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E:\Advance excel\Tax Guru Batch_22.08.2021\25.09.2021\Other files\"/>
    </mc:Choice>
  </mc:AlternateContent>
  <xr:revisionPtr revIDLastSave="0" documentId="13_ncr:1_{A18E07EC-7A35-41E1-98FC-A929F3242BF0}" xr6:coauthVersionLast="47" xr6:coauthVersionMax="47" xr10:uidLastSave="{00000000-0000-0000-0000-000000000000}"/>
  <bookViews>
    <workbookView xWindow="-120" yWindow="-120" windowWidth="20730" windowHeight="11160" tabRatio="426" activeTab="2" xr2:uid="{00000000-000D-0000-FFFF-FFFF00000000}"/>
  </bookViews>
  <sheets>
    <sheet name="Cover page" sheetId="20" r:id="rId1"/>
    <sheet name="BS_RC" sheetId="21" r:id="rId2"/>
    <sheet name="PL_RC" sheetId="22" r:id="rId3"/>
    <sheet name="BS_LC" sheetId="7" r:id="rId4"/>
    <sheet name="PL_LC" sheetId="4" r:id="rId5"/>
    <sheet name="Schedule" sheetId="15" state="hidden" r:id="rId6"/>
    <sheet name="Database" sheetId="1" r:id="rId7"/>
    <sheet name="Sheet1" sheetId="23" r:id="rId8"/>
    <sheet name="Master" sheetId="18" r:id="rId9"/>
    <sheet name="GL_Master" sheetId="3" r:id="rId10"/>
    <sheet name="GL_Master_working" sheetId="19" state="hidden" r:id="rId11"/>
    <sheet name="Currecny_M" sheetId="2" r:id="rId12"/>
  </sheets>
  <definedNames>
    <definedName name="_xlnm._FilterDatabase" localSheetId="3" hidden="1">BS_LC!$A$7:$A$10</definedName>
    <definedName name="_xlnm._FilterDatabase" localSheetId="1" hidden="1">BS_RC!$A$7:$A$10</definedName>
    <definedName name="_xlnm._FilterDatabase" localSheetId="6" hidden="1">Database!$A$2:$S$80</definedName>
    <definedName name="_xlnm._FilterDatabase" localSheetId="9" hidden="1">GL_Master!$A$1:$E$80</definedName>
    <definedName name="_xlnm._FilterDatabase" localSheetId="4" hidden="1">PL_LC!$A$9:$L$43</definedName>
    <definedName name="_xlnm._FilterDatabase" localSheetId="2" hidden="1">PL_RC!$A$9:$L$43</definedName>
    <definedName name="_xlnm._FilterDatabase" localSheetId="5" hidden="1">Schedule!$A$3:$M$93</definedName>
    <definedName name="Country">Master!$A$2:$A$11</definedName>
    <definedName name="Currency">Master!$C$2:$C$11</definedName>
    <definedName name="enddate">'Cover page'!$B$5</definedName>
    <definedName name="Period">Master!$F$2:$F$14</definedName>
    <definedName name="PlaceValue">Master!$J$2:$J$6</definedName>
    <definedName name="Region">Master!$B$2:$B$11</definedName>
    <definedName name="Startdate">'Cover page'!$B$4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21" l="1"/>
  <c r="B45" i="21"/>
  <c r="C43" i="21"/>
  <c r="D43" i="21"/>
  <c r="E43" i="21"/>
  <c r="F43" i="21"/>
  <c r="G43" i="21"/>
  <c r="H43" i="21"/>
  <c r="I43" i="21"/>
  <c r="J43" i="21"/>
  <c r="K43" i="21"/>
  <c r="L43" i="21"/>
  <c r="B43" i="21"/>
  <c r="C41" i="21"/>
  <c r="D41" i="21"/>
  <c r="E41" i="21"/>
  <c r="F41" i="21"/>
  <c r="G41" i="21"/>
  <c r="H41" i="21"/>
  <c r="I41" i="21"/>
  <c r="J41" i="21"/>
  <c r="K41" i="21"/>
  <c r="L41" i="21"/>
  <c r="B41" i="21"/>
  <c r="C40" i="21"/>
  <c r="D40" i="21"/>
  <c r="E40" i="21"/>
  <c r="F40" i="21"/>
  <c r="G40" i="21"/>
  <c r="H40" i="21"/>
  <c r="I40" i="21"/>
  <c r="J40" i="21"/>
  <c r="K40" i="21"/>
  <c r="L40" i="21"/>
  <c r="B40" i="21"/>
  <c r="C32" i="21"/>
  <c r="D32" i="21"/>
  <c r="E32" i="21"/>
  <c r="F32" i="21"/>
  <c r="G32" i="21"/>
  <c r="H32" i="21"/>
  <c r="I32" i="21"/>
  <c r="J32" i="21"/>
  <c r="K32" i="21"/>
  <c r="L32" i="21"/>
  <c r="B32" i="21"/>
  <c r="C21" i="21"/>
  <c r="D21" i="21"/>
  <c r="E21" i="21"/>
  <c r="F21" i="21"/>
  <c r="G21" i="21"/>
  <c r="H21" i="21"/>
  <c r="I21" i="21"/>
  <c r="J21" i="21"/>
  <c r="K21" i="21"/>
  <c r="L21" i="21"/>
  <c r="B21" i="21"/>
  <c r="C15" i="21"/>
  <c r="D15" i="21"/>
  <c r="E15" i="21"/>
  <c r="F15" i="21"/>
  <c r="G15" i="21"/>
  <c r="H15" i="21"/>
  <c r="I15" i="21"/>
  <c r="J15" i="21"/>
  <c r="K15" i="21"/>
  <c r="L15" i="21"/>
  <c r="B15" i="21"/>
  <c r="C11" i="21"/>
  <c r="D11" i="21"/>
  <c r="E11" i="21"/>
  <c r="F11" i="21"/>
  <c r="G11" i="21"/>
  <c r="H11" i="21"/>
  <c r="I11" i="21"/>
  <c r="J11" i="21"/>
  <c r="K11" i="21"/>
  <c r="L11" i="21"/>
  <c r="B11" i="21"/>
  <c r="K39" i="21"/>
  <c r="J39" i="21"/>
  <c r="I39" i="21"/>
  <c r="H39" i="21"/>
  <c r="G39" i="21"/>
  <c r="F39" i="21"/>
  <c r="E39" i="21"/>
  <c r="D39" i="21"/>
  <c r="C39" i="21"/>
  <c r="B39" i="21"/>
  <c r="L39" i="21" s="1"/>
  <c r="K38" i="21"/>
  <c r="J38" i="21"/>
  <c r="I38" i="21"/>
  <c r="H38" i="21"/>
  <c r="G38" i="21"/>
  <c r="F38" i="21"/>
  <c r="E38" i="21"/>
  <c r="D38" i="21"/>
  <c r="C38" i="21"/>
  <c r="B38" i="21"/>
  <c r="L38" i="21" s="1"/>
  <c r="K37" i="21"/>
  <c r="J37" i="21"/>
  <c r="I37" i="21"/>
  <c r="H37" i="21"/>
  <c r="G37" i="21"/>
  <c r="F37" i="21"/>
  <c r="E37" i="21"/>
  <c r="D37" i="21"/>
  <c r="C37" i="21"/>
  <c r="B37" i="21"/>
  <c r="L37" i="21" s="1"/>
  <c r="K36" i="21"/>
  <c r="J36" i="21"/>
  <c r="I36" i="21"/>
  <c r="H36" i="21"/>
  <c r="G36" i="21"/>
  <c r="F36" i="21"/>
  <c r="E36" i="21"/>
  <c r="D36" i="21"/>
  <c r="C36" i="21"/>
  <c r="B36" i="21"/>
  <c r="L36" i="21" s="1"/>
  <c r="K35" i="21"/>
  <c r="J35" i="21"/>
  <c r="I35" i="21"/>
  <c r="H35" i="21"/>
  <c r="G35" i="21"/>
  <c r="F35" i="21"/>
  <c r="E35" i="21"/>
  <c r="D35" i="21"/>
  <c r="C35" i="21"/>
  <c r="B35" i="21"/>
  <c r="L35" i="21" s="1"/>
  <c r="K34" i="21"/>
  <c r="J34" i="21"/>
  <c r="I34" i="21"/>
  <c r="H34" i="21"/>
  <c r="G34" i="21"/>
  <c r="F34" i="21"/>
  <c r="E34" i="21"/>
  <c r="D34" i="21"/>
  <c r="C34" i="21"/>
  <c r="B34" i="21"/>
  <c r="L34" i="21" s="1"/>
  <c r="K31" i="21"/>
  <c r="J31" i="21"/>
  <c r="I31" i="21"/>
  <c r="H31" i="21"/>
  <c r="G31" i="21"/>
  <c r="F31" i="21"/>
  <c r="E31" i="21"/>
  <c r="D31" i="21"/>
  <c r="C31" i="21"/>
  <c r="B31" i="21"/>
  <c r="L31" i="21" s="1"/>
  <c r="K30" i="21"/>
  <c r="J30" i="21"/>
  <c r="I30" i="21"/>
  <c r="H30" i="21"/>
  <c r="G30" i="21"/>
  <c r="F30" i="21"/>
  <c r="E30" i="21"/>
  <c r="D30" i="21"/>
  <c r="C30" i="21"/>
  <c r="B30" i="21"/>
  <c r="L30" i="21" s="1"/>
  <c r="K29" i="21"/>
  <c r="J29" i="21"/>
  <c r="I29" i="21"/>
  <c r="H29" i="21"/>
  <c r="G29" i="21"/>
  <c r="F29" i="21"/>
  <c r="E29" i="21"/>
  <c r="D29" i="21"/>
  <c r="L29" i="21" s="1"/>
  <c r="C29" i="21"/>
  <c r="B29" i="21"/>
  <c r="K28" i="21"/>
  <c r="J28" i="21"/>
  <c r="I28" i="21"/>
  <c r="H28" i="21"/>
  <c r="G28" i="21"/>
  <c r="F28" i="21"/>
  <c r="E28" i="21"/>
  <c r="D28" i="21"/>
  <c r="C28" i="21"/>
  <c r="B28" i="21"/>
  <c r="L28" i="21" s="1"/>
  <c r="K27" i="21"/>
  <c r="J27" i="21"/>
  <c r="I27" i="21"/>
  <c r="H27" i="21"/>
  <c r="G27" i="21"/>
  <c r="F27" i="21"/>
  <c r="E27" i="21"/>
  <c r="D27" i="21"/>
  <c r="C27" i="21"/>
  <c r="B27" i="21"/>
  <c r="L27" i="21" s="1"/>
  <c r="K20" i="21"/>
  <c r="J20" i="21"/>
  <c r="I20" i="21"/>
  <c r="H20" i="21"/>
  <c r="G20" i="21"/>
  <c r="F20" i="21"/>
  <c r="E20" i="21"/>
  <c r="D20" i="21"/>
  <c r="C20" i="21"/>
  <c r="B20" i="21"/>
  <c r="L20" i="21" s="1"/>
  <c r="K19" i="21"/>
  <c r="J19" i="21"/>
  <c r="I19" i="21"/>
  <c r="H19" i="21"/>
  <c r="G19" i="21"/>
  <c r="F19" i="21"/>
  <c r="E19" i="21"/>
  <c r="D19" i="21"/>
  <c r="C19" i="21"/>
  <c r="B19" i="21"/>
  <c r="L19" i="21" s="1"/>
  <c r="K13" i="21"/>
  <c r="J13" i="21"/>
  <c r="I13" i="21"/>
  <c r="H13" i="21"/>
  <c r="G13" i="21"/>
  <c r="F13" i="21"/>
  <c r="E13" i="21"/>
  <c r="D13" i="21"/>
  <c r="C13" i="21"/>
  <c r="B13" i="21"/>
  <c r="L13" i="21" s="1"/>
  <c r="K10" i="21"/>
  <c r="J10" i="21"/>
  <c r="I10" i="21"/>
  <c r="H10" i="21"/>
  <c r="G10" i="21"/>
  <c r="F10" i="21"/>
  <c r="E10" i="21"/>
  <c r="D10" i="21"/>
  <c r="C10" i="21"/>
  <c r="B10" i="21"/>
  <c r="L10" i="21" s="1"/>
  <c r="E9" i="21"/>
  <c r="I9" i="21"/>
  <c r="M38" i="21"/>
  <c r="M37" i="21"/>
  <c r="M36" i="21"/>
  <c r="M35" i="21"/>
  <c r="M34" i="21"/>
  <c r="M31" i="21"/>
  <c r="M30" i="21"/>
  <c r="M29" i="21"/>
  <c r="M28" i="21"/>
  <c r="M27" i="21"/>
  <c r="M20" i="21"/>
  <c r="M19" i="21"/>
  <c r="M13" i="21"/>
  <c r="M10" i="21"/>
  <c r="M9" i="21"/>
  <c r="C1" i="21"/>
  <c r="C9" i="21" s="1"/>
  <c r="D1" i="21"/>
  <c r="D9" i="21" s="1"/>
  <c r="E1" i="21"/>
  <c r="F1" i="21"/>
  <c r="F9" i="21" s="1"/>
  <c r="G1" i="21"/>
  <c r="G9" i="21" s="1"/>
  <c r="H1" i="21"/>
  <c r="H9" i="21" s="1"/>
  <c r="I1" i="21"/>
  <c r="J1" i="21"/>
  <c r="J9" i="21" s="1"/>
  <c r="K1" i="21"/>
  <c r="K9" i="21" s="1"/>
  <c r="B1" i="21"/>
  <c r="B9" i="21" s="1"/>
  <c r="L9" i="21" s="1"/>
  <c r="G5" i="20"/>
  <c r="A6" i="22" s="1"/>
  <c r="M37" i="22"/>
  <c r="M36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4" i="22"/>
  <c r="M11" i="22"/>
  <c r="M10" i="22"/>
  <c r="C2" i="22"/>
  <c r="D2" i="22"/>
  <c r="E2" i="22"/>
  <c r="F2" i="22"/>
  <c r="G2" i="22"/>
  <c r="H2" i="22"/>
  <c r="I2" i="22"/>
  <c r="J2" i="22"/>
  <c r="K2" i="22"/>
  <c r="C3" i="22"/>
  <c r="D3" i="22"/>
  <c r="E3" i="22"/>
  <c r="F3" i="22"/>
  <c r="G3" i="22"/>
  <c r="H3" i="22"/>
  <c r="I3" i="22"/>
  <c r="J3" i="22"/>
  <c r="K3" i="22"/>
  <c r="B3" i="22"/>
  <c r="B2" i="22"/>
  <c r="C9" i="23"/>
  <c r="B9" i="23"/>
  <c r="I3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3" i="1"/>
  <c r="F1" i="1"/>
  <c r="M7056" i="1" s="1"/>
  <c r="M37" i="4"/>
  <c r="M36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4" i="4"/>
  <c r="M11" i="4"/>
  <c r="M10" i="4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S3" i="1"/>
  <c r="R3" i="1"/>
  <c r="K37" i="4" s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3" i="1"/>
  <c r="M9482" i="1" l="1"/>
  <c r="M9466" i="1"/>
  <c r="M9450" i="1"/>
  <c r="M9434" i="1"/>
  <c r="M9418" i="1"/>
  <c r="M9402" i="1"/>
  <c r="M9386" i="1"/>
  <c r="M9370" i="1"/>
  <c r="M9354" i="1"/>
  <c r="M9338" i="1"/>
  <c r="M9322" i="1"/>
  <c r="M9306" i="1"/>
  <c r="M9290" i="1"/>
  <c r="M9274" i="1"/>
  <c r="M9258" i="1"/>
  <c r="M9242" i="1"/>
  <c r="M9226" i="1"/>
  <c r="M9210" i="1"/>
  <c r="M9194" i="1"/>
  <c r="M9178" i="1"/>
  <c r="M9162" i="1"/>
  <c r="M9146" i="1"/>
  <c r="M9130" i="1"/>
  <c r="M9114" i="1"/>
  <c r="M9098" i="1"/>
  <c r="M9082" i="1"/>
  <c r="M9066" i="1"/>
  <c r="M9050" i="1"/>
  <c r="M9034" i="1"/>
  <c r="M9018" i="1"/>
  <c r="M9002" i="1"/>
  <c r="M8986" i="1"/>
  <c r="M8970" i="1"/>
  <c r="M8954" i="1"/>
  <c r="M8938" i="1"/>
  <c r="M8922" i="1"/>
  <c r="M8906" i="1"/>
  <c r="M8890" i="1"/>
  <c r="M8874" i="1"/>
  <c r="M8858" i="1"/>
  <c r="M8842" i="1"/>
  <c r="M8826" i="1"/>
  <c r="M8810" i="1"/>
  <c r="M8794" i="1"/>
  <c r="M8778" i="1"/>
  <c r="M8762" i="1"/>
  <c r="M8746" i="1"/>
  <c r="M8730" i="1"/>
  <c r="M8714" i="1"/>
  <c r="M8698" i="1"/>
  <c r="M8682" i="1"/>
  <c r="M8666" i="1"/>
  <c r="M8650" i="1"/>
  <c r="M8634" i="1"/>
  <c r="M8618" i="1"/>
  <c r="M8602" i="1"/>
  <c r="M8586" i="1"/>
  <c r="M8570" i="1"/>
  <c r="M8554" i="1"/>
  <c r="M8538" i="1"/>
  <c r="M8522" i="1"/>
  <c r="M8506" i="1"/>
  <c r="M8490" i="1"/>
  <c r="M8474" i="1"/>
  <c r="M8458" i="1"/>
  <c r="M8442" i="1"/>
  <c r="M8426" i="1"/>
  <c r="M8410" i="1"/>
  <c r="M8394" i="1"/>
  <c r="M8378" i="1"/>
  <c r="M8362" i="1"/>
  <c r="M8346" i="1"/>
  <c r="M8330" i="1"/>
  <c r="M8314" i="1"/>
  <c r="M8298" i="1"/>
  <c r="M8282" i="1"/>
  <c r="M8266" i="1"/>
  <c r="M8250" i="1"/>
  <c r="M8234" i="1"/>
  <c r="M8218" i="1"/>
  <c r="M8202" i="1"/>
  <c r="M8186" i="1"/>
  <c r="M8170" i="1"/>
  <c r="M8154" i="1"/>
  <c r="M8138" i="1"/>
  <c r="M8122" i="1"/>
  <c r="M8106" i="1"/>
  <c r="M8090" i="1"/>
  <c r="M8074" i="1"/>
  <c r="M8058" i="1"/>
  <c r="M8042" i="1"/>
  <c r="M8026" i="1"/>
  <c r="M8010" i="1"/>
  <c r="M7994" i="1"/>
  <c r="M7978" i="1"/>
  <c r="M7962" i="1"/>
  <c r="M7946" i="1"/>
  <c r="M7930" i="1"/>
  <c r="M7914" i="1"/>
  <c r="M7898" i="1"/>
  <c r="M7882" i="1"/>
  <c r="M7866" i="1"/>
  <c r="M7850" i="1"/>
  <c r="M7834" i="1"/>
  <c r="M7818" i="1"/>
  <c r="M7802" i="1"/>
  <c r="M7786" i="1"/>
  <c r="M7770" i="1"/>
  <c r="M7754" i="1"/>
  <c r="M7738" i="1"/>
  <c r="M7722" i="1"/>
  <c r="M7706" i="1"/>
  <c r="M7690" i="1"/>
  <c r="M7674" i="1"/>
  <c r="M7658" i="1"/>
  <c r="M7642" i="1"/>
  <c r="M7626" i="1"/>
  <c r="I10" i="22" s="1"/>
  <c r="M7610" i="1"/>
  <c r="M7594" i="1"/>
  <c r="M7578" i="1"/>
  <c r="M7562" i="1"/>
  <c r="M7546" i="1"/>
  <c r="M7530" i="1"/>
  <c r="M7514" i="1"/>
  <c r="M7498" i="1"/>
  <c r="M7482" i="1"/>
  <c r="M7466" i="1"/>
  <c r="M7450" i="1"/>
  <c r="M7434" i="1"/>
  <c r="M7418" i="1"/>
  <c r="M7402" i="1"/>
  <c r="M7386" i="1"/>
  <c r="M7370" i="1"/>
  <c r="M7354" i="1"/>
  <c r="M7338" i="1"/>
  <c r="M7322" i="1"/>
  <c r="M7306" i="1"/>
  <c r="M7290" i="1"/>
  <c r="M7274" i="1"/>
  <c r="M7258" i="1"/>
  <c r="M7242" i="1"/>
  <c r="M7226" i="1"/>
  <c r="M7210" i="1"/>
  <c r="M7194" i="1"/>
  <c r="M7152" i="1"/>
  <c r="M7088" i="1"/>
  <c r="M9478" i="1"/>
  <c r="M9462" i="1"/>
  <c r="M9446" i="1"/>
  <c r="M9430" i="1"/>
  <c r="M9414" i="1"/>
  <c r="M9398" i="1"/>
  <c r="M9382" i="1"/>
  <c r="M9366" i="1"/>
  <c r="M9350" i="1"/>
  <c r="M9334" i="1"/>
  <c r="M9318" i="1"/>
  <c r="M9302" i="1"/>
  <c r="M9286" i="1"/>
  <c r="M9270" i="1"/>
  <c r="M9254" i="1"/>
  <c r="M9238" i="1"/>
  <c r="M9222" i="1"/>
  <c r="M9206" i="1"/>
  <c r="M9190" i="1"/>
  <c r="M9174" i="1"/>
  <c r="M9158" i="1"/>
  <c r="M9142" i="1"/>
  <c r="M9126" i="1"/>
  <c r="M9110" i="1"/>
  <c r="M9094" i="1"/>
  <c r="M9078" i="1"/>
  <c r="M9062" i="1"/>
  <c r="M9046" i="1"/>
  <c r="M9030" i="1"/>
  <c r="M9014" i="1"/>
  <c r="M8998" i="1"/>
  <c r="M8982" i="1"/>
  <c r="M8966" i="1"/>
  <c r="M8950" i="1"/>
  <c r="M8934" i="1"/>
  <c r="M8918" i="1"/>
  <c r="M8902" i="1"/>
  <c r="M8886" i="1"/>
  <c r="M8870" i="1"/>
  <c r="M8854" i="1"/>
  <c r="M8838" i="1"/>
  <c r="M8822" i="1"/>
  <c r="M8806" i="1"/>
  <c r="M8790" i="1"/>
  <c r="M8774" i="1"/>
  <c r="M8758" i="1"/>
  <c r="M8742" i="1"/>
  <c r="M8726" i="1"/>
  <c r="M8710" i="1"/>
  <c r="M8694" i="1"/>
  <c r="M8678" i="1"/>
  <c r="M8662" i="1"/>
  <c r="M8646" i="1"/>
  <c r="M8630" i="1"/>
  <c r="M8614" i="1"/>
  <c r="M8598" i="1"/>
  <c r="M8582" i="1"/>
  <c r="M8566" i="1"/>
  <c r="M8550" i="1"/>
  <c r="M8534" i="1"/>
  <c r="M8518" i="1"/>
  <c r="M8502" i="1"/>
  <c r="M8486" i="1"/>
  <c r="M8470" i="1"/>
  <c r="M8454" i="1"/>
  <c r="M8438" i="1"/>
  <c r="M8422" i="1"/>
  <c r="M8406" i="1"/>
  <c r="M8390" i="1"/>
  <c r="M8374" i="1"/>
  <c r="M8358" i="1"/>
  <c r="M8342" i="1"/>
  <c r="M8326" i="1"/>
  <c r="M8310" i="1"/>
  <c r="M8294" i="1"/>
  <c r="M8278" i="1"/>
  <c r="M8262" i="1"/>
  <c r="M8246" i="1"/>
  <c r="M8230" i="1"/>
  <c r="M8214" i="1"/>
  <c r="M8198" i="1"/>
  <c r="M8182" i="1"/>
  <c r="M8166" i="1"/>
  <c r="M8150" i="1"/>
  <c r="M8134" i="1"/>
  <c r="M8118" i="1"/>
  <c r="M8102" i="1"/>
  <c r="M8086" i="1"/>
  <c r="M8070" i="1"/>
  <c r="M8054" i="1"/>
  <c r="M8038" i="1"/>
  <c r="M8022" i="1"/>
  <c r="M8006" i="1"/>
  <c r="M7990" i="1"/>
  <c r="M7974" i="1"/>
  <c r="M7958" i="1"/>
  <c r="M7942" i="1"/>
  <c r="M7926" i="1"/>
  <c r="M7910" i="1"/>
  <c r="M7894" i="1"/>
  <c r="M7878" i="1"/>
  <c r="M7862" i="1"/>
  <c r="M7846" i="1"/>
  <c r="M7830" i="1"/>
  <c r="M7814" i="1"/>
  <c r="M7798" i="1"/>
  <c r="M7782" i="1"/>
  <c r="M7766" i="1"/>
  <c r="M7750" i="1"/>
  <c r="M7734" i="1"/>
  <c r="M7718" i="1"/>
  <c r="M7702" i="1"/>
  <c r="M7686" i="1"/>
  <c r="M7670" i="1"/>
  <c r="M7654" i="1"/>
  <c r="M7638" i="1"/>
  <c r="M7622" i="1"/>
  <c r="M7606" i="1"/>
  <c r="M7590" i="1"/>
  <c r="M7574" i="1"/>
  <c r="M7558" i="1"/>
  <c r="M7542" i="1"/>
  <c r="M7526" i="1"/>
  <c r="M7510" i="1"/>
  <c r="M7494" i="1"/>
  <c r="M7478" i="1"/>
  <c r="M7462" i="1"/>
  <c r="M7446" i="1"/>
  <c r="M7430" i="1"/>
  <c r="M7414" i="1"/>
  <c r="M7398" i="1"/>
  <c r="M7382" i="1"/>
  <c r="M7366" i="1"/>
  <c r="M7350" i="1"/>
  <c r="M7334" i="1"/>
  <c r="M7318" i="1"/>
  <c r="M7302" i="1"/>
  <c r="M7286" i="1"/>
  <c r="M7270" i="1"/>
  <c r="M7254" i="1"/>
  <c r="M7238" i="1"/>
  <c r="M7222" i="1"/>
  <c r="M7206" i="1"/>
  <c r="M7190" i="1"/>
  <c r="M7136" i="1"/>
  <c r="M7072" i="1"/>
  <c r="M9474" i="1"/>
  <c r="M9458" i="1"/>
  <c r="M9442" i="1"/>
  <c r="M9426" i="1"/>
  <c r="M9410" i="1"/>
  <c r="M9394" i="1"/>
  <c r="M9378" i="1"/>
  <c r="M9362" i="1"/>
  <c r="M9346" i="1"/>
  <c r="M9330" i="1"/>
  <c r="M9314" i="1"/>
  <c r="M9298" i="1"/>
  <c r="M9282" i="1"/>
  <c r="M9266" i="1"/>
  <c r="M9250" i="1"/>
  <c r="M9234" i="1"/>
  <c r="M9218" i="1"/>
  <c r="M9202" i="1"/>
  <c r="M9186" i="1"/>
  <c r="M9170" i="1"/>
  <c r="M9154" i="1"/>
  <c r="M9138" i="1"/>
  <c r="M9122" i="1"/>
  <c r="M9106" i="1"/>
  <c r="M9090" i="1"/>
  <c r="M9074" i="1"/>
  <c r="M9058" i="1"/>
  <c r="M9042" i="1"/>
  <c r="M9026" i="1"/>
  <c r="M9010" i="1"/>
  <c r="M8994" i="1"/>
  <c r="M8978" i="1"/>
  <c r="M8962" i="1"/>
  <c r="M8946" i="1"/>
  <c r="M8930" i="1"/>
  <c r="M8914" i="1"/>
  <c r="M8898" i="1"/>
  <c r="M8882" i="1"/>
  <c r="M8866" i="1"/>
  <c r="M8850" i="1"/>
  <c r="M8834" i="1"/>
  <c r="M8818" i="1"/>
  <c r="M8802" i="1"/>
  <c r="M8786" i="1"/>
  <c r="M8770" i="1"/>
  <c r="M8754" i="1"/>
  <c r="M8738" i="1"/>
  <c r="M8722" i="1"/>
  <c r="M8706" i="1"/>
  <c r="M8690" i="1"/>
  <c r="M8674" i="1"/>
  <c r="M8658" i="1"/>
  <c r="M8642" i="1"/>
  <c r="M8626" i="1"/>
  <c r="M8610" i="1"/>
  <c r="M8594" i="1"/>
  <c r="M8578" i="1"/>
  <c r="M8562" i="1"/>
  <c r="M8546" i="1"/>
  <c r="M8530" i="1"/>
  <c r="M8514" i="1"/>
  <c r="M8498" i="1"/>
  <c r="M8482" i="1"/>
  <c r="M8466" i="1"/>
  <c r="M8450" i="1"/>
  <c r="M8434" i="1"/>
  <c r="M8418" i="1"/>
  <c r="M8402" i="1"/>
  <c r="M8386" i="1"/>
  <c r="M8370" i="1"/>
  <c r="M8354" i="1"/>
  <c r="M8338" i="1"/>
  <c r="M8322" i="1"/>
  <c r="M8306" i="1"/>
  <c r="M8290" i="1"/>
  <c r="M8274" i="1"/>
  <c r="M8258" i="1"/>
  <c r="M8242" i="1"/>
  <c r="M8226" i="1"/>
  <c r="M8210" i="1"/>
  <c r="M8194" i="1"/>
  <c r="M8178" i="1"/>
  <c r="M8162" i="1"/>
  <c r="M8146" i="1"/>
  <c r="M8130" i="1"/>
  <c r="M8114" i="1"/>
  <c r="M8098" i="1"/>
  <c r="M8082" i="1"/>
  <c r="M8066" i="1"/>
  <c r="M8050" i="1"/>
  <c r="M8034" i="1"/>
  <c r="M8018" i="1"/>
  <c r="M8002" i="1"/>
  <c r="M7986" i="1"/>
  <c r="M7970" i="1"/>
  <c r="M7954" i="1"/>
  <c r="M7938" i="1"/>
  <c r="M7922" i="1"/>
  <c r="M7906" i="1"/>
  <c r="M7890" i="1"/>
  <c r="M7874" i="1"/>
  <c r="M7858" i="1"/>
  <c r="M7842" i="1"/>
  <c r="M7826" i="1"/>
  <c r="M7810" i="1"/>
  <c r="M7794" i="1"/>
  <c r="M7778" i="1"/>
  <c r="M7762" i="1"/>
  <c r="M7746" i="1"/>
  <c r="M7730" i="1"/>
  <c r="M7714" i="1"/>
  <c r="M7698" i="1"/>
  <c r="M7682" i="1"/>
  <c r="M7666" i="1"/>
  <c r="M7650" i="1"/>
  <c r="M7634" i="1"/>
  <c r="M7618" i="1"/>
  <c r="M7602" i="1"/>
  <c r="M7586" i="1"/>
  <c r="M7570" i="1"/>
  <c r="M7554" i="1"/>
  <c r="M7538" i="1"/>
  <c r="M7522" i="1"/>
  <c r="M7506" i="1"/>
  <c r="M7490" i="1"/>
  <c r="M7474" i="1"/>
  <c r="M7458" i="1"/>
  <c r="M7442" i="1"/>
  <c r="M7426" i="1"/>
  <c r="M7410" i="1"/>
  <c r="M7394" i="1"/>
  <c r="M7378" i="1"/>
  <c r="M7362" i="1"/>
  <c r="M7346" i="1"/>
  <c r="M7330" i="1"/>
  <c r="M7314" i="1"/>
  <c r="M7298" i="1"/>
  <c r="M7282" i="1"/>
  <c r="M7266" i="1"/>
  <c r="M7250" i="1"/>
  <c r="M7234" i="1"/>
  <c r="M7218" i="1"/>
  <c r="M7202" i="1"/>
  <c r="M7184" i="1"/>
  <c r="M7120" i="1"/>
  <c r="F8331" i="1"/>
  <c r="J8331" i="1" s="1"/>
  <c r="M3" i="1"/>
  <c r="M7" i="1"/>
  <c r="M11" i="1"/>
  <c r="M15" i="1"/>
  <c r="M19" i="1"/>
  <c r="M23" i="1"/>
  <c r="M27" i="1"/>
  <c r="M31" i="1"/>
  <c r="M35" i="1"/>
  <c r="M39" i="1"/>
  <c r="M43" i="1"/>
  <c r="K11" i="22" s="1"/>
  <c r="M47" i="1"/>
  <c r="M51" i="1"/>
  <c r="M55" i="1"/>
  <c r="M59" i="1"/>
  <c r="M63" i="1"/>
  <c r="M67" i="1"/>
  <c r="M71" i="1"/>
  <c r="M75" i="1"/>
  <c r="M79" i="1"/>
  <c r="M83" i="1"/>
  <c r="M87" i="1"/>
  <c r="M91" i="1"/>
  <c r="M95" i="1"/>
  <c r="M99" i="1"/>
  <c r="M103" i="1"/>
  <c r="M107" i="1"/>
  <c r="M111" i="1"/>
  <c r="M115" i="1"/>
  <c r="M119" i="1"/>
  <c r="M123" i="1"/>
  <c r="M127" i="1"/>
  <c r="M131" i="1"/>
  <c r="M135" i="1"/>
  <c r="M139" i="1"/>
  <c r="M143" i="1"/>
  <c r="M147" i="1"/>
  <c r="M151" i="1"/>
  <c r="M155" i="1"/>
  <c r="M159" i="1"/>
  <c r="M163" i="1"/>
  <c r="M167" i="1"/>
  <c r="M171" i="1"/>
  <c r="M175" i="1"/>
  <c r="M179" i="1"/>
  <c r="M183" i="1"/>
  <c r="M187" i="1"/>
  <c r="M191" i="1"/>
  <c r="M195" i="1"/>
  <c r="M199" i="1"/>
  <c r="M203" i="1"/>
  <c r="M207" i="1"/>
  <c r="M211" i="1"/>
  <c r="M215" i="1"/>
  <c r="M219" i="1"/>
  <c r="M223" i="1"/>
  <c r="M227" i="1"/>
  <c r="M231" i="1"/>
  <c r="M235" i="1"/>
  <c r="M239" i="1"/>
  <c r="M243" i="1"/>
  <c r="M247" i="1"/>
  <c r="M251" i="1"/>
  <c r="M255" i="1"/>
  <c r="M259" i="1"/>
  <c r="M263" i="1"/>
  <c r="M267" i="1"/>
  <c r="M271" i="1"/>
  <c r="M275" i="1"/>
  <c r="M279" i="1"/>
  <c r="M283" i="1"/>
  <c r="M287" i="1"/>
  <c r="M291" i="1"/>
  <c r="M295" i="1"/>
  <c r="M299" i="1"/>
  <c r="M303" i="1"/>
  <c r="M307" i="1"/>
  <c r="M311" i="1"/>
  <c r="M315" i="1"/>
  <c r="M319" i="1"/>
  <c r="M323" i="1"/>
  <c r="M327" i="1"/>
  <c r="M331" i="1"/>
  <c r="M335" i="1"/>
  <c r="M339" i="1"/>
  <c r="M4" i="1"/>
  <c r="M8" i="1"/>
  <c r="M12" i="1"/>
  <c r="M16" i="1"/>
  <c r="M20" i="1"/>
  <c r="M24" i="1"/>
  <c r="M28" i="1"/>
  <c r="M32" i="1"/>
  <c r="M36" i="1"/>
  <c r="M40" i="1"/>
  <c r="M44" i="1"/>
  <c r="M48" i="1"/>
  <c r="K26" i="22" s="1"/>
  <c r="M52" i="1"/>
  <c r="K19" i="22" s="1"/>
  <c r="M56" i="1"/>
  <c r="M60" i="1"/>
  <c r="M64" i="1"/>
  <c r="K29" i="22" s="1"/>
  <c r="M68" i="1"/>
  <c r="K23" i="22" s="1"/>
  <c r="M72" i="1"/>
  <c r="K24" i="22" s="1"/>
  <c r="M76" i="1"/>
  <c r="K28" i="22" s="1"/>
  <c r="M80" i="1"/>
  <c r="K36" i="22" s="1"/>
  <c r="M84" i="1"/>
  <c r="M88" i="1"/>
  <c r="M92" i="1"/>
  <c r="M96" i="1"/>
  <c r="M100" i="1"/>
  <c r="M104" i="1"/>
  <c r="M108" i="1"/>
  <c r="M112" i="1"/>
  <c r="M116" i="1"/>
  <c r="M120" i="1"/>
  <c r="M124" i="1"/>
  <c r="M128" i="1"/>
  <c r="M132" i="1"/>
  <c r="M136" i="1"/>
  <c r="M140" i="1"/>
  <c r="M144" i="1"/>
  <c r="M148" i="1"/>
  <c r="M152" i="1"/>
  <c r="M156" i="1"/>
  <c r="M160" i="1"/>
  <c r="M164" i="1"/>
  <c r="M168" i="1"/>
  <c r="M172" i="1"/>
  <c r="M176" i="1"/>
  <c r="M180" i="1"/>
  <c r="M184" i="1"/>
  <c r="M188" i="1"/>
  <c r="M192" i="1"/>
  <c r="M196" i="1"/>
  <c r="M200" i="1"/>
  <c r="M204" i="1"/>
  <c r="M208" i="1"/>
  <c r="M212" i="1"/>
  <c r="M216" i="1"/>
  <c r="M220" i="1"/>
  <c r="M224" i="1"/>
  <c r="M228" i="1"/>
  <c r="M232" i="1"/>
  <c r="M236" i="1"/>
  <c r="M240" i="1"/>
  <c r="M244" i="1"/>
  <c r="M248" i="1"/>
  <c r="M252" i="1"/>
  <c r="M256" i="1"/>
  <c r="M260" i="1"/>
  <c r="M264" i="1"/>
  <c r="M268" i="1"/>
  <c r="M272" i="1"/>
  <c r="M276" i="1"/>
  <c r="M280" i="1"/>
  <c r="M284" i="1"/>
  <c r="M288" i="1"/>
  <c r="M292" i="1"/>
  <c r="M296" i="1"/>
  <c r="M300" i="1"/>
  <c r="M304" i="1"/>
  <c r="M308" i="1"/>
  <c r="M312" i="1"/>
  <c r="M316" i="1"/>
  <c r="M320" i="1"/>
  <c r="M324" i="1"/>
  <c r="M328" i="1"/>
  <c r="M332" i="1"/>
  <c r="M336" i="1"/>
  <c r="M340" i="1"/>
  <c r="M5" i="1"/>
  <c r="M9" i="1"/>
  <c r="M13" i="1"/>
  <c r="M17" i="1"/>
  <c r="M21" i="1"/>
  <c r="M25" i="1"/>
  <c r="M29" i="1"/>
  <c r="M33" i="1"/>
  <c r="M37" i="1"/>
  <c r="M41" i="1"/>
  <c r="M45" i="1"/>
  <c r="M49" i="1"/>
  <c r="M53" i="1"/>
  <c r="K20" i="22" s="1"/>
  <c r="M57" i="1"/>
  <c r="M61" i="1"/>
  <c r="K27" i="22" s="1"/>
  <c r="M65" i="1"/>
  <c r="M69" i="1"/>
  <c r="M73" i="1"/>
  <c r="K25" i="22" s="1"/>
  <c r="M77" i="1"/>
  <c r="M81" i="1"/>
  <c r="K37" i="22" s="1"/>
  <c r="M85" i="1"/>
  <c r="M89" i="1"/>
  <c r="M93" i="1"/>
  <c r="M97" i="1"/>
  <c r="M101" i="1"/>
  <c r="M105" i="1"/>
  <c r="M109" i="1"/>
  <c r="M113" i="1"/>
  <c r="M117" i="1"/>
  <c r="M121" i="1"/>
  <c r="M125" i="1"/>
  <c r="M129" i="1"/>
  <c r="M133" i="1"/>
  <c r="M137" i="1"/>
  <c r="M141" i="1"/>
  <c r="M145" i="1"/>
  <c r="M149" i="1"/>
  <c r="M153" i="1"/>
  <c r="M157" i="1"/>
  <c r="M161" i="1"/>
  <c r="M165" i="1"/>
  <c r="M169" i="1"/>
  <c r="M173" i="1"/>
  <c r="M177" i="1"/>
  <c r="M181" i="1"/>
  <c r="M185" i="1"/>
  <c r="M189" i="1"/>
  <c r="M193" i="1"/>
  <c r="M197" i="1"/>
  <c r="M201" i="1"/>
  <c r="M205" i="1"/>
  <c r="M209" i="1"/>
  <c r="M213" i="1"/>
  <c r="M217" i="1"/>
  <c r="M221" i="1"/>
  <c r="M225" i="1"/>
  <c r="M229" i="1"/>
  <c r="M233" i="1"/>
  <c r="M237" i="1"/>
  <c r="M241" i="1"/>
  <c r="M245" i="1"/>
  <c r="M249" i="1"/>
  <c r="M253" i="1"/>
  <c r="M257" i="1"/>
  <c r="M261" i="1"/>
  <c r="M265" i="1"/>
  <c r="M269" i="1"/>
  <c r="M273" i="1"/>
  <c r="M277" i="1"/>
  <c r="M281" i="1"/>
  <c r="M285" i="1"/>
  <c r="M289" i="1"/>
  <c r="M293" i="1"/>
  <c r="M297" i="1"/>
  <c r="M301" i="1"/>
  <c r="M305" i="1"/>
  <c r="M309" i="1"/>
  <c r="M313" i="1"/>
  <c r="M317" i="1"/>
  <c r="M321" i="1"/>
  <c r="M325" i="1"/>
  <c r="M329" i="1"/>
  <c r="M333" i="1"/>
  <c r="M337" i="1"/>
  <c r="M341" i="1"/>
  <c r="M6" i="1"/>
  <c r="M22" i="1"/>
  <c r="M38" i="1"/>
  <c r="M54" i="1"/>
  <c r="M70" i="1"/>
  <c r="M86" i="1"/>
  <c r="M102" i="1"/>
  <c r="M118" i="1"/>
  <c r="M134" i="1"/>
  <c r="M150" i="1"/>
  <c r="M166" i="1"/>
  <c r="M182" i="1"/>
  <c r="M198" i="1"/>
  <c r="M214" i="1"/>
  <c r="M230" i="1"/>
  <c r="M246" i="1"/>
  <c r="M262" i="1"/>
  <c r="M278" i="1"/>
  <c r="M294" i="1"/>
  <c r="M310" i="1"/>
  <c r="M326" i="1"/>
  <c r="M342" i="1"/>
  <c r="M346" i="1"/>
  <c r="M350" i="1"/>
  <c r="M354" i="1"/>
  <c r="M358" i="1"/>
  <c r="M362" i="1"/>
  <c r="M366" i="1"/>
  <c r="M370" i="1"/>
  <c r="M374" i="1"/>
  <c r="M378" i="1"/>
  <c r="M382" i="1"/>
  <c r="M386" i="1"/>
  <c r="M390" i="1"/>
  <c r="M394" i="1"/>
  <c r="M398" i="1"/>
  <c r="M402" i="1"/>
  <c r="M406" i="1"/>
  <c r="M410" i="1"/>
  <c r="M414" i="1"/>
  <c r="M418" i="1"/>
  <c r="M422" i="1"/>
  <c r="M426" i="1"/>
  <c r="M430" i="1"/>
  <c r="M434" i="1"/>
  <c r="M438" i="1"/>
  <c r="M442" i="1"/>
  <c r="M446" i="1"/>
  <c r="M450" i="1"/>
  <c r="M454" i="1"/>
  <c r="M458" i="1"/>
  <c r="M462" i="1"/>
  <c r="M466" i="1"/>
  <c r="M470" i="1"/>
  <c r="M474" i="1"/>
  <c r="M478" i="1"/>
  <c r="M482" i="1"/>
  <c r="M486" i="1"/>
  <c r="M490" i="1"/>
  <c r="M494" i="1"/>
  <c r="M498" i="1"/>
  <c r="M502" i="1"/>
  <c r="M506" i="1"/>
  <c r="M510" i="1"/>
  <c r="M514" i="1"/>
  <c r="M518" i="1"/>
  <c r="M522" i="1"/>
  <c r="M526" i="1"/>
  <c r="M530" i="1"/>
  <c r="M534" i="1"/>
  <c r="M538" i="1"/>
  <c r="M542" i="1"/>
  <c r="M546" i="1"/>
  <c r="M550" i="1"/>
  <c r="M554" i="1"/>
  <c r="M558" i="1"/>
  <c r="M562" i="1"/>
  <c r="M566" i="1"/>
  <c r="M570" i="1"/>
  <c r="M574" i="1"/>
  <c r="M578" i="1"/>
  <c r="M582" i="1"/>
  <c r="M586" i="1"/>
  <c r="M590" i="1"/>
  <c r="M594" i="1"/>
  <c r="M598" i="1"/>
  <c r="M10" i="1"/>
  <c r="M26" i="1"/>
  <c r="M42" i="1"/>
  <c r="K10" i="22" s="1"/>
  <c r="M58" i="1"/>
  <c r="M74" i="1"/>
  <c r="M90" i="1"/>
  <c r="M106" i="1"/>
  <c r="M122" i="1"/>
  <c r="M138" i="1"/>
  <c r="M154" i="1"/>
  <c r="M170" i="1"/>
  <c r="M186" i="1"/>
  <c r="M202" i="1"/>
  <c r="M218" i="1"/>
  <c r="M234" i="1"/>
  <c r="M250" i="1"/>
  <c r="M266" i="1"/>
  <c r="M282" i="1"/>
  <c r="M298" i="1"/>
  <c r="M314" i="1"/>
  <c r="M330" i="1"/>
  <c r="M343" i="1"/>
  <c r="M347" i="1"/>
  <c r="M351" i="1"/>
  <c r="M355" i="1"/>
  <c r="M359" i="1"/>
  <c r="M363" i="1"/>
  <c r="M367" i="1"/>
  <c r="M371" i="1"/>
  <c r="M375" i="1"/>
  <c r="M379" i="1"/>
  <c r="M383" i="1"/>
  <c r="M387" i="1"/>
  <c r="M391" i="1"/>
  <c r="M395" i="1"/>
  <c r="M399" i="1"/>
  <c r="M403" i="1"/>
  <c r="M407" i="1"/>
  <c r="M411" i="1"/>
  <c r="M415" i="1"/>
  <c r="M419" i="1"/>
  <c r="M423" i="1"/>
  <c r="M427" i="1"/>
  <c r="M431" i="1"/>
  <c r="M435" i="1"/>
  <c r="M439" i="1"/>
  <c r="M443" i="1"/>
  <c r="M447" i="1"/>
  <c r="M451" i="1"/>
  <c r="M455" i="1"/>
  <c r="M459" i="1"/>
  <c r="M463" i="1"/>
  <c r="M467" i="1"/>
  <c r="M471" i="1"/>
  <c r="M475" i="1"/>
  <c r="M479" i="1"/>
  <c r="M483" i="1"/>
  <c r="M487" i="1"/>
  <c r="M491" i="1"/>
  <c r="M495" i="1"/>
  <c r="M499" i="1"/>
  <c r="M503" i="1"/>
  <c r="M507" i="1"/>
  <c r="M511" i="1"/>
  <c r="M515" i="1"/>
  <c r="M519" i="1"/>
  <c r="M523" i="1"/>
  <c r="M527" i="1"/>
  <c r="M531" i="1"/>
  <c r="M535" i="1"/>
  <c r="M539" i="1"/>
  <c r="M543" i="1"/>
  <c r="M547" i="1"/>
  <c r="M551" i="1"/>
  <c r="M555" i="1"/>
  <c r="M559" i="1"/>
  <c r="M563" i="1"/>
  <c r="M567" i="1"/>
  <c r="M571" i="1"/>
  <c r="M575" i="1"/>
  <c r="M579" i="1"/>
  <c r="M583" i="1"/>
  <c r="M587" i="1"/>
  <c r="M591" i="1"/>
  <c r="M595" i="1"/>
  <c r="M14" i="1"/>
  <c r="M30" i="1"/>
  <c r="M46" i="1"/>
  <c r="M62" i="1"/>
  <c r="M78" i="1"/>
  <c r="M94" i="1"/>
  <c r="M110" i="1"/>
  <c r="M126" i="1"/>
  <c r="M142" i="1"/>
  <c r="M158" i="1"/>
  <c r="M174" i="1"/>
  <c r="M190" i="1"/>
  <c r="M206" i="1"/>
  <c r="M222" i="1"/>
  <c r="M238" i="1"/>
  <c r="M254" i="1"/>
  <c r="M270" i="1"/>
  <c r="M286" i="1"/>
  <c r="M302" i="1"/>
  <c r="M318" i="1"/>
  <c r="M334" i="1"/>
  <c r="M344" i="1"/>
  <c r="M348" i="1"/>
  <c r="M352" i="1"/>
  <c r="M356" i="1"/>
  <c r="M360" i="1"/>
  <c r="M364" i="1"/>
  <c r="M368" i="1"/>
  <c r="M372" i="1"/>
  <c r="M376" i="1"/>
  <c r="M380" i="1"/>
  <c r="M384" i="1"/>
  <c r="M388" i="1"/>
  <c r="M392" i="1"/>
  <c r="M396" i="1"/>
  <c r="M400" i="1"/>
  <c r="M404" i="1"/>
  <c r="M408" i="1"/>
  <c r="M412" i="1"/>
  <c r="M416" i="1"/>
  <c r="M420" i="1"/>
  <c r="M424" i="1"/>
  <c r="M428" i="1"/>
  <c r="M432" i="1"/>
  <c r="M436" i="1"/>
  <c r="M440" i="1"/>
  <c r="M444" i="1"/>
  <c r="M448" i="1"/>
  <c r="M452" i="1"/>
  <c r="M456" i="1"/>
  <c r="M460" i="1"/>
  <c r="M464" i="1"/>
  <c r="M468" i="1"/>
  <c r="M472" i="1"/>
  <c r="M476" i="1"/>
  <c r="M480" i="1"/>
  <c r="M484" i="1"/>
  <c r="M488" i="1"/>
  <c r="M492" i="1"/>
  <c r="M496" i="1"/>
  <c r="M500" i="1"/>
  <c r="M504" i="1"/>
  <c r="M508" i="1"/>
  <c r="M512" i="1"/>
  <c r="M516" i="1"/>
  <c r="M520" i="1"/>
  <c r="M524" i="1"/>
  <c r="M528" i="1"/>
  <c r="M532" i="1"/>
  <c r="M536" i="1"/>
  <c r="M540" i="1"/>
  <c r="M544" i="1"/>
  <c r="M548" i="1"/>
  <c r="M552" i="1"/>
  <c r="M556" i="1"/>
  <c r="M560" i="1"/>
  <c r="M564" i="1"/>
  <c r="M568" i="1"/>
  <c r="M572" i="1"/>
  <c r="M576" i="1"/>
  <c r="M580" i="1"/>
  <c r="M584" i="1"/>
  <c r="M588" i="1"/>
  <c r="M592" i="1"/>
  <c r="M596" i="1"/>
  <c r="M18" i="1"/>
  <c r="M82" i="1"/>
  <c r="M146" i="1"/>
  <c r="M210" i="1"/>
  <c r="M274" i="1"/>
  <c r="M338" i="1"/>
  <c r="M357" i="1"/>
  <c r="M373" i="1"/>
  <c r="M389" i="1"/>
  <c r="M405" i="1"/>
  <c r="M421" i="1"/>
  <c r="M437" i="1"/>
  <c r="M453" i="1"/>
  <c r="M469" i="1"/>
  <c r="M485" i="1"/>
  <c r="M501" i="1"/>
  <c r="M517" i="1"/>
  <c r="M533" i="1"/>
  <c r="M549" i="1"/>
  <c r="M565" i="1"/>
  <c r="M581" i="1"/>
  <c r="M597" i="1"/>
  <c r="M602" i="1"/>
  <c r="M606" i="1"/>
  <c r="M610" i="1"/>
  <c r="M614" i="1"/>
  <c r="M618" i="1"/>
  <c r="M622" i="1"/>
  <c r="M626" i="1"/>
  <c r="M630" i="1"/>
  <c r="M634" i="1"/>
  <c r="M638" i="1"/>
  <c r="M642" i="1"/>
  <c r="M646" i="1"/>
  <c r="M650" i="1"/>
  <c r="M654" i="1"/>
  <c r="M658" i="1"/>
  <c r="M662" i="1"/>
  <c r="M666" i="1"/>
  <c r="M670" i="1"/>
  <c r="M674" i="1"/>
  <c r="M678" i="1"/>
  <c r="M682" i="1"/>
  <c r="M686" i="1"/>
  <c r="M690" i="1"/>
  <c r="M694" i="1"/>
  <c r="M698" i="1"/>
  <c r="M702" i="1"/>
  <c r="M706" i="1"/>
  <c r="M710" i="1"/>
  <c r="M714" i="1"/>
  <c r="M718" i="1"/>
  <c r="M722" i="1"/>
  <c r="M726" i="1"/>
  <c r="M730" i="1"/>
  <c r="M734" i="1"/>
  <c r="M738" i="1"/>
  <c r="M742" i="1"/>
  <c r="M746" i="1"/>
  <c r="M750" i="1"/>
  <c r="M754" i="1"/>
  <c r="M758" i="1"/>
  <c r="M762" i="1"/>
  <c r="M766" i="1"/>
  <c r="M770" i="1"/>
  <c r="M774" i="1"/>
  <c r="M778" i="1"/>
  <c r="M782" i="1"/>
  <c r="M786" i="1"/>
  <c r="M790" i="1"/>
  <c r="M794" i="1"/>
  <c r="M798" i="1"/>
  <c r="M802" i="1"/>
  <c r="M806" i="1"/>
  <c r="M810" i="1"/>
  <c r="M814" i="1"/>
  <c r="M818" i="1"/>
  <c r="M822" i="1"/>
  <c r="M826" i="1"/>
  <c r="M830" i="1"/>
  <c r="M834" i="1"/>
  <c r="M838" i="1"/>
  <c r="M842" i="1"/>
  <c r="M846" i="1"/>
  <c r="M850" i="1"/>
  <c r="M854" i="1"/>
  <c r="M858" i="1"/>
  <c r="M862" i="1"/>
  <c r="M866" i="1"/>
  <c r="M870" i="1"/>
  <c r="M874" i="1"/>
  <c r="M878" i="1"/>
  <c r="M882" i="1"/>
  <c r="M886" i="1"/>
  <c r="M890" i="1"/>
  <c r="M34" i="1"/>
  <c r="M98" i="1"/>
  <c r="M162" i="1"/>
  <c r="M226" i="1"/>
  <c r="M290" i="1"/>
  <c r="M345" i="1"/>
  <c r="M361" i="1"/>
  <c r="M377" i="1"/>
  <c r="M393" i="1"/>
  <c r="M409" i="1"/>
  <c r="M425" i="1"/>
  <c r="M441" i="1"/>
  <c r="M457" i="1"/>
  <c r="M473" i="1"/>
  <c r="M489" i="1"/>
  <c r="M505" i="1"/>
  <c r="M521" i="1"/>
  <c r="M537" i="1"/>
  <c r="M553" i="1"/>
  <c r="M569" i="1"/>
  <c r="M585" i="1"/>
  <c r="M599" i="1"/>
  <c r="M603" i="1"/>
  <c r="M607" i="1"/>
  <c r="M611" i="1"/>
  <c r="M615" i="1"/>
  <c r="M619" i="1"/>
  <c r="M623" i="1"/>
  <c r="M627" i="1"/>
  <c r="M631" i="1"/>
  <c r="M635" i="1"/>
  <c r="M639" i="1"/>
  <c r="M643" i="1"/>
  <c r="M647" i="1"/>
  <c r="M651" i="1"/>
  <c r="M655" i="1"/>
  <c r="M659" i="1"/>
  <c r="M663" i="1"/>
  <c r="M667" i="1"/>
  <c r="M671" i="1"/>
  <c r="M675" i="1"/>
  <c r="M679" i="1"/>
  <c r="M683" i="1"/>
  <c r="M687" i="1"/>
  <c r="M691" i="1"/>
  <c r="M695" i="1"/>
  <c r="M699" i="1"/>
  <c r="M703" i="1"/>
  <c r="M707" i="1"/>
  <c r="M711" i="1"/>
  <c r="M715" i="1"/>
  <c r="M719" i="1"/>
  <c r="M723" i="1"/>
  <c r="M727" i="1"/>
  <c r="M731" i="1"/>
  <c r="M735" i="1"/>
  <c r="M739" i="1"/>
  <c r="M743" i="1"/>
  <c r="M747" i="1"/>
  <c r="M751" i="1"/>
  <c r="M755" i="1"/>
  <c r="M759" i="1"/>
  <c r="M763" i="1"/>
  <c r="M767" i="1"/>
  <c r="M771" i="1"/>
  <c r="M775" i="1"/>
  <c r="M779" i="1"/>
  <c r="M783" i="1"/>
  <c r="M787" i="1"/>
  <c r="M791" i="1"/>
  <c r="M795" i="1"/>
  <c r="M799" i="1"/>
  <c r="M803" i="1"/>
  <c r="M807" i="1"/>
  <c r="M811" i="1"/>
  <c r="M815" i="1"/>
  <c r="M819" i="1"/>
  <c r="M823" i="1"/>
  <c r="M827" i="1"/>
  <c r="M831" i="1"/>
  <c r="M835" i="1"/>
  <c r="M839" i="1"/>
  <c r="M843" i="1"/>
  <c r="M847" i="1"/>
  <c r="M851" i="1"/>
  <c r="M855" i="1"/>
  <c r="M859" i="1"/>
  <c r="M863" i="1"/>
  <c r="M867" i="1"/>
  <c r="M871" i="1"/>
  <c r="M875" i="1"/>
  <c r="M879" i="1"/>
  <c r="M883" i="1"/>
  <c r="M887" i="1"/>
  <c r="M891" i="1"/>
  <c r="M50" i="1"/>
  <c r="M114" i="1"/>
  <c r="M178" i="1"/>
  <c r="M242" i="1"/>
  <c r="M306" i="1"/>
  <c r="M349" i="1"/>
  <c r="M365" i="1"/>
  <c r="M381" i="1"/>
  <c r="M397" i="1"/>
  <c r="M413" i="1"/>
  <c r="M429" i="1"/>
  <c r="M445" i="1"/>
  <c r="M461" i="1"/>
  <c r="M477" i="1"/>
  <c r="M493" i="1"/>
  <c r="M509" i="1"/>
  <c r="M525" i="1"/>
  <c r="M541" i="1"/>
  <c r="M557" i="1"/>
  <c r="M573" i="1"/>
  <c r="M589" i="1"/>
  <c r="M600" i="1"/>
  <c r="M604" i="1"/>
  <c r="M608" i="1"/>
  <c r="M612" i="1"/>
  <c r="M616" i="1"/>
  <c r="M620" i="1"/>
  <c r="M624" i="1"/>
  <c r="M628" i="1"/>
  <c r="M632" i="1"/>
  <c r="M636" i="1"/>
  <c r="M640" i="1"/>
  <c r="M644" i="1"/>
  <c r="M648" i="1"/>
  <c r="M652" i="1"/>
  <c r="M656" i="1"/>
  <c r="M660" i="1"/>
  <c r="M664" i="1"/>
  <c r="M668" i="1"/>
  <c r="M672" i="1"/>
  <c r="M676" i="1"/>
  <c r="M680" i="1"/>
  <c r="M684" i="1"/>
  <c r="M688" i="1"/>
  <c r="M692" i="1"/>
  <c r="M696" i="1"/>
  <c r="M700" i="1"/>
  <c r="M704" i="1"/>
  <c r="M708" i="1"/>
  <c r="M712" i="1"/>
  <c r="M716" i="1"/>
  <c r="M720" i="1"/>
  <c r="M724" i="1"/>
  <c r="M728" i="1"/>
  <c r="M732" i="1"/>
  <c r="M736" i="1"/>
  <c r="M740" i="1"/>
  <c r="M744" i="1"/>
  <c r="M748" i="1"/>
  <c r="M752" i="1"/>
  <c r="M756" i="1"/>
  <c r="M760" i="1"/>
  <c r="M764" i="1"/>
  <c r="M768" i="1"/>
  <c r="M772" i="1"/>
  <c r="M776" i="1"/>
  <c r="M780" i="1"/>
  <c r="M784" i="1"/>
  <c r="M788" i="1"/>
  <c r="M792" i="1"/>
  <c r="M796" i="1"/>
  <c r="M800" i="1"/>
  <c r="M804" i="1"/>
  <c r="M808" i="1"/>
  <c r="M812" i="1"/>
  <c r="M816" i="1"/>
  <c r="M820" i="1"/>
  <c r="M824" i="1"/>
  <c r="M828" i="1"/>
  <c r="M832" i="1"/>
  <c r="M836" i="1"/>
  <c r="M840" i="1"/>
  <c r="M844" i="1"/>
  <c r="M848" i="1"/>
  <c r="M852" i="1"/>
  <c r="M66" i="1"/>
  <c r="M322" i="1"/>
  <c r="M401" i="1"/>
  <c r="M465" i="1"/>
  <c r="M529" i="1"/>
  <c r="M593" i="1"/>
  <c r="M613" i="1"/>
  <c r="M629" i="1"/>
  <c r="M645" i="1"/>
  <c r="M661" i="1"/>
  <c r="M677" i="1"/>
  <c r="M693" i="1"/>
  <c r="M709" i="1"/>
  <c r="M725" i="1"/>
  <c r="M741" i="1"/>
  <c r="M757" i="1"/>
  <c r="M773" i="1"/>
  <c r="M789" i="1"/>
  <c r="M805" i="1"/>
  <c r="M821" i="1"/>
  <c r="M837" i="1"/>
  <c r="M853" i="1"/>
  <c r="M861" i="1"/>
  <c r="M869" i="1"/>
  <c r="M877" i="1"/>
  <c r="M885" i="1"/>
  <c r="M893" i="1"/>
  <c r="M897" i="1"/>
  <c r="M901" i="1"/>
  <c r="M905" i="1"/>
  <c r="M909" i="1"/>
  <c r="M913" i="1"/>
  <c r="M917" i="1"/>
  <c r="M921" i="1"/>
  <c r="M925" i="1"/>
  <c r="M929" i="1"/>
  <c r="M933" i="1"/>
  <c r="M937" i="1"/>
  <c r="M941" i="1"/>
  <c r="M945" i="1"/>
  <c r="M949" i="1"/>
  <c r="M953" i="1"/>
  <c r="M957" i="1"/>
  <c r="M961" i="1"/>
  <c r="M965" i="1"/>
  <c r="M969" i="1"/>
  <c r="M973" i="1"/>
  <c r="M977" i="1"/>
  <c r="M981" i="1"/>
  <c r="M985" i="1"/>
  <c r="M989" i="1"/>
  <c r="M993" i="1"/>
  <c r="M997" i="1"/>
  <c r="M1001" i="1"/>
  <c r="C20" i="22" s="1"/>
  <c r="M1005" i="1"/>
  <c r="M1009" i="1"/>
  <c r="C27" i="22" s="1"/>
  <c r="M1013" i="1"/>
  <c r="M1017" i="1"/>
  <c r="M1021" i="1"/>
  <c r="C25" i="22" s="1"/>
  <c r="M1025" i="1"/>
  <c r="M1029" i="1"/>
  <c r="C37" i="22" s="1"/>
  <c r="M1033" i="1"/>
  <c r="M1037" i="1"/>
  <c r="M1041" i="1"/>
  <c r="M1045" i="1"/>
  <c r="M1049" i="1"/>
  <c r="M1053" i="1"/>
  <c r="M1057" i="1"/>
  <c r="M1061" i="1"/>
  <c r="M1065" i="1"/>
  <c r="M1069" i="1"/>
  <c r="M1073" i="1"/>
  <c r="M1077" i="1"/>
  <c r="M1081" i="1"/>
  <c r="M1085" i="1"/>
  <c r="M1089" i="1"/>
  <c r="M1093" i="1"/>
  <c r="M1097" i="1"/>
  <c r="M1101" i="1"/>
  <c r="M1105" i="1"/>
  <c r="M1109" i="1"/>
  <c r="M1113" i="1"/>
  <c r="M1117" i="1"/>
  <c r="M1121" i="1"/>
  <c r="M1125" i="1"/>
  <c r="M1129" i="1"/>
  <c r="M1133" i="1"/>
  <c r="M1137" i="1"/>
  <c r="M1141" i="1"/>
  <c r="M1145" i="1"/>
  <c r="M1149" i="1"/>
  <c r="M1153" i="1"/>
  <c r="M1157" i="1"/>
  <c r="M1161" i="1"/>
  <c r="M1165" i="1"/>
  <c r="M1169" i="1"/>
  <c r="M1173" i="1"/>
  <c r="M1177" i="1"/>
  <c r="M1181" i="1"/>
  <c r="M1185" i="1"/>
  <c r="M1189" i="1"/>
  <c r="M1193" i="1"/>
  <c r="M1197" i="1"/>
  <c r="M1201" i="1"/>
  <c r="M1205" i="1"/>
  <c r="M1209" i="1"/>
  <c r="M1213" i="1"/>
  <c r="M1217" i="1"/>
  <c r="M1221" i="1"/>
  <c r="M1225" i="1"/>
  <c r="M1229" i="1"/>
  <c r="M1233" i="1"/>
  <c r="M1237" i="1"/>
  <c r="M1241" i="1"/>
  <c r="M1245" i="1"/>
  <c r="M1249" i="1"/>
  <c r="M1253" i="1"/>
  <c r="M1257" i="1"/>
  <c r="M1261" i="1"/>
  <c r="M1265" i="1"/>
  <c r="M1269" i="1"/>
  <c r="M1273" i="1"/>
  <c r="M1277" i="1"/>
  <c r="M1281" i="1"/>
  <c r="M1285" i="1"/>
  <c r="M1289" i="1"/>
  <c r="M1293" i="1"/>
  <c r="M1297" i="1"/>
  <c r="M1301" i="1"/>
  <c r="M1305" i="1"/>
  <c r="M1309" i="1"/>
  <c r="M1313" i="1"/>
  <c r="M1317" i="1"/>
  <c r="M1321" i="1"/>
  <c r="M1325" i="1"/>
  <c r="M1329" i="1"/>
  <c r="M1333" i="1"/>
  <c r="M1337" i="1"/>
  <c r="M1341" i="1"/>
  <c r="M1345" i="1"/>
  <c r="M1349" i="1"/>
  <c r="M1353" i="1"/>
  <c r="M1357" i="1"/>
  <c r="M1361" i="1"/>
  <c r="M1365" i="1"/>
  <c r="M1369" i="1"/>
  <c r="M1373" i="1"/>
  <c r="M1377" i="1"/>
  <c r="M1381" i="1"/>
  <c r="M1385" i="1"/>
  <c r="M1389" i="1"/>
  <c r="M1393" i="1"/>
  <c r="M1397" i="1"/>
  <c r="M1401" i="1"/>
  <c r="M1405" i="1"/>
  <c r="M1409" i="1"/>
  <c r="M1413" i="1"/>
  <c r="M1417" i="1"/>
  <c r="M1421" i="1"/>
  <c r="M1425" i="1"/>
  <c r="M1429" i="1"/>
  <c r="M1433" i="1"/>
  <c r="M1437" i="1"/>
  <c r="M1441" i="1"/>
  <c r="M1445" i="1"/>
  <c r="M1449" i="1"/>
  <c r="M1453" i="1"/>
  <c r="M1457" i="1"/>
  <c r="M1461" i="1"/>
  <c r="M130" i="1"/>
  <c r="M353" i="1"/>
  <c r="M417" i="1"/>
  <c r="M481" i="1"/>
  <c r="M545" i="1"/>
  <c r="M601" i="1"/>
  <c r="M617" i="1"/>
  <c r="M633" i="1"/>
  <c r="M649" i="1"/>
  <c r="M665" i="1"/>
  <c r="M681" i="1"/>
  <c r="M697" i="1"/>
  <c r="M713" i="1"/>
  <c r="M729" i="1"/>
  <c r="M745" i="1"/>
  <c r="M761" i="1"/>
  <c r="M777" i="1"/>
  <c r="M793" i="1"/>
  <c r="M809" i="1"/>
  <c r="M825" i="1"/>
  <c r="M841" i="1"/>
  <c r="M856" i="1"/>
  <c r="M864" i="1"/>
  <c r="M872" i="1"/>
  <c r="M880" i="1"/>
  <c r="M888" i="1"/>
  <c r="M894" i="1"/>
  <c r="M898" i="1"/>
  <c r="M902" i="1"/>
  <c r="M906" i="1"/>
  <c r="M910" i="1"/>
  <c r="M914" i="1"/>
  <c r="M918" i="1"/>
  <c r="M922" i="1"/>
  <c r="M926" i="1"/>
  <c r="M930" i="1"/>
  <c r="M934" i="1"/>
  <c r="M938" i="1"/>
  <c r="M942" i="1"/>
  <c r="M946" i="1"/>
  <c r="M950" i="1"/>
  <c r="M954" i="1"/>
  <c r="M958" i="1"/>
  <c r="M962" i="1"/>
  <c r="M966" i="1"/>
  <c r="M970" i="1"/>
  <c r="M974" i="1"/>
  <c r="M978" i="1"/>
  <c r="M982" i="1"/>
  <c r="M986" i="1"/>
  <c r="M990" i="1"/>
  <c r="C10" i="22" s="1"/>
  <c r="M994" i="1"/>
  <c r="M998" i="1"/>
  <c r="M1002" i="1"/>
  <c r="M1006" i="1"/>
  <c r="M1010" i="1"/>
  <c r="M1014" i="1"/>
  <c r="M1018" i="1"/>
  <c r="M1022" i="1"/>
  <c r="M1026" i="1"/>
  <c r="M1030" i="1"/>
  <c r="M1034" i="1"/>
  <c r="M1038" i="1"/>
  <c r="M1042" i="1"/>
  <c r="M1046" i="1"/>
  <c r="M1050" i="1"/>
  <c r="M1054" i="1"/>
  <c r="M1058" i="1"/>
  <c r="M1062" i="1"/>
  <c r="M1066" i="1"/>
  <c r="M1070" i="1"/>
  <c r="M1074" i="1"/>
  <c r="M1078" i="1"/>
  <c r="M1082" i="1"/>
  <c r="M1086" i="1"/>
  <c r="M1090" i="1"/>
  <c r="M1094" i="1"/>
  <c r="M1098" i="1"/>
  <c r="M1102" i="1"/>
  <c r="M1106" i="1"/>
  <c r="M1110" i="1"/>
  <c r="M1114" i="1"/>
  <c r="M1118" i="1"/>
  <c r="M1122" i="1"/>
  <c r="M1126" i="1"/>
  <c r="M1130" i="1"/>
  <c r="M1134" i="1"/>
  <c r="M1138" i="1"/>
  <c r="M1142" i="1"/>
  <c r="M1146" i="1"/>
  <c r="M1150" i="1"/>
  <c r="M1154" i="1"/>
  <c r="M1158" i="1"/>
  <c r="M1162" i="1"/>
  <c r="M1166" i="1"/>
  <c r="M1170" i="1"/>
  <c r="M1174" i="1"/>
  <c r="M1178" i="1"/>
  <c r="M1182" i="1"/>
  <c r="M1186" i="1"/>
  <c r="M1190" i="1"/>
  <c r="M1194" i="1"/>
  <c r="M1198" i="1"/>
  <c r="M1202" i="1"/>
  <c r="M1206" i="1"/>
  <c r="M1210" i="1"/>
  <c r="M1214" i="1"/>
  <c r="M1218" i="1"/>
  <c r="M1222" i="1"/>
  <c r="M1226" i="1"/>
  <c r="M1230" i="1"/>
  <c r="M1234" i="1"/>
  <c r="M1238" i="1"/>
  <c r="M1242" i="1"/>
  <c r="M1246" i="1"/>
  <c r="M1250" i="1"/>
  <c r="M1254" i="1"/>
  <c r="M1258" i="1"/>
  <c r="M1262" i="1"/>
  <c r="M1266" i="1"/>
  <c r="M1270" i="1"/>
  <c r="M1274" i="1"/>
  <c r="M1278" i="1"/>
  <c r="M1282" i="1"/>
  <c r="M1286" i="1"/>
  <c r="M1290" i="1"/>
  <c r="M1294" i="1"/>
  <c r="M1298" i="1"/>
  <c r="M1302" i="1"/>
  <c r="M1306" i="1"/>
  <c r="M1310" i="1"/>
  <c r="M1314" i="1"/>
  <c r="M1318" i="1"/>
  <c r="M1322" i="1"/>
  <c r="M1326" i="1"/>
  <c r="M1330" i="1"/>
  <c r="M1334" i="1"/>
  <c r="M1338" i="1"/>
  <c r="M1342" i="1"/>
  <c r="M1346" i="1"/>
  <c r="M1350" i="1"/>
  <c r="M1354" i="1"/>
  <c r="M1358" i="1"/>
  <c r="M1362" i="1"/>
  <c r="M1366" i="1"/>
  <c r="M1370" i="1"/>
  <c r="M1374" i="1"/>
  <c r="M1378" i="1"/>
  <c r="M1382" i="1"/>
  <c r="M1386" i="1"/>
  <c r="M1390" i="1"/>
  <c r="M1394" i="1"/>
  <c r="M1398" i="1"/>
  <c r="M1402" i="1"/>
  <c r="M1406" i="1"/>
  <c r="M1410" i="1"/>
  <c r="M1414" i="1"/>
  <c r="M1418" i="1"/>
  <c r="M1422" i="1"/>
  <c r="M1426" i="1"/>
  <c r="M1430" i="1"/>
  <c r="M1434" i="1"/>
  <c r="M1438" i="1"/>
  <c r="M1442" i="1"/>
  <c r="M1446" i="1"/>
  <c r="M1450" i="1"/>
  <c r="M1454" i="1"/>
  <c r="M1458" i="1"/>
  <c r="M1462" i="1"/>
  <c r="M1466" i="1"/>
  <c r="M194" i="1"/>
  <c r="M369" i="1"/>
  <c r="M433" i="1"/>
  <c r="M497" i="1"/>
  <c r="M561" i="1"/>
  <c r="M605" i="1"/>
  <c r="M621" i="1"/>
  <c r="M637" i="1"/>
  <c r="M653" i="1"/>
  <c r="M669" i="1"/>
  <c r="M685" i="1"/>
  <c r="M701" i="1"/>
  <c r="M717" i="1"/>
  <c r="M733" i="1"/>
  <c r="M749" i="1"/>
  <c r="M765" i="1"/>
  <c r="M781" i="1"/>
  <c r="M797" i="1"/>
  <c r="M813" i="1"/>
  <c r="M829" i="1"/>
  <c r="M845" i="1"/>
  <c r="M857" i="1"/>
  <c r="M865" i="1"/>
  <c r="M873" i="1"/>
  <c r="M881" i="1"/>
  <c r="M889" i="1"/>
  <c r="M895" i="1"/>
  <c r="M899" i="1"/>
  <c r="M903" i="1"/>
  <c r="M907" i="1"/>
  <c r="M911" i="1"/>
  <c r="M915" i="1"/>
  <c r="M919" i="1"/>
  <c r="M923" i="1"/>
  <c r="M927" i="1"/>
  <c r="M931" i="1"/>
  <c r="M935" i="1"/>
  <c r="M939" i="1"/>
  <c r="M943" i="1"/>
  <c r="M947" i="1"/>
  <c r="M951" i="1"/>
  <c r="M955" i="1"/>
  <c r="M959" i="1"/>
  <c r="M963" i="1"/>
  <c r="M967" i="1"/>
  <c r="M971" i="1"/>
  <c r="M975" i="1"/>
  <c r="M979" i="1"/>
  <c r="M983" i="1"/>
  <c r="M987" i="1"/>
  <c r="M991" i="1"/>
  <c r="C11" i="22" s="1"/>
  <c r="M995" i="1"/>
  <c r="M999" i="1"/>
  <c r="M1003" i="1"/>
  <c r="M1007" i="1"/>
  <c r="M1011" i="1"/>
  <c r="M1015" i="1"/>
  <c r="M1019" i="1"/>
  <c r="M1023" i="1"/>
  <c r="M1027" i="1"/>
  <c r="M1031" i="1"/>
  <c r="M1035" i="1"/>
  <c r="M1039" i="1"/>
  <c r="M1043" i="1"/>
  <c r="M1047" i="1"/>
  <c r="M1051" i="1"/>
  <c r="M1055" i="1"/>
  <c r="M1059" i="1"/>
  <c r="M1063" i="1"/>
  <c r="M1067" i="1"/>
  <c r="M1071" i="1"/>
  <c r="M1075" i="1"/>
  <c r="M1079" i="1"/>
  <c r="M1083" i="1"/>
  <c r="M1087" i="1"/>
  <c r="M1091" i="1"/>
  <c r="M1095" i="1"/>
  <c r="M1099" i="1"/>
  <c r="M1103" i="1"/>
  <c r="M1107" i="1"/>
  <c r="M1111" i="1"/>
  <c r="M1115" i="1"/>
  <c r="M1119" i="1"/>
  <c r="M1123" i="1"/>
  <c r="M1127" i="1"/>
  <c r="M1131" i="1"/>
  <c r="M1135" i="1"/>
  <c r="M1139" i="1"/>
  <c r="M1143" i="1"/>
  <c r="M1147" i="1"/>
  <c r="M1151" i="1"/>
  <c r="M1155" i="1"/>
  <c r="M1159" i="1"/>
  <c r="M1163" i="1"/>
  <c r="M1167" i="1"/>
  <c r="M1171" i="1"/>
  <c r="M1175" i="1"/>
  <c r="M1179" i="1"/>
  <c r="M1183" i="1"/>
  <c r="M1187" i="1"/>
  <c r="M1191" i="1"/>
  <c r="M1195" i="1"/>
  <c r="M1199" i="1"/>
  <c r="M1203" i="1"/>
  <c r="M1207" i="1"/>
  <c r="M1211" i="1"/>
  <c r="M1215" i="1"/>
  <c r="M1219" i="1"/>
  <c r="M1223" i="1"/>
  <c r="M1227" i="1"/>
  <c r="M1231" i="1"/>
  <c r="M1235" i="1"/>
  <c r="M1239" i="1"/>
  <c r="M1243" i="1"/>
  <c r="M1247" i="1"/>
  <c r="M1251" i="1"/>
  <c r="M1255" i="1"/>
  <c r="M1259" i="1"/>
  <c r="M1263" i="1"/>
  <c r="M1267" i="1"/>
  <c r="M1271" i="1"/>
  <c r="M1275" i="1"/>
  <c r="M1279" i="1"/>
  <c r="M1283" i="1"/>
  <c r="M1287" i="1"/>
  <c r="M1291" i="1"/>
  <c r="M1295" i="1"/>
  <c r="M1299" i="1"/>
  <c r="M1303" i="1"/>
  <c r="M1307" i="1"/>
  <c r="M1311" i="1"/>
  <c r="M1315" i="1"/>
  <c r="M1319" i="1"/>
  <c r="M1323" i="1"/>
  <c r="M1327" i="1"/>
  <c r="M1331" i="1"/>
  <c r="M1335" i="1"/>
  <c r="M1339" i="1"/>
  <c r="M1343" i="1"/>
  <c r="M1347" i="1"/>
  <c r="M1351" i="1"/>
  <c r="M1355" i="1"/>
  <c r="M1359" i="1"/>
  <c r="M1363" i="1"/>
  <c r="M1367" i="1"/>
  <c r="M1371" i="1"/>
  <c r="M1375" i="1"/>
  <c r="M1379" i="1"/>
  <c r="M1383" i="1"/>
  <c r="M1387" i="1"/>
  <c r="M1391" i="1"/>
  <c r="M1395" i="1"/>
  <c r="M1399" i="1"/>
  <c r="M1403" i="1"/>
  <c r="M1407" i="1"/>
  <c r="M1411" i="1"/>
  <c r="M1415" i="1"/>
  <c r="M1419" i="1"/>
  <c r="M1423" i="1"/>
  <c r="M1427" i="1"/>
  <c r="M1431" i="1"/>
  <c r="M1435" i="1"/>
  <c r="M1439" i="1"/>
  <c r="M1443" i="1"/>
  <c r="M1447" i="1"/>
  <c r="M1451" i="1"/>
  <c r="M1455" i="1"/>
  <c r="M1459" i="1"/>
  <c r="M1463" i="1"/>
  <c r="M1467" i="1"/>
  <c r="M258" i="1"/>
  <c r="M577" i="1"/>
  <c r="M657" i="1"/>
  <c r="M721" i="1"/>
  <c r="M785" i="1"/>
  <c r="M849" i="1"/>
  <c r="M884" i="1"/>
  <c r="M904" i="1"/>
  <c r="M920" i="1"/>
  <c r="M936" i="1"/>
  <c r="M952" i="1"/>
  <c r="M968" i="1"/>
  <c r="M984" i="1"/>
  <c r="M1000" i="1"/>
  <c r="C19" i="22" s="1"/>
  <c r="M1016" i="1"/>
  <c r="M1032" i="1"/>
  <c r="M1048" i="1"/>
  <c r="M1064" i="1"/>
  <c r="M1080" i="1"/>
  <c r="M1096" i="1"/>
  <c r="M1112" i="1"/>
  <c r="M1128" i="1"/>
  <c r="M1144" i="1"/>
  <c r="M1160" i="1"/>
  <c r="M1176" i="1"/>
  <c r="M1192" i="1"/>
  <c r="M1208" i="1"/>
  <c r="M1224" i="1"/>
  <c r="M1240" i="1"/>
  <c r="M1256" i="1"/>
  <c r="M1272" i="1"/>
  <c r="M1288" i="1"/>
  <c r="M1304" i="1"/>
  <c r="M1320" i="1"/>
  <c r="M1336" i="1"/>
  <c r="M1352" i="1"/>
  <c r="M1368" i="1"/>
  <c r="M1384" i="1"/>
  <c r="M1400" i="1"/>
  <c r="M1416" i="1"/>
  <c r="M1432" i="1"/>
  <c r="M1448" i="1"/>
  <c r="M1464" i="1"/>
  <c r="M1470" i="1"/>
  <c r="M1474" i="1"/>
  <c r="M1478" i="1"/>
  <c r="M1482" i="1"/>
  <c r="M1486" i="1"/>
  <c r="M1490" i="1"/>
  <c r="M1494" i="1"/>
  <c r="M1498" i="1"/>
  <c r="M1502" i="1"/>
  <c r="M1506" i="1"/>
  <c r="M1510" i="1"/>
  <c r="M1514" i="1"/>
  <c r="M1518" i="1"/>
  <c r="M1522" i="1"/>
  <c r="M1526" i="1"/>
  <c r="M1530" i="1"/>
  <c r="M1534" i="1"/>
  <c r="M1538" i="1"/>
  <c r="M1542" i="1"/>
  <c r="M1546" i="1"/>
  <c r="M1550" i="1"/>
  <c r="M1554" i="1"/>
  <c r="M1558" i="1"/>
  <c r="M1562" i="1"/>
  <c r="M1566" i="1"/>
  <c r="M1570" i="1"/>
  <c r="M1574" i="1"/>
  <c r="M1578" i="1"/>
  <c r="M1582" i="1"/>
  <c r="M1586" i="1"/>
  <c r="M1590" i="1"/>
  <c r="M1594" i="1"/>
  <c r="M1598" i="1"/>
  <c r="M1602" i="1"/>
  <c r="M1606" i="1"/>
  <c r="M1610" i="1"/>
  <c r="M1614" i="1"/>
  <c r="M1618" i="1"/>
  <c r="M1622" i="1"/>
  <c r="M1626" i="1"/>
  <c r="M1630" i="1"/>
  <c r="M1634" i="1"/>
  <c r="M1638" i="1"/>
  <c r="M1642" i="1"/>
  <c r="M1646" i="1"/>
  <c r="M1650" i="1"/>
  <c r="M1654" i="1"/>
  <c r="M1658" i="1"/>
  <c r="M1662" i="1"/>
  <c r="M1666" i="1"/>
  <c r="M1670" i="1"/>
  <c r="M1674" i="1"/>
  <c r="M1678" i="1"/>
  <c r="M1682" i="1"/>
  <c r="M1686" i="1"/>
  <c r="M1690" i="1"/>
  <c r="M1694" i="1"/>
  <c r="M1698" i="1"/>
  <c r="M1702" i="1"/>
  <c r="M1706" i="1"/>
  <c r="M1710" i="1"/>
  <c r="M1714" i="1"/>
  <c r="M1718" i="1"/>
  <c r="M1722" i="1"/>
  <c r="M1726" i="1"/>
  <c r="M1730" i="1"/>
  <c r="M1734" i="1"/>
  <c r="M1738" i="1"/>
  <c r="M1742" i="1"/>
  <c r="M1746" i="1"/>
  <c r="M1750" i="1"/>
  <c r="M1754" i="1"/>
  <c r="M1758" i="1"/>
  <c r="M1762" i="1"/>
  <c r="M1766" i="1"/>
  <c r="M1770" i="1"/>
  <c r="M1774" i="1"/>
  <c r="M1778" i="1"/>
  <c r="M1782" i="1"/>
  <c r="M1786" i="1"/>
  <c r="M1790" i="1"/>
  <c r="M1794" i="1"/>
  <c r="M1798" i="1"/>
  <c r="M1802" i="1"/>
  <c r="M1806" i="1"/>
  <c r="M1810" i="1"/>
  <c r="M1814" i="1"/>
  <c r="M1818" i="1"/>
  <c r="M1822" i="1"/>
  <c r="M1826" i="1"/>
  <c r="M1830" i="1"/>
  <c r="M1834" i="1"/>
  <c r="M1838" i="1"/>
  <c r="M1842" i="1"/>
  <c r="M1846" i="1"/>
  <c r="M1850" i="1"/>
  <c r="M1854" i="1"/>
  <c r="M1858" i="1"/>
  <c r="M1862" i="1"/>
  <c r="M1866" i="1"/>
  <c r="M1870" i="1"/>
  <c r="M1874" i="1"/>
  <c r="M1878" i="1"/>
  <c r="M1882" i="1"/>
  <c r="M1886" i="1"/>
  <c r="M1890" i="1"/>
  <c r="M1894" i="1"/>
  <c r="M1898" i="1"/>
  <c r="M1902" i="1"/>
  <c r="M1906" i="1"/>
  <c r="M1910" i="1"/>
  <c r="M1914" i="1"/>
  <c r="M1918" i="1"/>
  <c r="M1922" i="1"/>
  <c r="M1926" i="1"/>
  <c r="M1930" i="1"/>
  <c r="M1934" i="1"/>
  <c r="M1938" i="1"/>
  <c r="H10" i="22" s="1"/>
  <c r="M1942" i="1"/>
  <c r="M1946" i="1"/>
  <c r="M1950" i="1"/>
  <c r="M1954" i="1"/>
  <c r="M1958" i="1"/>
  <c r="M1962" i="1"/>
  <c r="M1966" i="1"/>
  <c r="M1970" i="1"/>
  <c r="M1974" i="1"/>
  <c r="M385" i="1"/>
  <c r="M609" i="1"/>
  <c r="M673" i="1"/>
  <c r="M737" i="1"/>
  <c r="M801" i="1"/>
  <c r="M860" i="1"/>
  <c r="M892" i="1"/>
  <c r="M908" i="1"/>
  <c r="M924" i="1"/>
  <c r="M940" i="1"/>
  <c r="M956" i="1"/>
  <c r="M972" i="1"/>
  <c r="M988" i="1"/>
  <c r="M1004" i="1"/>
  <c r="M1020" i="1"/>
  <c r="C24" i="22" s="1"/>
  <c r="M1036" i="1"/>
  <c r="M1052" i="1"/>
  <c r="M1068" i="1"/>
  <c r="M1084" i="1"/>
  <c r="M1100" i="1"/>
  <c r="M1116" i="1"/>
  <c r="M1132" i="1"/>
  <c r="M1148" i="1"/>
  <c r="M1164" i="1"/>
  <c r="M1180" i="1"/>
  <c r="M1196" i="1"/>
  <c r="M1212" i="1"/>
  <c r="M1228" i="1"/>
  <c r="M1244" i="1"/>
  <c r="M1260" i="1"/>
  <c r="M1276" i="1"/>
  <c r="M1292" i="1"/>
  <c r="M1308" i="1"/>
  <c r="M1324" i="1"/>
  <c r="M1340" i="1"/>
  <c r="M1356" i="1"/>
  <c r="M1372" i="1"/>
  <c r="M1388" i="1"/>
  <c r="M1404" i="1"/>
  <c r="M1420" i="1"/>
  <c r="M1436" i="1"/>
  <c r="M1452" i="1"/>
  <c r="M1465" i="1"/>
  <c r="M1471" i="1"/>
  <c r="M1475" i="1"/>
  <c r="M1479" i="1"/>
  <c r="M1483" i="1"/>
  <c r="M1487" i="1"/>
  <c r="M1491" i="1"/>
  <c r="M1495" i="1"/>
  <c r="M1499" i="1"/>
  <c r="M1503" i="1"/>
  <c r="M1507" i="1"/>
  <c r="M1511" i="1"/>
  <c r="M1515" i="1"/>
  <c r="M1519" i="1"/>
  <c r="M1523" i="1"/>
  <c r="M1527" i="1"/>
  <c r="M1531" i="1"/>
  <c r="M1535" i="1"/>
  <c r="M1539" i="1"/>
  <c r="M1543" i="1"/>
  <c r="M1547" i="1"/>
  <c r="M1551" i="1"/>
  <c r="M1555" i="1"/>
  <c r="M1559" i="1"/>
  <c r="M1563" i="1"/>
  <c r="M1567" i="1"/>
  <c r="M1571" i="1"/>
  <c r="M1575" i="1"/>
  <c r="M1579" i="1"/>
  <c r="M1583" i="1"/>
  <c r="M1587" i="1"/>
  <c r="M1591" i="1"/>
  <c r="M1595" i="1"/>
  <c r="M1599" i="1"/>
  <c r="M1603" i="1"/>
  <c r="M1607" i="1"/>
  <c r="M1611" i="1"/>
  <c r="M1615" i="1"/>
  <c r="M1619" i="1"/>
  <c r="M1623" i="1"/>
  <c r="M1627" i="1"/>
  <c r="M1631" i="1"/>
  <c r="M1635" i="1"/>
  <c r="M1639" i="1"/>
  <c r="M1643" i="1"/>
  <c r="M1647" i="1"/>
  <c r="M1651" i="1"/>
  <c r="M1655" i="1"/>
  <c r="M1659" i="1"/>
  <c r="M1663" i="1"/>
  <c r="M1667" i="1"/>
  <c r="M1671" i="1"/>
  <c r="M1675" i="1"/>
  <c r="M1679" i="1"/>
  <c r="M1683" i="1"/>
  <c r="M1687" i="1"/>
  <c r="M1691" i="1"/>
  <c r="M1695" i="1"/>
  <c r="M1699" i="1"/>
  <c r="M1703" i="1"/>
  <c r="M1707" i="1"/>
  <c r="M1711" i="1"/>
  <c r="M1715" i="1"/>
  <c r="M1719" i="1"/>
  <c r="M1723" i="1"/>
  <c r="M1727" i="1"/>
  <c r="M1731" i="1"/>
  <c r="M1735" i="1"/>
  <c r="M1739" i="1"/>
  <c r="M1743" i="1"/>
  <c r="M1747" i="1"/>
  <c r="M1751" i="1"/>
  <c r="M1755" i="1"/>
  <c r="M1759" i="1"/>
  <c r="M1763" i="1"/>
  <c r="M1767" i="1"/>
  <c r="M1771" i="1"/>
  <c r="M1775" i="1"/>
  <c r="M1779" i="1"/>
  <c r="M1783" i="1"/>
  <c r="M1787" i="1"/>
  <c r="M1791" i="1"/>
  <c r="M1795" i="1"/>
  <c r="M1799" i="1"/>
  <c r="M1803" i="1"/>
  <c r="M1807" i="1"/>
  <c r="M1811" i="1"/>
  <c r="M1815" i="1"/>
  <c r="M1819" i="1"/>
  <c r="M1823" i="1"/>
  <c r="M1827" i="1"/>
  <c r="M1831" i="1"/>
  <c r="M1835" i="1"/>
  <c r="M1839" i="1"/>
  <c r="M1843" i="1"/>
  <c r="M1847" i="1"/>
  <c r="M1851" i="1"/>
  <c r="M1855" i="1"/>
  <c r="M1859" i="1"/>
  <c r="M1863" i="1"/>
  <c r="M1867" i="1"/>
  <c r="M1871" i="1"/>
  <c r="M1875" i="1"/>
  <c r="M1879" i="1"/>
  <c r="M1883" i="1"/>
  <c r="M1887" i="1"/>
  <c r="M1891" i="1"/>
  <c r="M1895" i="1"/>
  <c r="M1899" i="1"/>
  <c r="M1903" i="1"/>
  <c r="M1907" i="1"/>
  <c r="M1911" i="1"/>
  <c r="M1915" i="1"/>
  <c r="M1919" i="1"/>
  <c r="M1923" i="1"/>
  <c r="M1927" i="1"/>
  <c r="M1931" i="1"/>
  <c r="M1935" i="1"/>
  <c r="M1939" i="1"/>
  <c r="H11" i="22" s="1"/>
  <c r="M1943" i="1"/>
  <c r="M1947" i="1"/>
  <c r="M1951" i="1"/>
  <c r="M1955" i="1"/>
  <c r="M1959" i="1"/>
  <c r="M1963" i="1"/>
  <c r="M1967" i="1"/>
  <c r="M1971" i="1"/>
  <c r="M1975" i="1"/>
  <c r="M449" i="1"/>
  <c r="M625" i="1"/>
  <c r="M689" i="1"/>
  <c r="M753" i="1"/>
  <c r="M817" i="1"/>
  <c r="M868" i="1"/>
  <c r="M896" i="1"/>
  <c r="M912" i="1"/>
  <c r="M928" i="1"/>
  <c r="M944" i="1"/>
  <c r="M960" i="1"/>
  <c r="M976" i="1"/>
  <c r="M992" i="1"/>
  <c r="M1008" i="1"/>
  <c r="C21" i="22" s="1"/>
  <c r="M1024" i="1"/>
  <c r="C28" i="22" s="1"/>
  <c r="M1040" i="1"/>
  <c r="M1056" i="1"/>
  <c r="M1072" i="1"/>
  <c r="M1088" i="1"/>
  <c r="M1104" i="1"/>
  <c r="M1120" i="1"/>
  <c r="M1136" i="1"/>
  <c r="M1152" i="1"/>
  <c r="M1168" i="1"/>
  <c r="M1184" i="1"/>
  <c r="M1200" i="1"/>
  <c r="M1216" i="1"/>
  <c r="M1232" i="1"/>
  <c r="M1248" i="1"/>
  <c r="M1264" i="1"/>
  <c r="M1280" i="1"/>
  <c r="M1296" i="1"/>
  <c r="M1312" i="1"/>
  <c r="M1328" i="1"/>
  <c r="M1344" i="1"/>
  <c r="M1360" i="1"/>
  <c r="M1376" i="1"/>
  <c r="M1392" i="1"/>
  <c r="M1408" i="1"/>
  <c r="M1424" i="1"/>
  <c r="M1440" i="1"/>
  <c r="M1456" i="1"/>
  <c r="M1468" i="1"/>
  <c r="M1472" i="1"/>
  <c r="M1476" i="1"/>
  <c r="M1480" i="1"/>
  <c r="M1484" i="1"/>
  <c r="M1488" i="1"/>
  <c r="M1492" i="1"/>
  <c r="M1496" i="1"/>
  <c r="M1500" i="1"/>
  <c r="M1504" i="1"/>
  <c r="M1508" i="1"/>
  <c r="M1512" i="1"/>
  <c r="M1516" i="1"/>
  <c r="M1520" i="1"/>
  <c r="M1524" i="1"/>
  <c r="M1528" i="1"/>
  <c r="M1532" i="1"/>
  <c r="M1536" i="1"/>
  <c r="M1540" i="1"/>
  <c r="M1544" i="1"/>
  <c r="M1548" i="1"/>
  <c r="M1552" i="1"/>
  <c r="M1556" i="1"/>
  <c r="M1560" i="1"/>
  <c r="M1564" i="1"/>
  <c r="M1568" i="1"/>
  <c r="M1572" i="1"/>
  <c r="M1576" i="1"/>
  <c r="M1580" i="1"/>
  <c r="M1584" i="1"/>
  <c r="M1588" i="1"/>
  <c r="M1592" i="1"/>
  <c r="M1596" i="1"/>
  <c r="M1600" i="1"/>
  <c r="M1604" i="1"/>
  <c r="M1608" i="1"/>
  <c r="M1612" i="1"/>
  <c r="M1616" i="1"/>
  <c r="M1620" i="1"/>
  <c r="M1624" i="1"/>
  <c r="M1628" i="1"/>
  <c r="M1632" i="1"/>
  <c r="M1636" i="1"/>
  <c r="M1640" i="1"/>
  <c r="M1644" i="1"/>
  <c r="M1648" i="1"/>
  <c r="M1652" i="1"/>
  <c r="M1656" i="1"/>
  <c r="M1660" i="1"/>
  <c r="M1664" i="1"/>
  <c r="M1668" i="1"/>
  <c r="M1672" i="1"/>
  <c r="M1676" i="1"/>
  <c r="M1680" i="1"/>
  <c r="M1684" i="1"/>
  <c r="M1688" i="1"/>
  <c r="M1692" i="1"/>
  <c r="M1696" i="1"/>
  <c r="M1700" i="1"/>
  <c r="M1704" i="1"/>
  <c r="M1708" i="1"/>
  <c r="M1712" i="1"/>
  <c r="M1716" i="1"/>
  <c r="M1720" i="1"/>
  <c r="M1724" i="1"/>
  <c r="M1728" i="1"/>
  <c r="M1732" i="1"/>
  <c r="M1736" i="1"/>
  <c r="M1740" i="1"/>
  <c r="M1744" i="1"/>
  <c r="M1748" i="1"/>
  <c r="M1752" i="1"/>
  <c r="M1756" i="1"/>
  <c r="M1760" i="1"/>
  <c r="M1764" i="1"/>
  <c r="M1768" i="1"/>
  <c r="M1772" i="1"/>
  <c r="M1776" i="1"/>
  <c r="M1780" i="1"/>
  <c r="M1784" i="1"/>
  <c r="M1788" i="1"/>
  <c r="M1792" i="1"/>
  <c r="M1796" i="1"/>
  <c r="M1800" i="1"/>
  <c r="M1804" i="1"/>
  <c r="M1808" i="1"/>
  <c r="M1812" i="1"/>
  <c r="M1816" i="1"/>
  <c r="M1820" i="1"/>
  <c r="M1824" i="1"/>
  <c r="M1828" i="1"/>
  <c r="M1832" i="1"/>
  <c r="M1836" i="1"/>
  <c r="M1840" i="1"/>
  <c r="M1844" i="1"/>
  <c r="M1848" i="1"/>
  <c r="M1852" i="1"/>
  <c r="M1856" i="1"/>
  <c r="M1860" i="1"/>
  <c r="M1864" i="1"/>
  <c r="M1868" i="1"/>
  <c r="M1872" i="1"/>
  <c r="M1876" i="1"/>
  <c r="M1880" i="1"/>
  <c r="M1884" i="1"/>
  <c r="M1888" i="1"/>
  <c r="M1892" i="1"/>
  <c r="M1896" i="1"/>
  <c r="M1900" i="1"/>
  <c r="M1904" i="1"/>
  <c r="M1908" i="1"/>
  <c r="M1912" i="1"/>
  <c r="M1916" i="1"/>
  <c r="M1920" i="1"/>
  <c r="M1924" i="1"/>
  <c r="M1928" i="1"/>
  <c r="M1932" i="1"/>
  <c r="M1936" i="1"/>
  <c r="M1940" i="1"/>
  <c r="M1944" i="1"/>
  <c r="H26" i="22" s="1"/>
  <c r="M1948" i="1"/>
  <c r="H19" i="22" s="1"/>
  <c r="M1952" i="1"/>
  <c r="M1956" i="1"/>
  <c r="M1960" i="1"/>
  <c r="H29" i="22" s="1"/>
  <c r="M1964" i="1"/>
  <c r="H23" i="22" s="1"/>
  <c r="M1968" i="1"/>
  <c r="H24" i="22" s="1"/>
  <c r="M1972" i="1"/>
  <c r="H28" i="22" s="1"/>
  <c r="M1976" i="1"/>
  <c r="H36" i="22" s="1"/>
  <c r="H39" i="22" s="1"/>
  <c r="M513" i="1"/>
  <c r="M833" i="1"/>
  <c r="M932" i="1"/>
  <c r="M996" i="1"/>
  <c r="C26" i="22" s="1"/>
  <c r="M1060" i="1"/>
  <c r="M1124" i="1"/>
  <c r="M1188" i="1"/>
  <c r="M1252" i="1"/>
  <c r="M1316" i="1"/>
  <c r="M1380" i="1"/>
  <c r="M1444" i="1"/>
  <c r="M1477" i="1"/>
  <c r="M1493" i="1"/>
  <c r="M1509" i="1"/>
  <c r="M1525" i="1"/>
  <c r="M1541" i="1"/>
  <c r="M1557" i="1"/>
  <c r="M1573" i="1"/>
  <c r="M1589" i="1"/>
  <c r="M1605" i="1"/>
  <c r="M1621" i="1"/>
  <c r="M1637" i="1"/>
  <c r="M1653" i="1"/>
  <c r="M1669" i="1"/>
  <c r="M1685" i="1"/>
  <c r="M1701" i="1"/>
  <c r="M1717" i="1"/>
  <c r="M1733" i="1"/>
  <c r="M1749" i="1"/>
  <c r="M1765" i="1"/>
  <c r="M1781" i="1"/>
  <c r="M1797" i="1"/>
  <c r="M1813" i="1"/>
  <c r="M1829" i="1"/>
  <c r="M1845" i="1"/>
  <c r="M1861" i="1"/>
  <c r="M1877" i="1"/>
  <c r="M1893" i="1"/>
  <c r="M1909" i="1"/>
  <c r="M1925" i="1"/>
  <c r="M1941" i="1"/>
  <c r="M1957" i="1"/>
  <c r="H27" i="22" s="1"/>
  <c r="M1973" i="1"/>
  <c r="M1980" i="1"/>
  <c r="M1984" i="1"/>
  <c r="M1988" i="1"/>
  <c r="M1992" i="1"/>
  <c r="M1996" i="1"/>
  <c r="M2000" i="1"/>
  <c r="M2004" i="1"/>
  <c r="M2008" i="1"/>
  <c r="M2012" i="1"/>
  <c r="M2016" i="1"/>
  <c r="M2020" i="1"/>
  <c r="M2024" i="1"/>
  <c r="M2028" i="1"/>
  <c r="M2032" i="1"/>
  <c r="M2036" i="1"/>
  <c r="M2040" i="1"/>
  <c r="M2044" i="1"/>
  <c r="M2048" i="1"/>
  <c r="M2052" i="1"/>
  <c r="M2056" i="1"/>
  <c r="M2060" i="1"/>
  <c r="M2064" i="1"/>
  <c r="M2068" i="1"/>
  <c r="M2072" i="1"/>
  <c r="M2076" i="1"/>
  <c r="M2080" i="1"/>
  <c r="M2084" i="1"/>
  <c r="M2088" i="1"/>
  <c r="M2092" i="1"/>
  <c r="M2096" i="1"/>
  <c r="M2100" i="1"/>
  <c r="M2104" i="1"/>
  <c r="M2108" i="1"/>
  <c r="M2112" i="1"/>
  <c r="M2116" i="1"/>
  <c r="M2120" i="1"/>
  <c r="M2124" i="1"/>
  <c r="M2128" i="1"/>
  <c r="M2132" i="1"/>
  <c r="M2136" i="1"/>
  <c r="M2140" i="1"/>
  <c r="M2144" i="1"/>
  <c r="M2148" i="1"/>
  <c r="M2152" i="1"/>
  <c r="M2156" i="1"/>
  <c r="M2160" i="1"/>
  <c r="M2164" i="1"/>
  <c r="M2168" i="1"/>
  <c r="M2172" i="1"/>
  <c r="M2176" i="1"/>
  <c r="M2180" i="1"/>
  <c r="M2184" i="1"/>
  <c r="M2188" i="1"/>
  <c r="M2192" i="1"/>
  <c r="M2196" i="1"/>
  <c r="M2200" i="1"/>
  <c r="M2204" i="1"/>
  <c r="M2208" i="1"/>
  <c r="M2212" i="1"/>
  <c r="M2216" i="1"/>
  <c r="M2220" i="1"/>
  <c r="M2224" i="1"/>
  <c r="M2228" i="1"/>
  <c r="M2232" i="1"/>
  <c r="M2236" i="1"/>
  <c r="M2240" i="1"/>
  <c r="M2244" i="1"/>
  <c r="M2248" i="1"/>
  <c r="M2252" i="1"/>
  <c r="M2256" i="1"/>
  <c r="M2260" i="1"/>
  <c r="M2264" i="1"/>
  <c r="M2268" i="1"/>
  <c r="M2272" i="1"/>
  <c r="M2276" i="1"/>
  <c r="M2280" i="1"/>
  <c r="M2284" i="1"/>
  <c r="M2288" i="1"/>
  <c r="M2292" i="1"/>
  <c r="M2296" i="1"/>
  <c r="M2300" i="1"/>
  <c r="M2304" i="1"/>
  <c r="M2308" i="1"/>
  <c r="M2312" i="1"/>
  <c r="M2316" i="1"/>
  <c r="M2320" i="1"/>
  <c r="M2324" i="1"/>
  <c r="M2328" i="1"/>
  <c r="M2332" i="1"/>
  <c r="M2336" i="1"/>
  <c r="M2340" i="1"/>
  <c r="M2344" i="1"/>
  <c r="M2348" i="1"/>
  <c r="M2352" i="1"/>
  <c r="M2356" i="1"/>
  <c r="M2360" i="1"/>
  <c r="M2364" i="1"/>
  <c r="M2368" i="1"/>
  <c r="M2372" i="1"/>
  <c r="M2376" i="1"/>
  <c r="M2380" i="1"/>
  <c r="M2384" i="1"/>
  <c r="M2388" i="1"/>
  <c r="M2392" i="1"/>
  <c r="M2396" i="1"/>
  <c r="M2400" i="1"/>
  <c r="M2404" i="1"/>
  <c r="M2408" i="1"/>
  <c r="M2412" i="1"/>
  <c r="M2416" i="1"/>
  <c r="M2420" i="1"/>
  <c r="M2424" i="1"/>
  <c r="M2428" i="1"/>
  <c r="M2432" i="1"/>
  <c r="M2436" i="1"/>
  <c r="M2440" i="1"/>
  <c r="M2444" i="1"/>
  <c r="M2448" i="1"/>
  <c r="M2452" i="1"/>
  <c r="M2456" i="1"/>
  <c r="M2460" i="1"/>
  <c r="M2464" i="1"/>
  <c r="M2468" i="1"/>
  <c r="M2472" i="1"/>
  <c r="M2476" i="1"/>
  <c r="M2480" i="1"/>
  <c r="M2484" i="1"/>
  <c r="M2488" i="1"/>
  <c r="M641" i="1"/>
  <c r="M876" i="1"/>
  <c r="M948" i="1"/>
  <c r="M1012" i="1"/>
  <c r="C29" i="22" s="1"/>
  <c r="M1076" i="1"/>
  <c r="M1140" i="1"/>
  <c r="M1204" i="1"/>
  <c r="M1268" i="1"/>
  <c r="M1332" i="1"/>
  <c r="M1396" i="1"/>
  <c r="M1460" i="1"/>
  <c r="M1481" i="1"/>
  <c r="M1497" i="1"/>
  <c r="M1513" i="1"/>
  <c r="M1529" i="1"/>
  <c r="M1545" i="1"/>
  <c r="M1561" i="1"/>
  <c r="M1577" i="1"/>
  <c r="M1593" i="1"/>
  <c r="M1609" i="1"/>
  <c r="M1625" i="1"/>
  <c r="M1641" i="1"/>
  <c r="M1657" i="1"/>
  <c r="M1673" i="1"/>
  <c r="M1689" i="1"/>
  <c r="M1705" i="1"/>
  <c r="M1721" i="1"/>
  <c r="M1737" i="1"/>
  <c r="M1753" i="1"/>
  <c r="M1769" i="1"/>
  <c r="M1785" i="1"/>
  <c r="M1801" i="1"/>
  <c r="M1817" i="1"/>
  <c r="M1833" i="1"/>
  <c r="M1849" i="1"/>
  <c r="M1865" i="1"/>
  <c r="M1881" i="1"/>
  <c r="M1897" i="1"/>
  <c r="M1913" i="1"/>
  <c r="M1929" i="1"/>
  <c r="M1945" i="1"/>
  <c r="H30" i="22" s="1"/>
  <c r="M1961" i="1"/>
  <c r="M1977" i="1"/>
  <c r="H37" i="22" s="1"/>
  <c r="M1981" i="1"/>
  <c r="M1985" i="1"/>
  <c r="M1989" i="1"/>
  <c r="M1993" i="1"/>
  <c r="M1997" i="1"/>
  <c r="M2001" i="1"/>
  <c r="M2005" i="1"/>
  <c r="M2009" i="1"/>
  <c r="M2013" i="1"/>
  <c r="M2017" i="1"/>
  <c r="M2021" i="1"/>
  <c r="M2025" i="1"/>
  <c r="M2029" i="1"/>
  <c r="M2033" i="1"/>
  <c r="M2037" i="1"/>
  <c r="M2041" i="1"/>
  <c r="M2045" i="1"/>
  <c r="M2049" i="1"/>
  <c r="M2053" i="1"/>
  <c r="M2057" i="1"/>
  <c r="M2061" i="1"/>
  <c r="M2065" i="1"/>
  <c r="M2069" i="1"/>
  <c r="M2073" i="1"/>
  <c r="M2077" i="1"/>
  <c r="M2081" i="1"/>
  <c r="M2085" i="1"/>
  <c r="M2089" i="1"/>
  <c r="M2093" i="1"/>
  <c r="M2097" i="1"/>
  <c r="M2101" i="1"/>
  <c r="M2105" i="1"/>
  <c r="M2109" i="1"/>
  <c r="M2113" i="1"/>
  <c r="M2117" i="1"/>
  <c r="M2121" i="1"/>
  <c r="M2125" i="1"/>
  <c r="M2129" i="1"/>
  <c r="M2133" i="1"/>
  <c r="M2137" i="1"/>
  <c r="M2141" i="1"/>
  <c r="M2145" i="1"/>
  <c r="M2149" i="1"/>
  <c r="M2153" i="1"/>
  <c r="M2157" i="1"/>
  <c r="M2161" i="1"/>
  <c r="M2165" i="1"/>
  <c r="M2169" i="1"/>
  <c r="M2173" i="1"/>
  <c r="M2177" i="1"/>
  <c r="M2181" i="1"/>
  <c r="M2185" i="1"/>
  <c r="M2189" i="1"/>
  <c r="M2193" i="1"/>
  <c r="M2197" i="1"/>
  <c r="M2201" i="1"/>
  <c r="M2205" i="1"/>
  <c r="M2209" i="1"/>
  <c r="M2213" i="1"/>
  <c r="M2217" i="1"/>
  <c r="M2221" i="1"/>
  <c r="M2225" i="1"/>
  <c r="M2229" i="1"/>
  <c r="M2233" i="1"/>
  <c r="M2237" i="1"/>
  <c r="M2241" i="1"/>
  <c r="M2245" i="1"/>
  <c r="M2249" i="1"/>
  <c r="M2253" i="1"/>
  <c r="M2257" i="1"/>
  <c r="M2261" i="1"/>
  <c r="M2265" i="1"/>
  <c r="M2269" i="1"/>
  <c r="M2273" i="1"/>
  <c r="M2277" i="1"/>
  <c r="M2281" i="1"/>
  <c r="M2285" i="1"/>
  <c r="M2289" i="1"/>
  <c r="M2293" i="1"/>
  <c r="M2297" i="1"/>
  <c r="M2301" i="1"/>
  <c r="M2305" i="1"/>
  <c r="M2309" i="1"/>
  <c r="M2313" i="1"/>
  <c r="M2317" i="1"/>
  <c r="M2321" i="1"/>
  <c r="M2325" i="1"/>
  <c r="M2329" i="1"/>
  <c r="M2333" i="1"/>
  <c r="M2337" i="1"/>
  <c r="M2341" i="1"/>
  <c r="M2345" i="1"/>
  <c r="M2349" i="1"/>
  <c r="M2353" i="1"/>
  <c r="M2357" i="1"/>
  <c r="M2361" i="1"/>
  <c r="M2365" i="1"/>
  <c r="M2369" i="1"/>
  <c r="M2373" i="1"/>
  <c r="M2377" i="1"/>
  <c r="M2381" i="1"/>
  <c r="M2385" i="1"/>
  <c r="M2389" i="1"/>
  <c r="M2393" i="1"/>
  <c r="M2397" i="1"/>
  <c r="M2401" i="1"/>
  <c r="M2405" i="1"/>
  <c r="M2409" i="1"/>
  <c r="M2413" i="1"/>
  <c r="M2417" i="1"/>
  <c r="M2421" i="1"/>
  <c r="M2425" i="1"/>
  <c r="M2429" i="1"/>
  <c r="M2433" i="1"/>
  <c r="M2437" i="1"/>
  <c r="M2441" i="1"/>
  <c r="M2445" i="1"/>
  <c r="M2449" i="1"/>
  <c r="M2453" i="1"/>
  <c r="M2457" i="1"/>
  <c r="M2461" i="1"/>
  <c r="M2465" i="1"/>
  <c r="M2469" i="1"/>
  <c r="M2473" i="1"/>
  <c r="M2477" i="1"/>
  <c r="M2481" i="1"/>
  <c r="M2485" i="1"/>
  <c r="M2489" i="1"/>
  <c r="M705" i="1"/>
  <c r="M900" i="1"/>
  <c r="M964" i="1"/>
  <c r="M1028" i="1"/>
  <c r="C36" i="22" s="1"/>
  <c r="C39" i="22" s="1"/>
  <c r="M1092" i="1"/>
  <c r="M1156" i="1"/>
  <c r="M1220" i="1"/>
  <c r="M1284" i="1"/>
  <c r="M1348" i="1"/>
  <c r="M1412" i="1"/>
  <c r="M1469" i="1"/>
  <c r="M1485" i="1"/>
  <c r="M1501" i="1"/>
  <c r="M1517" i="1"/>
  <c r="M1533" i="1"/>
  <c r="M1549" i="1"/>
  <c r="M1565" i="1"/>
  <c r="M1581" i="1"/>
  <c r="M1597" i="1"/>
  <c r="M1613" i="1"/>
  <c r="M1629" i="1"/>
  <c r="M1645" i="1"/>
  <c r="M1661" i="1"/>
  <c r="M1677" i="1"/>
  <c r="M1693" i="1"/>
  <c r="M1709" i="1"/>
  <c r="M1725" i="1"/>
  <c r="M1741" i="1"/>
  <c r="M1757" i="1"/>
  <c r="M1773" i="1"/>
  <c r="M1789" i="1"/>
  <c r="M1805" i="1"/>
  <c r="M1821" i="1"/>
  <c r="M1837" i="1"/>
  <c r="M1853" i="1"/>
  <c r="M1869" i="1"/>
  <c r="M1885" i="1"/>
  <c r="M1901" i="1"/>
  <c r="M1917" i="1"/>
  <c r="M1933" i="1"/>
  <c r="M1949" i="1"/>
  <c r="H20" i="22" s="1"/>
  <c r="M1965" i="1"/>
  <c r="M1978" i="1"/>
  <c r="M1982" i="1"/>
  <c r="M1986" i="1"/>
  <c r="M1990" i="1"/>
  <c r="M1994" i="1"/>
  <c r="M1998" i="1"/>
  <c r="M2002" i="1"/>
  <c r="M2006" i="1"/>
  <c r="M2010" i="1"/>
  <c r="M2014" i="1"/>
  <c r="M2018" i="1"/>
  <c r="M2022" i="1"/>
  <c r="M2026" i="1"/>
  <c r="M2030" i="1"/>
  <c r="M2034" i="1"/>
  <c r="M2038" i="1"/>
  <c r="M2042" i="1"/>
  <c r="M2046" i="1"/>
  <c r="M2050" i="1"/>
  <c r="M2054" i="1"/>
  <c r="M2058" i="1"/>
  <c r="M2062" i="1"/>
  <c r="M2066" i="1"/>
  <c r="M2070" i="1"/>
  <c r="M2074" i="1"/>
  <c r="M2078" i="1"/>
  <c r="M2082" i="1"/>
  <c r="M2086" i="1"/>
  <c r="M2090" i="1"/>
  <c r="M2094" i="1"/>
  <c r="M2098" i="1"/>
  <c r="M2102" i="1"/>
  <c r="M2106" i="1"/>
  <c r="M2110" i="1"/>
  <c r="M2114" i="1"/>
  <c r="M2118" i="1"/>
  <c r="M2122" i="1"/>
  <c r="M2126" i="1"/>
  <c r="M2130" i="1"/>
  <c r="M2134" i="1"/>
  <c r="M2138" i="1"/>
  <c r="M2142" i="1"/>
  <c r="M2146" i="1"/>
  <c r="M2150" i="1"/>
  <c r="M2154" i="1"/>
  <c r="M2158" i="1"/>
  <c r="M2162" i="1"/>
  <c r="M2166" i="1"/>
  <c r="M2170" i="1"/>
  <c r="M2174" i="1"/>
  <c r="M2178" i="1"/>
  <c r="M2182" i="1"/>
  <c r="M2186" i="1"/>
  <c r="M2190" i="1"/>
  <c r="M2194" i="1"/>
  <c r="M2198" i="1"/>
  <c r="M2202" i="1"/>
  <c r="M2206" i="1"/>
  <c r="M2210" i="1"/>
  <c r="M2214" i="1"/>
  <c r="M2218" i="1"/>
  <c r="M2222" i="1"/>
  <c r="M2226" i="1"/>
  <c r="M2230" i="1"/>
  <c r="M2234" i="1"/>
  <c r="M2238" i="1"/>
  <c r="M2242" i="1"/>
  <c r="M2246" i="1"/>
  <c r="M2250" i="1"/>
  <c r="M2254" i="1"/>
  <c r="M2258" i="1"/>
  <c r="M2262" i="1"/>
  <c r="M2266" i="1"/>
  <c r="M2270" i="1"/>
  <c r="M2274" i="1"/>
  <c r="M2278" i="1"/>
  <c r="M2282" i="1"/>
  <c r="M2286" i="1"/>
  <c r="M2290" i="1"/>
  <c r="M2294" i="1"/>
  <c r="M2298" i="1"/>
  <c r="M2302" i="1"/>
  <c r="M2306" i="1"/>
  <c r="M2310" i="1"/>
  <c r="M2314" i="1"/>
  <c r="M2318" i="1"/>
  <c r="M2322" i="1"/>
  <c r="M2326" i="1"/>
  <c r="M2330" i="1"/>
  <c r="M2334" i="1"/>
  <c r="M2338" i="1"/>
  <c r="M2342" i="1"/>
  <c r="M2346" i="1"/>
  <c r="M2350" i="1"/>
  <c r="M2354" i="1"/>
  <c r="M2358" i="1"/>
  <c r="M2362" i="1"/>
  <c r="M2366" i="1"/>
  <c r="M2370" i="1"/>
  <c r="M2374" i="1"/>
  <c r="M2378" i="1"/>
  <c r="M2382" i="1"/>
  <c r="M2386" i="1"/>
  <c r="M2390" i="1"/>
  <c r="M2394" i="1"/>
  <c r="M2398" i="1"/>
  <c r="M2402" i="1"/>
  <c r="M2406" i="1"/>
  <c r="M2410" i="1"/>
  <c r="M2414" i="1"/>
  <c r="M2418" i="1"/>
  <c r="M2422" i="1"/>
  <c r="M2426" i="1"/>
  <c r="M2430" i="1"/>
  <c r="M2434" i="1"/>
  <c r="M2438" i="1"/>
  <c r="M2442" i="1"/>
  <c r="M2446" i="1"/>
  <c r="M2450" i="1"/>
  <c r="M2454" i="1"/>
  <c r="M2458" i="1"/>
  <c r="M2462" i="1"/>
  <c r="M2466" i="1"/>
  <c r="M2470" i="1"/>
  <c r="M2474" i="1"/>
  <c r="M2478" i="1"/>
  <c r="M2482" i="1"/>
  <c r="M2486" i="1"/>
  <c r="M769" i="1"/>
  <c r="M1108" i="1"/>
  <c r="M1364" i="1"/>
  <c r="M1505" i="1"/>
  <c r="M1569" i="1"/>
  <c r="M1633" i="1"/>
  <c r="M1697" i="1"/>
  <c r="M1761" i="1"/>
  <c r="M1825" i="1"/>
  <c r="M1889" i="1"/>
  <c r="M1953" i="1"/>
  <c r="M1987" i="1"/>
  <c r="M2003" i="1"/>
  <c r="M2019" i="1"/>
  <c r="M2035" i="1"/>
  <c r="M2051" i="1"/>
  <c r="M2067" i="1"/>
  <c r="M2083" i="1"/>
  <c r="M2099" i="1"/>
  <c r="M2115" i="1"/>
  <c r="M2131" i="1"/>
  <c r="M2147" i="1"/>
  <c r="M2163" i="1"/>
  <c r="M2179" i="1"/>
  <c r="M2195" i="1"/>
  <c r="M2211" i="1"/>
  <c r="M2227" i="1"/>
  <c r="M2243" i="1"/>
  <c r="M2259" i="1"/>
  <c r="M2275" i="1"/>
  <c r="M2291" i="1"/>
  <c r="M2307" i="1"/>
  <c r="M2323" i="1"/>
  <c r="M2339" i="1"/>
  <c r="M2355" i="1"/>
  <c r="M2371" i="1"/>
  <c r="M2387" i="1"/>
  <c r="M2403" i="1"/>
  <c r="M2419" i="1"/>
  <c r="M2435" i="1"/>
  <c r="M2451" i="1"/>
  <c r="M2467" i="1"/>
  <c r="M2483" i="1"/>
  <c r="M2492" i="1"/>
  <c r="M2496" i="1"/>
  <c r="M2500" i="1"/>
  <c r="M2504" i="1"/>
  <c r="M2508" i="1"/>
  <c r="M2512" i="1"/>
  <c r="M2516" i="1"/>
  <c r="M2520" i="1"/>
  <c r="M2524" i="1"/>
  <c r="M2528" i="1"/>
  <c r="M2532" i="1"/>
  <c r="M2536" i="1"/>
  <c r="M2540" i="1"/>
  <c r="M2544" i="1"/>
  <c r="M2548" i="1"/>
  <c r="M2552" i="1"/>
  <c r="M2556" i="1"/>
  <c r="M2560" i="1"/>
  <c r="M2564" i="1"/>
  <c r="M2568" i="1"/>
  <c r="M2572" i="1"/>
  <c r="M2576" i="1"/>
  <c r="M2580" i="1"/>
  <c r="M2584" i="1"/>
  <c r="M2588" i="1"/>
  <c r="M2592" i="1"/>
  <c r="M2596" i="1"/>
  <c r="M2600" i="1"/>
  <c r="M2604" i="1"/>
  <c r="M2608" i="1"/>
  <c r="M2612" i="1"/>
  <c r="M2616" i="1"/>
  <c r="M2620" i="1"/>
  <c r="M2624" i="1"/>
  <c r="M2628" i="1"/>
  <c r="M2632" i="1"/>
  <c r="M2636" i="1"/>
  <c r="M2640" i="1"/>
  <c r="M2644" i="1"/>
  <c r="M2648" i="1"/>
  <c r="M2652" i="1"/>
  <c r="M2656" i="1"/>
  <c r="M2660" i="1"/>
  <c r="M2664" i="1"/>
  <c r="M2668" i="1"/>
  <c r="M2672" i="1"/>
  <c r="M2676" i="1"/>
  <c r="M2680" i="1"/>
  <c r="M2684" i="1"/>
  <c r="M2688" i="1"/>
  <c r="M2692" i="1"/>
  <c r="M2696" i="1"/>
  <c r="M2700" i="1"/>
  <c r="M2704" i="1"/>
  <c r="M2708" i="1"/>
  <c r="M2712" i="1"/>
  <c r="M2716" i="1"/>
  <c r="M2720" i="1"/>
  <c r="M2724" i="1"/>
  <c r="M2728" i="1"/>
  <c r="M2732" i="1"/>
  <c r="M2736" i="1"/>
  <c r="M2740" i="1"/>
  <c r="M2744" i="1"/>
  <c r="M2748" i="1"/>
  <c r="M2752" i="1"/>
  <c r="M2756" i="1"/>
  <c r="M2760" i="1"/>
  <c r="M2764" i="1"/>
  <c r="M2768" i="1"/>
  <c r="M2772" i="1"/>
  <c r="M2776" i="1"/>
  <c r="M2780" i="1"/>
  <c r="M2784" i="1"/>
  <c r="M2788" i="1"/>
  <c r="M2792" i="1"/>
  <c r="M2796" i="1"/>
  <c r="M2800" i="1"/>
  <c r="M2804" i="1"/>
  <c r="M2808" i="1"/>
  <c r="M2812" i="1"/>
  <c r="M2816" i="1"/>
  <c r="M2820" i="1"/>
  <c r="M2824" i="1"/>
  <c r="M2828" i="1"/>
  <c r="M2832" i="1"/>
  <c r="M2836" i="1"/>
  <c r="M2840" i="1"/>
  <c r="M2844" i="1"/>
  <c r="M2848" i="1"/>
  <c r="M2852" i="1"/>
  <c r="M2856" i="1"/>
  <c r="M2860" i="1"/>
  <c r="M2864" i="1"/>
  <c r="M2868" i="1"/>
  <c r="M2872" i="1"/>
  <c r="M2876" i="1"/>
  <c r="M2880" i="1"/>
  <c r="M2884" i="1"/>
  <c r="M2888" i="1"/>
  <c r="M2892" i="1"/>
  <c r="G26" i="22" s="1"/>
  <c r="M2896" i="1"/>
  <c r="M2900" i="1"/>
  <c r="M2904" i="1"/>
  <c r="M2908" i="1"/>
  <c r="G29" i="22" s="1"/>
  <c r="M2912" i="1"/>
  <c r="M2916" i="1"/>
  <c r="G24" i="22" s="1"/>
  <c r="M2920" i="1"/>
  <c r="G28" i="22" s="1"/>
  <c r="M2924" i="1"/>
  <c r="G36" i="22" s="1"/>
  <c r="M2928" i="1"/>
  <c r="M2932" i="1"/>
  <c r="M2936" i="1"/>
  <c r="M2940" i="1"/>
  <c r="M916" i="1"/>
  <c r="M1172" i="1"/>
  <c r="M1428" i="1"/>
  <c r="M1521" i="1"/>
  <c r="M1585" i="1"/>
  <c r="M1649" i="1"/>
  <c r="M1713" i="1"/>
  <c r="M1777" i="1"/>
  <c r="M1841" i="1"/>
  <c r="M1905" i="1"/>
  <c r="M1969" i="1"/>
  <c r="H25" i="22" s="1"/>
  <c r="M1991" i="1"/>
  <c r="M2007" i="1"/>
  <c r="M2023" i="1"/>
  <c r="M2039" i="1"/>
  <c r="M2055" i="1"/>
  <c r="M2071" i="1"/>
  <c r="M2087" i="1"/>
  <c r="M2103" i="1"/>
  <c r="M2119" i="1"/>
  <c r="M2135" i="1"/>
  <c r="M2151" i="1"/>
  <c r="M2167" i="1"/>
  <c r="M2183" i="1"/>
  <c r="M2199" i="1"/>
  <c r="M2215" i="1"/>
  <c r="M2231" i="1"/>
  <c r="M2247" i="1"/>
  <c r="M2263" i="1"/>
  <c r="M2279" i="1"/>
  <c r="M2295" i="1"/>
  <c r="M2311" i="1"/>
  <c r="M2327" i="1"/>
  <c r="M2343" i="1"/>
  <c r="M2359" i="1"/>
  <c r="M2375" i="1"/>
  <c r="M2391" i="1"/>
  <c r="M2407" i="1"/>
  <c r="M2423" i="1"/>
  <c r="M2439" i="1"/>
  <c r="M2455" i="1"/>
  <c r="M2471" i="1"/>
  <c r="M2487" i="1"/>
  <c r="M2493" i="1"/>
  <c r="M2497" i="1"/>
  <c r="M2501" i="1"/>
  <c r="M2505" i="1"/>
  <c r="M2509" i="1"/>
  <c r="M2513" i="1"/>
  <c r="M2517" i="1"/>
  <c r="M2521" i="1"/>
  <c r="M2525" i="1"/>
  <c r="M2529" i="1"/>
  <c r="M2533" i="1"/>
  <c r="M2537" i="1"/>
  <c r="M2541" i="1"/>
  <c r="M2545" i="1"/>
  <c r="M2549" i="1"/>
  <c r="M2553" i="1"/>
  <c r="M2557" i="1"/>
  <c r="M2561" i="1"/>
  <c r="M2565" i="1"/>
  <c r="M2569" i="1"/>
  <c r="M2573" i="1"/>
  <c r="M2577" i="1"/>
  <c r="M2581" i="1"/>
  <c r="M2585" i="1"/>
  <c r="M2589" i="1"/>
  <c r="M2593" i="1"/>
  <c r="M2597" i="1"/>
  <c r="M2601" i="1"/>
  <c r="M2605" i="1"/>
  <c r="M2609" i="1"/>
  <c r="M2613" i="1"/>
  <c r="M2617" i="1"/>
  <c r="M2621" i="1"/>
  <c r="M2625" i="1"/>
  <c r="M2629" i="1"/>
  <c r="M2633" i="1"/>
  <c r="M2637" i="1"/>
  <c r="M2641" i="1"/>
  <c r="M2645" i="1"/>
  <c r="M2649" i="1"/>
  <c r="M2653" i="1"/>
  <c r="M2657" i="1"/>
  <c r="M2661" i="1"/>
  <c r="M2665" i="1"/>
  <c r="M2669" i="1"/>
  <c r="M2673" i="1"/>
  <c r="M2677" i="1"/>
  <c r="M2681" i="1"/>
  <c r="M2685" i="1"/>
  <c r="M2689" i="1"/>
  <c r="M2693" i="1"/>
  <c r="M2697" i="1"/>
  <c r="M2701" i="1"/>
  <c r="M2705" i="1"/>
  <c r="M2709" i="1"/>
  <c r="M2713" i="1"/>
  <c r="M2717" i="1"/>
  <c r="M2721" i="1"/>
  <c r="M2725" i="1"/>
  <c r="M2729" i="1"/>
  <c r="M2733" i="1"/>
  <c r="M2737" i="1"/>
  <c r="M2741" i="1"/>
  <c r="M2745" i="1"/>
  <c r="M2749" i="1"/>
  <c r="M2753" i="1"/>
  <c r="M2757" i="1"/>
  <c r="M2761" i="1"/>
  <c r="M2765" i="1"/>
  <c r="M2769" i="1"/>
  <c r="M2773" i="1"/>
  <c r="M2777" i="1"/>
  <c r="M2781" i="1"/>
  <c r="M2785" i="1"/>
  <c r="M2789" i="1"/>
  <c r="M2793" i="1"/>
  <c r="M2797" i="1"/>
  <c r="M2801" i="1"/>
  <c r="M2805" i="1"/>
  <c r="M2809" i="1"/>
  <c r="M2813" i="1"/>
  <c r="M2817" i="1"/>
  <c r="M2821" i="1"/>
  <c r="M2825" i="1"/>
  <c r="M2829" i="1"/>
  <c r="M2833" i="1"/>
  <c r="M2837" i="1"/>
  <c r="M2841" i="1"/>
  <c r="M2845" i="1"/>
  <c r="M2849" i="1"/>
  <c r="M2853" i="1"/>
  <c r="M2857" i="1"/>
  <c r="M2861" i="1"/>
  <c r="M2865" i="1"/>
  <c r="M2869" i="1"/>
  <c r="M2873" i="1"/>
  <c r="M2877" i="1"/>
  <c r="M2881" i="1"/>
  <c r="M2885" i="1"/>
  <c r="M2889" i="1"/>
  <c r="M2893" i="1"/>
  <c r="M2897" i="1"/>
  <c r="G20" i="22" s="1"/>
  <c r="M2901" i="1"/>
  <c r="M2905" i="1"/>
  <c r="G27" i="22" s="1"/>
  <c r="M2909" i="1"/>
  <c r="M2913" i="1"/>
  <c r="M2917" i="1"/>
  <c r="G25" i="22" s="1"/>
  <c r="M2921" i="1"/>
  <c r="M2925" i="1"/>
  <c r="G37" i="22" s="1"/>
  <c r="M2929" i="1"/>
  <c r="M2933" i="1"/>
  <c r="M2937" i="1"/>
  <c r="M2941" i="1"/>
  <c r="M2945" i="1"/>
  <c r="M2949" i="1"/>
  <c r="M2953" i="1"/>
  <c r="M2957" i="1"/>
  <c r="M2961" i="1"/>
  <c r="M2965" i="1"/>
  <c r="M2969" i="1"/>
  <c r="M2973" i="1"/>
  <c r="M2977" i="1"/>
  <c r="M2981" i="1"/>
  <c r="M2985" i="1"/>
  <c r="M2989" i="1"/>
  <c r="M2993" i="1"/>
  <c r="M2997" i="1"/>
  <c r="M3001" i="1"/>
  <c r="M3005" i="1"/>
  <c r="M3009" i="1"/>
  <c r="M3013" i="1"/>
  <c r="M3017" i="1"/>
  <c r="M3021" i="1"/>
  <c r="M3025" i="1"/>
  <c r="M3029" i="1"/>
  <c r="M3033" i="1"/>
  <c r="M3037" i="1"/>
  <c r="M3041" i="1"/>
  <c r="M3045" i="1"/>
  <c r="M3049" i="1"/>
  <c r="M3053" i="1"/>
  <c r="M3057" i="1"/>
  <c r="M3061" i="1"/>
  <c r="M3065" i="1"/>
  <c r="M3069" i="1"/>
  <c r="M3073" i="1"/>
  <c r="M3077" i="1"/>
  <c r="M3081" i="1"/>
  <c r="M3085" i="1"/>
  <c r="M3089" i="1"/>
  <c r="M3093" i="1"/>
  <c r="M3097" i="1"/>
  <c r="M3101" i="1"/>
  <c r="M3105" i="1"/>
  <c r="M3109" i="1"/>
  <c r="M3113" i="1"/>
  <c r="M3117" i="1"/>
  <c r="M3121" i="1"/>
  <c r="M3125" i="1"/>
  <c r="M3129" i="1"/>
  <c r="M3133" i="1"/>
  <c r="M3137" i="1"/>
  <c r="M3141" i="1"/>
  <c r="M3145" i="1"/>
  <c r="M3149" i="1"/>
  <c r="M3153" i="1"/>
  <c r="M3157" i="1"/>
  <c r="M3161" i="1"/>
  <c r="M3165" i="1"/>
  <c r="M3169" i="1"/>
  <c r="M3173" i="1"/>
  <c r="M3177" i="1"/>
  <c r="M3181" i="1"/>
  <c r="M3185" i="1"/>
  <c r="M3189" i="1"/>
  <c r="M3193" i="1"/>
  <c r="M3197" i="1"/>
  <c r="M3201" i="1"/>
  <c r="M3205" i="1"/>
  <c r="M3209" i="1"/>
  <c r="M3213" i="1"/>
  <c r="M3217" i="1"/>
  <c r="M3221" i="1"/>
  <c r="M3225" i="1"/>
  <c r="M3229" i="1"/>
  <c r="M3233" i="1"/>
  <c r="M3237" i="1"/>
  <c r="M3241" i="1"/>
  <c r="M3245" i="1"/>
  <c r="M3249" i="1"/>
  <c r="M3253" i="1"/>
  <c r="M3257" i="1"/>
  <c r="M3261" i="1"/>
  <c r="M3265" i="1"/>
  <c r="M3269" i="1"/>
  <c r="M3273" i="1"/>
  <c r="M3277" i="1"/>
  <c r="M3281" i="1"/>
  <c r="M3285" i="1"/>
  <c r="M3289" i="1"/>
  <c r="M3293" i="1"/>
  <c r="M3297" i="1"/>
  <c r="M3301" i="1"/>
  <c r="M3305" i="1"/>
  <c r="M3309" i="1"/>
  <c r="M3313" i="1"/>
  <c r="M3317" i="1"/>
  <c r="M3321" i="1"/>
  <c r="M3325" i="1"/>
  <c r="M3329" i="1"/>
  <c r="M3333" i="1"/>
  <c r="M3337" i="1"/>
  <c r="M3341" i="1"/>
  <c r="M3345" i="1"/>
  <c r="M3349" i="1"/>
  <c r="M3353" i="1"/>
  <c r="M3357" i="1"/>
  <c r="M3361" i="1"/>
  <c r="M3365" i="1"/>
  <c r="M3369" i="1"/>
  <c r="M3373" i="1"/>
  <c r="M3377" i="1"/>
  <c r="M3381" i="1"/>
  <c r="M3385" i="1"/>
  <c r="M3389" i="1"/>
  <c r="M3393" i="1"/>
  <c r="M3397" i="1"/>
  <c r="M3401" i="1"/>
  <c r="M3405" i="1"/>
  <c r="M3409" i="1"/>
  <c r="M3413" i="1"/>
  <c r="M3417" i="1"/>
  <c r="M3421" i="1"/>
  <c r="M3425" i="1"/>
  <c r="M3429" i="1"/>
  <c r="M3433" i="1"/>
  <c r="M3437" i="1"/>
  <c r="M3441" i="1"/>
  <c r="M3445" i="1"/>
  <c r="M3449" i="1"/>
  <c r="M3453" i="1"/>
  <c r="M3457" i="1"/>
  <c r="M3461" i="1"/>
  <c r="M3465" i="1"/>
  <c r="M3469" i="1"/>
  <c r="M3473" i="1"/>
  <c r="M3477" i="1"/>
  <c r="M3481" i="1"/>
  <c r="M3485" i="1"/>
  <c r="M3489" i="1"/>
  <c r="M3493" i="1"/>
  <c r="M3497" i="1"/>
  <c r="M3501" i="1"/>
  <c r="M3505" i="1"/>
  <c r="M3509" i="1"/>
  <c r="M3513" i="1"/>
  <c r="M3517" i="1"/>
  <c r="M3521" i="1"/>
  <c r="M3525" i="1"/>
  <c r="M3529" i="1"/>
  <c r="M3533" i="1"/>
  <c r="M3537" i="1"/>
  <c r="M3541" i="1"/>
  <c r="M3545" i="1"/>
  <c r="M3549" i="1"/>
  <c r="M3553" i="1"/>
  <c r="M3557" i="1"/>
  <c r="M3561" i="1"/>
  <c r="M3565" i="1"/>
  <c r="M3569" i="1"/>
  <c r="M3573" i="1"/>
  <c r="M3577" i="1"/>
  <c r="M3581" i="1"/>
  <c r="M3585" i="1"/>
  <c r="M3589" i="1"/>
  <c r="M3593" i="1"/>
  <c r="M3597" i="1"/>
  <c r="M3601" i="1"/>
  <c r="M3605" i="1"/>
  <c r="M3609" i="1"/>
  <c r="M3613" i="1"/>
  <c r="M3617" i="1"/>
  <c r="M3621" i="1"/>
  <c r="M3625" i="1"/>
  <c r="M3629" i="1"/>
  <c r="M3633" i="1"/>
  <c r="M3637" i="1"/>
  <c r="M3641" i="1"/>
  <c r="M3645" i="1"/>
  <c r="M3649" i="1"/>
  <c r="M3653" i="1"/>
  <c r="M3657" i="1"/>
  <c r="M3661" i="1"/>
  <c r="M3665" i="1"/>
  <c r="M3669" i="1"/>
  <c r="M3673" i="1"/>
  <c r="M3677" i="1"/>
  <c r="M3681" i="1"/>
  <c r="M980" i="1"/>
  <c r="M1236" i="1"/>
  <c r="M1473" i="1"/>
  <c r="M1537" i="1"/>
  <c r="M1044" i="1"/>
  <c r="M1601" i="1"/>
  <c r="M1729" i="1"/>
  <c r="M1857" i="1"/>
  <c r="M1979" i="1"/>
  <c r="M2011" i="1"/>
  <c r="M2043" i="1"/>
  <c r="M2075" i="1"/>
  <c r="M2107" i="1"/>
  <c r="M2139" i="1"/>
  <c r="M2171" i="1"/>
  <c r="M2203" i="1"/>
  <c r="M2235" i="1"/>
  <c r="M2267" i="1"/>
  <c r="M2299" i="1"/>
  <c r="M2331" i="1"/>
  <c r="M2363" i="1"/>
  <c r="M2395" i="1"/>
  <c r="M2427" i="1"/>
  <c r="M2459" i="1"/>
  <c r="M2490" i="1"/>
  <c r="M2498" i="1"/>
  <c r="M2506" i="1"/>
  <c r="M2514" i="1"/>
  <c r="M2522" i="1"/>
  <c r="M2530" i="1"/>
  <c r="M2538" i="1"/>
  <c r="M2546" i="1"/>
  <c r="M2554" i="1"/>
  <c r="M2562" i="1"/>
  <c r="M2570" i="1"/>
  <c r="M2578" i="1"/>
  <c r="M2586" i="1"/>
  <c r="M2594" i="1"/>
  <c r="M2602" i="1"/>
  <c r="M2610" i="1"/>
  <c r="M2618" i="1"/>
  <c r="M2626" i="1"/>
  <c r="M2634" i="1"/>
  <c r="M2642" i="1"/>
  <c r="M2650" i="1"/>
  <c r="M2658" i="1"/>
  <c r="M2666" i="1"/>
  <c r="M2674" i="1"/>
  <c r="M2682" i="1"/>
  <c r="M2690" i="1"/>
  <c r="M2698" i="1"/>
  <c r="M2706" i="1"/>
  <c r="M2714" i="1"/>
  <c r="M2722" i="1"/>
  <c r="M2730" i="1"/>
  <c r="M2738" i="1"/>
  <c r="M2746" i="1"/>
  <c r="M2754" i="1"/>
  <c r="M2762" i="1"/>
  <c r="M2770" i="1"/>
  <c r="M2778" i="1"/>
  <c r="M2786" i="1"/>
  <c r="M2794" i="1"/>
  <c r="M2802" i="1"/>
  <c r="M2810" i="1"/>
  <c r="M2818" i="1"/>
  <c r="M2826" i="1"/>
  <c r="M2834" i="1"/>
  <c r="M2842" i="1"/>
  <c r="M2850" i="1"/>
  <c r="M2858" i="1"/>
  <c r="M2866" i="1"/>
  <c r="M2874" i="1"/>
  <c r="M2882" i="1"/>
  <c r="M2890" i="1"/>
  <c r="M2898" i="1"/>
  <c r="M2906" i="1"/>
  <c r="M2914" i="1"/>
  <c r="M2922" i="1"/>
  <c r="M2930" i="1"/>
  <c r="M2938" i="1"/>
  <c r="M2944" i="1"/>
  <c r="M2950" i="1"/>
  <c r="M2955" i="1"/>
  <c r="M2960" i="1"/>
  <c r="M2966" i="1"/>
  <c r="M2971" i="1"/>
  <c r="M2976" i="1"/>
  <c r="M2982" i="1"/>
  <c r="M2987" i="1"/>
  <c r="M2992" i="1"/>
  <c r="M2998" i="1"/>
  <c r="M3003" i="1"/>
  <c r="M3008" i="1"/>
  <c r="M3014" i="1"/>
  <c r="M3019" i="1"/>
  <c r="M3024" i="1"/>
  <c r="M3030" i="1"/>
  <c r="M3035" i="1"/>
  <c r="M3040" i="1"/>
  <c r="M3046" i="1"/>
  <c r="M3051" i="1"/>
  <c r="M3056" i="1"/>
  <c r="M3062" i="1"/>
  <c r="M3067" i="1"/>
  <c r="M3072" i="1"/>
  <c r="M3078" i="1"/>
  <c r="M3083" i="1"/>
  <c r="M3088" i="1"/>
  <c r="M3094" i="1"/>
  <c r="M3099" i="1"/>
  <c r="M3104" i="1"/>
  <c r="M3110" i="1"/>
  <c r="M3115" i="1"/>
  <c r="M3120" i="1"/>
  <c r="M3126" i="1"/>
  <c r="M3131" i="1"/>
  <c r="M3136" i="1"/>
  <c r="M3142" i="1"/>
  <c r="M3147" i="1"/>
  <c r="M3152" i="1"/>
  <c r="M3158" i="1"/>
  <c r="M3163" i="1"/>
  <c r="M3168" i="1"/>
  <c r="M3174" i="1"/>
  <c r="M3179" i="1"/>
  <c r="M3184" i="1"/>
  <c r="M3190" i="1"/>
  <c r="M3195" i="1"/>
  <c r="M3200" i="1"/>
  <c r="M3206" i="1"/>
  <c r="M3211" i="1"/>
  <c r="M3216" i="1"/>
  <c r="M3222" i="1"/>
  <c r="M3227" i="1"/>
  <c r="M3232" i="1"/>
  <c r="M3238" i="1"/>
  <c r="M3243" i="1"/>
  <c r="M3248" i="1"/>
  <c r="M3254" i="1"/>
  <c r="M3259" i="1"/>
  <c r="M3264" i="1"/>
  <c r="M3270" i="1"/>
  <c r="M3275" i="1"/>
  <c r="M3280" i="1"/>
  <c r="M3286" i="1"/>
  <c r="M3291" i="1"/>
  <c r="M3296" i="1"/>
  <c r="M3302" i="1"/>
  <c r="M3307" i="1"/>
  <c r="M3312" i="1"/>
  <c r="M3318" i="1"/>
  <c r="M3323" i="1"/>
  <c r="M3328" i="1"/>
  <c r="M3334" i="1"/>
  <c r="M3339" i="1"/>
  <c r="M3344" i="1"/>
  <c r="M3350" i="1"/>
  <c r="M3355" i="1"/>
  <c r="M3360" i="1"/>
  <c r="M3366" i="1"/>
  <c r="M3371" i="1"/>
  <c r="M3376" i="1"/>
  <c r="M3382" i="1"/>
  <c r="M3387" i="1"/>
  <c r="M3392" i="1"/>
  <c r="M3398" i="1"/>
  <c r="M3403" i="1"/>
  <c r="M3408" i="1"/>
  <c r="M3414" i="1"/>
  <c r="M3419" i="1"/>
  <c r="M3424" i="1"/>
  <c r="M3430" i="1"/>
  <c r="M3435" i="1"/>
  <c r="M3440" i="1"/>
  <c r="M3446" i="1"/>
  <c r="M3451" i="1"/>
  <c r="M3456" i="1"/>
  <c r="M3462" i="1"/>
  <c r="M3467" i="1"/>
  <c r="M3472" i="1"/>
  <c r="M3478" i="1"/>
  <c r="M3483" i="1"/>
  <c r="M3488" i="1"/>
  <c r="M3494" i="1"/>
  <c r="M3499" i="1"/>
  <c r="M3504" i="1"/>
  <c r="M3510" i="1"/>
  <c r="M3515" i="1"/>
  <c r="M3520" i="1"/>
  <c r="M3526" i="1"/>
  <c r="M3531" i="1"/>
  <c r="M3536" i="1"/>
  <c r="M3542" i="1"/>
  <c r="M3547" i="1"/>
  <c r="M3552" i="1"/>
  <c r="M3558" i="1"/>
  <c r="M3563" i="1"/>
  <c r="M3568" i="1"/>
  <c r="M3574" i="1"/>
  <c r="M3579" i="1"/>
  <c r="M3584" i="1"/>
  <c r="M3590" i="1"/>
  <c r="M3595" i="1"/>
  <c r="M3600" i="1"/>
  <c r="M3606" i="1"/>
  <c r="M3611" i="1"/>
  <c r="M3616" i="1"/>
  <c r="M3622" i="1"/>
  <c r="M3627" i="1"/>
  <c r="M3632" i="1"/>
  <c r="M3638" i="1"/>
  <c r="M3643" i="1"/>
  <c r="M3648" i="1"/>
  <c r="M3654" i="1"/>
  <c r="M3659" i="1"/>
  <c r="M3664" i="1"/>
  <c r="M3670" i="1"/>
  <c r="M3675" i="1"/>
  <c r="M3680" i="1"/>
  <c r="M3685" i="1"/>
  <c r="M3689" i="1"/>
  <c r="M3693" i="1"/>
  <c r="M3697" i="1"/>
  <c r="M3701" i="1"/>
  <c r="M3705" i="1"/>
  <c r="M3709" i="1"/>
  <c r="M3713" i="1"/>
  <c r="M3717" i="1"/>
  <c r="M3721" i="1"/>
  <c r="M3725" i="1"/>
  <c r="M3729" i="1"/>
  <c r="M3733" i="1"/>
  <c r="M3737" i="1"/>
  <c r="M3741" i="1"/>
  <c r="M3745" i="1"/>
  <c r="M3749" i="1"/>
  <c r="M3753" i="1"/>
  <c r="M3757" i="1"/>
  <c r="M3761" i="1"/>
  <c r="M3765" i="1"/>
  <c r="M3769" i="1"/>
  <c r="M3773" i="1"/>
  <c r="M3777" i="1"/>
  <c r="M3781" i="1"/>
  <c r="M3785" i="1"/>
  <c r="M3789" i="1"/>
  <c r="M3793" i="1"/>
  <c r="M3797" i="1"/>
  <c r="M3801" i="1"/>
  <c r="M3805" i="1"/>
  <c r="M3809" i="1"/>
  <c r="M3813" i="1"/>
  <c r="M3817" i="1"/>
  <c r="M3821" i="1"/>
  <c r="M3825" i="1"/>
  <c r="M3829" i="1"/>
  <c r="M3833" i="1"/>
  <c r="M3837" i="1"/>
  <c r="M3841" i="1"/>
  <c r="M3845" i="1"/>
  <c r="B20" i="22" s="1"/>
  <c r="M3849" i="1"/>
  <c r="M3853" i="1"/>
  <c r="B27" i="22" s="1"/>
  <c r="M3857" i="1"/>
  <c r="M3861" i="1"/>
  <c r="M3865" i="1"/>
  <c r="B25" i="22" s="1"/>
  <c r="M3869" i="1"/>
  <c r="M3873" i="1"/>
  <c r="B37" i="22" s="1"/>
  <c r="M3877" i="1"/>
  <c r="M3881" i="1"/>
  <c r="M3885" i="1"/>
  <c r="M3889" i="1"/>
  <c r="M3893" i="1"/>
  <c r="M3897" i="1"/>
  <c r="M3901" i="1"/>
  <c r="M3905" i="1"/>
  <c r="M3909" i="1"/>
  <c r="M3913" i="1"/>
  <c r="M3917" i="1"/>
  <c r="M3921" i="1"/>
  <c r="M3925" i="1"/>
  <c r="M3929" i="1"/>
  <c r="M3933" i="1"/>
  <c r="M3937" i="1"/>
  <c r="M3941" i="1"/>
  <c r="M3945" i="1"/>
  <c r="M3949" i="1"/>
  <c r="M3953" i="1"/>
  <c r="M3957" i="1"/>
  <c r="M3961" i="1"/>
  <c r="M3965" i="1"/>
  <c r="M3969" i="1"/>
  <c r="M3973" i="1"/>
  <c r="M3977" i="1"/>
  <c r="M3981" i="1"/>
  <c r="M3985" i="1"/>
  <c r="M3989" i="1"/>
  <c r="M3993" i="1"/>
  <c r="M3997" i="1"/>
  <c r="M4001" i="1"/>
  <c r="M4005" i="1"/>
  <c r="M4009" i="1"/>
  <c r="M4013" i="1"/>
  <c r="M4017" i="1"/>
  <c r="M4021" i="1"/>
  <c r="M4025" i="1"/>
  <c r="M4029" i="1"/>
  <c r="M4033" i="1"/>
  <c r="M4037" i="1"/>
  <c r="M4041" i="1"/>
  <c r="M4045" i="1"/>
  <c r="M4049" i="1"/>
  <c r="M4053" i="1"/>
  <c r="M4057" i="1"/>
  <c r="M4061" i="1"/>
  <c r="M4065" i="1"/>
  <c r="M4069" i="1"/>
  <c r="M4073" i="1"/>
  <c r="M4077" i="1"/>
  <c r="M4081" i="1"/>
  <c r="M4085" i="1"/>
  <c r="M4089" i="1"/>
  <c r="M4093" i="1"/>
  <c r="M4097" i="1"/>
  <c r="M4101" i="1"/>
  <c r="M4105" i="1"/>
  <c r="M4109" i="1"/>
  <c r="M4113" i="1"/>
  <c r="M4117" i="1"/>
  <c r="M4121" i="1"/>
  <c r="M4125" i="1"/>
  <c r="M4129" i="1"/>
  <c r="M4133" i="1"/>
  <c r="M4137" i="1"/>
  <c r="M4141" i="1"/>
  <c r="M4145" i="1"/>
  <c r="M4149" i="1"/>
  <c r="M4153" i="1"/>
  <c r="M4157" i="1"/>
  <c r="M4161" i="1"/>
  <c r="M4165" i="1"/>
  <c r="M4169" i="1"/>
  <c r="M4173" i="1"/>
  <c r="M4177" i="1"/>
  <c r="M4181" i="1"/>
  <c r="M1300" i="1"/>
  <c r="M1617" i="1"/>
  <c r="M1745" i="1"/>
  <c r="M1873" i="1"/>
  <c r="M1983" i="1"/>
  <c r="M2015" i="1"/>
  <c r="M2047" i="1"/>
  <c r="M2079" i="1"/>
  <c r="M2111" i="1"/>
  <c r="M2143" i="1"/>
  <c r="M2175" i="1"/>
  <c r="M2207" i="1"/>
  <c r="M2239" i="1"/>
  <c r="M2271" i="1"/>
  <c r="M2303" i="1"/>
  <c r="M2335" i="1"/>
  <c r="M2367" i="1"/>
  <c r="M2399" i="1"/>
  <c r="M2431" i="1"/>
  <c r="M2463" i="1"/>
  <c r="M2491" i="1"/>
  <c r="M2499" i="1"/>
  <c r="M2507" i="1"/>
  <c r="M2515" i="1"/>
  <c r="M2523" i="1"/>
  <c r="M2531" i="1"/>
  <c r="M2539" i="1"/>
  <c r="M2547" i="1"/>
  <c r="M2555" i="1"/>
  <c r="M2563" i="1"/>
  <c r="M2571" i="1"/>
  <c r="M2579" i="1"/>
  <c r="M2587" i="1"/>
  <c r="M2595" i="1"/>
  <c r="M2603" i="1"/>
  <c r="M2611" i="1"/>
  <c r="M2619" i="1"/>
  <c r="M2627" i="1"/>
  <c r="M2635" i="1"/>
  <c r="M2643" i="1"/>
  <c r="M2651" i="1"/>
  <c r="M2659" i="1"/>
  <c r="M2667" i="1"/>
  <c r="M2675" i="1"/>
  <c r="M2683" i="1"/>
  <c r="M2691" i="1"/>
  <c r="M2699" i="1"/>
  <c r="M2707" i="1"/>
  <c r="M2715" i="1"/>
  <c r="M2723" i="1"/>
  <c r="M2731" i="1"/>
  <c r="M2739" i="1"/>
  <c r="M2747" i="1"/>
  <c r="M2755" i="1"/>
  <c r="M2763" i="1"/>
  <c r="M2771" i="1"/>
  <c r="M2779" i="1"/>
  <c r="M2787" i="1"/>
  <c r="M2795" i="1"/>
  <c r="M2803" i="1"/>
  <c r="M2811" i="1"/>
  <c r="M2819" i="1"/>
  <c r="M2827" i="1"/>
  <c r="M2835" i="1"/>
  <c r="M2843" i="1"/>
  <c r="M2851" i="1"/>
  <c r="M2859" i="1"/>
  <c r="M2867" i="1"/>
  <c r="M2875" i="1"/>
  <c r="M2883" i="1"/>
  <c r="M2891" i="1"/>
  <c r="M2899" i="1"/>
  <c r="M2907" i="1"/>
  <c r="M2915" i="1"/>
  <c r="M2923" i="1"/>
  <c r="M2931" i="1"/>
  <c r="M2939" i="1"/>
  <c r="M2946" i="1"/>
  <c r="M2951" i="1"/>
  <c r="M2956" i="1"/>
  <c r="M2962" i="1"/>
  <c r="M2967" i="1"/>
  <c r="M2972" i="1"/>
  <c r="M2978" i="1"/>
  <c r="M2983" i="1"/>
  <c r="M2988" i="1"/>
  <c r="M2994" i="1"/>
  <c r="M2999" i="1"/>
  <c r="M3004" i="1"/>
  <c r="M3010" i="1"/>
  <c r="M3015" i="1"/>
  <c r="M3020" i="1"/>
  <c r="M3026" i="1"/>
  <c r="M3031" i="1"/>
  <c r="M3036" i="1"/>
  <c r="M3042" i="1"/>
  <c r="M3047" i="1"/>
  <c r="M3052" i="1"/>
  <c r="M3058" i="1"/>
  <c r="M3063" i="1"/>
  <c r="M3068" i="1"/>
  <c r="M3074" i="1"/>
  <c r="M3079" i="1"/>
  <c r="M3084" i="1"/>
  <c r="M3090" i="1"/>
  <c r="M3095" i="1"/>
  <c r="M3100" i="1"/>
  <c r="M3106" i="1"/>
  <c r="M3111" i="1"/>
  <c r="M3116" i="1"/>
  <c r="M3122" i="1"/>
  <c r="M3127" i="1"/>
  <c r="M3132" i="1"/>
  <c r="M3138" i="1"/>
  <c r="M3143" i="1"/>
  <c r="M3148" i="1"/>
  <c r="M3154" i="1"/>
  <c r="M3159" i="1"/>
  <c r="M3164" i="1"/>
  <c r="M3170" i="1"/>
  <c r="M3175" i="1"/>
  <c r="M3180" i="1"/>
  <c r="M3186" i="1"/>
  <c r="M3191" i="1"/>
  <c r="M3196" i="1"/>
  <c r="M3202" i="1"/>
  <c r="M3207" i="1"/>
  <c r="M3212" i="1"/>
  <c r="M3218" i="1"/>
  <c r="M3223" i="1"/>
  <c r="M3228" i="1"/>
  <c r="M3234" i="1"/>
  <c r="M3239" i="1"/>
  <c r="M3244" i="1"/>
  <c r="M3250" i="1"/>
  <c r="M3255" i="1"/>
  <c r="M3260" i="1"/>
  <c r="M3266" i="1"/>
  <c r="M3271" i="1"/>
  <c r="M3276" i="1"/>
  <c r="M3282" i="1"/>
  <c r="M3287" i="1"/>
  <c r="M3292" i="1"/>
  <c r="M3298" i="1"/>
  <c r="M3303" i="1"/>
  <c r="M3308" i="1"/>
  <c r="M3314" i="1"/>
  <c r="M3319" i="1"/>
  <c r="M3324" i="1"/>
  <c r="M3330" i="1"/>
  <c r="M3335" i="1"/>
  <c r="M3340" i="1"/>
  <c r="M3346" i="1"/>
  <c r="M3351" i="1"/>
  <c r="M3356" i="1"/>
  <c r="M3362" i="1"/>
  <c r="M3367" i="1"/>
  <c r="M3372" i="1"/>
  <c r="M3378" i="1"/>
  <c r="M3383" i="1"/>
  <c r="M3388" i="1"/>
  <c r="M3394" i="1"/>
  <c r="M3399" i="1"/>
  <c r="M3404" i="1"/>
  <c r="M3410" i="1"/>
  <c r="M3415" i="1"/>
  <c r="M3420" i="1"/>
  <c r="M3426" i="1"/>
  <c r="M3431" i="1"/>
  <c r="M3436" i="1"/>
  <c r="M3442" i="1"/>
  <c r="M3447" i="1"/>
  <c r="M3452" i="1"/>
  <c r="M3458" i="1"/>
  <c r="M3463" i="1"/>
  <c r="M3468" i="1"/>
  <c r="M3474" i="1"/>
  <c r="M3479" i="1"/>
  <c r="M3484" i="1"/>
  <c r="M3490" i="1"/>
  <c r="M3495" i="1"/>
  <c r="M3500" i="1"/>
  <c r="M3506" i="1"/>
  <c r="M3511" i="1"/>
  <c r="M3516" i="1"/>
  <c r="M3522" i="1"/>
  <c r="M3527" i="1"/>
  <c r="M3532" i="1"/>
  <c r="M3538" i="1"/>
  <c r="M3543" i="1"/>
  <c r="M3548" i="1"/>
  <c r="M3554" i="1"/>
  <c r="M3559" i="1"/>
  <c r="M3564" i="1"/>
  <c r="M3570" i="1"/>
  <c r="M3575" i="1"/>
  <c r="M3580" i="1"/>
  <c r="M3586" i="1"/>
  <c r="M3591" i="1"/>
  <c r="M3596" i="1"/>
  <c r="M3602" i="1"/>
  <c r="M3607" i="1"/>
  <c r="M3612" i="1"/>
  <c r="M3618" i="1"/>
  <c r="M3623" i="1"/>
  <c r="M3628" i="1"/>
  <c r="M3634" i="1"/>
  <c r="M3639" i="1"/>
  <c r="M3644" i="1"/>
  <c r="M3650" i="1"/>
  <c r="M3655" i="1"/>
  <c r="M3660" i="1"/>
  <c r="M3666" i="1"/>
  <c r="M3671" i="1"/>
  <c r="M3676" i="1"/>
  <c r="M3682" i="1"/>
  <c r="M3686" i="1"/>
  <c r="M3690" i="1"/>
  <c r="M3694" i="1"/>
  <c r="M3698" i="1"/>
  <c r="M3702" i="1"/>
  <c r="M3706" i="1"/>
  <c r="M3710" i="1"/>
  <c r="M3714" i="1"/>
  <c r="M3718" i="1"/>
  <c r="M3722" i="1"/>
  <c r="M3726" i="1"/>
  <c r="M1489" i="1"/>
  <c r="M1793" i="1"/>
  <c r="M1995" i="1"/>
  <c r="M2059" i="1"/>
  <c r="M2123" i="1"/>
  <c r="M2187" i="1"/>
  <c r="M2251" i="1"/>
  <c r="M2315" i="1"/>
  <c r="M2379" i="1"/>
  <c r="M2443" i="1"/>
  <c r="M2494" i="1"/>
  <c r="M2510" i="1"/>
  <c r="M2526" i="1"/>
  <c r="M2542" i="1"/>
  <c r="M2558" i="1"/>
  <c r="M2574" i="1"/>
  <c r="M2590" i="1"/>
  <c r="M2606" i="1"/>
  <c r="M2622" i="1"/>
  <c r="M2638" i="1"/>
  <c r="M2654" i="1"/>
  <c r="M2670" i="1"/>
  <c r="M2686" i="1"/>
  <c r="M2702" i="1"/>
  <c r="M2718" i="1"/>
  <c r="M2734" i="1"/>
  <c r="M2750" i="1"/>
  <c r="M2766" i="1"/>
  <c r="M2782" i="1"/>
  <c r="M2798" i="1"/>
  <c r="M2814" i="1"/>
  <c r="M2830" i="1"/>
  <c r="M2846" i="1"/>
  <c r="M2862" i="1"/>
  <c r="M2878" i="1"/>
  <c r="M2894" i="1"/>
  <c r="M2910" i="1"/>
  <c r="M2926" i="1"/>
  <c r="M2942" i="1"/>
  <c r="M2952" i="1"/>
  <c r="M2963" i="1"/>
  <c r="M2974" i="1"/>
  <c r="M2984" i="1"/>
  <c r="M2995" i="1"/>
  <c r="M3006" i="1"/>
  <c r="M3016" i="1"/>
  <c r="M3027" i="1"/>
  <c r="M3038" i="1"/>
  <c r="M3048" i="1"/>
  <c r="M3059" i="1"/>
  <c r="M3070" i="1"/>
  <c r="M3080" i="1"/>
  <c r="M3091" i="1"/>
  <c r="M3102" i="1"/>
  <c r="M3112" i="1"/>
  <c r="M3123" i="1"/>
  <c r="M3134" i="1"/>
  <c r="M3144" i="1"/>
  <c r="M3155" i="1"/>
  <c r="M3166" i="1"/>
  <c r="M3176" i="1"/>
  <c r="M3187" i="1"/>
  <c r="M3198" i="1"/>
  <c r="M3208" i="1"/>
  <c r="M3219" i="1"/>
  <c r="M3230" i="1"/>
  <c r="M3240" i="1"/>
  <c r="M3251" i="1"/>
  <c r="M3262" i="1"/>
  <c r="M3272" i="1"/>
  <c r="M3283" i="1"/>
  <c r="M3294" i="1"/>
  <c r="M3304" i="1"/>
  <c r="M3315" i="1"/>
  <c r="M3326" i="1"/>
  <c r="M3336" i="1"/>
  <c r="M3347" i="1"/>
  <c r="M3358" i="1"/>
  <c r="M3368" i="1"/>
  <c r="M3379" i="1"/>
  <c r="M3390" i="1"/>
  <c r="M3400" i="1"/>
  <c r="M3411" i="1"/>
  <c r="M3422" i="1"/>
  <c r="M3432" i="1"/>
  <c r="M3443" i="1"/>
  <c r="M3454" i="1"/>
  <c r="M3464" i="1"/>
  <c r="M3475" i="1"/>
  <c r="M3486" i="1"/>
  <c r="M3496" i="1"/>
  <c r="M3507" i="1"/>
  <c r="M3518" i="1"/>
  <c r="M3528" i="1"/>
  <c r="M3539" i="1"/>
  <c r="M3550" i="1"/>
  <c r="M3560" i="1"/>
  <c r="M3571" i="1"/>
  <c r="M3582" i="1"/>
  <c r="M3592" i="1"/>
  <c r="M3603" i="1"/>
  <c r="M3614" i="1"/>
  <c r="M3624" i="1"/>
  <c r="M3635" i="1"/>
  <c r="M3646" i="1"/>
  <c r="M3656" i="1"/>
  <c r="M3667" i="1"/>
  <c r="M3678" i="1"/>
  <c r="M3687" i="1"/>
  <c r="M3695" i="1"/>
  <c r="M3703" i="1"/>
  <c r="M3711" i="1"/>
  <c r="M3719" i="1"/>
  <c r="M3727" i="1"/>
  <c r="M3732" i="1"/>
  <c r="M3738" i="1"/>
  <c r="M3743" i="1"/>
  <c r="M3748" i="1"/>
  <c r="M3754" i="1"/>
  <c r="M3759" i="1"/>
  <c r="M3764" i="1"/>
  <c r="M3770" i="1"/>
  <c r="M3775" i="1"/>
  <c r="M3780" i="1"/>
  <c r="M3786" i="1"/>
  <c r="M3791" i="1"/>
  <c r="M3796" i="1"/>
  <c r="M3802" i="1"/>
  <c r="M3807" i="1"/>
  <c r="M3812" i="1"/>
  <c r="M3818" i="1"/>
  <c r="M3823" i="1"/>
  <c r="M3828" i="1"/>
  <c r="M3834" i="1"/>
  <c r="B10" i="22" s="1"/>
  <c r="M3839" i="1"/>
  <c r="M3844" i="1"/>
  <c r="M3850" i="1"/>
  <c r="M3855" i="1"/>
  <c r="M3860" i="1"/>
  <c r="B23" i="22" s="1"/>
  <c r="M3866" i="1"/>
  <c r="M3871" i="1"/>
  <c r="M3876" i="1"/>
  <c r="M3882" i="1"/>
  <c r="M3887" i="1"/>
  <c r="M3892" i="1"/>
  <c r="M3898" i="1"/>
  <c r="M3903" i="1"/>
  <c r="M3908" i="1"/>
  <c r="M3914" i="1"/>
  <c r="M3919" i="1"/>
  <c r="M3924" i="1"/>
  <c r="M3930" i="1"/>
  <c r="M3935" i="1"/>
  <c r="M3940" i="1"/>
  <c r="M3946" i="1"/>
  <c r="M3951" i="1"/>
  <c r="M3956" i="1"/>
  <c r="M3962" i="1"/>
  <c r="M3967" i="1"/>
  <c r="M3972" i="1"/>
  <c r="M3978" i="1"/>
  <c r="M3983" i="1"/>
  <c r="M3988" i="1"/>
  <c r="M3994" i="1"/>
  <c r="M3999" i="1"/>
  <c r="M4004" i="1"/>
  <c r="M4010" i="1"/>
  <c r="M4015" i="1"/>
  <c r="M4020" i="1"/>
  <c r="M4026" i="1"/>
  <c r="M4031" i="1"/>
  <c r="M4036" i="1"/>
  <c r="M4042" i="1"/>
  <c r="M4047" i="1"/>
  <c r="M4052" i="1"/>
  <c r="M4058" i="1"/>
  <c r="M4063" i="1"/>
  <c r="M4068" i="1"/>
  <c r="M4074" i="1"/>
  <c r="M4079" i="1"/>
  <c r="M4084" i="1"/>
  <c r="M4090" i="1"/>
  <c r="M4095" i="1"/>
  <c r="M4100" i="1"/>
  <c r="M4106" i="1"/>
  <c r="M4111" i="1"/>
  <c r="M4116" i="1"/>
  <c r="M4122" i="1"/>
  <c r="M4127" i="1"/>
  <c r="M4132" i="1"/>
  <c r="M4138" i="1"/>
  <c r="M4143" i="1"/>
  <c r="M4148" i="1"/>
  <c r="M4154" i="1"/>
  <c r="M4159" i="1"/>
  <c r="M4164" i="1"/>
  <c r="M4170" i="1"/>
  <c r="M4175" i="1"/>
  <c r="M4180" i="1"/>
  <c r="M4185" i="1"/>
  <c r="M4189" i="1"/>
  <c r="M4193" i="1"/>
  <c r="M4197" i="1"/>
  <c r="M4201" i="1"/>
  <c r="M4205" i="1"/>
  <c r="M4209" i="1"/>
  <c r="M4213" i="1"/>
  <c r="M4217" i="1"/>
  <c r="M4221" i="1"/>
  <c r="M4225" i="1"/>
  <c r="M4229" i="1"/>
  <c r="M4233" i="1"/>
  <c r="M4237" i="1"/>
  <c r="M4241" i="1"/>
  <c r="M4245" i="1"/>
  <c r="M4249" i="1"/>
  <c r="M4253" i="1"/>
  <c r="M4257" i="1"/>
  <c r="M4261" i="1"/>
  <c r="M4265" i="1"/>
  <c r="M4269" i="1"/>
  <c r="M4273" i="1"/>
  <c r="M4277" i="1"/>
  <c r="M4281" i="1"/>
  <c r="M4285" i="1"/>
  <c r="M4289" i="1"/>
  <c r="M4293" i="1"/>
  <c r="M4297" i="1"/>
  <c r="M4301" i="1"/>
  <c r="M4305" i="1"/>
  <c r="M4309" i="1"/>
  <c r="M4313" i="1"/>
  <c r="M4317" i="1"/>
  <c r="M4321" i="1"/>
  <c r="M4325" i="1"/>
  <c r="M4329" i="1"/>
  <c r="M4333" i="1"/>
  <c r="M4337" i="1"/>
  <c r="M4341" i="1"/>
  <c r="M4345" i="1"/>
  <c r="M4349" i="1"/>
  <c r="M4353" i="1"/>
  <c r="M4357" i="1"/>
  <c r="M4361" i="1"/>
  <c r="M4365" i="1"/>
  <c r="M4369" i="1"/>
  <c r="M4373" i="1"/>
  <c r="M4377" i="1"/>
  <c r="M4381" i="1"/>
  <c r="M4385" i="1"/>
  <c r="M4389" i="1"/>
  <c r="M4393" i="1"/>
  <c r="M4397" i="1"/>
  <c r="M4401" i="1"/>
  <c r="M4405" i="1"/>
  <c r="M4409" i="1"/>
  <c r="M4413" i="1"/>
  <c r="M4417" i="1"/>
  <c r="M4421" i="1"/>
  <c r="M4425" i="1"/>
  <c r="M4429" i="1"/>
  <c r="M4433" i="1"/>
  <c r="M4437" i="1"/>
  <c r="M4441" i="1"/>
  <c r="M4445" i="1"/>
  <c r="M4449" i="1"/>
  <c r="M4453" i="1"/>
  <c r="M4457" i="1"/>
  <c r="M4461" i="1"/>
  <c r="M4465" i="1"/>
  <c r="M4469" i="1"/>
  <c r="M4473" i="1"/>
  <c r="M4477" i="1"/>
  <c r="M4481" i="1"/>
  <c r="M4485" i="1"/>
  <c r="M4489" i="1"/>
  <c r="M4493" i="1"/>
  <c r="M4497" i="1"/>
  <c r="M4501" i="1"/>
  <c r="M4505" i="1"/>
  <c r="M4509" i="1"/>
  <c r="M4513" i="1"/>
  <c r="M4517" i="1"/>
  <c r="M4521" i="1"/>
  <c r="M4525" i="1"/>
  <c r="M4529" i="1"/>
  <c r="M4533" i="1"/>
  <c r="M4537" i="1"/>
  <c r="M4541" i="1"/>
  <c r="M4545" i="1"/>
  <c r="M4549" i="1"/>
  <c r="M4553" i="1"/>
  <c r="M4557" i="1"/>
  <c r="M4561" i="1"/>
  <c r="M4565" i="1"/>
  <c r="M4569" i="1"/>
  <c r="M4573" i="1"/>
  <c r="M4577" i="1"/>
  <c r="M4581" i="1"/>
  <c r="M4585" i="1"/>
  <c r="M4589" i="1"/>
  <c r="M4593" i="1"/>
  <c r="M4597" i="1"/>
  <c r="M4601" i="1"/>
  <c r="M4605" i="1"/>
  <c r="M4609" i="1"/>
  <c r="M4613" i="1"/>
  <c r="M4617" i="1"/>
  <c r="M4621" i="1"/>
  <c r="M4625" i="1"/>
  <c r="M4629" i="1"/>
  <c r="M4633" i="1"/>
  <c r="M4637" i="1"/>
  <c r="M4641" i="1"/>
  <c r="M4645" i="1"/>
  <c r="M4649" i="1"/>
  <c r="M4653" i="1"/>
  <c r="M4657" i="1"/>
  <c r="M4661" i="1"/>
  <c r="M4665" i="1"/>
  <c r="M4669" i="1"/>
  <c r="M4673" i="1"/>
  <c r="M4677" i="1"/>
  <c r="M4681" i="1"/>
  <c r="M4685" i="1"/>
  <c r="M4689" i="1"/>
  <c r="M4693" i="1"/>
  <c r="M4697" i="1"/>
  <c r="M4701" i="1"/>
  <c r="M4705" i="1"/>
  <c r="M4709" i="1"/>
  <c r="M4713" i="1"/>
  <c r="M4717" i="1"/>
  <c r="M4721" i="1"/>
  <c r="M4725" i="1"/>
  <c r="M4729" i="1"/>
  <c r="M4733" i="1"/>
  <c r="M4737" i="1"/>
  <c r="M4741" i="1"/>
  <c r="M4745" i="1"/>
  <c r="M4749" i="1"/>
  <c r="M4753" i="1"/>
  <c r="M4757" i="1"/>
  <c r="M4761" i="1"/>
  <c r="M4765" i="1"/>
  <c r="M4769" i="1"/>
  <c r="M4773" i="1"/>
  <c r="M4777" i="1"/>
  <c r="M4781" i="1"/>
  <c r="M4785" i="1"/>
  <c r="M4789" i="1"/>
  <c r="M4793" i="1"/>
  <c r="D20" i="22" s="1"/>
  <c r="M4797" i="1"/>
  <c r="M4801" i="1"/>
  <c r="D27" i="22" s="1"/>
  <c r="M4805" i="1"/>
  <c r="M4809" i="1"/>
  <c r="M4813" i="1"/>
  <c r="D25" i="22" s="1"/>
  <c r="M4817" i="1"/>
  <c r="M4821" i="1"/>
  <c r="D37" i="22" s="1"/>
  <c r="M4825" i="1"/>
  <c r="M4829" i="1"/>
  <c r="M4833" i="1"/>
  <c r="M4837" i="1"/>
  <c r="M4841" i="1"/>
  <c r="M4845" i="1"/>
  <c r="M4849" i="1"/>
  <c r="M4853" i="1"/>
  <c r="M4857" i="1"/>
  <c r="M4861" i="1"/>
  <c r="M4865" i="1"/>
  <c r="M4869" i="1"/>
  <c r="M4873" i="1"/>
  <c r="M4877" i="1"/>
  <c r="M4881" i="1"/>
  <c r="M4885" i="1"/>
  <c r="M4889" i="1"/>
  <c r="M4893" i="1"/>
  <c r="M4897" i="1"/>
  <c r="M4901" i="1"/>
  <c r="M4905" i="1"/>
  <c r="M4909" i="1"/>
  <c r="M4913" i="1"/>
  <c r="M4917" i="1"/>
  <c r="M4921" i="1"/>
  <c r="M4925" i="1"/>
  <c r="M4929" i="1"/>
  <c r="M1553" i="1"/>
  <c r="M1809" i="1"/>
  <c r="M1999" i="1"/>
  <c r="M2063" i="1"/>
  <c r="M2127" i="1"/>
  <c r="M2191" i="1"/>
  <c r="M2255" i="1"/>
  <c r="M2319" i="1"/>
  <c r="M2383" i="1"/>
  <c r="M2447" i="1"/>
  <c r="M2495" i="1"/>
  <c r="M2511" i="1"/>
  <c r="M2527" i="1"/>
  <c r="M2543" i="1"/>
  <c r="M2559" i="1"/>
  <c r="M2575" i="1"/>
  <c r="M2591" i="1"/>
  <c r="M2607" i="1"/>
  <c r="M2623" i="1"/>
  <c r="M2639" i="1"/>
  <c r="M2655" i="1"/>
  <c r="M2671" i="1"/>
  <c r="M2687" i="1"/>
  <c r="M2703" i="1"/>
  <c r="M2719" i="1"/>
  <c r="M2735" i="1"/>
  <c r="M2751" i="1"/>
  <c r="M2767" i="1"/>
  <c r="M2783" i="1"/>
  <c r="M2799" i="1"/>
  <c r="M2815" i="1"/>
  <c r="M2831" i="1"/>
  <c r="M2847" i="1"/>
  <c r="M2863" i="1"/>
  <c r="M2879" i="1"/>
  <c r="M2895" i="1"/>
  <c r="M2911" i="1"/>
  <c r="M2927" i="1"/>
  <c r="M2943" i="1"/>
  <c r="M2954" i="1"/>
  <c r="M2964" i="1"/>
  <c r="M2975" i="1"/>
  <c r="M2986" i="1"/>
  <c r="M2996" i="1"/>
  <c r="M3007" i="1"/>
  <c r="M3018" i="1"/>
  <c r="M3028" i="1"/>
  <c r="M3039" i="1"/>
  <c r="M3050" i="1"/>
  <c r="M3060" i="1"/>
  <c r="M3071" i="1"/>
  <c r="M3082" i="1"/>
  <c r="M3092" i="1"/>
  <c r="M3103" i="1"/>
  <c r="M3114" i="1"/>
  <c r="M3124" i="1"/>
  <c r="M3135" i="1"/>
  <c r="M3146" i="1"/>
  <c r="M3156" i="1"/>
  <c r="M3167" i="1"/>
  <c r="M3178" i="1"/>
  <c r="M3188" i="1"/>
  <c r="M3199" i="1"/>
  <c r="M3210" i="1"/>
  <c r="M3220" i="1"/>
  <c r="M3231" i="1"/>
  <c r="M3242" i="1"/>
  <c r="M3252" i="1"/>
  <c r="M3263" i="1"/>
  <c r="M3274" i="1"/>
  <c r="M3284" i="1"/>
  <c r="M3295" i="1"/>
  <c r="M3306" i="1"/>
  <c r="M3316" i="1"/>
  <c r="M3327" i="1"/>
  <c r="M3338" i="1"/>
  <c r="M3348" i="1"/>
  <c r="M3359" i="1"/>
  <c r="M3370" i="1"/>
  <c r="M3380" i="1"/>
  <c r="M3391" i="1"/>
  <c r="M3402" i="1"/>
  <c r="M3412" i="1"/>
  <c r="M3423" i="1"/>
  <c r="M3434" i="1"/>
  <c r="M3444" i="1"/>
  <c r="M3455" i="1"/>
  <c r="M3466" i="1"/>
  <c r="M3476" i="1"/>
  <c r="M3487" i="1"/>
  <c r="M3498" i="1"/>
  <c r="M3508" i="1"/>
  <c r="M3519" i="1"/>
  <c r="M3530" i="1"/>
  <c r="M3540" i="1"/>
  <c r="M3551" i="1"/>
  <c r="M3562" i="1"/>
  <c r="M3572" i="1"/>
  <c r="M3583" i="1"/>
  <c r="M3594" i="1"/>
  <c r="M3604" i="1"/>
  <c r="M3615" i="1"/>
  <c r="M3626" i="1"/>
  <c r="M3636" i="1"/>
  <c r="M3647" i="1"/>
  <c r="M3658" i="1"/>
  <c r="M3668" i="1"/>
  <c r="M3679" i="1"/>
  <c r="M3688" i="1"/>
  <c r="M3696" i="1"/>
  <c r="M3704" i="1"/>
  <c r="M3712" i="1"/>
  <c r="M3720" i="1"/>
  <c r="M3728" i="1"/>
  <c r="M3734" i="1"/>
  <c r="M3739" i="1"/>
  <c r="M3744" i="1"/>
  <c r="M3750" i="1"/>
  <c r="M3755" i="1"/>
  <c r="M3760" i="1"/>
  <c r="M3766" i="1"/>
  <c r="M3771" i="1"/>
  <c r="M3776" i="1"/>
  <c r="M3782" i="1"/>
  <c r="M3787" i="1"/>
  <c r="M3792" i="1"/>
  <c r="M3798" i="1"/>
  <c r="M3803" i="1"/>
  <c r="M3808" i="1"/>
  <c r="M3814" i="1"/>
  <c r="M3819" i="1"/>
  <c r="M3824" i="1"/>
  <c r="M3830" i="1"/>
  <c r="M3835" i="1"/>
  <c r="B11" i="22" s="1"/>
  <c r="M3840" i="1"/>
  <c r="B26" i="22" s="1"/>
  <c r="M3846" i="1"/>
  <c r="M3851" i="1"/>
  <c r="M3856" i="1"/>
  <c r="B29" i="22" s="1"/>
  <c r="M3862" i="1"/>
  <c r="M3867" i="1"/>
  <c r="M3872" i="1"/>
  <c r="B36" i="22" s="1"/>
  <c r="M3878" i="1"/>
  <c r="M3883" i="1"/>
  <c r="M3888" i="1"/>
  <c r="M3894" i="1"/>
  <c r="M3899" i="1"/>
  <c r="M3904" i="1"/>
  <c r="M3910" i="1"/>
  <c r="M3915" i="1"/>
  <c r="M3920" i="1"/>
  <c r="M3926" i="1"/>
  <c r="M3931" i="1"/>
  <c r="M3936" i="1"/>
  <c r="M3942" i="1"/>
  <c r="M3947" i="1"/>
  <c r="M3952" i="1"/>
  <c r="M3958" i="1"/>
  <c r="M3963" i="1"/>
  <c r="M3968" i="1"/>
  <c r="M3974" i="1"/>
  <c r="M3979" i="1"/>
  <c r="M3984" i="1"/>
  <c r="M3990" i="1"/>
  <c r="M3995" i="1"/>
  <c r="M4000" i="1"/>
  <c r="M4006" i="1"/>
  <c r="M4011" i="1"/>
  <c r="M4016" i="1"/>
  <c r="M4022" i="1"/>
  <c r="M4027" i="1"/>
  <c r="M4032" i="1"/>
  <c r="M4038" i="1"/>
  <c r="M4043" i="1"/>
  <c r="M4048" i="1"/>
  <c r="M4054" i="1"/>
  <c r="M4059" i="1"/>
  <c r="M4064" i="1"/>
  <c r="M4070" i="1"/>
  <c r="M4075" i="1"/>
  <c r="M4080" i="1"/>
  <c r="M4086" i="1"/>
  <c r="M4091" i="1"/>
  <c r="M4096" i="1"/>
  <c r="M4102" i="1"/>
  <c r="M4107" i="1"/>
  <c r="M4112" i="1"/>
  <c r="M4118" i="1"/>
  <c r="M4123" i="1"/>
  <c r="M4128" i="1"/>
  <c r="M4134" i="1"/>
  <c r="M4139" i="1"/>
  <c r="M4144" i="1"/>
  <c r="M4150" i="1"/>
  <c r="M4155" i="1"/>
  <c r="M4160" i="1"/>
  <c r="M4166" i="1"/>
  <c r="M4171" i="1"/>
  <c r="M4176" i="1"/>
  <c r="M4182" i="1"/>
  <c r="M4186" i="1"/>
  <c r="M4190" i="1"/>
  <c r="M4194" i="1"/>
  <c r="M4198" i="1"/>
  <c r="M4202" i="1"/>
  <c r="M4206" i="1"/>
  <c r="M4210" i="1"/>
  <c r="M4214" i="1"/>
  <c r="M4218" i="1"/>
  <c r="M4222" i="1"/>
  <c r="M4226" i="1"/>
  <c r="M4230" i="1"/>
  <c r="M4234" i="1"/>
  <c r="M4238" i="1"/>
  <c r="M4242" i="1"/>
  <c r="M4246" i="1"/>
  <c r="M4250" i="1"/>
  <c r="M4254" i="1"/>
  <c r="M4258" i="1"/>
  <c r="M4262" i="1"/>
  <c r="M4266" i="1"/>
  <c r="M4270" i="1"/>
  <c r="M4274" i="1"/>
  <c r="M4278" i="1"/>
  <c r="M4282" i="1"/>
  <c r="M4286" i="1"/>
  <c r="M4290" i="1"/>
  <c r="M4294" i="1"/>
  <c r="M4298" i="1"/>
  <c r="M4302" i="1"/>
  <c r="M4306" i="1"/>
  <c r="M4310" i="1"/>
  <c r="M4314" i="1"/>
  <c r="M4318" i="1"/>
  <c r="M4322" i="1"/>
  <c r="M4326" i="1"/>
  <c r="M4330" i="1"/>
  <c r="M4334" i="1"/>
  <c r="M4338" i="1"/>
  <c r="M4342" i="1"/>
  <c r="M4346" i="1"/>
  <c r="M4350" i="1"/>
  <c r="M4354" i="1"/>
  <c r="M4358" i="1"/>
  <c r="M4362" i="1"/>
  <c r="M4366" i="1"/>
  <c r="M4370" i="1"/>
  <c r="M4374" i="1"/>
  <c r="M4378" i="1"/>
  <c r="M4382" i="1"/>
  <c r="M4386" i="1"/>
  <c r="M4390" i="1"/>
  <c r="M4394" i="1"/>
  <c r="M4398" i="1"/>
  <c r="M4402" i="1"/>
  <c r="M4406" i="1"/>
  <c r="M4410" i="1"/>
  <c r="M4414" i="1"/>
  <c r="M4418" i="1"/>
  <c r="M4422" i="1"/>
  <c r="M4426" i="1"/>
  <c r="M4430" i="1"/>
  <c r="M4434" i="1"/>
  <c r="M4438" i="1"/>
  <c r="M4442" i="1"/>
  <c r="M4446" i="1"/>
  <c r="M4450" i="1"/>
  <c r="M4454" i="1"/>
  <c r="M4458" i="1"/>
  <c r="M4462" i="1"/>
  <c r="M4466" i="1"/>
  <c r="M4470" i="1"/>
  <c r="M4474" i="1"/>
  <c r="M4478" i="1"/>
  <c r="M4482" i="1"/>
  <c r="M4486" i="1"/>
  <c r="M4490" i="1"/>
  <c r="M4494" i="1"/>
  <c r="M4498" i="1"/>
  <c r="M4502" i="1"/>
  <c r="M4506" i="1"/>
  <c r="M4510" i="1"/>
  <c r="M4514" i="1"/>
  <c r="M4518" i="1"/>
  <c r="M4522" i="1"/>
  <c r="M4526" i="1"/>
  <c r="M4530" i="1"/>
  <c r="M4534" i="1"/>
  <c r="M4538" i="1"/>
  <c r="M4542" i="1"/>
  <c r="M4546" i="1"/>
  <c r="M4550" i="1"/>
  <c r="M4554" i="1"/>
  <c r="M4558" i="1"/>
  <c r="M4562" i="1"/>
  <c r="M4566" i="1"/>
  <c r="M4570" i="1"/>
  <c r="M4574" i="1"/>
  <c r="M4578" i="1"/>
  <c r="M4582" i="1"/>
  <c r="M4586" i="1"/>
  <c r="M4590" i="1"/>
  <c r="M4594" i="1"/>
  <c r="M4598" i="1"/>
  <c r="M4602" i="1"/>
  <c r="M4606" i="1"/>
  <c r="M4610" i="1"/>
  <c r="M4614" i="1"/>
  <c r="M4618" i="1"/>
  <c r="M4622" i="1"/>
  <c r="M4626" i="1"/>
  <c r="M4630" i="1"/>
  <c r="M4634" i="1"/>
  <c r="M4638" i="1"/>
  <c r="M4642" i="1"/>
  <c r="M4646" i="1"/>
  <c r="M4650" i="1"/>
  <c r="M4654" i="1"/>
  <c r="M4658" i="1"/>
  <c r="M4662" i="1"/>
  <c r="M4666" i="1"/>
  <c r="M4670" i="1"/>
  <c r="M4674" i="1"/>
  <c r="M4678" i="1"/>
  <c r="M4682" i="1"/>
  <c r="M4686" i="1"/>
  <c r="M4690" i="1"/>
  <c r="M4694" i="1"/>
  <c r="M4698" i="1"/>
  <c r="M4702" i="1"/>
  <c r="M4706" i="1"/>
  <c r="M4710" i="1"/>
  <c r="M4714" i="1"/>
  <c r="M4718" i="1"/>
  <c r="M4722" i="1"/>
  <c r="M4726" i="1"/>
  <c r="M4730" i="1"/>
  <c r="M4734" i="1"/>
  <c r="M4738" i="1"/>
  <c r="M4742" i="1"/>
  <c r="M4746" i="1"/>
  <c r="M4750" i="1"/>
  <c r="M4754" i="1"/>
  <c r="M4758" i="1"/>
  <c r="M4762" i="1"/>
  <c r="M4766" i="1"/>
  <c r="M4770" i="1"/>
  <c r="M4774" i="1"/>
  <c r="M4778" i="1"/>
  <c r="M4782" i="1"/>
  <c r="D10" i="22" s="1"/>
  <c r="M4786" i="1"/>
  <c r="M4790" i="1"/>
  <c r="M4794" i="1"/>
  <c r="M4798" i="1"/>
  <c r="M4802" i="1"/>
  <c r="M4806" i="1"/>
  <c r="M4810" i="1"/>
  <c r="M4814" i="1"/>
  <c r="M4818" i="1"/>
  <c r="M4822" i="1"/>
  <c r="M4826" i="1"/>
  <c r="M4830" i="1"/>
  <c r="M4834" i="1"/>
  <c r="M4838" i="1"/>
  <c r="M4842" i="1"/>
  <c r="M4846" i="1"/>
  <c r="M4850" i="1"/>
  <c r="M4854" i="1"/>
  <c r="M4858" i="1"/>
  <c r="M4862" i="1"/>
  <c r="M4866" i="1"/>
  <c r="M4870" i="1"/>
  <c r="M4874" i="1"/>
  <c r="M4878" i="1"/>
  <c r="M4882" i="1"/>
  <c r="M4886" i="1"/>
  <c r="M4890" i="1"/>
  <c r="M4894" i="1"/>
  <c r="M4898" i="1"/>
  <c r="M4902" i="1"/>
  <c r="M4906" i="1"/>
  <c r="M4910" i="1"/>
  <c r="M4914" i="1"/>
  <c r="M4918" i="1"/>
  <c r="M4922" i="1"/>
  <c r="M4926" i="1"/>
  <c r="M4930" i="1"/>
  <c r="M4934" i="1"/>
  <c r="M4938" i="1"/>
  <c r="M4942" i="1"/>
  <c r="M4946" i="1"/>
  <c r="M4950" i="1"/>
  <c r="M4954" i="1"/>
  <c r="M4958" i="1"/>
  <c r="M4962" i="1"/>
  <c r="M4966" i="1"/>
  <c r="M4970" i="1"/>
  <c r="M4974" i="1"/>
  <c r="M4978" i="1"/>
  <c r="M4982" i="1"/>
  <c r="M4986" i="1"/>
  <c r="M4990" i="1"/>
  <c r="M4994" i="1"/>
  <c r="M4998" i="1"/>
  <c r="M5002" i="1"/>
  <c r="M5006" i="1"/>
  <c r="M5010" i="1"/>
  <c r="M5014" i="1"/>
  <c r="M5018" i="1"/>
  <c r="M5022" i="1"/>
  <c r="M5026" i="1"/>
  <c r="M5030" i="1"/>
  <c r="M5034" i="1"/>
  <c r="M5038" i="1"/>
  <c r="M5042" i="1"/>
  <c r="M5046" i="1"/>
  <c r="M5050" i="1"/>
  <c r="M5054" i="1"/>
  <c r="M5058" i="1"/>
  <c r="M5062" i="1"/>
  <c r="M5066" i="1"/>
  <c r="M5070" i="1"/>
  <c r="M5074" i="1"/>
  <c r="M5078" i="1"/>
  <c r="M5082" i="1"/>
  <c r="M5086" i="1"/>
  <c r="M5090" i="1"/>
  <c r="M5094" i="1"/>
  <c r="M5098" i="1"/>
  <c r="M5102" i="1"/>
  <c r="M5106" i="1"/>
  <c r="M5110" i="1"/>
  <c r="M5114" i="1"/>
  <c r="M5118" i="1"/>
  <c r="M5122" i="1"/>
  <c r="M5126" i="1"/>
  <c r="M5130" i="1"/>
  <c r="M5134" i="1"/>
  <c r="M5138" i="1"/>
  <c r="M5142" i="1"/>
  <c r="M5146" i="1"/>
  <c r="M5150" i="1"/>
  <c r="M5154" i="1"/>
  <c r="M5158" i="1"/>
  <c r="M5162" i="1"/>
  <c r="M5166" i="1"/>
  <c r="M5170" i="1"/>
  <c r="M5174" i="1"/>
  <c r="M5178" i="1"/>
  <c r="M5182" i="1"/>
  <c r="M5186" i="1"/>
  <c r="M5190" i="1"/>
  <c r="M5194" i="1"/>
  <c r="M5198" i="1"/>
  <c r="M5202" i="1"/>
  <c r="M5206" i="1"/>
  <c r="M5210" i="1"/>
  <c r="M5214" i="1"/>
  <c r="M5218" i="1"/>
  <c r="M5222" i="1"/>
  <c r="M5226" i="1"/>
  <c r="M5230" i="1"/>
  <c r="M5234" i="1"/>
  <c r="M5238" i="1"/>
  <c r="M5242" i="1"/>
  <c r="M5246" i="1"/>
  <c r="M5250" i="1"/>
  <c r="M5254" i="1"/>
  <c r="M5258" i="1"/>
  <c r="M5262" i="1"/>
  <c r="M5266" i="1"/>
  <c r="M5270" i="1"/>
  <c r="M5274" i="1"/>
  <c r="M5278" i="1"/>
  <c r="M5282" i="1"/>
  <c r="M5286" i="1"/>
  <c r="M5290" i="1"/>
  <c r="M5294" i="1"/>
  <c r="M5298" i="1"/>
  <c r="M5302" i="1"/>
  <c r="M5306" i="1"/>
  <c r="M5310" i="1"/>
  <c r="M5314" i="1"/>
  <c r="M5318" i="1"/>
  <c r="M5322" i="1"/>
  <c r="M5326" i="1"/>
  <c r="M5330" i="1"/>
  <c r="M5334" i="1"/>
  <c r="M5338" i="1"/>
  <c r="M5342" i="1"/>
  <c r="M5346" i="1"/>
  <c r="M5350" i="1"/>
  <c r="M5354" i="1"/>
  <c r="M5358" i="1"/>
  <c r="M5362" i="1"/>
  <c r="M5366" i="1"/>
  <c r="M5370" i="1"/>
  <c r="M5374" i="1"/>
  <c r="M5378" i="1"/>
  <c r="M5382" i="1"/>
  <c r="M5386" i="1"/>
  <c r="M5390" i="1"/>
  <c r="M5394" i="1"/>
  <c r="M5398" i="1"/>
  <c r="M5402" i="1"/>
  <c r="M5406" i="1"/>
  <c r="M5410" i="1"/>
  <c r="M5414" i="1"/>
  <c r="M5418" i="1"/>
  <c r="M5422" i="1"/>
  <c r="M5426" i="1"/>
  <c r="M5430" i="1"/>
  <c r="M5434" i="1"/>
  <c r="M5438" i="1"/>
  <c r="M5442" i="1"/>
  <c r="M5446" i="1"/>
  <c r="M5450" i="1"/>
  <c r="M5454" i="1"/>
  <c r="M5458" i="1"/>
  <c r="M5462" i="1"/>
  <c r="M5466" i="1"/>
  <c r="M5470" i="1"/>
  <c r="M5474" i="1"/>
  <c r="M5478" i="1"/>
  <c r="M5482" i="1"/>
  <c r="M5486" i="1"/>
  <c r="M5490" i="1"/>
  <c r="M5494" i="1"/>
  <c r="M5498" i="1"/>
  <c r="M5502" i="1"/>
  <c r="M5506" i="1"/>
  <c r="M5510" i="1"/>
  <c r="M5514" i="1"/>
  <c r="M5518" i="1"/>
  <c r="M5522" i="1"/>
  <c r="M5526" i="1"/>
  <c r="M5530" i="1"/>
  <c r="M5534" i="1"/>
  <c r="M5538" i="1"/>
  <c r="M5542" i="1"/>
  <c r="M5546" i="1"/>
  <c r="M5550" i="1"/>
  <c r="M5554" i="1"/>
  <c r="M5558" i="1"/>
  <c r="M5562" i="1"/>
  <c r="M5566" i="1"/>
  <c r="M5570" i="1"/>
  <c r="M5574" i="1"/>
  <c r="M5578" i="1"/>
  <c r="M5582" i="1"/>
  <c r="M5586" i="1"/>
  <c r="M5590" i="1"/>
  <c r="M5594" i="1"/>
  <c r="M5598" i="1"/>
  <c r="M5602" i="1"/>
  <c r="M5606" i="1"/>
  <c r="M5610" i="1"/>
  <c r="M5614" i="1"/>
  <c r="M5618" i="1"/>
  <c r="M5622" i="1"/>
  <c r="M5626" i="1"/>
  <c r="M5630" i="1"/>
  <c r="M5634" i="1"/>
  <c r="M5638" i="1"/>
  <c r="M5642" i="1"/>
  <c r="M5646" i="1"/>
  <c r="M5650" i="1"/>
  <c r="M5654" i="1"/>
  <c r="M5658" i="1"/>
  <c r="M5662" i="1"/>
  <c r="M5666" i="1"/>
  <c r="M5670" i="1"/>
  <c r="M5674" i="1"/>
  <c r="M5678" i="1"/>
  <c r="M5682" i="1"/>
  <c r="M5686" i="1"/>
  <c r="M5690" i="1"/>
  <c r="M5694" i="1"/>
  <c r="M5698" i="1"/>
  <c r="M5702" i="1"/>
  <c r="M5706" i="1"/>
  <c r="M5710" i="1"/>
  <c r="M5714" i="1"/>
  <c r="M5718" i="1"/>
  <c r="M5722" i="1"/>
  <c r="M5726" i="1"/>
  <c r="M5730" i="1"/>
  <c r="F10" i="22" s="1"/>
  <c r="M5734" i="1"/>
  <c r="M5738" i="1"/>
  <c r="M5742" i="1"/>
  <c r="M5746" i="1"/>
  <c r="M5750" i="1"/>
  <c r="M5754" i="1"/>
  <c r="M5758" i="1"/>
  <c r="M5762" i="1"/>
  <c r="M5766" i="1"/>
  <c r="M5770" i="1"/>
  <c r="M5774" i="1"/>
  <c r="M5778" i="1"/>
  <c r="M5782" i="1"/>
  <c r="M5786" i="1"/>
  <c r="M5790" i="1"/>
  <c r="M5794" i="1"/>
  <c r="M5798" i="1"/>
  <c r="M5802" i="1"/>
  <c r="M5806" i="1"/>
  <c r="M5810" i="1"/>
  <c r="M5814" i="1"/>
  <c r="M5818" i="1"/>
  <c r="M5822" i="1"/>
  <c r="M5826" i="1"/>
  <c r="M5830" i="1"/>
  <c r="M5834" i="1"/>
  <c r="M5838" i="1"/>
  <c r="M5842" i="1"/>
  <c r="M5846" i="1"/>
  <c r="M5850" i="1"/>
  <c r="M5854" i="1"/>
  <c r="M5858" i="1"/>
  <c r="M5862" i="1"/>
  <c r="M5866" i="1"/>
  <c r="M5870" i="1"/>
  <c r="M5874" i="1"/>
  <c r="M5878" i="1"/>
  <c r="M5882" i="1"/>
  <c r="M5886" i="1"/>
  <c r="M5890" i="1"/>
  <c r="M5894" i="1"/>
  <c r="M5898" i="1"/>
  <c r="M5902" i="1"/>
  <c r="M5906" i="1"/>
  <c r="M5910" i="1"/>
  <c r="M5914" i="1"/>
  <c r="M5918" i="1"/>
  <c r="M5922" i="1"/>
  <c r="M5926" i="1"/>
  <c r="M5930" i="1"/>
  <c r="M5934" i="1"/>
  <c r="M5938" i="1"/>
  <c r="M5942" i="1"/>
  <c r="M5946" i="1"/>
  <c r="M5950" i="1"/>
  <c r="M5954" i="1"/>
  <c r="M5958" i="1"/>
  <c r="M5962" i="1"/>
  <c r="M5966" i="1"/>
  <c r="M5970" i="1"/>
  <c r="M5974" i="1"/>
  <c r="M5978" i="1"/>
  <c r="M5982" i="1"/>
  <c r="M5986" i="1"/>
  <c r="M5990" i="1"/>
  <c r="M5994" i="1"/>
  <c r="M5998" i="1"/>
  <c r="M6002" i="1"/>
  <c r="M6006" i="1"/>
  <c r="M6010" i="1"/>
  <c r="M6014" i="1"/>
  <c r="M6018" i="1"/>
  <c r="M6022" i="1"/>
  <c r="M6026" i="1"/>
  <c r="M6030" i="1"/>
  <c r="M6034" i="1"/>
  <c r="M6038" i="1"/>
  <c r="M6042" i="1"/>
  <c r="M6046" i="1"/>
  <c r="M6050" i="1"/>
  <c r="M6054" i="1"/>
  <c r="M6058" i="1"/>
  <c r="M6062" i="1"/>
  <c r="M6066" i="1"/>
  <c r="M6070" i="1"/>
  <c r="M6074" i="1"/>
  <c r="M6078" i="1"/>
  <c r="M6082" i="1"/>
  <c r="M6086" i="1"/>
  <c r="M6090" i="1"/>
  <c r="M6094" i="1"/>
  <c r="M6098" i="1"/>
  <c r="M6102" i="1"/>
  <c r="M6106" i="1"/>
  <c r="M6110" i="1"/>
  <c r="M6114" i="1"/>
  <c r="M1665" i="1"/>
  <c r="M2027" i="1"/>
  <c r="M2155" i="1"/>
  <c r="M2283" i="1"/>
  <c r="M2411" i="1"/>
  <c r="M2502" i="1"/>
  <c r="M2534" i="1"/>
  <c r="M2566" i="1"/>
  <c r="M2598" i="1"/>
  <c r="M2630" i="1"/>
  <c r="M2662" i="1"/>
  <c r="M2694" i="1"/>
  <c r="M2726" i="1"/>
  <c r="M2758" i="1"/>
  <c r="M2790" i="1"/>
  <c r="M2822" i="1"/>
  <c r="M2854" i="1"/>
  <c r="M2886" i="1"/>
  <c r="G10" i="22" s="1"/>
  <c r="M2918" i="1"/>
  <c r="M2947" i="1"/>
  <c r="M2968" i="1"/>
  <c r="M2990" i="1"/>
  <c r="M3011" i="1"/>
  <c r="M3032" i="1"/>
  <c r="M3054" i="1"/>
  <c r="M3075" i="1"/>
  <c r="M3096" i="1"/>
  <c r="M3118" i="1"/>
  <c r="M3139" i="1"/>
  <c r="M3160" i="1"/>
  <c r="M3182" i="1"/>
  <c r="M3203" i="1"/>
  <c r="M3224" i="1"/>
  <c r="M3246" i="1"/>
  <c r="M3267" i="1"/>
  <c r="M3288" i="1"/>
  <c r="M3310" i="1"/>
  <c r="M3331" i="1"/>
  <c r="M3352" i="1"/>
  <c r="M3374" i="1"/>
  <c r="M3395" i="1"/>
  <c r="M3416" i="1"/>
  <c r="M3438" i="1"/>
  <c r="M3459" i="1"/>
  <c r="M3480" i="1"/>
  <c r="M3502" i="1"/>
  <c r="M3523" i="1"/>
  <c r="M3544" i="1"/>
  <c r="M3566" i="1"/>
  <c r="M3587" i="1"/>
  <c r="M3608" i="1"/>
  <c r="M3630" i="1"/>
  <c r="M3651" i="1"/>
  <c r="M3672" i="1"/>
  <c r="M3691" i="1"/>
  <c r="M3707" i="1"/>
  <c r="M3723" i="1"/>
  <c r="M3735" i="1"/>
  <c r="M3746" i="1"/>
  <c r="M3756" i="1"/>
  <c r="M3767" i="1"/>
  <c r="M3778" i="1"/>
  <c r="M3788" i="1"/>
  <c r="M3799" i="1"/>
  <c r="M3810" i="1"/>
  <c r="M3820" i="1"/>
  <c r="M3831" i="1"/>
  <c r="M3842" i="1"/>
  <c r="M3852" i="1"/>
  <c r="M3863" i="1"/>
  <c r="M3874" i="1"/>
  <c r="M3884" i="1"/>
  <c r="M3895" i="1"/>
  <c r="M3906" i="1"/>
  <c r="M3916" i="1"/>
  <c r="M3927" i="1"/>
  <c r="M3938" i="1"/>
  <c r="M3948" i="1"/>
  <c r="M3959" i="1"/>
  <c r="M3970" i="1"/>
  <c r="M3980" i="1"/>
  <c r="M3991" i="1"/>
  <c r="M4002" i="1"/>
  <c r="M4012" i="1"/>
  <c r="M4023" i="1"/>
  <c r="M4034" i="1"/>
  <c r="M4044" i="1"/>
  <c r="M4055" i="1"/>
  <c r="M4066" i="1"/>
  <c r="M4076" i="1"/>
  <c r="M4087" i="1"/>
  <c r="M4098" i="1"/>
  <c r="M4108" i="1"/>
  <c r="M4119" i="1"/>
  <c r="M4130" i="1"/>
  <c r="M4140" i="1"/>
  <c r="M4151" i="1"/>
  <c r="M4162" i="1"/>
  <c r="M4172" i="1"/>
  <c r="M4183" i="1"/>
  <c r="M4191" i="1"/>
  <c r="M4199" i="1"/>
  <c r="M4207" i="1"/>
  <c r="M4215" i="1"/>
  <c r="M4223" i="1"/>
  <c r="M4231" i="1"/>
  <c r="M4239" i="1"/>
  <c r="M4247" i="1"/>
  <c r="M4255" i="1"/>
  <c r="M4263" i="1"/>
  <c r="M4271" i="1"/>
  <c r="M4279" i="1"/>
  <c r="M4287" i="1"/>
  <c r="M4295" i="1"/>
  <c r="M4303" i="1"/>
  <c r="M4311" i="1"/>
  <c r="M4319" i="1"/>
  <c r="M4327" i="1"/>
  <c r="M4335" i="1"/>
  <c r="M4343" i="1"/>
  <c r="M4351" i="1"/>
  <c r="M4359" i="1"/>
  <c r="M4367" i="1"/>
  <c r="M4375" i="1"/>
  <c r="M4383" i="1"/>
  <c r="M4391" i="1"/>
  <c r="M4399" i="1"/>
  <c r="M4407" i="1"/>
  <c r="M4415" i="1"/>
  <c r="M4423" i="1"/>
  <c r="M4431" i="1"/>
  <c r="M4439" i="1"/>
  <c r="M4447" i="1"/>
  <c r="M4455" i="1"/>
  <c r="M4463" i="1"/>
  <c r="M4471" i="1"/>
  <c r="M4479" i="1"/>
  <c r="M4487" i="1"/>
  <c r="M4495" i="1"/>
  <c r="M4503" i="1"/>
  <c r="M4511" i="1"/>
  <c r="M4519" i="1"/>
  <c r="M4527" i="1"/>
  <c r="M4535" i="1"/>
  <c r="M4543" i="1"/>
  <c r="M4551" i="1"/>
  <c r="M4559" i="1"/>
  <c r="M4567" i="1"/>
  <c r="M4575" i="1"/>
  <c r="M4583" i="1"/>
  <c r="M4591" i="1"/>
  <c r="M4599" i="1"/>
  <c r="M4607" i="1"/>
  <c r="M4615" i="1"/>
  <c r="M4623" i="1"/>
  <c r="M4631" i="1"/>
  <c r="M4639" i="1"/>
  <c r="M4647" i="1"/>
  <c r="M4655" i="1"/>
  <c r="M4663" i="1"/>
  <c r="M4671" i="1"/>
  <c r="M4679" i="1"/>
  <c r="M4687" i="1"/>
  <c r="M4695" i="1"/>
  <c r="M4703" i="1"/>
  <c r="M4711" i="1"/>
  <c r="M4719" i="1"/>
  <c r="M4727" i="1"/>
  <c r="M4735" i="1"/>
  <c r="M4743" i="1"/>
  <c r="M4751" i="1"/>
  <c r="M4759" i="1"/>
  <c r="M4767" i="1"/>
  <c r="M4775" i="1"/>
  <c r="M4783" i="1"/>
  <c r="D11" i="22" s="1"/>
  <c r="M4791" i="1"/>
  <c r="M4799" i="1"/>
  <c r="M4807" i="1"/>
  <c r="M4815" i="1"/>
  <c r="M4823" i="1"/>
  <c r="M4831" i="1"/>
  <c r="M4839" i="1"/>
  <c r="M4847" i="1"/>
  <c r="M4855" i="1"/>
  <c r="M4863" i="1"/>
  <c r="M4871" i="1"/>
  <c r="M4879" i="1"/>
  <c r="M4887" i="1"/>
  <c r="M4895" i="1"/>
  <c r="M4903" i="1"/>
  <c r="M4911" i="1"/>
  <c r="M4919" i="1"/>
  <c r="M4927" i="1"/>
  <c r="M4933" i="1"/>
  <c r="M4939" i="1"/>
  <c r="M4944" i="1"/>
  <c r="M4949" i="1"/>
  <c r="M4955" i="1"/>
  <c r="M4960" i="1"/>
  <c r="M4965" i="1"/>
  <c r="M4971" i="1"/>
  <c r="M4976" i="1"/>
  <c r="M4981" i="1"/>
  <c r="M4987" i="1"/>
  <c r="M4992" i="1"/>
  <c r="M4997" i="1"/>
  <c r="M5003" i="1"/>
  <c r="M5008" i="1"/>
  <c r="M5013" i="1"/>
  <c r="M5019" i="1"/>
  <c r="M5024" i="1"/>
  <c r="M5029" i="1"/>
  <c r="M5035" i="1"/>
  <c r="M5040" i="1"/>
  <c r="M5045" i="1"/>
  <c r="M5051" i="1"/>
  <c r="M5056" i="1"/>
  <c r="M5061" i="1"/>
  <c r="M5067" i="1"/>
  <c r="M5072" i="1"/>
  <c r="M5077" i="1"/>
  <c r="M5083" i="1"/>
  <c r="M5088" i="1"/>
  <c r="M5093" i="1"/>
  <c r="M5099" i="1"/>
  <c r="M5104" i="1"/>
  <c r="M5109" i="1"/>
  <c r="M5115" i="1"/>
  <c r="M5120" i="1"/>
  <c r="M5125" i="1"/>
  <c r="M5131" i="1"/>
  <c r="M5136" i="1"/>
  <c r="M5141" i="1"/>
  <c r="M5147" i="1"/>
  <c r="M5152" i="1"/>
  <c r="M5157" i="1"/>
  <c r="M5163" i="1"/>
  <c r="M5168" i="1"/>
  <c r="M5173" i="1"/>
  <c r="M5179" i="1"/>
  <c r="M5184" i="1"/>
  <c r="M5189" i="1"/>
  <c r="M5195" i="1"/>
  <c r="M5200" i="1"/>
  <c r="M5205" i="1"/>
  <c r="M5211" i="1"/>
  <c r="M5216" i="1"/>
  <c r="M5221" i="1"/>
  <c r="M5227" i="1"/>
  <c r="M5232" i="1"/>
  <c r="M5237" i="1"/>
  <c r="M5243" i="1"/>
  <c r="M5248" i="1"/>
  <c r="M5253" i="1"/>
  <c r="M5259" i="1"/>
  <c r="M5264" i="1"/>
  <c r="M5269" i="1"/>
  <c r="M5275" i="1"/>
  <c r="M5280" i="1"/>
  <c r="M5285" i="1"/>
  <c r="M5291" i="1"/>
  <c r="M5296" i="1"/>
  <c r="M5301" i="1"/>
  <c r="M5307" i="1"/>
  <c r="M5312" i="1"/>
  <c r="M5317" i="1"/>
  <c r="M5323" i="1"/>
  <c r="M5328" i="1"/>
  <c r="M5333" i="1"/>
  <c r="M5339" i="1"/>
  <c r="M5344" i="1"/>
  <c r="M5349" i="1"/>
  <c r="M5355" i="1"/>
  <c r="M5360" i="1"/>
  <c r="M5365" i="1"/>
  <c r="M5371" i="1"/>
  <c r="M5376" i="1"/>
  <c r="M5381" i="1"/>
  <c r="M5387" i="1"/>
  <c r="M5392" i="1"/>
  <c r="M5397" i="1"/>
  <c r="M5403" i="1"/>
  <c r="M5408" i="1"/>
  <c r="M5413" i="1"/>
  <c r="M5419" i="1"/>
  <c r="M5424" i="1"/>
  <c r="M5429" i="1"/>
  <c r="M5435" i="1"/>
  <c r="M5440" i="1"/>
  <c r="M5445" i="1"/>
  <c r="M5451" i="1"/>
  <c r="M5456" i="1"/>
  <c r="M5461" i="1"/>
  <c r="M5467" i="1"/>
  <c r="M5472" i="1"/>
  <c r="M5477" i="1"/>
  <c r="M5483" i="1"/>
  <c r="M5488" i="1"/>
  <c r="M5493" i="1"/>
  <c r="M5499" i="1"/>
  <c r="M5504" i="1"/>
  <c r="M5509" i="1"/>
  <c r="M5515" i="1"/>
  <c r="M5520" i="1"/>
  <c r="M5525" i="1"/>
  <c r="M5531" i="1"/>
  <c r="M5536" i="1"/>
  <c r="M5541" i="1"/>
  <c r="M5547" i="1"/>
  <c r="M5552" i="1"/>
  <c r="M5557" i="1"/>
  <c r="M5563" i="1"/>
  <c r="M5568" i="1"/>
  <c r="M5573" i="1"/>
  <c r="M5579" i="1"/>
  <c r="M5584" i="1"/>
  <c r="M5589" i="1"/>
  <c r="M5595" i="1"/>
  <c r="M5600" i="1"/>
  <c r="M5605" i="1"/>
  <c r="M5611" i="1"/>
  <c r="M5616" i="1"/>
  <c r="M5621" i="1"/>
  <c r="M5627" i="1"/>
  <c r="M5632" i="1"/>
  <c r="M5637" i="1"/>
  <c r="M5643" i="1"/>
  <c r="M5648" i="1"/>
  <c r="M5653" i="1"/>
  <c r="M5659" i="1"/>
  <c r="M5664" i="1"/>
  <c r="M5669" i="1"/>
  <c r="M5675" i="1"/>
  <c r="M5680" i="1"/>
  <c r="M5685" i="1"/>
  <c r="M5691" i="1"/>
  <c r="M5696" i="1"/>
  <c r="M5701" i="1"/>
  <c r="M5707" i="1"/>
  <c r="M5712" i="1"/>
  <c r="M5717" i="1"/>
  <c r="M5723" i="1"/>
  <c r="M5728" i="1"/>
  <c r="M5733" i="1"/>
  <c r="M5739" i="1"/>
  <c r="M5744" i="1"/>
  <c r="M5749" i="1"/>
  <c r="F27" i="22" s="1"/>
  <c r="M5755" i="1"/>
  <c r="M5760" i="1"/>
  <c r="F24" i="22" s="1"/>
  <c r="M5765" i="1"/>
  <c r="M5771" i="1"/>
  <c r="M5776" i="1"/>
  <c r="M5781" i="1"/>
  <c r="M5787" i="1"/>
  <c r="M5792" i="1"/>
  <c r="M5797" i="1"/>
  <c r="M5803" i="1"/>
  <c r="M5808" i="1"/>
  <c r="M5813" i="1"/>
  <c r="M5819" i="1"/>
  <c r="M5824" i="1"/>
  <c r="M5829" i="1"/>
  <c r="M5835" i="1"/>
  <c r="M5840" i="1"/>
  <c r="M5845" i="1"/>
  <c r="M5851" i="1"/>
  <c r="M5856" i="1"/>
  <c r="M5861" i="1"/>
  <c r="M5867" i="1"/>
  <c r="M5872" i="1"/>
  <c r="M5877" i="1"/>
  <c r="M5883" i="1"/>
  <c r="M5888" i="1"/>
  <c r="M5893" i="1"/>
  <c r="M5899" i="1"/>
  <c r="M5904" i="1"/>
  <c r="M5909" i="1"/>
  <c r="M5915" i="1"/>
  <c r="M5920" i="1"/>
  <c r="M5925" i="1"/>
  <c r="M5931" i="1"/>
  <c r="M5936" i="1"/>
  <c r="M5941" i="1"/>
  <c r="M5947" i="1"/>
  <c r="M5952" i="1"/>
  <c r="M5957" i="1"/>
  <c r="M5963" i="1"/>
  <c r="M5968" i="1"/>
  <c r="M5973" i="1"/>
  <c r="M5979" i="1"/>
  <c r="M5984" i="1"/>
  <c r="M5989" i="1"/>
  <c r="M5995" i="1"/>
  <c r="M6000" i="1"/>
  <c r="M6005" i="1"/>
  <c r="M6011" i="1"/>
  <c r="M6016" i="1"/>
  <c r="M6021" i="1"/>
  <c r="M6027" i="1"/>
  <c r="M6032" i="1"/>
  <c r="M6037" i="1"/>
  <c r="M6043" i="1"/>
  <c r="M6048" i="1"/>
  <c r="M6053" i="1"/>
  <c r="M6059" i="1"/>
  <c r="M6064" i="1"/>
  <c r="M6069" i="1"/>
  <c r="M6075" i="1"/>
  <c r="M6080" i="1"/>
  <c r="M6085" i="1"/>
  <c r="M6091" i="1"/>
  <c r="M6096" i="1"/>
  <c r="M6101" i="1"/>
  <c r="M6107" i="1"/>
  <c r="M6112" i="1"/>
  <c r="M6117" i="1"/>
  <c r="M6121" i="1"/>
  <c r="M6125" i="1"/>
  <c r="M6129" i="1"/>
  <c r="M6133" i="1"/>
  <c r="M6137" i="1"/>
  <c r="M6141" i="1"/>
  <c r="M6145" i="1"/>
  <c r="M6149" i="1"/>
  <c r="M6153" i="1"/>
  <c r="M6157" i="1"/>
  <c r="M6161" i="1"/>
  <c r="M6165" i="1"/>
  <c r="M6169" i="1"/>
  <c r="M6173" i="1"/>
  <c r="M6177" i="1"/>
  <c r="M6181" i="1"/>
  <c r="M6185" i="1"/>
  <c r="M6189" i="1"/>
  <c r="M6193" i="1"/>
  <c r="M6197" i="1"/>
  <c r="M6201" i="1"/>
  <c r="M6205" i="1"/>
  <c r="M6209" i="1"/>
  <c r="M6213" i="1"/>
  <c r="M6217" i="1"/>
  <c r="M6221" i="1"/>
  <c r="M6225" i="1"/>
  <c r="M6229" i="1"/>
  <c r="M6233" i="1"/>
  <c r="M6237" i="1"/>
  <c r="M6241" i="1"/>
  <c r="M6245" i="1"/>
  <c r="M6249" i="1"/>
  <c r="M6253" i="1"/>
  <c r="M6257" i="1"/>
  <c r="M6261" i="1"/>
  <c r="M6265" i="1"/>
  <c r="M6269" i="1"/>
  <c r="M6273" i="1"/>
  <c r="M6277" i="1"/>
  <c r="M6281" i="1"/>
  <c r="M6285" i="1"/>
  <c r="M6289" i="1"/>
  <c r="M6293" i="1"/>
  <c r="M6297" i="1"/>
  <c r="M6301" i="1"/>
  <c r="M6305" i="1"/>
  <c r="M6309" i="1"/>
  <c r="M6313" i="1"/>
  <c r="M6317" i="1"/>
  <c r="M6321" i="1"/>
  <c r="M6325" i="1"/>
  <c r="M6329" i="1"/>
  <c r="M6333" i="1"/>
  <c r="M6337" i="1"/>
  <c r="M6341" i="1"/>
  <c r="M6345" i="1"/>
  <c r="M6349" i="1"/>
  <c r="M6353" i="1"/>
  <c r="M6357" i="1"/>
  <c r="M6361" i="1"/>
  <c r="M6365" i="1"/>
  <c r="M6369" i="1"/>
  <c r="M6373" i="1"/>
  <c r="M6377" i="1"/>
  <c r="M6381" i="1"/>
  <c r="M6385" i="1"/>
  <c r="M6389" i="1"/>
  <c r="M6393" i="1"/>
  <c r="M6397" i="1"/>
  <c r="M6401" i="1"/>
  <c r="M6405" i="1"/>
  <c r="M6409" i="1"/>
  <c r="M6413" i="1"/>
  <c r="M6417" i="1"/>
  <c r="M6421" i="1"/>
  <c r="M6425" i="1"/>
  <c r="M6429" i="1"/>
  <c r="M6433" i="1"/>
  <c r="M6437" i="1"/>
  <c r="M6441" i="1"/>
  <c r="M6445" i="1"/>
  <c r="M6449" i="1"/>
  <c r="M6453" i="1"/>
  <c r="M6457" i="1"/>
  <c r="M6461" i="1"/>
  <c r="M6465" i="1"/>
  <c r="M6469" i="1"/>
  <c r="M6473" i="1"/>
  <c r="M6477" i="1"/>
  <c r="M6481" i="1"/>
  <c r="M6485" i="1"/>
  <c r="M6489" i="1"/>
  <c r="M6493" i="1"/>
  <c r="M6497" i="1"/>
  <c r="M6501" i="1"/>
  <c r="M6505" i="1"/>
  <c r="M6509" i="1"/>
  <c r="M6513" i="1"/>
  <c r="M6517" i="1"/>
  <c r="M6521" i="1"/>
  <c r="M6525" i="1"/>
  <c r="M6529" i="1"/>
  <c r="M6533" i="1"/>
  <c r="M6537" i="1"/>
  <c r="M6541" i="1"/>
  <c r="M6545" i="1"/>
  <c r="M6549" i="1"/>
  <c r="M6553" i="1"/>
  <c r="M6557" i="1"/>
  <c r="M6561" i="1"/>
  <c r="M6565" i="1"/>
  <c r="M6569" i="1"/>
  <c r="M6573" i="1"/>
  <c r="M6577" i="1"/>
  <c r="M6581" i="1"/>
  <c r="M6585" i="1"/>
  <c r="M6589" i="1"/>
  <c r="M6593" i="1"/>
  <c r="M6597" i="1"/>
  <c r="M6601" i="1"/>
  <c r="M6605" i="1"/>
  <c r="M6609" i="1"/>
  <c r="M6613" i="1"/>
  <c r="M6617" i="1"/>
  <c r="M6621" i="1"/>
  <c r="M6625" i="1"/>
  <c r="M6629" i="1"/>
  <c r="M6633" i="1"/>
  <c r="M6637" i="1"/>
  <c r="M6641" i="1"/>
  <c r="M6645" i="1"/>
  <c r="M6649" i="1"/>
  <c r="M6653" i="1"/>
  <c r="M6657" i="1"/>
  <c r="M6661" i="1"/>
  <c r="M6665" i="1"/>
  <c r="M6669" i="1"/>
  <c r="M6673" i="1"/>
  <c r="M6677" i="1"/>
  <c r="M6681" i="1"/>
  <c r="M6685" i="1"/>
  <c r="M6689" i="1"/>
  <c r="E20" i="22" s="1"/>
  <c r="M6693" i="1"/>
  <c r="M6697" i="1"/>
  <c r="E27" i="22" s="1"/>
  <c r="M6701" i="1"/>
  <c r="M6705" i="1"/>
  <c r="M6709" i="1"/>
  <c r="E25" i="22" s="1"/>
  <c r="M6713" i="1"/>
  <c r="M6717" i="1"/>
  <c r="E37" i="22" s="1"/>
  <c r="M6721" i="1"/>
  <c r="M6725" i="1"/>
  <c r="M6729" i="1"/>
  <c r="M6733" i="1"/>
  <c r="M6737" i="1"/>
  <c r="M6741" i="1"/>
  <c r="M6745" i="1"/>
  <c r="M6749" i="1"/>
  <c r="M6753" i="1"/>
  <c r="M6757" i="1"/>
  <c r="M6761" i="1"/>
  <c r="M6765" i="1"/>
  <c r="M6769" i="1"/>
  <c r="M6773" i="1"/>
  <c r="M6777" i="1"/>
  <c r="M6781" i="1"/>
  <c r="M6785" i="1"/>
  <c r="M6789" i="1"/>
  <c r="M6793" i="1"/>
  <c r="M6797" i="1"/>
  <c r="M6801" i="1"/>
  <c r="M6805" i="1"/>
  <c r="M6809" i="1"/>
  <c r="M6813" i="1"/>
  <c r="M6817" i="1"/>
  <c r="M6821" i="1"/>
  <c r="M6825" i="1"/>
  <c r="M6829" i="1"/>
  <c r="M6833" i="1"/>
  <c r="M6837" i="1"/>
  <c r="M6841" i="1"/>
  <c r="M6845" i="1"/>
  <c r="M6849" i="1"/>
  <c r="M6853" i="1"/>
  <c r="M6857" i="1"/>
  <c r="M6861" i="1"/>
  <c r="M6865" i="1"/>
  <c r="M6869" i="1"/>
  <c r="M6873" i="1"/>
  <c r="M6877" i="1"/>
  <c r="M6881" i="1"/>
  <c r="M6885" i="1"/>
  <c r="M6889" i="1"/>
  <c r="M6893" i="1"/>
  <c r="M6897" i="1"/>
  <c r="M6901" i="1"/>
  <c r="M6905" i="1"/>
  <c r="M6909" i="1"/>
  <c r="M6913" i="1"/>
  <c r="M6917" i="1"/>
  <c r="M6921" i="1"/>
  <c r="M6925" i="1"/>
  <c r="M6929" i="1"/>
  <c r="M6933" i="1"/>
  <c r="M6937" i="1"/>
  <c r="M6941" i="1"/>
  <c r="M6945" i="1"/>
  <c r="M6949" i="1"/>
  <c r="M6953" i="1"/>
  <c r="M6957" i="1"/>
  <c r="M6961" i="1"/>
  <c r="M6965" i="1"/>
  <c r="M6969" i="1"/>
  <c r="M6973" i="1"/>
  <c r="M6977" i="1"/>
  <c r="M6981" i="1"/>
  <c r="M6985" i="1"/>
  <c r="M6989" i="1"/>
  <c r="M6993" i="1"/>
  <c r="M6997" i="1"/>
  <c r="M7001" i="1"/>
  <c r="M7005" i="1"/>
  <c r="M7009" i="1"/>
  <c r="M7013" i="1"/>
  <c r="M7017" i="1"/>
  <c r="M7021" i="1"/>
  <c r="M7025" i="1"/>
  <c r="M7029" i="1"/>
  <c r="M7033" i="1"/>
  <c r="M7037" i="1"/>
  <c r="M7041" i="1"/>
  <c r="M7045" i="1"/>
  <c r="M7049" i="1"/>
  <c r="M7053" i="1"/>
  <c r="M7057" i="1"/>
  <c r="M7061" i="1"/>
  <c r="M7065" i="1"/>
  <c r="M7069" i="1"/>
  <c r="M7073" i="1"/>
  <c r="M7077" i="1"/>
  <c r="M7081" i="1"/>
  <c r="M7085" i="1"/>
  <c r="M7089" i="1"/>
  <c r="M7093" i="1"/>
  <c r="M7097" i="1"/>
  <c r="M7101" i="1"/>
  <c r="M7105" i="1"/>
  <c r="M7109" i="1"/>
  <c r="M7113" i="1"/>
  <c r="M7117" i="1"/>
  <c r="M7121" i="1"/>
  <c r="M7125" i="1"/>
  <c r="M7129" i="1"/>
  <c r="M7133" i="1"/>
  <c r="M7137" i="1"/>
  <c r="M7141" i="1"/>
  <c r="M7145" i="1"/>
  <c r="M7149" i="1"/>
  <c r="M7153" i="1"/>
  <c r="M7157" i="1"/>
  <c r="M7161" i="1"/>
  <c r="M7165" i="1"/>
  <c r="M7169" i="1"/>
  <c r="M7173" i="1"/>
  <c r="M7177" i="1"/>
  <c r="M7181" i="1"/>
  <c r="M1681" i="1"/>
  <c r="M2031" i="1"/>
  <c r="M2159" i="1"/>
  <c r="M2287" i="1"/>
  <c r="M2415" i="1"/>
  <c r="M2503" i="1"/>
  <c r="M2535" i="1"/>
  <c r="M2567" i="1"/>
  <c r="M2599" i="1"/>
  <c r="M2631" i="1"/>
  <c r="M2663" i="1"/>
  <c r="M2695" i="1"/>
  <c r="M2727" i="1"/>
  <c r="M2759" i="1"/>
  <c r="M2791" i="1"/>
  <c r="M2823" i="1"/>
  <c r="M2855" i="1"/>
  <c r="M2887" i="1"/>
  <c r="G11" i="22" s="1"/>
  <c r="M2919" i="1"/>
  <c r="M2948" i="1"/>
  <c r="M2970" i="1"/>
  <c r="M2991" i="1"/>
  <c r="M3012" i="1"/>
  <c r="M3034" i="1"/>
  <c r="M3055" i="1"/>
  <c r="M3076" i="1"/>
  <c r="M3098" i="1"/>
  <c r="M3119" i="1"/>
  <c r="M3140" i="1"/>
  <c r="M3162" i="1"/>
  <c r="M3183" i="1"/>
  <c r="M3204" i="1"/>
  <c r="M3226" i="1"/>
  <c r="M3247" i="1"/>
  <c r="M3268" i="1"/>
  <c r="M3290" i="1"/>
  <c r="M3311" i="1"/>
  <c r="M3332" i="1"/>
  <c r="M3354" i="1"/>
  <c r="M3375" i="1"/>
  <c r="M3396" i="1"/>
  <c r="M3418" i="1"/>
  <c r="M3439" i="1"/>
  <c r="M3460" i="1"/>
  <c r="M3482" i="1"/>
  <c r="M3503" i="1"/>
  <c r="M3524" i="1"/>
  <c r="M3546" i="1"/>
  <c r="M3567" i="1"/>
  <c r="M3588" i="1"/>
  <c r="M3610" i="1"/>
  <c r="M3631" i="1"/>
  <c r="M3652" i="1"/>
  <c r="M3674" i="1"/>
  <c r="M3692" i="1"/>
  <c r="M3708" i="1"/>
  <c r="M3724" i="1"/>
  <c r="M3736" i="1"/>
  <c r="M3747" i="1"/>
  <c r="M3758" i="1"/>
  <c r="M3768" i="1"/>
  <c r="M3779" i="1"/>
  <c r="M3790" i="1"/>
  <c r="M3800" i="1"/>
  <c r="M3811" i="1"/>
  <c r="M3822" i="1"/>
  <c r="M3832" i="1"/>
  <c r="M3843" i="1"/>
  <c r="M3854" i="1"/>
  <c r="M3864" i="1"/>
  <c r="B24" i="22" s="1"/>
  <c r="M3875" i="1"/>
  <c r="M3886" i="1"/>
  <c r="M3896" i="1"/>
  <c r="M3907" i="1"/>
  <c r="M3918" i="1"/>
  <c r="M3928" i="1"/>
  <c r="M3939" i="1"/>
  <c r="M3950" i="1"/>
  <c r="M3960" i="1"/>
  <c r="M3971" i="1"/>
  <c r="M3982" i="1"/>
  <c r="M3992" i="1"/>
  <c r="M4003" i="1"/>
  <c r="M4014" i="1"/>
  <c r="M4024" i="1"/>
  <c r="M4035" i="1"/>
  <c r="M4046" i="1"/>
  <c r="M4056" i="1"/>
  <c r="M4067" i="1"/>
  <c r="M4078" i="1"/>
  <c r="M4088" i="1"/>
  <c r="M4099" i="1"/>
  <c r="M4110" i="1"/>
  <c r="M4120" i="1"/>
  <c r="M4131" i="1"/>
  <c r="M4142" i="1"/>
  <c r="M4152" i="1"/>
  <c r="M4163" i="1"/>
  <c r="M4174" i="1"/>
  <c r="M4184" i="1"/>
  <c r="M4192" i="1"/>
  <c r="M4200" i="1"/>
  <c r="M4208" i="1"/>
  <c r="M4216" i="1"/>
  <c r="M4224" i="1"/>
  <c r="M4232" i="1"/>
  <c r="M4240" i="1"/>
  <c r="M4248" i="1"/>
  <c r="M4256" i="1"/>
  <c r="M4264" i="1"/>
  <c r="M4272" i="1"/>
  <c r="M4280" i="1"/>
  <c r="M4288" i="1"/>
  <c r="M4296" i="1"/>
  <c r="M4304" i="1"/>
  <c r="M4312" i="1"/>
  <c r="M4320" i="1"/>
  <c r="M4328" i="1"/>
  <c r="M4336" i="1"/>
  <c r="M4344" i="1"/>
  <c r="M4352" i="1"/>
  <c r="M4360" i="1"/>
  <c r="M4368" i="1"/>
  <c r="M4376" i="1"/>
  <c r="M4384" i="1"/>
  <c r="M4392" i="1"/>
  <c r="M4400" i="1"/>
  <c r="M4408" i="1"/>
  <c r="M4416" i="1"/>
  <c r="M4424" i="1"/>
  <c r="M4432" i="1"/>
  <c r="M4440" i="1"/>
  <c r="M4448" i="1"/>
  <c r="M4456" i="1"/>
  <c r="M4464" i="1"/>
  <c r="M4472" i="1"/>
  <c r="M4480" i="1"/>
  <c r="M4488" i="1"/>
  <c r="M4496" i="1"/>
  <c r="M4504" i="1"/>
  <c r="M4512" i="1"/>
  <c r="M4520" i="1"/>
  <c r="M4528" i="1"/>
  <c r="M4536" i="1"/>
  <c r="M4544" i="1"/>
  <c r="M4552" i="1"/>
  <c r="M4560" i="1"/>
  <c r="M4568" i="1"/>
  <c r="M4576" i="1"/>
  <c r="M4584" i="1"/>
  <c r="M4592" i="1"/>
  <c r="M4600" i="1"/>
  <c r="M4608" i="1"/>
  <c r="M4616" i="1"/>
  <c r="M4624" i="1"/>
  <c r="M4632" i="1"/>
  <c r="M4640" i="1"/>
  <c r="M4648" i="1"/>
  <c r="M4656" i="1"/>
  <c r="M4664" i="1"/>
  <c r="M4672" i="1"/>
  <c r="M4680" i="1"/>
  <c r="M4688" i="1"/>
  <c r="M4696" i="1"/>
  <c r="M4704" i="1"/>
  <c r="M4712" i="1"/>
  <c r="M4720" i="1"/>
  <c r="M4728" i="1"/>
  <c r="M4736" i="1"/>
  <c r="M4744" i="1"/>
  <c r="M4752" i="1"/>
  <c r="M4760" i="1"/>
  <c r="M4768" i="1"/>
  <c r="M4776" i="1"/>
  <c r="M4784" i="1"/>
  <c r="M4792" i="1"/>
  <c r="M4800" i="1"/>
  <c r="M4808" i="1"/>
  <c r="M4816" i="1"/>
  <c r="D28" i="22" s="1"/>
  <c r="M4824" i="1"/>
  <c r="M4832" i="1"/>
  <c r="M4840" i="1"/>
  <c r="M4848" i="1"/>
  <c r="M4856" i="1"/>
  <c r="M4864" i="1"/>
  <c r="M4872" i="1"/>
  <c r="M4880" i="1"/>
  <c r="M4888" i="1"/>
  <c r="M4896" i="1"/>
  <c r="M4904" i="1"/>
  <c r="M4912" i="1"/>
  <c r="M4920" i="1"/>
  <c r="M4928" i="1"/>
  <c r="M4935" i="1"/>
  <c r="M4940" i="1"/>
  <c r="M4945" i="1"/>
  <c r="M4951" i="1"/>
  <c r="M4956" i="1"/>
  <c r="M4961" i="1"/>
  <c r="M4967" i="1"/>
  <c r="M4972" i="1"/>
  <c r="M4977" i="1"/>
  <c r="M4983" i="1"/>
  <c r="M4988" i="1"/>
  <c r="M4993" i="1"/>
  <c r="M4999" i="1"/>
  <c r="M5004" i="1"/>
  <c r="M5009" i="1"/>
  <c r="M5015" i="1"/>
  <c r="M5020" i="1"/>
  <c r="M5025" i="1"/>
  <c r="M5031" i="1"/>
  <c r="M5036" i="1"/>
  <c r="M5041" i="1"/>
  <c r="M5047" i="1"/>
  <c r="M5052" i="1"/>
  <c r="M5057" i="1"/>
  <c r="M5063" i="1"/>
  <c r="M5068" i="1"/>
  <c r="M5073" i="1"/>
  <c r="M5079" i="1"/>
  <c r="M5084" i="1"/>
  <c r="M5089" i="1"/>
  <c r="M5095" i="1"/>
  <c r="M5100" i="1"/>
  <c r="M5105" i="1"/>
  <c r="M5111" i="1"/>
  <c r="M5116" i="1"/>
  <c r="M5121" i="1"/>
  <c r="M5127" i="1"/>
  <c r="M5132" i="1"/>
  <c r="M5137" i="1"/>
  <c r="M5143" i="1"/>
  <c r="M5148" i="1"/>
  <c r="M5153" i="1"/>
  <c r="M5159" i="1"/>
  <c r="M5164" i="1"/>
  <c r="M5169" i="1"/>
  <c r="M5175" i="1"/>
  <c r="M5180" i="1"/>
  <c r="M5185" i="1"/>
  <c r="M5191" i="1"/>
  <c r="M5196" i="1"/>
  <c r="M5201" i="1"/>
  <c r="M5207" i="1"/>
  <c r="M5212" i="1"/>
  <c r="M5217" i="1"/>
  <c r="M5223" i="1"/>
  <c r="M5228" i="1"/>
  <c r="M5233" i="1"/>
  <c r="M5239" i="1"/>
  <c r="M5244" i="1"/>
  <c r="M5249" i="1"/>
  <c r="M5255" i="1"/>
  <c r="M5260" i="1"/>
  <c r="M5265" i="1"/>
  <c r="M5271" i="1"/>
  <c r="M5276" i="1"/>
  <c r="M5281" i="1"/>
  <c r="M5287" i="1"/>
  <c r="M5292" i="1"/>
  <c r="M5297" i="1"/>
  <c r="M5303" i="1"/>
  <c r="M5308" i="1"/>
  <c r="M5313" i="1"/>
  <c r="M5319" i="1"/>
  <c r="M5324" i="1"/>
  <c r="M5329" i="1"/>
  <c r="M5335" i="1"/>
  <c r="M5340" i="1"/>
  <c r="M5345" i="1"/>
  <c r="M5351" i="1"/>
  <c r="M5356" i="1"/>
  <c r="M5361" i="1"/>
  <c r="M5367" i="1"/>
  <c r="M5372" i="1"/>
  <c r="M5377" i="1"/>
  <c r="M5383" i="1"/>
  <c r="M5388" i="1"/>
  <c r="M5393" i="1"/>
  <c r="M5399" i="1"/>
  <c r="M5404" i="1"/>
  <c r="M5409" i="1"/>
  <c r="M5415" i="1"/>
  <c r="M5420" i="1"/>
  <c r="M5425" i="1"/>
  <c r="M5431" i="1"/>
  <c r="M5436" i="1"/>
  <c r="M5441" i="1"/>
  <c r="M5447" i="1"/>
  <c r="M5452" i="1"/>
  <c r="M5457" i="1"/>
  <c r="M5463" i="1"/>
  <c r="M5468" i="1"/>
  <c r="M5473" i="1"/>
  <c r="M5479" i="1"/>
  <c r="M5484" i="1"/>
  <c r="M5489" i="1"/>
  <c r="M5495" i="1"/>
  <c r="M5500" i="1"/>
  <c r="M5505" i="1"/>
  <c r="M5511" i="1"/>
  <c r="M5516" i="1"/>
  <c r="M5521" i="1"/>
  <c r="M5527" i="1"/>
  <c r="M5532" i="1"/>
  <c r="M5537" i="1"/>
  <c r="M5543" i="1"/>
  <c r="M5548" i="1"/>
  <c r="M5553" i="1"/>
  <c r="M5559" i="1"/>
  <c r="M5564" i="1"/>
  <c r="M5569" i="1"/>
  <c r="M5575" i="1"/>
  <c r="M5580" i="1"/>
  <c r="M5585" i="1"/>
  <c r="M5591" i="1"/>
  <c r="M5596" i="1"/>
  <c r="M5601" i="1"/>
  <c r="M5607" i="1"/>
  <c r="M5612" i="1"/>
  <c r="M5617" i="1"/>
  <c r="M5623" i="1"/>
  <c r="M5628" i="1"/>
  <c r="M5633" i="1"/>
  <c r="M5639" i="1"/>
  <c r="M5644" i="1"/>
  <c r="M5649" i="1"/>
  <c r="M5655" i="1"/>
  <c r="M5660" i="1"/>
  <c r="M5665" i="1"/>
  <c r="M5671" i="1"/>
  <c r="M5676" i="1"/>
  <c r="M5681" i="1"/>
  <c r="M5687" i="1"/>
  <c r="M5692" i="1"/>
  <c r="M5697" i="1"/>
  <c r="M5703" i="1"/>
  <c r="M5708" i="1"/>
  <c r="M5713" i="1"/>
  <c r="M5719" i="1"/>
  <c r="M5724" i="1"/>
  <c r="M5729" i="1"/>
  <c r="M5735" i="1"/>
  <c r="M5740" i="1"/>
  <c r="F19" i="22" s="1"/>
  <c r="M5745" i="1"/>
  <c r="M5751" i="1"/>
  <c r="M5756" i="1"/>
  <c r="M5761" i="1"/>
  <c r="F25" i="22" s="1"/>
  <c r="M5767" i="1"/>
  <c r="M5772" i="1"/>
  <c r="M5777" i="1"/>
  <c r="M5783" i="1"/>
  <c r="M5788" i="1"/>
  <c r="M5793" i="1"/>
  <c r="M5799" i="1"/>
  <c r="M5804" i="1"/>
  <c r="M5809" i="1"/>
  <c r="M5815" i="1"/>
  <c r="M5820" i="1"/>
  <c r="M5825" i="1"/>
  <c r="M5831" i="1"/>
  <c r="M5836" i="1"/>
  <c r="M5841" i="1"/>
  <c r="M5847" i="1"/>
  <c r="M5852" i="1"/>
  <c r="M5857" i="1"/>
  <c r="M5863" i="1"/>
  <c r="M5868" i="1"/>
  <c r="M5873" i="1"/>
  <c r="M5879" i="1"/>
  <c r="M5884" i="1"/>
  <c r="M5889" i="1"/>
  <c r="M5895" i="1"/>
  <c r="M5900" i="1"/>
  <c r="M5905" i="1"/>
  <c r="M5911" i="1"/>
  <c r="M5916" i="1"/>
  <c r="M5921" i="1"/>
  <c r="M5927" i="1"/>
  <c r="M5932" i="1"/>
  <c r="M5937" i="1"/>
  <c r="M5943" i="1"/>
  <c r="M5948" i="1"/>
  <c r="M5953" i="1"/>
  <c r="M5959" i="1"/>
  <c r="M5964" i="1"/>
  <c r="M5969" i="1"/>
  <c r="M5975" i="1"/>
  <c r="M5980" i="1"/>
  <c r="M5985" i="1"/>
  <c r="M5991" i="1"/>
  <c r="M5996" i="1"/>
  <c r="M6001" i="1"/>
  <c r="M6007" i="1"/>
  <c r="M6012" i="1"/>
  <c r="M6017" i="1"/>
  <c r="M6023" i="1"/>
  <c r="M6028" i="1"/>
  <c r="M6033" i="1"/>
  <c r="M6039" i="1"/>
  <c r="M6044" i="1"/>
  <c r="M6049" i="1"/>
  <c r="M6055" i="1"/>
  <c r="M6060" i="1"/>
  <c r="M6065" i="1"/>
  <c r="M6071" i="1"/>
  <c r="M6076" i="1"/>
  <c r="M6081" i="1"/>
  <c r="M6087" i="1"/>
  <c r="M6092" i="1"/>
  <c r="M6097" i="1"/>
  <c r="M6103" i="1"/>
  <c r="M6108" i="1"/>
  <c r="M6113" i="1"/>
  <c r="M6118" i="1"/>
  <c r="M6122" i="1"/>
  <c r="M6126" i="1"/>
  <c r="M6130" i="1"/>
  <c r="M6134" i="1"/>
  <c r="M6138" i="1"/>
  <c r="M6142" i="1"/>
  <c r="M6146" i="1"/>
  <c r="M6150" i="1"/>
  <c r="M6154" i="1"/>
  <c r="M6158" i="1"/>
  <c r="M6162" i="1"/>
  <c r="M6166" i="1"/>
  <c r="M6170" i="1"/>
  <c r="M6174" i="1"/>
  <c r="M6178" i="1"/>
  <c r="M6182" i="1"/>
  <c r="M6186" i="1"/>
  <c r="M6190" i="1"/>
  <c r="M6194" i="1"/>
  <c r="M6198" i="1"/>
  <c r="M6202" i="1"/>
  <c r="M6206" i="1"/>
  <c r="M6210" i="1"/>
  <c r="M6214" i="1"/>
  <c r="M6218" i="1"/>
  <c r="M6222" i="1"/>
  <c r="M6226" i="1"/>
  <c r="M6230" i="1"/>
  <c r="M6234" i="1"/>
  <c r="M6238" i="1"/>
  <c r="M6242" i="1"/>
  <c r="M6246" i="1"/>
  <c r="M6250" i="1"/>
  <c r="M6254" i="1"/>
  <c r="M6258" i="1"/>
  <c r="M6262" i="1"/>
  <c r="M6266" i="1"/>
  <c r="M6270" i="1"/>
  <c r="M6274" i="1"/>
  <c r="M6278" i="1"/>
  <c r="M6282" i="1"/>
  <c r="M6286" i="1"/>
  <c r="M6290" i="1"/>
  <c r="M6294" i="1"/>
  <c r="M6298" i="1"/>
  <c r="M6302" i="1"/>
  <c r="M6306" i="1"/>
  <c r="M6310" i="1"/>
  <c r="M6314" i="1"/>
  <c r="M6318" i="1"/>
  <c r="M6322" i="1"/>
  <c r="M6326" i="1"/>
  <c r="M6330" i="1"/>
  <c r="M6334" i="1"/>
  <c r="M6338" i="1"/>
  <c r="M6342" i="1"/>
  <c r="M6346" i="1"/>
  <c r="M6350" i="1"/>
  <c r="M6354" i="1"/>
  <c r="M6358" i="1"/>
  <c r="M6362" i="1"/>
  <c r="M6366" i="1"/>
  <c r="M6370" i="1"/>
  <c r="M6374" i="1"/>
  <c r="M6378" i="1"/>
  <c r="M6382" i="1"/>
  <c r="M6386" i="1"/>
  <c r="M6390" i="1"/>
  <c r="M6394" i="1"/>
  <c r="M6398" i="1"/>
  <c r="M6402" i="1"/>
  <c r="M6406" i="1"/>
  <c r="M6410" i="1"/>
  <c r="M6414" i="1"/>
  <c r="M6418" i="1"/>
  <c r="M6422" i="1"/>
  <c r="M6426" i="1"/>
  <c r="M6430" i="1"/>
  <c r="M6434" i="1"/>
  <c r="M6438" i="1"/>
  <c r="M6442" i="1"/>
  <c r="M6446" i="1"/>
  <c r="M6450" i="1"/>
  <c r="M6454" i="1"/>
  <c r="M6458" i="1"/>
  <c r="M6462" i="1"/>
  <c r="M6466" i="1"/>
  <c r="M6470" i="1"/>
  <c r="M6474" i="1"/>
  <c r="M6478" i="1"/>
  <c r="M6482" i="1"/>
  <c r="M6486" i="1"/>
  <c r="M6490" i="1"/>
  <c r="M6494" i="1"/>
  <c r="M6498" i="1"/>
  <c r="M6502" i="1"/>
  <c r="M6506" i="1"/>
  <c r="M6510" i="1"/>
  <c r="M6514" i="1"/>
  <c r="M6518" i="1"/>
  <c r="M6522" i="1"/>
  <c r="M6526" i="1"/>
  <c r="M6530" i="1"/>
  <c r="M6534" i="1"/>
  <c r="M6538" i="1"/>
  <c r="M6542" i="1"/>
  <c r="M6546" i="1"/>
  <c r="M6550" i="1"/>
  <c r="M6554" i="1"/>
  <c r="M6558" i="1"/>
  <c r="M6562" i="1"/>
  <c r="M6566" i="1"/>
  <c r="M6570" i="1"/>
  <c r="M6574" i="1"/>
  <c r="M6578" i="1"/>
  <c r="M6582" i="1"/>
  <c r="M6586" i="1"/>
  <c r="M6590" i="1"/>
  <c r="M6594" i="1"/>
  <c r="M6598" i="1"/>
  <c r="M6602" i="1"/>
  <c r="M6606" i="1"/>
  <c r="M6610" i="1"/>
  <c r="M6614" i="1"/>
  <c r="M6618" i="1"/>
  <c r="M6622" i="1"/>
  <c r="M6626" i="1"/>
  <c r="M6630" i="1"/>
  <c r="M6634" i="1"/>
  <c r="M6638" i="1"/>
  <c r="M6642" i="1"/>
  <c r="M6646" i="1"/>
  <c r="M6650" i="1"/>
  <c r="M6654" i="1"/>
  <c r="M6658" i="1"/>
  <c r="M6662" i="1"/>
  <c r="M6666" i="1"/>
  <c r="M6670" i="1"/>
  <c r="M6674" i="1"/>
  <c r="M6678" i="1"/>
  <c r="E10" i="22" s="1"/>
  <c r="M6682" i="1"/>
  <c r="M6686" i="1"/>
  <c r="M6690" i="1"/>
  <c r="M6694" i="1"/>
  <c r="M6698" i="1"/>
  <c r="M6702" i="1"/>
  <c r="M6706" i="1"/>
  <c r="M6710" i="1"/>
  <c r="M6714" i="1"/>
  <c r="M6718" i="1"/>
  <c r="M6722" i="1"/>
  <c r="M6726" i="1"/>
  <c r="M6730" i="1"/>
  <c r="M6734" i="1"/>
  <c r="M6738" i="1"/>
  <c r="M6742" i="1"/>
  <c r="M6746" i="1"/>
  <c r="M6750" i="1"/>
  <c r="M6754" i="1"/>
  <c r="M6758" i="1"/>
  <c r="M6762" i="1"/>
  <c r="M6766" i="1"/>
  <c r="M6770" i="1"/>
  <c r="M6774" i="1"/>
  <c r="M6778" i="1"/>
  <c r="M6782" i="1"/>
  <c r="M6786" i="1"/>
  <c r="M6790" i="1"/>
  <c r="M6794" i="1"/>
  <c r="M6798" i="1"/>
  <c r="M6802" i="1"/>
  <c r="M6806" i="1"/>
  <c r="M6810" i="1"/>
  <c r="M6814" i="1"/>
  <c r="M6818" i="1"/>
  <c r="M6822" i="1"/>
  <c r="M6826" i="1"/>
  <c r="M6830" i="1"/>
  <c r="M6834" i="1"/>
  <c r="M6838" i="1"/>
  <c r="M6842" i="1"/>
  <c r="M6846" i="1"/>
  <c r="M6850" i="1"/>
  <c r="M6854" i="1"/>
  <c r="M6858" i="1"/>
  <c r="M6862" i="1"/>
  <c r="M6866" i="1"/>
  <c r="M6870" i="1"/>
  <c r="M6874" i="1"/>
  <c r="M6878" i="1"/>
  <c r="M6882" i="1"/>
  <c r="M6886" i="1"/>
  <c r="M6890" i="1"/>
  <c r="M6894" i="1"/>
  <c r="M6898" i="1"/>
  <c r="M6902" i="1"/>
  <c r="M6906" i="1"/>
  <c r="M6910" i="1"/>
  <c r="M6914" i="1"/>
  <c r="M6918" i="1"/>
  <c r="M6922" i="1"/>
  <c r="M6926" i="1"/>
  <c r="M6930" i="1"/>
  <c r="M6934" i="1"/>
  <c r="M6938" i="1"/>
  <c r="M6942" i="1"/>
  <c r="M6946" i="1"/>
  <c r="M6950" i="1"/>
  <c r="M6954" i="1"/>
  <c r="M6958" i="1"/>
  <c r="M6962" i="1"/>
  <c r="M6966" i="1"/>
  <c r="M6970" i="1"/>
  <c r="M6974" i="1"/>
  <c r="M6978" i="1"/>
  <c r="M6982" i="1"/>
  <c r="M6986" i="1"/>
  <c r="M6990" i="1"/>
  <c r="M6994" i="1"/>
  <c r="M6998" i="1"/>
  <c r="M7002" i="1"/>
  <c r="M7006" i="1"/>
  <c r="M7010" i="1"/>
  <c r="M7014" i="1"/>
  <c r="M7018" i="1"/>
  <c r="M7022" i="1"/>
  <c r="M7026" i="1"/>
  <c r="M7030" i="1"/>
  <c r="M7034" i="1"/>
  <c r="M7038" i="1"/>
  <c r="M7042" i="1"/>
  <c r="M7046" i="1"/>
  <c r="M7050" i="1"/>
  <c r="M7054" i="1"/>
  <c r="M7058" i="1"/>
  <c r="M7062" i="1"/>
  <c r="M7066" i="1"/>
  <c r="M7070" i="1"/>
  <c r="M7074" i="1"/>
  <c r="M7078" i="1"/>
  <c r="M7082" i="1"/>
  <c r="M7086" i="1"/>
  <c r="M7090" i="1"/>
  <c r="M7094" i="1"/>
  <c r="M7098" i="1"/>
  <c r="M7102" i="1"/>
  <c r="M7106" i="1"/>
  <c r="M7110" i="1"/>
  <c r="M7114" i="1"/>
  <c r="M7118" i="1"/>
  <c r="M7122" i="1"/>
  <c r="M7126" i="1"/>
  <c r="M7130" i="1"/>
  <c r="M7134" i="1"/>
  <c r="M7138" i="1"/>
  <c r="M7142" i="1"/>
  <c r="M7146" i="1"/>
  <c r="M7150" i="1"/>
  <c r="M7154" i="1"/>
  <c r="M7158" i="1"/>
  <c r="M7162" i="1"/>
  <c r="M7166" i="1"/>
  <c r="M7170" i="1"/>
  <c r="M7174" i="1"/>
  <c r="M7178" i="1"/>
  <c r="M7182" i="1"/>
  <c r="M7186" i="1"/>
  <c r="M1921" i="1"/>
  <c r="M2219" i="1"/>
  <c r="M2475" i="1"/>
  <c r="M2550" i="1"/>
  <c r="M2614" i="1"/>
  <c r="M2678" i="1"/>
  <c r="M2742" i="1"/>
  <c r="M2806" i="1"/>
  <c r="M2870" i="1"/>
  <c r="M2934" i="1"/>
  <c r="M2979" i="1"/>
  <c r="M3022" i="1"/>
  <c r="M3064" i="1"/>
  <c r="M3107" i="1"/>
  <c r="M3150" i="1"/>
  <c r="M3192" i="1"/>
  <c r="M3235" i="1"/>
  <c r="M3278" i="1"/>
  <c r="M3320" i="1"/>
  <c r="M3363" i="1"/>
  <c r="M3406" i="1"/>
  <c r="M3448" i="1"/>
  <c r="M3491" i="1"/>
  <c r="M3534" i="1"/>
  <c r="M3576" i="1"/>
  <c r="M3619" i="1"/>
  <c r="M3662" i="1"/>
  <c r="M3699" i="1"/>
  <c r="M3730" i="1"/>
  <c r="M3751" i="1"/>
  <c r="M3772" i="1"/>
  <c r="M3794" i="1"/>
  <c r="M3815" i="1"/>
  <c r="M3836" i="1"/>
  <c r="B14" i="22" s="1"/>
  <c r="M3858" i="1"/>
  <c r="M3879" i="1"/>
  <c r="M3900" i="1"/>
  <c r="M3922" i="1"/>
  <c r="M3943" i="1"/>
  <c r="M3964" i="1"/>
  <c r="M3986" i="1"/>
  <c r="M4007" i="1"/>
  <c r="M4028" i="1"/>
  <c r="M4050" i="1"/>
  <c r="M4071" i="1"/>
  <c r="M4092" i="1"/>
  <c r="M4114" i="1"/>
  <c r="M4135" i="1"/>
  <c r="M4156" i="1"/>
  <c r="M4178" i="1"/>
  <c r="M4195" i="1"/>
  <c r="M4211" i="1"/>
  <c r="M4227" i="1"/>
  <c r="M4243" i="1"/>
  <c r="M4259" i="1"/>
  <c r="M4275" i="1"/>
  <c r="M4291" i="1"/>
  <c r="M4307" i="1"/>
  <c r="M4323" i="1"/>
  <c r="M4339" i="1"/>
  <c r="M4355" i="1"/>
  <c r="M4371" i="1"/>
  <c r="M4387" i="1"/>
  <c r="M4403" i="1"/>
  <c r="M4419" i="1"/>
  <c r="M4435" i="1"/>
  <c r="M4451" i="1"/>
  <c r="M4467" i="1"/>
  <c r="M4483" i="1"/>
  <c r="M4499" i="1"/>
  <c r="M4515" i="1"/>
  <c r="M4531" i="1"/>
  <c r="M4547" i="1"/>
  <c r="M4563" i="1"/>
  <c r="M4579" i="1"/>
  <c r="M4595" i="1"/>
  <c r="M4611" i="1"/>
  <c r="M4627" i="1"/>
  <c r="M4643" i="1"/>
  <c r="M4659" i="1"/>
  <c r="M4675" i="1"/>
  <c r="M4691" i="1"/>
  <c r="M4707" i="1"/>
  <c r="M4723" i="1"/>
  <c r="M4739" i="1"/>
  <c r="M4755" i="1"/>
  <c r="M4771" i="1"/>
  <c r="M4787" i="1"/>
  <c r="M4803" i="1"/>
  <c r="M4819" i="1"/>
  <c r="M4835" i="1"/>
  <c r="M4851" i="1"/>
  <c r="M4867" i="1"/>
  <c r="M4883" i="1"/>
  <c r="M4899" i="1"/>
  <c r="M4915" i="1"/>
  <c r="M4931" i="1"/>
  <c r="M4941" i="1"/>
  <c r="M4952" i="1"/>
  <c r="M4963" i="1"/>
  <c r="M4973" i="1"/>
  <c r="M4984" i="1"/>
  <c r="M4995" i="1"/>
  <c r="M5005" i="1"/>
  <c r="M5016" i="1"/>
  <c r="M5027" i="1"/>
  <c r="M5037" i="1"/>
  <c r="M5048" i="1"/>
  <c r="M5059" i="1"/>
  <c r="M5069" i="1"/>
  <c r="M5080" i="1"/>
  <c r="M5091" i="1"/>
  <c r="M5101" i="1"/>
  <c r="M5112" i="1"/>
  <c r="M5123" i="1"/>
  <c r="M5133" i="1"/>
  <c r="M5144" i="1"/>
  <c r="M5155" i="1"/>
  <c r="M5165" i="1"/>
  <c r="M5176" i="1"/>
  <c r="M5187" i="1"/>
  <c r="M5197" i="1"/>
  <c r="M5208" i="1"/>
  <c r="M5219" i="1"/>
  <c r="M5229" i="1"/>
  <c r="M5240" i="1"/>
  <c r="M5251" i="1"/>
  <c r="M5261" i="1"/>
  <c r="M5272" i="1"/>
  <c r="M5283" i="1"/>
  <c r="M5293" i="1"/>
  <c r="M5304" i="1"/>
  <c r="M5315" i="1"/>
  <c r="M5325" i="1"/>
  <c r="M5336" i="1"/>
  <c r="M5347" i="1"/>
  <c r="M5357" i="1"/>
  <c r="M5368" i="1"/>
  <c r="M5379" i="1"/>
  <c r="M5389" i="1"/>
  <c r="M5400" i="1"/>
  <c r="M5411" i="1"/>
  <c r="M5421" i="1"/>
  <c r="M5432" i="1"/>
  <c r="M5443" i="1"/>
  <c r="M5453" i="1"/>
  <c r="M5464" i="1"/>
  <c r="M5475" i="1"/>
  <c r="M5485" i="1"/>
  <c r="M5496" i="1"/>
  <c r="M5507" i="1"/>
  <c r="M5517" i="1"/>
  <c r="M5528" i="1"/>
  <c r="M5539" i="1"/>
  <c r="M5549" i="1"/>
  <c r="M5560" i="1"/>
  <c r="M5571" i="1"/>
  <c r="M5581" i="1"/>
  <c r="M5592" i="1"/>
  <c r="M5603" i="1"/>
  <c r="M5613" i="1"/>
  <c r="M5624" i="1"/>
  <c r="M5635" i="1"/>
  <c r="M5645" i="1"/>
  <c r="M5656" i="1"/>
  <c r="M5667" i="1"/>
  <c r="M5677" i="1"/>
  <c r="M5688" i="1"/>
  <c r="M5699" i="1"/>
  <c r="M5709" i="1"/>
  <c r="M5720" i="1"/>
  <c r="M5731" i="1"/>
  <c r="F11" i="22" s="1"/>
  <c r="M5741" i="1"/>
  <c r="F20" i="22" s="1"/>
  <c r="M5752" i="1"/>
  <c r="F29" i="22" s="1"/>
  <c r="M5763" i="1"/>
  <c r="M5773" i="1"/>
  <c r="M5784" i="1"/>
  <c r="M5795" i="1"/>
  <c r="M5805" i="1"/>
  <c r="M5816" i="1"/>
  <c r="M5827" i="1"/>
  <c r="M5837" i="1"/>
  <c r="M5848" i="1"/>
  <c r="M5859" i="1"/>
  <c r="M5869" i="1"/>
  <c r="M5880" i="1"/>
  <c r="M5891" i="1"/>
  <c r="M5901" i="1"/>
  <c r="M5912" i="1"/>
  <c r="M5923" i="1"/>
  <c r="M5933" i="1"/>
  <c r="M5944" i="1"/>
  <c r="M5955" i="1"/>
  <c r="M5965" i="1"/>
  <c r="M5976" i="1"/>
  <c r="M5987" i="1"/>
  <c r="M5997" i="1"/>
  <c r="M6008" i="1"/>
  <c r="M6019" i="1"/>
  <c r="M6029" i="1"/>
  <c r="M6040" i="1"/>
  <c r="M6051" i="1"/>
  <c r="M6061" i="1"/>
  <c r="M6072" i="1"/>
  <c r="M6083" i="1"/>
  <c r="M6093" i="1"/>
  <c r="M6104" i="1"/>
  <c r="M6115" i="1"/>
  <c r="M6123" i="1"/>
  <c r="M6131" i="1"/>
  <c r="M6139" i="1"/>
  <c r="M6147" i="1"/>
  <c r="M6155" i="1"/>
  <c r="M6163" i="1"/>
  <c r="M6171" i="1"/>
  <c r="M6179" i="1"/>
  <c r="M6187" i="1"/>
  <c r="M6195" i="1"/>
  <c r="M6203" i="1"/>
  <c r="M6211" i="1"/>
  <c r="M6219" i="1"/>
  <c r="M6227" i="1"/>
  <c r="M6235" i="1"/>
  <c r="M6243" i="1"/>
  <c r="M6251" i="1"/>
  <c r="M6259" i="1"/>
  <c r="M6267" i="1"/>
  <c r="M6275" i="1"/>
  <c r="M6283" i="1"/>
  <c r="M6291" i="1"/>
  <c r="M6299" i="1"/>
  <c r="M6307" i="1"/>
  <c r="M6315" i="1"/>
  <c r="M6323" i="1"/>
  <c r="M6331" i="1"/>
  <c r="M6339" i="1"/>
  <c r="M6347" i="1"/>
  <c r="M6355" i="1"/>
  <c r="M6363" i="1"/>
  <c r="M6371" i="1"/>
  <c r="M6379" i="1"/>
  <c r="M6387" i="1"/>
  <c r="M6395" i="1"/>
  <c r="M6403" i="1"/>
  <c r="M6411" i="1"/>
  <c r="M6419" i="1"/>
  <c r="M6427" i="1"/>
  <c r="M6435" i="1"/>
  <c r="M6443" i="1"/>
  <c r="M6451" i="1"/>
  <c r="M6459" i="1"/>
  <c r="M6467" i="1"/>
  <c r="M6475" i="1"/>
  <c r="M6483" i="1"/>
  <c r="M6491" i="1"/>
  <c r="M6499" i="1"/>
  <c r="M6507" i="1"/>
  <c r="M6515" i="1"/>
  <c r="M6523" i="1"/>
  <c r="M6531" i="1"/>
  <c r="M6539" i="1"/>
  <c r="M6547" i="1"/>
  <c r="M6555" i="1"/>
  <c r="M6563" i="1"/>
  <c r="M6571" i="1"/>
  <c r="M6579" i="1"/>
  <c r="M6587" i="1"/>
  <c r="M6595" i="1"/>
  <c r="M6603" i="1"/>
  <c r="M6611" i="1"/>
  <c r="M6619" i="1"/>
  <c r="M6627" i="1"/>
  <c r="M6635" i="1"/>
  <c r="M6643" i="1"/>
  <c r="M6651" i="1"/>
  <c r="M6659" i="1"/>
  <c r="M6667" i="1"/>
  <c r="M6675" i="1"/>
  <c r="M6683" i="1"/>
  <c r="M6691" i="1"/>
  <c r="M6699" i="1"/>
  <c r="M6707" i="1"/>
  <c r="M6715" i="1"/>
  <c r="M6723" i="1"/>
  <c r="M6731" i="1"/>
  <c r="M6739" i="1"/>
  <c r="M6747" i="1"/>
  <c r="M6755" i="1"/>
  <c r="M6763" i="1"/>
  <c r="M6771" i="1"/>
  <c r="M6779" i="1"/>
  <c r="M6787" i="1"/>
  <c r="M6795" i="1"/>
  <c r="M6803" i="1"/>
  <c r="M6811" i="1"/>
  <c r="M6819" i="1"/>
  <c r="M6827" i="1"/>
  <c r="M6835" i="1"/>
  <c r="M6843" i="1"/>
  <c r="M6851" i="1"/>
  <c r="M6859" i="1"/>
  <c r="M6867" i="1"/>
  <c r="M1937" i="1"/>
  <c r="M2223" i="1"/>
  <c r="M2479" i="1"/>
  <c r="M2551" i="1"/>
  <c r="M2615" i="1"/>
  <c r="M2679" i="1"/>
  <c r="M2743" i="1"/>
  <c r="M2807" i="1"/>
  <c r="M2871" i="1"/>
  <c r="M2935" i="1"/>
  <c r="M2980" i="1"/>
  <c r="M3023" i="1"/>
  <c r="M3066" i="1"/>
  <c r="M3108" i="1"/>
  <c r="M3151" i="1"/>
  <c r="M3194" i="1"/>
  <c r="M3236" i="1"/>
  <c r="M3279" i="1"/>
  <c r="M3322" i="1"/>
  <c r="M3364" i="1"/>
  <c r="M3407" i="1"/>
  <c r="M3450" i="1"/>
  <c r="M3492" i="1"/>
  <c r="M3535" i="1"/>
  <c r="M3578" i="1"/>
  <c r="M3620" i="1"/>
  <c r="M3663" i="1"/>
  <c r="M3700" i="1"/>
  <c r="M3731" i="1"/>
  <c r="M3752" i="1"/>
  <c r="M3774" i="1"/>
  <c r="M3795" i="1"/>
  <c r="M3816" i="1"/>
  <c r="M3838" i="1"/>
  <c r="M3859" i="1"/>
  <c r="M3880" i="1"/>
  <c r="M3902" i="1"/>
  <c r="M3923" i="1"/>
  <c r="M3944" i="1"/>
  <c r="M3966" i="1"/>
  <c r="M3987" i="1"/>
  <c r="M4008" i="1"/>
  <c r="M4030" i="1"/>
  <c r="M4051" i="1"/>
  <c r="M4072" i="1"/>
  <c r="M4094" i="1"/>
  <c r="M4115" i="1"/>
  <c r="M4136" i="1"/>
  <c r="M4158" i="1"/>
  <c r="M4179" i="1"/>
  <c r="M4196" i="1"/>
  <c r="M4212" i="1"/>
  <c r="M4228" i="1"/>
  <c r="M4244" i="1"/>
  <c r="M4260" i="1"/>
  <c r="M4276" i="1"/>
  <c r="M4292" i="1"/>
  <c r="M4308" i="1"/>
  <c r="M4324" i="1"/>
  <c r="M4340" i="1"/>
  <c r="M4356" i="1"/>
  <c r="M4372" i="1"/>
  <c r="M4388" i="1"/>
  <c r="M4404" i="1"/>
  <c r="M4420" i="1"/>
  <c r="M4436" i="1"/>
  <c r="M4452" i="1"/>
  <c r="M4468" i="1"/>
  <c r="M4484" i="1"/>
  <c r="M4500" i="1"/>
  <c r="M4516" i="1"/>
  <c r="M4532" i="1"/>
  <c r="M4548" i="1"/>
  <c r="M4564" i="1"/>
  <c r="M4580" i="1"/>
  <c r="M4596" i="1"/>
  <c r="M4612" i="1"/>
  <c r="M4628" i="1"/>
  <c r="M4644" i="1"/>
  <c r="M4660" i="1"/>
  <c r="M4676" i="1"/>
  <c r="M4692" i="1"/>
  <c r="M4708" i="1"/>
  <c r="M4724" i="1"/>
  <c r="M4740" i="1"/>
  <c r="M4756" i="1"/>
  <c r="M4772" i="1"/>
  <c r="M4788" i="1"/>
  <c r="D26" i="22" s="1"/>
  <c r="M4804" i="1"/>
  <c r="D29" i="22" s="1"/>
  <c r="M4820" i="1"/>
  <c r="D36" i="22" s="1"/>
  <c r="M4836" i="1"/>
  <c r="M4852" i="1"/>
  <c r="M4868" i="1"/>
  <c r="M4884" i="1"/>
  <c r="M4900" i="1"/>
  <c r="M4916" i="1"/>
  <c r="M4932" i="1"/>
  <c r="M4943" i="1"/>
  <c r="M4953" i="1"/>
  <c r="M4964" i="1"/>
  <c r="M4975" i="1"/>
  <c r="M4985" i="1"/>
  <c r="M4996" i="1"/>
  <c r="M5007" i="1"/>
  <c r="M5017" i="1"/>
  <c r="M5028" i="1"/>
  <c r="M5039" i="1"/>
  <c r="M5049" i="1"/>
  <c r="M5060" i="1"/>
  <c r="M5071" i="1"/>
  <c r="M5081" i="1"/>
  <c r="M5092" i="1"/>
  <c r="M5103" i="1"/>
  <c r="M5113" i="1"/>
  <c r="M5124" i="1"/>
  <c r="M5135" i="1"/>
  <c r="M5145" i="1"/>
  <c r="M5156" i="1"/>
  <c r="M5167" i="1"/>
  <c r="M5177" i="1"/>
  <c r="M5188" i="1"/>
  <c r="M5199" i="1"/>
  <c r="M5209" i="1"/>
  <c r="M5220" i="1"/>
  <c r="M5231" i="1"/>
  <c r="M5241" i="1"/>
  <c r="M5252" i="1"/>
  <c r="M5263" i="1"/>
  <c r="M5273" i="1"/>
  <c r="M5284" i="1"/>
  <c r="M5295" i="1"/>
  <c r="M5305" i="1"/>
  <c r="M5316" i="1"/>
  <c r="M5327" i="1"/>
  <c r="M5337" i="1"/>
  <c r="M5348" i="1"/>
  <c r="M5359" i="1"/>
  <c r="M5369" i="1"/>
  <c r="M5380" i="1"/>
  <c r="M5391" i="1"/>
  <c r="M5401" i="1"/>
  <c r="M5412" i="1"/>
  <c r="M5423" i="1"/>
  <c r="M5433" i="1"/>
  <c r="M5444" i="1"/>
  <c r="M5455" i="1"/>
  <c r="M5465" i="1"/>
  <c r="M5476" i="1"/>
  <c r="M5487" i="1"/>
  <c r="M5497" i="1"/>
  <c r="M5508" i="1"/>
  <c r="M5519" i="1"/>
  <c r="M5529" i="1"/>
  <c r="M5540" i="1"/>
  <c r="M5551" i="1"/>
  <c r="M5561" i="1"/>
  <c r="M5572" i="1"/>
  <c r="M5583" i="1"/>
  <c r="M5593" i="1"/>
  <c r="M5604" i="1"/>
  <c r="M5615" i="1"/>
  <c r="M5625" i="1"/>
  <c r="M5636" i="1"/>
  <c r="M5647" i="1"/>
  <c r="M5657" i="1"/>
  <c r="M5668" i="1"/>
  <c r="M5679" i="1"/>
  <c r="M5689" i="1"/>
  <c r="M5700" i="1"/>
  <c r="M5711" i="1"/>
  <c r="M5721" i="1"/>
  <c r="M5732" i="1"/>
  <c r="M5743" i="1"/>
  <c r="M5753" i="1"/>
  <c r="M5764" i="1"/>
  <c r="F28" i="22" s="1"/>
  <c r="M5775" i="1"/>
  <c r="M5785" i="1"/>
  <c r="M5796" i="1"/>
  <c r="M5807" i="1"/>
  <c r="M5817" i="1"/>
  <c r="M5828" i="1"/>
  <c r="M5839" i="1"/>
  <c r="M5849" i="1"/>
  <c r="M5860" i="1"/>
  <c r="M5871" i="1"/>
  <c r="M5881" i="1"/>
  <c r="M5892" i="1"/>
  <c r="M5903" i="1"/>
  <c r="M5913" i="1"/>
  <c r="M5924" i="1"/>
  <c r="M5935" i="1"/>
  <c r="M5945" i="1"/>
  <c r="M5956" i="1"/>
  <c r="M5967" i="1"/>
  <c r="M5977" i="1"/>
  <c r="M5988" i="1"/>
  <c r="M5999" i="1"/>
  <c r="M6009" i="1"/>
  <c r="M6020" i="1"/>
  <c r="M6031" i="1"/>
  <c r="M6041" i="1"/>
  <c r="M6052" i="1"/>
  <c r="M6063" i="1"/>
  <c r="M6073" i="1"/>
  <c r="M6084" i="1"/>
  <c r="M6095" i="1"/>
  <c r="M6105" i="1"/>
  <c r="M6116" i="1"/>
  <c r="M6124" i="1"/>
  <c r="M6132" i="1"/>
  <c r="M6140" i="1"/>
  <c r="M6148" i="1"/>
  <c r="M6156" i="1"/>
  <c r="M6164" i="1"/>
  <c r="M6172" i="1"/>
  <c r="M6180" i="1"/>
  <c r="M6188" i="1"/>
  <c r="M6196" i="1"/>
  <c r="M6204" i="1"/>
  <c r="M6212" i="1"/>
  <c r="M6220" i="1"/>
  <c r="M6228" i="1"/>
  <c r="M6236" i="1"/>
  <c r="M6244" i="1"/>
  <c r="M6252" i="1"/>
  <c r="M6260" i="1"/>
  <c r="M6268" i="1"/>
  <c r="M6276" i="1"/>
  <c r="M6284" i="1"/>
  <c r="M6292" i="1"/>
  <c r="M6300" i="1"/>
  <c r="M6308" i="1"/>
  <c r="M6316" i="1"/>
  <c r="M6324" i="1"/>
  <c r="M6332" i="1"/>
  <c r="M6340" i="1"/>
  <c r="M6348" i="1"/>
  <c r="M6356" i="1"/>
  <c r="M6364" i="1"/>
  <c r="M6372" i="1"/>
  <c r="M6380" i="1"/>
  <c r="M6388" i="1"/>
  <c r="M6396" i="1"/>
  <c r="M6404" i="1"/>
  <c r="M6412" i="1"/>
  <c r="M6420" i="1"/>
  <c r="M6428" i="1"/>
  <c r="M6436" i="1"/>
  <c r="M6444" i="1"/>
  <c r="M6452" i="1"/>
  <c r="M6460" i="1"/>
  <c r="M6468" i="1"/>
  <c r="M6476" i="1"/>
  <c r="M6484" i="1"/>
  <c r="M6492" i="1"/>
  <c r="M6500" i="1"/>
  <c r="M6508" i="1"/>
  <c r="M6516" i="1"/>
  <c r="M6524" i="1"/>
  <c r="M6532" i="1"/>
  <c r="M6540" i="1"/>
  <c r="M6548" i="1"/>
  <c r="M6556" i="1"/>
  <c r="M6564" i="1"/>
  <c r="M6572" i="1"/>
  <c r="M6580" i="1"/>
  <c r="M6588" i="1"/>
  <c r="M6596" i="1"/>
  <c r="M6604" i="1"/>
  <c r="M6612" i="1"/>
  <c r="M6620" i="1"/>
  <c r="M6628" i="1"/>
  <c r="M6636" i="1"/>
  <c r="M6644" i="1"/>
  <c r="M6652" i="1"/>
  <c r="M6660" i="1"/>
  <c r="M6668" i="1"/>
  <c r="M6676" i="1"/>
  <c r="M6684" i="1"/>
  <c r="E26" i="22" s="1"/>
  <c r="M6692" i="1"/>
  <c r="M6700" i="1"/>
  <c r="E29" i="22" s="1"/>
  <c r="M6708" i="1"/>
  <c r="E24" i="22" s="1"/>
  <c r="M6716" i="1"/>
  <c r="E36" i="22" s="1"/>
  <c r="E39" i="22" s="1"/>
  <c r="M6724" i="1"/>
  <c r="M6732" i="1"/>
  <c r="M6740" i="1"/>
  <c r="M6748" i="1"/>
  <c r="M6756" i="1"/>
  <c r="M6764" i="1"/>
  <c r="M6772" i="1"/>
  <c r="M6780" i="1"/>
  <c r="M6788" i="1"/>
  <c r="M6796" i="1"/>
  <c r="M6804" i="1"/>
  <c r="M6812" i="1"/>
  <c r="M6820" i="1"/>
  <c r="M6828" i="1"/>
  <c r="M6836" i="1"/>
  <c r="M6844" i="1"/>
  <c r="M6852" i="1"/>
  <c r="M6860" i="1"/>
  <c r="M6868" i="1"/>
  <c r="M6876" i="1"/>
  <c r="M6884" i="1"/>
  <c r="M6892" i="1"/>
  <c r="M6900" i="1"/>
  <c r="M6908" i="1"/>
  <c r="M6916" i="1"/>
  <c r="M6924" i="1"/>
  <c r="M6932" i="1"/>
  <c r="M6940" i="1"/>
  <c r="M6948" i="1"/>
  <c r="M6956" i="1"/>
  <c r="M6964" i="1"/>
  <c r="M6972" i="1"/>
  <c r="M6980" i="1"/>
  <c r="M6988" i="1"/>
  <c r="M6996" i="1"/>
  <c r="M7004" i="1"/>
  <c r="M7012" i="1"/>
  <c r="M7020" i="1"/>
  <c r="M7028" i="1"/>
  <c r="M7036" i="1"/>
  <c r="M7044" i="1"/>
  <c r="M7052" i="1"/>
  <c r="M7060" i="1"/>
  <c r="M7068" i="1"/>
  <c r="M7076" i="1"/>
  <c r="M7084" i="1"/>
  <c r="M7092" i="1"/>
  <c r="M7100" i="1"/>
  <c r="M7108" i="1"/>
  <c r="M7116" i="1"/>
  <c r="M7124" i="1"/>
  <c r="M7132" i="1"/>
  <c r="M7140" i="1"/>
  <c r="M7148" i="1"/>
  <c r="M7156" i="1"/>
  <c r="M7164" i="1"/>
  <c r="M7172" i="1"/>
  <c r="M7180" i="1"/>
  <c r="M7187" i="1"/>
  <c r="M2091" i="1"/>
  <c r="M2347" i="1"/>
  <c r="M2518" i="1"/>
  <c r="M2582" i="1"/>
  <c r="M2646" i="1"/>
  <c r="M2710" i="1"/>
  <c r="M2774" i="1"/>
  <c r="M2838" i="1"/>
  <c r="M2902" i="1"/>
  <c r="M2958" i="1"/>
  <c r="M3000" i="1"/>
  <c r="M3043" i="1"/>
  <c r="M3086" i="1"/>
  <c r="M3128" i="1"/>
  <c r="M3171" i="1"/>
  <c r="M3214" i="1"/>
  <c r="M3256" i="1"/>
  <c r="M3299" i="1"/>
  <c r="M3342" i="1"/>
  <c r="M3384" i="1"/>
  <c r="M3427" i="1"/>
  <c r="M3470" i="1"/>
  <c r="M3512" i="1"/>
  <c r="M3555" i="1"/>
  <c r="M3598" i="1"/>
  <c r="M3640" i="1"/>
  <c r="M3683" i="1"/>
  <c r="M3715" i="1"/>
  <c r="M3740" i="1"/>
  <c r="M3762" i="1"/>
  <c r="M3783" i="1"/>
  <c r="M3804" i="1"/>
  <c r="M3826" i="1"/>
  <c r="M3847" i="1"/>
  <c r="M3868" i="1"/>
  <c r="B28" i="22" s="1"/>
  <c r="M3890" i="1"/>
  <c r="M3911" i="1"/>
  <c r="M3932" i="1"/>
  <c r="M3954" i="1"/>
  <c r="M3975" i="1"/>
  <c r="M3996" i="1"/>
  <c r="M4018" i="1"/>
  <c r="M4039" i="1"/>
  <c r="M4060" i="1"/>
  <c r="M4082" i="1"/>
  <c r="M4103" i="1"/>
  <c r="M4124" i="1"/>
  <c r="M4146" i="1"/>
  <c r="M4167" i="1"/>
  <c r="M4187" i="1"/>
  <c r="M4203" i="1"/>
  <c r="M4219" i="1"/>
  <c r="M4235" i="1"/>
  <c r="M4251" i="1"/>
  <c r="M4267" i="1"/>
  <c r="M4283" i="1"/>
  <c r="M4299" i="1"/>
  <c r="M4315" i="1"/>
  <c r="M4331" i="1"/>
  <c r="M4347" i="1"/>
  <c r="M4363" i="1"/>
  <c r="M4379" i="1"/>
  <c r="M4395" i="1"/>
  <c r="M4411" i="1"/>
  <c r="M4427" i="1"/>
  <c r="M4443" i="1"/>
  <c r="M4459" i="1"/>
  <c r="M4475" i="1"/>
  <c r="M4491" i="1"/>
  <c r="M4507" i="1"/>
  <c r="M4523" i="1"/>
  <c r="M4539" i="1"/>
  <c r="M4555" i="1"/>
  <c r="M4571" i="1"/>
  <c r="M4587" i="1"/>
  <c r="M4603" i="1"/>
  <c r="M4619" i="1"/>
  <c r="M4635" i="1"/>
  <c r="M4651" i="1"/>
  <c r="M4667" i="1"/>
  <c r="M4683" i="1"/>
  <c r="M4699" i="1"/>
  <c r="M4715" i="1"/>
  <c r="M4731" i="1"/>
  <c r="M4747" i="1"/>
  <c r="M4763" i="1"/>
  <c r="M4779" i="1"/>
  <c r="M4795" i="1"/>
  <c r="M4811" i="1"/>
  <c r="M4827" i="1"/>
  <c r="M4843" i="1"/>
  <c r="M4859" i="1"/>
  <c r="M4875" i="1"/>
  <c r="M4891" i="1"/>
  <c r="M4907" i="1"/>
  <c r="M4923" i="1"/>
  <c r="M4936" i="1"/>
  <c r="M4947" i="1"/>
  <c r="M4957" i="1"/>
  <c r="M4968" i="1"/>
  <c r="M4979" i="1"/>
  <c r="M4989" i="1"/>
  <c r="M5000" i="1"/>
  <c r="M5011" i="1"/>
  <c r="M5021" i="1"/>
  <c r="M5032" i="1"/>
  <c r="M5043" i="1"/>
  <c r="M5053" i="1"/>
  <c r="M5064" i="1"/>
  <c r="M5075" i="1"/>
  <c r="M5085" i="1"/>
  <c r="M5096" i="1"/>
  <c r="M5107" i="1"/>
  <c r="M5117" i="1"/>
  <c r="M5128" i="1"/>
  <c r="M5139" i="1"/>
  <c r="M5149" i="1"/>
  <c r="M5160" i="1"/>
  <c r="M5171" i="1"/>
  <c r="M5181" i="1"/>
  <c r="M5192" i="1"/>
  <c r="M5203" i="1"/>
  <c r="M5213" i="1"/>
  <c r="M5224" i="1"/>
  <c r="M5235" i="1"/>
  <c r="M5245" i="1"/>
  <c r="M5256" i="1"/>
  <c r="M5267" i="1"/>
  <c r="M5277" i="1"/>
  <c r="M5288" i="1"/>
  <c r="M5299" i="1"/>
  <c r="M5309" i="1"/>
  <c r="M5320" i="1"/>
  <c r="M5331" i="1"/>
  <c r="M5341" i="1"/>
  <c r="M5352" i="1"/>
  <c r="M5363" i="1"/>
  <c r="M5373" i="1"/>
  <c r="M5384" i="1"/>
  <c r="M5395" i="1"/>
  <c r="M5405" i="1"/>
  <c r="M5416" i="1"/>
  <c r="M5427" i="1"/>
  <c r="M5437" i="1"/>
  <c r="M5448" i="1"/>
  <c r="M5459" i="1"/>
  <c r="M5469" i="1"/>
  <c r="M5480" i="1"/>
  <c r="M5491" i="1"/>
  <c r="M5501" i="1"/>
  <c r="M5512" i="1"/>
  <c r="M5523" i="1"/>
  <c r="M5533" i="1"/>
  <c r="M5544" i="1"/>
  <c r="M5555" i="1"/>
  <c r="M5565" i="1"/>
  <c r="M5576" i="1"/>
  <c r="M5587" i="1"/>
  <c r="M5597" i="1"/>
  <c r="M5608" i="1"/>
  <c r="M5619" i="1"/>
  <c r="M5629" i="1"/>
  <c r="M5640" i="1"/>
  <c r="M5651" i="1"/>
  <c r="M5661" i="1"/>
  <c r="M5672" i="1"/>
  <c r="M5683" i="1"/>
  <c r="M5693" i="1"/>
  <c r="M5704" i="1"/>
  <c r="M5715" i="1"/>
  <c r="M5725" i="1"/>
  <c r="M5736" i="1"/>
  <c r="F26" i="22" s="1"/>
  <c r="M5747" i="1"/>
  <c r="M5757" i="1"/>
  <c r="M5768" i="1"/>
  <c r="F36" i="22" s="1"/>
  <c r="M5779" i="1"/>
  <c r="M5789" i="1"/>
  <c r="M5800" i="1"/>
  <c r="M5811" i="1"/>
  <c r="M5821" i="1"/>
  <c r="M5832" i="1"/>
  <c r="M5843" i="1"/>
  <c r="M5853" i="1"/>
  <c r="M5864" i="1"/>
  <c r="M5875" i="1"/>
  <c r="M5885" i="1"/>
  <c r="M5896" i="1"/>
  <c r="M5907" i="1"/>
  <c r="M5917" i="1"/>
  <c r="M5928" i="1"/>
  <c r="M5939" i="1"/>
  <c r="M5949" i="1"/>
  <c r="M5960" i="1"/>
  <c r="M5971" i="1"/>
  <c r="M5981" i="1"/>
  <c r="M5992" i="1"/>
  <c r="M6003" i="1"/>
  <c r="M6013" i="1"/>
  <c r="M6024" i="1"/>
  <c r="M6035" i="1"/>
  <c r="M6045" i="1"/>
  <c r="M6056" i="1"/>
  <c r="M6067" i="1"/>
  <c r="M6077" i="1"/>
  <c r="M6088" i="1"/>
  <c r="M6099" i="1"/>
  <c r="M6109" i="1"/>
  <c r="M6119" i="1"/>
  <c r="M6127" i="1"/>
  <c r="M6135" i="1"/>
  <c r="M6143" i="1"/>
  <c r="M6151" i="1"/>
  <c r="M6159" i="1"/>
  <c r="M6167" i="1"/>
  <c r="M6175" i="1"/>
  <c r="M6183" i="1"/>
  <c r="M6191" i="1"/>
  <c r="M6199" i="1"/>
  <c r="M6207" i="1"/>
  <c r="M6215" i="1"/>
  <c r="M6223" i="1"/>
  <c r="M6231" i="1"/>
  <c r="M6239" i="1"/>
  <c r="M6247" i="1"/>
  <c r="M6255" i="1"/>
  <c r="M6263" i="1"/>
  <c r="M6271" i="1"/>
  <c r="M6279" i="1"/>
  <c r="M6287" i="1"/>
  <c r="M6295" i="1"/>
  <c r="M6303" i="1"/>
  <c r="M6311" i="1"/>
  <c r="M6319" i="1"/>
  <c r="M6327" i="1"/>
  <c r="M6335" i="1"/>
  <c r="M6343" i="1"/>
  <c r="M6351" i="1"/>
  <c r="M6359" i="1"/>
  <c r="M6367" i="1"/>
  <c r="M6375" i="1"/>
  <c r="M6383" i="1"/>
  <c r="M6391" i="1"/>
  <c r="M6399" i="1"/>
  <c r="M6407" i="1"/>
  <c r="M6415" i="1"/>
  <c r="M6423" i="1"/>
  <c r="M6431" i="1"/>
  <c r="M6439" i="1"/>
  <c r="M6447" i="1"/>
  <c r="M6455" i="1"/>
  <c r="M6463" i="1"/>
  <c r="M6471" i="1"/>
  <c r="M6479" i="1"/>
  <c r="M6487" i="1"/>
  <c r="M6495" i="1"/>
  <c r="M6503" i="1"/>
  <c r="M6511" i="1"/>
  <c r="M6519" i="1"/>
  <c r="M6527" i="1"/>
  <c r="M6535" i="1"/>
  <c r="M6543" i="1"/>
  <c r="M6551" i="1"/>
  <c r="M6559" i="1"/>
  <c r="M6567" i="1"/>
  <c r="M6575" i="1"/>
  <c r="M6583" i="1"/>
  <c r="M6591" i="1"/>
  <c r="M6599" i="1"/>
  <c r="M6607" i="1"/>
  <c r="M6615" i="1"/>
  <c r="M6623" i="1"/>
  <c r="M6631" i="1"/>
  <c r="M6639" i="1"/>
  <c r="M6647" i="1"/>
  <c r="M6655" i="1"/>
  <c r="M6663" i="1"/>
  <c r="M6671" i="1"/>
  <c r="M6679" i="1"/>
  <c r="E11" i="22" s="1"/>
  <c r="M6687" i="1"/>
  <c r="M6695" i="1"/>
  <c r="M6703" i="1"/>
  <c r="M6711" i="1"/>
  <c r="M6719" i="1"/>
  <c r="M6727" i="1"/>
  <c r="M6735" i="1"/>
  <c r="M6743" i="1"/>
  <c r="M6751" i="1"/>
  <c r="M6759" i="1"/>
  <c r="M6767" i="1"/>
  <c r="M6775" i="1"/>
  <c r="M6783" i="1"/>
  <c r="M6791" i="1"/>
  <c r="M6799" i="1"/>
  <c r="M6807" i="1"/>
  <c r="M6815" i="1"/>
  <c r="M6823" i="1"/>
  <c r="M6831" i="1"/>
  <c r="M6839" i="1"/>
  <c r="M6847" i="1"/>
  <c r="M6855" i="1"/>
  <c r="M6863" i="1"/>
  <c r="M6871" i="1"/>
  <c r="M6879" i="1"/>
  <c r="M6887" i="1"/>
  <c r="M6895" i="1"/>
  <c r="M6903" i="1"/>
  <c r="M6911" i="1"/>
  <c r="M6919" i="1"/>
  <c r="M6927" i="1"/>
  <c r="M6935" i="1"/>
  <c r="M6943" i="1"/>
  <c r="M6951" i="1"/>
  <c r="M6959" i="1"/>
  <c r="M6967" i="1"/>
  <c r="M6975" i="1"/>
  <c r="M6983" i="1"/>
  <c r="M6991" i="1"/>
  <c r="M6999" i="1"/>
  <c r="M7007" i="1"/>
  <c r="M7015" i="1"/>
  <c r="M7023" i="1"/>
  <c r="M7031" i="1"/>
  <c r="M7039" i="1"/>
  <c r="M7047" i="1"/>
  <c r="M7055" i="1"/>
  <c r="M7063" i="1"/>
  <c r="M7071" i="1"/>
  <c r="M7079" i="1"/>
  <c r="M7087" i="1"/>
  <c r="M7095" i="1"/>
  <c r="M7103" i="1"/>
  <c r="M7111" i="1"/>
  <c r="M7119" i="1"/>
  <c r="M7127" i="1"/>
  <c r="M7135" i="1"/>
  <c r="M7143" i="1"/>
  <c r="M7151" i="1"/>
  <c r="M7159" i="1"/>
  <c r="M7167" i="1"/>
  <c r="M7175" i="1"/>
  <c r="M7183" i="1"/>
  <c r="M2095" i="1"/>
  <c r="M2647" i="1"/>
  <c r="M2903" i="1"/>
  <c r="M3087" i="1"/>
  <c r="M3258" i="1"/>
  <c r="M3428" i="1"/>
  <c r="M3599" i="1"/>
  <c r="M3742" i="1"/>
  <c r="M3827" i="1"/>
  <c r="M3912" i="1"/>
  <c r="M3998" i="1"/>
  <c r="M4083" i="1"/>
  <c r="M4168" i="1"/>
  <c r="M4236" i="1"/>
  <c r="M4300" i="1"/>
  <c r="M4364" i="1"/>
  <c r="M4428" i="1"/>
  <c r="M4492" i="1"/>
  <c r="M4556" i="1"/>
  <c r="M4620" i="1"/>
  <c r="M4684" i="1"/>
  <c r="M4748" i="1"/>
  <c r="M4812" i="1"/>
  <c r="D24" i="22" s="1"/>
  <c r="M4876" i="1"/>
  <c r="M4937" i="1"/>
  <c r="M4980" i="1"/>
  <c r="M5023" i="1"/>
  <c r="M5065" i="1"/>
  <c r="M5108" i="1"/>
  <c r="M5151" i="1"/>
  <c r="M5193" i="1"/>
  <c r="M5236" i="1"/>
  <c r="M5279" i="1"/>
  <c r="M5321" i="1"/>
  <c r="M5364" i="1"/>
  <c r="M5407" i="1"/>
  <c r="M5449" i="1"/>
  <c r="M5492" i="1"/>
  <c r="M5535" i="1"/>
  <c r="M5577" i="1"/>
  <c r="M5620" i="1"/>
  <c r="M5663" i="1"/>
  <c r="M5705" i="1"/>
  <c r="M5748" i="1"/>
  <c r="M5791" i="1"/>
  <c r="M5833" i="1"/>
  <c r="M5876" i="1"/>
  <c r="M5919" i="1"/>
  <c r="M5961" i="1"/>
  <c r="M6004" i="1"/>
  <c r="M6047" i="1"/>
  <c r="M6089" i="1"/>
  <c r="M6128" i="1"/>
  <c r="M6160" i="1"/>
  <c r="M6192" i="1"/>
  <c r="M6224" i="1"/>
  <c r="M6256" i="1"/>
  <c r="M6288" i="1"/>
  <c r="M6320" i="1"/>
  <c r="M6352" i="1"/>
  <c r="M6384" i="1"/>
  <c r="M6416" i="1"/>
  <c r="M6448" i="1"/>
  <c r="M6480" i="1"/>
  <c r="M6512" i="1"/>
  <c r="M6544" i="1"/>
  <c r="M6576" i="1"/>
  <c r="M6608" i="1"/>
  <c r="M6640" i="1"/>
  <c r="M6672" i="1"/>
  <c r="M6704" i="1"/>
  <c r="M6736" i="1"/>
  <c r="M6768" i="1"/>
  <c r="M6800" i="1"/>
  <c r="M6832" i="1"/>
  <c r="M6864" i="1"/>
  <c r="M6883" i="1"/>
  <c r="M6899" i="1"/>
  <c r="M6915" i="1"/>
  <c r="M6931" i="1"/>
  <c r="M6947" i="1"/>
  <c r="M6963" i="1"/>
  <c r="M6979" i="1"/>
  <c r="M6995" i="1"/>
  <c r="M7011" i="1"/>
  <c r="M7027" i="1"/>
  <c r="M7043" i="1"/>
  <c r="M7059" i="1"/>
  <c r="M7075" i="1"/>
  <c r="M7091" i="1"/>
  <c r="M7107" i="1"/>
  <c r="M7123" i="1"/>
  <c r="M7139" i="1"/>
  <c r="M7155" i="1"/>
  <c r="M7171" i="1"/>
  <c r="M7185" i="1"/>
  <c r="M7191" i="1"/>
  <c r="M7195" i="1"/>
  <c r="M7199" i="1"/>
  <c r="M7203" i="1"/>
  <c r="M7207" i="1"/>
  <c r="M7211" i="1"/>
  <c r="M7215" i="1"/>
  <c r="M7219" i="1"/>
  <c r="M7223" i="1"/>
  <c r="M7227" i="1"/>
  <c r="M7231" i="1"/>
  <c r="M7235" i="1"/>
  <c r="M7239" i="1"/>
  <c r="M7243" i="1"/>
  <c r="M7247" i="1"/>
  <c r="M7251" i="1"/>
  <c r="M7255" i="1"/>
  <c r="M7259" i="1"/>
  <c r="M7263" i="1"/>
  <c r="M7267" i="1"/>
  <c r="M7271" i="1"/>
  <c r="M7275" i="1"/>
  <c r="M7279" i="1"/>
  <c r="M7283" i="1"/>
  <c r="M7287" i="1"/>
  <c r="M7291" i="1"/>
  <c r="M7295" i="1"/>
  <c r="M7299" i="1"/>
  <c r="M7303" i="1"/>
  <c r="M7307" i="1"/>
  <c r="M7311" i="1"/>
  <c r="M7315" i="1"/>
  <c r="M7319" i="1"/>
  <c r="M7323" i="1"/>
  <c r="M7327" i="1"/>
  <c r="M7331" i="1"/>
  <c r="M7335" i="1"/>
  <c r="M7339" i="1"/>
  <c r="M7343" i="1"/>
  <c r="M7347" i="1"/>
  <c r="M7351" i="1"/>
  <c r="M7355" i="1"/>
  <c r="M7359" i="1"/>
  <c r="M7363" i="1"/>
  <c r="M7367" i="1"/>
  <c r="M7371" i="1"/>
  <c r="M7375" i="1"/>
  <c r="M7379" i="1"/>
  <c r="M7383" i="1"/>
  <c r="M7387" i="1"/>
  <c r="M7391" i="1"/>
  <c r="M7395" i="1"/>
  <c r="M7399" i="1"/>
  <c r="M7403" i="1"/>
  <c r="M7407" i="1"/>
  <c r="M7411" i="1"/>
  <c r="M7415" i="1"/>
  <c r="M7419" i="1"/>
  <c r="M7423" i="1"/>
  <c r="M7427" i="1"/>
  <c r="M7431" i="1"/>
  <c r="M7435" i="1"/>
  <c r="M7439" i="1"/>
  <c r="M7443" i="1"/>
  <c r="M7447" i="1"/>
  <c r="M7451" i="1"/>
  <c r="M7455" i="1"/>
  <c r="M7459" i="1"/>
  <c r="M7463" i="1"/>
  <c r="M7467" i="1"/>
  <c r="M7471" i="1"/>
  <c r="M7475" i="1"/>
  <c r="M7479" i="1"/>
  <c r="M7483" i="1"/>
  <c r="M7487" i="1"/>
  <c r="M7491" i="1"/>
  <c r="M7495" i="1"/>
  <c r="M7499" i="1"/>
  <c r="M7503" i="1"/>
  <c r="M7507" i="1"/>
  <c r="M7511" i="1"/>
  <c r="M7515" i="1"/>
  <c r="M7519" i="1"/>
  <c r="M7523" i="1"/>
  <c r="M7527" i="1"/>
  <c r="M7531" i="1"/>
  <c r="M7535" i="1"/>
  <c r="M7539" i="1"/>
  <c r="M7543" i="1"/>
  <c r="M7547" i="1"/>
  <c r="M7551" i="1"/>
  <c r="M7555" i="1"/>
  <c r="M7559" i="1"/>
  <c r="M7563" i="1"/>
  <c r="M7567" i="1"/>
  <c r="M7571" i="1"/>
  <c r="M7575" i="1"/>
  <c r="M7579" i="1"/>
  <c r="M7583" i="1"/>
  <c r="M7587" i="1"/>
  <c r="M7591" i="1"/>
  <c r="M7595" i="1"/>
  <c r="M7599" i="1"/>
  <c r="M7603" i="1"/>
  <c r="M7607" i="1"/>
  <c r="M7611" i="1"/>
  <c r="M7615" i="1"/>
  <c r="M7619" i="1"/>
  <c r="M7623" i="1"/>
  <c r="M7627" i="1"/>
  <c r="I11" i="22" s="1"/>
  <c r="I12" i="22" s="1"/>
  <c r="M7631" i="1"/>
  <c r="M7635" i="1"/>
  <c r="M7639" i="1"/>
  <c r="M7643" i="1"/>
  <c r="M7647" i="1"/>
  <c r="M7651" i="1"/>
  <c r="M7655" i="1"/>
  <c r="M7659" i="1"/>
  <c r="M7663" i="1"/>
  <c r="M7667" i="1"/>
  <c r="M7671" i="1"/>
  <c r="M7675" i="1"/>
  <c r="M7679" i="1"/>
  <c r="M7683" i="1"/>
  <c r="M7687" i="1"/>
  <c r="M7691" i="1"/>
  <c r="M7695" i="1"/>
  <c r="M7699" i="1"/>
  <c r="M7703" i="1"/>
  <c r="M7707" i="1"/>
  <c r="M7711" i="1"/>
  <c r="M7715" i="1"/>
  <c r="M7719" i="1"/>
  <c r="M7723" i="1"/>
  <c r="M7727" i="1"/>
  <c r="M7731" i="1"/>
  <c r="M7735" i="1"/>
  <c r="M7739" i="1"/>
  <c r="M7743" i="1"/>
  <c r="M7747" i="1"/>
  <c r="M7751" i="1"/>
  <c r="M7755" i="1"/>
  <c r="M7759" i="1"/>
  <c r="M7763" i="1"/>
  <c r="M7767" i="1"/>
  <c r="M7771" i="1"/>
  <c r="M7775" i="1"/>
  <c r="M7779" i="1"/>
  <c r="M7783" i="1"/>
  <c r="M7787" i="1"/>
  <c r="M7791" i="1"/>
  <c r="M7795" i="1"/>
  <c r="M7799" i="1"/>
  <c r="M7803" i="1"/>
  <c r="M7807" i="1"/>
  <c r="M7811" i="1"/>
  <c r="M7815" i="1"/>
  <c r="M7819" i="1"/>
  <c r="M7823" i="1"/>
  <c r="M7827" i="1"/>
  <c r="M7831" i="1"/>
  <c r="M7835" i="1"/>
  <c r="M7839" i="1"/>
  <c r="M7843" i="1"/>
  <c r="M7847" i="1"/>
  <c r="M7851" i="1"/>
  <c r="M7855" i="1"/>
  <c r="M7859" i="1"/>
  <c r="M7863" i="1"/>
  <c r="M7867" i="1"/>
  <c r="M7871" i="1"/>
  <c r="M7875" i="1"/>
  <c r="M7879" i="1"/>
  <c r="M7883" i="1"/>
  <c r="M7887" i="1"/>
  <c r="M7891" i="1"/>
  <c r="M7895" i="1"/>
  <c r="M7899" i="1"/>
  <c r="M7903" i="1"/>
  <c r="M7907" i="1"/>
  <c r="M7911" i="1"/>
  <c r="M7915" i="1"/>
  <c r="M7919" i="1"/>
  <c r="M7923" i="1"/>
  <c r="M7927" i="1"/>
  <c r="M7931" i="1"/>
  <c r="M7935" i="1"/>
  <c r="M7939" i="1"/>
  <c r="M7943" i="1"/>
  <c r="M7947" i="1"/>
  <c r="M7951" i="1"/>
  <c r="M7955" i="1"/>
  <c r="M7959" i="1"/>
  <c r="M7963" i="1"/>
  <c r="M7967" i="1"/>
  <c r="M7971" i="1"/>
  <c r="M7975" i="1"/>
  <c r="M7979" i="1"/>
  <c r="M7983" i="1"/>
  <c r="M7987" i="1"/>
  <c r="M7991" i="1"/>
  <c r="M7995" i="1"/>
  <c r="M7999" i="1"/>
  <c r="M8003" i="1"/>
  <c r="M8007" i="1"/>
  <c r="M8011" i="1"/>
  <c r="M8015" i="1"/>
  <c r="M8019" i="1"/>
  <c r="M8023" i="1"/>
  <c r="M8027" i="1"/>
  <c r="M8031" i="1"/>
  <c r="M8035" i="1"/>
  <c r="M8039" i="1"/>
  <c r="M8043" i="1"/>
  <c r="M8047" i="1"/>
  <c r="M8051" i="1"/>
  <c r="M8055" i="1"/>
  <c r="M8059" i="1"/>
  <c r="M8063" i="1"/>
  <c r="M8067" i="1"/>
  <c r="M8071" i="1"/>
  <c r="M8075" i="1"/>
  <c r="M8079" i="1"/>
  <c r="M8083" i="1"/>
  <c r="M8087" i="1"/>
  <c r="M8091" i="1"/>
  <c r="M8095" i="1"/>
  <c r="M8099" i="1"/>
  <c r="M8103" i="1"/>
  <c r="M8107" i="1"/>
  <c r="M8111" i="1"/>
  <c r="M8115" i="1"/>
  <c r="M8119" i="1"/>
  <c r="M8123" i="1"/>
  <c r="M8127" i="1"/>
  <c r="M8131" i="1"/>
  <c r="M8135" i="1"/>
  <c r="M8139" i="1"/>
  <c r="M8143" i="1"/>
  <c r="M8147" i="1"/>
  <c r="M8151" i="1"/>
  <c r="M8155" i="1"/>
  <c r="M8159" i="1"/>
  <c r="M8163" i="1"/>
  <c r="M8167" i="1"/>
  <c r="M8171" i="1"/>
  <c r="M8175" i="1"/>
  <c r="M8179" i="1"/>
  <c r="M8183" i="1"/>
  <c r="M8187" i="1"/>
  <c r="M8191" i="1"/>
  <c r="M8195" i="1"/>
  <c r="M8199" i="1"/>
  <c r="M8203" i="1"/>
  <c r="M8207" i="1"/>
  <c r="M8211" i="1"/>
  <c r="M8215" i="1"/>
  <c r="M8219" i="1"/>
  <c r="M8223" i="1"/>
  <c r="M8227" i="1"/>
  <c r="M8231" i="1"/>
  <c r="M8235" i="1"/>
  <c r="M8239" i="1"/>
  <c r="M8243" i="1"/>
  <c r="M8247" i="1"/>
  <c r="M8251" i="1"/>
  <c r="M8255" i="1"/>
  <c r="M8259" i="1"/>
  <c r="M8263" i="1"/>
  <c r="M8267" i="1"/>
  <c r="M8271" i="1"/>
  <c r="M8275" i="1"/>
  <c r="M8279" i="1"/>
  <c r="M8283" i="1"/>
  <c r="M8287" i="1"/>
  <c r="M8291" i="1"/>
  <c r="M8295" i="1"/>
  <c r="M8299" i="1"/>
  <c r="M8303" i="1"/>
  <c r="M8307" i="1"/>
  <c r="M8311" i="1"/>
  <c r="M8315" i="1"/>
  <c r="M8319" i="1"/>
  <c r="M8323" i="1"/>
  <c r="M8327" i="1"/>
  <c r="M8331" i="1"/>
  <c r="M8335" i="1"/>
  <c r="M8339" i="1"/>
  <c r="M8343" i="1"/>
  <c r="M8347" i="1"/>
  <c r="M8351" i="1"/>
  <c r="M8355" i="1"/>
  <c r="M8359" i="1"/>
  <c r="M8363" i="1"/>
  <c r="M8367" i="1"/>
  <c r="M8371" i="1"/>
  <c r="M8375" i="1"/>
  <c r="M8379" i="1"/>
  <c r="M8383" i="1"/>
  <c r="M8387" i="1"/>
  <c r="M8391" i="1"/>
  <c r="M8395" i="1"/>
  <c r="M8399" i="1"/>
  <c r="M8403" i="1"/>
  <c r="M8407" i="1"/>
  <c r="M8411" i="1"/>
  <c r="M8415" i="1"/>
  <c r="M8419" i="1"/>
  <c r="M8423" i="1"/>
  <c r="M8427" i="1"/>
  <c r="M8431" i="1"/>
  <c r="M8435" i="1"/>
  <c r="M8439" i="1"/>
  <c r="M8443" i="1"/>
  <c r="M8447" i="1"/>
  <c r="M8451" i="1"/>
  <c r="M8455" i="1"/>
  <c r="M8459" i="1"/>
  <c r="M8463" i="1"/>
  <c r="M8467" i="1"/>
  <c r="M8471" i="1"/>
  <c r="M8475" i="1"/>
  <c r="M8479" i="1"/>
  <c r="M8483" i="1"/>
  <c r="M8487" i="1"/>
  <c r="M8491" i="1"/>
  <c r="M8495" i="1"/>
  <c r="M8499" i="1"/>
  <c r="M8503" i="1"/>
  <c r="M8507" i="1"/>
  <c r="M8511" i="1"/>
  <c r="M8515" i="1"/>
  <c r="M8519" i="1"/>
  <c r="M8523" i="1"/>
  <c r="M8527" i="1"/>
  <c r="M8531" i="1"/>
  <c r="M8535" i="1"/>
  <c r="M8539" i="1"/>
  <c r="M8543" i="1"/>
  <c r="M8547" i="1"/>
  <c r="M8551" i="1"/>
  <c r="M8555" i="1"/>
  <c r="M8559" i="1"/>
  <c r="M8563" i="1"/>
  <c r="M8567" i="1"/>
  <c r="M8571" i="1"/>
  <c r="M8575" i="1"/>
  <c r="J11" i="22" s="1"/>
  <c r="M8579" i="1"/>
  <c r="M8583" i="1"/>
  <c r="M8587" i="1"/>
  <c r="M8591" i="1"/>
  <c r="M8595" i="1"/>
  <c r="M8599" i="1"/>
  <c r="M8603" i="1"/>
  <c r="M8607" i="1"/>
  <c r="M8611" i="1"/>
  <c r="M8615" i="1"/>
  <c r="M8619" i="1"/>
  <c r="M8623" i="1"/>
  <c r="M8627" i="1"/>
  <c r="M8631" i="1"/>
  <c r="M8635" i="1"/>
  <c r="M8639" i="1"/>
  <c r="M8643" i="1"/>
  <c r="M8647" i="1"/>
  <c r="M8651" i="1"/>
  <c r="M8655" i="1"/>
  <c r="M8659" i="1"/>
  <c r="M8663" i="1"/>
  <c r="M8667" i="1"/>
  <c r="M8671" i="1"/>
  <c r="M8675" i="1"/>
  <c r="M8679" i="1"/>
  <c r="M8683" i="1"/>
  <c r="M8687" i="1"/>
  <c r="M8691" i="1"/>
  <c r="M8695" i="1"/>
  <c r="M8699" i="1"/>
  <c r="M8703" i="1"/>
  <c r="M8707" i="1"/>
  <c r="M8711" i="1"/>
  <c r="M8715" i="1"/>
  <c r="M8719" i="1"/>
  <c r="M8723" i="1"/>
  <c r="M8727" i="1"/>
  <c r="M8731" i="1"/>
  <c r="M8735" i="1"/>
  <c r="M8739" i="1"/>
  <c r="M8743" i="1"/>
  <c r="M8747" i="1"/>
  <c r="M8751" i="1"/>
  <c r="M8755" i="1"/>
  <c r="M8759" i="1"/>
  <c r="M8763" i="1"/>
  <c r="M8767" i="1"/>
  <c r="M8771" i="1"/>
  <c r="M8775" i="1"/>
  <c r="M8779" i="1"/>
  <c r="M8783" i="1"/>
  <c r="M8787" i="1"/>
  <c r="M8791" i="1"/>
  <c r="M8795" i="1"/>
  <c r="M8799" i="1"/>
  <c r="M8803" i="1"/>
  <c r="M8807" i="1"/>
  <c r="M8811" i="1"/>
  <c r="M8815" i="1"/>
  <c r="M8819" i="1"/>
  <c r="M8823" i="1"/>
  <c r="M8827" i="1"/>
  <c r="M8831" i="1"/>
  <c r="M8835" i="1"/>
  <c r="M8839" i="1"/>
  <c r="M8843" i="1"/>
  <c r="M8847" i="1"/>
  <c r="M8851" i="1"/>
  <c r="M8855" i="1"/>
  <c r="M8859" i="1"/>
  <c r="M8863" i="1"/>
  <c r="M8867" i="1"/>
  <c r="M8871" i="1"/>
  <c r="M8875" i="1"/>
  <c r="M8879" i="1"/>
  <c r="M8883" i="1"/>
  <c r="M8887" i="1"/>
  <c r="M8891" i="1"/>
  <c r="M8895" i="1"/>
  <c r="M8899" i="1"/>
  <c r="M8903" i="1"/>
  <c r="M8907" i="1"/>
  <c r="M8911" i="1"/>
  <c r="M8915" i="1"/>
  <c r="M8919" i="1"/>
  <c r="M8923" i="1"/>
  <c r="M8927" i="1"/>
  <c r="M8931" i="1"/>
  <c r="M8935" i="1"/>
  <c r="M8939" i="1"/>
  <c r="M8943" i="1"/>
  <c r="M8947" i="1"/>
  <c r="M8951" i="1"/>
  <c r="M8955" i="1"/>
  <c r="M8959" i="1"/>
  <c r="M8963" i="1"/>
  <c r="M8967" i="1"/>
  <c r="M8971" i="1"/>
  <c r="M8975" i="1"/>
  <c r="M8979" i="1"/>
  <c r="M8983" i="1"/>
  <c r="M8987" i="1"/>
  <c r="M8991" i="1"/>
  <c r="M8995" i="1"/>
  <c r="M8999" i="1"/>
  <c r="M9003" i="1"/>
  <c r="M9007" i="1"/>
  <c r="M9011" i="1"/>
  <c r="M9015" i="1"/>
  <c r="M9019" i="1"/>
  <c r="M9023" i="1"/>
  <c r="M9027" i="1"/>
  <c r="M9031" i="1"/>
  <c r="M9035" i="1"/>
  <c r="M9039" i="1"/>
  <c r="M9043" i="1"/>
  <c r="M9047" i="1"/>
  <c r="M9051" i="1"/>
  <c r="M9055" i="1"/>
  <c r="M9059" i="1"/>
  <c r="M9063" i="1"/>
  <c r="M9067" i="1"/>
  <c r="M9071" i="1"/>
  <c r="M9075" i="1"/>
  <c r="M9079" i="1"/>
  <c r="M9083" i="1"/>
  <c r="M9087" i="1"/>
  <c r="M9091" i="1"/>
  <c r="M9095" i="1"/>
  <c r="M9099" i="1"/>
  <c r="M9103" i="1"/>
  <c r="M9107" i="1"/>
  <c r="M9111" i="1"/>
  <c r="M9115" i="1"/>
  <c r="M9119" i="1"/>
  <c r="M9123" i="1"/>
  <c r="M9127" i="1"/>
  <c r="M9131" i="1"/>
  <c r="M9135" i="1"/>
  <c r="M9139" i="1"/>
  <c r="M9143" i="1"/>
  <c r="M9147" i="1"/>
  <c r="M9151" i="1"/>
  <c r="M9155" i="1"/>
  <c r="M9159" i="1"/>
  <c r="M9163" i="1"/>
  <c r="M9167" i="1"/>
  <c r="M9171" i="1"/>
  <c r="M9175" i="1"/>
  <c r="M9179" i="1"/>
  <c r="M9183" i="1"/>
  <c r="M9187" i="1"/>
  <c r="M9191" i="1"/>
  <c r="M9195" i="1"/>
  <c r="M9199" i="1"/>
  <c r="M9203" i="1"/>
  <c r="M9207" i="1"/>
  <c r="M9211" i="1"/>
  <c r="M9215" i="1"/>
  <c r="M9219" i="1"/>
  <c r="M9223" i="1"/>
  <c r="M9227" i="1"/>
  <c r="M9231" i="1"/>
  <c r="M9235" i="1"/>
  <c r="M9239" i="1"/>
  <c r="M9243" i="1"/>
  <c r="M9247" i="1"/>
  <c r="M9251" i="1"/>
  <c r="M9255" i="1"/>
  <c r="M9259" i="1"/>
  <c r="M9263" i="1"/>
  <c r="M9267" i="1"/>
  <c r="M9271" i="1"/>
  <c r="M9275" i="1"/>
  <c r="M9279" i="1"/>
  <c r="M9283" i="1"/>
  <c r="M9287" i="1"/>
  <c r="M9291" i="1"/>
  <c r="M9295" i="1"/>
  <c r="M9299" i="1"/>
  <c r="M9303" i="1"/>
  <c r="M9307" i="1"/>
  <c r="M9311" i="1"/>
  <c r="M9315" i="1"/>
  <c r="M9319" i="1"/>
  <c r="M9323" i="1"/>
  <c r="M9327" i="1"/>
  <c r="M9331" i="1"/>
  <c r="M9335" i="1"/>
  <c r="M9339" i="1"/>
  <c r="M9343" i="1"/>
  <c r="M9347" i="1"/>
  <c r="M9351" i="1"/>
  <c r="M9355" i="1"/>
  <c r="M9359" i="1"/>
  <c r="M9363" i="1"/>
  <c r="M9367" i="1"/>
  <c r="M9371" i="1"/>
  <c r="M9375" i="1"/>
  <c r="M9379" i="1"/>
  <c r="M9383" i="1"/>
  <c r="M9387" i="1"/>
  <c r="M9391" i="1"/>
  <c r="M9395" i="1"/>
  <c r="M9399" i="1"/>
  <c r="M9403" i="1"/>
  <c r="M9407" i="1"/>
  <c r="M9411" i="1"/>
  <c r="M9415" i="1"/>
  <c r="M9419" i="1"/>
  <c r="M9423" i="1"/>
  <c r="M9427" i="1"/>
  <c r="M9431" i="1"/>
  <c r="M9435" i="1"/>
  <c r="M9439" i="1"/>
  <c r="M9443" i="1"/>
  <c r="M9447" i="1"/>
  <c r="M9451" i="1"/>
  <c r="M9455" i="1"/>
  <c r="M9459" i="1"/>
  <c r="M9463" i="1"/>
  <c r="M9467" i="1"/>
  <c r="M9471" i="1"/>
  <c r="M9475" i="1"/>
  <c r="M9479" i="1"/>
  <c r="F3" i="1"/>
  <c r="J3" i="1" s="1"/>
  <c r="M2351" i="1"/>
  <c r="M2711" i="1"/>
  <c r="M2959" i="1"/>
  <c r="M3130" i="1"/>
  <c r="M3300" i="1"/>
  <c r="M3471" i="1"/>
  <c r="M3642" i="1"/>
  <c r="M3763" i="1"/>
  <c r="M3848" i="1"/>
  <c r="M3934" i="1"/>
  <c r="M4019" i="1"/>
  <c r="M4104" i="1"/>
  <c r="M4188" i="1"/>
  <c r="M4252" i="1"/>
  <c r="M4316" i="1"/>
  <c r="M4380" i="1"/>
  <c r="M4444" i="1"/>
  <c r="M4508" i="1"/>
  <c r="M4572" i="1"/>
  <c r="M4636" i="1"/>
  <c r="M4700" i="1"/>
  <c r="M4764" i="1"/>
  <c r="M4828" i="1"/>
  <c r="M4892" i="1"/>
  <c r="M4948" i="1"/>
  <c r="M4991" i="1"/>
  <c r="M5033" i="1"/>
  <c r="M5076" i="1"/>
  <c r="M5119" i="1"/>
  <c r="M5161" i="1"/>
  <c r="M5204" i="1"/>
  <c r="M5247" i="1"/>
  <c r="M5289" i="1"/>
  <c r="M5332" i="1"/>
  <c r="M5375" i="1"/>
  <c r="M5417" i="1"/>
  <c r="M5460" i="1"/>
  <c r="M5503" i="1"/>
  <c r="M5545" i="1"/>
  <c r="M5588" i="1"/>
  <c r="M5631" i="1"/>
  <c r="M5673" i="1"/>
  <c r="M5716" i="1"/>
  <c r="M5759" i="1"/>
  <c r="M5801" i="1"/>
  <c r="M5844" i="1"/>
  <c r="M5887" i="1"/>
  <c r="M5929" i="1"/>
  <c r="M5972" i="1"/>
  <c r="M6015" i="1"/>
  <c r="M6057" i="1"/>
  <c r="M6100" i="1"/>
  <c r="M6136" i="1"/>
  <c r="M6168" i="1"/>
  <c r="M6200" i="1"/>
  <c r="M6232" i="1"/>
  <c r="M6264" i="1"/>
  <c r="M6296" i="1"/>
  <c r="M6328" i="1"/>
  <c r="M6360" i="1"/>
  <c r="M6392" i="1"/>
  <c r="M6424" i="1"/>
  <c r="M6456" i="1"/>
  <c r="M6488" i="1"/>
  <c r="M6520" i="1"/>
  <c r="M6552" i="1"/>
  <c r="M6584" i="1"/>
  <c r="M6616" i="1"/>
  <c r="M6648" i="1"/>
  <c r="M6680" i="1"/>
  <c r="M6712" i="1"/>
  <c r="E28" i="22" s="1"/>
  <c r="M6744" i="1"/>
  <c r="M6776" i="1"/>
  <c r="M6808" i="1"/>
  <c r="M6840" i="1"/>
  <c r="M6872" i="1"/>
  <c r="M6888" i="1"/>
  <c r="M6904" i="1"/>
  <c r="M6920" i="1"/>
  <c r="M6936" i="1"/>
  <c r="M6952" i="1"/>
  <c r="M6968" i="1"/>
  <c r="M6984" i="1"/>
  <c r="M7000" i="1"/>
  <c r="M7016" i="1"/>
  <c r="M7032" i="1"/>
  <c r="M7048" i="1"/>
  <c r="M7064" i="1"/>
  <c r="M7080" i="1"/>
  <c r="M7096" i="1"/>
  <c r="M7112" i="1"/>
  <c r="M7128" i="1"/>
  <c r="M7144" i="1"/>
  <c r="M7160" i="1"/>
  <c r="M7176" i="1"/>
  <c r="M7188" i="1"/>
  <c r="M7192" i="1"/>
  <c r="M7196" i="1"/>
  <c r="M7200" i="1"/>
  <c r="M7204" i="1"/>
  <c r="M7208" i="1"/>
  <c r="M7212" i="1"/>
  <c r="M7216" i="1"/>
  <c r="M7220" i="1"/>
  <c r="M7224" i="1"/>
  <c r="M7228" i="1"/>
  <c r="M7232" i="1"/>
  <c r="M7236" i="1"/>
  <c r="M7240" i="1"/>
  <c r="M7244" i="1"/>
  <c r="M7248" i="1"/>
  <c r="M7252" i="1"/>
  <c r="M7256" i="1"/>
  <c r="M7260" i="1"/>
  <c r="M7264" i="1"/>
  <c r="M7268" i="1"/>
  <c r="M7272" i="1"/>
  <c r="M7276" i="1"/>
  <c r="M7280" i="1"/>
  <c r="M7284" i="1"/>
  <c r="M7288" i="1"/>
  <c r="M7292" i="1"/>
  <c r="M7296" i="1"/>
  <c r="M7300" i="1"/>
  <c r="M7304" i="1"/>
  <c r="M7308" i="1"/>
  <c r="M7312" i="1"/>
  <c r="M7316" i="1"/>
  <c r="M7320" i="1"/>
  <c r="M7324" i="1"/>
  <c r="M7328" i="1"/>
  <c r="M7332" i="1"/>
  <c r="M7336" i="1"/>
  <c r="M7340" i="1"/>
  <c r="M7344" i="1"/>
  <c r="M7348" i="1"/>
  <c r="M7352" i="1"/>
  <c r="M7356" i="1"/>
  <c r="M7360" i="1"/>
  <c r="M7364" i="1"/>
  <c r="M7368" i="1"/>
  <c r="M7372" i="1"/>
  <c r="M7376" i="1"/>
  <c r="M7380" i="1"/>
  <c r="M7384" i="1"/>
  <c r="M7388" i="1"/>
  <c r="M7392" i="1"/>
  <c r="M7396" i="1"/>
  <c r="M7400" i="1"/>
  <c r="M7404" i="1"/>
  <c r="M7408" i="1"/>
  <c r="M7412" i="1"/>
  <c r="M7416" i="1"/>
  <c r="M7420" i="1"/>
  <c r="M7424" i="1"/>
  <c r="M7428" i="1"/>
  <c r="M7432" i="1"/>
  <c r="M7436" i="1"/>
  <c r="M7440" i="1"/>
  <c r="M7444" i="1"/>
  <c r="M7448" i="1"/>
  <c r="M7452" i="1"/>
  <c r="M7456" i="1"/>
  <c r="M7460" i="1"/>
  <c r="M7464" i="1"/>
  <c r="M7468" i="1"/>
  <c r="M7472" i="1"/>
  <c r="M7476" i="1"/>
  <c r="M7480" i="1"/>
  <c r="M7484" i="1"/>
  <c r="M7488" i="1"/>
  <c r="M7492" i="1"/>
  <c r="M7496" i="1"/>
  <c r="M7500" i="1"/>
  <c r="M7504" i="1"/>
  <c r="M7508" i="1"/>
  <c r="M7512" i="1"/>
  <c r="M7516" i="1"/>
  <c r="M7520" i="1"/>
  <c r="M7524" i="1"/>
  <c r="M7528" i="1"/>
  <c r="M7532" i="1"/>
  <c r="M7536" i="1"/>
  <c r="M7540" i="1"/>
  <c r="M7544" i="1"/>
  <c r="M7548" i="1"/>
  <c r="M7552" i="1"/>
  <c r="M7556" i="1"/>
  <c r="M7560" i="1"/>
  <c r="M7564" i="1"/>
  <c r="M7568" i="1"/>
  <c r="M7572" i="1"/>
  <c r="M7576" i="1"/>
  <c r="M7580" i="1"/>
  <c r="M7584" i="1"/>
  <c r="M7588" i="1"/>
  <c r="M7592" i="1"/>
  <c r="M7596" i="1"/>
  <c r="M7600" i="1"/>
  <c r="M7604" i="1"/>
  <c r="M7608" i="1"/>
  <c r="M7612" i="1"/>
  <c r="M7616" i="1"/>
  <c r="M7620" i="1"/>
  <c r="M7624" i="1"/>
  <c r="M7628" i="1"/>
  <c r="M7632" i="1"/>
  <c r="I26" i="22" s="1"/>
  <c r="M7636" i="1"/>
  <c r="M7640" i="1"/>
  <c r="M7644" i="1"/>
  <c r="M7648" i="1"/>
  <c r="I29" i="22" s="1"/>
  <c r="M7652" i="1"/>
  <c r="M7656" i="1"/>
  <c r="I24" i="22" s="1"/>
  <c r="M7660" i="1"/>
  <c r="I28" i="22" s="1"/>
  <c r="M7664" i="1"/>
  <c r="I36" i="22" s="1"/>
  <c r="M7668" i="1"/>
  <c r="M7672" i="1"/>
  <c r="M7676" i="1"/>
  <c r="M7680" i="1"/>
  <c r="M7684" i="1"/>
  <c r="M7688" i="1"/>
  <c r="M7692" i="1"/>
  <c r="M7696" i="1"/>
  <c r="M7700" i="1"/>
  <c r="M7704" i="1"/>
  <c r="M7708" i="1"/>
  <c r="M7712" i="1"/>
  <c r="M7716" i="1"/>
  <c r="M7720" i="1"/>
  <c r="M7724" i="1"/>
  <c r="M7728" i="1"/>
  <c r="M7732" i="1"/>
  <c r="M7736" i="1"/>
  <c r="M7740" i="1"/>
  <c r="M7744" i="1"/>
  <c r="M7748" i="1"/>
  <c r="M7752" i="1"/>
  <c r="M7756" i="1"/>
  <c r="M7760" i="1"/>
  <c r="M7764" i="1"/>
  <c r="M7768" i="1"/>
  <c r="M7772" i="1"/>
  <c r="M7776" i="1"/>
  <c r="M7780" i="1"/>
  <c r="M7784" i="1"/>
  <c r="M7788" i="1"/>
  <c r="M7792" i="1"/>
  <c r="M7796" i="1"/>
  <c r="M7800" i="1"/>
  <c r="M7804" i="1"/>
  <c r="M7808" i="1"/>
  <c r="M7812" i="1"/>
  <c r="M7816" i="1"/>
  <c r="M7820" i="1"/>
  <c r="M7824" i="1"/>
  <c r="M7828" i="1"/>
  <c r="M7832" i="1"/>
  <c r="M7836" i="1"/>
  <c r="M7840" i="1"/>
  <c r="M7844" i="1"/>
  <c r="M7848" i="1"/>
  <c r="M7852" i="1"/>
  <c r="M7856" i="1"/>
  <c r="M7860" i="1"/>
  <c r="M7864" i="1"/>
  <c r="M7868" i="1"/>
  <c r="M7872" i="1"/>
  <c r="M7876" i="1"/>
  <c r="M7880" i="1"/>
  <c r="M7884" i="1"/>
  <c r="M7888" i="1"/>
  <c r="M7892" i="1"/>
  <c r="M7896" i="1"/>
  <c r="M7900" i="1"/>
  <c r="M7904" i="1"/>
  <c r="M7908" i="1"/>
  <c r="M7912" i="1"/>
  <c r="M7916" i="1"/>
  <c r="M7920" i="1"/>
  <c r="M7924" i="1"/>
  <c r="M7928" i="1"/>
  <c r="M7932" i="1"/>
  <c r="M7936" i="1"/>
  <c r="M7940" i="1"/>
  <c r="M7944" i="1"/>
  <c r="M7948" i="1"/>
  <c r="M7952" i="1"/>
  <c r="M7956" i="1"/>
  <c r="M7960" i="1"/>
  <c r="M7964" i="1"/>
  <c r="M7968" i="1"/>
  <c r="M7972" i="1"/>
  <c r="M7976" i="1"/>
  <c r="M7980" i="1"/>
  <c r="M7984" i="1"/>
  <c r="M7988" i="1"/>
  <c r="M7992" i="1"/>
  <c r="M7996" i="1"/>
  <c r="M8000" i="1"/>
  <c r="M8004" i="1"/>
  <c r="M8008" i="1"/>
  <c r="M8012" i="1"/>
  <c r="M8016" i="1"/>
  <c r="M8020" i="1"/>
  <c r="M8024" i="1"/>
  <c r="M8028" i="1"/>
  <c r="M8032" i="1"/>
  <c r="M8036" i="1"/>
  <c r="M8040" i="1"/>
  <c r="M8044" i="1"/>
  <c r="M8048" i="1"/>
  <c r="M8052" i="1"/>
  <c r="M8056" i="1"/>
  <c r="M8060" i="1"/>
  <c r="M8064" i="1"/>
  <c r="M8068" i="1"/>
  <c r="M8072" i="1"/>
  <c r="M8076" i="1"/>
  <c r="M8080" i="1"/>
  <c r="M8084" i="1"/>
  <c r="M8088" i="1"/>
  <c r="M8092" i="1"/>
  <c r="M8096" i="1"/>
  <c r="M8100" i="1"/>
  <c r="M8104" i="1"/>
  <c r="M8108" i="1"/>
  <c r="M8112" i="1"/>
  <c r="M8116" i="1"/>
  <c r="M8120" i="1"/>
  <c r="M8124" i="1"/>
  <c r="M8128" i="1"/>
  <c r="M8132" i="1"/>
  <c r="M8136" i="1"/>
  <c r="M8140" i="1"/>
  <c r="M8144" i="1"/>
  <c r="M8148" i="1"/>
  <c r="M8152" i="1"/>
  <c r="M8156" i="1"/>
  <c r="M8160" i="1"/>
  <c r="M8164" i="1"/>
  <c r="M8168" i="1"/>
  <c r="M8172" i="1"/>
  <c r="M8176" i="1"/>
  <c r="M8180" i="1"/>
  <c r="M8184" i="1"/>
  <c r="M8188" i="1"/>
  <c r="M8192" i="1"/>
  <c r="M8196" i="1"/>
  <c r="M8200" i="1"/>
  <c r="M8204" i="1"/>
  <c r="M8208" i="1"/>
  <c r="M8212" i="1"/>
  <c r="M8216" i="1"/>
  <c r="M8220" i="1"/>
  <c r="M8224" i="1"/>
  <c r="M8228" i="1"/>
  <c r="M8232" i="1"/>
  <c r="M8236" i="1"/>
  <c r="M8240" i="1"/>
  <c r="M8244" i="1"/>
  <c r="M8248" i="1"/>
  <c r="M8252" i="1"/>
  <c r="M8256" i="1"/>
  <c r="M8260" i="1"/>
  <c r="M8264" i="1"/>
  <c r="M8268" i="1"/>
  <c r="M8272" i="1"/>
  <c r="M8276" i="1"/>
  <c r="M8280" i="1"/>
  <c r="M8284" i="1"/>
  <c r="M8288" i="1"/>
  <c r="M8292" i="1"/>
  <c r="M8296" i="1"/>
  <c r="M8300" i="1"/>
  <c r="M8304" i="1"/>
  <c r="M8308" i="1"/>
  <c r="M8312" i="1"/>
  <c r="M8316" i="1"/>
  <c r="M8320" i="1"/>
  <c r="M8324" i="1"/>
  <c r="M8328" i="1"/>
  <c r="M8332" i="1"/>
  <c r="M8336" i="1"/>
  <c r="M8340" i="1"/>
  <c r="M8344" i="1"/>
  <c r="M8348" i="1"/>
  <c r="M8352" i="1"/>
  <c r="M8356" i="1"/>
  <c r="M8360" i="1"/>
  <c r="M8364" i="1"/>
  <c r="M8368" i="1"/>
  <c r="M8372" i="1"/>
  <c r="M8376" i="1"/>
  <c r="M8380" i="1"/>
  <c r="M8384" i="1"/>
  <c r="M8388" i="1"/>
  <c r="M8392" i="1"/>
  <c r="M8396" i="1"/>
  <c r="M8400" i="1"/>
  <c r="M8404" i="1"/>
  <c r="M8408" i="1"/>
  <c r="M8412" i="1"/>
  <c r="M8416" i="1"/>
  <c r="M8420" i="1"/>
  <c r="M8424" i="1"/>
  <c r="M8428" i="1"/>
  <c r="M8432" i="1"/>
  <c r="M8436" i="1"/>
  <c r="M8440" i="1"/>
  <c r="M8444" i="1"/>
  <c r="M8448" i="1"/>
  <c r="M8452" i="1"/>
  <c r="M8456" i="1"/>
  <c r="M8460" i="1"/>
  <c r="M8464" i="1"/>
  <c r="M8468" i="1"/>
  <c r="M8472" i="1"/>
  <c r="M8476" i="1"/>
  <c r="M8480" i="1"/>
  <c r="M8484" i="1"/>
  <c r="M8488" i="1"/>
  <c r="M8492" i="1"/>
  <c r="M8496" i="1"/>
  <c r="M8500" i="1"/>
  <c r="M8504" i="1"/>
  <c r="M8508" i="1"/>
  <c r="M8512" i="1"/>
  <c r="M8516" i="1"/>
  <c r="M8520" i="1"/>
  <c r="M8524" i="1"/>
  <c r="M8528" i="1"/>
  <c r="M8532" i="1"/>
  <c r="M8536" i="1"/>
  <c r="M8540" i="1"/>
  <c r="M8544" i="1"/>
  <c r="M8548" i="1"/>
  <c r="M8552" i="1"/>
  <c r="M8556" i="1"/>
  <c r="M8560" i="1"/>
  <c r="M8564" i="1"/>
  <c r="M8568" i="1"/>
  <c r="M8572" i="1"/>
  <c r="M8576" i="1"/>
  <c r="M8580" i="1"/>
  <c r="J26" i="22" s="1"/>
  <c r="M8584" i="1"/>
  <c r="J19" i="22" s="1"/>
  <c r="M8588" i="1"/>
  <c r="M8592" i="1"/>
  <c r="M8596" i="1"/>
  <c r="J29" i="22" s="1"/>
  <c r="M8600" i="1"/>
  <c r="J23" i="22" s="1"/>
  <c r="M8604" i="1"/>
  <c r="J24" i="22" s="1"/>
  <c r="M8608" i="1"/>
  <c r="J28" i="22" s="1"/>
  <c r="M8612" i="1"/>
  <c r="J36" i="22" s="1"/>
  <c r="M8616" i="1"/>
  <c r="M8620" i="1"/>
  <c r="M8624" i="1"/>
  <c r="M8628" i="1"/>
  <c r="M8632" i="1"/>
  <c r="M8636" i="1"/>
  <c r="M8640" i="1"/>
  <c r="M8644" i="1"/>
  <c r="M8648" i="1"/>
  <c r="M8652" i="1"/>
  <c r="M8656" i="1"/>
  <c r="M8660" i="1"/>
  <c r="M8664" i="1"/>
  <c r="M8668" i="1"/>
  <c r="M8672" i="1"/>
  <c r="M8676" i="1"/>
  <c r="M8680" i="1"/>
  <c r="M8684" i="1"/>
  <c r="M8688" i="1"/>
  <c r="M8692" i="1"/>
  <c r="M8696" i="1"/>
  <c r="M8700" i="1"/>
  <c r="M8704" i="1"/>
  <c r="M8708" i="1"/>
  <c r="M8712" i="1"/>
  <c r="M8716" i="1"/>
  <c r="M8720" i="1"/>
  <c r="M8724" i="1"/>
  <c r="M8728" i="1"/>
  <c r="M8732" i="1"/>
  <c r="M8736" i="1"/>
  <c r="M8740" i="1"/>
  <c r="M8744" i="1"/>
  <c r="M8748" i="1"/>
  <c r="M8752" i="1"/>
  <c r="M8756" i="1"/>
  <c r="M8760" i="1"/>
  <c r="M8764" i="1"/>
  <c r="M8768" i="1"/>
  <c r="M8772" i="1"/>
  <c r="M8776" i="1"/>
  <c r="M8780" i="1"/>
  <c r="M8784" i="1"/>
  <c r="M8788" i="1"/>
  <c r="M8792" i="1"/>
  <c r="M8796" i="1"/>
  <c r="M8800" i="1"/>
  <c r="M8804" i="1"/>
  <c r="M8808" i="1"/>
  <c r="M8812" i="1"/>
  <c r="M8816" i="1"/>
  <c r="M8820" i="1"/>
  <c r="M8824" i="1"/>
  <c r="M8828" i="1"/>
  <c r="M8832" i="1"/>
  <c r="M8836" i="1"/>
  <c r="M8840" i="1"/>
  <c r="M8844" i="1"/>
  <c r="M8848" i="1"/>
  <c r="M8852" i="1"/>
  <c r="M8856" i="1"/>
  <c r="M8860" i="1"/>
  <c r="M8864" i="1"/>
  <c r="M8868" i="1"/>
  <c r="M8872" i="1"/>
  <c r="M8876" i="1"/>
  <c r="M8880" i="1"/>
  <c r="M8884" i="1"/>
  <c r="M8888" i="1"/>
  <c r="M8892" i="1"/>
  <c r="M8896" i="1"/>
  <c r="M8900" i="1"/>
  <c r="M8904" i="1"/>
  <c r="M8908" i="1"/>
  <c r="M8912" i="1"/>
  <c r="M8916" i="1"/>
  <c r="M8920" i="1"/>
  <c r="M8924" i="1"/>
  <c r="M8928" i="1"/>
  <c r="M8932" i="1"/>
  <c r="M8936" i="1"/>
  <c r="M8940" i="1"/>
  <c r="M8944" i="1"/>
  <c r="M8948" i="1"/>
  <c r="M8952" i="1"/>
  <c r="M8956" i="1"/>
  <c r="M8960" i="1"/>
  <c r="M8964" i="1"/>
  <c r="M8968" i="1"/>
  <c r="M8972" i="1"/>
  <c r="M8976" i="1"/>
  <c r="M8980" i="1"/>
  <c r="M8984" i="1"/>
  <c r="M8988" i="1"/>
  <c r="M8992" i="1"/>
  <c r="M8996" i="1"/>
  <c r="M9000" i="1"/>
  <c r="M9004" i="1"/>
  <c r="M9008" i="1"/>
  <c r="M9012" i="1"/>
  <c r="M9016" i="1"/>
  <c r="M9020" i="1"/>
  <c r="M9024" i="1"/>
  <c r="M9028" i="1"/>
  <c r="M9032" i="1"/>
  <c r="M9036" i="1"/>
  <c r="M9040" i="1"/>
  <c r="M9044" i="1"/>
  <c r="M9048" i="1"/>
  <c r="M9052" i="1"/>
  <c r="M9056" i="1"/>
  <c r="M9060" i="1"/>
  <c r="M9064" i="1"/>
  <c r="M9068" i="1"/>
  <c r="M9072" i="1"/>
  <c r="M9076" i="1"/>
  <c r="M9080" i="1"/>
  <c r="M9084" i="1"/>
  <c r="M9088" i="1"/>
  <c r="M9092" i="1"/>
  <c r="M9096" i="1"/>
  <c r="M9100" i="1"/>
  <c r="M9104" i="1"/>
  <c r="M9108" i="1"/>
  <c r="M9112" i="1"/>
  <c r="M9116" i="1"/>
  <c r="M9120" i="1"/>
  <c r="M9124" i="1"/>
  <c r="M9128" i="1"/>
  <c r="M9132" i="1"/>
  <c r="M9136" i="1"/>
  <c r="M9140" i="1"/>
  <c r="M9144" i="1"/>
  <c r="M9148" i="1"/>
  <c r="M9152" i="1"/>
  <c r="M9156" i="1"/>
  <c r="M9160" i="1"/>
  <c r="M9164" i="1"/>
  <c r="M9168" i="1"/>
  <c r="M9172" i="1"/>
  <c r="M9176" i="1"/>
  <c r="M9180" i="1"/>
  <c r="M9184" i="1"/>
  <c r="M9188" i="1"/>
  <c r="M9192" i="1"/>
  <c r="M9196" i="1"/>
  <c r="M9200" i="1"/>
  <c r="M9204" i="1"/>
  <c r="M9208" i="1"/>
  <c r="M9212" i="1"/>
  <c r="M9216" i="1"/>
  <c r="M9220" i="1"/>
  <c r="M9224" i="1"/>
  <c r="M9228" i="1"/>
  <c r="M9232" i="1"/>
  <c r="M9236" i="1"/>
  <c r="M9240" i="1"/>
  <c r="M9244" i="1"/>
  <c r="M9248" i="1"/>
  <c r="M9252" i="1"/>
  <c r="M9256" i="1"/>
  <c r="M9260" i="1"/>
  <c r="M9264" i="1"/>
  <c r="M9268" i="1"/>
  <c r="M9272" i="1"/>
  <c r="M9276" i="1"/>
  <c r="M9280" i="1"/>
  <c r="M9284" i="1"/>
  <c r="M9288" i="1"/>
  <c r="M9292" i="1"/>
  <c r="M9296" i="1"/>
  <c r="M9300" i="1"/>
  <c r="M9304" i="1"/>
  <c r="M9308" i="1"/>
  <c r="M9312" i="1"/>
  <c r="M9316" i="1"/>
  <c r="M9320" i="1"/>
  <c r="M9324" i="1"/>
  <c r="M9328" i="1"/>
  <c r="M9332" i="1"/>
  <c r="M9336" i="1"/>
  <c r="M9340" i="1"/>
  <c r="M9344" i="1"/>
  <c r="M9348" i="1"/>
  <c r="M9352" i="1"/>
  <c r="M9356" i="1"/>
  <c r="M9360" i="1"/>
  <c r="M9364" i="1"/>
  <c r="M9368" i="1"/>
  <c r="M9372" i="1"/>
  <c r="M9376" i="1"/>
  <c r="M9380" i="1"/>
  <c r="M9384" i="1"/>
  <c r="M9388" i="1"/>
  <c r="M9392" i="1"/>
  <c r="M9396" i="1"/>
  <c r="M9400" i="1"/>
  <c r="M9404" i="1"/>
  <c r="M9408" i="1"/>
  <c r="M9412" i="1"/>
  <c r="M9416" i="1"/>
  <c r="M9420" i="1"/>
  <c r="M9424" i="1"/>
  <c r="M9428" i="1"/>
  <c r="M9432" i="1"/>
  <c r="M9436" i="1"/>
  <c r="M9440" i="1"/>
  <c r="M9444" i="1"/>
  <c r="M9448" i="1"/>
  <c r="M9452" i="1"/>
  <c r="M9456" i="1"/>
  <c r="M9460" i="1"/>
  <c r="M9464" i="1"/>
  <c r="M9468" i="1"/>
  <c r="M9472" i="1"/>
  <c r="M9476" i="1"/>
  <c r="M9480" i="1"/>
  <c r="M2519" i="1"/>
  <c r="M2775" i="1"/>
  <c r="M3002" i="1"/>
  <c r="M3172" i="1"/>
  <c r="M3343" i="1"/>
  <c r="M3514" i="1"/>
  <c r="M3684" i="1"/>
  <c r="M3784" i="1"/>
  <c r="M3870" i="1"/>
  <c r="M3955" i="1"/>
  <c r="M4040" i="1"/>
  <c r="M4126" i="1"/>
  <c r="M4204" i="1"/>
  <c r="M4268" i="1"/>
  <c r="M4332" i="1"/>
  <c r="M4396" i="1"/>
  <c r="M4460" i="1"/>
  <c r="M4524" i="1"/>
  <c r="M4588" i="1"/>
  <c r="M4652" i="1"/>
  <c r="M4716" i="1"/>
  <c r="M4780" i="1"/>
  <c r="M4844" i="1"/>
  <c r="M4908" i="1"/>
  <c r="M4959" i="1"/>
  <c r="M5001" i="1"/>
  <c r="M5044" i="1"/>
  <c r="M5087" i="1"/>
  <c r="M5129" i="1"/>
  <c r="M5172" i="1"/>
  <c r="M5215" i="1"/>
  <c r="M5257" i="1"/>
  <c r="M5300" i="1"/>
  <c r="M5343" i="1"/>
  <c r="M5385" i="1"/>
  <c r="M5428" i="1"/>
  <c r="M5471" i="1"/>
  <c r="M5513" i="1"/>
  <c r="M5556" i="1"/>
  <c r="M5599" i="1"/>
  <c r="M5641" i="1"/>
  <c r="M5684" i="1"/>
  <c r="M5727" i="1"/>
  <c r="M5769" i="1"/>
  <c r="F37" i="22" s="1"/>
  <c r="M5812" i="1"/>
  <c r="M5855" i="1"/>
  <c r="M5897" i="1"/>
  <c r="M5940" i="1"/>
  <c r="M5983" i="1"/>
  <c r="M6025" i="1"/>
  <c r="M6068" i="1"/>
  <c r="M6111" i="1"/>
  <c r="M6144" i="1"/>
  <c r="M6176" i="1"/>
  <c r="M6208" i="1"/>
  <c r="M6240" i="1"/>
  <c r="M6272" i="1"/>
  <c r="M6304" i="1"/>
  <c r="M6336" i="1"/>
  <c r="M6368" i="1"/>
  <c r="M6400" i="1"/>
  <c r="M6432" i="1"/>
  <c r="M6464" i="1"/>
  <c r="M6496" i="1"/>
  <c r="M6528" i="1"/>
  <c r="M6560" i="1"/>
  <c r="M6592" i="1"/>
  <c r="M6624" i="1"/>
  <c r="M6656" i="1"/>
  <c r="M6688" i="1"/>
  <c r="E19" i="22" s="1"/>
  <c r="M6720" i="1"/>
  <c r="M6752" i="1"/>
  <c r="M6784" i="1"/>
  <c r="M6816" i="1"/>
  <c r="M6848" i="1"/>
  <c r="M6875" i="1"/>
  <c r="M6891" i="1"/>
  <c r="M6907" i="1"/>
  <c r="M6923" i="1"/>
  <c r="M6939" i="1"/>
  <c r="M6955" i="1"/>
  <c r="M6971" i="1"/>
  <c r="M6987" i="1"/>
  <c r="M7003" i="1"/>
  <c r="M7019" i="1"/>
  <c r="M7035" i="1"/>
  <c r="M7051" i="1"/>
  <c r="M7067" i="1"/>
  <c r="M7083" i="1"/>
  <c r="M7099" i="1"/>
  <c r="M7115" i="1"/>
  <c r="M7131" i="1"/>
  <c r="M7147" i="1"/>
  <c r="M7163" i="1"/>
  <c r="M7179" i="1"/>
  <c r="M7189" i="1"/>
  <c r="M7193" i="1"/>
  <c r="M7197" i="1"/>
  <c r="M7201" i="1"/>
  <c r="M7205" i="1"/>
  <c r="M7209" i="1"/>
  <c r="M7213" i="1"/>
  <c r="M7217" i="1"/>
  <c r="M7221" i="1"/>
  <c r="M7225" i="1"/>
  <c r="M7229" i="1"/>
  <c r="M7233" i="1"/>
  <c r="M7237" i="1"/>
  <c r="M7241" i="1"/>
  <c r="M7245" i="1"/>
  <c r="M7249" i="1"/>
  <c r="M7253" i="1"/>
  <c r="M7257" i="1"/>
  <c r="M7261" i="1"/>
  <c r="M7265" i="1"/>
  <c r="M7269" i="1"/>
  <c r="M7273" i="1"/>
  <c r="M7277" i="1"/>
  <c r="M7281" i="1"/>
  <c r="M7285" i="1"/>
  <c r="M7289" i="1"/>
  <c r="M7293" i="1"/>
  <c r="M7297" i="1"/>
  <c r="M7301" i="1"/>
  <c r="M7305" i="1"/>
  <c r="M7309" i="1"/>
  <c r="M7313" i="1"/>
  <c r="M7317" i="1"/>
  <c r="M7321" i="1"/>
  <c r="M7325" i="1"/>
  <c r="M7329" i="1"/>
  <c r="M7333" i="1"/>
  <c r="M7337" i="1"/>
  <c r="M7341" i="1"/>
  <c r="M7345" i="1"/>
  <c r="M7349" i="1"/>
  <c r="M7353" i="1"/>
  <c r="M7357" i="1"/>
  <c r="M7361" i="1"/>
  <c r="M7365" i="1"/>
  <c r="M7369" i="1"/>
  <c r="M7373" i="1"/>
  <c r="M7377" i="1"/>
  <c r="M7381" i="1"/>
  <c r="M7385" i="1"/>
  <c r="M7389" i="1"/>
  <c r="M7393" i="1"/>
  <c r="M7397" i="1"/>
  <c r="M7401" i="1"/>
  <c r="M7405" i="1"/>
  <c r="M7409" i="1"/>
  <c r="M7413" i="1"/>
  <c r="M7417" i="1"/>
  <c r="M7421" i="1"/>
  <c r="M7425" i="1"/>
  <c r="M7429" i="1"/>
  <c r="M7433" i="1"/>
  <c r="M7437" i="1"/>
  <c r="M7441" i="1"/>
  <c r="M7445" i="1"/>
  <c r="M7449" i="1"/>
  <c r="M7453" i="1"/>
  <c r="M7457" i="1"/>
  <c r="M7461" i="1"/>
  <c r="M7465" i="1"/>
  <c r="M7469" i="1"/>
  <c r="M7473" i="1"/>
  <c r="M7477" i="1"/>
  <c r="M7481" i="1"/>
  <c r="M7485" i="1"/>
  <c r="M7489" i="1"/>
  <c r="M7493" i="1"/>
  <c r="M7497" i="1"/>
  <c r="M7501" i="1"/>
  <c r="M7505" i="1"/>
  <c r="M7509" i="1"/>
  <c r="M7513" i="1"/>
  <c r="M7517" i="1"/>
  <c r="M7521" i="1"/>
  <c r="M7525" i="1"/>
  <c r="M7529" i="1"/>
  <c r="M7533" i="1"/>
  <c r="M7537" i="1"/>
  <c r="M7541" i="1"/>
  <c r="M7545" i="1"/>
  <c r="M7549" i="1"/>
  <c r="M7553" i="1"/>
  <c r="M7557" i="1"/>
  <c r="M7561" i="1"/>
  <c r="M7565" i="1"/>
  <c r="M7569" i="1"/>
  <c r="M7573" i="1"/>
  <c r="M7577" i="1"/>
  <c r="M7581" i="1"/>
  <c r="M7585" i="1"/>
  <c r="M7589" i="1"/>
  <c r="M7593" i="1"/>
  <c r="M7597" i="1"/>
  <c r="M7601" i="1"/>
  <c r="M7605" i="1"/>
  <c r="M7609" i="1"/>
  <c r="M7613" i="1"/>
  <c r="M7617" i="1"/>
  <c r="M7621" i="1"/>
  <c r="M7625" i="1"/>
  <c r="M7629" i="1"/>
  <c r="M7633" i="1"/>
  <c r="I30" i="22" s="1"/>
  <c r="M7637" i="1"/>
  <c r="I20" i="22" s="1"/>
  <c r="M7641" i="1"/>
  <c r="M7645" i="1"/>
  <c r="I27" i="22" s="1"/>
  <c r="M7649" i="1"/>
  <c r="M7653" i="1"/>
  <c r="M7657" i="1"/>
  <c r="I25" i="22" s="1"/>
  <c r="M7661" i="1"/>
  <c r="M7665" i="1"/>
  <c r="I37" i="22" s="1"/>
  <c r="M7669" i="1"/>
  <c r="M7673" i="1"/>
  <c r="M7677" i="1"/>
  <c r="M7681" i="1"/>
  <c r="M7685" i="1"/>
  <c r="M7689" i="1"/>
  <c r="M7693" i="1"/>
  <c r="M7697" i="1"/>
  <c r="M7701" i="1"/>
  <c r="M7705" i="1"/>
  <c r="M7709" i="1"/>
  <c r="M7713" i="1"/>
  <c r="M7717" i="1"/>
  <c r="M7721" i="1"/>
  <c r="M7725" i="1"/>
  <c r="M7729" i="1"/>
  <c r="M7733" i="1"/>
  <c r="M7737" i="1"/>
  <c r="M7741" i="1"/>
  <c r="M7745" i="1"/>
  <c r="M7749" i="1"/>
  <c r="M7753" i="1"/>
  <c r="M7757" i="1"/>
  <c r="M7761" i="1"/>
  <c r="M7765" i="1"/>
  <c r="M7769" i="1"/>
  <c r="M7773" i="1"/>
  <c r="M7777" i="1"/>
  <c r="M7781" i="1"/>
  <c r="M7785" i="1"/>
  <c r="M7789" i="1"/>
  <c r="M7793" i="1"/>
  <c r="M7797" i="1"/>
  <c r="M7801" i="1"/>
  <c r="M7805" i="1"/>
  <c r="M7809" i="1"/>
  <c r="M7813" i="1"/>
  <c r="M7817" i="1"/>
  <c r="M7821" i="1"/>
  <c r="M7825" i="1"/>
  <c r="M7829" i="1"/>
  <c r="M7833" i="1"/>
  <c r="M7837" i="1"/>
  <c r="M7841" i="1"/>
  <c r="M7845" i="1"/>
  <c r="M7849" i="1"/>
  <c r="M7853" i="1"/>
  <c r="M7857" i="1"/>
  <c r="M7861" i="1"/>
  <c r="M7865" i="1"/>
  <c r="M7869" i="1"/>
  <c r="M7873" i="1"/>
  <c r="M7877" i="1"/>
  <c r="M7881" i="1"/>
  <c r="M7885" i="1"/>
  <c r="M7889" i="1"/>
  <c r="M7893" i="1"/>
  <c r="M7897" i="1"/>
  <c r="M7901" i="1"/>
  <c r="M7905" i="1"/>
  <c r="M7909" i="1"/>
  <c r="M7913" i="1"/>
  <c r="M7917" i="1"/>
  <c r="M7921" i="1"/>
  <c r="M7925" i="1"/>
  <c r="M7929" i="1"/>
  <c r="M7933" i="1"/>
  <c r="M7937" i="1"/>
  <c r="M7941" i="1"/>
  <c r="M7945" i="1"/>
  <c r="M7949" i="1"/>
  <c r="M7953" i="1"/>
  <c r="M7957" i="1"/>
  <c r="M7961" i="1"/>
  <c r="M7965" i="1"/>
  <c r="M7969" i="1"/>
  <c r="M7973" i="1"/>
  <c r="M7977" i="1"/>
  <c r="M7981" i="1"/>
  <c r="M7985" i="1"/>
  <c r="M7989" i="1"/>
  <c r="M7993" i="1"/>
  <c r="M7997" i="1"/>
  <c r="M8001" i="1"/>
  <c r="M8005" i="1"/>
  <c r="M8009" i="1"/>
  <c r="M8013" i="1"/>
  <c r="M8017" i="1"/>
  <c r="M8021" i="1"/>
  <c r="M8025" i="1"/>
  <c r="M8029" i="1"/>
  <c r="M8033" i="1"/>
  <c r="M8037" i="1"/>
  <c r="M8041" i="1"/>
  <c r="M8045" i="1"/>
  <c r="M8049" i="1"/>
  <c r="M8053" i="1"/>
  <c r="M8057" i="1"/>
  <c r="M8061" i="1"/>
  <c r="M8065" i="1"/>
  <c r="M8069" i="1"/>
  <c r="M8073" i="1"/>
  <c r="M8077" i="1"/>
  <c r="M8081" i="1"/>
  <c r="M8085" i="1"/>
  <c r="M8089" i="1"/>
  <c r="M8093" i="1"/>
  <c r="M8097" i="1"/>
  <c r="M8101" i="1"/>
  <c r="M8105" i="1"/>
  <c r="M8109" i="1"/>
  <c r="M8113" i="1"/>
  <c r="M8117" i="1"/>
  <c r="M8121" i="1"/>
  <c r="M8125" i="1"/>
  <c r="M8129" i="1"/>
  <c r="M8133" i="1"/>
  <c r="M8137" i="1"/>
  <c r="M8141" i="1"/>
  <c r="M8145" i="1"/>
  <c r="M8149" i="1"/>
  <c r="M8153" i="1"/>
  <c r="M8157" i="1"/>
  <c r="M8161" i="1"/>
  <c r="M8165" i="1"/>
  <c r="M8169" i="1"/>
  <c r="M8173" i="1"/>
  <c r="M8177" i="1"/>
  <c r="M8181" i="1"/>
  <c r="M8185" i="1"/>
  <c r="M8189" i="1"/>
  <c r="M8193" i="1"/>
  <c r="M8197" i="1"/>
  <c r="M8201" i="1"/>
  <c r="M8205" i="1"/>
  <c r="M8209" i="1"/>
  <c r="M8213" i="1"/>
  <c r="M8217" i="1"/>
  <c r="M8221" i="1"/>
  <c r="M8225" i="1"/>
  <c r="M8229" i="1"/>
  <c r="M8233" i="1"/>
  <c r="M8237" i="1"/>
  <c r="M8241" i="1"/>
  <c r="M8245" i="1"/>
  <c r="M8249" i="1"/>
  <c r="M8253" i="1"/>
  <c r="M8257" i="1"/>
  <c r="M8261" i="1"/>
  <c r="M8265" i="1"/>
  <c r="M8269" i="1"/>
  <c r="M8273" i="1"/>
  <c r="M8277" i="1"/>
  <c r="M8281" i="1"/>
  <c r="M8285" i="1"/>
  <c r="M8289" i="1"/>
  <c r="M8293" i="1"/>
  <c r="M8297" i="1"/>
  <c r="M8301" i="1"/>
  <c r="M8305" i="1"/>
  <c r="M8309" i="1"/>
  <c r="M8313" i="1"/>
  <c r="M8317" i="1"/>
  <c r="M8321" i="1"/>
  <c r="M8325" i="1"/>
  <c r="M8329" i="1"/>
  <c r="M8333" i="1"/>
  <c r="M8337" i="1"/>
  <c r="M8341" i="1"/>
  <c r="M8345" i="1"/>
  <c r="M8349" i="1"/>
  <c r="M8353" i="1"/>
  <c r="M8357" i="1"/>
  <c r="M8361" i="1"/>
  <c r="M8365" i="1"/>
  <c r="M8369" i="1"/>
  <c r="M8373" i="1"/>
  <c r="M8377" i="1"/>
  <c r="M8381" i="1"/>
  <c r="M8385" i="1"/>
  <c r="M8389" i="1"/>
  <c r="M8393" i="1"/>
  <c r="M8397" i="1"/>
  <c r="M8401" i="1"/>
  <c r="M8405" i="1"/>
  <c r="M8409" i="1"/>
  <c r="M8413" i="1"/>
  <c r="M8417" i="1"/>
  <c r="M8421" i="1"/>
  <c r="M8425" i="1"/>
  <c r="M8429" i="1"/>
  <c r="M8433" i="1"/>
  <c r="M8437" i="1"/>
  <c r="M8441" i="1"/>
  <c r="M8445" i="1"/>
  <c r="M8449" i="1"/>
  <c r="M8453" i="1"/>
  <c r="M8457" i="1"/>
  <c r="M8461" i="1"/>
  <c r="M8465" i="1"/>
  <c r="M8469" i="1"/>
  <c r="M8473" i="1"/>
  <c r="M8477" i="1"/>
  <c r="M8481" i="1"/>
  <c r="M8485" i="1"/>
  <c r="M8489" i="1"/>
  <c r="M8493" i="1"/>
  <c r="M8497" i="1"/>
  <c r="M8501" i="1"/>
  <c r="M8505" i="1"/>
  <c r="M8509" i="1"/>
  <c r="M8513" i="1"/>
  <c r="M8517" i="1"/>
  <c r="M8521" i="1"/>
  <c r="M8525" i="1"/>
  <c r="M8529" i="1"/>
  <c r="M8533" i="1"/>
  <c r="M8537" i="1"/>
  <c r="M8541" i="1"/>
  <c r="M8545" i="1"/>
  <c r="M8549" i="1"/>
  <c r="M8553" i="1"/>
  <c r="M8557" i="1"/>
  <c r="M8561" i="1"/>
  <c r="M8565" i="1"/>
  <c r="M8569" i="1"/>
  <c r="M8573" i="1"/>
  <c r="M8577" i="1"/>
  <c r="M8581" i="1"/>
  <c r="M8585" i="1"/>
  <c r="J20" i="22" s="1"/>
  <c r="M8589" i="1"/>
  <c r="M8593" i="1"/>
  <c r="J27" i="22" s="1"/>
  <c r="M8597" i="1"/>
  <c r="M8601" i="1"/>
  <c r="M8605" i="1"/>
  <c r="J25" i="22" s="1"/>
  <c r="M8609" i="1"/>
  <c r="M8613" i="1"/>
  <c r="J37" i="22" s="1"/>
  <c r="M8617" i="1"/>
  <c r="M8621" i="1"/>
  <c r="M8625" i="1"/>
  <c r="M8629" i="1"/>
  <c r="M8633" i="1"/>
  <c r="M8637" i="1"/>
  <c r="M8641" i="1"/>
  <c r="M8645" i="1"/>
  <c r="M8649" i="1"/>
  <c r="M8653" i="1"/>
  <c r="M8657" i="1"/>
  <c r="M8661" i="1"/>
  <c r="M8665" i="1"/>
  <c r="M8669" i="1"/>
  <c r="M8673" i="1"/>
  <c r="M8677" i="1"/>
  <c r="M8681" i="1"/>
  <c r="M8685" i="1"/>
  <c r="M8689" i="1"/>
  <c r="M8693" i="1"/>
  <c r="M8697" i="1"/>
  <c r="M8701" i="1"/>
  <c r="M8705" i="1"/>
  <c r="M8709" i="1"/>
  <c r="M8713" i="1"/>
  <c r="M8717" i="1"/>
  <c r="M8721" i="1"/>
  <c r="M8725" i="1"/>
  <c r="M8729" i="1"/>
  <c r="M8733" i="1"/>
  <c r="M8737" i="1"/>
  <c r="M8741" i="1"/>
  <c r="M8745" i="1"/>
  <c r="M8749" i="1"/>
  <c r="M8753" i="1"/>
  <c r="M8757" i="1"/>
  <c r="M8761" i="1"/>
  <c r="M8765" i="1"/>
  <c r="M8769" i="1"/>
  <c r="M8773" i="1"/>
  <c r="M8777" i="1"/>
  <c r="M8781" i="1"/>
  <c r="M8785" i="1"/>
  <c r="M8789" i="1"/>
  <c r="M8793" i="1"/>
  <c r="M8797" i="1"/>
  <c r="M8801" i="1"/>
  <c r="M8805" i="1"/>
  <c r="M8809" i="1"/>
  <c r="M8813" i="1"/>
  <c r="M8817" i="1"/>
  <c r="M8821" i="1"/>
  <c r="M8825" i="1"/>
  <c r="M8829" i="1"/>
  <c r="M8833" i="1"/>
  <c r="M8837" i="1"/>
  <c r="M8841" i="1"/>
  <c r="M8845" i="1"/>
  <c r="M8849" i="1"/>
  <c r="M8853" i="1"/>
  <c r="M8857" i="1"/>
  <c r="M8861" i="1"/>
  <c r="M8865" i="1"/>
  <c r="M8869" i="1"/>
  <c r="M8873" i="1"/>
  <c r="M8877" i="1"/>
  <c r="M8881" i="1"/>
  <c r="M8885" i="1"/>
  <c r="M8889" i="1"/>
  <c r="M8893" i="1"/>
  <c r="M8897" i="1"/>
  <c r="M8901" i="1"/>
  <c r="M8905" i="1"/>
  <c r="M8909" i="1"/>
  <c r="M8913" i="1"/>
  <c r="M8917" i="1"/>
  <c r="M8921" i="1"/>
  <c r="M8925" i="1"/>
  <c r="M8929" i="1"/>
  <c r="M8933" i="1"/>
  <c r="M8937" i="1"/>
  <c r="M8941" i="1"/>
  <c r="M8945" i="1"/>
  <c r="M8949" i="1"/>
  <c r="M8953" i="1"/>
  <c r="M8957" i="1"/>
  <c r="M8961" i="1"/>
  <c r="M8965" i="1"/>
  <c r="M8969" i="1"/>
  <c r="M8973" i="1"/>
  <c r="M8977" i="1"/>
  <c r="M8981" i="1"/>
  <c r="M8985" i="1"/>
  <c r="M8989" i="1"/>
  <c r="M8993" i="1"/>
  <c r="M8997" i="1"/>
  <c r="M9001" i="1"/>
  <c r="M9005" i="1"/>
  <c r="M9009" i="1"/>
  <c r="M9013" i="1"/>
  <c r="M9017" i="1"/>
  <c r="M9021" i="1"/>
  <c r="M9025" i="1"/>
  <c r="M9029" i="1"/>
  <c r="M9033" i="1"/>
  <c r="M9037" i="1"/>
  <c r="M9041" i="1"/>
  <c r="M9045" i="1"/>
  <c r="M9049" i="1"/>
  <c r="M9053" i="1"/>
  <c r="M9057" i="1"/>
  <c r="M9061" i="1"/>
  <c r="M9065" i="1"/>
  <c r="M9069" i="1"/>
  <c r="M9073" i="1"/>
  <c r="M9077" i="1"/>
  <c r="M9081" i="1"/>
  <c r="M9085" i="1"/>
  <c r="M9089" i="1"/>
  <c r="M9093" i="1"/>
  <c r="M9097" i="1"/>
  <c r="M9101" i="1"/>
  <c r="M9105" i="1"/>
  <c r="M9109" i="1"/>
  <c r="M9113" i="1"/>
  <c r="M9117" i="1"/>
  <c r="M9121" i="1"/>
  <c r="M9125" i="1"/>
  <c r="M9129" i="1"/>
  <c r="M9133" i="1"/>
  <c r="M9137" i="1"/>
  <c r="M9141" i="1"/>
  <c r="M9145" i="1"/>
  <c r="M9149" i="1"/>
  <c r="M9153" i="1"/>
  <c r="M9157" i="1"/>
  <c r="M9161" i="1"/>
  <c r="M9165" i="1"/>
  <c r="M9169" i="1"/>
  <c r="M9173" i="1"/>
  <c r="M9177" i="1"/>
  <c r="M9181" i="1"/>
  <c r="M9185" i="1"/>
  <c r="M9189" i="1"/>
  <c r="M9193" i="1"/>
  <c r="M9197" i="1"/>
  <c r="M9201" i="1"/>
  <c r="M9205" i="1"/>
  <c r="M9209" i="1"/>
  <c r="M9213" i="1"/>
  <c r="M9217" i="1"/>
  <c r="M9221" i="1"/>
  <c r="M9225" i="1"/>
  <c r="M9229" i="1"/>
  <c r="M9233" i="1"/>
  <c r="M9237" i="1"/>
  <c r="M9241" i="1"/>
  <c r="M9245" i="1"/>
  <c r="M9249" i="1"/>
  <c r="M9253" i="1"/>
  <c r="M9257" i="1"/>
  <c r="M9261" i="1"/>
  <c r="M9265" i="1"/>
  <c r="M9269" i="1"/>
  <c r="M9273" i="1"/>
  <c r="M9277" i="1"/>
  <c r="M9281" i="1"/>
  <c r="M9285" i="1"/>
  <c r="M9289" i="1"/>
  <c r="M9293" i="1"/>
  <c r="M9297" i="1"/>
  <c r="M9301" i="1"/>
  <c r="M9305" i="1"/>
  <c r="M9309" i="1"/>
  <c r="M9313" i="1"/>
  <c r="M9317" i="1"/>
  <c r="M9321" i="1"/>
  <c r="M9325" i="1"/>
  <c r="M9329" i="1"/>
  <c r="M9333" i="1"/>
  <c r="M9337" i="1"/>
  <c r="M9341" i="1"/>
  <c r="M9345" i="1"/>
  <c r="M9349" i="1"/>
  <c r="M9353" i="1"/>
  <c r="M9357" i="1"/>
  <c r="M9361" i="1"/>
  <c r="M9365" i="1"/>
  <c r="M9369" i="1"/>
  <c r="M9373" i="1"/>
  <c r="M9377" i="1"/>
  <c r="M9381" i="1"/>
  <c r="M9385" i="1"/>
  <c r="M9389" i="1"/>
  <c r="M9393" i="1"/>
  <c r="M9397" i="1"/>
  <c r="M9401" i="1"/>
  <c r="M9405" i="1"/>
  <c r="M9409" i="1"/>
  <c r="M9413" i="1"/>
  <c r="M9417" i="1"/>
  <c r="M9421" i="1"/>
  <c r="M9425" i="1"/>
  <c r="M9429" i="1"/>
  <c r="M9433" i="1"/>
  <c r="M9437" i="1"/>
  <c r="M9441" i="1"/>
  <c r="M9445" i="1"/>
  <c r="M9449" i="1"/>
  <c r="M9453" i="1"/>
  <c r="M9457" i="1"/>
  <c r="M9461" i="1"/>
  <c r="M9465" i="1"/>
  <c r="M9469" i="1"/>
  <c r="M9473" i="1"/>
  <c r="M9477" i="1"/>
  <c r="M9481" i="1"/>
  <c r="M2583" i="1"/>
  <c r="M2839" i="1"/>
  <c r="M3044" i="1"/>
  <c r="M3215" i="1"/>
  <c r="M3386" i="1"/>
  <c r="M3556" i="1"/>
  <c r="M3716" i="1"/>
  <c r="M3806" i="1"/>
  <c r="M3891" i="1"/>
  <c r="M3976" i="1"/>
  <c r="M4062" i="1"/>
  <c r="M4147" i="1"/>
  <c r="M4220" i="1"/>
  <c r="M4284" i="1"/>
  <c r="M4348" i="1"/>
  <c r="M4412" i="1"/>
  <c r="M4476" i="1"/>
  <c r="M4540" i="1"/>
  <c r="M4604" i="1"/>
  <c r="M4668" i="1"/>
  <c r="M4732" i="1"/>
  <c r="M4796" i="1"/>
  <c r="M4860" i="1"/>
  <c r="M4924" i="1"/>
  <c r="M4969" i="1"/>
  <c r="M5012" i="1"/>
  <c r="M5055" i="1"/>
  <c r="M5097" i="1"/>
  <c r="M5140" i="1"/>
  <c r="M5183" i="1"/>
  <c r="M5225" i="1"/>
  <c r="M5268" i="1"/>
  <c r="M5311" i="1"/>
  <c r="M5353" i="1"/>
  <c r="M5396" i="1"/>
  <c r="M5439" i="1"/>
  <c r="M5481" i="1"/>
  <c r="M5524" i="1"/>
  <c r="M5567" i="1"/>
  <c r="M5609" i="1"/>
  <c r="M5652" i="1"/>
  <c r="M5695" i="1"/>
  <c r="M5737" i="1"/>
  <c r="M5780" i="1"/>
  <c r="M5823" i="1"/>
  <c r="M5865" i="1"/>
  <c r="M5908" i="1"/>
  <c r="M5951" i="1"/>
  <c r="M5993" i="1"/>
  <c r="M6036" i="1"/>
  <c r="M6079" i="1"/>
  <c r="M6120" i="1"/>
  <c r="M6152" i="1"/>
  <c r="M6184" i="1"/>
  <c r="M6216" i="1"/>
  <c r="M6248" i="1"/>
  <c r="M6280" i="1"/>
  <c r="M6312" i="1"/>
  <c r="M6344" i="1"/>
  <c r="M6376" i="1"/>
  <c r="M6408" i="1"/>
  <c r="M6440" i="1"/>
  <c r="M6472" i="1"/>
  <c r="M6504" i="1"/>
  <c r="M6536" i="1"/>
  <c r="M6568" i="1"/>
  <c r="M6600" i="1"/>
  <c r="M6632" i="1"/>
  <c r="M6664" i="1"/>
  <c r="M6696" i="1"/>
  <c r="M6728" i="1"/>
  <c r="M6760" i="1"/>
  <c r="M6792" i="1"/>
  <c r="M6824" i="1"/>
  <c r="M6856" i="1"/>
  <c r="M6880" i="1"/>
  <c r="M6896" i="1"/>
  <c r="M6912" i="1"/>
  <c r="M6928" i="1"/>
  <c r="M6944" i="1"/>
  <c r="M6960" i="1"/>
  <c r="M6976" i="1"/>
  <c r="M6992" i="1"/>
  <c r="M7008" i="1"/>
  <c r="M7024" i="1"/>
  <c r="M9470" i="1"/>
  <c r="M9454" i="1"/>
  <c r="M9438" i="1"/>
  <c r="M9422" i="1"/>
  <c r="M9406" i="1"/>
  <c r="M9390" i="1"/>
  <c r="M9374" i="1"/>
  <c r="M9358" i="1"/>
  <c r="M9342" i="1"/>
  <c r="M9326" i="1"/>
  <c r="M9310" i="1"/>
  <c r="M9294" i="1"/>
  <c r="M9278" i="1"/>
  <c r="M9262" i="1"/>
  <c r="M9246" i="1"/>
  <c r="M9230" i="1"/>
  <c r="M9214" i="1"/>
  <c r="M9198" i="1"/>
  <c r="M9182" i="1"/>
  <c r="M9166" i="1"/>
  <c r="M9150" i="1"/>
  <c r="M9134" i="1"/>
  <c r="M9118" i="1"/>
  <c r="M9102" i="1"/>
  <c r="M9086" i="1"/>
  <c r="M9070" i="1"/>
  <c r="M9054" i="1"/>
  <c r="M9038" i="1"/>
  <c r="M9022" i="1"/>
  <c r="M9006" i="1"/>
  <c r="M8990" i="1"/>
  <c r="M8974" i="1"/>
  <c r="M8958" i="1"/>
  <c r="M8942" i="1"/>
  <c r="M8926" i="1"/>
  <c r="M8910" i="1"/>
  <c r="M8894" i="1"/>
  <c r="M8878" i="1"/>
  <c r="M8862" i="1"/>
  <c r="M8846" i="1"/>
  <c r="M8830" i="1"/>
  <c r="M8814" i="1"/>
  <c r="M8798" i="1"/>
  <c r="M8782" i="1"/>
  <c r="M8766" i="1"/>
  <c r="M8750" i="1"/>
  <c r="M8734" i="1"/>
  <c r="M8718" i="1"/>
  <c r="M8702" i="1"/>
  <c r="M8686" i="1"/>
  <c r="M8670" i="1"/>
  <c r="M8654" i="1"/>
  <c r="M8638" i="1"/>
  <c r="M8622" i="1"/>
  <c r="M8606" i="1"/>
  <c r="M8590" i="1"/>
  <c r="M8574" i="1"/>
  <c r="J10" i="22" s="1"/>
  <c r="J12" i="22" s="1"/>
  <c r="M8558" i="1"/>
  <c r="M8542" i="1"/>
  <c r="M8526" i="1"/>
  <c r="M8510" i="1"/>
  <c r="M8494" i="1"/>
  <c r="M8478" i="1"/>
  <c r="M8462" i="1"/>
  <c r="M8446" i="1"/>
  <c r="M8430" i="1"/>
  <c r="M8414" i="1"/>
  <c r="M8398" i="1"/>
  <c r="M8382" i="1"/>
  <c r="M8366" i="1"/>
  <c r="M8350" i="1"/>
  <c r="M8334" i="1"/>
  <c r="M8318" i="1"/>
  <c r="M8302" i="1"/>
  <c r="M8286" i="1"/>
  <c r="M8270" i="1"/>
  <c r="M8254" i="1"/>
  <c r="M8238" i="1"/>
  <c r="M8222" i="1"/>
  <c r="M8206" i="1"/>
  <c r="M8190" i="1"/>
  <c r="M8174" i="1"/>
  <c r="M8158" i="1"/>
  <c r="M8142" i="1"/>
  <c r="M8126" i="1"/>
  <c r="M8110" i="1"/>
  <c r="M8094" i="1"/>
  <c r="M8078" i="1"/>
  <c r="M8062" i="1"/>
  <c r="M8046" i="1"/>
  <c r="M8030" i="1"/>
  <c r="M8014" i="1"/>
  <c r="M7998" i="1"/>
  <c r="M7982" i="1"/>
  <c r="M7966" i="1"/>
  <c r="M7950" i="1"/>
  <c r="M7934" i="1"/>
  <c r="M7918" i="1"/>
  <c r="M7902" i="1"/>
  <c r="M7886" i="1"/>
  <c r="M7870" i="1"/>
  <c r="M7854" i="1"/>
  <c r="M7838" i="1"/>
  <c r="M7822" i="1"/>
  <c r="M7806" i="1"/>
  <c r="M7790" i="1"/>
  <c r="M7774" i="1"/>
  <c r="M7758" i="1"/>
  <c r="M7742" i="1"/>
  <c r="M7726" i="1"/>
  <c r="M7710" i="1"/>
  <c r="M7694" i="1"/>
  <c r="M7678" i="1"/>
  <c r="M7662" i="1"/>
  <c r="M7646" i="1"/>
  <c r="M7630" i="1"/>
  <c r="M7614" i="1"/>
  <c r="M7598" i="1"/>
  <c r="M7582" i="1"/>
  <c r="M7566" i="1"/>
  <c r="M7550" i="1"/>
  <c r="M7534" i="1"/>
  <c r="M7518" i="1"/>
  <c r="M7502" i="1"/>
  <c r="M7486" i="1"/>
  <c r="M7470" i="1"/>
  <c r="M7454" i="1"/>
  <c r="M7438" i="1"/>
  <c r="M7422" i="1"/>
  <c r="M7406" i="1"/>
  <c r="M7390" i="1"/>
  <c r="M7374" i="1"/>
  <c r="M7358" i="1"/>
  <c r="M7342" i="1"/>
  <c r="M7326" i="1"/>
  <c r="M7310" i="1"/>
  <c r="M7294" i="1"/>
  <c r="M7278" i="1"/>
  <c r="M7262" i="1"/>
  <c r="M7246" i="1"/>
  <c r="M7230" i="1"/>
  <c r="M7214" i="1"/>
  <c r="M7198" i="1"/>
  <c r="M7168" i="1"/>
  <c r="M7104" i="1"/>
  <c r="M7040" i="1"/>
  <c r="L8331" i="1"/>
  <c r="L2681" i="1"/>
  <c r="L1833" i="1"/>
  <c r="L1236" i="1"/>
  <c r="F9478" i="1"/>
  <c r="J9478" i="1" s="1"/>
  <c r="L9478" i="1" s="1"/>
  <c r="F9473" i="1"/>
  <c r="J9473" i="1" s="1"/>
  <c r="L9473" i="1" s="1"/>
  <c r="F9467" i="1"/>
  <c r="J9467" i="1" s="1"/>
  <c r="L9467" i="1" s="1"/>
  <c r="F9462" i="1"/>
  <c r="J9462" i="1" s="1"/>
  <c r="L9462" i="1" s="1"/>
  <c r="F9457" i="1"/>
  <c r="J9457" i="1" s="1"/>
  <c r="L9457" i="1" s="1"/>
  <c r="F9451" i="1"/>
  <c r="J9451" i="1" s="1"/>
  <c r="L9451" i="1" s="1"/>
  <c r="F9446" i="1"/>
  <c r="J9446" i="1" s="1"/>
  <c r="L9446" i="1" s="1"/>
  <c r="F9441" i="1"/>
  <c r="J9441" i="1" s="1"/>
  <c r="L9441" i="1" s="1"/>
  <c r="F9435" i="1"/>
  <c r="J9435" i="1" s="1"/>
  <c r="L9435" i="1" s="1"/>
  <c r="F9430" i="1"/>
  <c r="J9430" i="1" s="1"/>
  <c r="L9430" i="1" s="1"/>
  <c r="F9425" i="1"/>
  <c r="J9425" i="1" s="1"/>
  <c r="L9425" i="1" s="1"/>
  <c r="F9419" i="1"/>
  <c r="J9419" i="1" s="1"/>
  <c r="L9419" i="1" s="1"/>
  <c r="F9414" i="1"/>
  <c r="J9414" i="1" s="1"/>
  <c r="L9414" i="1" s="1"/>
  <c r="F9409" i="1"/>
  <c r="J9409" i="1" s="1"/>
  <c r="L9409" i="1" s="1"/>
  <c r="F9403" i="1"/>
  <c r="J9403" i="1" s="1"/>
  <c r="L9403" i="1" s="1"/>
  <c r="F9398" i="1"/>
  <c r="J9398" i="1" s="1"/>
  <c r="L9398" i="1" s="1"/>
  <c r="F9393" i="1"/>
  <c r="J9393" i="1" s="1"/>
  <c r="L9393" i="1" s="1"/>
  <c r="F9387" i="1"/>
  <c r="J9387" i="1" s="1"/>
  <c r="L9387" i="1" s="1"/>
  <c r="F9382" i="1"/>
  <c r="J9382" i="1" s="1"/>
  <c r="L9382" i="1" s="1"/>
  <c r="F9377" i="1"/>
  <c r="J9377" i="1" s="1"/>
  <c r="L9377" i="1" s="1"/>
  <c r="F9371" i="1"/>
  <c r="J9371" i="1" s="1"/>
  <c r="L9371" i="1" s="1"/>
  <c r="F9366" i="1"/>
  <c r="J9366" i="1" s="1"/>
  <c r="L9366" i="1" s="1"/>
  <c r="F9361" i="1"/>
  <c r="J9361" i="1" s="1"/>
  <c r="L9361" i="1" s="1"/>
  <c r="F9355" i="1"/>
  <c r="J9355" i="1" s="1"/>
  <c r="L9355" i="1" s="1"/>
  <c r="F9350" i="1"/>
  <c r="J9350" i="1" s="1"/>
  <c r="L9350" i="1" s="1"/>
  <c r="F9345" i="1"/>
  <c r="J9345" i="1" s="1"/>
  <c r="L9345" i="1" s="1"/>
  <c r="F9339" i="1"/>
  <c r="J9339" i="1" s="1"/>
  <c r="L9339" i="1" s="1"/>
  <c r="F9334" i="1"/>
  <c r="J9334" i="1" s="1"/>
  <c r="L9334" i="1" s="1"/>
  <c r="F9329" i="1"/>
  <c r="J9329" i="1" s="1"/>
  <c r="L9329" i="1" s="1"/>
  <c r="F9323" i="1"/>
  <c r="J9323" i="1" s="1"/>
  <c r="L9323" i="1" s="1"/>
  <c r="F9318" i="1"/>
  <c r="J9318" i="1" s="1"/>
  <c r="L9318" i="1" s="1"/>
  <c r="F9313" i="1"/>
  <c r="J9313" i="1" s="1"/>
  <c r="L9313" i="1" s="1"/>
  <c r="F9307" i="1"/>
  <c r="J9307" i="1" s="1"/>
  <c r="L9307" i="1" s="1"/>
  <c r="F9302" i="1"/>
  <c r="J9302" i="1" s="1"/>
  <c r="L9302" i="1" s="1"/>
  <c r="F9297" i="1"/>
  <c r="J9297" i="1" s="1"/>
  <c r="L9297" i="1" s="1"/>
  <c r="F9291" i="1"/>
  <c r="J9291" i="1" s="1"/>
  <c r="L9291" i="1" s="1"/>
  <c r="F9286" i="1"/>
  <c r="J9286" i="1" s="1"/>
  <c r="L9286" i="1" s="1"/>
  <c r="F9281" i="1"/>
  <c r="J9281" i="1" s="1"/>
  <c r="L9281" i="1" s="1"/>
  <c r="F9275" i="1"/>
  <c r="J9275" i="1" s="1"/>
  <c r="L9275" i="1" s="1"/>
  <c r="F9270" i="1"/>
  <c r="J9270" i="1" s="1"/>
  <c r="L9270" i="1" s="1"/>
  <c r="F9265" i="1"/>
  <c r="J9265" i="1" s="1"/>
  <c r="L9265" i="1" s="1"/>
  <c r="F9259" i="1"/>
  <c r="J9259" i="1" s="1"/>
  <c r="L9259" i="1" s="1"/>
  <c r="F9254" i="1"/>
  <c r="J9254" i="1" s="1"/>
  <c r="L9254" i="1" s="1"/>
  <c r="F9247" i="1"/>
  <c r="J9247" i="1" s="1"/>
  <c r="L9247" i="1" s="1"/>
  <c r="F9226" i="1"/>
  <c r="J9226" i="1" s="1"/>
  <c r="L9226" i="1" s="1"/>
  <c r="F9205" i="1"/>
  <c r="J9205" i="1" s="1"/>
  <c r="L9205" i="1" s="1"/>
  <c r="F9183" i="1"/>
  <c r="J9183" i="1" s="1"/>
  <c r="L9183" i="1" s="1"/>
  <c r="F9162" i="1"/>
  <c r="J9162" i="1" s="1"/>
  <c r="L9162" i="1" s="1"/>
  <c r="F9141" i="1"/>
  <c r="J9141" i="1" s="1"/>
  <c r="L9141" i="1" s="1"/>
  <c r="F9119" i="1"/>
  <c r="J9119" i="1" s="1"/>
  <c r="L9119" i="1" s="1"/>
  <c r="F9098" i="1"/>
  <c r="J9098" i="1" s="1"/>
  <c r="L9098" i="1" s="1"/>
  <c r="F9077" i="1"/>
  <c r="J9077" i="1" s="1"/>
  <c r="L9077" i="1" s="1"/>
  <c r="F9051" i="1"/>
  <c r="J9051" i="1" s="1"/>
  <c r="L9051" i="1" s="1"/>
  <c r="F9019" i="1"/>
  <c r="J9019" i="1" s="1"/>
  <c r="L9019" i="1" s="1"/>
  <c r="F8987" i="1"/>
  <c r="J8987" i="1" s="1"/>
  <c r="L8987" i="1" s="1"/>
  <c r="F8955" i="1"/>
  <c r="J8955" i="1" s="1"/>
  <c r="L8955" i="1" s="1"/>
  <c r="F8923" i="1"/>
  <c r="J8923" i="1" s="1"/>
  <c r="L8923" i="1" s="1"/>
  <c r="F8891" i="1"/>
  <c r="J8891" i="1" s="1"/>
  <c r="L8891" i="1" s="1"/>
  <c r="F8859" i="1"/>
  <c r="J8859" i="1" s="1"/>
  <c r="L8859" i="1" s="1"/>
  <c r="F8827" i="1"/>
  <c r="J8827" i="1" s="1"/>
  <c r="L8827" i="1" s="1"/>
  <c r="F8795" i="1"/>
  <c r="J8795" i="1" s="1"/>
  <c r="L8795" i="1" s="1"/>
  <c r="F8763" i="1"/>
  <c r="J8763" i="1" s="1"/>
  <c r="L8763" i="1" s="1"/>
  <c r="F8731" i="1"/>
  <c r="J8731" i="1" s="1"/>
  <c r="L8731" i="1" s="1"/>
  <c r="F8699" i="1"/>
  <c r="J8699" i="1" s="1"/>
  <c r="L8699" i="1" s="1"/>
  <c r="F8667" i="1"/>
  <c r="J8667" i="1" s="1"/>
  <c r="L8667" i="1" s="1"/>
  <c r="F8635" i="1"/>
  <c r="J8635" i="1" s="1"/>
  <c r="L8635" i="1" s="1"/>
  <c r="F8603" i="1"/>
  <c r="J8603" i="1" s="1"/>
  <c r="L8603" i="1" s="1"/>
  <c r="F8571" i="1"/>
  <c r="J8571" i="1" s="1"/>
  <c r="L8571" i="1" s="1"/>
  <c r="F8539" i="1"/>
  <c r="J8539" i="1" s="1"/>
  <c r="L8539" i="1" s="1"/>
  <c r="F8507" i="1"/>
  <c r="J8507" i="1" s="1"/>
  <c r="L8507" i="1" s="1"/>
  <c r="F8475" i="1"/>
  <c r="J8475" i="1" s="1"/>
  <c r="L8475" i="1" s="1"/>
  <c r="F8443" i="1"/>
  <c r="J8443" i="1" s="1"/>
  <c r="L8443" i="1" s="1"/>
  <c r="F8411" i="1"/>
  <c r="J8411" i="1" s="1"/>
  <c r="L8411" i="1" s="1"/>
  <c r="F8379" i="1"/>
  <c r="J8379" i="1" s="1"/>
  <c r="L8379" i="1" s="1"/>
  <c r="F8347" i="1"/>
  <c r="J8347" i="1" s="1"/>
  <c r="L8347" i="1" s="1"/>
  <c r="F9482" i="1"/>
  <c r="J9482" i="1" s="1"/>
  <c r="L9482" i="1" s="1"/>
  <c r="F9477" i="1"/>
  <c r="J9477" i="1" s="1"/>
  <c r="L9477" i="1" s="1"/>
  <c r="F9471" i="1"/>
  <c r="J9471" i="1" s="1"/>
  <c r="L9471" i="1" s="1"/>
  <c r="F9466" i="1"/>
  <c r="J9466" i="1" s="1"/>
  <c r="L9466" i="1" s="1"/>
  <c r="F9461" i="1"/>
  <c r="J9461" i="1" s="1"/>
  <c r="L9461" i="1" s="1"/>
  <c r="F9455" i="1"/>
  <c r="J9455" i="1" s="1"/>
  <c r="L9455" i="1" s="1"/>
  <c r="F9450" i="1"/>
  <c r="J9450" i="1" s="1"/>
  <c r="L9450" i="1" s="1"/>
  <c r="F9445" i="1"/>
  <c r="J9445" i="1" s="1"/>
  <c r="L9445" i="1" s="1"/>
  <c r="F9439" i="1"/>
  <c r="J9439" i="1" s="1"/>
  <c r="L9439" i="1" s="1"/>
  <c r="F9434" i="1"/>
  <c r="J9434" i="1" s="1"/>
  <c r="L9434" i="1" s="1"/>
  <c r="F9429" i="1"/>
  <c r="J9429" i="1" s="1"/>
  <c r="L9429" i="1" s="1"/>
  <c r="F9423" i="1"/>
  <c r="J9423" i="1" s="1"/>
  <c r="L9423" i="1" s="1"/>
  <c r="F9418" i="1"/>
  <c r="J9418" i="1" s="1"/>
  <c r="L9418" i="1" s="1"/>
  <c r="F9413" i="1"/>
  <c r="J9413" i="1" s="1"/>
  <c r="L9413" i="1" s="1"/>
  <c r="F9407" i="1"/>
  <c r="J9407" i="1" s="1"/>
  <c r="L9407" i="1" s="1"/>
  <c r="F9402" i="1"/>
  <c r="J9402" i="1" s="1"/>
  <c r="L9402" i="1" s="1"/>
  <c r="F9397" i="1"/>
  <c r="J9397" i="1" s="1"/>
  <c r="L9397" i="1" s="1"/>
  <c r="F9391" i="1"/>
  <c r="J9391" i="1" s="1"/>
  <c r="L9391" i="1" s="1"/>
  <c r="F9386" i="1"/>
  <c r="J9386" i="1" s="1"/>
  <c r="L9386" i="1" s="1"/>
  <c r="F9381" i="1"/>
  <c r="J9381" i="1" s="1"/>
  <c r="L9381" i="1" s="1"/>
  <c r="F9375" i="1"/>
  <c r="J9375" i="1" s="1"/>
  <c r="L9375" i="1" s="1"/>
  <c r="F9370" i="1"/>
  <c r="J9370" i="1" s="1"/>
  <c r="L9370" i="1" s="1"/>
  <c r="F9365" i="1"/>
  <c r="J9365" i="1" s="1"/>
  <c r="L9365" i="1" s="1"/>
  <c r="F9359" i="1"/>
  <c r="J9359" i="1" s="1"/>
  <c r="L9359" i="1" s="1"/>
  <c r="F9354" i="1"/>
  <c r="J9354" i="1" s="1"/>
  <c r="L9354" i="1" s="1"/>
  <c r="F9349" i="1"/>
  <c r="J9349" i="1" s="1"/>
  <c r="L9349" i="1" s="1"/>
  <c r="F9343" i="1"/>
  <c r="J9343" i="1" s="1"/>
  <c r="L9343" i="1" s="1"/>
  <c r="F9338" i="1"/>
  <c r="J9338" i="1" s="1"/>
  <c r="L9338" i="1" s="1"/>
  <c r="F9333" i="1"/>
  <c r="J9333" i="1" s="1"/>
  <c r="L9333" i="1" s="1"/>
  <c r="F9327" i="1"/>
  <c r="J9327" i="1" s="1"/>
  <c r="L9327" i="1" s="1"/>
  <c r="F9322" i="1"/>
  <c r="J9322" i="1" s="1"/>
  <c r="L9322" i="1" s="1"/>
  <c r="F9317" i="1"/>
  <c r="J9317" i="1" s="1"/>
  <c r="L9317" i="1" s="1"/>
  <c r="F9311" i="1"/>
  <c r="J9311" i="1" s="1"/>
  <c r="L9311" i="1" s="1"/>
  <c r="F9306" i="1"/>
  <c r="J9306" i="1" s="1"/>
  <c r="L9306" i="1" s="1"/>
  <c r="F9301" i="1"/>
  <c r="J9301" i="1" s="1"/>
  <c r="L9301" i="1" s="1"/>
  <c r="F9295" i="1"/>
  <c r="J9295" i="1" s="1"/>
  <c r="L9295" i="1" s="1"/>
  <c r="F9290" i="1"/>
  <c r="J9290" i="1" s="1"/>
  <c r="L9290" i="1" s="1"/>
  <c r="F9285" i="1"/>
  <c r="J9285" i="1" s="1"/>
  <c r="L9285" i="1" s="1"/>
  <c r="F9279" i="1"/>
  <c r="J9279" i="1" s="1"/>
  <c r="L9279" i="1" s="1"/>
  <c r="F9274" i="1"/>
  <c r="J9274" i="1" s="1"/>
  <c r="L9274" i="1" s="1"/>
  <c r="F9269" i="1"/>
  <c r="J9269" i="1" s="1"/>
  <c r="L9269" i="1" s="1"/>
  <c r="F9263" i="1"/>
  <c r="J9263" i="1" s="1"/>
  <c r="L9263" i="1" s="1"/>
  <c r="F9258" i="1"/>
  <c r="J9258" i="1" s="1"/>
  <c r="L9258" i="1" s="1"/>
  <c r="F9253" i="1"/>
  <c r="J9253" i="1" s="1"/>
  <c r="L9253" i="1" s="1"/>
  <c r="F9242" i="1"/>
  <c r="J9242" i="1" s="1"/>
  <c r="L9242" i="1" s="1"/>
  <c r="F9221" i="1"/>
  <c r="J9221" i="1" s="1"/>
  <c r="L9221" i="1" s="1"/>
  <c r="F9199" i="1"/>
  <c r="J9199" i="1" s="1"/>
  <c r="L9199" i="1" s="1"/>
  <c r="F9178" i="1"/>
  <c r="J9178" i="1" s="1"/>
  <c r="L9178" i="1" s="1"/>
  <c r="F9157" i="1"/>
  <c r="J9157" i="1" s="1"/>
  <c r="L9157" i="1" s="1"/>
  <c r="F9135" i="1"/>
  <c r="J9135" i="1" s="1"/>
  <c r="L9135" i="1" s="1"/>
  <c r="F9114" i="1"/>
  <c r="J9114" i="1" s="1"/>
  <c r="L9114" i="1" s="1"/>
  <c r="F9093" i="1"/>
  <c r="J9093" i="1" s="1"/>
  <c r="L9093" i="1" s="1"/>
  <c r="F9071" i="1"/>
  <c r="J9071" i="1" s="1"/>
  <c r="L9071" i="1" s="1"/>
  <c r="F9043" i="1"/>
  <c r="J9043" i="1" s="1"/>
  <c r="L9043" i="1" s="1"/>
  <c r="F9011" i="1"/>
  <c r="J9011" i="1" s="1"/>
  <c r="L9011" i="1" s="1"/>
  <c r="F8979" i="1"/>
  <c r="J8979" i="1" s="1"/>
  <c r="L8979" i="1" s="1"/>
  <c r="F8947" i="1"/>
  <c r="J8947" i="1" s="1"/>
  <c r="L8947" i="1" s="1"/>
  <c r="F8915" i="1"/>
  <c r="J8915" i="1" s="1"/>
  <c r="L8915" i="1" s="1"/>
  <c r="F8883" i="1"/>
  <c r="J8883" i="1" s="1"/>
  <c r="L8883" i="1" s="1"/>
  <c r="F8851" i="1"/>
  <c r="J8851" i="1" s="1"/>
  <c r="L8851" i="1" s="1"/>
  <c r="F8819" i="1"/>
  <c r="J8819" i="1" s="1"/>
  <c r="L8819" i="1" s="1"/>
  <c r="F8787" i="1"/>
  <c r="J8787" i="1" s="1"/>
  <c r="L8787" i="1" s="1"/>
  <c r="F8755" i="1"/>
  <c r="J8755" i="1" s="1"/>
  <c r="L8755" i="1" s="1"/>
  <c r="F8723" i="1"/>
  <c r="J8723" i="1" s="1"/>
  <c r="L8723" i="1" s="1"/>
  <c r="F8691" i="1"/>
  <c r="J8691" i="1" s="1"/>
  <c r="L8691" i="1" s="1"/>
  <c r="F8659" i="1"/>
  <c r="J8659" i="1" s="1"/>
  <c r="L8659" i="1" s="1"/>
  <c r="F8627" i="1"/>
  <c r="J8627" i="1" s="1"/>
  <c r="L8627" i="1" s="1"/>
  <c r="F8595" i="1"/>
  <c r="J8595" i="1" s="1"/>
  <c r="L8595" i="1" s="1"/>
  <c r="F8563" i="1"/>
  <c r="J8563" i="1" s="1"/>
  <c r="L8563" i="1" s="1"/>
  <c r="F8531" i="1"/>
  <c r="J8531" i="1" s="1"/>
  <c r="L8531" i="1" s="1"/>
  <c r="F8499" i="1"/>
  <c r="J8499" i="1" s="1"/>
  <c r="L8499" i="1" s="1"/>
  <c r="F8467" i="1"/>
  <c r="J8467" i="1" s="1"/>
  <c r="L8467" i="1" s="1"/>
  <c r="F8435" i="1"/>
  <c r="J8435" i="1" s="1"/>
  <c r="L8435" i="1" s="1"/>
  <c r="F8403" i="1"/>
  <c r="J8403" i="1" s="1"/>
  <c r="L8403" i="1" s="1"/>
  <c r="F8371" i="1"/>
  <c r="J8371" i="1" s="1"/>
  <c r="L8371" i="1" s="1"/>
  <c r="F8339" i="1"/>
  <c r="J8339" i="1" s="1"/>
  <c r="L8339" i="1" s="1"/>
  <c r="F9481" i="1"/>
  <c r="J9481" i="1" s="1"/>
  <c r="L9481" i="1" s="1"/>
  <c r="F9475" i="1"/>
  <c r="J9475" i="1" s="1"/>
  <c r="L9475" i="1" s="1"/>
  <c r="F9470" i="1"/>
  <c r="J9470" i="1" s="1"/>
  <c r="L9470" i="1" s="1"/>
  <c r="F9465" i="1"/>
  <c r="J9465" i="1" s="1"/>
  <c r="L9465" i="1" s="1"/>
  <c r="F9459" i="1"/>
  <c r="J9459" i="1" s="1"/>
  <c r="L9459" i="1" s="1"/>
  <c r="F9454" i="1"/>
  <c r="J9454" i="1" s="1"/>
  <c r="L9454" i="1" s="1"/>
  <c r="F9449" i="1"/>
  <c r="J9449" i="1" s="1"/>
  <c r="L9449" i="1" s="1"/>
  <c r="F9443" i="1"/>
  <c r="J9443" i="1" s="1"/>
  <c r="L9443" i="1" s="1"/>
  <c r="F9438" i="1"/>
  <c r="J9438" i="1" s="1"/>
  <c r="L9438" i="1" s="1"/>
  <c r="F9433" i="1"/>
  <c r="J9433" i="1" s="1"/>
  <c r="L9433" i="1" s="1"/>
  <c r="F9427" i="1"/>
  <c r="J9427" i="1" s="1"/>
  <c r="L9427" i="1" s="1"/>
  <c r="F9422" i="1"/>
  <c r="J9422" i="1" s="1"/>
  <c r="L9422" i="1" s="1"/>
  <c r="F9417" i="1"/>
  <c r="J9417" i="1" s="1"/>
  <c r="L9417" i="1" s="1"/>
  <c r="F9411" i="1"/>
  <c r="J9411" i="1" s="1"/>
  <c r="L9411" i="1" s="1"/>
  <c r="F9406" i="1"/>
  <c r="J9406" i="1" s="1"/>
  <c r="L9406" i="1" s="1"/>
  <c r="F9401" i="1"/>
  <c r="J9401" i="1" s="1"/>
  <c r="L9401" i="1" s="1"/>
  <c r="F9395" i="1"/>
  <c r="J9395" i="1" s="1"/>
  <c r="L9395" i="1" s="1"/>
  <c r="F9390" i="1"/>
  <c r="J9390" i="1" s="1"/>
  <c r="L9390" i="1" s="1"/>
  <c r="F9385" i="1"/>
  <c r="J9385" i="1" s="1"/>
  <c r="L9385" i="1" s="1"/>
  <c r="F9379" i="1"/>
  <c r="J9379" i="1" s="1"/>
  <c r="L9379" i="1" s="1"/>
  <c r="F9374" i="1"/>
  <c r="J9374" i="1" s="1"/>
  <c r="L9374" i="1" s="1"/>
  <c r="F9369" i="1"/>
  <c r="J9369" i="1" s="1"/>
  <c r="L9369" i="1" s="1"/>
  <c r="F9363" i="1"/>
  <c r="J9363" i="1" s="1"/>
  <c r="L9363" i="1" s="1"/>
  <c r="F9358" i="1"/>
  <c r="J9358" i="1" s="1"/>
  <c r="L9358" i="1" s="1"/>
  <c r="F9353" i="1"/>
  <c r="J9353" i="1" s="1"/>
  <c r="L9353" i="1" s="1"/>
  <c r="F9347" i="1"/>
  <c r="J9347" i="1" s="1"/>
  <c r="L9347" i="1" s="1"/>
  <c r="F9342" i="1"/>
  <c r="J9342" i="1" s="1"/>
  <c r="L9342" i="1" s="1"/>
  <c r="F9337" i="1"/>
  <c r="J9337" i="1" s="1"/>
  <c r="L9337" i="1" s="1"/>
  <c r="F9331" i="1"/>
  <c r="J9331" i="1" s="1"/>
  <c r="L9331" i="1" s="1"/>
  <c r="F9326" i="1"/>
  <c r="J9326" i="1" s="1"/>
  <c r="L9326" i="1" s="1"/>
  <c r="F9321" i="1"/>
  <c r="J9321" i="1" s="1"/>
  <c r="L9321" i="1" s="1"/>
  <c r="F9315" i="1"/>
  <c r="J9315" i="1" s="1"/>
  <c r="L9315" i="1" s="1"/>
  <c r="F9310" i="1"/>
  <c r="J9310" i="1" s="1"/>
  <c r="L9310" i="1" s="1"/>
  <c r="F9305" i="1"/>
  <c r="J9305" i="1" s="1"/>
  <c r="L9305" i="1" s="1"/>
  <c r="F9299" i="1"/>
  <c r="J9299" i="1" s="1"/>
  <c r="L9299" i="1" s="1"/>
  <c r="F9294" i="1"/>
  <c r="J9294" i="1" s="1"/>
  <c r="L9294" i="1" s="1"/>
  <c r="F9289" i="1"/>
  <c r="J9289" i="1" s="1"/>
  <c r="L9289" i="1" s="1"/>
  <c r="F9283" i="1"/>
  <c r="J9283" i="1" s="1"/>
  <c r="L9283" i="1" s="1"/>
  <c r="F9278" i="1"/>
  <c r="J9278" i="1" s="1"/>
  <c r="L9278" i="1" s="1"/>
  <c r="F9273" i="1"/>
  <c r="J9273" i="1" s="1"/>
  <c r="L9273" i="1" s="1"/>
  <c r="F9267" i="1"/>
  <c r="J9267" i="1" s="1"/>
  <c r="L9267" i="1" s="1"/>
  <c r="F9262" i="1"/>
  <c r="J9262" i="1" s="1"/>
  <c r="L9262" i="1" s="1"/>
  <c r="F9257" i="1"/>
  <c r="J9257" i="1" s="1"/>
  <c r="L9257" i="1" s="1"/>
  <c r="F9251" i="1"/>
  <c r="J9251" i="1" s="1"/>
  <c r="L9251" i="1" s="1"/>
  <c r="F9237" i="1"/>
  <c r="J9237" i="1" s="1"/>
  <c r="L9237" i="1" s="1"/>
  <c r="F9215" i="1"/>
  <c r="J9215" i="1" s="1"/>
  <c r="L9215" i="1" s="1"/>
  <c r="F9194" i="1"/>
  <c r="J9194" i="1" s="1"/>
  <c r="L9194" i="1" s="1"/>
  <c r="F9173" i="1"/>
  <c r="J9173" i="1" s="1"/>
  <c r="L9173" i="1" s="1"/>
  <c r="F9151" i="1"/>
  <c r="J9151" i="1" s="1"/>
  <c r="L9151" i="1" s="1"/>
  <c r="F9130" i="1"/>
  <c r="J9130" i="1" s="1"/>
  <c r="L9130" i="1" s="1"/>
  <c r="F9109" i="1"/>
  <c r="J9109" i="1" s="1"/>
  <c r="L9109" i="1" s="1"/>
  <c r="F9087" i="1"/>
  <c r="J9087" i="1" s="1"/>
  <c r="L9087" i="1" s="1"/>
  <c r="F9066" i="1"/>
  <c r="J9066" i="1" s="1"/>
  <c r="L9066" i="1" s="1"/>
  <c r="F9035" i="1"/>
  <c r="J9035" i="1" s="1"/>
  <c r="L9035" i="1" s="1"/>
  <c r="F9003" i="1"/>
  <c r="J9003" i="1" s="1"/>
  <c r="L9003" i="1" s="1"/>
  <c r="F8971" i="1"/>
  <c r="J8971" i="1" s="1"/>
  <c r="L8971" i="1" s="1"/>
  <c r="F8939" i="1"/>
  <c r="J8939" i="1" s="1"/>
  <c r="L8939" i="1" s="1"/>
  <c r="F8907" i="1"/>
  <c r="J8907" i="1" s="1"/>
  <c r="L8907" i="1" s="1"/>
  <c r="F8875" i="1"/>
  <c r="J8875" i="1" s="1"/>
  <c r="L8875" i="1" s="1"/>
  <c r="F8843" i="1"/>
  <c r="J8843" i="1" s="1"/>
  <c r="L8843" i="1" s="1"/>
  <c r="F8811" i="1"/>
  <c r="J8811" i="1" s="1"/>
  <c r="L8811" i="1" s="1"/>
  <c r="F8779" i="1"/>
  <c r="J8779" i="1" s="1"/>
  <c r="L8779" i="1" s="1"/>
  <c r="F8747" i="1"/>
  <c r="J8747" i="1" s="1"/>
  <c r="L8747" i="1" s="1"/>
  <c r="F8715" i="1"/>
  <c r="J8715" i="1" s="1"/>
  <c r="L8715" i="1" s="1"/>
  <c r="F8683" i="1"/>
  <c r="J8683" i="1" s="1"/>
  <c r="L8683" i="1" s="1"/>
  <c r="F8651" i="1"/>
  <c r="J8651" i="1" s="1"/>
  <c r="L8651" i="1" s="1"/>
  <c r="F8619" i="1"/>
  <c r="J8619" i="1" s="1"/>
  <c r="L8619" i="1" s="1"/>
  <c r="F8587" i="1"/>
  <c r="J8587" i="1" s="1"/>
  <c r="L8587" i="1" s="1"/>
  <c r="F8555" i="1"/>
  <c r="J8555" i="1" s="1"/>
  <c r="L8555" i="1" s="1"/>
  <c r="F8523" i="1"/>
  <c r="J8523" i="1" s="1"/>
  <c r="L8523" i="1" s="1"/>
  <c r="F8491" i="1"/>
  <c r="J8491" i="1" s="1"/>
  <c r="L8491" i="1" s="1"/>
  <c r="F8459" i="1"/>
  <c r="J8459" i="1" s="1"/>
  <c r="L8459" i="1" s="1"/>
  <c r="F8427" i="1"/>
  <c r="J8427" i="1" s="1"/>
  <c r="L8427" i="1" s="1"/>
  <c r="F8395" i="1"/>
  <c r="J8395" i="1" s="1"/>
  <c r="L8395" i="1" s="1"/>
  <c r="F8363" i="1"/>
  <c r="J8363" i="1" s="1"/>
  <c r="L8363" i="1" s="1"/>
  <c r="F1279" i="1"/>
  <c r="J1279" i="1" s="1"/>
  <c r="L1279" i="1" s="1"/>
  <c r="F2120" i="1"/>
  <c r="J2120" i="1" s="1"/>
  <c r="L2120" i="1" s="1"/>
  <c r="F2500" i="1"/>
  <c r="J2500" i="1" s="1"/>
  <c r="L2500" i="1" s="1"/>
  <c r="F2834" i="1"/>
  <c r="J2834" i="1" s="1"/>
  <c r="L2834" i="1" s="1"/>
  <c r="F3056" i="1"/>
  <c r="J3056" i="1" s="1"/>
  <c r="L3056" i="1" s="1"/>
  <c r="F3227" i="1"/>
  <c r="J3227" i="1" s="1"/>
  <c r="L3227" i="1" s="1"/>
  <c r="F3386" i="1"/>
  <c r="J3386" i="1" s="1"/>
  <c r="L3386" i="1" s="1"/>
  <c r="F3514" i="1"/>
  <c r="J3514" i="1" s="1"/>
  <c r="L3514" i="1" s="1"/>
  <c r="F3642" i="1"/>
  <c r="J3642" i="1" s="1"/>
  <c r="L3642" i="1" s="1"/>
  <c r="F3770" i="1"/>
  <c r="J3770" i="1" s="1"/>
  <c r="L3770" i="1" s="1"/>
  <c r="F3898" i="1"/>
  <c r="J3898" i="1" s="1"/>
  <c r="L3898" i="1" s="1"/>
  <c r="F4010" i="1"/>
  <c r="J4010" i="1" s="1"/>
  <c r="L4010" i="1" s="1"/>
  <c r="F4097" i="1"/>
  <c r="J4097" i="1" s="1"/>
  <c r="L4097" i="1" s="1"/>
  <c r="F4182" i="1"/>
  <c r="J4182" i="1" s="1"/>
  <c r="L4182" i="1" s="1"/>
  <c r="F4266" i="1"/>
  <c r="J4266" i="1" s="1"/>
  <c r="L4266" i="1" s="1"/>
  <c r="F4353" i="1"/>
  <c r="J4353" i="1" s="1"/>
  <c r="L4353" i="1" s="1"/>
  <c r="F4438" i="1"/>
  <c r="J4438" i="1" s="1"/>
  <c r="L4438" i="1" s="1"/>
  <c r="F4522" i="1"/>
  <c r="J4522" i="1" s="1"/>
  <c r="L4522" i="1" s="1"/>
  <c r="F4609" i="1"/>
  <c r="J4609" i="1" s="1"/>
  <c r="L4609" i="1" s="1"/>
  <c r="F4694" i="1"/>
  <c r="J4694" i="1" s="1"/>
  <c r="L4694" i="1" s="1"/>
  <c r="F4778" i="1"/>
  <c r="J4778" i="1" s="1"/>
  <c r="L4778" i="1" s="1"/>
  <c r="F4865" i="1"/>
  <c r="J4865" i="1" s="1"/>
  <c r="L4865" i="1" s="1"/>
  <c r="F4950" i="1"/>
  <c r="J4950" i="1" s="1"/>
  <c r="L4950" i="1" s="1"/>
  <c r="F5034" i="1"/>
  <c r="J5034" i="1" s="1"/>
  <c r="L5034" i="1" s="1"/>
  <c r="F5121" i="1"/>
  <c r="J5121" i="1" s="1"/>
  <c r="L5121" i="1" s="1"/>
  <c r="F5206" i="1"/>
  <c r="J5206" i="1" s="1"/>
  <c r="L5206" i="1" s="1"/>
  <c r="F5290" i="1"/>
  <c r="J5290" i="1" s="1"/>
  <c r="L5290" i="1" s="1"/>
  <c r="F1619" i="1"/>
  <c r="J1619" i="1" s="1"/>
  <c r="L1619" i="1" s="1"/>
  <c r="F2244" i="1"/>
  <c r="J2244" i="1" s="1"/>
  <c r="L2244" i="1" s="1"/>
  <c r="F2585" i="1"/>
  <c r="J2585" i="1" s="1"/>
  <c r="L2585" i="1" s="1"/>
  <c r="F2898" i="1"/>
  <c r="J2898" i="1" s="1"/>
  <c r="L2898" i="1" s="1"/>
  <c r="F3099" i="1"/>
  <c r="J3099" i="1" s="1"/>
  <c r="L3099" i="1" s="1"/>
  <c r="F3270" i="1"/>
  <c r="J3270" i="1" s="1"/>
  <c r="L3270" i="1" s="1"/>
  <c r="F3418" i="1"/>
  <c r="J3418" i="1" s="1"/>
  <c r="L3418" i="1" s="1"/>
  <c r="F3546" i="1"/>
  <c r="J3546" i="1" s="1"/>
  <c r="L3546" i="1" s="1"/>
  <c r="F3674" i="1"/>
  <c r="J3674" i="1" s="1"/>
  <c r="L3674" i="1" s="1"/>
  <c r="F3802" i="1"/>
  <c r="J3802" i="1" s="1"/>
  <c r="L3802" i="1" s="1"/>
  <c r="F3930" i="1"/>
  <c r="J3930" i="1" s="1"/>
  <c r="L3930" i="1" s="1"/>
  <c r="F4033" i="1"/>
  <c r="J4033" i="1" s="1"/>
  <c r="L4033" i="1" s="1"/>
  <c r="F4118" i="1"/>
  <c r="J4118" i="1" s="1"/>
  <c r="L4118" i="1" s="1"/>
  <c r="F4202" i="1"/>
  <c r="J4202" i="1" s="1"/>
  <c r="L4202" i="1" s="1"/>
  <c r="F4289" i="1"/>
  <c r="J4289" i="1" s="1"/>
  <c r="L4289" i="1" s="1"/>
  <c r="F4374" i="1"/>
  <c r="J4374" i="1" s="1"/>
  <c r="L4374" i="1" s="1"/>
  <c r="F4458" i="1"/>
  <c r="J4458" i="1" s="1"/>
  <c r="L4458" i="1" s="1"/>
  <c r="F4545" i="1"/>
  <c r="J4545" i="1" s="1"/>
  <c r="L4545" i="1" s="1"/>
  <c r="F4630" i="1"/>
  <c r="J4630" i="1" s="1"/>
  <c r="L4630" i="1" s="1"/>
  <c r="F4714" i="1"/>
  <c r="J4714" i="1" s="1"/>
  <c r="L4714" i="1" s="1"/>
  <c r="F4801" i="1"/>
  <c r="J4801" i="1" s="1"/>
  <c r="L4801" i="1" s="1"/>
  <c r="F4886" i="1"/>
  <c r="J4886" i="1" s="1"/>
  <c r="L4886" i="1" s="1"/>
  <c r="F4970" i="1"/>
  <c r="J4970" i="1" s="1"/>
  <c r="L4970" i="1" s="1"/>
  <c r="F5057" i="1"/>
  <c r="J5057" i="1" s="1"/>
  <c r="L5057" i="1" s="1"/>
  <c r="F5142" i="1"/>
  <c r="J5142" i="1" s="1"/>
  <c r="L5142" i="1" s="1"/>
  <c r="F5226" i="1"/>
  <c r="J5226" i="1" s="1"/>
  <c r="L5226" i="1" s="1"/>
  <c r="F5313" i="1"/>
  <c r="J5313" i="1" s="1"/>
  <c r="L5313" i="1" s="1"/>
  <c r="F1864" i="1"/>
  <c r="J1864" i="1" s="1"/>
  <c r="L1864" i="1" s="1"/>
  <c r="F2329" i="1"/>
  <c r="J2329" i="1" s="1"/>
  <c r="L2329" i="1" s="1"/>
  <c r="F2671" i="1"/>
  <c r="J2671" i="1" s="1"/>
  <c r="L2671" i="1" s="1"/>
  <c r="F2962" i="1"/>
  <c r="J2962" i="1" s="1"/>
  <c r="L2962" i="1" s="1"/>
  <c r="F3142" i="1"/>
  <c r="J3142" i="1" s="1"/>
  <c r="L3142" i="1" s="1"/>
  <c r="F3312" i="1"/>
  <c r="J3312" i="1" s="1"/>
  <c r="L3312" i="1" s="1"/>
  <c r="F3450" i="1"/>
  <c r="J3450" i="1" s="1"/>
  <c r="L3450" i="1" s="1"/>
  <c r="F3578" i="1"/>
  <c r="J3578" i="1" s="1"/>
  <c r="L3578" i="1" s="1"/>
  <c r="F3706" i="1"/>
  <c r="J3706" i="1" s="1"/>
  <c r="L3706" i="1" s="1"/>
  <c r="F3834" i="1"/>
  <c r="J3834" i="1" s="1"/>
  <c r="L3834" i="1" s="1"/>
  <c r="F3962" i="1"/>
  <c r="J3962" i="1" s="1"/>
  <c r="L3962" i="1" s="1"/>
  <c r="F4054" i="1"/>
  <c r="J4054" i="1" s="1"/>
  <c r="L4054" i="1" s="1"/>
  <c r="F4138" i="1"/>
  <c r="J4138" i="1" s="1"/>
  <c r="L4138" i="1" s="1"/>
  <c r="F4225" i="1"/>
  <c r="J4225" i="1" s="1"/>
  <c r="L4225" i="1" s="1"/>
  <c r="F4310" i="1"/>
  <c r="J4310" i="1" s="1"/>
  <c r="L4310" i="1" s="1"/>
  <c r="F4394" i="1"/>
  <c r="J4394" i="1" s="1"/>
  <c r="L4394" i="1" s="1"/>
  <c r="F4481" i="1"/>
  <c r="J4481" i="1" s="1"/>
  <c r="L4481" i="1" s="1"/>
  <c r="F4566" i="1"/>
  <c r="J4566" i="1" s="1"/>
  <c r="L4566" i="1" s="1"/>
  <c r="F4650" i="1"/>
  <c r="J4650" i="1" s="1"/>
  <c r="L4650" i="1" s="1"/>
  <c r="F4737" i="1"/>
  <c r="J4737" i="1" s="1"/>
  <c r="L4737" i="1" s="1"/>
  <c r="F4822" i="1"/>
  <c r="J4822" i="1" s="1"/>
  <c r="L4822" i="1" s="1"/>
  <c r="F4906" i="1"/>
  <c r="J4906" i="1" s="1"/>
  <c r="L4906" i="1" s="1"/>
  <c r="F4993" i="1"/>
  <c r="J4993" i="1" s="1"/>
  <c r="L4993" i="1" s="1"/>
  <c r="F5078" i="1"/>
  <c r="J5078" i="1" s="1"/>
  <c r="L5078" i="1" s="1"/>
  <c r="F5162" i="1"/>
  <c r="J5162" i="1" s="1"/>
  <c r="L5162" i="1" s="1"/>
  <c r="F5249" i="1"/>
  <c r="J5249" i="1" s="1"/>
  <c r="L5249" i="1" s="1"/>
  <c r="F5334" i="1"/>
  <c r="J5334" i="1" s="1"/>
  <c r="L5334" i="1" s="1"/>
  <c r="F1992" i="1"/>
  <c r="J1992" i="1" s="1"/>
  <c r="L1992" i="1" s="1"/>
  <c r="F2415" i="1"/>
  <c r="J2415" i="1" s="1"/>
  <c r="L2415" i="1" s="1"/>
  <c r="F2756" i="1"/>
  <c r="J2756" i="1" s="1"/>
  <c r="L2756" i="1" s="1"/>
  <c r="F3014" i="1"/>
  <c r="J3014" i="1" s="1"/>
  <c r="L3014" i="1" s="1"/>
  <c r="F3184" i="1"/>
  <c r="J3184" i="1" s="1"/>
  <c r="L3184" i="1" s="1"/>
  <c r="F3354" i="1"/>
  <c r="J3354" i="1" s="1"/>
  <c r="L3354" i="1" s="1"/>
  <c r="F3482" i="1"/>
  <c r="J3482" i="1" s="1"/>
  <c r="L3482" i="1" s="1"/>
  <c r="F3610" i="1"/>
  <c r="J3610" i="1" s="1"/>
  <c r="L3610" i="1" s="1"/>
  <c r="F3738" i="1"/>
  <c r="J3738" i="1" s="1"/>
  <c r="L3738" i="1" s="1"/>
  <c r="F3866" i="1"/>
  <c r="J3866" i="1" s="1"/>
  <c r="L3866" i="1" s="1"/>
  <c r="F3990" i="1"/>
  <c r="J3990" i="1" s="1"/>
  <c r="L3990" i="1" s="1"/>
  <c r="F4074" i="1"/>
  <c r="J4074" i="1" s="1"/>
  <c r="L4074" i="1" s="1"/>
  <c r="F4161" i="1"/>
  <c r="J4161" i="1" s="1"/>
  <c r="L4161" i="1" s="1"/>
  <c r="F4246" i="1"/>
  <c r="J4246" i="1" s="1"/>
  <c r="L4246" i="1" s="1"/>
  <c r="F4330" i="1"/>
  <c r="J4330" i="1" s="1"/>
  <c r="L4330" i="1" s="1"/>
  <c r="F4417" i="1"/>
  <c r="J4417" i="1" s="1"/>
  <c r="L4417" i="1" s="1"/>
  <c r="F4502" i="1"/>
  <c r="J4502" i="1" s="1"/>
  <c r="L4502" i="1" s="1"/>
  <c r="F4586" i="1"/>
  <c r="J4586" i="1" s="1"/>
  <c r="L4586" i="1" s="1"/>
  <c r="F4673" i="1"/>
  <c r="J4673" i="1" s="1"/>
  <c r="L4673" i="1" s="1"/>
  <c r="F4758" i="1"/>
  <c r="J4758" i="1" s="1"/>
  <c r="L4758" i="1" s="1"/>
  <c r="F4842" i="1"/>
  <c r="J4842" i="1" s="1"/>
  <c r="L4842" i="1" s="1"/>
  <c r="F4929" i="1"/>
  <c r="J4929" i="1" s="1"/>
  <c r="L4929" i="1" s="1"/>
  <c r="F5014" i="1"/>
  <c r="J5014" i="1" s="1"/>
  <c r="L5014" i="1" s="1"/>
  <c r="F5098" i="1"/>
  <c r="J5098" i="1" s="1"/>
  <c r="L5098" i="1" s="1"/>
  <c r="F5185" i="1"/>
  <c r="J5185" i="1" s="1"/>
  <c r="L5185" i="1" s="1"/>
  <c r="F5270" i="1"/>
  <c r="J5270" i="1" s="1"/>
  <c r="L5270" i="1" s="1"/>
  <c r="F5350" i="1"/>
  <c r="J5350" i="1" s="1"/>
  <c r="L5350" i="1" s="1"/>
  <c r="F5393" i="1"/>
  <c r="J5393" i="1" s="1"/>
  <c r="L5393" i="1" s="1"/>
  <c r="F5436" i="1"/>
  <c r="J5436" i="1" s="1"/>
  <c r="L5436" i="1" s="1"/>
  <c r="F5478" i="1"/>
  <c r="J5478" i="1" s="1"/>
  <c r="L5478" i="1" s="1"/>
  <c r="F5521" i="1"/>
  <c r="J5521" i="1" s="1"/>
  <c r="L5521" i="1" s="1"/>
  <c r="F5564" i="1"/>
  <c r="J5564" i="1" s="1"/>
  <c r="L5564" i="1" s="1"/>
  <c r="F5606" i="1"/>
  <c r="J5606" i="1" s="1"/>
  <c r="L5606" i="1" s="1"/>
  <c r="F5649" i="1"/>
  <c r="J5649" i="1" s="1"/>
  <c r="L5649" i="1" s="1"/>
  <c r="F5688" i="1"/>
  <c r="J5688" i="1" s="1"/>
  <c r="L5688" i="1" s="1"/>
  <c r="F5720" i="1"/>
  <c r="J5720" i="1" s="1"/>
  <c r="L5720" i="1" s="1"/>
  <c r="F5752" i="1"/>
  <c r="J5752" i="1" s="1"/>
  <c r="L5752" i="1" s="1"/>
  <c r="F5784" i="1"/>
  <c r="J5784" i="1" s="1"/>
  <c r="L5784" i="1" s="1"/>
  <c r="F5816" i="1"/>
  <c r="J5816" i="1" s="1"/>
  <c r="L5816" i="1" s="1"/>
  <c r="F5848" i="1"/>
  <c r="J5848" i="1" s="1"/>
  <c r="L5848" i="1" s="1"/>
  <c r="F5880" i="1"/>
  <c r="J5880" i="1" s="1"/>
  <c r="L5880" i="1" s="1"/>
  <c r="F5912" i="1"/>
  <c r="J5912" i="1" s="1"/>
  <c r="L5912" i="1" s="1"/>
  <c r="F5944" i="1"/>
  <c r="J5944" i="1" s="1"/>
  <c r="L5944" i="1" s="1"/>
  <c r="F5976" i="1"/>
  <c r="J5976" i="1" s="1"/>
  <c r="L5976" i="1" s="1"/>
  <c r="F6008" i="1"/>
  <c r="J6008" i="1" s="1"/>
  <c r="L6008" i="1" s="1"/>
  <c r="F6040" i="1"/>
  <c r="J6040" i="1" s="1"/>
  <c r="L6040" i="1" s="1"/>
  <c r="F6072" i="1"/>
  <c r="J6072" i="1" s="1"/>
  <c r="L6072" i="1" s="1"/>
  <c r="F6104" i="1"/>
  <c r="J6104" i="1" s="1"/>
  <c r="L6104" i="1" s="1"/>
  <c r="F6136" i="1"/>
  <c r="J6136" i="1" s="1"/>
  <c r="L6136" i="1" s="1"/>
  <c r="F6168" i="1"/>
  <c r="J6168" i="1" s="1"/>
  <c r="L6168" i="1" s="1"/>
  <c r="F6200" i="1"/>
  <c r="J6200" i="1" s="1"/>
  <c r="L6200" i="1" s="1"/>
  <c r="F6224" i="1"/>
  <c r="J6224" i="1" s="1"/>
  <c r="L6224" i="1" s="1"/>
  <c r="F6240" i="1"/>
  <c r="J6240" i="1" s="1"/>
  <c r="L6240" i="1" s="1"/>
  <c r="F6256" i="1"/>
  <c r="J6256" i="1" s="1"/>
  <c r="L6256" i="1" s="1"/>
  <c r="F6272" i="1"/>
  <c r="J6272" i="1" s="1"/>
  <c r="L6272" i="1" s="1"/>
  <c r="F6288" i="1"/>
  <c r="J6288" i="1" s="1"/>
  <c r="L6288" i="1" s="1"/>
  <c r="F6304" i="1"/>
  <c r="J6304" i="1" s="1"/>
  <c r="L6304" i="1" s="1"/>
  <c r="F6320" i="1"/>
  <c r="J6320" i="1" s="1"/>
  <c r="L6320" i="1" s="1"/>
  <c r="F6336" i="1"/>
  <c r="J6336" i="1" s="1"/>
  <c r="L6336" i="1" s="1"/>
  <c r="F6352" i="1"/>
  <c r="J6352" i="1" s="1"/>
  <c r="L6352" i="1" s="1"/>
  <c r="F6368" i="1"/>
  <c r="J6368" i="1" s="1"/>
  <c r="L6368" i="1" s="1"/>
  <c r="F6384" i="1"/>
  <c r="J6384" i="1" s="1"/>
  <c r="L6384" i="1" s="1"/>
  <c r="F6400" i="1"/>
  <c r="J6400" i="1" s="1"/>
  <c r="L6400" i="1" s="1"/>
  <c r="F6416" i="1"/>
  <c r="J6416" i="1" s="1"/>
  <c r="L6416" i="1" s="1"/>
  <c r="F6432" i="1"/>
  <c r="J6432" i="1" s="1"/>
  <c r="L6432" i="1" s="1"/>
  <c r="F6448" i="1"/>
  <c r="J6448" i="1" s="1"/>
  <c r="L6448" i="1" s="1"/>
  <c r="F6464" i="1"/>
  <c r="J6464" i="1" s="1"/>
  <c r="L6464" i="1" s="1"/>
  <c r="F6480" i="1"/>
  <c r="J6480" i="1" s="1"/>
  <c r="L6480" i="1" s="1"/>
  <c r="F6496" i="1"/>
  <c r="J6496" i="1" s="1"/>
  <c r="L6496" i="1" s="1"/>
  <c r="F6512" i="1"/>
  <c r="J6512" i="1" s="1"/>
  <c r="L6512" i="1" s="1"/>
  <c r="F6528" i="1"/>
  <c r="J6528" i="1" s="1"/>
  <c r="L6528" i="1" s="1"/>
  <c r="F6544" i="1"/>
  <c r="J6544" i="1" s="1"/>
  <c r="L6544" i="1" s="1"/>
  <c r="F6560" i="1"/>
  <c r="J6560" i="1" s="1"/>
  <c r="L6560" i="1" s="1"/>
  <c r="F6576" i="1"/>
  <c r="J6576" i="1" s="1"/>
  <c r="L6576" i="1" s="1"/>
  <c r="F6592" i="1"/>
  <c r="J6592" i="1" s="1"/>
  <c r="L6592" i="1" s="1"/>
  <c r="F6608" i="1"/>
  <c r="J6608" i="1" s="1"/>
  <c r="L6608" i="1" s="1"/>
  <c r="F6624" i="1"/>
  <c r="J6624" i="1" s="1"/>
  <c r="L6624" i="1" s="1"/>
  <c r="F6640" i="1"/>
  <c r="J6640" i="1" s="1"/>
  <c r="L6640" i="1" s="1"/>
  <c r="F6656" i="1"/>
  <c r="J6656" i="1" s="1"/>
  <c r="L6656" i="1" s="1"/>
  <c r="F6672" i="1"/>
  <c r="J6672" i="1" s="1"/>
  <c r="L6672" i="1" s="1"/>
  <c r="F6688" i="1"/>
  <c r="J6688" i="1" s="1"/>
  <c r="L6688" i="1" s="1"/>
  <c r="F6704" i="1"/>
  <c r="J6704" i="1" s="1"/>
  <c r="L6704" i="1" s="1"/>
  <c r="F6720" i="1"/>
  <c r="J6720" i="1" s="1"/>
  <c r="L6720" i="1" s="1"/>
  <c r="F6736" i="1"/>
  <c r="J6736" i="1" s="1"/>
  <c r="L6736" i="1" s="1"/>
  <c r="F6752" i="1"/>
  <c r="J6752" i="1" s="1"/>
  <c r="L6752" i="1" s="1"/>
  <c r="F6768" i="1"/>
  <c r="J6768" i="1" s="1"/>
  <c r="L6768" i="1" s="1"/>
  <c r="F6784" i="1"/>
  <c r="J6784" i="1" s="1"/>
  <c r="L6784" i="1" s="1"/>
  <c r="F6800" i="1"/>
  <c r="J6800" i="1" s="1"/>
  <c r="L6800" i="1" s="1"/>
  <c r="F6816" i="1"/>
  <c r="J6816" i="1" s="1"/>
  <c r="L6816" i="1" s="1"/>
  <c r="F6832" i="1"/>
  <c r="J6832" i="1" s="1"/>
  <c r="L6832" i="1" s="1"/>
  <c r="F6848" i="1"/>
  <c r="J6848" i="1" s="1"/>
  <c r="L6848" i="1" s="1"/>
  <c r="F6864" i="1"/>
  <c r="J6864" i="1" s="1"/>
  <c r="L6864" i="1" s="1"/>
  <c r="F6880" i="1"/>
  <c r="J6880" i="1" s="1"/>
  <c r="L6880" i="1" s="1"/>
  <c r="F6896" i="1"/>
  <c r="J6896" i="1" s="1"/>
  <c r="L6896" i="1" s="1"/>
  <c r="F6912" i="1"/>
  <c r="J6912" i="1" s="1"/>
  <c r="L6912" i="1" s="1"/>
  <c r="F6928" i="1"/>
  <c r="J6928" i="1" s="1"/>
  <c r="L6928" i="1" s="1"/>
  <c r="F6944" i="1"/>
  <c r="J6944" i="1" s="1"/>
  <c r="L6944" i="1" s="1"/>
  <c r="F6960" i="1"/>
  <c r="J6960" i="1" s="1"/>
  <c r="L6960" i="1" s="1"/>
  <c r="F6976" i="1"/>
  <c r="J6976" i="1" s="1"/>
  <c r="L6976" i="1" s="1"/>
  <c r="F6992" i="1"/>
  <c r="J6992" i="1" s="1"/>
  <c r="L6992" i="1" s="1"/>
  <c r="F7008" i="1"/>
  <c r="J7008" i="1" s="1"/>
  <c r="L7008" i="1" s="1"/>
  <c r="F7024" i="1"/>
  <c r="J7024" i="1" s="1"/>
  <c r="L7024" i="1" s="1"/>
  <c r="F7040" i="1"/>
  <c r="J7040" i="1" s="1"/>
  <c r="L7040" i="1" s="1"/>
  <c r="F7056" i="1"/>
  <c r="J7056" i="1" s="1"/>
  <c r="L7056" i="1" s="1"/>
  <c r="F7072" i="1"/>
  <c r="J7072" i="1" s="1"/>
  <c r="L7072" i="1" s="1"/>
  <c r="F7088" i="1"/>
  <c r="J7088" i="1" s="1"/>
  <c r="L7088" i="1" s="1"/>
  <c r="F7104" i="1"/>
  <c r="J7104" i="1" s="1"/>
  <c r="L7104" i="1" s="1"/>
  <c r="F7120" i="1"/>
  <c r="J7120" i="1" s="1"/>
  <c r="L7120" i="1" s="1"/>
  <c r="F7136" i="1"/>
  <c r="J7136" i="1" s="1"/>
  <c r="L7136" i="1" s="1"/>
  <c r="F7152" i="1"/>
  <c r="J7152" i="1" s="1"/>
  <c r="L7152" i="1" s="1"/>
  <c r="F7168" i="1"/>
  <c r="J7168" i="1" s="1"/>
  <c r="L7168" i="1" s="1"/>
  <c r="F7184" i="1"/>
  <c r="J7184" i="1" s="1"/>
  <c r="L7184" i="1" s="1"/>
  <c r="F7200" i="1"/>
  <c r="J7200" i="1" s="1"/>
  <c r="L7200" i="1" s="1"/>
  <c r="F7216" i="1"/>
  <c r="J7216" i="1" s="1"/>
  <c r="L7216" i="1" s="1"/>
  <c r="F7232" i="1"/>
  <c r="J7232" i="1" s="1"/>
  <c r="L7232" i="1" s="1"/>
  <c r="F7248" i="1"/>
  <c r="J7248" i="1" s="1"/>
  <c r="L7248" i="1" s="1"/>
  <c r="F7264" i="1"/>
  <c r="J7264" i="1" s="1"/>
  <c r="L7264" i="1" s="1"/>
  <c r="F7280" i="1"/>
  <c r="J7280" i="1" s="1"/>
  <c r="L7280" i="1" s="1"/>
  <c r="F7296" i="1"/>
  <c r="J7296" i="1" s="1"/>
  <c r="L7296" i="1" s="1"/>
  <c r="F7310" i="1"/>
  <c r="J7310" i="1" s="1"/>
  <c r="L7310" i="1" s="1"/>
  <c r="F7320" i="1"/>
  <c r="J7320" i="1" s="1"/>
  <c r="L7320" i="1" s="1"/>
  <c r="F7331" i="1"/>
  <c r="J7331" i="1" s="1"/>
  <c r="L7331" i="1" s="1"/>
  <c r="F7342" i="1"/>
  <c r="J7342" i="1" s="1"/>
  <c r="L7342" i="1" s="1"/>
  <c r="F7352" i="1"/>
  <c r="J7352" i="1" s="1"/>
  <c r="L7352" i="1" s="1"/>
  <c r="F7363" i="1"/>
  <c r="J7363" i="1" s="1"/>
  <c r="L7363" i="1" s="1"/>
  <c r="F7374" i="1"/>
  <c r="J7374" i="1" s="1"/>
  <c r="L7374" i="1" s="1"/>
  <c r="F7384" i="1"/>
  <c r="J7384" i="1" s="1"/>
  <c r="L7384" i="1" s="1"/>
  <c r="F7395" i="1"/>
  <c r="J7395" i="1" s="1"/>
  <c r="L7395" i="1" s="1"/>
  <c r="F7406" i="1"/>
  <c r="J7406" i="1" s="1"/>
  <c r="L7406" i="1" s="1"/>
  <c r="F7416" i="1"/>
  <c r="J7416" i="1" s="1"/>
  <c r="L7416" i="1" s="1"/>
  <c r="F7427" i="1"/>
  <c r="J7427" i="1" s="1"/>
  <c r="L7427" i="1" s="1"/>
  <c r="F7438" i="1"/>
  <c r="J7438" i="1" s="1"/>
  <c r="L7438" i="1" s="1"/>
  <c r="F7448" i="1"/>
  <c r="J7448" i="1" s="1"/>
  <c r="L7448" i="1" s="1"/>
  <c r="F7459" i="1"/>
  <c r="J7459" i="1" s="1"/>
  <c r="L7459" i="1" s="1"/>
  <c r="F7470" i="1"/>
  <c r="J7470" i="1" s="1"/>
  <c r="L7470" i="1" s="1"/>
  <c r="F7480" i="1"/>
  <c r="J7480" i="1" s="1"/>
  <c r="L7480" i="1" s="1"/>
  <c r="F7491" i="1"/>
  <c r="J7491" i="1" s="1"/>
  <c r="L7491" i="1" s="1"/>
  <c r="F7499" i="1"/>
  <c r="J7499" i="1" s="1"/>
  <c r="L7499" i="1" s="1"/>
  <c r="F7507" i="1"/>
  <c r="J7507" i="1" s="1"/>
  <c r="L7507" i="1" s="1"/>
  <c r="F7515" i="1"/>
  <c r="J7515" i="1" s="1"/>
  <c r="L7515" i="1" s="1"/>
  <c r="F7523" i="1"/>
  <c r="J7523" i="1" s="1"/>
  <c r="L7523" i="1" s="1"/>
  <c r="F7531" i="1"/>
  <c r="J7531" i="1" s="1"/>
  <c r="L7531" i="1" s="1"/>
  <c r="F7539" i="1"/>
  <c r="J7539" i="1" s="1"/>
  <c r="L7539" i="1" s="1"/>
  <c r="F7547" i="1"/>
  <c r="J7547" i="1" s="1"/>
  <c r="L7547" i="1" s="1"/>
  <c r="F7555" i="1"/>
  <c r="J7555" i="1" s="1"/>
  <c r="L7555" i="1" s="1"/>
  <c r="F7563" i="1"/>
  <c r="J7563" i="1" s="1"/>
  <c r="L7563" i="1" s="1"/>
  <c r="F7571" i="1"/>
  <c r="J7571" i="1" s="1"/>
  <c r="L7571" i="1" s="1"/>
  <c r="F7579" i="1"/>
  <c r="J7579" i="1" s="1"/>
  <c r="L7579" i="1" s="1"/>
  <c r="F7587" i="1"/>
  <c r="J7587" i="1" s="1"/>
  <c r="L7587" i="1" s="1"/>
  <c r="F7595" i="1"/>
  <c r="J7595" i="1" s="1"/>
  <c r="L7595" i="1" s="1"/>
  <c r="F7603" i="1"/>
  <c r="J7603" i="1" s="1"/>
  <c r="L7603" i="1" s="1"/>
  <c r="F7611" i="1"/>
  <c r="J7611" i="1" s="1"/>
  <c r="L7611" i="1" s="1"/>
  <c r="F7619" i="1"/>
  <c r="J7619" i="1" s="1"/>
  <c r="L7619" i="1" s="1"/>
  <c r="F7627" i="1"/>
  <c r="J7627" i="1" s="1"/>
  <c r="L7627" i="1" s="1"/>
  <c r="F7635" i="1"/>
  <c r="J7635" i="1" s="1"/>
  <c r="L7635" i="1" s="1"/>
  <c r="F7643" i="1"/>
  <c r="J7643" i="1" s="1"/>
  <c r="L7643" i="1" s="1"/>
  <c r="F7651" i="1"/>
  <c r="J7651" i="1" s="1"/>
  <c r="L7651" i="1" s="1"/>
  <c r="F7659" i="1"/>
  <c r="J7659" i="1" s="1"/>
  <c r="L7659" i="1" s="1"/>
  <c r="F7667" i="1"/>
  <c r="J7667" i="1" s="1"/>
  <c r="L7667" i="1" s="1"/>
  <c r="F7675" i="1"/>
  <c r="J7675" i="1" s="1"/>
  <c r="L7675" i="1" s="1"/>
  <c r="F7683" i="1"/>
  <c r="J7683" i="1" s="1"/>
  <c r="L7683" i="1" s="1"/>
  <c r="F7691" i="1"/>
  <c r="J7691" i="1" s="1"/>
  <c r="L7691" i="1" s="1"/>
  <c r="F7699" i="1"/>
  <c r="J7699" i="1" s="1"/>
  <c r="L7699" i="1" s="1"/>
  <c r="F7707" i="1"/>
  <c r="J7707" i="1" s="1"/>
  <c r="L7707" i="1" s="1"/>
  <c r="F7715" i="1"/>
  <c r="J7715" i="1" s="1"/>
  <c r="L7715" i="1" s="1"/>
  <c r="F7723" i="1"/>
  <c r="J7723" i="1" s="1"/>
  <c r="L7723" i="1" s="1"/>
  <c r="F7731" i="1"/>
  <c r="J7731" i="1" s="1"/>
  <c r="L7731" i="1" s="1"/>
  <c r="F7739" i="1"/>
  <c r="J7739" i="1" s="1"/>
  <c r="L7739" i="1" s="1"/>
  <c r="F7747" i="1"/>
  <c r="J7747" i="1" s="1"/>
  <c r="L7747" i="1" s="1"/>
  <c r="F7755" i="1"/>
  <c r="J7755" i="1" s="1"/>
  <c r="L7755" i="1" s="1"/>
  <c r="F7763" i="1"/>
  <c r="J7763" i="1" s="1"/>
  <c r="L7763" i="1" s="1"/>
  <c r="F7771" i="1"/>
  <c r="J7771" i="1" s="1"/>
  <c r="L7771" i="1" s="1"/>
  <c r="F7779" i="1"/>
  <c r="J7779" i="1" s="1"/>
  <c r="L7779" i="1" s="1"/>
  <c r="F7787" i="1"/>
  <c r="J7787" i="1" s="1"/>
  <c r="L7787" i="1" s="1"/>
  <c r="F7795" i="1"/>
  <c r="J7795" i="1" s="1"/>
  <c r="L7795" i="1" s="1"/>
  <c r="F7803" i="1"/>
  <c r="J7803" i="1" s="1"/>
  <c r="L7803" i="1" s="1"/>
  <c r="F7811" i="1"/>
  <c r="J7811" i="1" s="1"/>
  <c r="L7811" i="1" s="1"/>
  <c r="F7819" i="1"/>
  <c r="J7819" i="1" s="1"/>
  <c r="L7819" i="1" s="1"/>
  <c r="F7827" i="1"/>
  <c r="J7827" i="1" s="1"/>
  <c r="L7827" i="1" s="1"/>
  <c r="F7835" i="1"/>
  <c r="J7835" i="1" s="1"/>
  <c r="L7835" i="1" s="1"/>
  <c r="F7843" i="1"/>
  <c r="J7843" i="1" s="1"/>
  <c r="L7843" i="1" s="1"/>
  <c r="F7851" i="1"/>
  <c r="J7851" i="1" s="1"/>
  <c r="L7851" i="1" s="1"/>
  <c r="F7859" i="1"/>
  <c r="J7859" i="1" s="1"/>
  <c r="L7859" i="1" s="1"/>
  <c r="F7867" i="1"/>
  <c r="J7867" i="1" s="1"/>
  <c r="L7867" i="1" s="1"/>
  <c r="F7875" i="1"/>
  <c r="J7875" i="1" s="1"/>
  <c r="L7875" i="1" s="1"/>
  <c r="F7883" i="1"/>
  <c r="J7883" i="1" s="1"/>
  <c r="L7883" i="1" s="1"/>
  <c r="F7891" i="1"/>
  <c r="J7891" i="1" s="1"/>
  <c r="L7891" i="1" s="1"/>
  <c r="F7899" i="1"/>
  <c r="J7899" i="1" s="1"/>
  <c r="L7899" i="1" s="1"/>
  <c r="F7907" i="1"/>
  <c r="J7907" i="1" s="1"/>
  <c r="L7907" i="1" s="1"/>
  <c r="F7915" i="1"/>
  <c r="J7915" i="1" s="1"/>
  <c r="L7915" i="1" s="1"/>
  <c r="F7923" i="1"/>
  <c r="J7923" i="1" s="1"/>
  <c r="L7923" i="1" s="1"/>
  <c r="F7931" i="1"/>
  <c r="J7931" i="1" s="1"/>
  <c r="L7931" i="1" s="1"/>
  <c r="F7939" i="1"/>
  <c r="J7939" i="1" s="1"/>
  <c r="L7939" i="1" s="1"/>
  <c r="F7947" i="1"/>
  <c r="J7947" i="1" s="1"/>
  <c r="L7947" i="1" s="1"/>
  <c r="F7955" i="1"/>
  <c r="J7955" i="1" s="1"/>
  <c r="L7955" i="1" s="1"/>
  <c r="F7963" i="1"/>
  <c r="J7963" i="1" s="1"/>
  <c r="L7963" i="1" s="1"/>
  <c r="F7971" i="1"/>
  <c r="J7971" i="1" s="1"/>
  <c r="L7971" i="1" s="1"/>
  <c r="F7979" i="1"/>
  <c r="J7979" i="1" s="1"/>
  <c r="L7979" i="1" s="1"/>
  <c r="F7987" i="1"/>
  <c r="J7987" i="1" s="1"/>
  <c r="L7987" i="1" s="1"/>
  <c r="F7995" i="1"/>
  <c r="J7995" i="1" s="1"/>
  <c r="L7995" i="1" s="1"/>
  <c r="F8003" i="1"/>
  <c r="J8003" i="1" s="1"/>
  <c r="L8003" i="1" s="1"/>
  <c r="F8011" i="1"/>
  <c r="J8011" i="1" s="1"/>
  <c r="L8011" i="1" s="1"/>
  <c r="F8019" i="1"/>
  <c r="J8019" i="1" s="1"/>
  <c r="L8019" i="1" s="1"/>
  <c r="F8027" i="1"/>
  <c r="J8027" i="1" s="1"/>
  <c r="L8027" i="1" s="1"/>
  <c r="F8035" i="1"/>
  <c r="J8035" i="1" s="1"/>
  <c r="L8035" i="1" s="1"/>
  <c r="F8043" i="1"/>
  <c r="J8043" i="1" s="1"/>
  <c r="L8043" i="1" s="1"/>
  <c r="F8051" i="1"/>
  <c r="J8051" i="1" s="1"/>
  <c r="L8051" i="1" s="1"/>
  <c r="F8059" i="1"/>
  <c r="J8059" i="1" s="1"/>
  <c r="L8059" i="1" s="1"/>
  <c r="F8067" i="1"/>
  <c r="J8067" i="1" s="1"/>
  <c r="L8067" i="1" s="1"/>
  <c r="F8075" i="1"/>
  <c r="J8075" i="1" s="1"/>
  <c r="L8075" i="1" s="1"/>
  <c r="F8083" i="1"/>
  <c r="J8083" i="1" s="1"/>
  <c r="L8083" i="1" s="1"/>
  <c r="F8091" i="1"/>
  <c r="J8091" i="1" s="1"/>
  <c r="L8091" i="1" s="1"/>
  <c r="F8099" i="1"/>
  <c r="J8099" i="1" s="1"/>
  <c r="L8099" i="1" s="1"/>
  <c r="F8107" i="1"/>
  <c r="J8107" i="1" s="1"/>
  <c r="L8107" i="1" s="1"/>
  <c r="F8115" i="1"/>
  <c r="J8115" i="1" s="1"/>
  <c r="L8115" i="1" s="1"/>
  <c r="F8123" i="1"/>
  <c r="J8123" i="1" s="1"/>
  <c r="L8123" i="1" s="1"/>
  <c r="F8131" i="1"/>
  <c r="J8131" i="1" s="1"/>
  <c r="L8131" i="1" s="1"/>
  <c r="F8139" i="1"/>
  <c r="J8139" i="1" s="1"/>
  <c r="L8139" i="1" s="1"/>
  <c r="F8147" i="1"/>
  <c r="J8147" i="1" s="1"/>
  <c r="L8147" i="1" s="1"/>
  <c r="F8155" i="1"/>
  <c r="J8155" i="1" s="1"/>
  <c r="L8155" i="1" s="1"/>
  <c r="F8163" i="1"/>
  <c r="J8163" i="1" s="1"/>
  <c r="L8163" i="1" s="1"/>
  <c r="F8171" i="1"/>
  <c r="J8171" i="1" s="1"/>
  <c r="L8171" i="1" s="1"/>
  <c r="F8179" i="1"/>
  <c r="J8179" i="1" s="1"/>
  <c r="L8179" i="1" s="1"/>
  <c r="F8187" i="1"/>
  <c r="J8187" i="1" s="1"/>
  <c r="L8187" i="1" s="1"/>
  <c r="F8195" i="1"/>
  <c r="J8195" i="1" s="1"/>
  <c r="L8195" i="1" s="1"/>
  <c r="F8203" i="1"/>
  <c r="J8203" i="1" s="1"/>
  <c r="L8203" i="1" s="1"/>
  <c r="F8211" i="1"/>
  <c r="J8211" i="1" s="1"/>
  <c r="L8211" i="1" s="1"/>
  <c r="F8219" i="1"/>
  <c r="J8219" i="1" s="1"/>
  <c r="L8219" i="1" s="1"/>
  <c r="F8227" i="1"/>
  <c r="J8227" i="1" s="1"/>
  <c r="L8227" i="1" s="1"/>
  <c r="F8235" i="1"/>
  <c r="J8235" i="1" s="1"/>
  <c r="L8235" i="1" s="1"/>
  <c r="F8243" i="1"/>
  <c r="J8243" i="1" s="1"/>
  <c r="L8243" i="1" s="1"/>
  <c r="F8251" i="1"/>
  <c r="J8251" i="1" s="1"/>
  <c r="L8251" i="1" s="1"/>
  <c r="F8259" i="1"/>
  <c r="J8259" i="1" s="1"/>
  <c r="L8259" i="1" s="1"/>
  <c r="F8267" i="1"/>
  <c r="J8267" i="1" s="1"/>
  <c r="L8267" i="1" s="1"/>
  <c r="F8275" i="1"/>
  <c r="J8275" i="1" s="1"/>
  <c r="L8275" i="1" s="1"/>
  <c r="F8283" i="1"/>
  <c r="J8283" i="1" s="1"/>
  <c r="L8283" i="1" s="1"/>
  <c r="F8291" i="1"/>
  <c r="J8291" i="1" s="1"/>
  <c r="L8291" i="1" s="1"/>
  <c r="F8299" i="1"/>
  <c r="J8299" i="1" s="1"/>
  <c r="L8299" i="1" s="1"/>
  <c r="F8307" i="1"/>
  <c r="J8307" i="1" s="1"/>
  <c r="L8307" i="1" s="1"/>
  <c r="F8315" i="1"/>
  <c r="J8315" i="1" s="1"/>
  <c r="L8315" i="1" s="1"/>
  <c r="F5361" i="1"/>
  <c r="J5361" i="1" s="1"/>
  <c r="L5361" i="1" s="1"/>
  <c r="F5404" i="1"/>
  <c r="J5404" i="1" s="1"/>
  <c r="L5404" i="1" s="1"/>
  <c r="F5446" i="1"/>
  <c r="J5446" i="1" s="1"/>
  <c r="L5446" i="1" s="1"/>
  <c r="F5489" i="1"/>
  <c r="J5489" i="1" s="1"/>
  <c r="L5489" i="1" s="1"/>
  <c r="F5532" i="1"/>
  <c r="J5532" i="1" s="1"/>
  <c r="L5532" i="1" s="1"/>
  <c r="F5574" i="1"/>
  <c r="J5574" i="1" s="1"/>
  <c r="L5574" i="1" s="1"/>
  <c r="F5617" i="1"/>
  <c r="J5617" i="1" s="1"/>
  <c r="L5617" i="1" s="1"/>
  <c r="F5660" i="1"/>
  <c r="J5660" i="1" s="1"/>
  <c r="L5660" i="1" s="1"/>
  <c r="F5696" i="1"/>
  <c r="J5696" i="1" s="1"/>
  <c r="L5696" i="1" s="1"/>
  <c r="F5728" i="1"/>
  <c r="J5728" i="1" s="1"/>
  <c r="L5728" i="1" s="1"/>
  <c r="F5760" i="1"/>
  <c r="J5760" i="1" s="1"/>
  <c r="L5760" i="1" s="1"/>
  <c r="F5792" i="1"/>
  <c r="J5792" i="1" s="1"/>
  <c r="L5792" i="1" s="1"/>
  <c r="F5824" i="1"/>
  <c r="J5824" i="1" s="1"/>
  <c r="L5824" i="1" s="1"/>
  <c r="F5856" i="1"/>
  <c r="J5856" i="1" s="1"/>
  <c r="L5856" i="1" s="1"/>
  <c r="F5888" i="1"/>
  <c r="J5888" i="1" s="1"/>
  <c r="L5888" i="1" s="1"/>
  <c r="F5920" i="1"/>
  <c r="J5920" i="1" s="1"/>
  <c r="L5920" i="1" s="1"/>
  <c r="F5952" i="1"/>
  <c r="J5952" i="1" s="1"/>
  <c r="L5952" i="1" s="1"/>
  <c r="F5984" i="1"/>
  <c r="J5984" i="1" s="1"/>
  <c r="L5984" i="1" s="1"/>
  <c r="F6016" i="1"/>
  <c r="J6016" i="1" s="1"/>
  <c r="L6016" i="1" s="1"/>
  <c r="F6048" i="1"/>
  <c r="J6048" i="1" s="1"/>
  <c r="L6048" i="1" s="1"/>
  <c r="F6080" i="1"/>
  <c r="J6080" i="1" s="1"/>
  <c r="L6080" i="1" s="1"/>
  <c r="F6112" i="1"/>
  <c r="J6112" i="1" s="1"/>
  <c r="L6112" i="1" s="1"/>
  <c r="F6144" i="1"/>
  <c r="J6144" i="1" s="1"/>
  <c r="L6144" i="1" s="1"/>
  <c r="F6176" i="1"/>
  <c r="J6176" i="1" s="1"/>
  <c r="L6176" i="1" s="1"/>
  <c r="F6208" i="1"/>
  <c r="J6208" i="1" s="1"/>
  <c r="L6208" i="1" s="1"/>
  <c r="F6231" i="1"/>
  <c r="J6231" i="1" s="1"/>
  <c r="L6231" i="1" s="1"/>
  <c r="F6247" i="1"/>
  <c r="J6247" i="1" s="1"/>
  <c r="L6247" i="1" s="1"/>
  <c r="F6263" i="1"/>
  <c r="J6263" i="1" s="1"/>
  <c r="L6263" i="1" s="1"/>
  <c r="F6279" i="1"/>
  <c r="J6279" i="1" s="1"/>
  <c r="L6279" i="1" s="1"/>
  <c r="F6295" i="1"/>
  <c r="J6295" i="1" s="1"/>
  <c r="L6295" i="1" s="1"/>
  <c r="F6311" i="1"/>
  <c r="J6311" i="1" s="1"/>
  <c r="L6311" i="1" s="1"/>
  <c r="F6327" i="1"/>
  <c r="J6327" i="1" s="1"/>
  <c r="L6327" i="1" s="1"/>
  <c r="F6343" i="1"/>
  <c r="J6343" i="1" s="1"/>
  <c r="L6343" i="1" s="1"/>
  <c r="F6359" i="1"/>
  <c r="J6359" i="1" s="1"/>
  <c r="L6359" i="1" s="1"/>
  <c r="F6375" i="1"/>
  <c r="J6375" i="1" s="1"/>
  <c r="L6375" i="1" s="1"/>
  <c r="F6391" i="1"/>
  <c r="J6391" i="1" s="1"/>
  <c r="L6391" i="1" s="1"/>
  <c r="F6407" i="1"/>
  <c r="J6407" i="1" s="1"/>
  <c r="L6407" i="1" s="1"/>
  <c r="F6423" i="1"/>
  <c r="J6423" i="1" s="1"/>
  <c r="L6423" i="1" s="1"/>
  <c r="F6439" i="1"/>
  <c r="J6439" i="1" s="1"/>
  <c r="L6439" i="1" s="1"/>
  <c r="F6455" i="1"/>
  <c r="J6455" i="1" s="1"/>
  <c r="L6455" i="1" s="1"/>
  <c r="F6471" i="1"/>
  <c r="J6471" i="1" s="1"/>
  <c r="L6471" i="1" s="1"/>
  <c r="F6487" i="1"/>
  <c r="J6487" i="1" s="1"/>
  <c r="L6487" i="1" s="1"/>
  <c r="F6503" i="1"/>
  <c r="J6503" i="1" s="1"/>
  <c r="L6503" i="1" s="1"/>
  <c r="F6519" i="1"/>
  <c r="J6519" i="1" s="1"/>
  <c r="L6519" i="1" s="1"/>
  <c r="F6535" i="1"/>
  <c r="J6535" i="1" s="1"/>
  <c r="L6535" i="1" s="1"/>
  <c r="F6551" i="1"/>
  <c r="J6551" i="1" s="1"/>
  <c r="L6551" i="1" s="1"/>
  <c r="F6567" i="1"/>
  <c r="J6567" i="1" s="1"/>
  <c r="L6567" i="1" s="1"/>
  <c r="F6583" i="1"/>
  <c r="J6583" i="1" s="1"/>
  <c r="L6583" i="1" s="1"/>
  <c r="F6599" i="1"/>
  <c r="J6599" i="1" s="1"/>
  <c r="L6599" i="1" s="1"/>
  <c r="F6615" i="1"/>
  <c r="J6615" i="1" s="1"/>
  <c r="L6615" i="1" s="1"/>
  <c r="F6631" i="1"/>
  <c r="J6631" i="1" s="1"/>
  <c r="L6631" i="1" s="1"/>
  <c r="F6647" i="1"/>
  <c r="J6647" i="1" s="1"/>
  <c r="L6647" i="1" s="1"/>
  <c r="F6663" i="1"/>
  <c r="J6663" i="1" s="1"/>
  <c r="L6663" i="1" s="1"/>
  <c r="F6679" i="1"/>
  <c r="J6679" i="1" s="1"/>
  <c r="L6679" i="1" s="1"/>
  <c r="F6695" i="1"/>
  <c r="J6695" i="1" s="1"/>
  <c r="L6695" i="1" s="1"/>
  <c r="F6711" i="1"/>
  <c r="J6711" i="1" s="1"/>
  <c r="L6711" i="1" s="1"/>
  <c r="F6727" i="1"/>
  <c r="J6727" i="1" s="1"/>
  <c r="L6727" i="1" s="1"/>
  <c r="F6743" i="1"/>
  <c r="J6743" i="1" s="1"/>
  <c r="L6743" i="1" s="1"/>
  <c r="F6759" i="1"/>
  <c r="J6759" i="1" s="1"/>
  <c r="L6759" i="1" s="1"/>
  <c r="F6775" i="1"/>
  <c r="J6775" i="1" s="1"/>
  <c r="L6775" i="1" s="1"/>
  <c r="F6791" i="1"/>
  <c r="J6791" i="1" s="1"/>
  <c r="L6791" i="1" s="1"/>
  <c r="F6807" i="1"/>
  <c r="J6807" i="1" s="1"/>
  <c r="L6807" i="1" s="1"/>
  <c r="F6823" i="1"/>
  <c r="J6823" i="1" s="1"/>
  <c r="L6823" i="1" s="1"/>
  <c r="F6839" i="1"/>
  <c r="J6839" i="1" s="1"/>
  <c r="L6839" i="1" s="1"/>
  <c r="F6855" i="1"/>
  <c r="J6855" i="1" s="1"/>
  <c r="L6855" i="1" s="1"/>
  <c r="F6871" i="1"/>
  <c r="J6871" i="1" s="1"/>
  <c r="L6871" i="1" s="1"/>
  <c r="F6887" i="1"/>
  <c r="J6887" i="1" s="1"/>
  <c r="L6887" i="1" s="1"/>
  <c r="F6903" i="1"/>
  <c r="J6903" i="1" s="1"/>
  <c r="L6903" i="1" s="1"/>
  <c r="F6919" i="1"/>
  <c r="J6919" i="1" s="1"/>
  <c r="L6919" i="1" s="1"/>
  <c r="F6935" i="1"/>
  <c r="J6935" i="1" s="1"/>
  <c r="L6935" i="1" s="1"/>
  <c r="F6951" i="1"/>
  <c r="J6951" i="1" s="1"/>
  <c r="L6951" i="1" s="1"/>
  <c r="F6967" i="1"/>
  <c r="J6967" i="1" s="1"/>
  <c r="L6967" i="1" s="1"/>
  <c r="F6983" i="1"/>
  <c r="J6983" i="1" s="1"/>
  <c r="L6983" i="1" s="1"/>
  <c r="F6999" i="1"/>
  <c r="J6999" i="1" s="1"/>
  <c r="L6999" i="1" s="1"/>
  <c r="F7015" i="1"/>
  <c r="J7015" i="1" s="1"/>
  <c r="L7015" i="1" s="1"/>
  <c r="F7031" i="1"/>
  <c r="J7031" i="1" s="1"/>
  <c r="L7031" i="1" s="1"/>
  <c r="F7047" i="1"/>
  <c r="J7047" i="1" s="1"/>
  <c r="L7047" i="1" s="1"/>
  <c r="F7063" i="1"/>
  <c r="J7063" i="1" s="1"/>
  <c r="L7063" i="1" s="1"/>
  <c r="F7079" i="1"/>
  <c r="J7079" i="1" s="1"/>
  <c r="L7079" i="1" s="1"/>
  <c r="F7095" i="1"/>
  <c r="J7095" i="1" s="1"/>
  <c r="L7095" i="1" s="1"/>
  <c r="F7111" i="1"/>
  <c r="J7111" i="1" s="1"/>
  <c r="L7111" i="1" s="1"/>
  <c r="F7127" i="1"/>
  <c r="J7127" i="1" s="1"/>
  <c r="L7127" i="1" s="1"/>
  <c r="F7143" i="1"/>
  <c r="J7143" i="1" s="1"/>
  <c r="L7143" i="1" s="1"/>
  <c r="F7159" i="1"/>
  <c r="J7159" i="1" s="1"/>
  <c r="L7159" i="1" s="1"/>
  <c r="F7175" i="1"/>
  <c r="J7175" i="1" s="1"/>
  <c r="L7175" i="1" s="1"/>
  <c r="F7191" i="1"/>
  <c r="J7191" i="1" s="1"/>
  <c r="L7191" i="1" s="1"/>
  <c r="F7207" i="1"/>
  <c r="J7207" i="1" s="1"/>
  <c r="L7207" i="1" s="1"/>
  <c r="F7223" i="1"/>
  <c r="J7223" i="1" s="1"/>
  <c r="L7223" i="1" s="1"/>
  <c r="F7239" i="1"/>
  <c r="J7239" i="1" s="1"/>
  <c r="L7239" i="1" s="1"/>
  <c r="F7255" i="1"/>
  <c r="J7255" i="1" s="1"/>
  <c r="L7255" i="1" s="1"/>
  <c r="F7271" i="1"/>
  <c r="J7271" i="1" s="1"/>
  <c r="L7271" i="1" s="1"/>
  <c r="F7287" i="1"/>
  <c r="J7287" i="1" s="1"/>
  <c r="L7287" i="1" s="1"/>
  <c r="F7303" i="1"/>
  <c r="J7303" i="1" s="1"/>
  <c r="L7303" i="1" s="1"/>
  <c r="F7314" i="1"/>
  <c r="J7314" i="1" s="1"/>
  <c r="L7314" i="1" s="1"/>
  <c r="F7324" i="1"/>
  <c r="J7324" i="1" s="1"/>
  <c r="L7324" i="1" s="1"/>
  <c r="F7335" i="1"/>
  <c r="J7335" i="1" s="1"/>
  <c r="L7335" i="1" s="1"/>
  <c r="F7346" i="1"/>
  <c r="J7346" i="1" s="1"/>
  <c r="L7346" i="1" s="1"/>
  <c r="F7356" i="1"/>
  <c r="J7356" i="1" s="1"/>
  <c r="L7356" i="1" s="1"/>
  <c r="F7367" i="1"/>
  <c r="J7367" i="1" s="1"/>
  <c r="L7367" i="1" s="1"/>
  <c r="F7378" i="1"/>
  <c r="J7378" i="1" s="1"/>
  <c r="L7378" i="1" s="1"/>
  <c r="F7388" i="1"/>
  <c r="J7388" i="1" s="1"/>
  <c r="L7388" i="1" s="1"/>
  <c r="F7399" i="1"/>
  <c r="J7399" i="1" s="1"/>
  <c r="L7399" i="1" s="1"/>
  <c r="F7410" i="1"/>
  <c r="J7410" i="1" s="1"/>
  <c r="L7410" i="1" s="1"/>
  <c r="F7420" i="1"/>
  <c r="J7420" i="1" s="1"/>
  <c r="L7420" i="1" s="1"/>
  <c r="F7431" i="1"/>
  <c r="J7431" i="1" s="1"/>
  <c r="L7431" i="1" s="1"/>
  <c r="F7442" i="1"/>
  <c r="J7442" i="1" s="1"/>
  <c r="L7442" i="1" s="1"/>
  <c r="F7452" i="1"/>
  <c r="J7452" i="1" s="1"/>
  <c r="L7452" i="1" s="1"/>
  <c r="F7463" i="1"/>
  <c r="J7463" i="1" s="1"/>
  <c r="L7463" i="1" s="1"/>
  <c r="F7474" i="1"/>
  <c r="J7474" i="1" s="1"/>
  <c r="L7474" i="1" s="1"/>
  <c r="F7484" i="1"/>
  <c r="J7484" i="1" s="1"/>
  <c r="L7484" i="1" s="1"/>
  <c r="F7494" i="1"/>
  <c r="J7494" i="1" s="1"/>
  <c r="L7494" i="1" s="1"/>
  <c r="F7502" i="1"/>
  <c r="J7502" i="1" s="1"/>
  <c r="L7502" i="1" s="1"/>
  <c r="F7510" i="1"/>
  <c r="J7510" i="1" s="1"/>
  <c r="L7510" i="1" s="1"/>
  <c r="F7518" i="1"/>
  <c r="J7518" i="1" s="1"/>
  <c r="L7518" i="1" s="1"/>
  <c r="F7526" i="1"/>
  <c r="J7526" i="1" s="1"/>
  <c r="L7526" i="1" s="1"/>
  <c r="F7534" i="1"/>
  <c r="J7534" i="1" s="1"/>
  <c r="L7534" i="1" s="1"/>
  <c r="F7542" i="1"/>
  <c r="J7542" i="1" s="1"/>
  <c r="L7542" i="1" s="1"/>
  <c r="F7550" i="1"/>
  <c r="J7550" i="1" s="1"/>
  <c r="L7550" i="1" s="1"/>
  <c r="F7558" i="1"/>
  <c r="J7558" i="1" s="1"/>
  <c r="L7558" i="1" s="1"/>
  <c r="F7566" i="1"/>
  <c r="J7566" i="1" s="1"/>
  <c r="L7566" i="1" s="1"/>
  <c r="F7574" i="1"/>
  <c r="J7574" i="1" s="1"/>
  <c r="L7574" i="1" s="1"/>
  <c r="F7582" i="1"/>
  <c r="J7582" i="1" s="1"/>
  <c r="L7582" i="1" s="1"/>
  <c r="F7590" i="1"/>
  <c r="J7590" i="1" s="1"/>
  <c r="L7590" i="1" s="1"/>
  <c r="F7598" i="1"/>
  <c r="J7598" i="1" s="1"/>
  <c r="L7598" i="1" s="1"/>
  <c r="F7606" i="1"/>
  <c r="J7606" i="1" s="1"/>
  <c r="L7606" i="1" s="1"/>
  <c r="F7614" i="1"/>
  <c r="J7614" i="1" s="1"/>
  <c r="L7614" i="1" s="1"/>
  <c r="F7622" i="1"/>
  <c r="J7622" i="1" s="1"/>
  <c r="L7622" i="1" s="1"/>
  <c r="F7630" i="1"/>
  <c r="J7630" i="1" s="1"/>
  <c r="L7630" i="1" s="1"/>
  <c r="F7638" i="1"/>
  <c r="J7638" i="1" s="1"/>
  <c r="L7638" i="1" s="1"/>
  <c r="F7646" i="1"/>
  <c r="J7646" i="1" s="1"/>
  <c r="L7646" i="1" s="1"/>
  <c r="F7654" i="1"/>
  <c r="J7654" i="1" s="1"/>
  <c r="L7654" i="1" s="1"/>
  <c r="F7662" i="1"/>
  <c r="J7662" i="1" s="1"/>
  <c r="L7662" i="1" s="1"/>
  <c r="F7670" i="1"/>
  <c r="J7670" i="1" s="1"/>
  <c r="L7670" i="1" s="1"/>
  <c r="F7678" i="1"/>
  <c r="J7678" i="1" s="1"/>
  <c r="L7678" i="1" s="1"/>
  <c r="F7686" i="1"/>
  <c r="J7686" i="1" s="1"/>
  <c r="L7686" i="1" s="1"/>
  <c r="F7694" i="1"/>
  <c r="J7694" i="1" s="1"/>
  <c r="L7694" i="1" s="1"/>
  <c r="F7702" i="1"/>
  <c r="J7702" i="1" s="1"/>
  <c r="L7702" i="1" s="1"/>
  <c r="F7710" i="1"/>
  <c r="J7710" i="1" s="1"/>
  <c r="L7710" i="1" s="1"/>
  <c r="F7718" i="1"/>
  <c r="J7718" i="1" s="1"/>
  <c r="L7718" i="1" s="1"/>
  <c r="F7726" i="1"/>
  <c r="J7726" i="1" s="1"/>
  <c r="L7726" i="1" s="1"/>
  <c r="F7734" i="1"/>
  <c r="J7734" i="1" s="1"/>
  <c r="L7734" i="1" s="1"/>
  <c r="F7742" i="1"/>
  <c r="J7742" i="1" s="1"/>
  <c r="L7742" i="1" s="1"/>
  <c r="F7750" i="1"/>
  <c r="J7750" i="1" s="1"/>
  <c r="L7750" i="1" s="1"/>
  <c r="F7758" i="1"/>
  <c r="J7758" i="1" s="1"/>
  <c r="L7758" i="1" s="1"/>
  <c r="F7766" i="1"/>
  <c r="J7766" i="1" s="1"/>
  <c r="L7766" i="1" s="1"/>
  <c r="F7774" i="1"/>
  <c r="J7774" i="1" s="1"/>
  <c r="L7774" i="1" s="1"/>
  <c r="F7782" i="1"/>
  <c r="J7782" i="1" s="1"/>
  <c r="L7782" i="1" s="1"/>
  <c r="F7790" i="1"/>
  <c r="J7790" i="1" s="1"/>
  <c r="L7790" i="1" s="1"/>
  <c r="F7798" i="1"/>
  <c r="J7798" i="1" s="1"/>
  <c r="L7798" i="1" s="1"/>
  <c r="F7806" i="1"/>
  <c r="J7806" i="1" s="1"/>
  <c r="L7806" i="1" s="1"/>
  <c r="F7814" i="1"/>
  <c r="J7814" i="1" s="1"/>
  <c r="L7814" i="1" s="1"/>
  <c r="F7822" i="1"/>
  <c r="J7822" i="1" s="1"/>
  <c r="L7822" i="1" s="1"/>
  <c r="F7830" i="1"/>
  <c r="J7830" i="1" s="1"/>
  <c r="L7830" i="1" s="1"/>
  <c r="F7838" i="1"/>
  <c r="J7838" i="1" s="1"/>
  <c r="L7838" i="1" s="1"/>
  <c r="F7846" i="1"/>
  <c r="J7846" i="1" s="1"/>
  <c r="L7846" i="1" s="1"/>
  <c r="F7854" i="1"/>
  <c r="J7854" i="1" s="1"/>
  <c r="L7854" i="1" s="1"/>
  <c r="F7862" i="1"/>
  <c r="J7862" i="1" s="1"/>
  <c r="L7862" i="1" s="1"/>
  <c r="F7870" i="1"/>
  <c r="J7870" i="1" s="1"/>
  <c r="L7870" i="1" s="1"/>
  <c r="F7878" i="1"/>
  <c r="J7878" i="1" s="1"/>
  <c r="L7878" i="1" s="1"/>
  <c r="F7886" i="1"/>
  <c r="J7886" i="1" s="1"/>
  <c r="L7886" i="1" s="1"/>
  <c r="F7894" i="1"/>
  <c r="J7894" i="1" s="1"/>
  <c r="L7894" i="1" s="1"/>
  <c r="F7902" i="1"/>
  <c r="J7902" i="1" s="1"/>
  <c r="L7902" i="1" s="1"/>
  <c r="F7910" i="1"/>
  <c r="J7910" i="1" s="1"/>
  <c r="L7910" i="1" s="1"/>
  <c r="F7918" i="1"/>
  <c r="J7918" i="1" s="1"/>
  <c r="L7918" i="1" s="1"/>
  <c r="F7926" i="1"/>
  <c r="J7926" i="1" s="1"/>
  <c r="L7926" i="1" s="1"/>
  <c r="F7934" i="1"/>
  <c r="J7934" i="1" s="1"/>
  <c r="L7934" i="1" s="1"/>
  <c r="F7942" i="1"/>
  <c r="J7942" i="1" s="1"/>
  <c r="L7942" i="1" s="1"/>
  <c r="F7950" i="1"/>
  <c r="J7950" i="1" s="1"/>
  <c r="L7950" i="1" s="1"/>
  <c r="F7958" i="1"/>
  <c r="J7958" i="1" s="1"/>
  <c r="L7958" i="1" s="1"/>
  <c r="F7966" i="1"/>
  <c r="J7966" i="1" s="1"/>
  <c r="L7966" i="1" s="1"/>
  <c r="F7974" i="1"/>
  <c r="J7974" i="1" s="1"/>
  <c r="L7974" i="1" s="1"/>
  <c r="F7982" i="1"/>
  <c r="J7982" i="1" s="1"/>
  <c r="L7982" i="1" s="1"/>
  <c r="F7990" i="1"/>
  <c r="J7990" i="1" s="1"/>
  <c r="L7990" i="1" s="1"/>
  <c r="F7998" i="1"/>
  <c r="J7998" i="1" s="1"/>
  <c r="L7998" i="1" s="1"/>
  <c r="F8006" i="1"/>
  <c r="J8006" i="1" s="1"/>
  <c r="L8006" i="1" s="1"/>
  <c r="F8014" i="1"/>
  <c r="J8014" i="1" s="1"/>
  <c r="L8014" i="1" s="1"/>
  <c r="F8022" i="1"/>
  <c r="J8022" i="1" s="1"/>
  <c r="L8022" i="1" s="1"/>
  <c r="F8030" i="1"/>
  <c r="J8030" i="1" s="1"/>
  <c r="L8030" i="1" s="1"/>
  <c r="F8038" i="1"/>
  <c r="J8038" i="1" s="1"/>
  <c r="L8038" i="1" s="1"/>
  <c r="F8046" i="1"/>
  <c r="J8046" i="1" s="1"/>
  <c r="L8046" i="1" s="1"/>
  <c r="F8054" i="1"/>
  <c r="J8054" i="1" s="1"/>
  <c r="L8054" i="1" s="1"/>
  <c r="F8062" i="1"/>
  <c r="J8062" i="1" s="1"/>
  <c r="L8062" i="1" s="1"/>
  <c r="F8070" i="1"/>
  <c r="J8070" i="1" s="1"/>
  <c r="L8070" i="1" s="1"/>
  <c r="F8078" i="1"/>
  <c r="J8078" i="1" s="1"/>
  <c r="L8078" i="1" s="1"/>
  <c r="F8086" i="1"/>
  <c r="J8086" i="1" s="1"/>
  <c r="L8086" i="1" s="1"/>
  <c r="F8094" i="1"/>
  <c r="J8094" i="1" s="1"/>
  <c r="L8094" i="1" s="1"/>
  <c r="F8102" i="1"/>
  <c r="J8102" i="1" s="1"/>
  <c r="L8102" i="1" s="1"/>
  <c r="F8110" i="1"/>
  <c r="J8110" i="1" s="1"/>
  <c r="L8110" i="1" s="1"/>
  <c r="F8118" i="1"/>
  <c r="J8118" i="1" s="1"/>
  <c r="L8118" i="1" s="1"/>
  <c r="F8126" i="1"/>
  <c r="J8126" i="1" s="1"/>
  <c r="L8126" i="1" s="1"/>
  <c r="F8134" i="1"/>
  <c r="J8134" i="1" s="1"/>
  <c r="L8134" i="1" s="1"/>
  <c r="F8142" i="1"/>
  <c r="J8142" i="1" s="1"/>
  <c r="L8142" i="1" s="1"/>
  <c r="F8150" i="1"/>
  <c r="J8150" i="1" s="1"/>
  <c r="L8150" i="1" s="1"/>
  <c r="F8158" i="1"/>
  <c r="J8158" i="1" s="1"/>
  <c r="L8158" i="1" s="1"/>
  <c r="F8166" i="1"/>
  <c r="J8166" i="1" s="1"/>
  <c r="L8166" i="1" s="1"/>
  <c r="F8174" i="1"/>
  <c r="J8174" i="1" s="1"/>
  <c r="L8174" i="1" s="1"/>
  <c r="F8182" i="1"/>
  <c r="J8182" i="1" s="1"/>
  <c r="L8182" i="1" s="1"/>
  <c r="F8190" i="1"/>
  <c r="J8190" i="1" s="1"/>
  <c r="L8190" i="1" s="1"/>
  <c r="F8198" i="1"/>
  <c r="J8198" i="1" s="1"/>
  <c r="L8198" i="1" s="1"/>
  <c r="F8206" i="1"/>
  <c r="J8206" i="1" s="1"/>
  <c r="L8206" i="1" s="1"/>
  <c r="F8214" i="1"/>
  <c r="J8214" i="1" s="1"/>
  <c r="L8214" i="1" s="1"/>
  <c r="F8222" i="1"/>
  <c r="J8222" i="1" s="1"/>
  <c r="L8222" i="1" s="1"/>
  <c r="F8230" i="1"/>
  <c r="J8230" i="1" s="1"/>
  <c r="L8230" i="1" s="1"/>
  <c r="F8238" i="1"/>
  <c r="J8238" i="1" s="1"/>
  <c r="L8238" i="1" s="1"/>
  <c r="F8246" i="1"/>
  <c r="J8246" i="1" s="1"/>
  <c r="L8246" i="1" s="1"/>
  <c r="F8254" i="1"/>
  <c r="J8254" i="1" s="1"/>
  <c r="L8254" i="1" s="1"/>
  <c r="F8262" i="1"/>
  <c r="J8262" i="1" s="1"/>
  <c r="L8262" i="1" s="1"/>
  <c r="F8270" i="1"/>
  <c r="J8270" i="1" s="1"/>
  <c r="L8270" i="1" s="1"/>
  <c r="F8278" i="1"/>
  <c r="J8278" i="1" s="1"/>
  <c r="L8278" i="1" s="1"/>
  <c r="F8286" i="1"/>
  <c r="J8286" i="1" s="1"/>
  <c r="L8286" i="1" s="1"/>
  <c r="F8294" i="1"/>
  <c r="J8294" i="1" s="1"/>
  <c r="L8294" i="1" s="1"/>
  <c r="F8302" i="1"/>
  <c r="J8302" i="1" s="1"/>
  <c r="L8302" i="1" s="1"/>
  <c r="F8310" i="1"/>
  <c r="J8310" i="1" s="1"/>
  <c r="L8310" i="1" s="1"/>
  <c r="F8318" i="1"/>
  <c r="J8318" i="1" s="1"/>
  <c r="L8318" i="1" s="1"/>
  <c r="F8326" i="1"/>
  <c r="J8326" i="1" s="1"/>
  <c r="L8326" i="1" s="1"/>
  <c r="F8334" i="1"/>
  <c r="J8334" i="1" s="1"/>
  <c r="L8334" i="1" s="1"/>
  <c r="F8342" i="1"/>
  <c r="J8342" i="1" s="1"/>
  <c r="L8342" i="1" s="1"/>
  <c r="F8350" i="1"/>
  <c r="J8350" i="1" s="1"/>
  <c r="L8350" i="1" s="1"/>
  <c r="F8358" i="1"/>
  <c r="J8358" i="1" s="1"/>
  <c r="L8358" i="1" s="1"/>
  <c r="F8366" i="1"/>
  <c r="J8366" i="1" s="1"/>
  <c r="L8366" i="1" s="1"/>
  <c r="F8374" i="1"/>
  <c r="J8374" i="1" s="1"/>
  <c r="L8374" i="1" s="1"/>
  <c r="F8382" i="1"/>
  <c r="J8382" i="1" s="1"/>
  <c r="L8382" i="1" s="1"/>
  <c r="F8390" i="1"/>
  <c r="J8390" i="1" s="1"/>
  <c r="L8390" i="1" s="1"/>
  <c r="F8398" i="1"/>
  <c r="J8398" i="1" s="1"/>
  <c r="L8398" i="1" s="1"/>
  <c r="F8406" i="1"/>
  <c r="J8406" i="1" s="1"/>
  <c r="L8406" i="1" s="1"/>
  <c r="F8414" i="1"/>
  <c r="J8414" i="1" s="1"/>
  <c r="L8414" i="1" s="1"/>
  <c r="F8422" i="1"/>
  <c r="J8422" i="1" s="1"/>
  <c r="L8422" i="1" s="1"/>
  <c r="F8430" i="1"/>
  <c r="J8430" i="1" s="1"/>
  <c r="L8430" i="1" s="1"/>
  <c r="F8438" i="1"/>
  <c r="J8438" i="1" s="1"/>
  <c r="L8438" i="1" s="1"/>
  <c r="F8446" i="1"/>
  <c r="J8446" i="1" s="1"/>
  <c r="L8446" i="1" s="1"/>
  <c r="F8454" i="1"/>
  <c r="J8454" i="1" s="1"/>
  <c r="L8454" i="1" s="1"/>
  <c r="F8462" i="1"/>
  <c r="J8462" i="1" s="1"/>
  <c r="L8462" i="1" s="1"/>
  <c r="F8470" i="1"/>
  <c r="J8470" i="1" s="1"/>
  <c r="L8470" i="1" s="1"/>
  <c r="F8478" i="1"/>
  <c r="J8478" i="1" s="1"/>
  <c r="L8478" i="1" s="1"/>
  <c r="F8486" i="1"/>
  <c r="J8486" i="1" s="1"/>
  <c r="L8486" i="1" s="1"/>
  <c r="F8494" i="1"/>
  <c r="J8494" i="1" s="1"/>
  <c r="L8494" i="1" s="1"/>
  <c r="F8502" i="1"/>
  <c r="J8502" i="1" s="1"/>
  <c r="L8502" i="1" s="1"/>
  <c r="F8510" i="1"/>
  <c r="J8510" i="1" s="1"/>
  <c r="L8510" i="1" s="1"/>
  <c r="F8518" i="1"/>
  <c r="J8518" i="1" s="1"/>
  <c r="L8518" i="1" s="1"/>
  <c r="F8526" i="1"/>
  <c r="J8526" i="1" s="1"/>
  <c r="L8526" i="1" s="1"/>
  <c r="F8534" i="1"/>
  <c r="J8534" i="1" s="1"/>
  <c r="L8534" i="1" s="1"/>
  <c r="F8542" i="1"/>
  <c r="J8542" i="1" s="1"/>
  <c r="L8542" i="1" s="1"/>
  <c r="F8550" i="1"/>
  <c r="J8550" i="1" s="1"/>
  <c r="L8550" i="1" s="1"/>
  <c r="F8558" i="1"/>
  <c r="J8558" i="1" s="1"/>
  <c r="L8558" i="1" s="1"/>
  <c r="F8566" i="1"/>
  <c r="J8566" i="1" s="1"/>
  <c r="L8566" i="1" s="1"/>
  <c r="F8574" i="1"/>
  <c r="J8574" i="1" s="1"/>
  <c r="L8574" i="1" s="1"/>
  <c r="F8582" i="1"/>
  <c r="J8582" i="1" s="1"/>
  <c r="L8582" i="1" s="1"/>
  <c r="F8590" i="1"/>
  <c r="J8590" i="1" s="1"/>
  <c r="L8590" i="1" s="1"/>
  <c r="F8598" i="1"/>
  <c r="J8598" i="1" s="1"/>
  <c r="L8598" i="1" s="1"/>
  <c r="F8606" i="1"/>
  <c r="J8606" i="1" s="1"/>
  <c r="L8606" i="1" s="1"/>
  <c r="F8614" i="1"/>
  <c r="J8614" i="1" s="1"/>
  <c r="L8614" i="1" s="1"/>
  <c r="F8622" i="1"/>
  <c r="J8622" i="1" s="1"/>
  <c r="L8622" i="1" s="1"/>
  <c r="F8630" i="1"/>
  <c r="J8630" i="1" s="1"/>
  <c r="L8630" i="1" s="1"/>
  <c r="F8638" i="1"/>
  <c r="J8638" i="1" s="1"/>
  <c r="L8638" i="1" s="1"/>
  <c r="F8646" i="1"/>
  <c r="J8646" i="1" s="1"/>
  <c r="L8646" i="1" s="1"/>
  <c r="F8654" i="1"/>
  <c r="J8654" i="1" s="1"/>
  <c r="L8654" i="1" s="1"/>
  <c r="F8662" i="1"/>
  <c r="J8662" i="1" s="1"/>
  <c r="L8662" i="1" s="1"/>
  <c r="F8670" i="1"/>
  <c r="J8670" i="1" s="1"/>
  <c r="L8670" i="1" s="1"/>
  <c r="F8678" i="1"/>
  <c r="J8678" i="1" s="1"/>
  <c r="L8678" i="1" s="1"/>
  <c r="F8686" i="1"/>
  <c r="J8686" i="1" s="1"/>
  <c r="L8686" i="1" s="1"/>
  <c r="F8694" i="1"/>
  <c r="J8694" i="1" s="1"/>
  <c r="L8694" i="1" s="1"/>
  <c r="F8702" i="1"/>
  <c r="J8702" i="1" s="1"/>
  <c r="L8702" i="1" s="1"/>
  <c r="F8710" i="1"/>
  <c r="J8710" i="1" s="1"/>
  <c r="L8710" i="1" s="1"/>
  <c r="F8718" i="1"/>
  <c r="J8718" i="1" s="1"/>
  <c r="L8718" i="1" s="1"/>
  <c r="F8726" i="1"/>
  <c r="J8726" i="1" s="1"/>
  <c r="L8726" i="1" s="1"/>
  <c r="F8734" i="1"/>
  <c r="J8734" i="1" s="1"/>
  <c r="L8734" i="1" s="1"/>
  <c r="F8742" i="1"/>
  <c r="J8742" i="1" s="1"/>
  <c r="L8742" i="1" s="1"/>
  <c r="F8750" i="1"/>
  <c r="J8750" i="1" s="1"/>
  <c r="L8750" i="1" s="1"/>
  <c r="F8758" i="1"/>
  <c r="J8758" i="1" s="1"/>
  <c r="L8758" i="1" s="1"/>
  <c r="F8766" i="1"/>
  <c r="J8766" i="1" s="1"/>
  <c r="L8766" i="1" s="1"/>
  <c r="F8774" i="1"/>
  <c r="J8774" i="1" s="1"/>
  <c r="L8774" i="1" s="1"/>
  <c r="F8782" i="1"/>
  <c r="J8782" i="1" s="1"/>
  <c r="L8782" i="1" s="1"/>
  <c r="F8790" i="1"/>
  <c r="J8790" i="1" s="1"/>
  <c r="L8790" i="1" s="1"/>
  <c r="F8798" i="1"/>
  <c r="J8798" i="1" s="1"/>
  <c r="L8798" i="1" s="1"/>
  <c r="F8806" i="1"/>
  <c r="J8806" i="1" s="1"/>
  <c r="L8806" i="1" s="1"/>
  <c r="F8814" i="1"/>
  <c r="J8814" i="1" s="1"/>
  <c r="L8814" i="1" s="1"/>
  <c r="F8822" i="1"/>
  <c r="J8822" i="1" s="1"/>
  <c r="L8822" i="1" s="1"/>
  <c r="F8830" i="1"/>
  <c r="J8830" i="1" s="1"/>
  <c r="L8830" i="1" s="1"/>
  <c r="F8838" i="1"/>
  <c r="J8838" i="1" s="1"/>
  <c r="L8838" i="1" s="1"/>
  <c r="F8846" i="1"/>
  <c r="J8846" i="1" s="1"/>
  <c r="L8846" i="1" s="1"/>
  <c r="F8854" i="1"/>
  <c r="J8854" i="1" s="1"/>
  <c r="L8854" i="1" s="1"/>
  <c r="F8862" i="1"/>
  <c r="J8862" i="1" s="1"/>
  <c r="L8862" i="1" s="1"/>
  <c r="F8870" i="1"/>
  <c r="J8870" i="1" s="1"/>
  <c r="L8870" i="1" s="1"/>
  <c r="F8878" i="1"/>
  <c r="J8878" i="1" s="1"/>
  <c r="L8878" i="1" s="1"/>
  <c r="F8886" i="1"/>
  <c r="J8886" i="1" s="1"/>
  <c r="L8886" i="1" s="1"/>
  <c r="F8894" i="1"/>
  <c r="J8894" i="1" s="1"/>
  <c r="L8894" i="1" s="1"/>
  <c r="F8902" i="1"/>
  <c r="J8902" i="1" s="1"/>
  <c r="L8902" i="1" s="1"/>
  <c r="F8910" i="1"/>
  <c r="J8910" i="1" s="1"/>
  <c r="L8910" i="1" s="1"/>
  <c r="F8918" i="1"/>
  <c r="J8918" i="1" s="1"/>
  <c r="L8918" i="1" s="1"/>
  <c r="F8926" i="1"/>
  <c r="J8926" i="1" s="1"/>
  <c r="L8926" i="1" s="1"/>
  <c r="F8934" i="1"/>
  <c r="J8934" i="1" s="1"/>
  <c r="L8934" i="1" s="1"/>
  <c r="F8942" i="1"/>
  <c r="J8942" i="1" s="1"/>
  <c r="L8942" i="1" s="1"/>
  <c r="F8950" i="1"/>
  <c r="J8950" i="1" s="1"/>
  <c r="L8950" i="1" s="1"/>
  <c r="F8958" i="1"/>
  <c r="J8958" i="1" s="1"/>
  <c r="L8958" i="1" s="1"/>
  <c r="F8966" i="1"/>
  <c r="J8966" i="1" s="1"/>
  <c r="L8966" i="1" s="1"/>
  <c r="F8974" i="1"/>
  <c r="J8974" i="1" s="1"/>
  <c r="L8974" i="1" s="1"/>
  <c r="F8982" i="1"/>
  <c r="J8982" i="1" s="1"/>
  <c r="L8982" i="1" s="1"/>
  <c r="F8990" i="1"/>
  <c r="J8990" i="1" s="1"/>
  <c r="L8990" i="1" s="1"/>
  <c r="F8998" i="1"/>
  <c r="J8998" i="1" s="1"/>
  <c r="L8998" i="1" s="1"/>
  <c r="F9006" i="1"/>
  <c r="J9006" i="1" s="1"/>
  <c r="L9006" i="1" s="1"/>
  <c r="F9014" i="1"/>
  <c r="J9014" i="1" s="1"/>
  <c r="L9014" i="1" s="1"/>
  <c r="F9022" i="1"/>
  <c r="J9022" i="1" s="1"/>
  <c r="L9022" i="1" s="1"/>
  <c r="F9030" i="1"/>
  <c r="J9030" i="1" s="1"/>
  <c r="L9030" i="1" s="1"/>
  <c r="F9038" i="1"/>
  <c r="J9038" i="1" s="1"/>
  <c r="L9038" i="1" s="1"/>
  <c r="F9046" i="1"/>
  <c r="J9046" i="1" s="1"/>
  <c r="L9046" i="1" s="1"/>
  <c r="F9054" i="1"/>
  <c r="J9054" i="1" s="1"/>
  <c r="L9054" i="1" s="1"/>
  <c r="F9062" i="1"/>
  <c r="J9062" i="1" s="1"/>
  <c r="L9062" i="1" s="1"/>
  <c r="F9067" i="1"/>
  <c r="J9067" i="1" s="1"/>
  <c r="L9067" i="1" s="1"/>
  <c r="F9073" i="1"/>
  <c r="J9073" i="1" s="1"/>
  <c r="L9073" i="1" s="1"/>
  <c r="F9078" i="1"/>
  <c r="J9078" i="1" s="1"/>
  <c r="L9078" i="1" s="1"/>
  <c r="F9083" i="1"/>
  <c r="J9083" i="1" s="1"/>
  <c r="L9083" i="1" s="1"/>
  <c r="F9089" i="1"/>
  <c r="J9089" i="1" s="1"/>
  <c r="L9089" i="1" s="1"/>
  <c r="F9094" i="1"/>
  <c r="J9094" i="1" s="1"/>
  <c r="L9094" i="1" s="1"/>
  <c r="F9099" i="1"/>
  <c r="J9099" i="1" s="1"/>
  <c r="L9099" i="1" s="1"/>
  <c r="F9105" i="1"/>
  <c r="J9105" i="1" s="1"/>
  <c r="L9105" i="1" s="1"/>
  <c r="F9110" i="1"/>
  <c r="J9110" i="1" s="1"/>
  <c r="L9110" i="1" s="1"/>
  <c r="F9115" i="1"/>
  <c r="J9115" i="1" s="1"/>
  <c r="L9115" i="1" s="1"/>
  <c r="F9121" i="1"/>
  <c r="J9121" i="1" s="1"/>
  <c r="L9121" i="1" s="1"/>
  <c r="F9126" i="1"/>
  <c r="J9126" i="1" s="1"/>
  <c r="L9126" i="1" s="1"/>
  <c r="F9131" i="1"/>
  <c r="J9131" i="1" s="1"/>
  <c r="L9131" i="1" s="1"/>
  <c r="F9137" i="1"/>
  <c r="J9137" i="1" s="1"/>
  <c r="L9137" i="1" s="1"/>
  <c r="F9142" i="1"/>
  <c r="J9142" i="1" s="1"/>
  <c r="L9142" i="1" s="1"/>
  <c r="F9147" i="1"/>
  <c r="J9147" i="1" s="1"/>
  <c r="L9147" i="1" s="1"/>
  <c r="F9153" i="1"/>
  <c r="J9153" i="1" s="1"/>
  <c r="L9153" i="1" s="1"/>
  <c r="F9158" i="1"/>
  <c r="J9158" i="1" s="1"/>
  <c r="L9158" i="1" s="1"/>
  <c r="F9163" i="1"/>
  <c r="J9163" i="1" s="1"/>
  <c r="L9163" i="1" s="1"/>
  <c r="F9169" i="1"/>
  <c r="J9169" i="1" s="1"/>
  <c r="L9169" i="1" s="1"/>
  <c r="F9174" i="1"/>
  <c r="J9174" i="1" s="1"/>
  <c r="L9174" i="1" s="1"/>
  <c r="F9179" i="1"/>
  <c r="J9179" i="1" s="1"/>
  <c r="L9179" i="1" s="1"/>
  <c r="F9185" i="1"/>
  <c r="J9185" i="1" s="1"/>
  <c r="L9185" i="1" s="1"/>
  <c r="F9190" i="1"/>
  <c r="J9190" i="1" s="1"/>
  <c r="L9190" i="1" s="1"/>
  <c r="F9195" i="1"/>
  <c r="J9195" i="1" s="1"/>
  <c r="L9195" i="1" s="1"/>
  <c r="F9201" i="1"/>
  <c r="J9201" i="1" s="1"/>
  <c r="L9201" i="1" s="1"/>
  <c r="F9206" i="1"/>
  <c r="J9206" i="1" s="1"/>
  <c r="L9206" i="1" s="1"/>
  <c r="F9211" i="1"/>
  <c r="J9211" i="1" s="1"/>
  <c r="L9211" i="1" s="1"/>
  <c r="F9217" i="1"/>
  <c r="J9217" i="1" s="1"/>
  <c r="L9217" i="1" s="1"/>
  <c r="F9222" i="1"/>
  <c r="J9222" i="1" s="1"/>
  <c r="L9222" i="1" s="1"/>
  <c r="F9227" i="1"/>
  <c r="J9227" i="1" s="1"/>
  <c r="L9227" i="1" s="1"/>
  <c r="F9233" i="1"/>
  <c r="J9233" i="1" s="1"/>
  <c r="L9233" i="1" s="1"/>
  <c r="F9238" i="1"/>
  <c r="J9238" i="1" s="1"/>
  <c r="L9238" i="1" s="1"/>
  <c r="F9243" i="1"/>
  <c r="J9243" i="1" s="1"/>
  <c r="L9243" i="1" s="1"/>
  <c r="F9249" i="1"/>
  <c r="J9249" i="1" s="1"/>
  <c r="L9249" i="1" s="1"/>
  <c r="F5372" i="1"/>
  <c r="J5372" i="1" s="1"/>
  <c r="L5372" i="1" s="1"/>
  <c r="F5414" i="1"/>
  <c r="J5414" i="1" s="1"/>
  <c r="L5414" i="1" s="1"/>
  <c r="F5457" i="1"/>
  <c r="J5457" i="1" s="1"/>
  <c r="L5457" i="1" s="1"/>
  <c r="F5500" i="1"/>
  <c r="J5500" i="1" s="1"/>
  <c r="L5500" i="1" s="1"/>
  <c r="F5542" i="1"/>
  <c r="J5542" i="1" s="1"/>
  <c r="L5542" i="1" s="1"/>
  <c r="F5585" i="1"/>
  <c r="J5585" i="1" s="1"/>
  <c r="L5585" i="1" s="1"/>
  <c r="F5628" i="1"/>
  <c r="J5628" i="1" s="1"/>
  <c r="L5628" i="1" s="1"/>
  <c r="F5670" i="1"/>
  <c r="J5670" i="1" s="1"/>
  <c r="L5670" i="1" s="1"/>
  <c r="F5704" i="1"/>
  <c r="J5704" i="1" s="1"/>
  <c r="L5704" i="1" s="1"/>
  <c r="F5736" i="1"/>
  <c r="J5736" i="1" s="1"/>
  <c r="L5736" i="1" s="1"/>
  <c r="F5768" i="1"/>
  <c r="J5768" i="1" s="1"/>
  <c r="L5768" i="1" s="1"/>
  <c r="F5800" i="1"/>
  <c r="J5800" i="1" s="1"/>
  <c r="L5800" i="1" s="1"/>
  <c r="F5832" i="1"/>
  <c r="J5832" i="1" s="1"/>
  <c r="L5832" i="1" s="1"/>
  <c r="F5864" i="1"/>
  <c r="J5864" i="1" s="1"/>
  <c r="L5864" i="1" s="1"/>
  <c r="F5896" i="1"/>
  <c r="J5896" i="1" s="1"/>
  <c r="L5896" i="1" s="1"/>
  <c r="F5928" i="1"/>
  <c r="J5928" i="1" s="1"/>
  <c r="L5928" i="1" s="1"/>
  <c r="F5960" i="1"/>
  <c r="J5960" i="1" s="1"/>
  <c r="L5960" i="1" s="1"/>
  <c r="F5992" i="1"/>
  <c r="J5992" i="1" s="1"/>
  <c r="L5992" i="1" s="1"/>
  <c r="F6024" i="1"/>
  <c r="J6024" i="1" s="1"/>
  <c r="L6024" i="1" s="1"/>
  <c r="F6056" i="1"/>
  <c r="J6056" i="1" s="1"/>
  <c r="L6056" i="1" s="1"/>
  <c r="F6088" i="1"/>
  <c r="J6088" i="1" s="1"/>
  <c r="L6088" i="1" s="1"/>
  <c r="F6120" i="1"/>
  <c r="J6120" i="1" s="1"/>
  <c r="L6120" i="1" s="1"/>
  <c r="F6152" i="1"/>
  <c r="J6152" i="1" s="1"/>
  <c r="L6152" i="1" s="1"/>
  <c r="F6184" i="1"/>
  <c r="J6184" i="1" s="1"/>
  <c r="L6184" i="1" s="1"/>
  <c r="F6216" i="1"/>
  <c r="J6216" i="1" s="1"/>
  <c r="L6216" i="1" s="1"/>
  <c r="F6232" i="1"/>
  <c r="J6232" i="1" s="1"/>
  <c r="L6232" i="1" s="1"/>
  <c r="F6248" i="1"/>
  <c r="J6248" i="1" s="1"/>
  <c r="L6248" i="1" s="1"/>
  <c r="F6264" i="1"/>
  <c r="J6264" i="1" s="1"/>
  <c r="L6264" i="1" s="1"/>
  <c r="F6280" i="1"/>
  <c r="J6280" i="1" s="1"/>
  <c r="L6280" i="1" s="1"/>
  <c r="F6296" i="1"/>
  <c r="J6296" i="1" s="1"/>
  <c r="L6296" i="1" s="1"/>
  <c r="F6312" i="1"/>
  <c r="J6312" i="1" s="1"/>
  <c r="L6312" i="1" s="1"/>
  <c r="F6328" i="1"/>
  <c r="J6328" i="1" s="1"/>
  <c r="L6328" i="1" s="1"/>
  <c r="F6344" i="1"/>
  <c r="J6344" i="1" s="1"/>
  <c r="L6344" i="1" s="1"/>
  <c r="F6360" i="1"/>
  <c r="J6360" i="1" s="1"/>
  <c r="L6360" i="1" s="1"/>
  <c r="F6376" i="1"/>
  <c r="J6376" i="1" s="1"/>
  <c r="L6376" i="1" s="1"/>
  <c r="F6392" i="1"/>
  <c r="J6392" i="1" s="1"/>
  <c r="L6392" i="1" s="1"/>
  <c r="F6408" i="1"/>
  <c r="J6408" i="1" s="1"/>
  <c r="L6408" i="1" s="1"/>
  <c r="F6424" i="1"/>
  <c r="J6424" i="1" s="1"/>
  <c r="L6424" i="1" s="1"/>
  <c r="F6440" i="1"/>
  <c r="J6440" i="1" s="1"/>
  <c r="L6440" i="1" s="1"/>
  <c r="F6456" i="1"/>
  <c r="J6456" i="1" s="1"/>
  <c r="L6456" i="1" s="1"/>
  <c r="F6472" i="1"/>
  <c r="J6472" i="1" s="1"/>
  <c r="L6472" i="1" s="1"/>
  <c r="F6488" i="1"/>
  <c r="J6488" i="1" s="1"/>
  <c r="L6488" i="1" s="1"/>
  <c r="F6504" i="1"/>
  <c r="J6504" i="1" s="1"/>
  <c r="L6504" i="1" s="1"/>
  <c r="F6520" i="1"/>
  <c r="J6520" i="1" s="1"/>
  <c r="L6520" i="1" s="1"/>
  <c r="F6536" i="1"/>
  <c r="J6536" i="1" s="1"/>
  <c r="L6536" i="1" s="1"/>
  <c r="F6552" i="1"/>
  <c r="J6552" i="1" s="1"/>
  <c r="L6552" i="1" s="1"/>
  <c r="F6568" i="1"/>
  <c r="J6568" i="1" s="1"/>
  <c r="L6568" i="1" s="1"/>
  <c r="F6584" i="1"/>
  <c r="J6584" i="1" s="1"/>
  <c r="L6584" i="1" s="1"/>
  <c r="F6600" i="1"/>
  <c r="J6600" i="1" s="1"/>
  <c r="L6600" i="1" s="1"/>
  <c r="F6616" i="1"/>
  <c r="J6616" i="1" s="1"/>
  <c r="L6616" i="1" s="1"/>
  <c r="F6632" i="1"/>
  <c r="J6632" i="1" s="1"/>
  <c r="L6632" i="1" s="1"/>
  <c r="F6648" i="1"/>
  <c r="J6648" i="1" s="1"/>
  <c r="L6648" i="1" s="1"/>
  <c r="F6664" i="1"/>
  <c r="J6664" i="1" s="1"/>
  <c r="L6664" i="1" s="1"/>
  <c r="F6680" i="1"/>
  <c r="J6680" i="1" s="1"/>
  <c r="L6680" i="1" s="1"/>
  <c r="F6696" i="1"/>
  <c r="J6696" i="1" s="1"/>
  <c r="L6696" i="1" s="1"/>
  <c r="F6712" i="1"/>
  <c r="J6712" i="1" s="1"/>
  <c r="L6712" i="1" s="1"/>
  <c r="F6728" i="1"/>
  <c r="J6728" i="1" s="1"/>
  <c r="L6728" i="1" s="1"/>
  <c r="F6744" i="1"/>
  <c r="J6744" i="1" s="1"/>
  <c r="L6744" i="1" s="1"/>
  <c r="F6760" i="1"/>
  <c r="J6760" i="1" s="1"/>
  <c r="L6760" i="1" s="1"/>
  <c r="F6776" i="1"/>
  <c r="J6776" i="1" s="1"/>
  <c r="L6776" i="1" s="1"/>
  <c r="F6792" i="1"/>
  <c r="J6792" i="1" s="1"/>
  <c r="L6792" i="1" s="1"/>
  <c r="F6808" i="1"/>
  <c r="J6808" i="1" s="1"/>
  <c r="L6808" i="1" s="1"/>
  <c r="F6824" i="1"/>
  <c r="J6824" i="1" s="1"/>
  <c r="L6824" i="1" s="1"/>
  <c r="F6840" i="1"/>
  <c r="J6840" i="1" s="1"/>
  <c r="L6840" i="1" s="1"/>
  <c r="F6856" i="1"/>
  <c r="J6856" i="1" s="1"/>
  <c r="L6856" i="1" s="1"/>
  <c r="F6872" i="1"/>
  <c r="J6872" i="1" s="1"/>
  <c r="L6872" i="1" s="1"/>
  <c r="F6888" i="1"/>
  <c r="J6888" i="1" s="1"/>
  <c r="L6888" i="1" s="1"/>
  <c r="F6904" i="1"/>
  <c r="J6904" i="1" s="1"/>
  <c r="L6904" i="1" s="1"/>
  <c r="F6920" i="1"/>
  <c r="J6920" i="1" s="1"/>
  <c r="L6920" i="1" s="1"/>
  <c r="F6936" i="1"/>
  <c r="J6936" i="1" s="1"/>
  <c r="L6936" i="1" s="1"/>
  <c r="F6952" i="1"/>
  <c r="J6952" i="1" s="1"/>
  <c r="L6952" i="1" s="1"/>
  <c r="F6968" i="1"/>
  <c r="J6968" i="1" s="1"/>
  <c r="L6968" i="1" s="1"/>
  <c r="F6984" i="1"/>
  <c r="J6984" i="1" s="1"/>
  <c r="L6984" i="1" s="1"/>
  <c r="F7000" i="1"/>
  <c r="J7000" i="1" s="1"/>
  <c r="L7000" i="1" s="1"/>
  <c r="F7016" i="1"/>
  <c r="J7016" i="1" s="1"/>
  <c r="L7016" i="1" s="1"/>
  <c r="F7032" i="1"/>
  <c r="J7032" i="1" s="1"/>
  <c r="L7032" i="1" s="1"/>
  <c r="F7048" i="1"/>
  <c r="J7048" i="1" s="1"/>
  <c r="L7048" i="1" s="1"/>
  <c r="F7064" i="1"/>
  <c r="J7064" i="1" s="1"/>
  <c r="L7064" i="1" s="1"/>
  <c r="F7080" i="1"/>
  <c r="J7080" i="1" s="1"/>
  <c r="L7080" i="1" s="1"/>
  <c r="F7096" i="1"/>
  <c r="J7096" i="1" s="1"/>
  <c r="L7096" i="1" s="1"/>
  <c r="F7112" i="1"/>
  <c r="J7112" i="1" s="1"/>
  <c r="L7112" i="1" s="1"/>
  <c r="F7128" i="1"/>
  <c r="J7128" i="1" s="1"/>
  <c r="L7128" i="1" s="1"/>
  <c r="F7144" i="1"/>
  <c r="J7144" i="1" s="1"/>
  <c r="L7144" i="1" s="1"/>
  <c r="F7160" i="1"/>
  <c r="J7160" i="1" s="1"/>
  <c r="L7160" i="1" s="1"/>
  <c r="F7176" i="1"/>
  <c r="J7176" i="1" s="1"/>
  <c r="L7176" i="1" s="1"/>
  <c r="F7192" i="1"/>
  <c r="J7192" i="1" s="1"/>
  <c r="L7192" i="1" s="1"/>
  <c r="F7208" i="1"/>
  <c r="J7208" i="1" s="1"/>
  <c r="L7208" i="1" s="1"/>
  <c r="F7224" i="1"/>
  <c r="J7224" i="1" s="1"/>
  <c r="L7224" i="1" s="1"/>
  <c r="F7240" i="1"/>
  <c r="J7240" i="1" s="1"/>
  <c r="L7240" i="1" s="1"/>
  <c r="F7256" i="1"/>
  <c r="J7256" i="1" s="1"/>
  <c r="L7256" i="1" s="1"/>
  <c r="F7272" i="1"/>
  <c r="J7272" i="1" s="1"/>
  <c r="L7272" i="1" s="1"/>
  <c r="F7288" i="1"/>
  <c r="J7288" i="1" s="1"/>
  <c r="L7288" i="1" s="1"/>
  <c r="F7304" i="1"/>
  <c r="J7304" i="1" s="1"/>
  <c r="L7304" i="1" s="1"/>
  <c r="F7315" i="1"/>
  <c r="J7315" i="1" s="1"/>
  <c r="L7315" i="1" s="1"/>
  <c r="F7326" i="1"/>
  <c r="J7326" i="1" s="1"/>
  <c r="L7326" i="1" s="1"/>
  <c r="F7336" i="1"/>
  <c r="J7336" i="1" s="1"/>
  <c r="L7336" i="1" s="1"/>
  <c r="F7347" i="1"/>
  <c r="J7347" i="1" s="1"/>
  <c r="L7347" i="1" s="1"/>
  <c r="F7358" i="1"/>
  <c r="J7358" i="1" s="1"/>
  <c r="L7358" i="1" s="1"/>
  <c r="F7368" i="1"/>
  <c r="J7368" i="1" s="1"/>
  <c r="L7368" i="1" s="1"/>
  <c r="F7379" i="1"/>
  <c r="J7379" i="1" s="1"/>
  <c r="L7379" i="1" s="1"/>
  <c r="F7390" i="1"/>
  <c r="J7390" i="1" s="1"/>
  <c r="L7390" i="1" s="1"/>
  <c r="F7400" i="1"/>
  <c r="J7400" i="1" s="1"/>
  <c r="L7400" i="1" s="1"/>
  <c r="F7411" i="1"/>
  <c r="J7411" i="1" s="1"/>
  <c r="L7411" i="1" s="1"/>
  <c r="F7422" i="1"/>
  <c r="J7422" i="1" s="1"/>
  <c r="L7422" i="1" s="1"/>
  <c r="F7432" i="1"/>
  <c r="J7432" i="1" s="1"/>
  <c r="L7432" i="1" s="1"/>
  <c r="F7443" i="1"/>
  <c r="J7443" i="1" s="1"/>
  <c r="L7443" i="1" s="1"/>
  <c r="F7454" i="1"/>
  <c r="J7454" i="1" s="1"/>
  <c r="L7454" i="1" s="1"/>
  <c r="F7464" i="1"/>
  <c r="J7464" i="1" s="1"/>
  <c r="L7464" i="1" s="1"/>
  <c r="F7475" i="1"/>
  <c r="J7475" i="1" s="1"/>
  <c r="L7475" i="1" s="1"/>
  <c r="F7486" i="1"/>
  <c r="J7486" i="1" s="1"/>
  <c r="L7486" i="1" s="1"/>
  <c r="F7495" i="1"/>
  <c r="J7495" i="1" s="1"/>
  <c r="L7495" i="1" s="1"/>
  <c r="F7503" i="1"/>
  <c r="J7503" i="1" s="1"/>
  <c r="L7503" i="1" s="1"/>
  <c r="F7511" i="1"/>
  <c r="J7511" i="1" s="1"/>
  <c r="L7511" i="1" s="1"/>
  <c r="F7519" i="1"/>
  <c r="J7519" i="1" s="1"/>
  <c r="L7519" i="1" s="1"/>
  <c r="F7527" i="1"/>
  <c r="J7527" i="1" s="1"/>
  <c r="L7527" i="1" s="1"/>
  <c r="F7535" i="1"/>
  <c r="J7535" i="1" s="1"/>
  <c r="L7535" i="1" s="1"/>
  <c r="F7543" i="1"/>
  <c r="J7543" i="1" s="1"/>
  <c r="L7543" i="1" s="1"/>
  <c r="F7551" i="1"/>
  <c r="J7551" i="1" s="1"/>
  <c r="L7551" i="1" s="1"/>
  <c r="F7559" i="1"/>
  <c r="J7559" i="1" s="1"/>
  <c r="L7559" i="1" s="1"/>
  <c r="F7567" i="1"/>
  <c r="J7567" i="1" s="1"/>
  <c r="L7567" i="1" s="1"/>
  <c r="F7575" i="1"/>
  <c r="J7575" i="1" s="1"/>
  <c r="L7575" i="1" s="1"/>
  <c r="F7583" i="1"/>
  <c r="J7583" i="1" s="1"/>
  <c r="L7583" i="1" s="1"/>
  <c r="F7591" i="1"/>
  <c r="J7591" i="1" s="1"/>
  <c r="L7591" i="1" s="1"/>
  <c r="F7599" i="1"/>
  <c r="J7599" i="1" s="1"/>
  <c r="L7599" i="1" s="1"/>
  <c r="F7607" i="1"/>
  <c r="J7607" i="1" s="1"/>
  <c r="L7607" i="1" s="1"/>
  <c r="F7615" i="1"/>
  <c r="J7615" i="1" s="1"/>
  <c r="L7615" i="1" s="1"/>
  <c r="F7623" i="1"/>
  <c r="J7623" i="1" s="1"/>
  <c r="L7623" i="1" s="1"/>
  <c r="F7631" i="1"/>
  <c r="J7631" i="1" s="1"/>
  <c r="L7631" i="1" s="1"/>
  <c r="F7639" i="1"/>
  <c r="J7639" i="1" s="1"/>
  <c r="L7639" i="1" s="1"/>
  <c r="F7647" i="1"/>
  <c r="J7647" i="1" s="1"/>
  <c r="L7647" i="1" s="1"/>
  <c r="F7655" i="1"/>
  <c r="J7655" i="1" s="1"/>
  <c r="L7655" i="1" s="1"/>
  <c r="F7663" i="1"/>
  <c r="J7663" i="1" s="1"/>
  <c r="L7663" i="1" s="1"/>
  <c r="F7671" i="1"/>
  <c r="J7671" i="1" s="1"/>
  <c r="L7671" i="1" s="1"/>
  <c r="F7679" i="1"/>
  <c r="J7679" i="1" s="1"/>
  <c r="L7679" i="1" s="1"/>
  <c r="F7687" i="1"/>
  <c r="J7687" i="1" s="1"/>
  <c r="L7687" i="1" s="1"/>
  <c r="F7695" i="1"/>
  <c r="J7695" i="1" s="1"/>
  <c r="L7695" i="1" s="1"/>
  <c r="F7703" i="1"/>
  <c r="J7703" i="1" s="1"/>
  <c r="L7703" i="1" s="1"/>
  <c r="F7711" i="1"/>
  <c r="J7711" i="1" s="1"/>
  <c r="L7711" i="1" s="1"/>
  <c r="F7719" i="1"/>
  <c r="J7719" i="1" s="1"/>
  <c r="L7719" i="1" s="1"/>
  <c r="F7727" i="1"/>
  <c r="J7727" i="1" s="1"/>
  <c r="L7727" i="1" s="1"/>
  <c r="F7735" i="1"/>
  <c r="J7735" i="1" s="1"/>
  <c r="L7735" i="1" s="1"/>
  <c r="F7743" i="1"/>
  <c r="J7743" i="1" s="1"/>
  <c r="L7743" i="1" s="1"/>
  <c r="F7751" i="1"/>
  <c r="J7751" i="1" s="1"/>
  <c r="L7751" i="1" s="1"/>
  <c r="F7759" i="1"/>
  <c r="J7759" i="1" s="1"/>
  <c r="L7759" i="1" s="1"/>
  <c r="F7767" i="1"/>
  <c r="J7767" i="1" s="1"/>
  <c r="L7767" i="1" s="1"/>
  <c r="F7775" i="1"/>
  <c r="J7775" i="1" s="1"/>
  <c r="L7775" i="1" s="1"/>
  <c r="F7783" i="1"/>
  <c r="J7783" i="1" s="1"/>
  <c r="L7783" i="1" s="1"/>
  <c r="F7791" i="1"/>
  <c r="J7791" i="1" s="1"/>
  <c r="L7791" i="1" s="1"/>
  <c r="F7799" i="1"/>
  <c r="J7799" i="1" s="1"/>
  <c r="L7799" i="1" s="1"/>
  <c r="F7807" i="1"/>
  <c r="J7807" i="1" s="1"/>
  <c r="L7807" i="1" s="1"/>
  <c r="F7815" i="1"/>
  <c r="J7815" i="1" s="1"/>
  <c r="L7815" i="1" s="1"/>
  <c r="F7823" i="1"/>
  <c r="J7823" i="1" s="1"/>
  <c r="L7823" i="1" s="1"/>
  <c r="F7831" i="1"/>
  <c r="J7831" i="1" s="1"/>
  <c r="L7831" i="1" s="1"/>
  <c r="F7839" i="1"/>
  <c r="J7839" i="1" s="1"/>
  <c r="L7839" i="1" s="1"/>
  <c r="F7847" i="1"/>
  <c r="J7847" i="1" s="1"/>
  <c r="L7847" i="1" s="1"/>
  <c r="F7855" i="1"/>
  <c r="J7855" i="1" s="1"/>
  <c r="L7855" i="1" s="1"/>
  <c r="F7863" i="1"/>
  <c r="J7863" i="1" s="1"/>
  <c r="L7863" i="1" s="1"/>
  <c r="F7871" i="1"/>
  <c r="J7871" i="1" s="1"/>
  <c r="L7871" i="1" s="1"/>
  <c r="F7879" i="1"/>
  <c r="J7879" i="1" s="1"/>
  <c r="L7879" i="1" s="1"/>
  <c r="F7887" i="1"/>
  <c r="J7887" i="1" s="1"/>
  <c r="L7887" i="1" s="1"/>
  <c r="F7895" i="1"/>
  <c r="J7895" i="1" s="1"/>
  <c r="L7895" i="1" s="1"/>
  <c r="F7903" i="1"/>
  <c r="J7903" i="1" s="1"/>
  <c r="L7903" i="1" s="1"/>
  <c r="F7911" i="1"/>
  <c r="J7911" i="1" s="1"/>
  <c r="L7911" i="1" s="1"/>
  <c r="F7919" i="1"/>
  <c r="J7919" i="1" s="1"/>
  <c r="L7919" i="1" s="1"/>
  <c r="F7927" i="1"/>
  <c r="J7927" i="1" s="1"/>
  <c r="L7927" i="1" s="1"/>
  <c r="F7935" i="1"/>
  <c r="J7935" i="1" s="1"/>
  <c r="L7935" i="1" s="1"/>
  <c r="F7943" i="1"/>
  <c r="J7943" i="1" s="1"/>
  <c r="L7943" i="1" s="1"/>
  <c r="F7951" i="1"/>
  <c r="J7951" i="1" s="1"/>
  <c r="L7951" i="1" s="1"/>
  <c r="F7959" i="1"/>
  <c r="J7959" i="1" s="1"/>
  <c r="L7959" i="1" s="1"/>
  <c r="F7967" i="1"/>
  <c r="J7967" i="1" s="1"/>
  <c r="L7967" i="1" s="1"/>
  <c r="F7975" i="1"/>
  <c r="J7975" i="1" s="1"/>
  <c r="L7975" i="1" s="1"/>
  <c r="F7983" i="1"/>
  <c r="J7983" i="1" s="1"/>
  <c r="L7983" i="1" s="1"/>
  <c r="F7991" i="1"/>
  <c r="J7991" i="1" s="1"/>
  <c r="L7991" i="1" s="1"/>
  <c r="F7999" i="1"/>
  <c r="J7999" i="1" s="1"/>
  <c r="L7999" i="1" s="1"/>
  <c r="F8007" i="1"/>
  <c r="J8007" i="1" s="1"/>
  <c r="L8007" i="1" s="1"/>
  <c r="F8015" i="1"/>
  <c r="J8015" i="1" s="1"/>
  <c r="L8015" i="1" s="1"/>
  <c r="F8023" i="1"/>
  <c r="J8023" i="1" s="1"/>
  <c r="L8023" i="1" s="1"/>
  <c r="F8031" i="1"/>
  <c r="J8031" i="1" s="1"/>
  <c r="L8031" i="1" s="1"/>
  <c r="F8039" i="1"/>
  <c r="J8039" i="1" s="1"/>
  <c r="L8039" i="1" s="1"/>
  <c r="F8047" i="1"/>
  <c r="J8047" i="1" s="1"/>
  <c r="L8047" i="1" s="1"/>
  <c r="F8055" i="1"/>
  <c r="J8055" i="1" s="1"/>
  <c r="L8055" i="1" s="1"/>
  <c r="F8063" i="1"/>
  <c r="J8063" i="1" s="1"/>
  <c r="L8063" i="1" s="1"/>
  <c r="F8071" i="1"/>
  <c r="J8071" i="1" s="1"/>
  <c r="L8071" i="1" s="1"/>
  <c r="F8079" i="1"/>
  <c r="J8079" i="1" s="1"/>
  <c r="L8079" i="1" s="1"/>
  <c r="F8087" i="1"/>
  <c r="J8087" i="1" s="1"/>
  <c r="L8087" i="1" s="1"/>
  <c r="F8095" i="1"/>
  <c r="J8095" i="1" s="1"/>
  <c r="L8095" i="1" s="1"/>
  <c r="F8103" i="1"/>
  <c r="J8103" i="1" s="1"/>
  <c r="L8103" i="1" s="1"/>
  <c r="F8111" i="1"/>
  <c r="J8111" i="1" s="1"/>
  <c r="L8111" i="1" s="1"/>
  <c r="F8119" i="1"/>
  <c r="J8119" i="1" s="1"/>
  <c r="L8119" i="1" s="1"/>
  <c r="F8127" i="1"/>
  <c r="J8127" i="1" s="1"/>
  <c r="L8127" i="1" s="1"/>
  <c r="F8135" i="1"/>
  <c r="J8135" i="1" s="1"/>
  <c r="L8135" i="1" s="1"/>
  <c r="F8143" i="1"/>
  <c r="J8143" i="1" s="1"/>
  <c r="L8143" i="1" s="1"/>
  <c r="F8151" i="1"/>
  <c r="J8151" i="1" s="1"/>
  <c r="L8151" i="1" s="1"/>
  <c r="F8159" i="1"/>
  <c r="J8159" i="1" s="1"/>
  <c r="L8159" i="1" s="1"/>
  <c r="F8167" i="1"/>
  <c r="J8167" i="1" s="1"/>
  <c r="L8167" i="1" s="1"/>
  <c r="F8175" i="1"/>
  <c r="J8175" i="1" s="1"/>
  <c r="L8175" i="1" s="1"/>
  <c r="F8183" i="1"/>
  <c r="J8183" i="1" s="1"/>
  <c r="L8183" i="1" s="1"/>
  <c r="F8191" i="1"/>
  <c r="J8191" i="1" s="1"/>
  <c r="L8191" i="1" s="1"/>
  <c r="F8199" i="1"/>
  <c r="J8199" i="1" s="1"/>
  <c r="L8199" i="1" s="1"/>
  <c r="F8207" i="1"/>
  <c r="J8207" i="1" s="1"/>
  <c r="L8207" i="1" s="1"/>
  <c r="F8215" i="1"/>
  <c r="J8215" i="1" s="1"/>
  <c r="L8215" i="1" s="1"/>
  <c r="F8223" i="1"/>
  <c r="J8223" i="1" s="1"/>
  <c r="L8223" i="1" s="1"/>
  <c r="F8231" i="1"/>
  <c r="J8231" i="1" s="1"/>
  <c r="L8231" i="1" s="1"/>
  <c r="F8239" i="1"/>
  <c r="J8239" i="1" s="1"/>
  <c r="L8239" i="1" s="1"/>
  <c r="F8247" i="1"/>
  <c r="J8247" i="1" s="1"/>
  <c r="L8247" i="1" s="1"/>
  <c r="F8255" i="1"/>
  <c r="J8255" i="1" s="1"/>
  <c r="L8255" i="1" s="1"/>
  <c r="F8263" i="1"/>
  <c r="J8263" i="1" s="1"/>
  <c r="L8263" i="1" s="1"/>
  <c r="F8271" i="1"/>
  <c r="J8271" i="1" s="1"/>
  <c r="L8271" i="1" s="1"/>
  <c r="F8279" i="1"/>
  <c r="J8279" i="1" s="1"/>
  <c r="L8279" i="1" s="1"/>
  <c r="F8287" i="1"/>
  <c r="J8287" i="1" s="1"/>
  <c r="L8287" i="1" s="1"/>
  <c r="F8295" i="1"/>
  <c r="J8295" i="1" s="1"/>
  <c r="L8295" i="1" s="1"/>
  <c r="F8303" i="1"/>
  <c r="J8303" i="1" s="1"/>
  <c r="L8303" i="1" s="1"/>
  <c r="F8311" i="1"/>
  <c r="J8311" i="1" s="1"/>
  <c r="L8311" i="1" s="1"/>
  <c r="F8319" i="1"/>
  <c r="J8319" i="1" s="1"/>
  <c r="L8319" i="1" s="1"/>
  <c r="F8327" i="1"/>
  <c r="J8327" i="1" s="1"/>
  <c r="L8327" i="1" s="1"/>
  <c r="F8335" i="1"/>
  <c r="J8335" i="1" s="1"/>
  <c r="L8335" i="1" s="1"/>
  <c r="F8343" i="1"/>
  <c r="J8343" i="1" s="1"/>
  <c r="L8343" i="1" s="1"/>
  <c r="F8351" i="1"/>
  <c r="J8351" i="1" s="1"/>
  <c r="L8351" i="1" s="1"/>
  <c r="F8359" i="1"/>
  <c r="J8359" i="1" s="1"/>
  <c r="L8359" i="1" s="1"/>
  <c r="F8367" i="1"/>
  <c r="J8367" i="1" s="1"/>
  <c r="L8367" i="1" s="1"/>
  <c r="F8375" i="1"/>
  <c r="J8375" i="1" s="1"/>
  <c r="L8375" i="1" s="1"/>
  <c r="F8383" i="1"/>
  <c r="J8383" i="1" s="1"/>
  <c r="L8383" i="1" s="1"/>
  <c r="F8391" i="1"/>
  <c r="J8391" i="1" s="1"/>
  <c r="L8391" i="1" s="1"/>
  <c r="F8399" i="1"/>
  <c r="J8399" i="1" s="1"/>
  <c r="L8399" i="1" s="1"/>
  <c r="F8407" i="1"/>
  <c r="J8407" i="1" s="1"/>
  <c r="L8407" i="1" s="1"/>
  <c r="F8415" i="1"/>
  <c r="J8415" i="1" s="1"/>
  <c r="L8415" i="1" s="1"/>
  <c r="F8423" i="1"/>
  <c r="J8423" i="1" s="1"/>
  <c r="L8423" i="1" s="1"/>
  <c r="F8431" i="1"/>
  <c r="J8431" i="1" s="1"/>
  <c r="L8431" i="1" s="1"/>
  <c r="F8439" i="1"/>
  <c r="J8439" i="1" s="1"/>
  <c r="L8439" i="1" s="1"/>
  <c r="F8447" i="1"/>
  <c r="J8447" i="1" s="1"/>
  <c r="L8447" i="1" s="1"/>
  <c r="F8455" i="1"/>
  <c r="J8455" i="1" s="1"/>
  <c r="L8455" i="1" s="1"/>
  <c r="F8463" i="1"/>
  <c r="J8463" i="1" s="1"/>
  <c r="L8463" i="1" s="1"/>
  <c r="F8471" i="1"/>
  <c r="J8471" i="1" s="1"/>
  <c r="L8471" i="1" s="1"/>
  <c r="F8479" i="1"/>
  <c r="J8479" i="1" s="1"/>
  <c r="L8479" i="1" s="1"/>
  <c r="F8487" i="1"/>
  <c r="J8487" i="1" s="1"/>
  <c r="L8487" i="1" s="1"/>
  <c r="F8495" i="1"/>
  <c r="J8495" i="1" s="1"/>
  <c r="L8495" i="1" s="1"/>
  <c r="F8503" i="1"/>
  <c r="J8503" i="1" s="1"/>
  <c r="L8503" i="1" s="1"/>
  <c r="F8511" i="1"/>
  <c r="J8511" i="1" s="1"/>
  <c r="L8511" i="1" s="1"/>
  <c r="F8519" i="1"/>
  <c r="J8519" i="1" s="1"/>
  <c r="L8519" i="1" s="1"/>
  <c r="F8527" i="1"/>
  <c r="J8527" i="1" s="1"/>
  <c r="L8527" i="1" s="1"/>
  <c r="F8535" i="1"/>
  <c r="J8535" i="1" s="1"/>
  <c r="L8535" i="1" s="1"/>
  <c r="F8543" i="1"/>
  <c r="J8543" i="1" s="1"/>
  <c r="L8543" i="1" s="1"/>
  <c r="F8551" i="1"/>
  <c r="J8551" i="1" s="1"/>
  <c r="L8551" i="1" s="1"/>
  <c r="F8559" i="1"/>
  <c r="J8559" i="1" s="1"/>
  <c r="L8559" i="1" s="1"/>
  <c r="F8567" i="1"/>
  <c r="J8567" i="1" s="1"/>
  <c r="L8567" i="1" s="1"/>
  <c r="F8575" i="1"/>
  <c r="J8575" i="1" s="1"/>
  <c r="L8575" i="1" s="1"/>
  <c r="F8583" i="1"/>
  <c r="J8583" i="1" s="1"/>
  <c r="L8583" i="1" s="1"/>
  <c r="F8591" i="1"/>
  <c r="J8591" i="1" s="1"/>
  <c r="L8591" i="1" s="1"/>
  <c r="F8599" i="1"/>
  <c r="J8599" i="1" s="1"/>
  <c r="L8599" i="1" s="1"/>
  <c r="F8607" i="1"/>
  <c r="J8607" i="1" s="1"/>
  <c r="L8607" i="1" s="1"/>
  <c r="F8615" i="1"/>
  <c r="J8615" i="1" s="1"/>
  <c r="L8615" i="1" s="1"/>
  <c r="F8623" i="1"/>
  <c r="J8623" i="1" s="1"/>
  <c r="L8623" i="1" s="1"/>
  <c r="F8631" i="1"/>
  <c r="J8631" i="1" s="1"/>
  <c r="L8631" i="1" s="1"/>
  <c r="F8639" i="1"/>
  <c r="J8639" i="1" s="1"/>
  <c r="L8639" i="1" s="1"/>
  <c r="F8647" i="1"/>
  <c r="J8647" i="1" s="1"/>
  <c r="L8647" i="1" s="1"/>
  <c r="F8655" i="1"/>
  <c r="J8655" i="1" s="1"/>
  <c r="L8655" i="1" s="1"/>
  <c r="F8663" i="1"/>
  <c r="J8663" i="1" s="1"/>
  <c r="L8663" i="1" s="1"/>
  <c r="F8671" i="1"/>
  <c r="J8671" i="1" s="1"/>
  <c r="L8671" i="1" s="1"/>
  <c r="F8679" i="1"/>
  <c r="J8679" i="1" s="1"/>
  <c r="L8679" i="1" s="1"/>
  <c r="F8687" i="1"/>
  <c r="J8687" i="1" s="1"/>
  <c r="L8687" i="1" s="1"/>
  <c r="F8695" i="1"/>
  <c r="J8695" i="1" s="1"/>
  <c r="L8695" i="1" s="1"/>
  <c r="F8703" i="1"/>
  <c r="J8703" i="1" s="1"/>
  <c r="L8703" i="1" s="1"/>
  <c r="F8711" i="1"/>
  <c r="J8711" i="1" s="1"/>
  <c r="L8711" i="1" s="1"/>
  <c r="F8719" i="1"/>
  <c r="J8719" i="1" s="1"/>
  <c r="L8719" i="1" s="1"/>
  <c r="F8727" i="1"/>
  <c r="J8727" i="1" s="1"/>
  <c r="L8727" i="1" s="1"/>
  <c r="F8735" i="1"/>
  <c r="J8735" i="1" s="1"/>
  <c r="L8735" i="1" s="1"/>
  <c r="F8743" i="1"/>
  <c r="J8743" i="1" s="1"/>
  <c r="L8743" i="1" s="1"/>
  <c r="F8751" i="1"/>
  <c r="J8751" i="1" s="1"/>
  <c r="L8751" i="1" s="1"/>
  <c r="F8759" i="1"/>
  <c r="J8759" i="1" s="1"/>
  <c r="L8759" i="1" s="1"/>
  <c r="F8767" i="1"/>
  <c r="J8767" i="1" s="1"/>
  <c r="L8767" i="1" s="1"/>
  <c r="F8775" i="1"/>
  <c r="J8775" i="1" s="1"/>
  <c r="L8775" i="1" s="1"/>
  <c r="F8783" i="1"/>
  <c r="J8783" i="1" s="1"/>
  <c r="L8783" i="1" s="1"/>
  <c r="F8791" i="1"/>
  <c r="J8791" i="1" s="1"/>
  <c r="L8791" i="1" s="1"/>
  <c r="F8799" i="1"/>
  <c r="J8799" i="1" s="1"/>
  <c r="L8799" i="1" s="1"/>
  <c r="F8807" i="1"/>
  <c r="J8807" i="1" s="1"/>
  <c r="L8807" i="1" s="1"/>
  <c r="F8815" i="1"/>
  <c r="J8815" i="1" s="1"/>
  <c r="L8815" i="1" s="1"/>
  <c r="F8823" i="1"/>
  <c r="J8823" i="1" s="1"/>
  <c r="L8823" i="1" s="1"/>
  <c r="F8831" i="1"/>
  <c r="J8831" i="1" s="1"/>
  <c r="L8831" i="1" s="1"/>
  <c r="F8839" i="1"/>
  <c r="J8839" i="1" s="1"/>
  <c r="L8839" i="1" s="1"/>
  <c r="F8847" i="1"/>
  <c r="J8847" i="1" s="1"/>
  <c r="L8847" i="1" s="1"/>
  <c r="F8855" i="1"/>
  <c r="J8855" i="1" s="1"/>
  <c r="L8855" i="1" s="1"/>
  <c r="F8863" i="1"/>
  <c r="J8863" i="1" s="1"/>
  <c r="L8863" i="1" s="1"/>
  <c r="F8871" i="1"/>
  <c r="J8871" i="1" s="1"/>
  <c r="L8871" i="1" s="1"/>
  <c r="F8879" i="1"/>
  <c r="J8879" i="1" s="1"/>
  <c r="L8879" i="1" s="1"/>
  <c r="F8887" i="1"/>
  <c r="J8887" i="1" s="1"/>
  <c r="L8887" i="1" s="1"/>
  <c r="F8895" i="1"/>
  <c r="J8895" i="1" s="1"/>
  <c r="L8895" i="1" s="1"/>
  <c r="F8903" i="1"/>
  <c r="J8903" i="1" s="1"/>
  <c r="L8903" i="1" s="1"/>
  <c r="F8911" i="1"/>
  <c r="J8911" i="1" s="1"/>
  <c r="L8911" i="1" s="1"/>
  <c r="F8919" i="1"/>
  <c r="J8919" i="1" s="1"/>
  <c r="L8919" i="1" s="1"/>
  <c r="F8927" i="1"/>
  <c r="J8927" i="1" s="1"/>
  <c r="L8927" i="1" s="1"/>
  <c r="F8935" i="1"/>
  <c r="J8935" i="1" s="1"/>
  <c r="L8935" i="1" s="1"/>
  <c r="F8943" i="1"/>
  <c r="J8943" i="1" s="1"/>
  <c r="L8943" i="1" s="1"/>
  <c r="F8951" i="1"/>
  <c r="J8951" i="1" s="1"/>
  <c r="L8951" i="1" s="1"/>
  <c r="F8959" i="1"/>
  <c r="J8959" i="1" s="1"/>
  <c r="L8959" i="1" s="1"/>
  <c r="F8967" i="1"/>
  <c r="J8967" i="1" s="1"/>
  <c r="L8967" i="1" s="1"/>
  <c r="F8975" i="1"/>
  <c r="J8975" i="1" s="1"/>
  <c r="L8975" i="1" s="1"/>
  <c r="F8983" i="1"/>
  <c r="J8983" i="1" s="1"/>
  <c r="L8983" i="1" s="1"/>
  <c r="F8991" i="1"/>
  <c r="J8991" i="1" s="1"/>
  <c r="L8991" i="1" s="1"/>
  <c r="F8999" i="1"/>
  <c r="J8999" i="1" s="1"/>
  <c r="L8999" i="1" s="1"/>
  <c r="F9007" i="1"/>
  <c r="J9007" i="1" s="1"/>
  <c r="L9007" i="1" s="1"/>
  <c r="F9015" i="1"/>
  <c r="J9015" i="1" s="1"/>
  <c r="L9015" i="1" s="1"/>
  <c r="F9023" i="1"/>
  <c r="J9023" i="1" s="1"/>
  <c r="L9023" i="1" s="1"/>
  <c r="F9031" i="1"/>
  <c r="J9031" i="1" s="1"/>
  <c r="L9031" i="1" s="1"/>
  <c r="F9039" i="1"/>
  <c r="J9039" i="1" s="1"/>
  <c r="L9039" i="1" s="1"/>
  <c r="F9047" i="1"/>
  <c r="J9047" i="1" s="1"/>
  <c r="L9047" i="1" s="1"/>
  <c r="F9055" i="1"/>
  <c r="J9055" i="1" s="1"/>
  <c r="L9055" i="1" s="1"/>
  <c r="F9063" i="1"/>
  <c r="J9063" i="1" s="1"/>
  <c r="L9063" i="1" s="1"/>
  <c r="F9069" i="1"/>
  <c r="J9069" i="1" s="1"/>
  <c r="L9069" i="1" s="1"/>
  <c r="F9074" i="1"/>
  <c r="J9074" i="1" s="1"/>
  <c r="L9074" i="1" s="1"/>
  <c r="F9079" i="1"/>
  <c r="J9079" i="1" s="1"/>
  <c r="L9079" i="1" s="1"/>
  <c r="F9085" i="1"/>
  <c r="J9085" i="1" s="1"/>
  <c r="L9085" i="1" s="1"/>
  <c r="F9090" i="1"/>
  <c r="J9090" i="1" s="1"/>
  <c r="L9090" i="1" s="1"/>
  <c r="F9095" i="1"/>
  <c r="J9095" i="1" s="1"/>
  <c r="L9095" i="1" s="1"/>
  <c r="F9101" i="1"/>
  <c r="J9101" i="1" s="1"/>
  <c r="L9101" i="1" s="1"/>
  <c r="F9106" i="1"/>
  <c r="J9106" i="1" s="1"/>
  <c r="L9106" i="1" s="1"/>
  <c r="F9111" i="1"/>
  <c r="J9111" i="1" s="1"/>
  <c r="L9111" i="1" s="1"/>
  <c r="F9117" i="1"/>
  <c r="J9117" i="1" s="1"/>
  <c r="L9117" i="1" s="1"/>
  <c r="F9122" i="1"/>
  <c r="J9122" i="1" s="1"/>
  <c r="L9122" i="1" s="1"/>
  <c r="F9127" i="1"/>
  <c r="J9127" i="1" s="1"/>
  <c r="L9127" i="1" s="1"/>
  <c r="F9133" i="1"/>
  <c r="J9133" i="1" s="1"/>
  <c r="L9133" i="1" s="1"/>
  <c r="F9138" i="1"/>
  <c r="J9138" i="1" s="1"/>
  <c r="L9138" i="1" s="1"/>
  <c r="F9143" i="1"/>
  <c r="J9143" i="1" s="1"/>
  <c r="L9143" i="1" s="1"/>
  <c r="F9149" i="1"/>
  <c r="J9149" i="1" s="1"/>
  <c r="L9149" i="1" s="1"/>
  <c r="F9154" i="1"/>
  <c r="J9154" i="1" s="1"/>
  <c r="L9154" i="1" s="1"/>
  <c r="F9159" i="1"/>
  <c r="J9159" i="1" s="1"/>
  <c r="L9159" i="1" s="1"/>
  <c r="F9165" i="1"/>
  <c r="J9165" i="1" s="1"/>
  <c r="L9165" i="1" s="1"/>
  <c r="F9170" i="1"/>
  <c r="J9170" i="1" s="1"/>
  <c r="L9170" i="1" s="1"/>
  <c r="F9175" i="1"/>
  <c r="J9175" i="1" s="1"/>
  <c r="L9175" i="1" s="1"/>
  <c r="F9181" i="1"/>
  <c r="J9181" i="1" s="1"/>
  <c r="L9181" i="1" s="1"/>
  <c r="F9186" i="1"/>
  <c r="J9186" i="1" s="1"/>
  <c r="L9186" i="1" s="1"/>
  <c r="F9191" i="1"/>
  <c r="J9191" i="1" s="1"/>
  <c r="L9191" i="1" s="1"/>
  <c r="F9197" i="1"/>
  <c r="J9197" i="1" s="1"/>
  <c r="L9197" i="1" s="1"/>
  <c r="F9202" i="1"/>
  <c r="J9202" i="1" s="1"/>
  <c r="L9202" i="1" s="1"/>
  <c r="F9207" i="1"/>
  <c r="J9207" i="1" s="1"/>
  <c r="L9207" i="1" s="1"/>
  <c r="F9213" i="1"/>
  <c r="J9213" i="1" s="1"/>
  <c r="L9213" i="1" s="1"/>
  <c r="F9218" i="1"/>
  <c r="J9218" i="1" s="1"/>
  <c r="L9218" i="1" s="1"/>
  <c r="F9223" i="1"/>
  <c r="J9223" i="1" s="1"/>
  <c r="L9223" i="1" s="1"/>
  <c r="F9229" i="1"/>
  <c r="J9229" i="1" s="1"/>
  <c r="L9229" i="1" s="1"/>
  <c r="F9234" i="1"/>
  <c r="J9234" i="1" s="1"/>
  <c r="L9234" i="1" s="1"/>
  <c r="F9239" i="1"/>
  <c r="J9239" i="1" s="1"/>
  <c r="L9239" i="1" s="1"/>
  <c r="F9245" i="1"/>
  <c r="J9245" i="1" s="1"/>
  <c r="L9245" i="1" s="1"/>
  <c r="F5382" i="1"/>
  <c r="J5382" i="1" s="1"/>
  <c r="L5382" i="1" s="1"/>
  <c r="F5425" i="1"/>
  <c r="J5425" i="1" s="1"/>
  <c r="L5425" i="1" s="1"/>
  <c r="F5468" i="1"/>
  <c r="J5468" i="1" s="1"/>
  <c r="L5468" i="1" s="1"/>
  <c r="F5510" i="1"/>
  <c r="J5510" i="1" s="1"/>
  <c r="L5510" i="1" s="1"/>
  <c r="F5553" i="1"/>
  <c r="J5553" i="1" s="1"/>
  <c r="L5553" i="1" s="1"/>
  <c r="F5596" i="1"/>
  <c r="J5596" i="1" s="1"/>
  <c r="L5596" i="1" s="1"/>
  <c r="F5638" i="1"/>
  <c r="J5638" i="1" s="1"/>
  <c r="L5638" i="1" s="1"/>
  <c r="F5680" i="1"/>
  <c r="J5680" i="1" s="1"/>
  <c r="L5680" i="1" s="1"/>
  <c r="F5712" i="1"/>
  <c r="J5712" i="1" s="1"/>
  <c r="L5712" i="1" s="1"/>
  <c r="F5744" i="1"/>
  <c r="J5744" i="1" s="1"/>
  <c r="L5744" i="1" s="1"/>
  <c r="F5776" i="1"/>
  <c r="J5776" i="1" s="1"/>
  <c r="L5776" i="1" s="1"/>
  <c r="F5808" i="1"/>
  <c r="J5808" i="1" s="1"/>
  <c r="L5808" i="1" s="1"/>
  <c r="F5840" i="1"/>
  <c r="J5840" i="1" s="1"/>
  <c r="L5840" i="1" s="1"/>
  <c r="F5872" i="1"/>
  <c r="J5872" i="1" s="1"/>
  <c r="L5872" i="1" s="1"/>
  <c r="F5904" i="1"/>
  <c r="J5904" i="1" s="1"/>
  <c r="L5904" i="1" s="1"/>
  <c r="F5936" i="1"/>
  <c r="J5936" i="1" s="1"/>
  <c r="L5936" i="1" s="1"/>
  <c r="F5968" i="1"/>
  <c r="J5968" i="1" s="1"/>
  <c r="L5968" i="1" s="1"/>
  <c r="F6000" i="1"/>
  <c r="J6000" i="1" s="1"/>
  <c r="L6000" i="1" s="1"/>
  <c r="F6032" i="1"/>
  <c r="J6032" i="1" s="1"/>
  <c r="L6032" i="1" s="1"/>
  <c r="F6064" i="1"/>
  <c r="J6064" i="1" s="1"/>
  <c r="L6064" i="1" s="1"/>
  <c r="F6096" i="1"/>
  <c r="J6096" i="1" s="1"/>
  <c r="L6096" i="1" s="1"/>
  <c r="F6128" i="1"/>
  <c r="J6128" i="1" s="1"/>
  <c r="L6128" i="1" s="1"/>
  <c r="F6160" i="1"/>
  <c r="J6160" i="1" s="1"/>
  <c r="L6160" i="1" s="1"/>
  <c r="F6192" i="1"/>
  <c r="J6192" i="1" s="1"/>
  <c r="L6192" i="1" s="1"/>
  <c r="F6223" i="1"/>
  <c r="J6223" i="1" s="1"/>
  <c r="L6223" i="1" s="1"/>
  <c r="F6239" i="1"/>
  <c r="J6239" i="1" s="1"/>
  <c r="L6239" i="1" s="1"/>
  <c r="F6255" i="1"/>
  <c r="J6255" i="1" s="1"/>
  <c r="L6255" i="1" s="1"/>
  <c r="F6271" i="1"/>
  <c r="J6271" i="1" s="1"/>
  <c r="L6271" i="1" s="1"/>
  <c r="F6287" i="1"/>
  <c r="J6287" i="1" s="1"/>
  <c r="L6287" i="1" s="1"/>
  <c r="F6303" i="1"/>
  <c r="J6303" i="1" s="1"/>
  <c r="L6303" i="1" s="1"/>
  <c r="F6319" i="1"/>
  <c r="J6319" i="1" s="1"/>
  <c r="L6319" i="1" s="1"/>
  <c r="F6335" i="1"/>
  <c r="J6335" i="1" s="1"/>
  <c r="L6335" i="1" s="1"/>
  <c r="F6351" i="1"/>
  <c r="J6351" i="1" s="1"/>
  <c r="L6351" i="1" s="1"/>
  <c r="F6367" i="1"/>
  <c r="J6367" i="1" s="1"/>
  <c r="L6367" i="1" s="1"/>
  <c r="F6383" i="1"/>
  <c r="J6383" i="1" s="1"/>
  <c r="L6383" i="1" s="1"/>
  <c r="F6399" i="1"/>
  <c r="J6399" i="1" s="1"/>
  <c r="L6399" i="1" s="1"/>
  <c r="F6415" i="1"/>
  <c r="J6415" i="1" s="1"/>
  <c r="L6415" i="1" s="1"/>
  <c r="F6431" i="1"/>
  <c r="J6431" i="1" s="1"/>
  <c r="L6431" i="1" s="1"/>
  <c r="F6447" i="1"/>
  <c r="J6447" i="1" s="1"/>
  <c r="L6447" i="1" s="1"/>
  <c r="F6463" i="1"/>
  <c r="J6463" i="1" s="1"/>
  <c r="L6463" i="1" s="1"/>
  <c r="F6479" i="1"/>
  <c r="J6479" i="1" s="1"/>
  <c r="L6479" i="1" s="1"/>
  <c r="F6495" i="1"/>
  <c r="J6495" i="1" s="1"/>
  <c r="L6495" i="1" s="1"/>
  <c r="F6511" i="1"/>
  <c r="J6511" i="1" s="1"/>
  <c r="L6511" i="1" s="1"/>
  <c r="F6527" i="1"/>
  <c r="J6527" i="1" s="1"/>
  <c r="L6527" i="1" s="1"/>
  <c r="F6543" i="1"/>
  <c r="J6543" i="1" s="1"/>
  <c r="L6543" i="1" s="1"/>
  <c r="F6559" i="1"/>
  <c r="J6559" i="1" s="1"/>
  <c r="L6559" i="1" s="1"/>
  <c r="F6575" i="1"/>
  <c r="J6575" i="1" s="1"/>
  <c r="L6575" i="1" s="1"/>
  <c r="F6591" i="1"/>
  <c r="J6591" i="1" s="1"/>
  <c r="L6591" i="1" s="1"/>
  <c r="F6607" i="1"/>
  <c r="J6607" i="1" s="1"/>
  <c r="L6607" i="1" s="1"/>
  <c r="F6623" i="1"/>
  <c r="J6623" i="1" s="1"/>
  <c r="L6623" i="1" s="1"/>
  <c r="F6639" i="1"/>
  <c r="J6639" i="1" s="1"/>
  <c r="L6639" i="1" s="1"/>
  <c r="F6655" i="1"/>
  <c r="J6655" i="1" s="1"/>
  <c r="L6655" i="1" s="1"/>
  <c r="F6671" i="1"/>
  <c r="J6671" i="1" s="1"/>
  <c r="L6671" i="1" s="1"/>
  <c r="F6687" i="1"/>
  <c r="J6687" i="1" s="1"/>
  <c r="L6687" i="1" s="1"/>
  <c r="F6703" i="1"/>
  <c r="J6703" i="1" s="1"/>
  <c r="L6703" i="1" s="1"/>
  <c r="F6719" i="1"/>
  <c r="J6719" i="1" s="1"/>
  <c r="L6719" i="1" s="1"/>
  <c r="F6735" i="1"/>
  <c r="J6735" i="1" s="1"/>
  <c r="L6735" i="1" s="1"/>
  <c r="F6751" i="1"/>
  <c r="J6751" i="1" s="1"/>
  <c r="L6751" i="1" s="1"/>
  <c r="F6767" i="1"/>
  <c r="J6767" i="1" s="1"/>
  <c r="L6767" i="1" s="1"/>
  <c r="F6783" i="1"/>
  <c r="J6783" i="1" s="1"/>
  <c r="L6783" i="1" s="1"/>
  <c r="F6799" i="1"/>
  <c r="J6799" i="1" s="1"/>
  <c r="L6799" i="1" s="1"/>
  <c r="F6815" i="1"/>
  <c r="J6815" i="1" s="1"/>
  <c r="L6815" i="1" s="1"/>
  <c r="F6831" i="1"/>
  <c r="J6831" i="1" s="1"/>
  <c r="L6831" i="1" s="1"/>
  <c r="F6847" i="1"/>
  <c r="J6847" i="1" s="1"/>
  <c r="L6847" i="1" s="1"/>
  <c r="F6863" i="1"/>
  <c r="J6863" i="1" s="1"/>
  <c r="L6863" i="1" s="1"/>
  <c r="F6879" i="1"/>
  <c r="J6879" i="1" s="1"/>
  <c r="L6879" i="1" s="1"/>
  <c r="F6895" i="1"/>
  <c r="J6895" i="1" s="1"/>
  <c r="L6895" i="1" s="1"/>
  <c r="F6911" i="1"/>
  <c r="J6911" i="1" s="1"/>
  <c r="L6911" i="1" s="1"/>
  <c r="F6927" i="1"/>
  <c r="J6927" i="1" s="1"/>
  <c r="L6927" i="1" s="1"/>
  <c r="F6943" i="1"/>
  <c r="J6943" i="1" s="1"/>
  <c r="L6943" i="1" s="1"/>
  <c r="F6959" i="1"/>
  <c r="J6959" i="1" s="1"/>
  <c r="L6959" i="1" s="1"/>
  <c r="F6975" i="1"/>
  <c r="J6975" i="1" s="1"/>
  <c r="L6975" i="1" s="1"/>
  <c r="F6991" i="1"/>
  <c r="J6991" i="1" s="1"/>
  <c r="L6991" i="1" s="1"/>
  <c r="F7007" i="1"/>
  <c r="J7007" i="1" s="1"/>
  <c r="L7007" i="1" s="1"/>
  <c r="F7023" i="1"/>
  <c r="J7023" i="1" s="1"/>
  <c r="L7023" i="1" s="1"/>
  <c r="F7039" i="1"/>
  <c r="J7039" i="1" s="1"/>
  <c r="L7039" i="1" s="1"/>
  <c r="F7055" i="1"/>
  <c r="J7055" i="1" s="1"/>
  <c r="L7055" i="1" s="1"/>
  <c r="F7071" i="1"/>
  <c r="J7071" i="1" s="1"/>
  <c r="L7071" i="1" s="1"/>
  <c r="F7087" i="1"/>
  <c r="J7087" i="1" s="1"/>
  <c r="L7087" i="1" s="1"/>
  <c r="F7103" i="1"/>
  <c r="J7103" i="1" s="1"/>
  <c r="L7103" i="1" s="1"/>
  <c r="F7119" i="1"/>
  <c r="J7119" i="1" s="1"/>
  <c r="L7119" i="1" s="1"/>
  <c r="F7135" i="1"/>
  <c r="J7135" i="1" s="1"/>
  <c r="L7135" i="1" s="1"/>
  <c r="F7151" i="1"/>
  <c r="J7151" i="1" s="1"/>
  <c r="L7151" i="1" s="1"/>
  <c r="F7167" i="1"/>
  <c r="J7167" i="1" s="1"/>
  <c r="L7167" i="1" s="1"/>
  <c r="F7183" i="1"/>
  <c r="J7183" i="1" s="1"/>
  <c r="L7183" i="1" s="1"/>
  <c r="F7199" i="1"/>
  <c r="J7199" i="1" s="1"/>
  <c r="L7199" i="1" s="1"/>
  <c r="F7215" i="1"/>
  <c r="J7215" i="1" s="1"/>
  <c r="L7215" i="1" s="1"/>
  <c r="F7231" i="1"/>
  <c r="J7231" i="1" s="1"/>
  <c r="L7231" i="1" s="1"/>
  <c r="F7247" i="1"/>
  <c r="J7247" i="1" s="1"/>
  <c r="L7247" i="1" s="1"/>
  <c r="F7263" i="1"/>
  <c r="J7263" i="1" s="1"/>
  <c r="L7263" i="1" s="1"/>
  <c r="F7279" i="1"/>
  <c r="J7279" i="1" s="1"/>
  <c r="L7279" i="1" s="1"/>
  <c r="F7295" i="1"/>
  <c r="J7295" i="1" s="1"/>
  <c r="L7295" i="1" s="1"/>
  <c r="F7308" i="1"/>
  <c r="J7308" i="1" s="1"/>
  <c r="L7308" i="1" s="1"/>
  <c r="F7319" i="1"/>
  <c r="J7319" i="1" s="1"/>
  <c r="L7319" i="1" s="1"/>
  <c r="F7330" i="1"/>
  <c r="J7330" i="1" s="1"/>
  <c r="L7330" i="1" s="1"/>
  <c r="F7340" i="1"/>
  <c r="J7340" i="1" s="1"/>
  <c r="L7340" i="1" s="1"/>
  <c r="F7351" i="1"/>
  <c r="J7351" i="1" s="1"/>
  <c r="L7351" i="1" s="1"/>
  <c r="F7362" i="1"/>
  <c r="J7362" i="1" s="1"/>
  <c r="L7362" i="1" s="1"/>
  <c r="F7372" i="1"/>
  <c r="J7372" i="1" s="1"/>
  <c r="L7372" i="1" s="1"/>
  <c r="F7383" i="1"/>
  <c r="J7383" i="1" s="1"/>
  <c r="L7383" i="1" s="1"/>
  <c r="F7394" i="1"/>
  <c r="J7394" i="1" s="1"/>
  <c r="L7394" i="1" s="1"/>
  <c r="F7404" i="1"/>
  <c r="J7404" i="1" s="1"/>
  <c r="L7404" i="1" s="1"/>
  <c r="F7415" i="1"/>
  <c r="J7415" i="1" s="1"/>
  <c r="L7415" i="1" s="1"/>
  <c r="F7426" i="1"/>
  <c r="J7426" i="1" s="1"/>
  <c r="L7426" i="1" s="1"/>
  <c r="F7436" i="1"/>
  <c r="J7436" i="1" s="1"/>
  <c r="L7436" i="1" s="1"/>
  <c r="F7447" i="1"/>
  <c r="J7447" i="1" s="1"/>
  <c r="L7447" i="1" s="1"/>
  <c r="F7458" i="1"/>
  <c r="J7458" i="1" s="1"/>
  <c r="L7458" i="1" s="1"/>
  <c r="F7468" i="1"/>
  <c r="J7468" i="1" s="1"/>
  <c r="L7468" i="1" s="1"/>
  <c r="F7479" i="1"/>
  <c r="J7479" i="1" s="1"/>
  <c r="L7479" i="1" s="1"/>
  <c r="F7490" i="1"/>
  <c r="J7490" i="1" s="1"/>
  <c r="L7490" i="1" s="1"/>
  <c r="F7498" i="1"/>
  <c r="J7498" i="1" s="1"/>
  <c r="L7498" i="1" s="1"/>
  <c r="F7506" i="1"/>
  <c r="J7506" i="1" s="1"/>
  <c r="L7506" i="1" s="1"/>
  <c r="F7514" i="1"/>
  <c r="J7514" i="1" s="1"/>
  <c r="L7514" i="1" s="1"/>
  <c r="F7522" i="1"/>
  <c r="J7522" i="1" s="1"/>
  <c r="L7522" i="1" s="1"/>
  <c r="F7530" i="1"/>
  <c r="J7530" i="1" s="1"/>
  <c r="L7530" i="1" s="1"/>
  <c r="F7538" i="1"/>
  <c r="J7538" i="1" s="1"/>
  <c r="L7538" i="1" s="1"/>
  <c r="F7546" i="1"/>
  <c r="J7546" i="1" s="1"/>
  <c r="L7546" i="1" s="1"/>
  <c r="F7554" i="1"/>
  <c r="J7554" i="1" s="1"/>
  <c r="L7554" i="1" s="1"/>
  <c r="F7562" i="1"/>
  <c r="J7562" i="1" s="1"/>
  <c r="L7562" i="1" s="1"/>
  <c r="F7570" i="1"/>
  <c r="J7570" i="1" s="1"/>
  <c r="L7570" i="1" s="1"/>
  <c r="F7578" i="1"/>
  <c r="J7578" i="1" s="1"/>
  <c r="L7578" i="1" s="1"/>
  <c r="F7586" i="1"/>
  <c r="J7586" i="1" s="1"/>
  <c r="L7586" i="1" s="1"/>
  <c r="F7594" i="1"/>
  <c r="J7594" i="1" s="1"/>
  <c r="L7594" i="1" s="1"/>
  <c r="F7602" i="1"/>
  <c r="J7602" i="1" s="1"/>
  <c r="L7602" i="1" s="1"/>
  <c r="F7610" i="1"/>
  <c r="J7610" i="1" s="1"/>
  <c r="L7610" i="1" s="1"/>
  <c r="F7618" i="1"/>
  <c r="J7618" i="1" s="1"/>
  <c r="L7618" i="1" s="1"/>
  <c r="F7626" i="1"/>
  <c r="J7626" i="1" s="1"/>
  <c r="L7626" i="1" s="1"/>
  <c r="F7634" i="1"/>
  <c r="J7634" i="1" s="1"/>
  <c r="L7634" i="1" s="1"/>
  <c r="F7642" i="1"/>
  <c r="J7642" i="1" s="1"/>
  <c r="L7642" i="1" s="1"/>
  <c r="F7650" i="1"/>
  <c r="J7650" i="1" s="1"/>
  <c r="L7650" i="1" s="1"/>
  <c r="F7658" i="1"/>
  <c r="J7658" i="1" s="1"/>
  <c r="L7658" i="1" s="1"/>
  <c r="F7666" i="1"/>
  <c r="J7666" i="1" s="1"/>
  <c r="L7666" i="1" s="1"/>
  <c r="F7674" i="1"/>
  <c r="J7674" i="1" s="1"/>
  <c r="L7674" i="1" s="1"/>
  <c r="F7682" i="1"/>
  <c r="J7682" i="1" s="1"/>
  <c r="L7682" i="1" s="1"/>
  <c r="F7690" i="1"/>
  <c r="J7690" i="1" s="1"/>
  <c r="L7690" i="1" s="1"/>
  <c r="F7698" i="1"/>
  <c r="J7698" i="1" s="1"/>
  <c r="L7698" i="1" s="1"/>
  <c r="F7706" i="1"/>
  <c r="J7706" i="1" s="1"/>
  <c r="L7706" i="1" s="1"/>
  <c r="F7714" i="1"/>
  <c r="J7714" i="1" s="1"/>
  <c r="L7714" i="1" s="1"/>
  <c r="F7722" i="1"/>
  <c r="J7722" i="1" s="1"/>
  <c r="L7722" i="1" s="1"/>
  <c r="F7730" i="1"/>
  <c r="J7730" i="1" s="1"/>
  <c r="L7730" i="1" s="1"/>
  <c r="F7738" i="1"/>
  <c r="J7738" i="1" s="1"/>
  <c r="L7738" i="1" s="1"/>
  <c r="F7746" i="1"/>
  <c r="J7746" i="1" s="1"/>
  <c r="L7746" i="1" s="1"/>
  <c r="F7754" i="1"/>
  <c r="J7754" i="1" s="1"/>
  <c r="L7754" i="1" s="1"/>
  <c r="F7762" i="1"/>
  <c r="J7762" i="1" s="1"/>
  <c r="L7762" i="1" s="1"/>
  <c r="F7770" i="1"/>
  <c r="J7770" i="1" s="1"/>
  <c r="L7770" i="1" s="1"/>
  <c r="F7778" i="1"/>
  <c r="J7778" i="1" s="1"/>
  <c r="L7778" i="1" s="1"/>
  <c r="F7786" i="1"/>
  <c r="J7786" i="1" s="1"/>
  <c r="L7786" i="1" s="1"/>
  <c r="F7794" i="1"/>
  <c r="J7794" i="1" s="1"/>
  <c r="L7794" i="1" s="1"/>
  <c r="F7802" i="1"/>
  <c r="J7802" i="1" s="1"/>
  <c r="L7802" i="1" s="1"/>
  <c r="F7810" i="1"/>
  <c r="J7810" i="1" s="1"/>
  <c r="L7810" i="1" s="1"/>
  <c r="F7818" i="1"/>
  <c r="J7818" i="1" s="1"/>
  <c r="L7818" i="1" s="1"/>
  <c r="F7826" i="1"/>
  <c r="J7826" i="1" s="1"/>
  <c r="L7826" i="1" s="1"/>
  <c r="F7834" i="1"/>
  <c r="J7834" i="1" s="1"/>
  <c r="L7834" i="1" s="1"/>
  <c r="F7842" i="1"/>
  <c r="J7842" i="1" s="1"/>
  <c r="L7842" i="1" s="1"/>
  <c r="F7850" i="1"/>
  <c r="J7850" i="1" s="1"/>
  <c r="L7850" i="1" s="1"/>
  <c r="F7858" i="1"/>
  <c r="J7858" i="1" s="1"/>
  <c r="L7858" i="1" s="1"/>
  <c r="F7866" i="1"/>
  <c r="J7866" i="1" s="1"/>
  <c r="L7866" i="1" s="1"/>
  <c r="F7874" i="1"/>
  <c r="J7874" i="1" s="1"/>
  <c r="L7874" i="1" s="1"/>
  <c r="F7882" i="1"/>
  <c r="J7882" i="1" s="1"/>
  <c r="L7882" i="1" s="1"/>
  <c r="F7890" i="1"/>
  <c r="J7890" i="1" s="1"/>
  <c r="L7890" i="1" s="1"/>
  <c r="F7898" i="1"/>
  <c r="J7898" i="1" s="1"/>
  <c r="L7898" i="1" s="1"/>
  <c r="F7906" i="1"/>
  <c r="J7906" i="1" s="1"/>
  <c r="L7906" i="1" s="1"/>
  <c r="F7914" i="1"/>
  <c r="J7914" i="1" s="1"/>
  <c r="L7914" i="1" s="1"/>
  <c r="F7922" i="1"/>
  <c r="J7922" i="1" s="1"/>
  <c r="L7922" i="1" s="1"/>
  <c r="F7930" i="1"/>
  <c r="J7930" i="1" s="1"/>
  <c r="L7930" i="1" s="1"/>
  <c r="F7938" i="1"/>
  <c r="J7938" i="1" s="1"/>
  <c r="L7938" i="1" s="1"/>
  <c r="F7946" i="1"/>
  <c r="J7946" i="1" s="1"/>
  <c r="L7946" i="1" s="1"/>
  <c r="F7954" i="1"/>
  <c r="J7954" i="1" s="1"/>
  <c r="L7954" i="1" s="1"/>
  <c r="F7962" i="1"/>
  <c r="J7962" i="1" s="1"/>
  <c r="L7962" i="1" s="1"/>
  <c r="F7970" i="1"/>
  <c r="J7970" i="1" s="1"/>
  <c r="L7970" i="1" s="1"/>
  <c r="F7978" i="1"/>
  <c r="J7978" i="1" s="1"/>
  <c r="L7978" i="1" s="1"/>
  <c r="F7986" i="1"/>
  <c r="J7986" i="1" s="1"/>
  <c r="L7986" i="1" s="1"/>
  <c r="F7994" i="1"/>
  <c r="J7994" i="1" s="1"/>
  <c r="L7994" i="1" s="1"/>
  <c r="F8002" i="1"/>
  <c r="J8002" i="1" s="1"/>
  <c r="L8002" i="1" s="1"/>
  <c r="F8010" i="1"/>
  <c r="J8010" i="1" s="1"/>
  <c r="L8010" i="1" s="1"/>
  <c r="F8018" i="1"/>
  <c r="J8018" i="1" s="1"/>
  <c r="L8018" i="1" s="1"/>
  <c r="F8026" i="1"/>
  <c r="J8026" i="1" s="1"/>
  <c r="L8026" i="1" s="1"/>
  <c r="F8034" i="1"/>
  <c r="J8034" i="1" s="1"/>
  <c r="L8034" i="1" s="1"/>
  <c r="F8042" i="1"/>
  <c r="J8042" i="1" s="1"/>
  <c r="L8042" i="1" s="1"/>
  <c r="F8050" i="1"/>
  <c r="J8050" i="1" s="1"/>
  <c r="L8050" i="1" s="1"/>
  <c r="F8058" i="1"/>
  <c r="J8058" i="1" s="1"/>
  <c r="L8058" i="1" s="1"/>
  <c r="F8066" i="1"/>
  <c r="J8066" i="1" s="1"/>
  <c r="L8066" i="1" s="1"/>
  <c r="F8074" i="1"/>
  <c r="J8074" i="1" s="1"/>
  <c r="L8074" i="1" s="1"/>
  <c r="F8082" i="1"/>
  <c r="J8082" i="1" s="1"/>
  <c r="L8082" i="1" s="1"/>
  <c r="F8090" i="1"/>
  <c r="J8090" i="1" s="1"/>
  <c r="L8090" i="1" s="1"/>
  <c r="F8098" i="1"/>
  <c r="J8098" i="1" s="1"/>
  <c r="L8098" i="1" s="1"/>
  <c r="F8106" i="1"/>
  <c r="J8106" i="1" s="1"/>
  <c r="L8106" i="1" s="1"/>
  <c r="F8114" i="1"/>
  <c r="J8114" i="1" s="1"/>
  <c r="L8114" i="1" s="1"/>
  <c r="F8122" i="1"/>
  <c r="J8122" i="1" s="1"/>
  <c r="L8122" i="1" s="1"/>
  <c r="F8130" i="1"/>
  <c r="J8130" i="1" s="1"/>
  <c r="L8130" i="1" s="1"/>
  <c r="F8138" i="1"/>
  <c r="J8138" i="1" s="1"/>
  <c r="L8138" i="1" s="1"/>
  <c r="F8146" i="1"/>
  <c r="J8146" i="1" s="1"/>
  <c r="L8146" i="1" s="1"/>
  <c r="F8154" i="1"/>
  <c r="J8154" i="1" s="1"/>
  <c r="L8154" i="1" s="1"/>
  <c r="F8162" i="1"/>
  <c r="J8162" i="1" s="1"/>
  <c r="L8162" i="1" s="1"/>
  <c r="F8170" i="1"/>
  <c r="J8170" i="1" s="1"/>
  <c r="L8170" i="1" s="1"/>
  <c r="F8178" i="1"/>
  <c r="J8178" i="1" s="1"/>
  <c r="L8178" i="1" s="1"/>
  <c r="F8186" i="1"/>
  <c r="J8186" i="1" s="1"/>
  <c r="L8186" i="1" s="1"/>
  <c r="F8194" i="1"/>
  <c r="J8194" i="1" s="1"/>
  <c r="L8194" i="1" s="1"/>
  <c r="F8202" i="1"/>
  <c r="J8202" i="1" s="1"/>
  <c r="L8202" i="1" s="1"/>
  <c r="F8210" i="1"/>
  <c r="J8210" i="1" s="1"/>
  <c r="L8210" i="1" s="1"/>
  <c r="F8218" i="1"/>
  <c r="J8218" i="1" s="1"/>
  <c r="L8218" i="1" s="1"/>
  <c r="F8226" i="1"/>
  <c r="J8226" i="1" s="1"/>
  <c r="L8226" i="1" s="1"/>
  <c r="F8234" i="1"/>
  <c r="J8234" i="1" s="1"/>
  <c r="L8234" i="1" s="1"/>
  <c r="F8242" i="1"/>
  <c r="J8242" i="1" s="1"/>
  <c r="L8242" i="1" s="1"/>
  <c r="F8250" i="1"/>
  <c r="J8250" i="1" s="1"/>
  <c r="L8250" i="1" s="1"/>
  <c r="F8258" i="1"/>
  <c r="J8258" i="1" s="1"/>
  <c r="L8258" i="1" s="1"/>
  <c r="F8266" i="1"/>
  <c r="J8266" i="1" s="1"/>
  <c r="L8266" i="1" s="1"/>
  <c r="F8274" i="1"/>
  <c r="J8274" i="1" s="1"/>
  <c r="L8274" i="1" s="1"/>
  <c r="F8282" i="1"/>
  <c r="J8282" i="1" s="1"/>
  <c r="L8282" i="1" s="1"/>
  <c r="F8290" i="1"/>
  <c r="J8290" i="1" s="1"/>
  <c r="L8290" i="1" s="1"/>
  <c r="F8298" i="1"/>
  <c r="J8298" i="1" s="1"/>
  <c r="L8298" i="1" s="1"/>
  <c r="F8306" i="1"/>
  <c r="J8306" i="1" s="1"/>
  <c r="L8306" i="1" s="1"/>
  <c r="F8314" i="1"/>
  <c r="J8314" i="1" s="1"/>
  <c r="L8314" i="1" s="1"/>
  <c r="F8322" i="1"/>
  <c r="J8322" i="1" s="1"/>
  <c r="L8322" i="1" s="1"/>
  <c r="F8330" i="1"/>
  <c r="J8330" i="1" s="1"/>
  <c r="L8330" i="1" s="1"/>
  <c r="F8338" i="1"/>
  <c r="J8338" i="1" s="1"/>
  <c r="L8338" i="1" s="1"/>
  <c r="F8346" i="1"/>
  <c r="J8346" i="1" s="1"/>
  <c r="L8346" i="1" s="1"/>
  <c r="F8354" i="1"/>
  <c r="J8354" i="1" s="1"/>
  <c r="L8354" i="1" s="1"/>
  <c r="F8362" i="1"/>
  <c r="J8362" i="1" s="1"/>
  <c r="L8362" i="1" s="1"/>
  <c r="F8370" i="1"/>
  <c r="J8370" i="1" s="1"/>
  <c r="L8370" i="1" s="1"/>
  <c r="F8378" i="1"/>
  <c r="J8378" i="1" s="1"/>
  <c r="L8378" i="1" s="1"/>
  <c r="F8386" i="1"/>
  <c r="J8386" i="1" s="1"/>
  <c r="L8386" i="1" s="1"/>
  <c r="F8394" i="1"/>
  <c r="J8394" i="1" s="1"/>
  <c r="L8394" i="1" s="1"/>
  <c r="F8402" i="1"/>
  <c r="J8402" i="1" s="1"/>
  <c r="L8402" i="1" s="1"/>
  <c r="F8410" i="1"/>
  <c r="J8410" i="1" s="1"/>
  <c r="L8410" i="1" s="1"/>
  <c r="F8418" i="1"/>
  <c r="J8418" i="1" s="1"/>
  <c r="L8418" i="1" s="1"/>
  <c r="F8426" i="1"/>
  <c r="J8426" i="1" s="1"/>
  <c r="L8426" i="1" s="1"/>
  <c r="F8434" i="1"/>
  <c r="J8434" i="1" s="1"/>
  <c r="L8434" i="1" s="1"/>
  <c r="F8442" i="1"/>
  <c r="J8442" i="1" s="1"/>
  <c r="L8442" i="1" s="1"/>
  <c r="F8450" i="1"/>
  <c r="J8450" i="1" s="1"/>
  <c r="L8450" i="1" s="1"/>
  <c r="F8458" i="1"/>
  <c r="J8458" i="1" s="1"/>
  <c r="L8458" i="1" s="1"/>
  <c r="F8466" i="1"/>
  <c r="J8466" i="1" s="1"/>
  <c r="L8466" i="1" s="1"/>
  <c r="F8474" i="1"/>
  <c r="J8474" i="1" s="1"/>
  <c r="L8474" i="1" s="1"/>
  <c r="F8482" i="1"/>
  <c r="J8482" i="1" s="1"/>
  <c r="L8482" i="1" s="1"/>
  <c r="F8490" i="1"/>
  <c r="J8490" i="1" s="1"/>
  <c r="L8490" i="1" s="1"/>
  <c r="F8498" i="1"/>
  <c r="J8498" i="1" s="1"/>
  <c r="L8498" i="1" s="1"/>
  <c r="F8506" i="1"/>
  <c r="J8506" i="1" s="1"/>
  <c r="L8506" i="1" s="1"/>
  <c r="F8514" i="1"/>
  <c r="J8514" i="1" s="1"/>
  <c r="L8514" i="1" s="1"/>
  <c r="F8522" i="1"/>
  <c r="J8522" i="1" s="1"/>
  <c r="L8522" i="1" s="1"/>
  <c r="F8530" i="1"/>
  <c r="J8530" i="1" s="1"/>
  <c r="L8530" i="1" s="1"/>
  <c r="F8538" i="1"/>
  <c r="J8538" i="1" s="1"/>
  <c r="L8538" i="1" s="1"/>
  <c r="F8546" i="1"/>
  <c r="J8546" i="1" s="1"/>
  <c r="L8546" i="1" s="1"/>
  <c r="F8554" i="1"/>
  <c r="J8554" i="1" s="1"/>
  <c r="L8554" i="1" s="1"/>
  <c r="F8562" i="1"/>
  <c r="J8562" i="1" s="1"/>
  <c r="L8562" i="1" s="1"/>
  <c r="F8570" i="1"/>
  <c r="J8570" i="1" s="1"/>
  <c r="L8570" i="1" s="1"/>
  <c r="F8578" i="1"/>
  <c r="J8578" i="1" s="1"/>
  <c r="L8578" i="1" s="1"/>
  <c r="F8586" i="1"/>
  <c r="J8586" i="1" s="1"/>
  <c r="L8586" i="1" s="1"/>
  <c r="F8594" i="1"/>
  <c r="J8594" i="1" s="1"/>
  <c r="L8594" i="1" s="1"/>
  <c r="F8602" i="1"/>
  <c r="J8602" i="1" s="1"/>
  <c r="L8602" i="1" s="1"/>
  <c r="F8610" i="1"/>
  <c r="J8610" i="1" s="1"/>
  <c r="L8610" i="1" s="1"/>
  <c r="F8618" i="1"/>
  <c r="J8618" i="1" s="1"/>
  <c r="L8618" i="1" s="1"/>
  <c r="F8626" i="1"/>
  <c r="J8626" i="1" s="1"/>
  <c r="L8626" i="1" s="1"/>
  <c r="F8634" i="1"/>
  <c r="J8634" i="1" s="1"/>
  <c r="L8634" i="1" s="1"/>
  <c r="F8642" i="1"/>
  <c r="J8642" i="1" s="1"/>
  <c r="L8642" i="1" s="1"/>
  <c r="F8650" i="1"/>
  <c r="J8650" i="1" s="1"/>
  <c r="L8650" i="1" s="1"/>
  <c r="F8658" i="1"/>
  <c r="J8658" i="1" s="1"/>
  <c r="L8658" i="1" s="1"/>
  <c r="F8666" i="1"/>
  <c r="J8666" i="1" s="1"/>
  <c r="L8666" i="1" s="1"/>
  <c r="F8674" i="1"/>
  <c r="J8674" i="1" s="1"/>
  <c r="L8674" i="1" s="1"/>
  <c r="F8682" i="1"/>
  <c r="J8682" i="1" s="1"/>
  <c r="L8682" i="1" s="1"/>
  <c r="F8690" i="1"/>
  <c r="J8690" i="1" s="1"/>
  <c r="L8690" i="1" s="1"/>
  <c r="F8698" i="1"/>
  <c r="J8698" i="1" s="1"/>
  <c r="L8698" i="1" s="1"/>
  <c r="F8706" i="1"/>
  <c r="J8706" i="1" s="1"/>
  <c r="L8706" i="1" s="1"/>
  <c r="F8714" i="1"/>
  <c r="J8714" i="1" s="1"/>
  <c r="L8714" i="1" s="1"/>
  <c r="F8722" i="1"/>
  <c r="J8722" i="1" s="1"/>
  <c r="L8722" i="1" s="1"/>
  <c r="F8730" i="1"/>
  <c r="J8730" i="1" s="1"/>
  <c r="L8730" i="1" s="1"/>
  <c r="F8738" i="1"/>
  <c r="J8738" i="1" s="1"/>
  <c r="L8738" i="1" s="1"/>
  <c r="F8746" i="1"/>
  <c r="J8746" i="1" s="1"/>
  <c r="L8746" i="1" s="1"/>
  <c r="F8754" i="1"/>
  <c r="J8754" i="1" s="1"/>
  <c r="L8754" i="1" s="1"/>
  <c r="F8762" i="1"/>
  <c r="J8762" i="1" s="1"/>
  <c r="L8762" i="1" s="1"/>
  <c r="F8770" i="1"/>
  <c r="J8770" i="1" s="1"/>
  <c r="L8770" i="1" s="1"/>
  <c r="F8778" i="1"/>
  <c r="J8778" i="1" s="1"/>
  <c r="L8778" i="1" s="1"/>
  <c r="F8786" i="1"/>
  <c r="J8786" i="1" s="1"/>
  <c r="L8786" i="1" s="1"/>
  <c r="F8794" i="1"/>
  <c r="J8794" i="1" s="1"/>
  <c r="L8794" i="1" s="1"/>
  <c r="F8802" i="1"/>
  <c r="J8802" i="1" s="1"/>
  <c r="L8802" i="1" s="1"/>
  <c r="F8810" i="1"/>
  <c r="J8810" i="1" s="1"/>
  <c r="L8810" i="1" s="1"/>
  <c r="F8818" i="1"/>
  <c r="J8818" i="1" s="1"/>
  <c r="L8818" i="1" s="1"/>
  <c r="F8826" i="1"/>
  <c r="J8826" i="1" s="1"/>
  <c r="L8826" i="1" s="1"/>
  <c r="F8834" i="1"/>
  <c r="J8834" i="1" s="1"/>
  <c r="L8834" i="1" s="1"/>
  <c r="F8842" i="1"/>
  <c r="J8842" i="1" s="1"/>
  <c r="L8842" i="1" s="1"/>
  <c r="F8850" i="1"/>
  <c r="J8850" i="1" s="1"/>
  <c r="L8850" i="1" s="1"/>
  <c r="F8858" i="1"/>
  <c r="J8858" i="1" s="1"/>
  <c r="L8858" i="1" s="1"/>
  <c r="F8866" i="1"/>
  <c r="J8866" i="1" s="1"/>
  <c r="L8866" i="1" s="1"/>
  <c r="F8874" i="1"/>
  <c r="J8874" i="1" s="1"/>
  <c r="L8874" i="1" s="1"/>
  <c r="F8882" i="1"/>
  <c r="J8882" i="1" s="1"/>
  <c r="L8882" i="1" s="1"/>
  <c r="F8890" i="1"/>
  <c r="J8890" i="1" s="1"/>
  <c r="L8890" i="1" s="1"/>
  <c r="F8898" i="1"/>
  <c r="J8898" i="1" s="1"/>
  <c r="L8898" i="1" s="1"/>
  <c r="F8906" i="1"/>
  <c r="J8906" i="1" s="1"/>
  <c r="L8906" i="1" s="1"/>
  <c r="F8914" i="1"/>
  <c r="J8914" i="1" s="1"/>
  <c r="L8914" i="1" s="1"/>
  <c r="F8922" i="1"/>
  <c r="J8922" i="1" s="1"/>
  <c r="L8922" i="1" s="1"/>
  <c r="F8930" i="1"/>
  <c r="J8930" i="1" s="1"/>
  <c r="L8930" i="1" s="1"/>
  <c r="F8938" i="1"/>
  <c r="J8938" i="1" s="1"/>
  <c r="L8938" i="1" s="1"/>
  <c r="F8946" i="1"/>
  <c r="J8946" i="1" s="1"/>
  <c r="L8946" i="1" s="1"/>
  <c r="F8954" i="1"/>
  <c r="J8954" i="1" s="1"/>
  <c r="L8954" i="1" s="1"/>
  <c r="F8962" i="1"/>
  <c r="J8962" i="1" s="1"/>
  <c r="L8962" i="1" s="1"/>
  <c r="F8970" i="1"/>
  <c r="J8970" i="1" s="1"/>
  <c r="L8970" i="1" s="1"/>
  <c r="F8978" i="1"/>
  <c r="J8978" i="1" s="1"/>
  <c r="L8978" i="1" s="1"/>
  <c r="F8986" i="1"/>
  <c r="J8986" i="1" s="1"/>
  <c r="L8986" i="1" s="1"/>
  <c r="F8994" i="1"/>
  <c r="J8994" i="1" s="1"/>
  <c r="L8994" i="1" s="1"/>
  <c r="F9002" i="1"/>
  <c r="J9002" i="1" s="1"/>
  <c r="L9002" i="1" s="1"/>
  <c r="F9010" i="1"/>
  <c r="J9010" i="1" s="1"/>
  <c r="L9010" i="1" s="1"/>
  <c r="F9018" i="1"/>
  <c r="J9018" i="1" s="1"/>
  <c r="L9018" i="1" s="1"/>
  <c r="F9026" i="1"/>
  <c r="J9026" i="1" s="1"/>
  <c r="L9026" i="1" s="1"/>
  <c r="F9034" i="1"/>
  <c r="J9034" i="1" s="1"/>
  <c r="L9034" i="1" s="1"/>
  <c r="F9042" i="1"/>
  <c r="J9042" i="1" s="1"/>
  <c r="L9042" i="1" s="1"/>
  <c r="F9050" i="1"/>
  <c r="J9050" i="1" s="1"/>
  <c r="L9050" i="1" s="1"/>
  <c r="F9058" i="1"/>
  <c r="J9058" i="1" s="1"/>
  <c r="L9058" i="1" s="1"/>
  <c r="F9065" i="1"/>
  <c r="J9065" i="1" s="1"/>
  <c r="L9065" i="1" s="1"/>
  <c r="F9070" i="1"/>
  <c r="J9070" i="1" s="1"/>
  <c r="L9070" i="1" s="1"/>
  <c r="F9075" i="1"/>
  <c r="J9075" i="1" s="1"/>
  <c r="L9075" i="1" s="1"/>
  <c r="F9081" i="1"/>
  <c r="J9081" i="1" s="1"/>
  <c r="L9081" i="1" s="1"/>
  <c r="F9086" i="1"/>
  <c r="J9086" i="1" s="1"/>
  <c r="L9086" i="1" s="1"/>
  <c r="F9091" i="1"/>
  <c r="J9091" i="1" s="1"/>
  <c r="L9091" i="1" s="1"/>
  <c r="F9097" i="1"/>
  <c r="J9097" i="1" s="1"/>
  <c r="L9097" i="1" s="1"/>
  <c r="F9102" i="1"/>
  <c r="J9102" i="1" s="1"/>
  <c r="L9102" i="1" s="1"/>
  <c r="F9107" i="1"/>
  <c r="J9107" i="1" s="1"/>
  <c r="L9107" i="1" s="1"/>
  <c r="F9113" i="1"/>
  <c r="J9113" i="1" s="1"/>
  <c r="L9113" i="1" s="1"/>
  <c r="F9118" i="1"/>
  <c r="J9118" i="1" s="1"/>
  <c r="L9118" i="1" s="1"/>
  <c r="F9123" i="1"/>
  <c r="J9123" i="1" s="1"/>
  <c r="L9123" i="1" s="1"/>
  <c r="F9129" i="1"/>
  <c r="J9129" i="1" s="1"/>
  <c r="L9129" i="1" s="1"/>
  <c r="F9134" i="1"/>
  <c r="J9134" i="1" s="1"/>
  <c r="L9134" i="1" s="1"/>
  <c r="F9139" i="1"/>
  <c r="J9139" i="1" s="1"/>
  <c r="L9139" i="1" s="1"/>
  <c r="F9145" i="1"/>
  <c r="J9145" i="1" s="1"/>
  <c r="L9145" i="1" s="1"/>
  <c r="F9150" i="1"/>
  <c r="J9150" i="1" s="1"/>
  <c r="L9150" i="1" s="1"/>
  <c r="F9155" i="1"/>
  <c r="J9155" i="1" s="1"/>
  <c r="L9155" i="1" s="1"/>
  <c r="F9161" i="1"/>
  <c r="J9161" i="1" s="1"/>
  <c r="L9161" i="1" s="1"/>
  <c r="F9166" i="1"/>
  <c r="J9166" i="1" s="1"/>
  <c r="L9166" i="1" s="1"/>
  <c r="F9171" i="1"/>
  <c r="J9171" i="1" s="1"/>
  <c r="L9171" i="1" s="1"/>
  <c r="F9177" i="1"/>
  <c r="J9177" i="1" s="1"/>
  <c r="L9177" i="1" s="1"/>
  <c r="F9182" i="1"/>
  <c r="J9182" i="1" s="1"/>
  <c r="L9182" i="1" s="1"/>
  <c r="F9187" i="1"/>
  <c r="J9187" i="1" s="1"/>
  <c r="L9187" i="1" s="1"/>
  <c r="F9193" i="1"/>
  <c r="J9193" i="1" s="1"/>
  <c r="L9193" i="1" s="1"/>
  <c r="F9198" i="1"/>
  <c r="J9198" i="1" s="1"/>
  <c r="L9198" i="1" s="1"/>
  <c r="F9203" i="1"/>
  <c r="J9203" i="1" s="1"/>
  <c r="L9203" i="1" s="1"/>
  <c r="F9209" i="1"/>
  <c r="J9209" i="1" s="1"/>
  <c r="L9209" i="1" s="1"/>
  <c r="F9214" i="1"/>
  <c r="J9214" i="1" s="1"/>
  <c r="L9214" i="1" s="1"/>
  <c r="F9219" i="1"/>
  <c r="J9219" i="1" s="1"/>
  <c r="L9219" i="1" s="1"/>
  <c r="F9225" i="1"/>
  <c r="J9225" i="1" s="1"/>
  <c r="L9225" i="1" s="1"/>
  <c r="F9230" i="1"/>
  <c r="J9230" i="1" s="1"/>
  <c r="L9230" i="1" s="1"/>
  <c r="F9235" i="1"/>
  <c r="J9235" i="1" s="1"/>
  <c r="L9235" i="1" s="1"/>
  <c r="F9241" i="1"/>
  <c r="J9241" i="1" s="1"/>
  <c r="L9241" i="1" s="1"/>
  <c r="F9246" i="1"/>
  <c r="J9246" i="1" s="1"/>
  <c r="L9246" i="1" s="1"/>
  <c r="F9479" i="1"/>
  <c r="J9479" i="1" s="1"/>
  <c r="L9479" i="1" s="1"/>
  <c r="F9474" i="1"/>
  <c r="J9474" i="1" s="1"/>
  <c r="L9474" i="1" s="1"/>
  <c r="F9469" i="1"/>
  <c r="J9469" i="1" s="1"/>
  <c r="L9469" i="1" s="1"/>
  <c r="F9463" i="1"/>
  <c r="J9463" i="1" s="1"/>
  <c r="L9463" i="1" s="1"/>
  <c r="F9458" i="1"/>
  <c r="J9458" i="1" s="1"/>
  <c r="L9458" i="1" s="1"/>
  <c r="F9453" i="1"/>
  <c r="J9453" i="1" s="1"/>
  <c r="L9453" i="1" s="1"/>
  <c r="F9447" i="1"/>
  <c r="J9447" i="1" s="1"/>
  <c r="L9447" i="1" s="1"/>
  <c r="F9442" i="1"/>
  <c r="J9442" i="1" s="1"/>
  <c r="L9442" i="1" s="1"/>
  <c r="F9437" i="1"/>
  <c r="J9437" i="1" s="1"/>
  <c r="L9437" i="1" s="1"/>
  <c r="F9431" i="1"/>
  <c r="J9431" i="1" s="1"/>
  <c r="L9431" i="1" s="1"/>
  <c r="F9426" i="1"/>
  <c r="J9426" i="1" s="1"/>
  <c r="L9426" i="1" s="1"/>
  <c r="F9421" i="1"/>
  <c r="J9421" i="1" s="1"/>
  <c r="L9421" i="1" s="1"/>
  <c r="F9415" i="1"/>
  <c r="J9415" i="1" s="1"/>
  <c r="L9415" i="1" s="1"/>
  <c r="F9410" i="1"/>
  <c r="J9410" i="1" s="1"/>
  <c r="L9410" i="1" s="1"/>
  <c r="F9405" i="1"/>
  <c r="J9405" i="1" s="1"/>
  <c r="L9405" i="1" s="1"/>
  <c r="F9399" i="1"/>
  <c r="J9399" i="1" s="1"/>
  <c r="L9399" i="1" s="1"/>
  <c r="F9394" i="1"/>
  <c r="J9394" i="1" s="1"/>
  <c r="L9394" i="1" s="1"/>
  <c r="F9389" i="1"/>
  <c r="J9389" i="1" s="1"/>
  <c r="L9389" i="1" s="1"/>
  <c r="F9383" i="1"/>
  <c r="J9383" i="1" s="1"/>
  <c r="L9383" i="1" s="1"/>
  <c r="F9378" i="1"/>
  <c r="J9378" i="1" s="1"/>
  <c r="L9378" i="1" s="1"/>
  <c r="F9373" i="1"/>
  <c r="J9373" i="1" s="1"/>
  <c r="L9373" i="1" s="1"/>
  <c r="F9367" i="1"/>
  <c r="J9367" i="1" s="1"/>
  <c r="L9367" i="1" s="1"/>
  <c r="F9362" i="1"/>
  <c r="J9362" i="1" s="1"/>
  <c r="L9362" i="1" s="1"/>
  <c r="F9357" i="1"/>
  <c r="J9357" i="1" s="1"/>
  <c r="L9357" i="1" s="1"/>
  <c r="F9351" i="1"/>
  <c r="J9351" i="1" s="1"/>
  <c r="L9351" i="1" s="1"/>
  <c r="F9346" i="1"/>
  <c r="J9346" i="1" s="1"/>
  <c r="L9346" i="1" s="1"/>
  <c r="F9341" i="1"/>
  <c r="J9341" i="1" s="1"/>
  <c r="L9341" i="1" s="1"/>
  <c r="F9335" i="1"/>
  <c r="J9335" i="1" s="1"/>
  <c r="L9335" i="1" s="1"/>
  <c r="F9330" i="1"/>
  <c r="J9330" i="1" s="1"/>
  <c r="L9330" i="1" s="1"/>
  <c r="F9325" i="1"/>
  <c r="J9325" i="1" s="1"/>
  <c r="L9325" i="1" s="1"/>
  <c r="F9319" i="1"/>
  <c r="J9319" i="1" s="1"/>
  <c r="L9319" i="1" s="1"/>
  <c r="F9314" i="1"/>
  <c r="J9314" i="1" s="1"/>
  <c r="L9314" i="1" s="1"/>
  <c r="F9309" i="1"/>
  <c r="J9309" i="1" s="1"/>
  <c r="L9309" i="1" s="1"/>
  <c r="F9303" i="1"/>
  <c r="J9303" i="1" s="1"/>
  <c r="L9303" i="1" s="1"/>
  <c r="F9298" i="1"/>
  <c r="J9298" i="1" s="1"/>
  <c r="L9298" i="1" s="1"/>
  <c r="F9293" i="1"/>
  <c r="J9293" i="1" s="1"/>
  <c r="L9293" i="1" s="1"/>
  <c r="F9287" i="1"/>
  <c r="J9287" i="1" s="1"/>
  <c r="L9287" i="1" s="1"/>
  <c r="F9282" i="1"/>
  <c r="J9282" i="1" s="1"/>
  <c r="L9282" i="1" s="1"/>
  <c r="F9277" i="1"/>
  <c r="J9277" i="1" s="1"/>
  <c r="L9277" i="1" s="1"/>
  <c r="F9271" i="1"/>
  <c r="J9271" i="1" s="1"/>
  <c r="L9271" i="1" s="1"/>
  <c r="F9266" i="1"/>
  <c r="J9266" i="1" s="1"/>
  <c r="L9266" i="1" s="1"/>
  <c r="F9261" i="1"/>
  <c r="J9261" i="1" s="1"/>
  <c r="L9261" i="1" s="1"/>
  <c r="F9255" i="1"/>
  <c r="J9255" i="1" s="1"/>
  <c r="L9255" i="1" s="1"/>
  <c r="F9250" i="1"/>
  <c r="J9250" i="1" s="1"/>
  <c r="L9250" i="1" s="1"/>
  <c r="F9231" i="1"/>
  <c r="J9231" i="1" s="1"/>
  <c r="L9231" i="1" s="1"/>
  <c r="F9210" i="1"/>
  <c r="J9210" i="1" s="1"/>
  <c r="L9210" i="1" s="1"/>
  <c r="F9189" i="1"/>
  <c r="J9189" i="1" s="1"/>
  <c r="L9189" i="1" s="1"/>
  <c r="F9167" i="1"/>
  <c r="J9167" i="1" s="1"/>
  <c r="L9167" i="1" s="1"/>
  <c r="F9146" i="1"/>
  <c r="J9146" i="1" s="1"/>
  <c r="L9146" i="1" s="1"/>
  <c r="F9125" i="1"/>
  <c r="J9125" i="1" s="1"/>
  <c r="L9125" i="1" s="1"/>
  <c r="F9103" i="1"/>
  <c r="J9103" i="1" s="1"/>
  <c r="L9103" i="1" s="1"/>
  <c r="F9082" i="1"/>
  <c r="J9082" i="1" s="1"/>
  <c r="L9082" i="1" s="1"/>
  <c r="F9059" i="1"/>
  <c r="J9059" i="1" s="1"/>
  <c r="L9059" i="1" s="1"/>
  <c r="F9027" i="1"/>
  <c r="J9027" i="1" s="1"/>
  <c r="L9027" i="1" s="1"/>
  <c r="F8995" i="1"/>
  <c r="J8995" i="1" s="1"/>
  <c r="L8995" i="1" s="1"/>
  <c r="F8963" i="1"/>
  <c r="J8963" i="1" s="1"/>
  <c r="L8963" i="1" s="1"/>
  <c r="F8931" i="1"/>
  <c r="J8931" i="1" s="1"/>
  <c r="L8931" i="1" s="1"/>
  <c r="F8899" i="1"/>
  <c r="J8899" i="1" s="1"/>
  <c r="L8899" i="1" s="1"/>
  <c r="F8867" i="1"/>
  <c r="J8867" i="1" s="1"/>
  <c r="L8867" i="1" s="1"/>
  <c r="F8835" i="1"/>
  <c r="J8835" i="1" s="1"/>
  <c r="L8835" i="1" s="1"/>
  <c r="F8803" i="1"/>
  <c r="J8803" i="1" s="1"/>
  <c r="L8803" i="1" s="1"/>
  <c r="F8771" i="1"/>
  <c r="J8771" i="1" s="1"/>
  <c r="L8771" i="1" s="1"/>
  <c r="F8739" i="1"/>
  <c r="J8739" i="1" s="1"/>
  <c r="L8739" i="1" s="1"/>
  <c r="F8707" i="1"/>
  <c r="J8707" i="1" s="1"/>
  <c r="L8707" i="1" s="1"/>
  <c r="F8675" i="1"/>
  <c r="J8675" i="1" s="1"/>
  <c r="L8675" i="1" s="1"/>
  <c r="F8643" i="1"/>
  <c r="J8643" i="1" s="1"/>
  <c r="L8643" i="1" s="1"/>
  <c r="F8611" i="1"/>
  <c r="J8611" i="1" s="1"/>
  <c r="L8611" i="1" s="1"/>
  <c r="F8579" i="1"/>
  <c r="J8579" i="1" s="1"/>
  <c r="L8579" i="1" s="1"/>
  <c r="F8547" i="1"/>
  <c r="J8547" i="1" s="1"/>
  <c r="L8547" i="1" s="1"/>
  <c r="F8515" i="1"/>
  <c r="J8515" i="1" s="1"/>
  <c r="L8515" i="1" s="1"/>
  <c r="F8483" i="1"/>
  <c r="J8483" i="1" s="1"/>
  <c r="L8483" i="1" s="1"/>
  <c r="F8451" i="1"/>
  <c r="J8451" i="1" s="1"/>
  <c r="L8451" i="1" s="1"/>
  <c r="F8419" i="1"/>
  <c r="J8419" i="1" s="1"/>
  <c r="L8419" i="1" s="1"/>
  <c r="F8387" i="1"/>
  <c r="J8387" i="1" s="1"/>
  <c r="L8387" i="1" s="1"/>
  <c r="F8355" i="1"/>
  <c r="J8355" i="1" s="1"/>
  <c r="L8355" i="1" s="1"/>
  <c r="F8323" i="1"/>
  <c r="J8323" i="1" s="1"/>
  <c r="L8323" i="1" s="1"/>
  <c r="F6215" i="1"/>
  <c r="J6215" i="1" s="1"/>
  <c r="L6215" i="1" s="1"/>
  <c r="F6207" i="1"/>
  <c r="J6207" i="1" s="1"/>
  <c r="L6207" i="1" s="1"/>
  <c r="F6199" i="1"/>
  <c r="J6199" i="1" s="1"/>
  <c r="L6199" i="1" s="1"/>
  <c r="F6191" i="1"/>
  <c r="J6191" i="1" s="1"/>
  <c r="L6191" i="1" s="1"/>
  <c r="F6183" i="1"/>
  <c r="J6183" i="1" s="1"/>
  <c r="L6183" i="1" s="1"/>
  <c r="F6175" i="1"/>
  <c r="J6175" i="1" s="1"/>
  <c r="L6175" i="1" s="1"/>
  <c r="F6167" i="1"/>
  <c r="J6167" i="1" s="1"/>
  <c r="L6167" i="1" s="1"/>
  <c r="F6159" i="1"/>
  <c r="J6159" i="1" s="1"/>
  <c r="L6159" i="1" s="1"/>
  <c r="F6151" i="1"/>
  <c r="J6151" i="1" s="1"/>
  <c r="L6151" i="1" s="1"/>
  <c r="F6143" i="1"/>
  <c r="J6143" i="1" s="1"/>
  <c r="L6143" i="1" s="1"/>
  <c r="F6135" i="1"/>
  <c r="J6135" i="1" s="1"/>
  <c r="L6135" i="1" s="1"/>
  <c r="F6127" i="1"/>
  <c r="J6127" i="1" s="1"/>
  <c r="L6127" i="1" s="1"/>
  <c r="F6119" i="1"/>
  <c r="J6119" i="1" s="1"/>
  <c r="L6119" i="1" s="1"/>
  <c r="F6111" i="1"/>
  <c r="J6111" i="1" s="1"/>
  <c r="L6111" i="1" s="1"/>
  <c r="F6103" i="1"/>
  <c r="J6103" i="1" s="1"/>
  <c r="L6103" i="1" s="1"/>
  <c r="F6095" i="1"/>
  <c r="J6095" i="1" s="1"/>
  <c r="L6095" i="1" s="1"/>
  <c r="F6087" i="1"/>
  <c r="J6087" i="1" s="1"/>
  <c r="L6087" i="1" s="1"/>
  <c r="F6079" i="1"/>
  <c r="J6079" i="1" s="1"/>
  <c r="L6079" i="1" s="1"/>
  <c r="F6071" i="1"/>
  <c r="J6071" i="1" s="1"/>
  <c r="L6071" i="1" s="1"/>
  <c r="F6063" i="1"/>
  <c r="J6063" i="1" s="1"/>
  <c r="L6063" i="1" s="1"/>
  <c r="F6055" i="1"/>
  <c r="J6055" i="1" s="1"/>
  <c r="L6055" i="1" s="1"/>
  <c r="F6047" i="1"/>
  <c r="J6047" i="1" s="1"/>
  <c r="L6047" i="1" s="1"/>
  <c r="F6039" i="1"/>
  <c r="J6039" i="1" s="1"/>
  <c r="L6039" i="1" s="1"/>
  <c r="F6031" i="1"/>
  <c r="J6031" i="1" s="1"/>
  <c r="L6031" i="1" s="1"/>
  <c r="F6023" i="1"/>
  <c r="J6023" i="1" s="1"/>
  <c r="L6023" i="1" s="1"/>
  <c r="F6015" i="1"/>
  <c r="J6015" i="1" s="1"/>
  <c r="L6015" i="1" s="1"/>
  <c r="F6007" i="1"/>
  <c r="J6007" i="1" s="1"/>
  <c r="L6007" i="1" s="1"/>
  <c r="F5999" i="1"/>
  <c r="J5999" i="1" s="1"/>
  <c r="L5999" i="1" s="1"/>
  <c r="F5991" i="1"/>
  <c r="J5991" i="1" s="1"/>
  <c r="L5991" i="1" s="1"/>
  <c r="F5983" i="1"/>
  <c r="J5983" i="1" s="1"/>
  <c r="L5983" i="1" s="1"/>
  <c r="F5975" i="1"/>
  <c r="J5975" i="1" s="1"/>
  <c r="L5975" i="1" s="1"/>
  <c r="F5967" i="1"/>
  <c r="J5967" i="1" s="1"/>
  <c r="L5967" i="1" s="1"/>
  <c r="F5959" i="1"/>
  <c r="J5959" i="1" s="1"/>
  <c r="L5959" i="1" s="1"/>
  <c r="F5951" i="1"/>
  <c r="J5951" i="1" s="1"/>
  <c r="L5951" i="1" s="1"/>
  <c r="F5943" i="1"/>
  <c r="J5943" i="1" s="1"/>
  <c r="L5943" i="1" s="1"/>
  <c r="F5935" i="1"/>
  <c r="J5935" i="1" s="1"/>
  <c r="L5935" i="1" s="1"/>
  <c r="F5927" i="1"/>
  <c r="J5927" i="1" s="1"/>
  <c r="L5927" i="1" s="1"/>
  <c r="F5919" i="1"/>
  <c r="J5919" i="1" s="1"/>
  <c r="L5919" i="1" s="1"/>
  <c r="F5911" i="1"/>
  <c r="J5911" i="1" s="1"/>
  <c r="L5911" i="1" s="1"/>
  <c r="F5903" i="1"/>
  <c r="J5903" i="1" s="1"/>
  <c r="L5903" i="1" s="1"/>
  <c r="F5895" i="1"/>
  <c r="J5895" i="1" s="1"/>
  <c r="L5895" i="1" s="1"/>
  <c r="F5887" i="1"/>
  <c r="J5887" i="1" s="1"/>
  <c r="L5887" i="1" s="1"/>
  <c r="F5879" i="1"/>
  <c r="J5879" i="1" s="1"/>
  <c r="L5879" i="1" s="1"/>
  <c r="F5871" i="1"/>
  <c r="J5871" i="1" s="1"/>
  <c r="L5871" i="1" s="1"/>
  <c r="F5863" i="1"/>
  <c r="J5863" i="1" s="1"/>
  <c r="L5863" i="1" s="1"/>
  <c r="F5855" i="1"/>
  <c r="J5855" i="1" s="1"/>
  <c r="L5855" i="1" s="1"/>
  <c r="F5847" i="1"/>
  <c r="J5847" i="1" s="1"/>
  <c r="L5847" i="1" s="1"/>
  <c r="F5839" i="1"/>
  <c r="J5839" i="1" s="1"/>
  <c r="L5839" i="1" s="1"/>
  <c r="F5831" i="1"/>
  <c r="J5831" i="1" s="1"/>
  <c r="L5831" i="1" s="1"/>
  <c r="F5823" i="1"/>
  <c r="J5823" i="1" s="1"/>
  <c r="L5823" i="1" s="1"/>
  <c r="F5815" i="1"/>
  <c r="J5815" i="1" s="1"/>
  <c r="L5815" i="1" s="1"/>
  <c r="F5807" i="1"/>
  <c r="J5807" i="1" s="1"/>
  <c r="L5807" i="1" s="1"/>
  <c r="F5799" i="1"/>
  <c r="J5799" i="1" s="1"/>
  <c r="L5799" i="1" s="1"/>
  <c r="F5791" i="1"/>
  <c r="J5791" i="1" s="1"/>
  <c r="L5791" i="1" s="1"/>
  <c r="F5783" i="1"/>
  <c r="J5783" i="1" s="1"/>
  <c r="L5783" i="1" s="1"/>
  <c r="F5775" i="1"/>
  <c r="J5775" i="1" s="1"/>
  <c r="L5775" i="1" s="1"/>
  <c r="F5767" i="1"/>
  <c r="J5767" i="1" s="1"/>
  <c r="L5767" i="1" s="1"/>
  <c r="F5759" i="1"/>
  <c r="J5759" i="1" s="1"/>
  <c r="L5759" i="1" s="1"/>
  <c r="F5751" i="1"/>
  <c r="J5751" i="1" s="1"/>
  <c r="L5751" i="1" s="1"/>
  <c r="F5743" i="1"/>
  <c r="J5743" i="1" s="1"/>
  <c r="L5743" i="1" s="1"/>
  <c r="F5735" i="1"/>
  <c r="J5735" i="1" s="1"/>
  <c r="L5735" i="1" s="1"/>
  <c r="F5727" i="1"/>
  <c r="J5727" i="1" s="1"/>
  <c r="L5727" i="1" s="1"/>
  <c r="F5719" i="1"/>
  <c r="J5719" i="1" s="1"/>
  <c r="L5719" i="1" s="1"/>
  <c r="F5711" i="1"/>
  <c r="J5711" i="1" s="1"/>
  <c r="L5711" i="1" s="1"/>
  <c r="F5703" i="1"/>
  <c r="J5703" i="1" s="1"/>
  <c r="L5703" i="1" s="1"/>
  <c r="F5695" i="1"/>
  <c r="J5695" i="1" s="1"/>
  <c r="L5695" i="1" s="1"/>
  <c r="F5687" i="1"/>
  <c r="J5687" i="1" s="1"/>
  <c r="L5687" i="1" s="1"/>
  <c r="F5679" i="1"/>
  <c r="J5679" i="1" s="1"/>
  <c r="L5679" i="1" s="1"/>
  <c r="F5669" i="1"/>
  <c r="J5669" i="1" s="1"/>
  <c r="L5669" i="1" s="1"/>
  <c r="F5658" i="1"/>
  <c r="J5658" i="1" s="1"/>
  <c r="L5658" i="1" s="1"/>
  <c r="F5648" i="1"/>
  <c r="J5648" i="1" s="1"/>
  <c r="L5648" i="1" s="1"/>
  <c r="F5637" i="1"/>
  <c r="J5637" i="1" s="1"/>
  <c r="L5637" i="1" s="1"/>
  <c r="F5626" i="1"/>
  <c r="J5626" i="1" s="1"/>
  <c r="L5626" i="1" s="1"/>
  <c r="F5616" i="1"/>
  <c r="J5616" i="1" s="1"/>
  <c r="L5616" i="1" s="1"/>
  <c r="F5605" i="1"/>
  <c r="J5605" i="1" s="1"/>
  <c r="L5605" i="1" s="1"/>
  <c r="F5594" i="1"/>
  <c r="J5594" i="1" s="1"/>
  <c r="L5594" i="1" s="1"/>
  <c r="F5584" i="1"/>
  <c r="J5584" i="1" s="1"/>
  <c r="L5584" i="1" s="1"/>
  <c r="F5573" i="1"/>
  <c r="J5573" i="1" s="1"/>
  <c r="L5573" i="1" s="1"/>
  <c r="F5562" i="1"/>
  <c r="J5562" i="1" s="1"/>
  <c r="L5562" i="1" s="1"/>
  <c r="F5552" i="1"/>
  <c r="J5552" i="1" s="1"/>
  <c r="L5552" i="1" s="1"/>
  <c r="F5541" i="1"/>
  <c r="J5541" i="1" s="1"/>
  <c r="L5541" i="1" s="1"/>
  <c r="F5530" i="1"/>
  <c r="J5530" i="1" s="1"/>
  <c r="L5530" i="1" s="1"/>
  <c r="F5520" i="1"/>
  <c r="J5520" i="1" s="1"/>
  <c r="L5520" i="1" s="1"/>
  <c r="F5509" i="1"/>
  <c r="J5509" i="1" s="1"/>
  <c r="L5509" i="1" s="1"/>
  <c r="F5498" i="1"/>
  <c r="J5498" i="1" s="1"/>
  <c r="L5498" i="1" s="1"/>
  <c r="F5488" i="1"/>
  <c r="J5488" i="1" s="1"/>
  <c r="L5488" i="1" s="1"/>
  <c r="F5477" i="1"/>
  <c r="J5477" i="1" s="1"/>
  <c r="L5477" i="1" s="1"/>
  <c r="F5466" i="1"/>
  <c r="J5466" i="1" s="1"/>
  <c r="L5466" i="1" s="1"/>
  <c r="F5456" i="1"/>
  <c r="J5456" i="1" s="1"/>
  <c r="L5456" i="1" s="1"/>
  <c r="F5445" i="1"/>
  <c r="J5445" i="1" s="1"/>
  <c r="L5445" i="1" s="1"/>
  <c r="F5434" i="1"/>
  <c r="J5434" i="1" s="1"/>
  <c r="L5434" i="1" s="1"/>
  <c r="F5424" i="1"/>
  <c r="J5424" i="1" s="1"/>
  <c r="L5424" i="1" s="1"/>
  <c r="F5413" i="1"/>
  <c r="J5413" i="1" s="1"/>
  <c r="L5413" i="1" s="1"/>
  <c r="F5402" i="1"/>
  <c r="J5402" i="1" s="1"/>
  <c r="L5402" i="1" s="1"/>
  <c r="F5392" i="1"/>
  <c r="J5392" i="1" s="1"/>
  <c r="L5392" i="1" s="1"/>
  <c r="F5381" i="1"/>
  <c r="J5381" i="1" s="1"/>
  <c r="L5381" i="1" s="1"/>
  <c r="F5370" i="1"/>
  <c r="J5370" i="1" s="1"/>
  <c r="L5370" i="1" s="1"/>
  <c r="F5360" i="1"/>
  <c r="J5360" i="1" s="1"/>
  <c r="L5360" i="1" s="1"/>
  <c r="F5349" i="1"/>
  <c r="J5349" i="1" s="1"/>
  <c r="L5349" i="1" s="1"/>
  <c r="F5330" i="1"/>
  <c r="J5330" i="1" s="1"/>
  <c r="L5330" i="1" s="1"/>
  <c r="F5310" i="1"/>
  <c r="J5310" i="1" s="1"/>
  <c r="L5310" i="1" s="1"/>
  <c r="F5289" i="1"/>
  <c r="J5289" i="1" s="1"/>
  <c r="L5289" i="1" s="1"/>
  <c r="F5266" i="1"/>
  <c r="J5266" i="1" s="1"/>
  <c r="L5266" i="1" s="1"/>
  <c r="F5246" i="1"/>
  <c r="J5246" i="1" s="1"/>
  <c r="L5246" i="1" s="1"/>
  <c r="F5225" i="1"/>
  <c r="J5225" i="1" s="1"/>
  <c r="L5225" i="1" s="1"/>
  <c r="F5202" i="1"/>
  <c r="J5202" i="1" s="1"/>
  <c r="L5202" i="1" s="1"/>
  <c r="F5182" i="1"/>
  <c r="J5182" i="1" s="1"/>
  <c r="L5182" i="1" s="1"/>
  <c r="F5161" i="1"/>
  <c r="J5161" i="1" s="1"/>
  <c r="L5161" i="1" s="1"/>
  <c r="F5138" i="1"/>
  <c r="J5138" i="1" s="1"/>
  <c r="L5138" i="1" s="1"/>
  <c r="F5118" i="1"/>
  <c r="J5118" i="1" s="1"/>
  <c r="L5118" i="1" s="1"/>
  <c r="F5097" i="1"/>
  <c r="J5097" i="1" s="1"/>
  <c r="L5097" i="1" s="1"/>
  <c r="F5074" i="1"/>
  <c r="J5074" i="1" s="1"/>
  <c r="L5074" i="1" s="1"/>
  <c r="F5054" i="1"/>
  <c r="J5054" i="1" s="1"/>
  <c r="L5054" i="1" s="1"/>
  <c r="F5033" i="1"/>
  <c r="J5033" i="1" s="1"/>
  <c r="L5033" i="1" s="1"/>
  <c r="F5010" i="1"/>
  <c r="J5010" i="1" s="1"/>
  <c r="L5010" i="1" s="1"/>
  <c r="F4990" i="1"/>
  <c r="J4990" i="1" s="1"/>
  <c r="L4990" i="1" s="1"/>
  <c r="F4969" i="1"/>
  <c r="J4969" i="1" s="1"/>
  <c r="L4969" i="1" s="1"/>
  <c r="F4946" i="1"/>
  <c r="J4946" i="1" s="1"/>
  <c r="L4946" i="1" s="1"/>
  <c r="F4926" i="1"/>
  <c r="J4926" i="1" s="1"/>
  <c r="L4926" i="1" s="1"/>
  <c r="F4905" i="1"/>
  <c r="J4905" i="1" s="1"/>
  <c r="L4905" i="1" s="1"/>
  <c r="F4882" i="1"/>
  <c r="J4882" i="1" s="1"/>
  <c r="L4882" i="1" s="1"/>
  <c r="F4862" i="1"/>
  <c r="J4862" i="1" s="1"/>
  <c r="L4862" i="1" s="1"/>
  <c r="F4841" i="1"/>
  <c r="J4841" i="1" s="1"/>
  <c r="L4841" i="1" s="1"/>
  <c r="F4818" i="1"/>
  <c r="J4818" i="1" s="1"/>
  <c r="L4818" i="1" s="1"/>
  <c r="F4798" i="1"/>
  <c r="J4798" i="1" s="1"/>
  <c r="L4798" i="1" s="1"/>
  <c r="F4777" i="1"/>
  <c r="J4777" i="1" s="1"/>
  <c r="L4777" i="1" s="1"/>
  <c r="F4754" i="1"/>
  <c r="J4754" i="1" s="1"/>
  <c r="L4754" i="1" s="1"/>
  <c r="F4734" i="1"/>
  <c r="J4734" i="1" s="1"/>
  <c r="L4734" i="1" s="1"/>
  <c r="F4713" i="1"/>
  <c r="J4713" i="1" s="1"/>
  <c r="L4713" i="1" s="1"/>
  <c r="F4690" i="1"/>
  <c r="J4690" i="1" s="1"/>
  <c r="L4690" i="1" s="1"/>
  <c r="F4670" i="1"/>
  <c r="J4670" i="1" s="1"/>
  <c r="L4670" i="1" s="1"/>
  <c r="F4649" i="1"/>
  <c r="J4649" i="1" s="1"/>
  <c r="L4649" i="1" s="1"/>
  <c r="F4626" i="1"/>
  <c r="J4626" i="1" s="1"/>
  <c r="L4626" i="1" s="1"/>
  <c r="F4606" i="1"/>
  <c r="J4606" i="1" s="1"/>
  <c r="L4606" i="1" s="1"/>
  <c r="F4585" i="1"/>
  <c r="J4585" i="1" s="1"/>
  <c r="L4585" i="1" s="1"/>
  <c r="F4562" i="1"/>
  <c r="J4562" i="1" s="1"/>
  <c r="L4562" i="1" s="1"/>
  <c r="F4542" i="1"/>
  <c r="J4542" i="1" s="1"/>
  <c r="L4542" i="1" s="1"/>
  <c r="F4521" i="1"/>
  <c r="J4521" i="1" s="1"/>
  <c r="L4521" i="1" s="1"/>
  <c r="F4498" i="1"/>
  <c r="J4498" i="1" s="1"/>
  <c r="L4498" i="1" s="1"/>
  <c r="F4478" i="1"/>
  <c r="J4478" i="1" s="1"/>
  <c r="L4478" i="1" s="1"/>
  <c r="F4457" i="1"/>
  <c r="J4457" i="1" s="1"/>
  <c r="L4457" i="1" s="1"/>
  <c r="F4434" i="1"/>
  <c r="J4434" i="1" s="1"/>
  <c r="L4434" i="1" s="1"/>
  <c r="F4414" i="1"/>
  <c r="J4414" i="1" s="1"/>
  <c r="L4414" i="1" s="1"/>
  <c r="F4393" i="1"/>
  <c r="J4393" i="1" s="1"/>
  <c r="L4393" i="1" s="1"/>
  <c r="F4370" i="1"/>
  <c r="J4370" i="1" s="1"/>
  <c r="L4370" i="1" s="1"/>
  <c r="F4350" i="1"/>
  <c r="J4350" i="1" s="1"/>
  <c r="L4350" i="1" s="1"/>
  <c r="F4329" i="1"/>
  <c r="J4329" i="1" s="1"/>
  <c r="L4329" i="1" s="1"/>
  <c r="F4306" i="1"/>
  <c r="J4306" i="1" s="1"/>
  <c r="L4306" i="1" s="1"/>
  <c r="F4286" i="1"/>
  <c r="J4286" i="1" s="1"/>
  <c r="L4286" i="1" s="1"/>
  <c r="F4265" i="1"/>
  <c r="J4265" i="1" s="1"/>
  <c r="L4265" i="1" s="1"/>
  <c r="F4242" i="1"/>
  <c r="J4242" i="1" s="1"/>
  <c r="L4242" i="1" s="1"/>
  <c r="F4222" i="1"/>
  <c r="J4222" i="1" s="1"/>
  <c r="L4222" i="1" s="1"/>
  <c r="F4201" i="1"/>
  <c r="J4201" i="1" s="1"/>
  <c r="L4201" i="1" s="1"/>
  <c r="F4178" i="1"/>
  <c r="J4178" i="1" s="1"/>
  <c r="L4178" i="1" s="1"/>
  <c r="F4158" i="1"/>
  <c r="J4158" i="1" s="1"/>
  <c r="L4158" i="1" s="1"/>
  <c r="F4137" i="1"/>
  <c r="J4137" i="1" s="1"/>
  <c r="L4137" i="1" s="1"/>
  <c r="F4114" i="1"/>
  <c r="J4114" i="1" s="1"/>
  <c r="L4114" i="1" s="1"/>
  <c r="F4094" i="1"/>
  <c r="J4094" i="1" s="1"/>
  <c r="L4094" i="1" s="1"/>
  <c r="F4073" i="1"/>
  <c r="J4073" i="1" s="1"/>
  <c r="L4073" i="1" s="1"/>
  <c r="F4050" i="1"/>
  <c r="J4050" i="1" s="1"/>
  <c r="L4050" i="1" s="1"/>
  <c r="F4030" i="1"/>
  <c r="J4030" i="1" s="1"/>
  <c r="L4030" i="1" s="1"/>
  <c r="F4009" i="1"/>
  <c r="J4009" i="1" s="1"/>
  <c r="L4009" i="1" s="1"/>
  <c r="F3986" i="1"/>
  <c r="J3986" i="1" s="1"/>
  <c r="L3986" i="1" s="1"/>
  <c r="F3958" i="1"/>
  <c r="J3958" i="1" s="1"/>
  <c r="L3958" i="1" s="1"/>
  <c r="F3926" i="1"/>
  <c r="J3926" i="1" s="1"/>
  <c r="L3926" i="1" s="1"/>
  <c r="F3894" i="1"/>
  <c r="J3894" i="1" s="1"/>
  <c r="L3894" i="1" s="1"/>
  <c r="F3862" i="1"/>
  <c r="J3862" i="1" s="1"/>
  <c r="L3862" i="1" s="1"/>
  <c r="F3830" i="1"/>
  <c r="J3830" i="1" s="1"/>
  <c r="L3830" i="1" s="1"/>
  <c r="F3798" i="1"/>
  <c r="J3798" i="1" s="1"/>
  <c r="L3798" i="1" s="1"/>
  <c r="F3766" i="1"/>
  <c r="J3766" i="1" s="1"/>
  <c r="L3766" i="1" s="1"/>
  <c r="F3734" i="1"/>
  <c r="J3734" i="1" s="1"/>
  <c r="L3734" i="1" s="1"/>
  <c r="F3702" i="1"/>
  <c r="J3702" i="1" s="1"/>
  <c r="L3702" i="1" s="1"/>
  <c r="F3670" i="1"/>
  <c r="J3670" i="1" s="1"/>
  <c r="L3670" i="1" s="1"/>
  <c r="F3638" i="1"/>
  <c r="J3638" i="1" s="1"/>
  <c r="L3638" i="1" s="1"/>
  <c r="F3606" i="1"/>
  <c r="J3606" i="1" s="1"/>
  <c r="L3606" i="1" s="1"/>
  <c r="F3574" i="1"/>
  <c r="J3574" i="1" s="1"/>
  <c r="L3574" i="1" s="1"/>
  <c r="F3542" i="1"/>
  <c r="J3542" i="1" s="1"/>
  <c r="L3542" i="1" s="1"/>
  <c r="F3510" i="1"/>
  <c r="J3510" i="1" s="1"/>
  <c r="L3510" i="1" s="1"/>
  <c r="F3478" i="1"/>
  <c r="J3478" i="1" s="1"/>
  <c r="L3478" i="1" s="1"/>
  <c r="F3446" i="1"/>
  <c r="J3446" i="1" s="1"/>
  <c r="L3446" i="1" s="1"/>
  <c r="F3414" i="1"/>
  <c r="J3414" i="1" s="1"/>
  <c r="L3414" i="1" s="1"/>
  <c r="F3382" i="1"/>
  <c r="J3382" i="1" s="1"/>
  <c r="L3382" i="1" s="1"/>
  <c r="F3350" i="1"/>
  <c r="J3350" i="1" s="1"/>
  <c r="L3350" i="1" s="1"/>
  <c r="F3307" i="1"/>
  <c r="J3307" i="1" s="1"/>
  <c r="L3307" i="1" s="1"/>
  <c r="F3264" i="1"/>
  <c r="J3264" i="1" s="1"/>
  <c r="L3264" i="1" s="1"/>
  <c r="F3222" i="1"/>
  <c r="J3222" i="1" s="1"/>
  <c r="L3222" i="1" s="1"/>
  <c r="F3179" i="1"/>
  <c r="J3179" i="1" s="1"/>
  <c r="L3179" i="1" s="1"/>
  <c r="F3136" i="1"/>
  <c r="J3136" i="1" s="1"/>
  <c r="L3136" i="1" s="1"/>
  <c r="F3094" i="1"/>
  <c r="J3094" i="1" s="1"/>
  <c r="L3094" i="1" s="1"/>
  <c r="F3051" i="1"/>
  <c r="J3051" i="1" s="1"/>
  <c r="L3051" i="1" s="1"/>
  <c r="F3008" i="1"/>
  <c r="J3008" i="1" s="1"/>
  <c r="L3008" i="1" s="1"/>
  <c r="F2954" i="1"/>
  <c r="J2954" i="1" s="1"/>
  <c r="L2954" i="1" s="1"/>
  <c r="F2890" i="1"/>
  <c r="J2890" i="1" s="1"/>
  <c r="L2890" i="1" s="1"/>
  <c r="F2826" i="1"/>
  <c r="J2826" i="1" s="1"/>
  <c r="L2826" i="1" s="1"/>
  <c r="F2745" i="1"/>
  <c r="J2745" i="1" s="1"/>
  <c r="L2745" i="1" s="1"/>
  <c r="F2660" i="1"/>
  <c r="J2660" i="1" s="1"/>
  <c r="L2660" i="1" s="1"/>
  <c r="F2575" i="1"/>
  <c r="J2575" i="1" s="1"/>
  <c r="L2575" i="1" s="1"/>
  <c r="F2489" i="1"/>
  <c r="J2489" i="1" s="1"/>
  <c r="L2489" i="1" s="1"/>
  <c r="F2404" i="1"/>
  <c r="J2404" i="1" s="1"/>
  <c r="L2404" i="1" s="1"/>
  <c r="F2319" i="1"/>
  <c r="J2319" i="1" s="1"/>
  <c r="L2319" i="1" s="1"/>
  <c r="F2232" i="1"/>
  <c r="J2232" i="1" s="1"/>
  <c r="L2232" i="1" s="1"/>
  <c r="F2104" i="1"/>
  <c r="J2104" i="1" s="1"/>
  <c r="L2104" i="1" s="1"/>
  <c r="F1976" i="1"/>
  <c r="J1976" i="1" s="1"/>
  <c r="L1976" i="1" s="1"/>
  <c r="F1848" i="1"/>
  <c r="J1848" i="1" s="1"/>
  <c r="L1848" i="1" s="1"/>
  <c r="F1555" i="1"/>
  <c r="J1555" i="1" s="1"/>
  <c r="L1555" i="1" s="1"/>
  <c r="F9061" i="1"/>
  <c r="J9061" i="1" s="1"/>
  <c r="L9061" i="1" s="1"/>
  <c r="F9057" i="1"/>
  <c r="J9057" i="1" s="1"/>
  <c r="L9057" i="1" s="1"/>
  <c r="F9053" i="1"/>
  <c r="J9053" i="1" s="1"/>
  <c r="L9053" i="1" s="1"/>
  <c r="F9049" i="1"/>
  <c r="J9049" i="1" s="1"/>
  <c r="L9049" i="1" s="1"/>
  <c r="F9045" i="1"/>
  <c r="J9045" i="1" s="1"/>
  <c r="L9045" i="1" s="1"/>
  <c r="F9041" i="1"/>
  <c r="J9041" i="1" s="1"/>
  <c r="L9041" i="1" s="1"/>
  <c r="F9037" i="1"/>
  <c r="J9037" i="1" s="1"/>
  <c r="L9037" i="1" s="1"/>
  <c r="F9033" i="1"/>
  <c r="J9033" i="1" s="1"/>
  <c r="L9033" i="1" s="1"/>
  <c r="F9029" i="1"/>
  <c r="J9029" i="1" s="1"/>
  <c r="L9029" i="1" s="1"/>
  <c r="F9025" i="1"/>
  <c r="J9025" i="1" s="1"/>
  <c r="L9025" i="1" s="1"/>
  <c r="F9021" i="1"/>
  <c r="J9021" i="1" s="1"/>
  <c r="L9021" i="1" s="1"/>
  <c r="F9017" i="1"/>
  <c r="J9017" i="1" s="1"/>
  <c r="L9017" i="1" s="1"/>
  <c r="F9013" i="1"/>
  <c r="J9013" i="1" s="1"/>
  <c r="L9013" i="1" s="1"/>
  <c r="F9009" i="1"/>
  <c r="J9009" i="1" s="1"/>
  <c r="L9009" i="1" s="1"/>
  <c r="F9005" i="1"/>
  <c r="J9005" i="1" s="1"/>
  <c r="L9005" i="1" s="1"/>
  <c r="F9001" i="1"/>
  <c r="J9001" i="1" s="1"/>
  <c r="L9001" i="1" s="1"/>
  <c r="F8997" i="1"/>
  <c r="J8997" i="1" s="1"/>
  <c r="L8997" i="1" s="1"/>
  <c r="F8993" i="1"/>
  <c r="J8993" i="1" s="1"/>
  <c r="L8993" i="1" s="1"/>
  <c r="F8989" i="1"/>
  <c r="J8989" i="1" s="1"/>
  <c r="L8989" i="1" s="1"/>
  <c r="F8985" i="1"/>
  <c r="J8985" i="1" s="1"/>
  <c r="L8985" i="1" s="1"/>
  <c r="F8981" i="1"/>
  <c r="J8981" i="1" s="1"/>
  <c r="L8981" i="1" s="1"/>
  <c r="F8977" i="1"/>
  <c r="J8977" i="1" s="1"/>
  <c r="L8977" i="1" s="1"/>
  <c r="F8973" i="1"/>
  <c r="J8973" i="1" s="1"/>
  <c r="L8973" i="1" s="1"/>
  <c r="F8969" i="1"/>
  <c r="J8969" i="1" s="1"/>
  <c r="L8969" i="1" s="1"/>
  <c r="F8965" i="1"/>
  <c r="J8965" i="1" s="1"/>
  <c r="L8965" i="1" s="1"/>
  <c r="F8961" i="1"/>
  <c r="J8961" i="1" s="1"/>
  <c r="L8961" i="1" s="1"/>
  <c r="F8957" i="1"/>
  <c r="J8957" i="1" s="1"/>
  <c r="L8957" i="1" s="1"/>
  <c r="F8953" i="1"/>
  <c r="J8953" i="1" s="1"/>
  <c r="L8953" i="1" s="1"/>
  <c r="F8949" i="1"/>
  <c r="J8949" i="1" s="1"/>
  <c r="L8949" i="1" s="1"/>
  <c r="F8945" i="1"/>
  <c r="J8945" i="1" s="1"/>
  <c r="L8945" i="1" s="1"/>
  <c r="F8941" i="1"/>
  <c r="J8941" i="1" s="1"/>
  <c r="L8941" i="1" s="1"/>
  <c r="F8937" i="1"/>
  <c r="J8937" i="1" s="1"/>
  <c r="L8937" i="1" s="1"/>
  <c r="F8933" i="1"/>
  <c r="J8933" i="1" s="1"/>
  <c r="L8933" i="1" s="1"/>
  <c r="F8929" i="1"/>
  <c r="J8929" i="1" s="1"/>
  <c r="L8929" i="1" s="1"/>
  <c r="F8925" i="1"/>
  <c r="J8925" i="1" s="1"/>
  <c r="L8925" i="1" s="1"/>
  <c r="F8921" i="1"/>
  <c r="J8921" i="1" s="1"/>
  <c r="L8921" i="1" s="1"/>
  <c r="F8917" i="1"/>
  <c r="J8917" i="1" s="1"/>
  <c r="L8917" i="1" s="1"/>
  <c r="F8913" i="1"/>
  <c r="J8913" i="1" s="1"/>
  <c r="L8913" i="1" s="1"/>
  <c r="F8909" i="1"/>
  <c r="J8909" i="1" s="1"/>
  <c r="L8909" i="1" s="1"/>
  <c r="F8905" i="1"/>
  <c r="J8905" i="1" s="1"/>
  <c r="L8905" i="1" s="1"/>
  <c r="F8901" i="1"/>
  <c r="J8901" i="1" s="1"/>
  <c r="L8901" i="1" s="1"/>
  <c r="F8897" i="1"/>
  <c r="J8897" i="1" s="1"/>
  <c r="L8897" i="1" s="1"/>
  <c r="F8893" i="1"/>
  <c r="J8893" i="1" s="1"/>
  <c r="L8893" i="1" s="1"/>
  <c r="F8889" i="1"/>
  <c r="J8889" i="1" s="1"/>
  <c r="L8889" i="1" s="1"/>
  <c r="F8885" i="1"/>
  <c r="J8885" i="1" s="1"/>
  <c r="L8885" i="1" s="1"/>
  <c r="F8881" i="1"/>
  <c r="J8881" i="1" s="1"/>
  <c r="L8881" i="1" s="1"/>
  <c r="F8877" i="1"/>
  <c r="J8877" i="1" s="1"/>
  <c r="L8877" i="1" s="1"/>
  <c r="F8873" i="1"/>
  <c r="J8873" i="1" s="1"/>
  <c r="L8873" i="1" s="1"/>
  <c r="F8869" i="1"/>
  <c r="J8869" i="1" s="1"/>
  <c r="L8869" i="1" s="1"/>
  <c r="F8865" i="1"/>
  <c r="J8865" i="1" s="1"/>
  <c r="L8865" i="1" s="1"/>
  <c r="F8861" i="1"/>
  <c r="J8861" i="1" s="1"/>
  <c r="L8861" i="1" s="1"/>
  <c r="F8857" i="1"/>
  <c r="J8857" i="1" s="1"/>
  <c r="L8857" i="1" s="1"/>
  <c r="F8853" i="1"/>
  <c r="J8853" i="1" s="1"/>
  <c r="L8853" i="1" s="1"/>
  <c r="F8849" i="1"/>
  <c r="J8849" i="1" s="1"/>
  <c r="L8849" i="1" s="1"/>
  <c r="F8845" i="1"/>
  <c r="J8845" i="1" s="1"/>
  <c r="L8845" i="1" s="1"/>
  <c r="F8841" i="1"/>
  <c r="J8841" i="1" s="1"/>
  <c r="L8841" i="1" s="1"/>
  <c r="F8837" i="1"/>
  <c r="J8837" i="1" s="1"/>
  <c r="L8837" i="1" s="1"/>
  <c r="F8833" i="1"/>
  <c r="J8833" i="1" s="1"/>
  <c r="L8833" i="1" s="1"/>
  <c r="F8829" i="1"/>
  <c r="J8829" i="1" s="1"/>
  <c r="L8829" i="1" s="1"/>
  <c r="F8825" i="1"/>
  <c r="J8825" i="1" s="1"/>
  <c r="L8825" i="1" s="1"/>
  <c r="F8821" i="1"/>
  <c r="J8821" i="1" s="1"/>
  <c r="L8821" i="1" s="1"/>
  <c r="F8817" i="1"/>
  <c r="J8817" i="1" s="1"/>
  <c r="L8817" i="1" s="1"/>
  <c r="F8813" i="1"/>
  <c r="J8813" i="1" s="1"/>
  <c r="L8813" i="1" s="1"/>
  <c r="F8809" i="1"/>
  <c r="J8809" i="1" s="1"/>
  <c r="L8809" i="1" s="1"/>
  <c r="F8805" i="1"/>
  <c r="J8805" i="1" s="1"/>
  <c r="L8805" i="1" s="1"/>
  <c r="F8801" i="1"/>
  <c r="J8801" i="1" s="1"/>
  <c r="L8801" i="1" s="1"/>
  <c r="F8797" i="1"/>
  <c r="J8797" i="1" s="1"/>
  <c r="L8797" i="1" s="1"/>
  <c r="F8793" i="1"/>
  <c r="J8793" i="1" s="1"/>
  <c r="L8793" i="1" s="1"/>
  <c r="F8789" i="1"/>
  <c r="J8789" i="1" s="1"/>
  <c r="L8789" i="1" s="1"/>
  <c r="F8785" i="1"/>
  <c r="J8785" i="1" s="1"/>
  <c r="L8785" i="1" s="1"/>
  <c r="F8781" i="1"/>
  <c r="J8781" i="1" s="1"/>
  <c r="L8781" i="1" s="1"/>
  <c r="F8777" i="1"/>
  <c r="J8777" i="1" s="1"/>
  <c r="L8777" i="1" s="1"/>
  <c r="F8773" i="1"/>
  <c r="J8773" i="1" s="1"/>
  <c r="L8773" i="1" s="1"/>
  <c r="F8769" i="1"/>
  <c r="J8769" i="1" s="1"/>
  <c r="L8769" i="1" s="1"/>
  <c r="F8765" i="1"/>
  <c r="J8765" i="1" s="1"/>
  <c r="L8765" i="1" s="1"/>
  <c r="F8761" i="1"/>
  <c r="J8761" i="1" s="1"/>
  <c r="L8761" i="1" s="1"/>
  <c r="F8757" i="1"/>
  <c r="J8757" i="1" s="1"/>
  <c r="L8757" i="1" s="1"/>
  <c r="F8753" i="1"/>
  <c r="J8753" i="1" s="1"/>
  <c r="L8753" i="1" s="1"/>
  <c r="F8749" i="1"/>
  <c r="J8749" i="1" s="1"/>
  <c r="L8749" i="1" s="1"/>
  <c r="F8745" i="1"/>
  <c r="J8745" i="1" s="1"/>
  <c r="L8745" i="1" s="1"/>
  <c r="F8741" i="1"/>
  <c r="J8741" i="1" s="1"/>
  <c r="L8741" i="1" s="1"/>
  <c r="F8737" i="1"/>
  <c r="J8737" i="1" s="1"/>
  <c r="L8737" i="1" s="1"/>
  <c r="F8733" i="1"/>
  <c r="J8733" i="1" s="1"/>
  <c r="L8733" i="1" s="1"/>
  <c r="F8729" i="1"/>
  <c r="J8729" i="1" s="1"/>
  <c r="L8729" i="1" s="1"/>
  <c r="F8725" i="1"/>
  <c r="J8725" i="1" s="1"/>
  <c r="L8725" i="1" s="1"/>
  <c r="F8721" i="1"/>
  <c r="J8721" i="1" s="1"/>
  <c r="L8721" i="1" s="1"/>
  <c r="F8717" i="1"/>
  <c r="J8717" i="1" s="1"/>
  <c r="L8717" i="1" s="1"/>
  <c r="F8713" i="1"/>
  <c r="J8713" i="1" s="1"/>
  <c r="L8713" i="1" s="1"/>
  <c r="F8709" i="1"/>
  <c r="J8709" i="1" s="1"/>
  <c r="L8709" i="1" s="1"/>
  <c r="F8705" i="1"/>
  <c r="J8705" i="1" s="1"/>
  <c r="L8705" i="1" s="1"/>
  <c r="F8701" i="1"/>
  <c r="J8701" i="1" s="1"/>
  <c r="L8701" i="1" s="1"/>
  <c r="F8697" i="1"/>
  <c r="J8697" i="1" s="1"/>
  <c r="L8697" i="1" s="1"/>
  <c r="F8693" i="1"/>
  <c r="J8693" i="1" s="1"/>
  <c r="L8693" i="1" s="1"/>
  <c r="F8689" i="1"/>
  <c r="J8689" i="1" s="1"/>
  <c r="L8689" i="1" s="1"/>
  <c r="F8685" i="1"/>
  <c r="J8685" i="1" s="1"/>
  <c r="L8685" i="1" s="1"/>
  <c r="F8681" i="1"/>
  <c r="J8681" i="1" s="1"/>
  <c r="L8681" i="1" s="1"/>
  <c r="F8677" i="1"/>
  <c r="J8677" i="1" s="1"/>
  <c r="L8677" i="1" s="1"/>
  <c r="F8673" i="1"/>
  <c r="J8673" i="1" s="1"/>
  <c r="L8673" i="1" s="1"/>
  <c r="F8669" i="1"/>
  <c r="J8669" i="1" s="1"/>
  <c r="L8669" i="1" s="1"/>
  <c r="F8665" i="1"/>
  <c r="J8665" i="1" s="1"/>
  <c r="L8665" i="1" s="1"/>
  <c r="F8661" i="1"/>
  <c r="J8661" i="1" s="1"/>
  <c r="L8661" i="1" s="1"/>
  <c r="F8657" i="1"/>
  <c r="J8657" i="1" s="1"/>
  <c r="L8657" i="1" s="1"/>
  <c r="F8653" i="1"/>
  <c r="J8653" i="1" s="1"/>
  <c r="L8653" i="1" s="1"/>
  <c r="F8649" i="1"/>
  <c r="J8649" i="1" s="1"/>
  <c r="L8649" i="1" s="1"/>
  <c r="F8645" i="1"/>
  <c r="J8645" i="1" s="1"/>
  <c r="L8645" i="1" s="1"/>
  <c r="F8641" i="1"/>
  <c r="J8641" i="1" s="1"/>
  <c r="L8641" i="1" s="1"/>
  <c r="F8637" i="1"/>
  <c r="J8637" i="1" s="1"/>
  <c r="L8637" i="1" s="1"/>
  <c r="F8633" i="1"/>
  <c r="J8633" i="1" s="1"/>
  <c r="L8633" i="1" s="1"/>
  <c r="F8629" i="1"/>
  <c r="J8629" i="1" s="1"/>
  <c r="L8629" i="1" s="1"/>
  <c r="F8625" i="1"/>
  <c r="J8625" i="1" s="1"/>
  <c r="L8625" i="1" s="1"/>
  <c r="F8621" i="1"/>
  <c r="J8621" i="1" s="1"/>
  <c r="L8621" i="1" s="1"/>
  <c r="F8617" i="1"/>
  <c r="J8617" i="1" s="1"/>
  <c r="L8617" i="1" s="1"/>
  <c r="F8613" i="1"/>
  <c r="J8613" i="1" s="1"/>
  <c r="L8613" i="1" s="1"/>
  <c r="F8609" i="1"/>
  <c r="J8609" i="1" s="1"/>
  <c r="L8609" i="1" s="1"/>
  <c r="F8605" i="1"/>
  <c r="J8605" i="1" s="1"/>
  <c r="L8605" i="1" s="1"/>
  <c r="F8601" i="1"/>
  <c r="J8601" i="1" s="1"/>
  <c r="L8601" i="1" s="1"/>
  <c r="F8597" i="1"/>
  <c r="J8597" i="1" s="1"/>
  <c r="L8597" i="1" s="1"/>
  <c r="F8593" i="1"/>
  <c r="J8593" i="1" s="1"/>
  <c r="L8593" i="1" s="1"/>
  <c r="F8589" i="1"/>
  <c r="J8589" i="1" s="1"/>
  <c r="L8589" i="1" s="1"/>
  <c r="F8585" i="1"/>
  <c r="J8585" i="1" s="1"/>
  <c r="L8585" i="1" s="1"/>
  <c r="F8581" i="1"/>
  <c r="J8581" i="1" s="1"/>
  <c r="L8581" i="1" s="1"/>
  <c r="F8577" i="1"/>
  <c r="J8577" i="1" s="1"/>
  <c r="L8577" i="1" s="1"/>
  <c r="F8573" i="1"/>
  <c r="J8573" i="1" s="1"/>
  <c r="L8573" i="1" s="1"/>
  <c r="F8569" i="1"/>
  <c r="J8569" i="1" s="1"/>
  <c r="L8569" i="1" s="1"/>
  <c r="F8565" i="1"/>
  <c r="J8565" i="1" s="1"/>
  <c r="L8565" i="1" s="1"/>
  <c r="F8561" i="1"/>
  <c r="J8561" i="1" s="1"/>
  <c r="L8561" i="1" s="1"/>
  <c r="F8557" i="1"/>
  <c r="J8557" i="1" s="1"/>
  <c r="L8557" i="1" s="1"/>
  <c r="F8553" i="1"/>
  <c r="J8553" i="1" s="1"/>
  <c r="L8553" i="1" s="1"/>
  <c r="F8549" i="1"/>
  <c r="J8549" i="1" s="1"/>
  <c r="L8549" i="1" s="1"/>
  <c r="F8545" i="1"/>
  <c r="J8545" i="1" s="1"/>
  <c r="L8545" i="1" s="1"/>
  <c r="F8541" i="1"/>
  <c r="J8541" i="1" s="1"/>
  <c r="L8541" i="1" s="1"/>
  <c r="F8537" i="1"/>
  <c r="J8537" i="1" s="1"/>
  <c r="L8537" i="1" s="1"/>
  <c r="F8533" i="1"/>
  <c r="J8533" i="1" s="1"/>
  <c r="L8533" i="1" s="1"/>
  <c r="F8529" i="1"/>
  <c r="J8529" i="1" s="1"/>
  <c r="L8529" i="1" s="1"/>
  <c r="F8525" i="1"/>
  <c r="J8525" i="1" s="1"/>
  <c r="L8525" i="1" s="1"/>
  <c r="F8521" i="1"/>
  <c r="J8521" i="1" s="1"/>
  <c r="L8521" i="1" s="1"/>
  <c r="F8517" i="1"/>
  <c r="J8517" i="1" s="1"/>
  <c r="L8517" i="1" s="1"/>
  <c r="F8513" i="1"/>
  <c r="J8513" i="1" s="1"/>
  <c r="L8513" i="1" s="1"/>
  <c r="F8509" i="1"/>
  <c r="J8509" i="1" s="1"/>
  <c r="L8509" i="1" s="1"/>
  <c r="F8505" i="1"/>
  <c r="J8505" i="1" s="1"/>
  <c r="L8505" i="1" s="1"/>
  <c r="F8501" i="1"/>
  <c r="J8501" i="1" s="1"/>
  <c r="L8501" i="1" s="1"/>
  <c r="F8497" i="1"/>
  <c r="J8497" i="1" s="1"/>
  <c r="L8497" i="1" s="1"/>
  <c r="F8493" i="1"/>
  <c r="J8493" i="1" s="1"/>
  <c r="L8493" i="1" s="1"/>
  <c r="F8489" i="1"/>
  <c r="J8489" i="1" s="1"/>
  <c r="L8489" i="1" s="1"/>
  <c r="F8485" i="1"/>
  <c r="J8485" i="1" s="1"/>
  <c r="L8485" i="1" s="1"/>
  <c r="F8481" i="1"/>
  <c r="J8481" i="1" s="1"/>
  <c r="L8481" i="1" s="1"/>
  <c r="F8477" i="1"/>
  <c r="J8477" i="1" s="1"/>
  <c r="L8477" i="1" s="1"/>
  <c r="F8473" i="1"/>
  <c r="J8473" i="1" s="1"/>
  <c r="L8473" i="1" s="1"/>
  <c r="F8469" i="1"/>
  <c r="J8469" i="1" s="1"/>
  <c r="L8469" i="1" s="1"/>
  <c r="F8465" i="1"/>
  <c r="J8465" i="1" s="1"/>
  <c r="L8465" i="1" s="1"/>
  <c r="F8461" i="1"/>
  <c r="J8461" i="1" s="1"/>
  <c r="L8461" i="1" s="1"/>
  <c r="F8457" i="1"/>
  <c r="J8457" i="1" s="1"/>
  <c r="L8457" i="1" s="1"/>
  <c r="F8453" i="1"/>
  <c r="J8453" i="1" s="1"/>
  <c r="L8453" i="1" s="1"/>
  <c r="F8449" i="1"/>
  <c r="J8449" i="1" s="1"/>
  <c r="L8449" i="1" s="1"/>
  <c r="F8445" i="1"/>
  <c r="J8445" i="1" s="1"/>
  <c r="L8445" i="1" s="1"/>
  <c r="F8441" i="1"/>
  <c r="J8441" i="1" s="1"/>
  <c r="L8441" i="1" s="1"/>
  <c r="F8437" i="1"/>
  <c r="J8437" i="1" s="1"/>
  <c r="L8437" i="1" s="1"/>
  <c r="F8433" i="1"/>
  <c r="J8433" i="1" s="1"/>
  <c r="L8433" i="1" s="1"/>
  <c r="F8429" i="1"/>
  <c r="J8429" i="1" s="1"/>
  <c r="L8429" i="1" s="1"/>
  <c r="F8425" i="1"/>
  <c r="J8425" i="1" s="1"/>
  <c r="L8425" i="1" s="1"/>
  <c r="F8421" i="1"/>
  <c r="J8421" i="1" s="1"/>
  <c r="L8421" i="1" s="1"/>
  <c r="F8417" i="1"/>
  <c r="J8417" i="1" s="1"/>
  <c r="L8417" i="1" s="1"/>
  <c r="F8413" i="1"/>
  <c r="J8413" i="1" s="1"/>
  <c r="L8413" i="1" s="1"/>
  <c r="F8409" i="1"/>
  <c r="J8409" i="1" s="1"/>
  <c r="L8409" i="1" s="1"/>
  <c r="F8405" i="1"/>
  <c r="J8405" i="1" s="1"/>
  <c r="L8405" i="1" s="1"/>
  <c r="F8401" i="1"/>
  <c r="J8401" i="1" s="1"/>
  <c r="L8401" i="1" s="1"/>
  <c r="F8397" i="1"/>
  <c r="J8397" i="1" s="1"/>
  <c r="L8397" i="1" s="1"/>
  <c r="F8393" i="1"/>
  <c r="J8393" i="1" s="1"/>
  <c r="L8393" i="1" s="1"/>
  <c r="F8389" i="1"/>
  <c r="J8389" i="1" s="1"/>
  <c r="L8389" i="1" s="1"/>
  <c r="F8385" i="1"/>
  <c r="J8385" i="1" s="1"/>
  <c r="L8385" i="1" s="1"/>
  <c r="F8381" i="1"/>
  <c r="J8381" i="1" s="1"/>
  <c r="L8381" i="1" s="1"/>
  <c r="F8377" i="1"/>
  <c r="J8377" i="1" s="1"/>
  <c r="L8377" i="1" s="1"/>
  <c r="F8373" i="1"/>
  <c r="J8373" i="1" s="1"/>
  <c r="L8373" i="1" s="1"/>
  <c r="F8369" i="1"/>
  <c r="J8369" i="1" s="1"/>
  <c r="L8369" i="1" s="1"/>
  <c r="F8365" i="1"/>
  <c r="J8365" i="1" s="1"/>
  <c r="L8365" i="1" s="1"/>
  <c r="F8361" i="1"/>
  <c r="J8361" i="1" s="1"/>
  <c r="L8361" i="1" s="1"/>
  <c r="F8357" i="1"/>
  <c r="J8357" i="1" s="1"/>
  <c r="L8357" i="1" s="1"/>
  <c r="F8353" i="1"/>
  <c r="J8353" i="1" s="1"/>
  <c r="L8353" i="1" s="1"/>
  <c r="F8349" i="1"/>
  <c r="J8349" i="1" s="1"/>
  <c r="L8349" i="1" s="1"/>
  <c r="F8345" i="1"/>
  <c r="J8345" i="1" s="1"/>
  <c r="L8345" i="1" s="1"/>
  <c r="F8341" i="1"/>
  <c r="J8341" i="1" s="1"/>
  <c r="L8341" i="1" s="1"/>
  <c r="F8337" i="1"/>
  <c r="J8337" i="1" s="1"/>
  <c r="L8337" i="1" s="1"/>
  <c r="F8333" i="1"/>
  <c r="J8333" i="1" s="1"/>
  <c r="L8333" i="1" s="1"/>
  <c r="F8329" i="1"/>
  <c r="J8329" i="1" s="1"/>
  <c r="L8329" i="1" s="1"/>
  <c r="F8325" i="1"/>
  <c r="J8325" i="1" s="1"/>
  <c r="L8325" i="1" s="1"/>
  <c r="F8321" i="1"/>
  <c r="J8321" i="1" s="1"/>
  <c r="L8321" i="1" s="1"/>
  <c r="F8317" i="1"/>
  <c r="J8317" i="1" s="1"/>
  <c r="L8317" i="1" s="1"/>
  <c r="F8313" i="1"/>
  <c r="J8313" i="1" s="1"/>
  <c r="L8313" i="1" s="1"/>
  <c r="F8309" i="1"/>
  <c r="J8309" i="1" s="1"/>
  <c r="L8309" i="1" s="1"/>
  <c r="F8305" i="1"/>
  <c r="J8305" i="1" s="1"/>
  <c r="L8305" i="1" s="1"/>
  <c r="F8301" i="1"/>
  <c r="J8301" i="1" s="1"/>
  <c r="L8301" i="1" s="1"/>
  <c r="F8297" i="1"/>
  <c r="J8297" i="1" s="1"/>
  <c r="L8297" i="1" s="1"/>
  <c r="F8293" i="1"/>
  <c r="J8293" i="1" s="1"/>
  <c r="L8293" i="1" s="1"/>
  <c r="F8289" i="1"/>
  <c r="J8289" i="1" s="1"/>
  <c r="L8289" i="1" s="1"/>
  <c r="F8285" i="1"/>
  <c r="J8285" i="1" s="1"/>
  <c r="L8285" i="1" s="1"/>
  <c r="F8281" i="1"/>
  <c r="J8281" i="1" s="1"/>
  <c r="L8281" i="1" s="1"/>
  <c r="F8277" i="1"/>
  <c r="J8277" i="1" s="1"/>
  <c r="L8277" i="1" s="1"/>
  <c r="F8273" i="1"/>
  <c r="J8273" i="1" s="1"/>
  <c r="L8273" i="1" s="1"/>
  <c r="F8269" i="1"/>
  <c r="J8269" i="1" s="1"/>
  <c r="L8269" i="1" s="1"/>
  <c r="F8265" i="1"/>
  <c r="J8265" i="1" s="1"/>
  <c r="L8265" i="1" s="1"/>
  <c r="F8261" i="1"/>
  <c r="J8261" i="1" s="1"/>
  <c r="L8261" i="1" s="1"/>
  <c r="F8257" i="1"/>
  <c r="J8257" i="1" s="1"/>
  <c r="L8257" i="1" s="1"/>
  <c r="F8253" i="1"/>
  <c r="J8253" i="1" s="1"/>
  <c r="L8253" i="1" s="1"/>
  <c r="F8249" i="1"/>
  <c r="J8249" i="1" s="1"/>
  <c r="L8249" i="1" s="1"/>
  <c r="F8245" i="1"/>
  <c r="J8245" i="1" s="1"/>
  <c r="L8245" i="1" s="1"/>
  <c r="F8241" i="1"/>
  <c r="J8241" i="1" s="1"/>
  <c r="L8241" i="1" s="1"/>
  <c r="F8237" i="1"/>
  <c r="J8237" i="1" s="1"/>
  <c r="L8237" i="1" s="1"/>
  <c r="F8233" i="1"/>
  <c r="J8233" i="1" s="1"/>
  <c r="L8233" i="1" s="1"/>
  <c r="F8229" i="1"/>
  <c r="J8229" i="1" s="1"/>
  <c r="L8229" i="1" s="1"/>
  <c r="F8225" i="1"/>
  <c r="J8225" i="1" s="1"/>
  <c r="L8225" i="1" s="1"/>
  <c r="F8221" i="1"/>
  <c r="J8221" i="1" s="1"/>
  <c r="L8221" i="1" s="1"/>
  <c r="F8217" i="1"/>
  <c r="J8217" i="1" s="1"/>
  <c r="L8217" i="1" s="1"/>
  <c r="F8213" i="1"/>
  <c r="J8213" i="1" s="1"/>
  <c r="L8213" i="1" s="1"/>
  <c r="F8209" i="1"/>
  <c r="J8209" i="1" s="1"/>
  <c r="L8209" i="1" s="1"/>
  <c r="F8205" i="1"/>
  <c r="J8205" i="1" s="1"/>
  <c r="L8205" i="1" s="1"/>
  <c r="F8201" i="1"/>
  <c r="J8201" i="1" s="1"/>
  <c r="L8201" i="1" s="1"/>
  <c r="F8197" i="1"/>
  <c r="J8197" i="1" s="1"/>
  <c r="L8197" i="1" s="1"/>
  <c r="F8193" i="1"/>
  <c r="J8193" i="1" s="1"/>
  <c r="L8193" i="1" s="1"/>
  <c r="F8189" i="1"/>
  <c r="J8189" i="1" s="1"/>
  <c r="L8189" i="1" s="1"/>
  <c r="F8185" i="1"/>
  <c r="J8185" i="1" s="1"/>
  <c r="L8185" i="1" s="1"/>
  <c r="F8181" i="1"/>
  <c r="J8181" i="1" s="1"/>
  <c r="L8181" i="1" s="1"/>
  <c r="F8177" i="1"/>
  <c r="J8177" i="1" s="1"/>
  <c r="L8177" i="1" s="1"/>
  <c r="F8173" i="1"/>
  <c r="J8173" i="1" s="1"/>
  <c r="L8173" i="1" s="1"/>
  <c r="F8169" i="1"/>
  <c r="J8169" i="1" s="1"/>
  <c r="L8169" i="1" s="1"/>
  <c r="F8165" i="1"/>
  <c r="J8165" i="1" s="1"/>
  <c r="L8165" i="1" s="1"/>
  <c r="F8161" i="1"/>
  <c r="J8161" i="1" s="1"/>
  <c r="L8161" i="1" s="1"/>
  <c r="F8157" i="1"/>
  <c r="J8157" i="1" s="1"/>
  <c r="L8157" i="1" s="1"/>
  <c r="F8153" i="1"/>
  <c r="J8153" i="1" s="1"/>
  <c r="L8153" i="1" s="1"/>
  <c r="F8149" i="1"/>
  <c r="J8149" i="1" s="1"/>
  <c r="L8149" i="1" s="1"/>
  <c r="F8145" i="1"/>
  <c r="J8145" i="1" s="1"/>
  <c r="L8145" i="1" s="1"/>
  <c r="F8141" i="1"/>
  <c r="J8141" i="1" s="1"/>
  <c r="L8141" i="1" s="1"/>
  <c r="F8137" i="1"/>
  <c r="J8137" i="1" s="1"/>
  <c r="L8137" i="1" s="1"/>
  <c r="F8133" i="1"/>
  <c r="J8133" i="1" s="1"/>
  <c r="L8133" i="1" s="1"/>
  <c r="F8129" i="1"/>
  <c r="J8129" i="1" s="1"/>
  <c r="L8129" i="1" s="1"/>
  <c r="F8125" i="1"/>
  <c r="J8125" i="1" s="1"/>
  <c r="L8125" i="1" s="1"/>
  <c r="F8121" i="1"/>
  <c r="J8121" i="1" s="1"/>
  <c r="L8121" i="1" s="1"/>
  <c r="F8117" i="1"/>
  <c r="J8117" i="1" s="1"/>
  <c r="L8117" i="1" s="1"/>
  <c r="F8113" i="1"/>
  <c r="J8113" i="1" s="1"/>
  <c r="L8113" i="1" s="1"/>
  <c r="F8109" i="1"/>
  <c r="J8109" i="1" s="1"/>
  <c r="L8109" i="1" s="1"/>
  <c r="F8105" i="1"/>
  <c r="J8105" i="1" s="1"/>
  <c r="L8105" i="1" s="1"/>
  <c r="F8101" i="1"/>
  <c r="J8101" i="1" s="1"/>
  <c r="L8101" i="1" s="1"/>
  <c r="F8097" i="1"/>
  <c r="J8097" i="1" s="1"/>
  <c r="L8097" i="1" s="1"/>
  <c r="F8093" i="1"/>
  <c r="J8093" i="1" s="1"/>
  <c r="L8093" i="1" s="1"/>
  <c r="F8089" i="1"/>
  <c r="J8089" i="1" s="1"/>
  <c r="L8089" i="1" s="1"/>
  <c r="F8085" i="1"/>
  <c r="J8085" i="1" s="1"/>
  <c r="L8085" i="1" s="1"/>
  <c r="F8081" i="1"/>
  <c r="J8081" i="1" s="1"/>
  <c r="L8081" i="1" s="1"/>
  <c r="F8077" i="1"/>
  <c r="J8077" i="1" s="1"/>
  <c r="L8077" i="1" s="1"/>
  <c r="F8073" i="1"/>
  <c r="J8073" i="1" s="1"/>
  <c r="L8073" i="1" s="1"/>
  <c r="F8069" i="1"/>
  <c r="J8069" i="1" s="1"/>
  <c r="L8069" i="1" s="1"/>
  <c r="F8065" i="1"/>
  <c r="J8065" i="1" s="1"/>
  <c r="L8065" i="1" s="1"/>
  <c r="F8061" i="1"/>
  <c r="J8061" i="1" s="1"/>
  <c r="L8061" i="1" s="1"/>
  <c r="F8057" i="1"/>
  <c r="J8057" i="1" s="1"/>
  <c r="L8057" i="1" s="1"/>
  <c r="F8053" i="1"/>
  <c r="J8053" i="1" s="1"/>
  <c r="L8053" i="1" s="1"/>
  <c r="F8049" i="1"/>
  <c r="J8049" i="1" s="1"/>
  <c r="L8049" i="1" s="1"/>
  <c r="F8045" i="1"/>
  <c r="J8045" i="1" s="1"/>
  <c r="L8045" i="1" s="1"/>
  <c r="F8041" i="1"/>
  <c r="J8041" i="1" s="1"/>
  <c r="L8041" i="1" s="1"/>
  <c r="F8037" i="1"/>
  <c r="J8037" i="1" s="1"/>
  <c r="L8037" i="1" s="1"/>
  <c r="F8033" i="1"/>
  <c r="J8033" i="1" s="1"/>
  <c r="L8033" i="1" s="1"/>
  <c r="F8029" i="1"/>
  <c r="J8029" i="1" s="1"/>
  <c r="L8029" i="1" s="1"/>
  <c r="F8025" i="1"/>
  <c r="J8025" i="1" s="1"/>
  <c r="L8025" i="1" s="1"/>
  <c r="F8021" i="1"/>
  <c r="J8021" i="1" s="1"/>
  <c r="L8021" i="1" s="1"/>
  <c r="F8017" i="1"/>
  <c r="J8017" i="1" s="1"/>
  <c r="L8017" i="1" s="1"/>
  <c r="F8013" i="1"/>
  <c r="J8013" i="1" s="1"/>
  <c r="L8013" i="1" s="1"/>
  <c r="F8009" i="1"/>
  <c r="J8009" i="1" s="1"/>
  <c r="L8009" i="1" s="1"/>
  <c r="F8005" i="1"/>
  <c r="J8005" i="1" s="1"/>
  <c r="L8005" i="1" s="1"/>
  <c r="F8001" i="1"/>
  <c r="J8001" i="1" s="1"/>
  <c r="L8001" i="1" s="1"/>
  <c r="F7997" i="1"/>
  <c r="J7997" i="1" s="1"/>
  <c r="L7997" i="1" s="1"/>
  <c r="F7993" i="1"/>
  <c r="J7993" i="1" s="1"/>
  <c r="L7993" i="1" s="1"/>
  <c r="F7989" i="1"/>
  <c r="J7989" i="1" s="1"/>
  <c r="L7989" i="1" s="1"/>
  <c r="F7985" i="1"/>
  <c r="J7985" i="1" s="1"/>
  <c r="L7985" i="1" s="1"/>
  <c r="F7981" i="1"/>
  <c r="J7981" i="1" s="1"/>
  <c r="L7981" i="1" s="1"/>
  <c r="F7977" i="1"/>
  <c r="J7977" i="1" s="1"/>
  <c r="L7977" i="1" s="1"/>
  <c r="F7973" i="1"/>
  <c r="J7973" i="1" s="1"/>
  <c r="L7973" i="1" s="1"/>
  <c r="F7969" i="1"/>
  <c r="J7969" i="1" s="1"/>
  <c r="L7969" i="1" s="1"/>
  <c r="F7965" i="1"/>
  <c r="J7965" i="1" s="1"/>
  <c r="L7965" i="1" s="1"/>
  <c r="F7961" i="1"/>
  <c r="J7961" i="1" s="1"/>
  <c r="L7961" i="1" s="1"/>
  <c r="F7957" i="1"/>
  <c r="J7957" i="1" s="1"/>
  <c r="L7957" i="1" s="1"/>
  <c r="F7953" i="1"/>
  <c r="J7953" i="1" s="1"/>
  <c r="L7953" i="1" s="1"/>
  <c r="F7949" i="1"/>
  <c r="J7949" i="1" s="1"/>
  <c r="L7949" i="1" s="1"/>
  <c r="F7945" i="1"/>
  <c r="J7945" i="1" s="1"/>
  <c r="L7945" i="1" s="1"/>
  <c r="F7941" i="1"/>
  <c r="J7941" i="1" s="1"/>
  <c r="L7941" i="1" s="1"/>
  <c r="F7937" i="1"/>
  <c r="J7937" i="1" s="1"/>
  <c r="L7937" i="1" s="1"/>
  <c r="F7933" i="1"/>
  <c r="J7933" i="1" s="1"/>
  <c r="L7933" i="1" s="1"/>
  <c r="F7929" i="1"/>
  <c r="J7929" i="1" s="1"/>
  <c r="L7929" i="1" s="1"/>
  <c r="F7925" i="1"/>
  <c r="J7925" i="1" s="1"/>
  <c r="L7925" i="1" s="1"/>
  <c r="F7921" i="1"/>
  <c r="J7921" i="1" s="1"/>
  <c r="L7921" i="1" s="1"/>
  <c r="F7917" i="1"/>
  <c r="J7917" i="1" s="1"/>
  <c r="L7917" i="1" s="1"/>
  <c r="F7913" i="1"/>
  <c r="J7913" i="1" s="1"/>
  <c r="L7913" i="1" s="1"/>
  <c r="F7909" i="1"/>
  <c r="J7909" i="1" s="1"/>
  <c r="L7909" i="1" s="1"/>
  <c r="F7905" i="1"/>
  <c r="J7905" i="1" s="1"/>
  <c r="L7905" i="1" s="1"/>
  <c r="F7901" i="1"/>
  <c r="J7901" i="1" s="1"/>
  <c r="L7901" i="1" s="1"/>
  <c r="F7897" i="1"/>
  <c r="J7897" i="1" s="1"/>
  <c r="L7897" i="1" s="1"/>
  <c r="F7893" i="1"/>
  <c r="J7893" i="1" s="1"/>
  <c r="L7893" i="1" s="1"/>
  <c r="F7889" i="1"/>
  <c r="J7889" i="1" s="1"/>
  <c r="L7889" i="1" s="1"/>
  <c r="F7885" i="1"/>
  <c r="J7885" i="1" s="1"/>
  <c r="L7885" i="1" s="1"/>
  <c r="F7881" i="1"/>
  <c r="J7881" i="1" s="1"/>
  <c r="L7881" i="1" s="1"/>
  <c r="F7877" i="1"/>
  <c r="J7877" i="1" s="1"/>
  <c r="L7877" i="1" s="1"/>
  <c r="F7873" i="1"/>
  <c r="J7873" i="1" s="1"/>
  <c r="L7873" i="1" s="1"/>
  <c r="F7869" i="1"/>
  <c r="J7869" i="1" s="1"/>
  <c r="L7869" i="1" s="1"/>
  <c r="F7865" i="1"/>
  <c r="J7865" i="1" s="1"/>
  <c r="L7865" i="1" s="1"/>
  <c r="F7861" i="1"/>
  <c r="J7861" i="1" s="1"/>
  <c r="L7861" i="1" s="1"/>
  <c r="F7857" i="1"/>
  <c r="J7857" i="1" s="1"/>
  <c r="L7857" i="1" s="1"/>
  <c r="F7853" i="1"/>
  <c r="J7853" i="1" s="1"/>
  <c r="L7853" i="1" s="1"/>
  <c r="F7849" i="1"/>
  <c r="J7849" i="1" s="1"/>
  <c r="L7849" i="1" s="1"/>
  <c r="F7845" i="1"/>
  <c r="J7845" i="1" s="1"/>
  <c r="L7845" i="1" s="1"/>
  <c r="F7841" i="1"/>
  <c r="J7841" i="1" s="1"/>
  <c r="L7841" i="1" s="1"/>
  <c r="F7837" i="1"/>
  <c r="J7837" i="1" s="1"/>
  <c r="L7837" i="1" s="1"/>
  <c r="F7833" i="1"/>
  <c r="J7833" i="1" s="1"/>
  <c r="L7833" i="1" s="1"/>
  <c r="F7829" i="1"/>
  <c r="J7829" i="1" s="1"/>
  <c r="L7829" i="1" s="1"/>
  <c r="F7825" i="1"/>
  <c r="J7825" i="1" s="1"/>
  <c r="L7825" i="1" s="1"/>
  <c r="F7821" i="1"/>
  <c r="J7821" i="1" s="1"/>
  <c r="L7821" i="1" s="1"/>
  <c r="F7817" i="1"/>
  <c r="J7817" i="1" s="1"/>
  <c r="L7817" i="1" s="1"/>
  <c r="F7813" i="1"/>
  <c r="J7813" i="1" s="1"/>
  <c r="L7813" i="1" s="1"/>
  <c r="F7809" i="1"/>
  <c r="J7809" i="1" s="1"/>
  <c r="L7809" i="1" s="1"/>
  <c r="F7805" i="1"/>
  <c r="J7805" i="1" s="1"/>
  <c r="L7805" i="1" s="1"/>
  <c r="F7801" i="1"/>
  <c r="J7801" i="1" s="1"/>
  <c r="L7801" i="1" s="1"/>
  <c r="F7797" i="1"/>
  <c r="J7797" i="1" s="1"/>
  <c r="L7797" i="1" s="1"/>
  <c r="F7793" i="1"/>
  <c r="J7793" i="1" s="1"/>
  <c r="L7793" i="1" s="1"/>
  <c r="F7789" i="1"/>
  <c r="J7789" i="1" s="1"/>
  <c r="L7789" i="1" s="1"/>
  <c r="F7785" i="1"/>
  <c r="J7785" i="1" s="1"/>
  <c r="L7785" i="1" s="1"/>
  <c r="F7781" i="1"/>
  <c r="J7781" i="1" s="1"/>
  <c r="L7781" i="1" s="1"/>
  <c r="F7777" i="1"/>
  <c r="J7777" i="1" s="1"/>
  <c r="L7777" i="1" s="1"/>
  <c r="F7773" i="1"/>
  <c r="J7773" i="1" s="1"/>
  <c r="L7773" i="1" s="1"/>
  <c r="F7769" i="1"/>
  <c r="J7769" i="1" s="1"/>
  <c r="L7769" i="1" s="1"/>
  <c r="F7765" i="1"/>
  <c r="J7765" i="1" s="1"/>
  <c r="L7765" i="1" s="1"/>
  <c r="F7761" i="1"/>
  <c r="J7761" i="1" s="1"/>
  <c r="L7761" i="1" s="1"/>
  <c r="F7757" i="1"/>
  <c r="J7757" i="1" s="1"/>
  <c r="L7757" i="1" s="1"/>
  <c r="F7753" i="1"/>
  <c r="J7753" i="1" s="1"/>
  <c r="L7753" i="1" s="1"/>
  <c r="F7749" i="1"/>
  <c r="J7749" i="1" s="1"/>
  <c r="L7749" i="1" s="1"/>
  <c r="F7745" i="1"/>
  <c r="J7745" i="1" s="1"/>
  <c r="L7745" i="1" s="1"/>
  <c r="F7741" i="1"/>
  <c r="J7741" i="1" s="1"/>
  <c r="L7741" i="1" s="1"/>
  <c r="F7737" i="1"/>
  <c r="J7737" i="1" s="1"/>
  <c r="L7737" i="1" s="1"/>
  <c r="F7733" i="1"/>
  <c r="J7733" i="1" s="1"/>
  <c r="L7733" i="1" s="1"/>
  <c r="F7729" i="1"/>
  <c r="J7729" i="1" s="1"/>
  <c r="L7729" i="1" s="1"/>
  <c r="F7725" i="1"/>
  <c r="J7725" i="1" s="1"/>
  <c r="L7725" i="1" s="1"/>
  <c r="F7721" i="1"/>
  <c r="J7721" i="1" s="1"/>
  <c r="L7721" i="1" s="1"/>
  <c r="F7717" i="1"/>
  <c r="J7717" i="1" s="1"/>
  <c r="L7717" i="1" s="1"/>
  <c r="F7713" i="1"/>
  <c r="J7713" i="1" s="1"/>
  <c r="L7713" i="1" s="1"/>
  <c r="F7709" i="1"/>
  <c r="J7709" i="1" s="1"/>
  <c r="L7709" i="1" s="1"/>
  <c r="F7705" i="1"/>
  <c r="J7705" i="1" s="1"/>
  <c r="L7705" i="1" s="1"/>
  <c r="F7701" i="1"/>
  <c r="J7701" i="1" s="1"/>
  <c r="L7701" i="1" s="1"/>
  <c r="F7697" i="1"/>
  <c r="J7697" i="1" s="1"/>
  <c r="L7697" i="1" s="1"/>
  <c r="F7693" i="1"/>
  <c r="J7693" i="1" s="1"/>
  <c r="L7693" i="1" s="1"/>
  <c r="F7689" i="1"/>
  <c r="J7689" i="1" s="1"/>
  <c r="L7689" i="1" s="1"/>
  <c r="F7685" i="1"/>
  <c r="J7685" i="1" s="1"/>
  <c r="L7685" i="1" s="1"/>
  <c r="F7681" i="1"/>
  <c r="J7681" i="1" s="1"/>
  <c r="L7681" i="1" s="1"/>
  <c r="F7677" i="1"/>
  <c r="J7677" i="1" s="1"/>
  <c r="L7677" i="1" s="1"/>
  <c r="F7673" i="1"/>
  <c r="J7673" i="1" s="1"/>
  <c r="L7673" i="1" s="1"/>
  <c r="F7669" i="1"/>
  <c r="J7669" i="1" s="1"/>
  <c r="L7669" i="1" s="1"/>
  <c r="F7665" i="1"/>
  <c r="J7665" i="1" s="1"/>
  <c r="L7665" i="1" s="1"/>
  <c r="F7661" i="1"/>
  <c r="J7661" i="1" s="1"/>
  <c r="L7661" i="1" s="1"/>
  <c r="F7657" i="1"/>
  <c r="J7657" i="1" s="1"/>
  <c r="L7657" i="1" s="1"/>
  <c r="F7653" i="1"/>
  <c r="J7653" i="1" s="1"/>
  <c r="L7653" i="1" s="1"/>
  <c r="F7649" i="1"/>
  <c r="J7649" i="1" s="1"/>
  <c r="L7649" i="1" s="1"/>
  <c r="F7645" i="1"/>
  <c r="J7645" i="1" s="1"/>
  <c r="L7645" i="1" s="1"/>
  <c r="F7641" i="1"/>
  <c r="J7641" i="1" s="1"/>
  <c r="L7641" i="1" s="1"/>
  <c r="F7637" i="1"/>
  <c r="J7637" i="1" s="1"/>
  <c r="L7637" i="1" s="1"/>
  <c r="F7633" i="1"/>
  <c r="J7633" i="1" s="1"/>
  <c r="L7633" i="1" s="1"/>
  <c r="F7629" i="1"/>
  <c r="J7629" i="1" s="1"/>
  <c r="L7629" i="1" s="1"/>
  <c r="F7625" i="1"/>
  <c r="J7625" i="1" s="1"/>
  <c r="L7625" i="1" s="1"/>
  <c r="F7621" i="1"/>
  <c r="J7621" i="1" s="1"/>
  <c r="L7621" i="1" s="1"/>
  <c r="F7617" i="1"/>
  <c r="J7617" i="1" s="1"/>
  <c r="L7617" i="1" s="1"/>
  <c r="F7613" i="1"/>
  <c r="J7613" i="1" s="1"/>
  <c r="L7613" i="1" s="1"/>
  <c r="F7609" i="1"/>
  <c r="J7609" i="1" s="1"/>
  <c r="L7609" i="1" s="1"/>
  <c r="F7605" i="1"/>
  <c r="J7605" i="1" s="1"/>
  <c r="L7605" i="1" s="1"/>
  <c r="F7601" i="1"/>
  <c r="J7601" i="1" s="1"/>
  <c r="L7601" i="1" s="1"/>
  <c r="F7597" i="1"/>
  <c r="J7597" i="1" s="1"/>
  <c r="L7597" i="1" s="1"/>
  <c r="F7593" i="1"/>
  <c r="J7593" i="1" s="1"/>
  <c r="L7593" i="1" s="1"/>
  <c r="F7589" i="1"/>
  <c r="J7589" i="1" s="1"/>
  <c r="L7589" i="1" s="1"/>
  <c r="F7585" i="1"/>
  <c r="J7585" i="1" s="1"/>
  <c r="L7585" i="1" s="1"/>
  <c r="F7581" i="1"/>
  <c r="J7581" i="1" s="1"/>
  <c r="L7581" i="1" s="1"/>
  <c r="F7577" i="1"/>
  <c r="J7577" i="1" s="1"/>
  <c r="L7577" i="1" s="1"/>
  <c r="F7573" i="1"/>
  <c r="J7573" i="1" s="1"/>
  <c r="L7573" i="1" s="1"/>
  <c r="F7569" i="1"/>
  <c r="J7569" i="1" s="1"/>
  <c r="L7569" i="1" s="1"/>
  <c r="F7565" i="1"/>
  <c r="J7565" i="1" s="1"/>
  <c r="L7565" i="1" s="1"/>
  <c r="F7561" i="1"/>
  <c r="J7561" i="1" s="1"/>
  <c r="L7561" i="1" s="1"/>
  <c r="F7557" i="1"/>
  <c r="J7557" i="1" s="1"/>
  <c r="L7557" i="1" s="1"/>
  <c r="F7553" i="1"/>
  <c r="J7553" i="1" s="1"/>
  <c r="L7553" i="1" s="1"/>
  <c r="F7549" i="1"/>
  <c r="J7549" i="1" s="1"/>
  <c r="L7549" i="1" s="1"/>
  <c r="F7545" i="1"/>
  <c r="J7545" i="1" s="1"/>
  <c r="L7545" i="1" s="1"/>
  <c r="F7541" i="1"/>
  <c r="J7541" i="1" s="1"/>
  <c r="L7541" i="1" s="1"/>
  <c r="F7537" i="1"/>
  <c r="J7537" i="1" s="1"/>
  <c r="L7537" i="1" s="1"/>
  <c r="F7533" i="1"/>
  <c r="J7533" i="1" s="1"/>
  <c r="L7533" i="1" s="1"/>
  <c r="F7529" i="1"/>
  <c r="J7529" i="1" s="1"/>
  <c r="L7529" i="1" s="1"/>
  <c r="F7525" i="1"/>
  <c r="J7525" i="1" s="1"/>
  <c r="L7525" i="1" s="1"/>
  <c r="F7521" i="1"/>
  <c r="J7521" i="1" s="1"/>
  <c r="L7521" i="1" s="1"/>
  <c r="F7517" i="1"/>
  <c r="J7517" i="1" s="1"/>
  <c r="L7517" i="1" s="1"/>
  <c r="F7513" i="1"/>
  <c r="J7513" i="1" s="1"/>
  <c r="L7513" i="1" s="1"/>
  <c r="F7509" i="1"/>
  <c r="J7509" i="1" s="1"/>
  <c r="L7509" i="1" s="1"/>
  <c r="F7505" i="1"/>
  <c r="J7505" i="1" s="1"/>
  <c r="L7505" i="1" s="1"/>
  <c r="F7501" i="1"/>
  <c r="J7501" i="1" s="1"/>
  <c r="L7501" i="1" s="1"/>
  <c r="F7497" i="1"/>
  <c r="J7497" i="1" s="1"/>
  <c r="L7497" i="1" s="1"/>
  <c r="F7493" i="1"/>
  <c r="J7493" i="1" s="1"/>
  <c r="L7493" i="1" s="1"/>
  <c r="F7488" i="1"/>
  <c r="J7488" i="1" s="1"/>
  <c r="L7488" i="1" s="1"/>
  <c r="F7483" i="1"/>
  <c r="J7483" i="1" s="1"/>
  <c r="L7483" i="1" s="1"/>
  <c r="F7478" i="1"/>
  <c r="J7478" i="1" s="1"/>
  <c r="L7478" i="1" s="1"/>
  <c r="F7472" i="1"/>
  <c r="J7472" i="1" s="1"/>
  <c r="L7472" i="1" s="1"/>
  <c r="F7467" i="1"/>
  <c r="J7467" i="1" s="1"/>
  <c r="L7467" i="1" s="1"/>
  <c r="F7462" i="1"/>
  <c r="J7462" i="1" s="1"/>
  <c r="L7462" i="1" s="1"/>
  <c r="F7456" i="1"/>
  <c r="J7456" i="1" s="1"/>
  <c r="L7456" i="1" s="1"/>
  <c r="F7451" i="1"/>
  <c r="J7451" i="1" s="1"/>
  <c r="L7451" i="1" s="1"/>
  <c r="F7446" i="1"/>
  <c r="J7446" i="1" s="1"/>
  <c r="L7446" i="1" s="1"/>
  <c r="F7440" i="1"/>
  <c r="J7440" i="1" s="1"/>
  <c r="L7440" i="1" s="1"/>
  <c r="F7435" i="1"/>
  <c r="J7435" i="1" s="1"/>
  <c r="L7435" i="1" s="1"/>
  <c r="F7430" i="1"/>
  <c r="J7430" i="1" s="1"/>
  <c r="L7430" i="1" s="1"/>
  <c r="F7424" i="1"/>
  <c r="J7424" i="1" s="1"/>
  <c r="L7424" i="1" s="1"/>
  <c r="F7419" i="1"/>
  <c r="J7419" i="1" s="1"/>
  <c r="L7419" i="1" s="1"/>
  <c r="F7414" i="1"/>
  <c r="J7414" i="1" s="1"/>
  <c r="L7414" i="1" s="1"/>
  <c r="F7408" i="1"/>
  <c r="J7408" i="1" s="1"/>
  <c r="L7408" i="1" s="1"/>
  <c r="F7403" i="1"/>
  <c r="J7403" i="1" s="1"/>
  <c r="L7403" i="1" s="1"/>
  <c r="F7398" i="1"/>
  <c r="J7398" i="1" s="1"/>
  <c r="L7398" i="1" s="1"/>
  <c r="F7392" i="1"/>
  <c r="J7392" i="1" s="1"/>
  <c r="L7392" i="1" s="1"/>
  <c r="F7387" i="1"/>
  <c r="J7387" i="1" s="1"/>
  <c r="L7387" i="1" s="1"/>
  <c r="F7382" i="1"/>
  <c r="J7382" i="1" s="1"/>
  <c r="L7382" i="1" s="1"/>
  <c r="F7376" i="1"/>
  <c r="J7376" i="1" s="1"/>
  <c r="L7376" i="1" s="1"/>
  <c r="F7371" i="1"/>
  <c r="J7371" i="1" s="1"/>
  <c r="L7371" i="1" s="1"/>
  <c r="F7366" i="1"/>
  <c r="J7366" i="1" s="1"/>
  <c r="L7366" i="1" s="1"/>
  <c r="F7360" i="1"/>
  <c r="J7360" i="1" s="1"/>
  <c r="L7360" i="1" s="1"/>
  <c r="F7355" i="1"/>
  <c r="J7355" i="1" s="1"/>
  <c r="L7355" i="1" s="1"/>
  <c r="F7350" i="1"/>
  <c r="J7350" i="1" s="1"/>
  <c r="L7350" i="1" s="1"/>
  <c r="F7344" i="1"/>
  <c r="J7344" i="1" s="1"/>
  <c r="L7344" i="1" s="1"/>
  <c r="F7339" i="1"/>
  <c r="J7339" i="1" s="1"/>
  <c r="L7339" i="1" s="1"/>
  <c r="F7334" i="1"/>
  <c r="J7334" i="1" s="1"/>
  <c r="L7334" i="1" s="1"/>
  <c r="F7328" i="1"/>
  <c r="J7328" i="1" s="1"/>
  <c r="L7328" i="1" s="1"/>
  <c r="F7323" i="1"/>
  <c r="J7323" i="1" s="1"/>
  <c r="L7323" i="1" s="1"/>
  <c r="F7318" i="1"/>
  <c r="J7318" i="1" s="1"/>
  <c r="L7318" i="1" s="1"/>
  <c r="F7312" i="1"/>
  <c r="J7312" i="1" s="1"/>
  <c r="L7312" i="1" s="1"/>
  <c r="F7307" i="1"/>
  <c r="J7307" i="1" s="1"/>
  <c r="L7307" i="1" s="1"/>
  <c r="F7300" i="1"/>
  <c r="J7300" i="1" s="1"/>
  <c r="L7300" i="1" s="1"/>
  <c r="F7292" i="1"/>
  <c r="J7292" i="1" s="1"/>
  <c r="L7292" i="1" s="1"/>
  <c r="F7284" i="1"/>
  <c r="J7284" i="1" s="1"/>
  <c r="L7284" i="1" s="1"/>
  <c r="F7276" i="1"/>
  <c r="J7276" i="1" s="1"/>
  <c r="L7276" i="1" s="1"/>
  <c r="F7268" i="1"/>
  <c r="J7268" i="1" s="1"/>
  <c r="L7268" i="1" s="1"/>
  <c r="F7260" i="1"/>
  <c r="J7260" i="1" s="1"/>
  <c r="L7260" i="1" s="1"/>
  <c r="F7252" i="1"/>
  <c r="J7252" i="1" s="1"/>
  <c r="L7252" i="1" s="1"/>
  <c r="F7244" i="1"/>
  <c r="J7244" i="1" s="1"/>
  <c r="L7244" i="1" s="1"/>
  <c r="F7236" i="1"/>
  <c r="J7236" i="1" s="1"/>
  <c r="L7236" i="1" s="1"/>
  <c r="F7228" i="1"/>
  <c r="J7228" i="1" s="1"/>
  <c r="L7228" i="1" s="1"/>
  <c r="F7220" i="1"/>
  <c r="J7220" i="1" s="1"/>
  <c r="L7220" i="1" s="1"/>
  <c r="F7212" i="1"/>
  <c r="J7212" i="1" s="1"/>
  <c r="L7212" i="1" s="1"/>
  <c r="F7204" i="1"/>
  <c r="J7204" i="1" s="1"/>
  <c r="L7204" i="1" s="1"/>
  <c r="F7196" i="1"/>
  <c r="J7196" i="1" s="1"/>
  <c r="L7196" i="1" s="1"/>
  <c r="F7188" i="1"/>
  <c r="J7188" i="1" s="1"/>
  <c r="L7188" i="1" s="1"/>
  <c r="F7180" i="1"/>
  <c r="J7180" i="1" s="1"/>
  <c r="L7180" i="1" s="1"/>
  <c r="F7172" i="1"/>
  <c r="J7172" i="1" s="1"/>
  <c r="L7172" i="1" s="1"/>
  <c r="F7164" i="1"/>
  <c r="J7164" i="1" s="1"/>
  <c r="L7164" i="1" s="1"/>
  <c r="F7156" i="1"/>
  <c r="J7156" i="1" s="1"/>
  <c r="L7156" i="1" s="1"/>
  <c r="F7148" i="1"/>
  <c r="J7148" i="1" s="1"/>
  <c r="L7148" i="1" s="1"/>
  <c r="F7140" i="1"/>
  <c r="J7140" i="1" s="1"/>
  <c r="L7140" i="1" s="1"/>
  <c r="F7132" i="1"/>
  <c r="J7132" i="1" s="1"/>
  <c r="L7132" i="1" s="1"/>
  <c r="F7124" i="1"/>
  <c r="J7124" i="1" s="1"/>
  <c r="L7124" i="1" s="1"/>
  <c r="F7116" i="1"/>
  <c r="J7116" i="1" s="1"/>
  <c r="L7116" i="1" s="1"/>
  <c r="F7108" i="1"/>
  <c r="J7108" i="1" s="1"/>
  <c r="L7108" i="1" s="1"/>
  <c r="F7100" i="1"/>
  <c r="J7100" i="1" s="1"/>
  <c r="L7100" i="1" s="1"/>
  <c r="F7092" i="1"/>
  <c r="J7092" i="1" s="1"/>
  <c r="L7092" i="1" s="1"/>
  <c r="F7084" i="1"/>
  <c r="J7084" i="1" s="1"/>
  <c r="L7084" i="1" s="1"/>
  <c r="F7076" i="1"/>
  <c r="J7076" i="1" s="1"/>
  <c r="L7076" i="1" s="1"/>
  <c r="F7068" i="1"/>
  <c r="J7068" i="1" s="1"/>
  <c r="L7068" i="1" s="1"/>
  <c r="F7060" i="1"/>
  <c r="J7060" i="1" s="1"/>
  <c r="L7060" i="1" s="1"/>
  <c r="F7052" i="1"/>
  <c r="J7052" i="1" s="1"/>
  <c r="L7052" i="1" s="1"/>
  <c r="F7044" i="1"/>
  <c r="J7044" i="1" s="1"/>
  <c r="L7044" i="1" s="1"/>
  <c r="F7036" i="1"/>
  <c r="J7036" i="1" s="1"/>
  <c r="L7036" i="1" s="1"/>
  <c r="F7028" i="1"/>
  <c r="J7028" i="1" s="1"/>
  <c r="L7028" i="1" s="1"/>
  <c r="F7020" i="1"/>
  <c r="J7020" i="1" s="1"/>
  <c r="L7020" i="1" s="1"/>
  <c r="F7012" i="1"/>
  <c r="J7012" i="1" s="1"/>
  <c r="L7012" i="1" s="1"/>
  <c r="F7004" i="1"/>
  <c r="J7004" i="1" s="1"/>
  <c r="L7004" i="1" s="1"/>
  <c r="F6996" i="1"/>
  <c r="J6996" i="1" s="1"/>
  <c r="L6996" i="1" s="1"/>
  <c r="F6988" i="1"/>
  <c r="J6988" i="1" s="1"/>
  <c r="L6988" i="1" s="1"/>
  <c r="F6980" i="1"/>
  <c r="J6980" i="1" s="1"/>
  <c r="L6980" i="1" s="1"/>
  <c r="F6972" i="1"/>
  <c r="J6972" i="1" s="1"/>
  <c r="L6972" i="1" s="1"/>
  <c r="F6964" i="1"/>
  <c r="J6964" i="1" s="1"/>
  <c r="L6964" i="1" s="1"/>
  <c r="F6956" i="1"/>
  <c r="J6956" i="1" s="1"/>
  <c r="L6956" i="1" s="1"/>
  <c r="F6948" i="1"/>
  <c r="J6948" i="1" s="1"/>
  <c r="L6948" i="1" s="1"/>
  <c r="F6940" i="1"/>
  <c r="J6940" i="1" s="1"/>
  <c r="L6940" i="1" s="1"/>
  <c r="F6932" i="1"/>
  <c r="J6932" i="1" s="1"/>
  <c r="L6932" i="1" s="1"/>
  <c r="F6924" i="1"/>
  <c r="J6924" i="1" s="1"/>
  <c r="L6924" i="1" s="1"/>
  <c r="F6916" i="1"/>
  <c r="J6916" i="1" s="1"/>
  <c r="L6916" i="1" s="1"/>
  <c r="F6908" i="1"/>
  <c r="J6908" i="1" s="1"/>
  <c r="L6908" i="1" s="1"/>
  <c r="F6900" i="1"/>
  <c r="J6900" i="1" s="1"/>
  <c r="L6900" i="1" s="1"/>
  <c r="F6892" i="1"/>
  <c r="J6892" i="1" s="1"/>
  <c r="L6892" i="1" s="1"/>
  <c r="F6884" i="1"/>
  <c r="J6884" i="1" s="1"/>
  <c r="L6884" i="1" s="1"/>
  <c r="F6876" i="1"/>
  <c r="J6876" i="1" s="1"/>
  <c r="L6876" i="1" s="1"/>
  <c r="F6868" i="1"/>
  <c r="J6868" i="1" s="1"/>
  <c r="L6868" i="1" s="1"/>
  <c r="F6860" i="1"/>
  <c r="J6860" i="1" s="1"/>
  <c r="L6860" i="1" s="1"/>
  <c r="F6852" i="1"/>
  <c r="J6852" i="1" s="1"/>
  <c r="L6852" i="1" s="1"/>
  <c r="F6844" i="1"/>
  <c r="J6844" i="1" s="1"/>
  <c r="L6844" i="1" s="1"/>
  <c r="F6836" i="1"/>
  <c r="J6836" i="1" s="1"/>
  <c r="L6836" i="1" s="1"/>
  <c r="F6828" i="1"/>
  <c r="J6828" i="1" s="1"/>
  <c r="L6828" i="1" s="1"/>
  <c r="F6820" i="1"/>
  <c r="J6820" i="1" s="1"/>
  <c r="L6820" i="1" s="1"/>
  <c r="F6812" i="1"/>
  <c r="J6812" i="1" s="1"/>
  <c r="L6812" i="1" s="1"/>
  <c r="F6804" i="1"/>
  <c r="J6804" i="1" s="1"/>
  <c r="L6804" i="1" s="1"/>
  <c r="F6796" i="1"/>
  <c r="J6796" i="1" s="1"/>
  <c r="L6796" i="1" s="1"/>
  <c r="F6788" i="1"/>
  <c r="J6788" i="1" s="1"/>
  <c r="L6788" i="1" s="1"/>
  <c r="F6780" i="1"/>
  <c r="J6780" i="1" s="1"/>
  <c r="L6780" i="1" s="1"/>
  <c r="F6772" i="1"/>
  <c r="J6772" i="1" s="1"/>
  <c r="L6772" i="1" s="1"/>
  <c r="F6764" i="1"/>
  <c r="J6764" i="1" s="1"/>
  <c r="L6764" i="1" s="1"/>
  <c r="F6756" i="1"/>
  <c r="J6756" i="1" s="1"/>
  <c r="L6756" i="1" s="1"/>
  <c r="F6748" i="1"/>
  <c r="J6748" i="1" s="1"/>
  <c r="L6748" i="1" s="1"/>
  <c r="F6740" i="1"/>
  <c r="J6740" i="1" s="1"/>
  <c r="L6740" i="1" s="1"/>
  <c r="F6732" i="1"/>
  <c r="J6732" i="1" s="1"/>
  <c r="L6732" i="1" s="1"/>
  <c r="F6724" i="1"/>
  <c r="J6724" i="1" s="1"/>
  <c r="L6724" i="1" s="1"/>
  <c r="F6716" i="1"/>
  <c r="J6716" i="1" s="1"/>
  <c r="L6716" i="1" s="1"/>
  <c r="F6708" i="1"/>
  <c r="J6708" i="1" s="1"/>
  <c r="L6708" i="1" s="1"/>
  <c r="F6700" i="1"/>
  <c r="J6700" i="1" s="1"/>
  <c r="L6700" i="1" s="1"/>
  <c r="F6692" i="1"/>
  <c r="J6692" i="1" s="1"/>
  <c r="L6692" i="1" s="1"/>
  <c r="F6684" i="1"/>
  <c r="J6684" i="1" s="1"/>
  <c r="L6684" i="1" s="1"/>
  <c r="F6676" i="1"/>
  <c r="J6676" i="1" s="1"/>
  <c r="L6676" i="1" s="1"/>
  <c r="F6668" i="1"/>
  <c r="J6668" i="1" s="1"/>
  <c r="L6668" i="1" s="1"/>
  <c r="F6660" i="1"/>
  <c r="J6660" i="1" s="1"/>
  <c r="L6660" i="1" s="1"/>
  <c r="F6652" i="1"/>
  <c r="J6652" i="1" s="1"/>
  <c r="L6652" i="1" s="1"/>
  <c r="F6644" i="1"/>
  <c r="J6644" i="1" s="1"/>
  <c r="L6644" i="1" s="1"/>
  <c r="F6636" i="1"/>
  <c r="J6636" i="1" s="1"/>
  <c r="L6636" i="1" s="1"/>
  <c r="F6628" i="1"/>
  <c r="J6628" i="1" s="1"/>
  <c r="L6628" i="1" s="1"/>
  <c r="F6620" i="1"/>
  <c r="J6620" i="1" s="1"/>
  <c r="L6620" i="1" s="1"/>
  <c r="F6612" i="1"/>
  <c r="J6612" i="1" s="1"/>
  <c r="L6612" i="1" s="1"/>
  <c r="F6604" i="1"/>
  <c r="J6604" i="1" s="1"/>
  <c r="L6604" i="1" s="1"/>
  <c r="F6596" i="1"/>
  <c r="J6596" i="1" s="1"/>
  <c r="L6596" i="1" s="1"/>
  <c r="F6588" i="1"/>
  <c r="J6588" i="1" s="1"/>
  <c r="L6588" i="1" s="1"/>
  <c r="F6580" i="1"/>
  <c r="J6580" i="1" s="1"/>
  <c r="L6580" i="1" s="1"/>
  <c r="F6572" i="1"/>
  <c r="J6572" i="1" s="1"/>
  <c r="L6572" i="1" s="1"/>
  <c r="F6564" i="1"/>
  <c r="J6564" i="1" s="1"/>
  <c r="L6564" i="1" s="1"/>
  <c r="F6556" i="1"/>
  <c r="J6556" i="1" s="1"/>
  <c r="L6556" i="1" s="1"/>
  <c r="F6548" i="1"/>
  <c r="J6548" i="1" s="1"/>
  <c r="L6548" i="1" s="1"/>
  <c r="F6540" i="1"/>
  <c r="J6540" i="1" s="1"/>
  <c r="L6540" i="1" s="1"/>
  <c r="F6532" i="1"/>
  <c r="J6532" i="1" s="1"/>
  <c r="L6532" i="1" s="1"/>
  <c r="F6524" i="1"/>
  <c r="J6524" i="1" s="1"/>
  <c r="L6524" i="1" s="1"/>
  <c r="F6516" i="1"/>
  <c r="J6516" i="1" s="1"/>
  <c r="L6516" i="1" s="1"/>
  <c r="F6508" i="1"/>
  <c r="J6508" i="1" s="1"/>
  <c r="L6508" i="1" s="1"/>
  <c r="F6500" i="1"/>
  <c r="J6500" i="1" s="1"/>
  <c r="L6500" i="1" s="1"/>
  <c r="F6492" i="1"/>
  <c r="J6492" i="1" s="1"/>
  <c r="L6492" i="1" s="1"/>
  <c r="F6484" i="1"/>
  <c r="J6484" i="1" s="1"/>
  <c r="L6484" i="1" s="1"/>
  <c r="F6476" i="1"/>
  <c r="J6476" i="1" s="1"/>
  <c r="L6476" i="1" s="1"/>
  <c r="F6468" i="1"/>
  <c r="J6468" i="1" s="1"/>
  <c r="L6468" i="1" s="1"/>
  <c r="F6460" i="1"/>
  <c r="J6460" i="1" s="1"/>
  <c r="L6460" i="1" s="1"/>
  <c r="F6452" i="1"/>
  <c r="J6452" i="1" s="1"/>
  <c r="L6452" i="1" s="1"/>
  <c r="F6444" i="1"/>
  <c r="J6444" i="1" s="1"/>
  <c r="L6444" i="1" s="1"/>
  <c r="F6436" i="1"/>
  <c r="J6436" i="1" s="1"/>
  <c r="L6436" i="1" s="1"/>
  <c r="F6428" i="1"/>
  <c r="J6428" i="1" s="1"/>
  <c r="L6428" i="1" s="1"/>
  <c r="F6420" i="1"/>
  <c r="J6420" i="1" s="1"/>
  <c r="L6420" i="1" s="1"/>
  <c r="F6412" i="1"/>
  <c r="J6412" i="1" s="1"/>
  <c r="L6412" i="1" s="1"/>
  <c r="F6404" i="1"/>
  <c r="J6404" i="1" s="1"/>
  <c r="L6404" i="1" s="1"/>
  <c r="F6396" i="1"/>
  <c r="J6396" i="1" s="1"/>
  <c r="L6396" i="1" s="1"/>
  <c r="F6388" i="1"/>
  <c r="J6388" i="1" s="1"/>
  <c r="L6388" i="1" s="1"/>
  <c r="F6380" i="1"/>
  <c r="J6380" i="1" s="1"/>
  <c r="L6380" i="1" s="1"/>
  <c r="F6372" i="1"/>
  <c r="J6372" i="1" s="1"/>
  <c r="L6372" i="1" s="1"/>
  <c r="F6364" i="1"/>
  <c r="J6364" i="1" s="1"/>
  <c r="L6364" i="1" s="1"/>
  <c r="F6356" i="1"/>
  <c r="J6356" i="1" s="1"/>
  <c r="L6356" i="1" s="1"/>
  <c r="F6348" i="1"/>
  <c r="J6348" i="1" s="1"/>
  <c r="L6348" i="1" s="1"/>
  <c r="F6340" i="1"/>
  <c r="J6340" i="1" s="1"/>
  <c r="L6340" i="1" s="1"/>
  <c r="F6332" i="1"/>
  <c r="J6332" i="1" s="1"/>
  <c r="L6332" i="1" s="1"/>
  <c r="F6324" i="1"/>
  <c r="J6324" i="1" s="1"/>
  <c r="L6324" i="1" s="1"/>
  <c r="F6316" i="1"/>
  <c r="J6316" i="1" s="1"/>
  <c r="L6316" i="1" s="1"/>
  <c r="F6308" i="1"/>
  <c r="J6308" i="1" s="1"/>
  <c r="L6308" i="1" s="1"/>
  <c r="F6300" i="1"/>
  <c r="J6300" i="1" s="1"/>
  <c r="L6300" i="1" s="1"/>
  <c r="F6292" i="1"/>
  <c r="J6292" i="1" s="1"/>
  <c r="L6292" i="1" s="1"/>
  <c r="F6284" i="1"/>
  <c r="J6284" i="1" s="1"/>
  <c r="L6284" i="1" s="1"/>
  <c r="F6276" i="1"/>
  <c r="J6276" i="1" s="1"/>
  <c r="L6276" i="1" s="1"/>
  <c r="F6268" i="1"/>
  <c r="J6268" i="1" s="1"/>
  <c r="L6268" i="1" s="1"/>
  <c r="F6260" i="1"/>
  <c r="J6260" i="1" s="1"/>
  <c r="L6260" i="1" s="1"/>
  <c r="F6252" i="1"/>
  <c r="J6252" i="1" s="1"/>
  <c r="L6252" i="1" s="1"/>
  <c r="F6244" i="1"/>
  <c r="J6244" i="1" s="1"/>
  <c r="L6244" i="1" s="1"/>
  <c r="F6236" i="1"/>
  <c r="J6236" i="1" s="1"/>
  <c r="L6236" i="1" s="1"/>
  <c r="F6228" i="1"/>
  <c r="J6228" i="1" s="1"/>
  <c r="L6228" i="1" s="1"/>
  <c r="F6220" i="1"/>
  <c r="J6220" i="1" s="1"/>
  <c r="L6220" i="1" s="1"/>
  <c r="F6212" i="1"/>
  <c r="J6212" i="1" s="1"/>
  <c r="L6212" i="1" s="1"/>
  <c r="F6204" i="1"/>
  <c r="J6204" i="1" s="1"/>
  <c r="L6204" i="1" s="1"/>
  <c r="F6196" i="1"/>
  <c r="J6196" i="1" s="1"/>
  <c r="L6196" i="1" s="1"/>
  <c r="F6188" i="1"/>
  <c r="J6188" i="1" s="1"/>
  <c r="L6188" i="1" s="1"/>
  <c r="F6180" i="1"/>
  <c r="J6180" i="1" s="1"/>
  <c r="L6180" i="1" s="1"/>
  <c r="F6172" i="1"/>
  <c r="J6172" i="1" s="1"/>
  <c r="L6172" i="1" s="1"/>
  <c r="F6164" i="1"/>
  <c r="J6164" i="1" s="1"/>
  <c r="L6164" i="1" s="1"/>
  <c r="F6156" i="1"/>
  <c r="J6156" i="1" s="1"/>
  <c r="L6156" i="1" s="1"/>
  <c r="F6148" i="1"/>
  <c r="J6148" i="1" s="1"/>
  <c r="L6148" i="1" s="1"/>
  <c r="F6140" i="1"/>
  <c r="J6140" i="1" s="1"/>
  <c r="L6140" i="1" s="1"/>
  <c r="F6132" i="1"/>
  <c r="J6132" i="1" s="1"/>
  <c r="L6132" i="1" s="1"/>
  <c r="F6124" i="1"/>
  <c r="J6124" i="1" s="1"/>
  <c r="L6124" i="1" s="1"/>
  <c r="F6116" i="1"/>
  <c r="J6116" i="1" s="1"/>
  <c r="L6116" i="1" s="1"/>
  <c r="F6108" i="1"/>
  <c r="J6108" i="1" s="1"/>
  <c r="L6108" i="1" s="1"/>
  <c r="F6100" i="1"/>
  <c r="J6100" i="1" s="1"/>
  <c r="L6100" i="1" s="1"/>
  <c r="F6092" i="1"/>
  <c r="J6092" i="1" s="1"/>
  <c r="L6092" i="1" s="1"/>
  <c r="F6084" i="1"/>
  <c r="J6084" i="1" s="1"/>
  <c r="L6084" i="1" s="1"/>
  <c r="F6076" i="1"/>
  <c r="J6076" i="1" s="1"/>
  <c r="L6076" i="1" s="1"/>
  <c r="F6068" i="1"/>
  <c r="J6068" i="1" s="1"/>
  <c r="L6068" i="1" s="1"/>
  <c r="F6060" i="1"/>
  <c r="J6060" i="1" s="1"/>
  <c r="L6060" i="1" s="1"/>
  <c r="F6052" i="1"/>
  <c r="J6052" i="1" s="1"/>
  <c r="L6052" i="1" s="1"/>
  <c r="F6044" i="1"/>
  <c r="J6044" i="1" s="1"/>
  <c r="L6044" i="1" s="1"/>
  <c r="F6036" i="1"/>
  <c r="J6036" i="1" s="1"/>
  <c r="L6036" i="1" s="1"/>
  <c r="F6028" i="1"/>
  <c r="J6028" i="1" s="1"/>
  <c r="L6028" i="1" s="1"/>
  <c r="F6020" i="1"/>
  <c r="J6020" i="1" s="1"/>
  <c r="L6020" i="1" s="1"/>
  <c r="F6012" i="1"/>
  <c r="J6012" i="1" s="1"/>
  <c r="L6012" i="1" s="1"/>
  <c r="F6004" i="1"/>
  <c r="J6004" i="1" s="1"/>
  <c r="L6004" i="1" s="1"/>
  <c r="F5996" i="1"/>
  <c r="J5996" i="1" s="1"/>
  <c r="L5996" i="1" s="1"/>
  <c r="F5988" i="1"/>
  <c r="J5988" i="1" s="1"/>
  <c r="L5988" i="1" s="1"/>
  <c r="F5980" i="1"/>
  <c r="J5980" i="1" s="1"/>
  <c r="L5980" i="1" s="1"/>
  <c r="F5972" i="1"/>
  <c r="J5972" i="1" s="1"/>
  <c r="L5972" i="1" s="1"/>
  <c r="F5964" i="1"/>
  <c r="J5964" i="1" s="1"/>
  <c r="L5964" i="1" s="1"/>
  <c r="F5956" i="1"/>
  <c r="J5956" i="1" s="1"/>
  <c r="L5956" i="1" s="1"/>
  <c r="F5948" i="1"/>
  <c r="J5948" i="1" s="1"/>
  <c r="L5948" i="1" s="1"/>
  <c r="F5940" i="1"/>
  <c r="J5940" i="1" s="1"/>
  <c r="L5940" i="1" s="1"/>
  <c r="F5932" i="1"/>
  <c r="J5932" i="1" s="1"/>
  <c r="L5932" i="1" s="1"/>
  <c r="F5924" i="1"/>
  <c r="J5924" i="1" s="1"/>
  <c r="L5924" i="1" s="1"/>
  <c r="F5916" i="1"/>
  <c r="J5916" i="1" s="1"/>
  <c r="L5916" i="1" s="1"/>
  <c r="F5908" i="1"/>
  <c r="J5908" i="1" s="1"/>
  <c r="L5908" i="1" s="1"/>
  <c r="F5900" i="1"/>
  <c r="J5900" i="1" s="1"/>
  <c r="L5900" i="1" s="1"/>
  <c r="F5892" i="1"/>
  <c r="J5892" i="1" s="1"/>
  <c r="L5892" i="1" s="1"/>
  <c r="F5884" i="1"/>
  <c r="J5884" i="1" s="1"/>
  <c r="L5884" i="1" s="1"/>
  <c r="F5876" i="1"/>
  <c r="J5876" i="1" s="1"/>
  <c r="L5876" i="1" s="1"/>
  <c r="F5868" i="1"/>
  <c r="J5868" i="1" s="1"/>
  <c r="L5868" i="1" s="1"/>
  <c r="F5860" i="1"/>
  <c r="J5860" i="1" s="1"/>
  <c r="L5860" i="1" s="1"/>
  <c r="F5852" i="1"/>
  <c r="J5852" i="1" s="1"/>
  <c r="L5852" i="1" s="1"/>
  <c r="F5844" i="1"/>
  <c r="J5844" i="1" s="1"/>
  <c r="L5844" i="1" s="1"/>
  <c r="F5836" i="1"/>
  <c r="J5836" i="1" s="1"/>
  <c r="L5836" i="1" s="1"/>
  <c r="F5828" i="1"/>
  <c r="J5828" i="1" s="1"/>
  <c r="L5828" i="1" s="1"/>
  <c r="F5820" i="1"/>
  <c r="J5820" i="1" s="1"/>
  <c r="L5820" i="1" s="1"/>
  <c r="F5812" i="1"/>
  <c r="J5812" i="1" s="1"/>
  <c r="L5812" i="1" s="1"/>
  <c r="F5804" i="1"/>
  <c r="J5804" i="1" s="1"/>
  <c r="L5804" i="1" s="1"/>
  <c r="F5796" i="1"/>
  <c r="J5796" i="1" s="1"/>
  <c r="L5796" i="1" s="1"/>
  <c r="F5788" i="1"/>
  <c r="J5788" i="1" s="1"/>
  <c r="L5788" i="1" s="1"/>
  <c r="F5780" i="1"/>
  <c r="J5780" i="1" s="1"/>
  <c r="L5780" i="1" s="1"/>
  <c r="F5772" i="1"/>
  <c r="J5772" i="1" s="1"/>
  <c r="L5772" i="1" s="1"/>
  <c r="F5764" i="1"/>
  <c r="J5764" i="1" s="1"/>
  <c r="L5764" i="1" s="1"/>
  <c r="F5756" i="1"/>
  <c r="J5756" i="1" s="1"/>
  <c r="L5756" i="1" s="1"/>
  <c r="F5748" i="1"/>
  <c r="J5748" i="1" s="1"/>
  <c r="L5748" i="1" s="1"/>
  <c r="F5740" i="1"/>
  <c r="J5740" i="1" s="1"/>
  <c r="L5740" i="1" s="1"/>
  <c r="F5732" i="1"/>
  <c r="J5732" i="1" s="1"/>
  <c r="L5732" i="1" s="1"/>
  <c r="F5724" i="1"/>
  <c r="J5724" i="1" s="1"/>
  <c r="L5724" i="1" s="1"/>
  <c r="F5716" i="1"/>
  <c r="J5716" i="1" s="1"/>
  <c r="L5716" i="1" s="1"/>
  <c r="F5708" i="1"/>
  <c r="J5708" i="1" s="1"/>
  <c r="L5708" i="1" s="1"/>
  <c r="F5700" i="1"/>
  <c r="J5700" i="1" s="1"/>
  <c r="L5700" i="1" s="1"/>
  <c r="F5692" i="1"/>
  <c r="J5692" i="1" s="1"/>
  <c r="L5692" i="1" s="1"/>
  <c r="F5684" i="1"/>
  <c r="J5684" i="1" s="1"/>
  <c r="L5684" i="1" s="1"/>
  <c r="F5676" i="1"/>
  <c r="J5676" i="1" s="1"/>
  <c r="L5676" i="1" s="1"/>
  <c r="F5665" i="1"/>
  <c r="J5665" i="1" s="1"/>
  <c r="L5665" i="1" s="1"/>
  <c r="F5654" i="1"/>
  <c r="J5654" i="1" s="1"/>
  <c r="L5654" i="1" s="1"/>
  <c r="F5644" i="1"/>
  <c r="J5644" i="1" s="1"/>
  <c r="L5644" i="1" s="1"/>
  <c r="F5633" i="1"/>
  <c r="J5633" i="1" s="1"/>
  <c r="L5633" i="1" s="1"/>
  <c r="F5622" i="1"/>
  <c r="J5622" i="1" s="1"/>
  <c r="L5622" i="1" s="1"/>
  <c r="F5612" i="1"/>
  <c r="J5612" i="1" s="1"/>
  <c r="L5612" i="1" s="1"/>
  <c r="F5601" i="1"/>
  <c r="J5601" i="1" s="1"/>
  <c r="L5601" i="1" s="1"/>
  <c r="F5590" i="1"/>
  <c r="J5590" i="1" s="1"/>
  <c r="L5590" i="1" s="1"/>
  <c r="F5580" i="1"/>
  <c r="J5580" i="1" s="1"/>
  <c r="L5580" i="1" s="1"/>
  <c r="F5569" i="1"/>
  <c r="J5569" i="1" s="1"/>
  <c r="L5569" i="1" s="1"/>
  <c r="F5558" i="1"/>
  <c r="J5558" i="1" s="1"/>
  <c r="L5558" i="1" s="1"/>
  <c r="F5548" i="1"/>
  <c r="J5548" i="1" s="1"/>
  <c r="L5548" i="1" s="1"/>
  <c r="F5537" i="1"/>
  <c r="J5537" i="1" s="1"/>
  <c r="L5537" i="1" s="1"/>
  <c r="F5526" i="1"/>
  <c r="J5526" i="1" s="1"/>
  <c r="L5526" i="1" s="1"/>
  <c r="F5516" i="1"/>
  <c r="J5516" i="1" s="1"/>
  <c r="L5516" i="1" s="1"/>
  <c r="F5505" i="1"/>
  <c r="J5505" i="1" s="1"/>
  <c r="L5505" i="1" s="1"/>
  <c r="F5494" i="1"/>
  <c r="J5494" i="1" s="1"/>
  <c r="L5494" i="1" s="1"/>
  <c r="F5484" i="1"/>
  <c r="J5484" i="1" s="1"/>
  <c r="L5484" i="1" s="1"/>
  <c r="F5473" i="1"/>
  <c r="J5473" i="1" s="1"/>
  <c r="L5473" i="1" s="1"/>
  <c r="F5462" i="1"/>
  <c r="J5462" i="1" s="1"/>
  <c r="L5462" i="1" s="1"/>
  <c r="F5452" i="1"/>
  <c r="J5452" i="1" s="1"/>
  <c r="L5452" i="1" s="1"/>
  <c r="F5441" i="1"/>
  <c r="J5441" i="1" s="1"/>
  <c r="L5441" i="1" s="1"/>
  <c r="F5430" i="1"/>
  <c r="J5430" i="1" s="1"/>
  <c r="L5430" i="1" s="1"/>
  <c r="F5420" i="1"/>
  <c r="J5420" i="1" s="1"/>
  <c r="L5420" i="1" s="1"/>
  <c r="F5409" i="1"/>
  <c r="J5409" i="1" s="1"/>
  <c r="L5409" i="1" s="1"/>
  <c r="F5398" i="1"/>
  <c r="J5398" i="1" s="1"/>
  <c r="L5398" i="1" s="1"/>
  <c r="F5388" i="1"/>
  <c r="J5388" i="1" s="1"/>
  <c r="L5388" i="1" s="1"/>
  <c r="F5377" i="1"/>
  <c r="J5377" i="1" s="1"/>
  <c r="L5377" i="1" s="1"/>
  <c r="F5366" i="1"/>
  <c r="J5366" i="1" s="1"/>
  <c r="L5366" i="1" s="1"/>
  <c r="F5356" i="1"/>
  <c r="J5356" i="1" s="1"/>
  <c r="L5356" i="1" s="1"/>
  <c r="F5345" i="1"/>
  <c r="J5345" i="1" s="1"/>
  <c r="L5345" i="1" s="1"/>
  <c r="F5322" i="1"/>
  <c r="J5322" i="1" s="1"/>
  <c r="L5322" i="1" s="1"/>
  <c r="F5302" i="1"/>
  <c r="J5302" i="1" s="1"/>
  <c r="L5302" i="1" s="1"/>
  <c r="F5281" i="1"/>
  <c r="J5281" i="1" s="1"/>
  <c r="L5281" i="1" s="1"/>
  <c r="F5258" i="1"/>
  <c r="J5258" i="1" s="1"/>
  <c r="L5258" i="1" s="1"/>
  <c r="F5238" i="1"/>
  <c r="J5238" i="1" s="1"/>
  <c r="L5238" i="1" s="1"/>
  <c r="F5217" i="1"/>
  <c r="J5217" i="1" s="1"/>
  <c r="L5217" i="1" s="1"/>
  <c r="F5194" i="1"/>
  <c r="J5194" i="1" s="1"/>
  <c r="L5194" i="1" s="1"/>
  <c r="F5174" i="1"/>
  <c r="J5174" i="1" s="1"/>
  <c r="L5174" i="1" s="1"/>
  <c r="F5153" i="1"/>
  <c r="J5153" i="1" s="1"/>
  <c r="L5153" i="1" s="1"/>
  <c r="F5130" i="1"/>
  <c r="J5130" i="1" s="1"/>
  <c r="L5130" i="1" s="1"/>
  <c r="F5110" i="1"/>
  <c r="J5110" i="1" s="1"/>
  <c r="L5110" i="1" s="1"/>
  <c r="F5089" i="1"/>
  <c r="J5089" i="1" s="1"/>
  <c r="L5089" i="1" s="1"/>
  <c r="F5066" i="1"/>
  <c r="J5066" i="1" s="1"/>
  <c r="L5066" i="1" s="1"/>
  <c r="F5046" i="1"/>
  <c r="J5046" i="1" s="1"/>
  <c r="L5046" i="1" s="1"/>
  <c r="F5025" i="1"/>
  <c r="J5025" i="1" s="1"/>
  <c r="L5025" i="1" s="1"/>
  <c r="F5002" i="1"/>
  <c r="J5002" i="1" s="1"/>
  <c r="L5002" i="1" s="1"/>
  <c r="F4982" i="1"/>
  <c r="J4982" i="1" s="1"/>
  <c r="L4982" i="1" s="1"/>
  <c r="F4961" i="1"/>
  <c r="J4961" i="1" s="1"/>
  <c r="L4961" i="1" s="1"/>
  <c r="F4938" i="1"/>
  <c r="J4938" i="1" s="1"/>
  <c r="L4938" i="1" s="1"/>
  <c r="F4918" i="1"/>
  <c r="J4918" i="1" s="1"/>
  <c r="L4918" i="1" s="1"/>
  <c r="F4897" i="1"/>
  <c r="J4897" i="1" s="1"/>
  <c r="L4897" i="1" s="1"/>
  <c r="F4874" i="1"/>
  <c r="J4874" i="1" s="1"/>
  <c r="L4874" i="1" s="1"/>
  <c r="F4854" i="1"/>
  <c r="J4854" i="1" s="1"/>
  <c r="L4854" i="1" s="1"/>
  <c r="F4833" i="1"/>
  <c r="J4833" i="1" s="1"/>
  <c r="L4833" i="1" s="1"/>
  <c r="F4810" i="1"/>
  <c r="J4810" i="1" s="1"/>
  <c r="L4810" i="1" s="1"/>
  <c r="F4790" i="1"/>
  <c r="J4790" i="1" s="1"/>
  <c r="L4790" i="1" s="1"/>
  <c r="F4769" i="1"/>
  <c r="J4769" i="1" s="1"/>
  <c r="L4769" i="1" s="1"/>
  <c r="F4746" i="1"/>
  <c r="J4746" i="1" s="1"/>
  <c r="L4746" i="1" s="1"/>
  <c r="F4726" i="1"/>
  <c r="J4726" i="1" s="1"/>
  <c r="L4726" i="1" s="1"/>
  <c r="F4705" i="1"/>
  <c r="J4705" i="1" s="1"/>
  <c r="L4705" i="1" s="1"/>
  <c r="F4682" i="1"/>
  <c r="J4682" i="1" s="1"/>
  <c r="L4682" i="1" s="1"/>
  <c r="F4662" i="1"/>
  <c r="J4662" i="1" s="1"/>
  <c r="L4662" i="1" s="1"/>
  <c r="F4641" i="1"/>
  <c r="J4641" i="1" s="1"/>
  <c r="L4641" i="1" s="1"/>
  <c r="F4618" i="1"/>
  <c r="J4618" i="1" s="1"/>
  <c r="L4618" i="1" s="1"/>
  <c r="F4598" i="1"/>
  <c r="J4598" i="1" s="1"/>
  <c r="L4598" i="1" s="1"/>
  <c r="F4577" i="1"/>
  <c r="J4577" i="1" s="1"/>
  <c r="L4577" i="1" s="1"/>
  <c r="F4554" i="1"/>
  <c r="J4554" i="1" s="1"/>
  <c r="L4554" i="1" s="1"/>
  <c r="F4534" i="1"/>
  <c r="J4534" i="1" s="1"/>
  <c r="L4534" i="1" s="1"/>
  <c r="F4513" i="1"/>
  <c r="J4513" i="1" s="1"/>
  <c r="L4513" i="1" s="1"/>
  <c r="F4490" i="1"/>
  <c r="J4490" i="1" s="1"/>
  <c r="L4490" i="1" s="1"/>
  <c r="F4470" i="1"/>
  <c r="J4470" i="1" s="1"/>
  <c r="L4470" i="1" s="1"/>
  <c r="F4449" i="1"/>
  <c r="J4449" i="1" s="1"/>
  <c r="L4449" i="1" s="1"/>
  <c r="F4426" i="1"/>
  <c r="J4426" i="1" s="1"/>
  <c r="L4426" i="1" s="1"/>
  <c r="F4406" i="1"/>
  <c r="J4406" i="1" s="1"/>
  <c r="L4406" i="1" s="1"/>
  <c r="F4385" i="1"/>
  <c r="J4385" i="1" s="1"/>
  <c r="L4385" i="1" s="1"/>
  <c r="F4362" i="1"/>
  <c r="J4362" i="1" s="1"/>
  <c r="L4362" i="1" s="1"/>
  <c r="F4342" i="1"/>
  <c r="J4342" i="1" s="1"/>
  <c r="L4342" i="1" s="1"/>
  <c r="F4321" i="1"/>
  <c r="J4321" i="1" s="1"/>
  <c r="L4321" i="1" s="1"/>
  <c r="F4298" i="1"/>
  <c r="J4298" i="1" s="1"/>
  <c r="L4298" i="1" s="1"/>
  <c r="F4278" i="1"/>
  <c r="J4278" i="1" s="1"/>
  <c r="L4278" i="1" s="1"/>
  <c r="F4257" i="1"/>
  <c r="J4257" i="1" s="1"/>
  <c r="L4257" i="1" s="1"/>
  <c r="F4234" i="1"/>
  <c r="J4234" i="1" s="1"/>
  <c r="L4234" i="1" s="1"/>
  <c r="F4214" i="1"/>
  <c r="J4214" i="1" s="1"/>
  <c r="L4214" i="1" s="1"/>
  <c r="F4193" i="1"/>
  <c r="J4193" i="1" s="1"/>
  <c r="L4193" i="1" s="1"/>
  <c r="F4170" i="1"/>
  <c r="J4170" i="1" s="1"/>
  <c r="L4170" i="1" s="1"/>
  <c r="F4150" i="1"/>
  <c r="J4150" i="1" s="1"/>
  <c r="L4150" i="1" s="1"/>
  <c r="F4129" i="1"/>
  <c r="J4129" i="1" s="1"/>
  <c r="L4129" i="1" s="1"/>
  <c r="F4106" i="1"/>
  <c r="J4106" i="1" s="1"/>
  <c r="L4106" i="1" s="1"/>
  <c r="F4086" i="1"/>
  <c r="J4086" i="1" s="1"/>
  <c r="L4086" i="1" s="1"/>
  <c r="F4065" i="1"/>
  <c r="J4065" i="1" s="1"/>
  <c r="L4065" i="1" s="1"/>
  <c r="F4042" i="1"/>
  <c r="J4042" i="1" s="1"/>
  <c r="L4042" i="1" s="1"/>
  <c r="F4022" i="1"/>
  <c r="J4022" i="1" s="1"/>
  <c r="L4022" i="1" s="1"/>
  <c r="F4001" i="1"/>
  <c r="J4001" i="1" s="1"/>
  <c r="L4001" i="1" s="1"/>
  <c r="F3978" i="1"/>
  <c r="J3978" i="1" s="1"/>
  <c r="L3978" i="1" s="1"/>
  <c r="F3946" i="1"/>
  <c r="J3946" i="1" s="1"/>
  <c r="L3946" i="1" s="1"/>
  <c r="F3914" i="1"/>
  <c r="J3914" i="1" s="1"/>
  <c r="L3914" i="1" s="1"/>
  <c r="F3882" i="1"/>
  <c r="J3882" i="1" s="1"/>
  <c r="L3882" i="1" s="1"/>
  <c r="F3850" i="1"/>
  <c r="J3850" i="1" s="1"/>
  <c r="L3850" i="1" s="1"/>
  <c r="F3818" i="1"/>
  <c r="J3818" i="1" s="1"/>
  <c r="L3818" i="1" s="1"/>
  <c r="F3786" i="1"/>
  <c r="J3786" i="1" s="1"/>
  <c r="L3786" i="1" s="1"/>
  <c r="F3754" i="1"/>
  <c r="J3754" i="1" s="1"/>
  <c r="L3754" i="1" s="1"/>
  <c r="F3722" i="1"/>
  <c r="J3722" i="1" s="1"/>
  <c r="L3722" i="1" s="1"/>
  <c r="F3690" i="1"/>
  <c r="J3690" i="1" s="1"/>
  <c r="L3690" i="1" s="1"/>
  <c r="F3658" i="1"/>
  <c r="J3658" i="1" s="1"/>
  <c r="L3658" i="1" s="1"/>
  <c r="F3626" i="1"/>
  <c r="J3626" i="1" s="1"/>
  <c r="L3626" i="1" s="1"/>
  <c r="F3594" i="1"/>
  <c r="J3594" i="1" s="1"/>
  <c r="L3594" i="1" s="1"/>
  <c r="F3562" i="1"/>
  <c r="J3562" i="1" s="1"/>
  <c r="L3562" i="1" s="1"/>
  <c r="F3530" i="1"/>
  <c r="J3530" i="1" s="1"/>
  <c r="L3530" i="1" s="1"/>
  <c r="F3498" i="1"/>
  <c r="J3498" i="1" s="1"/>
  <c r="L3498" i="1" s="1"/>
  <c r="F3466" i="1"/>
  <c r="J3466" i="1" s="1"/>
  <c r="L3466" i="1" s="1"/>
  <c r="F3434" i="1"/>
  <c r="J3434" i="1" s="1"/>
  <c r="L3434" i="1" s="1"/>
  <c r="F3402" i="1"/>
  <c r="J3402" i="1" s="1"/>
  <c r="L3402" i="1" s="1"/>
  <c r="F3370" i="1"/>
  <c r="J3370" i="1" s="1"/>
  <c r="L3370" i="1" s="1"/>
  <c r="F3334" i="1"/>
  <c r="J3334" i="1" s="1"/>
  <c r="L3334" i="1" s="1"/>
  <c r="F3291" i="1"/>
  <c r="J3291" i="1" s="1"/>
  <c r="L3291" i="1" s="1"/>
  <c r="F3248" i="1"/>
  <c r="J3248" i="1" s="1"/>
  <c r="L3248" i="1" s="1"/>
  <c r="F3206" i="1"/>
  <c r="J3206" i="1" s="1"/>
  <c r="L3206" i="1" s="1"/>
  <c r="F3163" i="1"/>
  <c r="J3163" i="1" s="1"/>
  <c r="L3163" i="1" s="1"/>
  <c r="F3120" i="1"/>
  <c r="J3120" i="1" s="1"/>
  <c r="L3120" i="1" s="1"/>
  <c r="F3078" i="1"/>
  <c r="J3078" i="1" s="1"/>
  <c r="L3078" i="1" s="1"/>
  <c r="F3035" i="1"/>
  <c r="J3035" i="1" s="1"/>
  <c r="L3035" i="1" s="1"/>
  <c r="F2992" i="1"/>
  <c r="J2992" i="1" s="1"/>
  <c r="L2992" i="1" s="1"/>
  <c r="F2930" i="1"/>
  <c r="J2930" i="1" s="1"/>
  <c r="L2930" i="1" s="1"/>
  <c r="F2866" i="1"/>
  <c r="J2866" i="1" s="1"/>
  <c r="L2866" i="1" s="1"/>
  <c r="F2799" i="1"/>
  <c r="J2799" i="1" s="1"/>
  <c r="L2799" i="1" s="1"/>
  <c r="F2713" i="1"/>
  <c r="J2713" i="1" s="1"/>
  <c r="L2713" i="1" s="1"/>
  <c r="F2628" i="1"/>
  <c r="J2628" i="1" s="1"/>
  <c r="L2628" i="1" s="1"/>
  <c r="F2543" i="1"/>
  <c r="J2543" i="1" s="1"/>
  <c r="L2543" i="1" s="1"/>
  <c r="F2457" i="1"/>
  <c r="J2457" i="1" s="1"/>
  <c r="L2457" i="1" s="1"/>
  <c r="F2372" i="1"/>
  <c r="J2372" i="1" s="1"/>
  <c r="L2372" i="1" s="1"/>
  <c r="F2287" i="1"/>
  <c r="J2287" i="1" s="1"/>
  <c r="L2287" i="1" s="1"/>
  <c r="F2184" i="1"/>
  <c r="J2184" i="1" s="1"/>
  <c r="L2184" i="1" s="1"/>
  <c r="F2056" i="1"/>
  <c r="J2056" i="1" s="1"/>
  <c r="L2056" i="1" s="1"/>
  <c r="F1928" i="1"/>
  <c r="J1928" i="1" s="1"/>
  <c r="L1928" i="1" s="1"/>
  <c r="F1800" i="1"/>
  <c r="J1800" i="1" s="1"/>
  <c r="L1800" i="1" s="1"/>
  <c r="F4" i="1"/>
  <c r="J4" i="1" s="1"/>
  <c r="L4" i="1" s="1"/>
  <c r="F8" i="1"/>
  <c r="J8" i="1" s="1"/>
  <c r="L8" i="1" s="1"/>
  <c r="F12" i="1"/>
  <c r="J12" i="1" s="1"/>
  <c r="L12" i="1" s="1"/>
  <c r="F16" i="1"/>
  <c r="J16" i="1" s="1"/>
  <c r="L16" i="1" s="1"/>
  <c r="F20" i="1"/>
  <c r="J20" i="1" s="1"/>
  <c r="L20" i="1" s="1"/>
  <c r="F24" i="1"/>
  <c r="J24" i="1" s="1"/>
  <c r="L24" i="1" s="1"/>
  <c r="F28" i="1"/>
  <c r="J28" i="1" s="1"/>
  <c r="L28" i="1" s="1"/>
  <c r="F32" i="1"/>
  <c r="J32" i="1" s="1"/>
  <c r="L32" i="1" s="1"/>
  <c r="F36" i="1"/>
  <c r="J36" i="1" s="1"/>
  <c r="L36" i="1" s="1"/>
  <c r="F40" i="1"/>
  <c r="J40" i="1" s="1"/>
  <c r="L40" i="1" s="1"/>
  <c r="F44" i="1"/>
  <c r="J44" i="1" s="1"/>
  <c r="L44" i="1" s="1"/>
  <c r="F48" i="1"/>
  <c r="J48" i="1" s="1"/>
  <c r="L48" i="1" s="1"/>
  <c r="F52" i="1"/>
  <c r="J52" i="1" s="1"/>
  <c r="L52" i="1" s="1"/>
  <c r="F56" i="1"/>
  <c r="J56" i="1" s="1"/>
  <c r="L56" i="1" s="1"/>
  <c r="F60" i="1"/>
  <c r="J60" i="1" s="1"/>
  <c r="L60" i="1" s="1"/>
  <c r="F64" i="1"/>
  <c r="J64" i="1" s="1"/>
  <c r="L64" i="1" s="1"/>
  <c r="F68" i="1"/>
  <c r="J68" i="1" s="1"/>
  <c r="L68" i="1" s="1"/>
  <c r="F72" i="1"/>
  <c r="J72" i="1" s="1"/>
  <c r="L72" i="1" s="1"/>
  <c r="F76" i="1"/>
  <c r="J76" i="1" s="1"/>
  <c r="L76" i="1" s="1"/>
  <c r="F80" i="1"/>
  <c r="J80" i="1" s="1"/>
  <c r="L80" i="1" s="1"/>
  <c r="F84" i="1"/>
  <c r="J84" i="1" s="1"/>
  <c r="L84" i="1" s="1"/>
  <c r="F88" i="1"/>
  <c r="J88" i="1" s="1"/>
  <c r="L88" i="1" s="1"/>
  <c r="F92" i="1"/>
  <c r="J92" i="1" s="1"/>
  <c r="L92" i="1" s="1"/>
  <c r="F96" i="1"/>
  <c r="J96" i="1" s="1"/>
  <c r="L96" i="1" s="1"/>
  <c r="F100" i="1"/>
  <c r="J100" i="1" s="1"/>
  <c r="L100" i="1" s="1"/>
  <c r="F104" i="1"/>
  <c r="J104" i="1" s="1"/>
  <c r="L104" i="1" s="1"/>
  <c r="F108" i="1"/>
  <c r="J108" i="1" s="1"/>
  <c r="L108" i="1" s="1"/>
  <c r="F112" i="1"/>
  <c r="J112" i="1" s="1"/>
  <c r="L112" i="1" s="1"/>
  <c r="F116" i="1"/>
  <c r="J116" i="1" s="1"/>
  <c r="L116" i="1" s="1"/>
  <c r="F120" i="1"/>
  <c r="J120" i="1" s="1"/>
  <c r="L120" i="1" s="1"/>
  <c r="F124" i="1"/>
  <c r="J124" i="1" s="1"/>
  <c r="L124" i="1" s="1"/>
  <c r="F128" i="1"/>
  <c r="J128" i="1" s="1"/>
  <c r="L128" i="1" s="1"/>
  <c r="F132" i="1"/>
  <c r="J132" i="1" s="1"/>
  <c r="L132" i="1" s="1"/>
  <c r="F136" i="1"/>
  <c r="J136" i="1" s="1"/>
  <c r="L136" i="1" s="1"/>
  <c r="F140" i="1"/>
  <c r="J140" i="1" s="1"/>
  <c r="L140" i="1" s="1"/>
  <c r="F144" i="1"/>
  <c r="J144" i="1" s="1"/>
  <c r="L144" i="1" s="1"/>
  <c r="F148" i="1"/>
  <c r="J148" i="1" s="1"/>
  <c r="L148" i="1" s="1"/>
  <c r="F152" i="1"/>
  <c r="J152" i="1" s="1"/>
  <c r="L152" i="1" s="1"/>
  <c r="F156" i="1"/>
  <c r="J156" i="1" s="1"/>
  <c r="L156" i="1" s="1"/>
  <c r="F160" i="1"/>
  <c r="J160" i="1" s="1"/>
  <c r="L160" i="1" s="1"/>
  <c r="F164" i="1"/>
  <c r="J164" i="1" s="1"/>
  <c r="L164" i="1" s="1"/>
  <c r="F168" i="1"/>
  <c r="J168" i="1" s="1"/>
  <c r="L168" i="1" s="1"/>
  <c r="F172" i="1"/>
  <c r="J172" i="1" s="1"/>
  <c r="L172" i="1" s="1"/>
  <c r="F176" i="1"/>
  <c r="J176" i="1" s="1"/>
  <c r="L176" i="1" s="1"/>
  <c r="F180" i="1"/>
  <c r="J180" i="1" s="1"/>
  <c r="L180" i="1" s="1"/>
  <c r="F184" i="1"/>
  <c r="J184" i="1" s="1"/>
  <c r="L184" i="1" s="1"/>
  <c r="F188" i="1"/>
  <c r="J188" i="1" s="1"/>
  <c r="L188" i="1" s="1"/>
  <c r="F192" i="1"/>
  <c r="J192" i="1" s="1"/>
  <c r="L192" i="1" s="1"/>
  <c r="F196" i="1"/>
  <c r="J196" i="1" s="1"/>
  <c r="L196" i="1" s="1"/>
  <c r="F200" i="1"/>
  <c r="J200" i="1" s="1"/>
  <c r="L200" i="1" s="1"/>
  <c r="F204" i="1"/>
  <c r="J204" i="1" s="1"/>
  <c r="L204" i="1" s="1"/>
  <c r="F208" i="1"/>
  <c r="J208" i="1" s="1"/>
  <c r="L208" i="1" s="1"/>
  <c r="F212" i="1"/>
  <c r="J212" i="1" s="1"/>
  <c r="L212" i="1" s="1"/>
  <c r="F216" i="1"/>
  <c r="J216" i="1" s="1"/>
  <c r="L216" i="1" s="1"/>
  <c r="F220" i="1"/>
  <c r="J220" i="1" s="1"/>
  <c r="L220" i="1" s="1"/>
  <c r="F224" i="1"/>
  <c r="J224" i="1" s="1"/>
  <c r="L224" i="1" s="1"/>
  <c r="F228" i="1"/>
  <c r="J228" i="1" s="1"/>
  <c r="L228" i="1" s="1"/>
  <c r="F232" i="1"/>
  <c r="J232" i="1" s="1"/>
  <c r="L232" i="1" s="1"/>
  <c r="F236" i="1"/>
  <c r="J236" i="1" s="1"/>
  <c r="L236" i="1" s="1"/>
  <c r="F240" i="1"/>
  <c r="J240" i="1" s="1"/>
  <c r="L240" i="1" s="1"/>
  <c r="F244" i="1"/>
  <c r="J244" i="1" s="1"/>
  <c r="L244" i="1" s="1"/>
  <c r="F248" i="1"/>
  <c r="J248" i="1" s="1"/>
  <c r="L248" i="1" s="1"/>
  <c r="F252" i="1"/>
  <c r="J252" i="1" s="1"/>
  <c r="L252" i="1" s="1"/>
  <c r="F256" i="1"/>
  <c r="J256" i="1" s="1"/>
  <c r="L256" i="1" s="1"/>
  <c r="F260" i="1"/>
  <c r="J260" i="1" s="1"/>
  <c r="L260" i="1" s="1"/>
  <c r="F264" i="1"/>
  <c r="J264" i="1" s="1"/>
  <c r="L264" i="1" s="1"/>
  <c r="F268" i="1"/>
  <c r="J268" i="1" s="1"/>
  <c r="L268" i="1" s="1"/>
  <c r="F272" i="1"/>
  <c r="J272" i="1" s="1"/>
  <c r="L272" i="1" s="1"/>
  <c r="F276" i="1"/>
  <c r="J276" i="1" s="1"/>
  <c r="L276" i="1" s="1"/>
  <c r="F280" i="1"/>
  <c r="J280" i="1" s="1"/>
  <c r="L280" i="1" s="1"/>
  <c r="F284" i="1"/>
  <c r="J284" i="1" s="1"/>
  <c r="L284" i="1" s="1"/>
  <c r="F288" i="1"/>
  <c r="J288" i="1" s="1"/>
  <c r="L288" i="1" s="1"/>
  <c r="F292" i="1"/>
  <c r="J292" i="1" s="1"/>
  <c r="L292" i="1" s="1"/>
  <c r="F296" i="1"/>
  <c r="J296" i="1" s="1"/>
  <c r="L296" i="1" s="1"/>
  <c r="F300" i="1"/>
  <c r="J300" i="1" s="1"/>
  <c r="L300" i="1" s="1"/>
  <c r="F304" i="1"/>
  <c r="J304" i="1" s="1"/>
  <c r="L304" i="1" s="1"/>
  <c r="F308" i="1"/>
  <c r="J308" i="1" s="1"/>
  <c r="L308" i="1" s="1"/>
  <c r="F312" i="1"/>
  <c r="J312" i="1" s="1"/>
  <c r="L312" i="1" s="1"/>
  <c r="F316" i="1"/>
  <c r="J316" i="1" s="1"/>
  <c r="L316" i="1" s="1"/>
  <c r="F320" i="1"/>
  <c r="J320" i="1" s="1"/>
  <c r="L320" i="1" s="1"/>
  <c r="F324" i="1"/>
  <c r="J324" i="1" s="1"/>
  <c r="L324" i="1" s="1"/>
  <c r="F328" i="1"/>
  <c r="J328" i="1" s="1"/>
  <c r="L328" i="1" s="1"/>
  <c r="F332" i="1"/>
  <c r="J332" i="1" s="1"/>
  <c r="L332" i="1" s="1"/>
  <c r="F336" i="1"/>
  <c r="J336" i="1" s="1"/>
  <c r="L336" i="1" s="1"/>
  <c r="F5" i="1"/>
  <c r="J5" i="1" s="1"/>
  <c r="L5" i="1" s="1"/>
  <c r="F9" i="1"/>
  <c r="J9" i="1" s="1"/>
  <c r="L9" i="1" s="1"/>
  <c r="F13" i="1"/>
  <c r="J13" i="1" s="1"/>
  <c r="L13" i="1" s="1"/>
  <c r="F17" i="1"/>
  <c r="J17" i="1" s="1"/>
  <c r="L17" i="1" s="1"/>
  <c r="F21" i="1"/>
  <c r="J21" i="1" s="1"/>
  <c r="L21" i="1" s="1"/>
  <c r="F25" i="1"/>
  <c r="J25" i="1" s="1"/>
  <c r="L25" i="1" s="1"/>
  <c r="F29" i="1"/>
  <c r="J29" i="1" s="1"/>
  <c r="L29" i="1" s="1"/>
  <c r="F33" i="1"/>
  <c r="J33" i="1" s="1"/>
  <c r="L33" i="1" s="1"/>
  <c r="F37" i="1"/>
  <c r="J37" i="1" s="1"/>
  <c r="L37" i="1" s="1"/>
  <c r="F41" i="1"/>
  <c r="J41" i="1" s="1"/>
  <c r="L41" i="1" s="1"/>
  <c r="F45" i="1"/>
  <c r="J45" i="1" s="1"/>
  <c r="L45" i="1" s="1"/>
  <c r="F49" i="1"/>
  <c r="J49" i="1" s="1"/>
  <c r="L49" i="1" s="1"/>
  <c r="F53" i="1"/>
  <c r="J53" i="1" s="1"/>
  <c r="L53" i="1" s="1"/>
  <c r="F57" i="1"/>
  <c r="J57" i="1" s="1"/>
  <c r="L57" i="1" s="1"/>
  <c r="F61" i="1"/>
  <c r="J61" i="1" s="1"/>
  <c r="L61" i="1" s="1"/>
  <c r="F65" i="1"/>
  <c r="J65" i="1" s="1"/>
  <c r="L65" i="1" s="1"/>
  <c r="F69" i="1"/>
  <c r="J69" i="1" s="1"/>
  <c r="L69" i="1" s="1"/>
  <c r="F73" i="1"/>
  <c r="J73" i="1" s="1"/>
  <c r="L73" i="1" s="1"/>
  <c r="F77" i="1"/>
  <c r="J77" i="1" s="1"/>
  <c r="L77" i="1" s="1"/>
  <c r="F81" i="1"/>
  <c r="J81" i="1" s="1"/>
  <c r="L81" i="1" s="1"/>
  <c r="F85" i="1"/>
  <c r="J85" i="1" s="1"/>
  <c r="L85" i="1" s="1"/>
  <c r="F89" i="1"/>
  <c r="J89" i="1" s="1"/>
  <c r="L89" i="1" s="1"/>
  <c r="F93" i="1"/>
  <c r="J93" i="1" s="1"/>
  <c r="L93" i="1" s="1"/>
  <c r="F97" i="1"/>
  <c r="J97" i="1" s="1"/>
  <c r="L97" i="1" s="1"/>
  <c r="F101" i="1"/>
  <c r="J101" i="1" s="1"/>
  <c r="L101" i="1" s="1"/>
  <c r="F105" i="1"/>
  <c r="J105" i="1" s="1"/>
  <c r="L105" i="1" s="1"/>
  <c r="F109" i="1"/>
  <c r="J109" i="1" s="1"/>
  <c r="L109" i="1" s="1"/>
  <c r="F113" i="1"/>
  <c r="J113" i="1" s="1"/>
  <c r="L113" i="1" s="1"/>
  <c r="F117" i="1"/>
  <c r="J117" i="1" s="1"/>
  <c r="L117" i="1" s="1"/>
  <c r="F121" i="1"/>
  <c r="J121" i="1" s="1"/>
  <c r="L121" i="1" s="1"/>
  <c r="F125" i="1"/>
  <c r="J125" i="1" s="1"/>
  <c r="L125" i="1" s="1"/>
  <c r="F129" i="1"/>
  <c r="J129" i="1" s="1"/>
  <c r="L129" i="1" s="1"/>
  <c r="F133" i="1"/>
  <c r="J133" i="1" s="1"/>
  <c r="L133" i="1" s="1"/>
  <c r="F137" i="1"/>
  <c r="J137" i="1" s="1"/>
  <c r="L137" i="1" s="1"/>
  <c r="F141" i="1"/>
  <c r="J141" i="1" s="1"/>
  <c r="L141" i="1" s="1"/>
  <c r="F145" i="1"/>
  <c r="J145" i="1" s="1"/>
  <c r="L145" i="1" s="1"/>
  <c r="F149" i="1"/>
  <c r="J149" i="1" s="1"/>
  <c r="L149" i="1" s="1"/>
  <c r="F153" i="1"/>
  <c r="J153" i="1" s="1"/>
  <c r="L153" i="1" s="1"/>
  <c r="F157" i="1"/>
  <c r="J157" i="1" s="1"/>
  <c r="L157" i="1" s="1"/>
  <c r="F161" i="1"/>
  <c r="J161" i="1" s="1"/>
  <c r="L161" i="1" s="1"/>
  <c r="F165" i="1"/>
  <c r="J165" i="1" s="1"/>
  <c r="L165" i="1" s="1"/>
  <c r="F169" i="1"/>
  <c r="J169" i="1" s="1"/>
  <c r="L169" i="1" s="1"/>
  <c r="F173" i="1"/>
  <c r="J173" i="1" s="1"/>
  <c r="L173" i="1" s="1"/>
  <c r="F177" i="1"/>
  <c r="J177" i="1" s="1"/>
  <c r="L177" i="1" s="1"/>
  <c r="F181" i="1"/>
  <c r="J181" i="1" s="1"/>
  <c r="L181" i="1" s="1"/>
  <c r="F185" i="1"/>
  <c r="J185" i="1" s="1"/>
  <c r="L185" i="1" s="1"/>
  <c r="F189" i="1"/>
  <c r="J189" i="1" s="1"/>
  <c r="L189" i="1" s="1"/>
  <c r="F193" i="1"/>
  <c r="J193" i="1" s="1"/>
  <c r="L193" i="1" s="1"/>
  <c r="F197" i="1"/>
  <c r="J197" i="1" s="1"/>
  <c r="L197" i="1" s="1"/>
  <c r="F201" i="1"/>
  <c r="J201" i="1" s="1"/>
  <c r="L201" i="1" s="1"/>
  <c r="F205" i="1"/>
  <c r="J205" i="1" s="1"/>
  <c r="L205" i="1" s="1"/>
  <c r="F209" i="1"/>
  <c r="J209" i="1" s="1"/>
  <c r="L209" i="1" s="1"/>
  <c r="F213" i="1"/>
  <c r="J213" i="1" s="1"/>
  <c r="L213" i="1" s="1"/>
  <c r="F217" i="1"/>
  <c r="J217" i="1" s="1"/>
  <c r="L217" i="1" s="1"/>
  <c r="F221" i="1"/>
  <c r="J221" i="1" s="1"/>
  <c r="L221" i="1" s="1"/>
  <c r="F225" i="1"/>
  <c r="J225" i="1" s="1"/>
  <c r="L225" i="1" s="1"/>
  <c r="F229" i="1"/>
  <c r="J229" i="1" s="1"/>
  <c r="L229" i="1" s="1"/>
  <c r="F233" i="1"/>
  <c r="J233" i="1" s="1"/>
  <c r="L233" i="1" s="1"/>
  <c r="F237" i="1"/>
  <c r="J237" i="1" s="1"/>
  <c r="L237" i="1" s="1"/>
  <c r="F241" i="1"/>
  <c r="J241" i="1" s="1"/>
  <c r="L241" i="1" s="1"/>
  <c r="F245" i="1"/>
  <c r="J245" i="1" s="1"/>
  <c r="L245" i="1" s="1"/>
  <c r="F249" i="1"/>
  <c r="J249" i="1" s="1"/>
  <c r="L249" i="1" s="1"/>
  <c r="F253" i="1"/>
  <c r="J253" i="1" s="1"/>
  <c r="L253" i="1" s="1"/>
  <c r="F257" i="1"/>
  <c r="J257" i="1" s="1"/>
  <c r="L257" i="1" s="1"/>
  <c r="F261" i="1"/>
  <c r="J261" i="1" s="1"/>
  <c r="L261" i="1" s="1"/>
  <c r="F265" i="1"/>
  <c r="J265" i="1" s="1"/>
  <c r="L265" i="1" s="1"/>
  <c r="F269" i="1"/>
  <c r="J269" i="1" s="1"/>
  <c r="L269" i="1" s="1"/>
  <c r="F273" i="1"/>
  <c r="J273" i="1" s="1"/>
  <c r="L273" i="1" s="1"/>
  <c r="F277" i="1"/>
  <c r="J277" i="1" s="1"/>
  <c r="L277" i="1" s="1"/>
  <c r="F281" i="1"/>
  <c r="J281" i="1" s="1"/>
  <c r="L281" i="1" s="1"/>
  <c r="F285" i="1"/>
  <c r="J285" i="1" s="1"/>
  <c r="L285" i="1" s="1"/>
  <c r="F289" i="1"/>
  <c r="J289" i="1" s="1"/>
  <c r="L289" i="1" s="1"/>
  <c r="F293" i="1"/>
  <c r="J293" i="1" s="1"/>
  <c r="L293" i="1" s="1"/>
  <c r="F297" i="1"/>
  <c r="J297" i="1" s="1"/>
  <c r="L297" i="1" s="1"/>
  <c r="F301" i="1"/>
  <c r="J301" i="1" s="1"/>
  <c r="L301" i="1" s="1"/>
  <c r="F305" i="1"/>
  <c r="J305" i="1" s="1"/>
  <c r="L305" i="1" s="1"/>
  <c r="F309" i="1"/>
  <c r="J309" i="1" s="1"/>
  <c r="L309" i="1" s="1"/>
  <c r="F313" i="1"/>
  <c r="J313" i="1" s="1"/>
  <c r="L313" i="1" s="1"/>
  <c r="F317" i="1"/>
  <c r="J317" i="1" s="1"/>
  <c r="L317" i="1" s="1"/>
  <c r="F321" i="1"/>
  <c r="J321" i="1" s="1"/>
  <c r="L321" i="1" s="1"/>
  <c r="F325" i="1"/>
  <c r="J325" i="1" s="1"/>
  <c r="L325" i="1" s="1"/>
  <c r="F329" i="1"/>
  <c r="J329" i="1" s="1"/>
  <c r="L329" i="1" s="1"/>
  <c r="F333" i="1"/>
  <c r="J333" i="1" s="1"/>
  <c r="L333" i="1" s="1"/>
  <c r="F337" i="1"/>
  <c r="J337" i="1" s="1"/>
  <c r="L337" i="1" s="1"/>
  <c r="F6" i="1"/>
  <c r="J6" i="1" s="1"/>
  <c r="L6" i="1" s="1"/>
  <c r="F10" i="1"/>
  <c r="J10" i="1" s="1"/>
  <c r="L10" i="1" s="1"/>
  <c r="F14" i="1"/>
  <c r="J14" i="1" s="1"/>
  <c r="L14" i="1" s="1"/>
  <c r="F18" i="1"/>
  <c r="J18" i="1" s="1"/>
  <c r="L18" i="1" s="1"/>
  <c r="F22" i="1"/>
  <c r="J22" i="1" s="1"/>
  <c r="L22" i="1" s="1"/>
  <c r="F26" i="1"/>
  <c r="J26" i="1" s="1"/>
  <c r="L26" i="1" s="1"/>
  <c r="F30" i="1"/>
  <c r="J30" i="1" s="1"/>
  <c r="L30" i="1" s="1"/>
  <c r="F34" i="1"/>
  <c r="J34" i="1" s="1"/>
  <c r="L34" i="1" s="1"/>
  <c r="F38" i="1"/>
  <c r="J38" i="1" s="1"/>
  <c r="L38" i="1" s="1"/>
  <c r="F42" i="1"/>
  <c r="J42" i="1" s="1"/>
  <c r="L42" i="1" s="1"/>
  <c r="F46" i="1"/>
  <c r="J46" i="1" s="1"/>
  <c r="L46" i="1" s="1"/>
  <c r="F50" i="1"/>
  <c r="J50" i="1" s="1"/>
  <c r="L50" i="1" s="1"/>
  <c r="F54" i="1"/>
  <c r="J54" i="1" s="1"/>
  <c r="L54" i="1" s="1"/>
  <c r="F58" i="1"/>
  <c r="J58" i="1" s="1"/>
  <c r="L58" i="1" s="1"/>
  <c r="F62" i="1"/>
  <c r="J62" i="1" s="1"/>
  <c r="L62" i="1" s="1"/>
  <c r="F66" i="1"/>
  <c r="J66" i="1" s="1"/>
  <c r="L66" i="1" s="1"/>
  <c r="F70" i="1"/>
  <c r="J70" i="1" s="1"/>
  <c r="L70" i="1" s="1"/>
  <c r="F74" i="1"/>
  <c r="J74" i="1" s="1"/>
  <c r="L74" i="1" s="1"/>
  <c r="F78" i="1"/>
  <c r="J78" i="1" s="1"/>
  <c r="L78" i="1" s="1"/>
  <c r="F82" i="1"/>
  <c r="J82" i="1" s="1"/>
  <c r="L82" i="1" s="1"/>
  <c r="F86" i="1"/>
  <c r="J86" i="1" s="1"/>
  <c r="L86" i="1" s="1"/>
  <c r="F90" i="1"/>
  <c r="J90" i="1" s="1"/>
  <c r="L90" i="1" s="1"/>
  <c r="F94" i="1"/>
  <c r="J94" i="1" s="1"/>
  <c r="L94" i="1" s="1"/>
  <c r="F98" i="1"/>
  <c r="J98" i="1" s="1"/>
  <c r="L98" i="1" s="1"/>
  <c r="F102" i="1"/>
  <c r="J102" i="1" s="1"/>
  <c r="L102" i="1" s="1"/>
  <c r="F106" i="1"/>
  <c r="J106" i="1" s="1"/>
  <c r="L106" i="1" s="1"/>
  <c r="F110" i="1"/>
  <c r="J110" i="1" s="1"/>
  <c r="L110" i="1" s="1"/>
  <c r="F114" i="1"/>
  <c r="J114" i="1" s="1"/>
  <c r="L114" i="1" s="1"/>
  <c r="F118" i="1"/>
  <c r="J118" i="1" s="1"/>
  <c r="L118" i="1" s="1"/>
  <c r="F122" i="1"/>
  <c r="J122" i="1" s="1"/>
  <c r="L122" i="1" s="1"/>
  <c r="F126" i="1"/>
  <c r="J126" i="1" s="1"/>
  <c r="L126" i="1" s="1"/>
  <c r="F130" i="1"/>
  <c r="J130" i="1" s="1"/>
  <c r="L130" i="1" s="1"/>
  <c r="F134" i="1"/>
  <c r="J134" i="1" s="1"/>
  <c r="L134" i="1" s="1"/>
  <c r="F138" i="1"/>
  <c r="J138" i="1" s="1"/>
  <c r="L138" i="1" s="1"/>
  <c r="F142" i="1"/>
  <c r="J142" i="1" s="1"/>
  <c r="L142" i="1" s="1"/>
  <c r="F146" i="1"/>
  <c r="J146" i="1" s="1"/>
  <c r="L146" i="1" s="1"/>
  <c r="F150" i="1"/>
  <c r="J150" i="1" s="1"/>
  <c r="L150" i="1" s="1"/>
  <c r="F154" i="1"/>
  <c r="J154" i="1" s="1"/>
  <c r="L154" i="1" s="1"/>
  <c r="F158" i="1"/>
  <c r="J158" i="1" s="1"/>
  <c r="L158" i="1" s="1"/>
  <c r="F162" i="1"/>
  <c r="J162" i="1" s="1"/>
  <c r="L162" i="1" s="1"/>
  <c r="F166" i="1"/>
  <c r="J166" i="1" s="1"/>
  <c r="L166" i="1" s="1"/>
  <c r="F170" i="1"/>
  <c r="J170" i="1" s="1"/>
  <c r="L170" i="1" s="1"/>
  <c r="F174" i="1"/>
  <c r="J174" i="1" s="1"/>
  <c r="L174" i="1" s="1"/>
  <c r="F178" i="1"/>
  <c r="J178" i="1" s="1"/>
  <c r="L178" i="1" s="1"/>
  <c r="F182" i="1"/>
  <c r="J182" i="1" s="1"/>
  <c r="L182" i="1" s="1"/>
  <c r="F186" i="1"/>
  <c r="J186" i="1" s="1"/>
  <c r="L186" i="1" s="1"/>
  <c r="F190" i="1"/>
  <c r="J190" i="1" s="1"/>
  <c r="L190" i="1" s="1"/>
  <c r="F194" i="1"/>
  <c r="J194" i="1" s="1"/>
  <c r="L194" i="1" s="1"/>
  <c r="F198" i="1"/>
  <c r="J198" i="1" s="1"/>
  <c r="L198" i="1" s="1"/>
  <c r="F202" i="1"/>
  <c r="J202" i="1" s="1"/>
  <c r="L202" i="1" s="1"/>
  <c r="F206" i="1"/>
  <c r="J206" i="1" s="1"/>
  <c r="L206" i="1" s="1"/>
  <c r="F210" i="1"/>
  <c r="J210" i="1" s="1"/>
  <c r="L210" i="1" s="1"/>
  <c r="F214" i="1"/>
  <c r="J214" i="1" s="1"/>
  <c r="L214" i="1" s="1"/>
  <c r="F218" i="1"/>
  <c r="J218" i="1" s="1"/>
  <c r="L218" i="1" s="1"/>
  <c r="F222" i="1"/>
  <c r="J222" i="1" s="1"/>
  <c r="L222" i="1" s="1"/>
  <c r="F226" i="1"/>
  <c r="J226" i="1" s="1"/>
  <c r="L226" i="1" s="1"/>
  <c r="F230" i="1"/>
  <c r="J230" i="1" s="1"/>
  <c r="L230" i="1" s="1"/>
  <c r="F234" i="1"/>
  <c r="J234" i="1" s="1"/>
  <c r="L234" i="1" s="1"/>
  <c r="F238" i="1"/>
  <c r="J238" i="1" s="1"/>
  <c r="L238" i="1" s="1"/>
  <c r="F242" i="1"/>
  <c r="J242" i="1" s="1"/>
  <c r="L242" i="1" s="1"/>
  <c r="F246" i="1"/>
  <c r="J246" i="1" s="1"/>
  <c r="L246" i="1" s="1"/>
  <c r="F250" i="1"/>
  <c r="J250" i="1" s="1"/>
  <c r="L250" i="1" s="1"/>
  <c r="F254" i="1"/>
  <c r="J254" i="1" s="1"/>
  <c r="L254" i="1" s="1"/>
  <c r="F258" i="1"/>
  <c r="J258" i="1" s="1"/>
  <c r="L258" i="1" s="1"/>
  <c r="F262" i="1"/>
  <c r="J262" i="1" s="1"/>
  <c r="L262" i="1" s="1"/>
  <c r="F266" i="1"/>
  <c r="J266" i="1" s="1"/>
  <c r="L266" i="1" s="1"/>
  <c r="F270" i="1"/>
  <c r="J270" i="1" s="1"/>
  <c r="L270" i="1" s="1"/>
  <c r="F274" i="1"/>
  <c r="J274" i="1" s="1"/>
  <c r="L274" i="1" s="1"/>
  <c r="F278" i="1"/>
  <c r="J278" i="1" s="1"/>
  <c r="L278" i="1" s="1"/>
  <c r="F282" i="1"/>
  <c r="J282" i="1" s="1"/>
  <c r="L282" i="1" s="1"/>
  <c r="F286" i="1"/>
  <c r="J286" i="1" s="1"/>
  <c r="L286" i="1" s="1"/>
  <c r="F290" i="1"/>
  <c r="J290" i="1" s="1"/>
  <c r="L290" i="1" s="1"/>
  <c r="F294" i="1"/>
  <c r="J294" i="1" s="1"/>
  <c r="L294" i="1" s="1"/>
  <c r="F298" i="1"/>
  <c r="J298" i="1" s="1"/>
  <c r="L298" i="1" s="1"/>
  <c r="F302" i="1"/>
  <c r="J302" i="1" s="1"/>
  <c r="L302" i="1" s="1"/>
  <c r="F306" i="1"/>
  <c r="J306" i="1" s="1"/>
  <c r="L306" i="1" s="1"/>
  <c r="F310" i="1"/>
  <c r="J310" i="1" s="1"/>
  <c r="L310" i="1" s="1"/>
  <c r="F314" i="1"/>
  <c r="J314" i="1" s="1"/>
  <c r="L314" i="1" s="1"/>
  <c r="F318" i="1"/>
  <c r="J318" i="1" s="1"/>
  <c r="L318" i="1" s="1"/>
  <c r="F322" i="1"/>
  <c r="J322" i="1" s="1"/>
  <c r="L322" i="1" s="1"/>
  <c r="F326" i="1"/>
  <c r="J326" i="1" s="1"/>
  <c r="L326" i="1" s="1"/>
  <c r="F330" i="1"/>
  <c r="J330" i="1" s="1"/>
  <c r="L330" i="1" s="1"/>
  <c r="F334" i="1"/>
  <c r="J334" i="1" s="1"/>
  <c r="L334" i="1" s="1"/>
  <c r="F338" i="1"/>
  <c r="J338" i="1" s="1"/>
  <c r="L338" i="1" s="1"/>
  <c r="F342" i="1"/>
  <c r="J342" i="1" s="1"/>
  <c r="L342" i="1" s="1"/>
  <c r="F7" i="1"/>
  <c r="J7" i="1" s="1"/>
  <c r="L7" i="1" s="1"/>
  <c r="F23" i="1"/>
  <c r="J23" i="1" s="1"/>
  <c r="L23" i="1" s="1"/>
  <c r="F39" i="1"/>
  <c r="J39" i="1" s="1"/>
  <c r="L39" i="1" s="1"/>
  <c r="F55" i="1"/>
  <c r="J55" i="1" s="1"/>
  <c r="L55" i="1" s="1"/>
  <c r="F71" i="1"/>
  <c r="J71" i="1" s="1"/>
  <c r="L71" i="1" s="1"/>
  <c r="F87" i="1"/>
  <c r="J87" i="1" s="1"/>
  <c r="L87" i="1" s="1"/>
  <c r="F103" i="1"/>
  <c r="J103" i="1" s="1"/>
  <c r="L103" i="1" s="1"/>
  <c r="F119" i="1"/>
  <c r="J119" i="1" s="1"/>
  <c r="L119" i="1" s="1"/>
  <c r="F135" i="1"/>
  <c r="J135" i="1" s="1"/>
  <c r="L135" i="1" s="1"/>
  <c r="F151" i="1"/>
  <c r="J151" i="1" s="1"/>
  <c r="L151" i="1" s="1"/>
  <c r="F167" i="1"/>
  <c r="J167" i="1" s="1"/>
  <c r="L167" i="1" s="1"/>
  <c r="F183" i="1"/>
  <c r="J183" i="1" s="1"/>
  <c r="L183" i="1" s="1"/>
  <c r="F199" i="1"/>
  <c r="J199" i="1" s="1"/>
  <c r="L199" i="1" s="1"/>
  <c r="F215" i="1"/>
  <c r="J215" i="1" s="1"/>
  <c r="L215" i="1" s="1"/>
  <c r="F231" i="1"/>
  <c r="J231" i="1" s="1"/>
  <c r="L231" i="1" s="1"/>
  <c r="F247" i="1"/>
  <c r="J247" i="1" s="1"/>
  <c r="L247" i="1" s="1"/>
  <c r="F263" i="1"/>
  <c r="J263" i="1" s="1"/>
  <c r="L263" i="1" s="1"/>
  <c r="F279" i="1"/>
  <c r="J279" i="1" s="1"/>
  <c r="L279" i="1" s="1"/>
  <c r="F295" i="1"/>
  <c r="J295" i="1" s="1"/>
  <c r="L295" i="1" s="1"/>
  <c r="F311" i="1"/>
  <c r="J311" i="1" s="1"/>
  <c r="L311" i="1" s="1"/>
  <c r="F327" i="1"/>
  <c r="J327" i="1" s="1"/>
  <c r="L327" i="1" s="1"/>
  <c r="F340" i="1"/>
  <c r="J340" i="1" s="1"/>
  <c r="L340" i="1" s="1"/>
  <c r="F345" i="1"/>
  <c r="J345" i="1" s="1"/>
  <c r="L345" i="1" s="1"/>
  <c r="F349" i="1"/>
  <c r="J349" i="1" s="1"/>
  <c r="L349" i="1" s="1"/>
  <c r="F353" i="1"/>
  <c r="J353" i="1" s="1"/>
  <c r="L353" i="1" s="1"/>
  <c r="F357" i="1"/>
  <c r="J357" i="1" s="1"/>
  <c r="L357" i="1" s="1"/>
  <c r="F361" i="1"/>
  <c r="J361" i="1" s="1"/>
  <c r="L361" i="1" s="1"/>
  <c r="F365" i="1"/>
  <c r="J365" i="1" s="1"/>
  <c r="L365" i="1" s="1"/>
  <c r="F369" i="1"/>
  <c r="J369" i="1" s="1"/>
  <c r="L369" i="1" s="1"/>
  <c r="F373" i="1"/>
  <c r="J373" i="1" s="1"/>
  <c r="L373" i="1" s="1"/>
  <c r="F377" i="1"/>
  <c r="J377" i="1" s="1"/>
  <c r="L377" i="1" s="1"/>
  <c r="F381" i="1"/>
  <c r="J381" i="1" s="1"/>
  <c r="L381" i="1" s="1"/>
  <c r="F385" i="1"/>
  <c r="J385" i="1" s="1"/>
  <c r="L385" i="1" s="1"/>
  <c r="F389" i="1"/>
  <c r="J389" i="1" s="1"/>
  <c r="L389" i="1" s="1"/>
  <c r="F393" i="1"/>
  <c r="J393" i="1" s="1"/>
  <c r="L393" i="1" s="1"/>
  <c r="F397" i="1"/>
  <c r="J397" i="1" s="1"/>
  <c r="L397" i="1" s="1"/>
  <c r="F401" i="1"/>
  <c r="J401" i="1" s="1"/>
  <c r="L401" i="1" s="1"/>
  <c r="F405" i="1"/>
  <c r="J405" i="1" s="1"/>
  <c r="L405" i="1" s="1"/>
  <c r="F409" i="1"/>
  <c r="J409" i="1" s="1"/>
  <c r="L409" i="1" s="1"/>
  <c r="F413" i="1"/>
  <c r="J413" i="1" s="1"/>
  <c r="L413" i="1" s="1"/>
  <c r="F417" i="1"/>
  <c r="J417" i="1" s="1"/>
  <c r="L417" i="1" s="1"/>
  <c r="F421" i="1"/>
  <c r="J421" i="1" s="1"/>
  <c r="L421" i="1" s="1"/>
  <c r="F425" i="1"/>
  <c r="J425" i="1" s="1"/>
  <c r="L425" i="1" s="1"/>
  <c r="F429" i="1"/>
  <c r="J429" i="1" s="1"/>
  <c r="L429" i="1" s="1"/>
  <c r="F433" i="1"/>
  <c r="J433" i="1" s="1"/>
  <c r="L433" i="1" s="1"/>
  <c r="F437" i="1"/>
  <c r="J437" i="1" s="1"/>
  <c r="L437" i="1" s="1"/>
  <c r="F441" i="1"/>
  <c r="J441" i="1" s="1"/>
  <c r="L441" i="1" s="1"/>
  <c r="F445" i="1"/>
  <c r="J445" i="1" s="1"/>
  <c r="L445" i="1" s="1"/>
  <c r="F449" i="1"/>
  <c r="J449" i="1" s="1"/>
  <c r="L449" i="1" s="1"/>
  <c r="F453" i="1"/>
  <c r="J453" i="1" s="1"/>
  <c r="L453" i="1" s="1"/>
  <c r="F457" i="1"/>
  <c r="J457" i="1" s="1"/>
  <c r="L457" i="1" s="1"/>
  <c r="F461" i="1"/>
  <c r="J461" i="1" s="1"/>
  <c r="L461" i="1" s="1"/>
  <c r="F465" i="1"/>
  <c r="J465" i="1" s="1"/>
  <c r="L465" i="1" s="1"/>
  <c r="F469" i="1"/>
  <c r="J469" i="1" s="1"/>
  <c r="L469" i="1" s="1"/>
  <c r="F473" i="1"/>
  <c r="J473" i="1" s="1"/>
  <c r="L473" i="1" s="1"/>
  <c r="F477" i="1"/>
  <c r="J477" i="1" s="1"/>
  <c r="L477" i="1" s="1"/>
  <c r="F481" i="1"/>
  <c r="J481" i="1" s="1"/>
  <c r="L481" i="1" s="1"/>
  <c r="F485" i="1"/>
  <c r="J485" i="1" s="1"/>
  <c r="L485" i="1" s="1"/>
  <c r="F489" i="1"/>
  <c r="J489" i="1" s="1"/>
  <c r="L489" i="1" s="1"/>
  <c r="F493" i="1"/>
  <c r="J493" i="1" s="1"/>
  <c r="L493" i="1" s="1"/>
  <c r="F497" i="1"/>
  <c r="J497" i="1" s="1"/>
  <c r="L497" i="1" s="1"/>
  <c r="F501" i="1"/>
  <c r="J501" i="1" s="1"/>
  <c r="L501" i="1" s="1"/>
  <c r="F505" i="1"/>
  <c r="J505" i="1" s="1"/>
  <c r="L505" i="1" s="1"/>
  <c r="F509" i="1"/>
  <c r="J509" i="1" s="1"/>
  <c r="L509" i="1" s="1"/>
  <c r="F513" i="1"/>
  <c r="J513" i="1" s="1"/>
  <c r="L513" i="1" s="1"/>
  <c r="F517" i="1"/>
  <c r="J517" i="1" s="1"/>
  <c r="L517" i="1" s="1"/>
  <c r="F521" i="1"/>
  <c r="J521" i="1" s="1"/>
  <c r="L521" i="1" s="1"/>
  <c r="F525" i="1"/>
  <c r="J525" i="1" s="1"/>
  <c r="L525" i="1" s="1"/>
  <c r="F529" i="1"/>
  <c r="J529" i="1" s="1"/>
  <c r="L529" i="1" s="1"/>
  <c r="F533" i="1"/>
  <c r="J533" i="1" s="1"/>
  <c r="L533" i="1" s="1"/>
  <c r="F537" i="1"/>
  <c r="J537" i="1" s="1"/>
  <c r="L537" i="1" s="1"/>
  <c r="F541" i="1"/>
  <c r="J541" i="1" s="1"/>
  <c r="L541" i="1" s="1"/>
  <c r="F545" i="1"/>
  <c r="J545" i="1" s="1"/>
  <c r="L545" i="1" s="1"/>
  <c r="F549" i="1"/>
  <c r="J549" i="1" s="1"/>
  <c r="L549" i="1" s="1"/>
  <c r="F553" i="1"/>
  <c r="J553" i="1" s="1"/>
  <c r="L553" i="1" s="1"/>
  <c r="F557" i="1"/>
  <c r="J557" i="1" s="1"/>
  <c r="L557" i="1" s="1"/>
  <c r="F561" i="1"/>
  <c r="J561" i="1" s="1"/>
  <c r="L561" i="1" s="1"/>
  <c r="F565" i="1"/>
  <c r="J565" i="1" s="1"/>
  <c r="L565" i="1" s="1"/>
  <c r="F569" i="1"/>
  <c r="J569" i="1" s="1"/>
  <c r="L569" i="1" s="1"/>
  <c r="F573" i="1"/>
  <c r="J573" i="1" s="1"/>
  <c r="L573" i="1" s="1"/>
  <c r="F577" i="1"/>
  <c r="J577" i="1" s="1"/>
  <c r="L577" i="1" s="1"/>
  <c r="F581" i="1"/>
  <c r="J581" i="1" s="1"/>
  <c r="L581" i="1" s="1"/>
  <c r="F585" i="1"/>
  <c r="J585" i="1" s="1"/>
  <c r="L585" i="1" s="1"/>
  <c r="F589" i="1"/>
  <c r="J589" i="1" s="1"/>
  <c r="L589" i="1" s="1"/>
  <c r="F593" i="1"/>
  <c r="J593" i="1" s="1"/>
  <c r="L593" i="1" s="1"/>
  <c r="F11" i="1"/>
  <c r="J11" i="1" s="1"/>
  <c r="L11" i="1" s="1"/>
  <c r="F27" i="1"/>
  <c r="J27" i="1" s="1"/>
  <c r="L27" i="1" s="1"/>
  <c r="F43" i="1"/>
  <c r="J43" i="1" s="1"/>
  <c r="L43" i="1" s="1"/>
  <c r="F59" i="1"/>
  <c r="J59" i="1" s="1"/>
  <c r="L59" i="1" s="1"/>
  <c r="F75" i="1"/>
  <c r="J75" i="1" s="1"/>
  <c r="L75" i="1" s="1"/>
  <c r="F91" i="1"/>
  <c r="J91" i="1" s="1"/>
  <c r="L91" i="1" s="1"/>
  <c r="F107" i="1"/>
  <c r="J107" i="1" s="1"/>
  <c r="L107" i="1" s="1"/>
  <c r="F123" i="1"/>
  <c r="J123" i="1" s="1"/>
  <c r="L123" i="1" s="1"/>
  <c r="F139" i="1"/>
  <c r="J139" i="1" s="1"/>
  <c r="L139" i="1" s="1"/>
  <c r="F155" i="1"/>
  <c r="J155" i="1" s="1"/>
  <c r="L155" i="1" s="1"/>
  <c r="F171" i="1"/>
  <c r="J171" i="1" s="1"/>
  <c r="L171" i="1" s="1"/>
  <c r="F187" i="1"/>
  <c r="J187" i="1" s="1"/>
  <c r="L187" i="1" s="1"/>
  <c r="F203" i="1"/>
  <c r="J203" i="1" s="1"/>
  <c r="L203" i="1" s="1"/>
  <c r="F219" i="1"/>
  <c r="J219" i="1" s="1"/>
  <c r="L219" i="1" s="1"/>
  <c r="F235" i="1"/>
  <c r="J235" i="1" s="1"/>
  <c r="L235" i="1" s="1"/>
  <c r="F251" i="1"/>
  <c r="J251" i="1" s="1"/>
  <c r="L251" i="1" s="1"/>
  <c r="F267" i="1"/>
  <c r="J267" i="1" s="1"/>
  <c r="L267" i="1" s="1"/>
  <c r="F283" i="1"/>
  <c r="J283" i="1" s="1"/>
  <c r="L283" i="1" s="1"/>
  <c r="F299" i="1"/>
  <c r="J299" i="1" s="1"/>
  <c r="L299" i="1" s="1"/>
  <c r="F315" i="1"/>
  <c r="J315" i="1" s="1"/>
  <c r="L315" i="1" s="1"/>
  <c r="F331" i="1"/>
  <c r="J331" i="1" s="1"/>
  <c r="L331" i="1" s="1"/>
  <c r="F341" i="1"/>
  <c r="J341" i="1" s="1"/>
  <c r="L341" i="1" s="1"/>
  <c r="F346" i="1"/>
  <c r="J346" i="1" s="1"/>
  <c r="L346" i="1" s="1"/>
  <c r="F350" i="1"/>
  <c r="J350" i="1" s="1"/>
  <c r="L350" i="1" s="1"/>
  <c r="F354" i="1"/>
  <c r="J354" i="1" s="1"/>
  <c r="L354" i="1" s="1"/>
  <c r="F358" i="1"/>
  <c r="J358" i="1" s="1"/>
  <c r="L358" i="1" s="1"/>
  <c r="F362" i="1"/>
  <c r="J362" i="1" s="1"/>
  <c r="L362" i="1" s="1"/>
  <c r="F366" i="1"/>
  <c r="J366" i="1" s="1"/>
  <c r="L366" i="1" s="1"/>
  <c r="F370" i="1"/>
  <c r="J370" i="1" s="1"/>
  <c r="L370" i="1" s="1"/>
  <c r="F374" i="1"/>
  <c r="J374" i="1" s="1"/>
  <c r="L374" i="1" s="1"/>
  <c r="F378" i="1"/>
  <c r="J378" i="1" s="1"/>
  <c r="L378" i="1" s="1"/>
  <c r="F382" i="1"/>
  <c r="J382" i="1" s="1"/>
  <c r="L382" i="1" s="1"/>
  <c r="F386" i="1"/>
  <c r="J386" i="1" s="1"/>
  <c r="L386" i="1" s="1"/>
  <c r="F390" i="1"/>
  <c r="J390" i="1" s="1"/>
  <c r="L390" i="1" s="1"/>
  <c r="F394" i="1"/>
  <c r="J394" i="1" s="1"/>
  <c r="L394" i="1" s="1"/>
  <c r="F398" i="1"/>
  <c r="J398" i="1" s="1"/>
  <c r="L398" i="1" s="1"/>
  <c r="F402" i="1"/>
  <c r="J402" i="1" s="1"/>
  <c r="L402" i="1" s="1"/>
  <c r="F406" i="1"/>
  <c r="J406" i="1" s="1"/>
  <c r="L406" i="1" s="1"/>
  <c r="F410" i="1"/>
  <c r="J410" i="1" s="1"/>
  <c r="L410" i="1" s="1"/>
  <c r="F414" i="1"/>
  <c r="J414" i="1" s="1"/>
  <c r="L414" i="1" s="1"/>
  <c r="F418" i="1"/>
  <c r="J418" i="1" s="1"/>
  <c r="L418" i="1" s="1"/>
  <c r="F422" i="1"/>
  <c r="J422" i="1" s="1"/>
  <c r="L422" i="1" s="1"/>
  <c r="F426" i="1"/>
  <c r="J426" i="1" s="1"/>
  <c r="L426" i="1" s="1"/>
  <c r="F430" i="1"/>
  <c r="J430" i="1" s="1"/>
  <c r="L430" i="1" s="1"/>
  <c r="F434" i="1"/>
  <c r="J434" i="1" s="1"/>
  <c r="L434" i="1" s="1"/>
  <c r="F438" i="1"/>
  <c r="J438" i="1" s="1"/>
  <c r="L438" i="1" s="1"/>
  <c r="F442" i="1"/>
  <c r="J442" i="1" s="1"/>
  <c r="L442" i="1" s="1"/>
  <c r="F446" i="1"/>
  <c r="J446" i="1" s="1"/>
  <c r="L446" i="1" s="1"/>
  <c r="F450" i="1"/>
  <c r="J450" i="1" s="1"/>
  <c r="L450" i="1" s="1"/>
  <c r="F454" i="1"/>
  <c r="J454" i="1" s="1"/>
  <c r="L454" i="1" s="1"/>
  <c r="F458" i="1"/>
  <c r="J458" i="1" s="1"/>
  <c r="L458" i="1" s="1"/>
  <c r="F462" i="1"/>
  <c r="J462" i="1" s="1"/>
  <c r="L462" i="1" s="1"/>
  <c r="F466" i="1"/>
  <c r="J466" i="1" s="1"/>
  <c r="L466" i="1" s="1"/>
  <c r="F470" i="1"/>
  <c r="J470" i="1" s="1"/>
  <c r="L470" i="1" s="1"/>
  <c r="F474" i="1"/>
  <c r="J474" i="1" s="1"/>
  <c r="L474" i="1" s="1"/>
  <c r="F478" i="1"/>
  <c r="J478" i="1" s="1"/>
  <c r="L478" i="1" s="1"/>
  <c r="F482" i="1"/>
  <c r="J482" i="1" s="1"/>
  <c r="L482" i="1" s="1"/>
  <c r="F486" i="1"/>
  <c r="J486" i="1" s="1"/>
  <c r="L486" i="1" s="1"/>
  <c r="F490" i="1"/>
  <c r="J490" i="1" s="1"/>
  <c r="L490" i="1" s="1"/>
  <c r="F494" i="1"/>
  <c r="J494" i="1" s="1"/>
  <c r="L494" i="1" s="1"/>
  <c r="F498" i="1"/>
  <c r="J498" i="1" s="1"/>
  <c r="L498" i="1" s="1"/>
  <c r="F502" i="1"/>
  <c r="J502" i="1" s="1"/>
  <c r="L502" i="1" s="1"/>
  <c r="F506" i="1"/>
  <c r="J506" i="1" s="1"/>
  <c r="L506" i="1" s="1"/>
  <c r="F510" i="1"/>
  <c r="J510" i="1" s="1"/>
  <c r="L510" i="1" s="1"/>
  <c r="F514" i="1"/>
  <c r="J514" i="1" s="1"/>
  <c r="L514" i="1" s="1"/>
  <c r="F518" i="1"/>
  <c r="J518" i="1" s="1"/>
  <c r="L518" i="1" s="1"/>
  <c r="F522" i="1"/>
  <c r="J522" i="1" s="1"/>
  <c r="L522" i="1" s="1"/>
  <c r="F526" i="1"/>
  <c r="J526" i="1" s="1"/>
  <c r="L526" i="1" s="1"/>
  <c r="F530" i="1"/>
  <c r="J530" i="1" s="1"/>
  <c r="L530" i="1" s="1"/>
  <c r="F534" i="1"/>
  <c r="J534" i="1" s="1"/>
  <c r="L534" i="1" s="1"/>
  <c r="F538" i="1"/>
  <c r="J538" i="1" s="1"/>
  <c r="L538" i="1" s="1"/>
  <c r="F542" i="1"/>
  <c r="J542" i="1" s="1"/>
  <c r="L542" i="1" s="1"/>
  <c r="F546" i="1"/>
  <c r="J546" i="1" s="1"/>
  <c r="L546" i="1" s="1"/>
  <c r="F550" i="1"/>
  <c r="J550" i="1" s="1"/>
  <c r="L550" i="1" s="1"/>
  <c r="F554" i="1"/>
  <c r="J554" i="1" s="1"/>
  <c r="L554" i="1" s="1"/>
  <c r="F558" i="1"/>
  <c r="J558" i="1" s="1"/>
  <c r="L558" i="1" s="1"/>
  <c r="F562" i="1"/>
  <c r="J562" i="1" s="1"/>
  <c r="L562" i="1" s="1"/>
  <c r="F566" i="1"/>
  <c r="J566" i="1" s="1"/>
  <c r="L566" i="1" s="1"/>
  <c r="F570" i="1"/>
  <c r="J570" i="1" s="1"/>
  <c r="L570" i="1" s="1"/>
  <c r="F574" i="1"/>
  <c r="J574" i="1" s="1"/>
  <c r="L574" i="1" s="1"/>
  <c r="F578" i="1"/>
  <c r="J578" i="1" s="1"/>
  <c r="L578" i="1" s="1"/>
  <c r="F582" i="1"/>
  <c r="J582" i="1" s="1"/>
  <c r="L582" i="1" s="1"/>
  <c r="F586" i="1"/>
  <c r="J586" i="1" s="1"/>
  <c r="L586" i="1" s="1"/>
  <c r="F590" i="1"/>
  <c r="J590" i="1" s="1"/>
  <c r="L590" i="1" s="1"/>
  <c r="F594" i="1"/>
  <c r="J594" i="1" s="1"/>
  <c r="L594" i="1" s="1"/>
  <c r="F15" i="1"/>
  <c r="J15" i="1" s="1"/>
  <c r="L15" i="1" s="1"/>
  <c r="F31" i="1"/>
  <c r="J31" i="1" s="1"/>
  <c r="L31" i="1" s="1"/>
  <c r="F47" i="1"/>
  <c r="J47" i="1" s="1"/>
  <c r="L47" i="1" s="1"/>
  <c r="F63" i="1"/>
  <c r="J63" i="1" s="1"/>
  <c r="L63" i="1" s="1"/>
  <c r="F79" i="1"/>
  <c r="J79" i="1" s="1"/>
  <c r="L79" i="1" s="1"/>
  <c r="F95" i="1"/>
  <c r="J95" i="1" s="1"/>
  <c r="L95" i="1" s="1"/>
  <c r="F111" i="1"/>
  <c r="J111" i="1" s="1"/>
  <c r="L111" i="1" s="1"/>
  <c r="F127" i="1"/>
  <c r="J127" i="1" s="1"/>
  <c r="L127" i="1" s="1"/>
  <c r="F143" i="1"/>
  <c r="J143" i="1" s="1"/>
  <c r="L143" i="1" s="1"/>
  <c r="F159" i="1"/>
  <c r="J159" i="1" s="1"/>
  <c r="L159" i="1" s="1"/>
  <c r="F175" i="1"/>
  <c r="J175" i="1" s="1"/>
  <c r="L175" i="1" s="1"/>
  <c r="F191" i="1"/>
  <c r="J191" i="1" s="1"/>
  <c r="L191" i="1" s="1"/>
  <c r="F207" i="1"/>
  <c r="J207" i="1" s="1"/>
  <c r="L207" i="1" s="1"/>
  <c r="F223" i="1"/>
  <c r="J223" i="1" s="1"/>
  <c r="L223" i="1" s="1"/>
  <c r="F239" i="1"/>
  <c r="J239" i="1" s="1"/>
  <c r="L239" i="1" s="1"/>
  <c r="F255" i="1"/>
  <c r="J255" i="1" s="1"/>
  <c r="L255" i="1" s="1"/>
  <c r="F271" i="1"/>
  <c r="J271" i="1" s="1"/>
  <c r="L271" i="1" s="1"/>
  <c r="F287" i="1"/>
  <c r="J287" i="1" s="1"/>
  <c r="L287" i="1" s="1"/>
  <c r="F303" i="1"/>
  <c r="J303" i="1" s="1"/>
  <c r="L303" i="1" s="1"/>
  <c r="F319" i="1"/>
  <c r="J319" i="1" s="1"/>
  <c r="L319" i="1" s="1"/>
  <c r="F335" i="1"/>
  <c r="J335" i="1" s="1"/>
  <c r="L335" i="1" s="1"/>
  <c r="F343" i="1"/>
  <c r="J343" i="1" s="1"/>
  <c r="L343" i="1" s="1"/>
  <c r="F347" i="1"/>
  <c r="J347" i="1" s="1"/>
  <c r="L347" i="1" s="1"/>
  <c r="F351" i="1"/>
  <c r="J351" i="1" s="1"/>
  <c r="L351" i="1" s="1"/>
  <c r="F355" i="1"/>
  <c r="J355" i="1" s="1"/>
  <c r="L355" i="1" s="1"/>
  <c r="F359" i="1"/>
  <c r="J359" i="1" s="1"/>
  <c r="L359" i="1" s="1"/>
  <c r="F363" i="1"/>
  <c r="J363" i="1" s="1"/>
  <c r="L363" i="1" s="1"/>
  <c r="F367" i="1"/>
  <c r="J367" i="1" s="1"/>
  <c r="L367" i="1" s="1"/>
  <c r="F371" i="1"/>
  <c r="J371" i="1" s="1"/>
  <c r="L371" i="1" s="1"/>
  <c r="F375" i="1"/>
  <c r="J375" i="1" s="1"/>
  <c r="L375" i="1" s="1"/>
  <c r="F379" i="1"/>
  <c r="J379" i="1" s="1"/>
  <c r="L379" i="1" s="1"/>
  <c r="F383" i="1"/>
  <c r="J383" i="1" s="1"/>
  <c r="L383" i="1" s="1"/>
  <c r="F387" i="1"/>
  <c r="J387" i="1" s="1"/>
  <c r="L387" i="1" s="1"/>
  <c r="F391" i="1"/>
  <c r="J391" i="1" s="1"/>
  <c r="L391" i="1" s="1"/>
  <c r="F395" i="1"/>
  <c r="J395" i="1" s="1"/>
  <c r="L395" i="1" s="1"/>
  <c r="F399" i="1"/>
  <c r="J399" i="1" s="1"/>
  <c r="L399" i="1" s="1"/>
  <c r="F403" i="1"/>
  <c r="J403" i="1" s="1"/>
  <c r="L403" i="1" s="1"/>
  <c r="F407" i="1"/>
  <c r="J407" i="1" s="1"/>
  <c r="L407" i="1" s="1"/>
  <c r="F411" i="1"/>
  <c r="J411" i="1" s="1"/>
  <c r="L411" i="1" s="1"/>
  <c r="F415" i="1"/>
  <c r="J415" i="1" s="1"/>
  <c r="L415" i="1" s="1"/>
  <c r="F419" i="1"/>
  <c r="J419" i="1" s="1"/>
  <c r="L419" i="1" s="1"/>
  <c r="F423" i="1"/>
  <c r="J423" i="1" s="1"/>
  <c r="L423" i="1" s="1"/>
  <c r="F427" i="1"/>
  <c r="J427" i="1" s="1"/>
  <c r="L427" i="1" s="1"/>
  <c r="F431" i="1"/>
  <c r="J431" i="1" s="1"/>
  <c r="L431" i="1" s="1"/>
  <c r="F435" i="1"/>
  <c r="J435" i="1" s="1"/>
  <c r="L435" i="1" s="1"/>
  <c r="F439" i="1"/>
  <c r="J439" i="1" s="1"/>
  <c r="L439" i="1" s="1"/>
  <c r="F443" i="1"/>
  <c r="J443" i="1" s="1"/>
  <c r="L443" i="1" s="1"/>
  <c r="F447" i="1"/>
  <c r="J447" i="1" s="1"/>
  <c r="L447" i="1" s="1"/>
  <c r="F451" i="1"/>
  <c r="J451" i="1" s="1"/>
  <c r="L451" i="1" s="1"/>
  <c r="F455" i="1"/>
  <c r="J455" i="1" s="1"/>
  <c r="L455" i="1" s="1"/>
  <c r="F459" i="1"/>
  <c r="J459" i="1" s="1"/>
  <c r="L459" i="1" s="1"/>
  <c r="F463" i="1"/>
  <c r="J463" i="1" s="1"/>
  <c r="L463" i="1" s="1"/>
  <c r="F467" i="1"/>
  <c r="J467" i="1" s="1"/>
  <c r="L467" i="1" s="1"/>
  <c r="F471" i="1"/>
  <c r="J471" i="1" s="1"/>
  <c r="L471" i="1" s="1"/>
  <c r="F475" i="1"/>
  <c r="J475" i="1" s="1"/>
  <c r="L475" i="1" s="1"/>
  <c r="F479" i="1"/>
  <c r="J479" i="1" s="1"/>
  <c r="L479" i="1" s="1"/>
  <c r="F483" i="1"/>
  <c r="J483" i="1" s="1"/>
  <c r="L483" i="1" s="1"/>
  <c r="F487" i="1"/>
  <c r="J487" i="1" s="1"/>
  <c r="L487" i="1" s="1"/>
  <c r="F491" i="1"/>
  <c r="J491" i="1" s="1"/>
  <c r="L491" i="1" s="1"/>
  <c r="F495" i="1"/>
  <c r="J495" i="1" s="1"/>
  <c r="L495" i="1" s="1"/>
  <c r="F499" i="1"/>
  <c r="J499" i="1" s="1"/>
  <c r="L499" i="1" s="1"/>
  <c r="F503" i="1"/>
  <c r="J503" i="1" s="1"/>
  <c r="L503" i="1" s="1"/>
  <c r="F507" i="1"/>
  <c r="J507" i="1" s="1"/>
  <c r="L507" i="1" s="1"/>
  <c r="F511" i="1"/>
  <c r="J511" i="1" s="1"/>
  <c r="L511" i="1" s="1"/>
  <c r="F515" i="1"/>
  <c r="J515" i="1" s="1"/>
  <c r="L515" i="1" s="1"/>
  <c r="F519" i="1"/>
  <c r="J519" i="1" s="1"/>
  <c r="L519" i="1" s="1"/>
  <c r="F523" i="1"/>
  <c r="J523" i="1" s="1"/>
  <c r="L523" i="1" s="1"/>
  <c r="F527" i="1"/>
  <c r="J527" i="1" s="1"/>
  <c r="L527" i="1" s="1"/>
  <c r="F531" i="1"/>
  <c r="J531" i="1" s="1"/>
  <c r="L531" i="1" s="1"/>
  <c r="F535" i="1"/>
  <c r="J535" i="1" s="1"/>
  <c r="L535" i="1" s="1"/>
  <c r="F539" i="1"/>
  <c r="J539" i="1" s="1"/>
  <c r="L539" i="1" s="1"/>
  <c r="F543" i="1"/>
  <c r="J543" i="1" s="1"/>
  <c r="L543" i="1" s="1"/>
  <c r="F547" i="1"/>
  <c r="J547" i="1" s="1"/>
  <c r="L547" i="1" s="1"/>
  <c r="F551" i="1"/>
  <c r="J551" i="1" s="1"/>
  <c r="L551" i="1" s="1"/>
  <c r="F555" i="1"/>
  <c r="J555" i="1" s="1"/>
  <c r="L555" i="1" s="1"/>
  <c r="F559" i="1"/>
  <c r="J559" i="1" s="1"/>
  <c r="L559" i="1" s="1"/>
  <c r="F563" i="1"/>
  <c r="J563" i="1" s="1"/>
  <c r="L563" i="1" s="1"/>
  <c r="F567" i="1"/>
  <c r="J567" i="1" s="1"/>
  <c r="L567" i="1" s="1"/>
  <c r="F571" i="1"/>
  <c r="J571" i="1" s="1"/>
  <c r="L571" i="1" s="1"/>
  <c r="F575" i="1"/>
  <c r="J575" i="1" s="1"/>
  <c r="L575" i="1" s="1"/>
  <c r="F579" i="1"/>
  <c r="J579" i="1" s="1"/>
  <c r="L579" i="1" s="1"/>
  <c r="F583" i="1"/>
  <c r="J583" i="1" s="1"/>
  <c r="L583" i="1" s="1"/>
  <c r="F587" i="1"/>
  <c r="J587" i="1" s="1"/>
  <c r="L587" i="1" s="1"/>
  <c r="F591" i="1"/>
  <c r="J591" i="1" s="1"/>
  <c r="L591" i="1" s="1"/>
  <c r="F595" i="1"/>
  <c r="J595" i="1" s="1"/>
  <c r="L595" i="1" s="1"/>
  <c r="F599" i="1"/>
  <c r="J599" i="1" s="1"/>
  <c r="L599" i="1" s="1"/>
  <c r="F19" i="1"/>
  <c r="J19" i="1" s="1"/>
  <c r="L19" i="1" s="1"/>
  <c r="F83" i="1"/>
  <c r="J83" i="1" s="1"/>
  <c r="L83" i="1" s="1"/>
  <c r="F147" i="1"/>
  <c r="J147" i="1" s="1"/>
  <c r="L147" i="1" s="1"/>
  <c r="F211" i="1"/>
  <c r="J211" i="1" s="1"/>
  <c r="L211" i="1" s="1"/>
  <c r="F275" i="1"/>
  <c r="J275" i="1" s="1"/>
  <c r="L275" i="1" s="1"/>
  <c r="F339" i="1"/>
  <c r="J339" i="1" s="1"/>
  <c r="L339" i="1" s="1"/>
  <c r="F356" i="1"/>
  <c r="J356" i="1" s="1"/>
  <c r="L356" i="1" s="1"/>
  <c r="F372" i="1"/>
  <c r="J372" i="1" s="1"/>
  <c r="L372" i="1" s="1"/>
  <c r="F388" i="1"/>
  <c r="J388" i="1" s="1"/>
  <c r="L388" i="1" s="1"/>
  <c r="F404" i="1"/>
  <c r="J404" i="1" s="1"/>
  <c r="L404" i="1" s="1"/>
  <c r="F420" i="1"/>
  <c r="J420" i="1" s="1"/>
  <c r="L420" i="1" s="1"/>
  <c r="F436" i="1"/>
  <c r="J436" i="1" s="1"/>
  <c r="L436" i="1" s="1"/>
  <c r="F452" i="1"/>
  <c r="J452" i="1" s="1"/>
  <c r="L452" i="1" s="1"/>
  <c r="F468" i="1"/>
  <c r="J468" i="1" s="1"/>
  <c r="L468" i="1" s="1"/>
  <c r="F484" i="1"/>
  <c r="J484" i="1" s="1"/>
  <c r="L484" i="1" s="1"/>
  <c r="F500" i="1"/>
  <c r="J500" i="1" s="1"/>
  <c r="L500" i="1" s="1"/>
  <c r="F516" i="1"/>
  <c r="J516" i="1" s="1"/>
  <c r="L516" i="1" s="1"/>
  <c r="F532" i="1"/>
  <c r="J532" i="1" s="1"/>
  <c r="L532" i="1" s="1"/>
  <c r="F548" i="1"/>
  <c r="J548" i="1" s="1"/>
  <c r="L548" i="1" s="1"/>
  <c r="F564" i="1"/>
  <c r="J564" i="1" s="1"/>
  <c r="L564" i="1" s="1"/>
  <c r="F580" i="1"/>
  <c r="J580" i="1" s="1"/>
  <c r="L580" i="1" s="1"/>
  <c r="F596" i="1"/>
  <c r="J596" i="1" s="1"/>
  <c r="L596" i="1" s="1"/>
  <c r="F601" i="1"/>
  <c r="J601" i="1" s="1"/>
  <c r="L601" i="1" s="1"/>
  <c r="F605" i="1"/>
  <c r="J605" i="1" s="1"/>
  <c r="L605" i="1" s="1"/>
  <c r="F609" i="1"/>
  <c r="J609" i="1" s="1"/>
  <c r="L609" i="1" s="1"/>
  <c r="F613" i="1"/>
  <c r="J613" i="1" s="1"/>
  <c r="L613" i="1" s="1"/>
  <c r="F617" i="1"/>
  <c r="J617" i="1" s="1"/>
  <c r="L617" i="1" s="1"/>
  <c r="F621" i="1"/>
  <c r="J621" i="1" s="1"/>
  <c r="L621" i="1" s="1"/>
  <c r="F625" i="1"/>
  <c r="J625" i="1" s="1"/>
  <c r="L625" i="1" s="1"/>
  <c r="F629" i="1"/>
  <c r="J629" i="1" s="1"/>
  <c r="L629" i="1" s="1"/>
  <c r="F633" i="1"/>
  <c r="J633" i="1" s="1"/>
  <c r="L633" i="1" s="1"/>
  <c r="F637" i="1"/>
  <c r="J637" i="1" s="1"/>
  <c r="L637" i="1" s="1"/>
  <c r="F641" i="1"/>
  <c r="J641" i="1" s="1"/>
  <c r="L641" i="1" s="1"/>
  <c r="F645" i="1"/>
  <c r="J645" i="1" s="1"/>
  <c r="L645" i="1" s="1"/>
  <c r="F649" i="1"/>
  <c r="J649" i="1" s="1"/>
  <c r="L649" i="1" s="1"/>
  <c r="F653" i="1"/>
  <c r="J653" i="1" s="1"/>
  <c r="L653" i="1" s="1"/>
  <c r="F657" i="1"/>
  <c r="J657" i="1" s="1"/>
  <c r="L657" i="1" s="1"/>
  <c r="F661" i="1"/>
  <c r="J661" i="1" s="1"/>
  <c r="L661" i="1" s="1"/>
  <c r="F665" i="1"/>
  <c r="J665" i="1" s="1"/>
  <c r="L665" i="1" s="1"/>
  <c r="F669" i="1"/>
  <c r="J669" i="1" s="1"/>
  <c r="L669" i="1" s="1"/>
  <c r="F673" i="1"/>
  <c r="J673" i="1" s="1"/>
  <c r="L673" i="1" s="1"/>
  <c r="F677" i="1"/>
  <c r="J677" i="1" s="1"/>
  <c r="L677" i="1" s="1"/>
  <c r="F681" i="1"/>
  <c r="J681" i="1" s="1"/>
  <c r="L681" i="1" s="1"/>
  <c r="F685" i="1"/>
  <c r="J685" i="1" s="1"/>
  <c r="L685" i="1" s="1"/>
  <c r="F689" i="1"/>
  <c r="J689" i="1" s="1"/>
  <c r="L689" i="1" s="1"/>
  <c r="F693" i="1"/>
  <c r="J693" i="1" s="1"/>
  <c r="L693" i="1" s="1"/>
  <c r="F697" i="1"/>
  <c r="J697" i="1" s="1"/>
  <c r="L697" i="1" s="1"/>
  <c r="F701" i="1"/>
  <c r="J701" i="1" s="1"/>
  <c r="L701" i="1" s="1"/>
  <c r="F705" i="1"/>
  <c r="J705" i="1" s="1"/>
  <c r="L705" i="1" s="1"/>
  <c r="F709" i="1"/>
  <c r="J709" i="1" s="1"/>
  <c r="L709" i="1" s="1"/>
  <c r="F713" i="1"/>
  <c r="J713" i="1" s="1"/>
  <c r="L713" i="1" s="1"/>
  <c r="F717" i="1"/>
  <c r="J717" i="1" s="1"/>
  <c r="L717" i="1" s="1"/>
  <c r="F721" i="1"/>
  <c r="J721" i="1" s="1"/>
  <c r="L721" i="1" s="1"/>
  <c r="F725" i="1"/>
  <c r="J725" i="1" s="1"/>
  <c r="L725" i="1" s="1"/>
  <c r="F729" i="1"/>
  <c r="J729" i="1" s="1"/>
  <c r="L729" i="1" s="1"/>
  <c r="F733" i="1"/>
  <c r="J733" i="1" s="1"/>
  <c r="L733" i="1" s="1"/>
  <c r="F737" i="1"/>
  <c r="J737" i="1" s="1"/>
  <c r="L737" i="1" s="1"/>
  <c r="F741" i="1"/>
  <c r="J741" i="1" s="1"/>
  <c r="L741" i="1" s="1"/>
  <c r="F745" i="1"/>
  <c r="J745" i="1" s="1"/>
  <c r="L745" i="1" s="1"/>
  <c r="F749" i="1"/>
  <c r="J749" i="1" s="1"/>
  <c r="L749" i="1" s="1"/>
  <c r="F753" i="1"/>
  <c r="J753" i="1" s="1"/>
  <c r="L753" i="1" s="1"/>
  <c r="F757" i="1"/>
  <c r="J757" i="1" s="1"/>
  <c r="L757" i="1" s="1"/>
  <c r="F761" i="1"/>
  <c r="J761" i="1" s="1"/>
  <c r="L761" i="1" s="1"/>
  <c r="F765" i="1"/>
  <c r="J765" i="1" s="1"/>
  <c r="L765" i="1" s="1"/>
  <c r="F769" i="1"/>
  <c r="J769" i="1" s="1"/>
  <c r="L769" i="1" s="1"/>
  <c r="F773" i="1"/>
  <c r="J773" i="1" s="1"/>
  <c r="L773" i="1" s="1"/>
  <c r="F777" i="1"/>
  <c r="J777" i="1" s="1"/>
  <c r="L777" i="1" s="1"/>
  <c r="F781" i="1"/>
  <c r="J781" i="1" s="1"/>
  <c r="L781" i="1" s="1"/>
  <c r="F785" i="1"/>
  <c r="J785" i="1" s="1"/>
  <c r="L785" i="1" s="1"/>
  <c r="F789" i="1"/>
  <c r="J789" i="1" s="1"/>
  <c r="L789" i="1" s="1"/>
  <c r="F793" i="1"/>
  <c r="J793" i="1" s="1"/>
  <c r="L793" i="1" s="1"/>
  <c r="F797" i="1"/>
  <c r="J797" i="1" s="1"/>
  <c r="L797" i="1" s="1"/>
  <c r="F801" i="1"/>
  <c r="J801" i="1" s="1"/>
  <c r="L801" i="1" s="1"/>
  <c r="F805" i="1"/>
  <c r="J805" i="1" s="1"/>
  <c r="L805" i="1" s="1"/>
  <c r="F809" i="1"/>
  <c r="J809" i="1" s="1"/>
  <c r="L809" i="1" s="1"/>
  <c r="F813" i="1"/>
  <c r="J813" i="1" s="1"/>
  <c r="L813" i="1" s="1"/>
  <c r="F817" i="1"/>
  <c r="J817" i="1" s="1"/>
  <c r="L817" i="1" s="1"/>
  <c r="F821" i="1"/>
  <c r="J821" i="1" s="1"/>
  <c r="L821" i="1" s="1"/>
  <c r="F825" i="1"/>
  <c r="J825" i="1" s="1"/>
  <c r="L825" i="1" s="1"/>
  <c r="F829" i="1"/>
  <c r="J829" i="1" s="1"/>
  <c r="L829" i="1" s="1"/>
  <c r="F833" i="1"/>
  <c r="J833" i="1" s="1"/>
  <c r="L833" i="1" s="1"/>
  <c r="F837" i="1"/>
  <c r="J837" i="1" s="1"/>
  <c r="L837" i="1" s="1"/>
  <c r="F841" i="1"/>
  <c r="J841" i="1" s="1"/>
  <c r="L841" i="1" s="1"/>
  <c r="F845" i="1"/>
  <c r="J845" i="1" s="1"/>
  <c r="L845" i="1" s="1"/>
  <c r="F849" i="1"/>
  <c r="J849" i="1" s="1"/>
  <c r="L849" i="1" s="1"/>
  <c r="F35" i="1"/>
  <c r="J35" i="1" s="1"/>
  <c r="L35" i="1" s="1"/>
  <c r="F99" i="1"/>
  <c r="J99" i="1" s="1"/>
  <c r="L99" i="1" s="1"/>
  <c r="F163" i="1"/>
  <c r="J163" i="1" s="1"/>
  <c r="L163" i="1" s="1"/>
  <c r="F227" i="1"/>
  <c r="J227" i="1" s="1"/>
  <c r="L227" i="1" s="1"/>
  <c r="F291" i="1"/>
  <c r="J291" i="1" s="1"/>
  <c r="L291" i="1" s="1"/>
  <c r="F344" i="1"/>
  <c r="J344" i="1" s="1"/>
  <c r="L344" i="1" s="1"/>
  <c r="F360" i="1"/>
  <c r="J360" i="1" s="1"/>
  <c r="L360" i="1" s="1"/>
  <c r="F376" i="1"/>
  <c r="J376" i="1" s="1"/>
  <c r="L376" i="1" s="1"/>
  <c r="F392" i="1"/>
  <c r="J392" i="1" s="1"/>
  <c r="L392" i="1" s="1"/>
  <c r="F408" i="1"/>
  <c r="J408" i="1" s="1"/>
  <c r="L408" i="1" s="1"/>
  <c r="F424" i="1"/>
  <c r="J424" i="1" s="1"/>
  <c r="L424" i="1" s="1"/>
  <c r="F440" i="1"/>
  <c r="J440" i="1" s="1"/>
  <c r="L440" i="1" s="1"/>
  <c r="F456" i="1"/>
  <c r="J456" i="1" s="1"/>
  <c r="L456" i="1" s="1"/>
  <c r="F472" i="1"/>
  <c r="J472" i="1" s="1"/>
  <c r="L472" i="1" s="1"/>
  <c r="F488" i="1"/>
  <c r="J488" i="1" s="1"/>
  <c r="L488" i="1" s="1"/>
  <c r="F504" i="1"/>
  <c r="J504" i="1" s="1"/>
  <c r="L504" i="1" s="1"/>
  <c r="F520" i="1"/>
  <c r="J520" i="1" s="1"/>
  <c r="L520" i="1" s="1"/>
  <c r="F536" i="1"/>
  <c r="J536" i="1" s="1"/>
  <c r="L536" i="1" s="1"/>
  <c r="F552" i="1"/>
  <c r="J552" i="1" s="1"/>
  <c r="L552" i="1" s="1"/>
  <c r="F568" i="1"/>
  <c r="J568" i="1" s="1"/>
  <c r="L568" i="1" s="1"/>
  <c r="F584" i="1"/>
  <c r="J584" i="1" s="1"/>
  <c r="L584" i="1" s="1"/>
  <c r="F597" i="1"/>
  <c r="J597" i="1" s="1"/>
  <c r="L597" i="1" s="1"/>
  <c r="F602" i="1"/>
  <c r="J602" i="1" s="1"/>
  <c r="L602" i="1" s="1"/>
  <c r="F606" i="1"/>
  <c r="J606" i="1" s="1"/>
  <c r="L606" i="1" s="1"/>
  <c r="F610" i="1"/>
  <c r="J610" i="1" s="1"/>
  <c r="L610" i="1" s="1"/>
  <c r="F614" i="1"/>
  <c r="J614" i="1" s="1"/>
  <c r="L614" i="1" s="1"/>
  <c r="F618" i="1"/>
  <c r="J618" i="1" s="1"/>
  <c r="L618" i="1" s="1"/>
  <c r="F622" i="1"/>
  <c r="J622" i="1" s="1"/>
  <c r="L622" i="1" s="1"/>
  <c r="F626" i="1"/>
  <c r="J626" i="1" s="1"/>
  <c r="L626" i="1" s="1"/>
  <c r="F630" i="1"/>
  <c r="J630" i="1" s="1"/>
  <c r="L630" i="1" s="1"/>
  <c r="F634" i="1"/>
  <c r="J634" i="1" s="1"/>
  <c r="L634" i="1" s="1"/>
  <c r="F638" i="1"/>
  <c r="J638" i="1" s="1"/>
  <c r="L638" i="1" s="1"/>
  <c r="F642" i="1"/>
  <c r="J642" i="1" s="1"/>
  <c r="L642" i="1" s="1"/>
  <c r="F646" i="1"/>
  <c r="J646" i="1" s="1"/>
  <c r="L646" i="1" s="1"/>
  <c r="F650" i="1"/>
  <c r="J650" i="1" s="1"/>
  <c r="L650" i="1" s="1"/>
  <c r="F654" i="1"/>
  <c r="J654" i="1" s="1"/>
  <c r="L654" i="1" s="1"/>
  <c r="F658" i="1"/>
  <c r="J658" i="1" s="1"/>
  <c r="L658" i="1" s="1"/>
  <c r="F662" i="1"/>
  <c r="J662" i="1" s="1"/>
  <c r="L662" i="1" s="1"/>
  <c r="F666" i="1"/>
  <c r="J666" i="1" s="1"/>
  <c r="L666" i="1" s="1"/>
  <c r="F670" i="1"/>
  <c r="J670" i="1" s="1"/>
  <c r="L670" i="1" s="1"/>
  <c r="F674" i="1"/>
  <c r="J674" i="1" s="1"/>
  <c r="L674" i="1" s="1"/>
  <c r="F678" i="1"/>
  <c r="J678" i="1" s="1"/>
  <c r="L678" i="1" s="1"/>
  <c r="F682" i="1"/>
  <c r="J682" i="1" s="1"/>
  <c r="L682" i="1" s="1"/>
  <c r="F686" i="1"/>
  <c r="J686" i="1" s="1"/>
  <c r="L686" i="1" s="1"/>
  <c r="F690" i="1"/>
  <c r="J690" i="1" s="1"/>
  <c r="L690" i="1" s="1"/>
  <c r="F694" i="1"/>
  <c r="J694" i="1" s="1"/>
  <c r="L694" i="1" s="1"/>
  <c r="F698" i="1"/>
  <c r="J698" i="1" s="1"/>
  <c r="L698" i="1" s="1"/>
  <c r="F702" i="1"/>
  <c r="J702" i="1" s="1"/>
  <c r="L702" i="1" s="1"/>
  <c r="F706" i="1"/>
  <c r="J706" i="1" s="1"/>
  <c r="L706" i="1" s="1"/>
  <c r="F710" i="1"/>
  <c r="J710" i="1" s="1"/>
  <c r="L710" i="1" s="1"/>
  <c r="F714" i="1"/>
  <c r="J714" i="1" s="1"/>
  <c r="L714" i="1" s="1"/>
  <c r="F718" i="1"/>
  <c r="J718" i="1" s="1"/>
  <c r="L718" i="1" s="1"/>
  <c r="F722" i="1"/>
  <c r="J722" i="1" s="1"/>
  <c r="L722" i="1" s="1"/>
  <c r="F726" i="1"/>
  <c r="J726" i="1" s="1"/>
  <c r="L726" i="1" s="1"/>
  <c r="F730" i="1"/>
  <c r="J730" i="1" s="1"/>
  <c r="L730" i="1" s="1"/>
  <c r="F734" i="1"/>
  <c r="J734" i="1" s="1"/>
  <c r="L734" i="1" s="1"/>
  <c r="F738" i="1"/>
  <c r="J738" i="1" s="1"/>
  <c r="L738" i="1" s="1"/>
  <c r="F742" i="1"/>
  <c r="J742" i="1" s="1"/>
  <c r="L742" i="1" s="1"/>
  <c r="F746" i="1"/>
  <c r="J746" i="1" s="1"/>
  <c r="L746" i="1" s="1"/>
  <c r="F750" i="1"/>
  <c r="J750" i="1" s="1"/>
  <c r="L750" i="1" s="1"/>
  <c r="F754" i="1"/>
  <c r="J754" i="1" s="1"/>
  <c r="L754" i="1" s="1"/>
  <c r="F758" i="1"/>
  <c r="J758" i="1" s="1"/>
  <c r="L758" i="1" s="1"/>
  <c r="F762" i="1"/>
  <c r="J762" i="1" s="1"/>
  <c r="L762" i="1" s="1"/>
  <c r="F766" i="1"/>
  <c r="J766" i="1" s="1"/>
  <c r="L766" i="1" s="1"/>
  <c r="F770" i="1"/>
  <c r="J770" i="1" s="1"/>
  <c r="L770" i="1" s="1"/>
  <c r="F774" i="1"/>
  <c r="J774" i="1" s="1"/>
  <c r="L774" i="1" s="1"/>
  <c r="F778" i="1"/>
  <c r="J778" i="1" s="1"/>
  <c r="L778" i="1" s="1"/>
  <c r="F782" i="1"/>
  <c r="J782" i="1" s="1"/>
  <c r="L782" i="1" s="1"/>
  <c r="F786" i="1"/>
  <c r="J786" i="1" s="1"/>
  <c r="L786" i="1" s="1"/>
  <c r="F790" i="1"/>
  <c r="J790" i="1" s="1"/>
  <c r="L790" i="1" s="1"/>
  <c r="F794" i="1"/>
  <c r="J794" i="1" s="1"/>
  <c r="L794" i="1" s="1"/>
  <c r="F798" i="1"/>
  <c r="J798" i="1" s="1"/>
  <c r="L798" i="1" s="1"/>
  <c r="F802" i="1"/>
  <c r="J802" i="1" s="1"/>
  <c r="L802" i="1" s="1"/>
  <c r="F806" i="1"/>
  <c r="J806" i="1" s="1"/>
  <c r="L806" i="1" s="1"/>
  <c r="F810" i="1"/>
  <c r="J810" i="1" s="1"/>
  <c r="L810" i="1" s="1"/>
  <c r="F814" i="1"/>
  <c r="J814" i="1" s="1"/>
  <c r="L814" i="1" s="1"/>
  <c r="F818" i="1"/>
  <c r="J818" i="1" s="1"/>
  <c r="L818" i="1" s="1"/>
  <c r="F822" i="1"/>
  <c r="J822" i="1" s="1"/>
  <c r="L822" i="1" s="1"/>
  <c r="F826" i="1"/>
  <c r="J826" i="1" s="1"/>
  <c r="L826" i="1" s="1"/>
  <c r="F830" i="1"/>
  <c r="J830" i="1" s="1"/>
  <c r="L830" i="1" s="1"/>
  <c r="F834" i="1"/>
  <c r="J834" i="1" s="1"/>
  <c r="L834" i="1" s="1"/>
  <c r="F838" i="1"/>
  <c r="J838" i="1" s="1"/>
  <c r="L838" i="1" s="1"/>
  <c r="F842" i="1"/>
  <c r="J842" i="1" s="1"/>
  <c r="L842" i="1" s="1"/>
  <c r="F846" i="1"/>
  <c r="J846" i="1" s="1"/>
  <c r="L846" i="1" s="1"/>
  <c r="F850" i="1"/>
  <c r="J850" i="1" s="1"/>
  <c r="L850" i="1" s="1"/>
  <c r="F51" i="1"/>
  <c r="J51" i="1" s="1"/>
  <c r="L51" i="1" s="1"/>
  <c r="F115" i="1"/>
  <c r="J115" i="1" s="1"/>
  <c r="L115" i="1" s="1"/>
  <c r="F179" i="1"/>
  <c r="J179" i="1" s="1"/>
  <c r="L179" i="1" s="1"/>
  <c r="F243" i="1"/>
  <c r="J243" i="1" s="1"/>
  <c r="L243" i="1" s="1"/>
  <c r="F307" i="1"/>
  <c r="J307" i="1" s="1"/>
  <c r="L307" i="1" s="1"/>
  <c r="F348" i="1"/>
  <c r="J348" i="1" s="1"/>
  <c r="L348" i="1" s="1"/>
  <c r="F364" i="1"/>
  <c r="J364" i="1" s="1"/>
  <c r="L364" i="1" s="1"/>
  <c r="F380" i="1"/>
  <c r="J380" i="1" s="1"/>
  <c r="L380" i="1" s="1"/>
  <c r="F396" i="1"/>
  <c r="J396" i="1" s="1"/>
  <c r="L396" i="1" s="1"/>
  <c r="F412" i="1"/>
  <c r="J412" i="1" s="1"/>
  <c r="L412" i="1" s="1"/>
  <c r="F428" i="1"/>
  <c r="J428" i="1" s="1"/>
  <c r="L428" i="1" s="1"/>
  <c r="F444" i="1"/>
  <c r="J444" i="1" s="1"/>
  <c r="L444" i="1" s="1"/>
  <c r="F460" i="1"/>
  <c r="J460" i="1" s="1"/>
  <c r="L460" i="1" s="1"/>
  <c r="F476" i="1"/>
  <c r="J476" i="1" s="1"/>
  <c r="L476" i="1" s="1"/>
  <c r="F492" i="1"/>
  <c r="J492" i="1" s="1"/>
  <c r="L492" i="1" s="1"/>
  <c r="F508" i="1"/>
  <c r="J508" i="1" s="1"/>
  <c r="L508" i="1" s="1"/>
  <c r="F524" i="1"/>
  <c r="J524" i="1" s="1"/>
  <c r="L524" i="1" s="1"/>
  <c r="F540" i="1"/>
  <c r="J540" i="1" s="1"/>
  <c r="L540" i="1" s="1"/>
  <c r="F556" i="1"/>
  <c r="J556" i="1" s="1"/>
  <c r="L556" i="1" s="1"/>
  <c r="F572" i="1"/>
  <c r="J572" i="1" s="1"/>
  <c r="L572" i="1" s="1"/>
  <c r="F588" i="1"/>
  <c r="J588" i="1" s="1"/>
  <c r="L588" i="1" s="1"/>
  <c r="F598" i="1"/>
  <c r="J598" i="1" s="1"/>
  <c r="L598" i="1" s="1"/>
  <c r="F603" i="1"/>
  <c r="J603" i="1" s="1"/>
  <c r="L603" i="1" s="1"/>
  <c r="F607" i="1"/>
  <c r="J607" i="1" s="1"/>
  <c r="L607" i="1" s="1"/>
  <c r="F611" i="1"/>
  <c r="J611" i="1" s="1"/>
  <c r="L611" i="1" s="1"/>
  <c r="F615" i="1"/>
  <c r="J615" i="1" s="1"/>
  <c r="L615" i="1" s="1"/>
  <c r="F619" i="1"/>
  <c r="J619" i="1" s="1"/>
  <c r="L619" i="1" s="1"/>
  <c r="F623" i="1"/>
  <c r="J623" i="1" s="1"/>
  <c r="L623" i="1" s="1"/>
  <c r="F627" i="1"/>
  <c r="J627" i="1" s="1"/>
  <c r="L627" i="1" s="1"/>
  <c r="F631" i="1"/>
  <c r="J631" i="1" s="1"/>
  <c r="L631" i="1" s="1"/>
  <c r="F635" i="1"/>
  <c r="J635" i="1" s="1"/>
  <c r="L635" i="1" s="1"/>
  <c r="F639" i="1"/>
  <c r="J639" i="1" s="1"/>
  <c r="L639" i="1" s="1"/>
  <c r="F643" i="1"/>
  <c r="J643" i="1" s="1"/>
  <c r="L643" i="1" s="1"/>
  <c r="F647" i="1"/>
  <c r="J647" i="1" s="1"/>
  <c r="L647" i="1" s="1"/>
  <c r="F651" i="1"/>
  <c r="J651" i="1" s="1"/>
  <c r="L651" i="1" s="1"/>
  <c r="F655" i="1"/>
  <c r="J655" i="1" s="1"/>
  <c r="L655" i="1" s="1"/>
  <c r="F659" i="1"/>
  <c r="J659" i="1" s="1"/>
  <c r="L659" i="1" s="1"/>
  <c r="F663" i="1"/>
  <c r="J663" i="1" s="1"/>
  <c r="L663" i="1" s="1"/>
  <c r="F667" i="1"/>
  <c r="J667" i="1" s="1"/>
  <c r="L667" i="1" s="1"/>
  <c r="F671" i="1"/>
  <c r="J671" i="1" s="1"/>
  <c r="L671" i="1" s="1"/>
  <c r="F675" i="1"/>
  <c r="J675" i="1" s="1"/>
  <c r="L675" i="1" s="1"/>
  <c r="F679" i="1"/>
  <c r="J679" i="1" s="1"/>
  <c r="L679" i="1" s="1"/>
  <c r="F683" i="1"/>
  <c r="J683" i="1" s="1"/>
  <c r="L683" i="1" s="1"/>
  <c r="F687" i="1"/>
  <c r="J687" i="1" s="1"/>
  <c r="L687" i="1" s="1"/>
  <c r="F691" i="1"/>
  <c r="J691" i="1" s="1"/>
  <c r="L691" i="1" s="1"/>
  <c r="F695" i="1"/>
  <c r="J695" i="1" s="1"/>
  <c r="L695" i="1" s="1"/>
  <c r="F699" i="1"/>
  <c r="J699" i="1" s="1"/>
  <c r="L699" i="1" s="1"/>
  <c r="F703" i="1"/>
  <c r="J703" i="1" s="1"/>
  <c r="L703" i="1" s="1"/>
  <c r="F707" i="1"/>
  <c r="J707" i="1" s="1"/>
  <c r="L707" i="1" s="1"/>
  <c r="F711" i="1"/>
  <c r="J711" i="1" s="1"/>
  <c r="L711" i="1" s="1"/>
  <c r="F715" i="1"/>
  <c r="J715" i="1" s="1"/>
  <c r="L715" i="1" s="1"/>
  <c r="F719" i="1"/>
  <c r="J719" i="1" s="1"/>
  <c r="L719" i="1" s="1"/>
  <c r="F723" i="1"/>
  <c r="J723" i="1" s="1"/>
  <c r="L723" i="1" s="1"/>
  <c r="F727" i="1"/>
  <c r="J727" i="1" s="1"/>
  <c r="L727" i="1" s="1"/>
  <c r="F731" i="1"/>
  <c r="J731" i="1" s="1"/>
  <c r="L731" i="1" s="1"/>
  <c r="F735" i="1"/>
  <c r="J735" i="1" s="1"/>
  <c r="L735" i="1" s="1"/>
  <c r="F739" i="1"/>
  <c r="J739" i="1" s="1"/>
  <c r="L739" i="1" s="1"/>
  <c r="F743" i="1"/>
  <c r="J743" i="1" s="1"/>
  <c r="L743" i="1" s="1"/>
  <c r="F747" i="1"/>
  <c r="J747" i="1" s="1"/>
  <c r="L747" i="1" s="1"/>
  <c r="F751" i="1"/>
  <c r="J751" i="1" s="1"/>
  <c r="L751" i="1" s="1"/>
  <c r="F755" i="1"/>
  <c r="J755" i="1" s="1"/>
  <c r="L755" i="1" s="1"/>
  <c r="F759" i="1"/>
  <c r="J759" i="1" s="1"/>
  <c r="L759" i="1" s="1"/>
  <c r="F763" i="1"/>
  <c r="J763" i="1" s="1"/>
  <c r="L763" i="1" s="1"/>
  <c r="F767" i="1"/>
  <c r="J767" i="1" s="1"/>
  <c r="L767" i="1" s="1"/>
  <c r="F771" i="1"/>
  <c r="J771" i="1" s="1"/>
  <c r="L771" i="1" s="1"/>
  <c r="F775" i="1"/>
  <c r="J775" i="1" s="1"/>
  <c r="L775" i="1" s="1"/>
  <c r="F779" i="1"/>
  <c r="J779" i="1" s="1"/>
  <c r="L779" i="1" s="1"/>
  <c r="F783" i="1"/>
  <c r="J783" i="1" s="1"/>
  <c r="L783" i="1" s="1"/>
  <c r="F787" i="1"/>
  <c r="J787" i="1" s="1"/>
  <c r="L787" i="1" s="1"/>
  <c r="F791" i="1"/>
  <c r="J791" i="1" s="1"/>
  <c r="L791" i="1" s="1"/>
  <c r="F795" i="1"/>
  <c r="J795" i="1" s="1"/>
  <c r="L795" i="1" s="1"/>
  <c r="F799" i="1"/>
  <c r="J799" i="1" s="1"/>
  <c r="L799" i="1" s="1"/>
  <c r="F803" i="1"/>
  <c r="J803" i="1" s="1"/>
  <c r="L803" i="1" s="1"/>
  <c r="F807" i="1"/>
  <c r="J807" i="1" s="1"/>
  <c r="L807" i="1" s="1"/>
  <c r="F811" i="1"/>
  <c r="J811" i="1" s="1"/>
  <c r="L811" i="1" s="1"/>
  <c r="F815" i="1"/>
  <c r="J815" i="1" s="1"/>
  <c r="L815" i="1" s="1"/>
  <c r="F819" i="1"/>
  <c r="J819" i="1" s="1"/>
  <c r="L819" i="1" s="1"/>
  <c r="F823" i="1"/>
  <c r="J823" i="1" s="1"/>
  <c r="L823" i="1" s="1"/>
  <c r="F827" i="1"/>
  <c r="J827" i="1" s="1"/>
  <c r="L827" i="1" s="1"/>
  <c r="F831" i="1"/>
  <c r="J831" i="1" s="1"/>
  <c r="L831" i="1" s="1"/>
  <c r="F835" i="1"/>
  <c r="J835" i="1" s="1"/>
  <c r="L835" i="1" s="1"/>
  <c r="F839" i="1"/>
  <c r="J839" i="1" s="1"/>
  <c r="L839" i="1" s="1"/>
  <c r="F843" i="1"/>
  <c r="J843" i="1" s="1"/>
  <c r="L843" i="1" s="1"/>
  <c r="F847" i="1"/>
  <c r="J847" i="1" s="1"/>
  <c r="L847" i="1" s="1"/>
  <c r="F851" i="1"/>
  <c r="J851" i="1" s="1"/>
  <c r="L851" i="1" s="1"/>
  <c r="F67" i="1"/>
  <c r="J67" i="1" s="1"/>
  <c r="L67" i="1" s="1"/>
  <c r="F323" i="1"/>
  <c r="J323" i="1" s="1"/>
  <c r="L323" i="1" s="1"/>
  <c r="F400" i="1"/>
  <c r="J400" i="1" s="1"/>
  <c r="L400" i="1" s="1"/>
  <c r="F464" i="1"/>
  <c r="J464" i="1" s="1"/>
  <c r="L464" i="1" s="1"/>
  <c r="F528" i="1"/>
  <c r="J528" i="1" s="1"/>
  <c r="L528" i="1" s="1"/>
  <c r="F592" i="1"/>
  <c r="J592" i="1" s="1"/>
  <c r="L592" i="1" s="1"/>
  <c r="F612" i="1"/>
  <c r="J612" i="1" s="1"/>
  <c r="L612" i="1" s="1"/>
  <c r="F628" i="1"/>
  <c r="J628" i="1" s="1"/>
  <c r="L628" i="1" s="1"/>
  <c r="F644" i="1"/>
  <c r="J644" i="1" s="1"/>
  <c r="L644" i="1" s="1"/>
  <c r="F660" i="1"/>
  <c r="J660" i="1" s="1"/>
  <c r="L660" i="1" s="1"/>
  <c r="F676" i="1"/>
  <c r="J676" i="1" s="1"/>
  <c r="L676" i="1" s="1"/>
  <c r="F692" i="1"/>
  <c r="J692" i="1" s="1"/>
  <c r="L692" i="1" s="1"/>
  <c r="F708" i="1"/>
  <c r="J708" i="1" s="1"/>
  <c r="L708" i="1" s="1"/>
  <c r="F724" i="1"/>
  <c r="J724" i="1" s="1"/>
  <c r="L724" i="1" s="1"/>
  <c r="F740" i="1"/>
  <c r="J740" i="1" s="1"/>
  <c r="L740" i="1" s="1"/>
  <c r="F756" i="1"/>
  <c r="J756" i="1" s="1"/>
  <c r="L756" i="1" s="1"/>
  <c r="F772" i="1"/>
  <c r="J772" i="1" s="1"/>
  <c r="L772" i="1" s="1"/>
  <c r="F788" i="1"/>
  <c r="J788" i="1" s="1"/>
  <c r="L788" i="1" s="1"/>
  <c r="F804" i="1"/>
  <c r="J804" i="1" s="1"/>
  <c r="L804" i="1" s="1"/>
  <c r="F820" i="1"/>
  <c r="J820" i="1" s="1"/>
  <c r="L820" i="1" s="1"/>
  <c r="F836" i="1"/>
  <c r="J836" i="1" s="1"/>
  <c r="L836" i="1" s="1"/>
  <c r="F852" i="1"/>
  <c r="J852" i="1" s="1"/>
  <c r="L852" i="1" s="1"/>
  <c r="F856" i="1"/>
  <c r="J856" i="1" s="1"/>
  <c r="L856" i="1" s="1"/>
  <c r="F860" i="1"/>
  <c r="J860" i="1" s="1"/>
  <c r="L860" i="1" s="1"/>
  <c r="F864" i="1"/>
  <c r="J864" i="1" s="1"/>
  <c r="L864" i="1" s="1"/>
  <c r="F868" i="1"/>
  <c r="J868" i="1" s="1"/>
  <c r="L868" i="1" s="1"/>
  <c r="F872" i="1"/>
  <c r="J872" i="1" s="1"/>
  <c r="L872" i="1" s="1"/>
  <c r="F876" i="1"/>
  <c r="J876" i="1" s="1"/>
  <c r="L876" i="1" s="1"/>
  <c r="F880" i="1"/>
  <c r="J880" i="1" s="1"/>
  <c r="L880" i="1" s="1"/>
  <c r="F884" i="1"/>
  <c r="J884" i="1" s="1"/>
  <c r="L884" i="1" s="1"/>
  <c r="F888" i="1"/>
  <c r="J888" i="1" s="1"/>
  <c r="L888" i="1" s="1"/>
  <c r="F892" i="1"/>
  <c r="J892" i="1" s="1"/>
  <c r="L892" i="1" s="1"/>
  <c r="F896" i="1"/>
  <c r="J896" i="1" s="1"/>
  <c r="L896" i="1" s="1"/>
  <c r="F900" i="1"/>
  <c r="J900" i="1" s="1"/>
  <c r="L900" i="1" s="1"/>
  <c r="F904" i="1"/>
  <c r="J904" i="1" s="1"/>
  <c r="L904" i="1" s="1"/>
  <c r="F908" i="1"/>
  <c r="J908" i="1" s="1"/>
  <c r="L908" i="1" s="1"/>
  <c r="F912" i="1"/>
  <c r="J912" i="1" s="1"/>
  <c r="L912" i="1" s="1"/>
  <c r="F916" i="1"/>
  <c r="J916" i="1" s="1"/>
  <c r="L916" i="1" s="1"/>
  <c r="F920" i="1"/>
  <c r="J920" i="1" s="1"/>
  <c r="L920" i="1" s="1"/>
  <c r="F924" i="1"/>
  <c r="J924" i="1" s="1"/>
  <c r="L924" i="1" s="1"/>
  <c r="F928" i="1"/>
  <c r="J928" i="1" s="1"/>
  <c r="L928" i="1" s="1"/>
  <c r="F932" i="1"/>
  <c r="J932" i="1" s="1"/>
  <c r="L932" i="1" s="1"/>
  <c r="F936" i="1"/>
  <c r="J936" i="1" s="1"/>
  <c r="L936" i="1" s="1"/>
  <c r="F940" i="1"/>
  <c r="J940" i="1" s="1"/>
  <c r="L940" i="1" s="1"/>
  <c r="F944" i="1"/>
  <c r="J944" i="1" s="1"/>
  <c r="L944" i="1" s="1"/>
  <c r="F948" i="1"/>
  <c r="J948" i="1" s="1"/>
  <c r="L948" i="1" s="1"/>
  <c r="F952" i="1"/>
  <c r="J952" i="1" s="1"/>
  <c r="L952" i="1" s="1"/>
  <c r="F956" i="1"/>
  <c r="J956" i="1" s="1"/>
  <c r="L956" i="1" s="1"/>
  <c r="F960" i="1"/>
  <c r="J960" i="1" s="1"/>
  <c r="L960" i="1" s="1"/>
  <c r="F964" i="1"/>
  <c r="J964" i="1" s="1"/>
  <c r="L964" i="1" s="1"/>
  <c r="F968" i="1"/>
  <c r="J968" i="1" s="1"/>
  <c r="L968" i="1" s="1"/>
  <c r="F972" i="1"/>
  <c r="J972" i="1" s="1"/>
  <c r="L972" i="1" s="1"/>
  <c r="F976" i="1"/>
  <c r="J976" i="1" s="1"/>
  <c r="L976" i="1" s="1"/>
  <c r="F980" i="1"/>
  <c r="J980" i="1" s="1"/>
  <c r="L980" i="1" s="1"/>
  <c r="F984" i="1"/>
  <c r="J984" i="1" s="1"/>
  <c r="L984" i="1" s="1"/>
  <c r="F988" i="1"/>
  <c r="J988" i="1" s="1"/>
  <c r="L988" i="1" s="1"/>
  <c r="F992" i="1"/>
  <c r="J992" i="1" s="1"/>
  <c r="L992" i="1" s="1"/>
  <c r="F996" i="1"/>
  <c r="J996" i="1" s="1"/>
  <c r="L996" i="1" s="1"/>
  <c r="F1000" i="1"/>
  <c r="J1000" i="1" s="1"/>
  <c r="L1000" i="1" s="1"/>
  <c r="F1004" i="1"/>
  <c r="J1004" i="1" s="1"/>
  <c r="L1004" i="1" s="1"/>
  <c r="F1008" i="1"/>
  <c r="J1008" i="1" s="1"/>
  <c r="L1008" i="1" s="1"/>
  <c r="F1012" i="1"/>
  <c r="J1012" i="1" s="1"/>
  <c r="L1012" i="1" s="1"/>
  <c r="F1016" i="1"/>
  <c r="J1016" i="1" s="1"/>
  <c r="L1016" i="1" s="1"/>
  <c r="F1020" i="1"/>
  <c r="J1020" i="1" s="1"/>
  <c r="L1020" i="1" s="1"/>
  <c r="F1024" i="1"/>
  <c r="J1024" i="1" s="1"/>
  <c r="L1024" i="1" s="1"/>
  <c r="F1028" i="1"/>
  <c r="J1028" i="1" s="1"/>
  <c r="L1028" i="1" s="1"/>
  <c r="F1032" i="1"/>
  <c r="J1032" i="1" s="1"/>
  <c r="L1032" i="1" s="1"/>
  <c r="F1036" i="1"/>
  <c r="J1036" i="1" s="1"/>
  <c r="L1036" i="1" s="1"/>
  <c r="F1040" i="1"/>
  <c r="J1040" i="1" s="1"/>
  <c r="L1040" i="1" s="1"/>
  <c r="F1044" i="1"/>
  <c r="J1044" i="1" s="1"/>
  <c r="L1044" i="1" s="1"/>
  <c r="F1048" i="1"/>
  <c r="J1048" i="1" s="1"/>
  <c r="L1048" i="1" s="1"/>
  <c r="F1052" i="1"/>
  <c r="J1052" i="1" s="1"/>
  <c r="L1052" i="1" s="1"/>
  <c r="F1056" i="1"/>
  <c r="J1056" i="1" s="1"/>
  <c r="L1056" i="1" s="1"/>
  <c r="F1060" i="1"/>
  <c r="J1060" i="1" s="1"/>
  <c r="L1060" i="1" s="1"/>
  <c r="F1064" i="1"/>
  <c r="J1064" i="1" s="1"/>
  <c r="L1064" i="1" s="1"/>
  <c r="F1068" i="1"/>
  <c r="J1068" i="1" s="1"/>
  <c r="L1068" i="1" s="1"/>
  <c r="F1072" i="1"/>
  <c r="J1072" i="1" s="1"/>
  <c r="L1072" i="1" s="1"/>
  <c r="F1076" i="1"/>
  <c r="J1076" i="1" s="1"/>
  <c r="L1076" i="1" s="1"/>
  <c r="F1080" i="1"/>
  <c r="J1080" i="1" s="1"/>
  <c r="L1080" i="1" s="1"/>
  <c r="F1084" i="1"/>
  <c r="J1084" i="1" s="1"/>
  <c r="L1084" i="1" s="1"/>
  <c r="F1088" i="1"/>
  <c r="J1088" i="1" s="1"/>
  <c r="L1088" i="1" s="1"/>
  <c r="F1092" i="1"/>
  <c r="J1092" i="1" s="1"/>
  <c r="L1092" i="1" s="1"/>
  <c r="F1096" i="1"/>
  <c r="J1096" i="1" s="1"/>
  <c r="L1096" i="1" s="1"/>
  <c r="F1100" i="1"/>
  <c r="J1100" i="1" s="1"/>
  <c r="L1100" i="1" s="1"/>
  <c r="F1104" i="1"/>
  <c r="J1104" i="1" s="1"/>
  <c r="L1104" i="1" s="1"/>
  <c r="F1108" i="1"/>
  <c r="J1108" i="1" s="1"/>
  <c r="L1108" i="1" s="1"/>
  <c r="F1112" i="1"/>
  <c r="J1112" i="1" s="1"/>
  <c r="L1112" i="1" s="1"/>
  <c r="F1116" i="1"/>
  <c r="J1116" i="1" s="1"/>
  <c r="L1116" i="1" s="1"/>
  <c r="F1120" i="1"/>
  <c r="J1120" i="1" s="1"/>
  <c r="L1120" i="1" s="1"/>
  <c r="F1124" i="1"/>
  <c r="J1124" i="1" s="1"/>
  <c r="L1124" i="1" s="1"/>
  <c r="F1128" i="1"/>
  <c r="J1128" i="1" s="1"/>
  <c r="L1128" i="1" s="1"/>
  <c r="F1132" i="1"/>
  <c r="J1132" i="1" s="1"/>
  <c r="L1132" i="1" s="1"/>
  <c r="F1136" i="1"/>
  <c r="J1136" i="1" s="1"/>
  <c r="L1136" i="1" s="1"/>
  <c r="F1140" i="1"/>
  <c r="J1140" i="1" s="1"/>
  <c r="L1140" i="1" s="1"/>
  <c r="F1144" i="1"/>
  <c r="J1144" i="1" s="1"/>
  <c r="L1144" i="1" s="1"/>
  <c r="F1148" i="1"/>
  <c r="J1148" i="1" s="1"/>
  <c r="L1148" i="1" s="1"/>
  <c r="F1152" i="1"/>
  <c r="J1152" i="1" s="1"/>
  <c r="L1152" i="1" s="1"/>
  <c r="F1156" i="1"/>
  <c r="J1156" i="1" s="1"/>
  <c r="L1156" i="1" s="1"/>
  <c r="F1160" i="1"/>
  <c r="J1160" i="1" s="1"/>
  <c r="L1160" i="1" s="1"/>
  <c r="F1164" i="1"/>
  <c r="J1164" i="1" s="1"/>
  <c r="L1164" i="1" s="1"/>
  <c r="F1168" i="1"/>
  <c r="J1168" i="1" s="1"/>
  <c r="L1168" i="1" s="1"/>
  <c r="F1172" i="1"/>
  <c r="J1172" i="1" s="1"/>
  <c r="L1172" i="1" s="1"/>
  <c r="F1176" i="1"/>
  <c r="J1176" i="1" s="1"/>
  <c r="L1176" i="1" s="1"/>
  <c r="F1180" i="1"/>
  <c r="J1180" i="1" s="1"/>
  <c r="L1180" i="1" s="1"/>
  <c r="F1184" i="1"/>
  <c r="J1184" i="1" s="1"/>
  <c r="L1184" i="1" s="1"/>
  <c r="F1188" i="1"/>
  <c r="J1188" i="1" s="1"/>
  <c r="L1188" i="1" s="1"/>
  <c r="F1192" i="1"/>
  <c r="J1192" i="1" s="1"/>
  <c r="L1192" i="1" s="1"/>
  <c r="F1196" i="1"/>
  <c r="J1196" i="1" s="1"/>
  <c r="L1196" i="1" s="1"/>
  <c r="F1200" i="1"/>
  <c r="J1200" i="1" s="1"/>
  <c r="L1200" i="1" s="1"/>
  <c r="F1204" i="1"/>
  <c r="J1204" i="1" s="1"/>
  <c r="L1204" i="1" s="1"/>
  <c r="F1208" i="1"/>
  <c r="J1208" i="1" s="1"/>
  <c r="L1208" i="1" s="1"/>
  <c r="F1212" i="1"/>
  <c r="J1212" i="1" s="1"/>
  <c r="L1212" i="1" s="1"/>
  <c r="F1216" i="1"/>
  <c r="J1216" i="1" s="1"/>
  <c r="L1216" i="1" s="1"/>
  <c r="F1220" i="1"/>
  <c r="J1220" i="1" s="1"/>
  <c r="L1220" i="1" s="1"/>
  <c r="F1224" i="1"/>
  <c r="J1224" i="1" s="1"/>
  <c r="L1224" i="1" s="1"/>
  <c r="F1228" i="1"/>
  <c r="J1228" i="1" s="1"/>
  <c r="L1228" i="1" s="1"/>
  <c r="F1232" i="1"/>
  <c r="J1232" i="1" s="1"/>
  <c r="L1232" i="1" s="1"/>
  <c r="F1236" i="1"/>
  <c r="J1236" i="1" s="1"/>
  <c r="F1240" i="1"/>
  <c r="J1240" i="1" s="1"/>
  <c r="L1240" i="1" s="1"/>
  <c r="F1244" i="1"/>
  <c r="J1244" i="1" s="1"/>
  <c r="L1244" i="1" s="1"/>
  <c r="F1248" i="1"/>
  <c r="J1248" i="1" s="1"/>
  <c r="L1248" i="1" s="1"/>
  <c r="F1252" i="1"/>
  <c r="J1252" i="1" s="1"/>
  <c r="L1252" i="1" s="1"/>
  <c r="F1256" i="1"/>
  <c r="J1256" i="1" s="1"/>
  <c r="L1256" i="1" s="1"/>
  <c r="F1260" i="1"/>
  <c r="J1260" i="1" s="1"/>
  <c r="L1260" i="1" s="1"/>
  <c r="F1264" i="1"/>
  <c r="J1264" i="1" s="1"/>
  <c r="L1264" i="1" s="1"/>
  <c r="F1268" i="1"/>
  <c r="J1268" i="1" s="1"/>
  <c r="L1268" i="1" s="1"/>
  <c r="F1272" i="1"/>
  <c r="J1272" i="1" s="1"/>
  <c r="L1272" i="1" s="1"/>
  <c r="F1276" i="1"/>
  <c r="J1276" i="1" s="1"/>
  <c r="L1276" i="1" s="1"/>
  <c r="F1280" i="1"/>
  <c r="J1280" i="1" s="1"/>
  <c r="L1280" i="1" s="1"/>
  <c r="F1284" i="1"/>
  <c r="J1284" i="1" s="1"/>
  <c r="L1284" i="1" s="1"/>
  <c r="F1288" i="1"/>
  <c r="J1288" i="1" s="1"/>
  <c r="L1288" i="1" s="1"/>
  <c r="F1292" i="1"/>
  <c r="J1292" i="1" s="1"/>
  <c r="L1292" i="1" s="1"/>
  <c r="F1296" i="1"/>
  <c r="J1296" i="1" s="1"/>
  <c r="L1296" i="1" s="1"/>
  <c r="F1300" i="1"/>
  <c r="J1300" i="1" s="1"/>
  <c r="L1300" i="1" s="1"/>
  <c r="F1304" i="1"/>
  <c r="J1304" i="1" s="1"/>
  <c r="L1304" i="1" s="1"/>
  <c r="F1308" i="1"/>
  <c r="J1308" i="1" s="1"/>
  <c r="L1308" i="1" s="1"/>
  <c r="F1312" i="1"/>
  <c r="J1312" i="1" s="1"/>
  <c r="L1312" i="1" s="1"/>
  <c r="F1316" i="1"/>
  <c r="J1316" i="1" s="1"/>
  <c r="L1316" i="1" s="1"/>
  <c r="F1320" i="1"/>
  <c r="J1320" i="1" s="1"/>
  <c r="L1320" i="1" s="1"/>
  <c r="F1324" i="1"/>
  <c r="J1324" i="1" s="1"/>
  <c r="L1324" i="1" s="1"/>
  <c r="F1328" i="1"/>
  <c r="J1328" i="1" s="1"/>
  <c r="L1328" i="1" s="1"/>
  <c r="F1332" i="1"/>
  <c r="J1332" i="1" s="1"/>
  <c r="L1332" i="1" s="1"/>
  <c r="F1336" i="1"/>
  <c r="J1336" i="1" s="1"/>
  <c r="L1336" i="1" s="1"/>
  <c r="F1340" i="1"/>
  <c r="J1340" i="1" s="1"/>
  <c r="L1340" i="1" s="1"/>
  <c r="F1344" i="1"/>
  <c r="J1344" i="1" s="1"/>
  <c r="L1344" i="1" s="1"/>
  <c r="F1348" i="1"/>
  <c r="J1348" i="1" s="1"/>
  <c r="L1348" i="1" s="1"/>
  <c r="F1352" i="1"/>
  <c r="J1352" i="1" s="1"/>
  <c r="L1352" i="1" s="1"/>
  <c r="F1356" i="1"/>
  <c r="J1356" i="1" s="1"/>
  <c r="L1356" i="1" s="1"/>
  <c r="F1360" i="1"/>
  <c r="J1360" i="1" s="1"/>
  <c r="L1360" i="1" s="1"/>
  <c r="F1364" i="1"/>
  <c r="J1364" i="1" s="1"/>
  <c r="L1364" i="1" s="1"/>
  <c r="F1368" i="1"/>
  <c r="J1368" i="1" s="1"/>
  <c r="L1368" i="1" s="1"/>
  <c r="F1372" i="1"/>
  <c r="J1372" i="1" s="1"/>
  <c r="L1372" i="1" s="1"/>
  <c r="F1376" i="1"/>
  <c r="J1376" i="1" s="1"/>
  <c r="L1376" i="1" s="1"/>
  <c r="F1380" i="1"/>
  <c r="J1380" i="1" s="1"/>
  <c r="L1380" i="1" s="1"/>
  <c r="F1384" i="1"/>
  <c r="J1384" i="1" s="1"/>
  <c r="L1384" i="1" s="1"/>
  <c r="F1388" i="1"/>
  <c r="J1388" i="1" s="1"/>
  <c r="L1388" i="1" s="1"/>
  <c r="F1392" i="1"/>
  <c r="J1392" i="1" s="1"/>
  <c r="L1392" i="1" s="1"/>
  <c r="F1396" i="1"/>
  <c r="J1396" i="1" s="1"/>
  <c r="L1396" i="1" s="1"/>
  <c r="F1400" i="1"/>
  <c r="J1400" i="1" s="1"/>
  <c r="L1400" i="1" s="1"/>
  <c r="F1404" i="1"/>
  <c r="J1404" i="1" s="1"/>
  <c r="L1404" i="1" s="1"/>
  <c r="F1408" i="1"/>
  <c r="J1408" i="1" s="1"/>
  <c r="L1408" i="1" s="1"/>
  <c r="F1412" i="1"/>
  <c r="J1412" i="1" s="1"/>
  <c r="L1412" i="1" s="1"/>
  <c r="F1416" i="1"/>
  <c r="J1416" i="1" s="1"/>
  <c r="L1416" i="1" s="1"/>
  <c r="F1420" i="1"/>
  <c r="J1420" i="1" s="1"/>
  <c r="L1420" i="1" s="1"/>
  <c r="F1424" i="1"/>
  <c r="J1424" i="1" s="1"/>
  <c r="L1424" i="1" s="1"/>
  <c r="F1428" i="1"/>
  <c r="J1428" i="1" s="1"/>
  <c r="L1428" i="1" s="1"/>
  <c r="F1432" i="1"/>
  <c r="J1432" i="1" s="1"/>
  <c r="L1432" i="1" s="1"/>
  <c r="F1436" i="1"/>
  <c r="J1436" i="1" s="1"/>
  <c r="L1436" i="1" s="1"/>
  <c r="F1440" i="1"/>
  <c r="J1440" i="1" s="1"/>
  <c r="L1440" i="1" s="1"/>
  <c r="F1444" i="1"/>
  <c r="J1444" i="1" s="1"/>
  <c r="L1444" i="1" s="1"/>
  <c r="F131" i="1"/>
  <c r="J131" i="1" s="1"/>
  <c r="L131" i="1" s="1"/>
  <c r="F352" i="1"/>
  <c r="J352" i="1" s="1"/>
  <c r="L352" i="1" s="1"/>
  <c r="F416" i="1"/>
  <c r="J416" i="1" s="1"/>
  <c r="L416" i="1" s="1"/>
  <c r="F480" i="1"/>
  <c r="J480" i="1" s="1"/>
  <c r="L480" i="1" s="1"/>
  <c r="F544" i="1"/>
  <c r="J544" i="1" s="1"/>
  <c r="L544" i="1" s="1"/>
  <c r="F600" i="1"/>
  <c r="J600" i="1" s="1"/>
  <c r="L600" i="1" s="1"/>
  <c r="F616" i="1"/>
  <c r="J616" i="1" s="1"/>
  <c r="L616" i="1" s="1"/>
  <c r="F632" i="1"/>
  <c r="J632" i="1" s="1"/>
  <c r="L632" i="1" s="1"/>
  <c r="F648" i="1"/>
  <c r="J648" i="1" s="1"/>
  <c r="L648" i="1" s="1"/>
  <c r="F664" i="1"/>
  <c r="J664" i="1" s="1"/>
  <c r="L664" i="1" s="1"/>
  <c r="F680" i="1"/>
  <c r="J680" i="1" s="1"/>
  <c r="L680" i="1" s="1"/>
  <c r="F696" i="1"/>
  <c r="J696" i="1" s="1"/>
  <c r="L696" i="1" s="1"/>
  <c r="F712" i="1"/>
  <c r="J712" i="1" s="1"/>
  <c r="L712" i="1" s="1"/>
  <c r="F728" i="1"/>
  <c r="J728" i="1" s="1"/>
  <c r="L728" i="1" s="1"/>
  <c r="F744" i="1"/>
  <c r="J744" i="1" s="1"/>
  <c r="L744" i="1" s="1"/>
  <c r="F760" i="1"/>
  <c r="J760" i="1" s="1"/>
  <c r="L760" i="1" s="1"/>
  <c r="F776" i="1"/>
  <c r="J776" i="1" s="1"/>
  <c r="L776" i="1" s="1"/>
  <c r="F792" i="1"/>
  <c r="J792" i="1" s="1"/>
  <c r="L792" i="1" s="1"/>
  <c r="F808" i="1"/>
  <c r="J808" i="1" s="1"/>
  <c r="L808" i="1" s="1"/>
  <c r="F824" i="1"/>
  <c r="J824" i="1" s="1"/>
  <c r="L824" i="1" s="1"/>
  <c r="F840" i="1"/>
  <c r="J840" i="1" s="1"/>
  <c r="L840" i="1" s="1"/>
  <c r="F853" i="1"/>
  <c r="J853" i="1" s="1"/>
  <c r="L853" i="1" s="1"/>
  <c r="F857" i="1"/>
  <c r="J857" i="1" s="1"/>
  <c r="L857" i="1" s="1"/>
  <c r="F861" i="1"/>
  <c r="J861" i="1" s="1"/>
  <c r="L861" i="1" s="1"/>
  <c r="F865" i="1"/>
  <c r="J865" i="1" s="1"/>
  <c r="L865" i="1" s="1"/>
  <c r="F869" i="1"/>
  <c r="J869" i="1" s="1"/>
  <c r="L869" i="1" s="1"/>
  <c r="F873" i="1"/>
  <c r="J873" i="1" s="1"/>
  <c r="L873" i="1" s="1"/>
  <c r="F877" i="1"/>
  <c r="J877" i="1" s="1"/>
  <c r="L877" i="1" s="1"/>
  <c r="F881" i="1"/>
  <c r="J881" i="1" s="1"/>
  <c r="L881" i="1" s="1"/>
  <c r="F885" i="1"/>
  <c r="J885" i="1" s="1"/>
  <c r="L885" i="1" s="1"/>
  <c r="F889" i="1"/>
  <c r="J889" i="1" s="1"/>
  <c r="L889" i="1" s="1"/>
  <c r="F893" i="1"/>
  <c r="J893" i="1" s="1"/>
  <c r="L893" i="1" s="1"/>
  <c r="F897" i="1"/>
  <c r="J897" i="1" s="1"/>
  <c r="L897" i="1" s="1"/>
  <c r="F901" i="1"/>
  <c r="J901" i="1" s="1"/>
  <c r="L901" i="1" s="1"/>
  <c r="F905" i="1"/>
  <c r="J905" i="1" s="1"/>
  <c r="L905" i="1" s="1"/>
  <c r="F909" i="1"/>
  <c r="J909" i="1" s="1"/>
  <c r="L909" i="1" s="1"/>
  <c r="F913" i="1"/>
  <c r="J913" i="1" s="1"/>
  <c r="L913" i="1" s="1"/>
  <c r="F917" i="1"/>
  <c r="J917" i="1" s="1"/>
  <c r="L917" i="1" s="1"/>
  <c r="F921" i="1"/>
  <c r="J921" i="1" s="1"/>
  <c r="L921" i="1" s="1"/>
  <c r="F925" i="1"/>
  <c r="J925" i="1" s="1"/>
  <c r="L925" i="1" s="1"/>
  <c r="F929" i="1"/>
  <c r="J929" i="1" s="1"/>
  <c r="L929" i="1" s="1"/>
  <c r="F933" i="1"/>
  <c r="J933" i="1" s="1"/>
  <c r="L933" i="1" s="1"/>
  <c r="F937" i="1"/>
  <c r="J937" i="1" s="1"/>
  <c r="L937" i="1" s="1"/>
  <c r="F941" i="1"/>
  <c r="J941" i="1" s="1"/>
  <c r="L941" i="1" s="1"/>
  <c r="F945" i="1"/>
  <c r="J945" i="1" s="1"/>
  <c r="L945" i="1" s="1"/>
  <c r="F949" i="1"/>
  <c r="J949" i="1" s="1"/>
  <c r="L949" i="1" s="1"/>
  <c r="F953" i="1"/>
  <c r="J953" i="1" s="1"/>
  <c r="L953" i="1" s="1"/>
  <c r="F957" i="1"/>
  <c r="J957" i="1" s="1"/>
  <c r="L957" i="1" s="1"/>
  <c r="F961" i="1"/>
  <c r="J961" i="1" s="1"/>
  <c r="L961" i="1" s="1"/>
  <c r="F965" i="1"/>
  <c r="J965" i="1" s="1"/>
  <c r="L965" i="1" s="1"/>
  <c r="F969" i="1"/>
  <c r="J969" i="1" s="1"/>
  <c r="L969" i="1" s="1"/>
  <c r="F973" i="1"/>
  <c r="J973" i="1" s="1"/>
  <c r="L973" i="1" s="1"/>
  <c r="F977" i="1"/>
  <c r="J977" i="1" s="1"/>
  <c r="L977" i="1" s="1"/>
  <c r="F981" i="1"/>
  <c r="J981" i="1" s="1"/>
  <c r="L981" i="1" s="1"/>
  <c r="F985" i="1"/>
  <c r="J985" i="1" s="1"/>
  <c r="L985" i="1" s="1"/>
  <c r="F989" i="1"/>
  <c r="J989" i="1" s="1"/>
  <c r="L989" i="1" s="1"/>
  <c r="F993" i="1"/>
  <c r="J993" i="1" s="1"/>
  <c r="L993" i="1" s="1"/>
  <c r="F997" i="1"/>
  <c r="J997" i="1" s="1"/>
  <c r="L997" i="1" s="1"/>
  <c r="F1001" i="1"/>
  <c r="J1001" i="1" s="1"/>
  <c r="L1001" i="1" s="1"/>
  <c r="F1005" i="1"/>
  <c r="J1005" i="1" s="1"/>
  <c r="L1005" i="1" s="1"/>
  <c r="F1009" i="1"/>
  <c r="J1009" i="1" s="1"/>
  <c r="L1009" i="1" s="1"/>
  <c r="F1013" i="1"/>
  <c r="J1013" i="1" s="1"/>
  <c r="L1013" i="1" s="1"/>
  <c r="F1017" i="1"/>
  <c r="J1017" i="1" s="1"/>
  <c r="L1017" i="1" s="1"/>
  <c r="F1021" i="1"/>
  <c r="J1021" i="1" s="1"/>
  <c r="L1021" i="1" s="1"/>
  <c r="F1025" i="1"/>
  <c r="J1025" i="1" s="1"/>
  <c r="L1025" i="1" s="1"/>
  <c r="F1029" i="1"/>
  <c r="J1029" i="1" s="1"/>
  <c r="L1029" i="1" s="1"/>
  <c r="F1033" i="1"/>
  <c r="J1033" i="1" s="1"/>
  <c r="L1033" i="1" s="1"/>
  <c r="F1037" i="1"/>
  <c r="J1037" i="1" s="1"/>
  <c r="L1037" i="1" s="1"/>
  <c r="F1041" i="1"/>
  <c r="J1041" i="1" s="1"/>
  <c r="L1041" i="1" s="1"/>
  <c r="F1045" i="1"/>
  <c r="J1045" i="1" s="1"/>
  <c r="L1045" i="1" s="1"/>
  <c r="F1049" i="1"/>
  <c r="J1049" i="1" s="1"/>
  <c r="L1049" i="1" s="1"/>
  <c r="F1053" i="1"/>
  <c r="J1053" i="1" s="1"/>
  <c r="L1053" i="1" s="1"/>
  <c r="F1057" i="1"/>
  <c r="J1057" i="1" s="1"/>
  <c r="L1057" i="1" s="1"/>
  <c r="F1061" i="1"/>
  <c r="J1061" i="1" s="1"/>
  <c r="L1061" i="1" s="1"/>
  <c r="F1065" i="1"/>
  <c r="J1065" i="1" s="1"/>
  <c r="L1065" i="1" s="1"/>
  <c r="F1069" i="1"/>
  <c r="J1069" i="1" s="1"/>
  <c r="L1069" i="1" s="1"/>
  <c r="F1073" i="1"/>
  <c r="J1073" i="1" s="1"/>
  <c r="L1073" i="1" s="1"/>
  <c r="F1077" i="1"/>
  <c r="J1077" i="1" s="1"/>
  <c r="L1077" i="1" s="1"/>
  <c r="F1081" i="1"/>
  <c r="J1081" i="1" s="1"/>
  <c r="L1081" i="1" s="1"/>
  <c r="F1085" i="1"/>
  <c r="J1085" i="1" s="1"/>
  <c r="L1085" i="1" s="1"/>
  <c r="F1089" i="1"/>
  <c r="J1089" i="1" s="1"/>
  <c r="L1089" i="1" s="1"/>
  <c r="F1093" i="1"/>
  <c r="J1093" i="1" s="1"/>
  <c r="L1093" i="1" s="1"/>
  <c r="F1097" i="1"/>
  <c r="J1097" i="1" s="1"/>
  <c r="L1097" i="1" s="1"/>
  <c r="F1101" i="1"/>
  <c r="J1101" i="1" s="1"/>
  <c r="L1101" i="1" s="1"/>
  <c r="F1105" i="1"/>
  <c r="J1105" i="1" s="1"/>
  <c r="L1105" i="1" s="1"/>
  <c r="F1109" i="1"/>
  <c r="J1109" i="1" s="1"/>
  <c r="L1109" i="1" s="1"/>
  <c r="F1113" i="1"/>
  <c r="J1113" i="1" s="1"/>
  <c r="L1113" i="1" s="1"/>
  <c r="F1117" i="1"/>
  <c r="J1117" i="1" s="1"/>
  <c r="L1117" i="1" s="1"/>
  <c r="F1121" i="1"/>
  <c r="J1121" i="1" s="1"/>
  <c r="L1121" i="1" s="1"/>
  <c r="F1125" i="1"/>
  <c r="J1125" i="1" s="1"/>
  <c r="L1125" i="1" s="1"/>
  <c r="F1129" i="1"/>
  <c r="J1129" i="1" s="1"/>
  <c r="L1129" i="1" s="1"/>
  <c r="F1133" i="1"/>
  <c r="J1133" i="1" s="1"/>
  <c r="L1133" i="1" s="1"/>
  <c r="F1137" i="1"/>
  <c r="J1137" i="1" s="1"/>
  <c r="L1137" i="1" s="1"/>
  <c r="F1141" i="1"/>
  <c r="J1141" i="1" s="1"/>
  <c r="L1141" i="1" s="1"/>
  <c r="F1145" i="1"/>
  <c r="J1145" i="1" s="1"/>
  <c r="L1145" i="1" s="1"/>
  <c r="F1149" i="1"/>
  <c r="J1149" i="1" s="1"/>
  <c r="L1149" i="1" s="1"/>
  <c r="F1153" i="1"/>
  <c r="J1153" i="1" s="1"/>
  <c r="L1153" i="1" s="1"/>
  <c r="F1157" i="1"/>
  <c r="J1157" i="1" s="1"/>
  <c r="L1157" i="1" s="1"/>
  <c r="F1161" i="1"/>
  <c r="J1161" i="1" s="1"/>
  <c r="L1161" i="1" s="1"/>
  <c r="F1165" i="1"/>
  <c r="J1165" i="1" s="1"/>
  <c r="L1165" i="1" s="1"/>
  <c r="F1169" i="1"/>
  <c r="J1169" i="1" s="1"/>
  <c r="L1169" i="1" s="1"/>
  <c r="F1173" i="1"/>
  <c r="J1173" i="1" s="1"/>
  <c r="L1173" i="1" s="1"/>
  <c r="F1177" i="1"/>
  <c r="J1177" i="1" s="1"/>
  <c r="L1177" i="1" s="1"/>
  <c r="F1181" i="1"/>
  <c r="J1181" i="1" s="1"/>
  <c r="L1181" i="1" s="1"/>
  <c r="F1185" i="1"/>
  <c r="J1185" i="1" s="1"/>
  <c r="L1185" i="1" s="1"/>
  <c r="F1189" i="1"/>
  <c r="J1189" i="1" s="1"/>
  <c r="L1189" i="1" s="1"/>
  <c r="F1193" i="1"/>
  <c r="J1193" i="1" s="1"/>
  <c r="L1193" i="1" s="1"/>
  <c r="F1197" i="1"/>
  <c r="J1197" i="1" s="1"/>
  <c r="L1197" i="1" s="1"/>
  <c r="F1201" i="1"/>
  <c r="J1201" i="1" s="1"/>
  <c r="L1201" i="1" s="1"/>
  <c r="F1205" i="1"/>
  <c r="J1205" i="1" s="1"/>
  <c r="L1205" i="1" s="1"/>
  <c r="F1209" i="1"/>
  <c r="J1209" i="1" s="1"/>
  <c r="L1209" i="1" s="1"/>
  <c r="F1213" i="1"/>
  <c r="J1213" i="1" s="1"/>
  <c r="L1213" i="1" s="1"/>
  <c r="F1217" i="1"/>
  <c r="J1217" i="1" s="1"/>
  <c r="L1217" i="1" s="1"/>
  <c r="F1221" i="1"/>
  <c r="J1221" i="1" s="1"/>
  <c r="L1221" i="1" s="1"/>
  <c r="F1225" i="1"/>
  <c r="J1225" i="1" s="1"/>
  <c r="L1225" i="1" s="1"/>
  <c r="F1229" i="1"/>
  <c r="J1229" i="1" s="1"/>
  <c r="L1229" i="1" s="1"/>
  <c r="F1233" i="1"/>
  <c r="J1233" i="1" s="1"/>
  <c r="L1233" i="1" s="1"/>
  <c r="F1237" i="1"/>
  <c r="J1237" i="1" s="1"/>
  <c r="L1237" i="1" s="1"/>
  <c r="F1241" i="1"/>
  <c r="J1241" i="1" s="1"/>
  <c r="L1241" i="1" s="1"/>
  <c r="F1245" i="1"/>
  <c r="J1245" i="1" s="1"/>
  <c r="L1245" i="1" s="1"/>
  <c r="F1249" i="1"/>
  <c r="J1249" i="1" s="1"/>
  <c r="L1249" i="1" s="1"/>
  <c r="F1253" i="1"/>
  <c r="J1253" i="1" s="1"/>
  <c r="L1253" i="1" s="1"/>
  <c r="F1257" i="1"/>
  <c r="J1257" i="1" s="1"/>
  <c r="L1257" i="1" s="1"/>
  <c r="F1261" i="1"/>
  <c r="J1261" i="1" s="1"/>
  <c r="L1261" i="1" s="1"/>
  <c r="F1265" i="1"/>
  <c r="J1265" i="1" s="1"/>
  <c r="L1265" i="1" s="1"/>
  <c r="F1269" i="1"/>
  <c r="J1269" i="1" s="1"/>
  <c r="L1269" i="1" s="1"/>
  <c r="F1273" i="1"/>
  <c r="J1273" i="1" s="1"/>
  <c r="L1273" i="1" s="1"/>
  <c r="F1277" i="1"/>
  <c r="J1277" i="1" s="1"/>
  <c r="L1277" i="1" s="1"/>
  <c r="F1281" i="1"/>
  <c r="J1281" i="1" s="1"/>
  <c r="L1281" i="1" s="1"/>
  <c r="F1285" i="1"/>
  <c r="J1285" i="1" s="1"/>
  <c r="L1285" i="1" s="1"/>
  <c r="F1289" i="1"/>
  <c r="J1289" i="1" s="1"/>
  <c r="L1289" i="1" s="1"/>
  <c r="F1293" i="1"/>
  <c r="J1293" i="1" s="1"/>
  <c r="L1293" i="1" s="1"/>
  <c r="F1297" i="1"/>
  <c r="J1297" i="1" s="1"/>
  <c r="L1297" i="1" s="1"/>
  <c r="F1301" i="1"/>
  <c r="J1301" i="1" s="1"/>
  <c r="L1301" i="1" s="1"/>
  <c r="F1305" i="1"/>
  <c r="J1305" i="1" s="1"/>
  <c r="L1305" i="1" s="1"/>
  <c r="F1309" i="1"/>
  <c r="J1309" i="1" s="1"/>
  <c r="L1309" i="1" s="1"/>
  <c r="F1313" i="1"/>
  <c r="J1313" i="1" s="1"/>
  <c r="L1313" i="1" s="1"/>
  <c r="F1317" i="1"/>
  <c r="J1317" i="1" s="1"/>
  <c r="L1317" i="1" s="1"/>
  <c r="F1321" i="1"/>
  <c r="J1321" i="1" s="1"/>
  <c r="L1321" i="1" s="1"/>
  <c r="F1325" i="1"/>
  <c r="J1325" i="1" s="1"/>
  <c r="L1325" i="1" s="1"/>
  <c r="F1329" i="1"/>
  <c r="J1329" i="1" s="1"/>
  <c r="L1329" i="1" s="1"/>
  <c r="F1333" i="1"/>
  <c r="J1333" i="1" s="1"/>
  <c r="L1333" i="1" s="1"/>
  <c r="F1337" i="1"/>
  <c r="J1337" i="1" s="1"/>
  <c r="L1337" i="1" s="1"/>
  <c r="F1341" i="1"/>
  <c r="J1341" i="1" s="1"/>
  <c r="L1341" i="1" s="1"/>
  <c r="F1345" i="1"/>
  <c r="J1345" i="1" s="1"/>
  <c r="L1345" i="1" s="1"/>
  <c r="F1349" i="1"/>
  <c r="J1349" i="1" s="1"/>
  <c r="L1349" i="1" s="1"/>
  <c r="F1353" i="1"/>
  <c r="J1353" i="1" s="1"/>
  <c r="L1353" i="1" s="1"/>
  <c r="F1357" i="1"/>
  <c r="J1357" i="1" s="1"/>
  <c r="L1357" i="1" s="1"/>
  <c r="F1361" i="1"/>
  <c r="J1361" i="1" s="1"/>
  <c r="L1361" i="1" s="1"/>
  <c r="F1365" i="1"/>
  <c r="J1365" i="1" s="1"/>
  <c r="L1365" i="1" s="1"/>
  <c r="F1369" i="1"/>
  <c r="J1369" i="1" s="1"/>
  <c r="L1369" i="1" s="1"/>
  <c r="F1373" i="1"/>
  <c r="J1373" i="1" s="1"/>
  <c r="L1373" i="1" s="1"/>
  <c r="F1377" i="1"/>
  <c r="J1377" i="1" s="1"/>
  <c r="L1377" i="1" s="1"/>
  <c r="F1381" i="1"/>
  <c r="J1381" i="1" s="1"/>
  <c r="L1381" i="1" s="1"/>
  <c r="F1385" i="1"/>
  <c r="J1385" i="1" s="1"/>
  <c r="L1385" i="1" s="1"/>
  <c r="F1389" i="1"/>
  <c r="J1389" i="1" s="1"/>
  <c r="L1389" i="1" s="1"/>
  <c r="F1393" i="1"/>
  <c r="J1393" i="1" s="1"/>
  <c r="L1393" i="1" s="1"/>
  <c r="F1397" i="1"/>
  <c r="J1397" i="1" s="1"/>
  <c r="L1397" i="1" s="1"/>
  <c r="F1401" i="1"/>
  <c r="J1401" i="1" s="1"/>
  <c r="L1401" i="1" s="1"/>
  <c r="F1405" i="1"/>
  <c r="J1405" i="1" s="1"/>
  <c r="L1405" i="1" s="1"/>
  <c r="F1409" i="1"/>
  <c r="J1409" i="1" s="1"/>
  <c r="L1409" i="1" s="1"/>
  <c r="F1413" i="1"/>
  <c r="J1413" i="1" s="1"/>
  <c r="L1413" i="1" s="1"/>
  <c r="F1417" i="1"/>
  <c r="J1417" i="1" s="1"/>
  <c r="L1417" i="1" s="1"/>
  <c r="F1421" i="1"/>
  <c r="J1421" i="1" s="1"/>
  <c r="L1421" i="1" s="1"/>
  <c r="F1425" i="1"/>
  <c r="J1425" i="1" s="1"/>
  <c r="L1425" i="1" s="1"/>
  <c r="F1429" i="1"/>
  <c r="J1429" i="1" s="1"/>
  <c r="L1429" i="1" s="1"/>
  <c r="F1433" i="1"/>
  <c r="J1433" i="1" s="1"/>
  <c r="L1433" i="1" s="1"/>
  <c r="F1437" i="1"/>
  <c r="J1437" i="1" s="1"/>
  <c r="L1437" i="1" s="1"/>
  <c r="F1441" i="1"/>
  <c r="J1441" i="1" s="1"/>
  <c r="L1441" i="1" s="1"/>
  <c r="F1445" i="1"/>
  <c r="J1445" i="1" s="1"/>
  <c r="L1445" i="1" s="1"/>
  <c r="F195" i="1"/>
  <c r="J195" i="1" s="1"/>
  <c r="L195" i="1" s="1"/>
  <c r="F432" i="1"/>
  <c r="J432" i="1" s="1"/>
  <c r="L432" i="1" s="1"/>
  <c r="F560" i="1"/>
  <c r="J560" i="1" s="1"/>
  <c r="L560" i="1" s="1"/>
  <c r="F620" i="1"/>
  <c r="J620" i="1" s="1"/>
  <c r="L620" i="1" s="1"/>
  <c r="F652" i="1"/>
  <c r="J652" i="1" s="1"/>
  <c r="L652" i="1" s="1"/>
  <c r="F684" i="1"/>
  <c r="J684" i="1" s="1"/>
  <c r="L684" i="1" s="1"/>
  <c r="F716" i="1"/>
  <c r="J716" i="1" s="1"/>
  <c r="L716" i="1" s="1"/>
  <c r="F748" i="1"/>
  <c r="J748" i="1" s="1"/>
  <c r="L748" i="1" s="1"/>
  <c r="F780" i="1"/>
  <c r="J780" i="1" s="1"/>
  <c r="L780" i="1" s="1"/>
  <c r="F812" i="1"/>
  <c r="J812" i="1" s="1"/>
  <c r="L812" i="1" s="1"/>
  <c r="F844" i="1"/>
  <c r="J844" i="1" s="1"/>
  <c r="L844" i="1" s="1"/>
  <c r="F858" i="1"/>
  <c r="J858" i="1" s="1"/>
  <c r="L858" i="1" s="1"/>
  <c r="F866" i="1"/>
  <c r="J866" i="1" s="1"/>
  <c r="L866" i="1" s="1"/>
  <c r="F874" i="1"/>
  <c r="J874" i="1" s="1"/>
  <c r="L874" i="1" s="1"/>
  <c r="F882" i="1"/>
  <c r="J882" i="1" s="1"/>
  <c r="L882" i="1" s="1"/>
  <c r="F890" i="1"/>
  <c r="J890" i="1" s="1"/>
  <c r="L890" i="1" s="1"/>
  <c r="F898" i="1"/>
  <c r="J898" i="1" s="1"/>
  <c r="L898" i="1" s="1"/>
  <c r="F906" i="1"/>
  <c r="J906" i="1" s="1"/>
  <c r="L906" i="1" s="1"/>
  <c r="F914" i="1"/>
  <c r="J914" i="1" s="1"/>
  <c r="L914" i="1" s="1"/>
  <c r="F922" i="1"/>
  <c r="J922" i="1" s="1"/>
  <c r="L922" i="1" s="1"/>
  <c r="F930" i="1"/>
  <c r="J930" i="1" s="1"/>
  <c r="L930" i="1" s="1"/>
  <c r="F938" i="1"/>
  <c r="J938" i="1" s="1"/>
  <c r="L938" i="1" s="1"/>
  <c r="F946" i="1"/>
  <c r="J946" i="1" s="1"/>
  <c r="L946" i="1" s="1"/>
  <c r="F954" i="1"/>
  <c r="J954" i="1" s="1"/>
  <c r="L954" i="1" s="1"/>
  <c r="F962" i="1"/>
  <c r="J962" i="1" s="1"/>
  <c r="L962" i="1" s="1"/>
  <c r="F970" i="1"/>
  <c r="J970" i="1" s="1"/>
  <c r="L970" i="1" s="1"/>
  <c r="F978" i="1"/>
  <c r="J978" i="1" s="1"/>
  <c r="L978" i="1" s="1"/>
  <c r="F986" i="1"/>
  <c r="J986" i="1" s="1"/>
  <c r="L986" i="1" s="1"/>
  <c r="F994" i="1"/>
  <c r="J994" i="1" s="1"/>
  <c r="L994" i="1" s="1"/>
  <c r="F1002" i="1"/>
  <c r="J1002" i="1" s="1"/>
  <c r="L1002" i="1" s="1"/>
  <c r="F1010" i="1"/>
  <c r="J1010" i="1" s="1"/>
  <c r="L1010" i="1" s="1"/>
  <c r="F1018" i="1"/>
  <c r="J1018" i="1" s="1"/>
  <c r="L1018" i="1" s="1"/>
  <c r="F1026" i="1"/>
  <c r="J1026" i="1" s="1"/>
  <c r="L1026" i="1" s="1"/>
  <c r="F1034" i="1"/>
  <c r="J1034" i="1" s="1"/>
  <c r="L1034" i="1" s="1"/>
  <c r="F1042" i="1"/>
  <c r="J1042" i="1" s="1"/>
  <c r="L1042" i="1" s="1"/>
  <c r="F1050" i="1"/>
  <c r="J1050" i="1" s="1"/>
  <c r="L1050" i="1" s="1"/>
  <c r="F1058" i="1"/>
  <c r="J1058" i="1" s="1"/>
  <c r="L1058" i="1" s="1"/>
  <c r="F1066" i="1"/>
  <c r="J1066" i="1" s="1"/>
  <c r="L1066" i="1" s="1"/>
  <c r="F1074" i="1"/>
  <c r="J1074" i="1" s="1"/>
  <c r="L1074" i="1" s="1"/>
  <c r="F1082" i="1"/>
  <c r="J1082" i="1" s="1"/>
  <c r="L1082" i="1" s="1"/>
  <c r="F1090" i="1"/>
  <c r="J1090" i="1" s="1"/>
  <c r="L1090" i="1" s="1"/>
  <c r="F1098" i="1"/>
  <c r="J1098" i="1" s="1"/>
  <c r="L1098" i="1" s="1"/>
  <c r="F1106" i="1"/>
  <c r="J1106" i="1" s="1"/>
  <c r="L1106" i="1" s="1"/>
  <c r="F1114" i="1"/>
  <c r="J1114" i="1" s="1"/>
  <c r="L1114" i="1" s="1"/>
  <c r="F1122" i="1"/>
  <c r="J1122" i="1" s="1"/>
  <c r="L1122" i="1" s="1"/>
  <c r="F1130" i="1"/>
  <c r="J1130" i="1" s="1"/>
  <c r="L1130" i="1" s="1"/>
  <c r="F1138" i="1"/>
  <c r="J1138" i="1" s="1"/>
  <c r="L1138" i="1" s="1"/>
  <c r="F1146" i="1"/>
  <c r="J1146" i="1" s="1"/>
  <c r="L1146" i="1" s="1"/>
  <c r="F1154" i="1"/>
  <c r="J1154" i="1" s="1"/>
  <c r="L1154" i="1" s="1"/>
  <c r="F1162" i="1"/>
  <c r="J1162" i="1" s="1"/>
  <c r="L1162" i="1" s="1"/>
  <c r="F1170" i="1"/>
  <c r="J1170" i="1" s="1"/>
  <c r="L1170" i="1" s="1"/>
  <c r="F1178" i="1"/>
  <c r="J1178" i="1" s="1"/>
  <c r="L1178" i="1" s="1"/>
  <c r="F1186" i="1"/>
  <c r="J1186" i="1" s="1"/>
  <c r="L1186" i="1" s="1"/>
  <c r="F1194" i="1"/>
  <c r="J1194" i="1" s="1"/>
  <c r="L1194" i="1" s="1"/>
  <c r="F1202" i="1"/>
  <c r="J1202" i="1" s="1"/>
  <c r="L1202" i="1" s="1"/>
  <c r="F1210" i="1"/>
  <c r="J1210" i="1" s="1"/>
  <c r="L1210" i="1" s="1"/>
  <c r="F1218" i="1"/>
  <c r="J1218" i="1" s="1"/>
  <c r="L1218" i="1" s="1"/>
  <c r="F1226" i="1"/>
  <c r="J1226" i="1" s="1"/>
  <c r="L1226" i="1" s="1"/>
  <c r="F1234" i="1"/>
  <c r="J1234" i="1" s="1"/>
  <c r="L1234" i="1" s="1"/>
  <c r="F1242" i="1"/>
  <c r="J1242" i="1" s="1"/>
  <c r="L1242" i="1" s="1"/>
  <c r="F1250" i="1"/>
  <c r="J1250" i="1" s="1"/>
  <c r="L1250" i="1" s="1"/>
  <c r="F1258" i="1"/>
  <c r="J1258" i="1" s="1"/>
  <c r="L1258" i="1" s="1"/>
  <c r="F1266" i="1"/>
  <c r="J1266" i="1" s="1"/>
  <c r="L1266" i="1" s="1"/>
  <c r="F1274" i="1"/>
  <c r="J1274" i="1" s="1"/>
  <c r="L1274" i="1" s="1"/>
  <c r="F1282" i="1"/>
  <c r="J1282" i="1" s="1"/>
  <c r="L1282" i="1" s="1"/>
  <c r="F1290" i="1"/>
  <c r="J1290" i="1" s="1"/>
  <c r="L1290" i="1" s="1"/>
  <c r="F1298" i="1"/>
  <c r="J1298" i="1" s="1"/>
  <c r="L1298" i="1" s="1"/>
  <c r="F1306" i="1"/>
  <c r="J1306" i="1" s="1"/>
  <c r="L1306" i="1" s="1"/>
  <c r="F1314" i="1"/>
  <c r="J1314" i="1" s="1"/>
  <c r="L1314" i="1" s="1"/>
  <c r="F1322" i="1"/>
  <c r="J1322" i="1" s="1"/>
  <c r="L1322" i="1" s="1"/>
  <c r="F1330" i="1"/>
  <c r="J1330" i="1" s="1"/>
  <c r="L1330" i="1" s="1"/>
  <c r="F1338" i="1"/>
  <c r="J1338" i="1" s="1"/>
  <c r="L1338" i="1" s="1"/>
  <c r="F1346" i="1"/>
  <c r="J1346" i="1" s="1"/>
  <c r="L1346" i="1" s="1"/>
  <c r="F1354" i="1"/>
  <c r="J1354" i="1" s="1"/>
  <c r="L1354" i="1" s="1"/>
  <c r="F1362" i="1"/>
  <c r="J1362" i="1" s="1"/>
  <c r="L1362" i="1" s="1"/>
  <c r="F1370" i="1"/>
  <c r="J1370" i="1" s="1"/>
  <c r="L1370" i="1" s="1"/>
  <c r="F1378" i="1"/>
  <c r="J1378" i="1" s="1"/>
  <c r="L1378" i="1" s="1"/>
  <c r="F1386" i="1"/>
  <c r="J1386" i="1" s="1"/>
  <c r="L1386" i="1" s="1"/>
  <c r="F1394" i="1"/>
  <c r="J1394" i="1" s="1"/>
  <c r="L1394" i="1" s="1"/>
  <c r="F1402" i="1"/>
  <c r="J1402" i="1" s="1"/>
  <c r="L1402" i="1" s="1"/>
  <c r="F1410" i="1"/>
  <c r="J1410" i="1" s="1"/>
  <c r="L1410" i="1" s="1"/>
  <c r="F1418" i="1"/>
  <c r="J1418" i="1" s="1"/>
  <c r="L1418" i="1" s="1"/>
  <c r="F1426" i="1"/>
  <c r="J1426" i="1" s="1"/>
  <c r="L1426" i="1" s="1"/>
  <c r="F1434" i="1"/>
  <c r="J1434" i="1" s="1"/>
  <c r="L1434" i="1" s="1"/>
  <c r="F1442" i="1"/>
  <c r="J1442" i="1" s="1"/>
  <c r="L1442" i="1" s="1"/>
  <c r="F1448" i="1"/>
  <c r="J1448" i="1" s="1"/>
  <c r="L1448" i="1" s="1"/>
  <c r="F1452" i="1"/>
  <c r="J1452" i="1" s="1"/>
  <c r="L1452" i="1" s="1"/>
  <c r="F1456" i="1"/>
  <c r="J1456" i="1" s="1"/>
  <c r="L1456" i="1" s="1"/>
  <c r="F1460" i="1"/>
  <c r="J1460" i="1" s="1"/>
  <c r="L1460" i="1" s="1"/>
  <c r="F1464" i="1"/>
  <c r="J1464" i="1" s="1"/>
  <c r="L1464" i="1" s="1"/>
  <c r="F1468" i="1"/>
  <c r="J1468" i="1" s="1"/>
  <c r="L1468" i="1" s="1"/>
  <c r="F1472" i="1"/>
  <c r="J1472" i="1" s="1"/>
  <c r="L1472" i="1" s="1"/>
  <c r="F1476" i="1"/>
  <c r="J1476" i="1" s="1"/>
  <c r="L1476" i="1" s="1"/>
  <c r="F1480" i="1"/>
  <c r="J1480" i="1" s="1"/>
  <c r="L1480" i="1" s="1"/>
  <c r="F1484" i="1"/>
  <c r="J1484" i="1" s="1"/>
  <c r="L1484" i="1" s="1"/>
  <c r="F1488" i="1"/>
  <c r="J1488" i="1" s="1"/>
  <c r="L1488" i="1" s="1"/>
  <c r="F1492" i="1"/>
  <c r="J1492" i="1" s="1"/>
  <c r="L1492" i="1" s="1"/>
  <c r="F1496" i="1"/>
  <c r="J1496" i="1" s="1"/>
  <c r="L1496" i="1" s="1"/>
  <c r="F1500" i="1"/>
  <c r="J1500" i="1" s="1"/>
  <c r="L1500" i="1" s="1"/>
  <c r="F1504" i="1"/>
  <c r="J1504" i="1" s="1"/>
  <c r="L1504" i="1" s="1"/>
  <c r="F1508" i="1"/>
  <c r="J1508" i="1" s="1"/>
  <c r="L1508" i="1" s="1"/>
  <c r="F1512" i="1"/>
  <c r="J1512" i="1" s="1"/>
  <c r="L1512" i="1" s="1"/>
  <c r="F1516" i="1"/>
  <c r="J1516" i="1" s="1"/>
  <c r="L1516" i="1" s="1"/>
  <c r="F1520" i="1"/>
  <c r="J1520" i="1" s="1"/>
  <c r="L1520" i="1" s="1"/>
  <c r="F1524" i="1"/>
  <c r="J1524" i="1" s="1"/>
  <c r="L1524" i="1" s="1"/>
  <c r="F1528" i="1"/>
  <c r="J1528" i="1" s="1"/>
  <c r="L1528" i="1" s="1"/>
  <c r="F1532" i="1"/>
  <c r="J1532" i="1" s="1"/>
  <c r="L1532" i="1" s="1"/>
  <c r="F1536" i="1"/>
  <c r="J1536" i="1" s="1"/>
  <c r="L1536" i="1" s="1"/>
  <c r="F1540" i="1"/>
  <c r="J1540" i="1" s="1"/>
  <c r="L1540" i="1" s="1"/>
  <c r="F1544" i="1"/>
  <c r="J1544" i="1" s="1"/>
  <c r="L1544" i="1" s="1"/>
  <c r="F1548" i="1"/>
  <c r="J1548" i="1" s="1"/>
  <c r="L1548" i="1" s="1"/>
  <c r="F1552" i="1"/>
  <c r="J1552" i="1" s="1"/>
  <c r="L1552" i="1" s="1"/>
  <c r="F1556" i="1"/>
  <c r="J1556" i="1" s="1"/>
  <c r="L1556" i="1" s="1"/>
  <c r="F1560" i="1"/>
  <c r="J1560" i="1" s="1"/>
  <c r="L1560" i="1" s="1"/>
  <c r="F1564" i="1"/>
  <c r="J1564" i="1" s="1"/>
  <c r="L1564" i="1" s="1"/>
  <c r="F1568" i="1"/>
  <c r="J1568" i="1" s="1"/>
  <c r="L1568" i="1" s="1"/>
  <c r="F1572" i="1"/>
  <c r="J1572" i="1" s="1"/>
  <c r="L1572" i="1" s="1"/>
  <c r="F1576" i="1"/>
  <c r="J1576" i="1" s="1"/>
  <c r="L1576" i="1" s="1"/>
  <c r="F1580" i="1"/>
  <c r="J1580" i="1" s="1"/>
  <c r="L1580" i="1" s="1"/>
  <c r="F1584" i="1"/>
  <c r="J1584" i="1" s="1"/>
  <c r="L1584" i="1" s="1"/>
  <c r="F1588" i="1"/>
  <c r="J1588" i="1" s="1"/>
  <c r="L1588" i="1" s="1"/>
  <c r="F1592" i="1"/>
  <c r="J1592" i="1" s="1"/>
  <c r="L1592" i="1" s="1"/>
  <c r="F1596" i="1"/>
  <c r="J1596" i="1" s="1"/>
  <c r="L1596" i="1" s="1"/>
  <c r="F1600" i="1"/>
  <c r="J1600" i="1" s="1"/>
  <c r="L1600" i="1" s="1"/>
  <c r="F1604" i="1"/>
  <c r="J1604" i="1" s="1"/>
  <c r="L1604" i="1" s="1"/>
  <c r="F1608" i="1"/>
  <c r="J1608" i="1" s="1"/>
  <c r="L1608" i="1" s="1"/>
  <c r="F1612" i="1"/>
  <c r="J1612" i="1" s="1"/>
  <c r="L1612" i="1" s="1"/>
  <c r="F1616" i="1"/>
  <c r="J1616" i="1" s="1"/>
  <c r="L1616" i="1" s="1"/>
  <c r="F1620" i="1"/>
  <c r="J1620" i="1" s="1"/>
  <c r="L1620" i="1" s="1"/>
  <c r="F1624" i="1"/>
  <c r="J1624" i="1" s="1"/>
  <c r="L1624" i="1" s="1"/>
  <c r="F1628" i="1"/>
  <c r="J1628" i="1" s="1"/>
  <c r="L1628" i="1" s="1"/>
  <c r="F1632" i="1"/>
  <c r="J1632" i="1" s="1"/>
  <c r="L1632" i="1" s="1"/>
  <c r="F1636" i="1"/>
  <c r="J1636" i="1" s="1"/>
  <c r="L1636" i="1" s="1"/>
  <c r="F1640" i="1"/>
  <c r="J1640" i="1" s="1"/>
  <c r="L1640" i="1" s="1"/>
  <c r="F1644" i="1"/>
  <c r="J1644" i="1" s="1"/>
  <c r="L1644" i="1" s="1"/>
  <c r="F1648" i="1"/>
  <c r="J1648" i="1" s="1"/>
  <c r="L1648" i="1" s="1"/>
  <c r="F1652" i="1"/>
  <c r="J1652" i="1" s="1"/>
  <c r="L1652" i="1" s="1"/>
  <c r="F1656" i="1"/>
  <c r="J1656" i="1" s="1"/>
  <c r="L1656" i="1" s="1"/>
  <c r="F1660" i="1"/>
  <c r="J1660" i="1" s="1"/>
  <c r="L1660" i="1" s="1"/>
  <c r="F1664" i="1"/>
  <c r="J1664" i="1" s="1"/>
  <c r="L1664" i="1" s="1"/>
  <c r="F1668" i="1"/>
  <c r="J1668" i="1" s="1"/>
  <c r="L1668" i="1" s="1"/>
  <c r="F1672" i="1"/>
  <c r="J1672" i="1" s="1"/>
  <c r="L1672" i="1" s="1"/>
  <c r="F1676" i="1"/>
  <c r="J1676" i="1" s="1"/>
  <c r="L1676" i="1" s="1"/>
  <c r="F1680" i="1"/>
  <c r="J1680" i="1" s="1"/>
  <c r="L1680" i="1" s="1"/>
  <c r="F1684" i="1"/>
  <c r="J1684" i="1" s="1"/>
  <c r="L1684" i="1" s="1"/>
  <c r="F1688" i="1"/>
  <c r="J1688" i="1" s="1"/>
  <c r="L1688" i="1" s="1"/>
  <c r="F1692" i="1"/>
  <c r="J1692" i="1" s="1"/>
  <c r="L1692" i="1" s="1"/>
  <c r="F1696" i="1"/>
  <c r="J1696" i="1" s="1"/>
  <c r="L1696" i="1" s="1"/>
  <c r="F1700" i="1"/>
  <c r="J1700" i="1" s="1"/>
  <c r="L1700" i="1" s="1"/>
  <c r="F1704" i="1"/>
  <c r="J1704" i="1" s="1"/>
  <c r="L1704" i="1" s="1"/>
  <c r="F1708" i="1"/>
  <c r="J1708" i="1" s="1"/>
  <c r="L1708" i="1" s="1"/>
  <c r="F1712" i="1"/>
  <c r="J1712" i="1" s="1"/>
  <c r="L1712" i="1" s="1"/>
  <c r="F1716" i="1"/>
  <c r="J1716" i="1" s="1"/>
  <c r="L1716" i="1" s="1"/>
  <c r="F1720" i="1"/>
  <c r="J1720" i="1" s="1"/>
  <c r="L1720" i="1" s="1"/>
  <c r="F1724" i="1"/>
  <c r="J1724" i="1" s="1"/>
  <c r="L1724" i="1" s="1"/>
  <c r="F1728" i="1"/>
  <c r="J1728" i="1" s="1"/>
  <c r="L1728" i="1" s="1"/>
  <c r="F1732" i="1"/>
  <c r="J1732" i="1" s="1"/>
  <c r="L1732" i="1" s="1"/>
  <c r="F1736" i="1"/>
  <c r="J1736" i="1" s="1"/>
  <c r="L1736" i="1" s="1"/>
  <c r="F1740" i="1"/>
  <c r="J1740" i="1" s="1"/>
  <c r="L1740" i="1" s="1"/>
  <c r="F1744" i="1"/>
  <c r="J1744" i="1" s="1"/>
  <c r="L1744" i="1" s="1"/>
  <c r="F1748" i="1"/>
  <c r="J1748" i="1" s="1"/>
  <c r="L1748" i="1" s="1"/>
  <c r="F1752" i="1"/>
  <c r="J1752" i="1" s="1"/>
  <c r="L1752" i="1" s="1"/>
  <c r="F1756" i="1"/>
  <c r="J1756" i="1" s="1"/>
  <c r="L1756" i="1" s="1"/>
  <c r="F1760" i="1"/>
  <c r="J1760" i="1" s="1"/>
  <c r="L1760" i="1" s="1"/>
  <c r="F1764" i="1"/>
  <c r="J1764" i="1" s="1"/>
  <c r="L1764" i="1" s="1"/>
  <c r="F1768" i="1"/>
  <c r="J1768" i="1" s="1"/>
  <c r="L1768" i="1" s="1"/>
  <c r="F1772" i="1"/>
  <c r="J1772" i="1" s="1"/>
  <c r="L1772" i="1" s="1"/>
  <c r="F1776" i="1"/>
  <c r="J1776" i="1" s="1"/>
  <c r="L1776" i="1" s="1"/>
  <c r="F1780" i="1"/>
  <c r="J1780" i="1" s="1"/>
  <c r="L1780" i="1" s="1"/>
  <c r="F1784" i="1"/>
  <c r="J1784" i="1" s="1"/>
  <c r="L1784" i="1" s="1"/>
  <c r="F1788" i="1"/>
  <c r="J1788" i="1" s="1"/>
  <c r="L1788" i="1" s="1"/>
  <c r="F1792" i="1"/>
  <c r="J1792" i="1" s="1"/>
  <c r="L1792" i="1" s="1"/>
  <c r="F259" i="1"/>
  <c r="J259" i="1" s="1"/>
  <c r="L259" i="1" s="1"/>
  <c r="F448" i="1"/>
  <c r="J448" i="1" s="1"/>
  <c r="L448" i="1" s="1"/>
  <c r="F576" i="1"/>
  <c r="J576" i="1" s="1"/>
  <c r="L576" i="1" s="1"/>
  <c r="F624" i="1"/>
  <c r="J624" i="1" s="1"/>
  <c r="L624" i="1" s="1"/>
  <c r="F656" i="1"/>
  <c r="J656" i="1" s="1"/>
  <c r="L656" i="1" s="1"/>
  <c r="F688" i="1"/>
  <c r="J688" i="1" s="1"/>
  <c r="L688" i="1" s="1"/>
  <c r="F720" i="1"/>
  <c r="J720" i="1" s="1"/>
  <c r="L720" i="1" s="1"/>
  <c r="F752" i="1"/>
  <c r="J752" i="1" s="1"/>
  <c r="L752" i="1" s="1"/>
  <c r="F784" i="1"/>
  <c r="J784" i="1" s="1"/>
  <c r="L784" i="1" s="1"/>
  <c r="F816" i="1"/>
  <c r="J816" i="1" s="1"/>
  <c r="L816" i="1" s="1"/>
  <c r="F848" i="1"/>
  <c r="J848" i="1" s="1"/>
  <c r="L848" i="1" s="1"/>
  <c r="F859" i="1"/>
  <c r="J859" i="1" s="1"/>
  <c r="L859" i="1" s="1"/>
  <c r="F867" i="1"/>
  <c r="J867" i="1" s="1"/>
  <c r="L867" i="1" s="1"/>
  <c r="F875" i="1"/>
  <c r="J875" i="1" s="1"/>
  <c r="L875" i="1" s="1"/>
  <c r="F883" i="1"/>
  <c r="J883" i="1" s="1"/>
  <c r="L883" i="1" s="1"/>
  <c r="F891" i="1"/>
  <c r="J891" i="1" s="1"/>
  <c r="L891" i="1" s="1"/>
  <c r="F899" i="1"/>
  <c r="J899" i="1" s="1"/>
  <c r="L899" i="1" s="1"/>
  <c r="F907" i="1"/>
  <c r="J907" i="1" s="1"/>
  <c r="L907" i="1" s="1"/>
  <c r="F915" i="1"/>
  <c r="J915" i="1" s="1"/>
  <c r="L915" i="1" s="1"/>
  <c r="F923" i="1"/>
  <c r="J923" i="1" s="1"/>
  <c r="L923" i="1" s="1"/>
  <c r="F931" i="1"/>
  <c r="J931" i="1" s="1"/>
  <c r="L931" i="1" s="1"/>
  <c r="F939" i="1"/>
  <c r="J939" i="1" s="1"/>
  <c r="L939" i="1" s="1"/>
  <c r="F947" i="1"/>
  <c r="J947" i="1" s="1"/>
  <c r="L947" i="1" s="1"/>
  <c r="F955" i="1"/>
  <c r="J955" i="1" s="1"/>
  <c r="L955" i="1" s="1"/>
  <c r="F963" i="1"/>
  <c r="J963" i="1" s="1"/>
  <c r="L963" i="1" s="1"/>
  <c r="F971" i="1"/>
  <c r="J971" i="1" s="1"/>
  <c r="L971" i="1" s="1"/>
  <c r="F979" i="1"/>
  <c r="J979" i="1" s="1"/>
  <c r="L979" i="1" s="1"/>
  <c r="F987" i="1"/>
  <c r="J987" i="1" s="1"/>
  <c r="L987" i="1" s="1"/>
  <c r="F995" i="1"/>
  <c r="J995" i="1" s="1"/>
  <c r="L995" i="1" s="1"/>
  <c r="F1003" i="1"/>
  <c r="J1003" i="1" s="1"/>
  <c r="L1003" i="1" s="1"/>
  <c r="F1011" i="1"/>
  <c r="J1011" i="1" s="1"/>
  <c r="L1011" i="1" s="1"/>
  <c r="F1019" i="1"/>
  <c r="J1019" i="1" s="1"/>
  <c r="L1019" i="1" s="1"/>
  <c r="F1027" i="1"/>
  <c r="J1027" i="1" s="1"/>
  <c r="L1027" i="1" s="1"/>
  <c r="F1035" i="1"/>
  <c r="J1035" i="1" s="1"/>
  <c r="L1035" i="1" s="1"/>
  <c r="F1043" i="1"/>
  <c r="J1043" i="1" s="1"/>
  <c r="L1043" i="1" s="1"/>
  <c r="F1051" i="1"/>
  <c r="J1051" i="1" s="1"/>
  <c r="L1051" i="1" s="1"/>
  <c r="F1059" i="1"/>
  <c r="J1059" i="1" s="1"/>
  <c r="L1059" i="1" s="1"/>
  <c r="F1067" i="1"/>
  <c r="J1067" i="1" s="1"/>
  <c r="L1067" i="1" s="1"/>
  <c r="F1075" i="1"/>
  <c r="J1075" i="1" s="1"/>
  <c r="L1075" i="1" s="1"/>
  <c r="F1083" i="1"/>
  <c r="J1083" i="1" s="1"/>
  <c r="L1083" i="1" s="1"/>
  <c r="F1091" i="1"/>
  <c r="J1091" i="1" s="1"/>
  <c r="L1091" i="1" s="1"/>
  <c r="F1099" i="1"/>
  <c r="J1099" i="1" s="1"/>
  <c r="L1099" i="1" s="1"/>
  <c r="F1107" i="1"/>
  <c r="J1107" i="1" s="1"/>
  <c r="L1107" i="1" s="1"/>
  <c r="F1115" i="1"/>
  <c r="J1115" i="1" s="1"/>
  <c r="L1115" i="1" s="1"/>
  <c r="F1123" i="1"/>
  <c r="J1123" i="1" s="1"/>
  <c r="L1123" i="1" s="1"/>
  <c r="F1131" i="1"/>
  <c r="J1131" i="1" s="1"/>
  <c r="L1131" i="1" s="1"/>
  <c r="F1139" i="1"/>
  <c r="J1139" i="1" s="1"/>
  <c r="L1139" i="1" s="1"/>
  <c r="F1147" i="1"/>
  <c r="J1147" i="1" s="1"/>
  <c r="L1147" i="1" s="1"/>
  <c r="F1155" i="1"/>
  <c r="J1155" i="1" s="1"/>
  <c r="L1155" i="1" s="1"/>
  <c r="F1163" i="1"/>
  <c r="J1163" i="1" s="1"/>
  <c r="L1163" i="1" s="1"/>
  <c r="F1171" i="1"/>
  <c r="J1171" i="1" s="1"/>
  <c r="L1171" i="1" s="1"/>
  <c r="F1179" i="1"/>
  <c r="J1179" i="1" s="1"/>
  <c r="L1179" i="1" s="1"/>
  <c r="F1187" i="1"/>
  <c r="J1187" i="1" s="1"/>
  <c r="L1187" i="1" s="1"/>
  <c r="F1195" i="1"/>
  <c r="J1195" i="1" s="1"/>
  <c r="L1195" i="1" s="1"/>
  <c r="F1203" i="1"/>
  <c r="J1203" i="1" s="1"/>
  <c r="L1203" i="1" s="1"/>
  <c r="F1211" i="1"/>
  <c r="J1211" i="1" s="1"/>
  <c r="L1211" i="1" s="1"/>
  <c r="F1219" i="1"/>
  <c r="J1219" i="1" s="1"/>
  <c r="L1219" i="1" s="1"/>
  <c r="F1227" i="1"/>
  <c r="J1227" i="1" s="1"/>
  <c r="L1227" i="1" s="1"/>
  <c r="F1235" i="1"/>
  <c r="J1235" i="1" s="1"/>
  <c r="L1235" i="1" s="1"/>
  <c r="F1243" i="1"/>
  <c r="J1243" i="1" s="1"/>
  <c r="L1243" i="1" s="1"/>
  <c r="F1251" i="1"/>
  <c r="J1251" i="1" s="1"/>
  <c r="L1251" i="1" s="1"/>
  <c r="F1259" i="1"/>
  <c r="J1259" i="1" s="1"/>
  <c r="L1259" i="1" s="1"/>
  <c r="F1267" i="1"/>
  <c r="J1267" i="1" s="1"/>
  <c r="L1267" i="1" s="1"/>
  <c r="F1275" i="1"/>
  <c r="J1275" i="1" s="1"/>
  <c r="L1275" i="1" s="1"/>
  <c r="F1283" i="1"/>
  <c r="J1283" i="1" s="1"/>
  <c r="L1283" i="1" s="1"/>
  <c r="F1291" i="1"/>
  <c r="J1291" i="1" s="1"/>
  <c r="L1291" i="1" s="1"/>
  <c r="F1299" i="1"/>
  <c r="J1299" i="1" s="1"/>
  <c r="L1299" i="1" s="1"/>
  <c r="F1307" i="1"/>
  <c r="J1307" i="1" s="1"/>
  <c r="L1307" i="1" s="1"/>
  <c r="F1315" i="1"/>
  <c r="J1315" i="1" s="1"/>
  <c r="L1315" i="1" s="1"/>
  <c r="F1323" i="1"/>
  <c r="J1323" i="1" s="1"/>
  <c r="L1323" i="1" s="1"/>
  <c r="F1331" i="1"/>
  <c r="J1331" i="1" s="1"/>
  <c r="L1331" i="1" s="1"/>
  <c r="F1339" i="1"/>
  <c r="J1339" i="1" s="1"/>
  <c r="L1339" i="1" s="1"/>
  <c r="F1347" i="1"/>
  <c r="J1347" i="1" s="1"/>
  <c r="L1347" i="1" s="1"/>
  <c r="F1355" i="1"/>
  <c r="J1355" i="1" s="1"/>
  <c r="L1355" i="1" s="1"/>
  <c r="F1363" i="1"/>
  <c r="J1363" i="1" s="1"/>
  <c r="L1363" i="1" s="1"/>
  <c r="F1371" i="1"/>
  <c r="J1371" i="1" s="1"/>
  <c r="L1371" i="1" s="1"/>
  <c r="F1379" i="1"/>
  <c r="J1379" i="1" s="1"/>
  <c r="L1379" i="1" s="1"/>
  <c r="F1387" i="1"/>
  <c r="J1387" i="1" s="1"/>
  <c r="L1387" i="1" s="1"/>
  <c r="F1395" i="1"/>
  <c r="J1395" i="1" s="1"/>
  <c r="L1395" i="1" s="1"/>
  <c r="F1403" i="1"/>
  <c r="J1403" i="1" s="1"/>
  <c r="L1403" i="1" s="1"/>
  <c r="F1411" i="1"/>
  <c r="J1411" i="1" s="1"/>
  <c r="L1411" i="1" s="1"/>
  <c r="F1419" i="1"/>
  <c r="J1419" i="1" s="1"/>
  <c r="L1419" i="1" s="1"/>
  <c r="F1427" i="1"/>
  <c r="J1427" i="1" s="1"/>
  <c r="L1427" i="1" s="1"/>
  <c r="F1435" i="1"/>
  <c r="J1435" i="1" s="1"/>
  <c r="L1435" i="1" s="1"/>
  <c r="F1443" i="1"/>
  <c r="J1443" i="1" s="1"/>
  <c r="L1443" i="1" s="1"/>
  <c r="F1449" i="1"/>
  <c r="J1449" i="1" s="1"/>
  <c r="L1449" i="1" s="1"/>
  <c r="F1453" i="1"/>
  <c r="J1453" i="1" s="1"/>
  <c r="L1453" i="1" s="1"/>
  <c r="F1457" i="1"/>
  <c r="J1457" i="1" s="1"/>
  <c r="L1457" i="1" s="1"/>
  <c r="F1461" i="1"/>
  <c r="J1461" i="1" s="1"/>
  <c r="L1461" i="1" s="1"/>
  <c r="F1465" i="1"/>
  <c r="J1465" i="1" s="1"/>
  <c r="L1465" i="1" s="1"/>
  <c r="F1469" i="1"/>
  <c r="J1469" i="1" s="1"/>
  <c r="L1469" i="1" s="1"/>
  <c r="F1473" i="1"/>
  <c r="J1473" i="1" s="1"/>
  <c r="L1473" i="1" s="1"/>
  <c r="F1477" i="1"/>
  <c r="J1477" i="1" s="1"/>
  <c r="L1477" i="1" s="1"/>
  <c r="F1481" i="1"/>
  <c r="J1481" i="1" s="1"/>
  <c r="L1481" i="1" s="1"/>
  <c r="F1485" i="1"/>
  <c r="J1485" i="1" s="1"/>
  <c r="L1485" i="1" s="1"/>
  <c r="F1489" i="1"/>
  <c r="J1489" i="1" s="1"/>
  <c r="L1489" i="1" s="1"/>
  <c r="F1493" i="1"/>
  <c r="J1493" i="1" s="1"/>
  <c r="L1493" i="1" s="1"/>
  <c r="F1497" i="1"/>
  <c r="J1497" i="1" s="1"/>
  <c r="L1497" i="1" s="1"/>
  <c r="F1501" i="1"/>
  <c r="J1501" i="1" s="1"/>
  <c r="L1501" i="1" s="1"/>
  <c r="F1505" i="1"/>
  <c r="J1505" i="1" s="1"/>
  <c r="L1505" i="1" s="1"/>
  <c r="F1509" i="1"/>
  <c r="J1509" i="1" s="1"/>
  <c r="L1509" i="1" s="1"/>
  <c r="F1513" i="1"/>
  <c r="J1513" i="1" s="1"/>
  <c r="L1513" i="1" s="1"/>
  <c r="F1517" i="1"/>
  <c r="J1517" i="1" s="1"/>
  <c r="L1517" i="1" s="1"/>
  <c r="F1521" i="1"/>
  <c r="J1521" i="1" s="1"/>
  <c r="L1521" i="1" s="1"/>
  <c r="F1525" i="1"/>
  <c r="J1525" i="1" s="1"/>
  <c r="L1525" i="1" s="1"/>
  <c r="F1529" i="1"/>
  <c r="J1529" i="1" s="1"/>
  <c r="L1529" i="1" s="1"/>
  <c r="F1533" i="1"/>
  <c r="J1533" i="1" s="1"/>
  <c r="L1533" i="1" s="1"/>
  <c r="F1537" i="1"/>
  <c r="J1537" i="1" s="1"/>
  <c r="L1537" i="1" s="1"/>
  <c r="F1541" i="1"/>
  <c r="J1541" i="1" s="1"/>
  <c r="L1541" i="1" s="1"/>
  <c r="F1545" i="1"/>
  <c r="J1545" i="1" s="1"/>
  <c r="L1545" i="1" s="1"/>
  <c r="F1549" i="1"/>
  <c r="J1549" i="1" s="1"/>
  <c r="L1549" i="1" s="1"/>
  <c r="F1553" i="1"/>
  <c r="J1553" i="1" s="1"/>
  <c r="L1553" i="1" s="1"/>
  <c r="F1557" i="1"/>
  <c r="J1557" i="1" s="1"/>
  <c r="L1557" i="1" s="1"/>
  <c r="F1561" i="1"/>
  <c r="J1561" i="1" s="1"/>
  <c r="L1561" i="1" s="1"/>
  <c r="F1565" i="1"/>
  <c r="J1565" i="1" s="1"/>
  <c r="L1565" i="1" s="1"/>
  <c r="F1569" i="1"/>
  <c r="J1569" i="1" s="1"/>
  <c r="L1569" i="1" s="1"/>
  <c r="F1573" i="1"/>
  <c r="J1573" i="1" s="1"/>
  <c r="L1573" i="1" s="1"/>
  <c r="F1577" i="1"/>
  <c r="J1577" i="1" s="1"/>
  <c r="L1577" i="1" s="1"/>
  <c r="F1581" i="1"/>
  <c r="J1581" i="1" s="1"/>
  <c r="L1581" i="1" s="1"/>
  <c r="F1585" i="1"/>
  <c r="J1585" i="1" s="1"/>
  <c r="L1585" i="1" s="1"/>
  <c r="F1589" i="1"/>
  <c r="J1589" i="1" s="1"/>
  <c r="L1589" i="1" s="1"/>
  <c r="F1593" i="1"/>
  <c r="J1593" i="1" s="1"/>
  <c r="L1593" i="1" s="1"/>
  <c r="F1597" i="1"/>
  <c r="J1597" i="1" s="1"/>
  <c r="L1597" i="1" s="1"/>
  <c r="F1601" i="1"/>
  <c r="J1601" i="1" s="1"/>
  <c r="L1601" i="1" s="1"/>
  <c r="F1605" i="1"/>
  <c r="J1605" i="1" s="1"/>
  <c r="L1605" i="1" s="1"/>
  <c r="F1609" i="1"/>
  <c r="J1609" i="1" s="1"/>
  <c r="L1609" i="1" s="1"/>
  <c r="F1613" i="1"/>
  <c r="J1613" i="1" s="1"/>
  <c r="L1613" i="1" s="1"/>
  <c r="F1617" i="1"/>
  <c r="J1617" i="1" s="1"/>
  <c r="L1617" i="1" s="1"/>
  <c r="F1621" i="1"/>
  <c r="J1621" i="1" s="1"/>
  <c r="L1621" i="1" s="1"/>
  <c r="F1625" i="1"/>
  <c r="J1625" i="1" s="1"/>
  <c r="L1625" i="1" s="1"/>
  <c r="F1629" i="1"/>
  <c r="J1629" i="1" s="1"/>
  <c r="L1629" i="1" s="1"/>
  <c r="F1633" i="1"/>
  <c r="J1633" i="1" s="1"/>
  <c r="L1633" i="1" s="1"/>
  <c r="F1637" i="1"/>
  <c r="J1637" i="1" s="1"/>
  <c r="L1637" i="1" s="1"/>
  <c r="F1641" i="1"/>
  <c r="J1641" i="1" s="1"/>
  <c r="L1641" i="1" s="1"/>
  <c r="F1645" i="1"/>
  <c r="J1645" i="1" s="1"/>
  <c r="L1645" i="1" s="1"/>
  <c r="F1649" i="1"/>
  <c r="J1649" i="1" s="1"/>
  <c r="L1649" i="1" s="1"/>
  <c r="F1653" i="1"/>
  <c r="J1653" i="1" s="1"/>
  <c r="L1653" i="1" s="1"/>
  <c r="F1657" i="1"/>
  <c r="J1657" i="1" s="1"/>
  <c r="L1657" i="1" s="1"/>
  <c r="F1661" i="1"/>
  <c r="J1661" i="1" s="1"/>
  <c r="L1661" i="1" s="1"/>
  <c r="F1665" i="1"/>
  <c r="J1665" i="1" s="1"/>
  <c r="L1665" i="1" s="1"/>
  <c r="F1669" i="1"/>
  <c r="J1669" i="1" s="1"/>
  <c r="L1669" i="1" s="1"/>
  <c r="F1673" i="1"/>
  <c r="J1673" i="1" s="1"/>
  <c r="L1673" i="1" s="1"/>
  <c r="F1677" i="1"/>
  <c r="J1677" i="1" s="1"/>
  <c r="L1677" i="1" s="1"/>
  <c r="F1681" i="1"/>
  <c r="J1681" i="1" s="1"/>
  <c r="L1681" i="1" s="1"/>
  <c r="F1685" i="1"/>
  <c r="J1685" i="1" s="1"/>
  <c r="L1685" i="1" s="1"/>
  <c r="F1689" i="1"/>
  <c r="J1689" i="1" s="1"/>
  <c r="L1689" i="1" s="1"/>
  <c r="F1693" i="1"/>
  <c r="J1693" i="1" s="1"/>
  <c r="L1693" i="1" s="1"/>
  <c r="F1697" i="1"/>
  <c r="J1697" i="1" s="1"/>
  <c r="L1697" i="1" s="1"/>
  <c r="F1701" i="1"/>
  <c r="J1701" i="1" s="1"/>
  <c r="L1701" i="1" s="1"/>
  <c r="F1705" i="1"/>
  <c r="J1705" i="1" s="1"/>
  <c r="L1705" i="1" s="1"/>
  <c r="F1709" i="1"/>
  <c r="J1709" i="1" s="1"/>
  <c r="L1709" i="1" s="1"/>
  <c r="F1713" i="1"/>
  <c r="J1713" i="1" s="1"/>
  <c r="L1713" i="1" s="1"/>
  <c r="F1717" i="1"/>
  <c r="J1717" i="1" s="1"/>
  <c r="L1717" i="1" s="1"/>
  <c r="F1721" i="1"/>
  <c r="J1721" i="1" s="1"/>
  <c r="L1721" i="1" s="1"/>
  <c r="F1725" i="1"/>
  <c r="J1725" i="1" s="1"/>
  <c r="L1725" i="1" s="1"/>
  <c r="F1729" i="1"/>
  <c r="J1729" i="1" s="1"/>
  <c r="L1729" i="1" s="1"/>
  <c r="F1733" i="1"/>
  <c r="J1733" i="1" s="1"/>
  <c r="L1733" i="1" s="1"/>
  <c r="F1737" i="1"/>
  <c r="J1737" i="1" s="1"/>
  <c r="L1737" i="1" s="1"/>
  <c r="F1741" i="1"/>
  <c r="J1741" i="1" s="1"/>
  <c r="L1741" i="1" s="1"/>
  <c r="F1745" i="1"/>
  <c r="J1745" i="1" s="1"/>
  <c r="L1745" i="1" s="1"/>
  <c r="F1749" i="1"/>
  <c r="J1749" i="1" s="1"/>
  <c r="L1749" i="1" s="1"/>
  <c r="F1753" i="1"/>
  <c r="J1753" i="1" s="1"/>
  <c r="L1753" i="1" s="1"/>
  <c r="F1757" i="1"/>
  <c r="J1757" i="1" s="1"/>
  <c r="L1757" i="1" s="1"/>
  <c r="F1761" i="1"/>
  <c r="J1761" i="1" s="1"/>
  <c r="L1761" i="1" s="1"/>
  <c r="F1765" i="1"/>
  <c r="J1765" i="1" s="1"/>
  <c r="L1765" i="1" s="1"/>
  <c r="F1769" i="1"/>
  <c r="J1769" i="1" s="1"/>
  <c r="L1769" i="1" s="1"/>
  <c r="F1773" i="1"/>
  <c r="J1773" i="1" s="1"/>
  <c r="L1773" i="1" s="1"/>
  <c r="F1777" i="1"/>
  <c r="J1777" i="1" s="1"/>
  <c r="L1777" i="1" s="1"/>
  <c r="F1781" i="1"/>
  <c r="J1781" i="1" s="1"/>
  <c r="L1781" i="1" s="1"/>
  <c r="F1785" i="1"/>
  <c r="J1785" i="1" s="1"/>
  <c r="L1785" i="1" s="1"/>
  <c r="F368" i="1"/>
  <c r="J368" i="1" s="1"/>
  <c r="L368" i="1" s="1"/>
  <c r="F604" i="1"/>
  <c r="J604" i="1" s="1"/>
  <c r="L604" i="1" s="1"/>
  <c r="F668" i="1"/>
  <c r="J668" i="1" s="1"/>
  <c r="L668" i="1" s="1"/>
  <c r="F732" i="1"/>
  <c r="J732" i="1" s="1"/>
  <c r="L732" i="1" s="1"/>
  <c r="F796" i="1"/>
  <c r="J796" i="1" s="1"/>
  <c r="L796" i="1" s="1"/>
  <c r="F854" i="1"/>
  <c r="J854" i="1" s="1"/>
  <c r="L854" i="1" s="1"/>
  <c r="F870" i="1"/>
  <c r="J870" i="1" s="1"/>
  <c r="L870" i="1" s="1"/>
  <c r="F886" i="1"/>
  <c r="J886" i="1" s="1"/>
  <c r="L886" i="1" s="1"/>
  <c r="F902" i="1"/>
  <c r="J902" i="1" s="1"/>
  <c r="L902" i="1" s="1"/>
  <c r="F918" i="1"/>
  <c r="J918" i="1" s="1"/>
  <c r="L918" i="1" s="1"/>
  <c r="F934" i="1"/>
  <c r="J934" i="1" s="1"/>
  <c r="L934" i="1" s="1"/>
  <c r="F950" i="1"/>
  <c r="J950" i="1" s="1"/>
  <c r="L950" i="1" s="1"/>
  <c r="F966" i="1"/>
  <c r="J966" i="1" s="1"/>
  <c r="L966" i="1" s="1"/>
  <c r="F982" i="1"/>
  <c r="J982" i="1" s="1"/>
  <c r="L982" i="1" s="1"/>
  <c r="F998" i="1"/>
  <c r="J998" i="1" s="1"/>
  <c r="L998" i="1" s="1"/>
  <c r="F1014" i="1"/>
  <c r="J1014" i="1" s="1"/>
  <c r="L1014" i="1" s="1"/>
  <c r="F1030" i="1"/>
  <c r="J1030" i="1" s="1"/>
  <c r="L1030" i="1" s="1"/>
  <c r="F1046" i="1"/>
  <c r="J1046" i="1" s="1"/>
  <c r="L1046" i="1" s="1"/>
  <c r="F1062" i="1"/>
  <c r="J1062" i="1" s="1"/>
  <c r="L1062" i="1" s="1"/>
  <c r="F1078" i="1"/>
  <c r="J1078" i="1" s="1"/>
  <c r="L1078" i="1" s="1"/>
  <c r="F1094" i="1"/>
  <c r="J1094" i="1" s="1"/>
  <c r="L1094" i="1" s="1"/>
  <c r="F1110" i="1"/>
  <c r="J1110" i="1" s="1"/>
  <c r="L1110" i="1" s="1"/>
  <c r="F1126" i="1"/>
  <c r="J1126" i="1" s="1"/>
  <c r="L1126" i="1" s="1"/>
  <c r="F1142" i="1"/>
  <c r="J1142" i="1" s="1"/>
  <c r="L1142" i="1" s="1"/>
  <c r="F1158" i="1"/>
  <c r="J1158" i="1" s="1"/>
  <c r="L1158" i="1" s="1"/>
  <c r="F1174" i="1"/>
  <c r="J1174" i="1" s="1"/>
  <c r="L1174" i="1" s="1"/>
  <c r="F1190" i="1"/>
  <c r="J1190" i="1" s="1"/>
  <c r="L1190" i="1" s="1"/>
  <c r="F1206" i="1"/>
  <c r="J1206" i="1" s="1"/>
  <c r="L1206" i="1" s="1"/>
  <c r="F1222" i="1"/>
  <c r="J1222" i="1" s="1"/>
  <c r="L1222" i="1" s="1"/>
  <c r="F1238" i="1"/>
  <c r="J1238" i="1" s="1"/>
  <c r="L1238" i="1" s="1"/>
  <c r="F1254" i="1"/>
  <c r="J1254" i="1" s="1"/>
  <c r="L1254" i="1" s="1"/>
  <c r="F1270" i="1"/>
  <c r="J1270" i="1" s="1"/>
  <c r="L1270" i="1" s="1"/>
  <c r="F1286" i="1"/>
  <c r="J1286" i="1" s="1"/>
  <c r="L1286" i="1" s="1"/>
  <c r="F1302" i="1"/>
  <c r="J1302" i="1" s="1"/>
  <c r="L1302" i="1" s="1"/>
  <c r="F1318" i="1"/>
  <c r="J1318" i="1" s="1"/>
  <c r="L1318" i="1" s="1"/>
  <c r="F1334" i="1"/>
  <c r="J1334" i="1" s="1"/>
  <c r="L1334" i="1" s="1"/>
  <c r="F1350" i="1"/>
  <c r="J1350" i="1" s="1"/>
  <c r="L1350" i="1" s="1"/>
  <c r="F1366" i="1"/>
  <c r="J1366" i="1" s="1"/>
  <c r="L1366" i="1" s="1"/>
  <c r="F1382" i="1"/>
  <c r="J1382" i="1" s="1"/>
  <c r="L1382" i="1" s="1"/>
  <c r="F1398" i="1"/>
  <c r="J1398" i="1" s="1"/>
  <c r="L1398" i="1" s="1"/>
  <c r="F1414" i="1"/>
  <c r="J1414" i="1" s="1"/>
  <c r="L1414" i="1" s="1"/>
  <c r="F1430" i="1"/>
  <c r="J1430" i="1" s="1"/>
  <c r="L1430" i="1" s="1"/>
  <c r="F1446" i="1"/>
  <c r="J1446" i="1" s="1"/>
  <c r="L1446" i="1" s="1"/>
  <c r="F1454" i="1"/>
  <c r="J1454" i="1" s="1"/>
  <c r="L1454" i="1" s="1"/>
  <c r="F1462" i="1"/>
  <c r="J1462" i="1" s="1"/>
  <c r="L1462" i="1" s="1"/>
  <c r="F1470" i="1"/>
  <c r="J1470" i="1" s="1"/>
  <c r="L1470" i="1" s="1"/>
  <c r="F1478" i="1"/>
  <c r="J1478" i="1" s="1"/>
  <c r="L1478" i="1" s="1"/>
  <c r="F1486" i="1"/>
  <c r="J1486" i="1" s="1"/>
  <c r="L1486" i="1" s="1"/>
  <c r="F1494" i="1"/>
  <c r="J1494" i="1" s="1"/>
  <c r="L1494" i="1" s="1"/>
  <c r="F1502" i="1"/>
  <c r="J1502" i="1" s="1"/>
  <c r="L1502" i="1" s="1"/>
  <c r="F1510" i="1"/>
  <c r="J1510" i="1" s="1"/>
  <c r="L1510" i="1" s="1"/>
  <c r="F1518" i="1"/>
  <c r="J1518" i="1" s="1"/>
  <c r="L1518" i="1" s="1"/>
  <c r="F1526" i="1"/>
  <c r="J1526" i="1" s="1"/>
  <c r="L1526" i="1" s="1"/>
  <c r="F1534" i="1"/>
  <c r="J1534" i="1" s="1"/>
  <c r="L1534" i="1" s="1"/>
  <c r="F1542" i="1"/>
  <c r="J1542" i="1" s="1"/>
  <c r="L1542" i="1" s="1"/>
  <c r="F1550" i="1"/>
  <c r="J1550" i="1" s="1"/>
  <c r="L1550" i="1" s="1"/>
  <c r="F1558" i="1"/>
  <c r="J1558" i="1" s="1"/>
  <c r="L1558" i="1" s="1"/>
  <c r="F1566" i="1"/>
  <c r="J1566" i="1" s="1"/>
  <c r="L1566" i="1" s="1"/>
  <c r="F1574" i="1"/>
  <c r="J1574" i="1" s="1"/>
  <c r="L1574" i="1" s="1"/>
  <c r="F1582" i="1"/>
  <c r="J1582" i="1" s="1"/>
  <c r="L1582" i="1" s="1"/>
  <c r="F1590" i="1"/>
  <c r="J1590" i="1" s="1"/>
  <c r="L1590" i="1" s="1"/>
  <c r="F1598" i="1"/>
  <c r="J1598" i="1" s="1"/>
  <c r="L1598" i="1" s="1"/>
  <c r="F1606" i="1"/>
  <c r="J1606" i="1" s="1"/>
  <c r="L1606" i="1" s="1"/>
  <c r="F1614" i="1"/>
  <c r="J1614" i="1" s="1"/>
  <c r="L1614" i="1" s="1"/>
  <c r="F1622" i="1"/>
  <c r="J1622" i="1" s="1"/>
  <c r="L1622" i="1" s="1"/>
  <c r="F1630" i="1"/>
  <c r="J1630" i="1" s="1"/>
  <c r="L1630" i="1" s="1"/>
  <c r="F1638" i="1"/>
  <c r="J1638" i="1" s="1"/>
  <c r="L1638" i="1" s="1"/>
  <c r="F1646" i="1"/>
  <c r="J1646" i="1" s="1"/>
  <c r="L1646" i="1" s="1"/>
  <c r="F1654" i="1"/>
  <c r="J1654" i="1" s="1"/>
  <c r="L1654" i="1" s="1"/>
  <c r="F1662" i="1"/>
  <c r="J1662" i="1" s="1"/>
  <c r="L1662" i="1" s="1"/>
  <c r="F1670" i="1"/>
  <c r="J1670" i="1" s="1"/>
  <c r="L1670" i="1" s="1"/>
  <c r="F1678" i="1"/>
  <c r="J1678" i="1" s="1"/>
  <c r="L1678" i="1" s="1"/>
  <c r="F1686" i="1"/>
  <c r="J1686" i="1" s="1"/>
  <c r="L1686" i="1" s="1"/>
  <c r="F1694" i="1"/>
  <c r="J1694" i="1" s="1"/>
  <c r="L1694" i="1" s="1"/>
  <c r="F1702" i="1"/>
  <c r="J1702" i="1" s="1"/>
  <c r="L1702" i="1" s="1"/>
  <c r="F1710" i="1"/>
  <c r="J1710" i="1" s="1"/>
  <c r="L1710" i="1" s="1"/>
  <c r="F1718" i="1"/>
  <c r="J1718" i="1" s="1"/>
  <c r="L1718" i="1" s="1"/>
  <c r="F1726" i="1"/>
  <c r="J1726" i="1" s="1"/>
  <c r="L1726" i="1" s="1"/>
  <c r="F1734" i="1"/>
  <c r="J1734" i="1" s="1"/>
  <c r="L1734" i="1" s="1"/>
  <c r="F1742" i="1"/>
  <c r="J1742" i="1" s="1"/>
  <c r="L1742" i="1" s="1"/>
  <c r="F1750" i="1"/>
  <c r="J1750" i="1" s="1"/>
  <c r="L1750" i="1" s="1"/>
  <c r="F1758" i="1"/>
  <c r="J1758" i="1" s="1"/>
  <c r="L1758" i="1" s="1"/>
  <c r="F1766" i="1"/>
  <c r="J1766" i="1" s="1"/>
  <c r="L1766" i="1" s="1"/>
  <c r="F1774" i="1"/>
  <c r="J1774" i="1" s="1"/>
  <c r="L1774" i="1" s="1"/>
  <c r="F1782" i="1"/>
  <c r="J1782" i="1" s="1"/>
  <c r="L1782" i="1" s="1"/>
  <c r="F1789" i="1"/>
  <c r="J1789" i="1" s="1"/>
  <c r="L1789" i="1" s="1"/>
  <c r="F1794" i="1"/>
  <c r="J1794" i="1" s="1"/>
  <c r="L1794" i="1" s="1"/>
  <c r="F1798" i="1"/>
  <c r="J1798" i="1" s="1"/>
  <c r="L1798" i="1" s="1"/>
  <c r="F1802" i="1"/>
  <c r="J1802" i="1" s="1"/>
  <c r="L1802" i="1" s="1"/>
  <c r="F1806" i="1"/>
  <c r="J1806" i="1" s="1"/>
  <c r="L1806" i="1" s="1"/>
  <c r="F1810" i="1"/>
  <c r="J1810" i="1" s="1"/>
  <c r="L1810" i="1" s="1"/>
  <c r="F1814" i="1"/>
  <c r="J1814" i="1" s="1"/>
  <c r="L1814" i="1" s="1"/>
  <c r="F1818" i="1"/>
  <c r="J1818" i="1" s="1"/>
  <c r="L1818" i="1" s="1"/>
  <c r="F1822" i="1"/>
  <c r="J1822" i="1" s="1"/>
  <c r="L1822" i="1" s="1"/>
  <c r="F1826" i="1"/>
  <c r="J1826" i="1" s="1"/>
  <c r="L1826" i="1" s="1"/>
  <c r="F1830" i="1"/>
  <c r="J1830" i="1" s="1"/>
  <c r="L1830" i="1" s="1"/>
  <c r="F1834" i="1"/>
  <c r="J1834" i="1" s="1"/>
  <c r="L1834" i="1" s="1"/>
  <c r="F1838" i="1"/>
  <c r="J1838" i="1" s="1"/>
  <c r="L1838" i="1" s="1"/>
  <c r="F1842" i="1"/>
  <c r="J1842" i="1" s="1"/>
  <c r="L1842" i="1" s="1"/>
  <c r="F1846" i="1"/>
  <c r="J1846" i="1" s="1"/>
  <c r="L1846" i="1" s="1"/>
  <c r="F1850" i="1"/>
  <c r="J1850" i="1" s="1"/>
  <c r="L1850" i="1" s="1"/>
  <c r="F1854" i="1"/>
  <c r="J1854" i="1" s="1"/>
  <c r="L1854" i="1" s="1"/>
  <c r="F1858" i="1"/>
  <c r="J1858" i="1" s="1"/>
  <c r="L1858" i="1" s="1"/>
  <c r="F1862" i="1"/>
  <c r="J1862" i="1" s="1"/>
  <c r="L1862" i="1" s="1"/>
  <c r="F1866" i="1"/>
  <c r="J1866" i="1" s="1"/>
  <c r="L1866" i="1" s="1"/>
  <c r="F1870" i="1"/>
  <c r="J1870" i="1" s="1"/>
  <c r="L1870" i="1" s="1"/>
  <c r="F1874" i="1"/>
  <c r="J1874" i="1" s="1"/>
  <c r="L1874" i="1" s="1"/>
  <c r="F1878" i="1"/>
  <c r="J1878" i="1" s="1"/>
  <c r="L1878" i="1" s="1"/>
  <c r="F1882" i="1"/>
  <c r="J1882" i="1" s="1"/>
  <c r="L1882" i="1" s="1"/>
  <c r="F1886" i="1"/>
  <c r="J1886" i="1" s="1"/>
  <c r="L1886" i="1" s="1"/>
  <c r="F1890" i="1"/>
  <c r="J1890" i="1" s="1"/>
  <c r="L1890" i="1" s="1"/>
  <c r="F1894" i="1"/>
  <c r="J1894" i="1" s="1"/>
  <c r="L1894" i="1" s="1"/>
  <c r="F1898" i="1"/>
  <c r="J1898" i="1" s="1"/>
  <c r="L1898" i="1" s="1"/>
  <c r="F1902" i="1"/>
  <c r="J1902" i="1" s="1"/>
  <c r="L1902" i="1" s="1"/>
  <c r="F1906" i="1"/>
  <c r="J1906" i="1" s="1"/>
  <c r="L1906" i="1" s="1"/>
  <c r="F1910" i="1"/>
  <c r="J1910" i="1" s="1"/>
  <c r="L1910" i="1" s="1"/>
  <c r="F1914" i="1"/>
  <c r="J1914" i="1" s="1"/>
  <c r="L1914" i="1" s="1"/>
  <c r="F1918" i="1"/>
  <c r="J1918" i="1" s="1"/>
  <c r="L1918" i="1" s="1"/>
  <c r="F1922" i="1"/>
  <c r="J1922" i="1" s="1"/>
  <c r="L1922" i="1" s="1"/>
  <c r="F1926" i="1"/>
  <c r="J1926" i="1" s="1"/>
  <c r="L1926" i="1" s="1"/>
  <c r="F1930" i="1"/>
  <c r="J1930" i="1" s="1"/>
  <c r="L1930" i="1" s="1"/>
  <c r="F1934" i="1"/>
  <c r="J1934" i="1" s="1"/>
  <c r="L1934" i="1" s="1"/>
  <c r="F1938" i="1"/>
  <c r="J1938" i="1" s="1"/>
  <c r="L1938" i="1" s="1"/>
  <c r="F1942" i="1"/>
  <c r="J1942" i="1" s="1"/>
  <c r="L1942" i="1" s="1"/>
  <c r="F1946" i="1"/>
  <c r="J1946" i="1" s="1"/>
  <c r="L1946" i="1" s="1"/>
  <c r="F1950" i="1"/>
  <c r="J1950" i="1" s="1"/>
  <c r="L1950" i="1" s="1"/>
  <c r="F1954" i="1"/>
  <c r="J1954" i="1" s="1"/>
  <c r="L1954" i="1" s="1"/>
  <c r="F1958" i="1"/>
  <c r="J1958" i="1" s="1"/>
  <c r="L1958" i="1" s="1"/>
  <c r="F1962" i="1"/>
  <c r="J1962" i="1" s="1"/>
  <c r="L1962" i="1" s="1"/>
  <c r="F1966" i="1"/>
  <c r="J1966" i="1" s="1"/>
  <c r="L1966" i="1" s="1"/>
  <c r="F1970" i="1"/>
  <c r="J1970" i="1" s="1"/>
  <c r="L1970" i="1" s="1"/>
  <c r="F1974" i="1"/>
  <c r="J1974" i="1" s="1"/>
  <c r="L1974" i="1" s="1"/>
  <c r="F1978" i="1"/>
  <c r="J1978" i="1" s="1"/>
  <c r="L1978" i="1" s="1"/>
  <c r="F1982" i="1"/>
  <c r="J1982" i="1" s="1"/>
  <c r="L1982" i="1" s="1"/>
  <c r="F1986" i="1"/>
  <c r="J1986" i="1" s="1"/>
  <c r="L1986" i="1" s="1"/>
  <c r="F1990" i="1"/>
  <c r="J1990" i="1" s="1"/>
  <c r="L1990" i="1" s="1"/>
  <c r="F1994" i="1"/>
  <c r="J1994" i="1" s="1"/>
  <c r="L1994" i="1" s="1"/>
  <c r="F1998" i="1"/>
  <c r="J1998" i="1" s="1"/>
  <c r="L1998" i="1" s="1"/>
  <c r="F2002" i="1"/>
  <c r="J2002" i="1" s="1"/>
  <c r="L2002" i="1" s="1"/>
  <c r="F2006" i="1"/>
  <c r="J2006" i="1" s="1"/>
  <c r="L2006" i="1" s="1"/>
  <c r="F2010" i="1"/>
  <c r="J2010" i="1" s="1"/>
  <c r="L2010" i="1" s="1"/>
  <c r="F2014" i="1"/>
  <c r="J2014" i="1" s="1"/>
  <c r="L2014" i="1" s="1"/>
  <c r="F2018" i="1"/>
  <c r="J2018" i="1" s="1"/>
  <c r="L2018" i="1" s="1"/>
  <c r="F2022" i="1"/>
  <c r="J2022" i="1" s="1"/>
  <c r="L2022" i="1" s="1"/>
  <c r="F2026" i="1"/>
  <c r="J2026" i="1" s="1"/>
  <c r="L2026" i="1" s="1"/>
  <c r="F2030" i="1"/>
  <c r="J2030" i="1" s="1"/>
  <c r="L2030" i="1" s="1"/>
  <c r="F2034" i="1"/>
  <c r="J2034" i="1" s="1"/>
  <c r="L2034" i="1" s="1"/>
  <c r="F2038" i="1"/>
  <c r="J2038" i="1" s="1"/>
  <c r="L2038" i="1" s="1"/>
  <c r="F2042" i="1"/>
  <c r="J2042" i="1" s="1"/>
  <c r="L2042" i="1" s="1"/>
  <c r="F2046" i="1"/>
  <c r="J2046" i="1" s="1"/>
  <c r="L2046" i="1" s="1"/>
  <c r="F2050" i="1"/>
  <c r="J2050" i="1" s="1"/>
  <c r="L2050" i="1" s="1"/>
  <c r="F2054" i="1"/>
  <c r="J2054" i="1" s="1"/>
  <c r="L2054" i="1" s="1"/>
  <c r="F2058" i="1"/>
  <c r="J2058" i="1" s="1"/>
  <c r="L2058" i="1" s="1"/>
  <c r="F2062" i="1"/>
  <c r="J2062" i="1" s="1"/>
  <c r="L2062" i="1" s="1"/>
  <c r="F2066" i="1"/>
  <c r="J2066" i="1" s="1"/>
  <c r="L2066" i="1" s="1"/>
  <c r="F2070" i="1"/>
  <c r="J2070" i="1" s="1"/>
  <c r="L2070" i="1" s="1"/>
  <c r="F2074" i="1"/>
  <c r="J2074" i="1" s="1"/>
  <c r="L2074" i="1" s="1"/>
  <c r="F2078" i="1"/>
  <c r="J2078" i="1" s="1"/>
  <c r="L2078" i="1" s="1"/>
  <c r="F2082" i="1"/>
  <c r="J2082" i="1" s="1"/>
  <c r="L2082" i="1" s="1"/>
  <c r="F2086" i="1"/>
  <c r="J2086" i="1" s="1"/>
  <c r="L2086" i="1" s="1"/>
  <c r="F2090" i="1"/>
  <c r="J2090" i="1" s="1"/>
  <c r="L2090" i="1" s="1"/>
  <c r="F2094" i="1"/>
  <c r="J2094" i="1" s="1"/>
  <c r="L2094" i="1" s="1"/>
  <c r="F2098" i="1"/>
  <c r="J2098" i="1" s="1"/>
  <c r="L2098" i="1" s="1"/>
  <c r="F2102" i="1"/>
  <c r="J2102" i="1" s="1"/>
  <c r="L2102" i="1" s="1"/>
  <c r="F2106" i="1"/>
  <c r="J2106" i="1" s="1"/>
  <c r="L2106" i="1" s="1"/>
  <c r="F2110" i="1"/>
  <c r="J2110" i="1" s="1"/>
  <c r="L2110" i="1" s="1"/>
  <c r="F2114" i="1"/>
  <c r="J2114" i="1" s="1"/>
  <c r="L2114" i="1" s="1"/>
  <c r="F2118" i="1"/>
  <c r="J2118" i="1" s="1"/>
  <c r="L2118" i="1" s="1"/>
  <c r="F2122" i="1"/>
  <c r="J2122" i="1" s="1"/>
  <c r="L2122" i="1" s="1"/>
  <c r="F2126" i="1"/>
  <c r="J2126" i="1" s="1"/>
  <c r="L2126" i="1" s="1"/>
  <c r="F2130" i="1"/>
  <c r="J2130" i="1" s="1"/>
  <c r="L2130" i="1" s="1"/>
  <c r="F2134" i="1"/>
  <c r="J2134" i="1" s="1"/>
  <c r="L2134" i="1" s="1"/>
  <c r="F2138" i="1"/>
  <c r="J2138" i="1" s="1"/>
  <c r="L2138" i="1" s="1"/>
  <c r="F2142" i="1"/>
  <c r="J2142" i="1" s="1"/>
  <c r="L2142" i="1" s="1"/>
  <c r="F2146" i="1"/>
  <c r="J2146" i="1" s="1"/>
  <c r="L2146" i="1" s="1"/>
  <c r="F2150" i="1"/>
  <c r="J2150" i="1" s="1"/>
  <c r="L2150" i="1" s="1"/>
  <c r="F2154" i="1"/>
  <c r="J2154" i="1" s="1"/>
  <c r="L2154" i="1" s="1"/>
  <c r="F2158" i="1"/>
  <c r="J2158" i="1" s="1"/>
  <c r="L2158" i="1" s="1"/>
  <c r="F2162" i="1"/>
  <c r="J2162" i="1" s="1"/>
  <c r="L2162" i="1" s="1"/>
  <c r="F2166" i="1"/>
  <c r="J2166" i="1" s="1"/>
  <c r="L2166" i="1" s="1"/>
  <c r="F2170" i="1"/>
  <c r="J2170" i="1" s="1"/>
  <c r="L2170" i="1" s="1"/>
  <c r="F2174" i="1"/>
  <c r="J2174" i="1" s="1"/>
  <c r="L2174" i="1" s="1"/>
  <c r="F2178" i="1"/>
  <c r="J2178" i="1" s="1"/>
  <c r="L2178" i="1" s="1"/>
  <c r="F2182" i="1"/>
  <c r="J2182" i="1" s="1"/>
  <c r="L2182" i="1" s="1"/>
  <c r="F2186" i="1"/>
  <c r="J2186" i="1" s="1"/>
  <c r="L2186" i="1" s="1"/>
  <c r="F2190" i="1"/>
  <c r="J2190" i="1" s="1"/>
  <c r="L2190" i="1" s="1"/>
  <c r="F2194" i="1"/>
  <c r="J2194" i="1" s="1"/>
  <c r="L2194" i="1" s="1"/>
  <c r="F2198" i="1"/>
  <c r="J2198" i="1" s="1"/>
  <c r="L2198" i="1" s="1"/>
  <c r="F2202" i="1"/>
  <c r="J2202" i="1" s="1"/>
  <c r="L2202" i="1" s="1"/>
  <c r="F2206" i="1"/>
  <c r="J2206" i="1" s="1"/>
  <c r="L2206" i="1" s="1"/>
  <c r="F2210" i="1"/>
  <c r="J2210" i="1" s="1"/>
  <c r="L2210" i="1" s="1"/>
  <c r="F2214" i="1"/>
  <c r="J2214" i="1" s="1"/>
  <c r="L2214" i="1" s="1"/>
  <c r="F2218" i="1"/>
  <c r="J2218" i="1" s="1"/>
  <c r="L2218" i="1" s="1"/>
  <c r="F2222" i="1"/>
  <c r="J2222" i="1" s="1"/>
  <c r="L2222" i="1" s="1"/>
  <c r="F2226" i="1"/>
  <c r="J2226" i="1" s="1"/>
  <c r="L2226" i="1" s="1"/>
  <c r="F2230" i="1"/>
  <c r="J2230" i="1" s="1"/>
  <c r="L2230" i="1" s="1"/>
  <c r="F2234" i="1"/>
  <c r="J2234" i="1" s="1"/>
  <c r="L2234" i="1" s="1"/>
  <c r="F2238" i="1"/>
  <c r="J2238" i="1" s="1"/>
  <c r="L2238" i="1" s="1"/>
  <c r="F2242" i="1"/>
  <c r="J2242" i="1" s="1"/>
  <c r="L2242" i="1" s="1"/>
  <c r="F2246" i="1"/>
  <c r="J2246" i="1" s="1"/>
  <c r="L2246" i="1" s="1"/>
  <c r="F2250" i="1"/>
  <c r="J2250" i="1" s="1"/>
  <c r="L2250" i="1" s="1"/>
  <c r="F2254" i="1"/>
  <c r="J2254" i="1" s="1"/>
  <c r="L2254" i="1" s="1"/>
  <c r="F2258" i="1"/>
  <c r="J2258" i="1" s="1"/>
  <c r="L2258" i="1" s="1"/>
  <c r="F2262" i="1"/>
  <c r="J2262" i="1" s="1"/>
  <c r="L2262" i="1" s="1"/>
  <c r="F2266" i="1"/>
  <c r="J2266" i="1" s="1"/>
  <c r="L2266" i="1" s="1"/>
  <c r="F2270" i="1"/>
  <c r="J2270" i="1" s="1"/>
  <c r="L2270" i="1" s="1"/>
  <c r="F2274" i="1"/>
  <c r="J2274" i="1" s="1"/>
  <c r="L2274" i="1" s="1"/>
  <c r="F2278" i="1"/>
  <c r="J2278" i="1" s="1"/>
  <c r="L2278" i="1" s="1"/>
  <c r="F2282" i="1"/>
  <c r="J2282" i="1" s="1"/>
  <c r="L2282" i="1" s="1"/>
  <c r="F2286" i="1"/>
  <c r="J2286" i="1" s="1"/>
  <c r="L2286" i="1" s="1"/>
  <c r="F2290" i="1"/>
  <c r="J2290" i="1" s="1"/>
  <c r="L2290" i="1" s="1"/>
  <c r="F2294" i="1"/>
  <c r="J2294" i="1" s="1"/>
  <c r="L2294" i="1" s="1"/>
  <c r="F2298" i="1"/>
  <c r="J2298" i="1" s="1"/>
  <c r="L2298" i="1" s="1"/>
  <c r="F2302" i="1"/>
  <c r="J2302" i="1" s="1"/>
  <c r="L2302" i="1" s="1"/>
  <c r="F2306" i="1"/>
  <c r="J2306" i="1" s="1"/>
  <c r="L2306" i="1" s="1"/>
  <c r="F2310" i="1"/>
  <c r="J2310" i="1" s="1"/>
  <c r="L2310" i="1" s="1"/>
  <c r="F2314" i="1"/>
  <c r="J2314" i="1" s="1"/>
  <c r="L2314" i="1" s="1"/>
  <c r="F2318" i="1"/>
  <c r="J2318" i="1" s="1"/>
  <c r="L2318" i="1" s="1"/>
  <c r="F2322" i="1"/>
  <c r="J2322" i="1" s="1"/>
  <c r="L2322" i="1" s="1"/>
  <c r="F2326" i="1"/>
  <c r="J2326" i="1" s="1"/>
  <c r="L2326" i="1" s="1"/>
  <c r="F2330" i="1"/>
  <c r="J2330" i="1" s="1"/>
  <c r="L2330" i="1" s="1"/>
  <c r="F2334" i="1"/>
  <c r="J2334" i="1" s="1"/>
  <c r="L2334" i="1" s="1"/>
  <c r="F2338" i="1"/>
  <c r="J2338" i="1" s="1"/>
  <c r="L2338" i="1" s="1"/>
  <c r="F2342" i="1"/>
  <c r="J2342" i="1" s="1"/>
  <c r="L2342" i="1" s="1"/>
  <c r="F2346" i="1"/>
  <c r="J2346" i="1" s="1"/>
  <c r="L2346" i="1" s="1"/>
  <c r="F2350" i="1"/>
  <c r="J2350" i="1" s="1"/>
  <c r="L2350" i="1" s="1"/>
  <c r="F2354" i="1"/>
  <c r="J2354" i="1" s="1"/>
  <c r="L2354" i="1" s="1"/>
  <c r="F2358" i="1"/>
  <c r="J2358" i="1" s="1"/>
  <c r="L2358" i="1" s="1"/>
  <c r="F2362" i="1"/>
  <c r="J2362" i="1" s="1"/>
  <c r="L2362" i="1" s="1"/>
  <c r="F2366" i="1"/>
  <c r="J2366" i="1" s="1"/>
  <c r="L2366" i="1" s="1"/>
  <c r="F2370" i="1"/>
  <c r="J2370" i="1" s="1"/>
  <c r="L2370" i="1" s="1"/>
  <c r="F2374" i="1"/>
  <c r="J2374" i="1" s="1"/>
  <c r="L2374" i="1" s="1"/>
  <c r="F2378" i="1"/>
  <c r="J2378" i="1" s="1"/>
  <c r="L2378" i="1" s="1"/>
  <c r="F2382" i="1"/>
  <c r="J2382" i="1" s="1"/>
  <c r="L2382" i="1" s="1"/>
  <c r="F2386" i="1"/>
  <c r="J2386" i="1" s="1"/>
  <c r="L2386" i="1" s="1"/>
  <c r="F2390" i="1"/>
  <c r="J2390" i="1" s="1"/>
  <c r="L2390" i="1" s="1"/>
  <c r="F2394" i="1"/>
  <c r="J2394" i="1" s="1"/>
  <c r="L2394" i="1" s="1"/>
  <c r="F2398" i="1"/>
  <c r="J2398" i="1" s="1"/>
  <c r="L2398" i="1" s="1"/>
  <c r="F2402" i="1"/>
  <c r="J2402" i="1" s="1"/>
  <c r="L2402" i="1" s="1"/>
  <c r="F2406" i="1"/>
  <c r="J2406" i="1" s="1"/>
  <c r="L2406" i="1" s="1"/>
  <c r="F2410" i="1"/>
  <c r="J2410" i="1" s="1"/>
  <c r="L2410" i="1" s="1"/>
  <c r="F2414" i="1"/>
  <c r="J2414" i="1" s="1"/>
  <c r="L2414" i="1" s="1"/>
  <c r="F2418" i="1"/>
  <c r="J2418" i="1" s="1"/>
  <c r="L2418" i="1" s="1"/>
  <c r="F2422" i="1"/>
  <c r="J2422" i="1" s="1"/>
  <c r="L2422" i="1" s="1"/>
  <c r="F2426" i="1"/>
  <c r="J2426" i="1" s="1"/>
  <c r="L2426" i="1" s="1"/>
  <c r="F2430" i="1"/>
  <c r="J2430" i="1" s="1"/>
  <c r="L2430" i="1" s="1"/>
  <c r="F2434" i="1"/>
  <c r="J2434" i="1" s="1"/>
  <c r="L2434" i="1" s="1"/>
  <c r="F2438" i="1"/>
  <c r="J2438" i="1" s="1"/>
  <c r="L2438" i="1" s="1"/>
  <c r="F2442" i="1"/>
  <c r="J2442" i="1" s="1"/>
  <c r="L2442" i="1" s="1"/>
  <c r="F2446" i="1"/>
  <c r="J2446" i="1" s="1"/>
  <c r="L2446" i="1" s="1"/>
  <c r="F2450" i="1"/>
  <c r="J2450" i="1" s="1"/>
  <c r="L2450" i="1" s="1"/>
  <c r="F2454" i="1"/>
  <c r="J2454" i="1" s="1"/>
  <c r="L2454" i="1" s="1"/>
  <c r="F2458" i="1"/>
  <c r="J2458" i="1" s="1"/>
  <c r="L2458" i="1" s="1"/>
  <c r="F2462" i="1"/>
  <c r="J2462" i="1" s="1"/>
  <c r="L2462" i="1" s="1"/>
  <c r="F2466" i="1"/>
  <c r="J2466" i="1" s="1"/>
  <c r="L2466" i="1" s="1"/>
  <c r="F2470" i="1"/>
  <c r="J2470" i="1" s="1"/>
  <c r="L2470" i="1" s="1"/>
  <c r="F2474" i="1"/>
  <c r="J2474" i="1" s="1"/>
  <c r="L2474" i="1" s="1"/>
  <c r="F2478" i="1"/>
  <c r="J2478" i="1" s="1"/>
  <c r="L2478" i="1" s="1"/>
  <c r="F2482" i="1"/>
  <c r="J2482" i="1" s="1"/>
  <c r="L2482" i="1" s="1"/>
  <c r="F2486" i="1"/>
  <c r="J2486" i="1" s="1"/>
  <c r="L2486" i="1" s="1"/>
  <c r="F2490" i="1"/>
  <c r="J2490" i="1" s="1"/>
  <c r="L2490" i="1" s="1"/>
  <c r="F2494" i="1"/>
  <c r="J2494" i="1" s="1"/>
  <c r="L2494" i="1" s="1"/>
  <c r="F2498" i="1"/>
  <c r="J2498" i="1" s="1"/>
  <c r="L2498" i="1" s="1"/>
  <c r="F2502" i="1"/>
  <c r="J2502" i="1" s="1"/>
  <c r="L2502" i="1" s="1"/>
  <c r="F2506" i="1"/>
  <c r="J2506" i="1" s="1"/>
  <c r="L2506" i="1" s="1"/>
  <c r="F2510" i="1"/>
  <c r="J2510" i="1" s="1"/>
  <c r="L2510" i="1" s="1"/>
  <c r="F2514" i="1"/>
  <c r="J2514" i="1" s="1"/>
  <c r="L2514" i="1" s="1"/>
  <c r="F2518" i="1"/>
  <c r="J2518" i="1" s="1"/>
  <c r="L2518" i="1" s="1"/>
  <c r="F2522" i="1"/>
  <c r="J2522" i="1" s="1"/>
  <c r="L2522" i="1" s="1"/>
  <c r="F2526" i="1"/>
  <c r="J2526" i="1" s="1"/>
  <c r="L2526" i="1" s="1"/>
  <c r="F2530" i="1"/>
  <c r="J2530" i="1" s="1"/>
  <c r="L2530" i="1" s="1"/>
  <c r="F2534" i="1"/>
  <c r="J2534" i="1" s="1"/>
  <c r="L2534" i="1" s="1"/>
  <c r="F2538" i="1"/>
  <c r="J2538" i="1" s="1"/>
  <c r="L2538" i="1" s="1"/>
  <c r="F2542" i="1"/>
  <c r="J2542" i="1" s="1"/>
  <c r="L2542" i="1" s="1"/>
  <c r="F2546" i="1"/>
  <c r="J2546" i="1" s="1"/>
  <c r="L2546" i="1" s="1"/>
  <c r="F2550" i="1"/>
  <c r="J2550" i="1" s="1"/>
  <c r="L2550" i="1" s="1"/>
  <c r="F2554" i="1"/>
  <c r="J2554" i="1" s="1"/>
  <c r="L2554" i="1" s="1"/>
  <c r="F2558" i="1"/>
  <c r="J2558" i="1" s="1"/>
  <c r="L2558" i="1" s="1"/>
  <c r="F2562" i="1"/>
  <c r="J2562" i="1" s="1"/>
  <c r="L2562" i="1" s="1"/>
  <c r="F2566" i="1"/>
  <c r="J2566" i="1" s="1"/>
  <c r="L2566" i="1" s="1"/>
  <c r="F2570" i="1"/>
  <c r="J2570" i="1" s="1"/>
  <c r="L2570" i="1" s="1"/>
  <c r="F2574" i="1"/>
  <c r="J2574" i="1" s="1"/>
  <c r="L2574" i="1" s="1"/>
  <c r="F2578" i="1"/>
  <c r="J2578" i="1" s="1"/>
  <c r="L2578" i="1" s="1"/>
  <c r="F2582" i="1"/>
  <c r="J2582" i="1" s="1"/>
  <c r="L2582" i="1" s="1"/>
  <c r="F2586" i="1"/>
  <c r="J2586" i="1" s="1"/>
  <c r="L2586" i="1" s="1"/>
  <c r="F2590" i="1"/>
  <c r="J2590" i="1" s="1"/>
  <c r="L2590" i="1" s="1"/>
  <c r="F2594" i="1"/>
  <c r="J2594" i="1" s="1"/>
  <c r="L2594" i="1" s="1"/>
  <c r="F2598" i="1"/>
  <c r="J2598" i="1" s="1"/>
  <c r="L2598" i="1" s="1"/>
  <c r="F2602" i="1"/>
  <c r="J2602" i="1" s="1"/>
  <c r="L2602" i="1" s="1"/>
  <c r="F2606" i="1"/>
  <c r="J2606" i="1" s="1"/>
  <c r="L2606" i="1" s="1"/>
  <c r="F2610" i="1"/>
  <c r="J2610" i="1" s="1"/>
  <c r="L2610" i="1" s="1"/>
  <c r="F2614" i="1"/>
  <c r="J2614" i="1" s="1"/>
  <c r="L2614" i="1" s="1"/>
  <c r="F2618" i="1"/>
  <c r="J2618" i="1" s="1"/>
  <c r="L2618" i="1" s="1"/>
  <c r="F2622" i="1"/>
  <c r="J2622" i="1" s="1"/>
  <c r="L2622" i="1" s="1"/>
  <c r="F2626" i="1"/>
  <c r="J2626" i="1" s="1"/>
  <c r="L2626" i="1" s="1"/>
  <c r="F2630" i="1"/>
  <c r="J2630" i="1" s="1"/>
  <c r="L2630" i="1" s="1"/>
  <c r="F2634" i="1"/>
  <c r="J2634" i="1" s="1"/>
  <c r="L2634" i="1" s="1"/>
  <c r="F2638" i="1"/>
  <c r="J2638" i="1" s="1"/>
  <c r="L2638" i="1" s="1"/>
  <c r="F2642" i="1"/>
  <c r="J2642" i="1" s="1"/>
  <c r="L2642" i="1" s="1"/>
  <c r="F2646" i="1"/>
  <c r="J2646" i="1" s="1"/>
  <c r="L2646" i="1" s="1"/>
  <c r="F2650" i="1"/>
  <c r="J2650" i="1" s="1"/>
  <c r="L2650" i="1" s="1"/>
  <c r="F2654" i="1"/>
  <c r="J2654" i="1" s="1"/>
  <c r="L2654" i="1" s="1"/>
  <c r="F2658" i="1"/>
  <c r="J2658" i="1" s="1"/>
  <c r="L2658" i="1" s="1"/>
  <c r="F2662" i="1"/>
  <c r="J2662" i="1" s="1"/>
  <c r="L2662" i="1" s="1"/>
  <c r="F2666" i="1"/>
  <c r="J2666" i="1" s="1"/>
  <c r="L2666" i="1" s="1"/>
  <c r="F2670" i="1"/>
  <c r="J2670" i="1" s="1"/>
  <c r="L2670" i="1" s="1"/>
  <c r="F2674" i="1"/>
  <c r="J2674" i="1" s="1"/>
  <c r="L2674" i="1" s="1"/>
  <c r="F2678" i="1"/>
  <c r="J2678" i="1" s="1"/>
  <c r="L2678" i="1" s="1"/>
  <c r="F2682" i="1"/>
  <c r="J2682" i="1" s="1"/>
  <c r="L2682" i="1" s="1"/>
  <c r="F2686" i="1"/>
  <c r="J2686" i="1" s="1"/>
  <c r="L2686" i="1" s="1"/>
  <c r="F2690" i="1"/>
  <c r="J2690" i="1" s="1"/>
  <c r="L2690" i="1" s="1"/>
  <c r="F2694" i="1"/>
  <c r="J2694" i="1" s="1"/>
  <c r="L2694" i="1" s="1"/>
  <c r="F2698" i="1"/>
  <c r="J2698" i="1" s="1"/>
  <c r="L2698" i="1" s="1"/>
  <c r="F2702" i="1"/>
  <c r="J2702" i="1" s="1"/>
  <c r="L2702" i="1" s="1"/>
  <c r="F2706" i="1"/>
  <c r="J2706" i="1" s="1"/>
  <c r="L2706" i="1" s="1"/>
  <c r="F2710" i="1"/>
  <c r="J2710" i="1" s="1"/>
  <c r="L2710" i="1" s="1"/>
  <c r="F2714" i="1"/>
  <c r="J2714" i="1" s="1"/>
  <c r="L2714" i="1" s="1"/>
  <c r="F2718" i="1"/>
  <c r="J2718" i="1" s="1"/>
  <c r="L2718" i="1" s="1"/>
  <c r="F2722" i="1"/>
  <c r="J2722" i="1" s="1"/>
  <c r="L2722" i="1" s="1"/>
  <c r="F2726" i="1"/>
  <c r="J2726" i="1" s="1"/>
  <c r="L2726" i="1" s="1"/>
  <c r="F2730" i="1"/>
  <c r="J2730" i="1" s="1"/>
  <c r="L2730" i="1" s="1"/>
  <c r="F2734" i="1"/>
  <c r="J2734" i="1" s="1"/>
  <c r="L2734" i="1" s="1"/>
  <c r="F2738" i="1"/>
  <c r="J2738" i="1" s="1"/>
  <c r="L2738" i="1" s="1"/>
  <c r="F2742" i="1"/>
  <c r="J2742" i="1" s="1"/>
  <c r="L2742" i="1" s="1"/>
  <c r="F2746" i="1"/>
  <c r="J2746" i="1" s="1"/>
  <c r="L2746" i="1" s="1"/>
  <c r="F2750" i="1"/>
  <c r="J2750" i="1" s="1"/>
  <c r="L2750" i="1" s="1"/>
  <c r="F2754" i="1"/>
  <c r="J2754" i="1" s="1"/>
  <c r="L2754" i="1" s="1"/>
  <c r="F2758" i="1"/>
  <c r="J2758" i="1" s="1"/>
  <c r="L2758" i="1" s="1"/>
  <c r="F2762" i="1"/>
  <c r="J2762" i="1" s="1"/>
  <c r="L2762" i="1" s="1"/>
  <c r="F2766" i="1"/>
  <c r="J2766" i="1" s="1"/>
  <c r="L2766" i="1" s="1"/>
  <c r="F2770" i="1"/>
  <c r="J2770" i="1" s="1"/>
  <c r="L2770" i="1" s="1"/>
  <c r="F2774" i="1"/>
  <c r="J2774" i="1" s="1"/>
  <c r="L2774" i="1" s="1"/>
  <c r="F2778" i="1"/>
  <c r="J2778" i="1" s="1"/>
  <c r="L2778" i="1" s="1"/>
  <c r="F2782" i="1"/>
  <c r="J2782" i="1" s="1"/>
  <c r="L2782" i="1" s="1"/>
  <c r="F2786" i="1"/>
  <c r="J2786" i="1" s="1"/>
  <c r="L2786" i="1" s="1"/>
  <c r="F2790" i="1"/>
  <c r="J2790" i="1" s="1"/>
  <c r="L2790" i="1" s="1"/>
  <c r="F2794" i="1"/>
  <c r="J2794" i="1" s="1"/>
  <c r="L2794" i="1" s="1"/>
  <c r="F2798" i="1"/>
  <c r="J2798" i="1" s="1"/>
  <c r="L2798" i="1" s="1"/>
  <c r="F2802" i="1"/>
  <c r="J2802" i="1" s="1"/>
  <c r="L2802" i="1" s="1"/>
  <c r="F2806" i="1"/>
  <c r="J2806" i="1" s="1"/>
  <c r="L2806" i="1" s="1"/>
  <c r="F2810" i="1"/>
  <c r="J2810" i="1" s="1"/>
  <c r="L2810" i="1" s="1"/>
  <c r="F384" i="1"/>
  <c r="J384" i="1" s="1"/>
  <c r="L384" i="1" s="1"/>
  <c r="F608" i="1"/>
  <c r="J608" i="1" s="1"/>
  <c r="L608" i="1" s="1"/>
  <c r="F672" i="1"/>
  <c r="J672" i="1" s="1"/>
  <c r="L672" i="1" s="1"/>
  <c r="F736" i="1"/>
  <c r="J736" i="1" s="1"/>
  <c r="L736" i="1" s="1"/>
  <c r="F800" i="1"/>
  <c r="J800" i="1" s="1"/>
  <c r="L800" i="1" s="1"/>
  <c r="F855" i="1"/>
  <c r="J855" i="1" s="1"/>
  <c r="L855" i="1" s="1"/>
  <c r="F871" i="1"/>
  <c r="J871" i="1" s="1"/>
  <c r="L871" i="1" s="1"/>
  <c r="F887" i="1"/>
  <c r="J887" i="1" s="1"/>
  <c r="L887" i="1" s="1"/>
  <c r="F903" i="1"/>
  <c r="J903" i="1" s="1"/>
  <c r="L903" i="1" s="1"/>
  <c r="F919" i="1"/>
  <c r="J919" i="1" s="1"/>
  <c r="L919" i="1" s="1"/>
  <c r="F935" i="1"/>
  <c r="J935" i="1" s="1"/>
  <c r="L935" i="1" s="1"/>
  <c r="F951" i="1"/>
  <c r="J951" i="1" s="1"/>
  <c r="L951" i="1" s="1"/>
  <c r="F967" i="1"/>
  <c r="J967" i="1" s="1"/>
  <c r="L967" i="1" s="1"/>
  <c r="F983" i="1"/>
  <c r="J983" i="1" s="1"/>
  <c r="L983" i="1" s="1"/>
  <c r="F999" i="1"/>
  <c r="J999" i="1" s="1"/>
  <c r="L999" i="1" s="1"/>
  <c r="F1015" i="1"/>
  <c r="J1015" i="1" s="1"/>
  <c r="L1015" i="1" s="1"/>
  <c r="F1031" i="1"/>
  <c r="J1031" i="1" s="1"/>
  <c r="L1031" i="1" s="1"/>
  <c r="F1047" i="1"/>
  <c r="J1047" i="1" s="1"/>
  <c r="L1047" i="1" s="1"/>
  <c r="F1063" i="1"/>
  <c r="J1063" i="1" s="1"/>
  <c r="L1063" i="1" s="1"/>
  <c r="F1079" i="1"/>
  <c r="J1079" i="1" s="1"/>
  <c r="L1079" i="1" s="1"/>
  <c r="F1095" i="1"/>
  <c r="J1095" i="1" s="1"/>
  <c r="L1095" i="1" s="1"/>
  <c r="F1111" i="1"/>
  <c r="J1111" i="1" s="1"/>
  <c r="L1111" i="1" s="1"/>
  <c r="F1127" i="1"/>
  <c r="J1127" i="1" s="1"/>
  <c r="L1127" i="1" s="1"/>
  <c r="F1143" i="1"/>
  <c r="J1143" i="1" s="1"/>
  <c r="L1143" i="1" s="1"/>
  <c r="F1159" i="1"/>
  <c r="J1159" i="1" s="1"/>
  <c r="L1159" i="1" s="1"/>
  <c r="F1175" i="1"/>
  <c r="J1175" i="1" s="1"/>
  <c r="L1175" i="1" s="1"/>
  <c r="F1191" i="1"/>
  <c r="J1191" i="1" s="1"/>
  <c r="L1191" i="1" s="1"/>
  <c r="F1207" i="1"/>
  <c r="J1207" i="1" s="1"/>
  <c r="L1207" i="1" s="1"/>
  <c r="F1223" i="1"/>
  <c r="J1223" i="1" s="1"/>
  <c r="L1223" i="1" s="1"/>
  <c r="F1239" i="1"/>
  <c r="J1239" i="1" s="1"/>
  <c r="L1239" i="1" s="1"/>
  <c r="F1255" i="1"/>
  <c r="J1255" i="1" s="1"/>
  <c r="L1255" i="1" s="1"/>
  <c r="F1271" i="1"/>
  <c r="J1271" i="1" s="1"/>
  <c r="L1271" i="1" s="1"/>
  <c r="F1287" i="1"/>
  <c r="J1287" i="1" s="1"/>
  <c r="L1287" i="1" s="1"/>
  <c r="F1303" i="1"/>
  <c r="J1303" i="1" s="1"/>
  <c r="L1303" i="1" s="1"/>
  <c r="F1319" i="1"/>
  <c r="J1319" i="1" s="1"/>
  <c r="L1319" i="1" s="1"/>
  <c r="F1335" i="1"/>
  <c r="J1335" i="1" s="1"/>
  <c r="L1335" i="1" s="1"/>
  <c r="F1351" i="1"/>
  <c r="J1351" i="1" s="1"/>
  <c r="L1351" i="1" s="1"/>
  <c r="F1367" i="1"/>
  <c r="J1367" i="1" s="1"/>
  <c r="L1367" i="1" s="1"/>
  <c r="F1383" i="1"/>
  <c r="J1383" i="1" s="1"/>
  <c r="L1383" i="1" s="1"/>
  <c r="F1399" i="1"/>
  <c r="J1399" i="1" s="1"/>
  <c r="L1399" i="1" s="1"/>
  <c r="F1415" i="1"/>
  <c r="J1415" i="1" s="1"/>
  <c r="L1415" i="1" s="1"/>
  <c r="F1431" i="1"/>
  <c r="J1431" i="1" s="1"/>
  <c r="L1431" i="1" s="1"/>
  <c r="F1447" i="1"/>
  <c r="J1447" i="1" s="1"/>
  <c r="L1447" i="1" s="1"/>
  <c r="F1455" i="1"/>
  <c r="J1455" i="1" s="1"/>
  <c r="L1455" i="1" s="1"/>
  <c r="F1463" i="1"/>
  <c r="J1463" i="1" s="1"/>
  <c r="L1463" i="1" s="1"/>
  <c r="F1471" i="1"/>
  <c r="J1471" i="1" s="1"/>
  <c r="L1471" i="1" s="1"/>
  <c r="F1479" i="1"/>
  <c r="J1479" i="1" s="1"/>
  <c r="L1479" i="1" s="1"/>
  <c r="F1487" i="1"/>
  <c r="J1487" i="1" s="1"/>
  <c r="L1487" i="1" s="1"/>
  <c r="F1495" i="1"/>
  <c r="J1495" i="1" s="1"/>
  <c r="L1495" i="1" s="1"/>
  <c r="F1503" i="1"/>
  <c r="J1503" i="1" s="1"/>
  <c r="L1503" i="1" s="1"/>
  <c r="F1511" i="1"/>
  <c r="J1511" i="1" s="1"/>
  <c r="L1511" i="1" s="1"/>
  <c r="F1519" i="1"/>
  <c r="J1519" i="1" s="1"/>
  <c r="L1519" i="1" s="1"/>
  <c r="F1527" i="1"/>
  <c r="J1527" i="1" s="1"/>
  <c r="L1527" i="1" s="1"/>
  <c r="F1535" i="1"/>
  <c r="J1535" i="1" s="1"/>
  <c r="L1535" i="1" s="1"/>
  <c r="F1543" i="1"/>
  <c r="J1543" i="1" s="1"/>
  <c r="L1543" i="1" s="1"/>
  <c r="F1551" i="1"/>
  <c r="J1551" i="1" s="1"/>
  <c r="L1551" i="1" s="1"/>
  <c r="F1559" i="1"/>
  <c r="J1559" i="1" s="1"/>
  <c r="L1559" i="1" s="1"/>
  <c r="F1567" i="1"/>
  <c r="J1567" i="1" s="1"/>
  <c r="L1567" i="1" s="1"/>
  <c r="F1575" i="1"/>
  <c r="J1575" i="1" s="1"/>
  <c r="L1575" i="1" s="1"/>
  <c r="F1583" i="1"/>
  <c r="J1583" i="1" s="1"/>
  <c r="L1583" i="1" s="1"/>
  <c r="F1591" i="1"/>
  <c r="J1591" i="1" s="1"/>
  <c r="L1591" i="1" s="1"/>
  <c r="F1599" i="1"/>
  <c r="J1599" i="1" s="1"/>
  <c r="L1599" i="1" s="1"/>
  <c r="F1607" i="1"/>
  <c r="J1607" i="1" s="1"/>
  <c r="L1607" i="1" s="1"/>
  <c r="F1615" i="1"/>
  <c r="J1615" i="1" s="1"/>
  <c r="L1615" i="1" s="1"/>
  <c r="F1623" i="1"/>
  <c r="J1623" i="1" s="1"/>
  <c r="L1623" i="1" s="1"/>
  <c r="F1631" i="1"/>
  <c r="J1631" i="1" s="1"/>
  <c r="L1631" i="1" s="1"/>
  <c r="F1639" i="1"/>
  <c r="J1639" i="1" s="1"/>
  <c r="L1639" i="1" s="1"/>
  <c r="F1647" i="1"/>
  <c r="J1647" i="1" s="1"/>
  <c r="L1647" i="1" s="1"/>
  <c r="F1655" i="1"/>
  <c r="J1655" i="1" s="1"/>
  <c r="L1655" i="1" s="1"/>
  <c r="F1663" i="1"/>
  <c r="J1663" i="1" s="1"/>
  <c r="L1663" i="1" s="1"/>
  <c r="F1671" i="1"/>
  <c r="J1671" i="1" s="1"/>
  <c r="L1671" i="1" s="1"/>
  <c r="F1679" i="1"/>
  <c r="J1679" i="1" s="1"/>
  <c r="L1679" i="1" s="1"/>
  <c r="F1687" i="1"/>
  <c r="J1687" i="1" s="1"/>
  <c r="L1687" i="1" s="1"/>
  <c r="F1695" i="1"/>
  <c r="J1695" i="1" s="1"/>
  <c r="L1695" i="1" s="1"/>
  <c r="F1703" i="1"/>
  <c r="J1703" i="1" s="1"/>
  <c r="L1703" i="1" s="1"/>
  <c r="F1711" i="1"/>
  <c r="J1711" i="1" s="1"/>
  <c r="L1711" i="1" s="1"/>
  <c r="F1719" i="1"/>
  <c r="J1719" i="1" s="1"/>
  <c r="L1719" i="1" s="1"/>
  <c r="F1727" i="1"/>
  <c r="J1727" i="1" s="1"/>
  <c r="L1727" i="1" s="1"/>
  <c r="F1735" i="1"/>
  <c r="J1735" i="1" s="1"/>
  <c r="L1735" i="1" s="1"/>
  <c r="F1743" i="1"/>
  <c r="J1743" i="1" s="1"/>
  <c r="L1743" i="1" s="1"/>
  <c r="F1751" i="1"/>
  <c r="J1751" i="1" s="1"/>
  <c r="L1751" i="1" s="1"/>
  <c r="F1759" i="1"/>
  <c r="J1759" i="1" s="1"/>
  <c r="L1759" i="1" s="1"/>
  <c r="F1767" i="1"/>
  <c r="J1767" i="1" s="1"/>
  <c r="L1767" i="1" s="1"/>
  <c r="F1775" i="1"/>
  <c r="J1775" i="1" s="1"/>
  <c r="L1775" i="1" s="1"/>
  <c r="F1783" i="1"/>
  <c r="J1783" i="1" s="1"/>
  <c r="L1783" i="1" s="1"/>
  <c r="F1790" i="1"/>
  <c r="J1790" i="1" s="1"/>
  <c r="L1790" i="1" s="1"/>
  <c r="F1795" i="1"/>
  <c r="J1795" i="1" s="1"/>
  <c r="L1795" i="1" s="1"/>
  <c r="F1799" i="1"/>
  <c r="J1799" i="1" s="1"/>
  <c r="L1799" i="1" s="1"/>
  <c r="F1803" i="1"/>
  <c r="J1803" i="1" s="1"/>
  <c r="L1803" i="1" s="1"/>
  <c r="F1807" i="1"/>
  <c r="J1807" i="1" s="1"/>
  <c r="L1807" i="1" s="1"/>
  <c r="F1811" i="1"/>
  <c r="J1811" i="1" s="1"/>
  <c r="L1811" i="1" s="1"/>
  <c r="F1815" i="1"/>
  <c r="J1815" i="1" s="1"/>
  <c r="L1815" i="1" s="1"/>
  <c r="F1819" i="1"/>
  <c r="J1819" i="1" s="1"/>
  <c r="L1819" i="1" s="1"/>
  <c r="F1823" i="1"/>
  <c r="J1823" i="1" s="1"/>
  <c r="L1823" i="1" s="1"/>
  <c r="F1827" i="1"/>
  <c r="J1827" i="1" s="1"/>
  <c r="L1827" i="1" s="1"/>
  <c r="F1831" i="1"/>
  <c r="J1831" i="1" s="1"/>
  <c r="L1831" i="1" s="1"/>
  <c r="F1835" i="1"/>
  <c r="J1835" i="1" s="1"/>
  <c r="L1835" i="1" s="1"/>
  <c r="F1839" i="1"/>
  <c r="J1839" i="1" s="1"/>
  <c r="L1839" i="1" s="1"/>
  <c r="F1843" i="1"/>
  <c r="J1843" i="1" s="1"/>
  <c r="L1843" i="1" s="1"/>
  <c r="F1847" i="1"/>
  <c r="J1847" i="1" s="1"/>
  <c r="L1847" i="1" s="1"/>
  <c r="F1851" i="1"/>
  <c r="J1851" i="1" s="1"/>
  <c r="L1851" i="1" s="1"/>
  <c r="F1855" i="1"/>
  <c r="J1855" i="1" s="1"/>
  <c r="L1855" i="1" s="1"/>
  <c r="F1859" i="1"/>
  <c r="J1859" i="1" s="1"/>
  <c r="L1859" i="1" s="1"/>
  <c r="F1863" i="1"/>
  <c r="J1863" i="1" s="1"/>
  <c r="L1863" i="1" s="1"/>
  <c r="F1867" i="1"/>
  <c r="J1867" i="1" s="1"/>
  <c r="L1867" i="1" s="1"/>
  <c r="F1871" i="1"/>
  <c r="J1871" i="1" s="1"/>
  <c r="L1871" i="1" s="1"/>
  <c r="F1875" i="1"/>
  <c r="J1875" i="1" s="1"/>
  <c r="L1875" i="1" s="1"/>
  <c r="F1879" i="1"/>
  <c r="J1879" i="1" s="1"/>
  <c r="L1879" i="1" s="1"/>
  <c r="F1883" i="1"/>
  <c r="J1883" i="1" s="1"/>
  <c r="L1883" i="1" s="1"/>
  <c r="F1887" i="1"/>
  <c r="J1887" i="1" s="1"/>
  <c r="L1887" i="1" s="1"/>
  <c r="F1891" i="1"/>
  <c r="J1891" i="1" s="1"/>
  <c r="L1891" i="1" s="1"/>
  <c r="F1895" i="1"/>
  <c r="J1895" i="1" s="1"/>
  <c r="L1895" i="1" s="1"/>
  <c r="F1899" i="1"/>
  <c r="J1899" i="1" s="1"/>
  <c r="L1899" i="1" s="1"/>
  <c r="F1903" i="1"/>
  <c r="J1903" i="1" s="1"/>
  <c r="L1903" i="1" s="1"/>
  <c r="F1907" i="1"/>
  <c r="J1907" i="1" s="1"/>
  <c r="L1907" i="1" s="1"/>
  <c r="F1911" i="1"/>
  <c r="J1911" i="1" s="1"/>
  <c r="L1911" i="1" s="1"/>
  <c r="F1915" i="1"/>
  <c r="J1915" i="1" s="1"/>
  <c r="L1915" i="1" s="1"/>
  <c r="F1919" i="1"/>
  <c r="J1919" i="1" s="1"/>
  <c r="L1919" i="1" s="1"/>
  <c r="F1923" i="1"/>
  <c r="J1923" i="1" s="1"/>
  <c r="L1923" i="1" s="1"/>
  <c r="F1927" i="1"/>
  <c r="J1927" i="1" s="1"/>
  <c r="L1927" i="1" s="1"/>
  <c r="F1931" i="1"/>
  <c r="J1931" i="1" s="1"/>
  <c r="L1931" i="1" s="1"/>
  <c r="F1935" i="1"/>
  <c r="J1935" i="1" s="1"/>
  <c r="L1935" i="1" s="1"/>
  <c r="F1939" i="1"/>
  <c r="J1939" i="1" s="1"/>
  <c r="L1939" i="1" s="1"/>
  <c r="F1943" i="1"/>
  <c r="J1943" i="1" s="1"/>
  <c r="L1943" i="1" s="1"/>
  <c r="F1947" i="1"/>
  <c r="J1947" i="1" s="1"/>
  <c r="L1947" i="1" s="1"/>
  <c r="F1951" i="1"/>
  <c r="J1951" i="1" s="1"/>
  <c r="L1951" i="1" s="1"/>
  <c r="F1955" i="1"/>
  <c r="J1955" i="1" s="1"/>
  <c r="L1955" i="1" s="1"/>
  <c r="F1959" i="1"/>
  <c r="J1959" i="1" s="1"/>
  <c r="L1959" i="1" s="1"/>
  <c r="F1963" i="1"/>
  <c r="J1963" i="1" s="1"/>
  <c r="L1963" i="1" s="1"/>
  <c r="F1967" i="1"/>
  <c r="J1967" i="1" s="1"/>
  <c r="L1967" i="1" s="1"/>
  <c r="F1971" i="1"/>
  <c r="J1971" i="1" s="1"/>
  <c r="L1971" i="1" s="1"/>
  <c r="F1975" i="1"/>
  <c r="J1975" i="1" s="1"/>
  <c r="L1975" i="1" s="1"/>
  <c r="F1979" i="1"/>
  <c r="J1979" i="1" s="1"/>
  <c r="L1979" i="1" s="1"/>
  <c r="F1983" i="1"/>
  <c r="J1983" i="1" s="1"/>
  <c r="L1983" i="1" s="1"/>
  <c r="F1987" i="1"/>
  <c r="J1987" i="1" s="1"/>
  <c r="L1987" i="1" s="1"/>
  <c r="F1991" i="1"/>
  <c r="J1991" i="1" s="1"/>
  <c r="L1991" i="1" s="1"/>
  <c r="F1995" i="1"/>
  <c r="J1995" i="1" s="1"/>
  <c r="L1995" i="1" s="1"/>
  <c r="F1999" i="1"/>
  <c r="J1999" i="1" s="1"/>
  <c r="L1999" i="1" s="1"/>
  <c r="F2003" i="1"/>
  <c r="J2003" i="1" s="1"/>
  <c r="L2003" i="1" s="1"/>
  <c r="F2007" i="1"/>
  <c r="J2007" i="1" s="1"/>
  <c r="L2007" i="1" s="1"/>
  <c r="F2011" i="1"/>
  <c r="J2011" i="1" s="1"/>
  <c r="L2011" i="1" s="1"/>
  <c r="F2015" i="1"/>
  <c r="J2015" i="1" s="1"/>
  <c r="L2015" i="1" s="1"/>
  <c r="F2019" i="1"/>
  <c r="J2019" i="1" s="1"/>
  <c r="L2019" i="1" s="1"/>
  <c r="F2023" i="1"/>
  <c r="J2023" i="1" s="1"/>
  <c r="L2023" i="1" s="1"/>
  <c r="F2027" i="1"/>
  <c r="J2027" i="1" s="1"/>
  <c r="L2027" i="1" s="1"/>
  <c r="F2031" i="1"/>
  <c r="J2031" i="1" s="1"/>
  <c r="L2031" i="1" s="1"/>
  <c r="F2035" i="1"/>
  <c r="J2035" i="1" s="1"/>
  <c r="L2035" i="1" s="1"/>
  <c r="F2039" i="1"/>
  <c r="J2039" i="1" s="1"/>
  <c r="L2039" i="1" s="1"/>
  <c r="F2043" i="1"/>
  <c r="J2043" i="1" s="1"/>
  <c r="L2043" i="1" s="1"/>
  <c r="F2047" i="1"/>
  <c r="J2047" i="1" s="1"/>
  <c r="L2047" i="1" s="1"/>
  <c r="F2051" i="1"/>
  <c r="J2051" i="1" s="1"/>
  <c r="L2051" i="1" s="1"/>
  <c r="F2055" i="1"/>
  <c r="J2055" i="1" s="1"/>
  <c r="L2055" i="1" s="1"/>
  <c r="F2059" i="1"/>
  <c r="J2059" i="1" s="1"/>
  <c r="L2059" i="1" s="1"/>
  <c r="F2063" i="1"/>
  <c r="J2063" i="1" s="1"/>
  <c r="L2063" i="1" s="1"/>
  <c r="F2067" i="1"/>
  <c r="J2067" i="1" s="1"/>
  <c r="L2067" i="1" s="1"/>
  <c r="F2071" i="1"/>
  <c r="J2071" i="1" s="1"/>
  <c r="L2071" i="1" s="1"/>
  <c r="F2075" i="1"/>
  <c r="J2075" i="1" s="1"/>
  <c r="L2075" i="1" s="1"/>
  <c r="F2079" i="1"/>
  <c r="J2079" i="1" s="1"/>
  <c r="L2079" i="1" s="1"/>
  <c r="F2083" i="1"/>
  <c r="J2083" i="1" s="1"/>
  <c r="L2083" i="1" s="1"/>
  <c r="F2087" i="1"/>
  <c r="J2087" i="1" s="1"/>
  <c r="L2087" i="1" s="1"/>
  <c r="F2091" i="1"/>
  <c r="J2091" i="1" s="1"/>
  <c r="L2091" i="1" s="1"/>
  <c r="F2095" i="1"/>
  <c r="J2095" i="1" s="1"/>
  <c r="L2095" i="1" s="1"/>
  <c r="F2099" i="1"/>
  <c r="J2099" i="1" s="1"/>
  <c r="L2099" i="1" s="1"/>
  <c r="F2103" i="1"/>
  <c r="J2103" i="1" s="1"/>
  <c r="L2103" i="1" s="1"/>
  <c r="F2107" i="1"/>
  <c r="J2107" i="1" s="1"/>
  <c r="L2107" i="1" s="1"/>
  <c r="F2111" i="1"/>
  <c r="J2111" i="1" s="1"/>
  <c r="L2111" i="1" s="1"/>
  <c r="F2115" i="1"/>
  <c r="J2115" i="1" s="1"/>
  <c r="L2115" i="1" s="1"/>
  <c r="F2119" i="1"/>
  <c r="J2119" i="1" s="1"/>
  <c r="L2119" i="1" s="1"/>
  <c r="F2123" i="1"/>
  <c r="J2123" i="1" s="1"/>
  <c r="L2123" i="1" s="1"/>
  <c r="F2127" i="1"/>
  <c r="J2127" i="1" s="1"/>
  <c r="L2127" i="1" s="1"/>
  <c r="F2131" i="1"/>
  <c r="J2131" i="1" s="1"/>
  <c r="L2131" i="1" s="1"/>
  <c r="F2135" i="1"/>
  <c r="J2135" i="1" s="1"/>
  <c r="L2135" i="1" s="1"/>
  <c r="F2139" i="1"/>
  <c r="J2139" i="1" s="1"/>
  <c r="L2139" i="1" s="1"/>
  <c r="F2143" i="1"/>
  <c r="J2143" i="1" s="1"/>
  <c r="L2143" i="1" s="1"/>
  <c r="F2147" i="1"/>
  <c r="J2147" i="1" s="1"/>
  <c r="L2147" i="1" s="1"/>
  <c r="F2151" i="1"/>
  <c r="J2151" i="1" s="1"/>
  <c r="L2151" i="1" s="1"/>
  <c r="F2155" i="1"/>
  <c r="J2155" i="1" s="1"/>
  <c r="L2155" i="1" s="1"/>
  <c r="F2159" i="1"/>
  <c r="J2159" i="1" s="1"/>
  <c r="L2159" i="1" s="1"/>
  <c r="F2163" i="1"/>
  <c r="J2163" i="1" s="1"/>
  <c r="L2163" i="1" s="1"/>
  <c r="F2167" i="1"/>
  <c r="J2167" i="1" s="1"/>
  <c r="L2167" i="1" s="1"/>
  <c r="F2171" i="1"/>
  <c r="J2171" i="1" s="1"/>
  <c r="L2171" i="1" s="1"/>
  <c r="F2175" i="1"/>
  <c r="J2175" i="1" s="1"/>
  <c r="L2175" i="1" s="1"/>
  <c r="F2179" i="1"/>
  <c r="J2179" i="1" s="1"/>
  <c r="L2179" i="1" s="1"/>
  <c r="F2183" i="1"/>
  <c r="J2183" i="1" s="1"/>
  <c r="L2183" i="1" s="1"/>
  <c r="F2187" i="1"/>
  <c r="J2187" i="1" s="1"/>
  <c r="L2187" i="1" s="1"/>
  <c r="F2191" i="1"/>
  <c r="J2191" i="1" s="1"/>
  <c r="L2191" i="1" s="1"/>
  <c r="F2195" i="1"/>
  <c r="J2195" i="1" s="1"/>
  <c r="L2195" i="1" s="1"/>
  <c r="F2199" i="1"/>
  <c r="J2199" i="1" s="1"/>
  <c r="L2199" i="1" s="1"/>
  <c r="F2203" i="1"/>
  <c r="J2203" i="1" s="1"/>
  <c r="L2203" i="1" s="1"/>
  <c r="F2207" i="1"/>
  <c r="J2207" i="1" s="1"/>
  <c r="L2207" i="1" s="1"/>
  <c r="F2211" i="1"/>
  <c r="J2211" i="1" s="1"/>
  <c r="L2211" i="1" s="1"/>
  <c r="F2215" i="1"/>
  <c r="J2215" i="1" s="1"/>
  <c r="L2215" i="1" s="1"/>
  <c r="F2219" i="1"/>
  <c r="J2219" i="1" s="1"/>
  <c r="L2219" i="1" s="1"/>
  <c r="F2223" i="1"/>
  <c r="J2223" i="1" s="1"/>
  <c r="L2223" i="1" s="1"/>
  <c r="F2227" i="1"/>
  <c r="J2227" i="1" s="1"/>
  <c r="L2227" i="1" s="1"/>
  <c r="F2231" i="1"/>
  <c r="J2231" i="1" s="1"/>
  <c r="L2231" i="1" s="1"/>
  <c r="F2235" i="1"/>
  <c r="J2235" i="1" s="1"/>
  <c r="L2235" i="1" s="1"/>
  <c r="F496" i="1"/>
  <c r="J496" i="1" s="1"/>
  <c r="L496" i="1" s="1"/>
  <c r="F700" i="1"/>
  <c r="J700" i="1" s="1"/>
  <c r="L700" i="1" s="1"/>
  <c r="F828" i="1"/>
  <c r="J828" i="1" s="1"/>
  <c r="L828" i="1" s="1"/>
  <c r="F878" i="1"/>
  <c r="J878" i="1" s="1"/>
  <c r="L878" i="1" s="1"/>
  <c r="F910" i="1"/>
  <c r="J910" i="1" s="1"/>
  <c r="L910" i="1" s="1"/>
  <c r="F942" i="1"/>
  <c r="J942" i="1" s="1"/>
  <c r="L942" i="1" s="1"/>
  <c r="F974" i="1"/>
  <c r="J974" i="1" s="1"/>
  <c r="L974" i="1" s="1"/>
  <c r="F1006" i="1"/>
  <c r="J1006" i="1" s="1"/>
  <c r="L1006" i="1" s="1"/>
  <c r="F1038" i="1"/>
  <c r="J1038" i="1" s="1"/>
  <c r="L1038" i="1" s="1"/>
  <c r="F1070" i="1"/>
  <c r="J1070" i="1" s="1"/>
  <c r="L1070" i="1" s="1"/>
  <c r="F1102" i="1"/>
  <c r="J1102" i="1" s="1"/>
  <c r="L1102" i="1" s="1"/>
  <c r="F1134" i="1"/>
  <c r="J1134" i="1" s="1"/>
  <c r="L1134" i="1" s="1"/>
  <c r="F1166" i="1"/>
  <c r="J1166" i="1" s="1"/>
  <c r="L1166" i="1" s="1"/>
  <c r="F1198" i="1"/>
  <c r="J1198" i="1" s="1"/>
  <c r="L1198" i="1" s="1"/>
  <c r="F1230" i="1"/>
  <c r="J1230" i="1" s="1"/>
  <c r="L1230" i="1" s="1"/>
  <c r="F1262" i="1"/>
  <c r="J1262" i="1" s="1"/>
  <c r="L1262" i="1" s="1"/>
  <c r="F1294" i="1"/>
  <c r="J1294" i="1" s="1"/>
  <c r="L1294" i="1" s="1"/>
  <c r="F1326" i="1"/>
  <c r="J1326" i="1" s="1"/>
  <c r="L1326" i="1" s="1"/>
  <c r="F1358" i="1"/>
  <c r="J1358" i="1" s="1"/>
  <c r="L1358" i="1" s="1"/>
  <c r="F1390" i="1"/>
  <c r="J1390" i="1" s="1"/>
  <c r="L1390" i="1" s="1"/>
  <c r="F1422" i="1"/>
  <c r="J1422" i="1" s="1"/>
  <c r="L1422" i="1" s="1"/>
  <c r="F1450" i="1"/>
  <c r="J1450" i="1" s="1"/>
  <c r="L1450" i="1" s="1"/>
  <c r="F1466" i="1"/>
  <c r="J1466" i="1" s="1"/>
  <c r="L1466" i="1" s="1"/>
  <c r="F1482" i="1"/>
  <c r="J1482" i="1" s="1"/>
  <c r="L1482" i="1" s="1"/>
  <c r="F1498" i="1"/>
  <c r="J1498" i="1" s="1"/>
  <c r="L1498" i="1" s="1"/>
  <c r="F1514" i="1"/>
  <c r="J1514" i="1" s="1"/>
  <c r="L1514" i="1" s="1"/>
  <c r="F1530" i="1"/>
  <c r="J1530" i="1" s="1"/>
  <c r="L1530" i="1" s="1"/>
  <c r="F1546" i="1"/>
  <c r="J1546" i="1" s="1"/>
  <c r="L1546" i="1" s="1"/>
  <c r="F1562" i="1"/>
  <c r="J1562" i="1" s="1"/>
  <c r="L1562" i="1" s="1"/>
  <c r="F1578" i="1"/>
  <c r="J1578" i="1" s="1"/>
  <c r="L1578" i="1" s="1"/>
  <c r="F1594" i="1"/>
  <c r="J1594" i="1" s="1"/>
  <c r="L1594" i="1" s="1"/>
  <c r="F1610" i="1"/>
  <c r="J1610" i="1" s="1"/>
  <c r="L1610" i="1" s="1"/>
  <c r="F1626" i="1"/>
  <c r="J1626" i="1" s="1"/>
  <c r="L1626" i="1" s="1"/>
  <c r="F1642" i="1"/>
  <c r="J1642" i="1" s="1"/>
  <c r="L1642" i="1" s="1"/>
  <c r="F1658" i="1"/>
  <c r="J1658" i="1" s="1"/>
  <c r="L1658" i="1" s="1"/>
  <c r="F1674" i="1"/>
  <c r="J1674" i="1" s="1"/>
  <c r="L1674" i="1" s="1"/>
  <c r="F1690" i="1"/>
  <c r="J1690" i="1" s="1"/>
  <c r="L1690" i="1" s="1"/>
  <c r="F1706" i="1"/>
  <c r="J1706" i="1" s="1"/>
  <c r="L1706" i="1" s="1"/>
  <c r="F1722" i="1"/>
  <c r="J1722" i="1" s="1"/>
  <c r="L1722" i="1" s="1"/>
  <c r="F1738" i="1"/>
  <c r="J1738" i="1" s="1"/>
  <c r="L1738" i="1" s="1"/>
  <c r="F1754" i="1"/>
  <c r="J1754" i="1" s="1"/>
  <c r="L1754" i="1" s="1"/>
  <c r="F1770" i="1"/>
  <c r="J1770" i="1" s="1"/>
  <c r="L1770" i="1" s="1"/>
  <c r="F1786" i="1"/>
  <c r="J1786" i="1" s="1"/>
  <c r="L1786" i="1" s="1"/>
  <c r="F1796" i="1"/>
  <c r="J1796" i="1" s="1"/>
  <c r="L1796" i="1" s="1"/>
  <c r="F1804" i="1"/>
  <c r="J1804" i="1" s="1"/>
  <c r="L1804" i="1" s="1"/>
  <c r="F1812" i="1"/>
  <c r="J1812" i="1" s="1"/>
  <c r="L1812" i="1" s="1"/>
  <c r="F1820" i="1"/>
  <c r="J1820" i="1" s="1"/>
  <c r="L1820" i="1" s="1"/>
  <c r="F1828" i="1"/>
  <c r="J1828" i="1" s="1"/>
  <c r="L1828" i="1" s="1"/>
  <c r="F1836" i="1"/>
  <c r="J1836" i="1" s="1"/>
  <c r="L1836" i="1" s="1"/>
  <c r="F1844" i="1"/>
  <c r="J1844" i="1" s="1"/>
  <c r="L1844" i="1" s="1"/>
  <c r="F1852" i="1"/>
  <c r="J1852" i="1" s="1"/>
  <c r="L1852" i="1" s="1"/>
  <c r="F1860" i="1"/>
  <c r="J1860" i="1" s="1"/>
  <c r="L1860" i="1" s="1"/>
  <c r="F1868" i="1"/>
  <c r="J1868" i="1" s="1"/>
  <c r="L1868" i="1" s="1"/>
  <c r="F1876" i="1"/>
  <c r="J1876" i="1" s="1"/>
  <c r="L1876" i="1" s="1"/>
  <c r="F1884" i="1"/>
  <c r="J1884" i="1" s="1"/>
  <c r="L1884" i="1" s="1"/>
  <c r="F1892" i="1"/>
  <c r="J1892" i="1" s="1"/>
  <c r="L1892" i="1" s="1"/>
  <c r="F1900" i="1"/>
  <c r="J1900" i="1" s="1"/>
  <c r="L1900" i="1" s="1"/>
  <c r="F1908" i="1"/>
  <c r="J1908" i="1" s="1"/>
  <c r="L1908" i="1" s="1"/>
  <c r="F1916" i="1"/>
  <c r="J1916" i="1" s="1"/>
  <c r="L1916" i="1" s="1"/>
  <c r="F1924" i="1"/>
  <c r="J1924" i="1" s="1"/>
  <c r="L1924" i="1" s="1"/>
  <c r="F1932" i="1"/>
  <c r="J1932" i="1" s="1"/>
  <c r="L1932" i="1" s="1"/>
  <c r="F1940" i="1"/>
  <c r="J1940" i="1" s="1"/>
  <c r="L1940" i="1" s="1"/>
  <c r="F1948" i="1"/>
  <c r="J1948" i="1" s="1"/>
  <c r="L1948" i="1" s="1"/>
  <c r="F1956" i="1"/>
  <c r="J1956" i="1" s="1"/>
  <c r="L1956" i="1" s="1"/>
  <c r="F1964" i="1"/>
  <c r="J1964" i="1" s="1"/>
  <c r="L1964" i="1" s="1"/>
  <c r="F1972" i="1"/>
  <c r="J1972" i="1" s="1"/>
  <c r="L1972" i="1" s="1"/>
  <c r="F1980" i="1"/>
  <c r="J1980" i="1" s="1"/>
  <c r="L1980" i="1" s="1"/>
  <c r="F1988" i="1"/>
  <c r="J1988" i="1" s="1"/>
  <c r="L1988" i="1" s="1"/>
  <c r="F1996" i="1"/>
  <c r="J1996" i="1" s="1"/>
  <c r="L1996" i="1" s="1"/>
  <c r="F2004" i="1"/>
  <c r="J2004" i="1" s="1"/>
  <c r="L2004" i="1" s="1"/>
  <c r="F2012" i="1"/>
  <c r="J2012" i="1" s="1"/>
  <c r="L2012" i="1" s="1"/>
  <c r="F2020" i="1"/>
  <c r="J2020" i="1" s="1"/>
  <c r="L2020" i="1" s="1"/>
  <c r="F2028" i="1"/>
  <c r="J2028" i="1" s="1"/>
  <c r="L2028" i="1" s="1"/>
  <c r="F2036" i="1"/>
  <c r="J2036" i="1" s="1"/>
  <c r="L2036" i="1" s="1"/>
  <c r="F2044" i="1"/>
  <c r="J2044" i="1" s="1"/>
  <c r="L2044" i="1" s="1"/>
  <c r="F2052" i="1"/>
  <c r="J2052" i="1" s="1"/>
  <c r="L2052" i="1" s="1"/>
  <c r="F2060" i="1"/>
  <c r="J2060" i="1" s="1"/>
  <c r="L2060" i="1" s="1"/>
  <c r="F2068" i="1"/>
  <c r="J2068" i="1" s="1"/>
  <c r="L2068" i="1" s="1"/>
  <c r="F2076" i="1"/>
  <c r="J2076" i="1" s="1"/>
  <c r="L2076" i="1" s="1"/>
  <c r="F2084" i="1"/>
  <c r="J2084" i="1" s="1"/>
  <c r="L2084" i="1" s="1"/>
  <c r="F2092" i="1"/>
  <c r="J2092" i="1" s="1"/>
  <c r="L2092" i="1" s="1"/>
  <c r="F2100" i="1"/>
  <c r="J2100" i="1" s="1"/>
  <c r="L2100" i="1" s="1"/>
  <c r="F2108" i="1"/>
  <c r="J2108" i="1" s="1"/>
  <c r="L2108" i="1" s="1"/>
  <c r="F2116" i="1"/>
  <c r="J2116" i="1" s="1"/>
  <c r="L2116" i="1" s="1"/>
  <c r="F2124" i="1"/>
  <c r="J2124" i="1" s="1"/>
  <c r="L2124" i="1" s="1"/>
  <c r="F2132" i="1"/>
  <c r="J2132" i="1" s="1"/>
  <c r="L2132" i="1" s="1"/>
  <c r="F2140" i="1"/>
  <c r="J2140" i="1" s="1"/>
  <c r="L2140" i="1" s="1"/>
  <c r="F2148" i="1"/>
  <c r="J2148" i="1" s="1"/>
  <c r="L2148" i="1" s="1"/>
  <c r="F2156" i="1"/>
  <c r="J2156" i="1" s="1"/>
  <c r="L2156" i="1" s="1"/>
  <c r="F2164" i="1"/>
  <c r="J2164" i="1" s="1"/>
  <c r="L2164" i="1" s="1"/>
  <c r="F2172" i="1"/>
  <c r="J2172" i="1" s="1"/>
  <c r="L2172" i="1" s="1"/>
  <c r="F2180" i="1"/>
  <c r="J2180" i="1" s="1"/>
  <c r="L2180" i="1" s="1"/>
  <c r="F2188" i="1"/>
  <c r="J2188" i="1" s="1"/>
  <c r="L2188" i="1" s="1"/>
  <c r="F2196" i="1"/>
  <c r="J2196" i="1" s="1"/>
  <c r="L2196" i="1" s="1"/>
  <c r="F2204" i="1"/>
  <c r="J2204" i="1" s="1"/>
  <c r="L2204" i="1" s="1"/>
  <c r="F2212" i="1"/>
  <c r="J2212" i="1" s="1"/>
  <c r="L2212" i="1" s="1"/>
  <c r="F2220" i="1"/>
  <c r="J2220" i="1" s="1"/>
  <c r="L2220" i="1" s="1"/>
  <c r="F2228" i="1"/>
  <c r="J2228" i="1" s="1"/>
  <c r="L2228" i="1" s="1"/>
  <c r="F2236" i="1"/>
  <c r="J2236" i="1" s="1"/>
  <c r="L2236" i="1" s="1"/>
  <c r="F2241" i="1"/>
  <c r="J2241" i="1" s="1"/>
  <c r="L2241" i="1" s="1"/>
  <c r="F2247" i="1"/>
  <c r="J2247" i="1" s="1"/>
  <c r="L2247" i="1" s="1"/>
  <c r="F2252" i="1"/>
  <c r="J2252" i="1" s="1"/>
  <c r="L2252" i="1" s="1"/>
  <c r="F2257" i="1"/>
  <c r="J2257" i="1" s="1"/>
  <c r="L2257" i="1" s="1"/>
  <c r="F2263" i="1"/>
  <c r="J2263" i="1" s="1"/>
  <c r="L2263" i="1" s="1"/>
  <c r="F2268" i="1"/>
  <c r="J2268" i="1" s="1"/>
  <c r="L2268" i="1" s="1"/>
  <c r="F2273" i="1"/>
  <c r="J2273" i="1" s="1"/>
  <c r="L2273" i="1" s="1"/>
  <c r="F2279" i="1"/>
  <c r="J2279" i="1" s="1"/>
  <c r="L2279" i="1" s="1"/>
  <c r="F2284" i="1"/>
  <c r="J2284" i="1" s="1"/>
  <c r="L2284" i="1" s="1"/>
  <c r="F2289" i="1"/>
  <c r="J2289" i="1" s="1"/>
  <c r="L2289" i="1" s="1"/>
  <c r="F2295" i="1"/>
  <c r="J2295" i="1" s="1"/>
  <c r="L2295" i="1" s="1"/>
  <c r="F2300" i="1"/>
  <c r="J2300" i="1" s="1"/>
  <c r="L2300" i="1" s="1"/>
  <c r="F2305" i="1"/>
  <c r="J2305" i="1" s="1"/>
  <c r="L2305" i="1" s="1"/>
  <c r="F2311" i="1"/>
  <c r="J2311" i="1" s="1"/>
  <c r="L2311" i="1" s="1"/>
  <c r="F2316" i="1"/>
  <c r="J2316" i="1" s="1"/>
  <c r="L2316" i="1" s="1"/>
  <c r="F2321" i="1"/>
  <c r="J2321" i="1" s="1"/>
  <c r="L2321" i="1" s="1"/>
  <c r="F2327" i="1"/>
  <c r="J2327" i="1" s="1"/>
  <c r="L2327" i="1" s="1"/>
  <c r="F2332" i="1"/>
  <c r="J2332" i="1" s="1"/>
  <c r="L2332" i="1" s="1"/>
  <c r="F2337" i="1"/>
  <c r="J2337" i="1" s="1"/>
  <c r="L2337" i="1" s="1"/>
  <c r="F2343" i="1"/>
  <c r="J2343" i="1" s="1"/>
  <c r="L2343" i="1" s="1"/>
  <c r="F2348" i="1"/>
  <c r="J2348" i="1" s="1"/>
  <c r="L2348" i="1" s="1"/>
  <c r="F2353" i="1"/>
  <c r="J2353" i="1" s="1"/>
  <c r="L2353" i="1" s="1"/>
  <c r="F2359" i="1"/>
  <c r="J2359" i="1" s="1"/>
  <c r="L2359" i="1" s="1"/>
  <c r="F2364" i="1"/>
  <c r="J2364" i="1" s="1"/>
  <c r="L2364" i="1" s="1"/>
  <c r="F2369" i="1"/>
  <c r="J2369" i="1" s="1"/>
  <c r="L2369" i="1" s="1"/>
  <c r="F2375" i="1"/>
  <c r="J2375" i="1" s="1"/>
  <c r="L2375" i="1" s="1"/>
  <c r="F2380" i="1"/>
  <c r="J2380" i="1" s="1"/>
  <c r="L2380" i="1" s="1"/>
  <c r="F2385" i="1"/>
  <c r="J2385" i="1" s="1"/>
  <c r="L2385" i="1" s="1"/>
  <c r="F2391" i="1"/>
  <c r="J2391" i="1" s="1"/>
  <c r="L2391" i="1" s="1"/>
  <c r="F2396" i="1"/>
  <c r="J2396" i="1" s="1"/>
  <c r="L2396" i="1" s="1"/>
  <c r="F2401" i="1"/>
  <c r="J2401" i="1" s="1"/>
  <c r="L2401" i="1" s="1"/>
  <c r="F2407" i="1"/>
  <c r="J2407" i="1" s="1"/>
  <c r="L2407" i="1" s="1"/>
  <c r="F2412" i="1"/>
  <c r="J2412" i="1" s="1"/>
  <c r="L2412" i="1" s="1"/>
  <c r="F2417" i="1"/>
  <c r="J2417" i="1" s="1"/>
  <c r="L2417" i="1" s="1"/>
  <c r="F2423" i="1"/>
  <c r="J2423" i="1" s="1"/>
  <c r="L2423" i="1" s="1"/>
  <c r="F2428" i="1"/>
  <c r="J2428" i="1" s="1"/>
  <c r="L2428" i="1" s="1"/>
  <c r="F2433" i="1"/>
  <c r="J2433" i="1" s="1"/>
  <c r="L2433" i="1" s="1"/>
  <c r="F2439" i="1"/>
  <c r="J2439" i="1" s="1"/>
  <c r="L2439" i="1" s="1"/>
  <c r="F2444" i="1"/>
  <c r="J2444" i="1" s="1"/>
  <c r="L2444" i="1" s="1"/>
  <c r="F2449" i="1"/>
  <c r="J2449" i="1" s="1"/>
  <c r="L2449" i="1" s="1"/>
  <c r="F2455" i="1"/>
  <c r="J2455" i="1" s="1"/>
  <c r="L2455" i="1" s="1"/>
  <c r="F2460" i="1"/>
  <c r="J2460" i="1" s="1"/>
  <c r="L2460" i="1" s="1"/>
  <c r="F2465" i="1"/>
  <c r="J2465" i="1" s="1"/>
  <c r="L2465" i="1" s="1"/>
  <c r="F2471" i="1"/>
  <c r="J2471" i="1" s="1"/>
  <c r="L2471" i="1" s="1"/>
  <c r="F2476" i="1"/>
  <c r="J2476" i="1" s="1"/>
  <c r="L2476" i="1" s="1"/>
  <c r="F2481" i="1"/>
  <c r="J2481" i="1" s="1"/>
  <c r="L2481" i="1" s="1"/>
  <c r="F2487" i="1"/>
  <c r="J2487" i="1" s="1"/>
  <c r="L2487" i="1" s="1"/>
  <c r="F2492" i="1"/>
  <c r="J2492" i="1" s="1"/>
  <c r="L2492" i="1" s="1"/>
  <c r="F2497" i="1"/>
  <c r="J2497" i="1" s="1"/>
  <c r="L2497" i="1" s="1"/>
  <c r="F2503" i="1"/>
  <c r="J2503" i="1" s="1"/>
  <c r="L2503" i="1" s="1"/>
  <c r="F2508" i="1"/>
  <c r="J2508" i="1" s="1"/>
  <c r="L2508" i="1" s="1"/>
  <c r="F2513" i="1"/>
  <c r="J2513" i="1" s="1"/>
  <c r="L2513" i="1" s="1"/>
  <c r="F2519" i="1"/>
  <c r="J2519" i="1" s="1"/>
  <c r="L2519" i="1" s="1"/>
  <c r="F2524" i="1"/>
  <c r="J2524" i="1" s="1"/>
  <c r="L2524" i="1" s="1"/>
  <c r="F2529" i="1"/>
  <c r="J2529" i="1" s="1"/>
  <c r="L2529" i="1" s="1"/>
  <c r="F2535" i="1"/>
  <c r="J2535" i="1" s="1"/>
  <c r="L2535" i="1" s="1"/>
  <c r="F2540" i="1"/>
  <c r="J2540" i="1" s="1"/>
  <c r="L2540" i="1" s="1"/>
  <c r="F2545" i="1"/>
  <c r="J2545" i="1" s="1"/>
  <c r="L2545" i="1" s="1"/>
  <c r="F2551" i="1"/>
  <c r="J2551" i="1" s="1"/>
  <c r="L2551" i="1" s="1"/>
  <c r="F2556" i="1"/>
  <c r="J2556" i="1" s="1"/>
  <c r="L2556" i="1" s="1"/>
  <c r="F2561" i="1"/>
  <c r="J2561" i="1" s="1"/>
  <c r="L2561" i="1" s="1"/>
  <c r="F2567" i="1"/>
  <c r="J2567" i="1" s="1"/>
  <c r="L2567" i="1" s="1"/>
  <c r="F2572" i="1"/>
  <c r="J2572" i="1" s="1"/>
  <c r="L2572" i="1" s="1"/>
  <c r="F2577" i="1"/>
  <c r="J2577" i="1" s="1"/>
  <c r="L2577" i="1" s="1"/>
  <c r="F2583" i="1"/>
  <c r="J2583" i="1" s="1"/>
  <c r="L2583" i="1" s="1"/>
  <c r="F2588" i="1"/>
  <c r="J2588" i="1" s="1"/>
  <c r="L2588" i="1" s="1"/>
  <c r="F2593" i="1"/>
  <c r="J2593" i="1" s="1"/>
  <c r="L2593" i="1" s="1"/>
  <c r="F2599" i="1"/>
  <c r="J2599" i="1" s="1"/>
  <c r="L2599" i="1" s="1"/>
  <c r="F2604" i="1"/>
  <c r="J2604" i="1" s="1"/>
  <c r="L2604" i="1" s="1"/>
  <c r="F2609" i="1"/>
  <c r="J2609" i="1" s="1"/>
  <c r="L2609" i="1" s="1"/>
  <c r="F2615" i="1"/>
  <c r="J2615" i="1" s="1"/>
  <c r="L2615" i="1" s="1"/>
  <c r="F2620" i="1"/>
  <c r="J2620" i="1" s="1"/>
  <c r="L2620" i="1" s="1"/>
  <c r="F2625" i="1"/>
  <c r="J2625" i="1" s="1"/>
  <c r="L2625" i="1" s="1"/>
  <c r="F2631" i="1"/>
  <c r="J2631" i="1" s="1"/>
  <c r="L2631" i="1" s="1"/>
  <c r="F2636" i="1"/>
  <c r="J2636" i="1" s="1"/>
  <c r="L2636" i="1" s="1"/>
  <c r="F2641" i="1"/>
  <c r="J2641" i="1" s="1"/>
  <c r="L2641" i="1" s="1"/>
  <c r="F2647" i="1"/>
  <c r="J2647" i="1" s="1"/>
  <c r="L2647" i="1" s="1"/>
  <c r="F2652" i="1"/>
  <c r="J2652" i="1" s="1"/>
  <c r="L2652" i="1" s="1"/>
  <c r="F2657" i="1"/>
  <c r="J2657" i="1" s="1"/>
  <c r="L2657" i="1" s="1"/>
  <c r="F2663" i="1"/>
  <c r="J2663" i="1" s="1"/>
  <c r="L2663" i="1" s="1"/>
  <c r="F2668" i="1"/>
  <c r="J2668" i="1" s="1"/>
  <c r="L2668" i="1" s="1"/>
  <c r="F2673" i="1"/>
  <c r="J2673" i="1" s="1"/>
  <c r="L2673" i="1" s="1"/>
  <c r="F2679" i="1"/>
  <c r="J2679" i="1" s="1"/>
  <c r="L2679" i="1" s="1"/>
  <c r="F2684" i="1"/>
  <c r="J2684" i="1" s="1"/>
  <c r="L2684" i="1" s="1"/>
  <c r="F2689" i="1"/>
  <c r="J2689" i="1" s="1"/>
  <c r="L2689" i="1" s="1"/>
  <c r="F2695" i="1"/>
  <c r="J2695" i="1" s="1"/>
  <c r="L2695" i="1" s="1"/>
  <c r="F2700" i="1"/>
  <c r="J2700" i="1" s="1"/>
  <c r="L2700" i="1" s="1"/>
  <c r="F2705" i="1"/>
  <c r="J2705" i="1" s="1"/>
  <c r="L2705" i="1" s="1"/>
  <c r="F2711" i="1"/>
  <c r="J2711" i="1" s="1"/>
  <c r="L2711" i="1" s="1"/>
  <c r="F2716" i="1"/>
  <c r="J2716" i="1" s="1"/>
  <c r="L2716" i="1" s="1"/>
  <c r="F2721" i="1"/>
  <c r="J2721" i="1" s="1"/>
  <c r="L2721" i="1" s="1"/>
  <c r="F2727" i="1"/>
  <c r="J2727" i="1" s="1"/>
  <c r="L2727" i="1" s="1"/>
  <c r="F2732" i="1"/>
  <c r="J2732" i="1" s="1"/>
  <c r="L2732" i="1" s="1"/>
  <c r="F2737" i="1"/>
  <c r="J2737" i="1" s="1"/>
  <c r="L2737" i="1" s="1"/>
  <c r="F2743" i="1"/>
  <c r="J2743" i="1" s="1"/>
  <c r="L2743" i="1" s="1"/>
  <c r="F2748" i="1"/>
  <c r="J2748" i="1" s="1"/>
  <c r="L2748" i="1" s="1"/>
  <c r="F2753" i="1"/>
  <c r="J2753" i="1" s="1"/>
  <c r="L2753" i="1" s="1"/>
  <c r="F2759" i="1"/>
  <c r="J2759" i="1" s="1"/>
  <c r="L2759" i="1" s="1"/>
  <c r="F2764" i="1"/>
  <c r="J2764" i="1" s="1"/>
  <c r="L2764" i="1" s="1"/>
  <c r="F2769" i="1"/>
  <c r="J2769" i="1" s="1"/>
  <c r="L2769" i="1" s="1"/>
  <c r="F2775" i="1"/>
  <c r="J2775" i="1" s="1"/>
  <c r="L2775" i="1" s="1"/>
  <c r="F2780" i="1"/>
  <c r="J2780" i="1" s="1"/>
  <c r="L2780" i="1" s="1"/>
  <c r="F2785" i="1"/>
  <c r="J2785" i="1" s="1"/>
  <c r="L2785" i="1" s="1"/>
  <c r="F2791" i="1"/>
  <c r="J2791" i="1" s="1"/>
  <c r="L2791" i="1" s="1"/>
  <c r="F2796" i="1"/>
  <c r="J2796" i="1" s="1"/>
  <c r="L2796" i="1" s="1"/>
  <c r="F2801" i="1"/>
  <c r="J2801" i="1" s="1"/>
  <c r="L2801" i="1" s="1"/>
  <c r="F2807" i="1"/>
  <c r="J2807" i="1" s="1"/>
  <c r="L2807" i="1" s="1"/>
  <c r="F2812" i="1"/>
  <c r="J2812" i="1" s="1"/>
  <c r="L2812" i="1" s="1"/>
  <c r="F2816" i="1"/>
  <c r="J2816" i="1" s="1"/>
  <c r="L2816" i="1" s="1"/>
  <c r="F2820" i="1"/>
  <c r="J2820" i="1" s="1"/>
  <c r="L2820" i="1" s="1"/>
  <c r="F2824" i="1"/>
  <c r="J2824" i="1" s="1"/>
  <c r="L2824" i="1" s="1"/>
  <c r="F2828" i="1"/>
  <c r="J2828" i="1" s="1"/>
  <c r="L2828" i="1" s="1"/>
  <c r="F2832" i="1"/>
  <c r="J2832" i="1" s="1"/>
  <c r="L2832" i="1" s="1"/>
  <c r="F2836" i="1"/>
  <c r="J2836" i="1" s="1"/>
  <c r="L2836" i="1" s="1"/>
  <c r="F2840" i="1"/>
  <c r="J2840" i="1" s="1"/>
  <c r="L2840" i="1" s="1"/>
  <c r="F2844" i="1"/>
  <c r="J2844" i="1" s="1"/>
  <c r="L2844" i="1" s="1"/>
  <c r="F2848" i="1"/>
  <c r="J2848" i="1" s="1"/>
  <c r="L2848" i="1" s="1"/>
  <c r="F2852" i="1"/>
  <c r="J2852" i="1" s="1"/>
  <c r="L2852" i="1" s="1"/>
  <c r="F2856" i="1"/>
  <c r="J2856" i="1" s="1"/>
  <c r="L2856" i="1" s="1"/>
  <c r="F2860" i="1"/>
  <c r="J2860" i="1" s="1"/>
  <c r="L2860" i="1" s="1"/>
  <c r="F2864" i="1"/>
  <c r="J2864" i="1" s="1"/>
  <c r="L2864" i="1" s="1"/>
  <c r="F2868" i="1"/>
  <c r="J2868" i="1" s="1"/>
  <c r="L2868" i="1" s="1"/>
  <c r="F2872" i="1"/>
  <c r="J2872" i="1" s="1"/>
  <c r="L2872" i="1" s="1"/>
  <c r="F2876" i="1"/>
  <c r="J2876" i="1" s="1"/>
  <c r="L2876" i="1" s="1"/>
  <c r="F2880" i="1"/>
  <c r="J2880" i="1" s="1"/>
  <c r="L2880" i="1" s="1"/>
  <c r="F2884" i="1"/>
  <c r="J2884" i="1" s="1"/>
  <c r="L2884" i="1" s="1"/>
  <c r="F2888" i="1"/>
  <c r="J2888" i="1" s="1"/>
  <c r="L2888" i="1" s="1"/>
  <c r="F2892" i="1"/>
  <c r="J2892" i="1" s="1"/>
  <c r="L2892" i="1" s="1"/>
  <c r="F2896" i="1"/>
  <c r="J2896" i="1" s="1"/>
  <c r="L2896" i="1" s="1"/>
  <c r="F2900" i="1"/>
  <c r="J2900" i="1" s="1"/>
  <c r="L2900" i="1" s="1"/>
  <c r="F2904" i="1"/>
  <c r="J2904" i="1" s="1"/>
  <c r="L2904" i="1" s="1"/>
  <c r="F2908" i="1"/>
  <c r="J2908" i="1" s="1"/>
  <c r="L2908" i="1" s="1"/>
  <c r="F2912" i="1"/>
  <c r="J2912" i="1" s="1"/>
  <c r="L2912" i="1" s="1"/>
  <c r="F2916" i="1"/>
  <c r="J2916" i="1" s="1"/>
  <c r="L2916" i="1" s="1"/>
  <c r="F2920" i="1"/>
  <c r="J2920" i="1" s="1"/>
  <c r="L2920" i="1" s="1"/>
  <c r="F2924" i="1"/>
  <c r="J2924" i="1" s="1"/>
  <c r="L2924" i="1" s="1"/>
  <c r="F2928" i="1"/>
  <c r="J2928" i="1" s="1"/>
  <c r="L2928" i="1" s="1"/>
  <c r="F2932" i="1"/>
  <c r="J2932" i="1" s="1"/>
  <c r="L2932" i="1" s="1"/>
  <c r="F2936" i="1"/>
  <c r="J2936" i="1" s="1"/>
  <c r="L2936" i="1" s="1"/>
  <c r="F2940" i="1"/>
  <c r="J2940" i="1" s="1"/>
  <c r="L2940" i="1" s="1"/>
  <c r="F2944" i="1"/>
  <c r="J2944" i="1" s="1"/>
  <c r="L2944" i="1" s="1"/>
  <c r="F2948" i="1"/>
  <c r="J2948" i="1" s="1"/>
  <c r="L2948" i="1" s="1"/>
  <c r="F2952" i="1"/>
  <c r="J2952" i="1" s="1"/>
  <c r="L2952" i="1" s="1"/>
  <c r="F2956" i="1"/>
  <c r="J2956" i="1" s="1"/>
  <c r="L2956" i="1" s="1"/>
  <c r="F2960" i="1"/>
  <c r="J2960" i="1" s="1"/>
  <c r="L2960" i="1" s="1"/>
  <c r="F2964" i="1"/>
  <c r="J2964" i="1" s="1"/>
  <c r="L2964" i="1" s="1"/>
  <c r="F2968" i="1"/>
  <c r="J2968" i="1" s="1"/>
  <c r="L2968" i="1" s="1"/>
  <c r="F2972" i="1"/>
  <c r="J2972" i="1" s="1"/>
  <c r="L2972" i="1" s="1"/>
  <c r="F2976" i="1"/>
  <c r="J2976" i="1" s="1"/>
  <c r="L2976" i="1" s="1"/>
  <c r="F2980" i="1"/>
  <c r="J2980" i="1" s="1"/>
  <c r="L2980" i="1" s="1"/>
  <c r="F2984" i="1"/>
  <c r="J2984" i="1" s="1"/>
  <c r="L2984" i="1" s="1"/>
  <c r="F2988" i="1"/>
  <c r="J2988" i="1" s="1"/>
  <c r="L2988" i="1" s="1"/>
  <c r="F512" i="1"/>
  <c r="J512" i="1" s="1"/>
  <c r="L512" i="1" s="1"/>
  <c r="F704" i="1"/>
  <c r="J704" i="1" s="1"/>
  <c r="L704" i="1" s="1"/>
  <c r="F832" i="1"/>
  <c r="J832" i="1" s="1"/>
  <c r="L832" i="1" s="1"/>
  <c r="F879" i="1"/>
  <c r="J879" i="1" s="1"/>
  <c r="L879" i="1" s="1"/>
  <c r="F911" i="1"/>
  <c r="J911" i="1" s="1"/>
  <c r="L911" i="1" s="1"/>
  <c r="F943" i="1"/>
  <c r="J943" i="1" s="1"/>
  <c r="L943" i="1" s="1"/>
  <c r="F975" i="1"/>
  <c r="J975" i="1" s="1"/>
  <c r="L975" i="1" s="1"/>
  <c r="F1007" i="1"/>
  <c r="J1007" i="1" s="1"/>
  <c r="L1007" i="1" s="1"/>
  <c r="F1039" i="1"/>
  <c r="J1039" i="1" s="1"/>
  <c r="L1039" i="1" s="1"/>
  <c r="F1071" i="1"/>
  <c r="J1071" i="1" s="1"/>
  <c r="L1071" i="1" s="1"/>
  <c r="F1103" i="1"/>
  <c r="J1103" i="1" s="1"/>
  <c r="L1103" i="1" s="1"/>
  <c r="F1135" i="1"/>
  <c r="J1135" i="1" s="1"/>
  <c r="L1135" i="1" s="1"/>
  <c r="F1167" i="1"/>
  <c r="J1167" i="1" s="1"/>
  <c r="L1167" i="1" s="1"/>
  <c r="F1199" i="1"/>
  <c r="J1199" i="1" s="1"/>
  <c r="L1199" i="1" s="1"/>
  <c r="F1231" i="1"/>
  <c r="J1231" i="1" s="1"/>
  <c r="L1231" i="1" s="1"/>
  <c r="F1263" i="1"/>
  <c r="J1263" i="1" s="1"/>
  <c r="L1263" i="1" s="1"/>
  <c r="F1295" i="1"/>
  <c r="J1295" i="1" s="1"/>
  <c r="L1295" i="1" s="1"/>
  <c r="F1327" i="1"/>
  <c r="J1327" i="1" s="1"/>
  <c r="L1327" i="1" s="1"/>
  <c r="F1359" i="1"/>
  <c r="J1359" i="1" s="1"/>
  <c r="L1359" i="1" s="1"/>
  <c r="F1391" i="1"/>
  <c r="J1391" i="1" s="1"/>
  <c r="L1391" i="1" s="1"/>
  <c r="F1423" i="1"/>
  <c r="J1423" i="1" s="1"/>
  <c r="L1423" i="1" s="1"/>
  <c r="F1451" i="1"/>
  <c r="J1451" i="1" s="1"/>
  <c r="L1451" i="1" s="1"/>
  <c r="F1467" i="1"/>
  <c r="J1467" i="1" s="1"/>
  <c r="L1467" i="1" s="1"/>
  <c r="F1483" i="1"/>
  <c r="J1483" i="1" s="1"/>
  <c r="L1483" i="1" s="1"/>
  <c r="F1499" i="1"/>
  <c r="J1499" i="1" s="1"/>
  <c r="L1499" i="1" s="1"/>
  <c r="F1515" i="1"/>
  <c r="J1515" i="1" s="1"/>
  <c r="L1515" i="1" s="1"/>
  <c r="F1531" i="1"/>
  <c r="J1531" i="1" s="1"/>
  <c r="L1531" i="1" s="1"/>
  <c r="F1547" i="1"/>
  <c r="J1547" i="1" s="1"/>
  <c r="L1547" i="1" s="1"/>
  <c r="F1563" i="1"/>
  <c r="J1563" i="1" s="1"/>
  <c r="L1563" i="1" s="1"/>
  <c r="F1579" i="1"/>
  <c r="J1579" i="1" s="1"/>
  <c r="L1579" i="1" s="1"/>
  <c r="F1595" i="1"/>
  <c r="J1595" i="1" s="1"/>
  <c r="L1595" i="1" s="1"/>
  <c r="F1611" i="1"/>
  <c r="J1611" i="1" s="1"/>
  <c r="L1611" i="1" s="1"/>
  <c r="F1627" i="1"/>
  <c r="J1627" i="1" s="1"/>
  <c r="L1627" i="1" s="1"/>
  <c r="F1643" i="1"/>
  <c r="J1643" i="1" s="1"/>
  <c r="L1643" i="1" s="1"/>
  <c r="F1659" i="1"/>
  <c r="J1659" i="1" s="1"/>
  <c r="L1659" i="1" s="1"/>
  <c r="F1675" i="1"/>
  <c r="J1675" i="1" s="1"/>
  <c r="L1675" i="1" s="1"/>
  <c r="F1691" i="1"/>
  <c r="J1691" i="1" s="1"/>
  <c r="L1691" i="1" s="1"/>
  <c r="F1707" i="1"/>
  <c r="J1707" i="1" s="1"/>
  <c r="L1707" i="1" s="1"/>
  <c r="F1723" i="1"/>
  <c r="J1723" i="1" s="1"/>
  <c r="L1723" i="1" s="1"/>
  <c r="F1739" i="1"/>
  <c r="J1739" i="1" s="1"/>
  <c r="L1739" i="1" s="1"/>
  <c r="F1755" i="1"/>
  <c r="J1755" i="1" s="1"/>
  <c r="L1755" i="1" s="1"/>
  <c r="F1771" i="1"/>
  <c r="J1771" i="1" s="1"/>
  <c r="L1771" i="1" s="1"/>
  <c r="F1787" i="1"/>
  <c r="J1787" i="1" s="1"/>
  <c r="L1787" i="1" s="1"/>
  <c r="F1797" i="1"/>
  <c r="J1797" i="1" s="1"/>
  <c r="L1797" i="1" s="1"/>
  <c r="F1805" i="1"/>
  <c r="J1805" i="1" s="1"/>
  <c r="L1805" i="1" s="1"/>
  <c r="F1813" i="1"/>
  <c r="J1813" i="1" s="1"/>
  <c r="L1813" i="1" s="1"/>
  <c r="F1821" i="1"/>
  <c r="J1821" i="1" s="1"/>
  <c r="L1821" i="1" s="1"/>
  <c r="F1829" i="1"/>
  <c r="J1829" i="1" s="1"/>
  <c r="L1829" i="1" s="1"/>
  <c r="F1837" i="1"/>
  <c r="J1837" i="1" s="1"/>
  <c r="L1837" i="1" s="1"/>
  <c r="F1845" i="1"/>
  <c r="J1845" i="1" s="1"/>
  <c r="L1845" i="1" s="1"/>
  <c r="F1853" i="1"/>
  <c r="J1853" i="1" s="1"/>
  <c r="L1853" i="1" s="1"/>
  <c r="F1861" i="1"/>
  <c r="J1861" i="1" s="1"/>
  <c r="L1861" i="1" s="1"/>
  <c r="F1869" i="1"/>
  <c r="J1869" i="1" s="1"/>
  <c r="L1869" i="1" s="1"/>
  <c r="F1877" i="1"/>
  <c r="J1877" i="1" s="1"/>
  <c r="L1877" i="1" s="1"/>
  <c r="F1885" i="1"/>
  <c r="J1885" i="1" s="1"/>
  <c r="L1885" i="1" s="1"/>
  <c r="F1893" i="1"/>
  <c r="J1893" i="1" s="1"/>
  <c r="L1893" i="1" s="1"/>
  <c r="F1901" i="1"/>
  <c r="J1901" i="1" s="1"/>
  <c r="L1901" i="1" s="1"/>
  <c r="F1909" i="1"/>
  <c r="J1909" i="1" s="1"/>
  <c r="L1909" i="1" s="1"/>
  <c r="F1917" i="1"/>
  <c r="J1917" i="1" s="1"/>
  <c r="L1917" i="1" s="1"/>
  <c r="F1925" i="1"/>
  <c r="J1925" i="1" s="1"/>
  <c r="L1925" i="1" s="1"/>
  <c r="F1933" i="1"/>
  <c r="J1933" i="1" s="1"/>
  <c r="L1933" i="1" s="1"/>
  <c r="F1941" i="1"/>
  <c r="J1941" i="1" s="1"/>
  <c r="L1941" i="1" s="1"/>
  <c r="F1949" i="1"/>
  <c r="J1949" i="1" s="1"/>
  <c r="L1949" i="1" s="1"/>
  <c r="F1957" i="1"/>
  <c r="J1957" i="1" s="1"/>
  <c r="L1957" i="1" s="1"/>
  <c r="F1965" i="1"/>
  <c r="J1965" i="1" s="1"/>
  <c r="L1965" i="1" s="1"/>
  <c r="F1973" i="1"/>
  <c r="J1973" i="1" s="1"/>
  <c r="L1973" i="1" s="1"/>
  <c r="F1981" i="1"/>
  <c r="J1981" i="1" s="1"/>
  <c r="L1981" i="1" s="1"/>
  <c r="F1989" i="1"/>
  <c r="J1989" i="1" s="1"/>
  <c r="L1989" i="1" s="1"/>
  <c r="F1997" i="1"/>
  <c r="J1997" i="1" s="1"/>
  <c r="L1997" i="1" s="1"/>
  <c r="F2005" i="1"/>
  <c r="J2005" i="1" s="1"/>
  <c r="L2005" i="1" s="1"/>
  <c r="F2013" i="1"/>
  <c r="J2013" i="1" s="1"/>
  <c r="L2013" i="1" s="1"/>
  <c r="F2021" i="1"/>
  <c r="J2021" i="1" s="1"/>
  <c r="L2021" i="1" s="1"/>
  <c r="F2029" i="1"/>
  <c r="J2029" i="1" s="1"/>
  <c r="L2029" i="1" s="1"/>
  <c r="F2037" i="1"/>
  <c r="J2037" i="1" s="1"/>
  <c r="L2037" i="1" s="1"/>
  <c r="F2045" i="1"/>
  <c r="J2045" i="1" s="1"/>
  <c r="L2045" i="1" s="1"/>
  <c r="F2053" i="1"/>
  <c r="J2053" i="1" s="1"/>
  <c r="L2053" i="1" s="1"/>
  <c r="F2061" i="1"/>
  <c r="J2061" i="1" s="1"/>
  <c r="L2061" i="1" s="1"/>
  <c r="F2069" i="1"/>
  <c r="J2069" i="1" s="1"/>
  <c r="L2069" i="1" s="1"/>
  <c r="F2077" i="1"/>
  <c r="J2077" i="1" s="1"/>
  <c r="L2077" i="1" s="1"/>
  <c r="F2085" i="1"/>
  <c r="J2085" i="1" s="1"/>
  <c r="L2085" i="1" s="1"/>
  <c r="F2093" i="1"/>
  <c r="J2093" i="1" s="1"/>
  <c r="L2093" i="1" s="1"/>
  <c r="F2101" i="1"/>
  <c r="J2101" i="1" s="1"/>
  <c r="L2101" i="1" s="1"/>
  <c r="F2109" i="1"/>
  <c r="J2109" i="1" s="1"/>
  <c r="L2109" i="1" s="1"/>
  <c r="F2117" i="1"/>
  <c r="J2117" i="1" s="1"/>
  <c r="L2117" i="1" s="1"/>
  <c r="F2125" i="1"/>
  <c r="J2125" i="1" s="1"/>
  <c r="L2125" i="1" s="1"/>
  <c r="F2133" i="1"/>
  <c r="J2133" i="1" s="1"/>
  <c r="L2133" i="1" s="1"/>
  <c r="F2141" i="1"/>
  <c r="J2141" i="1" s="1"/>
  <c r="L2141" i="1" s="1"/>
  <c r="F2149" i="1"/>
  <c r="J2149" i="1" s="1"/>
  <c r="L2149" i="1" s="1"/>
  <c r="F2157" i="1"/>
  <c r="J2157" i="1" s="1"/>
  <c r="L2157" i="1" s="1"/>
  <c r="F2165" i="1"/>
  <c r="J2165" i="1" s="1"/>
  <c r="L2165" i="1" s="1"/>
  <c r="F2173" i="1"/>
  <c r="J2173" i="1" s="1"/>
  <c r="L2173" i="1" s="1"/>
  <c r="F2181" i="1"/>
  <c r="J2181" i="1" s="1"/>
  <c r="L2181" i="1" s="1"/>
  <c r="F2189" i="1"/>
  <c r="J2189" i="1" s="1"/>
  <c r="L2189" i="1" s="1"/>
  <c r="F2197" i="1"/>
  <c r="J2197" i="1" s="1"/>
  <c r="L2197" i="1" s="1"/>
  <c r="F2205" i="1"/>
  <c r="J2205" i="1" s="1"/>
  <c r="L2205" i="1" s="1"/>
  <c r="F2213" i="1"/>
  <c r="J2213" i="1" s="1"/>
  <c r="L2213" i="1" s="1"/>
  <c r="F2221" i="1"/>
  <c r="J2221" i="1" s="1"/>
  <c r="L2221" i="1" s="1"/>
  <c r="F2229" i="1"/>
  <c r="J2229" i="1" s="1"/>
  <c r="L2229" i="1" s="1"/>
  <c r="F2237" i="1"/>
  <c r="J2237" i="1" s="1"/>
  <c r="L2237" i="1" s="1"/>
  <c r="F2243" i="1"/>
  <c r="J2243" i="1" s="1"/>
  <c r="L2243" i="1" s="1"/>
  <c r="F2248" i="1"/>
  <c r="J2248" i="1" s="1"/>
  <c r="L2248" i="1" s="1"/>
  <c r="F2253" i="1"/>
  <c r="J2253" i="1" s="1"/>
  <c r="L2253" i="1" s="1"/>
  <c r="F2259" i="1"/>
  <c r="J2259" i="1" s="1"/>
  <c r="L2259" i="1" s="1"/>
  <c r="F2264" i="1"/>
  <c r="J2264" i="1" s="1"/>
  <c r="L2264" i="1" s="1"/>
  <c r="F2269" i="1"/>
  <c r="J2269" i="1" s="1"/>
  <c r="L2269" i="1" s="1"/>
  <c r="F2275" i="1"/>
  <c r="J2275" i="1" s="1"/>
  <c r="L2275" i="1" s="1"/>
  <c r="F2280" i="1"/>
  <c r="J2280" i="1" s="1"/>
  <c r="L2280" i="1" s="1"/>
  <c r="F2285" i="1"/>
  <c r="J2285" i="1" s="1"/>
  <c r="L2285" i="1" s="1"/>
  <c r="F2291" i="1"/>
  <c r="J2291" i="1" s="1"/>
  <c r="L2291" i="1" s="1"/>
  <c r="F2296" i="1"/>
  <c r="J2296" i="1" s="1"/>
  <c r="L2296" i="1" s="1"/>
  <c r="F2301" i="1"/>
  <c r="J2301" i="1" s="1"/>
  <c r="L2301" i="1" s="1"/>
  <c r="F2307" i="1"/>
  <c r="J2307" i="1" s="1"/>
  <c r="L2307" i="1" s="1"/>
  <c r="F2312" i="1"/>
  <c r="J2312" i="1" s="1"/>
  <c r="L2312" i="1" s="1"/>
  <c r="F2317" i="1"/>
  <c r="J2317" i="1" s="1"/>
  <c r="L2317" i="1" s="1"/>
  <c r="F2323" i="1"/>
  <c r="J2323" i="1" s="1"/>
  <c r="L2323" i="1" s="1"/>
  <c r="F2328" i="1"/>
  <c r="J2328" i="1" s="1"/>
  <c r="L2328" i="1" s="1"/>
  <c r="F2333" i="1"/>
  <c r="J2333" i="1" s="1"/>
  <c r="L2333" i="1" s="1"/>
  <c r="F2339" i="1"/>
  <c r="J2339" i="1" s="1"/>
  <c r="L2339" i="1" s="1"/>
  <c r="F2344" i="1"/>
  <c r="J2344" i="1" s="1"/>
  <c r="L2344" i="1" s="1"/>
  <c r="F2349" i="1"/>
  <c r="J2349" i="1" s="1"/>
  <c r="L2349" i="1" s="1"/>
  <c r="F2355" i="1"/>
  <c r="J2355" i="1" s="1"/>
  <c r="L2355" i="1" s="1"/>
  <c r="F2360" i="1"/>
  <c r="J2360" i="1" s="1"/>
  <c r="L2360" i="1" s="1"/>
  <c r="F2365" i="1"/>
  <c r="J2365" i="1" s="1"/>
  <c r="L2365" i="1" s="1"/>
  <c r="F2371" i="1"/>
  <c r="J2371" i="1" s="1"/>
  <c r="L2371" i="1" s="1"/>
  <c r="F2376" i="1"/>
  <c r="J2376" i="1" s="1"/>
  <c r="L2376" i="1" s="1"/>
  <c r="F2381" i="1"/>
  <c r="J2381" i="1" s="1"/>
  <c r="L2381" i="1" s="1"/>
  <c r="F2387" i="1"/>
  <c r="J2387" i="1" s="1"/>
  <c r="L2387" i="1" s="1"/>
  <c r="F2392" i="1"/>
  <c r="J2392" i="1" s="1"/>
  <c r="L2392" i="1" s="1"/>
  <c r="F2397" i="1"/>
  <c r="J2397" i="1" s="1"/>
  <c r="L2397" i="1" s="1"/>
  <c r="F2403" i="1"/>
  <c r="J2403" i="1" s="1"/>
  <c r="L2403" i="1" s="1"/>
  <c r="F2408" i="1"/>
  <c r="J2408" i="1" s="1"/>
  <c r="L2408" i="1" s="1"/>
  <c r="F2413" i="1"/>
  <c r="J2413" i="1" s="1"/>
  <c r="L2413" i="1" s="1"/>
  <c r="F2419" i="1"/>
  <c r="J2419" i="1" s="1"/>
  <c r="L2419" i="1" s="1"/>
  <c r="F2424" i="1"/>
  <c r="J2424" i="1" s="1"/>
  <c r="L2424" i="1" s="1"/>
  <c r="F2429" i="1"/>
  <c r="J2429" i="1" s="1"/>
  <c r="L2429" i="1" s="1"/>
  <c r="F2435" i="1"/>
  <c r="J2435" i="1" s="1"/>
  <c r="L2435" i="1" s="1"/>
  <c r="F2440" i="1"/>
  <c r="J2440" i="1" s="1"/>
  <c r="L2440" i="1" s="1"/>
  <c r="F2445" i="1"/>
  <c r="J2445" i="1" s="1"/>
  <c r="L2445" i="1" s="1"/>
  <c r="F2451" i="1"/>
  <c r="J2451" i="1" s="1"/>
  <c r="L2451" i="1" s="1"/>
  <c r="F2456" i="1"/>
  <c r="J2456" i="1" s="1"/>
  <c r="L2456" i="1" s="1"/>
  <c r="F2461" i="1"/>
  <c r="J2461" i="1" s="1"/>
  <c r="L2461" i="1" s="1"/>
  <c r="F2467" i="1"/>
  <c r="J2467" i="1" s="1"/>
  <c r="L2467" i="1" s="1"/>
  <c r="F2472" i="1"/>
  <c r="J2472" i="1" s="1"/>
  <c r="L2472" i="1" s="1"/>
  <c r="F2477" i="1"/>
  <c r="J2477" i="1" s="1"/>
  <c r="L2477" i="1" s="1"/>
  <c r="F2483" i="1"/>
  <c r="J2483" i="1" s="1"/>
  <c r="L2483" i="1" s="1"/>
  <c r="F2488" i="1"/>
  <c r="J2488" i="1" s="1"/>
  <c r="L2488" i="1" s="1"/>
  <c r="F2493" i="1"/>
  <c r="J2493" i="1" s="1"/>
  <c r="L2493" i="1" s="1"/>
  <c r="F2499" i="1"/>
  <c r="J2499" i="1" s="1"/>
  <c r="L2499" i="1" s="1"/>
  <c r="F2504" i="1"/>
  <c r="J2504" i="1" s="1"/>
  <c r="L2504" i="1" s="1"/>
  <c r="F2509" i="1"/>
  <c r="J2509" i="1" s="1"/>
  <c r="L2509" i="1" s="1"/>
  <c r="F2515" i="1"/>
  <c r="J2515" i="1" s="1"/>
  <c r="L2515" i="1" s="1"/>
  <c r="F2520" i="1"/>
  <c r="J2520" i="1" s="1"/>
  <c r="L2520" i="1" s="1"/>
  <c r="F2525" i="1"/>
  <c r="J2525" i="1" s="1"/>
  <c r="L2525" i="1" s="1"/>
  <c r="F2531" i="1"/>
  <c r="J2531" i="1" s="1"/>
  <c r="L2531" i="1" s="1"/>
  <c r="F2536" i="1"/>
  <c r="J2536" i="1" s="1"/>
  <c r="L2536" i="1" s="1"/>
  <c r="F2541" i="1"/>
  <c r="J2541" i="1" s="1"/>
  <c r="L2541" i="1" s="1"/>
  <c r="F2547" i="1"/>
  <c r="J2547" i="1" s="1"/>
  <c r="L2547" i="1" s="1"/>
  <c r="F2552" i="1"/>
  <c r="J2552" i="1" s="1"/>
  <c r="L2552" i="1" s="1"/>
  <c r="F2557" i="1"/>
  <c r="J2557" i="1" s="1"/>
  <c r="L2557" i="1" s="1"/>
  <c r="F2563" i="1"/>
  <c r="J2563" i="1" s="1"/>
  <c r="L2563" i="1" s="1"/>
  <c r="F2568" i="1"/>
  <c r="J2568" i="1" s="1"/>
  <c r="L2568" i="1" s="1"/>
  <c r="F2573" i="1"/>
  <c r="J2573" i="1" s="1"/>
  <c r="L2573" i="1" s="1"/>
  <c r="F2579" i="1"/>
  <c r="J2579" i="1" s="1"/>
  <c r="L2579" i="1" s="1"/>
  <c r="F2584" i="1"/>
  <c r="J2584" i="1" s="1"/>
  <c r="L2584" i="1" s="1"/>
  <c r="F2589" i="1"/>
  <c r="J2589" i="1" s="1"/>
  <c r="L2589" i="1" s="1"/>
  <c r="F2595" i="1"/>
  <c r="J2595" i="1" s="1"/>
  <c r="L2595" i="1" s="1"/>
  <c r="F2600" i="1"/>
  <c r="J2600" i="1" s="1"/>
  <c r="L2600" i="1" s="1"/>
  <c r="F2605" i="1"/>
  <c r="J2605" i="1" s="1"/>
  <c r="L2605" i="1" s="1"/>
  <c r="F2611" i="1"/>
  <c r="J2611" i="1" s="1"/>
  <c r="L2611" i="1" s="1"/>
  <c r="F2616" i="1"/>
  <c r="J2616" i="1" s="1"/>
  <c r="L2616" i="1" s="1"/>
  <c r="F2621" i="1"/>
  <c r="J2621" i="1" s="1"/>
  <c r="L2621" i="1" s="1"/>
  <c r="F2627" i="1"/>
  <c r="J2627" i="1" s="1"/>
  <c r="L2627" i="1" s="1"/>
  <c r="F2632" i="1"/>
  <c r="J2632" i="1" s="1"/>
  <c r="L2632" i="1" s="1"/>
  <c r="F2637" i="1"/>
  <c r="J2637" i="1" s="1"/>
  <c r="L2637" i="1" s="1"/>
  <c r="F2643" i="1"/>
  <c r="J2643" i="1" s="1"/>
  <c r="L2643" i="1" s="1"/>
  <c r="F2648" i="1"/>
  <c r="J2648" i="1" s="1"/>
  <c r="L2648" i="1" s="1"/>
  <c r="F2653" i="1"/>
  <c r="J2653" i="1" s="1"/>
  <c r="L2653" i="1" s="1"/>
  <c r="F2659" i="1"/>
  <c r="J2659" i="1" s="1"/>
  <c r="L2659" i="1" s="1"/>
  <c r="F2664" i="1"/>
  <c r="J2664" i="1" s="1"/>
  <c r="L2664" i="1" s="1"/>
  <c r="F2669" i="1"/>
  <c r="J2669" i="1" s="1"/>
  <c r="L2669" i="1" s="1"/>
  <c r="F2675" i="1"/>
  <c r="J2675" i="1" s="1"/>
  <c r="L2675" i="1" s="1"/>
  <c r="F2680" i="1"/>
  <c r="J2680" i="1" s="1"/>
  <c r="L2680" i="1" s="1"/>
  <c r="F2685" i="1"/>
  <c r="J2685" i="1" s="1"/>
  <c r="L2685" i="1" s="1"/>
  <c r="F2691" i="1"/>
  <c r="J2691" i="1" s="1"/>
  <c r="L2691" i="1" s="1"/>
  <c r="F2696" i="1"/>
  <c r="J2696" i="1" s="1"/>
  <c r="L2696" i="1" s="1"/>
  <c r="F2701" i="1"/>
  <c r="J2701" i="1" s="1"/>
  <c r="L2701" i="1" s="1"/>
  <c r="F2707" i="1"/>
  <c r="J2707" i="1" s="1"/>
  <c r="L2707" i="1" s="1"/>
  <c r="F2712" i="1"/>
  <c r="J2712" i="1" s="1"/>
  <c r="L2712" i="1" s="1"/>
  <c r="F2717" i="1"/>
  <c r="J2717" i="1" s="1"/>
  <c r="L2717" i="1" s="1"/>
  <c r="F2723" i="1"/>
  <c r="J2723" i="1" s="1"/>
  <c r="L2723" i="1" s="1"/>
  <c r="F2728" i="1"/>
  <c r="J2728" i="1" s="1"/>
  <c r="L2728" i="1" s="1"/>
  <c r="F2733" i="1"/>
  <c r="J2733" i="1" s="1"/>
  <c r="L2733" i="1" s="1"/>
  <c r="F2739" i="1"/>
  <c r="J2739" i="1" s="1"/>
  <c r="L2739" i="1" s="1"/>
  <c r="F2744" i="1"/>
  <c r="J2744" i="1" s="1"/>
  <c r="L2744" i="1" s="1"/>
  <c r="F2749" i="1"/>
  <c r="J2749" i="1" s="1"/>
  <c r="L2749" i="1" s="1"/>
  <c r="F2755" i="1"/>
  <c r="J2755" i="1" s="1"/>
  <c r="L2755" i="1" s="1"/>
  <c r="F2760" i="1"/>
  <c r="J2760" i="1" s="1"/>
  <c r="L2760" i="1" s="1"/>
  <c r="F2765" i="1"/>
  <c r="J2765" i="1" s="1"/>
  <c r="L2765" i="1" s="1"/>
  <c r="F2771" i="1"/>
  <c r="J2771" i="1" s="1"/>
  <c r="L2771" i="1" s="1"/>
  <c r="F2776" i="1"/>
  <c r="J2776" i="1" s="1"/>
  <c r="L2776" i="1" s="1"/>
  <c r="F2781" i="1"/>
  <c r="J2781" i="1" s="1"/>
  <c r="L2781" i="1" s="1"/>
  <c r="F2787" i="1"/>
  <c r="J2787" i="1" s="1"/>
  <c r="L2787" i="1" s="1"/>
  <c r="F2792" i="1"/>
  <c r="J2792" i="1" s="1"/>
  <c r="L2792" i="1" s="1"/>
  <c r="F2797" i="1"/>
  <c r="J2797" i="1" s="1"/>
  <c r="L2797" i="1" s="1"/>
  <c r="F2803" i="1"/>
  <c r="J2803" i="1" s="1"/>
  <c r="L2803" i="1" s="1"/>
  <c r="F2808" i="1"/>
  <c r="J2808" i="1" s="1"/>
  <c r="L2808" i="1" s="1"/>
  <c r="F2813" i="1"/>
  <c r="J2813" i="1" s="1"/>
  <c r="L2813" i="1" s="1"/>
  <c r="F2817" i="1"/>
  <c r="J2817" i="1" s="1"/>
  <c r="L2817" i="1" s="1"/>
  <c r="F2821" i="1"/>
  <c r="J2821" i="1" s="1"/>
  <c r="L2821" i="1" s="1"/>
  <c r="F2825" i="1"/>
  <c r="J2825" i="1" s="1"/>
  <c r="L2825" i="1" s="1"/>
  <c r="F2829" i="1"/>
  <c r="J2829" i="1" s="1"/>
  <c r="L2829" i="1" s="1"/>
  <c r="F2833" i="1"/>
  <c r="J2833" i="1" s="1"/>
  <c r="L2833" i="1" s="1"/>
  <c r="F2837" i="1"/>
  <c r="J2837" i="1" s="1"/>
  <c r="L2837" i="1" s="1"/>
  <c r="F2841" i="1"/>
  <c r="J2841" i="1" s="1"/>
  <c r="L2841" i="1" s="1"/>
  <c r="F2845" i="1"/>
  <c r="J2845" i="1" s="1"/>
  <c r="L2845" i="1" s="1"/>
  <c r="F2849" i="1"/>
  <c r="J2849" i="1" s="1"/>
  <c r="L2849" i="1" s="1"/>
  <c r="F2853" i="1"/>
  <c r="J2853" i="1" s="1"/>
  <c r="L2853" i="1" s="1"/>
  <c r="F2857" i="1"/>
  <c r="J2857" i="1" s="1"/>
  <c r="L2857" i="1" s="1"/>
  <c r="F2861" i="1"/>
  <c r="J2861" i="1" s="1"/>
  <c r="L2861" i="1" s="1"/>
  <c r="F2865" i="1"/>
  <c r="J2865" i="1" s="1"/>
  <c r="L2865" i="1" s="1"/>
  <c r="F2869" i="1"/>
  <c r="J2869" i="1" s="1"/>
  <c r="L2869" i="1" s="1"/>
  <c r="F2873" i="1"/>
  <c r="J2873" i="1" s="1"/>
  <c r="L2873" i="1" s="1"/>
  <c r="F2877" i="1"/>
  <c r="J2877" i="1" s="1"/>
  <c r="L2877" i="1" s="1"/>
  <c r="F2881" i="1"/>
  <c r="J2881" i="1" s="1"/>
  <c r="L2881" i="1" s="1"/>
  <c r="F2885" i="1"/>
  <c r="J2885" i="1" s="1"/>
  <c r="L2885" i="1" s="1"/>
  <c r="F2889" i="1"/>
  <c r="J2889" i="1" s="1"/>
  <c r="L2889" i="1" s="1"/>
  <c r="F2893" i="1"/>
  <c r="J2893" i="1" s="1"/>
  <c r="L2893" i="1" s="1"/>
  <c r="F2897" i="1"/>
  <c r="J2897" i="1" s="1"/>
  <c r="L2897" i="1" s="1"/>
  <c r="F2901" i="1"/>
  <c r="J2901" i="1" s="1"/>
  <c r="L2901" i="1" s="1"/>
  <c r="F2905" i="1"/>
  <c r="J2905" i="1" s="1"/>
  <c r="L2905" i="1" s="1"/>
  <c r="F2909" i="1"/>
  <c r="J2909" i="1" s="1"/>
  <c r="L2909" i="1" s="1"/>
  <c r="F2913" i="1"/>
  <c r="J2913" i="1" s="1"/>
  <c r="L2913" i="1" s="1"/>
  <c r="F2917" i="1"/>
  <c r="J2917" i="1" s="1"/>
  <c r="L2917" i="1" s="1"/>
  <c r="F2921" i="1"/>
  <c r="J2921" i="1" s="1"/>
  <c r="L2921" i="1" s="1"/>
  <c r="F2925" i="1"/>
  <c r="J2925" i="1" s="1"/>
  <c r="L2925" i="1" s="1"/>
  <c r="F2929" i="1"/>
  <c r="J2929" i="1" s="1"/>
  <c r="L2929" i="1" s="1"/>
  <c r="F2933" i="1"/>
  <c r="J2933" i="1" s="1"/>
  <c r="L2933" i="1" s="1"/>
  <c r="F2937" i="1"/>
  <c r="J2937" i="1" s="1"/>
  <c r="L2937" i="1" s="1"/>
  <c r="F2941" i="1"/>
  <c r="J2941" i="1" s="1"/>
  <c r="L2941" i="1" s="1"/>
  <c r="F2945" i="1"/>
  <c r="J2945" i="1" s="1"/>
  <c r="L2945" i="1" s="1"/>
  <c r="F2949" i="1"/>
  <c r="J2949" i="1" s="1"/>
  <c r="L2949" i="1" s="1"/>
  <c r="F2953" i="1"/>
  <c r="J2953" i="1" s="1"/>
  <c r="L2953" i="1" s="1"/>
  <c r="F2957" i="1"/>
  <c r="J2957" i="1" s="1"/>
  <c r="L2957" i="1" s="1"/>
  <c r="F2961" i="1"/>
  <c r="J2961" i="1" s="1"/>
  <c r="L2961" i="1" s="1"/>
  <c r="F2965" i="1"/>
  <c r="J2965" i="1" s="1"/>
  <c r="L2965" i="1" s="1"/>
  <c r="F2969" i="1"/>
  <c r="J2969" i="1" s="1"/>
  <c r="L2969" i="1" s="1"/>
  <c r="F2973" i="1"/>
  <c r="J2973" i="1" s="1"/>
  <c r="L2973" i="1" s="1"/>
  <c r="F2977" i="1"/>
  <c r="J2977" i="1" s="1"/>
  <c r="L2977" i="1" s="1"/>
  <c r="F2981" i="1"/>
  <c r="J2981" i="1" s="1"/>
  <c r="L2981" i="1" s="1"/>
  <c r="F2985" i="1"/>
  <c r="J2985" i="1" s="1"/>
  <c r="L2985" i="1" s="1"/>
  <c r="F2989" i="1"/>
  <c r="J2989" i="1" s="1"/>
  <c r="L2989" i="1" s="1"/>
  <c r="F2993" i="1"/>
  <c r="J2993" i="1" s="1"/>
  <c r="L2993" i="1" s="1"/>
  <c r="F2997" i="1"/>
  <c r="J2997" i="1" s="1"/>
  <c r="L2997" i="1" s="1"/>
  <c r="F3001" i="1"/>
  <c r="J3001" i="1" s="1"/>
  <c r="L3001" i="1" s="1"/>
  <c r="F3005" i="1"/>
  <c r="J3005" i="1" s="1"/>
  <c r="L3005" i="1" s="1"/>
  <c r="F3009" i="1"/>
  <c r="J3009" i="1" s="1"/>
  <c r="L3009" i="1" s="1"/>
  <c r="F3013" i="1"/>
  <c r="J3013" i="1" s="1"/>
  <c r="L3013" i="1" s="1"/>
  <c r="F3017" i="1"/>
  <c r="J3017" i="1" s="1"/>
  <c r="L3017" i="1" s="1"/>
  <c r="F3021" i="1"/>
  <c r="J3021" i="1" s="1"/>
  <c r="L3021" i="1" s="1"/>
  <c r="F3025" i="1"/>
  <c r="J3025" i="1" s="1"/>
  <c r="L3025" i="1" s="1"/>
  <c r="F3029" i="1"/>
  <c r="J3029" i="1" s="1"/>
  <c r="L3029" i="1" s="1"/>
  <c r="F3033" i="1"/>
  <c r="J3033" i="1" s="1"/>
  <c r="L3033" i="1" s="1"/>
  <c r="F3037" i="1"/>
  <c r="J3037" i="1" s="1"/>
  <c r="L3037" i="1" s="1"/>
  <c r="F3041" i="1"/>
  <c r="J3041" i="1" s="1"/>
  <c r="L3041" i="1" s="1"/>
  <c r="F3045" i="1"/>
  <c r="J3045" i="1" s="1"/>
  <c r="L3045" i="1" s="1"/>
  <c r="F3049" i="1"/>
  <c r="J3049" i="1" s="1"/>
  <c r="L3049" i="1" s="1"/>
  <c r="F3053" i="1"/>
  <c r="J3053" i="1" s="1"/>
  <c r="L3053" i="1" s="1"/>
  <c r="F3057" i="1"/>
  <c r="J3057" i="1" s="1"/>
  <c r="L3057" i="1" s="1"/>
  <c r="F3061" i="1"/>
  <c r="J3061" i="1" s="1"/>
  <c r="L3061" i="1" s="1"/>
  <c r="F3065" i="1"/>
  <c r="J3065" i="1" s="1"/>
  <c r="L3065" i="1" s="1"/>
  <c r="F3069" i="1"/>
  <c r="J3069" i="1" s="1"/>
  <c r="L3069" i="1" s="1"/>
  <c r="F3073" i="1"/>
  <c r="J3073" i="1" s="1"/>
  <c r="L3073" i="1" s="1"/>
  <c r="F3077" i="1"/>
  <c r="J3077" i="1" s="1"/>
  <c r="L3077" i="1" s="1"/>
  <c r="F3081" i="1"/>
  <c r="J3081" i="1" s="1"/>
  <c r="L3081" i="1" s="1"/>
  <c r="F3085" i="1"/>
  <c r="J3085" i="1" s="1"/>
  <c r="L3085" i="1" s="1"/>
  <c r="F3089" i="1"/>
  <c r="J3089" i="1" s="1"/>
  <c r="L3089" i="1" s="1"/>
  <c r="F3093" i="1"/>
  <c r="J3093" i="1" s="1"/>
  <c r="L3093" i="1" s="1"/>
  <c r="F3097" i="1"/>
  <c r="J3097" i="1" s="1"/>
  <c r="L3097" i="1" s="1"/>
  <c r="F3101" i="1"/>
  <c r="J3101" i="1" s="1"/>
  <c r="L3101" i="1" s="1"/>
  <c r="F3105" i="1"/>
  <c r="J3105" i="1" s="1"/>
  <c r="L3105" i="1" s="1"/>
  <c r="F3109" i="1"/>
  <c r="J3109" i="1" s="1"/>
  <c r="L3109" i="1" s="1"/>
  <c r="F3113" i="1"/>
  <c r="J3113" i="1" s="1"/>
  <c r="L3113" i="1" s="1"/>
  <c r="F3117" i="1"/>
  <c r="J3117" i="1" s="1"/>
  <c r="L3117" i="1" s="1"/>
  <c r="F3121" i="1"/>
  <c r="J3121" i="1" s="1"/>
  <c r="L3121" i="1" s="1"/>
  <c r="F3125" i="1"/>
  <c r="J3125" i="1" s="1"/>
  <c r="L3125" i="1" s="1"/>
  <c r="F3129" i="1"/>
  <c r="J3129" i="1" s="1"/>
  <c r="L3129" i="1" s="1"/>
  <c r="F3133" i="1"/>
  <c r="J3133" i="1" s="1"/>
  <c r="L3133" i="1" s="1"/>
  <c r="F3137" i="1"/>
  <c r="J3137" i="1" s="1"/>
  <c r="L3137" i="1" s="1"/>
  <c r="F3141" i="1"/>
  <c r="J3141" i="1" s="1"/>
  <c r="L3141" i="1" s="1"/>
  <c r="F3145" i="1"/>
  <c r="J3145" i="1" s="1"/>
  <c r="L3145" i="1" s="1"/>
  <c r="F3149" i="1"/>
  <c r="J3149" i="1" s="1"/>
  <c r="L3149" i="1" s="1"/>
  <c r="F3153" i="1"/>
  <c r="J3153" i="1" s="1"/>
  <c r="L3153" i="1" s="1"/>
  <c r="F3157" i="1"/>
  <c r="J3157" i="1" s="1"/>
  <c r="L3157" i="1" s="1"/>
  <c r="F3161" i="1"/>
  <c r="J3161" i="1" s="1"/>
  <c r="L3161" i="1" s="1"/>
  <c r="F3165" i="1"/>
  <c r="J3165" i="1" s="1"/>
  <c r="L3165" i="1" s="1"/>
  <c r="F3169" i="1"/>
  <c r="J3169" i="1" s="1"/>
  <c r="L3169" i="1" s="1"/>
  <c r="F3173" i="1"/>
  <c r="J3173" i="1" s="1"/>
  <c r="L3173" i="1" s="1"/>
  <c r="F3177" i="1"/>
  <c r="J3177" i="1" s="1"/>
  <c r="L3177" i="1" s="1"/>
  <c r="F3181" i="1"/>
  <c r="J3181" i="1" s="1"/>
  <c r="L3181" i="1" s="1"/>
  <c r="F3185" i="1"/>
  <c r="J3185" i="1" s="1"/>
  <c r="L3185" i="1" s="1"/>
  <c r="F3189" i="1"/>
  <c r="J3189" i="1" s="1"/>
  <c r="L3189" i="1" s="1"/>
  <c r="F3193" i="1"/>
  <c r="J3193" i="1" s="1"/>
  <c r="L3193" i="1" s="1"/>
  <c r="F3197" i="1"/>
  <c r="J3197" i="1" s="1"/>
  <c r="L3197" i="1" s="1"/>
  <c r="F3201" i="1"/>
  <c r="J3201" i="1" s="1"/>
  <c r="L3201" i="1" s="1"/>
  <c r="F3205" i="1"/>
  <c r="J3205" i="1" s="1"/>
  <c r="L3205" i="1" s="1"/>
  <c r="F3209" i="1"/>
  <c r="J3209" i="1" s="1"/>
  <c r="L3209" i="1" s="1"/>
  <c r="F3213" i="1"/>
  <c r="J3213" i="1" s="1"/>
  <c r="L3213" i="1" s="1"/>
  <c r="F3217" i="1"/>
  <c r="J3217" i="1" s="1"/>
  <c r="L3217" i="1" s="1"/>
  <c r="F3221" i="1"/>
  <c r="J3221" i="1" s="1"/>
  <c r="L3221" i="1" s="1"/>
  <c r="F3225" i="1"/>
  <c r="J3225" i="1" s="1"/>
  <c r="L3225" i="1" s="1"/>
  <c r="F3229" i="1"/>
  <c r="J3229" i="1" s="1"/>
  <c r="L3229" i="1" s="1"/>
  <c r="F3233" i="1"/>
  <c r="J3233" i="1" s="1"/>
  <c r="L3233" i="1" s="1"/>
  <c r="F3237" i="1"/>
  <c r="J3237" i="1" s="1"/>
  <c r="L3237" i="1" s="1"/>
  <c r="F3241" i="1"/>
  <c r="J3241" i="1" s="1"/>
  <c r="L3241" i="1" s="1"/>
  <c r="F3245" i="1"/>
  <c r="J3245" i="1" s="1"/>
  <c r="L3245" i="1" s="1"/>
  <c r="F3249" i="1"/>
  <c r="J3249" i="1" s="1"/>
  <c r="L3249" i="1" s="1"/>
  <c r="F3253" i="1"/>
  <c r="J3253" i="1" s="1"/>
  <c r="L3253" i="1" s="1"/>
  <c r="F3257" i="1"/>
  <c r="J3257" i="1" s="1"/>
  <c r="L3257" i="1" s="1"/>
  <c r="F3261" i="1"/>
  <c r="J3261" i="1" s="1"/>
  <c r="L3261" i="1" s="1"/>
  <c r="F3265" i="1"/>
  <c r="J3265" i="1" s="1"/>
  <c r="L3265" i="1" s="1"/>
  <c r="F3269" i="1"/>
  <c r="J3269" i="1" s="1"/>
  <c r="L3269" i="1" s="1"/>
  <c r="F3273" i="1"/>
  <c r="J3273" i="1" s="1"/>
  <c r="L3273" i="1" s="1"/>
  <c r="F3277" i="1"/>
  <c r="J3277" i="1" s="1"/>
  <c r="L3277" i="1" s="1"/>
  <c r="F3281" i="1"/>
  <c r="J3281" i="1" s="1"/>
  <c r="L3281" i="1" s="1"/>
  <c r="F3285" i="1"/>
  <c r="J3285" i="1" s="1"/>
  <c r="L3285" i="1" s="1"/>
  <c r="F3289" i="1"/>
  <c r="J3289" i="1" s="1"/>
  <c r="L3289" i="1" s="1"/>
  <c r="F3293" i="1"/>
  <c r="J3293" i="1" s="1"/>
  <c r="L3293" i="1" s="1"/>
  <c r="F3297" i="1"/>
  <c r="J3297" i="1" s="1"/>
  <c r="L3297" i="1" s="1"/>
  <c r="F3301" i="1"/>
  <c r="J3301" i="1" s="1"/>
  <c r="L3301" i="1" s="1"/>
  <c r="F3305" i="1"/>
  <c r="J3305" i="1" s="1"/>
  <c r="L3305" i="1" s="1"/>
  <c r="F3309" i="1"/>
  <c r="J3309" i="1" s="1"/>
  <c r="L3309" i="1" s="1"/>
  <c r="F3313" i="1"/>
  <c r="J3313" i="1" s="1"/>
  <c r="L3313" i="1" s="1"/>
  <c r="F3317" i="1"/>
  <c r="J3317" i="1" s="1"/>
  <c r="L3317" i="1" s="1"/>
  <c r="F3321" i="1"/>
  <c r="J3321" i="1" s="1"/>
  <c r="L3321" i="1" s="1"/>
  <c r="F3325" i="1"/>
  <c r="J3325" i="1" s="1"/>
  <c r="L3325" i="1" s="1"/>
  <c r="F3329" i="1"/>
  <c r="J3329" i="1" s="1"/>
  <c r="L3329" i="1" s="1"/>
  <c r="F3333" i="1"/>
  <c r="J3333" i="1" s="1"/>
  <c r="L3333" i="1" s="1"/>
  <c r="F3337" i="1"/>
  <c r="J3337" i="1" s="1"/>
  <c r="L3337" i="1" s="1"/>
  <c r="F3341" i="1"/>
  <c r="J3341" i="1" s="1"/>
  <c r="L3341" i="1" s="1"/>
  <c r="F3345" i="1"/>
  <c r="J3345" i="1" s="1"/>
  <c r="L3345" i="1" s="1"/>
  <c r="F3349" i="1"/>
  <c r="J3349" i="1" s="1"/>
  <c r="L3349" i="1" s="1"/>
  <c r="F636" i="1"/>
  <c r="J636" i="1" s="1"/>
  <c r="L636" i="1" s="1"/>
  <c r="F764" i="1"/>
  <c r="J764" i="1" s="1"/>
  <c r="L764" i="1" s="1"/>
  <c r="F862" i="1"/>
  <c r="J862" i="1" s="1"/>
  <c r="L862" i="1" s="1"/>
  <c r="F894" i="1"/>
  <c r="J894" i="1" s="1"/>
  <c r="L894" i="1" s="1"/>
  <c r="F926" i="1"/>
  <c r="J926" i="1" s="1"/>
  <c r="L926" i="1" s="1"/>
  <c r="F958" i="1"/>
  <c r="J958" i="1" s="1"/>
  <c r="L958" i="1" s="1"/>
  <c r="F990" i="1"/>
  <c r="J990" i="1" s="1"/>
  <c r="L990" i="1" s="1"/>
  <c r="F1022" i="1"/>
  <c r="J1022" i="1" s="1"/>
  <c r="L1022" i="1" s="1"/>
  <c r="F1054" i="1"/>
  <c r="J1054" i="1" s="1"/>
  <c r="L1054" i="1" s="1"/>
  <c r="F1086" i="1"/>
  <c r="J1086" i="1" s="1"/>
  <c r="L1086" i="1" s="1"/>
  <c r="F1118" i="1"/>
  <c r="J1118" i="1" s="1"/>
  <c r="L1118" i="1" s="1"/>
  <c r="F1150" i="1"/>
  <c r="J1150" i="1" s="1"/>
  <c r="L1150" i="1" s="1"/>
  <c r="F1182" i="1"/>
  <c r="J1182" i="1" s="1"/>
  <c r="L1182" i="1" s="1"/>
  <c r="F1214" i="1"/>
  <c r="J1214" i="1" s="1"/>
  <c r="L1214" i="1" s="1"/>
  <c r="F1246" i="1"/>
  <c r="J1246" i="1" s="1"/>
  <c r="L1246" i="1" s="1"/>
  <c r="F1278" i="1"/>
  <c r="J1278" i="1" s="1"/>
  <c r="L1278" i="1" s="1"/>
  <c r="F1310" i="1"/>
  <c r="J1310" i="1" s="1"/>
  <c r="L1310" i="1" s="1"/>
  <c r="F1342" i="1"/>
  <c r="J1342" i="1" s="1"/>
  <c r="L1342" i="1" s="1"/>
  <c r="F1374" i="1"/>
  <c r="J1374" i="1" s="1"/>
  <c r="L1374" i="1" s="1"/>
  <c r="F1406" i="1"/>
  <c r="J1406" i="1" s="1"/>
  <c r="L1406" i="1" s="1"/>
  <c r="F1438" i="1"/>
  <c r="J1438" i="1" s="1"/>
  <c r="L1438" i="1" s="1"/>
  <c r="F1458" i="1"/>
  <c r="J1458" i="1" s="1"/>
  <c r="L1458" i="1" s="1"/>
  <c r="F1474" i="1"/>
  <c r="J1474" i="1" s="1"/>
  <c r="L1474" i="1" s="1"/>
  <c r="F1490" i="1"/>
  <c r="J1490" i="1" s="1"/>
  <c r="L1490" i="1" s="1"/>
  <c r="F1506" i="1"/>
  <c r="J1506" i="1" s="1"/>
  <c r="L1506" i="1" s="1"/>
  <c r="F1522" i="1"/>
  <c r="J1522" i="1" s="1"/>
  <c r="L1522" i="1" s="1"/>
  <c r="F1538" i="1"/>
  <c r="J1538" i="1" s="1"/>
  <c r="L1538" i="1" s="1"/>
  <c r="F1554" i="1"/>
  <c r="J1554" i="1" s="1"/>
  <c r="L1554" i="1" s="1"/>
  <c r="F1570" i="1"/>
  <c r="J1570" i="1" s="1"/>
  <c r="L1570" i="1" s="1"/>
  <c r="F1586" i="1"/>
  <c r="J1586" i="1" s="1"/>
  <c r="L1586" i="1" s="1"/>
  <c r="F1602" i="1"/>
  <c r="J1602" i="1" s="1"/>
  <c r="L1602" i="1" s="1"/>
  <c r="F1618" i="1"/>
  <c r="J1618" i="1" s="1"/>
  <c r="L1618" i="1" s="1"/>
  <c r="F1634" i="1"/>
  <c r="J1634" i="1" s="1"/>
  <c r="L1634" i="1" s="1"/>
  <c r="F1650" i="1"/>
  <c r="J1650" i="1" s="1"/>
  <c r="L1650" i="1" s="1"/>
  <c r="F1666" i="1"/>
  <c r="J1666" i="1" s="1"/>
  <c r="L1666" i="1" s="1"/>
  <c r="F1682" i="1"/>
  <c r="J1682" i="1" s="1"/>
  <c r="L1682" i="1" s="1"/>
  <c r="F1698" i="1"/>
  <c r="J1698" i="1" s="1"/>
  <c r="L1698" i="1" s="1"/>
  <c r="F1714" i="1"/>
  <c r="J1714" i="1" s="1"/>
  <c r="L1714" i="1" s="1"/>
  <c r="F1730" i="1"/>
  <c r="J1730" i="1" s="1"/>
  <c r="L1730" i="1" s="1"/>
  <c r="F640" i="1"/>
  <c r="J640" i="1" s="1"/>
  <c r="L640" i="1" s="1"/>
  <c r="F927" i="1"/>
  <c r="J927" i="1" s="1"/>
  <c r="L927" i="1" s="1"/>
  <c r="F1055" i="1"/>
  <c r="J1055" i="1" s="1"/>
  <c r="L1055" i="1" s="1"/>
  <c r="F1183" i="1"/>
  <c r="J1183" i="1" s="1"/>
  <c r="L1183" i="1" s="1"/>
  <c r="F1311" i="1"/>
  <c r="J1311" i="1" s="1"/>
  <c r="L1311" i="1" s="1"/>
  <c r="F1439" i="1"/>
  <c r="J1439" i="1" s="1"/>
  <c r="L1439" i="1" s="1"/>
  <c r="F1507" i="1"/>
  <c r="J1507" i="1" s="1"/>
  <c r="L1507" i="1" s="1"/>
  <c r="F1571" i="1"/>
  <c r="J1571" i="1" s="1"/>
  <c r="L1571" i="1" s="1"/>
  <c r="F1635" i="1"/>
  <c r="J1635" i="1" s="1"/>
  <c r="L1635" i="1" s="1"/>
  <c r="F1699" i="1"/>
  <c r="J1699" i="1" s="1"/>
  <c r="L1699" i="1" s="1"/>
  <c r="F1747" i="1"/>
  <c r="J1747" i="1" s="1"/>
  <c r="L1747" i="1" s="1"/>
  <c r="F1779" i="1"/>
  <c r="J1779" i="1" s="1"/>
  <c r="L1779" i="1" s="1"/>
  <c r="F1801" i="1"/>
  <c r="J1801" i="1" s="1"/>
  <c r="L1801" i="1" s="1"/>
  <c r="F1817" i="1"/>
  <c r="J1817" i="1" s="1"/>
  <c r="L1817" i="1" s="1"/>
  <c r="F1833" i="1"/>
  <c r="J1833" i="1" s="1"/>
  <c r="F1849" i="1"/>
  <c r="J1849" i="1" s="1"/>
  <c r="L1849" i="1" s="1"/>
  <c r="F1865" i="1"/>
  <c r="J1865" i="1" s="1"/>
  <c r="L1865" i="1" s="1"/>
  <c r="F1881" i="1"/>
  <c r="J1881" i="1" s="1"/>
  <c r="L1881" i="1" s="1"/>
  <c r="F1897" i="1"/>
  <c r="J1897" i="1" s="1"/>
  <c r="L1897" i="1" s="1"/>
  <c r="F1913" i="1"/>
  <c r="J1913" i="1" s="1"/>
  <c r="L1913" i="1" s="1"/>
  <c r="F1929" i="1"/>
  <c r="J1929" i="1" s="1"/>
  <c r="L1929" i="1" s="1"/>
  <c r="F1945" i="1"/>
  <c r="J1945" i="1" s="1"/>
  <c r="L1945" i="1" s="1"/>
  <c r="F1961" i="1"/>
  <c r="J1961" i="1" s="1"/>
  <c r="L1961" i="1" s="1"/>
  <c r="F1977" i="1"/>
  <c r="J1977" i="1" s="1"/>
  <c r="L1977" i="1" s="1"/>
  <c r="F1993" i="1"/>
  <c r="J1993" i="1" s="1"/>
  <c r="L1993" i="1" s="1"/>
  <c r="F2009" i="1"/>
  <c r="J2009" i="1" s="1"/>
  <c r="L2009" i="1" s="1"/>
  <c r="F2025" i="1"/>
  <c r="J2025" i="1" s="1"/>
  <c r="L2025" i="1" s="1"/>
  <c r="F2041" i="1"/>
  <c r="J2041" i="1" s="1"/>
  <c r="L2041" i="1" s="1"/>
  <c r="F2057" i="1"/>
  <c r="J2057" i="1" s="1"/>
  <c r="L2057" i="1" s="1"/>
  <c r="F2073" i="1"/>
  <c r="J2073" i="1" s="1"/>
  <c r="L2073" i="1" s="1"/>
  <c r="F2089" i="1"/>
  <c r="J2089" i="1" s="1"/>
  <c r="L2089" i="1" s="1"/>
  <c r="F2105" i="1"/>
  <c r="J2105" i="1" s="1"/>
  <c r="L2105" i="1" s="1"/>
  <c r="F2121" i="1"/>
  <c r="J2121" i="1" s="1"/>
  <c r="L2121" i="1" s="1"/>
  <c r="F2137" i="1"/>
  <c r="J2137" i="1" s="1"/>
  <c r="L2137" i="1" s="1"/>
  <c r="F2153" i="1"/>
  <c r="J2153" i="1" s="1"/>
  <c r="L2153" i="1" s="1"/>
  <c r="F2169" i="1"/>
  <c r="J2169" i="1" s="1"/>
  <c r="L2169" i="1" s="1"/>
  <c r="F2185" i="1"/>
  <c r="J2185" i="1" s="1"/>
  <c r="L2185" i="1" s="1"/>
  <c r="F2201" i="1"/>
  <c r="J2201" i="1" s="1"/>
  <c r="L2201" i="1" s="1"/>
  <c r="F2217" i="1"/>
  <c r="J2217" i="1" s="1"/>
  <c r="L2217" i="1" s="1"/>
  <c r="F2233" i="1"/>
  <c r="J2233" i="1" s="1"/>
  <c r="L2233" i="1" s="1"/>
  <c r="F2245" i="1"/>
  <c r="J2245" i="1" s="1"/>
  <c r="L2245" i="1" s="1"/>
  <c r="F2256" i="1"/>
  <c r="J2256" i="1" s="1"/>
  <c r="L2256" i="1" s="1"/>
  <c r="F2267" i="1"/>
  <c r="J2267" i="1" s="1"/>
  <c r="L2267" i="1" s="1"/>
  <c r="F2277" i="1"/>
  <c r="J2277" i="1" s="1"/>
  <c r="L2277" i="1" s="1"/>
  <c r="F2288" i="1"/>
  <c r="J2288" i="1" s="1"/>
  <c r="L2288" i="1" s="1"/>
  <c r="F2299" i="1"/>
  <c r="J2299" i="1" s="1"/>
  <c r="L2299" i="1" s="1"/>
  <c r="F2309" i="1"/>
  <c r="J2309" i="1" s="1"/>
  <c r="L2309" i="1" s="1"/>
  <c r="F2320" i="1"/>
  <c r="J2320" i="1" s="1"/>
  <c r="L2320" i="1" s="1"/>
  <c r="F2331" i="1"/>
  <c r="J2331" i="1" s="1"/>
  <c r="L2331" i="1" s="1"/>
  <c r="F2341" i="1"/>
  <c r="J2341" i="1" s="1"/>
  <c r="L2341" i="1" s="1"/>
  <c r="F2352" i="1"/>
  <c r="J2352" i="1" s="1"/>
  <c r="L2352" i="1" s="1"/>
  <c r="F2363" i="1"/>
  <c r="J2363" i="1" s="1"/>
  <c r="L2363" i="1" s="1"/>
  <c r="F2373" i="1"/>
  <c r="J2373" i="1" s="1"/>
  <c r="L2373" i="1" s="1"/>
  <c r="F2384" i="1"/>
  <c r="J2384" i="1" s="1"/>
  <c r="L2384" i="1" s="1"/>
  <c r="F2395" i="1"/>
  <c r="J2395" i="1" s="1"/>
  <c r="L2395" i="1" s="1"/>
  <c r="F2405" i="1"/>
  <c r="J2405" i="1" s="1"/>
  <c r="L2405" i="1" s="1"/>
  <c r="F2416" i="1"/>
  <c r="J2416" i="1" s="1"/>
  <c r="L2416" i="1" s="1"/>
  <c r="F2427" i="1"/>
  <c r="J2427" i="1" s="1"/>
  <c r="L2427" i="1" s="1"/>
  <c r="F2437" i="1"/>
  <c r="J2437" i="1" s="1"/>
  <c r="L2437" i="1" s="1"/>
  <c r="F2448" i="1"/>
  <c r="J2448" i="1" s="1"/>
  <c r="L2448" i="1" s="1"/>
  <c r="F2459" i="1"/>
  <c r="J2459" i="1" s="1"/>
  <c r="L2459" i="1" s="1"/>
  <c r="F2469" i="1"/>
  <c r="J2469" i="1" s="1"/>
  <c r="L2469" i="1" s="1"/>
  <c r="F2480" i="1"/>
  <c r="J2480" i="1" s="1"/>
  <c r="L2480" i="1" s="1"/>
  <c r="F2491" i="1"/>
  <c r="J2491" i="1" s="1"/>
  <c r="L2491" i="1" s="1"/>
  <c r="F2501" i="1"/>
  <c r="J2501" i="1" s="1"/>
  <c r="L2501" i="1" s="1"/>
  <c r="F2512" i="1"/>
  <c r="J2512" i="1" s="1"/>
  <c r="L2512" i="1" s="1"/>
  <c r="F2523" i="1"/>
  <c r="J2523" i="1" s="1"/>
  <c r="L2523" i="1" s="1"/>
  <c r="F2533" i="1"/>
  <c r="J2533" i="1" s="1"/>
  <c r="L2533" i="1" s="1"/>
  <c r="F2544" i="1"/>
  <c r="J2544" i="1" s="1"/>
  <c r="L2544" i="1" s="1"/>
  <c r="F2555" i="1"/>
  <c r="J2555" i="1" s="1"/>
  <c r="L2555" i="1" s="1"/>
  <c r="F2565" i="1"/>
  <c r="J2565" i="1" s="1"/>
  <c r="L2565" i="1" s="1"/>
  <c r="F2576" i="1"/>
  <c r="J2576" i="1" s="1"/>
  <c r="L2576" i="1" s="1"/>
  <c r="F2587" i="1"/>
  <c r="J2587" i="1" s="1"/>
  <c r="L2587" i="1" s="1"/>
  <c r="F2597" i="1"/>
  <c r="J2597" i="1" s="1"/>
  <c r="L2597" i="1" s="1"/>
  <c r="F2608" i="1"/>
  <c r="J2608" i="1" s="1"/>
  <c r="L2608" i="1" s="1"/>
  <c r="F2619" i="1"/>
  <c r="J2619" i="1" s="1"/>
  <c r="L2619" i="1" s="1"/>
  <c r="F2629" i="1"/>
  <c r="J2629" i="1" s="1"/>
  <c r="L2629" i="1" s="1"/>
  <c r="F2640" i="1"/>
  <c r="J2640" i="1" s="1"/>
  <c r="L2640" i="1" s="1"/>
  <c r="F2651" i="1"/>
  <c r="J2651" i="1" s="1"/>
  <c r="L2651" i="1" s="1"/>
  <c r="F2661" i="1"/>
  <c r="J2661" i="1" s="1"/>
  <c r="L2661" i="1" s="1"/>
  <c r="F2672" i="1"/>
  <c r="J2672" i="1" s="1"/>
  <c r="L2672" i="1" s="1"/>
  <c r="F2683" i="1"/>
  <c r="J2683" i="1" s="1"/>
  <c r="L2683" i="1" s="1"/>
  <c r="F2693" i="1"/>
  <c r="J2693" i="1" s="1"/>
  <c r="L2693" i="1" s="1"/>
  <c r="F2704" i="1"/>
  <c r="J2704" i="1" s="1"/>
  <c r="L2704" i="1" s="1"/>
  <c r="F2715" i="1"/>
  <c r="J2715" i="1" s="1"/>
  <c r="L2715" i="1" s="1"/>
  <c r="F2725" i="1"/>
  <c r="J2725" i="1" s="1"/>
  <c r="L2725" i="1" s="1"/>
  <c r="F2736" i="1"/>
  <c r="J2736" i="1" s="1"/>
  <c r="L2736" i="1" s="1"/>
  <c r="F2747" i="1"/>
  <c r="J2747" i="1" s="1"/>
  <c r="L2747" i="1" s="1"/>
  <c r="F2757" i="1"/>
  <c r="J2757" i="1" s="1"/>
  <c r="L2757" i="1" s="1"/>
  <c r="F2768" i="1"/>
  <c r="J2768" i="1" s="1"/>
  <c r="L2768" i="1" s="1"/>
  <c r="F2779" i="1"/>
  <c r="J2779" i="1" s="1"/>
  <c r="L2779" i="1" s="1"/>
  <c r="F2789" i="1"/>
  <c r="J2789" i="1" s="1"/>
  <c r="L2789" i="1" s="1"/>
  <c r="F2800" i="1"/>
  <c r="J2800" i="1" s="1"/>
  <c r="L2800" i="1" s="1"/>
  <c r="F2811" i="1"/>
  <c r="J2811" i="1" s="1"/>
  <c r="L2811" i="1" s="1"/>
  <c r="F2819" i="1"/>
  <c r="J2819" i="1" s="1"/>
  <c r="L2819" i="1" s="1"/>
  <c r="F2827" i="1"/>
  <c r="J2827" i="1" s="1"/>
  <c r="L2827" i="1" s="1"/>
  <c r="F2835" i="1"/>
  <c r="J2835" i="1" s="1"/>
  <c r="L2835" i="1" s="1"/>
  <c r="F2843" i="1"/>
  <c r="J2843" i="1" s="1"/>
  <c r="L2843" i="1" s="1"/>
  <c r="F2851" i="1"/>
  <c r="J2851" i="1" s="1"/>
  <c r="L2851" i="1" s="1"/>
  <c r="F2859" i="1"/>
  <c r="J2859" i="1" s="1"/>
  <c r="L2859" i="1" s="1"/>
  <c r="F2867" i="1"/>
  <c r="J2867" i="1" s="1"/>
  <c r="L2867" i="1" s="1"/>
  <c r="F2875" i="1"/>
  <c r="J2875" i="1" s="1"/>
  <c r="L2875" i="1" s="1"/>
  <c r="F2883" i="1"/>
  <c r="J2883" i="1" s="1"/>
  <c r="L2883" i="1" s="1"/>
  <c r="F2891" i="1"/>
  <c r="J2891" i="1" s="1"/>
  <c r="L2891" i="1" s="1"/>
  <c r="F2899" i="1"/>
  <c r="J2899" i="1" s="1"/>
  <c r="L2899" i="1" s="1"/>
  <c r="F2907" i="1"/>
  <c r="J2907" i="1" s="1"/>
  <c r="L2907" i="1" s="1"/>
  <c r="F2915" i="1"/>
  <c r="J2915" i="1" s="1"/>
  <c r="L2915" i="1" s="1"/>
  <c r="F2923" i="1"/>
  <c r="J2923" i="1" s="1"/>
  <c r="L2923" i="1" s="1"/>
  <c r="F2931" i="1"/>
  <c r="J2931" i="1" s="1"/>
  <c r="L2931" i="1" s="1"/>
  <c r="F2939" i="1"/>
  <c r="J2939" i="1" s="1"/>
  <c r="L2939" i="1" s="1"/>
  <c r="F2947" i="1"/>
  <c r="J2947" i="1" s="1"/>
  <c r="L2947" i="1" s="1"/>
  <c r="F2955" i="1"/>
  <c r="J2955" i="1" s="1"/>
  <c r="L2955" i="1" s="1"/>
  <c r="F2963" i="1"/>
  <c r="J2963" i="1" s="1"/>
  <c r="L2963" i="1" s="1"/>
  <c r="F2971" i="1"/>
  <c r="J2971" i="1" s="1"/>
  <c r="L2971" i="1" s="1"/>
  <c r="F2979" i="1"/>
  <c r="J2979" i="1" s="1"/>
  <c r="L2979" i="1" s="1"/>
  <c r="F2987" i="1"/>
  <c r="J2987" i="1" s="1"/>
  <c r="L2987" i="1" s="1"/>
  <c r="F2994" i="1"/>
  <c r="J2994" i="1" s="1"/>
  <c r="L2994" i="1" s="1"/>
  <c r="F2999" i="1"/>
  <c r="J2999" i="1" s="1"/>
  <c r="L2999" i="1" s="1"/>
  <c r="F3004" i="1"/>
  <c r="J3004" i="1" s="1"/>
  <c r="L3004" i="1" s="1"/>
  <c r="F3010" i="1"/>
  <c r="J3010" i="1" s="1"/>
  <c r="L3010" i="1" s="1"/>
  <c r="F3015" i="1"/>
  <c r="J3015" i="1" s="1"/>
  <c r="L3015" i="1" s="1"/>
  <c r="F3020" i="1"/>
  <c r="J3020" i="1" s="1"/>
  <c r="L3020" i="1" s="1"/>
  <c r="F3026" i="1"/>
  <c r="J3026" i="1" s="1"/>
  <c r="L3026" i="1" s="1"/>
  <c r="F3031" i="1"/>
  <c r="J3031" i="1" s="1"/>
  <c r="L3031" i="1" s="1"/>
  <c r="F3036" i="1"/>
  <c r="J3036" i="1" s="1"/>
  <c r="L3036" i="1" s="1"/>
  <c r="F3042" i="1"/>
  <c r="J3042" i="1" s="1"/>
  <c r="L3042" i="1" s="1"/>
  <c r="F3047" i="1"/>
  <c r="J3047" i="1" s="1"/>
  <c r="L3047" i="1" s="1"/>
  <c r="F3052" i="1"/>
  <c r="J3052" i="1" s="1"/>
  <c r="L3052" i="1" s="1"/>
  <c r="F3058" i="1"/>
  <c r="J3058" i="1" s="1"/>
  <c r="L3058" i="1" s="1"/>
  <c r="F3063" i="1"/>
  <c r="J3063" i="1" s="1"/>
  <c r="L3063" i="1" s="1"/>
  <c r="F3068" i="1"/>
  <c r="J3068" i="1" s="1"/>
  <c r="L3068" i="1" s="1"/>
  <c r="F3074" i="1"/>
  <c r="J3074" i="1" s="1"/>
  <c r="L3074" i="1" s="1"/>
  <c r="F3079" i="1"/>
  <c r="J3079" i="1" s="1"/>
  <c r="L3079" i="1" s="1"/>
  <c r="F3084" i="1"/>
  <c r="J3084" i="1" s="1"/>
  <c r="L3084" i="1" s="1"/>
  <c r="F3090" i="1"/>
  <c r="J3090" i="1" s="1"/>
  <c r="L3090" i="1" s="1"/>
  <c r="F3095" i="1"/>
  <c r="J3095" i="1" s="1"/>
  <c r="L3095" i="1" s="1"/>
  <c r="F3100" i="1"/>
  <c r="J3100" i="1" s="1"/>
  <c r="L3100" i="1" s="1"/>
  <c r="F3106" i="1"/>
  <c r="J3106" i="1" s="1"/>
  <c r="L3106" i="1" s="1"/>
  <c r="F3111" i="1"/>
  <c r="J3111" i="1" s="1"/>
  <c r="L3111" i="1" s="1"/>
  <c r="F3116" i="1"/>
  <c r="J3116" i="1" s="1"/>
  <c r="L3116" i="1" s="1"/>
  <c r="F3122" i="1"/>
  <c r="J3122" i="1" s="1"/>
  <c r="L3122" i="1" s="1"/>
  <c r="F3127" i="1"/>
  <c r="J3127" i="1" s="1"/>
  <c r="L3127" i="1" s="1"/>
  <c r="F3132" i="1"/>
  <c r="J3132" i="1" s="1"/>
  <c r="L3132" i="1" s="1"/>
  <c r="F3138" i="1"/>
  <c r="J3138" i="1" s="1"/>
  <c r="L3138" i="1" s="1"/>
  <c r="F3143" i="1"/>
  <c r="J3143" i="1" s="1"/>
  <c r="L3143" i="1" s="1"/>
  <c r="F3148" i="1"/>
  <c r="J3148" i="1" s="1"/>
  <c r="L3148" i="1" s="1"/>
  <c r="F3154" i="1"/>
  <c r="J3154" i="1" s="1"/>
  <c r="L3154" i="1" s="1"/>
  <c r="F3159" i="1"/>
  <c r="J3159" i="1" s="1"/>
  <c r="L3159" i="1" s="1"/>
  <c r="F3164" i="1"/>
  <c r="J3164" i="1" s="1"/>
  <c r="L3164" i="1" s="1"/>
  <c r="F3170" i="1"/>
  <c r="J3170" i="1" s="1"/>
  <c r="L3170" i="1" s="1"/>
  <c r="F3175" i="1"/>
  <c r="J3175" i="1" s="1"/>
  <c r="L3175" i="1" s="1"/>
  <c r="F3180" i="1"/>
  <c r="J3180" i="1" s="1"/>
  <c r="L3180" i="1" s="1"/>
  <c r="F3186" i="1"/>
  <c r="J3186" i="1" s="1"/>
  <c r="L3186" i="1" s="1"/>
  <c r="F3191" i="1"/>
  <c r="J3191" i="1" s="1"/>
  <c r="L3191" i="1" s="1"/>
  <c r="F3196" i="1"/>
  <c r="J3196" i="1" s="1"/>
  <c r="L3196" i="1" s="1"/>
  <c r="F3202" i="1"/>
  <c r="J3202" i="1" s="1"/>
  <c r="L3202" i="1" s="1"/>
  <c r="F3207" i="1"/>
  <c r="J3207" i="1" s="1"/>
  <c r="L3207" i="1" s="1"/>
  <c r="F3212" i="1"/>
  <c r="J3212" i="1" s="1"/>
  <c r="L3212" i="1" s="1"/>
  <c r="F3218" i="1"/>
  <c r="J3218" i="1" s="1"/>
  <c r="L3218" i="1" s="1"/>
  <c r="F3223" i="1"/>
  <c r="J3223" i="1" s="1"/>
  <c r="L3223" i="1" s="1"/>
  <c r="F3228" i="1"/>
  <c r="J3228" i="1" s="1"/>
  <c r="L3228" i="1" s="1"/>
  <c r="F3234" i="1"/>
  <c r="J3234" i="1" s="1"/>
  <c r="L3234" i="1" s="1"/>
  <c r="F3239" i="1"/>
  <c r="J3239" i="1" s="1"/>
  <c r="L3239" i="1" s="1"/>
  <c r="F3244" i="1"/>
  <c r="J3244" i="1" s="1"/>
  <c r="L3244" i="1" s="1"/>
  <c r="F3250" i="1"/>
  <c r="J3250" i="1" s="1"/>
  <c r="L3250" i="1" s="1"/>
  <c r="F3255" i="1"/>
  <c r="J3255" i="1" s="1"/>
  <c r="L3255" i="1" s="1"/>
  <c r="F3260" i="1"/>
  <c r="J3260" i="1" s="1"/>
  <c r="L3260" i="1" s="1"/>
  <c r="F3266" i="1"/>
  <c r="J3266" i="1" s="1"/>
  <c r="L3266" i="1" s="1"/>
  <c r="F3271" i="1"/>
  <c r="J3271" i="1" s="1"/>
  <c r="L3271" i="1" s="1"/>
  <c r="F3276" i="1"/>
  <c r="J3276" i="1" s="1"/>
  <c r="L3276" i="1" s="1"/>
  <c r="F3282" i="1"/>
  <c r="J3282" i="1" s="1"/>
  <c r="L3282" i="1" s="1"/>
  <c r="F3287" i="1"/>
  <c r="J3287" i="1" s="1"/>
  <c r="L3287" i="1" s="1"/>
  <c r="F3292" i="1"/>
  <c r="J3292" i="1" s="1"/>
  <c r="L3292" i="1" s="1"/>
  <c r="F3298" i="1"/>
  <c r="J3298" i="1" s="1"/>
  <c r="L3298" i="1" s="1"/>
  <c r="F3303" i="1"/>
  <c r="J3303" i="1" s="1"/>
  <c r="L3303" i="1" s="1"/>
  <c r="F3308" i="1"/>
  <c r="J3308" i="1" s="1"/>
  <c r="L3308" i="1" s="1"/>
  <c r="F3314" i="1"/>
  <c r="J3314" i="1" s="1"/>
  <c r="L3314" i="1" s="1"/>
  <c r="F3319" i="1"/>
  <c r="J3319" i="1" s="1"/>
  <c r="L3319" i="1" s="1"/>
  <c r="F3324" i="1"/>
  <c r="J3324" i="1" s="1"/>
  <c r="L3324" i="1" s="1"/>
  <c r="F3330" i="1"/>
  <c r="J3330" i="1" s="1"/>
  <c r="L3330" i="1" s="1"/>
  <c r="F3335" i="1"/>
  <c r="J3335" i="1" s="1"/>
  <c r="L3335" i="1" s="1"/>
  <c r="F3340" i="1"/>
  <c r="J3340" i="1" s="1"/>
  <c r="L3340" i="1" s="1"/>
  <c r="F3346" i="1"/>
  <c r="J3346" i="1" s="1"/>
  <c r="L3346" i="1" s="1"/>
  <c r="F3351" i="1"/>
  <c r="J3351" i="1" s="1"/>
  <c r="L3351" i="1" s="1"/>
  <c r="F3355" i="1"/>
  <c r="J3355" i="1" s="1"/>
  <c r="L3355" i="1" s="1"/>
  <c r="F3359" i="1"/>
  <c r="J3359" i="1" s="1"/>
  <c r="L3359" i="1" s="1"/>
  <c r="F3363" i="1"/>
  <c r="J3363" i="1" s="1"/>
  <c r="L3363" i="1" s="1"/>
  <c r="F3367" i="1"/>
  <c r="J3367" i="1" s="1"/>
  <c r="L3367" i="1" s="1"/>
  <c r="F3371" i="1"/>
  <c r="J3371" i="1" s="1"/>
  <c r="L3371" i="1" s="1"/>
  <c r="F3375" i="1"/>
  <c r="J3375" i="1" s="1"/>
  <c r="L3375" i="1" s="1"/>
  <c r="F3379" i="1"/>
  <c r="J3379" i="1" s="1"/>
  <c r="L3379" i="1" s="1"/>
  <c r="F3383" i="1"/>
  <c r="J3383" i="1" s="1"/>
  <c r="L3383" i="1" s="1"/>
  <c r="F3387" i="1"/>
  <c r="J3387" i="1" s="1"/>
  <c r="L3387" i="1" s="1"/>
  <c r="F3391" i="1"/>
  <c r="J3391" i="1" s="1"/>
  <c r="L3391" i="1" s="1"/>
  <c r="F3395" i="1"/>
  <c r="J3395" i="1" s="1"/>
  <c r="L3395" i="1" s="1"/>
  <c r="F3399" i="1"/>
  <c r="J3399" i="1" s="1"/>
  <c r="L3399" i="1" s="1"/>
  <c r="F3403" i="1"/>
  <c r="J3403" i="1" s="1"/>
  <c r="L3403" i="1" s="1"/>
  <c r="F3407" i="1"/>
  <c r="J3407" i="1" s="1"/>
  <c r="L3407" i="1" s="1"/>
  <c r="F3411" i="1"/>
  <c r="J3411" i="1" s="1"/>
  <c r="L3411" i="1" s="1"/>
  <c r="F3415" i="1"/>
  <c r="J3415" i="1" s="1"/>
  <c r="L3415" i="1" s="1"/>
  <c r="F3419" i="1"/>
  <c r="J3419" i="1" s="1"/>
  <c r="L3419" i="1" s="1"/>
  <c r="F3423" i="1"/>
  <c r="J3423" i="1" s="1"/>
  <c r="L3423" i="1" s="1"/>
  <c r="F3427" i="1"/>
  <c r="J3427" i="1" s="1"/>
  <c r="L3427" i="1" s="1"/>
  <c r="F3431" i="1"/>
  <c r="J3431" i="1" s="1"/>
  <c r="L3431" i="1" s="1"/>
  <c r="F3435" i="1"/>
  <c r="J3435" i="1" s="1"/>
  <c r="L3435" i="1" s="1"/>
  <c r="F3439" i="1"/>
  <c r="J3439" i="1" s="1"/>
  <c r="L3439" i="1" s="1"/>
  <c r="F3443" i="1"/>
  <c r="J3443" i="1" s="1"/>
  <c r="L3443" i="1" s="1"/>
  <c r="F3447" i="1"/>
  <c r="J3447" i="1" s="1"/>
  <c r="L3447" i="1" s="1"/>
  <c r="F3451" i="1"/>
  <c r="J3451" i="1" s="1"/>
  <c r="L3451" i="1" s="1"/>
  <c r="F3455" i="1"/>
  <c r="J3455" i="1" s="1"/>
  <c r="L3455" i="1" s="1"/>
  <c r="F3459" i="1"/>
  <c r="J3459" i="1" s="1"/>
  <c r="L3459" i="1" s="1"/>
  <c r="F3463" i="1"/>
  <c r="J3463" i="1" s="1"/>
  <c r="L3463" i="1" s="1"/>
  <c r="F3467" i="1"/>
  <c r="J3467" i="1" s="1"/>
  <c r="L3467" i="1" s="1"/>
  <c r="F3471" i="1"/>
  <c r="J3471" i="1" s="1"/>
  <c r="L3471" i="1" s="1"/>
  <c r="F3475" i="1"/>
  <c r="J3475" i="1" s="1"/>
  <c r="L3475" i="1" s="1"/>
  <c r="F3479" i="1"/>
  <c r="J3479" i="1" s="1"/>
  <c r="L3479" i="1" s="1"/>
  <c r="F3483" i="1"/>
  <c r="J3483" i="1" s="1"/>
  <c r="L3483" i="1" s="1"/>
  <c r="F3487" i="1"/>
  <c r="J3487" i="1" s="1"/>
  <c r="L3487" i="1" s="1"/>
  <c r="F3491" i="1"/>
  <c r="J3491" i="1" s="1"/>
  <c r="L3491" i="1" s="1"/>
  <c r="F3495" i="1"/>
  <c r="J3495" i="1" s="1"/>
  <c r="L3495" i="1" s="1"/>
  <c r="F3499" i="1"/>
  <c r="J3499" i="1" s="1"/>
  <c r="L3499" i="1" s="1"/>
  <c r="F3503" i="1"/>
  <c r="J3503" i="1" s="1"/>
  <c r="L3503" i="1" s="1"/>
  <c r="F3507" i="1"/>
  <c r="J3507" i="1" s="1"/>
  <c r="L3507" i="1" s="1"/>
  <c r="F3511" i="1"/>
  <c r="J3511" i="1" s="1"/>
  <c r="L3511" i="1" s="1"/>
  <c r="F3515" i="1"/>
  <c r="J3515" i="1" s="1"/>
  <c r="L3515" i="1" s="1"/>
  <c r="F3519" i="1"/>
  <c r="J3519" i="1" s="1"/>
  <c r="L3519" i="1" s="1"/>
  <c r="F3523" i="1"/>
  <c r="J3523" i="1" s="1"/>
  <c r="L3523" i="1" s="1"/>
  <c r="F3527" i="1"/>
  <c r="J3527" i="1" s="1"/>
  <c r="L3527" i="1" s="1"/>
  <c r="F3531" i="1"/>
  <c r="J3531" i="1" s="1"/>
  <c r="L3531" i="1" s="1"/>
  <c r="F3535" i="1"/>
  <c r="J3535" i="1" s="1"/>
  <c r="L3535" i="1" s="1"/>
  <c r="F3539" i="1"/>
  <c r="J3539" i="1" s="1"/>
  <c r="L3539" i="1" s="1"/>
  <c r="F3543" i="1"/>
  <c r="J3543" i="1" s="1"/>
  <c r="L3543" i="1" s="1"/>
  <c r="F3547" i="1"/>
  <c r="J3547" i="1" s="1"/>
  <c r="L3547" i="1" s="1"/>
  <c r="F3551" i="1"/>
  <c r="J3551" i="1" s="1"/>
  <c r="L3551" i="1" s="1"/>
  <c r="F3555" i="1"/>
  <c r="J3555" i="1" s="1"/>
  <c r="L3555" i="1" s="1"/>
  <c r="F3559" i="1"/>
  <c r="J3559" i="1" s="1"/>
  <c r="L3559" i="1" s="1"/>
  <c r="F3563" i="1"/>
  <c r="J3563" i="1" s="1"/>
  <c r="L3563" i="1" s="1"/>
  <c r="F3567" i="1"/>
  <c r="J3567" i="1" s="1"/>
  <c r="L3567" i="1" s="1"/>
  <c r="F3571" i="1"/>
  <c r="J3571" i="1" s="1"/>
  <c r="L3571" i="1" s="1"/>
  <c r="F3575" i="1"/>
  <c r="J3575" i="1" s="1"/>
  <c r="L3575" i="1" s="1"/>
  <c r="F3579" i="1"/>
  <c r="J3579" i="1" s="1"/>
  <c r="L3579" i="1" s="1"/>
  <c r="F3583" i="1"/>
  <c r="J3583" i="1" s="1"/>
  <c r="L3583" i="1" s="1"/>
  <c r="F3587" i="1"/>
  <c r="J3587" i="1" s="1"/>
  <c r="L3587" i="1" s="1"/>
  <c r="F3591" i="1"/>
  <c r="J3591" i="1" s="1"/>
  <c r="L3591" i="1" s="1"/>
  <c r="F3595" i="1"/>
  <c r="J3595" i="1" s="1"/>
  <c r="L3595" i="1" s="1"/>
  <c r="F3599" i="1"/>
  <c r="J3599" i="1" s="1"/>
  <c r="L3599" i="1" s="1"/>
  <c r="F3603" i="1"/>
  <c r="J3603" i="1" s="1"/>
  <c r="L3603" i="1" s="1"/>
  <c r="F3607" i="1"/>
  <c r="J3607" i="1" s="1"/>
  <c r="L3607" i="1" s="1"/>
  <c r="F3611" i="1"/>
  <c r="J3611" i="1" s="1"/>
  <c r="L3611" i="1" s="1"/>
  <c r="F3615" i="1"/>
  <c r="J3615" i="1" s="1"/>
  <c r="L3615" i="1" s="1"/>
  <c r="F3619" i="1"/>
  <c r="J3619" i="1" s="1"/>
  <c r="L3619" i="1" s="1"/>
  <c r="F3623" i="1"/>
  <c r="J3623" i="1" s="1"/>
  <c r="L3623" i="1" s="1"/>
  <c r="F3627" i="1"/>
  <c r="J3627" i="1" s="1"/>
  <c r="L3627" i="1" s="1"/>
  <c r="F3631" i="1"/>
  <c r="J3631" i="1" s="1"/>
  <c r="L3631" i="1" s="1"/>
  <c r="F3635" i="1"/>
  <c r="J3635" i="1" s="1"/>
  <c r="L3635" i="1" s="1"/>
  <c r="F3639" i="1"/>
  <c r="J3639" i="1" s="1"/>
  <c r="L3639" i="1" s="1"/>
  <c r="F3643" i="1"/>
  <c r="J3643" i="1" s="1"/>
  <c r="L3643" i="1" s="1"/>
  <c r="F3647" i="1"/>
  <c r="J3647" i="1" s="1"/>
  <c r="L3647" i="1" s="1"/>
  <c r="F3651" i="1"/>
  <c r="J3651" i="1" s="1"/>
  <c r="L3651" i="1" s="1"/>
  <c r="F3655" i="1"/>
  <c r="J3655" i="1" s="1"/>
  <c r="L3655" i="1" s="1"/>
  <c r="F3659" i="1"/>
  <c r="J3659" i="1" s="1"/>
  <c r="L3659" i="1" s="1"/>
  <c r="F3663" i="1"/>
  <c r="J3663" i="1" s="1"/>
  <c r="L3663" i="1" s="1"/>
  <c r="F3667" i="1"/>
  <c r="J3667" i="1" s="1"/>
  <c r="L3667" i="1" s="1"/>
  <c r="F3671" i="1"/>
  <c r="J3671" i="1" s="1"/>
  <c r="L3671" i="1" s="1"/>
  <c r="F3675" i="1"/>
  <c r="J3675" i="1" s="1"/>
  <c r="L3675" i="1" s="1"/>
  <c r="F3679" i="1"/>
  <c r="J3679" i="1" s="1"/>
  <c r="L3679" i="1" s="1"/>
  <c r="F3683" i="1"/>
  <c r="J3683" i="1" s="1"/>
  <c r="L3683" i="1" s="1"/>
  <c r="F3687" i="1"/>
  <c r="J3687" i="1" s="1"/>
  <c r="L3687" i="1" s="1"/>
  <c r="F3691" i="1"/>
  <c r="J3691" i="1" s="1"/>
  <c r="L3691" i="1" s="1"/>
  <c r="F3695" i="1"/>
  <c r="J3695" i="1" s="1"/>
  <c r="L3695" i="1" s="1"/>
  <c r="F3699" i="1"/>
  <c r="J3699" i="1" s="1"/>
  <c r="L3699" i="1" s="1"/>
  <c r="F3703" i="1"/>
  <c r="J3703" i="1" s="1"/>
  <c r="L3703" i="1" s="1"/>
  <c r="F3707" i="1"/>
  <c r="J3707" i="1" s="1"/>
  <c r="L3707" i="1" s="1"/>
  <c r="F3711" i="1"/>
  <c r="J3711" i="1" s="1"/>
  <c r="L3711" i="1" s="1"/>
  <c r="F3715" i="1"/>
  <c r="J3715" i="1" s="1"/>
  <c r="L3715" i="1" s="1"/>
  <c r="F3719" i="1"/>
  <c r="J3719" i="1" s="1"/>
  <c r="L3719" i="1" s="1"/>
  <c r="F3723" i="1"/>
  <c r="J3723" i="1" s="1"/>
  <c r="L3723" i="1" s="1"/>
  <c r="F3727" i="1"/>
  <c r="J3727" i="1" s="1"/>
  <c r="L3727" i="1" s="1"/>
  <c r="F3731" i="1"/>
  <c r="J3731" i="1" s="1"/>
  <c r="L3731" i="1" s="1"/>
  <c r="F3735" i="1"/>
  <c r="J3735" i="1" s="1"/>
  <c r="L3735" i="1" s="1"/>
  <c r="F3739" i="1"/>
  <c r="J3739" i="1" s="1"/>
  <c r="L3739" i="1" s="1"/>
  <c r="F3743" i="1"/>
  <c r="J3743" i="1" s="1"/>
  <c r="L3743" i="1" s="1"/>
  <c r="F3747" i="1"/>
  <c r="J3747" i="1" s="1"/>
  <c r="L3747" i="1" s="1"/>
  <c r="F3751" i="1"/>
  <c r="J3751" i="1" s="1"/>
  <c r="L3751" i="1" s="1"/>
  <c r="F3755" i="1"/>
  <c r="J3755" i="1" s="1"/>
  <c r="L3755" i="1" s="1"/>
  <c r="F3759" i="1"/>
  <c r="J3759" i="1" s="1"/>
  <c r="L3759" i="1" s="1"/>
  <c r="F3763" i="1"/>
  <c r="J3763" i="1" s="1"/>
  <c r="L3763" i="1" s="1"/>
  <c r="F3767" i="1"/>
  <c r="J3767" i="1" s="1"/>
  <c r="L3767" i="1" s="1"/>
  <c r="F3771" i="1"/>
  <c r="J3771" i="1" s="1"/>
  <c r="L3771" i="1" s="1"/>
  <c r="F3775" i="1"/>
  <c r="J3775" i="1" s="1"/>
  <c r="L3775" i="1" s="1"/>
  <c r="F3779" i="1"/>
  <c r="J3779" i="1" s="1"/>
  <c r="L3779" i="1" s="1"/>
  <c r="F3783" i="1"/>
  <c r="J3783" i="1" s="1"/>
  <c r="L3783" i="1" s="1"/>
  <c r="F3787" i="1"/>
  <c r="J3787" i="1" s="1"/>
  <c r="L3787" i="1" s="1"/>
  <c r="F3791" i="1"/>
  <c r="J3791" i="1" s="1"/>
  <c r="L3791" i="1" s="1"/>
  <c r="F3795" i="1"/>
  <c r="J3795" i="1" s="1"/>
  <c r="L3795" i="1" s="1"/>
  <c r="F3799" i="1"/>
  <c r="J3799" i="1" s="1"/>
  <c r="L3799" i="1" s="1"/>
  <c r="F3803" i="1"/>
  <c r="J3803" i="1" s="1"/>
  <c r="L3803" i="1" s="1"/>
  <c r="F3807" i="1"/>
  <c r="J3807" i="1" s="1"/>
  <c r="L3807" i="1" s="1"/>
  <c r="F3811" i="1"/>
  <c r="J3811" i="1" s="1"/>
  <c r="L3811" i="1" s="1"/>
  <c r="F3815" i="1"/>
  <c r="J3815" i="1" s="1"/>
  <c r="L3815" i="1" s="1"/>
  <c r="F3819" i="1"/>
  <c r="J3819" i="1" s="1"/>
  <c r="L3819" i="1" s="1"/>
  <c r="F3823" i="1"/>
  <c r="J3823" i="1" s="1"/>
  <c r="L3823" i="1" s="1"/>
  <c r="F3827" i="1"/>
  <c r="J3827" i="1" s="1"/>
  <c r="L3827" i="1" s="1"/>
  <c r="F3831" i="1"/>
  <c r="J3831" i="1" s="1"/>
  <c r="L3831" i="1" s="1"/>
  <c r="F3835" i="1"/>
  <c r="J3835" i="1" s="1"/>
  <c r="L3835" i="1" s="1"/>
  <c r="F3839" i="1"/>
  <c r="J3839" i="1" s="1"/>
  <c r="L3839" i="1" s="1"/>
  <c r="F3843" i="1"/>
  <c r="J3843" i="1" s="1"/>
  <c r="L3843" i="1" s="1"/>
  <c r="F3847" i="1"/>
  <c r="J3847" i="1" s="1"/>
  <c r="L3847" i="1" s="1"/>
  <c r="F3851" i="1"/>
  <c r="J3851" i="1" s="1"/>
  <c r="L3851" i="1" s="1"/>
  <c r="F3855" i="1"/>
  <c r="J3855" i="1" s="1"/>
  <c r="L3855" i="1" s="1"/>
  <c r="F3859" i="1"/>
  <c r="J3859" i="1" s="1"/>
  <c r="L3859" i="1" s="1"/>
  <c r="F3863" i="1"/>
  <c r="J3863" i="1" s="1"/>
  <c r="L3863" i="1" s="1"/>
  <c r="F3867" i="1"/>
  <c r="J3867" i="1" s="1"/>
  <c r="L3867" i="1" s="1"/>
  <c r="F3871" i="1"/>
  <c r="J3871" i="1" s="1"/>
  <c r="L3871" i="1" s="1"/>
  <c r="F3875" i="1"/>
  <c r="J3875" i="1" s="1"/>
  <c r="L3875" i="1" s="1"/>
  <c r="F3879" i="1"/>
  <c r="J3879" i="1" s="1"/>
  <c r="L3879" i="1" s="1"/>
  <c r="F3883" i="1"/>
  <c r="J3883" i="1" s="1"/>
  <c r="L3883" i="1" s="1"/>
  <c r="F3887" i="1"/>
  <c r="J3887" i="1" s="1"/>
  <c r="L3887" i="1" s="1"/>
  <c r="F3891" i="1"/>
  <c r="J3891" i="1" s="1"/>
  <c r="L3891" i="1" s="1"/>
  <c r="F3895" i="1"/>
  <c r="J3895" i="1" s="1"/>
  <c r="L3895" i="1" s="1"/>
  <c r="F3899" i="1"/>
  <c r="J3899" i="1" s="1"/>
  <c r="L3899" i="1" s="1"/>
  <c r="F3903" i="1"/>
  <c r="J3903" i="1" s="1"/>
  <c r="L3903" i="1" s="1"/>
  <c r="F3907" i="1"/>
  <c r="J3907" i="1" s="1"/>
  <c r="L3907" i="1" s="1"/>
  <c r="F3911" i="1"/>
  <c r="J3911" i="1" s="1"/>
  <c r="L3911" i="1" s="1"/>
  <c r="F3915" i="1"/>
  <c r="J3915" i="1" s="1"/>
  <c r="L3915" i="1" s="1"/>
  <c r="F3919" i="1"/>
  <c r="J3919" i="1" s="1"/>
  <c r="L3919" i="1" s="1"/>
  <c r="F3923" i="1"/>
  <c r="J3923" i="1" s="1"/>
  <c r="L3923" i="1" s="1"/>
  <c r="F3927" i="1"/>
  <c r="J3927" i="1" s="1"/>
  <c r="L3927" i="1" s="1"/>
  <c r="F3931" i="1"/>
  <c r="J3931" i="1" s="1"/>
  <c r="L3931" i="1" s="1"/>
  <c r="F3935" i="1"/>
  <c r="J3935" i="1" s="1"/>
  <c r="L3935" i="1" s="1"/>
  <c r="F3939" i="1"/>
  <c r="J3939" i="1" s="1"/>
  <c r="L3939" i="1" s="1"/>
  <c r="F3943" i="1"/>
  <c r="J3943" i="1" s="1"/>
  <c r="L3943" i="1" s="1"/>
  <c r="F3947" i="1"/>
  <c r="J3947" i="1" s="1"/>
  <c r="L3947" i="1" s="1"/>
  <c r="F3951" i="1"/>
  <c r="J3951" i="1" s="1"/>
  <c r="L3951" i="1" s="1"/>
  <c r="F3955" i="1"/>
  <c r="J3955" i="1" s="1"/>
  <c r="L3955" i="1" s="1"/>
  <c r="F3959" i="1"/>
  <c r="J3959" i="1" s="1"/>
  <c r="L3959" i="1" s="1"/>
  <c r="F3963" i="1"/>
  <c r="J3963" i="1" s="1"/>
  <c r="L3963" i="1" s="1"/>
  <c r="F3967" i="1"/>
  <c r="J3967" i="1" s="1"/>
  <c r="L3967" i="1" s="1"/>
  <c r="F3971" i="1"/>
  <c r="J3971" i="1" s="1"/>
  <c r="L3971" i="1" s="1"/>
  <c r="F3975" i="1"/>
  <c r="J3975" i="1" s="1"/>
  <c r="L3975" i="1" s="1"/>
  <c r="F3979" i="1"/>
  <c r="J3979" i="1" s="1"/>
  <c r="L3979" i="1" s="1"/>
  <c r="F3983" i="1"/>
  <c r="J3983" i="1" s="1"/>
  <c r="L3983" i="1" s="1"/>
  <c r="F3987" i="1"/>
  <c r="J3987" i="1" s="1"/>
  <c r="L3987" i="1" s="1"/>
  <c r="F3991" i="1"/>
  <c r="J3991" i="1" s="1"/>
  <c r="L3991" i="1" s="1"/>
  <c r="F3995" i="1"/>
  <c r="J3995" i="1" s="1"/>
  <c r="L3995" i="1" s="1"/>
  <c r="F3999" i="1"/>
  <c r="J3999" i="1" s="1"/>
  <c r="L3999" i="1" s="1"/>
  <c r="F4003" i="1"/>
  <c r="J4003" i="1" s="1"/>
  <c r="L4003" i="1" s="1"/>
  <c r="F4007" i="1"/>
  <c r="J4007" i="1" s="1"/>
  <c r="L4007" i="1" s="1"/>
  <c r="F4011" i="1"/>
  <c r="J4011" i="1" s="1"/>
  <c r="L4011" i="1" s="1"/>
  <c r="F4015" i="1"/>
  <c r="J4015" i="1" s="1"/>
  <c r="L4015" i="1" s="1"/>
  <c r="F4019" i="1"/>
  <c r="J4019" i="1" s="1"/>
  <c r="L4019" i="1" s="1"/>
  <c r="F4023" i="1"/>
  <c r="J4023" i="1" s="1"/>
  <c r="L4023" i="1" s="1"/>
  <c r="F4027" i="1"/>
  <c r="J4027" i="1" s="1"/>
  <c r="L4027" i="1" s="1"/>
  <c r="F4031" i="1"/>
  <c r="J4031" i="1" s="1"/>
  <c r="L4031" i="1" s="1"/>
  <c r="F4035" i="1"/>
  <c r="J4035" i="1" s="1"/>
  <c r="L4035" i="1" s="1"/>
  <c r="F4039" i="1"/>
  <c r="J4039" i="1" s="1"/>
  <c r="L4039" i="1" s="1"/>
  <c r="F4043" i="1"/>
  <c r="J4043" i="1" s="1"/>
  <c r="L4043" i="1" s="1"/>
  <c r="F4047" i="1"/>
  <c r="J4047" i="1" s="1"/>
  <c r="L4047" i="1" s="1"/>
  <c r="F4051" i="1"/>
  <c r="J4051" i="1" s="1"/>
  <c r="L4051" i="1" s="1"/>
  <c r="F4055" i="1"/>
  <c r="J4055" i="1" s="1"/>
  <c r="L4055" i="1" s="1"/>
  <c r="F4059" i="1"/>
  <c r="J4059" i="1" s="1"/>
  <c r="L4059" i="1" s="1"/>
  <c r="F4063" i="1"/>
  <c r="J4063" i="1" s="1"/>
  <c r="L4063" i="1" s="1"/>
  <c r="F4067" i="1"/>
  <c r="J4067" i="1" s="1"/>
  <c r="L4067" i="1" s="1"/>
  <c r="F4071" i="1"/>
  <c r="J4071" i="1" s="1"/>
  <c r="L4071" i="1" s="1"/>
  <c r="F4075" i="1"/>
  <c r="J4075" i="1" s="1"/>
  <c r="L4075" i="1" s="1"/>
  <c r="F4079" i="1"/>
  <c r="J4079" i="1" s="1"/>
  <c r="L4079" i="1" s="1"/>
  <c r="F4083" i="1"/>
  <c r="J4083" i="1" s="1"/>
  <c r="L4083" i="1" s="1"/>
  <c r="F4087" i="1"/>
  <c r="J4087" i="1" s="1"/>
  <c r="L4087" i="1" s="1"/>
  <c r="F4091" i="1"/>
  <c r="J4091" i="1" s="1"/>
  <c r="L4091" i="1" s="1"/>
  <c r="F4095" i="1"/>
  <c r="J4095" i="1" s="1"/>
  <c r="L4095" i="1" s="1"/>
  <c r="F4099" i="1"/>
  <c r="J4099" i="1" s="1"/>
  <c r="L4099" i="1" s="1"/>
  <c r="F4103" i="1"/>
  <c r="J4103" i="1" s="1"/>
  <c r="L4103" i="1" s="1"/>
  <c r="F4107" i="1"/>
  <c r="J4107" i="1" s="1"/>
  <c r="L4107" i="1" s="1"/>
  <c r="F4111" i="1"/>
  <c r="J4111" i="1" s="1"/>
  <c r="L4111" i="1" s="1"/>
  <c r="F4115" i="1"/>
  <c r="J4115" i="1" s="1"/>
  <c r="L4115" i="1" s="1"/>
  <c r="F4119" i="1"/>
  <c r="J4119" i="1" s="1"/>
  <c r="L4119" i="1" s="1"/>
  <c r="F4123" i="1"/>
  <c r="J4123" i="1" s="1"/>
  <c r="L4123" i="1" s="1"/>
  <c r="F4127" i="1"/>
  <c r="J4127" i="1" s="1"/>
  <c r="L4127" i="1" s="1"/>
  <c r="F4131" i="1"/>
  <c r="J4131" i="1" s="1"/>
  <c r="L4131" i="1" s="1"/>
  <c r="F4135" i="1"/>
  <c r="J4135" i="1" s="1"/>
  <c r="L4135" i="1" s="1"/>
  <c r="F4139" i="1"/>
  <c r="J4139" i="1" s="1"/>
  <c r="L4139" i="1" s="1"/>
  <c r="F4143" i="1"/>
  <c r="J4143" i="1" s="1"/>
  <c r="L4143" i="1" s="1"/>
  <c r="F4147" i="1"/>
  <c r="J4147" i="1" s="1"/>
  <c r="L4147" i="1" s="1"/>
  <c r="F4151" i="1"/>
  <c r="J4151" i="1" s="1"/>
  <c r="L4151" i="1" s="1"/>
  <c r="F4155" i="1"/>
  <c r="J4155" i="1" s="1"/>
  <c r="L4155" i="1" s="1"/>
  <c r="F4159" i="1"/>
  <c r="J4159" i="1" s="1"/>
  <c r="L4159" i="1" s="1"/>
  <c r="F4163" i="1"/>
  <c r="J4163" i="1" s="1"/>
  <c r="L4163" i="1" s="1"/>
  <c r="F4167" i="1"/>
  <c r="J4167" i="1" s="1"/>
  <c r="L4167" i="1" s="1"/>
  <c r="F4171" i="1"/>
  <c r="J4171" i="1" s="1"/>
  <c r="L4171" i="1" s="1"/>
  <c r="F4175" i="1"/>
  <c r="J4175" i="1" s="1"/>
  <c r="L4175" i="1" s="1"/>
  <c r="F4179" i="1"/>
  <c r="J4179" i="1" s="1"/>
  <c r="L4179" i="1" s="1"/>
  <c r="F4183" i="1"/>
  <c r="J4183" i="1" s="1"/>
  <c r="L4183" i="1" s="1"/>
  <c r="F4187" i="1"/>
  <c r="J4187" i="1" s="1"/>
  <c r="L4187" i="1" s="1"/>
  <c r="F4191" i="1"/>
  <c r="J4191" i="1" s="1"/>
  <c r="L4191" i="1" s="1"/>
  <c r="F4195" i="1"/>
  <c r="J4195" i="1" s="1"/>
  <c r="L4195" i="1" s="1"/>
  <c r="F4199" i="1"/>
  <c r="J4199" i="1" s="1"/>
  <c r="L4199" i="1" s="1"/>
  <c r="F4203" i="1"/>
  <c r="J4203" i="1" s="1"/>
  <c r="L4203" i="1" s="1"/>
  <c r="F4207" i="1"/>
  <c r="J4207" i="1" s="1"/>
  <c r="L4207" i="1" s="1"/>
  <c r="F4211" i="1"/>
  <c r="J4211" i="1" s="1"/>
  <c r="L4211" i="1" s="1"/>
  <c r="F4215" i="1"/>
  <c r="J4215" i="1" s="1"/>
  <c r="L4215" i="1" s="1"/>
  <c r="F4219" i="1"/>
  <c r="J4219" i="1" s="1"/>
  <c r="L4219" i="1" s="1"/>
  <c r="F4223" i="1"/>
  <c r="J4223" i="1" s="1"/>
  <c r="L4223" i="1" s="1"/>
  <c r="F4227" i="1"/>
  <c r="J4227" i="1" s="1"/>
  <c r="L4227" i="1" s="1"/>
  <c r="F4231" i="1"/>
  <c r="J4231" i="1" s="1"/>
  <c r="L4231" i="1" s="1"/>
  <c r="F4235" i="1"/>
  <c r="J4235" i="1" s="1"/>
  <c r="L4235" i="1" s="1"/>
  <c r="F4239" i="1"/>
  <c r="J4239" i="1" s="1"/>
  <c r="L4239" i="1" s="1"/>
  <c r="F4243" i="1"/>
  <c r="J4243" i="1" s="1"/>
  <c r="L4243" i="1" s="1"/>
  <c r="F4247" i="1"/>
  <c r="J4247" i="1" s="1"/>
  <c r="L4247" i="1" s="1"/>
  <c r="F4251" i="1"/>
  <c r="J4251" i="1" s="1"/>
  <c r="L4251" i="1" s="1"/>
  <c r="F4255" i="1"/>
  <c r="J4255" i="1" s="1"/>
  <c r="L4255" i="1" s="1"/>
  <c r="F4259" i="1"/>
  <c r="J4259" i="1" s="1"/>
  <c r="L4259" i="1" s="1"/>
  <c r="F4263" i="1"/>
  <c r="J4263" i="1" s="1"/>
  <c r="L4263" i="1" s="1"/>
  <c r="F4267" i="1"/>
  <c r="J4267" i="1" s="1"/>
  <c r="L4267" i="1" s="1"/>
  <c r="F4271" i="1"/>
  <c r="J4271" i="1" s="1"/>
  <c r="L4271" i="1" s="1"/>
  <c r="F4275" i="1"/>
  <c r="J4275" i="1" s="1"/>
  <c r="L4275" i="1" s="1"/>
  <c r="F4279" i="1"/>
  <c r="J4279" i="1" s="1"/>
  <c r="L4279" i="1" s="1"/>
  <c r="F4283" i="1"/>
  <c r="J4283" i="1" s="1"/>
  <c r="L4283" i="1" s="1"/>
  <c r="F4287" i="1"/>
  <c r="J4287" i="1" s="1"/>
  <c r="L4287" i="1" s="1"/>
  <c r="F4291" i="1"/>
  <c r="J4291" i="1" s="1"/>
  <c r="L4291" i="1" s="1"/>
  <c r="F4295" i="1"/>
  <c r="J4295" i="1" s="1"/>
  <c r="L4295" i="1" s="1"/>
  <c r="F4299" i="1"/>
  <c r="J4299" i="1" s="1"/>
  <c r="L4299" i="1" s="1"/>
  <c r="F4303" i="1"/>
  <c r="J4303" i="1" s="1"/>
  <c r="L4303" i="1" s="1"/>
  <c r="F4307" i="1"/>
  <c r="J4307" i="1" s="1"/>
  <c r="L4307" i="1" s="1"/>
  <c r="F4311" i="1"/>
  <c r="J4311" i="1" s="1"/>
  <c r="L4311" i="1" s="1"/>
  <c r="F4315" i="1"/>
  <c r="J4315" i="1" s="1"/>
  <c r="L4315" i="1" s="1"/>
  <c r="F4319" i="1"/>
  <c r="J4319" i="1" s="1"/>
  <c r="L4319" i="1" s="1"/>
  <c r="F4323" i="1"/>
  <c r="J4323" i="1" s="1"/>
  <c r="L4323" i="1" s="1"/>
  <c r="F4327" i="1"/>
  <c r="J4327" i="1" s="1"/>
  <c r="L4327" i="1" s="1"/>
  <c r="F4331" i="1"/>
  <c r="J4331" i="1" s="1"/>
  <c r="L4331" i="1" s="1"/>
  <c r="F4335" i="1"/>
  <c r="J4335" i="1" s="1"/>
  <c r="L4335" i="1" s="1"/>
  <c r="F4339" i="1"/>
  <c r="J4339" i="1" s="1"/>
  <c r="L4339" i="1" s="1"/>
  <c r="F4343" i="1"/>
  <c r="J4343" i="1" s="1"/>
  <c r="L4343" i="1" s="1"/>
  <c r="F4347" i="1"/>
  <c r="J4347" i="1" s="1"/>
  <c r="L4347" i="1" s="1"/>
  <c r="F4351" i="1"/>
  <c r="J4351" i="1" s="1"/>
  <c r="L4351" i="1" s="1"/>
  <c r="F4355" i="1"/>
  <c r="J4355" i="1" s="1"/>
  <c r="L4355" i="1" s="1"/>
  <c r="F4359" i="1"/>
  <c r="J4359" i="1" s="1"/>
  <c r="L4359" i="1" s="1"/>
  <c r="F4363" i="1"/>
  <c r="J4363" i="1" s="1"/>
  <c r="L4363" i="1" s="1"/>
  <c r="F4367" i="1"/>
  <c r="J4367" i="1" s="1"/>
  <c r="L4367" i="1" s="1"/>
  <c r="F4371" i="1"/>
  <c r="J4371" i="1" s="1"/>
  <c r="L4371" i="1" s="1"/>
  <c r="F4375" i="1"/>
  <c r="J4375" i="1" s="1"/>
  <c r="L4375" i="1" s="1"/>
  <c r="F4379" i="1"/>
  <c r="J4379" i="1" s="1"/>
  <c r="L4379" i="1" s="1"/>
  <c r="F4383" i="1"/>
  <c r="J4383" i="1" s="1"/>
  <c r="L4383" i="1" s="1"/>
  <c r="F4387" i="1"/>
  <c r="J4387" i="1" s="1"/>
  <c r="L4387" i="1" s="1"/>
  <c r="F4391" i="1"/>
  <c r="J4391" i="1" s="1"/>
  <c r="L4391" i="1" s="1"/>
  <c r="F4395" i="1"/>
  <c r="J4395" i="1" s="1"/>
  <c r="L4395" i="1" s="1"/>
  <c r="F4399" i="1"/>
  <c r="J4399" i="1" s="1"/>
  <c r="L4399" i="1" s="1"/>
  <c r="F4403" i="1"/>
  <c r="J4403" i="1" s="1"/>
  <c r="L4403" i="1" s="1"/>
  <c r="F4407" i="1"/>
  <c r="J4407" i="1" s="1"/>
  <c r="L4407" i="1" s="1"/>
  <c r="F4411" i="1"/>
  <c r="J4411" i="1" s="1"/>
  <c r="L4411" i="1" s="1"/>
  <c r="F4415" i="1"/>
  <c r="J4415" i="1" s="1"/>
  <c r="L4415" i="1" s="1"/>
  <c r="F4419" i="1"/>
  <c r="J4419" i="1" s="1"/>
  <c r="L4419" i="1" s="1"/>
  <c r="F4423" i="1"/>
  <c r="J4423" i="1" s="1"/>
  <c r="L4423" i="1" s="1"/>
  <c r="F4427" i="1"/>
  <c r="J4427" i="1" s="1"/>
  <c r="L4427" i="1" s="1"/>
  <c r="F4431" i="1"/>
  <c r="J4431" i="1" s="1"/>
  <c r="L4431" i="1" s="1"/>
  <c r="F4435" i="1"/>
  <c r="J4435" i="1" s="1"/>
  <c r="L4435" i="1" s="1"/>
  <c r="F4439" i="1"/>
  <c r="J4439" i="1" s="1"/>
  <c r="L4439" i="1" s="1"/>
  <c r="F4443" i="1"/>
  <c r="J4443" i="1" s="1"/>
  <c r="L4443" i="1" s="1"/>
  <c r="F4447" i="1"/>
  <c r="J4447" i="1" s="1"/>
  <c r="L4447" i="1" s="1"/>
  <c r="F4451" i="1"/>
  <c r="J4451" i="1" s="1"/>
  <c r="L4451" i="1" s="1"/>
  <c r="F4455" i="1"/>
  <c r="J4455" i="1" s="1"/>
  <c r="L4455" i="1" s="1"/>
  <c r="F4459" i="1"/>
  <c r="J4459" i="1" s="1"/>
  <c r="L4459" i="1" s="1"/>
  <c r="F4463" i="1"/>
  <c r="J4463" i="1" s="1"/>
  <c r="L4463" i="1" s="1"/>
  <c r="F4467" i="1"/>
  <c r="J4467" i="1" s="1"/>
  <c r="L4467" i="1" s="1"/>
  <c r="F4471" i="1"/>
  <c r="J4471" i="1" s="1"/>
  <c r="L4471" i="1" s="1"/>
  <c r="F4475" i="1"/>
  <c r="J4475" i="1" s="1"/>
  <c r="L4475" i="1" s="1"/>
  <c r="F4479" i="1"/>
  <c r="J4479" i="1" s="1"/>
  <c r="L4479" i="1" s="1"/>
  <c r="F4483" i="1"/>
  <c r="J4483" i="1" s="1"/>
  <c r="L4483" i="1" s="1"/>
  <c r="F4487" i="1"/>
  <c r="J4487" i="1" s="1"/>
  <c r="L4487" i="1" s="1"/>
  <c r="F4491" i="1"/>
  <c r="J4491" i="1" s="1"/>
  <c r="L4491" i="1" s="1"/>
  <c r="F4495" i="1"/>
  <c r="J4495" i="1" s="1"/>
  <c r="L4495" i="1" s="1"/>
  <c r="F4499" i="1"/>
  <c r="J4499" i="1" s="1"/>
  <c r="L4499" i="1" s="1"/>
  <c r="F4503" i="1"/>
  <c r="J4503" i="1" s="1"/>
  <c r="L4503" i="1" s="1"/>
  <c r="F4507" i="1"/>
  <c r="J4507" i="1" s="1"/>
  <c r="L4507" i="1" s="1"/>
  <c r="F4511" i="1"/>
  <c r="J4511" i="1" s="1"/>
  <c r="L4511" i="1" s="1"/>
  <c r="F4515" i="1"/>
  <c r="J4515" i="1" s="1"/>
  <c r="L4515" i="1" s="1"/>
  <c r="F4519" i="1"/>
  <c r="J4519" i="1" s="1"/>
  <c r="L4519" i="1" s="1"/>
  <c r="F4523" i="1"/>
  <c r="J4523" i="1" s="1"/>
  <c r="L4523" i="1" s="1"/>
  <c r="F4527" i="1"/>
  <c r="J4527" i="1" s="1"/>
  <c r="L4527" i="1" s="1"/>
  <c r="F4531" i="1"/>
  <c r="J4531" i="1" s="1"/>
  <c r="L4531" i="1" s="1"/>
  <c r="F4535" i="1"/>
  <c r="J4535" i="1" s="1"/>
  <c r="L4535" i="1" s="1"/>
  <c r="F4539" i="1"/>
  <c r="J4539" i="1" s="1"/>
  <c r="L4539" i="1" s="1"/>
  <c r="F4543" i="1"/>
  <c r="J4543" i="1" s="1"/>
  <c r="L4543" i="1" s="1"/>
  <c r="F4547" i="1"/>
  <c r="J4547" i="1" s="1"/>
  <c r="L4547" i="1" s="1"/>
  <c r="F4551" i="1"/>
  <c r="J4551" i="1" s="1"/>
  <c r="L4551" i="1" s="1"/>
  <c r="F4555" i="1"/>
  <c r="J4555" i="1" s="1"/>
  <c r="L4555" i="1" s="1"/>
  <c r="F4559" i="1"/>
  <c r="J4559" i="1" s="1"/>
  <c r="L4559" i="1" s="1"/>
  <c r="F4563" i="1"/>
  <c r="J4563" i="1" s="1"/>
  <c r="L4563" i="1" s="1"/>
  <c r="F4567" i="1"/>
  <c r="J4567" i="1" s="1"/>
  <c r="L4567" i="1" s="1"/>
  <c r="F4571" i="1"/>
  <c r="J4571" i="1" s="1"/>
  <c r="L4571" i="1" s="1"/>
  <c r="F4575" i="1"/>
  <c r="J4575" i="1" s="1"/>
  <c r="L4575" i="1" s="1"/>
  <c r="F4579" i="1"/>
  <c r="J4579" i="1" s="1"/>
  <c r="L4579" i="1" s="1"/>
  <c r="F4583" i="1"/>
  <c r="J4583" i="1" s="1"/>
  <c r="L4583" i="1" s="1"/>
  <c r="F4587" i="1"/>
  <c r="J4587" i="1" s="1"/>
  <c r="L4587" i="1" s="1"/>
  <c r="F4591" i="1"/>
  <c r="J4591" i="1" s="1"/>
  <c r="L4591" i="1" s="1"/>
  <c r="F4595" i="1"/>
  <c r="J4595" i="1" s="1"/>
  <c r="L4595" i="1" s="1"/>
  <c r="F4599" i="1"/>
  <c r="J4599" i="1" s="1"/>
  <c r="L4599" i="1" s="1"/>
  <c r="F4603" i="1"/>
  <c r="J4603" i="1" s="1"/>
  <c r="L4603" i="1" s="1"/>
  <c r="F4607" i="1"/>
  <c r="J4607" i="1" s="1"/>
  <c r="L4607" i="1" s="1"/>
  <c r="F4611" i="1"/>
  <c r="J4611" i="1" s="1"/>
  <c r="L4611" i="1" s="1"/>
  <c r="F4615" i="1"/>
  <c r="J4615" i="1" s="1"/>
  <c r="L4615" i="1" s="1"/>
  <c r="F4619" i="1"/>
  <c r="J4619" i="1" s="1"/>
  <c r="L4619" i="1" s="1"/>
  <c r="F4623" i="1"/>
  <c r="J4623" i="1" s="1"/>
  <c r="L4623" i="1" s="1"/>
  <c r="F4627" i="1"/>
  <c r="J4627" i="1" s="1"/>
  <c r="L4627" i="1" s="1"/>
  <c r="F4631" i="1"/>
  <c r="J4631" i="1" s="1"/>
  <c r="L4631" i="1" s="1"/>
  <c r="F4635" i="1"/>
  <c r="J4635" i="1" s="1"/>
  <c r="L4635" i="1" s="1"/>
  <c r="F4639" i="1"/>
  <c r="J4639" i="1" s="1"/>
  <c r="L4639" i="1" s="1"/>
  <c r="F4643" i="1"/>
  <c r="J4643" i="1" s="1"/>
  <c r="L4643" i="1" s="1"/>
  <c r="F4647" i="1"/>
  <c r="J4647" i="1" s="1"/>
  <c r="L4647" i="1" s="1"/>
  <c r="F4651" i="1"/>
  <c r="J4651" i="1" s="1"/>
  <c r="L4651" i="1" s="1"/>
  <c r="F4655" i="1"/>
  <c r="J4655" i="1" s="1"/>
  <c r="L4655" i="1" s="1"/>
  <c r="F4659" i="1"/>
  <c r="J4659" i="1" s="1"/>
  <c r="L4659" i="1" s="1"/>
  <c r="F4663" i="1"/>
  <c r="J4663" i="1" s="1"/>
  <c r="L4663" i="1" s="1"/>
  <c r="F4667" i="1"/>
  <c r="J4667" i="1" s="1"/>
  <c r="L4667" i="1" s="1"/>
  <c r="F4671" i="1"/>
  <c r="J4671" i="1" s="1"/>
  <c r="L4671" i="1" s="1"/>
  <c r="F4675" i="1"/>
  <c r="J4675" i="1" s="1"/>
  <c r="L4675" i="1" s="1"/>
  <c r="F4679" i="1"/>
  <c r="J4679" i="1" s="1"/>
  <c r="L4679" i="1" s="1"/>
  <c r="F4683" i="1"/>
  <c r="J4683" i="1" s="1"/>
  <c r="L4683" i="1" s="1"/>
  <c r="F4687" i="1"/>
  <c r="J4687" i="1" s="1"/>
  <c r="L4687" i="1" s="1"/>
  <c r="F4691" i="1"/>
  <c r="J4691" i="1" s="1"/>
  <c r="L4691" i="1" s="1"/>
  <c r="F4695" i="1"/>
  <c r="J4695" i="1" s="1"/>
  <c r="L4695" i="1" s="1"/>
  <c r="F4699" i="1"/>
  <c r="J4699" i="1" s="1"/>
  <c r="L4699" i="1" s="1"/>
  <c r="F4703" i="1"/>
  <c r="J4703" i="1" s="1"/>
  <c r="L4703" i="1" s="1"/>
  <c r="F4707" i="1"/>
  <c r="J4707" i="1" s="1"/>
  <c r="L4707" i="1" s="1"/>
  <c r="F4711" i="1"/>
  <c r="J4711" i="1" s="1"/>
  <c r="L4711" i="1" s="1"/>
  <c r="F4715" i="1"/>
  <c r="J4715" i="1" s="1"/>
  <c r="L4715" i="1" s="1"/>
  <c r="F4719" i="1"/>
  <c r="J4719" i="1" s="1"/>
  <c r="L4719" i="1" s="1"/>
  <c r="F4723" i="1"/>
  <c r="J4723" i="1" s="1"/>
  <c r="L4723" i="1" s="1"/>
  <c r="F4727" i="1"/>
  <c r="J4727" i="1" s="1"/>
  <c r="L4727" i="1" s="1"/>
  <c r="F4731" i="1"/>
  <c r="J4731" i="1" s="1"/>
  <c r="L4731" i="1" s="1"/>
  <c r="F4735" i="1"/>
  <c r="J4735" i="1" s="1"/>
  <c r="L4735" i="1" s="1"/>
  <c r="F4739" i="1"/>
  <c r="J4739" i="1" s="1"/>
  <c r="L4739" i="1" s="1"/>
  <c r="F4743" i="1"/>
  <c r="J4743" i="1" s="1"/>
  <c r="L4743" i="1" s="1"/>
  <c r="F4747" i="1"/>
  <c r="J4747" i="1" s="1"/>
  <c r="L4747" i="1" s="1"/>
  <c r="F4751" i="1"/>
  <c r="J4751" i="1" s="1"/>
  <c r="L4751" i="1" s="1"/>
  <c r="F4755" i="1"/>
  <c r="J4755" i="1" s="1"/>
  <c r="L4755" i="1" s="1"/>
  <c r="F4759" i="1"/>
  <c r="J4759" i="1" s="1"/>
  <c r="L4759" i="1" s="1"/>
  <c r="F4763" i="1"/>
  <c r="J4763" i="1" s="1"/>
  <c r="L4763" i="1" s="1"/>
  <c r="F4767" i="1"/>
  <c r="J4767" i="1" s="1"/>
  <c r="L4767" i="1" s="1"/>
  <c r="F4771" i="1"/>
  <c r="J4771" i="1" s="1"/>
  <c r="L4771" i="1" s="1"/>
  <c r="F4775" i="1"/>
  <c r="J4775" i="1" s="1"/>
  <c r="L4775" i="1" s="1"/>
  <c r="F4779" i="1"/>
  <c r="J4779" i="1" s="1"/>
  <c r="L4779" i="1" s="1"/>
  <c r="F4783" i="1"/>
  <c r="J4783" i="1" s="1"/>
  <c r="L4783" i="1" s="1"/>
  <c r="F4787" i="1"/>
  <c r="J4787" i="1" s="1"/>
  <c r="L4787" i="1" s="1"/>
  <c r="F4791" i="1"/>
  <c r="J4791" i="1" s="1"/>
  <c r="L4791" i="1" s="1"/>
  <c r="F4795" i="1"/>
  <c r="J4795" i="1" s="1"/>
  <c r="L4795" i="1" s="1"/>
  <c r="F4799" i="1"/>
  <c r="J4799" i="1" s="1"/>
  <c r="L4799" i="1" s="1"/>
  <c r="F4803" i="1"/>
  <c r="J4803" i="1" s="1"/>
  <c r="L4803" i="1" s="1"/>
  <c r="F4807" i="1"/>
  <c r="J4807" i="1" s="1"/>
  <c r="L4807" i="1" s="1"/>
  <c r="F4811" i="1"/>
  <c r="J4811" i="1" s="1"/>
  <c r="L4811" i="1" s="1"/>
  <c r="F4815" i="1"/>
  <c r="J4815" i="1" s="1"/>
  <c r="L4815" i="1" s="1"/>
  <c r="F4819" i="1"/>
  <c r="J4819" i="1" s="1"/>
  <c r="L4819" i="1" s="1"/>
  <c r="F4823" i="1"/>
  <c r="J4823" i="1" s="1"/>
  <c r="L4823" i="1" s="1"/>
  <c r="F4827" i="1"/>
  <c r="J4827" i="1" s="1"/>
  <c r="L4827" i="1" s="1"/>
  <c r="F4831" i="1"/>
  <c r="J4831" i="1" s="1"/>
  <c r="L4831" i="1" s="1"/>
  <c r="F4835" i="1"/>
  <c r="J4835" i="1" s="1"/>
  <c r="L4835" i="1" s="1"/>
  <c r="F4839" i="1"/>
  <c r="J4839" i="1" s="1"/>
  <c r="L4839" i="1" s="1"/>
  <c r="F4843" i="1"/>
  <c r="J4843" i="1" s="1"/>
  <c r="L4843" i="1" s="1"/>
  <c r="F4847" i="1"/>
  <c r="J4847" i="1" s="1"/>
  <c r="L4847" i="1" s="1"/>
  <c r="F4851" i="1"/>
  <c r="J4851" i="1" s="1"/>
  <c r="L4851" i="1" s="1"/>
  <c r="F4855" i="1"/>
  <c r="J4855" i="1" s="1"/>
  <c r="L4855" i="1" s="1"/>
  <c r="F4859" i="1"/>
  <c r="J4859" i="1" s="1"/>
  <c r="L4859" i="1" s="1"/>
  <c r="F4863" i="1"/>
  <c r="J4863" i="1" s="1"/>
  <c r="L4863" i="1" s="1"/>
  <c r="F4867" i="1"/>
  <c r="J4867" i="1" s="1"/>
  <c r="L4867" i="1" s="1"/>
  <c r="F4871" i="1"/>
  <c r="J4871" i="1" s="1"/>
  <c r="L4871" i="1" s="1"/>
  <c r="F4875" i="1"/>
  <c r="J4875" i="1" s="1"/>
  <c r="L4875" i="1" s="1"/>
  <c r="F4879" i="1"/>
  <c r="J4879" i="1" s="1"/>
  <c r="L4879" i="1" s="1"/>
  <c r="F4883" i="1"/>
  <c r="J4883" i="1" s="1"/>
  <c r="L4883" i="1" s="1"/>
  <c r="F4887" i="1"/>
  <c r="J4887" i="1" s="1"/>
  <c r="L4887" i="1" s="1"/>
  <c r="F4891" i="1"/>
  <c r="J4891" i="1" s="1"/>
  <c r="L4891" i="1" s="1"/>
  <c r="F4895" i="1"/>
  <c r="J4895" i="1" s="1"/>
  <c r="L4895" i="1" s="1"/>
  <c r="F4899" i="1"/>
  <c r="J4899" i="1" s="1"/>
  <c r="L4899" i="1" s="1"/>
  <c r="F4903" i="1"/>
  <c r="J4903" i="1" s="1"/>
  <c r="L4903" i="1" s="1"/>
  <c r="F4907" i="1"/>
  <c r="J4907" i="1" s="1"/>
  <c r="L4907" i="1" s="1"/>
  <c r="F4911" i="1"/>
  <c r="J4911" i="1" s="1"/>
  <c r="L4911" i="1" s="1"/>
  <c r="F4915" i="1"/>
  <c r="J4915" i="1" s="1"/>
  <c r="L4915" i="1" s="1"/>
  <c r="F4919" i="1"/>
  <c r="J4919" i="1" s="1"/>
  <c r="L4919" i="1" s="1"/>
  <c r="F4923" i="1"/>
  <c r="J4923" i="1" s="1"/>
  <c r="L4923" i="1" s="1"/>
  <c r="F4927" i="1"/>
  <c r="J4927" i="1" s="1"/>
  <c r="L4927" i="1" s="1"/>
  <c r="F4931" i="1"/>
  <c r="J4931" i="1" s="1"/>
  <c r="L4931" i="1" s="1"/>
  <c r="F4935" i="1"/>
  <c r="J4935" i="1" s="1"/>
  <c r="L4935" i="1" s="1"/>
  <c r="F4939" i="1"/>
  <c r="J4939" i="1" s="1"/>
  <c r="L4939" i="1" s="1"/>
  <c r="F4943" i="1"/>
  <c r="J4943" i="1" s="1"/>
  <c r="L4943" i="1" s="1"/>
  <c r="F4947" i="1"/>
  <c r="J4947" i="1" s="1"/>
  <c r="L4947" i="1" s="1"/>
  <c r="F4951" i="1"/>
  <c r="J4951" i="1" s="1"/>
  <c r="L4951" i="1" s="1"/>
  <c r="F4955" i="1"/>
  <c r="J4955" i="1" s="1"/>
  <c r="L4955" i="1" s="1"/>
  <c r="F4959" i="1"/>
  <c r="J4959" i="1" s="1"/>
  <c r="L4959" i="1" s="1"/>
  <c r="F4963" i="1"/>
  <c r="J4963" i="1" s="1"/>
  <c r="L4963" i="1" s="1"/>
  <c r="F4967" i="1"/>
  <c r="J4967" i="1" s="1"/>
  <c r="L4967" i="1" s="1"/>
  <c r="F4971" i="1"/>
  <c r="J4971" i="1" s="1"/>
  <c r="L4971" i="1" s="1"/>
  <c r="F4975" i="1"/>
  <c r="J4975" i="1" s="1"/>
  <c r="L4975" i="1" s="1"/>
  <c r="F4979" i="1"/>
  <c r="J4979" i="1" s="1"/>
  <c r="L4979" i="1" s="1"/>
  <c r="F4983" i="1"/>
  <c r="J4983" i="1" s="1"/>
  <c r="L4983" i="1" s="1"/>
  <c r="F4987" i="1"/>
  <c r="J4987" i="1" s="1"/>
  <c r="L4987" i="1" s="1"/>
  <c r="F4991" i="1"/>
  <c r="J4991" i="1" s="1"/>
  <c r="L4991" i="1" s="1"/>
  <c r="F4995" i="1"/>
  <c r="J4995" i="1" s="1"/>
  <c r="L4995" i="1" s="1"/>
  <c r="F4999" i="1"/>
  <c r="J4999" i="1" s="1"/>
  <c r="L4999" i="1" s="1"/>
  <c r="F5003" i="1"/>
  <c r="J5003" i="1" s="1"/>
  <c r="L5003" i="1" s="1"/>
  <c r="F5007" i="1"/>
  <c r="J5007" i="1" s="1"/>
  <c r="L5007" i="1" s="1"/>
  <c r="F5011" i="1"/>
  <c r="J5011" i="1" s="1"/>
  <c r="L5011" i="1" s="1"/>
  <c r="F5015" i="1"/>
  <c r="J5015" i="1" s="1"/>
  <c r="L5015" i="1" s="1"/>
  <c r="F5019" i="1"/>
  <c r="J5019" i="1" s="1"/>
  <c r="L5019" i="1" s="1"/>
  <c r="F5023" i="1"/>
  <c r="J5023" i="1" s="1"/>
  <c r="L5023" i="1" s="1"/>
  <c r="F5027" i="1"/>
  <c r="J5027" i="1" s="1"/>
  <c r="L5027" i="1" s="1"/>
  <c r="F5031" i="1"/>
  <c r="J5031" i="1" s="1"/>
  <c r="L5031" i="1" s="1"/>
  <c r="F5035" i="1"/>
  <c r="J5035" i="1" s="1"/>
  <c r="L5035" i="1" s="1"/>
  <c r="F5039" i="1"/>
  <c r="J5039" i="1" s="1"/>
  <c r="L5039" i="1" s="1"/>
  <c r="F5043" i="1"/>
  <c r="J5043" i="1" s="1"/>
  <c r="L5043" i="1" s="1"/>
  <c r="F5047" i="1"/>
  <c r="J5047" i="1" s="1"/>
  <c r="L5047" i="1" s="1"/>
  <c r="F5051" i="1"/>
  <c r="J5051" i="1" s="1"/>
  <c r="L5051" i="1" s="1"/>
  <c r="F5055" i="1"/>
  <c r="J5055" i="1" s="1"/>
  <c r="L5055" i="1" s="1"/>
  <c r="F5059" i="1"/>
  <c r="J5059" i="1" s="1"/>
  <c r="L5059" i="1" s="1"/>
  <c r="F5063" i="1"/>
  <c r="J5063" i="1" s="1"/>
  <c r="L5063" i="1" s="1"/>
  <c r="F5067" i="1"/>
  <c r="J5067" i="1" s="1"/>
  <c r="L5067" i="1" s="1"/>
  <c r="F5071" i="1"/>
  <c r="J5071" i="1" s="1"/>
  <c r="L5071" i="1" s="1"/>
  <c r="F5075" i="1"/>
  <c r="J5075" i="1" s="1"/>
  <c r="L5075" i="1" s="1"/>
  <c r="F5079" i="1"/>
  <c r="J5079" i="1" s="1"/>
  <c r="L5079" i="1" s="1"/>
  <c r="F5083" i="1"/>
  <c r="J5083" i="1" s="1"/>
  <c r="L5083" i="1" s="1"/>
  <c r="F5087" i="1"/>
  <c r="J5087" i="1" s="1"/>
  <c r="L5087" i="1" s="1"/>
  <c r="F5091" i="1"/>
  <c r="J5091" i="1" s="1"/>
  <c r="L5091" i="1" s="1"/>
  <c r="F5095" i="1"/>
  <c r="J5095" i="1" s="1"/>
  <c r="L5095" i="1" s="1"/>
  <c r="F5099" i="1"/>
  <c r="J5099" i="1" s="1"/>
  <c r="L5099" i="1" s="1"/>
  <c r="F5103" i="1"/>
  <c r="J5103" i="1" s="1"/>
  <c r="L5103" i="1" s="1"/>
  <c r="F5107" i="1"/>
  <c r="J5107" i="1" s="1"/>
  <c r="L5107" i="1" s="1"/>
  <c r="F5111" i="1"/>
  <c r="J5111" i="1" s="1"/>
  <c r="L5111" i="1" s="1"/>
  <c r="F5115" i="1"/>
  <c r="J5115" i="1" s="1"/>
  <c r="L5115" i="1" s="1"/>
  <c r="F5119" i="1"/>
  <c r="J5119" i="1" s="1"/>
  <c r="L5119" i="1" s="1"/>
  <c r="F5123" i="1"/>
  <c r="J5123" i="1" s="1"/>
  <c r="L5123" i="1" s="1"/>
  <c r="F5127" i="1"/>
  <c r="J5127" i="1" s="1"/>
  <c r="L5127" i="1" s="1"/>
  <c r="F5131" i="1"/>
  <c r="J5131" i="1" s="1"/>
  <c r="L5131" i="1" s="1"/>
  <c r="F5135" i="1"/>
  <c r="J5135" i="1" s="1"/>
  <c r="L5135" i="1" s="1"/>
  <c r="F5139" i="1"/>
  <c r="J5139" i="1" s="1"/>
  <c r="L5139" i="1" s="1"/>
  <c r="F5143" i="1"/>
  <c r="J5143" i="1" s="1"/>
  <c r="L5143" i="1" s="1"/>
  <c r="F5147" i="1"/>
  <c r="J5147" i="1" s="1"/>
  <c r="L5147" i="1" s="1"/>
  <c r="F5151" i="1"/>
  <c r="J5151" i="1" s="1"/>
  <c r="L5151" i="1" s="1"/>
  <c r="F5155" i="1"/>
  <c r="J5155" i="1" s="1"/>
  <c r="L5155" i="1" s="1"/>
  <c r="F5159" i="1"/>
  <c r="J5159" i="1" s="1"/>
  <c r="L5159" i="1" s="1"/>
  <c r="F5163" i="1"/>
  <c r="J5163" i="1" s="1"/>
  <c r="L5163" i="1" s="1"/>
  <c r="F5167" i="1"/>
  <c r="J5167" i="1" s="1"/>
  <c r="L5167" i="1" s="1"/>
  <c r="F5171" i="1"/>
  <c r="J5171" i="1" s="1"/>
  <c r="L5171" i="1" s="1"/>
  <c r="F5175" i="1"/>
  <c r="J5175" i="1" s="1"/>
  <c r="L5175" i="1" s="1"/>
  <c r="F5179" i="1"/>
  <c r="J5179" i="1" s="1"/>
  <c r="L5179" i="1" s="1"/>
  <c r="F5183" i="1"/>
  <c r="J5183" i="1" s="1"/>
  <c r="L5183" i="1" s="1"/>
  <c r="F5187" i="1"/>
  <c r="J5187" i="1" s="1"/>
  <c r="L5187" i="1" s="1"/>
  <c r="F5191" i="1"/>
  <c r="J5191" i="1" s="1"/>
  <c r="L5191" i="1" s="1"/>
  <c r="F5195" i="1"/>
  <c r="J5195" i="1" s="1"/>
  <c r="L5195" i="1" s="1"/>
  <c r="F5199" i="1"/>
  <c r="J5199" i="1" s="1"/>
  <c r="L5199" i="1" s="1"/>
  <c r="F5203" i="1"/>
  <c r="J5203" i="1" s="1"/>
  <c r="L5203" i="1" s="1"/>
  <c r="F5207" i="1"/>
  <c r="J5207" i="1" s="1"/>
  <c r="L5207" i="1" s="1"/>
  <c r="F5211" i="1"/>
  <c r="J5211" i="1" s="1"/>
  <c r="L5211" i="1" s="1"/>
  <c r="F5215" i="1"/>
  <c r="J5215" i="1" s="1"/>
  <c r="L5215" i="1" s="1"/>
  <c r="F5219" i="1"/>
  <c r="J5219" i="1" s="1"/>
  <c r="L5219" i="1" s="1"/>
  <c r="F5223" i="1"/>
  <c r="J5223" i="1" s="1"/>
  <c r="L5223" i="1" s="1"/>
  <c r="F5227" i="1"/>
  <c r="J5227" i="1" s="1"/>
  <c r="L5227" i="1" s="1"/>
  <c r="F5231" i="1"/>
  <c r="J5231" i="1" s="1"/>
  <c r="L5231" i="1" s="1"/>
  <c r="F5235" i="1"/>
  <c r="J5235" i="1" s="1"/>
  <c r="L5235" i="1" s="1"/>
  <c r="F5239" i="1"/>
  <c r="J5239" i="1" s="1"/>
  <c r="L5239" i="1" s="1"/>
  <c r="F5243" i="1"/>
  <c r="J5243" i="1" s="1"/>
  <c r="L5243" i="1" s="1"/>
  <c r="F5247" i="1"/>
  <c r="J5247" i="1" s="1"/>
  <c r="L5247" i="1" s="1"/>
  <c r="F5251" i="1"/>
  <c r="J5251" i="1" s="1"/>
  <c r="L5251" i="1" s="1"/>
  <c r="F5255" i="1"/>
  <c r="J5255" i="1" s="1"/>
  <c r="L5255" i="1" s="1"/>
  <c r="F5259" i="1"/>
  <c r="J5259" i="1" s="1"/>
  <c r="L5259" i="1" s="1"/>
  <c r="F5263" i="1"/>
  <c r="J5263" i="1" s="1"/>
  <c r="L5263" i="1" s="1"/>
  <c r="F5267" i="1"/>
  <c r="J5267" i="1" s="1"/>
  <c r="L5267" i="1" s="1"/>
  <c r="F5271" i="1"/>
  <c r="J5271" i="1" s="1"/>
  <c r="L5271" i="1" s="1"/>
  <c r="F5275" i="1"/>
  <c r="J5275" i="1" s="1"/>
  <c r="L5275" i="1" s="1"/>
  <c r="F5279" i="1"/>
  <c r="J5279" i="1" s="1"/>
  <c r="L5279" i="1" s="1"/>
  <c r="F5283" i="1"/>
  <c r="J5283" i="1" s="1"/>
  <c r="L5283" i="1" s="1"/>
  <c r="F5287" i="1"/>
  <c r="J5287" i="1" s="1"/>
  <c r="L5287" i="1" s="1"/>
  <c r="F5291" i="1"/>
  <c r="J5291" i="1" s="1"/>
  <c r="L5291" i="1" s="1"/>
  <c r="F5295" i="1"/>
  <c r="J5295" i="1" s="1"/>
  <c r="L5295" i="1" s="1"/>
  <c r="F5299" i="1"/>
  <c r="J5299" i="1" s="1"/>
  <c r="L5299" i="1" s="1"/>
  <c r="F5303" i="1"/>
  <c r="J5303" i="1" s="1"/>
  <c r="L5303" i="1" s="1"/>
  <c r="F5307" i="1"/>
  <c r="J5307" i="1" s="1"/>
  <c r="L5307" i="1" s="1"/>
  <c r="F5311" i="1"/>
  <c r="J5311" i="1" s="1"/>
  <c r="L5311" i="1" s="1"/>
  <c r="F5315" i="1"/>
  <c r="J5315" i="1" s="1"/>
  <c r="L5315" i="1" s="1"/>
  <c r="F5319" i="1"/>
  <c r="J5319" i="1" s="1"/>
  <c r="L5319" i="1" s="1"/>
  <c r="F5323" i="1"/>
  <c r="J5323" i="1" s="1"/>
  <c r="L5323" i="1" s="1"/>
  <c r="F5327" i="1"/>
  <c r="J5327" i="1" s="1"/>
  <c r="L5327" i="1" s="1"/>
  <c r="F5331" i="1"/>
  <c r="J5331" i="1" s="1"/>
  <c r="L5331" i="1" s="1"/>
  <c r="F5335" i="1"/>
  <c r="J5335" i="1" s="1"/>
  <c r="L5335" i="1" s="1"/>
  <c r="F5339" i="1"/>
  <c r="J5339" i="1" s="1"/>
  <c r="L5339" i="1" s="1"/>
  <c r="F5343" i="1"/>
  <c r="J5343" i="1" s="1"/>
  <c r="L5343" i="1" s="1"/>
  <c r="F768" i="1"/>
  <c r="J768" i="1" s="1"/>
  <c r="L768" i="1" s="1"/>
  <c r="F959" i="1"/>
  <c r="J959" i="1" s="1"/>
  <c r="L959" i="1" s="1"/>
  <c r="F1087" i="1"/>
  <c r="J1087" i="1" s="1"/>
  <c r="L1087" i="1" s="1"/>
  <c r="F1215" i="1"/>
  <c r="J1215" i="1" s="1"/>
  <c r="L1215" i="1" s="1"/>
  <c r="F1343" i="1"/>
  <c r="J1343" i="1" s="1"/>
  <c r="L1343" i="1" s="1"/>
  <c r="F1459" i="1"/>
  <c r="J1459" i="1" s="1"/>
  <c r="L1459" i="1" s="1"/>
  <c r="F1523" i="1"/>
  <c r="J1523" i="1" s="1"/>
  <c r="L1523" i="1" s="1"/>
  <c r="F1587" i="1"/>
  <c r="J1587" i="1" s="1"/>
  <c r="L1587" i="1" s="1"/>
  <c r="F1651" i="1"/>
  <c r="J1651" i="1" s="1"/>
  <c r="L1651" i="1" s="1"/>
  <c r="F1715" i="1"/>
  <c r="J1715" i="1" s="1"/>
  <c r="L1715" i="1" s="1"/>
  <c r="F1762" i="1"/>
  <c r="J1762" i="1" s="1"/>
  <c r="L1762" i="1" s="1"/>
  <c r="F1791" i="1"/>
  <c r="J1791" i="1" s="1"/>
  <c r="L1791" i="1" s="1"/>
  <c r="F1808" i="1"/>
  <c r="J1808" i="1" s="1"/>
  <c r="L1808" i="1" s="1"/>
  <c r="F1824" i="1"/>
  <c r="J1824" i="1" s="1"/>
  <c r="L1824" i="1" s="1"/>
  <c r="F1840" i="1"/>
  <c r="J1840" i="1" s="1"/>
  <c r="L1840" i="1" s="1"/>
  <c r="F1856" i="1"/>
  <c r="J1856" i="1" s="1"/>
  <c r="L1856" i="1" s="1"/>
  <c r="F1872" i="1"/>
  <c r="J1872" i="1" s="1"/>
  <c r="L1872" i="1" s="1"/>
  <c r="F1888" i="1"/>
  <c r="J1888" i="1" s="1"/>
  <c r="L1888" i="1" s="1"/>
  <c r="F1904" i="1"/>
  <c r="J1904" i="1" s="1"/>
  <c r="L1904" i="1" s="1"/>
  <c r="F1920" i="1"/>
  <c r="J1920" i="1" s="1"/>
  <c r="L1920" i="1" s="1"/>
  <c r="F1936" i="1"/>
  <c r="J1936" i="1" s="1"/>
  <c r="L1936" i="1" s="1"/>
  <c r="F1952" i="1"/>
  <c r="J1952" i="1" s="1"/>
  <c r="L1952" i="1" s="1"/>
  <c r="F1968" i="1"/>
  <c r="J1968" i="1" s="1"/>
  <c r="L1968" i="1" s="1"/>
  <c r="F1984" i="1"/>
  <c r="J1984" i="1" s="1"/>
  <c r="L1984" i="1" s="1"/>
  <c r="F2000" i="1"/>
  <c r="J2000" i="1" s="1"/>
  <c r="L2000" i="1" s="1"/>
  <c r="F2016" i="1"/>
  <c r="J2016" i="1" s="1"/>
  <c r="L2016" i="1" s="1"/>
  <c r="F2032" i="1"/>
  <c r="J2032" i="1" s="1"/>
  <c r="L2032" i="1" s="1"/>
  <c r="F2048" i="1"/>
  <c r="J2048" i="1" s="1"/>
  <c r="L2048" i="1" s="1"/>
  <c r="F2064" i="1"/>
  <c r="J2064" i="1" s="1"/>
  <c r="L2064" i="1" s="1"/>
  <c r="F2080" i="1"/>
  <c r="J2080" i="1" s="1"/>
  <c r="L2080" i="1" s="1"/>
  <c r="F2096" i="1"/>
  <c r="J2096" i="1" s="1"/>
  <c r="L2096" i="1" s="1"/>
  <c r="F2112" i="1"/>
  <c r="J2112" i="1" s="1"/>
  <c r="L2112" i="1" s="1"/>
  <c r="F2128" i="1"/>
  <c r="J2128" i="1" s="1"/>
  <c r="L2128" i="1" s="1"/>
  <c r="F2144" i="1"/>
  <c r="J2144" i="1" s="1"/>
  <c r="L2144" i="1" s="1"/>
  <c r="F2160" i="1"/>
  <c r="J2160" i="1" s="1"/>
  <c r="L2160" i="1" s="1"/>
  <c r="F2176" i="1"/>
  <c r="J2176" i="1" s="1"/>
  <c r="L2176" i="1" s="1"/>
  <c r="F2192" i="1"/>
  <c r="J2192" i="1" s="1"/>
  <c r="L2192" i="1" s="1"/>
  <c r="F2208" i="1"/>
  <c r="J2208" i="1" s="1"/>
  <c r="L2208" i="1" s="1"/>
  <c r="F2224" i="1"/>
  <c r="J2224" i="1" s="1"/>
  <c r="L2224" i="1" s="1"/>
  <c r="F2239" i="1"/>
  <c r="J2239" i="1" s="1"/>
  <c r="L2239" i="1" s="1"/>
  <c r="F2249" i="1"/>
  <c r="J2249" i="1" s="1"/>
  <c r="L2249" i="1" s="1"/>
  <c r="F2260" i="1"/>
  <c r="J2260" i="1" s="1"/>
  <c r="L2260" i="1" s="1"/>
  <c r="F2271" i="1"/>
  <c r="J2271" i="1" s="1"/>
  <c r="L2271" i="1" s="1"/>
  <c r="F2281" i="1"/>
  <c r="J2281" i="1" s="1"/>
  <c r="L2281" i="1" s="1"/>
  <c r="F2292" i="1"/>
  <c r="J2292" i="1" s="1"/>
  <c r="L2292" i="1" s="1"/>
  <c r="F2303" i="1"/>
  <c r="J2303" i="1" s="1"/>
  <c r="L2303" i="1" s="1"/>
  <c r="F2313" i="1"/>
  <c r="J2313" i="1" s="1"/>
  <c r="L2313" i="1" s="1"/>
  <c r="F2324" i="1"/>
  <c r="J2324" i="1" s="1"/>
  <c r="L2324" i="1" s="1"/>
  <c r="F2335" i="1"/>
  <c r="J2335" i="1" s="1"/>
  <c r="L2335" i="1" s="1"/>
  <c r="F2345" i="1"/>
  <c r="J2345" i="1" s="1"/>
  <c r="L2345" i="1" s="1"/>
  <c r="F2356" i="1"/>
  <c r="J2356" i="1" s="1"/>
  <c r="L2356" i="1" s="1"/>
  <c r="F2367" i="1"/>
  <c r="J2367" i="1" s="1"/>
  <c r="L2367" i="1" s="1"/>
  <c r="F2377" i="1"/>
  <c r="J2377" i="1" s="1"/>
  <c r="L2377" i="1" s="1"/>
  <c r="F2388" i="1"/>
  <c r="J2388" i="1" s="1"/>
  <c r="L2388" i="1" s="1"/>
  <c r="F2399" i="1"/>
  <c r="J2399" i="1" s="1"/>
  <c r="L2399" i="1" s="1"/>
  <c r="F2409" i="1"/>
  <c r="J2409" i="1" s="1"/>
  <c r="L2409" i="1" s="1"/>
  <c r="F2420" i="1"/>
  <c r="J2420" i="1" s="1"/>
  <c r="L2420" i="1" s="1"/>
  <c r="F2431" i="1"/>
  <c r="J2431" i="1" s="1"/>
  <c r="L2431" i="1" s="1"/>
  <c r="F2441" i="1"/>
  <c r="J2441" i="1" s="1"/>
  <c r="L2441" i="1" s="1"/>
  <c r="F2452" i="1"/>
  <c r="J2452" i="1" s="1"/>
  <c r="L2452" i="1" s="1"/>
  <c r="F2463" i="1"/>
  <c r="J2463" i="1" s="1"/>
  <c r="L2463" i="1" s="1"/>
  <c r="F2473" i="1"/>
  <c r="J2473" i="1" s="1"/>
  <c r="L2473" i="1" s="1"/>
  <c r="F2484" i="1"/>
  <c r="J2484" i="1" s="1"/>
  <c r="L2484" i="1" s="1"/>
  <c r="F2495" i="1"/>
  <c r="J2495" i="1" s="1"/>
  <c r="L2495" i="1" s="1"/>
  <c r="F2505" i="1"/>
  <c r="J2505" i="1" s="1"/>
  <c r="L2505" i="1" s="1"/>
  <c r="F2516" i="1"/>
  <c r="J2516" i="1" s="1"/>
  <c r="L2516" i="1" s="1"/>
  <c r="F2527" i="1"/>
  <c r="J2527" i="1" s="1"/>
  <c r="L2527" i="1" s="1"/>
  <c r="F2537" i="1"/>
  <c r="J2537" i="1" s="1"/>
  <c r="L2537" i="1" s="1"/>
  <c r="F2548" i="1"/>
  <c r="J2548" i="1" s="1"/>
  <c r="L2548" i="1" s="1"/>
  <c r="F2559" i="1"/>
  <c r="J2559" i="1" s="1"/>
  <c r="L2559" i="1" s="1"/>
  <c r="F2569" i="1"/>
  <c r="J2569" i="1" s="1"/>
  <c r="L2569" i="1" s="1"/>
  <c r="F2580" i="1"/>
  <c r="J2580" i="1" s="1"/>
  <c r="L2580" i="1" s="1"/>
  <c r="F2591" i="1"/>
  <c r="J2591" i="1" s="1"/>
  <c r="L2591" i="1" s="1"/>
  <c r="F2601" i="1"/>
  <c r="J2601" i="1" s="1"/>
  <c r="L2601" i="1" s="1"/>
  <c r="F2612" i="1"/>
  <c r="J2612" i="1" s="1"/>
  <c r="L2612" i="1" s="1"/>
  <c r="F2623" i="1"/>
  <c r="J2623" i="1" s="1"/>
  <c r="L2623" i="1" s="1"/>
  <c r="F2633" i="1"/>
  <c r="J2633" i="1" s="1"/>
  <c r="L2633" i="1" s="1"/>
  <c r="F2644" i="1"/>
  <c r="J2644" i="1" s="1"/>
  <c r="L2644" i="1" s="1"/>
  <c r="F2655" i="1"/>
  <c r="J2655" i="1" s="1"/>
  <c r="L2655" i="1" s="1"/>
  <c r="F2665" i="1"/>
  <c r="J2665" i="1" s="1"/>
  <c r="L2665" i="1" s="1"/>
  <c r="F2676" i="1"/>
  <c r="J2676" i="1" s="1"/>
  <c r="L2676" i="1" s="1"/>
  <c r="F2687" i="1"/>
  <c r="J2687" i="1" s="1"/>
  <c r="L2687" i="1" s="1"/>
  <c r="F2697" i="1"/>
  <c r="J2697" i="1" s="1"/>
  <c r="L2697" i="1" s="1"/>
  <c r="F2708" i="1"/>
  <c r="J2708" i="1" s="1"/>
  <c r="L2708" i="1" s="1"/>
  <c r="F2719" i="1"/>
  <c r="J2719" i="1" s="1"/>
  <c r="L2719" i="1" s="1"/>
  <c r="F2729" i="1"/>
  <c r="J2729" i="1" s="1"/>
  <c r="L2729" i="1" s="1"/>
  <c r="F2740" i="1"/>
  <c r="J2740" i="1" s="1"/>
  <c r="L2740" i="1" s="1"/>
  <c r="F2751" i="1"/>
  <c r="J2751" i="1" s="1"/>
  <c r="L2751" i="1" s="1"/>
  <c r="F2761" i="1"/>
  <c r="J2761" i="1" s="1"/>
  <c r="L2761" i="1" s="1"/>
  <c r="F2772" i="1"/>
  <c r="J2772" i="1" s="1"/>
  <c r="L2772" i="1" s="1"/>
  <c r="F2783" i="1"/>
  <c r="J2783" i="1" s="1"/>
  <c r="L2783" i="1" s="1"/>
  <c r="F2793" i="1"/>
  <c r="J2793" i="1" s="1"/>
  <c r="L2793" i="1" s="1"/>
  <c r="F2804" i="1"/>
  <c r="J2804" i="1" s="1"/>
  <c r="L2804" i="1" s="1"/>
  <c r="F2814" i="1"/>
  <c r="J2814" i="1" s="1"/>
  <c r="L2814" i="1" s="1"/>
  <c r="F2822" i="1"/>
  <c r="J2822" i="1" s="1"/>
  <c r="L2822" i="1" s="1"/>
  <c r="F2830" i="1"/>
  <c r="J2830" i="1" s="1"/>
  <c r="L2830" i="1" s="1"/>
  <c r="F2838" i="1"/>
  <c r="J2838" i="1" s="1"/>
  <c r="L2838" i="1" s="1"/>
  <c r="F2846" i="1"/>
  <c r="J2846" i="1" s="1"/>
  <c r="L2846" i="1" s="1"/>
  <c r="F2854" i="1"/>
  <c r="J2854" i="1" s="1"/>
  <c r="L2854" i="1" s="1"/>
  <c r="F2862" i="1"/>
  <c r="J2862" i="1" s="1"/>
  <c r="L2862" i="1" s="1"/>
  <c r="F2870" i="1"/>
  <c r="J2870" i="1" s="1"/>
  <c r="L2870" i="1" s="1"/>
  <c r="F2878" i="1"/>
  <c r="J2878" i="1" s="1"/>
  <c r="L2878" i="1" s="1"/>
  <c r="F2886" i="1"/>
  <c r="J2886" i="1" s="1"/>
  <c r="L2886" i="1" s="1"/>
  <c r="F2894" i="1"/>
  <c r="J2894" i="1" s="1"/>
  <c r="L2894" i="1" s="1"/>
  <c r="F2902" i="1"/>
  <c r="J2902" i="1" s="1"/>
  <c r="L2902" i="1" s="1"/>
  <c r="F2910" i="1"/>
  <c r="J2910" i="1" s="1"/>
  <c r="L2910" i="1" s="1"/>
  <c r="F2918" i="1"/>
  <c r="J2918" i="1" s="1"/>
  <c r="L2918" i="1" s="1"/>
  <c r="F2926" i="1"/>
  <c r="J2926" i="1" s="1"/>
  <c r="L2926" i="1" s="1"/>
  <c r="F2934" i="1"/>
  <c r="J2934" i="1" s="1"/>
  <c r="L2934" i="1" s="1"/>
  <c r="F2942" i="1"/>
  <c r="J2942" i="1" s="1"/>
  <c r="L2942" i="1" s="1"/>
  <c r="F2950" i="1"/>
  <c r="J2950" i="1" s="1"/>
  <c r="L2950" i="1" s="1"/>
  <c r="F2958" i="1"/>
  <c r="J2958" i="1" s="1"/>
  <c r="L2958" i="1" s="1"/>
  <c r="F2966" i="1"/>
  <c r="J2966" i="1" s="1"/>
  <c r="L2966" i="1" s="1"/>
  <c r="F2974" i="1"/>
  <c r="J2974" i="1" s="1"/>
  <c r="L2974" i="1" s="1"/>
  <c r="F2982" i="1"/>
  <c r="J2982" i="1" s="1"/>
  <c r="L2982" i="1" s="1"/>
  <c r="F2990" i="1"/>
  <c r="J2990" i="1" s="1"/>
  <c r="L2990" i="1" s="1"/>
  <c r="F2995" i="1"/>
  <c r="J2995" i="1" s="1"/>
  <c r="L2995" i="1" s="1"/>
  <c r="F3000" i="1"/>
  <c r="J3000" i="1" s="1"/>
  <c r="L3000" i="1" s="1"/>
  <c r="F3006" i="1"/>
  <c r="J3006" i="1" s="1"/>
  <c r="L3006" i="1" s="1"/>
  <c r="F3011" i="1"/>
  <c r="J3011" i="1" s="1"/>
  <c r="L3011" i="1" s="1"/>
  <c r="F3016" i="1"/>
  <c r="J3016" i="1" s="1"/>
  <c r="L3016" i="1" s="1"/>
  <c r="F3022" i="1"/>
  <c r="J3022" i="1" s="1"/>
  <c r="L3022" i="1" s="1"/>
  <c r="F3027" i="1"/>
  <c r="J3027" i="1" s="1"/>
  <c r="L3027" i="1" s="1"/>
  <c r="F3032" i="1"/>
  <c r="J3032" i="1" s="1"/>
  <c r="L3032" i="1" s="1"/>
  <c r="F3038" i="1"/>
  <c r="J3038" i="1" s="1"/>
  <c r="L3038" i="1" s="1"/>
  <c r="F3043" i="1"/>
  <c r="J3043" i="1" s="1"/>
  <c r="L3043" i="1" s="1"/>
  <c r="F3048" i="1"/>
  <c r="J3048" i="1" s="1"/>
  <c r="L3048" i="1" s="1"/>
  <c r="F3054" i="1"/>
  <c r="J3054" i="1" s="1"/>
  <c r="L3054" i="1" s="1"/>
  <c r="F3059" i="1"/>
  <c r="J3059" i="1" s="1"/>
  <c r="L3059" i="1" s="1"/>
  <c r="F3064" i="1"/>
  <c r="J3064" i="1" s="1"/>
  <c r="L3064" i="1" s="1"/>
  <c r="F3070" i="1"/>
  <c r="J3070" i="1" s="1"/>
  <c r="L3070" i="1" s="1"/>
  <c r="F3075" i="1"/>
  <c r="J3075" i="1" s="1"/>
  <c r="L3075" i="1" s="1"/>
  <c r="F3080" i="1"/>
  <c r="J3080" i="1" s="1"/>
  <c r="L3080" i="1" s="1"/>
  <c r="F3086" i="1"/>
  <c r="J3086" i="1" s="1"/>
  <c r="L3086" i="1" s="1"/>
  <c r="F3091" i="1"/>
  <c r="J3091" i="1" s="1"/>
  <c r="L3091" i="1" s="1"/>
  <c r="F3096" i="1"/>
  <c r="J3096" i="1" s="1"/>
  <c r="L3096" i="1" s="1"/>
  <c r="F3102" i="1"/>
  <c r="J3102" i="1" s="1"/>
  <c r="L3102" i="1" s="1"/>
  <c r="F3107" i="1"/>
  <c r="J3107" i="1" s="1"/>
  <c r="L3107" i="1" s="1"/>
  <c r="F3112" i="1"/>
  <c r="J3112" i="1" s="1"/>
  <c r="L3112" i="1" s="1"/>
  <c r="F3118" i="1"/>
  <c r="J3118" i="1" s="1"/>
  <c r="L3118" i="1" s="1"/>
  <c r="F3123" i="1"/>
  <c r="J3123" i="1" s="1"/>
  <c r="L3123" i="1" s="1"/>
  <c r="F3128" i="1"/>
  <c r="J3128" i="1" s="1"/>
  <c r="L3128" i="1" s="1"/>
  <c r="F3134" i="1"/>
  <c r="J3134" i="1" s="1"/>
  <c r="L3134" i="1" s="1"/>
  <c r="F3139" i="1"/>
  <c r="J3139" i="1" s="1"/>
  <c r="L3139" i="1" s="1"/>
  <c r="F3144" i="1"/>
  <c r="J3144" i="1" s="1"/>
  <c r="L3144" i="1" s="1"/>
  <c r="F3150" i="1"/>
  <c r="J3150" i="1" s="1"/>
  <c r="L3150" i="1" s="1"/>
  <c r="F3155" i="1"/>
  <c r="J3155" i="1" s="1"/>
  <c r="L3155" i="1" s="1"/>
  <c r="F3160" i="1"/>
  <c r="J3160" i="1" s="1"/>
  <c r="L3160" i="1" s="1"/>
  <c r="F3166" i="1"/>
  <c r="J3166" i="1" s="1"/>
  <c r="L3166" i="1" s="1"/>
  <c r="F3171" i="1"/>
  <c r="J3171" i="1" s="1"/>
  <c r="L3171" i="1" s="1"/>
  <c r="F3176" i="1"/>
  <c r="J3176" i="1" s="1"/>
  <c r="L3176" i="1" s="1"/>
  <c r="F3182" i="1"/>
  <c r="J3182" i="1" s="1"/>
  <c r="L3182" i="1" s="1"/>
  <c r="F3187" i="1"/>
  <c r="J3187" i="1" s="1"/>
  <c r="L3187" i="1" s="1"/>
  <c r="F3192" i="1"/>
  <c r="J3192" i="1" s="1"/>
  <c r="L3192" i="1" s="1"/>
  <c r="F3198" i="1"/>
  <c r="J3198" i="1" s="1"/>
  <c r="L3198" i="1" s="1"/>
  <c r="F3203" i="1"/>
  <c r="J3203" i="1" s="1"/>
  <c r="L3203" i="1" s="1"/>
  <c r="F3208" i="1"/>
  <c r="J3208" i="1" s="1"/>
  <c r="L3208" i="1" s="1"/>
  <c r="F3214" i="1"/>
  <c r="J3214" i="1" s="1"/>
  <c r="L3214" i="1" s="1"/>
  <c r="F3219" i="1"/>
  <c r="J3219" i="1" s="1"/>
  <c r="L3219" i="1" s="1"/>
  <c r="F3224" i="1"/>
  <c r="J3224" i="1" s="1"/>
  <c r="L3224" i="1" s="1"/>
  <c r="F3230" i="1"/>
  <c r="J3230" i="1" s="1"/>
  <c r="L3230" i="1" s="1"/>
  <c r="F3235" i="1"/>
  <c r="J3235" i="1" s="1"/>
  <c r="L3235" i="1" s="1"/>
  <c r="F3240" i="1"/>
  <c r="J3240" i="1" s="1"/>
  <c r="L3240" i="1" s="1"/>
  <c r="F3246" i="1"/>
  <c r="J3246" i="1" s="1"/>
  <c r="L3246" i="1" s="1"/>
  <c r="F3251" i="1"/>
  <c r="J3251" i="1" s="1"/>
  <c r="L3251" i="1" s="1"/>
  <c r="F3256" i="1"/>
  <c r="J3256" i="1" s="1"/>
  <c r="L3256" i="1" s="1"/>
  <c r="F3262" i="1"/>
  <c r="J3262" i="1" s="1"/>
  <c r="L3262" i="1" s="1"/>
  <c r="F3267" i="1"/>
  <c r="J3267" i="1" s="1"/>
  <c r="L3267" i="1" s="1"/>
  <c r="F3272" i="1"/>
  <c r="J3272" i="1" s="1"/>
  <c r="L3272" i="1" s="1"/>
  <c r="F3278" i="1"/>
  <c r="J3278" i="1" s="1"/>
  <c r="L3278" i="1" s="1"/>
  <c r="F3283" i="1"/>
  <c r="J3283" i="1" s="1"/>
  <c r="L3283" i="1" s="1"/>
  <c r="F3288" i="1"/>
  <c r="J3288" i="1" s="1"/>
  <c r="L3288" i="1" s="1"/>
  <c r="F3294" i="1"/>
  <c r="J3294" i="1" s="1"/>
  <c r="L3294" i="1" s="1"/>
  <c r="F3299" i="1"/>
  <c r="J3299" i="1" s="1"/>
  <c r="L3299" i="1" s="1"/>
  <c r="F3304" i="1"/>
  <c r="J3304" i="1" s="1"/>
  <c r="L3304" i="1" s="1"/>
  <c r="F3310" i="1"/>
  <c r="J3310" i="1" s="1"/>
  <c r="L3310" i="1" s="1"/>
  <c r="F3315" i="1"/>
  <c r="J3315" i="1" s="1"/>
  <c r="L3315" i="1" s="1"/>
  <c r="F3320" i="1"/>
  <c r="J3320" i="1" s="1"/>
  <c r="L3320" i="1" s="1"/>
  <c r="F3326" i="1"/>
  <c r="J3326" i="1" s="1"/>
  <c r="L3326" i="1" s="1"/>
  <c r="F3331" i="1"/>
  <c r="J3331" i="1" s="1"/>
  <c r="L3331" i="1" s="1"/>
  <c r="F3336" i="1"/>
  <c r="J3336" i="1" s="1"/>
  <c r="L3336" i="1" s="1"/>
  <c r="F3342" i="1"/>
  <c r="J3342" i="1" s="1"/>
  <c r="L3342" i="1" s="1"/>
  <c r="F3347" i="1"/>
  <c r="J3347" i="1" s="1"/>
  <c r="L3347" i="1" s="1"/>
  <c r="F3352" i="1"/>
  <c r="J3352" i="1" s="1"/>
  <c r="L3352" i="1" s="1"/>
  <c r="F3356" i="1"/>
  <c r="J3356" i="1" s="1"/>
  <c r="L3356" i="1" s="1"/>
  <c r="F3360" i="1"/>
  <c r="J3360" i="1" s="1"/>
  <c r="L3360" i="1" s="1"/>
  <c r="F3364" i="1"/>
  <c r="J3364" i="1" s="1"/>
  <c r="L3364" i="1" s="1"/>
  <c r="F3368" i="1"/>
  <c r="J3368" i="1" s="1"/>
  <c r="L3368" i="1" s="1"/>
  <c r="F3372" i="1"/>
  <c r="J3372" i="1" s="1"/>
  <c r="L3372" i="1" s="1"/>
  <c r="F3376" i="1"/>
  <c r="J3376" i="1" s="1"/>
  <c r="L3376" i="1" s="1"/>
  <c r="F3380" i="1"/>
  <c r="J3380" i="1" s="1"/>
  <c r="L3380" i="1" s="1"/>
  <c r="F3384" i="1"/>
  <c r="J3384" i="1" s="1"/>
  <c r="L3384" i="1" s="1"/>
  <c r="F3388" i="1"/>
  <c r="J3388" i="1" s="1"/>
  <c r="L3388" i="1" s="1"/>
  <c r="F3392" i="1"/>
  <c r="J3392" i="1" s="1"/>
  <c r="L3392" i="1" s="1"/>
  <c r="F3396" i="1"/>
  <c r="J3396" i="1" s="1"/>
  <c r="L3396" i="1" s="1"/>
  <c r="F3400" i="1"/>
  <c r="J3400" i="1" s="1"/>
  <c r="L3400" i="1" s="1"/>
  <c r="F3404" i="1"/>
  <c r="J3404" i="1" s="1"/>
  <c r="L3404" i="1" s="1"/>
  <c r="F3408" i="1"/>
  <c r="J3408" i="1" s="1"/>
  <c r="L3408" i="1" s="1"/>
  <c r="F3412" i="1"/>
  <c r="J3412" i="1" s="1"/>
  <c r="L3412" i="1" s="1"/>
  <c r="F3416" i="1"/>
  <c r="J3416" i="1" s="1"/>
  <c r="L3416" i="1" s="1"/>
  <c r="F3420" i="1"/>
  <c r="J3420" i="1" s="1"/>
  <c r="L3420" i="1" s="1"/>
  <c r="F3424" i="1"/>
  <c r="J3424" i="1" s="1"/>
  <c r="L3424" i="1" s="1"/>
  <c r="F3428" i="1"/>
  <c r="J3428" i="1" s="1"/>
  <c r="L3428" i="1" s="1"/>
  <c r="F3432" i="1"/>
  <c r="J3432" i="1" s="1"/>
  <c r="L3432" i="1" s="1"/>
  <c r="F3436" i="1"/>
  <c r="J3436" i="1" s="1"/>
  <c r="L3436" i="1" s="1"/>
  <c r="F3440" i="1"/>
  <c r="J3440" i="1" s="1"/>
  <c r="L3440" i="1" s="1"/>
  <c r="F3444" i="1"/>
  <c r="J3444" i="1" s="1"/>
  <c r="L3444" i="1" s="1"/>
  <c r="F3448" i="1"/>
  <c r="J3448" i="1" s="1"/>
  <c r="L3448" i="1" s="1"/>
  <c r="F3452" i="1"/>
  <c r="J3452" i="1" s="1"/>
  <c r="L3452" i="1" s="1"/>
  <c r="F3456" i="1"/>
  <c r="J3456" i="1" s="1"/>
  <c r="L3456" i="1" s="1"/>
  <c r="F3460" i="1"/>
  <c r="J3460" i="1" s="1"/>
  <c r="L3460" i="1" s="1"/>
  <c r="F3464" i="1"/>
  <c r="J3464" i="1" s="1"/>
  <c r="L3464" i="1" s="1"/>
  <c r="F3468" i="1"/>
  <c r="J3468" i="1" s="1"/>
  <c r="L3468" i="1" s="1"/>
  <c r="F3472" i="1"/>
  <c r="J3472" i="1" s="1"/>
  <c r="L3472" i="1" s="1"/>
  <c r="F3476" i="1"/>
  <c r="J3476" i="1" s="1"/>
  <c r="L3476" i="1" s="1"/>
  <c r="F3480" i="1"/>
  <c r="J3480" i="1" s="1"/>
  <c r="L3480" i="1" s="1"/>
  <c r="F3484" i="1"/>
  <c r="J3484" i="1" s="1"/>
  <c r="L3484" i="1" s="1"/>
  <c r="F3488" i="1"/>
  <c r="J3488" i="1" s="1"/>
  <c r="L3488" i="1" s="1"/>
  <c r="F3492" i="1"/>
  <c r="J3492" i="1" s="1"/>
  <c r="L3492" i="1" s="1"/>
  <c r="F3496" i="1"/>
  <c r="J3496" i="1" s="1"/>
  <c r="L3496" i="1" s="1"/>
  <c r="F3500" i="1"/>
  <c r="J3500" i="1" s="1"/>
  <c r="L3500" i="1" s="1"/>
  <c r="F3504" i="1"/>
  <c r="J3504" i="1" s="1"/>
  <c r="L3504" i="1" s="1"/>
  <c r="F3508" i="1"/>
  <c r="J3508" i="1" s="1"/>
  <c r="L3508" i="1" s="1"/>
  <c r="F3512" i="1"/>
  <c r="J3512" i="1" s="1"/>
  <c r="L3512" i="1" s="1"/>
  <c r="F3516" i="1"/>
  <c r="J3516" i="1" s="1"/>
  <c r="L3516" i="1" s="1"/>
  <c r="F3520" i="1"/>
  <c r="J3520" i="1" s="1"/>
  <c r="L3520" i="1" s="1"/>
  <c r="F3524" i="1"/>
  <c r="J3524" i="1" s="1"/>
  <c r="L3524" i="1" s="1"/>
  <c r="F3528" i="1"/>
  <c r="J3528" i="1" s="1"/>
  <c r="L3528" i="1" s="1"/>
  <c r="F3532" i="1"/>
  <c r="J3532" i="1" s="1"/>
  <c r="L3532" i="1" s="1"/>
  <c r="F3536" i="1"/>
  <c r="J3536" i="1" s="1"/>
  <c r="L3536" i="1" s="1"/>
  <c r="F3540" i="1"/>
  <c r="J3540" i="1" s="1"/>
  <c r="L3540" i="1" s="1"/>
  <c r="F3544" i="1"/>
  <c r="J3544" i="1" s="1"/>
  <c r="L3544" i="1" s="1"/>
  <c r="F3548" i="1"/>
  <c r="J3548" i="1" s="1"/>
  <c r="L3548" i="1" s="1"/>
  <c r="F3552" i="1"/>
  <c r="J3552" i="1" s="1"/>
  <c r="L3552" i="1" s="1"/>
  <c r="F3556" i="1"/>
  <c r="J3556" i="1" s="1"/>
  <c r="L3556" i="1" s="1"/>
  <c r="F3560" i="1"/>
  <c r="J3560" i="1" s="1"/>
  <c r="L3560" i="1" s="1"/>
  <c r="F3564" i="1"/>
  <c r="J3564" i="1" s="1"/>
  <c r="L3564" i="1" s="1"/>
  <c r="F3568" i="1"/>
  <c r="J3568" i="1" s="1"/>
  <c r="L3568" i="1" s="1"/>
  <c r="F3572" i="1"/>
  <c r="J3572" i="1" s="1"/>
  <c r="L3572" i="1" s="1"/>
  <c r="F3576" i="1"/>
  <c r="J3576" i="1" s="1"/>
  <c r="L3576" i="1" s="1"/>
  <c r="F3580" i="1"/>
  <c r="J3580" i="1" s="1"/>
  <c r="L3580" i="1" s="1"/>
  <c r="F3584" i="1"/>
  <c r="J3584" i="1" s="1"/>
  <c r="L3584" i="1" s="1"/>
  <c r="F3588" i="1"/>
  <c r="J3588" i="1" s="1"/>
  <c r="L3588" i="1" s="1"/>
  <c r="F3592" i="1"/>
  <c r="J3592" i="1" s="1"/>
  <c r="L3592" i="1" s="1"/>
  <c r="F3596" i="1"/>
  <c r="J3596" i="1" s="1"/>
  <c r="L3596" i="1" s="1"/>
  <c r="F3600" i="1"/>
  <c r="J3600" i="1" s="1"/>
  <c r="L3600" i="1" s="1"/>
  <c r="F3604" i="1"/>
  <c r="J3604" i="1" s="1"/>
  <c r="L3604" i="1" s="1"/>
  <c r="F3608" i="1"/>
  <c r="J3608" i="1" s="1"/>
  <c r="L3608" i="1" s="1"/>
  <c r="F3612" i="1"/>
  <c r="J3612" i="1" s="1"/>
  <c r="L3612" i="1" s="1"/>
  <c r="F3616" i="1"/>
  <c r="J3616" i="1" s="1"/>
  <c r="L3616" i="1" s="1"/>
  <c r="F3620" i="1"/>
  <c r="J3620" i="1" s="1"/>
  <c r="L3620" i="1" s="1"/>
  <c r="F3624" i="1"/>
  <c r="J3624" i="1" s="1"/>
  <c r="L3624" i="1" s="1"/>
  <c r="F3628" i="1"/>
  <c r="J3628" i="1" s="1"/>
  <c r="L3628" i="1" s="1"/>
  <c r="F3632" i="1"/>
  <c r="J3632" i="1" s="1"/>
  <c r="L3632" i="1" s="1"/>
  <c r="F3636" i="1"/>
  <c r="J3636" i="1" s="1"/>
  <c r="L3636" i="1" s="1"/>
  <c r="F3640" i="1"/>
  <c r="J3640" i="1" s="1"/>
  <c r="L3640" i="1" s="1"/>
  <c r="F3644" i="1"/>
  <c r="J3644" i="1" s="1"/>
  <c r="L3644" i="1" s="1"/>
  <c r="F3648" i="1"/>
  <c r="J3648" i="1" s="1"/>
  <c r="L3648" i="1" s="1"/>
  <c r="F3652" i="1"/>
  <c r="J3652" i="1" s="1"/>
  <c r="L3652" i="1" s="1"/>
  <c r="F3656" i="1"/>
  <c r="J3656" i="1" s="1"/>
  <c r="L3656" i="1" s="1"/>
  <c r="F3660" i="1"/>
  <c r="J3660" i="1" s="1"/>
  <c r="L3660" i="1" s="1"/>
  <c r="F3664" i="1"/>
  <c r="J3664" i="1" s="1"/>
  <c r="L3664" i="1" s="1"/>
  <c r="F3668" i="1"/>
  <c r="J3668" i="1" s="1"/>
  <c r="L3668" i="1" s="1"/>
  <c r="F3672" i="1"/>
  <c r="J3672" i="1" s="1"/>
  <c r="L3672" i="1" s="1"/>
  <c r="F3676" i="1"/>
  <c r="J3676" i="1" s="1"/>
  <c r="L3676" i="1" s="1"/>
  <c r="F3680" i="1"/>
  <c r="J3680" i="1" s="1"/>
  <c r="L3680" i="1" s="1"/>
  <c r="F3684" i="1"/>
  <c r="J3684" i="1" s="1"/>
  <c r="L3684" i="1" s="1"/>
  <c r="F3688" i="1"/>
  <c r="J3688" i="1" s="1"/>
  <c r="L3688" i="1" s="1"/>
  <c r="F3692" i="1"/>
  <c r="J3692" i="1" s="1"/>
  <c r="L3692" i="1" s="1"/>
  <c r="F3696" i="1"/>
  <c r="J3696" i="1" s="1"/>
  <c r="L3696" i="1" s="1"/>
  <c r="F3700" i="1"/>
  <c r="J3700" i="1" s="1"/>
  <c r="L3700" i="1" s="1"/>
  <c r="F3704" i="1"/>
  <c r="J3704" i="1" s="1"/>
  <c r="L3704" i="1" s="1"/>
  <c r="F3708" i="1"/>
  <c r="J3708" i="1" s="1"/>
  <c r="L3708" i="1" s="1"/>
  <c r="F3712" i="1"/>
  <c r="J3712" i="1" s="1"/>
  <c r="L3712" i="1" s="1"/>
  <c r="F3716" i="1"/>
  <c r="J3716" i="1" s="1"/>
  <c r="L3716" i="1" s="1"/>
  <c r="F3720" i="1"/>
  <c r="J3720" i="1" s="1"/>
  <c r="L3720" i="1" s="1"/>
  <c r="F3724" i="1"/>
  <c r="J3724" i="1" s="1"/>
  <c r="L3724" i="1" s="1"/>
  <c r="F3728" i="1"/>
  <c r="J3728" i="1" s="1"/>
  <c r="L3728" i="1" s="1"/>
  <c r="F3732" i="1"/>
  <c r="J3732" i="1" s="1"/>
  <c r="L3732" i="1" s="1"/>
  <c r="F3736" i="1"/>
  <c r="J3736" i="1" s="1"/>
  <c r="L3736" i="1" s="1"/>
  <c r="F3740" i="1"/>
  <c r="J3740" i="1" s="1"/>
  <c r="L3740" i="1" s="1"/>
  <c r="F3744" i="1"/>
  <c r="J3744" i="1" s="1"/>
  <c r="L3744" i="1" s="1"/>
  <c r="F3748" i="1"/>
  <c r="J3748" i="1" s="1"/>
  <c r="L3748" i="1" s="1"/>
  <c r="F3752" i="1"/>
  <c r="J3752" i="1" s="1"/>
  <c r="L3752" i="1" s="1"/>
  <c r="F3756" i="1"/>
  <c r="J3756" i="1" s="1"/>
  <c r="L3756" i="1" s="1"/>
  <c r="F3760" i="1"/>
  <c r="J3760" i="1" s="1"/>
  <c r="L3760" i="1" s="1"/>
  <c r="F3764" i="1"/>
  <c r="J3764" i="1" s="1"/>
  <c r="L3764" i="1" s="1"/>
  <c r="F3768" i="1"/>
  <c r="J3768" i="1" s="1"/>
  <c r="L3768" i="1" s="1"/>
  <c r="F3772" i="1"/>
  <c r="J3772" i="1" s="1"/>
  <c r="L3772" i="1" s="1"/>
  <c r="F3776" i="1"/>
  <c r="J3776" i="1" s="1"/>
  <c r="L3776" i="1" s="1"/>
  <c r="F3780" i="1"/>
  <c r="J3780" i="1" s="1"/>
  <c r="L3780" i="1" s="1"/>
  <c r="F3784" i="1"/>
  <c r="J3784" i="1" s="1"/>
  <c r="L3784" i="1" s="1"/>
  <c r="F3788" i="1"/>
  <c r="J3788" i="1" s="1"/>
  <c r="L3788" i="1" s="1"/>
  <c r="F3792" i="1"/>
  <c r="J3792" i="1" s="1"/>
  <c r="L3792" i="1" s="1"/>
  <c r="F3796" i="1"/>
  <c r="J3796" i="1" s="1"/>
  <c r="L3796" i="1" s="1"/>
  <c r="F3800" i="1"/>
  <c r="J3800" i="1" s="1"/>
  <c r="L3800" i="1" s="1"/>
  <c r="F3804" i="1"/>
  <c r="J3804" i="1" s="1"/>
  <c r="L3804" i="1" s="1"/>
  <c r="F3808" i="1"/>
  <c r="J3808" i="1" s="1"/>
  <c r="L3808" i="1" s="1"/>
  <c r="F3812" i="1"/>
  <c r="J3812" i="1" s="1"/>
  <c r="L3812" i="1" s="1"/>
  <c r="F3816" i="1"/>
  <c r="J3816" i="1" s="1"/>
  <c r="L3816" i="1" s="1"/>
  <c r="F3820" i="1"/>
  <c r="J3820" i="1" s="1"/>
  <c r="L3820" i="1" s="1"/>
  <c r="F3824" i="1"/>
  <c r="J3824" i="1" s="1"/>
  <c r="L3824" i="1" s="1"/>
  <c r="F3828" i="1"/>
  <c r="J3828" i="1" s="1"/>
  <c r="L3828" i="1" s="1"/>
  <c r="F3832" i="1"/>
  <c r="J3832" i="1" s="1"/>
  <c r="L3832" i="1" s="1"/>
  <c r="F3836" i="1"/>
  <c r="J3836" i="1" s="1"/>
  <c r="L3836" i="1" s="1"/>
  <c r="F3840" i="1"/>
  <c r="J3840" i="1" s="1"/>
  <c r="L3840" i="1" s="1"/>
  <c r="F3844" i="1"/>
  <c r="J3844" i="1" s="1"/>
  <c r="L3844" i="1" s="1"/>
  <c r="F3848" i="1"/>
  <c r="J3848" i="1" s="1"/>
  <c r="L3848" i="1" s="1"/>
  <c r="F3852" i="1"/>
  <c r="J3852" i="1" s="1"/>
  <c r="L3852" i="1" s="1"/>
  <c r="F3856" i="1"/>
  <c r="J3856" i="1" s="1"/>
  <c r="L3856" i="1" s="1"/>
  <c r="F3860" i="1"/>
  <c r="J3860" i="1" s="1"/>
  <c r="L3860" i="1" s="1"/>
  <c r="F3864" i="1"/>
  <c r="J3864" i="1" s="1"/>
  <c r="L3864" i="1" s="1"/>
  <c r="F3868" i="1"/>
  <c r="J3868" i="1" s="1"/>
  <c r="L3868" i="1" s="1"/>
  <c r="F3872" i="1"/>
  <c r="J3872" i="1" s="1"/>
  <c r="L3872" i="1" s="1"/>
  <c r="F3876" i="1"/>
  <c r="J3876" i="1" s="1"/>
  <c r="L3876" i="1" s="1"/>
  <c r="F3880" i="1"/>
  <c r="J3880" i="1" s="1"/>
  <c r="L3880" i="1" s="1"/>
  <c r="F3884" i="1"/>
  <c r="J3884" i="1" s="1"/>
  <c r="L3884" i="1" s="1"/>
  <c r="F3888" i="1"/>
  <c r="J3888" i="1" s="1"/>
  <c r="L3888" i="1" s="1"/>
  <c r="F3892" i="1"/>
  <c r="J3892" i="1" s="1"/>
  <c r="L3892" i="1" s="1"/>
  <c r="F3896" i="1"/>
  <c r="J3896" i="1" s="1"/>
  <c r="L3896" i="1" s="1"/>
  <c r="F3900" i="1"/>
  <c r="J3900" i="1" s="1"/>
  <c r="L3900" i="1" s="1"/>
  <c r="F3904" i="1"/>
  <c r="J3904" i="1" s="1"/>
  <c r="L3904" i="1" s="1"/>
  <c r="F3908" i="1"/>
  <c r="J3908" i="1" s="1"/>
  <c r="L3908" i="1" s="1"/>
  <c r="F3912" i="1"/>
  <c r="J3912" i="1" s="1"/>
  <c r="L3912" i="1" s="1"/>
  <c r="F3916" i="1"/>
  <c r="J3916" i="1" s="1"/>
  <c r="L3916" i="1" s="1"/>
  <c r="F3920" i="1"/>
  <c r="J3920" i="1" s="1"/>
  <c r="L3920" i="1" s="1"/>
  <c r="F3924" i="1"/>
  <c r="J3924" i="1" s="1"/>
  <c r="L3924" i="1" s="1"/>
  <c r="F3928" i="1"/>
  <c r="J3928" i="1" s="1"/>
  <c r="L3928" i="1" s="1"/>
  <c r="F3932" i="1"/>
  <c r="J3932" i="1" s="1"/>
  <c r="L3932" i="1" s="1"/>
  <c r="F3936" i="1"/>
  <c r="J3936" i="1" s="1"/>
  <c r="L3936" i="1" s="1"/>
  <c r="F3940" i="1"/>
  <c r="J3940" i="1" s="1"/>
  <c r="L3940" i="1" s="1"/>
  <c r="F3944" i="1"/>
  <c r="J3944" i="1" s="1"/>
  <c r="L3944" i="1" s="1"/>
  <c r="F3948" i="1"/>
  <c r="J3948" i="1" s="1"/>
  <c r="L3948" i="1" s="1"/>
  <c r="F3952" i="1"/>
  <c r="J3952" i="1" s="1"/>
  <c r="L3952" i="1" s="1"/>
  <c r="F3956" i="1"/>
  <c r="J3956" i="1" s="1"/>
  <c r="L3956" i="1" s="1"/>
  <c r="F3960" i="1"/>
  <c r="J3960" i="1" s="1"/>
  <c r="L3960" i="1" s="1"/>
  <c r="F3964" i="1"/>
  <c r="J3964" i="1" s="1"/>
  <c r="L3964" i="1" s="1"/>
  <c r="F3968" i="1"/>
  <c r="J3968" i="1" s="1"/>
  <c r="L3968" i="1" s="1"/>
  <c r="F3972" i="1"/>
  <c r="J3972" i="1" s="1"/>
  <c r="L3972" i="1" s="1"/>
  <c r="F3976" i="1"/>
  <c r="J3976" i="1" s="1"/>
  <c r="L3976" i="1" s="1"/>
  <c r="F3980" i="1"/>
  <c r="J3980" i="1" s="1"/>
  <c r="L3980" i="1" s="1"/>
  <c r="F3984" i="1"/>
  <c r="J3984" i="1" s="1"/>
  <c r="L3984" i="1" s="1"/>
  <c r="F3988" i="1"/>
  <c r="J3988" i="1" s="1"/>
  <c r="L3988" i="1" s="1"/>
  <c r="F3992" i="1"/>
  <c r="J3992" i="1" s="1"/>
  <c r="L3992" i="1" s="1"/>
  <c r="F3996" i="1"/>
  <c r="J3996" i="1" s="1"/>
  <c r="L3996" i="1" s="1"/>
  <c r="F4000" i="1"/>
  <c r="J4000" i="1" s="1"/>
  <c r="L4000" i="1" s="1"/>
  <c r="F4004" i="1"/>
  <c r="J4004" i="1" s="1"/>
  <c r="L4004" i="1" s="1"/>
  <c r="F4008" i="1"/>
  <c r="J4008" i="1" s="1"/>
  <c r="L4008" i="1" s="1"/>
  <c r="F4012" i="1"/>
  <c r="J4012" i="1" s="1"/>
  <c r="L4012" i="1" s="1"/>
  <c r="F4016" i="1"/>
  <c r="J4016" i="1" s="1"/>
  <c r="L4016" i="1" s="1"/>
  <c r="F4020" i="1"/>
  <c r="J4020" i="1" s="1"/>
  <c r="L4020" i="1" s="1"/>
  <c r="F4024" i="1"/>
  <c r="J4024" i="1" s="1"/>
  <c r="L4024" i="1" s="1"/>
  <c r="F4028" i="1"/>
  <c r="J4028" i="1" s="1"/>
  <c r="L4028" i="1" s="1"/>
  <c r="F4032" i="1"/>
  <c r="J4032" i="1" s="1"/>
  <c r="L4032" i="1" s="1"/>
  <c r="F4036" i="1"/>
  <c r="J4036" i="1" s="1"/>
  <c r="L4036" i="1" s="1"/>
  <c r="F4040" i="1"/>
  <c r="J4040" i="1" s="1"/>
  <c r="L4040" i="1" s="1"/>
  <c r="F4044" i="1"/>
  <c r="J4044" i="1" s="1"/>
  <c r="L4044" i="1" s="1"/>
  <c r="F4048" i="1"/>
  <c r="J4048" i="1" s="1"/>
  <c r="L4048" i="1" s="1"/>
  <c r="F4052" i="1"/>
  <c r="J4052" i="1" s="1"/>
  <c r="L4052" i="1" s="1"/>
  <c r="F4056" i="1"/>
  <c r="J4056" i="1" s="1"/>
  <c r="L4056" i="1" s="1"/>
  <c r="F4060" i="1"/>
  <c r="J4060" i="1" s="1"/>
  <c r="L4060" i="1" s="1"/>
  <c r="F4064" i="1"/>
  <c r="J4064" i="1" s="1"/>
  <c r="L4064" i="1" s="1"/>
  <c r="F4068" i="1"/>
  <c r="J4068" i="1" s="1"/>
  <c r="L4068" i="1" s="1"/>
  <c r="F4072" i="1"/>
  <c r="J4072" i="1" s="1"/>
  <c r="L4072" i="1" s="1"/>
  <c r="F4076" i="1"/>
  <c r="J4076" i="1" s="1"/>
  <c r="L4076" i="1" s="1"/>
  <c r="F4080" i="1"/>
  <c r="J4080" i="1" s="1"/>
  <c r="L4080" i="1" s="1"/>
  <c r="F4084" i="1"/>
  <c r="J4084" i="1" s="1"/>
  <c r="L4084" i="1" s="1"/>
  <c r="F4088" i="1"/>
  <c r="J4088" i="1" s="1"/>
  <c r="L4088" i="1" s="1"/>
  <c r="F4092" i="1"/>
  <c r="J4092" i="1" s="1"/>
  <c r="L4092" i="1" s="1"/>
  <c r="F4096" i="1"/>
  <c r="J4096" i="1" s="1"/>
  <c r="L4096" i="1" s="1"/>
  <c r="F4100" i="1"/>
  <c r="J4100" i="1" s="1"/>
  <c r="L4100" i="1" s="1"/>
  <c r="F4104" i="1"/>
  <c r="J4104" i="1" s="1"/>
  <c r="L4104" i="1" s="1"/>
  <c r="F4108" i="1"/>
  <c r="J4108" i="1" s="1"/>
  <c r="L4108" i="1" s="1"/>
  <c r="F4112" i="1"/>
  <c r="J4112" i="1" s="1"/>
  <c r="L4112" i="1" s="1"/>
  <c r="F4116" i="1"/>
  <c r="J4116" i="1" s="1"/>
  <c r="L4116" i="1" s="1"/>
  <c r="F4120" i="1"/>
  <c r="J4120" i="1" s="1"/>
  <c r="L4120" i="1" s="1"/>
  <c r="F4124" i="1"/>
  <c r="J4124" i="1" s="1"/>
  <c r="L4124" i="1" s="1"/>
  <c r="F4128" i="1"/>
  <c r="J4128" i="1" s="1"/>
  <c r="L4128" i="1" s="1"/>
  <c r="F4132" i="1"/>
  <c r="J4132" i="1" s="1"/>
  <c r="L4132" i="1" s="1"/>
  <c r="F4136" i="1"/>
  <c r="J4136" i="1" s="1"/>
  <c r="L4136" i="1" s="1"/>
  <c r="F4140" i="1"/>
  <c r="J4140" i="1" s="1"/>
  <c r="L4140" i="1" s="1"/>
  <c r="F4144" i="1"/>
  <c r="J4144" i="1" s="1"/>
  <c r="L4144" i="1" s="1"/>
  <c r="F4148" i="1"/>
  <c r="J4148" i="1" s="1"/>
  <c r="L4148" i="1" s="1"/>
  <c r="F4152" i="1"/>
  <c r="J4152" i="1" s="1"/>
  <c r="L4152" i="1" s="1"/>
  <c r="F4156" i="1"/>
  <c r="J4156" i="1" s="1"/>
  <c r="L4156" i="1" s="1"/>
  <c r="F4160" i="1"/>
  <c r="J4160" i="1" s="1"/>
  <c r="L4160" i="1" s="1"/>
  <c r="F4164" i="1"/>
  <c r="J4164" i="1" s="1"/>
  <c r="L4164" i="1" s="1"/>
  <c r="F4168" i="1"/>
  <c r="J4168" i="1" s="1"/>
  <c r="L4168" i="1" s="1"/>
  <c r="F4172" i="1"/>
  <c r="J4172" i="1" s="1"/>
  <c r="L4172" i="1" s="1"/>
  <c r="F4176" i="1"/>
  <c r="J4176" i="1" s="1"/>
  <c r="L4176" i="1" s="1"/>
  <c r="F4180" i="1"/>
  <c r="J4180" i="1" s="1"/>
  <c r="L4180" i="1" s="1"/>
  <c r="F4184" i="1"/>
  <c r="J4184" i="1" s="1"/>
  <c r="L4184" i="1" s="1"/>
  <c r="F4188" i="1"/>
  <c r="J4188" i="1" s="1"/>
  <c r="L4188" i="1" s="1"/>
  <c r="F4192" i="1"/>
  <c r="J4192" i="1" s="1"/>
  <c r="L4192" i="1" s="1"/>
  <c r="F4196" i="1"/>
  <c r="J4196" i="1" s="1"/>
  <c r="L4196" i="1" s="1"/>
  <c r="F4200" i="1"/>
  <c r="J4200" i="1" s="1"/>
  <c r="L4200" i="1" s="1"/>
  <c r="F4204" i="1"/>
  <c r="J4204" i="1" s="1"/>
  <c r="L4204" i="1" s="1"/>
  <c r="F4208" i="1"/>
  <c r="J4208" i="1" s="1"/>
  <c r="L4208" i="1" s="1"/>
  <c r="F4212" i="1"/>
  <c r="J4212" i="1" s="1"/>
  <c r="L4212" i="1" s="1"/>
  <c r="F4216" i="1"/>
  <c r="J4216" i="1" s="1"/>
  <c r="L4216" i="1" s="1"/>
  <c r="F4220" i="1"/>
  <c r="J4220" i="1" s="1"/>
  <c r="L4220" i="1" s="1"/>
  <c r="F4224" i="1"/>
  <c r="J4224" i="1" s="1"/>
  <c r="L4224" i="1" s="1"/>
  <c r="F4228" i="1"/>
  <c r="J4228" i="1" s="1"/>
  <c r="L4228" i="1" s="1"/>
  <c r="F4232" i="1"/>
  <c r="J4232" i="1" s="1"/>
  <c r="L4232" i="1" s="1"/>
  <c r="F4236" i="1"/>
  <c r="J4236" i="1" s="1"/>
  <c r="L4236" i="1" s="1"/>
  <c r="F4240" i="1"/>
  <c r="J4240" i="1" s="1"/>
  <c r="L4240" i="1" s="1"/>
  <c r="F4244" i="1"/>
  <c r="J4244" i="1" s="1"/>
  <c r="L4244" i="1" s="1"/>
  <c r="F4248" i="1"/>
  <c r="J4248" i="1" s="1"/>
  <c r="L4248" i="1" s="1"/>
  <c r="F4252" i="1"/>
  <c r="J4252" i="1" s="1"/>
  <c r="L4252" i="1" s="1"/>
  <c r="F4256" i="1"/>
  <c r="J4256" i="1" s="1"/>
  <c r="L4256" i="1" s="1"/>
  <c r="F4260" i="1"/>
  <c r="J4260" i="1" s="1"/>
  <c r="L4260" i="1" s="1"/>
  <c r="F4264" i="1"/>
  <c r="J4264" i="1" s="1"/>
  <c r="L4264" i="1" s="1"/>
  <c r="F4268" i="1"/>
  <c r="J4268" i="1" s="1"/>
  <c r="L4268" i="1" s="1"/>
  <c r="F4272" i="1"/>
  <c r="J4272" i="1" s="1"/>
  <c r="L4272" i="1" s="1"/>
  <c r="F4276" i="1"/>
  <c r="J4276" i="1" s="1"/>
  <c r="L4276" i="1" s="1"/>
  <c r="F4280" i="1"/>
  <c r="J4280" i="1" s="1"/>
  <c r="L4280" i="1" s="1"/>
  <c r="F4284" i="1"/>
  <c r="J4284" i="1" s="1"/>
  <c r="L4284" i="1" s="1"/>
  <c r="F4288" i="1"/>
  <c r="J4288" i="1" s="1"/>
  <c r="L4288" i="1" s="1"/>
  <c r="F4292" i="1"/>
  <c r="J4292" i="1" s="1"/>
  <c r="L4292" i="1" s="1"/>
  <c r="F4296" i="1"/>
  <c r="J4296" i="1" s="1"/>
  <c r="L4296" i="1" s="1"/>
  <c r="F4300" i="1"/>
  <c r="J4300" i="1" s="1"/>
  <c r="L4300" i="1" s="1"/>
  <c r="F4304" i="1"/>
  <c r="J4304" i="1" s="1"/>
  <c r="L4304" i="1" s="1"/>
  <c r="F4308" i="1"/>
  <c r="J4308" i="1" s="1"/>
  <c r="L4308" i="1" s="1"/>
  <c r="F4312" i="1"/>
  <c r="J4312" i="1" s="1"/>
  <c r="L4312" i="1" s="1"/>
  <c r="F4316" i="1"/>
  <c r="J4316" i="1" s="1"/>
  <c r="L4316" i="1" s="1"/>
  <c r="F4320" i="1"/>
  <c r="J4320" i="1" s="1"/>
  <c r="L4320" i="1" s="1"/>
  <c r="F4324" i="1"/>
  <c r="J4324" i="1" s="1"/>
  <c r="L4324" i="1" s="1"/>
  <c r="F4328" i="1"/>
  <c r="J4328" i="1" s="1"/>
  <c r="L4328" i="1" s="1"/>
  <c r="F4332" i="1"/>
  <c r="J4332" i="1" s="1"/>
  <c r="L4332" i="1" s="1"/>
  <c r="F4336" i="1"/>
  <c r="J4336" i="1" s="1"/>
  <c r="L4336" i="1" s="1"/>
  <c r="F4340" i="1"/>
  <c r="J4340" i="1" s="1"/>
  <c r="L4340" i="1" s="1"/>
  <c r="F4344" i="1"/>
  <c r="J4344" i="1" s="1"/>
  <c r="L4344" i="1" s="1"/>
  <c r="F4348" i="1"/>
  <c r="J4348" i="1" s="1"/>
  <c r="L4348" i="1" s="1"/>
  <c r="F4352" i="1"/>
  <c r="J4352" i="1" s="1"/>
  <c r="L4352" i="1" s="1"/>
  <c r="F4356" i="1"/>
  <c r="J4356" i="1" s="1"/>
  <c r="L4356" i="1" s="1"/>
  <c r="F4360" i="1"/>
  <c r="J4360" i="1" s="1"/>
  <c r="L4360" i="1" s="1"/>
  <c r="F4364" i="1"/>
  <c r="J4364" i="1" s="1"/>
  <c r="L4364" i="1" s="1"/>
  <c r="F4368" i="1"/>
  <c r="J4368" i="1" s="1"/>
  <c r="L4368" i="1" s="1"/>
  <c r="F4372" i="1"/>
  <c r="J4372" i="1" s="1"/>
  <c r="L4372" i="1" s="1"/>
  <c r="F4376" i="1"/>
  <c r="J4376" i="1" s="1"/>
  <c r="L4376" i="1" s="1"/>
  <c r="F4380" i="1"/>
  <c r="J4380" i="1" s="1"/>
  <c r="L4380" i="1" s="1"/>
  <c r="F4384" i="1"/>
  <c r="J4384" i="1" s="1"/>
  <c r="L4384" i="1" s="1"/>
  <c r="F4388" i="1"/>
  <c r="J4388" i="1" s="1"/>
  <c r="L4388" i="1" s="1"/>
  <c r="F4392" i="1"/>
  <c r="J4392" i="1" s="1"/>
  <c r="L4392" i="1" s="1"/>
  <c r="F4396" i="1"/>
  <c r="J4396" i="1" s="1"/>
  <c r="L4396" i="1" s="1"/>
  <c r="F4400" i="1"/>
  <c r="J4400" i="1" s="1"/>
  <c r="L4400" i="1" s="1"/>
  <c r="F4404" i="1"/>
  <c r="J4404" i="1" s="1"/>
  <c r="L4404" i="1" s="1"/>
  <c r="F4408" i="1"/>
  <c r="J4408" i="1" s="1"/>
  <c r="L4408" i="1" s="1"/>
  <c r="F4412" i="1"/>
  <c r="J4412" i="1" s="1"/>
  <c r="L4412" i="1" s="1"/>
  <c r="F4416" i="1"/>
  <c r="J4416" i="1" s="1"/>
  <c r="L4416" i="1" s="1"/>
  <c r="F4420" i="1"/>
  <c r="J4420" i="1" s="1"/>
  <c r="L4420" i="1" s="1"/>
  <c r="F4424" i="1"/>
  <c r="J4424" i="1" s="1"/>
  <c r="L4424" i="1" s="1"/>
  <c r="F4428" i="1"/>
  <c r="J4428" i="1" s="1"/>
  <c r="L4428" i="1" s="1"/>
  <c r="F4432" i="1"/>
  <c r="J4432" i="1" s="1"/>
  <c r="L4432" i="1" s="1"/>
  <c r="F4436" i="1"/>
  <c r="J4436" i="1" s="1"/>
  <c r="L4436" i="1" s="1"/>
  <c r="F4440" i="1"/>
  <c r="J4440" i="1" s="1"/>
  <c r="L4440" i="1" s="1"/>
  <c r="F4444" i="1"/>
  <c r="J4444" i="1" s="1"/>
  <c r="L4444" i="1" s="1"/>
  <c r="F4448" i="1"/>
  <c r="J4448" i="1" s="1"/>
  <c r="L4448" i="1" s="1"/>
  <c r="F4452" i="1"/>
  <c r="J4452" i="1" s="1"/>
  <c r="L4452" i="1" s="1"/>
  <c r="F4456" i="1"/>
  <c r="J4456" i="1" s="1"/>
  <c r="L4456" i="1" s="1"/>
  <c r="F4460" i="1"/>
  <c r="J4460" i="1" s="1"/>
  <c r="L4460" i="1" s="1"/>
  <c r="F4464" i="1"/>
  <c r="J4464" i="1" s="1"/>
  <c r="L4464" i="1" s="1"/>
  <c r="F4468" i="1"/>
  <c r="J4468" i="1" s="1"/>
  <c r="L4468" i="1" s="1"/>
  <c r="F4472" i="1"/>
  <c r="J4472" i="1" s="1"/>
  <c r="L4472" i="1" s="1"/>
  <c r="F4476" i="1"/>
  <c r="J4476" i="1" s="1"/>
  <c r="L4476" i="1" s="1"/>
  <c r="F4480" i="1"/>
  <c r="J4480" i="1" s="1"/>
  <c r="L4480" i="1" s="1"/>
  <c r="F4484" i="1"/>
  <c r="J4484" i="1" s="1"/>
  <c r="L4484" i="1" s="1"/>
  <c r="F4488" i="1"/>
  <c r="J4488" i="1" s="1"/>
  <c r="L4488" i="1" s="1"/>
  <c r="F4492" i="1"/>
  <c r="J4492" i="1" s="1"/>
  <c r="L4492" i="1" s="1"/>
  <c r="F4496" i="1"/>
  <c r="J4496" i="1" s="1"/>
  <c r="L4496" i="1" s="1"/>
  <c r="F4500" i="1"/>
  <c r="J4500" i="1" s="1"/>
  <c r="L4500" i="1" s="1"/>
  <c r="F4504" i="1"/>
  <c r="J4504" i="1" s="1"/>
  <c r="L4504" i="1" s="1"/>
  <c r="F4508" i="1"/>
  <c r="J4508" i="1" s="1"/>
  <c r="L4508" i="1" s="1"/>
  <c r="F4512" i="1"/>
  <c r="J4512" i="1" s="1"/>
  <c r="L4512" i="1" s="1"/>
  <c r="F4516" i="1"/>
  <c r="J4516" i="1" s="1"/>
  <c r="L4516" i="1" s="1"/>
  <c r="F4520" i="1"/>
  <c r="J4520" i="1" s="1"/>
  <c r="L4520" i="1" s="1"/>
  <c r="F4524" i="1"/>
  <c r="J4524" i="1" s="1"/>
  <c r="L4524" i="1" s="1"/>
  <c r="F4528" i="1"/>
  <c r="J4528" i="1" s="1"/>
  <c r="L4528" i="1" s="1"/>
  <c r="F4532" i="1"/>
  <c r="J4532" i="1" s="1"/>
  <c r="L4532" i="1" s="1"/>
  <c r="F4536" i="1"/>
  <c r="J4536" i="1" s="1"/>
  <c r="L4536" i="1" s="1"/>
  <c r="F4540" i="1"/>
  <c r="J4540" i="1" s="1"/>
  <c r="L4540" i="1" s="1"/>
  <c r="F4544" i="1"/>
  <c r="J4544" i="1" s="1"/>
  <c r="L4544" i="1" s="1"/>
  <c r="F4548" i="1"/>
  <c r="J4548" i="1" s="1"/>
  <c r="L4548" i="1" s="1"/>
  <c r="F4552" i="1"/>
  <c r="J4552" i="1" s="1"/>
  <c r="L4552" i="1" s="1"/>
  <c r="F4556" i="1"/>
  <c r="J4556" i="1" s="1"/>
  <c r="L4556" i="1" s="1"/>
  <c r="F4560" i="1"/>
  <c r="J4560" i="1" s="1"/>
  <c r="L4560" i="1" s="1"/>
  <c r="F4564" i="1"/>
  <c r="J4564" i="1" s="1"/>
  <c r="L4564" i="1" s="1"/>
  <c r="F4568" i="1"/>
  <c r="J4568" i="1" s="1"/>
  <c r="L4568" i="1" s="1"/>
  <c r="F4572" i="1"/>
  <c r="J4572" i="1" s="1"/>
  <c r="L4572" i="1" s="1"/>
  <c r="F4576" i="1"/>
  <c r="J4576" i="1" s="1"/>
  <c r="L4576" i="1" s="1"/>
  <c r="F4580" i="1"/>
  <c r="J4580" i="1" s="1"/>
  <c r="L4580" i="1" s="1"/>
  <c r="F4584" i="1"/>
  <c r="J4584" i="1" s="1"/>
  <c r="L4584" i="1" s="1"/>
  <c r="F4588" i="1"/>
  <c r="J4588" i="1" s="1"/>
  <c r="L4588" i="1" s="1"/>
  <c r="F4592" i="1"/>
  <c r="J4592" i="1" s="1"/>
  <c r="L4592" i="1" s="1"/>
  <c r="F4596" i="1"/>
  <c r="J4596" i="1" s="1"/>
  <c r="L4596" i="1" s="1"/>
  <c r="F4600" i="1"/>
  <c r="J4600" i="1" s="1"/>
  <c r="L4600" i="1" s="1"/>
  <c r="F4604" i="1"/>
  <c r="J4604" i="1" s="1"/>
  <c r="L4604" i="1" s="1"/>
  <c r="F4608" i="1"/>
  <c r="J4608" i="1" s="1"/>
  <c r="L4608" i="1" s="1"/>
  <c r="F4612" i="1"/>
  <c r="J4612" i="1" s="1"/>
  <c r="L4612" i="1" s="1"/>
  <c r="F4616" i="1"/>
  <c r="J4616" i="1" s="1"/>
  <c r="L4616" i="1" s="1"/>
  <c r="F4620" i="1"/>
  <c r="J4620" i="1" s="1"/>
  <c r="L4620" i="1" s="1"/>
  <c r="F4624" i="1"/>
  <c r="J4624" i="1" s="1"/>
  <c r="L4624" i="1" s="1"/>
  <c r="F4628" i="1"/>
  <c r="J4628" i="1" s="1"/>
  <c r="L4628" i="1" s="1"/>
  <c r="F4632" i="1"/>
  <c r="J4632" i="1" s="1"/>
  <c r="L4632" i="1" s="1"/>
  <c r="F4636" i="1"/>
  <c r="J4636" i="1" s="1"/>
  <c r="L4636" i="1" s="1"/>
  <c r="F4640" i="1"/>
  <c r="J4640" i="1" s="1"/>
  <c r="L4640" i="1" s="1"/>
  <c r="F4644" i="1"/>
  <c r="J4644" i="1" s="1"/>
  <c r="L4644" i="1" s="1"/>
  <c r="F4648" i="1"/>
  <c r="J4648" i="1" s="1"/>
  <c r="L4648" i="1" s="1"/>
  <c r="F4652" i="1"/>
  <c r="J4652" i="1" s="1"/>
  <c r="L4652" i="1" s="1"/>
  <c r="F4656" i="1"/>
  <c r="J4656" i="1" s="1"/>
  <c r="L4656" i="1" s="1"/>
  <c r="F4660" i="1"/>
  <c r="J4660" i="1" s="1"/>
  <c r="L4660" i="1" s="1"/>
  <c r="F4664" i="1"/>
  <c r="J4664" i="1" s="1"/>
  <c r="L4664" i="1" s="1"/>
  <c r="F4668" i="1"/>
  <c r="J4668" i="1" s="1"/>
  <c r="L4668" i="1" s="1"/>
  <c r="F4672" i="1"/>
  <c r="J4672" i="1" s="1"/>
  <c r="L4672" i="1" s="1"/>
  <c r="F4676" i="1"/>
  <c r="J4676" i="1" s="1"/>
  <c r="L4676" i="1" s="1"/>
  <c r="F4680" i="1"/>
  <c r="J4680" i="1" s="1"/>
  <c r="L4680" i="1" s="1"/>
  <c r="F4684" i="1"/>
  <c r="J4684" i="1" s="1"/>
  <c r="L4684" i="1" s="1"/>
  <c r="F4688" i="1"/>
  <c r="J4688" i="1" s="1"/>
  <c r="L4688" i="1" s="1"/>
  <c r="F4692" i="1"/>
  <c r="J4692" i="1" s="1"/>
  <c r="L4692" i="1" s="1"/>
  <c r="F4696" i="1"/>
  <c r="J4696" i="1" s="1"/>
  <c r="L4696" i="1" s="1"/>
  <c r="F4700" i="1"/>
  <c r="J4700" i="1" s="1"/>
  <c r="L4700" i="1" s="1"/>
  <c r="F4704" i="1"/>
  <c r="J4704" i="1" s="1"/>
  <c r="L4704" i="1" s="1"/>
  <c r="F4708" i="1"/>
  <c r="J4708" i="1" s="1"/>
  <c r="L4708" i="1" s="1"/>
  <c r="F4712" i="1"/>
  <c r="J4712" i="1" s="1"/>
  <c r="L4712" i="1" s="1"/>
  <c r="F4716" i="1"/>
  <c r="J4716" i="1" s="1"/>
  <c r="L4716" i="1" s="1"/>
  <c r="F4720" i="1"/>
  <c r="J4720" i="1" s="1"/>
  <c r="L4720" i="1" s="1"/>
  <c r="F4724" i="1"/>
  <c r="J4724" i="1" s="1"/>
  <c r="L4724" i="1" s="1"/>
  <c r="F4728" i="1"/>
  <c r="J4728" i="1" s="1"/>
  <c r="L4728" i="1" s="1"/>
  <c r="F4732" i="1"/>
  <c r="J4732" i="1" s="1"/>
  <c r="L4732" i="1" s="1"/>
  <c r="F4736" i="1"/>
  <c r="J4736" i="1" s="1"/>
  <c r="L4736" i="1" s="1"/>
  <c r="F4740" i="1"/>
  <c r="J4740" i="1" s="1"/>
  <c r="L4740" i="1" s="1"/>
  <c r="F4744" i="1"/>
  <c r="J4744" i="1" s="1"/>
  <c r="L4744" i="1" s="1"/>
  <c r="F4748" i="1"/>
  <c r="J4748" i="1" s="1"/>
  <c r="L4748" i="1" s="1"/>
  <c r="F4752" i="1"/>
  <c r="J4752" i="1" s="1"/>
  <c r="L4752" i="1" s="1"/>
  <c r="F4756" i="1"/>
  <c r="J4756" i="1" s="1"/>
  <c r="L4756" i="1" s="1"/>
  <c r="F4760" i="1"/>
  <c r="J4760" i="1" s="1"/>
  <c r="L4760" i="1" s="1"/>
  <c r="F4764" i="1"/>
  <c r="J4764" i="1" s="1"/>
  <c r="L4764" i="1" s="1"/>
  <c r="F4768" i="1"/>
  <c r="J4768" i="1" s="1"/>
  <c r="L4768" i="1" s="1"/>
  <c r="F4772" i="1"/>
  <c r="J4772" i="1" s="1"/>
  <c r="L4772" i="1" s="1"/>
  <c r="F4776" i="1"/>
  <c r="J4776" i="1" s="1"/>
  <c r="L4776" i="1" s="1"/>
  <c r="F4780" i="1"/>
  <c r="J4780" i="1" s="1"/>
  <c r="L4780" i="1" s="1"/>
  <c r="F4784" i="1"/>
  <c r="J4784" i="1" s="1"/>
  <c r="L4784" i="1" s="1"/>
  <c r="F4788" i="1"/>
  <c r="J4788" i="1" s="1"/>
  <c r="L4788" i="1" s="1"/>
  <c r="F4792" i="1"/>
  <c r="J4792" i="1" s="1"/>
  <c r="L4792" i="1" s="1"/>
  <c r="F4796" i="1"/>
  <c r="J4796" i="1" s="1"/>
  <c r="L4796" i="1" s="1"/>
  <c r="F4800" i="1"/>
  <c r="J4800" i="1" s="1"/>
  <c r="L4800" i="1" s="1"/>
  <c r="F4804" i="1"/>
  <c r="J4804" i="1" s="1"/>
  <c r="L4804" i="1" s="1"/>
  <c r="F4808" i="1"/>
  <c r="J4808" i="1" s="1"/>
  <c r="L4808" i="1" s="1"/>
  <c r="F4812" i="1"/>
  <c r="J4812" i="1" s="1"/>
  <c r="L4812" i="1" s="1"/>
  <c r="F4816" i="1"/>
  <c r="J4816" i="1" s="1"/>
  <c r="L4816" i="1" s="1"/>
  <c r="F4820" i="1"/>
  <c r="J4820" i="1" s="1"/>
  <c r="L4820" i="1" s="1"/>
  <c r="F4824" i="1"/>
  <c r="J4824" i="1" s="1"/>
  <c r="L4824" i="1" s="1"/>
  <c r="F4828" i="1"/>
  <c r="J4828" i="1" s="1"/>
  <c r="L4828" i="1" s="1"/>
  <c r="F4832" i="1"/>
  <c r="J4832" i="1" s="1"/>
  <c r="L4832" i="1" s="1"/>
  <c r="F4836" i="1"/>
  <c r="J4836" i="1" s="1"/>
  <c r="L4836" i="1" s="1"/>
  <c r="F4840" i="1"/>
  <c r="J4840" i="1" s="1"/>
  <c r="L4840" i="1" s="1"/>
  <c r="F4844" i="1"/>
  <c r="J4844" i="1" s="1"/>
  <c r="L4844" i="1" s="1"/>
  <c r="F4848" i="1"/>
  <c r="J4848" i="1" s="1"/>
  <c r="L4848" i="1" s="1"/>
  <c r="F4852" i="1"/>
  <c r="J4852" i="1" s="1"/>
  <c r="L4852" i="1" s="1"/>
  <c r="F4856" i="1"/>
  <c r="J4856" i="1" s="1"/>
  <c r="L4856" i="1" s="1"/>
  <c r="F4860" i="1"/>
  <c r="J4860" i="1" s="1"/>
  <c r="L4860" i="1" s="1"/>
  <c r="F4864" i="1"/>
  <c r="J4864" i="1" s="1"/>
  <c r="L4864" i="1" s="1"/>
  <c r="F4868" i="1"/>
  <c r="J4868" i="1" s="1"/>
  <c r="L4868" i="1" s="1"/>
  <c r="F4872" i="1"/>
  <c r="J4872" i="1" s="1"/>
  <c r="L4872" i="1" s="1"/>
  <c r="F4876" i="1"/>
  <c r="J4876" i="1" s="1"/>
  <c r="L4876" i="1" s="1"/>
  <c r="F4880" i="1"/>
  <c r="J4880" i="1" s="1"/>
  <c r="L4880" i="1" s="1"/>
  <c r="F4884" i="1"/>
  <c r="J4884" i="1" s="1"/>
  <c r="L4884" i="1" s="1"/>
  <c r="F4888" i="1"/>
  <c r="J4888" i="1" s="1"/>
  <c r="L4888" i="1" s="1"/>
  <c r="F4892" i="1"/>
  <c r="J4892" i="1" s="1"/>
  <c r="L4892" i="1" s="1"/>
  <c r="F4896" i="1"/>
  <c r="J4896" i="1" s="1"/>
  <c r="L4896" i="1" s="1"/>
  <c r="F4900" i="1"/>
  <c r="J4900" i="1" s="1"/>
  <c r="L4900" i="1" s="1"/>
  <c r="F4904" i="1"/>
  <c r="J4904" i="1" s="1"/>
  <c r="L4904" i="1" s="1"/>
  <c r="F4908" i="1"/>
  <c r="J4908" i="1" s="1"/>
  <c r="L4908" i="1" s="1"/>
  <c r="F4912" i="1"/>
  <c r="J4912" i="1" s="1"/>
  <c r="L4912" i="1" s="1"/>
  <c r="F4916" i="1"/>
  <c r="J4916" i="1" s="1"/>
  <c r="L4916" i="1" s="1"/>
  <c r="F4920" i="1"/>
  <c r="J4920" i="1" s="1"/>
  <c r="L4920" i="1" s="1"/>
  <c r="F4924" i="1"/>
  <c r="J4924" i="1" s="1"/>
  <c r="L4924" i="1" s="1"/>
  <c r="F4928" i="1"/>
  <c r="J4928" i="1" s="1"/>
  <c r="L4928" i="1" s="1"/>
  <c r="F4932" i="1"/>
  <c r="J4932" i="1" s="1"/>
  <c r="L4932" i="1" s="1"/>
  <c r="F4936" i="1"/>
  <c r="J4936" i="1" s="1"/>
  <c r="L4936" i="1" s="1"/>
  <c r="F4940" i="1"/>
  <c r="J4940" i="1" s="1"/>
  <c r="L4940" i="1" s="1"/>
  <c r="F4944" i="1"/>
  <c r="J4944" i="1" s="1"/>
  <c r="L4944" i="1" s="1"/>
  <c r="F4948" i="1"/>
  <c r="J4948" i="1" s="1"/>
  <c r="L4948" i="1" s="1"/>
  <c r="F4952" i="1"/>
  <c r="J4952" i="1" s="1"/>
  <c r="L4952" i="1" s="1"/>
  <c r="F4956" i="1"/>
  <c r="J4956" i="1" s="1"/>
  <c r="L4956" i="1" s="1"/>
  <c r="F4960" i="1"/>
  <c r="J4960" i="1" s="1"/>
  <c r="L4960" i="1" s="1"/>
  <c r="F4964" i="1"/>
  <c r="J4964" i="1" s="1"/>
  <c r="L4964" i="1" s="1"/>
  <c r="F4968" i="1"/>
  <c r="J4968" i="1" s="1"/>
  <c r="L4968" i="1" s="1"/>
  <c r="F4972" i="1"/>
  <c r="J4972" i="1" s="1"/>
  <c r="L4972" i="1" s="1"/>
  <c r="F4976" i="1"/>
  <c r="J4976" i="1" s="1"/>
  <c r="L4976" i="1" s="1"/>
  <c r="F4980" i="1"/>
  <c r="J4980" i="1" s="1"/>
  <c r="L4980" i="1" s="1"/>
  <c r="F4984" i="1"/>
  <c r="J4984" i="1" s="1"/>
  <c r="L4984" i="1" s="1"/>
  <c r="F4988" i="1"/>
  <c r="J4988" i="1" s="1"/>
  <c r="L4988" i="1" s="1"/>
  <c r="F4992" i="1"/>
  <c r="J4992" i="1" s="1"/>
  <c r="L4992" i="1" s="1"/>
  <c r="F4996" i="1"/>
  <c r="J4996" i="1" s="1"/>
  <c r="L4996" i="1" s="1"/>
  <c r="F5000" i="1"/>
  <c r="J5000" i="1" s="1"/>
  <c r="L5000" i="1" s="1"/>
  <c r="F5004" i="1"/>
  <c r="J5004" i="1" s="1"/>
  <c r="L5004" i="1" s="1"/>
  <c r="F5008" i="1"/>
  <c r="J5008" i="1" s="1"/>
  <c r="L5008" i="1" s="1"/>
  <c r="F5012" i="1"/>
  <c r="J5012" i="1" s="1"/>
  <c r="L5012" i="1" s="1"/>
  <c r="F5016" i="1"/>
  <c r="J5016" i="1" s="1"/>
  <c r="L5016" i="1" s="1"/>
  <c r="F5020" i="1"/>
  <c r="J5020" i="1" s="1"/>
  <c r="L5020" i="1" s="1"/>
  <c r="F5024" i="1"/>
  <c r="J5024" i="1" s="1"/>
  <c r="L5024" i="1" s="1"/>
  <c r="F5028" i="1"/>
  <c r="J5028" i="1" s="1"/>
  <c r="L5028" i="1" s="1"/>
  <c r="F5032" i="1"/>
  <c r="J5032" i="1" s="1"/>
  <c r="L5032" i="1" s="1"/>
  <c r="F5036" i="1"/>
  <c r="J5036" i="1" s="1"/>
  <c r="L5036" i="1" s="1"/>
  <c r="F5040" i="1"/>
  <c r="J5040" i="1" s="1"/>
  <c r="L5040" i="1" s="1"/>
  <c r="F5044" i="1"/>
  <c r="J5044" i="1" s="1"/>
  <c r="L5044" i="1" s="1"/>
  <c r="F5048" i="1"/>
  <c r="J5048" i="1" s="1"/>
  <c r="L5048" i="1" s="1"/>
  <c r="F5052" i="1"/>
  <c r="J5052" i="1" s="1"/>
  <c r="L5052" i="1" s="1"/>
  <c r="F5056" i="1"/>
  <c r="J5056" i="1" s="1"/>
  <c r="L5056" i="1" s="1"/>
  <c r="F5060" i="1"/>
  <c r="J5060" i="1" s="1"/>
  <c r="L5060" i="1" s="1"/>
  <c r="F5064" i="1"/>
  <c r="J5064" i="1" s="1"/>
  <c r="L5064" i="1" s="1"/>
  <c r="F5068" i="1"/>
  <c r="J5068" i="1" s="1"/>
  <c r="L5068" i="1" s="1"/>
  <c r="F5072" i="1"/>
  <c r="J5072" i="1" s="1"/>
  <c r="L5072" i="1" s="1"/>
  <c r="F5076" i="1"/>
  <c r="J5076" i="1" s="1"/>
  <c r="L5076" i="1" s="1"/>
  <c r="F5080" i="1"/>
  <c r="J5080" i="1" s="1"/>
  <c r="L5080" i="1" s="1"/>
  <c r="F5084" i="1"/>
  <c r="J5084" i="1" s="1"/>
  <c r="L5084" i="1" s="1"/>
  <c r="F5088" i="1"/>
  <c r="J5088" i="1" s="1"/>
  <c r="L5088" i="1" s="1"/>
  <c r="F5092" i="1"/>
  <c r="J5092" i="1" s="1"/>
  <c r="L5092" i="1" s="1"/>
  <c r="F5096" i="1"/>
  <c r="J5096" i="1" s="1"/>
  <c r="L5096" i="1" s="1"/>
  <c r="F5100" i="1"/>
  <c r="J5100" i="1" s="1"/>
  <c r="L5100" i="1" s="1"/>
  <c r="F5104" i="1"/>
  <c r="J5104" i="1" s="1"/>
  <c r="L5104" i="1" s="1"/>
  <c r="F5108" i="1"/>
  <c r="J5108" i="1" s="1"/>
  <c r="L5108" i="1" s="1"/>
  <c r="F5112" i="1"/>
  <c r="J5112" i="1" s="1"/>
  <c r="L5112" i="1" s="1"/>
  <c r="F5116" i="1"/>
  <c r="J5116" i="1" s="1"/>
  <c r="L5116" i="1" s="1"/>
  <c r="F5120" i="1"/>
  <c r="J5120" i="1" s="1"/>
  <c r="L5120" i="1" s="1"/>
  <c r="F5124" i="1"/>
  <c r="J5124" i="1" s="1"/>
  <c r="L5124" i="1" s="1"/>
  <c r="F5128" i="1"/>
  <c r="J5128" i="1" s="1"/>
  <c r="L5128" i="1" s="1"/>
  <c r="F5132" i="1"/>
  <c r="J5132" i="1" s="1"/>
  <c r="L5132" i="1" s="1"/>
  <c r="F5136" i="1"/>
  <c r="J5136" i="1" s="1"/>
  <c r="L5136" i="1" s="1"/>
  <c r="F5140" i="1"/>
  <c r="J5140" i="1" s="1"/>
  <c r="L5140" i="1" s="1"/>
  <c r="F5144" i="1"/>
  <c r="J5144" i="1" s="1"/>
  <c r="L5144" i="1" s="1"/>
  <c r="F5148" i="1"/>
  <c r="J5148" i="1" s="1"/>
  <c r="L5148" i="1" s="1"/>
  <c r="F5152" i="1"/>
  <c r="J5152" i="1" s="1"/>
  <c r="L5152" i="1" s="1"/>
  <c r="F5156" i="1"/>
  <c r="J5156" i="1" s="1"/>
  <c r="L5156" i="1" s="1"/>
  <c r="F5160" i="1"/>
  <c r="J5160" i="1" s="1"/>
  <c r="L5160" i="1" s="1"/>
  <c r="F5164" i="1"/>
  <c r="J5164" i="1" s="1"/>
  <c r="L5164" i="1" s="1"/>
  <c r="F5168" i="1"/>
  <c r="J5168" i="1" s="1"/>
  <c r="L5168" i="1" s="1"/>
  <c r="F5172" i="1"/>
  <c r="J5172" i="1" s="1"/>
  <c r="L5172" i="1" s="1"/>
  <c r="F5176" i="1"/>
  <c r="J5176" i="1" s="1"/>
  <c r="L5176" i="1" s="1"/>
  <c r="F5180" i="1"/>
  <c r="J5180" i="1" s="1"/>
  <c r="L5180" i="1" s="1"/>
  <c r="F5184" i="1"/>
  <c r="J5184" i="1" s="1"/>
  <c r="L5184" i="1" s="1"/>
  <c r="F5188" i="1"/>
  <c r="J5188" i="1" s="1"/>
  <c r="L5188" i="1" s="1"/>
  <c r="F5192" i="1"/>
  <c r="J5192" i="1" s="1"/>
  <c r="L5192" i="1" s="1"/>
  <c r="F5196" i="1"/>
  <c r="J5196" i="1" s="1"/>
  <c r="L5196" i="1" s="1"/>
  <c r="F5200" i="1"/>
  <c r="J5200" i="1" s="1"/>
  <c r="L5200" i="1" s="1"/>
  <c r="F5204" i="1"/>
  <c r="J5204" i="1" s="1"/>
  <c r="L5204" i="1" s="1"/>
  <c r="F5208" i="1"/>
  <c r="J5208" i="1" s="1"/>
  <c r="L5208" i="1" s="1"/>
  <c r="F5212" i="1"/>
  <c r="J5212" i="1" s="1"/>
  <c r="L5212" i="1" s="1"/>
  <c r="F5216" i="1"/>
  <c r="J5216" i="1" s="1"/>
  <c r="L5216" i="1" s="1"/>
  <c r="F5220" i="1"/>
  <c r="J5220" i="1" s="1"/>
  <c r="L5220" i="1" s="1"/>
  <c r="F5224" i="1"/>
  <c r="J5224" i="1" s="1"/>
  <c r="L5224" i="1" s="1"/>
  <c r="F5228" i="1"/>
  <c r="J5228" i="1" s="1"/>
  <c r="L5228" i="1" s="1"/>
  <c r="F5232" i="1"/>
  <c r="J5232" i="1" s="1"/>
  <c r="L5232" i="1" s="1"/>
  <c r="F5236" i="1"/>
  <c r="J5236" i="1" s="1"/>
  <c r="L5236" i="1" s="1"/>
  <c r="F5240" i="1"/>
  <c r="J5240" i="1" s="1"/>
  <c r="L5240" i="1" s="1"/>
  <c r="F5244" i="1"/>
  <c r="J5244" i="1" s="1"/>
  <c r="L5244" i="1" s="1"/>
  <c r="F5248" i="1"/>
  <c r="J5248" i="1" s="1"/>
  <c r="L5248" i="1" s="1"/>
  <c r="F5252" i="1"/>
  <c r="J5252" i="1" s="1"/>
  <c r="L5252" i="1" s="1"/>
  <c r="F5256" i="1"/>
  <c r="J5256" i="1" s="1"/>
  <c r="L5256" i="1" s="1"/>
  <c r="F5260" i="1"/>
  <c r="J5260" i="1" s="1"/>
  <c r="L5260" i="1" s="1"/>
  <c r="F5264" i="1"/>
  <c r="J5264" i="1" s="1"/>
  <c r="L5264" i="1" s="1"/>
  <c r="F5268" i="1"/>
  <c r="J5268" i="1" s="1"/>
  <c r="L5268" i="1" s="1"/>
  <c r="F5272" i="1"/>
  <c r="J5272" i="1" s="1"/>
  <c r="L5272" i="1" s="1"/>
  <c r="F5276" i="1"/>
  <c r="J5276" i="1" s="1"/>
  <c r="L5276" i="1" s="1"/>
  <c r="F5280" i="1"/>
  <c r="J5280" i="1" s="1"/>
  <c r="L5280" i="1" s="1"/>
  <c r="F5284" i="1"/>
  <c r="J5284" i="1" s="1"/>
  <c r="L5284" i="1" s="1"/>
  <c r="F5288" i="1"/>
  <c r="J5288" i="1" s="1"/>
  <c r="L5288" i="1" s="1"/>
  <c r="F5292" i="1"/>
  <c r="J5292" i="1" s="1"/>
  <c r="L5292" i="1" s="1"/>
  <c r="F5296" i="1"/>
  <c r="J5296" i="1" s="1"/>
  <c r="L5296" i="1" s="1"/>
  <c r="F5300" i="1"/>
  <c r="J5300" i="1" s="1"/>
  <c r="L5300" i="1" s="1"/>
  <c r="F5304" i="1"/>
  <c r="J5304" i="1" s="1"/>
  <c r="L5304" i="1" s="1"/>
  <c r="F5308" i="1"/>
  <c r="J5308" i="1" s="1"/>
  <c r="L5308" i="1" s="1"/>
  <c r="F5312" i="1"/>
  <c r="J5312" i="1" s="1"/>
  <c r="L5312" i="1" s="1"/>
  <c r="F5316" i="1"/>
  <c r="J5316" i="1" s="1"/>
  <c r="L5316" i="1" s="1"/>
  <c r="F5320" i="1"/>
  <c r="J5320" i="1" s="1"/>
  <c r="L5320" i="1" s="1"/>
  <c r="F5324" i="1"/>
  <c r="J5324" i="1" s="1"/>
  <c r="L5324" i="1" s="1"/>
  <c r="F5328" i="1"/>
  <c r="J5328" i="1" s="1"/>
  <c r="L5328" i="1" s="1"/>
  <c r="F5332" i="1"/>
  <c r="J5332" i="1" s="1"/>
  <c r="L5332" i="1" s="1"/>
  <c r="F5336" i="1"/>
  <c r="J5336" i="1" s="1"/>
  <c r="L5336" i="1" s="1"/>
  <c r="F5340" i="1"/>
  <c r="J5340" i="1" s="1"/>
  <c r="L5340" i="1" s="1"/>
  <c r="F5344" i="1"/>
  <c r="J5344" i="1" s="1"/>
  <c r="L5344" i="1" s="1"/>
  <c r="F863" i="1"/>
  <c r="J863" i="1" s="1"/>
  <c r="L863" i="1" s="1"/>
  <c r="F1119" i="1"/>
  <c r="J1119" i="1" s="1"/>
  <c r="L1119" i="1" s="1"/>
  <c r="F1375" i="1"/>
  <c r="J1375" i="1" s="1"/>
  <c r="L1375" i="1" s="1"/>
  <c r="F1539" i="1"/>
  <c r="J1539" i="1" s="1"/>
  <c r="L1539" i="1" s="1"/>
  <c r="F1667" i="1"/>
  <c r="J1667" i="1" s="1"/>
  <c r="L1667" i="1" s="1"/>
  <c r="F1763" i="1"/>
  <c r="J1763" i="1" s="1"/>
  <c r="L1763" i="1" s="1"/>
  <c r="F1809" i="1"/>
  <c r="J1809" i="1" s="1"/>
  <c r="L1809" i="1" s="1"/>
  <c r="F1841" i="1"/>
  <c r="J1841" i="1" s="1"/>
  <c r="L1841" i="1" s="1"/>
  <c r="F1873" i="1"/>
  <c r="J1873" i="1" s="1"/>
  <c r="L1873" i="1" s="1"/>
  <c r="F1905" i="1"/>
  <c r="J1905" i="1" s="1"/>
  <c r="L1905" i="1" s="1"/>
  <c r="F1937" i="1"/>
  <c r="J1937" i="1" s="1"/>
  <c r="L1937" i="1" s="1"/>
  <c r="F1969" i="1"/>
  <c r="J1969" i="1" s="1"/>
  <c r="L1969" i="1" s="1"/>
  <c r="F2001" i="1"/>
  <c r="J2001" i="1" s="1"/>
  <c r="L2001" i="1" s="1"/>
  <c r="F2033" i="1"/>
  <c r="J2033" i="1" s="1"/>
  <c r="L2033" i="1" s="1"/>
  <c r="F2065" i="1"/>
  <c r="J2065" i="1" s="1"/>
  <c r="L2065" i="1" s="1"/>
  <c r="F2097" i="1"/>
  <c r="J2097" i="1" s="1"/>
  <c r="L2097" i="1" s="1"/>
  <c r="F2129" i="1"/>
  <c r="J2129" i="1" s="1"/>
  <c r="L2129" i="1" s="1"/>
  <c r="F2161" i="1"/>
  <c r="J2161" i="1" s="1"/>
  <c r="L2161" i="1" s="1"/>
  <c r="F2193" i="1"/>
  <c r="J2193" i="1" s="1"/>
  <c r="L2193" i="1" s="1"/>
  <c r="F2225" i="1"/>
  <c r="J2225" i="1" s="1"/>
  <c r="L2225" i="1" s="1"/>
  <c r="F2251" i="1"/>
  <c r="J2251" i="1" s="1"/>
  <c r="L2251" i="1" s="1"/>
  <c r="F2272" i="1"/>
  <c r="J2272" i="1" s="1"/>
  <c r="L2272" i="1" s="1"/>
  <c r="F2293" i="1"/>
  <c r="J2293" i="1" s="1"/>
  <c r="L2293" i="1" s="1"/>
  <c r="F2315" i="1"/>
  <c r="J2315" i="1" s="1"/>
  <c r="L2315" i="1" s="1"/>
  <c r="F2336" i="1"/>
  <c r="J2336" i="1" s="1"/>
  <c r="L2336" i="1" s="1"/>
  <c r="F2357" i="1"/>
  <c r="J2357" i="1" s="1"/>
  <c r="L2357" i="1" s="1"/>
  <c r="F2379" i="1"/>
  <c r="J2379" i="1" s="1"/>
  <c r="L2379" i="1" s="1"/>
  <c r="F2400" i="1"/>
  <c r="J2400" i="1" s="1"/>
  <c r="L2400" i="1" s="1"/>
  <c r="F2421" i="1"/>
  <c r="J2421" i="1" s="1"/>
  <c r="L2421" i="1" s="1"/>
  <c r="F2443" i="1"/>
  <c r="J2443" i="1" s="1"/>
  <c r="L2443" i="1" s="1"/>
  <c r="F2464" i="1"/>
  <c r="J2464" i="1" s="1"/>
  <c r="L2464" i="1" s="1"/>
  <c r="F2485" i="1"/>
  <c r="J2485" i="1" s="1"/>
  <c r="L2485" i="1" s="1"/>
  <c r="F2507" i="1"/>
  <c r="J2507" i="1" s="1"/>
  <c r="L2507" i="1" s="1"/>
  <c r="F2528" i="1"/>
  <c r="J2528" i="1" s="1"/>
  <c r="L2528" i="1" s="1"/>
  <c r="F2549" i="1"/>
  <c r="J2549" i="1" s="1"/>
  <c r="L2549" i="1" s="1"/>
  <c r="F2571" i="1"/>
  <c r="J2571" i="1" s="1"/>
  <c r="L2571" i="1" s="1"/>
  <c r="F2592" i="1"/>
  <c r="J2592" i="1" s="1"/>
  <c r="L2592" i="1" s="1"/>
  <c r="F2613" i="1"/>
  <c r="J2613" i="1" s="1"/>
  <c r="L2613" i="1" s="1"/>
  <c r="F2635" i="1"/>
  <c r="J2635" i="1" s="1"/>
  <c r="L2635" i="1" s="1"/>
  <c r="F2656" i="1"/>
  <c r="J2656" i="1" s="1"/>
  <c r="L2656" i="1" s="1"/>
  <c r="F2677" i="1"/>
  <c r="J2677" i="1" s="1"/>
  <c r="L2677" i="1" s="1"/>
  <c r="F2699" i="1"/>
  <c r="J2699" i="1" s="1"/>
  <c r="L2699" i="1" s="1"/>
  <c r="F2720" i="1"/>
  <c r="J2720" i="1" s="1"/>
  <c r="L2720" i="1" s="1"/>
  <c r="F2741" i="1"/>
  <c r="J2741" i="1" s="1"/>
  <c r="L2741" i="1" s="1"/>
  <c r="F2763" i="1"/>
  <c r="J2763" i="1" s="1"/>
  <c r="L2763" i="1" s="1"/>
  <c r="F2784" i="1"/>
  <c r="J2784" i="1" s="1"/>
  <c r="L2784" i="1" s="1"/>
  <c r="F2805" i="1"/>
  <c r="J2805" i="1" s="1"/>
  <c r="L2805" i="1" s="1"/>
  <c r="F2823" i="1"/>
  <c r="J2823" i="1" s="1"/>
  <c r="L2823" i="1" s="1"/>
  <c r="F2839" i="1"/>
  <c r="J2839" i="1" s="1"/>
  <c r="L2839" i="1" s="1"/>
  <c r="F2855" i="1"/>
  <c r="J2855" i="1" s="1"/>
  <c r="L2855" i="1" s="1"/>
  <c r="F2871" i="1"/>
  <c r="J2871" i="1" s="1"/>
  <c r="L2871" i="1" s="1"/>
  <c r="F2887" i="1"/>
  <c r="J2887" i="1" s="1"/>
  <c r="L2887" i="1" s="1"/>
  <c r="F2903" i="1"/>
  <c r="J2903" i="1" s="1"/>
  <c r="L2903" i="1" s="1"/>
  <c r="F2919" i="1"/>
  <c r="J2919" i="1" s="1"/>
  <c r="L2919" i="1" s="1"/>
  <c r="F2935" i="1"/>
  <c r="J2935" i="1" s="1"/>
  <c r="L2935" i="1" s="1"/>
  <c r="F2951" i="1"/>
  <c r="J2951" i="1" s="1"/>
  <c r="L2951" i="1" s="1"/>
  <c r="F2967" i="1"/>
  <c r="J2967" i="1" s="1"/>
  <c r="L2967" i="1" s="1"/>
  <c r="F2983" i="1"/>
  <c r="J2983" i="1" s="1"/>
  <c r="L2983" i="1" s="1"/>
  <c r="F2996" i="1"/>
  <c r="J2996" i="1" s="1"/>
  <c r="L2996" i="1" s="1"/>
  <c r="F3007" i="1"/>
  <c r="J3007" i="1" s="1"/>
  <c r="L3007" i="1" s="1"/>
  <c r="F3018" i="1"/>
  <c r="J3018" i="1" s="1"/>
  <c r="L3018" i="1" s="1"/>
  <c r="F3028" i="1"/>
  <c r="J3028" i="1" s="1"/>
  <c r="L3028" i="1" s="1"/>
  <c r="F3039" i="1"/>
  <c r="J3039" i="1" s="1"/>
  <c r="L3039" i="1" s="1"/>
  <c r="F3050" i="1"/>
  <c r="J3050" i="1" s="1"/>
  <c r="L3050" i="1" s="1"/>
  <c r="F3060" i="1"/>
  <c r="J3060" i="1" s="1"/>
  <c r="L3060" i="1" s="1"/>
  <c r="F3071" i="1"/>
  <c r="J3071" i="1" s="1"/>
  <c r="L3071" i="1" s="1"/>
  <c r="F3082" i="1"/>
  <c r="J3082" i="1" s="1"/>
  <c r="L3082" i="1" s="1"/>
  <c r="F3092" i="1"/>
  <c r="J3092" i="1" s="1"/>
  <c r="L3092" i="1" s="1"/>
  <c r="F3103" i="1"/>
  <c r="J3103" i="1" s="1"/>
  <c r="L3103" i="1" s="1"/>
  <c r="F3114" i="1"/>
  <c r="J3114" i="1" s="1"/>
  <c r="L3114" i="1" s="1"/>
  <c r="F3124" i="1"/>
  <c r="J3124" i="1" s="1"/>
  <c r="L3124" i="1" s="1"/>
  <c r="F3135" i="1"/>
  <c r="J3135" i="1" s="1"/>
  <c r="L3135" i="1" s="1"/>
  <c r="F3146" i="1"/>
  <c r="J3146" i="1" s="1"/>
  <c r="L3146" i="1" s="1"/>
  <c r="F3156" i="1"/>
  <c r="J3156" i="1" s="1"/>
  <c r="L3156" i="1" s="1"/>
  <c r="F3167" i="1"/>
  <c r="J3167" i="1" s="1"/>
  <c r="L3167" i="1" s="1"/>
  <c r="F3178" i="1"/>
  <c r="J3178" i="1" s="1"/>
  <c r="L3178" i="1" s="1"/>
  <c r="F3188" i="1"/>
  <c r="J3188" i="1" s="1"/>
  <c r="L3188" i="1" s="1"/>
  <c r="F3199" i="1"/>
  <c r="J3199" i="1" s="1"/>
  <c r="L3199" i="1" s="1"/>
  <c r="F3210" i="1"/>
  <c r="J3210" i="1" s="1"/>
  <c r="L3210" i="1" s="1"/>
  <c r="F3220" i="1"/>
  <c r="J3220" i="1" s="1"/>
  <c r="L3220" i="1" s="1"/>
  <c r="F3231" i="1"/>
  <c r="J3231" i="1" s="1"/>
  <c r="L3231" i="1" s="1"/>
  <c r="F3242" i="1"/>
  <c r="J3242" i="1" s="1"/>
  <c r="L3242" i="1" s="1"/>
  <c r="F3252" i="1"/>
  <c r="J3252" i="1" s="1"/>
  <c r="L3252" i="1" s="1"/>
  <c r="F3263" i="1"/>
  <c r="J3263" i="1" s="1"/>
  <c r="L3263" i="1" s="1"/>
  <c r="F3274" i="1"/>
  <c r="J3274" i="1" s="1"/>
  <c r="L3274" i="1" s="1"/>
  <c r="F3284" i="1"/>
  <c r="J3284" i="1" s="1"/>
  <c r="L3284" i="1" s="1"/>
  <c r="F3295" i="1"/>
  <c r="J3295" i="1" s="1"/>
  <c r="L3295" i="1" s="1"/>
  <c r="F3306" i="1"/>
  <c r="J3306" i="1" s="1"/>
  <c r="L3306" i="1" s="1"/>
  <c r="F3316" i="1"/>
  <c r="J3316" i="1" s="1"/>
  <c r="L3316" i="1" s="1"/>
  <c r="F3327" i="1"/>
  <c r="J3327" i="1" s="1"/>
  <c r="L3327" i="1" s="1"/>
  <c r="F3338" i="1"/>
  <c r="J3338" i="1" s="1"/>
  <c r="L3338" i="1" s="1"/>
  <c r="F3348" i="1"/>
  <c r="J3348" i="1" s="1"/>
  <c r="L3348" i="1" s="1"/>
  <c r="F3357" i="1"/>
  <c r="J3357" i="1" s="1"/>
  <c r="L3357" i="1" s="1"/>
  <c r="F3365" i="1"/>
  <c r="J3365" i="1" s="1"/>
  <c r="L3365" i="1" s="1"/>
  <c r="F3373" i="1"/>
  <c r="J3373" i="1" s="1"/>
  <c r="L3373" i="1" s="1"/>
  <c r="F3381" i="1"/>
  <c r="J3381" i="1" s="1"/>
  <c r="L3381" i="1" s="1"/>
  <c r="F3389" i="1"/>
  <c r="J3389" i="1" s="1"/>
  <c r="L3389" i="1" s="1"/>
  <c r="F3397" i="1"/>
  <c r="J3397" i="1" s="1"/>
  <c r="L3397" i="1" s="1"/>
  <c r="F3405" i="1"/>
  <c r="J3405" i="1" s="1"/>
  <c r="L3405" i="1" s="1"/>
  <c r="F3413" i="1"/>
  <c r="J3413" i="1" s="1"/>
  <c r="L3413" i="1" s="1"/>
  <c r="F3421" i="1"/>
  <c r="J3421" i="1" s="1"/>
  <c r="L3421" i="1" s="1"/>
  <c r="F3429" i="1"/>
  <c r="J3429" i="1" s="1"/>
  <c r="L3429" i="1" s="1"/>
  <c r="F3437" i="1"/>
  <c r="J3437" i="1" s="1"/>
  <c r="L3437" i="1" s="1"/>
  <c r="F3445" i="1"/>
  <c r="J3445" i="1" s="1"/>
  <c r="L3445" i="1" s="1"/>
  <c r="F3453" i="1"/>
  <c r="J3453" i="1" s="1"/>
  <c r="L3453" i="1" s="1"/>
  <c r="F3461" i="1"/>
  <c r="J3461" i="1" s="1"/>
  <c r="L3461" i="1" s="1"/>
  <c r="F3469" i="1"/>
  <c r="J3469" i="1" s="1"/>
  <c r="L3469" i="1" s="1"/>
  <c r="F3477" i="1"/>
  <c r="J3477" i="1" s="1"/>
  <c r="L3477" i="1" s="1"/>
  <c r="F3485" i="1"/>
  <c r="J3485" i="1" s="1"/>
  <c r="L3485" i="1" s="1"/>
  <c r="F3493" i="1"/>
  <c r="J3493" i="1" s="1"/>
  <c r="L3493" i="1" s="1"/>
  <c r="F3501" i="1"/>
  <c r="J3501" i="1" s="1"/>
  <c r="L3501" i="1" s="1"/>
  <c r="F3509" i="1"/>
  <c r="J3509" i="1" s="1"/>
  <c r="L3509" i="1" s="1"/>
  <c r="F3517" i="1"/>
  <c r="J3517" i="1" s="1"/>
  <c r="L3517" i="1" s="1"/>
  <c r="F3525" i="1"/>
  <c r="J3525" i="1" s="1"/>
  <c r="L3525" i="1" s="1"/>
  <c r="F3533" i="1"/>
  <c r="J3533" i="1" s="1"/>
  <c r="L3533" i="1" s="1"/>
  <c r="F3541" i="1"/>
  <c r="J3541" i="1" s="1"/>
  <c r="L3541" i="1" s="1"/>
  <c r="F3549" i="1"/>
  <c r="J3549" i="1" s="1"/>
  <c r="L3549" i="1" s="1"/>
  <c r="F3557" i="1"/>
  <c r="J3557" i="1" s="1"/>
  <c r="L3557" i="1" s="1"/>
  <c r="F3565" i="1"/>
  <c r="J3565" i="1" s="1"/>
  <c r="L3565" i="1" s="1"/>
  <c r="F3573" i="1"/>
  <c r="J3573" i="1" s="1"/>
  <c r="L3573" i="1" s="1"/>
  <c r="F3581" i="1"/>
  <c r="J3581" i="1" s="1"/>
  <c r="L3581" i="1" s="1"/>
  <c r="F3589" i="1"/>
  <c r="J3589" i="1" s="1"/>
  <c r="L3589" i="1" s="1"/>
  <c r="F3597" i="1"/>
  <c r="J3597" i="1" s="1"/>
  <c r="L3597" i="1" s="1"/>
  <c r="F3605" i="1"/>
  <c r="J3605" i="1" s="1"/>
  <c r="L3605" i="1" s="1"/>
  <c r="F3613" i="1"/>
  <c r="J3613" i="1" s="1"/>
  <c r="L3613" i="1" s="1"/>
  <c r="F3621" i="1"/>
  <c r="J3621" i="1" s="1"/>
  <c r="L3621" i="1" s="1"/>
  <c r="F3629" i="1"/>
  <c r="J3629" i="1" s="1"/>
  <c r="L3629" i="1" s="1"/>
  <c r="F3637" i="1"/>
  <c r="J3637" i="1" s="1"/>
  <c r="L3637" i="1" s="1"/>
  <c r="F3645" i="1"/>
  <c r="J3645" i="1" s="1"/>
  <c r="L3645" i="1" s="1"/>
  <c r="F3653" i="1"/>
  <c r="J3653" i="1" s="1"/>
  <c r="L3653" i="1" s="1"/>
  <c r="F3661" i="1"/>
  <c r="J3661" i="1" s="1"/>
  <c r="L3661" i="1" s="1"/>
  <c r="F3669" i="1"/>
  <c r="J3669" i="1" s="1"/>
  <c r="L3669" i="1" s="1"/>
  <c r="F3677" i="1"/>
  <c r="J3677" i="1" s="1"/>
  <c r="L3677" i="1" s="1"/>
  <c r="F3685" i="1"/>
  <c r="J3685" i="1" s="1"/>
  <c r="L3685" i="1" s="1"/>
  <c r="F3693" i="1"/>
  <c r="J3693" i="1" s="1"/>
  <c r="L3693" i="1" s="1"/>
  <c r="F3701" i="1"/>
  <c r="J3701" i="1" s="1"/>
  <c r="L3701" i="1" s="1"/>
  <c r="F3709" i="1"/>
  <c r="J3709" i="1" s="1"/>
  <c r="L3709" i="1" s="1"/>
  <c r="F3717" i="1"/>
  <c r="J3717" i="1" s="1"/>
  <c r="L3717" i="1" s="1"/>
  <c r="F3725" i="1"/>
  <c r="J3725" i="1" s="1"/>
  <c r="L3725" i="1" s="1"/>
  <c r="F3733" i="1"/>
  <c r="J3733" i="1" s="1"/>
  <c r="L3733" i="1" s="1"/>
  <c r="F3741" i="1"/>
  <c r="J3741" i="1" s="1"/>
  <c r="L3741" i="1" s="1"/>
  <c r="F3749" i="1"/>
  <c r="J3749" i="1" s="1"/>
  <c r="L3749" i="1" s="1"/>
  <c r="F3757" i="1"/>
  <c r="J3757" i="1" s="1"/>
  <c r="L3757" i="1" s="1"/>
  <c r="F3765" i="1"/>
  <c r="J3765" i="1" s="1"/>
  <c r="L3765" i="1" s="1"/>
  <c r="F3773" i="1"/>
  <c r="J3773" i="1" s="1"/>
  <c r="L3773" i="1" s="1"/>
  <c r="F3781" i="1"/>
  <c r="J3781" i="1" s="1"/>
  <c r="L3781" i="1" s="1"/>
  <c r="F3789" i="1"/>
  <c r="J3789" i="1" s="1"/>
  <c r="L3789" i="1" s="1"/>
  <c r="F3797" i="1"/>
  <c r="J3797" i="1" s="1"/>
  <c r="L3797" i="1" s="1"/>
  <c r="F3805" i="1"/>
  <c r="J3805" i="1" s="1"/>
  <c r="L3805" i="1" s="1"/>
  <c r="F3813" i="1"/>
  <c r="J3813" i="1" s="1"/>
  <c r="L3813" i="1" s="1"/>
  <c r="F3821" i="1"/>
  <c r="J3821" i="1" s="1"/>
  <c r="L3821" i="1" s="1"/>
  <c r="F3829" i="1"/>
  <c r="J3829" i="1" s="1"/>
  <c r="L3829" i="1" s="1"/>
  <c r="F3837" i="1"/>
  <c r="J3837" i="1" s="1"/>
  <c r="L3837" i="1" s="1"/>
  <c r="F3845" i="1"/>
  <c r="J3845" i="1" s="1"/>
  <c r="L3845" i="1" s="1"/>
  <c r="F3853" i="1"/>
  <c r="J3853" i="1" s="1"/>
  <c r="L3853" i="1" s="1"/>
  <c r="F3861" i="1"/>
  <c r="J3861" i="1" s="1"/>
  <c r="L3861" i="1" s="1"/>
  <c r="F3869" i="1"/>
  <c r="J3869" i="1" s="1"/>
  <c r="L3869" i="1" s="1"/>
  <c r="F3877" i="1"/>
  <c r="J3877" i="1" s="1"/>
  <c r="L3877" i="1" s="1"/>
  <c r="F3885" i="1"/>
  <c r="J3885" i="1" s="1"/>
  <c r="L3885" i="1" s="1"/>
  <c r="F3893" i="1"/>
  <c r="J3893" i="1" s="1"/>
  <c r="L3893" i="1" s="1"/>
  <c r="F3901" i="1"/>
  <c r="J3901" i="1" s="1"/>
  <c r="L3901" i="1" s="1"/>
  <c r="F3909" i="1"/>
  <c r="J3909" i="1" s="1"/>
  <c r="L3909" i="1" s="1"/>
  <c r="F3917" i="1"/>
  <c r="J3917" i="1" s="1"/>
  <c r="L3917" i="1" s="1"/>
  <c r="F3925" i="1"/>
  <c r="J3925" i="1" s="1"/>
  <c r="L3925" i="1" s="1"/>
  <c r="F3933" i="1"/>
  <c r="J3933" i="1" s="1"/>
  <c r="L3933" i="1" s="1"/>
  <c r="F3941" i="1"/>
  <c r="J3941" i="1" s="1"/>
  <c r="L3941" i="1" s="1"/>
  <c r="F3949" i="1"/>
  <c r="J3949" i="1" s="1"/>
  <c r="L3949" i="1" s="1"/>
  <c r="F3957" i="1"/>
  <c r="J3957" i="1" s="1"/>
  <c r="L3957" i="1" s="1"/>
  <c r="F3965" i="1"/>
  <c r="J3965" i="1" s="1"/>
  <c r="L3965" i="1" s="1"/>
  <c r="F3973" i="1"/>
  <c r="J3973" i="1" s="1"/>
  <c r="L3973" i="1" s="1"/>
  <c r="F3981" i="1"/>
  <c r="J3981" i="1" s="1"/>
  <c r="L3981" i="1" s="1"/>
  <c r="F3989" i="1"/>
  <c r="J3989" i="1" s="1"/>
  <c r="L3989" i="1" s="1"/>
  <c r="F3997" i="1"/>
  <c r="J3997" i="1" s="1"/>
  <c r="L3997" i="1" s="1"/>
  <c r="F4005" i="1"/>
  <c r="J4005" i="1" s="1"/>
  <c r="L4005" i="1" s="1"/>
  <c r="F4013" i="1"/>
  <c r="J4013" i="1" s="1"/>
  <c r="L4013" i="1" s="1"/>
  <c r="F4021" i="1"/>
  <c r="J4021" i="1" s="1"/>
  <c r="L4021" i="1" s="1"/>
  <c r="F4029" i="1"/>
  <c r="J4029" i="1" s="1"/>
  <c r="L4029" i="1" s="1"/>
  <c r="F4037" i="1"/>
  <c r="J4037" i="1" s="1"/>
  <c r="L4037" i="1" s="1"/>
  <c r="F4045" i="1"/>
  <c r="J4045" i="1" s="1"/>
  <c r="L4045" i="1" s="1"/>
  <c r="F4053" i="1"/>
  <c r="J4053" i="1" s="1"/>
  <c r="L4053" i="1" s="1"/>
  <c r="F4061" i="1"/>
  <c r="J4061" i="1" s="1"/>
  <c r="L4061" i="1" s="1"/>
  <c r="F4069" i="1"/>
  <c r="J4069" i="1" s="1"/>
  <c r="L4069" i="1" s="1"/>
  <c r="F4077" i="1"/>
  <c r="J4077" i="1" s="1"/>
  <c r="L4077" i="1" s="1"/>
  <c r="F4085" i="1"/>
  <c r="J4085" i="1" s="1"/>
  <c r="L4085" i="1" s="1"/>
  <c r="F4093" i="1"/>
  <c r="J4093" i="1" s="1"/>
  <c r="L4093" i="1" s="1"/>
  <c r="F4101" i="1"/>
  <c r="J4101" i="1" s="1"/>
  <c r="L4101" i="1" s="1"/>
  <c r="F4109" i="1"/>
  <c r="J4109" i="1" s="1"/>
  <c r="L4109" i="1" s="1"/>
  <c r="F4117" i="1"/>
  <c r="J4117" i="1" s="1"/>
  <c r="L4117" i="1" s="1"/>
  <c r="F4125" i="1"/>
  <c r="J4125" i="1" s="1"/>
  <c r="L4125" i="1" s="1"/>
  <c r="F4133" i="1"/>
  <c r="J4133" i="1" s="1"/>
  <c r="L4133" i="1" s="1"/>
  <c r="F4141" i="1"/>
  <c r="J4141" i="1" s="1"/>
  <c r="L4141" i="1" s="1"/>
  <c r="F4149" i="1"/>
  <c r="J4149" i="1" s="1"/>
  <c r="L4149" i="1" s="1"/>
  <c r="F4157" i="1"/>
  <c r="J4157" i="1" s="1"/>
  <c r="L4157" i="1" s="1"/>
  <c r="F4165" i="1"/>
  <c r="J4165" i="1" s="1"/>
  <c r="L4165" i="1" s="1"/>
  <c r="F4173" i="1"/>
  <c r="J4173" i="1" s="1"/>
  <c r="L4173" i="1" s="1"/>
  <c r="F4181" i="1"/>
  <c r="J4181" i="1" s="1"/>
  <c r="L4181" i="1" s="1"/>
  <c r="F4189" i="1"/>
  <c r="J4189" i="1" s="1"/>
  <c r="L4189" i="1" s="1"/>
  <c r="F4197" i="1"/>
  <c r="J4197" i="1" s="1"/>
  <c r="L4197" i="1" s="1"/>
  <c r="F4205" i="1"/>
  <c r="J4205" i="1" s="1"/>
  <c r="L4205" i="1" s="1"/>
  <c r="F4213" i="1"/>
  <c r="J4213" i="1" s="1"/>
  <c r="L4213" i="1" s="1"/>
  <c r="F4221" i="1"/>
  <c r="J4221" i="1" s="1"/>
  <c r="L4221" i="1" s="1"/>
  <c r="F4229" i="1"/>
  <c r="J4229" i="1" s="1"/>
  <c r="L4229" i="1" s="1"/>
  <c r="F4237" i="1"/>
  <c r="J4237" i="1" s="1"/>
  <c r="L4237" i="1" s="1"/>
  <c r="F4245" i="1"/>
  <c r="J4245" i="1" s="1"/>
  <c r="L4245" i="1" s="1"/>
  <c r="F4253" i="1"/>
  <c r="J4253" i="1" s="1"/>
  <c r="L4253" i="1" s="1"/>
  <c r="F4261" i="1"/>
  <c r="J4261" i="1" s="1"/>
  <c r="L4261" i="1" s="1"/>
  <c r="F4269" i="1"/>
  <c r="J4269" i="1" s="1"/>
  <c r="L4269" i="1" s="1"/>
  <c r="F4277" i="1"/>
  <c r="J4277" i="1" s="1"/>
  <c r="L4277" i="1" s="1"/>
  <c r="F4285" i="1"/>
  <c r="J4285" i="1" s="1"/>
  <c r="L4285" i="1" s="1"/>
  <c r="F4293" i="1"/>
  <c r="J4293" i="1" s="1"/>
  <c r="L4293" i="1" s="1"/>
  <c r="F4301" i="1"/>
  <c r="J4301" i="1" s="1"/>
  <c r="L4301" i="1" s="1"/>
  <c r="F4309" i="1"/>
  <c r="J4309" i="1" s="1"/>
  <c r="L4309" i="1" s="1"/>
  <c r="F4317" i="1"/>
  <c r="J4317" i="1" s="1"/>
  <c r="L4317" i="1" s="1"/>
  <c r="F4325" i="1"/>
  <c r="J4325" i="1" s="1"/>
  <c r="L4325" i="1" s="1"/>
  <c r="F4333" i="1"/>
  <c r="J4333" i="1" s="1"/>
  <c r="L4333" i="1" s="1"/>
  <c r="F4341" i="1"/>
  <c r="J4341" i="1" s="1"/>
  <c r="L4341" i="1" s="1"/>
  <c r="F4349" i="1"/>
  <c r="J4349" i="1" s="1"/>
  <c r="L4349" i="1" s="1"/>
  <c r="F4357" i="1"/>
  <c r="J4357" i="1" s="1"/>
  <c r="L4357" i="1" s="1"/>
  <c r="F4365" i="1"/>
  <c r="J4365" i="1" s="1"/>
  <c r="L4365" i="1" s="1"/>
  <c r="F4373" i="1"/>
  <c r="J4373" i="1" s="1"/>
  <c r="L4373" i="1" s="1"/>
  <c r="F4381" i="1"/>
  <c r="J4381" i="1" s="1"/>
  <c r="L4381" i="1" s="1"/>
  <c r="F4389" i="1"/>
  <c r="J4389" i="1" s="1"/>
  <c r="L4389" i="1" s="1"/>
  <c r="F4397" i="1"/>
  <c r="J4397" i="1" s="1"/>
  <c r="L4397" i="1" s="1"/>
  <c r="F4405" i="1"/>
  <c r="J4405" i="1" s="1"/>
  <c r="L4405" i="1" s="1"/>
  <c r="F4413" i="1"/>
  <c r="J4413" i="1" s="1"/>
  <c r="L4413" i="1" s="1"/>
  <c r="F4421" i="1"/>
  <c r="J4421" i="1" s="1"/>
  <c r="L4421" i="1" s="1"/>
  <c r="F4429" i="1"/>
  <c r="J4429" i="1" s="1"/>
  <c r="L4429" i="1" s="1"/>
  <c r="F4437" i="1"/>
  <c r="J4437" i="1" s="1"/>
  <c r="L4437" i="1" s="1"/>
  <c r="F4445" i="1"/>
  <c r="J4445" i="1" s="1"/>
  <c r="L4445" i="1" s="1"/>
  <c r="F4453" i="1"/>
  <c r="J4453" i="1" s="1"/>
  <c r="L4453" i="1" s="1"/>
  <c r="F4461" i="1"/>
  <c r="J4461" i="1" s="1"/>
  <c r="L4461" i="1" s="1"/>
  <c r="F4469" i="1"/>
  <c r="J4469" i="1" s="1"/>
  <c r="L4469" i="1" s="1"/>
  <c r="F4477" i="1"/>
  <c r="J4477" i="1" s="1"/>
  <c r="L4477" i="1" s="1"/>
  <c r="F4485" i="1"/>
  <c r="J4485" i="1" s="1"/>
  <c r="L4485" i="1" s="1"/>
  <c r="F4493" i="1"/>
  <c r="J4493" i="1" s="1"/>
  <c r="L4493" i="1" s="1"/>
  <c r="F4501" i="1"/>
  <c r="J4501" i="1" s="1"/>
  <c r="L4501" i="1" s="1"/>
  <c r="F4509" i="1"/>
  <c r="J4509" i="1" s="1"/>
  <c r="L4509" i="1" s="1"/>
  <c r="F4517" i="1"/>
  <c r="J4517" i="1" s="1"/>
  <c r="L4517" i="1" s="1"/>
  <c r="F4525" i="1"/>
  <c r="J4525" i="1" s="1"/>
  <c r="L4525" i="1" s="1"/>
  <c r="F4533" i="1"/>
  <c r="J4533" i="1" s="1"/>
  <c r="L4533" i="1" s="1"/>
  <c r="F4541" i="1"/>
  <c r="J4541" i="1" s="1"/>
  <c r="L4541" i="1" s="1"/>
  <c r="F4549" i="1"/>
  <c r="J4549" i="1" s="1"/>
  <c r="L4549" i="1" s="1"/>
  <c r="F4557" i="1"/>
  <c r="J4557" i="1" s="1"/>
  <c r="L4557" i="1" s="1"/>
  <c r="F4565" i="1"/>
  <c r="J4565" i="1" s="1"/>
  <c r="L4565" i="1" s="1"/>
  <c r="F4573" i="1"/>
  <c r="J4573" i="1" s="1"/>
  <c r="L4573" i="1" s="1"/>
  <c r="F4581" i="1"/>
  <c r="J4581" i="1" s="1"/>
  <c r="L4581" i="1" s="1"/>
  <c r="F4589" i="1"/>
  <c r="J4589" i="1" s="1"/>
  <c r="L4589" i="1" s="1"/>
  <c r="F4597" i="1"/>
  <c r="J4597" i="1" s="1"/>
  <c r="L4597" i="1" s="1"/>
  <c r="F4605" i="1"/>
  <c r="J4605" i="1" s="1"/>
  <c r="L4605" i="1" s="1"/>
  <c r="F4613" i="1"/>
  <c r="J4613" i="1" s="1"/>
  <c r="L4613" i="1" s="1"/>
  <c r="F4621" i="1"/>
  <c r="J4621" i="1" s="1"/>
  <c r="L4621" i="1" s="1"/>
  <c r="F4629" i="1"/>
  <c r="J4629" i="1" s="1"/>
  <c r="L4629" i="1" s="1"/>
  <c r="F4637" i="1"/>
  <c r="J4637" i="1" s="1"/>
  <c r="L4637" i="1" s="1"/>
  <c r="F4645" i="1"/>
  <c r="J4645" i="1" s="1"/>
  <c r="L4645" i="1" s="1"/>
  <c r="F4653" i="1"/>
  <c r="J4653" i="1" s="1"/>
  <c r="L4653" i="1" s="1"/>
  <c r="F4661" i="1"/>
  <c r="J4661" i="1" s="1"/>
  <c r="L4661" i="1" s="1"/>
  <c r="F4669" i="1"/>
  <c r="J4669" i="1" s="1"/>
  <c r="L4669" i="1" s="1"/>
  <c r="F4677" i="1"/>
  <c r="J4677" i="1" s="1"/>
  <c r="L4677" i="1" s="1"/>
  <c r="F4685" i="1"/>
  <c r="J4685" i="1" s="1"/>
  <c r="L4685" i="1" s="1"/>
  <c r="F4693" i="1"/>
  <c r="J4693" i="1" s="1"/>
  <c r="L4693" i="1" s="1"/>
  <c r="F4701" i="1"/>
  <c r="J4701" i="1" s="1"/>
  <c r="L4701" i="1" s="1"/>
  <c r="F4709" i="1"/>
  <c r="J4709" i="1" s="1"/>
  <c r="L4709" i="1" s="1"/>
  <c r="F4717" i="1"/>
  <c r="J4717" i="1" s="1"/>
  <c r="L4717" i="1" s="1"/>
  <c r="F4725" i="1"/>
  <c r="J4725" i="1" s="1"/>
  <c r="L4725" i="1" s="1"/>
  <c r="F4733" i="1"/>
  <c r="J4733" i="1" s="1"/>
  <c r="L4733" i="1" s="1"/>
  <c r="F4741" i="1"/>
  <c r="J4741" i="1" s="1"/>
  <c r="L4741" i="1" s="1"/>
  <c r="F4749" i="1"/>
  <c r="J4749" i="1" s="1"/>
  <c r="L4749" i="1" s="1"/>
  <c r="F4757" i="1"/>
  <c r="J4757" i="1" s="1"/>
  <c r="L4757" i="1" s="1"/>
  <c r="F4765" i="1"/>
  <c r="J4765" i="1" s="1"/>
  <c r="L4765" i="1" s="1"/>
  <c r="F4773" i="1"/>
  <c r="J4773" i="1" s="1"/>
  <c r="L4773" i="1" s="1"/>
  <c r="F4781" i="1"/>
  <c r="J4781" i="1" s="1"/>
  <c r="L4781" i="1" s="1"/>
  <c r="F4789" i="1"/>
  <c r="J4789" i="1" s="1"/>
  <c r="L4789" i="1" s="1"/>
  <c r="F4797" i="1"/>
  <c r="J4797" i="1" s="1"/>
  <c r="L4797" i="1" s="1"/>
  <c r="F4805" i="1"/>
  <c r="J4805" i="1" s="1"/>
  <c r="L4805" i="1" s="1"/>
  <c r="F4813" i="1"/>
  <c r="J4813" i="1" s="1"/>
  <c r="L4813" i="1" s="1"/>
  <c r="F4821" i="1"/>
  <c r="J4821" i="1" s="1"/>
  <c r="L4821" i="1" s="1"/>
  <c r="F4829" i="1"/>
  <c r="J4829" i="1" s="1"/>
  <c r="L4829" i="1" s="1"/>
  <c r="F4837" i="1"/>
  <c r="J4837" i="1" s="1"/>
  <c r="L4837" i="1" s="1"/>
  <c r="F4845" i="1"/>
  <c r="J4845" i="1" s="1"/>
  <c r="L4845" i="1" s="1"/>
  <c r="F4853" i="1"/>
  <c r="J4853" i="1" s="1"/>
  <c r="L4853" i="1" s="1"/>
  <c r="F4861" i="1"/>
  <c r="J4861" i="1" s="1"/>
  <c r="L4861" i="1" s="1"/>
  <c r="F4869" i="1"/>
  <c r="J4869" i="1" s="1"/>
  <c r="L4869" i="1" s="1"/>
  <c r="F4877" i="1"/>
  <c r="J4877" i="1" s="1"/>
  <c r="L4877" i="1" s="1"/>
  <c r="F4885" i="1"/>
  <c r="J4885" i="1" s="1"/>
  <c r="L4885" i="1" s="1"/>
  <c r="F4893" i="1"/>
  <c r="J4893" i="1" s="1"/>
  <c r="L4893" i="1" s="1"/>
  <c r="F4901" i="1"/>
  <c r="J4901" i="1" s="1"/>
  <c r="L4901" i="1" s="1"/>
  <c r="F4909" i="1"/>
  <c r="J4909" i="1" s="1"/>
  <c r="L4909" i="1" s="1"/>
  <c r="F4917" i="1"/>
  <c r="J4917" i="1" s="1"/>
  <c r="L4917" i="1" s="1"/>
  <c r="F4925" i="1"/>
  <c r="J4925" i="1" s="1"/>
  <c r="L4925" i="1" s="1"/>
  <c r="F4933" i="1"/>
  <c r="J4933" i="1" s="1"/>
  <c r="L4933" i="1" s="1"/>
  <c r="F4941" i="1"/>
  <c r="J4941" i="1" s="1"/>
  <c r="L4941" i="1" s="1"/>
  <c r="F4949" i="1"/>
  <c r="J4949" i="1" s="1"/>
  <c r="L4949" i="1" s="1"/>
  <c r="F4957" i="1"/>
  <c r="J4957" i="1" s="1"/>
  <c r="L4957" i="1" s="1"/>
  <c r="F4965" i="1"/>
  <c r="J4965" i="1" s="1"/>
  <c r="L4965" i="1" s="1"/>
  <c r="F4973" i="1"/>
  <c r="J4973" i="1" s="1"/>
  <c r="L4973" i="1" s="1"/>
  <c r="F4981" i="1"/>
  <c r="J4981" i="1" s="1"/>
  <c r="L4981" i="1" s="1"/>
  <c r="F4989" i="1"/>
  <c r="J4989" i="1" s="1"/>
  <c r="L4989" i="1" s="1"/>
  <c r="F4997" i="1"/>
  <c r="J4997" i="1" s="1"/>
  <c r="L4997" i="1" s="1"/>
  <c r="F5005" i="1"/>
  <c r="J5005" i="1" s="1"/>
  <c r="L5005" i="1" s="1"/>
  <c r="F5013" i="1"/>
  <c r="J5013" i="1" s="1"/>
  <c r="L5013" i="1" s="1"/>
  <c r="F5021" i="1"/>
  <c r="J5021" i="1" s="1"/>
  <c r="L5021" i="1" s="1"/>
  <c r="F5029" i="1"/>
  <c r="J5029" i="1" s="1"/>
  <c r="L5029" i="1" s="1"/>
  <c r="F5037" i="1"/>
  <c r="J5037" i="1" s="1"/>
  <c r="L5037" i="1" s="1"/>
  <c r="F5045" i="1"/>
  <c r="J5045" i="1" s="1"/>
  <c r="L5045" i="1" s="1"/>
  <c r="F5053" i="1"/>
  <c r="J5053" i="1" s="1"/>
  <c r="L5053" i="1" s="1"/>
  <c r="F5061" i="1"/>
  <c r="J5061" i="1" s="1"/>
  <c r="L5061" i="1" s="1"/>
  <c r="F5069" i="1"/>
  <c r="J5069" i="1" s="1"/>
  <c r="L5069" i="1" s="1"/>
  <c r="F5077" i="1"/>
  <c r="J5077" i="1" s="1"/>
  <c r="L5077" i="1" s="1"/>
  <c r="F5085" i="1"/>
  <c r="J5085" i="1" s="1"/>
  <c r="L5085" i="1" s="1"/>
  <c r="F5093" i="1"/>
  <c r="J5093" i="1" s="1"/>
  <c r="L5093" i="1" s="1"/>
  <c r="F5101" i="1"/>
  <c r="J5101" i="1" s="1"/>
  <c r="L5101" i="1" s="1"/>
  <c r="F5109" i="1"/>
  <c r="J5109" i="1" s="1"/>
  <c r="L5109" i="1" s="1"/>
  <c r="F5117" i="1"/>
  <c r="J5117" i="1" s="1"/>
  <c r="L5117" i="1" s="1"/>
  <c r="F5125" i="1"/>
  <c r="J5125" i="1" s="1"/>
  <c r="L5125" i="1" s="1"/>
  <c r="F5133" i="1"/>
  <c r="J5133" i="1" s="1"/>
  <c r="L5133" i="1" s="1"/>
  <c r="F5141" i="1"/>
  <c r="J5141" i="1" s="1"/>
  <c r="L5141" i="1" s="1"/>
  <c r="F5149" i="1"/>
  <c r="J5149" i="1" s="1"/>
  <c r="L5149" i="1" s="1"/>
  <c r="F5157" i="1"/>
  <c r="J5157" i="1" s="1"/>
  <c r="L5157" i="1" s="1"/>
  <c r="F5165" i="1"/>
  <c r="J5165" i="1" s="1"/>
  <c r="L5165" i="1" s="1"/>
  <c r="F5173" i="1"/>
  <c r="J5173" i="1" s="1"/>
  <c r="L5173" i="1" s="1"/>
  <c r="F5181" i="1"/>
  <c r="J5181" i="1" s="1"/>
  <c r="L5181" i="1" s="1"/>
  <c r="F5189" i="1"/>
  <c r="J5189" i="1" s="1"/>
  <c r="L5189" i="1" s="1"/>
  <c r="F5197" i="1"/>
  <c r="J5197" i="1" s="1"/>
  <c r="L5197" i="1" s="1"/>
  <c r="F5205" i="1"/>
  <c r="J5205" i="1" s="1"/>
  <c r="L5205" i="1" s="1"/>
  <c r="F5213" i="1"/>
  <c r="J5213" i="1" s="1"/>
  <c r="L5213" i="1" s="1"/>
  <c r="F5221" i="1"/>
  <c r="J5221" i="1" s="1"/>
  <c r="L5221" i="1" s="1"/>
  <c r="F5229" i="1"/>
  <c r="J5229" i="1" s="1"/>
  <c r="L5229" i="1" s="1"/>
  <c r="F5237" i="1"/>
  <c r="J5237" i="1" s="1"/>
  <c r="L5237" i="1" s="1"/>
  <c r="F5245" i="1"/>
  <c r="J5245" i="1" s="1"/>
  <c r="L5245" i="1" s="1"/>
  <c r="F5253" i="1"/>
  <c r="J5253" i="1" s="1"/>
  <c r="L5253" i="1" s="1"/>
  <c r="F5261" i="1"/>
  <c r="J5261" i="1" s="1"/>
  <c r="L5261" i="1" s="1"/>
  <c r="F5269" i="1"/>
  <c r="J5269" i="1" s="1"/>
  <c r="L5269" i="1" s="1"/>
  <c r="F5277" i="1"/>
  <c r="J5277" i="1" s="1"/>
  <c r="L5277" i="1" s="1"/>
  <c r="F5285" i="1"/>
  <c r="J5285" i="1" s="1"/>
  <c r="L5285" i="1" s="1"/>
  <c r="F5293" i="1"/>
  <c r="J5293" i="1" s="1"/>
  <c r="L5293" i="1" s="1"/>
  <c r="F5301" i="1"/>
  <c r="J5301" i="1" s="1"/>
  <c r="L5301" i="1" s="1"/>
  <c r="F5309" i="1"/>
  <c r="J5309" i="1" s="1"/>
  <c r="L5309" i="1" s="1"/>
  <c r="F5317" i="1"/>
  <c r="J5317" i="1" s="1"/>
  <c r="L5317" i="1" s="1"/>
  <c r="F5325" i="1"/>
  <c r="J5325" i="1" s="1"/>
  <c r="L5325" i="1" s="1"/>
  <c r="F5333" i="1"/>
  <c r="J5333" i="1" s="1"/>
  <c r="L5333" i="1" s="1"/>
  <c r="F5341" i="1"/>
  <c r="J5341" i="1" s="1"/>
  <c r="L5341" i="1" s="1"/>
  <c r="F5347" i="1"/>
  <c r="J5347" i="1" s="1"/>
  <c r="L5347" i="1" s="1"/>
  <c r="F5351" i="1"/>
  <c r="J5351" i="1" s="1"/>
  <c r="L5351" i="1" s="1"/>
  <c r="F5355" i="1"/>
  <c r="J5355" i="1" s="1"/>
  <c r="L5355" i="1" s="1"/>
  <c r="F5359" i="1"/>
  <c r="J5359" i="1" s="1"/>
  <c r="L5359" i="1" s="1"/>
  <c r="F5363" i="1"/>
  <c r="J5363" i="1" s="1"/>
  <c r="L5363" i="1" s="1"/>
  <c r="F5367" i="1"/>
  <c r="J5367" i="1" s="1"/>
  <c r="L5367" i="1" s="1"/>
  <c r="F5371" i="1"/>
  <c r="J5371" i="1" s="1"/>
  <c r="L5371" i="1" s="1"/>
  <c r="F5375" i="1"/>
  <c r="J5375" i="1" s="1"/>
  <c r="L5375" i="1" s="1"/>
  <c r="F5379" i="1"/>
  <c r="J5379" i="1" s="1"/>
  <c r="L5379" i="1" s="1"/>
  <c r="F5383" i="1"/>
  <c r="J5383" i="1" s="1"/>
  <c r="L5383" i="1" s="1"/>
  <c r="F5387" i="1"/>
  <c r="J5387" i="1" s="1"/>
  <c r="L5387" i="1" s="1"/>
  <c r="F5391" i="1"/>
  <c r="J5391" i="1" s="1"/>
  <c r="L5391" i="1" s="1"/>
  <c r="F5395" i="1"/>
  <c r="J5395" i="1" s="1"/>
  <c r="L5395" i="1" s="1"/>
  <c r="F5399" i="1"/>
  <c r="J5399" i="1" s="1"/>
  <c r="L5399" i="1" s="1"/>
  <c r="F5403" i="1"/>
  <c r="J5403" i="1" s="1"/>
  <c r="L5403" i="1" s="1"/>
  <c r="F5407" i="1"/>
  <c r="J5407" i="1" s="1"/>
  <c r="L5407" i="1" s="1"/>
  <c r="F5411" i="1"/>
  <c r="J5411" i="1" s="1"/>
  <c r="L5411" i="1" s="1"/>
  <c r="F5415" i="1"/>
  <c r="J5415" i="1" s="1"/>
  <c r="L5415" i="1" s="1"/>
  <c r="F5419" i="1"/>
  <c r="J5419" i="1" s="1"/>
  <c r="L5419" i="1" s="1"/>
  <c r="F5423" i="1"/>
  <c r="J5423" i="1" s="1"/>
  <c r="L5423" i="1" s="1"/>
  <c r="F5427" i="1"/>
  <c r="J5427" i="1" s="1"/>
  <c r="L5427" i="1" s="1"/>
  <c r="F5431" i="1"/>
  <c r="J5431" i="1" s="1"/>
  <c r="L5431" i="1" s="1"/>
  <c r="F5435" i="1"/>
  <c r="J5435" i="1" s="1"/>
  <c r="L5435" i="1" s="1"/>
  <c r="F5439" i="1"/>
  <c r="J5439" i="1" s="1"/>
  <c r="L5439" i="1" s="1"/>
  <c r="F5443" i="1"/>
  <c r="J5443" i="1" s="1"/>
  <c r="L5443" i="1" s="1"/>
  <c r="F5447" i="1"/>
  <c r="J5447" i="1" s="1"/>
  <c r="L5447" i="1" s="1"/>
  <c r="F5451" i="1"/>
  <c r="J5451" i="1" s="1"/>
  <c r="L5451" i="1" s="1"/>
  <c r="F5455" i="1"/>
  <c r="J5455" i="1" s="1"/>
  <c r="L5455" i="1" s="1"/>
  <c r="F5459" i="1"/>
  <c r="J5459" i="1" s="1"/>
  <c r="L5459" i="1" s="1"/>
  <c r="F5463" i="1"/>
  <c r="J5463" i="1" s="1"/>
  <c r="L5463" i="1" s="1"/>
  <c r="F5467" i="1"/>
  <c r="J5467" i="1" s="1"/>
  <c r="L5467" i="1" s="1"/>
  <c r="F5471" i="1"/>
  <c r="J5471" i="1" s="1"/>
  <c r="L5471" i="1" s="1"/>
  <c r="F5475" i="1"/>
  <c r="J5475" i="1" s="1"/>
  <c r="L5475" i="1" s="1"/>
  <c r="F5479" i="1"/>
  <c r="J5479" i="1" s="1"/>
  <c r="L5479" i="1" s="1"/>
  <c r="F5483" i="1"/>
  <c r="J5483" i="1" s="1"/>
  <c r="L5483" i="1" s="1"/>
  <c r="F5487" i="1"/>
  <c r="J5487" i="1" s="1"/>
  <c r="L5487" i="1" s="1"/>
  <c r="F5491" i="1"/>
  <c r="J5491" i="1" s="1"/>
  <c r="L5491" i="1" s="1"/>
  <c r="F5495" i="1"/>
  <c r="J5495" i="1" s="1"/>
  <c r="L5495" i="1" s="1"/>
  <c r="F5499" i="1"/>
  <c r="J5499" i="1" s="1"/>
  <c r="L5499" i="1" s="1"/>
  <c r="F5503" i="1"/>
  <c r="J5503" i="1" s="1"/>
  <c r="L5503" i="1" s="1"/>
  <c r="F5507" i="1"/>
  <c r="J5507" i="1" s="1"/>
  <c r="L5507" i="1" s="1"/>
  <c r="F5511" i="1"/>
  <c r="J5511" i="1" s="1"/>
  <c r="L5511" i="1" s="1"/>
  <c r="F5515" i="1"/>
  <c r="J5515" i="1" s="1"/>
  <c r="L5515" i="1" s="1"/>
  <c r="F5519" i="1"/>
  <c r="J5519" i="1" s="1"/>
  <c r="L5519" i="1" s="1"/>
  <c r="F5523" i="1"/>
  <c r="J5523" i="1" s="1"/>
  <c r="L5523" i="1" s="1"/>
  <c r="F5527" i="1"/>
  <c r="J5527" i="1" s="1"/>
  <c r="L5527" i="1" s="1"/>
  <c r="F5531" i="1"/>
  <c r="J5531" i="1" s="1"/>
  <c r="L5531" i="1" s="1"/>
  <c r="F5535" i="1"/>
  <c r="J5535" i="1" s="1"/>
  <c r="L5535" i="1" s="1"/>
  <c r="F5539" i="1"/>
  <c r="J5539" i="1" s="1"/>
  <c r="L5539" i="1" s="1"/>
  <c r="F5543" i="1"/>
  <c r="J5543" i="1" s="1"/>
  <c r="L5543" i="1" s="1"/>
  <c r="F5547" i="1"/>
  <c r="J5547" i="1" s="1"/>
  <c r="L5547" i="1" s="1"/>
  <c r="F5551" i="1"/>
  <c r="J5551" i="1" s="1"/>
  <c r="L5551" i="1" s="1"/>
  <c r="F5555" i="1"/>
  <c r="J5555" i="1" s="1"/>
  <c r="L5555" i="1" s="1"/>
  <c r="F5559" i="1"/>
  <c r="J5559" i="1" s="1"/>
  <c r="L5559" i="1" s="1"/>
  <c r="F5563" i="1"/>
  <c r="J5563" i="1" s="1"/>
  <c r="L5563" i="1" s="1"/>
  <c r="F5567" i="1"/>
  <c r="J5567" i="1" s="1"/>
  <c r="L5567" i="1" s="1"/>
  <c r="F5571" i="1"/>
  <c r="J5571" i="1" s="1"/>
  <c r="L5571" i="1" s="1"/>
  <c r="F5575" i="1"/>
  <c r="J5575" i="1" s="1"/>
  <c r="L5575" i="1" s="1"/>
  <c r="F5579" i="1"/>
  <c r="J5579" i="1" s="1"/>
  <c r="L5579" i="1" s="1"/>
  <c r="F5583" i="1"/>
  <c r="J5583" i="1" s="1"/>
  <c r="L5583" i="1" s="1"/>
  <c r="F5587" i="1"/>
  <c r="J5587" i="1" s="1"/>
  <c r="L5587" i="1" s="1"/>
  <c r="F5591" i="1"/>
  <c r="J5591" i="1" s="1"/>
  <c r="L5591" i="1" s="1"/>
  <c r="F5595" i="1"/>
  <c r="J5595" i="1" s="1"/>
  <c r="L5595" i="1" s="1"/>
  <c r="F5599" i="1"/>
  <c r="J5599" i="1" s="1"/>
  <c r="L5599" i="1" s="1"/>
  <c r="F5603" i="1"/>
  <c r="J5603" i="1" s="1"/>
  <c r="L5603" i="1" s="1"/>
  <c r="F5607" i="1"/>
  <c r="J5607" i="1" s="1"/>
  <c r="L5607" i="1" s="1"/>
  <c r="F5611" i="1"/>
  <c r="J5611" i="1" s="1"/>
  <c r="L5611" i="1" s="1"/>
  <c r="F5615" i="1"/>
  <c r="J5615" i="1" s="1"/>
  <c r="L5615" i="1" s="1"/>
  <c r="F5619" i="1"/>
  <c r="J5619" i="1" s="1"/>
  <c r="L5619" i="1" s="1"/>
  <c r="F5623" i="1"/>
  <c r="J5623" i="1" s="1"/>
  <c r="L5623" i="1" s="1"/>
  <c r="F5627" i="1"/>
  <c r="J5627" i="1" s="1"/>
  <c r="L5627" i="1" s="1"/>
  <c r="F5631" i="1"/>
  <c r="J5631" i="1" s="1"/>
  <c r="L5631" i="1" s="1"/>
  <c r="F5635" i="1"/>
  <c r="J5635" i="1" s="1"/>
  <c r="L5635" i="1" s="1"/>
  <c r="F5639" i="1"/>
  <c r="J5639" i="1" s="1"/>
  <c r="L5639" i="1" s="1"/>
  <c r="F5643" i="1"/>
  <c r="J5643" i="1" s="1"/>
  <c r="L5643" i="1" s="1"/>
  <c r="F5647" i="1"/>
  <c r="J5647" i="1" s="1"/>
  <c r="L5647" i="1" s="1"/>
  <c r="F5651" i="1"/>
  <c r="J5651" i="1" s="1"/>
  <c r="L5651" i="1" s="1"/>
  <c r="F5655" i="1"/>
  <c r="J5655" i="1" s="1"/>
  <c r="L5655" i="1" s="1"/>
  <c r="F5659" i="1"/>
  <c r="J5659" i="1" s="1"/>
  <c r="L5659" i="1" s="1"/>
  <c r="F5663" i="1"/>
  <c r="J5663" i="1" s="1"/>
  <c r="L5663" i="1" s="1"/>
  <c r="F5667" i="1"/>
  <c r="J5667" i="1" s="1"/>
  <c r="L5667" i="1" s="1"/>
  <c r="F5671" i="1"/>
  <c r="J5671" i="1" s="1"/>
  <c r="L5671" i="1" s="1"/>
  <c r="F5675" i="1"/>
  <c r="J5675" i="1" s="1"/>
  <c r="L5675" i="1" s="1"/>
  <c r="F991" i="1"/>
  <c r="J991" i="1" s="1"/>
  <c r="L991" i="1" s="1"/>
  <c r="F1247" i="1"/>
  <c r="J1247" i="1" s="1"/>
  <c r="L1247" i="1" s="1"/>
  <c r="F1475" i="1"/>
  <c r="J1475" i="1" s="1"/>
  <c r="L1475" i="1" s="1"/>
  <c r="F1603" i="1"/>
  <c r="J1603" i="1" s="1"/>
  <c r="L1603" i="1" s="1"/>
  <c r="F1731" i="1"/>
  <c r="J1731" i="1" s="1"/>
  <c r="L1731" i="1" s="1"/>
  <c r="F1793" i="1"/>
  <c r="J1793" i="1" s="1"/>
  <c r="L1793" i="1" s="1"/>
  <c r="F1825" i="1"/>
  <c r="J1825" i="1" s="1"/>
  <c r="L1825" i="1" s="1"/>
  <c r="F1857" i="1"/>
  <c r="J1857" i="1" s="1"/>
  <c r="L1857" i="1" s="1"/>
  <c r="F1889" i="1"/>
  <c r="J1889" i="1" s="1"/>
  <c r="L1889" i="1" s="1"/>
  <c r="F1921" i="1"/>
  <c r="J1921" i="1" s="1"/>
  <c r="L1921" i="1" s="1"/>
  <c r="F1953" i="1"/>
  <c r="J1953" i="1" s="1"/>
  <c r="L1953" i="1" s="1"/>
  <c r="F1985" i="1"/>
  <c r="J1985" i="1" s="1"/>
  <c r="L1985" i="1" s="1"/>
  <c r="F2017" i="1"/>
  <c r="J2017" i="1" s="1"/>
  <c r="L2017" i="1" s="1"/>
  <c r="F2049" i="1"/>
  <c r="J2049" i="1" s="1"/>
  <c r="L2049" i="1" s="1"/>
  <c r="F2081" i="1"/>
  <c r="J2081" i="1" s="1"/>
  <c r="L2081" i="1" s="1"/>
  <c r="F2113" i="1"/>
  <c r="J2113" i="1" s="1"/>
  <c r="L2113" i="1" s="1"/>
  <c r="F2145" i="1"/>
  <c r="J2145" i="1" s="1"/>
  <c r="L2145" i="1" s="1"/>
  <c r="F2177" i="1"/>
  <c r="J2177" i="1" s="1"/>
  <c r="L2177" i="1" s="1"/>
  <c r="F2209" i="1"/>
  <c r="J2209" i="1" s="1"/>
  <c r="L2209" i="1" s="1"/>
  <c r="F2240" i="1"/>
  <c r="J2240" i="1" s="1"/>
  <c r="L2240" i="1" s="1"/>
  <c r="F2261" i="1"/>
  <c r="J2261" i="1" s="1"/>
  <c r="L2261" i="1" s="1"/>
  <c r="F2283" i="1"/>
  <c r="J2283" i="1" s="1"/>
  <c r="L2283" i="1" s="1"/>
  <c r="F2304" i="1"/>
  <c r="J2304" i="1" s="1"/>
  <c r="L2304" i="1" s="1"/>
  <c r="F2325" i="1"/>
  <c r="J2325" i="1" s="1"/>
  <c r="L2325" i="1" s="1"/>
  <c r="F2347" i="1"/>
  <c r="J2347" i="1" s="1"/>
  <c r="L2347" i="1" s="1"/>
  <c r="F2368" i="1"/>
  <c r="J2368" i="1" s="1"/>
  <c r="L2368" i="1" s="1"/>
  <c r="F2389" i="1"/>
  <c r="J2389" i="1" s="1"/>
  <c r="L2389" i="1" s="1"/>
  <c r="F2411" i="1"/>
  <c r="J2411" i="1" s="1"/>
  <c r="L2411" i="1" s="1"/>
  <c r="F2432" i="1"/>
  <c r="J2432" i="1" s="1"/>
  <c r="L2432" i="1" s="1"/>
  <c r="F2453" i="1"/>
  <c r="J2453" i="1" s="1"/>
  <c r="L2453" i="1" s="1"/>
  <c r="F2475" i="1"/>
  <c r="J2475" i="1" s="1"/>
  <c r="L2475" i="1" s="1"/>
  <c r="F2496" i="1"/>
  <c r="J2496" i="1" s="1"/>
  <c r="L2496" i="1" s="1"/>
  <c r="F2517" i="1"/>
  <c r="J2517" i="1" s="1"/>
  <c r="L2517" i="1" s="1"/>
  <c r="F2539" i="1"/>
  <c r="J2539" i="1" s="1"/>
  <c r="L2539" i="1" s="1"/>
  <c r="F2560" i="1"/>
  <c r="J2560" i="1" s="1"/>
  <c r="L2560" i="1" s="1"/>
  <c r="F2581" i="1"/>
  <c r="J2581" i="1" s="1"/>
  <c r="L2581" i="1" s="1"/>
  <c r="F2603" i="1"/>
  <c r="J2603" i="1" s="1"/>
  <c r="L2603" i="1" s="1"/>
  <c r="F2624" i="1"/>
  <c r="J2624" i="1" s="1"/>
  <c r="L2624" i="1" s="1"/>
  <c r="F2645" i="1"/>
  <c r="J2645" i="1" s="1"/>
  <c r="L2645" i="1" s="1"/>
  <c r="F2667" i="1"/>
  <c r="J2667" i="1" s="1"/>
  <c r="L2667" i="1" s="1"/>
  <c r="F2688" i="1"/>
  <c r="J2688" i="1" s="1"/>
  <c r="L2688" i="1" s="1"/>
  <c r="F2709" i="1"/>
  <c r="J2709" i="1" s="1"/>
  <c r="L2709" i="1" s="1"/>
  <c r="F2731" i="1"/>
  <c r="J2731" i="1" s="1"/>
  <c r="L2731" i="1" s="1"/>
  <c r="F2752" i="1"/>
  <c r="J2752" i="1" s="1"/>
  <c r="L2752" i="1" s="1"/>
  <c r="F2773" i="1"/>
  <c r="J2773" i="1" s="1"/>
  <c r="L2773" i="1" s="1"/>
  <c r="F2795" i="1"/>
  <c r="J2795" i="1" s="1"/>
  <c r="L2795" i="1" s="1"/>
  <c r="F2815" i="1"/>
  <c r="J2815" i="1" s="1"/>
  <c r="L2815" i="1" s="1"/>
  <c r="F2831" i="1"/>
  <c r="J2831" i="1" s="1"/>
  <c r="L2831" i="1" s="1"/>
  <c r="F2847" i="1"/>
  <c r="J2847" i="1" s="1"/>
  <c r="L2847" i="1" s="1"/>
  <c r="F2863" i="1"/>
  <c r="J2863" i="1" s="1"/>
  <c r="L2863" i="1" s="1"/>
  <c r="F2879" i="1"/>
  <c r="J2879" i="1" s="1"/>
  <c r="L2879" i="1" s="1"/>
  <c r="F2895" i="1"/>
  <c r="J2895" i="1" s="1"/>
  <c r="L2895" i="1" s="1"/>
  <c r="F2911" i="1"/>
  <c r="J2911" i="1" s="1"/>
  <c r="L2911" i="1" s="1"/>
  <c r="F2927" i="1"/>
  <c r="J2927" i="1" s="1"/>
  <c r="L2927" i="1" s="1"/>
  <c r="F2943" i="1"/>
  <c r="J2943" i="1" s="1"/>
  <c r="L2943" i="1" s="1"/>
  <c r="F2959" i="1"/>
  <c r="J2959" i="1" s="1"/>
  <c r="L2959" i="1" s="1"/>
  <c r="F2975" i="1"/>
  <c r="J2975" i="1" s="1"/>
  <c r="L2975" i="1" s="1"/>
  <c r="F2991" i="1"/>
  <c r="J2991" i="1" s="1"/>
  <c r="L2991" i="1" s="1"/>
  <c r="F3002" i="1"/>
  <c r="J3002" i="1" s="1"/>
  <c r="L3002" i="1" s="1"/>
  <c r="F3012" i="1"/>
  <c r="J3012" i="1" s="1"/>
  <c r="L3012" i="1" s="1"/>
  <c r="F3023" i="1"/>
  <c r="J3023" i="1" s="1"/>
  <c r="L3023" i="1" s="1"/>
  <c r="F3034" i="1"/>
  <c r="J3034" i="1" s="1"/>
  <c r="L3034" i="1" s="1"/>
  <c r="F3044" i="1"/>
  <c r="J3044" i="1" s="1"/>
  <c r="L3044" i="1" s="1"/>
  <c r="F3055" i="1"/>
  <c r="J3055" i="1" s="1"/>
  <c r="L3055" i="1" s="1"/>
  <c r="F3066" i="1"/>
  <c r="J3066" i="1" s="1"/>
  <c r="L3066" i="1" s="1"/>
  <c r="F3076" i="1"/>
  <c r="J3076" i="1" s="1"/>
  <c r="L3076" i="1" s="1"/>
  <c r="F3087" i="1"/>
  <c r="J3087" i="1" s="1"/>
  <c r="L3087" i="1" s="1"/>
  <c r="F3098" i="1"/>
  <c r="J3098" i="1" s="1"/>
  <c r="L3098" i="1" s="1"/>
  <c r="F3108" i="1"/>
  <c r="J3108" i="1" s="1"/>
  <c r="L3108" i="1" s="1"/>
  <c r="F3119" i="1"/>
  <c r="J3119" i="1" s="1"/>
  <c r="L3119" i="1" s="1"/>
  <c r="F3130" i="1"/>
  <c r="J3130" i="1" s="1"/>
  <c r="L3130" i="1" s="1"/>
  <c r="F3140" i="1"/>
  <c r="J3140" i="1" s="1"/>
  <c r="L3140" i="1" s="1"/>
  <c r="F3151" i="1"/>
  <c r="J3151" i="1" s="1"/>
  <c r="L3151" i="1" s="1"/>
  <c r="F3162" i="1"/>
  <c r="J3162" i="1" s="1"/>
  <c r="L3162" i="1" s="1"/>
  <c r="F3172" i="1"/>
  <c r="J3172" i="1" s="1"/>
  <c r="L3172" i="1" s="1"/>
  <c r="F3183" i="1"/>
  <c r="J3183" i="1" s="1"/>
  <c r="L3183" i="1" s="1"/>
  <c r="F3194" i="1"/>
  <c r="J3194" i="1" s="1"/>
  <c r="L3194" i="1" s="1"/>
  <c r="F3204" i="1"/>
  <c r="J3204" i="1" s="1"/>
  <c r="L3204" i="1" s="1"/>
  <c r="F3215" i="1"/>
  <c r="J3215" i="1" s="1"/>
  <c r="L3215" i="1" s="1"/>
  <c r="F3226" i="1"/>
  <c r="J3226" i="1" s="1"/>
  <c r="L3226" i="1" s="1"/>
  <c r="F3236" i="1"/>
  <c r="J3236" i="1" s="1"/>
  <c r="L3236" i="1" s="1"/>
  <c r="F3247" i="1"/>
  <c r="J3247" i="1" s="1"/>
  <c r="L3247" i="1" s="1"/>
  <c r="F3258" i="1"/>
  <c r="J3258" i="1" s="1"/>
  <c r="L3258" i="1" s="1"/>
  <c r="F3268" i="1"/>
  <c r="J3268" i="1" s="1"/>
  <c r="L3268" i="1" s="1"/>
  <c r="F3279" i="1"/>
  <c r="J3279" i="1" s="1"/>
  <c r="L3279" i="1" s="1"/>
  <c r="F3290" i="1"/>
  <c r="J3290" i="1" s="1"/>
  <c r="L3290" i="1" s="1"/>
  <c r="F3300" i="1"/>
  <c r="J3300" i="1" s="1"/>
  <c r="L3300" i="1" s="1"/>
  <c r="F3311" i="1"/>
  <c r="J3311" i="1" s="1"/>
  <c r="L3311" i="1" s="1"/>
  <c r="F3322" i="1"/>
  <c r="J3322" i="1" s="1"/>
  <c r="L3322" i="1" s="1"/>
  <c r="F3332" i="1"/>
  <c r="J3332" i="1" s="1"/>
  <c r="L3332" i="1" s="1"/>
  <c r="F3343" i="1"/>
  <c r="J3343" i="1" s="1"/>
  <c r="L3343" i="1" s="1"/>
  <c r="F3353" i="1"/>
  <c r="J3353" i="1" s="1"/>
  <c r="L3353" i="1" s="1"/>
  <c r="F3361" i="1"/>
  <c r="J3361" i="1" s="1"/>
  <c r="L3361" i="1" s="1"/>
  <c r="F3369" i="1"/>
  <c r="J3369" i="1" s="1"/>
  <c r="L3369" i="1" s="1"/>
  <c r="F3377" i="1"/>
  <c r="J3377" i="1" s="1"/>
  <c r="L3377" i="1" s="1"/>
  <c r="F3385" i="1"/>
  <c r="J3385" i="1" s="1"/>
  <c r="L3385" i="1" s="1"/>
  <c r="F3393" i="1"/>
  <c r="J3393" i="1" s="1"/>
  <c r="L3393" i="1" s="1"/>
  <c r="F3401" i="1"/>
  <c r="J3401" i="1" s="1"/>
  <c r="L3401" i="1" s="1"/>
  <c r="F3409" i="1"/>
  <c r="J3409" i="1" s="1"/>
  <c r="L3409" i="1" s="1"/>
  <c r="F3417" i="1"/>
  <c r="J3417" i="1" s="1"/>
  <c r="L3417" i="1" s="1"/>
  <c r="F3425" i="1"/>
  <c r="J3425" i="1" s="1"/>
  <c r="L3425" i="1" s="1"/>
  <c r="F3433" i="1"/>
  <c r="J3433" i="1" s="1"/>
  <c r="L3433" i="1" s="1"/>
  <c r="F3441" i="1"/>
  <c r="J3441" i="1" s="1"/>
  <c r="L3441" i="1" s="1"/>
  <c r="F3449" i="1"/>
  <c r="J3449" i="1" s="1"/>
  <c r="L3449" i="1" s="1"/>
  <c r="F3457" i="1"/>
  <c r="J3457" i="1" s="1"/>
  <c r="L3457" i="1" s="1"/>
  <c r="F3465" i="1"/>
  <c r="J3465" i="1" s="1"/>
  <c r="L3465" i="1" s="1"/>
  <c r="F3473" i="1"/>
  <c r="J3473" i="1" s="1"/>
  <c r="L3473" i="1" s="1"/>
  <c r="F3481" i="1"/>
  <c r="J3481" i="1" s="1"/>
  <c r="L3481" i="1" s="1"/>
  <c r="F3489" i="1"/>
  <c r="J3489" i="1" s="1"/>
  <c r="L3489" i="1" s="1"/>
  <c r="F3497" i="1"/>
  <c r="J3497" i="1" s="1"/>
  <c r="L3497" i="1" s="1"/>
  <c r="F3505" i="1"/>
  <c r="J3505" i="1" s="1"/>
  <c r="L3505" i="1" s="1"/>
  <c r="F3513" i="1"/>
  <c r="J3513" i="1" s="1"/>
  <c r="L3513" i="1" s="1"/>
  <c r="F3521" i="1"/>
  <c r="J3521" i="1" s="1"/>
  <c r="L3521" i="1" s="1"/>
  <c r="F3529" i="1"/>
  <c r="J3529" i="1" s="1"/>
  <c r="L3529" i="1" s="1"/>
  <c r="F3537" i="1"/>
  <c r="J3537" i="1" s="1"/>
  <c r="L3537" i="1" s="1"/>
  <c r="F3545" i="1"/>
  <c r="J3545" i="1" s="1"/>
  <c r="L3545" i="1" s="1"/>
  <c r="F3553" i="1"/>
  <c r="J3553" i="1" s="1"/>
  <c r="L3553" i="1" s="1"/>
  <c r="F3561" i="1"/>
  <c r="J3561" i="1" s="1"/>
  <c r="L3561" i="1" s="1"/>
  <c r="F3569" i="1"/>
  <c r="J3569" i="1" s="1"/>
  <c r="L3569" i="1" s="1"/>
  <c r="F3577" i="1"/>
  <c r="J3577" i="1" s="1"/>
  <c r="L3577" i="1" s="1"/>
  <c r="F3585" i="1"/>
  <c r="J3585" i="1" s="1"/>
  <c r="L3585" i="1" s="1"/>
  <c r="F3593" i="1"/>
  <c r="J3593" i="1" s="1"/>
  <c r="L3593" i="1" s="1"/>
  <c r="F3601" i="1"/>
  <c r="J3601" i="1" s="1"/>
  <c r="L3601" i="1" s="1"/>
  <c r="F3609" i="1"/>
  <c r="J3609" i="1" s="1"/>
  <c r="L3609" i="1" s="1"/>
  <c r="F3617" i="1"/>
  <c r="J3617" i="1" s="1"/>
  <c r="L3617" i="1" s="1"/>
  <c r="F3625" i="1"/>
  <c r="J3625" i="1" s="1"/>
  <c r="L3625" i="1" s="1"/>
  <c r="F3633" i="1"/>
  <c r="J3633" i="1" s="1"/>
  <c r="L3633" i="1" s="1"/>
  <c r="F3641" i="1"/>
  <c r="J3641" i="1" s="1"/>
  <c r="L3641" i="1" s="1"/>
  <c r="F3649" i="1"/>
  <c r="J3649" i="1" s="1"/>
  <c r="L3649" i="1" s="1"/>
  <c r="F3657" i="1"/>
  <c r="J3657" i="1" s="1"/>
  <c r="L3657" i="1" s="1"/>
  <c r="F3665" i="1"/>
  <c r="J3665" i="1" s="1"/>
  <c r="L3665" i="1" s="1"/>
  <c r="F3673" i="1"/>
  <c r="J3673" i="1" s="1"/>
  <c r="L3673" i="1" s="1"/>
  <c r="F3681" i="1"/>
  <c r="J3681" i="1" s="1"/>
  <c r="L3681" i="1" s="1"/>
  <c r="F3689" i="1"/>
  <c r="J3689" i="1" s="1"/>
  <c r="L3689" i="1" s="1"/>
  <c r="F3697" i="1"/>
  <c r="J3697" i="1" s="1"/>
  <c r="L3697" i="1" s="1"/>
  <c r="F3705" i="1"/>
  <c r="J3705" i="1" s="1"/>
  <c r="L3705" i="1" s="1"/>
  <c r="F3713" i="1"/>
  <c r="J3713" i="1" s="1"/>
  <c r="L3713" i="1" s="1"/>
  <c r="F3721" i="1"/>
  <c r="J3721" i="1" s="1"/>
  <c r="L3721" i="1" s="1"/>
  <c r="F3729" i="1"/>
  <c r="J3729" i="1" s="1"/>
  <c r="L3729" i="1" s="1"/>
  <c r="F3737" i="1"/>
  <c r="J3737" i="1" s="1"/>
  <c r="L3737" i="1" s="1"/>
  <c r="F3745" i="1"/>
  <c r="J3745" i="1" s="1"/>
  <c r="L3745" i="1" s="1"/>
  <c r="F3753" i="1"/>
  <c r="J3753" i="1" s="1"/>
  <c r="L3753" i="1" s="1"/>
  <c r="F3761" i="1"/>
  <c r="J3761" i="1" s="1"/>
  <c r="L3761" i="1" s="1"/>
  <c r="F3769" i="1"/>
  <c r="J3769" i="1" s="1"/>
  <c r="L3769" i="1" s="1"/>
  <c r="F3777" i="1"/>
  <c r="J3777" i="1" s="1"/>
  <c r="L3777" i="1" s="1"/>
  <c r="F3785" i="1"/>
  <c r="J3785" i="1" s="1"/>
  <c r="L3785" i="1" s="1"/>
  <c r="F3793" i="1"/>
  <c r="J3793" i="1" s="1"/>
  <c r="L3793" i="1" s="1"/>
  <c r="F3801" i="1"/>
  <c r="J3801" i="1" s="1"/>
  <c r="L3801" i="1" s="1"/>
  <c r="F3809" i="1"/>
  <c r="J3809" i="1" s="1"/>
  <c r="L3809" i="1" s="1"/>
  <c r="F3817" i="1"/>
  <c r="J3817" i="1" s="1"/>
  <c r="L3817" i="1" s="1"/>
  <c r="F3825" i="1"/>
  <c r="J3825" i="1" s="1"/>
  <c r="L3825" i="1" s="1"/>
  <c r="F3833" i="1"/>
  <c r="J3833" i="1" s="1"/>
  <c r="L3833" i="1" s="1"/>
  <c r="F3841" i="1"/>
  <c r="J3841" i="1" s="1"/>
  <c r="L3841" i="1" s="1"/>
  <c r="F3849" i="1"/>
  <c r="J3849" i="1" s="1"/>
  <c r="L3849" i="1" s="1"/>
  <c r="F3857" i="1"/>
  <c r="J3857" i="1" s="1"/>
  <c r="L3857" i="1" s="1"/>
  <c r="F3865" i="1"/>
  <c r="J3865" i="1" s="1"/>
  <c r="L3865" i="1" s="1"/>
  <c r="F3873" i="1"/>
  <c r="J3873" i="1" s="1"/>
  <c r="L3873" i="1" s="1"/>
  <c r="F3881" i="1"/>
  <c r="J3881" i="1" s="1"/>
  <c r="L3881" i="1" s="1"/>
  <c r="F3889" i="1"/>
  <c r="J3889" i="1" s="1"/>
  <c r="L3889" i="1" s="1"/>
  <c r="F3897" i="1"/>
  <c r="J3897" i="1" s="1"/>
  <c r="L3897" i="1" s="1"/>
  <c r="F3905" i="1"/>
  <c r="J3905" i="1" s="1"/>
  <c r="L3905" i="1" s="1"/>
  <c r="F3913" i="1"/>
  <c r="J3913" i="1" s="1"/>
  <c r="L3913" i="1" s="1"/>
  <c r="F3921" i="1"/>
  <c r="J3921" i="1" s="1"/>
  <c r="L3921" i="1" s="1"/>
  <c r="F3929" i="1"/>
  <c r="J3929" i="1" s="1"/>
  <c r="L3929" i="1" s="1"/>
  <c r="F3937" i="1"/>
  <c r="J3937" i="1" s="1"/>
  <c r="L3937" i="1" s="1"/>
  <c r="F3945" i="1"/>
  <c r="J3945" i="1" s="1"/>
  <c r="L3945" i="1" s="1"/>
  <c r="F3953" i="1"/>
  <c r="J3953" i="1" s="1"/>
  <c r="L3953" i="1" s="1"/>
  <c r="F3961" i="1"/>
  <c r="J3961" i="1" s="1"/>
  <c r="L3961" i="1" s="1"/>
  <c r="F3969" i="1"/>
  <c r="J3969" i="1" s="1"/>
  <c r="L3969" i="1" s="1"/>
  <c r="F3977" i="1"/>
  <c r="J3977" i="1" s="1"/>
  <c r="L3977" i="1" s="1"/>
  <c r="F895" i="1"/>
  <c r="J895" i="1" s="1"/>
  <c r="L895" i="1" s="1"/>
  <c r="F1407" i="1"/>
  <c r="J1407" i="1" s="1"/>
  <c r="L1407" i="1" s="1"/>
  <c r="F1683" i="1"/>
  <c r="J1683" i="1" s="1"/>
  <c r="L1683" i="1" s="1"/>
  <c r="F1816" i="1"/>
  <c r="J1816" i="1" s="1"/>
  <c r="L1816" i="1" s="1"/>
  <c r="F1880" i="1"/>
  <c r="J1880" i="1" s="1"/>
  <c r="L1880" i="1" s="1"/>
  <c r="F1944" i="1"/>
  <c r="J1944" i="1" s="1"/>
  <c r="L1944" i="1" s="1"/>
  <c r="F2008" i="1"/>
  <c r="J2008" i="1" s="1"/>
  <c r="L2008" i="1" s="1"/>
  <c r="F2072" i="1"/>
  <c r="J2072" i="1" s="1"/>
  <c r="L2072" i="1" s="1"/>
  <c r="F2136" i="1"/>
  <c r="J2136" i="1" s="1"/>
  <c r="L2136" i="1" s="1"/>
  <c r="F2200" i="1"/>
  <c r="J2200" i="1" s="1"/>
  <c r="L2200" i="1" s="1"/>
  <c r="F2255" i="1"/>
  <c r="J2255" i="1" s="1"/>
  <c r="L2255" i="1" s="1"/>
  <c r="F2297" i="1"/>
  <c r="J2297" i="1" s="1"/>
  <c r="L2297" i="1" s="1"/>
  <c r="F2340" i="1"/>
  <c r="J2340" i="1" s="1"/>
  <c r="L2340" i="1" s="1"/>
  <c r="F2383" i="1"/>
  <c r="J2383" i="1" s="1"/>
  <c r="L2383" i="1" s="1"/>
  <c r="F2425" i="1"/>
  <c r="J2425" i="1" s="1"/>
  <c r="L2425" i="1" s="1"/>
  <c r="F2468" i="1"/>
  <c r="J2468" i="1" s="1"/>
  <c r="L2468" i="1" s="1"/>
  <c r="F2511" i="1"/>
  <c r="J2511" i="1" s="1"/>
  <c r="L2511" i="1" s="1"/>
  <c r="F2553" i="1"/>
  <c r="J2553" i="1" s="1"/>
  <c r="L2553" i="1" s="1"/>
  <c r="F2596" i="1"/>
  <c r="J2596" i="1" s="1"/>
  <c r="L2596" i="1" s="1"/>
  <c r="F2639" i="1"/>
  <c r="J2639" i="1" s="1"/>
  <c r="L2639" i="1" s="1"/>
  <c r="F2681" i="1"/>
  <c r="J2681" i="1" s="1"/>
  <c r="F2724" i="1"/>
  <c r="J2724" i="1" s="1"/>
  <c r="L2724" i="1" s="1"/>
  <c r="F2767" i="1"/>
  <c r="J2767" i="1" s="1"/>
  <c r="L2767" i="1" s="1"/>
  <c r="F2809" i="1"/>
  <c r="J2809" i="1" s="1"/>
  <c r="L2809" i="1" s="1"/>
  <c r="F2842" i="1"/>
  <c r="J2842" i="1" s="1"/>
  <c r="L2842" i="1" s="1"/>
  <c r="F2874" i="1"/>
  <c r="J2874" i="1" s="1"/>
  <c r="L2874" i="1" s="1"/>
  <c r="F2906" i="1"/>
  <c r="J2906" i="1" s="1"/>
  <c r="L2906" i="1" s="1"/>
  <c r="F2938" i="1"/>
  <c r="J2938" i="1" s="1"/>
  <c r="L2938" i="1" s="1"/>
  <c r="F2970" i="1"/>
  <c r="J2970" i="1" s="1"/>
  <c r="L2970" i="1" s="1"/>
  <c r="F2998" i="1"/>
  <c r="J2998" i="1" s="1"/>
  <c r="L2998" i="1" s="1"/>
  <c r="F3019" i="1"/>
  <c r="J3019" i="1" s="1"/>
  <c r="L3019" i="1" s="1"/>
  <c r="F3040" i="1"/>
  <c r="J3040" i="1" s="1"/>
  <c r="L3040" i="1" s="1"/>
  <c r="F3062" i="1"/>
  <c r="J3062" i="1" s="1"/>
  <c r="L3062" i="1" s="1"/>
  <c r="F3083" i="1"/>
  <c r="J3083" i="1" s="1"/>
  <c r="L3083" i="1" s="1"/>
  <c r="F3104" i="1"/>
  <c r="J3104" i="1" s="1"/>
  <c r="L3104" i="1" s="1"/>
  <c r="F3126" i="1"/>
  <c r="J3126" i="1" s="1"/>
  <c r="L3126" i="1" s="1"/>
  <c r="F3147" i="1"/>
  <c r="J3147" i="1" s="1"/>
  <c r="L3147" i="1" s="1"/>
  <c r="F3168" i="1"/>
  <c r="J3168" i="1" s="1"/>
  <c r="L3168" i="1" s="1"/>
  <c r="F3190" i="1"/>
  <c r="J3190" i="1" s="1"/>
  <c r="L3190" i="1" s="1"/>
  <c r="F3211" i="1"/>
  <c r="J3211" i="1" s="1"/>
  <c r="L3211" i="1" s="1"/>
  <c r="F3232" i="1"/>
  <c r="J3232" i="1" s="1"/>
  <c r="L3232" i="1" s="1"/>
  <c r="F3254" i="1"/>
  <c r="J3254" i="1" s="1"/>
  <c r="L3254" i="1" s="1"/>
  <c r="F3275" i="1"/>
  <c r="J3275" i="1" s="1"/>
  <c r="L3275" i="1" s="1"/>
  <c r="F3296" i="1"/>
  <c r="J3296" i="1" s="1"/>
  <c r="L3296" i="1" s="1"/>
  <c r="F3318" i="1"/>
  <c r="J3318" i="1" s="1"/>
  <c r="L3318" i="1" s="1"/>
  <c r="F3339" i="1"/>
  <c r="J3339" i="1" s="1"/>
  <c r="L3339" i="1" s="1"/>
  <c r="F3358" i="1"/>
  <c r="J3358" i="1" s="1"/>
  <c r="L3358" i="1" s="1"/>
  <c r="F3374" i="1"/>
  <c r="J3374" i="1" s="1"/>
  <c r="L3374" i="1" s="1"/>
  <c r="F3390" i="1"/>
  <c r="J3390" i="1" s="1"/>
  <c r="L3390" i="1" s="1"/>
  <c r="F3406" i="1"/>
  <c r="J3406" i="1" s="1"/>
  <c r="L3406" i="1" s="1"/>
  <c r="F3422" i="1"/>
  <c r="J3422" i="1" s="1"/>
  <c r="L3422" i="1" s="1"/>
  <c r="F3438" i="1"/>
  <c r="J3438" i="1" s="1"/>
  <c r="L3438" i="1" s="1"/>
  <c r="F3454" i="1"/>
  <c r="J3454" i="1" s="1"/>
  <c r="L3454" i="1" s="1"/>
  <c r="F3470" i="1"/>
  <c r="J3470" i="1" s="1"/>
  <c r="L3470" i="1" s="1"/>
  <c r="F3486" i="1"/>
  <c r="J3486" i="1" s="1"/>
  <c r="L3486" i="1" s="1"/>
  <c r="F3502" i="1"/>
  <c r="J3502" i="1" s="1"/>
  <c r="L3502" i="1" s="1"/>
  <c r="F3518" i="1"/>
  <c r="J3518" i="1" s="1"/>
  <c r="L3518" i="1" s="1"/>
  <c r="F3534" i="1"/>
  <c r="J3534" i="1" s="1"/>
  <c r="L3534" i="1" s="1"/>
  <c r="F3550" i="1"/>
  <c r="J3550" i="1" s="1"/>
  <c r="L3550" i="1" s="1"/>
  <c r="F3566" i="1"/>
  <c r="J3566" i="1" s="1"/>
  <c r="L3566" i="1" s="1"/>
  <c r="F3582" i="1"/>
  <c r="J3582" i="1" s="1"/>
  <c r="L3582" i="1" s="1"/>
  <c r="F3598" i="1"/>
  <c r="J3598" i="1" s="1"/>
  <c r="L3598" i="1" s="1"/>
  <c r="F3614" i="1"/>
  <c r="J3614" i="1" s="1"/>
  <c r="L3614" i="1" s="1"/>
  <c r="F3630" i="1"/>
  <c r="J3630" i="1" s="1"/>
  <c r="L3630" i="1" s="1"/>
  <c r="F3646" i="1"/>
  <c r="J3646" i="1" s="1"/>
  <c r="L3646" i="1" s="1"/>
  <c r="F3662" i="1"/>
  <c r="J3662" i="1" s="1"/>
  <c r="L3662" i="1" s="1"/>
  <c r="F3678" i="1"/>
  <c r="J3678" i="1" s="1"/>
  <c r="L3678" i="1" s="1"/>
  <c r="F3694" i="1"/>
  <c r="J3694" i="1" s="1"/>
  <c r="L3694" i="1" s="1"/>
  <c r="F3710" i="1"/>
  <c r="J3710" i="1" s="1"/>
  <c r="L3710" i="1" s="1"/>
  <c r="F3726" i="1"/>
  <c r="J3726" i="1" s="1"/>
  <c r="L3726" i="1" s="1"/>
  <c r="F3742" i="1"/>
  <c r="J3742" i="1" s="1"/>
  <c r="L3742" i="1" s="1"/>
  <c r="F3758" i="1"/>
  <c r="J3758" i="1" s="1"/>
  <c r="L3758" i="1" s="1"/>
  <c r="F3774" i="1"/>
  <c r="J3774" i="1" s="1"/>
  <c r="L3774" i="1" s="1"/>
  <c r="F3790" i="1"/>
  <c r="J3790" i="1" s="1"/>
  <c r="L3790" i="1" s="1"/>
  <c r="F3806" i="1"/>
  <c r="J3806" i="1" s="1"/>
  <c r="L3806" i="1" s="1"/>
  <c r="F3822" i="1"/>
  <c r="J3822" i="1" s="1"/>
  <c r="L3822" i="1" s="1"/>
  <c r="F3838" i="1"/>
  <c r="J3838" i="1" s="1"/>
  <c r="L3838" i="1" s="1"/>
  <c r="F3854" i="1"/>
  <c r="J3854" i="1" s="1"/>
  <c r="L3854" i="1" s="1"/>
  <c r="F3870" i="1"/>
  <c r="J3870" i="1" s="1"/>
  <c r="L3870" i="1" s="1"/>
  <c r="F3886" i="1"/>
  <c r="J3886" i="1" s="1"/>
  <c r="L3886" i="1" s="1"/>
  <c r="F3902" i="1"/>
  <c r="J3902" i="1" s="1"/>
  <c r="L3902" i="1" s="1"/>
  <c r="F3918" i="1"/>
  <c r="J3918" i="1" s="1"/>
  <c r="L3918" i="1" s="1"/>
  <c r="F3934" i="1"/>
  <c r="J3934" i="1" s="1"/>
  <c r="L3934" i="1" s="1"/>
  <c r="F3950" i="1"/>
  <c r="J3950" i="1" s="1"/>
  <c r="L3950" i="1" s="1"/>
  <c r="F3966" i="1"/>
  <c r="J3966" i="1" s="1"/>
  <c r="L3966" i="1" s="1"/>
  <c r="F3982" i="1"/>
  <c r="J3982" i="1" s="1"/>
  <c r="L3982" i="1" s="1"/>
  <c r="F3993" i="1"/>
  <c r="J3993" i="1" s="1"/>
  <c r="L3993" i="1" s="1"/>
  <c r="F4002" i="1"/>
  <c r="J4002" i="1" s="1"/>
  <c r="L4002" i="1" s="1"/>
  <c r="F4014" i="1"/>
  <c r="J4014" i="1" s="1"/>
  <c r="L4014" i="1" s="1"/>
  <c r="F4025" i="1"/>
  <c r="J4025" i="1" s="1"/>
  <c r="L4025" i="1" s="1"/>
  <c r="F4034" i="1"/>
  <c r="J4034" i="1" s="1"/>
  <c r="L4034" i="1" s="1"/>
  <c r="F4046" i="1"/>
  <c r="J4046" i="1" s="1"/>
  <c r="L4046" i="1" s="1"/>
  <c r="F4057" i="1"/>
  <c r="J4057" i="1" s="1"/>
  <c r="L4057" i="1" s="1"/>
  <c r="F4066" i="1"/>
  <c r="J4066" i="1" s="1"/>
  <c r="L4066" i="1" s="1"/>
  <c r="F4078" i="1"/>
  <c r="J4078" i="1" s="1"/>
  <c r="L4078" i="1" s="1"/>
  <c r="F4089" i="1"/>
  <c r="J4089" i="1" s="1"/>
  <c r="L4089" i="1" s="1"/>
  <c r="F4098" i="1"/>
  <c r="J4098" i="1" s="1"/>
  <c r="L4098" i="1" s="1"/>
  <c r="F4110" i="1"/>
  <c r="J4110" i="1" s="1"/>
  <c r="L4110" i="1" s="1"/>
  <c r="F4121" i="1"/>
  <c r="J4121" i="1" s="1"/>
  <c r="L4121" i="1" s="1"/>
  <c r="F4130" i="1"/>
  <c r="J4130" i="1" s="1"/>
  <c r="L4130" i="1" s="1"/>
  <c r="F4142" i="1"/>
  <c r="J4142" i="1" s="1"/>
  <c r="L4142" i="1" s="1"/>
  <c r="F4153" i="1"/>
  <c r="J4153" i="1" s="1"/>
  <c r="L4153" i="1" s="1"/>
  <c r="F4162" i="1"/>
  <c r="J4162" i="1" s="1"/>
  <c r="L4162" i="1" s="1"/>
  <c r="F4174" i="1"/>
  <c r="J4174" i="1" s="1"/>
  <c r="L4174" i="1" s="1"/>
  <c r="F4185" i="1"/>
  <c r="J4185" i="1" s="1"/>
  <c r="L4185" i="1" s="1"/>
  <c r="F4194" i="1"/>
  <c r="J4194" i="1" s="1"/>
  <c r="L4194" i="1" s="1"/>
  <c r="F4206" i="1"/>
  <c r="J4206" i="1" s="1"/>
  <c r="L4206" i="1" s="1"/>
  <c r="F4217" i="1"/>
  <c r="J4217" i="1" s="1"/>
  <c r="L4217" i="1" s="1"/>
  <c r="F4226" i="1"/>
  <c r="J4226" i="1" s="1"/>
  <c r="L4226" i="1" s="1"/>
  <c r="F4238" i="1"/>
  <c r="J4238" i="1" s="1"/>
  <c r="L4238" i="1" s="1"/>
  <c r="F4249" i="1"/>
  <c r="J4249" i="1" s="1"/>
  <c r="L4249" i="1" s="1"/>
  <c r="F4258" i="1"/>
  <c r="J4258" i="1" s="1"/>
  <c r="L4258" i="1" s="1"/>
  <c r="F4270" i="1"/>
  <c r="J4270" i="1" s="1"/>
  <c r="L4270" i="1" s="1"/>
  <c r="F4281" i="1"/>
  <c r="J4281" i="1" s="1"/>
  <c r="L4281" i="1" s="1"/>
  <c r="F4290" i="1"/>
  <c r="J4290" i="1" s="1"/>
  <c r="L4290" i="1" s="1"/>
  <c r="F4302" i="1"/>
  <c r="J4302" i="1" s="1"/>
  <c r="L4302" i="1" s="1"/>
  <c r="F4313" i="1"/>
  <c r="J4313" i="1" s="1"/>
  <c r="L4313" i="1" s="1"/>
  <c r="F4322" i="1"/>
  <c r="J4322" i="1" s="1"/>
  <c r="L4322" i="1" s="1"/>
  <c r="F4334" i="1"/>
  <c r="J4334" i="1" s="1"/>
  <c r="L4334" i="1" s="1"/>
  <c r="F4345" i="1"/>
  <c r="J4345" i="1" s="1"/>
  <c r="L4345" i="1" s="1"/>
  <c r="F4354" i="1"/>
  <c r="J4354" i="1" s="1"/>
  <c r="L4354" i="1" s="1"/>
  <c r="F4366" i="1"/>
  <c r="J4366" i="1" s="1"/>
  <c r="L4366" i="1" s="1"/>
  <c r="F4377" i="1"/>
  <c r="J4377" i="1" s="1"/>
  <c r="L4377" i="1" s="1"/>
  <c r="F4386" i="1"/>
  <c r="J4386" i="1" s="1"/>
  <c r="L4386" i="1" s="1"/>
  <c r="F4398" i="1"/>
  <c r="J4398" i="1" s="1"/>
  <c r="L4398" i="1" s="1"/>
  <c r="F4409" i="1"/>
  <c r="J4409" i="1" s="1"/>
  <c r="L4409" i="1" s="1"/>
  <c r="F4418" i="1"/>
  <c r="J4418" i="1" s="1"/>
  <c r="L4418" i="1" s="1"/>
  <c r="F4430" i="1"/>
  <c r="J4430" i="1" s="1"/>
  <c r="L4430" i="1" s="1"/>
  <c r="F4441" i="1"/>
  <c r="J4441" i="1" s="1"/>
  <c r="L4441" i="1" s="1"/>
  <c r="F4450" i="1"/>
  <c r="J4450" i="1" s="1"/>
  <c r="L4450" i="1" s="1"/>
  <c r="F4462" i="1"/>
  <c r="J4462" i="1" s="1"/>
  <c r="L4462" i="1" s="1"/>
  <c r="F4473" i="1"/>
  <c r="J4473" i="1" s="1"/>
  <c r="L4473" i="1" s="1"/>
  <c r="F4482" i="1"/>
  <c r="J4482" i="1" s="1"/>
  <c r="L4482" i="1" s="1"/>
  <c r="F4494" i="1"/>
  <c r="J4494" i="1" s="1"/>
  <c r="L4494" i="1" s="1"/>
  <c r="F4505" i="1"/>
  <c r="J4505" i="1" s="1"/>
  <c r="L4505" i="1" s="1"/>
  <c r="F4514" i="1"/>
  <c r="J4514" i="1" s="1"/>
  <c r="L4514" i="1" s="1"/>
  <c r="F4526" i="1"/>
  <c r="J4526" i="1" s="1"/>
  <c r="L4526" i="1" s="1"/>
  <c r="F4537" i="1"/>
  <c r="J4537" i="1" s="1"/>
  <c r="L4537" i="1" s="1"/>
  <c r="F4546" i="1"/>
  <c r="J4546" i="1" s="1"/>
  <c r="L4546" i="1" s="1"/>
  <c r="F4558" i="1"/>
  <c r="J4558" i="1" s="1"/>
  <c r="L4558" i="1" s="1"/>
  <c r="F4569" i="1"/>
  <c r="J4569" i="1" s="1"/>
  <c r="L4569" i="1" s="1"/>
  <c r="F4578" i="1"/>
  <c r="J4578" i="1" s="1"/>
  <c r="L4578" i="1" s="1"/>
  <c r="F4590" i="1"/>
  <c r="J4590" i="1" s="1"/>
  <c r="L4590" i="1" s="1"/>
  <c r="F4601" i="1"/>
  <c r="J4601" i="1" s="1"/>
  <c r="L4601" i="1" s="1"/>
  <c r="F4610" i="1"/>
  <c r="J4610" i="1" s="1"/>
  <c r="L4610" i="1" s="1"/>
  <c r="F4622" i="1"/>
  <c r="J4622" i="1" s="1"/>
  <c r="L4622" i="1" s="1"/>
  <c r="F4633" i="1"/>
  <c r="J4633" i="1" s="1"/>
  <c r="L4633" i="1" s="1"/>
  <c r="F4642" i="1"/>
  <c r="J4642" i="1" s="1"/>
  <c r="L4642" i="1" s="1"/>
  <c r="F4654" i="1"/>
  <c r="J4654" i="1" s="1"/>
  <c r="L4654" i="1" s="1"/>
  <c r="F4665" i="1"/>
  <c r="J4665" i="1" s="1"/>
  <c r="L4665" i="1" s="1"/>
  <c r="F4674" i="1"/>
  <c r="J4674" i="1" s="1"/>
  <c r="L4674" i="1" s="1"/>
  <c r="F4686" i="1"/>
  <c r="J4686" i="1" s="1"/>
  <c r="L4686" i="1" s="1"/>
  <c r="F4697" i="1"/>
  <c r="J4697" i="1" s="1"/>
  <c r="L4697" i="1" s="1"/>
  <c r="F4706" i="1"/>
  <c r="J4706" i="1" s="1"/>
  <c r="L4706" i="1" s="1"/>
  <c r="F4718" i="1"/>
  <c r="J4718" i="1" s="1"/>
  <c r="L4718" i="1" s="1"/>
  <c r="F4729" i="1"/>
  <c r="J4729" i="1" s="1"/>
  <c r="L4729" i="1" s="1"/>
  <c r="F4738" i="1"/>
  <c r="J4738" i="1" s="1"/>
  <c r="L4738" i="1" s="1"/>
  <c r="F4750" i="1"/>
  <c r="J4750" i="1" s="1"/>
  <c r="L4750" i="1" s="1"/>
  <c r="F4761" i="1"/>
  <c r="J4761" i="1" s="1"/>
  <c r="L4761" i="1" s="1"/>
  <c r="F4770" i="1"/>
  <c r="J4770" i="1" s="1"/>
  <c r="L4770" i="1" s="1"/>
  <c r="F4782" i="1"/>
  <c r="J4782" i="1" s="1"/>
  <c r="L4782" i="1" s="1"/>
  <c r="F4793" i="1"/>
  <c r="J4793" i="1" s="1"/>
  <c r="L4793" i="1" s="1"/>
  <c r="F4802" i="1"/>
  <c r="J4802" i="1" s="1"/>
  <c r="L4802" i="1" s="1"/>
  <c r="F4814" i="1"/>
  <c r="J4814" i="1" s="1"/>
  <c r="L4814" i="1" s="1"/>
  <c r="F4825" i="1"/>
  <c r="J4825" i="1" s="1"/>
  <c r="L4825" i="1" s="1"/>
  <c r="F4834" i="1"/>
  <c r="J4834" i="1" s="1"/>
  <c r="L4834" i="1" s="1"/>
  <c r="F4846" i="1"/>
  <c r="J4846" i="1" s="1"/>
  <c r="L4846" i="1" s="1"/>
  <c r="F4857" i="1"/>
  <c r="J4857" i="1" s="1"/>
  <c r="L4857" i="1" s="1"/>
  <c r="F4866" i="1"/>
  <c r="J4866" i="1" s="1"/>
  <c r="L4866" i="1" s="1"/>
  <c r="F4878" i="1"/>
  <c r="J4878" i="1" s="1"/>
  <c r="L4878" i="1" s="1"/>
  <c r="F4889" i="1"/>
  <c r="J4889" i="1" s="1"/>
  <c r="L4889" i="1" s="1"/>
  <c r="F4898" i="1"/>
  <c r="J4898" i="1" s="1"/>
  <c r="L4898" i="1" s="1"/>
  <c r="F4910" i="1"/>
  <c r="J4910" i="1" s="1"/>
  <c r="L4910" i="1" s="1"/>
  <c r="F4921" i="1"/>
  <c r="J4921" i="1" s="1"/>
  <c r="L4921" i="1" s="1"/>
  <c r="F4930" i="1"/>
  <c r="J4930" i="1" s="1"/>
  <c r="L4930" i="1" s="1"/>
  <c r="F4942" i="1"/>
  <c r="J4942" i="1" s="1"/>
  <c r="L4942" i="1" s="1"/>
  <c r="F4953" i="1"/>
  <c r="J4953" i="1" s="1"/>
  <c r="L4953" i="1" s="1"/>
  <c r="F4962" i="1"/>
  <c r="J4962" i="1" s="1"/>
  <c r="L4962" i="1" s="1"/>
  <c r="F4974" i="1"/>
  <c r="J4974" i="1" s="1"/>
  <c r="L4974" i="1" s="1"/>
  <c r="F4985" i="1"/>
  <c r="J4985" i="1" s="1"/>
  <c r="L4985" i="1" s="1"/>
  <c r="F4994" i="1"/>
  <c r="J4994" i="1" s="1"/>
  <c r="L4994" i="1" s="1"/>
  <c r="F5006" i="1"/>
  <c r="J5006" i="1" s="1"/>
  <c r="L5006" i="1" s="1"/>
  <c r="F5017" i="1"/>
  <c r="J5017" i="1" s="1"/>
  <c r="L5017" i="1" s="1"/>
  <c r="F5026" i="1"/>
  <c r="J5026" i="1" s="1"/>
  <c r="L5026" i="1" s="1"/>
  <c r="F5038" i="1"/>
  <c r="J5038" i="1" s="1"/>
  <c r="L5038" i="1" s="1"/>
  <c r="F5049" i="1"/>
  <c r="J5049" i="1" s="1"/>
  <c r="L5049" i="1" s="1"/>
  <c r="F5058" i="1"/>
  <c r="J5058" i="1" s="1"/>
  <c r="L5058" i="1" s="1"/>
  <c r="F5070" i="1"/>
  <c r="J5070" i="1" s="1"/>
  <c r="L5070" i="1" s="1"/>
  <c r="F5081" i="1"/>
  <c r="J5081" i="1" s="1"/>
  <c r="L5081" i="1" s="1"/>
  <c r="F5090" i="1"/>
  <c r="J5090" i="1" s="1"/>
  <c r="L5090" i="1" s="1"/>
  <c r="F5102" i="1"/>
  <c r="J5102" i="1" s="1"/>
  <c r="L5102" i="1" s="1"/>
  <c r="F5113" i="1"/>
  <c r="J5113" i="1" s="1"/>
  <c r="L5113" i="1" s="1"/>
  <c r="F5122" i="1"/>
  <c r="J5122" i="1" s="1"/>
  <c r="L5122" i="1" s="1"/>
  <c r="F5134" i="1"/>
  <c r="J5134" i="1" s="1"/>
  <c r="L5134" i="1" s="1"/>
  <c r="F5145" i="1"/>
  <c r="J5145" i="1" s="1"/>
  <c r="L5145" i="1" s="1"/>
  <c r="F5154" i="1"/>
  <c r="J5154" i="1" s="1"/>
  <c r="L5154" i="1" s="1"/>
  <c r="F5166" i="1"/>
  <c r="J5166" i="1" s="1"/>
  <c r="L5166" i="1" s="1"/>
  <c r="F5177" i="1"/>
  <c r="J5177" i="1" s="1"/>
  <c r="L5177" i="1" s="1"/>
  <c r="F5186" i="1"/>
  <c r="J5186" i="1" s="1"/>
  <c r="L5186" i="1" s="1"/>
  <c r="F5198" i="1"/>
  <c r="J5198" i="1" s="1"/>
  <c r="L5198" i="1" s="1"/>
  <c r="F5209" i="1"/>
  <c r="J5209" i="1" s="1"/>
  <c r="L5209" i="1" s="1"/>
  <c r="F5218" i="1"/>
  <c r="J5218" i="1" s="1"/>
  <c r="L5218" i="1" s="1"/>
  <c r="F5230" i="1"/>
  <c r="J5230" i="1" s="1"/>
  <c r="L5230" i="1" s="1"/>
  <c r="F5241" i="1"/>
  <c r="J5241" i="1" s="1"/>
  <c r="L5241" i="1" s="1"/>
  <c r="F5250" i="1"/>
  <c r="J5250" i="1" s="1"/>
  <c r="L5250" i="1" s="1"/>
  <c r="F5262" i="1"/>
  <c r="J5262" i="1" s="1"/>
  <c r="L5262" i="1" s="1"/>
  <c r="F5273" i="1"/>
  <c r="J5273" i="1" s="1"/>
  <c r="L5273" i="1" s="1"/>
  <c r="F5282" i="1"/>
  <c r="J5282" i="1" s="1"/>
  <c r="L5282" i="1" s="1"/>
  <c r="F5294" i="1"/>
  <c r="J5294" i="1" s="1"/>
  <c r="L5294" i="1" s="1"/>
  <c r="F5305" i="1"/>
  <c r="J5305" i="1" s="1"/>
  <c r="L5305" i="1" s="1"/>
  <c r="F5314" i="1"/>
  <c r="J5314" i="1" s="1"/>
  <c r="L5314" i="1" s="1"/>
  <c r="F5326" i="1"/>
  <c r="J5326" i="1" s="1"/>
  <c r="L5326" i="1" s="1"/>
  <c r="F5337" i="1"/>
  <c r="J5337" i="1" s="1"/>
  <c r="L5337" i="1" s="1"/>
  <c r="F5346" i="1"/>
  <c r="J5346" i="1" s="1"/>
  <c r="L5346" i="1" s="1"/>
  <c r="F5352" i="1"/>
  <c r="J5352" i="1" s="1"/>
  <c r="L5352" i="1" s="1"/>
  <c r="F5357" i="1"/>
  <c r="J5357" i="1" s="1"/>
  <c r="L5357" i="1" s="1"/>
  <c r="F5362" i="1"/>
  <c r="J5362" i="1" s="1"/>
  <c r="L5362" i="1" s="1"/>
  <c r="F5368" i="1"/>
  <c r="J5368" i="1" s="1"/>
  <c r="L5368" i="1" s="1"/>
  <c r="F5373" i="1"/>
  <c r="J5373" i="1" s="1"/>
  <c r="L5373" i="1" s="1"/>
  <c r="F5378" i="1"/>
  <c r="J5378" i="1" s="1"/>
  <c r="L5378" i="1" s="1"/>
  <c r="F5384" i="1"/>
  <c r="J5384" i="1" s="1"/>
  <c r="L5384" i="1" s="1"/>
  <c r="F5389" i="1"/>
  <c r="J5389" i="1" s="1"/>
  <c r="L5389" i="1" s="1"/>
  <c r="F5394" i="1"/>
  <c r="J5394" i="1" s="1"/>
  <c r="L5394" i="1" s="1"/>
  <c r="F5400" i="1"/>
  <c r="J5400" i="1" s="1"/>
  <c r="L5400" i="1" s="1"/>
  <c r="F5405" i="1"/>
  <c r="J5405" i="1" s="1"/>
  <c r="L5405" i="1" s="1"/>
  <c r="F5410" i="1"/>
  <c r="J5410" i="1" s="1"/>
  <c r="L5410" i="1" s="1"/>
  <c r="F5416" i="1"/>
  <c r="J5416" i="1" s="1"/>
  <c r="L5416" i="1" s="1"/>
  <c r="F5421" i="1"/>
  <c r="J5421" i="1" s="1"/>
  <c r="L5421" i="1" s="1"/>
  <c r="F5426" i="1"/>
  <c r="J5426" i="1" s="1"/>
  <c r="L5426" i="1" s="1"/>
  <c r="F5432" i="1"/>
  <c r="J5432" i="1" s="1"/>
  <c r="L5432" i="1" s="1"/>
  <c r="F5437" i="1"/>
  <c r="J5437" i="1" s="1"/>
  <c r="L5437" i="1" s="1"/>
  <c r="F5442" i="1"/>
  <c r="J5442" i="1" s="1"/>
  <c r="L5442" i="1" s="1"/>
  <c r="F5448" i="1"/>
  <c r="J5448" i="1" s="1"/>
  <c r="L5448" i="1" s="1"/>
  <c r="F5453" i="1"/>
  <c r="J5453" i="1" s="1"/>
  <c r="L5453" i="1" s="1"/>
  <c r="F5458" i="1"/>
  <c r="J5458" i="1" s="1"/>
  <c r="L5458" i="1" s="1"/>
  <c r="F5464" i="1"/>
  <c r="J5464" i="1" s="1"/>
  <c r="L5464" i="1" s="1"/>
  <c r="F5469" i="1"/>
  <c r="J5469" i="1" s="1"/>
  <c r="L5469" i="1" s="1"/>
  <c r="F5474" i="1"/>
  <c r="J5474" i="1" s="1"/>
  <c r="L5474" i="1" s="1"/>
  <c r="F5480" i="1"/>
  <c r="J5480" i="1" s="1"/>
  <c r="L5480" i="1" s="1"/>
  <c r="F5485" i="1"/>
  <c r="J5485" i="1" s="1"/>
  <c r="L5485" i="1" s="1"/>
  <c r="F5490" i="1"/>
  <c r="J5490" i="1" s="1"/>
  <c r="L5490" i="1" s="1"/>
  <c r="F5496" i="1"/>
  <c r="J5496" i="1" s="1"/>
  <c r="L5496" i="1" s="1"/>
  <c r="F5501" i="1"/>
  <c r="J5501" i="1" s="1"/>
  <c r="L5501" i="1" s="1"/>
  <c r="F5506" i="1"/>
  <c r="J5506" i="1" s="1"/>
  <c r="L5506" i="1" s="1"/>
  <c r="F5512" i="1"/>
  <c r="J5512" i="1" s="1"/>
  <c r="L5512" i="1" s="1"/>
  <c r="F5517" i="1"/>
  <c r="J5517" i="1" s="1"/>
  <c r="L5517" i="1" s="1"/>
  <c r="F5522" i="1"/>
  <c r="J5522" i="1" s="1"/>
  <c r="L5522" i="1" s="1"/>
  <c r="F5528" i="1"/>
  <c r="J5528" i="1" s="1"/>
  <c r="L5528" i="1" s="1"/>
  <c r="F5533" i="1"/>
  <c r="J5533" i="1" s="1"/>
  <c r="L5533" i="1" s="1"/>
  <c r="F5538" i="1"/>
  <c r="J5538" i="1" s="1"/>
  <c r="L5538" i="1" s="1"/>
  <c r="F5544" i="1"/>
  <c r="J5544" i="1" s="1"/>
  <c r="L5544" i="1" s="1"/>
  <c r="F5549" i="1"/>
  <c r="J5549" i="1" s="1"/>
  <c r="L5549" i="1" s="1"/>
  <c r="F5554" i="1"/>
  <c r="J5554" i="1" s="1"/>
  <c r="L5554" i="1" s="1"/>
  <c r="F5560" i="1"/>
  <c r="J5560" i="1" s="1"/>
  <c r="L5560" i="1" s="1"/>
  <c r="F5565" i="1"/>
  <c r="J5565" i="1" s="1"/>
  <c r="L5565" i="1" s="1"/>
  <c r="F5570" i="1"/>
  <c r="J5570" i="1" s="1"/>
  <c r="L5570" i="1" s="1"/>
  <c r="F5576" i="1"/>
  <c r="J5576" i="1" s="1"/>
  <c r="L5576" i="1" s="1"/>
  <c r="F5581" i="1"/>
  <c r="J5581" i="1" s="1"/>
  <c r="L5581" i="1" s="1"/>
  <c r="F5586" i="1"/>
  <c r="J5586" i="1" s="1"/>
  <c r="L5586" i="1" s="1"/>
  <c r="F5592" i="1"/>
  <c r="J5592" i="1" s="1"/>
  <c r="L5592" i="1" s="1"/>
  <c r="F5597" i="1"/>
  <c r="J5597" i="1" s="1"/>
  <c r="L5597" i="1" s="1"/>
  <c r="F5602" i="1"/>
  <c r="J5602" i="1" s="1"/>
  <c r="L5602" i="1" s="1"/>
  <c r="F5608" i="1"/>
  <c r="J5608" i="1" s="1"/>
  <c r="L5608" i="1" s="1"/>
  <c r="F5613" i="1"/>
  <c r="J5613" i="1" s="1"/>
  <c r="L5613" i="1" s="1"/>
  <c r="F5618" i="1"/>
  <c r="J5618" i="1" s="1"/>
  <c r="L5618" i="1" s="1"/>
  <c r="F5624" i="1"/>
  <c r="J5624" i="1" s="1"/>
  <c r="L5624" i="1" s="1"/>
  <c r="F5629" i="1"/>
  <c r="J5629" i="1" s="1"/>
  <c r="L5629" i="1" s="1"/>
  <c r="F5634" i="1"/>
  <c r="J5634" i="1" s="1"/>
  <c r="L5634" i="1" s="1"/>
  <c r="F5640" i="1"/>
  <c r="J5640" i="1" s="1"/>
  <c r="L5640" i="1" s="1"/>
  <c r="F5645" i="1"/>
  <c r="J5645" i="1" s="1"/>
  <c r="L5645" i="1" s="1"/>
  <c r="F5650" i="1"/>
  <c r="J5650" i="1" s="1"/>
  <c r="L5650" i="1" s="1"/>
  <c r="F5656" i="1"/>
  <c r="J5656" i="1" s="1"/>
  <c r="L5656" i="1" s="1"/>
  <c r="F5661" i="1"/>
  <c r="J5661" i="1" s="1"/>
  <c r="L5661" i="1" s="1"/>
  <c r="F5666" i="1"/>
  <c r="J5666" i="1" s="1"/>
  <c r="L5666" i="1" s="1"/>
  <c r="F5672" i="1"/>
  <c r="J5672" i="1" s="1"/>
  <c r="L5672" i="1" s="1"/>
  <c r="F5677" i="1"/>
  <c r="J5677" i="1" s="1"/>
  <c r="L5677" i="1" s="1"/>
  <c r="F5681" i="1"/>
  <c r="J5681" i="1" s="1"/>
  <c r="L5681" i="1" s="1"/>
  <c r="F5685" i="1"/>
  <c r="J5685" i="1" s="1"/>
  <c r="L5685" i="1" s="1"/>
  <c r="F5689" i="1"/>
  <c r="J5689" i="1" s="1"/>
  <c r="L5689" i="1" s="1"/>
  <c r="F5693" i="1"/>
  <c r="J5693" i="1" s="1"/>
  <c r="L5693" i="1" s="1"/>
  <c r="F5697" i="1"/>
  <c r="J5697" i="1" s="1"/>
  <c r="L5697" i="1" s="1"/>
  <c r="F5701" i="1"/>
  <c r="J5701" i="1" s="1"/>
  <c r="L5701" i="1" s="1"/>
  <c r="F5705" i="1"/>
  <c r="J5705" i="1" s="1"/>
  <c r="L5705" i="1" s="1"/>
  <c r="F5709" i="1"/>
  <c r="J5709" i="1" s="1"/>
  <c r="L5709" i="1" s="1"/>
  <c r="F5713" i="1"/>
  <c r="J5713" i="1" s="1"/>
  <c r="L5713" i="1" s="1"/>
  <c r="F5717" i="1"/>
  <c r="J5717" i="1" s="1"/>
  <c r="L5717" i="1" s="1"/>
  <c r="F5721" i="1"/>
  <c r="J5721" i="1" s="1"/>
  <c r="L5721" i="1" s="1"/>
  <c r="F5725" i="1"/>
  <c r="J5725" i="1" s="1"/>
  <c r="L5725" i="1" s="1"/>
  <c r="F5729" i="1"/>
  <c r="J5729" i="1" s="1"/>
  <c r="L5729" i="1" s="1"/>
  <c r="F5733" i="1"/>
  <c r="J5733" i="1" s="1"/>
  <c r="L5733" i="1" s="1"/>
  <c r="F5737" i="1"/>
  <c r="J5737" i="1" s="1"/>
  <c r="L5737" i="1" s="1"/>
  <c r="F5741" i="1"/>
  <c r="J5741" i="1" s="1"/>
  <c r="L5741" i="1" s="1"/>
  <c r="F5745" i="1"/>
  <c r="J5745" i="1" s="1"/>
  <c r="L5745" i="1" s="1"/>
  <c r="F5749" i="1"/>
  <c r="J5749" i="1" s="1"/>
  <c r="L5749" i="1" s="1"/>
  <c r="F5753" i="1"/>
  <c r="J5753" i="1" s="1"/>
  <c r="L5753" i="1" s="1"/>
  <c r="F5757" i="1"/>
  <c r="J5757" i="1" s="1"/>
  <c r="L5757" i="1" s="1"/>
  <c r="F5761" i="1"/>
  <c r="J5761" i="1" s="1"/>
  <c r="L5761" i="1" s="1"/>
  <c r="F5765" i="1"/>
  <c r="J5765" i="1" s="1"/>
  <c r="L5765" i="1" s="1"/>
  <c r="F5769" i="1"/>
  <c r="J5769" i="1" s="1"/>
  <c r="L5769" i="1" s="1"/>
  <c r="F5773" i="1"/>
  <c r="J5773" i="1" s="1"/>
  <c r="L5773" i="1" s="1"/>
  <c r="F5777" i="1"/>
  <c r="J5777" i="1" s="1"/>
  <c r="L5777" i="1" s="1"/>
  <c r="F5781" i="1"/>
  <c r="J5781" i="1" s="1"/>
  <c r="L5781" i="1" s="1"/>
  <c r="F5785" i="1"/>
  <c r="J5785" i="1" s="1"/>
  <c r="L5785" i="1" s="1"/>
  <c r="F5789" i="1"/>
  <c r="J5789" i="1" s="1"/>
  <c r="L5789" i="1" s="1"/>
  <c r="F5793" i="1"/>
  <c r="J5793" i="1" s="1"/>
  <c r="L5793" i="1" s="1"/>
  <c r="F5797" i="1"/>
  <c r="J5797" i="1" s="1"/>
  <c r="L5797" i="1" s="1"/>
  <c r="F5801" i="1"/>
  <c r="J5801" i="1" s="1"/>
  <c r="L5801" i="1" s="1"/>
  <c r="F5805" i="1"/>
  <c r="J5805" i="1" s="1"/>
  <c r="L5805" i="1" s="1"/>
  <c r="F5809" i="1"/>
  <c r="J5809" i="1" s="1"/>
  <c r="L5809" i="1" s="1"/>
  <c r="F5813" i="1"/>
  <c r="J5813" i="1" s="1"/>
  <c r="L5813" i="1" s="1"/>
  <c r="F5817" i="1"/>
  <c r="J5817" i="1" s="1"/>
  <c r="L5817" i="1" s="1"/>
  <c r="F5821" i="1"/>
  <c r="J5821" i="1" s="1"/>
  <c r="L5821" i="1" s="1"/>
  <c r="F5825" i="1"/>
  <c r="J5825" i="1" s="1"/>
  <c r="L5825" i="1" s="1"/>
  <c r="F5829" i="1"/>
  <c r="J5829" i="1" s="1"/>
  <c r="L5829" i="1" s="1"/>
  <c r="F5833" i="1"/>
  <c r="J5833" i="1" s="1"/>
  <c r="L5833" i="1" s="1"/>
  <c r="F5837" i="1"/>
  <c r="J5837" i="1" s="1"/>
  <c r="L5837" i="1" s="1"/>
  <c r="F5841" i="1"/>
  <c r="J5841" i="1" s="1"/>
  <c r="L5841" i="1" s="1"/>
  <c r="F5845" i="1"/>
  <c r="J5845" i="1" s="1"/>
  <c r="L5845" i="1" s="1"/>
  <c r="F5849" i="1"/>
  <c r="J5849" i="1" s="1"/>
  <c r="L5849" i="1" s="1"/>
  <c r="F5853" i="1"/>
  <c r="J5853" i="1" s="1"/>
  <c r="L5853" i="1" s="1"/>
  <c r="F5857" i="1"/>
  <c r="J5857" i="1" s="1"/>
  <c r="L5857" i="1" s="1"/>
  <c r="F5861" i="1"/>
  <c r="J5861" i="1" s="1"/>
  <c r="L5861" i="1" s="1"/>
  <c r="F5865" i="1"/>
  <c r="J5865" i="1" s="1"/>
  <c r="L5865" i="1" s="1"/>
  <c r="F5869" i="1"/>
  <c r="J5869" i="1" s="1"/>
  <c r="L5869" i="1" s="1"/>
  <c r="F5873" i="1"/>
  <c r="J5873" i="1" s="1"/>
  <c r="L5873" i="1" s="1"/>
  <c r="F5877" i="1"/>
  <c r="J5877" i="1" s="1"/>
  <c r="L5877" i="1" s="1"/>
  <c r="F5881" i="1"/>
  <c r="J5881" i="1" s="1"/>
  <c r="L5881" i="1" s="1"/>
  <c r="F5885" i="1"/>
  <c r="J5885" i="1" s="1"/>
  <c r="L5885" i="1" s="1"/>
  <c r="F5889" i="1"/>
  <c r="J5889" i="1" s="1"/>
  <c r="L5889" i="1" s="1"/>
  <c r="F5893" i="1"/>
  <c r="J5893" i="1" s="1"/>
  <c r="L5893" i="1" s="1"/>
  <c r="F5897" i="1"/>
  <c r="J5897" i="1" s="1"/>
  <c r="L5897" i="1" s="1"/>
  <c r="F5901" i="1"/>
  <c r="J5901" i="1" s="1"/>
  <c r="L5901" i="1" s="1"/>
  <c r="F5905" i="1"/>
  <c r="J5905" i="1" s="1"/>
  <c r="L5905" i="1" s="1"/>
  <c r="F5909" i="1"/>
  <c r="J5909" i="1" s="1"/>
  <c r="L5909" i="1" s="1"/>
  <c r="F5913" i="1"/>
  <c r="J5913" i="1" s="1"/>
  <c r="L5913" i="1" s="1"/>
  <c r="F5917" i="1"/>
  <c r="J5917" i="1" s="1"/>
  <c r="L5917" i="1" s="1"/>
  <c r="F5921" i="1"/>
  <c r="J5921" i="1" s="1"/>
  <c r="L5921" i="1" s="1"/>
  <c r="F5925" i="1"/>
  <c r="J5925" i="1" s="1"/>
  <c r="L5925" i="1" s="1"/>
  <c r="F5929" i="1"/>
  <c r="J5929" i="1" s="1"/>
  <c r="L5929" i="1" s="1"/>
  <c r="F5933" i="1"/>
  <c r="J5933" i="1" s="1"/>
  <c r="L5933" i="1" s="1"/>
  <c r="F5937" i="1"/>
  <c r="J5937" i="1" s="1"/>
  <c r="L5937" i="1" s="1"/>
  <c r="F5941" i="1"/>
  <c r="J5941" i="1" s="1"/>
  <c r="L5941" i="1" s="1"/>
  <c r="F5945" i="1"/>
  <c r="J5945" i="1" s="1"/>
  <c r="L5945" i="1" s="1"/>
  <c r="F5949" i="1"/>
  <c r="J5949" i="1" s="1"/>
  <c r="L5949" i="1" s="1"/>
  <c r="F5953" i="1"/>
  <c r="J5953" i="1" s="1"/>
  <c r="L5953" i="1" s="1"/>
  <c r="F5957" i="1"/>
  <c r="J5957" i="1" s="1"/>
  <c r="L5957" i="1" s="1"/>
  <c r="F5961" i="1"/>
  <c r="J5961" i="1" s="1"/>
  <c r="L5961" i="1" s="1"/>
  <c r="F5965" i="1"/>
  <c r="J5965" i="1" s="1"/>
  <c r="L5965" i="1" s="1"/>
  <c r="F5969" i="1"/>
  <c r="J5969" i="1" s="1"/>
  <c r="L5969" i="1" s="1"/>
  <c r="F5973" i="1"/>
  <c r="J5973" i="1" s="1"/>
  <c r="L5973" i="1" s="1"/>
  <c r="F5977" i="1"/>
  <c r="J5977" i="1" s="1"/>
  <c r="L5977" i="1" s="1"/>
  <c r="F5981" i="1"/>
  <c r="J5981" i="1" s="1"/>
  <c r="L5981" i="1" s="1"/>
  <c r="F5985" i="1"/>
  <c r="J5985" i="1" s="1"/>
  <c r="L5985" i="1" s="1"/>
  <c r="F5989" i="1"/>
  <c r="J5989" i="1" s="1"/>
  <c r="L5989" i="1" s="1"/>
  <c r="F5993" i="1"/>
  <c r="J5993" i="1" s="1"/>
  <c r="L5993" i="1" s="1"/>
  <c r="F5997" i="1"/>
  <c r="J5997" i="1" s="1"/>
  <c r="L5997" i="1" s="1"/>
  <c r="F6001" i="1"/>
  <c r="J6001" i="1" s="1"/>
  <c r="L6001" i="1" s="1"/>
  <c r="F6005" i="1"/>
  <c r="J6005" i="1" s="1"/>
  <c r="L6005" i="1" s="1"/>
  <c r="F6009" i="1"/>
  <c r="J6009" i="1" s="1"/>
  <c r="L6009" i="1" s="1"/>
  <c r="F6013" i="1"/>
  <c r="J6013" i="1" s="1"/>
  <c r="L6013" i="1" s="1"/>
  <c r="F6017" i="1"/>
  <c r="J6017" i="1" s="1"/>
  <c r="L6017" i="1" s="1"/>
  <c r="F6021" i="1"/>
  <c r="J6021" i="1" s="1"/>
  <c r="L6021" i="1" s="1"/>
  <c r="F6025" i="1"/>
  <c r="J6025" i="1" s="1"/>
  <c r="L6025" i="1" s="1"/>
  <c r="F6029" i="1"/>
  <c r="J6029" i="1" s="1"/>
  <c r="L6029" i="1" s="1"/>
  <c r="F6033" i="1"/>
  <c r="J6033" i="1" s="1"/>
  <c r="L6033" i="1" s="1"/>
  <c r="F6037" i="1"/>
  <c r="J6037" i="1" s="1"/>
  <c r="L6037" i="1" s="1"/>
  <c r="F6041" i="1"/>
  <c r="J6041" i="1" s="1"/>
  <c r="L6041" i="1" s="1"/>
  <c r="F6045" i="1"/>
  <c r="J6045" i="1" s="1"/>
  <c r="L6045" i="1" s="1"/>
  <c r="F6049" i="1"/>
  <c r="J6049" i="1" s="1"/>
  <c r="L6049" i="1" s="1"/>
  <c r="F6053" i="1"/>
  <c r="J6053" i="1" s="1"/>
  <c r="L6053" i="1" s="1"/>
  <c r="F6057" i="1"/>
  <c r="J6057" i="1" s="1"/>
  <c r="L6057" i="1" s="1"/>
  <c r="F6061" i="1"/>
  <c r="J6061" i="1" s="1"/>
  <c r="L6061" i="1" s="1"/>
  <c r="F6065" i="1"/>
  <c r="J6065" i="1" s="1"/>
  <c r="L6065" i="1" s="1"/>
  <c r="F6069" i="1"/>
  <c r="J6069" i="1" s="1"/>
  <c r="L6069" i="1" s="1"/>
  <c r="F6073" i="1"/>
  <c r="J6073" i="1" s="1"/>
  <c r="L6073" i="1" s="1"/>
  <c r="F6077" i="1"/>
  <c r="J6077" i="1" s="1"/>
  <c r="L6077" i="1" s="1"/>
  <c r="F6081" i="1"/>
  <c r="J6081" i="1" s="1"/>
  <c r="L6081" i="1" s="1"/>
  <c r="F6085" i="1"/>
  <c r="J6085" i="1" s="1"/>
  <c r="L6085" i="1" s="1"/>
  <c r="F6089" i="1"/>
  <c r="J6089" i="1" s="1"/>
  <c r="L6089" i="1" s="1"/>
  <c r="F6093" i="1"/>
  <c r="J6093" i="1" s="1"/>
  <c r="L6093" i="1" s="1"/>
  <c r="F6097" i="1"/>
  <c r="J6097" i="1" s="1"/>
  <c r="L6097" i="1" s="1"/>
  <c r="F6101" i="1"/>
  <c r="J6101" i="1" s="1"/>
  <c r="L6101" i="1" s="1"/>
  <c r="F6105" i="1"/>
  <c r="J6105" i="1" s="1"/>
  <c r="L6105" i="1" s="1"/>
  <c r="F6109" i="1"/>
  <c r="J6109" i="1" s="1"/>
  <c r="L6109" i="1" s="1"/>
  <c r="F6113" i="1"/>
  <c r="J6113" i="1" s="1"/>
  <c r="L6113" i="1" s="1"/>
  <c r="F6117" i="1"/>
  <c r="J6117" i="1" s="1"/>
  <c r="L6117" i="1" s="1"/>
  <c r="F6121" i="1"/>
  <c r="J6121" i="1" s="1"/>
  <c r="L6121" i="1" s="1"/>
  <c r="F6125" i="1"/>
  <c r="J6125" i="1" s="1"/>
  <c r="L6125" i="1" s="1"/>
  <c r="F6129" i="1"/>
  <c r="J6129" i="1" s="1"/>
  <c r="L6129" i="1" s="1"/>
  <c r="F6133" i="1"/>
  <c r="J6133" i="1" s="1"/>
  <c r="L6133" i="1" s="1"/>
  <c r="F6137" i="1"/>
  <c r="J6137" i="1" s="1"/>
  <c r="L6137" i="1" s="1"/>
  <c r="F6141" i="1"/>
  <c r="J6141" i="1" s="1"/>
  <c r="L6141" i="1" s="1"/>
  <c r="F6145" i="1"/>
  <c r="J6145" i="1" s="1"/>
  <c r="L6145" i="1" s="1"/>
  <c r="F6149" i="1"/>
  <c r="J6149" i="1" s="1"/>
  <c r="L6149" i="1" s="1"/>
  <c r="F6153" i="1"/>
  <c r="J6153" i="1" s="1"/>
  <c r="L6153" i="1" s="1"/>
  <c r="F6157" i="1"/>
  <c r="J6157" i="1" s="1"/>
  <c r="L6157" i="1" s="1"/>
  <c r="F6161" i="1"/>
  <c r="J6161" i="1" s="1"/>
  <c r="L6161" i="1" s="1"/>
  <c r="F6165" i="1"/>
  <c r="J6165" i="1" s="1"/>
  <c r="L6165" i="1" s="1"/>
  <c r="F6169" i="1"/>
  <c r="J6169" i="1" s="1"/>
  <c r="L6169" i="1" s="1"/>
  <c r="F6173" i="1"/>
  <c r="J6173" i="1" s="1"/>
  <c r="L6173" i="1" s="1"/>
  <c r="F6177" i="1"/>
  <c r="J6177" i="1" s="1"/>
  <c r="L6177" i="1" s="1"/>
  <c r="F6181" i="1"/>
  <c r="J6181" i="1" s="1"/>
  <c r="L6181" i="1" s="1"/>
  <c r="F6185" i="1"/>
  <c r="J6185" i="1" s="1"/>
  <c r="L6185" i="1" s="1"/>
  <c r="F6189" i="1"/>
  <c r="J6189" i="1" s="1"/>
  <c r="L6189" i="1" s="1"/>
  <c r="F6193" i="1"/>
  <c r="J6193" i="1" s="1"/>
  <c r="L6193" i="1" s="1"/>
  <c r="F6197" i="1"/>
  <c r="J6197" i="1" s="1"/>
  <c r="L6197" i="1" s="1"/>
  <c r="F6201" i="1"/>
  <c r="J6201" i="1" s="1"/>
  <c r="L6201" i="1" s="1"/>
  <c r="F6205" i="1"/>
  <c r="J6205" i="1" s="1"/>
  <c r="L6205" i="1" s="1"/>
  <c r="F6209" i="1"/>
  <c r="J6209" i="1" s="1"/>
  <c r="L6209" i="1" s="1"/>
  <c r="F6213" i="1"/>
  <c r="J6213" i="1" s="1"/>
  <c r="L6213" i="1" s="1"/>
  <c r="F6217" i="1"/>
  <c r="J6217" i="1" s="1"/>
  <c r="L6217" i="1" s="1"/>
  <c r="F6221" i="1"/>
  <c r="J6221" i="1" s="1"/>
  <c r="L6221" i="1" s="1"/>
  <c r="F6225" i="1"/>
  <c r="J6225" i="1" s="1"/>
  <c r="L6225" i="1" s="1"/>
  <c r="F6229" i="1"/>
  <c r="J6229" i="1" s="1"/>
  <c r="L6229" i="1" s="1"/>
  <c r="F6233" i="1"/>
  <c r="J6233" i="1" s="1"/>
  <c r="L6233" i="1" s="1"/>
  <c r="F6237" i="1"/>
  <c r="J6237" i="1" s="1"/>
  <c r="L6237" i="1" s="1"/>
  <c r="F6241" i="1"/>
  <c r="J6241" i="1" s="1"/>
  <c r="L6241" i="1" s="1"/>
  <c r="F6245" i="1"/>
  <c r="J6245" i="1" s="1"/>
  <c r="L6245" i="1" s="1"/>
  <c r="F6249" i="1"/>
  <c r="J6249" i="1" s="1"/>
  <c r="L6249" i="1" s="1"/>
  <c r="F6253" i="1"/>
  <c r="J6253" i="1" s="1"/>
  <c r="L6253" i="1" s="1"/>
  <c r="F6257" i="1"/>
  <c r="J6257" i="1" s="1"/>
  <c r="L6257" i="1" s="1"/>
  <c r="F6261" i="1"/>
  <c r="J6261" i="1" s="1"/>
  <c r="L6261" i="1" s="1"/>
  <c r="F6265" i="1"/>
  <c r="J6265" i="1" s="1"/>
  <c r="L6265" i="1" s="1"/>
  <c r="F6269" i="1"/>
  <c r="J6269" i="1" s="1"/>
  <c r="L6269" i="1" s="1"/>
  <c r="F6273" i="1"/>
  <c r="J6273" i="1" s="1"/>
  <c r="L6273" i="1" s="1"/>
  <c r="F6277" i="1"/>
  <c r="J6277" i="1" s="1"/>
  <c r="L6277" i="1" s="1"/>
  <c r="F6281" i="1"/>
  <c r="J6281" i="1" s="1"/>
  <c r="L6281" i="1" s="1"/>
  <c r="F6285" i="1"/>
  <c r="J6285" i="1" s="1"/>
  <c r="L6285" i="1" s="1"/>
  <c r="F6289" i="1"/>
  <c r="J6289" i="1" s="1"/>
  <c r="L6289" i="1" s="1"/>
  <c r="F6293" i="1"/>
  <c r="J6293" i="1" s="1"/>
  <c r="L6293" i="1" s="1"/>
  <c r="F6297" i="1"/>
  <c r="J6297" i="1" s="1"/>
  <c r="L6297" i="1" s="1"/>
  <c r="F6301" i="1"/>
  <c r="J6301" i="1" s="1"/>
  <c r="L6301" i="1" s="1"/>
  <c r="F6305" i="1"/>
  <c r="J6305" i="1" s="1"/>
  <c r="L6305" i="1" s="1"/>
  <c r="F6309" i="1"/>
  <c r="J6309" i="1" s="1"/>
  <c r="L6309" i="1" s="1"/>
  <c r="F6313" i="1"/>
  <c r="J6313" i="1" s="1"/>
  <c r="L6313" i="1" s="1"/>
  <c r="F6317" i="1"/>
  <c r="J6317" i="1" s="1"/>
  <c r="L6317" i="1" s="1"/>
  <c r="F6321" i="1"/>
  <c r="J6321" i="1" s="1"/>
  <c r="L6321" i="1" s="1"/>
  <c r="F6325" i="1"/>
  <c r="J6325" i="1" s="1"/>
  <c r="L6325" i="1" s="1"/>
  <c r="F6329" i="1"/>
  <c r="J6329" i="1" s="1"/>
  <c r="L6329" i="1" s="1"/>
  <c r="F6333" i="1"/>
  <c r="J6333" i="1" s="1"/>
  <c r="L6333" i="1" s="1"/>
  <c r="F6337" i="1"/>
  <c r="J6337" i="1" s="1"/>
  <c r="L6337" i="1" s="1"/>
  <c r="F6341" i="1"/>
  <c r="J6341" i="1" s="1"/>
  <c r="L6341" i="1" s="1"/>
  <c r="F6345" i="1"/>
  <c r="J6345" i="1" s="1"/>
  <c r="L6345" i="1" s="1"/>
  <c r="F6349" i="1"/>
  <c r="J6349" i="1" s="1"/>
  <c r="L6349" i="1" s="1"/>
  <c r="F6353" i="1"/>
  <c r="J6353" i="1" s="1"/>
  <c r="L6353" i="1" s="1"/>
  <c r="F6357" i="1"/>
  <c r="J6357" i="1" s="1"/>
  <c r="L6357" i="1" s="1"/>
  <c r="F6361" i="1"/>
  <c r="J6361" i="1" s="1"/>
  <c r="L6361" i="1" s="1"/>
  <c r="F6365" i="1"/>
  <c r="J6365" i="1" s="1"/>
  <c r="L6365" i="1" s="1"/>
  <c r="F6369" i="1"/>
  <c r="J6369" i="1" s="1"/>
  <c r="L6369" i="1" s="1"/>
  <c r="F6373" i="1"/>
  <c r="J6373" i="1" s="1"/>
  <c r="L6373" i="1" s="1"/>
  <c r="F6377" i="1"/>
  <c r="J6377" i="1" s="1"/>
  <c r="L6377" i="1" s="1"/>
  <c r="F6381" i="1"/>
  <c r="J6381" i="1" s="1"/>
  <c r="L6381" i="1" s="1"/>
  <c r="F6385" i="1"/>
  <c r="J6385" i="1" s="1"/>
  <c r="L6385" i="1" s="1"/>
  <c r="F6389" i="1"/>
  <c r="J6389" i="1" s="1"/>
  <c r="L6389" i="1" s="1"/>
  <c r="F6393" i="1"/>
  <c r="J6393" i="1" s="1"/>
  <c r="L6393" i="1" s="1"/>
  <c r="F6397" i="1"/>
  <c r="J6397" i="1" s="1"/>
  <c r="L6397" i="1" s="1"/>
  <c r="F6401" i="1"/>
  <c r="J6401" i="1" s="1"/>
  <c r="L6401" i="1" s="1"/>
  <c r="F6405" i="1"/>
  <c r="J6405" i="1" s="1"/>
  <c r="L6405" i="1" s="1"/>
  <c r="F6409" i="1"/>
  <c r="J6409" i="1" s="1"/>
  <c r="L6409" i="1" s="1"/>
  <c r="F6413" i="1"/>
  <c r="J6413" i="1" s="1"/>
  <c r="L6413" i="1" s="1"/>
  <c r="F6417" i="1"/>
  <c r="J6417" i="1" s="1"/>
  <c r="L6417" i="1" s="1"/>
  <c r="F6421" i="1"/>
  <c r="J6421" i="1" s="1"/>
  <c r="L6421" i="1" s="1"/>
  <c r="F6425" i="1"/>
  <c r="J6425" i="1" s="1"/>
  <c r="L6425" i="1" s="1"/>
  <c r="F6429" i="1"/>
  <c r="J6429" i="1" s="1"/>
  <c r="L6429" i="1" s="1"/>
  <c r="F6433" i="1"/>
  <c r="J6433" i="1" s="1"/>
  <c r="L6433" i="1" s="1"/>
  <c r="F6437" i="1"/>
  <c r="J6437" i="1" s="1"/>
  <c r="L6437" i="1" s="1"/>
  <c r="F6441" i="1"/>
  <c r="J6441" i="1" s="1"/>
  <c r="L6441" i="1" s="1"/>
  <c r="F6445" i="1"/>
  <c r="J6445" i="1" s="1"/>
  <c r="L6445" i="1" s="1"/>
  <c r="F6449" i="1"/>
  <c r="J6449" i="1" s="1"/>
  <c r="L6449" i="1" s="1"/>
  <c r="F6453" i="1"/>
  <c r="J6453" i="1" s="1"/>
  <c r="L6453" i="1" s="1"/>
  <c r="F6457" i="1"/>
  <c r="J6457" i="1" s="1"/>
  <c r="L6457" i="1" s="1"/>
  <c r="F6461" i="1"/>
  <c r="J6461" i="1" s="1"/>
  <c r="L6461" i="1" s="1"/>
  <c r="F6465" i="1"/>
  <c r="J6465" i="1" s="1"/>
  <c r="L6465" i="1" s="1"/>
  <c r="F6469" i="1"/>
  <c r="J6469" i="1" s="1"/>
  <c r="L6469" i="1" s="1"/>
  <c r="F6473" i="1"/>
  <c r="J6473" i="1" s="1"/>
  <c r="L6473" i="1" s="1"/>
  <c r="F6477" i="1"/>
  <c r="J6477" i="1" s="1"/>
  <c r="L6477" i="1" s="1"/>
  <c r="F6481" i="1"/>
  <c r="J6481" i="1" s="1"/>
  <c r="L6481" i="1" s="1"/>
  <c r="F6485" i="1"/>
  <c r="J6485" i="1" s="1"/>
  <c r="L6485" i="1" s="1"/>
  <c r="F6489" i="1"/>
  <c r="J6489" i="1" s="1"/>
  <c r="L6489" i="1" s="1"/>
  <c r="F6493" i="1"/>
  <c r="J6493" i="1" s="1"/>
  <c r="L6493" i="1" s="1"/>
  <c r="F6497" i="1"/>
  <c r="J6497" i="1" s="1"/>
  <c r="L6497" i="1" s="1"/>
  <c r="F6501" i="1"/>
  <c r="J6501" i="1" s="1"/>
  <c r="L6501" i="1" s="1"/>
  <c r="F6505" i="1"/>
  <c r="J6505" i="1" s="1"/>
  <c r="L6505" i="1" s="1"/>
  <c r="F6509" i="1"/>
  <c r="J6509" i="1" s="1"/>
  <c r="L6509" i="1" s="1"/>
  <c r="F6513" i="1"/>
  <c r="J6513" i="1" s="1"/>
  <c r="L6513" i="1" s="1"/>
  <c r="F6517" i="1"/>
  <c r="J6517" i="1" s="1"/>
  <c r="L6517" i="1" s="1"/>
  <c r="F6521" i="1"/>
  <c r="J6521" i="1" s="1"/>
  <c r="L6521" i="1" s="1"/>
  <c r="F6525" i="1"/>
  <c r="J6525" i="1" s="1"/>
  <c r="L6525" i="1" s="1"/>
  <c r="F6529" i="1"/>
  <c r="J6529" i="1" s="1"/>
  <c r="L6529" i="1" s="1"/>
  <c r="F6533" i="1"/>
  <c r="J6533" i="1" s="1"/>
  <c r="L6533" i="1" s="1"/>
  <c r="F6537" i="1"/>
  <c r="J6537" i="1" s="1"/>
  <c r="L6537" i="1" s="1"/>
  <c r="F6541" i="1"/>
  <c r="J6541" i="1" s="1"/>
  <c r="L6541" i="1" s="1"/>
  <c r="F6545" i="1"/>
  <c r="J6545" i="1" s="1"/>
  <c r="L6545" i="1" s="1"/>
  <c r="F6549" i="1"/>
  <c r="J6549" i="1" s="1"/>
  <c r="L6549" i="1" s="1"/>
  <c r="F6553" i="1"/>
  <c r="J6553" i="1" s="1"/>
  <c r="L6553" i="1" s="1"/>
  <c r="F6557" i="1"/>
  <c r="J6557" i="1" s="1"/>
  <c r="L6557" i="1" s="1"/>
  <c r="F6561" i="1"/>
  <c r="J6561" i="1" s="1"/>
  <c r="L6561" i="1" s="1"/>
  <c r="F6565" i="1"/>
  <c r="J6565" i="1" s="1"/>
  <c r="L6565" i="1" s="1"/>
  <c r="F6569" i="1"/>
  <c r="J6569" i="1" s="1"/>
  <c r="L6569" i="1" s="1"/>
  <c r="F6573" i="1"/>
  <c r="J6573" i="1" s="1"/>
  <c r="L6573" i="1" s="1"/>
  <c r="F6577" i="1"/>
  <c r="J6577" i="1" s="1"/>
  <c r="L6577" i="1" s="1"/>
  <c r="F6581" i="1"/>
  <c r="J6581" i="1" s="1"/>
  <c r="L6581" i="1" s="1"/>
  <c r="F6585" i="1"/>
  <c r="J6585" i="1" s="1"/>
  <c r="L6585" i="1" s="1"/>
  <c r="F6589" i="1"/>
  <c r="J6589" i="1" s="1"/>
  <c r="L6589" i="1" s="1"/>
  <c r="F6593" i="1"/>
  <c r="J6593" i="1" s="1"/>
  <c r="L6593" i="1" s="1"/>
  <c r="F6597" i="1"/>
  <c r="J6597" i="1" s="1"/>
  <c r="L6597" i="1" s="1"/>
  <c r="F6601" i="1"/>
  <c r="J6601" i="1" s="1"/>
  <c r="L6601" i="1" s="1"/>
  <c r="F6605" i="1"/>
  <c r="J6605" i="1" s="1"/>
  <c r="L6605" i="1" s="1"/>
  <c r="F6609" i="1"/>
  <c r="J6609" i="1" s="1"/>
  <c r="L6609" i="1" s="1"/>
  <c r="F6613" i="1"/>
  <c r="J6613" i="1" s="1"/>
  <c r="L6613" i="1" s="1"/>
  <c r="F6617" i="1"/>
  <c r="J6617" i="1" s="1"/>
  <c r="L6617" i="1" s="1"/>
  <c r="F6621" i="1"/>
  <c r="J6621" i="1" s="1"/>
  <c r="L6621" i="1" s="1"/>
  <c r="F6625" i="1"/>
  <c r="J6625" i="1" s="1"/>
  <c r="L6625" i="1" s="1"/>
  <c r="F6629" i="1"/>
  <c r="J6629" i="1" s="1"/>
  <c r="L6629" i="1" s="1"/>
  <c r="F6633" i="1"/>
  <c r="J6633" i="1" s="1"/>
  <c r="L6633" i="1" s="1"/>
  <c r="F6637" i="1"/>
  <c r="J6637" i="1" s="1"/>
  <c r="L6637" i="1" s="1"/>
  <c r="F6641" i="1"/>
  <c r="J6641" i="1" s="1"/>
  <c r="L6641" i="1" s="1"/>
  <c r="F6645" i="1"/>
  <c r="J6645" i="1" s="1"/>
  <c r="L6645" i="1" s="1"/>
  <c r="F6649" i="1"/>
  <c r="J6649" i="1" s="1"/>
  <c r="L6649" i="1" s="1"/>
  <c r="F6653" i="1"/>
  <c r="J6653" i="1" s="1"/>
  <c r="L6653" i="1" s="1"/>
  <c r="F6657" i="1"/>
  <c r="J6657" i="1" s="1"/>
  <c r="L6657" i="1" s="1"/>
  <c r="F6661" i="1"/>
  <c r="J6661" i="1" s="1"/>
  <c r="L6661" i="1" s="1"/>
  <c r="F6665" i="1"/>
  <c r="J6665" i="1" s="1"/>
  <c r="L6665" i="1" s="1"/>
  <c r="F6669" i="1"/>
  <c r="J6669" i="1" s="1"/>
  <c r="L6669" i="1" s="1"/>
  <c r="F6673" i="1"/>
  <c r="J6673" i="1" s="1"/>
  <c r="L6673" i="1" s="1"/>
  <c r="F6677" i="1"/>
  <c r="J6677" i="1" s="1"/>
  <c r="L6677" i="1" s="1"/>
  <c r="F6681" i="1"/>
  <c r="J6681" i="1" s="1"/>
  <c r="L6681" i="1" s="1"/>
  <c r="F6685" i="1"/>
  <c r="J6685" i="1" s="1"/>
  <c r="L6685" i="1" s="1"/>
  <c r="F6689" i="1"/>
  <c r="J6689" i="1" s="1"/>
  <c r="L6689" i="1" s="1"/>
  <c r="F6693" i="1"/>
  <c r="J6693" i="1" s="1"/>
  <c r="L6693" i="1" s="1"/>
  <c r="F6697" i="1"/>
  <c r="J6697" i="1" s="1"/>
  <c r="L6697" i="1" s="1"/>
  <c r="F6701" i="1"/>
  <c r="J6701" i="1" s="1"/>
  <c r="L6701" i="1" s="1"/>
  <c r="F6705" i="1"/>
  <c r="J6705" i="1" s="1"/>
  <c r="L6705" i="1" s="1"/>
  <c r="F6709" i="1"/>
  <c r="J6709" i="1" s="1"/>
  <c r="L6709" i="1" s="1"/>
  <c r="F6713" i="1"/>
  <c r="J6713" i="1" s="1"/>
  <c r="L6713" i="1" s="1"/>
  <c r="F6717" i="1"/>
  <c r="J6717" i="1" s="1"/>
  <c r="L6717" i="1" s="1"/>
  <c r="F6721" i="1"/>
  <c r="J6721" i="1" s="1"/>
  <c r="L6721" i="1" s="1"/>
  <c r="F6725" i="1"/>
  <c r="J6725" i="1" s="1"/>
  <c r="L6725" i="1" s="1"/>
  <c r="F6729" i="1"/>
  <c r="J6729" i="1" s="1"/>
  <c r="L6729" i="1" s="1"/>
  <c r="F6733" i="1"/>
  <c r="J6733" i="1" s="1"/>
  <c r="L6733" i="1" s="1"/>
  <c r="F6737" i="1"/>
  <c r="J6737" i="1" s="1"/>
  <c r="L6737" i="1" s="1"/>
  <c r="F6741" i="1"/>
  <c r="J6741" i="1" s="1"/>
  <c r="L6741" i="1" s="1"/>
  <c r="F6745" i="1"/>
  <c r="J6745" i="1" s="1"/>
  <c r="L6745" i="1" s="1"/>
  <c r="F6749" i="1"/>
  <c r="J6749" i="1" s="1"/>
  <c r="L6749" i="1" s="1"/>
  <c r="F6753" i="1"/>
  <c r="J6753" i="1" s="1"/>
  <c r="L6753" i="1" s="1"/>
  <c r="F6757" i="1"/>
  <c r="J6757" i="1" s="1"/>
  <c r="L6757" i="1" s="1"/>
  <c r="F6761" i="1"/>
  <c r="J6761" i="1" s="1"/>
  <c r="L6761" i="1" s="1"/>
  <c r="F6765" i="1"/>
  <c r="J6765" i="1" s="1"/>
  <c r="L6765" i="1" s="1"/>
  <c r="F6769" i="1"/>
  <c r="J6769" i="1" s="1"/>
  <c r="L6769" i="1" s="1"/>
  <c r="F6773" i="1"/>
  <c r="J6773" i="1" s="1"/>
  <c r="L6773" i="1" s="1"/>
  <c r="F6777" i="1"/>
  <c r="J6777" i="1" s="1"/>
  <c r="L6777" i="1" s="1"/>
  <c r="F6781" i="1"/>
  <c r="J6781" i="1" s="1"/>
  <c r="L6781" i="1" s="1"/>
  <c r="F6785" i="1"/>
  <c r="J6785" i="1" s="1"/>
  <c r="L6785" i="1" s="1"/>
  <c r="F6789" i="1"/>
  <c r="J6789" i="1" s="1"/>
  <c r="L6789" i="1" s="1"/>
  <c r="F6793" i="1"/>
  <c r="J6793" i="1" s="1"/>
  <c r="L6793" i="1" s="1"/>
  <c r="F6797" i="1"/>
  <c r="J6797" i="1" s="1"/>
  <c r="L6797" i="1" s="1"/>
  <c r="F6801" i="1"/>
  <c r="J6801" i="1" s="1"/>
  <c r="L6801" i="1" s="1"/>
  <c r="F6805" i="1"/>
  <c r="J6805" i="1" s="1"/>
  <c r="L6805" i="1" s="1"/>
  <c r="F6809" i="1"/>
  <c r="J6809" i="1" s="1"/>
  <c r="L6809" i="1" s="1"/>
  <c r="F6813" i="1"/>
  <c r="J6813" i="1" s="1"/>
  <c r="L6813" i="1" s="1"/>
  <c r="F6817" i="1"/>
  <c r="J6817" i="1" s="1"/>
  <c r="L6817" i="1" s="1"/>
  <c r="F6821" i="1"/>
  <c r="J6821" i="1" s="1"/>
  <c r="L6821" i="1" s="1"/>
  <c r="F6825" i="1"/>
  <c r="J6825" i="1" s="1"/>
  <c r="L6825" i="1" s="1"/>
  <c r="F6829" i="1"/>
  <c r="J6829" i="1" s="1"/>
  <c r="L6829" i="1" s="1"/>
  <c r="F6833" i="1"/>
  <c r="J6833" i="1" s="1"/>
  <c r="L6833" i="1" s="1"/>
  <c r="F6837" i="1"/>
  <c r="J6837" i="1" s="1"/>
  <c r="L6837" i="1" s="1"/>
  <c r="F6841" i="1"/>
  <c r="J6841" i="1" s="1"/>
  <c r="L6841" i="1" s="1"/>
  <c r="F6845" i="1"/>
  <c r="J6845" i="1" s="1"/>
  <c r="L6845" i="1" s="1"/>
  <c r="F6849" i="1"/>
  <c r="J6849" i="1" s="1"/>
  <c r="L6849" i="1" s="1"/>
  <c r="F6853" i="1"/>
  <c r="J6853" i="1" s="1"/>
  <c r="L6853" i="1" s="1"/>
  <c r="F6857" i="1"/>
  <c r="J6857" i="1" s="1"/>
  <c r="L6857" i="1" s="1"/>
  <c r="F6861" i="1"/>
  <c r="J6861" i="1" s="1"/>
  <c r="L6861" i="1" s="1"/>
  <c r="F6865" i="1"/>
  <c r="J6865" i="1" s="1"/>
  <c r="L6865" i="1" s="1"/>
  <c r="F6869" i="1"/>
  <c r="J6869" i="1" s="1"/>
  <c r="L6869" i="1" s="1"/>
  <c r="F6873" i="1"/>
  <c r="J6873" i="1" s="1"/>
  <c r="L6873" i="1" s="1"/>
  <c r="F6877" i="1"/>
  <c r="J6877" i="1" s="1"/>
  <c r="L6877" i="1" s="1"/>
  <c r="F6881" i="1"/>
  <c r="J6881" i="1" s="1"/>
  <c r="L6881" i="1" s="1"/>
  <c r="F6885" i="1"/>
  <c r="J6885" i="1" s="1"/>
  <c r="L6885" i="1" s="1"/>
  <c r="F6889" i="1"/>
  <c r="J6889" i="1" s="1"/>
  <c r="L6889" i="1" s="1"/>
  <c r="F6893" i="1"/>
  <c r="J6893" i="1" s="1"/>
  <c r="L6893" i="1" s="1"/>
  <c r="F6897" i="1"/>
  <c r="J6897" i="1" s="1"/>
  <c r="L6897" i="1" s="1"/>
  <c r="F6901" i="1"/>
  <c r="J6901" i="1" s="1"/>
  <c r="L6901" i="1" s="1"/>
  <c r="F6905" i="1"/>
  <c r="J6905" i="1" s="1"/>
  <c r="L6905" i="1" s="1"/>
  <c r="F6909" i="1"/>
  <c r="J6909" i="1" s="1"/>
  <c r="L6909" i="1" s="1"/>
  <c r="F6913" i="1"/>
  <c r="J6913" i="1" s="1"/>
  <c r="L6913" i="1" s="1"/>
  <c r="F6917" i="1"/>
  <c r="J6917" i="1" s="1"/>
  <c r="L6917" i="1" s="1"/>
  <c r="F6921" i="1"/>
  <c r="J6921" i="1" s="1"/>
  <c r="L6921" i="1" s="1"/>
  <c r="F6925" i="1"/>
  <c r="J6925" i="1" s="1"/>
  <c r="L6925" i="1" s="1"/>
  <c r="F6929" i="1"/>
  <c r="J6929" i="1" s="1"/>
  <c r="L6929" i="1" s="1"/>
  <c r="F6933" i="1"/>
  <c r="J6933" i="1" s="1"/>
  <c r="L6933" i="1" s="1"/>
  <c r="F6937" i="1"/>
  <c r="J6937" i="1" s="1"/>
  <c r="L6937" i="1" s="1"/>
  <c r="F6941" i="1"/>
  <c r="J6941" i="1" s="1"/>
  <c r="L6941" i="1" s="1"/>
  <c r="F6945" i="1"/>
  <c r="J6945" i="1" s="1"/>
  <c r="L6945" i="1" s="1"/>
  <c r="F6949" i="1"/>
  <c r="J6949" i="1" s="1"/>
  <c r="L6949" i="1" s="1"/>
  <c r="F6953" i="1"/>
  <c r="J6953" i="1" s="1"/>
  <c r="L6953" i="1" s="1"/>
  <c r="F6957" i="1"/>
  <c r="J6957" i="1" s="1"/>
  <c r="L6957" i="1" s="1"/>
  <c r="F6961" i="1"/>
  <c r="J6961" i="1" s="1"/>
  <c r="L6961" i="1" s="1"/>
  <c r="F6965" i="1"/>
  <c r="J6965" i="1" s="1"/>
  <c r="L6965" i="1" s="1"/>
  <c r="F6969" i="1"/>
  <c r="J6969" i="1" s="1"/>
  <c r="L6969" i="1" s="1"/>
  <c r="F6973" i="1"/>
  <c r="J6973" i="1" s="1"/>
  <c r="L6973" i="1" s="1"/>
  <c r="F6977" i="1"/>
  <c r="J6977" i="1" s="1"/>
  <c r="L6977" i="1" s="1"/>
  <c r="F6981" i="1"/>
  <c r="J6981" i="1" s="1"/>
  <c r="L6981" i="1" s="1"/>
  <c r="F6985" i="1"/>
  <c r="J6985" i="1" s="1"/>
  <c r="L6985" i="1" s="1"/>
  <c r="F6989" i="1"/>
  <c r="J6989" i="1" s="1"/>
  <c r="L6989" i="1" s="1"/>
  <c r="F6993" i="1"/>
  <c r="J6993" i="1" s="1"/>
  <c r="L6993" i="1" s="1"/>
  <c r="F6997" i="1"/>
  <c r="J6997" i="1" s="1"/>
  <c r="L6997" i="1" s="1"/>
  <c r="F7001" i="1"/>
  <c r="J7001" i="1" s="1"/>
  <c r="L7001" i="1" s="1"/>
  <c r="F7005" i="1"/>
  <c r="J7005" i="1" s="1"/>
  <c r="L7005" i="1" s="1"/>
  <c r="F7009" i="1"/>
  <c r="J7009" i="1" s="1"/>
  <c r="L7009" i="1" s="1"/>
  <c r="F7013" i="1"/>
  <c r="J7013" i="1" s="1"/>
  <c r="L7013" i="1" s="1"/>
  <c r="F7017" i="1"/>
  <c r="J7017" i="1" s="1"/>
  <c r="L7017" i="1" s="1"/>
  <c r="F7021" i="1"/>
  <c r="J7021" i="1" s="1"/>
  <c r="L7021" i="1" s="1"/>
  <c r="F7025" i="1"/>
  <c r="J7025" i="1" s="1"/>
  <c r="L7025" i="1" s="1"/>
  <c r="F7029" i="1"/>
  <c r="J7029" i="1" s="1"/>
  <c r="L7029" i="1" s="1"/>
  <c r="F7033" i="1"/>
  <c r="J7033" i="1" s="1"/>
  <c r="L7033" i="1" s="1"/>
  <c r="F7037" i="1"/>
  <c r="J7037" i="1" s="1"/>
  <c r="L7037" i="1" s="1"/>
  <c r="F7041" i="1"/>
  <c r="J7041" i="1" s="1"/>
  <c r="L7041" i="1" s="1"/>
  <c r="F7045" i="1"/>
  <c r="J7045" i="1" s="1"/>
  <c r="L7045" i="1" s="1"/>
  <c r="F7049" i="1"/>
  <c r="J7049" i="1" s="1"/>
  <c r="L7049" i="1" s="1"/>
  <c r="F7053" i="1"/>
  <c r="J7053" i="1" s="1"/>
  <c r="L7053" i="1" s="1"/>
  <c r="F7057" i="1"/>
  <c r="J7057" i="1" s="1"/>
  <c r="L7057" i="1" s="1"/>
  <c r="F7061" i="1"/>
  <c r="J7061" i="1" s="1"/>
  <c r="L7061" i="1" s="1"/>
  <c r="F7065" i="1"/>
  <c r="J7065" i="1" s="1"/>
  <c r="L7065" i="1" s="1"/>
  <c r="F7069" i="1"/>
  <c r="J7069" i="1" s="1"/>
  <c r="L7069" i="1" s="1"/>
  <c r="F7073" i="1"/>
  <c r="J7073" i="1" s="1"/>
  <c r="L7073" i="1" s="1"/>
  <c r="F7077" i="1"/>
  <c r="J7077" i="1" s="1"/>
  <c r="L7077" i="1" s="1"/>
  <c r="F7081" i="1"/>
  <c r="J7081" i="1" s="1"/>
  <c r="L7081" i="1" s="1"/>
  <c r="F7085" i="1"/>
  <c r="J7085" i="1" s="1"/>
  <c r="L7085" i="1" s="1"/>
  <c r="F7089" i="1"/>
  <c r="J7089" i="1" s="1"/>
  <c r="L7089" i="1" s="1"/>
  <c r="F7093" i="1"/>
  <c r="J7093" i="1" s="1"/>
  <c r="L7093" i="1" s="1"/>
  <c r="F7097" i="1"/>
  <c r="J7097" i="1" s="1"/>
  <c r="L7097" i="1" s="1"/>
  <c r="F7101" i="1"/>
  <c r="J7101" i="1" s="1"/>
  <c r="L7101" i="1" s="1"/>
  <c r="F7105" i="1"/>
  <c r="J7105" i="1" s="1"/>
  <c r="L7105" i="1" s="1"/>
  <c r="F7109" i="1"/>
  <c r="J7109" i="1" s="1"/>
  <c r="L7109" i="1" s="1"/>
  <c r="F7113" i="1"/>
  <c r="J7113" i="1" s="1"/>
  <c r="L7113" i="1" s="1"/>
  <c r="F7117" i="1"/>
  <c r="J7117" i="1" s="1"/>
  <c r="L7117" i="1" s="1"/>
  <c r="F7121" i="1"/>
  <c r="J7121" i="1" s="1"/>
  <c r="L7121" i="1" s="1"/>
  <c r="F7125" i="1"/>
  <c r="J7125" i="1" s="1"/>
  <c r="L7125" i="1" s="1"/>
  <c r="F7129" i="1"/>
  <c r="J7129" i="1" s="1"/>
  <c r="L7129" i="1" s="1"/>
  <c r="F7133" i="1"/>
  <c r="J7133" i="1" s="1"/>
  <c r="L7133" i="1" s="1"/>
  <c r="F7137" i="1"/>
  <c r="J7137" i="1" s="1"/>
  <c r="L7137" i="1" s="1"/>
  <c r="F7141" i="1"/>
  <c r="J7141" i="1" s="1"/>
  <c r="L7141" i="1" s="1"/>
  <c r="F7145" i="1"/>
  <c r="J7145" i="1" s="1"/>
  <c r="L7145" i="1" s="1"/>
  <c r="F7149" i="1"/>
  <c r="J7149" i="1" s="1"/>
  <c r="L7149" i="1" s="1"/>
  <c r="F7153" i="1"/>
  <c r="J7153" i="1" s="1"/>
  <c r="L7153" i="1" s="1"/>
  <c r="F7157" i="1"/>
  <c r="J7157" i="1" s="1"/>
  <c r="L7157" i="1" s="1"/>
  <c r="F7161" i="1"/>
  <c r="J7161" i="1" s="1"/>
  <c r="L7161" i="1" s="1"/>
  <c r="F7165" i="1"/>
  <c r="J7165" i="1" s="1"/>
  <c r="L7165" i="1" s="1"/>
  <c r="F7169" i="1"/>
  <c r="J7169" i="1" s="1"/>
  <c r="L7169" i="1" s="1"/>
  <c r="F7173" i="1"/>
  <c r="J7173" i="1" s="1"/>
  <c r="L7173" i="1" s="1"/>
  <c r="F7177" i="1"/>
  <c r="J7177" i="1" s="1"/>
  <c r="L7177" i="1" s="1"/>
  <c r="F7181" i="1"/>
  <c r="J7181" i="1" s="1"/>
  <c r="L7181" i="1" s="1"/>
  <c r="F7185" i="1"/>
  <c r="J7185" i="1" s="1"/>
  <c r="L7185" i="1" s="1"/>
  <c r="F7189" i="1"/>
  <c r="J7189" i="1" s="1"/>
  <c r="L7189" i="1" s="1"/>
  <c r="F7193" i="1"/>
  <c r="J7193" i="1" s="1"/>
  <c r="L7193" i="1" s="1"/>
  <c r="F7197" i="1"/>
  <c r="J7197" i="1" s="1"/>
  <c r="L7197" i="1" s="1"/>
  <c r="F7201" i="1"/>
  <c r="J7201" i="1" s="1"/>
  <c r="L7201" i="1" s="1"/>
  <c r="F7205" i="1"/>
  <c r="J7205" i="1" s="1"/>
  <c r="L7205" i="1" s="1"/>
  <c r="F7209" i="1"/>
  <c r="J7209" i="1" s="1"/>
  <c r="L7209" i="1" s="1"/>
  <c r="F7213" i="1"/>
  <c r="J7213" i="1" s="1"/>
  <c r="L7213" i="1" s="1"/>
  <c r="F7217" i="1"/>
  <c r="J7217" i="1" s="1"/>
  <c r="L7217" i="1" s="1"/>
  <c r="F7221" i="1"/>
  <c r="J7221" i="1" s="1"/>
  <c r="L7221" i="1" s="1"/>
  <c r="F7225" i="1"/>
  <c r="J7225" i="1" s="1"/>
  <c r="L7225" i="1" s="1"/>
  <c r="F7229" i="1"/>
  <c r="J7229" i="1" s="1"/>
  <c r="L7229" i="1" s="1"/>
  <c r="F7233" i="1"/>
  <c r="J7233" i="1" s="1"/>
  <c r="L7233" i="1" s="1"/>
  <c r="F7237" i="1"/>
  <c r="J7237" i="1" s="1"/>
  <c r="L7237" i="1" s="1"/>
  <c r="F7241" i="1"/>
  <c r="J7241" i="1" s="1"/>
  <c r="L7241" i="1" s="1"/>
  <c r="F7245" i="1"/>
  <c r="J7245" i="1" s="1"/>
  <c r="L7245" i="1" s="1"/>
  <c r="F7249" i="1"/>
  <c r="J7249" i="1" s="1"/>
  <c r="L7249" i="1" s="1"/>
  <c r="F7253" i="1"/>
  <c r="J7253" i="1" s="1"/>
  <c r="L7253" i="1" s="1"/>
  <c r="F7257" i="1"/>
  <c r="J7257" i="1" s="1"/>
  <c r="L7257" i="1" s="1"/>
  <c r="F7261" i="1"/>
  <c r="J7261" i="1" s="1"/>
  <c r="L7261" i="1" s="1"/>
  <c r="F7265" i="1"/>
  <c r="J7265" i="1" s="1"/>
  <c r="L7265" i="1" s="1"/>
  <c r="F7269" i="1"/>
  <c r="J7269" i="1" s="1"/>
  <c r="L7269" i="1" s="1"/>
  <c r="F7273" i="1"/>
  <c r="J7273" i="1" s="1"/>
  <c r="L7273" i="1" s="1"/>
  <c r="F7277" i="1"/>
  <c r="J7277" i="1" s="1"/>
  <c r="L7277" i="1" s="1"/>
  <c r="F7281" i="1"/>
  <c r="J7281" i="1" s="1"/>
  <c r="L7281" i="1" s="1"/>
  <c r="F7285" i="1"/>
  <c r="J7285" i="1" s="1"/>
  <c r="L7285" i="1" s="1"/>
  <c r="F7289" i="1"/>
  <c r="J7289" i="1" s="1"/>
  <c r="L7289" i="1" s="1"/>
  <c r="F7293" i="1"/>
  <c r="J7293" i="1" s="1"/>
  <c r="L7293" i="1" s="1"/>
  <c r="F7297" i="1"/>
  <c r="J7297" i="1" s="1"/>
  <c r="L7297" i="1" s="1"/>
  <c r="F7301" i="1"/>
  <c r="J7301" i="1" s="1"/>
  <c r="L7301" i="1" s="1"/>
  <c r="F7305" i="1"/>
  <c r="J7305" i="1" s="1"/>
  <c r="L7305" i="1" s="1"/>
  <c r="F7309" i="1"/>
  <c r="J7309" i="1" s="1"/>
  <c r="L7309" i="1" s="1"/>
  <c r="F7313" i="1"/>
  <c r="J7313" i="1" s="1"/>
  <c r="L7313" i="1" s="1"/>
  <c r="F7317" i="1"/>
  <c r="J7317" i="1" s="1"/>
  <c r="L7317" i="1" s="1"/>
  <c r="F7321" i="1"/>
  <c r="J7321" i="1" s="1"/>
  <c r="L7321" i="1" s="1"/>
  <c r="F7325" i="1"/>
  <c r="J7325" i="1" s="1"/>
  <c r="L7325" i="1" s="1"/>
  <c r="F7329" i="1"/>
  <c r="J7329" i="1" s="1"/>
  <c r="L7329" i="1" s="1"/>
  <c r="F7333" i="1"/>
  <c r="J7333" i="1" s="1"/>
  <c r="L7333" i="1" s="1"/>
  <c r="F7337" i="1"/>
  <c r="J7337" i="1" s="1"/>
  <c r="L7337" i="1" s="1"/>
  <c r="F7341" i="1"/>
  <c r="J7341" i="1" s="1"/>
  <c r="L7341" i="1" s="1"/>
  <c r="F7345" i="1"/>
  <c r="J7345" i="1" s="1"/>
  <c r="L7345" i="1" s="1"/>
  <c r="F7349" i="1"/>
  <c r="J7349" i="1" s="1"/>
  <c r="L7349" i="1" s="1"/>
  <c r="F7353" i="1"/>
  <c r="J7353" i="1" s="1"/>
  <c r="L7353" i="1" s="1"/>
  <c r="F7357" i="1"/>
  <c r="J7357" i="1" s="1"/>
  <c r="L7357" i="1" s="1"/>
  <c r="F7361" i="1"/>
  <c r="J7361" i="1" s="1"/>
  <c r="L7361" i="1" s="1"/>
  <c r="F7365" i="1"/>
  <c r="J7365" i="1" s="1"/>
  <c r="L7365" i="1" s="1"/>
  <c r="F7369" i="1"/>
  <c r="J7369" i="1" s="1"/>
  <c r="L7369" i="1" s="1"/>
  <c r="F7373" i="1"/>
  <c r="J7373" i="1" s="1"/>
  <c r="L7373" i="1" s="1"/>
  <c r="F7377" i="1"/>
  <c r="J7377" i="1" s="1"/>
  <c r="L7377" i="1" s="1"/>
  <c r="F7381" i="1"/>
  <c r="J7381" i="1" s="1"/>
  <c r="L7381" i="1" s="1"/>
  <c r="F7385" i="1"/>
  <c r="J7385" i="1" s="1"/>
  <c r="L7385" i="1" s="1"/>
  <c r="F7389" i="1"/>
  <c r="J7389" i="1" s="1"/>
  <c r="L7389" i="1" s="1"/>
  <c r="F7393" i="1"/>
  <c r="J7393" i="1" s="1"/>
  <c r="L7393" i="1" s="1"/>
  <c r="F7397" i="1"/>
  <c r="J7397" i="1" s="1"/>
  <c r="L7397" i="1" s="1"/>
  <c r="F7401" i="1"/>
  <c r="J7401" i="1" s="1"/>
  <c r="L7401" i="1" s="1"/>
  <c r="F7405" i="1"/>
  <c r="J7405" i="1" s="1"/>
  <c r="L7405" i="1" s="1"/>
  <c r="F7409" i="1"/>
  <c r="J7409" i="1" s="1"/>
  <c r="L7409" i="1" s="1"/>
  <c r="F7413" i="1"/>
  <c r="J7413" i="1" s="1"/>
  <c r="L7413" i="1" s="1"/>
  <c r="F7417" i="1"/>
  <c r="J7417" i="1" s="1"/>
  <c r="L7417" i="1" s="1"/>
  <c r="F7421" i="1"/>
  <c r="J7421" i="1" s="1"/>
  <c r="L7421" i="1" s="1"/>
  <c r="F7425" i="1"/>
  <c r="J7425" i="1" s="1"/>
  <c r="L7425" i="1" s="1"/>
  <c r="F7429" i="1"/>
  <c r="J7429" i="1" s="1"/>
  <c r="L7429" i="1" s="1"/>
  <c r="F7433" i="1"/>
  <c r="J7433" i="1" s="1"/>
  <c r="L7433" i="1" s="1"/>
  <c r="F7437" i="1"/>
  <c r="J7437" i="1" s="1"/>
  <c r="L7437" i="1" s="1"/>
  <c r="F7441" i="1"/>
  <c r="J7441" i="1" s="1"/>
  <c r="L7441" i="1" s="1"/>
  <c r="F7445" i="1"/>
  <c r="J7445" i="1" s="1"/>
  <c r="L7445" i="1" s="1"/>
  <c r="F7449" i="1"/>
  <c r="J7449" i="1" s="1"/>
  <c r="L7449" i="1" s="1"/>
  <c r="F7453" i="1"/>
  <c r="J7453" i="1" s="1"/>
  <c r="L7453" i="1" s="1"/>
  <c r="F7457" i="1"/>
  <c r="J7457" i="1" s="1"/>
  <c r="L7457" i="1" s="1"/>
  <c r="F7461" i="1"/>
  <c r="J7461" i="1" s="1"/>
  <c r="L7461" i="1" s="1"/>
  <c r="F7465" i="1"/>
  <c r="J7465" i="1" s="1"/>
  <c r="L7465" i="1" s="1"/>
  <c r="F7469" i="1"/>
  <c r="J7469" i="1" s="1"/>
  <c r="L7469" i="1" s="1"/>
  <c r="F7473" i="1"/>
  <c r="J7473" i="1" s="1"/>
  <c r="L7473" i="1" s="1"/>
  <c r="F7477" i="1"/>
  <c r="J7477" i="1" s="1"/>
  <c r="L7477" i="1" s="1"/>
  <c r="F7481" i="1"/>
  <c r="J7481" i="1" s="1"/>
  <c r="L7481" i="1" s="1"/>
  <c r="F7485" i="1"/>
  <c r="J7485" i="1" s="1"/>
  <c r="L7485" i="1" s="1"/>
  <c r="F7489" i="1"/>
  <c r="J7489" i="1" s="1"/>
  <c r="L7489" i="1" s="1"/>
  <c r="F1023" i="1"/>
  <c r="J1023" i="1" s="1"/>
  <c r="L1023" i="1" s="1"/>
  <c r="F1491" i="1"/>
  <c r="J1491" i="1" s="1"/>
  <c r="L1491" i="1" s="1"/>
  <c r="F1746" i="1"/>
  <c r="J1746" i="1" s="1"/>
  <c r="L1746" i="1" s="1"/>
  <c r="F1832" i="1"/>
  <c r="J1832" i="1" s="1"/>
  <c r="L1832" i="1" s="1"/>
  <c r="F1896" i="1"/>
  <c r="J1896" i="1" s="1"/>
  <c r="L1896" i="1" s="1"/>
  <c r="F1960" i="1"/>
  <c r="J1960" i="1" s="1"/>
  <c r="L1960" i="1" s="1"/>
  <c r="F2024" i="1"/>
  <c r="J2024" i="1" s="1"/>
  <c r="L2024" i="1" s="1"/>
  <c r="F2088" i="1"/>
  <c r="J2088" i="1" s="1"/>
  <c r="L2088" i="1" s="1"/>
  <c r="F2152" i="1"/>
  <c r="J2152" i="1" s="1"/>
  <c r="L2152" i="1" s="1"/>
  <c r="F2216" i="1"/>
  <c r="J2216" i="1" s="1"/>
  <c r="L2216" i="1" s="1"/>
  <c r="F2265" i="1"/>
  <c r="J2265" i="1" s="1"/>
  <c r="L2265" i="1" s="1"/>
  <c r="F2308" i="1"/>
  <c r="J2308" i="1" s="1"/>
  <c r="L2308" i="1" s="1"/>
  <c r="F2351" i="1"/>
  <c r="J2351" i="1" s="1"/>
  <c r="L2351" i="1" s="1"/>
  <c r="F2393" i="1"/>
  <c r="J2393" i="1" s="1"/>
  <c r="L2393" i="1" s="1"/>
  <c r="F2436" i="1"/>
  <c r="J2436" i="1" s="1"/>
  <c r="L2436" i="1" s="1"/>
  <c r="F2479" i="1"/>
  <c r="J2479" i="1" s="1"/>
  <c r="L2479" i="1" s="1"/>
  <c r="F2521" i="1"/>
  <c r="J2521" i="1" s="1"/>
  <c r="L2521" i="1" s="1"/>
  <c r="F2564" i="1"/>
  <c r="J2564" i="1" s="1"/>
  <c r="L2564" i="1" s="1"/>
  <c r="F2607" i="1"/>
  <c r="J2607" i="1" s="1"/>
  <c r="L2607" i="1" s="1"/>
  <c r="F2649" i="1"/>
  <c r="J2649" i="1" s="1"/>
  <c r="L2649" i="1" s="1"/>
  <c r="F2692" i="1"/>
  <c r="J2692" i="1" s="1"/>
  <c r="L2692" i="1" s="1"/>
  <c r="F2735" i="1"/>
  <c r="J2735" i="1" s="1"/>
  <c r="L2735" i="1" s="1"/>
  <c r="F2777" i="1"/>
  <c r="J2777" i="1" s="1"/>
  <c r="L2777" i="1" s="1"/>
  <c r="F2818" i="1"/>
  <c r="J2818" i="1" s="1"/>
  <c r="L2818" i="1" s="1"/>
  <c r="F2850" i="1"/>
  <c r="J2850" i="1" s="1"/>
  <c r="L2850" i="1" s="1"/>
  <c r="F2882" i="1"/>
  <c r="J2882" i="1" s="1"/>
  <c r="L2882" i="1" s="1"/>
  <c r="F2914" i="1"/>
  <c r="J2914" i="1" s="1"/>
  <c r="L2914" i="1" s="1"/>
  <c r="F2946" i="1"/>
  <c r="J2946" i="1" s="1"/>
  <c r="L2946" i="1" s="1"/>
  <c r="F2978" i="1"/>
  <c r="J2978" i="1" s="1"/>
  <c r="L2978" i="1" s="1"/>
  <c r="F3003" i="1"/>
  <c r="J3003" i="1" s="1"/>
  <c r="L3003" i="1" s="1"/>
  <c r="F3024" i="1"/>
  <c r="J3024" i="1" s="1"/>
  <c r="L3024" i="1" s="1"/>
  <c r="F3046" i="1"/>
  <c r="J3046" i="1" s="1"/>
  <c r="L3046" i="1" s="1"/>
  <c r="F3067" i="1"/>
  <c r="J3067" i="1" s="1"/>
  <c r="L3067" i="1" s="1"/>
  <c r="F3088" i="1"/>
  <c r="J3088" i="1" s="1"/>
  <c r="L3088" i="1" s="1"/>
  <c r="F3110" i="1"/>
  <c r="J3110" i="1" s="1"/>
  <c r="L3110" i="1" s="1"/>
  <c r="F3131" i="1"/>
  <c r="J3131" i="1" s="1"/>
  <c r="L3131" i="1" s="1"/>
  <c r="F3152" i="1"/>
  <c r="J3152" i="1" s="1"/>
  <c r="L3152" i="1" s="1"/>
  <c r="F3174" i="1"/>
  <c r="J3174" i="1" s="1"/>
  <c r="L3174" i="1" s="1"/>
  <c r="F3195" i="1"/>
  <c r="J3195" i="1" s="1"/>
  <c r="L3195" i="1" s="1"/>
  <c r="F3216" i="1"/>
  <c r="J3216" i="1" s="1"/>
  <c r="L3216" i="1" s="1"/>
  <c r="F3238" i="1"/>
  <c r="J3238" i="1" s="1"/>
  <c r="L3238" i="1" s="1"/>
  <c r="F3259" i="1"/>
  <c r="J3259" i="1" s="1"/>
  <c r="L3259" i="1" s="1"/>
  <c r="F3280" i="1"/>
  <c r="J3280" i="1" s="1"/>
  <c r="L3280" i="1" s="1"/>
  <c r="F3302" i="1"/>
  <c r="J3302" i="1" s="1"/>
  <c r="L3302" i="1" s="1"/>
  <c r="F3323" i="1"/>
  <c r="J3323" i="1" s="1"/>
  <c r="L3323" i="1" s="1"/>
  <c r="F3344" i="1"/>
  <c r="J3344" i="1" s="1"/>
  <c r="L3344" i="1" s="1"/>
  <c r="F3362" i="1"/>
  <c r="J3362" i="1" s="1"/>
  <c r="L3362" i="1" s="1"/>
  <c r="F3378" i="1"/>
  <c r="J3378" i="1" s="1"/>
  <c r="L3378" i="1" s="1"/>
  <c r="F3394" i="1"/>
  <c r="J3394" i="1" s="1"/>
  <c r="L3394" i="1" s="1"/>
  <c r="F3410" i="1"/>
  <c r="J3410" i="1" s="1"/>
  <c r="L3410" i="1" s="1"/>
  <c r="F3426" i="1"/>
  <c r="J3426" i="1" s="1"/>
  <c r="L3426" i="1" s="1"/>
  <c r="F3442" i="1"/>
  <c r="J3442" i="1" s="1"/>
  <c r="L3442" i="1" s="1"/>
  <c r="F3458" i="1"/>
  <c r="J3458" i="1" s="1"/>
  <c r="L3458" i="1" s="1"/>
  <c r="F3474" i="1"/>
  <c r="J3474" i="1" s="1"/>
  <c r="L3474" i="1" s="1"/>
  <c r="F3490" i="1"/>
  <c r="J3490" i="1" s="1"/>
  <c r="L3490" i="1" s="1"/>
  <c r="F3506" i="1"/>
  <c r="J3506" i="1" s="1"/>
  <c r="L3506" i="1" s="1"/>
  <c r="F3522" i="1"/>
  <c r="J3522" i="1" s="1"/>
  <c r="L3522" i="1" s="1"/>
  <c r="F3538" i="1"/>
  <c r="J3538" i="1" s="1"/>
  <c r="L3538" i="1" s="1"/>
  <c r="F3554" i="1"/>
  <c r="J3554" i="1" s="1"/>
  <c r="L3554" i="1" s="1"/>
  <c r="F3570" i="1"/>
  <c r="J3570" i="1" s="1"/>
  <c r="L3570" i="1" s="1"/>
  <c r="F3586" i="1"/>
  <c r="J3586" i="1" s="1"/>
  <c r="L3586" i="1" s="1"/>
  <c r="F3602" i="1"/>
  <c r="J3602" i="1" s="1"/>
  <c r="L3602" i="1" s="1"/>
  <c r="F3618" i="1"/>
  <c r="J3618" i="1" s="1"/>
  <c r="L3618" i="1" s="1"/>
  <c r="F3634" i="1"/>
  <c r="J3634" i="1" s="1"/>
  <c r="L3634" i="1" s="1"/>
  <c r="F3650" i="1"/>
  <c r="J3650" i="1" s="1"/>
  <c r="L3650" i="1" s="1"/>
  <c r="F3666" i="1"/>
  <c r="J3666" i="1" s="1"/>
  <c r="L3666" i="1" s="1"/>
  <c r="F3682" i="1"/>
  <c r="J3682" i="1" s="1"/>
  <c r="L3682" i="1" s="1"/>
  <c r="F3698" i="1"/>
  <c r="J3698" i="1" s="1"/>
  <c r="L3698" i="1" s="1"/>
  <c r="F3714" i="1"/>
  <c r="J3714" i="1" s="1"/>
  <c r="L3714" i="1" s="1"/>
  <c r="F3730" i="1"/>
  <c r="J3730" i="1" s="1"/>
  <c r="L3730" i="1" s="1"/>
  <c r="F3746" i="1"/>
  <c r="J3746" i="1" s="1"/>
  <c r="L3746" i="1" s="1"/>
  <c r="F3762" i="1"/>
  <c r="J3762" i="1" s="1"/>
  <c r="L3762" i="1" s="1"/>
  <c r="F3778" i="1"/>
  <c r="J3778" i="1" s="1"/>
  <c r="L3778" i="1" s="1"/>
  <c r="F3794" i="1"/>
  <c r="J3794" i="1" s="1"/>
  <c r="L3794" i="1" s="1"/>
  <c r="F3810" i="1"/>
  <c r="J3810" i="1" s="1"/>
  <c r="L3810" i="1" s="1"/>
  <c r="F3826" i="1"/>
  <c r="J3826" i="1" s="1"/>
  <c r="L3826" i="1" s="1"/>
  <c r="F3842" i="1"/>
  <c r="J3842" i="1" s="1"/>
  <c r="L3842" i="1" s="1"/>
  <c r="F3858" i="1"/>
  <c r="J3858" i="1" s="1"/>
  <c r="L3858" i="1" s="1"/>
  <c r="F3874" i="1"/>
  <c r="J3874" i="1" s="1"/>
  <c r="L3874" i="1" s="1"/>
  <c r="F3890" i="1"/>
  <c r="J3890" i="1" s="1"/>
  <c r="L3890" i="1" s="1"/>
  <c r="F3906" i="1"/>
  <c r="J3906" i="1" s="1"/>
  <c r="L3906" i="1" s="1"/>
  <c r="F3922" i="1"/>
  <c r="J3922" i="1" s="1"/>
  <c r="L3922" i="1" s="1"/>
  <c r="F3938" i="1"/>
  <c r="J3938" i="1" s="1"/>
  <c r="L3938" i="1" s="1"/>
  <c r="F3954" i="1"/>
  <c r="J3954" i="1" s="1"/>
  <c r="L3954" i="1" s="1"/>
  <c r="F3970" i="1"/>
  <c r="J3970" i="1" s="1"/>
  <c r="L3970" i="1" s="1"/>
  <c r="F3985" i="1"/>
  <c r="J3985" i="1" s="1"/>
  <c r="L3985" i="1" s="1"/>
  <c r="F3994" i="1"/>
  <c r="J3994" i="1" s="1"/>
  <c r="L3994" i="1" s="1"/>
  <c r="F4006" i="1"/>
  <c r="J4006" i="1" s="1"/>
  <c r="L4006" i="1" s="1"/>
  <c r="F4017" i="1"/>
  <c r="J4017" i="1" s="1"/>
  <c r="L4017" i="1" s="1"/>
  <c r="F4026" i="1"/>
  <c r="J4026" i="1" s="1"/>
  <c r="L4026" i="1" s="1"/>
  <c r="F4038" i="1"/>
  <c r="J4038" i="1" s="1"/>
  <c r="L4038" i="1" s="1"/>
  <c r="F4049" i="1"/>
  <c r="J4049" i="1" s="1"/>
  <c r="L4049" i="1" s="1"/>
  <c r="F4058" i="1"/>
  <c r="J4058" i="1" s="1"/>
  <c r="L4058" i="1" s="1"/>
  <c r="F4070" i="1"/>
  <c r="J4070" i="1" s="1"/>
  <c r="L4070" i="1" s="1"/>
  <c r="F4081" i="1"/>
  <c r="J4081" i="1" s="1"/>
  <c r="L4081" i="1" s="1"/>
  <c r="F4090" i="1"/>
  <c r="J4090" i="1" s="1"/>
  <c r="L4090" i="1" s="1"/>
  <c r="F4102" i="1"/>
  <c r="J4102" i="1" s="1"/>
  <c r="L4102" i="1" s="1"/>
  <c r="F4113" i="1"/>
  <c r="J4113" i="1" s="1"/>
  <c r="L4113" i="1" s="1"/>
  <c r="F4122" i="1"/>
  <c r="J4122" i="1" s="1"/>
  <c r="L4122" i="1" s="1"/>
  <c r="F4134" i="1"/>
  <c r="J4134" i="1" s="1"/>
  <c r="L4134" i="1" s="1"/>
  <c r="F4145" i="1"/>
  <c r="J4145" i="1" s="1"/>
  <c r="L4145" i="1" s="1"/>
  <c r="F4154" i="1"/>
  <c r="J4154" i="1" s="1"/>
  <c r="L4154" i="1" s="1"/>
  <c r="F4166" i="1"/>
  <c r="J4166" i="1" s="1"/>
  <c r="L4166" i="1" s="1"/>
  <c r="F4177" i="1"/>
  <c r="J4177" i="1" s="1"/>
  <c r="L4177" i="1" s="1"/>
  <c r="F4186" i="1"/>
  <c r="J4186" i="1" s="1"/>
  <c r="L4186" i="1" s="1"/>
  <c r="F4198" i="1"/>
  <c r="J4198" i="1" s="1"/>
  <c r="L4198" i="1" s="1"/>
  <c r="F4209" i="1"/>
  <c r="J4209" i="1" s="1"/>
  <c r="L4209" i="1" s="1"/>
  <c r="F4218" i="1"/>
  <c r="J4218" i="1" s="1"/>
  <c r="L4218" i="1" s="1"/>
  <c r="F4230" i="1"/>
  <c r="J4230" i="1" s="1"/>
  <c r="L4230" i="1" s="1"/>
  <c r="F4241" i="1"/>
  <c r="J4241" i="1" s="1"/>
  <c r="L4241" i="1" s="1"/>
  <c r="F4250" i="1"/>
  <c r="J4250" i="1" s="1"/>
  <c r="L4250" i="1" s="1"/>
  <c r="F4262" i="1"/>
  <c r="J4262" i="1" s="1"/>
  <c r="L4262" i="1" s="1"/>
  <c r="F4273" i="1"/>
  <c r="J4273" i="1" s="1"/>
  <c r="L4273" i="1" s="1"/>
  <c r="F4282" i="1"/>
  <c r="J4282" i="1" s="1"/>
  <c r="L4282" i="1" s="1"/>
  <c r="F4294" i="1"/>
  <c r="J4294" i="1" s="1"/>
  <c r="L4294" i="1" s="1"/>
  <c r="F4305" i="1"/>
  <c r="J4305" i="1" s="1"/>
  <c r="L4305" i="1" s="1"/>
  <c r="F4314" i="1"/>
  <c r="J4314" i="1" s="1"/>
  <c r="L4314" i="1" s="1"/>
  <c r="F4326" i="1"/>
  <c r="J4326" i="1" s="1"/>
  <c r="L4326" i="1" s="1"/>
  <c r="F4337" i="1"/>
  <c r="J4337" i="1" s="1"/>
  <c r="L4337" i="1" s="1"/>
  <c r="F4346" i="1"/>
  <c r="J4346" i="1" s="1"/>
  <c r="L4346" i="1" s="1"/>
  <c r="F4358" i="1"/>
  <c r="J4358" i="1" s="1"/>
  <c r="L4358" i="1" s="1"/>
  <c r="F4369" i="1"/>
  <c r="J4369" i="1" s="1"/>
  <c r="L4369" i="1" s="1"/>
  <c r="F4378" i="1"/>
  <c r="J4378" i="1" s="1"/>
  <c r="L4378" i="1" s="1"/>
  <c r="F4390" i="1"/>
  <c r="J4390" i="1" s="1"/>
  <c r="L4390" i="1" s="1"/>
  <c r="F4401" i="1"/>
  <c r="J4401" i="1" s="1"/>
  <c r="L4401" i="1" s="1"/>
  <c r="F4410" i="1"/>
  <c r="J4410" i="1" s="1"/>
  <c r="L4410" i="1" s="1"/>
  <c r="F4422" i="1"/>
  <c r="J4422" i="1" s="1"/>
  <c r="L4422" i="1" s="1"/>
  <c r="F4433" i="1"/>
  <c r="J4433" i="1" s="1"/>
  <c r="L4433" i="1" s="1"/>
  <c r="F4442" i="1"/>
  <c r="J4442" i="1" s="1"/>
  <c r="L4442" i="1" s="1"/>
  <c r="F4454" i="1"/>
  <c r="J4454" i="1" s="1"/>
  <c r="L4454" i="1" s="1"/>
  <c r="F4465" i="1"/>
  <c r="J4465" i="1" s="1"/>
  <c r="L4465" i="1" s="1"/>
  <c r="F4474" i="1"/>
  <c r="J4474" i="1" s="1"/>
  <c r="L4474" i="1" s="1"/>
  <c r="F4486" i="1"/>
  <c r="J4486" i="1" s="1"/>
  <c r="L4486" i="1" s="1"/>
  <c r="F4497" i="1"/>
  <c r="J4497" i="1" s="1"/>
  <c r="L4497" i="1" s="1"/>
  <c r="F4506" i="1"/>
  <c r="J4506" i="1" s="1"/>
  <c r="L4506" i="1" s="1"/>
  <c r="F4518" i="1"/>
  <c r="J4518" i="1" s="1"/>
  <c r="L4518" i="1" s="1"/>
  <c r="F4529" i="1"/>
  <c r="J4529" i="1" s="1"/>
  <c r="L4529" i="1" s="1"/>
  <c r="F4538" i="1"/>
  <c r="J4538" i="1" s="1"/>
  <c r="L4538" i="1" s="1"/>
  <c r="F4550" i="1"/>
  <c r="J4550" i="1" s="1"/>
  <c r="L4550" i="1" s="1"/>
  <c r="F4561" i="1"/>
  <c r="J4561" i="1" s="1"/>
  <c r="L4561" i="1" s="1"/>
  <c r="F4570" i="1"/>
  <c r="J4570" i="1" s="1"/>
  <c r="L4570" i="1" s="1"/>
  <c r="F4582" i="1"/>
  <c r="J4582" i="1" s="1"/>
  <c r="L4582" i="1" s="1"/>
  <c r="F4593" i="1"/>
  <c r="J4593" i="1" s="1"/>
  <c r="L4593" i="1" s="1"/>
  <c r="F4602" i="1"/>
  <c r="J4602" i="1" s="1"/>
  <c r="L4602" i="1" s="1"/>
  <c r="F4614" i="1"/>
  <c r="J4614" i="1" s="1"/>
  <c r="L4614" i="1" s="1"/>
  <c r="F4625" i="1"/>
  <c r="J4625" i="1" s="1"/>
  <c r="L4625" i="1" s="1"/>
  <c r="F4634" i="1"/>
  <c r="J4634" i="1" s="1"/>
  <c r="L4634" i="1" s="1"/>
  <c r="F4646" i="1"/>
  <c r="J4646" i="1" s="1"/>
  <c r="L4646" i="1" s="1"/>
  <c r="F4657" i="1"/>
  <c r="J4657" i="1" s="1"/>
  <c r="L4657" i="1" s="1"/>
  <c r="F4666" i="1"/>
  <c r="J4666" i="1" s="1"/>
  <c r="L4666" i="1" s="1"/>
  <c r="F4678" i="1"/>
  <c r="J4678" i="1" s="1"/>
  <c r="L4678" i="1" s="1"/>
  <c r="F4689" i="1"/>
  <c r="J4689" i="1" s="1"/>
  <c r="L4689" i="1" s="1"/>
  <c r="F4698" i="1"/>
  <c r="J4698" i="1" s="1"/>
  <c r="L4698" i="1" s="1"/>
  <c r="F4710" i="1"/>
  <c r="J4710" i="1" s="1"/>
  <c r="L4710" i="1" s="1"/>
  <c r="F4721" i="1"/>
  <c r="J4721" i="1" s="1"/>
  <c r="L4721" i="1" s="1"/>
  <c r="F4730" i="1"/>
  <c r="J4730" i="1" s="1"/>
  <c r="L4730" i="1" s="1"/>
  <c r="F4742" i="1"/>
  <c r="J4742" i="1" s="1"/>
  <c r="L4742" i="1" s="1"/>
  <c r="F4753" i="1"/>
  <c r="J4753" i="1" s="1"/>
  <c r="L4753" i="1" s="1"/>
  <c r="F4762" i="1"/>
  <c r="J4762" i="1" s="1"/>
  <c r="L4762" i="1" s="1"/>
  <c r="F4774" i="1"/>
  <c r="J4774" i="1" s="1"/>
  <c r="L4774" i="1" s="1"/>
  <c r="F4785" i="1"/>
  <c r="J4785" i="1" s="1"/>
  <c r="L4785" i="1" s="1"/>
  <c r="F4794" i="1"/>
  <c r="J4794" i="1" s="1"/>
  <c r="L4794" i="1" s="1"/>
  <c r="F4806" i="1"/>
  <c r="J4806" i="1" s="1"/>
  <c r="L4806" i="1" s="1"/>
  <c r="F4817" i="1"/>
  <c r="J4817" i="1" s="1"/>
  <c r="L4817" i="1" s="1"/>
  <c r="F4826" i="1"/>
  <c r="J4826" i="1" s="1"/>
  <c r="L4826" i="1" s="1"/>
  <c r="F4838" i="1"/>
  <c r="J4838" i="1" s="1"/>
  <c r="L4838" i="1" s="1"/>
  <c r="F4849" i="1"/>
  <c r="J4849" i="1" s="1"/>
  <c r="L4849" i="1" s="1"/>
  <c r="F4858" i="1"/>
  <c r="J4858" i="1" s="1"/>
  <c r="L4858" i="1" s="1"/>
  <c r="F4870" i="1"/>
  <c r="J4870" i="1" s="1"/>
  <c r="L4870" i="1" s="1"/>
  <c r="F4881" i="1"/>
  <c r="J4881" i="1" s="1"/>
  <c r="L4881" i="1" s="1"/>
  <c r="F4890" i="1"/>
  <c r="J4890" i="1" s="1"/>
  <c r="L4890" i="1" s="1"/>
  <c r="F4902" i="1"/>
  <c r="J4902" i="1" s="1"/>
  <c r="L4902" i="1" s="1"/>
  <c r="F4913" i="1"/>
  <c r="J4913" i="1" s="1"/>
  <c r="L4913" i="1" s="1"/>
  <c r="F4922" i="1"/>
  <c r="J4922" i="1" s="1"/>
  <c r="L4922" i="1" s="1"/>
  <c r="F4934" i="1"/>
  <c r="J4934" i="1" s="1"/>
  <c r="L4934" i="1" s="1"/>
  <c r="F4945" i="1"/>
  <c r="J4945" i="1" s="1"/>
  <c r="L4945" i="1" s="1"/>
  <c r="F4954" i="1"/>
  <c r="J4954" i="1" s="1"/>
  <c r="L4954" i="1" s="1"/>
  <c r="F4966" i="1"/>
  <c r="J4966" i="1" s="1"/>
  <c r="L4966" i="1" s="1"/>
  <c r="F4977" i="1"/>
  <c r="J4977" i="1" s="1"/>
  <c r="L4977" i="1" s="1"/>
  <c r="F4986" i="1"/>
  <c r="J4986" i="1" s="1"/>
  <c r="L4986" i="1" s="1"/>
  <c r="F4998" i="1"/>
  <c r="J4998" i="1" s="1"/>
  <c r="L4998" i="1" s="1"/>
  <c r="F5009" i="1"/>
  <c r="J5009" i="1" s="1"/>
  <c r="L5009" i="1" s="1"/>
  <c r="F5018" i="1"/>
  <c r="J5018" i="1" s="1"/>
  <c r="L5018" i="1" s="1"/>
  <c r="F5030" i="1"/>
  <c r="J5030" i="1" s="1"/>
  <c r="L5030" i="1" s="1"/>
  <c r="F5041" i="1"/>
  <c r="J5041" i="1" s="1"/>
  <c r="L5041" i="1" s="1"/>
  <c r="F5050" i="1"/>
  <c r="J5050" i="1" s="1"/>
  <c r="L5050" i="1" s="1"/>
  <c r="F5062" i="1"/>
  <c r="J5062" i="1" s="1"/>
  <c r="L5062" i="1" s="1"/>
  <c r="F5073" i="1"/>
  <c r="J5073" i="1" s="1"/>
  <c r="L5073" i="1" s="1"/>
  <c r="F5082" i="1"/>
  <c r="J5082" i="1" s="1"/>
  <c r="L5082" i="1" s="1"/>
  <c r="F5094" i="1"/>
  <c r="J5094" i="1" s="1"/>
  <c r="L5094" i="1" s="1"/>
  <c r="F5105" i="1"/>
  <c r="J5105" i="1" s="1"/>
  <c r="L5105" i="1" s="1"/>
  <c r="F5114" i="1"/>
  <c r="J5114" i="1" s="1"/>
  <c r="L5114" i="1" s="1"/>
  <c r="F5126" i="1"/>
  <c r="J5126" i="1" s="1"/>
  <c r="L5126" i="1" s="1"/>
  <c r="F5137" i="1"/>
  <c r="J5137" i="1" s="1"/>
  <c r="L5137" i="1" s="1"/>
  <c r="F5146" i="1"/>
  <c r="J5146" i="1" s="1"/>
  <c r="L5146" i="1" s="1"/>
  <c r="F5158" i="1"/>
  <c r="J5158" i="1" s="1"/>
  <c r="L5158" i="1" s="1"/>
  <c r="F5169" i="1"/>
  <c r="J5169" i="1" s="1"/>
  <c r="L5169" i="1" s="1"/>
  <c r="F5178" i="1"/>
  <c r="J5178" i="1" s="1"/>
  <c r="L5178" i="1" s="1"/>
  <c r="F5190" i="1"/>
  <c r="J5190" i="1" s="1"/>
  <c r="L5190" i="1" s="1"/>
  <c r="F5201" i="1"/>
  <c r="J5201" i="1" s="1"/>
  <c r="L5201" i="1" s="1"/>
  <c r="F5210" i="1"/>
  <c r="J5210" i="1" s="1"/>
  <c r="L5210" i="1" s="1"/>
  <c r="F5222" i="1"/>
  <c r="J5222" i="1" s="1"/>
  <c r="L5222" i="1" s="1"/>
  <c r="F5233" i="1"/>
  <c r="J5233" i="1" s="1"/>
  <c r="L5233" i="1" s="1"/>
  <c r="F5242" i="1"/>
  <c r="J5242" i="1" s="1"/>
  <c r="L5242" i="1" s="1"/>
  <c r="F5254" i="1"/>
  <c r="J5254" i="1" s="1"/>
  <c r="L5254" i="1" s="1"/>
  <c r="F5265" i="1"/>
  <c r="J5265" i="1" s="1"/>
  <c r="L5265" i="1" s="1"/>
  <c r="F5274" i="1"/>
  <c r="J5274" i="1" s="1"/>
  <c r="L5274" i="1" s="1"/>
  <c r="F5286" i="1"/>
  <c r="J5286" i="1" s="1"/>
  <c r="L5286" i="1" s="1"/>
  <c r="F5297" i="1"/>
  <c r="J5297" i="1" s="1"/>
  <c r="L5297" i="1" s="1"/>
  <c r="F5306" i="1"/>
  <c r="J5306" i="1" s="1"/>
  <c r="L5306" i="1" s="1"/>
  <c r="F5318" i="1"/>
  <c r="J5318" i="1" s="1"/>
  <c r="L5318" i="1" s="1"/>
  <c r="F5329" i="1"/>
  <c r="J5329" i="1" s="1"/>
  <c r="L5329" i="1" s="1"/>
  <c r="F5338" i="1"/>
  <c r="J5338" i="1" s="1"/>
  <c r="L5338" i="1" s="1"/>
  <c r="F5348" i="1"/>
  <c r="J5348" i="1" s="1"/>
  <c r="L5348" i="1" s="1"/>
  <c r="F5353" i="1"/>
  <c r="J5353" i="1" s="1"/>
  <c r="L5353" i="1" s="1"/>
  <c r="F5358" i="1"/>
  <c r="J5358" i="1" s="1"/>
  <c r="L5358" i="1" s="1"/>
  <c r="F5364" i="1"/>
  <c r="J5364" i="1" s="1"/>
  <c r="L5364" i="1" s="1"/>
  <c r="F5369" i="1"/>
  <c r="J5369" i="1" s="1"/>
  <c r="L5369" i="1" s="1"/>
  <c r="F5374" i="1"/>
  <c r="J5374" i="1" s="1"/>
  <c r="L5374" i="1" s="1"/>
  <c r="F5380" i="1"/>
  <c r="J5380" i="1" s="1"/>
  <c r="L5380" i="1" s="1"/>
  <c r="F5385" i="1"/>
  <c r="J5385" i="1" s="1"/>
  <c r="L5385" i="1" s="1"/>
  <c r="F5390" i="1"/>
  <c r="J5390" i="1" s="1"/>
  <c r="L5390" i="1" s="1"/>
  <c r="F5396" i="1"/>
  <c r="J5396" i="1" s="1"/>
  <c r="L5396" i="1" s="1"/>
  <c r="F5401" i="1"/>
  <c r="J5401" i="1" s="1"/>
  <c r="L5401" i="1" s="1"/>
  <c r="F5406" i="1"/>
  <c r="J5406" i="1" s="1"/>
  <c r="L5406" i="1" s="1"/>
  <c r="F5412" i="1"/>
  <c r="J5412" i="1" s="1"/>
  <c r="L5412" i="1" s="1"/>
  <c r="F5417" i="1"/>
  <c r="J5417" i="1" s="1"/>
  <c r="L5417" i="1" s="1"/>
  <c r="F5422" i="1"/>
  <c r="J5422" i="1" s="1"/>
  <c r="L5422" i="1" s="1"/>
  <c r="F5428" i="1"/>
  <c r="J5428" i="1" s="1"/>
  <c r="L5428" i="1" s="1"/>
  <c r="F5433" i="1"/>
  <c r="J5433" i="1" s="1"/>
  <c r="L5433" i="1" s="1"/>
  <c r="F5438" i="1"/>
  <c r="J5438" i="1" s="1"/>
  <c r="L5438" i="1" s="1"/>
  <c r="F5444" i="1"/>
  <c r="J5444" i="1" s="1"/>
  <c r="L5444" i="1" s="1"/>
  <c r="F5449" i="1"/>
  <c r="J5449" i="1" s="1"/>
  <c r="L5449" i="1" s="1"/>
  <c r="F5454" i="1"/>
  <c r="J5454" i="1" s="1"/>
  <c r="L5454" i="1" s="1"/>
  <c r="F5460" i="1"/>
  <c r="J5460" i="1" s="1"/>
  <c r="L5460" i="1" s="1"/>
  <c r="F5465" i="1"/>
  <c r="J5465" i="1" s="1"/>
  <c r="L5465" i="1" s="1"/>
  <c r="F5470" i="1"/>
  <c r="J5470" i="1" s="1"/>
  <c r="L5470" i="1" s="1"/>
  <c r="F5476" i="1"/>
  <c r="J5476" i="1" s="1"/>
  <c r="L5476" i="1" s="1"/>
  <c r="F5481" i="1"/>
  <c r="J5481" i="1" s="1"/>
  <c r="L5481" i="1" s="1"/>
  <c r="F5486" i="1"/>
  <c r="J5486" i="1" s="1"/>
  <c r="L5486" i="1" s="1"/>
  <c r="F5492" i="1"/>
  <c r="J5492" i="1" s="1"/>
  <c r="L5492" i="1" s="1"/>
  <c r="F5497" i="1"/>
  <c r="J5497" i="1" s="1"/>
  <c r="L5497" i="1" s="1"/>
  <c r="F5502" i="1"/>
  <c r="J5502" i="1" s="1"/>
  <c r="L5502" i="1" s="1"/>
  <c r="F5508" i="1"/>
  <c r="J5508" i="1" s="1"/>
  <c r="L5508" i="1" s="1"/>
  <c r="F5513" i="1"/>
  <c r="J5513" i="1" s="1"/>
  <c r="L5513" i="1" s="1"/>
  <c r="F5518" i="1"/>
  <c r="J5518" i="1" s="1"/>
  <c r="L5518" i="1" s="1"/>
  <c r="F5524" i="1"/>
  <c r="J5524" i="1" s="1"/>
  <c r="L5524" i="1" s="1"/>
  <c r="F5529" i="1"/>
  <c r="J5529" i="1" s="1"/>
  <c r="L5529" i="1" s="1"/>
  <c r="F5534" i="1"/>
  <c r="J5534" i="1" s="1"/>
  <c r="L5534" i="1" s="1"/>
  <c r="F5540" i="1"/>
  <c r="J5540" i="1" s="1"/>
  <c r="L5540" i="1" s="1"/>
  <c r="F5545" i="1"/>
  <c r="J5545" i="1" s="1"/>
  <c r="L5545" i="1" s="1"/>
  <c r="F5550" i="1"/>
  <c r="J5550" i="1" s="1"/>
  <c r="L5550" i="1" s="1"/>
  <c r="F5556" i="1"/>
  <c r="J5556" i="1" s="1"/>
  <c r="L5556" i="1" s="1"/>
  <c r="F5561" i="1"/>
  <c r="J5561" i="1" s="1"/>
  <c r="L5561" i="1" s="1"/>
  <c r="F5566" i="1"/>
  <c r="J5566" i="1" s="1"/>
  <c r="L5566" i="1" s="1"/>
  <c r="F5572" i="1"/>
  <c r="J5572" i="1" s="1"/>
  <c r="L5572" i="1" s="1"/>
  <c r="F5577" i="1"/>
  <c r="J5577" i="1" s="1"/>
  <c r="L5577" i="1" s="1"/>
  <c r="F5582" i="1"/>
  <c r="J5582" i="1" s="1"/>
  <c r="L5582" i="1" s="1"/>
  <c r="F5588" i="1"/>
  <c r="J5588" i="1" s="1"/>
  <c r="L5588" i="1" s="1"/>
  <c r="F5593" i="1"/>
  <c r="J5593" i="1" s="1"/>
  <c r="L5593" i="1" s="1"/>
  <c r="F5598" i="1"/>
  <c r="J5598" i="1" s="1"/>
  <c r="L5598" i="1" s="1"/>
  <c r="F5604" i="1"/>
  <c r="J5604" i="1" s="1"/>
  <c r="L5604" i="1" s="1"/>
  <c r="F5609" i="1"/>
  <c r="J5609" i="1" s="1"/>
  <c r="L5609" i="1" s="1"/>
  <c r="F5614" i="1"/>
  <c r="J5614" i="1" s="1"/>
  <c r="L5614" i="1" s="1"/>
  <c r="F5620" i="1"/>
  <c r="J5620" i="1" s="1"/>
  <c r="L5620" i="1" s="1"/>
  <c r="F5625" i="1"/>
  <c r="J5625" i="1" s="1"/>
  <c r="L5625" i="1" s="1"/>
  <c r="F5630" i="1"/>
  <c r="J5630" i="1" s="1"/>
  <c r="L5630" i="1" s="1"/>
  <c r="F5636" i="1"/>
  <c r="J5636" i="1" s="1"/>
  <c r="L5636" i="1" s="1"/>
  <c r="F5641" i="1"/>
  <c r="J5641" i="1" s="1"/>
  <c r="L5641" i="1" s="1"/>
  <c r="F5646" i="1"/>
  <c r="J5646" i="1" s="1"/>
  <c r="L5646" i="1" s="1"/>
  <c r="F5652" i="1"/>
  <c r="J5652" i="1" s="1"/>
  <c r="L5652" i="1" s="1"/>
  <c r="F5657" i="1"/>
  <c r="J5657" i="1" s="1"/>
  <c r="L5657" i="1" s="1"/>
  <c r="F5662" i="1"/>
  <c r="J5662" i="1" s="1"/>
  <c r="L5662" i="1" s="1"/>
  <c r="F5668" i="1"/>
  <c r="J5668" i="1" s="1"/>
  <c r="L5668" i="1" s="1"/>
  <c r="F5673" i="1"/>
  <c r="J5673" i="1" s="1"/>
  <c r="L5673" i="1" s="1"/>
  <c r="F5678" i="1"/>
  <c r="J5678" i="1" s="1"/>
  <c r="L5678" i="1" s="1"/>
  <c r="F5682" i="1"/>
  <c r="J5682" i="1" s="1"/>
  <c r="L5682" i="1" s="1"/>
  <c r="F5686" i="1"/>
  <c r="J5686" i="1" s="1"/>
  <c r="L5686" i="1" s="1"/>
  <c r="F5690" i="1"/>
  <c r="J5690" i="1" s="1"/>
  <c r="L5690" i="1" s="1"/>
  <c r="F5694" i="1"/>
  <c r="J5694" i="1" s="1"/>
  <c r="L5694" i="1" s="1"/>
  <c r="F5698" i="1"/>
  <c r="J5698" i="1" s="1"/>
  <c r="L5698" i="1" s="1"/>
  <c r="F5702" i="1"/>
  <c r="J5702" i="1" s="1"/>
  <c r="L5702" i="1" s="1"/>
  <c r="F5706" i="1"/>
  <c r="J5706" i="1" s="1"/>
  <c r="L5706" i="1" s="1"/>
  <c r="F5710" i="1"/>
  <c r="J5710" i="1" s="1"/>
  <c r="L5710" i="1" s="1"/>
  <c r="F5714" i="1"/>
  <c r="J5714" i="1" s="1"/>
  <c r="L5714" i="1" s="1"/>
  <c r="F5718" i="1"/>
  <c r="J5718" i="1" s="1"/>
  <c r="L5718" i="1" s="1"/>
  <c r="F5722" i="1"/>
  <c r="J5722" i="1" s="1"/>
  <c r="L5722" i="1" s="1"/>
  <c r="F5726" i="1"/>
  <c r="J5726" i="1" s="1"/>
  <c r="L5726" i="1" s="1"/>
  <c r="F5730" i="1"/>
  <c r="J5730" i="1" s="1"/>
  <c r="L5730" i="1" s="1"/>
  <c r="F5734" i="1"/>
  <c r="J5734" i="1" s="1"/>
  <c r="L5734" i="1" s="1"/>
  <c r="F5738" i="1"/>
  <c r="J5738" i="1" s="1"/>
  <c r="L5738" i="1" s="1"/>
  <c r="F5742" i="1"/>
  <c r="J5742" i="1" s="1"/>
  <c r="L5742" i="1" s="1"/>
  <c r="F5746" i="1"/>
  <c r="J5746" i="1" s="1"/>
  <c r="L5746" i="1" s="1"/>
  <c r="F5750" i="1"/>
  <c r="J5750" i="1" s="1"/>
  <c r="L5750" i="1" s="1"/>
  <c r="F5754" i="1"/>
  <c r="J5754" i="1" s="1"/>
  <c r="L5754" i="1" s="1"/>
  <c r="F5758" i="1"/>
  <c r="J5758" i="1" s="1"/>
  <c r="L5758" i="1" s="1"/>
  <c r="F5762" i="1"/>
  <c r="J5762" i="1" s="1"/>
  <c r="L5762" i="1" s="1"/>
  <c r="F5766" i="1"/>
  <c r="J5766" i="1" s="1"/>
  <c r="L5766" i="1" s="1"/>
  <c r="F5770" i="1"/>
  <c r="J5770" i="1" s="1"/>
  <c r="L5770" i="1" s="1"/>
  <c r="F5774" i="1"/>
  <c r="J5774" i="1" s="1"/>
  <c r="L5774" i="1" s="1"/>
  <c r="F5778" i="1"/>
  <c r="J5778" i="1" s="1"/>
  <c r="L5778" i="1" s="1"/>
  <c r="F5782" i="1"/>
  <c r="J5782" i="1" s="1"/>
  <c r="L5782" i="1" s="1"/>
  <c r="F5786" i="1"/>
  <c r="J5786" i="1" s="1"/>
  <c r="L5786" i="1" s="1"/>
  <c r="F5790" i="1"/>
  <c r="J5790" i="1" s="1"/>
  <c r="L5790" i="1" s="1"/>
  <c r="F5794" i="1"/>
  <c r="J5794" i="1" s="1"/>
  <c r="L5794" i="1" s="1"/>
  <c r="F5798" i="1"/>
  <c r="J5798" i="1" s="1"/>
  <c r="L5798" i="1" s="1"/>
  <c r="F5802" i="1"/>
  <c r="J5802" i="1" s="1"/>
  <c r="L5802" i="1" s="1"/>
  <c r="F5806" i="1"/>
  <c r="J5806" i="1" s="1"/>
  <c r="L5806" i="1" s="1"/>
  <c r="F5810" i="1"/>
  <c r="J5810" i="1" s="1"/>
  <c r="L5810" i="1" s="1"/>
  <c r="F5814" i="1"/>
  <c r="J5814" i="1" s="1"/>
  <c r="L5814" i="1" s="1"/>
  <c r="F5818" i="1"/>
  <c r="J5818" i="1" s="1"/>
  <c r="L5818" i="1" s="1"/>
  <c r="F5822" i="1"/>
  <c r="J5822" i="1" s="1"/>
  <c r="L5822" i="1" s="1"/>
  <c r="F5826" i="1"/>
  <c r="J5826" i="1" s="1"/>
  <c r="L5826" i="1" s="1"/>
  <c r="F5830" i="1"/>
  <c r="J5830" i="1" s="1"/>
  <c r="L5830" i="1" s="1"/>
  <c r="F5834" i="1"/>
  <c r="J5834" i="1" s="1"/>
  <c r="L5834" i="1" s="1"/>
  <c r="F5838" i="1"/>
  <c r="J5838" i="1" s="1"/>
  <c r="L5838" i="1" s="1"/>
  <c r="F5842" i="1"/>
  <c r="J5842" i="1" s="1"/>
  <c r="L5842" i="1" s="1"/>
  <c r="F5846" i="1"/>
  <c r="J5846" i="1" s="1"/>
  <c r="L5846" i="1" s="1"/>
  <c r="F5850" i="1"/>
  <c r="J5850" i="1" s="1"/>
  <c r="L5850" i="1" s="1"/>
  <c r="F5854" i="1"/>
  <c r="J5854" i="1" s="1"/>
  <c r="L5854" i="1" s="1"/>
  <c r="F5858" i="1"/>
  <c r="J5858" i="1" s="1"/>
  <c r="L5858" i="1" s="1"/>
  <c r="F5862" i="1"/>
  <c r="J5862" i="1" s="1"/>
  <c r="L5862" i="1" s="1"/>
  <c r="F5866" i="1"/>
  <c r="J5866" i="1" s="1"/>
  <c r="L5866" i="1" s="1"/>
  <c r="F5870" i="1"/>
  <c r="J5870" i="1" s="1"/>
  <c r="L5870" i="1" s="1"/>
  <c r="F5874" i="1"/>
  <c r="J5874" i="1" s="1"/>
  <c r="L5874" i="1" s="1"/>
  <c r="F5878" i="1"/>
  <c r="J5878" i="1" s="1"/>
  <c r="L5878" i="1" s="1"/>
  <c r="F5882" i="1"/>
  <c r="J5882" i="1" s="1"/>
  <c r="L5882" i="1" s="1"/>
  <c r="F5886" i="1"/>
  <c r="J5886" i="1" s="1"/>
  <c r="L5886" i="1" s="1"/>
  <c r="F5890" i="1"/>
  <c r="J5890" i="1" s="1"/>
  <c r="L5890" i="1" s="1"/>
  <c r="F5894" i="1"/>
  <c r="J5894" i="1" s="1"/>
  <c r="L5894" i="1" s="1"/>
  <c r="F5898" i="1"/>
  <c r="J5898" i="1" s="1"/>
  <c r="L5898" i="1" s="1"/>
  <c r="F5902" i="1"/>
  <c r="J5902" i="1" s="1"/>
  <c r="L5902" i="1" s="1"/>
  <c r="F5906" i="1"/>
  <c r="J5906" i="1" s="1"/>
  <c r="L5906" i="1" s="1"/>
  <c r="F5910" i="1"/>
  <c r="J5910" i="1" s="1"/>
  <c r="L5910" i="1" s="1"/>
  <c r="F5914" i="1"/>
  <c r="J5914" i="1" s="1"/>
  <c r="L5914" i="1" s="1"/>
  <c r="F5918" i="1"/>
  <c r="J5918" i="1" s="1"/>
  <c r="L5918" i="1" s="1"/>
  <c r="F5922" i="1"/>
  <c r="J5922" i="1" s="1"/>
  <c r="L5922" i="1" s="1"/>
  <c r="F5926" i="1"/>
  <c r="J5926" i="1" s="1"/>
  <c r="L5926" i="1" s="1"/>
  <c r="F5930" i="1"/>
  <c r="J5930" i="1" s="1"/>
  <c r="L5930" i="1" s="1"/>
  <c r="F5934" i="1"/>
  <c r="J5934" i="1" s="1"/>
  <c r="L5934" i="1" s="1"/>
  <c r="F5938" i="1"/>
  <c r="J5938" i="1" s="1"/>
  <c r="L5938" i="1" s="1"/>
  <c r="F5942" i="1"/>
  <c r="J5942" i="1" s="1"/>
  <c r="L5942" i="1" s="1"/>
  <c r="F5946" i="1"/>
  <c r="J5946" i="1" s="1"/>
  <c r="L5946" i="1" s="1"/>
  <c r="F5950" i="1"/>
  <c r="J5950" i="1" s="1"/>
  <c r="L5950" i="1" s="1"/>
  <c r="F5954" i="1"/>
  <c r="J5954" i="1" s="1"/>
  <c r="L5954" i="1" s="1"/>
  <c r="F5958" i="1"/>
  <c r="J5958" i="1" s="1"/>
  <c r="L5958" i="1" s="1"/>
  <c r="F5962" i="1"/>
  <c r="J5962" i="1" s="1"/>
  <c r="L5962" i="1" s="1"/>
  <c r="F5966" i="1"/>
  <c r="J5966" i="1" s="1"/>
  <c r="L5966" i="1" s="1"/>
  <c r="F5970" i="1"/>
  <c r="J5970" i="1" s="1"/>
  <c r="L5970" i="1" s="1"/>
  <c r="F5974" i="1"/>
  <c r="J5974" i="1" s="1"/>
  <c r="L5974" i="1" s="1"/>
  <c r="F5978" i="1"/>
  <c r="J5978" i="1" s="1"/>
  <c r="L5978" i="1" s="1"/>
  <c r="F5982" i="1"/>
  <c r="J5982" i="1" s="1"/>
  <c r="L5982" i="1" s="1"/>
  <c r="F5986" i="1"/>
  <c r="J5986" i="1" s="1"/>
  <c r="L5986" i="1" s="1"/>
  <c r="F5990" i="1"/>
  <c r="J5990" i="1" s="1"/>
  <c r="L5990" i="1" s="1"/>
  <c r="F5994" i="1"/>
  <c r="J5994" i="1" s="1"/>
  <c r="L5994" i="1" s="1"/>
  <c r="F5998" i="1"/>
  <c r="J5998" i="1" s="1"/>
  <c r="L5998" i="1" s="1"/>
  <c r="F6002" i="1"/>
  <c r="J6002" i="1" s="1"/>
  <c r="L6002" i="1" s="1"/>
  <c r="F6006" i="1"/>
  <c r="J6006" i="1" s="1"/>
  <c r="L6006" i="1" s="1"/>
  <c r="F6010" i="1"/>
  <c r="J6010" i="1" s="1"/>
  <c r="L6010" i="1" s="1"/>
  <c r="F6014" i="1"/>
  <c r="J6014" i="1" s="1"/>
  <c r="L6014" i="1" s="1"/>
  <c r="F6018" i="1"/>
  <c r="J6018" i="1" s="1"/>
  <c r="L6018" i="1" s="1"/>
  <c r="F6022" i="1"/>
  <c r="J6022" i="1" s="1"/>
  <c r="L6022" i="1" s="1"/>
  <c r="F6026" i="1"/>
  <c r="J6026" i="1" s="1"/>
  <c r="L6026" i="1" s="1"/>
  <c r="F6030" i="1"/>
  <c r="J6030" i="1" s="1"/>
  <c r="L6030" i="1" s="1"/>
  <c r="F6034" i="1"/>
  <c r="J6034" i="1" s="1"/>
  <c r="L6034" i="1" s="1"/>
  <c r="F6038" i="1"/>
  <c r="J6038" i="1" s="1"/>
  <c r="L6038" i="1" s="1"/>
  <c r="F6042" i="1"/>
  <c r="J6042" i="1" s="1"/>
  <c r="L6042" i="1" s="1"/>
  <c r="F6046" i="1"/>
  <c r="J6046" i="1" s="1"/>
  <c r="L6046" i="1" s="1"/>
  <c r="F6050" i="1"/>
  <c r="J6050" i="1" s="1"/>
  <c r="L6050" i="1" s="1"/>
  <c r="F6054" i="1"/>
  <c r="J6054" i="1" s="1"/>
  <c r="L6054" i="1" s="1"/>
  <c r="F6058" i="1"/>
  <c r="J6058" i="1" s="1"/>
  <c r="L6058" i="1" s="1"/>
  <c r="F6062" i="1"/>
  <c r="J6062" i="1" s="1"/>
  <c r="L6062" i="1" s="1"/>
  <c r="F6066" i="1"/>
  <c r="J6066" i="1" s="1"/>
  <c r="L6066" i="1" s="1"/>
  <c r="F6070" i="1"/>
  <c r="J6070" i="1" s="1"/>
  <c r="L6070" i="1" s="1"/>
  <c r="F6074" i="1"/>
  <c r="J6074" i="1" s="1"/>
  <c r="L6074" i="1" s="1"/>
  <c r="F6078" i="1"/>
  <c r="J6078" i="1" s="1"/>
  <c r="L6078" i="1" s="1"/>
  <c r="F6082" i="1"/>
  <c r="J6082" i="1" s="1"/>
  <c r="L6082" i="1" s="1"/>
  <c r="F6086" i="1"/>
  <c r="J6086" i="1" s="1"/>
  <c r="L6086" i="1" s="1"/>
  <c r="F6090" i="1"/>
  <c r="J6090" i="1" s="1"/>
  <c r="L6090" i="1" s="1"/>
  <c r="F6094" i="1"/>
  <c r="J6094" i="1" s="1"/>
  <c r="L6094" i="1" s="1"/>
  <c r="F6098" i="1"/>
  <c r="J6098" i="1" s="1"/>
  <c r="L6098" i="1" s="1"/>
  <c r="F6102" i="1"/>
  <c r="J6102" i="1" s="1"/>
  <c r="L6102" i="1" s="1"/>
  <c r="F6106" i="1"/>
  <c r="J6106" i="1" s="1"/>
  <c r="L6106" i="1" s="1"/>
  <c r="F6110" i="1"/>
  <c r="J6110" i="1" s="1"/>
  <c r="L6110" i="1" s="1"/>
  <c r="F6114" i="1"/>
  <c r="J6114" i="1" s="1"/>
  <c r="L6114" i="1" s="1"/>
  <c r="F6118" i="1"/>
  <c r="J6118" i="1" s="1"/>
  <c r="L6118" i="1" s="1"/>
  <c r="F6122" i="1"/>
  <c r="J6122" i="1" s="1"/>
  <c r="L6122" i="1" s="1"/>
  <c r="F6126" i="1"/>
  <c r="J6126" i="1" s="1"/>
  <c r="L6126" i="1" s="1"/>
  <c r="F6130" i="1"/>
  <c r="J6130" i="1" s="1"/>
  <c r="L6130" i="1" s="1"/>
  <c r="F6134" i="1"/>
  <c r="J6134" i="1" s="1"/>
  <c r="L6134" i="1" s="1"/>
  <c r="F6138" i="1"/>
  <c r="J6138" i="1" s="1"/>
  <c r="L6138" i="1" s="1"/>
  <c r="F6142" i="1"/>
  <c r="J6142" i="1" s="1"/>
  <c r="L6142" i="1" s="1"/>
  <c r="F6146" i="1"/>
  <c r="J6146" i="1" s="1"/>
  <c r="L6146" i="1" s="1"/>
  <c r="F6150" i="1"/>
  <c r="J6150" i="1" s="1"/>
  <c r="L6150" i="1" s="1"/>
  <c r="F6154" i="1"/>
  <c r="J6154" i="1" s="1"/>
  <c r="L6154" i="1" s="1"/>
  <c r="F6158" i="1"/>
  <c r="J6158" i="1" s="1"/>
  <c r="L6158" i="1" s="1"/>
  <c r="F6162" i="1"/>
  <c r="J6162" i="1" s="1"/>
  <c r="L6162" i="1" s="1"/>
  <c r="F6166" i="1"/>
  <c r="J6166" i="1" s="1"/>
  <c r="L6166" i="1" s="1"/>
  <c r="F6170" i="1"/>
  <c r="J6170" i="1" s="1"/>
  <c r="L6170" i="1" s="1"/>
  <c r="F6174" i="1"/>
  <c r="J6174" i="1" s="1"/>
  <c r="L6174" i="1" s="1"/>
  <c r="F6178" i="1"/>
  <c r="J6178" i="1" s="1"/>
  <c r="L6178" i="1" s="1"/>
  <c r="F6182" i="1"/>
  <c r="J6182" i="1" s="1"/>
  <c r="L6182" i="1" s="1"/>
  <c r="F6186" i="1"/>
  <c r="J6186" i="1" s="1"/>
  <c r="L6186" i="1" s="1"/>
  <c r="F6190" i="1"/>
  <c r="J6190" i="1" s="1"/>
  <c r="L6190" i="1" s="1"/>
  <c r="F6194" i="1"/>
  <c r="J6194" i="1" s="1"/>
  <c r="L6194" i="1" s="1"/>
  <c r="F6198" i="1"/>
  <c r="J6198" i="1" s="1"/>
  <c r="L6198" i="1" s="1"/>
  <c r="F6202" i="1"/>
  <c r="J6202" i="1" s="1"/>
  <c r="L6202" i="1" s="1"/>
  <c r="F6206" i="1"/>
  <c r="J6206" i="1" s="1"/>
  <c r="L6206" i="1" s="1"/>
  <c r="F6210" i="1"/>
  <c r="J6210" i="1" s="1"/>
  <c r="L6210" i="1" s="1"/>
  <c r="F6214" i="1"/>
  <c r="J6214" i="1" s="1"/>
  <c r="L6214" i="1" s="1"/>
  <c r="F6218" i="1"/>
  <c r="J6218" i="1" s="1"/>
  <c r="L6218" i="1" s="1"/>
  <c r="F6222" i="1"/>
  <c r="J6222" i="1" s="1"/>
  <c r="L6222" i="1" s="1"/>
  <c r="F6226" i="1"/>
  <c r="J6226" i="1" s="1"/>
  <c r="L6226" i="1" s="1"/>
  <c r="F6230" i="1"/>
  <c r="J6230" i="1" s="1"/>
  <c r="L6230" i="1" s="1"/>
  <c r="F6234" i="1"/>
  <c r="J6234" i="1" s="1"/>
  <c r="L6234" i="1" s="1"/>
  <c r="F6238" i="1"/>
  <c r="J6238" i="1" s="1"/>
  <c r="L6238" i="1" s="1"/>
  <c r="F6242" i="1"/>
  <c r="J6242" i="1" s="1"/>
  <c r="L6242" i="1" s="1"/>
  <c r="F6246" i="1"/>
  <c r="J6246" i="1" s="1"/>
  <c r="L6246" i="1" s="1"/>
  <c r="F6250" i="1"/>
  <c r="J6250" i="1" s="1"/>
  <c r="L6250" i="1" s="1"/>
  <c r="F6254" i="1"/>
  <c r="J6254" i="1" s="1"/>
  <c r="L6254" i="1" s="1"/>
  <c r="F6258" i="1"/>
  <c r="J6258" i="1" s="1"/>
  <c r="L6258" i="1" s="1"/>
  <c r="F6262" i="1"/>
  <c r="J6262" i="1" s="1"/>
  <c r="L6262" i="1" s="1"/>
  <c r="F6266" i="1"/>
  <c r="J6266" i="1" s="1"/>
  <c r="L6266" i="1" s="1"/>
  <c r="F6270" i="1"/>
  <c r="J6270" i="1" s="1"/>
  <c r="L6270" i="1" s="1"/>
  <c r="F6274" i="1"/>
  <c r="J6274" i="1" s="1"/>
  <c r="L6274" i="1" s="1"/>
  <c r="F6278" i="1"/>
  <c r="J6278" i="1" s="1"/>
  <c r="L6278" i="1" s="1"/>
  <c r="F6282" i="1"/>
  <c r="J6282" i="1" s="1"/>
  <c r="L6282" i="1" s="1"/>
  <c r="F6286" i="1"/>
  <c r="J6286" i="1" s="1"/>
  <c r="L6286" i="1" s="1"/>
  <c r="F6290" i="1"/>
  <c r="J6290" i="1" s="1"/>
  <c r="L6290" i="1" s="1"/>
  <c r="F6294" i="1"/>
  <c r="J6294" i="1" s="1"/>
  <c r="L6294" i="1" s="1"/>
  <c r="F6298" i="1"/>
  <c r="J6298" i="1" s="1"/>
  <c r="L6298" i="1" s="1"/>
  <c r="F6302" i="1"/>
  <c r="J6302" i="1" s="1"/>
  <c r="L6302" i="1" s="1"/>
  <c r="F6306" i="1"/>
  <c r="J6306" i="1" s="1"/>
  <c r="L6306" i="1" s="1"/>
  <c r="F6310" i="1"/>
  <c r="J6310" i="1" s="1"/>
  <c r="L6310" i="1" s="1"/>
  <c r="F6314" i="1"/>
  <c r="J6314" i="1" s="1"/>
  <c r="L6314" i="1" s="1"/>
  <c r="F6318" i="1"/>
  <c r="J6318" i="1" s="1"/>
  <c r="L6318" i="1" s="1"/>
  <c r="F6322" i="1"/>
  <c r="J6322" i="1" s="1"/>
  <c r="L6322" i="1" s="1"/>
  <c r="F6326" i="1"/>
  <c r="J6326" i="1" s="1"/>
  <c r="L6326" i="1" s="1"/>
  <c r="F6330" i="1"/>
  <c r="J6330" i="1" s="1"/>
  <c r="L6330" i="1" s="1"/>
  <c r="F6334" i="1"/>
  <c r="J6334" i="1" s="1"/>
  <c r="L6334" i="1" s="1"/>
  <c r="F6338" i="1"/>
  <c r="J6338" i="1" s="1"/>
  <c r="L6338" i="1" s="1"/>
  <c r="F6342" i="1"/>
  <c r="J6342" i="1" s="1"/>
  <c r="L6342" i="1" s="1"/>
  <c r="F6346" i="1"/>
  <c r="J6346" i="1" s="1"/>
  <c r="L6346" i="1" s="1"/>
  <c r="F6350" i="1"/>
  <c r="J6350" i="1" s="1"/>
  <c r="L6350" i="1" s="1"/>
  <c r="F6354" i="1"/>
  <c r="J6354" i="1" s="1"/>
  <c r="L6354" i="1" s="1"/>
  <c r="F6358" i="1"/>
  <c r="J6358" i="1" s="1"/>
  <c r="L6358" i="1" s="1"/>
  <c r="F6362" i="1"/>
  <c r="J6362" i="1" s="1"/>
  <c r="L6362" i="1" s="1"/>
  <c r="F6366" i="1"/>
  <c r="J6366" i="1" s="1"/>
  <c r="L6366" i="1" s="1"/>
  <c r="F6370" i="1"/>
  <c r="J6370" i="1" s="1"/>
  <c r="L6370" i="1" s="1"/>
  <c r="F6374" i="1"/>
  <c r="J6374" i="1" s="1"/>
  <c r="L6374" i="1" s="1"/>
  <c r="F6378" i="1"/>
  <c r="J6378" i="1" s="1"/>
  <c r="L6378" i="1" s="1"/>
  <c r="F6382" i="1"/>
  <c r="J6382" i="1" s="1"/>
  <c r="L6382" i="1" s="1"/>
  <c r="F6386" i="1"/>
  <c r="J6386" i="1" s="1"/>
  <c r="L6386" i="1" s="1"/>
  <c r="F6390" i="1"/>
  <c r="J6390" i="1" s="1"/>
  <c r="L6390" i="1" s="1"/>
  <c r="F6394" i="1"/>
  <c r="J6394" i="1" s="1"/>
  <c r="L6394" i="1" s="1"/>
  <c r="F6398" i="1"/>
  <c r="J6398" i="1" s="1"/>
  <c r="L6398" i="1" s="1"/>
  <c r="F6402" i="1"/>
  <c r="J6402" i="1" s="1"/>
  <c r="L6402" i="1" s="1"/>
  <c r="F6406" i="1"/>
  <c r="J6406" i="1" s="1"/>
  <c r="L6406" i="1" s="1"/>
  <c r="F6410" i="1"/>
  <c r="J6410" i="1" s="1"/>
  <c r="L6410" i="1" s="1"/>
  <c r="F6414" i="1"/>
  <c r="J6414" i="1" s="1"/>
  <c r="L6414" i="1" s="1"/>
  <c r="F6418" i="1"/>
  <c r="J6418" i="1" s="1"/>
  <c r="L6418" i="1" s="1"/>
  <c r="F6422" i="1"/>
  <c r="J6422" i="1" s="1"/>
  <c r="L6422" i="1" s="1"/>
  <c r="F6426" i="1"/>
  <c r="J6426" i="1" s="1"/>
  <c r="L6426" i="1" s="1"/>
  <c r="F6430" i="1"/>
  <c r="J6430" i="1" s="1"/>
  <c r="L6430" i="1" s="1"/>
  <c r="F6434" i="1"/>
  <c r="J6434" i="1" s="1"/>
  <c r="L6434" i="1" s="1"/>
  <c r="F6438" i="1"/>
  <c r="J6438" i="1" s="1"/>
  <c r="L6438" i="1" s="1"/>
  <c r="F6442" i="1"/>
  <c r="J6442" i="1" s="1"/>
  <c r="L6442" i="1" s="1"/>
  <c r="F6446" i="1"/>
  <c r="J6446" i="1" s="1"/>
  <c r="L6446" i="1" s="1"/>
  <c r="F6450" i="1"/>
  <c r="J6450" i="1" s="1"/>
  <c r="L6450" i="1" s="1"/>
  <c r="F6454" i="1"/>
  <c r="J6454" i="1" s="1"/>
  <c r="L6454" i="1" s="1"/>
  <c r="F6458" i="1"/>
  <c r="J6458" i="1" s="1"/>
  <c r="L6458" i="1" s="1"/>
  <c r="F6462" i="1"/>
  <c r="J6462" i="1" s="1"/>
  <c r="L6462" i="1" s="1"/>
  <c r="F6466" i="1"/>
  <c r="J6466" i="1" s="1"/>
  <c r="L6466" i="1" s="1"/>
  <c r="F6470" i="1"/>
  <c r="J6470" i="1" s="1"/>
  <c r="L6470" i="1" s="1"/>
  <c r="F6474" i="1"/>
  <c r="J6474" i="1" s="1"/>
  <c r="L6474" i="1" s="1"/>
  <c r="F6478" i="1"/>
  <c r="J6478" i="1" s="1"/>
  <c r="L6478" i="1" s="1"/>
  <c r="F6482" i="1"/>
  <c r="J6482" i="1" s="1"/>
  <c r="L6482" i="1" s="1"/>
  <c r="F6486" i="1"/>
  <c r="J6486" i="1" s="1"/>
  <c r="L6486" i="1" s="1"/>
  <c r="F6490" i="1"/>
  <c r="J6490" i="1" s="1"/>
  <c r="L6490" i="1" s="1"/>
  <c r="F6494" i="1"/>
  <c r="J6494" i="1" s="1"/>
  <c r="L6494" i="1" s="1"/>
  <c r="F6498" i="1"/>
  <c r="J6498" i="1" s="1"/>
  <c r="L6498" i="1" s="1"/>
  <c r="F6502" i="1"/>
  <c r="J6502" i="1" s="1"/>
  <c r="L6502" i="1" s="1"/>
  <c r="F6506" i="1"/>
  <c r="J6506" i="1" s="1"/>
  <c r="L6506" i="1" s="1"/>
  <c r="F6510" i="1"/>
  <c r="J6510" i="1" s="1"/>
  <c r="L6510" i="1" s="1"/>
  <c r="F6514" i="1"/>
  <c r="J6514" i="1" s="1"/>
  <c r="L6514" i="1" s="1"/>
  <c r="F6518" i="1"/>
  <c r="J6518" i="1" s="1"/>
  <c r="L6518" i="1" s="1"/>
  <c r="F6522" i="1"/>
  <c r="J6522" i="1" s="1"/>
  <c r="L6522" i="1" s="1"/>
  <c r="F6526" i="1"/>
  <c r="J6526" i="1" s="1"/>
  <c r="L6526" i="1" s="1"/>
  <c r="F6530" i="1"/>
  <c r="J6530" i="1" s="1"/>
  <c r="L6530" i="1" s="1"/>
  <c r="F6534" i="1"/>
  <c r="J6534" i="1" s="1"/>
  <c r="L6534" i="1" s="1"/>
  <c r="F6538" i="1"/>
  <c r="J6538" i="1" s="1"/>
  <c r="L6538" i="1" s="1"/>
  <c r="F6542" i="1"/>
  <c r="J6542" i="1" s="1"/>
  <c r="L6542" i="1" s="1"/>
  <c r="F6546" i="1"/>
  <c r="J6546" i="1" s="1"/>
  <c r="L6546" i="1" s="1"/>
  <c r="F6550" i="1"/>
  <c r="J6550" i="1" s="1"/>
  <c r="L6550" i="1" s="1"/>
  <c r="F6554" i="1"/>
  <c r="J6554" i="1" s="1"/>
  <c r="L6554" i="1" s="1"/>
  <c r="F6558" i="1"/>
  <c r="J6558" i="1" s="1"/>
  <c r="L6558" i="1" s="1"/>
  <c r="F6562" i="1"/>
  <c r="J6562" i="1" s="1"/>
  <c r="L6562" i="1" s="1"/>
  <c r="F6566" i="1"/>
  <c r="J6566" i="1" s="1"/>
  <c r="L6566" i="1" s="1"/>
  <c r="F6570" i="1"/>
  <c r="J6570" i="1" s="1"/>
  <c r="L6570" i="1" s="1"/>
  <c r="F6574" i="1"/>
  <c r="J6574" i="1" s="1"/>
  <c r="L6574" i="1" s="1"/>
  <c r="F6578" i="1"/>
  <c r="J6578" i="1" s="1"/>
  <c r="L6578" i="1" s="1"/>
  <c r="F6582" i="1"/>
  <c r="J6582" i="1" s="1"/>
  <c r="L6582" i="1" s="1"/>
  <c r="F6586" i="1"/>
  <c r="J6586" i="1" s="1"/>
  <c r="L6586" i="1" s="1"/>
  <c r="F6590" i="1"/>
  <c r="J6590" i="1" s="1"/>
  <c r="L6590" i="1" s="1"/>
  <c r="F6594" i="1"/>
  <c r="J6594" i="1" s="1"/>
  <c r="L6594" i="1" s="1"/>
  <c r="F6598" i="1"/>
  <c r="J6598" i="1" s="1"/>
  <c r="L6598" i="1" s="1"/>
  <c r="F6602" i="1"/>
  <c r="J6602" i="1" s="1"/>
  <c r="L6602" i="1" s="1"/>
  <c r="F6606" i="1"/>
  <c r="J6606" i="1" s="1"/>
  <c r="L6606" i="1" s="1"/>
  <c r="F6610" i="1"/>
  <c r="J6610" i="1" s="1"/>
  <c r="L6610" i="1" s="1"/>
  <c r="F6614" i="1"/>
  <c r="J6614" i="1" s="1"/>
  <c r="L6614" i="1" s="1"/>
  <c r="F6618" i="1"/>
  <c r="J6618" i="1" s="1"/>
  <c r="L6618" i="1" s="1"/>
  <c r="F6622" i="1"/>
  <c r="J6622" i="1" s="1"/>
  <c r="L6622" i="1" s="1"/>
  <c r="F6626" i="1"/>
  <c r="J6626" i="1" s="1"/>
  <c r="L6626" i="1" s="1"/>
  <c r="F6630" i="1"/>
  <c r="J6630" i="1" s="1"/>
  <c r="L6630" i="1" s="1"/>
  <c r="F6634" i="1"/>
  <c r="J6634" i="1" s="1"/>
  <c r="L6634" i="1" s="1"/>
  <c r="F6638" i="1"/>
  <c r="J6638" i="1" s="1"/>
  <c r="L6638" i="1" s="1"/>
  <c r="F6642" i="1"/>
  <c r="J6642" i="1" s="1"/>
  <c r="L6642" i="1" s="1"/>
  <c r="F6646" i="1"/>
  <c r="J6646" i="1" s="1"/>
  <c r="L6646" i="1" s="1"/>
  <c r="F6650" i="1"/>
  <c r="J6650" i="1" s="1"/>
  <c r="L6650" i="1" s="1"/>
  <c r="F6654" i="1"/>
  <c r="J6654" i="1" s="1"/>
  <c r="L6654" i="1" s="1"/>
  <c r="F6658" i="1"/>
  <c r="J6658" i="1" s="1"/>
  <c r="L6658" i="1" s="1"/>
  <c r="F6662" i="1"/>
  <c r="J6662" i="1" s="1"/>
  <c r="L6662" i="1" s="1"/>
  <c r="F6666" i="1"/>
  <c r="J6666" i="1" s="1"/>
  <c r="L6666" i="1" s="1"/>
  <c r="F6670" i="1"/>
  <c r="J6670" i="1" s="1"/>
  <c r="L6670" i="1" s="1"/>
  <c r="F6674" i="1"/>
  <c r="J6674" i="1" s="1"/>
  <c r="L6674" i="1" s="1"/>
  <c r="F6678" i="1"/>
  <c r="J6678" i="1" s="1"/>
  <c r="L6678" i="1" s="1"/>
  <c r="F6682" i="1"/>
  <c r="J6682" i="1" s="1"/>
  <c r="L6682" i="1" s="1"/>
  <c r="F6686" i="1"/>
  <c r="J6686" i="1" s="1"/>
  <c r="L6686" i="1" s="1"/>
  <c r="F6690" i="1"/>
  <c r="J6690" i="1" s="1"/>
  <c r="L6690" i="1" s="1"/>
  <c r="F6694" i="1"/>
  <c r="J6694" i="1" s="1"/>
  <c r="L6694" i="1" s="1"/>
  <c r="F6698" i="1"/>
  <c r="J6698" i="1" s="1"/>
  <c r="L6698" i="1" s="1"/>
  <c r="F6702" i="1"/>
  <c r="J6702" i="1" s="1"/>
  <c r="L6702" i="1" s="1"/>
  <c r="F6706" i="1"/>
  <c r="J6706" i="1" s="1"/>
  <c r="L6706" i="1" s="1"/>
  <c r="F6710" i="1"/>
  <c r="J6710" i="1" s="1"/>
  <c r="L6710" i="1" s="1"/>
  <c r="F6714" i="1"/>
  <c r="J6714" i="1" s="1"/>
  <c r="L6714" i="1" s="1"/>
  <c r="F6718" i="1"/>
  <c r="J6718" i="1" s="1"/>
  <c r="L6718" i="1" s="1"/>
  <c r="F6722" i="1"/>
  <c r="J6722" i="1" s="1"/>
  <c r="L6722" i="1" s="1"/>
  <c r="F6726" i="1"/>
  <c r="J6726" i="1" s="1"/>
  <c r="L6726" i="1" s="1"/>
  <c r="F6730" i="1"/>
  <c r="J6730" i="1" s="1"/>
  <c r="L6730" i="1" s="1"/>
  <c r="F6734" i="1"/>
  <c r="J6734" i="1" s="1"/>
  <c r="L6734" i="1" s="1"/>
  <c r="F6738" i="1"/>
  <c r="J6738" i="1" s="1"/>
  <c r="L6738" i="1" s="1"/>
  <c r="F6742" i="1"/>
  <c r="J6742" i="1" s="1"/>
  <c r="L6742" i="1" s="1"/>
  <c r="F6746" i="1"/>
  <c r="J6746" i="1" s="1"/>
  <c r="L6746" i="1" s="1"/>
  <c r="F6750" i="1"/>
  <c r="J6750" i="1" s="1"/>
  <c r="L6750" i="1" s="1"/>
  <c r="F6754" i="1"/>
  <c r="J6754" i="1" s="1"/>
  <c r="L6754" i="1" s="1"/>
  <c r="F6758" i="1"/>
  <c r="J6758" i="1" s="1"/>
  <c r="L6758" i="1" s="1"/>
  <c r="F6762" i="1"/>
  <c r="J6762" i="1" s="1"/>
  <c r="L6762" i="1" s="1"/>
  <c r="F6766" i="1"/>
  <c r="J6766" i="1" s="1"/>
  <c r="L6766" i="1" s="1"/>
  <c r="F6770" i="1"/>
  <c r="J6770" i="1" s="1"/>
  <c r="L6770" i="1" s="1"/>
  <c r="F6774" i="1"/>
  <c r="J6774" i="1" s="1"/>
  <c r="L6774" i="1" s="1"/>
  <c r="F6778" i="1"/>
  <c r="J6778" i="1" s="1"/>
  <c r="L6778" i="1" s="1"/>
  <c r="F6782" i="1"/>
  <c r="J6782" i="1" s="1"/>
  <c r="L6782" i="1" s="1"/>
  <c r="F6786" i="1"/>
  <c r="J6786" i="1" s="1"/>
  <c r="L6786" i="1" s="1"/>
  <c r="F6790" i="1"/>
  <c r="J6790" i="1" s="1"/>
  <c r="L6790" i="1" s="1"/>
  <c r="F6794" i="1"/>
  <c r="J6794" i="1" s="1"/>
  <c r="L6794" i="1" s="1"/>
  <c r="F6798" i="1"/>
  <c r="J6798" i="1" s="1"/>
  <c r="L6798" i="1" s="1"/>
  <c r="F6802" i="1"/>
  <c r="J6802" i="1" s="1"/>
  <c r="L6802" i="1" s="1"/>
  <c r="F6806" i="1"/>
  <c r="J6806" i="1" s="1"/>
  <c r="L6806" i="1" s="1"/>
  <c r="F6810" i="1"/>
  <c r="J6810" i="1" s="1"/>
  <c r="L6810" i="1" s="1"/>
  <c r="F6814" i="1"/>
  <c r="J6814" i="1" s="1"/>
  <c r="L6814" i="1" s="1"/>
  <c r="F6818" i="1"/>
  <c r="J6818" i="1" s="1"/>
  <c r="L6818" i="1" s="1"/>
  <c r="F6822" i="1"/>
  <c r="J6822" i="1" s="1"/>
  <c r="L6822" i="1" s="1"/>
  <c r="F6826" i="1"/>
  <c r="J6826" i="1" s="1"/>
  <c r="L6826" i="1" s="1"/>
  <c r="F6830" i="1"/>
  <c r="J6830" i="1" s="1"/>
  <c r="L6830" i="1" s="1"/>
  <c r="F6834" i="1"/>
  <c r="J6834" i="1" s="1"/>
  <c r="L6834" i="1" s="1"/>
  <c r="F6838" i="1"/>
  <c r="J6838" i="1" s="1"/>
  <c r="L6838" i="1" s="1"/>
  <c r="F6842" i="1"/>
  <c r="J6842" i="1" s="1"/>
  <c r="L6842" i="1" s="1"/>
  <c r="F6846" i="1"/>
  <c r="J6846" i="1" s="1"/>
  <c r="L6846" i="1" s="1"/>
  <c r="F6850" i="1"/>
  <c r="J6850" i="1" s="1"/>
  <c r="L6850" i="1" s="1"/>
  <c r="F6854" i="1"/>
  <c r="J6854" i="1" s="1"/>
  <c r="L6854" i="1" s="1"/>
  <c r="F6858" i="1"/>
  <c r="J6858" i="1" s="1"/>
  <c r="L6858" i="1" s="1"/>
  <c r="F6862" i="1"/>
  <c r="J6862" i="1" s="1"/>
  <c r="L6862" i="1" s="1"/>
  <c r="F6866" i="1"/>
  <c r="J6866" i="1" s="1"/>
  <c r="L6866" i="1" s="1"/>
  <c r="F6870" i="1"/>
  <c r="J6870" i="1" s="1"/>
  <c r="L6870" i="1" s="1"/>
  <c r="F6874" i="1"/>
  <c r="J6874" i="1" s="1"/>
  <c r="L6874" i="1" s="1"/>
  <c r="F6878" i="1"/>
  <c r="J6878" i="1" s="1"/>
  <c r="L6878" i="1" s="1"/>
  <c r="F6882" i="1"/>
  <c r="J6882" i="1" s="1"/>
  <c r="L6882" i="1" s="1"/>
  <c r="F6886" i="1"/>
  <c r="J6886" i="1" s="1"/>
  <c r="L6886" i="1" s="1"/>
  <c r="F6890" i="1"/>
  <c r="J6890" i="1" s="1"/>
  <c r="L6890" i="1" s="1"/>
  <c r="F6894" i="1"/>
  <c r="J6894" i="1" s="1"/>
  <c r="L6894" i="1" s="1"/>
  <c r="F6898" i="1"/>
  <c r="J6898" i="1" s="1"/>
  <c r="L6898" i="1" s="1"/>
  <c r="F6902" i="1"/>
  <c r="J6902" i="1" s="1"/>
  <c r="L6902" i="1" s="1"/>
  <c r="F6906" i="1"/>
  <c r="J6906" i="1" s="1"/>
  <c r="L6906" i="1" s="1"/>
  <c r="F6910" i="1"/>
  <c r="J6910" i="1" s="1"/>
  <c r="L6910" i="1" s="1"/>
  <c r="F6914" i="1"/>
  <c r="J6914" i="1" s="1"/>
  <c r="L6914" i="1" s="1"/>
  <c r="F6918" i="1"/>
  <c r="J6918" i="1" s="1"/>
  <c r="L6918" i="1" s="1"/>
  <c r="F6922" i="1"/>
  <c r="J6922" i="1" s="1"/>
  <c r="L6922" i="1" s="1"/>
  <c r="F6926" i="1"/>
  <c r="J6926" i="1" s="1"/>
  <c r="L6926" i="1" s="1"/>
  <c r="F6930" i="1"/>
  <c r="J6930" i="1" s="1"/>
  <c r="L6930" i="1" s="1"/>
  <c r="F6934" i="1"/>
  <c r="J6934" i="1" s="1"/>
  <c r="L6934" i="1" s="1"/>
  <c r="F6938" i="1"/>
  <c r="J6938" i="1" s="1"/>
  <c r="L6938" i="1" s="1"/>
  <c r="F6942" i="1"/>
  <c r="J6942" i="1" s="1"/>
  <c r="L6942" i="1" s="1"/>
  <c r="F6946" i="1"/>
  <c r="J6946" i="1" s="1"/>
  <c r="L6946" i="1" s="1"/>
  <c r="F6950" i="1"/>
  <c r="J6950" i="1" s="1"/>
  <c r="L6950" i="1" s="1"/>
  <c r="F6954" i="1"/>
  <c r="J6954" i="1" s="1"/>
  <c r="L6954" i="1" s="1"/>
  <c r="F6958" i="1"/>
  <c r="J6958" i="1" s="1"/>
  <c r="L6958" i="1" s="1"/>
  <c r="F6962" i="1"/>
  <c r="J6962" i="1" s="1"/>
  <c r="L6962" i="1" s="1"/>
  <c r="F6966" i="1"/>
  <c r="J6966" i="1" s="1"/>
  <c r="L6966" i="1" s="1"/>
  <c r="F6970" i="1"/>
  <c r="J6970" i="1" s="1"/>
  <c r="L6970" i="1" s="1"/>
  <c r="F6974" i="1"/>
  <c r="J6974" i="1" s="1"/>
  <c r="L6974" i="1" s="1"/>
  <c r="F6978" i="1"/>
  <c r="J6978" i="1" s="1"/>
  <c r="L6978" i="1" s="1"/>
  <c r="F6982" i="1"/>
  <c r="J6982" i="1" s="1"/>
  <c r="L6982" i="1" s="1"/>
  <c r="F6986" i="1"/>
  <c r="J6986" i="1" s="1"/>
  <c r="L6986" i="1" s="1"/>
  <c r="F6990" i="1"/>
  <c r="J6990" i="1" s="1"/>
  <c r="L6990" i="1" s="1"/>
  <c r="F6994" i="1"/>
  <c r="J6994" i="1" s="1"/>
  <c r="L6994" i="1" s="1"/>
  <c r="F6998" i="1"/>
  <c r="J6998" i="1" s="1"/>
  <c r="L6998" i="1" s="1"/>
  <c r="F7002" i="1"/>
  <c r="J7002" i="1" s="1"/>
  <c r="L7002" i="1" s="1"/>
  <c r="F7006" i="1"/>
  <c r="J7006" i="1" s="1"/>
  <c r="L7006" i="1" s="1"/>
  <c r="F7010" i="1"/>
  <c r="J7010" i="1" s="1"/>
  <c r="L7010" i="1" s="1"/>
  <c r="F7014" i="1"/>
  <c r="J7014" i="1" s="1"/>
  <c r="L7014" i="1" s="1"/>
  <c r="F7018" i="1"/>
  <c r="J7018" i="1" s="1"/>
  <c r="L7018" i="1" s="1"/>
  <c r="F7022" i="1"/>
  <c r="J7022" i="1" s="1"/>
  <c r="L7022" i="1" s="1"/>
  <c r="F7026" i="1"/>
  <c r="J7026" i="1" s="1"/>
  <c r="L7026" i="1" s="1"/>
  <c r="F7030" i="1"/>
  <c r="J7030" i="1" s="1"/>
  <c r="L7030" i="1" s="1"/>
  <c r="F7034" i="1"/>
  <c r="J7034" i="1" s="1"/>
  <c r="L7034" i="1" s="1"/>
  <c r="F7038" i="1"/>
  <c r="J7038" i="1" s="1"/>
  <c r="L7038" i="1" s="1"/>
  <c r="F7042" i="1"/>
  <c r="J7042" i="1" s="1"/>
  <c r="L7042" i="1" s="1"/>
  <c r="F7046" i="1"/>
  <c r="J7046" i="1" s="1"/>
  <c r="L7046" i="1" s="1"/>
  <c r="F7050" i="1"/>
  <c r="J7050" i="1" s="1"/>
  <c r="L7050" i="1" s="1"/>
  <c r="F7054" i="1"/>
  <c r="J7054" i="1" s="1"/>
  <c r="L7054" i="1" s="1"/>
  <c r="F7058" i="1"/>
  <c r="J7058" i="1" s="1"/>
  <c r="L7058" i="1" s="1"/>
  <c r="F7062" i="1"/>
  <c r="J7062" i="1" s="1"/>
  <c r="L7062" i="1" s="1"/>
  <c r="F7066" i="1"/>
  <c r="J7066" i="1" s="1"/>
  <c r="L7066" i="1" s="1"/>
  <c r="F7070" i="1"/>
  <c r="J7070" i="1" s="1"/>
  <c r="L7070" i="1" s="1"/>
  <c r="F7074" i="1"/>
  <c r="J7074" i="1" s="1"/>
  <c r="L7074" i="1" s="1"/>
  <c r="F7078" i="1"/>
  <c r="J7078" i="1" s="1"/>
  <c r="L7078" i="1" s="1"/>
  <c r="F7082" i="1"/>
  <c r="J7082" i="1" s="1"/>
  <c r="L7082" i="1" s="1"/>
  <c r="F7086" i="1"/>
  <c r="J7086" i="1" s="1"/>
  <c r="L7086" i="1" s="1"/>
  <c r="F7090" i="1"/>
  <c r="J7090" i="1" s="1"/>
  <c r="L7090" i="1" s="1"/>
  <c r="F7094" i="1"/>
  <c r="J7094" i="1" s="1"/>
  <c r="L7094" i="1" s="1"/>
  <c r="F7098" i="1"/>
  <c r="J7098" i="1" s="1"/>
  <c r="L7098" i="1" s="1"/>
  <c r="F7102" i="1"/>
  <c r="J7102" i="1" s="1"/>
  <c r="L7102" i="1" s="1"/>
  <c r="F7106" i="1"/>
  <c r="J7106" i="1" s="1"/>
  <c r="L7106" i="1" s="1"/>
  <c r="F7110" i="1"/>
  <c r="J7110" i="1" s="1"/>
  <c r="L7110" i="1" s="1"/>
  <c r="F7114" i="1"/>
  <c r="J7114" i="1" s="1"/>
  <c r="L7114" i="1" s="1"/>
  <c r="F7118" i="1"/>
  <c r="J7118" i="1" s="1"/>
  <c r="L7118" i="1" s="1"/>
  <c r="F7122" i="1"/>
  <c r="J7122" i="1" s="1"/>
  <c r="L7122" i="1" s="1"/>
  <c r="F7126" i="1"/>
  <c r="J7126" i="1" s="1"/>
  <c r="L7126" i="1" s="1"/>
  <c r="F7130" i="1"/>
  <c r="J7130" i="1" s="1"/>
  <c r="L7130" i="1" s="1"/>
  <c r="F7134" i="1"/>
  <c r="J7134" i="1" s="1"/>
  <c r="L7134" i="1" s="1"/>
  <c r="F7138" i="1"/>
  <c r="J7138" i="1" s="1"/>
  <c r="L7138" i="1" s="1"/>
  <c r="F7142" i="1"/>
  <c r="J7142" i="1" s="1"/>
  <c r="L7142" i="1" s="1"/>
  <c r="F7146" i="1"/>
  <c r="J7146" i="1" s="1"/>
  <c r="L7146" i="1" s="1"/>
  <c r="F7150" i="1"/>
  <c r="J7150" i="1" s="1"/>
  <c r="L7150" i="1" s="1"/>
  <c r="F7154" i="1"/>
  <c r="J7154" i="1" s="1"/>
  <c r="L7154" i="1" s="1"/>
  <c r="F7158" i="1"/>
  <c r="J7158" i="1" s="1"/>
  <c r="L7158" i="1" s="1"/>
  <c r="F7162" i="1"/>
  <c r="J7162" i="1" s="1"/>
  <c r="L7162" i="1" s="1"/>
  <c r="F7166" i="1"/>
  <c r="J7166" i="1" s="1"/>
  <c r="L7166" i="1" s="1"/>
  <c r="F7170" i="1"/>
  <c r="J7170" i="1" s="1"/>
  <c r="L7170" i="1" s="1"/>
  <c r="F7174" i="1"/>
  <c r="J7174" i="1" s="1"/>
  <c r="L7174" i="1" s="1"/>
  <c r="F7178" i="1"/>
  <c r="J7178" i="1" s="1"/>
  <c r="L7178" i="1" s="1"/>
  <c r="F7182" i="1"/>
  <c r="J7182" i="1" s="1"/>
  <c r="L7182" i="1" s="1"/>
  <c r="F7186" i="1"/>
  <c r="J7186" i="1" s="1"/>
  <c r="L7186" i="1" s="1"/>
  <c r="F7190" i="1"/>
  <c r="J7190" i="1" s="1"/>
  <c r="L7190" i="1" s="1"/>
  <c r="F7194" i="1"/>
  <c r="J7194" i="1" s="1"/>
  <c r="L7194" i="1" s="1"/>
  <c r="F7198" i="1"/>
  <c r="J7198" i="1" s="1"/>
  <c r="L7198" i="1" s="1"/>
  <c r="F7202" i="1"/>
  <c r="J7202" i="1" s="1"/>
  <c r="L7202" i="1" s="1"/>
  <c r="F7206" i="1"/>
  <c r="J7206" i="1" s="1"/>
  <c r="L7206" i="1" s="1"/>
  <c r="F7210" i="1"/>
  <c r="J7210" i="1" s="1"/>
  <c r="L7210" i="1" s="1"/>
  <c r="F7214" i="1"/>
  <c r="J7214" i="1" s="1"/>
  <c r="L7214" i="1" s="1"/>
  <c r="F7218" i="1"/>
  <c r="J7218" i="1" s="1"/>
  <c r="L7218" i="1" s="1"/>
  <c r="F7222" i="1"/>
  <c r="J7222" i="1" s="1"/>
  <c r="L7222" i="1" s="1"/>
  <c r="F7226" i="1"/>
  <c r="J7226" i="1" s="1"/>
  <c r="L7226" i="1" s="1"/>
  <c r="F7230" i="1"/>
  <c r="J7230" i="1" s="1"/>
  <c r="L7230" i="1" s="1"/>
  <c r="F7234" i="1"/>
  <c r="J7234" i="1" s="1"/>
  <c r="L7234" i="1" s="1"/>
  <c r="F7238" i="1"/>
  <c r="J7238" i="1" s="1"/>
  <c r="L7238" i="1" s="1"/>
  <c r="F7242" i="1"/>
  <c r="J7242" i="1" s="1"/>
  <c r="L7242" i="1" s="1"/>
  <c r="F7246" i="1"/>
  <c r="J7246" i="1" s="1"/>
  <c r="L7246" i="1" s="1"/>
  <c r="F7250" i="1"/>
  <c r="J7250" i="1" s="1"/>
  <c r="L7250" i="1" s="1"/>
  <c r="F7254" i="1"/>
  <c r="J7254" i="1" s="1"/>
  <c r="L7254" i="1" s="1"/>
  <c r="F7258" i="1"/>
  <c r="J7258" i="1" s="1"/>
  <c r="L7258" i="1" s="1"/>
  <c r="F7262" i="1"/>
  <c r="J7262" i="1" s="1"/>
  <c r="L7262" i="1" s="1"/>
  <c r="F7266" i="1"/>
  <c r="J7266" i="1" s="1"/>
  <c r="L7266" i="1" s="1"/>
  <c r="F7270" i="1"/>
  <c r="J7270" i="1" s="1"/>
  <c r="L7270" i="1" s="1"/>
  <c r="F7274" i="1"/>
  <c r="J7274" i="1" s="1"/>
  <c r="L7274" i="1" s="1"/>
  <c r="F7278" i="1"/>
  <c r="J7278" i="1" s="1"/>
  <c r="L7278" i="1" s="1"/>
  <c r="F7282" i="1"/>
  <c r="J7282" i="1" s="1"/>
  <c r="L7282" i="1" s="1"/>
  <c r="F7286" i="1"/>
  <c r="J7286" i="1" s="1"/>
  <c r="L7286" i="1" s="1"/>
  <c r="F7290" i="1"/>
  <c r="J7290" i="1" s="1"/>
  <c r="L7290" i="1" s="1"/>
  <c r="F7294" i="1"/>
  <c r="J7294" i="1" s="1"/>
  <c r="L7294" i="1" s="1"/>
  <c r="F7298" i="1"/>
  <c r="J7298" i="1" s="1"/>
  <c r="L7298" i="1" s="1"/>
  <c r="F7302" i="1"/>
  <c r="J7302" i="1" s="1"/>
  <c r="L7302" i="1" s="1"/>
  <c r="F9480" i="1"/>
  <c r="J9480" i="1" s="1"/>
  <c r="L9480" i="1" s="1"/>
  <c r="F9476" i="1"/>
  <c r="J9476" i="1" s="1"/>
  <c r="L9476" i="1" s="1"/>
  <c r="F9472" i="1"/>
  <c r="J9472" i="1" s="1"/>
  <c r="L9472" i="1" s="1"/>
  <c r="F9468" i="1"/>
  <c r="J9468" i="1" s="1"/>
  <c r="L9468" i="1" s="1"/>
  <c r="F9464" i="1"/>
  <c r="J9464" i="1" s="1"/>
  <c r="L9464" i="1" s="1"/>
  <c r="F9460" i="1"/>
  <c r="J9460" i="1" s="1"/>
  <c r="L9460" i="1" s="1"/>
  <c r="F9456" i="1"/>
  <c r="J9456" i="1" s="1"/>
  <c r="L9456" i="1" s="1"/>
  <c r="F9452" i="1"/>
  <c r="J9452" i="1" s="1"/>
  <c r="L9452" i="1" s="1"/>
  <c r="F9448" i="1"/>
  <c r="J9448" i="1" s="1"/>
  <c r="L9448" i="1" s="1"/>
  <c r="F9444" i="1"/>
  <c r="J9444" i="1" s="1"/>
  <c r="L9444" i="1" s="1"/>
  <c r="F9440" i="1"/>
  <c r="J9440" i="1" s="1"/>
  <c r="L9440" i="1" s="1"/>
  <c r="F9436" i="1"/>
  <c r="J9436" i="1" s="1"/>
  <c r="L9436" i="1" s="1"/>
  <c r="F9432" i="1"/>
  <c r="J9432" i="1" s="1"/>
  <c r="L9432" i="1" s="1"/>
  <c r="F9428" i="1"/>
  <c r="J9428" i="1" s="1"/>
  <c r="L9428" i="1" s="1"/>
  <c r="F9424" i="1"/>
  <c r="J9424" i="1" s="1"/>
  <c r="L9424" i="1" s="1"/>
  <c r="F9420" i="1"/>
  <c r="J9420" i="1" s="1"/>
  <c r="L9420" i="1" s="1"/>
  <c r="F9416" i="1"/>
  <c r="J9416" i="1" s="1"/>
  <c r="L9416" i="1" s="1"/>
  <c r="F9412" i="1"/>
  <c r="J9412" i="1" s="1"/>
  <c r="L9412" i="1" s="1"/>
  <c r="F9408" i="1"/>
  <c r="J9408" i="1" s="1"/>
  <c r="L9408" i="1" s="1"/>
  <c r="F9404" i="1"/>
  <c r="J9404" i="1" s="1"/>
  <c r="L9404" i="1" s="1"/>
  <c r="F9400" i="1"/>
  <c r="J9400" i="1" s="1"/>
  <c r="L9400" i="1" s="1"/>
  <c r="F9396" i="1"/>
  <c r="J9396" i="1" s="1"/>
  <c r="L9396" i="1" s="1"/>
  <c r="F9392" i="1"/>
  <c r="J9392" i="1" s="1"/>
  <c r="L9392" i="1" s="1"/>
  <c r="F9388" i="1"/>
  <c r="J9388" i="1" s="1"/>
  <c r="L9388" i="1" s="1"/>
  <c r="F9384" i="1"/>
  <c r="J9384" i="1" s="1"/>
  <c r="L9384" i="1" s="1"/>
  <c r="F9380" i="1"/>
  <c r="J9380" i="1" s="1"/>
  <c r="L9380" i="1" s="1"/>
  <c r="F9376" i="1"/>
  <c r="J9376" i="1" s="1"/>
  <c r="L9376" i="1" s="1"/>
  <c r="F9372" i="1"/>
  <c r="J9372" i="1" s="1"/>
  <c r="L9372" i="1" s="1"/>
  <c r="F9368" i="1"/>
  <c r="J9368" i="1" s="1"/>
  <c r="L9368" i="1" s="1"/>
  <c r="F9364" i="1"/>
  <c r="J9364" i="1" s="1"/>
  <c r="L9364" i="1" s="1"/>
  <c r="F9360" i="1"/>
  <c r="J9360" i="1" s="1"/>
  <c r="L9360" i="1" s="1"/>
  <c r="F9356" i="1"/>
  <c r="J9356" i="1" s="1"/>
  <c r="L9356" i="1" s="1"/>
  <c r="F9352" i="1"/>
  <c r="J9352" i="1" s="1"/>
  <c r="L9352" i="1" s="1"/>
  <c r="F9348" i="1"/>
  <c r="J9348" i="1" s="1"/>
  <c r="L9348" i="1" s="1"/>
  <c r="F9344" i="1"/>
  <c r="J9344" i="1" s="1"/>
  <c r="L9344" i="1" s="1"/>
  <c r="F9340" i="1"/>
  <c r="J9340" i="1" s="1"/>
  <c r="L9340" i="1" s="1"/>
  <c r="F9336" i="1"/>
  <c r="J9336" i="1" s="1"/>
  <c r="L9336" i="1" s="1"/>
  <c r="F9332" i="1"/>
  <c r="J9332" i="1" s="1"/>
  <c r="L9332" i="1" s="1"/>
  <c r="F9328" i="1"/>
  <c r="J9328" i="1" s="1"/>
  <c r="L9328" i="1" s="1"/>
  <c r="F9324" i="1"/>
  <c r="J9324" i="1" s="1"/>
  <c r="L9324" i="1" s="1"/>
  <c r="F9320" i="1"/>
  <c r="J9320" i="1" s="1"/>
  <c r="L9320" i="1" s="1"/>
  <c r="F9316" i="1"/>
  <c r="J9316" i="1" s="1"/>
  <c r="L9316" i="1" s="1"/>
  <c r="F9312" i="1"/>
  <c r="J9312" i="1" s="1"/>
  <c r="L9312" i="1" s="1"/>
  <c r="F9308" i="1"/>
  <c r="J9308" i="1" s="1"/>
  <c r="L9308" i="1" s="1"/>
  <c r="F9304" i="1"/>
  <c r="J9304" i="1" s="1"/>
  <c r="L9304" i="1" s="1"/>
  <c r="F9300" i="1"/>
  <c r="J9300" i="1" s="1"/>
  <c r="L9300" i="1" s="1"/>
  <c r="F9296" i="1"/>
  <c r="J9296" i="1" s="1"/>
  <c r="L9296" i="1" s="1"/>
  <c r="F9292" i="1"/>
  <c r="J9292" i="1" s="1"/>
  <c r="L9292" i="1" s="1"/>
  <c r="F9288" i="1"/>
  <c r="J9288" i="1" s="1"/>
  <c r="L9288" i="1" s="1"/>
  <c r="F9284" i="1"/>
  <c r="J9284" i="1" s="1"/>
  <c r="L9284" i="1" s="1"/>
  <c r="F9280" i="1"/>
  <c r="J9280" i="1" s="1"/>
  <c r="L9280" i="1" s="1"/>
  <c r="F9276" i="1"/>
  <c r="J9276" i="1" s="1"/>
  <c r="L9276" i="1" s="1"/>
  <c r="F9272" i="1"/>
  <c r="J9272" i="1" s="1"/>
  <c r="L9272" i="1" s="1"/>
  <c r="F9268" i="1"/>
  <c r="J9268" i="1" s="1"/>
  <c r="L9268" i="1" s="1"/>
  <c r="F9264" i="1"/>
  <c r="J9264" i="1" s="1"/>
  <c r="L9264" i="1" s="1"/>
  <c r="F9260" i="1"/>
  <c r="J9260" i="1" s="1"/>
  <c r="L9260" i="1" s="1"/>
  <c r="F9256" i="1"/>
  <c r="J9256" i="1" s="1"/>
  <c r="L9256" i="1" s="1"/>
  <c r="F9252" i="1"/>
  <c r="J9252" i="1" s="1"/>
  <c r="L9252" i="1" s="1"/>
  <c r="F9248" i="1"/>
  <c r="J9248" i="1" s="1"/>
  <c r="L9248" i="1" s="1"/>
  <c r="F9244" i="1"/>
  <c r="J9244" i="1" s="1"/>
  <c r="L9244" i="1" s="1"/>
  <c r="F9240" i="1"/>
  <c r="J9240" i="1" s="1"/>
  <c r="L9240" i="1" s="1"/>
  <c r="F9236" i="1"/>
  <c r="J9236" i="1" s="1"/>
  <c r="L9236" i="1" s="1"/>
  <c r="F9232" i="1"/>
  <c r="J9232" i="1" s="1"/>
  <c r="L9232" i="1" s="1"/>
  <c r="F9228" i="1"/>
  <c r="J9228" i="1" s="1"/>
  <c r="L9228" i="1" s="1"/>
  <c r="F9224" i="1"/>
  <c r="J9224" i="1" s="1"/>
  <c r="L9224" i="1" s="1"/>
  <c r="F9220" i="1"/>
  <c r="J9220" i="1" s="1"/>
  <c r="L9220" i="1" s="1"/>
  <c r="F9216" i="1"/>
  <c r="J9216" i="1" s="1"/>
  <c r="L9216" i="1" s="1"/>
  <c r="F9212" i="1"/>
  <c r="J9212" i="1" s="1"/>
  <c r="L9212" i="1" s="1"/>
  <c r="F9208" i="1"/>
  <c r="J9208" i="1" s="1"/>
  <c r="L9208" i="1" s="1"/>
  <c r="F9204" i="1"/>
  <c r="J9204" i="1" s="1"/>
  <c r="L9204" i="1" s="1"/>
  <c r="F9200" i="1"/>
  <c r="J9200" i="1" s="1"/>
  <c r="L9200" i="1" s="1"/>
  <c r="F9196" i="1"/>
  <c r="J9196" i="1" s="1"/>
  <c r="L9196" i="1" s="1"/>
  <c r="F9192" i="1"/>
  <c r="J9192" i="1" s="1"/>
  <c r="L9192" i="1" s="1"/>
  <c r="F9188" i="1"/>
  <c r="J9188" i="1" s="1"/>
  <c r="L9188" i="1" s="1"/>
  <c r="F9184" i="1"/>
  <c r="J9184" i="1" s="1"/>
  <c r="L9184" i="1" s="1"/>
  <c r="F9180" i="1"/>
  <c r="J9180" i="1" s="1"/>
  <c r="L9180" i="1" s="1"/>
  <c r="F9176" i="1"/>
  <c r="J9176" i="1" s="1"/>
  <c r="L9176" i="1" s="1"/>
  <c r="F9172" i="1"/>
  <c r="J9172" i="1" s="1"/>
  <c r="L9172" i="1" s="1"/>
  <c r="F9168" i="1"/>
  <c r="J9168" i="1" s="1"/>
  <c r="L9168" i="1" s="1"/>
  <c r="F9164" i="1"/>
  <c r="J9164" i="1" s="1"/>
  <c r="L9164" i="1" s="1"/>
  <c r="F9160" i="1"/>
  <c r="J9160" i="1" s="1"/>
  <c r="L9160" i="1" s="1"/>
  <c r="F9156" i="1"/>
  <c r="J9156" i="1" s="1"/>
  <c r="L9156" i="1" s="1"/>
  <c r="F9152" i="1"/>
  <c r="J9152" i="1" s="1"/>
  <c r="L9152" i="1" s="1"/>
  <c r="F9148" i="1"/>
  <c r="J9148" i="1" s="1"/>
  <c r="L9148" i="1" s="1"/>
  <c r="F9144" i="1"/>
  <c r="J9144" i="1" s="1"/>
  <c r="L9144" i="1" s="1"/>
  <c r="F9140" i="1"/>
  <c r="J9140" i="1" s="1"/>
  <c r="L9140" i="1" s="1"/>
  <c r="F9136" i="1"/>
  <c r="J9136" i="1" s="1"/>
  <c r="L9136" i="1" s="1"/>
  <c r="F9132" i="1"/>
  <c r="J9132" i="1" s="1"/>
  <c r="L9132" i="1" s="1"/>
  <c r="F9128" i="1"/>
  <c r="J9128" i="1" s="1"/>
  <c r="L9128" i="1" s="1"/>
  <c r="F9124" i="1"/>
  <c r="J9124" i="1" s="1"/>
  <c r="L9124" i="1" s="1"/>
  <c r="F9120" i="1"/>
  <c r="J9120" i="1" s="1"/>
  <c r="L9120" i="1" s="1"/>
  <c r="F9116" i="1"/>
  <c r="J9116" i="1" s="1"/>
  <c r="L9116" i="1" s="1"/>
  <c r="F9112" i="1"/>
  <c r="J9112" i="1" s="1"/>
  <c r="L9112" i="1" s="1"/>
  <c r="F9108" i="1"/>
  <c r="J9108" i="1" s="1"/>
  <c r="L9108" i="1" s="1"/>
  <c r="F9104" i="1"/>
  <c r="J9104" i="1" s="1"/>
  <c r="L9104" i="1" s="1"/>
  <c r="F9100" i="1"/>
  <c r="J9100" i="1" s="1"/>
  <c r="L9100" i="1" s="1"/>
  <c r="F9096" i="1"/>
  <c r="J9096" i="1" s="1"/>
  <c r="L9096" i="1" s="1"/>
  <c r="F9092" i="1"/>
  <c r="J9092" i="1" s="1"/>
  <c r="L9092" i="1" s="1"/>
  <c r="F9088" i="1"/>
  <c r="J9088" i="1" s="1"/>
  <c r="L9088" i="1" s="1"/>
  <c r="F9084" i="1"/>
  <c r="J9084" i="1" s="1"/>
  <c r="L9084" i="1" s="1"/>
  <c r="F9080" i="1"/>
  <c r="J9080" i="1" s="1"/>
  <c r="L9080" i="1" s="1"/>
  <c r="F9076" i="1"/>
  <c r="J9076" i="1" s="1"/>
  <c r="L9076" i="1" s="1"/>
  <c r="F9072" i="1"/>
  <c r="J9072" i="1" s="1"/>
  <c r="L9072" i="1" s="1"/>
  <c r="F9068" i="1"/>
  <c r="J9068" i="1" s="1"/>
  <c r="L9068" i="1" s="1"/>
  <c r="F9064" i="1"/>
  <c r="J9064" i="1" s="1"/>
  <c r="L9064" i="1" s="1"/>
  <c r="F9060" i="1"/>
  <c r="J9060" i="1" s="1"/>
  <c r="L9060" i="1" s="1"/>
  <c r="F9056" i="1"/>
  <c r="J9056" i="1" s="1"/>
  <c r="L9056" i="1" s="1"/>
  <c r="F9052" i="1"/>
  <c r="J9052" i="1" s="1"/>
  <c r="L9052" i="1" s="1"/>
  <c r="F9048" i="1"/>
  <c r="J9048" i="1" s="1"/>
  <c r="L9048" i="1" s="1"/>
  <c r="F9044" i="1"/>
  <c r="J9044" i="1" s="1"/>
  <c r="L9044" i="1" s="1"/>
  <c r="F9040" i="1"/>
  <c r="J9040" i="1" s="1"/>
  <c r="L9040" i="1" s="1"/>
  <c r="F9036" i="1"/>
  <c r="J9036" i="1" s="1"/>
  <c r="L9036" i="1" s="1"/>
  <c r="F9032" i="1"/>
  <c r="J9032" i="1" s="1"/>
  <c r="L9032" i="1" s="1"/>
  <c r="F9028" i="1"/>
  <c r="J9028" i="1" s="1"/>
  <c r="L9028" i="1" s="1"/>
  <c r="F9024" i="1"/>
  <c r="J9024" i="1" s="1"/>
  <c r="L9024" i="1" s="1"/>
  <c r="F9020" i="1"/>
  <c r="J9020" i="1" s="1"/>
  <c r="L9020" i="1" s="1"/>
  <c r="F9016" i="1"/>
  <c r="J9016" i="1" s="1"/>
  <c r="L9016" i="1" s="1"/>
  <c r="F9012" i="1"/>
  <c r="J9012" i="1" s="1"/>
  <c r="L9012" i="1" s="1"/>
  <c r="F9008" i="1"/>
  <c r="J9008" i="1" s="1"/>
  <c r="L9008" i="1" s="1"/>
  <c r="F9004" i="1"/>
  <c r="J9004" i="1" s="1"/>
  <c r="L9004" i="1" s="1"/>
  <c r="F9000" i="1"/>
  <c r="J9000" i="1" s="1"/>
  <c r="L9000" i="1" s="1"/>
  <c r="F8996" i="1"/>
  <c r="J8996" i="1" s="1"/>
  <c r="L8996" i="1" s="1"/>
  <c r="F8992" i="1"/>
  <c r="J8992" i="1" s="1"/>
  <c r="L8992" i="1" s="1"/>
  <c r="F8988" i="1"/>
  <c r="J8988" i="1" s="1"/>
  <c r="L8988" i="1" s="1"/>
  <c r="F8984" i="1"/>
  <c r="J8984" i="1" s="1"/>
  <c r="L8984" i="1" s="1"/>
  <c r="F8980" i="1"/>
  <c r="J8980" i="1" s="1"/>
  <c r="L8980" i="1" s="1"/>
  <c r="F8976" i="1"/>
  <c r="J8976" i="1" s="1"/>
  <c r="L8976" i="1" s="1"/>
  <c r="F8972" i="1"/>
  <c r="J8972" i="1" s="1"/>
  <c r="L8972" i="1" s="1"/>
  <c r="F8968" i="1"/>
  <c r="J8968" i="1" s="1"/>
  <c r="L8968" i="1" s="1"/>
  <c r="F8964" i="1"/>
  <c r="J8964" i="1" s="1"/>
  <c r="L8964" i="1" s="1"/>
  <c r="F8960" i="1"/>
  <c r="J8960" i="1" s="1"/>
  <c r="L8960" i="1" s="1"/>
  <c r="F8956" i="1"/>
  <c r="J8956" i="1" s="1"/>
  <c r="L8956" i="1" s="1"/>
  <c r="F8952" i="1"/>
  <c r="J8952" i="1" s="1"/>
  <c r="L8952" i="1" s="1"/>
  <c r="F8948" i="1"/>
  <c r="J8948" i="1" s="1"/>
  <c r="L8948" i="1" s="1"/>
  <c r="F8944" i="1"/>
  <c r="J8944" i="1" s="1"/>
  <c r="L8944" i="1" s="1"/>
  <c r="F8940" i="1"/>
  <c r="J8940" i="1" s="1"/>
  <c r="L8940" i="1" s="1"/>
  <c r="F8936" i="1"/>
  <c r="J8936" i="1" s="1"/>
  <c r="L8936" i="1" s="1"/>
  <c r="F8932" i="1"/>
  <c r="J8932" i="1" s="1"/>
  <c r="L8932" i="1" s="1"/>
  <c r="F8928" i="1"/>
  <c r="J8928" i="1" s="1"/>
  <c r="L8928" i="1" s="1"/>
  <c r="F8924" i="1"/>
  <c r="J8924" i="1" s="1"/>
  <c r="L8924" i="1" s="1"/>
  <c r="F8920" i="1"/>
  <c r="J8920" i="1" s="1"/>
  <c r="L8920" i="1" s="1"/>
  <c r="F8916" i="1"/>
  <c r="J8916" i="1" s="1"/>
  <c r="L8916" i="1" s="1"/>
  <c r="F8912" i="1"/>
  <c r="J8912" i="1" s="1"/>
  <c r="L8912" i="1" s="1"/>
  <c r="F8908" i="1"/>
  <c r="J8908" i="1" s="1"/>
  <c r="L8908" i="1" s="1"/>
  <c r="F8904" i="1"/>
  <c r="J8904" i="1" s="1"/>
  <c r="L8904" i="1" s="1"/>
  <c r="F8900" i="1"/>
  <c r="J8900" i="1" s="1"/>
  <c r="L8900" i="1" s="1"/>
  <c r="F8896" i="1"/>
  <c r="J8896" i="1" s="1"/>
  <c r="L8896" i="1" s="1"/>
  <c r="F8892" i="1"/>
  <c r="J8892" i="1" s="1"/>
  <c r="L8892" i="1" s="1"/>
  <c r="F8888" i="1"/>
  <c r="J8888" i="1" s="1"/>
  <c r="L8888" i="1" s="1"/>
  <c r="F8884" i="1"/>
  <c r="J8884" i="1" s="1"/>
  <c r="L8884" i="1" s="1"/>
  <c r="F8880" i="1"/>
  <c r="J8880" i="1" s="1"/>
  <c r="L8880" i="1" s="1"/>
  <c r="F8876" i="1"/>
  <c r="J8876" i="1" s="1"/>
  <c r="L8876" i="1" s="1"/>
  <c r="F8872" i="1"/>
  <c r="J8872" i="1" s="1"/>
  <c r="L8872" i="1" s="1"/>
  <c r="F8868" i="1"/>
  <c r="J8868" i="1" s="1"/>
  <c r="L8868" i="1" s="1"/>
  <c r="F8864" i="1"/>
  <c r="J8864" i="1" s="1"/>
  <c r="L8864" i="1" s="1"/>
  <c r="F8860" i="1"/>
  <c r="J8860" i="1" s="1"/>
  <c r="L8860" i="1" s="1"/>
  <c r="F8856" i="1"/>
  <c r="J8856" i="1" s="1"/>
  <c r="L8856" i="1" s="1"/>
  <c r="F8852" i="1"/>
  <c r="J8852" i="1" s="1"/>
  <c r="L8852" i="1" s="1"/>
  <c r="F8848" i="1"/>
  <c r="J8848" i="1" s="1"/>
  <c r="L8848" i="1" s="1"/>
  <c r="F8844" i="1"/>
  <c r="J8844" i="1" s="1"/>
  <c r="L8844" i="1" s="1"/>
  <c r="F8840" i="1"/>
  <c r="J8840" i="1" s="1"/>
  <c r="L8840" i="1" s="1"/>
  <c r="F8836" i="1"/>
  <c r="J8836" i="1" s="1"/>
  <c r="L8836" i="1" s="1"/>
  <c r="F8832" i="1"/>
  <c r="J8832" i="1" s="1"/>
  <c r="L8832" i="1" s="1"/>
  <c r="F8828" i="1"/>
  <c r="J8828" i="1" s="1"/>
  <c r="L8828" i="1" s="1"/>
  <c r="F8824" i="1"/>
  <c r="J8824" i="1" s="1"/>
  <c r="L8824" i="1" s="1"/>
  <c r="F8820" i="1"/>
  <c r="J8820" i="1" s="1"/>
  <c r="L8820" i="1" s="1"/>
  <c r="F8816" i="1"/>
  <c r="J8816" i="1" s="1"/>
  <c r="L8816" i="1" s="1"/>
  <c r="F8812" i="1"/>
  <c r="J8812" i="1" s="1"/>
  <c r="L8812" i="1" s="1"/>
  <c r="F8808" i="1"/>
  <c r="J8808" i="1" s="1"/>
  <c r="L8808" i="1" s="1"/>
  <c r="F8804" i="1"/>
  <c r="J8804" i="1" s="1"/>
  <c r="L8804" i="1" s="1"/>
  <c r="F8800" i="1"/>
  <c r="J8800" i="1" s="1"/>
  <c r="L8800" i="1" s="1"/>
  <c r="F8796" i="1"/>
  <c r="J8796" i="1" s="1"/>
  <c r="L8796" i="1" s="1"/>
  <c r="F8792" i="1"/>
  <c r="J8792" i="1" s="1"/>
  <c r="L8792" i="1" s="1"/>
  <c r="F8788" i="1"/>
  <c r="J8788" i="1" s="1"/>
  <c r="L8788" i="1" s="1"/>
  <c r="F8784" i="1"/>
  <c r="J8784" i="1" s="1"/>
  <c r="L8784" i="1" s="1"/>
  <c r="F8780" i="1"/>
  <c r="J8780" i="1" s="1"/>
  <c r="L8780" i="1" s="1"/>
  <c r="F8776" i="1"/>
  <c r="J8776" i="1" s="1"/>
  <c r="L8776" i="1" s="1"/>
  <c r="F8772" i="1"/>
  <c r="J8772" i="1" s="1"/>
  <c r="L8772" i="1" s="1"/>
  <c r="F8768" i="1"/>
  <c r="J8768" i="1" s="1"/>
  <c r="L8768" i="1" s="1"/>
  <c r="F8764" i="1"/>
  <c r="J8764" i="1" s="1"/>
  <c r="L8764" i="1" s="1"/>
  <c r="F8760" i="1"/>
  <c r="J8760" i="1" s="1"/>
  <c r="L8760" i="1" s="1"/>
  <c r="F8756" i="1"/>
  <c r="J8756" i="1" s="1"/>
  <c r="L8756" i="1" s="1"/>
  <c r="F8752" i="1"/>
  <c r="J8752" i="1" s="1"/>
  <c r="L8752" i="1" s="1"/>
  <c r="F8748" i="1"/>
  <c r="J8748" i="1" s="1"/>
  <c r="L8748" i="1" s="1"/>
  <c r="F8744" i="1"/>
  <c r="J8744" i="1" s="1"/>
  <c r="L8744" i="1" s="1"/>
  <c r="F8740" i="1"/>
  <c r="J8740" i="1" s="1"/>
  <c r="L8740" i="1" s="1"/>
  <c r="F8736" i="1"/>
  <c r="J8736" i="1" s="1"/>
  <c r="L8736" i="1" s="1"/>
  <c r="F8732" i="1"/>
  <c r="J8732" i="1" s="1"/>
  <c r="L8732" i="1" s="1"/>
  <c r="F8728" i="1"/>
  <c r="J8728" i="1" s="1"/>
  <c r="L8728" i="1" s="1"/>
  <c r="F8724" i="1"/>
  <c r="J8724" i="1" s="1"/>
  <c r="L8724" i="1" s="1"/>
  <c r="F8720" i="1"/>
  <c r="J8720" i="1" s="1"/>
  <c r="L8720" i="1" s="1"/>
  <c r="F8716" i="1"/>
  <c r="J8716" i="1" s="1"/>
  <c r="L8716" i="1" s="1"/>
  <c r="F8712" i="1"/>
  <c r="J8712" i="1" s="1"/>
  <c r="L8712" i="1" s="1"/>
  <c r="F8708" i="1"/>
  <c r="J8708" i="1" s="1"/>
  <c r="L8708" i="1" s="1"/>
  <c r="F8704" i="1"/>
  <c r="J8704" i="1" s="1"/>
  <c r="L8704" i="1" s="1"/>
  <c r="F8700" i="1"/>
  <c r="J8700" i="1" s="1"/>
  <c r="L8700" i="1" s="1"/>
  <c r="F8696" i="1"/>
  <c r="J8696" i="1" s="1"/>
  <c r="L8696" i="1" s="1"/>
  <c r="F8692" i="1"/>
  <c r="J8692" i="1" s="1"/>
  <c r="L8692" i="1" s="1"/>
  <c r="F8688" i="1"/>
  <c r="J8688" i="1" s="1"/>
  <c r="L8688" i="1" s="1"/>
  <c r="F8684" i="1"/>
  <c r="J8684" i="1" s="1"/>
  <c r="L8684" i="1" s="1"/>
  <c r="F8680" i="1"/>
  <c r="J8680" i="1" s="1"/>
  <c r="L8680" i="1" s="1"/>
  <c r="F8676" i="1"/>
  <c r="J8676" i="1" s="1"/>
  <c r="L8676" i="1" s="1"/>
  <c r="F8672" i="1"/>
  <c r="J8672" i="1" s="1"/>
  <c r="L8672" i="1" s="1"/>
  <c r="F8668" i="1"/>
  <c r="J8668" i="1" s="1"/>
  <c r="L8668" i="1" s="1"/>
  <c r="F8664" i="1"/>
  <c r="J8664" i="1" s="1"/>
  <c r="L8664" i="1" s="1"/>
  <c r="F8660" i="1"/>
  <c r="J8660" i="1" s="1"/>
  <c r="L8660" i="1" s="1"/>
  <c r="F8656" i="1"/>
  <c r="J8656" i="1" s="1"/>
  <c r="L8656" i="1" s="1"/>
  <c r="F8652" i="1"/>
  <c r="J8652" i="1" s="1"/>
  <c r="L8652" i="1" s="1"/>
  <c r="F8648" i="1"/>
  <c r="J8648" i="1" s="1"/>
  <c r="L8648" i="1" s="1"/>
  <c r="F8644" i="1"/>
  <c r="J8644" i="1" s="1"/>
  <c r="L8644" i="1" s="1"/>
  <c r="F8640" i="1"/>
  <c r="J8640" i="1" s="1"/>
  <c r="L8640" i="1" s="1"/>
  <c r="F8636" i="1"/>
  <c r="J8636" i="1" s="1"/>
  <c r="L8636" i="1" s="1"/>
  <c r="F8632" i="1"/>
  <c r="J8632" i="1" s="1"/>
  <c r="L8632" i="1" s="1"/>
  <c r="F8628" i="1"/>
  <c r="J8628" i="1" s="1"/>
  <c r="L8628" i="1" s="1"/>
  <c r="F8624" i="1"/>
  <c r="J8624" i="1" s="1"/>
  <c r="L8624" i="1" s="1"/>
  <c r="F8620" i="1"/>
  <c r="J8620" i="1" s="1"/>
  <c r="L8620" i="1" s="1"/>
  <c r="F8616" i="1"/>
  <c r="J8616" i="1" s="1"/>
  <c r="L8616" i="1" s="1"/>
  <c r="F8612" i="1"/>
  <c r="J8612" i="1" s="1"/>
  <c r="L8612" i="1" s="1"/>
  <c r="F8608" i="1"/>
  <c r="J8608" i="1" s="1"/>
  <c r="L8608" i="1" s="1"/>
  <c r="F8604" i="1"/>
  <c r="J8604" i="1" s="1"/>
  <c r="L8604" i="1" s="1"/>
  <c r="F8600" i="1"/>
  <c r="J8600" i="1" s="1"/>
  <c r="L8600" i="1" s="1"/>
  <c r="F8596" i="1"/>
  <c r="J8596" i="1" s="1"/>
  <c r="L8596" i="1" s="1"/>
  <c r="F8592" i="1"/>
  <c r="J8592" i="1" s="1"/>
  <c r="L8592" i="1" s="1"/>
  <c r="F8588" i="1"/>
  <c r="J8588" i="1" s="1"/>
  <c r="L8588" i="1" s="1"/>
  <c r="F8584" i="1"/>
  <c r="J8584" i="1" s="1"/>
  <c r="L8584" i="1" s="1"/>
  <c r="F8580" i="1"/>
  <c r="J8580" i="1" s="1"/>
  <c r="L8580" i="1" s="1"/>
  <c r="F8576" i="1"/>
  <c r="J8576" i="1" s="1"/>
  <c r="L8576" i="1" s="1"/>
  <c r="F8572" i="1"/>
  <c r="J8572" i="1" s="1"/>
  <c r="L8572" i="1" s="1"/>
  <c r="F8568" i="1"/>
  <c r="J8568" i="1" s="1"/>
  <c r="L8568" i="1" s="1"/>
  <c r="F8564" i="1"/>
  <c r="J8564" i="1" s="1"/>
  <c r="L8564" i="1" s="1"/>
  <c r="F8560" i="1"/>
  <c r="J8560" i="1" s="1"/>
  <c r="L8560" i="1" s="1"/>
  <c r="F8556" i="1"/>
  <c r="J8556" i="1" s="1"/>
  <c r="L8556" i="1" s="1"/>
  <c r="F8552" i="1"/>
  <c r="J8552" i="1" s="1"/>
  <c r="L8552" i="1" s="1"/>
  <c r="F8548" i="1"/>
  <c r="J8548" i="1" s="1"/>
  <c r="L8548" i="1" s="1"/>
  <c r="F8544" i="1"/>
  <c r="J8544" i="1" s="1"/>
  <c r="L8544" i="1" s="1"/>
  <c r="F8540" i="1"/>
  <c r="J8540" i="1" s="1"/>
  <c r="L8540" i="1" s="1"/>
  <c r="F8536" i="1"/>
  <c r="J8536" i="1" s="1"/>
  <c r="L8536" i="1" s="1"/>
  <c r="F8532" i="1"/>
  <c r="J8532" i="1" s="1"/>
  <c r="L8532" i="1" s="1"/>
  <c r="F8528" i="1"/>
  <c r="J8528" i="1" s="1"/>
  <c r="L8528" i="1" s="1"/>
  <c r="F8524" i="1"/>
  <c r="J8524" i="1" s="1"/>
  <c r="L8524" i="1" s="1"/>
  <c r="F8520" i="1"/>
  <c r="J8520" i="1" s="1"/>
  <c r="L8520" i="1" s="1"/>
  <c r="F8516" i="1"/>
  <c r="J8516" i="1" s="1"/>
  <c r="L8516" i="1" s="1"/>
  <c r="F8512" i="1"/>
  <c r="J8512" i="1" s="1"/>
  <c r="L8512" i="1" s="1"/>
  <c r="F8508" i="1"/>
  <c r="J8508" i="1" s="1"/>
  <c r="L8508" i="1" s="1"/>
  <c r="F8504" i="1"/>
  <c r="J8504" i="1" s="1"/>
  <c r="L8504" i="1" s="1"/>
  <c r="F8500" i="1"/>
  <c r="J8500" i="1" s="1"/>
  <c r="L8500" i="1" s="1"/>
  <c r="F8496" i="1"/>
  <c r="J8496" i="1" s="1"/>
  <c r="L8496" i="1" s="1"/>
  <c r="F8492" i="1"/>
  <c r="J8492" i="1" s="1"/>
  <c r="L8492" i="1" s="1"/>
  <c r="F8488" i="1"/>
  <c r="J8488" i="1" s="1"/>
  <c r="L8488" i="1" s="1"/>
  <c r="F8484" i="1"/>
  <c r="J8484" i="1" s="1"/>
  <c r="L8484" i="1" s="1"/>
  <c r="F8480" i="1"/>
  <c r="J8480" i="1" s="1"/>
  <c r="L8480" i="1" s="1"/>
  <c r="F8476" i="1"/>
  <c r="J8476" i="1" s="1"/>
  <c r="L8476" i="1" s="1"/>
  <c r="F8472" i="1"/>
  <c r="J8472" i="1" s="1"/>
  <c r="L8472" i="1" s="1"/>
  <c r="F8468" i="1"/>
  <c r="J8468" i="1" s="1"/>
  <c r="L8468" i="1" s="1"/>
  <c r="F8464" i="1"/>
  <c r="J8464" i="1" s="1"/>
  <c r="L8464" i="1" s="1"/>
  <c r="F8460" i="1"/>
  <c r="J8460" i="1" s="1"/>
  <c r="L8460" i="1" s="1"/>
  <c r="F8456" i="1"/>
  <c r="J8456" i="1" s="1"/>
  <c r="L8456" i="1" s="1"/>
  <c r="F8452" i="1"/>
  <c r="J8452" i="1" s="1"/>
  <c r="L8452" i="1" s="1"/>
  <c r="F8448" i="1"/>
  <c r="J8448" i="1" s="1"/>
  <c r="L8448" i="1" s="1"/>
  <c r="F8444" i="1"/>
  <c r="J8444" i="1" s="1"/>
  <c r="L8444" i="1" s="1"/>
  <c r="F8440" i="1"/>
  <c r="J8440" i="1" s="1"/>
  <c r="L8440" i="1" s="1"/>
  <c r="F8436" i="1"/>
  <c r="J8436" i="1" s="1"/>
  <c r="L8436" i="1" s="1"/>
  <c r="F8432" i="1"/>
  <c r="J8432" i="1" s="1"/>
  <c r="L8432" i="1" s="1"/>
  <c r="F8428" i="1"/>
  <c r="J8428" i="1" s="1"/>
  <c r="L8428" i="1" s="1"/>
  <c r="F8424" i="1"/>
  <c r="J8424" i="1" s="1"/>
  <c r="L8424" i="1" s="1"/>
  <c r="F8420" i="1"/>
  <c r="J8420" i="1" s="1"/>
  <c r="L8420" i="1" s="1"/>
  <c r="F8416" i="1"/>
  <c r="J8416" i="1" s="1"/>
  <c r="L8416" i="1" s="1"/>
  <c r="F8412" i="1"/>
  <c r="J8412" i="1" s="1"/>
  <c r="L8412" i="1" s="1"/>
  <c r="F8408" i="1"/>
  <c r="J8408" i="1" s="1"/>
  <c r="L8408" i="1" s="1"/>
  <c r="F8404" i="1"/>
  <c r="J8404" i="1" s="1"/>
  <c r="L8404" i="1" s="1"/>
  <c r="F8400" i="1"/>
  <c r="J8400" i="1" s="1"/>
  <c r="L8400" i="1" s="1"/>
  <c r="F8396" i="1"/>
  <c r="J8396" i="1" s="1"/>
  <c r="L8396" i="1" s="1"/>
  <c r="F8392" i="1"/>
  <c r="J8392" i="1" s="1"/>
  <c r="L8392" i="1" s="1"/>
  <c r="F8388" i="1"/>
  <c r="J8388" i="1" s="1"/>
  <c r="L8388" i="1" s="1"/>
  <c r="F8384" i="1"/>
  <c r="J8384" i="1" s="1"/>
  <c r="L8384" i="1" s="1"/>
  <c r="F8380" i="1"/>
  <c r="J8380" i="1" s="1"/>
  <c r="L8380" i="1" s="1"/>
  <c r="F8376" i="1"/>
  <c r="J8376" i="1" s="1"/>
  <c r="L8376" i="1" s="1"/>
  <c r="F8372" i="1"/>
  <c r="J8372" i="1" s="1"/>
  <c r="L8372" i="1" s="1"/>
  <c r="F8368" i="1"/>
  <c r="J8368" i="1" s="1"/>
  <c r="L8368" i="1" s="1"/>
  <c r="F8364" i="1"/>
  <c r="J8364" i="1" s="1"/>
  <c r="L8364" i="1" s="1"/>
  <c r="F8360" i="1"/>
  <c r="J8360" i="1" s="1"/>
  <c r="L8360" i="1" s="1"/>
  <c r="F8356" i="1"/>
  <c r="J8356" i="1" s="1"/>
  <c r="L8356" i="1" s="1"/>
  <c r="F8352" i="1"/>
  <c r="J8352" i="1" s="1"/>
  <c r="L8352" i="1" s="1"/>
  <c r="F8348" i="1"/>
  <c r="J8348" i="1" s="1"/>
  <c r="L8348" i="1" s="1"/>
  <c r="F8344" i="1"/>
  <c r="J8344" i="1" s="1"/>
  <c r="L8344" i="1" s="1"/>
  <c r="F8340" i="1"/>
  <c r="J8340" i="1" s="1"/>
  <c r="L8340" i="1" s="1"/>
  <c r="F8336" i="1"/>
  <c r="J8336" i="1" s="1"/>
  <c r="L8336" i="1" s="1"/>
  <c r="F8332" i="1"/>
  <c r="J8332" i="1" s="1"/>
  <c r="L8332" i="1" s="1"/>
  <c r="F8328" i="1"/>
  <c r="J8328" i="1" s="1"/>
  <c r="L8328" i="1" s="1"/>
  <c r="F8324" i="1"/>
  <c r="J8324" i="1" s="1"/>
  <c r="L8324" i="1" s="1"/>
  <c r="F8320" i="1"/>
  <c r="J8320" i="1" s="1"/>
  <c r="L8320" i="1" s="1"/>
  <c r="F8316" i="1"/>
  <c r="J8316" i="1" s="1"/>
  <c r="L8316" i="1" s="1"/>
  <c r="F8312" i="1"/>
  <c r="J8312" i="1" s="1"/>
  <c r="L8312" i="1" s="1"/>
  <c r="F8308" i="1"/>
  <c r="J8308" i="1" s="1"/>
  <c r="L8308" i="1" s="1"/>
  <c r="F8304" i="1"/>
  <c r="J8304" i="1" s="1"/>
  <c r="L8304" i="1" s="1"/>
  <c r="F8300" i="1"/>
  <c r="J8300" i="1" s="1"/>
  <c r="L8300" i="1" s="1"/>
  <c r="F8296" i="1"/>
  <c r="J8296" i="1" s="1"/>
  <c r="L8296" i="1" s="1"/>
  <c r="F8292" i="1"/>
  <c r="J8292" i="1" s="1"/>
  <c r="L8292" i="1" s="1"/>
  <c r="F8288" i="1"/>
  <c r="J8288" i="1" s="1"/>
  <c r="L8288" i="1" s="1"/>
  <c r="F8284" i="1"/>
  <c r="J8284" i="1" s="1"/>
  <c r="L8284" i="1" s="1"/>
  <c r="F8280" i="1"/>
  <c r="J8280" i="1" s="1"/>
  <c r="L8280" i="1" s="1"/>
  <c r="F8276" i="1"/>
  <c r="J8276" i="1" s="1"/>
  <c r="L8276" i="1" s="1"/>
  <c r="F8272" i="1"/>
  <c r="J8272" i="1" s="1"/>
  <c r="L8272" i="1" s="1"/>
  <c r="F8268" i="1"/>
  <c r="J8268" i="1" s="1"/>
  <c r="L8268" i="1" s="1"/>
  <c r="F8264" i="1"/>
  <c r="J8264" i="1" s="1"/>
  <c r="L8264" i="1" s="1"/>
  <c r="F8260" i="1"/>
  <c r="J8260" i="1" s="1"/>
  <c r="L8260" i="1" s="1"/>
  <c r="F8256" i="1"/>
  <c r="J8256" i="1" s="1"/>
  <c r="L8256" i="1" s="1"/>
  <c r="F8252" i="1"/>
  <c r="J8252" i="1" s="1"/>
  <c r="L8252" i="1" s="1"/>
  <c r="F8248" i="1"/>
  <c r="J8248" i="1" s="1"/>
  <c r="L8248" i="1" s="1"/>
  <c r="F8244" i="1"/>
  <c r="J8244" i="1" s="1"/>
  <c r="L8244" i="1" s="1"/>
  <c r="F8240" i="1"/>
  <c r="J8240" i="1" s="1"/>
  <c r="L8240" i="1" s="1"/>
  <c r="F8236" i="1"/>
  <c r="J8236" i="1" s="1"/>
  <c r="L8236" i="1" s="1"/>
  <c r="F8232" i="1"/>
  <c r="J8232" i="1" s="1"/>
  <c r="L8232" i="1" s="1"/>
  <c r="F8228" i="1"/>
  <c r="J8228" i="1" s="1"/>
  <c r="L8228" i="1" s="1"/>
  <c r="F8224" i="1"/>
  <c r="J8224" i="1" s="1"/>
  <c r="L8224" i="1" s="1"/>
  <c r="F8220" i="1"/>
  <c r="J8220" i="1" s="1"/>
  <c r="L8220" i="1" s="1"/>
  <c r="F8216" i="1"/>
  <c r="J8216" i="1" s="1"/>
  <c r="L8216" i="1" s="1"/>
  <c r="F8212" i="1"/>
  <c r="J8212" i="1" s="1"/>
  <c r="L8212" i="1" s="1"/>
  <c r="F8208" i="1"/>
  <c r="J8208" i="1" s="1"/>
  <c r="L8208" i="1" s="1"/>
  <c r="F8204" i="1"/>
  <c r="J8204" i="1" s="1"/>
  <c r="L8204" i="1" s="1"/>
  <c r="F8200" i="1"/>
  <c r="J8200" i="1" s="1"/>
  <c r="L8200" i="1" s="1"/>
  <c r="F8196" i="1"/>
  <c r="J8196" i="1" s="1"/>
  <c r="L8196" i="1" s="1"/>
  <c r="F8192" i="1"/>
  <c r="J8192" i="1" s="1"/>
  <c r="L8192" i="1" s="1"/>
  <c r="F8188" i="1"/>
  <c r="J8188" i="1" s="1"/>
  <c r="L8188" i="1" s="1"/>
  <c r="F8184" i="1"/>
  <c r="J8184" i="1" s="1"/>
  <c r="L8184" i="1" s="1"/>
  <c r="F8180" i="1"/>
  <c r="J8180" i="1" s="1"/>
  <c r="L8180" i="1" s="1"/>
  <c r="F8176" i="1"/>
  <c r="J8176" i="1" s="1"/>
  <c r="L8176" i="1" s="1"/>
  <c r="F8172" i="1"/>
  <c r="J8172" i="1" s="1"/>
  <c r="L8172" i="1" s="1"/>
  <c r="F8168" i="1"/>
  <c r="J8168" i="1" s="1"/>
  <c r="L8168" i="1" s="1"/>
  <c r="F8164" i="1"/>
  <c r="J8164" i="1" s="1"/>
  <c r="L8164" i="1" s="1"/>
  <c r="F8160" i="1"/>
  <c r="J8160" i="1" s="1"/>
  <c r="L8160" i="1" s="1"/>
  <c r="F8156" i="1"/>
  <c r="J8156" i="1" s="1"/>
  <c r="L8156" i="1" s="1"/>
  <c r="F8152" i="1"/>
  <c r="J8152" i="1" s="1"/>
  <c r="L8152" i="1" s="1"/>
  <c r="F8148" i="1"/>
  <c r="J8148" i="1" s="1"/>
  <c r="L8148" i="1" s="1"/>
  <c r="F8144" i="1"/>
  <c r="J8144" i="1" s="1"/>
  <c r="L8144" i="1" s="1"/>
  <c r="F8140" i="1"/>
  <c r="J8140" i="1" s="1"/>
  <c r="L8140" i="1" s="1"/>
  <c r="F8136" i="1"/>
  <c r="J8136" i="1" s="1"/>
  <c r="L8136" i="1" s="1"/>
  <c r="F8132" i="1"/>
  <c r="J8132" i="1" s="1"/>
  <c r="L8132" i="1" s="1"/>
  <c r="F8128" i="1"/>
  <c r="J8128" i="1" s="1"/>
  <c r="L8128" i="1" s="1"/>
  <c r="F8124" i="1"/>
  <c r="J8124" i="1" s="1"/>
  <c r="L8124" i="1" s="1"/>
  <c r="F8120" i="1"/>
  <c r="J8120" i="1" s="1"/>
  <c r="L8120" i="1" s="1"/>
  <c r="F8116" i="1"/>
  <c r="J8116" i="1" s="1"/>
  <c r="L8116" i="1" s="1"/>
  <c r="F8112" i="1"/>
  <c r="J8112" i="1" s="1"/>
  <c r="L8112" i="1" s="1"/>
  <c r="F8108" i="1"/>
  <c r="J8108" i="1" s="1"/>
  <c r="L8108" i="1" s="1"/>
  <c r="F8104" i="1"/>
  <c r="J8104" i="1" s="1"/>
  <c r="L8104" i="1" s="1"/>
  <c r="F8100" i="1"/>
  <c r="J8100" i="1" s="1"/>
  <c r="L8100" i="1" s="1"/>
  <c r="F8096" i="1"/>
  <c r="J8096" i="1" s="1"/>
  <c r="L8096" i="1" s="1"/>
  <c r="F8092" i="1"/>
  <c r="J8092" i="1" s="1"/>
  <c r="L8092" i="1" s="1"/>
  <c r="F8088" i="1"/>
  <c r="J8088" i="1" s="1"/>
  <c r="L8088" i="1" s="1"/>
  <c r="F8084" i="1"/>
  <c r="J8084" i="1" s="1"/>
  <c r="L8084" i="1" s="1"/>
  <c r="F8080" i="1"/>
  <c r="J8080" i="1" s="1"/>
  <c r="L8080" i="1" s="1"/>
  <c r="F8076" i="1"/>
  <c r="J8076" i="1" s="1"/>
  <c r="L8076" i="1" s="1"/>
  <c r="F8072" i="1"/>
  <c r="J8072" i="1" s="1"/>
  <c r="L8072" i="1" s="1"/>
  <c r="F8068" i="1"/>
  <c r="J8068" i="1" s="1"/>
  <c r="L8068" i="1" s="1"/>
  <c r="F8064" i="1"/>
  <c r="J8064" i="1" s="1"/>
  <c r="L8064" i="1" s="1"/>
  <c r="F8060" i="1"/>
  <c r="J8060" i="1" s="1"/>
  <c r="L8060" i="1" s="1"/>
  <c r="F8056" i="1"/>
  <c r="J8056" i="1" s="1"/>
  <c r="L8056" i="1" s="1"/>
  <c r="F8052" i="1"/>
  <c r="J8052" i="1" s="1"/>
  <c r="L8052" i="1" s="1"/>
  <c r="F8048" i="1"/>
  <c r="J8048" i="1" s="1"/>
  <c r="L8048" i="1" s="1"/>
  <c r="F8044" i="1"/>
  <c r="J8044" i="1" s="1"/>
  <c r="L8044" i="1" s="1"/>
  <c r="F8040" i="1"/>
  <c r="J8040" i="1" s="1"/>
  <c r="L8040" i="1" s="1"/>
  <c r="F8036" i="1"/>
  <c r="J8036" i="1" s="1"/>
  <c r="L8036" i="1" s="1"/>
  <c r="F8032" i="1"/>
  <c r="J8032" i="1" s="1"/>
  <c r="L8032" i="1" s="1"/>
  <c r="F8028" i="1"/>
  <c r="J8028" i="1" s="1"/>
  <c r="L8028" i="1" s="1"/>
  <c r="F8024" i="1"/>
  <c r="J8024" i="1" s="1"/>
  <c r="L8024" i="1" s="1"/>
  <c r="F8020" i="1"/>
  <c r="J8020" i="1" s="1"/>
  <c r="L8020" i="1" s="1"/>
  <c r="F8016" i="1"/>
  <c r="J8016" i="1" s="1"/>
  <c r="L8016" i="1" s="1"/>
  <c r="F8012" i="1"/>
  <c r="J8012" i="1" s="1"/>
  <c r="L8012" i="1" s="1"/>
  <c r="F8008" i="1"/>
  <c r="J8008" i="1" s="1"/>
  <c r="L8008" i="1" s="1"/>
  <c r="F8004" i="1"/>
  <c r="J8004" i="1" s="1"/>
  <c r="L8004" i="1" s="1"/>
  <c r="F8000" i="1"/>
  <c r="J8000" i="1" s="1"/>
  <c r="L8000" i="1" s="1"/>
  <c r="F7996" i="1"/>
  <c r="J7996" i="1" s="1"/>
  <c r="L7996" i="1" s="1"/>
  <c r="F7992" i="1"/>
  <c r="J7992" i="1" s="1"/>
  <c r="L7992" i="1" s="1"/>
  <c r="F7988" i="1"/>
  <c r="J7988" i="1" s="1"/>
  <c r="L7988" i="1" s="1"/>
  <c r="F7984" i="1"/>
  <c r="J7984" i="1" s="1"/>
  <c r="L7984" i="1" s="1"/>
  <c r="F7980" i="1"/>
  <c r="J7980" i="1" s="1"/>
  <c r="L7980" i="1" s="1"/>
  <c r="F7976" i="1"/>
  <c r="J7976" i="1" s="1"/>
  <c r="L7976" i="1" s="1"/>
  <c r="F7972" i="1"/>
  <c r="J7972" i="1" s="1"/>
  <c r="L7972" i="1" s="1"/>
  <c r="F7968" i="1"/>
  <c r="J7968" i="1" s="1"/>
  <c r="L7968" i="1" s="1"/>
  <c r="F7964" i="1"/>
  <c r="J7964" i="1" s="1"/>
  <c r="L7964" i="1" s="1"/>
  <c r="F7960" i="1"/>
  <c r="J7960" i="1" s="1"/>
  <c r="L7960" i="1" s="1"/>
  <c r="F7956" i="1"/>
  <c r="J7956" i="1" s="1"/>
  <c r="L7956" i="1" s="1"/>
  <c r="F7952" i="1"/>
  <c r="J7952" i="1" s="1"/>
  <c r="L7952" i="1" s="1"/>
  <c r="F7948" i="1"/>
  <c r="J7948" i="1" s="1"/>
  <c r="L7948" i="1" s="1"/>
  <c r="F7944" i="1"/>
  <c r="J7944" i="1" s="1"/>
  <c r="L7944" i="1" s="1"/>
  <c r="F7940" i="1"/>
  <c r="J7940" i="1" s="1"/>
  <c r="L7940" i="1" s="1"/>
  <c r="F7936" i="1"/>
  <c r="J7936" i="1" s="1"/>
  <c r="L7936" i="1" s="1"/>
  <c r="F7932" i="1"/>
  <c r="J7932" i="1" s="1"/>
  <c r="L7932" i="1" s="1"/>
  <c r="F7928" i="1"/>
  <c r="J7928" i="1" s="1"/>
  <c r="L7928" i="1" s="1"/>
  <c r="F7924" i="1"/>
  <c r="J7924" i="1" s="1"/>
  <c r="L7924" i="1" s="1"/>
  <c r="F7920" i="1"/>
  <c r="J7920" i="1" s="1"/>
  <c r="L7920" i="1" s="1"/>
  <c r="F7916" i="1"/>
  <c r="J7916" i="1" s="1"/>
  <c r="L7916" i="1" s="1"/>
  <c r="F7912" i="1"/>
  <c r="J7912" i="1" s="1"/>
  <c r="L7912" i="1" s="1"/>
  <c r="F7908" i="1"/>
  <c r="J7908" i="1" s="1"/>
  <c r="L7908" i="1" s="1"/>
  <c r="F7904" i="1"/>
  <c r="J7904" i="1" s="1"/>
  <c r="L7904" i="1" s="1"/>
  <c r="F7900" i="1"/>
  <c r="J7900" i="1" s="1"/>
  <c r="L7900" i="1" s="1"/>
  <c r="F7896" i="1"/>
  <c r="J7896" i="1" s="1"/>
  <c r="L7896" i="1" s="1"/>
  <c r="F7892" i="1"/>
  <c r="J7892" i="1" s="1"/>
  <c r="L7892" i="1" s="1"/>
  <c r="F7888" i="1"/>
  <c r="J7888" i="1" s="1"/>
  <c r="L7888" i="1" s="1"/>
  <c r="F7884" i="1"/>
  <c r="J7884" i="1" s="1"/>
  <c r="L7884" i="1" s="1"/>
  <c r="F7880" i="1"/>
  <c r="J7880" i="1" s="1"/>
  <c r="L7880" i="1" s="1"/>
  <c r="F7876" i="1"/>
  <c r="J7876" i="1" s="1"/>
  <c r="L7876" i="1" s="1"/>
  <c r="F7872" i="1"/>
  <c r="J7872" i="1" s="1"/>
  <c r="L7872" i="1" s="1"/>
  <c r="F7868" i="1"/>
  <c r="J7868" i="1" s="1"/>
  <c r="L7868" i="1" s="1"/>
  <c r="F7864" i="1"/>
  <c r="J7864" i="1" s="1"/>
  <c r="L7864" i="1" s="1"/>
  <c r="F7860" i="1"/>
  <c r="J7860" i="1" s="1"/>
  <c r="L7860" i="1" s="1"/>
  <c r="F7856" i="1"/>
  <c r="J7856" i="1" s="1"/>
  <c r="L7856" i="1" s="1"/>
  <c r="F7852" i="1"/>
  <c r="J7852" i="1" s="1"/>
  <c r="L7852" i="1" s="1"/>
  <c r="F7848" i="1"/>
  <c r="J7848" i="1" s="1"/>
  <c r="L7848" i="1" s="1"/>
  <c r="F7844" i="1"/>
  <c r="J7844" i="1" s="1"/>
  <c r="L7844" i="1" s="1"/>
  <c r="F7840" i="1"/>
  <c r="J7840" i="1" s="1"/>
  <c r="L7840" i="1" s="1"/>
  <c r="F7836" i="1"/>
  <c r="J7836" i="1" s="1"/>
  <c r="L7836" i="1" s="1"/>
  <c r="F7832" i="1"/>
  <c r="J7832" i="1" s="1"/>
  <c r="L7832" i="1" s="1"/>
  <c r="F7828" i="1"/>
  <c r="J7828" i="1" s="1"/>
  <c r="L7828" i="1" s="1"/>
  <c r="F7824" i="1"/>
  <c r="J7824" i="1" s="1"/>
  <c r="L7824" i="1" s="1"/>
  <c r="F7820" i="1"/>
  <c r="J7820" i="1" s="1"/>
  <c r="L7820" i="1" s="1"/>
  <c r="F7816" i="1"/>
  <c r="J7816" i="1" s="1"/>
  <c r="L7816" i="1" s="1"/>
  <c r="F7812" i="1"/>
  <c r="J7812" i="1" s="1"/>
  <c r="L7812" i="1" s="1"/>
  <c r="F7808" i="1"/>
  <c r="J7808" i="1" s="1"/>
  <c r="L7808" i="1" s="1"/>
  <c r="F7804" i="1"/>
  <c r="J7804" i="1" s="1"/>
  <c r="L7804" i="1" s="1"/>
  <c r="F7800" i="1"/>
  <c r="J7800" i="1" s="1"/>
  <c r="L7800" i="1" s="1"/>
  <c r="F7796" i="1"/>
  <c r="J7796" i="1" s="1"/>
  <c r="L7796" i="1" s="1"/>
  <c r="F7792" i="1"/>
  <c r="J7792" i="1" s="1"/>
  <c r="L7792" i="1" s="1"/>
  <c r="F7788" i="1"/>
  <c r="J7788" i="1" s="1"/>
  <c r="L7788" i="1" s="1"/>
  <c r="F7784" i="1"/>
  <c r="J7784" i="1" s="1"/>
  <c r="L7784" i="1" s="1"/>
  <c r="F7780" i="1"/>
  <c r="J7780" i="1" s="1"/>
  <c r="L7780" i="1" s="1"/>
  <c r="F7776" i="1"/>
  <c r="J7776" i="1" s="1"/>
  <c r="L7776" i="1" s="1"/>
  <c r="F7772" i="1"/>
  <c r="J7772" i="1" s="1"/>
  <c r="L7772" i="1" s="1"/>
  <c r="F7768" i="1"/>
  <c r="J7768" i="1" s="1"/>
  <c r="L7768" i="1" s="1"/>
  <c r="F7764" i="1"/>
  <c r="J7764" i="1" s="1"/>
  <c r="L7764" i="1" s="1"/>
  <c r="F7760" i="1"/>
  <c r="J7760" i="1" s="1"/>
  <c r="L7760" i="1" s="1"/>
  <c r="F7756" i="1"/>
  <c r="J7756" i="1" s="1"/>
  <c r="L7756" i="1" s="1"/>
  <c r="F7752" i="1"/>
  <c r="J7752" i="1" s="1"/>
  <c r="L7752" i="1" s="1"/>
  <c r="F7748" i="1"/>
  <c r="J7748" i="1" s="1"/>
  <c r="L7748" i="1" s="1"/>
  <c r="F7744" i="1"/>
  <c r="J7744" i="1" s="1"/>
  <c r="L7744" i="1" s="1"/>
  <c r="F7740" i="1"/>
  <c r="J7740" i="1" s="1"/>
  <c r="L7740" i="1" s="1"/>
  <c r="F7736" i="1"/>
  <c r="J7736" i="1" s="1"/>
  <c r="L7736" i="1" s="1"/>
  <c r="F7732" i="1"/>
  <c r="J7732" i="1" s="1"/>
  <c r="L7732" i="1" s="1"/>
  <c r="F7728" i="1"/>
  <c r="J7728" i="1" s="1"/>
  <c r="L7728" i="1" s="1"/>
  <c r="F7724" i="1"/>
  <c r="J7724" i="1" s="1"/>
  <c r="L7724" i="1" s="1"/>
  <c r="F7720" i="1"/>
  <c r="J7720" i="1" s="1"/>
  <c r="L7720" i="1" s="1"/>
  <c r="F7716" i="1"/>
  <c r="J7716" i="1" s="1"/>
  <c r="L7716" i="1" s="1"/>
  <c r="F7712" i="1"/>
  <c r="J7712" i="1" s="1"/>
  <c r="L7712" i="1" s="1"/>
  <c r="F7708" i="1"/>
  <c r="J7708" i="1" s="1"/>
  <c r="L7708" i="1" s="1"/>
  <c r="F7704" i="1"/>
  <c r="J7704" i="1" s="1"/>
  <c r="L7704" i="1" s="1"/>
  <c r="F7700" i="1"/>
  <c r="J7700" i="1" s="1"/>
  <c r="L7700" i="1" s="1"/>
  <c r="F7696" i="1"/>
  <c r="J7696" i="1" s="1"/>
  <c r="L7696" i="1" s="1"/>
  <c r="F7692" i="1"/>
  <c r="J7692" i="1" s="1"/>
  <c r="L7692" i="1" s="1"/>
  <c r="F7688" i="1"/>
  <c r="J7688" i="1" s="1"/>
  <c r="L7688" i="1" s="1"/>
  <c r="F7684" i="1"/>
  <c r="J7684" i="1" s="1"/>
  <c r="L7684" i="1" s="1"/>
  <c r="F7680" i="1"/>
  <c r="J7680" i="1" s="1"/>
  <c r="L7680" i="1" s="1"/>
  <c r="F7676" i="1"/>
  <c r="J7676" i="1" s="1"/>
  <c r="L7676" i="1" s="1"/>
  <c r="F7672" i="1"/>
  <c r="J7672" i="1" s="1"/>
  <c r="L7672" i="1" s="1"/>
  <c r="F7668" i="1"/>
  <c r="J7668" i="1" s="1"/>
  <c r="L7668" i="1" s="1"/>
  <c r="F7664" i="1"/>
  <c r="J7664" i="1" s="1"/>
  <c r="L7664" i="1" s="1"/>
  <c r="F7660" i="1"/>
  <c r="J7660" i="1" s="1"/>
  <c r="L7660" i="1" s="1"/>
  <c r="F7656" i="1"/>
  <c r="J7656" i="1" s="1"/>
  <c r="L7656" i="1" s="1"/>
  <c r="F7652" i="1"/>
  <c r="J7652" i="1" s="1"/>
  <c r="L7652" i="1" s="1"/>
  <c r="F7648" i="1"/>
  <c r="J7648" i="1" s="1"/>
  <c r="L7648" i="1" s="1"/>
  <c r="F7644" i="1"/>
  <c r="J7644" i="1" s="1"/>
  <c r="L7644" i="1" s="1"/>
  <c r="F7640" i="1"/>
  <c r="J7640" i="1" s="1"/>
  <c r="L7640" i="1" s="1"/>
  <c r="F7636" i="1"/>
  <c r="J7636" i="1" s="1"/>
  <c r="L7636" i="1" s="1"/>
  <c r="F7632" i="1"/>
  <c r="J7632" i="1" s="1"/>
  <c r="L7632" i="1" s="1"/>
  <c r="F7628" i="1"/>
  <c r="J7628" i="1" s="1"/>
  <c r="L7628" i="1" s="1"/>
  <c r="F7624" i="1"/>
  <c r="J7624" i="1" s="1"/>
  <c r="L7624" i="1" s="1"/>
  <c r="F7620" i="1"/>
  <c r="J7620" i="1" s="1"/>
  <c r="L7620" i="1" s="1"/>
  <c r="F7616" i="1"/>
  <c r="J7616" i="1" s="1"/>
  <c r="L7616" i="1" s="1"/>
  <c r="F7612" i="1"/>
  <c r="J7612" i="1" s="1"/>
  <c r="L7612" i="1" s="1"/>
  <c r="F7608" i="1"/>
  <c r="J7608" i="1" s="1"/>
  <c r="L7608" i="1" s="1"/>
  <c r="F7604" i="1"/>
  <c r="J7604" i="1" s="1"/>
  <c r="L7604" i="1" s="1"/>
  <c r="F7600" i="1"/>
  <c r="J7600" i="1" s="1"/>
  <c r="L7600" i="1" s="1"/>
  <c r="F7596" i="1"/>
  <c r="J7596" i="1" s="1"/>
  <c r="L7596" i="1" s="1"/>
  <c r="F7592" i="1"/>
  <c r="J7592" i="1" s="1"/>
  <c r="L7592" i="1" s="1"/>
  <c r="F7588" i="1"/>
  <c r="J7588" i="1" s="1"/>
  <c r="L7588" i="1" s="1"/>
  <c r="F7584" i="1"/>
  <c r="J7584" i="1" s="1"/>
  <c r="L7584" i="1" s="1"/>
  <c r="F7580" i="1"/>
  <c r="J7580" i="1" s="1"/>
  <c r="L7580" i="1" s="1"/>
  <c r="F7576" i="1"/>
  <c r="J7576" i="1" s="1"/>
  <c r="L7576" i="1" s="1"/>
  <c r="F7572" i="1"/>
  <c r="J7572" i="1" s="1"/>
  <c r="L7572" i="1" s="1"/>
  <c r="F7568" i="1"/>
  <c r="J7568" i="1" s="1"/>
  <c r="L7568" i="1" s="1"/>
  <c r="F7564" i="1"/>
  <c r="J7564" i="1" s="1"/>
  <c r="L7564" i="1" s="1"/>
  <c r="F7560" i="1"/>
  <c r="J7560" i="1" s="1"/>
  <c r="L7560" i="1" s="1"/>
  <c r="F7556" i="1"/>
  <c r="J7556" i="1" s="1"/>
  <c r="L7556" i="1" s="1"/>
  <c r="F7552" i="1"/>
  <c r="J7552" i="1" s="1"/>
  <c r="L7552" i="1" s="1"/>
  <c r="F7548" i="1"/>
  <c r="J7548" i="1" s="1"/>
  <c r="L7548" i="1" s="1"/>
  <c r="F7544" i="1"/>
  <c r="J7544" i="1" s="1"/>
  <c r="L7544" i="1" s="1"/>
  <c r="F7540" i="1"/>
  <c r="J7540" i="1" s="1"/>
  <c r="L7540" i="1" s="1"/>
  <c r="F7536" i="1"/>
  <c r="J7536" i="1" s="1"/>
  <c r="L7536" i="1" s="1"/>
  <c r="F7532" i="1"/>
  <c r="J7532" i="1" s="1"/>
  <c r="L7532" i="1" s="1"/>
  <c r="F7528" i="1"/>
  <c r="J7528" i="1" s="1"/>
  <c r="L7528" i="1" s="1"/>
  <c r="F7524" i="1"/>
  <c r="J7524" i="1" s="1"/>
  <c r="L7524" i="1" s="1"/>
  <c r="F7520" i="1"/>
  <c r="J7520" i="1" s="1"/>
  <c r="L7520" i="1" s="1"/>
  <c r="F7516" i="1"/>
  <c r="J7516" i="1" s="1"/>
  <c r="L7516" i="1" s="1"/>
  <c r="F7512" i="1"/>
  <c r="J7512" i="1" s="1"/>
  <c r="L7512" i="1" s="1"/>
  <c r="F7508" i="1"/>
  <c r="J7508" i="1" s="1"/>
  <c r="L7508" i="1" s="1"/>
  <c r="F7504" i="1"/>
  <c r="J7504" i="1" s="1"/>
  <c r="L7504" i="1" s="1"/>
  <c r="F7500" i="1"/>
  <c r="J7500" i="1" s="1"/>
  <c r="L7500" i="1" s="1"/>
  <c r="F7496" i="1"/>
  <c r="J7496" i="1" s="1"/>
  <c r="L7496" i="1" s="1"/>
  <c r="F7492" i="1"/>
  <c r="J7492" i="1" s="1"/>
  <c r="L7492" i="1" s="1"/>
  <c r="F7487" i="1"/>
  <c r="J7487" i="1" s="1"/>
  <c r="L7487" i="1" s="1"/>
  <c r="F7482" i="1"/>
  <c r="J7482" i="1" s="1"/>
  <c r="L7482" i="1" s="1"/>
  <c r="F7476" i="1"/>
  <c r="J7476" i="1" s="1"/>
  <c r="L7476" i="1" s="1"/>
  <c r="F7471" i="1"/>
  <c r="J7471" i="1" s="1"/>
  <c r="L7471" i="1" s="1"/>
  <c r="F7466" i="1"/>
  <c r="J7466" i="1" s="1"/>
  <c r="L7466" i="1" s="1"/>
  <c r="F7460" i="1"/>
  <c r="J7460" i="1" s="1"/>
  <c r="L7460" i="1" s="1"/>
  <c r="F7455" i="1"/>
  <c r="J7455" i="1" s="1"/>
  <c r="L7455" i="1" s="1"/>
  <c r="F7450" i="1"/>
  <c r="J7450" i="1" s="1"/>
  <c r="L7450" i="1" s="1"/>
  <c r="F7444" i="1"/>
  <c r="J7444" i="1" s="1"/>
  <c r="L7444" i="1" s="1"/>
  <c r="F7439" i="1"/>
  <c r="J7439" i="1" s="1"/>
  <c r="L7439" i="1" s="1"/>
  <c r="F7434" i="1"/>
  <c r="J7434" i="1" s="1"/>
  <c r="L7434" i="1" s="1"/>
  <c r="F7428" i="1"/>
  <c r="J7428" i="1" s="1"/>
  <c r="L7428" i="1" s="1"/>
  <c r="F7423" i="1"/>
  <c r="J7423" i="1" s="1"/>
  <c r="L7423" i="1" s="1"/>
  <c r="F7418" i="1"/>
  <c r="J7418" i="1" s="1"/>
  <c r="L7418" i="1" s="1"/>
  <c r="F7412" i="1"/>
  <c r="J7412" i="1" s="1"/>
  <c r="L7412" i="1" s="1"/>
  <c r="F7407" i="1"/>
  <c r="J7407" i="1" s="1"/>
  <c r="L7407" i="1" s="1"/>
  <c r="F7402" i="1"/>
  <c r="J7402" i="1" s="1"/>
  <c r="L7402" i="1" s="1"/>
  <c r="F7396" i="1"/>
  <c r="J7396" i="1" s="1"/>
  <c r="L7396" i="1" s="1"/>
  <c r="F7391" i="1"/>
  <c r="J7391" i="1" s="1"/>
  <c r="L7391" i="1" s="1"/>
  <c r="F7386" i="1"/>
  <c r="J7386" i="1" s="1"/>
  <c r="L7386" i="1" s="1"/>
  <c r="F7380" i="1"/>
  <c r="J7380" i="1" s="1"/>
  <c r="L7380" i="1" s="1"/>
  <c r="F7375" i="1"/>
  <c r="J7375" i="1" s="1"/>
  <c r="L7375" i="1" s="1"/>
  <c r="F7370" i="1"/>
  <c r="J7370" i="1" s="1"/>
  <c r="L7370" i="1" s="1"/>
  <c r="F7364" i="1"/>
  <c r="J7364" i="1" s="1"/>
  <c r="L7364" i="1" s="1"/>
  <c r="F7359" i="1"/>
  <c r="J7359" i="1" s="1"/>
  <c r="L7359" i="1" s="1"/>
  <c r="F7354" i="1"/>
  <c r="J7354" i="1" s="1"/>
  <c r="L7354" i="1" s="1"/>
  <c r="F7348" i="1"/>
  <c r="J7348" i="1" s="1"/>
  <c r="L7348" i="1" s="1"/>
  <c r="F7343" i="1"/>
  <c r="J7343" i="1" s="1"/>
  <c r="L7343" i="1" s="1"/>
  <c r="F7338" i="1"/>
  <c r="J7338" i="1" s="1"/>
  <c r="L7338" i="1" s="1"/>
  <c r="F7332" i="1"/>
  <c r="J7332" i="1" s="1"/>
  <c r="L7332" i="1" s="1"/>
  <c r="F7327" i="1"/>
  <c r="J7327" i="1" s="1"/>
  <c r="L7327" i="1" s="1"/>
  <c r="F7322" i="1"/>
  <c r="J7322" i="1" s="1"/>
  <c r="L7322" i="1" s="1"/>
  <c r="F7316" i="1"/>
  <c r="J7316" i="1" s="1"/>
  <c r="L7316" i="1" s="1"/>
  <c r="F7311" i="1"/>
  <c r="J7311" i="1" s="1"/>
  <c r="L7311" i="1" s="1"/>
  <c r="F7306" i="1"/>
  <c r="J7306" i="1" s="1"/>
  <c r="L7306" i="1" s="1"/>
  <c r="F7299" i="1"/>
  <c r="J7299" i="1" s="1"/>
  <c r="L7299" i="1" s="1"/>
  <c r="F7291" i="1"/>
  <c r="J7291" i="1" s="1"/>
  <c r="L7291" i="1" s="1"/>
  <c r="F7283" i="1"/>
  <c r="J7283" i="1" s="1"/>
  <c r="L7283" i="1" s="1"/>
  <c r="F7275" i="1"/>
  <c r="J7275" i="1" s="1"/>
  <c r="L7275" i="1" s="1"/>
  <c r="F7267" i="1"/>
  <c r="J7267" i="1" s="1"/>
  <c r="L7267" i="1" s="1"/>
  <c r="F7259" i="1"/>
  <c r="J7259" i="1" s="1"/>
  <c r="L7259" i="1" s="1"/>
  <c r="F7251" i="1"/>
  <c r="J7251" i="1" s="1"/>
  <c r="L7251" i="1" s="1"/>
  <c r="F7243" i="1"/>
  <c r="J7243" i="1" s="1"/>
  <c r="L7243" i="1" s="1"/>
  <c r="F7235" i="1"/>
  <c r="J7235" i="1" s="1"/>
  <c r="L7235" i="1" s="1"/>
  <c r="F7227" i="1"/>
  <c r="J7227" i="1" s="1"/>
  <c r="L7227" i="1" s="1"/>
  <c r="F7219" i="1"/>
  <c r="J7219" i="1" s="1"/>
  <c r="L7219" i="1" s="1"/>
  <c r="F7211" i="1"/>
  <c r="J7211" i="1" s="1"/>
  <c r="L7211" i="1" s="1"/>
  <c r="F7203" i="1"/>
  <c r="J7203" i="1" s="1"/>
  <c r="L7203" i="1" s="1"/>
  <c r="F7195" i="1"/>
  <c r="J7195" i="1" s="1"/>
  <c r="L7195" i="1" s="1"/>
  <c r="F7187" i="1"/>
  <c r="J7187" i="1" s="1"/>
  <c r="L7187" i="1" s="1"/>
  <c r="F7179" i="1"/>
  <c r="J7179" i="1" s="1"/>
  <c r="L7179" i="1" s="1"/>
  <c r="F7171" i="1"/>
  <c r="J7171" i="1" s="1"/>
  <c r="L7171" i="1" s="1"/>
  <c r="F7163" i="1"/>
  <c r="J7163" i="1" s="1"/>
  <c r="L7163" i="1" s="1"/>
  <c r="F7155" i="1"/>
  <c r="J7155" i="1" s="1"/>
  <c r="L7155" i="1" s="1"/>
  <c r="F7147" i="1"/>
  <c r="J7147" i="1" s="1"/>
  <c r="L7147" i="1" s="1"/>
  <c r="F7139" i="1"/>
  <c r="J7139" i="1" s="1"/>
  <c r="L7139" i="1" s="1"/>
  <c r="F7131" i="1"/>
  <c r="J7131" i="1" s="1"/>
  <c r="L7131" i="1" s="1"/>
  <c r="F7123" i="1"/>
  <c r="J7123" i="1" s="1"/>
  <c r="L7123" i="1" s="1"/>
  <c r="F7115" i="1"/>
  <c r="J7115" i="1" s="1"/>
  <c r="L7115" i="1" s="1"/>
  <c r="F7107" i="1"/>
  <c r="J7107" i="1" s="1"/>
  <c r="L7107" i="1" s="1"/>
  <c r="F7099" i="1"/>
  <c r="J7099" i="1" s="1"/>
  <c r="L7099" i="1" s="1"/>
  <c r="F7091" i="1"/>
  <c r="J7091" i="1" s="1"/>
  <c r="L7091" i="1" s="1"/>
  <c r="F7083" i="1"/>
  <c r="J7083" i="1" s="1"/>
  <c r="L7083" i="1" s="1"/>
  <c r="F7075" i="1"/>
  <c r="J7075" i="1" s="1"/>
  <c r="L7075" i="1" s="1"/>
  <c r="F7067" i="1"/>
  <c r="J7067" i="1" s="1"/>
  <c r="L7067" i="1" s="1"/>
  <c r="F7059" i="1"/>
  <c r="J7059" i="1" s="1"/>
  <c r="L7059" i="1" s="1"/>
  <c r="F7051" i="1"/>
  <c r="J7051" i="1" s="1"/>
  <c r="L7051" i="1" s="1"/>
  <c r="F7043" i="1"/>
  <c r="J7043" i="1" s="1"/>
  <c r="L7043" i="1" s="1"/>
  <c r="F7035" i="1"/>
  <c r="J7035" i="1" s="1"/>
  <c r="L7035" i="1" s="1"/>
  <c r="F7027" i="1"/>
  <c r="J7027" i="1" s="1"/>
  <c r="L7027" i="1" s="1"/>
  <c r="F7019" i="1"/>
  <c r="J7019" i="1" s="1"/>
  <c r="L7019" i="1" s="1"/>
  <c r="F7011" i="1"/>
  <c r="J7011" i="1" s="1"/>
  <c r="L7011" i="1" s="1"/>
  <c r="F7003" i="1"/>
  <c r="J7003" i="1" s="1"/>
  <c r="L7003" i="1" s="1"/>
  <c r="F6995" i="1"/>
  <c r="J6995" i="1" s="1"/>
  <c r="L6995" i="1" s="1"/>
  <c r="F6987" i="1"/>
  <c r="J6987" i="1" s="1"/>
  <c r="L6987" i="1" s="1"/>
  <c r="F6979" i="1"/>
  <c r="J6979" i="1" s="1"/>
  <c r="L6979" i="1" s="1"/>
  <c r="F6971" i="1"/>
  <c r="J6971" i="1" s="1"/>
  <c r="L6971" i="1" s="1"/>
  <c r="F6963" i="1"/>
  <c r="J6963" i="1" s="1"/>
  <c r="L6963" i="1" s="1"/>
  <c r="F6955" i="1"/>
  <c r="J6955" i="1" s="1"/>
  <c r="L6955" i="1" s="1"/>
  <c r="F6947" i="1"/>
  <c r="J6947" i="1" s="1"/>
  <c r="L6947" i="1" s="1"/>
  <c r="F6939" i="1"/>
  <c r="J6939" i="1" s="1"/>
  <c r="L6939" i="1" s="1"/>
  <c r="F6931" i="1"/>
  <c r="J6931" i="1" s="1"/>
  <c r="L6931" i="1" s="1"/>
  <c r="F6923" i="1"/>
  <c r="J6923" i="1" s="1"/>
  <c r="L6923" i="1" s="1"/>
  <c r="F6915" i="1"/>
  <c r="J6915" i="1" s="1"/>
  <c r="L6915" i="1" s="1"/>
  <c r="F6907" i="1"/>
  <c r="J6907" i="1" s="1"/>
  <c r="L6907" i="1" s="1"/>
  <c r="F6899" i="1"/>
  <c r="J6899" i="1" s="1"/>
  <c r="L6899" i="1" s="1"/>
  <c r="F6891" i="1"/>
  <c r="J6891" i="1" s="1"/>
  <c r="L6891" i="1" s="1"/>
  <c r="F6883" i="1"/>
  <c r="J6883" i="1" s="1"/>
  <c r="L6883" i="1" s="1"/>
  <c r="F6875" i="1"/>
  <c r="J6875" i="1" s="1"/>
  <c r="L6875" i="1" s="1"/>
  <c r="F6867" i="1"/>
  <c r="J6867" i="1" s="1"/>
  <c r="L6867" i="1" s="1"/>
  <c r="F6859" i="1"/>
  <c r="J6859" i="1" s="1"/>
  <c r="L6859" i="1" s="1"/>
  <c r="F6851" i="1"/>
  <c r="J6851" i="1" s="1"/>
  <c r="L6851" i="1" s="1"/>
  <c r="F6843" i="1"/>
  <c r="J6843" i="1" s="1"/>
  <c r="L6843" i="1" s="1"/>
  <c r="F6835" i="1"/>
  <c r="J6835" i="1" s="1"/>
  <c r="L6835" i="1" s="1"/>
  <c r="F6827" i="1"/>
  <c r="J6827" i="1" s="1"/>
  <c r="L6827" i="1" s="1"/>
  <c r="F6819" i="1"/>
  <c r="J6819" i="1" s="1"/>
  <c r="L6819" i="1" s="1"/>
  <c r="F6811" i="1"/>
  <c r="J6811" i="1" s="1"/>
  <c r="L6811" i="1" s="1"/>
  <c r="F6803" i="1"/>
  <c r="J6803" i="1" s="1"/>
  <c r="L6803" i="1" s="1"/>
  <c r="F6795" i="1"/>
  <c r="J6795" i="1" s="1"/>
  <c r="L6795" i="1" s="1"/>
  <c r="F6787" i="1"/>
  <c r="J6787" i="1" s="1"/>
  <c r="L6787" i="1" s="1"/>
  <c r="F6779" i="1"/>
  <c r="J6779" i="1" s="1"/>
  <c r="L6779" i="1" s="1"/>
  <c r="F6771" i="1"/>
  <c r="J6771" i="1" s="1"/>
  <c r="L6771" i="1" s="1"/>
  <c r="F6763" i="1"/>
  <c r="J6763" i="1" s="1"/>
  <c r="L6763" i="1" s="1"/>
  <c r="F6755" i="1"/>
  <c r="J6755" i="1" s="1"/>
  <c r="L6755" i="1" s="1"/>
  <c r="F6747" i="1"/>
  <c r="J6747" i="1" s="1"/>
  <c r="L6747" i="1" s="1"/>
  <c r="F6739" i="1"/>
  <c r="J6739" i="1" s="1"/>
  <c r="L6739" i="1" s="1"/>
  <c r="F6731" i="1"/>
  <c r="J6731" i="1" s="1"/>
  <c r="L6731" i="1" s="1"/>
  <c r="F6723" i="1"/>
  <c r="J6723" i="1" s="1"/>
  <c r="L6723" i="1" s="1"/>
  <c r="F6715" i="1"/>
  <c r="J6715" i="1" s="1"/>
  <c r="L6715" i="1" s="1"/>
  <c r="F6707" i="1"/>
  <c r="J6707" i="1" s="1"/>
  <c r="L6707" i="1" s="1"/>
  <c r="F6699" i="1"/>
  <c r="J6699" i="1" s="1"/>
  <c r="L6699" i="1" s="1"/>
  <c r="F6691" i="1"/>
  <c r="J6691" i="1" s="1"/>
  <c r="L6691" i="1" s="1"/>
  <c r="F6683" i="1"/>
  <c r="J6683" i="1" s="1"/>
  <c r="L6683" i="1" s="1"/>
  <c r="F6675" i="1"/>
  <c r="J6675" i="1" s="1"/>
  <c r="L6675" i="1" s="1"/>
  <c r="F6667" i="1"/>
  <c r="J6667" i="1" s="1"/>
  <c r="L6667" i="1" s="1"/>
  <c r="F6659" i="1"/>
  <c r="J6659" i="1" s="1"/>
  <c r="L6659" i="1" s="1"/>
  <c r="F6651" i="1"/>
  <c r="J6651" i="1" s="1"/>
  <c r="L6651" i="1" s="1"/>
  <c r="F6643" i="1"/>
  <c r="J6643" i="1" s="1"/>
  <c r="L6643" i="1" s="1"/>
  <c r="F6635" i="1"/>
  <c r="J6635" i="1" s="1"/>
  <c r="L6635" i="1" s="1"/>
  <c r="F6627" i="1"/>
  <c r="J6627" i="1" s="1"/>
  <c r="L6627" i="1" s="1"/>
  <c r="F6619" i="1"/>
  <c r="J6619" i="1" s="1"/>
  <c r="L6619" i="1" s="1"/>
  <c r="F6611" i="1"/>
  <c r="J6611" i="1" s="1"/>
  <c r="L6611" i="1" s="1"/>
  <c r="F6603" i="1"/>
  <c r="J6603" i="1" s="1"/>
  <c r="L6603" i="1" s="1"/>
  <c r="F6595" i="1"/>
  <c r="J6595" i="1" s="1"/>
  <c r="L6595" i="1" s="1"/>
  <c r="F6587" i="1"/>
  <c r="J6587" i="1" s="1"/>
  <c r="L6587" i="1" s="1"/>
  <c r="F6579" i="1"/>
  <c r="J6579" i="1" s="1"/>
  <c r="L6579" i="1" s="1"/>
  <c r="F6571" i="1"/>
  <c r="J6571" i="1" s="1"/>
  <c r="L6571" i="1" s="1"/>
  <c r="F6563" i="1"/>
  <c r="J6563" i="1" s="1"/>
  <c r="L6563" i="1" s="1"/>
  <c r="F6555" i="1"/>
  <c r="J6555" i="1" s="1"/>
  <c r="L6555" i="1" s="1"/>
  <c r="F6547" i="1"/>
  <c r="J6547" i="1" s="1"/>
  <c r="L6547" i="1" s="1"/>
  <c r="F6539" i="1"/>
  <c r="J6539" i="1" s="1"/>
  <c r="L6539" i="1" s="1"/>
  <c r="F6531" i="1"/>
  <c r="J6531" i="1" s="1"/>
  <c r="L6531" i="1" s="1"/>
  <c r="F6523" i="1"/>
  <c r="J6523" i="1" s="1"/>
  <c r="L6523" i="1" s="1"/>
  <c r="F6515" i="1"/>
  <c r="J6515" i="1" s="1"/>
  <c r="L6515" i="1" s="1"/>
  <c r="F6507" i="1"/>
  <c r="J6507" i="1" s="1"/>
  <c r="L6507" i="1" s="1"/>
  <c r="F6499" i="1"/>
  <c r="J6499" i="1" s="1"/>
  <c r="L6499" i="1" s="1"/>
  <c r="F6491" i="1"/>
  <c r="J6491" i="1" s="1"/>
  <c r="L6491" i="1" s="1"/>
  <c r="F6483" i="1"/>
  <c r="J6483" i="1" s="1"/>
  <c r="L6483" i="1" s="1"/>
  <c r="F6475" i="1"/>
  <c r="J6475" i="1" s="1"/>
  <c r="L6475" i="1" s="1"/>
  <c r="F6467" i="1"/>
  <c r="J6467" i="1" s="1"/>
  <c r="L6467" i="1" s="1"/>
  <c r="F6459" i="1"/>
  <c r="J6459" i="1" s="1"/>
  <c r="L6459" i="1" s="1"/>
  <c r="F6451" i="1"/>
  <c r="J6451" i="1" s="1"/>
  <c r="L6451" i="1" s="1"/>
  <c r="F6443" i="1"/>
  <c r="J6443" i="1" s="1"/>
  <c r="L6443" i="1" s="1"/>
  <c r="F6435" i="1"/>
  <c r="J6435" i="1" s="1"/>
  <c r="L6435" i="1" s="1"/>
  <c r="F6427" i="1"/>
  <c r="J6427" i="1" s="1"/>
  <c r="L6427" i="1" s="1"/>
  <c r="F6419" i="1"/>
  <c r="J6419" i="1" s="1"/>
  <c r="L6419" i="1" s="1"/>
  <c r="F6411" i="1"/>
  <c r="J6411" i="1" s="1"/>
  <c r="L6411" i="1" s="1"/>
  <c r="F6403" i="1"/>
  <c r="J6403" i="1" s="1"/>
  <c r="L6403" i="1" s="1"/>
  <c r="F6395" i="1"/>
  <c r="J6395" i="1" s="1"/>
  <c r="L6395" i="1" s="1"/>
  <c r="F6387" i="1"/>
  <c r="J6387" i="1" s="1"/>
  <c r="L6387" i="1" s="1"/>
  <c r="F6379" i="1"/>
  <c r="J6379" i="1" s="1"/>
  <c r="L6379" i="1" s="1"/>
  <c r="F6371" i="1"/>
  <c r="J6371" i="1" s="1"/>
  <c r="L6371" i="1" s="1"/>
  <c r="F6363" i="1"/>
  <c r="J6363" i="1" s="1"/>
  <c r="L6363" i="1" s="1"/>
  <c r="F6355" i="1"/>
  <c r="J6355" i="1" s="1"/>
  <c r="L6355" i="1" s="1"/>
  <c r="F6347" i="1"/>
  <c r="J6347" i="1" s="1"/>
  <c r="L6347" i="1" s="1"/>
  <c r="F6339" i="1"/>
  <c r="J6339" i="1" s="1"/>
  <c r="L6339" i="1" s="1"/>
  <c r="F6331" i="1"/>
  <c r="J6331" i="1" s="1"/>
  <c r="L6331" i="1" s="1"/>
  <c r="F6323" i="1"/>
  <c r="J6323" i="1" s="1"/>
  <c r="L6323" i="1" s="1"/>
  <c r="F6315" i="1"/>
  <c r="J6315" i="1" s="1"/>
  <c r="L6315" i="1" s="1"/>
  <c r="F6307" i="1"/>
  <c r="J6307" i="1" s="1"/>
  <c r="L6307" i="1" s="1"/>
  <c r="F6299" i="1"/>
  <c r="J6299" i="1" s="1"/>
  <c r="L6299" i="1" s="1"/>
  <c r="F6291" i="1"/>
  <c r="J6291" i="1" s="1"/>
  <c r="L6291" i="1" s="1"/>
  <c r="F6283" i="1"/>
  <c r="J6283" i="1" s="1"/>
  <c r="L6283" i="1" s="1"/>
  <c r="F6275" i="1"/>
  <c r="J6275" i="1" s="1"/>
  <c r="L6275" i="1" s="1"/>
  <c r="F6267" i="1"/>
  <c r="J6267" i="1" s="1"/>
  <c r="L6267" i="1" s="1"/>
  <c r="F6259" i="1"/>
  <c r="J6259" i="1" s="1"/>
  <c r="L6259" i="1" s="1"/>
  <c r="F6251" i="1"/>
  <c r="J6251" i="1" s="1"/>
  <c r="L6251" i="1" s="1"/>
  <c r="F6243" i="1"/>
  <c r="J6243" i="1" s="1"/>
  <c r="L6243" i="1" s="1"/>
  <c r="F6235" i="1"/>
  <c r="J6235" i="1" s="1"/>
  <c r="L6235" i="1" s="1"/>
  <c r="F6227" i="1"/>
  <c r="J6227" i="1" s="1"/>
  <c r="L6227" i="1" s="1"/>
  <c r="F6219" i="1"/>
  <c r="J6219" i="1" s="1"/>
  <c r="L6219" i="1" s="1"/>
  <c r="F6211" i="1"/>
  <c r="J6211" i="1" s="1"/>
  <c r="L6211" i="1" s="1"/>
  <c r="F6203" i="1"/>
  <c r="J6203" i="1" s="1"/>
  <c r="L6203" i="1" s="1"/>
  <c r="F6195" i="1"/>
  <c r="J6195" i="1" s="1"/>
  <c r="L6195" i="1" s="1"/>
  <c r="F6187" i="1"/>
  <c r="J6187" i="1" s="1"/>
  <c r="L6187" i="1" s="1"/>
  <c r="F6179" i="1"/>
  <c r="J6179" i="1" s="1"/>
  <c r="L6179" i="1" s="1"/>
  <c r="F6171" i="1"/>
  <c r="J6171" i="1" s="1"/>
  <c r="L6171" i="1" s="1"/>
  <c r="F6163" i="1"/>
  <c r="J6163" i="1" s="1"/>
  <c r="L6163" i="1" s="1"/>
  <c r="F6155" i="1"/>
  <c r="J6155" i="1" s="1"/>
  <c r="L6155" i="1" s="1"/>
  <c r="F6147" i="1"/>
  <c r="J6147" i="1" s="1"/>
  <c r="L6147" i="1" s="1"/>
  <c r="F6139" i="1"/>
  <c r="J6139" i="1" s="1"/>
  <c r="L6139" i="1" s="1"/>
  <c r="F6131" i="1"/>
  <c r="J6131" i="1" s="1"/>
  <c r="L6131" i="1" s="1"/>
  <c r="F6123" i="1"/>
  <c r="J6123" i="1" s="1"/>
  <c r="L6123" i="1" s="1"/>
  <c r="F6115" i="1"/>
  <c r="J6115" i="1" s="1"/>
  <c r="L6115" i="1" s="1"/>
  <c r="F6107" i="1"/>
  <c r="J6107" i="1" s="1"/>
  <c r="L6107" i="1" s="1"/>
  <c r="F6099" i="1"/>
  <c r="J6099" i="1" s="1"/>
  <c r="L6099" i="1" s="1"/>
  <c r="F6091" i="1"/>
  <c r="J6091" i="1" s="1"/>
  <c r="L6091" i="1" s="1"/>
  <c r="F6083" i="1"/>
  <c r="J6083" i="1" s="1"/>
  <c r="L6083" i="1" s="1"/>
  <c r="F6075" i="1"/>
  <c r="J6075" i="1" s="1"/>
  <c r="L6075" i="1" s="1"/>
  <c r="F6067" i="1"/>
  <c r="J6067" i="1" s="1"/>
  <c r="L6067" i="1" s="1"/>
  <c r="F6059" i="1"/>
  <c r="J6059" i="1" s="1"/>
  <c r="L6059" i="1" s="1"/>
  <c r="F6051" i="1"/>
  <c r="J6051" i="1" s="1"/>
  <c r="L6051" i="1" s="1"/>
  <c r="F6043" i="1"/>
  <c r="J6043" i="1" s="1"/>
  <c r="L6043" i="1" s="1"/>
  <c r="F6035" i="1"/>
  <c r="J6035" i="1" s="1"/>
  <c r="L6035" i="1" s="1"/>
  <c r="F6027" i="1"/>
  <c r="J6027" i="1" s="1"/>
  <c r="L6027" i="1" s="1"/>
  <c r="F6019" i="1"/>
  <c r="J6019" i="1" s="1"/>
  <c r="L6019" i="1" s="1"/>
  <c r="F6011" i="1"/>
  <c r="J6011" i="1" s="1"/>
  <c r="L6011" i="1" s="1"/>
  <c r="F6003" i="1"/>
  <c r="J6003" i="1" s="1"/>
  <c r="L6003" i="1" s="1"/>
  <c r="F5995" i="1"/>
  <c r="J5995" i="1" s="1"/>
  <c r="L5995" i="1" s="1"/>
  <c r="F5987" i="1"/>
  <c r="J5987" i="1" s="1"/>
  <c r="L5987" i="1" s="1"/>
  <c r="F5979" i="1"/>
  <c r="J5979" i="1" s="1"/>
  <c r="L5979" i="1" s="1"/>
  <c r="F5971" i="1"/>
  <c r="J5971" i="1" s="1"/>
  <c r="L5971" i="1" s="1"/>
  <c r="F5963" i="1"/>
  <c r="J5963" i="1" s="1"/>
  <c r="L5963" i="1" s="1"/>
  <c r="F5955" i="1"/>
  <c r="J5955" i="1" s="1"/>
  <c r="L5955" i="1" s="1"/>
  <c r="F5947" i="1"/>
  <c r="J5947" i="1" s="1"/>
  <c r="L5947" i="1" s="1"/>
  <c r="F5939" i="1"/>
  <c r="J5939" i="1" s="1"/>
  <c r="L5939" i="1" s="1"/>
  <c r="F5931" i="1"/>
  <c r="J5931" i="1" s="1"/>
  <c r="L5931" i="1" s="1"/>
  <c r="F5923" i="1"/>
  <c r="J5923" i="1" s="1"/>
  <c r="L5923" i="1" s="1"/>
  <c r="F5915" i="1"/>
  <c r="J5915" i="1" s="1"/>
  <c r="L5915" i="1" s="1"/>
  <c r="F5907" i="1"/>
  <c r="J5907" i="1" s="1"/>
  <c r="L5907" i="1" s="1"/>
  <c r="F5899" i="1"/>
  <c r="J5899" i="1" s="1"/>
  <c r="L5899" i="1" s="1"/>
  <c r="F5891" i="1"/>
  <c r="J5891" i="1" s="1"/>
  <c r="L5891" i="1" s="1"/>
  <c r="F5883" i="1"/>
  <c r="J5883" i="1" s="1"/>
  <c r="L5883" i="1" s="1"/>
  <c r="F5875" i="1"/>
  <c r="J5875" i="1" s="1"/>
  <c r="L5875" i="1" s="1"/>
  <c r="F5867" i="1"/>
  <c r="J5867" i="1" s="1"/>
  <c r="L5867" i="1" s="1"/>
  <c r="F5859" i="1"/>
  <c r="J5859" i="1" s="1"/>
  <c r="L5859" i="1" s="1"/>
  <c r="F5851" i="1"/>
  <c r="J5851" i="1" s="1"/>
  <c r="L5851" i="1" s="1"/>
  <c r="F5843" i="1"/>
  <c r="J5843" i="1" s="1"/>
  <c r="L5843" i="1" s="1"/>
  <c r="F5835" i="1"/>
  <c r="J5835" i="1" s="1"/>
  <c r="L5835" i="1" s="1"/>
  <c r="F5827" i="1"/>
  <c r="J5827" i="1" s="1"/>
  <c r="L5827" i="1" s="1"/>
  <c r="F5819" i="1"/>
  <c r="J5819" i="1" s="1"/>
  <c r="L5819" i="1" s="1"/>
  <c r="F5811" i="1"/>
  <c r="J5811" i="1" s="1"/>
  <c r="L5811" i="1" s="1"/>
  <c r="F5803" i="1"/>
  <c r="J5803" i="1" s="1"/>
  <c r="L5803" i="1" s="1"/>
  <c r="F5795" i="1"/>
  <c r="J5795" i="1" s="1"/>
  <c r="L5795" i="1" s="1"/>
  <c r="F5787" i="1"/>
  <c r="J5787" i="1" s="1"/>
  <c r="L5787" i="1" s="1"/>
  <c r="F5779" i="1"/>
  <c r="J5779" i="1" s="1"/>
  <c r="L5779" i="1" s="1"/>
  <c r="F5771" i="1"/>
  <c r="J5771" i="1" s="1"/>
  <c r="L5771" i="1" s="1"/>
  <c r="F5763" i="1"/>
  <c r="J5763" i="1" s="1"/>
  <c r="L5763" i="1" s="1"/>
  <c r="F5755" i="1"/>
  <c r="J5755" i="1" s="1"/>
  <c r="L5755" i="1" s="1"/>
  <c r="F5747" i="1"/>
  <c r="J5747" i="1" s="1"/>
  <c r="L5747" i="1" s="1"/>
  <c r="F5739" i="1"/>
  <c r="J5739" i="1" s="1"/>
  <c r="L5739" i="1" s="1"/>
  <c r="F5731" i="1"/>
  <c r="J5731" i="1" s="1"/>
  <c r="L5731" i="1" s="1"/>
  <c r="F5723" i="1"/>
  <c r="J5723" i="1" s="1"/>
  <c r="L5723" i="1" s="1"/>
  <c r="F5715" i="1"/>
  <c r="J5715" i="1" s="1"/>
  <c r="L5715" i="1" s="1"/>
  <c r="F5707" i="1"/>
  <c r="J5707" i="1" s="1"/>
  <c r="L5707" i="1" s="1"/>
  <c r="F5699" i="1"/>
  <c r="J5699" i="1" s="1"/>
  <c r="L5699" i="1" s="1"/>
  <c r="F5691" i="1"/>
  <c r="J5691" i="1" s="1"/>
  <c r="L5691" i="1" s="1"/>
  <c r="F5683" i="1"/>
  <c r="J5683" i="1" s="1"/>
  <c r="L5683" i="1" s="1"/>
  <c r="F5674" i="1"/>
  <c r="J5674" i="1" s="1"/>
  <c r="L5674" i="1" s="1"/>
  <c r="F5664" i="1"/>
  <c r="J5664" i="1" s="1"/>
  <c r="L5664" i="1" s="1"/>
  <c r="F5653" i="1"/>
  <c r="J5653" i="1" s="1"/>
  <c r="L5653" i="1" s="1"/>
  <c r="F5642" i="1"/>
  <c r="J5642" i="1" s="1"/>
  <c r="L5642" i="1" s="1"/>
  <c r="F5632" i="1"/>
  <c r="J5632" i="1" s="1"/>
  <c r="L5632" i="1" s="1"/>
  <c r="F5621" i="1"/>
  <c r="J5621" i="1" s="1"/>
  <c r="L5621" i="1" s="1"/>
  <c r="F5610" i="1"/>
  <c r="J5610" i="1" s="1"/>
  <c r="L5610" i="1" s="1"/>
  <c r="F5600" i="1"/>
  <c r="J5600" i="1" s="1"/>
  <c r="L5600" i="1" s="1"/>
  <c r="F5589" i="1"/>
  <c r="J5589" i="1" s="1"/>
  <c r="L5589" i="1" s="1"/>
  <c r="F5578" i="1"/>
  <c r="J5578" i="1" s="1"/>
  <c r="L5578" i="1" s="1"/>
  <c r="F5568" i="1"/>
  <c r="J5568" i="1" s="1"/>
  <c r="L5568" i="1" s="1"/>
  <c r="F5557" i="1"/>
  <c r="J5557" i="1" s="1"/>
  <c r="L5557" i="1" s="1"/>
  <c r="F5546" i="1"/>
  <c r="J5546" i="1" s="1"/>
  <c r="L5546" i="1" s="1"/>
  <c r="F5536" i="1"/>
  <c r="J5536" i="1" s="1"/>
  <c r="L5536" i="1" s="1"/>
  <c r="F5525" i="1"/>
  <c r="J5525" i="1" s="1"/>
  <c r="L5525" i="1" s="1"/>
  <c r="F5514" i="1"/>
  <c r="J5514" i="1" s="1"/>
  <c r="L5514" i="1" s="1"/>
  <c r="F5504" i="1"/>
  <c r="J5504" i="1" s="1"/>
  <c r="L5504" i="1" s="1"/>
  <c r="F5493" i="1"/>
  <c r="J5493" i="1" s="1"/>
  <c r="L5493" i="1" s="1"/>
  <c r="F5482" i="1"/>
  <c r="J5482" i="1" s="1"/>
  <c r="L5482" i="1" s="1"/>
  <c r="F5472" i="1"/>
  <c r="J5472" i="1" s="1"/>
  <c r="L5472" i="1" s="1"/>
  <c r="F5461" i="1"/>
  <c r="J5461" i="1" s="1"/>
  <c r="L5461" i="1" s="1"/>
  <c r="F5450" i="1"/>
  <c r="J5450" i="1" s="1"/>
  <c r="L5450" i="1" s="1"/>
  <c r="F5440" i="1"/>
  <c r="J5440" i="1" s="1"/>
  <c r="L5440" i="1" s="1"/>
  <c r="F5429" i="1"/>
  <c r="J5429" i="1" s="1"/>
  <c r="L5429" i="1" s="1"/>
  <c r="F5418" i="1"/>
  <c r="J5418" i="1" s="1"/>
  <c r="L5418" i="1" s="1"/>
  <c r="F5408" i="1"/>
  <c r="J5408" i="1" s="1"/>
  <c r="L5408" i="1" s="1"/>
  <c r="F5397" i="1"/>
  <c r="J5397" i="1" s="1"/>
  <c r="L5397" i="1" s="1"/>
  <c r="F5386" i="1"/>
  <c r="J5386" i="1" s="1"/>
  <c r="L5386" i="1" s="1"/>
  <c r="F5376" i="1"/>
  <c r="J5376" i="1" s="1"/>
  <c r="L5376" i="1" s="1"/>
  <c r="F5365" i="1"/>
  <c r="J5365" i="1" s="1"/>
  <c r="L5365" i="1" s="1"/>
  <c r="F5354" i="1"/>
  <c r="J5354" i="1" s="1"/>
  <c r="L5354" i="1" s="1"/>
  <c r="F5342" i="1"/>
  <c r="J5342" i="1" s="1"/>
  <c r="L5342" i="1" s="1"/>
  <c r="F5321" i="1"/>
  <c r="J5321" i="1" s="1"/>
  <c r="L5321" i="1" s="1"/>
  <c r="F5298" i="1"/>
  <c r="J5298" i="1" s="1"/>
  <c r="L5298" i="1" s="1"/>
  <c r="F5278" i="1"/>
  <c r="J5278" i="1" s="1"/>
  <c r="L5278" i="1" s="1"/>
  <c r="F5257" i="1"/>
  <c r="J5257" i="1" s="1"/>
  <c r="L5257" i="1" s="1"/>
  <c r="F5234" i="1"/>
  <c r="J5234" i="1" s="1"/>
  <c r="L5234" i="1" s="1"/>
  <c r="F5214" i="1"/>
  <c r="J5214" i="1" s="1"/>
  <c r="L5214" i="1" s="1"/>
  <c r="F5193" i="1"/>
  <c r="J5193" i="1" s="1"/>
  <c r="L5193" i="1" s="1"/>
  <c r="F5170" i="1"/>
  <c r="J5170" i="1" s="1"/>
  <c r="L5170" i="1" s="1"/>
  <c r="F5150" i="1"/>
  <c r="J5150" i="1" s="1"/>
  <c r="L5150" i="1" s="1"/>
  <c r="F5129" i="1"/>
  <c r="J5129" i="1" s="1"/>
  <c r="L5129" i="1" s="1"/>
  <c r="F5106" i="1"/>
  <c r="J5106" i="1" s="1"/>
  <c r="L5106" i="1" s="1"/>
  <c r="F5086" i="1"/>
  <c r="J5086" i="1" s="1"/>
  <c r="L5086" i="1" s="1"/>
  <c r="F5065" i="1"/>
  <c r="J5065" i="1" s="1"/>
  <c r="L5065" i="1" s="1"/>
  <c r="F5042" i="1"/>
  <c r="J5042" i="1" s="1"/>
  <c r="L5042" i="1" s="1"/>
  <c r="F5022" i="1"/>
  <c r="J5022" i="1" s="1"/>
  <c r="L5022" i="1" s="1"/>
  <c r="F5001" i="1"/>
  <c r="J5001" i="1" s="1"/>
  <c r="L5001" i="1" s="1"/>
  <c r="F4978" i="1"/>
  <c r="J4978" i="1" s="1"/>
  <c r="L4978" i="1" s="1"/>
  <c r="F4958" i="1"/>
  <c r="J4958" i="1" s="1"/>
  <c r="L4958" i="1" s="1"/>
  <c r="F4937" i="1"/>
  <c r="J4937" i="1" s="1"/>
  <c r="L4937" i="1" s="1"/>
  <c r="F4914" i="1"/>
  <c r="J4914" i="1" s="1"/>
  <c r="L4914" i="1" s="1"/>
  <c r="F4894" i="1"/>
  <c r="J4894" i="1" s="1"/>
  <c r="L4894" i="1" s="1"/>
  <c r="F4873" i="1"/>
  <c r="J4873" i="1" s="1"/>
  <c r="L4873" i="1" s="1"/>
  <c r="F4850" i="1"/>
  <c r="J4850" i="1" s="1"/>
  <c r="L4850" i="1" s="1"/>
  <c r="F4830" i="1"/>
  <c r="J4830" i="1" s="1"/>
  <c r="L4830" i="1" s="1"/>
  <c r="F4809" i="1"/>
  <c r="J4809" i="1" s="1"/>
  <c r="L4809" i="1" s="1"/>
  <c r="F4786" i="1"/>
  <c r="J4786" i="1" s="1"/>
  <c r="L4786" i="1" s="1"/>
  <c r="F4766" i="1"/>
  <c r="J4766" i="1" s="1"/>
  <c r="L4766" i="1" s="1"/>
  <c r="F4745" i="1"/>
  <c r="J4745" i="1" s="1"/>
  <c r="L4745" i="1" s="1"/>
  <c r="F4722" i="1"/>
  <c r="J4722" i="1" s="1"/>
  <c r="L4722" i="1" s="1"/>
  <c r="F4702" i="1"/>
  <c r="J4702" i="1" s="1"/>
  <c r="L4702" i="1" s="1"/>
  <c r="F4681" i="1"/>
  <c r="J4681" i="1" s="1"/>
  <c r="L4681" i="1" s="1"/>
  <c r="F4658" i="1"/>
  <c r="J4658" i="1" s="1"/>
  <c r="L4658" i="1" s="1"/>
  <c r="F4638" i="1"/>
  <c r="J4638" i="1" s="1"/>
  <c r="L4638" i="1" s="1"/>
  <c r="F4617" i="1"/>
  <c r="J4617" i="1" s="1"/>
  <c r="L4617" i="1" s="1"/>
  <c r="F4594" i="1"/>
  <c r="J4594" i="1" s="1"/>
  <c r="L4594" i="1" s="1"/>
  <c r="F4574" i="1"/>
  <c r="J4574" i="1" s="1"/>
  <c r="L4574" i="1" s="1"/>
  <c r="F4553" i="1"/>
  <c r="J4553" i="1" s="1"/>
  <c r="L4553" i="1" s="1"/>
  <c r="F4530" i="1"/>
  <c r="J4530" i="1" s="1"/>
  <c r="L4530" i="1" s="1"/>
  <c r="F4510" i="1"/>
  <c r="J4510" i="1" s="1"/>
  <c r="L4510" i="1" s="1"/>
  <c r="F4489" i="1"/>
  <c r="J4489" i="1" s="1"/>
  <c r="L4489" i="1" s="1"/>
  <c r="F4466" i="1"/>
  <c r="J4466" i="1" s="1"/>
  <c r="L4466" i="1" s="1"/>
  <c r="F4446" i="1"/>
  <c r="J4446" i="1" s="1"/>
  <c r="L4446" i="1" s="1"/>
  <c r="F4425" i="1"/>
  <c r="J4425" i="1" s="1"/>
  <c r="L4425" i="1" s="1"/>
  <c r="F4402" i="1"/>
  <c r="J4402" i="1" s="1"/>
  <c r="L4402" i="1" s="1"/>
  <c r="F4382" i="1"/>
  <c r="J4382" i="1" s="1"/>
  <c r="L4382" i="1" s="1"/>
  <c r="F4361" i="1"/>
  <c r="J4361" i="1" s="1"/>
  <c r="L4361" i="1" s="1"/>
  <c r="F4338" i="1"/>
  <c r="J4338" i="1" s="1"/>
  <c r="L4338" i="1" s="1"/>
  <c r="F4318" i="1"/>
  <c r="J4318" i="1" s="1"/>
  <c r="L4318" i="1" s="1"/>
  <c r="F4297" i="1"/>
  <c r="J4297" i="1" s="1"/>
  <c r="L4297" i="1" s="1"/>
  <c r="F4274" i="1"/>
  <c r="J4274" i="1" s="1"/>
  <c r="L4274" i="1" s="1"/>
  <c r="F4254" i="1"/>
  <c r="J4254" i="1" s="1"/>
  <c r="L4254" i="1" s="1"/>
  <c r="F4233" i="1"/>
  <c r="J4233" i="1" s="1"/>
  <c r="L4233" i="1" s="1"/>
  <c r="F4210" i="1"/>
  <c r="J4210" i="1" s="1"/>
  <c r="L4210" i="1" s="1"/>
  <c r="F4190" i="1"/>
  <c r="J4190" i="1" s="1"/>
  <c r="L4190" i="1" s="1"/>
  <c r="F4169" i="1"/>
  <c r="J4169" i="1" s="1"/>
  <c r="L4169" i="1" s="1"/>
  <c r="F4146" i="1"/>
  <c r="J4146" i="1" s="1"/>
  <c r="L4146" i="1" s="1"/>
  <c r="F4126" i="1"/>
  <c r="J4126" i="1" s="1"/>
  <c r="L4126" i="1" s="1"/>
  <c r="F4105" i="1"/>
  <c r="J4105" i="1" s="1"/>
  <c r="L4105" i="1" s="1"/>
  <c r="F4082" i="1"/>
  <c r="J4082" i="1" s="1"/>
  <c r="L4082" i="1" s="1"/>
  <c r="F4062" i="1"/>
  <c r="J4062" i="1" s="1"/>
  <c r="L4062" i="1" s="1"/>
  <c r="F4041" i="1"/>
  <c r="J4041" i="1" s="1"/>
  <c r="L4041" i="1" s="1"/>
  <c r="F4018" i="1"/>
  <c r="J4018" i="1" s="1"/>
  <c r="L4018" i="1" s="1"/>
  <c r="F3998" i="1"/>
  <c r="J3998" i="1" s="1"/>
  <c r="L3998" i="1" s="1"/>
  <c r="F3974" i="1"/>
  <c r="J3974" i="1" s="1"/>
  <c r="L3974" i="1" s="1"/>
  <c r="F3942" i="1"/>
  <c r="J3942" i="1" s="1"/>
  <c r="L3942" i="1" s="1"/>
  <c r="F3910" i="1"/>
  <c r="J3910" i="1" s="1"/>
  <c r="L3910" i="1" s="1"/>
  <c r="F3878" i="1"/>
  <c r="J3878" i="1" s="1"/>
  <c r="L3878" i="1" s="1"/>
  <c r="F3846" i="1"/>
  <c r="J3846" i="1" s="1"/>
  <c r="L3846" i="1" s="1"/>
  <c r="F3814" i="1"/>
  <c r="J3814" i="1" s="1"/>
  <c r="L3814" i="1" s="1"/>
  <c r="F3782" i="1"/>
  <c r="J3782" i="1" s="1"/>
  <c r="L3782" i="1" s="1"/>
  <c r="F3750" i="1"/>
  <c r="J3750" i="1" s="1"/>
  <c r="L3750" i="1" s="1"/>
  <c r="F3718" i="1"/>
  <c r="J3718" i="1" s="1"/>
  <c r="L3718" i="1" s="1"/>
  <c r="F3686" i="1"/>
  <c r="J3686" i="1" s="1"/>
  <c r="L3686" i="1" s="1"/>
  <c r="F3654" i="1"/>
  <c r="J3654" i="1" s="1"/>
  <c r="L3654" i="1" s="1"/>
  <c r="F3622" i="1"/>
  <c r="J3622" i="1" s="1"/>
  <c r="L3622" i="1" s="1"/>
  <c r="F3590" i="1"/>
  <c r="J3590" i="1" s="1"/>
  <c r="L3590" i="1" s="1"/>
  <c r="F3558" i="1"/>
  <c r="J3558" i="1" s="1"/>
  <c r="L3558" i="1" s="1"/>
  <c r="F3526" i="1"/>
  <c r="J3526" i="1" s="1"/>
  <c r="L3526" i="1" s="1"/>
  <c r="F3494" i="1"/>
  <c r="J3494" i="1" s="1"/>
  <c r="L3494" i="1" s="1"/>
  <c r="F3462" i="1"/>
  <c r="J3462" i="1" s="1"/>
  <c r="L3462" i="1" s="1"/>
  <c r="F3430" i="1"/>
  <c r="J3430" i="1" s="1"/>
  <c r="L3430" i="1" s="1"/>
  <c r="F3398" i="1"/>
  <c r="J3398" i="1" s="1"/>
  <c r="L3398" i="1" s="1"/>
  <c r="F3366" i="1"/>
  <c r="J3366" i="1" s="1"/>
  <c r="L3366" i="1" s="1"/>
  <c r="F3328" i="1"/>
  <c r="J3328" i="1" s="1"/>
  <c r="L3328" i="1" s="1"/>
  <c r="F3286" i="1"/>
  <c r="J3286" i="1" s="1"/>
  <c r="L3286" i="1" s="1"/>
  <c r="F3243" i="1"/>
  <c r="J3243" i="1" s="1"/>
  <c r="L3243" i="1" s="1"/>
  <c r="F3200" i="1"/>
  <c r="J3200" i="1" s="1"/>
  <c r="L3200" i="1" s="1"/>
  <c r="F3158" i="1"/>
  <c r="J3158" i="1" s="1"/>
  <c r="L3158" i="1" s="1"/>
  <c r="F3115" i="1"/>
  <c r="J3115" i="1" s="1"/>
  <c r="L3115" i="1" s="1"/>
  <c r="F3072" i="1"/>
  <c r="J3072" i="1" s="1"/>
  <c r="L3072" i="1" s="1"/>
  <c r="F3030" i="1"/>
  <c r="J3030" i="1" s="1"/>
  <c r="L3030" i="1" s="1"/>
  <c r="F2986" i="1"/>
  <c r="J2986" i="1" s="1"/>
  <c r="L2986" i="1" s="1"/>
  <c r="F2922" i="1"/>
  <c r="J2922" i="1" s="1"/>
  <c r="L2922" i="1" s="1"/>
  <c r="F2858" i="1"/>
  <c r="J2858" i="1" s="1"/>
  <c r="L2858" i="1" s="1"/>
  <c r="F2788" i="1"/>
  <c r="J2788" i="1" s="1"/>
  <c r="L2788" i="1" s="1"/>
  <c r="F2703" i="1"/>
  <c r="J2703" i="1" s="1"/>
  <c r="L2703" i="1" s="1"/>
  <c r="F2617" i="1"/>
  <c r="J2617" i="1" s="1"/>
  <c r="L2617" i="1" s="1"/>
  <c r="F2532" i="1"/>
  <c r="J2532" i="1" s="1"/>
  <c r="L2532" i="1" s="1"/>
  <c r="F2447" i="1"/>
  <c r="J2447" i="1" s="1"/>
  <c r="L2447" i="1" s="1"/>
  <c r="F2361" i="1"/>
  <c r="J2361" i="1" s="1"/>
  <c r="L2361" i="1" s="1"/>
  <c r="F2276" i="1"/>
  <c r="J2276" i="1" s="1"/>
  <c r="L2276" i="1" s="1"/>
  <c r="F2168" i="1"/>
  <c r="J2168" i="1" s="1"/>
  <c r="L2168" i="1" s="1"/>
  <c r="F2040" i="1"/>
  <c r="J2040" i="1" s="1"/>
  <c r="L2040" i="1" s="1"/>
  <c r="F1912" i="1"/>
  <c r="J1912" i="1" s="1"/>
  <c r="L1912" i="1" s="1"/>
  <c r="F1778" i="1"/>
  <c r="J1778" i="1" s="1"/>
  <c r="L1778" i="1" s="1"/>
  <c r="F1151" i="1"/>
  <c r="J1151" i="1" s="1"/>
  <c r="L1151" i="1" s="1"/>
  <c r="H10" i="4"/>
  <c r="J37" i="4"/>
  <c r="J39" i="4" s="1"/>
  <c r="I36" i="4"/>
  <c r="E36" i="4"/>
  <c r="F37" i="4"/>
  <c r="F39" i="4" s="1"/>
  <c r="D36" i="4"/>
  <c r="B37" i="4"/>
  <c r="G37" i="4"/>
  <c r="H36" i="4"/>
  <c r="H39" i="4" s="1"/>
  <c r="C37" i="4"/>
  <c r="C39" i="4" s="1"/>
  <c r="B10" i="4"/>
  <c r="D10" i="4"/>
  <c r="D11" i="4"/>
  <c r="H11" i="4"/>
  <c r="H12" i="4" s="1"/>
  <c r="B14" i="4"/>
  <c r="F14" i="4"/>
  <c r="J14" i="4"/>
  <c r="D18" i="4"/>
  <c r="L18" i="4" s="1"/>
  <c r="H18" i="4"/>
  <c r="B19" i="4"/>
  <c r="F19" i="4"/>
  <c r="J19" i="4"/>
  <c r="D20" i="4"/>
  <c r="H20" i="4"/>
  <c r="B21" i="4"/>
  <c r="F21" i="4"/>
  <c r="J21" i="4"/>
  <c r="D22" i="4"/>
  <c r="H22" i="4"/>
  <c r="B23" i="4"/>
  <c r="F23" i="4"/>
  <c r="J23" i="4"/>
  <c r="D24" i="4"/>
  <c r="H24" i="4"/>
  <c r="B25" i="4"/>
  <c r="F25" i="4"/>
  <c r="J25" i="4"/>
  <c r="D26" i="4"/>
  <c r="H26" i="4"/>
  <c r="B27" i="4"/>
  <c r="F27" i="4"/>
  <c r="J27" i="4"/>
  <c r="D28" i="4"/>
  <c r="H28" i="4"/>
  <c r="B29" i="4"/>
  <c r="F29" i="4"/>
  <c r="J29" i="4"/>
  <c r="D30" i="4"/>
  <c r="H30" i="4"/>
  <c r="B36" i="4"/>
  <c r="B39" i="4" s="1"/>
  <c r="F36" i="4"/>
  <c r="J36" i="4"/>
  <c r="D37" i="4"/>
  <c r="H37" i="4"/>
  <c r="K10" i="4"/>
  <c r="G10" i="4"/>
  <c r="C10" i="4"/>
  <c r="L10" i="4" s="1"/>
  <c r="E11" i="4"/>
  <c r="I11" i="4"/>
  <c r="C14" i="4"/>
  <c r="G14" i="4"/>
  <c r="K14" i="4"/>
  <c r="E18" i="4"/>
  <c r="I18" i="4"/>
  <c r="C19" i="4"/>
  <c r="L19" i="4" s="1"/>
  <c r="G19" i="4"/>
  <c r="K19" i="4"/>
  <c r="E20" i="4"/>
  <c r="I20" i="4"/>
  <c r="C21" i="4"/>
  <c r="G21" i="4"/>
  <c r="K21" i="4"/>
  <c r="E22" i="4"/>
  <c r="I22" i="4"/>
  <c r="C23" i="4"/>
  <c r="G23" i="4"/>
  <c r="K23" i="4"/>
  <c r="E24" i="4"/>
  <c r="I24" i="4"/>
  <c r="C25" i="4"/>
  <c r="G25" i="4"/>
  <c r="K25" i="4"/>
  <c r="E26" i="4"/>
  <c r="I26" i="4"/>
  <c r="C27" i="4"/>
  <c r="G27" i="4"/>
  <c r="K27" i="4"/>
  <c r="E28" i="4"/>
  <c r="I28" i="4"/>
  <c r="C29" i="4"/>
  <c r="G29" i="4"/>
  <c r="K29" i="4"/>
  <c r="E30" i="4"/>
  <c r="I30" i="4"/>
  <c r="C36" i="4"/>
  <c r="G36" i="4"/>
  <c r="K36" i="4"/>
  <c r="E37" i="4"/>
  <c r="E39" i="4" s="1"/>
  <c r="I37" i="4"/>
  <c r="J10" i="4"/>
  <c r="F10" i="4"/>
  <c r="F12" i="4" s="1"/>
  <c r="B11" i="4"/>
  <c r="F11" i="4"/>
  <c r="J11" i="4"/>
  <c r="D14" i="4"/>
  <c r="L14" i="4" s="1"/>
  <c r="H14" i="4"/>
  <c r="B18" i="4"/>
  <c r="F18" i="4"/>
  <c r="J18" i="4"/>
  <c r="D19" i="4"/>
  <c r="H19" i="4"/>
  <c r="B20" i="4"/>
  <c r="F20" i="4"/>
  <c r="J20" i="4"/>
  <c r="D21" i="4"/>
  <c r="H21" i="4"/>
  <c r="B22" i="4"/>
  <c r="F22" i="4"/>
  <c r="J22" i="4"/>
  <c r="D23" i="4"/>
  <c r="H23" i="4"/>
  <c r="B24" i="4"/>
  <c r="F24" i="4"/>
  <c r="J24" i="4"/>
  <c r="D25" i="4"/>
  <c r="H25" i="4"/>
  <c r="L25" i="4" s="1"/>
  <c r="B26" i="4"/>
  <c r="F26" i="4"/>
  <c r="J26" i="4"/>
  <c r="D27" i="4"/>
  <c r="H27" i="4"/>
  <c r="B28" i="4"/>
  <c r="F28" i="4"/>
  <c r="J28" i="4"/>
  <c r="D29" i="4"/>
  <c r="H29" i="4"/>
  <c r="B30" i="4"/>
  <c r="F30" i="4"/>
  <c r="J30" i="4"/>
  <c r="I10" i="4"/>
  <c r="I12" i="4" s="1"/>
  <c r="E10" i="4"/>
  <c r="E12" i="4" s="1"/>
  <c r="E16" i="4" s="1"/>
  <c r="C11" i="4"/>
  <c r="C12" i="4" s="1"/>
  <c r="C16" i="4" s="1"/>
  <c r="G11" i="4"/>
  <c r="K11" i="4"/>
  <c r="E14" i="4"/>
  <c r="I14" i="4"/>
  <c r="C18" i="4"/>
  <c r="G18" i="4"/>
  <c r="K18" i="4"/>
  <c r="E19" i="4"/>
  <c r="I19" i="4"/>
  <c r="C20" i="4"/>
  <c r="G20" i="4"/>
  <c r="K20" i="4"/>
  <c r="E21" i="4"/>
  <c r="I21" i="4"/>
  <c r="C22" i="4"/>
  <c r="G22" i="4"/>
  <c r="K22" i="4"/>
  <c r="E23" i="4"/>
  <c r="I23" i="4"/>
  <c r="C24" i="4"/>
  <c r="G24" i="4"/>
  <c r="K24" i="4"/>
  <c r="E25" i="4"/>
  <c r="I25" i="4"/>
  <c r="C26" i="4"/>
  <c r="G26" i="4"/>
  <c r="K26" i="4"/>
  <c r="E27" i="4"/>
  <c r="I27" i="4"/>
  <c r="C28" i="4"/>
  <c r="G28" i="4"/>
  <c r="K28" i="4"/>
  <c r="E29" i="4"/>
  <c r="I29" i="4"/>
  <c r="C30" i="4"/>
  <c r="G30" i="4"/>
  <c r="K30" i="4"/>
  <c r="K39" i="4"/>
  <c r="F16" i="4"/>
  <c r="G12" i="4"/>
  <c r="D39" i="4"/>
  <c r="I39" i="4"/>
  <c r="L22" i="4"/>
  <c r="L27" i="4"/>
  <c r="C2" i="15"/>
  <c r="B39" i="22" l="1"/>
  <c r="E21" i="22"/>
  <c r="I22" i="22"/>
  <c r="J39" i="22"/>
  <c r="I23" i="22"/>
  <c r="I19" i="22"/>
  <c r="E18" i="22"/>
  <c r="F39" i="22"/>
  <c r="L28" i="22"/>
  <c r="D23" i="22"/>
  <c r="L24" i="22"/>
  <c r="C23" i="22"/>
  <c r="C14" i="22"/>
  <c r="H12" i="22"/>
  <c r="F12" i="22"/>
  <c r="L29" i="22"/>
  <c r="L11" i="22"/>
  <c r="B19" i="22"/>
  <c r="G19" i="22"/>
  <c r="H22" i="22"/>
  <c r="I39" i="22"/>
  <c r="F21" i="22"/>
  <c r="E12" i="22"/>
  <c r="L25" i="22"/>
  <c r="L27" i="22"/>
  <c r="G39" i="22"/>
  <c r="D39" i="22"/>
  <c r="L26" i="22"/>
  <c r="L20" i="22"/>
  <c r="L37" i="22"/>
  <c r="F30" i="22"/>
  <c r="J22" i="22"/>
  <c r="J30" i="22"/>
  <c r="E23" i="22"/>
  <c r="F22" i="22"/>
  <c r="D14" i="22"/>
  <c r="F18" i="22"/>
  <c r="B21" i="22"/>
  <c r="C22" i="22"/>
  <c r="C30" i="22"/>
  <c r="K12" i="22"/>
  <c r="L36" i="22"/>
  <c r="L39" i="22" s="1"/>
  <c r="D18" i="22"/>
  <c r="B30" i="22"/>
  <c r="G23" i="22"/>
  <c r="C18" i="22"/>
  <c r="C32" i="22" s="1"/>
  <c r="C12" i="22"/>
  <c r="C16" i="22" s="1"/>
  <c r="K22" i="22"/>
  <c r="K30" i="22"/>
  <c r="J21" i="22"/>
  <c r="J14" i="22"/>
  <c r="J16" i="22" s="1"/>
  <c r="J18" i="22"/>
  <c r="F14" i="22"/>
  <c r="F16" i="22" s="1"/>
  <c r="D21" i="22"/>
  <c r="D12" i="22"/>
  <c r="D16" i="22" s="1"/>
  <c r="D22" i="22"/>
  <c r="D30" i="22"/>
  <c r="G22" i="22"/>
  <c r="G30" i="22"/>
  <c r="K39" i="22"/>
  <c r="K18" i="22"/>
  <c r="B22" i="22"/>
  <c r="I21" i="22"/>
  <c r="I14" i="22"/>
  <c r="I16" i="22" s="1"/>
  <c r="E14" i="22"/>
  <c r="E16" i="22" s="1"/>
  <c r="I18" i="22"/>
  <c r="F23" i="22"/>
  <c r="D19" i="22"/>
  <c r="L19" i="22" s="1"/>
  <c r="B18" i="22"/>
  <c r="E22" i="22"/>
  <c r="E32" i="22" s="1"/>
  <c r="E30" i="22"/>
  <c r="G12" i="22"/>
  <c r="G18" i="22"/>
  <c r="B12" i="22"/>
  <c r="B16" i="22" s="1"/>
  <c r="G21" i="22"/>
  <c r="G14" i="22"/>
  <c r="H21" i="22"/>
  <c r="H14" i="22"/>
  <c r="H16" i="22" s="1"/>
  <c r="H18" i="22"/>
  <c r="K21" i="22"/>
  <c r="K14" i="22"/>
  <c r="L10" i="22"/>
  <c r="L12" i="22" s="1"/>
  <c r="L3" i="1"/>
  <c r="L37" i="4"/>
  <c r="G16" i="4"/>
  <c r="I32" i="4"/>
  <c r="C32" i="4"/>
  <c r="C34" i="4" s="1"/>
  <c r="G32" i="4"/>
  <c r="I16" i="4"/>
  <c r="I34" i="4" s="1"/>
  <c r="L29" i="4"/>
  <c r="L28" i="4"/>
  <c r="J32" i="4"/>
  <c r="L23" i="4"/>
  <c r="L21" i="4"/>
  <c r="B32" i="4"/>
  <c r="F32" i="4"/>
  <c r="L11" i="4"/>
  <c r="L36" i="4"/>
  <c r="L39" i="4" s="1"/>
  <c r="K32" i="4"/>
  <c r="K34" i="4" s="1"/>
  <c r="K41" i="4" s="1"/>
  <c r="K42" i="4" s="1"/>
  <c r="E32" i="4"/>
  <c r="H16" i="4"/>
  <c r="L30" i="4"/>
  <c r="L26" i="4"/>
  <c r="J12" i="4"/>
  <c r="J16" i="4" s="1"/>
  <c r="L20" i="4"/>
  <c r="L32" i="4" s="1"/>
  <c r="G39" i="4"/>
  <c r="D12" i="4"/>
  <c r="D16" i="4" s="1"/>
  <c r="K12" i="4"/>
  <c r="K16" i="4" s="1"/>
  <c r="H32" i="4"/>
  <c r="H34" i="4" s="1"/>
  <c r="B12" i="4"/>
  <c r="B16" i="4" s="1"/>
  <c r="L24" i="4"/>
  <c r="D32" i="4"/>
  <c r="E34" i="4"/>
  <c r="E35" i="4" s="1"/>
  <c r="G34" i="4"/>
  <c r="F34" i="4"/>
  <c r="J34" i="4"/>
  <c r="L12" i="4"/>
  <c r="L16" i="4" s="1"/>
  <c r="C16" i="15"/>
  <c r="G16" i="15"/>
  <c r="K16" i="15"/>
  <c r="D17" i="15"/>
  <c r="H17" i="15"/>
  <c r="L17" i="15"/>
  <c r="D16" i="15"/>
  <c r="H16" i="15"/>
  <c r="L16" i="15"/>
  <c r="E17" i="15"/>
  <c r="I17" i="15"/>
  <c r="E16" i="15"/>
  <c r="I16" i="15"/>
  <c r="F17" i="15"/>
  <c r="J17" i="15"/>
  <c r="F16" i="15"/>
  <c r="J16" i="15"/>
  <c r="C17" i="15"/>
  <c r="G17" i="15"/>
  <c r="K17" i="15"/>
  <c r="C50" i="15"/>
  <c r="E29" i="15"/>
  <c r="K30" i="15"/>
  <c r="L30" i="15"/>
  <c r="I30" i="15"/>
  <c r="D30" i="15"/>
  <c r="K29" i="15"/>
  <c r="L29" i="15"/>
  <c r="J30" i="15"/>
  <c r="I72" i="15"/>
  <c r="J72" i="15"/>
  <c r="G72" i="15"/>
  <c r="J42" i="15"/>
  <c r="H41" i="15"/>
  <c r="L42" i="15"/>
  <c r="I42" i="15"/>
  <c r="H78" i="15"/>
  <c r="K72" i="15"/>
  <c r="F41" i="15"/>
  <c r="G42" i="15"/>
  <c r="L41" i="15"/>
  <c r="E41" i="15"/>
  <c r="F78" i="15"/>
  <c r="L78" i="15"/>
  <c r="E78" i="15"/>
  <c r="L70" i="15"/>
  <c r="H72" i="15"/>
  <c r="J41" i="15"/>
  <c r="G41" i="15"/>
  <c r="K42" i="15"/>
  <c r="D42" i="15"/>
  <c r="I41" i="15"/>
  <c r="J78" i="15"/>
  <c r="G70" i="15"/>
  <c r="L72" i="15"/>
  <c r="E72" i="15"/>
  <c r="F72" i="15"/>
  <c r="F42" i="15"/>
  <c r="K41" i="15"/>
  <c r="D41" i="15"/>
  <c r="H42" i="15"/>
  <c r="E42" i="15"/>
  <c r="G21" i="15"/>
  <c r="K53" i="15"/>
  <c r="L54" i="15"/>
  <c r="E67" i="15"/>
  <c r="E92" i="15"/>
  <c r="E93" i="15" s="1"/>
  <c r="L92" i="15"/>
  <c r="L93" i="15" s="1"/>
  <c r="H90" i="15"/>
  <c r="I60" i="15"/>
  <c r="I61" i="15" s="1"/>
  <c r="F81" i="15"/>
  <c r="L85" i="15"/>
  <c r="L46" i="15"/>
  <c r="L23" i="15"/>
  <c r="E19" i="15"/>
  <c r="E20" i="15" s="1"/>
  <c r="G26" i="15"/>
  <c r="L21" i="15"/>
  <c r="F53" i="15"/>
  <c r="K24" i="15"/>
  <c r="F26" i="15"/>
  <c r="K26" i="15"/>
  <c r="K27" i="15"/>
  <c r="E21" i="15"/>
  <c r="K21" i="15"/>
  <c r="L52" i="15"/>
  <c r="E53" i="15"/>
  <c r="J53" i="15"/>
  <c r="E54" i="15"/>
  <c r="K54" i="15"/>
  <c r="J92" i="15"/>
  <c r="J93" i="15" s="1"/>
  <c r="G90" i="15"/>
  <c r="D60" i="15"/>
  <c r="D61" i="15" s="1"/>
  <c r="L87" i="15"/>
  <c r="K76" i="15"/>
  <c r="K77" i="15" s="1"/>
  <c r="L82" i="15"/>
  <c r="L14" i="15"/>
  <c r="L15" i="15" s="1"/>
  <c r="H14" i="15"/>
  <c r="H15" i="15" s="1"/>
  <c r="L9" i="15"/>
  <c r="H9" i="15"/>
  <c r="D9" i="15"/>
  <c r="L4" i="15"/>
  <c r="L5" i="15" s="1"/>
  <c r="E14" i="15"/>
  <c r="E15" i="15" s="1"/>
  <c r="K10" i="15"/>
  <c r="G10" i="15"/>
  <c r="I9" i="15"/>
  <c r="E9" i="15"/>
  <c r="K32" i="15"/>
  <c r="G32" i="15"/>
  <c r="K44" i="15"/>
  <c r="G44" i="15"/>
  <c r="K33" i="15"/>
  <c r="G33" i="15"/>
  <c r="K37" i="15"/>
  <c r="G37" i="15"/>
  <c r="I38" i="15"/>
  <c r="E38" i="15"/>
  <c r="K50" i="15"/>
  <c r="G50" i="15"/>
  <c r="I49" i="15"/>
  <c r="E49" i="15"/>
  <c r="K47" i="15"/>
  <c r="G47" i="15"/>
  <c r="K64" i="15"/>
  <c r="E63" i="15"/>
  <c r="E62" i="15"/>
  <c r="K58" i="15"/>
  <c r="G58" i="15"/>
  <c r="I57" i="15"/>
  <c r="E57" i="15"/>
  <c r="I84" i="15"/>
  <c r="E84" i="15"/>
  <c r="E82" i="15"/>
  <c r="K81" i="15"/>
  <c r="G81" i="15"/>
  <c r="E76" i="15"/>
  <c r="E77" i="15" s="1"/>
  <c r="E88" i="15"/>
  <c r="K79" i="15"/>
  <c r="G79" i="15"/>
  <c r="K87" i="15"/>
  <c r="G87" i="15"/>
  <c r="I69" i="15"/>
  <c r="I74" i="15"/>
  <c r="I75" i="15" s="1"/>
  <c r="E74" i="15"/>
  <c r="E75" i="15" s="1"/>
  <c r="K60" i="15"/>
  <c r="K61" i="15" s="1"/>
  <c r="G60" i="15"/>
  <c r="G61" i="15" s="1"/>
  <c r="K67" i="15"/>
  <c r="J14" i="15"/>
  <c r="J15" i="15" s="1"/>
  <c r="L10" i="15"/>
  <c r="D10" i="15"/>
  <c r="J9" i="15"/>
  <c r="F9" i="15"/>
  <c r="L32" i="15"/>
  <c r="H32" i="15"/>
  <c r="D32" i="15"/>
  <c r="L44" i="15"/>
  <c r="L33" i="15"/>
  <c r="H33" i="15"/>
  <c r="D33" i="15"/>
  <c r="L37" i="15"/>
  <c r="H37" i="15"/>
  <c r="D37" i="15"/>
  <c r="J38" i="15"/>
  <c r="F38" i="15"/>
  <c r="L6" i="15"/>
  <c r="L50" i="15"/>
  <c r="H50" i="15"/>
  <c r="D50" i="15"/>
  <c r="J49" i="15"/>
  <c r="F49" i="15"/>
  <c r="L47" i="15"/>
  <c r="H47" i="15"/>
  <c r="D47" i="15"/>
  <c r="F46" i="15"/>
  <c r="L64" i="15"/>
  <c r="D4" i="15"/>
  <c r="D5" i="15" s="1"/>
  <c r="G14" i="15"/>
  <c r="G15" i="15" s="1"/>
  <c r="E10" i="15"/>
  <c r="K9" i="15"/>
  <c r="G9" i="15"/>
  <c r="I32" i="15"/>
  <c r="E32" i="15"/>
  <c r="I44" i="15"/>
  <c r="I33" i="15"/>
  <c r="E33" i="15"/>
  <c r="I37" i="15"/>
  <c r="E37" i="15"/>
  <c r="K38" i="15"/>
  <c r="G38" i="15"/>
  <c r="K40" i="15"/>
  <c r="I50" i="15"/>
  <c r="E50" i="15"/>
  <c r="J32" i="15"/>
  <c r="F33" i="15"/>
  <c r="J37" i="15"/>
  <c r="D38" i="15"/>
  <c r="J50" i="15"/>
  <c r="F47" i="15"/>
  <c r="H46" i="15"/>
  <c r="E64" i="15"/>
  <c r="L62" i="15"/>
  <c r="G62" i="15"/>
  <c r="L58" i="15"/>
  <c r="F58" i="15"/>
  <c r="J57" i="15"/>
  <c r="L56" i="15"/>
  <c r="I81" i="15"/>
  <c r="L88" i="15"/>
  <c r="G88" i="15"/>
  <c r="L79" i="15"/>
  <c r="F79" i="15"/>
  <c r="D87" i="15"/>
  <c r="L69" i="15"/>
  <c r="G69" i="15"/>
  <c r="L60" i="15"/>
  <c r="L61" i="15" s="1"/>
  <c r="F60" i="15"/>
  <c r="F61" i="15" s="1"/>
  <c r="J90" i="15"/>
  <c r="D90" i="15"/>
  <c r="L66" i="15"/>
  <c r="J54" i="15"/>
  <c r="L53" i="15"/>
  <c r="F52" i="15"/>
  <c r="J21" i="15"/>
  <c r="L27" i="15"/>
  <c r="L26" i="15"/>
  <c r="H26" i="15"/>
  <c r="L19" i="15"/>
  <c r="L20" i="15" s="1"/>
  <c r="H19" i="15"/>
  <c r="H20" i="15" s="1"/>
  <c r="L12" i="15"/>
  <c r="L13" i="15" s="1"/>
  <c r="L24" i="15"/>
  <c r="J33" i="15"/>
  <c r="H38" i="15"/>
  <c r="L40" i="15"/>
  <c r="K49" i="15"/>
  <c r="I47" i="15"/>
  <c r="K46" i="15"/>
  <c r="J63" i="15"/>
  <c r="H62" i="15"/>
  <c r="K57" i="15"/>
  <c r="F57" i="15"/>
  <c r="E85" i="15"/>
  <c r="J84" i="15"/>
  <c r="D84" i="15"/>
  <c r="K82" i="15"/>
  <c r="F82" i="15"/>
  <c r="J81" i="15"/>
  <c r="E81" i="15"/>
  <c r="J76" i="15"/>
  <c r="J77" i="15" s="1"/>
  <c r="H88" i="15"/>
  <c r="H79" i="15"/>
  <c r="J87" i="15"/>
  <c r="E87" i="15"/>
  <c r="H69" i="15"/>
  <c r="F74" i="15"/>
  <c r="F75" i="15" s="1"/>
  <c r="H60" i="15"/>
  <c r="H61" i="15" s="1"/>
  <c r="K90" i="15"/>
  <c r="F32" i="15"/>
  <c r="F37" i="15"/>
  <c r="L35" i="15"/>
  <c r="L36" i="15" s="1"/>
  <c r="F50" i="15"/>
  <c r="G49" i="15"/>
  <c r="E47" i="15"/>
  <c r="G46" i="15"/>
  <c r="L63" i="15"/>
  <c r="G63" i="15"/>
  <c r="K62" i="15"/>
  <c r="F62" i="15"/>
  <c r="E58" i="15"/>
  <c r="H57" i="15"/>
  <c r="L84" i="15"/>
  <c r="G84" i="15"/>
  <c r="L76" i="15"/>
  <c r="L77" i="15" s="1"/>
  <c r="G76" i="15"/>
  <c r="G77" i="15" s="1"/>
  <c r="K88" i="15"/>
  <c r="J79" i="15"/>
  <c r="E79" i="15"/>
  <c r="H87" i="15"/>
  <c r="F69" i="15"/>
  <c r="H74" i="15"/>
  <c r="H75" i="15" s="1"/>
  <c r="J60" i="15"/>
  <c r="J61" i="15" s="1"/>
  <c r="E60" i="15"/>
  <c r="E61" i="15" s="1"/>
  <c r="J19" i="15"/>
  <c r="J20" i="15" s="1"/>
  <c r="E24" i="15"/>
  <c r="J26" i="15"/>
  <c r="E27" i="15"/>
  <c r="I21" i="15"/>
  <c r="E52" i="15"/>
  <c r="K52" i="15"/>
  <c r="K66" i="15"/>
  <c r="G67" i="15"/>
  <c r="F90" i="15"/>
  <c r="L74" i="15"/>
  <c r="L75" i="15" s="1"/>
  <c r="F87" i="15"/>
  <c r="I79" i="15"/>
  <c r="F76" i="15"/>
  <c r="F77" i="15" s="1"/>
  <c r="G82" i="15"/>
  <c r="K84" i="15"/>
  <c r="L57" i="15"/>
  <c r="E12" i="15"/>
  <c r="E13" i="15" s="1"/>
  <c r="F19" i="15"/>
  <c r="F20" i="15" s="1"/>
  <c r="I26" i="15"/>
  <c r="H21" i="15"/>
  <c r="G53" i="15"/>
  <c r="E66" i="15"/>
  <c r="F67" i="15"/>
  <c r="L67" i="15"/>
  <c r="F92" i="15"/>
  <c r="F93" i="15" s="1"/>
  <c r="L90" i="15"/>
  <c r="G74" i="15"/>
  <c r="G75" i="15" s="1"/>
  <c r="D79" i="15"/>
  <c r="L81" i="15"/>
  <c r="F84" i="15"/>
  <c r="J62" i="15"/>
  <c r="K63" i="15"/>
  <c r="J47" i="15"/>
  <c r="L49" i="15"/>
  <c r="L38" i="15"/>
  <c r="F44" i="15"/>
  <c r="J35" i="15"/>
  <c r="J36" i="15" s="1"/>
  <c r="J10" i="15"/>
  <c r="J29" i="15"/>
  <c r="J24" i="15"/>
  <c r="J23" i="15"/>
  <c r="J27" i="15"/>
  <c r="J46" i="15"/>
  <c r="J69" i="15"/>
  <c r="J67" i="15"/>
  <c r="J74" i="15"/>
  <c r="J75" i="15" s="1"/>
  <c r="J82" i="15"/>
  <c r="J58" i="15"/>
  <c r="J6" i="15"/>
  <c r="L23" i="22" l="1"/>
  <c r="J32" i="22"/>
  <c r="J34" i="22" s="1"/>
  <c r="H32" i="22"/>
  <c r="H34" i="22" s="1"/>
  <c r="E34" i="22"/>
  <c r="E41" i="22" s="1"/>
  <c r="E42" i="22" s="1"/>
  <c r="L21" i="22"/>
  <c r="I32" i="22"/>
  <c r="I34" i="22" s="1"/>
  <c r="L22" i="22"/>
  <c r="L30" i="22"/>
  <c r="G32" i="22"/>
  <c r="L18" i="22"/>
  <c r="B32" i="22"/>
  <c r="B34" i="22" s="1"/>
  <c r="L14" i="22"/>
  <c r="L16" i="22" s="1"/>
  <c r="K32" i="22"/>
  <c r="C34" i="22"/>
  <c r="D32" i="22"/>
  <c r="D34" i="22" s="1"/>
  <c r="K16" i="22"/>
  <c r="F32" i="22"/>
  <c r="F34" i="22" s="1"/>
  <c r="G16" i="22"/>
  <c r="I35" i="4"/>
  <c r="I41" i="4"/>
  <c r="I42" i="4" s="1"/>
  <c r="E41" i="4"/>
  <c r="E42" i="4" s="1"/>
  <c r="B34" i="4"/>
  <c r="B41" i="4" s="1"/>
  <c r="B42" i="4" s="1"/>
  <c r="H35" i="4"/>
  <c r="H41" i="4"/>
  <c r="H42" i="4" s="1"/>
  <c r="K35" i="4"/>
  <c r="D34" i="4"/>
  <c r="C35" i="4"/>
  <c r="C41" i="4"/>
  <c r="C42" i="4" s="1"/>
  <c r="F35" i="4"/>
  <c r="F41" i="4"/>
  <c r="F42" i="4" s="1"/>
  <c r="G41" i="4"/>
  <c r="G42" i="4" s="1"/>
  <c r="G35" i="4"/>
  <c r="J35" i="4"/>
  <c r="J41" i="4"/>
  <c r="J42" i="4" s="1"/>
  <c r="L34" i="4"/>
  <c r="L41" i="4" s="1"/>
  <c r="L42" i="4" s="1"/>
  <c r="L18" i="15"/>
  <c r="H18" i="15"/>
  <c r="F18" i="15"/>
  <c r="E18" i="15"/>
  <c r="J18" i="15"/>
  <c r="I18" i="15"/>
  <c r="D18" i="15"/>
  <c r="K18" i="15"/>
  <c r="M17" i="15"/>
  <c r="G18" i="15"/>
  <c r="M16" i="15"/>
  <c r="C18" i="15"/>
  <c r="F45" i="15"/>
  <c r="L28" i="15"/>
  <c r="K31" i="15"/>
  <c r="J31" i="15"/>
  <c r="L31" i="15"/>
  <c r="K45" i="15"/>
  <c r="I45" i="15"/>
  <c r="E73" i="15"/>
  <c r="L73" i="15"/>
  <c r="L45" i="15"/>
  <c r="F73" i="15"/>
  <c r="K73" i="15"/>
  <c r="G45" i="15"/>
  <c r="H73" i="15"/>
  <c r="J70" i="15"/>
  <c r="J71" i="15" s="1"/>
  <c r="G73" i="15"/>
  <c r="J73" i="15"/>
  <c r="I73" i="15"/>
  <c r="J88" i="15"/>
  <c r="J4" i="15"/>
  <c r="J5" i="15" s="1"/>
  <c r="J66" i="15"/>
  <c r="J68" i="15" s="1"/>
  <c r="J52" i="15"/>
  <c r="J55" i="15" s="1"/>
  <c r="J56" i="15"/>
  <c r="J85" i="15"/>
  <c r="J86" i="15" s="1"/>
  <c r="J12" i="15"/>
  <c r="J13" i="15" s="1"/>
  <c r="K11" i="15"/>
  <c r="G11" i="15"/>
  <c r="J64" i="15"/>
  <c r="J65" i="15" s="1"/>
  <c r="J39" i="15"/>
  <c r="L22" i="15"/>
  <c r="L86" i="15"/>
  <c r="L11" i="15"/>
  <c r="K39" i="15"/>
  <c r="L59" i="15"/>
  <c r="L48" i="15"/>
  <c r="K68" i="15"/>
  <c r="L89" i="15"/>
  <c r="L65" i="15"/>
  <c r="K48" i="15"/>
  <c r="L43" i="15"/>
  <c r="L71" i="15"/>
  <c r="G39" i="15"/>
  <c r="L51" i="15"/>
  <c r="L25" i="15"/>
  <c r="L80" i="15"/>
  <c r="L68" i="15"/>
  <c r="L39" i="15"/>
  <c r="F51" i="15"/>
  <c r="L34" i="15"/>
  <c r="L91" i="15"/>
  <c r="L55" i="15"/>
  <c r="E83" i="15"/>
  <c r="F39" i="15"/>
  <c r="K83" i="15"/>
  <c r="E51" i="15"/>
  <c r="J91" i="15"/>
  <c r="L83" i="15"/>
  <c r="F34" i="15"/>
  <c r="J48" i="15"/>
  <c r="J25" i="15"/>
  <c r="F59" i="15"/>
  <c r="E55" i="15"/>
  <c r="K65" i="15"/>
  <c r="K89" i="15"/>
  <c r="E86" i="15"/>
  <c r="D11" i="15"/>
  <c r="E68" i="15"/>
  <c r="K55" i="15"/>
  <c r="J44" i="15"/>
  <c r="J45" i="15" s="1"/>
  <c r="E89" i="15"/>
  <c r="K51" i="15"/>
  <c r="J40" i="15"/>
  <c r="E65" i="15"/>
  <c r="I39" i="15"/>
  <c r="F80" i="15"/>
  <c r="E80" i="15"/>
  <c r="E39" i="15"/>
  <c r="K59" i="15"/>
  <c r="J59" i="15"/>
  <c r="K43" i="15"/>
  <c r="J51" i="15"/>
  <c r="E59" i="15"/>
  <c r="I51" i="15"/>
  <c r="K34" i="15"/>
  <c r="E11" i="15"/>
  <c r="F83" i="15"/>
  <c r="J11" i="15"/>
  <c r="J22" i="15"/>
  <c r="J83" i="15"/>
  <c r="H29" i="15"/>
  <c r="H35" i="22" l="1"/>
  <c r="H41" i="22"/>
  <c r="H42" i="22" s="1"/>
  <c r="J41" i="22"/>
  <c r="J42" i="22" s="1"/>
  <c r="J35" i="22"/>
  <c r="E35" i="22"/>
  <c r="K34" i="22"/>
  <c r="K35" i="22" s="1"/>
  <c r="G34" i="22"/>
  <c r="G41" i="22" s="1"/>
  <c r="G42" i="22" s="1"/>
  <c r="F41" i="22"/>
  <c r="F42" i="22" s="1"/>
  <c r="F35" i="22"/>
  <c r="I35" i="22"/>
  <c r="I41" i="22"/>
  <c r="I42" i="22" s="1"/>
  <c r="D35" i="22"/>
  <c r="D41" i="22"/>
  <c r="D42" i="22" s="1"/>
  <c r="B41" i="22"/>
  <c r="B42" i="22" s="1"/>
  <c r="B35" i="22"/>
  <c r="C35" i="22"/>
  <c r="C41" i="22"/>
  <c r="C42" i="22" s="1"/>
  <c r="L32" i="22"/>
  <c r="L34" i="22" s="1"/>
  <c r="B35" i="4"/>
  <c r="D35" i="4"/>
  <c r="D41" i="4"/>
  <c r="D42" i="4" s="1"/>
  <c r="L35" i="4"/>
  <c r="M18" i="15"/>
  <c r="J28" i="15"/>
  <c r="H30" i="15"/>
  <c r="J89" i="15"/>
  <c r="J80" i="15"/>
  <c r="J34" i="15"/>
  <c r="J43" i="15"/>
  <c r="H44" i="15"/>
  <c r="H45" i="15" s="1"/>
  <c r="G35" i="22" l="1"/>
  <c r="K41" i="22"/>
  <c r="K42" i="22" s="1"/>
  <c r="L35" i="22"/>
  <c r="L41" i="22"/>
  <c r="L42" i="22" s="1"/>
  <c r="H39" i="15"/>
  <c r="K56" i="15" l="1"/>
  <c r="K85" i="15"/>
  <c r="K86" i="15" s="1"/>
  <c r="K70" i="15"/>
  <c r="K74" i="15"/>
  <c r="K75" i="15" s="1"/>
  <c r="K78" i="15"/>
  <c r="K80" i="15" s="1"/>
  <c r="K92" i="15"/>
  <c r="K93" i="15" s="1"/>
  <c r="K91" i="15"/>
  <c r="K69" i="15"/>
  <c r="K71" i="15" l="1"/>
  <c r="K35" i="15"/>
  <c r="K36" i="15" s="1"/>
  <c r="K28" i="15"/>
  <c r="K23" i="15"/>
  <c r="K25" i="15" s="1"/>
  <c r="K22" i="15"/>
  <c r="K19" i="15"/>
  <c r="K20" i="15" s="1"/>
  <c r="K14" i="15"/>
  <c r="K15" i="15" s="1"/>
  <c r="K12" i="15"/>
  <c r="K13" i="15" s="1"/>
  <c r="K6" i="15"/>
  <c r="K4" i="15"/>
  <c r="K5" i="15" s="1"/>
  <c r="C84" i="15" l="1"/>
  <c r="C79" i="15"/>
  <c r="M79" i="15" s="1"/>
  <c r="C60" i="15"/>
  <c r="M50" i="15"/>
  <c r="C47" i="15"/>
  <c r="M47" i="15" s="1"/>
  <c r="C30" i="15"/>
  <c r="C42" i="15"/>
  <c r="M42" i="15" s="1"/>
  <c r="C41" i="15"/>
  <c r="M41" i="15" s="1"/>
  <c r="C37" i="15"/>
  <c r="M37" i="15" s="1"/>
  <c r="C38" i="15"/>
  <c r="M38" i="15" s="1"/>
  <c r="C33" i="15"/>
  <c r="M33" i="15" s="1"/>
  <c r="C32" i="15"/>
  <c r="C9" i="15" l="1"/>
  <c r="M9" i="15" s="1"/>
  <c r="M32" i="15"/>
  <c r="C61" i="15"/>
  <c r="M61" i="15" s="1"/>
  <c r="M60" i="15"/>
  <c r="G6" i="15" l="1"/>
  <c r="G71" i="15"/>
  <c r="G57" i="15"/>
  <c r="G59" i="15" s="1"/>
  <c r="G89" i="15"/>
  <c r="G92" i="15"/>
  <c r="G93" i="15" s="1"/>
  <c r="G83" i="15"/>
  <c r="G64" i="15"/>
  <c r="G65" i="15" s="1"/>
  <c r="G85" i="15"/>
  <c r="G86" i="15" s="1"/>
  <c r="G56" i="15"/>
  <c r="G66" i="15"/>
  <c r="G68" i="15" s="1"/>
  <c r="G91" i="15"/>
  <c r="G78" i="15"/>
  <c r="G80" i="15" s="1"/>
  <c r="G51" i="15"/>
  <c r="G30" i="15"/>
  <c r="G19" i="15"/>
  <c r="G20" i="15" s="1"/>
  <c r="G29" i="15"/>
  <c r="G23" i="15"/>
  <c r="G24" i="15"/>
  <c r="G22" i="15"/>
  <c r="G27" i="15"/>
  <c r="G35" i="15"/>
  <c r="G36" i="15" s="1"/>
  <c r="G4" i="15"/>
  <c r="G5" i="15" s="1"/>
  <c r="G28" i="15" l="1"/>
  <c r="G31" i="15"/>
  <c r="G52" i="15"/>
  <c r="G34" i="15"/>
  <c r="G25" i="15"/>
  <c r="G40" i="15"/>
  <c r="G43" i="15" s="1"/>
  <c r="G12" i="15"/>
  <c r="G13" i="15" s="1"/>
  <c r="G48" i="15"/>
  <c r="G54" i="15"/>
  <c r="F40" i="15"/>
  <c r="F43" i="15" s="1"/>
  <c r="F4" i="15"/>
  <c r="F5" i="15" s="1"/>
  <c r="F48" i="15"/>
  <c r="F54" i="15"/>
  <c r="F55" i="15" s="1"/>
  <c r="F14" i="15"/>
  <c r="F15" i="15" s="1"/>
  <c r="F64" i="15"/>
  <c r="F63" i="15"/>
  <c r="F66" i="15"/>
  <c r="F68" i="15" s="1"/>
  <c r="F85" i="15"/>
  <c r="F86" i="15" s="1"/>
  <c r="F88" i="15"/>
  <c r="F70" i="15"/>
  <c r="F71" i="15" s="1"/>
  <c r="F91" i="15"/>
  <c r="F23" i="15"/>
  <c r="F24" i="15"/>
  <c r="F30" i="15"/>
  <c r="F21" i="15"/>
  <c r="F29" i="15"/>
  <c r="E70" i="15"/>
  <c r="E90" i="15"/>
  <c r="E69" i="15"/>
  <c r="E46" i="15"/>
  <c r="E48" i="15" s="1"/>
  <c r="E30" i="15"/>
  <c r="E23" i="15"/>
  <c r="E25" i="15" s="1"/>
  <c r="E22" i="15"/>
  <c r="E40" i="15"/>
  <c r="E43" i="15" s="1"/>
  <c r="E34" i="15"/>
  <c r="E26" i="15"/>
  <c r="E28" i="15" s="1"/>
  <c r="E4" i="15"/>
  <c r="E6" i="15"/>
  <c r="E31" i="15" l="1"/>
  <c r="F31" i="15"/>
  <c r="E35" i="15"/>
  <c r="E36" i="15" s="1"/>
  <c r="E44" i="15"/>
  <c r="E45" i="15" s="1"/>
  <c r="F27" i="15"/>
  <c r="F28" i="15" s="1"/>
  <c r="F6" i="15"/>
  <c r="G55" i="15"/>
  <c r="F22" i="15"/>
  <c r="M30" i="15"/>
  <c r="F35" i="15"/>
  <c r="F36" i="15" s="1"/>
  <c r="F89" i="15"/>
  <c r="F65" i="15"/>
  <c r="E5" i="15"/>
  <c r="E71" i="15"/>
  <c r="F25" i="15"/>
  <c r="F56" i="15"/>
  <c r="F12" i="15"/>
  <c r="F13" i="15" s="1"/>
  <c r="E91" i="15"/>
  <c r="E56" i="15"/>
  <c r="F10" i="15"/>
  <c r="F11" i="15" s="1"/>
  <c r="H6" i="15"/>
  <c r="H58" i="15"/>
  <c r="H56" i="15"/>
  <c r="H81" i="15"/>
  <c r="H53" i="15"/>
  <c r="H70" i="15"/>
  <c r="H63" i="15"/>
  <c r="H76" i="15"/>
  <c r="H77" i="15" s="1"/>
  <c r="H92" i="15"/>
  <c r="H93" i="15" s="1"/>
  <c r="H67" i="15"/>
  <c r="H84" i="15"/>
  <c r="H49" i="15"/>
  <c r="H51" i="15" s="1"/>
  <c r="H31" i="15"/>
  <c r="H23" i="15"/>
  <c r="H24" i="15"/>
  <c r="H40" i="15"/>
  <c r="H43" i="15" s="1"/>
  <c r="H35" i="15"/>
  <c r="H36" i="15" s="1"/>
  <c r="H10" i="15"/>
  <c r="H4" i="15"/>
  <c r="H5" i="15" s="1"/>
  <c r="H85" i="15" l="1"/>
  <c r="H86" i="15" s="1"/>
  <c r="H82" i="15"/>
  <c r="H83" i="15" s="1"/>
  <c r="H71" i="15"/>
  <c r="H89" i="15"/>
  <c r="H66" i="15"/>
  <c r="H68" i="15" s="1"/>
  <c r="H12" i="15"/>
  <c r="H13" i="15" s="1"/>
  <c r="H48" i="15"/>
  <c r="H25" i="15"/>
  <c r="H59" i="15"/>
  <c r="H80" i="15"/>
  <c r="H22" i="15"/>
  <c r="H34" i="15"/>
  <c r="H27" i="15"/>
  <c r="H28" i="15" s="1"/>
  <c r="H54" i="15"/>
  <c r="H52" i="15"/>
  <c r="H11" i="15"/>
  <c r="M84" i="15"/>
  <c r="H91" i="15"/>
  <c r="H64" i="15"/>
  <c r="H65" i="15" s="1"/>
  <c r="H55" i="15" l="1"/>
  <c r="C14" i="15" l="1"/>
  <c r="C15" i="15" s="1"/>
  <c r="D14" i="15"/>
  <c r="D29" i="15"/>
  <c r="D19" i="15"/>
  <c r="D27" i="15"/>
  <c r="D58" i="15"/>
  <c r="D63" i="15"/>
  <c r="D82" i="15"/>
  <c r="D12" i="15"/>
  <c r="D24" i="15"/>
  <c r="D76" i="15"/>
  <c r="D78" i="15"/>
  <c r="D67" i="15"/>
  <c r="D62" i="15"/>
  <c r="D35" i="15"/>
  <c r="D92" i="15"/>
  <c r="D57" i="15" l="1"/>
  <c r="C57" i="15"/>
  <c r="I58" i="15"/>
  <c r="I59" i="15" s="1"/>
  <c r="C58" i="15"/>
  <c r="I35" i="15"/>
  <c r="I36" i="15" s="1"/>
  <c r="C35" i="15"/>
  <c r="C36" i="15" s="1"/>
  <c r="I63" i="15"/>
  <c r="C63" i="15"/>
  <c r="I54" i="15"/>
  <c r="C54" i="15"/>
  <c r="I78" i="15"/>
  <c r="C78" i="15"/>
  <c r="I27" i="15"/>
  <c r="C27" i="15"/>
  <c r="I67" i="15"/>
  <c r="C67" i="15"/>
  <c r="I85" i="15"/>
  <c r="I86" i="15" s="1"/>
  <c r="C85" i="15"/>
  <c r="C86" i="15" s="1"/>
  <c r="I62" i="15"/>
  <c r="C62" i="15"/>
  <c r="I40" i="15"/>
  <c r="I43" i="15" s="1"/>
  <c r="C40" i="15"/>
  <c r="C70" i="15"/>
  <c r="I24" i="15"/>
  <c r="C24" i="15"/>
  <c r="C44" i="15"/>
  <c r="C45" i="15" s="1"/>
  <c r="I22" i="15"/>
  <c r="I6" i="15"/>
  <c r="C6" i="15"/>
  <c r="I19" i="15"/>
  <c r="I20" i="15" s="1"/>
  <c r="C19" i="15"/>
  <c r="C20" i="15" s="1"/>
  <c r="I87" i="15"/>
  <c r="C87" i="15"/>
  <c r="C56" i="15"/>
  <c r="I4" i="15"/>
  <c r="I5" i="15" s="1"/>
  <c r="C4" i="15"/>
  <c r="C5" i="15" s="1"/>
  <c r="I82" i="15"/>
  <c r="I83" i="15" s="1"/>
  <c r="C82" i="15"/>
  <c r="C12" i="15"/>
  <c r="C13" i="15" s="1"/>
  <c r="C53" i="15"/>
  <c r="D74" i="15"/>
  <c r="D75" i="15" s="1"/>
  <c r="C74" i="15"/>
  <c r="C75" i="15" s="1"/>
  <c r="D69" i="15"/>
  <c r="C69" i="15"/>
  <c r="C29" i="15"/>
  <c r="C31" i="15" s="1"/>
  <c r="I90" i="15"/>
  <c r="C90" i="15"/>
  <c r="C23" i="15"/>
  <c r="C88" i="15"/>
  <c r="C66" i="15"/>
  <c r="I76" i="15"/>
  <c r="I77" i="15" s="1"/>
  <c r="C76" i="15"/>
  <c r="C77" i="15" s="1"/>
  <c r="D21" i="15"/>
  <c r="C21" i="15"/>
  <c r="D49" i="15"/>
  <c r="C49" i="15"/>
  <c r="C51" i="15" s="1"/>
  <c r="D81" i="15"/>
  <c r="C81" i="15"/>
  <c r="D72" i="15"/>
  <c r="C72" i="15"/>
  <c r="C73" i="15" s="1"/>
  <c r="C26" i="15"/>
  <c r="C39" i="15"/>
  <c r="I92" i="15"/>
  <c r="I93" i="15" s="1"/>
  <c r="C92" i="15"/>
  <c r="C93" i="15" s="1"/>
  <c r="C64" i="15"/>
  <c r="C52" i="15"/>
  <c r="C46" i="15"/>
  <c r="I10" i="15"/>
  <c r="I11" i="15" s="1"/>
  <c r="C10" i="15"/>
  <c r="C11" i="15" s="1"/>
  <c r="D85" i="15"/>
  <c r="D86" i="15" s="1"/>
  <c r="D6" i="15"/>
  <c r="D54" i="15"/>
  <c r="I70" i="15"/>
  <c r="I71" i="15" s="1"/>
  <c r="D93" i="15"/>
  <c r="D77" i="15"/>
  <c r="D13" i="15"/>
  <c r="D64" i="15"/>
  <c r="D65" i="15" s="1"/>
  <c r="D15" i="15"/>
  <c r="D80" i="15"/>
  <c r="D70" i="15"/>
  <c r="D53" i="15"/>
  <c r="D20" i="15"/>
  <c r="D44" i="15"/>
  <c r="D88" i="15"/>
  <c r="D66" i="15"/>
  <c r="D40" i="15"/>
  <c r="D34" i="15"/>
  <c r="I56" i="15"/>
  <c r="I12" i="15"/>
  <c r="I13" i="15" s="1"/>
  <c r="I53" i="15"/>
  <c r="D36" i="15"/>
  <c r="D56" i="15"/>
  <c r="D91" i="15"/>
  <c r="D23" i="15"/>
  <c r="D31" i="15"/>
  <c r="I29" i="15"/>
  <c r="I31" i="15" s="1"/>
  <c r="I23" i="15"/>
  <c r="I88" i="15"/>
  <c r="I66" i="15"/>
  <c r="D46" i="15"/>
  <c r="D52" i="15"/>
  <c r="D26" i="15"/>
  <c r="I64" i="15"/>
  <c r="I52" i="15"/>
  <c r="I14" i="15"/>
  <c r="I15" i="15" s="1"/>
  <c r="I46" i="15"/>
  <c r="C68" i="15" l="1"/>
  <c r="D73" i="15"/>
  <c r="M73" i="15" s="1"/>
  <c r="I25" i="15"/>
  <c r="M67" i="15"/>
  <c r="M78" i="15"/>
  <c r="M54" i="15"/>
  <c r="M57" i="15"/>
  <c r="M24" i="15"/>
  <c r="M36" i="15"/>
  <c r="D59" i="15"/>
  <c r="M77" i="15"/>
  <c r="I34" i="15"/>
  <c r="C25" i="15"/>
  <c r="M62" i="15"/>
  <c r="I68" i="15"/>
  <c r="M35" i="15"/>
  <c r="D71" i="15"/>
  <c r="C34" i="15"/>
  <c r="C80" i="15"/>
  <c r="M63" i="15"/>
  <c r="I65" i="15"/>
  <c r="I28" i="15"/>
  <c r="I89" i="15"/>
  <c r="M5" i="15"/>
  <c r="M93" i="15"/>
  <c r="M72" i="15"/>
  <c r="M27" i="15"/>
  <c r="M85" i="15"/>
  <c r="M86" i="15"/>
  <c r="M6" i="15"/>
  <c r="D83" i="15"/>
  <c r="M49" i="15"/>
  <c r="M21" i="15"/>
  <c r="M90" i="15"/>
  <c r="C71" i="15"/>
  <c r="M4" i="15"/>
  <c r="M10" i="15"/>
  <c r="M92" i="15"/>
  <c r="M19" i="15"/>
  <c r="M81" i="15"/>
  <c r="M20" i="15"/>
  <c r="M76" i="15"/>
  <c r="C55" i="15"/>
  <c r="C83" i="15"/>
  <c r="M56" i="15"/>
  <c r="M82" i="15"/>
  <c r="M11" i="15"/>
  <c r="M58" i="15"/>
  <c r="I91" i="15"/>
  <c r="M69" i="15"/>
  <c r="M75" i="15"/>
  <c r="D51" i="15"/>
  <c r="M51" i="15" s="1"/>
  <c r="I55" i="15"/>
  <c r="M74" i="15"/>
  <c r="M70" i="15"/>
  <c r="C91" i="15"/>
  <c r="C48" i="15"/>
  <c r="M87" i="15"/>
  <c r="C43" i="15"/>
  <c r="C22" i="15"/>
  <c r="C28" i="15"/>
  <c r="C65" i="15"/>
  <c r="C89" i="15"/>
  <c r="C59" i="15"/>
  <c r="I48" i="15"/>
  <c r="M31" i="15"/>
  <c r="M12" i="15"/>
  <c r="D45" i="15"/>
  <c r="M45" i="15" s="1"/>
  <c r="M44" i="15"/>
  <c r="M15" i="15"/>
  <c r="D39" i="15"/>
  <c r="M39" i="15" s="1"/>
  <c r="D22" i="15"/>
  <c r="D89" i="15"/>
  <c r="D43" i="15"/>
  <c r="M40" i="15"/>
  <c r="M13" i="15"/>
  <c r="D28" i="15"/>
  <c r="M26" i="15"/>
  <c r="D25" i="15"/>
  <c r="M23" i="15"/>
  <c r="D68" i="15"/>
  <c r="M66" i="15"/>
  <c r="I80" i="15"/>
  <c r="D55" i="15"/>
  <c r="M52" i="15"/>
  <c r="M46" i="15"/>
  <c r="D48" i="15"/>
  <c r="M29" i="15"/>
  <c r="M88" i="15"/>
  <c r="M53" i="15"/>
  <c r="M14" i="15"/>
  <c r="M64" i="15"/>
  <c r="K7" i="15"/>
  <c r="K8" i="15" s="1"/>
  <c r="M65" i="15" l="1"/>
  <c r="M34" i="15"/>
  <c r="M68" i="15"/>
  <c r="M59" i="15"/>
  <c r="M80" i="15"/>
  <c r="M25" i="15"/>
  <c r="M22" i="15"/>
  <c r="M71" i="15"/>
  <c r="M89" i="15"/>
  <c r="M83" i="15"/>
  <c r="M55" i="15"/>
  <c r="M43" i="15"/>
  <c r="M91" i="15"/>
  <c r="M48" i="15"/>
  <c r="L7" i="15"/>
  <c r="L8" i="15" s="1"/>
  <c r="E7" i="15" l="1"/>
  <c r="E8" i="15" s="1"/>
  <c r="J7" i="15" l="1"/>
  <c r="J8" i="15" s="1"/>
  <c r="F7" i="15"/>
  <c r="C7" i="15"/>
  <c r="C8" i="15" s="1"/>
  <c r="F8" i="15" l="1"/>
  <c r="G7" i="15"/>
  <c r="G8" i="15" s="1"/>
  <c r="I7" i="15" l="1"/>
  <c r="I8" i="15" s="1"/>
  <c r="D7" i="15"/>
  <c r="D8" i="15" s="1"/>
  <c r="H7" i="15"/>
  <c r="H8" i="15" l="1"/>
  <c r="M8" i="15" s="1"/>
  <c r="M7" i="15"/>
  <c r="M28" i="15" l="1"/>
</calcChain>
</file>

<file path=xl/sharedStrings.xml><?xml version="1.0" encoding="utf-8"?>
<sst xmlns="http://schemas.openxmlformats.org/spreadsheetml/2006/main" count="29479" uniqueCount="281">
  <si>
    <t>BS</t>
  </si>
  <si>
    <t>Accumulated Depreciation</t>
  </si>
  <si>
    <t>Sundry Debtors</t>
  </si>
  <si>
    <t>PL</t>
  </si>
  <si>
    <t>COGS</t>
  </si>
  <si>
    <t>Misc. expenses</t>
  </si>
  <si>
    <t>Administrative Expenses</t>
  </si>
  <si>
    <t>Finance Cost</t>
  </si>
  <si>
    <t>Communication &amp; internet exp</t>
  </si>
  <si>
    <t>Rent</t>
  </si>
  <si>
    <t>Share Capital</t>
  </si>
  <si>
    <t>PL_BS</t>
  </si>
  <si>
    <t>Grouping1</t>
  </si>
  <si>
    <t>Particulars</t>
  </si>
  <si>
    <t>Month</t>
  </si>
  <si>
    <t>Currency</t>
  </si>
  <si>
    <t>USD</t>
  </si>
  <si>
    <t>Thai</t>
  </si>
  <si>
    <t>Salary Payable</t>
  </si>
  <si>
    <t>Prepaid Expenses</t>
  </si>
  <si>
    <t>Sales Promotion</t>
  </si>
  <si>
    <t>Software</t>
  </si>
  <si>
    <t>Provisions</t>
  </si>
  <si>
    <t>Legal &amp; Professional expenses</t>
  </si>
  <si>
    <t>Office expenses</t>
  </si>
  <si>
    <t>Depreciation</t>
  </si>
  <si>
    <t>Investment</t>
  </si>
  <si>
    <t>Office Equipment</t>
  </si>
  <si>
    <t>Electricity Expenses</t>
  </si>
  <si>
    <t>Internet Expenses</t>
  </si>
  <si>
    <t>Local Conveyance</t>
  </si>
  <si>
    <t>Parking Charges</t>
  </si>
  <si>
    <t>Printing &amp; Stationery</t>
  </si>
  <si>
    <t>Staff Welfare</t>
  </si>
  <si>
    <t>Expenses Payable</t>
  </si>
  <si>
    <t>Security Expenses</t>
  </si>
  <si>
    <t>Diwali Expense</t>
  </si>
  <si>
    <t>Guest House Rent</t>
  </si>
  <si>
    <t>House Keeping Expenses</t>
  </si>
  <si>
    <t>Office Rent</t>
  </si>
  <si>
    <t>Office utility</t>
  </si>
  <si>
    <t>Mobile Bill Expenses</t>
  </si>
  <si>
    <t>India</t>
  </si>
  <si>
    <t>Thailand</t>
  </si>
  <si>
    <t>Total</t>
  </si>
  <si>
    <t>Gross Margin</t>
  </si>
  <si>
    <t>EBITDA</t>
  </si>
  <si>
    <t>%age</t>
  </si>
  <si>
    <t>PBT</t>
  </si>
  <si>
    <t>Country</t>
  </si>
  <si>
    <t>GL Coding</t>
  </si>
  <si>
    <t>Equity Share</t>
  </si>
  <si>
    <t>Profit &amp; Loss Account</t>
  </si>
  <si>
    <t>Short Term Loan SCB</t>
  </si>
  <si>
    <t>Creditors Others</t>
  </si>
  <si>
    <t>Security Deposit Payable</t>
  </si>
  <si>
    <t>TDS on Rent</t>
  </si>
  <si>
    <t>TDS ON SALARY</t>
  </si>
  <si>
    <t>Prov. For Gratuity</t>
  </si>
  <si>
    <t>Prov. For Leave Encashment</t>
  </si>
  <si>
    <t>Prov For Audit Fee</t>
  </si>
  <si>
    <t>Provison for doubtful assets</t>
  </si>
  <si>
    <t>Prov. for Insurance</t>
  </si>
  <si>
    <t>Temporary Structure</t>
  </si>
  <si>
    <t>Building Lease Hold</t>
  </si>
  <si>
    <t>Acc. Dep., Building Lease Hold</t>
  </si>
  <si>
    <t>Land</t>
  </si>
  <si>
    <t>Vehicle</t>
  </si>
  <si>
    <t>Acc. Depreciation, Vehicle</t>
  </si>
  <si>
    <t>Electric Installation</t>
  </si>
  <si>
    <t>Acc. Dep, Elect Installation</t>
  </si>
  <si>
    <t>Computers</t>
  </si>
  <si>
    <t>Server</t>
  </si>
  <si>
    <t>Network Installation</t>
  </si>
  <si>
    <t>Acc. Depreciation, Computers</t>
  </si>
  <si>
    <t>Disposal of Office Equipment</t>
  </si>
  <si>
    <t>Finished Goods</t>
  </si>
  <si>
    <t>Raw Materials &amp; Components</t>
  </si>
  <si>
    <t>Petty Cash</t>
  </si>
  <si>
    <t>Standard Chartered Bank</t>
  </si>
  <si>
    <t>Corporation Bank</t>
  </si>
  <si>
    <t>TDS Receivables</t>
  </si>
  <si>
    <t>Employee Advance</t>
  </si>
  <si>
    <t>Security Deposits</t>
  </si>
  <si>
    <t>Sales (Service)</t>
  </si>
  <si>
    <t>Sale Solar Energy</t>
  </si>
  <si>
    <t>Purchase Trading</t>
  </si>
  <si>
    <t>Installation &amp; Comm- Elect</t>
  </si>
  <si>
    <t>O &amp; M Services</t>
  </si>
  <si>
    <t>project Expenses</t>
  </si>
  <si>
    <t>Electricity Charges</t>
  </si>
  <si>
    <t>Repair &amp; Maintanance Other</t>
  </si>
  <si>
    <t>Repair &amp; Maint.-Software &amp; ERP</t>
  </si>
  <si>
    <t>Salaries &amp; Wages</t>
  </si>
  <si>
    <t>Gratuity</t>
  </si>
  <si>
    <t>Conveyance Allowance</t>
  </si>
  <si>
    <t>House Rent Allowance</t>
  </si>
  <si>
    <t>Leave Encashment</t>
  </si>
  <si>
    <t>Leave Travel Allowance-Reimbsm</t>
  </si>
  <si>
    <t>Motor Car Expenses-Rep&amp; Maint.</t>
  </si>
  <si>
    <t>Special Allowance</t>
  </si>
  <si>
    <t>Freight, Forwarding &amp; Dist Exp</t>
  </si>
  <si>
    <t>Dilwali Gift</t>
  </si>
  <si>
    <t>Telephone Expense</t>
  </si>
  <si>
    <t>Professional Fees - Others</t>
  </si>
  <si>
    <t>Car Hire Charges - Local</t>
  </si>
  <si>
    <t>Courier &amp; Postage</t>
  </si>
  <si>
    <t>Rep. &amp; Maint. Office/Factory</t>
  </si>
  <si>
    <t>Repair &amp; Maint-Motor Vehicles</t>
  </si>
  <si>
    <t>Foreign Travel - Airfare</t>
  </si>
  <si>
    <t>Foreign Travel - Others</t>
  </si>
  <si>
    <t>Legal Fees</t>
  </si>
  <si>
    <t>Interest on Overdraft</t>
  </si>
  <si>
    <t>INR</t>
  </si>
  <si>
    <t>Provision for Income Tax</t>
  </si>
  <si>
    <t>Reserve and Surplus</t>
  </si>
  <si>
    <t>Loan Fund</t>
  </si>
  <si>
    <t>Gross Block</t>
  </si>
  <si>
    <t>Other Current Assets</t>
  </si>
  <si>
    <t>Inventories</t>
  </si>
  <si>
    <t>Cash &amp; Bank Balances</t>
  </si>
  <si>
    <t>I.   SOURCES OF FUNDS</t>
  </si>
  <si>
    <t>TOTAL</t>
  </si>
  <si>
    <t>II.  APPLICATION OF FUNDS</t>
  </si>
  <si>
    <t xml:space="preserve">         Net Current Assets</t>
  </si>
  <si>
    <t>Difference</t>
  </si>
  <si>
    <t>depreciation</t>
  </si>
  <si>
    <t>Advertisement</t>
  </si>
  <si>
    <t>Sub Grouping</t>
  </si>
  <si>
    <t>Trade receivables</t>
  </si>
  <si>
    <t>Short-term loan and advances</t>
  </si>
  <si>
    <t>Other current liabilities</t>
  </si>
  <si>
    <t>Long-term provisions</t>
  </si>
  <si>
    <t>Trade Payables</t>
  </si>
  <si>
    <t>Other Income</t>
  </si>
  <si>
    <t>Revenue from Operations</t>
  </si>
  <si>
    <t>Salary wages &amp; benefits</t>
  </si>
  <si>
    <t>Staff welfare expenses</t>
  </si>
  <si>
    <t xml:space="preserve">Gratuity expenses </t>
  </si>
  <si>
    <t>Travelling and conveyance</t>
  </si>
  <si>
    <t>Selling and Marketing expenses</t>
  </si>
  <si>
    <t>Net Block</t>
  </si>
  <si>
    <t>Capital in progress</t>
  </si>
  <si>
    <t>Fixed Assets</t>
  </si>
  <si>
    <t>Other Current Liabilities</t>
  </si>
  <si>
    <t>Other Tax Payables</t>
  </si>
  <si>
    <t>Shareholders' Funds</t>
  </si>
  <si>
    <t>Current Assets, Loans &amp; Advances</t>
  </si>
  <si>
    <t>Less : Current Liabilities &amp; Provisions</t>
  </si>
  <si>
    <t>Loan funds</t>
  </si>
  <si>
    <t>Amount in INR</t>
  </si>
  <si>
    <t>Amt in INR</t>
  </si>
  <si>
    <t>Equity shares</t>
  </si>
  <si>
    <t>Term Loan</t>
  </si>
  <si>
    <t>Unsecured Loan</t>
  </si>
  <si>
    <t>Provision for gratuity</t>
  </si>
  <si>
    <t>Provision for leave encashment</t>
  </si>
  <si>
    <t>Trade payable</t>
  </si>
  <si>
    <t>Tax deducted at source payable</t>
  </si>
  <si>
    <t>Employee related liabilities</t>
  </si>
  <si>
    <t>Expenses payables</t>
  </si>
  <si>
    <t>Security deposit received</t>
  </si>
  <si>
    <t>Trade Investments</t>
  </si>
  <si>
    <t>Reserves at the commencement of the year</t>
  </si>
  <si>
    <t>Advance tax recoverable (net of provision )</t>
  </si>
  <si>
    <t>Unsecured, considered good</t>
  </si>
  <si>
    <t>Cash In hand</t>
  </si>
  <si>
    <t xml:space="preserve">      On Current Accounts</t>
  </si>
  <si>
    <t>Prepaid expenses</t>
  </si>
  <si>
    <t>Security deposits ( Unsecured, considered good)</t>
  </si>
  <si>
    <t>Purchase of other traded goods</t>
  </si>
  <si>
    <t>Civil, Installation, Commissioning and Other miscellaneous expenses</t>
  </si>
  <si>
    <t>Employee benefits expense</t>
  </si>
  <si>
    <t>Tangible Fixed assets</t>
  </si>
  <si>
    <t>Communication cost</t>
  </si>
  <si>
    <t>Printing &amp; Stationary</t>
  </si>
  <si>
    <t>Interest expense</t>
  </si>
  <si>
    <t>Inventory</t>
  </si>
  <si>
    <t>CCPS</t>
  </si>
  <si>
    <t>Audit fees</t>
  </si>
  <si>
    <t>Parking charges</t>
  </si>
  <si>
    <t>Repair &amp; Maintenance</t>
  </si>
  <si>
    <t>Interest Income - Others</t>
  </si>
  <si>
    <t>Contract revenue</t>
  </si>
  <si>
    <t>Sale of electricity</t>
  </si>
  <si>
    <t>Business promotion</t>
  </si>
  <si>
    <t>Other staff welfare</t>
  </si>
  <si>
    <t>Local conveyance</t>
  </si>
  <si>
    <t>Car hiring and rental services</t>
  </si>
  <si>
    <t>Travelling , hotel lodging</t>
  </si>
  <si>
    <t>Accumulated Depreciation Total</t>
  </si>
  <si>
    <t>Cash &amp; Bank Balances Total</t>
  </si>
  <si>
    <t>Gross Block Total</t>
  </si>
  <si>
    <t>Inventories Total</t>
  </si>
  <si>
    <t>Investment Total</t>
  </si>
  <si>
    <t>Loan Fund Total</t>
  </si>
  <si>
    <t>Long-term provisions Total</t>
  </si>
  <si>
    <t>Other Current Assets Total</t>
  </si>
  <si>
    <t>Other current liabilities Total</t>
  </si>
  <si>
    <t>Other Tax Payables Total</t>
  </si>
  <si>
    <t>Provisions Total</t>
  </si>
  <si>
    <t>Reserve and Surplus Total</t>
  </si>
  <si>
    <t>Share Capital Total</t>
  </si>
  <si>
    <t>Short-term loan and advances Total</t>
  </si>
  <si>
    <t>Trade Payables Total</t>
  </si>
  <si>
    <t>Trade receivables Total</t>
  </si>
  <si>
    <t>COGS Total</t>
  </si>
  <si>
    <t>Communication &amp; internet exp Total</t>
  </si>
  <si>
    <t>Depreciation Total</t>
  </si>
  <si>
    <t>Finance Cost Total</t>
  </si>
  <si>
    <t>Gratuity expenses  Total</t>
  </si>
  <si>
    <t>House Keeping Expenses Total</t>
  </si>
  <si>
    <t>Legal &amp; Professional expenses Total</t>
  </si>
  <si>
    <t>Misc. expenses Total</t>
  </si>
  <si>
    <t>Office expenses Total</t>
  </si>
  <si>
    <t>Office utility Total</t>
  </si>
  <si>
    <t>Other Income Total</t>
  </si>
  <si>
    <t>Rent Total</t>
  </si>
  <si>
    <t>Revenue from Operations Total</t>
  </si>
  <si>
    <t>Security Expenses Total</t>
  </si>
  <si>
    <t>Selling and Marketing expenses Total</t>
  </si>
  <si>
    <t>Staff welfare expenses Total</t>
  </si>
  <si>
    <t>Travelling and conveyance Total</t>
  </si>
  <si>
    <t>Provision for doubtful assets</t>
  </si>
  <si>
    <t>Advance to vendor/employees</t>
  </si>
  <si>
    <t>Security Expenses others</t>
  </si>
  <si>
    <t>Brokerage &amp; Commission</t>
  </si>
  <si>
    <t>Provision for Insurance</t>
  </si>
  <si>
    <t>Profit/loss for the year</t>
  </si>
  <si>
    <t>Absolute</t>
  </si>
  <si>
    <t>Thousands</t>
  </si>
  <si>
    <t>Lacs</t>
  </si>
  <si>
    <t>Millions</t>
  </si>
  <si>
    <t>Crores</t>
  </si>
  <si>
    <t>China</t>
  </si>
  <si>
    <t>USA</t>
  </si>
  <si>
    <t>Singapore</t>
  </si>
  <si>
    <t>France</t>
  </si>
  <si>
    <t>UAE</t>
  </si>
  <si>
    <t>Germany</t>
  </si>
  <si>
    <t>Asia</t>
  </si>
  <si>
    <t>America</t>
  </si>
  <si>
    <t>Europe</t>
  </si>
  <si>
    <t>Co. Name</t>
  </si>
  <si>
    <t>Amt in Loc. Cur</t>
  </si>
  <si>
    <t>Reporting Cur</t>
  </si>
  <si>
    <t>Consulting</t>
  </si>
  <si>
    <t>Schedules</t>
  </si>
  <si>
    <t>Region</t>
  </si>
  <si>
    <t>Canada</t>
  </si>
  <si>
    <t>UK</t>
  </si>
  <si>
    <t>Main Grouping</t>
  </si>
  <si>
    <t>Pound</t>
  </si>
  <si>
    <t>Euro</t>
  </si>
  <si>
    <t>Yuan</t>
  </si>
  <si>
    <t>SGD</t>
  </si>
  <si>
    <t>CAD</t>
  </si>
  <si>
    <t>Dirham</t>
  </si>
  <si>
    <t>Curr</t>
  </si>
  <si>
    <t>ABC Co.</t>
  </si>
  <si>
    <t>BALANCE SHEET AS AT March 31, 2021 (Unaudited)</t>
  </si>
  <si>
    <t>PROFIT &amp; LOSS ACCOUNT for the period ending Apr-2021</t>
  </si>
  <si>
    <t>ABC Co</t>
  </si>
  <si>
    <t>Positives/negatives</t>
  </si>
  <si>
    <t>Negative/ Positive</t>
  </si>
  <si>
    <t>FY Start Period</t>
  </si>
  <si>
    <t>Report Period (from)</t>
  </si>
  <si>
    <t>Report Period (to)</t>
  </si>
  <si>
    <t>Select Reporting Currency</t>
  </si>
  <si>
    <t>Select Place Value</t>
  </si>
  <si>
    <t>Place Value input</t>
  </si>
  <si>
    <t>VlookUp</t>
  </si>
  <si>
    <t>Match</t>
  </si>
  <si>
    <t>INR Rates (April 20)</t>
  </si>
  <si>
    <t>INR Rates (as per month given)</t>
  </si>
  <si>
    <t>Amt in INR currency</t>
  </si>
  <si>
    <t>Rate of RC chosen</t>
  </si>
  <si>
    <t>Amt in RC</t>
  </si>
  <si>
    <t>Amt in RC (packed formula)</t>
  </si>
  <si>
    <t>positive/negative</t>
  </si>
  <si>
    <t>positive negative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</si>
</sst>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name val="Verdana"/>
      <family val="2"/>
    </font>
    <font>
      <sz val="11"/>
      <name val="Calibri"/>
      <family val="2"/>
      <scheme val="minor"/>
    </font>
    <font>
      <sz val="1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Calibri"/>
      <family val="2"/>
      <scheme val="minor"/>
    </font>
    <font>
      <b/>
      <sz val="14"/>
      <name val="Verdana"/>
      <family val="2"/>
    </font>
    <font>
      <b/>
      <sz val="16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theme="5" tint="0.59999389629810485"/>
      </patternFill>
    </fill>
    <fill>
      <patternFill patternType="solid">
        <fgColor theme="4" tint="0.59999389629810485"/>
        <bgColor theme="5" tint="0.59999389629810485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n">
        <color theme="5" tint="0.7999816888943144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Fill="1"/>
    <xf numFmtId="43" fontId="0" fillId="0" borderId="0" xfId="1" applyFont="1" applyFill="1"/>
    <xf numFmtId="0" fontId="0" fillId="0" borderId="2" xfId="0" applyFill="1" applyBorder="1"/>
    <xf numFmtId="165" fontId="2" fillId="0" borderId="0" xfId="1" applyNumberFormat="1" applyFont="1" applyFill="1"/>
    <xf numFmtId="0" fontId="3" fillId="2" borderId="0" xfId="0" applyFont="1" applyFill="1"/>
    <xf numFmtId="43" fontId="0" fillId="0" borderId="0" xfId="1" applyFont="1"/>
    <xf numFmtId="17" fontId="0" fillId="0" borderId="0" xfId="0" applyNumberFormat="1"/>
    <xf numFmtId="165" fontId="1" fillId="0" borderId="1" xfId="1" applyNumberFormat="1" applyFont="1" applyFill="1" applyBorder="1"/>
    <xf numFmtId="165" fontId="0" fillId="0" borderId="6" xfId="0" applyNumberFormat="1" applyBorder="1"/>
    <xf numFmtId="0" fontId="2" fillId="0" borderId="2" xfId="0" applyFont="1" applyFill="1" applyBorder="1"/>
    <xf numFmtId="0" fontId="0" fillId="0" borderId="6" xfId="0" applyBorder="1"/>
    <xf numFmtId="10" fontId="2" fillId="0" borderId="2" xfId="2" applyNumberFormat="1" applyFont="1" applyFill="1" applyBorder="1"/>
    <xf numFmtId="165" fontId="0" fillId="0" borderId="2" xfId="0" applyNumberFormat="1" applyFill="1" applyBorder="1"/>
    <xf numFmtId="10" fontId="2" fillId="0" borderId="7" xfId="2" applyNumberFormat="1" applyFont="1" applyFill="1" applyBorder="1"/>
    <xf numFmtId="9" fontId="2" fillId="0" borderId="8" xfId="2" applyFont="1" applyFill="1" applyBorder="1"/>
    <xf numFmtId="0" fontId="2" fillId="0" borderId="0" xfId="0" applyFont="1" applyBorder="1" applyAlignment="1"/>
    <xf numFmtId="0" fontId="0" fillId="0" borderId="0" xfId="0" applyFont="1" applyFill="1"/>
    <xf numFmtId="165" fontId="1" fillId="0" borderId="0" xfId="3" applyNumberFormat="1" applyFont="1" applyFill="1"/>
    <xf numFmtId="165" fontId="4" fillId="0" borderId="0" xfId="3" applyNumberFormat="1" applyFont="1" applyFill="1" applyAlignment="1"/>
    <xf numFmtId="165" fontId="5" fillId="0" borderId="0" xfId="3" applyNumberFormat="1" applyFont="1" applyFill="1"/>
    <xf numFmtId="165" fontId="7" fillId="0" borderId="0" xfId="3" applyNumberFormat="1" applyFont="1" applyFill="1"/>
    <xf numFmtId="165" fontId="4" fillId="0" borderId="0" xfId="3" applyNumberFormat="1" applyFont="1" applyFill="1" applyAlignment="1">
      <alignment horizontal="right"/>
    </xf>
    <xf numFmtId="165" fontId="2" fillId="0" borderId="9" xfId="3" applyNumberFormat="1" applyFont="1" applyFill="1" applyBorder="1"/>
    <xf numFmtId="165" fontId="8" fillId="0" borderId="0" xfId="3" applyNumberFormat="1" applyFont="1" applyFill="1" applyBorder="1"/>
    <xf numFmtId="165" fontId="6" fillId="0" borderId="10" xfId="3" applyNumberFormat="1" applyFont="1" applyFill="1" applyBorder="1"/>
    <xf numFmtId="165" fontId="2" fillId="0" borderId="11" xfId="3" applyNumberFormat="1" applyFont="1" applyFill="1" applyBorder="1"/>
    <xf numFmtId="165" fontId="2" fillId="0" borderId="0" xfId="3" applyNumberFormat="1" applyFont="1" applyFill="1"/>
    <xf numFmtId="165" fontId="9" fillId="0" borderId="0" xfId="3" applyNumberFormat="1" applyFont="1" applyFill="1"/>
    <xf numFmtId="165" fontId="0" fillId="0" borderId="0" xfId="0" applyNumberFormat="1" applyFill="1"/>
    <xf numFmtId="165" fontId="2" fillId="5" borderId="0" xfId="3" applyNumberFormat="1" applyFont="1" applyFill="1"/>
    <xf numFmtId="165" fontId="2" fillId="0" borderId="1" xfId="3" applyNumberFormat="1" applyFont="1" applyFill="1" applyBorder="1"/>
    <xf numFmtId="0" fontId="2" fillId="0" borderId="1" xfId="0" applyFont="1" applyBorder="1"/>
    <xf numFmtId="17" fontId="2" fillId="4" borderId="1" xfId="0" applyNumberFormat="1" applyFont="1" applyFill="1" applyBorder="1"/>
    <xf numFmtId="0" fontId="0" fillId="6" borderId="1" xfId="0" applyFill="1" applyBorder="1"/>
    <xf numFmtId="0" fontId="0" fillId="7" borderId="0" xfId="0" applyFill="1"/>
    <xf numFmtId="165" fontId="0" fillId="6" borderId="0" xfId="0" applyNumberFormat="1" applyFill="1"/>
    <xf numFmtId="17" fontId="0" fillId="0" borderId="0" xfId="0" applyNumberFormat="1" applyFill="1"/>
    <xf numFmtId="17" fontId="2" fillId="3" borderId="0" xfId="0" applyNumberFormat="1" applyFont="1" applyFill="1"/>
    <xf numFmtId="0" fontId="0" fillId="0" borderId="0" xfId="0"/>
    <xf numFmtId="165" fontId="2" fillId="5" borderId="4" xfId="1" applyNumberFormat="1" applyFont="1" applyFill="1" applyBorder="1"/>
    <xf numFmtId="165" fontId="2" fillId="5" borderId="5" xfId="1" applyNumberFormat="1" applyFont="1" applyFill="1" applyBorder="1"/>
    <xf numFmtId="165" fontId="5" fillId="5" borderId="0" xfId="3" applyNumberFormat="1" applyFont="1" applyFill="1"/>
    <xf numFmtId="0" fontId="10" fillId="0" borderId="0" xfId="0" applyFont="1" applyFill="1"/>
    <xf numFmtId="0" fontId="11" fillId="0" borderId="0" xfId="0" applyFont="1" applyFill="1"/>
    <xf numFmtId="0" fontId="2" fillId="5" borderId="3" xfId="0" applyFont="1" applyFill="1" applyBorder="1"/>
    <xf numFmtId="0" fontId="2" fillId="0" borderId="0" xfId="0" applyFont="1" applyAlignment="1">
      <alignment horizontal="center"/>
    </xf>
    <xf numFmtId="165" fontId="2" fillId="5" borderId="13" xfId="1" applyNumberFormat="1" applyFont="1" applyFill="1" applyBorder="1"/>
    <xf numFmtId="0" fontId="2" fillId="5" borderId="14" xfId="0" applyFont="1" applyFill="1" applyBorder="1"/>
    <xf numFmtId="0" fontId="0" fillId="9" borderId="16" xfId="0" applyFont="1" applyFill="1" applyBorder="1"/>
    <xf numFmtId="0" fontId="2" fillId="10" borderId="15" xfId="0" applyFont="1" applyFill="1" applyBorder="1"/>
    <xf numFmtId="0" fontId="2" fillId="10" borderId="16" xfId="0" applyFont="1" applyFill="1" applyBorder="1"/>
    <xf numFmtId="0" fontId="0" fillId="10" borderId="16" xfId="0" applyFont="1" applyFill="1" applyBorder="1"/>
    <xf numFmtId="0" fontId="0" fillId="10" borderId="15" xfId="0" applyFont="1" applyFill="1" applyBorder="1"/>
    <xf numFmtId="165" fontId="1" fillId="11" borderId="1" xfId="1" applyNumberFormat="1" applyFont="1" applyFill="1" applyBorder="1"/>
    <xf numFmtId="165" fontId="0" fillId="11" borderId="1" xfId="1" applyNumberFormat="1" applyFont="1" applyFill="1" applyBorder="1"/>
    <xf numFmtId="0" fontId="0" fillId="10" borderId="16" xfId="0" applyFill="1" applyBorder="1"/>
    <xf numFmtId="165" fontId="4" fillId="5" borderId="0" xfId="3" applyNumberFormat="1" applyFont="1" applyFill="1" applyAlignment="1">
      <alignment horizontal="centerContinuous"/>
    </xf>
    <xf numFmtId="0" fontId="0" fillId="12" borderId="1" xfId="0" applyFill="1" applyBorder="1"/>
    <xf numFmtId="165" fontId="1" fillId="0" borderId="18" xfId="1" applyNumberFormat="1" applyFont="1" applyFill="1" applyBorder="1"/>
    <xf numFmtId="0" fontId="0" fillId="0" borderId="19" xfId="0" applyBorder="1"/>
    <xf numFmtId="165" fontId="2" fillId="0" borderId="8" xfId="3" applyNumberFormat="1" applyFont="1" applyFill="1" applyBorder="1"/>
    <xf numFmtId="9" fontId="2" fillId="0" borderId="18" xfId="2" applyFont="1" applyFill="1" applyBorder="1"/>
    <xf numFmtId="9" fontId="2" fillId="0" borderId="19" xfId="2" applyFont="1" applyFill="1" applyBorder="1"/>
    <xf numFmtId="165" fontId="1" fillId="0" borderId="19" xfId="3" applyNumberFormat="1" applyFont="1" applyFill="1" applyBorder="1"/>
    <xf numFmtId="165" fontId="1" fillId="0" borderId="18" xfId="3" applyNumberFormat="1" applyFont="1" applyFill="1" applyBorder="1"/>
    <xf numFmtId="0" fontId="0" fillId="13" borderId="0" xfId="0" applyFill="1"/>
    <xf numFmtId="0" fontId="2" fillId="13" borderId="0" xfId="0" applyFont="1" applyFill="1"/>
    <xf numFmtId="165" fontId="13" fillId="0" borderId="0" xfId="3" applyNumberFormat="1" applyFont="1" applyFill="1" applyAlignment="1">
      <alignment horizontal="centerContinuous"/>
    </xf>
    <xf numFmtId="165" fontId="14" fillId="0" borderId="0" xfId="3" applyNumberFormat="1" applyFont="1" applyFill="1" applyAlignment="1">
      <alignment horizontal="centerContinuous"/>
    </xf>
    <xf numFmtId="17" fontId="3" fillId="3" borderId="17" xfId="0" applyNumberFormat="1" applyFont="1" applyFill="1" applyBorder="1" applyAlignment="1"/>
    <xf numFmtId="0" fontId="12" fillId="14" borderId="17" xfId="0" applyFont="1" applyFill="1" applyBorder="1" applyAlignment="1">
      <alignment horizontal="center" vertical="center"/>
    </xf>
    <xf numFmtId="17" fontId="12" fillId="3" borderId="17" xfId="0" applyNumberFormat="1" applyFont="1" applyFill="1" applyBorder="1" applyAlignment="1">
      <alignment horizontal="center"/>
    </xf>
    <xf numFmtId="2" fontId="0" fillId="0" borderId="1" xfId="0" applyNumberFormat="1" applyBorder="1"/>
    <xf numFmtId="165" fontId="2" fillId="5" borderId="20" xfId="1" applyNumberFormat="1" applyFont="1" applyFill="1" applyBorder="1"/>
    <xf numFmtId="0" fontId="3" fillId="2" borderId="0" xfId="0" applyFont="1" applyFill="1" applyAlignment="1">
      <alignment vertical="top" wrapText="1"/>
    </xf>
    <xf numFmtId="0" fontId="3" fillId="14" borderId="0" xfId="0" applyFont="1" applyFill="1" applyAlignment="1">
      <alignment vertical="top" wrapText="1"/>
    </xf>
    <xf numFmtId="43" fontId="3" fillId="2" borderId="0" xfId="1" applyFont="1" applyFill="1" applyAlignment="1">
      <alignment vertical="top" wrapText="1"/>
    </xf>
    <xf numFmtId="43" fontId="3" fillId="3" borderId="0" xfId="1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43" fontId="3" fillId="3" borderId="0" xfId="1" applyFont="1" applyFill="1" applyAlignment="1">
      <alignment vertical="top"/>
    </xf>
    <xf numFmtId="43" fontId="0" fillId="0" borderId="0" xfId="0" applyNumberFormat="1"/>
    <xf numFmtId="0" fontId="0" fillId="6" borderId="0" xfId="0" applyFill="1" applyBorder="1"/>
    <xf numFmtId="165" fontId="2" fillId="8" borderId="12" xfId="3" applyNumberFormat="1" applyFont="1" applyFill="1" applyBorder="1" applyAlignment="1">
      <alignment horizontal="center"/>
    </xf>
    <xf numFmtId="165" fontId="2" fillId="8" borderId="11" xfId="3" applyNumberFormat="1" applyFont="1" applyFill="1" applyBorder="1" applyAlignment="1">
      <alignment horizontal="center"/>
    </xf>
    <xf numFmtId="0" fontId="0" fillId="0" borderId="17" xfId="0" applyBorder="1"/>
    <xf numFmtId="14" fontId="0" fillId="0" borderId="0" xfId="0" applyNumberFormat="1"/>
  </cellXfs>
  <cellStyles count="4">
    <cellStyle name="Comma" xfId="1" builtinId="3"/>
    <cellStyle name="Comma 2" xfId="3" xr:uid="{00000000-0005-0000-0000-000001000000}"/>
    <cellStyle name="Normal" xfId="0" builtinId="0"/>
    <cellStyle name="Percent" xfId="2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3F303-B378-4D61-938F-691E4C9D1C22}">
  <dimension ref="A3:G7"/>
  <sheetViews>
    <sheetView workbookViewId="0">
      <selection activeCell="D6" sqref="D6"/>
    </sheetView>
  </sheetViews>
  <sheetFormatPr defaultRowHeight="15" x14ac:dyDescent="0.25"/>
  <cols>
    <col min="1" max="1" width="27.42578125" customWidth="1"/>
    <col min="2" max="2" width="15" customWidth="1"/>
    <col min="4" max="4" width="10.42578125" bestFit="1" customWidth="1"/>
  </cols>
  <sheetData>
    <row r="3" spans="1:7" x14ac:dyDescent="0.25">
      <c r="A3" t="s">
        <v>265</v>
      </c>
      <c r="B3" s="7">
        <v>43922</v>
      </c>
    </row>
    <row r="4" spans="1:7" x14ac:dyDescent="0.25">
      <c r="A4" t="s">
        <v>266</v>
      </c>
      <c r="B4" s="7">
        <v>43922</v>
      </c>
      <c r="D4" s="87"/>
    </row>
    <row r="5" spans="1:7" x14ac:dyDescent="0.25">
      <c r="A5" s="39" t="s">
        <v>267</v>
      </c>
      <c r="B5" s="7">
        <v>43922</v>
      </c>
      <c r="G5" t="str">
        <f>TEXT(EOMONTH(enddate,0),"mmmm dd,yyyy")</f>
        <v>April 30,2020</v>
      </c>
    </row>
    <row r="6" spans="1:7" x14ac:dyDescent="0.25">
      <c r="A6" t="s">
        <v>268</v>
      </c>
      <c r="B6" t="s">
        <v>113</v>
      </c>
    </row>
    <row r="7" spans="1:7" x14ac:dyDescent="0.25">
      <c r="A7" t="s">
        <v>269</v>
      </c>
      <c r="B7" t="s">
        <v>230</v>
      </c>
    </row>
  </sheetData>
  <dataValidations count="3">
    <dataValidation type="list" allowBlank="1" showInputMessage="1" showErrorMessage="1" sqref="B3:B5" xr:uid="{04AF7ED2-1A32-4E6F-BF58-2D21FBE90B69}">
      <formula1>Period</formula1>
    </dataValidation>
    <dataValidation type="list" allowBlank="1" showInputMessage="1" showErrorMessage="1" sqref="B6" xr:uid="{BB808ED0-041A-4303-97DE-0D6B709E2F65}">
      <formula1>Currency</formula1>
    </dataValidation>
    <dataValidation type="list" allowBlank="1" showInputMessage="1" showErrorMessage="1" sqref="B7" xr:uid="{CAF87A99-E12A-4273-A603-448A23E5468F}">
      <formula1>PlaceValue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R80"/>
  <sheetViews>
    <sheetView workbookViewId="0">
      <pane ySplit="1" topLeftCell="A60" activePane="bottomLeft" state="frozen"/>
      <selection activeCell="A16" sqref="A16"/>
      <selection pane="bottomLeft" activeCell="D4" sqref="D4"/>
    </sheetView>
  </sheetViews>
  <sheetFormatPr defaultRowHeight="15" x14ac:dyDescent="0.25"/>
  <cols>
    <col min="1" max="1" width="28.7109375" bestFit="1" customWidth="1"/>
    <col min="2" max="2" width="8.28515625" bestFit="1" customWidth="1"/>
    <col min="3" max="3" width="26.5703125" bestFit="1" customWidth="1"/>
    <col min="4" max="4" width="57" bestFit="1" customWidth="1"/>
    <col min="7" max="7" width="11.5703125" style="1" bestFit="1" customWidth="1"/>
    <col min="15" max="15" width="28.7109375" bestFit="1" customWidth="1"/>
    <col min="16" max="16" width="5.85546875" bestFit="1" customWidth="1"/>
    <col min="17" max="17" width="26.5703125" bestFit="1" customWidth="1"/>
    <col min="18" max="18" width="57" bestFit="1" customWidth="1"/>
  </cols>
  <sheetData>
    <row r="1" spans="1:18" x14ac:dyDescent="0.25">
      <c r="A1" s="67" t="s">
        <v>50</v>
      </c>
      <c r="B1" s="67" t="s">
        <v>11</v>
      </c>
      <c r="C1" s="67" t="s">
        <v>12</v>
      </c>
      <c r="D1" s="67" t="s">
        <v>128</v>
      </c>
      <c r="E1" s="67" t="s">
        <v>263</v>
      </c>
      <c r="O1" t="s">
        <v>50</v>
      </c>
      <c r="P1" t="s">
        <v>11</v>
      </c>
      <c r="Q1" t="s">
        <v>12</v>
      </c>
      <c r="R1" t="s">
        <v>128</v>
      </c>
    </row>
    <row r="2" spans="1:18" x14ac:dyDescent="0.25">
      <c r="A2" s="39" t="s">
        <v>51</v>
      </c>
      <c r="B2" s="39" t="s">
        <v>0</v>
      </c>
      <c r="C2" s="39" t="s">
        <v>10</v>
      </c>
      <c r="D2" s="39" t="s">
        <v>152</v>
      </c>
      <c r="E2">
        <v>-1</v>
      </c>
      <c r="O2" t="s">
        <v>51</v>
      </c>
      <c r="P2" t="s">
        <v>0</v>
      </c>
      <c r="Q2" t="s">
        <v>10</v>
      </c>
      <c r="R2" t="s">
        <v>152</v>
      </c>
    </row>
    <row r="3" spans="1:18" x14ac:dyDescent="0.25">
      <c r="A3" s="39" t="s">
        <v>52</v>
      </c>
      <c r="B3" s="39" t="s">
        <v>0</v>
      </c>
      <c r="C3" s="39" t="s">
        <v>115</v>
      </c>
      <c r="D3" s="39" t="s">
        <v>163</v>
      </c>
      <c r="E3" s="39">
        <v>-1</v>
      </c>
      <c r="O3" t="s">
        <v>52</v>
      </c>
      <c r="P3" t="s">
        <v>0</v>
      </c>
      <c r="Q3" t="s">
        <v>115</v>
      </c>
      <c r="R3" t="s">
        <v>163</v>
      </c>
    </row>
    <row r="4" spans="1:18" x14ac:dyDescent="0.25">
      <c r="A4" s="39" t="s">
        <v>53</v>
      </c>
      <c r="B4" s="39" t="s">
        <v>0</v>
      </c>
      <c r="C4" s="39" t="s">
        <v>116</v>
      </c>
      <c r="D4" s="39" t="s">
        <v>153</v>
      </c>
      <c r="E4" s="39">
        <v>-1</v>
      </c>
      <c r="O4" t="s">
        <v>53</v>
      </c>
      <c r="P4" t="s">
        <v>0</v>
      </c>
      <c r="Q4" t="s">
        <v>116</v>
      </c>
      <c r="R4" t="s">
        <v>153</v>
      </c>
    </row>
    <row r="5" spans="1:18" x14ac:dyDescent="0.25">
      <c r="A5" s="39" t="s">
        <v>54</v>
      </c>
      <c r="B5" s="39" t="s">
        <v>0</v>
      </c>
      <c r="C5" s="39" t="s">
        <v>133</v>
      </c>
      <c r="D5" s="39" t="s">
        <v>157</v>
      </c>
      <c r="E5" s="39">
        <v>-1</v>
      </c>
      <c r="O5" t="s">
        <v>54</v>
      </c>
      <c r="P5" t="s">
        <v>0</v>
      </c>
      <c r="Q5" t="s">
        <v>133</v>
      </c>
      <c r="R5" t="s">
        <v>157</v>
      </c>
    </row>
    <row r="6" spans="1:18" x14ac:dyDescent="0.25">
      <c r="A6" s="39" t="s">
        <v>34</v>
      </c>
      <c r="B6" s="39" t="s">
        <v>0</v>
      </c>
      <c r="C6" s="39" t="s">
        <v>22</v>
      </c>
      <c r="D6" s="39" t="s">
        <v>160</v>
      </c>
      <c r="E6" s="39">
        <v>-1</v>
      </c>
      <c r="O6" t="s">
        <v>34</v>
      </c>
      <c r="P6" t="s">
        <v>0</v>
      </c>
      <c r="Q6" t="s">
        <v>22</v>
      </c>
      <c r="R6" t="s">
        <v>160</v>
      </c>
    </row>
    <row r="7" spans="1:18" x14ac:dyDescent="0.25">
      <c r="A7" s="39" t="s">
        <v>18</v>
      </c>
      <c r="B7" s="39" t="s">
        <v>0</v>
      </c>
      <c r="C7" s="39" t="s">
        <v>131</v>
      </c>
      <c r="D7" s="39" t="s">
        <v>159</v>
      </c>
      <c r="E7" s="39">
        <v>-1</v>
      </c>
      <c r="O7" t="s">
        <v>18</v>
      </c>
      <c r="P7" t="s">
        <v>0</v>
      </c>
      <c r="Q7" t="s">
        <v>131</v>
      </c>
      <c r="R7" t="s">
        <v>159</v>
      </c>
    </row>
    <row r="8" spans="1:18" x14ac:dyDescent="0.25">
      <c r="A8" s="39" t="s">
        <v>55</v>
      </c>
      <c r="B8" s="39" t="s">
        <v>0</v>
      </c>
      <c r="C8" s="39" t="s">
        <v>131</v>
      </c>
      <c r="D8" s="39" t="s">
        <v>161</v>
      </c>
      <c r="E8" s="39">
        <v>-1</v>
      </c>
      <c r="O8" t="s">
        <v>55</v>
      </c>
      <c r="P8" t="s">
        <v>0</v>
      </c>
      <c r="Q8" t="s">
        <v>131</v>
      </c>
      <c r="R8" t="s">
        <v>161</v>
      </c>
    </row>
    <row r="9" spans="1:18" x14ac:dyDescent="0.25">
      <c r="A9" s="39" t="s">
        <v>56</v>
      </c>
      <c r="B9" s="39" t="s">
        <v>0</v>
      </c>
      <c r="C9" s="39" t="s">
        <v>145</v>
      </c>
      <c r="D9" s="39" t="s">
        <v>158</v>
      </c>
      <c r="E9" s="39">
        <v>-1</v>
      </c>
      <c r="O9" t="s">
        <v>56</v>
      </c>
      <c r="P9" t="s">
        <v>0</v>
      </c>
      <c r="Q9" t="s">
        <v>145</v>
      </c>
      <c r="R9" t="s">
        <v>158</v>
      </c>
    </row>
    <row r="10" spans="1:18" x14ac:dyDescent="0.25">
      <c r="A10" s="39" t="s">
        <v>57</v>
      </c>
      <c r="B10" s="39" t="s">
        <v>0</v>
      </c>
      <c r="C10" s="39" t="s">
        <v>145</v>
      </c>
      <c r="D10" s="39" t="s">
        <v>158</v>
      </c>
      <c r="E10" s="39">
        <v>-1</v>
      </c>
      <c r="O10" t="s">
        <v>57</v>
      </c>
      <c r="P10" t="s">
        <v>0</v>
      </c>
      <c r="Q10" t="s">
        <v>145</v>
      </c>
      <c r="R10" t="s">
        <v>158</v>
      </c>
    </row>
    <row r="11" spans="1:18" x14ac:dyDescent="0.25">
      <c r="A11" s="39" t="s">
        <v>58</v>
      </c>
      <c r="B11" s="39" t="s">
        <v>0</v>
      </c>
      <c r="C11" s="39" t="s">
        <v>132</v>
      </c>
      <c r="D11" s="39" t="s">
        <v>155</v>
      </c>
      <c r="E11" s="39">
        <v>-1</v>
      </c>
      <c r="O11" t="s">
        <v>58</v>
      </c>
      <c r="P11" t="s">
        <v>0</v>
      </c>
      <c r="Q11" t="s">
        <v>132</v>
      </c>
      <c r="R11" t="s">
        <v>155</v>
      </c>
    </row>
    <row r="12" spans="1:18" x14ac:dyDescent="0.25">
      <c r="A12" s="39" t="s">
        <v>59</v>
      </c>
      <c r="B12" s="39" t="s">
        <v>0</v>
      </c>
      <c r="C12" s="39" t="s">
        <v>132</v>
      </c>
      <c r="D12" s="39" t="s">
        <v>156</v>
      </c>
      <c r="E12" s="39">
        <v>-1</v>
      </c>
      <c r="O12" t="s">
        <v>59</v>
      </c>
      <c r="P12" t="s">
        <v>0</v>
      </c>
      <c r="Q12" t="s">
        <v>132</v>
      </c>
      <c r="R12" t="s">
        <v>156</v>
      </c>
    </row>
    <row r="13" spans="1:18" x14ac:dyDescent="0.25">
      <c r="A13" s="39" t="s">
        <v>60</v>
      </c>
      <c r="B13" s="39" t="s">
        <v>0</v>
      </c>
      <c r="C13" s="39" t="s">
        <v>133</v>
      </c>
      <c r="D13" s="39" t="s">
        <v>157</v>
      </c>
      <c r="E13" s="39">
        <v>-1</v>
      </c>
      <c r="O13" t="s">
        <v>60</v>
      </c>
      <c r="P13" t="s">
        <v>0</v>
      </c>
      <c r="Q13" t="s">
        <v>133</v>
      </c>
      <c r="R13" t="s">
        <v>157</v>
      </c>
    </row>
    <row r="14" spans="1:18" x14ac:dyDescent="0.25">
      <c r="A14" s="39" t="s">
        <v>61</v>
      </c>
      <c r="B14" s="39" t="s">
        <v>0</v>
      </c>
      <c r="C14" s="39" t="s">
        <v>22</v>
      </c>
      <c r="D14" s="39" t="s">
        <v>223</v>
      </c>
      <c r="E14" s="39">
        <v>-1</v>
      </c>
      <c r="O14" t="s">
        <v>61</v>
      </c>
      <c r="P14" t="s">
        <v>0</v>
      </c>
      <c r="Q14" t="s">
        <v>22</v>
      </c>
      <c r="R14" t="s">
        <v>223</v>
      </c>
    </row>
    <row r="15" spans="1:18" x14ac:dyDescent="0.25">
      <c r="A15" s="39" t="s">
        <v>62</v>
      </c>
      <c r="B15" s="39" t="s">
        <v>0</v>
      </c>
      <c r="C15" s="39" t="s">
        <v>22</v>
      </c>
      <c r="D15" s="39" t="s">
        <v>227</v>
      </c>
      <c r="E15" s="39">
        <v>-1</v>
      </c>
      <c r="G15"/>
      <c r="O15" t="s">
        <v>62</v>
      </c>
      <c r="P15" t="s">
        <v>0</v>
      </c>
      <c r="Q15" t="s">
        <v>22</v>
      </c>
      <c r="R15" t="s">
        <v>227</v>
      </c>
    </row>
    <row r="16" spans="1:18" x14ac:dyDescent="0.25">
      <c r="A16" s="39" t="s">
        <v>63</v>
      </c>
      <c r="B16" s="39" t="s">
        <v>0</v>
      </c>
      <c r="C16" s="39" t="s">
        <v>117</v>
      </c>
      <c r="D16" s="39" t="s">
        <v>173</v>
      </c>
      <c r="E16">
        <v>1</v>
      </c>
      <c r="G16"/>
      <c r="O16" t="s">
        <v>63</v>
      </c>
      <c r="P16" t="s">
        <v>0</v>
      </c>
      <c r="Q16" t="s">
        <v>117</v>
      </c>
      <c r="R16" t="s">
        <v>173</v>
      </c>
    </row>
    <row r="17" spans="1:18" x14ac:dyDescent="0.25">
      <c r="A17" s="39" t="s">
        <v>64</v>
      </c>
      <c r="B17" s="39" t="s">
        <v>0</v>
      </c>
      <c r="C17" s="39" t="s">
        <v>117</v>
      </c>
      <c r="D17" s="39" t="s">
        <v>173</v>
      </c>
      <c r="E17">
        <v>1</v>
      </c>
      <c r="G17"/>
      <c r="O17" t="s">
        <v>64</v>
      </c>
      <c r="P17" t="s">
        <v>0</v>
      </c>
      <c r="Q17" t="s">
        <v>117</v>
      </c>
      <c r="R17" t="s">
        <v>173</v>
      </c>
    </row>
    <row r="18" spans="1:18" x14ac:dyDescent="0.25">
      <c r="A18" s="39" t="s">
        <v>65</v>
      </c>
      <c r="B18" s="39" t="s">
        <v>0</v>
      </c>
      <c r="C18" s="39" t="s">
        <v>1</v>
      </c>
      <c r="D18" s="39" t="s">
        <v>1</v>
      </c>
      <c r="E18">
        <v>-1</v>
      </c>
      <c r="G18"/>
      <c r="O18" t="s">
        <v>65</v>
      </c>
      <c r="P18" t="s">
        <v>0</v>
      </c>
      <c r="Q18" t="s">
        <v>1</v>
      </c>
      <c r="R18" t="s">
        <v>1</v>
      </c>
    </row>
    <row r="19" spans="1:18" x14ac:dyDescent="0.25">
      <c r="A19" s="39" t="s">
        <v>66</v>
      </c>
      <c r="B19" s="39" t="s">
        <v>0</v>
      </c>
      <c r="C19" s="39" t="s">
        <v>117</v>
      </c>
      <c r="D19" s="39" t="s">
        <v>173</v>
      </c>
      <c r="E19">
        <v>1</v>
      </c>
      <c r="G19"/>
      <c r="O19" t="s">
        <v>66</v>
      </c>
      <c r="P19" t="s">
        <v>0</v>
      </c>
      <c r="Q19" t="s">
        <v>117</v>
      </c>
      <c r="R19" t="s">
        <v>173</v>
      </c>
    </row>
    <row r="20" spans="1:18" x14ac:dyDescent="0.25">
      <c r="A20" s="39" t="s">
        <v>67</v>
      </c>
      <c r="B20" s="39" t="s">
        <v>0</v>
      </c>
      <c r="C20" s="39" t="s">
        <v>117</v>
      </c>
      <c r="D20" s="39" t="s">
        <v>173</v>
      </c>
      <c r="E20">
        <v>1</v>
      </c>
      <c r="G20"/>
      <c r="O20" t="s">
        <v>67</v>
      </c>
      <c r="P20" t="s">
        <v>0</v>
      </c>
      <c r="Q20" t="s">
        <v>117</v>
      </c>
      <c r="R20" t="s">
        <v>173</v>
      </c>
    </row>
    <row r="21" spans="1:18" x14ac:dyDescent="0.25">
      <c r="A21" s="39" t="s">
        <v>68</v>
      </c>
      <c r="B21" s="39" t="s">
        <v>0</v>
      </c>
      <c r="C21" s="39" t="s">
        <v>1</v>
      </c>
      <c r="D21" s="39" t="s">
        <v>1</v>
      </c>
      <c r="E21">
        <v>-1</v>
      </c>
      <c r="G21"/>
      <c r="O21" t="s">
        <v>68</v>
      </c>
      <c r="P21" t="s">
        <v>0</v>
      </c>
      <c r="Q21" t="s">
        <v>1</v>
      </c>
      <c r="R21" t="s">
        <v>1</v>
      </c>
    </row>
    <row r="22" spans="1:18" x14ac:dyDescent="0.25">
      <c r="A22" s="39" t="s">
        <v>69</v>
      </c>
      <c r="B22" s="39" t="s">
        <v>0</v>
      </c>
      <c r="C22" s="39" t="s">
        <v>117</v>
      </c>
      <c r="D22" s="39" t="s">
        <v>173</v>
      </c>
      <c r="E22">
        <v>1</v>
      </c>
      <c r="G22"/>
      <c r="O22" t="s">
        <v>69</v>
      </c>
      <c r="P22" t="s">
        <v>0</v>
      </c>
      <c r="Q22" t="s">
        <v>117</v>
      </c>
      <c r="R22" t="s">
        <v>173</v>
      </c>
    </row>
    <row r="23" spans="1:18" x14ac:dyDescent="0.25">
      <c r="A23" s="39" t="s">
        <v>70</v>
      </c>
      <c r="B23" s="39" t="s">
        <v>0</v>
      </c>
      <c r="C23" s="39" t="s">
        <v>1</v>
      </c>
      <c r="D23" s="39" t="s">
        <v>1</v>
      </c>
      <c r="E23">
        <v>-1</v>
      </c>
      <c r="G23"/>
      <c r="O23" t="s">
        <v>70</v>
      </c>
      <c r="P23" t="s">
        <v>0</v>
      </c>
      <c r="Q23" t="s">
        <v>1</v>
      </c>
      <c r="R23" t="s">
        <v>1</v>
      </c>
    </row>
    <row r="24" spans="1:18" x14ac:dyDescent="0.25">
      <c r="A24" s="39" t="s">
        <v>71</v>
      </c>
      <c r="B24" s="39" t="s">
        <v>0</v>
      </c>
      <c r="C24" s="39" t="s">
        <v>117</v>
      </c>
      <c r="D24" s="39" t="s">
        <v>173</v>
      </c>
      <c r="E24">
        <v>1</v>
      </c>
      <c r="G24"/>
      <c r="O24" t="s">
        <v>71</v>
      </c>
      <c r="P24" t="s">
        <v>0</v>
      </c>
      <c r="Q24" t="s">
        <v>117</v>
      </c>
      <c r="R24" t="s">
        <v>173</v>
      </c>
    </row>
    <row r="25" spans="1:18" x14ac:dyDescent="0.25">
      <c r="A25" s="39" t="s">
        <v>72</v>
      </c>
      <c r="B25" s="39" t="s">
        <v>0</v>
      </c>
      <c r="C25" s="39" t="s">
        <v>117</v>
      </c>
      <c r="D25" s="39" t="s">
        <v>173</v>
      </c>
      <c r="E25">
        <v>1</v>
      </c>
      <c r="G25"/>
      <c r="O25" t="s">
        <v>72</v>
      </c>
      <c r="P25" t="s">
        <v>0</v>
      </c>
      <c r="Q25" t="s">
        <v>117</v>
      </c>
      <c r="R25" t="s">
        <v>173</v>
      </c>
    </row>
    <row r="26" spans="1:18" x14ac:dyDescent="0.25">
      <c r="A26" s="39" t="s">
        <v>73</v>
      </c>
      <c r="B26" s="39" t="s">
        <v>0</v>
      </c>
      <c r="C26" s="39" t="s">
        <v>117</v>
      </c>
      <c r="D26" s="39" t="s">
        <v>173</v>
      </c>
      <c r="E26">
        <v>1</v>
      </c>
      <c r="G26"/>
      <c r="O26" t="s">
        <v>73</v>
      </c>
      <c r="P26" t="s">
        <v>0</v>
      </c>
      <c r="Q26" t="s">
        <v>117</v>
      </c>
      <c r="R26" t="s">
        <v>173</v>
      </c>
    </row>
    <row r="27" spans="1:18" x14ac:dyDescent="0.25">
      <c r="A27" s="39" t="s">
        <v>74</v>
      </c>
      <c r="B27" s="39" t="s">
        <v>0</v>
      </c>
      <c r="C27" s="39" t="s">
        <v>1</v>
      </c>
      <c r="D27" s="39" t="s">
        <v>1</v>
      </c>
      <c r="E27">
        <v>-1</v>
      </c>
      <c r="G27"/>
      <c r="O27" t="s">
        <v>74</v>
      </c>
      <c r="P27" t="s">
        <v>0</v>
      </c>
      <c r="Q27" t="s">
        <v>1</v>
      </c>
      <c r="R27" t="s">
        <v>1</v>
      </c>
    </row>
    <row r="28" spans="1:18" x14ac:dyDescent="0.25">
      <c r="A28" s="39" t="s">
        <v>21</v>
      </c>
      <c r="B28" s="39" t="s">
        <v>0</v>
      </c>
      <c r="C28" s="39" t="s">
        <v>117</v>
      </c>
      <c r="D28" s="39" t="s">
        <v>173</v>
      </c>
      <c r="E28">
        <v>1</v>
      </c>
      <c r="G28"/>
      <c r="O28" t="s">
        <v>21</v>
      </c>
      <c r="P28" t="s">
        <v>0</v>
      </c>
      <c r="Q28" t="s">
        <v>117</v>
      </c>
      <c r="R28" t="s">
        <v>173</v>
      </c>
    </row>
    <row r="29" spans="1:18" x14ac:dyDescent="0.25">
      <c r="A29" s="39" t="s">
        <v>27</v>
      </c>
      <c r="B29" s="39" t="s">
        <v>0</v>
      </c>
      <c r="C29" s="39" t="s">
        <v>117</v>
      </c>
      <c r="D29" s="39" t="s">
        <v>173</v>
      </c>
      <c r="E29">
        <v>1</v>
      </c>
      <c r="G29"/>
      <c r="O29" t="s">
        <v>27</v>
      </c>
      <c r="P29" t="s">
        <v>0</v>
      </c>
      <c r="Q29" t="s">
        <v>117</v>
      </c>
      <c r="R29" t="s">
        <v>173</v>
      </c>
    </row>
    <row r="30" spans="1:18" x14ac:dyDescent="0.25">
      <c r="A30" s="39" t="s">
        <v>75</v>
      </c>
      <c r="B30" s="39" t="s">
        <v>0</v>
      </c>
      <c r="C30" s="39" t="s">
        <v>117</v>
      </c>
      <c r="D30" s="39" t="s">
        <v>173</v>
      </c>
      <c r="E30">
        <v>1</v>
      </c>
      <c r="G30"/>
      <c r="O30" t="s">
        <v>75</v>
      </c>
      <c r="P30" t="s">
        <v>0</v>
      </c>
      <c r="Q30" t="s">
        <v>117</v>
      </c>
      <c r="R30" t="s">
        <v>173</v>
      </c>
    </row>
    <row r="31" spans="1:18" x14ac:dyDescent="0.25">
      <c r="A31" s="39" t="s">
        <v>76</v>
      </c>
      <c r="B31" s="39" t="s">
        <v>0</v>
      </c>
      <c r="C31" s="39" t="s">
        <v>119</v>
      </c>
      <c r="D31" s="39" t="s">
        <v>177</v>
      </c>
      <c r="E31">
        <v>1</v>
      </c>
      <c r="G31"/>
      <c r="O31" t="s">
        <v>76</v>
      </c>
      <c r="P31" t="s">
        <v>0</v>
      </c>
      <c r="Q31" t="s">
        <v>119</v>
      </c>
      <c r="R31" t="s">
        <v>177</v>
      </c>
    </row>
    <row r="32" spans="1:18" x14ac:dyDescent="0.25">
      <c r="A32" s="39" t="s">
        <v>77</v>
      </c>
      <c r="B32" s="39" t="s">
        <v>0</v>
      </c>
      <c r="C32" s="39" t="s">
        <v>119</v>
      </c>
      <c r="D32" s="39" t="s">
        <v>177</v>
      </c>
      <c r="E32">
        <v>1</v>
      </c>
      <c r="G32"/>
      <c r="O32" t="s">
        <v>77</v>
      </c>
      <c r="P32" t="s">
        <v>0</v>
      </c>
      <c r="Q32" t="s">
        <v>119</v>
      </c>
      <c r="R32" t="s">
        <v>177</v>
      </c>
    </row>
    <row r="33" spans="1:18" x14ac:dyDescent="0.25">
      <c r="A33" s="39" t="s">
        <v>2</v>
      </c>
      <c r="B33" s="39" t="s">
        <v>0</v>
      </c>
      <c r="C33" s="39" t="s">
        <v>129</v>
      </c>
      <c r="D33" s="39" t="s">
        <v>165</v>
      </c>
      <c r="E33">
        <v>1</v>
      </c>
      <c r="G33"/>
      <c r="O33" t="s">
        <v>2</v>
      </c>
      <c r="P33" t="s">
        <v>0</v>
      </c>
      <c r="Q33" t="s">
        <v>129</v>
      </c>
      <c r="R33" t="s">
        <v>165</v>
      </c>
    </row>
    <row r="34" spans="1:18" x14ac:dyDescent="0.25">
      <c r="A34" s="39" t="s">
        <v>78</v>
      </c>
      <c r="B34" s="39" t="s">
        <v>0</v>
      </c>
      <c r="C34" s="39" t="s">
        <v>120</v>
      </c>
      <c r="D34" s="39" t="s">
        <v>166</v>
      </c>
      <c r="E34">
        <v>1</v>
      </c>
      <c r="G34"/>
      <c r="O34" t="s">
        <v>78</v>
      </c>
      <c r="P34" t="s">
        <v>0</v>
      </c>
      <c r="Q34" t="s">
        <v>120</v>
      </c>
      <c r="R34" t="s">
        <v>166</v>
      </c>
    </row>
    <row r="35" spans="1:18" x14ac:dyDescent="0.25">
      <c r="A35" s="39" t="s">
        <v>79</v>
      </c>
      <c r="B35" s="39" t="s">
        <v>0</v>
      </c>
      <c r="C35" s="39" t="s">
        <v>116</v>
      </c>
      <c r="D35" s="39" t="s">
        <v>153</v>
      </c>
      <c r="E35" s="39">
        <v>-1</v>
      </c>
      <c r="G35"/>
      <c r="O35" t="s">
        <v>79</v>
      </c>
      <c r="P35" t="s">
        <v>0</v>
      </c>
      <c r="Q35" t="s">
        <v>116</v>
      </c>
      <c r="R35" t="s">
        <v>153</v>
      </c>
    </row>
    <row r="36" spans="1:18" x14ac:dyDescent="0.25">
      <c r="A36" s="39" t="s">
        <v>80</v>
      </c>
      <c r="B36" s="39" t="s">
        <v>0</v>
      </c>
      <c r="C36" s="39" t="s">
        <v>120</v>
      </c>
      <c r="D36" s="39" t="s">
        <v>167</v>
      </c>
      <c r="E36" s="39">
        <v>1</v>
      </c>
      <c r="G36"/>
      <c r="O36" t="s">
        <v>80</v>
      </c>
      <c r="P36" t="s">
        <v>0</v>
      </c>
      <c r="Q36" t="s">
        <v>120</v>
      </c>
      <c r="R36" t="s">
        <v>167</v>
      </c>
    </row>
    <row r="37" spans="1:18" x14ac:dyDescent="0.25">
      <c r="A37" s="39" t="s">
        <v>81</v>
      </c>
      <c r="B37" s="39" t="s">
        <v>0</v>
      </c>
      <c r="C37" s="39" t="s">
        <v>118</v>
      </c>
      <c r="D37" s="39" t="s">
        <v>164</v>
      </c>
      <c r="E37" s="39">
        <v>1</v>
      </c>
      <c r="G37"/>
      <c r="O37" t="s">
        <v>81</v>
      </c>
      <c r="P37" t="s">
        <v>0</v>
      </c>
      <c r="Q37" t="s">
        <v>118</v>
      </c>
      <c r="R37" t="s">
        <v>164</v>
      </c>
    </row>
    <row r="38" spans="1:18" x14ac:dyDescent="0.25">
      <c r="A38" s="39" t="s">
        <v>19</v>
      </c>
      <c r="B38" s="39" t="s">
        <v>0</v>
      </c>
      <c r="C38" s="39" t="s">
        <v>130</v>
      </c>
      <c r="D38" s="39" t="s">
        <v>168</v>
      </c>
      <c r="E38" s="39">
        <v>1</v>
      </c>
      <c r="G38"/>
      <c r="O38" t="s">
        <v>19</v>
      </c>
      <c r="P38" t="s">
        <v>0</v>
      </c>
      <c r="Q38" t="s">
        <v>130</v>
      </c>
      <c r="R38" t="s">
        <v>168</v>
      </c>
    </row>
    <row r="39" spans="1:18" x14ac:dyDescent="0.25">
      <c r="A39" s="39" t="s">
        <v>82</v>
      </c>
      <c r="B39" s="39" t="s">
        <v>0</v>
      </c>
      <c r="C39" s="39" t="s">
        <v>130</v>
      </c>
      <c r="D39" s="39" t="s">
        <v>224</v>
      </c>
      <c r="E39" s="39">
        <v>1</v>
      </c>
      <c r="G39"/>
      <c r="O39" t="s">
        <v>82</v>
      </c>
      <c r="P39" t="s">
        <v>0</v>
      </c>
      <c r="Q39" t="s">
        <v>130</v>
      </c>
      <c r="R39" t="s">
        <v>224</v>
      </c>
    </row>
    <row r="40" spans="1:18" x14ac:dyDescent="0.25">
      <c r="A40" s="39" t="s">
        <v>83</v>
      </c>
      <c r="B40" s="39" t="s">
        <v>0</v>
      </c>
      <c r="C40" s="39" t="s">
        <v>118</v>
      </c>
      <c r="D40" s="39" t="s">
        <v>169</v>
      </c>
      <c r="E40" s="39">
        <v>1</v>
      </c>
      <c r="G40"/>
      <c r="O40" t="s">
        <v>83</v>
      </c>
      <c r="P40" t="s">
        <v>0</v>
      </c>
      <c r="Q40" t="s">
        <v>118</v>
      </c>
      <c r="R40" t="s">
        <v>169</v>
      </c>
    </row>
    <row r="41" spans="1:18" x14ac:dyDescent="0.25">
      <c r="A41" s="39" t="s">
        <v>246</v>
      </c>
      <c r="B41" s="39" t="s">
        <v>3</v>
      </c>
      <c r="C41" s="39" t="s">
        <v>135</v>
      </c>
      <c r="D41" s="39" t="s">
        <v>183</v>
      </c>
      <c r="E41">
        <v>-1</v>
      </c>
      <c r="G41"/>
      <c r="O41" t="s">
        <v>84</v>
      </c>
      <c r="P41" t="s">
        <v>3</v>
      </c>
      <c r="Q41" t="s">
        <v>135</v>
      </c>
      <c r="R41" t="s">
        <v>183</v>
      </c>
    </row>
    <row r="42" spans="1:18" x14ac:dyDescent="0.25">
      <c r="A42" s="39" t="s">
        <v>134</v>
      </c>
      <c r="B42" s="39" t="s">
        <v>3</v>
      </c>
      <c r="C42" s="39" t="s">
        <v>134</v>
      </c>
      <c r="D42" s="39" t="s">
        <v>134</v>
      </c>
      <c r="E42">
        <v>-1</v>
      </c>
      <c r="G42"/>
      <c r="O42" t="s">
        <v>85</v>
      </c>
      <c r="P42" t="s">
        <v>3</v>
      </c>
      <c r="Q42" t="s">
        <v>135</v>
      </c>
      <c r="R42" t="s">
        <v>184</v>
      </c>
    </row>
    <row r="43" spans="1:18" x14ac:dyDescent="0.25">
      <c r="A43" s="39" t="s">
        <v>86</v>
      </c>
      <c r="B43" s="39" t="s">
        <v>3</v>
      </c>
      <c r="C43" s="39" t="s">
        <v>4</v>
      </c>
      <c r="D43" s="39" t="s">
        <v>170</v>
      </c>
      <c r="E43">
        <v>1</v>
      </c>
      <c r="G43"/>
      <c r="O43" t="s">
        <v>86</v>
      </c>
      <c r="P43" t="s">
        <v>3</v>
      </c>
      <c r="Q43" t="s">
        <v>4</v>
      </c>
      <c r="R43" t="s">
        <v>170</v>
      </c>
    </row>
    <row r="44" spans="1:18" x14ac:dyDescent="0.25">
      <c r="A44" s="39" t="s">
        <v>87</v>
      </c>
      <c r="B44" s="39" t="s">
        <v>3</v>
      </c>
      <c r="C44" s="39" t="s">
        <v>4</v>
      </c>
      <c r="D44" s="39" t="s">
        <v>171</v>
      </c>
      <c r="E44">
        <v>1</v>
      </c>
      <c r="G44"/>
      <c r="O44" t="s">
        <v>87</v>
      </c>
      <c r="P44" t="s">
        <v>3</v>
      </c>
      <c r="Q44" t="s">
        <v>4</v>
      </c>
      <c r="R44" t="s">
        <v>171</v>
      </c>
    </row>
    <row r="45" spans="1:18" x14ac:dyDescent="0.25">
      <c r="A45" s="39" t="s">
        <v>88</v>
      </c>
      <c r="B45" s="39" t="s">
        <v>3</v>
      </c>
      <c r="C45" s="39" t="s">
        <v>4</v>
      </c>
      <c r="D45" s="39" t="s">
        <v>171</v>
      </c>
      <c r="E45">
        <v>1</v>
      </c>
      <c r="G45"/>
      <c r="O45" t="s">
        <v>88</v>
      </c>
      <c r="P45" t="s">
        <v>3</v>
      </c>
      <c r="Q45" t="s">
        <v>4</v>
      </c>
      <c r="R45" t="s">
        <v>171</v>
      </c>
    </row>
    <row r="46" spans="1:18" x14ac:dyDescent="0.25">
      <c r="A46" s="39" t="s">
        <v>89</v>
      </c>
      <c r="B46" s="39" t="s">
        <v>3</v>
      </c>
      <c r="C46" s="39" t="s">
        <v>4</v>
      </c>
      <c r="D46" s="39" t="s">
        <v>89</v>
      </c>
      <c r="E46" s="39">
        <v>1</v>
      </c>
      <c r="G46"/>
      <c r="O46" t="s">
        <v>89</v>
      </c>
      <c r="P46" t="s">
        <v>3</v>
      </c>
      <c r="Q46" t="s">
        <v>4</v>
      </c>
      <c r="R46" t="s">
        <v>89</v>
      </c>
    </row>
    <row r="47" spans="1:18" x14ac:dyDescent="0.25">
      <c r="A47" s="39" t="s">
        <v>90</v>
      </c>
      <c r="B47" s="39" t="s">
        <v>3</v>
      </c>
      <c r="C47" s="39" t="s">
        <v>40</v>
      </c>
      <c r="D47" s="39" t="s">
        <v>28</v>
      </c>
      <c r="E47" s="39">
        <v>1</v>
      </c>
      <c r="G47"/>
      <c r="O47" t="s">
        <v>90</v>
      </c>
      <c r="P47" t="s">
        <v>3</v>
      </c>
      <c r="Q47" t="s">
        <v>40</v>
      </c>
      <c r="R47" t="s">
        <v>28</v>
      </c>
    </row>
    <row r="48" spans="1:18" x14ac:dyDescent="0.25">
      <c r="A48" s="39" t="s">
        <v>91</v>
      </c>
      <c r="B48" s="39" t="s">
        <v>3</v>
      </c>
      <c r="C48" s="39" t="s">
        <v>5</v>
      </c>
      <c r="D48" s="39" t="s">
        <v>181</v>
      </c>
      <c r="E48" s="39">
        <v>1</v>
      </c>
      <c r="G48"/>
      <c r="O48" t="s">
        <v>91</v>
      </c>
      <c r="P48" t="s">
        <v>3</v>
      </c>
      <c r="Q48" t="s">
        <v>5</v>
      </c>
      <c r="R48" t="s">
        <v>181</v>
      </c>
    </row>
    <row r="49" spans="1:18" x14ac:dyDescent="0.25">
      <c r="A49" s="39" t="s">
        <v>92</v>
      </c>
      <c r="B49" s="39" t="s">
        <v>3</v>
      </c>
      <c r="C49" s="39" t="s">
        <v>5</v>
      </c>
      <c r="D49" s="39" t="s">
        <v>181</v>
      </c>
      <c r="E49" s="39">
        <v>1</v>
      </c>
      <c r="G49"/>
      <c r="O49" t="s">
        <v>92</v>
      </c>
      <c r="P49" t="s">
        <v>3</v>
      </c>
      <c r="Q49" t="s">
        <v>5</v>
      </c>
      <c r="R49" t="s">
        <v>181</v>
      </c>
    </row>
    <row r="50" spans="1:18" x14ac:dyDescent="0.25">
      <c r="A50" s="39" t="s">
        <v>93</v>
      </c>
      <c r="B50" s="39" t="s">
        <v>3</v>
      </c>
      <c r="C50" s="39" t="s">
        <v>136</v>
      </c>
      <c r="D50" s="39" t="s">
        <v>172</v>
      </c>
      <c r="E50" s="39">
        <v>1</v>
      </c>
      <c r="G50"/>
      <c r="O50" t="s">
        <v>93</v>
      </c>
      <c r="P50" t="s">
        <v>3</v>
      </c>
      <c r="Q50" t="s">
        <v>136</v>
      </c>
      <c r="R50" t="s">
        <v>172</v>
      </c>
    </row>
    <row r="51" spans="1:18" x14ac:dyDescent="0.25">
      <c r="A51" s="39" t="s">
        <v>33</v>
      </c>
      <c r="B51" s="39" t="s">
        <v>3</v>
      </c>
      <c r="C51" s="39" t="s">
        <v>137</v>
      </c>
      <c r="D51" s="39" t="s">
        <v>186</v>
      </c>
      <c r="E51" s="39">
        <v>1</v>
      </c>
      <c r="G51"/>
      <c r="O51" t="s">
        <v>33</v>
      </c>
      <c r="P51" t="s">
        <v>3</v>
      </c>
      <c r="Q51" t="s">
        <v>137</v>
      </c>
      <c r="R51" t="s">
        <v>186</v>
      </c>
    </row>
    <row r="52" spans="1:18" x14ac:dyDescent="0.25">
      <c r="A52" s="39" t="s">
        <v>94</v>
      </c>
      <c r="B52" s="39" t="s">
        <v>3</v>
      </c>
      <c r="C52" s="39" t="s">
        <v>138</v>
      </c>
      <c r="D52" s="39" t="s">
        <v>94</v>
      </c>
      <c r="E52" s="39">
        <v>1</v>
      </c>
      <c r="G52"/>
      <c r="O52" t="s">
        <v>94</v>
      </c>
      <c r="P52" t="s">
        <v>3</v>
      </c>
      <c r="Q52" t="s">
        <v>138</v>
      </c>
      <c r="R52" t="s">
        <v>94</v>
      </c>
    </row>
    <row r="53" spans="1:18" x14ac:dyDescent="0.25">
      <c r="A53" s="39" t="s">
        <v>95</v>
      </c>
      <c r="B53" s="39" t="s">
        <v>3</v>
      </c>
      <c r="C53" s="39" t="s">
        <v>136</v>
      </c>
      <c r="D53" s="39" t="s">
        <v>172</v>
      </c>
      <c r="E53" s="39">
        <v>1</v>
      </c>
      <c r="G53"/>
      <c r="O53" t="s">
        <v>95</v>
      </c>
      <c r="P53" t="s">
        <v>3</v>
      </c>
      <c r="Q53" t="s">
        <v>136</v>
      </c>
      <c r="R53" t="s">
        <v>172</v>
      </c>
    </row>
    <row r="54" spans="1:18" x14ac:dyDescent="0.25">
      <c r="A54" s="39" t="s">
        <v>96</v>
      </c>
      <c r="B54" s="39" t="s">
        <v>3</v>
      </c>
      <c r="C54" s="39" t="s">
        <v>136</v>
      </c>
      <c r="D54" s="39" t="s">
        <v>172</v>
      </c>
      <c r="E54" s="39">
        <v>1</v>
      </c>
      <c r="G54"/>
      <c r="O54" t="s">
        <v>96</v>
      </c>
      <c r="P54" t="s">
        <v>3</v>
      </c>
      <c r="Q54" t="s">
        <v>136</v>
      </c>
      <c r="R54" t="s">
        <v>172</v>
      </c>
    </row>
    <row r="55" spans="1:18" x14ac:dyDescent="0.25">
      <c r="A55" s="39" t="s">
        <v>97</v>
      </c>
      <c r="B55" s="39" t="s">
        <v>3</v>
      </c>
      <c r="C55" s="39" t="s">
        <v>136</v>
      </c>
      <c r="D55" s="39" t="s">
        <v>172</v>
      </c>
      <c r="E55" s="39">
        <v>1</v>
      </c>
      <c r="G55"/>
      <c r="O55" t="s">
        <v>97</v>
      </c>
      <c r="P55" t="s">
        <v>3</v>
      </c>
      <c r="Q55" t="s">
        <v>136</v>
      </c>
      <c r="R55" t="s">
        <v>172</v>
      </c>
    </row>
    <row r="56" spans="1:18" x14ac:dyDescent="0.25">
      <c r="A56" s="39" t="s">
        <v>98</v>
      </c>
      <c r="B56" s="39" t="s">
        <v>3</v>
      </c>
      <c r="C56" s="39" t="s">
        <v>136</v>
      </c>
      <c r="D56" s="39" t="s">
        <v>172</v>
      </c>
      <c r="E56" s="39">
        <v>1</v>
      </c>
      <c r="G56"/>
      <c r="O56" t="s">
        <v>98</v>
      </c>
      <c r="P56" t="s">
        <v>3</v>
      </c>
      <c r="Q56" t="s">
        <v>136</v>
      </c>
      <c r="R56" t="s">
        <v>172</v>
      </c>
    </row>
    <row r="57" spans="1:18" x14ac:dyDescent="0.25">
      <c r="A57" s="39" t="s">
        <v>99</v>
      </c>
      <c r="B57" s="39" t="s">
        <v>3</v>
      </c>
      <c r="C57" s="39" t="s">
        <v>136</v>
      </c>
      <c r="D57" s="39" t="s">
        <v>172</v>
      </c>
      <c r="E57" s="39">
        <v>1</v>
      </c>
      <c r="G57"/>
      <c r="O57" t="s">
        <v>99</v>
      </c>
      <c r="P57" t="s">
        <v>3</v>
      </c>
      <c r="Q57" t="s">
        <v>136</v>
      </c>
      <c r="R57" t="s">
        <v>172</v>
      </c>
    </row>
    <row r="58" spans="1:18" x14ac:dyDescent="0.25">
      <c r="A58" s="39" t="s">
        <v>100</v>
      </c>
      <c r="B58" s="39" t="s">
        <v>3</v>
      </c>
      <c r="C58" s="39" t="s">
        <v>136</v>
      </c>
      <c r="D58" s="39" t="s">
        <v>172</v>
      </c>
      <c r="E58" s="39">
        <v>1</v>
      </c>
      <c r="G58"/>
      <c r="O58" t="s">
        <v>100</v>
      </c>
      <c r="P58" t="s">
        <v>3</v>
      </c>
      <c r="Q58" t="s">
        <v>136</v>
      </c>
      <c r="R58" t="s">
        <v>172</v>
      </c>
    </row>
    <row r="59" spans="1:18" x14ac:dyDescent="0.25">
      <c r="A59" s="39" t="s">
        <v>30</v>
      </c>
      <c r="B59" s="39" t="s">
        <v>3</v>
      </c>
      <c r="C59" s="39" t="s">
        <v>139</v>
      </c>
      <c r="D59" s="39" t="s">
        <v>187</v>
      </c>
      <c r="E59" s="39">
        <v>1</v>
      </c>
      <c r="G59"/>
      <c r="O59" t="s">
        <v>30</v>
      </c>
      <c r="P59" t="s">
        <v>3</v>
      </c>
      <c r="Q59" t="s">
        <v>139</v>
      </c>
      <c r="R59" t="s">
        <v>187</v>
      </c>
    </row>
    <row r="60" spans="1:18" x14ac:dyDescent="0.25">
      <c r="A60" s="39" t="s">
        <v>31</v>
      </c>
      <c r="B60" s="39" t="s">
        <v>3</v>
      </c>
      <c r="C60" s="39" t="s">
        <v>24</v>
      </c>
      <c r="D60" s="39" t="s">
        <v>180</v>
      </c>
      <c r="E60" s="39">
        <v>1</v>
      </c>
      <c r="G60"/>
      <c r="O60" t="s">
        <v>31</v>
      </c>
      <c r="P60" t="s">
        <v>3</v>
      </c>
      <c r="Q60" t="s">
        <v>24</v>
      </c>
      <c r="R60" t="s">
        <v>180</v>
      </c>
    </row>
    <row r="61" spans="1:18" x14ac:dyDescent="0.25">
      <c r="A61" s="39" t="s">
        <v>101</v>
      </c>
      <c r="B61" s="39" t="s">
        <v>3</v>
      </c>
      <c r="C61" s="39" t="s">
        <v>4</v>
      </c>
      <c r="D61" s="39" t="s">
        <v>170</v>
      </c>
      <c r="E61" s="39">
        <v>1</v>
      </c>
      <c r="G61"/>
      <c r="O61" t="s">
        <v>101</v>
      </c>
      <c r="P61" t="s">
        <v>3</v>
      </c>
      <c r="Q61" t="s">
        <v>4</v>
      </c>
      <c r="R61" t="s">
        <v>170</v>
      </c>
    </row>
    <row r="62" spans="1:18" x14ac:dyDescent="0.25">
      <c r="A62" s="39" t="s">
        <v>102</v>
      </c>
      <c r="B62" s="39" t="s">
        <v>3</v>
      </c>
      <c r="C62" s="39" t="s">
        <v>137</v>
      </c>
      <c r="D62" s="39" t="s">
        <v>36</v>
      </c>
      <c r="E62" s="39">
        <v>1</v>
      </c>
      <c r="G62"/>
      <c r="O62" t="s">
        <v>102</v>
      </c>
      <c r="P62" t="s">
        <v>3</v>
      </c>
      <c r="Q62" t="s">
        <v>137</v>
      </c>
      <c r="R62" t="s">
        <v>36</v>
      </c>
    </row>
    <row r="63" spans="1:18" x14ac:dyDescent="0.25">
      <c r="A63" s="39" t="s">
        <v>20</v>
      </c>
      <c r="B63" s="39" t="s">
        <v>3</v>
      </c>
      <c r="C63" s="39" t="s">
        <v>140</v>
      </c>
      <c r="D63" s="39" t="s">
        <v>185</v>
      </c>
      <c r="E63" s="39">
        <v>1</v>
      </c>
      <c r="G63"/>
      <c r="O63" t="s">
        <v>20</v>
      </c>
      <c r="P63" t="s">
        <v>3</v>
      </c>
      <c r="Q63" t="s">
        <v>140</v>
      </c>
      <c r="R63" t="s">
        <v>185</v>
      </c>
    </row>
    <row r="64" spans="1:18" x14ac:dyDescent="0.25">
      <c r="A64" s="39" t="s">
        <v>29</v>
      </c>
      <c r="B64" s="39" t="s">
        <v>3</v>
      </c>
      <c r="C64" s="39" t="s">
        <v>8</v>
      </c>
      <c r="D64" s="39" t="s">
        <v>174</v>
      </c>
      <c r="E64" s="39">
        <v>1</v>
      </c>
      <c r="G64"/>
      <c r="O64" t="s">
        <v>29</v>
      </c>
      <c r="P64" t="s">
        <v>3</v>
      </c>
      <c r="Q64" t="s">
        <v>8</v>
      </c>
      <c r="R64" t="s">
        <v>174</v>
      </c>
    </row>
    <row r="65" spans="1:18" x14ac:dyDescent="0.25">
      <c r="A65" s="39" t="s">
        <v>41</v>
      </c>
      <c r="B65" s="39" t="s">
        <v>3</v>
      </c>
      <c r="C65" s="39" t="s">
        <v>8</v>
      </c>
      <c r="D65" s="39" t="s">
        <v>174</v>
      </c>
      <c r="E65" s="39">
        <v>1</v>
      </c>
      <c r="G65"/>
      <c r="O65" t="s">
        <v>41</v>
      </c>
      <c r="P65" t="s">
        <v>3</v>
      </c>
      <c r="Q65" t="s">
        <v>8</v>
      </c>
      <c r="R65" t="s">
        <v>174</v>
      </c>
    </row>
    <row r="66" spans="1:18" x14ac:dyDescent="0.25">
      <c r="A66" s="39" t="s">
        <v>103</v>
      </c>
      <c r="B66" s="39" t="s">
        <v>3</v>
      </c>
      <c r="C66" s="39" t="s">
        <v>8</v>
      </c>
      <c r="D66" s="39" t="s">
        <v>174</v>
      </c>
      <c r="E66" s="39">
        <v>1</v>
      </c>
      <c r="G66"/>
      <c r="O66" t="s">
        <v>103</v>
      </c>
      <c r="P66" t="s">
        <v>3</v>
      </c>
      <c r="Q66" t="s">
        <v>8</v>
      </c>
      <c r="R66" t="s">
        <v>174</v>
      </c>
    </row>
    <row r="67" spans="1:18" x14ac:dyDescent="0.25">
      <c r="A67" s="39" t="s">
        <v>104</v>
      </c>
      <c r="B67" s="39" t="s">
        <v>3</v>
      </c>
      <c r="C67" s="39" t="s">
        <v>23</v>
      </c>
      <c r="D67" s="39" t="s">
        <v>104</v>
      </c>
      <c r="E67" s="39">
        <v>1</v>
      </c>
      <c r="G67"/>
      <c r="O67" t="s">
        <v>104</v>
      </c>
      <c r="P67" t="s">
        <v>3</v>
      </c>
      <c r="Q67" t="s">
        <v>23</v>
      </c>
      <c r="R67" t="s">
        <v>104</v>
      </c>
    </row>
    <row r="68" spans="1:18" x14ac:dyDescent="0.25">
      <c r="A68" s="39" t="s">
        <v>105</v>
      </c>
      <c r="B68" s="39" t="s">
        <v>3</v>
      </c>
      <c r="C68" s="39" t="s">
        <v>139</v>
      </c>
      <c r="D68" s="39" t="s">
        <v>188</v>
      </c>
      <c r="E68" s="39">
        <v>1</v>
      </c>
      <c r="G68"/>
      <c r="O68" t="s">
        <v>105</v>
      </c>
      <c r="P68" t="s">
        <v>3</v>
      </c>
      <c r="Q68" t="s">
        <v>139</v>
      </c>
      <c r="R68" t="s">
        <v>188</v>
      </c>
    </row>
    <row r="69" spans="1:18" x14ac:dyDescent="0.25">
      <c r="A69" s="39" t="s">
        <v>106</v>
      </c>
      <c r="B69" s="39" t="s">
        <v>3</v>
      </c>
      <c r="C69" s="39" t="s">
        <v>8</v>
      </c>
      <c r="D69" s="39" t="s">
        <v>175</v>
      </c>
      <c r="E69" s="39">
        <v>1</v>
      </c>
      <c r="G69"/>
      <c r="O69" t="s">
        <v>106</v>
      </c>
      <c r="P69" t="s">
        <v>3</v>
      </c>
      <c r="Q69" t="s">
        <v>8</v>
      </c>
      <c r="R69" t="s">
        <v>175</v>
      </c>
    </row>
    <row r="70" spans="1:18" x14ac:dyDescent="0.25">
      <c r="A70" s="39" t="s">
        <v>32</v>
      </c>
      <c r="B70" s="39" t="s">
        <v>3</v>
      </c>
      <c r="C70" s="39" t="s">
        <v>8</v>
      </c>
      <c r="D70" s="39" t="s">
        <v>175</v>
      </c>
      <c r="E70" s="39">
        <v>1</v>
      </c>
      <c r="G70"/>
      <c r="O70" t="s">
        <v>32</v>
      </c>
      <c r="P70" t="s">
        <v>3</v>
      </c>
      <c r="Q70" t="s">
        <v>8</v>
      </c>
      <c r="R70" t="s">
        <v>175</v>
      </c>
    </row>
    <row r="71" spans="1:18" x14ac:dyDescent="0.25">
      <c r="A71" s="39" t="s">
        <v>35</v>
      </c>
      <c r="B71" s="39" t="s">
        <v>3</v>
      </c>
      <c r="C71" s="39" t="s">
        <v>35</v>
      </c>
      <c r="D71" s="39" t="s">
        <v>225</v>
      </c>
      <c r="E71" s="39">
        <v>1</v>
      </c>
      <c r="G71"/>
      <c r="O71" t="s">
        <v>35</v>
      </c>
      <c r="P71" t="s">
        <v>3</v>
      </c>
      <c r="Q71" t="s">
        <v>35</v>
      </c>
      <c r="R71" t="s">
        <v>225</v>
      </c>
    </row>
    <row r="72" spans="1:18" x14ac:dyDescent="0.25">
      <c r="A72" s="39" t="s">
        <v>38</v>
      </c>
      <c r="B72" s="39" t="s">
        <v>3</v>
      </c>
      <c r="C72" s="39" t="s">
        <v>38</v>
      </c>
      <c r="D72" s="39" t="s">
        <v>38</v>
      </c>
      <c r="E72" s="39">
        <v>1</v>
      </c>
      <c r="G72"/>
      <c r="O72" t="s">
        <v>38</v>
      </c>
      <c r="P72" t="s">
        <v>3</v>
      </c>
      <c r="Q72" t="s">
        <v>38</v>
      </c>
      <c r="R72" t="s">
        <v>38</v>
      </c>
    </row>
    <row r="73" spans="1:18" x14ac:dyDescent="0.25">
      <c r="A73" s="39" t="s">
        <v>107</v>
      </c>
      <c r="B73" s="39" t="s">
        <v>3</v>
      </c>
      <c r="C73" s="39" t="s">
        <v>5</v>
      </c>
      <c r="D73" s="39" t="s">
        <v>181</v>
      </c>
      <c r="E73" s="39">
        <v>1</v>
      </c>
      <c r="G73"/>
      <c r="O73" t="s">
        <v>107</v>
      </c>
      <c r="P73" t="s">
        <v>3</v>
      </c>
      <c r="Q73" t="s">
        <v>5</v>
      </c>
      <c r="R73" t="s">
        <v>181</v>
      </c>
    </row>
    <row r="74" spans="1:18" x14ac:dyDescent="0.25">
      <c r="A74" s="39" t="s">
        <v>108</v>
      </c>
      <c r="B74" s="39" t="s">
        <v>3</v>
      </c>
      <c r="C74" s="39" t="s">
        <v>5</v>
      </c>
      <c r="D74" s="39" t="s">
        <v>181</v>
      </c>
      <c r="E74" s="39">
        <v>1</v>
      </c>
      <c r="G74"/>
      <c r="O74" t="s">
        <v>108</v>
      </c>
      <c r="P74" t="s">
        <v>3</v>
      </c>
      <c r="Q74" t="s">
        <v>5</v>
      </c>
      <c r="R74" t="s">
        <v>181</v>
      </c>
    </row>
    <row r="75" spans="1:18" x14ac:dyDescent="0.25">
      <c r="A75" s="39" t="s">
        <v>9</v>
      </c>
      <c r="B75" s="39" t="s">
        <v>3</v>
      </c>
      <c r="C75" s="39" t="s">
        <v>9</v>
      </c>
      <c r="D75" s="39" t="s">
        <v>39</v>
      </c>
      <c r="E75" s="39">
        <v>1</v>
      </c>
      <c r="G75"/>
      <c r="O75" t="s">
        <v>9</v>
      </c>
      <c r="P75" t="s">
        <v>3</v>
      </c>
      <c r="Q75" t="s">
        <v>9</v>
      </c>
      <c r="R75" t="s">
        <v>39</v>
      </c>
    </row>
    <row r="76" spans="1:18" x14ac:dyDescent="0.25">
      <c r="A76" s="39" t="s">
        <v>109</v>
      </c>
      <c r="B76" s="39" t="s">
        <v>3</v>
      </c>
      <c r="C76" s="39" t="s">
        <v>139</v>
      </c>
      <c r="D76" s="39" t="s">
        <v>189</v>
      </c>
      <c r="E76" s="39">
        <v>1</v>
      </c>
      <c r="G76"/>
      <c r="O76" t="s">
        <v>109</v>
      </c>
      <c r="P76" t="s">
        <v>3</v>
      </c>
      <c r="Q76" t="s">
        <v>139</v>
      </c>
      <c r="R76" t="s">
        <v>189</v>
      </c>
    </row>
    <row r="77" spans="1:18" x14ac:dyDescent="0.25">
      <c r="A77" s="39" t="s">
        <v>110</v>
      </c>
      <c r="B77" s="39" t="s">
        <v>3</v>
      </c>
      <c r="C77" s="39" t="s">
        <v>139</v>
      </c>
      <c r="D77" s="39" t="s">
        <v>189</v>
      </c>
      <c r="E77" s="39">
        <v>1</v>
      </c>
      <c r="G77"/>
      <c r="O77" t="s">
        <v>110</v>
      </c>
      <c r="P77" t="s">
        <v>3</v>
      </c>
      <c r="Q77" t="s">
        <v>139</v>
      </c>
      <c r="R77" t="s">
        <v>189</v>
      </c>
    </row>
    <row r="78" spans="1:18" x14ac:dyDescent="0.25">
      <c r="A78" s="39" t="s">
        <v>111</v>
      </c>
      <c r="B78" s="39" t="s">
        <v>3</v>
      </c>
      <c r="C78" s="39" t="s">
        <v>23</v>
      </c>
      <c r="D78" s="39" t="s">
        <v>104</v>
      </c>
      <c r="E78" s="39">
        <v>1</v>
      </c>
      <c r="G78"/>
      <c r="O78" t="s">
        <v>111</v>
      </c>
      <c r="P78" t="s">
        <v>3</v>
      </c>
      <c r="Q78" t="s">
        <v>23</v>
      </c>
      <c r="R78" t="s">
        <v>104</v>
      </c>
    </row>
    <row r="79" spans="1:18" x14ac:dyDescent="0.25">
      <c r="A79" s="39" t="s">
        <v>112</v>
      </c>
      <c r="B79" s="39" t="s">
        <v>3</v>
      </c>
      <c r="C79" s="39" t="s">
        <v>7</v>
      </c>
      <c r="D79" s="39" t="s">
        <v>176</v>
      </c>
      <c r="E79" s="39">
        <v>1</v>
      </c>
      <c r="G79"/>
      <c r="O79" t="s">
        <v>112</v>
      </c>
      <c r="P79" t="s">
        <v>3</v>
      </c>
      <c r="Q79" t="s">
        <v>7</v>
      </c>
      <c r="R79" t="s">
        <v>176</v>
      </c>
    </row>
    <row r="80" spans="1:18" x14ac:dyDescent="0.25">
      <c r="A80" s="39" t="s">
        <v>126</v>
      </c>
      <c r="B80" s="39" t="s">
        <v>3</v>
      </c>
      <c r="C80" s="39" t="s">
        <v>25</v>
      </c>
      <c r="D80" s="39" t="s">
        <v>25</v>
      </c>
      <c r="E80">
        <v>1</v>
      </c>
      <c r="G80"/>
      <c r="O80" t="s">
        <v>126</v>
      </c>
      <c r="P80" t="s">
        <v>3</v>
      </c>
      <c r="Q80" t="s">
        <v>25</v>
      </c>
      <c r="R80" t="s">
        <v>25</v>
      </c>
    </row>
  </sheetData>
  <autoFilter ref="A1:E80" xr:uid="{00000000-0001-0000-0500-000000000000}"/>
  <sortState xmlns:xlrd2="http://schemas.microsoft.com/office/spreadsheetml/2017/richdata2" ref="G2:G11">
    <sortCondition ref="G2"/>
  </sortState>
  <conditionalFormatting sqref="A81:A1048576">
    <cfRule type="duplicateValues" dxfId="0" priority="258"/>
  </conditionalFormatting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45770-C430-42F2-9413-DDE3C82AEBAD}">
  <dimension ref="A1:D1"/>
  <sheetViews>
    <sheetView workbookViewId="0">
      <selection activeCell="A6" sqref="A6"/>
    </sheetView>
  </sheetViews>
  <sheetFormatPr defaultRowHeight="15" x14ac:dyDescent="0.25"/>
  <cols>
    <col min="1" max="1" width="28.7109375" bestFit="1" customWidth="1"/>
    <col min="2" max="2" width="8.28515625" bestFit="1" customWidth="1"/>
    <col min="3" max="3" width="26.5703125" bestFit="1" customWidth="1"/>
    <col min="4" max="4" width="57" bestFit="1" customWidth="1"/>
  </cols>
  <sheetData>
    <row r="1" spans="1:4" x14ac:dyDescent="0.25">
      <c r="A1" s="67" t="s">
        <v>50</v>
      </c>
      <c r="B1" s="67" t="s">
        <v>11</v>
      </c>
      <c r="C1" s="67" t="s">
        <v>12</v>
      </c>
      <c r="D1" s="67" t="s">
        <v>128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V24"/>
  <sheetViews>
    <sheetView workbookViewId="0">
      <selection sqref="A1:P10"/>
    </sheetView>
  </sheetViews>
  <sheetFormatPr defaultRowHeight="15" x14ac:dyDescent="0.25"/>
  <cols>
    <col min="1" max="1" width="9.42578125" customWidth="1"/>
    <col min="2" max="13" width="9.7109375" customWidth="1"/>
    <col min="14" max="16" width="9.7109375" style="39" customWidth="1"/>
  </cols>
  <sheetData>
    <row r="1" spans="1:22" x14ac:dyDescent="0.25">
      <c r="A1" s="32" t="s">
        <v>15</v>
      </c>
      <c r="B1" s="33">
        <v>43922</v>
      </c>
      <c r="C1" s="33">
        <v>43952</v>
      </c>
      <c r="D1" s="33">
        <v>43983</v>
      </c>
      <c r="E1" s="33">
        <v>44013</v>
      </c>
      <c r="F1" s="33">
        <v>44044</v>
      </c>
      <c r="G1" s="33">
        <v>44075</v>
      </c>
      <c r="H1" s="33">
        <v>44105</v>
      </c>
      <c r="I1" s="33">
        <v>44136</v>
      </c>
      <c r="J1" s="33">
        <v>44166</v>
      </c>
      <c r="K1" s="33">
        <v>44197</v>
      </c>
      <c r="L1" s="33">
        <v>44228</v>
      </c>
      <c r="M1" s="33">
        <v>44256</v>
      </c>
      <c r="N1" s="33">
        <v>44287</v>
      </c>
      <c r="O1" s="33">
        <v>44317</v>
      </c>
      <c r="P1" s="33">
        <v>44348</v>
      </c>
      <c r="Q1" s="7"/>
      <c r="R1" s="7"/>
      <c r="S1" s="7"/>
      <c r="T1" s="7"/>
      <c r="U1" s="7"/>
      <c r="V1" s="7"/>
    </row>
    <row r="2" spans="1:22" x14ac:dyDescent="0.25">
      <c r="A2" s="34" t="s">
        <v>113</v>
      </c>
      <c r="B2" s="73">
        <v>1</v>
      </c>
      <c r="C2" s="73">
        <v>1</v>
      </c>
      <c r="D2" s="73">
        <v>1</v>
      </c>
      <c r="E2" s="73">
        <v>1</v>
      </c>
      <c r="F2" s="73">
        <v>1</v>
      </c>
      <c r="G2" s="73">
        <v>1</v>
      </c>
      <c r="H2" s="73">
        <v>1</v>
      </c>
      <c r="I2" s="73">
        <v>1</v>
      </c>
      <c r="J2" s="73">
        <v>1</v>
      </c>
      <c r="K2" s="73">
        <v>1</v>
      </c>
      <c r="L2" s="73">
        <v>1</v>
      </c>
      <c r="M2" s="73">
        <v>1</v>
      </c>
      <c r="N2" s="73">
        <v>1</v>
      </c>
      <c r="O2" s="73">
        <v>1</v>
      </c>
      <c r="P2" s="73">
        <v>1</v>
      </c>
    </row>
    <row r="3" spans="1:22" x14ac:dyDescent="0.25">
      <c r="A3" s="34" t="s">
        <v>254</v>
      </c>
      <c r="B3" s="73">
        <v>65</v>
      </c>
      <c r="C3" s="73">
        <v>65.650000000000006</v>
      </c>
      <c r="D3" s="73">
        <v>66.31</v>
      </c>
      <c r="E3" s="73">
        <v>66.97</v>
      </c>
      <c r="F3" s="73">
        <v>67.64</v>
      </c>
      <c r="G3" s="73">
        <v>68.319999999999993</v>
      </c>
      <c r="H3" s="73">
        <v>69</v>
      </c>
      <c r="I3" s="73">
        <v>69.69</v>
      </c>
      <c r="J3" s="73">
        <v>70.39</v>
      </c>
      <c r="K3" s="73">
        <v>71.09</v>
      </c>
      <c r="L3" s="73">
        <v>71.8</v>
      </c>
      <c r="M3" s="73">
        <v>72.52</v>
      </c>
      <c r="N3" s="73">
        <v>73.25</v>
      </c>
      <c r="O3" s="73">
        <v>73.98</v>
      </c>
      <c r="P3" s="73">
        <v>74.72</v>
      </c>
    </row>
    <row r="4" spans="1:22" x14ac:dyDescent="0.25">
      <c r="A4" s="34" t="s">
        <v>255</v>
      </c>
      <c r="B4" s="73">
        <v>53</v>
      </c>
      <c r="C4" s="73">
        <v>53.53</v>
      </c>
      <c r="D4" s="73">
        <v>54.07</v>
      </c>
      <c r="E4" s="73">
        <v>54.61</v>
      </c>
      <c r="F4" s="73">
        <v>55.16</v>
      </c>
      <c r="G4" s="73">
        <v>55.71</v>
      </c>
      <c r="H4" s="73">
        <v>56.27</v>
      </c>
      <c r="I4" s="73">
        <v>56.83</v>
      </c>
      <c r="J4" s="73">
        <v>57.4</v>
      </c>
      <c r="K4" s="73">
        <v>57.97</v>
      </c>
      <c r="L4" s="73">
        <v>58.55</v>
      </c>
      <c r="M4" s="73">
        <v>59.14</v>
      </c>
      <c r="N4" s="73">
        <v>59.73</v>
      </c>
      <c r="O4" s="73">
        <v>60.33</v>
      </c>
      <c r="P4" s="73">
        <v>60.93</v>
      </c>
    </row>
    <row r="5" spans="1:22" x14ac:dyDescent="0.25">
      <c r="A5" s="34" t="s">
        <v>257</v>
      </c>
      <c r="B5" s="73">
        <v>21</v>
      </c>
      <c r="C5" s="73">
        <v>21.21</v>
      </c>
      <c r="D5" s="73">
        <v>21.42</v>
      </c>
      <c r="E5" s="73">
        <v>21.63</v>
      </c>
      <c r="F5" s="73">
        <v>21.85</v>
      </c>
      <c r="G5" s="73">
        <v>22.07</v>
      </c>
      <c r="H5" s="73">
        <v>22.29</v>
      </c>
      <c r="I5" s="73">
        <v>22.51</v>
      </c>
      <c r="J5" s="73">
        <v>22.74</v>
      </c>
      <c r="K5" s="73">
        <v>22.97</v>
      </c>
      <c r="L5" s="73">
        <v>23.2</v>
      </c>
      <c r="M5" s="73">
        <v>23.43</v>
      </c>
      <c r="N5" s="73">
        <v>23.66</v>
      </c>
      <c r="O5" s="73">
        <v>23.9</v>
      </c>
      <c r="P5" s="73">
        <v>24.14</v>
      </c>
    </row>
    <row r="6" spans="1:22" x14ac:dyDescent="0.25">
      <c r="A6" s="34" t="s">
        <v>17</v>
      </c>
      <c r="B6" s="73">
        <v>2.35</v>
      </c>
      <c r="C6" s="73">
        <v>2.37</v>
      </c>
      <c r="D6" s="73">
        <v>2.39</v>
      </c>
      <c r="E6" s="73">
        <v>2.41</v>
      </c>
      <c r="F6" s="73">
        <v>2.4300000000000002</v>
      </c>
      <c r="G6" s="73">
        <v>2.4500000000000002</v>
      </c>
      <c r="H6" s="73">
        <v>2.4700000000000002</v>
      </c>
      <c r="I6" s="73">
        <v>2.4900000000000002</v>
      </c>
      <c r="J6" s="73">
        <v>2.5099999999999998</v>
      </c>
      <c r="K6" s="73">
        <v>2.54</v>
      </c>
      <c r="L6" s="73">
        <v>2.57</v>
      </c>
      <c r="M6" s="73">
        <v>2.6</v>
      </c>
      <c r="N6" s="73">
        <v>2.63</v>
      </c>
      <c r="O6" s="73">
        <v>2.66</v>
      </c>
      <c r="P6" s="73">
        <v>2.69</v>
      </c>
    </row>
    <row r="7" spans="1:22" s="39" customFormat="1" x14ac:dyDescent="0.25">
      <c r="A7" s="34" t="s">
        <v>253</v>
      </c>
      <c r="B7" s="73">
        <v>83</v>
      </c>
      <c r="C7" s="73">
        <v>83.83</v>
      </c>
      <c r="D7" s="73">
        <v>84.67</v>
      </c>
      <c r="E7" s="73">
        <v>85.52</v>
      </c>
      <c r="F7" s="73">
        <v>86.38</v>
      </c>
      <c r="G7" s="73">
        <v>87.24</v>
      </c>
      <c r="H7" s="73">
        <v>88.11</v>
      </c>
      <c r="I7" s="73">
        <v>88.99</v>
      </c>
      <c r="J7" s="73">
        <v>89.88</v>
      </c>
      <c r="K7" s="73">
        <v>90.78</v>
      </c>
      <c r="L7" s="73">
        <v>91.69</v>
      </c>
      <c r="M7" s="73">
        <v>92.61</v>
      </c>
      <c r="N7" s="73">
        <v>93.54</v>
      </c>
      <c r="O7" s="73">
        <v>94.48</v>
      </c>
      <c r="P7" s="73">
        <v>95.42</v>
      </c>
    </row>
    <row r="8" spans="1:22" s="39" customFormat="1" x14ac:dyDescent="0.25">
      <c r="A8" s="34" t="s">
        <v>252</v>
      </c>
      <c r="B8" s="73">
        <v>95</v>
      </c>
      <c r="C8" s="73">
        <v>95.95</v>
      </c>
      <c r="D8" s="73">
        <v>96.91</v>
      </c>
      <c r="E8" s="73">
        <v>97.88</v>
      </c>
      <c r="F8" s="73">
        <v>98.86</v>
      </c>
      <c r="G8" s="73">
        <v>99.85</v>
      </c>
      <c r="H8" s="73">
        <v>100.85</v>
      </c>
      <c r="I8" s="73">
        <v>101.86</v>
      </c>
      <c r="J8" s="73">
        <v>102.88</v>
      </c>
      <c r="K8" s="73">
        <v>103.91</v>
      </c>
      <c r="L8" s="73">
        <v>104.95</v>
      </c>
      <c r="M8" s="73">
        <v>106</v>
      </c>
      <c r="N8" s="73">
        <v>107.06</v>
      </c>
      <c r="O8" s="73">
        <v>108.13</v>
      </c>
      <c r="P8" s="73">
        <v>109.21</v>
      </c>
    </row>
    <row r="9" spans="1:22" s="39" customFormat="1" x14ac:dyDescent="0.25">
      <c r="A9" s="34" t="s">
        <v>16</v>
      </c>
      <c r="B9" s="73">
        <v>75</v>
      </c>
      <c r="C9" s="73">
        <v>75.75</v>
      </c>
      <c r="D9" s="73">
        <v>76.510000000000005</v>
      </c>
      <c r="E9" s="73">
        <v>77.28</v>
      </c>
      <c r="F9" s="73">
        <v>78.05</v>
      </c>
      <c r="G9" s="73">
        <v>78.83</v>
      </c>
      <c r="H9" s="73">
        <v>79.62</v>
      </c>
      <c r="I9" s="73">
        <v>80.42</v>
      </c>
      <c r="J9" s="73">
        <v>81.22</v>
      </c>
      <c r="K9" s="73">
        <v>82.03</v>
      </c>
      <c r="L9" s="73">
        <v>82.85</v>
      </c>
      <c r="M9" s="73">
        <v>83.68</v>
      </c>
      <c r="N9" s="73">
        <v>84.52</v>
      </c>
      <c r="O9" s="73">
        <v>85.37</v>
      </c>
      <c r="P9" s="73">
        <v>86.22</v>
      </c>
    </row>
    <row r="10" spans="1:22" x14ac:dyDescent="0.25">
      <c r="A10" s="34" t="s">
        <v>256</v>
      </c>
      <c r="B10" s="73">
        <v>54</v>
      </c>
      <c r="C10" s="73">
        <v>54.54</v>
      </c>
      <c r="D10" s="73">
        <v>55.09</v>
      </c>
      <c r="E10" s="73">
        <v>55.64</v>
      </c>
      <c r="F10" s="73">
        <v>56.2</v>
      </c>
      <c r="G10" s="73">
        <v>56.76</v>
      </c>
      <c r="H10" s="73">
        <v>57.33</v>
      </c>
      <c r="I10" s="73">
        <v>57.9</v>
      </c>
      <c r="J10" s="73">
        <v>58.48</v>
      </c>
      <c r="K10" s="73">
        <v>59.06</v>
      </c>
      <c r="L10" s="73">
        <v>59.65</v>
      </c>
      <c r="M10" s="73">
        <v>60.25</v>
      </c>
      <c r="N10" s="73">
        <v>60.85</v>
      </c>
      <c r="O10" s="73">
        <v>61.46</v>
      </c>
      <c r="P10" s="73">
        <v>62.07</v>
      </c>
    </row>
    <row r="12" spans="1:22" x14ac:dyDescent="0.25">
      <c r="A12" s="83" t="s">
        <v>271</v>
      </c>
      <c r="B12" t="s">
        <v>272</v>
      </c>
    </row>
    <row r="15" spans="1:22" x14ac:dyDescent="0.25">
      <c r="F15" s="39"/>
      <c r="G15" s="39"/>
      <c r="H15" s="39"/>
      <c r="I15" s="39"/>
    </row>
    <row r="16" spans="1:22" x14ac:dyDescent="0.25">
      <c r="F16" s="39"/>
      <c r="G16" s="39"/>
      <c r="H16" s="39"/>
      <c r="I16" s="39"/>
    </row>
    <row r="17" spans="6:9" x14ac:dyDescent="0.25">
      <c r="F17" s="39"/>
      <c r="G17" s="39"/>
      <c r="H17" s="39"/>
      <c r="I17" s="39"/>
    </row>
    <row r="18" spans="6:9" x14ac:dyDescent="0.25">
      <c r="F18" s="39"/>
      <c r="G18" s="39"/>
      <c r="H18" s="39"/>
      <c r="I18" s="39"/>
    </row>
    <row r="19" spans="6:9" x14ac:dyDescent="0.25">
      <c r="F19" s="39"/>
      <c r="G19" s="39"/>
      <c r="H19" s="39"/>
      <c r="I19" s="39"/>
    </row>
    <row r="20" spans="6:9" x14ac:dyDescent="0.25">
      <c r="F20" s="39"/>
      <c r="G20" s="39"/>
      <c r="H20" s="39"/>
      <c r="I20" s="39"/>
    </row>
    <row r="21" spans="6:9" x14ac:dyDescent="0.25">
      <c r="F21" s="39"/>
      <c r="G21" s="39"/>
      <c r="H21" s="39"/>
      <c r="I21" s="39"/>
    </row>
    <row r="22" spans="6:9" x14ac:dyDescent="0.25">
      <c r="F22" s="39"/>
      <c r="G22" s="39"/>
      <c r="H22" s="39"/>
      <c r="I22" s="39"/>
    </row>
    <row r="23" spans="6:9" x14ac:dyDescent="0.25">
      <c r="F23" s="39"/>
      <c r="G23" s="39"/>
      <c r="H23" s="39"/>
      <c r="I23" s="39"/>
    </row>
    <row r="24" spans="6:9" x14ac:dyDescent="0.25">
      <c r="F24" s="39"/>
      <c r="G24" s="39"/>
      <c r="H24" s="39"/>
      <c r="I24" s="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ADDF2-C6B0-4DA0-9A8C-5F87307FEE45}">
  <sheetPr>
    <pageSetUpPr fitToPage="1"/>
  </sheetPr>
  <dimension ref="A1:M45"/>
  <sheetViews>
    <sheetView workbookViewId="0">
      <pane xSplit="1" ySplit="7" topLeftCell="B8" activePane="bottomRight" state="frozen"/>
      <selection activeCell="D2" sqref="D2"/>
      <selection pane="topRight" activeCell="D2" sqref="D2"/>
      <selection pane="bottomLeft" activeCell="D2" sqref="D2"/>
      <selection pane="bottomRight" activeCell="A3" sqref="A3"/>
    </sheetView>
  </sheetViews>
  <sheetFormatPr defaultRowHeight="15" x14ac:dyDescent="0.25"/>
  <cols>
    <col min="1" max="1" width="44.28515625" style="1" customWidth="1"/>
    <col min="2" max="12" width="11.7109375" style="1" customWidth="1"/>
    <col min="13" max="236" width="9.140625" style="1"/>
    <col min="237" max="237" width="56.140625" style="1" bestFit="1" customWidth="1"/>
    <col min="238" max="238" width="13.28515625" style="1" bestFit="1" customWidth="1"/>
    <col min="239" max="239" width="15.140625" style="1" bestFit="1" customWidth="1"/>
    <col min="240" max="240" width="5" style="1" customWidth="1"/>
    <col min="241" max="243" width="15.28515625" style="1" bestFit="1" customWidth="1"/>
    <col min="244" max="245" width="12.28515625" style="1" customWidth="1"/>
    <col min="246" max="246" width="16" style="1" bestFit="1" customWidth="1"/>
    <col min="247" max="248" width="15" style="1" customWidth="1"/>
    <col min="249" max="249" width="16" style="1" bestFit="1" customWidth="1"/>
    <col min="250" max="250" width="9.140625" style="1"/>
    <col min="251" max="251" width="12.7109375" style="1" bestFit="1" customWidth="1"/>
    <col min="252" max="252" width="10" style="1" bestFit="1" customWidth="1"/>
    <col min="253" max="253" width="12.5703125" style="1" bestFit="1" customWidth="1"/>
    <col min="254" max="254" width="9.140625" style="1"/>
    <col min="255" max="255" width="11.5703125" style="1" bestFit="1" customWidth="1"/>
    <col min="256" max="256" width="12.5703125" style="1" bestFit="1" customWidth="1"/>
    <col min="257" max="257" width="9.140625" style="1"/>
    <col min="258" max="258" width="12.5703125" style="1" bestFit="1" customWidth="1"/>
    <col min="259" max="259" width="11.5703125" style="1" bestFit="1" customWidth="1"/>
    <col min="260" max="492" width="9.140625" style="1"/>
    <col min="493" max="493" width="56.140625" style="1" bestFit="1" customWidth="1"/>
    <col min="494" max="494" width="13.28515625" style="1" bestFit="1" customWidth="1"/>
    <col min="495" max="495" width="15.140625" style="1" bestFit="1" customWidth="1"/>
    <col min="496" max="496" width="5" style="1" customWidth="1"/>
    <col min="497" max="499" width="15.28515625" style="1" bestFit="1" customWidth="1"/>
    <col min="500" max="501" width="12.28515625" style="1" customWidth="1"/>
    <col min="502" max="502" width="16" style="1" bestFit="1" customWidth="1"/>
    <col min="503" max="504" width="15" style="1" customWidth="1"/>
    <col min="505" max="505" width="16" style="1" bestFit="1" customWidth="1"/>
    <col min="506" max="506" width="9.140625" style="1"/>
    <col min="507" max="507" width="12.7109375" style="1" bestFit="1" customWidth="1"/>
    <col min="508" max="508" width="10" style="1" bestFit="1" customWidth="1"/>
    <col min="509" max="509" width="12.5703125" style="1" bestFit="1" customWidth="1"/>
    <col min="510" max="510" width="9.140625" style="1"/>
    <col min="511" max="511" width="11.5703125" style="1" bestFit="1" customWidth="1"/>
    <col min="512" max="512" width="12.5703125" style="1" bestFit="1" customWidth="1"/>
    <col min="513" max="513" width="9.140625" style="1"/>
    <col min="514" max="514" width="12.5703125" style="1" bestFit="1" customWidth="1"/>
    <col min="515" max="515" width="11.5703125" style="1" bestFit="1" customWidth="1"/>
    <col min="516" max="748" width="9.140625" style="1"/>
    <col min="749" max="749" width="56.140625" style="1" bestFit="1" customWidth="1"/>
    <col min="750" max="750" width="13.28515625" style="1" bestFit="1" customWidth="1"/>
    <col min="751" max="751" width="15.140625" style="1" bestFit="1" customWidth="1"/>
    <col min="752" max="752" width="5" style="1" customWidth="1"/>
    <col min="753" max="755" width="15.28515625" style="1" bestFit="1" customWidth="1"/>
    <col min="756" max="757" width="12.28515625" style="1" customWidth="1"/>
    <col min="758" max="758" width="16" style="1" bestFit="1" customWidth="1"/>
    <col min="759" max="760" width="15" style="1" customWidth="1"/>
    <col min="761" max="761" width="16" style="1" bestFit="1" customWidth="1"/>
    <col min="762" max="762" width="9.140625" style="1"/>
    <col min="763" max="763" width="12.7109375" style="1" bestFit="1" customWidth="1"/>
    <col min="764" max="764" width="10" style="1" bestFit="1" customWidth="1"/>
    <col min="765" max="765" width="12.5703125" style="1" bestFit="1" customWidth="1"/>
    <col min="766" max="766" width="9.140625" style="1"/>
    <col min="767" max="767" width="11.5703125" style="1" bestFit="1" customWidth="1"/>
    <col min="768" max="768" width="12.5703125" style="1" bestFit="1" customWidth="1"/>
    <col min="769" max="769" width="9.140625" style="1"/>
    <col min="770" max="770" width="12.5703125" style="1" bestFit="1" customWidth="1"/>
    <col min="771" max="771" width="11.5703125" style="1" bestFit="1" customWidth="1"/>
    <col min="772" max="1004" width="9.140625" style="1"/>
    <col min="1005" max="1005" width="56.140625" style="1" bestFit="1" customWidth="1"/>
    <col min="1006" max="1006" width="13.28515625" style="1" bestFit="1" customWidth="1"/>
    <col min="1007" max="1007" width="15.140625" style="1" bestFit="1" customWidth="1"/>
    <col min="1008" max="1008" width="5" style="1" customWidth="1"/>
    <col min="1009" max="1011" width="15.28515625" style="1" bestFit="1" customWidth="1"/>
    <col min="1012" max="1013" width="12.28515625" style="1" customWidth="1"/>
    <col min="1014" max="1014" width="16" style="1" bestFit="1" customWidth="1"/>
    <col min="1015" max="1016" width="15" style="1" customWidth="1"/>
    <col min="1017" max="1017" width="16" style="1" bestFit="1" customWidth="1"/>
    <col min="1018" max="1018" width="9.140625" style="1"/>
    <col min="1019" max="1019" width="12.7109375" style="1" bestFit="1" customWidth="1"/>
    <col min="1020" max="1020" width="10" style="1" bestFit="1" customWidth="1"/>
    <col min="1021" max="1021" width="12.5703125" style="1" bestFit="1" customWidth="1"/>
    <col min="1022" max="1022" width="9.140625" style="1"/>
    <col min="1023" max="1023" width="11.5703125" style="1" bestFit="1" customWidth="1"/>
    <col min="1024" max="1024" width="12.5703125" style="1" bestFit="1" customWidth="1"/>
    <col min="1025" max="1025" width="9.140625" style="1"/>
    <col min="1026" max="1026" width="12.5703125" style="1" bestFit="1" customWidth="1"/>
    <col min="1027" max="1027" width="11.5703125" style="1" bestFit="1" customWidth="1"/>
    <col min="1028" max="1260" width="9.140625" style="1"/>
    <col min="1261" max="1261" width="56.140625" style="1" bestFit="1" customWidth="1"/>
    <col min="1262" max="1262" width="13.28515625" style="1" bestFit="1" customWidth="1"/>
    <col min="1263" max="1263" width="15.140625" style="1" bestFit="1" customWidth="1"/>
    <col min="1264" max="1264" width="5" style="1" customWidth="1"/>
    <col min="1265" max="1267" width="15.28515625" style="1" bestFit="1" customWidth="1"/>
    <col min="1268" max="1269" width="12.28515625" style="1" customWidth="1"/>
    <col min="1270" max="1270" width="16" style="1" bestFit="1" customWidth="1"/>
    <col min="1271" max="1272" width="15" style="1" customWidth="1"/>
    <col min="1273" max="1273" width="16" style="1" bestFit="1" customWidth="1"/>
    <col min="1274" max="1274" width="9.140625" style="1"/>
    <col min="1275" max="1275" width="12.7109375" style="1" bestFit="1" customWidth="1"/>
    <col min="1276" max="1276" width="10" style="1" bestFit="1" customWidth="1"/>
    <col min="1277" max="1277" width="12.5703125" style="1" bestFit="1" customWidth="1"/>
    <col min="1278" max="1278" width="9.140625" style="1"/>
    <col min="1279" max="1279" width="11.5703125" style="1" bestFit="1" customWidth="1"/>
    <col min="1280" max="1280" width="12.5703125" style="1" bestFit="1" customWidth="1"/>
    <col min="1281" max="1281" width="9.140625" style="1"/>
    <col min="1282" max="1282" width="12.5703125" style="1" bestFit="1" customWidth="1"/>
    <col min="1283" max="1283" width="11.5703125" style="1" bestFit="1" customWidth="1"/>
    <col min="1284" max="1516" width="9.140625" style="1"/>
    <col min="1517" max="1517" width="56.140625" style="1" bestFit="1" customWidth="1"/>
    <col min="1518" max="1518" width="13.28515625" style="1" bestFit="1" customWidth="1"/>
    <col min="1519" max="1519" width="15.140625" style="1" bestFit="1" customWidth="1"/>
    <col min="1520" max="1520" width="5" style="1" customWidth="1"/>
    <col min="1521" max="1523" width="15.28515625" style="1" bestFit="1" customWidth="1"/>
    <col min="1524" max="1525" width="12.28515625" style="1" customWidth="1"/>
    <col min="1526" max="1526" width="16" style="1" bestFit="1" customWidth="1"/>
    <col min="1527" max="1528" width="15" style="1" customWidth="1"/>
    <col min="1529" max="1529" width="16" style="1" bestFit="1" customWidth="1"/>
    <col min="1530" max="1530" width="9.140625" style="1"/>
    <col min="1531" max="1531" width="12.7109375" style="1" bestFit="1" customWidth="1"/>
    <col min="1532" max="1532" width="10" style="1" bestFit="1" customWidth="1"/>
    <col min="1533" max="1533" width="12.5703125" style="1" bestFit="1" customWidth="1"/>
    <col min="1534" max="1534" width="9.140625" style="1"/>
    <col min="1535" max="1535" width="11.5703125" style="1" bestFit="1" customWidth="1"/>
    <col min="1536" max="1536" width="12.5703125" style="1" bestFit="1" customWidth="1"/>
    <col min="1537" max="1537" width="9.140625" style="1"/>
    <col min="1538" max="1538" width="12.5703125" style="1" bestFit="1" customWidth="1"/>
    <col min="1539" max="1539" width="11.5703125" style="1" bestFit="1" customWidth="1"/>
    <col min="1540" max="1772" width="9.140625" style="1"/>
    <col min="1773" max="1773" width="56.140625" style="1" bestFit="1" customWidth="1"/>
    <col min="1774" max="1774" width="13.28515625" style="1" bestFit="1" customWidth="1"/>
    <col min="1775" max="1775" width="15.140625" style="1" bestFit="1" customWidth="1"/>
    <col min="1776" max="1776" width="5" style="1" customWidth="1"/>
    <col min="1777" max="1779" width="15.28515625" style="1" bestFit="1" customWidth="1"/>
    <col min="1780" max="1781" width="12.28515625" style="1" customWidth="1"/>
    <col min="1782" max="1782" width="16" style="1" bestFit="1" customWidth="1"/>
    <col min="1783" max="1784" width="15" style="1" customWidth="1"/>
    <col min="1785" max="1785" width="16" style="1" bestFit="1" customWidth="1"/>
    <col min="1786" max="1786" width="9.140625" style="1"/>
    <col min="1787" max="1787" width="12.7109375" style="1" bestFit="1" customWidth="1"/>
    <col min="1788" max="1788" width="10" style="1" bestFit="1" customWidth="1"/>
    <col min="1789" max="1789" width="12.5703125" style="1" bestFit="1" customWidth="1"/>
    <col min="1790" max="1790" width="9.140625" style="1"/>
    <col min="1791" max="1791" width="11.5703125" style="1" bestFit="1" customWidth="1"/>
    <col min="1792" max="1792" width="12.5703125" style="1" bestFit="1" customWidth="1"/>
    <col min="1793" max="1793" width="9.140625" style="1"/>
    <col min="1794" max="1794" width="12.5703125" style="1" bestFit="1" customWidth="1"/>
    <col min="1795" max="1795" width="11.5703125" style="1" bestFit="1" customWidth="1"/>
    <col min="1796" max="2028" width="9.140625" style="1"/>
    <col min="2029" max="2029" width="56.140625" style="1" bestFit="1" customWidth="1"/>
    <col min="2030" max="2030" width="13.28515625" style="1" bestFit="1" customWidth="1"/>
    <col min="2031" max="2031" width="15.140625" style="1" bestFit="1" customWidth="1"/>
    <col min="2032" max="2032" width="5" style="1" customWidth="1"/>
    <col min="2033" max="2035" width="15.28515625" style="1" bestFit="1" customWidth="1"/>
    <col min="2036" max="2037" width="12.28515625" style="1" customWidth="1"/>
    <col min="2038" max="2038" width="16" style="1" bestFit="1" customWidth="1"/>
    <col min="2039" max="2040" width="15" style="1" customWidth="1"/>
    <col min="2041" max="2041" width="16" style="1" bestFit="1" customWidth="1"/>
    <col min="2042" max="2042" width="9.140625" style="1"/>
    <col min="2043" max="2043" width="12.7109375" style="1" bestFit="1" customWidth="1"/>
    <col min="2044" max="2044" width="10" style="1" bestFit="1" customWidth="1"/>
    <col min="2045" max="2045" width="12.5703125" style="1" bestFit="1" customWidth="1"/>
    <col min="2046" max="2046" width="9.140625" style="1"/>
    <col min="2047" max="2047" width="11.5703125" style="1" bestFit="1" customWidth="1"/>
    <col min="2048" max="2048" width="12.5703125" style="1" bestFit="1" customWidth="1"/>
    <col min="2049" max="2049" width="9.140625" style="1"/>
    <col min="2050" max="2050" width="12.5703125" style="1" bestFit="1" customWidth="1"/>
    <col min="2051" max="2051" width="11.5703125" style="1" bestFit="1" customWidth="1"/>
    <col min="2052" max="2284" width="9.140625" style="1"/>
    <col min="2285" max="2285" width="56.140625" style="1" bestFit="1" customWidth="1"/>
    <col min="2286" max="2286" width="13.28515625" style="1" bestFit="1" customWidth="1"/>
    <col min="2287" max="2287" width="15.140625" style="1" bestFit="1" customWidth="1"/>
    <col min="2288" max="2288" width="5" style="1" customWidth="1"/>
    <col min="2289" max="2291" width="15.28515625" style="1" bestFit="1" customWidth="1"/>
    <col min="2292" max="2293" width="12.28515625" style="1" customWidth="1"/>
    <col min="2294" max="2294" width="16" style="1" bestFit="1" customWidth="1"/>
    <col min="2295" max="2296" width="15" style="1" customWidth="1"/>
    <col min="2297" max="2297" width="16" style="1" bestFit="1" customWidth="1"/>
    <col min="2298" max="2298" width="9.140625" style="1"/>
    <col min="2299" max="2299" width="12.7109375" style="1" bestFit="1" customWidth="1"/>
    <col min="2300" max="2300" width="10" style="1" bestFit="1" customWidth="1"/>
    <col min="2301" max="2301" width="12.5703125" style="1" bestFit="1" customWidth="1"/>
    <col min="2302" max="2302" width="9.140625" style="1"/>
    <col min="2303" max="2303" width="11.5703125" style="1" bestFit="1" customWidth="1"/>
    <col min="2304" max="2304" width="12.5703125" style="1" bestFit="1" customWidth="1"/>
    <col min="2305" max="2305" width="9.140625" style="1"/>
    <col min="2306" max="2306" width="12.5703125" style="1" bestFit="1" customWidth="1"/>
    <col min="2307" max="2307" width="11.5703125" style="1" bestFit="1" customWidth="1"/>
    <col min="2308" max="2540" width="9.140625" style="1"/>
    <col min="2541" max="2541" width="56.140625" style="1" bestFit="1" customWidth="1"/>
    <col min="2542" max="2542" width="13.28515625" style="1" bestFit="1" customWidth="1"/>
    <col min="2543" max="2543" width="15.140625" style="1" bestFit="1" customWidth="1"/>
    <col min="2544" max="2544" width="5" style="1" customWidth="1"/>
    <col min="2545" max="2547" width="15.28515625" style="1" bestFit="1" customWidth="1"/>
    <col min="2548" max="2549" width="12.28515625" style="1" customWidth="1"/>
    <col min="2550" max="2550" width="16" style="1" bestFit="1" customWidth="1"/>
    <col min="2551" max="2552" width="15" style="1" customWidth="1"/>
    <col min="2553" max="2553" width="16" style="1" bestFit="1" customWidth="1"/>
    <col min="2554" max="2554" width="9.140625" style="1"/>
    <col min="2555" max="2555" width="12.7109375" style="1" bestFit="1" customWidth="1"/>
    <col min="2556" max="2556" width="10" style="1" bestFit="1" customWidth="1"/>
    <col min="2557" max="2557" width="12.5703125" style="1" bestFit="1" customWidth="1"/>
    <col min="2558" max="2558" width="9.140625" style="1"/>
    <col min="2559" max="2559" width="11.5703125" style="1" bestFit="1" customWidth="1"/>
    <col min="2560" max="2560" width="12.5703125" style="1" bestFit="1" customWidth="1"/>
    <col min="2561" max="2561" width="9.140625" style="1"/>
    <col min="2562" max="2562" width="12.5703125" style="1" bestFit="1" customWidth="1"/>
    <col min="2563" max="2563" width="11.5703125" style="1" bestFit="1" customWidth="1"/>
    <col min="2564" max="2796" width="9.140625" style="1"/>
    <col min="2797" max="2797" width="56.140625" style="1" bestFit="1" customWidth="1"/>
    <col min="2798" max="2798" width="13.28515625" style="1" bestFit="1" customWidth="1"/>
    <col min="2799" max="2799" width="15.140625" style="1" bestFit="1" customWidth="1"/>
    <col min="2800" max="2800" width="5" style="1" customWidth="1"/>
    <col min="2801" max="2803" width="15.28515625" style="1" bestFit="1" customWidth="1"/>
    <col min="2804" max="2805" width="12.28515625" style="1" customWidth="1"/>
    <col min="2806" max="2806" width="16" style="1" bestFit="1" customWidth="1"/>
    <col min="2807" max="2808" width="15" style="1" customWidth="1"/>
    <col min="2809" max="2809" width="16" style="1" bestFit="1" customWidth="1"/>
    <col min="2810" max="2810" width="9.140625" style="1"/>
    <col min="2811" max="2811" width="12.7109375" style="1" bestFit="1" customWidth="1"/>
    <col min="2812" max="2812" width="10" style="1" bestFit="1" customWidth="1"/>
    <col min="2813" max="2813" width="12.5703125" style="1" bestFit="1" customWidth="1"/>
    <col min="2814" max="2814" width="9.140625" style="1"/>
    <col min="2815" max="2815" width="11.5703125" style="1" bestFit="1" customWidth="1"/>
    <col min="2816" max="2816" width="12.5703125" style="1" bestFit="1" customWidth="1"/>
    <col min="2817" max="2817" width="9.140625" style="1"/>
    <col min="2818" max="2818" width="12.5703125" style="1" bestFit="1" customWidth="1"/>
    <col min="2819" max="2819" width="11.5703125" style="1" bestFit="1" customWidth="1"/>
    <col min="2820" max="3052" width="9.140625" style="1"/>
    <col min="3053" max="3053" width="56.140625" style="1" bestFit="1" customWidth="1"/>
    <col min="3054" max="3054" width="13.28515625" style="1" bestFit="1" customWidth="1"/>
    <col min="3055" max="3055" width="15.140625" style="1" bestFit="1" customWidth="1"/>
    <col min="3056" max="3056" width="5" style="1" customWidth="1"/>
    <col min="3057" max="3059" width="15.28515625" style="1" bestFit="1" customWidth="1"/>
    <col min="3060" max="3061" width="12.28515625" style="1" customWidth="1"/>
    <col min="3062" max="3062" width="16" style="1" bestFit="1" customWidth="1"/>
    <col min="3063" max="3064" width="15" style="1" customWidth="1"/>
    <col min="3065" max="3065" width="16" style="1" bestFit="1" customWidth="1"/>
    <col min="3066" max="3066" width="9.140625" style="1"/>
    <col min="3067" max="3067" width="12.7109375" style="1" bestFit="1" customWidth="1"/>
    <col min="3068" max="3068" width="10" style="1" bestFit="1" customWidth="1"/>
    <col min="3069" max="3069" width="12.5703125" style="1" bestFit="1" customWidth="1"/>
    <col min="3070" max="3070" width="9.140625" style="1"/>
    <col min="3071" max="3071" width="11.5703125" style="1" bestFit="1" customWidth="1"/>
    <col min="3072" max="3072" width="12.5703125" style="1" bestFit="1" customWidth="1"/>
    <col min="3073" max="3073" width="9.140625" style="1"/>
    <col min="3074" max="3074" width="12.5703125" style="1" bestFit="1" customWidth="1"/>
    <col min="3075" max="3075" width="11.5703125" style="1" bestFit="1" customWidth="1"/>
    <col min="3076" max="3308" width="9.140625" style="1"/>
    <col min="3309" max="3309" width="56.140625" style="1" bestFit="1" customWidth="1"/>
    <col min="3310" max="3310" width="13.28515625" style="1" bestFit="1" customWidth="1"/>
    <col min="3311" max="3311" width="15.140625" style="1" bestFit="1" customWidth="1"/>
    <col min="3312" max="3312" width="5" style="1" customWidth="1"/>
    <col min="3313" max="3315" width="15.28515625" style="1" bestFit="1" customWidth="1"/>
    <col min="3316" max="3317" width="12.28515625" style="1" customWidth="1"/>
    <col min="3318" max="3318" width="16" style="1" bestFit="1" customWidth="1"/>
    <col min="3319" max="3320" width="15" style="1" customWidth="1"/>
    <col min="3321" max="3321" width="16" style="1" bestFit="1" customWidth="1"/>
    <col min="3322" max="3322" width="9.140625" style="1"/>
    <col min="3323" max="3323" width="12.7109375" style="1" bestFit="1" customWidth="1"/>
    <col min="3324" max="3324" width="10" style="1" bestFit="1" customWidth="1"/>
    <col min="3325" max="3325" width="12.5703125" style="1" bestFit="1" customWidth="1"/>
    <col min="3326" max="3326" width="9.140625" style="1"/>
    <col min="3327" max="3327" width="11.5703125" style="1" bestFit="1" customWidth="1"/>
    <col min="3328" max="3328" width="12.5703125" style="1" bestFit="1" customWidth="1"/>
    <col min="3329" max="3329" width="9.140625" style="1"/>
    <col min="3330" max="3330" width="12.5703125" style="1" bestFit="1" customWidth="1"/>
    <col min="3331" max="3331" width="11.5703125" style="1" bestFit="1" customWidth="1"/>
    <col min="3332" max="3564" width="9.140625" style="1"/>
    <col min="3565" max="3565" width="56.140625" style="1" bestFit="1" customWidth="1"/>
    <col min="3566" max="3566" width="13.28515625" style="1" bestFit="1" customWidth="1"/>
    <col min="3567" max="3567" width="15.140625" style="1" bestFit="1" customWidth="1"/>
    <col min="3568" max="3568" width="5" style="1" customWidth="1"/>
    <col min="3569" max="3571" width="15.28515625" style="1" bestFit="1" customWidth="1"/>
    <col min="3572" max="3573" width="12.28515625" style="1" customWidth="1"/>
    <col min="3574" max="3574" width="16" style="1" bestFit="1" customWidth="1"/>
    <col min="3575" max="3576" width="15" style="1" customWidth="1"/>
    <col min="3577" max="3577" width="16" style="1" bestFit="1" customWidth="1"/>
    <col min="3578" max="3578" width="9.140625" style="1"/>
    <col min="3579" max="3579" width="12.7109375" style="1" bestFit="1" customWidth="1"/>
    <col min="3580" max="3580" width="10" style="1" bestFit="1" customWidth="1"/>
    <col min="3581" max="3581" width="12.5703125" style="1" bestFit="1" customWidth="1"/>
    <col min="3582" max="3582" width="9.140625" style="1"/>
    <col min="3583" max="3583" width="11.5703125" style="1" bestFit="1" customWidth="1"/>
    <col min="3584" max="3584" width="12.5703125" style="1" bestFit="1" customWidth="1"/>
    <col min="3585" max="3585" width="9.140625" style="1"/>
    <col min="3586" max="3586" width="12.5703125" style="1" bestFit="1" customWidth="1"/>
    <col min="3587" max="3587" width="11.5703125" style="1" bestFit="1" customWidth="1"/>
    <col min="3588" max="3820" width="9.140625" style="1"/>
    <col min="3821" max="3821" width="56.140625" style="1" bestFit="1" customWidth="1"/>
    <col min="3822" max="3822" width="13.28515625" style="1" bestFit="1" customWidth="1"/>
    <col min="3823" max="3823" width="15.140625" style="1" bestFit="1" customWidth="1"/>
    <col min="3824" max="3824" width="5" style="1" customWidth="1"/>
    <col min="3825" max="3827" width="15.28515625" style="1" bestFit="1" customWidth="1"/>
    <col min="3828" max="3829" width="12.28515625" style="1" customWidth="1"/>
    <col min="3830" max="3830" width="16" style="1" bestFit="1" customWidth="1"/>
    <col min="3831" max="3832" width="15" style="1" customWidth="1"/>
    <col min="3833" max="3833" width="16" style="1" bestFit="1" customWidth="1"/>
    <col min="3834" max="3834" width="9.140625" style="1"/>
    <col min="3835" max="3835" width="12.7109375" style="1" bestFit="1" customWidth="1"/>
    <col min="3836" max="3836" width="10" style="1" bestFit="1" customWidth="1"/>
    <col min="3837" max="3837" width="12.5703125" style="1" bestFit="1" customWidth="1"/>
    <col min="3838" max="3838" width="9.140625" style="1"/>
    <col min="3839" max="3839" width="11.5703125" style="1" bestFit="1" customWidth="1"/>
    <col min="3840" max="3840" width="12.5703125" style="1" bestFit="1" customWidth="1"/>
    <col min="3841" max="3841" width="9.140625" style="1"/>
    <col min="3842" max="3842" width="12.5703125" style="1" bestFit="1" customWidth="1"/>
    <col min="3843" max="3843" width="11.5703125" style="1" bestFit="1" customWidth="1"/>
    <col min="3844" max="4076" width="9.140625" style="1"/>
    <col min="4077" max="4077" width="56.140625" style="1" bestFit="1" customWidth="1"/>
    <col min="4078" max="4078" width="13.28515625" style="1" bestFit="1" customWidth="1"/>
    <col min="4079" max="4079" width="15.140625" style="1" bestFit="1" customWidth="1"/>
    <col min="4080" max="4080" width="5" style="1" customWidth="1"/>
    <col min="4081" max="4083" width="15.28515625" style="1" bestFit="1" customWidth="1"/>
    <col min="4084" max="4085" width="12.28515625" style="1" customWidth="1"/>
    <col min="4086" max="4086" width="16" style="1" bestFit="1" customWidth="1"/>
    <col min="4087" max="4088" width="15" style="1" customWidth="1"/>
    <col min="4089" max="4089" width="16" style="1" bestFit="1" customWidth="1"/>
    <col min="4090" max="4090" width="9.140625" style="1"/>
    <col min="4091" max="4091" width="12.7109375" style="1" bestFit="1" customWidth="1"/>
    <col min="4092" max="4092" width="10" style="1" bestFit="1" customWidth="1"/>
    <col min="4093" max="4093" width="12.5703125" style="1" bestFit="1" customWidth="1"/>
    <col min="4094" max="4094" width="9.140625" style="1"/>
    <col min="4095" max="4095" width="11.5703125" style="1" bestFit="1" customWidth="1"/>
    <col min="4096" max="4096" width="12.5703125" style="1" bestFit="1" customWidth="1"/>
    <col min="4097" max="4097" width="9.140625" style="1"/>
    <col min="4098" max="4098" width="12.5703125" style="1" bestFit="1" customWidth="1"/>
    <col min="4099" max="4099" width="11.5703125" style="1" bestFit="1" customWidth="1"/>
    <col min="4100" max="4332" width="9.140625" style="1"/>
    <col min="4333" max="4333" width="56.140625" style="1" bestFit="1" customWidth="1"/>
    <col min="4334" max="4334" width="13.28515625" style="1" bestFit="1" customWidth="1"/>
    <col min="4335" max="4335" width="15.140625" style="1" bestFit="1" customWidth="1"/>
    <col min="4336" max="4336" width="5" style="1" customWidth="1"/>
    <col min="4337" max="4339" width="15.28515625" style="1" bestFit="1" customWidth="1"/>
    <col min="4340" max="4341" width="12.28515625" style="1" customWidth="1"/>
    <col min="4342" max="4342" width="16" style="1" bestFit="1" customWidth="1"/>
    <col min="4343" max="4344" width="15" style="1" customWidth="1"/>
    <col min="4345" max="4345" width="16" style="1" bestFit="1" customWidth="1"/>
    <col min="4346" max="4346" width="9.140625" style="1"/>
    <col min="4347" max="4347" width="12.7109375" style="1" bestFit="1" customWidth="1"/>
    <col min="4348" max="4348" width="10" style="1" bestFit="1" customWidth="1"/>
    <col min="4349" max="4349" width="12.5703125" style="1" bestFit="1" customWidth="1"/>
    <col min="4350" max="4350" width="9.140625" style="1"/>
    <col min="4351" max="4351" width="11.5703125" style="1" bestFit="1" customWidth="1"/>
    <col min="4352" max="4352" width="12.5703125" style="1" bestFit="1" customWidth="1"/>
    <col min="4353" max="4353" width="9.140625" style="1"/>
    <col min="4354" max="4354" width="12.5703125" style="1" bestFit="1" customWidth="1"/>
    <col min="4355" max="4355" width="11.5703125" style="1" bestFit="1" customWidth="1"/>
    <col min="4356" max="4588" width="9.140625" style="1"/>
    <col min="4589" max="4589" width="56.140625" style="1" bestFit="1" customWidth="1"/>
    <col min="4590" max="4590" width="13.28515625" style="1" bestFit="1" customWidth="1"/>
    <col min="4591" max="4591" width="15.140625" style="1" bestFit="1" customWidth="1"/>
    <col min="4592" max="4592" width="5" style="1" customWidth="1"/>
    <col min="4593" max="4595" width="15.28515625" style="1" bestFit="1" customWidth="1"/>
    <col min="4596" max="4597" width="12.28515625" style="1" customWidth="1"/>
    <col min="4598" max="4598" width="16" style="1" bestFit="1" customWidth="1"/>
    <col min="4599" max="4600" width="15" style="1" customWidth="1"/>
    <col min="4601" max="4601" width="16" style="1" bestFit="1" customWidth="1"/>
    <col min="4602" max="4602" width="9.140625" style="1"/>
    <col min="4603" max="4603" width="12.7109375" style="1" bestFit="1" customWidth="1"/>
    <col min="4604" max="4604" width="10" style="1" bestFit="1" customWidth="1"/>
    <col min="4605" max="4605" width="12.5703125" style="1" bestFit="1" customWidth="1"/>
    <col min="4606" max="4606" width="9.140625" style="1"/>
    <col min="4607" max="4607" width="11.5703125" style="1" bestFit="1" customWidth="1"/>
    <col min="4608" max="4608" width="12.5703125" style="1" bestFit="1" customWidth="1"/>
    <col min="4609" max="4609" width="9.140625" style="1"/>
    <col min="4610" max="4610" width="12.5703125" style="1" bestFit="1" customWidth="1"/>
    <col min="4611" max="4611" width="11.5703125" style="1" bestFit="1" customWidth="1"/>
    <col min="4612" max="4844" width="9.140625" style="1"/>
    <col min="4845" max="4845" width="56.140625" style="1" bestFit="1" customWidth="1"/>
    <col min="4846" max="4846" width="13.28515625" style="1" bestFit="1" customWidth="1"/>
    <col min="4847" max="4847" width="15.140625" style="1" bestFit="1" customWidth="1"/>
    <col min="4848" max="4848" width="5" style="1" customWidth="1"/>
    <col min="4849" max="4851" width="15.28515625" style="1" bestFit="1" customWidth="1"/>
    <col min="4852" max="4853" width="12.28515625" style="1" customWidth="1"/>
    <col min="4854" max="4854" width="16" style="1" bestFit="1" customWidth="1"/>
    <col min="4855" max="4856" width="15" style="1" customWidth="1"/>
    <col min="4857" max="4857" width="16" style="1" bestFit="1" customWidth="1"/>
    <col min="4858" max="4858" width="9.140625" style="1"/>
    <col min="4859" max="4859" width="12.7109375" style="1" bestFit="1" customWidth="1"/>
    <col min="4860" max="4860" width="10" style="1" bestFit="1" customWidth="1"/>
    <col min="4861" max="4861" width="12.5703125" style="1" bestFit="1" customWidth="1"/>
    <col min="4862" max="4862" width="9.140625" style="1"/>
    <col min="4863" max="4863" width="11.5703125" style="1" bestFit="1" customWidth="1"/>
    <col min="4864" max="4864" width="12.5703125" style="1" bestFit="1" customWidth="1"/>
    <col min="4865" max="4865" width="9.140625" style="1"/>
    <col min="4866" max="4866" width="12.5703125" style="1" bestFit="1" customWidth="1"/>
    <col min="4867" max="4867" width="11.5703125" style="1" bestFit="1" customWidth="1"/>
    <col min="4868" max="5100" width="9.140625" style="1"/>
    <col min="5101" max="5101" width="56.140625" style="1" bestFit="1" customWidth="1"/>
    <col min="5102" max="5102" width="13.28515625" style="1" bestFit="1" customWidth="1"/>
    <col min="5103" max="5103" width="15.140625" style="1" bestFit="1" customWidth="1"/>
    <col min="5104" max="5104" width="5" style="1" customWidth="1"/>
    <col min="5105" max="5107" width="15.28515625" style="1" bestFit="1" customWidth="1"/>
    <col min="5108" max="5109" width="12.28515625" style="1" customWidth="1"/>
    <col min="5110" max="5110" width="16" style="1" bestFit="1" customWidth="1"/>
    <col min="5111" max="5112" width="15" style="1" customWidth="1"/>
    <col min="5113" max="5113" width="16" style="1" bestFit="1" customWidth="1"/>
    <col min="5114" max="5114" width="9.140625" style="1"/>
    <col min="5115" max="5115" width="12.7109375" style="1" bestFit="1" customWidth="1"/>
    <col min="5116" max="5116" width="10" style="1" bestFit="1" customWidth="1"/>
    <col min="5117" max="5117" width="12.5703125" style="1" bestFit="1" customWidth="1"/>
    <col min="5118" max="5118" width="9.140625" style="1"/>
    <col min="5119" max="5119" width="11.5703125" style="1" bestFit="1" customWidth="1"/>
    <col min="5120" max="5120" width="12.5703125" style="1" bestFit="1" customWidth="1"/>
    <col min="5121" max="5121" width="9.140625" style="1"/>
    <col min="5122" max="5122" width="12.5703125" style="1" bestFit="1" customWidth="1"/>
    <col min="5123" max="5123" width="11.5703125" style="1" bestFit="1" customWidth="1"/>
    <col min="5124" max="5356" width="9.140625" style="1"/>
    <col min="5357" max="5357" width="56.140625" style="1" bestFit="1" customWidth="1"/>
    <col min="5358" max="5358" width="13.28515625" style="1" bestFit="1" customWidth="1"/>
    <col min="5359" max="5359" width="15.140625" style="1" bestFit="1" customWidth="1"/>
    <col min="5360" max="5360" width="5" style="1" customWidth="1"/>
    <col min="5361" max="5363" width="15.28515625" style="1" bestFit="1" customWidth="1"/>
    <col min="5364" max="5365" width="12.28515625" style="1" customWidth="1"/>
    <col min="5366" max="5366" width="16" style="1" bestFit="1" customWidth="1"/>
    <col min="5367" max="5368" width="15" style="1" customWidth="1"/>
    <col min="5369" max="5369" width="16" style="1" bestFit="1" customWidth="1"/>
    <col min="5370" max="5370" width="9.140625" style="1"/>
    <col min="5371" max="5371" width="12.7109375" style="1" bestFit="1" customWidth="1"/>
    <col min="5372" max="5372" width="10" style="1" bestFit="1" customWidth="1"/>
    <col min="5373" max="5373" width="12.5703125" style="1" bestFit="1" customWidth="1"/>
    <col min="5374" max="5374" width="9.140625" style="1"/>
    <col min="5375" max="5375" width="11.5703125" style="1" bestFit="1" customWidth="1"/>
    <col min="5376" max="5376" width="12.5703125" style="1" bestFit="1" customWidth="1"/>
    <col min="5377" max="5377" width="9.140625" style="1"/>
    <col min="5378" max="5378" width="12.5703125" style="1" bestFit="1" customWidth="1"/>
    <col min="5379" max="5379" width="11.5703125" style="1" bestFit="1" customWidth="1"/>
    <col min="5380" max="5612" width="9.140625" style="1"/>
    <col min="5613" max="5613" width="56.140625" style="1" bestFit="1" customWidth="1"/>
    <col min="5614" max="5614" width="13.28515625" style="1" bestFit="1" customWidth="1"/>
    <col min="5615" max="5615" width="15.140625" style="1" bestFit="1" customWidth="1"/>
    <col min="5616" max="5616" width="5" style="1" customWidth="1"/>
    <col min="5617" max="5619" width="15.28515625" style="1" bestFit="1" customWidth="1"/>
    <col min="5620" max="5621" width="12.28515625" style="1" customWidth="1"/>
    <col min="5622" max="5622" width="16" style="1" bestFit="1" customWidth="1"/>
    <col min="5623" max="5624" width="15" style="1" customWidth="1"/>
    <col min="5625" max="5625" width="16" style="1" bestFit="1" customWidth="1"/>
    <col min="5626" max="5626" width="9.140625" style="1"/>
    <col min="5627" max="5627" width="12.7109375" style="1" bestFit="1" customWidth="1"/>
    <col min="5628" max="5628" width="10" style="1" bestFit="1" customWidth="1"/>
    <col min="5629" max="5629" width="12.5703125" style="1" bestFit="1" customWidth="1"/>
    <col min="5630" max="5630" width="9.140625" style="1"/>
    <col min="5631" max="5631" width="11.5703125" style="1" bestFit="1" customWidth="1"/>
    <col min="5632" max="5632" width="12.5703125" style="1" bestFit="1" customWidth="1"/>
    <col min="5633" max="5633" width="9.140625" style="1"/>
    <col min="5634" max="5634" width="12.5703125" style="1" bestFit="1" customWidth="1"/>
    <col min="5635" max="5635" width="11.5703125" style="1" bestFit="1" customWidth="1"/>
    <col min="5636" max="5868" width="9.140625" style="1"/>
    <col min="5869" max="5869" width="56.140625" style="1" bestFit="1" customWidth="1"/>
    <col min="5870" max="5870" width="13.28515625" style="1" bestFit="1" customWidth="1"/>
    <col min="5871" max="5871" width="15.140625" style="1" bestFit="1" customWidth="1"/>
    <col min="5872" max="5872" width="5" style="1" customWidth="1"/>
    <col min="5873" max="5875" width="15.28515625" style="1" bestFit="1" customWidth="1"/>
    <col min="5876" max="5877" width="12.28515625" style="1" customWidth="1"/>
    <col min="5878" max="5878" width="16" style="1" bestFit="1" customWidth="1"/>
    <col min="5879" max="5880" width="15" style="1" customWidth="1"/>
    <col min="5881" max="5881" width="16" style="1" bestFit="1" customWidth="1"/>
    <col min="5882" max="5882" width="9.140625" style="1"/>
    <col min="5883" max="5883" width="12.7109375" style="1" bestFit="1" customWidth="1"/>
    <col min="5884" max="5884" width="10" style="1" bestFit="1" customWidth="1"/>
    <col min="5885" max="5885" width="12.5703125" style="1" bestFit="1" customWidth="1"/>
    <col min="5886" max="5886" width="9.140625" style="1"/>
    <col min="5887" max="5887" width="11.5703125" style="1" bestFit="1" customWidth="1"/>
    <col min="5888" max="5888" width="12.5703125" style="1" bestFit="1" customWidth="1"/>
    <col min="5889" max="5889" width="9.140625" style="1"/>
    <col min="5890" max="5890" width="12.5703125" style="1" bestFit="1" customWidth="1"/>
    <col min="5891" max="5891" width="11.5703125" style="1" bestFit="1" customWidth="1"/>
    <col min="5892" max="6124" width="9.140625" style="1"/>
    <col min="6125" max="6125" width="56.140625" style="1" bestFit="1" customWidth="1"/>
    <col min="6126" max="6126" width="13.28515625" style="1" bestFit="1" customWidth="1"/>
    <col min="6127" max="6127" width="15.140625" style="1" bestFit="1" customWidth="1"/>
    <col min="6128" max="6128" width="5" style="1" customWidth="1"/>
    <col min="6129" max="6131" width="15.28515625" style="1" bestFit="1" customWidth="1"/>
    <col min="6132" max="6133" width="12.28515625" style="1" customWidth="1"/>
    <col min="6134" max="6134" width="16" style="1" bestFit="1" customWidth="1"/>
    <col min="6135" max="6136" width="15" style="1" customWidth="1"/>
    <col min="6137" max="6137" width="16" style="1" bestFit="1" customWidth="1"/>
    <col min="6138" max="6138" width="9.140625" style="1"/>
    <col min="6139" max="6139" width="12.7109375" style="1" bestFit="1" customWidth="1"/>
    <col min="6140" max="6140" width="10" style="1" bestFit="1" customWidth="1"/>
    <col min="6141" max="6141" width="12.5703125" style="1" bestFit="1" customWidth="1"/>
    <col min="6142" max="6142" width="9.140625" style="1"/>
    <col min="6143" max="6143" width="11.5703125" style="1" bestFit="1" customWidth="1"/>
    <col min="6144" max="6144" width="12.5703125" style="1" bestFit="1" customWidth="1"/>
    <col min="6145" max="6145" width="9.140625" style="1"/>
    <col min="6146" max="6146" width="12.5703125" style="1" bestFit="1" customWidth="1"/>
    <col min="6147" max="6147" width="11.5703125" style="1" bestFit="1" customWidth="1"/>
    <col min="6148" max="6380" width="9.140625" style="1"/>
    <col min="6381" max="6381" width="56.140625" style="1" bestFit="1" customWidth="1"/>
    <col min="6382" max="6382" width="13.28515625" style="1" bestFit="1" customWidth="1"/>
    <col min="6383" max="6383" width="15.140625" style="1" bestFit="1" customWidth="1"/>
    <col min="6384" max="6384" width="5" style="1" customWidth="1"/>
    <col min="6385" max="6387" width="15.28515625" style="1" bestFit="1" customWidth="1"/>
    <col min="6388" max="6389" width="12.28515625" style="1" customWidth="1"/>
    <col min="6390" max="6390" width="16" style="1" bestFit="1" customWidth="1"/>
    <col min="6391" max="6392" width="15" style="1" customWidth="1"/>
    <col min="6393" max="6393" width="16" style="1" bestFit="1" customWidth="1"/>
    <col min="6394" max="6394" width="9.140625" style="1"/>
    <col min="6395" max="6395" width="12.7109375" style="1" bestFit="1" customWidth="1"/>
    <col min="6396" max="6396" width="10" style="1" bestFit="1" customWidth="1"/>
    <col min="6397" max="6397" width="12.5703125" style="1" bestFit="1" customWidth="1"/>
    <col min="6398" max="6398" width="9.140625" style="1"/>
    <col min="6399" max="6399" width="11.5703125" style="1" bestFit="1" customWidth="1"/>
    <col min="6400" max="6400" width="12.5703125" style="1" bestFit="1" customWidth="1"/>
    <col min="6401" max="6401" width="9.140625" style="1"/>
    <col min="6402" max="6402" width="12.5703125" style="1" bestFit="1" customWidth="1"/>
    <col min="6403" max="6403" width="11.5703125" style="1" bestFit="1" customWidth="1"/>
    <col min="6404" max="6636" width="9.140625" style="1"/>
    <col min="6637" max="6637" width="56.140625" style="1" bestFit="1" customWidth="1"/>
    <col min="6638" max="6638" width="13.28515625" style="1" bestFit="1" customWidth="1"/>
    <col min="6639" max="6639" width="15.140625" style="1" bestFit="1" customWidth="1"/>
    <col min="6640" max="6640" width="5" style="1" customWidth="1"/>
    <col min="6641" max="6643" width="15.28515625" style="1" bestFit="1" customWidth="1"/>
    <col min="6644" max="6645" width="12.28515625" style="1" customWidth="1"/>
    <col min="6646" max="6646" width="16" style="1" bestFit="1" customWidth="1"/>
    <col min="6647" max="6648" width="15" style="1" customWidth="1"/>
    <col min="6649" max="6649" width="16" style="1" bestFit="1" customWidth="1"/>
    <col min="6650" max="6650" width="9.140625" style="1"/>
    <col min="6651" max="6651" width="12.7109375" style="1" bestFit="1" customWidth="1"/>
    <col min="6652" max="6652" width="10" style="1" bestFit="1" customWidth="1"/>
    <col min="6653" max="6653" width="12.5703125" style="1" bestFit="1" customWidth="1"/>
    <col min="6654" max="6654" width="9.140625" style="1"/>
    <col min="6655" max="6655" width="11.5703125" style="1" bestFit="1" customWidth="1"/>
    <col min="6656" max="6656" width="12.5703125" style="1" bestFit="1" customWidth="1"/>
    <col min="6657" max="6657" width="9.140625" style="1"/>
    <col min="6658" max="6658" width="12.5703125" style="1" bestFit="1" customWidth="1"/>
    <col min="6659" max="6659" width="11.5703125" style="1" bestFit="1" customWidth="1"/>
    <col min="6660" max="6892" width="9.140625" style="1"/>
    <col min="6893" max="6893" width="56.140625" style="1" bestFit="1" customWidth="1"/>
    <col min="6894" max="6894" width="13.28515625" style="1" bestFit="1" customWidth="1"/>
    <col min="6895" max="6895" width="15.140625" style="1" bestFit="1" customWidth="1"/>
    <col min="6896" max="6896" width="5" style="1" customWidth="1"/>
    <col min="6897" max="6899" width="15.28515625" style="1" bestFit="1" customWidth="1"/>
    <col min="6900" max="6901" width="12.28515625" style="1" customWidth="1"/>
    <col min="6902" max="6902" width="16" style="1" bestFit="1" customWidth="1"/>
    <col min="6903" max="6904" width="15" style="1" customWidth="1"/>
    <col min="6905" max="6905" width="16" style="1" bestFit="1" customWidth="1"/>
    <col min="6906" max="6906" width="9.140625" style="1"/>
    <col min="6907" max="6907" width="12.7109375" style="1" bestFit="1" customWidth="1"/>
    <col min="6908" max="6908" width="10" style="1" bestFit="1" customWidth="1"/>
    <col min="6909" max="6909" width="12.5703125" style="1" bestFit="1" customWidth="1"/>
    <col min="6910" max="6910" width="9.140625" style="1"/>
    <col min="6911" max="6911" width="11.5703125" style="1" bestFit="1" customWidth="1"/>
    <col min="6912" max="6912" width="12.5703125" style="1" bestFit="1" customWidth="1"/>
    <col min="6913" max="6913" width="9.140625" style="1"/>
    <col min="6914" max="6914" width="12.5703125" style="1" bestFit="1" customWidth="1"/>
    <col min="6915" max="6915" width="11.5703125" style="1" bestFit="1" customWidth="1"/>
    <col min="6916" max="7148" width="9.140625" style="1"/>
    <col min="7149" max="7149" width="56.140625" style="1" bestFit="1" customWidth="1"/>
    <col min="7150" max="7150" width="13.28515625" style="1" bestFit="1" customWidth="1"/>
    <col min="7151" max="7151" width="15.140625" style="1" bestFit="1" customWidth="1"/>
    <col min="7152" max="7152" width="5" style="1" customWidth="1"/>
    <col min="7153" max="7155" width="15.28515625" style="1" bestFit="1" customWidth="1"/>
    <col min="7156" max="7157" width="12.28515625" style="1" customWidth="1"/>
    <col min="7158" max="7158" width="16" style="1" bestFit="1" customWidth="1"/>
    <col min="7159" max="7160" width="15" style="1" customWidth="1"/>
    <col min="7161" max="7161" width="16" style="1" bestFit="1" customWidth="1"/>
    <col min="7162" max="7162" width="9.140625" style="1"/>
    <col min="7163" max="7163" width="12.7109375" style="1" bestFit="1" customWidth="1"/>
    <col min="7164" max="7164" width="10" style="1" bestFit="1" customWidth="1"/>
    <col min="7165" max="7165" width="12.5703125" style="1" bestFit="1" customWidth="1"/>
    <col min="7166" max="7166" width="9.140625" style="1"/>
    <col min="7167" max="7167" width="11.5703125" style="1" bestFit="1" customWidth="1"/>
    <col min="7168" max="7168" width="12.5703125" style="1" bestFit="1" customWidth="1"/>
    <col min="7169" max="7169" width="9.140625" style="1"/>
    <col min="7170" max="7170" width="12.5703125" style="1" bestFit="1" customWidth="1"/>
    <col min="7171" max="7171" width="11.5703125" style="1" bestFit="1" customWidth="1"/>
    <col min="7172" max="7404" width="9.140625" style="1"/>
    <col min="7405" max="7405" width="56.140625" style="1" bestFit="1" customWidth="1"/>
    <col min="7406" max="7406" width="13.28515625" style="1" bestFit="1" customWidth="1"/>
    <col min="7407" max="7407" width="15.140625" style="1" bestFit="1" customWidth="1"/>
    <col min="7408" max="7408" width="5" style="1" customWidth="1"/>
    <col min="7409" max="7411" width="15.28515625" style="1" bestFit="1" customWidth="1"/>
    <col min="7412" max="7413" width="12.28515625" style="1" customWidth="1"/>
    <col min="7414" max="7414" width="16" style="1" bestFit="1" customWidth="1"/>
    <col min="7415" max="7416" width="15" style="1" customWidth="1"/>
    <col min="7417" max="7417" width="16" style="1" bestFit="1" customWidth="1"/>
    <col min="7418" max="7418" width="9.140625" style="1"/>
    <col min="7419" max="7419" width="12.7109375" style="1" bestFit="1" customWidth="1"/>
    <col min="7420" max="7420" width="10" style="1" bestFit="1" customWidth="1"/>
    <col min="7421" max="7421" width="12.5703125" style="1" bestFit="1" customWidth="1"/>
    <col min="7422" max="7422" width="9.140625" style="1"/>
    <col min="7423" max="7423" width="11.5703125" style="1" bestFit="1" customWidth="1"/>
    <col min="7424" max="7424" width="12.5703125" style="1" bestFit="1" customWidth="1"/>
    <col min="7425" max="7425" width="9.140625" style="1"/>
    <col min="7426" max="7426" width="12.5703125" style="1" bestFit="1" customWidth="1"/>
    <col min="7427" max="7427" width="11.5703125" style="1" bestFit="1" customWidth="1"/>
    <col min="7428" max="7660" width="9.140625" style="1"/>
    <col min="7661" max="7661" width="56.140625" style="1" bestFit="1" customWidth="1"/>
    <col min="7662" max="7662" width="13.28515625" style="1" bestFit="1" customWidth="1"/>
    <col min="7663" max="7663" width="15.140625" style="1" bestFit="1" customWidth="1"/>
    <col min="7664" max="7664" width="5" style="1" customWidth="1"/>
    <col min="7665" max="7667" width="15.28515625" style="1" bestFit="1" customWidth="1"/>
    <col min="7668" max="7669" width="12.28515625" style="1" customWidth="1"/>
    <col min="7670" max="7670" width="16" style="1" bestFit="1" customWidth="1"/>
    <col min="7671" max="7672" width="15" style="1" customWidth="1"/>
    <col min="7673" max="7673" width="16" style="1" bestFit="1" customWidth="1"/>
    <col min="7674" max="7674" width="9.140625" style="1"/>
    <col min="7675" max="7675" width="12.7109375" style="1" bestFit="1" customWidth="1"/>
    <col min="7676" max="7676" width="10" style="1" bestFit="1" customWidth="1"/>
    <col min="7677" max="7677" width="12.5703125" style="1" bestFit="1" customWidth="1"/>
    <col min="7678" max="7678" width="9.140625" style="1"/>
    <col min="7679" max="7679" width="11.5703125" style="1" bestFit="1" customWidth="1"/>
    <col min="7680" max="7680" width="12.5703125" style="1" bestFit="1" customWidth="1"/>
    <col min="7681" max="7681" width="9.140625" style="1"/>
    <col min="7682" max="7682" width="12.5703125" style="1" bestFit="1" customWidth="1"/>
    <col min="7683" max="7683" width="11.5703125" style="1" bestFit="1" customWidth="1"/>
    <col min="7684" max="7916" width="9.140625" style="1"/>
    <col min="7917" max="7917" width="56.140625" style="1" bestFit="1" customWidth="1"/>
    <col min="7918" max="7918" width="13.28515625" style="1" bestFit="1" customWidth="1"/>
    <col min="7919" max="7919" width="15.140625" style="1" bestFit="1" customWidth="1"/>
    <col min="7920" max="7920" width="5" style="1" customWidth="1"/>
    <col min="7921" max="7923" width="15.28515625" style="1" bestFit="1" customWidth="1"/>
    <col min="7924" max="7925" width="12.28515625" style="1" customWidth="1"/>
    <col min="7926" max="7926" width="16" style="1" bestFit="1" customWidth="1"/>
    <col min="7927" max="7928" width="15" style="1" customWidth="1"/>
    <col min="7929" max="7929" width="16" style="1" bestFit="1" customWidth="1"/>
    <col min="7930" max="7930" width="9.140625" style="1"/>
    <col min="7931" max="7931" width="12.7109375" style="1" bestFit="1" customWidth="1"/>
    <col min="7932" max="7932" width="10" style="1" bestFit="1" customWidth="1"/>
    <col min="7933" max="7933" width="12.5703125" style="1" bestFit="1" customWidth="1"/>
    <col min="7934" max="7934" width="9.140625" style="1"/>
    <col min="7935" max="7935" width="11.5703125" style="1" bestFit="1" customWidth="1"/>
    <col min="7936" max="7936" width="12.5703125" style="1" bestFit="1" customWidth="1"/>
    <col min="7937" max="7937" width="9.140625" style="1"/>
    <col min="7938" max="7938" width="12.5703125" style="1" bestFit="1" customWidth="1"/>
    <col min="7939" max="7939" width="11.5703125" style="1" bestFit="1" customWidth="1"/>
    <col min="7940" max="8172" width="9.140625" style="1"/>
    <col min="8173" max="8173" width="56.140625" style="1" bestFit="1" customWidth="1"/>
    <col min="8174" max="8174" width="13.28515625" style="1" bestFit="1" customWidth="1"/>
    <col min="8175" max="8175" width="15.140625" style="1" bestFit="1" customWidth="1"/>
    <col min="8176" max="8176" width="5" style="1" customWidth="1"/>
    <col min="8177" max="8179" width="15.28515625" style="1" bestFit="1" customWidth="1"/>
    <col min="8180" max="8181" width="12.28515625" style="1" customWidth="1"/>
    <col min="8182" max="8182" width="16" style="1" bestFit="1" customWidth="1"/>
    <col min="8183" max="8184" width="15" style="1" customWidth="1"/>
    <col min="8185" max="8185" width="16" style="1" bestFit="1" customWidth="1"/>
    <col min="8186" max="8186" width="9.140625" style="1"/>
    <col min="8187" max="8187" width="12.7109375" style="1" bestFit="1" customWidth="1"/>
    <col min="8188" max="8188" width="10" style="1" bestFit="1" customWidth="1"/>
    <col min="8189" max="8189" width="12.5703125" style="1" bestFit="1" customWidth="1"/>
    <col min="8190" max="8190" width="9.140625" style="1"/>
    <col min="8191" max="8191" width="11.5703125" style="1" bestFit="1" customWidth="1"/>
    <col min="8192" max="8192" width="12.5703125" style="1" bestFit="1" customWidth="1"/>
    <col min="8193" max="8193" width="9.140625" style="1"/>
    <col min="8194" max="8194" width="12.5703125" style="1" bestFit="1" customWidth="1"/>
    <col min="8195" max="8195" width="11.5703125" style="1" bestFit="1" customWidth="1"/>
    <col min="8196" max="8428" width="9.140625" style="1"/>
    <col min="8429" max="8429" width="56.140625" style="1" bestFit="1" customWidth="1"/>
    <col min="8430" max="8430" width="13.28515625" style="1" bestFit="1" customWidth="1"/>
    <col min="8431" max="8431" width="15.140625" style="1" bestFit="1" customWidth="1"/>
    <col min="8432" max="8432" width="5" style="1" customWidth="1"/>
    <col min="8433" max="8435" width="15.28515625" style="1" bestFit="1" customWidth="1"/>
    <col min="8436" max="8437" width="12.28515625" style="1" customWidth="1"/>
    <col min="8438" max="8438" width="16" style="1" bestFit="1" customWidth="1"/>
    <col min="8439" max="8440" width="15" style="1" customWidth="1"/>
    <col min="8441" max="8441" width="16" style="1" bestFit="1" customWidth="1"/>
    <col min="8442" max="8442" width="9.140625" style="1"/>
    <col min="8443" max="8443" width="12.7109375" style="1" bestFit="1" customWidth="1"/>
    <col min="8444" max="8444" width="10" style="1" bestFit="1" customWidth="1"/>
    <col min="8445" max="8445" width="12.5703125" style="1" bestFit="1" customWidth="1"/>
    <col min="8446" max="8446" width="9.140625" style="1"/>
    <col min="8447" max="8447" width="11.5703125" style="1" bestFit="1" customWidth="1"/>
    <col min="8448" max="8448" width="12.5703125" style="1" bestFit="1" customWidth="1"/>
    <col min="8449" max="8449" width="9.140625" style="1"/>
    <col min="8450" max="8450" width="12.5703125" style="1" bestFit="1" customWidth="1"/>
    <col min="8451" max="8451" width="11.5703125" style="1" bestFit="1" customWidth="1"/>
    <col min="8452" max="8684" width="9.140625" style="1"/>
    <col min="8685" max="8685" width="56.140625" style="1" bestFit="1" customWidth="1"/>
    <col min="8686" max="8686" width="13.28515625" style="1" bestFit="1" customWidth="1"/>
    <col min="8687" max="8687" width="15.140625" style="1" bestFit="1" customWidth="1"/>
    <col min="8688" max="8688" width="5" style="1" customWidth="1"/>
    <col min="8689" max="8691" width="15.28515625" style="1" bestFit="1" customWidth="1"/>
    <col min="8692" max="8693" width="12.28515625" style="1" customWidth="1"/>
    <col min="8694" max="8694" width="16" style="1" bestFit="1" customWidth="1"/>
    <col min="8695" max="8696" width="15" style="1" customWidth="1"/>
    <col min="8697" max="8697" width="16" style="1" bestFit="1" customWidth="1"/>
    <col min="8698" max="8698" width="9.140625" style="1"/>
    <col min="8699" max="8699" width="12.7109375" style="1" bestFit="1" customWidth="1"/>
    <col min="8700" max="8700" width="10" style="1" bestFit="1" customWidth="1"/>
    <col min="8701" max="8701" width="12.5703125" style="1" bestFit="1" customWidth="1"/>
    <col min="8702" max="8702" width="9.140625" style="1"/>
    <col min="8703" max="8703" width="11.5703125" style="1" bestFit="1" customWidth="1"/>
    <col min="8704" max="8704" width="12.5703125" style="1" bestFit="1" customWidth="1"/>
    <col min="8705" max="8705" width="9.140625" style="1"/>
    <col min="8706" max="8706" width="12.5703125" style="1" bestFit="1" customWidth="1"/>
    <col min="8707" max="8707" width="11.5703125" style="1" bestFit="1" customWidth="1"/>
    <col min="8708" max="8940" width="9.140625" style="1"/>
    <col min="8941" max="8941" width="56.140625" style="1" bestFit="1" customWidth="1"/>
    <col min="8942" max="8942" width="13.28515625" style="1" bestFit="1" customWidth="1"/>
    <col min="8943" max="8943" width="15.140625" style="1" bestFit="1" customWidth="1"/>
    <col min="8944" max="8944" width="5" style="1" customWidth="1"/>
    <col min="8945" max="8947" width="15.28515625" style="1" bestFit="1" customWidth="1"/>
    <col min="8948" max="8949" width="12.28515625" style="1" customWidth="1"/>
    <col min="8950" max="8950" width="16" style="1" bestFit="1" customWidth="1"/>
    <col min="8951" max="8952" width="15" style="1" customWidth="1"/>
    <col min="8953" max="8953" width="16" style="1" bestFit="1" customWidth="1"/>
    <col min="8954" max="8954" width="9.140625" style="1"/>
    <col min="8955" max="8955" width="12.7109375" style="1" bestFit="1" customWidth="1"/>
    <col min="8956" max="8956" width="10" style="1" bestFit="1" customWidth="1"/>
    <col min="8957" max="8957" width="12.5703125" style="1" bestFit="1" customWidth="1"/>
    <col min="8958" max="8958" width="9.140625" style="1"/>
    <col min="8959" max="8959" width="11.5703125" style="1" bestFit="1" customWidth="1"/>
    <col min="8960" max="8960" width="12.5703125" style="1" bestFit="1" customWidth="1"/>
    <col min="8961" max="8961" width="9.140625" style="1"/>
    <col min="8962" max="8962" width="12.5703125" style="1" bestFit="1" customWidth="1"/>
    <col min="8963" max="8963" width="11.5703125" style="1" bestFit="1" customWidth="1"/>
    <col min="8964" max="9196" width="9.140625" style="1"/>
    <col min="9197" max="9197" width="56.140625" style="1" bestFit="1" customWidth="1"/>
    <col min="9198" max="9198" width="13.28515625" style="1" bestFit="1" customWidth="1"/>
    <col min="9199" max="9199" width="15.140625" style="1" bestFit="1" customWidth="1"/>
    <col min="9200" max="9200" width="5" style="1" customWidth="1"/>
    <col min="9201" max="9203" width="15.28515625" style="1" bestFit="1" customWidth="1"/>
    <col min="9204" max="9205" width="12.28515625" style="1" customWidth="1"/>
    <col min="9206" max="9206" width="16" style="1" bestFit="1" customWidth="1"/>
    <col min="9207" max="9208" width="15" style="1" customWidth="1"/>
    <col min="9209" max="9209" width="16" style="1" bestFit="1" customWidth="1"/>
    <col min="9210" max="9210" width="9.140625" style="1"/>
    <col min="9211" max="9211" width="12.7109375" style="1" bestFit="1" customWidth="1"/>
    <col min="9212" max="9212" width="10" style="1" bestFit="1" customWidth="1"/>
    <col min="9213" max="9213" width="12.5703125" style="1" bestFit="1" customWidth="1"/>
    <col min="9214" max="9214" width="9.140625" style="1"/>
    <col min="9215" max="9215" width="11.5703125" style="1" bestFit="1" customWidth="1"/>
    <col min="9216" max="9216" width="12.5703125" style="1" bestFit="1" customWidth="1"/>
    <col min="9217" max="9217" width="9.140625" style="1"/>
    <col min="9218" max="9218" width="12.5703125" style="1" bestFit="1" customWidth="1"/>
    <col min="9219" max="9219" width="11.5703125" style="1" bestFit="1" customWidth="1"/>
    <col min="9220" max="9452" width="9.140625" style="1"/>
    <col min="9453" max="9453" width="56.140625" style="1" bestFit="1" customWidth="1"/>
    <col min="9454" max="9454" width="13.28515625" style="1" bestFit="1" customWidth="1"/>
    <col min="9455" max="9455" width="15.140625" style="1" bestFit="1" customWidth="1"/>
    <col min="9456" max="9456" width="5" style="1" customWidth="1"/>
    <col min="9457" max="9459" width="15.28515625" style="1" bestFit="1" customWidth="1"/>
    <col min="9460" max="9461" width="12.28515625" style="1" customWidth="1"/>
    <col min="9462" max="9462" width="16" style="1" bestFit="1" customWidth="1"/>
    <col min="9463" max="9464" width="15" style="1" customWidth="1"/>
    <col min="9465" max="9465" width="16" style="1" bestFit="1" customWidth="1"/>
    <col min="9466" max="9466" width="9.140625" style="1"/>
    <col min="9467" max="9467" width="12.7109375" style="1" bestFit="1" customWidth="1"/>
    <col min="9468" max="9468" width="10" style="1" bestFit="1" customWidth="1"/>
    <col min="9469" max="9469" width="12.5703125" style="1" bestFit="1" customWidth="1"/>
    <col min="9470" max="9470" width="9.140625" style="1"/>
    <col min="9471" max="9471" width="11.5703125" style="1" bestFit="1" customWidth="1"/>
    <col min="9472" max="9472" width="12.5703125" style="1" bestFit="1" customWidth="1"/>
    <col min="9473" max="9473" width="9.140625" style="1"/>
    <col min="9474" max="9474" width="12.5703125" style="1" bestFit="1" customWidth="1"/>
    <col min="9475" max="9475" width="11.5703125" style="1" bestFit="1" customWidth="1"/>
    <col min="9476" max="9708" width="9.140625" style="1"/>
    <col min="9709" max="9709" width="56.140625" style="1" bestFit="1" customWidth="1"/>
    <col min="9710" max="9710" width="13.28515625" style="1" bestFit="1" customWidth="1"/>
    <col min="9711" max="9711" width="15.140625" style="1" bestFit="1" customWidth="1"/>
    <col min="9712" max="9712" width="5" style="1" customWidth="1"/>
    <col min="9713" max="9715" width="15.28515625" style="1" bestFit="1" customWidth="1"/>
    <col min="9716" max="9717" width="12.28515625" style="1" customWidth="1"/>
    <col min="9718" max="9718" width="16" style="1" bestFit="1" customWidth="1"/>
    <col min="9719" max="9720" width="15" style="1" customWidth="1"/>
    <col min="9721" max="9721" width="16" style="1" bestFit="1" customWidth="1"/>
    <col min="9722" max="9722" width="9.140625" style="1"/>
    <col min="9723" max="9723" width="12.7109375" style="1" bestFit="1" customWidth="1"/>
    <col min="9724" max="9724" width="10" style="1" bestFit="1" customWidth="1"/>
    <col min="9725" max="9725" width="12.5703125" style="1" bestFit="1" customWidth="1"/>
    <col min="9726" max="9726" width="9.140625" style="1"/>
    <col min="9727" max="9727" width="11.5703125" style="1" bestFit="1" customWidth="1"/>
    <col min="9728" max="9728" width="12.5703125" style="1" bestFit="1" customWidth="1"/>
    <col min="9729" max="9729" width="9.140625" style="1"/>
    <col min="9730" max="9730" width="12.5703125" style="1" bestFit="1" customWidth="1"/>
    <col min="9731" max="9731" width="11.5703125" style="1" bestFit="1" customWidth="1"/>
    <col min="9732" max="9964" width="9.140625" style="1"/>
    <col min="9965" max="9965" width="56.140625" style="1" bestFit="1" customWidth="1"/>
    <col min="9966" max="9966" width="13.28515625" style="1" bestFit="1" customWidth="1"/>
    <col min="9967" max="9967" width="15.140625" style="1" bestFit="1" customWidth="1"/>
    <col min="9968" max="9968" width="5" style="1" customWidth="1"/>
    <col min="9969" max="9971" width="15.28515625" style="1" bestFit="1" customWidth="1"/>
    <col min="9972" max="9973" width="12.28515625" style="1" customWidth="1"/>
    <col min="9974" max="9974" width="16" style="1" bestFit="1" customWidth="1"/>
    <col min="9975" max="9976" width="15" style="1" customWidth="1"/>
    <col min="9977" max="9977" width="16" style="1" bestFit="1" customWidth="1"/>
    <col min="9978" max="9978" width="9.140625" style="1"/>
    <col min="9979" max="9979" width="12.7109375" style="1" bestFit="1" customWidth="1"/>
    <col min="9980" max="9980" width="10" style="1" bestFit="1" customWidth="1"/>
    <col min="9981" max="9981" width="12.5703125" style="1" bestFit="1" customWidth="1"/>
    <col min="9982" max="9982" width="9.140625" style="1"/>
    <col min="9983" max="9983" width="11.5703125" style="1" bestFit="1" customWidth="1"/>
    <col min="9984" max="9984" width="12.5703125" style="1" bestFit="1" customWidth="1"/>
    <col min="9985" max="9985" width="9.140625" style="1"/>
    <col min="9986" max="9986" width="12.5703125" style="1" bestFit="1" customWidth="1"/>
    <col min="9987" max="9987" width="11.5703125" style="1" bestFit="1" customWidth="1"/>
    <col min="9988" max="10220" width="9.140625" style="1"/>
    <col min="10221" max="10221" width="56.140625" style="1" bestFit="1" customWidth="1"/>
    <col min="10222" max="10222" width="13.28515625" style="1" bestFit="1" customWidth="1"/>
    <col min="10223" max="10223" width="15.140625" style="1" bestFit="1" customWidth="1"/>
    <col min="10224" max="10224" width="5" style="1" customWidth="1"/>
    <col min="10225" max="10227" width="15.28515625" style="1" bestFit="1" customWidth="1"/>
    <col min="10228" max="10229" width="12.28515625" style="1" customWidth="1"/>
    <col min="10230" max="10230" width="16" style="1" bestFit="1" customWidth="1"/>
    <col min="10231" max="10232" width="15" style="1" customWidth="1"/>
    <col min="10233" max="10233" width="16" style="1" bestFit="1" customWidth="1"/>
    <col min="10234" max="10234" width="9.140625" style="1"/>
    <col min="10235" max="10235" width="12.7109375" style="1" bestFit="1" customWidth="1"/>
    <col min="10236" max="10236" width="10" style="1" bestFit="1" customWidth="1"/>
    <col min="10237" max="10237" width="12.5703125" style="1" bestFit="1" customWidth="1"/>
    <col min="10238" max="10238" width="9.140625" style="1"/>
    <col min="10239" max="10239" width="11.5703125" style="1" bestFit="1" customWidth="1"/>
    <col min="10240" max="10240" width="12.5703125" style="1" bestFit="1" customWidth="1"/>
    <col min="10241" max="10241" width="9.140625" style="1"/>
    <col min="10242" max="10242" width="12.5703125" style="1" bestFit="1" customWidth="1"/>
    <col min="10243" max="10243" width="11.5703125" style="1" bestFit="1" customWidth="1"/>
    <col min="10244" max="10476" width="9.140625" style="1"/>
    <col min="10477" max="10477" width="56.140625" style="1" bestFit="1" customWidth="1"/>
    <col min="10478" max="10478" width="13.28515625" style="1" bestFit="1" customWidth="1"/>
    <col min="10479" max="10479" width="15.140625" style="1" bestFit="1" customWidth="1"/>
    <col min="10480" max="10480" width="5" style="1" customWidth="1"/>
    <col min="10481" max="10483" width="15.28515625" style="1" bestFit="1" customWidth="1"/>
    <col min="10484" max="10485" width="12.28515625" style="1" customWidth="1"/>
    <col min="10486" max="10486" width="16" style="1" bestFit="1" customWidth="1"/>
    <col min="10487" max="10488" width="15" style="1" customWidth="1"/>
    <col min="10489" max="10489" width="16" style="1" bestFit="1" customWidth="1"/>
    <col min="10490" max="10490" width="9.140625" style="1"/>
    <col min="10491" max="10491" width="12.7109375" style="1" bestFit="1" customWidth="1"/>
    <col min="10492" max="10492" width="10" style="1" bestFit="1" customWidth="1"/>
    <col min="10493" max="10493" width="12.5703125" style="1" bestFit="1" customWidth="1"/>
    <col min="10494" max="10494" width="9.140625" style="1"/>
    <col min="10495" max="10495" width="11.5703125" style="1" bestFit="1" customWidth="1"/>
    <col min="10496" max="10496" width="12.5703125" style="1" bestFit="1" customWidth="1"/>
    <col min="10497" max="10497" width="9.140625" style="1"/>
    <col min="10498" max="10498" width="12.5703125" style="1" bestFit="1" customWidth="1"/>
    <col min="10499" max="10499" width="11.5703125" style="1" bestFit="1" customWidth="1"/>
    <col min="10500" max="10732" width="9.140625" style="1"/>
    <col min="10733" max="10733" width="56.140625" style="1" bestFit="1" customWidth="1"/>
    <col min="10734" max="10734" width="13.28515625" style="1" bestFit="1" customWidth="1"/>
    <col min="10735" max="10735" width="15.140625" style="1" bestFit="1" customWidth="1"/>
    <col min="10736" max="10736" width="5" style="1" customWidth="1"/>
    <col min="10737" max="10739" width="15.28515625" style="1" bestFit="1" customWidth="1"/>
    <col min="10740" max="10741" width="12.28515625" style="1" customWidth="1"/>
    <col min="10742" max="10742" width="16" style="1" bestFit="1" customWidth="1"/>
    <col min="10743" max="10744" width="15" style="1" customWidth="1"/>
    <col min="10745" max="10745" width="16" style="1" bestFit="1" customWidth="1"/>
    <col min="10746" max="10746" width="9.140625" style="1"/>
    <col min="10747" max="10747" width="12.7109375" style="1" bestFit="1" customWidth="1"/>
    <col min="10748" max="10748" width="10" style="1" bestFit="1" customWidth="1"/>
    <col min="10749" max="10749" width="12.5703125" style="1" bestFit="1" customWidth="1"/>
    <col min="10750" max="10750" width="9.140625" style="1"/>
    <col min="10751" max="10751" width="11.5703125" style="1" bestFit="1" customWidth="1"/>
    <col min="10752" max="10752" width="12.5703125" style="1" bestFit="1" customWidth="1"/>
    <col min="10753" max="10753" width="9.140625" style="1"/>
    <col min="10754" max="10754" width="12.5703125" style="1" bestFit="1" customWidth="1"/>
    <col min="10755" max="10755" width="11.5703125" style="1" bestFit="1" customWidth="1"/>
    <col min="10756" max="10988" width="9.140625" style="1"/>
    <col min="10989" max="10989" width="56.140625" style="1" bestFit="1" customWidth="1"/>
    <col min="10990" max="10990" width="13.28515625" style="1" bestFit="1" customWidth="1"/>
    <col min="10991" max="10991" width="15.140625" style="1" bestFit="1" customWidth="1"/>
    <col min="10992" max="10992" width="5" style="1" customWidth="1"/>
    <col min="10993" max="10995" width="15.28515625" style="1" bestFit="1" customWidth="1"/>
    <col min="10996" max="10997" width="12.28515625" style="1" customWidth="1"/>
    <col min="10998" max="10998" width="16" style="1" bestFit="1" customWidth="1"/>
    <col min="10999" max="11000" width="15" style="1" customWidth="1"/>
    <col min="11001" max="11001" width="16" style="1" bestFit="1" customWidth="1"/>
    <col min="11002" max="11002" width="9.140625" style="1"/>
    <col min="11003" max="11003" width="12.7109375" style="1" bestFit="1" customWidth="1"/>
    <col min="11004" max="11004" width="10" style="1" bestFit="1" customWidth="1"/>
    <col min="11005" max="11005" width="12.5703125" style="1" bestFit="1" customWidth="1"/>
    <col min="11006" max="11006" width="9.140625" style="1"/>
    <col min="11007" max="11007" width="11.5703125" style="1" bestFit="1" customWidth="1"/>
    <col min="11008" max="11008" width="12.5703125" style="1" bestFit="1" customWidth="1"/>
    <col min="11009" max="11009" width="9.140625" style="1"/>
    <col min="11010" max="11010" width="12.5703125" style="1" bestFit="1" customWidth="1"/>
    <col min="11011" max="11011" width="11.5703125" style="1" bestFit="1" customWidth="1"/>
    <col min="11012" max="11244" width="9.140625" style="1"/>
    <col min="11245" max="11245" width="56.140625" style="1" bestFit="1" customWidth="1"/>
    <col min="11246" max="11246" width="13.28515625" style="1" bestFit="1" customWidth="1"/>
    <col min="11247" max="11247" width="15.140625" style="1" bestFit="1" customWidth="1"/>
    <col min="11248" max="11248" width="5" style="1" customWidth="1"/>
    <col min="11249" max="11251" width="15.28515625" style="1" bestFit="1" customWidth="1"/>
    <col min="11252" max="11253" width="12.28515625" style="1" customWidth="1"/>
    <col min="11254" max="11254" width="16" style="1" bestFit="1" customWidth="1"/>
    <col min="11255" max="11256" width="15" style="1" customWidth="1"/>
    <col min="11257" max="11257" width="16" style="1" bestFit="1" customWidth="1"/>
    <col min="11258" max="11258" width="9.140625" style="1"/>
    <col min="11259" max="11259" width="12.7109375" style="1" bestFit="1" customWidth="1"/>
    <col min="11260" max="11260" width="10" style="1" bestFit="1" customWidth="1"/>
    <col min="11261" max="11261" width="12.5703125" style="1" bestFit="1" customWidth="1"/>
    <col min="11262" max="11262" width="9.140625" style="1"/>
    <col min="11263" max="11263" width="11.5703125" style="1" bestFit="1" customWidth="1"/>
    <col min="11264" max="11264" width="12.5703125" style="1" bestFit="1" customWidth="1"/>
    <col min="11265" max="11265" width="9.140625" style="1"/>
    <col min="11266" max="11266" width="12.5703125" style="1" bestFit="1" customWidth="1"/>
    <col min="11267" max="11267" width="11.5703125" style="1" bestFit="1" customWidth="1"/>
    <col min="11268" max="11500" width="9.140625" style="1"/>
    <col min="11501" max="11501" width="56.140625" style="1" bestFit="1" customWidth="1"/>
    <col min="11502" max="11502" width="13.28515625" style="1" bestFit="1" customWidth="1"/>
    <col min="11503" max="11503" width="15.140625" style="1" bestFit="1" customWidth="1"/>
    <col min="11504" max="11504" width="5" style="1" customWidth="1"/>
    <col min="11505" max="11507" width="15.28515625" style="1" bestFit="1" customWidth="1"/>
    <col min="11508" max="11509" width="12.28515625" style="1" customWidth="1"/>
    <col min="11510" max="11510" width="16" style="1" bestFit="1" customWidth="1"/>
    <col min="11511" max="11512" width="15" style="1" customWidth="1"/>
    <col min="11513" max="11513" width="16" style="1" bestFit="1" customWidth="1"/>
    <col min="11514" max="11514" width="9.140625" style="1"/>
    <col min="11515" max="11515" width="12.7109375" style="1" bestFit="1" customWidth="1"/>
    <col min="11516" max="11516" width="10" style="1" bestFit="1" customWidth="1"/>
    <col min="11517" max="11517" width="12.5703125" style="1" bestFit="1" customWidth="1"/>
    <col min="11518" max="11518" width="9.140625" style="1"/>
    <col min="11519" max="11519" width="11.5703125" style="1" bestFit="1" customWidth="1"/>
    <col min="11520" max="11520" width="12.5703125" style="1" bestFit="1" customWidth="1"/>
    <col min="11521" max="11521" width="9.140625" style="1"/>
    <col min="11522" max="11522" width="12.5703125" style="1" bestFit="1" customWidth="1"/>
    <col min="11523" max="11523" width="11.5703125" style="1" bestFit="1" customWidth="1"/>
    <col min="11524" max="11756" width="9.140625" style="1"/>
    <col min="11757" max="11757" width="56.140625" style="1" bestFit="1" customWidth="1"/>
    <col min="11758" max="11758" width="13.28515625" style="1" bestFit="1" customWidth="1"/>
    <col min="11759" max="11759" width="15.140625" style="1" bestFit="1" customWidth="1"/>
    <col min="11760" max="11760" width="5" style="1" customWidth="1"/>
    <col min="11761" max="11763" width="15.28515625" style="1" bestFit="1" customWidth="1"/>
    <col min="11764" max="11765" width="12.28515625" style="1" customWidth="1"/>
    <col min="11766" max="11766" width="16" style="1" bestFit="1" customWidth="1"/>
    <col min="11767" max="11768" width="15" style="1" customWidth="1"/>
    <col min="11769" max="11769" width="16" style="1" bestFit="1" customWidth="1"/>
    <col min="11770" max="11770" width="9.140625" style="1"/>
    <col min="11771" max="11771" width="12.7109375" style="1" bestFit="1" customWidth="1"/>
    <col min="11772" max="11772" width="10" style="1" bestFit="1" customWidth="1"/>
    <col min="11773" max="11773" width="12.5703125" style="1" bestFit="1" customWidth="1"/>
    <col min="11774" max="11774" width="9.140625" style="1"/>
    <col min="11775" max="11775" width="11.5703125" style="1" bestFit="1" customWidth="1"/>
    <col min="11776" max="11776" width="12.5703125" style="1" bestFit="1" customWidth="1"/>
    <col min="11777" max="11777" width="9.140625" style="1"/>
    <col min="11778" max="11778" width="12.5703125" style="1" bestFit="1" customWidth="1"/>
    <col min="11779" max="11779" width="11.5703125" style="1" bestFit="1" customWidth="1"/>
    <col min="11780" max="12012" width="9.140625" style="1"/>
    <col min="12013" max="12013" width="56.140625" style="1" bestFit="1" customWidth="1"/>
    <col min="12014" max="12014" width="13.28515625" style="1" bestFit="1" customWidth="1"/>
    <col min="12015" max="12015" width="15.140625" style="1" bestFit="1" customWidth="1"/>
    <col min="12016" max="12016" width="5" style="1" customWidth="1"/>
    <col min="12017" max="12019" width="15.28515625" style="1" bestFit="1" customWidth="1"/>
    <col min="12020" max="12021" width="12.28515625" style="1" customWidth="1"/>
    <col min="12022" max="12022" width="16" style="1" bestFit="1" customWidth="1"/>
    <col min="12023" max="12024" width="15" style="1" customWidth="1"/>
    <col min="12025" max="12025" width="16" style="1" bestFit="1" customWidth="1"/>
    <col min="12026" max="12026" width="9.140625" style="1"/>
    <col min="12027" max="12027" width="12.7109375" style="1" bestFit="1" customWidth="1"/>
    <col min="12028" max="12028" width="10" style="1" bestFit="1" customWidth="1"/>
    <col min="12029" max="12029" width="12.5703125" style="1" bestFit="1" customWidth="1"/>
    <col min="12030" max="12030" width="9.140625" style="1"/>
    <col min="12031" max="12031" width="11.5703125" style="1" bestFit="1" customWidth="1"/>
    <col min="12032" max="12032" width="12.5703125" style="1" bestFit="1" customWidth="1"/>
    <col min="12033" max="12033" width="9.140625" style="1"/>
    <col min="12034" max="12034" width="12.5703125" style="1" bestFit="1" customWidth="1"/>
    <col min="12035" max="12035" width="11.5703125" style="1" bestFit="1" customWidth="1"/>
    <col min="12036" max="12268" width="9.140625" style="1"/>
    <col min="12269" max="12269" width="56.140625" style="1" bestFit="1" customWidth="1"/>
    <col min="12270" max="12270" width="13.28515625" style="1" bestFit="1" customWidth="1"/>
    <col min="12271" max="12271" width="15.140625" style="1" bestFit="1" customWidth="1"/>
    <col min="12272" max="12272" width="5" style="1" customWidth="1"/>
    <col min="12273" max="12275" width="15.28515625" style="1" bestFit="1" customWidth="1"/>
    <col min="12276" max="12277" width="12.28515625" style="1" customWidth="1"/>
    <col min="12278" max="12278" width="16" style="1" bestFit="1" customWidth="1"/>
    <col min="12279" max="12280" width="15" style="1" customWidth="1"/>
    <col min="12281" max="12281" width="16" style="1" bestFit="1" customWidth="1"/>
    <col min="12282" max="12282" width="9.140625" style="1"/>
    <col min="12283" max="12283" width="12.7109375" style="1" bestFit="1" customWidth="1"/>
    <col min="12284" max="12284" width="10" style="1" bestFit="1" customWidth="1"/>
    <col min="12285" max="12285" width="12.5703125" style="1" bestFit="1" customWidth="1"/>
    <col min="12286" max="12286" width="9.140625" style="1"/>
    <col min="12287" max="12287" width="11.5703125" style="1" bestFit="1" customWidth="1"/>
    <col min="12288" max="12288" width="12.5703125" style="1" bestFit="1" customWidth="1"/>
    <col min="12289" max="12289" width="9.140625" style="1"/>
    <col min="12290" max="12290" width="12.5703125" style="1" bestFit="1" customWidth="1"/>
    <col min="12291" max="12291" width="11.5703125" style="1" bestFit="1" customWidth="1"/>
    <col min="12292" max="12524" width="9.140625" style="1"/>
    <col min="12525" max="12525" width="56.140625" style="1" bestFit="1" customWidth="1"/>
    <col min="12526" max="12526" width="13.28515625" style="1" bestFit="1" customWidth="1"/>
    <col min="12527" max="12527" width="15.140625" style="1" bestFit="1" customWidth="1"/>
    <col min="12528" max="12528" width="5" style="1" customWidth="1"/>
    <col min="12529" max="12531" width="15.28515625" style="1" bestFit="1" customWidth="1"/>
    <col min="12532" max="12533" width="12.28515625" style="1" customWidth="1"/>
    <col min="12534" max="12534" width="16" style="1" bestFit="1" customWidth="1"/>
    <col min="12535" max="12536" width="15" style="1" customWidth="1"/>
    <col min="12537" max="12537" width="16" style="1" bestFit="1" customWidth="1"/>
    <col min="12538" max="12538" width="9.140625" style="1"/>
    <col min="12539" max="12539" width="12.7109375" style="1" bestFit="1" customWidth="1"/>
    <col min="12540" max="12540" width="10" style="1" bestFit="1" customWidth="1"/>
    <col min="12541" max="12541" width="12.5703125" style="1" bestFit="1" customWidth="1"/>
    <col min="12542" max="12542" width="9.140625" style="1"/>
    <col min="12543" max="12543" width="11.5703125" style="1" bestFit="1" customWidth="1"/>
    <col min="12544" max="12544" width="12.5703125" style="1" bestFit="1" customWidth="1"/>
    <col min="12545" max="12545" width="9.140625" style="1"/>
    <col min="12546" max="12546" width="12.5703125" style="1" bestFit="1" customWidth="1"/>
    <col min="12547" max="12547" width="11.5703125" style="1" bestFit="1" customWidth="1"/>
    <col min="12548" max="12780" width="9.140625" style="1"/>
    <col min="12781" max="12781" width="56.140625" style="1" bestFit="1" customWidth="1"/>
    <col min="12782" max="12782" width="13.28515625" style="1" bestFit="1" customWidth="1"/>
    <col min="12783" max="12783" width="15.140625" style="1" bestFit="1" customWidth="1"/>
    <col min="12784" max="12784" width="5" style="1" customWidth="1"/>
    <col min="12785" max="12787" width="15.28515625" style="1" bestFit="1" customWidth="1"/>
    <col min="12788" max="12789" width="12.28515625" style="1" customWidth="1"/>
    <col min="12790" max="12790" width="16" style="1" bestFit="1" customWidth="1"/>
    <col min="12791" max="12792" width="15" style="1" customWidth="1"/>
    <col min="12793" max="12793" width="16" style="1" bestFit="1" customWidth="1"/>
    <col min="12794" max="12794" width="9.140625" style="1"/>
    <col min="12795" max="12795" width="12.7109375" style="1" bestFit="1" customWidth="1"/>
    <col min="12796" max="12796" width="10" style="1" bestFit="1" customWidth="1"/>
    <col min="12797" max="12797" width="12.5703125" style="1" bestFit="1" customWidth="1"/>
    <col min="12798" max="12798" width="9.140625" style="1"/>
    <col min="12799" max="12799" width="11.5703125" style="1" bestFit="1" customWidth="1"/>
    <col min="12800" max="12800" width="12.5703125" style="1" bestFit="1" customWidth="1"/>
    <col min="12801" max="12801" width="9.140625" style="1"/>
    <col min="12802" max="12802" width="12.5703125" style="1" bestFit="1" customWidth="1"/>
    <col min="12803" max="12803" width="11.5703125" style="1" bestFit="1" customWidth="1"/>
    <col min="12804" max="13036" width="9.140625" style="1"/>
    <col min="13037" max="13037" width="56.140625" style="1" bestFit="1" customWidth="1"/>
    <col min="13038" max="13038" width="13.28515625" style="1" bestFit="1" customWidth="1"/>
    <col min="13039" max="13039" width="15.140625" style="1" bestFit="1" customWidth="1"/>
    <col min="13040" max="13040" width="5" style="1" customWidth="1"/>
    <col min="13041" max="13043" width="15.28515625" style="1" bestFit="1" customWidth="1"/>
    <col min="13044" max="13045" width="12.28515625" style="1" customWidth="1"/>
    <col min="13046" max="13046" width="16" style="1" bestFit="1" customWidth="1"/>
    <col min="13047" max="13048" width="15" style="1" customWidth="1"/>
    <col min="13049" max="13049" width="16" style="1" bestFit="1" customWidth="1"/>
    <col min="13050" max="13050" width="9.140625" style="1"/>
    <col min="13051" max="13051" width="12.7109375" style="1" bestFit="1" customWidth="1"/>
    <col min="13052" max="13052" width="10" style="1" bestFit="1" customWidth="1"/>
    <col min="13053" max="13053" width="12.5703125" style="1" bestFit="1" customWidth="1"/>
    <col min="13054" max="13054" width="9.140625" style="1"/>
    <col min="13055" max="13055" width="11.5703125" style="1" bestFit="1" customWidth="1"/>
    <col min="13056" max="13056" width="12.5703125" style="1" bestFit="1" customWidth="1"/>
    <col min="13057" max="13057" width="9.140625" style="1"/>
    <col min="13058" max="13058" width="12.5703125" style="1" bestFit="1" customWidth="1"/>
    <col min="13059" max="13059" width="11.5703125" style="1" bestFit="1" customWidth="1"/>
    <col min="13060" max="13292" width="9.140625" style="1"/>
    <col min="13293" max="13293" width="56.140625" style="1" bestFit="1" customWidth="1"/>
    <col min="13294" max="13294" width="13.28515625" style="1" bestFit="1" customWidth="1"/>
    <col min="13295" max="13295" width="15.140625" style="1" bestFit="1" customWidth="1"/>
    <col min="13296" max="13296" width="5" style="1" customWidth="1"/>
    <col min="13297" max="13299" width="15.28515625" style="1" bestFit="1" customWidth="1"/>
    <col min="13300" max="13301" width="12.28515625" style="1" customWidth="1"/>
    <col min="13302" max="13302" width="16" style="1" bestFit="1" customWidth="1"/>
    <col min="13303" max="13304" width="15" style="1" customWidth="1"/>
    <col min="13305" max="13305" width="16" style="1" bestFit="1" customWidth="1"/>
    <col min="13306" max="13306" width="9.140625" style="1"/>
    <col min="13307" max="13307" width="12.7109375" style="1" bestFit="1" customWidth="1"/>
    <col min="13308" max="13308" width="10" style="1" bestFit="1" customWidth="1"/>
    <col min="13309" max="13309" width="12.5703125" style="1" bestFit="1" customWidth="1"/>
    <col min="13310" max="13310" width="9.140625" style="1"/>
    <col min="13311" max="13311" width="11.5703125" style="1" bestFit="1" customWidth="1"/>
    <col min="13312" max="13312" width="12.5703125" style="1" bestFit="1" customWidth="1"/>
    <col min="13313" max="13313" width="9.140625" style="1"/>
    <col min="13314" max="13314" width="12.5703125" style="1" bestFit="1" customWidth="1"/>
    <col min="13315" max="13315" width="11.5703125" style="1" bestFit="1" customWidth="1"/>
    <col min="13316" max="13548" width="9.140625" style="1"/>
    <col min="13549" max="13549" width="56.140625" style="1" bestFit="1" customWidth="1"/>
    <col min="13550" max="13550" width="13.28515625" style="1" bestFit="1" customWidth="1"/>
    <col min="13551" max="13551" width="15.140625" style="1" bestFit="1" customWidth="1"/>
    <col min="13552" max="13552" width="5" style="1" customWidth="1"/>
    <col min="13553" max="13555" width="15.28515625" style="1" bestFit="1" customWidth="1"/>
    <col min="13556" max="13557" width="12.28515625" style="1" customWidth="1"/>
    <col min="13558" max="13558" width="16" style="1" bestFit="1" customWidth="1"/>
    <col min="13559" max="13560" width="15" style="1" customWidth="1"/>
    <col min="13561" max="13561" width="16" style="1" bestFit="1" customWidth="1"/>
    <col min="13562" max="13562" width="9.140625" style="1"/>
    <col min="13563" max="13563" width="12.7109375" style="1" bestFit="1" customWidth="1"/>
    <col min="13564" max="13564" width="10" style="1" bestFit="1" customWidth="1"/>
    <col min="13565" max="13565" width="12.5703125" style="1" bestFit="1" customWidth="1"/>
    <col min="13566" max="13566" width="9.140625" style="1"/>
    <col min="13567" max="13567" width="11.5703125" style="1" bestFit="1" customWidth="1"/>
    <col min="13568" max="13568" width="12.5703125" style="1" bestFit="1" customWidth="1"/>
    <col min="13569" max="13569" width="9.140625" style="1"/>
    <col min="13570" max="13570" width="12.5703125" style="1" bestFit="1" customWidth="1"/>
    <col min="13571" max="13571" width="11.5703125" style="1" bestFit="1" customWidth="1"/>
    <col min="13572" max="13804" width="9.140625" style="1"/>
    <col min="13805" max="13805" width="56.140625" style="1" bestFit="1" customWidth="1"/>
    <col min="13806" max="13806" width="13.28515625" style="1" bestFit="1" customWidth="1"/>
    <col min="13807" max="13807" width="15.140625" style="1" bestFit="1" customWidth="1"/>
    <col min="13808" max="13808" width="5" style="1" customWidth="1"/>
    <col min="13809" max="13811" width="15.28515625" style="1" bestFit="1" customWidth="1"/>
    <col min="13812" max="13813" width="12.28515625" style="1" customWidth="1"/>
    <col min="13814" max="13814" width="16" style="1" bestFit="1" customWidth="1"/>
    <col min="13815" max="13816" width="15" style="1" customWidth="1"/>
    <col min="13817" max="13817" width="16" style="1" bestFit="1" customWidth="1"/>
    <col min="13818" max="13818" width="9.140625" style="1"/>
    <col min="13819" max="13819" width="12.7109375" style="1" bestFit="1" customWidth="1"/>
    <col min="13820" max="13820" width="10" style="1" bestFit="1" customWidth="1"/>
    <col min="13821" max="13821" width="12.5703125" style="1" bestFit="1" customWidth="1"/>
    <col min="13822" max="13822" width="9.140625" style="1"/>
    <col min="13823" max="13823" width="11.5703125" style="1" bestFit="1" customWidth="1"/>
    <col min="13824" max="13824" width="12.5703125" style="1" bestFit="1" customWidth="1"/>
    <col min="13825" max="13825" width="9.140625" style="1"/>
    <col min="13826" max="13826" width="12.5703125" style="1" bestFit="1" customWidth="1"/>
    <col min="13827" max="13827" width="11.5703125" style="1" bestFit="1" customWidth="1"/>
    <col min="13828" max="14060" width="9.140625" style="1"/>
    <col min="14061" max="14061" width="56.140625" style="1" bestFit="1" customWidth="1"/>
    <col min="14062" max="14062" width="13.28515625" style="1" bestFit="1" customWidth="1"/>
    <col min="14063" max="14063" width="15.140625" style="1" bestFit="1" customWidth="1"/>
    <col min="14064" max="14064" width="5" style="1" customWidth="1"/>
    <col min="14065" max="14067" width="15.28515625" style="1" bestFit="1" customWidth="1"/>
    <col min="14068" max="14069" width="12.28515625" style="1" customWidth="1"/>
    <col min="14070" max="14070" width="16" style="1" bestFit="1" customWidth="1"/>
    <col min="14071" max="14072" width="15" style="1" customWidth="1"/>
    <col min="14073" max="14073" width="16" style="1" bestFit="1" customWidth="1"/>
    <col min="14074" max="14074" width="9.140625" style="1"/>
    <col min="14075" max="14075" width="12.7109375" style="1" bestFit="1" customWidth="1"/>
    <col min="14076" max="14076" width="10" style="1" bestFit="1" customWidth="1"/>
    <col min="14077" max="14077" width="12.5703125" style="1" bestFit="1" customWidth="1"/>
    <col min="14078" max="14078" width="9.140625" style="1"/>
    <col min="14079" max="14079" width="11.5703125" style="1" bestFit="1" customWidth="1"/>
    <col min="14080" max="14080" width="12.5703125" style="1" bestFit="1" customWidth="1"/>
    <col min="14081" max="14081" width="9.140625" style="1"/>
    <col min="14082" max="14082" width="12.5703125" style="1" bestFit="1" customWidth="1"/>
    <col min="14083" max="14083" width="11.5703125" style="1" bestFit="1" customWidth="1"/>
    <col min="14084" max="14316" width="9.140625" style="1"/>
    <col min="14317" max="14317" width="56.140625" style="1" bestFit="1" customWidth="1"/>
    <col min="14318" max="14318" width="13.28515625" style="1" bestFit="1" customWidth="1"/>
    <col min="14319" max="14319" width="15.140625" style="1" bestFit="1" customWidth="1"/>
    <col min="14320" max="14320" width="5" style="1" customWidth="1"/>
    <col min="14321" max="14323" width="15.28515625" style="1" bestFit="1" customWidth="1"/>
    <col min="14324" max="14325" width="12.28515625" style="1" customWidth="1"/>
    <col min="14326" max="14326" width="16" style="1" bestFit="1" customWidth="1"/>
    <col min="14327" max="14328" width="15" style="1" customWidth="1"/>
    <col min="14329" max="14329" width="16" style="1" bestFit="1" customWidth="1"/>
    <col min="14330" max="14330" width="9.140625" style="1"/>
    <col min="14331" max="14331" width="12.7109375" style="1" bestFit="1" customWidth="1"/>
    <col min="14332" max="14332" width="10" style="1" bestFit="1" customWidth="1"/>
    <col min="14333" max="14333" width="12.5703125" style="1" bestFit="1" customWidth="1"/>
    <col min="14334" max="14334" width="9.140625" style="1"/>
    <col min="14335" max="14335" width="11.5703125" style="1" bestFit="1" customWidth="1"/>
    <col min="14336" max="14336" width="12.5703125" style="1" bestFit="1" customWidth="1"/>
    <col min="14337" max="14337" width="9.140625" style="1"/>
    <col min="14338" max="14338" width="12.5703125" style="1" bestFit="1" customWidth="1"/>
    <col min="14339" max="14339" width="11.5703125" style="1" bestFit="1" customWidth="1"/>
    <col min="14340" max="14572" width="9.140625" style="1"/>
    <col min="14573" max="14573" width="56.140625" style="1" bestFit="1" customWidth="1"/>
    <col min="14574" max="14574" width="13.28515625" style="1" bestFit="1" customWidth="1"/>
    <col min="14575" max="14575" width="15.140625" style="1" bestFit="1" customWidth="1"/>
    <col min="14576" max="14576" width="5" style="1" customWidth="1"/>
    <col min="14577" max="14579" width="15.28515625" style="1" bestFit="1" customWidth="1"/>
    <col min="14580" max="14581" width="12.28515625" style="1" customWidth="1"/>
    <col min="14582" max="14582" width="16" style="1" bestFit="1" customWidth="1"/>
    <col min="14583" max="14584" width="15" style="1" customWidth="1"/>
    <col min="14585" max="14585" width="16" style="1" bestFit="1" customWidth="1"/>
    <col min="14586" max="14586" width="9.140625" style="1"/>
    <col min="14587" max="14587" width="12.7109375" style="1" bestFit="1" customWidth="1"/>
    <col min="14588" max="14588" width="10" style="1" bestFit="1" customWidth="1"/>
    <col min="14589" max="14589" width="12.5703125" style="1" bestFit="1" customWidth="1"/>
    <col min="14590" max="14590" width="9.140625" style="1"/>
    <col min="14591" max="14591" width="11.5703125" style="1" bestFit="1" customWidth="1"/>
    <col min="14592" max="14592" width="12.5703125" style="1" bestFit="1" customWidth="1"/>
    <col min="14593" max="14593" width="9.140625" style="1"/>
    <col min="14594" max="14594" width="12.5703125" style="1" bestFit="1" customWidth="1"/>
    <col min="14595" max="14595" width="11.5703125" style="1" bestFit="1" customWidth="1"/>
    <col min="14596" max="14828" width="9.140625" style="1"/>
    <col min="14829" max="14829" width="56.140625" style="1" bestFit="1" customWidth="1"/>
    <col min="14830" max="14830" width="13.28515625" style="1" bestFit="1" customWidth="1"/>
    <col min="14831" max="14831" width="15.140625" style="1" bestFit="1" customWidth="1"/>
    <col min="14832" max="14832" width="5" style="1" customWidth="1"/>
    <col min="14833" max="14835" width="15.28515625" style="1" bestFit="1" customWidth="1"/>
    <col min="14836" max="14837" width="12.28515625" style="1" customWidth="1"/>
    <col min="14838" max="14838" width="16" style="1" bestFit="1" customWidth="1"/>
    <col min="14839" max="14840" width="15" style="1" customWidth="1"/>
    <col min="14841" max="14841" width="16" style="1" bestFit="1" customWidth="1"/>
    <col min="14842" max="14842" width="9.140625" style="1"/>
    <col min="14843" max="14843" width="12.7109375" style="1" bestFit="1" customWidth="1"/>
    <col min="14844" max="14844" width="10" style="1" bestFit="1" customWidth="1"/>
    <col min="14845" max="14845" width="12.5703125" style="1" bestFit="1" customWidth="1"/>
    <col min="14846" max="14846" width="9.140625" style="1"/>
    <col min="14847" max="14847" width="11.5703125" style="1" bestFit="1" customWidth="1"/>
    <col min="14848" max="14848" width="12.5703125" style="1" bestFit="1" customWidth="1"/>
    <col min="14849" max="14849" width="9.140625" style="1"/>
    <col min="14850" max="14850" width="12.5703125" style="1" bestFit="1" customWidth="1"/>
    <col min="14851" max="14851" width="11.5703125" style="1" bestFit="1" customWidth="1"/>
    <col min="14852" max="15084" width="9.140625" style="1"/>
    <col min="15085" max="15085" width="56.140625" style="1" bestFit="1" customWidth="1"/>
    <col min="15086" max="15086" width="13.28515625" style="1" bestFit="1" customWidth="1"/>
    <col min="15087" max="15087" width="15.140625" style="1" bestFit="1" customWidth="1"/>
    <col min="15088" max="15088" width="5" style="1" customWidth="1"/>
    <col min="15089" max="15091" width="15.28515625" style="1" bestFit="1" customWidth="1"/>
    <col min="15092" max="15093" width="12.28515625" style="1" customWidth="1"/>
    <col min="15094" max="15094" width="16" style="1" bestFit="1" customWidth="1"/>
    <col min="15095" max="15096" width="15" style="1" customWidth="1"/>
    <col min="15097" max="15097" width="16" style="1" bestFit="1" customWidth="1"/>
    <col min="15098" max="15098" width="9.140625" style="1"/>
    <col min="15099" max="15099" width="12.7109375" style="1" bestFit="1" customWidth="1"/>
    <col min="15100" max="15100" width="10" style="1" bestFit="1" customWidth="1"/>
    <col min="15101" max="15101" width="12.5703125" style="1" bestFit="1" customWidth="1"/>
    <col min="15102" max="15102" width="9.140625" style="1"/>
    <col min="15103" max="15103" width="11.5703125" style="1" bestFit="1" customWidth="1"/>
    <col min="15104" max="15104" width="12.5703125" style="1" bestFit="1" customWidth="1"/>
    <col min="15105" max="15105" width="9.140625" style="1"/>
    <col min="15106" max="15106" width="12.5703125" style="1" bestFit="1" customWidth="1"/>
    <col min="15107" max="15107" width="11.5703125" style="1" bestFit="1" customWidth="1"/>
    <col min="15108" max="15340" width="9.140625" style="1"/>
    <col min="15341" max="15341" width="56.140625" style="1" bestFit="1" customWidth="1"/>
    <col min="15342" max="15342" width="13.28515625" style="1" bestFit="1" customWidth="1"/>
    <col min="15343" max="15343" width="15.140625" style="1" bestFit="1" customWidth="1"/>
    <col min="15344" max="15344" width="5" style="1" customWidth="1"/>
    <col min="15345" max="15347" width="15.28515625" style="1" bestFit="1" customWidth="1"/>
    <col min="15348" max="15349" width="12.28515625" style="1" customWidth="1"/>
    <col min="15350" max="15350" width="16" style="1" bestFit="1" customWidth="1"/>
    <col min="15351" max="15352" width="15" style="1" customWidth="1"/>
    <col min="15353" max="15353" width="16" style="1" bestFit="1" customWidth="1"/>
    <col min="15354" max="15354" width="9.140625" style="1"/>
    <col min="15355" max="15355" width="12.7109375" style="1" bestFit="1" customWidth="1"/>
    <col min="15356" max="15356" width="10" style="1" bestFit="1" customWidth="1"/>
    <col min="15357" max="15357" width="12.5703125" style="1" bestFit="1" customWidth="1"/>
    <col min="15358" max="15358" width="9.140625" style="1"/>
    <col min="15359" max="15359" width="11.5703125" style="1" bestFit="1" customWidth="1"/>
    <col min="15360" max="15360" width="12.5703125" style="1" bestFit="1" customWidth="1"/>
    <col min="15361" max="15361" width="9.140625" style="1"/>
    <col min="15362" max="15362" width="12.5703125" style="1" bestFit="1" customWidth="1"/>
    <col min="15363" max="15363" width="11.5703125" style="1" bestFit="1" customWidth="1"/>
    <col min="15364" max="15596" width="9.140625" style="1"/>
    <col min="15597" max="15597" width="56.140625" style="1" bestFit="1" customWidth="1"/>
    <col min="15598" max="15598" width="13.28515625" style="1" bestFit="1" customWidth="1"/>
    <col min="15599" max="15599" width="15.140625" style="1" bestFit="1" customWidth="1"/>
    <col min="15600" max="15600" width="5" style="1" customWidth="1"/>
    <col min="15601" max="15603" width="15.28515625" style="1" bestFit="1" customWidth="1"/>
    <col min="15604" max="15605" width="12.28515625" style="1" customWidth="1"/>
    <col min="15606" max="15606" width="16" style="1" bestFit="1" customWidth="1"/>
    <col min="15607" max="15608" width="15" style="1" customWidth="1"/>
    <col min="15609" max="15609" width="16" style="1" bestFit="1" customWidth="1"/>
    <col min="15610" max="15610" width="9.140625" style="1"/>
    <col min="15611" max="15611" width="12.7109375" style="1" bestFit="1" customWidth="1"/>
    <col min="15612" max="15612" width="10" style="1" bestFit="1" customWidth="1"/>
    <col min="15613" max="15613" width="12.5703125" style="1" bestFit="1" customWidth="1"/>
    <col min="15614" max="15614" width="9.140625" style="1"/>
    <col min="15615" max="15615" width="11.5703125" style="1" bestFit="1" customWidth="1"/>
    <col min="15616" max="15616" width="12.5703125" style="1" bestFit="1" customWidth="1"/>
    <col min="15617" max="15617" width="9.140625" style="1"/>
    <col min="15618" max="15618" width="12.5703125" style="1" bestFit="1" customWidth="1"/>
    <col min="15619" max="15619" width="11.5703125" style="1" bestFit="1" customWidth="1"/>
    <col min="15620" max="15852" width="9.140625" style="1"/>
    <col min="15853" max="15853" width="56.140625" style="1" bestFit="1" customWidth="1"/>
    <col min="15854" max="15854" width="13.28515625" style="1" bestFit="1" customWidth="1"/>
    <col min="15855" max="15855" width="15.140625" style="1" bestFit="1" customWidth="1"/>
    <col min="15856" max="15856" width="5" style="1" customWidth="1"/>
    <col min="15857" max="15859" width="15.28515625" style="1" bestFit="1" customWidth="1"/>
    <col min="15860" max="15861" width="12.28515625" style="1" customWidth="1"/>
    <col min="15862" max="15862" width="16" style="1" bestFit="1" customWidth="1"/>
    <col min="15863" max="15864" width="15" style="1" customWidth="1"/>
    <col min="15865" max="15865" width="16" style="1" bestFit="1" customWidth="1"/>
    <col min="15866" max="15866" width="9.140625" style="1"/>
    <col min="15867" max="15867" width="12.7109375" style="1" bestFit="1" customWidth="1"/>
    <col min="15868" max="15868" width="10" style="1" bestFit="1" customWidth="1"/>
    <col min="15869" max="15869" width="12.5703125" style="1" bestFit="1" customWidth="1"/>
    <col min="15870" max="15870" width="9.140625" style="1"/>
    <col min="15871" max="15871" width="11.5703125" style="1" bestFit="1" customWidth="1"/>
    <col min="15872" max="15872" width="12.5703125" style="1" bestFit="1" customWidth="1"/>
    <col min="15873" max="15873" width="9.140625" style="1"/>
    <col min="15874" max="15874" width="12.5703125" style="1" bestFit="1" customWidth="1"/>
    <col min="15875" max="15875" width="11.5703125" style="1" bestFit="1" customWidth="1"/>
    <col min="15876" max="16108" width="9.140625" style="1"/>
    <col min="16109" max="16109" width="56.140625" style="1" bestFit="1" customWidth="1"/>
    <col min="16110" max="16110" width="13.28515625" style="1" bestFit="1" customWidth="1"/>
    <col min="16111" max="16111" width="15.140625" style="1" bestFit="1" customWidth="1"/>
    <col min="16112" max="16112" width="5" style="1" customWidth="1"/>
    <col min="16113" max="16115" width="15.28515625" style="1" bestFit="1" customWidth="1"/>
    <col min="16116" max="16117" width="12.28515625" style="1" customWidth="1"/>
    <col min="16118" max="16118" width="16" style="1" bestFit="1" customWidth="1"/>
    <col min="16119" max="16120" width="15" style="1" customWidth="1"/>
    <col min="16121" max="16121" width="16" style="1" bestFit="1" customWidth="1"/>
    <col min="16122" max="16122" width="9.140625" style="1"/>
    <col min="16123" max="16123" width="12.7109375" style="1" bestFit="1" customWidth="1"/>
    <col min="16124" max="16124" width="10" style="1" bestFit="1" customWidth="1"/>
    <col min="16125" max="16125" width="12.5703125" style="1" bestFit="1" customWidth="1"/>
    <col min="16126" max="16126" width="9.140625" style="1"/>
    <col min="16127" max="16127" width="11.5703125" style="1" bestFit="1" customWidth="1"/>
    <col min="16128" max="16128" width="12.5703125" style="1" bestFit="1" customWidth="1"/>
    <col min="16129" max="16129" width="9.140625" style="1"/>
    <col min="16130" max="16130" width="12.5703125" style="1" bestFit="1" customWidth="1"/>
    <col min="16131" max="16131" width="11.5703125" style="1" bestFit="1" customWidth="1"/>
    <col min="16132" max="16376" width="9.140625" style="1"/>
    <col min="16377" max="16384" width="9.140625" style="1" customWidth="1"/>
  </cols>
  <sheetData>
    <row r="1" spans="1:13" ht="15.75" thickBot="1" x14ac:dyDescent="0.3">
      <c r="A1" s="57"/>
      <c r="B1" s="37">
        <f>enddate</f>
        <v>43922</v>
      </c>
      <c r="C1" s="37">
        <f>enddate</f>
        <v>43922</v>
      </c>
      <c r="D1" s="37">
        <f>enddate</f>
        <v>43922</v>
      </c>
      <c r="E1" s="37">
        <f>enddate</f>
        <v>43922</v>
      </c>
      <c r="F1" s="37">
        <f>enddate</f>
        <v>43922</v>
      </c>
      <c r="G1" s="37">
        <f>enddate</f>
        <v>43922</v>
      </c>
      <c r="H1" s="37">
        <f>enddate</f>
        <v>43922</v>
      </c>
      <c r="I1" s="37">
        <f>enddate</f>
        <v>43922</v>
      </c>
      <c r="J1" s="37">
        <f>enddate</f>
        <v>43922</v>
      </c>
      <c r="K1" s="37">
        <f>enddate</f>
        <v>43922</v>
      </c>
    </row>
    <row r="2" spans="1:13" ht="21" thickBot="1" x14ac:dyDescent="0.35">
      <c r="A2" s="69" t="s">
        <v>259</v>
      </c>
      <c r="D2" s="70">
        <v>43922</v>
      </c>
      <c r="F2" s="71" t="s">
        <v>113</v>
      </c>
      <c r="H2" s="71" t="s">
        <v>229</v>
      </c>
      <c r="I2" s="18"/>
      <c r="J2" s="18"/>
      <c r="K2" s="18"/>
      <c r="L2" s="18"/>
    </row>
    <row r="3" spans="1:13" x14ac:dyDescent="0.25">
      <c r="A3" s="19" t="str">
        <f>"Balance Sheet as on "&amp;'Cover page'!G5</f>
        <v>Balance Sheet as on April 30,2020</v>
      </c>
      <c r="B3" s="18"/>
      <c r="D3" s="18"/>
      <c r="E3" s="18"/>
      <c r="F3" s="18"/>
      <c r="G3" s="18"/>
      <c r="H3" s="18"/>
      <c r="I3" s="18"/>
      <c r="J3" s="18"/>
      <c r="K3" s="18"/>
      <c r="L3" s="18"/>
    </row>
    <row r="4" spans="1:13" x14ac:dyDescent="0.25">
      <c r="A4" s="20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3" x14ac:dyDescent="0.25">
      <c r="A5" s="20"/>
      <c r="B5" s="84" t="s">
        <v>151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1:13" x14ac:dyDescent="0.25">
      <c r="A6" s="42"/>
      <c r="B6" s="30" t="s">
        <v>42</v>
      </c>
      <c r="C6" s="30" t="s">
        <v>234</v>
      </c>
      <c r="D6" s="30" t="s">
        <v>236</v>
      </c>
      <c r="E6" s="30" t="s">
        <v>238</v>
      </c>
      <c r="F6" s="30" t="s">
        <v>43</v>
      </c>
      <c r="G6" s="30" t="s">
        <v>239</v>
      </c>
      <c r="H6" s="30" t="s">
        <v>237</v>
      </c>
      <c r="I6" s="30" t="s">
        <v>250</v>
      </c>
      <c r="J6" s="30" t="s">
        <v>235</v>
      </c>
      <c r="K6" s="30" t="s">
        <v>249</v>
      </c>
      <c r="L6" s="30" t="s">
        <v>44</v>
      </c>
      <c r="M6" s="30" t="s">
        <v>280</v>
      </c>
    </row>
    <row r="7" spans="1:13" x14ac:dyDescent="0.25">
      <c r="A7" s="44" t="s">
        <v>121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</row>
    <row r="8" spans="1:13" x14ac:dyDescent="0.25">
      <c r="A8" s="44" t="s">
        <v>146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</row>
    <row r="9" spans="1:13" x14ac:dyDescent="0.25">
      <c r="A9" s="1" t="s">
        <v>10</v>
      </c>
      <c r="B9" s="18">
        <f>SUMIFS(Database!$M$3:$M$9482,Database!$B$3:$B$9482,BS_RC!B$6,Database!$R$3:$R$9482,BS_RC!$A9,Database!$C$3:$C$9482,BS_RC!B$1)*$M9</f>
        <v>1000</v>
      </c>
      <c r="C9" s="18">
        <f>SUMIFS(Database!$M$3:$M$9482,Database!$B$3:$B$9482,BS_RC!C$6,Database!$R$3:$R$9482,BS_RC!$A9,Database!$C$3:$C$9482,BS_RC!C$1)*$M9</f>
        <v>1200.03</v>
      </c>
      <c r="D9" s="18">
        <f>SUMIFS(Database!$M$3:$M$9482,Database!$B$3:$B$9482,BS_RC!D$6,Database!$R$3:$R$9482,BS_RC!$A9,Database!$C$3:$C$9482,BS_RC!D$1)*$M9</f>
        <v>1399.9949999999999</v>
      </c>
      <c r="E9" s="18">
        <f>SUMIFS(Database!$M$3:$M$9482,Database!$B$3:$B$9482,BS_RC!E$6,Database!$R$3:$R$9482,BS_RC!$A9,Database!$C$3:$C$9482,BS_RC!E$1)*$M9</f>
        <v>1599.99</v>
      </c>
      <c r="F9" s="18">
        <f>SUMIFS(Database!$M$3:$M$9482,Database!$B$3:$B$9482,BS_RC!F$6,Database!$R$3:$R$9482,BS_RC!$A9,Database!$C$3:$C$9482,BS_RC!F$1)*$M9</f>
        <v>1799.9989500000001</v>
      </c>
      <c r="G9" s="18">
        <f>SUMIFS(Database!$M$3:$M$9482,Database!$B$3:$B$9482,BS_RC!G$6,Database!$R$3:$R$9482,BS_RC!$A9,Database!$C$3:$C$9482,BS_RC!G$1)*$M9</f>
        <v>1999.9680000000001</v>
      </c>
      <c r="H9" s="18">
        <f>SUMIFS(Database!$M$3:$M$9482,Database!$B$3:$B$9482,BS_RC!H$6,Database!$R$3:$R$9482,BS_RC!$A9,Database!$C$3:$C$9482,BS_RC!H$1)*$M9</f>
        <v>2199.998</v>
      </c>
      <c r="I9" s="18">
        <f>SUMIFS(Database!$M$3:$M$9482,Database!$B$3:$B$9482,BS_RC!I$6,Database!$R$3:$R$9482,BS_RC!$A9,Database!$C$3:$C$9482,BS_RC!I$1)*$M9</f>
        <v>2399.9850000000001</v>
      </c>
      <c r="J9" s="18">
        <f>SUMIFS(Database!$M$3:$M$9482,Database!$B$3:$B$9482,BS_RC!J$6,Database!$R$3:$R$9482,BS_RC!$A9,Database!$C$3:$C$9482,BS_RC!J$1)*$M9</f>
        <v>2600.0250000000001</v>
      </c>
      <c r="K9" s="18">
        <f>SUMIFS(Database!$M$3:$M$9482,Database!$B$3:$B$9482,BS_RC!K$6,Database!$R$3:$R$9482,BS_RC!$A9,Database!$C$3:$C$9482,BS_RC!K$1)*$M9</f>
        <v>2800.0079999999998</v>
      </c>
      <c r="L9" s="18">
        <f>SUM(B9:K9)</f>
        <v>18999.997949999997</v>
      </c>
      <c r="M9" s="1">
        <f>VLOOKUP(A9,GL_Master!$C$2:$E$80,3,FALSE)</f>
        <v>-1</v>
      </c>
    </row>
    <row r="10" spans="1:13" x14ac:dyDescent="0.25">
      <c r="A10" s="1" t="s">
        <v>115</v>
      </c>
      <c r="B10" s="18">
        <f>SUMIFS(Database!$M$3:$M$9482,Database!$B$3:$B$9482,BS_RC!B$6,Database!$R$3:$R$9482,BS_RC!$A10,Database!$C$3:$C$9482,BS_RC!B$1)*$M10</f>
        <v>1916</v>
      </c>
      <c r="C10" s="18">
        <f>SUMIFS(Database!$M$3:$M$9482,Database!$B$3:$B$9482,BS_RC!C$6,Database!$R$3:$R$9482,BS_RC!$A10,Database!$C$3:$C$9482,BS_RC!C$1)*$M10</f>
        <v>2299.1799999999998</v>
      </c>
      <c r="D10" s="18">
        <f>SUMIFS(Database!$M$3:$M$9482,Database!$B$3:$B$9482,BS_RC!D$6,Database!$R$3:$R$9482,BS_RC!$A10,Database!$C$3:$C$9482,BS_RC!D$1)*$M10</f>
        <v>2682.3829999999998</v>
      </c>
      <c r="E10" s="18">
        <f>SUMIFS(Database!$M$3:$M$9482,Database!$B$3:$B$9482,BS_RC!E$6,Database!$R$3:$R$9482,BS_RC!$A10,Database!$C$3:$C$9482,BS_RC!E$1)*$M10</f>
        <v>3065.6009999999997</v>
      </c>
      <c r="F10" s="18">
        <f>SUMIFS(Database!$M$3:$M$9482,Database!$B$3:$B$9482,BS_RC!F$6,Database!$R$3:$R$9482,BS_RC!$A10,Database!$C$3:$C$9482,BS_RC!F$1)*$M10</f>
        <v>3448.7989000000002</v>
      </c>
      <c r="G10" s="18">
        <f>SUMIFS(Database!$M$3:$M$9482,Database!$B$3:$B$9482,BS_RC!G$6,Database!$R$3:$R$9482,BS_RC!$A10,Database!$C$3:$C$9482,BS_RC!G$1)*$M10</f>
        <v>3832.0269999999996</v>
      </c>
      <c r="H10" s="18">
        <f>SUMIFS(Database!$M$3:$M$9482,Database!$B$3:$B$9482,BS_RC!H$6,Database!$R$3:$R$9482,BS_RC!$A10,Database!$C$3:$C$9482,BS_RC!H$1)*$M10</f>
        <v>4215.2380000000003</v>
      </c>
      <c r="I10" s="18">
        <f>SUMIFS(Database!$M$3:$M$9482,Database!$B$3:$B$9482,BS_RC!I$6,Database!$R$3:$R$9482,BS_RC!$A10,Database!$C$3:$C$9482,BS_RC!I$1)*$M10</f>
        <v>4598.38</v>
      </c>
      <c r="J10" s="18">
        <f>SUMIFS(Database!$M$3:$M$9482,Database!$B$3:$B$9482,BS_RC!J$6,Database!$R$3:$R$9482,BS_RC!$A10,Database!$C$3:$C$9482,BS_RC!J$1)*$M10</f>
        <v>4981.5750000000007</v>
      </c>
      <c r="K10" s="18">
        <f>SUMIFS(Database!$M$3:$M$9482,Database!$B$3:$B$9482,BS_RC!K$6,Database!$R$3:$R$9482,BS_RC!$A10,Database!$C$3:$C$9482,BS_RC!K$1)*$M10</f>
        <v>5364.7920000000004</v>
      </c>
      <c r="L10" s="18">
        <f>SUM(B10:K10)</f>
        <v>36403.974900000001</v>
      </c>
      <c r="M10" s="1">
        <f>VLOOKUP(A10,GL_Master!$C$2:$E$80,3,FALSE)</f>
        <v>-1</v>
      </c>
    </row>
    <row r="11" spans="1:13" x14ac:dyDescent="0.25">
      <c r="A11" s="22"/>
      <c r="B11" s="23">
        <f>SUM(B9:B10)</f>
        <v>2916</v>
      </c>
      <c r="C11" s="23">
        <f t="shared" ref="C11:L11" si="0">SUM(C9:C10)</f>
        <v>3499.21</v>
      </c>
      <c r="D11" s="23">
        <f t="shared" si="0"/>
        <v>4082.3779999999997</v>
      </c>
      <c r="E11" s="23">
        <f t="shared" si="0"/>
        <v>4665.5909999999994</v>
      </c>
      <c r="F11" s="23">
        <f t="shared" si="0"/>
        <v>5248.7978500000008</v>
      </c>
      <c r="G11" s="23">
        <f t="shared" si="0"/>
        <v>5831.9949999999999</v>
      </c>
      <c r="H11" s="23">
        <f t="shared" si="0"/>
        <v>6415.2360000000008</v>
      </c>
      <c r="I11" s="23">
        <f t="shared" si="0"/>
        <v>6998.3649999999998</v>
      </c>
      <c r="J11" s="23">
        <f t="shared" si="0"/>
        <v>7581.6</v>
      </c>
      <c r="K11" s="23">
        <f t="shared" si="0"/>
        <v>8164.8</v>
      </c>
      <c r="L11" s="23">
        <f t="shared" si="0"/>
        <v>55403.972849999998</v>
      </c>
    </row>
    <row r="12" spans="1:13" x14ac:dyDescent="0.25">
      <c r="A12" s="44" t="s">
        <v>149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</row>
    <row r="13" spans="1:13" x14ac:dyDescent="0.25">
      <c r="A13" s="1" t="s">
        <v>116</v>
      </c>
      <c r="B13" s="18">
        <f>SUMIFS(Database!$M$3:$M$9482,Database!$B$3:$B$9482,BS_RC!B$6,Database!$R$3:$R$9482,BS_RC!$A13,Database!$C$3:$C$9482,BS_RC!B$1)*$M13</f>
        <v>450</v>
      </c>
      <c r="C13" s="18">
        <f>SUMIFS(Database!$M$3:$M$9482,Database!$B$3:$B$9482,BS_RC!C$6,Database!$R$3:$R$9482,BS_RC!$A13,Database!$C$3:$C$9482,BS_RC!C$1)*$M13</f>
        <v>540.67000000000007</v>
      </c>
      <c r="D13" s="18">
        <f>SUMIFS(Database!$M$3:$M$9482,Database!$B$3:$B$9482,BS_RC!D$6,Database!$R$3:$R$9482,BS_RC!$A13,Database!$C$3:$C$9482,BS_RC!D$1)*$M13</f>
        <v>630.11699999999996</v>
      </c>
      <c r="E13" s="18">
        <f>SUMIFS(Database!$M$3:$M$9482,Database!$B$3:$B$9482,BS_RC!E$6,Database!$R$3:$R$9482,BS_RC!$A13,Database!$C$3:$C$9482,BS_RC!E$1)*$M13</f>
        <v>720.34199999999998</v>
      </c>
      <c r="F13" s="18">
        <f>SUMIFS(Database!$M$3:$M$9482,Database!$B$3:$B$9482,BS_RC!F$6,Database!$R$3:$R$9482,BS_RC!$A13,Database!$C$3:$C$9482,BS_RC!F$1)*$M13</f>
        <v>810.09670000000006</v>
      </c>
      <c r="G13" s="18">
        <f>SUMIFS(Database!$M$3:$M$9482,Database!$B$3:$B$9482,BS_RC!G$6,Database!$R$3:$R$9482,BS_RC!$A13,Database!$C$3:$C$9482,BS_RC!G$1)*$M13</f>
        <v>902.625</v>
      </c>
      <c r="H13" s="18">
        <f>SUMIFS(Database!$M$3:$M$9482,Database!$B$3:$B$9482,BS_RC!H$6,Database!$R$3:$R$9482,BS_RC!$A13,Database!$C$3:$C$9482,BS_RC!H$1)*$M13</f>
        <v>991.76699999999994</v>
      </c>
      <c r="I13" s="18">
        <f>SUMIFS(Database!$M$3:$M$9482,Database!$B$3:$B$9482,BS_RC!I$6,Database!$R$3:$R$9482,BS_RC!$A13,Database!$C$3:$C$9482,BS_RC!I$1)*$M13</f>
        <v>1086.04</v>
      </c>
      <c r="J13" s="18">
        <f>SUMIFS(Database!$M$3:$M$9482,Database!$B$3:$B$9482,BS_RC!J$6,Database!$R$3:$R$9482,BS_RC!$A13,Database!$C$3:$C$9482,BS_RC!J$1)*$M13</f>
        <v>1168.5</v>
      </c>
      <c r="K13" s="18">
        <f>SUMIFS(Database!$M$3:$M$9482,Database!$B$3:$B$9482,BS_RC!K$6,Database!$R$3:$R$9482,BS_RC!$A13,Database!$C$3:$C$9482,BS_RC!K$1)*$M13</f>
        <v>1259.712</v>
      </c>
      <c r="L13" s="18">
        <f>SUM(B13:K13)</f>
        <v>8559.8696999999993</v>
      </c>
      <c r="M13" s="1">
        <f>VLOOKUP(A13,GL_Master!$C$2:$E$80,3,FALSE)</f>
        <v>-1</v>
      </c>
    </row>
    <row r="14" spans="1:13" x14ac:dyDescent="0.25">
      <c r="A14" s="21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3" ht="15.75" thickBot="1" x14ac:dyDescent="0.3">
      <c r="A15" s="22" t="s">
        <v>122</v>
      </c>
      <c r="B15" s="25">
        <f>B11+B13</f>
        <v>3366</v>
      </c>
      <c r="C15" s="25">
        <f t="shared" ref="C15:L15" si="1">C11+C13</f>
        <v>4039.88</v>
      </c>
      <c r="D15" s="25">
        <f t="shared" si="1"/>
        <v>4712.4949999999999</v>
      </c>
      <c r="E15" s="25">
        <f t="shared" si="1"/>
        <v>5385.9329999999991</v>
      </c>
      <c r="F15" s="25">
        <f t="shared" si="1"/>
        <v>6058.8945500000009</v>
      </c>
      <c r="G15" s="25">
        <f t="shared" si="1"/>
        <v>6734.62</v>
      </c>
      <c r="H15" s="25">
        <f t="shared" si="1"/>
        <v>7407.0030000000006</v>
      </c>
      <c r="I15" s="25">
        <f t="shared" si="1"/>
        <v>8084.4049999999997</v>
      </c>
      <c r="J15" s="25">
        <f t="shared" si="1"/>
        <v>8750.1</v>
      </c>
      <c r="K15" s="25">
        <f t="shared" si="1"/>
        <v>9424.5120000000006</v>
      </c>
      <c r="L15" s="25">
        <f t="shared" si="1"/>
        <v>63963.842550000001</v>
      </c>
    </row>
    <row r="16" spans="1:13" ht="15.75" thickTop="1" x14ac:dyDescent="0.25">
      <c r="A16" s="22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</row>
    <row r="17" spans="1:13" ht="27" customHeight="1" x14ac:dyDescent="0.25">
      <c r="A17" s="44" t="s">
        <v>123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3" x14ac:dyDescent="0.25">
      <c r="A18" s="44" t="s">
        <v>143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3" x14ac:dyDescent="0.25">
      <c r="A19" s="1" t="s">
        <v>117</v>
      </c>
      <c r="B19" s="18">
        <f>SUMIFS(Database!$M$3:$M$9482,Database!$B$3:$B$9482,BS_RC!B$6,Database!$R$3:$R$9482,BS_RC!$A19,Database!$C$3:$C$9482,BS_RC!B$1)*$M19</f>
        <v>1153</v>
      </c>
      <c r="C19" s="18">
        <f>SUMIFS(Database!$M$3:$M$9482,Database!$B$3:$B$9482,BS_RC!C$6,Database!$R$3:$R$9482,BS_RC!$A19,Database!$C$3:$C$9482,BS_RC!C$1)*$M19</f>
        <v>1383.59</v>
      </c>
      <c r="D19" s="18">
        <f>SUMIFS(Database!$M$3:$M$9482,Database!$B$3:$B$9482,BS_RC!D$6,Database!$R$3:$R$9482,BS_RC!$A19,Database!$C$3:$C$9482,BS_RC!D$1)*$M19</f>
        <v>1614.2209999999998</v>
      </c>
      <c r="E19" s="18">
        <f>SUMIFS(Database!$M$3:$M$9482,Database!$B$3:$B$9482,BS_RC!E$6,Database!$R$3:$R$9482,BS_RC!$A19,Database!$C$3:$C$9482,BS_RC!E$1)*$M19</f>
        <v>1844.7869999999998</v>
      </c>
      <c r="F19" s="18">
        <f>SUMIFS(Database!$M$3:$M$9482,Database!$B$3:$B$9482,BS_RC!F$6,Database!$R$3:$R$9482,BS_RC!$A19,Database!$C$3:$C$9482,BS_RC!F$1)*$M19</f>
        <v>2075.4024999999997</v>
      </c>
      <c r="G19" s="18">
        <f>SUMIFS(Database!$M$3:$M$9482,Database!$B$3:$B$9482,BS_RC!G$6,Database!$R$3:$R$9482,BS_RC!$A19,Database!$C$3:$C$9482,BS_RC!G$1)*$M19</f>
        <v>2322.672</v>
      </c>
      <c r="H19" s="18">
        <f>SUMIFS(Database!$M$3:$M$9482,Database!$B$3:$B$9482,BS_RC!H$6,Database!$R$3:$R$9482,BS_RC!$A19,Database!$C$3:$C$9482,BS_RC!H$1)*$M19</f>
        <v>2536.5629999999992</v>
      </c>
      <c r="I19" s="18">
        <f>SUMIFS(Database!$M$3:$M$9482,Database!$B$3:$B$9482,BS_RC!I$6,Database!$R$3:$R$9482,BS_RC!$A19,Database!$C$3:$C$9482,BS_RC!I$1)*$M19</f>
        <v>2767.35</v>
      </c>
      <c r="J19" s="18">
        <f>SUMIFS(Database!$M$3:$M$9482,Database!$B$3:$B$9482,BS_RC!J$6,Database!$R$3:$R$9482,BS_RC!$A19,Database!$C$3:$C$9482,BS_RC!J$1)*$M19</f>
        <v>2997.75</v>
      </c>
      <c r="K19" s="18">
        <f>SUMIFS(Database!$M$3:$M$9482,Database!$B$3:$B$9482,BS_RC!K$6,Database!$R$3:$R$9482,BS_RC!$A19,Database!$C$3:$C$9482,BS_RC!K$1)*$M19</f>
        <v>3228.444</v>
      </c>
      <c r="L19" s="18">
        <f t="shared" ref="L19:L20" si="2">SUM(B19:K19)</f>
        <v>21923.779500000001</v>
      </c>
      <c r="M19" s="1">
        <f>VLOOKUP(A19,GL_Master!$C$2:$E$80,3,FALSE)</f>
        <v>1</v>
      </c>
    </row>
    <row r="20" spans="1:13" x14ac:dyDescent="0.25">
      <c r="A20" s="1" t="s">
        <v>1</v>
      </c>
      <c r="B20" s="18">
        <f>SUMIFS(Database!$M$3:$M$9482,Database!$B$3:$B$9482,BS_RC!B$6,Database!$R$3:$R$9482,BS_RC!$A20,Database!$C$3:$C$9482,BS_RC!B$1)*$M20</f>
        <v>563</v>
      </c>
      <c r="C20" s="18">
        <f>SUMIFS(Database!$M$3:$M$9482,Database!$B$3:$B$9482,BS_RC!C$6,Database!$R$3:$R$9482,BS_RC!$A20,Database!$C$3:$C$9482,BS_RC!C$1)*$M20</f>
        <v>675.61000000000013</v>
      </c>
      <c r="D20" s="18">
        <f>SUMIFS(Database!$M$3:$M$9482,Database!$B$3:$B$9482,BS_RC!D$6,Database!$R$3:$R$9482,BS_RC!$A20,Database!$C$3:$C$9482,BS_RC!D$1)*$M20</f>
        <v>788.21599999999989</v>
      </c>
      <c r="E20" s="18">
        <f>SUMIFS(Database!$M$3:$M$9482,Database!$B$3:$B$9482,BS_RC!E$6,Database!$R$3:$R$9482,BS_RC!$A20,Database!$C$3:$C$9482,BS_RC!E$1)*$M20</f>
        <v>900.79500000000007</v>
      </c>
      <c r="F20" s="18">
        <f>SUMIFS(Database!$M$3:$M$9482,Database!$B$3:$B$9482,BS_RC!F$6,Database!$R$3:$R$9482,BS_RC!$A20,Database!$C$3:$C$9482,BS_RC!F$1)*$M20</f>
        <v>1013.3999000000001</v>
      </c>
      <c r="G20" s="18">
        <f>SUMIFS(Database!$M$3:$M$9482,Database!$B$3:$B$9482,BS_RC!G$6,Database!$R$3:$R$9482,BS_RC!$A20,Database!$C$3:$C$9482,BS_RC!G$1)*$M20</f>
        <v>1125.9780000000001</v>
      </c>
      <c r="H20" s="18">
        <f>SUMIFS(Database!$M$3:$M$9482,Database!$B$3:$B$9482,BS_RC!H$6,Database!$R$3:$R$9482,BS_RC!$A20,Database!$C$3:$C$9482,BS_RC!H$1)*$M20</f>
        <v>1238.6089999999999</v>
      </c>
      <c r="I20" s="18">
        <f>SUMIFS(Database!$M$3:$M$9482,Database!$B$3:$B$9482,BS_RC!I$6,Database!$R$3:$R$9482,BS_RC!$A20,Database!$C$3:$C$9482,BS_RC!I$1)*$M20</f>
        <v>1351.1849999999999</v>
      </c>
      <c r="J20" s="18">
        <f>SUMIFS(Database!$M$3:$M$9482,Database!$B$3:$B$9482,BS_RC!J$6,Database!$R$3:$R$9482,BS_RC!$A20,Database!$C$3:$C$9482,BS_RC!J$1)*$M20</f>
        <v>1463.7750000000001</v>
      </c>
      <c r="K20" s="18">
        <f>SUMIFS(Database!$M$3:$M$9482,Database!$B$3:$B$9482,BS_RC!K$6,Database!$R$3:$R$9482,BS_RC!$A20,Database!$C$3:$C$9482,BS_RC!K$1)*$M20</f>
        <v>1576.422</v>
      </c>
      <c r="L20" s="18">
        <f t="shared" si="2"/>
        <v>10696.9899</v>
      </c>
      <c r="M20" s="1">
        <f>VLOOKUP(A20,GL_Master!$C$2:$E$80,3,FALSE)</f>
        <v>-1</v>
      </c>
    </row>
    <row r="21" spans="1:13" x14ac:dyDescent="0.25">
      <c r="A21" s="1" t="s">
        <v>141</v>
      </c>
      <c r="B21" s="18">
        <f>B19-B20</f>
        <v>590</v>
      </c>
      <c r="C21" s="18">
        <f t="shared" ref="C21:L21" si="3">C19-C20</f>
        <v>707.97999999999979</v>
      </c>
      <c r="D21" s="18">
        <f t="shared" si="3"/>
        <v>826.00499999999988</v>
      </c>
      <c r="E21" s="18">
        <f t="shared" si="3"/>
        <v>943.99199999999973</v>
      </c>
      <c r="F21" s="18">
        <f t="shared" si="3"/>
        <v>1062.0025999999996</v>
      </c>
      <c r="G21" s="18">
        <f t="shared" si="3"/>
        <v>1196.694</v>
      </c>
      <c r="H21" s="18">
        <f t="shared" si="3"/>
        <v>1297.9539999999993</v>
      </c>
      <c r="I21" s="18">
        <f t="shared" si="3"/>
        <v>1416.165</v>
      </c>
      <c r="J21" s="18">
        <f t="shared" si="3"/>
        <v>1533.9749999999999</v>
      </c>
      <c r="K21" s="18">
        <f t="shared" si="3"/>
        <v>1652.0219999999999</v>
      </c>
      <c r="L21" s="18">
        <f t="shared" si="3"/>
        <v>11226.7896</v>
      </c>
    </row>
    <row r="22" spans="1:13" x14ac:dyDescent="0.25">
      <c r="A22" s="1" t="s">
        <v>142</v>
      </c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3" x14ac:dyDescent="0.25">
      <c r="A23" s="21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3" x14ac:dyDescent="0.25">
      <c r="A24" s="44" t="s">
        <v>26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3" x14ac:dyDescent="0.25">
      <c r="A25" s="43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3" x14ac:dyDescent="0.25">
      <c r="A26" s="44" t="s">
        <v>147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3" x14ac:dyDescent="0.25">
      <c r="A27" s="1" t="s">
        <v>119</v>
      </c>
      <c r="B27" s="18">
        <f>SUMIFS(Database!$M$3:$M$9482,Database!$B$3:$B$9482,BS_RC!B$6,Database!$R$3:$R$9482,BS_RC!$A27,Database!$C$3:$C$9482,BS_RC!B$1)*$M27</f>
        <v>88</v>
      </c>
      <c r="C27" s="18">
        <f>SUMIFS(Database!$M$3:$M$9482,Database!$B$3:$B$9482,BS_RC!C$6,Database!$R$3:$R$9482,BS_RC!$A27,Database!$C$3:$C$9482,BS_RC!C$1)*$M27</f>
        <v>105.625</v>
      </c>
      <c r="D27" s="18">
        <f>SUMIFS(Database!$M$3:$M$9482,Database!$B$3:$B$9482,BS_RC!D$6,Database!$R$3:$R$9482,BS_RC!$A27,Database!$C$3:$C$9482,BS_RC!D$1)*$M27</f>
        <v>123.172</v>
      </c>
      <c r="E27" s="18">
        <f>SUMIFS(Database!$M$3:$M$9482,Database!$B$3:$B$9482,BS_RC!E$6,Database!$R$3:$R$9482,BS_RC!$A27,Database!$C$3:$C$9482,BS_RC!E$1)*$M27</f>
        <v>140.80500000000001</v>
      </c>
      <c r="F27" s="18">
        <f>SUMIFS(Database!$M$3:$M$9482,Database!$B$3:$B$9482,BS_RC!F$6,Database!$R$3:$R$9482,BS_RC!$A27,Database!$C$3:$C$9482,BS_RC!F$1)*$M27</f>
        <v>158.39940000000001</v>
      </c>
      <c r="G27" s="18">
        <f>SUMIFS(Database!$M$3:$M$9482,Database!$B$3:$B$9482,BS_RC!G$6,Database!$R$3:$R$9482,BS_RC!$A27,Database!$C$3:$C$9482,BS_RC!G$1)*$M27</f>
        <v>175.96</v>
      </c>
      <c r="H27" s="18">
        <f>SUMIFS(Database!$M$3:$M$9482,Database!$B$3:$B$9482,BS_RC!H$6,Database!$R$3:$R$9482,BS_RC!$A27,Database!$C$3:$C$9482,BS_RC!H$1)*$M27</f>
        <v>193.63899999999998</v>
      </c>
      <c r="I27" s="18">
        <f>SUMIFS(Database!$M$3:$M$9482,Database!$B$3:$B$9482,BS_RC!I$6,Database!$R$3:$R$9482,BS_RC!$A27,Database!$C$3:$C$9482,BS_RC!I$1)*$M27</f>
        <v>211.28</v>
      </c>
      <c r="J27" s="18">
        <f>SUMIFS(Database!$M$3:$M$9482,Database!$B$3:$B$9482,BS_RC!J$6,Database!$R$3:$R$9482,BS_RC!$A27,Database!$C$3:$C$9482,BS_RC!J$1)*$M27</f>
        <v>228.82500000000002</v>
      </c>
      <c r="K27" s="18">
        <f>SUMIFS(Database!$M$3:$M$9482,Database!$B$3:$B$9482,BS_RC!K$6,Database!$R$3:$R$9482,BS_RC!$A27,Database!$C$3:$C$9482,BS_RC!K$1)*$M27</f>
        <v>246.40200000000002</v>
      </c>
      <c r="L27" s="18">
        <f t="shared" ref="L27:L31" si="4">SUM(B27:K27)</f>
        <v>1672.1074000000003</v>
      </c>
      <c r="M27" s="1">
        <f>VLOOKUP(A27,GL_Master!$C$2:$E$80,3,FALSE)</f>
        <v>1</v>
      </c>
    </row>
    <row r="28" spans="1:13" x14ac:dyDescent="0.25">
      <c r="A28" s="1" t="s">
        <v>129</v>
      </c>
      <c r="B28" s="18">
        <f>SUMIFS(Database!$M$3:$M$9482,Database!$B$3:$B$9482,BS_RC!B$6,Database!$R$3:$R$9482,BS_RC!$A28,Database!$C$3:$C$9482,BS_RC!B$1)*$M28</f>
        <v>6432</v>
      </c>
      <c r="C28" s="18">
        <f>SUMIFS(Database!$M$3:$M$9482,Database!$B$3:$B$9482,BS_RC!C$6,Database!$R$3:$R$9482,BS_RC!$A28,Database!$C$3:$C$9482,BS_RC!C$1)*$M28</f>
        <v>7718.4250000000002</v>
      </c>
      <c r="D28" s="18">
        <f>SUMIFS(Database!$M$3:$M$9482,Database!$B$3:$B$9482,BS_RC!D$6,Database!$R$3:$R$9482,BS_RC!$A28,Database!$C$3:$C$9482,BS_RC!D$1)*$M28</f>
        <v>9004.8059999999987</v>
      </c>
      <c r="E28" s="18">
        <f>SUMIFS(Database!$M$3:$M$9482,Database!$B$3:$B$9482,BS_RC!E$6,Database!$R$3:$R$9482,BS_RC!$A28,Database!$C$3:$C$9482,BS_RC!E$1)*$M28</f>
        <v>10291.197</v>
      </c>
      <c r="F28" s="18">
        <f>SUMIFS(Database!$M$3:$M$9482,Database!$B$3:$B$9482,BS_RC!F$6,Database!$R$3:$R$9482,BS_RC!$A28,Database!$C$3:$C$9482,BS_RC!F$1)*$M28</f>
        <v>11577.5993</v>
      </c>
      <c r="G28" s="18">
        <f>SUMIFS(Database!$M$3:$M$9482,Database!$B$3:$B$9482,BS_RC!G$6,Database!$R$3:$R$9482,BS_RC!$A28,Database!$C$3:$C$9482,BS_RC!G$1)*$M28</f>
        <v>12864.004000000001</v>
      </c>
      <c r="H28" s="18">
        <f>SUMIFS(Database!$M$3:$M$9482,Database!$B$3:$B$9482,BS_RC!H$6,Database!$R$3:$R$9482,BS_RC!$A28,Database!$C$3:$C$9482,BS_RC!H$1)*$M28</f>
        <v>14150.421</v>
      </c>
      <c r="I28" s="18">
        <f>SUMIFS(Database!$M$3:$M$9482,Database!$B$3:$B$9482,BS_RC!I$6,Database!$R$3:$R$9482,BS_RC!$A28,Database!$C$3:$C$9482,BS_RC!I$1)*$M28</f>
        <v>15436.834999999999</v>
      </c>
      <c r="J28" s="18">
        <f>SUMIFS(Database!$M$3:$M$9482,Database!$B$3:$B$9482,BS_RC!J$6,Database!$R$3:$R$9482,BS_RC!$A28,Database!$C$3:$C$9482,BS_RC!J$1)*$M28</f>
        <v>16723.2</v>
      </c>
      <c r="K28" s="18">
        <f>SUMIFS(Database!$M$3:$M$9482,Database!$B$3:$B$9482,BS_RC!K$6,Database!$R$3:$R$9482,BS_RC!$A28,Database!$C$3:$C$9482,BS_RC!K$1)*$M28</f>
        <v>18009.594000000001</v>
      </c>
      <c r="L28" s="18">
        <f t="shared" si="4"/>
        <v>122208.08129999999</v>
      </c>
      <c r="M28" s="1">
        <f>VLOOKUP(A28,GL_Master!$C$2:$E$80,3,FALSE)</f>
        <v>1</v>
      </c>
    </row>
    <row r="29" spans="1:13" x14ac:dyDescent="0.25">
      <c r="A29" s="1" t="s">
        <v>120</v>
      </c>
      <c r="B29" s="18">
        <f>SUMIFS(Database!$M$3:$M$9482,Database!$B$3:$B$9482,BS_RC!B$6,Database!$R$3:$R$9482,BS_RC!$A29,Database!$C$3:$C$9482,BS_RC!B$1)*$M29</f>
        <v>8</v>
      </c>
      <c r="C29" s="18">
        <f>SUMIFS(Database!$M$3:$M$9482,Database!$B$3:$B$9482,BS_RC!C$6,Database!$R$3:$R$9482,BS_RC!$A29,Database!$C$3:$C$9482,BS_RC!C$1)*$M29</f>
        <v>9.5549999999999997</v>
      </c>
      <c r="D29" s="18">
        <f>SUMIFS(Database!$M$3:$M$9482,Database!$B$3:$B$9482,BS_RC!D$6,Database!$R$3:$R$9482,BS_RC!$A29,Database!$C$3:$C$9482,BS_RC!D$1)*$M29</f>
        <v>11.183</v>
      </c>
      <c r="E29" s="18">
        <f>SUMIFS(Database!$M$3:$M$9482,Database!$B$3:$B$9482,BS_RC!E$6,Database!$R$3:$R$9482,BS_RC!$A29,Database!$C$3:$C$9482,BS_RC!E$1)*$M29</f>
        <v>12.789000000000001</v>
      </c>
      <c r="F29" s="18">
        <f>SUMIFS(Database!$M$3:$M$9482,Database!$B$3:$B$9482,BS_RC!F$6,Database!$R$3:$R$9482,BS_RC!$A29,Database!$C$3:$C$9482,BS_RC!F$1)*$M29</f>
        <v>14.400800000000002</v>
      </c>
      <c r="G29" s="18">
        <f>SUMIFS(Database!$M$3:$M$9482,Database!$B$3:$B$9482,BS_RC!G$6,Database!$R$3:$R$9482,BS_RC!$A29,Database!$C$3:$C$9482,BS_RC!G$1)*$M29</f>
        <v>16.019000000000002</v>
      </c>
      <c r="H29" s="18">
        <f>SUMIFS(Database!$M$3:$M$9482,Database!$B$3:$B$9482,BS_RC!H$6,Database!$R$3:$R$9482,BS_RC!$A29,Database!$C$3:$C$9482,BS_RC!H$1)*$M29</f>
        <v>17.679000000000002</v>
      </c>
      <c r="I29" s="18">
        <f>SUMIFS(Database!$M$3:$M$9482,Database!$B$3:$B$9482,BS_RC!I$6,Database!$R$3:$R$9482,BS_RC!$A29,Database!$C$3:$C$9482,BS_RC!I$1)*$M29</f>
        <v>19.189999999999998</v>
      </c>
      <c r="J29" s="18">
        <f>SUMIFS(Database!$M$3:$M$9482,Database!$B$3:$B$9482,BS_RC!J$6,Database!$R$3:$R$9482,BS_RC!$A29,Database!$C$3:$C$9482,BS_RC!J$1)*$M29</f>
        <v>20.849999999999998</v>
      </c>
      <c r="K29" s="18">
        <f>SUMIFS(Database!$M$3:$M$9482,Database!$B$3:$B$9482,BS_RC!K$6,Database!$R$3:$R$9482,BS_RC!$A29,Database!$C$3:$C$9482,BS_RC!K$1)*$M29</f>
        <v>22.41</v>
      </c>
      <c r="L29" s="18">
        <f t="shared" si="4"/>
        <v>152.07580000000002</v>
      </c>
      <c r="M29" s="1">
        <f>VLOOKUP(A29,GL_Master!$C$2:$E$80,3,FALSE)</f>
        <v>1</v>
      </c>
    </row>
    <row r="30" spans="1:13" x14ac:dyDescent="0.25">
      <c r="A30" s="1" t="s">
        <v>118</v>
      </c>
      <c r="B30" s="18">
        <f>SUMIFS(Database!$M$3:$M$9482,Database!$B$3:$B$9482,BS_RC!B$6,Database!$R$3:$R$9482,BS_RC!$A30,Database!$C$3:$C$9482,BS_RC!B$1)*$M30</f>
        <v>540</v>
      </c>
      <c r="C30" s="18">
        <f>SUMIFS(Database!$M$3:$M$9482,Database!$B$3:$B$9482,BS_RC!C$6,Database!$R$3:$R$9482,BS_RC!$A30,Database!$C$3:$C$9482,BS_RC!C$1)*$M30</f>
        <v>648.04999999999995</v>
      </c>
      <c r="D30" s="18">
        <f>SUMIFS(Database!$M$3:$M$9482,Database!$B$3:$B$9482,BS_RC!D$6,Database!$R$3:$R$9482,BS_RC!$A30,Database!$C$3:$C$9482,BS_RC!D$1)*$M30</f>
        <v>755.99200000000008</v>
      </c>
      <c r="E30" s="18">
        <f>SUMIFS(Database!$M$3:$M$9482,Database!$B$3:$B$9482,BS_RC!E$6,Database!$R$3:$R$9482,BS_RC!$A30,Database!$C$3:$C$9482,BS_RC!E$1)*$M30</f>
        <v>864.00299999999993</v>
      </c>
      <c r="F30" s="18">
        <f>SUMIFS(Database!$M$3:$M$9482,Database!$B$3:$B$9482,BS_RC!F$6,Database!$R$3:$R$9482,BS_RC!$A30,Database!$C$3:$C$9482,BS_RC!F$1)*$M30</f>
        <v>971.99995000000001</v>
      </c>
      <c r="G30" s="18">
        <f>SUMIFS(Database!$M$3:$M$9482,Database!$B$3:$B$9482,BS_RC!G$6,Database!$R$3:$R$9482,BS_RC!$A30,Database!$C$3:$C$9482,BS_RC!G$1)*$M30</f>
        <v>1079.9959999999999</v>
      </c>
      <c r="H30" s="18">
        <f>SUMIFS(Database!$M$3:$M$9482,Database!$B$3:$B$9482,BS_RC!H$6,Database!$R$3:$R$9482,BS_RC!$A30,Database!$C$3:$C$9482,BS_RC!H$1)*$M30</f>
        <v>1187.979</v>
      </c>
      <c r="I30" s="18">
        <f>SUMIFS(Database!$M$3:$M$9482,Database!$B$3:$B$9482,BS_RC!I$6,Database!$R$3:$R$9482,BS_RC!$A30,Database!$C$3:$C$9482,BS_RC!I$1)*$M30</f>
        <v>1295.99</v>
      </c>
      <c r="J30" s="18">
        <f>SUMIFS(Database!$M$3:$M$9482,Database!$B$3:$B$9482,BS_RC!J$6,Database!$R$3:$R$9482,BS_RC!$A30,Database!$C$3:$C$9482,BS_RC!J$1)*$M30</f>
        <v>1404</v>
      </c>
      <c r="K30" s="18">
        <f>SUMIFS(Database!$M$3:$M$9482,Database!$B$3:$B$9482,BS_RC!K$6,Database!$R$3:$R$9482,BS_RC!$A30,Database!$C$3:$C$9482,BS_RC!K$1)*$M30</f>
        <v>1512</v>
      </c>
      <c r="L30" s="18">
        <f t="shared" si="4"/>
        <v>10260.00995</v>
      </c>
      <c r="M30" s="1">
        <f>VLOOKUP(A30,GL_Master!$C$2:$E$80,3,FALSE)</f>
        <v>1</v>
      </c>
    </row>
    <row r="31" spans="1:13" x14ac:dyDescent="0.25">
      <c r="A31" s="1" t="s">
        <v>130</v>
      </c>
      <c r="B31" s="18">
        <f>SUMIFS(Database!$M$3:$M$9482,Database!$B$3:$B$9482,BS_RC!B$6,Database!$R$3:$R$9482,BS_RC!$A31,Database!$C$3:$C$9482,BS_RC!B$1)*$M31</f>
        <v>59</v>
      </c>
      <c r="C31" s="18">
        <f>SUMIFS(Database!$M$3:$M$9482,Database!$B$3:$B$9482,BS_RC!C$6,Database!$R$3:$R$9482,BS_RC!$A31,Database!$C$3:$C$9482,BS_RC!C$1)*$M31</f>
        <v>70.785000000000011</v>
      </c>
      <c r="D31" s="18">
        <f>SUMIFS(Database!$M$3:$M$9482,Database!$B$3:$B$9482,BS_RC!D$6,Database!$R$3:$R$9482,BS_RC!$A31,Database!$C$3:$C$9482,BS_RC!D$1)*$M31</f>
        <v>82.573999999999998</v>
      </c>
      <c r="E31" s="18">
        <f>SUMIFS(Database!$M$3:$M$9482,Database!$B$3:$B$9482,BS_RC!E$6,Database!$R$3:$R$9482,BS_RC!$A31,Database!$C$3:$C$9482,BS_RC!E$1)*$M31</f>
        <v>94.394999999999996</v>
      </c>
      <c r="F31" s="18">
        <f>SUMIFS(Database!$M$3:$M$9482,Database!$B$3:$B$9482,BS_RC!F$6,Database!$R$3:$R$9482,BS_RC!$A31,Database!$C$3:$C$9482,BS_RC!F$1)*$M31</f>
        <v>106.20120000000001</v>
      </c>
      <c r="G31" s="18">
        <f>SUMIFS(Database!$M$3:$M$9482,Database!$B$3:$B$9482,BS_RC!G$6,Database!$R$3:$R$9482,BS_RC!$A31,Database!$C$3:$C$9482,BS_RC!G$1)*$M31</f>
        <v>117.94299999999998</v>
      </c>
      <c r="H31" s="18">
        <f>SUMIFS(Database!$M$3:$M$9482,Database!$B$3:$B$9482,BS_RC!H$6,Database!$R$3:$R$9482,BS_RC!$A31,Database!$C$3:$C$9482,BS_RC!H$1)*$M31</f>
        <v>129.81200000000001</v>
      </c>
      <c r="I31" s="18">
        <f>SUMIFS(Database!$M$3:$M$9482,Database!$B$3:$B$9482,BS_RC!I$6,Database!$R$3:$R$9482,BS_RC!$A31,Database!$C$3:$C$9482,BS_RC!I$1)*$M31</f>
        <v>141.55000000000001</v>
      </c>
      <c r="J31" s="18">
        <f>SUMIFS(Database!$M$3:$M$9482,Database!$B$3:$B$9482,BS_RC!J$6,Database!$R$3:$R$9482,BS_RC!$A31,Database!$C$3:$C$9482,BS_RC!J$1)*$M31</f>
        <v>153.375</v>
      </c>
      <c r="K31" s="18">
        <f>SUMIFS(Database!$M$3:$M$9482,Database!$B$3:$B$9482,BS_RC!K$6,Database!$R$3:$R$9482,BS_RC!$A31,Database!$C$3:$C$9482,BS_RC!K$1)*$M31</f>
        <v>165.18599999999998</v>
      </c>
      <c r="L31" s="18">
        <f t="shared" si="4"/>
        <v>1120.8212000000001</v>
      </c>
      <c r="M31" s="1">
        <f>VLOOKUP(A31,GL_Master!$C$2:$E$80,3,FALSE)</f>
        <v>1</v>
      </c>
    </row>
    <row r="32" spans="1:13" x14ac:dyDescent="0.25">
      <c r="A32" s="20"/>
      <c r="B32" s="26">
        <f>SUM(B27:B31)</f>
        <v>7127</v>
      </c>
      <c r="C32" s="26">
        <f t="shared" ref="C32:L32" si="5">SUM(C27:C31)</f>
        <v>8552.44</v>
      </c>
      <c r="D32" s="26">
        <f t="shared" si="5"/>
        <v>9977.7270000000008</v>
      </c>
      <c r="E32" s="26">
        <f t="shared" si="5"/>
        <v>11403.189000000002</v>
      </c>
      <c r="F32" s="26">
        <f t="shared" si="5"/>
        <v>12828.600649999998</v>
      </c>
      <c r="G32" s="26">
        <f t="shared" si="5"/>
        <v>14253.921999999999</v>
      </c>
      <c r="H32" s="26">
        <f t="shared" si="5"/>
        <v>15679.529999999999</v>
      </c>
      <c r="I32" s="26">
        <f t="shared" si="5"/>
        <v>17104.845000000001</v>
      </c>
      <c r="J32" s="26">
        <f t="shared" si="5"/>
        <v>18530.25</v>
      </c>
      <c r="K32" s="26">
        <f t="shared" si="5"/>
        <v>19955.592000000001</v>
      </c>
      <c r="L32" s="26">
        <f t="shared" si="5"/>
        <v>135413.09565</v>
      </c>
    </row>
    <row r="33" spans="1:13" x14ac:dyDescent="0.25">
      <c r="A33" s="44" t="s">
        <v>148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</row>
    <row r="34" spans="1:13" x14ac:dyDescent="0.25">
      <c r="A34" s="1" t="s">
        <v>144</v>
      </c>
      <c r="B34" s="18">
        <f>SUMIFS(Database!$M$3:$M$9482,Database!$B$3:$B$9482,BS_RC!B$6,Database!$R$3:$R$9482,BS_RC!$A34,Database!$C$3:$C$9482,BS_RC!B$1)*$M34</f>
        <v>35</v>
      </c>
      <c r="C34" s="18">
        <f>SUMIFS(Database!$M$3:$M$9482,Database!$B$3:$B$9482,BS_RC!C$6,Database!$R$3:$R$9482,BS_RC!$A34,Database!$C$3:$C$9482,BS_RC!C$1)*$M34</f>
        <v>41.99</v>
      </c>
      <c r="D34" s="18">
        <f>SUMIFS(Database!$M$3:$M$9482,Database!$B$3:$B$9482,BS_RC!D$6,Database!$R$3:$R$9482,BS_RC!$A34,Database!$C$3:$C$9482,BS_RC!D$1)*$M34</f>
        <v>49.024999999999999</v>
      </c>
      <c r="E34" s="18">
        <f>SUMIFS(Database!$M$3:$M$9482,Database!$B$3:$B$9482,BS_RC!E$6,Database!$R$3:$R$9482,BS_RC!$A34,Database!$C$3:$C$9482,BS_RC!E$1)*$M34</f>
        <v>56.007000000000005</v>
      </c>
      <c r="F34" s="18">
        <f>SUMIFS(Database!$M$3:$M$9482,Database!$B$3:$B$9482,BS_RC!F$6,Database!$R$3:$R$9482,BS_RC!$A34,Database!$C$3:$C$9482,BS_RC!F$1)*$M34</f>
        <v>63.00115000000001</v>
      </c>
      <c r="G34" s="18">
        <f>SUMIFS(Database!$M$3:$M$9482,Database!$B$3:$B$9482,BS_RC!G$6,Database!$R$3:$R$9482,BS_RC!$A34,Database!$C$3:$C$9482,BS_RC!G$1)*$M34</f>
        <v>69.968999999999994</v>
      </c>
      <c r="H34" s="18">
        <f>SUMIFS(Database!$M$3:$M$9482,Database!$B$3:$B$9482,BS_RC!H$6,Database!$R$3:$R$9482,BS_RC!$A34,Database!$C$3:$C$9482,BS_RC!H$1)*$M34</f>
        <v>77.024000000000001</v>
      </c>
      <c r="I34" s="18">
        <f>SUMIFS(Database!$M$3:$M$9482,Database!$B$3:$B$9482,BS_RC!I$6,Database!$R$3:$R$9482,BS_RC!$A34,Database!$C$3:$C$9482,BS_RC!I$1)*$M34</f>
        <v>83.98</v>
      </c>
      <c r="J34" s="18">
        <f>SUMIFS(Database!$M$3:$M$9482,Database!$B$3:$B$9482,BS_RC!J$6,Database!$R$3:$R$9482,BS_RC!$A34,Database!$C$3:$C$9482,BS_RC!J$1)*$M34</f>
        <v>91.05</v>
      </c>
      <c r="K34" s="18">
        <f>SUMIFS(Database!$M$3:$M$9482,Database!$B$3:$B$9482,BS_RC!K$6,Database!$R$3:$R$9482,BS_RC!$A34,Database!$C$3:$C$9482,BS_RC!K$1)*$M34</f>
        <v>97.956000000000003</v>
      </c>
      <c r="L34" s="18">
        <f t="shared" ref="L34:L39" si="6">SUM(B34:K34)</f>
        <v>665.00215000000003</v>
      </c>
      <c r="M34" s="1">
        <f>VLOOKUP(A34,GL_Master!$C$2:$E$80,3,FALSE)</f>
        <v>-1</v>
      </c>
    </row>
    <row r="35" spans="1:13" x14ac:dyDescent="0.25">
      <c r="A35" s="1" t="s">
        <v>133</v>
      </c>
      <c r="B35" s="18">
        <f>SUMIFS(Database!$M$3:$M$9482,Database!$B$3:$B$9482,BS_RC!B$6,Database!$R$3:$R$9482,BS_RC!$A35,Database!$C$3:$C$9482,BS_RC!B$1)*$M35</f>
        <v>6</v>
      </c>
      <c r="C35" s="18">
        <f>SUMIFS(Database!$M$3:$M$9482,Database!$B$3:$B$9482,BS_RC!C$6,Database!$R$3:$R$9482,BS_RC!$A35,Database!$C$3:$C$9482,BS_RC!C$1)*$M35</f>
        <v>7.2149999999999999</v>
      </c>
      <c r="D35" s="18">
        <f>SUMIFS(Database!$M$3:$M$9482,Database!$B$3:$B$9482,BS_RC!D$6,Database!$R$3:$R$9482,BS_RC!$A35,Database!$C$3:$C$9482,BS_RC!D$1)*$M35</f>
        <v>8.3740000000000006</v>
      </c>
      <c r="E35" s="18">
        <f>SUMIFS(Database!$M$3:$M$9482,Database!$B$3:$B$9482,BS_RC!E$6,Database!$R$3:$R$9482,BS_RC!$A35,Database!$C$3:$C$9482,BS_RC!E$1)*$M35</f>
        <v>9.6180000000000003</v>
      </c>
      <c r="F35" s="18">
        <f>SUMIFS(Database!$M$3:$M$9482,Database!$B$3:$B$9482,BS_RC!F$6,Database!$R$3:$R$9482,BS_RC!$A35,Database!$C$3:$C$9482,BS_RC!F$1)*$M35</f>
        <v>10.800599999999999</v>
      </c>
      <c r="G35" s="18">
        <f>SUMIFS(Database!$M$3:$M$9482,Database!$B$3:$B$9482,BS_RC!G$6,Database!$R$3:$R$9482,BS_RC!$A35,Database!$C$3:$C$9482,BS_RC!G$1)*$M35</f>
        <v>13.694999999999999</v>
      </c>
      <c r="H35" s="18">
        <f>SUMIFS(Database!$M$3:$M$9482,Database!$B$3:$B$9482,BS_RC!H$6,Database!$R$3:$R$9482,BS_RC!$A35,Database!$C$3:$C$9482,BS_RC!H$1)*$M35</f>
        <v>13.196999999999999</v>
      </c>
      <c r="I35" s="18">
        <f>SUMIFS(Database!$M$3:$M$9482,Database!$B$3:$B$9482,BS_RC!I$6,Database!$R$3:$R$9482,BS_RC!$A35,Database!$C$3:$C$9482,BS_RC!I$1)*$M35</f>
        <v>14.345000000000002</v>
      </c>
      <c r="J35" s="18">
        <f>SUMIFS(Database!$M$3:$M$9482,Database!$B$3:$B$9482,BS_RC!J$6,Database!$R$3:$R$9482,BS_RC!$A35,Database!$C$3:$C$9482,BS_RC!J$1)*$M35</f>
        <v>15.600000000000001</v>
      </c>
      <c r="K35" s="18">
        <f>SUMIFS(Database!$M$3:$M$9482,Database!$B$3:$B$9482,BS_RC!K$6,Database!$R$3:$R$9482,BS_RC!$A35,Database!$C$3:$C$9482,BS_RC!K$1)*$M35</f>
        <v>16.794</v>
      </c>
      <c r="L35" s="18">
        <f t="shared" si="6"/>
        <v>115.63859999999998</v>
      </c>
      <c r="M35" s="1">
        <f>VLOOKUP(A35,GL_Master!$C$2:$E$80,3,FALSE)</f>
        <v>-1</v>
      </c>
    </row>
    <row r="36" spans="1:13" x14ac:dyDescent="0.25">
      <c r="A36" s="1" t="s">
        <v>132</v>
      </c>
      <c r="B36" s="18">
        <f>SUMIFS(Database!$M$3:$M$9482,Database!$B$3:$B$9482,BS_RC!B$6,Database!$R$3:$R$9482,BS_RC!$A36,Database!$C$3:$C$9482,BS_RC!B$1)*$M36</f>
        <v>97</v>
      </c>
      <c r="C36" s="18">
        <f>SUMIFS(Database!$M$3:$M$9482,Database!$B$3:$B$9482,BS_RC!C$6,Database!$R$3:$R$9482,BS_RC!$A36,Database!$C$3:$C$9482,BS_RC!C$1)*$M36</f>
        <v>116.35</v>
      </c>
      <c r="D36" s="18">
        <f>SUMIFS(Database!$M$3:$M$9482,Database!$B$3:$B$9482,BS_RC!D$6,Database!$R$3:$R$9482,BS_RC!$A36,Database!$C$3:$C$9482,BS_RC!D$1)*$M36</f>
        <v>135.786</v>
      </c>
      <c r="E36" s="18">
        <f>SUMIFS(Database!$M$3:$M$9482,Database!$B$3:$B$9482,BS_RC!E$6,Database!$R$3:$R$9482,BS_RC!$A36,Database!$C$3:$C$9482,BS_RC!E$1)*$M36</f>
        <v>155.21100000000001</v>
      </c>
      <c r="F36" s="18">
        <f>SUMIFS(Database!$M$3:$M$9482,Database!$B$3:$B$9482,BS_RC!F$6,Database!$R$3:$R$9482,BS_RC!$A36,Database!$C$3:$C$9482,BS_RC!F$1)*$M36</f>
        <v>174.6003</v>
      </c>
      <c r="G36" s="18">
        <f>SUMIFS(Database!$M$3:$M$9482,Database!$B$3:$B$9482,BS_RC!G$6,Database!$R$3:$R$9482,BS_RC!$A36,Database!$C$3:$C$9482,BS_RC!G$1)*$M36</f>
        <v>194.054</v>
      </c>
      <c r="H36" s="18">
        <f>SUMIFS(Database!$M$3:$M$9482,Database!$B$3:$B$9482,BS_RC!H$6,Database!$R$3:$R$9482,BS_RC!$A36,Database!$C$3:$C$9482,BS_RC!H$1)*$M36</f>
        <v>213.393</v>
      </c>
      <c r="I36" s="18">
        <f>SUMIFS(Database!$M$3:$M$9482,Database!$B$3:$B$9482,BS_RC!I$6,Database!$R$3:$R$9482,BS_RC!$A36,Database!$C$3:$C$9482,BS_RC!I$1)*$M36</f>
        <v>232.84500000000003</v>
      </c>
      <c r="J36" s="18">
        <f>SUMIFS(Database!$M$3:$M$9482,Database!$B$3:$B$9482,BS_RC!J$6,Database!$R$3:$R$9482,BS_RC!$A36,Database!$C$3:$C$9482,BS_RC!J$1)*$M36</f>
        <v>252.14999999999998</v>
      </c>
      <c r="K36" s="18">
        <f>SUMIFS(Database!$M$3:$M$9482,Database!$B$3:$B$9482,BS_RC!K$6,Database!$R$3:$R$9482,BS_RC!$A36,Database!$C$3:$C$9482,BS_RC!K$1)*$M36</f>
        <v>271.62</v>
      </c>
      <c r="L36" s="18">
        <f t="shared" si="6"/>
        <v>1843.0092999999997</v>
      </c>
      <c r="M36" s="1">
        <f>VLOOKUP(A36,GL_Master!$C$2:$E$80,3,FALSE)</f>
        <v>-1</v>
      </c>
    </row>
    <row r="37" spans="1:13" x14ac:dyDescent="0.25">
      <c r="A37" s="1" t="s">
        <v>22</v>
      </c>
      <c r="B37" s="18">
        <f>SUMIFS(Database!$M$3:$M$9482,Database!$B$3:$B$9482,BS_RC!B$6,Database!$R$3:$R$9482,BS_RC!$A37,Database!$C$3:$C$9482,BS_RC!B$1)*$M37</f>
        <v>138</v>
      </c>
      <c r="C37" s="18">
        <f>SUMIFS(Database!$M$3:$M$9482,Database!$B$3:$B$9482,BS_RC!C$6,Database!$R$3:$R$9482,BS_RC!$A37,Database!$C$3:$C$9482,BS_RC!C$1)*$M37</f>
        <v>165.61999999999998</v>
      </c>
      <c r="D37" s="18">
        <f>SUMIFS(Database!$M$3:$M$9482,Database!$B$3:$B$9482,BS_RC!D$6,Database!$R$3:$R$9482,BS_RC!$A37,Database!$C$3:$C$9482,BS_RC!D$1)*$M37</f>
        <v>193.185</v>
      </c>
      <c r="E37" s="18">
        <f>SUMIFS(Database!$M$3:$M$9482,Database!$B$3:$B$9482,BS_RC!E$6,Database!$R$3:$R$9482,BS_RC!$A37,Database!$C$3:$C$9482,BS_RC!E$1)*$M37</f>
        <v>220.81500000000003</v>
      </c>
      <c r="F37" s="18">
        <f>SUMIFS(Database!$M$3:$M$9482,Database!$B$3:$B$9482,BS_RC!F$6,Database!$R$3:$R$9482,BS_RC!$A37,Database!$C$3:$C$9482,BS_RC!F$1)*$M37</f>
        <v>248.39970000000002</v>
      </c>
      <c r="G37" s="18">
        <f>SUMIFS(Database!$M$3:$M$9482,Database!$B$3:$B$9482,BS_RC!G$6,Database!$R$3:$R$9482,BS_RC!$A37,Database!$C$3:$C$9482,BS_RC!G$1)*$M37</f>
        <v>275.97500000000002</v>
      </c>
      <c r="H37" s="18">
        <f>SUMIFS(Database!$M$3:$M$9482,Database!$B$3:$B$9482,BS_RC!H$6,Database!$R$3:$R$9482,BS_RC!$A37,Database!$C$3:$C$9482,BS_RC!H$1)*$M37</f>
        <v>303.697</v>
      </c>
      <c r="I37" s="18">
        <f>SUMIFS(Database!$M$3:$M$9482,Database!$B$3:$B$9482,BS_RC!I$6,Database!$R$3:$R$9482,BS_RC!$A37,Database!$C$3:$C$9482,BS_RC!I$1)*$M37</f>
        <v>331.17</v>
      </c>
      <c r="J37" s="18">
        <f>SUMIFS(Database!$M$3:$M$9482,Database!$B$3:$B$9482,BS_RC!J$6,Database!$R$3:$R$9482,BS_RC!$A37,Database!$C$3:$C$9482,BS_RC!J$1)*$M37</f>
        <v>358.8</v>
      </c>
      <c r="K37" s="18">
        <f>SUMIFS(Database!$M$3:$M$9482,Database!$B$3:$B$9482,BS_RC!K$6,Database!$R$3:$R$9482,BS_RC!$A37,Database!$C$3:$C$9482,BS_RC!K$1)*$M37</f>
        <v>386.42399999999998</v>
      </c>
      <c r="L37" s="18">
        <f t="shared" si="6"/>
        <v>2622.0857000000005</v>
      </c>
      <c r="M37" s="1">
        <f>VLOOKUP(A37,GL_Master!$C$2:$E$80,3,FALSE)</f>
        <v>-1</v>
      </c>
    </row>
    <row r="38" spans="1:13" x14ac:dyDescent="0.25">
      <c r="A38" s="1" t="s">
        <v>145</v>
      </c>
      <c r="B38" s="18">
        <f>SUMIFS(Database!$M$3:$M$9482,Database!$B$3:$B$9482,BS_RC!B$6,Database!$R$3:$R$9482,BS_RC!$A38,Database!$C$3:$C$9482,BS_RC!B$1)*$M38</f>
        <v>10</v>
      </c>
      <c r="C38" s="18">
        <f>SUMIFS(Database!$M$3:$M$9482,Database!$B$3:$B$9482,BS_RC!C$6,Database!$R$3:$R$9482,BS_RC!$A38,Database!$C$3:$C$9482,BS_RC!C$1)*$M38</f>
        <v>11.96</v>
      </c>
      <c r="D38" s="18">
        <f>SUMIFS(Database!$M$3:$M$9482,Database!$B$3:$B$9482,BS_RC!D$6,Database!$R$3:$R$9482,BS_RC!$A38,Database!$C$3:$C$9482,BS_RC!D$1)*$M38</f>
        <v>13.991999999999999</v>
      </c>
      <c r="E38" s="18">
        <f>SUMIFS(Database!$M$3:$M$9482,Database!$B$3:$B$9482,BS_RC!E$6,Database!$R$3:$R$9482,BS_RC!$A38,Database!$C$3:$C$9482,BS_RC!E$1)*$M38</f>
        <v>16.001999999999999</v>
      </c>
      <c r="F38" s="18">
        <f>SUMIFS(Database!$M$3:$M$9482,Database!$B$3:$B$9482,BS_RC!F$6,Database!$R$3:$R$9482,BS_RC!$A38,Database!$C$3:$C$9482,BS_RC!F$1)*$M38</f>
        <v>18.001000000000001</v>
      </c>
      <c r="G38" s="18">
        <f>SUMIFS(Database!$M$3:$M$9482,Database!$B$3:$B$9482,BS_RC!G$6,Database!$R$3:$R$9482,BS_RC!$A38,Database!$C$3:$C$9482,BS_RC!G$1)*$M38</f>
        <v>20.003</v>
      </c>
      <c r="H38" s="18">
        <f>SUMIFS(Database!$M$3:$M$9482,Database!$B$3:$B$9482,BS_RC!H$6,Database!$R$3:$R$9482,BS_RC!$A38,Database!$C$3:$C$9482,BS_RC!H$1)*$M38</f>
        <v>22.077999999999999</v>
      </c>
      <c r="I38" s="18">
        <f>SUMIFS(Database!$M$3:$M$9482,Database!$B$3:$B$9482,BS_RC!I$6,Database!$R$3:$R$9482,BS_RC!$A38,Database!$C$3:$C$9482,BS_RC!I$1)*$M38</f>
        <v>23.94</v>
      </c>
      <c r="J38" s="18">
        <f>SUMIFS(Database!$M$3:$M$9482,Database!$B$3:$B$9482,BS_RC!J$6,Database!$R$3:$R$9482,BS_RC!$A38,Database!$C$3:$C$9482,BS_RC!J$1)*$M38</f>
        <v>26.024999999999999</v>
      </c>
      <c r="K38" s="18">
        <f>SUMIFS(Database!$M$3:$M$9482,Database!$B$3:$B$9482,BS_RC!K$6,Database!$R$3:$R$9482,BS_RC!$A38,Database!$C$3:$C$9482,BS_RC!K$1)*$M38</f>
        <v>28.026</v>
      </c>
      <c r="L38" s="18">
        <f t="shared" si="6"/>
        <v>190.02700000000002</v>
      </c>
      <c r="M38" s="1">
        <f>VLOOKUP(A38,GL_Master!$C$2:$E$80,3,FALSE)</f>
        <v>-1</v>
      </c>
    </row>
    <row r="39" spans="1:13" x14ac:dyDescent="0.25">
      <c r="A39" s="1" t="s">
        <v>114</v>
      </c>
      <c r="B39" s="18">
        <f>SUMIFS(Database!$M$3:$M$9482,Database!$B$3:$B$9482,BS_RC!B$6,Database!$R$3:$R$9482,BS_RC!$A39,Database!$C$3:$C$9482,BS_RC!B$1)*$M39</f>
        <v>0</v>
      </c>
      <c r="C39" s="18">
        <f>SUMIFS(Database!$M$3:$M$9482,Database!$B$3:$B$9482,BS_RC!C$6,Database!$R$3:$R$9482,BS_RC!$A39,Database!$C$3:$C$9482,BS_RC!C$1)*$M39</f>
        <v>0</v>
      </c>
      <c r="D39" s="18">
        <f>SUMIFS(Database!$M$3:$M$9482,Database!$B$3:$B$9482,BS_RC!D$6,Database!$R$3:$R$9482,BS_RC!$A39,Database!$C$3:$C$9482,BS_RC!D$1)*$M39</f>
        <v>0</v>
      </c>
      <c r="E39" s="18">
        <f>SUMIFS(Database!$M$3:$M$9482,Database!$B$3:$B$9482,BS_RC!E$6,Database!$R$3:$R$9482,BS_RC!$A39,Database!$C$3:$C$9482,BS_RC!E$1)*$M39</f>
        <v>0</v>
      </c>
      <c r="F39" s="18">
        <f>SUMIFS(Database!$M$3:$M$9482,Database!$B$3:$B$9482,BS_RC!F$6,Database!$R$3:$R$9482,BS_RC!$A39,Database!$C$3:$C$9482,BS_RC!F$1)*$M39</f>
        <v>0</v>
      </c>
      <c r="G39" s="18">
        <f>SUMIFS(Database!$M$3:$M$9482,Database!$B$3:$B$9482,BS_RC!G$6,Database!$R$3:$R$9482,BS_RC!$A39,Database!$C$3:$C$9482,BS_RC!G$1)*$M39</f>
        <v>0</v>
      </c>
      <c r="H39" s="18">
        <f>SUMIFS(Database!$M$3:$M$9482,Database!$B$3:$B$9482,BS_RC!H$6,Database!$R$3:$R$9482,BS_RC!$A39,Database!$C$3:$C$9482,BS_RC!H$1)*$M39</f>
        <v>0</v>
      </c>
      <c r="I39" s="18">
        <f>SUMIFS(Database!$M$3:$M$9482,Database!$B$3:$B$9482,BS_RC!I$6,Database!$R$3:$R$9482,BS_RC!$A39,Database!$C$3:$C$9482,BS_RC!I$1)*$M39</f>
        <v>0</v>
      </c>
      <c r="J39" s="18">
        <f>SUMIFS(Database!$M$3:$M$9482,Database!$B$3:$B$9482,BS_RC!J$6,Database!$R$3:$R$9482,BS_RC!$A39,Database!$C$3:$C$9482,BS_RC!J$1)*$M39</f>
        <v>0</v>
      </c>
      <c r="K39" s="18">
        <f>SUMIFS(Database!$M$3:$M$9482,Database!$B$3:$B$9482,BS_RC!K$6,Database!$R$3:$R$9482,BS_RC!$A39,Database!$C$3:$C$9482,BS_RC!K$1)*$M39</f>
        <v>0</v>
      </c>
      <c r="L39" s="18">
        <f t="shared" si="6"/>
        <v>0</v>
      </c>
    </row>
    <row r="40" spans="1:13" x14ac:dyDescent="0.25">
      <c r="A40" s="20"/>
      <c r="B40" s="26">
        <f>SUM(B34:B39)</f>
        <v>286</v>
      </c>
      <c r="C40" s="26">
        <f t="shared" ref="C40:L40" si="7">SUM(C34:C39)</f>
        <v>343.13499999999993</v>
      </c>
      <c r="D40" s="26">
        <f t="shared" si="7"/>
        <v>400.36200000000002</v>
      </c>
      <c r="E40" s="26">
        <f t="shared" si="7"/>
        <v>457.65300000000008</v>
      </c>
      <c r="F40" s="26">
        <f t="shared" si="7"/>
        <v>514.80275000000006</v>
      </c>
      <c r="G40" s="26">
        <f t="shared" si="7"/>
        <v>573.69600000000003</v>
      </c>
      <c r="H40" s="26">
        <f t="shared" si="7"/>
        <v>629.38900000000001</v>
      </c>
      <c r="I40" s="26">
        <f t="shared" si="7"/>
        <v>686.28000000000009</v>
      </c>
      <c r="J40" s="26">
        <f t="shared" si="7"/>
        <v>743.62499999999989</v>
      </c>
      <c r="K40" s="26">
        <f t="shared" si="7"/>
        <v>800.81999999999994</v>
      </c>
      <c r="L40" s="26">
        <f t="shared" si="7"/>
        <v>5435.7627499999999</v>
      </c>
    </row>
    <row r="41" spans="1:13" x14ac:dyDescent="0.25">
      <c r="A41" s="44" t="s">
        <v>124</v>
      </c>
      <c r="B41" s="27">
        <f>B32-B40</f>
        <v>6841</v>
      </c>
      <c r="C41" s="27">
        <f t="shared" ref="C41:L41" si="8">C32-C40</f>
        <v>8209.3050000000003</v>
      </c>
      <c r="D41" s="27">
        <f t="shared" si="8"/>
        <v>9577.3650000000016</v>
      </c>
      <c r="E41" s="27">
        <f t="shared" si="8"/>
        <v>10945.536000000002</v>
      </c>
      <c r="F41" s="27">
        <f t="shared" si="8"/>
        <v>12313.797899999998</v>
      </c>
      <c r="G41" s="27">
        <f t="shared" si="8"/>
        <v>13680.225999999999</v>
      </c>
      <c r="H41" s="27">
        <f t="shared" si="8"/>
        <v>15050.141</v>
      </c>
      <c r="I41" s="27">
        <f t="shared" si="8"/>
        <v>16418.565000000002</v>
      </c>
      <c r="J41" s="27">
        <f t="shared" si="8"/>
        <v>17786.625</v>
      </c>
      <c r="K41" s="27">
        <f t="shared" si="8"/>
        <v>19154.772000000001</v>
      </c>
      <c r="L41" s="27">
        <f t="shared" si="8"/>
        <v>129977.33290000001</v>
      </c>
    </row>
    <row r="42" spans="1:13" x14ac:dyDescent="0.25">
      <c r="A42" s="2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</row>
    <row r="43" spans="1:13" ht="15.75" thickBot="1" x14ac:dyDescent="0.3">
      <c r="A43" s="22" t="s">
        <v>122</v>
      </c>
      <c r="B43" s="25">
        <f>B21+B41</f>
        <v>7431</v>
      </c>
      <c r="C43" s="25">
        <f t="shared" ref="C43:L43" si="9">C21+C41</f>
        <v>8917.2849999999999</v>
      </c>
      <c r="D43" s="25">
        <f t="shared" si="9"/>
        <v>10403.370000000001</v>
      </c>
      <c r="E43" s="25">
        <f t="shared" si="9"/>
        <v>11889.528000000002</v>
      </c>
      <c r="F43" s="25">
        <f t="shared" si="9"/>
        <v>13375.800499999998</v>
      </c>
      <c r="G43" s="25">
        <f t="shared" si="9"/>
        <v>14876.919999999998</v>
      </c>
      <c r="H43" s="25">
        <f t="shared" si="9"/>
        <v>16348.094999999999</v>
      </c>
      <c r="I43" s="25">
        <f t="shared" si="9"/>
        <v>17834.730000000003</v>
      </c>
      <c r="J43" s="25">
        <f t="shared" si="9"/>
        <v>19320.599999999999</v>
      </c>
      <c r="K43" s="25">
        <f t="shared" si="9"/>
        <v>20806.794000000002</v>
      </c>
      <c r="L43" s="25">
        <f t="shared" si="9"/>
        <v>141204.1225</v>
      </c>
    </row>
    <row r="44" spans="1:13" ht="15.75" thickTop="1" x14ac:dyDescent="0.25">
      <c r="A44" s="17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3" x14ac:dyDescent="0.25">
      <c r="A45" s="35" t="s">
        <v>125</v>
      </c>
      <c r="B45" s="36">
        <f>B15-B43</f>
        <v>-4065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</row>
  </sheetData>
  <mergeCells count="1">
    <mergeCell ref="B5:L5"/>
  </mergeCells>
  <pageMargins left="0.17" right="0.27" top="0.75" bottom="0.75" header="0.3" footer="0.3"/>
  <pageSetup scale="7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EEA17-7D13-4C58-9398-A889124BB97E}">
  <sheetPr>
    <pageSetUpPr fitToPage="1"/>
  </sheetPr>
  <dimension ref="A2:M42"/>
  <sheetViews>
    <sheetView tabSelected="1" zoomScaleNormal="100" workbookViewId="0">
      <pane xSplit="1" ySplit="9" topLeftCell="B31" activePane="bottomRight" state="frozen"/>
      <selection activeCell="A16" sqref="A16"/>
      <selection pane="topRight" activeCell="A16" sqref="A16"/>
      <selection pane="bottomLeft" activeCell="A16" sqref="A16"/>
      <selection pane="bottomRight" activeCell="D32" sqref="D32"/>
    </sheetView>
  </sheetViews>
  <sheetFormatPr defaultRowHeight="15" x14ac:dyDescent="0.25"/>
  <cols>
    <col min="1" max="1" width="39.140625" style="39" bestFit="1" customWidth="1"/>
    <col min="2" max="2" width="13.85546875" style="39" customWidth="1"/>
    <col min="3" max="10" width="15" style="39" bestFit="1" customWidth="1"/>
    <col min="11" max="11" width="15" style="39" customWidth="1"/>
    <col min="12" max="12" width="15" style="39" bestFit="1" customWidth="1"/>
    <col min="13" max="16384" width="9.140625" style="39"/>
  </cols>
  <sheetData>
    <row r="2" spans="1:13" x14ac:dyDescent="0.25">
      <c r="B2" s="7">
        <f>Startdate</f>
        <v>43922</v>
      </c>
      <c r="C2" s="7">
        <f>Startdate</f>
        <v>43922</v>
      </c>
      <c r="D2" s="7">
        <f>Startdate</f>
        <v>43922</v>
      </c>
      <c r="E2" s="7">
        <f>Startdate</f>
        <v>43922</v>
      </c>
      <c r="F2" s="7">
        <f>Startdate</f>
        <v>43922</v>
      </c>
      <c r="G2" s="7">
        <f>Startdate</f>
        <v>43922</v>
      </c>
      <c r="H2" s="7">
        <f>Startdate</f>
        <v>43922</v>
      </c>
      <c r="I2" s="7">
        <f>Startdate</f>
        <v>43922</v>
      </c>
      <c r="J2" s="7">
        <f>Startdate</f>
        <v>43922</v>
      </c>
      <c r="K2" s="7">
        <f>Startdate</f>
        <v>43922</v>
      </c>
    </row>
    <row r="3" spans="1:13" x14ac:dyDescent="0.25">
      <c r="B3" s="7">
        <f>enddate</f>
        <v>43922</v>
      </c>
      <c r="C3" s="7">
        <f>enddate</f>
        <v>43922</v>
      </c>
      <c r="D3" s="7">
        <f>enddate</f>
        <v>43922</v>
      </c>
      <c r="E3" s="7">
        <f>enddate</f>
        <v>43922</v>
      </c>
      <c r="F3" s="7">
        <f>enddate</f>
        <v>43922</v>
      </c>
      <c r="G3" s="7">
        <f>enddate</f>
        <v>43922</v>
      </c>
      <c r="H3" s="7">
        <f>enddate</f>
        <v>43922</v>
      </c>
      <c r="I3" s="7">
        <f>enddate</f>
        <v>43922</v>
      </c>
      <c r="J3" s="7">
        <f>enddate</f>
        <v>43922</v>
      </c>
      <c r="K3" s="7">
        <f>enddate</f>
        <v>43922</v>
      </c>
    </row>
    <row r="4" spans="1:13" ht="15.75" thickBot="1" x14ac:dyDescent="0.3">
      <c r="A4" s="57"/>
    </row>
    <row r="5" spans="1:13" ht="18.75" thickBot="1" x14ac:dyDescent="0.3">
      <c r="A5" s="68" t="s">
        <v>259</v>
      </c>
      <c r="C5" s="16"/>
      <c r="D5" s="72">
        <v>43922</v>
      </c>
      <c r="F5" s="71" t="s">
        <v>113</v>
      </c>
      <c r="G5" s="16"/>
      <c r="H5" s="71" t="s">
        <v>229</v>
      </c>
      <c r="I5" s="16"/>
      <c r="J5" s="16"/>
      <c r="K5" s="16"/>
      <c r="L5" s="46" t="s">
        <v>150</v>
      </c>
    </row>
    <row r="6" spans="1:13" x14ac:dyDescent="0.25">
      <c r="A6" s="19" t="str">
        <f>"Statement of profit &amp; Loss for the period ending on "&amp;'Cover page'!G5</f>
        <v>Statement of profit &amp; Loss for the period ending on April 30,2020</v>
      </c>
    </row>
    <row r="7" spans="1:13" x14ac:dyDescent="0.25">
      <c r="A7" s="20"/>
    </row>
    <row r="8" spans="1:13" ht="15.75" thickBot="1" x14ac:dyDescent="0.3">
      <c r="A8" s="20"/>
    </row>
    <row r="9" spans="1:13" x14ac:dyDescent="0.25">
      <c r="A9" s="45" t="s">
        <v>13</v>
      </c>
      <c r="B9" s="40" t="s">
        <v>42</v>
      </c>
      <c r="C9" s="40" t="s">
        <v>234</v>
      </c>
      <c r="D9" s="40" t="s">
        <v>236</v>
      </c>
      <c r="E9" s="40" t="s">
        <v>238</v>
      </c>
      <c r="F9" s="40" t="s">
        <v>43</v>
      </c>
      <c r="G9" s="40" t="s">
        <v>239</v>
      </c>
      <c r="H9" s="40" t="s">
        <v>237</v>
      </c>
      <c r="I9" s="40" t="s">
        <v>250</v>
      </c>
      <c r="J9" s="40" t="s">
        <v>235</v>
      </c>
      <c r="K9" s="47" t="s">
        <v>249</v>
      </c>
      <c r="L9" s="41" t="s">
        <v>44</v>
      </c>
      <c r="M9" s="74" t="s">
        <v>279</v>
      </c>
    </row>
    <row r="10" spans="1:13" x14ac:dyDescent="0.25">
      <c r="A10" s="3" t="s">
        <v>135</v>
      </c>
      <c r="B10" s="8">
        <f>SUMIFS(Database!$M$3:$M$9482,Database!$B$3:$B$9482,PL_RC!B$9,Database!$C$3:$C$9482,"&gt;="&amp;PL_RC!B$2,Database!$C$3:$C$9482,"&lt;="&amp;PL_RC!B$3,Database!$R$3:$R$9482,PL_RC!$A10)*$M10</f>
        <v>4258</v>
      </c>
      <c r="C10" s="8">
        <f>SUMIFS(Database!$M$3:$M$9482,Database!$B$3:$B$9482,PL_RC!C$9,Database!$C$3:$C$9482,"&gt;="&amp;PL_RC!C$2,Database!$C$3:$C$9482,"&lt;="&amp;PL_RC!C$3,Database!$R$3:$R$9482,PL_RC!$A10)*$M10</f>
        <v>5109.585</v>
      </c>
      <c r="D10" s="8">
        <f>SUMIFS(Database!$M$3:$M$9482,Database!$B$3:$B$9482,PL_RC!D$9,Database!$C$3:$C$9482,"&gt;="&amp;PL_RC!D$2,Database!$C$3:$C$9482,"&lt;="&amp;PL_RC!D$3,Database!$R$3:$R$9482,PL_RC!$A10)*$M10</f>
        <v>5961.1749999999993</v>
      </c>
      <c r="E10" s="8">
        <f>SUMIFS(Database!$M$3:$M$9482,Database!$B$3:$B$9482,PL_RC!E$9,Database!$C$3:$C$9482,"&gt;="&amp;PL_RC!E$2,Database!$C$3:$C$9482,"&lt;="&amp;PL_RC!E$3,Database!$R$3:$R$9482,PL_RC!$A10)*$M10</f>
        <v>6812.799</v>
      </c>
      <c r="F10" s="8">
        <f>SUMIFS(Database!$M$3:$M$9482,Database!$B$3:$B$9482,PL_RC!F$9,Database!$C$3:$C$9482,"&gt;="&amp;PL_RC!F$2,Database!$C$3:$C$9482,"&lt;="&amp;PL_RC!F$3,Database!$R$3:$R$9482,PL_RC!$A10)*$M10</f>
        <v>7664.400450000001</v>
      </c>
      <c r="G10" s="8">
        <f>SUMIFS(Database!$M$3:$M$9482,Database!$B$3:$B$9482,PL_RC!G$9,Database!$C$3:$C$9482,"&gt;="&amp;PL_RC!G$2,Database!$C$3:$C$9482,"&lt;="&amp;PL_RC!G$3,Database!$R$3:$R$9482,PL_RC!$A10)*$M10</f>
        <v>8515.9660000000003</v>
      </c>
      <c r="H10" s="8">
        <f>SUMIFS(Database!$M$3:$M$9482,Database!$B$3:$B$9482,PL_RC!H$9,Database!$C$3:$C$9482,"&gt;="&amp;PL_RC!H$2,Database!$C$3:$C$9482,"&lt;="&amp;PL_RC!H$3,Database!$R$3:$R$9482,PL_RC!$A10)*$M10</f>
        <v>9367.6290000000008</v>
      </c>
      <c r="I10" s="8">
        <f>SUMIFS(Database!$M$3:$M$9482,Database!$B$3:$B$9482,PL_RC!I$9,Database!$C$3:$C$9482,"&gt;="&amp;PL_RC!I$2,Database!$C$3:$C$9482,"&lt;="&amp;PL_RC!I$3,Database!$R$3:$R$9482,PL_RC!$A10)*$M10</f>
        <v>10219.244999999999</v>
      </c>
      <c r="J10" s="8">
        <f>SUMIFS(Database!$M$3:$M$9482,Database!$B$3:$B$9482,PL_RC!J$9,Database!$C$3:$C$9482,"&gt;="&amp;PL_RC!J$2,Database!$C$3:$C$9482,"&lt;="&amp;PL_RC!J$3,Database!$R$3:$R$9482,PL_RC!$A10)*$M10</f>
        <v>11070.824999999999</v>
      </c>
      <c r="K10" s="8">
        <f>SUMIFS(Database!$M$3:$M$9482,Database!$B$3:$B$9482,PL_RC!K$9,Database!$C$3:$C$9482,"&gt;="&amp;PL_RC!K$2,Database!$C$3:$C$9482,"&lt;="&amp;PL_RC!K$3,Database!$R$3:$R$9482,PL_RC!$A10)*$M10</f>
        <v>11922.39</v>
      </c>
      <c r="L10" s="9">
        <f>SUM(B10:K10)</f>
        <v>80902.014449999988</v>
      </c>
      <c r="M10" s="39">
        <f>VLOOKUP(A10,GL_Master!$C$1:$E$80,3,FALSE)</f>
        <v>-1</v>
      </c>
    </row>
    <row r="11" spans="1:13" x14ac:dyDescent="0.25">
      <c r="A11" s="3" t="s">
        <v>134</v>
      </c>
      <c r="B11" s="8">
        <f>SUMIFS(Database!$M$3:$M$9482,Database!$B$3:$B$9482,PL_RC!B$9,Database!$C$3:$C$9482,"&gt;="&amp;PL_RC!B$2,Database!$C$3:$C$9482,"&lt;="&amp;PL_RC!B$3,Database!$R$3:$R$9482,PL_RC!$A11)*$M11</f>
        <v>33</v>
      </c>
      <c r="C11" s="8">
        <f>SUMIFS(Database!$M$3:$M$9482,Database!$B$3:$B$9482,PL_RC!C$9,Database!$C$3:$C$9482,"&gt;="&amp;PL_RC!C$2,Database!$C$3:$C$9482,"&lt;="&amp;PL_RC!C$3,Database!$R$3:$R$9482,PL_RC!$A11)*$M11</f>
        <v>39.585000000000001</v>
      </c>
      <c r="D11" s="8">
        <f>SUMIFS(Database!$M$3:$M$9482,Database!$B$3:$B$9482,PL_RC!D$9,Database!$C$3:$C$9482,"&gt;="&amp;PL_RC!D$2,Database!$C$3:$C$9482,"&lt;="&amp;PL_RC!D$3,Database!$R$3:$R$9482,PL_RC!$A11)*$M11</f>
        <v>46.216000000000001</v>
      </c>
      <c r="E11" s="8">
        <f>SUMIFS(Database!$M$3:$M$9482,Database!$B$3:$B$9482,PL_RC!E$9,Database!$C$3:$C$9482,"&gt;="&amp;PL_RC!E$2,Database!$C$3:$C$9482,"&lt;="&amp;PL_RC!E$3,Database!$R$3:$R$9482,PL_RC!$A11)*$M11</f>
        <v>52.793999999999997</v>
      </c>
      <c r="F11" s="8">
        <f>SUMIFS(Database!$M$3:$M$9482,Database!$B$3:$B$9482,PL_RC!F$9,Database!$C$3:$C$9482,"&gt;="&amp;PL_RC!F$2,Database!$C$3:$C$9482,"&lt;="&amp;PL_RC!F$3,Database!$R$3:$R$9482,PL_RC!$A11)*$M11</f>
        <v>59.400950000000002</v>
      </c>
      <c r="G11" s="8">
        <f>SUMIFS(Database!$M$3:$M$9482,Database!$B$3:$B$9482,PL_RC!G$9,Database!$C$3:$C$9482,"&gt;="&amp;PL_RC!G$2,Database!$C$3:$C$9482,"&lt;="&amp;PL_RC!G$3,Database!$R$3:$R$9482,PL_RC!$A11)*$M11</f>
        <v>65.984999999999999</v>
      </c>
      <c r="H11" s="8">
        <f>SUMIFS(Database!$M$3:$M$9482,Database!$B$3:$B$9482,PL_RC!H$9,Database!$C$3:$C$9482,"&gt;="&amp;PL_RC!H$2,Database!$C$3:$C$9482,"&lt;="&amp;PL_RC!H$3,Database!$R$3:$R$9482,PL_RC!$A11)*$M11</f>
        <v>72.625</v>
      </c>
      <c r="I11" s="8">
        <f>SUMIFS(Database!$M$3:$M$9482,Database!$B$3:$B$9482,PL_RC!I$9,Database!$C$3:$C$9482,"&gt;="&amp;PL_RC!I$2,Database!$C$3:$C$9482,"&lt;="&amp;PL_RC!I$3,Database!$R$3:$R$9482,PL_RC!$A11)*$M11</f>
        <v>79.22999999999999</v>
      </c>
      <c r="J11" s="8">
        <f>SUMIFS(Database!$M$3:$M$9482,Database!$B$3:$B$9482,PL_RC!J$9,Database!$C$3:$C$9482,"&gt;="&amp;PL_RC!J$2,Database!$C$3:$C$9482,"&lt;="&amp;PL_RC!J$3,Database!$R$3:$R$9482,PL_RC!$A11)*$M11</f>
        <v>85.8</v>
      </c>
      <c r="K11" s="8">
        <f>SUMIFS(Database!$M$3:$M$9482,Database!$B$3:$B$9482,PL_RC!K$9,Database!$C$3:$C$9482,"&gt;="&amp;PL_RC!K$2,Database!$C$3:$C$9482,"&lt;="&amp;PL_RC!K$3,Database!$R$3:$R$9482,PL_RC!$A11)*$M11</f>
        <v>92.394000000000005</v>
      </c>
      <c r="L11" s="9">
        <f>SUM(B11:K11)</f>
        <v>627.02994999999999</v>
      </c>
      <c r="M11" s="39">
        <f>VLOOKUP(A11,GL_Master!$C$1:$E$80,3,FALSE)</f>
        <v>-1</v>
      </c>
    </row>
    <row r="12" spans="1:13" ht="15.75" thickBot="1" x14ac:dyDescent="0.3">
      <c r="A12" s="10" t="s">
        <v>44</v>
      </c>
      <c r="B12" s="61">
        <f>SUM(B10:B11)</f>
        <v>4291</v>
      </c>
      <c r="C12" s="61">
        <f t="shared" ref="C12:L12" si="0">SUM(C10:C11)</f>
        <v>5149.17</v>
      </c>
      <c r="D12" s="61">
        <f t="shared" si="0"/>
        <v>6007.3909999999996</v>
      </c>
      <c r="E12" s="61">
        <f t="shared" si="0"/>
        <v>6865.5929999999998</v>
      </c>
      <c r="F12" s="61">
        <f t="shared" si="0"/>
        <v>7723.8014000000012</v>
      </c>
      <c r="G12" s="61">
        <f t="shared" si="0"/>
        <v>8581.9510000000009</v>
      </c>
      <c r="H12" s="61">
        <f t="shared" si="0"/>
        <v>9440.2540000000008</v>
      </c>
      <c r="I12" s="61">
        <f t="shared" si="0"/>
        <v>10298.474999999999</v>
      </c>
      <c r="J12" s="61">
        <f t="shared" si="0"/>
        <v>11156.624999999998</v>
      </c>
      <c r="K12" s="61">
        <f t="shared" si="0"/>
        <v>12014.784</v>
      </c>
      <c r="L12" s="61">
        <f t="shared" si="0"/>
        <v>81529.044399999984</v>
      </c>
    </row>
    <row r="13" spans="1:13" x14ac:dyDescent="0.25">
      <c r="A13" s="3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60"/>
    </row>
    <row r="14" spans="1:13" x14ac:dyDescent="0.25">
      <c r="A14" s="3" t="s">
        <v>4</v>
      </c>
      <c r="B14" s="8">
        <f>SUMIFS(Database!$M$3:$M$9482,Database!$B$3:$B$9482,PL_RC!B$9,Database!$C$3:$C$9482,"&gt;="&amp;PL_RC!B$2,Database!$C$3:$C$9482,"&lt;="&amp;PL_RC!B$3,Database!$R$3:$R$9482,PL_RC!$A14)*$M14</f>
        <v>13</v>
      </c>
      <c r="C14" s="8">
        <f>SUMIFS(Database!$M$3:$M$9482,Database!$B$3:$B$9482,PL_RC!C$9,Database!$C$3:$C$9482,"&gt;="&amp;PL_RC!C$2,Database!$C$3:$C$9482,"&lt;="&amp;PL_RC!C$3,Database!$R$3:$R$9482,PL_RC!$A14)*$M14</f>
        <v>15.535</v>
      </c>
      <c r="D14" s="8">
        <f>SUMIFS(Database!$M$3:$M$9482,Database!$B$3:$B$9482,PL_RC!D$9,Database!$C$3:$C$9482,"&gt;="&amp;PL_RC!D$2,Database!$C$3:$C$9482,"&lt;="&amp;PL_RC!D$3,Database!$R$3:$R$9482,PL_RC!$A14)*$M14</f>
        <v>18.125999999999998</v>
      </c>
      <c r="E14" s="8">
        <f>SUMIFS(Database!$M$3:$M$9482,Database!$B$3:$B$9482,PL_RC!E$9,Database!$C$3:$C$9482,"&gt;="&amp;PL_RC!E$2,Database!$C$3:$C$9482,"&lt;="&amp;PL_RC!E$3,Database!$R$3:$R$9482,PL_RC!$A14)*$M14</f>
        <v>20.79</v>
      </c>
      <c r="F14" s="8">
        <f>SUMIFS(Database!$M$3:$M$9482,Database!$B$3:$B$9482,PL_RC!F$9,Database!$C$3:$C$9482,"&gt;="&amp;PL_RC!F$2,Database!$C$3:$C$9482,"&lt;="&amp;PL_RC!F$3,Database!$R$3:$R$9482,PL_RC!$A14)*$M14</f>
        <v>23.401299999999999</v>
      </c>
      <c r="G14" s="8">
        <f>SUMIFS(Database!$M$3:$M$9482,Database!$B$3:$B$9482,PL_RC!G$9,Database!$C$3:$C$9482,"&gt;="&amp;PL_RC!G$2,Database!$C$3:$C$9482,"&lt;="&amp;PL_RC!G$3,Database!$R$3:$R$9482,PL_RC!$A14)*$M14</f>
        <v>25.978999999999999</v>
      </c>
      <c r="H14" s="8">
        <f>SUMIFS(Database!$M$3:$M$9482,Database!$B$3:$B$9482,PL_RC!H$9,Database!$C$3:$C$9482,"&gt;="&amp;PL_RC!H$2,Database!$C$3:$C$9482,"&lt;="&amp;PL_RC!H$3,Database!$R$3:$R$9482,PL_RC!$A14)*$M14</f>
        <v>28.718000000000004</v>
      </c>
      <c r="I14" s="8">
        <f>SUMIFS(Database!$M$3:$M$9482,Database!$B$3:$B$9482,PL_RC!I$9,Database!$C$3:$C$9482,"&gt;="&amp;PL_RC!I$2,Database!$C$3:$C$9482,"&lt;="&amp;PL_RC!I$3,Database!$R$3:$R$9482,PL_RC!$A14)*$M14</f>
        <v>31.254999999999999</v>
      </c>
      <c r="J14" s="8">
        <f>SUMIFS(Database!$M$3:$M$9482,Database!$B$3:$B$9482,PL_RC!J$9,Database!$C$3:$C$9482,"&gt;="&amp;PL_RC!J$2,Database!$C$3:$C$9482,"&lt;="&amp;PL_RC!J$3,Database!$R$3:$R$9482,PL_RC!$A14)*$M14</f>
        <v>33.825000000000003</v>
      </c>
      <c r="K14" s="8">
        <f>SUMIFS(Database!$M$3:$M$9482,Database!$B$3:$B$9482,PL_RC!K$9,Database!$C$3:$C$9482,"&gt;="&amp;PL_RC!K$2,Database!$C$3:$C$9482,"&lt;="&amp;PL_RC!K$3,Database!$R$3:$R$9482,PL_RC!$A14)*$M14</f>
        <v>36.449999999999996</v>
      </c>
      <c r="L14" s="9">
        <f>SUM(B14:K14)</f>
        <v>247.07929999999999</v>
      </c>
      <c r="M14" s="39">
        <f>VLOOKUP(A14,GL_Master!$C$1:$E$80,3,FALSE)</f>
        <v>1</v>
      </c>
    </row>
    <row r="15" spans="1:13" x14ac:dyDescent="0.25">
      <c r="A15" s="3"/>
      <c r="B15" s="8"/>
      <c r="C15" s="8"/>
      <c r="D15" s="8"/>
      <c r="E15" s="8"/>
      <c r="F15" s="8"/>
      <c r="G15" s="8"/>
      <c r="H15" s="8"/>
      <c r="I15" s="8"/>
      <c r="J15" s="8"/>
      <c r="K15" s="8"/>
      <c r="L15" s="11"/>
    </row>
    <row r="16" spans="1:13" ht="15.75" thickBot="1" x14ac:dyDescent="0.3">
      <c r="A16" s="10" t="s">
        <v>45</v>
      </c>
      <c r="B16" s="61">
        <f>B12-B14</f>
        <v>4278</v>
      </c>
      <c r="C16" s="61">
        <f t="shared" ref="C16:L16" si="1">C12-C14</f>
        <v>5133.6350000000002</v>
      </c>
      <c r="D16" s="61">
        <f t="shared" si="1"/>
        <v>5989.2649999999994</v>
      </c>
      <c r="E16" s="61">
        <f t="shared" si="1"/>
        <v>6844.8029999999999</v>
      </c>
      <c r="F16" s="61">
        <f t="shared" si="1"/>
        <v>7700.4001000000007</v>
      </c>
      <c r="G16" s="61">
        <f t="shared" si="1"/>
        <v>8555.9720000000016</v>
      </c>
      <c r="H16" s="61">
        <f t="shared" si="1"/>
        <v>9411.5360000000001</v>
      </c>
      <c r="I16" s="61">
        <f t="shared" si="1"/>
        <v>10267.219999999999</v>
      </c>
      <c r="J16" s="61">
        <f t="shared" si="1"/>
        <v>11122.799999999997</v>
      </c>
      <c r="K16" s="61">
        <f t="shared" si="1"/>
        <v>11978.333999999999</v>
      </c>
      <c r="L16" s="61">
        <f t="shared" si="1"/>
        <v>81281.965099999987</v>
      </c>
    </row>
    <row r="17" spans="1:13" x14ac:dyDescent="0.25">
      <c r="A17" s="10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3"/>
    </row>
    <row r="18" spans="1:13" x14ac:dyDescent="0.25">
      <c r="A18" s="3" t="s">
        <v>136</v>
      </c>
      <c r="B18" s="8">
        <f>SUMIFS(Database!$M$3:$M$9482,Database!$B$3:$B$9482,PL_RC!B$9,Database!$C$3:$C$9482,"&gt;="&amp;PL_RC!B$2,Database!$C$3:$C$9482,"&lt;="&amp;PL_RC!B$3,Database!$R$3:$R$9482,PL_RC!$A18)*$M18</f>
        <v>66</v>
      </c>
      <c r="C18" s="8">
        <f>SUMIFS(Database!$M$3:$M$9482,Database!$B$3:$B$9482,PL_RC!C$9,Database!$C$3:$C$9482,"&gt;="&amp;PL_RC!C$2,Database!$C$3:$C$9482,"&lt;="&amp;PL_RC!C$3,Database!$R$3:$R$9482,PL_RC!$A18)*$M18</f>
        <v>79.105000000000018</v>
      </c>
      <c r="D18" s="8">
        <f>SUMIFS(Database!$M$3:$M$9482,Database!$B$3:$B$9482,PL_RC!D$9,Database!$C$3:$C$9482,"&gt;="&amp;PL_RC!D$2,Database!$C$3:$C$9482,"&lt;="&amp;PL_RC!D$3,Database!$R$3:$R$9482,PL_RC!$A18)*$M18</f>
        <v>92.378999999999991</v>
      </c>
      <c r="E18" s="8">
        <f>SUMIFS(Database!$M$3:$M$9482,Database!$B$3:$B$9482,PL_RC!E$9,Database!$C$3:$C$9482,"&gt;="&amp;PL_RC!E$2,Database!$C$3:$C$9482,"&lt;="&amp;PL_RC!E$3,Database!$R$3:$R$9482,PL_RC!$A18)*$M18</f>
        <v>105.56699999999999</v>
      </c>
      <c r="F18" s="8">
        <f>SUMIFS(Database!$M$3:$M$9482,Database!$B$3:$B$9482,PL_RC!F$9,Database!$C$3:$C$9482,"&gt;="&amp;PL_RC!F$2,Database!$C$3:$C$9482,"&lt;="&amp;PL_RC!F$3,Database!$R$3:$R$9482,PL_RC!$A18)*$M18</f>
        <v>118.8019</v>
      </c>
      <c r="G18" s="8">
        <f>SUMIFS(Database!$M$3:$M$9482,Database!$B$3:$B$9482,PL_RC!G$9,Database!$C$3:$C$9482,"&gt;="&amp;PL_RC!G$2,Database!$C$3:$C$9482,"&lt;="&amp;PL_RC!G$3,Database!$R$3:$R$9482,PL_RC!$A18)*$M18</f>
        <v>131.97</v>
      </c>
      <c r="H18" s="8">
        <f>SUMIFS(Database!$M$3:$M$9482,Database!$B$3:$B$9482,PL_RC!H$9,Database!$C$3:$C$9482,"&gt;="&amp;PL_RC!H$2,Database!$C$3:$C$9482,"&lt;="&amp;PL_RC!H$3,Database!$R$3:$R$9482,PL_RC!$A18)*$M18</f>
        <v>145.333</v>
      </c>
      <c r="I18" s="8">
        <f>SUMIFS(Database!$M$3:$M$9482,Database!$B$3:$B$9482,PL_RC!I$9,Database!$C$3:$C$9482,"&gt;="&amp;PL_RC!I$2,Database!$C$3:$C$9482,"&lt;="&amp;PL_RC!I$3,Database!$R$3:$R$9482,PL_RC!$A18)*$M18</f>
        <v>158.46</v>
      </c>
      <c r="J18" s="8">
        <f>SUMIFS(Database!$M$3:$M$9482,Database!$B$3:$B$9482,PL_RC!J$9,Database!$C$3:$C$9482,"&gt;="&amp;PL_RC!J$2,Database!$C$3:$C$9482,"&lt;="&amp;PL_RC!J$3,Database!$R$3:$R$9482,PL_RC!$A18)*$M18</f>
        <v>171.6</v>
      </c>
      <c r="K18" s="8">
        <f>SUMIFS(Database!$M$3:$M$9482,Database!$B$3:$B$9482,PL_RC!K$9,Database!$C$3:$C$9482,"&gt;="&amp;PL_RC!K$2,Database!$C$3:$C$9482,"&lt;="&amp;PL_RC!K$3,Database!$R$3:$R$9482,PL_RC!$A18)*$M18</f>
        <v>184.84199999999996</v>
      </c>
      <c r="L18" s="9">
        <f t="shared" ref="L18:L30" si="2">SUM(B18:K18)</f>
        <v>1254.0578999999998</v>
      </c>
      <c r="M18" s="39">
        <f>VLOOKUP(A18,GL_Master!$C$1:$E$80,3,FALSE)</f>
        <v>1</v>
      </c>
    </row>
    <row r="19" spans="1:13" x14ac:dyDescent="0.25">
      <c r="A19" s="3" t="s">
        <v>137</v>
      </c>
      <c r="B19" s="8">
        <f>SUMIFS(Database!$M$3:$M$9482,Database!$B$3:$B$9482,PL_RC!B$9,Database!$C$3:$C$9482,"&gt;="&amp;PL_RC!B$2,Database!$C$3:$C$9482,"&lt;="&amp;PL_RC!B$3,Database!$R$3:$R$9482,PL_RC!$A19)*$M19</f>
        <v>2</v>
      </c>
      <c r="C19" s="8">
        <f>SUMIFS(Database!$M$3:$M$9482,Database!$B$3:$B$9482,PL_RC!C$9,Database!$C$3:$C$9482,"&gt;="&amp;PL_RC!C$2,Database!$C$3:$C$9482,"&lt;="&amp;PL_RC!C$3,Database!$R$3:$R$9482,PL_RC!$A19)*$M19</f>
        <v>2.34</v>
      </c>
      <c r="D19" s="8">
        <f>SUMIFS(Database!$M$3:$M$9482,Database!$B$3:$B$9482,PL_RC!D$9,Database!$C$3:$C$9482,"&gt;="&amp;PL_RC!D$2,Database!$C$3:$C$9482,"&lt;="&amp;PL_RC!D$3,Database!$R$3:$R$9482,PL_RC!$A19)*$M19</f>
        <v>2.7559999999999998</v>
      </c>
      <c r="E19" s="8">
        <f>SUMIFS(Database!$M$3:$M$9482,Database!$B$3:$B$9482,PL_RC!E$9,Database!$C$3:$C$9482,"&gt;="&amp;PL_RC!E$2,Database!$C$3:$C$9482,"&lt;="&amp;PL_RC!E$3,Database!$R$3:$R$9482,PL_RC!$A19)*$M19</f>
        <v>3.1919999999999997</v>
      </c>
      <c r="F19" s="8">
        <f>SUMIFS(Database!$M$3:$M$9482,Database!$B$3:$B$9482,PL_RC!F$9,Database!$C$3:$C$9482,"&gt;="&amp;PL_RC!F$2,Database!$C$3:$C$9482,"&lt;="&amp;PL_RC!F$3,Database!$R$3:$R$9482,PL_RC!$A19)*$M19</f>
        <v>3.6002000000000001</v>
      </c>
      <c r="G19" s="8">
        <f>SUMIFS(Database!$M$3:$M$9482,Database!$B$3:$B$9482,PL_RC!G$9,Database!$C$3:$C$9482,"&gt;="&amp;PL_RC!G$2,Database!$C$3:$C$9482,"&lt;="&amp;PL_RC!G$3,Database!$R$3:$R$9482,PL_RC!$A19)*$M19</f>
        <v>3.984</v>
      </c>
      <c r="H19" s="8">
        <f>SUMIFS(Database!$M$3:$M$9482,Database!$B$3:$B$9482,PL_RC!H$9,Database!$C$3:$C$9482,"&gt;="&amp;PL_RC!H$2,Database!$C$3:$C$9482,"&lt;="&amp;PL_RC!H$3,Database!$R$3:$R$9482,PL_RC!$A19)*$M19</f>
        <v>4.4820000000000002</v>
      </c>
      <c r="I19" s="8">
        <f>SUMIFS(Database!$M$3:$M$9482,Database!$B$3:$B$9482,PL_RC!I$9,Database!$C$3:$C$9482,"&gt;="&amp;PL_RC!I$2,Database!$C$3:$C$9482,"&lt;="&amp;PL_RC!I$3,Database!$R$3:$R$9482,PL_RC!$A19)*$M19</f>
        <v>4.75</v>
      </c>
      <c r="J19" s="8">
        <f>SUMIFS(Database!$M$3:$M$9482,Database!$B$3:$B$9482,PL_RC!J$9,Database!$C$3:$C$9482,"&gt;="&amp;PL_RC!J$2,Database!$C$3:$C$9482,"&lt;="&amp;PL_RC!J$3,Database!$R$3:$R$9482,PL_RC!$A19)*$M19</f>
        <v>5.2500000000000009</v>
      </c>
      <c r="K19" s="8">
        <f>SUMIFS(Database!$M$3:$M$9482,Database!$B$3:$B$9482,PL_RC!K$9,Database!$C$3:$C$9482,"&gt;="&amp;PL_RC!K$2,Database!$C$3:$C$9482,"&lt;="&amp;PL_RC!K$3,Database!$R$3:$R$9482,PL_RC!$A19)*$M19</f>
        <v>5.6159999999999997</v>
      </c>
      <c r="L19" s="9">
        <f t="shared" si="2"/>
        <v>37.970199999999998</v>
      </c>
      <c r="M19" s="39">
        <f>VLOOKUP(A19,GL_Master!$C$1:$E$80,3,FALSE)</f>
        <v>1</v>
      </c>
    </row>
    <row r="20" spans="1:13" x14ac:dyDescent="0.25">
      <c r="A20" s="3" t="s">
        <v>138</v>
      </c>
      <c r="B20" s="8">
        <f>SUMIFS(Database!$M$3:$M$9482,Database!$B$3:$B$9482,PL_RC!B$9,Database!$C$3:$C$9482,"&gt;="&amp;PL_RC!B$2,Database!$C$3:$C$9482,"&lt;="&amp;PL_RC!B$3,Database!$R$3:$R$9482,PL_RC!$A20)*$M20</f>
        <v>6</v>
      </c>
      <c r="C20" s="8">
        <f>SUMIFS(Database!$M$3:$M$9482,Database!$B$3:$B$9482,PL_RC!C$9,Database!$C$3:$C$9482,"&gt;="&amp;PL_RC!C$2,Database!$C$3:$C$9482,"&lt;="&amp;PL_RC!C$3,Database!$R$3:$R$9482,PL_RC!$A20)*$M20</f>
        <v>7.2149999999999999</v>
      </c>
      <c r="D20" s="8">
        <f>SUMIFS(Database!$M$3:$M$9482,Database!$B$3:$B$9482,PL_RC!D$9,Database!$C$3:$C$9482,"&gt;="&amp;PL_RC!D$2,Database!$C$3:$C$9482,"&lt;="&amp;PL_RC!D$3,Database!$R$3:$R$9482,PL_RC!$A20)*$M20</f>
        <v>8.3740000000000006</v>
      </c>
      <c r="E20" s="8">
        <f>SUMIFS(Database!$M$3:$M$9482,Database!$B$3:$B$9482,PL_RC!E$9,Database!$C$3:$C$9482,"&gt;="&amp;PL_RC!E$2,Database!$C$3:$C$9482,"&lt;="&amp;PL_RC!E$3,Database!$R$3:$R$9482,PL_RC!$A20)*$M20</f>
        <v>9.5969999999999995</v>
      </c>
      <c r="F20" s="8">
        <f>SUMIFS(Database!$M$3:$M$9482,Database!$B$3:$B$9482,PL_RC!F$9,Database!$C$3:$C$9482,"&gt;="&amp;PL_RC!F$2,Database!$C$3:$C$9482,"&lt;="&amp;PL_RC!F$3,Database!$R$3:$R$9482,PL_RC!$A20)*$M20</f>
        <v>10.800600000000001</v>
      </c>
      <c r="G20" s="8">
        <f>SUMIFS(Database!$M$3:$M$9482,Database!$B$3:$B$9482,PL_RC!G$9,Database!$C$3:$C$9482,"&gt;="&amp;PL_RC!G$2,Database!$C$3:$C$9482,"&lt;="&amp;PL_RC!G$3,Database!$R$3:$R$9482,PL_RC!$A20)*$M20</f>
        <v>12.034999999999998</v>
      </c>
      <c r="H20" s="8">
        <f>SUMIFS(Database!$M$3:$M$9482,Database!$B$3:$B$9482,PL_RC!H$9,Database!$C$3:$C$9482,"&gt;="&amp;PL_RC!H$2,Database!$C$3:$C$9482,"&lt;="&amp;PL_RC!H$3,Database!$R$3:$R$9482,PL_RC!$A20)*$M20</f>
        <v>13.197000000000001</v>
      </c>
      <c r="I20" s="8">
        <f>SUMIFS(Database!$M$3:$M$9482,Database!$B$3:$B$9482,PL_RC!I$9,Database!$C$3:$C$9482,"&gt;="&amp;PL_RC!I$2,Database!$C$3:$C$9482,"&lt;="&amp;PL_RC!I$3,Database!$R$3:$R$9482,PL_RC!$A20)*$M20</f>
        <v>14.44</v>
      </c>
      <c r="J20" s="8">
        <f>SUMIFS(Database!$M$3:$M$9482,Database!$B$3:$B$9482,PL_RC!J$9,Database!$C$3:$C$9482,"&gt;="&amp;PL_RC!J$2,Database!$C$3:$C$9482,"&lt;="&amp;PL_RC!J$3,Database!$R$3:$R$9482,PL_RC!$A20)*$M20</f>
        <v>15.6</v>
      </c>
      <c r="K20" s="8">
        <f>SUMIFS(Database!$M$3:$M$9482,Database!$B$3:$B$9482,PL_RC!K$9,Database!$C$3:$C$9482,"&gt;="&amp;PL_RC!K$2,Database!$C$3:$C$9482,"&lt;="&amp;PL_RC!K$3,Database!$R$3:$R$9482,PL_RC!$A20)*$M20</f>
        <v>16.794</v>
      </c>
      <c r="L20" s="9">
        <f t="shared" si="2"/>
        <v>114.05259999999998</v>
      </c>
      <c r="M20" s="39">
        <f>VLOOKUP(A20,GL_Master!$C$1:$E$80,3,FALSE)</f>
        <v>1</v>
      </c>
    </row>
    <row r="21" spans="1:13" x14ac:dyDescent="0.25">
      <c r="A21" s="3" t="s">
        <v>139</v>
      </c>
      <c r="B21" s="8">
        <f>SUMIFS(Database!$M$3:$M$9482,Database!$B$3:$B$9482,PL_RC!B$9,Database!$C$3:$C$9482,"&gt;="&amp;PL_RC!B$2,Database!$C$3:$C$9482,"&lt;="&amp;PL_RC!B$3,Database!$R$3:$R$9482,PL_RC!$A21)*$M21</f>
        <v>1</v>
      </c>
      <c r="C21" s="8">
        <f>SUMIFS(Database!$M$3:$M$9482,Database!$B$3:$B$9482,PL_RC!C$9,Database!$C$3:$C$9482,"&gt;="&amp;PL_RC!C$2,Database!$C$3:$C$9482,"&lt;="&amp;PL_RC!C$3,Database!$R$3:$R$9482,PL_RC!$A21)*$M21</f>
        <v>1.2349999999999999</v>
      </c>
      <c r="D21" s="8">
        <f>SUMIFS(Database!$M$3:$M$9482,Database!$B$3:$B$9482,PL_RC!D$9,Database!$C$3:$C$9482,"&gt;="&amp;PL_RC!D$2,Database!$C$3:$C$9482,"&lt;="&amp;PL_RC!D$3,Database!$R$3:$R$9482,PL_RC!$A21)*$M21</f>
        <v>1.4309999999999987</v>
      </c>
      <c r="E21" s="8">
        <f>SUMIFS(Database!$M$3:$M$9482,Database!$B$3:$B$9482,PL_RC!E$9,Database!$C$3:$C$9482,"&gt;="&amp;PL_RC!E$2,Database!$C$3:$C$9482,"&lt;="&amp;PL_RC!E$3,Database!$R$3:$R$9482,PL_RC!$A21)*$M21</f>
        <v>1.5749999999999997</v>
      </c>
      <c r="F21" s="8">
        <f>SUMIFS(Database!$M$3:$M$9482,Database!$B$3:$B$9482,PL_RC!F$9,Database!$C$3:$C$9482,"&gt;="&amp;PL_RC!F$2,Database!$C$3:$C$9482,"&lt;="&amp;PL_RC!F$3,Database!$R$3:$R$9482,PL_RC!$A21)*$M21</f>
        <v>1.8000999999999996</v>
      </c>
      <c r="G21" s="8">
        <f>SUMIFS(Database!$M$3:$M$9482,Database!$B$3:$B$9482,PL_RC!G$9,Database!$C$3:$C$9482,"&gt;="&amp;PL_RC!G$2,Database!$C$3:$C$9482,"&lt;="&amp;PL_RC!G$3,Database!$R$3:$R$9482,PL_RC!$A21)*$M21</f>
        <v>1.9920000000000009</v>
      </c>
      <c r="H21" s="8">
        <f>SUMIFS(Database!$M$3:$M$9482,Database!$B$3:$B$9482,PL_RC!H$9,Database!$C$3:$C$9482,"&gt;="&amp;PL_RC!H$2,Database!$C$3:$C$9482,"&lt;="&amp;PL_RC!H$3,Database!$R$3:$R$9482,PL_RC!$A21)*$M21</f>
        <v>2.1579999999999986</v>
      </c>
      <c r="I21" s="8">
        <f>SUMIFS(Database!$M$3:$M$9482,Database!$B$3:$B$9482,PL_RC!I$9,Database!$C$3:$C$9482,"&gt;="&amp;PL_RC!I$2,Database!$C$3:$C$9482,"&lt;="&amp;PL_RC!I$3,Database!$R$3:$R$9482,PL_RC!$A21)*$M21</f>
        <v>2.5649999999999986</v>
      </c>
      <c r="J21" s="8">
        <f>SUMIFS(Database!$M$3:$M$9482,Database!$B$3:$B$9482,PL_RC!J$9,Database!$C$3:$C$9482,"&gt;="&amp;PL_RC!J$2,Database!$C$3:$C$9482,"&lt;="&amp;PL_RC!J$3,Database!$R$3:$R$9482,PL_RC!$A21)*$M21</f>
        <v>2.5500000000000025</v>
      </c>
      <c r="K21" s="8">
        <f>SUMIFS(Database!$M$3:$M$9482,Database!$B$3:$B$9482,PL_RC!K$9,Database!$C$3:$C$9482,"&gt;="&amp;PL_RC!K$2,Database!$C$3:$C$9482,"&lt;="&amp;PL_RC!K$3,Database!$R$3:$R$9482,PL_RC!$A21)*$M21</f>
        <v>2.8619999999999983</v>
      </c>
      <c r="L21" s="9">
        <f t="shared" si="2"/>
        <v>19.168099999999992</v>
      </c>
      <c r="M21" s="39">
        <f>VLOOKUP(A21,GL_Master!$C$1:$E$80,3,FALSE)</f>
        <v>1</v>
      </c>
    </row>
    <row r="22" spans="1:13" x14ac:dyDescent="0.25">
      <c r="A22" s="3" t="s">
        <v>8</v>
      </c>
      <c r="B22" s="8">
        <f>SUMIFS(Database!$M$3:$M$9482,Database!$B$3:$B$9482,PL_RC!B$9,Database!$C$3:$C$9482,"&gt;="&amp;PL_RC!B$2,Database!$C$3:$C$9482,"&lt;="&amp;PL_RC!B$3,Database!$R$3:$R$9482,PL_RC!$A22)*$M22</f>
        <v>7</v>
      </c>
      <c r="C22" s="8">
        <f>SUMIFS(Database!$M$3:$M$9482,Database!$B$3:$B$9482,PL_RC!C$9,Database!$C$3:$C$9482,"&gt;="&amp;PL_RC!C$2,Database!$C$3:$C$9482,"&lt;="&amp;PL_RC!C$3,Database!$R$3:$R$9482,PL_RC!$A22)*$M22</f>
        <v>8.32</v>
      </c>
      <c r="D22" s="8">
        <f>SUMIFS(Database!$M$3:$M$9482,Database!$B$3:$B$9482,PL_RC!D$9,Database!$C$3:$C$9482,"&gt;="&amp;PL_RC!D$2,Database!$C$3:$C$9482,"&lt;="&amp;PL_RC!D$3,Database!$R$3:$R$9482,PL_RC!$A22)*$M22</f>
        <v>9.7519999999999989</v>
      </c>
      <c r="E22" s="8">
        <f>SUMIFS(Database!$M$3:$M$9482,Database!$B$3:$B$9482,PL_RC!E$9,Database!$C$3:$C$9482,"&gt;="&amp;PL_RC!E$2,Database!$C$3:$C$9482,"&lt;="&amp;PL_RC!E$3,Database!$R$3:$R$9482,PL_RC!$A22)*$M22</f>
        <v>11.171999999999999</v>
      </c>
      <c r="F22" s="8">
        <f>SUMIFS(Database!$M$3:$M$9482,Database!$B$3:$B$9482,PL_RC!F$9,Database!$C$3:$C$9482,"&gt;="&amp;PL_RC!F$2,Database!$C$3:$C$9482,"&lt;="&amp;PL_RC!F$3,Database!$R$3:$R$9482,PL_RC!$A22)*$M22</f>
        <v>12.6007</v>
      </c>
      <c r="G22" s="8">
        <f>SUMIFS(Database!$M$3:$M$9482,Database!$B$3:$B$9482,PL_RC!G$9,Database!$C$3:$C$9482,"&gt;="&amp;PL_RC!G$2,Database!$C$3:$C$9482,"&lt;="&amp;PL_RC!G$3,Database!$R$3:$R$9482,PL_RC!$A22)*$M22</f>
        <v>13.944000000000003</v>
      </c>
      <c r="H22" s="8">
        <f>SUMIFS(Database!$M$3:$M$9482,Database!$B$3:$B$9482,PL_RC!H$9,Database!$C$3:$C$9482,"&gt;="&amp;PL_RC!H$2,Database!$C$3:$C$9482,"&lt;="&amp;PL_RC!H$3,Database!$R$3:$R$9482,PL_RC!$A22)*$M22</f>
        <v>15.521000000000001</v>
      </c>
      <c r="I22" s="8">
        <f>SUMIFS(Database!$M$3:$M$9482,Database!$B$3:$B$9482,PL_RC!I$9,Database!$C$3:$C$9482,"&gt;="&amp;PL_RC!I$2,Database!$C$3:$C$9482,"&lt;="&amp;PL_RC!I$3,Database!$R$3:$R$9482,PL_RC!$A22)*$M22</f>
        <v>16.814999999999998</v>
      </c>
      <c r="J22" s="8">
        <f>SUMIFS(Database!$M$3:$M$9482,Database!$B$3:$B$9482,PL_RC!J$9,Database!$C$3:$C$9482,"&gt;="&amp;PL_RC!J$2,Database!$C$3:$C$9482,"&lt;="&amp;PL_RC!J$3,Database!$R$3:$R$9482,PL_RC!$A22)*$M22</f>
        <v>18.225000000000001</v>
      </c>
      <c r="K22" s="8">
        <f>SUMIFS(Database!$M$3:$M$9482,Database!$B$3:$B$9482,PL_RC!K$9,Database!$C$3:$C$9482,"&gt;="&amp;PL_RC!K$2,Database!$C$3:$C$9482,"&lt;="&amp;PL_RC!K$3,Database!$R$3:$R$9482,PL_RC!$A22)*$M22</f>
        <v>19.655999999999999</v>
      </c>
      <c r="L22" s="9">
        <f t="shared" si="2"/>
        <v>133.00570000000002</v>
      </c>
      <c r="M22" s="39">
        <f>VLOOKUP(A22,GL_Master!$C$1:$E$80,3,FALSE)</f>
        <v>1</v>
      </c>
    </row>
    <row r="23" spans="1:13" x14ac:dyDescent="0.25">
      <c r="A23" s="3" t="s">
        <v>23</v>
      </c>
      <c r="B23" s="8">
        <f>SUMIFS(Database!$M$3:$M$9482,Database!$B$3:$B$9482,PL_RC!B$9,Database!$C$3:$C$9482,"&gt;="&amp;PL_RC!B$2,Database!$C$3:$C$9482,"&lt;="&amp;PL_RC!B$3,Database!$R$3:$R$9482,PL_RC!$A23)*$M23</f>
        <v>4</v>
      </c>
      <c r="C23" s="8">
        <f>SUMIFS(Database!$M$3:$M$9482,Database!$B$3:$B$9482,PL_RC!C$9,Database!$C$3:$C$9482,"&gt;="&amp;PL_RC!C$2,Database!$C$3:$C$9482,"&lt;="&amp;PL_RC!C$3,Database!$R$3:$R$9482,PL_RC!$A23)*$M23</f>
        <v>4.7450000000000001</v>
      </c>
      <c r="D23" s="8">
        <f>SUMIFS(Database!$M$3:$M$9482,Database!$B$3:$B$9482,PL_RC!D$9,Database!$C$3:$C$9482,"&gt;="&amp;PL_RC!D$2,Database!$C$3:$C$9482,"&lt;="&amp;PL_RC!D$3,Database!$R$3:$R$9482,PL_RC!$A23)*$M23</f>
        <v>5.5650000000000004</v>
      </c>
      <c r="E23" s="8">
        <f>SUMIFS(Database!$M$3:$M$9482,Database!$B$3:$B$9482,PL_RC!E$9,Database!$C$3:$C$9482,"&gt;="&amp;PL_RC!E$2,Database!$C$3:$C$9482,"&lt;="&amp;PL_RC!E$3,Database!$R$3:$R$9482,PL_RC!$A23)*$M23</f>
        <v>6.4050000000000002</v>
      </c>
      <c r="F23" s="8">
        <f>SUMIFS(Database!$M$3:$M$9482,Database!$B$3:$B$9482,PL_RC!F$9,Database!$C$3:$C$9482,"&gt;="&amp;PL_RC!F$2,Database!$C$3:$C$9482,"&lt;="&amp;PL_RC!F$3,Database!$R$3:$R$9482,PL_RC!$A23)*$M23</f>
        <v>7.2004000000000001</v>
      </c>
      <c r="G23" s="8">
        <f>SUMIFS(Database!$M$3:$M$9482,Database!$B$3:$B$9482,PL_RC!G$9,Database!$C$3:$C$9482,"&gt;="&amp;PL_RC!G$2,Database!$C$3:$C$9482,"&lt;="&amp;PL_RC!G$3,Database!$R$3:$R$9482,PL_RC!$A23)*$M23</f>
        <v>7.968</v>
      </c>
      <c r="H23" s="8">
        <f>SUMIFS(Database!$M$3:$M$9482,Database!$B$3:$B$9482,PL_RC!H$9,Database!$C$3:$C$9482,"&gt;="&amp;PL_RC!H$2,Database!$C$3:$C$9482,"&lt;="&amp;PL_RC!H$3,Database!$R$3:$R$9482,PL_RC!$A23)*$M23</f>
        <v>8.8810000000000002</v>
      </c>
      <c r="I23" s="8">
        <f>SUMIFS(Database!$M$3:$M$9482,Database!$B$3:$B$9482,PL_RC!I$9,Database!$C$3:$C$9482,"&gt;="&amp;PL_RC!I$2,Database!$C$3:$C$9482,"&lt;="&amp;PL_RC!I$3,Database!$R$3:$R$9482,PL_RC!$A23)*$M23</f>
        <v>9.5949999999999989</v>
      </c>
      <c r="J23" s="8">
        <f>SUMIFS(Database!$M$3:$M$9482,Database!$B$3:$B$9482,PL_RC!J$9,Database!$C$3:$C$9482,"&gt;="&amp;PL_RC!J$2,Database!$C$3:$C$9482,"&lt;="&amp;PL_RC!J$3,Database!$R$3:$R$9482,PL_RC!$A23)*$M23</f>
        <v>10.425000000000001</v>
      </c>
      <c r="K23" s="8">
        <f>SUMIFS(Database!$M$3:$M$9482,Database!$B$3:$B$9482,PL_RC!K$9,Database!$C$3:$C$9482,"&gt;="&amp;PL_RC!K$2,Database!$C$3:$C$9482,"&lt;="&amp;PL_RC!K$3,Database!$R$3:$R$9482,PL_RC!$A23)*$M23</f>
        <v>11.231999999999999</v>
      </c>
      <c r="L23" s="9">
        <f t="shared" si="2"/>
        <v>76.016400000000004</v>
      </c>
      <c r="M23" s="39">
        <f>VLOOKUP(A23,GL_Master!$C$1:$E$80,3,FALSE)</f>
        <v>1</v>
      </c>
    </row>
    <row r="24" spans="1:13" x14ac:dyDescent="0.25">
      <c r="A24" s="3" t="s">
        <v>35</v>
      </c>
      <c r="B24" s="8">
        <f>SUMIFS(Database!$M$3:$M$9482,Database!$B$3:$B$9482,PL_RC!B$9,Database!$C$3:$C$9482,"&gt;="&amp;PL_RC!B$2,Database!$C$3:$C$9482,"&lt;="&amp;PL_RC!B$3,Database!$R$3:$R$9482,PL_RC!$A24)*$M24</f>
        <v>3</v>
      </c>
      <c r="C24" s="8">
        <f>SUMIFS(Database!$M$3:$M$9482,Database!$B$3:$B$9482,PL_RC!C$9,Database!$C$3:$C$9482,"&gt;="&amp;PL_RC!C$2,Database!$C$3:$C$9482,"&lt;="&amp;PL_RC!C$3,Database!$R$3:$R$9482,PL_RC!$A24)*$M24</f>
        <v>3.5750000000000002</v>
      </c>
      <c r="D24" s="8">
        <f>SUMIFS(Database!$M$3:$M$9482,Database!$B$3:$B$9482,PL_RC!D$9,Database!$C$3:$C$9482,"&gt;="&amp;PL_RC!D$2,Database!$C$3:$C$9482,"&lt;="&amp;PL_RC!D$3,Database!$R$3:$R$9482,PL_RC!$A24)*$M24</f>
        <v>4.1870000000000003</v>
      </c>
      <c r="E24" s="8">
        <f>SUMIFS(Database!$M$3:$M$9482,Database!$B$3:$B$9482,PL_RC!E$9,Database!$C$3:$C$9482,"&gt;="&amp;PL_RC!E$2,Database!$C$3:$C$9482,"&lt;="&amp;PL_RC!E$3,Database!$R$3:$R$9482,PL_RC!$A24)*$M24</f>
        <v>4.8090000000000002</v>
      </c>
      <c r="F24" s="8">
        <f>SUMIFS(Database!$M$3:$M$9482,Database!$B$3:$B$9482,PL_RC!F$9,Database!$C$3:$C$9482,"&gt;="&amp;PL_RC!F$2,Database!$C$3:$C$9482,"&lt;="&amp;PL_RC!F$3,Database!$R$3:$R$9482,PL_RC!$A24)*$M24</f>
        <v>5.4003000000000005</v>
      </c>
      <c r="G24" s="8">
        <f>SUMIFS(Database!$M$3:$M$9482,Database!$B$3:$B$9482,PL_RC!G$9,Database!$C$3:$C$9482,"&gt;="&amp;PL_RC!G$2,Database!$C$3:$C$9482,"&lt;="&amp;PL_RC!G$3,Database!$R$3:$R$9482,PL_RC!$A24)*$M24</f>
        <v>5.976</v>
      </c>
      <c r="H24" s="8">
        <f>SUMIFS(Database!$M$3:$M$9482,Database!$B$3:$B$9482,PL_RC!H$9,Database!$C$3:$C$9482,"&gt;="&amp;PL_RC!H$2,Database!$C$3:$C$9482,"&lt;="&amp;PL_RC!H$3,Database!$R$3:$R$9482,PL_RC!$A24)*$M24</f>
        <v>6.6400000000000006</v>
      </c>
      <c r="I24" s="8">
        <f>SUMIFS(Database!$M$3:$M$9482,Database!$B$3:$B$9482,PL_RC!I$9,Database!$C$3:$C$9482,"&gt;="&amp;PL_RC!I$2,Database!$C$3:$C$9482,"&lt;="&amp;PL_RC!I$3,Database!$R$3:$R$9482,PL_RC!$A24)*$M24</f>
        <v>7.22</v>
      </c>
      <c r="J24" s="8">
        <f>SUMIFS(Database!$M$3:$M$9482,Database!$B$3:$B$9482,PL_RC!J$9,Database!$C$3:$C$9482,"&gt;="&amp;PL_RC!J$2,Database!$C$3:$C$9482,"&lt;="&amp;PL_RC!J$3,Database!$R$3:$R$9482,PL_RC!$A24)*$M24</f>
        <v>7.8</v>
      </c>
      <c r="K24" s="8">
        <f>SUMIFS(Database!$M$3:$M$9482,Database!$B$3:$B$9482,PL_RC!K$9,Database!$C$3:$C$9482,"&gt;="&amp;PL_RC!K$2,Database!$C$3:$C$9482,"&lt;="&amp;PL_RC!K$3,Database!$R$3:$R$9482,PL_RC!$A24)*$M24</f>
        <v>8.4239999999999995</v>
      </c>
      <c r="L24" s="9">
        <f t="shared" si="2"/>
        <v>57.031299999999995</v>
      </c>
      <c r="M24" s="39">
        <f>VLOOKUP(A24,GL_Master!$C$1:$E$80,3,FALSE)</f>
        <v>1</v>
      </c>
    </row>
    <row r="25" spans="1:13" x14ac:dyDescent="0.25">
      <c r="A25" s="3" t="s">
        <v>38</v>
      </c>
      <c r="B25" s="8">
        <f>SUMIFS(Database!$M$3:$M$9482,Database!$B$3:$B$9482,PL_RC!B$9,Database!$C$3:$C$9482,"&gt;="&amp;PL_RC!B$2,Database!$C$3:$C$9482,"&lt;="&amp;PL_RC!B$3,Database!$R$3:$R$9482,PL_RC!$A25)*$M25</f>
        <v>1</v>
      </c>
      <c r="C25" s="8">
        <f>SUMIFS(Database!$M$3:$M$9482,Database!$B$3:$B$9482,PL_RC!C$9,Database!$C$3:$C$9482,"&gt;="&amp;PL_RC!C$2,Database!$C$3:$C$9482,"&lt;="&amp;PL_RC!C$3,Database!$R$3:$R$9482,PL_RC!$A25)*$M25</f>
        <v>1.17</v>
      </c>
      <c r="D25" s="8">
        <f>SUMIFS(Database!$M$3:$M$9482,Database!$B$3:$B$9482,PL_RC!D$9,Database!$C$3:$C$9482,"&gt;="&amp;PL_RC!D$2,Database!$C$3:$C$9482,"&lt;="&amp;PL_RC!D$3,Database!$R$3:$R$9482,PL_RC!$A25)*$M25</f>
        <v>1.3779999999999999</v>
      </c>
      <c r="E25" s="8">
        <f>SUMIFS(Database!$M$3:$M$9482,Database!$B$3:$B$9482,PL_RC!E$9,Database!$C$3:$C$9482,"&gt;="&amp;PL_RC!E$2,Database!$C$3:$C$9482,"&lt;="&amp;PL_RC!E$3,Database!$R$3:$R$9482,PL_RC!$A25)*$M25</f>
        <v>1.5959999999999999</v>
      </c>
      <c r="F25" s="8">
        <f>SUMIFS(Database!$M$3:$M$9482,Database!$B$3:$B$9482,PL_RC!F$9,Database!$C$3:$C$9482,"&gt;="&amp;PL_RC!F$2,Database!$C$3:$C$9482,"&lt;="&amp;PL_RC!F$3,Database!$R$3:$R$9482,PL_RC!$A25)*$M25</f>
        <v>1.8001</v>
      </c>
      <c r="G25" s="8">
        <f>SUMIFS(Database!$M$3:$M$9482,Database!$B$3:$B$9482,PL_RC!G$9,Database!$C$3:$C$9482,"&gt;="&amp;PL_RC!G$2,Database!$C$3:$C$9482,"&lt;="&amp;PL_RC!G$3,Database!$R$3:$R$9482,PL_RC!$A25)*$M25</f>
        <v>1.992</v>
      </c>
      <c r="H25" s="8">
        <f>SUMIFS(Database!$M$3:$M$9482,Database!$B$3:$B$9482,PL_RC!H$9,Database!$C$3:$C$9482,"&gt;="&amp;PL_RC!H$2,Database!$C$3:$C$9482,"&lt;="&amp;PL_RC!H$3,Database!$R$3:$R$9482,PL_RC!$A25)*$M25</f>
        <v>2.2410000000000001</v>
      </c>
      <c r="I25" s="8">
        <f>SUMIFS(Database!$M$3:$M$9482,Database!$B$3:$B$9482,PL_RC!I$9,Database!$C$3:$C$9482,"&gt;="&amp;PL_RC!I$2,Database!$C$3:$C$9482,"&lt;="&amp;PL_RC!I$3,Database!$R$3:$R$9482,PL_RC!$A25)*$M25</f>
        <v>2.375</v>
      </c>
      <c r="J25" s="8">
        <f>SUMIFS(Database!$M$3:$M$9482,Database!$B$3:$B$9482,PL_RC!J$9,Database!$C$3:$C$9482,"&gt;="&amp;PL_RC!J$2,Database!$C$3:$C$9482,"&lt;="&amp;PL_RC!J$3,Database!$R$3:$R$9482,PL_RC!$A25)*$M25</f>
        <v>2.6250000000000004</v>
      </c>
      <c r="K25" s="8">
        <f>SUMIFS(Database!$M$3:$M$9482,Database!$B$3:$B$9482,PL_RC!K$9,Database!$C$3:$C$9482,"&gt;="&amp;PL_RC!K$2,Database!$C$3:$C$9482,"&lt;="&amp;PL_RC!K$3,Database!$R$3:$R$9482,PL_RC!$A25)*$M25</f>
        <v>2.8079999999999998</v>
      </c>
      <c r="L25" s="9">
        <f t="shared" si="2"/>
        <v>18.985099999999999</v>
      </c>
      <c r="M25" s="39">
        <f>VLOOKUP(A25,GL_Master!$C$1:$E$80,3,FALSE)</f>
        <v>1</v>
      </c>
    </row>
    <row r="26" spans="1:13" x14ac:dyDescent="0.25">
      <c r="A26" s="3" t="s">
        <v>40</v>
      </c>
      <c r="B26" s="8">
        <f>SUMIFS(Database!$M$3:$M$9482,Database!$B$3:$B$9482,PL_RC!B$9,Database!$C$3:$C$9482,"&gt;="&amp;PL_RC!B$2,Database!$C$3:$C$9482,"&lt;="&amp;PL_RC!B$3,Database!$R$3:$R$9482,PL_RC!$A26)*$M26</f>
        <v>2</v>
      </c>
      <c r="C26" s="8">
        <f>SUMIFS(Database!$M$3:$M$9482,Database!$B$3:$B$9482,PL_RC!C$9,Database!$C$3:$C$9482,"&gt;="&amp;PL_RC!C$2,Database!$C$3:$C$9482,"&lt;="&amp;PL_RC!C$3,Database!$R$3:$R$9482,PL_RC!$A26)*$M26</f>
        <v>2.4049999999999998</v>
      </c>
      <c r="D26" s="8">
        <f>SUMIFS(Database!$M$3:$M$9482,Database!$B$3:$B$9482,PL_RC!D$9,Database!$C$3:$C$9482,"&gt;="&amp;PL_RC!D$2,Database!$C$3:$C$9482,"&lt;="&amp;PL_RC!D$3,Database!$R$3:$R$9482,PL_RC!$A26)*$M26</f>
        <v>2.8089999999999997</v>
      </c>
      <c r="E26" s="8">
        <f>SUMIFS(Database!$M$3:$M$9482,Database!$B$3:$B$9482,PL_RC!E$9,Database!$C$3:$C$9482,"&gt;="&amp;PL_RC!E$2,Database!$C$3:$C$9482,"&lt;="&amp;PL_RC!E$3,Database!$R$3:$R$9482,PL_RC!$A26)*$M26</f>
        <v>3.1919999999999997</v>
      </c>
      <c r="F26" s="8">
        <f>SUMIFS(Database!$M$3:$M$9482,Database!$B$3:$B$9482,PL_RC!F$9,Database!$C$3:$C$9482,"&gt;="&amp;PL_RC!F$2,Database!$C$3:$C$9482,"&lt;="&amp;PL_RC!F$3,Database!$R$3:$R$9482,PL_RC!$A26)*$M26</f>
        <v>3.6002000000000001</v>
      </c>
      <c r="G26" s="8">
        <f>SUMIFS(Database!$M$3:$M$9482,Database!$B$3:$B$9482,PL_RC!G$9,Database!$C$3:$C$9482,"&gt;="&amp;PL_RC!G$2,Database!$C$3:$C$9482,"&lt;="&amp;PL_RC!G$3,Database!$R$3:$R$9482,PL_RC!$A26)*$M26</f>
        <v>3.984</v>
      </c>
      <c r="H26" s="8">
        <f>SUMIFS(Database!$M$3:$M$9482,Database!$B$3:$B$9482,PL_RC!H$9,Database!$C$3:$C$9482,"&gt;="&amp;PL_RC!H$2,Database!$C$3:$C$9482,"&lt;="&amp;PL_RC!H$3,Database!$R$3:$R$9482,PL_RC!$A26)*$M26</f>
        <v>4.399</v>
      </c>
      <c r="I26" s="8">
        <f>SUMIFS(Database!$M$3:$M$9482,Database!$B$3:$B$9482,PL_RC!I$9,Database!$C$3:$C$9482,"&gt;="&amp;PL_RC!I$2,Database!$C$3:$C$9482,"&lt;="&amp;PL_RC!I$3,Database!$R$3:$R$9482,PL_RC!$A26)*$M26</f>
        <v>4.8449999999999998</v>
      </c>
      <c r="J26" s="8">
        <f>SUMIFS(Database!$M$3:$M$9482,Database!$B$3:$B$9482,PL_RC!J$9,Database!$C$3:$C$9482,"&gt;="&amp;PL_RC!J$2,Database!$C$3:$C$9482,"&lt;="&amp;PL_RC!J$3,Database!$R$3:$R$9482,PL_RC!$A26)*$M26</f>
        <v>5.1750000000000007</v>
      </c>
      <c r="K26" s="8">
        <f>SUMIFS(Database!$M$3:$M$9482,Database!$B$3:$B$9482,PL_RC!K$9,Database!$C$3:$C$9482,"&gt;="&amp;PL_RC!K$2,Database!$C$3:$C$9482,"&lt;="&amp;PL_RC!K$3,Database!$R$3:$R$9482,PL_RC!$A26)*$M26</f>
        <v>5.6159999999999997</v>
      </c>
      <c r="L26" s="9">
        <f t="shared" si="2"/>
        <v>38.025199999999998</v>
      </c>
      <c r="M26" s="39">
        <f>VLOOKUP(A26,GL_Master!$C$1:$E$80,3,FALSE)</f>
        <v>1</v>
      </c>
    </row>
    <row r="27" spans="1:13" x14ac:dyDescent="0.25">
      <c r="A27" s="3" t="s">
        <v>24</v>
      </c>
      <c r="B27" s="8">
        <f>SUMIFS(Database!$M$3:$M$9482,Database!$B$3:$B$9482,PL_RC!B$9,Database!$C$3:$C$9482,"&gt;="&amp;PL_RC!B$2,Database!$C$3:$C$9482,"&lt;="&amp;PL_RC!B$3,Database!$R$3:$R$9482,PL_RC!$A27)*$M27</f>
        <v>1</v>
      </c>
      <c r="C27" s="8">
        <f>SUMIFS(Database!$M$3:$M$9482,Database!$B$3:$B$9482,PL_RC!C$9,Database!$C$3:$C$9482,"&gt;="&amp;PL_RC!C$2,Database!$C$3:$C$9482,"&lt;="&amp;PL_RC!C$3,Database!$R$3:$R$9482,PL_RC!$A27)*$M27</f>
        <v>1.17</v>
      </c>
      <c r="D27" s="8">
        <f>SUMIFS(Database!$M$3:$M$9482,Database!$B$3:$B$9482,PL_RC!D$9,Database!$C$3:$C$9482,"&gt;="&amp;PL_RC!D$2,Database!$C$3:$C$9482,"&lt;="&amp;PL_RC!D$3,Database!$R$3:$R$9482,PL_RC!$A27)*$M27</f>
        <v>1.3779999999999999</v>
      </c>
      <c r="E27" s="8">
        <f>SUMIFS(Database!$M$3:$M$9482,Database!$B$3:$B$9482,PL_RC!E$9,Database!$C$3:$C$9482,"&gt;="&amp;PL_RC!E$2,Database!$C$3:$C$9482,"&lt;="&amp;PL_RC!E$3,Database!$R$3:$R$9482,PL_RC!$A27)*$M27</f>
        <v>1.5959999999999999</v>
      </c>
      <c r="F27" s="8">
        <f>SUMIFS(Database!$M$3:$M$9482,Database!$B$3:$B$9482,PL_RC!F$9,Database!$C$3:$C$9482,"&gt;="&amp;PL_RC!F$2,Database!$C$3:$C$9482,"&lt;="&amp;PL_RC!F$3,Database!$R$3:$R$9482,PL_RC!$A27)*$M27</f>
        <v>1.8001</v>
      </c>
      <c r="G27" s="8">
        <f>SUMIFS(Database!$M$3:$M$9482,Database!$B$3:$B$9482,PL_RC!G$9,Database!$C$3:$C$9482,"&gt;="&amp;PL_RC!G$2,Database!$C$3:$C$9482,"&lt;="&amp;PL_RC!G$3,Database!$R$3:$R$9482,PL_RC!$A27)*$M27</f>
        <v>1.992</v>
      </c>
      <c r="H27" s="8">
        <f>SUMIFS(Database!$M$3:$M$9482,Database!$B$3:$B$9482,PL_RC!H$9,Database!$C$3:$C$9482,"&gt;="&amp;PL_RC!H$2,Database!$C$3:$C$9482,"&lt;="&amp;PL_RC!H$3,Database!$R$3:$R$9482,PL_RC!$A27)*$M27</f>
        <v>2.2410000000000001</v>
      </c>
      <c r="I27" s="8">
        <f>SUMIFS(Database!$M$3:$M$9482,Database!$B$3:$B$9482,PL_RC!I$9,Database!$C$3:$C$9482,"&gt;="&amp;PL_RC!I$2,Database!$C$3:$C$9482,"&lt;="&amp;PL_RC!I$3,Database!$R$3:$R$9482,PL_RC!$A27)*$M27</f>
        <v>2.375</v>
      </c>
      <c r="J27" s="8">
        <f>SUMIFS(Database!$M$3:$M$9482,Database!$B$3:$B$9482,PL_RC!J$9,Database!$C$3:$C$9482,"&gt;="&amp;PL_RC!J$2,Database!$C$3:$C$9482,"&lt;="&amp;PL_RC!J$3,Database!$R$3:$R$9482,PL_RC!$A27)*$M27</f>
        <v>2.6250000000000004</v>
      </c>
      <c r="K27" s="8">
        <f>SUMIFS(Database!$M$3:$M$9482,Database!$B$3:$B$9482,PL_RC!K$9,Database!$C$3:$C$9482,"&gt;="&amp;PL_RC!K$2,Database!$C$3:$C$9482,"&lt;="&amp;PL_RC!K$3,Database!$R$3:$R$9482,PL_RC!$A27)*$M27</f>
        <v>2.8079999999999998</v>
      </c>
      <c r="L27" s="9">
        <f t="shared" si="2"/>
        <v>18.985099999999999</v>
      </c>
      <c r="M27" s="39">
        <f>VLOOKUP(A27,GL_Master!$C$1:$E$80,3,FALSE)</f>
        <v>1</v>
      </c>
    </row>
    <row r="28" spans="1:13" x14ac:dyDescent="0.25">
      <c r="A28" s="3" t="s">
        <v>9</v>
      </c>
      <c r="B28" s="8">
        <f>SUMIFS(Database!$M$3:$M$9482,Database!$B$3:$B$9482,PL_RC!B$9,Database!$C$3:$C$9482,"&gt;="&amp;PL_RC!B$2,Database!$C$3:$C$9482,"&lt;="&amp;PL_RC!B$3,Database!$R$3:$R$9482,PL_RC!$A28)*$M28</f>
        <v>9</v>
      </c>
      <c r="C28" s="8">
        <f>SUMIFS(Database!$M$3:$M$9482,Database!$B$3:$B$9482,PL_RC!C$9,Database!$C$3:$C$9482,"&gt;="&amp;PL_RC!C$2,Database!$C$3:$C$9482,"&lt;="&amp;PL_RC!C$3,Database!$R$3:$R$9482,PL_RC!$A28)*$M28</f>
        <v>10.790000000000001</v>
      </c>
      <c r="D28" s="8">
        <f>SUMIFS(Database!$M$3:$M$9482,Database!$B$3:$B$9482,PL_RC!D$9,Database!$C$3:$C$9482,"&gt;="&amp;PL_RC!D$2,Database!$C$3:$C$9482,"&lt;="&amp;PL_RC!D$3,Database!$R$3:$R$9482,PL_RC!$A28)*$M28</f>
        <v>12.613999999999999</v>
      </c>
      <c r="E28" s="8">
        <f>SUMIFS(Database!$M$3:$M$9482,Database!$B$3:$B$9482,PL_RC!E$9,Database!$C$3:$C$9482,"&gt;="&amp;PL_RC!E$2,Database!$C$3:$C$9482,"&lt;="&amp;PL_RC!E$3,Database!$R$3:$R$9482,PL_RC!$A28)*$M28</f>
        <v>14.406000000000001</v>
      </c>
      <c r="F28" s="8">
        <f>SUMIFS(Database!$M$3:$M$9482,Database!$B$3:$B$9482,PL_RC!F$9,Database!$C$3:$C$9482,"&gt;="&amp;PL_RC!F$2,Database!$C$3:$C$9482,"&lt;="&amp;PL_RC!F$3,Database!$R$3:$R$9482,PL_RC!$A28)*$M28</f>
        <v>16.200900000000001</v>
      </c>
      <c r="G28" s="8">
        <f>SUMIFS(Database!$M$3:$M$9482,Database!$B$3:$B$9482,PL_RC!G$9,Database!$C$3:$C$9482,"&gt;="&amp;PL_RC!G$2,Database!$C$3:$C$9482,"&lt;="&amp;PL_RC!G$3,Database!$R$3:$R$9482,PL_RC!$A28)*$M28</f>
        <v>18.010999999999999</v>
      </c>
      <c r="H28" s="8">
        <f>SUMIFS(Database!$M$3:$M$9482,Database!$B$3:$B$9482,PL_RC!H$9,Database!$C$3:$C$9482,"&gt;="&amp;PL_RC!H$2,Database!$C$3:$C$9482,"&lt;="&amp;PL_RC!H$3,Database!$R$3:$R$9482,PL_RC!$A28)*$M28</f>
        <v>19.837</v>
      </c>
      <c r="I28" s="8">
        <f>SUMIFS(Database!$M$3:$M$9482,Database!$B$3:$B$9482,PL_RC!I$9,Database!$C$3:$C$9482,"&gt;="&amp;PL_RC!I$2,Database!$C$3:$C$9482,"&lt;="&amp;PL_RC!I$3,Database!$R$3:$R$9482,PL_RC!$A28)*$M28</f>
        <v>21.565000000000001</v>
      </c>
      <c r="J28" s="8">
        <f>SUMIFS(Database!$M$3:$M$9482,Database!$B$3:$B$9482,PL_RC!J$9,Database!$C$3:$C$9482,"&gt;="&amp;PL_RC!J$2,Database!$C$3:$C$9482,"&lt;="&amp;PL_RC!J$3,Database!$R$3:$R$9482,PL_RC!$A28)*$M28</f>
        <v>23.4</v>
      </c>
      <c r="K28" s="8">
        <f>SUMIFS(Database!$M$3:$M$9482,Database!$B$3:$B$9482,PL_RC!K$9,Database!$C$3:$C$9482,"&gt;="&amp;PL_RC!K$2,Database!$C$3:$C$9482,"&lt;="&amp;PL_RC!K$3,Database!$R$3:$R$9482,PL_RC!$A28)*$M28</f>
        <v>25.218</v>
      </c>
      <c r="L28" s="9">
        <f t="shared" si="2"/>
        <v>171.04189999999997</v>
      </c>
      <c r="M28" s="39">
        <f>VLOOKUP(A28,GL_Master!$C$1:$E$80,3,FALSE)</f>
        <v>1</v>
      </c>
    </row>
    <row r="29" spans="1:13" x14ac:dyDescent="0.25">
      <c r="A29" s="3" t="s">
        <v>140</v>
      </c>
      <c r="B29" s="8">
        <f>SUMIFS(Database!$M$3:$M$9482,Database!$B$3:$B$9482,PL_RC!B$9,Database!$C$3:$C$9482,"&gt;="&amp;PL_RC!B$2,Database!$C$3:$C$9482,"&lt;="&amp;PL_RC!B$3,Database!$R$3:$R$9482,PL_RC!$A29)*$M29</f>
        <v>2</v>
      </c>
      <c r="C29" s="8">
        <f>SUMIFS(Database!$M$3:$M$9482,Database!$B$3:$B$9482,PL_RC!C$9,Database!$C$3:$C$9482,"&gt;="&amp;PL_RC!C$2,Database!$C$3:$C$9482,"&lt;="&amp;PL_RC!C$3,Database!$R$3:$R$9482,PL_RC!$A29)*$M29</f>
        <v>2.4049999999999998</v>
      </c>
      <c r="D29" s="8">
        <f>SUMIFS(Database!$M$3:$M$9482,Database!$B$3:$B$9482,PL_RC!D$9,Database!$C$3:$C$9482,"&gt;="&amp;PL_RC!D$2,Database!$C$3:$C$9482,"&lt;="&amp;PL_RC!D$3,Database!$R$3:$R$9482,PL_RC!$A29)*$M29</f>
        <v>2.8089999999999997</v>
      </c>
      <c r="E29" s="8">
        <f>SUMIFS(Database!$M$3:$M$9482,Database!$B$3:$B$9482,PL_RC!E$9,Database!$C$3:$C$9482,"&gt;="&amp;PL_RC!E$2,Database!$C$3:$C$9482,"&lt;="&amp;PL_RC!E$3,Database!$R$3:$R$9482,PL_RC!$A29)*$M29</f>
        <v>3.1919999999999997</v>
      </c>
      <c r="F29" s="8">
        <f>SUMIFS(Database!$M$3:$M$9482,Database!$B$3:$B$9482,PL_RC!F$9,Database!$C$3:$C$9482,"&gt;="&amp;PL_RC!F$2,Database!$C$3:$C$9482,"&lt;="&amp;PL_RC!F$3,Database!$R$3:$R$9482,PL_RC!$A29)*$M29</f>
        <v>3.6002000000000001</v>
      </c>
      <c r="G29" s="8">
        <f>SUMIFS(Database!$M$3:$M$9482,Database!$B$3:$B$9482,PL_RC!G$9,Database!$C$3:$C$9482,"&gt;="&amp;PL_RC!G$2,Database!$C$3:$C$9482,"&lt;="&amp;PL_RC!G$3,Database!$R$3:$R$9482,PL_RC!$A29)*$M29</f>
        <v>3.984</v>
      </c>
      <c r="H29" s="8">
        <f>SUMIFS(Database!$M$3:$M$9482,Database!$B$3:$B$9482,PL_RC!H$9,Database!$C$3:$C$9482,"&gt;="&amp;PL_RC!H$2,Database!$C$3:$C$9482,"&lt;="&amp;PL_RC!H$3,Database!$R$3:$R$9482,PL_RC!$A29)*$M29</f>
        <v>4.399</v>
      </c>
      <c r="I29" s="8">
        <f>SUMIFS(Database!$M$3:$M$9482,Database!$B$3:$B$9482,PL_RC!I$9,Database!$C$3:$C$9482,"&gt;="&amp;PL_RC!I$2,Database!$C$3:$C$9482,"&lt;="&amp;PL_RC!I$3,Database!$R$3:$R$9482,PL_RC!$A29)*$M29</f>
        <v>4.8449999999999998</v>
      </c>
      <c r="J29" s="8">
        <f>SUMIFS(Database!$M$3:$M$9482,Database!$B$3:$B$9482,PL_RC!J$9,Database!$C$3:$C$9482,"&gt;="&amp;PL_RC!J$2,Database!$C$3:$C$9482,"&lt;="&amp;PL_RC!J$3,Database!$R$3:$R$9482,PL_RC!$A29)*$M29</f>
        <v>5.1750000000000007</v>
      </c>
      <c r="K29" s="8">
        <f>SUMIFS(Database!$M$3:$M$9482,Database!$B$3:$B$9482,PL_RC!K$9,Database!$C$3:$C$9482,"&gt;="&amp;PL_RC!K$2,Database!$C$3:$C$9482,"&lt;="&amp;PL_RC!K$3,Database!$R$3:$R$9482,PL_RC!$A29)*$M29</f>
        <v>5.6159999999999997</v>
      </c>
      <c r="L29" s="9">
        <f t="shared" si="2"/>
        <v>38.025199999999998</v>
      </c>
      <c r="M29" s="39">
        <f>VLOOKUP(A29,GL_Master!$C$1:$E$80,3,FALSE)</f>
        <v>1</v>
      </c>
    </row>
    <row r="30" spans="1:13" x14ac:dyDescent="0.25">
      <c r="A30" s="3" t="s">
        <v>5</v>
      </c>
      <c r="B30" s="8">
        <f>SUMIFS(Database!$M$3:$M$9482,Database!$B$3:$B$9482,PL_RC!B$9,Database!$C$3:$C$9482,"&gt;="&amp;PL_RC!B$2,Database!$C$3:$C$9482,"&lt;="&amp;PL_RC!B$3,Database!$R$3:$R$9482,PL_RC!$A30)*$M30</f>
        <v>9</v>
      </c>
      <c r="C30" s="8">
        <f>SUMIFS(Database!$M$3:$M$9482,Database!$B$3:$B$9482,PL_RC!C$9,Database!$C$3:$C$9482,"&gt;="&amp;PL_RC!C$2,Database!$C$3:$C$9482,"&lt;="&amp;PL_RC!C$3,Database!$R$3:$R$9482,PL_RC!$A30)*$M30</f>
        <v>10.725</v>
      </c>
      <c r="D30" s="8">
        <f>SUMIFS(Database!$M$3:$M$9482,Database!$B$3:$B$9482,PL_RC!D$9,Database!$C$3:$C$9482,"&gt;="&amp;PL_RC!D$2,Database!$C$3:$C$9482,"&lt;="&amp;PL_RC!D$3,Database!$R$3:$R$9482,PL_RC!$A30)*$M30</f>
        <v>12.561</v>
      </c>
      <c r="E30" s="8">
        <f>SUMIFS(Database!$M$3:$M$9482,Database!$B$3:$B$9482,PL_RC!E$9,Database!$C$3:$C$9482,"&gt;="&amp;PL_RC!E$2,Database!$C$3:$C$9482,"&lt;="&amp;PL_RC!E$3,Database!$R$3:$R$9482,PL_RC!$A30)*$M30</f>
        <v>14.406000000000001</v>
      </c>
      <c r="F30" s="8">
        <f>SUMIFS(Database!$M$3:$M$9482,Database!$B$3:$B$9482,PL_RC!F$9,Database!$C$3:$C$9482,"&gt;="&amp;PL_RC!F$2,Database!$C$3:$C$9482,"&lt;="&amp;PL_RC!F$3,Database!$R$3:$R$9482,PL_RC!$A30)*$M30</f>
        <v>16.200900000000001</v>
      </c>
      <c r="G30" s="8">
        <f>SUMIFS(Database!$M$3:$M$9482,Database!$B$3:$B$9482,PL_RC!G$9,Database!$C$3:$C$9482,"&gt;="&amp;PL_RC!G$2,Database!$C$3:$C$9482,"&lt;="&amp;PL_RC!G$3,Database!$R$3:$R$9482,PL_RC!$A30)*$M30</f>
        <v>17.928000000000001</v>
      </c>
      <c r="H30" s="8">
        <f>SUMIFS(Database!$M$3:$M$9482,Database!$B$3:$B$9482,PL_RC!H$9,Database!$C$3:$C$9482,"&gt;="&amp;PL_RC!H$2,Database!$C$3:$C$9482,"&lt;="&amp;PL_RC!H$3,Database!$R$3:$R$9482,PL_RC!$A30)*$M30</f>
        <v>19.920000000000002</v>
      </c>
      <c r="I30" s="8">
        <f>SUMIFS(Database!$M$3:$M$9482,Database!$B$3:$B$9482,PL_RC!I$9,Database!$C$3:$C$9482,"&gt;="&amp;PL_RC!I$2,Database!$C$3:$C$9482,"&lt;="&amp;PL_RC!I$3,Database!$R$3:$R$9482,PL_RC!$A30)*$M30</f>
        <v>21.565000000000001</v>
      </c>
      <c r="J30" s="8">
        <f>SUMIFS(Database!$M$3:$M$9482,Database!$B$3:$B$9482,PL_RC!J$9,Database!$C$3:$C$9482,"&gt;="&amp;PL_RC!J$2,Database!$C$3:$C$9482,"&lt;="&amp;PL_RC!J$3,Database!$R$3:$R$9482,PL_RC!$A30)*$M30</f>
        <v>23.475000000000001</v>
      </c>
      <c r="K30" s="8">
        <f>SUMIFS(Database!$M$3:$M$9482,Database!$B$3:$B$9482,PL_RC!K$9,Database!$C$3:$C$9482,"&gt;="&amp;PL_RC!K$2,Database!$C$3:$C$9482,"&lt;="&amp;PL_RC!K$3,Database!$R$3:$R$9482,PL_RC!$A30)*$M30</f>
        <v>25.217999999999996</v>
      </c>
      <c r="L30" s="9">
        <f t="shared" si="2"/>
        <v>170.99889999999999</v>
      </c>
      <c r="M30" s="39">
        <f>VLOOKUP(A30,GL_Master!$C$1:$E$80,3,FALSE)</f>
        <v>1</v>
      </c>
    </row>
    <row r="31" spans="1:13" x14ac:dyDescent="0.25">
      <c r="A31" s="3"/>
      <c r="B31" s="8"/>
      <c r="C31" s="8"/>
      <c r="D31" s="8"/>
      <c r="E31" s="8"/>
      <c r="F31" s="8"/>
      <c r="G31" s="8"/>
      <c r="H31" s="8"/>
      <c r="I31" s="8"/>
      <c r="J31" s="8"/>
      <c r="K31" s="8"/>
      <c r="L31" s="11"/>
    </row>
    <row r="32" spans="1:13" ht="15.75" thickBot="1" x14ac:dyDescent="0.3">
      <c r="A32" s="10" t="s">
        <v>44</v>
      </c>
      <c r="B32" s="61">
        <f>SUM(B18:B31)</f>
        <v>113</v>
      </c>
      <c r="C32" s="61">
        <f t="shared" ref="C32:L32" si="3">SUM(C18:C31)</f>
        <v>135.20000000000005</v>
      </c>
      <c r="D32" s="61">
        <f t="shared" si="3"/>
        <v>157.99299999999997</v>
      </c>
      <c r="E32" s="61">
        <f t="shared" si="3"/>
        <v>180.70500000000001</v>
      </c>
      <c r="F32" s="61">
        <f t="shared" si="3"/>
        <v>203.40659999999991</v>
      </c>
      <c r="G32" s="61">
        <f t="shared" si="3"/>
        <v>225.76</v>
      </c>
      <c r="H32" s="61">
        <f t="shared" si="3"/>
        <v>249.24900000000002</v>
      </c>
      <c r="I32" s="61">
        <f t="shared" si="3"/>
        <v>271.41500000000002</v>
      </c>
      <c r="J32" s="61">
        <f t="shared" si="3"/>
        <v>293.92500000000007</v>
      </c>
      <c r="K32" s="61">
        <f t="shared" si="3"/>
        <v>316.70999999999998</v>
      </c>
      <c r="L32" s="61">
        <f t="shared" si="3"/>
        <v>2147.3636000000001</v>
      </c>
    </row>
    <row r="33" spans="1:13" x14ac:dyDescent="0.25">
      <c r="A33" s="3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64"/>
    </row>
    <row r="34" spans="1:13" ht="15.75" thickBot="1" x14ac:dyDescent="0.3">
      <c r="A34" s="10" t="s">
        <v>46</v>
      </c>
      <c r="B34" s="61">
        <f t="shared" ref="B34:C34" si="4">B16-B32</f>
        <v>4165</v>
      </c>
      <c r="C34" s="61">
        <f t="shared" si="4"/>
        <v>4998.4350000000004</v>
      </c>
      <c r="D34" s="61">
        <f>D16-D32</f>
        <v>5831.271999999999</v>
      </c>
      <c r="E34" s="61">
        <f t="shared" ref="E34:L34" si="5">E16-E32</f>
        <v>6664.098</v>
      </c>
      <c r="F34" s="61">
        <f t="shared" si="5"/>
        <v>7496.9935000000005</v>
      </c>
      <c r="G34" s="61">
        <f t="shared" si="5"/>
        <v>8330.2120000000014</v>
      </c>
      <c r="H34" s="61">
        <f t="shared" si="5"/>
        <v>9162.2870000000003</v>
      </c>
      <c r="I34" s="61">
        <f t="shared" si="5"/>
        <v>9995.8049999999985</v>
      </c>
      <c r="J34" s="61">
        <f t="shared" si="5"/>
        <v>10828.874999999998</v>
      </c>
      <c r="K34" s="61">
        <f t="shared" si="5"/>
        <v>11661.624</v>
      </c>
      <c r="L34" s="61">
        <f t="shared" si="5"/>
        <v>79134.60149999999</v>
      </c>
    </row>
    <row r="35" spans="1:13" x14ac:dyDescent="0.25">
      <c r="A35" s="12" t="s">
        <v>47</v>
      </c>
      <c r="B35" s="62">
        <f>B34/B12</f>
        <v>0.9706362153344209</v>
      </c>
      <c r="C35" s="62">
        <f t="shared" ref="C35:L35" si="6">C34/C12</f>
        <v>0.9707263500719534</v>
      </c>
      <c r="D35" s="62">
        <f t="shared" si="6"/>
        <v>0.97068294705638425</v>
      </c>
      <c r="E35" s="62">
        <f t="shared" si="6"/>
        <v>0.97065147904922422</v>
      </c>
      <c r="F35" s="62">
        <f t="shared" si="6"/>
        <v>0.97063519784441887</v>
      </c>
      <c r="G35" s="62">
        <f t="shared" si="6"/>
        <v>0.9706664603421763</v>
      </c>
      <c r="H35" s="62">
        <f t="shared" si="6"/>
        <v>0.97055513548682049</v>
      </c>
      <c r="I35" s="62">
        <f t="shared" si="6"/>
        <v>0.97061021170610207</v>
      </c>
      <c r="J35" s="62">
        <f t="shared" si="6"/>
        <v>0.97062283620718626</v>
      </c>
      <c r="K35" s="62">
        <f t="shared" si="6"/>
        <v>0.97060621314540485</v>
      </c>
      <c r="L35" s="62">
        <f t="shared" si="6"/>
        <v>0.97063079890581916</v>
      </c>
    </row>
    <row r="36" spans="1:13" x14ac:dyDescent="0.25">
      <c r="A36" s="3" t="s">
        <v>7</v>
      </c>
      <c r="B36" s="8">
        <f>SUMIFS(Database!$M$3:$M$9482,Database!$B$3:$B$9482,PL_RC!B$9,Database!$C$3:$C$9482,"&gt;="&amp;PL_RC!B$2,Database!$C$3:$C$9482,"&lt;="&amp;PL_RC!B$3,Database!$R$3:$R$9482,PL_RC!$A36)*$M36</f>
        <v>10</v>
      </c>
      <c r="C36" s="8">
        <f>SUMIFS(Database!$M$3:$M$9482,Database!$B$3:$B$9482,PL_RC!C$9,Database!$C$3:$C$9482,"&gt;="&amp;PL_RC!C$2,Database!$C$3:$C$9482,"&lt;="&amp;PL_RC!C$3,Database!$R$3:$R$9482,PL_RC!$A36)*$M36</f>
        <v>12.025</v>
      </c>
      <c r="D36" s="8">
        <f>SUMIFS(Database!$M$3:$M$9482,Database!$B$3:$B$9482,PL_RC!D$9,Database!$C$3:$C$9482,"&gt;="&amp;PL_RC!D$2,Database!$C$3:$C$9482,"&lt;="&amp;PL_RC!D$3,Database!$R$3:$R$9482,PL_RC!$A36)*$M36</f>
        <v>13.992000000000001</v>
      </c>
      <c r="E36" s="8">
        <f>SUMIFS(Database!$M$3:$M$9482,Database!$B$3:$B$9482,PL_RC!E$9,Database!$C$3:$C$9482,"&gt;="&amp;PL_RC!E$2,Database!$C$3:$C$9482,"&lt;="&amp;PL_RC!E$3,Database!$R$3:$R$9482,PL_RC!$A36)*$M36</f>
        <v>16.001999999999999</v>
      </c>
      <c r="F36" s="8">
        <f>SUMIFS(Database!$M$3:$M$9482,Database!$B$3:$B$9482,PL_RC!F$9,Database!$C$3:$C$9482,"&gt;="&amp;PL_RC!F$2,Database!$C$3:$C$9482,"&lt;="&amp;PL_RC!F$3,Database!$R$3:$R$9482,PL_RC!$A36)*$M36</f>
        <v>18.001000000000001</v>
      </c>
      <c r="G36" s="8">
        <f>SUMIFS(Database!$M$3:$M$9482,Database!$B$3:$B$9482,PL_RC!G$9,Database!$C$3:$C$9482,"&gt;="&amp;PL_RC!G$2,Database!$C$3:$C$9482,"&lt;="&amp;PL_RC!G$3,Database!$R$3:$R$9482,PL_RC!$A36)*$M36</f>
        <v>20.003</v>
      </c>
      <c r="H36" s="8">
        <f>SUMIFS(Database!$M$3:$M$9482,Database!$B$3:$B$9482,PL_RC!H$9,Database!$C$3:$C$9482,"&gt;="&amp;PL_RC!H$2,Database!$C$3:$C$9482,"&lt;="&amp;PL_RC!H$3,Database!$R$3:$R$9482,PL_RC!$A36)*$M36</f>
        <v>21.995000000000001</v>
      </c>
      <c r="I36" s="8">
        <f>SUMIFS(Database!$M$3:$M$9482,Database!$B$3:$B$9482,PL_RC!I$9,Database!$C$3:$C$9482,"&gt;="&amp;PL_RC!I$2,Database!$C$3:$C$9482,"&lt;="&amp;PL_RC!I$3,Database!$R$3:$R$9482,PL_RC!$A36)*$M36</f>
        <v>24.035</v>
      </c>
      <c r="J36" s="8">
        <f>SUMIFS(Database!$M$3:$M$9482,Database!$B$3:$B$9482,PL_RC!J$9,Database!$C$3:$C$9482,"&gt;="&amp;PL_RC!J$2,Database!$C$3:$C$9482,"&lt;="&amp;PL_RC!J$3,Database!$R$3:$R$9482,PL_RC!$A36)*$M36</f>
        <v>26.024999999999999</v>
      </c>
      <c r="K36" s="8">
        <f>SUMIFS(Database!$M$3:$M$9482,Database!$B$3:$B$9482,PL_RC!K$9,Database!$C$3:$C$9482,"&gt;="&amp;PL_RC!K$2,Database!$C$3:$C$9482,"&lt;="&amp;PL_RC!K$3,Database!$R$3:$R$9482,PL_RC!$A36)*$M36</f>
        <v>28.026</v>
      </c>
      <c r="L36" s="9">
        <f t="shared" ref="L36:L37" si="7">SUM(B36:K36)</f>
        <v>190.10400000000001</v>
      </c>
      <c r="M36" s="39">
        <f>VLOOKUP(A36,GL_Master!$C$1:$E$80,3,FALSE)</f>
        <v>1</v>
      </c>
    </row>
    <row r="37" spans="1:13" x14ac:dyDescent="0.25">
      <c r="A37" s="3" t="s">
        <v>25</v>
      </c>
      <c r="B37" s="8">
        <f>SUMIFS(Database!$M$3:$M$9482,Database!$B$3:$B$9482,PL_RC!B$9,Database!$C$3:$C$9482,"&gt;="&amp;PL_RC!B$2,Database!$C$3:$C$9482,"&lt;="&amp;PL_RC!B$3,Database!$R$3:$R$9482,PL_RC!$A37)*$M37</f>
        <v>90</v>
      </c>
      <c r="C37" s="8">
        <f>SUMIFS(Database!$M$3:$M$9482,Database!$B$3:$B$9482,PL_RC!C$9,Database!$C$3:$C$9482,"&gt;="&amp;PL_RC!C$2,Database!$C$3:$C$9482,"&lt;="&amp;PL_RC!C$3,Database!$R$3:$R$9482,PL_RC!$A37)*$M37</f>
        <v>108.03</v>
      </c>
      <c r="D37" s="8">
        <f>SUMIFS(Database!$M$3:$M$9482,Database!$B$3:$B$9482,PL_RC!D$9,Database!$C$3:$C$9482,"&gt;="&amp;PL_RC!D$2,Database!$C$3:$C$9482,"&lt;="&amp;PL_RC!D$3,Database!$R$3:$R$9482,PL_RC!$A37)*$M37</f>
        <v>125.98099999999999</v>
      </c>
      <c r="E37" s="8">
        <f>SUMIFS(Database!$M$3:$M$9482,Database!$B$3:$B$9482,PL_RC!E$9,Database!$C$3:$C$9482,"&gt;="&amp;PL_RC!E$2,Database!$C$3:$C$9482,"&lt;="&amp;PL_RC!E$3,Database!$R$3:$R$9482,PL_RC!$A37)*$M37</f>
        <v>143.99700000000001</v>
      </c>
      <c r="F37" s="8">
        <f>SUMIFS(Database!$M$3:$M$9482,Database!$B$3:$B$9482,PL_RC!F$9,Database!$C$3:$C$9482,"&gt;="&amp;PL_RC!F$2,Database!$C$3:$C$9482,"&lt;="&amp;PL_RC!F$3,Database!$R$3:$R$9482,PL_RC!$A37)*$M37</f>
        <v>161.99960000000002</v>
      </c>
      <c r="G37" s="8">
        <f>SUMIFS(Database!$M$3:$M$9482,Database!$B$3:$B$9482,PL_RC!G$9,Database!$C$3:$C$9482,"&gt;="&amp;PL_RC!G$2,Database!$C$3:$C$9482,"&lt;="&amp;PL_RC!G$3,Database!$R$3:$R$9482,PL_RC!$A37)*$M37</f>
        <v>180.02700000000002</v>
      </c>
      <c r="H37" s="8">
        <f>SUMIFS(Database!$M$3:$M$9482,Database!$B$3:$B$9482,PL_RC!H$9,Database!$C$3:$C$9482,"&gt;="&amp;PL_RC!H$2,Database!$C$3:$C$9482,"&lt;="&amp;PL_RC!H$3,Database!$R$3:$R$9482,PL_RC!$A37)*$M37</f>
        <v>198.03800000000001</v>
      </c>
      <c r="I37" s="8">
        <f>SUMIFS(Database!$M$3:$M$9482,Database!$B$3:$B$9482,PL_RC!I$9,Database!$C$3:$C$9482,"&gt;="&amp;PL_RC!I$2,Database!$C$3:$C$9482,"&lt;="&amp;PL_RC!I$3,Database!$R$3:$R$9482,PL_RC!$A37)*$M37</f>
        <v>216.03</v>
      </c>
      <c r="J37" s="8">
        <f>SUMIFS(Database!$M$3:$M$9482,Database!$B$3:$B$9482,PL_RC!J$9,Database!$C$3:$C$9482,"&gt;="&amp;PL_RC!J$2,Database!$C$3:$C$9482,"&lt;="&amp;PL_RC!J$3,Database!$R$3:$R$9482,PL_RC!$A37)*$M37</f>
        <v>234</v>
      </c>
      <c r="K37" s="8">
        <f>SUMIFS(Database!$M$3:$M$9482,Database!$B$3:$B$9482,PL_RC!K$9,Database!$C$3:$C$9482,"&gt;="&amp;PL_RC!K$2,Database!$C$3:$C$9482,"&lt;="&amp;PL_RC!K$3,Database!$R$3:$R$9482,PL_RC!$A37)*$M37</f>
        <v>252.018</v>
      </c>
      <c r="L37" s="9">
        <f t="shared" si="7"/>
        <v>1710.1206000000002</v>
      </c>
      <c r="M37" s="39">
        <f>VLOOKUP(A37,GL_Master!$C$1:$E$80,3,FALSE)</f>
        <v>1</v>
      </c>
    </row>
    <row r="38" spans="1:13" x14ac:dyDescent="0.25">
      <c r="A38" s="13"/>
      <c r="B38" s="8"/>
      <c r="C38" s="8"/>
      <c r="D38" s="8"/>
      <c r="E38" s="8"/>
      <c r="F38" s="8"/>
      <c r="G38" s="8"/>
      <c r="H38" s="8"/>
      <c r="I38" s="8"/>
      <c r="J38" s="8"/>
      <c r="K38" s="8"/>
      <c r="L38" s="11"/>
    </row>
    <row r="39" spans="1:13" ht="15.75" thickBot="1" x14ac:dyDescent="0.3">
      <c r="A39" s="10" t="s">
        <v>44</v>
      </c>
      <c r="B39" s="61">
        <f>SUM(B36:B37)</f>
        <v>100</v>
      </c>
      <c r="C39" s="61">
        <f t="shared" ref="C39:L39" si="8">SUM(C36:C37)</f>
        <v>120.05500000000001</v>
      </c>
      <c r="D39" s="61">
        <f t="shared" si="8"/>
        <v>139.97299999999998</v>
      </c>
      <c r="E39" s="61">
        <f t="shared" si="8"/>
        <v>159.99900000000002</v>
      </c>
      <c r="F39" s="61">
        <f t="shared" si="8"/>
        <v>180.00060000000002</v>
      </c>
      <c r="G39" s="61">
        <f t="shared" si="8"/>
        <v>200.03000000000003</v>
      </c>
      <c r="H39" s="61">
        <f t="shared" si="8"/>
        <v>220.03300000000002</v>
      </c>
      <c r="I39" s="61">
        <f t="shared" si="8"/>
        <v>240.065</v>
      </c>
      <c r="J39" s="61">
        <f t="shared" si="8"/>
        <v>260.02499999999998</v>
      </c>
      <c r="K39" s="61">
        <f t="shared" si="8"/>
        <v>280.04399999999998</v>
      </c>
      <c r="L39" s="61">
        <f t="shared" si="8"/>
        <v>1900.2246000000002</v>
      </c>
    </row>
    <row r="40" spans="1:13" x14ac:dyDescent="0.25">
      <c r="A40" s="3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4"/>
    </row>
    <row r="41" spans="1:13" x14ac:dyDescent="0.25">
      <c r="A41" s="10" t="s">
        <v>48</v>
      </c>
      <c r="B41" s="31">
        <f>B34-B39</f>
        <v>4065</v>
      </c>
      <c r="C41" s="31">
        <f t="shared" ref="C41:L41" si="9">C34-C39</f>
        <v>4878.38</v>
      </c>
      <c r="D41" s="31">
        <f t="shared" si="9"/>
        <v>5691.2989999999991</v>
      </c>
      <c r="E41" s="31">
        <f t="shared" si="9"/>
        <v>6504.0990000000002</v>
      </c>
      <c r="F41" s="31">
        <f t="shared" si="9"/>
        <v>7316.9929000000002</v>
      </c>
      <c r="G41" s="31">
        <f t="shared" si="9"/>
        <v>8130.1820000000016</v>
      </c>
      <c r="H41" s="31">
        <f t="shared" si="9"/>
        <v>8942.2540000000008</v>
      </c>
      <c r="I41" s="31">
        <f t="shared" si="9"/>
        <v>9755.739999999998</v>
      </c>
      <c r="J41" s="31">
        <f t="shared" si="9"/>
        <v>10568.849999999999</v>
      </c>
      <c r="K41" s="31">
        <f t="shared" si="9"/>
        <v>11381.58</v>
      </c>
      <c r="L41" s="31">
        <f t="shared" si="9"/>
        <v>77234.376899999988</v>
      </c>
    </row>
    <row r="42" spans="1:13" ht="15.75" thickBot="1" x14ac:dyDescent="0.3">
      <c r="A42" s="14" t="s">
        <v>47</v>
      </c>
      <c r="B42" s="15">
        <f>B41/B12</f>
        <v>0.94733162432999296</v>
      </c>
      <c r="C42" s="15">
        <f t="shared" ref="C42:L42" si="10">C41/C12</f>
        <v>0.94741094195763587</v>
      </c>
      <c r="D42" s="15">
        <f t="shared" si="10"/>
        <v>0.94738281560164794</v>
      </c>
      <c r="E42" s="15">
        <f t="shared" si="10"/>
        <v>0.94734700993781606</v>
      </c>
      <c r="F42" s="15">
        <f t="shared" si="10"/>
        <v>0.94733053338217621</v>
      </c>
      <c r="G42" s="15">
        <f t="shared" si="10"/>
        <v>0.94735824056790829</v>
      </c>
      <c r="H42" s="15">
        <f t="shared" si="10"/>
        <v>0.94724718212031156</v>
      </c>
      <c r="I42" s="15">
        <f t="shared" si="10"/>
        <v>0.94729947880632803</v>
      </c>
      <c r="J42" s="15">
        <f t="shared" si="10"/>
        <v>0.94731605660313944</v>
      </c>
      <c r="K42" s="15">
        <f t="shared" si="10"/>
        <v>0.94729792895153175</v>
      </c>
      <c r="L42" s="15">
        <f t="shared" si="10"/>
        <v>0.94732346574639847</v>
      </c>
    </row>
  </sheetData>
  <pageMargins left="0.24" right="0.15" top="0.75" bottom="0.75" header="0.3" footer="0.3"/>
  <pageSetup scale="66" orientation="landscape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45"/>
  <sheetViews>
    <sheetView workbookViewId="0">
      <pane xSplit="1" ySplit="7" topLeftCell="B8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5" x14ac:dyDescent="0.25"/>
  <cols>
    <col min="1" max="1" width="44.28515625" style="1" customWidth="1"/>
    <col min="2" max="12" width="11.7109375" style="1" customWidth="1"/>
    <col min="13" max="236" width="9.140625" style="1"/>
    <col min="237" max="237" width="56.140625" style="1" bestFit="1" customWidth="1"/>
    <col min="238" max="238" width="13.28515625" style="1" bestFit="1" customWidth="1"/>
    <col min="239" max="239" width="15.140625" style="1" bestFit="1" customWidth="1"/>
    <col min="240" max="240" width="5" style="1" customWidth="1"/>
    <col min="241" max="243" width="15.28515625" style="1" bestFit="1" customWidth="1"/>
    <col min="244" max="245" width="12.28515625" style="1" customWidth="1"/>
    <col min="246" max="246" width="16" style="1" bestFit="1" customWidth="1"/>
    <col min="247" max="248" width="15" style="1" customWidth="1"/>
    <col min="249" max="249" width="16" style="1" bestFit="1" customWidth="1"/>
    <col min="250" max="250" width="9.140625" style="1"/>
    <col min="251" max="251" width="12.7109375" style="1" bestFit="1" customWidth="1"/>
    <col min="252" max="252" width="10" style="1" bestFit="1" customWidth="1"/>
    <col min="253" max="253" width="12.5703125" style="1" bestFit="1" customWidth="1"/>
    <col min="254" max="254" width="9.140625" style="1"/>
    <col min="255" max="255" width="11.5703125" style="1" bestFit="1" customWidth="1"/>
    <col min="256" max="256" width="12.5703125" style="1" bestFit="1" customWidth="1"/>
    <col min="257" max="257" width="9.140625" style="1"/>
    <col min="258" max="258" width="12.5703125" style="1" bestFit="1" customWidth="1"/>
    <col min="259" max="259" width="11.5703125" style="1" bestFit="1" customWidth="1"/>
    <col min="260" max="492" width="9.140625" style="1"/>
    <col min="493" max="493" width="56.140625" style="1" bestFit="1" customWidth="1"/>
    <col min="494" max="494" width="13.28515625" style="1" bestFit="1" customWidth="1"/>
    <col min="495" max="495" width="15.140625" style="1" bestFit="1" customWidth="1"/>
    <col min="496" max="496" width="5" style="1" customWidth="1"/>
    <col min="497" max="499" width="15.28515625" style="1" bestFit="1" customWidth="1"/>
    <col min="500" max="501" width="12.28515625" style="1" customWidth="1"/>
    <col min="502" max="502" width="16" style="1" bestFit="1" customWidth="1"/>
    <col min="503" max="504" width="15" style="1" customWidth="1"/>
    <col min="505" max="505" width="16" style="1" bestFit="1" customWidth="1"/>
    <col min="506" max="506" width="9.140625" style="1"/>
    <col min="507" max="507" width="12.7109375" style="1" bestFit="1" customWidth="1"/>
    <col min="508" max="508" width="10" style="1" bestFit="1" customWidth="1"/>
    <col min="509" max="509" width="12.5703125" style="1" bestFit="1" customWidth="1"/>
    <col min="510" max="510" width="9.140625" style="1"/>
    <col min="511" max="511" width="11.5703125" style="1" bestFit="1" customWidth="1"/>
    <col min="512" max="512" width="12.5703125" style="1" bestFit="1" customWidth="1"/>
    <col min="513" max="513" width="9.140625" style="1"/>
    <col min="514" max="514" width="12.5703125" style="1" bestFit="1" customWidth="1"/>
    <col min="515" max="515" width="11.5703125" style="1" bestFit="1" customWidth="1"/>
    <col min="516" max="748" width="9.140625" style="1"/>
    <col min="749" max="749" width="56.140625" style="1" bestFit="1" customWidth="1"/>
    <col min="750" max="750" width="13.28515625" style="1" bestFit="1" customWidth="1"/>
    <col min="751" max="751" width="15.140625" style="1" bestFit="1" customWidth="1"/>
    <col min="752" max="752" width="5" style="1" customWidth="1"/>
    <col min="753" max="755" width="15.28515625" style="1" bestFit="1" customWidth="1"/>
    <col min="756" max="757" width="12.28515625" style="1" customWidth="1"/>
    <col min="758" max="758" width="16" style="1" bestFit="1" customWidth="1"/>
    <col min="759" max="760" width="15" style="1" customWidth="1"/>
    <col min="761" max="761" width="16" style="1" bestFit="1" customWidth="1"/>
    <col min="762" max="762" width="9.140625" style="1"/>
    <col min="763" max="763" width="12.7109375" style="1" bestFit="1" customWidth="1"/>
    <col min="764" max="764" width="10" style="1" bestFit="1" customWidth="1"/>
    <col min="765" max="765" width="12.5703125" style="1" bestFit="1" customWidth="1"/>
    <col min="766" max="766" width="9.140625" style="1"/>
    <col min="767" max="767" width="11.5703125" style="1" bestFit="1" customWidth="1"/>
    <col min="768" max="768" width="12.5703125" style="1" bestFit="1" customWidth="1"/>
    <col min="769" max="769" width="9.140625" style="1"/>
    <col min="770" max="770" width="12.5703125" style="1" bestFit="1" customWidth="1"/>
    <col min="771" max="771" width="11.5703125" style="1" bestFit="1" customWidth="1"/>
    <col min="772" max="1004" width="9.140625" style="1"/>
    <col min="1005" max="1005" width="56.140625" style="1" bestFit="1" customWidth="1"/>
    <col min="1006" max="1006" width="13.28515625" style="1" bestFit="1" customWidth="1"/>
    <col min="1007" max="1007" width="15.140625" style="1" bestFit="1" customWidth="1"/>
    <col min="1008" max="1008" width="5" style="1" customWidth="1"/>
    <col min="1009" max="1011" width="15.28515625" style="1" bestFit="1" customWidth="1"/>
    <col min="1012" max="1013" width="12.28515625" style="1" customWidth="1"/>
    <col min="1014" max="1014" width="16" style="1" bestFit="1" customWidth="1"/>
    <col min="1015" max="1016" width="15" style="1" customWidth="1"/>
    <col min="1017" max="1017" width="16" style="1" bestFit="1" customWidth="1"/>
    <col min="1018" max="1018" width="9.140625" style="1"/>
    <col min="1019" max="1019" width="12.7109375" style="1" bestFit="1" customWidth="1"/>
    <col min="1020" max="1020" width="10" style="1" bestFit="1" customWidth="1"/>
    <col min="1021" max="1021" width="12.5703125" style="1" bestFit="1" customWidth="1"/>
    <col min="1022" max="1022" width="9.140625" style="1"/>
    <col min="1023" max="1023" width="11.5703125" style="1" bestFit="1" customWidth="1"/>
    <col min="1024" max="1024" width="12.5703125" style="1" bestFit="1" customWidth="1"/>
    <col min="1025" max="1025" width="9.140625" style="1"/>
    <col min="1026" max="1026" width="12.5703125" style="1" bestFit="1" customWidth="1"/>
    <col min="1027" max="1027" width="11.5703125" style="1" bestFit="1" customWidth="1"/>
    <col min="1028" max="1260" width="9.140625" style="1"/>
    <col min="1261" max="1261" width="56.140625" style="1" bestFit="1" customWidth="1"/>
    <col min="1262" max="1262" width="13.28515625" style="1" bestFit="1" customWidth="1"/>
    <col min="1263" max="1263" width="15.140625" style="1" bestFit="1" customWidth="1"/>
    <col min="1264" max="1264" width="5" style="1" customWidth="1"/>
    <col min="1265" max="1267" width="15.28515625" style="1" bestFit="1" customWidth="1"/>
    <col min="1268" max="1269" width="12.28515625" style="1" customWidth="1"/>
    <col min="1270" max="1270" width="16" style="1" bestFit="1" customWidth="1"/>
    <col min="1271" max="1272" width="15" style="1" customWidth="1"/>
    <col min="1273" max="1273" width="16" style="1" bestFit="1" customWidth="1"/>
    <col min="1274" max="1274" width="9.140625" style="1"/>
    <col min="1275" max="1275" width="12.7109375" style="1" bestFit="1" customWidth="1"/>
    <col min="1276" max="1276" width="10" style="1" bestFit="1" customWidth="1"/>
    <col min="1277" max="1277" width="12.5703125" style="1" bestFit="1" customWidth="1"/>
    <col min="1278" max="1278" width="9.140625" style="1"/>
    <col min="1279" max="1279" width="11.5703125" style="1" bestFit="1" customWidth="1"/>
    <col min="1280" max="1280" width="12.5703125" style="1" bestFit="1" customWidth="1"/>
    <col min="1281" max="1281" width="9.140625" style="1"/>
    <col min="1282" max="1282" width="12.5703125" style="1" bestFit="1" customWidth="1"/>
    <col min="1283" max="1283" width="11.5703125" style="1" bestFit="1" customWidth="1"/>
    <col min="1284" max="1516" width="9.140625" style="1"/>
    <col min="1517" max="1517" width="56.140625" style="1" bestFit="1" customWidth="1"/>
    <col min="1518" max="1518" width="13.28515625" style="1" bestFit="1" customWidth="1"/>
    <col min="1519" max="1519" width="15.140625" style="1" bestFit="1" customWidth="1"/>
    <col min="1520" max="1520" width="5" style="1" customWidth="1"/>
    <col min="1521" max="1523" width="15.28515625" style="1" bestFit="1" customWidth="1"/>
    <col min="1524" max="1525" width="12.28515625" style="1" customWidth="1"/>
    <col min="1526" max="1526" width="16" style="1" bestFit="1" customWidth="1"/>
    <col min="1527" max="1528" width="15" style="1" customWidth="1"/>
    <col min="1529" max="1529" width="16" style="1" bestFit="1" customWidth="1"/>
    <col min="1530" max="1530" width="9.140625" style="1"/>
    <col min="1531" max="1531" width="12.7109375" style="1" bestFit="1" customWidth="1"/>
    <col min="1532" max="1532" width="10" style="1" bestFit="1" customWidth="1"/>
    <col min="1533" max="1533" width="12.5703125" style="1" bestFit="1" customWidth="1"/>
    <col min="1534" max="1534" width="9.140625" style="1"/>
    <col min="1535" max="1535" width="11.5703125" style="1" bestFit="1" customWidth="1"/>
    <col min="1536" max="1536" width="12.5703125" style="1" bestFit="1" customWidth="1"/>
    <col min="1537" max="1537" width="9.140625" style="1"/>
    <col min="1538" max="1538" width="12.5703125" style="1" bestFit="1" customWidth="1"/>
    <col min="1539" max="1539" width="11.5703125" style="1" bestFit="1" customWidth="1"/>
    <col min="1540" max="1772" width="9.140625" style="1"/>
    <col min="1773" max="1773" width="56.140625" style="1" bestFit="1" customWidth="1"/>
    <col min="1774" max="1774" width="13.28515625" style="1" bestFit="1" customWidth="1"/>
    <col min="1775" max="1775" width="15.140625" style="1" bestFit="1" customWidth="1"/>
    <col min="1776" max="1776" width="5" style="1" customWidth="1"/>
    <col min="1777" max="1779" width="15.28515625" style="1" bestFit="1" customWidth="1"/>
    <col min="1780" max="1781" width="12.28515625" style="1" customWidth="1"/>
    <col min="1782" max="1782" width="16" style="1" bestFit="1" customWidth="1"/>
    <col min="1783" max="1784" width="15" style="1" customWidth="1"/>
    <col min="1785" max="1785" width="16" style="1" bestFit="1" customWidth="1"/>
    <col min="1786" max="1786" width="9.140625" style="1"/>
    <col min="1787" max="1787" width="12.7109375" style="1" bestFit="1" customWidth="1"/>
    <col min="1788" max="1788" width="10" style="1" bestFit="1" customWidth="1"/>
    <col min="1789" max="1789" width="12.5703125" style="1" bestFit="1" customWidth="1"/>
    <col min="1790" max="1790" width="9.140625" style="1"/>
    <col min="1791" max="1791" width="11.5703125" style="1" bestFit="1" customWidth="1"/>
    <col min="1792" max="1792" width="12.5703125" style="1" bestFit="1" customWidth="1"/>
    <col min="1793" max="1793" width="9.140625" style="1"/>
    <col min="1794" max="1794" width="12.5703125" style="1" bestFit="1" customWidth="1"/>
    <col min="1795" max="1795" width="11.5703125" style="1" bestFit="1" customWidth="1"/>
    <col min="1796" max="2028" width="9.140625" style="1"/>
    <col min="2029" max="2029" width="56.140625" style="1" bestFit="1" customWidth="1"/>
    <col min="2030" max="2030" width="13.28515625" style="1" bestFit="1" customWidth="1"/>
    <col min="2031" max="2031" width="15.140625" style="1" bestFit="1" customWidth="1"/>
    <col min="2032" max="2032" width="5" style="1" customWidth="1"/>
    <col min="2033" max="2035" width="15.28515625" style="1" bestFit="1" customWidth="1"/>
    <col min="2036" max="2037" width="12.28515625" style="1" customWidth="1"/>
    <col min="2038" max="2038" width="16" style="1" bestFit="1" customWidth="1"/>
    <col min="2039" max="2040" width="15" style="1" customWidth="1"/>
    <col min="2041" max="2041" width="16" style="1" bestFit="1" customWidth="1"/>
    <col min="2042" max="2042" width="9.140625" style="1"/>
    <col min="2043" max="2043" width="12.7109375" style="1" bestFit="1" customWidth="1"/>
    <col min="2044" max="2044" width="10" style="1" bestFit="1" customWidth="1"/>
    <col min="2045" max="2045" width="12.5703125" style="1" bestFit="1" customWidth="1"/>
    <col min="2046" max="2046" width="9.140625" style="1"/>
    <col min="2047" max="2047" width="11.5703125" style="1" bestFit="1" customWidth="1"/>
    <col min="2048" max="2048" width="12.5703125" style="1" bestFit="1" customWidth="1"/>
    <col min="2049" max="2049" width="9.140625" style="1"/>
    <col min="2050" max="2050" width="12.5703125" style="1" bestFit="1" customWidth="1"/>
    <col min="2051" max="2051" width="11.5703125" style="1" bestFit="1" customWidth="1"/>
    <col min="2052" max="2284" width="9.140625" style="1"/>
    <col min="2285" max="2285" width="56.140625" style="1" bestFit="1" customWidth="1"/>
    <col min="2286" max="2286" width="13.28515625" style="1" bestFit="1" customWidth="1"/>
    <col min="2287" max="2287" width="15.140625" style="1" bestFit="1" customWidth="1"/>
    <col min="2288" max="2288" width="5" style="1" customWidth="1"/>
    <col min="2289" max="2291" width="15.28515625" style="1" bestFit="1" customWidth="1"/>
    <col min="2292" max="2293" width="12.28515625" style="1" customWidth="1"/>
    <col min="2294" max="2294" width="16" style="1" bestFit="1" customWidth="1"/>
    <col min="2295" max="2296" width="15" style="1" customWidth="1"/>
    <col min="2297" max="2297" width="16" style="1" bestFit="1" customWidth="1"/>
    <col min="2298" max="2298" width="9.140625" style="1"/>
    <col min="2299" max="2299" width="12.7109375" style="1" bestFit="1" customWidth="1"/>
    <col min="2300" max="2300" width="10" style="1" bestFit="1" customWidth="1"/>
    <col min="2301" max="2301" width="12.5703125" style="1" bestFit="1" customWidth="1"/>
    <col min="2302" max="2302" width="9.140625" style="1"/>
    <col min="2303" max="2303" width="11.5703125" style="1" bestFit="1" customWidth="1"/>
    <col min="2304" max="2304" width="12.5703125" style="1" bestFit="1" customWidth="1"/>
    <col min="2305" max="2305" width="9.140625" style="1"/>
    <col min="2306" max="2306" width="12.5703125" style="1" bestFit="1" customWidth="1"/>
    <col min="2307" max="2307" width="11.5703125" style="1" bestFit="1" customWidth="1"/>
    <col min="2308" max="2540" width="9.140625" style="1"/>
    <col min="2541" max="2541" width="56.140625" style="1" bestFit="1" customWidth="1"/>
    <col min="2542" max="2542" width="13.28515625" style="1" bestFit="1" customWidth="1"/>
    <col min="2543" max="2543" width="15.140625" style="1" bestFit="1" customWidth="1"/>
    <col min="2544" max="2544" width="5" style="1" customWidth="1"/>
    <col min="2545" max="2547" width="15.28515625" style="1" bestFit="1" customWidth="1"/>
    <col min="2548" max="2549" width="12.28515625" style="1" customWidth="1"/>
    <col min="2550" max="2550" width="16" style="1" bestFit="1" customWidth="1"/>
    <col min="2551" max="2552" width="15" style="1" customWidth="1"/>
    <col min="2553" max="2553" width="16" style="1" bestFit="1" customWidth="1"/>
    <col min="2554" max="2554" width="9.140625" style="1"/>
    <col min="2555" max="2555" width="12.7109375" style="1" bestFit="1" customWidth="1"/>
    <col min="2556" max="2556" width="10" style="1" bestFit="1" customWidth="1"/>
    <col min="2557" max="2557" width="12.5703125" style="1" bestFit="1" customWidth="1"/>
    <col min="2558" max="2558" width="9.140625" style="1"/>
    <col min="2559" max="2559" width="11.5703125" style="1" bestFit="1" customWidth="1"/>
    <col min="2560" max="2560" width="12.5703125" style="1" bestFit="1" customWidth="1"/>
    <col min="2561" max="2561" width="9.140625" style="1"/>
    <col min="2562" max="2562" width="12.5703125" style="1" bestFit="1" customWidth="1"/>
    <col min="2563" max="2563" width="11.5703125" style="1" bestFit="1" customWidth="1"/>
    <col min="2564" max="2796" width="9.140625" style="1"/>
    <col min="2797" max="2797" width="56.140625" style="1" bestFit="1" customWidth="1"/>
    <col min="2798" max="2798" width="13.28515625" style="1" bestFit="1" customWidth="1"/>
    <col min="2799" max="2799" width="15.140625" style="1" bestFit="1" customWidth="1"/>
    <col min="2800" max="2800" width="5" style="1" customWidth="1"/>
    <col min="2801" max="2803" width="15.28515625" style="1" bestFit="1" customWidth="1"/>
    <col min="2804" max="2805" width="12.28515625" style="1" customWidth="1"/>
    <col min="2806" max="2806" width="16" style="1" bestFit="1" customWidth="1"/>
    <col min="2807" max="2808" width="15" style="1" customWidth="1"/>
    <col min="2809" max="2809" width="16" style="1" bestFit="1" customWidth="1"/>
    <col min="2810" max="2810" width="9.140625" style="1"/>
    <col min="2811" max="2811" width="12.7109375" style="1" bestFit="1" customWidth="1"/>
    <col min="2812" max="2812" width="10" style="1" bestFit="1" customWidth="1"/>
    <col min="2813" max="2813" width="12.5703125" style="1" bestFit="1" customWidth="1"/>
    <col min="2814" max="2814" width="9.140625" style="1"/>
    <col min="2815" max="2815" width="11.5703125" style="1" bestFit="1" customWidth="1"/>
    <col min="2816" max="2816" width="12.5703125" style="1" bestFit="1" customWidth="1"/>
    <col min="2817" max="2817" width="9.140625" style="1"/>
    <col min="2818" max="2818" width="12.5703125" style="1" bestFit="1" customWidth="1"/>
    <col min="2819" max="2819" width="11.5703125" style="1" bestFit="1" customWidth="1"/>
    <col min="2820" max="3052" width="9.140625" style="1"/>
    <col min="3053" max="3053" width="56.140625" style="1" bestFit="1" customWidth="1"/>
    <col min="3054" max="3054" width="13.28515625" style="1" bestFit="1" customWidth="1"/>
    <col min="3055" max="3055" width="15.140625" style="1" bestFit="1" customWidth="1"/>
    <col min="3056" max="3056" width="5" style="1" customWidth="1"/>
    <col min="3057" max="3059" width="15.28515625" style="1" bestFit="1" customWidth="1"/>
    <col min="3060" max="3061" width="12.28515625" style="1" customWidth="1"/>
    <col min="3062" max="3062" width="16" style="1" bestFit="1" customWidth="1"/>
    <col min="3063" max="3064" width="15" style="1" customWidth="1"/>
    <col min="3065" max="3065" width="16" style="1" bestFit="1" customWidth="1"/>
    <col min="3066" max="3066" width="9.140625" style="1"/>
    <col min="3067" max="3067" width="12.7109375" style="1" bestFit="1" customWidth="1"/>
    <col min="3068" max="3068" width="10" style="1" bestFit="1" customWidth="1"/>
    <col min="3069" max="3069" width="12.5703125" style="1" bestFit="1" customWidth="1"/>
    <col min="3070" max="3070" width="9.140625" style="1"/>
    <col min="3071" max="3071" width="11.5703125" style="1" bestFit="1" customWidth="1"/>
    <col min="3072" max="3072" width="12.5703125" style="1" bestFit="1" customWidth="1"/>
    <col min="3073" max="3073" width="9.140625" style="1"/>
    <col min="3074" max="3074" width="12.5703125" style="1" bestFit="1" customWidth="1"/>
    <col min="3075" max="3075" width="11.5703125" style="1" bestFit="1" customWidth="1"/>
    <col min="3076" max="3308" width="9.140625" style="1"/>
    <col min="3309" max="3309" width="56.140625" style="1" bestFit="1" customWidth="1"/>
    <col min="3310" max="3310" width="13.28515625" style="1" bestFit="1" customWidth="1"/>
    <col min="3311" max="3311" width="15.140625" style="1" bestFit="1" customWidth="1"/>
    <col min="3312" max="3312" width="5" style="1" customWidth="1"/>
    <col min="3313" max="3315" width="15.28515625" style="1" bestFit="1" customWidth="1"/>
    <col min="3316" max="3317" width="12.28515625" style="1" customWidth="1"/>
    <col min="3318" max="3318" width="16" style="1" bestFit="1" customWidth="1"/>
    <col min="3319" max="3320" width="15" style="1" customWidth="1"/>
    <col min="3321" max="3321" width="16" style="1" bestFit="1" customWidth="1"/>
    <col min="3322" max="3322" width="9.140625" style="1"/>
    <col min="3323" max="3323" width="12.7109375" style="1" bestFit="1" customWidth="1"/>
    <col min="3324" max="3324" width="10" style="1" bestFit="1" customWidth="1"/>
    <col min="3325" max="3325" width="12.5703125" style="1" bestFit="1" customWidth="1"/>
    <col min="3326" max="3326" width="9.140625" style="1"/>
    <col min="3327" max="3327" width="11.5703125" style="1" bestFit="1" customWidth="1"/>
    <col min="3328" max="3328" width="12.5703125" style="1" bestFit="1" customWidth="1"/>
    <col min="3329" max="3329" width="9.140625" style="1"/>
    <col min="3330" max="3330" width="12.5703125" style="1" bestFit="1" customWidth="1"/>
    <col min="3331" max="3331" width="11.5703125" style="1" bestFit="1" customWidth="1"/>
    <col min="3332" max="3564" width="9.140625" style="1"/>
    <col min="3565" max="3565" width="56.140625" style="1" bestFit="1" customWidth="1"/>
    <col min="3566" max="3566" width="13.28515625" style="1" bestFit="1" customWidth="1"/>
    <col min="3567" max="3567" width="15.140625" style="1" bestFit="1" customWidth="1"/>
    <col min="3568" max="3568" width="5" style="1" customWidth="1"/>
    <col min="3569" max="3571" width="15.28515625" style="1" bestFit="1" customWidth="1"/>
    <col min="3572" max="3573" width="12.28515625" style="1" customWidth="1"/>
    <col min="3574" max="3574" width="16" style="1" bestFit="1" customWidth="1"/>
    <col min="3575" max="3576" width="15" style="1" customWidth="1"/>
    <col min="3577" max="3577" width="16" style="1" bestFit="1" customWidth="1"/>
    <col min="3578" max="3578" width="9.140625" style="1"/>
    <col min="3579" max="3579" width="12.7109375" style="1" bestFit="1" customWidth="1"/>
    <col min="3580" max="3580" width="10" style="1" bestFit="1" customWidth="1"/>
    <col min="3581" max="3581" width="12.5703125" style="1" bestFit="1" customWidth="1"/>
    <col min="3582" max="3582" width="9.140625" style="1"/>
    <col min="3583" max="3583" width="11.5703125" style="1" bestFit="1" customWidth="1"/>
    <col min="3584" max="3584" width="12.5703125" style="1" bestFit="1" customWidth="1"/>
    <col min="3585" max="3585" width="9.140625" style="1"/>
    <col min="3586" max="3586" width="12.5703125" style="1" bestFit="1" customWidth="1"/>
    <col min="3587" max="3587" width="11.5703125" style="1" bestFit="1" customWidth="1"/>
    <col min="3588" max="3820" width="9.140625" style="1"/>
    <col min="3821" max="3821" width="56.140625" style="1" bestFit="1" customWidth="1"/>
    <col min="3822" max="3822" width="13.28515625" style="1" bestFit="1" customWidth="1"/>
    <col min="3823" max="3823" width="15.140625" style="1" bestFit="1" customWidth="1"/>
    <col min="3824" max="3824" width="5" style="1" customWidth="1"/>
    <col min="3825" max="3827" width="15.28515625" style="1" bestFit="1" customWidth="1"/>
    <col min="3828" max="3829" width="12.28515625" style="1" customWidth="1"/>
    <col min="3830" max="3830" width="16" style="1" bestFit="1" customWidth="1"/>
    <col min="3831" max="3832" width="15" style="1" customWidth="1"/>
    <col min="3833" max="3833" width="16" style="1" bestFit="1" customWidth="1"/>
    <col min="3834" max="3834" width="9.140625" style="1"/>
    <col min="3835" max="3835" width="12.7109375" style="1" bestFit="1" customWidth="1"/>
    <col min="3836" max="3836" width="10" style="1" bestFit="1" customWidth="1"/>
    <col min="3837" max="3837" width="12.5703125" style="1" bestFit="1" customWidth="1"/>
    <col min="3838" max="3838" width="9.140625" style="1"/>
    <col min="3839" max="3839" width="11.5703125" style="1" bestFit="1" customWidth="1"/>
    <col min="3840" max="3840" width="12.5703125" style="1" bestFit="1" customWidth="1"/>
    <col min="3841" max="3841" width="9.140625" style="1"/>
    <col min="3842" max="3842" width="12.5703125" style="1" bestFit="1" customWidth="1"/>
    <col min="3843" max="3843" width="11.5703125" style="1" bestFit="1" customWidth="1"/>
    <col min="3844" max="4076" width="9.140625" style="1"/>
    <col min="4077" max="4077" width="56.140625" style="1" bestFit="1" customWidth="1"/>
    <col min="4078" max="4078" width="13.28515625" style="1" bestFit="1" customWidth="1"/>
    <col min="4079" max="4079" width="15.140625" style="1" bestFit="1" customWidth="1"/>
    <col min="4080" max="4080" width="5" style="1" customWidth="1"/>
    <col min="4081" max="4083" width="15.28515625" style="1" bestFit="1" customWidth="1"/>
    <col min="4084" max="4085" width="12.28515625" style="1" customWidth="1"/>
    <col min="4086" max="4086" width="16" style="1" bestFit="1" customWidth="1"/>
    <col min="4087" max="4088" width="15" style="1" customWidth="1"/>
    <col min="4089" max="4089" width="16" style="1" bestFit="1" customWidth="1"/>
    <col min="4090" max="4090" width="9.140625" style="1"/>
    <col min="4091" max="4091" width="12.7109375" style="1" bestFit="1" customWidth="1"/>
    <col min="4092" max="4092" width="10" style="1" bestFit="1" customWidth="1"/>
    <col min="4093" max="4093" width="12.5703125" style="1" bestFit="1" customWidth="1"/>
    <col min="4094" max="4094" width="9.140625" style="1"/>
    <col min="4095" max="4095" width="11.5703125" style="1" bestFit="1" customWidth="1"/>
    <col min="4096" max="4096" width="12.5703125" style="1" bestFit="1" customWidth="1"/>
    <col min="4097" max="4097" width="9.140625" style="1"/>
    <col min="4098" max="4098" width="12.5703125" style="1" bestFit="1" customWidth="1"/>
    <col min="4099" max="4099" width="11.5703125" style="1" bestFit="1" customWidth="1"/>
    <col min="4100" max="4332" width="9.140625" style="1"/>
    <col min="4333" max="4333" width="56.140625" style="1" bestFit="1" customWidth="1"/>
    <col min="4334" max="4334" width="13.28515625" style="1" bestFit="1" customWidth="1"/>
    <col min="4335" max="4335" width="15.140625" style="1" bestFit="1" customWidth="1"/>
    <col min="4336" max="4336" width="5" style="1" customWidth="1"/>
    <col min="4337" max="4339" width="15.28515625" style="1" bestFit="1" customWidth="1"/>
    <col min="4340" max="4341" width="12.28515625" style="1" customWidth="1"/>
    <col min="4342" max="4342" width="16" style="1" bestFit="1" customWidth="1"/>
    <col min="4343" max="4344" width="15" style="1" customWidth="1"/>
    <col min="4345" max="4345" width="16" style="1" bestFit="1" customWidth="1"/>
    <col min="4346" max="4346" width="9.140625" style="1"/>
    <col min="4347" max="4347" width="12.7109375" style="1" bestFit="1" customWidth="1"/>
    <col min="4348" max="4348" width="10" style="1" bestFit="1" customWidth="1"/>
    <col min="4349" max="4349" width="12.5703125" style="1" bestFit="1" customWidth="1"/>
    <col min="4350" max="4350" width="9.140625" style="1"/>
    <col min="4351" max="4351" width="11.5703125" style="1" bestFit="1" customWidth="1"/>
    <col min="4352" max="4352" width="12.5703125" style="1" bestFit="1" customWidth="1"/>
    <col min="4353" max="4353" width="9.140625" style="1"/>
    <col min="4354" max="4354" width="12.5703125" style="1" bestFit="1" customWidth="1"/>
    <col min="4355" max="4355" width="11.5703125" style="1" bestFit="1" customWidth="1"/>
    <col min="4356" max="4588" width="9.140625" style="1"/>
    <col min="4589" max="4589" width="56.140625" style="1" bestFit="1" customWidth="1"/>
    <col min="4590" max="4590" width="13.28515625" style="1" bestFit="1" customWidth="1"/>
    <col min="4591" max="4591" width="15.140625" style="1" bestFit="1" customWidth="1"/>
    <col min="4592" max="4592" width="5" style="1" customWidth="1"/>
    <col min="4593" max="4595" width="15.28515625" style="1" bestFit="1" customWidth="1"/>
    <col min="4596" max="4597" width="12.28515625" style="1" customWidth="1"/>
    <col min="4598" max="4598" width="16" style="1" bestFit="1" customWidth="1"/>
    <col min="4599" max="4600" width="15" style="1" customWidth="1"/>
    <col min="4601" max="4601" width="16" style="1" bestFit="1" customWidth="1"/>
    <col min="4602" max="4602" width="9.140625" style="1"/>
    <col min="4603" max="4603" width="12.7109375" style="1" bestFit="1" customWidth="1"/>
    <col min="4604" max="4604" width="10" style="1" bestFit="1" customWidth="1"/>
    <col min="4605" max="4605" width="12.5703125" style="1" bestFit="1" customWidth="1"/>
    <col min="4606" max="4606" width="9.140625" style="1"/>
    <col min="4607" max="4607" width="11.5703125" style="1" bestFit="1" customWidth="1"/>
    <col min="4608" max="4608" width="12.5703125" style="1" bestFit="1" customWidth="1"/>
    <col min="4609" max="4609" width="9.140625" style="1"/>
    <col min="4610" max="4610" width="12.5703125" style="1" bestFit="1" customWidth="1"/>
    <col min="4611" max="4611" width="11.5703125" style="1" bestFit="1" customWidth="1"/>
    <col min="4612" max="4844" width="9.140625" style="1"/>
    <col min="4845" max="4845" width="56.140625" style="1" bestFit="1" customWidth="1"/>
    <col min="4846" max="4846" width="13.28515625" style="1" bestFit="1" customWidth="1"/>
    <col min="4847" max="4847" width="15.140625" style="1" bestFit="1" customWidth="1"/>
    <col min="4848" max="4848" width="5" style="1" customWidth="1"/>
    <col min="4849" max="4851" width="15.28515625" style="1" bestFit="1" customWidth="1"/>
    <col min="4852" max="4853" width="12.28515625" style="1" customWidth="1"/>
    <col min="4854" max="4854" width="16" style="1" bestFit="1" customWidth="1"/>
    <col min="4855" max="4856" width="15" style="1" customWidth="1"/>
    <col min="4857" max="4857" width="16" style="1" bestFit="1" customWidth="1"/>
    <col min="4858" max="4858" width="9.140625" style="1"/>
    <col min="4859" max="4859" width="12.7109375" style="1" bestFit="1" customWidth="1"/>
    <col min="4860" max="4860" width="10" style="1" bestFit="1" customWidth="1"/>
    <col min="4861" max="4861" width="12.5703125" style="1" bestFit="1" customWidth="1"/>
    <col min="4862" max="4862" width="9.140625" style="1"/>
    <col min="4863" max="4863" width="11.5703125" style="1" bestFit="1" customWidth="1"/>
    <col min="4864" max="4864" width="12.5703125" style="1" bestFit="1" customWidth="1"/>
    <col min="4865" max="4865" width="9.140625" style="1"/>
    <col min="4866" max="4866" width="12.5703125" style="1" bestFit="1" customWidth="1"/>
    <col min="4867" max="4867" width="11.5703125" style="1" bestFit="1" customWidth="1"/>
    <col min="4868" max="5100" width="9.140625" style="1"/>
    <col min="5101" max="5101" width="56.140625" style="1" bestFit="1" customWidth="1"/>
    <col min="5102" max="5102" width="13.28515625" style="1" bestFit="1" customWidth="1"/>
    <col min="5103" max="5103" width="15.140625" style="1" bestFit="1" customWidth="1"/>
    <col min="5104" max="5104" width="5" style="1" customWidth="1"/>
    <col min="5105" max="5107" width="15.28515625" style="1" bestFit="1" customWidth="1"/>
    <col min="5108" max="5109" width="12.28515625" style="1" customWidth="1"/>
    <col min="5110" max="5110" width="16" style="1" bestFit="1" customWidth="1"/>
    <col min="5111" max="5112" width="15" style="1" customWidth="1"/>
    <col min="5113" max="5113" width="16" style="1" bestFit="1" customWidth="1"/>
    <col min="5114" max="5114" width="9.140625" style="1"/>
    <col min="5115" max="5115" width="12.7109375" style="1" bestFit="1" customWidth="1"/>
    <col min="5116" max="5116" width="10" style="1" bestFit="1" customWidth="1"/>
    <col min="5117" max="5117" width="12.5703125" style="1" bestFit="1" customWidth="1"/>
    <col min="5118" max="5118" width="9.140625" style="1"/>
    <col min="5119" max="5119" width="11.5703125" style="1" bestFit="1" customWidth="1"/>
    <col min="5120" max="5120" width="12.5703125" style="1" bestFit="1" customWidth="1"/>
    <col min="5121" max="5121" width="9.140625" style="1"/>
    <col min="5122" max="5122" width="12.5703125" style="1" bestFit="1" customWidth="1"/>
    <col min="5123" max="5123" width="11.5703125" style="1" bestFit="1" customWidth="1"/>
    <col min="5124" max="5356" width="9.140625" style="1"/>
    <col min="5357" max="5357" width="56.140625" style="1" bestFit="1" customWidth="1"/>
    <col min="5358" max="5358" width="13.28515625" style="1" bestFit="1" customWidth="1"/>
    <col min="5359" max="5359" width="15.140625" style="1" bestFit="1" customWidth="1"/>
    <col min="5360" max="5360" width="5" style="1" customWidth="1"/>
    <col min="5361" max="5363" width="15.28515625" style="1" bestFit="1" customWidth="1"/>
    <col min="5364" max="5365" width="12.28515625" style="1" customWidth="1"/>
    <col min="5366" max="5366" width="16" style="1" bestFit="1" customWidth="1"/>
    <col min="5367" max="5368" width="15" style="1" customWidth="1"/>
    <col min="5369" max="5369" width="16" style="1" bestFit="1" customWidth="1"/>
    <col min="5370" max="5370" width="9.140625" style="1"/>
    <col min="5371" max="5371" width="12.7109375" style="1" bestFit="1" customWidth="1"/>
    <col min="5372" max="5372" width="10" style="1" bestFit="1" customWidth="1"/>
    <col min="5373" max="5373" width="12.5703125" style="1" bestFit="1" customWidth="1"/>
    <col min="5374" max="5374" width="9.140625" style="1"/>
    <col min="5375" max="5375" width="11.5703125" style="1" bestFit="1" customWidth="1"/>
    <col min="5376" max="5376" width="12.5703125" style="1" bestFit="1" customWidth="1"/>
    <col min="5377" max="5377" width="9.140625" style="1"/>
    <col min="5378" max="5378" width="12.5703125" style="1" bestFit="1" customWidth="1"/>
    <col min="5379" max="5379" width="11.5703125" style="1" bestFit="1" customWidth="1"/>
    <col min="5380" max="5612" width="9.140625" style="1"/>
    <col min="5613" max="5613" width="56.140625" style="1" bestFit="1" customWidth="1"/>
    <col min="5614" max="5614" width="13.28515625" style="1" bestFit="1" customWidth="1"/>
    <col min="5615" max="5615" width="15.140625" style="1" bestFit="1" customWidth="1"/>
    <col min="5616" max="5616" width="5" style="1" customWidth="1"/>
    <col min="5617" max="5619" width="15.28515625" style="1" bestFit="1" customWidth="1"/>
    <col min="5620" max="5621" width="12.28515625" style="1" customWidth="1"/>
    <col min="5622" max="5622" width="16" style="1" bestFit="1" customWidth="1"/>
    <col min="5623" max="5624" width="15" style="1" customWidth="1"/>
    <col min="5625" max="5625" width="16" style="1" bestFit="1" customWidth="1"/>
    <col min="5626" max="5626" width="9.140625" style="1"/>
    <col min="5627" max="5627" width="12.7109375" style="1" bestFit="1" customWidth="1"/>
    <col min="5628" max="5628" width="10" style="1" bestFit="1" customWidth="1"/>
    <col min="5629" max="5629" width="12.5703125" style="1" bestFit="1" customWidth="1"/>
    <col min="5630" max="5630" width="9.140625" style="1"/>
    <col min="5631" max="5631" width="11.5703125" style="1" bestFit="1" customWidth="1"/>
    <col min="5632" max="5632" width="12.5703125" style="1" bestFit="1" customWidth="1"/>
    <col min="5633" max="5633" width="9.140625" style="1"/>
    <col min="5634" max="5634" width="12.5703125" style="1" bestFit="1" customWidth="1"/>
    <col min="5635" max="5635" width="11.5703125" style="1" bestFit="1" customWidth="1"/>
    <col min="5636" max="5868" width="9.140625" style="1"/>
    <col min="5869" max="5869" width="56.140625" style="1" bestFit="1" customWidth="1"/>
    <col min="5870" max="5870" width="13.28515625" style="1" bestFit="1" customWidth="1"/>
    <col min="5871" max="5871" width="15.140625" style="1" bestFit="1" customWidth="1"/>
    <col min="5872" max="5872" width="5" style="1" customWidth="1"/>
    <col min="5873" max="5875" width="15.28515625" style="1" bestFit="1" customWidth="1"/>
    <col min="5876" max="5877" width="12.28515625" style="1" customWidth="1"/>
    <col min="5878" max="5878" width="16" style="1" bestFit="1" customWidth="1"/>
    <col min="5879" max="5880" width="15" style="1" customWidth="1"/>
    <col min="5881" max="5881" width="16" style="1" bestFit="1" customWidth="1"/>
    <col min="5882" max="5882" width="9.140625" style="1"/>
    <col min="5883" max="5883" width="12.7109375" style="1" bestFit="1" customWidth="1"/>
    <col min="5884" max="5884" width="10" style="1" bestFit="1" customWidth="1"/>
    <col min="5885" max="5885" width="12.5703125" style="1" bestFit="1" customWidth="1"/>
    <col min="5886" max="5886" width="9.140625" style="1"/>
    <col min="5887" max="5887" width="11.5703125" style="1" bestFit="1" customWidth="1"/>
    <col min="5888" max="5888" width="12.5703125" style="1" bestFit="1" customWidth="1"/>
    <col min="5889" max="5889" width="9.140625" style="1"/>
    <col min="5890" max="5890" width="12.5703125" style="1" bestFit="1" customWidth="1"/>
    <col min="5891" max="5891" width="11.5703125" style="1" bestFit="1" customWidth="1"/>
    <col min="5892" max="6124" width="9.140625" style="1"/>
    <col min="6125" max="6125" width="56.140625" style="1" bestFit="1" customWidth="1"/>
    <col min="6126" max="6126" width="13.28515625" style="1" bestFit="1" customWidth="1"/>
    <col min="6127" max="6127" width="15.140625" style="1" bestFit="1" customWidth="1"/>
    <col min="6128" max="6128" width="5" style="1" customWidth="1"/>
    <col min="6129" max="6131" width="15.28515625" style="1" bestFit="1" customWidth="1"/>
    <col min="6132" max="6133" width="12.28515625" style="1" customWidth="1"/>
    <col min="6134" max="6134" width="16" style="1" bestFit="1" customWidth="1"/>
    <col min="6135" max="6136" width="15" style="1" customWidth="1"/>
    <col min="6137" max="6137" width="16" style="1" bestFit="1" customWidth="1"/>
    <col min="6138" max="6138" width="9.140625" style="1"/>
    <col min="6139" max="6139" width="12.7109375" style="1" bestFit="1" customWidth="1"/>
    <col min="6140" max="6140" width="10" style="1" bestFit="1" customWidth="1"/>
    <col min="6141" max="6141" width="12.5703125" style="1" bestFit="1" customWidth="1"/>
    <col min="6142" max="6142" width="9.140625" style="1"/>
    <col min="6143" max="6143" width="11.5703125" style="1" bestFit="1" customWidth="1"/>
    <col min="6144" max="6144" width="12.5703125" style="1" bestFit="1" customWidth="1"/>
    <col min="6145" max="6145" width="9.140625" style="1"/>
    <col min="6146" max="6146" width="12.5703125" style="1" bestFit="1" customWidth="1"/>
    <col min="6147" max="6147" width="11.5703125" style="1" bestFit="1" customWidth="1"/>
    <col min="6148" max="6380" width="9.140625" style="1"/>
    <col min="6381" max="6381" width="56.140625" style="1" bestFit="1" customWidth="1"/>
    <col min="6382" max="6382" width="13.28515625" style="1" bestFit="1" customWidth="1"/>
    <col min="6383" max="6383" width="15.140625" style="1" bestFit="1" customWidth="1"/>
    <col min="6384" max="6384" width="5" style="1" customWidth="1"/>
    <col min="6385" max="6387" width="15.28515625" style="1" bestFit="1" customWidth="1"/>
    <col min="6388" max="6389" width="12.28515625" style="1" customWidth="1"/>
    <col min="6390" max="6390" width="16" style="1" bestFit="1" customWidth="1"/>
    <col min="6391" max="6392" width="15" style="1" customWidth="1"/>
    <col min="6393" max="6393" width="16" style="1" bestFit="1" customWidth="1"/>
    <col min="6394" max="6394" width="9.140625" style="1"/>
    <col min="6395" max="6395" width="12.7109375" style="1" bestFit="1" customWidth="1"/>
    <col min="6396" max="6396" width="10" style="1" bestFit="1" customWidth="1"/>
    <col min="6397" max="6397" width="12.5703125" style="1" bestFit="1" customWidth="1"/>
    <col min="6398" max="6398" width="9.140625" style="1"/>
    <col min="6399" max="6399" width="11.5703125" style="1" bestFit="1" customWidth="1"/>
    <col min="6400" max="6400" width="12.5703125" style="1" bestFit="1" customWidth="1"/>
    <col min="6401" max="6401" width="9.140625" style="1"/>
    <col min="6402" max="6402" width="12.5703125" style="1" bestFit="1" customWidth="1"/>
    <col min="6403" max="6403" width="11.5703125" style="1" bestFit="1" customWidth="1"/>
    <col min="6404" max="6636" width="9.140625" style="1"/>
    <col min="6637" max="6637" width="56.140625" style="1" bestFit="1" customWidth="1"/>
    <col min="6638" max="6638" width="13.28515625" style="1" bestFit="1" customWidth="1"/>
    <col min="6639" max="6639" width="15.140625" style="1" bestFit="1" customWidth="1"/>
    <col min="6640" max="6640" width="5" style="1" customWidth="1"/>
    <col min="6641" max="6643" width="15.28515625" style="1" bestFit="1" customWidth="1"/>
    <col min="6644" max="6645" width="12.28515625" style="1" customWidth="1"/>
    <col min="6646" max="6646" width="16" style="1" bestFit="1" customWidth="1"/>
    <col min="6647" max="6648" width="15" style="1" customWidth="1"/>
    <col min="6649" max="6649" width="16" style="1" bestFit="1" customWidth="1"/>
    <col min="6650" max="6650" width="9.140625" style="1"/>
    <col min="6651" max="6651" width="12.7109375" style="1" bestFit="1" customWidth="1"/>
    <col min="6652" max="6652" width="10" style="1" bestFit="1" customWidth="1"/>
    <col min="6653" max="6653" width="12.5703125" style="1" bestFit="1" customWidth="1"/>
    <col min="6654" max="6654" width="9.140625" style="1"/>
    <col min="6655" max="6655" width="11.5703125" style="1" bestFit="1" customWidth="1"/>
    <col min="6656" max="6656" width="12.5703125" style="1" bestFit="1" customWidth="1"/>
    <col min="6657" max="6657" width="9.140625" style="1"/>
    <col min="6658" max="6658" width="12.5703125" style="1" bestFit="1" customWidth="1"/>
    <col min="6659" max="6659" width="11.5703125" style="1" bestFit="1" customWidth="1"/>
    <col min="6660" max="6892" width="9.140625" style="1"/>
    <col min="6893" max="6893" width="56.140625" style="1" bestFit="1" customWidth="1"/>
    <col min="6894" max="6894" width="13.28515625" style="1" bestFit="1" customWidth="1"/>
    <col min="6895" max="6895" width="15.140625" style="1" bestFit="1" customWidth="1"/>
    <col min="6896" max="6896" width="5" style="1" customWidth="1"/>
    <col min="6897" max="6899" width="15.28515625" style="1" bestFit="1" customWidth="1"/>
    <col min="6900" max="6901" width="12.28515625" style="1" customWidth="1"/>
    <col min="6902" max="6902" width="16" style="1" bestFit="1" customWidth="1"/>
    <col min="6903" max="6904" width="15" style="1" customWidth="1"/>
    <col min="6905" max="6905" width="16" style="1" bestFit="1" customWidth="1"/>
    <col min="6906" max="6906" width="9.140625" style="1"/>
    <col min="6907" max="6907" width="12.7109375" style="1" bestFit="1" customWidth="1"/>
    <col min="6908" max="6908" width="10" style="1" bestFit="1" customWidth="1"/>
    <col min="6909" max="6909" width="12.5703125" style="1" bestFit="1" customWidth="1"/>
    <col min="6910" max="6910" width="9.140625" style="1"/>
    <col min="6911" max="6911" width="11.5703125" style="1" bestFit="1" customWidth="1"/>
    <col min="6912" max="6912" width="12.5703125" style="1" bestFit="1" customWidth="1"/>
    <col min="6913" max="6913" width="9.140625" style="1"/>
    <col min="6914" max="6914" width="12.5703125" style="1" bestFit="1" customWidth="1"/>
    <col min="6915" max="6915" width="11.5703125" style="1" bestFit="1" customWidth="1"/>
    <col min="6916" max="7148" width="9.140625" style="1"/>
    <col min="7149" max="7149" width="56.140625" style="1" bestFit="1" customWidth="1"/>
    <col min="7150" max="7150" width="13.28515625" style="1" bestFit="1" customWidth="1"/>
    <col min="7151" max="7151" width="15.140625" style="1" bestFit="1" customWidth="1"/>
    <col min="7152" max="7152" width="5" style="1" customWidth="1"/>
    <col min="7153" max="7155" width="15.28515625" style="1" bestFit="1" customWidth="1"/>
    <col min="7156" max="7157" width="12.28515625" style="1" customWidth="1"/>
    <col min="7158" max="7158" width="16" style="1" bestFit="1" customWidth="1"/>
    <col min="7159" max="7160" width="15" style="1" customWidth="1"/>
    <col min="7161" max="7161" width="16" style="1" bestFit="1" customWidth="1"/>
    <col min="7162" max="7162" width="9.140625" style="1"/>
    <col min="7163" max="7163" width="12.7109375" style="1" bestFit="1" customWidth="1"/>
    <col min="7164" max="7164" width="10" style="1" bestFit="1" customWidth="1"/>
    <col min="7165" max="7165" width="12.5703125" style="1" bestFit="1" customWidth="1"/>
    <col min="7166" max="7166" width="9.140625" style="1"/>
    <col min="7167" max="7167" width="11.5703125" style="1" bestFit="1" customWidth="1"/>
    <col min="7168" max="7168" width="12.5703125" style="1" bestFit="1" customWidth="1"/>
    <col min="7169" max="7169" width="9.140625" style="1"/>
    <col min="7170" max="7170" width="12.5703125" style="1" bestFit="1" customWidth="1"/>
    <col min="7171" max="7171" width="11.5703125" style="1" bestFit="1" customWidth="1"/>
    <col min="7172" max="7404" width="9.140625" style="1"/>
    <col min="7405" max="7405" width="56.140625" style="1" bestFit="1" customWidth="1"/>
    <col min="7406" max="7406" width="13.28515625" style="1" bestFit="1" customWidth="1"/>
    <col min="7407" max="7407" width="15.140625" style="1" bestFit="1" customWidth="1"/>
    <col min="7408" max="7408" width="5" style="1" customWidth="1"/>
    <col min="7409" max="7411" width="15.28515625" style="1" bestFit="1" customWidth="1"/>
    <col min="7412" max="7413" width="12.28515625" style="1" customWidth="1"/>
    <col min="7414" max="7414" width="16" style="1" bestFit="1" customWidth="1"/>
    <col min="7415" max="7416" width="15" style="1" customWidth="1"/>
    <col min="7417" max="7417" width="16" style="1" bestFit="1" customWidth="1"/>
    <col min="7418" max="7418" width="9.140625" style="1"/>
    <col min="7419" max="7419" width="12.7109375" style="1" bestFit="1" customWidth="1"/>
    <col min="7420" max="7420" width="10" style="1" bestFit="1" customWidth="1"/>
    <col min="7421" max="7421" width="12.5703125" style="1" bestFit="1" customWidth="1"/>
    <col min="7422" max="7422" width="9.140625" style="1"/>
    <col min="7423" max="7423" width="11.5703125" style="1" bestFit="1" customWidth="1"/>
    <col min="7424" max="7424" width="12.5703125" style="1" bestFit="1" customWidth="1"/>
    <col min="7425" max="7425" width="9.140625" style="1"/>
    <col min="7426" max="7426" width="12.5703125" style="1" bestFit="1" customWidth="1"/>
    <col min="7427" max="7427" width="11.5703125" style="1" bestFit="1" customWidth="1"/>
    <col min="7428" max="7660" width="9.140625" style="1"/>
    <col min="7661" max="7661" width="56.140625" style="1" bestFit="1" customWidth="1"/>
    <col min="7662" max="7662" width="13.28515625" style="1" bestFit="1" customWidth="1"/>
    <col min="7663" max="7663" width="15.140625" style="1" bestFit="1" customWidth="1"/>
    <col min="7664" max="7664" width="5" style="1" customWidth="1"/>
    <col min="7665" max="7667" width="15.28515625" style="1" bestFit="1" customWidth="1"/>
    <col min="7668" max="7669" width="12.28515625" style="1" customWidth="1"/>
    <col min="7670" max="7670" width="16" style="1" bestFit="1" customWidth="1"/>
    <col min="7671" max="7672" width="15" style="1" customWidth="1"/>
    <col min="7673" max="7673" width="16" style="1" bestFit="1" customWidth="1"/>
    <col min="7674" max="7674" width="9.140625" style="1"/>
    <col min="7675" max="7675" width="12.7109375" style="1" bestFit="1" customWidth="1"/>
    <col min="7676" max="7676" width="10" style="1" bestFit="1" customWidth="1"/>
    <col min="7677" max="7677" width="12.5703125" style="1" bestFit="1" customWidth="1"/>
    <col min="7678" max="7678" width="9.140625" style="1"/>
    <col min="7679" max="7679" width="11.5703125" style="1" bestFit="1" customWidth="1"/>
    <col min="7680" max="7680" width="12.5703125" style="1" bestFit="1" customWidth="1"/>
    <col min="7681" max="7681" width="9.140625" style="1"/>
    <col min="7682" max="7682" width="12.5703125" style="1" bestFit="1" customWidth="1"/>
    <col min="7683" max="7683" width="11.5703125" style="1" bestFit="1" customWidth="1"/>
    <col min="7684" max="7916" width="9.140625" style="1"/>
    <col min="7917" max="7917" width="56.140625" style="1" bestFit="1" customWidth="1"/>
    <col min="7918" max="7918" width="13.28515625" style="1" bestFit="1" customWidth="1"/>
    <col min="7919" max="7919" width="15.140625" style="1" bestFit="1" customWidth="1"/>
    <col min="7920" max="7920" width="5" style="1" customWidth="1"/>
    <col min="7921" max="7923" width="15.28515625" style="1" bestFit="1" customWidth="1"/>
    <col min="7924" max="7925" width="12.28515625" style="1" customWidth="1"/>
    <col min="7926" max="7926" width="16" style="1" bestFit="1" customWidth="1"/>
    <col min="7927" max="7928" width="15" style="1" customWidth="1"/>
    <col min="7929" max="7929" width="16" style="1" bestFit="1" customWidth="1"/>
    <col min="7930" max="7930" width="9.140625" style="1"/>
    <col min="7931" max="7931" width="12.7109375" style="1" bestFit="1" customWidth="1"/>
    <col min="7932" max="7932" width="10" style="1" bestFit="1" customWidth="1"/>
    <col min="7933" max="7933" width="12.5703125" style="1" bestFit="1" customWidth="1"/>
    <col min="7934" max="7934" width="9.140625" style="1"/>
    <col min="7935" max="7935" width="11.5703125" style="1" bestFit="1" customWidth="1"/>
    <col min="7936" max="7936" width="12.5703125" style="1" bestFit="1" customWidth="1"/>
    <col min="7937" max="7937" width="9.140625" style="1"/>
    <col min="7938" max="7938" width="12.5703125" style="1" bestFit="1" customWidth="1"/>
    <col min="7939" max="7939" width="11.5703125" style="1" bestFit="1" customWidth="1"/>
    <col min="7940" max="8172" width="9.140625" style="1"/>
    <col min="8173" max="8173" width="56.140625" style="1" bestFit="1" customWidth="1"/>
    <col min="8174" max="8174" width="13.28515625" style="1" bestFit="1" customWidth="1"/>
    <col min="8175" max="8175" width="15.140625" style="1" bestFit="1" customWidth="1"/>
    <col min="8176" max="8176" width="5" style="1" customWidth="1"/>
    <col min="8177" max="8179" width="15.28515625" style="1" bestFit="1" customWidth="1"/>
    <col min="8180" max="8181" width="12.28515625" style="1" customWidth="1"/>
    <col min="8182" max="8182" width="16" style="1" bestFit="1" customWidth="1"/>
    <col min="8183" max="8184" width="15" style="1" customWidth="1"/>
    <col min="8185" max="8185" width="16" style="1" bestFit="1" customWidth="1"/>
    <col min="8186" max="8186" width="9.140625" style="1"/>
    <col min="8187" max="8187" width="12.7109375" style="1" bestFit="1" customWidth="1"/>
    <col min="8188" max="8188" width="10" style="1" bestFit="1" customWidth="1"/>
    <col min="8189" max="8189" width="12.5703125" style="1" bestFit="1" customWidth="1"/>
    <col min="8190" max="8190" width="9.140625" style="1"/>
    <col min="8191" max="8191" width="11.5703125" style="1" bestFit="1" customWidth="1"/>
    <col min="8192" max="8192" width="12.5703125" style="1" bestFit="1" customWidth="1"/>
    <col min="8193" max="8193" width="9.140625" style="1"/>
    <col min="8194" max="8194" width="12.5703125" style="1" bestFit="1" customWidth="1"/>
    <col min="8195" max="8195" width="11.5703125" style="1" bestFit="1" customWidth="1"/>
    <col min="8196" max="8428" width="9.140625" style="1"/>
    <col min="8429" max="8429" width="56.140625" style="1" bestFit="1" customWidth="1"/>
    <col min="8430" max="8430" width="13.28515625" style="1" bestFit="1" customWidth="1"/>
    <col min="8431" max="8431" width="15.140625" style="1" bestFit="1" customWidth="1"/>
    <col min="8432" max="8432" width="5" style="1" customWidth="1"/>
    <col min="8433" max="8435" width="15.28515625" style="1" bestFit="1" customWidth="1"/>
    <col min="8436" max="8437" width="12.28515625" style="1" customWidth="1"/>
    <col min="8438" max="8438" width="16" style="1" bestFit="1" customWidth="1"/>
    <col min="8439" max="8440" width="15" style="1" customWidth="1"/>
    <col min="8441" max="8441" width="16" style="1" bestFit="1" customWidth="1"/>
    <col min="8442" max="8442" width="9.140625" style="1"/>
    <col min="8443" max="8443" width="12.7109375" style="1" bestFit="1" customWidth="1"/>
    <col min="8444" max="8444" width="10" style="1" bestFit="1" customWidth="1"/>
    <col min="8445" max="8445" width="12.5703125" style="1" bestFit="1" customWidth="1"/>
    <col min="8446" max="8446" width="9.140625" style="1"/>
    <col min="8447" max="8447" width="11.5703125" style="1" bestFit="1" customWidth="1"/>
    <col min="8448" max="8448" width="12.5703125" style="1" bestFit="1" customWidth="1"/>
    <col min="8449" max="8449" width="9.140625" style="1"/>
    <col min="8450" max="8450" width="12.5703125" style="1" bestFit="1" customWidth="1"/>
    <col min="8451" max="8451" width="11.5703125" style="1" bestFit="1" customWidth="1"/>
    <col min="8452" max="8684" width="9.140625" style="1"/>
    <col min="8685" max="8685" width="56.140625" style="1" bestFit="1" customWidth="1"/>
    <col min="8686" max="8686" width="13.28515625" style="1" bestFit="1" customWidth="1"/>
    <col min="8687" max="8687" width="15.140625" style="1" bestFit="1" customWidth="1"/>
    <col min="8688" max="8688" width="5" style="1" customWidth="1"/>
    <col min="8689" max="8691" width="15.28515625" style="1" bestFit="1" customWidth="1"/>
    <col min="8692" max="8693" width="12.28515625" style="1" customWidth="1"/>
    <col min="8694" max="8694" width="16" style="1" bestFit="1" customWidth="1"/>
    <col min="8695" max="8696" width="15" style="1" customWidth="1"/>
    <col min="8697" max="8697" width="16" style="1" bestFit="1" customWidth="1"/>
    <col min="8698" max="8698" width="9.140625" style="1"/>
    <col min="8699" max="8699" width="12.7109375" style="1" bestFit="1" customWidth="1"/>
    <col min="8700" max="8700" width="10" style="1" bestFit="1" customWidth="1"/>
    <col min="8701" max="8701" width="12.5703125" style="1" bestFit="1" customWidth="1"/>
    <col min="8702" max="8702" width="9.140625" style="1"/>
    <col min="8703" max="8703" width="11.5703125" style="1" bestFit="1" customWidth="1"/>
    <col min="8704" max="8704" width="12.5703125" style="1" bestFit="1" customWidth="1"/>
    <col min="8705" max="8705" width="9.140625" style="1"/>
    <col min="8706" max="8706" width="12.5703125" style="1" bestFit="1" customWidth="1"/>
    <col min="8707" max="8707" width="11.5703125" style="1" bestFit="1" customWidth="1"/>
    <col min="8708" max="8940" width="9.140625" style="1"/>
    <col min="8941" max="8941" width="56.140625" style="1" bestFit="1" customWidth="1"/>
    <col min="8942" max="8942" width="13.28515625" style="1" bestFit="1" customWidth="1"/>
    <col min="8943" max="8943" width="15.140625" style="1" bestFit="1" customWidth="1"/>
    <col min="8944" max="8944" width="5" style="1" customWidth="1"/>
    <col min="8945" max="8947" width="15.28515625" style="1" bestFit="1" customWidth="1"/>
    <col min="8948" max="8949" width="12.28515625" style="1" customWidth="1"/>
    <col min="8950" max="8950" width="16" style="1" bestFit="1" customWidth="1"/>
    <col min="8951" max="8952" width="15" style="1" customWidth="1"/>
    <col min="8953" max="8953" width="16" style="1" bestFit="1" customWidth="1"/>
    <col min="8954" max="8954" width="9.140625" style="1"/>
    <col min="8955" max="8955" width="12.7109375" style="1" bestFit="1" customWidth="1"/>
    <col min="8956" max="8956" width="10" style="1" bestFit="1" customWidth="1"/>
    <col min="8957" max="8957" width="12.5703125" style="1" bestFit="1" customWidth="1"/>
    <col min="8958" max="8958" width="9.140625" style="1"/>
    <col min="8959" max="8959" width="11.5703125" style="1" bestFit="1" customWidth="1"/>
    <col min="8960" max="8960" width="12.5703125" style="1" bestFit="1" customWidth="1"/>
    <col min="8961" max="8961" width="9.140625" style="1"/>
    <col min="8962" max="8962" width="12.5703125" style="1" bestFit="1" customWidth="1"/>
    <col min="8963" max="8963" width="11.5703125" style="1" bestFit="1" customWidth="1"/>
    <col min="8964" max="9196" width="9.140625" style="1"/>
    <col min="9197" max="9197" width="56.140625" style="1" bestFit="1" customWidth="1"/>
    <col min="9198" max="9198" width="13.28515625" style="1" bestFit="1" customWidth="1"/>
    <col min="9199" max="9199" width="15.140625" style="1" bestFit="1" customWidth="1"/>
    <col min="9200" max="9200" width="5" style="1" customWidth="1"/>
    <col min="9201" max="9203" width="15.28515625" style="1" bestFit="1" customWidth="1"/>
    <col min="9204" max="9205" width="12.28515625" style="1" customWidth="1"/>
    <col min="9206" max="9206" width="16" style="1" bestFit="1" customWidth="1"/>
    <col min="9207" max="9208" width="15" style="1" customWidth="1"/>
    <col min="9209" max="9209" width="16" style="1" bestFit="1" customWidth="1"/>
    <col min="9210" max="9210" width="9.140625" style="1"/>
    <col min="9211" max="9211" width="12.7109375" style="1" bestFit="1" customWidth="1"/>
    <col min="9212" max="9212" width="10" style="1" bestFit="1" customWidth="1"/>
    <col min="9213" max="9213" width="12.5703125" style="1" bestFit="1" customWidth="1"/>
    <col min="9214" max="9214" width="9.140625" style="1"/>
    <col min="9215" max="9215" width="11.5703125" style="1" bestFit="1" customWidth="1"/>
    <col min="9216" max="9216" width="12.5703125" style="1" bestFit="1" customWidth="1"/>
    <col min="9217" max="9217" width="9.140625" style="1"/>
    <col min="9218" max="9218" width="12.5703125" style="1" bestFit="1" customWidth="1"/>
    <col min="9219" max="9219" width="11.5703125" style="1" bestFit="1" customWidth="1"/>
    <col min="9220" max="9452" width="9.140625" style="1"/>
    <col min="9453" max="9453" width="56.140625" style="1" bestFit="1" customWidth="1"/>
    <col min="9454" max="9454" width="13.28515625" style="1" bestFit="1" customWidth="1"/>
    <col min="9455" max="9455" width="15.140625" style="1" bestFit="1" customWidth="1"/>
    <col min="9456" max="9456" width="5" style="1" customWidth="1"/>
    <col min="9457" max="9459" width="15.28515625" style="1" bestFit="1" customWidth="1"/>
    <col min="9460" max="9461" width="12.28515625" style="1" customWidth="1"/>
    <col min="9462" max="9462" width="16" style="1" bestFit="1" customWidth="1"/>
    <col min="9463" max="9464" width="15" style="1" customWidth="1"/>
    <col min="9465" max="9465" width="16" style="1" bestFit="1" customWidth="1"/>
    <col min="9466" max="9466" width="9.140625" style="1"/>
    <col min="9467" max="9467" width="12.7109375" style="1" bestFit="1" customWidth="1"/>
    <col min="9468" max="9468" width="10" style="1" bestFit="1" customWidth="1"/>
    <col min="9469" max="9469" width="12.5703125" style="1" bestFit="1" customWidth="1"/>
    <col min="9470" max="9470" width="9.140625" style="1"/>
    <col min="9471" max="9471" width="11.5703125" style="1" bestFit="1" customWidth="1"/>
    <col min="9472" max="9472" width="12.5703125" style="1" bestFit="1" customWidth="1"/>
    <col min="9473" max="9473" width="9.140625" style="1"/>
    <col min="9474" max="9474" width="12.5703125" style="1" bestFit="1" customWidth="1"/>
    <col min="9475" max="9475" width="11.5703125" style="1" bestFit="1" customWidth="1"/>
    <col min="9476" max="9708" width="9.140625" style="1"/>
    <col min="9709" max="9709" width="56.140625" style="1" bestFit="1" customWidth="1"/>
    <col min="9710" max="9710" width="13.28515625" style="1" bestFit="1" customWidth="1"/>
    <col min="9711" max="9711" width="15.140625" style="1" bestFit="1" customWidth="1"/>
    <col min="9712" max="9712" width="5" style="1" customWidth="1"/>
    <col min="9713" max="9715" width="15.28515625" style="1" bestFit="1" customWidth="1"/>
    <col min="9716" max="9717" width="12.28515625" style="1" customWidth="1"/>
    <col min="9718" max="9718" width="16" style="1" bestFit="1" customWidth="1"/>
    <col min="9719" max="9720" width="15" style="1" customWidth="1"/>
    <col min="9721" max="9721" width="16" style="1" bestFit="1" customWidth="1"/>
    <col min="9722" max="9722" width="9.140625" style="1"/>
    <col min="9723" max="9723" width="12.7109375" style="1" bestFit="1" customWidth="1"/>
    <col min="9724" max="9724" width="10" style="1" bestFit="1" customWidth="1"/>
    <col min="9725" max="9725" width="12.5703125" style="1" bestFit="1" customWidth="1"/>
    <col min="9726" max="9726" width="9.140625" style="1"/>
    <col min="9727" max="9727" width="11.5703125" style="1" bestFit="1" customWidth="1"/>
    <col min="9728" max="9728" width="12.5703125" style="1" bestFit="1" customWidth="1"/>
    <col min="9729" max="9729" width="9.140625" style="1"/>
    <col min="9730" max="9730" width="12.5703125" style="1" bestFit="1" customWidth="1"/>
    <col min="9731" max="9731" width="11.5703125" style="1" bestFit="1" customWidth="1"/>
    <col min="9732" max="9964" width="9.140625" style="1"/>
    <col min="9965" max="9965" width="56.140625" style="1" bestFit="1" customWidth="1"/>
    <col min="9966" max="9966" width="13.28515625" style="1" bestFit="1" customWidth="1"/>
    <col min="9967" max="9967" width="15.140625" style="1" bestFit="1" customWidth="1"/>
    <col min="9968" max="9968" width="5" style="1" customWidth="1"/>
    <col min="9969" max="9971" width="15.28515625" style="1" bestFit="1" customWidth="1"/>
    <col min="9972" max="9973" width="12.28515625" style="1" customWidth="1"/>
    <col min="9974" max="9974" width="16" style="1" bestFit="1" customWidth="1"/>
    <col min="9975" max="9976" width="15" style="1" customWidth="1"/>
    <col min="9977" max="9977" width="16" style="1" bestFit="1" customWidth="1"/>
    <col min="9978" max="9978" width="9.140625" style="1"/>
    <col min="9979" max="9979" width="12.7109375" style="1" bestFit="1" customWidth="1"/>
    <col min="9980" max="9980" width="10" style="1" bestFit="1" customWidth="1"/>
    <col min="9981" max="9981" width="12.5703125" style="1" bestFit="1" customWidth="1"/>
    <col min="9982" max="9982" width="9.140625" style="1"/>
    <col min="9983" max="9983" width="11.5703125" style="1" bestFit="1" customWidth="1"/>
    <col min="9984" max="9984" width="12.5703125" style="1" bestFit="1" customWidth="1"/>
    <col min="9985" max="9985" width="9.140625" style="1"/>
    <col min="9986" max="9986" width="12.5703125" style="1" bestFit="1" customWidth="1"/>
    <col min="9987" max="9987" width="11.5703125" style="1" bestFit="1" customWidth="1"/>
    <col min="9988" max="10220" width="9.140625" style="1"/>
    <col min="10221" max="10221" width="56.140625" style="1" bestFit="1" customWidth="1"/>
    <col min="10222" max="10222" width="13.28515625" style="1" bestFit="1" customWidth="1"/>
    <col min="10223" max="10223" width="15.140625" style="1" bestFit="1" customWidth="1"/>
    <col min="10224" max="10224" width="5" style="1" customWidth="1"/>
    <col min="10225" max="10227" width="15.28515625" style="1" bestFit="1" customWidth="1"/>
    <col min="10228" max="10229" width="12.28515625" style="1" customWidth="1"/>
    <col min="10230" max="10230" width="16" style="1" bestFit="1" customWidth="1"/>
    <col min="10231" max="10232" width="15" style="1" customWidth="1"/>
    <col min="10233" max="10233" width="16" style="1" bestFit="1" customWidth="1"/>
    <col min="10234" max="10234" width="9.140625" style="1"/>
    <col min="10235" max="10235" width="12.7109375" style="1" bestFit="1" customWidth="1"/>
    <col min="10236" max="10236" width="10" style="1" bestFit="1" customWidth="1"/>
    <col min="10237" max="10237" width="12.5703125" style="1" bestFit="1" customWidth="1"/>
    <col min="10238" max="10238" width="9.140625" style="1"/>
    <col min="10239" max="10239" width="11.5703125" style="1" bestFit="1" customWidth="1"/>
    <col min="10240" max="10240" width="12.5703125" style="1" bestFit="1" customWidth="1"/>
    <col min="10241" max="10241" width="9.140625" style="1"/>
    <col min="10242" max="10242" width="12.5703125" style="1" bestFit="1" customWidth="1"/>
    <col min="10243" max="10243" width="11.5703125" style="1" bestFit="1" customWidth="1"/>
    <col min="10244" max="10476" width="9.140625" style="1"/>
    <col min="10477" max="10477" width="56.140625" style="1" bestFit="1" customWidth="1"/>
    <col min="10478" max="10478" width="13.28515625" style="1" bestFit="1" customWidth="1"/>
    <col min="10479" max="10479" width="15.140625" style="1" bestFit="1" customWidth="1"/>
    <col min="10480" max="10480" width="5" style="1" customWidth="1"/>
    <col min="10481" max="10483" width="15.28515625" style="1" bestFit="1" customWidth="1"/>
    <col min="10484" max="10485" width="12.28515625" style="1" customWidth="1"/>
    <col min="10486" max="10486" width="16" style="1" bestFit="1" customWidth="1"/>
    <col min="10487" max="10488" width="15" style="1" customWidth="1"/>
    <col min="10489" max="10489" width="16" style="1" bestFit="1" customWidth="1"/>
    <col min="10490" max="10490" width="9.140625" style="1"/>
    <col min="10491" max="10491" width="12.7109375" style="1" bestFit="1" customWidth="1"/>
    <col min="10492" max="10492" width="10" style="1" bestFit="1" customWidth="1"/>
    <col min="10493" max="10493" width="12.5703125" style="1" bestFit="1" customWidth="1"/>
    <col min="10494" max="10494" width="9.140625" style="1"/>
    <col min="10495" max="10495" width="11.5703125" style="1" bestFit="1" customWidth="1"/>
    <col min="10496" max="10496" width="12.5703125" style="1" bestFit="1" customWidth="1"/>
    <col min="10497" max="10497" width="9.140625" style="1"/>
    <col min="10498" max="10498" width="12.5703125" style="1" bestFit="1" customWidth="1"/>
    <col min="10499" max="10499" width="11.5703125" style="1" bestFit="1" customWidth="1"/>
    <col min="10500" max="10732" width="9.140625" style="1"/>
    <col min="10733" max="10733" width="56.140625" style="1" bestFit="1" customWidth="1"/>
    <col min="10734" max="10734" width="13.28515625" style="1" bestFit="1" customWidth="1"/>
    <col min="10735" max="10735" width="15.140625" style="1" bestFit="1" customWidth="1"/>
    <col min="10736" max="10736" width="5" style="1" customWidth="1"/>
    <col min="10737" max="10739" width="15.28515625" style="1" bestFit="1" customWidth="1"/>
    <col min="10740" max="10741" width="12.28515625" style="1" customWidth="1"/>
    <col min="10742" max="10742" width="16" style="1" bestFit="1" customWidth="1"/>
    <col min="10743" max="10744" width="15" style="1" customWidth="1"/>
    <col min="10745" max="10745" width="16" style="1" bestFit="1" customWidth="1"/>
    <col min="10746" max="10746" width="9.140625" style="1"/>
    <col min="10747" max="10747" width="12.7109375" style="1" bestFit="1" customWidth="1"/>
    <col min="10748" max="10748" width="10" style="1" bestFit="1" customWidth="1"/>
    <col min="10749" max="10749" width="12.5703125" style="1" bestFit="1" customWidth="1"/>
    <col min="10750" max="10750" width="9.140625" style="1"/>
    <col min="10751" max="10751" width="11.5703125" style="1" bestFit="1" customWidth="1"/>
    <col min="10752" max="10752" width="12.5703125" style="1" bestFit="1" customWidth="1"/>
    <col min="10753" max="10753" width="9.140625" style="1"/>
    <col min="10754" max="10754" width="12.5703125" style="1" bestFit="1" customWidth="1"/>
    <col min="10755" max="10755" width="11.5703125" style="1" bestFit="1" customWidth="1"/>
    <col min="10756" max="10988" width="9.140625" style="1"/>
    <col min="10989" max="10989" width="56.140625" style="1" bestFit="1" customWidth="1"/>
    <col min="10990" max="10990" width="13.28515625" style="1" bestFit="1" customWidth="1"/>
    <col min="10991" max="10991" width="15.140625" style="1" bestFit="1" customWidth="1"/>
    <col min="10992" max="10992" width="5" style="1" customWidth="1"/>
    <col min="10993" max="10995" width="15.28515625" style="1" bestFit="1" customWidth="1"/>
    <col min="10996" max="10997" width="12.28515625" style="1" customWidth="1"/>
    <col min="10998" max="10998" width="16" style="1" bestFit="1" customWidth="1"/>
    <col min="10999" max="11000" width="15" style="1" customWidth="1"/>
    <col min="11001" max="11001" width="16" style="1" bestFit="1" customWidth="1"/>
    <col min="11002" max="11002" width="9.140625" style="1"/>
    <col min="11003" max="11003" width="12.7109375" style="1" bestFit="1" customWidth="1"/>
    <col min="11004" max="11004" width="10" style="1" bestFit="1" customWidth="1"/>
    <col min="11005" max="11005" width="12.5703125" style="1" bestFit="1" customWidth="1"/>
    <col min="11006" max="11006" width="9.140625" style="1"/>
    <col min="11007" max="11007" width="11.5703125" style="1" bestFit="1" customWidth="1"/>
    <col min="11008" max="11008" width="12.5703125" style="1" bestFit="1" customWidth="1"/>
    <col min="11009" max="11009" width="9.140625" style="1"/>
    <col min="11010" max="11010" width="12.5703125" style="1" bestFit="1" customWidth="1"/>
    <col min="11011" max="11011" width="11.5703125" style="1" bestFit="1" customWidth="1"/>
    <col min="11012" max="11244" width="9.140625" style="1"/>
    <col min="11245" max="11245" width="56.140625" style="1" bestFit="1" customWidth="1"/>
    <col min="11246" max="11246" width="13.28515625" style="1" bestFit="1" customWidth="1"/>
    <col min="11247" max="11247" width="15.140625" style="1" bestFit="1" customWidth="1"/>
    <col min="11248" max="11248" width="5" style="1" customWidth="1"/>
    <col min="11249" max="11251" width="15.28515625" style="1" bestFit="1" customWidth="1"/>
    <col min="11252" max="11253" width="12.28515625" style="1" customWidth="1"/>
    <col min="11254" max="11254" width="16" style="1" bestFit="1" customWidth="1"/>
    <col min="11255" max="11256" width="15" style="1" customWidth="1"/>
    <col min="11257" max="11257" width="16" style="1" bestFit="1" customWidth="1"/>
    <col min="11258" max="11258" width="9.140625" style="1"/>
    <col min="11259" max="11259" width="12.7109375" style="1" bestFit="1" customWidth="1"/>
    <col min="11260" max="11260" width="10" style="1" bestFit="1" customWidth="1"/>
    <col min="11261" max="11261" width="12.5703125" style="1" bestFit="1" customWidth="1"/>
    <col min="11262" max="11262" width="9.140625" style="1"/>
    <col min="11263" max="11263" width="11.5703125" style="1" bestFit="1" customWidth="1"/>
    <col min="11264" max="11264" width="12.5703125" style="1" bestFit="1" customWidth="1"/>
    <col min="11265" max="11265" width="9.140625" style="1"/>
    <col min="11266" max="11266" width="12.5703125" style="1" bestFit="1" customWidth="1"/>
    <col min="11267" max="11267" width="11.5703125" style="1" bestFit="1" customWidth="1"/>
    <col min="11268" max="11500" width="9.140625" style="1"/>
    <col min="11501" max="11501" width="56.140625" style="1" bestFit="1" customWidth="1"/>
    <col min="11502" max="11502" width="13.28515625" style="1" bestFit="1" customWidth="1"/>
    <col min="11503" max="11503" width="15.140625" style="1" bestFit="1" customWidth="1"/>
    <col min="11504" max="11504" width="5" style="1" customWidth="1"/>
    <col min="11505" max="11507" width="15.28515625" style="1" bestFit="1" customWidth="1"/>
    <col min="11508" max="11509" width="12.28515625" style="1" customWidth="1"/>
    <col min="11510" max="11510" width="16" style="1" bestFit="1" customWidth="1"/>
    <col min="11511" max="11512" width="15" style="1" customWidth="1"/>
    <col min="11513" max="11513" width="16" style="1" bestFit="1" customWidth="1"/>
    <col min="11514" max="11514" width="9.140625" style="1"/>
    <col min="11515" max="11515" width="12.7109375" style="1" bestFit="1" customWidth="1"/>
    <col min="11516" max="11516" width="10" style="1" bestFit="1" customWidth="1"/>
    <col min="11517" max="11517" width="12.5703125" style="1" bestFit="1" customWidth="1"/>
    <col min="11518" max="11518" width="9.140625" style="1"/>
    <col min="11519" max="11519" width="11.5703125" style="1" bestFit="1" customWidth="1"/>
    <col min="11520" max="11520" width="12.5703125" style="1" bestFit="1" customWidth="1"/>
    <col min="11521" max="11521" width="9.140625" style="1"/>
    <col min="11522" max="11522" width="12.5703125" style="1" bestFit="1" customWidth="1"/>
    <col min="11523" max="11523" width="11.5703125" style="1" bestFit="1" customWidth="1"/>
    <col min="11524" max="11756" width="9.140625" style="1"/>
    <col min="11757" max="11757" width="56.140625" style="1" bestFit="1" customWidth="1"/>
    <col min="11758" max="11758" width="13.28515625" style="1" bestFit="1" customWidth="1"/>
    <col min="11759" max="11759" width="15.140625" style="1" bestFit="1" customWidth="1"/>
    <col min="11760" max="11760" width="5" style="1" customWidth="1"/>
    <col min="11761" max="11763" width="15.28515625" style="1" bestFit="1" customWidth="1"/>
    <col min="11764" max="11765" width="12.28515625" style="1" customWidth="1"/>
    <col min="11766" max="11766" width="16" style="1" bestFit="1" customWidth="1"/>
    <col min="11767" max="11768" width="15" style="1" customWidth="1"/>
    <col min="11769" max="11769" width="16" style="1" bestFit="1" customWidth="1"/>
    <col min="11770" max="11770" width="9.140625" style="1"/>
    <col min="11771" max="11771" width="12.7109375" style="1" bestFit="1" customWidth="1"/>
    <col min="11772" max="11772" width="10" style="1" bestFit="1" customWidth="1"/>
    <col min="11773" max="11773" width="12.5703125" style="1" bestFit="1" customWidth="1"/>
    <col min="11774" max="11774" width="9.140625" style="1"/>
    <col min="11775" max="11775" width="11.5703125" style="1" bestFit="1" customWidth="1"/>
    <col min="11776" max="11776" width="12.5703125" style="1" bestFit="1" customWidth="1"/>
    <col min="11777" max="11777" width="9.140625" style="1"/>
    <col min="11778" max="11778" width="12.5703125" style="1" bestFit="1" customWidth="1"/>
    <col min="11779" max="11779" width="11.5703125" style="1" bestFit="1" customWidth="1"/>
    <col min="11780" max="12012" width="9.140625" style="1"/>
    <col min="12013" max="12013" width="56.140625" style="1" bestFit="1" customWidth="1"/>
    <col min="12014" max="12014" width="13.28515625" style="1" bestFit="1" customWidth="1"/>
    <col min="12015" max="12015" width="15.140625" style="1" bestFit="1" customWidth="1"/>
    <col min="12016" max="12016" width="5" style="1" customWidth="1"/>
    <col min="12017" max="12019" width="15.28515625" style="1" bestFit="1" customWidth="1"/>
    <col min="12020" max="12021" width="12.28515625" style="1" customWidth="1"/>
    <col min="12022" max="12022" width="16" style="1" bestFit="1" customWidth="1"/>
    <col min="12023" max="12024" width="15" style="1" customWidth="1"/>
    <col min="12025" max="12025" width="16" style="1" bestFit="1" customWidth="1"/>
    <col min="12026" max="12026" width="9.140625" style="1"/>
    <col min="12027" max="12027" width="12.7109375" style="1" bestFit="1" customWidth="1"/>
    <col min="12028" max="12028" width="10" style="1" bestFit="1" customWidth="1"/>
    <col min="12029" max="12029" width="12.5703125" style="1" bestFit="1" customWidth="1"/>
    <col min="12030" max="12030" width="9.140625" style="1"/>
    <col min="12031" max="12031" width="11.5703125" style="1" bestFit="1" customWidth="1"/>
    <col min="12032" max="12032" width="12.5703125" style="1" bestFit="1" customWidth="1"/>
    <col min="12033" max="12033" width="9.140625" style="1"/>
    <col min="12034" max="12034" width="12.5703125" style="1" bestFit="1" customWidth="1"/>
    <col min="12035" max="12035" width="11.5703125" style="1" bestFit="1" customWidth="1"/>
    <col min="12036" max="12268" width="9.140625" style="1"/>
    <col min="12269" max="12269" width="56.140625" style="1" bestFit="1" customWidth="1"/>
    <col min="12270" max="12270" width="13.28515625" style="1" bestFit="1" customWidth="1"/>
    <col min="12271" max="12271" width="15.140625" style="1" bestFit="1" customWidth="1"/>
    <col min="12272" max="12272" width="5" style="1" customWidth="1"/>
    <col min="12273" max="12275" width="15.28515625" style="1" bestFit="1" customWidth="1"/>
    <col min="12276" max="12277" width="12.28515625" style="1" customWidth="1"/>
    <col min="12278" max="12278" width="16" style="1" bestFit="1" customWidth="1"/>
    <col min="12279" max="12280" width="15" style="1" customWidth="1"/>
    <col min="12281" max="12281" width="16" style="1" bestFit="1" customWidth="1"/>
    <col min="12282" max="12282" width="9.140625" style="1"/>
    <col min="12283" max="12283" width="12.7109375" style="1" bestFit="1" customWidth="1"/>
    <col min="12284" max="12284" width="10" style="1" bestFit="1" customWidth="1"/>
    <col min="12285" max="12285" width="12.5703125" style="1" bestFit="1" customWidth="1"/>
    <col min="12286" max="12286" width="9.140625" style="1"/>
    <col min="12287" max="12287" width="11.5703125" style="1" bestFit="1" customWidth="1"/>
    <col min="12288" max="12288" width="12.5703125" style="1" bestFit="1" customWidth="1"/>
    <col min="12289" max="12289" width="9.140625" style="1"/>
    <col min="12290" max="12290" width="12.5703125" style="1" bestFit="1" customWidth="1"/>
    <col min="12291" max="12291" width="11.5703125" style="1" bestFit="1" customWidth="1"/>
    <col min="12292" max="12524" width="9.140625" style="1"/>
    <col min="12525" max="12525" width="56.140625" style="1" bestFit="1" customWidth="1"/>
    <col min="12526" max="12526" width="13.28515625" style="1" bestFit="1" customWidth="1"/>
    <col min="12527" max="12527" width="15.140625" style="1" bestFit="1" customWidth="1"/>
    <col min="12528" max="12528" width="5" style="1" customWidth="1"/>
    <col min="12529" max="12531" width="15.28515625" style="1" bestFit="1" customWidth="1"/>
    <col min="12532" max="12533" width="12.28515625" style="1" customWidth="1"/>
    <col min="12534" max="12534" width="16" style="1" bestFit="1" customWidth="1"/>
    <col min="12535" max="12536" width="15" style="1" customWidth="1"/>
    <col min="12537" max="12537" width="16" style="1" bestFit="1" customWidth="1"/>
    <col min="12538" max="12538" width="9.140625" style="1"/>
    <col min="12539" max="12539" width="12.7109375" style="1" bestFit="1" customWidth="1"/>
    <col min="12540" max="12540" width="10" style="1" bestFit="1" customWidth="1"/>
    <col min="12541" max="12541" width="12.5703125" style="1" bestFit="1" customWidth="1"/>
    <col min="12542" max="12542" width="9.140625" style="1"/>
    <col min="12543" max="12543" width="11.5703125" style="1" bestFit="1" customWidth="1"/>
    <col min="12544" max="12544" width="12.5703125" style="1" bestFit="1" customWidth="1"/>
    <col min="12545" max="12545" width="9.140625" style="1"/>
    <col min="12546" max="12546" width="12.5703125" style="1" bestFit="1" customWidth="1"/>
    <col min="12547" max="12547" width="11.5703125" style="1" bestFit="1" customWidth="1"/>
    <col min="12548" max="12780" width="9.140625" style="1"/>
    <col min="12781" max="12781" width="56.140625" style="1" bestFit="1" customWidth="1"/>
    <col min="12782" max="12782" width="13.28515625" style="1" bestFit="1" customWidth="1"/>
    <col min="12783" max="12783" width="15.140625" style="1" bestFit="1" customWidth="1"/>
    <col min="12784" max="12784" width="5" style="1" customWidth="1"/>
    <col min="12785" max="12787" width="15.28515625" style="1" bestFit="1" customWidth="1"/>
    <col min="12788" max="12789" width="12.28515625" style="1" customWidth="1"/>
    <col min="12790" max="12790" width="16" style="1" bestFit="1" customWidth="1"/>
    <col min="12791" max="12792" width="15" style="1" customWidth="1"/>
    <col min="12793" max="12793" width="16" style="1" bestFit="1" customWidth="1"/>
    <col min="12794" max="12794" width="9.140625" style="1"/>
    <col min="12795" max="12795" width="12.7109375" style="1" bestFit="1" customWidth="1"/>
    <col min="12796" max="12796" width="10" style="1" bestFit="1" customWidth="1"/>
    <col min="12797" max="12797" width="12.5703125" style="1" bestFit="1" customWidth="1"/>
    <col min="12798" max="12798" width="9.140625" style="1"/>
    <col min="12799" max="12799" width="11.5703125" style="1" bestFit="1" customWidth="1"/>
    <col min="12800" max="12800" width="12.5703125" style="1" bestFit="1" customWidth="1"/>
    <col min="12801" max="12801" width="9.140625" style="1"/>
    <col min="12802" max="12802" width="12.5703125" style="1" bestFit="1" customWidth="1"/>
    <col min="12803" max="12803" width="11.5703125" style="1" bestFit="1" customWidth="1"/>
    <col min="12804" max="13036" width="9.140625" style="1"/>
    <col min="13037" max="13037" width="56.140625" style="1" bestFit="1" customWidth="1"/>
    <col min="13038" max="13038" width="13.28515625" style="1" bestFit="1" customWidth="1"/>
    <col min="13039" max="13039" width="15.140625" style="1" bestFit="1" customWidth="1"/>
    <col min="13040" max="13040" width="5" style="1" customWidth="1"/>
    <col min="13041" max="13043" width="15.28515625" style="1" bestFit="1" customWidth="1"/>
    <col min="13044" max="13045" width="12.28515625" style="1" customWidth="1"/>
    <col min="13046" max="13046" width="16" style="1" bestFit="1" customWidth="1"/>
    <col min="13047" max="13048" width="15" style="1" customWidth="1"/>
    <col min="13049" max="13049" width="16" style="1" bestFit="1" customWidth="1"/>
    <col min="13050" max="13050" width="9.140625" style="1"/>
    <col min="13051" max="13051" width="12.7109375" style="1" bestFit="1" customWidth="1"/>
    <col min="13052" max="13052" width="10" style="1" bestFit="1" customWidth="1"/>
    <col min="13053" max="13053" width="12.5703125" style="1" bestFit="1" customWidth="1"/>
    <col min="13054" max="13054" width="9.140625" style="1"/>
    <col min="13055" max="13055" width="11.5703125" style="1" bestFit="1" customWidth="1"/>
    <col min="13056" max="13056" width="12.5703125" style="1" bestFit="1" customWidth="1"/>
    <col min="13057" max="13057" width="9.140625" style="1"/>
    <col min="13058" max="13058" width="12.5703125" style="1" bestFit="1" customWidth="1"/>
    <col min="13059" max="13059" width="11.5703125" style="1" bestFit="1" customWidth="1"/>
    <col min="13060" max="13292" width="9.140625" style="1"/>
    <col min="13293" max="13293" width="56.140625" style="1" bestFit="1" customWidth="1"/>
    <col min="13294" max="13294" width="13.28515625" style="1" bestFit="1" customWidth="1"/>
    <col min="13295" max="13295" width="15.140625" style="1" bestFit="1" customWidth="1"/>
    <col min="13296" max="13296" width="5" style="1" customWidth="1"/>
    <col min="13297" max="13299" width="15.28515625" style="1" bestFit="1" customWidth="1"/>
    <col min="13300" max="13301" width="12.28515625" style="1" customWidth="1"/>
    <col min="13302" max="13302" width="16" style="1" bestFit="1" customWidth="1"/>
    <col min="13303" max="13304" width="15" style="1" customWidth="1"/>
    <col min="13305" max="13305" width="16" style="1" bestFit="1" customWidth="1"/>
    <col min="13306" max="13306" width="9.140625" style="1"/>
    <col min="13307" max="13307" width="12.7109375" style="1" bestFit="1" customWidth="1"/>
    <col min="13308" max="13308" width="10" style="1" bestFit="1" customWidth="1"/>
    <col min="13309" max="13309" width="12.5703125" style="1" bestFit="1" customWidth="1"/>
    <col min="13310" max="13310" width="9.140625" style="1"/>
    <col min="13311" max="13311" width="11.5703125" style="1" bestFit="1" customWidth="1"/>
    <col min="13312" max="13312" width="12.5703125" style="1" bestFit="1" customWidth="1"/>
    <col min="13313" max="13313" width="9.140625" style="1"/>
    <col min="13314" max="13314" width="12.5703125" style="1" bestFit="1" customWidth="1"/>
    <col min="13315" max="13315" width="11.5703125" style="1" bestFit="1" customWidth="1"/>
    <col min="13316" max="13548" width="9.140625" style="1"/>
    <col min="13549" max="13549" width="56.140625" style="1" bestFit="1" customWidth="1"/>
    <col min="13550" max="13550" width="13.28515625" style="1" bestFit="1" customWidth="1"/>
    <col min="13551" max="13551" width="15.140625" style="1" bestFit="1" customWidth="1"/>
    <col min="13552" max="13552" width="5" style="1" customWidth="1"/>
    <col min="13553" max="13555" width="15.28515625" style="1" bestFit="1" customWidth="1"/>
    <col min="13556" max="13557" width="12.28515625" style="1" customWidth="1"/>
    <col min="13558" max="13558" width="16" style="1" bestFit="1" customWidth="1"/>
    <col min="13559" max="13560" width="15" style="1" customWidth="1"/>
    <col min="13561" max="13561" width="16" style="1" bestFit="1" customWidth="1"/>
    <col min="13562" max="13562" width="9.140625" style="1"/>
    <col min="13563" max="13563" width="12.7109375" style="1" bestFit="1" customWidth="1"/>
    <col min="13564" max="13564" width="10" style="1" bestFit="1" customWidth="1"/>
    <col min="13565" max="13565" width="12.5703125" style="1" bestFit="1" customWidth="1"/>
    <col min="13566" max="13566" width="9.140625" style="1"/>
    <col min="13567" max="13567" width="11.5703125" style="1" bestFit="1" customWidth="1"/>
    <col min="13568" max="13568" width="12.5703125" style="1" bestFit="1" customWidth="1"/>
    <col min="13569" max="13569" width="9.140625" style="1"/>
    <col min="13570" max="13570" width="12.5703125" style="1" bestFit="1" customWidth="1"/>
    <col min="13571" max="13571" width="11.5703125" style="1" bestFit="1" customWidth="1"/>
    <col min="13572" max="13804" width="9.140625" style="1"/>
    <col min="13805" max="13805" width="56.140625" style="1" bestFit="1" customWidth="1"/>
    <col min="13806" max="13806" width="13.28515625" style="1" bestFit="1" customWidth="1"/>
    <col min="13807" max="13807" width="15.140625" style="1" bestFit="1" customWidth="1"/>
    <col min="13808" max="13808" width="5" style="1" customWidth="1"/>
    <col min="13809" max="13811" width="15.28515625" style="1" bestFit="1" customWidth="1"/>
    <col min="13812" max="13813" width="12.28515625" style="1" customWidth="1"/>
    <col min="13814" max="13814" width="16" style="1" bestFit="1" customWidth="1"/>
    <col min="13815" max="13816" width="15" style="1" customWidth="1"/>
    <col min="13817" max="13817" width="16" style="1" bestFit="1" customWidth="1"/>
    <col min="13818" max="13818" width="9.140625" style="1"/>
    <col min="13819" max="13819" width="12.7109375" style="1" bestFit="1" customWidth="1"/>
    <col min="13820" max="13820" width="10" style="1" bestFit="1" customWidth="1"/>
    <col min="13821" max="13821" width="12.5703125" style="1" bestFit="1" customWidth="1"/>
    <col min="13822" max="13822" width="9.140625" style="1"/>
    <col min="13823" max="13823" width="11.5703125" style="1" bestFit="1" customWidth="1"/>
    <col min="13824" max="13824" width="12.5703125" style="1" bestFit="1" customWidth="1"/>
    <col min="13825" max="13825" width="9.140625" style="1"/>
    <col min="13826" max="13826" width="12.5703125" style="1" bestFit="1" customWidth="1"/>
    <col min="13827" max="13827" width="11.5703125" style="1" bestFit="1" customWidth="1"/>
    <col min="13828" max="14060" width="9.140625" style="1"/>
    <col min="14061" max="14061" width="56.140625" style="1" bestFit="1" customWidth="1"/>
    <col min="14062" max="14062" width="13.28515625" style="1" bestFit="1" customWidth="1"/>
    <col min="14063" max="14063" width="15.140625" style="1" bestFit="1" customWidth="1"/>
    <col min="14064" max="14064" width="5" style="1" customWidth="1"/>
    <col min="14065" max="14067" width="15.28515625" style="1" bestFit="1" customWidth="1"/>
    <col min="14068" max="14069" width="12.28515625" style="1" customWidth="1"/>
    <col min="14070" max="14070" width="16" style="1" bestFit="1" customWidth="1"/>
    <col min="14071" max="14072" width="15" style="1" customWidth="1"/>
    <col min="14073" max="14073" width="16" style="1" bestFit="1" customWidth="1"/>
    <col min="14074" max="14074" width="9.140625" style="1"/>
    <col min="14075" max="14075" width="12.7109375" style="1" bestFit="1" customWidth="1"/>
    <col min="14076" max="14076" width="10" style="1" bestFit="1" customWidth="1"/>
    <col min="14077" max="14077" width="12.5703125" style="1" bestFit="1" customWidth="1"/>
    <col min="14078" max="14078" width="9.140625" style="1"/>
    <col min="14079" max="14079" width="11.5703125" style="1" bestFit="1" customWidth="1"/>
    <col min="14080" max="14080" width="12.5703125" style="1" bestFit="1" customWidth="1"/>
    <col min="14081" max="14081" width="9.140625" style="1"/>
    <col min="14082" max="14082" width="12.5703125" style="1" bestFit="1" customWidth="1"/>
    <col min="14083" max="14083" width="11.5703125" style="1" bestFit="1" customWidth="1"/>
    <col min="14084" max="14316" width="9.140625" style="1"/>
    <col min="14317" max="14317" width="56.140625" style="1" bestFit="1" customWidth="1"/>
    <col min="14318" max="14318" width="13.28515625" style="1" bestFit="1" customWidth="1"/>
    <col min="14319" max="14319" width="15.140625" style="1" bestFit="1" customWidth="1"/>
    <col min="14320" max="14320" width="5" style="1" customWidth="1"/>
    <col min="14321" max="14323" width="15.28515625" style="1" bestFit="1" customWidth="1"/>
    <col min="14324" max="14325" width="12.28515625" style="1" customWidth="1"/>
    <col min="14326" max="14326" width="16" style="1" bestFit="1" customWidth="1"/>
    <col min="14327" max="14328" width="15" style="1" customWidth="1"/>
    <col min="14329" max="14329" width="16" style="1" bestFit="1" customWidth="1"/>
    <col min="14330" max="14330" width="9.140625" style="1"/>
    <col min="14331" max="14331" width="12.7109375" style="1" bestFit="1" customWidth="1"/>
    <col min="14332" max="14332" width="10" style="1" bestFit="1" customWidth="1"/>
    <col min="14333" max="14333" width="12.5703125" style="1" bestFit="1" customWidth="1"/>
    <col min="14334" max="14334" width="9.140625" style="1"/>
    <col min="14335" max="14335" width="11.5703125" style="1" bestFit="1" customWidth="1"/>
    <col min="14336" max="14336" width="12.5703125" style="1" bestFit="1" customWidth="1"/>
    <col min="14337" max="14337" width="9.140625" style="1"/>
    <col min="14338" max="14338" width="12.5703125" style="1" bestFit="1" customWidth="1"/>
    <col min="14339" max="14339" width="11.5703125" style="1" bestFit="1" customWidth="1"/>
    <col min="14340" max="14572" width="9.140625" style="1"/>
    <col min="14573" max="14573" width="56.140625" style="1" bestFit="1" customWidth="1"/>
    <col min="14574" max="14574" width="13.28515625" style="1" bestFit="1" customWidth="1"/>
    <col min="14575" max="14575" width="15.140625" style="1" bestFit="1" customWidth="1"/>
    <col min="14576" max="14576" width="5" style="1" customWidth="1"/>
    <col min="14577" max="14579" width="15.28515625" style="1" bestFit="1" customWidth="1"/>
    <col min="14580" max="14581" width="12.28515625" style="1" customWidth="1"/>
    <col min="14582" max="14582" width="16" style="1" bestFit="1" customWidth="1"/>
    <col min="14583" max="14584" width="15" style="1" customWidth="1"/>
    <col min="14585" max="14585" width="16" style="1" bestFit="1" customWidth="1"/>
    <col min="14586" max="14586" width="9.140625" style="1"/>
    <col min="14587" max="14587" width="12.7109375" style="1" bestFit="1" customWidth="1"/>
    <col min="14588" max="14588" width="10" style="1" bestFit="1" customWidth="1"/>
    <col min="14589" max="14589" width="12.5703125" style="1" bestFit="1" customWidth="1"/>
    <col min="14590" max="14590" width="9.140625" style="1"/>
    <col min="14591" max="14591" width="11.5703125" style="1" bestFit="1" customWidth="1"/>
    <col min="14592" max="14592" width="12.5703125" style="1" bestFit="1" customWidth="1"/>
    <col min="14593" max="14593" width="9.140625" style="1"/>
    <col min="14594" max="14594" width="12.5703125" style="1" bestFit="1" customWidth="1"/>
    <col min="14595" max="14595" width="11.5703125" style="1" bestFit="1" customWidth="1"/>
    <col min="14596" max="14828" width="9.140625" style="1"/>
    <col min="14829" max="14829" width="56.140625" style="1" bestFit="1" customWidth="1"/>
    <col min="14830" max="14830" width="13.28515625" style="1" bestFit="1" customWidth="1"/>
    <col min="14831" max="14831" width="15.140625" style="1" bestFit="1" customWidth="1"/>
    <col min="14832" max="14832" width="5" style="1" customWidth="1"/>
    <col min="14833" max="14835" width="15.28515625" style="1" bestFit="1" customWidth="1"/>
    <col min="14836" max="14837" width="12.28515625" style="1" customWidth="1"/>
    <col min="14838" max="14838" width="16" style="1" bestFit="1" customWidth="1"/>
    <col min="14839" max="14840" width="15" style="1" customWidth="1"/>
    <col min="14841" max="14841" width="16" style="1" bestFit="1" customWidth="1"/>
    <col min="14842" max="14842" width="9.140625" style="1"/>
    <col min="14843" max="14843" width="12.7109375" style="1" bestFit="1" customWidth="1"/>
    <col min="14844" max="14844" width="10" style="1" bestFit="1" customWidth="1"/>
    <col min="14845" max="14845" width="12.5703125" style="1" bestFit="1" customWidth="1"/>
    <col min="14846" max="14846" width="9.140625" style="1"/>
    <col min="14847" max="14847" width="11.5703125" style="1" bestFit="1" customWidth="1"/>
    <col min="14848" max="14848" width="12.5703125" style="1" bestFit="1" customWidth="1"/>
    <col min="14849" max="14849" width="9.140625" style="1"/>
    <col min="14850" max="14850" width="12.5703125" style="1" bestFit="1" customWidth="1"/>
    <col min="14851" max="14851" width="11.5703125" style="1" bestFit="1" customWidth="1"/>
    <col min="14852" max="15084" width="9.140625" style="1"/>
    <col min="15085" max="15085" width="56.140625" style="1" bestFit="1" customWidth="1"/>
    <col min="15086" max="15086" width="13.28515625" style="1" bestFit="1" customWidth="1"/>
    <col min="15087" max="15087" width="15.140625" style="1" bestFit="1" customWidth="1"/>
    <col min="15088" max="15088" width="5" style="1" customWidth="1"/>
    <col min="15089" max="15091" width="15.28515625" style="1" bestFit="1" customWidth="1"/>
    <col min="15092" max="15093" width="12.28515625" style="1" customWidth="1"/>
    <col min="15094" max="15094" width="16" style="1" bestFit="1" customWidth="1"/>
    <col min="15095" max="15096" width="15" style="1" customWidth="1"/>
    <col min="15097" max="15097" width="16" style="1" bestFit="1" customWidth="1"/>
    <col min="15098" max="15098" width="9.140625" style="1"/>
    <col min="15099" max="15099" width="12.7109375" style="1" bestFit="1" customWidth="1"/>
    <col min="15100" max="15100" width="10" style="1" bestFit="1" customWidth="1"/>
    <col min="15101" max="15101" width="12.5703125" style="1" bestFit="1" customWidth="1"/>
    <col min="15102" max="15102" width="9.140625" style="1"/>
    <col min="15103" max="15103" width="11.5703125" style="1" bestFit="1" customWidth="1"/>
    <col min="15104" max="15104" width="12.5703125" style="1" bestFit="1" customWidth="1"/>
    <col min="15105" max="15105" width="9.140625" style="1"/>
    <col min="15106" max="15106" width="12.5703125" style="1" bestFit="1" customWidth="1"/>
    <col min="15107" max="15107" width="11.5703125" style="1" bestFit="1" customWidth="1"/>
    <col min="15108" max="15340" width="9.140625" style="1"/>
    <col min="15341" max="15341" width="56.140625" style="1" bestFit="1" customWidth="1"/>
    <col min="15342" max="15342" width="13.28515625" style="1" bestFit="1" customWidth="1"/>
    <col min="15343" max="15343" width="15.140625" style="1" bestFit="1" customWidth="1"/>
    <col min="15344" max="15344" width="5" style="1" customWidth="1"/>
    <col min="15345" max="15347" width="15.28515625" style="1" bestFit="1" customWidth="1"/>
    <col min="15348" max="15349" width="12.28515625" style="1" customWidth="1"/>
    <col min="15350" max="15350" width="16" style="1" bestFit="1" customWidth="1"/>
    <col min="15351" max="15352" width="15" style="1" customWidth="1"/>
    <col min="15353" max="15353" width="16" style="1" bestFit="1" customWidth="1"/>
    <col min="15354" max="15354" width="9.140625" style="1"/>
    <col min="15355" max="15355" width="12.7109375" style="1" bestFit="1" customWidth="1"/>
    <col min="15356" max="15356" width="10" style="1" bestFit="1" customWidth="1"/>
    <col min="15357" max="15357" width="12.5703125" style="1" bestFit="1" customWidth="1"/>
    <col min="15358" max="15358" width="9.140625" style="1"/>
    <col min="15359" max="15359" width="11.5703125" style="1" bestFit="1" customWidth="1"/>
    <col min="15360" max="15360" width="12.5703125" style="1" bestFit="1" customWidth="1"/>
    <col min="15361" max="15361" width="9.140625" style="1"/>
    <col min="15362" max="15362" width="12.5703125" style="1" bestFit="1" customWidth="1"/>
    <col min="15363" max="15363" width="11.5703125" style="1" bestFit="1" customWidth="1"/>
    <col min="15364" max="15596" width="9.140625" style="1"/>
    <col min="15597" max="15597" width="56.140625" style="1" bestFit="1" customWidth="1"/>
    <col min="15598" max="15598" width="13.28515625" style="1" bestFit="1" customWidth="1"/>
    <col min="15599" max="15599" width="15.140625" style="1" bestFit="1" customWidth="1"/>
    <col min="15600" max="15600" width="5" style="1" customWidth="1"/>
    <col min="15601" max="15603" width="15.28515625" style="1" bestFit="1" customWidth="1"/>
    <col min="15604" max="15605" width="12.28515625" style="1" customWidth="1"/>
    <col min="15606" max="15606" width="16" style="1" bestFit="1" customWidth="1"/>
    <col min="15607" max="15608" width="15" style="1" customWidth="1"/>
    <col min="15609" max="15609" width="16" style="1" bestFit="1" customWidth="1"/>
    <col min="15610" max="15610" width="9.140625" style="1"/>
    <col min="15611" max="15611" width="12.7109375" style="1" bestFit="1" customWidth="1"/>
    <col min="15612" max="15612" width="10" style="1" bestFit="1" customWidth="1"/>
    <col min="15613" max="15613" width="12.5703125" style="1" bestFit="1" customWidth="1"/>
    <col min="15614" max="15614" width="9.140625" style="1"/>
    <col min="15615" max="15615" width="11.5703125" style="1" bestFit="1" customWidth="1"/>
    <col min="15616" max="15616" width="12.5703125" style="1" bestFit="1" customWidth="1"/>
    <col min="15617" max="15617" width="9.140625" style="1"/>
    <col min="15618" max="15618" width="12.5703125" style="1" bestFit="1" customWidth="1"/>
    <col min="15619" max="15619" width="11.5703125" style="1" bestFit="1" customWidth="1"/>
    <col min="15620" max="15852" width="9.140625" style="1"/>
    <col min="15853" max="15853" width="56.140625" style="1" bestFit="1" customWidth="1"/>
    <col min="15854" max="15854" width="13.28515625" style="1" bestFit="1" customWidth="1"/>
    <col min="15855" max="15855" width="15.140625" style="1" bestFit="1" customWidth="1"/>
    <col min="15856" max="15856" width="5" style="1" customWidth="1"/>
    <col min="15857" max="15859" width="15.28515625" style="1" bestFit="1" customWidth="1"/>
    <col min="15860" max="15861" width="12.28515625" style="1" customWidth="1"/>
    <col min="15862" max="15862" width="16" style="1" bestFit="1" customWidth="1"/>
    <col min="15863" max="15864" width="15" style="1" customWidth="1"/>
    <col min="15865" max="15865" width="16" style="1" bestFit="1" customWidth="1"/>
    <col min="15866" max="15866" width="9.140625" style="1"/>
    <col min="15867" max="15867" width="12.7109375" style="1" bestFit="1" customWidth="1"/>
    <col min="15868" max="15868" width="10" style="1" bestFit="1" customWidth="1"/>
    <col min="15869" max="15869" width="12.5703125" style="1" bestFit="1" customWidth="1"/>
    <col min="15870" max="15870" width="9.140625" style="1"/>
    <col min="15871" max="15871" width="11.5703125" style="1" bestFit="1" customWidth="1"/>
    <col min="15872" max="15872" width="12.5703125" style="1" bestFit="1" customWidth="1"/>
    <col min="15873" max="15873" width="9.140625" style="1"/>
    <col min="15874" max="15874" width="12.5703125" style="1" bestFit="1" customWidth="1"/>
    <col min="15875" max="15875" width="11.5703125" style="1" bestFit="1" customWidth="1"/>
    <col min="15876" max="16108" width="9.140625" style="1"/>
    <col min="16109" max="16109" width="56.140625" style="1" bestFit="1" customWidth="1"/>
    <col min="16110" max="16110" width="13.28515625" style="1" bestFit="1" customWidth="1"/>
    <col min="16111" max="16111" width="15.140625" style="1" bestFit="1" customWidth="1"/>
    <col min="16112" max="16112" width="5" style="1" customWidth="1"/>
    <col min="16113" max="16115" width="15.28515625" style="1" bestFit="1" customWidth="1"/>
    <col min="16116" max="16117" width="12.28515625" style="1" customWidth="1"/>
    <col min="16118" max="16118" width="16" style="1" bestFit="1" customWidth="1"/>
    <col min="16119" max="16120" width="15" style="1" customWidth="1"/>
    <col min="16121" max="16121" width="16" style="1" bestFit="1" customWidth="1"/>
    <col min="16122" max="16122" width="9.140625" style="1"/>
    <col min="16123" max="16123" width="12.7109375" style="1" bestFit="1" customWidth="1"/>
    <col min="16124" max="16124" width="10" style="1" bestFit="1" customWidth="1"/>
    <col min="16125" max="16125" width="12.5703125" style="1" bestFit="1" customWidth="1"/>
    <col min="16126" max="16126" width="9.140625" style="1"/>
    <col min="16127" max="16127" width="11.5703125" style="1" bestFit="1" customWidth="1"/>
    <col min="16128" max="16128" width="12.5703125" style="1" bestFit="1" customWidth="1"/>
    <col min="16129" max="16129" width="9.140625" style="1"/>
    <col min="16130" max="16130" width="12.5703125" style="1" bestFit="1" customWidth="1"/>
    <col min="16131" max="16131" width="11.5703125" style="1" bestFit="1" customWidth="1"/>
    <col min="16132" max="16376" width="9.140625" style="1"/>
    <col min="16377" max="16384" width="9.140625" style="1" customWidth="1"/>
  </cols>
  <sheetData>
    <row r="1" spans="1:12" ht="15.75" thickBot="1" x14ac:dyDescent="0.3">
      <c r="A1" s="57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2" ht="21" thickBot="1" x14ac:dyDescent="0.35">
      <c r="A2" s="69" t="s">
        <v>259</v>
      </c>
      <c r="D2" s="70">
        <v>43922</v>
      </c>
      <c r="F2" s="71" t="s">
        <v>113</v>
      </c>
      <c r="H2" s="71" t="s">
        <v>229</v>
      </c>
      <c r="I2" s="18"/>
      <c r="J2" s="18"/>
      <c r="K2" s="18"/>
      <c r="L2" s="18"/>
    </row>
    <row r="3" spans="1:12" x14ac:dyDescent="0.25">
      <c r="A3" s="19" t="s">
        <v>260</v>
      </c>
      <c r="B3" s="18"/>
      <c r="D3" s="18"/>
      <c r="E3" s="18"/>
      <c r="F3" s="18"/>
      <c r="G3" s="18"/>
      <c r="H3" s="18"/>
      <c r="I3" s="18"/>
      <c r="J3" s="18"/>
      <c r="K3" s="18"/>
      <c r="L3" s="18"/>
    </row>
    <row r="4" spans="1:12" x14ac:dyDescent="0.25">
      <c r="A4" s="20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2" x14ac:dyDescent="0.25">
      <c r="A5" s="20"/>
      <c r="B5" s="84" t="s">
        <v>151</v>
      </c>
      <c r="C5" s="85"/>
      <c r="D5" s="85"/>
      <c r="E5" s="85"/>
      <c r="F5" s="85"/>
      <c r="G5" s="85"/>
      <c r="H5" s="85"/>
      <c r="I5" s="85"/>
      <c r="J5" s="85"/>
      <c r="K5" s="85"/>
      <c r="L5" s="85"/>
    </row>
    <row r="6" spans="1:12" x14ac:dyDescent="0.25">
      <c r="A6" s="42"/>
      <c r="B6" s="30" t="s">
        <v>42</v>
      </c>
      <c r="C6" s="30" t="s">
        <v>234</v>
      </c>
      <c r="D6" s="30" t="s">
        <v>236</v>
      </c>
      <c r="E6" s="30" t="s">
        <v>238</v>
      </c>
      <c r="F6" s="30" t="s">
        <v>43</v>
      </c>
      <c r="G6" s="30" t="s">
        <v>239</v>
      </c>
      <c r="H6" s="30" t="s">
        <v>237</v>
      </c>
      <c r="I6" s="30" t="s">
        <v>250</v>
      </c>
      <c r="J6" s="30" t="s">
        <v>235</v>
      </c>
      <c r="K6" s="30" t="s">
        <v>249</v>
      </c>
      <c r="L6" s="30" t="s">
        <v>44</v>
      </c>
    </row>
    <row r="7" spans="1:12" x14ac:dyDescent="0.25">
      <c r="A7" s="44" t="s">
        <v>121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</row>
    <row r="8" spans="1:12" x14ac:dyDescent="0.25">
      <c r="A8" s="44" t="s">
        <v>146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</row>
    <row r="9" spans="1:12" x14ac:dyDescent="0.25">
      <c r="A9" s="1" t="s">
        <v>10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</row>
    <row r="10" spans="1:12" x14ac:dyDescent="0.25">
      <c r="A10" s="1" t="s">
        <v>115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</row>
    <row r="11" spans="1:12" x14ac:dyDescent="0.25">
      <c r="A11" s="22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2" x14ac:dyDescent="0.25">
      <c r="A12" s="44" t="s">
        <v>149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</row>
    <row r="13" spans="1:12" x14ac:dyDescent="0.25">
      <c r="A13" s="1" t="s">
        <v>116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</row>
    <row r="14" spans="1:12" x14ac:dyDescent="0.25">
      <c r="A14" s="21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 ht="15.75" thickBot="1" x14ac:dyDescent="0.3">
      <c r="A15" s="22" t="s">
        <v>122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</row>
    <row r="16" spans="1:12" ht="15.75" thickTop="1" x14ac:dyDescent="0.25">
      <c r="A16" s="22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</row>
    <row r="17" spans="1:12" ht="27" customHeight="1" x14ac:dyDescent="0.25">
      <c r="A17" s="44" t="s">
        <v>123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2" x14ac:dyDescent="0.25">
      <c r="A18" s="44" t="s">
        <v>143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x14ac:dyDescent="0.25">
      <c r="A19" s="1" t="s">
        <v>117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x14ac:dyDescent="0.25">
      <c r="A20" s="1" t="s">
        <v>1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1:12" x14ac:dyDescent="0.25">
      <c r="A21" s="1" t="s">
        <v>141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x14ac:dyDescent="0.25">
      <c r="A22" s="1" t="s">
        <v>142</v>
      </c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x14ac:dyDescent="0.25">
      <c r="A23" s="21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x14ac:dyDescent="0.25">
      <c r="A24" s="44" t="s">
        <v>26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x14ac:dyDescent="0.25">
      <c r="A25" s="43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x14ac:dyDescent="0.25">
      <c r="A26" s="44" t="s">
        <v>147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x14ac:dyDescent="0.25">
      <c r="A27" s="1" t="s">
        <v>119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x14ac:dyDescent="0.25">
      <c r="A28" s="1" t="s">
        <v>129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x14ac:dyDescent="0.25">
      <c r="A29" s="1" t="s">
        <v>120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x14ac:dyDescent="0.25">
      <c r="A30" s="1" t="s">
        <v>118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  <row r="31" spans="1:12" x14ac:dyDescent="0.25">
      <c r="A31" s="1" t="s">
        <v>130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</row>
    <row r="32" spans="1:12" x14ac:dyDescent="0.25">
      <c r="A32" s="20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</row>
    <row r="33" spans="1:12" x14ac:dyDescent="0.25">
      <c r="A33" s="44" t="s">
        <v>148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</row>
    <row r="34" spans="1:12" x14ac:dyDescent="0.25">
      <c r="A34" s="1" t="s">
        <v>144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</row>
    <row r="35" spans="1:12" x14ac:dyDescent="0.25">
      <c r="A35" s="1" t="s">
        <v>133</v>
      </c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</row>
    <row r="36" spans="1:12" x14ac:dyDescent="0.25">
      <c r="A36" s="1" t="s">
        <v>132</v>
      </c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</row>
    <row r="37" spans="1:12" x14ac:dyDescent="0.25">
      <c r="A37" s="1" t="s">
        <v>22</v>
      </c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</row>
    <row r="38" spans="1:12" x14ac:dyDescent="0.25">
      <c r="A38" s="1" t="s">
        <v>145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</row>
    <row r="39" spans="1:12" x14ac:dyDescent="0.25">
      <c r="A39" s="1" t="s">
        <v>114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</row>
    <row r="40" spans="1:12" x14ac:dyDescent="0.25">
      <c r="A40" s="20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</row>
    <row r="41" spans="1:12" x14ac:dyDescent="0.25">
      <c r="A41" s="44" t="s">
        <v>124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</row>
    <row r="42" spans="1:12" x14ac:dyDescent="0.25">
      <c r="A42" s="2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</row>
    <row r="43" spans="1:12" ht="15.75" thickBot="1" x14ac:dyDescent="0.3">
      <c r="A43" s="22" t="s">
        <v>122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</row>
    <row r="44" spans="1:12" ht="15.75" thickTop="1" x14ac:dyDescent="0.25">
      <c r="A44" s="17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2" x14ac:dyDescent="0.25">
      <c r="A45" s="35" t="s">
        <v>125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</row>
  </sheetData>
  <mergeCells count="1">
    <mergeCell ref="B5:L5"/>
  </mergeCells>
  <dataValidations count="3">
    <dataValidation type="list" allowBlank="1" showInputMessage="1" showErrorMessage="1" sqref="D2" xr:uid="{25F2BC53-8001-49DA-888F-8D90A945490C}">
      <formula1>Period</formula1>
    </dataValidation>
    <dataValidation type="list" allowBlank="1" showInputMessage="1" showErrorMessage="1" sqref="F2" xr:uid="{4ED28E32-181E-4C69-8A2D-CA9B9CC5EDD9}">
      <formula1>Currency</formula1>
    </dataValidation>
    <dataValidation type="list" allowBlank="1" showInputMessage="1" showErrorMessage="1" sqref="H2" xr:uid="{9847E630-8CFA-4A46-9CDB-79B02828C47A}">
      <formula1>PlaceValue</formula1>
    </dataValidation>
  </dataValidations>
  <pageMargins left="0.17" right="0.27" top="0.75" bottom="0.75" header="0.3" footer="0.3"/>
  <pageSetup scale="7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Q42"/>
  <sheetViews>
    <sheetView zoomScaleNormal="100" workbookViewId="0">
      <pane xSplit="1" ySplit="9" topLeftCell="G30" activePane="bottomRight" state="frozen"/>
      <selection activeCell="A16" sqref="A16"/>
      <selection pane="topRight" activeCell="A16" sqref="A16"/>
      <selection pane="bottomLeft" activeCell="A16" sqref="A16"/>
      <selection pane="bottomRight" activeCell="Q42" sqref="Q42"/>
    </sheetView>
  </sheetViews>
  <sheetFormatPr defaultRowHeight="15" x14ac:dyDescent="0.25"/>
  <cols>
    <col min="1" max="1" width="39.140625" bestFit="1" customWidth="1"/>
    <col min="2" max="2" width="13.85546875" customWidth="1"/>
    <col min="3" max="9" width="15" bestFit="1" customWidth="1"/>
    <col min="10" max="10" width="15" style="39" bestFit="1" customWidth="1"/>
    <col min="11" max="11" width="15" style="39" customWidth="1"/>
    <col min="12" max="12" width="15" bestFit="1" customWidth="1"/>
  </cols>
  <sheetData>
    <row r="1" spans="1:17" s="39" customFormat="1" x14ac:dyDescent="0.25"/>
    <row r="2" spans="1:17" s="39" customFormat="1" x14ac:dyDescent="0.25"/>
    <row r="3" spans="1:17" s="39" customFormat="1" x14ac:dyDescent="0.25"/>
    <row r="4" spans="1:17" ht="15.75" thickBot="1" x14ac:dyDescent="0.3">
      <c r="A4" s="57"/>
      <c r="M4" s="39"/>
      <c r="N4" s="39"/>
      <c r="O4" s="39"/>
      <c r="P4" s="39"/>
      <c r="Q4" s="39"/>
    </row>
    <row r="5" spans="1:17" ht="18.75" thickBot="1" x14ac:dyDescent="0.3">
      <c r="A5" s="68" t="s">
        <v>259</v>
      </c>
      <c r="C5" s="16"/>
      <c r="D5" s="72">
        <v>43922</v>
      </c>
      <c r="F5" s="71" t="s">
        <v>113</v>
      </c>
      <c r="G5" s="16"/>
      <c r="H5" s="71" t="s">
        <v>229</v>
      </c>
      <c r="I5" s="16"/>
      <c r="J5" s="16"/>
      <c r="K5" s="16"/>
      <c r="L5" s="46" t="s">
        <v>150</v>
      </c>
      <c r="M5" s="39"/>
      <c r="N5" s="39"/>
      <c r="O5" s="39"/>
      <c r="P5" s="39"/>
      <c r="Q5" s="39"/>
    </row>
    <row r="6" spans="1:17" x14ac:dyDescent="0.25">
      <c r="A6" s="19" t="s">
        <v>261</v>
      </c>
      <c r="J6"/>
      <c r="K6"/>
    </row>
    <row r="7" spans="1:17" x14ac:dyDescent="0.25">
      <c r="A7" s="20"/>
      <c r="J7"/>
      <c r="K7"/>
    </row>
    <row r="8" spans="1:17" ht="15.75" thickBot="1" x14ac:dyDescent="0.3">
      <c r="A8" s="20"/>
      <c r="J8"/>
      <c r="K8"/>
    </row>
    <row r="9" spans="1:17" x14ac:dyDescent="0.25">
      <c r="A9" s="45" t="s">
        <v>13</v>
      </c>
      <c r="B9" s="40" t="s">
        <v>42</v>
      </c>
      <c r="C9" s="40" t="s">
        <v>234</v>
      </c>
      <c r="D9" s="40" t="s">
        <v>236</v>
      </c>
      <c r="E9" s="40" t="s">
        <v>238</v>
      </c>
      <c r="F9" s="40" t="s">
        <v>43</v>
      </c>
      <c r="G9" s="40" t="s">
        <v>239</v>
      </c>
      <c r="H9" s="40" t="s">
        <v>237</v>
      </c>
      <c r="I9" s="40" t="s">
        <v>250</v>
      </c>
      <c r="J9" s="40" t="s">
        <v>235</v>
      </c>
      <c r="K9" s="47" t="s">
        <v>249</v>
      </c>
      <c r="L9" s="41" t="s">
        <v>44</v>
      </c>
      <c r="M9" s="74" t="s">
        <v>264</v>
      </c>
      <c r="N9" s="39"/>
      <c r="O9" s="39"/>
      <c r="P9" s="39"/>
      <c r="Q9" s="39"/>
    </row>
    <row r="10" spans="1:17" x14ac:dyDescent="0.25">
      <c r="A10" s="3" t="s">
        <v>135</v>
      </c>
      <c r="B10" s="8">
        <f>SUMIFS(Database!$E$3:$E$9482,Database!$B$3:$B$9482,PL_LC!B$9,Database!$R$3:$R$9482,PL_LC!$A10,Database!$C$3:$C$9482,PL_LC!$D$5)*$M10</f>
        <v>4258000</v>
      </c>
      <c r="C10" s="8">
        <f>SUMIFS(Database!$E$3:$E$9482,Database!$B$3:$B$9482,PL_LC!C$9,Database!$R$3:$R$9482,PL_LC!$A10,Database!$C$3:$C$9482,PL_LC!$D$5)*$M10</f>
        <v>78609</v>
      </c>
      <c r="D10" s="8">
        <f>SUMIFS(Database!$E$3:$E$9482,Database!$B$3:$B$9482,PL_LC!D$9,Database!$R$3:$R$9482,PL_LC!$A10,Database!$C$3:$C$9482,PL_LC!$D$5)*$M10</f>
        <v>112475</v>
      </c>
      <c r="E10" s="8">
        <f>SUMIFS(Database!$E$3:$E$9482,Database!$B$3:$B$9482,PL_LC!E$9,Database!$R$3:$R$9482,PL_LC!$A10,Database!$C$3:$C$9482,PL_LC!$D$5)*$M10</f>
        <v>324419</v>
      </c>
      <c r="F10" s="8">
        <f>SUMIFS(Database!$E$3:$E$9482,Database!$B$3:$B$9482,PL_LC!F$9,Database!$R$3:$R$9482,PL_LC!$A10,Database!$C$3:$C$9482,PL_LC!$D$5)*$M10</f>
        <v>3261447</v>
      </c>
      <c r="G10" s="8">
        <f>SUMIFS(Database!$E$3:$E$9482,Database!$B$3:$B$9482,PL_LC!G$9,Database!$R$3:$R$9482,PL_LC!$A10,Database!$C$3:$C$9482,PL_LC!$D$5)*$M10</f>
        <v>102602</v>
      </c>
      <c r="H10" s="8">
        <f>SUMIFS(Database!$E$3:$E$9482,Database!$B$3:$B$9482,PL_LC!H$9,Database!$R$3:$R$9482,PL_LC!$A10,Database!$C$3:$C$9482,PL_LC!$D$5)*$M10</f>
        <v>112863</v>
      </c>
      <c r="I10" s="8">
        <f>SUMIFS(Database!$E$3:$E$9482,Database!$B$3:$B$9482,PL_LC!I$9,Database!$R$3:$R$9482,PL_LC!$A10,Database!$C$3:$C$9482,PL_LC!$D$5)*$M10</f>
        <v>107571</v>
      </c>
      <c r="J10" s="8">
        <f>SUMIFS(Database!$E$3:$E$9482,Database!$B$3:$B$9482,PL_LC!J$9,Database!$R$3:$R$9482,PL_LC!$A10,Database!$C$3:$C$9482,PL_LC!$D$5)*$M10</f>
        <v>147611</v>
      </c>
      <c r="K10" s="8">
        <f>SUMIFS(Database!$E$3:$E$9482,Database!$B$3:$B$9482,PL_LC!K$9,Database!$R$3:$R$9482,PL_LC!$A10,Database!$C$3:$C$9482,PL_LC!$D$5)*$M10</f>
        <v>220785</v>
      </c>
      <c r="L10" s="9">
        <f>SUM(B10:K10)</f>
        <v>8726382</v>
      </c>
      <c r="M10" s="39">
        <f>VLOOKUP(A10,GL_Master!$C$1:$E$80,3,FALSE)</f>
        <v>-1</v>
      </c>
      <c r="N10" s="39"/>
      <c r="O10" s="39"/>
      <c r="P10" s="39"/>
      <c r="Q10" s="39"/>
    </row>
    <row r="11" spans="1:17" s="39" customFormat="1" x14ac:dyDescent="0.25">
      <c r="A11" s="3" t="s">
        <v>134</v>
      </c>
      <c r="B11" s="8">
        <f>SUMIFS(Database!$E$3:$E$9482,Database!$B$3:$B$9482,PL_LC!B$9,Database!$R$3:$R$9482,PL_LC!$A11,Database!$C$3:$C$9482,PL_LC!$D$5)*$M11</f>
        <v>33000</v>
      </c>
      <c r="C11" s="8">
        <f>SUMIFS(Database!$E$3:$E$9482,Database!$B$3:$B$9482,PL_LC!C$9,Database!$R$3:$R$9482,PL_LC!$A11,Database!$C$3:$C$9482,PL_LC!$D$5)*$M11</f>
        <v>609</v>
      </c>
      <c r="D11" s="8">
        <f>SUMIFS(Database!$E$3:$E$9482,Database!$B$3:$B$9482,PL_LC!D$9,Database!$R$3:$R$9482,PL_LC!$A11,Database!$C$3:$C$9482,PL_LC!$D$5)*$M11</f>
        <v>872</v>
      </c>
      <c r="E11" s="8">
        <f>SUMIFS(Database!$E$3:$E$9482,Database!$B$3:$B$9482,PL_LC!E$9,Database!$R$3:$R$9482,PL_LC!$A11,Database!$C$3:$C$9482,PL_LC!$D$5)*$M11</f>
        <v>2514</v>
      </c>
      <c r="F11" s="8">
        <f>SUMIFS(Database!$E$3:$E$9482,Database!$B$3:$B$9482,PL_LC!F$9,Database!$R$3:$R$9482,PL_LC!$A11,Database!$C$3:$C$9482,PL_LC!$D$5)*$M11</f>
        <v>25277</v>
      </c>
      <c r="G11" s="8">
        <f>SUMIFS(Database!$E$3:$E$9482,Database!$B$3:$B$9482,PL_LC!G$9,Database!$R$3:$R$9482,PL_LC!$A11,Database!$C$3:$C$9482,PL_LC!$D$5)*$M11</f>
        <v>795</v>
      </c>
      <c r="H11" s="8">
        <f>SUMIFS(Database!$E$3:$E$9482,Database!$B$3:$B$9482,PL_LC!H$9,Database!$R$3:$R$9482,PL_LC!$A11,Database!$C$3:$C$9482,PL_LC!$D$5)*$M11</f>
        <v>875</v>
      </c>
      <c r="I11" s="8">
        <f>SUMIFS(Database!$E$3:$E$9482,Database!$B$3:$B$9482,PL_LC!I$9,Database!$R$3:$R$9482,PL_LC!$A11,Database!$C$3:$C$9482,PL_LC!$D$5)*$M11</f>
        <v>834</v>
      </c>
      <c r="J11" s="8">
        <f>SUMIFS(Database!$E$3:$E$9482,Database!$B$3:$B$9482,PL_LC!J$9,Database!$R$3:$R$9482,PL_LC!$A11,Database!$C$3:$C$9482,PL_LC!$D$5)*$M11</f>
        <v>1144</v>
      </c>
      <c r="K11" s="8">
        <f>SUMIFS(Database!$E$3:$E$9482,Database!$B$3:$B$9482,PL_LC!K$9,Database!$R$3:$R$9482,PL_LC!$A11,Database!$C$3:$C$9482,PL_LC!$D$5)*$M11</f>
        <v>1711</v>
      </c>
      <c r="L11" s="9">
        <f>SUM(B11:K11)</f>
        <v>67631</v>
      </c>
      <c r="M11" s="39">
        <f>VLOOKUP(A11,GL_Master!$C$1:$E$80,3,FALSE)</f>
        <v>-1</v>
      </c>
    </row>
    <row r="12" spans="1:17" ht="15.75" thickBot="1" x14ac:dyDescent="0.3">
      <c r="A12" s="10" t="s">
        <v>44</v>
      </c>
      <c r="B12" s="61">
        <f>SUM(B10:B11)</f>
        <v>4291000</v>
      </c>
      <c r="C12" s="61">
        <f t="shared" ref="C12:L12" si="0">SUM(C10:C11)</f>
        <v>79218</v>
      </c>
      <c r="D12" s="61">
        <f t="shared" si="0"/>
        <v>113347</v>
      </c>
      <c r="E12" s="61">
        <f t="shared" si="0"/>
        <v>326933</v>
      </c>
      <c r="F12" s="61">
        <f t="shared" si="0"/>
        <v>3286724</v>
      </c>
      <c r="G12" s="61">
        <f t="shared" si="0"/>
        <v>103397</v>
      </c>
      <c r="H12" s="61">
        <f t="shared" si="0"/>
        <v>113738</v>
      </c>
      <c r="I12" s="61">
        <f t="shared" si="0"/>
        <v>108405</v>
      </c>
      <c r="J12" s="61">
        <f t="shared" si="0"/>
        <v>148755</v>
      </c>
      <c r="K12" s="61">
        <f t="shared" si="0"/>
        <v>222496</v>
      </c>
      <c r="L12" s="61">
        <f t="shared" si="0"/>
        <v>8794013</v>
      </c>
      <c r="M12" s="39"/>
      <c r="N12" s="39"/>
      <c r="O12" s="39"/>
      <c r="P12" s="39"/>
      <c r="Q12" s="39"/>
    </row>
    <row r="13" spans="1:17" x14ac:dyDescent="0.25">
      <c r="A13" s="3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60"/>
      <c r="M13" s="39"/>
      <c r="N13" s="39"/>
      <c r="O13" s="39"/>
      <c r="P13" s="39"/>
      <c r="Q13" s="39"/>
    </row>
    <row r="14" spans="1:17" x14ac:dyDescent="0.25">
      <c r="A14" s="3" t="s">
        <v>4</v>
      </c>
      <c r="B14" s="8">
        <f>SUMIFS(Database!$E$3:$E$9482,Database!$B$3:$B$9482,PL_LC!B$9,Database!$R$3:$R$9482,PL_LC!$A14,Database!$C$3:$C$9482,PL_LC!$D$5)*$M14</f>
        <v>13000</v>
      </c>
      <c r="C14" s="8">
        <f>SUMIFS(Database!$E$3:$E$9482,Database!$B$3:$B$9482,PL_LC!C$9,Database!$R$3:$R$9482,PL_LC!$A14,Database!$C$3:$C$9482,PL_LC!$D$5)*$M14</f>
        <v>239</v>
      </c>
      <c r="D14" s="8">
        <f>SUMIFS(Database!$E$3:$E$9482,Database!$B$3:$B$9482,PL_LC!D$9,Database!$R$3:$R$9482,PL_LC!$A14,Database!$C$3:$C$9482,PL_LC!$D$5)*$M14</f>
        <v>342</v>
      </c>
      <c r="E14" s="8">
        <f>SUMIFS(Database!$E$3:$E$9482,Database!$B$3:$B$9482,PL_LC!E$9,Database!$R$3:$R$9482,PL_LC!$A14,Database!$C$3:$C$9482,PL_LC!$D$5)*$M14</f>
        <v>990</v>
      </c>
      <c r="F14" s="8">
        <f>SUMIFS(Database!$E$3:$E$9482,Database!$B$3:$B$9482,PL_LC!F$9,Database!$R$3:$R$9482,PL_LC!$A14,Database!$C$3:$C$9482,PL_LC!$D$5)*$M14</f>
        <v>9958</v>
      </c>
      <c r="G14" s="8">
        <f>SUMIFS(Database!$E$3:$E$9482,Database!$B$3:$B$9482,PL_LC!G$9,Database!$R$3:$R$9482,PL_LC!$A14,Database!$C$3:$C$9482,PL_LC!$D$5)*$M14</f>
        <v>313</v>
      </c>
      <c r="H14" s="8">
        <f>SUMIFS(Database!$E$3:$E$9482,Database!$B$3:$B$9482,PL_LC!H$9,Database!$R$3:$R$9482,PL_LC!$A14,Database!$C$3:$C$9482,PL_LC!$D$5)*$M14</f>
        <v>346</v>
      </c>
      <c r="I14" s="8">
        <f>SUMIFS(Database!$E$3:$E$9482,Database!$B$3:$B$9482,PL_LC!I$9,Database!$R$3:$R$9482,PL_LC!$A14,Database!$C$3:$C$9482,PL_LC!$D$5)*$M14</f>
        <v>329</v>
      </c>
      <c r="J14" s="8">
        <f>SUMIFS(Database!$E$3:$E$9482,Database!$B$3:$B$9482,PL_LC!J$9,Database!$R$3:$R$9482,PL_LC!$A14,Database!$C$3:$C$9482,PL_LC!$D$5)*$M14</f>
        <v>451</v>
      </c>
      <c r="K14" s="8">
        <f>SUMIFS(Database!$E$3:$E$9482,Database!$B$3:$B$9482,PL_LC!K$9,Database!$R$3:$R$9482,PL_LC!$A14,Database!$C$3:$C$9482,PL_LC!$D$5)*$M14</f>
        <v>675</v>
      </c>
      <c r="L14" s="9">
        <f>SUM(B14:K14)</f>
        <v>26643</v>
      </c>
      <c r="M14" s="39">
        <f>VLOOKUP(A14,GL_Master!$C$1:$E$80,3,FALSE)</f>
        <v>1</v>
      </c>
      <c r="N14" s="39"/>
      <c r="O14" s="39"/>
      <c r="P14" s="39"/>
      <c r="Q14" s="39"/>
    </row>
    <row r="15" spans="1:17" x14ac:dyDescent="0.25">
      <c r="A15" s="3"/>
      <c r="B15" s="8"/>
      <c r="C15" s="8"/>
      <c r="D15" s="8"/>
      <c r="E15" s="8"/>
      <c r="F15" s="8"/>
      <c r="G15" s="8"/>
      <c r="H15" s="8"/>
      <c r="I15" s="8"/>
      <c r="J15" s="8"/>
      <c r="K15" s="8"/>
      <c r="L15" s="11"/>
      <c r="M15" s="39"/>
      <c r="N15" s="39"/>
      <c r="O15" s="39"/>
      <c r="P15" s="39"/>
      <c r="Q15" s="39"/>
    </row>
    <row r="16" spans="1:17" ht="15.75" thickBot="1" x14ac:dyDescent="0.3">
      <c r="A16" s="10" t="s">
        <v>45</v>
      </c>
      <c r="B16" s="61">
        <f>B12-B14</f>
        <v>4278000</v>
      </c>
      <c r="C16" s="61">
        <f t="shared" ref="C16:L16" si="1">C12-C14</f>
        <v>78979</v>
      </c>
      <c r="D16" s="61">
        <f t="shared" si="1"/>
        <v>113005</v>
      </c>
      <c r="E16" s="61">
        <f t="shared" si="1"/>
        <v>325943</v>
      </c>
      <c r="F16" s="61">
        <f t="shared" si="1"/>
        <v>3276766</v>
      </c>
      <c r="G16" s="61">
        <f t="shared" si="1"/>
        <v>103084</v>
      </c>
      <c r="H16" s="61">
        <f t="shared" si="1"/>
        <v>113392</v>
      </c>
      <c r="I16" s="61">
        <f t="shared" si="1"/>
        <v>108076</v>
      </c>
      <c r="J16" s="61">
        <f t="shared" si="1"/>
        <v>148304</v>
      </c>
      <c r="K16" s="61">
        <f t="shared" si="1"/>
        <v>221821</v>
      </c>
      <c r="L16" s="61">
        <f t="shared" si="1"/>
        <v>8767370</v>
      </c>
      <c r="M16" s="39"/>
      <c r="N16" s="39"/>
      <c r="O16" s="39"/>
      <c r="P16" s="39"/>
      <c r="Q16" s="39"/>
    </row>
    <row r="17" spans="1:17" x14ac:dyDescent="0.25">
      <c r="A17" s="10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3"/>
      <c r="M17" s="39"/>
      <c r="N17" s="39"/>
      <c r="O17" s="39"/>
      <c r="P17" s="39"/>
      <c r="Q17" s="39"/>
    </row>
    <row r="18" spans="1:17" x14ac:dyDescent="0.25">
      <c r="A18" s="3" t="s">
        <v>136</v>
      </c>
      <c r="B18" s="8">
        <f>SUMIFS(Database!$E$3:$E$9482,Database!$B$3:$B$9482,PL_LC!B$9,Database!$R$3:$R$9482,PL_LC!$A18,Database!$C$3:$C$9482,PL_LC!$D$5)*$M18</f>
        <v>66000</v>
      </c>
      <c r="C18" s="8">
        <f>SUMIFS(Database!$E$3:$E$9482,Database!$B$3:$B$9482,PL_LC!C$9,Database!$R$3:$R$9482,PL_LC!$A18,Database!$C$3:$C$9482,PL_LC!$D$5)*$M18</f>
        <v>1217</v>
      </c>
      <c r="D18" s="8">
        <f>SUMIFS(Database!$E$3:$E$9482,Database!$B$3:$B$9482,PL_LC!D$9,Database!$R$3:$R$9482,PL_LC!$A18,Database!$C$3:$C$9482,PL_LC!$D$5)*$M18</f>
        <v>1743</v>
      </c>
      <c r="E18" s="8">
        <f>SUMIFS(Database!$E$3:$E$9482,Database!$B$3:$B$9482,PL_LC!E$9,Database!$R$3:$R$9482,PL_LC!$A18,Database!$C$3:$C$9482,PL_LC!$D$5)*$M18</f>
        <v>5027</v>
      </c>
      <c r="F18" s="8">
        <f>SUMIFS(Database!$E$3:$E$9482,Database!$B$3:$B$9482,PL_LC!F$9,Database!$R$3:$R$9482,PL_LC!$A18,Database!$C$3:$C$9482,PL_LC!$D$5)*$M18</f>
        <v>50554</v>
      </c>
      <c r="G18" s="8">
        <f>SUMIFS(Database!$E$3:$E$9482,Database!$B$3:$B$9482,PL_LC!G$9,Database!$R$3:$R$9482,PL_LC!$A18,Database!$C$3:$C$9482,PL_LC!$D$5)*$M18</f>
        <v>1590</v>
      </c>
      <c r="H18" s="8">
        <f>SUMIFS(Database!$E$3:$E$9482,Database!$B$3:$B$9482,PL_LC!H$9,Database!$R$3:$R$9482,PL_LC!$A18,Database!$C$3:$C$9482,PL_LC!$D$5)*$M18</f>
        <v>1751</v>
      </c>
      <c r="I18" s="8">
        <f>SUMIFS(Database!$E$3:$E$9482,Database!$B$3:$B$9482,PL_LC!I$9,Database!$R$3:$R$9482,PL_LC!$A18,Database!$C$3:$C$9482,PL_LC!$D$5)*$M18</f>
        <v>1668</v>
      </c>
      <c r="J18" s="8">
        <f>SUMIFS(Database!$E$3:$E$9482,Database!$B$3:$B$9482,PL_LC!J$9,Database!$R$3:$R$9482,PL_LC!$A18,Database!$C$3:$C$9482,PL_LC!$D$5)*$M18</f>
        <v>2288</v>
      </c>
      <c r="K18" s="8">
        <f>SUMIFS(Database!$E$3:$E$9482,Database!$B$3:$B$9482,PL_LC!K$9,Database!$R$3:$R$9482,PL_LC!$A18,Database!$C$3:$C$9482,PL_LC!$D$5)*$M18</f>
        <v>3423</v>
      </c>
      <c r="L18" s="9">
        <f t="shared" ref="L18:L30" si="2">SUM(B18:K18)</f>
        <v>135261</v>
      </c>
      <c r="M18" s="39">
        <f>VLOOKUP(A18,GL_Master!$C$1:$E$80,3,FALSE)</f>
        <v>1</v>
      </c>
      <c r="N18" s="39"/>
      <c r="O18" s="39"/>
      <c r="P18" s="39"/>
      <c r="Q18" s="39"/>
    </row>
    <row r="19" spans="1:17" x14ac:dyDescent="0.25">
      <c r="A19" s="3" t="s">
        <v>137</v>
      </c>
      <c r="B19" s="8">
        <f>SUMIFS(Database!$E$3:$E$9482,Database!$B$3:$B$9482,PL_LC!B$9,Database!$R$3:$R$9482,PL_LC!$A19,Database!$C$3:$C$9482,PL_LC!$D$5)*$M19</f>
        <v>2000</v>
      </c>
      <c r="C19" s="8">
        <f>SUMIFS(Database!$E$3:$E$9482,Database!$B$3:$B$9482,PL_LC!C$9,Database!$R$3:$R$9482,PL_LC!$A19,Database!$C$3:$C$9482,PL_LC!$D$5)*$M19</f>
        <v>36</v>
      </c>
      <c r="D19" s="8">
        <f>SUMIFS(Database!$E$3:$E$9482,Database!$B$3:$B$9482,PL_LC!D$9,Database!$R$3:$R$9482,PL_LC!$A19,Database!$C$3:$C$9482,PL_LC!$D$5)*$M19</f>
        <v>52</v>
      </c>
      <c r="E19" s="8">
        <f>SUMIFS(Database!$E$3:$E$9482,Database!$B$3:$B$9482,PL_LC!E$9,Database!$R$3:$R$9482,PL_LC!$A19,Database!$C$3:$C$9482,PL_LC!$D$5)*$M19</f>
        <v>152</v>
      </c>
      <c r="F19" s="8">
        <f>SUMIFS(Database!$E$3:$E$9482,Database!$B$3:$B$9482,PL_LC!F$9,Database!$R$3:$R$9482,PL_LC!$A19,Database!$C$3:$C$9482,PL_LC!$D$5)*$M19</f>
        <v>1532</v>
      </c>
      <c r="G19" s="8">
        <f>SUMIFS(Database!$E$3:$E$9482,Database!$B$3:$B$9482,PL_LC!G$9,Database!$R$3:$R$9482,PL_LC!$A19,Database!$C$3:$C$9482,PL_LC!$D$5)*$M19</f>
        <v>48</v>
      </c>
      <c r="H19" s="8">
        <f>SUMIFS(Database!$E$3:$E$9482,Database!$B$3:$B$9482,PL_LC!H$9,Database!$R$3:$R$9482,PL_LC!$A19,Database!$C$3:$C$9482,PL_LC!$D$5)*$M19</f>
        <v>54</v>
      </c>
      <c r="I19" s="8">
        <f>SUMIFS(Database!$E$3:$E$9482,Database!$B$3:$B$9482,PL_LC!I$9,Database!$R$3:$R$9482,PL_LC!$A19,Database!$C$3:$C$9482,PL_LC!$D$5)*$M19</f>
        <v>50</v>
      </c>
      <c r="J19" s="8">
        <f>SUMIFS(Database!$E$3:$E$9482,Database!$B$3:$B$9482,PL_LC!J$9,Database!$R$3:$R$9482,PL_LC!$A19,Database!$C$3:$C$9482,PL_LC!$D$5)*$M19</f>
        <v>70</v>
      </c>
      <c r="K19" s="8">
        <f>SUMIFS(Database!$E$3:$E$9482,Database!$B$3:$B$9482,PL_LC!K$9,Database!$R$3:$R$9482,PL_LC!$A19,Database!$C$3:$C$9482,PL_LC!$D$5)*$M19</f>
        <v>104</v>
      </c>
      <c r="L19" s="9">
        <f t="shared" si="2"/>
        <v>4098</v>
      </c>
      <c r="M19" s="39">
        <f>VLOOKUP(A19,GL_Master!$C$1:$E$80,3,FALSE)</f>
        <v>1</v>
      </c>
      <c r="N19" s="39"/>
      <c r="O19" s="39"/>
      <c r="P19" s="39"/>
      <c r="Q19" s="39"/>
    </row>
    <row r="20" spans="1:17" x14ac:dyDescent="0.25">
      <c r="A20" s="3" t="s">
        <v>138</v>
      </c>
      <c r="B20" s="8">
        <f>SUMIFS(Database!$E$3:$E$9482,Database!$B$3:$B$9482,PL_LC!B$9,Database!$R$3:$R$9482,PL_LC!$A20,Database!$C$3:$C$9482,PL_LC!$D$5)*$M20</f>
        <v>6000</v>
      </c>
      <c r="C20" s="8">
        <f>SUMIFS(Database!$E$3:$E$9482,Database!$B$3:$B$9482,PL_LC!C$9,Database!$R$3:$R$9482,PL_LC!$A20,Database!$C$3:$C$9482,PL_LC!$D$5)*$M20</f>
        <v>111</v>
      </c>
      <c r="D20" s="8">
        <f>SUMIFS(Database!$E$3:$E$9482,Database!$B$3:$B$9482,PL_LC!D$9,Database!$R$3:$R$9482,PL_LC!$A20,Database!$C$3:$C$9482,PL_LC!$D$5)*$M20</f>
        <v>158</v>
      </c>
      <c r="E20" s="8">
        <f>SUMIFS(Database!$E$3:$E$9482,Database!$B$3:$B$9482,PL_LC!E$9,Database!$R$3:$R$9482,PL_LC!$A20,Database!$C$3:$C$9482,PL_LC!$D$5)*$M20</f>
        <v>457</v>
      </c>
      <c r="F20" s="8">
        <f>SUMIFS(Database!$E$3:$E$9482,Database!$B$3:$B$9482,PL_LC!F$9,Database!$R$3:$R$9482,PL_LC!$A20,Database!$C$3:$C$9482,PL_LC!$D$5)*$M20</f>
        <v>4596</v>
      </c>
      <c r="G20" s="8">
        <f>SUMIFS(Database!$E$3:$E$9482,Database!$B$3:$B$9482,PL_LC!G$9,Database!$R$3:$R$9482,PL_LC!$A20,Database!$C$3:$C$9482,PL_LC!$D$5)*$M20</f>
        <v>145</v>
      </c>
      <c r="H20" s="8">
        <f>SUMIFS(Database!$E$3:$E$9482,Database!$B$3:$B$9482,PL_LC!H$9,Database!$R$3:$R$9482,PL_LC!$A20,Database!$C$3:$C$9482,PL_LC!$D$5)*$M20</f>
        <v>159</v>
      </c>
      <c r="I20" s="8">
        <f>SUMIFS(Database!$E$3:$E$9482,Database!$B$3:$B$9482,PL_LC!I$9,Database!$R$3:$R$9482,PL_LC!$A20,Database!$C$3:$C$9482,PL_LC!$D$5)*$M20</f>
        <v>152</v>
      </c>
      <c r="J20" s="8">
        <f>SUMIFS(Database!$E$3:$E$9482,Database!$B$3:$B$9482,PL_LC!J$9,Database!$R$3:$R$9482,PL_LC!$A20,Database!$C$3:$C$9482,PL_LC!$D$5)*$M20</f>
        <v>208</v>
      </c>
      <c r="K20" s="8">
        <f>SUMIFS(Database!$E$3:$E$9482,Database!$B$3:$B$9482,PL_LC!K$9,Database!$R$3:$R$9482,PL_LC!$A20,Database!$C$3:$C$9482,PL_LC!$D$5)*$M20</f>
        <v>311</v>
      </c>
      <c r="L20" s="9">
        <f t="shared" si="2"/>
        <v>12297</v>
      </c>
      <c r="M20" s="39">
        <f>VLOOKUP(A20,GL_Master!$C$1:$E$80,3,FALSE)</f>
        <v>1</v>
      </c>
      <c r="N20" s="39"/>
      <c r="O20" s="39"/>
      <c r="P20" s="39"/>
      <c r="Q20" s="39"/>
    </row>
    <row r="21" spans="1:17" x14ac:dyDescent="0.25">
      <c r="A21" s="3" t="s">
        <v>139</v>
      </c>
      <c r="B21" s="8">
        <f>SUMIFS(Database!$E$3:$E$9482,Database!$B$3:$B$9482,PL_LC!B$9,Database!$R$3:$R$9482,PL_LC!$A21,Database!$C$3:$C$9482,PL_LC!$D$5)*$M21</f>
        <v>1000</v>
      </c>
      <c r="C21" s="8">
        <f>SUMIFS(Database!$E$3:$E$9482,Database!$B$3:$B$9482,PL_LC!C$9,Database!$R$3:$R$9482,PL_LC!$A21,Database!$C$3:$C$9482,PL_LC!$D$5)*$M21</f>
        <v>19</v>
      </c>
      <c r="D21" s="8">
        <f>SUMIFS(Database!$E$3:$E$9482,Database!$B$3:$B$9482,PL_LC!D$9,Database!$R$3:$R$9482,PL_LC!$A21,Database!$C$3:$C$9482,PL_LC!$D$5)*$M21</f>
        <v>27</v>
      </c>
      <c r="E21" s="8">
        <f>SUMIFS(Database!$E$3:$E$9482,Database!$B$3:$B$9482,PL_LC!E$9,Database!$R$3:$R$9482,PL_LC!$A21,Database!$C$3:$C$9482,PL_LC!$D$5)*$M21</f>
        <v>75</v>
      </c>
      <c r="F21" s="8">
        <f>SUMIFS(Database!$E$3:$E$9482,Database!$B$3:$B$9482,PL_LC!F$9,Database!$R$3:$R$9482,PL_LC!$A21,Database!$C$3:$C$9482,PL_LC!$D$5)*$M21</f>
        <v>766</v>
      </c>
      <c r="G21" s="8">
        <f>SUMIFS(Database!$E$3:$E$9482,Database!$B$3:$B$9482,PL_LC!G$9,Database!$R$3:$R$9482,PL_LC!$A21,Database!$C$3:$C$9482,PL_LC!$D$5)*$M21</f>
        <v>24</v>
      </c>
      <c r="H21" s="8">
        <f>SUMIFS(Database!$E$3:$E$9482,Database!$B$3:$B$9482,PL_LC!H$9,Database!$R$3:$R$9482,PL_LC!$A21,Database!$C$3:$C$9482,PL_LC!$D$5)*$M21</f>
        <v>26</v>
      </c>
      <c r="I21" s="8">
        <f>SUMIFS(Database!$E$3:$E$9482,Database!$B$3:$B$9482,PL_LC!I$9,Database!$R$3:$R$9482,PL_LC!$A21,Database!$C$3:$C$9482,PL_LC!$D$5)*$M21</f>
        <v>27</v>
      </c>
      <c r="J21" s="8">
        <f>SUMIFS(Database!$E$3:$E$9482,Database!$B$3:$B$9482,PL_LC!J$9,Database!$R$3:$R$9482,PL_LC!$A21,Database!$C$3:$C$9482,PL_LC!$D$5)*$M21</f>
        <v>34</v>
      </c>
      <c r="K21" s="8">
        <f>SUMIFS(Database!$E$3:$E$9482,Database!$B$3:$B$9482,PL_LC!K$9,Database!$R$3:$R$9482,PL_LC!$A21,Database!$C$3:$C$9482,PL_LC!$D$5)*$M21</f>
        <v>53</v>
      </c>
      <c r="L21" s="9">
        <f t="shared" si="2"/>
        <v>2051</v>
      </c>
      <c r="M21" s="39">
        <f>VLOOKUP(A21,GL_Master!$C$1:$E$80,3,FALSE)</f>
        <v>1</v>
      </c>
      <c r="N21" s="39"/>
      <c r="O21" s="39"/>
      <c r="P21" s="39"/>
      <c r="Q21" s="39"/>
    </row>
    <row r="22" spans="1:17" x14ac:dyDescent="0.25">
      <c r="A22" s="3" t="s">
        <v>8</v>
      </c>
      <c r="B22" s="8">
        <f>SUMIFS(Database!$E$3:$E$9482,Database!$B$3:$B$9482,PL_LC!B$9,Database!$R$3:$R$9482,PL_LC!$A22,Database!$C$3:$C$9482,PL_LC!$D$5)*$M22</f>
        <v>7000</v>
      </c>
      <c r="C22" s="8">
        <f>SUMIFS(Database!$E$3:$E$9482,Database!$B$3:$B$9482,PL_LC!C$9,Database!$R$3:$R$9482,PL_LC!$A22,Database!$C$3:$C$9482,PL_LC!$D$5)*$M22</f>
        <v>128</v>
      </c>
      <c r="D22" s="8">
        <f>SUMIFS(Database!$E$3:$E$9482,Database!$B$3:$B$9482,PL_LC!D$9,Database!$R$3:$R$9482,PL_LC!$A22,Database!$C$3:$C$9482,PL_LC!$D$5)*$M22</f>
        <v>184</v>
      </c>
      <c r="E22" s="8">
        <f>SUMIFS(Database!$E$3:$E$9482,Database!$B$3:$B$9482,PL_LC!E$9,Database!$R$3:$R$9482,PL_LC!$A22,Database!$C$3:$C$9482,PL_LC!$D$5)*$M22</f>
        <v>532</v>
      </c>
      <c r="F22" s="8">
        <f>SUMIFS(Database!$E$3:$E$9482,Database!$B$3:$B$9482,PL_LC!F$9,Database!$R$3:$R$9482,PL_LC!$A22,Database!$C$3:$C$9482,PL_LC!$D$5)*$M22</f>
        <v>5362</v>
      </c>
      <c r="G22" s="8">
        <f>SUMIFS(Database!$E$3:$E$9482,Database!$B$3:$B$9482,PL_LC!G$9,Database!$R$3:$R$9482,PL_LC!$A22,Database!$C$3:$C$9482,PL_LC!$D$5)*$M22</f>
        <v>168</v>
      </c>
      <c r="H22" s="8">
        <f>SUMIFS(Database!$E$3:$E$9482,Database!$B$3:$B$9482,PL_LC!H$9,Database!$R$3:$R$9482,PL_LC!$A22,Database!$C$3:$C$9482,PL_LC!$D$5)*$M22</f>
        <v>187</v>
      </c>
      <c r="I22" s="8">
        <f>SUMIFS(Database!$E$3:$E$9482,Database!$B$3:$B$9482,PL_LC!I$9,Database!$R$3:$R$9482,PL_LC!$A22,Database!$C$3:$C$9482,PL_LC!$D$5)*$M22</f>
        <v>177</v>
      </c>
      <c r="J22" s="8">
        <f>SUMIFS(Database!$E$3:$E$9482,Database!$B$3:$B$9482,PL_LC!J$9,Database!$R$3:$R$9482,PL_LC!$A22,Database!$C$3:$C$9482,PL_LC!$D$5)*$M22</f>
        <v>243</v>
      </c>
      <c r="K22" s="8">
        <f>SUMIFS(Database!$E$3:$E$9482,Database!$B$3:$B$9482,PL_LC!K$9,Database!$R$3:$R$9482,PL_LC!$A22,Database!$C$3:$C$9482,PL_LC!$D$5)*$M22</f>
        <v>364</v>
      </c>
      <c r="L22" s="9">
        <f t="shared" si="2"/>
        <v>14345</v>
      </c>
      <c r="M22" s="39">
        <f>VLOOKUP(A22,GL_Master!$C$1:$E$80,3,FALSE)</f>
        <v>1</v>
      </c>
      <c r="N22" s="39"/>
      <c r="O22" s="39"/>
      <c r="P22" s="39"/>
      <c r="Q22" s="39"/>
    </row>
    <row r="23" spans="1:17" x14ac:dyDescent="0.25">
      <c r="A23" s="3" t="s">
        <v>23</v>
      </c>
      <c r="B23" s="8">
        <f>SUMIFS(Database!$E$3:$E$9482,Database!$B$3:$B$9482,PL_LC!B$9,Database!$R$3:$R$9482,PL_LC!$A23,Database!$C$3:$C$9482,PL_LC!$D$5)*$M23</f>
        <v>4000</v>
      </c>
      <c r="C23" s="8">
        <f>SUMIFS(Database!$E$3:$E$9482,Database!$B$3:$B$9482,PL_LC!C$9,Database!$R$3:$R$9482,PL_LC!$A23,Database!$C$3:$C$9482,PL_LC!$D$5)*$M23</f>
        <v>73</v>
      </c>
      <c r="D23" s="8">
        <f>SUMIFS(Database!$E$3:$E$9482,Database!$B$3:$B$9482,PL_LC!D$9,Database!$R$3:$R$9482,PL_LC!$A23,Database!$C$3:$C$9482,PL_LC!$D$5)*$M23</f>
        <v>105</v>
      </c>
      <c r="E23" s="8">
        <f>SUMIFS(Database!$E$3:$E$9482,Database!$B$3:$B$9482,PL_LC!E$9,Database!$R$3:$R$9482,PL_LC!$A23,Database!$C$3:$C$9482,PL_LC!$D$5)*$M23</f>
        <v>305</v>
      </c>
      <c r="F23" s="8">
        <f>SUMIFS(Database!$E$3:$E$9482,Database!$B$3:$B$9482,PL_LC!F$9,Database!$R$3:$R$9482,PL_LC!$A23,Database!$C$3:$C$9482,PL_LC!$D$5)*$M23</f>
        <v>3064</v>
      </c>
      <c r="G23" s="8">
        <f>SUMIFS(Database!$E$3:$E$9482,Database!$B$3:$B$9482,PL_LC!G$9,Database!$R$3:$R$9482,PL_LC!$A23,Database!$C$3:$C$9482,PL_LC!$D$5)*$M23</f>
        <v>96</v>
      </c>
      <c r="H23" s="8">
        <f>SUMIFS(Database!$E$3:$E$9482,Database!$B$3:$B$9482,PL_LC!H$9,Database!$R$3:$R$9482,PL_LC!$A23,Database!$C$3:$C$9482,PL_LC!$D$5)*$M23</f>
        <v>107</v>
      </c>
      <c r="I23" s="8">
        <f>SUMIFS(Database!$E$3:$E$9482,Database!$B$3:$B$9482,PL_LC!I$9,Database!$R$3:$R$9482,PL_LC!$A23,Database!$C$3:$C$9482,PL_LC!$D$5)*$M23</f>
        <v>101</v>
      </c>
      <c r="J23" s="8">
        <f>SUMIFS(Database!$E$3:$E$9482,Database!$B$3:$B$9482,PL_LC!J$9,Database!$R$3:$R$9482,PL_LC!$A23,Database!$C$3:$C$9482,PL_LC!$D$5)*$M23</f>
        <v>139</v>
      </c>
      <c r="K23" s="8">
        <f>SUMIFS(Database!$E$3:$E$9482,Database!$B$3:$B$9482,PL_LC!K$9,Database!$R$3:$R$9482,PL_LC!$A23,Database!$C$3:$C$9482,PL_LC!$D$5)*$M23</f>
        <v>208</v>
      </c>
      <c r="L23" s="9">
        <f t="shared" si="2"/>
        <v>8198</v>
      </c>
      <c r="M23" s="39">
        <f>VLOOKUP(A23,GL_Master!$C$1:$E$80,3,FALSE)</f>
        <v>1</v>
      </c>
      <c r="N23" s="39"/>
      <c r="O23" s="39"/>
      <c r="P23" s="39"/>
      <c r="Q23" s="39"/>
    </row>
    <row r="24" spans="1:17" x14ac:dyDescent="0.25">
      <c r="A24" s="3" t="s">
        <v>35</v>
      </c>
      <c r="B24" s="8">
        <f>SUMIFS(Database!$E$3:$E$9482,Database!$B$3:$B$9482,PL_LC!B$9,Database!$R$3:$R$9482,PL_LC!$A24,Database!$C$3:$C$9482,PL_LC!$D$5)*$M24</f>
        <v>3000</v>
      </c>
      <c r="C24" s="8">
        <f>SUMIFS(Database!$E$3:$E$9482,Database!$B$3:$B$9482,PL_LC!C$9,Database!$R$3:$R$9482,PL_LC!$A24,Database!$C$3:$C$9482,PL_LC!$D$5)*$M24</f>
        <v>55</v>
      </c>
      <c r="D24" s="8">
        <f>SUMIFS(Database!$E$3:$E$9482,Database!$B$3:$B$9482,PL_LC!D$9,Database!$R$3:$R$9482,PL_LC!$A24,Database!$C$3:$C$9482,PL_LC!$D$5)*$M24</f>
        <v>79</v>
      </c>
      <c r="E24" s="8">
        <f>SUMIFS(Database!$E$3:$E$9482,Database!$B$3:$B$9482,PL_LC!E$9,Database!$R$3:$R$9482,PL_LC!$A24,Database!$C$3:$C$9482,PL_LC!$D$5)*$M24</f>
        <v>229</v>
      </c>
      <c r="F24" s="8">
        <f>SUMIFS(Database!$E$3:$E$9482,Database!$B$3:$B$9482,PL_LC!F$9,Database!$R$3:$R$9482,PL_LC!$A24,Database!$C$3:$C$9482,PL_LC!$D$5)*$M24</f>
        <v>2298</v>
      </c>
      <c r="G24" s="8">
        <f>SUMIFS(Database!$E$3:$E$9482,Database!$B$3:$B$9482,PL_LC!G$9,Database!$R$3:$R$9482,PL_LC!$A24,Database!$C$3:$C$9482,PL_LC!$D$5)*$M24</f>
        <v>72</v>
      </c>
      <c r="H24" s="8">
        <f>SUMIFS(Database!$E$3:$E$9482,Database!$B$3:$B$9482,PL_LC!H$9,Database!$R$3:$R$9482,PL_LC!$A24,Database!$C$3:$C$9482,PL_LC!$D$5)*$M24</f>
        <v>80</v>
      </c>
      <c r="I24" s="8">
        <f>SUMIFS(Database!$E$3:$E$9482,Database!$B$3:$B$9482,PL_LC!I$9,Database!$R$3:$R$9482,PL_LC!$A24,Database!$C$3:$C$9482,PL_LC!$D$5)*$M24</f>
        <v>76</v>
      </c>
      <c r="J24" s="8">
        <f>SUMIFS(Database!$E$3:$E$9482,Database!$B$3:$B$9482,PL_LC!J$9,Database!$R$3:$R$9482,PL_LC!$A24,Database!$C$3:$C$9482,PL_LC!$D$5)*$M24</f>
        <v>104</v>
      </c>
      <c r="K24" s="8">
        <f>SUMIFS(Database!$E$3:$E$9482,Database!$B$3:$B$9482,PL_LC!K$9,Database!$R$3:$R$9482,PL_LC!$A24,Database!$C$3:$C$9482,PL_LC!$D$5)*$M24</f>
        <v>156</v>
      </c>
      <c r="L24" s="9">
        <f t="shared" si="2"/>
        <v>6149</v>
      </c>
      <c r="M24" s="39">
        <f>VLOOKUP(A24,GL_Master!$C$1:$E$80,3,FALSE)</f>
        <v>1</v>
      </c>
      <c r="N24" s="39"/>
      <c r="O24" s="39"/>
      <c r="P24" s="39"/>
      <c r="Q24" s="39"/>
    </row>
    <row r="25" spans="1:17" x14ac:dyDescent="0.25">
      <c r="A25" s="3" t="s">
        <v>38</v>
      </c>
      <c r="B25" s="8">
        <f>SUMIFS(Database!$E$3:$E$9482,Database!$B$3:$B$9482,PL_LC!B$9,Database!$R$3:$R$9482,PL_LC!$A25,Database!$C$3:$C$9482,PL_LC!$D$5)*$M25</f>
        <v>1000</v>
      </c>
      <c r="C25" s="8">
        <f>SUMIFS(Database!$E$3:$E$9482,Database!$B$3:$B$9482,PL_LC!C$9,Database!$R$3:$R$9482,PL_LC!$A25,Database!$C$3:$C$9482,PL_LC!$D$5)*$M25</f>
        <v>18</v>
      </c>
      <c r="D25" s="8">
        <f>SUMIFS(Database!$E$3:$E$9482,Database!$B$3:$B$9482,PL_LC!D$9,Database!$R$3:$R$9482,PL_LC!$A25,Database!$C$3:$C$9482,PL_LC!$D$5)*$M25</f>
        <v>26</v>
      </c>
      <c r="E25" s="8">
        <f>SUMIFS(Database!$E$3:$E$9482,Database!$B$3:$B$9482,PL_LC!E$9,Database!$R$3:$R$9482,PL_LC!$A25,Database!$C$3:$C$9482,PL_LC!$D$5)*$M25</f>
        <v>76</v>
      </c>
      <c r="F25" s="8">
        <f>SUMIFS(Database!$E$3:$E$9482,Database!$B$3:$B$9482,PL_LC!F$9,Database!$R$3:$R$9482,PL_LC!$A25,Database!$C$3:$C$9482,PL_LC!$D$5)*$M25</f>
        <v>766</v>
      </c>
      <c r="G25" s="8">
        <f>SUMIFS(Database!$E$3:$E$9482,Database!$B$3:$B$9482,PL_LC!G$9,Database!$R$3:$R$9482,PL_LC!$A25,Database!$C$3:$C$9482,PL_LC!$D$5)*$M25</f>
        <v>24</v>
      </c>
      <c r="H25" s="8">
        <f>SUMIFS(Database!$E$3:$E$9482,Database!$B$3:$B$9482,PL_LC!H$9,Database!$R$3:$R$9482,PL_LC!$A25,Database!$C$3:$C$9482,PL_LC!$D$5)*$M25</f>
        <v>27</v>
      </c>
      <c r="I25" s="8">
        <f>SUMIFS(Database!$E$3:$E$9482,Database!$B$3:$B$9482,PL_LC!I$9,Database!$R$3:$R$9482,PL_LC!$A25,Database!$C$3:$C$9482,PL_LC!$D$5)*$M25</f>
        <v>25</v>
      </c>
      <c r="J25" s="8">
        <f>SUMIFS(Database!$E$3:$E$9482,Database!$B$3:$B$9482,PL_LC!J$9,Database!$R$3:$R$9482,PL_LC!$A25,Database!$C$3:$C$9482,PL_LC!$D$5)*$M25</f>
        <v>35</v>
      </c>
      <c r="K25" s="8">
        <f>SUMIFS(Database!$E$3:$E$9482,Database!$B$3:$B$9482,PL_LC!K$9,Database!$R$3:$R$9482,PL_LC!$A25,Database!$C$3:$C$9482,PL_LC!$D$5)*$M25</f>
        <v>52</v>
      </c>
      <c r="L25" s="9">
        <f t="shared" si="2"/>
        <v>2049</v>
      </c>
      <c r="M25" s="39">
        <f>VLOOKUP(A25,GL_Master!$C$1:$E$80,3,FALSE)</f>
        <v>1</v>
      </c>
      <c r="N25" s="39"/>
      <c r="O25" s="39"/>
      <c r="P25" s="39"/>
      <c r="Q25" s="39"/>
    </row>
    <row r="26" spans="1:17" s="39" customFormat="1" x14ac:dyDescent="0.25">
      <c r="A26" s="3" t="s">
        <v>40</v>
      </c>
      <c r="B26" s="8">
        <f>SUMIFS(Database!$E$3:$E$9482,Database!$B$3:$B$9482,PL_LC!B$9,Database!$R$3:$R$9482,PL_LC!$A26,Database!$C$3:$C$9482,PL_LC!$D$5)*$M26</f>
        <v>2000</v>
      </c>
      <c r="C26" s="8">
        <f>SUMIFS(Database!$E$3:$E$9482,Database!$B$3:$B$9482,PL_LC!C$9,Database!$R$3:$R$9482,PL_LC!$A26,Database!$C$3:$C$9482,PL_LC!$D$5)*$M26</f>
        <v>37</v>
      </c>
      <c r="D26" s="8">
        <f>SUMIFS(Database!$E$3:$E$9482,Database!$B$3:$B$9482,PL_LC!D$9,Database!$R$3:$R$9482,PL_LC!$A26,Database!$C$3:$C$9482,PL_LC!$D$5)*$M26</f>
        <v>53</v>
      </c>
      <c r="E26" s="8">
        <f>SUMIFS(Database!$E$3:$E$9482,Database!$B$3:$B$9482,PL_LC!E$9,Database!$R$3:$R$9482,PL_LC!$A26,Database!$C$3:$C$9482,PL_LC!$D$5)*$M26</f>
        <v>152</v>
      </c>
      <c r="F26" s="8">
        <f>SUMIFS(Database!$E$3:$E$9482,Database!$B$3:$B$9482,PL_LC!F$9,Database!$R$3:$R$9482,PL_LC!$A26,Database!$C$3:$C$9482,PL_LC!$D$5)*$M26</f>
        <v>1532</v>
      </c>
      <c r="G26" s="8">
        <f>SUMIFS(Database!$E$3:$E$9482,Database!$B$3:$B$9482,PL_LC!G$9,Database!$R$3:$R$9482,PL_LC!$A26,Database!$C$3:$C$9482,PL_LC!$D$5)*$M26</f>
        <v>48</v>
      </c>
      <c r="H26" s="8">
        <f>SUMIFS(Database!$E$3:$E$9482,Database!$B$3:$B$9482,PL_LC!H$9,Database!$R$3:$R$9482,PL_LC!$A26,Database!$C$3:$C$9482,PL_LC!$D$5)*$M26</f>
        <v>53</v>
      </c>
      <c r="I26" s="8">
        <f>SUMIFS(Database!$E$3:$E$9482,Database!$B$3:$B$9482,PL_LC!I$9,Database!$R$3:$R$9482,PL_LC!$A26,Database!$C$3:$C$9482,PL_LC!$D$5)*$M26</f>
        <v>51</v>
      </c>
      <c r="J26" s="8">
        <f>SUMIFS(Database!$E$3:$E$9482,Database!$B$3:$B$9482,PL_LC!J$9,Database!$R$3:$R$9482,PL_LC!$A26,Database!$C$3:$C$9482,PL_LC!$D$5)*$M26</f>
        <v>69</v>
      </c>
      <c r="K26" s="8">
        <f>SUMIFS(Database!$E$3:$E$9482,Database!$B$3:$B$9482,PL_LC!K$9,Database!$R$3:$R$9482,PL_LC!$A26,Database!$C$3:$C$9482,PL_LC!$D$5)*$M26</f>
        <v>104</v>
      </c>
      <c r="L26" s="9">
        <f t="shared" si="2"/>
        <v>4099</v>
      </c>
      <c r="M26" s="39">
        <f>VLOOKUP(A26,GL_Master!$C$1:$E$80,3,FALSE)</f>
        <v>1</v>
      </c>
    </row>
    <row r="27" spans="1:17" s="39" customFormat="1" x14ac:dyDescent="0.25">
      <c r="A27" s="3" t="s">
        <v>24</v>
      </c>
      <c r="B27" s="8">
        <f>SUMIFS(Database!$E$3:$E$9482,Database!$B$3:$B$9482,PL_LC!B$9,Database!$R$3:$R$9482,PL_LC!$A27,Database!$C$3:$C$9482,PL_LC!$D$5)*$M27</f>
        <v>1000</v>
      </c>
      <c r="C27" s="8">
        <f>SUMIFS(Database!$E$3:$E$9482,Database!$B$3:$B$9482,PL_LC!C$9,Database!$R$3:$R$9482,PL_LC!$A27,Database!$C$3:$C$9482,PL_LC!$D$5)*$M27</f>
        <v>18</v>
      </c>
      <c r="D27" s="8">
        <f>SUMIFS(Database!$E$3:$E$9482,Database!$B$3:$B$9482,PL_LC!D$9,Database!$R$3:$R$9482,PL_LC!$A27,Database!$C$3:$C$9482,PL_LC!$D$5)*$M27</f>
        <v>26</v>
      </c>
      <c r="E27" s="8">
        <f>SUMIFS(Database!$E$3:$E$9482,Database!$B$3:$B$9482,PL_LC!E$9,Database!$R$3:$R$9482,PL_LC!$A27,Database!$C$3:$C$9482,PL_LC!$D$5)*$M27</f>
        <v>76</v>
      </c>
      <c r="F27" s="8">
        <f>SUMIFS(Database!$E$3:$E$9482,Database!$B$3:$B$9482,PL_LC!F$9,Database!$R$3:$R$9482,PL_LC!$A27,Database!$C$3:$C$9482,PL_LC!$D$5)*$M27</f>
        <v>766</v>
      </c>
      <c r="G27" s="8">
        <f>SUMIFS(Database!$E$3:$E$9482,Database!$B$3:$B$9482,PL_LC!G$9,Database!$R$3:$R$9482,PL_LC!$A27,Database!$C$3:$C$9482,PL_LC!$D$5)*$M27</f>
        <v>24</v>
      </c>
      <c r="H27" s="8">
        <f>SUMIFS(Database!$E$3:$E$9482,Database!$B$3:$B$9482,PL_LC!H$9,Database!$R$3:$R$9482,PL_LC!$A27,Database!$C$3:$C$9482,PL_LC!$D$5)*$M27</f>
        <v>27</v>
      </c>
      <c r="I27" s="8">
        <f>SUMIFS(Database!$E$3:$E$9482,Database!$B$3:$B$9482,PL_LC!I$9,Database!$R$3:$R$9482,PL_LC!$A27,Database!$C$3:$C$9482,PL_LC!$D$5)*$M27</f>
        <v>25</v>
      </c>
      <c r="J27" s="8">
        <f>SUMIFS(Database!$E$3:$E$9482,Database!$B$3:$B$9482,PL_LC!J$9,Database!$R$3:$R$9482,PL_LC!$A27,Database!$C$3:$C$9482,PL_LC!$D$5)*$M27</f>
        <v>35</v>
      </c>
      <c r="K27" s="8">
        <f>SUMIFS(Database!$E$3:$E$9482,Database!$B$3:$B$9482,PL_LC!K$9,Database!$R$3:$R$9482,PL_LC!$A27,Database!$C$3:$C$9482,PL_LC!$D$5)*$M27</f>
        <v>52</v>
      </c>
      <c r="L27" s="9">
        <f t="shared" si="2"/>
        <v>2049</v>
      </c>
      <c r="M27" s="39">
        <f>VLOOKUP(A27,GL_Master!$C$1:$E$80,3,FALSE)</f>
        <v>1</v>
      </c>
    </row>
    <row r="28" spans="1:17" s="39" customFormat="1" x14ac:dyDescent="0.25">
      <c r="A28" s="3" t="s">
        <v>9</v>
      </c>
      <c r="B28" s="8">
        <f>SUMIFS(Database!$E$3:$E$9482,Database!$B$3:$B$9482,PL_LC!B$9,Database!$R$3:$R$9482,PL_LC!$A28,Database!$C$3:$C$9482,PL_LC!$D$5)*$M28</f>
        <v>9000</v>
      </c>
      <c r="C28" s="8">
        <f>SUMIFS(Database!$E$3:$E$9482,Database!$B$3:$B$9482,PL_LC!C$9,Database!$R$3:$R$9482,PL_LC!$A28,Database!$C$3:$C$9482,PL_LC!$D$5)*$M28</f>
        <v>166</v>
      </c>
      <c r="D28" s="8">
        <f>SUMIFS(Database!$E$3:$E$9482,Database!$B$3:$B$9482,PL_LC!D$9,Database!$R$3:$R$9482,PL_LC!$A28,Database!$C$3:$C$9482,PL_LC!$D$5)*$M28</f>
        <v>238</v>
      </c>
      <c r="E28" s="8">
        <f>SUMIFS(Database!$E$3:$E$9482,Database!$B$3:$B$9482,PL_LC!E$9,Database!$R$3:$R$9482,PL_LC!$A28,Database!$C$3:$C$9482,PL_LC!$D$5)*$M28</f>
        <v>686</v>
      </c>
      <c r="F28" s="8">
        <f>SUMIFS(Database!$E$3:$E$9482,Database!$B$3:$B$9482,PL_LC!F$9,Database!$R$3:$R$9482,PL_LC!$A28,Database!$C$3:$C$9482,PL_LC!$D$5)*$M28</f>
        <v>6894</v>
      </c>
      <c r="G28" s="8">
        <f>SUMIFS(Database!$E$3:$E$9482,Database!$B$3:$B$9482,PL_LC!G$9,Database!$R$3:$R$9482,PL_LC!$A28,Database!$C$3:$C$9482,PL_LC!$D$5)*$M28</f>
        <v>217</v>
      </c>
      <c r="H28" s="8">
        <f>SUMIFS(Database!$E$3:$E$9482,Database!$B$3:$B$9482,PL_LC!H$9,Database!$R$3:$R$9482,PL_LC!$A28,Database!$C$3:$C$9482,PL_LC!$D$5)*$M28</f>
        <v>239</v>
      </c>
      <c r="I28" s="8">
        <f>SUMIFS(Database!$E$3:$E$9482,Database!$B$3:$B$9482,PL_LC!I$9,Database!$R$3:$R$9482,PL_LC!$A28,Database!$C$3:$C$9482,PL_LC!$D$5)*$M28</f>
        <v>227</v>
      </c>
      <c r="J28" s="8">
        <f>SUMIFS(Database!$E$3:$E$9482,Database!$B$3:$B$9482,PL_LC!J$9,Database!$R$3:$R$9482,PL_LC!$A28,Database!$C$3:$C$9482,PL_LC!$D$5)*$M28</f>
        <v>312</v>
      </c>
      <c r="K28" s="8">
        <f>SUMIFS(Database!$E$3:$E$9482,Database!$B$3:$B$9482,PL_LC!K$9,Database!$R$3:$R$9482,PL_LC!$A28,Database!$C$3:$C$9482,PL_LC!$D$5)*$M28</f>
        <v>467</v>
      </c>
      <c r="L28" s="9">
        <f t="shared" si="2"/>
        <v>18446</v>
      </c>
      <c r="M28" s="39">
        <f>VLOOKUP(A28,GL_Master!$C$1:$E$80,3,FALSE)</f>
        <v>1</v>
      </c>
    </row>
    <row r="29" spans="1:17" s="39" customFormat="1" x14ac:dyDescent="0.25">
      <c r="A29" s="3" t="s">
        <v>140</v>
      </c>
      <c r="B29" s="8">
        <f>SUMIFS(Database!$E$3:$E$9482,Database!$B$3:$B$9482,PL_LC!B$9,Database!$R$3:$R$9482,PL_LC!$A29,Database!$C$3:$C$9482,PL_LC!$D$5)*$M29</f>
        <v>2000</v>
      </c>
      <c r="C29" s="8">
        <f>SUMIFS(Database!$E$3:$E$9482,Database!$B$3:$B$9482,PL_LC!C$9,Database!$R$3:$R$9482,PL_LC!$A29,Database!$C$3:$C$9482,PL_LC!$D$5)*$M29</f>
        <v>37</v>
      </c>
      <c r="D29" s="8">
        <f>SUMIFS(Database!$E$3:$E$9482,Database!$B$3:$B$9482,PL_LC!D$9,Database!$R$3:$R$9482,PL_LC!$A29,Database!$C$3:$C$9482,PL_LC!$D$5)*$M29</f>
        <v>53</v>
      </c>
      <c r="E29" s="8">
        <f>SUMIFS(Database!$E$3:$E$9482,Database!$B$3:$B$9482,PL_LC!E$9,Database!$R$3:$R$9482,PL_LC!$A29,Database!$C$3:$C$9482,PL_LC!$D$5)*$M29</f>
        <v>152</v>
      </c>
      <c r="F29" s="8">
        <f>SUMIFS(Database!$E$3:$E$9482,Database!$B$3:$B$9482,PL_LC!F$9,Database!$R$3:$R$9482,PL_LC!$A29,Database!$C$3:$C$9482,PL_LC!$D$5)*$M29</f>
        <v>1532</v>
      </c>
      <c r="G29" s="8">
        <f>SUMIFS(Database!$E$3:$E$9482,Database!$B$3:$B$9482,PL_LC!G$9,Database!$R$3:$R$9482,PL_LC!$A29,Database!$C$3:$C$9482,PL_LC!$D$5)*$M29</f>
        <v>48</v>
      </c>
      <c r="H29" s="8">
        <f>SUMIFS(Database!$E$3:$E$9482,Database!$B$3:$B$9482,PL_LC!H$9,Database!$R$3:$R$9482,PL_LC!$A29,Database!$C$3:$C$9482,PL_LC!$D$5)*$M29</f>
        <v>53</v>
      </c>
      <c r="I29" s="8">
        <f>SUMIFS(Database!$E$3:$E$9482,Database!$B$3:$B$9482,PL_LC!I$9,Database!$R$3:$R$9482,PL_LC!$A29,Database!$C$3:$C$9482,PL_LC!$D$5)*$M29</f>
        <v>51</v>
      </c>
      <c r="J29" s="8">
        <f>SUMIFS(Database!$E$3:$E$9482,Database!$B$3:$B$9482,PL_LC!J$9,Database!$R$3:$R$9482,PL_LC!$A29,Database!$C$3:$C$9482,PL_LC!$D$5)*$M29</f>
        <v>69</v>
      </c>
      <c r="K29" s="8">
        <f>SUMIFS(Database!$E$3:$E$9482,Database!$B$3:$B$9482,PL_LC!K$9,Database!$R$3:$R$9482,PL_LC!$A29,Database!$C$3:$C$9482,PL_LC!$D$5)*$M29</f>
        <v>104</v>
      </c>
      <c r="L29" s="9">
        <f t="shared" si="2"/>
        <v>4099</v>
      </c>
      <c r="M29" s="39">
        <f>VLOOKUP(A29,GL_Master!$C$1:$E$80,3,FALSE)</f>
        <v>1</v>
      </c>
    </row>
    <row r="30" spans="1:17" s="39" customFormat="1" x14ac:dyDescent="0.25">
      <c r="A30" s="3" t="s">
        <v>5</v>
      </c>
      <c r="B30" s="8">
        <f>SUMIFS(Database!$E$3:$E$9482,Database!$B$3:$B$9482,PL_LC!B$9,Database!$R$3:$R$9482,PL_LC!$A30,Database!$C$3:$C$9482,PL_LC!$D$5)*$M30</f>
        <v>9000</v>
      </c>
      <c r="C30" s="8">
        <f>SUMIFS(Database!$E$3:$E$9482,Database!$B$3:$B$9482,PL_LC!C$9,Database!$R$3:$R$9482,PL_LC!$A30,Database!$C$3:$C$9482,PL_LC!$D$5)*$M30</f>
        <v>165</v>
      </c>
      <c r="D30" s="8">
        <f>SUMIFS(Database!$E$3:$E$9482,Database!$B$3:$B$9482,PL_LC!D$9,Database!$R$3:$R$9482,PL_LC!$A30,Database!$C$3:$C$9482,PL_LC!$D$5)*$M30</f>
        <v>237</v>
      </c>
      <c r="E30" s="8">
        <f>SUMIFS(Database!$E$3:$E$9482,Database!$B$3:$B$9482,PL_LC!E$9,Database!$R$3:$R$9482,PL_LC!$A30,Database!$C$3:$C$9482,PL_LC!$D$5)*$M30</f>
        <v>686</v>
      </c>
      <c r="F30" s="8">
        <f>SUMIFS(Database!$E$3:$E$9482,Database!$B$3:$B$9482,PL_LC!F$9,Database!$R$3:$R$9482,PL_LC!$A30,Database!$C$3:$C$9482,PL_LC!$D$5)*$M30</f>
        <v>6894</v>
      </c>
      <c r="G30" s="8">
        <f>SUMIFS(Database!$E$3:$E$9482,Database!$B$3:$B$9482,PL_LC!G$9,Database!$R$3:$R$9482,PL_LC!$A30,Database!$C$3:$C$9482,PL_LC!$D$5)*$M30</f>
        <v>216</v>
      </c>
      <c r="H30" s="8">
        <f>SUMIFS(Database!$E$3:$E$9482,Database!$B$3:$B$9482,PL_LC!H$9,Database!$R$3:$R$9482,PL_LC!$A30,Database!$C$3:$C$9482,PL_LC!$D$5)*$M30</f>
        <v>240</v>
      </c>
      <c r="I30" s="8">
        <f>SUMIFS(Database!$E$3:$E$9482,Database!$B$3:$B$9482,PL_LC!I$9,Database!$R$3:$R$9482,PL_LC!$A30,Database!$C$3:$C$9482,PL_LC!$D$5)*$M30</f>
        <v>227</v>
      </c>
      <c r="J30" s="8">
        <f>SUMIFS(Database!$E$3:$E$9482,Database!$B$3:$B$9482,PL_LC!J$9,Database!$R$3:$R$9482,PL_LC!$A30,Database!$C$3:$C$9482,PL_LC!$D$5)*$M30</f>
        <v>313</v>
      </c>
      <c r="K30" s="8">
        <f>SUMIFS(Database!$E$3:$E$9482,Database!$B$3:$B$9482,PL_LC!K$9,Database!$R$3:$R$9482,PL_LC!$A30,Database!$C$3:$C$9482,PL_LC!$D$5)*$M30</f>
        <v>467</v>
      </c>
      <c r="L30" s="9">
        <f t="shared" si="2"/>
        <v>18445</v>
      </c>
      <c r="M30" s="39">
        <f>VLOOKUP(A30,GL_Master!$C$1:$E$80,3,FALSE)</f>
        <v>1</v>
      </c>
    </row>
    <row r="31" spans="1:17" x14ac:dyDescent="0.25">
      <c r="A31" s="3"/>
      <c r="B31" s="8"/>
      <c r="C31" s="8"/>
      <c r="D31" s="8"/>
      <c r="E31" s="8"/>
      <c r="F31" s="8"/>
      <c r="G31" s="8"/>
      <c r="H31" s="8"/>
      <c r="I31" s="8"/>
      <c r="J31" s="8"/>
      <c r="K31" s="8"/>
      <c r="L31" s="11"/>
      <c r="M31" s="39"/>
      <c r="N31" s="39"/>
      <c r="O31" s="39"/>
      <c r="P31" s="39"/>
      <c r="Q31" s="39"/>
    </row>
    <row r="32" spans="1:17" ht="15.75" thickBot="1" x14ac:dyDescent="0.3">
      <c r="A32" s="10" t="s">
        <v>44</v>
      </c>
      <c r="B32" s="61">
        <f>SUM(B18:B30)</f>
        <v>113000</v>
      </c>
      <c r="C32" s="61">
        <f t="shared" ref="C32:L32" si="3">SUM(C18:C30)</f>
        <v>2080</v>
      </c>
      <c r="D32" s="61">
        <f t="shared" si="3"/>
        <v>2981</v>
      </c>
      <c r="E32" s="61">
        <f t="shared" si="3"/>
        <v>8605</v>
      </c>
      <c r="F32" s="61">
        <f t="shared" si="3"/>
        <v>86556</v>
      </c>
      <c r="G32" s="61">
        <f t="shared" si="3"/>
        <v>2720</v>
      </c>
      <c r="H32" s="61">
        <f t="shared" si="3"/>
        <v>3003</v>
      </c>
      <c r="I32" s="61">
        <f t="shared" si="3"/>
        <v>2857</v>
      </c>
      <c r="J32" s="61">
        <f t="shared" si="3"/>
        <v>3919</v>
      </c>
      <c r="K32" s="61">
        <f t="shared" si="3"/>
        <v>5865</v>
      </c>
      <c r="L32" s="61">
        <f t="shared" si="3"/>
        <v>231586</v>
      </c>
      <c r="M32" s="39"/>
      <c r="N32" s="39"/>
      <c r="O32" s="39"/>
      <c r="P32" s="39"/>
      <c r="Q32" s="39"/>
    </row>
    <row r="33" spans="1:17" x14ac:dyDescent="0.25">
      <c r="A33" s="3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64"/>
      <c r="M33" s="39"/>
      <c r="N33" s="39"/>
      <c r="O33" s="39"/>
      <c r="P33" s="39"/>
      <c r="Q33" s="39"/>
    </row>
    <row r="34" spans="1:17" ht="15.75" thickBot="1" x14ac:dyDescent="0.3">
      <c r="A34" s="10" t="s">
        <v>46</v>
      </c>
      <c r="B34" s="61">
        <f>B16-B32</f>
        <v>4165000</v>
      </c>
      <c r="C34" s="61">
        <f t="shared" ref="C34:L34" si="4">C16-C32</f>
        <v>76899</v>
      </c>
      <c r="D34" s="61">
        <f t="shared" si="4"/>
        <v>110024</v>
      </c>
      <c r="E34" s="61">
        <f t="shared" si="4"/>
        <v>317338</v>
      </c>
      <c r="F34" s="61">
        <f t="shared" si="4"/>
        <v>3190210</v>
      </c>
      <c r="G34" s="61">
        <f t="shared" si="4"/>
        <v>100364</v>
      </c>
      <c r="H34" s="61">
        <f t="shared" si="4"/>
        <v>110389</v>
      </c>
      <c r="I34" s="61">
        <f t="shared" si="4"/>
        <v>105219</v>
      </c>
      <c r="J34" s="61">
        <f t="shared" si="4"/>
        <v>144385</v>
      </c>
      <c r="K34" s="61">
        <f t="shared" si="4"/>
        <v>215956</v>
      </c>
      <c r="L34" s="61">
        <f t="shared" si="4"/>
        <v>8535784</v>
      </c>
    </row>
    <row r="35" spans="1:17" x14ac:dyDescent="0.25">
      <c r="A35" s="12" t="s">
        <v>47</v>
      </c>
      <c r="B35" s="62">
        <f>B34/B12</f>
        <v>0.9706362153344209</v>
      </c>
      <c r="C35" s="62">
        <f t="shared" ref="C35:L35" si="5">C34/C12</f>
        <v>0.97072635007195329</v>
      </c>
      <c r="D35" s="62">
        <f t="shared" si="5"/>
        <v>0.97068294705638436</v>
      </c>
      <c r="E35" s="62">
        <f t="shared" si="5"/>
        <v>0.97065147904922411</v>
      </c>
      <c r="F35" s="62">
        <f t="shared" si="5"/>
        <v>0.97063519784441898</v>
      </c>
      <c r="G35" s="62">
        <f t="shared" si="5"/>
        <v>0.9706664603421763</v>
      </c>
      <c r="H35" s="62">
        <f t="shared" si="5"/>
        <v>0.9705551354868206</v>
      </c>
      <c r="I35" s="62">
        <f t="shared" si="5"/>
        <v>0.97061021170610207</v>
      </c>
      <c r="J35" s="62">
        <f t="shared" si="5"/>
        <v>0.97062283620718637</v>
      </c>
      <c r="K35" s="62">
        <f t="shared" si="5"/>
        <v>0.97060621314540485</v>
      </c>
      <c r="L35" s="62">
        <f t="shared" si="5"/>
        <v>0.97063581780013286</v>
      </c>
    </row>
    <row r="36" spans="1:17" x14ac:dyDescent="0.25">
      <c r="A36" s="3" t="s">
        <v>7</v>
      </c>
      <c r="B36" s="8">
        <f>SUMIFS(Database!$E$3:$E$9482,Database!$B$3:$B$9482,PL_LC!B$9,Database!$R$3:$R$9482,PL_LC!$A36,Database!$C$3:$C$9482,PL_LC!$D$5)*$M36</f>
        <v>10000</v>
      </c>
      <c r="C36" s="8">
        <f>SUMIFS(Database!$E$3:$E$9482,Database!$B$3:$B$9482,PL_LC!C$9,Database!$R$3:$R$9482,PL_LC!$A36,Database!$C$3:$C$9482,PL_LC!$D$5)*$M36</f>
        <v>185</v>
      </c>
      <c r="D36" s="8">
        <f>SUMIFS(Database!$E$3:$E$9482,Database!$B$3:$B$9482,PL_LC!D$9,Database!$R$3:$R$9482,PL_LC!$A36,Database!$C$3:$C$9482,PL_LC!$D$5)*$M36</f>
        <v>264</v>
      </c>
      <c r="E36" s="8">
        <f>SUMIFS(Database!$E$3:$E$9482,Database!$B$3:$B$9482,PL_LC!E$9,Database!$R$3:$R$9482,PL_LC!$A36,Database!$C$3:$C$9482,PL_LC!$D$5)*$M36</f>
        <v>762</v>
      </c>
      <c r="F36" s="8">
        <f>SUMIFS(Database!$E$3:$E$9482,Database!$B$3:$B$9482,PL_LC!F$9,Database!$R$3:$R$9482,PL_LC!$A36,Database!$C$3:$C$9482,PL_LC!$D$5)*$M36</f>
        <v>7660</v>
      </c>
      <c r="G36" s="8">
        <f>SUMIFS(Database!$E$3:$E$9482,Database!$B$3:$B$9482,PL_LC!G$9,Database!$R$3:$R$9482,PL_LC!$A36,Database!$C$3:$C$9482,PL_LC!$D$5)*$M36</f>
        <v>241</v>
      </c>
      <c r="H36" s="8">
        <f>SUMIFS(Database!$E$3:$E$9482,Database!$B$3:$B$9482,PL_LC!H$9,Database!$R$3:$R$9482,PL_LC!$A36,Database!$C$3:$C$9482,PL_LC!$D$5)*$M36</f>
        <v>265</v>
      </c>
      <c r="I36" s="8">
        <f>SUMIFS(Database!$E$3:$E$9482,Database!$B$3:$B$9482,PL_LC!I$9,Database!$R$3:$R$9482,PL_LC!$A36,Database!$C$3:$C$9482,PL_LC!$D$5)*$M36</f>
        <v>253</v>
      </c>
      <c r="J36" s="8">
        <f>SUMIFS(Database!$E$3:$E$9482,Database!$B$3:$B$9482,PL_LC!J$9,Database!$R$3:$R$9482,PL_LC!$A36,Database!$C$3:$C$9482,PL_LC!$D$5)*$M36</f>
        <v>347</v>
      </c>
      <c r="K36" s="8">
        <f>SUMIFS(Database!$E$3:$E$9482,Database!$B$3:$B$9482,PL_LC!K$9,Database!$R$3:$R$9482,PL_LC!$A36,Database!$C$3:$C$9482,PL_LC!$D$5)*$M36</f>
        <v>519</v>
      </c>
      <c r="L36" s="9">
        <f>SUM(B36:K36)</f>
        <v>20496</v>
      </c>
      <c r="M36" s="39">
        <f>VLOOKUP(A36,GL_Master!$C$1:$E$80,3,FALSE)</f>
        <v>1</v>
      </c>
    </row>
    <row r="37" spans="1:17" x14ac:dyDescent="0.25">
      <c r="A37" s="3" t="s">
        <v>25</v>
      </c>
      <c r="B37" s="8">
        <f>SUMIFS(Database!$E$3:$E$9482,Database!$B$3:$B$9482,PL_LC!B$9,Database!$R$3:$R$9482,PL_LC!$A37,Database!$C$3:$C$9482,PL_LC!$D$5)*$M37</f>
        <v>90000</v>
      </c>
      <c r="C37" s="8">
        <f>SUMIFS(Database!$E$3:$E$9482,Database!$B$3:$B$9482,PL_LC!C$9,Database!$R$3:$R$9482,PL_LC!$A37,Database!$C$3:$C$9482,PL_LC!$D$5)*$M37</f>
        <v>1662</v>
      </c>
      <c r="D37" s="8">
        <f>SUMIFS(Database!$E$3:$E$9482,Database!$B$3:$B$9482,PL_LC!D$9,Database!$R$3:$R$9482,PL_LC!$A37,Database!$C$3:$C$9482,PL_LC!$D$5)*$M37</f>
        <v>2377</v>
      </c>
      <c r="E37" s="8">
        <f>SUMIFS(Database!$E$3:$E$9482,Database!$B$3:$B$9482,PL_LC!E$9,Database!$R$3:$R$9482,PL_LC!$A37,Database!$C$3:$C$9482,PL_LC!$D$5)*$M37</f>
        <v>6857</v>
      </c>
      <c r="F37" s="8">
        <f>SUMIFS(Database!$E$3:$E$9482,Database!$B$3:$B$9482,PL_LC!F$9,Database!$R$3:$R$9482,PL_LC!$A37,Database!$C$3:$C$9482,PL_LC!$D$5)*$M37</f>
        <v>68936</v>
      </c>
      <c r="G37" s="8">
        <f>SUMIFS(Database!$E$3:$E$9482,Database!$B$3:$B$9482,PL_LC!G$9,Database!$R$3:$R$9482,PL_LC!$A37,Database!$C$3:$C$9482,PL_LC!$D$5)*$M37</f>
        <v>2169</v>
      </c>
      <c r="H37" s="8">
        <f>SUMIFS(Database!$E$3:$E$9482,Database!$B$3:$B$9482,PL_LC!H$9,Database!$R$3:$R$9482,PL_LC!$A37,Database!$C$3:$C$9482,PL_LC!$D$5)*$M37</f>
        <v>2386</v>
      </c>
      <c r="I37" s="8">
        <f>SUMIFS(Database!$E$3:$E$9482,Database!$B$3:$B$9482,PL_LC!I$9,Database!$R$3:$R$9482,PL_LC!$A37,Database!$C$3:$C$9482,PL_LC!$D$5)*$M37</f>
        <v>2274</v>
      </c>
      <c r="J37" s="8">
        <f>SUMIFS(Database!$E$3:$E$9482,Database!$B$3:$B$9482,PL_LC!J$9,Database!$R$3:$R$9482,PL_LC!$A37,Database!$C$3:$C$9482,PL_LC!$D$5)*$M37</f>
        <v>3120</v>
      </c>
      <c r="K37" s="8">
        <f>SUMIFS(Database!$E$3:$E$9482,Database!$B$3:$B$9482,PL_LC!K$9,Database!$R$3:$R$9482,PL_LC!$A37,Database!$C$3:$C$9482,PL_LC!$D$5)*$M37</f>
        <v>4667</v>
      </c>
      <c r="L37" s="9">
        <f>SUM(B37:K37)</f>
        <v>184448</v>
      </c>
      <c r="M37" s="39">
        <f>VLOOKUP(A37,GL_Master!$C$1:$E$80,3,FALSE)</f>
        <v>1</v>
      </c>
    </row>
    <row r="38" spans="1:17" x14ac:dyDescent="0.25">
      <c r="A38" s="13"/>
      <c r="B38" s="8"/>
      <c r="C38" s="8"/>
      <c r="D38" s="8"/>
      <c r="E38" s="8"/>
      <c r="F38" s="8"/>
      <c r="G38" s="8"/>
      <c r="H38" s="8"/>
      <c r="I38" s="8"/>
      <c r="J38" s="8"/>
      <c r="K38" s="8"/>
      <c r="L38" s="11"/>
    </row>
    <row r="39" spans="1:17" ht="15.75" thickBot="1" x14ac:dyDescent="0.3">
      <c r="A39" s="10" t="s">
        <v>44</v>
      </c>
      <c r="B39" s="61">
        <f>SUM(B36:B37)</f>
        <v>100000</v>
      </c>
      <c r="C39" s="61">
        <f t="shared" ref="C39:L39" si="6">SUM(C36:C37)</f>
        <v>1847</v>
      </c>
      <c r="D39" s="61">
        <f t="shared" si="6"/>
        <v>2641</v>
      </c>
      <c r="E39" s="61">
        <f t="shared" si="6"/>
        <v>7619</v>
      </c>
      <c r="F39" s="61">
        <f t="shared" si="6"/>
        <v>76596</v>
      </c>
      <c r="G39" s="61">
        <f t="shared" si="6"/>
        <v>2410</v>
      </c>
      <c r="H39" s="61">
        <f t="shared" si="6"/>
        <v>2651</v>
      </c>
      <c r="I39" s="61">
        <f t="shared" si="6"/>
        <v>2527</v>
      </c>
      <c r="J39" s="61">
        <f t="shared" si="6"/>
        <v>3467</v>
      </c>
      <c r="K39" s="61">
        <f t="shared" si="6"/>
        <v>5186</v>
      </c>
      <c r="L39" s="61">
        <f t="shared" si="6"/>
        <v>204944</v>
      </c>
    </row>
    <row r="40" spans="1:17" x14ac:dyDescent="0.25">
      <c r="A40" s="3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</row>
    <row r="41" spans="1:17" x14ac:dyDescent="0.25">
      <c r="A41" s="10" t="s">
        <v>48</v>
      </c>
      <c r="B41" s="31">
        <f>B34-B39</f>
        <v>4065000</v>
      </c>
      <c r="C41" s="31">
        <f t="shared" ref="C41:L41" si="7">C34-C39</f>
        <v>75052</v>
      </c>
      <c r="D41" s="31">
        <f t="shared" si="7"/>
        <v>107383</v>
      </c>
      <c r="E41" s="31">
        <f t="shared" si="7"/>
        <v>309719</v>
      </c>
      <c r="F41" s="31">
        <f t="shared" si="7"/>
        <v>3113614</v>
      </c>
      <c r="G41" s="31">
        <f t="shared" si="7"/>
        <v>97954</v>
      </c>
      <c r="H41" s="31">
        <f t="shared" si="7"/>
        <v>107738</v>
      </c>
      <c r="I41" s="31">
        <f t="shared" si="7"/>
        <v>102692</v>
      </c>
      <c r="J41" s="31">
        <f t="shared" si="7"/>
        <v>140918</v>
      </c>
      <c r="K41" s="31">
        <f t="shared" si="7"/>
        <v>210770</v>
      </c>
      <c r="L41" s="31">
        <f t="shared" si="7"/>
        <v>8330840</v>
      </c>
    </row>
    <row r="42" spans="1:17" ht="15.75" thickBot="1" x14ac:dyDescent="0.3">
      <c r="A42" s="14" t="s">
        <v>47</v>
      </c>
      <c r="B42" s="15">
        <f>B41/B12</f>
        <v>0.94733162432999296</v>
      </c>
      <c r="C42" s="15">
        <f t="shared" ref="C42:L42" si="8">C41/C12</f>
        <v>0.94741094195763587</v>
      </c>
      <c r="D42" s="15">
        <f t="shared" si="8"/>
        <v>0.94738281560164805</v>
      </c>
      <c r="E42" s="15">
        <f t="shared" si="8"/>
        <v>0.94734700993781595</v>
      </c>
      <c r="F42" s="15">
        <f t="shared" si="8"/>
        <v>0.94733053338217632</v>
      </c>
      <c r="G42" s="15">
        <f t="shared" si="8"/>
        <v>0.94735824056790818</v>
      </c>
      <c r="H42" s="15">
        <f t="shared" si="8"/>
        <v>0.94724718212031156</v>
      </c>
      <c r="I42" s="15">
        <f t="shared" si="8"/>
        <v>0.94729947880632814</v>
      </c>
      <c r="J42" s="15">
        <f t="shared" si="8"/>
        <v>0.94731605660313944</v>
      </c>
      <c r="K42" s="15">
        <f t="shared" si="8"/>
        <v>0.94729792895153175</v>
      </c>
      <c r="L42" s="15">
        <f t="shared" si="8"/>
        <v>0.94733087158274609</v>
      </c>
    </row>
  </sheetData>
  <dataValidations count="3">
    <dataValidation type="list" allowBlank="1" showInputMessage="1" showErrorMessage="1" sqref="D5" xr:uid="{43B7B0B6-3CFD-4AF0-B1A7-DBF4E5C9BE5D}">
      <formula1>Period</formula1>
    </dataValidation>
    <dataValidation type="list" allowBlank="1" showInputMessage="1" showErrorMessage="1" sqref="F5" xr:uid="{E090373D-D2D2-4799-A5F7-75A523FC87B3}">
      <formula1>Currency</formula1>
    </dataValidation>
    <dataValidation type="list" allowBlank="1" showInputMessage="1" showErrorMessage="1" sqref="H5" xr:uid="{0385ACDD-0E48-41A4-81E1-36E70B3D8D39}">
      <formula1>PlaceValue</formula1>
    </dataValidation>
  </dataValidations>
  <pageMargins left="0.24" right="0.15" top="0.75" bottom="0.75" header="0.3" footer="0.3"/>
  <pageSetup scale="66" orientation="landscape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.140625" defaultRowHeight="15" x14ac:dyDescent="0.25"/>
  <cols>
    <col min="1" max="1" width="18.28515625" style="39" customWidth="1"/>
    <col min="2" max="2" width="23.85546875" style="39" customWidth="1"/>
    <col min="3" max="3" width="13.85546875" style="39" customWidth="1"/>
    <col min="4" max="11" width="15" style="39" bestFit="1" customWidth="1"/>
    <col min="12" max="12" width="15" style="39" customWidth="1"/>
    <col min="13" max="13" width="15" style="39" bestFit="1" customWidth="1"/>
    <col min="14" max="16384" width="9.140625" style="39"/>
  </cols>
  <sheetData>
    <row r="1" spans="1:13" x14ac:dyDescent="0.25">
      <c r="A1" s="27" t="s">
        <v>247</v>
      </c>
      <c r="B1" s="27"/>
    </row>
    <row r="2" spans="1:13" ht="15.75" thickBot="1" x14ac:dyDescent="0.3">
      <c r="A2" s="4"/>
      <c r="B2" s="4"/>
      <c r="C2" s="38">
        <f>PL_LC!D5</f>
        <v>43922</v>
      </c>
      <c r="D2" s="16"/>
      <c r="E2" s="16"/>
      <c r="F2" s="16"/>
      <c r="G2" s="16"/>
      <c r="H2" s="16"/>
      <c r="I2" s="16"/>
      <c r="J2" s="16"/>
      <c r="K2" s="16"/>
      <c r="L2" s="16"/>
      <c r="M2" s="46" t="s">
        <v>150</v>
      </c>
    </row>
    <row r="3" spans="1:13" x14ac:dyDescent="0.25">
      <c r="A3" s="45" t="s">
        <v>13</v>
      </c>
      <c r="B3" s="48"/>
      <c r="C3" s="40" t="s">
        <v>42</v>
      </c>
      <c r="D3" s="40" t="s">
        <v>234</v>
      </c>
      <c r="E3" s="40" t="s">
        <v>236</v>
      </c>
      <c r="F3" s="40" t="s">
        <v>238</v>
      </c>
      <c r="G3" s="40" t="s">
        <v>43</v>
      </c>
      <c r="H3" s="40" t="s">
        <v>239</v>
      </c>
      <c r="I3" s="40" t="s">
        <v>237</v>
      </c>
      <c r="J3" s="40" t="s">
        <v>250</v>
      </c>
      <c r="K3" s="40" t="s">
        <v>235</v>
      </c>
      <c r="L3" s="47" t="s">
        <v>249</v>
      </c>
      <c r="M3" s="41" t="s">
        <v>44</v>
      </c>
    </row>
    <row r="4" spans="1:13" x14ac:dyDescent="0.25">
      <c r="A4" s="51" t="s">
        <v>10</v>
      </c>
      <c r="B4" s="52" t="s">
        <v>152</v>
      </c>
      <c r="C4" s="8" t="e">
        <f>-SUMIFS(Database!$P:$P,Database!#REF!,$C$2,Database!$S:$S,$B4,Database!#REF!,C$3)</f>
        <v>#REF!</v>
      </c>
      <c r="D4" s="8" t="e">
        <f>-SUMIFS(Database!$P:$P,Database!#REF!,$C$2,Database!$S:$S,$B4,Database!#REF!,D$3)</f>
        <v>#REF!</v>
      </c>
      <c r="E4" s="8" t="e">
        <f>-SUMIFS(Database!$P:$P,Database!#REF!,$C$2,Database!$S:$S,$B4,Database!#REF!,E$3)</f>
        <v>#REF!</v>
      </c>
      <c r="F4" s="8" t="e">
        <f>-SUMIFS(Database!$P:$P,Database!#REF!,$C$2,Database!$S:$S,$B4,Database!#REF!,F$3)</f>
        <v>#REF!</v>
      </c>
      <c r="G4" s="8" t="e">
        <f>-SUMIFS(Database!$P:$P,Database!#REF!,$C$2,Database!$S:$S,$B4,Database!#REF!,G$3)</f>
        <v>#REF!</v>
      </c>
      <c r="H4" s="8" t="e">
        <f>-SUMIFS(Database!$P:$P,Database!#REF!,$C$2,Database!$S:$S,$B4,Database!#REF!,H$3)</f>
        <v>#REF!</v>
      </c>
      <c r="I4" s="8" t="e">
        <f>-SUMIFS(Database!$P:$P,Database!#REF!,$C$2,Database!$S:$S,$B4,Database!#REF!,I$3)</f>
        <v>#REF!</v>
      </c>
      <c r="J4" s="8" t="e">
        <f>-SUMIFS(Database!$P:$P,Database!#REF!,$C$2,Database!$S:$S,$B4,Database!#REF!,J$3)</f>
        <v>#REF!</v>
      </c>
      <c r="K4" s="8" t="e">
        <f>-SUMIFS(Database!$P:$P,Database!#REF!,$C$2,Database!$S:$S,$B4,Database!#REF!,K$3)</f>
        <v>#REF!</v>
      </c>
      <c r="L4" s="8" t="e">
        <f>-SUMIFS(Database!$P:$P,Database!#REF!,$C$2,Database!$S:$S,$B4,Database!#REF!,L$3)</f>
        <v>#REF!</v>
      </c>
      <c r="M4" s="8" t="e">
        <f t="shared" ref="M4:M26" si="0">SUM(C4:L4)</f>
        <v>#REF!</v>
      </c>
    </row>
    <row r="5" spans="1:13" x14ac:dyDescent="0.25">
      <c r="A5" s="49" t="s">
        <v>202</v>
      </c>
      <c r="B5" s="49"/>
      <c r="C5" s="54" t="e">
        <f>SUM(C4)</f>
        <v>#REF!</v>
      </c>
      <c r="D5" s="54" t="e">
        <f t="shared" ref="D5:K5" si="1">SUM(D4)</f>
        <v>#REF!</v>
      </c>
      <c r="E5" s="54" t="e">
        <f t="shared" si="1"/>
        <v>#REF!</v>
      </c>
      <c r="F5" s="54" t="e">
        <f t="shared" si="1"/>
        <v>#REF!</v>
      </c>
      <c r="G5" s="54" t="e">
        <f t="shared" si="1"/>
        <v>#REF!</v>
      </c>
      <c r="H5" s="54" t="e">
        <f t="shared" si="1"/>
        <v>#REF!</v>
      </c>
      <c r="I5" s="54" t="e">
        <f t="shared" si="1"/>
        <v>#REF!</v>
      </c>
      <c r="J5" s="54" t="e">
        <f t="shared" si="1"/>
        <v>#REF!</v>
      </c>
      <c r="K5" s="54" t="e">
        <f t="shared" si="1"/>
        <v>#REF!</v>
      </c>
      <c r="L5" s="54" t="e">
        <f>SUM(L4)</f>
        <v>#REF!</v>
      </c>
      <c r="M5" s="54" t="e">
        <f t="shared" si="0"/>
        <v>#REF!</v>
      </c>
    </row>
    <row r="6" spans="1:13" x14ac:dyDescent="0.25">
      <c r="A6" s="51" t="s">
        <v>115</v>
      </c>
      <c r="B6" s="52" t="s">
        <v>163</v>
      </c>
      <c r="C6" s="8" t="e">
        <f>-SUMIFS(Database!$P:$P,Database!#REF!,$C$2,Database!$S:$S,$B6,Database!#REF!,C$3)</f>
        <v>#REF!</v>
      </c>
      <c r="D6" s="8" t="e">
        <f>-SUMIFS(Database!$P:$P,Database!#REF!,$C$2,Database!$S:$S,$B6,Database!#REF!,D$3)</f>
        <v>#REF!</v>
      </c>
      <c r="E6" s="8" t="e">
        <f>-SUMIFS(Database!$P:$P,Database!#REF!,$C$2,Database!$S:$S,$B6,Database!#REF!,E$3)</f>
        <v>#REF!</v>
      </c>
      <c r="F6" s="8" t="e">
        <f>-SUMIFS(Database!$P:$P,Database!#REF!,$C$2,Database!$S:$S,$B6,Database!#REF!,F$3)</f>
        <v>#REF!</v>
      </c>
      <c r="G6" s="8" t="e">
        <f>-SUMIFS(Database!$P:$P,Database!#REF!,$C$2,Database!$S:$S,$B6,Database!#REF!,G$3)</f>
        <v>#REF!</v>
      </c>
      <c r="H6" s="8" t="e">
        <f>-SUMIFS(Database!$P:$P,Database!#REF!,$C$2,Database!$S:$S,$B6,Database!#REF!,H$3)</f>
        <v>#REF!</v>
      </c>
      <c r="I6" s="8" t="e">
        <f>-SUMIFS(Database!$P:$P,Database!#REF!,$C$2,Database!$S:$S,$B6,Database!#REF!,I$3)</f>
        <v>#REF!</v>
      </c>
      <c r="J6" s="8" t="e">
        <f>-SUMIFS(Database!$P:$P,Database!#REF!,$C$2,Database!$S:$S,$B6,Database!#REF!,J$3)</f>
        <v>#REF!</v>
      </c>
      <c r="K6" s="8" t="e">
        <f>-SUMIFS(Database!$P:$P,Database!#REF!,$C$2,Database!$S:$S,$B6,Database!#REF!,K$3)</f>
        <v>#REF!</v>
      </c>
      <c r="L6" s="8" t="e">
        <f>-SUMIFS(Database!$P:$P,Database!#REF!,$C$2,Database!$S:$S,$B6,Database!#REF!,L$3)</f>
        <v>#REF!</v>
      </c>
      <c r="M6" s="8" t="e">
        <f t="shared" si="0"/>
        <v>#REF!</v>
      </c>
    </row>
    <row r="7" spans="1:13" x14ac:dyDescent="0.25">
      <c r="A7" s="51"/>
      <c r="B7" s="56" t="s">
        <v>228</v>
      </c>
      <c r="C7" s="8">
        <f>PL_LC!B41</f>
        <v>4065000</v>
      </c>
      <c r="D7" s="8">
        <f>PL_LC!C41</f>
        <v>75052</v>
      </c>
      <c r="E7" s="8">
        <f>PL_LC!D41</f>
        <v>107383</v>
      </c>
      <c r="F7" s="8">
        <f>PL_LC!E41</f>
        <v>309719</v>
      </c>
      <c r="G7" s="8">
        <f>PL_LC!F41</f>
        <v>3113614</v>
      </c>
      <c r="H7" s="8">
        <f>PL_LC!G41</f>
        <v>97954</v>
      </c>
      <c r="I7" s="8">
        <f>PL_LC!H41</f>
        <v>107738</v>
      </c>
      <c r="J7" s="8">
        <f>PL_LC!I41</f>
        <v>102692</v>
      </c>
      <c r="K7" s="8">
        <f>PL_LC!J41</f>
        <v>140918</v>
      </c>
      <c r="L7" s="8">
        <f>PL_LC!K41</f>
        <v>210770</v>
      </c>
      <c r="M7" s="8">
        <f t="shared" si="0"/>
        <v>8330840</v>
      </c>
    </row>
    <row r="8" spans="1:13" x14ac:dyDescent="0.25">
      <c r="A8" s="49" t="s">
        <v>201</v>
      </c>
      <c r="B8" s="49"/>
      <c r="C8" s="54" t="e">
        <f t="shared" ref="C8:L8" si="2">SUM(C6:C6)+C7</f>
        <v>#REF!</v>
      </c>
      <c r="D8" s="54" t="e">
        <f t="shared" si="2"/>
        <v>#REF!</v>
      </c>
      <c r="E8" s="54" t="e">
        <f t="shared" si="2"/>
        <v>#REF!</v>
      </c>
      <c r="F8" s="54" t="e">
        <f t="shared" si="2"/>
        <v>#REF!</v>
      </c>
      <c r="G8" s="54" t="e">
        <f t="shared" si="2"/>
        <v>#REF!</v>
      </c>
      <c r="H8" s="54" t="e">
        <f t="shared" si="2"/>
        <v>#REF!</v>
      </c>
      <c r="I8" s="54" t="e">
        <f t="shared" si="2"/>
        <v>#REF!</v>
      </c>
      <c r="J8" s="54" t="e">
        <f t="shared" si="2"/>
        <v>#REF!</v>
      </c>
      <c r="K8" s="54" t="e">
        <f t="shared" si="2"/>
        <v>#REF!</v>
      </c>
      <c r="L8" s="54" t="e">
        <f t="shared" si="2"/>
        <v>#REF!</v>
      </c>
      <c r="M8" s="54" t="e">
        <f t="shared" si="0"/>
        <v>#REF!</v>
      </c>
    </row>
    <row r="9" spans="1:13" x14ac:dyDescent="0.25">
      <c r="A9" s="51" t="s">
        <v>116</v>
      </c>
      <c r="B9" s="52" t="s">
        <v>153</v>
      </c>
      <c r="C9" s="8" t="e">
        <f>-SUMIFS(Database!$P:$P,Database!#REF!,$C$2,Database!$S:$S,$B9,Database!#REF!,C$3)</f>
        <v>#REF!</v>
      </c>
      <c r="D9" s="8" t="e">
        <f>-SUMIFS(Database!$P:$P,Database!#REF!,$C$2,Database!$S:$S,$B9,Database!#REF!,D$3)</f>
        <v>#REF!</v>
      </c>
      <c r="E9" s="8" t="e">
        <f>-SUMIFS(Database!$P:$P,Database!#REF!,$C$2,Database!$S:$S,$B9,Database!#REF!,E$3)</f>
        <v>#REF!</v>
      </c>
      <c r="F9" s="8" t="e">
        <f>-SUMIFS(Database!$P:$P,Database!#REF!,$C$2,Database!$S:$S,$B9,Database!#REF!,F$3)</f>
        <v>#REF!</v>
      </c>
      <c r="G9" s="8" t="e">
        <f>-SUMIFS(Database!$P:$P,Database!#REF!,$C$2,Database!$S:$S,$B9,Database!#REF!,G$3)</f>
        <v>#REF!</v>
      </c>
      <c r="H9" s="8" t="e">
        <f>-SUMIFS(Database!$P:$P,Database!#REF!,$C$2,Database!$S:$S,$B9,Database!#REF!,H$3)</f>
        <v>#REF!</v>
      </c>
      <c r="I9" s="8" t="e">
        <f>-SUMIFS(Database!$P:$P,Database!#REF!,$C$2,Database!$S:$S,$B9,Database!#REF!,I$3)</f>
        <v>#REF!</v>
      </c>
      <c r="J9" s="8" t="e">
        <f>-SUMIFS(Database!$P:$P,Database!#REF!,$C$2,Database!$S:$S,$B9,Database!#REF!,J$3)</f>
        <v>#REF!</v>
      </c>
      <c r="K9" s="8" t="e">
        <f>-SUMIFS(Database!$P:$P,Database!#REF!,$C$2,Database!$S:$S,$B9,Database!#REF!,K$3)</f>
        <v>#REF!</v>
      </c>
      <c r="L9" s="8" t="e">
        <f>-SUMIFS(Database!$P:$P,Database!#REF!,$C$2,Database!$S:$S,$B9,Database!#REF!,L$3)</f>
        <v>#REF!</v>
      </c>
      <c r="M9" s="8" t="e">
        <f t="shared" si="0"/>
        <v>#REF!</v>
      </c>
    </row>
    <row r="10" spans="1:13" x14ac:dyDescent="0.25">
      <c r="A10" s="51"/>
      <c r="B10" s="52" t="s">
        <v>154</v>
      </c>
      <c r="C10" s="8" t="e">
        <f>-SUMIFS(Database!$P:$P,Database!#REF!,$C$2,Database!$S:$S,$B10,Database!#REF!,C$3)</f>
        <v>#REF!</v>
      </c>
      <c r="D10" s="8" t="e">
        <f>-SUMIFS(Database!$P:$P,Database!#REF!,$C$2,Database!$S:$S,$B10,Database!#REF!,D$3)</f>
        <v>#REF!</v>
      </c>
      <c r="E10" s="8" t="e">
        <f>-SUMIFS(Database!$P:$P,Database!#REF!,$C$2,Database!$S:$S,$B10,Database!#REF!,E$3)</f>
        <v>#REF!</v>
      </c>
      <c r="F10" s="8" t="e">
        <f>-SUMIFS(Database!$P:$P,Database!#REF!,$C$2,Database!$S:$S,$B10,Database!#REF!,F$3)</f>
        <v>#REF!</v>
      </c>
      <c r="G10" s="8" t="e">
        <f>-SUMIFS(Database!$P:$P,Database!#REF!,$C$2,Database!$S:$S,$B10,Database!#REF!,G$3)</f>
        <v>#REF!</v>
      </c>
      <c r="H10" s="8" t="e">
        <f>-SUMIFS(Database!$P:$P,Database!#REF!,$C$2,Database!$S:$S,$B10,Database!#REF!,H$3)</f>
        <v>#REF!</v>
      </c>
      <c r="I10" s="8" t="e">
        <f>-SUMIFS(Database!$P:$P,Database!#REF!,$C$2,Database!$S:$S,$B10,Database!#REF!,I$3)</f>
        <v>#REF!</v>
      </c>
      <c r="J10" s="8" t="e">
        <f>-SUMIFS(Database!$P:$P,Database!#REF!,$C$2,Database!$S:$S,$B10,Database!#REF!,J$3)</f>
        <v>#REF!</v>
      </c>
      <c r="K10" s="8" t="e">
        <f>-SUMIFS(Database!$P:$P,Database!#REF!,$C$2,Database!$S:$S,$B10,Database!#REF!,K$3)</f>
        <v>#REF!</v>
      </c>
      <c r="L10" s="8" t="e">
        <f>-SUMIFS(Database!$P:$P,Database!#REF!,$C$2,Database!$S:$S,$B10,Database!#REF!,L$3)</f>
        <v>#REF!</v>
      </c>
      <c r="M10" s="8" t="e">
        <f t="shared" si="0"/>
        <v>#REF!</v>
      </c>
    </row>
    <row r="11" spans="1:13" x14ac:dyDescent="0.25">
      <c r="A11" s="49" t="s">
        <v>195</v>
      </c>
      <c r="B11" s="49"/>
      <c r="C11" s="54" t="e">
        <f>SUM(C9:C10)</f>
        <v>#REF!</v>
      </c>
      <c r="D11" s="54" t="e">
        <f t="shared" ref="D11:K11" si="3">SUM(D9:D10)</f>
        <v>#REF!</v>
      </c>
      <c r="E11" s="54" t="e">
        <f t="shared" si="3"/>
        <v>#REF!</v>
      </c>
      <c r="F11" s="54" t="e">
        <f t="shared" si="3"/>
        <v>#REF!</v>
      </c>
      <c r="G11" s="54" t="e">
        <f t="shared" si="3"/>
        <v>#REF!</v>
      </c>
      <c r="H11" s="54" t="e">
        <f t="shared" si="3"/>
        <v>#REF!</v>
      </c>
      <c r="I11" s="54" t="e">
        <f t="shared" si="3"/>
        <v>#REF!</v>
      </c>
      <c r="J11" s="54" t="e">
        <f t="shared" si="3"/>
        <v>#REF!</v>
      </c>
      <c r="K11" s="54" t="e">
        <f t="shared" si="3"/>
        <v>#REF!</v>
      </c>
      <c r="L11" s="54" t="e">
        <f>SUM(L9:L10)</f>
        <v>#REF!</v>
      </c>
      <c r="M11" s="54" t="e">
        <f t="shared" si="0"/>
        <v>#REF!</v>
      </c>
    </row>
    <row r="12" spans="1:13" x14ac:dyDescent="0.25">
      <c r="A12" s="51" t="s">
        <v>117</v>
      </c>
      <c r="B12" s="52" t="s">
        <v>173</v>
      </c>
      <c r="C12" s="8" t="e">
        <f>SUMIFS(Database!$P:$P,Database!#REF!,$C$2,Database!$S:$S,$B12,Database!#REF!,C$3)</f>
        <v>#REF!</v>
      </c>
      <c r="D12" s="8" t="e">
        <f>SUMIFS(Database!$P:$P,Database!#REF!,$C$2,Database!$S:$S,$B12,Database!#REF!,D$3)</f>
        <v>#REF!</v>
      </c>
      <c r="E12" s="8" t="e">
        <f>SUMIFS(Database!$P:$P,Database!#REF!,$C$2,Database!$S:$S,$B12,Database!#REF!,E$3)</f>
        <v>#REF!</v>
      </c>
      <c r="F12" s="8" t="e">
        <f>SUMIFS(Database!$P:$P,Database!#REF!,$C$2,Database!$S:$S,$B12,Database!#REF!,F$3)</f>
        <v>#REF!</v>
      </c>
      <c r="G12" s="8" t="e">
        <f>SUMIFS(Database!$P:$P,Database!#REF!,$C$2,Database!$S:$S,$B12,Database!#REF!,G$3)</f>
        <v>#REF!</v>
      </c>
      <c r="H12" s="8" t="e">
        <f>SUMIFS(Database!$P:$P,Database!#REF!,$C$2,Database!$S:$S,$B12,Database!#REF!,H$3)</f>
        <v>#REF!</v>
      </c>
      <c r="I12" s="8" t="e">
        <f>SUMIFS(Database!$P:$P,Database!#REF!,$C$2,Database!$S:$S,$B12,Database!#REF!,I$3)</f>
        <v>#REF!</v>
      </c>
      <c r="J12" s="8" t="e">
        <f>SUMIFS(Database!$P:$P,Database!#REF!,$C$2,Database!$S:$S,$B12,Database!#REF!,J$3)</f>
        <v>#REF!</v>
      </c>
      <c r="K12" s="8" t="e">
        <f>SUMIFS(Database!$P:$P,Database!#REF!,$C$2,Database!$S:$S,$B12,Database!#REF!,K$3)</f>
        <v>#REF!</v>
      </c>
      <c r="L12" s="8" t="e">
        <f>SUMIFS(Database!$P:$P,Database!#REF!,$C$2,Database!$S:$S,$B12,Database!#REF!,L$3)</f>
        <v>#REF!</v>
      </c>
      <c r="M12" s="8" t="e">
        <f t="shared" si="0"/>
        <v>#REF!</v>
      </c>
    </row>
    <row r="13" spans="1:13" x14ac:dyDescent="0.25">
      <c r="A13" s="49" t="s">
        <v>192</v>
      </c>
      <c r="B13" s="49"/>
      <c r="C13" s="54" t="e">
        <f>SUM(C12)</f>
        <v>#REF!</v>
      </c>
      <c r="D13" s="54" t="e">
        <f t="shared" ref="D13:K13" si="4">SUM(D12)</f>
        <v>#REF!</v>
      </c>
      <c r="E13" s="54" t="e">
        <f t="shared" si="4"/>
        <v>#REF!</v>
      </c>
      <c r="F13" s="54" t="e">
        <f t="shared" si="4"/>
        <v>#REF!</v>
      </c>
      <c r="G13" s="54" t="e">
        <f t="shared" si="4"/>
        <v>#REF!</v>
      </c>
      <c r="H13" s="54" t="e">
        <f t="shared" si="4"/>
        <v>#REF!</v>
      </c>
      <c r="I13" s="54" t="e">
        <f t="shared" si="4"/>
        <v>#REF!</v>
      </c>
      <c r="J13" s="54" t="e">
        <f t="shared" si="4"/>
        <v>#REF!</v>
      </c>
      <c r="K13" s="54" t="e">
        <f t="shared" si="4"/>
        <v>#REF!</v>
      </c>
      <c r="L13" s="54" t="e">
        <f>SUM(L12)</f>
        <v>#REF!</v>
      </c>
      <c r="M13" s="54" t="e">
        <f t="shared" si="0"/>
        <v>#REF!</v>
      </c>
    </row>
    <row r="14" spans="1:13" x14ac:dyDescent="0.25">
      <c r="A14" s="50" t="s">
        <v>1</v>
      </c>
      <c r="B14" s="53" t="s">
        <v>1</v>
      </c>
      <c r="C14" s="8" t="e">
        <f>-SUMIFS(Database!$P:$P,Database!#REF!,$C$2,Database!$S:$S,$B14,Database!#REF!,C$3)</f>
        <v>#REF!</v>
      </c>
      <c r="D14" s="8" t="e">
        <f>-SUMIFS(Database!$P:$P,Database!#REF!,$C$2,Database!$S:$S,$B14,Database!#REF!,D$3)</f>
        <v>#REF!</v>
      </c>
      <c r="E14" s="8" t="e">
        <f>-SUMIFS(Database!$P:$P,Database!#REF!,$C$2,Database!$S:$S,$B14,Database!#REF!,E$3)</f>
        <v>#REF!</v>
      </c>
      <c r="F14" s="8" t="e">
        <f>-SUMIFS(Database!$P:$P,Database!#REF!,$C$2,Database!$S:$S,$B14,Database!#REF!,F$3)</f>
        <v>#REF!</v>
      </c>
      <c r="G14" s="8" t="e">
        <f>-SUMIFS(Database!$P:$P,Database!#REF!,$C$2,Database!$S:$S,$B14,Database!#REF!,G$3)</f>
        <v>#REF!</v>
      </c>
      <c r="H14" s="8" t="e">
        <f>-SUMIFS(Database!$P:$P,Database!#REF!,$C$2,Database!$S:$S,$B14,Database!#REF!,H$3)</f>
        <v>#REF!</v>
      </c>
      <c r="I14" s="8" t="e">
        <f>-SUMIFS(Database!$P:$P,Database!#REF!,$C$2,Database!$S:$S,$B14,Database!#REF!,I$3)</f>
        <v>#REF!</v>
      </c>
      <c r="J14" s="8" t="e">
        <f>-SUMIFS(Database!$P:$P,Database!#REF!,$C$2,Database!$S:$S,$B14,Database!#REF!,J$3)</f>
        <v>#REF!</v>
      </c>
      <c r="K14" s="8" t="e">
        <f>-SUMIFS(Database!$P:$P,Database!#REF!,$C$2,Database!$S:$S,$B14,Database!#REF!,K$3)</f>
        <v>#REF!</v>
      </c>
      <c r="L14" s="8" t="e">
        <f>-SUMIFS(Database!$P:$P,Database!#REF!,$C$2,Database!$S:$S,$B14,Database!#REF!,L$3)</f>
        <v>#REF!</v>
      </c>
      <c r="M14" s="8" t="e">
        <f t="shared" si="0"/>
        <v>#REF!</v>
      </c>
    </row>
    <row r="15" spans="1:13" x14ac:dyDescent="0.25">
      <c r="A15" s="49" t="s">
        <v>190</v>
      </c>
      <c r="B15" s="49"/>
      <c r="C15" s="54" t="e">
        <f>SUM(C14)</f>
        <v>#REF!</v>
      </c>
      <c r="D15" s="54" t="e">
        <f t="shared" ref="D15:K15" si="5">SUM(D14)</f>
        <v>#REF!</v>
      </c>
      <c r="E15" s="54" t="e">
        <f t="shared" si="5"/>
        <v>#REF!</v>
      </c>
      <c r="F15" s="54" t="e">
        <f t="shared" si="5"/>
        <v>#REF!</v>
      </c>
      <c r="G15" s="54" t="e">
        <f t="shared" si="5"/>
        <v>#REF!</v>
      </c>
      <c r="H15" s="54" t="e">
        <f t="shared" si="5"/>
        <v>#REF!</v>
      </c>
      <c r="I15" s="54" t="e">
        <f t="shared" si="5"/>
        <v>#REF!</v>
      </c>
      <c r="J15" s="54" t="e">
        <f t="shared" si="5"/>
        <v>#REF!</v>
      </c>
      <c r="K15" s="54" t="e">
        <f t="shared" si="5"/>
        <v>#REF!</v>
      </c>
      <c r="L15" s="54" t="e">
        <f>SUM(L14)</f>
        <v>#REF!</v>
      </c>
      <c r="M15" s="54" t="e">
        <f t="shared" si="0"/>
        <v>#REF!</v>
      </c>
    </row>
    <row r="16" spans="1:13" x14ac:dyDescent="0.25">
      <c r="A16" s="51" t="s">
        <v>26</v>
      </c>
      <c r="B16" s="52" t="s">
        <v>178</v>
      </c>
      <c r="C16" s="8" t="e">
        <f>SUMIFS(Database!$P:$P,Database!#REF!,$C$2,Database!$S:$S,$B16,Database!#REF!,C$3)</f>
        <v>#REF!</v>
      </c>
      <c r="D16" s="8" t="e">
        <f>SUMIFS(Database!$P:$P,Database!#REF!,$C$2,Database!$S:$S,$B16,Database!#REF!,D$3)</f>
        <v>#REF!</v>
      </c>
      <c r="E16" s="8" t="e">
        <f>SUMIFS(Database!$P:$P,Database!#REF!,$C$2,Database!$S:$S,$B16,Database!#REF!,E$3)</f>
        <v>#REF!</v>
      </c>
      <c r="F16" s="8" t="e">
        <f>SUMIFS(Database!$P:$P,Database!#REF!,$C$2,Database!$S:$S,$B16,Database!#REF!,F$3)</f>
        <v>#REF!</v>
      </c>
      <c r="G16" s="8" t="e">
        <f>SUMIFS(Database!$P:$P,Database!#REF!,$C$2,Database!$S:$S,$B16,Database!#REF!,G$3)</f>
        <v>#REF!</v>
      </c>
      <c r="H16" s="8" t="e">
        <f>SUMIFS(Database!$P:$P,Database!#REF!,$C$2,Database!$S:$S,$B16,Database!#REF!,H$3)</f>
        <v>#REF!</v>
      </c>
      <c r="I16" s="8" t="e">
        <f>SUMIFS(Database!$P:$P,Database!#REF!,$C$2,Database!$S:$S,$B16,Database!#REF!,I$3)</f>
        <v>#REF!</v>
      </c>
      <c r="J16" s="8" t="e">
        <f>SUMIFS(Database!$P:$P,Database!#REF!,$C$2,Database!$S:$S,$B16,Database!#REF!,J$3)</f>
        <v>#REF!</v>
      </c>
      <c r="K16" s="8" t="e">
        <f>SUMIFS(Database!$P:$P,Database!#REF!,$C$2,Database!$S:$S,$B16,Database!#REF!,K$3)</f>
        <v>#REF!</v>
      </c>
      <c r="L16" s="8" t="e">
        <f>SUMIFS(Database!$P:$P,Database!#REF!,$C$2,Database!$S:$S,$B16,Database!#REF!,L$3)</f>
        <v>#REF!</v>
      </c>
      <c r="M16" s="8" t="e">
        <f t="shared" si="0"/>
        <v>#REF!</v>
      </c>
    </row>
    <row r="17" spans="1:13" x14ac:dyDescent="0.25">
      <c r="A17" s="51"/>
      <c r="B17" s="52" t="s">
        <v>162</v>
      </c>
      <c r="C17" s="8" t="e">
        <f>SUMIFS(Database!$P:$P,Database!#REF!,$C$2,Database!$S:$S,$B17,Database!#REF!,C$3)</f>
        <v>#REF!</v>
      </c>
      <c r="D17" s="8" t="e">
        <f>SUMIFS(Database!$P:$P,Database!#REF!,$C$2,Database!$S:$S,$B17,Database!#REF!,D$3)</f>
        <v>#REF!</v>
      </c>
      <c r="E17" s="8" t="e">
        <f>SUMIFS(Database!$P:$P,Database!#REF!,$C$2,Database!$S:$S,$B17,Database!#REF!,E$3)</f>
        <v>#REF!</v>
      </c>
      <c r="F17" s="8" t="e">
        <f>SUMIFS(Database!$P:$P,Database!#REF!,$C$2,Database!$S:$S,$B17,Database!#REF!,F$3)</f>
        <v>#REF!</v>
      </c>
      <c r="G17" s="8" t="e">
        <f>SUMIFS(Database!$P:$P,Database!#REF!,$C$2,Database!$S:$S,$B17,Database!#REF!,G$3)</f>
        <v>#REF!</v>
      </c>
      <c r="H17" s="8" t="e">
        <f>SUMIFS(Database!$P:$P,Database!#REF!,$C$2,Database!$S:$S,$B17,Database!#REF!,H$3)</f>
        <v>#REF!</v>
      </c>
      <c r="I17" s="8" t="e">
        <f>SUMIFS(Database!$P:$P,Database!#REF!,$C$2,Database!$S:$S,$B17,Database!#REF!,I$3)</f>
        <v>#REF!</v>
      </c>
      <c r="J17" s="8" t="e">
        <f>SUMIFS(Database!$P:$P,Database!#REF!,$C$2,Database!$S:$S,$B17,Database!#REF!,J$3)</f>
        <v>#REF!</v>
      </c>
      <c r="K17" s="8" t="e">
        <f>SUMIFS(Database!$P:$P,Database!#REF!,$C$2,Database!$S:$S,$B17,Database!#REF!,K$3)</f>
        <v>#REF!</v>
      </c>
      <c r="L17" s="8" t="e">
        <f>SUMIFS(Database!$P:$P,Database!#REF!,$C$2,Database!$S:$S,$B17,Database!#REF!,L$3)</f>
        <v>#REF!</v>
      </c>
      <c r="M17" s="8" t="e">
        <f t="shared" si="0"/>
        <v>#REF!</v>
      </c>
    </row>
    <row r="18" spans="1:13" x14ac:dyDescent="0.25">
      <c r="A18" s="49" t="s">
        <v>194</v>
      </c>
      <c r="B18" s="49"/>
      <c r="C18" s="54" t="e">
        <f>SUM(C16:C17)</f>
        <v>#REF!</v>
      </c>
      <c r="D18" s="54" t="e">
        <f t="shared" ref="D18:K18" si="6">SUM(D16:D17)</f>
        <v>#REF!</v>
      </c>
      <c r="E18" s="54" t="e">
        <f t="shared" si="6"/>
        <v>#REF!</v>
      </c>
      <c r="F18" s="54" t="e">
        <f t="shared" si="6"/>
        <v>#REF!</v>
      </c>
      <c r="G18" s="54" t="e">
        <f t="shared" si="6"/>
        <v>#REF!</v>
      </c>
      <c r="H18" s="54" t="e">
        <f t="shared" si="6"/>
        <v>#REF!</v>
      </c>
      <c r="I18" s="54" t="e">
        <f t="shared" si="6"/>
        <v>#REF!</v>
      </c>
      <c r="J18" s="54" t="e">
        <f t="shared" si="6"/>
        <v>#REF!</v>
      </c>
      <c r="K18" s="54" t="e">
        <f t="shared" si="6"/>
        <v>#REF!</v>
      </c>
      <c r="L18" s="54" t="e">
        <f>SUM(L16:L17)</f>
        <v>#REF!</v>
      </c>
      <c r="M18" s="54" t="e">
        <f t="shared" si="0"/>
        <v>#REF!</v>
      </c>
    </row>
    <row r="19" spans="1:13" x14ac:dyDescent="0.25">
      <c r="A19" s="51" t="s">
        <v>119</v>
      </c>
      <c r="B19" s="52" t="s">
        <v>177</v>
      </c>
      <c r="C19" s="8" t="e">
        <f>SUMIFS(Database!$P:$P,Database!#REF!,$C$2,Database!$S:$S,$B19,Database!#REF!,C$3)</f>
        <v>#REF!</v>
      </c>
      <c r="D19" s="8" t="e">
        <f>SUMIFS(Database!$P:$P,Database!#REF!,$C$2,Database!$S:$S,$B19,Database!#REF!,D$3)</f>
        <v>#REF!</v>
      </c>
      <c r="E19" s="8" t="e">
        <f>SUMIFS(Database!$P:$P,Database!#REF!,$C$2,Database!$S:$S,$B19,Database!#REF!,E$3)</f>
        <v>#REF!</v>
      </c>
      <c r="F19" s="8" t="e">
        <f>SUMIFS(Database!$P:$P,Database!#REF!,$C$2,Database!$S:$S,$B19,Database!#REF!,F$3)</f>
        <v>#REF!</v>
      </c>
      <c r="G19" s="8" t="e">
        <f>SUMIFS(Database!$P:$P,Database!#REF!,$C$2,Database!$S:$S,$B19,Database!#REF!,G$3)</f>
        <v>#REF!</v>
      </c>
      <c r="H19" s="8" t="e">
        <f>SUMIFS(Database!$P:$P,Database!#REF!,$C$2,Database!$S:$S,$B19,Database!#REF!,H$3)</f>
        <v>#REF!</v>
      </c>
      <c r="I19" s="8" t="e">
        <f>SUMIFS(Database!$P:$P,Database!#REF!,$C$2,Database!$S:$S,$B19,Database!#REF!,I$3)</f>
        <v>#REF!</v>
      </c>
      <c r="J19" s="8" t="e">
        <f>SUMIFS(Database!$P:$P,Database!#REF!,$C$2,Database!$S:$S,$B19,Database!#REF!,J$3)</f>
        <v>#REF!</v>
      </c>
      <c r="K19" s="8" t="e">
        <f>SUMIFS(Database!$P:$P,Database!#REF!,$C$2,Database!$S:$S,$B19,Database!#REF!,K$3)</f>
        <v>#REF!</v>
      </c>
      <c r="L19" s="8" t="e">
        <f>SUMIFS(Database!$P:$P,Database!#REF!,$C$2,Database!$S:$S,$B19,Database!#REF!,L$3)</f>
        <v>#REF!</v>
      </c>
      <c r="M19" s="8" t="e">
        <f t="shared" si="0"/>
        <v>#REF!</v>
      </c>
    </row>
    <row r="20" spans="1:13" x14ac:dyDescent="0.25">
      <c r="A20" s="49" t="s">
        <v>193</v>
      </c>
      <c r="B20" s="49"/>
      <c r="C20" s="54" t="e">
        <f>SUM(C19)</f>
        <v>#REF!</v>
      </c>
      <c r="D20" s="54" t="e">
        <f t="shared" ref="D20:K20" si="7">SUM(D19)</f>
        <v>#REF!</v>
      </c>
      <c r="E20" s="54" t="e">
        <f t="shared" si="7"/>
        <v>#REF!</v>
      </c>
      <c r="F20" s="54" t="e">
        <f t="shared" si="7"/>
        <v>#REF!</v>
      </c>
      <c r="G20" s="54" t="e">
        <f t="shared" si="7"/>
        <v>#REF!</v>
      </c>
      <c r="H20" s="54" t="e">
        <f t="shared" si="7"/>
        <v>#REF!</v>
      </c>
      <c r="I20" s="54" t="e">
        <f t="shared" si="7"/>
        <v>#REF!</v>
      </c>
      <c r="J20" s="54" t="e">
        <f t="shared" si="7"/>
        <v>#REF!</v>
      </c>
      <c r="K20" s="54" t="e">
        <f t="shared" si="7"/>
        <v>#REF!</v>
      </c>
      <c r="L20" s="54" t="e">
        <f>SUM(L19)</f>
        <v>#REF!</v>
      </c>
      <c r="M20" s="54" t="e">
        <f t="shared" si="0"/>
        <v>#REF!</v>
      </c>
    </row>
    <row r="21" spans="1:13" x14ac:dyDescent="0.25">
      <c r="A21" s="51" t="s">
        <v>129</v>
      </c>
      <c r="B21" s="52" t="s">
        <v>165</v>
      </c>
      <c r="C21" s="8" t="e">
        <f>SUMIFS(Database!$P:$P,Database!#REF!,$C$2,Database!$S:$S,$B21,Database!#REF!,C$3)</f>
        <v>#REF!</v>
      </c>
      <c r="D21" s="8" t="e">
        <f>SUMIFS(Database!$P:$P,Database!#REF!,$C$2,Database!$S:$S,$B21,Database!#REF!,D$3)</f>
        <v>#REF!</v>
      </c>
      <c r="E21" s="8" t="e">
        <f>SUMIFS(Database!$P:$P,Database!#REF!,$C$2,Database!$S:$S,$B21,Database!#REF!,E$3)</f>
        <v>#REF!</v>
      </c>
      <c r="F21" s="8" t="e">
        <f>SUMIFS(Database!$P:$P,Database!#REF!,$C$2,Database!$S:$S,$B21,Database!#REF!,F$3)</f>
        <v>#REF!</v>
      </c>
      <c r="G21" s="8" t="e">
        <f>SUMIFS(Database!$P:$P,Database!#REF!,$C$2,Database!$S:$S,$B21,Database!#REF!,G$3)</f>
        <v>#REF!</v>
      </c>
      <c r="H21" s="8" t="e">
        <f>SUMIFS(Database!$P:$P,Database!#REF!,$C$2,Database!$S:$S,$B21,Database!#REF!,H$3)</f>
        <v>#REF!</v>
      </c>
      <c r="I21" s="8" t="e">
        <f>SUMIFS(Database!$P:$P,Database!#REF!,$C$2,Database!$S:$S,$B21,Database!#REF!,I$3)</f>
        <v>#REF!</v>
      </c>
      <c r="J21" s="8" t="e">
        <f>SUMIFS(Database!$P:$P,Database!#REF!,$C$2,Database!$S:$S,$B21,Database!#REF!,J$3)</f>
        <v>#REF!</v>
      </c>
      <c r="K21" s="8" t="e">
        <f>SUMIFS(Database!$P:$P,Database!#REF!,$C$2,Database!$S:$S,$B21,Database!#REF!,K$3)</f>
        <v>#REF!</v>
      </c>
      <c r="L21" s="8" t="e">
        <f>SUMIFS(Database!$P:$P,Database!#REF!,$C$2,Database!$S:$S,$B21,Database!#REF!,L$3)</f>
        <v>#REF!</v>
      </c>
      <c r="M21" s="8" t="e">
        <f t="shared" si="0"/>
        <v>#REF!</v>
      </c>
    </row>
    <row r="22" spans="1:13" x14ac:dyDescent="0.25">
      <c r="A22" s="49" t="s">
        <v>205</v>
      </c>
      <c r="B22" s="49"/>
      <c r="C22" s="54" t="e">
        <f t="shared" ref="C22:L22" si="8">SUM(C21:C21)</f>
        <v>#REF!</v>
      </c>
      <c r="D22" s="54" t="e">
        <f t="shared" si="8"/>
        <v>#REF!</v>
      </c>
      <c r="E22" s="54" t="e">
        <f t="shared" si="8"/>
        <v>#REF!</v>
      </c>
      <c r="F22" s="54" t="e">
        <f t="shared" si="8"/>
        <v>#REF!</v>
      </c>
      <c r="G22" s="54" t="e">
        <f t="shared" si="8"/>
        <v>#REF!</v>
      </c>
      <c r="H22" s="54" t="e">
        <f t="shared" si="8"/>
        <v>#REF!</v>
      </c>
      <c r="I22" s="54" t="e">
        <f t="shared" si="8"/>
        <v>#REF!</v>
      </c>
      <c r="J22" s="54" t="e">
        <f t="shared" si="8"/>
        <v>#REF!</v>
      </c>
      <c r="K22" s="54" t="e">
        <f t="shared" si="8"/>
        <v>#REF!</v>
      </c>
      <c r="L22" s="54" t="e">
        <f t="shared" si="8"/>
        <v>#REF!</v>
      </c>
      <c r="M22" s="54" t="e">
        <f t="shared" si="0"/>
        <v>#REF!</v>
      </c>
    </row>
    <row r="23" spans="1:13" x14ac:dyDescent="0.25">
      <c r="A23" s="51" t="s">
        <v>120</v>
      </c>
      <c r="B23" s="52" t="s">
        <v>167</v>
      </c>
      <c r="C23" s="8" t="e">
        <f>SUMIFS(Database!$P:$P,Database!#REF!,$C$2,Database!$S:$S,$B23,Database!#REF!,C$3)</f>
        <v>#REF!</v>
      </c>
      <c r="D23" s="8" t="e">
        <f>SUMIFS(Database!$P:$P,Database!#REF!,$C$2,Database!$S:$S,$B23,Database!#REF!,D$3)</f>
        <v>#REF!</v>
      </c>
      <c r="E23" s="8" t="e">
        <f>SUMIFS(Database!$P:$P,Database!#REF!,$C$2,Database!$S:$S,$B23,Database!#REF!,E$3)</f>
        <v>#REF!</v>
      </c>
      <c r="F23" s="8" t="e">
        <f>SUMIFS(Database!$P:$P,Database!#REF!,$C$2,Database!$S:$S,$B23,Database!#REF!,F$3)</f>
        <v>#REF!</v>
      </c>
      <c r="G23" s="8" t="e">
        <f>SUMIFS(Database!$P:$P,Database!#REF!,$C$2,Database!$S:$S,$B23,Database!#REF!,G$3)</f>
        <v>#REF!</v>
      </c>
      <c r="H23" s="8" t="e">
        <f>SUMIFS(Database!$P:$P,Database!#REF!,$C$2,Database!$S:$S,$B23,Database!#REF!,H$3)</f>
        <v>#REF!</v>
      </c>
      <c r="I23" s="8" t="e">
        <f>SUMIFS(Database!$P:$P,Database!#REF!,$C$2,Database!$S:$S,$B23,Database!#REF!,I$3)</f>
        <v>#REF!</v>
      </c>
      <c r="J23" s="8" t="e">
        <f>SUMIFS(Database!$P:$P,Database!#REF!,$C$2,Database!$S:$S,$B23,Database!#REF!,J$3)</f>
        <v>#REF!</v>
      </c>
      <c r="K23" s="8" t="e">
        <f>SUMIFS(Database!$P:$P,Database!#REF!,$C$2,Database!$S:$S,$B23,Database!#REF!,K$3)</f>
        <v>#REF!</v>
      </c>
      <c r="L23" s="8" t="e">
        <f>SUMIFS(Database!$P:$P,Database!#REF!,$C$2,Database!$S:$S,$B23,Database!#REF!,L$3)</f>
        <v>#REF!</v>
      </c>
      <c r="M23" s="8" t="e">
        <f t="shared" si="0"/>
        <v>#REF!</v>
      </c>
    </row>
    <row r="24" spans="1:13" x14ac:dyDescent="0.25">
      <c r="A24" s="51"/>
      <c r="B24" s="52" t="s">
        <v>166</v>
      </c>
      <c r="C24" s="8" t="e">
        <f>SUMIFS(Database!$P:$P,Database!#REF!,$C$2,Database!$S:$S,$B24,Database!#REF!,C$3)</f>
        <v>#REF!</v>
      </c>
      <c r="D24" s="8" t="e">
        <f>SUMIFS(Database!$P:$P,Database!#REF!,$C$2,Database!$S:$S,$B24,Database!#REF!,D$3)</f>
        <v>#REF!</v>
      </c>
      <c r="E24" s="8" t="e">
        <f>SUMIFS(Database!$P:$P,Database!#REF!,$C$2,Database!$S:$S,$B24,Database!#REF!,E$3)</f>
        <v>#REF!</v>
      </c>
      <c r="F24" s="8" t="e">
        <f>SUMIFS(Database!$P:$P,Database!#REF!,$C$2,Database!$S:$S,$B24,Database!#REF!,F$3)</f>
        <v>#REF!</v>
      </c>
      <c r="G24" s="8" t="e">
        <f>SUMIFS(Database!$P:$P,Database!#REF!,$C$2,Database!$S:$S,$B24,Database!#REF!,G$3)</f>
        <v>#REF!</v>
      </c>
      <c r="H24" s="8" t="e">
        <f>SUMIFS(Database!$P:$P,Database!#REF!,$C$2,Database!$S:$S,$B24,Database!#REF!,H$3)</f>
        <v>#REF!</v>
      </c>
      <c r="I24" s="8" t="e">
        <f>SUMIFS(Database!$P:$P,Database!#REF!,$C$2,Database!$S:$S,$B24,Database!#REF!,I$3)</f>
        <v>#REF!</v>
      </c>
      <c r="J24" s="8" t="e">
        <f>SUMIFS(Database!$P:$P,Database!#REF!,$C$2,Database!$S:$S,$B24,Database!#REF!,J$3)</f>
        <v>#REF!</v>
      </c>
      <c r="K24" s="8" t="e">
        <f>SUMIFS(Database!$P:$P,Database!#REF!,$C$2,Database!$S:$S,$B24,Database!#REF!,K$3)</f>
        <v>#REF!</v>
      </c>
      <c r="L24" s="8" t="e">
        <f>SUMIFS(Database!$P:$P,Database!#REF!,$C$2,Database!$S:$S,$B24,Database!#REF!,L$3)</f>
        <v>#REF!</v>
      </c>
      <c r="M24" s="8" t="e">
        <f t="shared" si="0"/>
        <v>#REF!</v>
      </c>
    </row>
    <row r="25" spans="1:13" x14ac:dyDescent="0.25">
      <c r="A25" s="49" t="s">
        <v>191</v>
      </c>
      <c r="B25" s="49"/>
      <c r="C25" s="54" t="e">
        <f t="shared" ref="C25:L25" si="9">SUM(C23:C24)</f>
        <v>#REF!</v>
      </c>
      <c r="D25" s="54" t="e">
        <f t="shared" si="9"/>
        <v>#REF!</v>
      </c>
      <c r="E25" s="54" t="e">
        <f t="shared" si="9"/>
        <v>#REF!</v>
      </c>
      <c r="F25" s="54" t="e">
        <f t="shared" si="9"/>
        <v>#REF!</v>
      </c>
      <c r="G25" s="54" t="e">
        <f t="shared" si="9"/>
        <v>#REF!</v>
      </c>
      <c r="H25" s="54" t="e">
        <f t="shared" si="9"/>
        <v>#REF!</v>
      </c>
      <c r="I25" s="54" t="e">
        <f t="shared" si="9"/>
        <v>#REF!</v>
      </c>
      <c r="J25" s="54" t="e">
        <f t="shared" si="9"/>
        <v>#REF!</v>
      </c>
      <c r="K25" s="54" t="e">
        <f t="shared" si="9"/>
        <v>#REF!</v>
      </c>
      <c r="L25" s="54" t="e">
        <f t="shared" si="9"/>
        <v>#REF!</v>
      </c>
      <c r="M25" s="54" t="e">
        <f t="shared" si="0"/>
        <v>#REF!</v>
      </c>
    </row>
    <row r="26" spans="1:13" x14ac:dyDescent="0.25">
      <c r="A26" s="51" t="s">
        <v>118</v>
      </c>
      <c r="B26" s="52" t="s">
        <v>164</v>
      </c>
      <c r="C26" s="8" t="e">
        <f>SUMIFS(Database!$P:$P,Database!#REF!,$C$2,Database!$S:$S,$B26,Database!#REF!,C$3)</f>
        <v>#REF!</v>
      </c>
      <c r="D26" s="8" t="e">
        <f>SUMIFS(Database!$P:$P,Database!#REF!,$C$2,Database!$S:$S,$B26,Database!#REF!,D$3)</f>
        <v>#REF!</v>
      </c>
      <c r="E26" s="8" t="e">
        <f>SUMIFS(Database!$P:$P,Database!#REF!,$C$2,Database!$S:$S,$B26,Database!#REF!,E$3)</f>
        <v>#REF!</v>
      </c>
      <c r="F26" s="8" t="e">
        <f>SUMIFS(Database!$P:$P,Database!#REF!,$C$2,Database!$S:$S,$B26,Database!#REF!,F$3)</f>
        <v>#REF!</v>
      </c>
      <c r="G26" s="8" t="e">
        <f>SUMIFS(Database!$P:$P,Database!#REF!,$C$2,Database!$S:$S,$B26,Database!#REF!,G$3)</f>
        <v>#REF!</v>
      </c>
      <c r="H26" s="8" t="e">
        <f>SUMIFS(Database!$P:$P,Database!#REF!,$C$2,Database!$S:$S,$B26,Database!#REF!,H$3)</f>
        <v>#REF!</v>
      </c>
      <c r="I26" s="8" t="e">
        <f>SUMIFS(Database!$P:$P,Database!#REF!,$C$2,Database!$S:$S,$B26,Database!#REF!,I$3)</f>
        <v>#REF!</v>
      </c>
      <c r="J26" s="8" t="e">
        <f>SUMIFS(Database!$P:$P,Database!#REF!,$C$2,Database!$S:$S,$B26,Database!#REF!,J$3)</f>
        <v>#REF!</v>
      </c>
      <c r="K26" s="8" t="e">
        <f>SUMIFS(Database!$P:$P,Database!#REF!,$C$2,Database!$S:$S,$B26,Database!#REF!,K$3)</f>
        <v>#REF!</v>
      </c>
      <c r="L26" s="8" t="e">
        <f>SUMIFS(Database!$P:$P,Database!#REF!,$C$2,Database!$S:$S,$B26,Database!#REF!,L$3)</f>
        <v>#REF!</v>
      </c>
      <c r="M26" s="8" t="e">
        <f t="shared" si="0"/>
        <v>#REF!</v>
      </c>
    </row>
    <row r="27" spans="1:13" x14ac:dyDescent="0.25">
      <c r="A27" s="51"/>
      <c r="B27" s="52" t="s">
        <v>169</v>
      </c>
      <c r="C27" s="8" t="e">
        <f>SUMIFS(Database!$P:$P,Database!#REF!,$C$2,Database!$S:$S,$B27,Database!#REF!,C$3)</f>
        <v>#REF!</v>
      </c>
      <c r="D27" s="8" t="e">
        <f>SUMIFS(Database!$P:$P,Database!#REF!,$C$2,Database!$S:$S,$B27,Database!#REF!,D$3)</f>
        <v>#REF!</v>
      </c>
      <c r="E27" s="8" t="e">
        <f>SUMIFS(Database!$P:$P,Database!#REF!,$C$2,Database!$S:$S,$B27,Database!#REF!,E$3)</f>
        <v>#REF!</v>
      </c>
      <c r="F27" s="8" t="e">
        <f>SUMIFS(Database!$P:$P,Database!#REF!,$C$2,Database!$S:$S,$B27,Database!#REF!,F$3)</f>
        <v>#REF!</v>
      </c>
      <c r="G27" s="8" t="e">
        <f>SUMIFS(Database!$P:$P,Database!#REF!,$C$2,Database!$S:$S,$B27,Database!#REF!,G$3)</f>
        <v>#REF!</v>
      </c>
      <c r="H27" s="8" t="e">
        <f>SUMIFS(Database!$P:$P,Database!#REF!,$C$2,Database!$S:$S,$B27,Database!#REF!,H$3)</f>
        <v>#REF!</v>
      </c>
      <c r="I27" s="8" t="e">
        <f>SUMIFS(Database!$P:$P,Database!#REF!,$C$2,Database!$S:$S,$B27,Database!#REF!,I$3)</f>
        <v>#REF!</v>
      </c>
      <c r="J27" s="8" t="e">
        <f>SUMIFS(Database!$P:$P,Database!#REF!,$C$2,Database!$S:$S,$B27,Database!#REF!,J$3)</f>
        <v>#REF!</v>
      </c>
      <c r="K27" s="8" t="e">
        <f>SUMIFS(Database!$P:$P,Database!#REF!,$C$2,Database!$S:$S,$B27,Database!#REF!,K$3)</f>
        <v>#REF!</v>
      </c>
      <c r="L27" s="8" t="e">
        <f>SUMIFS(Database!$P:$P,Database!#REF!,$C$2,Database!$S:$S,$B27,Database!#REF!,L$3)</f>
        <v>#REF!</v>
      </c>
      <c r="M27" s="8" t="e">
        <f>SUM(C27:L27)</f>
        <v>#REF!</v>
      </c>
    </row>
    <row r="28" spans="1:13" x14ac:dyDescent="0.25">
      <c r="A28" s="49" t="s">
        <v>197</v>
      </c>
      <c r="B28" s="49"/>
      <c r="C28" s="54" t="e">
        <f t="shared" ref="C28:L28" si="10">SUM(C26:C27)</f>
        <v>#REF!</v>
      </c>
      <c r="D28" s="54" t="e">
        <f t="shared" si="10"/>
        <v>#REF!</v>
      </c>
      <c r="E28" s="54" t="e">
        <f t="shared" si="10"/>
        <v>#REF!</v>
      </c>
      <c r="F28" s="54" t="e">
        <f t="shared" si="10"/>
        <v>#REF!</v>
      </c>
      <c r="G28" s="54" t="e">
        <f t="shared" si="10"/>
        <v>#REF!</v>
      </c>
      <c r="H28" s="54" t="e">
        <f t="shared" si="10"/>
        <v>#REF!</v>
      </c>
      <c r="I28" s="54" t="e">
        <f t="shared" si="10"/>
        <v>#REF!</v>
      </c>
      <c r="J28" s="54" t="e">
        <f t="shared" si="10"/>
        <v>#REF!</v>
      </c>
      <c r="K28" s="54" t="e">
        <f t="shared" si="10"/>
        <v>#REF!</v>
      </c>
      <c r="L28" s="54" t="e">
        <f t="shared" si="10"/>
        <v>#REF!</v>
      </c>
      <c r="M28" s="54" t="e">
        <f>SUM(C28:L28)</f>
        <v>#REF!</v>
      </c>
    </row>
    <row r="29" spans="1:13" x14ac:dyDescent="0.25">
      <c r="A29" s="51" t="s">
        <v>130</v>
      </c>
      <c r="B29" s="52" t="s">
        <v>224</v>
      </c>
      <c r="C29" s="8" t="e">
        <f>SUMIFS(Database!$P:$P,Database!#REF!,$C$2,Database!$S:$S,$B29,Database!#REF!,C$3)</f>
        <v>#REF!</v>
      </c>
      <c r="D29" s="8" t="e">
        <f>SUMIFS(Database!$P:$P,Database!#REF!,$C$2,Database!$S:$S,$B29,Database!#REF!,D$3)</f>
        <v>#REF!</v>
      </c>
      <c r="E29" s="8" t="e">
        <f>SUMIFS(Database!$P:$P,Database!#REF!,$C$2,Database!$S:$S,$B29,Database!#REF!,E$3)</f>
        <v>#REF!</v>
      </c>
      <c r="F29" s="8" t="e">
        <f>SUMIFS(Database!$P:$P,Database!#REF!,$C$2,Database!$S:$S,$B29,Database!#REF!,F$3)</f>
        <v>#REF!</v>
      </c>
      <c r="G29" s="8" t="e">
        <f>SUMIFS(Database!$P:$P,Database!#REF!,$C$2,Database!$S:$S,$B29,Database!#REF!,G$3)</f>
        <v>#REF!</v>
      </c>
      <c r="H29" s="8" t="e">
        <f>SUMIFS(Database!$P:$P,Database!#REF!,$C$2,Database!$S:$S,$B29,Database!#REF!,H$3)</f>
        <v>#REF!</v>
      </c>
      <c r="I29" s="8" t="e">
        <f>SUMIFS(Database!$P:$P,Database!#REF!,$C$2,Database!$S:$S,$B29,Database!#REF!,I$3)</f>
        <v>#REF!</v>
      </c>
      <c r="J29" s="8" t="e">
        <f>SUMIFS(Database!$P:$P,Database!#REF!,$C$2,Database!$S:$S,$B29,Database!#REF!,J$3)</f>
        <v>#REF!</v>
      </c>
      <c r="K29" s="8" t="e">
        <f>SUMIFS(Database!$P:$P,Database!#REF!,$C$2,Database!$S:$S,$B29,Database!#REF!,K$3)</f>
        <v>#REF!</v>
      </c>
      <c r="L29" s="8" t="e">
        <f>SUMIFS(Database!$P:$P,Database!#REF!,$C$2,Database!$S:$S,$B29,Database!#REF!,L$3)</f>
        <v>#REF!</v>
      </c>
      <c r="M29" s="8" t="e">
        <f t="shared" ref="M29" si="11">SUM(C29:L29)</f>
        <v>#REF!</v>
      </c>
    </row>
    <row r="30" spans="1:13" x14ac:dyDescent="0.25">
      <c r="A30" s="51"/>
      <c r="B30" s="52" t="s">
        <v>168</v>
      </c>
      <c r="C30" s="8" t="e">
        <f>SUMIFS(Database!$P:$P,Database!#REF!,$C$2,Database!$S:$S,$B30,Database!#REF!,C$3)</f>
        <v>#REF!</v>
      </c>
      <c r="D30" s="8" t="e">
        <f>SUMIFS(Database!$P:$P,Database!#REF!,$C$2,Database!$S:$S,$B30,Database!#REF!,D$3)</f>
        <v>#REF!</v>
      </c>
      <c r="E30" s="8" t="e">
        <f>SUMIFS(Database!$P:$P,Database!#REF!,$C$2,Database!$S:$S,$B30,Database!#REF!,E$3)</f>
        <v>#REF!</v>
      </c>
      <c r="F30" s="8" t="e">
        <f>SUMIFS(Database!$P:$P,Database!#REF!,$C$2,Database!$S:$S,$B30,Database!#REF!,F$3)</f>
        <v>#REF!</v>
      </c>
      <c r="G30" s="8" t="e">
        <f>SUMIFS(Database!$P:$P,Database!#REF!,$C$2,Database!$S:$S,$B30,Database!#REF!,G$3)</f>
        <v>#REF!</v>
      </c>
      <c r="H30" s="8" t="e">
        <f>SUMIFS(Database!$P:$P,Database!#REF!,$C$2,Database!$S:$S,$B30,Database!#REF!,H$3)</f>
        <v>#REF!</v>
      </c>
      <c r="I30" s="8" t="e">
        <f>SUMIFS(Database!$P:$P,Database!#REF!,$C$2,Database!$S:$S,$B30,Database!#REF!,I$3)</f>
        <v>#REF!</v>
      </c>
      <c r="J30" s="8" t="e">
        <f>SUMIFS(Database!$P:$P,Database!#REF!,$C$2,Database!$S:$S,$B30,Database!#REF!,J$3)</f>
        <v>#REF!</v>
      </c>
      <c r="K30" s="8" t="e">
        <f>SUMIFS(Database!$P:$P,Database!#REF!,$C$2,Database!$S:$S,$B30,Database!#REF!,K$3)</f>
        <v>#REF!</v>
      </c>
      <c r="L30" s="8" t="e">
        <f>SUMIFS(Database!$P:$P,Database!#REF!,$C$2,Database!$S:$S,$B30,Database!#REF!,L$3)</f>
        <v>#REF!</v>
      </c>
      <c r="M30" s="8" t="e">
        <f>SUM(C30:L30)</f>
        <v>#REF!</v>
      </c>
    </row>
    <row r="31" spans="1:13" x14ac:dyDescent="0.25">
      <c r="A31" s="49" t="s">
        <v>203</v>
      </c>
      <c r="B31" s="49"/>
      <c r="C31" s="54" t="e">
        <f t="shared" ref="C31:L31" si="12">SUM(C29:C30)</f>
        <v>#REF!</v>
      </c>
      <c r="D31" s="54" t="e">
        <f t="shared" si="12"/>
        <v>#REF!</v>
      </c>
      <c r="E31" s="54" t="e">
        <f t="shared" si="12"/>
        <v>#REF!</v>
      </c>
      <c r="F31" s="54" t="e">
        <f t="shared" si="12"/>
        <v>#REF!</v>
      </c>
      <c r="G31" s="54" t="e">
        <f t="shared" si="12"/>
        <v>#REF!</v>
      </c>
      <c r="H31" s="54" t="e">
        <f t="shared" si="12"/>
        <v>#REF!</v>
      </c>
      <c r="I31" s="54" t="e">
        <f t="shared" si="12"/>
        <v>#REF!</v>
      </c>
      <c r="J31" s="54" t="e">
        <f t="shared" si="12"/>
        <v>#REF!</v>
      </c>
      <c r="K31" s="54" t="e">
        <f t="shared" si="12"/>
        <v>#REF!</v>
      </c>
      <c r="L31" s="54" t="e">
        <f t="shared" si="12"/>
        <v>#REF!</v>
      </c>
      <c r="M31" s="54" t="e">
        <f t="shared" ref="M31" si="13">SUM(C31:L31)</f>
        <v>#REF!</v>
      </c>
    </row>
    <row r="32" spans="1:13" x14ac:dyDescent="0.25">
      <c r="A32" s="51" t="s">
        <v>131</v>
      </c>
      <c r="B32" s="52" t="s">
        <v>159</v>
      </c>
      <c r="C32" s="8" t="e">
        <f>-SUMIFS(Database!$P:$P,Database!#REF!,$C$2,Database!$S:$S,$B32,Database!#REF!,C$3)</f>
        <v>#REF!</v>
      </c>
      <c r="D32" s="8" t="e">
        <f>-SUMIFS(Database!$P:$P,Database!#REF!,$C$2,Database!$S:$S,$B32,Database!#REF!,D$3)</f>
        <v>#REF!</v>
      </c>
      <c r="E32" s="8" t="e">
        <f>-SUMIFS(Database!$P:$P,Database!#REF!,$C$2,Database!$S:$S,$B32,Database!#REF!,E$3)</f>
        <v>#REF!</v>
      </c>
      <c r="F32" s="8" t="e">
        <f>-SUMIFS(Database!$P:$P,Database!#REF!,$C$2,Database!$S:$S,$B32,Database!#REF!,F$3)</f>
        <v>#REF!</v>
      </c>
      <c r="G32" s="8" t="e">
        <f>-SUMIFS(Database!$P:$P,Database!#REF!,$C$2,Database!$S:$S,$B32,Database!#REF!,G$3)</f>
        <v>#REF!</v>
      </c>
      <c r="H32" s="8" t="e">
        <f>-SUMIFS(Database!$P:$P,Database!#REF!,$C$2,Database!$S:$S,$B32,Database!#REF!,H$3)</f>
        <v>#REF!</v>
      </c>
      <c r="I32" s="8" t="e">
        <f>-SUMIFS(Database!$P:$P,Database!#REF!,$C$2,Database!$S:$S,$B32,Database!#REF!,I$3)</f>
        <v>#REF!</v>
      </c>
      <c r="J32" s="8" t="e">
        <f>-SUMIFS(Database!$P:$P,Database!#REF!,$C$2,Database!$S:$S,$B32,Database!#REF!,J$3)</f>
        <v>#REF!</v>
      </c>
      <c r="K32" s="8" t="e">
        <f>-SUMIFS(Database!$P:$P,Database!#REF!,$C$2,Database!$S:$S,$B32,Database!#REF!,K$3)</f>
        <v>#REF!</v>
      </c>
      <c r="L32" s="8" t="e">
        <f>-SUMIFS(Database!$P:$P,Database!#REF!,$C$2,Database!$S:$S,$B32,Database!#REF!,L$3)</f>
        <v>#REF!</v>
      </c>
      <c r="M32" s="8" t="e">
        <f>SUM(C32:L32)</f>
        <v>#REF!</v>
      </c>
    </row>
    <row r="33" spans="1:13" x14ac:dyDescent="0.25">
      <c r="A33" s="51"/>
      <c r="B33" s="52" t="s">
        <v>161</v>
      </c>
      <c r="C33" s="8" t="e">
        <f>-SUMIFS(Database!$P:$P,Database!#REF!,$C$2,Database!$S:$S,$B33,Database!#REF!,C$3)</f>
        <v>#REF!</v>
      </c>
      <c r="D33" s="8" t="e">
        <f>-SUMIFS(Database!$P:$P,Database!#REF!,$C$2,Database!$S:$S,$B33,Database!#REF!,D$3)</f>
        <v>#REF!</v>
      </c>
      <c r="E33" s="8" t="e">
        <f>-SUMIFS(Database!$P:$P,Database!#REF!,$C$2,Database!$S:$S,$B33,Database!#REF!,E$3)</f>
        <v>#REF!</v>
      </c>
      <c r="F33" s="8" t="e">
        <f>-SUMIFS(Database!$P:$P,Database!#REF!,$C$2,Database!$S:$S,$B33,Database!#REF!,F$3)</f>
        <v>#REF!</v>
      </c>
      <c r="G33" s="8" t="e">
        <f>-SUMIFS(Database!$P:$P,Database!#REF!,$C$2,Database!$S:$S,$B33,Database!#REF!,G$3)</f>
        <v>#REF!</v>
      </c>
      <c r="H33" s="8" t="e">
        <f>-SUMIFS(Database!$P:$P,Database!#REF!,$C$2,Database!$S:$S,$B33,Database!#REF!,H$3)</f>
        <v>#REF!</v>
      </c>
      <c r="I33" s="8" t="e">
        <f>-SUMIFS(Database!$P:$P,Database!#REF!,$C$2,Database!$S:$S,$B33,Database!#REF!,I$3)</f>
        <v>#REF!</v>
      </c>
      <c r="J33" s="8" t="e">
        <f>-SUMIFS(Database!$P:$P,Database!#REF!,$C$2,Database!$S:$S,$B33,Database!#REF!,J$3)</f>
        <v>#REF!</v>
      </c>
      <c r="K33" s="8" t="e">
        <f>-SUMIFS(Database!$P:$P,Database!#REF!,$C$2,Database!$S:$S,$B33,Database!#REF!,K$3)</f>
        <v>#REF!</v>
      </c>
      <c r="L33" s="8" t="e">
        <f>-SUMIFS(Database!$P:$P,Database!#REF!,$C$2,Database!$S:$S,$B33,Database!#REF!,L$3)</f>
        <v>#REF!</v>
      </c>
      <c r="M33" s="8" t="e">
        <f t="shared" ref="M33:M40" si="14">SUM(C33:L33)</f>
        <v>#REF!</v>
      </c>
    </row>
    <row r="34" spans="1:13" x14ac:dyDescent="0.25">
      <c r="A34" s="49" t="s">
        <v>198</v>
      </c>
      <c r="B34" s="49"/>
      <c r="C34" s="54" t="e">
        <f t="shared" ref="C34:L34" si="15">SUM(C32:C33)</f>
        <v>#REF!</v>
      </c>
      <c r="D34" s="54" t="e">
        <f t="shared" si="15"/>
        <v>#REF!</v>
      </c>
      <c r="E34" s="54" t="e">
        <f t="shared" si="15"/>
        <v>#REF!</v>
      </c>
      <c r="F34" s="54" t="e">
        <f t="shared" si="15"/>
        <v>#REF!</v>
      </c>
      <c r="G34" s="54" t="e">
        <f t="shared" si="15"/>
        <v>#REF!</v>
      </c>
      <c r="H34" s="54" t="e">
        <f t="shared" si="15"/>
        <v>#REF!</v>
      </c>
      <c r="I34" s="54" t="e">
        <f t="shared" si="15"/>
        <v>#REF!</v>
      </c>
      <c r="J34" s="54" t="e">
        <f t="shared" si="15"/>
        <v>#REF!</v>
      </c>
      <c r="K34" s="54" t="e">
        <f t="shared" si="15"/>
        <v>#REF!</v>
      </c>
      <c r="L34" s="54" t="e">
        <f t="shared" si="15"/>
        <v>#REF!</v>
      </c>
      <c r="M34" s="54" t="e">
        <f t="shared" si="14"/>
        <v>#REF!</v>
      </c>
    </row>
    <row r="35" spans="1:13" x14ac:dyDescent="0.25">
      <c r="A35" s="51" t="s">
        <v>133</v>
      </c>
      <c r="B35" s="52" t="s">
        <v>157</v>
      </c>
      <c r="C35" s="8" t="e">
        <f>-SUMIFS(Database!$P:$P,Database!#REF!,$C$2,Database!$S:$S,$B35,Database!#REF!,C$3)</f>
        <v>#REF!</v>
      </c>
      <c r="D35" s="8" t="e">
        <f>-SUMIFS(Database!$P:$P,Database!#REF!,$C$2,Database!$S:$S,$B35,Database!#REF!,D$3)</f>
        <v>#REF!</v>
      </c>
      <c r="E35" s="8" t="e">
        <f>-SUMIFS(Database!$P:$P,Database!#REF!,$C$2,Database!$S:$S,$B35,Database!#REF!,E$3)</f>
        <v>#REF!</v>
      </c>
      <c r="F35" s="8" t="e">
        <f>-SUMIFS(Database!$P:$P,Database!#REF!,$C$2,Database!$S:$S,$B35,Database!#REF!,F$3)</f>
        <v>#REF!</v>
      </c>
      <c r="G35" s="8" t="e">
        <f>-SUMIFS(Database!$P:$P,Database!#REF!,$C$2,Database!$S:$S,$B35,Database!#REF!,G$3)</f>
        <v>#REF!</v>
      </c>
      <c r="H35" s="8" t="e">
        <f>-SUMIFS(Database!$P:$P,Database!#REF!,$C$2,Database!$S:$S,$B35,Database!#REF!,H$3)</f>
        <v>#REF!</v>
      </c>
      <c r="I35" s="8" t="e">
        <f>-SUMIFS(Database!$P:$P,Database!#REF!,$C$2,Database!$S:$S,$B35,Database!#REF!,I$3)</f>
        <v>#REF!</v>
      </c>
      <c r="J35" s="8" t="e">
        <f>-SUMIFS(Database!$P:$P,Database!#REF!,$C$2,Database!$S:$S,$B35,Database!#REF!,J$3)</f>
        <v>#REF!</v>
      </c>
      <c r="K35" s="8" t="e">
        <f>-SUMIFS(Database!$P:$P,Database!#REF!,$C$2,Database!$S:$S,$B35,Database!#REF!,K$3)</f>
        <v>#REF!</v>
      </c>
      <c r="L35" s="8" t="e">
        <f>-SUMIFS(Database!$P:$P,Database!#REF!,$C$2,Database!$S:$S,$B35,Database!#REF!,L$3)</f>
        <v>#REF!</v>
      </c>
      <c r="M35" s="8" t="e">
        <f t="shared" si="14"/>
        <v>#REF!</v>
      </c>
    </row>
    <row r="36" spans="1:13" x14ac:dyDescent="0.25">
      <c r="A36" s="49" t="s">
        <v>204</v>
      </c>
      <c r="B36" s="49"/>
      <c r="C36" s="54" t="e">
        <f>SUM(C35)</f>
        <v>#REF!</v>
      </c>
      <c r="D36" s="54" t="e">
        <f t="shared" ref="D36:K36" si="16">SUM(D35)</f>
        <v>#REF!</v>
      </c>
      <c r="E36" s="54" t="e">
        <f t="shared" si="16"/>
        <v>#REF!</v>
      </c>
      <c r="F36" s="54" t="e">
        <f t="shared" si="16"/>
        <v>#REF!</v>
      </c>
      <c r="G36" s="54" t="e">
        <f t="shared" si="16"/>
        <v>#REF!</v>
      </c>
      <c r="H36" s="54" t="e">
        <f t="shared" si="16"/>
        <v>#REF!</v>
      </c>
      <c r="I36" s="54" t="e">
        <f t="shared" si="16"/>
        <v>#REF!</v>
      </c>
      <c r="J36" s="54" t="e">
        <f t="shared" si="16"/>
        <v>#REF!</v>
      </c>
      <c r="K36" s="54" t="e">
        <f t="shared" si="16"/>
        <v>#REF!</v>
      </c>
      <c r="L36" s="54" t="e">
        <f>SUM(L35)</f>
        <v>#REF!</v>
      </c>
      <c r="M36" s="54" t="e">
        <f t="shared" si="14"/>
        <v>#REF!</v>
      </c>
    </row>
    <row r="37" spans="1:13" x14ac:dyDescent="0.25">
      <c r="A37" s="51" t="s">
        <v>132</v>
      </c>
      <c r="B37" s="52" t="s">
        <v>156</v>
      </c>
      <c r="C37" s="8" t="e">
        <f>-SUMIFS(Database!$P:$P,Database!#REF!,$C$2,Database!$S:$S,$B37,Database!#REF!,C$3)</f>
        <v>#REF!</v>
      </c>
      <c r="D37" s="8" t="e">
        <f>-SUMIFS(Database!$P:$P,Database!#REF!,$C$2,Database!$S:$S,$B37,Database!#REF!,D$3)</f>
        <v>#REF!</v>
      </c>
      <c r="E37" s="8" t="e">
        <f>-SUMIFS(Database!$P:$P,Database!#REF!,$C$2,Database!$S:$S,$B37,Database!#REF!,E$3)</f>
        <v>#REF!</v>
      </c>
      <c r="F37" s="8" t="e">
        <f>-SUMIFS(Database!$P:$P,Database!#REF!,$C$2,Database!$S:$S,$B37,Database!#REF!,F$3)</f>
        <v>#REF!</v>
      </c>
      <c r="G37" s="8" t="e">
        <f>-SUMIFS(Database!$P:$P,Database!#REF!,$C$2,Database!$S:$S,$B37,Database!#REF!,G$3)</f>
        <v>#REF!</v>
      </c>
      <c r="H37" s="8" t="e">
        <f>-SUMIFS(Database!$P:$P,Database!#REF!,$C$2,Database!$S:$S,$B37,Database!#REF!,H$3)</f>
        <v>#REF!</v>
      </c>
      <c r="I37" s="8" t="e">
        <f>-SUMIFS(Database!$P:$P,Database!#REF!,$C$2,Database!$S:$S,$B37,Database!#REF!,I$3)</f>
        <v>#REF!</v>
      </c>
      <c r="J37" s="8" t="e">
        <f>-SUMIFS(Database!$P:$P,Database!#REF!,$C$2,Database!$S:$S,$B37,Database!#REF!,J$3)</f>
        <v>#REF!</v>
      </c>
      <c r="K37" s="8" t="e">
        <f>-SUMIFS(Database!$P:$P,Database!#REF!,$C$2,Database!$S:$S,$B37,Database!#REF!,K$3)</f>
        <v>#REF!</v>
      </c>
      <c r="L37" s="8" t="e">
        <f>-SUMIFS(Database!$P:$P,Database!#REF!,$C$2,Database!$S:$S,$B37,Database!#REF!,L$3)</f>
        <v>#REF!</v>
      </c>
      <c r="M37" s="8" t="e">
        <f t="shared" si="14"/>
        <v>#REF!</v>
      </c>
    </row>
    <row r="38" spans="1:13" x14ac:dyDescent="0.25">
      <c r="A38" s="51"/>
      <c r="B38" s="52" t="s">
        <v>155</v>
      </c>
      <c r="C38" s="8" t="e">
        <f>-SUMIFS(Database!$P:$P,Database!#REF!,$C$2,Database!$S:$S,$B38,Database!#REF!,C$3)</f>
        <v>#REF!</v>
      </c>
      <c r="D38" s="8" t="e">
        <f>-SUMIFS(Database!$P:$P,Database!#REF!,$C$2,Database!$S:$S,$B38,Database!#REF!,D$3)</f>
        <v>#REF!</v>
      </c>
      <c r="E38" s="8" t="e">
        <f>-SUMIFS(Database!$P:$P,Database!#REF!,$C$2,Database!$S:$S,$B38,Database!#REF!,E$3)</f>
        <v>#REF!</v>
      </c>
      <c r="F38" s="8" t="e">
        <f>-SUMIFS(Database!$P:$P,Database!#REF!,$C$2,Database!$S:$S,$B38,Database!#REF!,F$3)</f>
        <v>#REF!</v>
      </c>
      <c r="G38" s="8" t="e">
        <f>-SUMIFS(Database!$P:$P,Database!#REF!,$C$2,Database!$S:$S,$B38,Database!#REF!,G$3)</f>
        <v>#REF!</v>
      </c>
      <c r="H38" s="8" t="e">
        <f>-SUMIFS(Database!$P:$P,Database!#REF!,$C$2,Database!$S:$S,$B38,Database!#REF!,H$3)</f>
        <v>#REF!</v>
      </c>
      <c r="I38" s="8" t="e">
        <f>-SUMIFS(Database!$P:$P,Database!#REF!,$C$2,Database!$S:$S,$B38,Database!#REF!,I$3)</f>
        <v>#REF!</v>
      </c>
      <c r="J38" s="8" t="e">
        <f>-SUMIFS(Database!$P:$P,Database!#REF!,$C$2,Database!$S:$S,$B38,Database!#REF!,J$3)</f>
        <v>#REF!</v>
      </c>
      <c r="K38" s="8" t="e">
        <f>-SUMIFS(Database!$P:$P,Database!#REF!,$C$2,Database!$S:$S,$B38,Database!#REF!,K$3)</f>
        <v>#REF!</v>
      </c>
      <c r="L38" s="8" t="e">
        <f>-SUMIFS(Database!$P:$P,Database!#REF!,$C$2,Database!$S:$S,$B38,Database!#REF!,L$3)</f>
        <v>#REF!</v>
      </c>
      <c r="M38" s="8" t="e">
        <f t="shared" si="14"/>
        <v>#REF!</v>
      </c>
    </row>
    <row r="39" spans="1:13" x14ac:dyDescent="0.25">
      <c r="A39" s="49" t="s">
        <v>196</v>
      </c>
      <c r="B39" s="49"/>
      <c r="C39" s="54" t="e">
        <f t="shared" ref="C39:L39" si="17">SUM(C37:C38)</f>
        <v>#REF!</v>
      </c>
      <c r="D39" s="54" t="e">
        <f t="shared" si="17"/>
        <v>#REF!</v>
      </c>
      <c r="E39" s="54" t="e">
        <f t="shared" si="17"/>
        <v>#REF!</v>
      </c>
      <c r="F39" s="54" t="e">
        <f t="shared" si="17"/>
        <v>#REF!</v>
      </c>
      <c r="G39" s="54" t="e">
        <f t="shared" si="17"/>
        <v>#REF!</v>
      </c>
      <c r="H39" s="54" t="e">
        <f t="shared" si="17"/>
        <v>#REF!</v>
      </c>
      <c r="I39" s="54" t="e">
        <f t="shared" si="17"/>
        <v>#REF!</v>
      </c>
      <c r="J39" s="54" t="e">
        <f t="shared" si="17"/>
        <v>#REF!</v>
      </c>
      <c r="K39" s="54" t="e">
        <f t="shared" si="17"/>
        <v>#REF!</v>
      </c>
      <c r="L39" s="54" t="e">
        <f t="shared" si="17"/>
        <v>#REF!</v>
      </c>
      <c r="M39" s="54" t="e">
        <f t="shared" si="14"/>
        <v>#REF!</v>
      </c>
    </row>
    <row r="40" spans="1:13" x14ac:dyDescent="0.25">
      <c r="A40" s="51" t="s">
        <v>22</v>
      </c>
      <c r="B40" s="52" t="s">
        <v>160</v>
      </c>
      <c r="C40" s="8" t="e">
        <f>-SUMIFS(Database!$P:$P,Database!#REF!,$C$2,Database!$S:$S,$B40,Database!#REF!,C$3)</f>
        <v>#REF!</v>
      </c>
      <c r="D40" s="8" t="e">
        <f>-SUMIFS(Database!$P:$P,Database!#REF!,$C$2,Database!$S:$S,$B40,Database!#REF!,D$3)</f>
        <v>#REF!</v>
      </c>
      <c r="E40" s="8" t="e">
        <f>-SUMIFS(Database!$P:$P,Database!#REF!,$C$2,Database!$S:$S,$B40,Database!#REF!,E$3)</f>
        <v>#REF!</v>
      </c>
      <c r="F40" s="8" t="e">
        <f>-SUMIFS(Database!$P:$P,Database!#REF!,$C$2,Database!$S:$S,$B40,Database!#REF!,F$3)</f>
        <v>#REF!</v>
      </c>
      <c r="G40" s="8" t="e">
        <f>-SUMIFS(Database!$P:$P,Database!#REF!,$C$2,Database!$S:$S,$B40,Database!#REF!,G$3)</f>
        <v>#REF!</v>
      </c>
      <c r="H40" s="8" t="e">
        <f>-SUMIFS(Database!$P:$P,Database!#REF!,$C$2,Database!$S:$S,$B40,Database!#REF!,H$3)</f>
        <v>#REF!</v>
      </c>
      <c r="I40" s="8" t="e">
        <f>-SUMIFS(Database!$P:$P,Database!#REF!,$C$2,Database!$S:$S,$B40,Database!#REF!,I$3)</f>
        <v>#REF!</v>
      </c>
      <c r="J40" s="8" t="e">
        <f>-SUMIFS(Database!$P:$P,Database!#REF!,$C$2,Database!$S:$S,$B40,Database!#REF!,J$3)</f>
        <v>#REF!</v>
      </c>
      <c r="K40" s="8" t="e">
        <f>-SUMIFS(Database!$P:$P,Database!#REF!,$C$2,Database!$S:$S,$B40,Database!#REF!,K$3)</f>
        <v>#REF!</v>
      </c>
      <c r="L40" s="8" t="e">
        <f>-SUMIFS(Database!$P:$P,Database!#REF!,$C$2,Database!$S:$S,$B40,Database!#REF!,L$3)</f>
        <v>#REF!</v>
      </c>
      <c r="M40" s="8" t="e">
        <f t="shared" si="14"/>
        <v>#REF!</v>
      </c>
    </row>
    <row r="41" spans="1:13" x14ac:dyDescent="0.25">
      <c r="A41" s="51"/>
      <c r="B41" s="52" t="s">
        <v>223</v>
      </c>
      <c r="C41" s="8" t="e">
        <f>-SUMIFS(Database!$P:$P,Database!#REF!,$C$2,Database!$S:$S,$B41,Database!#REF!,C$3)</f>
        <v>#REF!</v>
      </c>
      <c r="D41" s="8" t="e">
        <f>-SUMIFS(Database!$P:$P,Database!#REF!,$C$2,Database!$S:$S,$B41,Database!#REF!,D$3)</f>
        <v>#REF!</v>
      </c>
      <c r="E41" s="8" t="e">
        <f>-SUMIFS(Database!$P:$P,Database!#REF!,$C$2,Database!$S:$S,$B41,Database!#REF!,E$3)</f>
        <v>#REF!</v>
      </c>
      <c r="F41" s="8" t="e">
        <f>-SUMIFS(Database!$P:$P,Database!#REF!,$C$2,Database!$S:$S,$B41,Database!#REF!,F$3)</f>
        <v>#REF!</v>
      </c>
      <c r="G41" s="8" t="e">
        <f>-SUMIFS(Database!$P:$P,Database!#REF!,$C$2,Database!$S:$S,$B41,Database!#REF!,G$3)</f>
        <v>#REF!</v>
      </c>
      <c r="H41" s="8" t="e">
        <f>-SUMIFS(Database!$P:$P,Database!#REF!,$C$2,Database!$S:$S,$B41,Database!#REF!,H$3)</f>
        <v>#REF!</v>
      </c>
      <c r="I41" s="8" t="e">
        <f>-SUMIFS(Database!$P:$P,Database!#REF!,$C$2,Database!$S:$S,$B41,Database!#REF!,I$3)</f>
        <v>#REF!</v>
      </c>
      <c r="J41" s="8" t="e">
        <f>-SUMIFS(Database!$P:$P,Database!#REF!,$C$2,Database!$S:$S,$B41,Database!#REF!,J$3)</f>
        <v>#REF!</v>
      </c>
      <c r="K41" s="8" t="e">
        <f>-SUMIFS(Database!$P:$P,Database!#REF!,$C$2,Database!$S:$S,$B41,Database!#REF!,K$3)</f>
        <v>#REF!</v>
      </c>
      <c r="L41" s="8" t="e">
        <f>-SUMIFS(Database!$P:$P,Database!#REF!,$C$2,Database!$S:$S,$B41,Database!#REF!,L$3)</f>
        <v>#REF!</v>
      </c>
      <c r="M41" s="8" t="e">
        <f t="shared" ref="M41:M42" si="18">SUM(C41:L41)</f>
        <v>#REF!</v>
      </c>
    </row>
    <row r="42" spans="1:13" x14ac:dyDescent="0.25">
      <c r="A42" s="51"/>
      <c r="B42" s="52" t="s">
        <v>227</v>
      </c>
      <c r="C42" s="8" t="e">
        <f>-SUMIFS(Database!$P:$P,Database!#REF!,$C$2,Database!$S:$S,$B42,Database!#REF!,C$3)</f>
        <v>#REF!</v>
      </c>
      <c r="D42" s="8" t="e">
        <f>-SUMIFS(Database!$P:$P,Database!#REF!,$C$2,Database!$S:$S,$B42,Database!#REF!,D$3)</f>
        <v>#REF!</v>
      </c>
      <c r="E42" s="8" t="e">
        <f>-SUMIFS(Database!$P:$P,Database!#REF!,$C$2,Database!$S:$S,$B42,Database!#REF!,E$3)</f>
        <v>#REF!</v>
      </c>
      <c r="F42" s="8" t="e">
        <f>-SUMIFS(Database!$P:$P,Database!#REF!,$C$2,Database!$S:$S,$B42,Database!#REF!,F$3)</f>
        <v>#REF!</v>
      </c>
      <c r="G42" s="8" t="e">
        <f>-SUMIFS(Database!$P:$P,Database!#REF!,$C$2,Database!$S:$S,$B42,Database!#REF!,G$3)</f>
        <v>#REF!</v>
      </c>
      <c r="H42" s="8" t="e">
        <f>-SUMIFS(Database!$P:$P,Database!#REF!,$C$2,Database!$S:$S,$B42,Database!#REF!,H$3)</f>
        <v>#REF!</v>
      </c>
      <c r="I42" s="8" t="e">
        <f>-SUMIFS(Database!$P:$P,Database!#REF!,$C$2,Database!$S:$S,$B42,Database!#REF!,I$3)</f>
        <v>#REF!</v>
      </c>
      <c r="J42" s="8" t="e">
        <f>-SUMIFS(Database!$P:$P,Database!#REF!,$C$2,Database!$S:$S,$B42,Database!#REF!,J$3)</f>
        <v>#REF!</v>
      </c>
      <c r="K42" s="8" t="e">
        <f>-SUMIFS(Database!$P:$P,Database!#REF!,$C$2,Database!$S:$S,$B42,Database!#REF!,K$3)</f>
        <v>#REF!</v>
      </c>
      <c r="L42" s="8" t="e">
        <f>-SUMIFS(Database!$P:$P,Database!#REF!,$C$2,Database!$S:$S,$B42,Database!#REF!,L$3)</f>
        <v>#REF!</v>
      </c>
      <c r="M42" s="8" t="e">
        <f t="shared" si="18"/>
        <v>#REF!</v>
      </c>
    </row>
    <row r="43" spans="1:13" x14ac:dyDescent="0.25">
      <c r="A43" s="49" t="s">
        <v>200</v>
      </c>
      <c r="B43" s="49"/>
      <c r="C43" s="54" t="e">
        <f t="shared" ref="C43:L43" si="19">SUM(C40:C42)</f>
        <v>#REF!</v>
      </c>
      <c r="D43" s="54" t="e">
        <f t="shared" si="19"/>
        <v>#REF!</v>
      </c>
      <c r="E43" s="54" t="e">
        <f t="shared" si="19"/>
        <v>#REF!</v>
      </c>
      <c r="F43" s="54" t="e">
        <f t="shared" si="19"/>
        <v>#REF!</v>
      </c>
      <c r="G43" s="54" t="e">
        <f t="shared" si="19"/>
        <v>#REF!</v>
      </c>
      <c r="H43" s="54" t="e">
        <f t="shared" si="19"/>
        <v>#REF!</v>
      </c>
      <c r="I43" s="54" t="e">
        <f t="shared" si="19"/>
        <v>#REF!</v>
      </c>
      <c r="J43" s="54" t="e">
        <f t="shared" si="19"/>
        <v>#REF!</v>
      </c>
      <c r="K43" s="54" t="e">
        <f t="shared" si="19"/>
        <v>#REF!</v>
      </c>
      <c r="L43" s="54" t="e">
        <f t="shared" si="19"/>
        <v>#REF!</v>
      </c>
      <c r="M43" s="54" t="e">
        <f>SUM(C43:L43)</f>
        <v>#REF!</v>
      </c>
    </row>
    <row r="44" spans="1:13" x14ac:dyDescent="0.25">
      <c r="A44" s="51" t="s">
        <v>145</v>
      </c>
      <c r="B44" s="52" t="s">
        <v>158</v>
      </c>
      <c r="C44" s="8" t="e">
        <f>-SUMIFS(Database!$P:$P,Database!#REF!,$C$2,Database!$S:$S,$B44,Database!#REF!,C$3)</f>
        <v>#REF!</v>
      </c>
      <c r="D44" s="8" t="e">
        <f>-SUMIFS(Database!$P:$P,Database!#REF!,$C$2,Database!$S:$S,$B44,Database!#REF!,D$3)</f>
        <v>#REF!</v>
      </c>
      <c r="E44" s="8" t="e">
        <f>-SUMIFS(Database!$P:$P,Database!#REF!,$C$2,Database!$S:$S,$B44,Database!#REF!,E$3)</f>
        <v>#REF!</v>
      </c>
      <c r="F44" s="8" t="e">
        <f>-SUMIFS(Database!$P:$P,Database!#REF!,$C$2,Database!$S:$S,$B44,Database!#REF!,F$3)</f>
        <v>#REF!</v>
      </c>
      <c r="G44" s="8" t="e">
        <f>-SUMIFS(Database!$P:$P,Database!#REF!,$C$2,Database!$S:$S,$B44,Database!#REF!,G$3)</f>
        <v>#REF!</v>
      </c>
      <c r="H44" s="8" t="e">
        <f>-SUMIFS(Database!$P:$P,Database!#REF!,$C$2,Database!$S:$S,$B44,Database!#REF!,H$3)</f>
        <v>#REF!</v>
      </c>
      <c r="I44" s="8" t="e">
        <f>-SUMIFS(Database!$P:$P,Database!#REF!,$C$2,Database!$S:$S,$B44,Database!#REF!,I$3)</f>
        <v>#REF!</v>
      </c>
      <c r="J44" s="8" t="e">
        <f>-SUMIFS(Database!$P:$P,Database!#REF!,$C$2,Database!$S:$S,$B44,Database!#REF!,J$3)</f>
        <v>#REF!</v>
      </c>
      <c r="K44" s="8" t="e">
        <f>-SUMIFS(Database!$P:$P,Database!#REF!,$C$2,Database!$S:$S,$B44,Database!#REF!,K$3)</f>
        <v>#REF!</v>
      </c>
      <c r="L44" s="8" t="e">
        <f>-SUMIFS(Database!$P:$P,Database!#REF!,$C$2,Database!$S:$S,$B44,Database!#REF!,L$3)</f>
        <v>#REF!</v>
      </c>
      <c r="M44" s="8" t="e">
        <f>SUM(C44:L44)</f>
        <v>#REF!</v>
      </c>
    </row>
    <row r="45" spans="1:13" x14ac:dyDescent="0.25">
      <c r="A45" s="49" t="s">
        <v>199</v>
      </c>
      <c r="B45" s="49"/>
      <c r="C45" s="54" t="e">
        <f t="shared" ref="C45:L45" si="20">SUM(C44:C44)</f>
        <v>#REF!</v>
      </c>
      <c r="D45" s="54" t="e">
        <f t="shared" si="20"/>
        <v>#REF!</v>
      </c>
      <c r="E45" s="54" t="e">
        <f t="shared" si="20"/>
        <v>#REF!</v>
      </c>
      <c r="F45" s="54" t="e">
        <f t="shared" si="20"/>
        <v>#REF!</v>
      </c>
      <c r="G45" s="54" t="e">
        <f t="shared" si="20"/>
        <v>#REF!</v>
      </c>
      <c r="H45" s="54" t="e">
        <f t="shared" si="20"/>
        <v>#REF!</v>
      </c>
      <c r="I45" s="54" t="e">
        <f t="shared" si="20"/>
        <v>#REF!</v>
      </c>
      <c r="J45" s="54" t="e">
        <f t="shared" si="20"/>
        <v>#REF!</v>
      </c>
      <c r="K45" s="54" t="e">
        <f t="shared" si="20"/>
        <v>#REF!</v>
      </c>
      <c r="L45" s="54" t="e">
        <f t="shared" si="20"/>
        <v>#REF!</v>
      </c>
      <c r="M45" s="54" t="e">
        <f>SUM(C45:L45)</f>
        <v>#REF!</v>
      </c>
    </row>
    <row r="46" spans="1:13" x14ac:dyDescent="0.25">
      <c r="A46" s="51" t="s">
        <v>135</v>
      </c>
      <c r="B46" s="52" t="s">
        <v>183</v>
      </c>
      <c r="C46" s="8" t="e">
        <f>-SUMIFS(Database!$P:$P,Database!#REF!,$C$2,Database!$S:$S,$B46,Database!#REF!,C$3)</f>
        <v>#REF!</v>
      </c>
      <c r="D46" s="8" t="e">
        <f>-SUMIFS(Database!$P:$P,Database!#REF!,$C$2,Database!$S:$S,$B46,Database!#REF!,D$3)</f>
        <v>#REF!</v>
      </c>
      <c r="E46" s="8" t="e">
        <f>-SUMIFS(Database!$P:$P,Database!#REF!,$C$2,Database!$S:$S,$B46,Database!#REF!,E$3)</f>
        <v>#REF!</v>
      </c>
      <c r="F46" s="8" t="e">
        <f>-SUMIFS(Database!$P:$P,Database!#REF!,$C$2,Database!$S:$S,$B46,Database!#REF!,F$3)</f>
        <v>#REF!</v>
      </c>
      <c r="G46" s="8" t="e">
        <f>-SUMIFS(Database!$P:$P,Database!#REF!,$C$2,Database!$S:$S,$B46,Database!#REF!,G$3)</f>
        <v>#REF!</v>
      </c>
      <c r="H46" s="8" t="e">
        <f>-SUMIFS(Database!$P:$P,Database!#REF!,$C$2,Database!$S:$S,$B46,Database!#REF!,H$3)</f>
        <v>#REF!</v>
      </c>
      <c r="I46" s="8" t="e">
        <f>-SUMIFS(Database!$P:$P,Database!#REF!,$C$2,Database!$S:$S,$B46,Database!#REF!,I$3)</f>
        <v>#REF!</v>
      </c>
      <c r="J46" s="8" t="e">
        <f>-SUMIFS(Database!$P:$P,Database!#REF!,$C$2,Database!$S:$S,$B46,Database!#REF!,J$3)</f>
        <v>#REF!</v>
      </c>
      <c r="K46" s="8" t="e">
        <f>-SUMIFS(Database!$P:$P,Database!#REF!,$C$2,Database!$S:$S,$B46,Database!#REF!,K$3)</f>
        <v>#REF!</v>
      </c>
      <c r="L46" s="8" t="e">
        <f>-SUMIFS(Database!$P:$P,Database!#REF!,$C$2,Database!$S:$S,$B46,Database!#REF!,L$3)</f>
        <v>#REF!</v>
      </c>
      <c r="M46" s="8" t="e">
        <f t="shared" ref="M46:M51" si="21">SUM(C46:L46)</f>
        <v>#REF!</v>
      </c>
    </row>
    <row r="47" spans="1:13" x14ac:dyDescent="0.25">
      <c r="A47" s="51"/>
      <c r="B47" s="52" t="s">
        <v>184</v>
      </c>
      <c r="C47" s="8" t="e">
        <f>-SUMIFS(Database!$P:$P,Database!#REF!,$C$2,Database!$S:$S,$B47,Database!#REF!,C$3)</f>
        <v>#REF!</v>
      </c>
      <c r="D47" s="8" t="e">
        <f>-SUMIFS(Database!$P:$P,Database!#REF!,$C$2,Database!$S:$S,$B47,Database!#REF!,D$3)</f>
        <v>#REF!</v>
      </c>
      <c r="E47" s="8" t="e">
        <f>-SUMIFS(Database!$P:$P,Database!#REF!,$C$2,Database!$S:$S,$B47,Database!#REF!,E$3)</f>
        <v>#REF!</v>
      </c>
      <c r="F47" s="8" t="e">
        <f>-SUMIFS(Database!$P:$P,Database!#REF!,$C$2,Database!$S:$S,$B47,Database!#REF!,F$3)</f>
        <v>#REF!</v>
      </c>
      <c r="G47" s="8" t="e">
        <f>-SUMIFS(Database!$P:$P,Database!#REF!,$C$2,Database!$S:$S,$B47,Database!#REF!,G$3)</f>
        <v>#REF!</v>
      </c>
      <c r="H47" s="8" t="e">
        <f>-SUMIFS(Database!$P:$P,Database!#REF!,$C$2,Database!$S:$S,$B47,Database!#REF!,H$3)</f>
        <v>#REF!</v>
      </c>
      <c r="I47" s="8" t="e">
        <f>-SUMIFS(Database!$P:$P,Database!#REF!,$C$2,Database!$S:$S,$B47,Database!#REF!,I$3)</f>
        <v>#REF!</v>
      </c>
      <c r="J47" s="8" t="e">
        <f>-SUMIFS(Database!$P:$P,Database!#REF!,$C$2,Database!$S:$S,$B47,Database!#REF!,J$3)</f>
        <v>#REF!</v>
      </c>
      <c r="K47" s="8" t="e">
        <f>-SUMIFS(Database!$P:$P,Database!#REF!,$C$2,Database!$S:$S,$B47,Database!#REF!,K$3)</f>
        <v>#REF!</v>
      </c>
      <c r="L47" s="8" t="e">
        <f>-SUMIFS(Database!$P:$P,Database!#REF!,$C$2,Database!$S:$S,$B47,Database!#REF!,L$3)</f>
        <v>#REF!</v>
      </c>
      <c r="M47" s="8" t="e">
        <f t="shared" si="21"/>
        <v>#REF!</v>
      </c>
    </row>
    <row r="48" spans="1:13" x14ac:dyDescent="0.25">
      <c r="A48" s="49" t="s">
        <v>218</v>
      </c>
      <c r="B48" s="49"/>
      <c r="C48" s="54" t="e">
        <f t="shared" ref="C48:L48" si="22">SUM(C46:C47)</f>
        <v>#REF!</v>
      </c>
      <c r="D48" s="54" t="e">
        <f t="shared" si="22"/>
        <v>#REF!</v>
      </c>
      <c r="E48" s="54" t="e">
        <f t="shared" si="22"/>
        <v>#REF!</v>
      </c>
      <c r="F48" s="54" t="e">
        <f t="shared" si="22"/>
        <v>#REF!</v>
      </c>
      <c r="G48" s="54" t="e">
        <f t="shared" si="22"/>
        <v>#REF!</v>
      </c>
      <c r="H48" s="54" t="e">
        <f t="shared" si="22"/>
        <v>#REF!</v>
      </c>
      <c r="I48" s="54" t="e">
        <f t="shared" si="22"/>
        <v>#REF!</v>
      </c>
      <c r="J48" s="54" t="e">
        <f t="shared" si="22"/>
        <v>#REF!</v>
      </c>
      <c r="K48" s="54" t="e">
        <f t="shared" si="22"/>
        <v>#REF!</v>
      </c>
      <c r="L48" s="54" t="e">
        <f t="shared" si="22"/>
        <v>#REF!</v>
      </c>
      <c r="M48" s="54" t="e">
        <f t="shared" si="21"/>
        <v>#REF!</v>
      </c>
    </row>
    <row r="49" spans="1:13" x14ac:dyDescent="0.25">
      <c r="A49" s="51" t="s">
        <v>134</v>
      </c>
      <c r="B49" s="52" t="s">
        <v>182</v>
      </c>
      <c r="C49" s="8" t="e">
        <f>-SUMIFS(Database!$P:$P,Database!#REF!,$C$2,Database!$S:$S,$B49,Database!#REF!,C$3)</f>
        <v>#REF!</v>
      </c>
      <c r="D49" s="8" t="e">
        <f>-SUMIFS(Database!$P:$P,Database!#REF!,$C$2,Database!$S:$S,$B49,Database!#REF!,D$3)</f>
        <v>#REF!</v>
      </c>
      <c r="E49" s="8" t="e">
        <f>-SUMIFS(Database!$P:$P,Database!#REF!,$C$2,Database!$S:$S,$B49,Database!#REF!,E$3)</f>
        <v>#REF!</v>
      </c>
      <c r="F49" s="8" t="e">
        <f>-SUMIFS(Database!$P:$P,Database!#REF!,$C$2,Database!$S:$S,$B49,Database!#REF!,F$3)</f>
        <v>#REF!</v>
      </c>
      <c r="G49" s="8" t="e">
        <f>-SUMIFS(Database!$P:$P,Database!#REF!,$C$2,Database!$S:$S,$B49,Database!#REF!,G$3)</f>
        <v>#REF!</v>
      </c>
      <c r="H49" s="8" t="e">
        <f>-SUMIFS(Database!$P:$P,Database!#REF!,$C$2,Database!$S:$S,$B49,Database!#REF!,H$3)</f>
        <v>#REF!</v>
      </c>
      <c r="I49" s="8" t="e">
        <f>-SUMIFS(Database!$P:$P,Database!#REF!,$C$2,Database!$S:$S,$B49,Database!#REF!,I$3)</f>
        <v>#REF!</v>
      </c>
      <c r="J49" s="8" t="e">
        <f>-SUMIFS(Database!$P:$P,Database!#REF!,$C$2,Database!$S:$S,$B49,Database!#REF!,J$3)</f>
        <v>#REF!</v>
      </c>
      <c r="K49" s="8" t="e">
        <f>-SUMIFS(Database!$P:$P,Database!#REF!,$C$2,Database!$S:$S,$B49,Database!#REF!,K$3)</f>
        <v>#REF!</v>
      </c>
      <c r="L49" s="8" t="e">
        <f>-SUMIFS(Database!$P:$P,Database!#REF!,$C$2,Database!$S:$S,$B49,Database!#REF!,L$3)</f>
        <v>#REF!</v>
      </c>
      <c r="M49" s="8" t="e">
        <f t="shared" si="21"/>
        <v>#REF!</v>
      </c>
    </row>
    <row r="50" spans="1:13" x14ac:dyDescent="0.25">
      <c r="A50" s="51"/>
      <c r="B50" s="52" t="s">
        <v>134</v>
      </c>
      <c r="C50" s="8" t="e">
        <f>-SUMIFS(Database!$P:$P,Database!#REF!,$C$2,Database!$S:$S,$B50,Database!#REF!,C$3)</f>
        <v>#REF!</v>
      </c>
      <c r="D50" s="8" t="e">
        <f>-SUMIFS(Database!$P:$P,Database!#REF!,$C$2,Database!$S:$S,$B50,Database!#REF!,D$3)</f>
        <v>#REF!</v>
      </c>
      <c r="E50" s="8" t="e">
        <f>-SUMIFS(Database!$P:$P,Database!#REF!,$C$2,Database!$S:$S,$B50,Database!#REF!,E$3)</f>
        <v>#REF!</v>
      </c>
      <c r="F50" s="8" t="e">
        <f>-SUMIFS(Database!$P:$P,Database!#REF!,$C$2,Database!$S:$S,$B50,Database!#REF!,F$3)</f>
        <v>#REF!</v>
      </c>
      <c r="G50" s="8" t="e">
        <f>-SUMIFS(Database!$P:$P,Database!#REF!,$C$2,Database!$S:$S,$B50,Database!#REF!,G$3)</f>
        <v>#REF!</v>
      </c>
      <c r="H50" s="8" t="e">
        <f>-SUMIFS(Database!$P:$P,Database!#REF!,$C$2,Database!$S:$S,$B50,Database!#REF!,H$3)</f>
        <v>#REF!</v>
      </c>
      <c r="I50" s="8" t="e">
        <f>-SUMIFS(Database!$P:$P,Database!#REF!,$C$2,Database!$S:$S,$B50,Database!#REF!,I$3)</f>
        <v>#REF!</v>
      </c>
      <c r="J50" s="8" t="e">
        <f>-SUMIFS(Database!$P:$P,Database!#REF!,$C$2,Database!$S:$S,$B50,Database!#REF!,J$3)</f>
        <v>#REF!</v>
      </c>
      <c r="K50" s="8" t="e">
        <f>-SUMIFS(Database!$P:$P,Database!#REF!,$C$2,Database!$S:$S,$B50,Database!#REF!,K$3)</f>
        <v>#REF!</v>
      </c>
      <c r="L50" s="8" t="e">
        <f>-SUMIFS(Database!$P:$P,Database!#REF!,$C$2,Database!$S:$S,$B50,Database!#REF!,L$3)</f>
        <v>#REF!</v>
      </c>
      <c r="M50" s="8" t="e">
        <f t="shared" si="21"/>
        <v>#REF!</v>
      </c>
    </row>
    <row r="51" spans="1:13" x14ac:dyDescent="0.25">
      <c r="A51" s="49" t="s">
        <v>216</v>
      </c>
      <c r="B51" s="49"/>
      <c r="C51" s="54" t="e">
        <f t="shared" ref="C51:L51" si="23">SUM(C49:C50)</f>
        <v>#REF!</v>
      </c>
      <c r="D51" s="54" t="e">
        <f t="shared" si="23"/>
        <v>#REF!</v>
      </c>
      <c r="E51" s="54" t="e">
        <f t="shared" si="23"/>
        <v>#REF!</v>
      </c>
      <c r="F51" s="54" t="e">
        <f t="shared" si="23"/>
        <v>#REF!</v>
      </c>
      <c r="G51" s="54" t="e">
        <f t="shared" si="23"/>
        <v>#REF!</v>
      </c>
      <c r="H51" s="54" t="e">
        <f t="shared" si="23"/>
        <v>#REF!</v>
      </c>
      <c r="I51" s="54" t="e">
        <f t="shared" si="23"/>
        <v>#REF!</v>
      </c>
      <c r="J51" s="54" t="e">
        <f t="shared" si="23"/>
        <v>#REF!</v>
      </c>
      <c r="K51" s="54" t="e">
        <f t="shared" si="23"/>
        <v>#REF!</v>
      </c>
      <c r="L51" s="54" t="e">
        <f t="shared" si="23"/>
        <v>#REF!</v>
      </c>
      <c r="M51" s="54" t="e">
        <f t="shared" si="21"/>
        <v>#REF!</v>
      </c>
    </row>
    <row r="52" spans="1:13" x14ac:dyDescent="0.25">
      <c r="A52" s="51" t="s">
        <v>4</v>
      </c>
      <c r="B52" s="52" t="s">
        <v>171</v>
      </c>
      <c r="C52" s="8" t="e">
        <f>SUMIFS(Database!$P:$P,Database!#REF!,$C$2,Database!$S:$S,$B52,Database!#REF!,C$3)</f>
        <v>#REF!</v>
      </c>
      <c r="D52" s="8" t="e">
        <f>SUMIFS(Database!$P:$P,Database!#REF!,$C$2,Database!$S:$S,$B52,Database!#REF!,D$3)</f>
        <v>#REF!</v>
      </c>
      <c r="E52" s="8" t="e">
        <f>SUMIFS(Database!$P:$P,Database!#REF!,$C$2,Database!$S:$S,$B52,Database!#REF!,E$3)</f>
        <v>#REF!</v>
      </c>
      <c r="F52" s="8" t="e">
        <f>SUMIFS(Database!$P:$P,Database!#REF!,$C$2,Database!$S:$S,$B52,Database!#REF!,F$3)</f>
        <v>#REF!</v>
      </c>
      <c r="G52" s="8" t="e">
        <f>SUMIFS(Database!$P:$P,Database!#REF!,$C$2,Database!$S:$S,$B52,Database!#REF!,G$3)</f>
        <v>#REF!</v>
      </c>
      <c r="H52" s="8" t="e">
        <f>SUMIFS(Database!$P:$P,Database!#REF!,$C$2,Database!$S:$S,$B52,Database!#REF!,H$3)</f>
        <v>#REF!</v>
      </c>
      <c r="I52" s="8" t="e">
        <f>SUMIFS(Database!$P:$P,Database!#REF!,$C$2,Database!$S:$S,$B52,Database!#REF!,I$3)</f>
        <v>#REF!</v>
      </c>
      <c r="J52" s="8" t="e">
        <f>SUMIFS(Database!$P:$P,Database!#REF!,$C$2,Database!$S:$S,$B52,Database!#REF!,J$3)</f>
        <v>#REF!</v>
      </c>
      <c r="K52" s="8" t="e">
        <f>SUMIFS(Database!$P:$P,Database!#REF!,$C$2,Database!$S:$S,$B52,Database!#REF!,K$3)</f>
        <v>#REF!</v>
      </c>
      <c r="L52" s="8" t="e">
        <f>SUMIFS(Database!$P:$P,Database!#REF!,$C$2,Database!$S:$S,$B52,Database!#REF!,L$3)</f>
        <v>#REF!</v>
      </c>
      <c r="M52" s="8" t="e">
        <f t="shared" ref="M52:M93" si="24">SUM(C52:L52)</f>
        <v>#REF!</v>
      </c>
    </row>
    <row r="53" spans="1:13" x14ac:dyDescent="0.25">
      <c r="A53" s="51"/>
      <c r="B53" s="52" t="s">
        <v>89</v>
      </c>
      <c r="C53" s="8" t="e">
        <f>SUMIFS(Database!$P:$P,Database!#REF!,$C$2,Database!$S:$S,$B53,Database!#REF!,C$3)</f>
        <v>#REF!</v>
      </c>
      <c r="D53" s="8" t="e">
        <f>SUMIFS(Database!$P:$P,Database!#REF!,$C$2,Database!$S:$S,$B53,Database!#REF!,D$3)</f>
        <v>#REF!</v>
      </c>
      <c r="E53" s="8" t="e">
        <f>SUMIFS(Database!$P:$P,Database!#REF!,$C$2,Database!$S:$S,$B53,Database!#REF!,E$3)</f>
        <v>#REF!</v>
      </c>
      <c r="F53" s="8" t="e">
        <f>SUMIFS(Database!$P:$P,Database!#REF!,$C$2,Database!$S:$S,$B53,Database!#REF!,F$3)</f>
        <v>#REF!</v>
      </c>
      <c r="G53" s="8" t="e">
        <f>SUMIFS(Database!$P:$P,Database!#REF!,$C$2,Database!$S:$S,$B53,Database!#REF!,G$3)</f>
        <v>#REF!</v>
      </c>
      <c r="H53" s="8" t="e">
        <f>SUMIFS(Database!$P:$P,Database!#REF!,$C$2,Database!$S:$S,$B53,Database!#REF!,H$3)</f>
        <v>#REF!</v>
      </c>
      <c r="I53" s="8" t="e">
        <f>SUMIFS(Database!$P:$P,Database!#REF!,$C$2,Database!$S:$S,$B53,Database!#REF!,I$3)</f>
        <v>#REF!</v>
      </c>
      <c r="J53" s="8" t="e">
        <f>SUMIFS(Database!$P:$P,Database!#REF!,$C$2,Database!$S:$S,$B53,Database!#REF!,J$3)</f>
        <v>#REF!</v>
      </c>
      <c r="K53" s="8" t="e">
        <f>SUMIFS(Database!$P:$P,Database!#REF!,$C$2,Database!$S:$S,$B53,Database!#REF!,K$3)</f>
        <v>#REF!</v>
      </c>
      <c r="L53" s="8" t="e">
        <f>SUMIFS(Database!$P:$P,Database!#REF!,$C$2,Database!$S:$S,$B53,Database!#REF!,L$3)</f>
        <v>#REF!</v>
      </c>
      <c r="M53" s="8" t="e">
        <f t="shared" si="24"/>
        <v>#REF!</v>
      </c>
    </row>
    <row r="54" spans="1:13" x14ac:dyDescent="0.25">
      <c r="A54" s="51"/>
      <c r="B54" s="52" t="s">
        <v>170</v>
      </c>
      <c r="C54" s="8" t="e">
        <f>SUMIFS(Database!$P:$P,Database!#REF!,$C$2,Database!$S:$S,$B54,Database!#REF!,C$3)</f>
        <v>#REF!</v>
      </c>
      <c r="D54" s="8" t="e">
        <f>SUMIFS(Database!$P:$P,Database!#REF!,$C$2,Database!$S:$S,$B54,Database!#REF!,D$3)</f>
        <v>#REF!</v>
      </c>
      <c r="E54" s="8" t="e">
        <f>SUMIFS(Database!$P:$P,Database!#REF!,$C$2,Database!$S:$S,$B54,Database!#REF!,E$3)</f>
        <v>#REF!</v>
      </c>
      <c r="F54" s="8" t="e">
        <f>SUMIFS(Database!$P:$P,Database!#REF!,$C$2,Database!$S:$S,$B54,Database!#REF!,F$3)</f>
        <v>#REF!</v>
      </c>
      <c r="G54" s="8" t="e">
        <f>SUMIFS(Database!$P:$P,Database!#REF!,$C$2,Database!$S:$S,$B54,Database!#REF!,G$3)</f>
        <v>#REF!</v>
      </c>
      <c r="H54" s="8" t="e">
        <f>SUMIFS(Database!$P:$P,Database!#REF!,$C$2,Database!$S:$S,$B54,Database!#REF!,H$3)</f>
        <v>#REF!</v>
      </c>
      <c r="I54" s="8" t="e">
        <f>SUMIFS(Database!$P:$P,Database!#REF!,$C$2,Database!$S:$S,$B54,Database!#REF!,I$3)</f>
        <v>#REF!</v>
      </c>
      <c r="J54" s="8" t="e">
        <f>SUMIFS(Database!$P:$P,Database!#REF!,$C$2,Database!$S:$S,$B54,Database!#REF!,J$3)</f>
        <v>#REF!</v>
      </c>
      <c r="K54" s="8" t="e">
        <f>SUMIFS(Database!$P:$P,Database!#REF!,$C$2,Database!$S:$S,$B54,Database!#REF!,K$3)</f>
        <v>#REF!</v>
      </c>
      <c r="L54" s="8" t="e">
        <f>SUMIFS(Database!$P:$P,Database!#REF!,$C$2,Database!$S:$S,$B54,Database!#REF!,L$3)</f>
        <v>#REF!</v>
      </c>
      <c r="M54" s="8" t="e">
        <f t="shared" si="24"/>
        <v>#REF!</v>
      </c>
    </row>
    <row r="55" spans="1:13" x14ac:dyDescent="0.25">
      <c r="A55" s="49" t="s">
        <v>206</v>
      </c>
      <c r="B55" s="49"/>
      <c r="C55" s="54" t="e">
        <f t="shared" ref="C55:L55" si="25">SUM(C52:C54)</f>
        <v>#REF!</v>
      </c>
      <c r="D55" s="54" t="e">
        <f t="shared" si="25"/>
        <v>#REF!</v>
      </c>
      <c r="E55" s="54" t="e">
        <f t="shared" si="25"/>
        <v>#REF!</v>
      </c>
      <c r="F55" s="54" t="e">
        <f t="shared" si="25"/>
        <v>#REF!</v>
      </c>
      <c r="G55" s="54" t="e">
        <f t="shared" si="25"/>
        <v>#REF!</v>
      </c>
      <c r="H55" s="54" t="e">
        <f t="shared" si="25"/>
        <v>#REF!</v>
      </c>
      <c r="I55" s="54" t="e">
        <f t="shared" si="25"/>
        <v>#REF!</v>
      </c>
      <c r="J55" s="54" t="e">
        <f t="shared" si="25"/>
        <v>#REF!</v>
      </c>
      <c r="K55" s="54" t="e">
        <f t="shared" si="25"/>
        <v>#REF!</v>
      </c>
      <c r="L55" s="54" t="e">
        <f t="shared" si="25"/>
        <v>#REF!</v>
      </c>
      <c r="M55" s="54" t="e">
        <f t="shared" si="24"/>
        <v>#REF!</v>
      </c>
    </row>
    <row r="56" spans="1:13" x14ac:dyDescent="0.25">
      <c r="A56" s="51" t="s">
        <v>136</v>
      </c>
      <c r="B56" s="52" t="s">
        <v>172</v>
      </c>
      <c r="C56" s="8" t="e">
        <f>SUMIFS(Database!$P:$P,Database!#REF!,$C$2,Database!$S:$S,$B56,Database!#REF!,C$3)</f>
        <v>#REF!</v>
      </c>
      <c r="D56" s="8" t="e">
        <f>SUMIFS(Database!$P:$P,Database!#REF!,$C$2,Database!$S:$S,$B56,Database!#REF!,D$3)</f>
        <v>#REF!</v>
      </c>
      <c r="E56" s="8" t="e">
        <f>SUMIFS(Database!$P:$P,Database!#REF!,$C$2,Database!$S:$S,$B56,Database!#REF!,E$3)</f>
        <v>#REF!</v>
      </c>
      <c r="F56" s="8" t="e">
        <f>SUMIFS(Database!$P:$P,Database!#REF!,$C$2,Database!$S:$S,$B56,Database!#REF!,F$3)</f>
        <v>#REF!</v>
      </c>
      <c r="G56" s="8" t="e">
        <f>SUMIFS(Database!$P:$P,Database!#REF!,$C$2,Database!$S:$S,$B56,Database!#REF!,G$3)</f>
        <v>#REF!</v>
      </c>
      <c r="H56" s="8" t="e">
        <f>SUMIFS(Database!$P:$P,Database!#REF!,$C$2,Database!$S:$S,$B56,Database!#REF!,H$3)</f>
        <v>#REF!</v>
      </c>
      <c r="I56" s="8" t="e">
        <f>SUMIFS(Database!$P:$P,Database!#REF!,$C$2,Database!$S:$S,$B56,Database!#REF!,I$3)</f>
        <v>#REF!</v>
      </c>
      <c r="J56" s="8" t="e">
        <f>SUMIFS(Database!$P:$P,Database!#REF!,$C$2,Database!$S:$S,$B56,Database!#REF!,J$3)</f>
        <v>#REF!</v>
      </c>
      <c r="K56" s="8" t="e">
        <f>SUMIFS(Database!$P:$P,Database!#REF!,$C$2,Database!$S:$S,$B56,Database!#REF!,K$3)</f>
        <v>#REF!</v>
      </c>
      <c r="L56" s="8" t="e">
        <f>SUMIFS(Database!$P:$P,Database!#REF!,$C$2,Database!$S:$S,$B56,Database!#REF!,L$3)</f>
        <v>#REF!</v>
      </c>
      <c r="M56" s="8" t="e">
        <f t="shared" ref="M56:M65" si="26">SUM(C56:L56)</f>
        <v>#REF!</v>
      </c>
    </row>
    <row r="57" spans="1:13" x14ac:dyDescent="0.25">
      <c r="A57" s="51" t="s">
        <v>137</v>
      </c>
      <c r="B57" s="52" t="s">
        <v>36</v>
      </c>
      <c r="C57" s="8" t="e">
        <f>SUMIFS(Database!$P:$P,Database!#REF!,$C$2,Database!$S:$S,$B57,Database!#REF!,C$3)</f>
        <v>#REF!</v>
      </c>
      <c r="D57" s="8" t="e">
        <f>SUMIFS(Database!$P:$P,Database!#REF!,$C$2,Database!$S:$S,$B57,Database!#REF!,D$3)</f>
        <v>#REF!</v>
      </c>
      <c r="E57" s="8" t="e">
        <f>SUMIFS(Database!$P:$P,Database!#REF!,$C$2,Database!$S:$S,$B57,Database!#REF!,E$3)</f>
        <v>#REF!</v>
      </c>
      <c r="F57" s="8" t="e">
        <f>SUMIFS(Database!$P:$P,Database!#REF!,$C$2,Database!$S:$S,$B57,Database!#REF!,F$3)</f>
        <v>#REF!</v>
      </c>
      <c r="G57" s="8" t="e">
        <f>SUMIFS(Database!$P:$P,Database!#REF!,$C$2,Database!$S:$S,$B57,Database!#REF!,G$3)</f>
        <v>#REF!</v>
      </c>
      <c r="H57" s="8" t="e">
        <f>SUMIFS(Database!$P:$P,Database!#REF!,$C$2,Database!$S:$S,$B57,Database!#REF!,H$3)</f>
        <v>#REF!</v>
      </c>
      <c r="I57" s="8" t="e">
        <f>SUMIFS(Database!$P:$P,Database!#REF!,$C$2,Database!$S:$S,$B57,Database!#REF!,I$3)</f>
        <v>#REF!</v>
      </c>
      <c r="J57" s="8" t="e">
        <f>SUMIFS(Database!$P:$P,Database!#REF!,$C$2,Database!$S:$S,$B57,Database!#REF!,J$3)</f>
        <v>#REF!</v>
      </c>
      <c r="K57" s="8" t="e">
        <f>SUMIFS(Database!$P:$P,Database!#REF!,$C$2,Database!$S:$S,$B57,Database!#REF!,K$3)</f>
        <v>#REF!</v>
      </c>
      <c r="L57" s="8" t="e">
        <f>SUMIFS(Database!$P:$P,Database!#REF!,$C$2,Database!$S:$S,$B57,Database!#REF!,L$3)</f>
        <v>#REF!</v>
      </c>
      <c r="M57" s="8" t="e">
        <f t="shared" si="26"/>
        <v>#REF!</v>
      </c>
    </row>
    <row r="58" spans="1:13" x14ac:dyDescent="0.25">
      <c r="A58" s="51"/>
      <c r="B58" s="52" t="s">
        <v>186</v>
      </c>
      <c r="C58" s="8" t="e">
        <f>SUMIFS(Database!$P:$P,Database!#REF!,$C$2,Database!$S:$S,$B58,Database!#REF!,C$3)</f>
        <v>#REF!</v>
      </c>
      <c r="D58" s="8" t="e">
        <f>SUMIFS(Database!$P:$P,Database!#REF!,$C$2,Database!$S:$S,$B58,Database!#REF!,D$3)</f>
        <v>#REF!</v>
      </c>
      <c r="E58" s="8" t="e">
        <f>SUMIFS(Database!$P:$P,Database!#REF!,$C$2,Database!$S:$S,$B58,Database!#REF!,E$3)</f>
        <v>#REF!</v>
      </c>
      <c r="F58" s="8" t="e">
        <f>SUMIFS(Database!$P:$P,Database!#REF!,$C$2,Database!$S:$S,$B58,Database!#REF!,F$3)</f>
        <v>#REF!</v>
      </c>
      <c r="G58" s="8" t="e">
        <f>SUMIFS(Database!$P:$P,Database!#REF!,$C$2,Database!$S:$S,$B58,Database!#REF!,G$3)</f>
        <v>#REF!</v>
      </c>
      <c r="H58" s="8" t="e">
        <f>SUMIFS(Database!$P:$P,Database!#REF!,$C$2,Database!$S:$S,$B58,Database!#REF!,H$3)</f>
        <v>#REF!</v>
      </c>
      <c r="I58" s="8" t="e">
        <f>SUMIFS(Database!$P:$P,Database!#REF!,$C$2,Database!$S:$S,$B58,Database!#REF!,I$3)</f>
        <v>#REF!</v>
      </c>
      <c r="J58" s="8" t="e">
        <f>SUMIFS(Database!$P:$P,Database!#REF!,$C$2,Database!$S:$S,$B58,Database!#REF!,J$3)</f>
        <v>#REF!</v>
      </c>
      <c r="K58" s="8" t="e">
        <f>SUMIFS(Database!$P:$P,Database!#REF!,$C$2,Database!$S:$S,$B58,Database!#REF!,K$3)</f>
        <v>#REF!</v>
      </c>
      <c r="L58" s="8" t="e">
        <f>SUMIFS(Database!$P:$P,Database!#REF!,$C$2,Database!$S:$S,$B58,Database!#REF!,L$3)</f>
        <v>#REF!</v>
      </c>
      <c r="M58" s="8" t="e">
        <f t="shared" si="26"/>
        <v>#REF!</v>
      </c>
    </row>
    <row r="59" spans="1:13" x14ac:dyDescent="0.25">
      <c r="A59" s="49" t="s">
        <v>221</v>
      </c>
      <c r="B59" s="49"/>
      <c r="C59" s="54" t="e">
        <f t="shared" ref="C59:L59" si="27">SUM(C57:C58)</f>
        <v>#REF!</v>
      </c>
      <c r="D59" s="54" t="e">
        <f t="shared" si="27"/>
        <v>#REF!</v>
      </c>
      <c r="E59" s="54" t="e">
        <f t="shared" si="27"/>
        <v>#REF!</v>
      </c>
      <c r="F59" s="54" t="e">
        <f t="shared" si="27"/>
        <v>#REF!</v>
      </c>
      <c r="G59" s="54" t="e">
        <f t="shared" si="27"/>
        <v>#REF!</v>
      </c>
      <c r="H59" s="54" t="e">
        <f t="shared" si="27"/>
        <v>#REF!</v>
      </c>
      <c r="I59" s="54" t="e">
        <f t="shared" si="27"/>
        <v>#REF!</v>
      </c>
      <c r="J59" s="54" t="e">
        <f t="shared" si="27"/>
        <v>#REF!</v>
      </c>
      <c r="K59" s="54" t="e">
        <f t="shared" si="27"/>
        <v>#REF!</v>
      </c>
      <c r="L59" s="54" t="e">
        <f t="shared" si="27"/>
        <v>#REF!</v>
      </c>
      <c r="M59" s="54" t="e">
        <f t="shared" si="26"/>
        <v>#REF!</v>
      </c>
    </row>
    <row r="60" spans="1:13" x14ac:dyDescent="0.25">
      <c r="A60" s="51" t="s">
        <v>138</v>
      </c>
      <c r="B60" s="52" t="s">
        <v>94</v>
      </c>
      <c r="C60" s="8" t="e">
        <f>SUMIFS(Database!$P:$P,Database!#REF!,$C$2,Database!$S:$S,$B60,Database!#REF!,C$3)</f>
        <v>#REF!</v>
      </c>
      <c r="D60" s="8" t="e">
        <f>SUMIFS(Database!$P:$P,Database!#REF!,$C$2,Database!$S:$S,$B60,Database!#REF!,D$3)</f>
        <v>#REF!</v>
      </c>
      <c r="E60" s="8" t="e">
        <f>SUMIFS(Database!$P:$P,Database!#REF!,$C$2,Database!$S:$S,$B60,Database!#REF!,E$3)</f>
        <v>#REF!</v>
      </c>
      <c r="F60" s="8" t="e">
        <f>SUMIFS(Database!$P:$P,Database!#REF!,$C$2,Database!$S:$S,$B60,Database!#REF!,F$3)</f>
        <v>#REF!</v>
      </c>
      <c r="G60" s="8" t="e">
        <f>SUMIFS(Database!$P:$P,Database!#REF!,$C$2,Database!$S:$S,$B60,Database!#REF!,G$3)</f>
        <v>#REF!</v>
      </c>
      <c r="H60" s="8" t="e">
        <f>SUMIFS(Database!$P:$P,Database!#REF!,$C$2,Database!$S:$S,$B60,Database!#REF!,H$3)</f>
        <v>#REF!</v>
      </c>
      <c r="I60" s="8" t="e">
        <f>SUMIFS(Database!$P:$P,Database!#REF!,$C$2,Database!$S:$S,$B60,Database!#REF!,I$3)</f>
        <v>#REF!</v>
      </c>
      <c r="J60" s="8" t="e">
        <f>SUMIFS(Database!$P:$P,Database!#REF!,$C$2,Database!$S:$S,$B60,Database!#REF!,J$3)</f>
        <v>#REF!</v>
      </c>
      <c r="K60" s="8" t="e">
        <f>SUMIFS(Database!$P:$P,Database!#REF!,$C$2,Database!$S:$S,$B60,Database!#REF!,K$3)</f>
        <v>#REF!</v>
      </c>
      <c r="L60" s="8" t="e">
        <f>SUMIFS(Database!$P:$P,Database!#REF!,$C$2,Database!$S:$S,$B60,Database!#REF!,L$3)</f>
        <v>#REF!</v>
      </c>
      <c r="M60" s="8" t="e">
        <f t="shared" si="26"/>
        <v>#REF!</v>
      </c>
    </row>
    <row r="61" spans="1:13" x14ac:dyDescent="0.25">
      <c r="A61" s="49" t="s">
        <v>210</v>
      </c>
      <c r="B61" s="49"/>
      <c r="C61" s="54" t="e">
        <f>SUM(C60)</f>
        <v>#REF!</v>
      </c>
      <c r="D61" s="54" t="e">
        <f t="shared" ref="D61:K61" si="28">SUM(D60)</f>
        <v>#REF!</v>
      </c>
      <c r="E61" s="54" t="e">
        <f t="shared" si="28"/>
        <v>#REF!</v>
      </c>
      <c r="F61" s="54" t="e">
        <f t="shared" si="28"/>
        <v>#REF!</v>
      </c>
      <c r="G61" s="54" t="e">
        <f t="shared" si="28"/>
        <v>#REF!</v>
      </c>
      <c r="H61" s="54" t="e">
        <f t="shared" si="28"/>
        <v>#REF!</v>
      </c>
      <c r="I61" s="54" t="e">
        <f t="shared" si="28"/>
        <v>#REF!</v>
      </c>
      <c r="J61" s="54" t="e">
        <f t="shared" si="28"/>
        <v>#REF!</v>
      </c>
      <c r="K61" s="54" t="e">
        <f t="shared" si="28"/>
        <v>#REF!</v>
      </c>
      <c r="L61" s="54" t="e">
        <f>SUM(L60)</f>
        <v>#REF!</v>
      </c>
      <c r="M61" s="54" t="e">
        <f t="shared" si="26"/>
        <v>#REF!</v>
      </c>
    </row>
    <row r="62" spans="1:13" x14ac:dyDescent="0.25">
      <c r="A62" s="51" t="s">
        <v>139</v>
      </c>
      <c r="B62" s="52" t="s">
        <v>188</v>
      </c>
      <c r="C62" s="8" t="e">
        <f>SUMIFS(Database!$P:$P,Database!#REF!,$C$2,Database!$S:$S,$B62,Database!#REF!,C$3)</f>
        <v>#REF!</v>
      </c>
      <c r="D62" s="8" t="e">
        <f>SUMIFS(Database!$P:$P,Database!#REF!,$C$2,Database!$S:$S,$B62,Database!#REF!,D$3)</f>
        <v>#REF!</v>
      </c>
      <c r="E62" s="8" t="e">
        <f>SUMIFS(Database!$P:$P,Database!#REF!,$C$2,Database!$S:$S,$B62,Database!#REF!,E$3)</f>
        <v>#REF!</v>
      </c>
      <c r="F62" s="8" t="e">
        <f>SUMIFS(Database!$P:$P,Database!#REF!,$C$2,Database!$S:$S,$B62,Database!#REF!,F$3)</f>
        <v>#REF!</v>
      </c>
      <c r="G62" s="8" t="e">
        <f>SUMIFS(Database!$P:$P,Database!#REF!,$C$2,Database!$S:$S,$B62,Database!#REF!,G$3)</f>
        <v>#REF!</v>
      </c>
      <c r="H62" s="8" t="e">
        <f>SUMIFS(Database!$P:$P,Database!#REF!,$C$2,Database!$S:$S,$B62,Database!#REF!,H$3)</f>
        <v>#REF!</v>
      </c>
      <c r="I62" s="8" t="e">
        <f>SUMIFS(Database!$P:$P,Database!#REF!,$C$2,Database!$S:$S,$B62,Database!#REF!,I$3)</f>
        <v>#REF!</v>
      </c>
      <c r="J62" s="8" t="e">
        <f>SUMIFS(Database!$P:$P,Database!#REF!,$C$2,Database!$S:$S,$B62,Database!#REF!,J$3)</f>
        <v>#REF!</v>
      </c>
      <c r="K62" s="8" t="e">
        <f>SUMIFS(Database!$P:$P,Database!#REF!,$C$2,Database!$S:$S,$B62,Database!#REF!,K$3)</f>
        <v>#REF!</v>
      </c>
      <c r="L62" s="8" t="e">
        <f>SUMIFS(Database!$P:$P,Database!#REF!,$C$2,Database!$S:$S,$B62,Database!#REF!,L$3)</f>
        <v>#REF!</v>
      </c>
      <c r="M62" s="8" t="e">
        <f t="shared" si="26"/>
        <v>#REF!</v>
      </c>
    </row>
    <row r="63" spans="1:13" x14ac:dyDescent="0.25">
      <c r="A63" s="51"/>
      <c r="B63" s="52" t="s">
        <v>187</v>
      </c>
      <c r="C63" s="8" t="e">
        <f>SUMIFS(Database!$P:$P,Database!#REF!,$C$2,Database!$S:$S,$B63,Database!#REF!,C$3)</f>
        <v>#REF!</v>
      </c>
      <c r="D63" s="8" t="e">
        <f>SUMIFS(Database!$P:$P,Database!#REF!,$C$2,Database!$S:$S,$B63,Database!#REF!,D$3)</f>
        <v>#REF!</v>
      </c>
      <c r="E63" s="8" t="e">
        <f>SUMIFS(Database!$P:$P,Database!#REF!,$C$2,Database!$S:$S,$B63,Database!#REF!,E$3)</f>
        <v>#REF!</v>
      </c>
      <c r="F63" s="8" t="e">
        <f>SUMIFS(Database!$P:$P,Database!#REF!,$C$2,Database!$S:$S,$B63,Database!#REF!,F$3)</f>
        <v>#REF!</v>
      </c>
      <c r="G63" s="8" t="e">
        <f>SUMIFS(Database!$P:$P,Database!#REF!,$C$2,Database!$S:$S,$B63,Database!#REF!,G$3)</f>
        <v>#REF!</v>
      </c>
      <c r="H63" s="8" t="e">
        <f>SUMIFS(Database!$P:$P,Database!#REF!,$C$2,Database!$S:$S,$B63,Database!#REF!,H$3)</f>
        <v>#REF!</v>
      </c>
      <c r="I63" s="8" t="e">
        <f>SUMIFS(Database!$P:$P,Database!#REF!,$C$2,Database!$S:$S,$B63,Database!#REF!,I$3)</f>
        <v>#REF!</v>
      </c>
      <c r="J63" s="8" t="e">
        <f>SUMIFS(Database!$P:$P,Database!#REF!,$C$2,Database!$S:$S,$B63,Database!#REF!,J$3)</f>
        <v>#REF!</v>
      </c>
      <c r="K63" s="8" t="e">
        <f>SUMIFS(Database!$P:$P,Database!#REF!,$C$2,Database!$S:$S,$B63,Database!#REF!,K$3)</f>
        <v>#REF!</v>
      </c>
      <c r="L63" s="8" t="e">
        <f>SUMIFS(Database!$P:$P,Database!#REF!,$C$2,Database!$S:$S,$B63,Database!#REF!,L$3)</f>
        <v>#REF!</v>
      </c>
      <c r="M63" s="8" t="e">
        <f t="shared" si="26"/>
        <v>#REF!</v>
      </c>
    </row>
    <row r="64" spans="1:13" x14ac:dyDescent="0.25">
      <c r="A64" s="51"/>
      <c r="B64" s="52" t="s">
        <v>189</v>
      </c>
      <c r="C64" s="8" t="e">
        <f>SUMIFS(Database!$P:$P,Database!#REF!,$C$2,Database!$S:$S,$B64,Database!#REF!,C$3)</f>
        <v>#REF!</v>
      </c>
      <c r="D64" s="8" t="e">
        <f>SUMIFS(Database!$P:$P,Database!#REF!,$C$2,Database!$S:$S,$B64,Database!#REF!,D$3)</f>
        <v>#REF!</v>
      </c>
      <c r="E64" s="8" t="e">
        <f>SUMIFS(Database!$P:$P,Database!#REF!,$C$2,Database!$S:$S,$B64,Database!#REF!,E$3)</f>
        <v>#REF!</v>
      </c>
      <c r="F64" s="8" t="e">
        <f>SUMIFS(Database!$P:$P,Database!#REF!,$C$2,Database!$S:$S,$B64,Database!#REF!,F$3)</f>
        <v>#REF!</v>
      </c>
      <c r="G64" s="8" t="e">
        <f>SUMIFS(Database!$P:$P,Database!#REF!,$C$2,Database!$S:$S,$B64,Database!#REF!,G$3)</f>
        <v>#REF!</v>
      </c>
      <c r="H64" s="8" t="e">
        <f>SUMIFS(Database!$P:$P,Database!#REF!,$C$2,Database!$S:$S,$B64,Database!#REF!,H$3)</f>
        <v>#REF!</v>
      </c>
      <c r="I64" s="8" t="e">
        <f>SUMIFS(Database!$P:$P,Database!#REF!,$C$2,Database!$S:$S,$B64,Database!#REF!,I$3)</f>
        <v>#REF!</v>
      </c>
      <c r="J64" s="8" t="e">
        <f>SUMIFS(Database!$P:$P,Database!#REF!,$C$2,Database!$S:$S,$B64,Database!#REF!,J$3)</f>
        <v>#REF!</v>
      </c>
      <c r="K64" s="8" t="e">
        <f>SUMIFS(Database!$P:$P,Database!#REF!,$C$2,Database!$S:$S,$B64,Database!#REF!,K$3)</f>
        <v>#REF!</v>
      </c>
      <c r="L64" s="8" t="e">
        <f>SUMIFS(Database!$P:$P,Database!#REF!,$C$2,Database!$S:$S,$B64,Database!#REF!,L$3)</f>
        <v>#REF!</v>
      </c>
      <c r="M64" s="8" t="e">
        <f t="shared" si="26"/>
        <v>#REF!</v>
      </c>
    </row>
    <row r="65" spans="1:13" x14ac:dyDescent="0.25">
      <c r="A65" s="49" t="s">
        <v>222</v>
      </c>
      <c r="B65" s="49"/>
      <c r="C65" s="54" t="e">
        <f t="shared" ref="C65:L65" si="29">SUM(C62:C64)</f>
        <v>#REF!</v>
      </c>
      <c r="D65" s="54" t="e">
        <f t="shared" si="29"/>
        <v>#REF!</v>
      </c>
      <c r="E65" s="54" t="e">
        <f t="shared" si="29"/>
        <v>#REF!</v>
      </c>
      <c r="F65" s="54" t="e">
        <f t="shared" si="29"/>
        <v>#REF!</v>
      </c>
      <c r="G65" s="54" t="e">
        <f t="shared" si="29"/>
        <v>#REF!</v>
      </c>
      <c r="H65" s="54" t="e">
        <f t="shared" si="29"/>
        <v>#REF!</v>
      </c>
      <c r="I65" s="54" t="e">
        <f t="shared" si="29"/>
        <v>#REF!</v>
      </c>
      <c r="J65" s="54" t="e">
        <f t="shared" si="29"/>
        <v>#REF!</v>
      </c>
      <c r="K65" s="54" t="e">
        <f t="shared" si="29"/>
        <v>#REF!</v>
      </c>
      <c r="L65" s="54" t="e">
        <f t="shared" si="29"/>
        <v>#REF!</v>
      </c>
      <c r="M65" s="54" t="e">
        <f t="shared" si="26"/>
        <v>#REF!</v>
      </c>
    </row>
    <row r="66" spans="1:13" x14ac:dyDescent="0.25">
      <c r="A66" s="51" t="s">
        <v>8</v>
      </c>
      <c r="B66" s="52" t="s">
        <v>174</v>
      </c>
      <c r="C66" s="8" t="e">
        <f>SUMIFS(Database!$P:$P,Database!#REF!,$C$2,Database!$S:$S,$B66,Database!#REF!,C$3)</f>
        <v>#REF!</v>
      </c>
      <c r="D66" s="8" t="e">
        <f>SUMIFS(Database!$P:$P,Database!#REF!,$C$2,Database!$S:$S,$B66,Database!#REF!,D$3)</f>
        <v>#REF!</v>
      </c>
      <c r="E66" s="8" t="e">
        <f>SUMIFS(Database!$P:$P,Database!#REF!,$C$2,Database!$S:$S,$B66,Database!#REF!,E$3)</f>
        <v>#REF!</v>
      </c>
      <c r="F66" s="8" t="e">
        <f>SUMIFS(Database!$P:$P,Database!#REF!,$C$2,Database!$S:$S,$B66,Database!#REF!,F$3)</f>
        <v>#REF!</v>
      </c>
      <c r="G66" s="8" t="e">
        <f>SUMIFS(Database!$P:$P,Database!#REF!,$C$2,Database!$S:$S,$B66,Database!#REF!,G$3)</f>
        <v>#REF!</v>
      </c>
      <c r="H66" s="8" t="e">
        <f>SUMIFS(Database!$P:$P,Database!#REF!,$C$2,Database!$S:$S,$B66,Database!#REF!,H$3)</f>
        <v>#REF!</v>
      </c>
      <c r="I66" s="8" t="e">
        <f>SUMIFS(Database!$P:$P,Database!#REF!,$C$2,Database!$S:$S,$B66,Database!#REF!,I$3)</f>
        <v>#REF!</v>
      </c>
      <c r="J66" s="8" t="e">
        <f>SUMIFS(Database!$P:$P,Database!#REF!,$C$2,Database!$S:$S,$B66,Database!#REF!,J$3)</f>
        <v>#REF!</v>
      </c>
      <c r="K66" s="8" t="e">
        <f>SUMIFS(Database!$P:$P,Database!#REF!,$C$2,Database!$S:$S,$B66,Database!#REF!,K$3)</f>
        <v>#REF!</v>
      </c>
      <c r="L66" s="8" t="e">
        <f>SUMIFS(Database!$P:$P,Database!#REF!,$C$2,Database!$S:$S,$B66,Database!#REF!,L$3)</f>
        <v>#REF!</v>
      </c>
      <c r="M66" s="8" t="e">
        <f t="shared" si="24"/>
        <v>#REF!</v>
      </c>
    </row>
    <row r="67" spans="1:13" x14ac:dyDescent="0.25">
      <c r="A67" s="51"/>
      <c r="B67" s="52" t="s">
        <v>175</v>
      </c>
      <c r="C67" s="8" t="e">
        <f>SUMIFS(Database!$P:$P,Database!#REF!,$C$2,Database!$S:$S,$B67,Database!#REF!,C$3)</f>
        <v>#REF!</v>
      </c>
      <c r="D67" s="8" t="e">
        <f>SUMIFS(Database!$P:$P,Database!#REF!,$C$2,Database!$S:$S,$B67,Database!#REF!,D$3)</f>
        <v>#REF!</v>
      </c>
      <c r="E67" s="8" t="e">
        <f>SUMIFS(Database!$P:$P,Database!#REF!,$C$2,Database!$S:$S,$B67,Database!#REF!,E$3)</f>
        <v>#REF!</v>
      </c>
      <c r="F67" s="8" t="e">
        <f>SUMIFS(Database!$P:$P,Database!#REF!,$C$2,Database!$S:$S,$B67,Database!#REF!,F$3)</f>
        <v>#REF!</v>
      </c>
      <c r="G67" s="8" t="e">
        <f>SUMIFS(Database!$P:$P,Database!#REF!,$C$2,Database!$S:$S,$B67,Database!#REF!,G$3)</f>
        <v>#REF!</v>
      </c>
      <c r="H67" s="8" t="e">
        <f>SUMIFS(Database!$P:$P,Database!#REF!,$C$2,Database!$S:$S,$B67,Database!#REF!,H$3)</f>
        <v>#REF!</v>
      </c>
      <c r="I67" s="8" t="e">
        <f>SUMIFS(Database!$P:$P,Database!#REF!,$C$2,Database!$S:$S,$B67,Database!#REF!,I$3)</f>
        <v>#REF!</v>
      </c>
      <c r="J67" s="8" t="e">
        <f>SUMIFS(Database!$P:$P,Database!#REF!,$C$2,Database!$S:$S,$B67,Database!#REF!,J$3)</f>
        <v>#REF!</v>
      </c>
      <c r="K67" s="8" t="e">
        <f>SUMIFS(Database!$P:$P,Database!#REF!,$C$2,Database!$S:$S,$B67,Database!#REF!,K$3)</f>
        <v>#REF!</v>
      </c>
      <c r="L67" s="8" t="e">
        <f>SUMIFS(Database!$P:$P,Database!#REF!,$C$2,Database!$S:$S,$B67,Database!#REF!,L$3)</f>
        <v>#REF!</v>
      </c>
      <c r="M67" s="8" t="e">
        <f t="shared" si="24"/>
        <v>#REF!</v>
      </c>
    </row>
    <row r="68" spans="1:13" x14ac:dyDescent="0.25">
      <c r="A68" s="49" t="s">
        <v>207</v>
      </c>
      <c r="B68" s="49"/>
      <c r="C68" s="54" t="e">
        <f t="shared" ref="C68:L68" si="30">SUM(C66:C67)</f>
        <v>#REF!</v>
      </c>
      <c r="D68" s="54" t="e">
        <f t="shared" si="30"/>
        <v>#REF!</v>
      </c>
      <c r="E68" s="54" t="e">
        <f t="shared" si="30"/>
        <v>#REF!</v>
      </c>
      <c r="F68" s="54" t="e">
        <f t="shared" si="30"/>
        <v>#REF!</v>
      </c>
      <c r="G68" s="54" t="e">
        <f t="shared" si="30"/>
        <v>#REF!</v>
      </c>
      <c r="H68" s="54" t="e">
        <f t="shared" si="30"/>
        <v>#REF!</v>
      </c>
      <c r="I68" s="54" t="e">
        <f t="shared" si="30"/>
        <v>#REF!</v>
      </c>
      <c r="J68" s="54" t="e">
        <f t="shared" si="30"/>
        <v>#REF!</v>
      </c>
      <c r="K68" s="54" t="e">
        <f t="shared" si="30"/>
        <v>#REF!</v>
      </c>
      <c r="L68" s="54" t="e">
        <f t="shared" si="30"/>
        <v>#REF!</v>
      </c>
      <c r="M68" s="54" t="e">
        <f t="shared" si="24"/>
        <v>#REF!</v>
      </c>
    </row>
    <row r="69" spans="1:13" x14ac:dyDescent="0.25">
      <c r="A69" s="51" t="s">
        <v>23</v>
      </c>
      <c r="B69" s="52" t="s">
        <v>179</v>
      </c>
      <c r="C69" s="8" t="e">
        <f>SUMIFS(Database!$P:$P,Database!#REF!,$C$2,Database!$S:$S,$B69,Database!#REF!,C$3)</f>
        <v>#REF!</v>
      </c>
      <c r="D69" s="8" t="e">
        <f>SUMIFS(Database!$P:$P,Database!#REF!,$C$2,Database!$S:$S,$B69,Database!#REF!,D$3)</f>
        <v>#REF!</v>
      </c>
      <c r="E69" s="8" t="e">
        <f>SUMIFS(Database!$P:$P,Database!#REF!,$C$2,Database!$S:$S,$B69,Database!#REF!,E$3)</f>
        <v>#REF!</v>
      </c>
      <c r="F69" s="8" t="e">
        <f>SUMIFS(Database!$P:$P,Database!#REF!,$C$2,Database!$S:$S,$B69,Database!#REF!,F$3)</f>
        <v>#REF!</v>
      </c>
      <c r="G69" s="8" t="e">
        <f>SUMIFS(Database!$P:$P,Database!#REF!,$C$2,Database!$S:$S,$B69,Database!#REF!,G$3)</f>
        <v>#REF!</v>
      </c>
      <c r="H69" s="8" t="e">
        <f>SUMIFS(Database!$P:$P,Database!#REF!,$C$2,Database!$S:$S,$B69,Database!#REF!,H$3)</f>
        <v>#REF!</v>
      </c>
      <c r="I69" s="8" t="e">
        <f>SUMIFS(Database!$P:$P,Database!#REF!,$C$2,Database!$S:$S,$B69,Database!#REF!,I$3)</f>
        <v>#REF!</v>
      </c>
      <c r="J69" s="8" t="e">
        <f>SUMIFS(Database!$P:$P,Database!#REF!,$C$2,Database!$S:$S,$B69,Database!#REF!,J$3)</f>
        <v>#REF!</v>
      </c>
      <c r="K69" s="8" t="e">
        <f>SUMIFS(Database!$P:$P,Database!#REF!,$C$2,Database!$S:$S,$B69,Database!#REF!,K$3)</f>
        <v>#REF!</v>
      </c>
      <c r="L69" s="8" t="e">
        <f>SUMIFS(Database!$P:$P,Database!#REF!,$C$2,Database!$S:$S,$B69,Database!#REF!,L$3)</f>
        <v>#REF!</v>
      </c>
      <c r="M69" s="8" t="e">
        <f>SUM(C69:L69)</f>
        <v>#REF!</v>
      </c>
    </row>
    <row r="70" spans="1:13" x14ac:dyDescent="0.25">
      <c r="A70" s="51"/>
      <c r="B70" s="52" t="s">
        <v>104</v>
      </c>
      <c r="C70" s="8" t="e">
        <f>SUMIFS(Database!$P:$P,Database!#REF!,$C$2,Database!$S:$S,$B70,Database!#REF!,C$3)</f>
        <v>#REF!</v>
      </c>
      <c r="D70" s="8" t="e">
        <f>SUMIFS(Database!$P:$P,Database!#REF!,$C$2,Database!$S:$S,$B70,Database!#REF!,D$3)</f>
        <v>#REF!</v>
      </c>
      <c r="E70" s="8" t="e">
        <f>SUMIFS(Database!$P:$P,Database!#REF!,$C$2,Database!$S:$S,$B70,Database!#REF!,E$3)</f>
        <v>#REF!</v>
      </c>
      <c r="F70" s="8" t="e">
        <f>SUMIFS(Database!$P:$P,Database!#REF!,$C$2,Database!$S:$S,$B70,Database!#REF!,F$3)</f>
        <v>#REF!</v>
      </c>
      <c r="G70" s="8" t="e">
        <f>SUMIFS(Database!$P:$P,Database!#REF!,$C$2,Database!$S:$S,$B70,Database!#REF!,G$3)</f>
        <v>#REF!</v>
      </c>
      <c r="H70" s="8" t="e">
        <f>SUMIFS(Database!$P:$P,Database!#REF!,$C$2,Database!$S:$S,$B70,Database!#REF!,H$3)</f>
        <v>#REF!</v>
      </c>
      <c r="I70" s="8" t="e">
        <f>SUMIFS(Database!$P:$P,Database!#REF!,$C$2,Database!$S:$S,$B70,Database!#REF!,I$3)</f>
        <v>#REF!</v>
      </c>
      <c r="J70" s="8" t="e">
        <f>SUMIFS(Database!$P:$P,Database!#REF!,$C$2,Database!$S:$S,$B70,Database!#REF!,J$3)</f>
        <v>#REF!</v>
      </c>
      <c r="K70" s="8" t="e">
        <f>SUMIFS(Database!$P:$P,Database!#REF!,$C$2,Database!$S:$S,$B70,Database!#REF!,K$3)</f>
        <v>#REF!</v>
      </c>
      <c r="L70" s="8" t="e">
        <f>SUMIFS(Database!$P:$P,Database!#REF!,$C$2,Database!$S:$S,$B70,Database!#REF!,L$3)</f>
        <v>#REF!</v>
      </c>
      <c r="M70" s="8" t="e">
        <f t="shared" ref="M70" si="31">SUM(C70:L70)</f>
        <v>#REF!</v>
      </c>
    </row>
    <row r="71" spans="1:13" x14ac:dyDescent="0.25">
      <c r="A71" s="49" t="s">
        <v>212</v>
      </c>
      <c r="B71" s="49"/>
      <c r="C71" s="54" t="e">
        <f t="shared" ref="C71:L71" si="32">SUM(C69:C70)</f>
        <v>#REF!</v>
      </c>
      <c r="D71" s="54" t="e">
        <f t="shared" si="32"/>
        <v>#REF!</v>
      </c>
      <c r="E71" s="54" t="e">
        <f t="shared" si="32"/>
        <v>#REF!</v>
      </c>
      <c r="F71" s="54" t="e">
        <f t="shared" si="32"/>
        <v>#REF!</v>
      </c>
      <c r="G71" s="54" t="e">
        <f t="shared" si="32"/>
        <v>#REF!</v>
      </c>
      <c r="H71" s="54" t="e">
        <f t="shared" si="32"/>
        <v>#REF!</v>
      </c>
      <c r="I71" s="54" t="e">
        <f t="shared" si="32"/>
        <v>#REF!</v>
      </c>
      <c r="J71" s="54" t="e">
        <f t="shared" si="32"/>
        <v>#REF!</v>
      </c>
      <c r="K71" s="54" t="e">
        <f t="shared" si="32"/>
        <v>#REF!</v>
      </c>
      <c r="L71" s="54" t="e">
        <f t="shared" si="32"/>
        <v>#REF!</v>
      </c>
      <c r="M71" s="54" t="e">
        <f>SUM(C71:L71)</f>
        <v>#REF!</v>
      </c>
    </row>
    <row r="72" spans="1:13" x14ac:dyDescent="0.25">
      <c r="A72" s="51" t="s">
        <v>35</v>
      </c>
      <c r="B72" s="52" t="s">
        <v>225</v>
      </c>
      <c r="C72" s="8" t="e">
        <f>SUMIFS(Database!$P:$P,Database!#REF!,$C$2,Database!$S:$S,$B72,Database!#REF!,C$3)</f>
        <v>#REF!</v>
      </c>
      <c r="D72" s="8" t="e">
        <f>SUMIFS(Database!$P:$P,Database!#REF!,$C$2,Database!$S:$S,$B72,Database!#REF!,D$3)</f>
        <v>#REF!</v>
      </c>
      <c r="E72" s="8" t="e">
        <f>SUMIFS(Database!$P:$P,Database!#REF!,$C$2,Database!$S:$S,$B72,Database!#REF!,E$3)</f>
        <v>#REF!</v>
      </c>
      <c r="F72" s="8" t="e">
        <f>SUMIFS(Database!$P:$P,Database!#REF!,$C$2,Database!$S:$S,$B72,Database!#REF!,F$3)</f>
        <v>#REF!</v>
      </c>
      <c r="G72" s="8" t="e">
        <f>SUMIFS(Database!$P:$P,Database!#REF!,$C$2,Database!$S:$S,$B72,Database!#REF!,G$3)</f>
        <v>#REF!</v>
      </c>
      <c r="H72" s="8" t="e">
        <f>SUMIFS(Database!$P:$P,Database!#REF!,$C$2,Database!$S:$S,$B72,Database!#REF!,H$3)</f>
        <v>#REF!</v>
      </c>
      <c r="I72" s="8" t="e">
        <f>SUMIFS(Database!$P:$P,Database!#REF!,$C$2,Database!$S:$S,$B72,Database!#REF!,I$3)</f>
        <v>#REF!</v>
      </c>
      <c r="J72" s="8" t="e">
        <f>SUMIFS(Database!$P:$P,Database!#REF!,$C$2,Database!$S:$S,$B72,Database!#REF!,J$3)</f>
        <v>#REF!</v>
      </c>
      <c r="K72" s="8" t="e">
        <f>SUMIFS(Database!$P:$P,Database!#REF!,$C$2,Database!$S:$S,$B72,Database!#REF!,K$3)</f>
        <v>#REF!</v>
      </c>
      <c r="L72" s="8" t="e">
        <f>SUMIFS(Database!$P:$P,Database!#REF!,$C$2,Database!$S:$S,$B72,Database!#REF!,L$3)</f>
        <v>#REF!</v>
      </c>
      <c r="M72" s="8" t="e">
        <f>SUM(C72:L72)</f>
        <v>#REF!</v>
      </c>
    </row>
    <row r="73" spans="1:13" x14ac:dyDescent="0.25">
      <c r="A73" s="49" t="s">
        <v>219</v>
      </c>
      <c r="B73" s="49"/>
      <c r="C73" s="54" t="e">
        <f t="shared" ref="C73:L73" si="33">SUM(C72:C72)</f>
        <v>#REF!</v>
      </c>
      <c r="D73" s="54" t="e">
        <f t="shared" si="33"/>
        <v>#REF!</v>
      </c>
      <c r="E73" s="54" t="e">
        <f t="shared" si="33"/>
        <v>#REF!</v>
      </c>
      <c r="F73" s="54" t="e">
        <f t="shared" si="33"/>
        <v>#REF!</v>
      </c>
      <c r="G73" s="54" t="e">
        <f t="shared" si="33"/>
        <v>#REF!</v>
      </c>
      <c r="H73" s="54" t="e">
        <f t="shared" si="33"/>
        <v>#REF!</v>
      </c>
      <c r="I73" s="54" t="e">
        <f t="shared" si="33"/>
        <v>#REF!</v>
      </c>
      <c r="J73" s="54" t="e">
        <f t="shared" si="33"/>
        <v>#REF!</v>
      </c>
      <c r="K73" s="54" t="e">
        <f t="shared" si="33"/>
        <v>#REF!</v>
      </c>
      <c r="L73" s="54" t="e">
        <f t="shared" si="33"/>
        <v>#REF!</v>
      </c>
      <c r="M73" s="54" t="e">
        <f t="shared" ref="M73" si="34">SUM(C73:L73)</f>
        <v>#REF!</v>
      </c>
    </row>
    <row r="74" spans="1:13" x14ac:dyDescent="0.25">
      <c r="A74" s="51" t="s">
        <v>38</v>
      </c>
      <c r="B74" s="52" t="s">
        <v>38</v>
      </c>
      <c r="C74" s="8" t="e">
        <f>SUMIFS(Database!$P:$P,Database!#REF!,$C$2,Database!$S:$S,$B74,Database!#REF!,C$3)</f>
        <v>#REF!</v>
      </c>
      <c r="D74" s="8" t="e">
        <f>SUMIFS(Database!$P:$P,Database!#REF!,$C$2,Database!$S:$S,$B74,Database!#REF!,D$3)</f>
        <v>#REF!</v>
      </c>
      <c r="E74" s="8" t="e">
        <f>SUMIFS(Database!$P:$P,Database!#REF!,$C$2,Database!$S:$S,$B74,Database!#REF!,E$3)</f>
        <v>#REF!</v>
      </c>
      <c r="F74" s="8" t="e">
        <f>SUMIFS(Database!$P:$P,Database!#REF!,$C$2,Database!$S:$S,$B74,Database!#REF!,F$3)</f>
        <v>#REF!</v>
      </c>
      <c r="G74" s="8" t="e">
        <f>SUMIFS(Database!$P:$P,Database!#REF!,$C$2,Database!$S:$S,$B74,Database!#REF!,G$3)</f>
        <v>#REF!</v>
      </c>
      <c r="H74" s="8" t="e">
        <f>SUMIFS(Database!$P:$P,Database!#REF!,$C$2,Database!$S:$S,$B74,Database!#REF!,H$3)</f>
        <v>#REF!</v>
      </c>
      <c r="I74" s="8" t="e">
        <f>SUMIFS(Database!$P:$P,Database!#REF!,$C$2,Database!$S:$S,$B74,Database!#REF!,I$3)</f>
        <v>#REF!</v>
      </c>
      <c r="J74" s="8" t="e">
        <f>SUMIFS(Database!$P:$P,Database!#REF!,$C$2,Database!$S:$S,$B74,Database!#REF!,J$3)</f>
        <v>#REF!</v>
      </c>
      <c r="K74" s="8" t="e">
        <f>SUMIFS(Database!$P:$P,Database!#REF!,$C$2,Database!$S:$S,$B74,Database!#REF!,K$3)</f>
        <v>#REF!</v>
      </c>
      <c r="L74" s="8" t="e">
        <f>SUMIFS(Database!$P:$P,Database!#REF!,$C$2,Database!$S:$S,$B74,Database!#REF!,L$3)</f>
        <v>#REF!</v>
      </c>
      <c r="M74" s="8" t="e">
        <f>SUM(C74:L74)</f>
        <v>#REF!</v>
      </c>
    </row>
    <row r="75" spans="1:13" x14ac:dyDescent="0.25">
      <c r="A75" s="49" t="s">
        <v>211</v>
      </c>
      <c r="B75" s="49"/>
      <c r="C75" s="54" t="e">
        <f>SUM(C74)</f>
        <v>#REF!</v>
      </c>
      <c r="D75" s="54" t="e">
        <f t="shared" ref="D75:K75" si="35">SUM(D74)</f>
        <v>#REF!</v>
      </c>
      <c r="E75" s="54" t="e">
        <f t="shared" si="35"/>
        <v>#REF!</v>
      </c>
      <c r="F75" s="54" t="e">
        <f t="shared" si="35"/>
        <v>#REF!</v>
      </c>
      <c r="G75" s="54" t="e">
        <f t="shared" si="35"/>
        <v>#REF!</v>
      </c>
      <c r="H75" s="54" t="e">
        <f t="shared" si="35"/>
        <v>#REF!</v>
      </c>
      <c r="I75" s="54" t="e">
        <f t="shared" si="35"/>
        <v>#REF!</v>
      </c>
      <c r="J75" s="54" t="e">
        <f t="shared" si="35"/>
        <v>#REF!</v>
      </c>
      <c r="K75" s="54" t="e">
        <f t="shared" si="35"/>
        <v>#REF!</v>
      </c>
      <c r="L75" s="54" t="e">
        <f>SUM(L74)</f>
        <v>#REF!</v>
      </c>
      <c r="M75" s="54" t="e">
        <f>SUM(C75:L75)</f>
        <v>#REF!</v>
      </c>
    </row>
    <row r="76" spans="1:13" x14ac:dyDescent="0.25">
      <c r="A76" s="51" t="s">
        <v>40</v>
      </c>
      <c r="B76" s="52" t="s">
        <v>28</v>
      </c>
      <c r="C76" s="8" t="e">
        <f>SUMIFS(Database!$P:$P,Database!#REF!,$C$2,Database!$S:$S,$B76,Database!#REF!,C$3)</f>
        <v>#REF!</v>
      </c>
      <c r="D76" s="8" t="e">
        <f>SUMIFS(Database!$P:$P,Database!#REF!,$C$2,Database!$S:$S,$B76,Database!#REF!,D$3)</f>
        <v>#REF!</v>
      </c>
      <c r="E76" s="8" t="e">
        <f>SUMIFS(Database!$P:$P,Database!#REF!,$C$2,Database!$S:$S,$B76,Database!#REF!,E$3)</f>
        <v>#REF!</v>
      </c>
      <c r="F76" s="8" t="e">
        <f>SUMIFS(Database!$P:$P,Database!#REF!,$C$2,Database!$S:$S,$B76,Database!#REF!,F$3)</f>
        <v>#REF!</v>
      </c>
      <c r="G76" s="8" t="e">
        <f>SUMIFS(Database!$P:$P,Database!#REF!,$C$2,Database!$S:$S,$B76,Database!#REF!,G$3)</f>
        <v>#REF!</v>
      </c>
      <c r="H76" s="8" t="e">
        <f>SUMIFS(Database!$P:$P,Database!#REF!,$C$2,Database!$S:$S,$B76,Database!#REF!,H$3)</f>
        <v>#REF!</v>
      </c>
      <c r="I76" s="8" t="e">
        <f>SUMIFS(Database!$P:$P,Database!#REF!,$C$2,Database!$S:$S,$B76,Database!#REF!,I$3)</f>
        <v>#REF!</v>
      </c>
      <c r="J76" s="8" t="e">
        <f>SUMIFS(Database!$P:$P,Database!#REF!,$C$2,Database!$S:$S,$B76,Database!#REF!,J$3)</f>
        <v>#REF!</v>
      </c>
      <c r="K76" s="8" t="e">
        <f>SUMIFS(Database!$P:$P,Database!#REF!,$C$2,Database!$S:$S,$B76,Database!#REF!,K$3)</f>
        <v>#REF!</v>
      </c>
      <c r="L76" s="8" t="e">
        <f>SUMIFS(Database!$P:$P,Database!#REF!,$C$2,Database!$S:$S,$B76,Database!#REF!,L$3)</f>
        <v>#REF!</v>
      </c>
      <c r="M76" s="8" t="e">
        <f>SUM(C76:L76)</f>
        <v>#REF!</v>
      </c>
    </row>
    <row r="77" spans="1:13" x14ac:dyDescent="0.25">
      <c r="A77" s="49" t="s">
        <v>215</v>
      </c>
      <c r="B77" s="49"/>
      <c r="C77" s="54" t="e">
        <f>SUM(C76)</f>
        <v>#REF!</v>
      </c>
      <c r="D77" s="54" t="e">
        <f t="shared" ref="D77:K77" si="36">SUM(D76)</f>
        <v>#REF!</v>
      </c>
      <c r="E77" s="54" t="e">
        <f t="shared" si="36"/>
        <v>#REF!</v>
      </c>
      <c r="F77" s="54" t="e">
        <f t="shared" si="36"/>
        <v>#REF!</v>
      </c>
      <c r="G77" s="54" t="e">
        <f t="shared" si="36"/>
        <v>#REF!</v>
      </c>
      <c r="H77" s="54" t="e">
        <f t="shared" si="36"/>
        <v>#REF!</v>
      </c>
      <c r="I77" s="54" t="e">
        <f t="shared" si="36"/>
        <v>#REF!</v>
      </c>
      <c r="J77" s="54" t="e">
        <f t="shared" si="36"/>
        <v>#REF!</v>
      </c>
      <c r="K77" s="54" t="e">
        <f t="shared" si="36"/>
        <v>#REF!</v>
      </c>
      <c r="L77" s="54" t="e">
        <f>SUM(L76)</f>
        <v>#REF!</v>
      </c>
      <c r="M77" s="54" t="e">
        <f>SUM(C77:L77)</f>
        <v>#REF!</v>
      </c>
    </row>
    <row r="78" spans="1:13" x14ac:dyDescent="0.25">
      <c r="A78" s="51" t="s">
        <v>24</v>
      </c>
      <c r="B78" s="52" t="s">
        <v>6</v>
      </c>
      <c r="C78" s="8" t="e">
        <f>SUMIFS(Database!$P:$P,Database!#REF!,$C$2,Database!$S:$S,$B78,Database!#REF!,C$3)</f>
        <v>#REF!</v>
      </c>
      <c r="D78" s="8" t="e">
        <f>SUMIFS(Database!$P:$P,Database!#REF!,$C$2,Database!$S:$S,$B78,Database!#REF!,D$3)</f>
        <v>#REF!</v>
      </c>
      <c r="E78" s="8" t="e">
        <f>SUMIFS(Database!$P:$P,Database!#REF!,$C$2,Database!$S:$S,$B78,Database!#REF!,E$3)</f>
        <v>#REF!</v>
      </c>
      <c r="F78" s="8" t="e">
        <f>SUMIFS(Database!$P:$P,Database!#REF!,$C$2,Database!$S:$S,$B78,Database!#REF!,F$3)</f>
        <v>#REF!</v>
      </c>
      <c r="G78" s="8" t="e">
        <f>SUMIFS(Database!$P:$P,Database!#REF!,$C$2,Database!$S:$S,$B78,Database!#REF!,G$3)</f>
        <v>#REF!</v>
      </c>
      <c r="H78" s="8" t="e">
        <f>SUMIFS(Database!$P:$P,Database!#REF!,$C$2,Database!$S:$S,$B78,Database!#REF!,H$3)</f>
        <v>#REF!</v>
      </c>
      <c r="I78" s="8" t="e">
        <f>SUMIFS(Database!$P:$P,Database!#REF!,$C$2,Database!$S:$S,$B78,Database!#REF!,I$3)</f>
        <v>#REF!</v>
      </c>
      <c r="J78" s="8" t="e">
        <f>SUMIFS(Database!$P:$P,Database!#REF!,$C$2,Database!$S:$S,$B78,Database!#REF!,J$3)</f>
        <v>#REF!</v>
      </c>
      <c r="K78" s="8" t="e">
        <f>SUMIFS(Database!$P:$P,Database!#REF!,$C$2,Database!$S:$S,$B78,Database!#REF!,K$3)</f>
        <v>#REF!</v>
      </c>
      <c r="L78" s="8" t="e">
        <f>SUMIFS(Database!$P:$P,Database!#REF!,$C$2,Database!$S:$S,$B78,Database!#REF!,L$3)</f>
        <v>#REF!</v>
      </c>
      <c r="M78" s="8" t="e">
        <f t="shared" ref="M78" si="37">SUM(C78:L78)</f>
        <v>#REF!</v>
      </c>
    </row>
    <row r="79" spans="1:13" x14ac:dyDescent="0.25">
      <c r="A79" s="51"/>
      <c r="B79" s="52" t="s">
        <v>180</v>
      </c>
      <c r="C79" s="8" t="e">
        <f>SUMIFS(Database!$P:$P,Database!#REF!,$C$2,Database!$S:$S,$B79,Database!#REF!,C$3)</f>
        <v>#REF!</v>
      </c>
      <c r="D79" s="8" t="e">
        <f>SUMIFS(Database!$P:$P,Database!#REF!,$C$2,Database!$S:$S,$B79,Database!#REF!,D$3)</f>
        <v>#REF!</v>
      </c>
      <c r="E79" s="8" t="e">
        <f>SUMIFS(Database!$P:$P,Database!#REF!,$C$2,Database!$S:$S,$B79,Database!#REF!,E$3)</f>
        <v>#REF!</v>
      </c>
      <c r="F79" s="8" t="e">
        <f>SUMIFS(Database!$P:$P,Database!#REF!,$C$2,Database!$S:$S,$B79,Database!#REF!,F$3)</f>
        <v>#REF!</v>
      </c>
      <c r="G79" s="8" t="e">
        <f>SUMIFS(Database!$P:$P,Database!#REF!,$C$2,Database!$S:$S,$B79,Database!#REF!,G$3)</f>
        <v>#REF!</v>
      </c>
      <c r="H79" s="8" t="e">
        <f>SUMIFS(Database!$P:$P,Database!#REF!,$C$2,Database!$S:$S,$B79,Database!#REF!,H$3)</f>
        <v>#REF!</v>
      </c>
      <c r="I79" s="8" t="e">
        <f>SUMIFS(Database!$P:$P,Database!#REF!,$C$2,Database!$S:$S,$B79,Database!#REF!,I$3)</f>
        <v>#REF!</v>
      </c>
      <c r="J79" s="8" t="e">
        <f>SUMIFS(Database!$P:$P,Database!#REF!,$C$2,Database!$S:$S,$B79,Database!#REF!,J$3)</f>
        <v>#REF!</v>
      </c>
      <c r="K79" s="8" t="e">
        <f>SUMIFS(Database!$P:$P,Database!#REF!,$C$2,Database!$S:$S,$B79,Database!#REF!,K$3)</f>
        <v>#REF!</v>
      </c>
      <c r="L79" s="8" t="e">
        <f>SUMIFS(Database!$P:$P,Database!#REF!,$C$2,Database!$S:$S,$B79,Database!#REF!,L$3)</f>
        <v>#REF!</v>
      </c>
      <c r="M79" s="8" t="e">
        <f>SUM(C79:L79)</f>
        <v>#REF!</v>
      </c>
    </row>
    <row r="80" spans="1:13" x14ac:dyDescent="0.25">
      <c r="A80" s="49" t="s">
        <v>214</v>
      </c>
      <c r="B80" s="49"/>
      <c r="C80" s="54" t="e">
        <f t="shared" ref="C80:L80" si="38">SUM(C78:C79)</f>
        <v>#REF!</v>
      </c>
      <c r="D80" s="54" t="e">
        <f t="shared" si="38"/>
        <v>#REF!</v>
      </c>
      <c r="E80" s="54" t="e">
        <f t="shared" si="38"/>
        <v>#REF!</v>
      </c>
      <c r="F80" s="54" t="e">
        <f t="shared" si="38"/>
        <v>#REF!</v>
      </c>
      <c r="G80" s="54" t="e">
        <f t="shared" si="38"/>
        <v>#REF!</v>
      </c>
      <c r="H80" s="54" t="e">
        <f t="shared" si="38"/>
        <v>#REF!</v>
      </c>
      <c r="I80" s="54" t="e">
        <f t="shared" si="38"/>
        <v>#REF!</v>
      </c>
      <c r="J80" s="54" t="e">
        <f t="shared" si="38"/>
        <v>#REF!</v>
      </c>
      <c r="K80" s="54" t="e">
        <f t="shared" si="38"/>
        <v>#REF!</v>
      </c>
      <c r="L80" s="54" t="e">
        <f t="shared" si="38"/>
        <v>#REF!</v>
      </c>
      <c r="M80" s="54" t="e">
        <f>SUM(C80:L80)</f>
        <v>#REF!</v>
      </c>
    </row>
    <row r="81" spans="1:13" x14ac:dyDescent="0.25">
      <c r="A81" s="51" t="s">
        <v>9</v>
      </c>
      <c r="B81" s="52" t="s">
        <v>37</v>
      </c>
      <c r="C81" s="8" t="e">
        <f>SUMIFS(Database!$P:$P,Database!#REF!,$C$2,Database!$S:$S,$B81,Database!#REF!,C$3)</f>
        <v>#REF!</v>
      </c>
      <c r="D81" s="8" t="e">
        <f>SUMIFS(Database!$P:$P,Database!#REF!,$C$2,Database!$S:$S,$B81,Database!#REF!,D$3)</f>
        <v>#REF!</v>
      </c>
      <c r="E81" s="8" t="e">
        <f>SUMIFS(Database!$P:$P,Database!#REF!,$C$2,Database!$S:$S,$B81,Database!#REF!,E$3)</f>
        <v>#REF!</v>
      </c>
      <c r="F81" s="8" t="e">
        <f>SUMIFS(Database!$P:$P,Database!#REF!,$C$2,Database!$S:$S,$B81,Database!#REF!,F$3)</f>
        <v>#REF!</v>
      </c>
      <c r="G81" s="8" t="e">
        <f>SUMIFS(Database!$P:$P,Database!#REF!,$C$2,Database!$S:$S,$B81,Database!#REF!,G$3)</f>
        <v>#REF!</v>
      </c>
      <c r="H81" s="8" t="e">
        <f>SUMIFS(Database!$P:$P,Database!#REF!,$C$2,Database!$S:$S,$B81,Database!#REF!,H$3)</f>
        <v>#REF!</v>
      </c>
      <c r="I81" s="8" t="e">
        <f>SUMIFS(Database!$P:$P,Database!#REF!,$C$2,Database!$S:$S,$B81,Database!#REF!,I$3)</f>
        <v>#REF!</v>
      </c>
      <c r="J81" s="8" t="e">
        <f>SUMIFS(Database!$P:$P,Database!#REF!,$C$2,Database!$S:$S,$B81,Database!#REF!,J$3)</f>
        <v>#REF!</v>
      </c>
      <c r="K81" s="8" t="e">
        <f>SUMIFS(Database!$P:$P,Database!#REF!,$C$2,Database!$S:$S,$B81,Database!#REF!,K$3)</f>
        <v>#REF!</v>
      </c>
      <c r="L81" s="8" t="e">
        <f>SUMIFS(Database!$P:$P,Database!#REF!,$C$2,Database!$S:$S,$B81,Database!#REF!,L$3)</f>
        <v>#REF!</v>
      </c>
      <c r="M81" s="8" t="e">
        <f>SUM(C81:L81)</f>
        <v>#REF!</v>
      </c>
    </row>
    <row r="82" spans="1:13" x14ac:dyDescent="0.25">
      <c r="A82" s="51"/>
      <c r="B82" s="52" t="s">
        <v>39</v>
      </c>
      <c r="C82" s="8" t="e">
        <f>SUMIFS(Database!$P:$P,Database!#REF!,$C$2,Database!$S:$S,$B82,Database!#REF!,C$3)</f>
        <v>#REF!</v>
      </c>
      <c r="D82" s="8" t="e">
        <f>SUMIFS(Database!$P:$P,Database!#REF!,$C$2,Database!$S:$S,$B82,Database!#REF!,D$3)</f>
        <v>#REF!</v>
      </c>
      <c r="E82" s="8" t="e">
        <f>SUMIFS(Database!$P:$P,Database!#REF!,$C$2,Database!$S:$S,$B82,Database!#REF!,E$3)</f>
        <v>#REF!</v>
      </c>
      <c r="F82" s="8" t="e">
        <f>SUMIFS(Database!$P:$P,Database!#REF!,$C$2,Database!$S:$S,$B82,Database!#REF!,F$3)</f>
        <v>#REF!</v>
      </c>
      <c r="G82" s="8" t="e">
        <f>SUMIFS(Database!$P:$P,Database!#REF!,$C$2,Database!$S:$S,$B82,Database!#REF!,G$3)</f>
        <v>#REF!</v>
      </c>
      <c r="H82" s="8" t="e">
        <f>SUMIFS(Database!$P:$P,Database!#REF!,$C$2,Database!$S:$S,$B82,Database!#REF!,H$3)</f>
        <v>#REF!</v>
      </c>
      <c r="I82" s="8" t="e">
        <f>SUMIFS(Database!$P:$P,Database!#REF!,$C$2,Database!$S:$S,$B82,Database!#REF!,I$3)</f>
        <v>#REF!</v>
      </c>
      <c r="J82" s="8" t="e">
        <f>SUMIFS(Database!$P:$P,Database!#REF!,$C$2,Database!$S:$S,$B82,Database!#REF!,J$3)</f>
        <v>#REF!</v>
      </c>
      <c r="K82" s="8" t="e">
        <f>SUMIFS(Database!$P:$P,Database!#REF!,$C$2,Database!$S:$S,$B82,Database!#REF!,K$3)</f>
        <v>#REF!</v>
      </c>
      <c r="L82" s="8" t="e">
        <f>SUMIFS(Database!$P:$P,Database!#REF!,$C$2,Database!$S:$S,$B82,Database!#REF!,L$3)</f>
        <v>#REF!</v>
      </c>
      <c r="M82" s="8" t="e">
        <f>SUM(C82:L82)</f>
        <v>#REF!</v>
      </c>
    </row>
    <row r="83" spans="1:13" x14ac:dyDescent="0.25">
      <c r="A83" s="49" t="s">
        <v>217</v>
      </c>
      <c r="B83" s="49"/>
      <c r="C83" s="55" t="e">
        <f t="shared" ref="C83:L83" si="39">SUM(C81:C82)</f>
        <v>#REF!</v>
      </c>
      <c r="D83" s="55" t="e">
        <f t="shared" si="39"/>
        <v>#REF!</v>
      </c>
      <c r="E83" s="55" t="e">
        <f t="shared" si="39"/>
        <v>#REF!</v>
      </c>
      <c r="F83" s="55" t="e">
        <f t="shared" si="39"/>
        <v>#REF!</v>
      </c>
      <c r="G83" s="55" t="e">
        <f t="shared" si="39"/>
        <v>#REF!</v>
      </c>
      <c r="H83" s="55" t="e">
        <f t="shared" si="39"/>
        <v>#REF!</v>
      </c>
      <c r="I83" s="55" t="e">
        <f t="shared" si="39"/>
        <v>#REF!</v>
      </c>
      <c r="J83" s="55" t="e">
        <f t="shared" si="39"/>
        <v>#REF!</v>
      </c>
      <c r="K83" s="55" t="e">
        <f t="shared" si="39"/>
        <v>#REF!</v>
      </c>
      <c r="L83" s="55" t="e">
        <f t="shared" si="39"/>
        <v>#REF!</v>
      </c>
      <c r="M83" s="55" t="e">
        <f>SUM(C83:L83)</f>
        <v>#REF!</v>
      </c>
    </row>
    <row r="84" spans="1:13" x14ac:dyDescent="0.25">
      <c r="A84" s="51" t="s">
        <v>140</v>
      </c>
      <c r="B84" s="52" t="s">
        <v>127</v>
      </c>
      <c r="C84" s="8" t="e">
        <f>SUMIFS(Database!$P:$P,Database!#REF!,$C$2,Database!$S:$S,$B84,Database!#REF!,C$3)</f>
        <v>#REF!</v>
      </c>
      <c r="D84" s="8" t="e">
        <f>SUMIFS(Database!$P:$P,Database!#REF!,$C$2,Database!$S:$S,$B84,Database!#REF!,D$3)</f>
        <v>#REF!</v>
      </c>
      <c r="E84" s="8" t="e">
        <f>SUMIFS(Database!$P:$P,Database!#REF!,$C$2,Database!$S:$S,$B84,Database!#REF!,E$3)</f>
        <v>#REF!</v>
      </c>
      <c r="F84" s="8" t="e">
        <f>SUMIFS(Database!$P:$P,Database!#REF!,$C$2,Database!$S:$S,$B84,Database!#REF!,F$3)</f>
        <v>#REF!</v>
      </c>
      <c r="G84" s="8" t="e">
        <f>SUMIFS(Database!$P:$P,Database!#REF!,$C$2,Database!$S:$S,$B84,Database!#REF!,G$3)</f>
        <v>#REF!</v>
      </c>
      <c r="H84" s="8" t="e">
        <f>SUMIFS(Database!$P:$P,Database!#REF!,$C$2,Database!$S:$S,$B84,Database!#REF!,H$3)</f>
        <v>#REF!</v>
      </c>
      <c r="I84" s="8" t="e">
        <f>SUMIFS(Database!$P:$P,Database!#REF!,$C$2,Database!$S:$S,$B84,Database!#REF!,I$3)</f>
        <v>#REF!</v>
      </c>
      <c r="J84" s="8" t="e">
        <f>SUMIFS(Database!$P:$P,Database!#REF!,$C$2,Database!$S:$S,$B84,Database!#REF!,J$3)</f>
        <v>#REF!</v>
      </c>
      <c r="K84" s="8" t="e">
        <f>SUMIFS(Database!$P:$P,Database!#REF!,$C$2,Database!$S:$S,$B84,Database!#REF!,K$3)</f>
        <v>#REF!</v>
      </c>
      <c r="L84" s="8" t="e">
        <f>SUMIFS(Database!$P:$P,Database!#REF!,$C$2,Database!$S:$S,$B84,Database!#REF!,L$3)</f>
        <v>#REF!</v>
      </c>
      <c r="M84" s="8" t="e">
        <f t="shared" ref="M84:M87" si="40">SUM(C84:L84)</f>
        <v>#REF!</v>
      </c>
    </row>
    <row r="85" spans="1:13" x14ac:dyDescent="0.25">
      <c r="A85" s="51"/>
      <c r="B85" s="52" t="s">
        <v>185</v>
      </c>
      <c r="C85" s="8" t="e">
        <f>SUMIFS(Database!$P:$P,Database!#REF!,$C$2,Database!$S:$S,$B85,Database!#REF!,C$3)</f>
        <v>#REF!</v>
      </c>
      <c r="D85" s="8" t="e">
        <f>SUMIFS(Database!$P:$P,Database!#REF!,$C$2,Database!$S:$S,$B85,Database!#REF!,D$3)</f>
        <v>#REF!</v>
      </c>
      <c r="E85" s="8" t="e">
        <f>SUMIFS(Database!$P:$P,Database!#REF!,$C$2,Database!$S:$S,$B85,Database!#REF!,E$3)</f>
        <v>#REF!</v>
      </c>
      <c r="F85" s="8" t="e">
        <f>SUMIFS(Database!$P:$P,Database!#REF!,$C$2,Database!$S:$S,$B85,Database!#REF!,F$3)</f>
        <v>#REF!</v>
      </c>
      <c r="G85" s="8" t="e">
        <f>SUMIFS(Database!$P:$P,Database!#REF!,$C$2,Database!$S:$S,$B85,Database!#REF!,G$3)</f>
        <v>#REF!</v>
      </c>
      <c r="H85" s="8" t="e">
        <f>SUMIFS(Database!$P:$P,Database!#REF!,$C$2,Database!$S:$S,$B85,Database!#REF!,H$3)</f>
        <v>#REF!</v>
      </c>
      <c r="I85" s="8" t="e">
        <f>SUMIFS(Database!$P:$P,Database!#REF!,$C$2,Database!$S:$S,$B85,Database!#REF!,I$3)</f>
        <v>#REF!</v>
      </c>
      <c r="J85" s="8" t="e">
        <f>SUMIFS(Database!$P:$P,Database!#REF!,$C$2,Database!$S:$S,$B85,Database!#REF!,J$3)</f>
        <v>#REF!</v>
      </c>
      <c r="K85" s="8" t="e">
        <f>SUMIFS(Database!$P:$P,Database!#REF!,$C$2,Database!$S:$S,$B85,Database!#REF!,K$3)</f>
        <v>#REF!</v>
      </c>
      <c r="L85" s="8" t="e">
        <f>SUMIFS(Database!$P:$P,Database!#REF!,$C$2,Database!$S:$S,$B85,Database!#REF!,L$3)</f>
        <v>#REF!</v>
      </c>
      <c r="M85" s="8" t="e">
        <f t="shared" si="40"/>
        <v>#REF!</v>
      </c>
    </row>
    <row r="86" spans="1:13" x14ac:dyDescent="0.25">
      <c r="A86" s="49" t="s">
        <v>220</v>
      </c>
      <c r="B86" s="49"/>
      <c r="C86" s="54" t="e">
        <f>SUM(C84:C85)</f>
        <v>#REF!</v>
      </c>
      <c r="D86" s="54" t="e">
        <f t="shared" ref="D86:K86" si="41">SUM(D84:D85)</f>
        <v>#REF!</v>
      </c>
      <c r="E86" s="54" t="e">
        <f t="shared" si="41"/>
        <v>#REF!</v>
      </c>
      <c r="F86" s="54" t="e">
        <f t="shared" si="41"/>
        <v>#REF!</v>
      </c>
      <c r="G86" s="54" t="e">
        <f t="shared" si="41"/>
        <v>#REF!</v>
      </c>
      <c r="H86" s="54" t="e">
        <f t="shared" si="41"/>
        <v>#REF!</v>
      </c>
      <c r="I86" s="54" t="e">
        <f t="shared" si="41"/>
        <v>#REF!</v>
      </c>
      <c r="J86" s="54" t="e">
        <f t="shared" si="41"/>
        <v>#REF!</v>
      </c>
      <c r="K86" s="54" t="e">
        <f t="shared" si="41"/>
        <v>#REF!</v>
      </c>
      <c r="L86" s="54" t="e">
        <f>SUM(L84:L85)</f>
        <v>#REF!</v>
      </c>
      <c r="M86" s="54" t="e">
        <f t="shared" si="40"/>
        <v>#REF!</v>
      </c>
    </row>
    <row r="87" spans="1:13" x14ac:dyDescent="0.25">
      <c r="A87" s="51" t="s">
        <v>5</v>
      </c>
      <c r="B87" s="56" t="s">
        <v>226</v>
      </c>
      <c r="C87" s="8" t="e">
        <f>SUMIFS(Database!$P:$P,Database!#REF!,$C$2,Database!$S:$S,$B87,Database!#REF!,C$3)</f>
        <v>#REF!</v>
      </c>
      <c r="D87" s="8" t="e">
        <f>SUMIFS(Database!$P:$P,Database!#REF!,$C$2,Database!$S:$S,$B87,Database!#REF!,D$3)</f>
        <v>#REF!</v>
      </c>
      <c r="E87" s="8" t="e">
        <f>SUMIFS(Database!$P:$P,Database!#REF!,$C$2,Database!$S:$S,$B87,Database!#REF!,E$3)</f>
        <v>#REF!</v>
      </c>
      <c r="F87" s="8" t="e">
        <f>SUMIFS(Database!$P:$P,Database!#REF!,$C$2,Database!$S:$S,$B87,Database!#REF!,F$3)</f>
        <v>#REF!</v>
      </c>
      <c r="G87" s="8" t="e">
        <f>SUMIFS(Database!$P:$P,Database!#REF!,$C$2,Database!$S:$S,$B87,Database!#REF!,G$3)</f>
        <v>#REF!</v>
      </c>
      <c r="H87" s="8" t="e">
        <f>SUMIFS(Database!$P:$P,Database!#REF!,$C$2,Database!$S:$S,$B87,Database!#REF!,H$3)</f>
        <v>#REF!</v>
      </c>
      <c r="I87" s="8" t="e">
        <f>SUMIFS(Database!$P:$P,Database!#REF!,$C$2,Database!$S:$S,$B87,Database!#REF!,I$3)</f>
        <v>#REF!</v>
      </c>
      <c r="J87" s="8" t="e">
        <f>SUMIFS(Database!$P:$P,Database!#REF!,$C$2,Database!$S:$S,$B87,Database!#REF!,J$3)</f>
        <v>#REF!</v>
      </c>
      <c r="K87" s="8" t="e">
        <f>SUMIFS(Database!$P:$P,Database!#REF!,$C$2,Database!$S:$S,$B87,Database!#REF!,K$3)</f>
        <v>#REF!</v>
      </c>
      <c r="L87" s="8" t="e">
        <f>SUMIFS(Database!$P:$P,Database!#REF!,$C$2,Database!$S:$S,$B87,Database!#REF!,L$3)</f>
        <v>#REF!</v>
      </c>
      <c r="M87" s="8" t="e">
        <f t="shared" si="40"/>
        <v>#REF!</v>
      </c>
    </row>
    <row r="88" spans="1:13" x14ac:dyDescent="0.25">
      <c r="A88" s="51"/>
      <c r="B88" s="52" t="s">
        <v>181</v>
      </c>
      <c r="C88" s="8" t="e">
        <f>SUMIFS(Database!$P:$P,Database!#REF!,$C$2,Database!$S:$S,$B88,Database!#REF!,C$3)</f>
        <v>#REF!</v>
      </c>
      <c r="D88" s="8" t="e">
        <f>SUMIFS(Database!$P:$P,Database!#REF!,$C$2,Database!$S:$S,$B88,Database!#REF!,D$3)</f>
        <v>#REF!</v>
      </c>
      <c r="E88" s="8" t="e">
        <f>SUMIFS(Database!$P:$P,Database!#REF!,$C$2,Database!$S:$S,$B88,Database!#REF!,E$3)</f>
        <v>#REF!</v>
      </c>
      <c r="F88" s="8" t="e">
        <f>SUMIFS(Database!$P:$P,Database!#REF!,$C$2,Database!$S:$S,$B88,Database!#REF!,F$3)</f>
        <v>#REF!</v>
      </c>
      <c r="G88" s="8" t="e">
        <f>SUMIFS(Database!$P:$P,Database!#REF!,$C$2,Database!$S:$S,$B88,Database!#REF!,G$3)</f>
        <v>#REF!</v>
      </c>
      <c r="H88" s="8" t="e">
        <f>SUMIFS(Database!$P:$P,Database!#REF!,$C$2,Database!$S:$S,$B88,Database!#REF!,H$3)</f>
        <v>#REF!</v>
      </c>
      <c r="I88" s="8" t="e">
        <f>SUMIFS(Database!$P:$P,Database!#REF!,$C$2,Database!$S:$S,$B88,Database!#REF!,I$3)</f>
        <v>#REF!</v>
      </c>
      <c r="J88" s="8" t="e">
        <f>SUMIFS(Database!$P:$P,Database!#REF!,$C$2,Database!$S:$S,$B88,Database!#REF!,J$3)</f>
        <v>#REF!</v>
      </c>
      <c r="K88" s="8" t="e">
        <f>SUMIFS(Database!$P:$P,Database!#REF!,$C$2,Database!$S:$S,$B88,Database!#REF!,K$3)</f>
        <v>#REF!</v>
      </c>
      <c r="L88" s="8" t="e">
        <f>SUMIFS(Database!$P:$P,Database!#REF!,$C$2,Database!$S:$S,$B88,Database!#REF!,L$3)</f>
        <v>#REF!</v>
      </c>
      <c r="M88" s="8" t="e">
        <f>SUM(C88:L88)</f>
        <v>#REF!</v>
      </c>
    </row>
    <row r="89" spans="1:13" x14ac:dyDescent="0.25">
      <c r="A89" s="49" t="s">
        <v>213</v>
      </c>
      <c r="B89" s="49"/>
      <c r="C89" s="54" t="e">
        <f t="shared" ref="C89:L89" si="42">SUM(C87:C88)</f>
        <v>#REF!</v>
      </c>
      <c r="D89" s="54" t="e">
        <f t="shared" si="42"/>
        <v>#REF!</v>
      </c>
      <c r="E89" s="54" t="e">
        <f t="shared" si="42"/>
        <v>#REF!</v>
      </c>
      <c r="F89" s="54" t="e">
        <f t="shared" si="42"/>
        <v>#REF!</v>
      </c>
      <c r="G89" s="54" t="e">
        <f t="shared" si="42"/>
        <v>#REF!</v>
      </c>
      <c r="H89" s="54" t="e">
        <f t="shared" si="42"/>
        <v>#REF!</v>
      </c>
      <c r="I89" s="54" t="e">
        <f t="shared" si="42"/>
        <v>#REF!</v>
      </c>
      <c r="J89" s="54" t="e">
        <f t="shared" si="42"/>
        <v>#REF!</v>
      </c>
      <c r="K89" s="54" t="e">
        <f t="shared" si="42"/>
        <v>#REF!</v>
      </c>
      <c r="L89" s="54" t="e">
        <f t="shared" si="42"/>
        <v>#REF!</v>
      </c>
      <c r="M89" s="54" t="e">
        <f t="shared" ref="M89" si="43">SUM(C89:L89)</f>
        <v>#REF!</v>
      </c>
    </row>
    <row r="90" spans="1:13" x14ac:dyDescent="0.25">
      <c r="A90" s="51" t="s">
        <v>7</v>
      </c>
      <c r="B90" s="52" t="s">
        <v>176</v>
      </c>
      <c r="C90" s="8" t="e">
        <f>SUMIFS(Database!$P:$P,Database!#REF!,$C$2,Database!$S:$S,$B90,Database!#REF!,C$3)</f>
        <v>#REF!</v>
      </c>
      <c r="D90" s="8" t="e">
        <f>SUMIFS(Database!$P:$P,Database!#REF!,$C$2,Database!$S:$S,$B90,Database!#REF!,D$3)</f>
        <v>#REF!</v>
      </c>
      <c r="E90" s="8" t="e">
        <f>SUMIFS(Database!$P:$P,Database!#REF!,$C$2,Database!$S:$S,$B90,Database!#REF!,E$3)</f>
        <v>#REF!</v>
      </c>
      <c r="F90" s="8" t="e">
        <f>SUMIFS(Database!$P:$P,Database!#REF!,$C$2,Database!$S:$S,$B90,Database!#REF!,F$3)</f>
        <v>#REF!</v>
      </c>
      <c r="G90" s="8" t="e">
        <f>SUMIFS(Database!$P:$P,Database!#REF!,$C$2,Database!$S:$S,$B90,Database!#REF!,G$3)</f>
        <v>#REF!</v>
      </c>
      <c r="H90" s="8" t="e">
        <f>SUMIFS(Database!$P:$P,Database!#REF!,$C$2,Database!$S:$S,$B90,Database!#REF!,H$3)</f>
        <v>#REF!</v>
      </c>
      <c r="I90" s="8" t="e">
        <f>SUMIFS(Database!$P:$P,Database!#REF!,$C$2,Database!$S:$S,$B90,Database!#REF!,I$3)</f>
        <v>#REF!</v>
      </c>
      <c r="J90" s="8" t="e">
        <f>SUMIFS(Database!$P:$P,Database!#REF!,$C$2,Database!$S:$S,$B90,Database!#REF!,J$3)</f>
        <v>#REF!</v>
      </c>
      <c r="K90" s="8" t="e">
        <f>SUMIFS(Database!$P:$P,Database!#REF!,$C$2,Database!$S:$S,$B90,Database!#REF!,K$3)</f>
        <v>#REF!</v>
      </c>
      <c r="L90" s="8" t="e">
        <f>SUMIFS(Database!$P:$P,Database!#REF!,$C$2,Database!$S:$S,$B90,Database!#REF!,L$3)</f>
        <v>#REF!</v>
      </c>
      <c r="M90" s="8" t="e">
        <f>SUM(C90:L90)</f>
        <v>#REF!</v>
      </c>
    </row>
    <row r="91" spans="1:13" x14ac:dyDescent="0.25">
      <c r="A91" s="49" t="s">
        <v>209</v>
      </c>
      <c r="B91" s="49"/>
      <c r="C91" s="54" t="e">
        <f t="shared" ref="C91:L91" si="44">SUM(C90:C90)</f>
        <v>#REF!</v>
      </c>
      <c r="D91" s="54" t="e">
        <f t="shared" si="44"/>
        <v>#REF!</v>
      </c>
      <c r="E91" s="54" t="e">
        <f t="shared" si="44"/>
        <v>#REF!</v>
      </c>
      <c r="F91" s="54" t="e">
        <f t="shared" si="44"/>
        <v>#REF!</v>
      </c>
      <c r="G91" s="54" t="e">
        <f t="shared" si="44"/>
        <v>#REF!</v>
      </c>
      <c r="H91" s="54" t="e">
        <f t="shared" si="44"/>
        <v>#REF!</v>
      </c>
      <c r="I91" s="54" t="e">
        <f t="shared" si="44"/>
        <v>#REF!</v>
      </c>
      <c r="J91" s="54" t="e">
        <f t="shared" si="44"/>
        <v>#REF!</v>
      </c>
      <c r="K91" s="54" t="e">
        <f t="shared" si="44"/>
        <v>#REF!</v>
      </c>
      <c r="L91" s="54" t="e">
        <f t="shared" si="44"/>
        <v>#REF!</v>
      </c>
      <c r="M91" s="54" t="e">
        <f>SUM(C91:L91)</f>
        <v>#REF!</v>
      </c>
    </row>
    <row r="92" spans="1:13" x14ac:dyDescent="0.25">
      <c r="A92" s="51" t="s">
        <v>25</v>
      </c>
      <c r="B92" s="52" t="s">
        <v>25</v>
      </c>
      <c r="C92" s="8" t="e">
        <f>SUMIFS(Database!$P:$P,Database!#REF!,$C$2,Database!$S:$S,$B92,Database!#REF!,C$3)</f>
        <v>#REF!</v>
      </c>
      <c r="D92" s="8" t="e">
        <f>SUMIFS(Database!$P:$P,Database!#REF!,$C$2,Database!$S:$S,$B92,Database!#REF!,D$3)</f>
        <v>#REF!</v>
      </c>
      <c r="E92" s="8" t="e">
        <f>SUMIFS(Database!$P:$P,Database!#REF!,$C$2,Database!$S:$S,$B92,Database!#REF!,E$3)</f>
        <v>#REF!</v>
      </c>
      <c r="F92" s="8" t="e">
        <f>SUMIFS(Database!$P:$P,Database!#REF!,$C$2,Database!$S:$S,$B92,Database!#REF!,F$3)</f>
        <v>#REF!</v>
      </c>
      <c r="G92" s="8" t="e">
        <f>SUMIFS(Database!$P:$P,Database!#REF!,$C$2,Database!$S:$S,$B92,Database!#REF!,G$3)</f>
        <v>#REF!</v>
      </c>
      <c r="H92" s="8" t="e">
        <f>SUMIFS(Database!$P:$P,Database!#REF!,$C$2,Database!$S:$S,$B92,Database!#REF!,H$3)</f>
        <v>#REF!</v>
      </c>
      <c r="I92" s="8" t="e">
        <f>SUMIFS(Database!$P:$P,Database!#REF!,$C$2,Database!$S:$S,$B92,Database!#REF!,I$3)</f>
        <v>#REF!</v>
      </c>
      <c r="J92" s="8" t="e">
        <f>SUMIFS(Database!$P:$P,Database!#REF!,$C$2,Database!$S:$S,$B92,Database!#REF!,J$3)</f>
        <v>#REF!</v>
      </c>
      <c r="K92" s="8" t="e">
        <f>SUMIFS(Database!$P:$P,Database!#REF!,$C$2,Database!$S:$S,$B92,Database!#REF!,K$3)</f>
        <v>#REF!</v>
      </c>
      <c r="L92" s="8" t="e">
        <f>SUMIFS(Database!$P:$P,Database!#REF!,$C$2,Database!$S:$S,$B92,Database!#REF!,L$3)</f>
        <v>#REF!</v>
      </c>
      <c r="M92" s="8" t="e">
        <f t="shared" si="24"/>
        <v>#REF!</v>
      </c>
    </row>
    <row r="93" spans="1:13" x14ac:dyDescent="0.25">
      <c r="A93" s="49" t="s">
        <v>208</v>
      </c>
      <c r="B93" s="49"/>
      <c r="C93" s="54" t="e">
        <f>SUM(C92)</f>
        <v>#REF!</v>
      </c>
      <c r="D93" s="54" t="e">
        <f t="shared" ref="D93:K93" si="45">SUM(D92)</f>
        <v>#REF!</v>
      </c>
      <c r="E93" s="54" t="e">
        <f t="shared" si="45"/>
        <v>#REF!</v>
      </c>
      <c r="F93" s="54" t="e">
        <f t="shared" si="45"/>
        <v>#REF!</v>
      </c>
      <c r="G93" s="54" t="e">
        <f t="shared" si="45"/>
        <v>#REF!</v>
      </c>
      <c r="H93" s="54" t="e">
        <f t="shared" si="45"/>
        <v>#REF!</v>
      </c>
      <c r="I93" s="54" t="e">
        <f t="shared" si="45"/>
        <v>#REF!</v>
      </c>
      <c r="J93" s="54" t="e">
        <f t="shared" si="45"/>
        <v>#REF!</v>
      </c>
      <c r="K93" s="54" t="e">
        <f t="shared" si="45"/>
        <v>#REF!</v>
      </c>
      <c r="L93" s="54" t="e">
        <f>SUM(L92)</f>
        <v>#REF!</v>
      </c>
      <c r="M93" s="54" t="e">
        <f t="shared" si="24"/>
        <v>#REF!</v>
      </c>
    </row>
  </sheetData>
  <autoFilter ref="A3:M93" xr:uid="{00000000-0009-0000-0000-000003000000}"/>
  <conditionalFormatting sqref="B41:B42">
    <cfRule type="duplicateValues" dxfId="7" priority="6"/>
  </conditionalFormatting>
  <conditionalFormatting sqref="B72">
    <cfRule type="duplicateValues" dxfId="6" priority="4"/>
  </conditionalFormatting>
  <conditionalFormatting sqref="B31 B29">
    <cfRule type="duplicateValues" dxfId="5" priority="3"/>
  </conditionalFormatting>
  <conditionalFormatting sqref="B70">
    <cfRule type="duplicateValues" dxfId="4" priority="261"/>
  </conditionalFormatting>
  <conditionalFormatting sqref="B73">
    <cfRule type="duplicateValues" dxfId="3" priority="263"/>
  </conditionalFormatting>
  <conditionalFormatting sqref="B78">
    <cfRule type="duplicateValues" dxfId="2" priority="264"/>
  </conditionalFormatting>
  <conditionalFormatting sqref="B71 B43:B69 B30 B79:B93 B74:B77 B32:B40 B4:B28">
    <cfRule type="duplicateValues" dxfId="1" priority="268"/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S9482"/>
  <sheetViews>
    <sheetView zoomScale="90" zoomScaleNormal="90" workbookViewId="0">
      <pane xSplit="3" ySplit="2" topLeftCell="D9358" activePane="bottomRight" state="frozen"/>
      <selection activeCell="A16" sqref="A16"/>
      <selection pane="topRight" activeCell="A16" sqref="A16"/>
      <selection pane="bottomLeft" activeCell="A16" sqref="A16"/>
      <selection pane="bottomRight" activeCell="M22" sqref="M22"/>
    </sheetView>
  </sheetViews>
  <sheetFormatPr defaultRowHeight="15" x14ac:dyDescent="0.25"/>
  <cols>
    <col min="1" max="1" width="10.28515625" style="1" customWidth="1"/>
    <col min="2" max="2" width="9.5703125" style="1" customWidth="1"/>
    <col min="3" max="3" width="10.28515625" style="1" customWidth="1"/>
    <col min="4" max="4" width="22.140625" style="1" customWidth="1"/>
    <col min="5" max="5" width="14.42578125" style="2" customWidth="1"/>
    <col min="6" max="6" width="24.28515625" style="2" bestFit="1" customWidth="1"/>
    <col min="7" max="8" width="14.42578125" style="2" customWidth="1"/>
    <col min="9" max="9" width="17.140625" style="2" customWidth="1"/>
    <col min="10" max="10" width="16.85546875" style="2" bestFit="1" customWidth="1"/>
    <col min="11" max="11" width="14.42578125" style="2" customWidth="1"/>
    <col min="12" max="12" width="15.85546875" style="2" bestFit="1" customWidth="1"/>
    <col min="13" max="13" width="23.140625" style="2" bestFit="1" customWidth="1"/>
    <col min="14" max="14" width="8.5703125" style="1" customWidth="1"/>
    <col min="15" max="15" width="10.140625" style="1" customWidth="1"/>
    <col min="16" max="16" width="17.7109375" style="2" customWidth="1"/>
    <col min="17" max="17" width="10.5703125" style="1" bestFit="1" customWidth="1"/>
    <col min="18" max="18" width="28.5703125" style="1" bestFit="1" customWidth="1"/>
    <col min="19" max="19" width="41.5703125" customWidth="1"/>
    <col min="21" max="21" width="15.7109375" bestFit="1" customWidth="1"/>
    <col min="23" max="23" width="11.140625" bestFit="1" customWidth="1"/>
  </cols>
  <sheetData>
    <row r="1" spans="1:19" s="39" customFormat="1" x14ac:dyDescent="0.25">
      <c r="A1" s="1"/>
      <c r="B1" s="1"/>
      <c r="C1" s="1"/>
      <c r="D1" s="1"/>
      <c r="E1" s="2"/>
      <c r="F1" s="2">
        <f>VLOOKUP('Cover page'!$B$7,Master!$J$2:$K$6,2,FALSE)</f>
        <v>1000</v>
      </c>
      <c r="G1" s="2"/>
      <c r="H1" s="2"/>
      <c r="I1" s="2"/>
      <c r="J1" s="2"/>
      <c r="K1" s="2"/>
      <c r="L1" s="2"/>
      <c r="M1" s="2"/>
      <c r="N1" s="1"/>
      <c r="O1" s="1"/>
      <c r="P1" s="2"/>
      <c r="Q1" s="1"/>
      <c r="R1" s="1"/>
    </row>
    <row r="2" spans="1:19" s="80" customFormat="1" ht="56.25" x14ac:dyDescent="0.25">
      <c r="A2" s="75" t="s">
        <v>243</v>
      </c>
      <c r="B2" s="75" t="s">
        <v>49</v>
      </c>
      <c r="C2" s="76" t="s">
        <v>14</v>
      </c>
      <c r="D2" s="75" t="s">
        <v>50</v>
      </c>
      <c r="E2" s="77" t="s">
        <v>244</v>
      </c>
      <c r="F2" s="77" t="s">
        <v>270</v>
      </c>
      <c r="G2" s="77" t="s">
        <v>273</v>
      </c>
      <c r="H2" s="77" t="s">
        <v>272</v>
      </c>
      <c r="I2" s="77" t="s">
        <v>274</v>
      </c>
      <c r="J2" s="77" t="s">
        <v>275</v>
      </c>
      <c r="K2" s="77" t="s">
        <v>276</v>
      </c>
      <c r="L2" s="77" t="s">
        <v>277</v>
      </c>
      <c r="M2" s="77" t="s">
        <v>278</v>
      </c>
      <c r="N2" s="81" t="s">
        <v>15</v>
      </c>
      <c r="O2" s="78" t="s">
        <v>248</v>
      </c>
      <c r="P2" s="78" t="s">
        <v>245</v>
      </c>
      <c r="Q2" s="79" t="s">
        <v>11</v>
      </c>
      <c r="R2" s="79" t="s">
        <v>251</v>
      </c>
      <c r="S2" s="79" t="s">
        <v>128</v>
      </c>
    </row>
    <row r="3" spans="1:19" x14ac:dyDescent="0.25">
      <c r="A3" t="s">
        <v>262</v>
      </c>
      <c r="B3" s="39" t="s">
        <v>249</v>
      </c>
      <c r="C3" s="7">
        <v>43922</v>
      </c>
      <c r="D3" s="39" t="s">
        <v>51</v>
      </c>
      <c r="E3" s="39">
        <v>-51852</v>
      </c>
      <c r="F3" s="82">
        <f>E3/$F$1</f>
        <v>-51.851999999999997</v>
      </c>
      <c r="G3" s="39">
        <f>VLOOKUP(N3,Currecny_M!$A$1:$P$10,2,FALSE)</f>
        <v>54</v>
      </c>
      <c r="H3" s="39">
        <f>MATCH(C3,Currecny_M!$A$1:$P$1,0)</f>
        <v>2</v>
      </c>
      <c r="I3" s="39">
        <f>VLOOKUP(N3,Currecny_M!$A$1:$P$10,MATCH(Database!C3,Currecny_M!$A$1:$P$1,0),FALSE)</f>
        <v>54</v>
      </c>
      <c r="J3" s="82">
        <f>F3*I3</f>
        <v>-2800.0079999999998</v>
      </c>
      <c r="K3" s="39">
        <f>VLOOKUP('Cover page'!$B$6,Currecny_M!$A$1:$P$10,MATCH(Database!C3,Currecny_M!$A$1:$P$1,0),FALSE)</f>
        <v>1</v>
      </c>
      <c r="L3" s="82">
        <f>J3/K3</f>
        <v>-2800.0079999999998</v>
      </c>
      <c r="M3" s="82">
        <f>((E3/$F$1)*VLOOKUP(N3,Currecny_M!$A$1:$P$10,MATCH(Database!C3,Currecny_M!$A$1:$P$1,0),FALSE))/VLOOKUP('Cover page'!$B$6,Currecny_M!$A$1:$P$10,MATCH(Database!C3,Currecny_M!$A$1:$P$1,0),FALSE)</f>
        <v>-2800.0079999999998</v>
      </c>
      <c r="N3" s="6" t="str">
        <f>VLOOKUP(B3,Master!$A$2:$C$11,3,FALSE)</f>
        <v>CAD</v>
      </c>
      <c r="O3" s="6" t="str">
        <f>VLOOKUP(B3,Master!$A$2:$C$11,2,FALSE)</f>
        <v>America</v>
      </c>
      <c r="P3" s="6"/>
      <c r="Q3" s="39" t="str">
        <f>VLOOKUP(D3,GL_Master!$A$1:$D$80,2,FALSE)</f>
        <v>BS</v>
      </c>
      <c r="R3" t="str">
        <f>VLOOKUP(D3,GL_Master!$A$1:$D$80,3,FALSE)</f>
        <v>Share Capital</v>
      </c>
      <c r="S3" s="39" t="str">
        <f>VLOOKUP(D3,GL_Master!$A$1:$D$80,4,FALSE)</f>
        <v>Equity shares</v>
      </c>
    </row>
    <row r="4" spans="1:19" x14ac:dyDescent="0.25">
      <c r="A4" s="39" t="s">
        <v>262</v>
      </c>
      <c r="B4" s="39" t="s">
        <v>249</v>
      </c>
      <c r="C4" s="7">
        <v>43922</v>
      </c>
      <c r="D4" s="39" t="s">
        <v>52</v>
      </c>
      <c r="E4" s="39">
        <v>-99348</v>
      </c>
      <c r="F4" s="82">
        <f t="shared" ref="F4:F67" si="0">E4/$F$1</f>
        <v>-99.347999999999999</v>
      </c>
      <c r="G4" s="39">
        <f>VLOOKUP(N4,Currecny_M!$A$1:$P$10,2,FALSE)</f>
        <v>54</v>
      </c>
      <c r="H4" s="39">
        <f>MATCH(C4,Currecny_M!$A$1:$P$1,0)</f>
        <v>2</v>
      </c>
      <c r="I4" s="39">
        <f>VLOOKUP(N4,Currecny_M!$A$1:$P$10,MATCH(Database!C4,Currecny_M!$A$1:$P$1,0),FALSE)</f>
        <v>54</v>
      </c>
      <c r="J4" s="82">
        <f t="shared" ref="J4:J67" si="1">F4*I4</f>
        <v>-5364.7920000000004</v>
      </c>
      <c r="K4" s="39">
        <f>VLOOKUP('Cover page'!$B$6,Currecny_M!$A$1:$P$10,MATCH(Database!C4,Currecny_M!$A$1:$P$1,0),FALSE)</f>
        <v>1</v>
      </c>
      <c r="L4" s="82">
        <f t="shared" ref="L4:L67" si="2">J4/K4</f>
        <v>-5364.7920000000004</v>
      </c>
      <c r="M4" s="82">
        <f>((E4/$F$1)*VLOOKUP(N4,Currecny_M!$A$1:$P$10,MATCH(Database!C4,Currecny_M!$A$1:$P$1,0),FALSE))/VLOOKUP('Cover page'!$B$6,Currecny_M!$A$1:$P$10,MATCH(Database!C4,Currecny_M!$A$1:$P$1,0),FALSE)</f>
        <v>-5364.7920000000004</v>
      </c>
      <c r="N4" s="6" t="str">
        <f>VLOOKUP(B4,Master!$A$2:$C$11,3,FALSE)</f>
        <v>CAD</v>
      </c>
      <c r="O4" s="6" t="str">
        <f>VLOOKUP(B4,Master!$A$2:$C$11,2,FALSE)</f>
        <v>America</v>
      </c>
      <c r="P4" s="6"/>
      <c r="Q4" s="39" t="str">
        <f>VLOOKUP(D4,GL_Master!$A$1:$D$80,2,FALSE)</f>
        <v>BS</v>
      </c>
      <c r="R4" s="39" t="str">
        <f>VLOOKUP(D4,GL_Master!$A$1:$D$80,3,FALSE)</f>
        <v>Reserve and Surplus</v>
      </c>
      <c r="S4" s="39" t="str">
        <f>VLOOKUP(D4,GL_Master!$A$1:$D$80,4,FALSE)</f>
        <v>Reserves at the commencement of the year</v>
      </c>
    </row>
    <row r="5" spans="1:19" x14ac:dyDescent="0.25">
      <c r="A5" s="39" t="s">
        <v>262</v>
      </c>
      <c r="B5" s="39" t="s">
        <v>249</v>
      </c>
      <c r="C5" s="7">
        <v>43922</v>
      </c>
      <c r="D5" s="39" t="s">
        <v>53</v>
      </c>
      <c r="E5" s="39">
        <v>-10365</v>
      </c>
      <c r="F5" s="82">
        <f t="shared" si="0"/>
        <v>-10.365</v>
      </c>
      <c r="G5" s="39">
        <f>VLOOKUP(N5,Currecny_M!$A$1:$P$10,2,FALSE)</f>
        <v>54</v>
      </c>
      <c r="H5" s="39">
        <f>MATCH(C5,Currecny_M!$A$1:$P$1,0)</f>
        <v>2</v>
      </c>
      <c r="I5" s="39">
        <f>VLOOKUP(N5,Currecny_M!$A$1:$P$10,MATCH(Database!C5,Currecny_M!$A$1:$P$1,0),FALSE)</f>
        <v>54</v>
      </c>
      <c r="J5" s="82">
        <f t="shared" si="1"/>
        <v>-559.71</v>
      </c>
      <c r="K5" s="39">
        <f>VLOOKUP('Cover page'!$B$6,Currecny_M!$A$1:$P$10,MATCH(Database!C5,Currecny_M!$A$1:$P$1,0),FALSE)</f>
        <v>1</v>
      </c>
      <c r="L5" s="82">
        <f t="shared" si="2"/>
        <v>-559.71</v>
      </c>
      <c r="M5" s="82">
        <f>((E5/$F$1)*VLOOKUP(N5,Currecny_M!$A$1:$P$10,MATCH(Database!C5,Currecny_M!$A$1:$P$1,0),FALSE))/VLOOKUP('Cover page'!$B$6,Currecny_M!$A$1:$P$10,MATCH(Database!C5,Currecny_M!$A$1:$P$1,0),FALSE)</f>
        <v>-559.71</v>
      </c>
      <c r="N5" s="6" t="str">
        <f>VLOOKUP(B5,Master!$A$2:$C$11,3,FALSE)</f>
        <v>CAD</v>
      </c>
      <c r="O5" s="6" t="str">
        <f>VLOOKUP(B5,Master!$A$2:$C$11,2,FALSE)</f>
        <v>America</v>
      </c>
      <c r="P5" s="6"/>
      <c r="Q5" s="39" t="str">
        <f>VLOOKUP(D5,GL_Master!$A$1:$D$80,2,FALSE)</f>
        <v>BS</v>
      </c>
      <c r="R5" s="39" t="str">
        <f>VLOOKUP(D5,GL_Master!$A$1:$D$80,3,FALSE)</f>
        <v>Loan Fund</v>
      </c>
      <c r="S5" s="39" t="str">
        <f>VLOOKUP(D5,GL_Master!$A$1:$D$80,4,FALSE)</f>
        <v>Term Loan</v>
      </c>
    </row>
    <row r="6" spans="1:19" x14ac:dyDescent="0.25">
      <c r="A6" s="39" t="s">
        <v>262</v>
      </c>
      <c r="B6" s="39" t="s">
        <v>249</v>
      </c>
      <c r="C6" s="7">
        <v>43922</v>
      </c>
      <c r="D6" s="39" t="s">
        <v>54</v>
      </c>
      <c r="E6" s="39">
        <v>104</v>
      </c>
      <c r="F6" s="82">
        <f t="shared" si="0"/>
        <v>0.104</v>
      </c>
      <c r="G6" s="39">
        <f>VLOOKUP(N6,Currecny_M!$A$1:$P$10,2,FALSE)</f>
        <v>54</v>
      </c>
      <c r="H6" s="39">
        <f>MATCH(C6,Currecny_M!$A$1:$P$1,0)</f>
        <v>2</v>
      </c>
      <c r="I6" s="39">
        <f>VLOOKUP(N6,Currecny_M!$A$1:$P$10,MATCH(Database!C6,Currecny_M!$A$1:$P$1,0),FALSE)</f>
        <v>54</v>
      </c>
      <c r="J6" s="82">
        <f t="shared" si="1"/>
        <v>5.6159999999999997</v>
      </c>
      <c r="K6" s="39">
        <f>VLOOKUP('Cover page'!$B$6,Currecny_M!$A$1:$P$10,MATCH(Database!C6,Currecny_M!$A$1:$P$1,0),FALSE)</f>
        <v>1</v>
      </c>
      <c r="L6" s="82">
        <f t="shared" si="2"/>
        <v>5.6159999999999997</v>
      </c>
      <c r="M6" s="82">
        <f>((E6/$F$1)*VLOOKUP(N6,Currecny_M!$A$1:$P$10,MATCH(Database!C6,Currecny_M!$A$1:$P$1,0),FALSE))/VLOOKUP('Cover page'!$B$6,Currecny_M!$A$1:$P$10,MATCH(Database!C6,Currecny_M!$A$1:$P$1,0),FALSE)</f>
        <v>5.6159999999999997</v>
      </c>
      <c r="N6" s="6" t="str">
        <f>VLOOKUP(B6,Master!$A$2:$C$11,3,FALSE)</f>
        <v>CAD</v>
      </c>
      <c r="O6" s="6" t="str">
        <f>VLOOKUP(B6,Master!$A$2:$C$11,2,FALSE)</f>
        <v>America</v>
      </c>
      <c r="P6" s="6"/>
      <c r="Q6" s="39" t="str">
        <f>VLOOKUP(D6,GL_Master!$A$1:$D$80,2,FALSE)</f>
        <v>BS</v>
      </c>
      <c r="R6" s="39" t="str">
        <f>VLOOKUP(D6,GL_Master!$A$1:$D$80,3,FALSE)</f>
        <v>Trade Payables</v>
      </c>
      <c r="S6" s="39" t="str">
        <f>VLOOKUP(D6,GL_Master!$A$1:$D$80,4,FALSE)</f>
        <v>Trade payable</v>
      </c>
    </row>
    <row r="7" spans="1:19" x14ac:dyDescent="0.25">
      <c r="A7" s="39" t="s">
        <v>262</v>
      </c>
      <c r="B7" s="39" t="s">
        <v>249</v>
      </c>
      <c r="C7" s="7">
        <v>43922</v>
      </c>
      <c r="D7" s="39" t="s">
        <v>34</v>
      </c>
      <c r="E7" s="39">
        <v>-2644</v>
      </c>
      <c r="F7" s="82">
        <f t="shared" si="0"/>
        <v>-2.6440000000000001</v>
      </c>
      <c r="G7" s="39">
        <f>VLOOKUP(N7,Currecny_M!$A$1:$P$10,2,FALSE)</f>
        <v>54</v>
      </c>
      <c r="H7" s="39">
        <f>MATCH(C7,Currecny_M!$A$1:$P$1,0)</f>
        <v>2</v>
      </c>
      <c r="I7" s="39">
        <f>VLOOKUP(N7,Currecny_M!$A$1:$P$10,MATCH(Database!C7,Currecny_M!$A$1:$P$1,0),FALSE)</f>
        <v>54</v>
      </c>
      <c r="J7" s="82">
        <f t="shared" si="1"/>
        <v>-142.77600000000001</v>
      </c>
      <c r="K7" s="39">
        <f>VLOOKUP('Cover page'!$B$6,Currecny_M!$A$1:$P$10,MATCH(Database!C7,Currecny_M!$A$1:$P$1,0),FALSE)</f>
        <v>1</v>
      </c>
      <c r="L7" s="82">
        <f t="shared" si="2"/>
        <v>-142.77600000000001</v>
      </c>
      <c r="M7" s="82">
        <f>((E7/$F$1)*VLOOKUP(N7,Currecny_M!$A$1:$P$10,MATCH(Database!C7,Currecny_M!$A$1:$P$1,0),FALSE))/VLOOKUP('Cover page'!$B$6,Currecny_M!$A$1:$P$10,MATCH(Database!C7,Currecny_M!$A$1:$P$1,0),FALSE)</f>
        <v>-142.77600000000001</v>
      </c>
      <c r="N7" s="6" t="str">
        <f>VLOOKUP(B7,Master!$A$2:$C$11,3,FALSE)</f>
        <v>CAD</v>
      </c>
      <c r="O7" s="6" t="str">
        <f>VLOOKUP(B7,Master!$A$2:$C$11,2,FALSE)</f>
        <v>America</v>
      </c>
      <c r="P7" s="6"/>
      <c r="Q7" s="39" t="str">
        <f>VLOOKUP(D7,GL_Master!$A$1:$D$80,2,FALSE)</f>
        <v>BS</v>
      </c>
      <c r="R7" s="39" t="str">
        <f>VLOOKUP(D7,GL_Master!$A$1:$D$80,3,FALSE)</f>
        <v>Provisions</v>
      </c>
      <c r="S7" s="39" t="str">
        <f>VLOOKUP(D7,GL_Master!$A$1:$D$80,4,FALSE)</f>
        <v>Expenses payables</v>
      </c>
    </row>
    <row r="8" spans="1:19" x14ac:dyDescent="0.25">
      <c r="A8" s="39" t="s">
        <v>262</v>
      </c>
      <c r="B8" s="39" t="s">
        <v>249</v>
      </c>
      <c r="C8" s="7">
        <v>43922</v>
      </c>
      <c r="D8" s="39" t="s">
        <v>18</v>
      </c>
      <c r="E8" s="39">
        <v>-1607</v>
      </c>
      <c r="F8" s="82">
        <f t="shared" si="0"/>
        <v>-1.607</v>
      </c>
      <c r="G8" s="39">
        <f>VLOOKUP(N8,Currecny_M!$A$1:$P$10,2,FALSE)</f>
        <v>54</v>
      </c>
      <c r="H8" s="39">
        <f>MATCH(C8,Currecny_M!$A$1:$P$1,0)</f>
        <v>2</v>
      </c>
      <c r="I8" s="39">
        <f>VLOOKUP(N8,Currecny_M!$A$1:$P$10,MATCH(Database!C8,Currecny_M!$A$1:$P$1,0),FALSE)</f>
        <v>54</v>
      </c>
      <c r="J8" s="82">
        <f t="shared" si="1"/>
        <v>-86.778000000000006</v>
      </c>
      <c r="K8" s="39">
        <f>VLOOKUP('Cover page'!$B$6,Currecny_M!$A$1:$P$10,MATCH(Database!C8,Currecny_M!$A$1:$P$1,0),FALSE)</f>
        <v>1</v>
      </c>
      <c r="L8" s="82">
        <f t="shared" si="2"/>
        <v>-86.778000000000006</v>
      </c>
      <c r="M8" s="82">
        <f>((E8/$F$1)*VLOOKUP(N8,Currecny_M!$A$1:$P$10,MATCH(Database!C8,Currecny_M!$A$1:$P$1,0),FALSE))/VLOOKUP('Cover page'!$B$6,Currecny_M!$A$1:$P$10,MATCH(Database!C8,Currecny_M!$A$1:$P$1,0),FALSE)</f>
        <v>-86.778000000000006</v>
      </c>
      <c r="N8" s="6" t="str">
        <f>VLOOKUP(B8,Master!$A$2:$C$11,3,FALSE)</f>
        <v>CAD</v>
      </c>
      <c r="O8" s="6" t="str">
        <f>VLOOKUP(B8,Master!$A$2:$C$11,2,FALSE)</f>
        <v>America</v>
      </c>
      <c r="P8" s="6"/>
      <c r="Q8" s="39" t="str">
        <f>VLOOKUP(D8,GL_Master!$A$1:$D$80,2,FALSE)</f>
        <v>BS</v>
      </c>
      <c r="R8" s="39" t="str">
        <f>VLOOKUP(D8,GL_Master!$A$1:$D$80,3,FALSE)</f>
        <v>Other current liabilities</v>
      </c>
      <c r="S8" s="39" t="str">
        <f>VLOOKUP(D8,GL_Master!$A$1:$D$80,4,FALSE)</f>
        <v>Employee related liabilities</v>
      </c>
    </row>
    <row r="9" spans="1:19" x14ac:dyDescent="0.25">
      <c r="A9" s="39" t="s">
        <v>262</v>
      </c>
      <c r="B9" s="39" t="s">
        <v>249</v>
      </c>
      <c r="C9" s="7">
        <v>43922</v>
      </c>
      <c r="D9" s="39" t="s">
        <v>55</v>
      </c>
      <c r="E9" s="39">
        <v>-207</v>
      </c>
      <c r="F9" s="82">
        <f t="shared" si="0"/>
        <v>-0.20699999999999999</v>
      </c>
      <c r="G9" s="39">
        <f>VLOOKUP(N9,Currecny_M!$A$1:$P$10,2,FALSE)</f>
        <v>54</v>
      </c>
      <c r="H9" s="39">
        <f>MATCH(C9,Currecny_M!$A$1:$P$1,0)</f>
        <v>2</v>
      </c>
      <c r="I9" s="39">
        <f>VLOOKUP(N9,Currecny_M!$A$1:$P$10,MATCH(Database!C9,Currecny_M!$A$1:$P$1,0),FALSE)</f>
        <v>54</v>
      </c>
      <c r="J9" s="82">
        <f t="shared" si="1"/>
        <v>-11.177999999999999</v>
      </c>
      <c r="K9" s="39">
        <f>VLOOKUP('Cover page'!$B$6,Currecny_M!$A$1:$P$10,MATCH(Database!C9,Currecny_M!$A$1:$P$1,0),FALSE)</f>
        <v>1</v>
      </c>
      <c r="L9" s="82">
        <f t="shared" si="2"/>
        <v>-11.177999999999999</v>
      </c>
      <c r="M9" s="82">
        <f>((E9/$F$1)*VLOOKUP(N9,Currecny_M!$A$1:$P$10,MATCH(Database!C9,Currecny_M!$A$1:$P$1,0),FALSE))/VLOOKUP('Cover page'!$B$6,Currecny_M!$A$1:$P$10,MATCH(Database!C9,Currecny_M!$A$1:$P$1,0),FALSE)</f>
        <v>-11.177999999999999</v>
      </c>
      <c r="N9" s="6" t="str">
        <f>VLOOKUP(B9,Master!$A$2:$C$11,3,FALSE)</f>
        <v>CAD</v>
      </c>
      <c r="O9" s="6" t="str">
        <f>VLOOKUP(B9,Master!$A$2:$C$11,2,FALSE)</f>
        <v>America</v>
      </c>
      <c r="P9" s="6"/>
      <c r="Q9" s="39" t="str">
        <f>VLOOKUP(D9,GL_Master!$A$1:$D$80,2,FALSE)</f>
        <v>BS</v>
      </c>
      <c r="R9" s="39" t="str">
        <f>VLOOKUP(D9,GL_Master!$A$1:$D$80,3,FALSE)</f>
        <v>Other current liabilities</v>
      </c>
      <c r="S9" s="39" t="str">
        <f>VLOOKUP(D9,GL_Master!$A$1:$D$80,4,FALSE)</f>
        <v>Security deposit received</v>
      </c>
    </row>
    <row r="10" spans="1:19" x14ac:dyDescent="0.25">
      <c r="A10" s="39" t="s">
        <v>262</v>
      </c>
      <c r="B10" s="39" t="s">
        <v>249</v>
      </c>
      <c r="C10" s="7">
        <v>43922</v>
      </c>
      <c r="D10" s="39" t="s">
        <v>56</v>
      </c>
      <c r="E10" s="39">
        <v>-52</v>
      </c>
      <c r="F10" s="82">
        <f t="shared" si="0"/>
        <v>-5.1999999999999998E-2</v>
      </c>
      <c r="G10" s="39">
        <f>VLOOKUP(N10,Currecny_M!$A$1:$P$10,2,FALSE)</f>
        <v>54</v>
      </c>
      <c r="H10" s="39">
        <f>MATCH(C10,Currecny_M!$A$1:$P$1,0)</f>
        <v>2</v>
      </c>
      <c r="I10" s="39">
        <f>VLOOKUP(N10,Currecny_M!$A$1:$P$10,MATCH(Database!C10,Currecny_M!$A$1:$P$1,0),FALSE)</f>
        <v>54</v>
      </c>
      <c r="J10" s="82">
        <f t="shared" si="1"/>
        <v>-2.8079999999999998</v>
      </c>
      <c r="K10" s="39">
        <f>VLOOKUP('Cover page'!$B$6,Currecny_M!$A$1:$P$10,MATCH(Database!C10,Currecny_M!$A$1:$P$1,0),FALSE)</f>
        <v>1</v>
      </c>
      <c r="L10" s="82">
        <f t="shared" si="2"/>
        <v>-2.8079999999999998</v>
      </c>
      <c r="M10" s="82">
        <f>((E10/$F$1)*VLOOKUP(N10,Currecny_M!$A$1:$P$10,MATCH(Database!C10,Currecny_M!$A$1:$P$1,0),FALSE))/VLOOKUP('Cover page'!$B$6,Currecny_M!$A$1:$P$10,MATCH(Database!C10,Currecny_M!$A$1:$P$1,0),FALSE)</f>
        <v>-2.8079999999999998</v>
      </c>
      <c r="N10" s="6" t="str">
        <f>VLOOKUP(B10,Master!$A$2:$C$11,3,FALSE)</f>
        <v>CAD</v>
      </c>
      <c r="O10" s="6" t="str">
        <f>VLOOKUP(B10,Master!$A$2:$C$11,2,FALSE)</f>
        <v>America</v>
      </c>
      <c r="P10" s="6"/>
      <c r="Q10" s="39" t="str">
        <f>VLOOKUP(D10,GL_Master!$A$1:$D$80,2,FALSE)</f>
        <v>BS</v>
      </c>
      <c r="R10" s="39" t="str">
        <f>VLOOKUP(D10,GL_Master!$A$1:$D$80,3,FALSE)</f>
        <v>Other Tax Payables</v>
      </c>
      <c r="S10" s="39" t="str">
        <f>VLOOKUP(D10,GL_Master!$A$1:$D$80,4,FALSE)</f>
        <v>Tax deducted at source payable</v>
      </c>
    </row>
    <row r="11" spans="1:19" x14ac:dyDescent="0.25">
      <c r="A11" s="39" t="s">
        <v>262</v>
      </c>
      <c r="B11" s="39" t="s">
        <v>249</v>
      </c>
      <c r="C11" s="7">
        <v>43922</v>
      </c>
      <c r="D11" s="39" t="s">
        <v>57</v>
      </c>
      <c r="E11" s="39">
        <v>-467</v>
      </c>
      <c r="F11" s="82">
        <f t="shared" si="0"/>
        <v>-0.46700000000000003</v>
      </c>
      <c r="G11" s="39">
        <f>VLOOKUP(N11,Currecny_M!$A$1:$P$10,2,FALSE)</f>
        <v>54</v>
      </c>
      <c r="H11" s="39">
        <f>MATCH(C11,Currecny_M!$A$1:$P$1,0)</f>
        <v>2</v>
      </c>
      <c r="I11" s="39">
        <f>VLOOKUP(N11,Currecny_M!$A$1:$P$10,MATCH(Database!C11,Currecny_M!$A$1:$P$1,0),FALSE)</f>
        <v>54</v>
      </c>
      <c r="J11" s="82">
        <f t="shared" si="1"/>
        <v>-25.218</v>
      </c>
      <c r="K11" s="39">
        <f>VLOOKUP('Cover page'!$B$6,Currecny_M!$A$1:$P$10,MATCH(Database!C11,Currecny_M!$A$1:$P$1,0),FALSE)</f>
        <v>1</v>
      </c>
      <c r="L11" s="82">
        <f t="shared" si="2"/>
        <v>-25.218</v>
      </c>
      <c r="M11" s="82">
        <f>((E11/$F$1)*VLOOKUP(N11,Currecny_M!$A$1:$P$10,MATCH(Database!C11,Currecny_M!$A$1:$P$1,0),FALSE))/VLOOKUP('Cover page'!$B$6,Currecny_M!$A$1:$P$10,MATCH(Database!C11,Currecny_M!$A$1:$P$1,0),FALSE)</f>
        <v>-25.218</v>
      </c>
      <c r="N11" s="6" t="str">
        <f>VLOOKUP(B11,Master!$A$2:$C$11,3,FALSE)</f>
        <v>CAD</v>
      </c>
      <c r="O11" s="6" t="str">
        <f>VLOOKUP(B11,Master!$A$2:$C$11,2,FALSE)</f>
        <v>America</v>
      </c>
      <c r="P11" s="6"/>
      <c r="Q11" s="39" t="str">
        <f>VLOOKUP(D11,GL_Master!$A$1:$D$80,2,FALSE)</f>
        <v>BS</v>
      </c>
      <c r="R11" s="39" t="str">
        <f>VLOOKUP(D11,GL_Master!$A$1:$D$80,3,FALSE)</f>
        <v>Other Tax Payables</v>
      </c>
      <c r="S11" s="39" t="str">
        <f>VLOOKUP(D11,GL_Master!$A$1:$D$80,4,FALSE)</f>
        <v>Tax deducted at source payable</v>
      </c>
    </row>
    <row r="12" spans="1:19" x14ac:dyDescent="0.25">
      <c r="A12" s="39" t="s">
        <v>262</v>
      </c>
      <c r="B12" s="39" t="s">
        <v>249</v>
      </c>
      <c r="C12" s="7">
        <v>43922</v>
      </c>
      <c r="D12" s="39" t="s">
        <v>58</v>
      </c>
      <c r="E12" s="39">
        <v>-3526</v>
      </c>
      <c r="F12" s="82">
        <f t="shared" si="0"/>
        <v>-3.5259999999999998</v>
      </c>
      <c r="G12" s="39">
        <f>VLOOKUP(N12,Currecny_M!$A$1:$P$10,2,FALSE)</f>
        <v>54</v>
      </c>
      <c r="H12" s="39">
        <f>MATCH(C12,Currecny_M!$A$1:$P$1,0)</f>
        <v>2</v>
      </c>
      <c r="I12" s="39">
        <f>VLOOKUP(N12,Currecny_M!$A$1:$P$10,MATCH(Database!C12,Currecny_M!$A$1:$P$1,0),FALSE)</f>
        <v>54</v>
      </c>
      <c r="J12" s="82">
        <f t="shared" si="1"/>
        <v>-190.404</v>
      </c>
      <c r="K12" s="39">
        <f>VLOOKUP('Cover page'!$B$6,Currecny_M!$A$1:$P$10,MATCH(Database!C12,Currecny_M!$A$1:$P$1,0),FALSE)</f>
        <v>1</v>
      </c>
      <c r="L12" s="82">
        <f t="shared" si="2"/>
        <v>-190.404</v>
      </c>
      <c r="M12" s="82">
        <f>((E12/$F$1)*VLOOKUP(N12,Currecny_M!$A$1:$P$10,MATCH(Database!C12,Currecny_M!$A$1:$P$1,0),FALSE))/VLOOKUP('Cover page'!$B$6,Currecny_M!$A$1:$P$10,MATCH(Database!C12,Currecny_M!$A$1:$P$1,0),FALSE)</f>
        <v>-190.404</v>
      </c>
      <c r="N12" s="6" t="str">
        <f>VLOOKUP(B12,Master!$A$2:$C$11,3,FALSE)</f>
        <v>CAD</v>
      </c>
      <c r="O12" s="6" t="str">
        <f>VLOOKUP(B12,Master!$A$2:$C$11,2,FALSE)</f>
        <v>America</v>
      </c>
      <c r="P12" s="6"/>
      <c r="Q12" s="39" t="str">
        <f>VLOOKUP(D12,GL_Master!$A$1:$D$80,2,FALSE)</f>
        <v>BS</v>
      </c>
      <c r="R12" s="39" t="str">
        <f>VLOOKUP(D12,GL_Master!$A$1:$D$80,3,FALSE)</f>
        <v>Long-term provisions</v>
      </c>
      <c r="S12" s="39" t="str">
        <f>VLOOKUP(D12,GL_Master!$A$1:$D$80,4,FALSE)</f>
        <v>Provision for gratuity</v>
      </c>
    </row>
    <row r="13" spans="1:19" x14ac:dyDescent="0.25">
      <c r="A13" s="39" t="s">
        <v>262</v>
      </c>
      <c r="B13" s="39" t="s">
        <v>249</v>
      </c>
      <c r="C13" s="7">
        <v>43922</v>
      </c>
      <c r="D13" s="39" t="s">
        <v>59</v>
      </c>
      <c r="E13" s="39">
        <v>-1504</v>
      </c>
      <c r="F13" s="82">
        <f t="shared" si="0"/>
        <v>-1.504</v>
      </c>
      <c r="G13" s="39">
        <f>VLOOKUP(N13,Currecny_M!$A$1:$P$10,2,FALSE)</f>
        <v>54</v>
      </c>
      <c r="H13" s="39">
        <f>MATCH(C13,Currecny_M!$A$1:$P$1,0)</f>
        <v>2</v>
      </c>
      <c r="I13" s="39">
        <f>VLOOKUP(N13,Currecny_M!$A$1:$P$10,MATCH(Database!C13,Currecny_M!$A$1:$P$1,0),FALSE)</f>
        <v>54</v>
      </c>
      <c r="J13" s="82">
        <f t="shared" si="1"/>
        <v>-81.215999999999994</v>
      </c>
      <c r="K13" s="39">
        <f>VLOOKUP('Cover page'!$B$6,Currecny_M!$A$1:$P$10,MATCH(Database!C13,Currecny_M!$A$1:$P$1,0),FALSE)</f>
        <v>1</v>
      </c>
      <c r="L13" s="82">
        <f t="shared" si="2"/>
        <v>-81.215999999999994</v>
      </c>
      <c r="M13" s="82">
        <f>((E13/$F$1)*VLOOKUP(N13,Currecny_M!$A$1:$P$10,MATCH(Database!C13,Currecny_M!$A$1:$P$1,0),FALSE))/VLOOKUP('Cover page'!$B$6,Currecny_M!$A$1:$P$10,MATCH(Database!C13,Currecny_M!$A$1:$P$1,0),FALSE)</f>
        <v>-81.215999999999994</v>
      </c>
      <c r="N13" s="6" t="str">
        <f>VLOOKUP(B13,Master!$A$2:$C$11,3,FALSE)</f>
        <v>CAD</v>
      </c>
      <c r="O13" s="6" t="str">
        <f>VLOOKUP(B13,Master!$A$2:$C$11,2,FALSE)</f>
        <v>America</v>
      </c>
      <c r="P13" s="6"/>
      <c r="Q13" s="39" t="str">
        <f>VLOOKUP(D13,GL_Master!$A$1:$D$80,2,FALSE)</f>
        <v>BS</v>
      </c>
      <c r="R13" s="39" t="str">
        <f>VLOOKUP(D13,GL_Master!$A$1:$D$80,3,FALSE)</f>
        <v>Long-term provisions</v>
      </c>
      <c r="S13" s="39" t="str">
        <f>VLOOKUP(D13,GL_Master!$A$1:$D$80,4,FALSE)</f>
        <v>Provision for leave encashment</v>
      </c>
    </row>
    <row r="14" spans="1:19" x14ac:dyDescent="0.25">
      <c r="A14" s="39" t="s">
        <v>262</v>
      </c>
      <c r="B14" s="39" t="s">
        <v>249</v>
      </c>
      <c r="C14" s="7">
        <v>43922</v>
      </c>
      <c r="D14" s="39" t="s">
        <v>60</v>
      </c>
      <c r="E14" s="39">
        <v>-415</v>
      </c>
      <c r="F14" s="82">
        <f t="shared" si="0"/>
        <v>-0.41499999999999998</v>
      </c>
      <c r="G14" s="39">
        <f>VLOOKUP(N14,Currecny_M!$A$1:$P$10,2,FALSE)</f>
        <v>54</v>
      </c>
      <c r="H14" s="39">
        <f>MATCH(C14,Currecny_M!$A$1:$P$1,0)</f>
        <v>2</v>
      </c>
      <c r="I14" s="39">
        <f>VLOOKUP(N14,Currecny_M!$A$1:$P$10,MATCH(Database!C14,Currecny_M!$A$1:$P$1,0),FALSE)</f>
        <v>54</v>
      </c>
      <c r="J14" s="82">
        <f t="shared" si="1"/>
        <v>-22.41</v>
      </c>
      <c r="K14" s="39">
        <f>VLOOKUP('Cover page'!$B$6,Currecny_M!$A$1:$P$10,MATCH(Database!C14,Currecny_M!$A$1:$P$1,0),FALSE)</f>
        <v>1</v>
      </c>
      <c r="L14" s="82">
        <f t="shared" si="2"/>
        <v>-22.41</v>
      </c>
      <c r="M14" s="82">
        <f>((E14/$F$1)*VLOOKUP(N14,Currecny_M!$A$1:$P$10,MATCH(Database!C14,Currecny_M!$A$1:$P$1,0),FALSE))/VLOOKUP('Cover page'!$B$6,Currecny_M!$A$1:$P$10,MATCH(Database!C14,Currecny_M!$A$1:$P$1,0),FALSE)</f>
        <v>-22.41</v>
      </c>
      <c r="N14" s="6" t="str">
        <f>VLOOKUP(B14,Master!$A$2:$C$11,3,FALSE)</f>
        <v>CAD</v>
      </c>
      <c r="O14" s="6" t="str">
        <f>VLOOKUP(B14,Master!$A$2:$C$11,2,FALSE)</f>
        <v>America</v>
      </c>
      <c r="P14" s="6"/>
      <c r="Q14" s="39" t="str">
        <f>VLOOKUP(D14,GL_Master!$A$1:$D$80,2,FALSE)</f>
        <v>BS</v>
      </c>
      <c r="R14" s="39" t="str">
        <f>VLOOKUP(D14,GL_Master!$A$1:$D$80,3,FALSE)</f>
        <v>Trade Payables</v>
      </c>
      <c r="S14" s="39" t="str">
        <f>VLOOKUP(D14,GL_Master!$A$1:$D$80,4,FALSE)</f>
        <v>Trade payable</v>
      </c>
    </row>
    <row r="15" spans="1:19" x14ac:dyDescent="0.25">
      <c r="A15" s="39" t="s">
        <v>262</v>
      </c>
      <c r="B15" s="39" t="s">
        <v>249</v>
      </c>
      <c r="C15" s="7">
        <v>43922</v>
      </c>
      <c r="D15" s="39" t="s">
        <v>61</v>
      </c>
      <c r="E15" s="39">
        <v>-4356</v>
      </c>
      <c r="F15" s="82">
        <f t="shared" si="0"/>
        <v>-4.3559999999999999</v>
      </c>
      <c r="G15" s="39">
        <f>VLOOKUP(N15,Currecny_M!$A$1:$P$10,2,FALSE)</f>
        <v>54</v>
      </c>
      <c r="H15" s="39">
        <f>MATCH(C15,Currecny_M!$A$1:$P$1,0)</f>
        <v>2</v>
      </c>
      <c r="I15" s="39">
        <f>VLOOKUP(N15,Currecny_M!$A$1:$P$10,MATCH(Database!C15,Currecny_M!$A$1:$P$1,0),FALSE)</f>
        <v>54</v>
      </c>
      <c r="J15" s="82">
        <f t="shared" si="1"/>
        <v>-235.22399999999999</v>
      </c>
      <c r="K15" s="39">
        <f>VLOOKUP('Cover page'!$B$6,Currecny_M!$A$1:$P$10,MATCH(Database!C15,Currecny_M!$A$1:$P$1,0),FALSE)</f>
        <v>1</v>
      </c>
      <c r="L15" s="82">
        <f t="shared" si="2"/>
        <v>-235.22399999999999</v>
      </c>
      <c r="M15" s="82">
        <f>((E15/$F$1)*VLOOKUP(N15,Currecny_M!$A$1:$P$10,MATCH(Database!C15,Currecny_M!$A$1:$P$1,0),FALSE))/VLOOKUP('Cover page'!$B$6,Currecny_M!$A$1:$P$10,MATCH(Database!C15,Currecny_M!$A$1:$P$1,0),FALSE)</f>
        <v>-235.22399999999999</v>
      </c>
      <c r="N15" s="6" t="str">
        <f>VLOOKUP(B15,Master!$A$2:$C$11,3,FALSE)</f>
        <v>CAD</v>
      </c>
      <c r="O15" s="6" t="str">
        <f>VLOOKUP(B15,Master!$A$2:$C$11,2,FALSE)</f>
        <v>America</v>
      </c>
      <c r="P15" s="6"/>
      <c r="Q15" s="39" t="str">
        <f>VLOOKUP(D15,GL_Master!$A$1:$D$80,2,FALSE)</f>
        <v>BS</v>
      </c>
      <c r="R15" s="39" t="str">
        <f>VLOOKUP(D15,GL_Master!$A$1:$D$80,3,FALSE)</f>
        <v>Provisions</v>
      </c>
      <c r="S15" s="39" t="str">
        <f>VLOOKUP(D15,GL_Master!$A$1:$D$80,4,FALSE)</f>
        <v>Provision for doubtful assets</v>
      </c>
    </row>
    <row r="16" spans="1:19" x14ac:dyDescent="0.25">
      <c r="A16" s="39" t="s">
        <v>262</v>
      </c>
      <c r="B16" s="39" t="s">
        <v>249</v>
      </c>
      <c r="C16" s="7">
        <v>43922</v>
      </c>
      <c r="D16" s="39" t="s">
        <v>62</v>
      </c>
      <c r="E16" s="39">
        <v>-156</v>
      </c>
      <c r="F16" s="82">
        <f t="shared" si="0"/>
        <v>-0.156</v>
      </c>
      <c r="G16" s="39">
        <f>VLOOKUP(N16,Currecny_M!$A$1:$P$10,2,FALSE)</f>
        <v>54</v>
      </c>
      <c r="H16" s="39">
        <f>MATCH(C16,Currecny_M!$A$1:$P$1,0)</f>
        <v>2</v>
      </c>
      <c r="I16" s="39">
        <f>VLOOKUP(N16,Currecny_M!$A$1:$P$10,MATCH(Database!C16,Currecny_M!$A$1:$P$1,0),FALSE)</f>
        <v>54</v>
      </c>
      <c r="J16" s="82">
        <f t="shared" si="1"/>
        <v>-8.4239999999999995</v>
      </c>
      <c r="K16" s="39">
        <f>VLOOKUP('Cover page'!$B$6,Currecny_M!$A$1:$P$10,MATCH(Database!C16,Currecny_M!$A$1:$P$1,0),FALSE)</f>
        <v>1</v>
      </c>
      <c r="L16" s="82">
        <f t="shared" si="2"/>
        <v>-8.4239999999999995</v>
      </c>
      <c r="M16" s="82">
        <f>((E16/$F$1)*VLOOKUP(N16,Currecny_M!$A$1:$P$10,MATCH(Database!C16,Currecny_M!$A$1:$P$1,0),FALSE))/VLOOKUP('Cover page'!$B$6,Currecny_M!$A$1:$P$10,MATCH(Database!C16,Currecny_M!$A$1:$P$1,0),FALSE)</f>
        <v>-8.4239999999999995</v>
      </c>
      <c r="N16" s="6" t="str">
        <f>VLOOKUP(B16,Master!$A$2:$C$11,3,FALSE)</f>
        <v>CAD</v>
      </c>
      <c r="O16" s="6" t="str">
        <f>VLOOKUP(B16,Master!$A$2:$C$11,2,FALSE)</f>
        <v>America</v>
      </c>
      <c r="P16" s="6"/>
      <c r="Q16" s="39" t="str">
        <f>VLOOKUP(D16,GL_Master!$A$1:$D$80,2,FALSE)</f>
        <v>BS</v>
      </c>
      <c r="R16" s="39" t="str">
        <f>VLOOKUP(D16,GL_Master!$A$1:$D$80,3,FALSE)</f>
        <v>Provisions</v>
      </c>
      <c r="S16" s="39" t="str">
        <f>VLOOKUP(D16,GL_Master!$A$1:$D$80,4,FALSE)</f>
        <v>Provision for Insurance</v>
      </c>
    </row>
    <row r="17" spans="1:19" x14ac:dyDescent="0.25">
      <c r="A17" s="39" t="s">
        <v>262</v>
      </c>
      <c r="B17" s="39" t="s">
        <v>249</v>
      </c>
      <c r="C17" s="7">
        <v>43922</v>
      </c>
      <c r="D17" s="39" t="s">
        <v>63</v>
      </c>
      <c r="E17" s="39">
        <v>363</v>
      </c>
      <c r="F17" s="82">
        <f t="shared" si="0"/>
        <v>0.36299999999999999</v>
      </c>
      <c r="G17" s="39">
        <f>VLOOKUP(N17,Currecny_M!$A$1:$P$10,2,FALSE)</f>
        <v>54</v>
      </c>
      <c r="H17" s="39">
        <f>MATCH(C17,Currecny_M!$A$1:$P$1,0)</f>
        <v>2</v>
      </c>
      <c r="I17" s="39">
        <f>VLOOKUP(N17,Currecny_M!$A$1:$P$10,MATCH(Database!C17,Currecny_M!$A$1:$P$1,0),FALSE)</f>
        <v>54</v>
      </c>
      <c r="J17" s="82">
        <f t="shared" si="1"/>
        <v>19.602</v>
      </c>
      <c r="K17" s="39">
        <f>VLOOKUP('Cover page'!$B$6,Currecny_M!$A$1:$P$10,MATCH(Database!C17,Currecny_M!$A$1:$P$1,0),FALSE)</f>
        <v>1</v>
      </c>
      <c r="L17" s="82">
        <f t="shared" si="2"/>
        <v>19.602</v>
      </c>
      <c r="M17" s="82">
        <f>((E17/$F$1)*VLOOKUP(N17,Currecny_M!$A$1:$P$10,MATCH(Database!C17,Currecny_M!$A$1:$P$1,0),FALSE))/VLOOKUP('Cover page'!$B$6,Currecny_M!$A$1:$P$10,MATCH(Database!C17,Currecny_M!$A$1:$P$1,0),FALSE)</f>
        <v>19.602</v>
      </c>
      <c r="N17" s="6" t="str">
        <f>VLOOKUP(B17,Master!$A$2:$C$11,3,FALSE)</f>
        <v>CAD</v>
      </c>
      <c r="O17" s="6" t="str">
        <f>VLOOKUP(B17,Master!$A$2:$C$11,2,FALSE)</f>
        <v>America</v>
      </c>
      <c r="P17" s="6"/>
      <c r="Q17" s="39" t="str">
        <f>VLOOKUP(D17,GL_Master!$A$1:$D$80,2,FALSE)</f>
        <v>BS</v>
      </c>
      <c r="R17" s="39" t="str">
        <f>VLOOKUP(D17,GL_Master!$A$1:$D$80,3,FALSE)</f>
        <v>Gross Block</v>
      </c>
      <c r="S17" s="39" t="str">
        <f>VLOOKUP(D17,GL_Master!$A$1:$D$80,4,FALSE)</f>
        <v>Tangible Fixed assets</v>
      </c>
    </row>
    <row r="18" spans="1:19" x14ac:dyDescent="0.25">
      <c r="A18" s="39" t="s">
        <v>262</v>
      </c>
      <c r="B18" s="39" t="s">
        <v>249</v>
      </c>
      <c r="C18" s="7">
        <v>43922</v>
      </c>
      <c r="D18" s="39" t="s">
        <v>64</v>
      </c>
      <c r="E18" s="39">
        <v>20793</v>
      </c>
      <c r="F18" s="82">
        <f t="shared" si="0"/>
        <v>20.792999999999999</v>
      </c>
      <c r="G18" s="39">
        <f>VLOOKUP(N18,Currecny_M!$A$1:$P$10,2,FALSE)</f>
        <v>54</v>
      </c>
      <c r="H18" s="39">
        <f>MATCH(C18,Currecny_M!$A$1:$P$1,0)</f>
        <v>2</v>
      </c>
      <c r="I18" s="39">
        <f>VLOOKUP(N18,Currecny_M!$A$1:$P$10,MATCH(Database!C18,Currecny_M!$A$1:$P$1,0),FALSE)</f>
        <v>54</v>
      </c>
      <c r="J18" s="82">
        <f t="shared" si="1"/>
        <v>1122.8219999999999</v>
      </c>
      <c r="K18" s="39">
        <f>VLOOKUP('Cover page'!$B$6,Currecny_M!$A$1:$P$10,MATCH(Database!C18,Currecny_M!$A$1:$P$1,0),FALSE)</f>
        <v>1</v>
      </c>
      <c r="L18" s="82">
        <f t="shared" si="2"/>
        <v>1122.8219999999999</v>
      </c>
      <c r="M18" s="82">
        <f>((E18/$F$1)*VLOOKUP(N18,Currecny_M!$A$1:$P$10,MATCH(Database!C18,Currecny_M!$A$1:$P$1,0),FALSE))/VLOOKUP('Cover page'!$B$6,Currecny_M!$A$1:$P$10,MATCH(Database!C18,Currecny_M!$A$1:$P$1,0),FALSE)</f>
        <v>1122.8219999999999</v>
      </c>
      <c r="N18" s="6" t="str">
        <f>VLOOKUP(B18,Master!$A$2:$C$11,3,FALSE)</f>
        <v>CAD</v>
      </c>
      <c r="O18" s="6" t="str">
        <f>VLOOKUP(B18,Master!$A$2:$C$11,2,FALSE)</f>
        <v>America</v>
      </c>
      <c r="P18" s="6"/>
      <c r="Q18" s="39" t="str">
        <f>VLOOKUP(D18,GL_Master!$A$1:$D$80,2,FALSE)</f>
        <v>BS</v>
      </c>
      <c r="R18" s="39" t="str">
        <f>VLOOKUP(D18,GL_Master!$A$1:$D$80,3,FALSE)</f>
        <v>Gross Block</v>
      </c>
      <c r="S18" s="39" t="str">
        <f>VLOOKUP(D18,GL_Master!$A$1:$D$80,4,FALSE)</f>
        <v>Tangible Fixed assets</v>
      </c>
    </row>
    <row r="19" spans="1:19" x14ac:dyDescent="0.25">
      <c r="A19" s="39" t="s">
        <v>262</v>
      </c>
      <c r="B19" s="39" t="s">
        <v>249</v>
      </c>
      <c r="C19" s="7">
        <v>43922</v>
      </c>
      <c r="D19" s="39" t="s">
        <v>65</v>
      </c>
      <c r="E19" s="39">
        <v>-13119</v>
      </c>
      <c r="F19" s="82">
        <f t="shared" si="0"/>
        <v>-13.119</v>
      </c>
      <c r="G19" s="39">
        <f>VLOOKUP(N19,Currecny_M!$A$1:$P$10,2,FALSE)</f>
        <v>54</v>
      </c>
      <c r="H19" s="39">
        <f>MATCH(C19,Currecny_M!$A$1:$P$1,0)</f>
        <v>2</v>
      </c>
      <c r="I19" s="39">
        <f>VLOOKUP(N19,Currecny_M!$A$1:$P$10,MATCH(Database!C19,Currecny_M!$A$1:$P$1,0),FALSE)</f>
        <v>54</v>
      </c>
      <c r="J19" s="82">
        <f t="shared" si="1"/>
        <v>-708.42599999999993</v>
      </c>
      <c r="K19" s="39">
        <f>VLOOKUP('Cover page'!$B$6,Currecny_M!$A$1:$P$10,MATCH(Database!C19,Currecny_M!$A$1:$P$1,0),FALSE)</f>
        <v>1</v>
      </c>
      <c r="L19" s="82">
        <f t="shared" si="2"/>
        <v>-708.42599999999993</v>
      </c>
      <c r="M19" s="82">
        <f>((E19/$F$1)*VLOOKUP(N19,Currecny_M!$A$1:$P$10,MATCH(Database!C19,Currecny_M!$A$1:$P$1,0),FALSE))/VLOOKUP('Cover page'!$B$6,Currecny_M!$A$1:$P$10,MATCH(Database!C19,Currecny_M!$A$1:$P$1,0),FALSE)</f>
        <v>-708.42599999999993</v>
      </c>
      <c r="N19" s="6" t="str">
        <f>VLOOKUP(B19,Master!$A$2:$C$11,3,FALSE)</f>
        <v>CAD</v>
      </c>
      <c r="O19" s="6" t="str">
        <f>VLOOKUP(B19,Master!$A$2:$C$11,2,FALSE)</f>
        <v>America</v>
      </c>
      <c r="P19" s="6"/>
      <c r="Q19" s="39" t="str">
        <f>VLOOKUP(D19,GL_Master!$A$1:$D$80,2,FALSE)</f>
        <v>BS</v>
      </c>
      <c r="R19" s="39" t="str">
        <f>VLOOKUP(D19,GL_Master!$A$1:$D$80,3,FALSE)</f>
        <v>Accumulated Depreciation</v>
      </c>
      <c r="S19" s="39" t="str">
        <f>VLOOKUP(D19,GL_Master!$A$1:$D$80,4,FALSE)</f>
        <v>Accumulated Depreciation</v>
      </c>
    </row>
    <row r="20" spans="1:19" x14ac:dyDescent="0.25">
      <c r="A20" s="39" t="s">
        <v>262</v>
      </c>
      <c r="B20" s="39" t="s">
        <v>249</v>
      </c>
      <c r="C20" s="7">
        <v>43922</v>
      </c>
      <c r="D20" s="39" t="s">
        <v>66</v>
      </c>
      <c r="E20" s="39">
        <v>11200</v>
      </c>
      <c r="F20" s="82">
        <f t="shared" si="0"/>
        <v>11.2</v>
      </c>
      <c r="G20" s="39">
        <f>VLOOKUP(N20,Currecny_M!$A$1:$P$10,2,FALSE)</f>
        <v>54</v>
      </c>
      <c r="H20" s="39">
        <f>MATCH(C20,Currecny_M!$A$1:$P$1,0)</f>
        <v>2</v>
      </c>
      <c r="I20" s="39">
        <f>VLOOKUP(N20,Currecny_M!$A$1:$P$10,MATCH(Database!C20,Currecny_M!$A$1:$P$1,0),FALSE)</f>
        <v>54</v>
      </c>
      <c r="J20" s="82">
        <f t="shared" si="1"/>
        <v>604.79999999999995</v>
      </c>
      <c r="K20" s="39">
        <f>VLOOKUP('Cover page'!$B$6,Currecny_M!$A$1:$P$10,MATCH(Database!C20,Currecny_M!$A$1:$P$1,0),FALSE)</f>
        <v>1</v>
      </c>
      <c r="L20" s="82">
        <f t="shared" si="2"/>
        <v>604.79999999999995</v>
      </c>
      <c r="M20" s="82">
        <f>((E20/$F$1)*VLOOKUP(N20,Currecny_M!$A$1:$P$10,MATCH(Database!C20,Currecny_M!$A$1:$P$1,0),FALSE))/VLOOKUP('Cover page'!$B$6,Currecny_M!$A$1:$P$10,MATCH(Database!C20,Currecny_M!$A$1:$P$1,0),FALSE)</f>
        <v>604.79999999999995</v>
      </c>
      <c r="N20" s="6" t="str">
        <f>VLOOKUP(B20,Master!$A$2:$C$11,3,FALSE)</f>
        <v>CAD</v>
      </c>
      <c r="O20" s="6" t="str">
        <f>VLOOKUP(B20,Master!$A$2:$C$11,2,FALSE)</f>
        <v>America</v>
      </c>
      <c r="P20" s="6"/>
      <c r="Q20" s="39" t="str">
        <f>VLOOKUP(D20,GL_Master!$A$1:$D$80,2,FALSE)</f>
        <v>BS</v>
      </c>
      <c r="R20" s="39" t="str">
        <f>VLOOKUP(D20,GL_Master!$A$1:$D$80,3,FALSE)</f>
        <v>Gross Block</v>
      </c>
      <c r="S20" s="39" t="str">
        <f>VLOOKUP(D20,GL_Master!$A$1:$D$80,4,FALSE)</f>
        <v>Tangible Fixed assets</v>
      </c>
    </row>
    <row r="21" spans="1:19" x14ac:dyDescent="0.25">
      <c r="A21" s="39" t="s">
        <v>262</v>
      </c>
      <c r="B21" s="39" t="s">
        <v>249</v>
      </c>
      <c r="C21" s="7">
        <v>43922</v>
      </c>
      <c r="D21" s="39" t="s">
        <v>67</v>
      </c>
      <c r="E21" s="39">
        <v>4096</v>
      </c>
      <c r="F21" s="82">
        <f t="shared" si="0"/>
        <v>4.0960000000000001</v>
      </c>
      <c r="G21" s="39">
        <f>VLOOKUP(N21,Currecny_M!$A$1:$P$10,2,FALSE)</f>
        <v>54</v>
      </c>
      <c r="H21" s="39">
        <f>MATCH(C21,Currecny_M!$A$1:$P$1,0)</f>
        <v>2</v>
      </c>
      <c r="I21" s="39">
        <f>VLOOKUP(N21,Currecny_M!$A$1:$P$10,MATCH(Database!C21,Currecny_M!$A$1:$P$1,0),FALSE)</f>
        <v>54</v>
      </c>
      <c r="J21" s="82">
        <f t="shared" si="1"/>
        <v>221.184</v>
      </c>
      <c r="K21" s="39">
        <f>VLOOKUP('Cover page'!$B$6,Currecny_M!$A$1:$P$10,MATCH(Database!C21,Currecny_M!$A$1:$P$1,0),FALSE)</f>
        <v>1</v>
      </c>
      <c r="L21" s="82">
        <f t="shared" si="2"/>
        <v>221.184</v>
      </c>
      <c r="M21" s="82">
        <f>((E21/$F$1)*VLOOKUP(N21,Currecny_M!$A$1:$P$10,MATCH(Database!C21,Currecny_M!$A$1:$P$1,0),FALSE))/VLOOKUP('Cover page'!$B$6,Currecny_M!$A$1:$P$10,MATCH(Database!C21,Currecny_M!$A$1:$P$1,0),FALSE)</f>
        <v>221.184</v>
      </c>
      <c r="N21" s="6" t="str">
        <f>VLOOKUP(B21,Master!$A$2:$C$11,3,FALSE)</f>
        <v>CAD</v>
      </c>
      <c r="O21" s="6" t="str">
        <f>VLOOKUP(B21,Master!$A$2:$C$11,2,FALSE)</f>
        <v>America</v>
      </c>
      <c r="P21" s="6"/>
      <c r="Q21" s="39" t="str">
        <f>VLOOKUP(D21,GL_Master!$A$1:$D$80,2,FALSE)</f>
        <v>BS</v>
      </c>
      <c r="R21" s="39" t="str">
        <f>VLOOKUP(D21,GL_Master!$A$1:$D$80,3,FALSE)</f>
        <v>Gross Block</v>
      </c>
      <c r="S21" s="39" t="str">
        <f>VLOOKUP(D21,GL_Master!$A$1:$D$80,4,FALSE)</f>
        <v>Tangible Fixed assets</v>
      </c>
    </row>
    <row r="22" spans="1:19" x14ac:dyDescent="0.25">
      <c r="A22" s="39" t="s">
        <v>262</v>
      </c>
      <c r="B22" s="39" t="s">
        <v>249</v>
      </c>
      <c r="C22" s="7">
        <v>43922</v>
      </c>
      <c r="D22" s="39" t="s">
        <v>68</v>
      </c>
      <c r="E22" s="39">
        <v>-3578</v>
      </c>
      <c r="F22" s="82">
        <f t="shared" si="0"/>
        <v>-3.5779999999999998</v>
      </c>
      <c r="G22" s="39">
        <f>VLOOKUP(N22,Currecny_M!$A$1:$P$10,2,FALSE)</f>
        <v>54</v>
      </c>
      <c r="H22" s="39">
        <f>MATCH(C22,Currecny_M!$A$1:$P$1,0)</f>
        <v>2</v>
      </c>
      <c r="I22" s="39">
        <f>VLOOKUP(N22,Currecny_M!$A$1:$P$10,MATCH(Database!C22,Currecny_M!$A$1:$P$1,0),FALSE)</f>
        <v>54</v>
      </c>
      <c r="J22" s="82">
        <f t="shared" si="1"/>
        <v>-193.21199999999999</v>
      </c>
      <c r="K22" s="39">
        <f>VLOOKUP('Cover page'!$B$6,Currecny_M!$A$1:$P$10,MATCH(Database!C22,Currecny_M!$A$1:$P$1,0),FALSE)</f>
        <v>1</v>
      </c>
      <c r="L22" s="82">
        <f t="shared" si="2"/>
        <v>-193.21199999999999</v>
      </c>
      <c r="M22" s="82">
        <f>((E22/$F$1)*VLOOKUP(N22,Currecny_M!$A$1:$P$10,MATCH(Database!C22,Currecny_M!$A$1:$P$1,0),FALSE))/VLOOKUP('Cover page'!$B$6,Currecny_M!$A$1:$P$10,MATCH(Database!C22,Currecny_M!$A$1:$P$1,0),FALSE)</f>
        <v>-193.21199999999999</v>
      </c>
      <c r="N22" s="6" t="str">
        <f>VLOOKUP(B22,Master!$A$2:$C$11,3,FALSE)</f>
        <v>CAD</v>
      </c>
      <c r="O22" s="6" t="str">
        <f>VLOOKUP(B22,Master!$A$2:$C$11,2,FALSE)</f>
        <v>America</v>
      </c>
      <c r="P22" s="6"/>
      <c r="Q22" s="39" t="str">
        <f>VLOOKUP(D22,GL_Master!$A$1:$D$80,2,FALSE)</f>
        <v>BS</v>
      </c>
      <c r="R22" s="39" t="str">
        <f>VLOOKUP(D22,GL_Master!$A$1:$D$80,3,FALSE)</f>
        <v>Accumulated Depreciation</v>
      </c>
      <c r="S22" s="39" t="str">
        <f>VLOOKUP(D22,GL_Master!$A$1:$D$80,4,FALSE)</f>
        <v>Accumulated Depreciation</v>
      </c>
    </row>
    <row r="23" spans="1:19" x14ac:dyDescent="0.25">
      <c r="A23" s="39" t="s">
        <v>262</v>
      </c>
      <c r="B23" s="39" t="s">
        <v>249</v>
      </c>
      <c r="C23" s="7">
        <v>43922</v>
      </c>
      <c r="D23" s="39" t="s">
        <v>69</v>
      </c>
      <c r="E23" s="39">
        <v>7104</v>
      </c>
      <c r="F23" s="82">
        <f t="shared" si="0"/>
        <v>7.1040000000000001</v>
      </c>
      <c r="G23" s="39">
        <f>VLOOKUP(N23,Currecny_M!$A$1:$P$10,2,FALSE)</f>
        <v>54</v>
      </c>
      <c r="H23" s="39">
        <f>MATCH(C23,Currecny_M!$A$1:$P$1,0)</f>
        <v>2</v>
      </c>
      <c r="I23" s="39">
        <f>VLOOKUP(N23,Currecny_M!$A$1:$P$10,MATCH(Database!C23,Currecny_M!$A$1:$P$1,0),FALSE)</f>
        <v>54</v>
      </c>
      <c r="J23" s="82">
        <f t="shared" si="1"/>
        <v>383.61599999999999</v>
      </c>
      <c r="K23" s="39">
        <f>VLOOKUP('Cover page'!$B$6,Currecny_M!$A$1:$P$10,MATCH(Database!C23,Currecny_M!$A$1:$P$1,0),FALSE)</f>
        <v>1</v>
      </c>
      <c r="L23" s="82">
        <f t="shared" si="2"/>
        <v>383.61599999999999</v>
      </c>
      <c r="M23" s="82">
        <f>((E23/$F$1)*VLOOKUP(N23,Currecny_M!$A$1:$P$10,MATCH(Database!C23,Currecny_M!$A$1:$P$1,0),FALSE))/VLOOKUP('Cover page'!$B$6,Currecny_M!$A$1:$P$10,MATCH(Database!C23,Currecny_M!$A$1:$P$1,0),FALSE)</f>
        <v>383.61599999999999</v>
      </c>
      <c r="N23" s="6" t="str">
        <f>VLOOKUP(B23,Master!$A$2:$C$11,3,FALSE)</f>
        <v>CAD</v>
      </c>
      <c r="O23" s="6" t="str">
        <f>VLOOKUP(B23,Master!$A$2:$C$11,2,FALSE)</f>
        <v>America</v>
      </c>
      <c r="P23" s="6"/>
      <c r="Q23" s="39" t="str">
        <f>VLOOKUP(D23,GL_Master!$A$1:$D$80,2,FALSE)</f>
        <v>BS</v>
      </c>
      <c r="R23" s="39" t="str">
        <f>VLOOKUP(D23,GL_Master!$A$1:$D$80,3,FALSE)</f>
        <v>Gross Block</v>
      </c>
      <c r="S23" s="39" t="str">
        <f>VLOOKUP(D23,GL_Master!$A$1:$D$80,4,FALSE)</f>
        <v>Tangible Fixed assets</v>
      </c>
    </row>
    <row r="24" spans="1:19" x14ac:dyDescent="0.25">
      <c r="A24" s="39" t="s">
        <v>262</v>
      </c>
      <c r="B24" s="39" t="s">
        <v>249</v>
      </c>
      <c r="C24" s="7">
        <v>43922</v>
      </c>
      <c r="D24" s="39" t="s">
        <v>70</v>
      </c>
      <c r="E24" s="39">
        <v>-259</v>
      </c>
      <c r="F24" s="82">
        <f t="shared" si="0"/>
        <v>-0.25900000000000001</v>
      </c>
      <c r="G24" s="39">
        <f>VLOOKUP(N24,Currecny_M!$A$1:$P$10,2,FALSE)</f>
        <v>54</v>
      </c>
      <c r="H24" s="39">
        <f>MATCH(C24,Currecny_M!$A$1:$P$1,0)</f>
        <v>2</v>
      </c>
      <c r="I24" s="39">
        <f>VLOOKUP(N24,Currecny_M!$A$1:$P$10,MATCH(Database!C24,Currecny_M!$A$1:$P$1,0),FALSE)</f>
        <v>54</v>
      </c>
      <c r="J24" s="82">
        <f t="shared" si="1"/>
        <v>-13.986000000000001</v>
      </c>
      <c r="K24" s="39">
        <f>VLOOKUP('Cover page'!$B$6,Currecny_M!$A$1:$P$10,MATCH(Database!C24,Currecny_M!$A$1:$P$1,0),FALSE)</f>
        <v>1</v>
      </c>
      <c r="L24" s="82">
        <f t="shared" si="2"/>
        <v>-13.986000000000001</v>
      </c>
      <c r="M24" s="82">
        <f>((E24/$F$1)*VLOOKUP(N24,Currecny_M!$A$1:$P$10,MATCH(Database!C24,Currecny_M!$A$1:$P$1,0),FALSE))/VLOOKUP('Cover page'!$B$6,Currecny_M!$A$1:$P$10,MATCH(Database!C24,Currecny_M!$A$1:$P$1,0),FALSE)</f>
        <v>-13.986000000000001</v>
      </c>
      <c r="N24" s="6" t="str">
        <f>VLOOKUP(B24,Master!$A$2:$C$11,3,FALSE)</f>
        <v>CAD</v>
      </c>
      <c r="O24" s="6" t="str">
        <f>VLOOKUP(B24,Master!$A$2:$C$11,2,FALSE)</f>
        <v>America</v>
      </c>
      <c r="P24" s="6"/>
      <c r="Q24" s="39" t="str">
        <f>VLOOKUP(D24,GL_Master!$A$1:$D$80,2,FALSE)</f>
        <v>BS</v>
      </c>
      <c r="R24" s="39" t="str">
        <f>VLOOKUP(D24,GL_Master!$A$1:$D$80,3,FALSE)</f>
        <v>Accumulated Depreciation</v>
      </c>
      <c r="S24" s="39" t="str">
        <f>VLOOKUP(D24,GL_Master!$A$1:$D$80,4,FALSE)</f>
        <v>Accumulated Depreciation</v>
      </c>
    </row>
    <row r="25" spans="1:19" x14ac:dyDescent="0.25">
      <c r="A25" s="39" t="s">
        <v>262</v>
      </c>
      <c r="B25" s="39" t="s">
        <v>249</v>
      </c>
      <c r="C25" s="7">
        <v>43922</v>
      </c>
      <c r="D25" s="39" t="s">
        <v>71</v>
      </c>
      <c r="E25" s="39">
        <v>12756</v>
      </c>
      <c r="F25" s="82">
        <f t="shared" si="0"/>
        <v>12.756</v>
      </c>
      <c r="G25" s="39">
        <f>VLOOKUP(N25,Currecny_M!$A$1:$P$10,2,FALSE)</f>
        <v>54</v>
      </c>
      <c r="H25" s="39">
        <f>MATCH(C25,Currecny_M!$A$1:$P$1,0)</f>
        <v>2</v>
      </c>
      <c r="I25" s="39">
        <f>VLOOKUP(N25,Currecny_M!$A$1:$P$10,MATCH(Database!C25,Currecny_M!$A$1:$P$1,0),FALSE)</f>
        <v>54</v>
      </c>
      <c r="J25" s="82">
        <f t="shared" si="1"/>
        <v>688.82400000000007</v>
      </c>
      <c r="K25" s="39">
        <f>VLOOKUP('Cover page'!$B$6,Currecny_M!$A$1:$P$10,MATCH(Database!C25,Currecny_M!$A$1:$P$1,0),FALSE)</f>
        <v>1</v>
      </c>
      <c r="L25" s="82">
        <f t="shared" si="2"/>
        <v>688.82400000000007</v>
      </c>
      <c r="M25" s="82">
        <f>((E25/$F$1)*VLOOKUP(N25,Currecny_M!$A$1:$P$10,MATCH(Database!C25,Currecny_M!$A$1:$P$1,0),FALSE))/VLOOKUP('Cover page'!$B$6,Currecny_M!$A$1:$P$10,MATCH(Database!C25,Currecny_M!$A$1:$P$1,0),FALSE)</f>
        <v>688.82400000000007</v>
      </c>
      <c r="N25" s="6" t="str">
        <f>VLOOKUP(B25,Master!$A$2:$C$11,3,FALSE)</f>
        <v>CAD</v>
      </c>
      <c r="O25" s="6" t="str">
        <f>VLOOKUP(B25,Master!$A$2:$C$11,2,FALSE)</f>
        <v>America</v>
      </c>
      <c r="P25" s="6"/>
      <c r="Q25" s="39" t="str">
        <f>VLOOKUP(D25,GL_Master!$A$1:$D$80,2,FALSE)</f>
        <v>BS</v>
      </c>
      <c r="R25" s="39" t="str">
        <f>VLOOKUP(D25,GL_Master!$A$1:$D$80,3,FALSE)</f>
        <v>Gross Block</v>
      </c>
      <c r="S25" s="39" t="str">
        <f>VLOOKUP(D25,GL_Master!$A$1:$D$80,4,FALSE)</f>
        <v>Tangible Fixed assets</v>
      </c>
    </row>
    <row r="26" spans="1:19" x14ac:dyDescent="0.25">
      <c r="A26" s="39" t="s">
        <v>262</v>
      </c>
      <c r="B26" s="39" t="s">
        <v>249</v>
      </c>
      <c r="C26" s="7">
        <v>43922</v>
      </c>
      <c r="D26" s="39" t="s">
        <v>72</v>
      </c>
      <c r="E26" s="39">
        <v>104</v>
      </c>
      <c r="F26" s="82">
        <f t="shared" si="0"/>
        <v>0.104</v>
      </c>
      <c r="G26" s="39">
        <f>VLOOKUP(N26,Currecny_M!$A$1:$P$10,2,FALSE)</f>
        <v>54</v>
      </c>
      <c r="H26" s="39">
        <f>MATCH(C26,Currecny_M!$A$1:$P$1,0)</f>
        <v>2</v>
      </c>
      <c r="I26" s="39">
        <f>VLOOKUP(N26,Currecny_M!$A$1:$P$10,MATCH(Database!C26,Currecny_M!$A$1:$P$1,0),FALSE)</f>
        <v>54</v>
      </c>
      <c r="J26" s="82">
        <f t="shared" si="1"/>
        <v>5.6159999999999997</v>
      </c>
      <c r="K26" s="39">
        <f>VLOOKUP('Cover page'!$B$6,Currecny_M!$A$1:$P$10,MATCH(Database!C26,Currecny_M!$A$1:$P$1,0),FALSE)</f>
        <v>1</v>
      </c>
      <c r="L26" s="82">
        <f t="shared" si="2"/>
        <v>5.6159999999999997</v>
      </c>
      <c r="M26" s="82">
        <f>((E26/$F$1)*VLOOKUP(N26,Currecny_M!$A$1:$P$10,MATCH(Database!C26,Currecny_M!$A$1:$P$1,0),FALSE))/VLOOKUP('Cover page'!$B$6,Currecny_M!$A$1:$P$10,MATCH(Database!C26,Currecny_M!$A$1:$P$1,0),FALSE)</f>
        <v>5.6159999999999997</v>
      </c>
      <c r="N26" s="6" t="str">
        <f>VLOOKUP(B26,Master!$A$2:$C$11,3,FALSE)</f>
        <v>CAD</v>
      </c>
      <c r="O26" s="6" t="str">
        <f>VLOOKUP(B26,Master!$A$2:$C$11,2,FALSE)</f>
        <v>America</v>
      </c>
      <c r="P26" s="6"/>
      <c r="Q26" s="39" t="str">
        <f>VLOOKUP(D26,GL_Master!$A$1:$D$80,2,FALSE)</f>
        <v>BS</v>
      </c>
      <c r="R26" s="39" t="str">
        <f>VLOOKUP(D26,GL_Master!$A$1:$D$80,3,FALSE)</f>
        <v>Gross Block</v>
      </c>
      <c r="S26" s="39" t="str">
        <f>VLOOKUP(D26,GL_Master!$A$1:$D$80,4,FALSE)</f>
        <v>Tangible Fixed assets</v>
      </c>
    </row>
    <row r="27" spans="1:19" x14ac:dyDescent="0.25">
      <c r="A27" s="39" t="s">
        <v>262</v>
      </c>
      <c r="B27" s="39" t="s">
        <v>249</v>
      </c>
      <c r="C27" s="7">
        <v>43922</v>
      </c>
      <c r="D27" s="39" t="s">
        <v>73</v>
      </c>
      <c r="E27" s="39">
        <v>52</v>
      </c>
      <c r="F27" s="82">
        <f t="shared" si="0"/>
        <v>5.1999999999999998E-2</v>
      </c>
      <c r="G27" s="39">
        <f>VLOOKUP(N27,Currecny_M!$A$1:$P$10,2,FALSE)</f>
        <v>54</v>
      </c>
      <c r="H27" s="39">
        <f>MATCH(C27,Currecny_M!$A$1:$P$1,0)</f>
        <v>2</v>
      </c>
      <c r="I27" s="39">
        <f>VLOOKUP(N27,Currecny_M!$A$1:$P$10,MATCH(Database!C27,Currecny_M!$A$1:$P$1,0),FALSE)</f>
        <v>54</v>
      </c>
      <c r="J27" s="82">
        <f t="shared" si="1"/>
        <v>2.8079999999999998</v>
      </c>
      <c r="K27" s="39">
        <f>VLOOKUP('Cover page'!$B$6,Currecny_M!$A$1:$P$10,MATCH(Database!C27,Currecny_M!$A$1:$P$1,0),FALSE)</f>
        <v>1</v>
      </c>
      <c r="L27" s="82">
        <f t="shared" si="2"/>
        <v>2.8079999999999998</v>
      </c>
      <c r="M27" s="82">
        <f>((E27/$F$1)*VLOOKUP(N27,Currecny_M!$A$1:$P$10,MATCH(Database!C27,Currecny_M!$A$1:$P$1,0),FALSE))/VLOOKUP('Cover page'!$B$6,Currecny_M!$A$1:$P$10,MATCH(Database!C27,Currecny_M!$A$1:$P$1,0),FALSE)</f>
        <v>2.8079999999999998</v>
      </c>
      <c r="N27" s="6" t="str">
        <f>VLOOKUP(B27,Master!$A$2:$C$11,3,FALSE)</f>
        <v>CAD</v>
      </c>
      <c r="O27" s="6" t="str">
        <f>VLOOKUP(B27,Master!$A$2:$C$11,2,FALSE)</f>
        <v>America</v>
      </c>
      <c r="P27" s="6"/>
      <c r="Q27" s="39" t="str">
        <f>VLOOKUP(D27,GL_Master!$A$1:$D$80,2,FALSE)</f>
        <v>BS</v>
      </c>
      <c r="R27" s="39" t="str">
        <f>VLOOKUP(D27,GL_Master!$A$1:$D$80,3,FALSE)</f>
        <v>Gross Block</v>
      </c>
      <c r="S27" s="39" t="str">
        <f>VLOOKUP(D27,GL_Master!$A$1:$D$80,4,FALSE)</f>
        <v>Tangible Fixed assets</v>
      </c>
    </row>
    <row r="28" spans="1:19" x14ac:dyDescent="0.25">
      <c r="A28" s="39" t="s">
        <v>262</v>
      </c>
      <c r="B28" s="39" t="s">
        <v>249</v>
      </c>
      <c r="C28" s="7">
        <v>43922</v>
      </c>
      <c r="D28" s="39" t="s">
        <v>74</v>
      </c>
      <c r="E28" s="39">
        <v>-12237</v>
      </c>
      <c r="F28" s="82">
        <f t="shared" si="0"/>
        <v>-12.237</v>
      </c>
      <c r="G28" s="39">
        <f>VLOOKUP(N28,Currecny_M!$A$1:$P$10,2,FALSE)</f>
        <v>54</v>
      </c>
      <c r="H28" s="39">
        <f>MATCH(C28,Currecny_M!$A$1:$P$1,0)</f>
        <v>2</v>
      </c>
      <c r="I28" s="39">
        <f>VLOOKUP(N28,Currecny_M!$A$1:$P$10,MATCH(Database!C28,Currecny_M!$A$1:$P$1,0),FALSE)</f>
        <v>54</v>
      </c>
      <c r="J28" s="82">
        <f t="shared" si="1"/>
        <v>-660.798</v>
      </c>
      <c r="K28" s="39">
        <f>VLOOKUP('Cover page'!$B$6,Currecny_M!$A$1:$P$10,MATCH(Database!C28,Currecny_M!$A$1:$P$1,0),FALSE)</f>
        <v>1</v>
      </c>
      <c r="L28" s="82">
        <f t="shared" si="2"/>
        <v>-660.798</v>
      </c>
      <c r="M28" s="82">
        <f>((E28/$F$1)*VLOOKUP(N28,Currecny_M!$A$1:$P$10,MATCH(Database!C28,Currecny_M!$A$1:$P$1,0),FALSE))/VLOOKUP('Cover page'!$B$6,Currecny_M!$A$1:$P$10,MATCH(Database!C28,Currecny_M!$A$1:$P$1,0),FALSE)</f>
        <v>-660.798</v>
      </c>
      <c r="N28" s="6" t="str">
        <f>VLOOKUP(B28,Master!$A$2:$C$11,3,FALSE)</f>
        <v>CAD</v>
      </c>
      <c r="O28" s="6" t="str">
        <f>VLOOKUP(B28,Master!$A$2:$C$11,2,FALSE)</f>
        <v>America</v>
      </c>
      <c r="P28" s="6"/>
      <c r="Q28" s="39" t="str">
        <f>VLOOKUP(D28,GL_Master!$A$1:$D$80,2,FALSE)</f>
        <v>BS</v>
      </c>
      <c r="R28" s="39" t="str">
        <f>VLOOKUP(D28,GL_Master!$A$1:$D$80,3,FALSE)</f>
        <v>Accumulated Depreciation</v>
      </c>
      <c r="S28" s="39" t="str">
        <f>VLOOKUP(D28,GL_Master!$A$1:$D$80,4,FALSE)</f>
        <v>Accumulated Depreciation</v>
      </c>
    </row>
    <row r="29" spans="1:19" x14ac:dyDescent="0.25">
      <c r="A29" s="39" t="s">
        <v>262</v>
      </c>
      <c r="B29" s="39" t="s">
        <v>249</v>
      </c>
      <c r="C29" s="7">
        <v>43922</v>
      </c>
      <c r="D29" s="39" t="s">
        <v>21</v>
      </c>
      <c r="E29" s="39">
        <v>1037</v>
      </c>
      <c r="F29" s="82">
        <f t="shared" si="0"/>
        <v>1.0369999999999999</v>
      </c>
      <c r="G29" s="39">
        <f>VLOOKUP(N29,Currecny_M!$A$1:$P$10,2,FALSE)</f>
        <v>54</v>
      </c>
      <c r="H29" s="39">
        <f>MATCH(C29,Currecny_M!$A$1:$P$1,0)</f>
        <v>2</v>
      </c>
      <c r="I29" s="39">
        <f>VLOOKUP(N29,Currecny_M!$A$1:$P$10,MATCH(Database!C29,Currecny_M!$A$1:$P$1,0),FALSE)</f>
        <v>54</v>
      </c>
      <c r="J29" s="82">
        <f t="shared" si="1"/>
        <v>55.997999999999998</v>
      </c>
      <c r="K29" s="39">
        <f>VLOOKUP('Cover page'!$B$6,Currecny_M!$A$1:$P$10,MATCH(Database!C29,Currecny_M!$A$1:$P$1,0),FALSE)</f>
        <v>1</v>
      </c>
      <c r="L29" s="82">
        <f t="shared" si="2"/>
        <v>55.997999999999998</v>
      </c>
      <c r="M29" s="82">
        <f>((E29/$F$1)*VLOOKUP(N29,Currecny_M!$A$1:$P$10,MATCH(Database!C29,Currecny_M!$A$1:$P$1,0),FALSE))/VLOOKUP('Cover page'!$B$6,Currecny_M!$A$1:$P$10,MATCH(Database!C29,Currecny_M!$A$1:$P$1,0),FALSE)</f>
        <v>55.997999999999998</v>
      </c>
      <c r="N29" s="6" t="str">
        <f>VLOOKUP(B29,Master!$A$2:$C$11,3,FALSE)</f>
        <v>CAD</v>
      </c>
      <c r="O29" s="6" t="str">
        <f>VLOOKUP(B29,Master!$A$2:$C$11,2,FALSE)</f>
        <v>America</v>
      </c>
      <c r="P29" s="6"/>
      <c r="Q29" s="39" t="str">
        <f>VLOOKUP(D29,GL_Master!$A$1:$D$80,2,FALSE)</f>
        <v>BS</v>
      </c>
      <c r="R29" s="39" t="str">
        <f>VLOOKUP(D29,GL_Master!$A$1:$D$80,3,FALSE)</f>
        <v>Gross Block</v>
      </c>
      <c r="S29" s="39" t="str">
        <f>VLOOKUP(D29,GL_Master!$A$1:$D$80,4,FALSE)</f>
        <v>Tangible Fixed assets</v>
      </c>
    </row>
    <row r="30" spans="1:19" x14ac:dyDescent="0.25">
      <c r="A30" s="39" t="s">
        <v>262</v>
      </c>
      <c r="B30" s="39" t="s">
        <v>249</v>
      </c>
      <c r="C30" s="7">
        <v>43922</v>
      </c>
      <c r="D30" s="39" t="s">
        <v>27</v>
      </c>
      <c r="E30" s="39">
        <v>2333</v>
      </c>
      <c r="F30" s="82">
        <f t="shared" si="0"/>
        <v>2.3330000000000002</v>
      </c>
      <c r="G30" s="39">
        <f>VLOOKUP(N30,Currecny_M!$A$1:$P$10,2,FALSE)</f>
        <v>54</v>
      </c>
      <c r="H30" s="39">
        <f>MATCH(C30,Currecny_M!$A$1:$P$1,0)</f>
        <v>2</v>
      </c>
      <c r="I30" s="39">
        <f>VLOOKUP(N30,Currecny_M!$A$1:$P$10,MATCH(Database!C30,Currecny_M!$A$1:$P$1,0),FALSE)</f>
        <v>54</v>
      </c>
      <c r="J30" s="82">
        <f t="shared" si="1"/>
        <v>125.98200000000001</v>
      </c>
      <c r="K30" s="39">
        <f>VLOOKUP('Cover page'!$B$6,Currecny_M!$A$1:$P$10,MATCH(Database!C30,Currecny_M!$A$1:$P$1,0),FALSE)</f>
        <v>1</v>
      </c>
      <c r="L30" s="82">
        <f t="shared" si="2"/>
        <v>125.98200000000001</v>
      </c>
      <c r="M30" s="82">
        <f>((E30/$F$1)*VLOOKUP(N30,Currecny_M!$A$1:$P$10,MATCH(Database!C30,Currecny_M!$A$1:$P$1,0),FALSE))/VLOOKUP('Cover page'!$B$6,Currecny_M!$A$1:$P$10,MATCH(Database!C30,Currecny_M!$A$1:$P$1,0),FALSE)</f>
        <v>125.98200000000001</v>
      </c>
      <c r="N30" s="6" t="str">
        <f>VLOOKUP(B30,Master!$A$2:$C$11,3,FALSE)</f>
        <v>CAD</v>
      </c>
      <c r="O30" s="6" t="str">
        <f>VLOOKUP(B30,Master!$A$2:$C$11,2,FALSE)</f>
        <v>America</v>
      </c>
      <c r="P30" s="6"/>
      <c r="Q30" s="39" t="str">
        <f>VLOOKUP(D30,GL_Master!$A$1:$D$80,2,FALSE)</f>
        <v>BS</v>
      </c>
      <c r="R30" s="39" t="str">
        <f>VLOOKUP(D30,GL_Master!$A$1:$D$80,3,FALSE)</f>
        <v>Gross Block</v>
      </c>
      <c r="S30" s="39" t="str">
        <f>VLOOKUP(D30,GL_Master!$A$1:$D$80,4,FALSE)</f>
        <v>Tangible Fixed assets</v>
      </c>
    </row>
    <row r="31" spans="1:19" x14ac:dyDescent="0.25">
      <c r="A31" s="39" t="s">
        <v>262</v>
      </c>
      <c r="B31" s="39" t="s">
        <v>249</v>
      </c>
      <c r="C31" s="7">
        <v>43922</v>
      </c>
      <c r="D31" s="39" t="s">
        <v>75</v>
      </c>
      <c r="E31" s="39">
        <v>-52</v>
      </c>
      <c r="F31" s="82">
        <f t="shared" si="0"/>
        <v>-5.1999999999999998E-2</v>
      </c>
      <c r="G31" s="39">
        <f>VLOOKUP(N31,Currecny_M!$A$1:$P$10,2,FALSE)</f>
        <v>54</v>
      </c>
      <c r="H31" s="39">
        <f>MATCH(C31,Currecny_M!$A$1:$P$1,0)</f>
        <v>2</v>
      </c>
      <c r="I31" s="39">
        <f>VLOOKUP(N31,Currecny_M!$A$1:$P$10,MATCH(Database!C31,Currecny_M!$A$1:$P$1,0),FALSE)</f>
        <v>54</v>
      </c>
      <c r="J31" s="82">
        <f t="shared" si="1"/>
        <v>-2.8079999999999998</v>
      </c>
      <c r="K31" s="39">
        <f>VLOOKUP('Cover page'!$B$6,Currecny_M!$A$1:$P$10,MATCH(Database!C31,Currecny_M!$A$1:$P$1,0),FALSE)</f>
        <v>1</v>
      </c>
      <c r="L31" s="82">
        <f t="shared" si="2"/>
        <v>-2.8079999999999998</v>
      </c>
      <c r="M31" s="82">
        <f>((E31/$F$1)*VLOOKUP(N31,Currecny_M!$A$1:$P$10,MATCH(Database!C31,Currecny_M!$A$1:$P$1,0),FALSE))/VLOOKUP('Cover page'!$B$6,Currecny_M!$A$1:$P$10,MATCH(Database!C31,Currecny_M!$A$1:$P$1,0),FALSE)</f>
        <v>-2.8079999999999998</v>
      </c>
      <c r="N31" s="6" t="str">
        <f>VLOOKUP(B31,Master!$A$2:$C$11,3,FALSE)</f>
        <v>CAD</v>
      </c>
      <c r="O31" s="6" t="str">
        <f>VLOOKUP(B31,Master!$A$2:$C$11,2,FALSE)</f>
        <v>America</v>
      </c>
      <c r="P31" s="6"/>
      <c r="Q31" s="39" t="str">
        <f>VLOOKUP(D31,GL_Master!$A$1:$D$80,2,FALSE)</f>
        <v>BS</v>
      </c>
      <c r="R31" s="39" t="str">
        <f>VLOOKUP(D31,GL_Master!$A$1:$D$80,3,FALSE)</f>
        <v>Gross Block</v>
      </c>
      <c r="S31" s="39" t="str">
        <f>VLOOKUP(D31,GL_Master!$A$1:$D$80,4,FALSE)</f>
        <v>Tangible Fixed assets</v>
      </c>
    </row>
    <row r="32" spans="1:19" x14ac:dyDescent="0.25">
      <c r="A32" s="39" t="s">
        <v>262</v>
      </c>
      <c r="B32" s="39" t="s">
        <v>249</v>
      </c>
      <c r="C32" s="7">
        <v>43922</v>
      </c>
      <c r="D32" s="39" t="s">
        <v>76</v>
      </c>
      <c r="E32" s="39">
        <v>1296</v>
      </c>
      <c r="F32" s="82">
        <f t="shared" si="0"/>
        <v>1.296</v>
      </c>
      <c r="G32" s="39">
        <f>VLOOKUP(N32,Currecny_M!$A$1:$P$10,2,FALSE)</f>
        <v>54</v>
      </c>
      <c r="H32" s="39">
        <f>MATCH(C32,Currecny_M!$A$1:$P$1,0)</f>
        <v>2</v>
      </c>
      <c r="I32" s="39">
        <f>VLOOKUP(N32,Currecny_M!$A$1:$P$10,MATCH(Database!C32,Currecny_M!$A$1:$P$1,0),FALSE)</f>
        <v>54</v>
      </c>
      <c r="J32" s="82">
        <f t="shared" si="1"/>
        <v>69.984000000000009</v>
      </c>
      <c r="K32" s="39">
        <f>VLOOKUP('Cover page'!$B$6,Currecny_M!$A$1:$P$10,MATCH(Database!C32,Currecny_M!$A$1:$P$1,0),FALSE)</f>
        <v>1</v>
      </c>
      <c r="L32" s="82">
        <f t="shared" si="2"/>
        <v>69.984000000000009</v>
      </c>
      <c r="M32" s="82">
        <f>((E32/$F$1)*VLOOKUP(N32,Currecny_M!$A$1:$P$10,MATCH(Database!C32,Currecny_M!$A$1:$P$1,0),FALSE))/VLOOKUP('Cover page'!$B$6,Currecny_M!$A$1:$P$10,MATCH(Database!C32,Currecny_M!$A$1:$P$1,0),FALSE)</f>
        <v>69.984000000000009</v>
      </c>
      <c r="N32" s="6" t="str">
        <f>VLOOKUP(B32,Master!$A$2:$C$11,3,FALSE)</f>
        <v>CAD</v>
      </c>
      <c r="O32" s="6" t="str">
        <f>VLOOKUP(B32,Master!$A$2:$C$11,2,FALSE)</f>
        <v>America</v>
      </c>
      <c r="P32" s="6"/>
      <c r="Q32" s="39" t="str">
        <f>VLOOKUP(D32,GL_Master!$A$1:$D$80,2,FALSE)</f>
        <v>BS</v>
      </c>
      <c r="R32" s="39" t="str">
        <f>VLOOKUP(D32,GL_Master!$A$1:$D$80,3,FALSE)</f>
        <v>Inventories</v>
      </c>
      <c r="S32" s="39" t="str">
        <f>VLOOKUP(D32,GL_Master!$A$1:$D$80,4,FALSE)</f>
        <v>Inventory</v>
      </c>
    </row>
    <row r="33" spans="1:19" x14ac:dyDescent="0.25">
      <c r="A33" s="39" t="s">
        <v>262</v>
      </c>
      <c r="B33" s="39" t="s">
        <v>249</v>
      </c>
      <c r="C33" s="7">
        <v>43922</v>
      </c>
      <c r="D33" s="39" t="s">
        <v>77</v>
      </c>
      <c r="E33" s="39">
        <v>3267</v>
      </c>
      <c r="F33" s="82">
        <f t="shared" si="0"/>
        <v>3.2669999999999999</v>
      </c>
      <c r="G33" s="39">
        <f>VLOOKUP(N33,Currecny_M!$A$1:$P$10,2,FALSE)</f>
        <v>54</v>
      </c>
      <c r="H33" s="39">
        <f>MATCH(C33,Currecny_M!$A$1:$P$1,0)</f>
        <v>2</v>
      </c>
      <c r="I33" s="39">
        <f>VLOOKUP(N33,Currecny_M!$A$1:$P$10,MATCH(Database!C33,Currecny_M!$A$1:$P$1,0),FALSE)</f>
        <v>54</v>
      </c>
      <c r="J33" s="82">
        <f t="shared" si="1"/>
        <v>176.41800000000001</v>
      </c>
      <c r="K33" s="39">
        <f>VLOOKUP('Cover page'!$B$6,Currecny_M!$A$1:$P$10,MATCH(Database!C33,Currecny_M!$A$1:$P$1,0),FALSE)</f>
        <v>1</v>
      </c>
      <c r="L33" s="82">
        <f t="shared" si="2"/>
        <v>176.41800000000001</v>
      </c>
      <c r="M33" s="82">
        <f>((E33/$F$1)*VLOOKUP(N33,Currecny_M!$A$1:$P$10,MATCH(Database!C33,Currecny_M!$A$1:$P$1,0),FALSE))/VLOOKUP('Cover page'!$B$6,Currecny_M!$A$1:$P$10,MATCH(Database!C33,Currecny_M!$A$1:$P$1,0),FALSE)</f>
        <v>176.41800000000001</v>
      </c>
      <c r="N33" s="6" t="str">
        <f>VLOOKUP(B33,Master!$A$2:$C$11,3,FALSE)</f>
        <v>CAD</v>
      </c>
      <c r="O33" s="6" t="str">
        <f>VLOOKUP(B33,Master!$A$2:$C$11,2,FALSE)</f>
        <v>America</v>
      </c>
      <c r="P33" s="6"/>
      <c r="Q33" s="39" t="str">
        <f>VLOOKUP(D33,GL_Master!$A$1:$D$80,2,FALSE)</f>
        <v>BS</v>
      </c>
      <c r="R33" s="39" t="str">
        <f>VLOOKUP(D33,GL_Master!$A$1:$D$80,3,FALSE)</f>
        <v>Inventories</v>
      </c>
      <c r="S33" s="39" t="str">
        <f>VLOOKUP(D33,GL_Master!$A$1:$D$80,4,FALSE)</f>
        <v>Inventory</v>
      </c>
    </row>
    <row r="34" spans="1:19" x14ac:dyDescent="0.25">
      <c r="A34" s="39" t="s">
        <v>262</v>
      </c>
      <c r="B34" s="39" t="s">
        <v>249</v>
      </c>
      <c r="C34" s="7">
        <v>43922</v>
      </c>
      <c r="D34" s="39" t="s">
        <v>2</v>
      </c>
      <c r="E34" s="39">
        <v>333511</v>
      </c>
      <c r="F34" s="82">
        <f t="shared" si="0"/>
        <v>333.51100000000002</v>
      </c>
      <c r="G34" s="39">
        <f>VLOOKUP(N34,Currecny_M!$A$1:$P$10,2,FALSE)</f>
        <v>54</v>
      </c>
      <c r="H34" s="39">
        <f>MATCH(C34,Currecny_M!$A$1:$P$1,0)</f>
        <v>2</v>
      </c>
      <c r="I34" s="39">
        <f>VLOOKUP(N34,Currecny_M!$A$1:$P$10,MATCH(Database!C34,Currecny_M!$A$1:$P$1,0),FALSE)</f>
        <v>54</v>
      </c>
      <c r="J34" s="82">
        <f t="shared" si="1"/>
        <v>18009.594000000001</v>
      </c>
      <c r="K34" s="39">
        <f>VLOOKUP('Cover page'!$B$6,Currecny_M!$A$1:$P$10,MATCH(Database!C34,Currecny_M!$A$1:$P$1,0),FALSE)</f>
        <v>1</v>
      </c>
      <c r="L34" s="82">
        <f t="shared" si="2"/>
        <v>18009.594000000001</v>
      </c>
      <c r="M34" s="82">
        <f>((E34/$F$1)*VLOOKUP(N34,Currecny_M!$A$1:$P$10,MATCH(Database!C34,Currecny_M!$A$1:$P$1,0),FALSE))/VLOOKUP('Cover page'!$B$6,Currecny_M!$A$1:$P$10,MATCH(Database!C34,Currecny_M!$A$1:$P$1,0),FALSE)</f>
        <v>18009.594000000001</v>
      </c>
      <c r="N34" s="6" t="str">
        <f>VLOOKUP(B34,Master!$A$2:$C$11,3,FALSE)</f>
        <v>CAD</v>
      </c>
      <c r="O34" s="6" t="str">
        <f>VLOOKUP(B34,Master!$A$2:$C$11,2,FALSE)</f>
        <v>America</v>
      </c>
      <c r="P34" s="6"/>
      <c r="Q34" s="39" t="str">
        <f>VLOOKUP(D34,GL_Master!$A$1:$D$80,2,FALSE)</f>
        <v>BS</v>
      </c>
      <c r="R34" s="39" t="str">
        <f>VLOOKUP(D34,GL_Master!$A$1:$D$80,3,FALSE)</f>
        <v>Trade receivables</v>
      </c>
      <c r="S34" s="39" t="str">
        <f>VLOOKUP(D34,GL_Master!$A$1:$D$80,4,FALSE)</f>
        <v>Unsecured, considered good</v>
      </c>
    </row>
    <row r="35" spans="1:19" x14ac:dyDescent="0.25">
      <c r="A35" s="39" t="s">
        <v>262</v>
      </c>
      <c r="B35" s="39" t="s">
        <v>249</v>
      </c>
      <c r="C35" s="7">
        <v>43922</v>
      </c>
      <c r="D35" s="39" t="s">
        <v>78</v>
      </c>
      <c r="E35" s="39">
        <v>52</v>
      </c>
      <c r="F35" s="82">
        <f t="shared" si="0"/>
        <v>5.1999999999999998E-2</v>
      </c>
      <c r="G35" s="39">
        <f>VLOOKUP(N35,Currecny_M!$A$1:$P$10,2,FALSE)</f>
        <v>54</v>
      </c>
      <c r="H35" s="39">
        <f>MATCH(C35,Currecny_M!$A$1:$P$1,0)</f>
        <v>2</v>
      </c>
      <c r="I35" s="39">
        <f>VLOOKUP(N35,Currecny_M!$A$1:$P$10,MATCH(Database!C35,Currecny_M!$A$1:$P$1,0),FALSE)</f>
        <v>54</v>
      </c>
      <c r="J35" s="82">
        <f t="shared" si="1"/>
        <v>2.8079999999999998</v>
      </c>
      <c r="K35" s="39">
        <f>VLOOKUP('Cover page'!$B$6,Currecny_M!$A$1:$P$10,MATCH(Database!C35,Currecny_M!$A$1:$P$1,0),FALSE)</f>
        <v>1</v>
      </c>
      <c r="L35" s="82">
        <f t="shared" si="2"/>
        <v>2.8079999999999998</v>
      </c>
      <c r="M35" s="82">
        <f>((E35/$F$1)*VLOOKUP(N35,Currecny_M!$A$1:$P$10,MATCH(Database!C35,Currecny_M!$A$1:$P$1,0),FALSE))/VLOOKUP('Cover page'!$B$6,Currecny_M!$A$1:$P$10,MATCH(Database!C35,Currecny_M!$A$1:$P$1,0),FALSE)</f>
        <v>2.8079999999999998</v>
      </c>
      <c r="N35" s="6" t="str">
        <f>VLOOKUP(B35,Master!$A$2:$C$11,3,FALSE)</f>
        <v>CAD</v>
      </c>
      <c r="O35" s="6" t="str">
        <f>VLOOKUP(B35,Master!$A$2:$C$11,2,FALSE)</f>
        <v>America</v>
      </c>
      <c r="P35" s="6"/>
      <c r="Q35" s="39" t="str">
        <f>VLOOKUP(D35,GL_Master!$A$1:$D$80,2,FALSE)</f>
        <v>BS</v>
      </c>
      <c r="R35" s="39" t="str">
        <f>VLOOKUP(D35,GL_Master!$A$1:$D$80,3,FALSE)</f>
        <v>Cash &amp; Bank Balances</v>
      </c>
      <c r="S35" s="39" t="str">
        <f>VLOOKUP(D35,GL_Master!$A$1:$D$80,4,FALSE)</f>
        <v>Cash In hand</v>
      </c>
    </row>
    <row r="36" spans="1:19" x14ac:dyDescent="0.25">
      <c r="A36" s="39" t="s">
        <v>262</v>
      </c>
      <c r="B36" s="39" t="s">
        <v>249</v>
      </c>
      <c r="C36" s="7">
        <v>43922</v>
      </c>
      <c r="D36" s="39" t="s">
        <v>79</v>
      </c>
      <c r="E36" s="39">
        <v>-12963</v>
      </c>
      <c r="F36" s="82">
        <f t="shared" si="0"/>
        <v>-12.962999999999999</v>
      </c>
      <c r="G36" s="39">
        <f>VLOOKUP(N36,Currecny_M!$A$1:$P$10,2,FALSE)</f>
        <v>54</v>
      </c>
      <c r="H36" s="39">
        <f>MATCH(C36,Currecny_M!$A$1:$P$1,0)</f>
        <v>2</v>
      </c>
      <c r="I36" s="39">
        <f>VLOOKUP(N36,Currecny_M!$A$1:$P$10,MATCH(Database!C36,Currecny_M!$A$1:$P$1,0),FALSE)</f>
        <v>54</v>
      </c>
      <c r="J36" s="82">
        <f t="shared" si="1"/>
        <v>-700.00199999999995</v>
      </c>
      <c r="K36" s="39">
        <f>VLOOKUP('Cover page'!$B$6,Currecny_M!$A$1:$P$10,MATCH(Database!C36,Currecny_M!$A$1:$P$1,0),FALSE)</f>
        <v>1</v>
      </c>
      <c r="L36" s="82">
        <f t="shared" si="2"/>
        <v>-700.00199999999995</v>
      </c>
      <c r="M36" s="82">
        <f>((E36/$F$1)*VLOOKUP(N36,Currecny_M!$A$1:$P$10,MATCH(Database!C36,Currecny_M!$A$1:$P$1,0),FALSE))/VLOOKUP('Cover page'!$B$6,Currecny_M!$A$1:$P$10,MATCH(Database!C36,Currecny_M!$A$1:$P$1,0),FALSE)</f>
        <v>-700.00199999999995</v>
      </c>
      <c r="N36" s="6" t="str">
        <f>VLOOKUP(B36,Master!$A$2:$C$11,3,FALSE)</f>
        <v>CAD</v>
      </c>
      <c r="O36" s="6" t="str">
        <f>VLOOKUP(B36,Master!$A$2:$C$11,2,FALSE)</f>
        <v>America</v>
      </c>
      <c r="P36" s="6"/>
      <c r="Q36" s="39" t="str">
        <f>VLOOKUP(D36,GL_Master!$A$1:$D$80,2,FALSE)</f>
        <v>BS</v>
      </c>
      <c r="R36" s="39" t="str">
        <f>VLOOKUP(D36,GL_Master!$A$1:$D$80,3,FALSE)</f>
        <v>Loan Fund</v>
      </c>
      <c r="S36" s="39" t="str">
        <f>VLOOKUP(D36,GL_Master!$A$1:$D$80,4,FALSE)</f>
        <v>Term Loan</v>
      </c>
    </row>
    <row r="37" spans="1:19" x14ac:dyDescent="0.25">
      <c r="A37" s="39" t="s">
        <v>262</v>
      </c>
      <c r="B37" s="39" t="s">
        <v>249</v>
      </c>
      <c r="C37" s="7">
        <v>43922</v>
      </c>
      <c r="D37" s="39" t="s">
        <v>80</v>
      </c>
      <c r="E37" s="39">
        <v>363</v>
      </c>
      <c r="F37" s="82">
        <f t="shared" si="0"/>
        <v>0.36299999999999999</v>
      </c>
      <c r="G37" s="39">
        <f>VLOOKUP(N37,Currecny_M!$A$1:$P$10,2,FALSE)</f>
        <v>54</v>
      </c>
      <c r="H37" s="39">
        <f>MATCH(C37,Currecny_M!$A$1:$P$1,0)</f>
        <v>2</v>
      </c>
      <c r="I37" s="39">
        <f>VLOOKUP(N37,Currecny_M!$A$1:$P$10,MATCH(Database!C37,Currecny_M!$A$1:$P$1,0),FALSE)</f>
        <v>54</v>
      </c>
      <c r="J37" s="82">
        <f t="shared" si="1"/>
        <v>19.602</v>
      </c>
      <c r="K37" s="39">
        <f>VLOOKUP('Cover page'!$B$6,Currecny_M!$A$1:$P$10,MATCH(Database!C37,Currecny_M!$A$1:$P$1,0),FALSE)</f>
        <v>1</v>
      </c>
      <c r="L37" s="82">
        <f t="shared" si="2"/>
        <v>19.602</v>
      </c>
      <c r="M37" s="82">
        <f>((E37/$F$1)*VLOOKUP(N37,Currecny_M!$A$1:$P$10,MATCH(Database!C37,Currecny_M!$A$1:$P$1,0),FALSE))/VLOOKUP('Cover page'!$B$6,Currecny_M!$A$1:$P$10,MATCH(Database!C37,Currecny_M!$A$1:$P$1,0),FALSE)</f>
        <v>19.602</v>
      </c>
      <c r="N37" s="6" t="str">
        <f>VLOOKUP(B37,Master!$A$2:$C$11,3,FALSE)</f>
        <v>CAD</v>
      </c>
      <c r="O37" s="6" t="str">
        <f>VLOOKUP(B37,Master!$A$2:$C$11,2,FALSE)</f>
        <v>America</v>
      </c>
      <c r="P37" s="6"/>
      <c r="Q37" s="39" t="str">
        <f>VLOOKUP(D37,GL_Master!$A$1:$D$80,2,FALSE)</f>
        <v>BS</v>
      </c>
      <c r="R37" s="39" t="str">
        <f>VLOOKUP(D37,GL_Master!$A$1:$D$80,3,FALSE)</f>
        <v>Cash &amp; Bank Balances</v>
      </c>
      <c r="S37" s="39" t="str">
        <f>VLOOKUP(D37,GL_Master!$A$1:$D$80,4,FALSE)</f>
        <v xml:space="preserve">      On Current Accounts</v>
      </c>
    </row>
    <row r="38" spans="1:19" x14ac:dyDescent="0.25">
      <c r="A38" s="39" t="s">
        <v>262</v>
      </c>
      <c r="B38" s="39" t="s">
        <v>249</v>
      </c>
      <c r="C38" s="7">
        <v>43922</v>
      </c>
      <c r="D38" s="39" t="s">
        <v>81</v>
      </c>
      <c r="E38" s="39">
        <v>26133</v>
      </c>
      <c r="F38" s="82">
        <f t="shared" si="0"/>
        <v>26.132999999999999</v>
      </c>
      <c r="G38" s="39">
        <f>VLOOKUP(N38,Currecny_M!$A$1:$P$10,2,FALSE)</f>
        <v>54</v>
      </c>
      <c r="H38" s="39">
        <f>MATCH(C38,Currecny_M!$A$1:$P$1,0)</f>
        <v>2</v>
      </c>
      <c r="I38" s="39">
        <f>VLOOKUP(N38,Currecny_M!$A$1:$P$10,MATCH(Database!C38,Currecny_M!$A$1:$P$1,0),FALSE)</f>
        <v>54</v>
      </c>
      <c r="J38" s="82">
        <f t="shared" si="1"/>
        <v>1411.182</v>
      </c>
      <c r="K38" s="39">
        <f>VLOOKUP('Cover page'!$B$6,Currecny_M!$A$1:$P$10,MATCH(Database!C38,Currecny_M!$A$1:$P$1,0),FALSE)</f>
        <v>1</v>
      </c>
      <c r="L38" s="82">
        <f t="shared" si="2"/>
        <v>1411.182</v>
      </c>
      <c r="M38" s="82">
        <f>((E38/$F$1)*VLOOKUP(N38,Currecny_M!$A$1:$P$10,MATCH(Database!C38,Currecny_M!$A$1:$P$1,0),FALSE))/VLOOKUP('Cover page'!$B$6,Currecny_M!$A$1:$P$10,MATCH(Database!C38,Currecny_M!$A$1:$P$1,0),FALSE)</f>
        <v>1411.182</v>
      </c>
      <c r="N38" s="6" t="str">
        <f>VLOOKUP(B38,Master!$A$2:$C$11,3,FALSE)</f>
        <v>CAD</v>
      </c>
      <c r="O38" s="6" t="str">
        <f>VLOOKUP(B38,Master!$A$2:$C$11,2,FALSE)</f>
        <v>America</v>
      </c>
      <c r="P38" s="6"/>
      <c r="Q38" s="39" t="str">
        <f>VLOOKUP(D38,GL_Master!$A$1:$D$80,2,FALSE)</f>
        <v>BS</v>
      </c>
      <c r="R38" s="39" t="str">
        <f>VLOOKUP(D38,GL_Master!$A$1:$D$80,3,FALSE)</f>
        <v>Other Current Assets</v>
      </c>
      <c r="S38" s="39" t="str">
        <f>VLOOKUP(D38,GL_Master!$A$1:$D$80,4,FALSE)</f>
        <v>Advance tax recoverable (net of provision )</v>
      </c>
    </row>
    <row r="39" spans="1:19" x14ac:dyDescent="0.25">
      <c r="A39" s="39" t="s">
        <v>262</v>
      </c>
      <c r="B39" s="39" t="s">
        <v>249</v>
      </c>
      <c r="C39" s="7">
        <v>43922</v>
      </c>
      <c r="D39" s="39" t="s">
        <v>19</v>
      </c>
      <c r="E39" s="39">
        <v>259</v>
      </c>
      <c r="F39" s="82">
        <f t="shared" si="0"/>
        <v>0.25900000000000001</v>
      </c>
      <c r="G39" s="39">
        <f>VLOOKUP(N39,Currecny_M!$A$1:$P$10,2,FALSE)</f>
        <v>54</v>
      </c>
      <c r="H39" s="39">
        <f>MATCH(C39,Currecny_M!$A$1:$P$1,0)</f>
        <v>2</v>
      </c>
      <c r="I39" s="39">
        <f>VLOOKUP(N39,Currecny_M!$A$1:$P$10,MATCH(Database!C39,Currecny_M!$A$1:$P$1,0),FALSE)</f>
        <v>54</v>
      </c>
      <c r="J39" s="82">
        <f t="shared" si="1"/>
        <v>13.986000000000001</v>
      </c>
      <c r="K39" s="39">
        <f>VLOOKUP('Cover page'!$B$6,Currecny_M!$A$1:$P$10,MATCH(Database!C39,Currecny_M!$A$1:$P$1,0),FALSE)</f>
        <v>1</v>
      </c>
      <c r="L39" s="82">
        <f t="shared" si="2"/>
        <v>13.986000000000001</v>
      </c>
      <c r="M39" s="82">
        <f>((E39/$F$1)*VLOOKUP(N39,Currecny_M!$A$1:$P$10,MATCH(Database!C39,Currecny_M!$A$1:$P$1,0),FALSE))/VLOOKUP('Cover page'!$B$6,Currecny_M!$A$1:$P$10,MATCH(Database!C39,Currecny_M!$A$1:$P$1,0),FALSE)</f>
        <v>13.986000000000001</v>
      </c>
      <c r="N39" s="6" t="str">
        <f>VLOOKUP(B39,Master!$A$2:$C$11,3,FALSE)</f>
        <v>CAD</v>
      </c>
      <c r="O39" s="6" t="str">
        <f>VLOOKUP(B39,Master!$A$2:$C$11,2,FALSE)</f>
        <v>America</v>
      </c>
      <c r="P39" s="6"/>
      <c r="Q39" s="39" t="str">
        <f>VLOOKUP(D39,GL_Master!$A$1:$D$80,2,FALSE)</f>
        <v>BS</v>
      </c>
      <c r="R39" s="39" t="str">
        <f>VLOOKUP(D39,GL_Master!$A$1:$D$80,3,FALSE)</f>
        <v>Short-term loan and advances</v>
      </c>
      <c r="S39" s="39" t="str">
        <f>VLOOKUP(D39,GL_Master!$A$1:$D$80,4,FALSE)</f>
        <v>Prepaid expenses</v>
      </c>
    </row>
    <row r="40" spans="1:19" x14ac:dyDescent="0.25">
      <c r="A40" s="39" t="s">
        <v>262</v>
      </c>
      <c r="B40" s="39" t="s">
        <v>249</v>
      </c>
      <c r="C40" s="7">
        <v>43922</v>
      </c>
      <c r="D40" s="39" t="s">
        <v>82</v>
      </c>
      <c r="E40" s="39">
        <v>2800</v>
      </c>
      <c r="F40" s="82">
        <f t="shared" si="0"/>
        <v>2.8</v>
      </c>
      <c r="G40" s="39">
        <f>VLOOKUP(N40,Currecny_M!$A$1:$P$10,2,FALSE)</f>
        <v>54</v>
      </c>
      <c r="H40" s="39">
        <f>MATCH(C40,Currecny_M!$A$1:$P$1,0)</f>
        <v>2</v>
      </c>
      <c r="I40" s="39">
        <f>VLOOKUP(N40,Currecny_M!$A$1:$P$10,MATCH(Database!C40,Currecny_M!$A$1:$P$1,0),FALSE)</f>
        <v>54</v>
      </c>
      <c r="J40" s="82">
        <f t="shared" si="1"/>
        <v>151.19999999999999</v>
      </c>
      <c r="K40" s="39">
        <f>VLOOKUP('Cover page'!$B$6,Currecny_M!$A$1:$P$10,MATCH(Database!C40,Currecny_M!$A$1:$P$1,0),FALSE)</f>
        <v>1</v>
      </c>
      <c r="L40" s="82">
        <f t="shared" si="2"/>
        <v>151.19999999999999</v>
      </c>
      <c r="M40" s="82">
        <f>((E40/$F$1)*VLOOKUP(N40,Currecny_M!$A$1:$P$10,MATCH(Database!C40,Currecny_M!$A$1:$P$1,0),FALSE))/VLOOKUP('Cover page'!$B$6,Currecny_M!$A$1:$P$10,MATCH(Database!C40,Currecny_M!$A$1:$P$1,0),FALSE)</f>
        <v>151.19999999999999</v>
      </c>
      <c r="N40" s="6" t="str">
        <f>VLOOKUP(B40,Master!$A$2:$C$11,3,FALSE)</f>
        <v>CAD</v>
      </c>
      <c r="O40" s="6" t="str">
        <f>VLOOKUP(B40,Master!$A$2:$C$11,2,FALSE)</f>
        <v>America</v>
      </c>
      <c r="P40" s="6"/>
      <c r="Q40" s="39" t="str">
        <f>VLOOKUP(D40,GL_Master!$A$1:$D$80,2,FALSE)</f>
        <v>BS</v>
      </c>
      <c r="R40" s="39" t="str">
        <f>VLOOKUP(D40,GL_Master!$A$1:$D$80,3,FALSE)</f>
        <v>Short-term loan and advances</v>
      </c>
      <c r="S40" s="39" t="str">
        <f>VLOOKUP(D40,GL_Master!$A$1:$D$80,4,FALSE)</f>
        <v>Advance to vendor/employees</v>
      </c>
    </row>
    <row r="41" spans="1:19" x14ac:dyDescent="0.25">
      <c r="A41" s="39" t="s">
        <v>262</v>
      </c>
      <c r="B41" s="39" t="s">
        <v>249</v>
      </c>
      <c r="C41" s="7">
        <v>43922</v>
      </c>
      <c r="D41" s="39" t="s">
        <v>83</v>
      </c>
      <c r="E41" s="39">
        <v>1867</v>
      </c>
      <c r="F41" s="82">
        <f t="shared" si="0"/>
        <v>1.867</v>
      </c>
      <c r="G41" s="39">
        <f>VLOOKUP(N41,Currecny_M!$A$1:$P$10,2,FALSE)</f>
        <v>54</v>
      </c>
      <c r="H41" s="39">
        <f>MATCH(C41,Currecny_M!$A$1:$P$1,0)</f>
        <v>2</v>
      </c>
      <c r="I41" s="39">
        <f>VLOOKUP(N41,Currecny_M!$A$1:$P$10,MATCH(Database!C41,Currecny_M!$A$1:$P$1,0),FALSE)</f>
        <v>54</v>
      </c>
      <c r="J41" s="82">
        <f t="shared" si="1"/>
        <v>100.818</v>
      </c>
      <c r="K41" s="39">
        <f>VLOOKUP('Cover page'!$B$6,Currecny_M!$A$1:$P$10,MATCH(Database!C41,Currecny_M!$A$1:$P$1,0),FALSE)</f>
        <v>1</v>
      </c>
      <c r="L41" s="82">
        <f t="shared" si="2"/>
        <v>100.818</v>
      </c>
      <c r="M41" s="82">
        <f>((E41/$F$1)*VLOOKUP(N41,Currecny_M!$A$1:$P$10,MATCH(Database!C41,Currecny_M!$A$1:$P$1,0),FALSE))/VLOOKUP('Cover page'!$B$6,Currecny_M!$A$1:$P$10,MATCH(Database!C41,Currecny_M!$A$1:$P$1,0),FALSE)</f>
        <v>100.818</v>
      </c>
      <c r="N41" s="6" t="str">
        <f>VLOOKUP(B41,Master!$A$2:$C$11,3,FALSE)</f>
        <v>CAD</v>
      </c>
      <c r="O41" s="6" t="str">
        <f>VLOOKUP(B41,Master!$A$2:$C$11,2,FALSE)</f>
        <v>America</v>
      </c>
      <c r="P41" s="6"/>
      <c r="Q41" s="39" t="str">
        <f>VLOOKUP(D41,GL_Master!$A$1:$D$80,2,FALSE)</f>
        <v>BS</v>
      </c>
      <c r="R41" s="39" t="str">
        <f>VLOOKUP(D41,GL_Master!$A$1:$D$80,3,FALSE)</f>
        <v>Other Current Assets</v>
      </c>
      <c r="S41" s="39" t="str">
        <f>VLOOKUP(D41,GL_Master!$A$1:$D$80,4,FALSE)</f>
        <v>Security deposits ( Unsecured, considered good)</v>
      </c>
    </row>
    <row r="42" spans="1:19" x14ac:dyDescent="0.25">
      <c r="A42" s="39" t="s">
        <v>262</v>
      </c>
      <c r="B42" s="39" t="s">
        <v>249</v>
      </c>
      <c r="C42" s="7">
        <v>43922</v>
      </c>
      <c r="D42" s="39" t="s">
        <v>246</v>
      </c>
      <c r="E42" s="39">
        <v>-220785</v>
      </c>
      <c r="F42" s="82">
        <f t="shared" si="0"/>
        <v>-220.785</v>
      </c>
      <c r="G42" s="39">
        <f>VLOOKUP(N42,Currecny_M!$A$1:$P$10,2,FALSE)</f>
        <v>54</v>
      </c>
      <c r="H42" s="39">
        <f>MATCH(C42,Currecny_M!$A$1:$P$1,0)</f>
        <v>2</v>
      </c>
      <c r="I42" s="39">
        <f>VLOOKUP(N42,Currecny_M!$A$1:$P$10,MATCH(Database!C42,Currecny_M!$A$1:$P$1,0),FALSE)</f>
        <v>54</v>
      </c>
      <c r="J42" s="82">
        <f t="shared" si="1"/>
        <v>-11922.39</v>
      </c>
      <c r="K42" s="39">
        <f>VLOOKUP('Cover page'!$B$6,Currecny_M!$A$1:$P$10,MATCH(Database!C42,Currecny_M!$A$1:$P$1,0),FALSE)</f>
        <v>1</v>
      </c>
      <c r="L42" s="82">
        <f t="shared" si="2"/>
        <v>-11922.39</v>
      </c>
      <c r="M42" s="82">
        <f>((E42/$F$1)*VLOOKUP(N42,Currecny_M!$A$1:$P$10,MATCH(Database!C42,Currecny_M!$A$1:$P$1,0),FALSE))/VLOOKUP('Cover page'!$B$6,Currecny_M!$A$1:$P$10,MATCH(Database!C42,Currecny_M!$A$1:$P$1,0),FALSE)</f>
        <v>-11922.39</v>
      </c>
      <c r="N42" s="6" t="str">
        <f>VLOOKUP(B42,Master!$A$2:$C$11,3,FALSE)</f>
        <v>CAD</v>
      </c>
      <c r="O42" s="6" t="str">
        <f>VLOOKUP(B42,Master!$A$2:$C$11,2,FALSE)</f>
        <v>America</v>
      </c>
      <c r="P42" s="6"/>
      <c r="Q42" s="39" t="str">
        <f>VLOOKUP(D42,GL_Master!$A$1:$D$80,2,FALSE)</f>
        <v>PL</v>
      </c>
      <c r="R42" s="39" t="str">
        <f>VLOOKUP(D42,GL_Master!$A$1:$D$80,3,FALSE)</f>
        <v>Revenue from Operations</v>
      </c>
      <c r="S42" s="39" t="str">
        <f>VLOOKUP(D42,GL_Master!$A$1:$D$80,4,FALSE)</f>
        <v>Contract revenue</v>
      </c>
    </row>
    <row r="43" spans="1:19" x14ac:dyDescent="0.25">
      <c r="A43" s="39" t="s">
        <v>262</v>
      </c>
      <c r="B43" s="39" t="s">
        <v>249</v>
      </c>
      <c r="C43" s="7">
        <v>43922</v>
      </c>
      <c r="D43" s="39" t="s">
        <v>134</v>
      </c>
      <c r="E43" s="39">
        <v>-1711</v>
      </c>
      <c r="F43" s="82">
        <f t="shared" si="0"/>
        <v>-1.7110000000000001</v>
      </c>
      <c r="G43" s="39">
        <f>VLOOKUP(N43,Currecny_M!$A$1:$P$10,2,FALSE)</f>
        <v>54</v>
      </c>
      <c r="H43" s="39">
        <f>MATCH(C43,Currecny_M!$A$1:$P$1,0)</f>
        <v>2</v>
      </c>
      <c r="I43" s="39">
        <f>VLOOKUP(N43,Currecny_M!$A$1:$P$10,MATCH(Database!C43,Currecny_M!$A$1:$P$1,0),FALSE)</f>
        <v>54</v>
      </c>
      <c r="J43" s="82">
        <f t="shared" si="1"/>
        <v>-92.394000000000005</v>
      </c>
      <c r="K43" s="39">
        <f>VLOOKUP('Cover page'!$B$6,Currecny_M!$A$1:$P$10,MATCH(Database!C43,Currecny_M!$A$1:$P$1,0),FALSE)</f>
        <v>1</v>
      </c>
      <c r="L43" s="82">
        <f t="shared" si="2"/>
        <v>-92.394000000000005</v>
      </c>
      <c r="M43" s="82">
        <f>((E43/$F$1)*VLOOKUP(N43,Currecny_M!$A$1:$P$10,MATCH(Database!C43,Currecny_M!$A$1:$P$1,0),FALSE))/VLOOKUP('Cover page'!$B$6,Currecny_M!$A$1:$P$10,MATCH(Database!C43,Currecny_M!$A$1:$P$1,0),FALSE)</f>
        <v>-92.394000000000005</v>
      </c>
      <c r="N43" s="6" t="str">
        <f>VLOOKUP(B43,Master!$A$2:$C$11,3,FALSE)</f>
        <v>CAD</v>
      </c>
      <c r="O43" s="6" t="str">
        <f>VLOOKUP(B43,Master!$A$2:$C$11,2,FALSE)</f>
        <v>America</v>
      </c>
      <c r="P43" s="6"/>
      <c r="Q43" s="39" t="str">
        <f>VLOOKUP(D43,GL_Master!$A$1:$D$80,2,FALSE)</f>
        <v>PL</v>
      </c>
      <c r="R43" s="39" t="str">
        <f>VLOOKUP(D43,GL_Master!$A$1:$D$80,3,FALSE)</f>
        <v>Other Income</v>
      </c>
      <c r="S43" s="39" t="str">
        <f>VLOOKUP(D43,GL_Master!$A$1:$D$80,4,FALSE)</f>
        <v>Other Income</v>
      </c>
    </row>
    <row r="44" spans="1:19" x14ac:dyDescent="0.25">
      <c r="A44" s="39" t="s">
        <v>262</v>
      </c>
      <c r="B44" s="39" t="s">
        <v>249</v>
      </c>
      <c r="C44" s="7">
        <v>43922</v>
      </c>
      <c r="D44" s="39" t="s">
        <v>86</v>
      </c>
      <c r="E44" s="39">
        <v>104</v>
      </c>
      <c r="F44" s="82">
        <f t="shared" si="0"/>
        <v>0.104</v>
      </c>
      <c r="G44" s="39">
        <f>VLOOKUP(N44,Currecny_M!$A$1:$P$10,2,FALSE)</f>
        <v>54</v>
      </c>
      <c r="H44" s="39">
        <f>MATCH(C44,Currecny_M!$A$1:$P$1,0)</f>
        <v>2</v>
      </c>
      <c r="I44" s="39">
        <f>VLOOKUP(N44,Currecny_M!$A$1:$P$10,MATCH(Database!C44,Currecny_M!$A$1:$P$1,0),FALSE)</f>
        <v>54</v>
      </c>
      <c r="J44" s="82">
        <f t="shared" si="1"/>
        <v>5.6159999999999997</v>
      </c>
      <c r="K44" s="39">
        <f>VLOOKUP('Cover page'!$B$6,Currecny_M!$A$1:$P$10,MATCH(Database!C44,Currecny_M!$A$1:$P$1,0),FALSE)</f>
        <v>1</v>
      </c>
      <c r="L44" s="82">
        <f t="shared" si="2"/>
        <v>5.6159999999999997</v>
      </c>
      <c r="M44" s="82">
        <f>((E44/$F$1)*VLOOKUP(N44,Currecny_M!$A$1:$P$10,MATCH(Database!C44,Currecny_M!$A$1:$P$1,0),FALSE))/VLOOKUP('Cover page'!$B$6,Currecny_M!$A$1:$P$10,MATCH(Database!C44,Currecny_M!$A$1:$P$1,0),FALSE)</f>
        <v>5.6159999999999997</v>
      </c>
      <c r="N44" s="6" t="str">
        <f>VLOOKUP(B44,Master!$A$2:$C$11,3,FALSE)</f>
        <v>CAD</v>
      </c>
      <c r="O44" s="6" t="str">
        <f>VLOOKUP(B44,Master!$A$2:$C$11,2,FALSE)</f>
        <v>America</v>
      </c>
      <c r="P44" s="6"/>
      <c r="Q44" s="39" t="str">
        <f>VLOOKUP(D44,GL_Master!$A$1:$D$80,2,FALSE)</f>
        <v>PL</v>
      </c>
      <c r="R44" s="39" t="str">
        <f>VLOOKUP(D44,GL_Master!$A$1:$D$80,3,FALSE)</f>
        <v>COGS</v>
      </c>
      <c r="S44" s="39" t="str">
        <f>VLOOKUP(D44,GL_Master!$A$1:$D$80,4,FALSE)</f>
        <v>Purchase of other traded goods</v>
      </c>
    </row>
    <row r="45" spans="1:19" x14ac:dyDescent="0.25">
      <c r="A45" s="39" t="s">
        <v>262</v>
      </c>
      <c r="B45" s="39" t="s">
        <v>249</v>
      </c>
      <c r="C45" s="7">
        <v>43922</v>
      </c>
      <c r="D45" s="39" t="s">
        <v>87</v>
      </c>
      <c r="E45" s="39">
        <v>52</v>
      </c>
      <c r="F45" s="82">
        <f t="shared" si="0"/>
        <v>5.1999999999999998E-2</v>
      </c>
      <c r="G45" s="39">
        <f>VLOOKUP(N45,Currecny_M!$A$1:$P$10,2,FALSE)</f>
        <v>54</v>
      </c>
      <c r="H45" s="39">
        <f>MATCH(C45,Currecny_M!$A$1:$P$1,0)</f>
        <v>2</v>
      </c>
      <c r="I45" s="39">
        <f>VLOOKUP(N45,Currecny_M!$A$1:$P$10,MATCH(Database!C45,Currecny_M!$A$1:$P$1,0),FALSE)</f>
        <v>54</v>
      </c>
      <c r="J45" s="82">
        <f t="shared" si="1"/>
        <v>2.8079999999999998</v>
      </c>
      <c r="K45" s="39">
        <f>VLOOKUP('Cover page'!$B$6,Currecny_M!$A$1:$P$10,MATCH(Database!C45,Currecny_M!$A$1:$P$1,0),FALSE)</f>
        <v>1</v>
      </c>
      <c r="L45" s="82">
        <f t="shared" si="2"/>
        <v>2.8079999999999998</v>
      </c>
      <c r="M45" s="82">
        <f>((E45/$F$1)*VLOOKUP(N45,Currecny_M!$A$1:$P$10,MATCH(Database!C45,Currecny_M!$A$1:$P$1,0),FALSE))/VLOOKUP('Cover page'!$B$6,Currecny_M!$A$1:$P$10,MATCH(Database!C45,Currecny_M!$A$1:$P$1,0),FALSE)</f>
        <v>2.8079999999999998</v>
      </c>
      <c r="N45" s="6" t="str">
        <f>VLOOKUP(B45,Master!$A$2:$C$11,3,FALSE)</f>
        <v>CAD</v>
      </c>
      <c r="O45" s="6" t="str">
        <f>VLOOKUP(B45,Master!$A$2:$C$11,2,FALSE)</f>
        <v>America</v>
      </c>
      <c r="P45" s="6"/>
      <c r="Q45" s="39" t="str">
        <f>VLOOKUP(D45,GL_Master!$A$1:$D$80,2,FALSE)</f>
        <v>PL</v>
      </c>
      <c r="R45" s="39" t="str">
        <f>VLOOKUP(D45,GL_Master!$A$1:$D$80,3,FALSE)</f>
        <v>COGS</v>
      </c>
      <c r="S45" s="39" t="str">
        <f>VLOOKUP(D45,GL_Master!$A$1:$D$80,4,FALSE)</f>
        <v>Civil, Installation, Commissioning and Other miscellaneous expenses</v>
      </c>
    </row>
    <row r="46" spans="1:19" x14ac:dyDescent="0.25">
      <c r="A46" s="39" t="s">
        <v>262</v>
      </c>
      <c r="B46" s="39" t="s">
        <v>249</v>
      </c>
      <c r="C46" s="7">
        <v>43922</v>
      </c>
      <c r="D46" s="39" t="s">
        <v>88</v>
      </c>
      <c r="E46" s="39">
        <v>156</v>
      </c>
      <c r="F46" s="82">
        <f t="shared" si="0"/>
        <v>0.156</v>
      </c>
      <c r="G46" s="39">
        <f>VLOOKUP(N46,Currecny_M!$A$1:$P$10,2,FALSE)</f>
        <v>54</v>
      </c>
      <c r="H46" s="39">
        <f>MATCH(C46,Currecny_M!$A$1:$P$1,0)</f>
        <v>2</v>
      </c>
      <c r="I46" s="39">
        <f>VLOOKUP(N46,Currecny_M!$A$1:$P$10,MATCH(Database!C46,Currecny_M!$A$1:$P$1,0),FALSE)</f>
        <v>54</v>
      </c>
      <c r="J46" s="82">
        <f t="shared" si="1"/>
        <v>8.4239999999999995</v>
      </c>
      <c r="K46" s="39">
        <f>VLOOKUP('Cover page'!$B$6,Currecny_M!$A$1:$P$10,MATCH(Database!C46,Currecny_M!$A$1:$P$1,0),FALSE)</f>
        <v>1</v>
      </c>
      <c r="L46" s="82">
        <f t="shared" si="2"/>
        <v>8.4239999999999995</v>
      </c>
      <c r="M46" s="82">
        <f>((E46/$F$1)*VLOOKUP(N46,Currecny_M!$A$1:$P$10,MATCH(Database!C46,Currecny_M!$A$1:$P$1,0),FALSE))/VLOOKUP('Cover page'!$B$6,Currecny_M!$A$1:$P$10,MATCH(Database!C46,Currecny_M!$A$1:$P$1,0),FALSE)</f>
        <v>8.4239999999999995</v>
      </c>
      <c r="N46" s="6" t="str">
        <f>VLOOKUP(B46,Master!$A$2:$C$11,3,FALSE)</f>
        <v>CAD</v>
      </c>
      <c r="O46" s="6" t="str">
        <f>VLOOKUP(B46,Master!$A$2:$C$11,2,FALSE)</f>
        <v>America</v>
      </c>
      <c r="P46" s="6"/>
      <c r="Q46" s="39" t="str">
        <f>VLOOKUP(D46,GL_Master!$A$1:$D$80,2,FALSE)</f>
        <v>PL</v>
      </c>
      <c r="R46" s="39" t="str">
        <f>VLOOKUP(D46,GL_Master!$A$1:$D$80,3,FALSE)</f>
        <v>COGS</v>
      </c>
      <c r="S46" s="39" t="str">
        <f>VLOOKUP(D46,GL_Master!$A$1:$D$80,4,FALSE)</f>
        <v>Civil, Installation, Commissioning and Other miscellaneous expenses</v>
      </c>
    </row>
    <row r="47" spans="1:19" x14ac:dyDescent="0.25">
      <c r="A47" s="39" t="s">
        <v>262</v>
      </c>
      <c r="B47" s="39" t="s">
        <v>249</v>
      </c>
      <c r="C47" s="7">
        <v>43922</v>
      </c>
      <c r="D47" s="39" t="s">
        <v>89</v>
      </c>
      <c r="E47" s="39">
        <v>311</v>
      </c>
      <c r="F47" s="82">
        <f t="shared" si="0"/>
        <v>0.311</v>
      </c>
      <c r="G47" s="39">
        <f>VLOOKUP(N47,Currecny_M!$A$1:$P$10,2,FALSE)</f>
        <v>54</v>
      </c>
      <c r="H47" s="39">
        <f>MATCH(C47,Currecny_M!$A$1:$P$1,0)</f>
        <v>2</v>
      </c>
      <c r="I47" s="39">
        <f>VLOOKUP(N47,Currecny_M!$A$1:$P$10,MATCH(Database!C47,Currecny_M!$A$1:$P$1,0),FALSE)</f>
        <v>54</v>
      </c>
      <c r="J47" s="82">
        <f t="shared" si="1"/>
        <v>16.794</v>
      </c>
      <c r="K47" s="39">
        <f>VLOOKUP('Cover page'!$B$6,Currecny_M!$A$1:$P$10,MATCH(Database!C47,Currecny_M!$A$1:$P$1,0),FALSE)</f>
        <v>1</v>
      </c>
      <c r="L47" s="82">
        <f t="shared" si="2"/>
        <v>16.794</v>
      </c>
      <c r="M47" s="82">
        <f>((E47/$F$1)*VLOOKUP(N47,Currecny_M!$A$1:$P$10,MATCH(Database!C47,Currecny_M!$A$1:$P$1,0),FALSE))/VLOOKUP('Cover page'!$B$6,Currecny_M!$A$1:$P$10,MATCH(Database!C47,Currecny_M!$A$1:$P$1,0),FALSE)</f>
        <v>16.794</v>
      </c>
      <c r="N47" s="6" t="str">
        <f>VLOOKUP(B47,Master!$A$2:$C$11,3,FALSE)</f>
        <v>CAD</v>
      </c>
      <c r="O47" s="6" t="str">
        <f>VLOOKUP(B47,Master!$A$2:$C$11,2,FALSE)</f>
        <v>America</v>
      </c>
      <c r="P47" s="6"/>
      <c r="Q47" s="39" t="str">
        <f>VLOOKUP(D47,GL_Master!$A$1:$D$80,2,FALSE)</f>
        <v>PL</v>
      </c>
      <c r="R47" s="39" t="str">
        <f>VLOOKUP(D47,GL_Master!$A$1:$D$80,3,FALSE)</f>
        <v>COGS</v>
      </c>
      <c r="S47" s="39" t="str">
        <f>VLOOKUP(D47,GL_Master!$A$1:$D$80,4,FALSE)</f>
        <v>project Expenses</v>
      </c>
    </row>
    <row r="48" spans="1:19" x14ac:dyDescent="0.25">
      <c r="A48" s="39" t="s">
        <v>262</v>
      </c>
      <c r="B48" s="39" t="s">
        <v>249</v>
      </c>
      <c r="C48" s="7">
        <v>43922</v>
      </c>
      <c r="D48" s="39" t="s">
        <v>90</v>
      </c>
      <c r="E48" s="39">
        <v>104</v>
      </c>
      <c r="F48" s="82">
        <f t="shared" si="0"/>
        <v>0.104</v>
      </c>
      <c r="G48" s="39">
        <f>VLOOKUP(N48,Currecny_M!$A$1:$P$10,2,FALSE)</f>
        <v>54</v>
      </c>
      <c r="H48" s="39">
        <f>MATCH(C48,Currecny_M!$A$1:$P$1,0)</f>
        <v>2</v>
      </c>
      <c r="I48" s="39">
        <f>VLOOKUP(N48,Currecny_M!$A$1:$P$10,MATCH(Database!C48,Currecny_M!$A$1:$P$1,0),FALSE)</f>
        <v>54</v>
      </c>
      <c r="J48" s="82">
        <f t="shared" si="1"/>
        <v>5.6159999999999997</v>
      </c>
      <c r="K48" s="39">
        <f>VLOOKUP('Cover page'!$B$6,Currecny_M!$A$1:$P$10,MATCH(Database!C48,Currecny_M!$A$1:$P$1,0),FALSE)</f>
        <v>1</v>
      </c>
      <c r="L48" s="82">
        <f t="shared" si="2"/>
        <v>5.6159999999999997</v>
      </c>
      <c r="M48" s="82">
        <f>((E48/$F$1)*VLOOKUP(N48,Currecny_M!$A$1:$P$10,MATCH(Database!C48,Currecny_M!$A$1:$P$1,0),FALSE))/VLOOKUP('Cover page'!$B$6,Currecny_M!$A$1:$P$10,MATCH(Database!C48,Currecny_M!$A$1:$P$1,0),FALSE)</f>
        <v>5.6159999999999997</v>
      </c>
      <c r="N48" s="6" t="str">
        <f>VLOOKUP(B48,Master!$A$2:$C$11,3,FALSE)</f>
        <v>CAD</v>
      </c>
      <c r="O48" s="6" t="str">
        <f>VLOOKUP(B48,Master!$A$2:$C$11,2,FALSE)</f>
        <v>America</v>
      </c>
      <c r="P48" s="6"/>
      <c r="Q48" s="39" t="str">
        <f>VLOOKUP(D48,GL_Master!$A$1:$D$80,2,FALSE)</f>
        <v>PL</v>
      </c>
      <c r="R48" s="39" t="str">
        <f>VLOOKUP(D48,GL_Master!$A$1:$D$80,3,FALSE)</f>
        <v>Office utility</v>
      </c>
      <c r="S48" s="39" t="str">
        <f>VLOOKUP(D48,GL_Master!$A$1:$D$80,4,FALSE)</f>
        <v>Electricity Expenses</v>
      </c>
    </row>
    <row r="49" spans="1:19" x14ac:dyDescent="0.25">
      <c r="A49" s="39" t="s">
        <v>262</v>
      </c>
      <c r="B49" s="39" t="s">
        <v>249</v>
      </c>
      <c r="C49" s="7">
        <v>43922</v>
      </c>
      <c r="D49" s="39" t="s">
        <v>91</v>
      </c>
      <c r="E49" s="39">
        <v>207</v>
      </c>
      <c r="F49" s="82">
        <f t="shared" si="0"/>
        <v>0.20699999999999999</v>
      </c>
      <c r="G49" s="39">
        <f>VLOOKUP(N49,Currecny_M!$A$1:$P$10,2,FALSE)</f>
        <v>54</v>
      </c>
      <c r="H49" s="39">
        <f>MATCH(C49,Currecny_M!$A$1:$P$1,0)</f>
        <v>2</v>
      </c>
      <c r="I49" s="39">
        <f>VLOOKUP(N49,Currecny_M!$A$1:$P$10,MATCH(Database!C49,Currecny_M!$A$1:$P$1,0),FALSE)</f>
        <v>54</v>
      </c>
      <c r="J49" s="82">
        <f t="shared" si="1"/>
        <v>11.177999999999999</v>
      </c>
      <c r="K49" s="39">
        <f>VLOOKUP('Cover page'!$B$6,Currecny_M!$A$1:$P$10,MATCH(Database!C49,Currecny_M!$A$1:$P$1,0),FALSE)</f>
        <v>1</v>
      </c>
      <c r="L49" s="82">
        <f t="shared" si="2"/>
        <v>11.177999999999999</v>
      </c>
      <c r="M49" s="82">
        <f>((E49/$F$1)*VLOOKUP(N49,Currecny_M!$A$1:$P$10,MATCH(Database!C49,Currecny_M!$A$1:$P$1,0),FALSE))/VLOOKUP('Cover page'!$B$6,Currecny_M!$A$1:$P$10,MATCH(Database!C49,Currecny_M!$A$1:$P$1,0),FALSE)</f>
        <v>11.177999999999999</v>
      </c>
      <c r="N49" s="6" t="str">
        <f>VLOOKUP(B49,Master!$A$2:$C$11,3,FALSE)</f>
        <v>CAD</v>
      </c>
      <c r="O49" s="6" t="str">
        <f>VLOOKUP(B49,Master!$A$2:$C$11,2,FALSE)</f>
        <v>America</v>
      </c>
      <c r="P49" s="6"/>
      <c r="Q49" s="39" t="str">
        <f>VLOOKUP(D49,GL_Master!$A$1:$D$80,2,FALSE)</f>
        <v>PL</v>
      </c>
      <c r="R49" s="39" t="str">
        <f>VLOOKUP(D49,GL_Master!$A$1:$D$80,3,FALSE)</f>
        <v>Misc. expenses</v>
      </c>
      <c r="S49" s="39" t="str">
        <f>VLOOKUP(D49,GL_Master!$A$1:$D$80,4,FALSE)</f>
        <v>Repair &amp; Maintenance</v>
      </c>
    </row>
    <row r="50" spans="1:19" x14ac:dyDescent="0.25">
      <c r="A50" s="39" t="s">
        <v>262</v>
      </c>
      <c r="B50" s="39" t="s">
        <v>249</v>
      </c>
      <c r="C50" s="7">
        <v>43922</v>
      </c>
      <c r="D50" s="39" t="s">
        <v>92</v>
      </c>
      <c r="E50" s="39">
        <v>156</v>
      </c>
      <c r="F50" s="82">
        <f t="shared" si="0"/>
        <v>0.156</v>
      </c>
      <c r="G50" s="39">
        <f>VLOOKUP(N50,Currecny_M!$A$1:$P$10,2,FALSE)</f>
        <v>54</v>
      </c>
      <c r="H50" s="39">
        <f>MATCH(C50,Currecny_M!$A$1:$P$1,0)</f>
        <v>2</v>
      </c>
      <c r="I50" s="39">
        <f>VLOOKUP(N50,Currecny_M!$A$1:$P$10,MATCH(Database!C50,Currecny_M!$A$1:$P$1,0),FALSE)</f>
        <v>54</v>
      </c>
      <c r="J50" s="82">
        <f t="shared" si="1"/>
        <v>8.4239999999999995</v>
      </c>
      <c r="K50" s="39">
        <f>VLOOKUP('Cover page'!$B$6,Currecny_M!$A$1:$P$10,MATCH(Database!C50,Currecny_M!$A$1:$P$1,0),FALSE)</f>
        <v>1</v>
      </c>
      <c r="L50" s="82">
        <f t="shared" si="2"/>
        <v>8.4239999999999995</v>
      </c>
      <c r="M50" s="82">
        <f>((E50/$F$1)*VLOOKUP(N50,Currecny_M!$A$1:$P$10,MATCH(Database!C50,Currecny_M!$A$1:$P$1,0),FALSE))/VLOOKUP('Cover page'!$B$6,Currecny_M!$A$1:$P$10,MATCH(Database!C50,Currecny_M!$A$1:$P$1,0),FALSE)</f>
        <v>8.4239999999999995</v>
      </c>
      <c r="N50" s="6" t="str">
        <f>VLOOKUP(B50,Master!$A$2:$C$11,3,FALSE)</f>
        <v>CAD</v>
      </c>
      <c r="O50" s="6" t="str">
        <f>VLOOKUP(B50,Master!$A$2:$C$11,2,FALSE)</f>
        <v>America</v>
      </c>
      <c r="P50" s="6"/>
      <c r="Q50" s="39" t="str">
        <f>VLOOKUP(D50,GL_Master!$A$1:$D$80,2,FALSE)</f>
        <v>PL</v>
      </c>
      <c r="R50" s="39" t="str">
        <f>VLOOKUP(D50,GL_Master!$A$1:$D$80,3,FALSE)</f>
        <v>Misc. expenses</v>
      </c>
      <c r="S50" s="39" t="str">
        <f>VLOOKUP(D50,GL_Master!$A$1:$D$80,4,FALSE)</f>
        <v>Repair &amp; Maintenance</v>
      </c>
    </row>
    <row r="51" spans="1:19" x14ac:dyDescent="0.25">
      <c r="A51" s="39" t="s">
        <v>262</v>
      </c>
      <c r="B51" s="39" t="s">
        <v>249</v>
      </c>
      <c r="C51" s="7">
        <v>43922</v>
      </c>
      <c r="D51" s="39" t="s">
        <v>93</v>
      </c>
      <c r="E51" s="39">
        <v>1815</v>
      </c>
      <c r="F51" s="82">
        <f t="shared" si="0"/>
        <v>1.8149999999999999</v>
      </c>
      <c r="G51" s="39">
        <f>VLOOKUP(N51,Currecny_M!$A$1:$P$10,2,FALSE)</f>
        <v>54</v>
      </c>
      <c r="H51" s="39">
        <f>MATCH(C51,Currecny_M!$A$1:$P$1,0)</f>
        <v>2</v>
      </c>
      <c r="I51" s="39">
        <f>VLOOKUP(N51,Currecny_M!$A$1:$P$10,MATCH(Database!C51,Currecny_M!$A$1:$P$1,0),FALSE)</f>
        <v>54</v>
      </c>
      <c r="J51" s="82">
        <f t="shared" si="1"/>
        <v>98.009999999999991</v>
      </c>
      <c r="K51" s="39">
        <f>VLOOKUP('Cover page'!$B$6,Currecny_M!$A$1:$P$10,MATCH(Database!C51,Currecny_M!$A$1:$P$1,0),FALSE)</f>
        <v>1</v>
      </c>
      <c r="L51" s="82">
        <f t="shared" si="2"/>
        <v>98.009999999999991</v>
      </c>
      <c r="M51" s="82">
        <f>((E51/$F$1)*VLOOKUP(N51,Currecny_M!$A$1:$P$10,MATCH(Database!C51,Currecny_M!$A$1:$P$1,0),FALSE))/VLOOKUP('Cover page'!$B$6,Currecny_M!$A$1:$P$10,MATCH(Database!C51,Currecny_M!$A$1:$P$1,0),FALSE)</f>
        <v>98.009999999999991</v>
      </c>
      <c r="N51" s="6" t="str">
        <f>VLOOKUP(B51,Master!$A$2:$C$11,3,FALSE)</f>
        <v>CAD</v>
      </c>
      <c r="O51" s="6" t="str">
        <f>VLOOKUP(B51,Master!$A$2:$C$11,2,FALSE)</f>
        <v>America</v>
      </c>
      <c r="P51" s="6"/>
      <c r="Q51" s="39" t="str">
        <f>VLOOKUP(D51,GL_Master!$A$1:$D$80,2,FALSE)</f>
        <v>PL</v>
      </c>
      <c r="R51" s="39" t="str">
        <f>VLOOKUP(D51,GL_Master!$A$1:$D$80,3,FALSE)</f>
        <v>Salary wages &amp; benefits</v>
      </c>
      <c r="S51" s="39" t="str">
        <f>VLOOKUP(D51,GL_Master!$A$1:$D$80,4,FALSE)</f>
        <v>Employee benefits expense</v>
      </c>
    </row>
    <row r="52" spans="1:19" x14ac:dyDescent="0.25">
      <c r="A52" s="39" t="s">
        <v>262</v>
      </c>
      <c r="B52" s="39" t="s">
        <v>249</v>
      </c>
      <c r="C52" s="7">
        <v>43922</v>
      </c>
      <c r="D52" s="39" t="s">
        <v>33</v>
      </c>
      <c r="E52" s="39">
        <v>52</v>
      </c>
      <c r="F52" s="82">
        <f t="shared" si="0"/>
        <v>5.1999999999999998E-2</v>
      </c>
      <c r="G52" s="39">
        <f>VLOOKUP(N52,Currecny_M!$A$1:$P$10,2,FALSE)</f>
        <v>54</v>
      </c>
      <c r="H52" s="39">
        <f>MATCH(C52,Currecny_M!$A$1:$P$1,0)</f>
        <v>2</v>
      </c>
      <c r="I52" s="39">
        <f>VLOOKUP(N52,Currecny_M!$A$1:$P$10,MATCH(Database!C52,Currecny_M!$A$1:$P$1,0),FALSE)</f>
        <v>54</v>
      </c>
      <c r="J52" s="82">
        <f t="shared" si="1"/>
        <v>2.8079999999999998</v>
      </c>
      <c r="K52" s="39">
        <f>VLOOKUP('Cover page'!$B$6,Currecny_M!$A$1:$P$10,MATCH(Database!C52,Currecny_M!$A$1:$P$1,0),FALSE)</f>
        <v>1</v>
      </c>
      <c r="L52" s="82">
        <f t="shared" si="2"/>
        <v>2.8079999999999998</v>
      </c>
      <c r="M52" s="82">
        <f>((E52/$F$1)*VLOOKUP(N52,Currecny_M!$A$1:$P$10,MATCH(Database!C52,Currecny_M!$A$1:$P$1,0),FALSE))/VLOOKUP('Cover page'!$B$6,Currecny_M!$A$1:$P$10,MATCH(Database!C52,Currecny_M!$A$1:$P$1,0),FALSE)</f>
        <v>2.8079999999999998</v>
      </c>
      <c r="N52" s="6" t="str">
        <f>VLOOKUP(B52,Master!$A$2:$C$11,3,FALSE)</f>
        <v>CAD</v>
      </c>
      <c r="O52" s="6" t="str">
        <f>VLOOKUP(B52,Master!$A$2:$C$11,2,FALSE)</f>
        <v>America</v>
      </c>
      <c r="P52" s="6"/>
      <c r="Q52" s="39" t="str">
        <f>VLOOKUP(D52,GL_Master!$A$1:$D$80,2,FALSE)</f>
        <v>PL</v>
      </c>
      <c r="R52" s="39" t="str">
        <f>VLOOKUP(D52,GL_Master!$A$1:$D$80,3,FALSE)</f>
        <v>Staff welfare expenses</v>
      </c>
      <c r="S52" s="39" t="str">
        <f>VLOOKUP(D52,GL_Master!$A$1:$D$80,4,FALSE)</f>
        <v>Other staff welfare</v>
      </c>
    </row>
    <row r="53" spans="1:19" x14ac:dyDescent="0.25">
      <c r="A53" s="39" t="s">
        <v>262</v>
      </c>
      <c r="B53" s="39" t="s">
        <v>249</v>
      </c>
      <c r="C53" s="7">
        <v>43922</v>
      </c>
      <c r="D53" s="39" t="s">
        <v>94</v>
      </c>
      <c r="E53" s="39">
        <v>311</v>
      </c>
      <c r="F53" s="82">
        <f t="shared" si="0"/>
        <v>0.311</v>
      </c>
      <c r="G53" s="39">
        <f>VLOOKUP(N53,Currecny_M!$A$1:$P$10,2,FALSE)</f>
        <v>54</v>
      </c>
      <c r="H53" s="39">
        <f>MATCH(C53,Currecny_M!$A$1:$P$1,0)</f>
        <v>2</v>
      </c>
      <c r="I53" s="39">
        <f>VLOOKUP(N53,Currecny_M!$A$1:$P$10,MATCH(Database!C53,Currecny_M!$A$1:$P$1,0),FALSE)</f>
        <v>54</v>
      </c>
      <c r="J53" s="82">
        <f t="shared" si="1"/>
        <v>16.794</v>
      </c>
      <c r="K53" s="39">
        <f>VLOOKUP('Cover page'!$B$6,Currecny_M!$A$1:$P$10,MATCH(Database!C53,Currecny_M!$A$1:$P$1,0),FALSE)</f>
        <v>1</v>
      </c>
      <c r="L53" s="82">
        <f t="shared" si="2"/>
        <v>16.794</v>
      </c>
      <c r="M53" s="82">
        <f>((E53/$F$1)*VLOOKUP(N53,Currecny_M!$A$1:$P$10,MATCH(Database!C53,Currecny_M!$A$1:$P$1,0),FALSE))/VLOOKUP('Cover page'!$B$6,Currecny_M!$A$1:$P$10,MATCH(Database!C53,Currecny_M!$A$1:$P$1,0),FALSE)</f>
        <v>16.794</v>
      </c>
      <c r="N53" s="6" t="str">
        <f>VLOOKUP(B53,Master!$A$2:$C$11,3,FALSE)</f>
        <v>CAD</v>
      </c>
      <c r="O53" s="6" t="str">
        <f>VLOOKUP(B53,Master!$A$2:$C$11,2,FALSE)</f>
        <v>America</v>
      </c>
      <c r="P53" s="6"/>
      <c r="Q53" s="39" t="str">
        <f>VLOOKUP(D53,GL_Master!$A$1:$D$80,2,FALSE)</f>
        <v>PL</v>
      </c>
      <c r="R53" s="39" t="str">
        <f>VLOOKUP(D53,GL_Master!$A$1:$D$80,3,FALSE)</f>
        <v xml:space="preserve">Gratuity expenses </v>
      </c>
      <c r="S53" s="39" t="str">
        <f>VLOOKUP(D53,GL_Master!$A$1:$D$80,4,FALSE)</f>
        <v>Gratuity</v>
      </c>
    </row>
    <row r="54" spans="1:19" x14ac:dyDescent="0.25">
      <c r="A54" s="39" t="s">
        <v>262</v>
      </c>
      <c r="B54" s="39" t="s">
        <v>249</v>
      </c>
      <c r="C54" s="7">
        <v>43922</v>
      </c>
      <c r="D54" s="39" t="s">
        <v>95</v>
      </c>
      <c r="E54" s="39">
        <v>104</v>
      </c>
      <c r="F54" s="82">
        <f t="shared" si="0"/>
        <v>0.104</v>
      </c>
      <c r="G54" s="39">
        <f>VLOOKUP(N54,Currecny_M!$A$1:$P$10,2,FALSE)</f>
        <v>54</v>
      </c>
      <c r="H54" s="39">
        <f>MATCH(C54,Currecny_M!$A$1:$P$1,0)</f>
        <v>2</v>
      </c>
      <c r="I54" s="39">
        <f>VLOOKUP(N54,Currecny_M!$A$1:$P$10,MATCH(Database!C54,Currecny_M!$A$1:$P$1,0),FALSE)</f>
        <v>54</v>
      </c>
      <c r="J54" s="82">
        <f t="shared" si="1"/>
        <v>5.6159999999999997</v>
      </c>
      <c r="K54" s="39">
        <f>VLOOKUP('Cover page'!$B$6,Currecny_M!$A$1:$P$10,MATCH(Database!C54,Currecny_M!$A$1:$P$1,0),FALSE)</f>
        <v>1</v>
      </c>
      <c r="L54" s="82">
        <f t="shared" si="2"/>
        <v>5.6159999999999997</v>
      </c>
      <c r="M54" s="82">
        <f>((E54/$F$1)*VLOOKUP(N54,Currecny_M!$A$1:$P$10,MATCH(Database!C54,Currecny_M!$A$1:$P$1,0),FALSE))/VLOOKUP('Cover page'!$B$6,Currecny_M!$A$1:$P$10,MATCH(Database!C54,Currecny_M!$A$1:$P$1,0),FALSE)</f>
        <v>5.6159999999999997</v>
      </c>
      <c r="N54" s="6" t="str">
        <f>VLOOKUP(B54,Master!$A$2:$C$11,3,FALSE)</f>
        <v>CAD</v>
      </c>
      <c r="O54" s="6" t="str">
        <f>VLOOKUP(B54,Master!$A$2:$C$11,2,FALSE)</f>
        <v>America</v>
      </c>
      <c r="P54" s="6"/>
      <c r="Q54" s="39" t="str">
        <f>VLOOKUP(D54,GL_Master!$A$1:$D$80,2,FALSE)</f>
        <v>PL</v>
      </c>
      <c r="R54" s="39" t="str">
        <f>VLOOKUP(D54,GL_Master!$A$1:$D$80,3,FALSE)</f>
        <v>Salary wages &amp; benefits</v>
      </c>
      <c r="S54" s="39" t="str">
        <f>VLOOKUP(D54,GL_Master!$A$1:$D$80,4,FALSE)</f>
        <v>Employee benefits expense</v>
      </c>
    </row>
    <row r="55" spans="1:19" x14ac:dyDescent="0.25">
      <c r="A55" s="39" t="s">
        <v>262</v>
      </c>
      <c r="B55" s="39" t="s">
        <v>249</v>
      </c>
      <c r="C55" s="7">
        <v>43922</v>
      </c>
      <c r="D55" s="39" t="s">
        <v>96</v>
      </c>
      <c r="E55" s="39">
        <v>933</v>
      </c>
      <c r="F55" s="82">
        <f t="shared" si="0"/>
        <v>0.93300000000000005</v>
      </c>
      <c r="G55" s="39">
        <f>VLOOKUP(N55,Currecny_M!$A$1:$P$10,2,FALSE)</f>
        <v>54</v>
      </c>
      <c r="H55" s="39">
        <f>MATCH(C55,Currecny_M!$A$1:$P$1,0)</f>
        <v>2</v>
      </c>
      <c r="I55" s="39">
        <f>VLOOKUP(N55,Currecny_M!$A$1:$P$10,MATCH(Database!C55,Currecny_M!$A$1:$P$1,0),FALSE)</f>
        <v>54</v>
      </c>
      <c r="J55" s="82">
        <f t="shared" si="1"/>
        <v>50.382000000000005</v>
      </c>
      <c r="K55" s="39">
        <f>VLOOKUP('Cover page'!$B$6,Currecny_M!$A$1:$P$10,MATCH(Database!C55,Currecny_M!$A$1:$P$1,0),FALSE)</f>
        <v>1</v>
      </c>
      <c r="L55" s="82">
        <f t="shared" si="2"/>
        <v>50.382000000000005</v>
      </c>
      <c r="M55" s="82">
        <f>((E55/$F$1)*VLOOKUP(N55,Currecny_M!$A$1:$P$10,MATCH(Database!C55,Currecny_M!$A$1:$P$1,0),FALSE))/VLOOKUP('Cover page'!$B$6,Currecny_M!$A$1:$P$10,MATCH(Database!C55,Currecny_M!$A$1:$P$1,0),FALSE)</f>
        <v>50.382000000000005</v>
      </c>
      <c r="N55" s="6" t="str">
        <f>VLOOKUP(B55,Master!$A$2:$C$11,3,FALSE)</f>
        <v>CAD</v>
      </c>
      <c r="O55" s="6" t="str">
        <f>VLOOKUP(B55,Master!$A$2:$C$11,2,FALSE)</f>
        <v>America</v>
      </c>
      <c r="P55" s="6"/>
      <c r="Q55" s="39" t="str">
        <f>VLOOKUP(D55,GL_Master!$A$1:$D$80,2,FALSE)</f>
        <v>PL</v>
      </c>
      <c r="R55" s="39" t="str">
        <f>VLOOKUP(D55,GL_Master!$A$1:$D$80,3,FALSE)</f>
        <v>Salary wages &amp; benefits</v>
      </c>
      <c r="S55" s="39" t="str">
        <f>VLOOKUP(D55,GL_Master!$A$1:$D$80,4,FALSE)</f>
        <v>Employee benefits expense</v>
      </c>
    </row>
    <row r="56" spans="1:19" x14ac:dyDescent="0.25">
      <c r="A56" s="39" t="s">
        <v>262</v>
      </c>
      <c r="B56" s="39" t="s">
        <v>249</v>
      </c>
      <c r="C56" s="7">
        <v>43922</v>
      </c>
      <c r="D56" s="39" t="s">
        <v>97</v>
      </c>
      <c r="E56" s="39">
        <v>52</v>
      </c>
      <c r="F56" s="82">
        <f t="shared" si="0"/>
        <v>5.1999999999999998E-2</v>
      </c>
      <c r="G56" s="39">
        <f>VLOOKUP(N56,Currecny_M!$A$1:$P$10,2,FALSE)</f>
        <v>54</v>
      </c>
      <c r="H56" s="39">
        <f>MATCH(C56,Currecny_M!$A$1:$P$1,0)</f>
        <v>2</v>
      </c>
      <c r="I56" s="39">
        <f>VLOOKUP(N56,Currecny_M!$A$1:$P$10,MATCH(Database!C56,Currecny_M!$A$1:$P$1,0),FALSE)</f>
        <v>54</v>
      </c>
      <c r="J56" s="82">
        <f t="shared" si="1"/>
        <v>2.8079999999999998</v>
      </c>
      <c r="K56" s="39">
        <f>VLOOKUP('Cover page'!$B$6,Currecny_M!$A$1:$P$10,MATCH(Database!C56,Currecny_M!$A$1:$P$1,0),FALSE)</f>
        <v>1</v>
      </c>
      <c r="L56" s="82">
        <f t="shared" si="2"/>
        <v>2.8079999999999998</v>
      </c>
      <c r="M56" s="82">
        <f>((E56/$F$1)*VLOOKUP(N56,Currecny_M!$A$1:$P$10,MATCH(Database!C56,Currecny_M!$A$1:$P$1,0),FALSE))/VLOOKUP('Cover page'!$B$6,Currecny_M!$A$1:$P$10,MATCH(Database!C56,Currecny_M!$A$1:$P$1,0),FALSE)</f>
        <v>2.8079999999999998</v>
      </c>
      <c r="N56" s="6" t="str">
        <f>VLOOKUP(B56,Master!$A$2:$C$11,3,FALSE)</f>
        <v>CAD</v>
      </c>
      <c r="O56" s="6" t="str">
        <f>VLOOKUP(B56,Master!$A$2:$C$11,2,FALSE)</f>
        <v>America</v>
      </c>
      <c r="P56" s="6"/>
      <c r="Q56" s="39" t="str">
        <f>VLOOKUP(D56,GL_Master!$A$1:$D$80,2,FALSE)</f>
        <v>PL</v>
      </c>
      <c r="R56" s="39" t="str">
        <f>VLOOKUP(D56,GL_Master!$A$1:$D$80,3,FALSE)</f>
        <v>Salary wages &amp; benefits</v>
      </c>
      <c r="S56" s="39" t="str">
        <f>VLOOKUP(D56,GL_Master!$A$1:$D$80,4,FALSE)</f>
        <v>Employee benefits expense</v>
      </c>
    </row>
    <row r="57" spans="1:19" x14ac:dyDescent="0.25">
      <c r="A57" s="39" t="s">
        <v>262</v>
      </c>
      <c r="B57" s="39" t="s">
        <v>249</v>
      </c>
      <c r="C57" s="7">
        <v>43922</v>
      </c>
      <c r="D57" s="39" t="s">
        <v>98</v>
      </c>
      <c r="E57" s="39">
        <v>104</v>
      </c>
      <c r="F57" s="82">
        <f t="shared" si="0"/>
        <v>0.104</v>
      </c>
      <c r="G57" s="39">
        <f>VLOOKUP(N57,Currecny_M!$A$1:$P$10,2,FALSE)</f>
        <v>54</v>
      </c>
      <c r="H57" s="39">
        <f>MATCH(C57,Currecny_M!$A$1:$P$1,0)</f>
        <v>2</v>
      </c>
      <c r="I57" s="39">
        <f>VLOOKUP(N57,Currecny_M!$A$1:$P$10,MATCH(Database!C57,Currecny_M!$A$1:$P$1,0),FALSE)</f>
        <v>54</v>
      </c>
      <c r="J57" s="82">
        <f t="shared" si="1"/>
        <v>5.6159999999999997</v>
      </c>
      <c r="K57" s="39">
        <f>VLOOKUP('Cover page'!$B$6,Currecny_M!$A$1:$P$10,MATCH(Database!C57,Currecny_M!$A$1:$P$1,0),FALSE)</f>
        <v>1</v>
      </c>
      <c r="L57" s="82">
        <f t="shared" si="2"/>
        <v>5.6159999999999997</v>
      </c>
      <c r="M57" s="82">
        <f>((E57/$F$1)*VLOOKUP(N57,Currecny_M!$A$1:$P$10,MATCH(Database!C57,Currecny_M!$A$1:$P$1,0),FALSE))/VLOOKUP('Cover page'!$B$6,Currecny_M!$A$1:$P$10,MATCH(Database!C57,Currecny_M!$A$1:$P$1,0),FALSE)</f>
        <v>5.6159999999999997</v>
      </c>
      <c r="N57" s="6" t="str">
        <f>VLOOKUP(B57,Master!$A$2:$C$11,3,FALSE)</f>
        <v>CAD</v>
      </c>
      <c r="O57" s="6" t="str">
        <f>VLOOKUP(B57,Master!$A$2:$C$11,2,FALSE)</f>
        <v>America</v>
      </c>
      <c r="P57" s="6"/>
      <c r="Q57" s="39" t="str">
        <f>VLOOKUP(D57,GL_Master!$A$1:$D$80,2,FALSE)</f>
        <v>PL</v>
      </c>
      <c r="R57" s="39" t="str">
        <f>VLOOKUP(D57,GL_Master!$A$1:$D$80,3,FALSE)</f>
        <v>Salary wages &amp; benefits</v>
      </c>
      <c r="S57" s="39" t="str">
        <f>VLOOKUP(D57,GL_Master!$A$1:$D$80,4,FALSE)</f>
        <v>Employee benefits expense</v>
      </c>
    </row>
    <row r="58" spans="1:19" x14ac:dyDescent="0.25">
      <c r="A58" s="39" t="s">
        <v>262</v>
      </c>
      <c r="B58" s="39" t="s">
        <v>249</v>
      </c>
      <c r="C58" s="7">
        <v>43922</v>
      </c>
      <c r="D58" s="39" t="s">
        <v>99</v>
      </c>
      <c r="E58" s="39">
        <v>52</v>
      </c>
      <c r="F58" s="82">
        <f t="shared" si="0"/>
        <v>5.1999999999999998E-2</v>
      </c>
      <c r="G58" s="39">
        <f>VLOOKUP(N58,Currecny_M!$A$1:$P$10,2,FALSE)</f>
        <v>54</v>
      </c>
      <c r="H58" s="39">
        <f>MATCH(C58,Currecny_M!$A$1:$P$1,0)</f>
        <v>2</v>
      </c>
      <c r="I58" s="39">
        <f>VLOOKUP(N58,Currecny_M!$A$1:$P$10,MATCH(Database!C58,Currecny_M!$A$1:$P$1,0),FALSE)</f>
        <v>54</v>
      </c>
      <c r="J58" s="82">
        <f t="shared" si="1"/>
        <v>2.8079999999999998</v>
      </c>
      <c r="K58" s="39">
        <f>VLOOKUP('Cover page'!$B$6,Currecny_M!$A$1:$P$10,MATCH(Database!C58,Currecny_M!$A$1:$P$1,0),FALSE)</f>
        <v>1</v>
      </c>
      <c r="L58" s="82">
        <f t="shared" si="2"/>
        <v>2.8079999999999998</v>
      </c>
      <c r="M58" s="82">
        <f>((E58/$F$1)*VLOOKUP(N58,Currecny_M!$A$1:$P$10,MATCH(Database!C58,Currecny_M!$A$1:$P$1,0),FALSE))/VLOOKUP('Cover page'!$B$6,Currecny_M!$A$1:$P$10,MATCH(Database!C58,Currecny_M!$A$1:$P$1,0),FALSE)</f>
        <v>2.8079999999999998</v>
      </c>
      <c r="N58" s="6" t="str">
        <f>VLOOKUP(B58,Master!$A$2:$C$11,3,FALSE)</f>
        <v>CAD</v>
      </c>
      <c r="O58" s="6" t="str">
        <f>VLOOKUP(B58,Master!$A$2:$C$11,2,FALSE)</f>
        <v>America</v>
      </c>
      <c r="P58" s="6"/>
      <c r="Q58" s="39" t="str">
        <f>VLOOKUP(D58,GL_Master!$A$1:$D$80,2,FALSE)</f>
        <v>PL</v>
      </c>
      <c r="R58" s="39" t="str">
        <f>VLOOKUP(D58,GL_Master!$A$1:$D$80,3,FALSE)</f>
        <v>Salary wages &amp; benefits</v>
      </c>
      <c r="S58" s="39" t="str">
        <f>VLOOKUP(D58,GL_Master!$A$1:$D$80,4,FALSE)</f>
        <v>Employee benefits expense</v>
      </c>
    </row>
    <row r="59" spans="1:19" x14ac:dyDescent="0.25">
      <c r="A59" s="39" t="s">
        <v>262</v>
      </c>
      <c r="B59" s="39" t="s">
        <v>249</v>
      </c>
      <c r="C59" s="7">
        <v>43922</v>
      </c>
      <c r="D59" s="39" t="s">
        <v>100</v>
      </c>
      <c r="E59" s="39">
        <v>363</v>
      </c>
      <c r="F59" s="82">
        <f t="shared" si="0"/>
        <v>0.36299999999999999</v>
      </c>
      <c r="G59" s="39">
        <f>VLOOKUP(N59,Currecny_M!$A$1:$P$10,2,FALSE)</f>
        <v>54</v>
      </c>
      <c r="H59" s="39">
        <f>MATCH(C59,Currecny_M!$A$1:$P$1,0)</f>
        <v>2</v>
      </c>
      <c r="I59" s="39">
        <f>VLOOKUP(N59,Currecny_M!$A$1:$P$10,MATCH(Database!C59,Currecny_M!$A$1:$P$1,0),FALSE)</f>
        <v>54</v>
      </c>
      <c r="J59" s="82">
        <f t="shared" si="1"/>
        <v>19.602</v>
      </c>
      <c r="K59" s="39">
        <f>VLOOKUP('Cover page'!$B$6,Currecny_M!$A$1:$P$10,MATCH(Database!C59,Currecny_M!$A$1:$P$1,0),FALSE)</f>
        <v>1</v>
      </c>
      <c r="L59" s="82">
        <f t="shared" si="2"/>
        <v>19.602</v>
      </c>
      <c r="M59" s="82">
        <f>((E59/$F$1)*VLOOKUP(N59,Currecny_M!$A$1:$P$10,MATCH(Database!C59,Currecny_M!$A$1:$P$1,0),FALSE))/VLOOKUP('Cover page'!$B$6,Currecny_M!$A$1:$P$10,MATCH(Database!C59,Currecny_M!$A$1:$P$1,0),FALSE)</f>
        <v>19.602</v>
      </c>
      <c r="N59" s="6" t="str">
        <f>VLOOKUP(B59,Master!$A$2:$C$11,3,FALSE)</f>
        <v>CAD</v>
      </c>
      <c r="O59" s="6" t="str">
        <f>VLOOKUP(B59,Master!$A$2:$C$11,2,FALSE)</f>
        <v>America</v>
      </c>
      <c r="P59" s="6"/>
      <c r="Q59" s="39" t="str">
        <f>VLOOKUP(D59,GL_Master!$A$1:$D$80,2,FALSE)</f>
        <v>PL</v>
      </c>
      <c r="R59" s="39" t="str">
        <f>VLOOKUP(D59,GL_Master!$A$1:$D$80,3,FALSE)</f>
        <v>Salary wages &amp; benefits</v>
      </c>
      <c r="S59" s="39" t="str">
        <f>VLOOKUP(D59,GL_Master!$A$1:$D$80,4,FALSE)</f>
        <v>Employee benefits expense</v>
      </c>
    </row>
    <row r="60" spans="1:19" x14ac:dyDescent="0.25">
      <c r="A60" s="39" t="s">
        <v>262</v>
      </c>
      <c r="B60" s="39" t="s">
        <v>249</v>
      </c>
      <c r="C60" s="7">
        <v>43922</v>
      </c>
      <c r="D60" s="39" t="s">
        <v>30</v>
      </c>
      <c r="E60" s="39">
        <v>104</v>
      </c>
      <c r="F60" s="82">
        <f t="shared" si="0"/>
        <v>0.104</v>
      </c>
      <c r="G60" s="39">
        <f>VLOOKUP(N60,Currecny_M!$A$1:$P$10,2,FALSE)</f>
        <v>54</v>
      </c>
      <c r="H60" s="39">
        <f>MATCH(C60,Currecny_M!$A$1:$P$1,0)</f>
        <v>2</v>
      </c>
      <c r="I60" s="39">
        <f>VLOOKUP(N60,Currecny_M!$A$1:$P$10,MATCH(Database!C60,Currecny_M!$A$1:$P$1,0),FALSE)</f>
        <v>54</v>
      </c>
      <c r="J60" s="82">
        <f t="shared" si="1"/>
        <v>5.6159999999999997</v>
      </c>
      <c r="K60" s="39">
        <f>VLOOKUP('Cover page'!$B$6,Currecny_M!$A$1:$P$10,MATCH(Database!C60,Currecny_M!$A$1:$P$1,0),FALSE)</f>
        <v>1</v>
      </c>
      <c r="L60" s="82">
        <f t="shared" si="2"/>
        <v>5.6159999999999997</v>
      </c>
      <c r="M60" s="82">
        <f>((E60/$F$1)*VLOOKUP(N60,Currecny_M!$A$1:$P$10,MATCH(Database!C60,Currecny_M!$A$1:$P$1,0),FALSE))/VLOOKUP('Cover page'!$B$6,Currecny_M!$A$1:$P$10,MATCH(Database!C60,Currecny_M!$A$1:$P$1,0),FALSE)</f>
        <v>5.6159999999999997</v>
      </c>
      <c r="N60" s="6" t="str">
        <f>VLOOKUP(B60,Master!$A$2:$C$11,3,FALSE)</f>
        <v>CAD</v>
      </c>
      <c r="O60" s="6" t="str">
        <f>VLOOKUP(B60,Master!$A$2:$C$11,2,FALSE)</f>
        <v>America</v>
      </c>
      <c r="P60" s="6"/>
      <c r="Q60" s="39" t="str">
        <f>VLOOKUP(D60,GL_Master!$A$1:$D$80,2,FALSE)</f>
        <v>PL</v>
      </c>
      <c r="R60" s="39" t="str">
        <f>VLOOKUP(D60,GL_Master!$A$1:$D$80,3,FALSE)</f>
        <v>Travelling and conveyance</v>
      </c>
      <c r="S60" s="39" t="str">
        <f>VLOOKUP(D60,GL_Master!$A$1:$D$80,4,FALSE)</f>
        <v>Local conveyance</v>
      </c>
    </row>
    <row r="61" spans="1:19" x14ac:dyDescent="0.25">
      <c r="A61" s="39" t="s">
        <v>262</v>
      </c>
      <c r="B61" s="39" t="s">
        <v>249</v>
      </c>
      <c r="C61" s="7">
        <v>43922</v>
      </c>
      <c r="D61" s="39" t="s">
        <v>31</v>
      </c>
      <c r="E61" s="39">
        <v>52</v>
      </c>
      <c r="F61" s="82">
        <f t="shared" si="0"/>
        <v>5.1999999999999998E-2</v>
      </c>
      <c r="G61" s="39">
        <f>VLOOKUP(N61,Currecny_M!$A$1:$P$10,2,FALSE)</f>
        <v>54</v>
      </c>
      <c r="H61" s="39">
        <f>MATCH(C61,Currecny_M!$A$1:$P$1,0)</f>
        <v>2</v>
      </c>
      <c r="I61" s="39">
        <f>VLOOKUP(N61,Currecny_M!$A$1:$P$10,MATCH(Database!C61,Currecny_M!$A$1:$P$1,0),FALSE)</f>
        <v>54</v>
      </c>
      <c r="J61" s="82">
        <f t="shared" si="1"/>
        <v>2.8079999999999998</v>
      </c>
      <c r="K61" s="39">
        <f>VLOOKUP('Cover page'!$B$6,Currecny_M!$A$1:$P$10,MATCH(Database!C61,Currecny_M!$A$1:$P$1,0),FALSE)</f>
        <v>1</v>
      </c>
      <c r="L61" s="82">
        <f t="shared" si="2"/>
        <v>2.8079999999999998</v>
      </c>
      <c r="M61" s="82">
        <f>((E61/$F$1)*VLOOKUP(N61,Currecny_M!$A$1:$P$10,MATCH(Database!C61,Currecny_M!$A$1:$P$1,0),FALSE))/VLOOKUP('Cover page'!$B$6,Currecny_M!$A$1:$P$10,MATCH(Database!C61,Currecny_M!$A$1:$P$1,0),FALSE)</f>
        <v>2.8079999999999998</v>
      </c>
      <c r="N61" s="6" t="str">
        <f>VLOOKUP(B61,Master!$A$2:$C$11,3,FALSE)</f>
        <v>CAD</v>
      </c>
      <c r="O61" s="6" t="str">
        <f>VLOOKUP(B61,Master!$A$2:$C$11,2,FALSE)</f>
        <v>America</v>
      </c>
      <c r="P61" s="6"/>
      <c r="Q61" s="39" t="str">
        <f>VLOOKUP(D61,GL_Master!$A$1:$D$80,2,FALSE)</f>
        <v>PL</v>
      </c>
      <c r="R61" s="39" t="str">
        <f>VLOOKUP(D61,GL_Master!$A$1:$D$80,3,FALSE)</f>
        <v>Office expenses</v>
      </c>
      <c r="S61" s="39" t="str">
        <f>VLOOKUP(D61,GL_Master!$A$1:$D$80,4,FALSE)</f>
        <v>Parking charges</v>
      </c>
    </row>
    <row r="62" spans="1:19" x14ac:dyDescent="0.25">
      <c r="A62" s="39" t="s">
        <v>262</v>
      </c>
      <c r="B62" s="39" t="s">
        <v>249</v>
      </c>
      <c r="C62" s="7">
        <v>43922</v>
      </c>
      <c r="D62" s="39" t="s">
        <v>101</v>
      </c>
      <c r="E62" s="39">
        <v>52</v>
      </c>
      <c r="F62" s="82">
        <f t="shared" si="0"/>
        <v>5.1999999999999998E-2</v>
      </c>
      <c r="G62" s="39">
        <f>VLOOKUP(N62,Currecny_M!$A$1:$P$10,2,FALSE)</f>
        <v>54</v>
      </c>
      <c r="H62" s="39">
        <f>MATCH(C62,Currecny_M!$A$1:$P$1,0)</f>
        <v>2</v>
      </c>
      <c r="I62" s="39">
        <f>VLOOKUP(N62,Currecny_M!$A$1:$P$10,MATCH(Database!C62,Currecny_M!$A$1:$P$1,0),FALSE)</f>
        <v>54</v>
      </c>
      <c r="J62" s="82">
        <f t="shared" si="1"/>
        <v>2.8079999999999998</v>
      </c>
      <c r="K62" s="39">
        <f>VLOOKUP('Cover page'!$B$6,Currecny_M!$A$1:$P$10,MATCH(Database!C62,Currecny_M!$A$1:$P$1,0),FALSE)</f>
        <v>1</v>
      </c>
      <c r="L62" s="82">
        <f t="shared" si="2"/>
        <v>2.8079999999999998</v>
      </c>
      <c r="M62" s="82">
        <f>((E62/$F$1)*VLOOKUP(N62,Currecny_M!$A$1:$P$10,MATCH(Database!C62,Currecny_M!$A$1:$P$1,0),FALSE))/VLOOKUP('Cover page'!$B$6,Currecny_M!$A$1:$P$10,MATCH(Database!C62,Currecny_M!$A$1:$P$1,0),FALSE)</f>
        <v>2.8079999999999998</v>
      </c>
      <c r="N62" s="6" t="str">
        <f>VLOOKUP(B62,Master!$A$2:$C$11,3,FALSE)</f>
        <v>CAD</v>
      </c>
      <c r="O62" s="6" t="str">
        <f>VLOOKUP(B62,Master!$A$2:$C$11,2,FALSE)</f>
        <v>America</v>
      </c>
      <c r="P62" s="6"/>
      <c r="Q62" s="39" t="str">
        <f>VLOOKUP(D62,GL_Master!$A$1:$D$80,2,FALSE)</f>
        <v>PL</v>
      </c>
      <c r="R62" s="39" t="str">
        <f>VLOOKUP(D62,GL_Master!$A$1:$D$80,3,FALSE)</f>
        <v>COGS</v>
      </c>
      <c r="S62" s="39" t="str">
        <f>VLOOKUP(D62,GL_Master!$A$1:$D$80,4,FALSE)</f>
        <v>Purchase of other traded goods</v>
      </c>
    </row>
    <row r="63" spans="1:19" x14ac:dyDescent="0.25">
      <c r="A63" s="39" t="s">
        <v>262</v>
      </c>
      <c r="B63" s="39" t="s">
        <v>249</v>
      </c>
      <c r="C63" s="7">
        <v>43922</v>
      </c>
      <c r="D63" s="39" t="s">
        <v>102</v>
      </c>
      <c r="E63" s="39">
        <v>52</v>
      </c>
      <c r="F63" s="82">
        <f t="shared" si="0"/>
        <v>5.1999999999999998E-2</v>
      </c>
      <c r="G63" s="39">
        <f>VLOOKUP(N63,Currecny_M!$A$1:$P$10,2,FALSE)</f>
        <v>54</v>
      </c>
      <c r="H63" s="39">
        <f>MATCH(C63,Currecny_M!$A$1:$P$1,0)</f>
        <v>2</v>
      </c>
      <c r="I63" s="39">
        <f>VLOOKUP(N63,Currecny_M!$A$1:$P$10,MATCH(Database!C63,Currecny_M!$A$1:$P$1,0),FALSE)</f>
        <v>54</v>
      </c>
      <c r="J63" s="82">
        <f t="shared" si="1"/>
        <v>2.8079999999999998</v>
      </c>
      <c r="K63" s="39">
        <f>VLOOKUP('Cover page'!$B$6,Currecny_M!$A$1:$P$10,MATCH(Database!C63,Currecny_M!$A$1:$P$1,0),FALSE)</f>
        <v>1</v>
      </c>
      <c r="L63" s="82">
        <f t="shared" si="2"/>
        <v>2.8079999999999998</v>
      </c>
      <c r="M63" s="82">
        <f>((E63/$F$1)*VLOOKUP(N63,Currecny_M!$A$1:$P$10,MATCH(Database!C63,Currecny_M!$A$1:$P$1,0),FALSE))/VLOOKUP('Cover page'!$B$6,Currecny_M!$A$1:$P$10,MATCH(Database!C63,Currecny_M!$A$1:$P$1,0),FALSE)</f>
        <v>2.8079999999999998</v>
      </c>
      <c r="N63" s="6" t="str">
        <f>VLOOKUP(B63,Master!$A$2:$C$11,3,FALSE)</f>
        <v>CAD</v>
      </c>
      <c r="O63" s="6" t="str">
        <f>VLOOKUP(B63,Master!$A$2:$C$11,2,FALSE)</f>
        <v>America</v>
      </c>
      <c r="P63" s="6"/>
      <c r="Q63" s="39" t="str">
        <f>VLOOKUP(D63,GL_Master!$A$1:$D$80,2,FALSE)</f>
        <v>PL</v>
      </c>
      <c r="R63" s="39" t="str">
        <f>VLOOKUP(D63,GL_Master!$A$1:$D$80,3,FALSE)</f>
        <v>Staff welfare expenses</v>
      </c>
      <c r="S63" s="39" t="str">
        <f>VLOOKUP(D63,GL_Master!$A$1:$D$80,4,FALSE)</f>
        <v>Diwali Expense</v>
      </c>
    </row>
    <row r="64" spans="1:19" x14ac:dyDescent="0.25">
      <c r="A64" s="39" t="s">
        <v>262</v>
      </c>
      <c r="B64" s="39" t="s">
        <v>249</v>
      </c>
      <c r="C64" s="7">
        <v>43922</v>
      </c>
      <c r="D64" s="39" t="s">
        <v>20</v>
      </c>
      <c r="E64" s="39">
        <v>104</v>
      </c>
      <c r="F64" s="82">
        <f t="shared" si="0"/>
        <v>0.104</v>
      </c>
      <c r="G64" s="39">
        <f>VLOOKUP(N64,Currecny_M!$A$1:$P$10,2,FALSE)</f>
        <v>54</v>
      </c>
      <c r="H64" s="39">
        <f>MATCH(C64,Currecny_M!$A$1:$P$1,0)</f>
        <v>2</v>
      </c>
      <c r="I64" s="39">
        <f>VLOOKUP(N64,Currecny_M!$A$1:$P$10,MATCH(Database!C64,Currecny_M!$A$1:$P$1,0),FALSE)</f>
        <v>54</v>
      </c>
      <c r="J64" s="82">
        <f t="shared" si="1"/>
        <v>5.6159999999999997</v>
      </c>
      <c r="K64" s="39">
        <f>VLOOKUP('Cover page'!$B$6,Currecny_M!$A$1:$P$10,MATCH(Database!C64,Currecny_M!$A$1:$P$1,0),FALSE)</f>
        <v>1</v>
      </c>
      <c r="L64" s="82">
        <f t="shared" si="2"/>
        <v>5.6159999999999997</v>
      </c>
      <c r="M64" s="82">
        <f>((E64/$F$1)*VLOOKUP(N64,Currecny_M!$A$1:$P$10,MATCH(Database!C64,Currecny_M!$A$1:$P$1,0),FALSE))/VLOOKUP('Cover page'!$B$6,Currecny_M!$A$1:$P$10,MATCH(Database!C64,Currecny_M!$A$1:$P$1,0),FALSE)</f>
        <v>5.6159999999999997</v>
      </c>
      <c r="N64" s="6" t="str">
        <f>VLOOKUP(B64,Master!$A$2:$C$11,3,FALSE)</f>
        <v>CAD</v>
      </c>
      <c r="O64" s="6" t="str">
        <f>VLOOKUP(B64,Master!$A$2:$C$11,2,FALSE)</f>
        <v>America</v>
      </c>
      <c r="P64" s="6"/>
      <c r="Q64" s="39" t="str">
        <f>VLOOKUP(D64,GL_Master!$A$1:$D$80,2,FALSE)</f>
        <v>PL</v>
      </c>
      <c r="R64" s="39" t="str">
        <f>VLOOKUP(D64,GL_Master!$A$1:$D$80,3,FALSE)</f>
        <v>Selling and Marketing expenses</v>
      </c>
      <c r="S64" s="39" t="str">
        <f>VLOOKUP(D64,GL_Master!$A$1:$D$80,4,FALSE)</f>
        <v>Business promotion</v>
      </c>
    </row>
    <row r="65" spans="1:19" x14ac:dyDescent="0.25">
      <c r="A65" s="39" t="s">
        <v>262</v>
      </c>
      <c r="B65" s="39" t="s">
        <v>249</v>
      </c>
      <c r="C65" s="7">
        <v>43922</v>
      </c>
      <c r="D65" s="39" t="s">
        <v>29</v>
      </c>
      <c r="E65" s="39">
        <v>104</v>
      </c>
      <c r="F65" s="82">
        <f t="shared" si="0"/>
        <v>0.104</v>
      </c>
      <c r="G65" s="39">
        <f>VLOOKUP(N65,Currecny_M!$A$1:$P$10,2,FALSE)</f>
        <v>54</v>
      </c>
      <c r="H65" s="39">
        <f>MATCH(C65,Currecny_M!$A$1:$P$1,0)</f>
        <v>2</v>
      </c>
      <c r="I65" s="39">
        <f>VLOOKUP(N65,Currecny_M!$A$1:$P$10,MATCH(Database!C65,Currecny_M!$A$1:$P$1,0),FALSE)</f>
        <v>54</v>
      </c>
      <c r="J65" s="82">
        <f t="shared" si="1"/>
        <v>5.6159999999999997</v>
      </c>
      <c r="K65" s="39">
        <f>VLOOKUP('Cover page'!$B$6,Currecny_M!$A$1:$P$10,MATCH(Database!C65,Currecny_M!$A$1:$P$1,0),FALSE)</f>
        <v>1</v>
      </c>
      <c r="L65" s="82">
        <f t="shared" si="2"/>
        <v>5.6159999999999997</v>
      </c>
      <c r="M65" s="82">
        <f>((E65/$F$1)*VLOOKUP(N65,Currecny_M!$A$1:$P$10,MATCH(Database!C65,Currecny_M!$A$1:$P$1,0),FALSE))/VLOOKUP('Cover page'!$B$6,Currecny_M!$A$1:$P$10,MATCH(Database!C65,Currecny_M!$A$1:$P$1,0),FALSE)</f>
        <v>5.6159999999999997</v>
      </c>
      <c r="N65" s="6" t="str">
        <f>VLOOKUP(B65,Master!$A$2:$C$11,3,FALSE)</f>
        <v>CAD</v>
      </c>
      <c r="O65" s="6" t="str">
        <f>VLOOKUP(B65,Master!$A$2:$C$11,2,FALSE)</f>
        <v>America</v>
      </c>
      <c r="P65" s="6"/>
      <c r="Q65" s="39" t="str">
        <f>VLOOKUP(D65,GL_Master!$A$1:$D$80,2,FALSE)</f>
        <v>PL</v>
      </c>
      <c r="R65" s="39" t="str">
        <f>VLOOKUP(D65,GL_Master!$A$1:$D$80,3,FALSE)</f>
        <v>Communication &amp; internet exp</v>
      </c>
      <c r="S65" s="39" t="str">
        <f>VLOOKUP(D65,GL_Master!$A$1:$D$80,4,FALSE)</f>
        <v>Communication cost</v>
      </c>
    </row>
    <row r="66" spans="1:19" x14ac:dyDescent="0.25">
      <c r="A66" s="39" t="s">
        <v>262</v>
      </c>
      <c r="B66" s="39" t="s">
        <v>249</v>
      </c>
      <c r="C66" s="7">
        <v>43922</v>
      </c>
      <c r="D66" s="39" t="s">
        <v>41</v>
      </c>
      <c r="E66" s="39">
        <v>52</v>
      </c>
      <c r="F66" s="82">
        <f t="shared" si="0"/>
        <v>5.1999999999999998E-2</v>
      </c>
      <c r="G66" s="39">
        <f>VLOOKUP(N66,Currecny_M!$A$1:$P$10,2,FALSE)</f>
        <v>54</v>
      </c>
      <c r="H66" s="39">
        <f>MATCH(C66,Currecny_M!$A$1:$P$1,0)</f>
        <v>2</v>
      </c>
      <c r="I66" s="39">
        <f>VLOOKUP(N66,Currecny_M!$A$1:$P$10,MATCH(Database!C66,Currecny_M!$A$1:$P$1,0),FALSE)</f>
        <v>54</v>
      </c>
      <c r="J66" s="82">
        <f t="shared" si="1"/>
        <v>2.8079999999999998</v>
      </c>
      <c r="K66" s="39">
        <f>VLOOKUP('Cover page'!$B$6,Currecny_M!$A$1:$P$10,MATCH(Database!C66,Currecny_M!$A$1:$P$1,0),FALSE)</f>
        <v>1</v>
      </c>
      <c r="L66" s="82">
        <f t="shared" si="2"/>
        <v>2.8079999999999998</v>
      </c>
      <c r="M66" s="82">
        <f>((E66/$F$1)*VLOOKUP(N66,Currecny_M!$A$1:$P$10,MATCH(Database!C66,Currecny_M!$A$1:$P$1,0),FALSE))/VLOOKUP('Cover page'!$B$6,Currecny_M!$A$1:$P$10,MATCH(Database!C66,Currecny_M!$A$1:$P$1,0),FALSE)</f>
        <v>2.8079999999999998</v>
      </c>
      <c r="N66" s="6" t="str">
        <f>VLOOKUP(B66,Master!$A$2:$C$11,3,FALSE)</f>
        <v>CAD</v>
      </c>
      <c r="O66" s="6" t="str">
        <f>VLOOKUP(B66,Master!$A$2:$C$11,2,FALSE)</f>
        <v>America</v>
      </c>
      <c r="P66" s="6"/>
      <c r="Q66" s="39" t="str">
        <f>VLOOKUP(D66,GL_Master!$A$1:$D$80,2,FALSE)</f>
        <v>PL</v>
      </c>
      <c r="R66" s="39" t="str">
        <f>VLOOKUP(D66,GL_Master!$A$1:$D$80,3,FALSE)</f>
        <v>Communication &amp; internet exp</v>
      </c>
      <c r="S66" s="39" t="str">
        <f>VLOOKUP(D66,GL_Master!$A$1:$D$80,4,FALSE)</f>
        <v>Communication cost</v>
      </c>
    </row>
    <row r="67" spans="1:19" x14ac:dyDescent="0.25">
      <c r="A67" s="39" t="s">
        <v>262</v>
      </c>
      <c r="B67" s="39" t="s">
        <v>249</v>
      </c>
      <c r="C67" s="7">
        <v>43922</v>
      </c>
      <c r="D67" s="39" t="s">
        <v>103</v>
      </c>
      <c r="E67" s="39">
        <v>104</v>
      </c>
      <c r="F67" s="82">
        <f t="shared" si="0"/>
        <v>0.104</v>
      </c>
      <c r="G67" s="39">
        <f>VLOOKUP(N67,Currecny_M!$A$1:$P$10,2,FALSE)</f>
        <v>54</v>
      </c>
      <c r="H67" s="39">
        <f>MATCH(C67,Currecny_M!$A$1:$P$1,0)</f>
        <v>2</v>
      </c>
      <c r="I67" s="39">
        <f>VLOOKUP(N67,Currecny_M!$A$1:$P$10,MATCH(Database!C67,Currecny_M!$A$1:$P$1,0),FALSE)</f>
        <v>54</v>
      </c>
      <c r="J67" s="82">
        <f t="shared" si="1"/>
        <v>5.6159999999999997</v>
      </c>
      <c r="K67" s="39">
        <f>VLOOKUP('Cover page'!$B$6,Currecny_M!$A$1:$P$10,MATCH(Database!C67,Currecny_M!$A$1:$P$1,0),FALSE)</f>
        <v>1</v>
      </c>
      <c r="L67" s="82">
        <f t="shared" si="2"/>
        <v>5.6159999999999997</v>
      </c>
      <c r="M67" s="82">
        <f>((E67/$F$1)*VLOOKUP(N67,Currecny_M!$A$1:$P$10,MATCH(Database!C67,Currecny_M!$A$1:$P$1,0),FALSE))/VLOOKUP('Cover page'!$B$6,Currecny_M!$A$1:$P$10,MATCH(Database!C67,Currecny_M!$A$1:$P$1,0),FALSE)</f>
        <v>5.6159999999999997</v>
      </c>
      <c r="N67" s="6" t="str">
        <f>VLOOKUP(B67,Master!$A$2:$C$11,3,FALSE)</f>
        <v>CAD</v>
      </c>
      <c r="O67" s="6" t="str">
        <f>VLOOKUP(B67,Master!$A$2:$C$11,2,FALSE)</f>
        <v>America</v>
      </c>
      <c r="P67" s="6"/>
      <c r="Q67" s="39" t="str">
        <f>VLOOKUP(D67,GL_Master!$A$1:$D$80,2,FALSE)</f>
        <v>PL</v>
      </c>
      <c r="R67" s="39" t="str">
        <f>VLOOKUP(D67,GL_Master!$A$1:$D$80,3,FALSE)</f>
        <v>Communication &amp; internet exp</v>
      </c>
      <c r="S67" s="39" t="str">
        <f>VLOOKUP(D67,GL_Master!$A$1:$D$80,4,FALSE)</f>
        <v>Communication cost</v>
      </c>
    </row>
    <row r="68" spans="1:19" x14ac:dyDescent="0.25">
      <c r="A68" s="39" t="s">
        <v>262</v>
      </c>
      <c r="B68" s="39" t="s">
        <v>249</v>
      </c>
      <c r="C68" s="7">
        <v>43922</v>
      </c>
      <c r="D68" s="39" t="s">
        <v>104</v>
      </c>
      <c r="E68" s="39">
        <v>156</v>
      </c>
      <c r="F68" s="82">
        <f t="shared" ref="F68:F131" si="3">E68/$F$1</f>
        <v>0.156</v>
      </c>
      <c r="G68" s="39">
        <f>VLOOKUP(N68,Currecny_M!$A$1:$P$10,2,FALSE)</f>
        <v>54</v>
      </c>
      <c r="H68" s="39">
        <f>MATCH(C68,Currecny_M!$A$1:$P$1,0)</f>
        <v>2</v>
      </c>
      <c r="I68" s="39">
        <f>VLOOKUP(N68,Currecny_M!$A$1:$P$10,MATCH(Database!C68,Currecny_M!$A$1:$P$1,0),FALSE)</f>
        <v>54</v>
      </c>
      <c r="J68" s="82">
        <f t="shared" ref="J68:J131" si="4">F68*I68</f>
        <v>8.4239999999999995</v>
      </c>
      <c r="K68" s="39">
        <f>VLOOKUP('Cover page'!$B$6,Currecny_M!$A$1:$P$10,MATCH(Database!C68,Currecny_M!$A$1:$P$1,0),FALSE)</f>
        <v>1</v>
      </c>
      <c r="L68" s="82">
        <f t="shared" ref="L68:L131" si="5">J68/K68</f>
        <v>8.4239999999999995</v>
      </c>
      <c r="M68" s="82">
        <f>((E68/$F$1)*VLOOKUP(N68,Currecny_M!$A$1:$P$10,MATCH(Database!C68,Currecny_M!$A$1:$P$1,0),FALSE))/VLOOKUP('Cover page'!$B$6,Currecny_M!$A$1:$P$10,MATCH(Database!C68,Currecny_M!$A$1:$P$1,0),FALSE)</f>
        <v>8.4239999999999995</v>
      </c>
      <c r="N68" s="6" t="str">
        <f>VLOOKUP(B68,Master!$A$2:$C$11,3,FALSE)</f>
        <v>CAD</v>
      </c>
      <c r="O68" s="6" t="str">
        <f>VLOOKUP(B68,Master!$A$2:$C$11,2,FALSE)</f>
        <v>America</v>
      </c>
      <c r="P68" s="6"/>
      <c r="Q68" s="39" t="str">
        <f>VLOOKUP(D68,GL_Master!$A$1:$D$80,2,FALSE)</f>
        <v>PL</v>
      </c>
      <c r="R68" s="39" t="str">
        <f>VLOOKUP(D68,GL_Master!$A$1:$D$80,3,FALSE)</f>
        <v>Legal &amp; Professional expenses</v>
      </c>
      <c r="S68" s="39" t="str">
        <f>VLOOKUP(D68,GL_Master!$A$1:$D$80,4,FALSE)</f>
        <v>Professional Fees - Others</v>
      </c>
    </row>
    <row r="69" spans="1:19" x14ac:dyDescent="0.25">
      <c r="A69" s="39" t="s">
        <v>262</v>
      </c>
      <c r="B69" s="39" t="s">
        <v>249</v>
      </c>
      <c r="C69" s="7">
        <v>43922</v>
      </c>
      <c r="D69" s="39" t="s">
        <v>105</v>
      </c>
      <c r="E69" s="39">
        <v>104</v>
      </c>
      <c r="F69" s="82">
        <f t="shared" si="3"/>
        <v>0.104</v>
      </c>
      <c r="G69" s="39">
        <f>VLOOKUP(N69,Currecny_M!$A$1:$P$10,2,FALSE)</f>
        <v>54</v>
      </c>
      <c r="H69" s="39">
        <f>MATCH(C69,Currecny_M!$A$1:$P$1,0)</f>
        <v>2</v>
      </c>
      <c r="I69" s="39">
        <f>VLOOKUP(N69,Currecny_M!$A$1:$P$10,MATCH(Database!C69,Currecny_M!$A$1:$P$1,0),FALSE)</f>
        <v>54</v>
      </c>
      <c r="J69" s="82">
        <f t="shared" si="4"/>
        <v>5.6159999999999997</v>
      </c>
      <c r="K69" s="39">
        <f>VLOOKUP('Cover page'!$B$6,Currecny_M!$A$1:$P$10,MATCH(Database!C69,Currecny_M!$A$1:$P$1,0),FALSE)</f>
        <v>1</v>
      </c>
      <c r="L69" s="82">
        <f t="shared" si="5"/>
        <v>5.6159999999999997</v>
      </c>
      <c r="M69" s="82">
        <f>((E69/$F$1)*VLOOKUP(N69,Currecny_M!$A$1:$P$10,MATCH(Database!C69,Currecny_M!$A$1:$P$1,0),FALSE))/VLOOKUP('Cover page'!$B$6,Currecny_M!$A$1:$P$10,MATCH(Database!C69,Currecny_M!$A$1:$P$1,0),FALSE)</f>
        <v>5.6159999999999997</v>
      </c>
      <c r="N69" s="6" t="str">
        <f>VLOOKUP(B69,Master!$A$2:$C$11,3,FALSE)</f>
        <v>CAD</v>
      </c>
      <c r="O69" s="6" t="str">
        <f>VLOOKUP(B69,Master!$A$2:$C$11,2,FALSE)</f>
        <v>America</v>
      </c>
      <c r="P69" s="6"/>
      <c r="Q69" s="39" t="str">
        <f>VLOOKUP(D69,GL_Master!$A$1:$D$80,2,FALSE)</f>
        <v>PL</v>
      </c>
      <c r="R69" s="39" t="str">
        <f>VLOOKUP(D69,GL_Master!$A$1:$D$80,3,FALSE)</f>
        <v>Travelling and conveyance</v>
      </c>
      <c r="S69" s="39" t="str">
        <f>VLOOKUP(D69,GL_Master!$A$1:$D$80,4,FALSE)</f>
        <v>Car hiring and rental services</v>
      </c>
    </row>
    <row r="70" spans="1:19" x14ac:dyDescent="0.25">
      <c r="A70" s="39" t="s">
        <v>262</v>
      </c>
      <c r="B70" s="39" t="s">
        <v>249</v>
      </c>
      <c r="C70" s="7">
        <v>43922</v>
      </c>
      <c r="D70" s="39" t="s">
        <v>106</v>
      </c>
      <c r="E70" s="39">
        <v>52</v>
      </c>
      <c r="F70" s="82">
        <f t="shared" si="3"/>
        <v>5.1999999999999998E-2</v>
      </c>
      <c r="G70" s="39">
        <f>VLOOKUP(N70,Currecny_M!$A$1:$P$10,2,FALSE)</f>
        <v>54</v>
      </c>
      <c r="H70" s="39">
        <f>MATCH(C70,Currecny_M!$A$1:$P$1,0)</f>
        <v>2</v>
      </c>
      <c r="I70" s="39">
        <f>VLOOKUP(N70,Currecny_M!$A$1:$P$10,MATCH(Database!C70,Currecny_M!$A$1:$P$1,0),FALSE)</f>
        <v>54</v>
      </c>
      <c r="J70" s="82">
        <f t="shared" si="4"/>
        <v>2.8079999999999998</v>
      </c>
      <c r="K70" s="39">
        <f>VLOOKUP('Cover page'!$B$6,Currecny_M!$A$1:$P$10,MATCH(Database!C70,Currecny_M!$A$1:$P$1,0),FALSE)</f>
        <v>1</v>
      </c>
      <c r="L70" s="82">
        <f t="shared" si="5"/>
        <v>2.8079999999999998</v>
      </c>
      <c r="M70" s="82">
        <f>((E70/$F$1)*VLOOKUP(N70,Currecny_M!$A$1:$P$10,MATCH(Database!C70,Currecny_M!$A$1:$P$1,0),FALSE))/VLOOKUP('Cover page'!$B$6,Currecny_M!$A$1:$P$10,MATCH(Database!C70,Currecny_M!$A$1:$P$1,0),FALSE)</f>
        <v>2.8079999999999998</v>
      </c>
      <c r="N70" s="6" t="str">
        <f>VLOOKUP(B70,Master!$A$2:$C$11,3,FALSE)</f>
        <v>CAD</v>
      </c>
      <c r="O70" s="6" t="str">
        <f>VLOOKUP(B70,Master!$A$2:$C$11,2,FALSE)</f>
        <v>America</v>
      </c>
      <c r="P70" s="6"/>
      <c r="Q70" s="39" t="str">
        <f>VLOOKUP(D70,GL_Master!$A$1:$D$80,2,FALSE)</f>
        <v>PL</v>
      </c>
      <c r="R70" s="39" t="str">
        <f>VLOOKUP(D70,GL_Master!$A$1:$D$80,3,FALSE)</f>
        <v>Communication &amp; internet exp</v>
      </c>
      <c r="S70" s="39" t="str">
        <f>VLOOKUP(D70,GL_Master!$A$1:$D$80,4,FALSE)</f>
        <v>Printing &amp; Stationary</v>
      </c>
    </row>
    <row r="71" spans="1:19" x14ac:dyDescent="0.25">
      <c r="A71" s="39" t="s">
        <v>262</v>
      </c>
      <c r="B71" s="39" t="s">
        <v>249</v>
      </c>
      <c r="C71" s="7">
        <v>43922</v>
      </c>
      <c r="D71" s="39" t="s">
        <v>32</v>
      </c>
      <c r="E71" s="39">
        <v>52</v>
      </c>
      <c r="F71" s="82">
        <f t="shared" si="3"/>
        <v>5.1999999999999998E-2</v>
      </c>
      <c r="G71" s="39">
        <f>VLOOKUP(N71,Currecny_M!$A$1:$P$10,2,FALSE)</f>
        <v>54</v>
      </c>
      <c r="H71" s="39">
        <f>MATCH(C71,Currecny_M!$A$1:$P$1,0)</f>
        <v>2</v>
      </c>
      <c r="I71" s="39">
        <f>VLOOKUP(N71,Currecny_M!$A$1:$P$10,MATCH(Database!C71,Currecny_M!$A$1:$P$1,0),FALSE)</f>
        <v>54</v>
      </c>
      <c r="J71" s="82">
        <f t="shared" si="4"/>
        <v>2.8079999999999998</v>
      </c>
      <c r="K71" s="39">
        <f>VLOOKUP('Cover page'!$B$6,Currecny_M!$A$1:$P$10,MATCH(Database!C71,Currecny_M!$A$1:$P$1,0),FALSE)</f>
        <v>1</v>
      </c>
      <c r="L71" s="82">
        <f t="shared" si="5"/>
        <v>2.8079999999999998</v>
      </c>
      <c r="M71" s="82">
        <f>((E71/$F$1)*VLOOKUP(N71,Currecny_M!$A$1:$P$10,MATCH(Database!C71,Currecny_M!$A$1:$P$1,0),FALSE))/VLOOKUP('Cover page'!$B$6,Currecny_M!$A$1:$P$10,MATCH(Database!C71,Currecny_M!$A$1:$P$1,0),FALSE)</f>
        <v>2.8079999999999998</v>
      </c>
      <c r="N71" s="6" t="str">
        <f>VLOOKUP(B71,Master!$A$2:$C$11,3,FALSE)</f>
        <v>CAD</v>
      </c>
      <c r="O71" s="6" t="str">
        <f>VLOOKUP(B71,Master!$A$2:$C$11,2,FALSE)</f>
        <v>America</v>
      </c>
      <c r="P71" s="6"/>
      <c r="Q71" s="39" t="str">
        <f>VLOOKUP(D71,GL_Master!$A$1:$D$80,2,FALSE)</f>
        <v>PL</v>
      </c>
      <c r="R71" s="39" t="str">
        <f>VLOOKUP(D71,GL_Master!$A$1:$D$80,3,FALSE)</f>
        <v>Communication &amp; internet exp</v>
      </c>
      <c r="S71" s="39" t="str">
        <f>VLOOKUP(D71,GL_Master!$A$1:$D$80,4,FALSE)</f>
        <v>Printing &amp; Stationary</v>
      </c>
    </row>
    <row r="72" spans="1:19" x14ac:dyDescent="0.25">
      <c r="A72" s="39" t="s">
        <v>262</v>
      </c>
      <c r="B72" s="39" t="s">
        <v>249</v>
      </c>
      <c r="C72" s="7">
        <v>43922</v>
      </c>
      <c r="D72" s="39" t="s">
        <v>35</v>
      </c>
      <c r="E72" s="39">
        <v>156</v>
      </c>
      <c r="F72" s="82">
        <f t="shared" si="3"/>
        <v>0.156</v>
      </c>
      <c r="G72" s="39">
        <f>VLOOKUP(N72,Currecny_M!$A$1:$P$10,2,FALSE)</f>
        <v>54</v>
      </c>
      <c r="H72" s="39">
        <f>MATCH(C72,Currecny_M!$A$1:$P$1,0)</f>
        <v>2</v>
      </c>
      <c r="I72" s="39">
        <f>VLOOKUP(N72,Currecny_M!$A$1:$P$10,MATCH(Database!C72,Currecny_M!$A$1:$P$1,0),FALSE)</f>
        <v>54</v>
      </c>
      <c r="J72" s="82">
        <f t="shared" si="4"/>
        <v>8.4239999999999995</v>
      </c>
      <c r="K72" s="39">
        <f>VLOOKUP('Cover page'!$B$6,Currecny_M!$A$1:$P$10,MATCH(Database!C72,Currecny_M!$A$1:$P$1,0),FALSE)</f>
        <v>1</v>
      </c>
      <c r="L72" s="82">
        <f t="shared" si="5"/>
        <v>8.4239999999999995</v>
      </c>
      <c r="M72" s="82">
        <f>((E72/$F$1)*VLOOKUP(N72,Currecny_M!$A$1:$P$10,MATCH(Database!C72,Currecny_M!$A$1:$P$1,0),FALSE))/VLOOKUP('Cover page'!$B$6,Currecny_M!$A$1:$P$10,MATCH(Database!C72,Currecny_M!$A$1:$P$1,0),FALSE)</f>
        <v>8.4239999999999995</v>
      </c>
      <c r="N72" s="6" t="str">
        <f>VLOOKUP(B72,Master!$A$2:$C$11,3,FALSE)</f>
        <v>CAD</v>
      </c>
      <c r="O72" s="6" t="str">
        <f>VLOOKUP(B72,Master!$A$2:$C$11,2,FALSE)</f>
        <v>America</v>
      </c>
      <c r="P72" s="6"/>
      <c r="Q72" s="39" t="str">
        <f>VLOOKUP(D72,GL_Master!$A$1:$D$80,2,FALSE)</f>
        <v>PL</v>
      </c>
      <c r="R72" s="39" t="str">
        <f>VLOOKUP(D72,GL_Master!$A$1:$D$80,3,FALSE)</f>
        <v>Security Expenses</v>
      </c>
      <c r="S72" s="39" t="str">
        <f>VLOOKUP(D72,GL_Master!$A$1:$D$80,4,FALSE)</f>
        <v>Security Expenses others</v>
      </c>
    </row>
    <row r="73" spans="1:19" x14ac:dyDescent="0.25">
      <c r="A73" s="39" t="s">
        <v>262</v>
      </c>
      <c r="B73" s="39" t="s">
        <v>249</v>
      </c>
      <c r="C73" s="7">
        <v>43922</v>
      </c>
      <c r="D73" s="39" t="s">
        <v>38</v>
      </c>
      <c r="E73" s="39">
        <v>52</v>
      </c>
      <c r="F73" s="82">
        <f t="shared" si="3"/>
        <v>5.1999999999999998E-2</v>
      </c>
      <c r="G73" s="39">
        <f>VLOOKUP(N73,Currecny_M!$A$1:$P$10,2,FALSE)</f>
        <v>54</v>
      </c>
      <c r="H73" s="39">
        <f>MATCH(C73,Currecny_M!$A$1:$P$1,0)</f>
        <v>2</v>
      </c>
      <c r="I73" s="39">
        <f>VLOOKUP(N73,Currecny_M!$A$1:$P$10,MATCH(Database!C73,Currecny_M!$A$1:$P$1,0),FALSE)</f>
        <v>54</v>
      </c>
      <c r="J73" s="82">
        <f t="shared" si="4"/>
        <v>2.8079999999999998</v>
      </c>
      <c r="K73" s="39">
        <f>VLOOKUP('Cover page'!$B$6,Currecny_M!$A$1:$P$10,MATCH(Database!C73,Currecny_M!$A$1:$P$1,0),FALSE)</f>
        <v>1</v>
      </c>
      <c r="L73" s="82">
        <f t="shared" si="5"/>
        <v>2.8079999999999998</v>
      </c>
      <c r="M73" s="82">
        <f>((E73/$F$1)*VLOOKUP(N73,Currecny_M!$A$1:$P$10,MATCH(Database!C73,Currecny_M!$A$1:$P$1,0),FALSE))/VLOOKUP('Cover page'!$B$6,Currecny_M!$A$1:$P$10,MATCH(Database!C73,Currecny_M!$A$1:$P$1,0),FALSE)</f>
        <v>2.8079999999999998</v>
      </c>
      <c r="N73" s="6" t="str">
        <f>VLOOKUP(B73,Master!$A$2:$C$11,3,FALSE)</f>
        <v>CAD</v>
      </c>
      <c r="O73" s="6" t="str">
        <f>VLOOKUP(B73,Master!$A$2:$C$11,2,FALSE)</f>
        <v>America</v>
      </c>
      <c r="P73" s="6"/>
      <c r="Q73" s="39" t="str">
        <f>VLOOKUP(D73,GL_Master!$A$1:$D$80,2,FALSE)</f>
        <v>PL</v>
      </c>
      <c r="R73" s="39" t="str">
        <f>VLOOKUP(D73,GL_Master!$A$1:$D$80,3,FALSE)</f>
        <v>House Keeping Expenses</v>
      </c>
      <c r="S73" s="39" t="str">
        <f>VLOOKUP(D73,GL_Master!$A$1:$D$80,4,FALSE)</f>
        <v>House Keeping Expenses</v>
      </c>
    </row>
    <row r="74" spans="1:19" x14ac:dyDescent="0.25">
      <c r="A74" s="39" t="s">
        <v>262</v>
      </c>
      <c r="B74" s="39" t="s">
        <v>249</v>
      </c>
      <c r="C74" s="7">
        <v>43922</v>
      </c>
      <c r="D74" s="39" t="s">
        <v>107</v>
      </c>
      <c r="E74" s="39">
        <v>52</v>
      </c>
      <c r="F74" s="82">
        <f t="shared" si="3"/>
        <v>5.1999999999999998E-2</v>
      </c>
      <c r="G74" s="39">
        <f>VLOOKUP(N74,Currecny_M!$A$1:$P$10,2,FALSE)</f>
        <v>54</v>
      </c>
      <c r="H74" s="39">
        <f>MATCH(C74,Currecny_M!$A$1:$P$1,0)</f>
        <v>2</v>
      </c>
      <c r="I74" s="39">
        <f>VLOOKUP(N74,Currecny_M!$A$1:$P$10,MATCH(Database!C74,Currecny_M!$A$1:$P$1,0),FALSE)</f>
        <v>54</v>
      </c>
      <c r="J74" s="82">
        <f t="shared" si="4"/>
        <v>2.8079999999999998</v>
      </c>
      <c r="K74" s="39">
        <f>VLOOKUP('Cover page'!$B$6,Currecny_M!$A$1:$P$10,MATCH(Database!C74,Currecny_M!$A$1:$P$1,0),FALSE)</f>
        <v>1</v>
      </c>
      <c r="L74" s="82">
        <f t="shared" si="5"/>
        <v>2.8079999999999998</v>
      </c>
      <c r="M74" s="82">
        <f>((E74/$F$1)*VLOOKUP(N74,Currecny_M!$A$1:$P$10,MATCH(Database!C74,Currecny_M!$A$1:$P$1,0),FALSE))/VLOOKUP('Cover page'!$B$6,Currecny_M!$A$1:$P$10,MATCH(Database!C74,Currecny_M!$A$1:$P$1,0),FALSE)</f>
        <v>2.8079999999999998</v>
      </c>
      <c r="N74" s="6" t="str">
        <f>VLOOKUP(B74,Master!$A$2:$C$11,3,FALSE)</f>
        <v>CAD</v>
      </c>
      <c r="O74" s="6" t="str">
        <f>VLOOKUP(B74,Master!$A$2:$C$11,2,FALSE)</f>
        <v>America</v>
      </c>
      <c r="P74" s="6"/>
      <c r="Q74" s="39" t="str">
        <f>VLOOKUP(D74,GL_Master!$A$1:$D$80,2,FALSE)</f>
        <v>PL</v>
      </c>
      <c r="R74" s="39" t="str">
        <f>VLOOKUP(D74,GL_Master!$A$1:$D$80,3,FALSE)</f>
        <v>Misc. expenses</v>
      </c>
      <c r="S74" s="39" t="str">
        <f>VLOOKUP(D74,GL_Master!$A$1:$D$80,4,FALSE)</f>
        <v>Repair &amp; Maintenance</v>
      </c>
    </row>
    <row r="75" spans="1:19" x14ac:dyDescent="0.25">
      <c r="A75" s="39" t="s">
        <v>262</v>
      </c>
      <c r="B75" s="39" t="s">
        <v>249</v>
      </c>
      <c r="C75" s="7">
        <v>43922</v>
      </c>
      <c r="D75" s="39" t="s">
        <v>108</v>
      </c>
      <c r="E75" s="39">
        <v>52</v>
      </c>
      <c r="F75" s="82">
        <f t="shared" si="3"/>
        <v>5.1999999999999998E-2</v>
      </c>
      <c r="G75" s="39">
        <f>VLOOKUP(N75,Currecny_M!$A$1:$P$10,2,FALSE)</f>
        <v>54</v>
      </c>
      <c r="H75" s="39">
        <f>MATCH(C75,Currecny_M!$A$1:$P$1,0)</f>
        <v>2</v>
      </c>
      <c r="I75" s="39">
        <f>VLOOKUP(N75,Currecny_M!$A$1:$P$10,MATCH(Database!C75,Currecny_M!$A$1:$P$1,0),FALSE)</f>
        <v>54</v>
      </c>
      <c r="J75" s="82">
        <f t="shared" si="4"/>
        <v>2.8079999999999998</v>
      </c>
      <c r="K75" s="39">
        <f>VLOOKUP('Cover page'!$B$6,Currecny_M!$A$1:$P$10,MATCH(Database!C75,Currecny_M!$A$1:$P$1,0),FALSE)</f>
        <v>1</v>
      </c>
      <c r="L75" s="82">
        <f t="shared" si="5"/>
        <v>2.8079999999999998</v>
      </c>
      <c r="M75" s="82">
        <f>((E75/$F$1)*VLOOKUP(N75,Currecny_M!$A$1:$P$10,MATCH(Database!C75,Currecny_M!$A$1:$P$1,0),FALSE))/VLOOKUP('Cover page'!$B$6,Currecny_M!$A$1:$P$10,MATCH(Database!C75,Currecny_M!$A$1:$P$1,0),FALSE)</f>
        <v>2.8079999999999998</v>
      </c>
      <c r="N75" s="6" t="str">
        <f>VLOOKUP(B75,Master!$A$2:$C$11,3,FALSE)</f>
        <v>CAD</v>
      </c>
      <c r="O75" s="6" t="str">
        <f>VLOOKUP(B75,Master!$A$2:$C$11,2,FALSE)</f>
        <v>America</v>
      </c>
      <c r="P75" s="6"/>
      <c r="Q75" s="39" t="str">
        <f>VLOOKUP(D75,GL_Master!$A$1:$D$80,2,FALSE)</f>
        <v>PL</v>
      </c>
      <c r="R75" s="39" t="str">
        <f>VLOOKUP(D75,GL_Master!$A$1:$D$80,3,FALSE)</f>
        <v>Misc. expenses</v>
      </c>
      <c r="S75" s="39" t="str">
        <f>VLOOKUP(D75,GL_Master!$A$1:$D$80,4,FALSE)</f>
        <v>Repair &amp; Maintenance</v>
      </c>
    </row>
    <row r="76" spans="1:19" x14ac:dyDescent="0.25">
      <c r="A76" s="39" t="s">
        <v>262</v>
      </c>
      <c r="B76" s="39" t="s">
        <v>249</v>
      </c>
      <c r="C76" s="7">
        <v>43922</v>
      </c>
      <c r="D76" s="39" t="s">
        <v>9</v>
      </c>
      <c r="E76" s="39">
        <v>467</v>
      </c>
      <c r="F76" s="82">
        <f t="shared" si="3"/>
        <v>0.46700000000000003</v>
      </c>
      <c r="G76" s="39">
        <f>VLOOKUP(N76,Currecny_M!$A$1:$P$10,2,FALSE)</f>
        <v>54</v>
      </c>
      <c r="H76" s="39">
        <f>MATCH(C76,Currecny_M!$A$1:$P$1,0)</f>
        <v>2</v>
      </c>
      <c r="I76" s="39">
        <f>VLOOKUP(N76,Currecny_M!$A$1:$P$10,MATCH(Database!C76,Currecny_M!$A$1:$P$1,0),FALSE)</f>
        <v>54</v>
      </c>
      <c r="J76" s="82">
        <f t="shared" si="4"/>
        <v>25.218</v>
      </c>
      <c r="K76" s="39">
        <f>VLOOKUP('Cover page'!$B$6,Currecny_M!$A$1:$P$10,MATCH(Database!C76,Currecny_M!$A$1:$P$1,0),FALSE)</f>
        <v>1</v>
      </c>
      <c r="L76" s="82">
        <f t="shared" si="5"/>
        <v>25.218</v>
      </c>
      <c r="M76" s="82">
        <f>((E76/$F$1)*VLOOKUP(N76,Currecny_M!$A$1:$P$10,MATCH(Database!C76,Currecny_M!$A$1:$P$1,0),FALSE))/VLOOKUP('Cover page'!$B$6,Currecny_M!$A$1:$P$10,MATCH(Database!C76,Currecny_M!$A$1:$P$1,0),FALSE)</f>
        <v>25.218</v>
      </c>
      <c r="N76" s="6" t="str">
        <f>VLOOKUP(B76,Master!$A$2:$C$11,3,FALSE)</f>
        <v>CAD</v>
      </c>
      <c r="O76" s="6" t="str">
        <f>VLOOKUP(B76,Master!$A$2:$C$11,2,FALSE)</f>
        <v>America</v>
      </c>
      <c r="P76" s="6"/>
      <c r="Q76" s="39" t="str">
        <f>VLOOKUP(D76,GL_Master!$A$1:$D$80,2,FALSE)</f>
        <v>PL</v>
      </c>
      <c r="R76" s="39" t="str">
        <f>VLOOKUP(D76,GL_Master!$A$1:$D$80,3,FALSE)</f>
        <v>Rent</v>
      </c>
      <c r="S76" s="39" t="str">
        <f>VLOOKUP(D76,GL_Master!$A$1:$D$80,4,FALSE)</f>
        <v>Office Rent</v>
      </c>
    </row>
    <row r="77" spans="1:19" x14ac:dyDescent="0.25">
      <c r="A77" s="39" t="s">
        <v>262</v>
      </c>
      <c r="B77" s="39" t="s">
        <v>249</v>
      </c>
      <c r="C77" s="7">
        <v>43922</v>
      </c>
      <c r="D77" s="39" t="s">
        <v>109</v>
      </c>
      <c r="E77" s="39">
        <v>-259</v>
      </c>
      <c r="F77" s="82">
        <f t="shared" si="3"/>
        <v>-0.25900000000000001</v>
      </c>
      <c r="G77" s="39">
        <f>VLOOKUP(N77,Currecny_M!$A$1:$P$10,2,FALSE)</f>
        <v>54</v>
      </c>
      <c r="H77" s="39">
        <f>MATCH(C77,Currecny_M!$A$1:$P$1,0)</f>
        <v>2</v>
      </c>
      <c r="I77" s="39">
        <f>VLOOKUP(N77,Currecny_M!$A$1:$P$10,MATCH(Database!C77,Currecny_M!$A$1:$P$1,0),FALSE)</f>
        <v>54</v>
      </c>
      <c r="J77" s="82">
        <f t="shared" si="4"/>
        <v>-13.986000000000001</v>
      </c>
      <c r="K77" s="39">
        <f>VLOOKUP('Cover page'!$B$6,Currecny_M!$A$1:$P$10,MATCH(Database!C77,Currecny_M!$A$1:$P$1,0),FALSE)</f>
        <v>1</v>
      </c>
      <c r="L77" s="82">
        <f t="shared" si="5"/>
        <v>-13.986000000000001</v>
      </c>
      <c r="M77" s="82">
        <f>((E77/$F$1)*VLOOKUP(N77,Currecny_M!$A$1:$P$10,MATCH(Database!C77,Currecny_M!$A$1:$P$1,0),FALSE))/VLOOKUP('Cover page'!$B$6,Currecny_M!$A$1:$P$10,MATCH(Database!C77,Currecny_M!$A$1:$P$1,0),FALSE)</f>
        <v>-13.986000000000001</v>
      </c>
      <c r="N77" s="6" t="str">
        <f>VLOOKUP(B77,Master!$A$2:$C$11,3,FALSE)</f>
        <v>CAD</v>
      </c>
      <c r="O77" s="6" t="str">
        <f>VLOOKUP(B77,Master!$A$2:$C$11,2,FALSE)</f>
        <v>America</v>
      </c>
      <c r="P77" s="6"/>
      <c r="Q77" s="39" t="str">
        <f>VLOOKUP(D77,GL_Master!$A$1:$D$80,2,FALSE)</f>
        <v>PL</v>
      </c>
      <c r="R77" s="39" t="str">
        <f>VLOOKUP(D77,GL_Master!$A$1:$D$80,3,FALSE)</f>
        <v>Travelling and conveyance</v>
      </c>
      <c r="S77" s="39" t="str">
        <f>VLOOKUP(D77,GL_Master!$A$1:$D$80,4,FALSE)</f>
        <v>Travelling , hotel lodging</v>
      </c>
    </row>
    <row r="78" spans="1:19" x14ac:dyDescent="0.25">
      <c r="A78" s="39" t="s">
        <v>262</v>
      </c>
      <c r="B78" s="39" t="s">
        <v>249</v>
      </c>
      <c r="C78" s="7">
        <v>43922</v>
      </c>
      <c r="D78" s="39" t="s">
        <v>110</v>
      </c>
      <c r="E78" s="39">
        <v>104</v>
      </c>
      <c r="F78" s="82">
        <f t="shared" si="3"/>
        <v>0.104</v>
      </c>
      <c r="G78" s="39">
        <f>VLOOKUP(N78,Currecny_M!$A$1:$P$10,2,FALSE)</f>
        <v>54</v>
      </c>
      <c r="H78" s="39">
        <f>MATCH(C78,Currecny_M!$A$1:$P$1,0)</f>
        <v>2</v>
      </c>
      <c r="I78" s="39">
        <f>VLOOKUP(N78,Currecny_M!$A$1:$P$10,MATCH(Database!C78,Currecny_M!$A$1:$P$1,0),FALSE)</f>
        <v>54</v>
      </c>
      <c r="J78" s="82">
        <f t="shared" si="4"/>
        <v>5.6159999999999997</v>
      </c>
      <c r="K78" s="39">
        <f>VLOOKUP('Cover page'!$B$6,Currecny_M!$A$1:$P$10,MATCH(Database!C78,Currecny_M!$A$1:$P$1,0),FALSE)</f>
        <v>1</v>
      </c>
      <c r="L78" s="82">
        <f t="shared" si="5"/>
        <v>5.6159999999999997</v>
      </c>
      <c r="M78" s="82">
        <f>((E78/$F$1)*VLOOKUP(N78,Currecny_M!$A$1:$P$10,MATCH(Database!C78,Currecny_M!$A$1:$P$1,0),FALSE))/VLOOKUP('Cover page'!$B$6,Currecny_M!$A$1:$P$10,MATCH(Database!C78,Currecny_M!$A$1:$P$1,0),FALSE)</f>
        <v>5.6159999999999997</v>
      </c>
      <c r="N78" s="6" t="str">
        <f>VLOOKUP(B78,Master!$A$2:$C$11,3,FALSE)</f>
        <v>CAD</v>
      </c>
      <c r="O78" s="6" t="str">
        <f>VLOOKUP(B78,Master!$A$2:$C$11,2,FALSE)</f>
        <v>America</v>
      </c>
      <c r="P78" s="6"/>
      <c r="Q78" s="39" t="str">
        <f>VLOOKUP(D78,GL_Master!$A$1:$D$80,2,FALSE)</f>
        <v>PL</v>
      </c>
      <c r="R78" s="39" t="str">
        <f>VLOOKUP(D78,GL_Master!$A$1:$D$80,3,FALSE)</f>
        <v>Travelling and conveyance</v>
      </c>
      <c r="S78" s="39" t="str">
        <f>VLOOKUP(D78,GL_Master!$A$1:$D$80,4,FALSE)</f>
        <v>Travelling , hotel lodging</v>
      </c>
    </row>
    <row r="79" spans="1:19" x14ac:dyDescent="0.25">
      <c r="A79" s="39" t="s">
        <v>262</v>
      </c>
      <c r="B79" s="39" t="s">
        <v>249</v>
      </c>
      <c r="C79" s="7">
        <v>43922</v>
      </c>
      <c r="D79" s="39" t="s">
        <v>111</v>
      </c>
      <c r="E79" s="39">
        <v>52</v>
      </c>
      <c r="F79" s="82">
        <f t="shared" si="3"/>
        <v>5.1999999999999998E-2</v>
      </c>
      <c r="G79" s="39">
        <f>VLOOKUP(N79,Currecny_M!$A$1:$P$10,2,FALSE)</f>
        <v>54</v>
      </c>
      <c r="H79" s="39">
        <f>MATCH(C79,Currecny_M!$A$1:$P$1,0)</f>
        <v>2</v>
      </c>
      <c r="I79" s="39">
        <f>VLOOKUP(N79,Currecny_M!$A$1:$P$10,MATCH(Database!C79,Currecny_M!$A$1:$P$1,0),FALSE)</f>
        <v>54</v>
      </c>
      <c r="J79" s="82">
        <f t="shared" si="4"/>
        <v>2.8079999999999998</v>
      </c>
      <c r="K79" s="39">
        <f>VLOOKUP('Cover page'!$B$6,Currecny_M!$A$1:$P$10,MATCH(Database!C79,Currecny_M!$A$1:$P$1,0),FALSE)</f>
        <v>1</v>
      </c>
      <c r="L79" s="82">
        <f t="shared" si="5"/>
        <v>2.8079999999999998</v>
      </c>
      <c r="M79" s="82">
        <f>((E79/$F$1)*VLOOKUP(N79,Currecny_M!$A$1:$P$10,MATCH(Database!C79,Currecny_M!$A$1:$P$1,0),FALSE))/VLOOKUP('Cover page'!$B$6,Currecny_M!$A$1:$P$10,MATCH(Database!C79,Currecny_M!$A$1:$P$1,0),FALSE)</f>
        <v>2.8079999999999998</v>
      </c>
      <c r="N79" s="6" t="str">
        <f>VLOOKUP(B79,Master!$A$2:$C$11,3,FALSE)</f>
        <v>CAD</v>
      </c>
      <c r="O79" s="6" t="str">
        <f>VLOOKUP(B79,Master!$A$2:$C$11,2,FALSE)</f>
        <v>America</v>
      </c>
      <c r="P79" s="6"/>
      <c r="Q79" s="39" t="str">
        <f>VLOOKUP(D79,GL_Master!$A$1:$D$80,2,FALSE)</f>
        <v>PL</v>
      </c>
      <c r="R79" s="39" t="str">
        <f>VLOOKUP(D79,GL_Master!$A$1:$D$80,3,FALSE)</f>
        <v>Legal &amp; Professional expenses</v>
      </c>
      <c r="S79" s="39" t="str">
        <f>VLOOKUP(D79,GL_Master!$A$1:$D$80,4,FALSE)</f>
        <v>Professional Fees - Others</v>
      </c>
    </row>
    <row r="80" spans="1:19" x14ac:dyDescent="0.25">
      <c r="A80" s="39" t="s">
        <v>262</v>
      </c>
      <c r="B80" s="39" t="s">
        <v>249</v>
      </c>
      <c r="C80" s="7">
        <v>43922</v>
      </c>
      <c r="D80" s="39" t="s">
        <v>112</v>
      </c>
      <c r="E80" s="39">
        <v>519</v>
      </c>
      <c r="F80" s="82">
        <f t="shared" si="3"/>
        <v>0.51900000000000002</v>
      </c>
      <c r="G80" s="39">
        <f>VLOOKUP(N80,Currecny_M!$A$1:$P$10,2,FALSE)</f>
        <v>54</v>
      </c>
      <c r="H80" s="39">
        <f>MATCH(C80,Currecny_M!$A$1:$P$1,0)</f>
        <v>2</v>
      </c>
      <c r="I80" s="39">
        <f>VLOOKUP(N80,Currecny_M!$A$1:$P$10,MATCH(Database!C80,Currecny_M!$A$1:$P$1,0),FALSE)</f>
        <v>54</v>
      </c>
      <c r="J80" s="82">
        <f t="shared" si="4"/>
        <v>28.026</v>
      </c>
      <c r="K80" s="39">
        <f>VLOOKUP('Cover page'!$B$6,Currecny_M!$A$1:$P$10,MATCH(Database!C80,Currecny_M!$A$1:$P$1,0),FALSE)</f>
        <v>1</v>
      </c>
      <c r="L80" s="82">
        <f t="shared" si="5"/>
        <v>28.026</v>
      </c>
      <c r="M80" s="82">
        <f>((E80/$F$1)*VLOOKUP(N80,Currecny_M!$A$1:$P$10,MATCH(Database!C80,Currecny_M!$A$1:$P$1,0),FALSE))/VLOOKUP('Cover page'!$B$6,Currecny_M!$A$1:$P$10,MATCH(Database!C80,Currecny_M!$A$1:$P$1,0),FALSE)</f>
        <v>28.026</v>
      </c>
      <c r="N80" s="6" t="str">
        <f>VLOOKUP(B80,Master!$A$2:$C$11,3,FALSE)</f>
        <v>CAD</v>
      </c>
      <c r="O80" s="6" t="str">
        <f>VLOOKUP(B80,Master!$A$2:$C$11,2,FALSE)</f>
        <v>America</v>
      </c>
      <c r="P80" s="6"/>
      <c r="Q80" s="39" t="str">
        <f>VLOOKUP(D80,GL_Master!$A$1:$D$80,2,FALSE)</f>
        <v>PL</v>
      </c>
      <c r="R80" s="39" t="str">
        <f>VLOOKUP(D80,GL_Master!$A$1:$D$80,3,FALSE)</f>
        <v>Finance Cost</v>
      </c>
      <c r="S80" s="39" t="str">
        <f>VLOOKUP(D80,GL_Master!$A$1:$D$80,4,FALSE)</f>
        <v>Interest expense</v>
      </c>
    </row>
    <row r="81" spans="1:19" s="39" customFormat="1" x14ac:dyDescent="0.25">
      <c r="A81" s="39" t="s">
        <v>262</v>
      </c>
      <c r="B81" s="39" t="s">
        <v>249</v>
      </c>
      <c r="C81" s="7">
        <v>43922</v>
      </c>
      <c r="D81" s="39" t="s">
        <v>25</v>
      </c>
      <c r="E81" s="39">
        <v>4667</v>
      </c>
      <c r="F81" s="82">
        <f t="shared" si="3"/>
        <v>4.6669999999999998</v>
      </c>
      <c r="G81" s="39">
        <f>VLOOKUP(N81,Currecny_M!$A$1:$P$10,2,FALSE)</f>
        <v>54</v>
      </c>
      <c r="H81" s="39">
        <f>MATCH(C81,Currecny_M!$A$1:$P$1,0)</f>
        <v>2</v>
      </c>
      <c r="I81" s="39">
        <f>VLOOKUP(N81,Currecny_M!$A$1:$P$10,MATCH(Database!C81,Currecny_M!$A$1:$P$1,0),FALSE)</f>
        <v>54</v>
      </c>
      <c r="J81" s="82">
        <f t="shared" si="4"/>
        <v>252.018</v>
      </c>
      <c r="K81" s="39">
        <f>VLOOKUP('Cover page'!$B$6,Currecny_M!$A$1:$P$10,MATCH(Database!C81,Currecny_M!$A$1:$P$1,0),FALSE)</f>
        <v>1</v>
      </c>
      <c r="L81" s="82">
        <f t="shared" si="5"/>
        <v>252.018</v>
      </c>
      <c r="M81" s="82">
        <f>((E81/$F$1)*VLOOKUP(N81,Currecny_M!$A$1:$P$10,MATCH(Database!C81,Currecny_M!$A$1:$P$1,0),FALSE))/VLOOKUP('Cover page'!$B$6,Currecny_M!$A$1:$P$10,MATCH(Database!C81,Currecny_M!$A$1:$P$1,0),FALSE)</f>
        <v>252.018</v>
      </c>
      <c r="N81" s="6" t="str">
        <f>VLOOKUP(B81,Master!$A$2:$C$11,3,FALSE)</f>
        <v>CAD</v>
      </c>
      <c r="O81" s="6" t="str">
        <f>VLOOKUP(B81,Master!$A$2:$C$11,2,FALSE)</f>
        <v>America</v>
      </c>
      <c r="P81" s="6"/>
      <c r="Q81" s="39" t="str">
        <f>VLOOKUP(D81,GL_Master!$A$1:$D$80,2,FALSE)</f>
        <v>PL</v>
      </c>
      <c r="R81" s="39" t="str">
        <f>VLOOKUP(D81,GL_Master!$A$1:$D$80,3,FALSE)</f>
        <v>Depreciation</v>
      </c>
      <c r="S81" s="39" t="str">
        <f>VLOOKUP(D81,GL_Master!$A$1:$D$80,4,FALSE)</f>
        <v>Depreciation</v>
      </c>
    </row>
    <row r="82" spans="1:19" x14ac:dyDescent="0.25">
      <c r="A82" s="39" t="s">
        <v>262</v>
      </c>
      <c r="B82" s="39" t="s">
        <v>249</v>
      </c>
      <c r="C82" s="7">
        <v>43952</v>
      </c>
      <c r="D82" s="39" t="s">
        <v>51</v>
      </c>
      <c r="E82" s="39">
        <v>-51852</v>
      </c>
      <c r="F82" s="82">
        <f t="shared" si="3"/>
        <v>-51.851999999999997</v>
      </c>
      <c r="G82" s="39">
        <f>VLOOKUP(N82,Currecny_M!$A$1:$P$10,2,FALSE)</f>
        <v>54</v>
      </c>
      <c r="H82" s="39">
        <f>MATCH(C82,Currecny_M!$A$1:$P$1,0)</f>
        <v>3</v>
      </c>
      <c r="I82" s="39">
        <f>VLOOKUP(N82,Currecny_M!$A$1:$P$10,MATCH(Database!C82,Currecny_M!$A$1:$P$1,0),FALSE)</f>
        <v>54.54</v>
      </c>
      <c r="J82" s="82">
        <f t="shared" si="4"/>
        <v>-2828.0080799999996</v>
      </c>
      <c r="K82" s="39">
        <f>VLOOKUP('Cover page'!$B$6,Currecny_M!$A$1:$P$10,MATCH(Database!C82,Currecny_M!$A$1:$P$1,0),FALSE)</f>
        <v>1</v>
      </c>
      <c r="L82" s="82">
        <f t="shared" si="5"/>
        <v>-2828.0080799999996</v>
      </c>
      <c r="M82" s="82">
        <f>((E82/$F$1)*VLOOKUP(N82,Currecny_M!$A$1:$P$10,MATCH(Database!C82,Currecny_M!$A$1:$P$1,0),FALSE))/VLOOKUP('Cover page'!$B$6,Currecny_M!$A$1:$P$10,MATCH(Database!C82,Currecny_M!$A$1:$P$1,0),FALSE)</f>
        <v>-2828.0080799999996</v>
      </c>
      <c r="N82" s="6" t="str">
        <f>VLOOKUP(B82,Master!$A$2:$C$11,3,FALSE)</f>
        <v>CAD</v>
      </c>
      <c r="O82" s="6" t="str">
        <f>VLOOKUP(B82,Master!$A$2:$C$11,2,FALSE)</f>
        <v>America</v>
      </c>
      <c r="P82" s="6"/>
      <c r="Q82" s="39" t="str">
        <f>VLOOKUP(D82,GL_Master!$A$1:$D$80,2,FALSE)</f>
        <v>BS</v>
      </c>
      <c r="R82" s="39" t="str">
        <f>VLOOKUP(D82,GL_Master!$A$1:$D$80,3,FALSE)</f>
        <v>Share Capital</v>
      </c>
      <c r="S82" s="39" t="str">
        <f>VLOOKUP(D82,GL_Master!$A$1:$D$80,4,FALSE)</f>
        <v>Equity shares</v>
      </c>
    </row>
    <row r="83" spans="1:19" x14ac:dyDescent="0.25">
      <c r="A83" s="39" t="s">
        <v>262</v>
      </c>
      <c r="B83" s="39" t="s">
        <v>249</v>
      </c>
      <c r="C83" s="7">
        <v>43952</v>
      </c>
      <c r="D83" s="39" t="s">
        <v>52</v>
      </c>
      <c r="E83" s="39">
        <v>-99348</v>
      </c>
      <c r="F83" s="82">
        <f t="shared" si="3"/>
        <v>-99.347999999999999</v>
      </c>
      <c r="G83" s="39">
        <f>VLOOKUP(N83,Currecny_M!$A$1:$P$10,2,FALSE)</f>
        <v>54</v>
      </c>
      <c r="H83" s="39">
        <f>MATCH(C83,Currecny_M!$A$1:$P$1,0)</f>
        <v>3</v>
      </c>
      <c r="I83" s="39">
        <f>VLOOKUP(N83,Currecny_M!$A$1:$P$10,MATCH(Database!C83,Currecny_M!$A$1:$P$1,0),FALSE)</f>
        <v>54.54</v>
      </c>
      <c r="J83" s="82">
        <f t="shared" si="4"/>
        <v>-5418.4399199999998</v>
      </c>
      <c r="K83" s="39">
        <f>VLOOKUP('Cover page'!$B$6,Currecny_M!$A$1:$P$10,MATCH(Database!C83,Currecny_M!$A$1:$P$1,0),FALSE)</f>
        <v>1</v>
      </c>
      <c r="L83" s="82">
        <f t="shared" si="5"/>
        <v>-5418.4399199999998</v>
      </c>
      <c r="M83" s="82">
        <f>((E83/$F$1)*VLOOKUP(N83,Currecny_M!$A$1:$P$10,MATCH(Database!C83,Currecny_M!$A$1:$P$1,0),FALSE))/VLOOKUP('Cover page'!$B$6,Currecny_M!$A$1:$P$10,MATCH(Database!C83,Currecny_M!$A$1:$P$1,0),FALSE)</f>
        <v>-5418.4399199999998</v>
      </c>
      <c r="N83" s="6" t="str">
        <f>VLOOKUP(B83,Master!$A$2:$C$11,3,FALSE)</f>
        <v>CAD</v>
      </c>
      <c r="O83" s="6" t="str">
        <f>VLOOKUP(B83,Master!$A$2:$C$11,2,FALSE)</f>
        <v>America</v>
      </c>
      <c r="P83" s="6"/>
      <c r="Q83" s="39" t="str">
        <f>VLOOKUP(D83,GL_Master!$A$1:$D$80,2,FALSE)</f>
        <v>BS</v>
      </c>
      <c r="R83" s="39" t="str">
        <f>VLOOKUP(D83,GL_Master!$A$1:$D$80,3,FALSE)</f>
        <v>Reserve and Surplus</v>
      </c>
      <c r="S83" s="39" t="str">
        <f>VLOOKUP(D83,GL_Master!$A$1:$D$80,4,FALSE)</f>
        <v>Reserves at the commencement of the year</v>
      </c>
    </row>
    <row r="84" spans="1:19" x14ac:dyDescent="0.25">
      <c r="A84" s="39" t="s">
        <v>262</v>
      </c>
      <c r="B84" s="39" t="s">
        <v>249</v>
      </c>
      <c r="C84" s="7">
        <v>43952</v>
      </c>
      <c r="D84" s="39" t="s">
        <v>53</v>
      </c>
      <c r="E84" s="39">
        <v>-25747</v>
      </c>
      <c r="F84" s="82">
        <f t="shared" si="3"/>
        <v>-25.747</v>
      </c>
      <c r="G84" s="39">
        <f>VLOOKUP(N84,Currecny_M!$A$1:$P$10,2,FALSE)</f>
        <v>54</v>
      </c>
      <c r="H84" s="39">
        <f>MATCH(C84,Currecny_M!$A$1:$P$1,0)</f>
        <v>3</v>
      </c>
      <c r="I84" s="39">
        <f>VLOOKUP(N84,Currecny_M!$A$1:$P$10,MATCH(Database!C84,Currecny_M!$A$1:$P$1,0),FALSE)</f>
        <v>54.54</v>
      </c>
      <c r="J84" s="82">
        <f t="shared" si="4"/>
        <v>-1404.2413799999999</v>
      </c>
      <c r="K84" s="39">
        <f>VLOOKUP('Cover page'!$B$6,Currecny_M!$A$1:$P$10,MATCH(Database!C84,Currecny_M!$A$1:$P$1,0),FALSE)</f>
        <v>1</v>
      </c>
      <c r="L84" s="82">
        <f t="shared" si="5"/>
        <v>-1404.2413799999999</v>
      </c>
      <c r="M84" s="82">
        <f>((E84/$F$1)*VLOOKUP(N84,Currecny_M!$A$1:$P$10,MATCH(Database!C84,Currecny_M!$A$1:$P$1,0),FALSE))/VLOOKUP('Cover page'!$B$6,Currecny_M!$A$1:$P$10,MATCH(Database!C84,Currecny_M!$A$1:$P$1,0),FALSE)</f>
        <v>-1404.2413799999999</v>
      </c>
      <c r="N84" s="6" t="str">
        <f>VLOOKUP(B84,Master!$A$2:$C$11,3,FALSE)</f>
        <v>CAD</v>
      </c>
      <c r="O84" s="6" t="str">
        <f>VLOOKUP(B84,Master!$A$2:$C$11,2,FALSE)</f>
        <v>America</v>
      </c>
      <c r="P84" s="6"/>
      <c r="Q84" s="39" t="str">
        <f>VLOOKUP(D84,GL_Master!$A$1:$D$80,2,FALSE)</f>
        <v>BS</v>
      </c>
      <c r="R84" s="39" t="str">
        <f>VLOOKUP(D84,GL_Master!$A$1:$D$80,3,FALSE)</f>
        <v>Loan Fund</v>
      </c>
      <c r="S84" s="39" t="str">
        <f>VLOOKUP(D84,GL_Master!$A$1:$D$80,4,FALSE)</f>
        <v>Term Loan</v>
      </c>
    </row>
    <row r="85" spans="1:19" x14ac:dyDescent="0.25">
      <c r="A85" s="39" t="s">
        <v>262</v>
      </c>
      <c r="B85" s="39" t="s">
        <v>249</v>
      </c>
      <c r="C85" s="7">
        <v>43952</v>
      </c>
      <c r="D85" s="39" t="s">
        <v>54</v>
      </c>
      <c r="E85" s="39">
        <v>114</v>
      </c>
      <c r="F85" s="82">
        <f t="shared" si="3"/>
        <v>0.114</v>
      </c>
      <c r="G85" s="39">
        <f>VLOOKUP(N85,Currecny_M!$A$1:$P$10,2,FALSE)</f>
        <v>54</v>
      </c>
      <c r="H85" s="39">
        <f>MATCH(C85,Currecny_M!$A$1:$P$1,0)</f>
        <v>3</v>
      </c>
      <c r="I85" s="39">
        <f>VLOOKUP(N85,Currecny_M!$A$1:$P$10,MATCH(Database!C85,Currecny_M!$A$1:$P$1,0),FALSE)</f>
        <v>54.54</v>
      </c>
      <c r="J85" s="82">
        <f t="shared" si="4"/>
        <v>6.2175599999999998</v>
      </c>
      <c r="K85" s="39">
        <f>VLOOKUP('Cover page'!$B$6,Currecny_M!$A$1:$P$10,MATCH(Database!C85,Currecny_M!$A$1:$P$1,0),FALSE)</f>
        <v>1</v>
      </c>
      <c r="L85" s="82">
        <f t="shared" si="5"/>
        <v>6.2175599999999998</v>
      </c>
      <c r="M85" s="82">
        <f>((E85/$F$1)*VLOOKUP(N85,Currecny_M!$A$1:$P$10,MATCH(Database!C85,Currecny_M!$A$1:$P$1,0),FALSE))/VLOOKUP('Cover page'!$B$6,Currecny_M!$A$1:$P$10,MATCH(Database!C85,Currecny_M!$A$1:$P$1,0),FALSE)</f>
        <v>6.2175599999999998</v>
      </c>
      <c r="N85" s="6" t="str">
        <f>VLOOKUP(B85,Master!$A$2:$C$11,3,FALSE)</f>
        <v>CAD</v>
      </c>
      <c r="O85" s="6" t="str">
        <f>VLOOKUP(B85,Master!$A$2:$C$11,2,FALSE)</f>
        <v>America</v>
      </c>
      <c r="P85" s="6"/>
      <c r="Q85" s="39" t="str">
        <f>VLOOKUP(D85,GL_Master!$A$1:$D$80,2,FALSE)</f>
        <v>BS</v>
      </c>
      <c r="R85" s="39" t="str">
        <f>VLOOKUP(D85,GL_Master!$A$1:$D$80,3,FALSE)</f>
        <v>Trade Payables</v>
      </c>
      <c r="S85" s="39" t="str">
        <f>VLOOKUP(D85,GL_Master!$A$1:$D$80,4,FALSE)</f>
        <v>Trade payable</v>
      </c>
    </row>
    <row r="86" spans="1:19" x14ac:dyDescent="0.25">
      <c r="A86" s="39" t="s">
        <v>262</v>
      </c>
      <c r="B86" s="39" t="s">
        <v>249</v>
      </c>
      <c r="C86" s="7">
        <v>43952</v>
      </c>
      <c r="D86" s="39" t="s">
        <v>34</v>
      </c>
      <c r="E86" s="39">
        <v>-2777</v>
      </c>
      <c r="F86" s="82">
        <f t="shared" si="3"/>
        <v>-2.7770000000000001</v>
      </c>
      <c r="G86" s="39">
        <f>VLOOKUP(N86,Currecny_M!$A$1:$P$10,2,FALSE)</f>
        <v>54</v>
      </c>
      <c r="H86" s="39">
        <f>MATCH(C86,Currecny_M!$A$1:$P$1,0)</f>
        <v>3</v>
      </c>
      <c r="I86" s="39">
        <f>VLOOKUP(N86,Currecny_M!$A$1:$P$10,MATCH(Database!C86,Currecny_M!$A$1:$P$1,0),FALSE)</f>
        <v>54.54</v>
      </c>
      <c r="J86" s="82">
        <f t="shared" si="4"/>
        <v>-151.45758000000001</v>
      </c>
      <c r="K86" s="39">
        <f>VLOOKUP('Cover page'!$B$6,Currecny_M!$A$1:$P$10,MATCH(Database!C86,Currecny_M!$A$1:$P$1,0),FALSE)</f>
        <v>1</v>
      </c>
      <c r="L86" s="82">
        <f t="shared" si="5"/>
        <v>-151.45758000000001</v>
      </c>
      <c r="M86" s="82">
        <f>((E86/$F$1)*VLOOKUP(N86,Currecny_M!$A$1:$P$10,MATCH(Database!C86,Currecny_M!$A$1:$P$1,0),FALSE))/VLOOKUP('Cover page'!$B$6,Currecny_M!$A$1:$P$10,MATCH(Database!C86,Currecny_M!$A$1:$P$1,0),FALSE)</f>
        <v>-151.45758000000001</v>
      </c>
      <c r="N86" s="6" t="str">
        <f>VLOOKUP(B86,Master!$A$2:$C$11,3,FALSE)</f>
        <v>CAD</v>
      </c>
      <c r="O86" s="6" t="str">
        <f>VLOOKUP(B86,Master!$A$2:$C$11,2,FALSE)</f>
        <v>America</v>
      </c>
      <c r="P86" s="6"/>
      <c r="Q86" s="39" t="str">
        <f>VLOOKUP(D86,GL_Master!$A$1:$D$80,2,FALSE)</f>
        <v>BS</v>
      </c>
      <c r="R86" s="39" t="str">
        <f>VLOOKUP(D86,GL_Master!$A$1:$D$80,3,FALSE)</f>
        <v>Provisions</v>
      </c>
      <c r="S86" s="39" t="str">
        <f>VLOOKUP(D86,GL_Master!$A$1:$D$80,4,FALSE)</f>
        <v>Expenses payables</v>
      </c>
    </row>
    <row r="87" spans="1:19" x14ac:dyDescent="0.25">
      <c r="A87" s="39" t="s">
        <v>262</v>
      </c>
      <c r="B87" s="39" t="s">
        <v>249</v>
      </c>
      <c r="C87" s="7">
        <v>43952</v>
      </c>
      <c r="D87" s="39" t="s">
        <v>18</v>
      </c>
      <c r="E87" s="39">
        <v>-1736</v>
      </c>
      <c r="F87" s="82">
        <f t="shared" si="3"/>
        <v>-1.736</v>
      </c>
      <c r="G87" s="39">
        <f>VLOOKUP(N87,Currecny_M!$A$1:$P$10,2,FALSE)</f>
        <v>54</v>
      </c>
      <c r="H87" s="39">
        <f>MATCH(C87,Currecny_M!$A$1:$P$1,0)</f>
        <v>3</v>
      </c>
      <c r="I87" s="39">
        <f>VLOOKUP(N87,Currecny_M!$A$1:$P$10,MATCH(Database!C87,Currecny_M!$A$1:$P$1,0),FALSE)</f>
        <v>54.54</v>
      </c>
      <c r="J87" s="82">
        <f t="shared" si="4"/>
        <v>-94.681439999999995</v>
      </c>
      <c r="K87" s="39">
        <f>VLOOKUP('Cover page'!$B$6,Currecny_M!$A$1:$P$10,MATCH(Database!C87,Currecny_M!$A$1:$P$1,0),FALSE)</f>
        <v>1</v>
      </c>
      <c r="L87" s="82">
        <f t="shared" si="5"/>
        <v>-94.681439999999995</v>
      </c>
      <c r="M87" s="82">
        <f>((E87/$F$1)*VLOOKUP(N87,Currecny_M!$A$1:$P$10,MATCH(Database!C87,Currecny_M!$A$1:$P$1,0),FALSE))/VLOOKUP('Cover page'!$B$6,Currecny_M!$A$1:$P$10,MATCH(Database!C87,Currecny_M!$A$1:$P$1,0),FALSE)</f>
        <v>-94.681439999999995</v>
      </c>
      <c r="N87" s="6" t="str">
        <f>VLOOKUP(B87,Master!$A$2:$C$11,3,FALSE)</f>
        <v>CAD</v>
      </c>
      <c r="O87" s="6" t="str">
        <f>VLOOKUP(B87,Master!$A$2:$C$11,2,FALSE)</f>
        <v>America</v>
      </c>
      <c r="P87" s="6"/>
      <c r="Q87" s="39" t="str">
        <f>VLOOKUP(D87,GL_Master!$A$1:$D$80,2,FALSE)</f>
        <v>BS</v>
      </c>
      <c r="R87" s="39" t="str">
        <f>VLOOKUP(D87,GL_Master!$A$1:$D$80,3,FALSE)</f>
        <v>Other current liabilities</v>
      </c>
      <c r="S87" s="39" t="str">
        <f>VLOOKUP(D87,GL_Master!$A$1:$D$80,4,FALSE)</f>
        <v>Employee related liabilities</v>
      </c>
    </row>
    <row r="88" spans="1:19" x14ac:dyDescent="0.25">
      <c r="A88" s="39" t="s">
        <v>262</v>
      </c>
      <c r="B88" s="39" t="s">
        <v>249</v>
      </c>
      <c r="C88" s="7">
        <v>43952</v>
      </c>
      <c r="D88" s="39" t="s">
        <v>55</v>
      </c>
      <c r="E88" s="39">
        <v>-222</v>
      </c>
      <c r="F88" s="82">
        <f t="shared" si="3"/>
        <v>-0.222</v>
      </c>
      <c r="G88" s="39">
        <f>VLOOKUP(N88,Currecny_M!$A$1:$P$10,2,FALSE)</f>
        <v>54</v>
      </c>
      <c r="H88" s="39">
        <f>MATCH(C88,Currecny_M!$A$1:$P$1,0)</f>
        <v>3</v>
      </c>
      <c r="I88" s="39">
        <f>VLOOKUP(N88,Currecny_M!$A$1:$P$10,MATCH(Database!C88,Currecny_M!$A$1:$P$1,0),FALSE)</f>
        <v>54.54</v>
      </c>
      <c r="J88" s="82">
        <f t="shared" si="4"/>
        <v>-12.10788</v>
      </c>
      <c r="K88" s="39">
        <f>VLOOKUP('Cover page'!$B$6,Currecny_M!$A$1:$P$10,MATCH(Database!C88,Currecny_M!$A$1:$P$1,0),FALSE)</f>
        <v>1</v>
      </c>
      <c r="L88" s="82">
        <f t="shared" si="5"/>
        <v>-12.10788</v>
      </c>
      <c r="M88" s="82">
        <f>((E88/$F$1)*VLOOKUP(N88,Currecny_M!$A$1:$P$10,MATCH(Database!C88,Currecny_M!$A$1:$P$1,0),FALSE))/VLOOKUP('Cover page'!$B$6,Currecny_M!$A$1:$P$10,MATCH(Database!C88,Currecny_M!$A$1:$P$1,0),FALSE)</f>
        <v>-12.10788</v>
      </c>
      <c r="N88" s="6" t="str">
        <f>VLOOKUP(B88,Master!$A$2:$C$11,3,FALSE)</f>
        <v>CAD</v>
      </c>
      <c r="O88" s="6" t="str">
        <f>VLOOKUP(B88,Master!$A$2:$C$11,2,FALSE)</f>
        <v>America</v>
      </c>
      <c r="P88" s="6"/>
      <c r="Q88" s="39" t="str">
        <f>VLOOKUP(D88,GL_Master!$A$1:$D$80,2,FALSE)</f>
        <v>BS</v>
      </c>
      <c r="R88" s="39" t="str">
        <f>VLOOKUP(D88,GL_Master!$A$1:$D$80,3,FALSE)</f>
        <v>Other current liabilities</v>
      </c>
      <c r="S88" s="39" t="str">
        <f>VLOOKUP(D88,GL_Master!$A$1:$D$80,4,FALSE)</f>
        <v>Security deposit received</v>
      </c>
    </row>
    <row r="89" spans="1:19" x14ac:dyDescent="0.25">
      <c r="A89" s="39" t="s">
        <v>262</v>
      </c>
      <c r="B89" s="39" t="s">
        <v>249</v>
      </c>
      <c r="C89" s="7">
        <v>43952</v>
      </c>
      <c r="D89" s="39" t="s">
        <v>56</v>
      </c>
      <c r="E89" s="39">
        <v>-53</v>
      </c>
      <c r="F89" s="82">
        <f t="shared" si="3"/>
        <v>-5.2999999999999999E-2</v>
      </c>
      <c r="G89" s="39">
        <f>VLOOKUP(N89,Currecny_M!$A$1:$P$10,2,FALSE)</f>
        <v>54</v>
      </c>
      <c r="H89" s="39">
        <f>MATCH(C89,Currecny_M!$A$1:$P$1,0)</f>
        <v>3</v>
      </c>
      <c r="I89" s="39">
        <f>VLOOKUP(N89,Currecny_M!$A$1:$P$10,MATCH(Database!C89,Currecny_M!$A$1:$P$1,0),FALSE)</f>
        <v>54.54</v>
      </c>
      <c r="J89" s="82">
        <f t="shared" si="4"/>
        <v>-2.8906199999999997</v>
      </c>
      <c r="K89" s="39">
        <f>VLOOKUP('Cover page'!$B$6,Currecny_M!$A$1:$P$10,MATCH(Database!C89,Currecny_M!$A$1:$P$1,0),FALSE)</f>
        <v>1</v>
      </c>
      <c r="L89" s="82">
        <f t="shared" si="5"/>
        <v>-2.8906199999999997</v>
      </c>
      <c r="M89" s="82">
        <f>((E89/$F$1)*VLOOKUP(N89,Currecny_M!$A$1:$P$10,MATCH(Database!C89,Currecny_M!$A$1:$P$1,0),FALSE))/VLOOKUP('Cover page'!$B$6,Currecny_M!$A$1:$P$10,MATCH(Database!C89,Currecny_M!$A$1:$P$1,0),FALSE)</f>
        <v>-2.8906199999999997</v>
      </c>
      <c r="N89" s="6" t="str">
        <f>VLOOKUP(B89,Master!$A$2:$C$11,3,FALSE)</f>
        <v>CAD</v>
      </c>
      <c r="O89" s="6" t="str">
        <f>VLOOKUP(B89,Master!$A$2:$C$11,2,FALSE)</f>
        <v>America</v>
      </c>
      <c r="P89" s="6"/>
      <c r="Q89" s="39" t="str">
        <f>VLOOKUP(D89,GL_Master!$A$1:$D$80,2,FALSE)</f>
        <v>BS</v>
      </c>
      <c r="R89" s="39" t="str">
        <f>VLOOKUP(D89,GL_Master!$A$1:$D$80,3,FALSE)</f>
        <v>Other Tax Payables</v>
      </c>
      <c r="S89" s="39" t="str">
        <f>VLOOKUP(D89,GL_Master!$A$1:$D$80,4,FALSE)</f>
        <v>Tax deducted at source payable</v>
      </c>
    </row>
    <row r="90" spans="1:19" x14ac:dyDescent="0.25">
      <c r="A90" s="39" t="s">
        <v>262</v>
      </c>
      <c r="B90" s="39" t="s">
        <v>249</v>
      </c>
      <c r="C90" s="7">
        <v>43952</v>
      </c>
      <c r="D90" s="39" t="s">
        <v>57</v>
      </c>
      <c r="E90" s="39">
        <v>-509</v>
      </c>
      <c r="F90" s="82">
        <f t="shared" si="3"/>
        <v>-0.50900000000000001</v>
      </c>
      <c r="G90" s="39">
        <f>VLOOKUP(N90,Currecny_M!$A$1:$P$10,2,FALSE)</f>
        <v>54</v>
      </c>
      <c r="H90" s="39">
        <f>MATCH(C90,Currecny_M!$A$1:$P$1,0)</f>
        <v>3</v>
      </c>
      <c r="I90" s="39">
        <f>VLOOKUP(N90,Currecny_M!$A$1:$P$10,MATCH(Database!C90,Currecny_M!$A$1:$P$1,0),FALSE)</f>
        <v>54.54</v>
      </c>
      <c r="J90" s="82">
        <f t="shared" si="4"/>
        <v>-27.760860000000001</v>
      </c>
      <c r="K90" s="39">
        <f>VLOOKUP('Cover page'!$B$6,Currecny_M!$A$1:$P$10,MATCH(Database!C90,Currecny_M!$A$1:$P$1,0),FALSE)</f>
        <v>1</v>
      </c>
      <c r="L90" s="82">
        <f t="shared" si="5"/>
        <v>-27.760860000000001</v>
      </c>
      <c r="M90" s="82">
        <f>((E90/$F$1)*VLOOKUP(N90,Currecny_M!$A$1:$P$10,MATCH(Database!C90,Currecny_M!$A$1:$P$1,0),FALSE))/VLOOKUP('Cover page'!$B$6,Currecny_M!$A$1:$P$10,MATCH(Database!C90,Currecny_M!$A$1:$P$1,0),FALSE)</f>
        <v>-27.760860000000001</v>
      </c>
      <c r="N90" s="6" t="str">
        <f>VLOOKUP(B90,Master!$A$2:$C$11,3,FALSE)</f>
        <v>CAD</v>
      </c>
      <c r="O90" s="6" t="str">
        <f>VLOOKUP(B90,Master!$A$2:$C$11,2,FALSE)</f>
        <v>America</v>
      </c>
      <c r="P90" s="6"/>
      <c r="Q90" s="39" t="str">
        <f>VLOOKUP(D90,GL_Master!$A$1:$D$80,2,FALSE)</f>
        <v>BS</v>
      </c>
      <c r="R90" s="39" t="str">
        <f>VLOOKUP(D90,GL_Master!$A$1:$D$80,3,FALSE)</f>
        <v>Other Tax Payables</v>
      </c>
      <c r="S90" s="39" t="str">
        <f>VLOOKUP(D90,GL_Master!$A$1:$D$80,4,FALSE)</f>
        <v>Tax deducted at source payable</v>
      </c>
    </row>
    <row r="91" spans="1:19" x14ac:dyDescent="0.25">
      <c r="A91" s="39" t="s">
        <v>262</v>
      </c>
      <c r="B91" s="39" t="s">
        <v>249</v>
      </c>
      <c r="C91" s="7">
        <v>43952</v>
      </c>
      <c r="D91" s="39" t="s">
        <v>58</v>
      </c>
      <c r="E91" s="39">
        <v>-3737</v>
      </c>
      <c r="F91" s="82">
        <f t="shared" si="3"/>
        <v>-3.7370000000000001</v>
      </c>
      <c r="G91" s="39">
        <f>VLOOKUP(N91,Currecny_M!$A$1:$P$10,2,FALSE)</f>
        <v>54</v>
      </c>
      <c r="H91" s="39">
        <f>MATCH(C91,Currecny_M!$A$1:$P$1,0)</f>
        <v>3</v>
      </c>
      <c r="I91" s="39">
        <f>VLOOKUP(N91,Currecny_M!$A$1:$P$10,MATCH(Database!C91,Currecny_M!$A$1:$P$1,0),FALSE)</f>
        <v>54.54</v>
      </c>
      <c r="J91" s="82">
        <f t="shared" si="4"/>
        <v>-203.81598</v>
      </c>
      <c r="K91" s="39">
        <f>VLOOKUP('Cover page'!$B$6,Currecny_M!$A$1:$P$10,MATCH(Database!C91,Currecny_M!$A$1:$P$1,0),FALSE)</f>
        <v>1</v>
      </c>
      <c r="L91" s="82">
        <f t="shared" si="5"/>
        <v>-203.81598</v>
      </c>
      <c r="M91" s="82">
        <f>((E91/$F$1)*VLOOKUP(N91,Currecny_M!$A$1:$P$10,MATCH(Database!C91,Currecny_M!$A$1:$P$1,0),FALSE))/VLOOKUP('Cover page'!$B$6,Currecny_M!$A$1:$P$10,MATCH(Database!C91,Currecny_M!$A$1:$P$1,0),FALSE)</f>
        <v>-203.81598</v>
      </c>
      <c r="N91" s="6" t="str">
        <f>VLOOKUP(B91,Master!$A$2:$C$11,3,FALSE)</f>
        <v>CAD</v>
      </c>
      <c r="O91" s="6" t="str">
        <f>VLOOKUP(B91,Master!$A$2:$C$11,2,FALSE)</f>
        <v>America</v>
      </c>
      <c r="P91" s="6"/>
      <c r="Q91" s="39" t="str">
        <f>VLOOKUP(D91,GL_Master!$A$1:$D$80,2,FALSE)</f>
        <v>BS</v>
      </c>
      <c r="R91" s="39" t="str">
        <f>VLOOKUP(D91,GL_Master!$A$1:$D$80,3,FALSE)</f>
        <v>Long-term provisions</v>
      </c>
      <c r="S91" s="39" t="str">
        <f>VLOOKUP(D91,GL_Master!$A$1:$D$80,4,FALSE)</f>
        <v>Provision for gratuity</v>
      </c>
    </row>
    <row r="92" spans="1:19" x14ac:dyDescent="0.25">
      <c r="A92" s="39" t="s">
        <v>262</v>
      </c>
      <c r="B92" s="39" t="s">
        <v>249</v>
      </c>
      <c r="C92" s="7">
        <v>43952</v>
      </c>
      <c r="D92" s="39" t="s">
        <v>59</v>
      </c>
      <c r="E92" s="39">
        <v>-1639</v>
      </c>
      <c r="F92" s="82">
        <f t="shared" si="3"/>
        <v>-1.639</v>
      </c>
      <c r="G92" s="39">
        <f>VLOOKUP(N92,Currecny_M!$A$1:$P$10,2,FALSE)</f>
        <v>54</v>
      </c>
      <c r="H92" s="39">
        <f>MATCH(C92,Currecny_M!$A$1:$P$1,0)</f>
        <v>3</v>
      </c>
      <c r="I92" s="39">
        <f>VLOOKUP(N92,Currecny_M!$A$1:$P$10,MATCH(Database!C92,Currecny_M!$A$1:$P$1,0),FALSE)</f>
        <v>54.54</v>
      </c>
      <c r="J92" s="82">
        <f t="shared" si="4"/>
        <v>-89.391059999999996</v>
      </c>
      <c r="K92" s="39">
        <f>VLOOKUP('Cover page'!$B$6,Currecny_M!$A$1:$P$10,MATCH(Database!C92,Currecny_M!$A$1:$P$1,0),FALSE)</f>
        <v>1</v>
      </c>
      <c r="L92" s="82">
        <f t="shared" si="5"/>
        <v>-89.391059999999996</v>
      </c>
      <c r="M92" s="82">
        <f>((E92/$F$1)*VLOOKUP(N92,Currecny_M!$A$1:$P$10,MATCH(Database!C92,Currecny_M!$A$1:$P$1,0),FALSE))/VLOOKUP('Cover page'!$B$6,Currecny_M!$A$1:$P$10,MATCH(Database!C92,Currecny_M!$A$1:$P$1,0),FALSE)</f>
        <v>-89.391059999999996</v>
      </c>
      <c r="N92" s="6" t="str">
        <f>VLOOKUP(B92,Master!$A$2:$C$11,3,FALSE)</f>
        <v>CAD</v>
      </c>
      <c r="O92" s="6" t="str">
        <f>VLOOKUP(B92,Master!$A$2:$C$11,2,FALSE)</f>
        <v>America</v>
      </c>
      <c r="P92" s="6"/>
      <c r="Q92" s="39" t="str">
        <f>VLOOKUP(D92,GL_Master!$A$1:$D$80,2,FALSE)</f>
        <v>BS</v>
      </c>
      <c r="R92" s="39" t="str">
        <f>VLOOKUP(D92,GL_Master!$A$1:$D$80,3,FALSE)</f>
        <v>Long-term provisions</v>
      </c>
      <c r="S92" s="39" t="str">
        <f>VLOOKUP(D92,GL_Master!$A$1:$D$80,4,FALSE)</f>
        <v>Provision for leave encashment</v>
      </c>
    </row>
    <row r="93" spans="1:19" x14ac:dyDescent="0.25">
      <c r="A93" s="39" t="s">
        <v>262</v>
      </c>
      <c r="B93" s="39" t="s">
        <v>249</v>
      </c>
      <c r="C93" s="7">
        <v>43952</v>
      </c>
      <c r="D93" s="39" t="s">
        <v>60</v>
      </c>
      <c r="E93" s="39">
        <v>-452</v>
      </c>
      <c r="F93" s="82">
        <f t="shared" si="3"/>
        <v>-0.45200000000000001</v>
      </c>
      <c r="G93" s="39">
        <f>VLOOKUP(N93,Currecny_M!$A$1:$P$10,2,FALSE)</f>
        <v>54</v>
      </c>
      <c r="H93" s="39">
        <f>MATCH(C93,Currecny_M!$A$1:$P$1,0)</f>
        <v>3</v>
      </c>
      <c r="I93" s="39">
        <f>VLOOKUP(N93,Currecny_M!$A$1:$P$10,MATCH(Database!C93,Currecny_M!$A$1:$P$1,0),FALSE)</f>
        <v>54.54</v>
      </c>
      <c r="J93" s="82">
        <f t="shared" si="4"/>
        <v>-24.652080000000002</v>
      </c>
      <c r="K93" s="39">
        <f>VLOOKUP('Cover page'!$B$6,Currecny_M!$A$1:$P$10,MATCH(Database!C93,Currecny_M!$A$1:$P$1,0),FALSE)</f>
        <v>1</v>
      </c>
      <c r="L93" s="82">
        <f t="shared" si="5"/>
        <v>-24.652080000000002</v>
      </c>
      <c r="M93" s="82">
        <f>((E93/$F$1)*VLOOKUP(N93,Currecny_M!$A$1:$P$10,MATCH(Database!C93,Currecny_M!$A$1:$P$1,0),FALSE))/VLOOKUP('Cover page'!$B$6,Currecny_M!$A$1:$P$10,MATCH(Database!C93,Currecny_M!$A$1:$P$1,0),FALSE)</f>
        <v>-24.652080000000002</v>
      </c>
      <c r="N93" s="6" t="str">
        <f>VLOOKUP(B93,Master!$A$2:$C$11,3,FALSE)</f>
        <v>CAD</v>
      </c>
      <c r="O93" s="6" t="str">
        <f>VLOOKUP(B93,Master!$A$2:$C$11,2,FALSE)</f>
        <v>America</v>
      </c>
      <c r="P93" s="6"/>
      <c r="Q93" s="39" t="str">
        <f>VLOOKUP(D93,GL_Master!$A$1:$D$80,2,FALSE)</f>
        <v>BS</v>
      </c>
      <c r="R93" s="39" t="str">
        <f>VLOOKUP(D93,GL_Master!$A$1:$D$80,3,FALSE)</f>
        <v>Trade Payables</v>
      </c>
      <c r="S93" s="39" t="str">
        <f>VLOOKUP(D93,GL_Master!$A$1:$D$80,4,FALSE)</f>
        <v>Trade payable</v>
      </c>
    </row>
    <row r="94" spans="1:19" x14ac:dyDescent="0.25">
      <c r="A94" s="39" t="s">
        <v>262</v>
      </c>
      <c r="B94" s="39" t="s">
        <v>249</v>
      </c>
      <c r="C94" s="7">
        <v>43952</v>
      </c>
      <c r="D94" s="39" t="s">
        <v>61</v>
      </c>
      <c r="E94" s="39">
        <v>-4399</v>
      </c>
      <c r="F94" s="82">
        <f t="shared" si="3"/>
        <v>-4.399</v>
      </c>
      <c r="G94" s="39">
        <f>VLOOKUP(N94,Currecny_M!$A$1:$P$10,2,FALSE)</f>
        <v>54</v>
      </c>
      <c r="H94" s="39">
        <f>MATCH(C94,Currecny_M!$A$1:$P$1,0)</f>
        <v>3</v>
      </c>
      <c r="I94" s="39">
        <f>VLOOKUP(N94,Currecny_M!$A$1:$P$10,MATCH(Database!C94,Currecny_M!$A$1:$P$1,0),FALSE)</f>
        <v>54.54</v>
      </c>
      <c r="J94" s="82">
        <f t="shared" si="4"/>
        <v>-239.92146</v>
      </c>
      <c r="K94" s="39">
        <f>VLOOKUP('Cover page'!$B$6,Currecny_M!$A$1:$P$10,MATCH(Database!C94,Currecny_M!$A$1:$P$1,0),FALSE)</f>
        <v>1</v>
      </c>
      <c r="L94" s="82">
        <f t="shared" si="5"/>
        <v>-239.92146</v>
      </c>
      <c r="M94" s="82">
        <f>((E94/$F$1)*VLOOKUP(N94,Currecny_M!$A$1:$P$10,MATCH(Database!C94,Currecny_M!$A$1:$P$1,0),FALSE))/VLOOKUP('Cover page'!$B$6,Currecny_M!$A$1:$P$10,MATCH(Database!C94,Currecny_M!$A$1:$P$1,0),FALSE)</f>
        <v>-239.92146</v>
      </c>
      <c r="N94" s="6" t="str">
        <f>VLOOKUP(B94,Master!$A$2:$C$11,3,FALSE)</f>
        <v>CAD</v>
      </c>
      <c r="O94" s="6" t="str">
        <f>VLOOKUP(B94,Master!$A$2:$C$11,2,FALSE)</f>
        <v>America</v>
      </c>
      <c r="P94" s="6"/>
      <c r="Q94" s="39" t="str">
        <f>VLOOKUP(D94,GL_Master!$A$1:$D$80,2,FALSE)</f>
        <v>BS</v>
      </c>
      <c r="R94" s="39" t="str">
        <f>VLOOKUP(D94,GL_Master!$A$1:$D$80,3,FALSE)</f>
        <v>Provisions</v>
      </c>
      <c r="S94" s="39" t="str">
        <f>VLOOKUP(D94,GL_Master!$A$1:$D$80,4,FALSE)</f>
        <v>Provision for doubtful assets</v>
      </c>
    </row>
    <row r="95" spans="1:19" x14ac:dyDescent="0.25">
      <c r="A95" s="39" t="s">
        <v>262</v>
      </c>
      <c r="B95" s="39" t="s">
        <v>249</v>
      </c>
      <c r="C95" s="7">
        <v>43952</v>
      </c>
      <c r="D95" s="39" t="s">
        <v>62</v>
      </c>
      <c r="E95" s="39">
        <v>-159</v>
      </c>
      <c r="F95" s="82">
        <f t="shared" si="3"/>
        <v>-0.159</v>
      </c>
      <c r="G95" s="39">
        <f>VLOOKUP(N95,Currecny_M!$A$1:$P$10,2,FALSE)</f>
        <v>54</v>
      </c>
      <c r="H95" s="39">
        <f>MATCH(C95,Currecny_M!$A$1:$P$1,0)</f>
        <v>3</v>
      </c>
      <c r="I95" s="39">
        <f>VLOOKUP(N95,Currecny_M!$A$1:$P$10,MATCH(Database!C95,Currecny_M!$A$1:$P$1,0),FALSE)</f>
        <v>54.54</v>
      </c>
      <c r="J95" s="82">
        <f t="shared" si="4"/>
        <v>-8.6718600000000006</v>
      </c>
      <c r="K95" s="39">
        <f>VLOOKUP('Cover page'!$B$6,Currecny_M!$A$1:$P$10,MATCH(Database!C95,Currecny_M!$A$1:$P$1,0),FALSE)</f>
        <v>1</v>
      </c>
      <c r="L95" s="82">
        <f t="shared" si="5"/>
        <v>-8.6718600000000006</v>
      </c>
      <c r="M95" s="82">
        <f>((E95/$F$1)*VLOOKUP(N95,Currecny_M!$A$1:$P$10,MATCH(Database!C95,Currecny_M!$A$1:$P$1,0),FALSE))/VLOOKUP('Cover page'!$B$6,Currecny_M!$A$1:$P$10,MATCH(Database!C95,Currecny_M!$A$1:$P$1,0),FALSE)</f>
        <v>-8.6718600000000006</v>
      </c>
      <c r="N95" s="6" t="str">
        <f>VLOOKUP(B95,Master!$A$2:$C$11,3,FALSE)</f>
        <v>CAD</v>
      </c>
      <c r="O95" s="6" t="str">
        <f>VLOOKUP(B95,Master!$A$2:$C$11,2,FALSE)</f>
        <v>America</v>
      </c>
      <c r="P95" s="6"/>
      <c r="Q95" s="39" t="str">
        <f>VLOOKUP(D95,GL_Master!$A$1:$D$80,2,FALSE)</f>
        <v>BS</v>
      </c>
      <c r="R95" s="39" t="str">
        <f>VLOOKUP(D95,GL_Master!$A$1:$D$80,3,FALSE)</f>
        <v>Provisions</v>
      </c>
      <c r="S95" s="39" t="str">
        <f>VLOOKUP(D95,GL_Master!$A$1:$D$80,4,FALSE)</f>
        <v>Provision for Insurance</v>
      </c>
    </row>
    <row r="96" spans="1:19" x14ac:dyDescent="0.25">
      <c r="A96" s="39" t="s">
        <v>262</v>
      </c>
      <c r="B96" s="39" t="s">
        <v>249</v>
      </c>
      <c r="C96" s="7">
        <v>43952</v>
      </c>
      <c r="D96" s="39" t="s">
        <v>63</v>
      </c>
      <c r="E96" s="39">
        <v>367</v>
      </c>
      <c r="F96" s="82">
        <f t="shared" si="3"/>
        <v>0.36699999999999999</v>
      </c>
      <c r="G96" s="39">
        <f>VLOOKUP(N96,Currecny_M!$A$1:$P$10,2,FALSE)</f>
        <v>54</v>
      </c>
      <c r="H96" s="39">
        <f>MATCH(C96,Currecny_M!$A$1:$P$1,0)</f>
        <v>3</v>
      </c>
      <c r="I96" s="39">
        <f>VLOOKUP(N96,Currecny_M!$A$1:$P$10,MATCH(Database!C96,Currecny_M!$A$1:$P$1,0),FALSE)</f>
        <v>54.54</v>
      </c>
      <c r="J96" s="82">
        <f t="shared" si="4"/>
        <v>20.016179999999999</v>
      </c>
      <c r="K96" s="39">
        <f>VLOOKUP('Cover page'!$B$6,Currecny_M!$A$1:$P$10,MATCH(Database!C96,Currecny_M!$A$1:$P$1,0),FALSE)</f>
        <v>1</v>
      </c>
      <c r="L96" s="82">
        <f t="shared" si="5"/>
        <v>20.016179999999999</v>
      </c>
      <c r="M96" s="82">
        <f>((E96/$F$1)*VLOOKUP(N96,Currecny_M!$A$1:$P$10,MATCH(Database!C96,Currecny_M!$A$1:$P$1,0),FALSE))/VLOOKUP('Cover page'!$B$6,Currecny_M!$A$1:$P$10,MATCH(Database!C96,Currecny_M!$A$1:$P$1,0),FALSE)</f>
        <v>20.016179999999999</v>
      </c>
      <c r="N96" s="6" t="str">
        <f>VLOOKUP(B96,Master!$A$2:$C$11,3,FALSE)</f>
        <v>CAD</v>
      </c>
      <c r="O96" s="6" t="str">
        <f>VLOOKUP(B96,Master!$A$2:$C$11,2,FALSE)</f>
        <v>America</v>
      </c>
      <c r="P96" s="6"/>
      <c r="Q96" s="39" t="str">
        <f>VLOOKUP(D96,GL_Master!$A$1:$D$80,2,FALSE)</f>
        <v>BS</v>
      </c>
      <c r="R96" s="39" t="str">
        <f>VLOOKUP(D96,GL_Master!$A$1:$D$80,3,FALSE)</f>
        <v>Gross Block</v>
      </c>
      <c r="S96" s="39" t="str">
        <f>VLOOKUP(D96,GL_Master!$A$1:$D$80,4,FALSE)</f>
        <v>Tangible Fixed assets</v>
      </c>
    </row>
    <row r="97" spans="1:19" x14ac:dyDescent="0.25">
      <c r="A97" s="39" t="s">
        <v>262</v>
      </c>
      <c r="B97" s="39" t="s">
        <v>249</v>
      </c>
      <c r="C97" s="7">
        <v>43952</v>
      </c>
      <c r="D97" s="39" t="s">
        <v>64</v>
      </c>
      <c r="E97" s="39">
        <v>22664</v>
      </c>
      <c r="F97" s="82">
        <f t="shared" si="3"/>
        <v>22.664000000000001</v>
      </c>
      <c r="G97" s="39">
        <f>VLOOKUP(N97,Currecny_M!$A$1:$P$10,2,FALSE)</f>
        <v>54</v>
      </c>
      <c r="H97" s="39">
        <f>MATCH(C97,Currecny_M!$A$1:$P$1,0)</f>
        <v>3</v>
      </c>
      <c r="I97" s="39">
        <f>VLOOKUP(N97,Currecny_M!$A$1:$P$10,MATCH(Database!C97,Currecny_M!$A$1:$P$1,0),FALSE)</f>
        <v>54.54</v>
      </c>
      <c r="J97" s="82">
        <f t="shared" si="4"/>
        <v>1236.09456</v>
      </c>
      <c r="K97" s="39">
        <f>VLOOKUP('Cover page'!$B$6,Currecny_M!$A$1:$P$10,MATCH(Database!C97,Currecny_M!$A$1:$P$1,0),FALSE)</f>
        <v>1</v>
      </c>
      <c r="L97" s="82">
        <f t="shared" si="5"/>
        <v>1236.09456</v>
      </c>
      <c r="M97" s="82">
        <f>((E97/$F$1)*VLOOKUP(N97,Currecny_M!$A$1:$P$10,MATCH(Database!C97,Currecny_M!$A$1:$P$1,0),FALSE))/VLOOKUP('Cover page'!$B$6,Currecny_M!$A$1:$P$10,MATCH(Database!C97,Currecny_M!$A$1:$P$1,0),FALSE)</f>
        <v>1236.09456</v>
      </c>
      <c r="N97" s="6" t="str">
        <f>VLOOKUP(B97,Master!$A$2:$C$11,3,FALSE)</f>
        <v>CAD</v>
      </c>
      <c r="O97" s="6" t="str">
        <f>VLOOKUP(B97,Master!$A$2:$C$11,2,FALSE)</f>
        <v>America</v>
      </c>
      <c r="P97" s="6"/>
      <c r="Q97" s="39" t="str">
        <f>VLOOKUP(D97,GL_Master!$A$1:$D$80,2,FALSE)</f>
        <v>BS</v>
      </c>
      <c r="R97" s="39" t="str">
        <f>VLOOKUP(D97,GL_Master!$A$1:$D$80,3,FALSE)</f>
        <v>Gross Block</v>
      </c>
      <c r="S97" s="39" t="str">
        <f>VLOOKUP(D97,GL_Master!$A$1:$D$80,4,FALSE)</f>
        <v>Tangible Fixed assets</v>
      </c>
    </row>
    <row r="98" spans="1:19" x14ac:dyDescent="0.25">
      <c r="A98" s="39" t="s">
        <v>262</v>
      </c>
      <c r="B98" s="39" t="s">
        <v>249</v>
      </c>
      <c r="C98" s="7">
        <v>43952</v>
      </c>
      <c r="D98" s="39" t="s">
        <v>65</v>
      </c>
      <c r="E98" s="39">
        <v>-13774</v>
      </c>
      <c r="F98" s="82">
        <f t="shared" si="3"/>
        <v>-13.773999999999999</v>
      </c>
      <c r="G98" s="39">
        <f>VLOOKUP(N98,Currecny_M!$A$1:$P$10,2,FALSE)</f>
        <v>54</v>
      </c>
      <c r="H98" s="39">
        <f>MATCH(C98,Currecny_M!$A$1:$P$1,0)</f>
        <v>3</v>
      </c>
      <c r="I98" s="39">
        <f>VLOOKUP(N98,Currecny_M!$A$1:$P$10,MATCH(Database!C98,Currecny_M!$A$1:$P$1,0),FALSE)</f>
        <v>54.54</v>
      </c>
      <c r="J98" s="82">
        <f t="shared" si="4"/>
        <v>-751.23395999999991</v>
      </c>
      <c r="K98" s="39">
        <f>VLOOKUP('Cover page'!$B$6,Currecny_M!$A$1:$P$10,MATCH(Database!C98,Currecny_M!$A$1:$P$1,0),FALSE)</f>
        <v>1</v>
      </c>
      <c r="L98" s="82">
        <f t="shared" si="5"/>
        <v>-751.23395999999991</v>
      </c>
      <c r="M98" s="82">
        <f>((E98/$F$1)*VLOOKUP(N98,Currecny_M!$A$1:$P$10,MATCH(Database!C98,Currecny_M!$A$1:$P$1,0),FALSE))/VLOOKUP('Cover page'!$B$6,Currecny_M!$A$1:$P$10,MATCH(Database!C98,Currecny_M!$A$1:$P$1,0),FALSE)</f>
        <v>-751.23395999999991</v>
      </c>
      <c r="N98" s="6" t="str">
        <f>VLOOKUP(B98,Master!$A$2:$C$11,3,FALSE)</f>
        <v>CAD</v>
      </c>
      <c r="O98" s="6" t="str">
        <f>VLOOKUP(B98,Master!$A$2:$C$11,2,FALSE)</f>
        <v>America</v>
      </c>
      <c r="P98" s="6"/>
      <c r="Q98" s="39" t="str">
        <f>VLOOKUP(D98,GL_Master!$A$1:$D$80,2,FALSE)</f>
        <v>BS</v>
      </c>
      <c r="R98" s="39" t="str">
        <f>VLOOKUP(D98,GL_Master!$A$1:$D$80,3,FALSE)</f>
        <v>Accumulated Depreciation</v>
      </c>
      <c r="S98" s="39" t="str">
        <f>VLOOKUP(D98,GL_Master!$A$1:$D$80,4,FALSE)</f>
        <v>Accumulated Depreciation</v>
      </c>
    </row>
    <row r="99" spans="1:19" x14ac:dyDescent="0.25">
      <c r="A99" s="39" t="s">
        <v>262</v>
      </c>
      <c r="B99" s="39" t="s">
        <v>249</v>
      </c>
      <c r="C99" s="7">
        <v>43952</v>
      </c>
      <c r="D99" s="39" t="s">
        <v>66</v>
      </c>
      <c r="E99" s="39">
        <v>11312</v>
      </c>
      <c r="F99" s="82">
        <f t="shared" si="3"/>
        <v>11.311999999999999</v>
      </c>
      <c r="G99" s="39">
        <f>VLOOKUP(N99,Currecny_M!$A$1:$P$10,2,FALSE)</f>
        <v>54</v>
      </c>
      <c r="H99" s="39">
        <f>MATCH(C99,Currecny_M!$A$1:$P$1,0)</f>
        <v>3</v>
      </c>
      <c r="I99" s="39">
        <f>VLOOKUP(N99,Currecny_M!$A$1:$P$10,MATCH(Database!C99,Currecny_M!$A$1:$P$1,0),FALSE)</f>
        <v>54.54</v>
      </c>
      <c r="J99" s="82">
        <f t="shared" si="4"/>
        <v>616.95647999999994</v>
      </c>
      <c r="K99" s="39">
        <f>VLOOKUP('Cover page'!$B$6,Currecny_M!$A$1:$P$10,MATCH(Database!C99,Currecny_M!$A$1:$P$1,0),FALSE)</f>
        <v>1</v>
      </c>
      <c r="L99" s="82">
        <f t="shared" si="5"/>
        <v>616.95647999999994</v>
      </c>
      <c r="M99" s="82">
        <f>((E99/$F$1)*VLOOKUP(N99,Currecny_M!$A$1:$P$10,MATCH(Database!C99,Currecny_M!$A$1:$P$1,0),FALSE))/VLOOKUP('Cover page'!$B$6,Currecny_M!$A$1:$P$10,MATCH(Database!C99,Currecny_M!$A$1:$P$1,0),FALSE)</f>
        <v>616.95647999999994</v>
      </c>
      <c r="N99" s="6" t="str">
        <f>VLOOKUP(B99,Master!$A$2:$C$11,3,FALSE)</f>
        <v>CAD</v>
      </c>
      <c r="O99" s="6" t="str">
        <f>VLOOKUP(B99,Master!$A$2:$C$11,2,FALSE)</f>
        <v>America</v>
      </c>
      <c r="P99" s="6"/>
      <c r="Q99" s="39" t="str">
        <f>VLOOKUP(D99,GL_Master!$A$1:$D$80,2,FALSE)</f>
        <v>BS</v>
      </c>
      <c r="R99" s="39" t="str">
        <f>VLOOKUP(D99,GL_Master!$A$1:$D$80,3,FALSE)</f>
        <v>Gross Block</v>
      </c>
      <c r="S99" s="39" t="str">
        <f>VLOOKUP(D99,GL_Master!$A$1:$D$80,4,FALSE)</f>
        <v>Tangible Fixed assets</v>
      </c>
    </row>
    <row r="100" spans="1:19" x14ac:dyDescent="0.25">
      <c r="A100" s="39" t="s">
        <v>262</v>
      </c>
      <c r="B100" s="39" t="s">
        <v>249</v>
      </c>
      <c r="C100" s="7">
        <v>43952</v>
      </c>
      <c r="D100" s="39" t="s">
        <v>67</v>
      </c>
      <c r="E100" s="39">
        <v>4465</v>
      </c>
      <c r="F100" s="82">
        <f t="shared" si="3"/>
        <v>4.4649999999999999</v>
      </c>
      <c r="G100" s="39">
        <f>VLOOKUP(N100,Currecny_M!$A$1:$P$10,2,FALSE)</f>
        <v>54</v>
      </c>
      <c r="H100" s="39">
        <f>MATCH(C100,Currecny_M!$A$1:$P$1,0)</f>
        <v>3</v>
      </c>
      <c r="I100" s="39">
        <f>VLOOKUP(N100,Currecny_M!$A$1:$P$10,MATCH(Database!C100,Currecny_M!$A$1:$P$1,0),FALSE)</f>
        <v>54.54</v>
      </c>
      <c r="J100" s="82">
        <f t="shared" si="4"/>
        <v>243.52109999999999</v>
      </c>
      <c r="K100" s="39">
        <f>VLOOKUP('Cover page'!$B$6,Currecny_M!$A$1:$P$10,MATCH(Database!C100,Currecny_M!$A$1:$P$1,0),FALSE)</f>
        <v>1</v>
      </c>
      <c r="L100" s="82">
        <f t="shared" si="5"/>
        <v>243.52109999999999</v>
      </c>
      <c r="M100" s="82">
        <f>((E100/$F$1)*VLOOKUP(N100,Currecny_M!$A$1:$P$10,MATCH(Database!C100,Currecny_M!$A$1:$P$1,0),FALSE))/VLOOKUP('Cover page'!$B$6,Currecny_M!$A$1:$P$10,MATCH(Database!C100,Currecny_M!$A$1:$P$1,0),FALSE)</f>
        <v>243.52109999999999</v>
      </c>
      <c r="N100" s="6" t="str">
        <f>VLOOKUP(B100,Master!$A$2:$C$11,3,FALSE)</f>
        <v>CAD</v>
      </c>
      <c r="O100" s="6" t="str">
        <f>VLOOKUP(B100,Master!$A$2:$C$11,2,FALSE)</f>
        <v>America</v>
      </c>
      <c r="P100" s="6"/>
      <c r="Q100" s="39" t="str">
        <f>VLOOKUP(D100,GL_Master!$A$1:$D$80,2,FALSE)</f>
        <v>BS</v>
      </c>
      <c r="R100" s="39" t="str">
        <f>VLOOKUP(D100,GL_Master!$A$1:$D$80,3,FALSE)</f>
        <v>Gross Block</v>
      </c>
      <c r="S100" s="39" t="str">
        <f>VLOOKUP(D100,GL_Master!$A$1:$D$80,4,FALSE)</f>
        <v>Tangible Fixed assets</v>
      </c>
    </row>
    <row r="101" spans="1:19" x14ac:dyDescent="0.25">
      <c r="A101" s="39" t="s">
        <v>262</v>
      </c>
      <c r="B101" s="39" t="s">
        <v>249</v>
      </c>
      <c r="C101" s="7">
        <v>43952</v>
      </c>
      <c r="D101" s="39" t="s">
        <v>68</v>
      </c>
      <c r="E101" s="39">
        <v>-3721</v>
      </c>
      <c r="F101" s="82">
        <f t="shared" si="3"/>
        <v>-3.7210000000000001</v>
      </c>
      <c r="G101" s="39">
        <f>VLOOKUP(N101,Currecny_M!$A$1:$P$10,2,FALSE)</f>
        <v>54</v>
      </c>
      <c r="H101" s="39">
        <f>MATCH(C101,Currecny_M!$A$1:$P$1,0)</f>
        <v>3</v>
      </c>
      <c r="I101" s="39">
        <f>VLOOKUP(N101,Currecny_M!$A$1:$P$10,MATCH(Database!C101,Currecny_M!$A$1:$P$1,0),FALSE)</f>
        <v>54.54</v>
      </c>
      <c r="J101" s="82">
        <f t="shared" si="4"/>
        <v>-202.94334000000001</v>
      </c>
      <c r="K101" s="39">
        <f>VLOOKUP('Cover page'!$B$6,Currecny_M!$A$1:$P$10,MATCH(Database!C101,Currecny_M!$A$1:$P$1,0),FALSE)</f>
        <v>1</v>
      </c>
      <c r="L101" s="82">
        <f t="shared" si="5"/>
        <v>-202.94334000000001</v>
      </c>
      <c r="M101" s="82">
        <f>((E101/$F$1)*VLOOKUP(N101,Currecny_M!$A$1:$P$10,MATCH(Database!C101,Currecny_M!$A$1:$P$1,0),FALSE))/VLOOKUP('Cover page'!$B$6,Currecny_M!$A$1:$P$10,MATCH(Database!C101,Currecny_M!$A$1:$P$1,0),FALSE)</f>
        <v>-202.94334000000001</v>
      </c>
      <c r="N101" s="6" t="str">
        <f>VLOOKUP(B101,Master!$A$2:$C$11,3,FALSE)</f>
        <v>CAD</v>
      </c>
      <c r="O101" s="6" t="str">
        <f>VLOOKUP(B101,Master!$A$2:$C$11,2,FALSE)</f>
        <v>America</v>
      </c>
      <c r="P101" s="6"/>
      <c r="Q101" s="39" t="str">
        <f>VLOOKUP(D101,GL_Master!$A$1:$D$80,2,FALSE)</f>
        <v>BS</v>
      </c>
      <c r="R101" s="39" t="str">
        <f>VLOOKUP(D101,GL_Master!$A$1:$D$80,3,FALSE)</f>
        <v>Accumulated Depreciation</v>
      </c>
      <c r="S101" s="39" t="str">
        <f>VLOOKUP(D101,GL_Master!$A$1:$D$80,4,FALSE)</f>
        <v>Accumulated Depreciation</v>
      </c>
    </row>
    <row r="102" spans="1:19" x14ac:dyDescent="0.25">
      <c r="A102" s="39" t="s">
        <v>262</v>
      </c>
      <c r="B102" s="39" t="s">
        <v>249</v>
      </c>
      <c r="C102" s="7">
        <v>43952</v>
      </c>
      <c r="D102" s="39" t="s">
        <v>69</v>
      </c>
      <c r="E102" s="39">
        <v>7743</v>
      </c>
      <c r="F102" s="82">
        <f t="shared" si="3"/>
        <v>7.7430000000000003</v>
      </c>
      <c r="G102" s="39">
        <f>VLOOKUP(N102,Currecny_M!$A$1:$P$10,2,FALSE)</f>
        <v>54</v>
      </c>
      <c r="H102" s="39">
        <f>MATCH(C102,Currecny_M!$A$1:$P$1,0)</f>
        <v>3</v>
      </c>
      <c r="I102" s="39">
        <f>VLOOKUP(N102,Currecny_M!$A$1:$P$10,MATCH(Database!C102,Currecny_M!$A$1:$P$1,0),FALSE)</f>
        <v>54.54</v>
      </c>
      <c r="J102" s="82">
        <f t="shared" si="4"/>
        <v>422.30322000000001</v>
      </c>
      <c r="K102" s="39">
        <f>VLOOKUP('Cover page'!$B$6,Currecny_M!$A$1:$P$10,MATCH(Database!C102,Currecny_M!$A$1:$P$1,0),FALSE)</f>
        <v>1</v>
      </c>
      <c r="L102" s="82">
        <f t="shared" si="5"/>
        <v>422.30322000000001</v>
      </c>
      <c r="M102" s="82">
        <f>((E102/$F$1)*VLOOKUP(N102,Currecny_M!$A$1:$P$10,MATCH(Database!C102,Currecny_M!$A$1:$P$1,0),FALSE))/VLOOKUP('Cover page'!$B$6,Currecny_M!$A$1:$P$10,MATCH(Database!C102,Currecny_M!$A$1:$P$1,0),FALSE)</f>
        <v>422.30322000000001</v>
      </c>
      <c r="N102" s="6" t="str">
        <f>VLOOKUP(B102,Master!$A$2:$C$11,3,FALSE)</f>
        <v>CAD</v>
      </c>
      <c r="O102" s="6" t="str">
        <f>VLOOKUP(B102,Master!$A$2:$C$11,2,FALSE)</f>
        <v>America</v>
      </c>
      <c r="P102" s="6"/>
      <c r="Q102" s="39" t="str">
        <f>VLOOKUP(D102,GL_Master!$A$1:$D$80,2,FALSE)</f>
        <v>BS</v>
      </c>
      <c r="R102" s="39" t="str">
        <f>VLOOKUP(D102,GL_Master!$A$1:$D$80,3,FALSE)</f>
        <v>Gross Block</v>
      </c>
      <c r="S102" s="39" t="str">
        <f>VLOOKUP(D102,GL_Master!$A$1:$D$80,4,FALSE)</f>
        <v>Tangible Fixed assets</v>
      </c>
    </row>
    <row r="103" spans="1:19" x14ac:dyDescent="0.25">
      <c r="A103" s="39" t="s">
        <v>262</v>
      </c>
      <c r="B103" s="39" t="s">
        <v>249</v>
      </c>
      <c r="C103" s="7">
        <v>43952</v>
      </c>
      <c r="D103" s="39" t="s">
        <v>70</v>
      </c>
      <c r="E103" s="39">
        <v>-262</v>
      </c>
      <c r="F103" s="82">
        <f t="shared" si="3"/>
        <v>-0.26200000000000001</v>
      </c>
      <c r="G103" s="39">
        <f>VLOOKUP(N103,Currecny_M!$A$1:$P$10,2,FALSE)</f>
        <v>54</v>
      </c>
      <c r="H103" s="39">
        <f>MATCH(C103,Currecny_M!$A$1:$P$1,0)</f>
        <v>3</v>
      </c>
      <c r="I103" s="39">
        <f>VLOOKUP(N103,Currecny_M!$A$1:$P$10,MATCH(Database!C103,Currecny_M!$A$1:$P$1,0),FALSE)</f>
        <v>54.54</v>
      </c>
      <c r="J103" s="82">
        <f t="shared" si="4"/>
        <v>-14.289480000000001</v>
      </c>
      <c r="K103" s="39">
        <f>VLOOKUP('Cover page'!$B$6,Currecny_M!$A$1:$P$10,MATCH(Database!C103,Currecny_M!$A$1:$P$1,0),FALSE)</f>
        <v>1</v>
      </c>
      <c r="L103" s="82">
        <f t="shared" si="5"/>
        <v>-14.289480000000001</v>
      </c>
      <c r="M103" s="82">
        <f>((E103/$F$1)*VLOOKUP(N103,Currecny_M!$A$1:$P$10,MATCH(Database!C103,Currecny_M!$A$1:$P$1,0),FALSE))/VLOOKUP('Cover page'!$B$6,Currecny_M!$A$1:$P$10,MATCH(Database!C103,Currecny_M!$A$1:$P$1,0),FALSE)</f>
        <v>-14.289480000000001</v>
      </c>
      <c r="N103" s="6" t="str">
        <f>VLOOKUP(B103,Master!$A$2:$C$11,3,FALSE)</f>
        <v>CAD</v>
      </c>
      <c r="O103" s="6" t="str">
        <f>VLOOKUP(B103,Master!$A$2:$C$11,2,FALSE)</f>
        <v>America</v>
      </c>
      <c r="P103" s="6"/>
      <c r="Q103" s="39" t="str">
        <f>VLOOKUP(D103,GL_Master!$A$1:$D$80,2,FALSE)</f>
        <v>BS</v>
      </c>
      <c r="R103" s="39" t="str">
        <f>VLOOKUP(D103,GL_Master!$A$1:$D$80,3,FALSE)</f>
        <v>Accumulated Depreciation</v>
      </c>
      <c r="S103" s="39" t="str">
        <f>VLOOKUP(D103,GL_Master!$A$1:$D$80,4,FALSE)</f>
        <v>Accumulated Depreciation</v>
      </c>
    </row>
    <row r="104" spans="1:19" x14ac:dyDescent="0.25">
      <c r="A104" s="39" t="s">
        <v>262</v>
      </c>
      <c r="B104" s="39" t="s">
        <v>249</v>
      </c>
      <c r="C104" s="7">
        <v>43952</v>
      </c>
      <c r="D104" s="39" t="s">
        <v>71</v>
      </c>
      <c r="E104" s="39">
        <v>13138</v>
      </c>
      <c r="F104" s="82">
        <f t="shared" si="3"/>
        <v>13.138</v>
      </c>
      <c r="G104" s="39">
        <f>VLOOKUP(N104,Currecny_M!$A$1:$P$10,2,FALSE)</f>
        <v>54</v>
      </c>
      <c r="H104" s="39">
        <f>MATCH(C104,Currecny_M!$A$1:$P$1,0)</f>
        <v>3</v>
      </c>
      <c r="I104" s="39">
        <f>VLOOKUP(N104,Currecny_M!$A$1:$P$10,MATCH(Database!C104,Currecny_M!$A$1:$P$1,0),FALSE)</f>
        <v>54.54</v>
      </c>
      <c r="J104" s="82">
        <f t="shared" si="4"/>
        <v>716.54651999999999</v>
      </c>
      <c r="K104" s="39">
        <f>VLOOKUP('Cover page'!$B$6,Currecny_M!$A$1:$P$10,MATCH(Database!C104,Currecny_M!$A$1:$P$1,0),FALSE)</f>
        <v>1</v>
      </c>
      <c r="L104" s="82">
        <f t="shared" si="5"/>
        <v>716.54651999999999</v>
      </c>
      <c r="M104" s="82">
        <f>((E104/$F$1)*VLOOKUP(N104,Currecny_M!$A$1:$P$10,MATCH(Database!C104,Currecny_M!$A$1:$P$1,0),FALSE))/VLOOKUP('Cover page'!$B$6,Currecny_M!$A$1:$P$10,MATCH(Database!C104,Currecny_M!$A$1:$P$1,0),FALSE)</f>
        <v>716.54651999999999</v>
      </c>
      <c r="N104" s="6" t="str">
        <f>VLOOKUP(B104,Master!$A$2:$C$11,3,FALSE)</f>
        <v>CAD</v>
      </c>
      <c r="O104" s="6" t="str">
        <f>VLOOKUP(B104,Master!$A$2:$C$11,2,FALSE)</f>
        <v>America</v>
      </c>
      <c r="P104" s="6"/>
      <c r="Q104" s="39" t="str">
        <f>VLOOKUP(D104,GL_Master!$A$1:$D$80,2,FALSE)</f>
        <v>BS</v>
      </c>
      <c r="R104" s="39" t="str">
        <f>VLOOKUP(D104,GL_Master!$A$1:$D$80,3,FALSE)</f>
        <v>Gross Block</v>
      </c>
      <c r="S104" s="39" t="str">
        <f>VLOOKUP(D104,GL_Master!$A$1:$D$80,4,FALSE)</f>
        <v>Tangible Fixed assets</v>
      </c>
    </row>
    <row r="105" spans="1:19" x14ac:dyDescent="0.25">
      <c r="A105" s="39" t="s">
        <v>262</v>
      </c>
      <c r="B105" s="39" t="s">
        <v>249</v>
      </c>
      <c r="C105" s="7">
        <v>43952</v>
      </c>
      <c r="D105" s="39" t="s">
        <v>72</v>
      </c>
      <c r="E105" s="39">
        <v>109</v>
      </c>
      <c r="F105" s="82">
        <f t="shared" si="3"/>
        <v>0.109</v>
      </c>
      <c r="G105" s="39">
        <f>VLOOKUP(N105,Currecny_M!$A$1:$P$10,2,FALSE)</f>
        <v>54</v>
      </c>
      <c r="H105" s="39">
        <f>MATCH(C105,Currecny_M!$A$1:$P$1,0)</f>
        <v>3</v>
      </c>
      <c r="I105" s="39">
        <f>VLOOKUP(N105,Currecny_M!$A$1:$P$10,MATCH(Database!C105,Currecny_M!$A$1:$P$1,0),FALSE)</f>
        <v>54.54</v>
      </c>
      <c r="J105" s="82">
        <f t="shared" si="4"/>
        <v>5.9448600000000003</v>
      </c>
      <c r="K105" s="39">
        <f>VLOOKUP('Cover page'!$B$6,Currecny_M!$A$1:$P$10,MATCH(Database!C105,Currecny_M!$A$1:$P$1,0),FALSE)</f>
        <v>1</v>
      </c>
      <c r="L105" s="82">
        <f t="shared" si="5"/>
        <v>5.9448600000000003</v>
      </c>
      <c r="M105" s="82">
        <f>((E105/$F$1)*VLOOKUP(N105,Currecny_M!$A$1:$P$10,MATCH(Database!C105,Currecny_M!$A$1:$P$1,0),FALSE))/VLOOKUP('Cover page'!$B$6,Currecny_M!$A$1:$P$10,MATCH(Database!C105,Currecny_M!$A$1:$P$1,0),FALSE)</f>
        <v>5.9448600000000003</v>
      </c>
      <c r="N105" s="6" t="str">
        <f>VLOOKUP(B105,Master!$A$2:$C$11,3,FALSE)</f>
        <v>CAD</v>
      </c>
      <c r="O105" s="6" t="str">
        <f>VLOOKUP(B105,Master!$A$2:$C$11,2,FALSE)</f>
        <v>America</v>
      </c>
      <c r="P105" s="6"/>
      <c r="Q105" s="39" t="str">
        <f>VLOOKUP(D105,GL_Master!$A$1:$D$80,2,FALSE)</f>
        <v>BS</v>
      </c>
      <c r="R105" s="39" t="str">
        <f>VLOOKUP(D105,GL_Master!$A$1:$D$80,3,FALSE)</f>
        <v>Gross Block</v>
      </c>
      <c r="S105" s="39" t="str">
        <f>VLOOKUP(D105,GL_Master!$A$1:$D$80,4,FALSE)</f>
        <v>Tangible Fixed assets</v>
      </c>
    </row>
    <row r="106" spans="1:19" x14ac:dyDescent="0.25">
      <c r="A106" s="39" t="s">
        <v>262</v>
      </c>
      <c r="B106" s="39" t="s">
        <v>249</v>
      </c>
      <c r="C106" s="7">
        <v>43952</v>
      </c>
      <c r="D106" s="39" t="s">
        <v>73</v>
      </c>
      <c r="E106" s="39">
        <v>53</v>
      </c>
      <c r="F106" s="82">
        <f t="shared" si="3"/>
        <v>5.2999999999999999E-2</v>
      </c>
      <c r="G106" s="39">
        <f>VLOOKUP(N106,Currecny_M!$A$1:$P$10,2,FALSE)</f>
        <v>54</v>
      </c>
      <c r="H106" s="39">
        <f>MATCH(C106,Currecny_M!$A$1:$P$1,0)</f>
        <v>3</v>
      </c>
      <c r="I106" s="39">
        <f>VLOOKUP(N106,Currecny_M!$A$1:$P$10,MATCH(Database!C106,Currecny_M!$A$1:$P$1,0),FALSE)</f>
        <v>54.54</v>
      </c>
      <c r="J106" s="82">
        <f t="shared" si="4"/>
        <v>2.8906199999999997</v>
      </c>
      <c r="K106" s="39">
        <f>VLOOKUP('Cover page'!$B$6,Currecny_M!$A$1:$P$10,MATCH(Database!C106,Currecny_M!$A$1:$P$1,0),FALSE)</f>
        <v>1</v>
      </c>
      <c r="L106" s="82">
        <f t="shared" si="5"/>
        <v>2.8906199999999997</v>
      </c>
      <c r="M106" s="82">
        <f>((E106/$F$1)*VLOOKUP(N106,Currecny_M!$A$1:$P$10,MATCH(Database!C106,Currecny_M!$A$1:$P$1,0),FALSE))/VLOOKUP('Cover page'!$B$6,Currecny_M!$A$1:$P$10,MATCH(Database!C106,Currecny_M!$A$1:$P$1,0),FALSE)</f>
        <v>2.8906199999999997</v>
      </c>
      <c r="N106" s="6" t="str">
        <f>VLOOKUP(B106,Master!$A$2:$C$11,3,FALSE)</f>
        <v>CAD</v>
      </c>
      <c r="O106" s="6" t="str">
        <f>VLOOKUP(B106,Master!$A$2:$C$11,2,FALSE)</f>
        <v>America</v>
      </c>
      <c r="P106" s="6"/>
      <c r="Q106" s="39" t="str">
        <f>VLOOKUP(D106,GL_Master!$A$1:$D$80,2,FALSE)</f>
        <v>BS</v>
      </c>
      <c r="R106" s="39" t="str">
        <f>VLOOKUP(D106,GL_Master!$A$1:$D$80,3,FALSE)</f>
        <v>Gross Block</v>
      </c>
      <c r="S106" s="39" t="str">
        <f>VLOOKUP(D106,GL_Master!$A$1:$D$80,4,FALSE)</f>
        <v>Tangible Fixed assets</v>
      </c>
    </row>
    <row r="107" spans="1:19" x14ac:dyDescent="0.25">
      <c r="A107" s="39" t="s">
        <v>262</v>
      </c>
      <c r="B107" s="39" t="s">
        <v>249</v>
      </c>
      <c r="C107" s="7">
        <v>43952</v>
      </c>
      <c r="D107" s="39" t="s">
        <v>74</v>
      </c>
      <c r="E107" s="39">
        <v>-12727</v>
      </c>
      <c r="F107" s="82">
        <f t="shared" si="3"/>
        <v>-12.727</v>
      </c>
      <c r="G107" s="39">
        <f>VLOOKUP(N107,Currecny_M!$A$1:$P$10,2,FALSE)</f>
        <v>54</v>
      </c>
      <c r="H107" s="39">
        <f>MATCH(C107,Currecny_M!$A$1:$P$1,0)</f>
        <v>3</v>
      </c>
      <c r="I107" s="39">
        <f>VLOOKUP(N107,Currecny_M!$A$1:$P$10,MATCH(Database!C107,Currecny_M!$A$1:$P$1,0),FALSE)</f>
        <v>54.54</v>
      </c>
      <c r="J107" s="82">
        <f t="shared" si="4"/>
        <v>-694.13058000000001</v>
      </c>
      <c r="K107" s="39">
        <f>VLOOKUP('Cover page'!$B$6,Currecny_M!$A$1:$P$10,MATCH(Database!C107,Currecny_M!$A$1:$P$1,0),FALSE)</f>
        <v>1</v>
      </c>
      <c r="L107" s="82">
        <f t="shared" si="5"/>
        <v>-694.13058000000001</v>
      </c>
      <c r="M107" s="82">
        <f>((E107/$F$1)*VLOOKUP(N107,Currecny_M!$A$1:$P$10,MATCH(Database!C107,Currecny_M!$A$1:$P$1,0),FALSE))/VLOOKUP('Cover page'!$B$6,Currecny_M!$A$1:$P$10,MATCH(Database!C107,Currecny_M!$A$1:$P$1,0),FALSE)</f>
        <v>-694.13058000000001</v>
      </c>
      <c r="N107" s="6" t="str">
        <f>VLOOKUP(B107,Master!$A$2:$C$11,3,FALSE)</f>
        <v>CAD</v>
      </c>
      <c r="O107" s="6" t="str">
        <f>VLOOKUP(B107,Master!$A$2:$C$11,2,FALSE)</f>
        <v>America</v>
      </c>
      <c r="P107" s="6"/>
      <c r="Q107" s="39" t="str">
        <f>VLOOKUP(D107,GL_Master!$A$1:$D$80,2,FALSE)</f>
        <v>BS</v>
      </c>
      <c r="R107" s="39" t="str">
        <f>VLOOKUP(D107,GL_Master!$A$1:$D$80,3,FALSE)</f>
        <v>Accumulated Depreciation</v>
      </c>
      <c r="S107" s="39" t="str">
        <f>VLOOKUP(D107,GL_Master!$A$1:$D$80,4,FALSE)</f>
        <v>Accumulated Depreciation</v>
      </c>
    </row>
    <row r="108" spans="1:19" x14ac:dyDescent="0.25">
      <c r="A108" s="39" t="s">
        <v>262</v>
      </c>
      <c r="B108" s="39" t="s">
        <v>249</v>
      </c>
      <c r="C108" s="7">
        <v>43952</v>
      </c>
      <c r="D108" s="39" t="s">
        <v>21</v>
      </c>
      <c r="E108" s="39">
        <v>1130</v>
      </c>
      <c r="F108" s="82">
        <f t="shared" si="3"/>
        <v>1.1299999999999999</v>
      </c>
      <c r="G108" s="39">
        <f>VLOOKUP(N108,Currecny_M!$A$1:$P$10,2,FALSE)</f>
        <v>54</v>
      </c>
      <c r="H108" s="39">
        <f>MATCH(C108,Currecny_M!$A$1:$P$1,0)</f>
        <v>3</v>
      </c>
      <c r="I108" s="39">
        <f>VLOOKUP(N108,Currecny_M!$A$1:$P$10,MATCH(Database!C108,Currecny_M!$A$1:$P$1,0),FALSE)</f>
        <v>54.54</v>
      </c>
      <c r="J108" s="82">
        <f t="shared" si="4"/>
        <v>61.630199999999995</v>
      </c>
      <c r="K108" s="39">
        <f>VLOOKUP('Cover page'!$B$6,Currecny_M!$A$1:$P$10,MATCH(Database!C108,Currecny_M!$A$1:$P$1,0),FALSE)</f>
        <v>1</v>
      </c>
      <c r="L108" s="82">
        <f t="shared" si="5"/>
        <v>61.630199999999995</v>
      </c>
      <c r="M108" s="82">
        <f>((E108/$F$1)*VLOOKUP(N108,Currecny_M!$A$1:$P$10,MATCH(Database!C108,Currecny_M!$A$1:$P$1,0),FALSE))/VLOOKUP('Cover page'!$B$6,Currecny_M!$A$1:$P$10,MATCH(Database!C108,Currecny_M!$A$1:$P$1,0),FALSE)</f>
        <v>61.630199999999995</v>
      </c>
      <c r="N108" s="6" t="str">
        <f>VLOOKUP(B108,Master!$A$2:$C$11,3,FALSE)</f>
        <v>CAD</v>
      </c>
      <c r="O108" s="6" t="str">
        <f>VLOOKUP(B108,Master!$A$2:$C$11,2,FALSE)</f>
        <v>America</v>
      </c>
      <c r="P108" s="6"/>
      <c r="Q108" s="39" t="str">
        <f>VLOOKUP(D108,GL_Master!$A$1:$D$80,2,FALSE)</f>
        <v>BS</v>
      </c>
      <c r="R108" s="39" t="str">
        <f>VLOOKUP(D108,GL_Master!$A$1:$D$80,3,FALSE)</f>
        <v>Gross Block</v>
      </c>
      <c r="S108" s="39" t="str">
        <f>VLOOKUP(D108,GL_Master!$A$1:$D$80,4,FALSE)</f>
        <v>Tangible Fixed assets</v>
      </c>
    </row>
    <row r="109" spans="1:19" x14ac:dyDescent="0.25">
      <c r="A109" s="39" t="s">
        <v>262</v>
      </c>
      <c r="B109" s="39" t="s">
        <v>249</v>
      </c>
      <c r="C109" s="7">
        <v>43952</v>
      </c>
      <c r="D109" s="39" t="s">
        <v>27</v>
      </c>
      <c r="E109" s="39">
        <v>2567</v>
      </c>
      <c r="F109" s="82">
        <f t="shared" si="3"/>
        <v>2.5670000000000002</v>
      </c>
      <c r="G109" s="39">
        <f>VLOOKUP(N109,Currecny_M!$A$1:$P$10,2,FALSE)</f>
        <v>54</v>
      </c>
      <c r="H109" s="39">
        <f>MATCH(C109,Currecny_M!$A$1:$P$1,0)</f>
        <v>3</v>
      </c>
      <c r="I109" s="39">
        <f>VLOOKUP(N109,Currecny_M!$A$1:$P$10,MATCH(Database!C109,Currecny_M!$A$1:$P$1,0),FALSE)</f>
        <v>54.54</v>
      </c>
      <c r="J109" s="82">
        <f t="shared" si="4"/>
        <v>140.00418000000002</v>
      </c>
      <c r="K109" s="39">
        <f>VLOOKUP('Cover page'!$B$6,Currecny_M!$A$1:$P$10,MATCH(Database!C109,Currecny_M!$A$1:$P$1,0),FALSE)</f>
        <v>1</v>
      </c>
      <c r="L109" s="82">
        <f t="shared" si="5"/>
        <v>140.00418000000002</v>
      </c>
      <c r="M109" s="82">
        <f>((E109/$F$1)*VLOOKUP(N109,Currecny_M!$A$1:$P$10,MATCH(Database!C109,Currecny_M!$A$1:$P$1,0),FALSE))/VLOOKUP('Cover page'!$B$6,Currecny_M!$A$1:$P$10,MATCH(Database!C109,Currecny_M!$A$1:$P$1,0),FALSE)</f>
        <v>140.00418000000002</v>
      </c>
      <c r="N109" s="6" t="str">
        <f>VLOOKUP(B109,Master!$A$2:$C$11,3,FALSE)</f>
        <v>CAD</v>
      </c>
      <c r="O109" s="6" t="str">
        <f>VLOOKUP(B109,Master!$A$2:$C$11,2,FALSE)</f>
        <v>America</v>
      </c>
      <c r="P109" s="6"/>
      <c r="Q109" s="39" t="str">
        <f>VLOOKUP(D109,GL_Master!$A$1:$D$80,2,FALSE)</f>
        <v>BS</v>
      </c>
      <c r="R109" s="39" t="str">
        <f>VLOOKUP(D109,GL_Master!$A$1:$D$80,3,FALSE)</f>
        <v>Gross Block</v>
      </c>
      <c r="S109" s="39" t="str">
        <f>VLOOKUP(D109,GL_Master!$A$1:$D$80,4,FALSE)</f>
        <v>Tangible Fixed assets</v>
      </c>
    </row>
    <row r="110" spans="1:19" x14ac:dyDescent="0.25">
      <c r="A110" s="39" t="s">
        <v>262</v>
      </c>
      <c r="B110" s="39" t="s">
        <v>249</v>
      </c>
      <c r="C110" s="7">
        <v>43952</v>
      </c>
      <c r="D110" s="39" t="s">
        <v>75</v>
      </c>
      <c r="E110" s="39">
        <v>-52</v>
      </c>
      <c r="F110" s="82">
        <f t="shared" si="3"/>
        <v>-5.1999999999999998E-2</v>
      </c>
      <c r="G110" s="39">
        <f>VLOOKUP(N110,Currecny_M!$A$1:$P$10,2,FALSE)</f>
        <v>54</v>
      </c>
      <c r="H110" s="39">
        <f>MATCH(C110,Currecny_M!$A$1:$P$1,0)</f>
        <v>3</v>
      </c>
      <c r="I110" s="39">
        <f>VLOOKUP(N110,Currecny_M!$A$1:$P$10,MATCH(Database!C110,Currecny_M!$A$1:$P$1,0),FALSE)</f>
        <v>54.54</v>
      </c>
      <c r="J110" s="82">
        <f t="shared" si="4"/>
        <v>-2.8360799999999999</v>
      </c>
      <c r="K110" s="39">
        <f>VLOOKUP('Cover page'!$B$6,Currecny_M!$A$1:$P$10,MATCH(Database!C110,Currecny_M!$A$1:$P$1,0),FALSE)</f>
        <v>1</v>
      </c>
      <c r="L110" s="82">
        <f t="shared" si="5"/>
        <v>-2.8360799999999999</v>
      </c>
      <c r="M110" s="82">
        <f>((E110/$F$1)*VLOOKUP(N110,Currecny_M!$A$1:$P$10,MATCH(Database!C110,Currecny_M!$A$1:$P$1,0),FALSE))/VLOOKUP('Cover page'!$B$6,Currecny_M!$A$1:$P$10,MATCH(Database!C110,Currecny_M!$A$1:$P$1,0),FALSE)</f>
        <v>-2.8360799999999999</v>
      </c>
      <c r="N110" s="6" t="str">
        <f>VLOOKUP(B110,Master!$A$2:$C$11,3,FALSE)</f>
        <v>CAD</v>
      </c>
      <c r="O110" s="6" t="str">
        <f>VLOOKUP(B110,Master!$A$2:$C$11,2,FALSE)</f>
        <v>America</v>
      </c>
      <c r="P110" s="6"/>
      <c r="Q110" s="39" t="str">
        <f>VLOOKUP(D110,GL_Master!$A$1:$D$80,2,FALSE)</f>
        <v>BS</v>
      </c>
      <c r="R110" s="39" t="str">
        <f>VLOOKUP(D110,GL_Master!$A$1:$D$80,3,FALSE)</f>
        <v>Gross Block</v>
      </c>
      <c r="S110" s="39" t="str">
        <f>VLOOKUP(D110,GL_Master!$A$1:$D$80,4,FALSE)</f>
        <v>Tangible Fixed assets</v>
      </c>
    </row>
    <row r="111" spans="1:19" x14ac:dyDescent="0.25">
      <c r="A111" s="39" t="s">
        <v>262</v>
      </c>
      <c r="B111" s="39" t="s">
        <v>249</v>
      </c>
      <c r="C111" s="7">
        <v>43952</v>
      </c>
      <c r="D111" s="39" t="s">
        <v>76</v>
      </c>
      <c r="E111" s="39">
        <v>1348</v>
      </c>
      <c r="F111" s="82">
        <f t="shared" si="3"/>
        <v>1.3480000000000001</v>
      </c>
      <c r="G111" s="39">
        <f>VLOOKUP(N111,Currecny_M!$A$1:$P$10,2,FALSE)</f>
        <v>54</v>
      </c>
      <c r="H111" s="39">
        <f>MATCH(C111,Currecny_M!$A$1:$P$1,0)</f>
        <v>3</v>
      </c>
      <c r="I111" s="39">
        <f>VLOOKUP(N111,Currecny_M!$A$1:$P$10,MATCH(Database!C111,Currecny_M!$A$1:$P$1,0),FALSE)</f>
        <v>54.54</v>
      </c>
      <c r="J111" s="82">
        <f t="shared" si="4"/>
        <v>73.519919999999999</v>
      </c>
      <c r="K111" s="39">
        <f>VLOOKUP('Cover page'!$B$6,Currecny_M!$A$1:$P$10,MATCH(Database!C111,Currecny_M!$A$1:$P$1,0),FALSE)</f>
        <v>1</v>
      </c>
      <c r="L111" s="82">
        <f t="shared" si="5"/>
        <v>73.519919999999999</v>
      </c>
      <c r="M111" s="82">
        <f>((E111/$F$1)*VLOOKUP(N111,Currecny_M!$A$1:$P$10,MATCH(Database!C111,Currecny_M!$A$1:$P$1,0),FALSE))/VLOOKUP('Cover page'!$B$6,Currecny_M!$A$1:$P$10,MATCH(Database!C111,Currecny_M!$A$1:$P$1,0),FALSE)</f>
        <v>73.519919999999999</v>
      </c>
      <c r="N111" s="6" t="str">
        <f>VLOOKUP(B111,Master!$A$2:$C$11,3,FALSE)</f>
        <v>CAD</v>
      </c>
      <c r="O111" s="6" t="str">
        <f>VLOOKUP(B111,Master!$A$2:$C$11,2,FALSE)</f>
        <v>America</v>
      </c>
      <c r="P111" s="6"/>
      <c r="Q111" s="39" t="str">
        <f>VLOOKUP(D111,GL_Master!$A$1:$D$80,2,FALSE)</f>
        <v>BS</v>
      </c>
      <c r="R111" s="39" t="str">
        <f>VLOOKUP(D111,GL_Master!$A$1:$D$80,3,FALSE)</f>
        <v>Inventories</v>
      </c>
      <c r="S111" s="39" t="str">
        <f>VLOOKUP(D111,GL_Master!$A$1:$D$80,4,FALSE)</f>
        <v>Inventory</v>
      </c>
    </row>
    <row r="112" spans="1:19" x14ac:dyDescent="0.25">
      <c r="A112" s="39" t="s">
        <v>262</v>
      </c>
      <c r="B112" s="39" t="s">
        <v>249</v>
      </c>
      <c r="C112" s="7">
        <v>43952</v>
      </c>
      <c r="D112" s="39" t="s">
        <v>77</v>
      </c>
      <c r="E112" s="39">
        <v>3561</v>
      </c>
      <c r="F112" s="82">
        <f t="shared" si="3"/>
        <v>3.5609999999999999</v>
      </c>
      <c r="G112" s="39">
        <f>VLOOKUP(N112,Currecny_M!$A$1:$P$10,2,FALSE)</f>
        <v>54</v>
      </c>
      <c r="H112" s="39">
        <f>MATCH(C112,Currecny_M!$A$1:$P$1,0)</f>
        <v>3</v>
      </c>
      <c r="I112" s="39">
        <f>VLOOKUP(N112,Currecny_M!$A$1:$P$10,MATCH(Database!C112,Currecny_M!$A$1:$P$1,0),FALSE)</f>
        <v>54.54</v>
      </c>
      <c r="J112" s="82">
        <f t="shared" si="4"/>
        <v>194.21693999999999</v>
      </c>
      <c r="K112" s="39">
        <f>VLOOKUP('Cover page'!$B$6,Currecny_M!$A$1:$P$10,MATCH(Database!C112,Currecny_M!$A$1:$P$1,0),FALSE)</f>
        <v>1</v>
      </c>
      <c r="L112" s="82">
        <f t="shared" si="5"/>
        <v>194.21693999999999</v>
      </c>
      <c r="M112" s="82">
        <f>((E112/$F$1)*VLOOKUP(N112,Currecny_M!$A$1:$P$10,MATCH(Database!C112,Currecny_M!$A$1:$P$1,0),FALSE))/VLOOKUP('Cover page'!$B$6,Currecny_M!$A$1:$P$10,MATCH(Database!C112,Currecny_M!$A$1:$P$1,0),FALSE)</f>
        <v>194.21693999999999</v>
      </c>
      <c r="N112" s="6" t="str">
        <f>VLOOKUP(B112,Master!$A$2:$C$11,3,FALSE)</f>
        <v>CAD</v>
      </c>
      <c r="O112" s="6" t="str">
        <f>VLOOKUP(B112,Master!$A$2:$C$11,2,FALSE)</f>
        <v>America</v>
      </c>
      <c r="P112" s="6"/>
      <c r="Q112" s="39" t="str">
        <f>VLOOKUP(D112,GL_Master!$A$1:$D$80,2,FALSE)</f>
        <v>BS</v>
      </c>
      <c r="R112" s="39" t="str">
        <f>VLOOKUP(D112,GL_Master!$A$1:$D$80,3,FALSE)</f>
        <v>Inventories</v>
      </c>
      <c r="S112" s="39" t="str">
        <f>VLOOKUP(D112,GL_Master!$A$1:$D$80,4,FALSE)</f>
        <v>Inventory</v>
      </c>
    </row>
    <row r="113" spans="1:19" x14ac:dyDescent="0.25">
      <c r="A113" s="39" t="s">
        <v>262</v>
      </c>
      <c r="B113" s="39" t="s">
        <v>249</v>
      </c>
      <c r="C113" s="7">
        <v>43952</v>
      </c>
      <c r="D113" s="39" t="s">
        <v>2</v>
      </c>
      <c r="E113" s="39">
        <v>350187</v>
      </c>
      <c r="F113" s="82">
        <f t="shared" si="3"/>
        <v>350.18700000000001</v>
      </c>
      <c r="G113" s="39">
        <f>VLOOKUP(N113,Currecny_M!$A$1:$P$10,2,FALSE)</f>
        <v>54</v>
      </c>
      <c r="H113" s="39">
        <f>MATCH(C113,Currecny_M!$A$1:$P$1,0)</f>
        <v>3</v>
      </c>
      <c r="I113" s="39">
        <f>VLOOKUP(N113,Currecny_M!$A$1:$P$10,MATCH(Database!C113,Currecny_M!$A$1:$P$1,0),FALSE)</f>
        <v>54.54</v>
      </c>
      <c r="J113" s="82">
        <f t="shared" si="4"/>
        <v>19099.198980000001</v>
      </c>
      <c r="K113" s="39">
        <f>VLOOKUP('Cover page'!$B$6,Currecny_M!$A$1:$P$10,MATCH(Database!C113,Currecny_M!$A$1:$P$1,0),FALSE)</f>
        <v>1</v>
      </c>
      <c r="L113" s="82">
        <f t="shared" si="5"/>
        <v>19099.198980000001</v>
      </c>
      <c r="M113" s="82">
        <f>((E113/$F$1)*VLOOKUP(N113,Currecny_M!$A$1:$P$10,MATCH(Database!C113,Currecny_M!$A$1:$P$1,0),FALSE))/VLOOKUP('Cover page'!$B$6,Currecny_M!$A$1:$P$10,MATCH(Database!C113,Currecny_M!$A$1:$P$1,0),FALSE)</f>
        <v>19099.198980000001</v>
      </c>
      <c r="N113" s="6" t="str">
        <f>VLOOKUP(B113,Master!$A$2:$C$11,3,FALSE)</f>
        <v>CAD</v>
      </c>
      <c r="O113" s="6" t="str">
        <f>VLOOKUP(B113,Master!$A$2:$C$11,2,FALSE)</f>
        <v>America</v>
      </c>
      <c r="P113" s="6"/>
      <c r="Q113" s="39" t="str">
        <f>VLOOKUP(D113,GL_Master!$A$1:$D$80,2,FALSE)</f>
        <v>BS</v>
      </c>
      <c r="R113" s="39" t="str">
        <f>VLOOKUP(D113,GL_Master!$A$1:$D$80,3,FALSE)</f>
        <v>Trade receivables</v>
      </c>
      <c r="S113" s="39" t="str">
        <f>VLOOKUP(D113,GL_Master!$A$1:$D$80,4,FALSE)</f>
        <v>Unsecured, considered good</v>
      </c>
    </row>
    <row r="114" spans="1:19" x14ac:dyDescent="0.25">
      <c r="A114" s="39" t="s">
        <v>262</v>
      </c>
      <c r="B114" s="39" t="s">
        <v>249</v>
      </c>
      <c r="C114" s="7">
        <v>43952</v>
      </c>
      <c r="D114" s="39" t="s">
        <v>78</v>
      </c>
      <c r="E114" s="39">
        <v>53</v>
      </c>
      <c r="F114" s="82">
        <f t="shared" si="3"/>
        <v>5.2999999999999999E-2</v>
      </c>
      <c r="G114" s="39">
        <f>VLOOKUP(N114,Currecny_M!$A$1:$P$10,2,FALSE)</f>
        <v>54</v>
      </c>
      <c r="H114" s="39">
        <f>MATCH(C114,Currecny_M!$A$1:$P$1,0)</f>
        <v>3</v>
      </c>
      <c r="I114" s="39">
        <f>VLOOKUP(N114,Currecny_M!$A$1:$P$10,MATCH(Database!C114,Currecny_M!$A$1:$P$1,0),FALSE)</f>
        <v>54.54</v>
      </c>
      <c r="J114" s="82">
        <f t="shared" si="4"/>
        <v>2.8906199999999997</v>
      </c>
      <c r="K114" s="39">
        <f>VLOOKUP('Cover page'!$B$6,Currecny_M!$A$1:$P$10,MATCH(Database!C114,Currecny_M!$A$1:$P$1,0),FALSE)</f>
        <v>1</v>
      </c>
      <c r="L114" s="82">
        <f t="shared" si="5"/>
        <v>2.8906199999999997</v>
      </c>
      <c r="M114" s="82">
        <f>((E114/$F$1)*VLOOKUP(N114,Currecny_M!$A$1:$P$10,MATCH(Database!C114,Currecny_M!$A$1:$P$1,0),FALSE))/VLOOKUP('Cover page'!$B$6,Currecny_M!$A$1:$P$10,MATCH(Database!C114,Currecny_M!$A$1:$P$1,0),FALSE)</f>
        <v>2.8906199999999997</v>
      </c>
      <c r="N114" s="6" t="str">
        <f>VLOOKUP(B114,Master!$A$2:$C$11,3,FALSE)</f>
        <v>CAD</v>
      </c>
      <c r="O114" s="6" t="str">
        <f>VLOOKUP(B114,Master!$A$2:$C$11,2,FALSE)</f>
        <v>America</v>
      </c>
      <c r="P114" s="6"/>
      <c r="Q114" s="39" t="str">
        <f>VLOOKUP(D114,GL_Master!$A$1:$D$80,2,FALSE)</f>
        <v>BS</v>
      </c>
      <c r="R114" s="39" t="str">
        <f>VLOOKUP(D114,GL_Master!$A$1:$D$80,3,FALSE)</f>
        <v>Cash &amp; Bank Balances</v>
      </c>
      <c r="S114" s="39" t="str">
        <f>VLOOKUP(D114,GL_Master!$A$1:$D$80,4,FALSE)</f>
        <v>Cash In hand</v>
      </c>
    </row>
    <row r="115" spans="1:19" x14ac:dyDescent="0.25">
      <c r="A115" s="39" t="s">
        <v>262</v>
      </c>
      <c r="B115" s="39" t="s">
        <v>249</v>
      </c>
      <c r="C115" s="7">
        <v>43952</v>
      </c>
      <c r="D115" s="39" t="s">
        <v>79</v>
      </c>
      <c r="E115" s="39">
        <v>-14130</v>
      </c>
      <c r="F115" s="82">
        <f t="shared" si="3"/>
        <v>-14.13</v>
      </c>
      <c r="G115" s="39">
        <f>VLOOKUP(N115,Currecny_M!$A$1:$P$10,2,FALSE)</f>
        <v>54</v>
      </c>
      <c r="H115" s="39">
        <f>MATCH(C115,Currecny_M!$A$1:$P$1,0)</f>
        <v>3</v>
      </c>
      <c r="I115" s="39">
        <f>VLOOKUP(N115,Currecny_M!$A$1:$P$10,MATCH(Database!C115,Currecny_M!$A$1:$P$1,0),FALSE)</f>
        <v>54.54</v>
      </c>
      <c r="J115" s="82">
        <f t="shared" si="4"/>
        <v>-770.65020000000004</v>
      </c>
      <c r="K115" s="39">
        <f>VLOOKUP('Cover page'!$B$6,Currecny_M!$A$1:$P$10,MATCH(Database!C115,Currecny_M!$A$1:$P$1,0),FALSE)</f>
        <v>1</v>
      </c>
      <c r="L115" s="82">
        <f t="shared" si="5"/>
        <v>-770.65020000000004</v>
      </c>
      <c r="M115" s="82">
        <f>((E115/$F$1)*VLOOKUP(N115,Currecny_M!$A$1:$P$10,MATCH(Database!C115,Currecny_M!$A$1:$P$1,0),FALSE))/VLOOKUP('Cover page'!$B$6,Currecny_M!$A$1:$P$10,MATCH(Database!C115,Currecny_M!$A$1:$P$1,0),FALSE)</f>
        <v>-770.65020000000004</v>
      </c>
      <c r="N115" s="6" t="str">
        <f>VLOOKUP(B115,Master!$A$2:$C$11,3,FALSE)</f>
        <v>CAD</v>
      </c>
      <c r="O115" s="6" t="str">
        <f>VLOOKUP(B115,Master!$A$2:$C$11,2,FALSE)</f>
        <v>America</v>
      </c>
      <c r="P115" s="6"/>
      <c r="Q115" s="39" t="str">
        <f>VLOOKUP(D115,GL_Master!$A$1:$D$80,2,FALSE)</f>
        <v>BS</v>
      </c>
      <c r="R115" s="39" t="str">
        <f>VLOOKUP(D115,GL_Master!$A$1:$D$80,3,FALSE)</f>
        <v>Loan Fund</v>
      </c>
      <c r="S115" s="39" t="str">
        <f>VLOOKUP(D115,GL_Master!$A$1:$D$80,4,FALSE)</f>
        <v>Term Loan</v>
      </c>
    </row>
    <row r="116" spans="1:19" x14ac:dyDescent="0.25">
      <c r="A116" s="39" t="s">
        <v>262</v>
      </c>
      <c r="B116" s="39" t="s">
        <v>249</v>
      </c>
      <c r="C116" s="7">
        <v>43952</v>
      </c>
      <c r="D116" s="39" t="s">
        <v>80</v>
      </c>
      <c r="E116" s="39">
        <v>381</v>
      </c>
      <c r="F116" s="82">
        <f t="shared" si="3"/>
        <v>0.38100000000000001</v>
      </c>
      <c r="G116" s="39">
        <f>VLOOKUP(N116,Currecny_M!$A$1:$P$10,2,FALSE)</f>
        <v>54</v>
      </c>
      <c r="H116" s="39">
        <f>MATCH(C116,Currecny_M!$A$1:$P$1,0)</f>
        <v>3</v>
      </c>
      <c r="I116" s="39">
        <f>VLOOKUP(N116,Currecny_M!$A$1:$P$10,MATCH(Database!C116,Currecny_M!$A$1:$P$1,0),FALSE)</f>
        <v>54.54</v>
      </c>
      <c r="J116" s="82">
        <f t="shared" si="4"/>
        <v>20.77974</v>
      </c>
      <c r="K116" s="39">
        <f>VLOOKUP('Cover page'!$B$6,Currecny_M!$A$1:$P$10,MATCH(Database!C116,Currecny_M!$A$1:$P$1,0),FALSE)</f>
        <v>1</v>
      </c>
      <c r="L116" s="82">
        <f t="shared" si="5"/>
        <v>20.77974</v>
      </c>
      <c r="M116" s="82">
        <f>((E116/$F$1)*VLOOKUP(N116,Currecny_M!$A$1:$P$10,MATCH(Database!C116,Currecny_M!$A$1:$P$1,0),FALSE))/VLOOKUP('Cover page'!$B$6,Currecny_M!$A$1:$P$10,MATCH(Database!C116,Currecny_M!$A$1:$P$1,0),FALSE)</f>
        <v>20.77974</v>
      </c>
      <c r="N116" s="6" t="str">
        <f>VLOOKUP(B116,Master!$A$2:$C$11,3,FALSE)</f>
        <v>CAD</v>
      </c>
      <c r="O116" s="6" t="str">
        <f>VLOOKUP(B116,Master!$A$2:$C$11,2,FALSE)</f>
        <v>America</v>
      </c>
      <c r="P116" s="6"/>
      <c r="Q116" s="39" t="str">
        <f>VLOOKUP(D116,GL_Master!$A$1:$D$80,2,FALSE)</f>
        <v>BS</v>
      </c>
      <c r="R116" s="39" t="str">
        <f>VLOOKUP(D116,GL_Master!$A$1:$D$80,3,FALSE)</f>
        <v>Cash &amp; Bank Balances</v>
      </c>
      <c r="S116" s="39" t="str">
        <f>VLOOKUP(D116,GL_Master!$A$1:$D$80,4,FALSE)</f>
        <v xml:space="preserve">      On Current Accounts</v>
      </c>
    </row>
    <row r="117" spans="1:19" x14ac:dyDescent="0.25">
      <c r="A117" s="39" t="s">
        <v>262</v>
      </c>
      <c r="B117" s="39" t="s">
        <v>249</v>
      </c>
      <c r="C117" s="7">
        <v>43952</v>
      </c>
      <c r="D117" s="39" t="s">
        <v>81</v>
      </c>
      <c r="E117" s="39">
        <v>27701</v>
      </c>
      <c r="F117" s="82">
        <f t="shared" si="3"/>
        <v>27.701000000000001</v>
      </c>
      <c r="G117" s="39">
        <f>VLOOKUP(N117,Currecny_M!$A$1:$P$10,2,FALSE)</f>
        <v>54</v>
      </c>
      <c r="H117" s="39">
        <f>MATCH(C117,Currecny_M!$A$1:$P$1,0)</f>
        <v>3</v>
      </c>
      <c r="I117" s="39">
        <f>VLOOKUP(N117,Currecny_M!$A$1:$P$10,MATCH(Database!C117,Currecny_M!$A$1:$P$1,0),FALSE)</f>
        <v>54.54</v>
      </c>
      <c r="J117" s="82">
        <f t="shared" si="4"/>
        <v>1510.8125399999999</v>
      </c>
      <c r="K117" s="39">
        <f>VLOOKUP('Cover page'!$B$6,Currecny_M!$A$1:$P$10,MATCH(Database!C117,Currecny_M!$A$1:$P$1,0),FALSE)</f>
        <v>1</v>
      </c>
      <c r="L117" s="82">
        <f t="shared" si="5"/>
        <v>1510.8125399999999</v>
      </c>
      <c r="M117" s="82">
        <f>((E117/$F$1)*VLOOKUP(N117,Currecny_M!$A$1:$P$10,MATCH(Database!C117,Currecny_M!$A$1:$P$1,0),FALSE))/VLOOKUP('Cover page'!$B$6,Currecny_M!$A$1:$P$10,MATCH(Database!C117,Currecny_M!$A$1:$P$1,0),FALSE)</f>
        <v>1510.8125399999999</v>
      </c>
      <c r="N117" s="6" t="str">
        <f>VLOOKUP(B117,Master!$A$2:$C$11,3,FALSE)</f>
        <v>CAD</v>
      </c>
      <c r="O117" s="6" t="str">
        <f>VLOOKUP(B117,Master!$A$2:$C$11,2,FALSE)</f>
        <v>America</v>
      </c>
      <c r="P117" s="6"/>
      <c r="Q117" s="39" t="str">
        <f>VLOOKUP(D117,GL_Master!$A$1:$D$80,2,FALSE)</f>
        <v>BS</v>
      </c>
      <c r="R117" s="39" t="str">
        <f>VLOOKUP(D117,GL_Master!$A$1:$D$80,3,FALSE)</f>
        <v>Other Current Assets</v>
      </c>
      <c r="S117" s="39" t="str">
        <f>VLOOKUP(D117,GL_Master!$A$1:$D$80,4,FALSE)</f>
        <v>Advance tax recoverable (net of provision )</v>
      </c>
    </row>
    <row r="118" spans="1:19" x14ac:dyDescent="0.25">
      <c r="A118" s="39" t="s">
        <v>262</v>
      </c>
      <c r="B118" s="39" t="s">
        <v>249</v>
      </c>
      <c r="C118" s="7">
        <v>43952</v>
      </c>
      <c r="D118" s="39" t="s">
        <v>19</v>
      </c>
      <c r="E118" s="39">
        <v>272</v>
      </c>
      <c r="F118" s="82">
        <f t="shared" si="3"/>
        <v>0.27200000000000002</v>
      </c>
      <c r="G118" s="39">
        <f>VLOOKUP(N118,Currecny_M!$A$1:$P$10,2,FALSE)</f>
        <v>54</v>
      </c>
      <c r="H118" s="39">
        <f>MATCH(C118,Currecny_M!$A$1:$P$1,0)</f>
        <v>3</v>
      </c>
      <c r="I118" s="39">
        <f>VLOOKUP(N118,Currecny_M!$A$1:$P$10,MATCH(Database!C118,Currecny_M!$A$1:$P$1,0),FALSE)</f>
        <v>54.54</v>
      </c>
      <c r="J118" s="82">
        <f t="shared" si="4"/>
        <v>14.83488</v>
      </c>
      <c r="K118" s="39">
        <f>VLOOKUP('Cover page'!$B$6,Currecny_M!$A$1:$P$10,MATCH(Database!C118,Currecny_M!$A$1:$P$1,0),FALSE)</f>
        <v>1</v>
      </c>
      <c r="L118" s="82">
        <f t="shared" si="5"/>
        <v>14.83488</v>
      </c>
      <c r="M118" s="82">
        <f>((E118/$F$1)*VLOOKUP(N118,Currecny_M!$A$1:$P$10,MATCH(Database!C118,Currecny_M!$A$1:$P$1,0),FALSE))/VLOOKUP('Cover page'!$B$6,Currecny_M!$A$1:$P$10,MATCH(Database!C118,Currecny_M!$A$1:$P$1,0),FALSE)</f>
        <v>14.83488</v>
      </c>
      <c r="N118" s="6" t="str">
        <f>VLOOKUP(B118,Master!$A$2:$C$11,3,FALSE)</f>
        <v>CAD</v>
      </c>
      <c r="O118" s="6" t="str">
        <f>VLOOKUP(B118,Master!$A$2:$C$11,2,FALSE)</f>
        <v>America</v>
      </c>
      <c r="P118" s="6"/>
      <c r="Q118" s="39" t="str">
        <f>VLOOKUP(D118,GL_Master!$A$1:$D$80,2,FALSE)</f>
        <v>BS</v>
      </c>
      <c r="R118" s="39" t="str">
        <f>VLOOKUP(D118,GL_Master!$A$1:$D$80,3,FALSE)</f>
        <v>Short-term loan and advances</v>
      </c>
      <c r="S118" s="39" t="str">
        <f>VLOOKUP(D118,GL_Master!$A$1:$D$80,4,FALSE)</f>
        <v>Prepaid expenses</v>
      </c>
    </row>
    <row r="119" spans="1:19" x14ac:dyDescent="0.25">
      <c r="A119" s="39" t="s">
        <v>262</v>
      </c>
      <c r="B119" s="39" t="s">
        <v>249</v>
      </c>
      <c r="C119" s="7">
        <v>43952</v>
      </c>
      <c r="D119" s="39" t="s">
        <v>82</v>
      </c>
      <c r="E119" s="39">
        <v>2856</v>
      </c>
      <c r="F119" s="82">
        <f t="shared" si="3"/>
        <v>2.8559999999999999</v>
      </c>
      <c r="G119" s="39">
        <f>VLOOKUP(N119,Currecny_M!$A$1:$P$10,2,FALSE)</f>
        <v>54</v>
      </c>
      <c r="H119" s="39">
        <f>MATCH(C119,Currecny_M!$A$1:$P$1,0)</f>
        <v>3</v>
      </c>
      <c r="I119" s="39">
        <f>VLOOKUP(N119,Currecny_M!$A$1:$P$10,MATCH(Database!C119,Currecny_M!$A$1:$P$1,0),FALSE)</f>
        <v>54.54</v>
      </c>
      <c r="J119" s="82">
        <f t="shared" si="4"/>
        <v>155.76623999999998</v>
      </c>
      <c r="K119" s="39">
        <f>VLOOKUP('Cover page'!$B$6,Currecny_M!$A$1:$P$10,MATCH(Database!C119,Currecny_M!$A$1:$P$1,0),FALSE)</f>
        <v>1</v>
      </c>
      <c r="L119" s="82">
        <f t="shared" si="5"/>
        <v>155.76623999999998</v>
      </c>
      <c r="M119" s="82">
        <f>((E119/$F$1)*VLOOKUP(N119,Currecny_M!$A$1:$P$10,MATCH(Database!C119,Currecny_M!$A$1:$P$1,0),FALSE))/VLOOKUP('Cover page'!$B$6,Currecny_M!$A$1:$P$10,MATCH(Database!C119,Currecny_M!$A$1:$P$1,0),FALSE)</f>
        <v>155.76623999999998</v>
      </c>
      <c r="N119" s="6" t="str">
        <f>VLOOKUP(B119,Master!$A$2:$C$11,3,FALSE)</f>
        <v>CAD</v>
      </c>
      <c r="O119" s="6" t="str">
        <f>VLOOKUP(B119,Master!$A$2:$C$11,2,FALSE)</f>
        <v>America</v>
      </c>
      <c r="P119" s="6"/>
      <c r="Q119" s="39" t="str">
        <f>VLOOKUP(D119,GL_Master!$A$1:$D$80,2,FALSE)</f>
        <v>BS</v>
      </c>
      <c r="R119" s="39" t="str">
        <f>VLOOKUP(D119,GL_Master!$A$1:$D$80,3,FALSE)</f>
        <v>Short-term loan and advances</v>
      </c>
      <c r="S119" s="39" t="str">
        <f>VLOOKUP(D119,GL_Master!$A$1:$D$80,4,FALSE)</f>
        <v>Advance to vendor/employees</v>
      </c>
    </row>
    <row r="120" spans="1:19" x14ac:dyDescent="0.25">
      <c r="A120" s="39" t="s">
        <v>262</v>
      </c>
      <c r="B120" s="39" t="s">
        <v>249</v>
      </c>
      <c r="C120" s="7">
        <v>43952</v>
      </c>
      <c r="D120" s="39" t="s">
        <v>83</v>
      </c>
      <c r="E120" s="39">
        <v>1904</v>
      </c>
      <c r="F120" s="82">
        <f t="shared" si="3"/>
        <v>1.9039999999999999</v>
      </c>
      <c r="G120" s="39">
        <f>VLOOKUP(N120,Currecny_M!$A$1:$P$10,2,FALSE)</f>
        <v>54</v>
      </c>
      <c r="H120" s="39">
        <f>MATCH(C120,Currecny_M!$A$1:$P$1,0)</f>
        <v>3</v>
      </c>
      <c r="I120" s="39">
        <f>VLOOKUP(N120,Currecny_M!$A$1:$P$10,MATCH(Database!C120,Currecny_M!$A$1:$P$1,0),FALSE)</f>
        <v>54.54</v>
      </c>
      <c r="J120" s="82">
        <f t="shared" si="4"/>
        <v>103.84415999999999</v>
      </c>
      <c r="K120" s="39">
        <f>VLOOKUP('Cover page'!$B$6,Currecny_M!$A$1:$P$10,MATCH(Database!C120,Currecny_M!$A$1:$P$1,0),FALSE)</f>
        <v>1</v>
      </c>
      <c r="L120" s="82">
        <f t="shared" si="5"/>
        <v>103.84415999999999</v>
      </c>
      <c r="M120" s="82">
        <f>((E120/$F$1)*VLOOKUP(N120,Currecny_M!$A$1:$P$10,MATCH(Database!C120,Currecny_M!$A$1:$P$1,0),FALSE))/VLOOKUP('Cover page'!$B$6,Currecny_M!$A$1:$P$10,MATCH(Database!C120,Currecny_M!$A$1:$P$1,0),FALSE)</f>
        <v>103.84415999999999</v>
      </c>
      <c r="N120" s="6" t="str">
        <f>VLOOKUP(B120,Master!$A$2:$C$11,3,FALSE)</f>
        <v>CAD</v>
      </c>
      <c r="O120" s="6" t="str">
        <f>VLOOKUP(B120,Master!$A$2:$C$11,2,FALSE)</f>
        <v>America</v>
      </c>
      <c r="P120" s="6"/>
      <c r="Q120" s="39" t="str">
        <f>VLOOKUP(D120,GL_Master!$A$1:$D$80,2,FALSE)</f>
        <v>BS</v>
      </c>
      <c r="R120" s="39" t="str">
        <f>VLOOKUP(D120,GL_Master!$A$1:$D$80,3,FALSE)</f>
        <v>Other Current Assets</v>
      </c>
      <c r="S120" s="39" t="str">
        <f>VLOOKUP(D120,GL_Master!$A$1:$D$80,4,FALSE)</f>
        <v>Security deposits ( Unsecured, considered good)</v>
      </c>
    </row>
    <row r="121" spans="1:19" x14ac:dyDescent="0.25">
      <c r="A121" s="39" t="s">
        <v>262</v>
      </c>
      <c r="B121" s="39" t="s">
        <v>249</v>
      </c>
      <c r="C121" s="7">
        <v>43952</v>
      </c>
      <c r="D121" s="39" t="s">
        <v>246</v>
      </c>
      <c r="E121" s="39">
        <v>-225201</v>
      </c>
      <c r="F121" s="82">
        <f t="shared" si="3"/>
        <v>-225.20099999999999</v>
      </c>
      <c r="G121" s="39">
        <f>VLOOKUP(N121,Currecny_M!$A$1:$P$10,2,FALSE)</f>
        <v>54</v>
      </c>
      <c r="H121" s="39">
        <f>MATCH(C121,Currecny_M!$A$1:$P$1,0)</f>
        <v>3</v>
      </c>
      <c r="I121" s="39">
        <f>VLOOKUP(N121,Currecny_M!$A$1:$P$10,MATCH(Database!C121,Currecny_M!$A$1:$P$1,0),FALSE)</f>
        <v>54.54</v>
      </c>
      <c r="J121" s="82">
        <f t="shared" si="4"/>
        <v>-12282.462539999999</v>
      </c>
      <c r="K121" s="39">
        <f>VLOOKUP('Cover page'!$B$6,Currecny_M!$A$1:$P$10,MATCH(Database!C121,Currecny_M!$A$1:$P$1,0),FALSE)</f>
        <v>1</v>
      </c>
      <c r="L121" s="82">
        <f t="shared" si="5"/>
        <v>-12282.462539999999</v>
      </c>
      <c r="M121" s="82">
        <f>((E121/$F$1)*VLOOKUP(N121,Currecny_M!$A$1:$P$10,MATCH(Database!C121,Currecny_M!$A$1:$P$1,0),FALSE))/VLOOKUP('Cover page'!$B$6,Currecny_M!$A$1:$P$10,MATCH(Database!C121,Currecny_M!$A$1:$P$1,0),FALSE)</f>
        <v>-12282.462539999999</v>
      </c>
      <c r="N121" s="6" t="str">
        <f>VLOOKUP(B121,Master!$A$2:$C$11,3,FALSE)</f>
        <v>CAD</v>
      </c>
      <c r="O121" s="6" t="str">
        <f>VLOOKUP(B121,Master!$A$2:$C$11,2,FALSE)</f>
        <v>America</v>
      </c>
      <c r="P121" s="6"/>
      <c r="Q121" s="39" t="str">
        <f>VLOOKUP(D121,GL_Master!$A$1:$D$80,2,FALSE)</f>
        <v>PL</v>
      </c>
      <c r="R121" s="39" t="str">
        <f>VLOOKUP(D121,GL_Master!$A$1:$D$80,3,FALSE)</f>
        <v>Revenue from Operations</v>
      </c>
      <c r="S121" s="39" t="str">
        <f>VLOOKUP(D121,GL_Master!$A$1:$D$80,4,FALSE)</f>
        <v>Contract revenue</v>
      </c>
    </row>
    <row r="122" spans="1:19" x14ac:dyDescent="0.25">
      <c r="A122" s="39" t="s">
        <v>262</v>
      </c>
      <c r="B122" s="39" t="s">
        <v>249</v>
      </c>
      <c r="C122" s="7">
        <v>43952</v>
      </c>
      <c r="D122" s="39" t="s">
        <v>134</v>
      </c>
      <c r="E122" s="39">
        <v>-1848</v>
      </c>
      <c r="F122" s="82">
        <f t="shared" si="3"/>
        <v>-1.8480000000000001</v>
      </c>
      <c r="G122" s="39">
        <f>VLOOKUP(N122,Currecny_M!$A$1:$P$10,2,FALSE)</f>
        <v>54</v>
      </c>
      <c r="H122" s="39">
        <f>MATCH(C122,Currecny_M!$A$1:$P$1,0)</f>
        <v>3</v>
      </c>
      <c r="I122" s="39">
        <f>VLOOKUP(N122,Currecny_M!$A$1:$P$10,MATCH(Database!C122,Currecny_M!$A$1:$P$1,0),FALSE)</f>
        <v>54.54</v>
      </c>
      <c r="J122" s="82">
        <f t="shared" si="4"/>
        <v>-100.78992000000001</v>
      </c>
      <c r="K122" s="39">
        <f>VLOOKUP('Cover page'!$B$6,Currecny_M!$A$1:$P$10,MATCH(Database!C122,Currecny_M!$A$1:$P$1,0),FALSE)</f>
        <v>1</v>
      </c>
      <c r="L122" s="82">
        <f t="shared" si="5"/>
        <v>-100.78992000000001</v>
      </c>
      <c r="M122" s="82">
        <f>((E122/$F$1)*VLOOKUP(N122,Currecny_M!$A$1:$P$10,MATCH(Database!C122,Currecny_M!$A$1:$P$1,0),FALSE))/VLOOKUP('Cover page'!$B$6,Currecny_M!$A$1:$P$10,MATCH(Database!C122,Currecny_M!$A$1:$P$1,0),FALSE)</f>
        <v>-100.78992000000001</v>
      </c>
      <c r="N122" s="6" t="str">
        <f>VLOOKUP(B122,Master!$A$2:$C$11,3,FALSE)</f>
        <v>CAD</v>
      </c>
      <c r="O122" s="6" t="str">
        <f>VLOOKUP(B122,Master!$A$2:$C$11,2,FALSE)</f>
        <v>America</v>
      </c>
      <c r="P122" s="6"/>
      <c r="Q122" s="39" t="str">
        <f>VLOOKUP(D122,GL_Master!$A$1:$D$80,2,FALSE)</f>
        <v>PL</v>
      </c>
      <c r="R122" s="39" t="str">
        <f>VLOOKUP(D122,GL_Master!$A$1:$D$80,3,FALSE)</f>
        <v>Other Income</v>
      </c>
      <c r="S122" s="39" t="str">
        <f>VLOOKUP(D122,GL_Master!$A$1:$D$80,4,FALSE)</f>
        <v>Other Income</v>
      </c>
    </row>
    <row r="123" spans="1:19" x14ac:dyDescent="0.25">
      <c r="A123" s="39" t="s">
        <v>262</v>
      </c>
      <c r="B123" s="39" t="s">
        <v>249</v>
      </c>
      <c r="C123" s="7">
        <v>43952</v>
      </c>
      <c r="D123" s="39" t="s">
        <v>86</v>
      </c>
      <c r="E123" s="39">
        <v>105</v>
      </c>
      <c r="F123" s="82">
        <f t="shared" si="3"/>
        <v>0.105</v>
      </c>
      <c r="G123" s="39">
        <f>VLOOKUP(N123,Currecny_M!$A$1:$P$10,2,FALSE)</f>
        <v>54</v>
      </c>
      <c r="H123" s="39">
        <f>MATCH(C123,Currecny_M!$A$1:$P$1,0)</f>
        <v>3</v>
      </c>
      <c r="I123" s="39">
        <f>VLOOKUP(N123,Currecny_M!$A$1:$P$10,MATCH(Database!C123,Currecny_M!$A$1:$P$1,0),FALSE)</f>
        <v>54.54</v>
      </c>
      <c r="J123" s="82">
        <f t="shared" si="4"/>
        <v>5.7267000000000001</v>
      </c>
      <c r="K123" s="39">
        <f>VLOOKUP('Cover page'!$B$6,Currecny_M!$A$1:$P$10,MATCH(Database!C123,Currecny_M!$A$1:$P$1,0),FALSE)</f>
        <v>1</v>
      </c>
      <c r="L123" s="82">
        <f t="shared" si="5"/>
        <v>5.7267000000000001</v>
      </c>
      <c r="M123" s="82">
        <f>((E123/$F$1)*VLOOKUP(N123,Currecny_M!$A$1:$P$10,MATCH(Database!C123,Currecny_M!$A$1:$P$1,0),FALSE))/VLOOKUP('Cover page'!$B$6,Currecny_M!$A$1:$P$10,MATCH(Database!C123,Currecny_M!$A$1:$P$1,0),FALSE)</f>
        <v>5.7267000000000001</v>
      </c>
      <c r="N123" s="6" t="str">
        <f>VLOOKUP(B123,Master!$A$2:$C$11,3,FALSE)</f>
        <v>CAD</v>
      </c>
      <c r="O123" s="6" t="str">
        <f>VLOOKUP(B123,Master!$A$2:$C$11,2,FALSE)</f>
        <v>America</v>
      </c>
      <c r="P123" s="6"/>
      <c r="Q123" s="39" t="str">
        <f>VLOOKUP(D123,GL_Master!$A$1:$D$80,2,FALSE)</f>
        <v>PL</v>
      </c>
      <c r="R123" s="39" t="str">
        <f>VLOOKUP(D123,GL_Master!$A$1:$D$80,3,FALSE)</f>
        <v>COGS</v>
      </c>
      <c r="S123" s="39" t="str">
        <f>VLOOKUP(D123,GL_Master!$A$1:$D$80,4,FALSE)</f>
        <v>Purchase of other traded goods</v>
      </c>
    </row>
    <row r="124" spans="1:19" x14ac:dyDescent="0.25">
      <c r="A124" s="39" t="s">
        <v>262</v>
      </c>
      <c r="B124" s="39" t="s">
        <v>249</v>
      </c>
      <c r="C124" s="7">
        <v>43952</v>
      </c>
      <c r="D124" s="39" t="s">
        <v>87</v>
      </c>
      <c r="E124" s="39">
        <v>55</v>
      </c>
      <c r="F124" s="82">
        <f t="shared" si="3"/>
        <v>5.5E-2</v>
      </c>
      <c r="G124" s="39">
        <f>VLOOKUP(N124,Currecny_M!$A$1:$P$10,2,FALSE)</f>
        <v>54</v>
      </c>
      <c r="H124" s="39">
        <f>MATCH(C124,Currecny_M!$A$1:$P$1,0)</f>
        <v>3</v>
      </c>
      <c r="I124" s="39">
        <f>VLOOKUP(N124,Currecny_M!$A$1:$P$10,MATCH(Database!C124,Currecny_M!$A$1:$P$1,0),FALSE)</f>
        <v>54.54</v>
      </c>
      <c r="J124" s="82">
        <f t="shared" si="4"/>
        <v>2.9996999999999998</v>
      </c>
      <c r="K124" s="39">
        <f>VLOOKUP('Cover page'!$B$6,Currecny_M!$A$1:$P$10,MATCH(Database!C124,Currecny_M!$A$1:$P$1,0),FALSE)</f>
        <v>1</v>
      </c>
      <c r="L124" s="82">
        <f t="shared" si="5"/>
        <v>2.9996999999999998</v>
      </c>
      <c r="M124" s="82">
        <f>((E124/$F$1)*VLOOKUP(N124,Currecny_M!$A$1:$P$10,MATCH(Database!C124,Currecny_M!$A$1:$P$1,0),FALSE))/VLOOKUP('Cover page'!$B$6,Currecny_M!$A$1:$P$10,MATCH(Database!C124,Currecny_M!$A$1:$P$1,0),FALSE)</f>
        <v>2.9996999999999998</v>
      </c>
      <c r="N124" s="6" t="str">
        <f>VLOOKUP(B124,Master!$A$2:$C$11,3,FALSE)</f>
        <v>CAD</v>
      </c>
      <c r="O124" s="6" t="str">
        <f>VLOOKUP(B124,Master!$A$2:$C$11,2,FALSE)</f>
        <v>America</v>
      </c>
      <c r="P124" s="6"/>
      <c r="Q124" s="39" t="str">
        <f>VLOOKUP(D124,GL_Master!$A$1:$D$80,2,FALSE)</f>
        <v>PL</v>
      </c>
      <c r="R124" s="39" t="str">
        <f>VLOOKUP(D124,GL_Master!$A$1:$D$80,3,FALSE)</f>
        <v>COGS</v>
      </c>
      <c r="S124" s="39" t="str">
        <f>VLOOKUP(D124,GL_Master!$A$1:$D$80,4,FALSE)</f>
        <v>Civil, Installation, Commissioning and Other miscellaneous expenses</v>
      </c>
    </row>
    <row r="125" spans="1:19" x14ac:dyDescent="0.25">
      <c r="A125" s="39" t="s">
        <v>262</v>
      </c>
      <c r="B125" s="39" t="s">
        <v>249</v>
      </c>
      <c r="C125" s="7">
        <v>43952</v>
      </c>
      <c r="D125" s="39" t="s">
        <v>88</v>
      </c>
      <c r="E125" s="39">
        <v>159</v>
      </c>
      <c r="F125" s="82">
        <f t="shared" si="3"/>
        <v>0.159</v>
      </c>
      <c r="G125" s="39">
        <f>VLOOKUP(N125,Currecny_M!$A$1:$P$10,2,FALSE)</f>
        <v>54</v>
      </c>
      <c r="H125" s="39">
        <f>MATCH(C125,Currecny_M!$A$1:$P$1,0)</f>
        <v>3</v>
      </c>
      <c r="I125" s="39">
        <f>VLOOKUP(N125,Currecny_M!$A$1:$P$10,MATCH(Database!C125,Currecny_M!$A$1:$P$1,0),FALSE)</f>
        <v>54.54</v>
      </c>
      <c r="J125" s="82">
        <f t="shared" si="4"/>
        <v>8.6718600000000006</v>
      </c>
      <c r="K125" s="39">
        <f>VLOOKUP('Cover page'!$B$6,Currecny_M!$A$1:$P$10,MATCH(Database!C125,Currecny_M!$A$1:$P$1,0),FALSE)</f>
        <v>1</v>
      </c>
      <c r="L125" s="82">
        <f t="shared" si="5"/>
        <v>8.6718600000000006</v>
      </c>
      <c r="M125" s="82">
        <f>((E125/$F$1)*VLOOKUP(N125,Currecny_M!$A$1:$P$10,MATCH(Database!C125,Currecny_M!$A$1:$P$1,0),FALSE))/VLOOKUP('Cover page'!$B$6,Currecny_M!$A$1:$P$10,MATCH(Database!C125,Currecny_M!$A$1:$P$1,0),FALSE)</f>
        <v>8.6718600000000006</v>
      </c>
      <c r="N125" s="6" t="str">
        <f>VLOOKUP(B125,Master!$A$2:$C$11,3,FALSE)</f>
        <v>CAD</v>
      </c>
      <c r="O125" s="6" t="str">
        <f>VLOOKUP(B125,Master!$A$2:$C$11,2,FALSE)</f>
        <v>America</v>
      </c>
      <c r="P125" s="6"/>
      <c r="Q125" s="39" t="str">
        <f>VLOOKUP(D125,GL_Master!$A$1:$D$80,2,FALSE)</f>
        <v>PL</v>
      </c>
      <c r="R125" s="39" t="str">
        <f>VLOOKUP(D125,GL_Master!$A$1:$D$80,3,FALSE)</f>
        <v>COGS</v>
      </c>
      <c r="S125" s="39" t="str">
        <f>VLOOKUP(D125,GL_Master!$A$1:$D$80,4,FALSE)</f>
        <v>Civil, Installation, Commissioning and Other miscellaneous expenses</v>
      </c>
    </row>
    <row r="126" spans="1:19" x14ac:dyDescent="0.25">
      <c r="A126" s="39" t="s">
        <v>262</v>
      </c>
      <c r="B126" s="39" t="s">
        <v>249</v>
      </c>
      <c r="C126" s="7">
        <v>43952</v>
      </c>
      <c r="D126" s="39" t="s">
        <v>89</v>
      </c>
      <c r="E126" s="39">
        <v>330</v>
      </c>
      <c r="F126" s="82">
        <f t="shared" si="3"/>
        <v>0.33</v>
      </c>
      <c r="G126" s="39">
        <f>VLOOKUP(N126,Currecny_M!$A$1:$P$10,2,FALSE)</f>
        <v>54</v>
      </c>
      <c r="H126" s="39">
        <f>MATCH(C126,Currecny_M!$A$1:$P$1,0)</f>
        <v>3</v>
      </c>
      <c r="I126" s="39">
        <f>VLOOKUP(N126,Currecny_M!$A$1:$P$10,MATCH(Database!C126,Currecny_M!$A$1:$P$1,0),FALSE)</f>
        <v>54.54</v>
      </c>
      <c r="J126" s="82">
        <f t="shared" si="4"/>
        <v>17.998200000000001</v>
      </c>
      <c r="K126" s="39">
        <f>VLOOKUP('Cover page'!$B$6,Currecny_M!$A$1:$P$10,MATCH(Database!C126,Currecny_M!$A$1:$P$1,0),FALSE)</f>
        <v>1</v>
      </c>
      <c r="L126" s="82">
        <f t="shared" si="5"/>
        <v>17.998200000000001</v>
      </c>
      <c r="M126" s="82">
        <f>((E126/$F$1)*VLOOKUP(N126,Currecny_M!$A$1:$P$10,MATCH(Database!C126,Currecny_M!$A$1:$P$1,0),FALSE))/VLOOKUP('Cover page'!$B$6,Currecny_M!$A$1:$P$10,MATCH(Database!C126,Currecny_M!$A$1:$P$1,0),FALSE)</f>
        <v>17.998200000000001</v>
      </c>
      <c r="N126" s="6" t="str">
        <f>VLOOKUP(B126,Master!$A$2:$C$11,3,FALSE)</f>
        <v>CAD</v>
      </c>
      <c r="O126" s="6" t="str">
        <f>VLOOKUP(B126,Master!$A$2:$C$11,2,FALSE)</f>
        <v>America</v>
      </c>
      <c r="P126" s="6"/>
      <c r="Q126" s="39" t="str">
        <f>VLOOKUP(D126,GL_Master!$A$1:$D$80,2,FALSE)</f>
        <v>PL</v>
      </c>
      <c r="R126" s="39" t="str">
        <f>VLOOKUP(D126,GL_Master!$A$1:$D$80,3,FALSE)</f>
        <v>COGS</v>
      </c>
      <c r="S126" s="39" t="str">
        <f>VLOOKUP(D126,GL_Master!$A$1:$D$80,4,FALSE)</f>
        <v>project Expenses</v>
      </c>
    </row>
    <row r="127" spans="1:19" x14ac:dyDescent="0.25">
      <c r="A127" s="39" t="s">
        <v>262</v>
      </c>
      <c r="B127" s="39" t="s">
        <v>249</v>
      </c>
      <c r="C127" s="7">
        <v>43952</v>
      </c>
      <c r="D127" s="39" t="s">
        <v>90</v>
      </c>
      <c r="E127" s="39">
        <v>105</v>
      </c>
      <c r="F127" s="82">
        <f t="shared" si="3"/>
        <v>0.105</v>
      </c>
      <c r="G127" s="39">
        <f>VLOOKUP(N127,Currecny_M!$A$1:$P$10,2,FALSE)</f>
        <v>54</v>
      </c>
      <c r="H127" s="39">
        <f>MATCH(C127,Currecny_M!$A$1:$P$1,0)</f>
        <v>3</v>
      </c>
      <c r="I127" s="39">
        <f>VLOOKUP(N127,Currecny_M!$A$1:$P$10,MATCH(Database!C127,Currecny_M!$A$1:$P$1,0),FALSE)</f>
        <v>54.54</v>
      </c>
      <c r="J127" s="82">
        <f t="shared" si="4"/>
        <v>5.7267000000000001</v>
      </c>
      <c r="K127" s="39">
        <f>VLOOKUP('Cover page'!$B$6,Currecny_M!$A$1:$P$10,MATCH(Database!C127,Currecny_M!$A$1:$P$1,0),FALSE)</f>
        <v>1</v>
      </c>
      <c r="L127" s="82">
        <f t="shared" si="5"/>
        <v>5.7267000000000001</v>
      </c>
      <c r="M127" s="82">
        <f>((E127/$F$1)*VLOOKUP(N127,Currecny_M!$A$1:$P$10,MATCH(Database!C127,Currecny_M!$A$1:$P$1,0),FALSE))/VLOOKUP('Cover page'!$B$6,Currecny_M!$A$1:$P$10,MATCH(Database!C127,Currecny_M!$A$1:$P$1,0),FALSE)</f>
        <v>5.7267000000000001</v>
      </c>
      <c r="N127" s="6" t="str">
        <f>VLOOKUP(B127,Master!$A$2:$C$11,3,FALSE)</f>
        <v>CAD</v>
      </c>
      <c r="O127" s="6" t="str">
        <f>VLOOKUP(B127,Master!$A$2:$C$11,2,FALSE)</f>
        <v>America</v>
      </c>
      <c r="P127" s="6"/>
      <c r="Q127" s="39" t="str">
        <f>VLOOKUP(D127,GL_Master!$A$1:$D$80,2,FALSE)</f>
        <v>PL</v>
      </c>
      <c r="R127" s="39" t="str">
        <f>VLOOKUP(D127,GL_Master!$A$1:$D$80,3,FALSE)</f>
        <v>Office utility</v>
      </c>
      <c r="S127" s="39" t="str">
        <f>VLOOKUP(D127,GL_Master!$A$1:$D$80,4,FALSE)</f>
        <v>Electricity Expenses</v>
      </c>
    </row>
    <row r="128" spans="1:19" x14ac:dyDescent="0.25">
      <c r="A128" s="39" t="s">
        <v>262</v>
      </c>
      <c r="B128" s="39" t="s">
        <v>249</v>
      </c>
      <c r="C128" s="7">
        <v>43952</v>
      </c>
      <c r="D128" s="39" t="s">
        <v>91</v>
      </c>
      <c r="E128" s="39">
        <v>226</v>
      </c>
      <c r="F128" s="82">
        <f t="shared" si="3"/>
        <v>0.22600000000000001</v>
      </c>
      <c r="G128" s="39">
        <f>VLOOKUP(N128,Currecny_M!$A$1:$P$10,2,FALSE)</f>
        <v>54</v>
      </c>
      <c r="H128" s="39">
        <f>MATCH(C128,Currecny_M!$A$1:$P$1,0)</f>
        <v>3</v>
      </c>
      <c r="I128" s="39">
        <f>VLOOKUP(N128,Currecny_M!$A$1:$P$10,MATCH(Database!C128,Currecny_M!$A$1:$P$1,0),FALSE)</f>
        <v>54.54</v>
      </c>
      <c r="J128" s="82">
        <f t="shared" si="4"/>
        <v>12.326040000000001</v>
      </c>
      <c r="K128" s="39">
        <f>VLOOKUP('Cover page'!$B$6,Currecny_M!$A$1:$P$10,MATCH(Database!C128,Currecny_M!$A$1:$P$1,0),FALSE)</f>
        <v>1</v>
      </c>
      <c r="L128" s="82">
        <f t="shared" si="5"/>
        <v>12.326040000000001</v>
      </c>
      <c r="M128" s="82">
        <f>((E128/$F$1)*VLOOKUP(N128,Currecny_M!$A$1:$P$10,MATCH(Database!C128,Currecny_M!$A$1:$P$1,0),FALSE))/VLOOKUP('Cover page'!$B$6,Currecny_M!$A$1:$P$10,MATCH(Database!C128,Currecny_M!$A$1:$P$1,0),FALSE)</f>
        <v>12.326040000000001</v>
      </c>
      <c r="N128" s="6" t="str">
        <f>VLOOKUP(B128,Master!$A$2:$C$11,3,FALSE)</f>
        <v>CAD</v>
      </c>
      <c r="O128" s="6" t="str">
        <f>VLOOKUP(B128,Master!$A$2:$C$11,2,FALSE)</f>
        <v>America</v>
      </c>
      <c r="P128" s="6"/>
      <c r="Q128" s="39" t="str">
        <f>VLOOKUP(D128,GL_Master!$A$1:$D$80,2,FALSE)</f>
        <v>PL</v>
      </c>
      <c r="R128" s="39" t="str">
        <f>VLOOKUP(D128,GL_Master!$A$1:$D$80,3,FALSE)</f>
        <v>Misc. expenses</v>
      </c>
      <c r="S128" s="39" t="str">
        <f>VLOOKUP(D128,GL_Master!$A$1:$D$80,4,FALSE)</f>
        <v>Repair &amp; Maintenance</v>
      </c>
    </row>
    <row r="129" spans="1:19" x14ac:dyDescent="0.25">
      <c r="A129" s="39" t="s">
        <v>262</v>
      </c>
      <c r="B129" s="39" t="s">
        <v>249</v>
      </c>
      <c r="C129" s="7">
        <v>43952</v>
      </c>
      <c r="D129" s="39" t="s">
        <v>92</v>
      </c>
      <c r="E129" s="39">
        <v>165</v>
      </c>
      <c r="F129" s="82">
        <f t="shared" si="3"/>
        <v>0.16500000000000001</v>
      </c>
      <c r="G129" s="39">
        <f>VLOOKUP(N129,Currecny_M!$A$1:$P$10,2,FALSE)</f>
        <v>54</v>
      </c>
      <c r="H129" s="39">
        <f>MATCH(C129,Currecny_M!$A$1:$P$1,0)</f>
        <v>3</v>
      </c>
      <c r="I129" s="39">
        <f>VLOOKUP(N129,Currecny_M!$A$1:$P$10,MATCH(Database!C129,Currecny_M!$A$1:$P$1,0),FALSE)</f>
        <v>54.54</v>
      </c>
      <c r="J129" s="82">
        <f t="shared" si="4"/>
        <v>8.9991000000000003</v>
      </c>
      <c r="K129" s="39">
        <f>VLOOKUP('Cover page'!$B$6,Currecny_M!$A$1:$P$10,MATCH(Database!C129,Currecny_M!$A$1:$P$1,0),FALSE)</f>
        <v>1</v>
      </c>
      <c r="L129" s="82">
        <f t="shared" si="5"/>
        <v>8.9991000000000003</v>
      </c>
      <c r="M129" s="82">
        <f>((E129/$F$1)*VLOOKUP(N129,Currecny_M!$A$1:$P$10,MATCH(Database!C129,Currecny_M!$A$1:$P$1,0),FALSE))/VLOOKUP('Cover page'!$B$6,Currecny_M!$A$1:$P$10,MATCH(Database!C129,Currecny_M!$A$1:$P$1,0),FALSE)</f>
        <v>8.9991000000000003</v>
      </c>
      <c r="N129" s="6" t="str">
        <f>VLOOKUP(B129,Master!$A$2:$C$11,3,FALSE)</f>
        <v>CAD</v>
      </c>
      <c r="O129" s="6" t="str">
        <f>VLOOKUP(B129,Master!$A$2:$C$11,2,FALSE)</f>
        <v>America</v>
      </c>
      <c r="P129" s="6"/>
      <c r="Q129" s="39" t="str">
        <f>VLOOKUP(D129,GL_Master!$A$1:$D$80,2,FALSE)</f>
        <v>PL</v>
      </c>
      <c r="R129" s="39" t="str">
        <f>VLOOKUP(D129,GL_Master!$A$1:$D$80,3,FALSE)</f>
        <v>Misc. expenses</v>
      </c>
      <c r="S129" s="39" t="str">
        <f>VLOOKUP(D129,GL_Master!$A$1:$D$80,4,FALSE)</f>
        <v>Repair &amp; Maintenance</v>
      </c>
    </row>
    <row r="130" spans="1:19" x14ac:dyDescent="0.25">
      <c r="A130" s="39" t="s">
        <v>262</v>
      </c>
      <c r="B130" s="39" t="s">
        <v>249</v>
      </c>
      <c r="C130" s="7">
        <v>43952</v>
      </c>
      <c r="D130" s="39" t="s">
        <v>93</v>
      </c>
      <c r="E130" s="39">
        <v>1924</v>
      </c>
      <c r="F130" s="82">
        <f t="shared" si="3"/>
        <v>1.9239999999999999</v>
      </c>
      <c r="G130" s="39">
        <f>VLOOKUP(N130,Currecny_M!$A$1:$P$10,2,FALSE)</f>
        <v>54</v>
      </c>
      <c r="H130" s="39">
        <f>MATCH(C130,Currecny_M!$A$1:$P$1,0)</f>
        <v>3</v>
      </c>
      <c r="I130" s="39">
        <f>VLOOKUP(N130,Currecny_M!$A$1:$P$10,MATCH(Database!C130,Currecny_M!$A$1:$P$1,0),FALSE)</f>
        <v>54.54</v>
      </c>
      <c r="J130" s="82">
        <f t="shared" si="4"/>
        <v>104.93495999999999</v>
      </c>
      <c r="K130" s="39">
        <f>VLOOKUP('Cover page'!$B$6,Currecny_M!$A$1:$P$10,MATCH(Database!C130,Currecny_M!$A$1:$P$1,0),FALSE)</f>
        <v>1</v>
      </c>
      <c r="L130" s="82">
        <f t="shared" si="5"/>
        <v>104.93495999999999</v>
      </c>
      <c r="M130" s="82">
        <f>((E130/$F$1)*VLOOKUP(N130,Currecny_M!$A$1:$P$10,MATCH(Database!C130,Currecny_M!$A$1:$P$1,0),FALSE))/VLOOKUP('Cover page'!$B$6,Currecny_M!$A$1:$P$10,MATCH(Database!C130,Currecny_M!$A$1:$P$1,0),FALSE)</f>
        <v>104.93495999999999</v>
      </c>
      <c r="N130" s="6" t="str">
        <f>VLOOKUP(B130,Master!$A$2:$C$11,3,FALSE)</f>
        <v>CAD</v>
      </c>
      <c r="O130" s="6" t="str">
        <f>VLOOKUP(B130,Master!$A$2:$C$11,2,FALSE)</f>
        <v>America</v>
      </c>
      <c r="P130" s="6"/>
      <c r="Q130" s="39" t="str">
        <f>VLOOKUP(D130,GL_Master!$A$1:$D$80,2,FALSE)</f>
        <v>PL</v>
      </c>
      <c r="R130" s="39" t="str">
        <f>VLOOKUP(D130,GL_Master!$A$1:$D$80,3,FALSE)</f>
        <v>Salary wages &amp; benefits</v>
      </c>
      <c r="S130" s="39" t="str">
        <f>VLOOKUP(D130,GL_Master!$A$1:$D$80,4,FALSE)</f>
        <v>Employee benefits expense</v>
      </c>
    </row>
    <row r="131" spans="1:19" x14ac:dyDescent="0.25">
      <c r="A131" s="39" t="s">
        <v>262</v>
      </c>
      <c r="B131" s="39" t="s">
        <v>249</v>
      </c>
      <c r="C131" s="7">
        <v>43952</v>
      </c>
      <c r="D131" s="39" t="s">
        <v>33</v>
      </c>
      <c r="E131" s="39">
        <v>53</v>
      </c>
      <c r="F131" s="82">
        <f t="shared" si="3"/>
        <v>5.2999999999999999E-2</v>
      </c>
      <c r="G131" s="39">
        <f>VLOOKUP(N131,Currecny_M!$A$1:$P$10,2,FALSE)</f>
        <v>54</v>
      </c>
      <c r="H131" s="39">
        <f>MATCH(C131,Currecny_M!$A$1:$P$1,0)</f>
        <v>3</v>
      </c>
      <c r="I131" s="39">
        <f>VLOOKUP(N131,Currecny_M!$A$1:$P$10,MATCH(Database!C131,Currecny_M!$A$1:$P$1,0),FALSE)</f>
        <v>54.54</v>
      </c>
      <c r="J131" s="82">
        <f t="shared" si="4"/>
        <v>2.8906199999999997</v>
      </c>
      <c r="K131" s="39">
        <f>VLOOKUP('Cover page'!$B$6,Currecny_M!$A$1:$P$10,MATCH(Database!C131,Currecny_M!$A$1:$P$1,0),FALSE)</f>
        <v>1</v>
      </c>
      <c r="L131" s="82">
        <f t="shared" si="5"/>
        <v>2.8906199999999997</v>
      </c>
      <c r="M131" s="82">
        <f>((E131/$F$1)*VLOOKUP(N131,Currecny_M!$A$1:$P$10,MATCH(Database!C131,Currecny_M!$A$1:$P$1,0),FALSE))/VLOOKUP('Cover page'!$B$6,Currecny_M!$A$1:$P$10,MATCH(Database!C131,Currecny_M!$A$1:$P$1,0),FALSE)</f>
        <v>2.8906199999999997</v>
      </c>
      <c r="N131" s="6" t="str">
        <f>VLOOKUP(B131,Master!$A$2:$C$11,3,FALSE)</f>
        <v>CAD</v>
      </c>
      <c r="O131" s="6" t="str">
        <f>VLOOKUP(B131,Master!$A$2:$C$11,2,FALSE)</f>
        <v>America</v>
      </c>
      <c r="P131" s="6"/>
      <c r="Q131" s="39" t="str">
        <f>VLOOKUP(D131,GL_Master!$A$1:$D$80,2,FALSE)</f>
        <v>PL</v>
      </c>
      <c r="R131" s="39" t="str">
        <f>VLOOKUP(D131,GL_Master!$A$1:$D$80,3,FALSE)</f>
        <v>Staff welfare expenses</v>
      </c>
      <c r="S131" s="39" t="str">
        <f>VLOOKUP(D131,GL_Master!$A$1:$D$80,4,FALSE)</f>
        <v>Other staff welfare</v>
      </c>
    </row>
    <row r="132" spans="1:19" x14ac:dyDescent="0.25">
      <c r="A132" s="39" t="s">
        <v>262</v>
      </c>
      <c r="B132" s="39" t="s">
        <v>249</v>
      </c>
      <c r="C132" s="7">
        <v>43952</v>
      </c>
      <c r="D132" s="39" t="s">
        <v>94</v>
      </c>
      <c r="E132" s="39">
        <v>336</v>
      </c>
      <c r="F132" s="82">
        <f t="shared" ref="F132:F195" si="6">E132/$F$1</f>
        <v>0.33600000000000002</v>
      </c>
      <c r="G132" s="39">
        <f>VLOOKUP(N132,Currecny_M!$A$1:$P$10,2,FALSE)</f>
        <v>54</v>
      </c>
      <c r="H132" s="39">
        <f>MATCH(C132,Currecny_M!$A$1:$P$1,0)</f>
        <v>3</v>
      </c>
      <c r="I132" s="39">
        <f>VLOOKUP(N132,Currecny_M!$A$1:$P$10,MATCH(Database!C132,Currecny_M!$A$1:$P$1,0),FALSE)</f>
        <v>54.54</v>
      </c>
      <c r="J132" s="82">
        <f t="shared" ref="J132:J195" si="7">F132*I132</f>
        <v>18.32544</v>
      </c>
      <c r="K132" s="39">
        <f>VLOOKUP('Cover page'!$B$6,Currecny_M!$A$1:$P$10,MATCH(Database!C132,Currecny_M!$A$1:$P$1,0),FALSE)</f>
        <v>1</v>
      </c>
      <c r="L132" s="82">
        <f t="shared" ref="L132:L195" si="8">J132/K132</f>
        <v>18.32544</v>
      </c>
      <c r="M132" s="82">
        <f>((E132/$F$1)*VLOOKUP(N132,Currecny_M!$A$1:$P$10,MATCH(Database!C132,Currecny_M!$A$1:$P$1,0),FALSE))/VLOOKUP('Cover page'!$B$6,Currecny_M!$A$1:$P$10,MATCH(Database!C132,Currecny_M!$A$1:$P$1,0),FALSE)</f>
        <v>18.32544</v>
      </c>
      <c r="N132" s="6" t="str">
        <f>VLOOKUP(B132,Master!$A$2:$C$11,3,FALSE)</f>
        <v>CAD</v>
      </c>
      <c r="O132" s="6" t="str">
        <f>VLOOKUP(B132,Master!$A$2:$C$11,2,FALSE)</f>
        <v>America</v>
      </c>
      <c r="P132" s="6"/>
      <c r="Q132" s="39" t="str">
        <f>VLOOKUP(D132,GL_Master!$A$1:$D$80,2,FALSE)</f>
        <v>PL</v>
      </c>
      <c r="R132" s="39" t="str">
        <f>VLOOKUP(D132,GL_Master!$A$1:$D$80,3,FALSE)</f>
        <v xml:space="preserve">Gratuity expenses </v>
      </c>
      <c r="S132" s="39" t="str">
        <f>VLOOKUP(D132,GL_Master!$A$1:$D$80,4,FALSE)</f>
        <v>Gratuity</v>
      </c>
    </row>
    <row r="133" spans="1:19" x14ac:dyDescent="0.25">
      <c r="A133" s="39" t="s">
        <v>262</v>
      </c>
      <c r="B133" s="39" t="s">
        <v>249</v>
      </c>
      <c r="C133" s="7">
        <v>43952</v>
      </c>
      <c r="D133" s="39" t="s">
        <v>95</v>
      </c>
      <c r="E133" s="39">
        <v>114</v>
      </c>
      <c r="F133" s="82">
        <f t="shared" si="6"/>
        <v>0.114</v>
      </c>
      <c r="G133" s="39">
        <f>VLOOKUP(N133,Currecny_M!$A$1:$P$10,2,FALSE)</f>
        <v>54</v>
      </c>
      <c r="H133" s="39">
        <f>MATCH(C133,Currecny_M!$A$1:$P$1,0)</f>
        <v>3</v>
      </c>
      <c r="I133" s="39">
        <f>VLOOKUP(N133,Currecny_M!$A$1:$P$10,MATCH(Database!C133,Currecny_M!$A$1:$P$1,0),FALSE)</f>
        <v>54.54</v>
      </c>
      <c r="J133" s="82">
        <f t="shared" si="7"/>
        <v>6.2175599999999998</v>
      </c>
      <c r="K133" s="39">
        <f>VLOOKUP('Cover page'!$B$6,Currecny_M!$A$1:$P$10,MATCH(Database!C133,Currecny_M!$A$1:$P$1,0),FALSE)</f>
        <v>1</v>
      </c>
      <c r="L133" s="82">
        <f t="shared" si="8"/>
        <v>6.2175599999999998</v>
      </c>
      <c r="M133" s="82">
        <f>((E133/$F$1)*VLOOKUP(N133,Currecny_M!$A$1:$P$10,MATCH(Database!C133,Currecny_M!$A$1:$P$1,0),FALSE))/VLOOKUP('Cover page'!$B$6,Currecny_M!$A$1:$P$10,MATCH(Database!C133,Currecny_M!$A$1:$P$1,0),FALSE)</f>
        <v>6.2175599999999998</v>
      </c>
      <c r="N133" s="6" t="str">
        <f>VLOOKUP(B133,Master!$A$2:$C$11,3,FALSE)</f>
        <v>CAD</v>
      </c>
      <c r="O133" s="6" t="str">
        <f>VLOOKUP(B133,Master!$A$2:$C$11,2,FALSE)</f>
        <v>America</v>
      </c>
      <c r="P133" s="6"/>
      <c r="Q133" s="39" t="str">
        <f>VLOOKUP(D133,GL_Master!$A$1:$D$80,2,FALSE)</f>
        <v>PL</v>
      </c>
      <c r="R133" s="39" t="str">
        <f>VLOOKUP(D133,GL_Master!$A$1:$D$80,3,FALSE)</f>
        <v>Salary wages &amp; benefits</v>
      </c>
      <c r="S133" s="39" t="str">
        <f>VLOOKUP(D133,GL_Master!$A$1:$D$80,4,FALSE)</f>
        <v>Employee benefits expense</v>
      </c>
    </row>
    <row r="134" spans="1:19" x14ac:dyDescent="0.25">
      <c r="A134" s="39" t="s">
        <v>262</v>
      </c>
      <c r="B134" s="39" t="s">
        <v>249</v>
      </c>
      <c r="C134" s="7">
        <v>43952</v>
      </c>
      <c r="D134" s="39" t="s">
        <v>96</v>
      </c>
      <c r="E134" s="39">
        <v>999</v>
      </c>
      <c r="F134" s="82">
        <f t="shared" si="6"/>
        <v>0.999</v>
      </c>
      <c r="G134" s="39">
        <f>VLOOKUP(N134,Currecny_M!$A$1:$P$10,2,FALSE)</f>
        <v>54</v>
      </c>
      <c r="H134" s="39">
        <f>MATCH(C134,Currecny_M!$A$1:$P$1,0)</f>
        <v>3</v>
      </c>
      <c r="I134" s="39">
        <f>VLOOKUP(N134,Currecny_M!$A$1:$P$10,MATCH(Database!C134,Currecny_M!$A$1:$P$1,0),FALSE)</f>
        <v>54.54</v>
      </c>
      <c r="J134" s="82">
        <f t="shared" si="7"/>
        <v>54.485459999999996</v>
      </c>
      <c r="K134" s="39">
        <f>VLOOKUP('Cover page'!$B$6,Currecny_M!$A$1:$P$10,MATCH(Database!C134,Currecny_M!$A$1:$P$1,0),FALSE)</f>
        <v>1</v>
      </c>
      <c r="L134" s="82">
        <f t="shared" si="8"/>
        <v>54.485459999999996</v>
      </c>
      <c r="M134" s="82">
        <f>((E134/$F$1)*VLOOKUP(N134,Currecny_M!$A$1:$P$10,MATCH(Database!C134,Currecny_M!$A$1:$P$1,0),FALSE))/VLOOKUP('Cover page'!$B$6,Currecny_M!$A$1:$P$10,MATCH(Database!C134,Currecny_M!$A$1:$P$1,0),FALSE)</f>
        <v>54.485459999999996</v>
      </c>
      <c r="N134" s="6" t="str">
        <f>VLOOKUP(B134,Master!$A$2:$C$11,3,FALSE)</f>
        <v>CAD</v>
      </c>
      <c r="O134" s="6" t="str">
        <f>VLOOKUP(B134,Master!$A$2:$C$11,2,FALSE)</f>
        <v>America</v>
      </c>
      <c r="P134" s="6"/>
      <c r="Q134" s="39" t="str">
        <f>VLOOKUP(D134,GL_Master!$A$1:$D$80,2,FALSE)</f>
        <v>PL</v>
      </c>
      <c r="R134" s="39" t="str">
        <f>VLOOKUP(D134,GL_Master!$A$1:$D$80,3,FALSE)</f>
        <v>Salary wages &amp; benefits</v>
      </c>
      <c r="S134" s="39" t="str">
        <f>VLOOKUP(D134,GL_Master!$A$1:$D$80,4,FALSE)</f>
        <v>Employee benefits expense</v>
      </c>
    </row>
    <row r="135" spans="1:19" x14ac:dyDescent="0.25">
      <c r="A135" s="39" t="s">
        <v>262</v>
      </c>
      <c r="B135" s="39" t="s">
        <v>249</v>
      </c>
      <c r="C135" s="7">
        <v>43952</v>
      </c>
      <c r="D135" s="39" t="s">
        <v>97</v>
      </c>
      <c r="E135" s="39">
        <v>52</v>
      </c>
      <c r="F135" s="82">
        <f t="shared" si="6"/>
        <v>5.1999999999999998E-2</v>
      </c>
      <c r="G135" s="39">
        <f>VLOOKUP(N135,Currecny_M!$A$1:$P$10,2,FALSE)</f>
        <v>54</v>
      </c>
      <c r="H135" s="39">
        <f>MATCH(C135,Currecny_M!$A$1:$P$1,0)</f>
        <v>3</v>
      </c>
      <c r="I135" s="39">
        <f>VLOOKUP(N135,Currecny_M!$A$1:$P$10,MATCH(Database!C135,Currecny_M!$A$1:$P$1,0),FALSE)</f>
        <v>54.54</v>
      </c>
      <c r="J135" s="82">
        <f t="shared" si="7"/>
        <v>2.8360799999999999</v>
      </c>
      <c r="K135" s="39">
        <f>VLOOKUP('Cover page'!$B$6,Currecny_M!$A$1:$P$10,MATCH(Database!C135,Currecny_M!$A$1:$P$1,0),FALSE)</f>
        <v>1</v>
      </c>
      <c r="L135" s="82">
        <f t="shared" si="8"/>
        <v>2.8360799999999999</v>
      </c>
      <c r="M135" s="82">
        <f>((E135/$F$1)*VLOOKUP(N135,Currecny_M!$A$1:$P$10,MATCH(Database!C135,Currecny_M!$A$1:$P$1,0),FALSE))/VLOOKUP('Cover page'!$B$6,Currecny_M!$A$1:$P$10,MATCH(Database!C135,Currecny_M!$A$1:$P$1,0),FALSE)</f>
        <v>2.8360799999999999</v>
      </c>
      <c r="N135" s="6" t="str">
        <f>VLOOKUP(B135,Master!$A$2:$C$11,3,FALSE)</f>
        <v>CAD</v>
      </c>
      <c r="O135" s="6" t="str">
        <f>VLOOKUP(B135,Master!$A$2:$C$11,2,FALSE)</f>
        <v>America</v>
      </c>
      <c r="P135" s="6"/>
      <c r="Q135" s="39" t="str">
        <f>VLOOKUP(D135,GL_Master!$A$1:$D$80,2,FALSE)</f>
        <v>PL</v>
      </c>
      <c r="R135" s="39" t="str">
        <f>VLOOKUP(D135,GL_Master!$A$1:$D$80,3,FALSE)</f>
        <v>Salary wages &amp; benefits</v>
      </c>
      <c r="S135" s="39" t="str">
        <f>VLOOKUP(D135,GL_Master!$A$1:$D$80,4,FALSE)</f>
        <v>Employee benefits expense</v>
      </c>
    </row>
    <row r="136" spans="1:19" x14ac:dyDescent="0.25">
      <c r="A136" s="39" t="s">
        <v>262</v>
      </c>
      <c r="B136" s="39" t="s">
        <v>249</v>
      </c>
      <c r="C136" s="7">
        <v>43952</v>
      </c>
      <c r="D136" s="39" t="s">
        <v>98</v>
      </c>
      <c r="E136" s="39">
        <v>107</v>
      </c>
      <c r="F136" s="82">
        <f t="shared" si="6"/>
        <v>0.107</v>
      </c>
      <c r="G136" s="39">
        <f>VLOOKUP(N136,Currecny_M!$A$1:$P$10,2,FALSE)</f>
        <v>54</v>
      </c>
      <c r="H136" s="39">
        <f>MATCH(C136,Currecny_M!$A$1:$P$1,0)</f>
        <v>3</v>
      </c>
      <c r="I136" s="39">
        <f>VLOOKUP(N136,Currecny_M!$A$1:$P$10,MATCH(Database!C136,Currecny_M!$A$1:$P$1,0),FALSE)</f>
        <v>54.54</v>
      </c>
      <c r="J136" s="82">
        <f t="shared" si="7"/>
        <v>5.8357799999999997</v>
      </c>
      <c r="K136" s="39">
        <f>VLOOKUP('Cover page'!$B$6,Currecny_M!$A$1:$P$10,MATCH(Database!C136,Currecny_M!$A$1:$P$1,0),FALSE)</f>
        <v>1</v>
      </c>
      <c r="L136" s="82">
        <f t="shared" si="8"/>
        <v>5.8357799999999997</v>
      </c>
      <c r="M136" s="82">
        <f>((E136/$F$1)*VLOOKUP(N136,Currecny_M!$A$1:$P$10,MATCH(Database!C136,Currecny_M!$A$1:$P$1,0),FALSE))/VLOOKUP('Cover page'!$B$6,Currecny_M!$A$1:$P$10,MATCH(Database!C136,Currecny_M!$A$1:$P$1,0),FALSE)</f>
        <v>5.8357799999999997</v>
      </c>
      <c r="N136" s="6" t="str">
        <f>VLOOKUP(B136,Master!$A$2:$C$11,3,FALSE)</f>
        <v>CAD</v>
      </c>
      <c r="O136" s="6" t="str">
        <f>VLOOKUP(B136,Master!$A$2:$C$11,2,FALSE)</f>
        <v>America</v>
      </c>
      <c r="P136" s="6"/>
      <c r="Q136" s="39" t="str">
        <f>VLOOKUP(D136,GL_Master!$A$1:$D$80,2,FALSE)</f>
        <v>PL</v>
      </c>
      <c r="R136" s="39" t="str">
        <f>VLOOKUP(D136,GL_Master!$A$1:$D$80,3,FALSE)</f>
        <v>Salary wages &amp; benefits</v>
      </c>
      <c r="S136" s="39" t="str">
        <f>VLOOKUP(D136,GL_Master!$A$1:$D$80,4,FALSE)</f>
        <v>Employee benefits expense</v>
      </c>
    </row>
    <row r="137" spans="1:19" x14ac:dyDescent="0.25">
      <c r="A137" s="39" t="s">
        <v>262</v>
      </c>
      <c r="B137" s="39" t="s">
        <v>249</v>
      </c>
      <c r="C137" s="7">
        <v>43952</v>
      </c>
      <c r="D137" s="39" t="s">
        <v>99</v>
      </c>
      <c r="E137" s="39">
        <v>54</v>
      </c>
      <c r="F137" s="82">
        <f t="shared" si="6"/>
        <v>5.3999999999999999E-2</v>
      </c>
      <c r="G137" s="39">
        <f>VLOOKUP(N137,Currecny_M!$A$1:$P$10,2,FALSE)</f>
        <v>54</v>
      </c>
      <c r="H137" s="39">
        <f>MATCH(C137,Currecny_M!$A$1:$P$1,0)</f>
        <v>3</v>
      </c>
      <c r="I137" s="39">
        <f>VLOOKUP(N137,Currecny_M!$A$1:$P$10,MATCH(Database!C137,Currecny_M!$A$1:$P$1,0),FALSE)</f>
        <v>54.54</v>
      </c>
      <c r="J137" s="82">
        <f t="shared" si="7"/>
        <v>2.94516</v>
      </c>
      <c r="K137" s="39">
        <f>VLOOKUP('Cover page'!$B$6,Currecny_M!$A$1:$P$10,MATCH(Database!C137,Currecny_M!$A$1:$P$1,0),FALSE)</f>
        <v>1</v>
      </c>
      <c r="L137" s="82">
        <f t="shared" si="8"/>
        <v>2.94516</v>
      </c>
      <c r="M137" s="82">
        <f>((E137/$F$1)*VLOOKUP(N137,Currecny_M!$A$1:$P$10,MATCH(Database!C137,Currecny_M!$A$1:$P$1,0),FALSE))/VLOOKUP('Cover page'!$B$6,Currecny_M!$A$1:$P$10,MATCH(Database!C137,Currecny_M!$A$1:$P$1,0),FALSE)</f>
        <v>2.94516</v>
      </c>
      <c r="N137" s="6" t="str">
        <f>VLOOKUP(B137,Master!$A$2:$C$11,3,FALSE)</f>
        <v>CAD</v>
      </c>
      <c r="O137" s="6" t="str">
        <f>VLOOKUP(B137,Master!$A$2:$C$11,2,FALSE)</f>
        <v>America</v>
      </c>
      <c r="P137" s="6"/>
      <c r="Q137" s="39" t="str">
        <f>VLOOKUP(D137,GL_Master!$A$1:$D$80,2,FALSE)</f>
        <v>PL</v>
      </c>
      <c r="R137" s="39" t="str">
        <f>VLOOKUP(D137,GL_Master!$A$1:$D$80,3,FALSE)</f>
        <v>Salary wages &amp; benefits</v>
      </c>
      <c r="S137" s="39" t="str">
        <f>VLOOKUP(D137,GL_Master!$A$1:$D$80,4,FALSE)</f>
        <v>Employee benefits expense</v>
      </c>
    </row>
    <row r="138" spans="1:19" x14ac:dyDescent="0.25">
      <c r="A138" s="39" t="s">
        <v>262</v>
      </c>
      <c r="B138" s="39" t="s">
        <v>249</v>
      </c>
      <c r="C138" s="7">
        <v>43952</v>
      </c>
      <c r="D138" s="39" t="s">
        <v>100</v>
      </c>
      <c r="E138" s="39">
        <v>385</v>
      </c>
      <c r="F138" s="82">
        <f t="shared" si="6"/>
        <v>0.38500000000000001</v>
      </c>
      <c r="G138" s="39">
        <f>VLOOKUP(N138,Currecny_M!$A$1:$P$10,2,FALSE)</f>
        <v>54</v>
      </c>
      <c r="H138" s="39">
        <f>MATCH(C138,Currecny_M!$A$1:$P$1,0)</f>
        <v>3</v>
      </c>
      <c r="I138" s="39">
        <f>VLOOKUP(N138,Currecny_M!$A$1:$P$10,MATCH(Database!C138,Currecny_M!$A$1:$P$1,0),FALSE)</f>
        <v>54.54</v>
      </c>
      <c r="J138" s="82">
        <f t="shared" si="7"/>
        <v>20.997900000000001</v>
      </c>
      <c r="K138" s="39">
        <f>VLOOKUP('Cover page'!$B$6,Currecny_M!$A$1:$P$10,MATCH(Database!C138,Currecny_M!$A$1:$P$1,0),FALSE)</f>
        <v>1</v>
      </c>
      <c r="L138" s="82">
        <f t="shared" si="8"/>
        <v>20.997900000000001</v>
      </c>
      <c r="M138" s="82">
        <f>((E138/$F$1)*VLOOKUP(N138,Currecny_M!$A$1:$P$10,MATCH(Database!C138,Currecny_M!$A$1:$P$1,0),FALSE))/VLOOKUP('Cover page'!$B$6,Currecny_M!$A$1:$P$10,MATCH(Database!C138,Currecny_M!$A$1:$P$1,0),FALSE)</f>
        <v>20.997900000000001</v>
      </c>
      <c r="N138" s="6" t="str">
        <f>VLOOKUP(B138,Master!$A$2:$C$11,3,FALSE)</f>
        <v>CAD</v>
      </c>
      <c r="O138" s="6" t="str">
        <f>VLOOKUP(B138,Master!$A$2:$C$11,2,FALSE)</f>
        <v>America</v>
      </c>
      <c r="P138" s="6"/>
      <c r="Q138" s="39" t="str">
        <f>VLOOKUP(D138,GL_Master!$A$1:$D$80,2,FALSE)</f>
        <v>PL</v>
      </c>
      <c r="R138" s="39" t="str">
        <f>VLOOKUP(D138,GL_Master!$A$1:$D$80,3,FALSE)</f>
        <v>Salary wages &amp; benefits</v>
      </c>
      <c r="S138" s="39" t="str">
        <f>VLOOKUP(D138,GL_Master!$A$1:$D$80,4,FALSE)</f>
        <v>Employee benefits expense</v>
      </c>
    </row>
    <row r="139" spans="1:19" x14ac:dyDescent="0.25">
      <c r="A139" s="39" t="s">
        <v>262</v>
      </c>
      <c r="B139" s="39" t="s">
        <v>249</v>
      </c>
      <c r="C139" s="7">
        <v>43952</v>
      </c>
      <c r="D139" s="39" t="s">
        <v>30</v>
      </c>
      <c r="E139" s="39">
        <v>107</v>
      </c>
      <c r="F139" s="82">
        <f t="shared" si="6"/>
        <v>0.107</v>
      </c>
      <c r="G139" s="39">
        <f>VLOOKUP(N139,Currecny_M!$A$1:$P$10,2,FALSE)</f>
        <v>54</v>
      </c>
      <c r="H139" s="39">
        <f>MATCH(C139,Currecny_M!$A$1:$P$1,0)</f>
        <v>3</v>
      </c>
      <c r="I139" s="39">
        <f>VLOOKUP(N139,Currecny_M!$A$1:$P$10,MATCH(Database!C139,Currecny_M!$A$1:$P$1,0),FALSE)</f>
        <v>54.54</v>
      </c>
      <c r="J139" s="82">
        <f t="shared" si="7"/>
        <v>5.8357799999999997</v>
      </c>
      <c r="K139" s="39">
        <f>VLOOKUP('Cover page'!$B$6,Currecny_M!$A$1:$P$10,MATCH(Database!C139,Currecny_M!$A$1:$P$1,0),FALSE)</f>
        <v>1</v>
      </c>
      <c r="L139" s="82">
        <f t="shared" si="8"/>
        <v>5.8357799999999997</v>
      </c>
      <c r="M139" s="82">
        <f>((E139/$F$1)*VLOOKUP(N139,Currecny_M!$A$1:$P$10,MATCH(Database!C139,Currecny_M!$A$1:$P$1,0),FALSE))/VLOOKUP('Cover page'!$B$6,Currecny_M!$A$1:$P$10,MATCH(Database!C139,Currecny_M!$A$1:$P$1,0),FALSE)</f>
        <v>5.8357799999999997</v>
      </c>
      <c r="N139" s="6" t="str">
        <f>VLOOKUP(B139,Master!$A$2:$C$11,3,FALSE)</f>
        <v>CAD</v>
      </c>
      <c r="O139" s="6" t="str">
        <f>VLOOKUP(B139,Master!$A$2:$C$11,2,FALSE)</f>
        <v>America</v>
      </c>
      <c r="P139" s="6"/>
      <c r="Q139" s="39" t="str">
        <f>VLOOKUP(D139,GL_Master!$A$1:$D$80,2,FALSE)</f>
        <v>PL</v>
      </c>
      <c r="R139" s="39" t="str">
        <f>VLOOKUP(D139,GL_Master!$A$1:$D$80,3,FALSE)</f>
        <v>Travelling and conveyance</v>
      </c>
      <c r="S139" s="39" t="str">
        <f>VLOOKUP(D139,GL_Master!$A$1:$D$80,4,FALSE)</f>
        <v>Local conveyance</v>
      </c>
    </row>
    <row r="140" spans="1:19" x14ac:dyDescent="0.25">
      <c r="A140" s="39" t="s">
        <v>262</v>
      </c>
      <c r="B140" s="39" t="s">
        <v>249</v>
      </c>
      <c r="C140" s="7">
        <v>43952</v>
      </c>
      <c r="D140" s="39" t="s">
        <v>31</v>
      </c>
      <c r="E140" s="39">
        <v>53</v>
      </c>
      <c r="F140" s="82">
        <f t="shared" si="6"/>
        <v>5.2999999999999999E-2</v>
      </c>
      <c r="G140" s="39">
        <f>VLOOKUP(N140,Currecny_M!$A$1:$P$10,2,FALSE)</f>
        <v>54</v>
      </c>
      <c r="H140" s="39">
        <f>MATCH(C140,Currecny_M!$A$1:$P$1,0)</f>
        <v>3</v>
      </c>
      <c r="I140" s="39">
        <f>VLOOKUP(N140,Currecny_M!$A$1:$P$10,MATCH(Database!C140,Currecny_M!$A$1:$P$1,0),FALSE)</f>
        <v>54.54</v>
      </c>
      <c r="J140" s="82">
        <f t="shared" si="7"/>
        <v>2.8906199999999997</v>
      </c>
      <c r="K140" s="39">
        <f>VLOOKUP('Cover page'!$B$6,Currecny_M!$A$1:$P$10,MATCH(Database!C140,Currecny_M!$A$1:$P$1,0),FALSE)</f>
        <v>1</v>
      </c>
      <c r="L140" s="82">
        <f t="shared" si="8"/>
        <v>2.8906199999999997</v>
      </c>
      <c r="M140" s="82">
        <f>((E140/$F$1)*VLOOKUP(N140,Currecny_M!$A$1:$P$10,MATCH(Database!C140,Currecny_M!$A$1:$P$1,0),FALSE))/VLOOKUP('Cover page'!$B$6,Currecny_M!$A$1:$P$10,MATCH(Database!C140,Currecny_M!$A$1:$P$1,0),FALSE)</f>
        <v>2.8906199999999997</v>
      </c>
      <c r="N140" s="6" t="str">
        <f>VLOOKUP(B140,Master!$A$2:$C$11,3,FALSE)</f>
        <v>CAD</v>
      </c>
      <c r="O140" s="6" t="str">
        <f>VLOOKUP(B140,Master!$A$2:$C$11,2,FALSE)</f>
        <v>America</v>
      </c>
      <c r="P140" s="6"/>
      <c r="Q140" s="39" t="str">
        <f>VLOOKUP(D140,GL_Master!$A$1:$D$80,2,FALSE)</f>
        <v>PL</v>
      </c>
      <c r="R140" s="39" t="str">
        <f>VLOOKUP(D140,GL_Master!$A$1:$D$80,3,FALSE)</f>
        <v>Office expenses</v>
      </c>
      <c r="S140" s="39" t="str">
        <f>VLOOKUP(D140,GL_Master!$A$1:$D$80,4,FALSE)</f>
        <v>Parking charges</v>
      </c>
    </row>
    <row r="141" spans="1:19" x14ac:dyDescent="0.25">
      <c r="A141" s="39" t="s">
        <v>262</v>
      </c>
      <c r="B141" s="39" t="s">
        <v>249</v>
      </c>
      <c r="C141" s="7">
        <v>43952</v>
      </c>
      <c r="D141" s="39" t="s">
        <v>101</v>
      </c>
      <c r="E141" s="39">
        <v>55</v>
      </c>
      <c r="F141" s="82">
        <f t="shared" si="6"/>
        <v>5.5E-2</v>
      </c>
      <c r="G141" s="39">
        <f>VLOOKUP(N141,Currecny_M!$A$1:$P$10,2,FALSE)</f>
        <v>54</v>
      </c>
      <c r="H141" s="39">
        <f>MATCH(C141,Currecny_M!$A$1:$P$1,0)</f>
        <v>3</v>
      </c>
      <c r="I141" s="39">
        <f>VLOOKUP(N141,Currecny_M!$A$1:$P$10,MATCH(Database!C141,Currecny_M!$A$1:$P$1,0),FALSE)</f>
        <v>54.54</v>
      </c>
      <c r="J141" s="82">
        <f t="shared" si="7"/>
        <v>2.9996999999999998</v>
      </c>
      <c r="K141" s="39">
        <f>VLOOKUP('Cover page'!$B$6,Currecny_M!$A$1:$P$10,MATCH(Database!C141,Currecny_M!$A$1:$P$1,0),FALSE)</f>
        <v>1</v>
      </c>
      <c r="L141" s="82">
        <f t="shared" si="8"/>
        <v>2.9996999999999998</v>
      </c>
      <c r="M141" s="82">
        <f>((E141/$F$1)*VLOOKUP(N141,Currecny_M!$A$1:$P$10,MATCH(Database!C141,Currecny_M!$A$1:$P$1,0),FALSE))/VLOOKUP('Cover page'!$B$6,Currecny_M!$A$1:$P$10,MATCH(Database!C141,Currecny_M!$A$1:$P$1,0),FALSE)</f>
        <v>2.9996999999999998</v>
      </c>
      <c r="N141" s="6" t="str">
        <f>VLOOKUP(B141,Master!$A$2:$C$11,3,FALSE)</f>
        <v>CAD</v>
      </c>
      <c r="O141" s="6" t="str">
        <f>VLOOKUP(B141,Master!$A$2:$C$11,2,FALSE)</f>
        <v>America</v>
      </c>
      <c r="P141" s="6"/>
      <c r="Q141" s="39" t="str">
        <f>VLOOKUP(D141,GL_Master!$A$1:$D$80,2,FALSE)</f>
        <v>PL</v>
      </c>
      <c r="R141" s="39" t="str">
        <f>VLOOKUP(D141,GL_Master!$A$1:$D$80,3,FALSE)</f>
        <v>COGS</v>
      </c>
      <c r="S141" s="39" t="str">
        <f>VLOOKUP(D141,GL_Master!$A$1:$D$80,4,FALSE)</f>
        <v>Purchase of other traded goods</v>
      </c>
    </row>
    <row r="142" spans="1:19" x14ac:dyDescent="0.25">
      <c r="A142" s="39" t="s">
        <v>262</v>
      </c>
      <c r="B142" s="39" t="s">
        <v>249</v>
      </c>
      <c r="C142" s="7">
        <v>43952</v>
      </c>
      <c r="D142" s="39" t="s">
        <v>102</v>
      </c>
      <c r="E142" s="39">
        <v>55</v>
      </c>
      <c r="F142" s="82">
        <f t="shared" si="6"/>
        <v>5.5E-2</v>
      </c>
      <c r="G142" s="39">
        <f>VLOOKUP(N142,Currecny_M!$A$1:$P$10,2,FALSE)</f>
        <v>54</v>
      </c>
      <c r="H142" s="39">
        <f>MATCH(C142,Currecny_M!$A$1:$P$1,0)</f>
        <v>3</v>
      </c>
      <c r="I142" s="39">
        <f>VLOOKUP(N142,Currecny_M!$A$1:$P$10,MATCH(Database!C142,Currecny_M!$A$1:$P$1,0),FALSE)</f>
        <v>54.54</v>
      </c>
      <c r="J142" s="82">
        <f t="shared" si="7"/>
        <v>2.9996999999999998</v>
      </c>
      <c r="K142" s="39">
        <f>VLOOKUP('Cover page'!$B$6,Currecny_M!$A$1:$P$10,MATCH(Database!C142,Currecny_M!$A$1:$P$1,0),FALSE)</f>
        <v>1</v>
      </c>
      <c r="L142" s="82">
        <f t="shared" si="8"/>
        <v>2.9996999999999998</v>
      </c>
      <c r="M142" s="82">
        <f>((E142/$F$1)*VLOOKUP(N142,Currecny_M!$A$1:$P$10,MATCH(Database!C142,Currecny_M!$A$1:$P$1,0),FALSE))/VLOOKUP('Cover page'!$B$6,Currecny_M!$A$1:$P$10,MATCH(Database!C142,Currecny_M!$A$1:$P$1,0),FALSE)</f>
        <v>2.9996999999999998</v>
      </c>
      <c r="N142" s="6" t="str">
        <f>VLOOKUP(B142,Master!$A$2:$C$11,3,FALSE)</f>
        <v>CAD</v>
      </c>
      <c r="O142" s="6" t="str">
        <f>VLOOKUP(B142,Master!$A$2:$C$11,2,FALSE)</f>
        <v>America</v>
      </c>
      <c r="P142" s="6"/>
      <c r="Q142" s="39" t="str">
        <f>VLOOKUP(D142,GL_Master!$A$1:$D$80,2,FALSE)</f>
        <v>PL</v>
      </c>
      <c r="R142" s="39" t="str">
        <f>VLOOKUP(D142,GL_Master!$A$1:$D$80,3,FALSE)</f>
        <v>Staff welfare expenses</v>
      </c>
      <c r="S142" s="39" t="str">
        <f>VLOOKUP(D142,GL_Master!$A$1:$D$80,4,FALSE)</f>
        <v>Diwali Expense</v>
      </c>
    </row>
    <row r="143" spans="1:19" x14ac:dyDescent="0.25">
      <c r="A143" s="39" t="s">
        <v>262</v>
      </c>
      <c r="B143" s="39" t="s">
        <v>249</v>
      </c>
      <c r="C143" s="7">
        <v>43952</v>
      </c>
      <c r="D143" s="39" t="s">
        <v>20</v>
      </c>
      <c r="E143" s="39">
        <v>113</v>
      </c>
      <c r="F143" s="82">
        <f t="shared" si="6"/>
        <v>0.113</v>
      </c>
      <c r="G143" s="39">
        <f>VLOOKUP(N143,Currecny_M!$A$1:$P$10,2,FALSE)</f>
        <v>54</v>
      </c>
      <c r="H143" s="39">
        <f>MATCH(C143,Currecny_M!$A$1:$P$1,0)</f>
        <v>3</v>
      </c>
      <c r="I143" s="39">
        <f>VLOOKUP(N143,Currecny_M!$A$1:$P$10,MATCH(Database!C143,Currecny_M!$A$1:$P$1,0),FALSE)</f>
        <v>54.54</v>
      </c>
      <c r="J143" s="82">
        <f t="shared" si="7"/>
        <v>6.1630200000000004</v>
      </c>
      <c r="K143" s="39">
        <f>VLOOKUP('Cover page'!$B$6,Currecny_M!$A$1:$P$10,MATCH(Database!C143,Currecny_M!$A$1:$P$1,0),FALSE)</f>
        <v>1</v>
      </c>
      <c r="L143" s="82">
        <f t="shared" si="8"/>
        <v>6.1630200000000004</v>
      </c>
      <c r="M143" s="82">
        <f>((E143/$F$1)*VLOOKUP(N143,Currecny_M!$A$1:$P$10,MATCH(Database!C143,Currecny_M!$A$1:$P$1,0),FALSE))/VLOOKUP('Cover page'!$B$6,Currecny_M!$A$1:$P$10,MATCH(Database!C143,Currecny_M!$A$1:$P$1,0),FALSE)</f>
        <v>6.1630200000000004</v>
      </c>
      <c r="N143" s="6" t="str">
        <f>VLOOKUP(B143,Master!$A$2:$C$11,3,FALSE)</f>
        <v>CAD</v>
      </c>
      <c r="O143" s="6" t="str">
        <f>VLOOKUP(B143,Master!$A$2:$C$11,2,FALSE)</f>
        <v>America</v>
      </c>
      <c r="P143" s="6"/>
      <c r="Q143" s="39" t="str">
        <f>VLOOKUP(D143,GL_Master!$A$1:$D$80,2,FALSE)</f>
        <v>PL</v>
      </c>
      <c r="R143" s="39" t="str">
        <f>VLOOKUP(D143,GL_Master!$A$1:$D$80,3,FALSE)</f>
        <v>Selling and Marketing expenses</v>
      </c>
      <c r="S143" s="39" t="str">
        <f>VLOOKUP(D143,GL_Master!$A$1:$D$80,4,FALSE)</f>
        <v>Business promotion</v>
      </c>
    </row>
    <row r="144" spans="1:19" x14ac:dyDescent="0.25">
      <c r="A144" s="39" t="s">
        <v>262</v>
      </c>
      <c r="B144" s="39" t="s">
        <v>249</v>
      </c>
      <c r="C144" s="7">
        <v>43952</v>
      </c>
      <c r="D144" s="39" t="s">
        <v>29</v>
      </c>
      <c r="E144" s="39">
        <v>108</v>
      </c>
      <c r="F144" s="82">
        <f t="shared" si="6"/>
        <v>0.108</v>
      </c>
      <c r="G144" s="39">
        <f>VLOOKUP(N144,Currecny_M!$A$1:$P$10,2,FALSE)</f>
        <v>54</v>
      </c>
      <c r="H144" s="39">
        <f>MATCH(C144,Currecny_M!$A$1:$P$1,0)</f>
        <v>3</v>
      </c>
      <c r="I144" s="39">
        <f>VLOOKUP(N144,Currecny_M!$A$1:$P$10,MATCH(Database!C144,Currecny_M!$A$1:$P$1,0),FALSE)</f>
        <v>54.54</v>
      </c>
      <c r="J144" s="82">
        <f t="shared" si="7"/>
        <v>5.89032</v>
      </c>
      <c r="K144" s="39">
        <f>VLOOKUP('Cover page'!$B$6,Currecny_M!$A$1:$P$10,MATCH(Database!C144,Currecny_M!$A$1:$P$1,0),FALSE)</f>
        <v>1</v>
      </c>
      <c r="L144" s="82">
        <f t="shared" si="8"/>
        <v>5.89032</v>
      </c>
      <c r="M144" s="82">
        <f>((E144/$F$1)*VLOOKUP(N144,Currecny_M!$A$1:$P$10,MATCH(Database!C144,Currecny_M!$A$1:$P$1,0),FALSE))/VLOOKUP('Cover page'!$B$6,Currecny_M!$A$1:$P$10,MATCH(Database!C144,Currecny_M!$A$1:$P$1,0),FALSE)</f>
        <v>5.89032</v>
      </c>
      <c r="N144" s="6" t="str">
        <f>VLOOKUP(B144,Master!$A$2:$C$11,3,FALSE)</f>
        <v>CAD</v>
      </c>
      <c r="O144" s="6" t="str">
        <f>VLOOKUP(B144,Master!$A$2:$C$11,2,FALSE)</f>
        <v>America</v>
      </c>
      <c r="P144" s="6"/>
      <c r="Q144" s="39" t="str">
        <f>VLOOKUP(D144,GL_Master!$A$1:$D$80,2,FALSE)</f>
        <v>PL</v>
      </c>
      <c r="R144" s="39" t="str">
        <f>VLOOKUP(D144,GL_Master!$A$1:$D$80,3,FALSE)</f>
        <v>Communication &amp; internet exp</v>
      </c>
      <c r="S144" s="39" t="str">
        <f>VLOOKUP(D144,GL_Master!$A$1:$D$80,4,FALSE)</f>
        <v>Communication cost</v>
      </c>
    </row>
    <row r="145" spans="1:19" x14ac:dyDescent="0.25">
      <c r="A145" s="39" t="s">
        <v>262</v>
      </c>
      <c r="B145" s="39" t="s">
        <v>249</v>
      </c>
      <c r="C145" s="7">
        <v>43952</v>
      </c>
      <c r="D145" s="39" t="s">
        <v>41</v>
      </c>
      <c r="E145" s="39">
        <v>52</v>
      </c>
      <c r="F145" s="82">
        <f t="shared" si="6"/>
        <v>5.1999999999999998E-2</v>
      </c>
      <c r="G145" s="39">
        <f>VLOOKUP(N145,Currecny_M!$A$1:$P$10,2,FALSE)</f>
        <v>54</v>
      </c>
      <c r="H145" s="39">
        <f>MATCH(C145,Currecny_M!$A$1:$P$1,0)</f>
        <v>3</v>
      </c>
      <c r="I145" s="39">
        <f>VLOOKUP(N145,Currecny_M!$A$1:$P$10,MATCH(Database!C145,Currecny_M!$A$1:$P$1,0),FALSE)</f>
        <v>54.54</v>
      </c>
      <c r="J145" s="82">
        <f t="shared" si="7"/>
        <v>2.8360799999999999</v>
      </c>
      <c r="K145" s="39">
        <f>VLOOKUP('Cover page'!$B$6,Currecny_M!$A$1:$P$10,MATCH(Database!C145,Currecny_M!$A$1:$P$1,0),FALSE)</f>
        <v>1</v>
      </c>
      <c r="L145" s="82">
        <f t="shared" si="8"/>
        <v>2.8360799999999999</v>
      </c>
      <c r="M145" s="82">
        <f>((E145/$F$1)*VLOOKUP(N145,Currecny_M!$A$1:$P$10,MATCH(Database!C145,Currecny_M!$A$1:$P$1,0),FALSE))/VLOOKUP('Cover page'!$B$6,Currecny_M!$A$1:$P$10,MATCH(Database!C145,Currecny_M!$A$1:$P$1,0),FALSE)</f>
        <v>2.8360799999999999</v>
      </c>
      <c r="N145" s="6" t="str">
        <f>VLOOKUP(B145,Master!$A$2:$C$11,3,FALSE)</f>
        <v>CAD</v>
      </c>
      <c r="O145" s="6" t="str">
        <f>VLOOKUP(B145,Master!$A$2:$C$11,2,FALSE)</f>
        <v>America</v>
      </c>
      <c r="P145" s="6"/>
      <c r="Q145" s="39" t="str">
        <f>VLOOKUP(D145,GL_Master!$A$1:$D$80,2,FALSE)</f>
        <v>PL</v>
      </c>
      <c r="R145" s="39" t="str">
        <f>VLOOKUP(D145,GL_Master!$A$1:$D$80,3,FALSE)</f>
        <v>Communication &amp; internet exp</v>
      </c>
      <c r="S145" s="39" t="str">
        <f>VLOOKUP(D145,GL_Master!$A$1:$D$80,4,FALSE)</f>
        <v>Communication cost</v>
      </c>
    </row>
    <row r="146" spans="1:19" x14ac:dyDescent="0.25">
      <c r="A146" s="39" t="s">
        <v>262</v>
      </c>
      <c r="B146" s="39" t="s">
        <v>249</v>
      </c>
      <c r="C146" s="7">
        <v>43952</v>
      </c>
      <c r="D146" s="39" t="s">
        <v>103</v>
      </c>
      <c r="E146" s="39">
        <v>109</v>
      </c>
      <c r="F146" s="82">
        <f t="shared" si="6"/>
        <v>0.109</v>
      </c>
      <c r="G146" s="39">
        <f>VLOOKUP(N146,Currecny_M!$A$1:$P$10,2,FALSE)</f>
        <v>54</v>
      </c>
      <c r="H146" s="39">
        <f>MATCH(C146,Currecny_M!$A$1:$P$1,0)</f>
        <v>3</v>
      </c>
      <c r="I146" s="39">
        <f>VLOOKUP(N146,Currecny_M!$A$1:$P$10,MATCH(Database!C146,Currecny_M!$A$1:$P$1,0),FALSE)</f>
        <v>54.54</v>
      </c>
      <c r="J146" s="82">
        <f t="shared" si="7"/>
        <v>5.9448600000000003</v>
      </c>
      <c r="K146" s="39">
        <f>VLOOKUP('Cover page'!$B$6,Currecny_M!$A$1:$P$10,MATCH(Database!C146,Currecny_M!$A$1:$P$1,0),FALSE)</f>
        <v>1</v>
      </c>
      <c r="L146" s="82">
        <f t="shared" si="8"/>
        <v>5.9448600000000003</v>
      </c>
      <c r="M146" s="82">
        <f>((E146/$F$1)*VLOOKUP(N146,Currecny_M!$A$1:$P$10,MATCH(Database!C146,Currecny_M!$A$1:$P$1,0),FALSE))/VLOOKUP('Cover page'!$B$6,Currecny_M!$A$1:$P$10,MATCH(Database!C146,Currecny_M!$A$1:$P$1,0),FALSE)</f>
        <v>5.9448600000000003</v>
      </c>
      <c r="N146" s="6" t="str">
        <f>VLOOKUP(B146,Master!$A$2:$C$11,3,FALSE)</f>
        <v>CAD</v>
      </c>
      <c r="O146" s="6" t="str">
        <f>VLOOKUP(B146,Master!$A$2:$C$11,2,FALSE)</f>
        <v>America</v>
      </c>
      <c r="P146" s="6"/>
      <c r="Q146" s="39" t="str">
        <f>VLOOKUP(D146,GL_Master!$A$1:$D$80,2,FALSE)</f>
        <v>PL</v>
      </c>
      <c r="R146" s="39" t="str">
        <f>VLOOKUP(D146,GL_Master!$A$1:$D$80,3,FALSE)</f>
        <v>Communication &amp; internet exp</v>
      </c>
      <c r="S146" s="39" t="str">
        <f>VLOOKUP(D146,GL_Master!$A$1:$D$80,4,FALSE)</f>
        <v>Communication cost</v>
      </c>
    </row>
    <row r="147" spans="1:19" x14ac:dyDescent="0.25">
      <c r="A147" s="39" t="s">
        <v>262</v>
      </c>
      <c r="B147" s="39" t="s">
        <v>249</v>
      </c>
      <c r="C147" s="7">
        <v>43952</v>
      </c>
      <c r="D147" s="39" t="s">
        <v>104</v>
      </c>
      <c r="E147" s="39">
        <v>160</v>
      </c>
      <c r="F147" s="82">
        <f t="shared" si="6"/>
        <v>0.16</v>
      </c>
      <c r="G147" s="39">
        <f>VLOOKUP(N147,Currecny_M!$A$1:$P$10,2,FALSE)</f>
        <v>54</v>
      </c>
      <c r="H147" s="39">
        <f>MATCH(C147,Currecny_M!$A$1:$P$1,0)</f>
        <v>3</v>
      </c>
      <c r="I147" s="39">
        <f>VLOOKUP(N147,Currecny_M!$A$1:$P$10,MATCH(Database!C147,Currecny_M!$A$1:$P$1,0),FALSE)</f>
        <v>54.54</v>
      </c>
      <c r="J147" s="82">
        <f t="shared" si="7"/>
        <v>8.7263999999999999</v>
      </c>
      <c r="K147" s="39">
        <f>VLOOKUP('Cover page'!$B$6,Currecny_M!$A$1:$P$10,MATCH(Database!C147,Currecny_M!$A$1:$P$1,0),FALSE)</f>
        <v>1</v>
      </c>
      <c r="L147" s="82">
        <f t="shared" si="8"/>
        <v>8.7263999999999999</v>
      </c>
      <c r="M147" s="82">
        <f>((E147/$F$1)*VLOOKUP(N147,Currecny_M!$A$1:$P$10,MATCH(Database!C147,Currecny_M!$A$1:$P$1,0),FALSE))/VLOOKUP('Cover page'!$B$6,Currecny_M!$A$1:$P$10,MATCH(Database!C147,Currecny_M!$A$1:$P$1,0),FALSE)</f>
        <v>8.7263999999999999</v>
      </c>
      <c r="N147" s="6" t="str">
        <f>VLOOKUP(B147,Master!$A$2:$C$11,3,FALSE)</f>
        <v>CAD</v>
      </c>
      <c r="O147" s="6" t="str">
        <f>VLOOKUP(B147,Master!$A$2:$C$11,2,FALSE)</f>
        <v>America</v>
      </c>
      <c r="P147" s="6"/>
      <c r="Q147" s="39" t="str">
        <f>VLOOKUP(D147,GL_Master!$A$1:$D$80,2,FALSE)</f>
        <v>PL</v>
      </c>
      <c r="R147" s="39" t="str">
        <f>VLOOKUP(D147,GL_Master!$A$1:$D$80,3,FALSE)</f>
        <v>Legal &amp; Professional expenses</v>
      </c>
      <c r="S147" s="39" t="str">
        <f>VLOOKUP(D147,GL_Master!$A$1:$D$80,4,FALSE)</f>
        <v>Professional Fees - Others</v>
      </c>
    </row>
    <row r="148" spans="1:19" x14ac:dyDescent="0.25">
      <c r="A148" s="39" t="s">
        <v>262</v>
      </c>
      <c r="B148" s="39" t="s">
        <v>249</v>
      </c>
      <c r="C148" s="7">
        <v>43952</v>
      </c>
      <c r="D148" s="39" t="s">
        <v>105</v>
      </c>
      <c r="E148" s="39">
        <v>110</v>
      </c>
      <c r="F148" s="82">
        <f t="shared" si="6"/>
        <v>0.11</v>
      </c>
      <c r="G148" s="39">
        <f>VLOOKUP(N148,Currecny_M!$A$1:$P$10,2,FALSE)</f>
        <v>54</v>
      </c>
      <c r="H148" s="39">
        <f>MATCH(C148,Currecny_M!$A$1:$P$1,0)</f>
        <v>3</v>
      </c>
      <c r="I148" s="39">
        <f>VLOOKUP(N148,Currecny_M!$A$1:$P$10,MATCH(Database!C148,Currecny_M!$A$1:$P$1,0),FALSE)</f>
        <v>54.54</v>
      </c>
      <c r="J148" s="82">
        <f t="shared" si="7"/>
        <v>5.9993999999999996</v>
      </c>
      <c r="K148" s="39">
        <f>VLOOKUP('Cover page'!$B$6,Currecny_M!$A$1:$P$10,MATCH(Database!C148,Currecny_M!$A$1:$P$1,0),FALSE)</f>
        <v>1</v>
      </c>
      <c r="L148" s="82">
        <f t="shared" si="8"/>
        <v>5.9993999999999996</v>
      </c>
      <c r="M148" s="82">
        <f>((E148/$F$1)*VLOOKUP(N148,Currecny_M!$A$1:$P$10,MATCH(Database!C148,Currecny_M!$A$1:$P$1,0),FALSE))/VLOOKUP('Cover page'!$B$6,Currecny_M!$A$1:$P$10,MATCH(Database!C148,Currecny_M!$A$1:$P$1,0),FALSE)</f>
        <v>5.9993999999999996</v>
      </c>
      <c r="N148" s="6" t="str">
        <f>VLOOKUP(B148,Master!$A$2:$C$11,3,FALSE)</f>
        <v>CAD</v>
      </c>
      <c r="O148" s="6" t="str">
        <f>VLOOKUP(B148,Master!$A$2:$C$11,2,FALSE)</f>
        <v>America</v>
      </c>
      <c r="P148" s="6"/>
      <c r="Q148" s="39" t="str">
        <f>VLOOKUP(D148,GL_Master!$A$1:$D$80,2,FALSE)</f>
        <v>PL</v>
      </c>
      <c r="R148" s="39" t="str">
        <f>VLOOKUP(D148,GL_Master!$A$1:$D$80,3,FALSE)</f>
        <v>Travelling and conveyance</v>
      </c>
      <c r="S148" s="39" t="str">
        <f>VLOOKUP(D148,GL_Master!$A$1:$D$80,4,FALSE)</f>
        <v>Car hiring and rental services</v>
      </c>
    </row>
    <row r="149" spans="1:19" x14ac:dyDescent="0.25">
      <c r="A149" s="39" t="s">
        <v>262</v>
      </c>
      <c r="B149" s="39" t="s">
        <v>249</v>
      </c>
      <c r="C149" s="7">
        <v>43952</v>
      </c>
      <c r="D149" s="39" t="s">
        <v>106</v>
      </c>
      <c r="E149" s="39">
        <v>55</v>
      </c>
      <c r="F149" s="82">
        <f t="shared" si="6"/>
        <v>5.5E-2</v>
      </c>
      <c r="G149" s="39">
        <f>VLOOKUP(N149,Currecny_M!$A$1:$P$10,2,FALSE)</f>
        <v>54</v>
      </c>
      <c r="H149" s="39">
        <f>MATCH(C149,Currecny_M!$A$1:$P$1,0)</f>
        <v>3</v>
      </c>
      <c r="I149" s="39">
        <f>VLOOKUP(N149,Currecny_M!$A$1:$P$10,MATCH(Database!C149,Currecny_M!$A$1:$P$1,0),FALSE)</f>
        <v>54.54</v>
      </c>
      <c r="J149" s="82">
        <f t="shared" si="7"/>
        <v>2.9996999999999998</v>
      </c>
      <c r="K149" s="39">
        <f>VLOOKUP('Cover page'!$B$6,Currecny_M!$A$1:$P$10,MATCH(Database!C149,Currecny_M!$A$1:$P$1,0),FALSE)</f>
        <v>1</v>
      </c>
      <c r="L149" s="82">
        <f t="shared" si="8"/>
        <v>2.9996999999999998</v>
      </c>
      <c r="M149" s="82">
        <f>((E149/$F$1)*VLOOKUP(N149,Currecny_M!$A$1:$P$10,MATCH(Database!C149,Currecny_M!$A$1:$P$1,0),FALSE))/VLOOKUP('Cover page'!$B$6,Currecny_M!$A$1:$P$10,MATCH(Database!C149,Currecny_M!$A$1:$P$1,0),FALSE)</f>
        <v>2.9996999999999998</v>
      </c>
      <c r="N149" s="6" t="str">
        <f>VLOOKUP(B149,Master!$A$2:$C$11,3,FALSE)</f>
        <v>CAD</v>
      </c>
      <c r="O149" s="6" t="str">
        <f>VLOOKUP(B149,Master!$A$2:$C$11,2,FALSE)</f>
        <v>America</v>
      </c>
      <c r="P149" s="6"/>
      <c r="Q149" s="39" t="str">
        <f>VLOOKUP(D149,GL_Master!$A$1:$D$80,2,FALSE)</f>
        <v>PL</v>
      </c>
      <c r="R149" s="39" t="str">
        <f>VLOOKUP(D149,GL_Master!$A$1:$D$80,3,FALSE)</f>
        <v>Communication &amp; internet exp</v>
      </c>
      <c r="S149" s="39" t="str">
        <f>VLOOKUP(D149,GL_Master!$A$1:$D$80,4,FALSE)</f>
        <v>Printing &amp; Stationary</v>
      </c>
    </row>
    <row r="150" spans="1:19" x14ac:dyDescent="0.25">
      <c r="A150" s="39" t="s">
        <v>262</v>
      </c>
      <c r="B150" s="39" t="s">
        <v>249</v>
      </c>
      <c r="C150" s="7">
        <v>43952</v>
      </c>
      <c r="D150" s="39" t="s">
        <v>32</v>
      </c>
      <c r="E150" s="39">
        <v>53</v>
      </c>
      <c r="F150" s="82">
        <f t="shared" si="6"/>
        <v>5.2999999999999999E-2</v>
      </c>
      <c r="G150" s="39">
        <f>VLOOKUP(N150,Currecny_M!$A$1:$P$10,2,FALSE)</f>
        <v>54</v>
      </c>
      <c r="H150" s="39">
        <f>MATCH(C150,Currecny_M!$A$1:$P$1,0)</f>
        <v>3</v>
      </c>
      <c r="I150" s="39">
        <f>VLOOKUP(N150,Currecny_M!$A$1:$P$10,MATCH(Database!C150,Currecny_M!$A$1:$P$1,0),FALSE)</f>
        <v>54.54</v>
      </c>
      <c r="J150" s="82">
        <f t="shared" si="7"/>
        <v>2.8906199999999997</v>
      </c>
      <c r="K150" s="39">
        <f>VLOOKUP('Cover page'!$B$6,Currecny_M!$A$1:$P$10,MATCH(Database!C150,Currecny_M!$A$1:$P$1,0),FALSE)</f>
        <v>1</v>
      </c>
      <c r="L150" s="82">
        <f t="shared" si="8"/>
        <v>2.8906199999999997</v>
      </c>
      <c r="M150" s="82">
        <f>((E150/$F$1)*VLOOKUP(N150,Currecny_M!$A$1:$P$10,MATCH(Database!C150,Currecny_M!$A$1:$P$1,0),FALSE))/VLOOKUP('Cover page'!$B$6,Currecny_M!$A$1:$P$10,MATCH(Database!C150,Currecny_M!$A$1:$P$1,0),FALSE)</f>
        <v>2.8906199999999997</v>
      </c>
      <c r="N150" s="6" t="str">
        <f>VLOOKUP(B150,Master!$A$2:$C$11,3,FALSE)</f>
        <v>CAD</v>
      </c>
      <c r="O150" s="6" t="str">
        <f>VLOOKUP(B150,Master!$A$2:$C$11,2,FALSE)</f>
        <v>America</v>
      </c>
      <c r="P150" s="6"/>
      <c r="Q150" s="39" t="str">
        <f>VLOOKUP(D150,GL_Master!$A$1:$D$80,2,FALSE)</f>
        <v>PL</v>
      </c>
      <c r="R150" s="39" t="str">
        <f>VLOOKUP(D150,GL_Master!$A$1:$D$80,3,FALSE)</f>
        <v>Communication &amp; internet exp</v>
      </c>
      <c r="S150" s="39" t="str">
        <f>VLOOKUP(D150,GL_Master!$A$1:$D$80,4,FALSE)</f>
        <v>Printing &amp; Stationary</v>
      </c>
    </row>
    <row r="151" spans="1:19" x14ac:dyDescent="0.25">
      <c r="A151" s="39" t="s">
        <v>262</v>
      </c>
      <c r="B151" s="39" t="s">
        <v>249</v>
      </c>
      <c r="C151" s="7">
        <v>43952</v>
      </c>
      <c r="D151" s="39" t="s">
        <v>35</v>
      </c>
      <c r="E151" s="39">
        <v>162</v>
      </c>
      <c r="F151" s="82">
        <f t="shared" si="6"/>
        <v>0.16200000000000001</v>
      </c>
      <c r="G151" s="39">
        <f>VLOOKUP(N151,Currecny_M!$A$1:$P$10,2,FALSE)</f>
        <v>54</v>
      </c>
      <c r="H151" s="39">
        <f>MATCH(C151,Currecny_M!$A$1:$P$1,0)</f>
        <v>3</v>
      </c>
      <c r="I151" s="39">
        <f>VLOOKUP(N151,Currecny_M!$A$1:$P$10,MATCH(Database!C151,Currecny_M!$A$1:$P$1,0),FALSE)</f>
        <v>54.54</v>
      </c>
      <c r="J151" s="82">
        <f t="shared" si="7"/>
        <v>8.8354800000000004</v>
      </c>
      <c r="K151" s="39">
        <f>VLOOKUP('Cover page'!$B$6,Currecny_M!$A$1:$P$10,MATCH(Database!C151,Currecny_M!$A$1:$P$1,0),FALSE)</f>
        <v>1</v>
      </c>
      <c r="L151" s="82">
        <f t="shared" si="8"/>
        <v>8.8354800000000004</v>
      </c>
      <c r="M151" s="82">
        <f>((E151/$F$1)*VLOOKUP(N151,Currecny_M!$A$1:$P$10,MATCH(Database!C151,Currecny_M!$A$1:$P$1,0),FALSE))/VLOOKUP('Cover page'!$B$6,Currecny_M!$A$1:$P$10,MATCH(Database!C151,Currecny_M!$A$1:$P$1,0),FALSE)</f>
        <v>8.8354800000000004</v>
      </c>
      <c r="N151" s="6" t="str">
        <f>VLOOKUP(B151,Master!$A$2:$C$11,3,FALSE)</f>
        <v>CAD</v>
      </c>
      <c r="O151" s="6" t="str">
        <f>VLOOKUP(B151,Master!$A$2:$C$11,2,FALSE)</f>
        <v>America</v>
      </c>
      <c r="P151" s="6"/>
      <c r="Q151" s="39" t="str">
        <f>VLOOKUP(D151,GL_Master!$A$1:$D$80,2,FALSE)</f>
        <v>PL</v>
      </c>
      <c r="R151" s="39" t="str">
        <f>VLOOKUP(D151,GL_Master!$A$1:$D$80,3,FALSE)</f>
        <v>Security Expenses</v>
      </c>
      <c r="S151" s="39" t="str">
        <f>VLOOKUP(D151,GL_Master!$A$1:$D$80,4,FALSE)</f>
        <v>Security Expenses others</v>
      </c>
    </row>
    <row r="152" spans="1:19" x14ac:dyDescent="0.25">
      <c r="A152" s="39" t="s">
        <v>262</v>
      </c>
      <c r="B152" s="39" t="s">
        <v>249</v>
      </c>
      <c r="C152" s="7">
        <v>43952</v>
      </c>
      <c r="D152" s="39" t="s">
        <v>38</v>
      </c>
      <c r="E152" s="39">
        <v>54</v>
      </c>
      <c r="F152" s="82">
        <f t="shared" si="6"/>
        <v>5.3999999999999999E-2</v>
      </c>
      <c r="G152" s="39">
        <f>VLOOKUP(N152,Currecny_M!$A$1:$P$10,2,FALSE)</f>
        <v>54</v>
      </c>
      <c r="H152" s="39">
        <f>MATCH(C152,Currecny_M!$A$1:$P$1,0)</f>
        <v>3</v>
      </c>
      <c r="I152" s="39">
        <f>VLOOKUP(N152,Currecny_M!$A$1:$P$10,MATCH(Database!C152,Currecny_M!$A$1:$P$1,0),FALSE)</f>
        <v>54.54</v>
      </c>
      <c r="J152" s="82">
        <f t="shared" si="7"/>
        <v>2.94516</v>
      </c>
      <c r="K152" s="39">
        <f>VLOOKUP('Cover page'!$B$6,Currecny_M!$A$1:$P$10,MATCH(Database!C152,Currecny_M!$A$1:$P$1,0),FALSE)</f>
        <v>1</v>
      </c>
      <c r="L152" s="82">
        <f t="shared" si="8"/>
        <v>2.94516</v>
      </c>
      <c r="M152" s="82">
        <f>((E152/$F$1)*VLOOKUP(N152,Currecny_M!$A$1:$P$10,MATCH(Database!C152,Currecny_M!$A$1:$P$1,0),FALSE))/VLOOKUP('Cover page'!$B$6,Currecny_M!$A$1:$P$10,MATCH(Database!C152,Currecny_M!$A$1:$P$1,0),FALSE)</f>
        <v>2.94516</v>
      </c>
      <c r="N152" s="6" t="str">
        <f>VLOOKUP(B152,Master!$A$2:$C$11,3,FALSE)</f>
        <v>CAD</v>
      </c>
      <c r="O152" s="6" t="str">
        <f>VLOOKUP(B152,Master!$A$2:$C$11,2,FALSE)</f>
        <v>America</v>
      </c>
      <c r="P152" s="6"/>
      <c r="Q152" s="39" t="str">
        <f>VLOOKUP(D152,GL_Master!$A$1:$D$80,2,FALSE)</f>
        <v>PL</v>
      </c>
      <c r="R152" s="39" t="str">
        <f>VLOOKUP(D152,GL_Master!$A$1:$D$80,3,FALSE)</f>
        <v>House Keeping Expenses</v>
      </c>
      <c r="S152" s="39" t="str">
        <f>VLOOKUP(D152,GL_Master!$A$1:$D$80,4,FALSE)</f>
        <v>House Keeping Expenses</v>
      </c>
    </row>
    <row r="153" spans="1:19" x14ac:dyDescent="0.25">
      <c r="A153" s="39" t="s">
        <v>262</v>
      </c>
      <c r="B153" s="39" t="s">
        <v>249</v>
      </c>
      <c r="C153" s="7">
        <v>43952</v>
      </c>
      <c r="D153" s="39" t="s">
        <v>107</v>
      </c>
      <c r="E153" s="39">
        <v>53</v>
      </c>
      <c r="F153" s="82">
        <f t="shared" si="6"/>
        <v>5.2999999999999999E-2</v>
      </c>
      <c r="G153" s="39">
        <f>VLOOKUP(N153,Currecny_M!$A$1:$P$10,2,FALSE)</f>
        <v>54</v>
      </c>
      <c r="H153" s="39">
        <f>MATCH(C153,Currecny_M!$A$1:$P$1,0)</f>
        <v>3</v>
      </c>
      <c r="I153" s="39">
        <f>VLOOKUP(N153,Currecny_M!$A$1:$P$10,MATCH(Database!C153,Currecny_M!$A$1:$P$1,0),FALSE)</f>
        <v>54.54</v>
      </c>
      <c r="J153" s="82">
        <f t="shared" si="7"/>
        <v>2.8906199999999997</v>
      </c>
      <c r="K153" s="39">
        <f>VLOOKUP('Cover page'!$B$6,Currecny_M!$A$1:$P$10,MATCH(Database!C153,Currecny_M!$A$1:$P$1,0),FALSE)</f>
        <v>1</v>
      </c>
      <c r="L153" s="82">
        <f t="shared" si="8"/>
        <v>2.8906199999999997</v>
      </c>
      <c r="M153" s="82">
        <f>((E153/$F$1)*VLOOKUP(N153,Currecny_M!$A$1:$P$10,MATCH(Database!C153,Currecny_M!$A$1:$P$1,0),FALSE))/VLOOKUP('Cover page'!$B$6,Currecny_M!$A$1:$P$10,MATCH(Database!C153,Currecny_M!$A$1:$P$1,0),FALSE)</f>
        <v>2.8906199999999997</v>
      </c>
      <c r="N153" s="6" t="str">
        <f>VLOOKUP(B153,Master!$A$2:$C$11,3,FALSE)</f>
        <v>CAD</v>
      </c>
      <c r="O153" s="6" t="str">
        <f>VLOOKUP(B153,Master!$A$2:$C$11,2,FALSE)</f>
        <v>America</v>
      </c>
      <c r="P153" s="6"/>
      <c r="Q153" s="39" t="str">
        <f>VLOOKUP(D153,GL_Master!$A$1:$D$80,2,FALSE)</f>
        <v>PL</v>
      </c>
      <c r="R153" s="39" t="str">
        <f>VLOOKUP(D153,GL_Master!$A$1:$D$80,3,FALSE)</f>
        <v>Misc. expenses</v>
      </c>
      <c r="S153" s="39" t="str">
        <f>VLOOKUP(D153,GL_Master!$A$1:$D$80,4,FALSE)</f>
        <v>Repair &amp; Maintenance</v>
      </c>
    </row>
    <row r="154" spans="1:19" x14ac:dyDescent="0.25">
      <c r="A154" s="39" t="s">
        <v>262</v>
      </c>
      <c r="B154" s="39" t="s">
        <v>249</v>
      </c>
      <c r="C154" s="7">
        <v>43952</v>
      </c>
      <c r="D154" s="39" t="s">
        <v>108</v>
      </c>
      <c r="E154" s="39">
        <v>53</v>
      </c>
      <c r="F154" s="82">
        <f t="shared" si="6"/>
        <v>5.2999999999999999E-2</v>
      </c>
      <c r="G154" s="39">
        <f>VLOOKUP(N154,Currecny_M!$A$1:$P$10,2,FALSE)</f>
        <v>54</v>
      </c>
      <c r="H154" s="39">
        <f>MATCH(C154,Currecny_M!$A$1:$P$1,0)</f>
        <v>3</v>
      </c>
      <c r="I154" s="39">
        <f>VLOOKUP(N154,Currecny_M!$A$1:$P$10,MATCH(Database!C154,Currecny_M!$A$1:$P$1,0),FALSE)</f>
        <v>54.54</v>
      </c>
      <c r="J154" s="82">
        <f t="shared" si="7"/>
        <v>2.8906199999999997</v>
      </c>
      <c r="K154" s="39">
        <f>VLOOKUP('Cover page'!$B$6,Currecny_M!$A$1:$P$10,MATCH(Database!C154,Currecny_M!$A$1:$P$1,0),FALSE)</f>
        <v>1</v>
      </c>
      <c r="L154" s="82">
        <f t="shared" si="8"/>
        <v>2.8906199999999997</v>
      </c>
      <c r="M154" s="82">
        <f>((E154/$F$1)*VLOOKUP(N154,Currecny_M!$A$1:$P$10,MATCH(Database!C154,Currecny_M!$A$1:$P$1,0),FALSE))/VLOOKUP('Cover page'!$B$6,Currecny_M!$A$1:$P$10,MATCH(Database!C154,Currecny_M!$A$1:$P$1,0),FALSE)</f>
        <v>2.8906199999999997</v>
      </c>
      <c r="N154" s="6" t="str">
        <f>VLOOKUP(B154,Master!$A$2:$C$11,3,FALSE)</f>
        <v>CAD</v>
      </c>
      <c r="O154" s="6" t="str">
        <f>VLOOKUP(B154,Master!$A$2:$C$11,2,FALSE)</f>
        <v>America</v>
      </c>
      <c r="P154" s="6"/>
      <c r="Q154" s="39" t="str">
        <f>VLOOKUP(D154,GL_Master!$A$1:$D$80,2,FALSE)</f>
        <v>PL</v>
      </c>
      <c r="R154" s="39" t="str">
        <f>VLOOKUP(D154,GL_Master!$A$1:$D$80,3,FALSE)</f>
        <v>Misc. expenses</v>
      </c>
      <c r="S154" s="39" t="str">
        <f>VLOOKUP(D154,GL_Master!$A$1:$D$80,4,FALSE)</f>
        <v>Repair &amp; Maintenance</v>
      </c>
    </row>
    <row r="155" spans="1:19" x14ac:dyDescent="0.25">
      <c r="A155" s="39" t="s">
        <v>262</v>
      </c>
      <c r="B155" s="39" t="s">
        <v>249</v>
      </c>
      <c r="C155" s="7">
        <v>43952</v>
      </c>
      <c r="D155" s="39" t="s">
        <v>9</v>
      </c>
      <c r="E155" s="39">
        <v>499</v>
      </c>
      <c r="F155" s="82">
        <f t="shared" si="6"/>
        <v>0.499</v>
      </c>
      <c r="G155" s="39">
        <f>VLOOKUP(N155,Currecny_M!$A$1:$P$10,2,FALSE)</f>
        <v>54</v>
      </c>
      <c r="H155" s="39">
        <f>MATCH(C155,Currecny_M!$A$1:$P$1,0)</f>
        <v>3</v>
      </c>
      <c r="I155" s="39">
        <f>VLOOKUP(N155,Currecny_M!$A$1:$P$10,MATCH(Database!C155,Currecny_M!$A$1:$P$1,0),FALSE)</f>
        <v>54.54</v>
      </c>
      <c r="J155" s="82">
        <f t="shared" si="7"/>
        <v>27.21546</v>
      </c>
      <c r="K155" s="39">
        <f>VLOOKUP('Cover page'!$B$6,Currecny_M!$A$1:$P$10,MATCH(Database!C155,Currecny_M!$A$1:$P$1,0),FALSE)</f>
        <v>1</v>
      </c>
      <c r="L155" s="82">
        <f t="shared" si="8"/>
        <v>27.21546</v>
      </c>
      <c r="M155" s="82">
        <f>((E155/$F$1)*VLOOKUP(N155,Currecny_M!$A$1:$P$10,MATCH(Database!C155,Currecny_M!$A$1:$P$1,0),FALSE))/VLOOKUP('Cover page'!$B$6,Currecny_M!$A$1:$P$10,MATCH(Database!C155,Currecny_M!$A$1:$P$1,0),FALSE)</f>
        <v>27.21546</v>
      </c>
      <c r="N155" s="6" t="str">
        <f>VLOOKUP(B155,Master!$A$2:$C$11,3,FALSE)</f>
        <v>CAD</v>
      </c>
      <c r="O155" s="6" t="str">
        <f>VLOOKUP(B155,Master!$A$2:$C$11,2,FALSE)</f>
        <v>America</v>
      </c>
      <c r="P155" s="6"/>
      <c r="Q155" s="39" t="str">
        <f>VLOOKUP(D155,GL_Master!$A$1:$D$80,2,FALSE)</f>
        <v>PL</v>
      </c>
      <c r="R155" s="39" t="str">
        <f>VLOOKUP(D155,GL_Master!$A$1:$D$80,3,FALSE)</f>
        <v>Rent</v>
      </c>
      <c r="S155" s="39" t="str">
        <f>VLOOKUP(D155,GL_Master!$A$1:$D$80,4,FALSE)</f>
        <v>Office Rent</v>
      </c>
    </row>
    <row r="156" spans="1:19" x14ac:dyDescent="0.25">
      <c r="A156" s="39" t="s">
        <v>262</v>
      </c>
      <c r="B156" s="39" t="s">
        <v>249</v>
      </c>
      <c r="C156" s="7">
        <v>43952</v>
      </c>
      <c r="D156" s="39" t="s">
        <v>109</v>
      </c>
      <c r="E156" s="39">
        <v>-264</v>
      </c>
      <c r="F156" s="82">
        <f t="shared" si="6"/>
        <v>-0.26400000000000001</v>
      </c>
      <c r="G156" s="39">
        <f>VLOOKUP(N156,Currecny_M!$A$1:$P$10,2,FALSE)</f>
        <v>54</v>
      </c>
      <c r="H156" s="39">
        <f>MATCH(C156,Currecny_M!$A$1:$P$1,0)</f>
        <v>3</v>
      </c>
      <c r="I156" s="39">
        <f>VLOOKUP(N156,Currecny_M!$A$1:$P$10,MATCH(Database!C156,Currecny_M!$A$1:$P$1,0),FALSE)</f>
        <v>54.54</v>
      </c>
      <c r="J156" s="82">
        <f t="shared" si="7"/>
        <v>-14.39856</v>
      </c>
      <c r="K156" s="39">
        <f>VLOOKUP('Cover page'!$B$6,Currecny_M!$A$1:$P$10,MATCH(Database!C156,Currecny_M!$A$1:$P$1,0),FALSE)</f>
        <v>1</v>
      </c>
      <c r="L156" s="82">
        <f t="shared" si="8"/>
        <v>-14.39856</v>
      </c>
      <c r="M156" s="82">
        <f>((E156/$F$1)*VLOOKUP(N156,Currecny_M!$A$1:$P$10,MATCH(Database!C156,Currecny_M!$A$1:$P$1,0),FALSE))/VLOOKUP('Cover page'!$B$6,Currecny_M!$A$1:$P$10,MATCH(Database!C156,Currecny_M!$A$1:$P$1,0),FALSE)</f>
        <v>-14.39856</v>
      </c>
      <c r="N156" s="6" t="str">
        <f>VLOOKUP(B156,Master!$A$2:$C$11,3,FALSE)</f>
        <v>CAD</v>
      </c>
      <c r="O156" s="6" t="str">
        <f>VLOOKUP(B156,Master!$A$2:$C$11,2,FALSE)</f>
        <v>America</v>
      </c>
      <c r="P156" s="6"/>
      <c r="Q156" s="39" t="str">
        <f>VLOOKUP(D156,GL_Master!$A$1:$D$80,2,FALSE)</f>
        <v>PL</v>
      </c>
      <c r="R156" s="39" t="str">
        <f>VLOOKUP(D156,GL_Master!$A$1:$D$80,3,FALSE)</f>
        <v>Travelling and conveyance</v>
      </c>
      <c r="S156" s="39" t="str">
        <f>VLOOKUP(D156,GL_Master!$A$1:$D$80,4,FALSE)</f>
        <v>Travelling , hotel lodging</v>
      </c>
    </row>
    <row r="157" spans="1:19" x14ac:dyDescent="0.25">
      <c r="A157" s="39" t="s">
        <v>262</v>
      </c>
      <c r="B157" s="39" t="s">
        <v>249</v>
      </c>
      <c r="C157" s="7">
        <v>43952</v>
      </c>
      <c r="D157" s="39" t="s">
        <v>110</v>
      </c>
      <c r="E157" s="39">
        <v>109</v>
      </c>
      <c r="F157" s="82">
        <f t="shared" si="6"/>
        <v>0.109</v>
      </c>
      <c r="G157" s="39">
        <f>VLOOKUP(N157,Currecny_M!$A$1:$P$10,2,FALSE)</f>
        <v>54</v>
      </c>
      <c r="H157" s="39">
        <f>MATCH(C157,Currecny_M!$A$1:$P$1,0)</f>
        <v>3</v>
      </c>
      <c r="I157" s="39">
        <f>VLOOKUP(N157,Currecny_M!$A$1:$P$10,MATCH(Database!C157,Currecny_M!$A$1:$P$1,0),FALSE)</f>
        <v>54.54</v>
      </c>
      <c r="J157" s="82">
        <f t="shared" si="7"/>
        <v>5.9448600000000003</v>
      </c>
      <c r="K157" s="39">
        <f>VLOOKUP('Cover page'!$B$6,Currecny_M!$A$1:$P$10,MATCH(Database!C157,Currecny_M!$A$1:$P$1,0),FALSE)</f>
        <v>1</v>
      </c>
      <c r="L157" s="82">
        <f t="shared" si="8"/>
        <v>5.9448600000000003</v>
      </c>
      <c r="M157" s="82">
        <f>((E157/$F$1)*VLOOKUP(N157,Currecny_M!$A$1:$P$10,MATCH(Database!C157,Currecny_M!$A$1:$P$1,0),FALSE))/VLOOKUP('Cover page'!$B$6,Currecny_M!$A$1:$P$10,MATCH(Database!C157,Currecny_M!$A$1:$P$1,0),FALSE)</f>
        <v>5.9448600000000003</v>
      </c>
      <c r="N157" s="6" t="str">
        <f>VLOOKUP(B157,Master!$A$2:$C$11,3,FALSE)</f>
        <v>CAD</v>
      </c>
      <c r="O157" s="6" t="str">
        <f>VLOOKUP(B157,Master!$A$2:$C$11,2,FALSE)</f>
        <v>America</v>
      </c>
      <c r="P157" s="6"/>
      <c r="Q157" s="39" t="str">
        <f>VLOOKUP(D157,GL_Master!$A$1:$D$80,2,FALSE)</f>
        <v>PL</v>
      </c>
      <c r="R157" s="39" t="str">
        <f>VLOOKUP(D157,GL_Master!$A$1:$D$80,3,FALSE)</f>
        <v>Travelling and conveyance</v>
      </c>
      <c r="S157" s="39" t="str">
        <f>VLOOKUP(D157,GL_Master!$A$1:$D$80,4,FALSE)</f>
        <v>Travelling , hotel lodging</v>
      </c>
    </row>
    <row r="158" spans="1:19" x14ac:dyDescent="0.25">
      <c r="A158" s="39" t="s">
        <v>262</v>
      </c>
      <c r="B158" s="39" t="s">
        <v>249</v>
      </c>
      <c r="C158" s="7">
        <v>43952</v>
      </c>
      <c r="D158" s="39" t="s">
        <v>111</v>
      </c>
      <c r="E158" s="39">
        <v>53</v>
      </c>
      <c r="F158" s="82">
        <f t="shared" si="6"/>
        <v>5.2999999999999999E-2</v>
      </c>
      <c r="G158" s="39">
        <f>VLOOKUP(N158,Currecny_M!$A$1:$P$10,2,FALSE)</f>
        <v>54</v>
      </c>
      <c r="H158" s="39">
        <f>MATCH(C158,Currecny_M!$A$1:$P$1,0)</f>
        <v>3</v>
      </c>
      <c r="I158" s="39">
        <f>VLOOKUP(N158,Currecny_M!$A$1:$P$10,MATCH(Database!C158,Currecny_M!$A$1:$P$1,0),FALSE)</f>
        <v>54.54</v>
      </c>
      <c r="J158" s="82">
        <f t="shared" si="7"/>
        <v>2.8906199999999997</v>
      </c>
      <c r="K158" s="39">
        <f>VLOOKUP('Cover page'!$B$6,Currecny_M!$A$1:$P$10,MATCH(Database!C158,Currecny_M!$A$1:$P$1,0),FALSE)</f>
        <v>1</v>
      </c>
      <c r="L158" s="82">
        <f t="shared" si="8"/>
        <v>2.8906199999999997</v>
      </c>
      <c r="M158" s="82">
        <f>((E158/$F$1)*VLOOKUP(N158,Currecny_M!$A$1:$P$10,MATCH(Database!C158,Currecny_M!$A$1:$P$1,0),FALSE))/VLOOKUP('Cover page'!$B$6,Currecny_M!$A$1:$P$10,MATCH(Database!C158,Currecny_M!$A$1:$P$1,0),FALSE)</f>
        <v>2.8906199999999997</v>
      </c>
      <c r="N158" s="6" t="str">
        <f>VLOOKUP(B158,Master!$A$2:$C$11,3,FALSE)</f>
        <v>CAD</v>
      </c>
      <c r="O158" s="6" t="str">
        <f>VLOOKUP(B158,Master!$A$2:$C$11,2,FALSE)</f>
        <v>America</v>
      </c>
      <c r="P158" s="6"/>
      <c r="Q158" s="39" t="str">
        <f>VLOOKUP(D158,GL_Master!$A$1:$D$80,2,FALSE)</f>
        <v>PL</v>
      </c>
      <c r="R158" s="39" t="str">
        <f>VLOOKUP(D158,GL_Master!$A$1:$D$80,3,FALSE)</f>
        <v>Legal &amp; Professional expenses</v>
      </c>
      <c r="S158" s="39" t="str">
        <f>VLOOKUP(D158,GL_Master!$A$1:$D$80,4,FALSE)</f>
        <v>Professional Fees - Others</v>
      </c>
    </row>
    <row r="159" spans="1:19" x14ac:dyDescent="0.25">
      <c r="A159" s="39" t="s">
        <v>262</v>
      </c>
      <c r="B159" s="39" t="s">
        <v>249</v>
      </c>
      <c r="C159" s="7">
        <v>43952</v>
      </c>
      <c r="D159" s="39" t="s">
        <v>112</v>
      </c>
      <c r="E159" s="39">
        <v>555</v>
      </c>
      <c r="F159" s="82">
        <f t="shared" si="6"/>
        <v>0.55500000000000005</v>
      </c>
      <c r="G159" s="39">
        <f>VLOOKUP(N159,Currecny_M!$A$1:$P$10,2,FALSE)</f>
        <v>54</v>
      </c>
      <c r="H159" s="39">
        <f>MATCH(C159,Currecny_M!$A$1:$P$1,0)</f>
        <v>3</v>
      </c>
      <c r="I159" s="39">
        <f>VLOOKUP(N159,Currecny_M!$A$1:$P$10,MATCH(Database!C159,Currecny_M!$A$1:$P$1,0),FALSE)</f>
        <v>54.54</v>
      </c>
      <c r="J159" s="82">
        <f t="shared" si="7"/>
        <v>30.269700000000004</v>
      </c>
      <c r="K159" s="39">
        <f>VLOOKUP('Cover page'!$B$6,Currecny_M!$A$1:$P$10,MATCH(Database!C159,Currecny_M!$A$1:$P$1,0),FALSE)</f>
        <v>1</v>
      </c>
      <c r="L159" s="82">
        <f t="shared" si="8"/>
        <v>30.269700000000004</v>
      </c>
      <c r="M159" s="82">
        <f>((E159/$F$1)*VLOOKUP(N159,Currecny_M!$A$1:$P$10,MATCH(Database!C159,Currecny_M!$A$1:$P$1,0),FALSE))/VLOOKUP('Cover page'!$B$6,Currecny_M!$A$1:$P$10,MATCH(Database!C159,Currecny_M!$A$1:$P$1,0),FALSE)</f>
        <v>30.269700000000004</v>
      </c>
      <c r="N159" s="6" t="str">
        <f>VLOOKUP(B159,Master!$A$2:$C$11,3,FALSE)</f>
        <v>CAD</v>
      </c>
      <c r="O159" s="6" t="str">
        <f>VLOOKUP(B159,Master!$A$2:$C$11,2,FALSE)</f>
        <v>America</v>
      </c>
      <c r="P159" s="6"/>
      <c r="Q159" s="39" t="str">
        <f>VLOOKUP(D159,GL_Master!$A$1:$D$80,2,FALSE)</f>
        <v>PL</v>
      </c>
      <c r="R159" s="39" t="str">
        <f>VLOOKUP(D159,GL_Master!$A$1:$D$80,3,FALSE)</f>
        <v>Finance Cost</v>
      </c>
      <c r="S159" s="39" t="str">
        <f>VLOOKUP(D159,GL_Master!$A$1:$D$80,4,FALSE)</f>
        <v>Interest expense</v>
      </c>
    </row>
    <row r="160" spans="1:19" x14ac:dyDescent="0.25">
      <c r="A160" s="39" t="s">
        <v>262</v>
      </c>
      <c r="B160" s="39" t="s">
        <v>249</v>
      </c>
      <c r="C160" s="7">
        <v>43952</v>
      </c>
      <c r="D160" s="39" t="s">
        <v>25</v>
      </c>
      <c r="E160" s="39">
        <v>4947</v>
      </c>
      <c r="F160" s="82">
        <f t="shared" si="6"/>
        <v>4.9470000000000001</v>
      </c>
      <c r="G160" s="39">
        <f>VLOOKUP(N160,Currecny_M!$A$1:$P$10,2,FALSE)</f>
        <v>54</v>
      </c>
      <c r="H160" s="39">
        <f>MATCH(C160,Currecny_M!$A$1:$P$1,0)</f>
        <v>3</v>
      </c>
      <c r="I160" s="39">
        <f>VLOOKUP(N160,Currecny_M!$A$1:$P$10,MATCH(Database!C160,Currecny_M!$A$1:$P$1,0),FALSE)</f>
        <v>54.54</v>
      </c>
      <c r="J160" s="82">
        <f t="shared" si="7"/>
        <v>269.80937999999998</v>
      </c>
      <c r="K160" s="39">
        <f>VLOOKUP('Cover page'!$B$6,Currecny_M!$A$1:$P$10,MATCH(Database!C160,Currecny_M!$A$1:$P$1,0),FALSE)</f>
        <v>1</v>
      </c>
      <c r="L160" s="82">
        <f t="shared" si="8"/>
        <v>269.80937999999998</v>
      </c>
      <c r="M160" s="82">
        <f>((E160/$F$1)*VLOOKUP(N160,Currecny_M!$A$1:$P$10,MATCH(Database!C160,Currecny_M!$A$1:$P$1,0),FALSE))/VLOOKUP('Cover page'!$B$6,Currecny_M!$A$1:$P$10,MATCH(Database!C160,Currecny_M!$A$1:$P$1,0),FALSE)</f>
        <v>269.80937999999998</v>
      </c>
      <c r="N160" s="6" t="str">
        <f>VLOOKUP(B160,Master!$A$2:$C$11,3,FALSE)</f>
        <v>CAD</v>
      </c>
      <c r="O160" s="6" t="str">
        <f>VLOOKUP(B160,Master!$A$2:$C$11,2,FALSE)</f>
        <v>America</v>
      </c>
      <c r="P160" s="6"/>
      <c r="Q160" s="39" t="str">
        <f>VLOOKUP(D160,GL_Master!$A$1:$D$80,2,FALSE)</f>
        <v>PL</v>
      </c>
      <c r="R160" s="39" t="str">
        <f>VLOOKUP(D160,GL_Master!$A$1:$D$80,3,FALSE)</f>
        <v>Depreciation</v>
      </c>
      <c r="S160" s="39" t="str">
        <f>VLOOKUP(D160,GL_Master!$A$1:$D$80,4,FALSE)</f>
        <v>Depreciation</v>
      </c>
    </row>
    <row r="161" spans="1:19" x14ac:dyDescent="0.25">
      <c r="A161" s="39" t="s">
        <v>262</v>
      </c>
      <c r="B161" s="39" t="s">
        <v>249</v>
      </c>
      <c r="C161" s="7">
        <v>43983</v>
      </c>
      <c r="D161" s="39" t="s">
        <v>51</v>
      </c>
      <c r="E161" s="39">
        <v>-51852</v>
      </c>
      <c r="F161" s="82">
        <f t="shared" si="6"/>
        <v>-51.851999999999997</v>
      </c>
      <c r="G161" s="39">
        <f>VLOOKUP(N161,Currecny_M!$A$1:$P$10,2,FALSE)</f>
        <v>54</v>
      </c>
      <c r="H161" s="39">
        <f>MATCH(C161,Currecny_M!$A$1:$P$1,0)</f>
        <v>4</v>
      </c>
      <c r="I161" s="39">
        <f>VLOOKUP(N161,Currecny_M!$A$1:$P$10,MATCH(Database!C161,Currecny_M!$A$1:$P$1,0),FALSE)</f>
        <v>55.09</v>
      </c>
      <c r="J161" s="82">
        <f t="shared" si="7"/>
        <v>-2856.5266799999999</v>
      </c>
      <c r="K161" s="39">
        <f>VLOOKUP('Cover page'!$B$6,Currecny_M!$A$1:$P$10,MATCH(Database!C161,Currecny_M!$A$1:$P$1,0),FALSE)</f>
        <v>1</v>
      </c>
      <c r="L161" s="82">
        <f t="shared" si="8"/>
        <v>-2856.5266799999999</v>
      </c>
      <c r="M161" s="82">
        <f>((E161/$F$1)*VLOOKUP(N161,Currecny_M!$A$1:$P$10,MATCH(Database!C161,Currecny_M!$A$1:$P$1,0),FALSE))/VLOOKUP('Cover page'!$B$6,Currecny_M!$A$1:$P$10,MATCH(Database!C161,Currecny_M!$A$1:$P$1,0),FALSE)</f>
        <v>-2856.5266799999999</v>
      </c>
      <c r="N161" s="6" t="str">
        <f>VLOOKUP(B161,Master!$A$2:$C$11,3,FALSE)</f>
        <v>CAD</v>
      </c>
      <c r="O161" s="6" t="str">
        <f>VLOOKUP(B161,Master!$A$2:$C$11,2,FALSE)</f>
        <v>America</v>
      </c>
      <c r="P161" s="6"/>
      <c r="Q161" s="39" t="str">
        <f>VLOOKUP(D161,GL_Master!$A$1:$D$80,2,FALSE)</f>
        <v>BS</v>
      </c>
      <c r="R161" s="39" t="str">
        <f>VLOOKUP(D161,GL_Master!$A$1:$D$80,3,FALSE)</f>
        <v>Share Capital</v>
      </c>
      <c r="S161" s="39" t="str">
        <f>VLOOKUP(D161,GL_Master!$A$1:$D$80,4,FALSE)</f>
        <v>Equity shares</v>
      </c>
    </row>
    <row r="162" spans="1:19" x14ac:dyDescent="0.25">
      <c r="A162" s="39" t="s">
        <v>262</v>
      </c>
      <c r="B162" s="39" t="s">
        <v>249</v>
      </c>
      <c r="C162" s="7">
        <v>43983</v>
      </c>
      <c r="D162" s="39" t="s">
        <v>52</v>
      </c>
      <c r="E162" s="39">
        <v>-99348</v>
      </c>
      <c r="F162" s="82">
        <f t="shared" si="6"/>
        <v>-99.347999999999999</v>
      </c>
      <c r="G162" s="39">
        <f>VLOOKUP(N162,Currecny_M!$A$1:$P$10,2,FALSE)</f>
        <v>54</v>
      </c>
      <c r="H162" s="39">
        <f>MATCH(C162,Currecny_M!$A$1:$P$1,0)</f>
        <v>4</v>
      </c>
      <c r="I162" s="39">
        <f>VLOOKUP(N162,Currecny_M!$A$1:$P$10,MATCH(Database!C162,Currecny_M!$A$1:$P$1,0),FALSE)</f>
        <v>55.09</v>
      </c>
      <c r="J162" s="82">
        <f t="shared" si="7"/>
        <v>-5473.0813200000002</v>
      </c>
      <c r="K162" s="39">
        <f>VLOOKUP('Cover page'!$B$6,Currecny_M!$A$1:$P$10,MATCH(Database!C162,Currecny_M!$A$1:$P$1,0),FALSE)</f>
        <v>1</v>
      </c>
      <c r="L162" s="82">
        <f t="shared" si="8"/>
        <v>-5473.0813200000002</v>
      </c>
      <c r="M162" s="82">
        <f>((E162/$F$1)*VLOOKUP(N162,Currecny_M!$A$1:$P$10,MATCH(Database!C162,Currecny_M!$A$1:$P$1,0),FALSE))/VLOOKUP('Cover page'!$B$6,Currecny_M!$A$1:$P$10,MATCH(Database!C162,Currecny_M!$A$1:$P$1,0),FALSE)</f>
        <v>-5473.0813200000002</v>
      </c>
      <c r="N162" s="6" t="str">
        <f>VLOOKUP(B162,Master!$A$2:$C$11,3,FALSE)</f>
        <v>CAD</v>
      </c>
      <c r="O162" s="6" t="str">
        <f>VLOOKUP(B162,Master!$A$2:$C$11,2,FALSE)</f>
        <v>America</v>
      </c>
      <c r="P162" s="6"/>
      <c r="Q162" s="39" t="str">
        <f>VLOOKUP(D162,GL_Master!$A$1:$D$80,2,FALSE)</f>
        <v>BS</v>
      </c>
      <c r="R162" s="39" t="str">
        <f>VLOOKUP(D162,GL_Master!$A$1:$D$80,3,FALSE)</f>
        <v>Reserve and Surplus</v>
      </c>
      <c r="S162" s="39" t="str">
        <f>VLOOKUP(D162,GL_Master!$A$1:$D$80,4,FALSE)</f>
        <v>Reserves at the commencement of the year</v>
      </c>
    </row>
    <row r="163" spans="1:19" x14ac:dyDescent="0.25">
      <c r="A163" s="39" t="s">
        <v>262</v>
      </c>
      <c r="B163" s="39" t="s">
        <v>249</v>
      </c>
      <c r="C163" s="7">
        <v>43983</v>
      </c>
      <c r="D163" s="39" t="s">
        <v>53</v>
      </c>
      <c r="E163" s="39">
        <v>-36112</v>
      </c>
      <c r="F163" s="82">
        <f t="shared" si="6"/>
        <v>-36.112000000000002</v>
      </c>
      <c r="G163" s="39">
        <f>VLOOKUP(N163,Currecny_M!$A$1:$P$10,2,FALSE)</f>
        <v>54</v>
      </c>
      <c r="H163" s="39">
        <f>MATCH(C163,Currecny_M!$A$1:$P$1,0)</f>
        <v>4</v>
      </c>
      <c r="I163" s="39">
        <f>VLOOKUP(N163,Currecny_M!$A$1:$P$10,MATCH(Database!C163,Currecny_M!$A$1:$P$1,0),FALSE)</f>
        <v>55.09</v>
      </c>
      <c r="J163" s="82">
        <f t="shared" si="7"/>
        <v>-1989.4100800000003</v>
      </c>
      <c r="K163" s="39">
        <f>VLOOKUP('Cover page'!$B$6,Currecny_M!$A$1:$P$10,MATCH(Database!C163,Currecny_M!$A$1:$P$1,0),FALSE)</f>
        <v>1</v>
      </c>
      <c r="L163" s="82">
        <f t="shared" si="8"/>
        <v>-1989.4100800000003</v>
      </c>
      <c r="M163" s="82">
        <f>((E163/$F$1)*VLOOKUP(N163,Currecny_M!$A$1:$P$10,MATCH(Database!C163,Currecny_M!$A$1:$P$1,0),FALSE))/VLOOKUP('Cover page'!$B$6,Currecny_M!$A$1:$P$10,MATCH(Database!C163,Currecny_M!$A$1:$P$1,0),FALSE)</f>
        <v>-1989.4100800000003</v>
      </c>
      <c r="N163" s="6" t="str">
        <f>VLOOKUP(B163,Master!$A$2:$C$11,3,FALSE)</f>
        <v>CAD</v>
      </c>
      <c r="O163" s="6" t="str">
        <f>VLOOKUP(B163,Master!$A$2:$C$11,2,FALSE)</f>
        <v>America</v>
      </c>
      <c r="P163" s="6"/>
      <c r="Q163" s="39" t="str">
        <f>VLOOKUP(D163,GL_Master!$A$1:$D$80,2,FALSE)</f>
        <v>BS</v>
      </c>
      <c r="R163" s="39" t="str">
        <f>VLOOKUP(D163,GL_Master!$A$1:$D$80,3,FALSE)</f>
        <v>Loan Fund</v>
      </c>
      <c r="S163" s="39" t="str">
        <f>VLOOKUP(D163,GL_Master!$A$1:$D$80,4,FALSE)</f>
        <v>Term Loan</v>
      </c>
    </row>
    <row r="164" spans="1:19" x14ac:dyDescent="0.25">
      <c r="A164" s="39" t="s">
        <v>262</v>
      </c>
      <c r="B164" s="39" t="s">
        <v>249</v>
      </c>
      <c r="C164" s="7">
        <v>43983</v>
      </c>
      <c r="D164" s="39" t="s">
        <v>54</v>
      </c>
      <c r="E164" s="39">
        <v>107</v>
      </c>
      <c r="F164" s="82">
        <f t="shared" si="6"/>
        <v>0.107</v>
      </c>
      <c r="G164" s="39">
        <f>VLOOKUP(N164,Currecny_M!$A$1:$P$10,2,FALSE)</f>
        <v>54</v>
      </c>
      <c r="H164" s="39">
        <f>MATCH(C164,Currecny_M!$A$1:$P$1,0)</f>
        <v>4</v>
      </c>
      <c r="I164" s="39">
        <f>VLOOKUP(N164,Currecny_M!$A$1:$P$10,MATCH(Database!C164,Currecny_M!$A$1:$P$1,0),FALSE)</f>
        <v>55.09</v>
      </c>
      <c r="J164" s="82">
        <f t="shared" si="7"/>
        <v>5.8946300000000003</v>
      </c>
      <c r="K164" s="39">
        <f>VLOOKUP('Cover page'!$B$6,Currecny_M!$A$1:$P$10,MATCH(Database!C164,Currecny_M!$A$1:$P$1,0),FALSE)</f>
        <v>1</v>
      </c>
      <c r="L164" s="82">
        <f t="shared" si="8"/>
        <v>5.8946300000000003</v>
      </c>
      <c r="M164" s="82">
        <f>((E164/$F$1)*VLOOKUP(N164,Currecny_M!$A$1:$P$10,MATCH(Database!C164,Currecny_M!$A$1:$P$1,0),FALSE))/VLOOKUP('Cover page'!$B$6,Currecny_M!$A$1:$P$10,MATCH(Database!C164,Currecny_M!$A$1:$P$1,0),FALSE)</f>
        <v>5.8946300000000003</v>
      </c>
      <c r="N164" s="6" t="str">
        <f>VLOOKUP(B164,Master!$A$2:$C$11,3,FALSE)</f>
        <v>CAD</v>
      </c>
      <c r="O164" s="6" t="str">
        <f>VLOOKUP(B164,Master!$A$2:$C$11,2,FALSE)</f>
        <v>America</v>
      </c>
      <c r="P164" s="6"/>
      <c r="Q164" s="39" t="str">
        <f>VLOOKUP(D164,GL_Master!$A$1:$D$80,2,FALSE)</f>
        <v>BS</v>
      </c>
      <c r="R164" s="39" t="str">
        <f>VLOOKUP(D164,GL_Master!$A$1:$D$80,3,FALSE)</f>
        <v>Trade Payables</v>
      </c>
      <c r="S164" s="39" t="str">
        <f>VLOOKUP(D164,GL_Master!$A$1:$D$80,4,FALSE)</f>
        <v>Trade payable</v>
      </c>
    </row>
    <row r="165" spans="1:19" x14ac:dyDescent="0.25">
      <c r="A165" s="39" t="s">
        <v>262</v>
      </c>
      <c r="B165" s="39" t="s">
        <v>249</v>
      </c>
      <c r="C165" s="7">
        <v>43983</v>
      </c>
      <c r="D165" s="39" t="s">
        <v>34</v>
      </c>
      <c r="E165" s="39">
        <v>-2909</v>
      </c>
      <c r="F165" s="82">
        <f t="shared" si="6"/>
        <v>-2.9089999999999998</v>
      </c>
      <c r="G165" s="39">
        <f>VLOOKUP(N165,Currecny_M!$A$1:$P$10,2,FALSE)</f>
        <v>54</v>
      </c>
      <c r="H165" s="39">
        <f>MATCH(C165,Currecny_M!$A$1:$P$1,0)</f>
        <v>4</v>
      </c>
      <c r="I165" s="39">
        <f>VLOOKUP(N165,Currecny_M!$A$1:$P$10,MATCH(Database!C165,Currecny_M!$A$1:$P$1,0),FALSE)</f>
        <v>55.09</v>
      </c>
      <c r="J165" s="82">
        <f t="shared" si="7"/>
        <v>-160.25681</v>
      </c>
      <c r="K165" s="39">
        <f>VLOOKUP('Cover page'!$B$6,Currecny_M!$A$1:$P$10,MATCH(Database!C165,Currecny_M!$A$1:$P$1,0),FALSE)</f>
        <v>1</v>
      </c>
      <c r="L165" s="82">
        <f t="shared" si="8"/>
        <v>-160.25681</v>
      </c>
      <c r="M165" s="82">
        <f>((E165/$F$1)*VLOOKUP(N165,Currecny_M!$A$1:$P$10,MATCH(Database!C165,Currecny_M!$A$1:$P$1,0),FALSE))/VLOOKUP('Cover page'!$B$6,Currecny_M!$A$1:$P$10,MATCH(Database!C165,Currecny_M!$A$1:$P$1,0),FALSE)</f>
        <v>-160.25681</v>
      </c>
      <c r="N165" s="6" t="str">
        <f>VLOOKUP(B165,Master!$A$2:$C$11,3,FALSE)</f>
        <v>CAD</v>
      </c>
      <c r="O165" s="6" t="str">
        <f>VLOOKUP(B165,Master!$A$2:$C$11,2,FALSE)</f>
        <v>America</v>
      </c>
      <c r="P165" s="6"/>
      <c r="Q165" s="39" t="str">
        <f>VLOOKUP(D165,GL_Master!$A$1:$D$80,2,FALSE)</f>
        <v>BS</v>
      </c>
      <c r="R165" s="39" t="str">
        <f>VLOOKUP(D165,GL_Master!$A$1:$D$80,3,FALSE)</f>
        <v>Provisions</v>
      </c>
      <c r="S165" s="39" t="str">
        <f>VLOOKUP(D165,GL_Master!$A$1:$D$80,4,FALSE)</f>
        <v>Expenses payables</v>
      </c>
    </row>
    <row r="166" spans="1:19" x14ac:dyDescent="0.25">
      <c r="A166" s="39" t="s">
        <v>262</v>
      </c>
      <c r="B166" s="39" t="s">
        <v>249</v>
      </c>
      <c r="C166" s="7">
        <v>43983</v>
      </c>
      <c r="D166" s="39" t="s">
        <v>18</v>
      </c>
      <c r="E166" s="39">
        <v>-1736</v>
      </c>
      <c r="F166" s="82">
        <f t="shared" si="6"/>
        <v>-1.736</v>
      </c>
      <c r="G166" s="39">
        <f>VLOOKUP(N166,Currecny_M!$A$1:$P$10,2,FALSE)</f>
        <v>54</v>
      </c>
      <c r="H166" s="39">
        <f>MATCH(C166,Currecny_M!$A$1:$P$1,0)</f>
        <v>4</v>
      </c>
      <c r="I166" s="39">
        <f>VLOOKUP(N166,Currecny_M!$A$1:$P$10,MATCH(Database!C166,Currecny_M!$A$1:$P$1,0),FALSE)</f>
        <v>55.09</v>
      </c>
      <c r="J166" s="82">
        <f t="shared" si="7"/>
        <v>-95.636240000000001</v>
      </c>
      <c r="K166" s="39">
        <f>VLOOKUP('Cover page'!$B$6,Currecny_M!$A$1:$P$10,MATCH(Database!C166,Currecny_M!$A$1:$P$1,0),FALSE)</f>
        <v>1</v>
      </c>
      <c r="L166" s="82">
        <f t="shared" si="8"/>
        <v>-95.636240000000001</v>
      </c>
      <c r="M166" s="82">
        <f>((E166/$F$1)*VLOOKUP(N166,Currecny_M!$A$1:$P$10,MATCH(Database!C166,Currecny_M!$A$1:$P$1,0),FALSE))/VLOOKUP('Cover page'!$B$6,Currecny_M!$A$1:$P$10,MATCH(Database!C166,Currecny_M!$A$1:$P$1,0),FALSE)</f>
        <v>-95.636240000000001</v>
      </c>
      <c r="N166" s="6" t="str">
        <f>VLOOKUP(B166,Master!$A$2:$C$11,3,FALSE)</f>
        <v>CAD</v>
      </c>
      <c r="O166" s="6" t="str">
        <f>VLOOKUP(B166,Master!$A$2:$C$11,2,FALSE)</f>
        <v>America</v>
      </c>
      <c r="P166" s="6"/>
      <c r="Q166" s="39" t="str">
        <f>VLOOKUP(D166,GL_Master!$A$1:$D$80,2,FALSE)</f>
        <v>BS</v>
      </c>
      <c r="R166" s="39" t="str">
        <f>VLOOKUP(D166,GL_Master!$A$1:$D$80,3,FALSE)</f>
        <v>Other current liabilities</v>
      </c>
      <c r="S166" s="39" t="str">
        <f>VLOOKUP(D166,GL_Master!$A$1:$D$80,4,FALSE)</f>
        <v>Employee related liabilities</v>
      </c>
    </row>
    <row r="167" spans="1:19" x14ac:dyDescent="0.25">
      <c r="A167" s="39" t="s">
        <v>262</v>
      </c>
      <c r="B167" s="39" t="s">
        <v>249</v>
      </c>
      <c r="C167" s="7">
        <v>43983</v>
      </c>
      <c r="D167" s="39" t="s">
        <v>55</v>
      </c>
      <c r="E167" s="39">
        <v>-220</v>
      </c>
      <c r="F167" s="82">
        <f t="shared" si="6"/>
        <v>-0.22</v>
      </c>
      <c r="G167" s="39">
        <f>VLOOKUP(N167,Currecny_M!$A$1:$P$10,2,FALSE)</f>
        <v>54</v>
      </c>
      <c r="H167" s="39">
        <f>MATCH(C167,Currecny_M!$A$1:$P$1,0)</f>
        <v>4</v>
      </c>
      <c r="I167" s="39">
        <f>VLOOKUP(N167,Currecny_M!$A$1:$P$10,MATCH(Database!C167,Currecny_M!$A$1:$P$1,0),FALSE)</f>
        <v>55.09</v>
      </c>
      <c r="J167" s="82">
        <f t="shared" si="7"/>
        <v>-12.119800000000001</v>
      </c>
      <c r="K167" s="39">
        <f>VLOOKUP('Cover page'!$B$6,Currecny_M!$A$1:$P$10,MATCH(Database!C167,Currecny_M!$A$1:$P$1,0),FALSE)</f>
        <v>1</v>
      </c>
      <c r="L167" s="82">
        <f t="shared" si="8"/>
        <v>-12.119800000000001</v>
      </c>
      <c r="M167" s="82">
        <f>((E167/$F$1)*VLOOKUP(N167,Currecny_M!$A$1:$P$10,MATCH(Database!C167,Currecny_M!$A$1:$P$1,0),FALSE))/VLOOKUP('Cover page'!$B$6,Currecny_M!$A$1:$P$10,MATCH(Database!C167,Currecny_M!$A$1:$P$1,0),FALSE)</f>
        <v>-12.119800000000001</v>
      </c>
      <c r="N167" s="6" t="str">
        <f>VLOOKUP(B167,Master!$A$2:$C$11,3,FALSE)</f>
        <v>CAD</v>
      </c>
      <c r="O167" s="6" t="str">
        <f>VLOOKUP(B167,Master!$A$2:$C$11,2,FALSE)</f>
        <v>America</v>
      </c>
      <c r="P167" s="6"/>
      <c r="Q167" s="39" t="str">
        <f>VLOOKUP(D167,GL_Master!$A$1:$D$80,2,FALSE)</f>
        <v>BS</v>
      </c>
      <c r="R167" s="39" t="str">
        <f>VLOOKUP(D167,GL_Master!$A$1:$D$80,3,FALSE)</f>
        <v>Other current liabilities</v>
      </c>
      <c r="S167" s="39" t="str">
        <f>VLOOKUP(D167,GL_Master!$A$1:$D$80,4,FALSE)</f>
        <v>Security deposit received</v>
      </c>
    </row>
    <row r="168" spans="1:19" x14ac:dyDescent="0.25">
      <c r="A168" s="39" t="s">
        <v>262</v>
      </c>
      <c r="B168" s="39" t="s">
        <v>249</v>
      </c>
      <c r="C168" s="7">
        <v>43983</v>
      </c>
      <c r="D168" s="39" t="s">
        <v>56</v>
      </c>
      <c r="E168" s="39">
        <v>-52</v>
      </c>
      <c r="F168" s="82">
        <f t="shared" si="6"/>
        <v>-5.1999999999999998E-2</v>
      </c>
      <c r="G168" s="39">
        <f>VLOOKUP(N168,Currecny_M!$A$1:$P$10,2,FALSE)</f>
        <v>54</v>
      </c>
      <c r="H168" s="39">
        <f>MATCH(C168,Currecny_M!$A$1:$P$1,0)</f>
        <v>4</v>
      </c>
      <c r="I168" s="39">
        <f>VLOOKUP(N168,Currecny_M!$A$1:$P$10,MATCH(Database!C168,Currecny_M!$A$1:$P$1,0),FALSE)</f>
        <v>55.09</v>
      </c>
      <c r="J168" s="82">
        <f t="shared" si="7"/>
        <v>-2.8646799999999999</v>
      </c>
      <c r="K168" s="39">
        <f>VLOOKUP('Cover page'!$B$6,Currecny_M!$A$1:$P$10,MATCH(Database!C168,Currecny_M!$A$1:$P$1,0),FALSE)</f>
        <v>1</v>
      </c>
      <c r="L168" s="82">
        <f t="shared" si="8"/>
        <v>-2.8646799999999999</v>
      </c>
      <c r="M168" s="82">
        <f>((E168/$F$1)*VLOOKUP(N168,Currecny_M!$A$1:$P$10,MATCH(Database!C168,Currecny_M!$A$1:$P$1,0),FALSE))/VLOOKUP('Cover page'!$B$6,Currecny_M!$A$1:$P$10,MATCH(Database!C168,Currecny_M!$A$1:$P$1,0),FALSE)</f>
        <v>-2.8646799999999999</v>
      </c>
      <c r="N168" s="6" t="str">
        <f>VLOOKUP(B168,Master!$A$2:$C$11,3,FALSE)</f>
        <v>CAD</v>
      </c>
      <c r="O168" s="6" t="str">
        <f>VLOOKUP(B168,Master!$A$2:$C$11,2,FALSE)</f>
        <v>America</v>
      </c>
      <c r="P168" s="6"/>
      <c r="Q168" s="39" t="str">
        <f>VLOOKUP(D168,GL_Master!$A$1:$D$80,2,FALSE)</f>
        <v>BS</v>
      </c>
      <c r="R168" s="39" t="str">
        <f>VLOOKUP(D168,GL_Master!$A$1:$D$80,3,FALSE)</f>
        <v>Other Tax Payables</v>
      </c>
      <c r="S168" s="39" t="str">
        <f>VLOOKUP(D168,GL_Master!$A$1:$D$80,4,FALSE)</f>
        <v>Tax deducted at source payable</v>
      </c>
    </row>
    <row r="169" spans="1:19" x14ac:dyDescent="0.25">
      <c r="A169" s="39" t="s">
        <v>262</v>
      </c>
      <c r="B169" s="39" t="s">
        <v>249</v>
      </c>
      <c r="C169" s="7">
        <v>43983</v>
      </c>
      <c r="D169" s="39" t="s">
        <v>57</v>
      </c>
      <c r="E169" s="39">
        <v>-513</v>
      </c>
      <c r="F169" s="82">
        <f t="shared" si="6"/>
        <v>-0.51300000000000001</v>
      </c>
      <c r="G169" s="39">
        <f>VLOOKUP(N169,Currecny_M!$A$1:$P$10,2,FALSE)</f>
        <v>54</v>
      </c>
      <c r="H169" s="39">
        <f>MATCH(C169,Currecny_M!$A$1:$P$1,0)</f>
        <v>4</v>
      </c>
      <c r="I169" s="39">
        <f>VLOOKUP(N169,Currecny_M!$A$1:$P$10,MATCH(Database!C169,Currecny_M!$A$1:$P$1,0),FALSE)</f>
        <v>55.09</v>
      </c>
      <c r="J169" s="82">
        <f t="shared" si="7"/>
        <v>-28.261170000000003</v>
      </c>
      <c r="K169" s="39">
        <f>VLOOKUP('Cover page'!$B$6,Currecny_M!$A$1:$P$10,MATCH(Database!C169,Currecny_M!$A$1:$P$1,0),FALSE)</f>
        <v>1</v>
      </c>
      <c r="L169" s="82">
        <f t="shared" si="8"/>
        <v>-28.261170000000003</v>
      </c>
      <c r="M169" s="82">
        <f>((E169/$F$1)*VLOOKUP(N169,Currecny_M!$A$1:$P$10,MATCH(Database!C169,Currecny_M!$A$1:$P$1,0),FALSE))/VLOOKUP('Cover page'!$B$6,Currecny_M!$A$1:$P$10,MATCH(Database!C169,Currecny_M!$A$1:$P$1,0),FALSE)</f>
        <v>-28.261170000000003</v>
      </c>
      <c r="N169" s="6" t="str">
        <f>VLOOKUP(B169,Master!$A$2:$C$11,3,FALSE)</f>
        <v>CAD</v>
      </c>
      <c r="O169" s="6" t="str">
        <f>VLOOKUP(B169,Master!$A$2:$C$11,2,FALSE)</f>
        <v>America</v>
      </c>
      <c r="P169" s="6"/>
      <c r="Q169" s="39" t="str">
        <f>VLOOKUP(D169,GL_Master!$A$1:$D$80,2,FALSE)</f>
        <v>BS</v>
      </c>
      <c r="R169" s="39" t="str">
        <f>VLOOKUP(D169,GL_Master!$A$1:$D$80,3,FALSE)</f>
        <v>Other Tax Payables</v>
      </c>
      <c r="S169" s="39" t="str">
        <f>VLOOKUP(D169,GL_Master!$A$1:$D$80,4,FALSE)</f>
        <v>Tax deducted at source payable</v>
      </c>
    </row>
    <row r="170" spans="1:19" x14ac:dyDescent="0.25">
      <c r="A170" s="39" t="s">
        <v>262</v>
      </c>
      <c r="B170" s="39" t="s">
        <v>249</v>
      </c>
      <c r="C170" s="7">
        <v>43983</v>
      </c>
      <c r="D170" s="39" t="s">
        <v>58</v>
      </c>
      <c r="E170" s="39">
        <v>-3879</v>
      </c>
      <c r="F170" s="82">
        <f t="shared" si="6"/>
        <v>-3.879</v>
      </c>
      <c r="G170" s="39">
        <f>VLOOKUP(N170,Currecny_M!$A$1:$P$10,2,FALSE)</f>
        <v>54</v>
      </c>
      <c r="H170" s="39">
        <f>MATCH(C170,Currecny_M!$A$1:$P$1,0)</f>
        <v>4</v>
      </c>
      <c r="I170" s="39">
        <f>VLOOKUP(N170,Currecny_M!$A$1:$P$10,MATCH(Database!C170,Currecny_M!$A$1:$P$1,0),FALSE)</f>
        <v>55.09</v>
      </c>
      <c r="J170" s="82">
        <f t="shared" si="7"/>
        <v>-213.69411000000002</v>
      </c>
      <c r="K170" s="39">
        <f>VLOOKUP('Cover page'!$B$6,Currecny_M!$A$1:$P$10,MATCH(Database!C170,Currecny_M!$A$1:$P$1,0),FALSE)</f>
        <v>1</v>
      </c>
      <c r="L170" s="82">
        <f t="shared" si="8"/>
        <v>-213.69411000000002</v>
      </c>
      <c r="M170" s="82">
        <f>((E170/$F$1)*VLOOKUP(N170,Currecny_M!$A$1:$P$10,MATCH(Database!C170,Currecny_M!$A$1:$P$1,0),FALSE))/VLOOKUP('Cover page'!$B$6,Currecny_M!$A$1:$P$10,MATCH(Database!C170,Currecny_M!$A$1:$P$1,0),FALSE)</f>
        <v>-213.69411000000002</v>
      </c>
      <c r="N170" s="6" t="str">
        <f>VLOOKUP(B170,Master!$A$2:$C$11,3,FALSE)</f>
        <v>CAD</v>
      </c>
      <c r="O170" s="6" t="str">
        <f>VLOOKUP(B170,Master!$A$2:$C$11,2,FALSE)</f>
        <v>America</v>
      </c>
      <c r="P170" s="6"/>
      <c r="Q170" s="39" t="str">
        <f>VLOOKUP(D170,GL_Master!$A$1:$D$80,2,FALSE)</f>
        <v>BS</v>
      </c>
      <c r="R170" s="39" t="str">
        <f>VLOOKUP(D170,GL_Master!$A$1:$D$80,3,FALSE)</f>
        <v>Long-term provisions</v>
      </c>
      <c r="S170" s="39" t="str">
        <f>VLOOKUP(D170,GL_Master!$A$1:$D$80,4,FALSE)</f>
        <v>Provision for gratuity</v>
      </c>
    </row>
    <row r="171" spans="1:19" x14ac:dyDescent="0.25">
      <c r="A171" s="39" t="s">
        <v>262</v>
      </c>
      <c r="B171" s="39" t="s">
        <v>249</v>
      </c>
      <c r="C171" s="7">
        <v>43983</v>
      </c>
      <c r="D171" s="39" t="s">
        <v>59</v>
      </c>
      <c r="E171" s="39">
        <v>-1579</v>
      </c>
      <c r="F171" s="82">
        <f t="shared" si="6"/>
        <v>-1.579</v>
      </c>
      <c r="G171" s="39">
        <f>VLOOKUP(N171,Currecny_M!$A$1:$P$10,2,FALSE)</f>
        <v>54</v>
      </c>
      <c r="H171" s="39">
        <f>MATCH(C171,Currecny_M!$A$1:$P$1,0)</f>
        <v>4</v>
      </c>
      <c r="I171" s="39">
        <f>VLOOKUP(N171,Currecny_M!$A$1:$P$10,MATCH(Database!C171,Currecny_M!$A$1:$P$1,0),FALSE)</f>
        <v>55.09</v>
      </c>
      <c r="J171" s="82">
        <f t="shared" si="7"/>
        <v>-86.987110000000001</v>
      </c>
      <c r="K171" s="39">
        <f>VLOOKUP('Cover page'!$B$6,Currecny_M!$A$1:$P$10,MATCH(Database!C171,Currecny_M!$A$1:$P$1,0),FALSE)</f>
        <v>1</v>
      </c>
      <c r="L171" s="82">
        <f t="shared" si="8"/>
        <v>-86.987110000000001</v>
      </c>
      <c r="M171" s="82">
        <f>((E171/$F$1)*VLOOKUP(N171,Currecny_M!$A$1:$P$10,MATCH(Database!C171,Currecny_M!$A$1:$P$1,0),FALSE))/VLOOKUP('Cover page'!$B$6,Currecny_M!$A$1:$P$10,MATCH(Database!C171,Currecny_M!$A$1:$P$1,0),FALSE)</f>
        <v>-86.987110000000001</v>
      </c>
      <c r="N171" s="6" t="str">
        <f>VLOOKUP(B171,Master!$A$2:$C$11,3,FALSE)</f>
        <v>CAD</v>
      </c>
      <c r="O171" s="6" t="str">
        <f>VLOOKUP(B171,Master!$A$2:$C$11,2,FALSE)</f>
        <v>America</v>
      </c>
      <c r="P171" s="6"/>
      <c r="Q171" s="39" t="str">
        <f>VLOOKUP(D171,GL_Master!$A$1:$D$80,2,FALSE)</f>
        <v>BS</v>
      </c>
      <c r="R171" s="39" t="str">
        <f>VLOOKUP(D171,GL_Master!$A$1:$D$80,3,FALSE)</f>
        <v>Long-term provisions</v>
      </c>
      <c r="S171" s="39" t="str">
        <f>VLOOKUP(D171,GL_Master!$A$1:$D$80,4,FALSE)</f>
        <v>Provision for leave encashment</v>
      </c>
    </row>
    <row r="172" spans="1:19" x14ac:dyDescent="0.25">
      <c r="A172" s="39" t="s">
        <v>262</v>
      </c>
      <c r="B172" s="39" t="s">
        <v>249</v>
      </c>
      <c r="C172" s="7">
        <v>43983</v>
      </c>
      <c r="D172" s="39" t="s">
        <v>60</v>
      </c>
      <c r="E172" s="39">
        <v>-436</v>
      </c>
      <c r="F172" s="82">
        <f t="shared" si="6"/>
        <v>-0.436</v>
      </c>
      <c r="G172" s="39">
        <f>VLOOKUP(N172,Currecny_M!$A$1:$P$10,2,FALSE)</f>
        <v>54</v>
      </c>
      <c r="H172" s="39">
        <f>MATCH(C172,Currecny_M!$A$1:$P$1,0)</f>
        <v>4</v>
      </c>
      <c r="I172" s="39">
        <f>VLOOKUP(N172,Currecny_M!$A$1:$P$10,MATCH(Database!C172,Currecny_M!$A$1:$P$1,0),FALSE)</f>
        <v>55.09</v>
      </c>
      <c r="J172" s="82">
        <f t="shared" si="7"/>
        <v>-24.01924</v>
      </c>
      <c r="K172" s="39">
        <f>VLOOKUP('Cover page'!$B$6,Currecny_M!$A$1:$P$10,MATCH(Database!C172,Currecny_M!$A$1:$P$1,0),FALSE)</f>
        <v>1</v>
      </c>
      <c r="L172" s="82">
        <f t="shared" si="8"/>
        <v>-24.01924</v>
      </c>
      <c r="M172" s="82">
        <f>((E172/$F$1)*VLOOKUP(N172,Currecny_M!$A$1:$P$10,MATCH(Database!C172,Currecny_M!$A$1:$P$1,0),FALSE))/VLOOKUP('Cover page'!$B$6,Currecny_M!$A$1:$P$10,MATCH(Database!C172,Currecny_M!$A$1:$P$1,0),FALSE)</f>
        <v>-24.01924</v>
      </c>
      <c r="N172" s="6" t="str">
        <f>VLOOKUP(B172,Master!$A$2:$C$11,3,FALSE)</f>
        <v>CAD</v>
      </c>
      <c r="O172" s="6" t="str">
        <f>VLOOKUP(B172,Master!$A$2:$C$11,2,FALSE)</f>
        <v>America</v>
      </c>
      <c r="P172" s="6"/>
      <c r="Q172" s="39" t="str">
        <f>VLOOKUP(D172,GL_Master!$A$1:$D$80,2,FALSE)</f>
        <v>BS</v>
      </c>
      <c r="R172" s="39" t="str">
        <f>VLOOKUP(D172,GL_Master!$A$1:$D$80,3,FALSE)</f>
        <v>Trade Payables</v>
      </c>
      <c r="S172" s="39" t="str">
        <f>VLOOKUP(D172,GL_Master!$A$1:$D$80,4,FALSE)</f>
        <v>Trade payable</v>
      </c>
    </row>
    <row r="173" spans="1:19" x14ac:dyDescent="0.25">
      <c r="A173" s="39" t="s">
        <v>262</v>
      </c>
      <c r="B173" s="39" t="s">
        <v>249</v>
      </c>
      <c r="C173" s="7">
        <v>43983</v>
      </c>
      <c r="D173" s="39" t="s">
        <v>61</v>
      </c>
      <c r="E173" s="39">
        <v>-4617</v>
      </c>
      <c r="F173" s="82">
        <f t="shared" si="6"/>
        <v>-4.617</v>
      </c>
      <c r="G173" s="39">
        <f>VLOOKUP(N173,Currecny_M!$A$1:$P$10,2,FALSE)</f>
        <v>54</v>
      </c>
      <c r="H173" s="39">
        <f>MATCH(C173,Currecny_M!$A$1:$P$1,0)</f>
        <v>4</v>
      </c>
      <c r="I173" s="39">
        <f>VLOOKUP(N173,Currecny_M!$A$1:$P$10,MATCH(Database!C173,Currecny_M!$A$1:$P$1,0),FALSE)</f>
        <v>55.09</v>
      </c>
      <c r="J173" s="82">
        <f t="shared" si="7"/>
        <v>-254.35053000000002</v>
      </c>
      <c r="K173" s="39">
        <f>VLOOKUP('Cover page'!$B$6,Currecny_M!$A$1:$P$10,MATCH(Database!C173,Currecny_M!$A$1:$P$1,0),FALSE)</f>
        <v>1</v>
      </c>
      <c r="L173" s="82">
        <f t="shared" si="8"/>
        <v>-254.35053000000002</v>
      </c>
      <c r="M173" s="82">
        <f>((E173/$F$1)*VLOOKUP(N173,Currecny_M!$A$1:$P$10,MATCH(Database!C173,Currecny_M!$A$1:$P$1,0),FALSE))/VLOOKUP('Cover page'!$B$6,Currecny_M!$A$1:$P$10,MATCH(Database!C173,Currecny_M!$A$1:$P$1,0),FALSE)</f>
        <v>-254.35053000000002</v>
      </c>
      <c r="N173" s="6" t="str">
        <f>VLOOKUP(B173,Master!$A$2:$C$11,3,FALSE)</f>
        <v>CAD</v>
      </c>
      <c r="O173" s="6" t="str">
        <f>VLOOKUP(B173,Master!$A$2:$C$11,2,FALSE)</f>
        <v>America</v>
      </c>
      <c r="P173" s="6"/>
      <c r="Q173" s="39" t="str">
        <f>VLOOKUP(D173,GL_Master!$A$1:$D$80,2,FALSE)</f>
        <v>BS</v>
      </c>
      <c r="R173" s="39" t="str">
        <f>VLOOKUP(D173,GL_Master!$A$1:$D$80,3,FALSE)</f>
        <v>Provisions</v>
      </c>
      <c r="S173" s="39" t="str">
        <f>VLOOKUP(D173,GL_Master!$A$1:$D$80,4,FALSE)</f>
        <v>Provision for doubtful assets</v>
      </c>
    </row>
    <row r="174" spans="1:19" x14ac:dyDescent="0.25">
      <c r="A174" s="39" t="s">
        <v>262</v>
      </c>
      <c r="B174" s="39" t="s">
        <v>249</v>
      </c>
      <c r="C174" s="7">
        <v>43983</v>
      </c>
      <c r="D174" s="39" t="s">
        <v>62</v>
      </c>
      <c r="E174" s="39">
        <v>-163</v>
      </c>
      <c r="F174" s="82">
        <f t="shared" si="6"/>
        <v>-0.16300000000000001</v>
      </c>
      <c r="G174" s="39">
        <f>VLOOKUP(N174,Currecny_M!$A$1:$P$10,2,FALSE)</f>
        <v>54</v>
      </c>
      <c r="H174" s="39">
        <f>MATCH(C174,Currecny_M!$A$1:$P$1,0)</f>
        <v>4</v>
      </c>
      <c r="I174" s="39">
        <f>VLOOKUP(N174,Currecny_M!$A$1:$P$10,MATCH(Database!C174,Currecny_M!$A$1:$P$1,0),FALSE)</f>
        <v>55.09</v>
      </c>
      <c r="J174" s="82">
        <f t="shared" si="7"/>
        <v>-8.9796700000000005</v>
      </c>
      <c r="K174" s="39">
        <f>VLOOKUP('Cover page'!$B$6,Currecny_M!$A$1:$P$10,MATCH(Database!C174,Currecny_M!$A$1:$P$1,0),FALSE)</f>
        <v>1</v>
      </c>
      <c r="L174" s="82">
        <f t="shared" si="8"/>
        <v>-8.9796700000000005</v>
      </c>
      <c r="M174" s="82">
        <f>((E174/$F$1)*VLOOKUP(N174,Currecny_M!$A$1:$P$10,MATCH(Database!C174,Currecny_M!$A$1:$P$1,0),FALSE))/VLOOKUP('Cover page'!$B$6,Currecny_M!$A$1:$P$10,MATCH(Database!C174,Currecny_M!$A$1:$P$1,0),FALSE)</f>
        <v>-8.9796700000000005</v>
      </c>
      <c r="N174" s="6" t="str">
        <f>VLOOKUP(B174,Master!$A$2:$C$11,3,FALSE)</f>
        <v>CAD</v>
      </c>
      <c r="O174" s="6" t="str">
        <f>VLOOKUP(B174,Master!$A$2:$C$11,2,FALSE)</f>
        <v>America</v>
      </c>
      <c r="P174" s="6"/>
      <c r="Q174" s="39" t="str">
        <f>VLOOKUP(D174,GL_Master!$A$1:$D$80,2,FALSE)</f>
        <v>BS</v>
      </c>
      <c r="R174" s="39" t="str">
        <f>VLOOKUP(D174,GL_Master!$A$1:$D$80,3,FALSE)</f>
        <v>Provisions</v>
      </c>
      <c r="S174" s="39" t="str">
        <f>VLOOKUP(D174,GL_Master!$A$1:$D$80,4,FALSE)</f>
        <v>Provision for Insurance</v>
      </c>
    </row>
    <row r="175" spans="1:19" x14ac:dyDescent="0.25">
      <c r="A175" s="39" t="s">
        <v>262</v>
      </c>
      <c r="B175" s="39" t="s">
        <v>249</v>
      </c>
      <c r="C175" s="7">
        <v>43983</v>
      </c>
      <c r="D175" s="39" t="s">
        <v>63</v>
      </c>
      <c r="E175" s="39">
        <v>367</v>
      </c>
      <c r="F175" s="82">
        <f t="shared" si="6"/>
        <v>0.36699999999999999</v>
      </c>
      <c r="G175" s="39">
        <f>VLOOKUP(N175,Currecny_M!$A$1:$P$10,2,FALSE)</f>
        <v>54</v>
      </c>
      <c r="H175" s="39">
        <f>MATCH(C175,Currecny_M!$A$1:$P$1,0)</f>
        <v>4</v>
      </c>
      <c r="I175" s="39">
        <f>VLOOKUP(N175,Currecny_M!$A$1:$P$10,MATCH(Database!C175,Currecny_M!$A$1:$P$1,0),FALSE)</f>
        <v>55.09</v>
      </c>
      <c r="J175" s="82">
        <f t="shared" si="7"/>
        <v>20.218030000000002</v>
      </c>
      <c r="K175" s="39">
        <f>VLOOKUP('Cover page'!$B$6,Currecny_M!$A$1:$P$10,MATCH(Database!C175,Currecny_M!$A$1:$P$1,0),FALSE)</f>
        <v>1</v>
      </c>
      <c r="L175" s="82">
        <f t="shared" si="8"/>
        <v>20.218030000000002</v>
      </c>
      <c r="M175" s="82">
        <f>((E175/$F$1)*VLOOKUP(N175,Currecny_M!$A$1:$P$10,MATCH(Database!C175,Currecny_M!$A$1:$P$1,0),FALSE))/VLOOKUP('Cover page'!$B$6,Currecny_M!$A$1:$P$10,MATCH(Database!C175,Currecny_M!$A$1:$P$1,0),FALSE)</f>
        <v>20.218030000000002</v>
      </c>
      <c r="N175" s="6" t="str">
        <f>VLOOKUP(B175,Master!$A$2:$C$11,3,FALSE)</f>
        <v>CAD</v>
      </c>
      <c r="O175" s="6" t="str">
        <f>VLOOKUP(B175,Master!$A$2:$C$11,2,FALSE)</f>
        <v>America</v>
      </c>
      <c r="P175" s="6"/>
      <c r="Q175" s="39" t="str">
        <f>VLOOKUP(D175,GL_Master!$A$1:$D$80,2,FALSE)</f>
        <v>BS</v>
      </c>
      <c r="R175" s="39" t="str">
        <f>VLOOKUP(D175,GL_Master!$A$1:$D$80,3,FALSE)</f>
        <v>Gross Block</v>
      </c>
      <c r="S175" s="39" t="str">
        <f>VLOOKUP(D175,GL_Master!$A$1:$D$80,4,FALSE)</f>
        <v>Tangible Fixed assets</v>
      </c>
    </row>
    <row r="176" spans="1:19" x14ac:dyDescent="0.25">
      <c r="A176" s="39" t="s">
        <v>262</v>
      </c>
      <c r="B176" s="39" t="s">
        <v>249</v>
      </c>
      <c r="C176" s="7">
        <v>43983</v>
      </c>
      <c r="D176" s="39" t="s">
        <v>64</v>
      </c>
      <c r="E176" s="39">
        <v>22248</v>
      </c>
      <c r="F176" s="82">
        <f t="shared" si="6"/>
        <v>22.248000000000001</v>
      </c>
      <c r="G176" s="39">
        <f>VLOOKUP(N176,Currecny_M!$A$1:$P$10,2,FALSE)</f>
        <v>54</v>
      </c>
      <c r="H176" s="39">
        <f>MATCH(C176,Currecny_M!$A$1:$P$1,0)</f>
        <v>4</v>
      </c>
      <c r="I176" s="39">
        <f>VLOOKUP(N176,Currecny_M!$A$1:$P$10,MATCH(Database!C176,Currecny_M!$A$1:$P$1,0),FALSE)</f>
        <v>55.09</v>
      </c>
      <c r="J176" s="82">
        <f t="shared" si="7"/>
        <v>1225.6423200000002</v>
      </c>
      <c r="K176" s="39">
        <f>VLOOKUP('Cover page'!$B$6,Currecny_M!$A$1:$P$10,MATCH(Database!C176,Currecny_M!$A$1:$P$1,0),FALSE)</f>
        <v>1</v>
      </c>
      <c r="L176" s="82">
        <f t="shared" si="8"/>
        <v>1225.6423200000002</v>
      </c>
      <c r="M176" s="82">
        <f>((E176/$F$1)*VLOOKUP(N176,Currecny_M!$A$1:$P$10,MATCH(Database!C176,Currecny_M!$A$1:$P$1,0),FALSE))/VLOOKUP('Cover page'!$B$6,Currecny_M!$A$1:$P$10,MATCH(Database!C176,Currecny_M!$A$1:$P$1,0),FALSE)</f>
        <v>1225.6423200000002</v>
      </c>
      <c r="N176" s="6" t="str">
        <f>VLOOKUP(B176,Master!$A$2:$C$11,3,FALSE)</f>
        <v>CAD</v>
      </c>
      <c r="O176" s="6" t="str">
        <f>VLOOKUP(B176,Master!$A$2:$C$11,2,FALSE)</f>
        <v>America</v>
      </c>
      <c r="P176" s="6"/>
      <c r="Q176" s="39" t="str">
        <f>VLOOKUP(D176,GL_Master!$A$1:$D$80,2,FALSE)</f>
        <v>BS</v>
      </c>
      <c r="R176" s="39" t="str">
        <f>VLOOKUP(D176,GL_Master!$A$1:$D$80,3,FALSE)</f>
        <v>Gross Block</v>
      </c>
      <c r="S176" s="39" t="str">
        <f>VLOOKUP(D176,GL_Master!$A$1:$D$80,4,FALSE)</f>
        <v>Tangible Fixed assets</v>
      </c>
    </row>
    <row r="177" spans="1:19" x14ac:dyDescent="0.25">
      <c r="A177" s="39" t="s">
        <v>262</v>
      </c>
      <c r="B177" s="39" t="s">
        <v>249</v>
      </c>
      <c r="C177" s="7">
        <v>43983</v>
      </c>
      <c r="D177" s="39" t="s">
        <v>65</v>
      </c>
      <c r="E177" s="39">
        <v>-13381</v>
      </c>
      <c r="F177" s="82">
        <f t="shared" si="6"/>
        <v>-13.381</v>
      </c>
      <c r="G177" s="39">
        <f>VLOOKUP(N177,Currecny_M!$A$1:$P$10,2,FALSE)</f>
        <v>54</v>
      </c>
      <c r="H177" s="39">
        <f>MATCH(C177,Currecny_M!$A$1:$P$1,0)</f>
        <v>4</v>
      </c>
      <c r="I177" s="39">
        <f>VLOOKUP(N177,Currecny_M!$A$1:$P$10,MATCH(Database!C177,Currecny_M!$A$1:$P$1,0),FALSE)</f>
        <v>55.09</v>
      </c>
      <c r="J177" s="82">
        <f t="shared" si="7"/>
        <v>-737.15929000000006</v>
      </c>
      <c r="K177" s="39">
        <f>VLOOKUP('Cover page'!$B$6,Currecny_M!$A$1:$P$10,MATCH(Database!C177,Currecny_M!$A$1:$P$1,0),FALSE)</f>
        <v>1</v>
      </c>
      <c r="L177" s="82">
        <f t="shared" si="8"/>
        <v>-737.15929000000006</v>
      </c>
      <c r="M177" s="82">
        <f>((E177/$F$1)*VLOOKUP(N177,Currecny_M!$A$1:$P$10,MATCH(Database!C177,Currecny_M!$A$1:$P$1,0),FALSE))/VLOOKUP('Cover page'!$B$6,Currecny_M!$A$1:$P$10,MATCH(Database!C177,Currecny_M!$A$1:$P$1,0),FALSE)</f>
        <v>-737.15929000000006</v>
      </c>
      <c r="N177" s="6" t="str">
        <f>VLOOKUP(B177,Master!$A$2:$C$11,3,FALSE)</f>
        <v>CAD</v>
      </c>
      <c r="O177" s="6" t="str">
        <f>VLOOKUP(B177,Master!$A$2:$C$11,2,FALSE)</f>
        <v>America</v>
      </c>
      <c r="P177" s="6"/>
      <c r="Q177" s="39" t="str">
        <f>VLOOKUP(D177,GL_Master!$A$1:$D$80,2,FALSE)</f>
        <v>BS</v>
      </c>
      <c r="R177" s="39" t="str">
        <f>VLOOKUP(D177,GL_Master!$A$1:$D$80,3,FALSE)</f>
        <v>Accumulated Depreciation</v>
      </c>
      <c r="S177" s="39" t="str">
        <f>VLOOKUP(D177,GL_Master!$A$1:$D$80,4,FALSE)</f>
        <v>Accumulated Depreciation</v>
      </c>
    </row>
    <row r="178" spans="1:19" x14ac:dyDescent="0.25">
      <c r="A178" s="39" t="s">
        <v>262</v>
      </c>
      <c r="B178" s="39" t="s">
        <v>249</v>
      </c>
      <c r="C178" s="7">
        <v>43983</v>
      </c>
      <c r="D178" s="39" t="s">
        <v>66</v>
      </c>
      <c r="E178" s="39">
        <v>11872</v>
      </c>
      <c r="F178" s="82">
        <f t="shared" si="6"/>
        <v>11.872</v>
      </c>
      <c r="G178" s="39">
        <f>VLOOKUP(N178,Currecny_M!$A$1:$P$10,2,FALSE)</f>
        <v>54</v>
      </c>
      <c r="H178" s="39">
        <f>MATCH(C178,Currecny_M!$A$1:$P$1,0)</f>
        <v>4</v>
      </c>
      <c r="I178" s="39">
        <f>VLOOKUP(N178,Currecny_M!$A$1:$P$10,MATCH(Database!C178,Currecny_M!$A$1:$P$1,0),FALSE)</f>
        <v>55.09</v>
      </c>
      <c r="J178" s="82">
        <f t="shared" si="7"/>
        <v>654.02848000000006</v>
      </c>
      <c r="K178" s="39">
        <f>VLOOKUP('Cover page'!$B$6,Currecny_M!$A$1:$P$10,MATCH(Database!C178,Currecny_M!$A$1:$P$1,0),FALSE)</f>
        <v>1</v>
      </c>
      <c r="L178" s="82">
        <f t="shared" si="8"/>
        <v>654.02848000000006</v>
      </c>
      <c r="M178" s="82">
        <f>((E178/$F$1)*VLOOKUP(N178,Currecny_M!$A$1:$P$10,MATCH(Database!C178,Currecny_M!$A$1:$P$1,0),FALSE))/VLOOKUP('Cover page'!$B$6,Currecny_M!$A$1:$P$10,MATCH(Database!C178,Currecny_M!$A$1:$P$1,0),FALSE)</f>
        <v>654.02848000000006</v>
      </c>
      <c r="N178" s="6" t="str">
        <f>VLOOKUP(B178,Master!$A$2:$C$11,3,FALSE)</f>
        <v>CAD</v>
      </c>
      <c r="O178" s="6" t="str">
        <f>VLOOKUP(B178,Master!$A$2:$C$11,2,FALSE)</f>
        <v>America</v>
      </c>
      <c r="P178" s="6"/>
      <c r="Q178" s="39" t="str">
        <f>VLOOKUP(D178,GL_Master!$A$1:$D$80,2,FALSE)</f>
        <v>BS</v>
      </c>
      <c r="R178" s="39" t="str">
        <f>VLOOKUP(D178,GL_Master!$A$1:$D$80,3,FALSE)</f>
        <v>Gross Block</v>
      </c>
      <c r="S178" s="39" t="str">
        <f>VLOOKUP(D178,GL_Master!$A$1:$D$80,4,FALSE)</f>
        <v>Tangible Fixed assets</v>
      </c>
    </row>
    <row r="179" spans="1:19" x14ac:dyDescent="0.25">
      <c r="A179" s="39" t="s">
        <v>262</v>
      </c>
      <c r="B179" s="39" t="s">
        <v>249</v>
      </c>
      <c r="C179" s="7">
        <v>43983</v>
      </c>
      <c r="D179" s="39" t="s">
        <v>67</v>
      </c>
      <c r="E179" s="39">
        <v>4260</v>
      </c>
      <c r="F179" s="82">
        <f t="shared" si="6"/>
        <v>4.26</v>
      </c>
      <c r="G179" s="39">
        <f>VLOOKUP(N179,Currecny_M!$A$1:$P$10,2,FALSE)</f>
        <v>54</v>
      </c>
      <c r="H179" s="39">
        <f>MATCH(C179,Currecny_M!$A$1:$P$1,0)</f>
        <v>4</v>
      </c>
      <c r="I179" s="39">
        <f>VLOOKUP(N179,Currecny_M!$A$1:$P$10,MATCH(Database!C179,Currecny_M!$A$1:$P$1,0),FALSE)</f>
        <v>55.09</v>
      </c>
      <c r="J179" s="82">
        <f t="shared" si="7"/>
        <v>234.68340000000001</v>
      </c>
      <c r="K179" s="39">
        <f>VLOOKUP('Cover page'!$B$6,Currecny_M!$A$1:$P$10,MATCH(Database!C179,Currecny_M!$A$1:$P$1,0),FALSE)</f>
        <v>1</v>
      </c>
      <c r="L179" s="82">
        <f t="shared" si="8"/>
        <v>234.68340000000001</v>
      </c>
      <c r="M179" s="82">
        <f>((E179/$F$1)*VLOOKUP(N179,Currecny_M!$A$1:$P$10,MATCH(Database!C179,Currecny_M!$A$1:$P$1,0),FALSE))/VLOOKUP('Cover page'!$B$6,Currecny_M!$A$1:$P$10,MATCH(Database!C179,Currecny_M!$A$1:$P$1,0),FALSE)</f>
        <v>234.68340000000001</v>
      </c>
      <c r="N179" s="6" t="str">
        <f>VLOOKUP(B179,Master!$A$2:$C$11,3,FALSE)</f>
        <v>CAD</v>
      </c>
      <c r="O179" s="6" t="str">
        <f>VLOOKUP(B179,Master!$A$2:$C$11,2,FALSE)</f>
        <v>America</v>
      </c>
      <c r="P179" s="6"/>
      <c r="Q179" s="39" t="str">
        <f>VLOOKUP(D179,GL_Master!$A$1:$D$80,2,FALSE)</f>
        <v>BS</v>
      </c>
      <c r="R179" s="39" t="str">
        <f>VLOOKUP(D179,GL_Master!$A$1:$D$80,3,FALSE)</f>
        <v>Gross Block</v>
      </c>
      <c r="S179" s="39" t="str">
        <f>VLOOKUP(D179,GL_Master!$A$1:$D$80,4,FALSE)</f>
        <v>Tangible Fixed assets</v>
      </c>
    </row>
    <row r="180" spans="1:19" x14ac:dyDescent="0.25">
      <c r="A180" s="39" t="s">
        <v>262</v>
      </c>
      <c r="B180" s="39" t="s">
        <v>249</v>
      </c>
      <c r="C180" s="7">
        <v>43983</v>
      </c>
      <c r="D180" s="39" t="s">
        <v>68</v>
      </c>
      <c r="E180" s="39">
        <v>-3900</v>
      </c>
      <c r="F180" s="82">
        <f t="shared" si="6"/>
        <v>-3.9</v>
      </c>
      <c r="G180" s="39">
        <f>VLOOKUP(N180,Currecny_M!$A$1:$P$10,2,FALSE)</f>
        <v>54</v>
      </c>
      <c r="H180" s="39">
        <f>MATCH(C180,Currecny_M!$A$1:$P$1,0)</f>
        <v>4</v>
      </c>
      <c r="I180" s="39">
        <f>VLOOKUP(N180,Currecny_M!$A$1:$P$10,MATCH(Database!C180,Currecny_M!$A$1:$P$1,0),FALSE)</f>
        <v>55.09</v>
      </c>
      <c r="J180" s="82">
        <f t="shared" si="7"/>
        <v>-214.851</v>
      </c>
      <c r="K180" s="39">
        <f>VLOOKUP('Cover page'!$B$6,Currecny_M!$A$1:$P$10,MATCH(Database!C180,Currecny_M!$A$1:$P$1,0),FALSE)</f>
        <v>1</v>
      </c>
      <c r="L180" s="82">
        <f t="shared" si="8"/>
        <v>-214.851</v>
      </c>
      <c r="M180" s="82">
        <f>((E180/$F$1)*VLOOKUP(N180,Currecny_M!$A$1:$P$10,MATCH(Database!C180,Currecny_M!$A$1:$P$1,0),FALSE))/VLOOKUP('Cover page'!$B$6,Currecny_M!$A$1:$P$10,MATCH(Database!C180,Currecny_M!$A$1:$P$1,0),FALSE)</f>
        <v>-214.851</v>
      </c>
      <c r="N180" s="6" t="str">
        <f>VLOOKUP(B180,Master!$A$2:$C$11,3,FALSE)</f>
        <v>CAD</v>
      </c>
      <c r="O180" s="6" t="str">
        <f>VLOOKUP(B180,Master!$A$2:$C$11,2,FALSE)</f>
        <v>America</v>
      </c>
      <c r="P180" s="6"/>
      <c r="Q180" s="39" t="str">
        <f>VLOOKUP(D180,GL_Master!$A$1:$D$80,2,FALSE)</f>
        <v>BS</v>
      </c>
      <c r="R180" s="39" t="str">
        <f>VLOOKUP(D180,GL_Master!$A$1:$D$80,3,FALSE)</f>
        <v>Accumulated Depreciation</v>
      </c>
      <c r="S180" s="39" t="str">
        <f>VLOOKUP(D180,GL_Master!$A$1:$D$80,4,FALSE)</f>
        <v>Accumulated Depreciation</v>
      </c>
    </row>
    <row r="181" spans="1:19" x14ac:dyDescent="0.25">
      <c r="A181" s="39" t="s">
        <v>262</v>
      </c>
      <c r="B181" s="39" t="s">
        <v>249</v>
      </c>
      <c r="C181" s="7">
        <v>43983</v>
      </c>
      <c r="D181" s="39" t="s">
        <v>69</v>
      </c>
      <c r="E181" s="39">
        <v>7743</v>
      </c>
      <c r="F181" s="82">
        <f t="shared" si="6"/>
        <v>7.7430000000000003</v>
      </c>
      <c r="G181" s="39">
        <f>VLOOKUP(N181,Currecny_M!$A$1:$P$10,2,FALSE)</f>
        <v>54</v>
      </c>
      <c r="H181" s="39">
        <f>MATCH(C181,Currecny_M!$A$1:$P$1,0)</f>
        <v>4</v>
      </c>
      <c r="I181" s="39">
        <f>VLOOKUP(N181,Currecny_M!$A$1:$P$10,MATCH(Database!C181,Currecny_M!$A$1:$P$1,0),FALSE)</f>
        <v>55.09</v>
      </c>
      <c r="J181" s="82">
        <f t="shared" si="7"/>
        <v>426.56187000000006</v>
      </c>
      <c r="K181" s="39">
        <f>VLOOKUP('Cover page'!$B$6,Currecny_M!$A$1:$P$10,MATCH(Database!C181,Currecny_M!$A$1:$P$1,0),FALSE)</f>
        <v>1</v>
      </c>
      <c r="L181" s="82">
        <f t="shared" si="8"/>
        <v>426.56187000000006</v>
      </c>
      <c r="M181" s="82">
        <f>((E181/$F$1)*VLOOKUP(N181,Currecny_M!$A$1:$P$10,MATCH(Database!C181,Currecny_M!$A$1:$P$1,0),FALSE))/VLOOKUP('Cover page'!$B$6,Currecny_M!$A$1:$P$10,MATCH(Database!C181,Currecny_M!$A$1:$P$1,0),FALSE)</f>
        <v>426.56187000000006</v>
      </c>
      <c r="N181" s="6" t="str">
        <f>VLOOKUP(B181,Master!$A$2:$C$11,3,FALSE)</f>
        <v>CAD</v>
      </c>
      <c r="O181" s="6" t="str">
        <f>VLOOKUP(B181,Master!$A$2:$C$11,2,FALSE)</f>
        <v>America</v>
      </c>
      <c r="P181" s="6"/>
      <c r="Q181" s="39" t="str">
        <f>VLOOKUP(D181,GL_Master!$A$1:$D$80,2,FALSE)</f>
        <v>BS</v>
      </c>
      <c r="R181" s="39" t="str">
        <f>VLOOKUP(D181,GL_Master!$A$1:$D$80,3,FALSE)</f>
        <v>Gross Block</v>
      </c>
      <c r="S181" s="39" t="str">
        <f>VLOOKUP(D181,GL_Master!$A$1:$D$80,4,FALSE)</f>
        <v>Tangible Fixed assets</v>
      </c>
    </row>
    <row r="182" spans="1:19" x14ac:dyDescent="0.25">
      <c r="A182" s="39" t="s">
        <v>262</v>
      </c>
      <c r="B182" s="39" t="s">
        <v>249</v>
      </c>
      <c r="C182" s="7">
        <v>43983</v>
      </c>
      <c r="D182" s="39" t="s">
        <v>70</v>
      </c>
      <c r="E182" s="39">
        <v>-264</v>
      </c>
      <c r="F182" s="82">
        <f t="shared" si="6"/>
        <v>-0.26400000000000001</v>
      </c>
      <c r="G182" s="39">
        <f>VLOOKUP(N182,Currecny_M!$A$1:$P$10,2,FALSE)</f>
        <v>54</v>
      </c>
      <c r="H182" s="39">
        <f>MATCH(C182,Currecny_M!$A$1:$P$1,0)</f>
        <v>4</v>
      </c>
      <c r="I182" s="39">
        <f>VLOOKUP(N182,Currecny_M!$A$1:$P$10,MATCH(Database!C182,Currecny_M!$A$1:$P$1,0),FALSE)</f>
        <v>55.09</v>
      </c>
      <c r="J182" s="82">
        <f t="shared" si="7"/>
        <v>-14.543760000000002</v>
      </c>
      <c r="K182" s="39">
        <f>VLOOKUP('Cover page'!$B$6,Currecny_M!$A$1:$P$10,MATCH(Database!C182,Currecny_M!$A$1:$P$1,0),FALSE)</f>
        <v>1</v>
      </c>
      <c r="L182" s="82">
        <f t="shared" si="8"/>
        <v>-14.543760000000002</v>
      </c>
      <c r="M182" s="82">
        <f>((E182/$F$1)*VLOOKUP(N182,Currecny_M!$A$1:$P$10,MATCH(Database!C182,Currecny_M!$A$1:$P$1,0),FALSE))/VLOOKUP('Cover page'!$B$6,Currecny_M!$A$1:$P$10,MATCH(Database!C182,Currecny_M!$A$1:$P$1,0),FALSE)</f>
        <v>-14.543760000000002</v>
      </c>
      <c r="N182" s="6" t="str">
        <f>VLOOKUP(B182,Master!$A$2:$C$11,3,FALSE)</f>
        <v>CAD</v>
      </c>
      <c r="O182" s="6" t="str">
        <f>VLOOKUP(B182,Master!$A$2:$C$11,2,FALSE)</f>
        <v>America</v>
      </c>
      <c r="P182" s="6"/>
      <c r="Q182" s="39" t="str">
        <f>VLOOKUP(D182,GL_Master!$A$1:$D$80,2,FALSE)</f>
        <v>BS</v>
      </c>
      <c r="R182" s="39" t="str">
        <f>VLOOKUP(D182,GL_Master!$A$1:$D$80,3,FALSE)</f>
        <v>Accumulated Depreciation</v>
      </c>
      <c r="S182" s="39" t="str">
        <f>VLOOKUP(D182,GL_Master!$A$1:$D$80,4,FALSE)</f>
        <v>Accumulated Depreciation</v>
      </c>
    </row>
    <row r="183" spans="1:19" x14ac:dyDescent="0.25">
      <c r="A183" s="39" t="s">
        <v>262</v>
      </c>
      <c r="B183" s="39" t="s">
        <v>249</v>
      </c>
      <c r="C183" s="7">
        <v>43983</v>
      </c>
      <c r="D183" s="39" t="s">
        <v>71</v>
      </c>
      <c r="E183" s="39">
        <v>13266</v>
      </c>
      <c r="F183" s="82">
        <f t="shared" si="6"/>
        <v>13.266</v>
      </c>
      <c r="G183" s="39">
        <f>VLOOKUP(N183,Currecny_M!$A$1:$P$10,2,FALSE)</f>
        <v>54</v>
      </c>
      <c r="H183" s="39">
        <f>MATCH(C183,Currecny_M!$A$1:$P$1,0)</f>
        <v>4</v>
      </c>
      <c r="I183" s="39">
        <f>VLOOKUP(N183,Currecny_M!$A$1:$P$10,MATCH(Database!C183,Currecny_M!$A$1:$P$1,0),FALSE)</f>
        <v>55.09</v>
      </c>
      <c r="J183" s="82">
        <f t="shared" si="7"/>
        <v>730.82393999999999</v>
      </c>
      <c r="K183" s="39">
        <f>VLOOKUP('Cover page'!$B$6,Currecny_M!$A$1:$P$10,MATCH(Database!C183,Currecny_M!$A$1:$P$1,0),FALSE)</f>
        <v>1</v>
      </c>
      <c r="L183" s="82">
        <f t="shared" si="8"/>
        <v>730.82393999999999</v>
      </c>
      <c r="M183" s="82">
        <f>((E183/$F$1)*VLOOKUP(N183,Currecny_M!$A$1:$P$10,MATCH(Database!C183,Currecny_M!$A$1:$P$1,0),FALSE))/VLOOKUP('Cover page'!$B$6,Currecny_M!$A$1:$P$10,MATCH(Database!C183,Currecny_M!$A$1:$P$1,0),FALSE)</f>
        <v>730.82393999999999</v>
      </c>
      <c r="N183" s="6" t="str">
        <f>VLOOKUP(B183,Master!$A$2:$C$11,3,FALSE)</f>
        <v>CAD</v>
      </c>
      <c r="O183" s="6" t="str">
        <f>VLOOKUP(B183,Master!$A$2:$C$11,2,FALSE)</f>
        <v>America</v>
      </c>
      <c r="P183" s="6"/>
      <c r="Q183" s="39" t="str">
        <f>VLOOKUP(D183,GL_Master!$A$1:$D$80,2,FALSE)</f>
        <v>BS</v>
      </c>
      <c r="R183" s="39" t="str">
        <f>VLOOKUP(D183,GL_Master!$A$1:$D$80,3,FALSE)</f>
        <v>Gross Block</v>
      </c>
      <c r="S183" s="39" t="str">
        <f>VLOOKUP(D183,GL_Master!$A$1:$D$80,4,FALSE)</f>
        <v>Tangible Fixed assets</v>
      </c>
    </row>
    <row r="184" spans="1:19" x14ac:dyDescent="0.25">
      <c r="A184" s="39" t="s">
        <v>262</v>
      </c>
      <c r="B184" s="39" t="s">
        <v>249</v>
      </c>
      <c r="C184" s="7">
        <v>43983</v>
      </c>
      <c r="D184" s="39" t="s">
        <v>72</v>
      </c>
      <c r="E184" s="39">
        <v>112</v>
      </c>
      <c r="F184" s="82">
        <f t="shared" si="6"/>
        <v>0.112</v>
      </c>
      <c r="G184" s="39">
        <f>VLOOKUP(N184,Currecny_M!$A$1:$P$10,2,FALSE)</f>
        <v>54</v>
      </c>
      <c r="H184" s="39">
        <f>MATCH(C184,Currecny_M!$A$1:$P$1,0)</f>
        <v>4</v>
      </c>
      <c r="I184" s="39">
        <f>VLOOKUP(N184,Currecny_M!$A$1:$P$10,MATCH(Database!C184,Currecny_M!$A$1:$P$1,0),FALSE)</f>
        <v>55.09</v>
      </c>
      <c r="J184" s="82">
        <f t="shared" si="7"/>
        <v>6.1700800000000005</v>
      </c>
      <c r="K184" s="39">
        <f>VLOOKUP('Cover page'!$B$6,Currecny_M!$A$1:$P$10,MATCH(Database!C184,Currecny_M!$A$1:$P$1,0),FALSE)</f>
        <v>1</v>
      </c>
      <c r="L184" s="82">
        <f t="shared" si="8"/>
        <v>6.1700800000000005</v>
      </c>
      <c r="M184" s="82">
        <f>((E184/$F$1)*VLOOKUP(N184,Currecny_M!$A$1:$P$10,MATCH(Database!C184,Currecny_M!$A$1:$P$1,0),FALSE))/VLOOKUP('Cover page'!$B$6,Currecny_M!$A$1:$P$10,MATCH(Database!C184,Currecny_M!$A$1:$P$1,0),FALSE)</f>
        <v>6.1700800000000005</v>
      </c>
      <c r="N184" s="6" t="str">
        <f>VLOOKUP(B184,Master!$A$2:$C$11,3,FALSE)</f>
        <v>CAD</v>
      </c>
      <c r="O184" s="6" t="str">
        <f>VLOOKUP(B184,Master!$A$2:$C$11,2,FALSE)</f>
        <v>America</v>
      </c>
      <c r="P184" s="6"/>
      <c r="Q184" s="39" t="str">
        <f>VLOOKUP(D184,GL_Master!$A$1:$D$80,2,FALSE)</f>
        <v>BS</v>
      </c>
      <c r="R184" s="39" t="str">
        <f>VLOOKUP(D184,GL_Master!$A$1:$D$80,3,FALSE)</f>
        <v>Gross Block</v>
      </c>
      <c r="S184" s="39" t="str">
        <f>VLOOKUP(D184,GL_Master!$A$1:$D$80,4,FALSE)</f>
        <v>Tangible Fixed assets</v>
      </c>
    </row>
    <row r="185" spans="1:19" x14ac:dyDescent="0.25">
      <c r="A185" s="39" t="s">
        <v>262</v>
      </c>
      <c r="B185" s="39" t="s">
        <v>249</v>
      </c>
      <c r="C185" s="7">
        <v>43983</v>
      </c>
      <c r="D185" s="39" t="s">
        <v>73</v>
      </c>
      <c r="E185" s="39">
        <v>55</v>
      </c>
      <c r="F185" s="82">
        <f t="shared" si="6"/>
        <v>5.5E-2</v>
      </c>
      <c r="G185" s="39">
        <f>VLOOKUP(N185,Currecny_M!$A$1:$P$10,2,FALSE)</f>
        <v>54</v>
      </c>
      <c r="H185" s="39">
        <f>MATCH(C185,Currecny_M!$A$1:$P$1,0)</f>
        <v>4</v>
      </c>
      <c r="I185" s="39">
        <f>VLOOKUP(N185,Currecny_M!$A$1:$P$10,MATCH(Database!C185,Currecny_M!$A$1:$P$1,0),FALSE)</f>
        <v>55.09</v>
      </c>
      <c r="J185" s="82">
        <f t="shared" si="7"/>
        <v>3.0299500000000004</v>
      </c>
      <c r="K185" s="39">
        <f>VLOOKUP('Cover page'!$B$6,Currecny_M!$A$1:$P$10,MATCH(Database!C185,Currecny_M!$A$1:$P$1,0),FALSE)</f>
        <v>1</v>
      </c>
      <c r="L185" s="82">
        <f t="shared" si="8"/>
        <v>3.0299500000000004</v>
      </c>
      <c r="M185" s="82">
        <f>((E185/$F$1)*VLOOKUP(N185,Currecny_M!$A$1:$P$10,MATCH(Database!C185,Currecny_M!$A$1:$P$1,0),FALSE))/VLOOKUP('Cover page'!$B$6,Currecny_M!$A$1:$P$10,MATCH(Database!C185,Currecny_M!$A$1:$P$1,0),FALSE)</f>
        <v>3.0299500000000004</v>
      </c>
      <c r="N185" s="6" t="str">
        <f>VLOOKUP(B185,Master!$A$2:$C$11,3,FALSE)</f>
        <v>CAD</v>
      </c>
      <c r="O185" s="6" t="str">
        <f>VLOOKUP(B185,Master!$A$2:$C$11,2,FALSE)</f>
        <v>America</v>
      </c>
      <c r="P185" s="6"/>
      <c r="Q185" s="39" t="str">
        <f>VLOOKUP(D185,GL_Master!$A$1:$D$80,2,FALSE)</f>
        <v>BS</v>
      </c>
      <c r="R185" s="39" t="str">
        <f>VLOOKUP(D185,GL_Master!$A$1:$D$80,3,FALSE)</f>
        <v>Gross Block</v>
      </c>
      <c r="S185" s="39" t="str">
        <f>VLOOKUP(D185,GL_Master!$A$1:$D$80,4,FALSE)</f>
        <v>Tangible Fixed assets</v>
      </c>
    </row>
    <row r="186" spans="1:19" x14ac:dyDescent="0.25">
      <c r="A186" s="39" t="s">
        <v>262</v>
      </c>
      <c r="B186" s="39" t="s">
        <v>249</v>
      </c>
      <c r="C186" s="7">
        <v>43983</v>
      </c>
      <c r="D186" s="39" t="s">
        <v>74</v>
      </c>
      <c r="E186" s="39">
        <v>-13094</v>
      </c>
      <c r="F186" s="82">
        <f t="shared" si="6"/>
        <v>-13.093999999999999</v>
      </c>
      <c r="G186" s="39">
        <f>VLOOKUP(N186,Currecny_M!$A$1:$P$10,2,FALSE)</f>
        <v>54</v>
      </c>
      <c r="H186" s="39">
        <f>MATCH(C186,Currecny_M!$A$1:$P$1,0)</f>
        <v>4</v>
      </c>
      <c r="I186" s="39">
        <f>VLOOKUP(N186,Currecny_M!$A$1:$P$10,MATCH(Database!C186,Currecny_M!$A$1:$P$1,0),FALSE)</f>
        <v>55.09</v>
      </c>
      <c r="J186" s="82">
        <f t="shared" si="7"/>
        <v>-721.34846000000005</v>
      </c>
      <c r="K186" s="39">
        <f>VLOOKUP('Cover page'!$B$6,Currecny_M!$A$1:$P$10,MATCH(Database!C186,Currecny_M!$A$1:$P$1,0),FALSE)</f>
        <v>1</v>
      </c>
      <c r="L186" s="82">
        <f t="shared" si="8"/>
        <v>-721.34846000000005</v>
      </c>
      <c r="M186" s="82">
        <f>((E186/$F$1)*VLOOKUP(N186,Currecny_M!$A$1:$P$10,MATCH(Database!C186,Currecny_M!$A$1:$P$1,0),FALSE))/VLOOKUP('Cover page'!$B$6,Currecny_M!$A$1:$P$10,MATCH(Database!C186,Currecny_M!$A$1:$P$1,0),FALSE)</f>
        <v>-721.34846000000005</v>
      </c>
      <c r="N186" s="6" t="str">
        <f>VLOOKUP(B186,Master!$A$2:$C$11,3,FALSE)</f>
        <v>CAD</v>
      </c>
      <c r="O186" s="6" t="str">
        <f>VLOOKUP(B186,Master!$A$2:$C$11,2,FALSE)</f>
        <v>America</v>
      </c>
      <c r="P186" s="6"/>
      <c r="Q186" s="39" t="str">
        <f>VLOOKUP(D186,GL_Master!$A$1:$D$80,2,FALSE)</f>
        <v>BS</v>
      </c>
      <c r="R186" s="39" t="str">
        <f>VLOOKUP(D186,GL_Master!$A$1:$D$80,3,FALSE)</f>
        <v>Accumulated Depreciation</v>
      </c>
      <c r="S186" s="39" t="str">
        <f>VLOOKUP(D186,GL_Master!$A$1:$D$80,4,FALSE)</f>
        <v>Accumulated Depreciation</v>
      </c>
    </row>
    <row r="187" spans="1:19" x14ac:dyDescent="0.25">
      <c r="A187" s="39" t="s">
        <v>262</v>
      </c>
      <c r="B187" s="39" t="s">
        <v>249</v>
      </c>
      <c r="C187" s="7">
        <v>43983</v>
      </c>
      <c r="D187" s="39" t="s">
        <v>21</v>
      </c>
      <c r="E187" s="39">
        <v>1089</v>
      </c>
      <c r="F187" s="82">
        <f t="shared" si="6"/>
        <v>1.089</v>
      </c>
      <c r="G187" s="39">
        <f>VLOOKUP(N187,Currecny_M!$A$1:$P$10,2,FALSE)</f>
        <v>54</v>
      </c>
      <c r="H187" s="39">
        <f>MATCH(C187,Currecny_M!$A$1:$P$1,0)</f>
        <v>4</v>
      </c>
      <c r="I187" s="39">
        <f>VLOOKUP(N187,Currecny_M!$A$1:$P$10,MATCH(Database!C187,Currecny_M!$A$1:$P$1,0),FALSE)</f>
        <v>55.09</v>
      </c>
      <c r="J187" s="82">
        <f t="shared" si="7"/>
        <v>59.993010000000005</v>
      </c>
      <c r="K187" s="39">
        <f>VLOOKUP('Cover page'!$B$6,Currecny_M!$A$1:$P$10,MATCH(Database!C187,Currecny_M!$A$1:$P$1,0),FALSE)</f>
        <v>1</v>
      </c>
      <c r="L187" s="82">
        <f t="shared" si="8"/>
        <v>59.993010000000005</v>
      </c>
      <c r="M187" s="82">
        <f>((E187/$F$1)*VLOOKUP(N187,Currecny_M!$A$1:$P$10,MATCH(Database!C187,Currecny_M!$A$1:$P$1,0),FALSE))/VLOOKUP('Cover page'!$B$6,Currecny_M!$A$1:$P$10,MATCH(Database!C187,Currecny_M!$A$1:$P$1,0),FALSE)</f>
        <v>59.993010000000005</v>
      </c>
      <c r="N187" s="6" t="str">
        <f>VLOOKUP(B187,Master!$A$2:$C$11,3,FALSE)</f>
        <v>CAD</v>
      </c>
      <c r="O187" s="6" t="str">
        <f>VLOOKUP(B187,Master!$A$2:$C$11,2,FALSE)</f>
        <v>America</v>
      </c>
      <c r="P187" s="6"/>
      <c r="Q187" s="39" t="str">
        <f>VLOOKUP(D187,GL_Master!$A$1:$D$80,2,FALSE)</f>
        <v>BS</v>
      </c>
      <c r="R187" s="39" t="str">
        <f>VLOOKUP(D187,GL_Master!$A$1:$D$80,3,FALSE)</f>
        <v>Gross Block</v>
      </c>
      <c r="S187" s="39" t="str">
        <f>VLOOKUP(D187,GL_Master!$A$1:$D$80,4,FALSE)</f>
        <v>Tangible Fixed assets</v>
      </c>
    </row>
    <row r="188" spans="1:19" x14ac:dyDescent="0.25">
      <c r="A188" s="39" t="s">
        <v>262</v>
      </c>
      <c r="B188" s="39" t="s">
        <v>249</v>
      </c>
      <c r="C188" s="7">
        <v>43983</v>
      </c>
      <c r="D188" s="39" t="s">
        <v>27</v>
      </c>
      <c r="E188" s="39">
        <v>2520</v>
      </c>
      <c r="F188" s="82">
        <f t="shared" si="6"/>
        <v>2.52</v>
      </c>
      <c r="G188" s="39">
        <f>VLOOKUP(N188,Currecny_M!$A$1:$P$10,2,FALSE)</f>
        <v>54</v>
      </c>
      <c r="H188" s="39">
        <f>MATCH(C188,Currecny_M!$A$1:$P$1,0)</f>
        <v>4</v>
      </c>
      <c r="I188" s="39">
        <f>VLOOKUP(N188,Currecny_M!$A$1:$P$10,MATCH(Database!C188,Currecny_M!$A$1:$P$1,0),FALSE)</f>
        <v>55.09</v>
      </c>
      <c r="J188" s="82">
        <f t="shared" si="7"/>
        <v>138.82680000000002</v>
      </c>
      <c r="K188" s="39">
        <f>VLOOKUP('Cover page'!$B$6,Currecny_M!$A$1:$P$10,MATCH(Database!C188,Currecny_M!$A$1:$P$1,0),FALSE)</f>
        <v>1</v>
      </c>
      <c r="L188" s="82">
        <f t="shared" si="8"/>
        <v>138.82680000000002</v>
      </c>
      <c r="M188" s="82">
        <f>((E188/$F$1)*VLOOKUP(N188,Currecny_M!$A$1:$P$10,MATCH(Database!C188,Currecny_M!$A$1:$P$1,0),FALSE))/VLOOKUP('Cover page'!$B$6,Currecny_M!$A$1:$P$10,MATCH(Database!C188,Currecny_M!$A$1:$P$1,0),FALSE)</f>
        <v>138.82680000000002</v>
      </c>
      <c r="N188" s="6" t="str">
        <f>VLOOKUP(B188,Master!$A$2:$C$11,3,FALSE)</f>
        <v>CAD</v>
      </c>
      <c r="O188" s="6" t="str">
        <f>VLOOKUP(B188,Master!$A$2:$C$11,2,FALSE)</f>
        <v>America</v>
      </c>
      <c r="P188" s="6"/>
      <c r="Q188" s="39" t="str">
        <f>VLOOKUP(D188,GL_Master!$A$1:$D$80,2,FALSE)</f>
        <v>BS</v>
      </c>
      <c r="R188" s="39" t="str">
        <f>VLOOKUP(D188,GL_Master!$A$1:$D$80,3,FALSE)</f>
        <v>Gross Block</v>
      </c>
      <c r="S188" s="39" t="str">
        <f>VLOOKUP(D188,GL_Master!$A$1:$D$80,4,FALSE)</f>
        <v>Tangible Fixed assets</v>
      </c>
    </row>
    <row r="189" spans="1:19" x14ac:dyDescent="0.25">
      <c r="A189" s="39" t="s">
        <v>262</v>
      </c>
      <c r="B189" s="39" t="s">
        <v>249</v>
      </c>
      <c r="C189" s="7">
        <v>43983</v>
      </c>
      <c r="D189" s="39" t="s">
        <v>75</v>
      </c>
      <c r="E189" s="39">
        <v>-53</v>
      </c>
      <c r="F189" s="82">
        <f t="shared" si="6"/>
        <v>-5.2999999999999999E-2</v>
      </c>
      <c r="G189" s="39">
        <f>VLOOKUP(N189,Currecny_M!$A$1:$P$10,2,FALSE)</f>
        <v>54</v>
      </c>
      <c r="H189" s="39">
        <f>MATCH(C189,Currecny_M!$A$1:$P$1,0)</f>
        <v>4</v>
      </c>
      <c r="I189" s="39">
        <f>VLOOKUP(N189,Currecny_M!$A$1:$P$10,MATCH(Database!C189,Currecny_M!$A$1:$P$1,0),FALSE)</f>
        <v>55.09</v>
      </c>
      <c r="J189" s="82">
        <f t="shared" si="7"/>
        <v>-2.9197700000000002</v>
      </c>
      <c r="K189" s="39">
        <f>VLOOKUP('Cover page'!$B$6,Currecny_M!$A$1:$P$10,MATCH(Database!C189,Currecny_M!$A$1:$P$1,0),FALSE)</f>
        <v>1</v>
      </c>
      <c r="L189" s="82">
        <f t="shared" si="8"/>
        <v>-2.9197700000000002</v>
      </c>
      <c r="M189" s="82">
        <f>((E189/$F$1)*VLOOKUP(N189,Currecny_M!$A$1:$P$10,MATCH(Database!C189,Currecny_M!$A$1:$P$1,0),FALSE))/VLOOKUP('Cover page'!$B$6,Currecny_M!$A$1:$P$10,MATCH(Database!C189,Currecny_M!$A$1:$P$1,0),FALSE)</f>
        <v>-2.9197700000000002</v>
      </c>
      <c r="N189" s="6" t="str">
        <f>VLOOKUP(B189,Master!$A$2:$C$11,3,FALSE)</f>
        <v>CAD</v>
      </c>
      <c r="O189" s="6" t="str">
        <f>VLOOKUP(B189,Master!$A$2:$C$11,2,FALSE)</f>
        <v>America</v>
      </c>
      <c r="P189" s="6"/>
      <c r="Q189" s="39" t="str">
        <f>VLOOKUP(D189,GL_Master!$A$1:$D$80,2,FALSE)</f>
        <v>BS</v>
      </c>
      <c r="R189" s="39" t="str">
        <f>VLOOKUP(D189,GL_Master!$A$1:$D$80,3,FALSE)</f>
        <v>Gross Block</v>
      </c>
      <c r="S189" s="39" t="str">
        <f>VLOOKUP(D189,GL_Master!$A$1:$D$80,4,FALSE)</f>
        <v>Tangible Fixed assets</v>
      </c>
    </row>
    <row r="190" spans="1:19" x14ac:dyDescent="0.25">
      <c r="A190" s="39" t="s">
        <v>262</v>
      </c>
      <c r="B190" s="39" t="s">
        <v>249</v>
      </c>
      <c r="C190" s="7">
        <v>43983</v>
      </c>
      <c r="D190" s="39" t="s">
        <v>76</v>
      </c>
      <c r="E190" s="39">
        <v>1335</v>
      </c>
      <c r="F190" s="82">
        <f t="shared" si="6"/>
        <v>1.335</v>
      </c>
      <c r="G190" s="39">
        <f>VLOOKUP(N190,Currecny_M!$A$1:$P$10,2,FALSE)</f>
        <v>54</v>
      </c>
      <c r="H190" s="39">
        <f>MATCH(C190,Currecny_M!$A$1:$P$1,0)</f>
        <v>4</v>
      </c>
      <c r="I190" s="39">
        <f>VLOOKUP(N190,Currecny_M!$A$1:$P$10,MATCH(Database!C190,Currecny_M!$A$1:$P$1,0),FALSE)</f>
        <v>55.09</v>
      </c>
      <c r="J190" s="82">
        <f t="shared" si="7"/>
        <v>73.545150000000007</v>
      </c>
      <c r="K190" s="39">
        <f>VLOOKUP('Cover page'!$B$6,Currecny_M!$A$1:$P$10,MATCH(Database!C190,Currecny_M!$A$1:$P$1,0),FALSE)</f>
        <v>1</v>
      </c>
      <c r="L190" s="82">
        <f t="shared" si="8"/>
        <v>73.545150000000007</v>
      </c>
      <c r="M190" s="82">
        <f>((E190/$F$1)*VLOOKUP(N190,Currecny_M!$A$1:$P$10,MATCH(Database!C190,Currecny_M!$A$1:$P$1,0),FALSE))/VLOOKUP('Cover page'!$B$6,Currecny_M!$A$1:$P$10,MATCH(Database!C190,Currecny_M!$A$1:$P$1,0),FALSE)</f>
        <v>73.545150000000007</v>
      </c>
      <c r="N190" s="6" t="str">
        <f>VLOOKUP(B190,Master!$A$2:$C$11,3,FALSE)</f>
        <v>CAD</v>
      </c>
      <c r="O190" s="6" t="str">
        <f>VLOOKUP(B190,Master!$A$2:$C$11,2,FALSE)</f>
        <v>America</v>
      </c>
      <c r="P190" s="6"/>
      <c r="Q190" s="39" t="str">
        <f>VLOOKUP(D190,GL_Master!$A$1:$D$80,2,FALSE)</f>
        <v>BS</v>
      </c>
      <c r="R190" s="39" t="str">
        <f>VLOOKUP(D190,GL_Master!$A$1:$D$80,3,FALSE)</f>
        <v>Inventories</v>
      </c>
      <c r="S190" s="39" t="str">
        <f>VLOOKUP(D190,GL_Master!$A$1:$D$80,4,FALSE)</f>
        <v>Inventory</v>
      </c>
    </row>
    <row r="191" spans="1:19" x14ac:dyDescent="0.25">
      <c r="A191" s="39" t="s">
        <v>262</v>
      </c>
      <c r="B191" s="39" t="s">
        <v>249</v>
      </c>
      <c r="C191" s="7">
        <v>43983</v>
      </c>
      <c r="D191" s="39" t="s">
        <v>77</v>
      </c>
      <c r="E191" s="39">
        <v>3365</v>
      </c>
      <c r="F191" s="82">
        <f t="shared" si="6"/>
        <v>3.3650000000000002</v>
      </c>
      <c r="G191" s="39">
        <f>VLOOKUP(N191,Currecny_M!$A$1:$P$10,2,FALSE)</f>
        <v>54</v>
      </c>
      <c r="H191" s="39">
        <f>MATCH(C191,Currecny_M!$A$1:$P$1,0)</f>
        <v>4</v>
      </c>
      <c r="I191" s="39">
        <f>VLOOKUP(N191,Currecny_M!$A$1:$P$10,MATCH(Database!C191,Currecny_M!$A$1:$P$1,0),FALSE)</f>
        <v>55.09</v>
      </c>
      <c r="J191" s="82">
        <f t="shared" si="7"/>
        <v>185.37785000000002</v>
      </c>
      <c r="K191" s="39">
        <f>VLOOKUP('Cover page'!$B$6,Currecny_M!$A$1:$P$10,MATCH(Database!C191,Currecny_M!$A$1:$P$1,0),FALSE)</f>
        <v>1</v>
      </c>
      <c r="L191" s="82">
        <f t="shared" si="8"/>
        <v>185.37785000000002</v>
      </c>
      <c r="M191" s="82">
        <f>((E191/$F$1)*VLOOKUP(N191,Currecny_M!$A$1:$P$10,MATCH(Database!C191,Currecny_M!$A$1:$P$1,0),FALSE))/VLOOKUP('Cover page'!$B$6,Currecny_M!$A$1:$P$10,MATCH(Database!C191,Currecny_M!$A$1:$P$1,0),FALSE)</f>
        <v>185.37785000000002</v>
      </c>
      <c r="N191" s="6" t="str">
        <f>VLOOKUP(B191,Master!$A$2:$C$11,3,FALSE)</f>
        <v>CAD</v>
      </c>
      <c r="O191" s="6" t="str">
        <f>VLOOKUP(B191,Master!$A$2:$C$11,2,FALSE)</f>
        <v>America</v>
      </c>
      <c r="P191" s="6"/>
      <c r="Q191" s="39" t="str">
        <f>VLOOKUP(D191,GL_Master!$A$1:$D$80,2,FALSE)</f>
        <v>BS</v>
      </c>
      <c r="R191" s="39" t="str">
        <f>VLOOKUP(D191,GL_Master!$A$1:$D$80,3,FALSE)</f>
        <v>Inventories</v>
      </c>
      <c r="S191" s="39" t="str">
        <f>VLOOKUP(D191,GL_Master!$A$1:$D$80,4,FALSE)</f>
        <v>Inventory</v>
      </c>
    </row>
    <row r="192" spans="1:19" x14ac:dyDescent="0.25">
      <c r="A192" s="39" t="s">
        <v>262</v>
      </c>
      <c r="B192" s="39" t="s">
        <v>249</v>
      </c>
      <c r="C192" s="7">
        <v>43983</v>
      </c>
      <c r="D192" s="39" t="s">
        <v>2</v>
      </c>
      <c r="E192" s="39">
        <v>363527</v>
      </c>
      <c r="F192" s="82">
        <f t="shared" si="6"/>
        <v>363.52699999999999</v>
      </c>
      <c r="G192" s="39">
        <f>VLOOKUP(N192,Currecny_M!$A$1:$P$10,2,FALSE)</f>
        <v>54</v>
      </c>
      <c r="H192" s="39">
        <f>MATCH(C192,Currecny_M!$A$1:$P$1,0)</f>
        <v>4</v>
      </c>
      <c r="I192" s="39">
        <f>VLOOKUP(N192,Currecny_M!$A$1:$P$10,MATCH(Database!C192,Currecny_M!$A$1:$P$1,0),FALSE)</f>
        <v>55.09</v>
      </c>
      <c r="J192" s="82">
        <f t="shared" si="7"/>
        <v>20026.702430000001</v>
      </c>
      <c r="K192" s="39">
        <f>VLOOKUP('Cover page'!$B$6,Currecny_M!$A$1:$P$10,MATCH(Database!C192,Currecny_M!$A$1:$P$1,0),FALSE)</f>
        <v>1</v>
      </c>
      <c r="L192" s="82">
        <f t="shared" si="8"/>
        <v>20026.702430000001</v>
      </c>
      <c r="M192" s="82">
        <f>((E192/$F$1)*VLOOKUP(N192,Currecny_M!$A$1:$P$10,MATCH(Database!C192,Currecny_M!$A$1:$P$1,0),FALSE))/VLOOKUP('Cover page'!$B$6,Currecny_M!$A$1:$P$10,MATCH(Database!C192,Currecny_M!$A$1:$P$1,0),FALSE)</f>
        <v>20026.702430000001</v>
      </c>
      <c r="N192" s="6" t="str">
        <f>VLOOKUP(B192,Master!$A$2:$C$11,3,FALSE)</f>
        <v>CAD</v>
      </c>
      <c r="O192" s="6" t="str">
        <f>VLOOKUP(B192,Master!$A$2:$C$11,2,FALSE)</f>
        <v>America</v>
      </c>
      <c r="P192" s="6"/>
      <c r="Q192" s="39" t="str">
        <f>VLOOKUP(D192,GL_Master!$A$1:$D$80,2,FALSE)</f>
        <v>BS</v>
      </c>
      <c r="R192" s="39" t="str">
        <f>VLOOKUP(D192,GL_Master!$A$1:$D$80,3,FALSE)</f>
        <v>Trade receivables</v>
      </c>
      <c r="S192" s="39" t="str">
        <f>VLOOKUP(D192,GL_Master!$A$1:$D$80,4,FALSE)</f>
        <v>Unsecured, considered good</v>
      </c>
    </row>
    <row r="193" spans="1:19" x14ac:dyDescent="0.25">
      <c r="A193" s="39" t="s">
        <v>262</v>
      </c>
      <c r="B193" s="39" t="s">
        <v>249</v>
      </c>
      <c r="C193" s="7">
        <v>43983</v>
      </c>
      <c r="D193" s="39" t="s">
        <v>78</v>
      </c>
      <c r="E193" s="39">
        <v>53</v>
      </c>
      <c r="F193" s="82">
        <f t="shared" si="6"/>
        <v>5.2999999999999999E-2</v>
      </c>
      <c r="G193" s="39">
        <f>VLOOKUP(N193,Currecny_M!$A$1:$P$10,2,FALSE)</f>
        <v>54</v>
      </c>
      <c r="H193" s="39">
        <f>MATCH(C193,Currecny_M!$A$1:$P$1,0)</f>
        <v>4</v>
      </c>
      <c r="I193" s="39">
        <f>VLOOKUP(N193,Currecny_M!$A$1:$P$10,MATCH(Database!C193,Currecny_M!$A$1:$P$1,0),FALSE)</f>
        <v>55.09</v>
      </c>
      <c r="J193" s="82">
        <f t="shared" si="7"/>
        <v>2.9197700000000002</v>
      </c>
      <c r="K193" s="39">
        <f>VLOOKUP('Cover page'!$B$6,Currecny_M!$A$1:$P$10,MATCH(Database!C193,Currecny_M!$A$1:$P$1,0),FALSE)</f>
        <v>1</v>
      </c>
      <c r="L193" s="82">
        <f t="shared" si="8"/>
        <v>2.9197700000000002</v>
      </c>
      <c r="M193" s="82">
        <f>((E193/$F$1)*VLOOKUP(N193,Currecny_M!$A$1:$P$10,MATCH(Database!C193,Currecny_M!$A$1:$P$1,0),FALSE))/VLOOKUP('Cover page'!$B$6,Currecny_M!$A$1:$P$10,MATCH(Database!C193,Currecny_M!$A$1:$P$1,0),FALSE)</f>
        <v>2.9197700000000002</v>
      </c>
      <c r="N193" s="6" t="str">
        <f>VLOOKUP(B193,Master!$A$2:$C$11,3,FALSE)</f>
        <v>CAD</v>
      </c>
      <c r="O193" s="6" t="str">
        <f>VLOOKUP(B193,Master!$A$2:$C$11,2,FALSE)</f>
        <v>America</v>
      </c>
      <c r="P193" s="6"/>
      <c r="Q193" s="39" t="str">
        <f>VLOOKUP(D193,GL_Master!$A$1:$D$80,2,FALSE)</f>
        <v>BS</v>
      </c>
      <c r="R193" s="39" t="str">
        <f>VLOOKUP(D193,GL_Master!$A$1:$D$80,3,FALSE)</f>
        <v>Cash &amp; Bank Balances</v>
      </c>
      <c r="S193" s="39" t="str">
        <f>VLOOKUP(D193,GL_Master!$A$1:$D$80,4,FALSE)</f>
        <v>Cash In hand</v>
      </c>
    </row>
    <row r="194" spans="1:19" x14ac:dyDescent="0.25">
      <c r="A194" s="39" t="s">
        <v>262</v>
      </c>
      <c r="B194" s="39" t="s">
        <v>249</v>
      </c>
      <c r="C194" s="7">
        <v>43983</v>
      </c>
      <c r="D194" s="39" t="s">
        <v>79</v>
      </c>
      <c r="E194" s="39">
        <v>-13741</v>
      </c>
      <c r="F194" s="82">
        <f t="shared" si="6"/>
        <v>-13.741</v>
      </c>
      <c r="G194" s="39">
        <f>VLOOKUP(N194,Currecny_M!$A$1:$P$10,2,FALSE)</f>
        <v>54</v>
      </c>
      <c r="H194" s="39">
        <f>MATCH(C194,Currecny_M!$A$1:$P$1,0)</f>
        <v>4</v>
      </c>
      <c r="I194" s="39">
        <f>VLOOKUP(N194,Currecny_M!$A$1:$P$10,MATCH(Database!C194,Currecny_M!$A$1:$P$1,0),FALSE)</f>
        <v>55.09</v>
      </c>
      <c r="J194" s="82">
        <f t="shared" si="7"/>
        <v>-756.99169000000006</v>
      </c>
      <c r="K194" s="39">
        <f>VLOOKUP('Cover page'!$B$6,Currecny_M!$A$1:$P$10,MATCH(Database!C194,Currecny_M!$A$1:$P$1,0),FALSE)</f>
        <v>1</v>
      </c>
      <c r="L194" s="82">
        <f t="shared" si="8"/>
        <v>-756.99169000000006</v>
      </c>
      <c r="M194" s="82">
        <f>((E194/$F$1)*VLOOKUP(N194,Currecny_M!$A$1:$P$10,MATCH(Database!C194,Currecny_M!$A$1:$P$1,0),FALSE))/VLOOKUP('Cover page'!$B$6,Currecny_M!$A$1:$P$10,MATCH(Database!C194,Currecny_M!$A$1:$P$1,0),FALSE)</f>
        <v>-756.99169000000006</v>
      </c>
      <c r="N194" s="6" t="str">
        <f>VLOOKUP(B194,Master!$A$2:$C$11,3,FALSE)</f>
        <v>CAD</v>
      </c>
      <c r="O194" s="6" t="str">
        <f>VLOOKUP(B194,Master!$A$2:$C$11,2,FALSE)</f>
        <v>America</v>
      </c>
      <c r="P194" s="6"/>
      <c r="Q194" s="39" t="str">
        <f>VLOOKUP(D194,GL_Master!$A$1:$D$80,2,FALSE)</f>
        <v>BS</v>
      </c>
      <c r="R194" s="39" t="str">
        <f>VLOOKUP(D194,GL_Master!$A$1:$D$80,3,FALSE)</f>
        <v>Loan Fund</v>
      </c>
      <c r="S194" s="39" t="str">
        <f>VLOOKUP(D194,GL_Master!$A$1:$D$80,4,FALSE)</f>
        <v>Term Loan</v>
      </c>
    </row>
    <row r="195" spans="1:19" x14ac:dyDescent="0.25">
      <c r="A195" s="39" t="s">
        <v>262</v>
      </c>
      <c r="B195" s="39" t="s">
        <v>249</v>
      </c>
      <c r="C195" s="7">
        <v>43983</v>
      </c>
      <c r="D195" s="39" t="s">
        <v>80</v>
      </c>
      <c r="E195" s="39">
        <v>381</v>
      </c>
      <c r="F195" s="82">
        <f t="shared" si="6"/>
        <v>0.38100000000000001</v>
      </c>
      <c r="G195" s="39">
        <f>VLOOKUP(N195,Currecny_M!$A$1:$P$10,2,FALSE)</f>
        <v>54</v>
      </c>
      <c r="H195" s="39">
        <f>MATCH(C195,Currecny_M!$A$1:$P$1,0)</f>
        <v>4</v>
      </c>
      <c r="I195" s="39">
        <f>VLOOKUP(N195,Currecny_M!$A$1:$P$10,MATCH(Database!C195,Currecny_M!$A$1:$P$1,0),FALSE)</f>
        <v>55.09</v>
      </c>
      <c r="J195" s="82">
        <f t="shared" si="7"/>
        <v>20.98929</v>
      </c>
      <c r="K195" s="39">
        <f>VLOOKUP('Cover page'!$B$6,Currecny_M!$A$1:$P$10,MATCH(Database!C195,Currecny_M!$A$1:$P$1,0),FALSE)</f>
        <v>1</v>
      </c>
      <c r="L195" s="82">
        <f t="shared" si="8"/>
        <v>20.98929</v>
      </c>
      <c r="M195" s="82">
        <f>((E195/$F$1)*VLOOKUP(N195,Currecny_M!$A$1:$P$10,MATCH(Database!C195,Currecny_M!$A$1:$P$1,0),FALSE))/VLOOKUP('Cover page'!$B$6,Currecny_M!$A$1:$P$10,MATCH(Database!C195,Currecny_M!$A$1:$P$1,0),FALSE)</f>
        <v>20.98929</v>
      </c>
      <c r="N195" s="6" t="str">
        <f>VLOOKUP(B195,Master!$A$2:$C$11,3,FALSE)</f>
        <v>CAD</v>
      </c>
      <c r="O195" s="6" t="str">
        <f>VLOOKUP(B195,Master!$A$2:$C$11,2,FALSE)</f>
        <v>America</v>
      </c>
      <c r="P195" s="6"/>
      <c r="Q195" s="39" t="str">
        <f>VLOOKUP(D195,GL_Master!$A$1:$D$80,2,FALSE)</f>
        <v>BS</v>
      </c>
      <c r="R195" s="39" t="str">
        <f>VLOOKUP(D195,GL_Master!$A$1:$D$80,3,FALSE)</f>
        <v>Cash &amp; Bank Balances</v>
      </c>
      <c r="S195" s="39" t="str">
        <f>VLOOKUP(D195,GL_Master!$A$1:$D$80,4,FALSE)</f>
        <v xml:space="preserve">      On Current Accounts</v>
      </c>
    </row>
    <row r="196" spans="1:19" x14ac:dyDescent="0.25">
      <c r="A196" s="39" t="s">
        <v>262</v>
      </c>
      <c r="B196" s="39" t="s">
        <v>249</v>
      </c>
      <c r="C196" s="7">
        <v>43983</v>
      </c>
      <c r="D196" s="39" t="s">
        <v>81</v>
      </c>
      <c r="E196" s="39">
        <v>27179</v>
      </c>
      <c r="F196" s="82">
        <f t="shared" ref="F196:F259" si="9">E196/$F$1</f>
        <v>27.178999999999998</v>
      </c>
      <c r="G196" s="39">
        <f>VLOOKUP(N196,Currecny_M!$A$1:$P$10,2,FALSE)</f>
        <v>54</v>
      </c>
      <c r="H196" s="39">
        <f>MATCH(C196,Currecny_M!$A$1:$P$1,0)</f>
        <v>4</v>
      </c>
      <c r="I196" s="39">
        <f>VLOOKUP(N196,Currecny_M!$A$1:$P$10,MATCH(Database!C196,Currecny_M!$A$1:$P$1,0),FALSE)</f>
        <v>55.09</v>
      </c>
      <c r="J196" s="82">
        <f t="shared" ref="J196:J259" si="10">F196*I196</f>
        <v>1497.2911100000001</v>
      </c>
      <c r="K196" s="39">
        <f>VLOOKUP('Cover page'!$B$6,Currecny_M!$A$1:$P$10,MATCH(Database!C196,Currecny_M!$A$1:$P$1,0),FALSE)</f>
        <v>1</v>
      </c>
      <c r="L196" s="82">
        <f t="shared" ref="L196:L259" si="11">J196/K196</f>
        <v>1497.2911100000001</v>
      </c>
      <c r="M196" s="82">
        <f>((E196/$F$1)*VLOOKUP(N196,Currecny_M!$A$1:$P$10,MATCH(Database!C196,Currecny_M!$A$1:$P$1,0),FALSE))/VLOOKUP('Cover page'!$B$6,Currecny_M!$A$1:$P$10,MATCH(Database!C196,Currecny_M!$A$1:$P$1,0),FALSE)</f>
        <v>1497.2911100000001</v>
      </c>
      <c r="N196" s="6" t="str">
        <f>VLOOKUP(B196,Master!$A$2:$C$11,3,FALSE)</f>
        <v>CAD</v>
      </c>
      <c r="O196" s="6" t="str">
        <f>VLOOKUP(B196,Master!$A$2:$C$11,2,FALSE)</f>
        <v>America</v>
      </c>
      <c r="P196" s="6"/>
      <c r="Q196" s="39" t="str">
        <f>VLOOKUP(D196,GL_Master!$A$1:$D$80,2,FALSE)</f>
        <v>BS</v>
      </c>
      <c r="R196" s="39" t="str">
        <f>VLOOKUP(D196,GL_Master!$A$1:$D$80,3,FALSE)</f>
        <v>Other Current Assets</v>
      </c>
      <c r="S196" s="39" t="str">
        <f>VLOOKUP(D196,GL_Master!$A$1:$D$80,4,FALSE)</f>
        <v>Advance tax recoverable (net of provision )</v>
      </c>
    </row>
    <row r="197" spans="1:19" x14ac:dyDescent="0.25">
      <c r="A197" s="39" t="s">
        <v>262</v>
      </c>
      <c r="B197" s="39" t="s">
        <v>249</v>
      </c>
      <c r="C197" s="7">
        <v>43983</v>
      </c>
      <c r="D197" s="39" t="s">
        <v>19</v>
      </c>
      <c r="E197" s="39">
        <v>285</v>
      </c>
      <c r="F197" s="82">
        <f t="shared" si="9"/>
        <v>0.28499999999999998</v>
      </c>
      <c r="G197" s="39">
        <f>VLOOKUP(N197,Currecny_M!$A$1:$P$10,2,FALSE)</f>
        <v>54</v>
      </c>
      <c r="H197" s="39">
        <f>MATCH(C197,Currecny_M!$A$1:$P$1,0)</f>
        <v>4</v>
      </c>
      <c r="I197" s="39">
        <f>VLOOKUP(N197,Currecny_M!$A$1:$P$10,MATCH(Database!C197,Currecny_M!$A$1:$P$1,0),FALSE)</f>
        <v>55.09</v>
      </c>
      <c r="J197" s="82">
        <f t="shared" si="10"/>
        <v>15.70065</v>
      </c>
      <c r="K197" s="39">
        <f>VLOOKUP('Cover page'!$B$6,Currecny_M!$A$1:$P$10,MATCH(Database!C197,Currecny_M!$A$1:$P$1,0),FALSE)</f>
        <v>1</v>
      </c>
      <c r="L197" s="82">
        <f t="shared" si="11"/>
        <v>15.70065</v>
      </c>
      <c r="M197" s="82">
        <f>((E197/$F$1)*VLOOKUP(N197,Currecny_M!$A$1:$P$10,MATCH(Database!C197,Currecny_M!$A$1:$P$1,0),FALSE))/VLOOKUP('Cover page'!$B$6,Currecny_M!$A$1:$P$10,MATCH(Database!C197,Currecny_M!$A$1:$P$1,0),FALSE)</f>
        <v>15.70065</v>
      </c>
      <c r="N197" s="6" t="str">
        <f>VLOOKUP(B197,Master!$A$2:$C$11,3,FALSE)</f>
        <v>CAD</v>
      </c>
      <c r="O197" s="6" t="str">
        <f>VLOOKUP(B197,Master!$A$2:$C$11,2,FALSE)</f>
        <v>America</v>
      </c>
      <c r="P197" s="6"/>
      <c r="Q197" s="39" t="str">
        <f>VLOOKUP(D197,GL_Master!$A$1:$D$80,2,FALSE)</f>
        <v>BS</v>
      </c>
      <c r="R197" s="39" t="str">
        <f>VLOOKUP(D197,GL_Master!$A$1:$D$80,3,FALSE)</f>
        <v>Short-term loan and advances</v>
      </c>
      <c r="S197" s="39" t="str">
        <f>VLOOKUP(D197,GL_Master!$A$1:$D$80,4,FALSE)</f>
        <v>Prepaid expenses</v>
      </c>
    </row>
    <row r="198" spans="1:19" x14ac:dyDescent="0.25">
      <c r="A198" s="39" t="s">
        <v>262</v>
      </c>
      <c r="B198" s="39" t="s">
        <v>249</v>
      </c>
      <c r="C198" s="7">
        <v>43983</v>
      </c>
      <c r="D198" s="39" t="s">
        <v>82</v>
      </c>
      <c r="E198" s="39">
        <v>3052</v>
      </c>
      <c r="F198" s="82">
        <f t="shared" si="9"/>
        <v>3.052</v>
      </c>
      <c r="G198" s="39">
        <f>VLOOKUP(N198,Currecny_M!$A$1:$P$10,2,FALSE)</f>
        <v>54</v>
      </c>
      <c r="H198" s="39">
        <f>MATCH(C198,Currecny_M!$A$1:$P$1,0)</f>
        <v>4</v>
      </c>
      <c r="I198" s="39">
        <f>VLOOKUP(N198,Currecny_M!$A$1:$P$10,MATCH(Database!C198,Currecny_M!$A$1:$P$1,0),FALSE)</f>
        <v>55.09</v>
      </c>
      <c r="J198" s="82">
        <f t="shared" si="10"/>
        <v>168.13468</v>
      </c>
      <c r="K198" s="39">
        <f>VLOOKUP('Cover page'!$B$6,Currecny_M!$A$1:$P$10,MATCH(Database!C198,Currecny_M!$A$1:$P$1,0),FALSE)</f>
        <v>1</v>
      </c>
      <c r="L198" s="82">
        <f t="shared" si="11"/>
        <v>168.13468</v>
      </c>
      <c r="M198" s="82">
        <f>((E198/$F$1)*VLOOKUP(N198,Currecny_M!$A$1:$P$10,MATCH(Database!C198,Currecny_M!$A$1:$P$1,0),FALSE))/VLOOKUP('Cover page'!$B$6,Currecny_M!$A$1:$P$10,MATCH(Database!C198,Currecny_M!$A$1:$P$1,0),FALSE)</f>
        <v>168.13468</v>
      </c>
      <c r="N198" s="6" t="str">
        <f>VLOOKUP(B198,Master!$A$2:$C$11,3,FALSE)</f>
        <v>CAD</v>
      </c>
      <c r="O198" s="6" t="str">
        <f>VLOOKUP(B198,Master!$A$2:$C$11,2,FALSE)</f>
        <v>America</v>
      </c>
      <c r="P198" s="6"/>
      <c r="Q198" s="39" t="str">
        <f>VLOOKUP(D198,GL_Master!$A$1:$D$80,2,FALSE)</f>
        <v>BS</v>
      </c>
      <c r="R198" s="39" t="str">
        <f>VLOOKUP(D198,GL_Master!$A$1:$D$80,3,FALSE)</f>
        <v>Short-term loan and advances</v>
      </c>
      <c r="S198" s="39" t="str">
        <f>VLOOKUP(D198,GL_Master!$A$1:$D$80,4,FALSE)</f>
        <v>Advance to vendor/employees</v>
      </c>
    </row>
    <row r="199" spans="1:19" x14ac:dyDescent="0.25">
      <c r="A199" s="39" t="s">
        <v>262</v>
      </c>
      <c r="B199" s="39" t="s">
        <v>249</v>
      </c>
      <c r="C199" s="7">
        <v>43983</v>
      </c>
      <c r="D199" s="39" t="s">
        <v>83</v>
      </c>
      <c r="E199" s="39">
        <v>1960</v>
      </c>
      <c r="F199" s="82">
        <f t="shared" si="9"/>
        <v>1.96</v>
      </c>
      <c r="G199" s="39">
        <f>VLOOKUP(N199,Currecny_M!$A$1:$P$10,2,FALSE)</f>
        <v>54</v>
      </c>
      <c r="H199" s="39">
        <f>MATCH(C199,Currecny_M!$A$1:$P$1,0)</f>
        <v>4</v>
      </c>
      <c r="I199" s="39">
        <f>VLOOKUP(N199,Currecny_M!$A$1:$P$10,MATCH(Database!C199,Currecny_M!$A$1:$P$1,0),FALSE)</f>
        <v>55.09</v>
      </c>
      <c r="J199" s="82">
        <f t="shared" si="10"/>
        <v>107.9764</v>
      </c>
      <c r="K199" s="39">
        <f>VLOOKUP('Cover page'!$B$6,Currecny_M!$A$1:$P$10,MATCH(Database!C199,Currecny_M!$A$1:$P$1,0),FALSE)</f>
        <v>1</v>
      </c>
      <c r="L199" s="82">
        <f t="shared" si="11"/>
        <v>107.9764</v>
      </c>
      <c r="M199" s="82">
        <f>((E199/$F$1)*VLOOKUP(N199,Currecny_M!$A$1:$P$10,MATCH(Database!C199,Currecny_M!$A$1:$P$1,0),FALSE))/VLOOKUP('Cover page'!$B$6,Currecny_M!$A$1:$P$10,MATCH(Database!C199,Currecny_M!$A$1:$P$1,0),FALSE)</f>
        <v>107.9764</v>
      </c>
      <c r="N199" s="6" t="str">
        <f>VLOOKUP(B199,Master!$A$2:$C$11,3,FALSE)</f>
        <v>CAD</v>
      </c>
      <c r="O199" s="6" t="str">
        <f>VLOOKUP(B199,Master!$A$2:$C$11,2,FALSE)</f>
        <v>America</v>
      </c>
      <c r="P199" s="6"/>
      <c r="Q199" s="39" t="str">
        <f>VLOOKUP(D199,GL_Master!$A$1:$D$80,2,FALSE)</f>
        <v>BS</v>
      </c>
      <c r="R199" s="39" t="str">
        <f>VLOOKUP(D199,GL_Master!$A$1:$D$80,3,FALSE)</f>
        <v>Other Current Assets</v>
      </c>
      <c r="S199" s="39" t="str">
        <f>VLOOKUP(D199,GL_Master!$A$1:$D$80,4,FALSE)</f>
        <v>Security deposits ( Unsecured, considered good)</v>
      </c>
    </row>
    <row r="200" spans="1:19" x14ac:dyDescent="0.25">
      <c r="A200" s="39" t="s">
        <v>262</v>
      </c>
      <c r="B200" s="39" t="s">
        <v>249</v>
      </c>
      <c r="C200" s="7">
        <v>43983</v>
      </c>
      <c r="D200" s="39" t="s">
        <v>246</v>
      </c>
      <c r="E200" s="39">
        <v>-227409</v>
      </c>
      <c r="F200" s="82">
        <f t="shared" si="9"/>
        <v>-227.40899999999999</v>
      </c>
      <c r="G200" s="39">
        <f>VLOOKUP(N200,Currecny_M!$A$1:$P$10,2,FALSE)</f>
        <v>54</v>
      </c>
      <c r="H200" s="39">
        <f>MATCH(C200,Currecny_M!$A$1:$P$1,0)</f>
        <v>4</v>
      </c>
      <c r="I200" s="39">
        <f>VLOOKUP(N200,Currecny_M!$A$1:$P$10,MATCH(Database!C200,Currecny_M!$A$1:$P$1,0),FALSE)</f>
        <v>55.09</v>
      </c>
      <c r="J200" s="82">
        <f t="shared" si="10"/>
        <v>-12527.961810000001</v>
      </c>
      <c r="K200" s="39">
        <f>VLOOKUP('Cover page'!$B$6,Currecny_M!$A$1:$P$10,MATCH(Database!C200,Currecny_M!$A$1:$P$1,0),FALSE)</f>
        <v>1</v>
      </c>
      <c r="L200" s="82">
        <f t="shared" si="11"/>
        <v>-12527.961810000001</v>
      </c>
      <c r="M200" s="82">
        <f>((E200/$F$1)*VLOOKUP(N200,Currecny_M!$A$1:$P$10,MATCH(Database!C200,Currecny_M!$A$1:$P$1,0),FALSE))/VLOOKUP('Cover page'!$B$6,Currecny_M!$A$1:$P$10,MATCH(Database!C200,Currecny_M!$A$1:$P$1,0),FALSE)</f>
        <v>-12527.961810000001</v>
      </c>
      <c r="N200" s="6" t="str">
        <f>VLOOKUP(B200,Master!$A$2:$C$11,3,FALSE)</f>
        <v>CAD</v>
      </c>
      <c r="O200" s="6" t="str">
        <f>VLOOKUP(B200,Master!$A$2:$C$11,2,FALSE)</f>
        <v>America</v>
      </c>
      <c r="P200" s="6"/>
      <c r="Q200" s="39" t="str">
        <f>VLOOKUP(D200,GL_Master!$A$1:$D$80,2,FALSE)</f>
        <v>PL</v>
      </c>
      <c r="R200" s="39" t="str">
        <f>VLOOKUP(D200,GL_Master!$A$1:$D$80,3,FALSE)</f>
        <v>Revenue from Operations</v>
      </c>
      <c r="S200" s="39" t="str">
        <f>VLOOKUP(D200,GL_Master!$A$1:$D$80,4,FALSE)</f>
        <v>Contract revenue</v>
      </c>
    </row>
    <row r="201" spans="1:19" x14ac:dyDescent="0.25">
      <c r="A201" s="39" t="s">
        <v>262</v>
      </c>
      <c r="B201" s="39" t="s">
        <v>249</v>
      </c>
      <c r="C201" s="7">
        <v>43983</v>
      </c>
      <c r="D201" s="39" t="s">
        <v>134</v>
      </c>
      <c r="E201" s="39">
        <v>-1814</v>
      </c>
      <c r="F201" s="82">
        <f t="shared" si="9"/>
        <v>-1.8140000000000001</v>
      </c>
      <c r="G201" s="39">
        <f>VLOOKUP(N201,Currecny_M!$A$1:$P$10,2,FALSE)</f>
        <v>54</v>
      </c>
      <c r="H201" s="39">
        <f>MATCH(C201,Currecny_M!$A$1:$P$1,0)</f>
        <v>4</v>
      </c>
      <c r="I201" s="39">
        <f>VLOOKUP(N201,Currecny_M!$A$1:$P$10,MATCH(Database!C201,Currecny_M!$A$1:$P$1,0),FALSE)</f>
        <v>55.09</v>
      </c>
      <c r="J201" s="82">
        <f t="shared" si="10"/>
        <v>-99.933260000000004</v>
      </c>
      <c r="K201" s="39">
        <f>VLOOKUP('Cover page'!$B$6,Currecny_M!$A$1:$P$10,MATCH(Database!C201,Currecny_M!$A$1:$P$1,0),FALSE)</f>
        <v>1</v>
      </c>
      <c r="L201" s="82">
        <f t="shared" si="11"/>
        <v>-99.933260000000004</v>
      </c>
      <c r="M201" s="82">
        <f>((E201/$F$1)*VLOOKUP(N201,Currecny_M!$A$1:$P$10,MATCH(Database!C201,Currecny_M!$A$1:$P$1,0),FALSE))/VLOOKUP('Cover page'!$B$6,Currecny_M!$A$1:$P$10,MATCH(Database!C201,Currecny_M!$A$1:$P$1,0),FALSE)</f>
        <v>-99.933260000000004</v>
      </c>
      <c r="N201" s="6" t="str">
        <f>VLOOKUP(B201,Master!$A$2:$C$11,3,FALSE)</f>
        <v>CAD</v>
      </c>
      <c r="O201" s="6" t="str">
        <f>VLOOKUP(B201,Master!$A$2:$C$11,2,FALSE)</f>
        <v>America</v>
      </c>
      <c r="P201" s="6"/>
      <c r="Q201" s="39" t="str">
        <f>VLOOKUP(D201,GL_Master!$A$1:$D$80,2,FALSE)</f>
        <v>PL</v>
      </c>
      <c r="R201" s="39" t="str">
        <f>VLOOKUP(D201,GL_Master!$A$1:$D$80,3,FALSE)</f>
        <v>Other Income</v>
      </c>
      <c r="S201" s="39" t="str">
        <f>VLOOKUP(D201,GL_Master!$A$1:$D$80,4,FALSE)</f>
        <v>Other Income</v>
      </c>
    </row>
    <row r="202" spans="1:19" x14ac:dyDescent="0.25">
      <c r="A202" s="39" t="s">
        <v>262</v>
      </c>
      <c r="B202" s="39" t="s">
        <v>249</v>
      </c>
      <c r="C202" s="7">
        <v>43983</v>
      </c>
      <c r="D202" s="39" t="s">
        <v>86</v>
      </c>
      <c r="E202" s="39">
        <v>105</v>
      </c>
      <c r="F202" s="82">
        <f t="shared" si="9"/>
        <v>0.105</v>
      </c>
      <c r="G202" s="39">
        <f>VLOOKUP(N202,Currecny_M!$A$1:$P$10,2,FALSE)</f>
        <v>54</v>
      </c>
      <c r="H202" s="39">
        <f>MATCH(C202,Currecny_M!$A$1:$P$1,0)</f>
        <v>4</v>
      </c>
      <c r="I202" s="39">
        <f>VLOOKUP(N202,Currecny_M!$A$1:$P$10,MATCH(Database!C202,Currecny_M!$A$1:$P$1,0),FALSE)</f>
        <v>55.09</v>
      </c>
      <c r="J202" s="82">
        <f t="shared" si="10"/>
        <v>5.7844500000000005</v>
      </c>
      <c r="K202" s="39">
        <f>VLOOKUP('Cover page'!$B$6,Currecny_M!$A$1:$P$10,MATCH(Database!C202,Currecny_M!$A$1:$P$1,0),FALSE)</f>
        <v>1</v>
      </c>
      <c r="L202" s="82">
        <f t="shared" si="11"/>
        <v>5.7844500000000005</v>
      </c>
      <c r="M202" s="82">
        <f>((E202/$F$1)*VLOOKUP(N202,Currecny_M!$A$1:$P$10,MATCH(Database!C202,Currecny_M!$A$1:$P$1,0),FALSE))/VLOOKUP('Cover page'!$B$6,Currecny_M!$A$1:$P$10,MATCH(Database!C202,Currecny_M!$A$1:$P$1,0),FALSE)</f>
        <v>5.7844500000000005</v>
      </c>
      <c r="N202" s="6" t="str">
        <f>VLOOKUP(B202,Master!$A$2:$C$11,3,FALSE)</f>
        <v>CAD</v>
      </c>
      <c r="O202" s="6" t="str">
        <f>VLOOKUP(B202,Master!$A$2:$C$11,2,FALSE)</f>
        <v>America</v>
      </c>
      <c r="P202" s="6"/>
      <c r="Q202" s="39" t="str">
        <f>VLOOKUP(D202,GL_Master!$A$1:$D$80,2,FALSE)</f>
        <v>PL</v>
      </c>
      <c r="R202" s="39" t="str">
        <f>VLOOKUP(D202,GL_Master!$A$1:$D$80,3,FALSE)</f>
        <v>COGS</v>
      </c>
      <c r="S202" s="39" t="str">
        <f>VLOOKUP(D202,GL_Master!$A$1:$D$80,4,FALSE)</f>
        <v>Purchase of other traded goods</v>
      </c>
    </row>
    <row r="203" spans="1:19" x14ac:dyDescent="0.25">
      <c r="A203" s="39" t="s">
        <v>262</v>
      </c>
      <c r="B203" s="39" t="s">
        <v>249</v>
      </c>
      <c r="C203" s="7">
        <v>43983</v>
      </c>
      <c r="D203" s="39" t="s">
        <v>87</v>
      </c>
      <c r="E203" s="39">
        <v>53</v>
      </c>
      <c r="F203" s="82">
        <f t="shared" si="9"/>
        <v>5.2999999999999999E-2</v>
      </c>
      <c r="G203" s="39">
        <f>VLOOKUP(N203,Currecny_M!$A$1:$P$10,2,FALSE)</f>
        <v>54</v>
      </c>
      <c r="H203" s="39">
        <f>MATCH(C203,Currecny_M!$A$1:$P$1,0)</f>
        <v>4</v>
      </c>
      <c r="I203" s="39">
        <f>VLOOKUP(N203,Currecny_M!$A$1:$P$10,MATCH(Database!C203,Currecny_M!$A$1:$P$1,0),FALSE)</f>
        <v>55.09</v>
      </c>
      <c r="J203" s="82">
        <f t="shared" si="10"/>
        <v>2.9197700000000002</v>
      </c>
      <c r="K203" s="39">
        <f>VLOOKUP('Cover page'!$B$6,Currecny_M!$A$1:$P$10,MATCH(Database!C203,Currecny_M!$A$1:$P$1,0),FALSE)</f>
        <v>1</v>
      </c>
      <c r="L203" s="82">
        <f t="shared" si="11"/>
        <v>2.9197700000000002</v>
      </c>
      <c r="M203" s="82">
        <f>((E203/$F$1)*VLOOKUP(N203,Currecny_M!$A$1:$P$10,MATCH(Database!C203,Currecny_M!$A$1:$P$1,0),FALSE))/VLOOKUP('Cover page'!$B$6,Currecny_M!$A$1:$P$10,MATCH(Database!C203,Currecny_M!$A$1:$P$1,0),FALSE)</f>
        <v>2.9197700000000002</v>
      </c>
      <c r="N203" s="6" t="str">
        <f>VLOOKUP(B203,Master!$A$2:$C$11,3,FALSE)</f>
        <v>CAD</v>
      </c>
      <c r="O203" s="6" t="str">
        <f>VLOOKUP(B203,Master!$A$2:$C$11,2,FALSE)</f>
        <v>America</v>
      </c>
      <c r="P203" s="6"/>
      <c r="Q203" s="39" t="str">
        <f>VLOOKUP(D203,GL_Master!$A$1:$D$80,2,FALSE)</f>
        <v>PL</v>
      </c>
      <c r="R203" s="39" t="str">
        <f>VLOOKUP(D203,GL_Master!$A$1:$D$80,3,FALSE)</f>
        <v>COGS</v>
      </c>
      <c r="S203" s="39" t="str">
        <f>VLOOKUP(D203,GL_Master!$A$1:$D$80,4,FALSE)</f>
        <v>Civil, Installation, Commissioning and Other miscellaneous expenses</v>
      </c>
    </row>
    <row r="204" spans="1:19" x14ac:dyDescent="0.25">
      <c r="A204" s="39" t="s">
        <v>262</v>
      </c>
      <c r="B204" s="39" t="s">
        <v>249</v>
      </c>
      <c r="C204" s="7">
        <v>43983</v>
      </c>
      <c r="D204" s="39" t="s">
        <v>88</v>
      </c>
      <c r="E204" s="39">
        <v>171</v>
      </c>
      <c r="F204" s="82">
        <f t="shared" si="9"/>
        <v>0.17100000000000001</v>
      </c>
      <c r="G204" s="39">
        <f>VLOOKUP(N204,Currecny_M!$A$1:$P$10,2,FALSE)</f>
        <v>54</v>
      </c>
      <c r="H204" s="39">
        <f>MATCH(C204,Currecny_M!$A$1:$P$1,0)</f>
        <v>4</v>
      </c>
      <c r="I204" s="39">
        <f>VLOOKUP(N204,Currecny_M!$A$1:$P$10,MATCH(Database!C204,Currecny_M!$A$1:$P$1,0),FALSE)</f>
        <v>55.09</v>
      </c>
      <c r="J204" s="82">
        <f t="shared" si="10"/>
        <v>9.4203900000000012</v>
      </c>
      <c r="K204" s="39">
        <f>VLOOKUP('Cover page'!$B$6,Currecny_M!$A$1:$P$10,MATCH(Database!C204,Currecny_M!$A$1:$P$1,0),FALSE)</f>
        <v>1</v>
      </c>
      <c r="L204" s="82">
        <f t="shared" si="11"/>
        <v>9.4203900000000012</v>
      </c>
      <c r="M204" s="82">
        <f>((E204/$F$1)*VLOOKUP(N204,Currecny_M!$A$1:$P$10,MATCH(Database!C204,Currecny_M!$A$1:$P$1,0),FALSE))/VLOOKUP('Cover page'!$B$6,Currecny_M!$A$1:$P$10,MATCH(Database!C204,Currecny_M!$A$1:$P$1,0),FALSE)</f>
        <v>9.4203900000000012</v>
      </c>
      <c r="N204" s="6" t="str">
        <f>VLOOKUP(B204,Master!$A$2:$C$11,3,FALSE)</f>
        <v>CAD</v>
      </c>
      <c r="O204" s="6" t="str">
        <f>VLOOKUP(B204,Master!$A$2:$C$11,2,FALSE)</f>
        <v>America</v>
      </c>
      <c r="P204" s="6"/>
      <c r="Q204" s="39" t="str">
        <f>VLOOKUP(D204,GL_Master!$A$1:$D$80,2,FALSE)</f>
        <v>PL</v>
      </c>
      <c r="R204" s="39" t="str">
        <f>VLOOKUP(D204,GL_Master!$A$1:$D$80,3,FALSE)</f>
        <v>COGS</v>
      </c>
      <c r="S204" s="39" t="str">
        <f>VLOOKUP(D204,GL_Master!$A$1:$D$80,4,FALSE)</f>
        <v>Civil, Installation, Commissioning and Other miscellaneous expenses</v>
      </c>
    </row>
    <row r="205" spans="1:19" x14ac:dyDescent="0.25">
      <c r="A205" s="39" t="s">
        <v>262</v>
      </c>
      <c r="B205" s="39" t="s">
        <v>249</v>
      </c>
      <c r="C205" s="7">
        <v>43983</v>
      </c>
      <c r="D205" s="39" t="s">
        <v>89</v>
      </c>
      <c r="E205" s="39">
        <v>314</v>
      </c>
      <c r="F205" s="82">
        <f t="shared" si="9"/>
        <v>0.314</v>
      </c>
      <c r="G205" s="39">
        <f>VLOOKUP(N205,Currecny_M!$A$1:$P$10,2,FALSE)</f>
        <v>54</v>
      </c>
      <c r="H205" s="39">
        <f>MATCH(C205,Currecny_M!$A$1:$P$1,0)</f>
        <v>4</v>
      </c>
      <c r="I205" s="39">
        <f>VLOOKUP(N205,Currecny_M!$A$1:$P$10,MATCH(Database!C205,Currecny_M!$A$1:$P$1,0),FALSE)</f>
        <v>55.09</v>
      </c>
      <c r="J205" s="82">
        <f t="shared" si="10"/>
        <v>17.298260000000003</v>
      </c>
      <c r="K205" s="39">
        <f>VLOOKUP('Cover page'!$B$6,Currecny_M!$A$1:$P$10,MATCH(Database!C205,Currecny_M!$A$1:$P$1,0),FALSE)</f>
        <v>1</v>
      </c>
      <c r="L205" s="82">
        <f t="shared" si="11"/>
        <v>17.298260000000003</v>
      </c>
      <c r="M205" s="82">
        <f>((E205/$F$1)*VLOOKUP(N205,Currecny_M!$A$1:$P$10,MATCH(Database!C205,Currecny_M!$A$1:$P$1,0),FALSE))/VLOOKUP('Cover page'!$B$6,Currecny_M!$A$1:$P$10,MATCH(Database!C205,Currecny_M!$A$1:$P$1,0),FALSE)</f>
        <v>17.298260000000003</v>
      </c>
      <c r="N205" s="6" t="str">
        <f>VLOOKUP(B205,Master!$A$2:$C$11,3,FALSE)</f>
        <v>CAD</v>
      </c>
      <c r="O205" s="6" t="str">
        <f>VLOOKUP(B205,Master!$A$2:$C$11,2,FALSE)</f>
        <v>America</v>
      </c>
      <c r="P205" s="6"/>
      <c r="Q205" s="39" t="str">
        <f>VLOOKUP(D205,GL_Master!$A$1:$D$80,2,FALSE)</f>
        <v>PL</v>
      </c>
      <c r="R205" s="39" t="str">
        <f>VLOOKUP(D205,GL_Master!$A$1:$D$80,3,FALSE)</f>
        <v>COGS</v>
      </c>
      <c r="S205" s="39" t="str">
        <f>VLOOKUP(D205,GL_Master!$A$1:$D$80,4,FALSE)</f>
        <v>project Expenses</v>
      </c>
    </row>
    <row r="206" spans="1:19" x14ac:dyDescent="0.25">
      <c r="A206" s="39" t="s">
        <v>262</v>
      </c>
      <c r="B206" s="39" t="s">
        <v>249</v>
      </c>
      <c r="C206" s="7">
        <v>43983</v>
      </c>
      <c r="D206" s="39" t="s">
        <v>90</v>
      </c>
      <c r="E206" s="39">
        <v>105</v>
      </c>
      <c r="F206" s="82">
        <f t="shared" si="9"/>
        <v>0.105</v>
      </c>
      <c r="G206" s="39">
        <f>VLOOKUP(N206,Currecny_M!$A$1:$P$10,2,FALSE)</f>
        <v>54</v>
      </c>
      <c r="H206" s="39">
        <f>MATCH(C206,Currecny_M!$A$1:$P$1,0)</f>
        <v>4</v>
      </c>
      <c r="I206" s="39">
        <f>VLOOKUP(N206,Currecny_M!$A$1:$P$10,MATCH(Database!C206,Currecny_M!$A$1:$P$1,0),FALSE)</f>
        <v>55.09</v>
      </c>
      <c r="J206" s="82">
        <f t="shared" si="10"/>
        <v>5.7844500000000005</v>
      </c>
      <c r="K206" s="39">
        <f>VLOOKUP('Cover page'!$B$6,Currecny_M!$A$1:$P$10,MATCH(Database!C206,Currecny_M!$A$1:$P$1,0),FALSE)</f>
        <v>1</v>
      </c>
      <c r="L206" s="82">
        <f t="shared" si="11"/>
        <v>5.7844500000000005</v>
      </c>
      <c r="M206" s="82">
        <f>((E206/$F$1)*VLOOKUP(N206,Currecny_M!$A$1:$P$10,MATCH(Database!C206,Currecny_M!$A$1:$P$1,0),FALSE))/VLOOKUP('Cover page'!$B$6,Currecny_M!$A$1:$P$10,MATCH(Database!C206,Currecny_M!$A$1:$P$1,0),FALSE)</f>
        <v>5.7844500000000005</v>
      </c>
      <c r="N206" s="6" t="str">
        <f>VLOOKUP(B206,Master!$A$2:$C$11,3,FALSE)</f>
        <v>CAD</v>
      </c>
      <c r="O206" s="6" t="str">
        <f>VLOOKUP(B206,Master!$A$2:$C$11,2,FALSE)</f>
        <v>America</v>
      </c>
      <c r="P206" s="6"/>
      <c r="Q206" s="39" t="str">
        <f>VLOOKUP(D206,GL_Master!$A$1:$D$80,2,FALSE)</f>
        <v>PL</v>
      </c>
      <c r="R206" s="39" t="str">
        <f>VLOOKUP(D206,GL_Master!$A$1:$D$80,3,FALSE)</f>
        <v>Office utility</v>
      </c>
      <c r="S206" s="39" t="str">
        <f>VLOOKUP(D206,GL_Master!$A$1:$D$80,4,FALSE)</f>
        <v>Electricity Expenses</v>
      </c>
    </row>
    <row r="207" spans="1:19" x14ac:dyDescent="0.25">
      <c r="A207" s="39" t="s">
        <v>262</v>
      </c>
      <c r="B207" s="39" t="s">
        <v>249</v>
      </c>
      <c r="C207" s="7">
        <v>43983</v>
      </c>
      <c r="D207" s="39" t="s">
        <v>91</v>
      </c>
      <c r="E207" s="39">
        <v>218</v>
      </c>
      <c r="F207" s="82">
        <f t="shared" si="9"/>
        <v>0.218</v>
      </c>
      <c r="G207" s="39">
        <f>VLOOKUP(N207,Currecny_M!$A$1:$P$10,2,FALSE)</f>
        <v>54</v>
      </c>
      <c r="H207" s="39">
        <f>MATCH(C207,Currecny_M!$A$1:$P$1,0)</f>
        <v>4</v>
      </c>
      <c r="I207" s="39">
        <f>VLOOKUP(N207,Currecny_M!$A$1:$P$10,MATCH(Database!C207,Currecny_M!$A$1:$P$1,0),FALSE)</f>
        <v>55.09</v>
      </c>
      <c r="J207" s="82">
        <f t="shared" si="10"/>
        <v>12.00962</v>
      </c>
      <c r="K207" s="39">
        <f>VLOOKUP('Cover page'!$B$6,Currecny_M!$A$1:$P$10,MATCH(Database!C207,Currecny_M!$A$1:$P$1,0),FALSE)</f>
        <v>1</v>
      </c>
      <c r="L207" s="82">
        <f t="shared" si="11"/>
        <v>12.00962</v>
      </c>
      <c r="M207" s="82">
        <f>((E207/$F$1)*VLOOKUP(N207,Currecny_M!$A$1:$P$10,MATCH(Database!C207,Currecny_M!$A$1:$P$1,0),FALSE))/VLOOKUP('Cover page'!$B$6,Currecny_M!$A$1:$P$10,MATCH(Database!C207,Currecny_M!$A$1:$P$1,0),FALSE)</f>
        <v>12.00962</v>
      </c>
      <c r="N207" s="6" t="str">
        <f>VLOOKUP(B207,Master!$A$2:$C$11,3,FALSE)</f>
        <v>CAD</v>
      </c>
      <c r="O207" s="6" t="str">
        <f>VLOOKUP(B207,Master!$A$2:$C$11,2,FALSE)</f>
        <v>America</v>
      </c>
      <c r="P207" s="6"/>
      <c r="Q207" s="39" t="str">
        <f>VLOOKUP(D207,GL_Master!$A$1:$D$80,2,FALSE)</f>
        <v>PL</v>
      </c>
      <c r="R207" s="39" t="str">
        <f>VLOOKUP(D207,GL_Master!$A$1:$D$80,3,FALSE)</f>
        <v>Misc. expenses</v>
      </c>
      <c r="S207" s="39" t="str">
        <f>VLOOKUP(D207,GL_Master!$A$1:$D$80,4,FALSE)</f>
        <v>Repair &amp; Maintenance</v>
      </c>
    </row>
    <row r="208" spans="1:19" x14ac:dyDescent="0.25">
      <c r="A208" s="39" t="s">
        <v>262</v>
      </c>
      <c r="B208" s="39" t="s">
        <v>249</v>
      </c>
      <c r="C208" s="7">
        <v>43983</v>
      </c>
      <c r="D208" s="39" t="s">
        <v>92</v>
      </c>
      <c r="E208" s="39">
        <v>165</v>
      </c>
      <c r="F208" s="82">
        <f t="shared" si="9"/>
        <v>0.16500000000000001</v>
      </c>
      <c r="G208" s="39">
        <f>VLOOKUP(N208,Currecny_M!$A$1:$P$10,2,FALSE)</f>
        <v>54</v>
      </c>
      <c r="H208" s="39">
        <f>MATCH(C208,Currecny_M!$A$1:$P$1,0)</f>
        <v>4</v>
      </c>
      <c r="I208" s="39">
        <f>VLOOKUP(N208,Currecny_M!$A$1:$P$10,MATCH(Database!C208,Currecny_M!$A$1:$P$1,0),FALSE)</f>
        <v>55.09</v>
      </c>
      <c r="J208" s="82">
        <f t="shared" si="10"/>
        <v>9.0898500000000002</v>
      </c>
      <c r="K208" s="39">
        <f>VLOOKUP('Cover page'!$B$6,Currecny_M!$A$1:$P$10,MATCH(Database!C208,Currecny_M!$A$1:$P$1,0),FALSE)</f>
        <v>1</v>
      </c>
      <c r="L208" s="82">
        <f t="shared" si="11"/>
        <v>9.0898500000000002</v>
      </c>
      <c r="M208" s="82">
        <f>((E208/$F$1)*VLOOKUP(N208,Currecny_M!$A$1:$P$10,MATCH(Database!C208,Currecny_M!$A$1:$P$1,0),FALSE))/VLOOKUP('Cover page'!$B$6,Currecny_M!$A$1:$P$10,MATCH(Database!C208,Currecny_M!$A$1:$P$1,0),FALSE)</f>
        <v>9.0898500000000002</v>
      </c>
      <c r="N208" s="6" t="str">
        <f>VLOOKUP(B208,Master!$A$2:$C$11,3,FALSE)</f>
        <v>CAD</v>
      </c>
      <c r="O208" s="6" t="str">
        <f>VLOOKUP(B208,Master!$A$2:$C$11,2,FALSE)</f>
        <v>America</v>
      </c>
      <c r="P208" s="6"/>
      <c r="Q208" s="39" t="str">
        <f>VLOOKUP(D208,GL_Master!$A$1:$D$80,2,FALSE)</f>
        <v>PL</v>
      </c>
      <c r="R208" s="39" t="str">
        <f>VLOOKUP(D208,GL_Master!$A$1:$D$80,3,FALSE)</f>
        <v>Misc. expenses</v>
      </c>
      <c r="S208" s="39" t="str">
        <f>VLOOKUP(D208,GL_Master!$A$1:$D$80,4,FALSE)</f>
        <v>Repair &amp; Maintenance</v>
      </c>
    </row>
    <row r="209" spans="1:19" x14ac:dyDescent="0.25">
      <c r="A209" s="39" t="s">
        <v>262</v>
      </c>
      <c r="B209" s="39" t="s">
        <v>249</v>
      </c>
      <c r="C209" s="7">
        <v>43983</v>
      </c>
      <c r="D209" s="39" t="s">
        <v>93</v>
      </c>
      <c r="E209" s="39">
        <v>1942</v>
      </c>
      <c r="F209" s="82">
        <f t="shared" si="9"/>
        <v>1.9419999999999999</v>
      </c>
      <c r="G209" s="39">
        <f>VLOOKUP(N209,Currecny_M!$A$1:$P$10,2,FALSE)</f>
        <v>54</v>
      </c>
      <c r="H209" s="39">
        <f>MATCH(C209,Currecny_M!$A$1:$P$1,0)</f>
        <v>4</v>
      </c>
      <c r="I209" s="39">
        <f>VLOOKUP(N209,Currecny_M!$A$1:$P$10,MATCH(Database!C209,Currecny_M!$A$1:$P$1,0),FALSE)</f>
        <v>55.09</v>
      </c>
      <c r="J209" s="82">
        <f t="shared" si="10"/>
        <v>106.98478</v>
      </c>
      <c r="K209" s="39">
        <f>VLOOKUP('Cover page'!$B$6,Currecny_M!$A$1:$P$10,MATCH(Database!C209,Currecny_M!$A$1:$P$1,0),FALSE)</f>
        <v>1</v>
      </c>
      <c r="L209" s="82">
        <f t="shared" si="11"/>
        <v>106.98478</v>
      </c>
      <c r="M209" s="82">
        <f>((E209/$F$1)*VLOOKUP(N209,Currecny_M!$A$1:$P$10,MATCH(Database!C209,Currecny_M!$A$1:$P$1,0),FALSE))/VLOOKUP('Cover page'!$B$6,Currecny_M!$A$1:$P$10,MATCH(Database!C209,Currecny_M!$A$1:$P$1,0),FALSE)</f>
        <v>106.98478</v>
      </c>
      <c r="N209" s="6" t="str">
        <f>VLOOKUP(B209,Master!$A$2:$C$11,3,FALSE)</f>
        <v>CAD</v>
      </c>
      <c r="O209" s="6" t="str">
        <f>VLOOKUP(B209,Master!$A$2:$C$11,2,FALSE)</f>
        <v>America</v>
      </c>
      <c r="P209" s="6"/>
      <c r="Q209" s="39" t="str">
        <f>VLOOKUP(D209,GL_Master!$A$1:$D$80,2,FALSE)</f>
        <v>PL</v>
      </c>
      <c r="R209" s="39" t="str">
        <f>VLOOKUP(D209,GL_Master!$A$1:$D$80,3,FALSE)</f>
        <v>Salary wages &amp; benefits</v>
      </c>
      <c r="S209" s="39" t="str">
        <f>VLOOKUP(D209,GL_Master!$A$1:$D$80,4,FALSE)</f>
        <v>Employee benefits expense</v>
      </c>
    </row>
    <row r="210" spans="1:19" x14ac:dyDescent="0.25">
      <c r="A210" s="39" t="s">
        <v>262</v>
      </c>
      <c r="B210" s="39" t="s">
        <v>249</v>
      </c>
      <c r="C210" s="7">
        <v>43983</v>
      </c>
      <c r="D210" s="39" t="s">
        <v>33</v>
      </c>
      <c r="E210" s="39">
        <v>57</v>
      </c>
      <c r="F210" s="82">
        <f t="shared" si="9"/>
        <v>5.7000000000000002E-2</v>
      </c>
      <c r="G210" s="39">
        <f>VLOOKUP(N210,Currecny_M!$A$1:$P$10,2,FALSE)</f>
        <v>54</v>
      </c>
      <c r="H210" s="39">
        <f>MATCH(C210,Currecny_M!$A$1:$P$1,0)</f>
        <v>4</v>
      </c>
      <c r="I210" s="39">
        <f>VLOOKUP(N210,Currecny_M!$A$1:$P$10,MATCH(Database!C210,Currecny_M!$A$1:$P$1,0),FALSE)</f>
        <v>55.09</v>
      </c>
      <c r="J210" s="82">
        <f t="shared" si="10"/>
        <v>3.1401300000000001</v>
      </c>
      <c r="K210" s="39">
        <f>VLOOKUP('Cover page'!$B$6,Currecny_M!$A$1:$P$10,MATCH(Database!C210,Currecny_M!$A$1:$P$1,0),FALSE)</f>
        <v>1</v>
      </c>
      <c r="L210" s="82">
        <f t="shared" si="11"/>
        <v>3.1401300000000001</v>
      </c>
      <c r="M210" s="82">
        <f>((E210/$F$1)*VLOOKUP(N210,Currecny_M!$A$1:$P$10,MATCH(Database!C210,Currecny_M!$A$1:$P$1,0),FALSE))/VLOOKUP('Cover page'!$B$6,Currecny_M!$A$1:$P$10,MATCH(Database!C210,Currecny_M!$A$1:$P$1,0),FALSE)</f>
        <v>3.1401300000000001</v>
      </c>
      <c r="N210" s="6" t="str">
        <f>VLOOKUP(B210,Master!$A$2:$C$11,3,FALSE)</f>
        <v>CAD</v>
      </c>
      <c r="O210" s="6" t="str">
        <f>VLOOKUP(B210,Master!$A$2:$C$11,2,FALSE)</f>
        <v>America</v>
      </c>
      <c r="P210" s="6"/>
      <c r="Q210" s="39" t="str">
        <f>VLOOKUP(D210,GL_Master!$A$1:$D$80,2,FALSE)</f>
        <v>PL</v>
      </c>
      <c r="R210" s="39" t="str">
        <f>VLOOKUP(D210,GL_Master!$A$1:$D$80,3,FALSE)</f>
        <v>Staff welfare expenses</v>
      </c>
      <c r="S210" s="39" t="str">
        <f>VLOOKUP(D210,GL_Master!$A$1:$D$80,4,FALSE)</f>
        <v>Other staff welfare</v>
      </c>
    </row>
    <row r="211" spans="1:19" x14ac:dyDescent="0.25">
      <c r="A211" s="39" t="s">
        <v>262</v>
      </c>
      <c r="B211" s="39" t="s">
        <v>249</v>
      </c>
      <c r="C211" s="7">
        <v>43983</v>
      </c>
      <c r="D211" s="39" t="s">
        <v>94</v>
      </c>
      <c r="E211" s="39">
        <v>333</v>
      </c>
      <c r="F211" s="82">
        <f t="shared" si="9"/>
        <v>0.33300000000000002</v>
      </c>
      <c r="G211" s="39">
        <f>VLOOKUP(N211,Currecny_M!$A$1:$P$10,2,FALSE)</f>
        <v>54</v>
      </c>
      <c r="H211" s="39">
        <f>MATCH(C211,Currecny_M!$A$1:$P$1,0)</f>
        <v>4</v>
      </c>
      <c r="I211" s="39">
        <f>VLOOKUP(N211,Currecny_M!$A$1:$P$10,MATCH(Database!C211,Currecny_M!$A$1:$P$1,0),FALSE)</f>
        <v>55.09</v>
      </c>
      <c r="J211" s="82">
        <f t="shared" si="10"/>
        <v>18.344970000000004</v>
      </c>
      <c r="K211" s="39">
        <f>VLOOKUP('Cover page'!$B$6,Currecny_M!$A$1:$P$10,MATCH(Database!C211,Currecny_M!$A$1:$P$1,0),FALSE)</f>
        <v>1</v>
      </c>
      <c r="L211" s="82">
        <f t="shared" si="11"/>
        <v>18.344970000000004</v>
      </c>
      <c r="M211" s="82">
        <f>((E211/$F$1)*VLOOKUP(N211,Currecny_M!$A$1:$P$10,MATCH(Database!C211,Currecny_M!$A$1:$P$1,0),FALSE))/VLOOKUP('Cover page'!$B$6,Currecny_M!$A$1:$P$10,MATCH(Database!C211,Currecny_M!$A$1:$P$1,0),FALSE)</f>
        <v>18.344970000000004</v>
      </c>
      <c r="N211" s="6" t="str">
        <f>VLOOKUP(B211,Master!$A$2:$C$11,3,FALSE)</f>
        <v>CAD</v>
      </c>
      <c r="O211" s="6" t="str">
        <f>VLOOKUP(B211,Master!$A$2:$C$11,2,FALSE)</f>
        <v>America</v>
      </c>
      <c r="P211" s="6"/>
      <c r="Q211" s="39" t="str">
        <f>VLOOKUP(D211,GL_Master!$A$1:$D$80,2,FALSE)</f>
        <v>PL</v>
      </c>
      <c r="R211" s="39" t="str">
        <f>VLOOKUP(D211,GL_Master!$A$1:$D$80,3,FALSE)</f>
        <v xml:space="preserve">Gratuity expenses </v>
      </c>
      <c r="S211" s="39" t="str">
        <f>VLOOKUP(D211,GL_Master!$A$1:$D$80,4,FALSE)</f>
        <v>Gratuity</v>
      </c>
    </row>
    <row r="212" spans="1:19" x14ac:dyDescent="0.25">
      <c r="A212" s="39" t="s">
        <v>262</v>
      </c>
      <c r="B212" s="39" t="s">
        <v>249</v>
      </c>
      <c r="C212" s="7">
        <v>43983</v>
      </c>
      <c r="D212" s="39" t="s">
        <v>95</v>
      </c>
      <c r="E212" s="39">
        <v>113</v>
      </c>
      <c r="F212" s="82">
        <f t="shared" si="9"/>
        <v>0.113</v>
      </c>
      <c r="G212" s="39">
        <f>VLOOKUP(N212,Currecny_M!$A$1:$P$10,2,FALSE)</f>
        <v>54</v>
      </c>
      <c r="H212" s="39">
        <f>MATCH(C212,Currecny_M!$A$1:$P$1,0)</f>
        <v>4</v>
      </c>
      <c r="I212" s="39">
        <f>VLOOKUP(N212,Currecny_M!$A$1:$P$10,MATCH(Database!C212,Currecny_M!$A$1:$P$1,0),FALSE)</f>
        <v>55.09</v>
      </c>
      <c r="J212" s="82">
        <f t="shared" si="10"/>
        <v>6.2251700000000003</v>
      </c>
      <c r="K212" s="39">
        <f>VLOOKUP('Cover page'!$B$6,Currecny_M!$A$1:$P$10,MATCH(Database!C212,Currecny_M!$A$1:$P$1,0),FALSE)</f>
        <v>1</v>
      </c>
      <c r="L212" s="82">
        <f t="shared" si="11"/>
        <v>6.2251700000000003</v>
      </c>
      <c r="M212" s="82">
        <f>((E212/$F$1)*VLOOKUP(N212,Currecny_M!$A$1:$P$10,MATCH(Database!C212,Currecny_M!$A$1:$P$1,0),FALSE))/VLOOKUP('Cover page'!$B$6,Currecny_M!$A$1:$P$10,MATCH(Database!C212,Currecny_M!$A$1:$P$1,0),FALSE)</f>
        <v>6.2251700000000003</v>
      </c>
      <c r="N212" s="6" t="str">
        <f>VLOOKUP(B212,Master!$A$2:$C$11,3,FALSE)</f>
        <v>CAD</v>
      </c>
      <c r="O212" s="6" t="str">
        <f>VLOOKUP(B212,Master!$A$2:$C$11,2,FALSE)</f>
        <v>America</v>
      </c>
      <c r="P212" s="6"/>
      <c r="Q212" s="39" t="str">
        <f>VLOOKUP(D212,GL_Master!$A$1:$D$80,2,FALSE)</f>
        <v>PL</v>
      </c>
      <c r="R212" s="39" t="str">
        <f>VLOOKUP(D212,GL_Master!$A$1:$D$80,3,FALSE)</f>
        <v>Salary wages &amp; benefits</v>
      </c>
      <c r="S212" s="39" t="str">
        <f>VLOOKUP(D212,GL_Master!$A$1:$D$80,4,FALSE)</f>
        <v>Employee benefits expense</v>
      </c>
    </row>
    <row r="213" spans="1:19" x14ac:dyDescent="0.25">
      <c r="A213" s="39" t="s">
        <v>262</v>
      </c>
      <c r="B213" s="39" t="s">
        <v>249</v>
      </c>
      <c r="C213" s="7">
        <v>43983</v>
      </c>
      <c r="D213" s="39" t="s">
        <v>96</v>
      </c>
      <c r="E213" s="39">
        <v>971</v>
      </c>
      <c r="F213" s="82">
        <f t="shared" si="9"/>
        <v>0.97099999999999997</v>
      </c>
      <c r="G213" s="39">
        <f>VLOOKUP(N213,Currecny_M!$A$1:$P$10,2,FALSE)</f>
        <v>54</v>
      </c>
      <c r="H213" s="39">
        <f>MATCH(C213,Currecny_M!$A$1:$P$1,0)</f>
        <v>4</v>
      </c>
      <c r="I213" s="39">
        <f>VLOOKUP(N213,Currecny_M!$A$1:$P$10,MATCH(Database!C213,Currecny_M!$A$1:$P$1,0),FALSE)</f>
        <v>55.09</v>
      </c>
      <c r="J213" s="82">
        <f t="shared" si="10"/>
        <v>53.49239</v>
      </c>
      <c r="K213" s="39">
        <f>VLOOKUP('Cover page'!$B$6,Currecny_M!$A$1:$P$10,MATCH(Database!C213,Currecny_M!$A$1:$P$1,0),FALSE)</f>
        <v>1</v>
      </c>
      <c r="L213" s="82">
        <f t="shared" si="11"/>
        <v>53.49239</v>
      </c>
      <c r="M213" s="82">
        <f>((E213/$F$1)*VLOOKUP(N213,Currecny_M!$A$1:$P$10,MATCH(Database!C213,Currecny_M!$A$1:$P$1,0),FALSE))/VLOOKUP('Cover page'!$B$6,Currecny_M!$A$1:$P$10,MATCH(Database!C213,Currecny_M!$A$1:$P$1,0),FALSE)</f>
        <v>53.49239</v>
      </c>
      <c r="N213" s="6" t="str">
        <f>VLOOKUP(B213,Master!$A$2:$C$11,3,FALSE)</f>
        <v>CAD</v>
      </c>
      <c r="O213" s="6" t="str">
        <f>VLOOKUP(B213,Master!$A$2:$C$11,2,FALSE)</f>
        <v>America</v>
      </c>
      <c r="P213" s="6"/>
      <c r="Q213" s="39" t="str">
        <f>VLOOKUP(D213,GL_Master!$A$1:$D$80,2,FALSE)</f>
        <v>PL</v>
      </c>
      <c r="R213" s="39" t="str">
        <f>VLOOKUP(D213,GL_Master!$A$1:$D$80,3,FALSE)</f>
        <v>Salary wages &amp; benefits</v>
      </c>
      <c r="S213" s="39" t="str">
        <f>VLOOKUP(D213,GL_Master!$A$1:$D$80,4,FALSE)</f>
        <v>Employee benefits expense</v>
      </c>
    </row>
    <row r="214" spans="1:19" x14ac:dyDescent="0.25">
      <c r="A214" s="39" t="s">
        <v>262</v>
      </c>
      <c r="B214" s="39" t="s">
        <v>249</v>
      </c>
      <c r="C214" s="7">
        <v>43983</v>
      </c>
      <c r="D214" s="39" t="s">
        <v>97</v>
      </c>
      <c r="E214" s="39">
        <v>55</v>
      </c>
      <c r="F214" s="82">
        <f t="shared" si="9"/>
        <v>5.5E-2</v>
      </c>
      <c r="G214" s="39">
        <f>VLOOKUP(N214,Currecny_M!$A$1:$P$10,2,FALSE)</f>
        <v>54</v>
      </c>
      <c r="H214" s="39">
        <f>MATCH(C214,Currecny_M!$A$1:$P$1,0)</f>
        <v>4</v>
      </c>
      <c r="I214" s="39">
        <f>VLOOKUP(N214,Currecny_M!$A$1:$P$10,MATCH(Database!C214,Currecny_M!$A$1:$P$1,0),FALSE)</f>
        <v>55.09</v>
      </c>
      <c r="J214" s="82">
        <f t="shared" si="10"/>
        <v>3.0299500000000004</v>
      </c>
      <c r="K214" s="39">
        <f>VLOOKUP('Cover page'!$B$6,Currecny_M!$A$1:$P$10,MATCH(Database!C214,Currecny_M!$A$1:$P$1,0),FALSE)</f>
        <v>1</v>
      </c>
      <c r="L214" s="82">
        <f t="shared" si="11"/>
        <v>3.0299500000000004</v>
      </c>
      <c r="M214" s="82">
        <f>((E214/$F$1)*VLOOKUP(N214,Currecny_M!$A$1:$P$10,MATCH(Database!C214,Currecny_M!$A$1:$P$1,0),FALSE))/VLOOKUP('Cover page'!$B$6,Currecny_M!$A$1:$P$10,MATCH(Database!C214,Currecny_M!$A$1:$P$1,0),FALSE)</f>
        <v>3.0299500000000004</v>
      </c>
      <c r="N214" s="6" t="str">
        <f>VLOOKUP(B214,Master!$A$2:$C$11,3,FALSE)</f>
        <v>CAD</v>
      </c>
      <c r="O214" s="6" t="str">
        <f>VLOOKUP(B214,Master!$A$2:$C$11,2,FALSE)</f>
        <v>America</v>
      </c>
      <c r="P214" s="6"/>
      <c r="Q214" s="39" t="str">
        <f>VLOOKUP(D214,GL_Master!$A$1:$D$80,2,FALSE)</f>
        <v>PL</v>
      </c>
      <c r="R214" s="39" t="str">
        <f>VLOOKUP(D214,GL_Master!$A$1:$D$80,3,FALSE)</f>
        <v>Salary wages &amp; benefits</v>
      </c>
      <c r="S214" s="39" t="str">
        <f>VLOOKUP(D214,GL_Master!$A$1:$D$80,4,FALSE)</f>
        <v>Employee benefits expense</v>
      </c>
    </row>
    <row r="215" spans="1:19" x14ac:dyDescent="0.25">
      <c r="A215" s="39" t="s">
        <v>262</v>
      </c>
      <c r="B215" s="39" t="s">
        <v>249</v>
      </c>
      <c r="C215" s="7">
        <v>43983</v>
      </c>
      <c r="D215" s="39" t="s">
        <v>98</v>
      </c>
      <c r="E215" s="39">
        <v>110</v>
      </c>
      <c r="F215" s="82">
        <f t="shared" si="9"/>
        <v>0.11</v>
      </c>
      <c r="G215" s="39">
        <f>VLOOKUP(N215,Currecny_M!$A$1:$P$10,2,FALSE)</f>
        <v>54</v>
      </c>
      <c r="H215" s="39">
        <f>MATCH(C215,Currecny_M!$A$1:$P$1,0)</f>
        <v>4</v>
      </c>
      <c r="I215" s="39">
        <f>VLOOKUP(N215,Currecny_M!$A$1:$P$10,MATCH(Database!C215,Currecny_M!$A$1:$P$1,0),FALSE)</f>
        <v>55.09</v>
      </c>
      <c r="J215" s="82">
        <f t="shared" si="10"/>
        <v>6.0599000000000007</v>
      </c>
      <c r="K215" s="39">
        <f>VLOOKUP('Cover page'!$B$6,Currecny_M!$A$1:$P$10,MATCH(Database!C215,Currecny_M!$A$1:$P$1,0),FALSE)</f>
        <v>1</v>
      </c>
      <c r="L215" s="82">
        <f t="shared" si="11"/>
        <v>6.0599000000000007</v>
      </c>
      <c r="M215" s="82">
        <f>((E215/$F$1)*VLOOKUP(N215,Currecny_M!$A$1:$P$10,MATCH(Database!C215,Currecny_M!$A$1:$P$1,0),FALSE))/VLOOKUP('Cover page'!$B$6,Currecny_M!$A$1:$P$10,MATCH(Database!C215,Currecny_M!$A$1:$P$1,0),FALSE)</f>
        <v>6.0599000000000007</v>
      </c>
      <c r="N215" s="6" t="str">
        <f>VLOOKUP(B215,Master!$A$2:$C$11,3,FALSE)</f>
        <v>CAD</v>
      </c>
      <c r="O215" s="6" t="str">
        <f>VLOOKUP(B215,Master!$A$2:$C$11,2,FALSE)</f>
        <v>America</v>
      </c>
      <c r="P215" s="6"/>
      <c r="Q215" s="39" t="str">
        <f>VLOOKUP(D215,GL_Master!$A$1:$D$80,2,FALSE)</f>
        <v>PL</v>
      </c>
      <c r="R215" s="39" t="str">
        <f>VLOOKUP(D215,GL_Master!$A$1:$D$80,3,FALSE)</f>
        <v>Salary wages &amp; benefits</v>
      </c>
      <c r="S215" s="39" t="str">
        <f>VLOOKUP(D215,GL_Master!$A$1:$D$80,4,FALSE)</f>
        <v>Employee benefits expense</v>
      </c>
    </row>
    <row r="216" spans="1:19" x14ac:dyDescent="0.25">
      <c r="A216" s="39" t="s">
        <v>262</v>
      </c>
      <c r="B216" s="39" t="s">
        <v>249</v>
      </c>
      <c r="C216" s="7">
        <v>43983</v>
      </c>
      <c r="D216" s="39" t="s">
        <v>99</v>
      </c>
      <c r="E216" s="39">
        <v>54</v>
      </c>
      <c r="F216" s="82">
        <f t="shared" si="9"/>
        <v>5.3999999999999999E-2</v>
      </c>
      <c r="G216" s="39">
        <f>VLOOKUP(N216,Currecny_M!$A$1:$P$10,2,FALSE)</f>
        <v>54</v>
      </c>
      <c r="H216" s="39">
        <f>MATCH(C216,Currecny_M!$A$1:$P$1,0)</f>
        <v>4</v>
      </c>
      <c r="I216" s="39">
        <f>VLOOKUP(N216,Currecny_M!$A$1:$P$10,MATCH(Database!C216,Currecny_M!$A$1:$P$1,0),FALSE)</f>
        <v>55.09</v>
      </c>
      <c r="J216" s="82">
        <f t="shared" si="10"/>
        <v>2.9748600000000001</v>
      </c>
      <c r="K216" s="39">
        <f>VLOOKUP('Cover page'!$B$6,Currecny_M!$A$1:$P$10,MATCH(Database!C216,Currecny_M!$A$1:$P$1,0),FALSE)</f>
        <v>1</v>
      </c>
      <c r="L216" s="82">
        <f t="shared" si="11"/>
        <v>2.9748600000000001</v>
      </c>
      <c r="M216" s="82">
        <f>((E216/$F$1)*VLOOKUP(N216,Currecny_M!$A$1:$P$10,MATCH(Database!C216,Currecny_M!$A$1:$P$1,0),FALSE))/VLOOKUP('Cover page'!$B$6,Currecny_M!$A$1:$P$10,MATCH(Database!C216,Currecny_M!$A$1:$P$1,0),FALSE)</f>
        <v>2.9748600000000001</v>
      </c>
      <c r="N216" s="6" t="str">
        <f>VLOOKUP(B216,Master!$A$2:$C$11,3,FALSE)</f>
        <v>CAD</v>
      </c>
      <c r="O216" s="6" t="str">
        <f>VLOOKUP(B216,Master!$A$2:$C$11,2,FALSE)</f>
        <v>America</v>
      </c>
      <c r="P216" s="6"/>
      <c r="Q216" s="39" t="str">
        <f>VLOOKUP(D216,GL_Master!$A$1:$D$80,2,FALSE)</f>
        <v>PL</v>
      </c>
      <c r="R216" s="39" t="str">
        <f>VLOOKUP(D216,GL_Master!$A$1:$D$80,3,FALSE)</f>
        <v>Salary wages &amp; benefits</v>
      </c>
      <c r="S216" s="39" t="str">
        <f>VLOOKUP(D216,GL_Master!$A$1:$D$80,4,FALSE)</f>
        <v>Employee benefits expense</v>
      </c>
    </row>
    <row r="217" spans="1:19" x14ac:dyDescent="0.25">
      <c r="A217" s="39" t="s">
        <v>262</v>
      </c>
      <c r="B217" s="39" t="s">
        <v>249</v>
      </c>
      <c r="C217" s="7">
        <v>43983</v>
      </c>
      <c r="D217" s="39" t="s">
        <v>100</v>
      </c>
      <c r="E217" s="39">
        <v>392</v>
      </c>
      <c r="F217" s="82">
        <f t="shared" si="9"/>
        <v>0.39200000000000002</v>
      </c>
      <c r="G217" s="39">
        <f>VLOOKUP(N217,Currecny_M!$A$1:$P$10,2,FALSE)</f>
        <v>54</v>
      </c>
      <c r="H217" s="39">
        <f>MATCH(C217,Currecny_M!$A$1:$P$1,0)</f>
        <v>4</v>
      </c>
      <c r="I217" s="39">
        <f>VLOOKUP(N217,Currecny_M!$A$1:$P$10,MATCH(Database!C217,Currecny_M!$A$1:$P$1,0),FALSE)</f>
        <v>55.09</v>
      </c>
      <c r="J217" s="82">
        <f t="shared" si="10"/>
        <v>21.595280000000002</v>
      </c>
      <c r="K217" s="39">
        <f>VLOOKUP('Cover page'!$B$6,Currecny_M!$A$1:$P$10,MATCH(Database!C217,Currecny_M!$A$1:$P$1,0),FALSE)</f>
        <v>1</v>
      </c>
      <c r="L217" s="82">
        <f t="shared" si="11"/>
        <v>21.595280000000002</v>
      </c>
      <c r="M217" s="82">
        <f>((E217/$F$1)*VLOOKUP(N217,Currecny_M!$A$1:$P$10,MATCH(Database!C217,Currecny_M!$A$1:$P$1,0),FALSE))/VLOOKUP('Cover page'!$B$6,Currecny_M!$A$1:$P$10,MATCH(Database!C217,Currecny_M!$A$1:$P$1,0),FALSE)</f>
        <v>21.595280000000002</v>
      </c>
      <c r="N217" s="6" t="str">
        <f>VLOOKUP(B217,Master!$A$2:$C$11,3,FALSE)</f>
        <v>CAD</v>
      </c>
      <c r="O217" s="6" t="str">
        <f>VLOOKUP(B217,Master!$A$2:$C$11,2,FALSE)</f>
        <v>America</v>
      </c>
      <c r="P217" s="6"/>
      <c r="Q217" s="39" t="str">
        <f>VLOOKUP(D217,GL_Master!$A$1:$D$80,2,FALSE)</f>
        <v>PL</v>
      </c>
      <c r="R217" s="39" t="str">
        <f>VLOOKUP(D217,GL_Master!$A$1:$D$80,3,FALSE)</f>
        <v>Salary wages &amp; benefits</v>
      </c>
      <c r="S217" s="39" t="str">
        <f>VLOOKUP(D217,GL_Master!$A$1:$D$80,4,FALSE)</f>
        <v>Employee benefits expense</v>
      </c>
    </row>
    <row r="218" spans="1:19" x14ac:dyDescent="0.25">
      <c r="A218" s="39" t="s">
        <v>262</v>
      </c>
      <c r="B218" s="39" t="s">
        <v>249</v>
      </c>
      <c r="C218" s="7">
        <v>43983</v>
      </c>
      <c r="D218" s="39" t="s">
        <v>30</v>
      </c>
      <c r="E218" s="39">
        <v>105</v>
      </c>
      <c r="F218" s="82">
        <f t="shared" si="9"/>
        <v>0.105</v>
      </c>
      <c r="G218" s="39">
        <f>VLOOKUP(N218,Currecny_M!$A$1:$P$10,2,FALSE)</f>
        <v>54</v>
      </c>
      <c r="H218" s="39">
        <f>MATCH(C218,Currecny_M!$A$1:$P$1,0)</f>
        <v>4</v>
      </c>
      <c r="I218" s="39">
        <f>VLOOKUP(N218,Currecny_M!$A$1:$P$10,MATCH(Database!C218,Currecny_M!$A$1:$P$1,0),FALSE)</f>
        <v>55.09</v>
      </c>
      <c r="J218" s="82">
        <f t="shared" si="10"/>
        <v>5.7844500000000005</v>
      </c>
      <c r="K218" s="39">
        <f>VLOOKUP('Cover page'!$B$6,Currecny_M!$A$1:$P$10,MATCH(Database!C218,Currecny_M!$A$1:$P$1,0),FALSE)</f>
        <v>1</v>
      </c>
      <c r="L218" s="82">
        <f t="shared" si="11"/>
        <v>5.7844500000000005</v>
      </c>
      <c r="M218" s="82">
        <f>((E218/$F$1)*VLOOKUP(N218,Currecny_M!$A$1:$P$10,MATCH(Database!C218,Currecny_M!$A$1:$P$1,0),FALSE))/VLOOKUP('Cover page'!$B$6,Currecny_M!$A$1:$P$10,MATCH(Database!C218,Currecny_M!$A$1:$P$1,0),FALSE)</f>
        <v>5.7844500000000005</v>
      </c>
      <c r="N218" s="6" t="str">
        <f>VLOOKUP(B218,Master!$A$2:$C$11,3,FALSE)</f>
        <v>CAD</v>
      </c>
      <c r="O218" s="6" t="str">
        <f>VLOOKUP(B218,Master!$A$2:$C$11,2,FALSE)</f>
        <v>America</v>
      </c>
      <c r="P218" s="6"/>
      <c r="Q218" s="39" t="str">
        <f>VLOOKUP(D218,GL_Master!$A$1:$D$80,2,FALSE)</f>
        <v>PL</v>
      </c>
      <c r="R218" s="39" t="str">
        <f>VLOOKUP(D218,GL_Master!$A$1:$D$80,3,FALSE)</f>
        <v>Travelling and conveyance</v>
      </c>
      <c r="S218" s="39" t="str">
        <f>VLOOKUP(D218,GL_Master!$A$1:$D$80,4,FALSE)</f>
        <v>Local conveyance</v>
      </c>
    </row>
    <row r="219" spans="1:19" x14ac:dyDescent="0.25">
      <c r="A219" s="39" t="s">
        <v>262</v>
      </c>
      <c r="B219" s="39" t="s">
        <v>249</v>
      </c>
      <c r="C219" s="7">
        <v>43983</v>
      </c>
      <c r="D219" s="39" t="s">
        <v>31</v>
      </c>
      <c r="E219" s="39">
        <v>55</v>
      </c>
      <c r="F219" s="82">
        <f t="shared" si="9"/>
        <v>5.5E-2</v>
      </c>
      <c r="G219" s="39">
        <f>VLOOKUP(N219,Currecny_M!$A$1:$P$10,2,FALSE)</f>
        <v>54</v>
      </c>
      <c r="H219" s="39">
        <f>MATCH(C219,Currecny_M!$A$1:$P$1,0)</f>
        <v>4</v>
      </c>
      <c r="I219" s="39">
        <f>VLOOKUP(N219,Currecny_M!$A$1:$P$10,MATCH(Database!C219,Currecny_M!$A$1:$P$1,0),FALSE)</f>
        <v>55.09</v>
      </c>
      <c r="J219" s="82">
        <f t="shared" si="10"/>
        <v>3.0299500000000004</v>
      </c>
      <c r="K219" s="39">
        <f>VLOOKUP('Cover page'!$B$6,Currecny_M!$A$1:$P$10,MATCH(Database!C219,Currecny_M!$A$1:$P$1,0),FALSE)</f>
        <v>1</v>
      </c>
      <c r="L219" s="82">
        <f t="shared" si="11"/>
        <v>3.0299500000000004</v>
      </c>
      <c r="M219" s="82">
        <f>((E219/$F$1)*VLOOKUP(N219,Currecny_M!$A$1:$P$10,MATCH(Database!C219,Currecny_M!$A$1:$P$1,0),FALSE))/VLOOKUP('Cover page'!$B$6,Currecny_M!$A$1:$P$10,MATCH(Database!C219,Currecny_M!$A$1:$P$1,0),FALSE)</f>
        <v>3.0299500000000004</v>
      </c>
      <c r="N219" s="6" t="str">
        <f>VLOOKUP(B219,Master!$A$2:$C$11,3,FALSE)</f>
        <v>CAD</v>
      </c>
      <c r="O219" s="6" t="str">
        <f>VLOOKUP(B219,Master!$A$2:$C$11,2,FALSE)</f>
        <v>America</v>
      </c>
      <c r="P219" s="6"/>
      <c r="Q219" s="39" t="str">
        <f>VLOOKUP(D219,GL_Master!$A$1:$D$80,2,FALSE)</f>
        <v>PL</v>
      </c>
      <c r="R219" s="39" t="str">
        <f>VLOOKUP(D219,GL_Master!$A$1:$D$80,3,FALSE)</f>
        <v>Office expenses</v>
      </c>
      <c r="S219" s="39" t="str">
        <f>VLOOKUP(D219,GL_Master!$A$1:$D$80,4,FALSE)</f>
        <v>Parking charges</v>
      </c>
    </row>
    <row r="220" spans="1:19" x14ac:dyDescent="0.25">
      <c r="A220" s="39" t="s">
        <v>262</v>
      </c>
      <c r="B220" s="39" t="s">
        <v>249</v>
      </c>
      <c r="C220" s="7">
        <v>43983</v>
      </c>
      <c r="D220" s="39" t="s">
        <v>101</v>
      </c>
      <c r="E220" s="39">
        <v>53</v>
      </c>
      <c r="F220" s="82">
        <f t="shared" si="9"/>
        <v>5.2999999999999999E-2</v>
      </c>
      <c r="G220" s="39">
        <f>VLOOKUP(N220,Currecny_M!$A$1:$P$10,2,FALSE)</f>
        <v>54</v>
      </c>
      <c r="H220" s="39">
        <f>MATCH(C220,Currecny_M!$A$1:$P$1,0)</f>
        <v>4</v>
      </c>
      <c r="I220" s="39">
        <f>VLOOKUP(N220,Currecny_M!$A$1:$P$10,MATCH(Database!C220,Currecny_M!$A$1:$P$1,0),FALSE)</f>
        <v>55.09</v>
      </c>
      <c r="J220" s="82">
        <f t="shared" si="10"/>
        <v>2.9197700000000002</v>
      </c>
      <c r="K220" s="39">
        <f>VLOOKUP('Cover page'!$B$6,Currecny_M!$A$1:$P$10,MATCH(Database!C220,Currecny_M!$A$1:$P$1,0),FALSE)</f>
        <v>1</v>
      </c>
      <c r="L220" s="82">
        <f t="shared" si="11"/>
        <v>2.9197700000000002</v>
      </c>
      <c r="M220" s="82">
        <f>((E220/$F$1)*VLOOKUP(N220,Currecny_M!$A$1:$P$10,MATCH(Database!C220,Currecny_M!$A$1:$P$1,0),FALSE))/VLOOKUP('Cover page'!$B$6,Currecny_M!$A$1:$P$10,MATCH(Database!C220,Currecny_M!$A$1:$P$1,0),FALSE)</f>
        <v>2.9197700000000002</v>
      </c>
      <c r="N220" s="6" t="str">
        <f>VLOOKUP(B220,Master!$A$2:$C$11,3,FALSE)</f>
        <v>CAD</v>
      </c>
      <c r="O220" s="6" t="str">
        <f>VLOOKUP(B220,Master!$A$2:$C$11,2,FALSE)</f>
        <v>America</v>
      </c>
      <c r="P220" s="6"/>
      <c r="Q220" s="39" t="str">
        <f>VLOOKUP(D220,GL_Master!$A$1:$D$80,2,FALSE)</f>
        <v>PL</v>
      </c>
      <c r="R220" s="39" t="str">
        <f>VLOOKUP(D220,GL_Master!$A$1:$D$80,3,FALSE)</f>
        <v>COGS</v>
      </c>
      <c r="S220" s="39" t="str">
        <f>VLOOKUP(D220,GL_Master!$A$1:$D$80,4,FALSE)</f>
        <v>Purchase of other traded goods</v>
      </c>
    </row>
    <row r="221" spans="1:19" x14ac:dyDescent="0.25">
      <c r="A221" s="39" t="s">
        <v>262</v>
      </c>
      <c r="B221" s="39" t="s">
        <v>249</v>
      </c>
      <c r="C221" s="7">
        <v>43983</v>
      </c>
      <c r="D221" s="39" t="s">
        <v>102</v>
      </c>
      <c r="E221" s="39">
        <v>57</v>
      </c>
      <c r="F221" s="82">
        <f t="shared" si="9"/>
        <v>5.7000000000000002E-2</v>
      </c>
      <c r="G221" s="39">
        <f>VLOOKUP(N221,Currecny_M!$A$1:$P$10,2,FALSE)</f>
        <v>54</v>
      </c>
      <c r="H221" s="39">
        <f>MATCH(C221,Currecny_M!$A$1:$P$1,0)</f>
        <v>4</v>
      </c>
      <c r="I221" s="39">
        <f>VLOOKUP(N221,Currecny_M!$A$1:$P$10,MATCH(Database!C221,Currecny_M!$A$1:$P$1,0),FALSE)</f>
        <v>55.09</v>
      </c>
      <c r="J221" s="82">
        <f t="shared" si="10"/>
        <v>3.1401300000000001</v>
      </c>
      <c r="K221" s="39">
        <f>VLOOKUP('Cover page'!$B$6,Currecny_M!$A$1:$P$10,MATCH(Database!C221,Currecny_M!$A$1:$P$1,0),FALSE)</f>
        <v>1</v>
      </c>
      <c r="L221" s="82">
        <f t="shared" si="11"/>
        <v>3.1401300000000001</v>
      </c>
      <c r="M221" s="82">
        <f>((E221/$F$1)*VLOOKUP(N221,Currecny_M!$A$1:$P$10,MATCH(Database!C221,Currecny_M!$A$1:$P$1,0),FALSE))/VLOOKUP('Cover page'!$B$6,Currecny_M!$A$1:$P$10,MATCH(Database!C221,Currecny_M!$A$1:$P$1,0),FALSE)</f>
        <v>3.1401300000000001</v>
      </c>
      <c r="N221" s="6" t="str">
        <f>VLOOKUP(B221,Master!$A$2:$C$11,3,FALSE)</f>
        <v>CAD</v>
      </c>
      <c r="O221" s="6" t="str">
        <f>VLOOKUP(B221,Master!$A$2:$C$11,2,FALSE)</f>
        <v>America</v>
      </c>
      <c r="P221" s="6"/>
      <c r="Q221" s="39" t="str">
        <f>VLOOKUP(D221,GL_Master!$A$1:$D$80,2,FALSE)</f>
        <v>PL</v>
      </c>
      <c r="R221" s="39" t="str">
        <f>VLOOKUP(D221,GL_Master!$A$1:$D$80,3,FALSE)</f>
        <v>Staff welfare expenses</v>
      </c>
      <c r="S221" s="39" t="str">
        <f>VLOOKUP(D221,GL_Master!$A$1:$D$80,4,FALSE)</f>
        <v>Diwali Expense</v>
      </c>
    </row>
    <row r="222" spans="1:19" x14ac:dyDescent="0.25">
      <c r="A222" s="39" t="s">
        <v>262</v>
      </c>
      <c r="B222" s="39" t="s">
        <v>249</v>
      </c>
      <c r="C222" s="7">
        <v>43983</v>
      </c>
      <c r="D222" s="39" t="s">
        <v>20</v>
      </c>
      <c r="E222" s="39">
        <v>112</v>
      </c>
      <c r="F222" s="82">
        <f t="shared" si="9"/>
        <v>0.112</v>
      </c>
      <c r="G222" s="39">
        <f>VLOOKUP(N222,Currecny_M!$A$1:$P$10,2,FALSE)</f>
        <v>54</v>
      </c>
      <c r="H222" s="39">
        <f>MATCH(C222,Currecny_M!$A$1:$P$1,0)</f>
        <v>4</v>
      </c>
      <c r="I222" s="39">
        <f>VLOOKUP(N222,Currecny_M!$A$1:$P$10,MATCH(Database!C222,Currecny_M!$A$1:$P$1,0),FALSE)</f>
        <v>55.09</v>
      </c>
      <c r="J222" s="82">
        <f t="shared" si="10"/>
        <v>6.1700800000000005</v>
      </c>
      <c r="K222" s="39">
        <f>VLOOKUP('Cover page'!$B$6,Currecny_M!$A$1:$P$10,MATCH(Database!C222,Currecny_M!$A$1:$P$1,0),FALSE)</f>
        <v>1</v>
      </c>
      <c r="L222" s="82">
        <f t="shared" si="11"/>
        <v>6.1700800000000005</v>
      </c>
      <c r="M222" s="82">
        <f>((E222/$F$1)*VLOOKUP(N222,Currecny_M!$A$1:$P$10,MATCH(Database!C222,Currecny_M!$A$1:$P$1,0),FALSE))/VLOOKUP('Cover page'!$B$6,Currecny_M!$A$1:$P$10,MATCH(Database!C222,Currecny_M!$A$1:$P$1,0),FALSE)</f>
        <v>6.1700800000000005</v>
      </c>
      <c r="N222" s="6" t="str">
        <f>VLOOKUP(B222,Master!$A$2:$C$11,3,FALSE)</f>
        <v>CAD</v>
      </c>
      <c r="O222" s="6" t="str">
        <f>VLOOKUP(B222,Master!$A$2:$C$11,2,FALSE)</f>
        <v>America</v>
      </c>
      <c r="P222" s="6"/>
      <c r="Q222" s="39" t="str">
        <f>VLOOKUP(D222,GL_Master!$A$1:$D$80,2,FALSE)</f>
        <v>PL</v>
      </c>
      <c r="R222" s="39" t="str">
        <f>VLOOKUP(D222,GL_Master!$A$1:$D$80,3,FALSE)</f>
        <v>Selling and Marketing expenses</v>
      </c>
      <c r="S222" s="39" t="str">
        <f>VLOOKUP(D222,GL_Master!$A$1:$D$80,4,FALSE)</f>
        <v>Business promotion</v>
      </c>
    </row>
    <row r="223" spans="1:19" x14ac:dyDescent="0.25">
      <c r="A223" s="39" t="s">
        <v>262</v>
      </c>
      <c r="B223" s="39" t="s">
        <v>249</v>
      </c>
      <c r="C223" s="7">
        <v>43983</v>
      </c>
      <c r="D223" s="39" t="s">
        <v>29</v>
      </c>
      <c r="E223" s="39">
        <v>113</v>
      </c>
      <c r="F223" s="82">
        <f t="shared" si="9"/>
        <v>0.113</v>
      </c>
      <c r="G223" s="39">
        <f>VLOOKUP(N223,Currecny_M!$A$1:$P$10,2,FALSE)</f>
        <v>54</v>
      </c>
      <c r="H223" s="39">
        <f>MATCH(C223,Currecny_M!$A$1:$P$1,0)</f>
        <v>4</v>
      </c>
      <c r="I223" s="39">
        <f>VLOOKUP(N223,Currecny_M!$A$1:$P$10,MATCH(Database!C223,Currecny_M!$A$1:$P$1,0),FALSE)</f>
        <v>55.09</v>
      </c>
      <c r="J223" s="82">
        <f t="shared" si="10"/>
        <v>6.2251700000000003</v>
      </c>
      <c r="K223" s="39">
        <f>VLOOKUP('Cover page'!$B$6,Currecny_M!$A$1:$P$10,MATCH(Database!C223,Currecny_M!$A$1:$P$1,0),FALSE)</f>
        <v>1</v>
      </c>
      <c r="L223" s="82">
        <f t="shared" si="11"/>
        <v>6.2251700000000003</v>
      </c>
      <c r="M223" s="82">
        <f>((E223/$F$1)*VLOOKUP(N223,Currecny_M!$A$1:$P$10,MATCH(Database!C223,Currecny_M!$A$1:$P$1,0),FALSE))/VLOOKUP('Cover page'!$B$6,Currecny_M!$A$1:$P$10,MATCH(Database!C223,Currecny_M!$A$1:$P$1,0),FALSE)</f>
        <v>6.2251700000000003</v>
      </c>
      <c r="N223" s="6" t="str">
        <f>VLOOKUP(B223,Master!$A$2:$C$11,3,FALSE)</f>
        <v>CAD</v>
      </c>
      <c r="O223" s="6" t="str">
        <f>VLOOKUP(B223,Master!$A$2:$C$11,2,FALSE)</f>
        <v>America</v>
      </c>
      <c r="P223" s="6"/>
      <c r="Q223" s="39" t="str">
        <f>VLOOKUP(D223,GL_Master!$A$1:$D$80,2,FALSE)</f>
        <v>PL</v>
      </c>
      <c r="R223" s="39" t="str">
        <f>VLOOKUP(D223,GL_Master!$A$1:$D$80,3,FALSE)</f>
        <v>Communication &amp; internet exp</v>
      </c>
      <c r="S223" s="39" t="str">
        <f>VLOOKUP(D223,GL_Master!$A$1:$D$80,4,FALSE)</f>
        <v>Communication cost</v>
      </c>
    </row>
    <row r="224" spans="1:19" x14ac:dyDescent="0.25">
      <c r="A224" s="39" t="s">
        <v>262</v>
      </c>
      <c r="B224" s="39" t="s">
        <v>249</v>
      </c>
      <c r="C224" s="7">
        <v>43983</v>
      </c>
      <c r="D224" s="39" t="s">
        <v>41</v>
      </c>
      <c r="E224" s="39">
        <v>55</v>
      </c>
      <c r="F224" s="82">
        <f t="shared" si="9"/>
        <v>5.5E-2</v>
      </c>
      <c r="G224" s="39">
        <f>VLOOKUP(N224,Currecny_M!$A$1:$P$10,2,FALSE)</f>
        <v>54</v>
      </c>
      <c r="H224" s="39">
        <f>MATCH(C224,Currecny_M!$A$1:$P$1,0)</f>
        <v>4</v>
      </c>
      <c r="I224" s="39">
        <f>VLOOKUP(N224,Currecny_M!$A$1:$P$10,MATCH(Database!C224,Currecny_M!$A$1:$P$1,0),FALSE)</f>
        <v>55.09</v>
      </c>
      <c r="J224" s="82">
        <f t="shared" si="10"/>
        <v>3.0299500000000004</v>
      </c>
      <c r="K224" s="39">
        <f>VLOOKUP('Cover page'!$B$6,Currecny_M!$A$1:$P$10,MATCH(Database!C224,Currecny_M!$A$1:$P$1,0),FALSE)</f>
        <v>1</v>
      </c>
      <c r="L224" s="82">
        <f t="shared" si="11"/>
        <v>3.0299500000000004</v>
      </c>
      <c r="M224" s="82">
        <f>((E224/$F$1)*VLOOKUP(N224,Currecny_M!$A$1:$P$10,MATCH(Database!C224,Currecny_M!$A$1:$P$1,0),FALSE))/VLOOKUP('Cover page'!$B$6,Currecny_M!$A$1:$P$10,MATCH(Database!C224,Currecny_M!$A$1:$P$1,0),FALSE)</f>
        <v>3.0299500000000004</v>
      </c>
      <c r="N224" s="6" t="str">
        <f>VLOOKUP(B224,Master!$A$2:$C$11,3,FALSE)</f>
        <v>CAD</v>
      </c>
      <c r="O224" s="6" t="str">
        <f>VLOOKUP(B224,Master!$A$2:$C$11,2,FALSE)</f>
        <v>America</v>
      </c>
      <c r="P224" s="6"/>
      <c r="Q224" s="39" t="str">
        <f>VLOOKUP(D224,GL_Master!$A$1:$D$80,2,FALSE)</f>
        <v>PL</v>
      </c>
      <c r="R224" s="39" t="str">
        <f>VLOOKUP(D224,GL_Master!$A$1:$D$80,3,FALSE)</f>
        <v>Communication &amp; internet exp</v>
      </c>
      <c r="S224" s="39" t="str">
        <f>VLOOKUP(D224,GL_Master!$A$1:$D$80,4,FALSE)</f>
        <v>Communication cost</v>
      </c>
    </row>
    <row r="225" spans="1:19" x14ac:dyDescent="0.25">
      <c r="A225" s="39" t="s">
        <v>262</v>
      </c>
      <c r="B225" s="39" t="s">
        <v>249</v>
      </c>
      <c r="C225" s="7">
        <v>43983</v>
      </c>
      <c r="D225" s="39" t="s">
        <v>103</v>
      </c>
      <c r="E225" s="39">
        <v>106</v>
      </c>
      <c r="F225" s="82">
        <f t="shared" si="9"/>
        <v>0.106</v>
      </c>
      <c r="G225" s="39">
        <f>VLOOKUP(N225,Currecny_M!$A$1:$P$10,2,FALSE)</f>
        <v>54</v>
      </c>
      <c r="H225" s="39">
        <f>MATCH(C225,Currecny_M!$A$1:$P$1,0)</f>
        <v>4</v>
      </c>
      <c r="I225" s="39">
        <f>VLOOKUP(N225,Currecny_M!$A$1:$P$10,MATCH(Database!C225,Currecny_M!$A$1:$P$1,0),FALSE)</f>
        <v>55.09</v>
      </c>
      <c r="J225" s="82">
        <f t="shared" si="10"/>
        <v>5.8395400000000004</v>
      </c>
      <c r="K225" s="39">
        <f>VLOOKUP('Cover page'!$B$6,Currecny_M!$A$1:$P$10,MATCH(Database!C225,Currecny_M!$A$1:$P$1,0),FALSE)</f>
        <v>1</v>
      </c>
      <c r="L225" s="82">
        <f t="shared" si="11"/>
        <v>5.8395400000000004</v>
      </c>
      <c r="M225" s="82">
        <f>((E225/$F$1)*VLOOKUP(N225,Currecny_M!$A$1:$P$10,MATCH(Database!C225,Currecny_M!$A$1:$P$1,0),FALSE))/VLOOKUP('Cover page'!$B$6,Currecny_M!$A$1:$P$10,MATCH(Database!C225,Currecny_M!$A$1:$P$1,0),FALSE)</f>
        <v>5.8395400000000004</v>
      </c>
      <c r="N225" s="6" t="str">
        <f>VLOOKUP(B225,Master!$A$2:$C$11,3,FALSE)</f>
        <v>CAD</v>
      </c>
      <c r="O225" s="6" t="str">
        <f>VLOOKUP(B225,Master!$A$2:$C$11,2,FALSE)</f>
        <v>America</v>
      </c>
      <c r="P225" s="6"/>
      <c r="Q225" s="39" t="str">
        <f>VLOOKUP(D225,GL_Master!$A$1:$D$80,2,FALSE)</f>
        <v>PL</v>
      </c>
      <c r="R225" s="39" t="str">
        <f>VLOOKUP(D225,GL_Master!$A$1:$D$80,3,FALSE)</f>
        <v>Communication &amp; internet exp</v>
      </c>
      <c r="S225" s="39" t="str">
        <f>VLOOKUP(D225,GL_Master!$A$1:$D$80,4,FALSE)</f>
        <v>Communication cost</v>
      </c>
    </row>
    <row r="226" spans="1:19" x14ac:dyDescent="0.25">
      <c r="A226" s="39" t="s">
        <v>262</v>
      </c>
      <c r="B226" s="39" t="s">
        <v>249</v>
      </c>
      <c r="C226" s="7">
        <v>43983</v>
      </c>
      <c r="D226" s="39" t="s">
        <v>104</v>
      </c>
      <c r="E226" s="39">
        <v>162</v>
      </c>
      <c r="F226" s="82">
        <f t="shared" si="9"/>
        <v>0.16200000000000001</v>
      </c>
      <c r="G226" s="39">
        <f>VLOOKUP(N226,Currecny_M!$A$1:$P$10,2,FALSE)</f>
        <v>54</v>
      </c>
      <c r="H226" s="39">
        <f>MATCH(C226,Currecny_M!$A$1:$P$1,0)</f>
        <v>4</v>
      </c>
      <c r="I226" s="39">
        <f>VLOOKUP(N226,Currecny_M!$A$1:$P$10,MATCH(Database!C226,Currecny_M!$A$1:$P$1,0),FALSE)</f>
        <v>55.09</v>
      </c>
      <c r="J226" s="82">
        <f t="shared" si="10"/>
        <v>8.9245800000000006</v>
      </c>
      <c r="K226" s="39">
        <f>VLOOKUP('Cover page'!$B$6,Currecny_M!$A$1:$P$10,MATCH(Database!C226,Currecny_M!$A$1:$P$1,0),FALSE)</f>
        <v>1</v>
      </c>
      <c r="L226" s="82">
        <f t="shared" si="11"/>
        <v>8.9245800000000006</v>
      </c>
      <c r="M226" s="82">
        <f>((E226/$F$1)*VLOOKUP(N226,Currecny_M!$A$1:$P$10,MATCH(Database!C226,Currecny_M!$A$1:$P$1,0),FALSE))/VLOOKUP('Cover page'!$B$6,Currecny_M!$A$1:$P$10,MATCH(Database!C226,Currecny_M!$A$1:$P$1,0),FALSE)</f>
        <v>8.9245800000000006</v>
      </c>
      <c r="N226" s="6" t="str">
        <f>VLOOKUP(B226,Master!$A$2:$C$11,3,FALSE)</f>
        <v>CAD</v>
      </c>
      <c r="O226" s="6" t="str">
        <f>VLOOKUP(B226,Master!$A$2:$C$11,2,FALSE)</f>
        <v>America</v>
      </c>
      <c r="P226" s="6"/>
      <c r="Q226" s="39" t="str">
        <f>VLOOKUP(D226,GL_Master!$A$1:$D$80,2,FALSE)</f>
        <v>PL</v>
      </c>
      <c r="R226" s="39" t="str">
        <f>VLOOKUP(D226,GL_Master!$A$1:$D$80,3,FALSE)</f>
        <v>Legal &amp; Professional expenses</v>
      </c>
      <c r="S226" s="39" t="str">
        <f>VLOOKUP(D226,GL_Master!$A$1:$D$80,4,FALSE)</f>
        <v>Professional Fees - Others</v>
      </c>
    </row>
    <row r="227" spans="1:19" x14ac:dyDescent="0.25">
      <c r="A227" s="39" t="s">
        <v>262</v>
      </c>
      <c r="B227" s="39" t="s">
        <v>249</v>
      </c>
      <c r="C227" s="7">
        <v>43983</v>
      </c>
      <c r="D227" s="39" t="s">
        <v>105</v>
      </c>
      <c r="E227" s="39">
        <v>108</v>
      </c>
      <c r="F227" s="82">
        <f t="shared" si="9"/>
        <v>0.108</v>
      </c>
      <c r="G227" s="39">
        <f>VLOOKUP(N227,Currecny_M!$A$1:$P$10,2,FALSE)</f>
        <v>54</v>
      </c>
      <c r="H227" s="39">
        <f>MATCH(C227,Currecny_M!$A$1:$P$1,0)</f>
        <v>4</v>
      </c>
      <c r="I227" s="39">
        <f>VLOOKUP(N227,Currecny_M!$A$1:$P$10,MATCH(Database!C227,Currecny_M!$A$1:$P$1,0),FALSE)</f>
        <v>55.09</v>
      </c>
      <c r="J227" s="82">
        <f t="shared" si="10"/>
        <v>5.9497200000000001</v>
      </c>
      <c r="K227" s="39">
        <f>VLOOKUP('Cover page'!$B$6,Currecny_M!$A$1:$P$10,MATCH(Database!C227,Currecny_M!$A$1:$P$1,0),FALSE)</f>
        <v>1</v>
      </c>
      <c r="L227" s="82">
        <f t="shared" si="11"/>
        <v>5.9497200000000001</v>
      </c>
      <c r="M227" s="82">
        <f>((E227/$F$1)*VLOOKUP(N227,Currecny_M!$A$1:$P$10,MATCH(Database!C227,Currecny_M!$A$1:$P$1,0),FALSE))/VLOOKUP('Cover page'!$B$6,Currecny_M!$A$1:$P$10,MATCH(Database!C227,Currecny_M!$A$1:$P$1,0),FALSE)</f>
        <v>5.9497200000000001</v>
      </c>
      <c r="N227" s="6" t="str">
        <f>VLOOKUP(B227,Master!$A$2:$C$11,3,FALSE)</f>
        <v>CAD</v>
      </c>
      <c r="O227" s="6" t="str">
        <f>VLOOKUP(B227,Master!$A$2:$C$11,2,FALSE)</f>
        <v>America</v>
      </c>
      <c r="P227" s="6"/>
      <c r="Q227" s="39" t="str">
        <f>VLOOKUP(D227,GL_Master!$A$1:$D$80,2,FALSE)</f>
        <v>PL</v>
      </c>
      <c r="R227" s="39" t="str">
        <f>VLOOKUP(D227,GL_Master!$A$1:$D$80,3,FALSE)</f>
        <v>Travelling and conveyance</v>
      </c>
      <c r="S227" s="39" t="str">
        <f>VLOOKUP(D227,GL_Master!$A$1:$D$80,4,FALSE)</f>
        <v>Car hiring and rental services</v>
      </c>
    </row>
    <row r="228" spans="1:19" x14ac:dyDescent="0.25">
      <c r="A228" s="39" t="s">
        <v>262</v>
      </c>
      <c r="B228" s="39" t="s">
        <v>249</v>
      </c>
      <c r="C228" s="7">
        <v>43983</v>
      </c>
      <c r="D228" s="39" t="s">
        <v>106</v>
      </c>
      <c r="E228" s="39">
        <v>52</v>
      </c>
      <c r="F228" s="82">
        <f t="shared" si="9"/>
        <v>5.1999999999999998E-2</v>
      </c>
      <c r="G228" s="39">
        <f>VLOOKUP(N228,Currecny_M!$A$1:$P$10,2,FALSE)</f>
        <v>54</v>
      </c>
      <c r="H228" s="39">
        <f>MATCH(C228,Currecny_M!$A$1:$P$1,0)</f>
        <v>4</v>
      </c>
      <c r="I228" s="39">
        <f>VLOOKUP(N228,Currecny_M!$A$1:$P$10,MATCH(Database!C228,Currecny_M!$A$1:$P$1,0),FALSE)</f>
        <v>55.09</v>
      </c>
      <c r="J228" s="82">
        <f t="shared" si="10"/>
        <v>2.8646799999999999</v>
      </c>
      <c r="K228" s="39">
        <f>VLOOKUP('Cover page'!$B$6,Currecny_M!$A$1:$P$10,MATCH(Database!C228,Currecny_M!$A$1:$P$1,0),FALSE)</f>
        <v>1</v>
      </c>
      <c r="L228" s="82">
        <f t="shared" si="11"/>
        <v>2.8646799999999999</v>
      </c>
      <c r="M228" s="82">
        <f>((E228/$F$1)*VLOOKUP(N228,Currecny_M!$A$1:$P$10,MATCH(Database!C228,Currecny_M!$A$1:$P$1,0),FALSE))/VLOOKUP('Cover page'!$B$6,Currecny_M!$A$1:$P$10,MATCH(Database!C228,Currecny_M!$A$1:$P$1,0),FALSE)</f>
        <v>2.8646799999999999</v>
      </c>
      <c r="N228" s="6" t="str">
        <f>VLOOKUP(B228,Master!$A$2:$C$11,3,FALSE)</f>
        <v>CAD</v>
      </c>
      <c r="O228" s="6" t="str">
        <f>VLOOKUP(B228,Master!$A$2:$C$11,2,FALSE)</f>
        <v>America</v>
      </c>
      <c r="P228" s="6"/>
      <c r="Q228" s="39" t="str">
        <f>VLOOKUP(D228,GL_Master!$A$1:$D$80,2,FALSE)</f>
        <v>PL</v>
      </c>
      <c r="R228" s="39" t="str">
        <f>VLOOKUP(D228,GL_Master!$A$1:$D$80,3,FALSE)</f>
        <v>Communication &amp; internet exp</v>
      </c>
      <c r="S228" s="39" t="str">
        <f>VLOOKUP(D228,GL_Master!$A$1:$D$80,4,FALSE)</f>
        <v>Printing &amp; Stationary</v>
      </c>
    </row>
    <row r="229" spans="1:19" x14ac:dyDescent="0.25">
      <c r="A229" s="39" t="s">
        <v>262</v>
      </c>
      <c r="B229" s="39" t="s">
        <v>249</v>
      </c>
      <c r="C229" s="7">
        <v>43983</v>
      </c>
      <c r="D229" s="39" t="s">
        <v>32</v>
      </c>
      <c r="E229" s="39">
        <v>52</v>
      </c>
      <c r="F229" s="82">
        <f t="shared" si="9"/>
        <v>5.1999999999999998E-2</v>
      </c>
      <c r="G229" s="39">
        <f>VLOOKUP(N229,Currecny_M!$A$1:$P$10,2,FALSE)</f>
        <v>54</v>
      </c>
      <c r="H229" s="39">
        <f>MATCH(C229,Currecny_M!$A$1:$P$1,0)</f>
        <v>4</v>
      </c>
      <c r="I229" s="39">
        <f>VLOOKUP(N229,Currecny_M!$A$1:$P$10,MATCH(Database!C229,Currecny_M!$A$1:$P$1,0),FALSE)</f>
        <v>55.09</v>
      </c>
      <c r="J229" s="82">
        <f t="shared" si="10"/>
        <v>2.8646799999999999</v>
      </c>
      <c r="K229" s="39">
        <f>VLOOKUP('Cover page'!$B$6,Currecny_M!$A$1:$P$10,MATCH(Database!C229,Currecny_M!$A$1:$P$1,0),FALSE)</f>
        <v>1</v>
      </c>
      <c r="L229" s="82">
        <f t="shared" si="11"/>
        <v>2.8646799999999999</v>
      </c>
      <c r="M229" s="82">
        <f>((E229/$F$1)*VLOOKUP(N229,Currecny_M!$A$1:$P$10,MATCH(Database!C229,Currecny_M!$A$1:$P$1,0),FALSE))/VLOOKUP('Cover page'!$B$6,Currecny_M!$A$1:$P$10,MATCH(Database!C229,Currecny_M!$A$1:$P$1,0),FALSE)</f>
        <v>2.8646799999999999</v>
      </c>
      <c r="N229" s="6" t="str">
        <f>VLOOKUP(B229,Master!$A$2:$C$11,3,FALSE)</f>
        <v>CAD</v>
      </c>
      <c r="O229" s="6" t="str">
        <f>VLOOKUP(B229,Master!$A$2:$C$11,2,FALSE)</f>
        <v>America</v>
      </c>
      <c r="P229" s="6"/>
      <c r="Q229" s="39" t="str">
        <f>VLOOKUP(D229,GL_Master!$A$1:$D$80,2,FALSE)</f>
        <v>PL</v>
      </c>
      <c r="R229" s="39" t="str">
        <f>VLOOKUP(D229,GL_Master!$A$1:$D$80,3,FALSE)</f>
        <v>Communication &amp; internet exp</v>
      </c>
      <c r="S229" s="39" t="str">
        <f>VLOOKUP(D229,GL_Master!$A$1:$D$80,4,FALSE)</f>
        <v>Printing &amp; Stationary</v>
      </c>
    </row>
    <row r="230" spans="1:19" x14ac:dyDescent="0.25">
      <c r="A230" s="39" t="s">
        <v>262</v>
      </c>
      <c r="B230" s="39" t="s">
        <v>249</v>
      </c>
      <c r="C230" s="7">
        <v>43983</v>
      </c>
      <c r="D230" s="39" t="s">
        <v>35</v>
      </c>
      <c r="E230" s="39">
        <v>166</v>
      </c>
      <c r="F230" s="82">
        <f t="shared" si="9"/>
        <v>0.16600000000000001</v>
      </c>
      <c r="G230" s="39">
        <f>VLOOKUP(N230,Currecny_M!$A$1:$P$10,2,FALSE)</f>
        <v>54</v>
      </c>
      <c r="H230" s="39">
        <f>MATCH(C230,Currecny_M!$A$1:$P$1,0)</f>
        <v>4</v>
      </c>
      <c r="I230" s="39">
        <f>VLOOKUP(N230,Currecny_M!$A$1:$P$10,MATCH(Database!C230,Currecny_M!$A$1:$P$1,0),FALSE)</f>
        <v>55.09</v>
      </c>
      <c r="J230" s="82">
        <f t="shared" si="10"/>
        <v>9.1449400000000018</v>
      </c>
      <c r="K230" s="39">
        <f>VLOOKUP('Cover page'!$B$6,Currecny_M!$A$1:$P$10,MATCH(Database!C230,Currecny_M!$A$1:$P$1,0),FALSE)</f>
        <v>1</v>
      </c>
      <c r="L230" s="82">
        <f t="shared" si="11"/>
        <v>9.1449400000000018</v>
      </c>
      <c r="M230" s="82">
        <f>((E230/$F$1)*VLOOKUP(N230,Currecny_M!$A$1:$P$10,MATCH(Database!C230,Currecny_M!$A$1:$P$1,0),FALSE))/VLOOKUP('Cover page'!$B$6,Currecny_M!$A$1:$P$10,MATCH(Database!C230,Currecny_M!$A$1:$P$1,0),FALSE)</f>
        <v>9.1449400000000018</v>
      </c>
      <c r="N230" s="6" t="str">
        <f>VLOOKUP(B230,Master!$A$2:$C$11,3,FALSE)</f>
        <v>CAD</v>
      </c>
      <c r="O230" s="6" t="str">
        <f>VLOOKUP(B230,Master!$A$2:$C$11,2,FALSE)</f>
        <v>America</v>
      </c>
      <c r="P230" s="6"/>
      <c r="Q230" s="39" t="str">
        <f>VLOOKUP(D230,GL_Master!$A$1:$D$80,2,FALSE)</f>
        <v>PL</v>
      </c>
      <c r="R230" s="39" t="str">
        <f>VLOOKUP(D230,GL_Master!$A$1:$D$80,3,FALSE)</f>
        <v>Security Expenses</v>
      </c>
      <c r="S230" s="39" t="str">
        <f>VLOOKUP(D230,GL_Master!$A$1:$D$80,4,FALSE)</f>
        <v>Security Expenses others</v>
      </c>
    </row>
    <row r="231" spans="1:19" x14ac:dyDescent="0.25">
      <c r="A231" s="39" t="s">
        <v>262</v>
      </c>
      <c r="B231" s="39" t="s">
        <v>249</v>
      </c>
      <c r="C231" s="7">
        <v>43983</v>
      </c>
      <c r="D231" s="39" t="s">
        <v>38</v>
      </c>
      <c r="E231" s="39">
        <v>54</v>
      </c>
      <c r="F231" s="82">
        <f t="shared" si="9"/>
        <v>5.3999999999999999E-2</v>
      </c>
      <c r="G231" s="39">
        <f>VLOOKUP(N231,Currecny_M!$A$1:$P$10,2,FALSE)</f>
        <v>54</v>
      </c>
      <c r="H231" s="39">
        <f>MATCH(C231,Currecny_M!$A$1:$P$1,0)</f>
        <v>4</v>
      </c>
      <c r="I231" s="39">
        <f>VLOOKUP(N231,Currecny_M!$A$1:$P$10,MATCH(Database!C231,Currecny_M!$A$1:$P$1,0),FALSE)</f>
        <v>55.09</v>
      </c>
      <c r="J231" s="82">
        <f t="shared" si="10"/>
        <v>2.9748600000000001</v>
      </c>
      <c r="K231" s="39">
        <f>VLOOKUP('Cover page'!$B$6,Currecny_M!$A$1:$P$10,MATCH(Database!C231,Currecny_M!$A$1:$P$1,0),FALSE)</f>
        <v>1</v>
      </c>
      <c r="L231" s="82">
        <f t="shared" si="11"/>
        <v>2.9748600000000001</v>
      </c>
      <c r="M231" s="82">
        <f>((E231/$F$1)*VLOOKUP(N231,Currecny_M!$A$1:$P$10,MATCH(Database!C231,Currecny_M!$A$1:$P$1,0),FALSE))/VLOOKUP('Cover page'!$B$6,Currecny_M!$A$1:$P$10,MATCH(Database!C231,Currecny_M!$A$1:$P$1,0),FALSE)</f>
        <v>2.9748600000000001</v>
      </c>
      <c r="N231" s="6" t="str">
        <f>VLOOKUP(B231,Master!$A$2:$C$11,3,FALSE)</f>
        <v>CAD</v>
      </c>
      <c r="O231" s="6" t="str">
        <f>VLOOKUP(B231,Master!$A$2:$C$11,2,FALSE)</f>
        <v>America</v>
      </c>
      <c r="P231" s="6"/>
      <c r="Q231" s="39" t="str">
        <f>VLOOKUP(D231,GL_Master!$A$1:$D$80,2,FALSE)</f>
        <v>PL</v>
      </c>
      <c r="R231" s="39" t="str">
        <f>VLOOKUP(D231,GL_Master!$A$1:$D$80,3,FALSE)</f>
        <v>House Keeping Expenses</v>
      </c>
      <c r="S231" s="39" t="str">
        <f>VLOOKUP(D231,GL_Master!$A$1:$D$80,4,FALSE)</f>
        <v>House Keeping Expenses</v>
      </c>
    </row>
    <row r="232" spans="1:19" x14ac:dyDescent="0.25">
      <c r="A232" s="39" t="s">
        <v>262</v>
      </c>
      <c r="B232" s="39" t="s">
        <v>249</v>
      </c>
      <c r="C232" s="7">
        <v>43983</v>
      </c>
      <c r="D232" s="39" t="s">
        <v>107</v>
      </c>
      <c r="E232" s="39">
        <v>56</v>
      </c>
      <c r="F232" s="82">
        <f t="shared" si="9"/>
        <v>5.6000000000000001E-2</v>
      </c>
      <c r="G232" s="39">
        <f>VLOOKUP(N232,Currecny_M!$A$1:$P$10,2,FALSE)</f>
        <v>54</v>
      </c>
      <c r="H232" s="39">
        <f>MATCH(C232,Currecny_M!$A$1:$P$1,0)</f>
        <v>4</v>
      </c>
      <c r="I232" s="39">
        <f>VLOOKUP(N232,Currecny_M!$A$1:$P$10,MATCH(Database!C232,Currecny_M!$A$1:$P$1,0),FALSE)</f>
        <v>55.09</v>
      </c>
      <c r="J232" s="82">
        <f t="shared" si="10"/>
        <v>3.0850400000000002</v>
      </c>
      <c r="K232" s="39">
        <f>VLOOKUP('Cover page'!$B$6,Currecny_M!$A$1:$P$10,MATCH(Database!C232,Currecny_M!$A$1:$P$1,0),FALSE)</f>
        <v>1</v>
      </c>
      <c r="L232" s="82">
        <f t="shared" si="11"/>
        <v>3.0850400000000002</v>
      </c>
      <c r="M232" s="82">
        <f>((E232/$F$1)*VLOOKUP(N232,Currecny_M!$A$1:$P$10,MATCH(Database!C232,Currecny_M!$A$1:$P$1,0),FALSE))/VLOOKUP('Cover page'!$B$6,Currecny_M!$A$1:$P$10,MATCH(Database!C232,Currecny_M!$A$1:$P$1,0),FALSE)</f>
        <v>3.0850400000000002</v>
      </c>
      <c r="N232" s="6" t="str">
        <f>VLOOKUP(B232,Master!$A$2:$C$11,3,FALSE)</f>
        <v>CAD</v>
      </c>
      <c r="O232" s="6" t="str">
        <f>VLOOKUP(B232,Master!$A$2:$C$11,2,FALSE)</f>
        <v>America</v>
      </c>
      <c r="P232" s="6"/>
      <c r="Q232" s="39" t="str">
        <f>VLOOKUP(D232,GL_Master!$A$1:$D$80,2,FALSE)</f>
        <v>PL</v>
      </c>
      <c r="R232" s="39" t="str">
        <f>VLOOKUP(D232,GL_Master!$A$1:$D$80,3,FALSE)</f>
        <v>Misc. expenses</v>
      </c>
      <c r="S232" s="39" t="str">
        <f>VLOOKUP(D232,GL_Master!$A$1:$D$80,4,FALSE)</f>
        <v>Repair &amp; Maintenance</v>
      </c>
    </row>
    <row r="233" spans="1:19" x14ac:dyDescent="0.25">
      <c r="A233" s="39" t="s">
        <v>262</v>
      </c>
      <c r="B233" s="39" t="s">
        <v>249</v>
      </c>
      <c r="C233" s="7">
        <v>43983</v>
      </c>
      <c r="D233" s="39" t="s">
        <v>108</v>
      </c>
      <c r="E233" s="39">
        <v>57</v>
      </c>
      <c r="F233" s="82">
        <f t="shared" si="9"/>
        <v>5.7000000000000002E-2</v>
      </c>
      <c r="G233" s="39">
        <f>VLOOKUP(N233,Currecny_M!$A$1:$P$10,2,FALSE)</f>
        <v>54</v>
      </c>
      <c r="H233" s="39">
        <f>MATCH(C233,Currecny_M!$A$1:$P$1,0)</f>
        <v>4</v>
      </c>
      <c r="I233" s="39">
        <f>VLOOKUP(N233,Currecny_M!$A$1:$P$10,MATCH(Database!C233,Currecny_M!$A$1:$P$1,0),FALSE)</f>
        <v>55.09</v>
      </c>
      <c r="J233" s="82">
        <f t="shared" si="10"/>
        <v>3.1401300000000001</v>
      </c>
      <c r="K233" s="39">
        <f>VLOOKUP('Cover page'!$B$6,Currecny_M!$A$1:$P$10,MATCH(Database!C233,Currecny_M!$A$1:$P$1,0),FALSE)</f>
        <v>1</v>
      </c>
      <c r="L233" s="82">
        <f t="shared" si="11"/>
        <v>3.1401300000000001</v>
      </c>
      <c r="M233" s="82">
        <f>((E233/$F$1)*VLOOKUP(N233,Currecny_M!$A$1:$P$10,MATCH(Database!C233,Currecny_M!$A$1:$P$1,0),FALSE))/VLOOKUP('Cover page'!$B$6,Currecny_M!$A$1:$P$10,MATCH(Database!C233,Currecny_M!$A$1:$P$1,0),FALSE)</f>
        <v>3.1401300000000001</v>
      </c>
      <c r="N233" s="6" t="str">
        <f>VLOOKUP(B233,Master!$A$2:$C$11,3,FALSE)</f>
        <v>CAD</v>
      </c>
      <c r="O233" s="6" t="str">
        <f>VLOOKUP(B233,Master!$A$2:$C$11,2,FALSE)</f>
        <v>America</v>
      </c>
      <c r="P233" s="6"/>
      <c r="Q233" s="39" t="str">
        <f>VLOOKUP(D233,GL_Master!$A$1:$D$80,2,FALSE)</f>
        <v>PL</v>
      </c>
      <c r="R233" s="39" t="str">
        <f>VLOOKUP(D233,GL_Master!$A$1:$D$80,3,FALSE)</f>
        <v>Misc. expenses</v>
      </c>
      <c r="S233" s="39" t="str">
        <f>VLOOKUP(D233,GL_Master!$A$1:$D$80,4,FALSE)</f>
        <v>Repair &amp; Maintenance</v>
      </c>
    </row>
    <row r="234" spans="1:19" x14ac:dyDescent="0.25">
      <c r="A234" s="39" t="s">
        <v>262</v>
      </c>
      <c r="B234" s="39" t="s">
        <v>249</v>
      </c>
      <c r="C234" s="7">
        <v>43983</v>
      </c>
      <c r="D234" s="39" t="s">
        <v>9</v>
      </c>
      <c r="E234" s="39">
        <v>513</v>
      </c>
      <c r="F234" s="82">
        <f t="shared" si="9"/>
        <v>0.51300000000000001</v>
      </c>
      <c r="G234" s="39">
        <f>VLOOKUP(N234,Currecny_M!$A$1:$P$10,2,FALSE)</f>
        <v>54</v>
      </c>
      <c r="H234" s="39">
        <f>MATCH(C234,Currecny_M!$A$1:$P$1,0)</f>
        <v>4</v>
      </c>
      <c r="I234" s="39">
        <f>VLOOKUP(N234,Currecny_M!$A$1:$P$10,MATCH(Database!C234,Currecny_M!$A$1:$P$1,0),FALSE)</f>
        <v>55.09</v>
      </c>
      <c r="J234" s="82">
        <f t="shared" si="10"/>
        <v>28.261170000000003</v>
      </c>
      <c r="K234" s="39">
        <f>VLOOKUP('Cover page'!$B$6,Currecny_M!$A$1:$P$10,MATCH(Database!C234,Currecny_M!$A$1:$P$1,0),FALSE)</f>
        <v>1</v>
      </c>
      <c r="L234" s="82">
        <f t="shared" si="11"/>
        <v>28.261170000000003</v>
      </c>
      <c r="M234" s="82">
        <f>((E234/$F$1)*VLOOKUP(N234,Currecny_M!$A$1:$P$10,MATCH(Database!C234,Currecny_M!$A$1:$P$1,0),FALSE))/VLOOKUP('Cover page'!$B$6,Currecny_M!$A$1:$P$10,MATCH(Database!C234,Currecny_M!$A$1:$P$1,0),FALSE)</f>
        <v>28.261170000000003</v>
      </c>
      <c r="N234" s="6" t="str">
        <f>VLOOKUP(B234,Master!$A$2:$C$11,3,FALSE)</f>
        <v>CAD</v>
      </c>
      <c r="O234" s="6" t="str">
        <f>VLOOKUP(B234,Master!$A$2:$C$11,2,FALSE)</f>
        <v>America</v>
      </c>
      <c r="P234" s="6"/>
      <c r="Q234" s="39" t="str">
        <f>VLOOKUP(D234,GL_Master!$A$1:$D$80,2,FALSE)</f>
        <v>PL</v>
      </c>
      <c r="R234" s="39" t="str">
        <f>VLOOKUP(D234,GL_Master!$A$1:$D$80,3,FALSE)</f>
        <v>Rent</v>
      </c>
      <c r="S234" s="39" t="str">
        <f>VLOOKUP(D234,GL_Master!$A$1:$D$80,4,FALSE)</f>
        <v>Office Rent</v>
      </c>
    </row>
    <row r="235" spans="1:19" x14ac:dyDescent="0.25">
      <c r="A235" s="39" t="s">
        <v>262</v>
      </c>
      <c r="B235" s="39" t="s">
        <v>249</v>
      </c>
      <c r="C235" s="7">
        <v>43983</v>
      </c>
      <c r="D235" s="39" t="s">
        <v>109</v>
      </c>
      <c r="E235" s="39">
        <v>-262</v>
      </c>
      <c r="F235" s="82">
        <f t="shared" si="9"/>
        <v>-0.26200000000000001</v>
      </c>
      <c r="G235" s="39">
        <f>VLOOKUP(N235,Currecny_M!$A$1:$P$10,2,FALSE)</f>
        <v>54</v>
      </c>
      <c r="H235" s="39">
        <f>MATCH(C235,Currecny_M!$A$1:$P$1,0)</f>
        <v>4</v>
      </c>
      <c r="I235" s="39">
        <f>VLOOKUP(N235,Currecny_M!$A$1:$P$10,MATCH(Database!C235,Currecny_M!$A$1:$P$1,0),FALSE)</f>
        <v>55.09</v>
      </c>
      <c r="J235" s="82">
        <f t="shared" si="10"/>
        <v>-14.433580000000001</v>
      </c>
      <c r="K235" s="39">
        <f>VLOOKUP('Cover page'!$B$6,Currecny_M!$A$1:$P$10,MATCH(Database!C235,Currecny_M!$A$1:$P$1,0),FALSE)</f>
        <v>1</v>
      </c>
      <c r="L235" s="82">
        <f t="shared" si="11"/>
        <v>-14.433580000000001</v>
      </c>
      <c r="M235" s="82">
        <f>((E235/$F$1)*VLOOKUP(N235,Currecny_M!$A$1:$P$10,MATCH(Database!C235,Currecny_M!$A$1:$P$1,0),FALSE))/VLOOKUP('Cover page'!$B$6,Currecny_M!$A$1:$P$10,MATCH(Database!C235,Currecny_M!$A$1:$P$1,0),FALSE)</f>
        <v>-14.433580000000001</v>
      </c>
      <c r="N235" s="6" t="str">
        <f>VLOOKUP(B235,Master!$A$2:$C$11,3,FALSE)</f>
        <v>CAD</v>
      </c>
      <c r="O235" s="6" t="str">
        <f>VLOOKUP(B235,Master!$A$2:$C$11,2,FALSE)</f>
        <v>America</v>
      </c>
      <c r="P235" s="6"/>
      <c r="Q235" s="39" t="str">
        <f>VLOOKUP(D235,GL_Master!$A$1:$D$80,2,FALSE)</f>
        <v>PL</v>
      </c>
      <c r="R235" s="39" t="str">
        <f>VLOOKUP(D235,GL_Master!$A$1:$D$80,3,FALSE)</f>
        <v>Travelling and conveyance</v>
      </c>
      <c r="S235" s="39" t="str">
        <f>VLOOKUP(D235,GL_Master!$A$1:$D$80,4,FALSE)</f>
        <v>Travelling , hotel lodging</v>
      </c>
    </row>
    <row r="236" spans="1:19" x14ac:dyDescent="0.25">
      <c r="A236" s="39" t="s">
        <v>262</v>
      </c>
      <c r="B236" s="39" t="s">
        <v>249</v>
      </c>
      <c r="C236" s="7">
        <v>43983</v>
      </c>
      <c r="D236" s="39" t="s">
        <v>110</v>
      </c>
      <c r="E236" s="39">
        <v>108</v>
      </c>
      <c r="F236" s="82">
        <f t="shared" si="9"/>
        <v>0.108</v>
      </c>
      <c r="G236" s="39">
        <f>VLOOKUP(N236,Currecny_M!$A$1:$P$10,2,FALSE)</f>
        <v>54</v>
      </c>
      <c r="H236" s="39">
        <f>MATCH(C236,Currecny_M!$A$1:$P$1,0)</f>
        <v>4</v>
      </c>
      <c r="I236" s="39">
        <f>VLOOKUP(N236,Currecny_M!$A$1:$P$10,MATCH(Database!C236,Currecny_M!$A$1:$P$1,0),FALSE)</f>
        <v>55.09</v>
      </c>
      <c r="J236" s="82">
        <f t="shared" si="10"/>
        <v>5.9497200000000001</v>
      </c>
      <c r="K236" s="39">
        <f>VLOOKUP('Cover page'!$B$6,Currecny_M!$A$1:$P$10,MATCH(Database!C236,Currecny_M!$A$1:$P$1,0),FALSE)</f>
        <v>1</v>
      </c>
      <c r="L236" s="82">
        <f t="shared" si="11"/>
        <v>5.9497200000000001</v>
      </c>
      <c r="M236" s="82">
        <f>((E236/$F$1)*VLOOKUP(N236,Currecny_M!$A$1:$P$10,MATCH(Database!C236,Currecny_M!$A$1:$P$1,0),FALSE))/VLOOKUP('Cover page'!$B$6,Currecny_M!$A$1:$P$10,MATCH(Database!C236,Currecny_M!$A$1:$P$1,0),FALSE)</f>
        <v>5.9497200000000001</v>
      </c>
      <c r="N236" s="6" t="str">
        <f>VLOOKUP(B236,Master!$A$2:$C$11,3,FALSE)</f>
        <v>CAD</v>
      </c>
      <c r="O236" s="6" t="str">
        <f>VLOOKUP(B236,Master!$A$2:$C$11,2,FALSE)</f>
        <v>America</v>
      </c>
      <c r="P236" s="6"/>
      <c r="Q236" s="39" t="str">
        <f>VLOOKUP(D236,GL_Master!$A$1:$D$80,2,FALSE)</f>
        <v>PL</v>
      </c>
      <c r="R236" s="39" t="str">
        <f>VLOOKUP(D236,GL_Master!$A$1:$D$80,3,FALSE)</f>
        <v>Travelling and conveyance</v>
      </c>
      <c r="S236" s="39" t="str">
        <f>VLOOKUP(D236,GL_Master!$A$1:$D$80,4,FALSE)</f>
        <v>Travelling , hotel lodging</v>
      </c>
    </row>
    <row r="237" spans="1:19" x14ac:dyDescent="0.25">
      <c r="A237" s="39" t="s">
        <v>262</v>
      </c>
      <c r="B237" s="39" t="s">
        <v>249</v>
      </c>
      <c r="C237" s="7">
        <v>43983</v>
      </c>
      <c r="D237" s="39" t="s">
        <v>111</v>
      </c>
      <c r="E237" s="39">
        <v>54</v>
      </c>
      <c r="F237" s="82">
        <f t="shared" si="9"/>
        <v>5.3999999999999999E-2</v>
      </c>
      <c r="G237" s="39">
        <f>VLOOKUP(N237,Currecny_M!$A$1:$P$10,2,FALSE)</f>
        <v>54</v>
      </c>
      <c r="H237" s="39">
        <f>MATCH(C237,Currecny_M!$A$1:$P$1,0)</f>
        <v>4</v>
      </c>
      <c r="I237" s="39">
        <f>VLOOKUP(N237,Currecny_M!$A$1:$P$10,MATCH(Database!C237,Currecny_M!$A$1:$P$1,0),FALSE)</f>
        <v>55.09</v>
      </c>
      <c r="J237" s="82">
        <f t="shared" si="10"/>
        <v>2.9748600000000001</v>
      </c>
      <c r="K237" s="39">
        <f>VLOOKUP('Cover page'!$B$6,Currecny_M!$A$1:$P$10,MATCH(Database!C237,Currecny_M!$A$1:$P$1,0),FALSE)</f>
        <v>1</v>
      </c>
      <c r="L237" s="82">
        <f t="shared" si="11"/>
        <v>2.9748600000000001</v>
      </c>
      <c r="M237" s="82">
        <f>((E237/$F$1)*VLOOKUP(N237,Currecny_M!$A$1:$P$10,MATCH(Database!C237,Currecny_M!$A$1:$P$1,0),FALSE))/VLOOKUP('Cover page'!$B$6,Currecny_M!$A$1:$P$10,MATCH(Database!C237,Currecny_M!$A$1:$P$1,0),FALSE)</f>
        <v>2.9748600000000001</v>
      </c>
      <c r="N237" s="6" t="str">
        <f>VLOOKUP(B237,Master!$A$2:$C$11,3,FALSE)</f>
        <v>CAD</v>
      </c>
      <c r="O237" s="6" t="str">
        <f>VLOOKUP(B237,Master!$A$2:$C$11,2,FALSE)</f>
        <v>America</v>
      </c>
      <c r="P237" s="6"/>
      <c r="Q237" s="39" t="str">
        <f>VLOOKUP(D237,GL_Master!$A$1:$D$80,2,FALSE)</f>
        <v>PL</v>
      </c>
      <c r="R237" s="39" t="str">
        <f>VLOOKUP(D237,GL_Master!$A$1:$D$80,3,FALSE)</f>
        <v>Legal &amp; Professional expenses</v>
      </c>
      <c r="S237" s="39" t="str">
        <f>VLOOKUP(D237,GL_Master!$A$1:$D$80,4,FALSE)</f>
        <v>Professional Fees - Others</v>
      </c>
    </row>
    <row r="238" spans="1:19" x14ac:dyDescent="0.25">
      <c r="A238" s="39" t="s">
        <v>262</v>
      </c>
      <c r="B238" s="39" t="s">
        <v>249</v>
      </c>
      <c r="C238" s="7">
        <v>43983</v>
      </c>
      <c r="D238" s="39" t="s">
        <v>112</v>
      </c>
      <c r="E238" s="39">
        <v>555</v>
      </c>
      <c r="F238" s="82">
        <f t="shared" si="9"/>
        <v>0.55500000000000005</v>
      </c>
      <c r="G238" s="39">
        <f>VLOOKUP(N238,Currecny_M!$A$1:$P$10,2,FALSE)</f>
        <v>54</v>
      </c>
      <c r="H238" s="39">
        <f>MATCH(C238,Currecny_M!$A$1:$P$1,0)</f>
        <v>4</v>
      </c>
      <c r="I238" s="39">
        <f>VLOOKUP(N238,Currecny_M!$A$1:$P$10,MATCH(Database!C238,Currecny_M!$A$1:$P$1,0),FALSE)</f>
        <v>55.09</v>
      </c>
      <c r="J238" s="82">
        <f t="shared" si="10"/>
        <v>30.574950000000005</v>
      </c>
      <c r="K238" s="39">
        <f>VLOOKUP('Cover page'!$B$6,Currecny_M!$A$1:$P$10,MATCH(Database!C238,Currecny_M!$A$1:$P$1,0),FALSE)</f>
        <v>1</v>
      </c>
      <c r="L238" s="82">
        <f t="shared" si="11"/>
        <v>30.574950000000005</v>
      </c>
      <c r="M238" s="82">
        <f>((E238/$F$1)*VLOOKUP(N238,Currecny_M!$A$1:$P$10,MATCH(Database!C238,Currecny_M!$A$1:$P$1,0),FALSE))/VLOOKUP('Cover page'!$B$6,Currecny_M!$A$1:$P$10,MATCH(Database!C238,Currecny_M!$A$1:$P$1,0),FALSE)</f>
        <v>30.574950000000005</v>
      </c>
      <c r="N238" s="6" t="str">
        <f>VLOOKUP(B238,Master!$A$2:$C$11,3,FALSE)</f>
        <v>CAD</v>
      </c>
      <c r="O238" s="6" t="str">
        <f>VLOOKUP(B238,Master!$A$2:$C$11,2,FALSE)</f>
        <v>America</v>
      </c>
      <c r="P238" s="6"/>
      <c r="Q238" s="39" t="str">
        <f>VLOOKUP(D238,GL_Master!$A$1:$D$80,2,FALSE)</f>
        <v>PL</v>
      </c>
      <c r="R238" s="39" t="str">
        <f>VLOOKUP(D238,GL_Master!$A$1:$D$80,3,FALSE)</f>
        <v>Finance Cost</v>
      </c>
      <c r="S238" s="39" t="str">
        <f>VLOOKUP(D238,GL_Master!$A$1:$D$80,4,FALSE)</f>
        <v>Interest expense</v>
      </c>
    </row>
    <row r="239" spans="1:19" x14ac:dyDescent="0.25">
      <c r="A239" s="39" t="s">
        <v>262</v>
      </c>
      <c r="B239" s="39" t="s">
        <v>249</v>
      </c>
      <c r="C239" s="7">
        <v>43983</v>
      </c>
      <c r="D239" s="39" t="s">
        <v>25</v>
      </c>
      <c r="E239" s="39">
        <v>4807</v>
      </c>
      <c r="F239" s="82">
        <f t="shared" si="9"/>
        <v>4.8070000000000004</v>
      </c>
      <c r="G239" s="39">
        <f>VLOOKUP(N239,Currecny_M!$A$1:$P$10,2,FALSE)</f>
        <v>54</v>
      </c>
      <c r="H239" s="39">
        <f>MATCH(C239,Currecny_M!$A$1:$P$1,0)</f>
        <v>4</v>
      </c>
      <c r="I239" s="39">
        <f>VLOOKUP(N239,Currecny_M!$A$1:$P$10,MATCH(Database!C239,Currecny_M!$A$1:$P$1,0),FALSE)</f>
        <v>55.09</v>
      </c>
      <c r="J239" s="82">
        <f t="shared" si="10"/>
        <v>264.81763000000007</v>
      </c>
      <c r="K239" s="39">
        <f>VLOOKUP('Cover page'!$B$6,Currecny_M!$A$1:$P$10,MATCH(Database!C239,Currecny_M!$A$1:$P$1,0),FALSE)</f>
        <v>1</v>
      </c>
      <c r="L239" s="82">
        <f t="shared" si="11"/>
        <v>264.81763000000007</v>
      </c>
      <c r="M239" s="82">
        <f>((E239/$F$1)*VLOOKUP(N239,Currecny_M!$A$1:$P$10,MATCH(Database!C239,Currecny_M!$A$1:$P$1,0),FALSE))/VLOOKUP('Cover page'!$B$6,Currecny_M!$A$1:$P$10,MATCH(Database!C239,Currecny_M!$A$1:$P$1,0),FALSE)</f>
        <v>264.81763000000007</v>
      </c>
      <c r="N239" s="6" t="str">
        <f>VLOOKUP(B239,Master!$A$2:$C$11,3,FALSE)</f>
        <v>CAD</v>
      </c>
      <c r="O239" s="6" t="str">
        <f>VLOOKUP(B239,Master!$A$2:$C$11,2,FALSE)</f>
        <v>America</v>
      </c>
      <c r="P239" s="6"/>
      <c r="Q239" s="39" t="str">
        <f>VLOOKUP(D239,GL_Master!$A$1:$D$80,2,FALSE)</f>
        <v>PL</v>
      </c>
      <c r="R239" s="39" t="str">
        <f>VLOOKUP(D239,GL_Master!$A$1:$D$80,3,FALSE)</f>
        <v>Depreciation</v>
      </c>
      <c r="S239" s="39" t="str">
        <f>VLOOKUP(D239,GL_Master!$A$1:$D$80,4,FALSE)</f>
        <v>Depreciation</v>
      </c>
    </row>
    <row r="240" spans="1:19" x14ac:dyDescent="0.25">
      <c r="A240" s="39" t="s">
        <v>262</v>
      </c>
      <c r="B240" s="39" t="s">
        <v>249</v>
      </c>
      <c r="C240" s="7">
        <v>44013</v>
      </c>
      <c r="D240" s="39" t="s">
        <v>51</v>
      </c>
      <c r="E240" s="39">
        <v>-51852</v>
      </c>
      <c r="F240" s="82">
        <f t="shared" si="9"/>
        <v>-51.851999999999997</v>
      </c>
      <c r="G240" s="39">
        <f>VLOOKUP(N240,Currecny_M!$A$1:$P$10,2,FALSE)</f>
        <v>54</v>
      </c>
      <c r="H240" s="39">
        <f>MATCH(C240,Currecny_M!$A$1:$P$1,0)</f>
        <v>5</v>
      </c>
      <c r="I240" s="39">
        <f>VLOOKUP(N240,Currecny_M!$A$1:$P$10,MATCH(Database!C240,Currecny_M!$A$1:$P$1,0),FALSE)</f>
        <v>55.64</v>
      </c>
      <c r="J240" s="82">
        <f t="shared" si="10"/>
        <v>-2885.0452799999998</v>
      </c>
      <c r="K240" s="39">
        <f>VLOOKUP('Cover page'!$B$6,Currecny_M!$A$1:$P$10,MATCH(Database!C240,Currecny_M!$A$1:$P$1,0),FALSE)</f>
        <v>1</v>
      </c>
      <c r="L240" s="82">
        <f t="shared" si="11"/>
        <v>-2885.0452799999998</v>
      </c>
      <c r="M240" s="82">
        <f>((E240/$F$1)*VLOOKUP(N240,Currecny_M!$A$1:$P$10,MATCH(Database!C240,Currecny_M!$A$1:$P$1,0),FALSE))/VLOOKUP('Cover page'!$B$6,Currecny_M!$A$1:$P$10,MATCH(Database!C240,Currecny_M!$A$1:$P$1,0),FALSE)</f>
        <v>-2885.0452799999998</v>
      </c>
      <c r="N240" s="6" t="str">
        <f>VLOOKUP(B240,Master!$A$2:$C$11,3,FALSE)</f>
        <v>CAD</v>
      </c>
      <c r="O240" s="6" t="str">
        <f>VLOOKUP(B240,Master!$A$2:$C$11,2,FALSE)</f>
        <v>America</v>
      </c>
      <c r="P240" s="6"/>
      <c r="Q240" s="39" t="str">
        <f>VLOOKUP(D240,GL_Master!$A$1:$D$80,2,FALSE)</f>
        <v>BS</v>
      </c>
      <c r="R240" s="39" t="str">
        <f>VLOOKUP(D240,GL_Master!$A$1:$D$80,3,FALSE)</f>
        <v>Share Capital</v>
      </c>
      <c r="S240" s="39" t="str">
        <f>VLOOKUP(D240,GL_Master!$A$1:$D$80,4,FALSE)</f>
        <v>Equity shares</v>
      </c>
    </row>
    <row r="241" spans="1:19" x14ac:dyDescent="0.25">
      <c r="A241" s="39" t="s">
        <v>262</v>
      </c>
      <c r="B241" s="39" t="s">
        <v>249</v>
      </c>
      <c r="C241" s="7">
        <v>44013</v>
      </c>
      <c r="D241" s="39" t="s">
        <v>52</v>
      </c>
      <c r="E241" s="39">
        <v>-99348</v>
      </c>
      <c r="F241" s="82">
        <f t="shared" si="9"/>
        <v>-99.347999999999999</v>
      </c>
      <c r="G241" s="39">
        <f>VLOOKUP(N241,Currecny_M!$A$1:$P$10,2,FALSE)</f>
        <v>54</v>
      </c>
      <c r="H241" s="39">
        <f>MATCH(C241,Currecny_M!$A$1:$P$1,0)</f>
        <v>5</v>
      </c>
      <c r="I241" s="39">
        <f>VLOOKUP(N241,Currecny_M!$A$1:$P$10,MATCH(Database!C241,Currecny_M!$A$1:$P$1,0),FALSE)</f>
        <v>55.64</v>
      </c>
      <c r="J241" s="82">
        <f t="shared" si="10"/>
        <v>-5527.7227199999998</v>
      </c>
      <c r="K241" s="39">
        <f>VLOOKUP('Cover page'!$B$6,Currecny_M!$A$1:$P$10,MATCH(Database!C241,Currecny_M!$A$1:$P$1,0),FALSE)</f>
        <v>1</v>
      </c>
      <c r="L241" s="82">
        <f t="shared" si="11"/>
        <v>-5527.7227199999998</v>
      </c>
      <c r="M241" s="82">
        <f>((E241/$F$1)*VLOOKUP(N241,Currecny_M!$A$1:$P$10,MATCH(Database!C241,Currecny_M!$A$1:$P$1,0),FALSE))/VLOOKUP('Cover page'!$B$6,Currecny_M!$A$1:$P$10,MATCH(Database!C241,Currecny_M!$A$1:$P$1,0),FALSE)</f>
        <v>-5527.7227199999998</v>
      </c>
      <c r="N241" s="6" t="str">
        <f>VLOOKUP(B241,Master!$A$2:$C$11,3,FALSE)</f>
        <v>CAD</v>
      </c>
      <c r="O241" s="6" t="str">
        <f>VLOOKUP(B241,Master!$A$2:$C$11,2,FALSE)</f>
        <v>America</v>
      </c>
      <c r="P241" s="6"/>
      <c r="Q241" s="39" t="str">
        <f>VLOOKUP(D241,GL_Master!$A$1:$D$80,2,FALSE)</f>
        <v>BS</v>
      </c>
      <c r="R241" s="39" t="str">
        <f>VLOOKUP(D241,GL_Master!$A$1:$D$80,3,FALSE)</f>
        <v>Reserve and Surplus</v>
      </c>
      <c r="S241" s="39" t="str">
        <f>VLOOKUP(D241,GL_Master!$A$1:$D$80,4,FALSE)</f>
        <v>Reserves at the commencement of the year</v>
      </c>
    </row>
    <row r="242" spans="1:19" x14ac:dyDescent="0.25">
      <c r="A242" s="39" t="s">
        <v>262</v>
      </c>
      <c r="B242" s="39" t="s">
        <v>249</v>
      </c>
      <c r="C242" s="7">
        <v>44013</v>
      </c>
      <c r="D242" s="39" t="s">
        <v>53</v>
      </c>
      <c r="E242" s="39">
        <v>-27576</v>
      </c>
      <c r="F242" s="82">
        <f t="shared" si="9"/>
        <v>-27.576000000000001</v>
      </c>
      <c r="G242" s="39">
        <f>VLOOKUP(N242,Currecny_M!$A$1:$P$10,2,FALSE)</f>
        <v>54</v>
      </c>
      <c r="H242" s="39">
        <f>MATCH(C242,Currecny_M!$A$1:$P$1,0)</f>
        <v>5</v>
      </c>
      <c r="I242" s="39">
        <f>VLOOKUP(N242,Currecny_M!$A$1:$P$10,MATCH(Database!C242,Currecny_M!$A$1:$P$1,0),FALSE)</f>
        <v>55.64</v>
      </c>
      <c r="J242" s="82">
        <f t="shared" si="10"/>
        <v>-1534.32864</v>
      </c>
      <c r="K242" s="39">
        <f>VLOOKUP('Cover page'!$B$6,Currecny_M!$A$1:$P$10,MATCH(Database!C242,Currecny_M!$A$1:$P$1,0),FALSE)</f>
        <v>1</v>
      </c>
      <c r="L242" s="82">
        <f t="shared" si="11"/>
        <v>-1534.32864</v>
      </c>
      <c r="M242" s="82">
        <f>((E242/$F$1)*VLOOKUP(N242,Currecny_M!$A$1:$P$10,MATCH(Database!C242,Currecny_M!$A$1:$P$1,0),FALSE))/VLOOKUP('Cover page'!$B$6,Currecny_M!$A$1:$P$10,MATCH(Database!C242,Currecny_M!$A$1:$P$1,0),FALSE)</f>
        <v>-1534.32864</v>
      </c>
      <c r="N242" s="6" t="str">
        <f>VLOOKUP(B242,Master!$A$2:$C$11,3,FALSE)</f>
        <v>CAD</v>
      </c>
      <c r="O242" s="6" t="str">
        <f>VLOOKUP(B242,Master!$A$2:$C$11,2,FALSE)</f>
        <v>America</v>
      </c>
      <c r="P242" s="6"/>
      <c r="Q242" s="39" t="str">
        <f>VLOOKUP(D242,GL_Master!$A$1:$D$80,2,FALSE)</f>
        <v>BS</v>
      </c>
      <c r="R242" s="39" t="str">
        <f>VLOOKUP(D242,GL_Master!$A$1:$D$80,3,FALSE)</f>
        <v>Loan Fund</v>
      </c>
      <c r="S242" s="39" t="str">
        <f>VLOOKUP(D242,GL_Master!$A$1:$D$80,4,FALSE)</f>
        <v>Term Loan</v>
      </c>
    </row>
    <row r="243" spans="1:19" x14ac:dyDescent="0.25">
      <c r="A243" s="39" t="s">
        <v>262</v>
      </c>
      <c r="B243" s="39" t="s">
        <v>249</v>
      </c>
      <c r="C243" s="7">
        <v>44013</v>
      </c>
      <c r="D243" s="39" t="s">
        <v>54</v>
      </c>
      <c r="E243" s="39">
        <v>112</v>
      </c>
      <c r="F243" s="82">
        <f t="shared" si="9"/>
        <v>0.112</v>
      </c>
      <c r="G243" s="39">
        <f>VLOOKUP(N243,Currecny_M!$A$1:$P$10,2,FALSE)</f>
        <v>54</v>
      </c>
      <c r="H243" s="39">
        <f>MATCH(C243,Currecny_M!$A$1:$P$1,0)</f>
        <v>5</v>
      </c>
      <c r="I243" s="39">
        <f>VLOOKUP(N243,Currecny_M!$A$1:$P$10,MATCH(Database!C243,Currecny_M!$A$1:$P$1,0),FALSE)</f>
        <v>55.64</v>
      </c>
      <c r="J243" s="82">
        <f t="shared" si="10"/>
        <v>6.2316799999999999</v>
      </c>
      <c r="K243" s="39">
        <f>VLOOKUP('Cover page'!$B$6,Currecny_M!$A$1:$P$10,MATCH(Database!C243,Currecny_M!$A$1:$P$1,0),FALSE)</f>
        <v>1</v>
      </c>
      <c r="L243" s="82">
        <f t="shared" si="11"/>
        <v>6.2316799999999999</v>
      </c>
      <c r="M243" s="82">
        <f>((E243/$F$1)*VLOOKUP(N243,Currecny_M!$A$1:$P$10,MATCH(Database!C243,Currecny_M!$A$1:$P$1,0),FALSE))/VLOOKUP('Cover page'!$B$6,Currecny_M!$A$1:$P$10,MATCH(Database!C243,Currecny_M!$A$1:$P$1,0),FALSE)</f>
        <v>6.2316799999999999</v>
      </c>
      <c r="N243" s="6" t="str">
        <f>VLOOKUP(B243,Master!$A$2:$C$11,3,FALSE)</f>
        <v>CAD</v>
      </c>
      <c r="O243" s="6" t="str">
        <f>VLOOKUP(B243,Master!$A$2:$C$11,2,FALSE)</f>
        <v>America</v>
      </c>
      <c r="P243" s="6"/>
      <c r="Q243" s="39" t="str">
        <f>VLOOKUP(D243,GL_Master!$A$1:$D$80,2,FALSE)</f>
        <v>BS</v>
      </c>
      <c r="R243" s="39" t="str">
        <f>VLOOKUP(D243,GL_Master!$A$1:$D$80,3,FALSE)</f>
        <v>Trade Payables</v>
      </c>
      <c r="S243" s="39" t="str">
        <f>VLOOKUP(D243,GL_Master!$A$1:$D$80,4,FALSE)</f>
        <v>Trade payable</v>
      </c>
    </row>
    <row r="244" spans="1:19" x14ac:dyDescent="0.25">
      <c r="A244" s="39" t="s">
        <v>262</v>
      </c>
      <c r="B244" s="39" t="s">
        <v>249</v>
      </c>
      <c r="C244" s="7">
        <v>44013</v>
      </c>
      <c r="D244" s="39" t="s">
        <v>34</v>
      </c>
      <c r="E244" s="39">
        <v>-2777</v>
      </c>
      <c r="F244" s="82">
        <f t="shared" si="9"/>
        <v>-2.7770000000000001</v>
      </c>
      <c r="G244" s="39">
        <f>VLOOKUP(N244,Currecny_M!$A$1:$P$10,2,FALSE)</f>
        <v>54</v>
      </c>
      <c r="H244" s="39">
        <f>MATCH(C244,Currecny_M!$A$1:$P$1,0)</f>
        <v>5</v>
      </c>
      <c r="I244" s="39">
        <f>VLOOKUP(N244,Currecny_M!$A$1:$P$10,MATCH(Database!C244,Currecny_M!$A$1:$P$1,0),FALSE)</f>
        <v>55.64</v>
      </c>
      <c r="J244" s="82">
        <f t="shared" si="10"/>
        <v>-154.51228</v>
      </c>
      <c r="K244" s="39">
        <f>VLOOKUP('Cover page'!$B$6,Currecny_M!$A$1:$P$10,MATCH(Database!C244,Currecny_M!$A$1:$P$1,0),FALSE)</f>
        <v>1</v>
      </c>
      <c r="L244" s="82">
        <f t="shared" si="11"/>
        <v>-154.51228</v>
      </c>
      <c r="M244" s="82">
        <f>((E244/$F$1)*VLOOKUP(N244,Currecny_M!$A$1:$P$10,MATCH(Database!C244,Currecny_M!$A$1:$P$1,0),FALSE))/VLOOKUP('Cover page'!$B$6,Currecny_M!$A$1:$P$10,MATCH(Database!C244,Currecny_M!$A$1:$P$1,0),FALSE)</f>
        <v>-154.51228</v>
      </c>
      <c r="N244" s="6" t="str">
        <f>VLOOKUP(B244,Master!$A$2:$C$11,3,FALSE)</f>
        <v>CAD</v>
      </c>
      <c r="O244" s="6" t="str">
        <f>VLOOKUP(B244,Master!$A$2:$C$11,2,FALSE)</f>
        <v>America</v>
      </c>
      <c r="P244" s="6"/>
      <c r="Q244" s="39" t="str">
        <f>VLOOKUP(D244,GL_Master!$A$1:$D$80,2,FALSE)</f>
        <v>BS</v>
      </c>
      <c r="R244" s="39" t="str">
        <f>VLOOKUP(D244,GL_Master!$A$1:$D$80,3,FALSE)</f>
        <v>Provisions</v>
      </c>
      <c r="S244" s="39" t="str">
        <f>VLOOKUP(D244,GL_Master!$A$1:$D$80,4,FALSE)</f>
        <v>Expenses payables</v>
      </c>
    </row>
    <row r="245" spans="1:19" x14ac:dyDescent="0.25">
      <c r="A245" s="39" t="s">
        <v>262</v>
      </c>
      <c r="B245" s="39" t="s">
        <v>249</v>
      </c>
      <c r="C245" s="7">
        <v>44013</v>
      </c>
      <c r="D245" s="39" t="s">
        <v>18</v>
      </c>
      <c r="E245" s="39">
        <v>-1704</v>
      </c>
      <c r="F245" s="82">
        <f t="shared" si="9"/>
        <v>-1.704</v>
      </c>
      <c r="G245" s="39">
        <f>VLOOKUP(N245,Currecny_M!$A$1:$P$10,2,FALSE)</f>
        <v>54</v>
      </c>
      <c r="H245" s="39">
        <f>MATCH(C245,Currecny_M!$A$1:$P$1,0)</f>
        <v>5</v>
      </c>
      <c r="I245" s="39">
        <f>VLOOKUP(N245,Currecny_M!$A$1:$P$10,MATCH(Database!C245,Currecny_M!$A$1:$P$1,0),FALSE)</f>
        <v>55.64</v>
      </c>
      <c r="J245" s="82">
        <f t="shared" si="10"/>
        <v>-94.810559999999995</v>
      </c>
      <c r="K245" s="39">
        <f>VLOOKUP('Cover page'!$B$6,Currecny_M!$A$1:$P$10,MATCH(Database!C245,Currecny_M!$A$1:$P$1,0),FALSE)</f>
        <v>1</v>
      </c>
      <c r="L245" s="82">
        <f t="shared" si="11"/>
        <v>-94.810559999999995</v>
      </c>
      <c r="M245" s="82">
        <f>((E245/$F$1)*VLOOKUP(N245,Currecny_M!$A$1:$P$10,MATCH(Database!C245,Currecny_M!$A$1:$P$1,0),FALSE))/VLOOKUP('Cover page'!$B$6,Currecny_M!$A$1:$P$10,MATCH(Database!C245,Currecny_M!$A$1:$P$1,0),FALSE)</f>
        <v>-94.810559999999995</v>
      </c>
      <c r="N245" s="6" t="str">
        <f>VLOOKUP(B245,Master!$A$2:$C$11,3,FALSE)</f>
        <v>CAD</v>
      </c>
      <c r="O245" s="6" t="str">
        <f>VLOOKUP(B245,Master!$A$2:$C$11,2,FALSE)</f>
        <v>America</v>
      </c>
      <c r="P245" s="6"/>
      <c r="Q245" s="39" t="str">
        <f>VLOOKUP(D245,GL_Master!$A$1:$D$80,2,FALSE)</f>
        <v>BS</v>
      </c>
      <c r="R245" s="39" t="str">
        <f>VLOOKUP(D245,GL_Master!$A$1:$D$80,3,FALSE)</f>
        <v>Other current liabilities</v>
      </c>
      <c r="S245" s="39" t="str">
        <f>VLOOKUP(D245,GL_Master!$A$1:$D$80,4,FALSE)</f>
        <v>Employee related liabilities</v>
      </c>
    </row>
    <row r="246" spans="1:19" x14ac:dyDescent="0.25">
      <c r="A246" s="39" t="s">
        <v>262</v>
      </c>
      <c r="B246" s="39" t="s">
        <v>249</v>
      </c>
      <c r="C246" s="7">
        <v>44013</v>
      </c>
      <c r="D246" s="39" t="s">
        <v>55</v>
      </c>
      <c r="E246" s="39">
        <v>-212</v>
      </c>
      <c r="F246" s="82">
        <f t="shared" si="9"/>
        <v>-0.21199999999999999</v>
      </c>
      <c r="G246" s="39">
        <f>VLOOKUP(N246,Currecny_M!$A$1:$P$10,2,FALSE)</f>
        <v>54</v>
      </c>
      <c r="H246" s="39">
        <f>MATCH(C246,Currecny_M!$A$1:$P$1,0)</f>
        <v>5</v>
      </c>
      <c r="I246" s="39">
        <f>VLOOKUP(N246,Currecny_M!$A$1:$P$10,MATCH(Database!C246,Currecny_M!$A$1:$P$1,0),FALSE)</f>
        <v>55.64</v>
      </c>
      <c r="J246" s="82">
        <f t="shared" si="10"/>
        <v>-11.795679999999999</v>
      </c>
      <c r="K246" s="39">
        <f>VLOOKUP('Cover page'!$B$6,Currecny_M!$A$1:$P$10,MATCH(Database!C246,Currecny_M!$A$1:$P$1,0),FALSE)</f>
        <v>1</v>
      </c>
      <c r="L246" s="82">
        <f t="shared" si="11"/>
        <v>-11.795679999999999</v>
      </c>
      <c r="M246" s="82">
        <f>((E246/$F$1)*VLOOKUP(N246,Currecny_M!$A$1:$P$10,MATCH(Database!C246,Currecny_M!$A$1:$P$1,0),FALSE))/VLOOKUP('Cover page'!$B$6,Currecny_M!$A$1:$P$10,MATCH(Database!C246,Currecny_M!$A$1:$P$1,0),FALSE)</f>
        <v>-11.795679999999999</v>
      </c>
      <c r="N246" s="6" t="str">
        <f>VLOOKUP(B246,Master!$A$2:$C$11,3,FALSE)</f>
        <v>CAD</v>
      </c>
      <c r="O246" s="6" t="str">
        <f>VLOOKUP(B246,Master!$A$2:$C$11,2,FALSE)</f>
        <v>America</v>
      </c>
      <c r="P246" s="6"/>
      <c r="Q246" s="39" t="str">
        <f>VLOOKUP(D246,GL_Master!$A$1:$D$80,2,FALSE)</f>
        <v>BS</v>
      </c>
      <c r="R246" s="39" t="str">
        <f>VLOOKUP(D246,GL_Master!$A$1:$D$80,3,FALSE)</f>
        <v>Other current liabilities</v>
      </c>
      <c r="S246" s="39" t="str">
        <f>VLOOKUP(D246,GL_Master!$A$1:$D$80,4,FALSE)</f>
        <v>Security deposit received</v>
      </c>
    </row>
    <row r="247" spans="1:19" x14ac:dyDescent="0.25">
      <c r="A247" s="39" t="s">
        <v>262</v>
      </c>
      <c r="B247" s="39" t="s">
        <v>249</v>
      </c>
      <c r="C247" s="7">
        <v>44013</v>
      </c>
      <c r="D247" s="39" t="s">
        <v>56</v>
      </c>
      <c r="E247" s="39">
        <v>-55</v>
      </c>
      <c r="F247" s="82">
        <f t="shared" si="9"/>
        <v>-5.5E-2</v>
      </c>
      <c r="G247" s="39">
        <f>VLOOKUP(N247,Currecny_M!$A$1:$P$10,2,FALSE)</f>
        <v>54</v>
      </c>
      <c r="H247" s="39">
        <f>MATCH(C247,Currecny_M!$A$1:$P$1,0)</f>
        <v>5</v>
      </c>
      <c r="I247" s="39">
        <f>VLOOKUP(N247,Currecny_M!$A$1:$P$10,MATCH(Database!C247,Currecny_M!$A$1:$P$1,0),FALSE)</f>
        <v>55.64</v>
      </c>
      <c r="J247" s="82">
        <f t="shared" si="10"/>
        <v>-3.0602</v>
      </c>
      <c r="K247" s="39">
        <f>VLOOKUP('Cover page'!$B$6,Currecny_M!$A$1:$P$10,MATCH(Database!C247,Currecny_M!$A$1:$P$1,0),FALSE)</f>
        <v>1</v>
      </c>
      <c r="L247" s="82">
        <f t="shared" si="11"/>
        <v>-3.0602</v>
      </c>
      <c r="M247" s="82">
        <f>((E247/$F$1)*VLOOKUP(N247,Currecny_M!$A$1:$P$10,MATCH(Database!C247,Currecny_M!$A$1:$P$1,0),FALSE))/VLOOKUP('Cover page'!$B$6,Currecny_M!$A$1:$P$10,MATCH(Database!C247,Currecny_M!$A$1:$P$1,0),FALSE)</f>
        <v>-3.0602</v>
      </c>
      <c r="N247" s="6" t="str">
        <f>VLOOKUP(B247,Master!$A$2:$C$11,3,FALSE)</f>
        <v>CAD</v>
      </c>
      <c r="O247" s="6" t="str">
        <f>VLOOKUP(B247,Master!$A$2:$C$11,2,FALSE)</f>
        <v>America</v>
      </c>
      <c r="P247" s="6"/>
      <c r="Q247" s="39" t="str">
        <f>VLOOKUP(D247,GL_Master!$A$1:$D$80,2,FALSE)</f>
        <v>BS</v>
      </c>
      <c r="R247" s="39" t="str">
        <f>VLOOKUP(D247,GL_Master!$A$1:$D$80,3,FALSE)</f>
        <v>Other Tax Payables</v>
      </c>
      <c r="S247" s="39" t="str">
        <f>VLOOKUP(D247,GL_Master!$A$1:$D$80,4,FALSE)</f>
        <v>Tax deducted at source payable</v>
      </c>
    </row>
    <row r="248" spans="1:19" x14ac:dyDescent="0.25">
      <c r="A248" s="39" t="s">
        <v>262</v>
      </c>
      <c r="B248" s="39" t="s">
        <v>249</v>
      </c>
      <c r="C248" s="7">
        <v>44013</v>
      </c>
      <c r="D248" s="39" t="s">
        <v>57</v>
      </c>
      <c r="E248" s="39">
        <v>-513</v>
      </c>
      <c r="F248" s="82">
        <f t="shared" si="9"/>
        <v>-0.51300000000000001</v>
      </c>
      <c r="G248" s="39">
        <f>VLOOKUP(N248,Currecny_M!$A$1:$P$10,2,FALSE)</f>
        <v>54</v>
      </c>
      <c r="H248" s="39">
        <f>MATCH(C248,Currecny_M!$A$1:$P$1,0)</f>
        <v>5</v>
      </c>
      <c r="I248" s="39">
        <f>VLOOKUP(N248,Currecny_M!$A$1:$P$10,MATCH(Database!C248,Currecny_M!$A$1:$P$1,0),FALSE)</f>
        <v>55.64</v>
      </c>
      <c r="J248" s="82">
        <f t="shared" si="10"/>
        <v>-28.543320000000001</v>
      </c>
      <c r="K248" s="39">
        <f>VLOOKUP('Cover page'!$B$6,Currecny_M!$A$1:$P$10,MATCH(Database!C248,Currecny_M!$A$1:$P$1,0),FALSE)</f>
        <v>1</v>
      </c>
      <c r="L248" s="82">
        <f t="shared" si="11"/>
        <v>-28.543320000000001</v>
      </c>
      <c r="M248" s="82">
        <f>((E248/$F$1)*VLOOKUP(N248,Currecny_M!$A$1:$P$10,MATCH(Database!C248,Currecny_M!$A$1:$P$1,0),FALSE))/VLOOKUP('Cover page'!$B$6,Currecny_M!$A$1:$P$10,MATCH(Database!C248,Currecny_M!$A$1:$P$1,0),FALSE)</f>
        <v>-28.543320000000001</v>
      </c>
      <c r="N248" s="6" t="str">
        <f>VLOOKUP(B248,Master!$A$2:$C$11,3,FALSE)</f>
        <v>CAD</v>
      </c>
      <c r="O248" s="6" t="str">
        <f>VLOOKUP(B248,Master!$A$2:$C$11,2,FALSE)</f>
        <v>America</v>
      </c>
      <c r="P248" s="6"/>
      <c r="Q248" s="39" t="str">
        <f>VLOOKUP(D248,GL_Master!$A$1:$D$80,2,FALSE)</f>
        <v>BS</v>
      </c>
      <c r="R248" s="39" t="str">
        <f>VLOOKUP(D248,GL_Master!$A$1:$D$80,3,FALSE)</f>
        <v>Other Tax Payables</v>
      </c>
      <c r="S248" s="39" t="str">
        <f>VLOOKUP(D248,GL_Master!$A$1:$D$80,4,FALSE)</f>
        <v>Tax deducted at source payable</v>
      </c>
    </row>
    <row r="249" spans="1:19" x14ac:dyDescent="0.25">
      <c r="A249" s="39" t="s">
        <v>262</v>
      </c>
      <c r="B249" s="39" t="s">
        <v>249</v>
      </c>
      <c r="C249" s="7">
        <v>44013</v>
      </c>
      <c r="D249" s="39" t="s">
        <v>58</v>
      </c>
      <c r="E249" s="39">
        <v>-3879</v>
      </c>
      <c r="F249" s="82">
        <f t="shared" si="9"/>
        <v>-3.879</v>
      </c>
      <c r="G249" s="39">
        <f>VLOOKUP(N249,Currecny_M!$A$1:$P$10,2,FALSE)</f>
        <v>54</v>
      </c>
      <c r="H249" s="39">
        <f>MATCH(C249,Currecny_M!$A$1:$P$1,0)</f>
        <v>5</v>
      </c>
      <c r="I249" s="39">
        <f>VLOOKUP(N249,Currecny_M!$A$1:$P$10,MATCH(Database!C249,Currecny_M!$A$1:$P$1,0),FALSE)</f>
        <v>55.64</v>
      </c>
      <c r="J249" s="82">
        <f t="shared" si="10"/>
        <v>-215.82756000000001</v>
      </c>
      <c r="K249" s="39">
        <f>VLOOKUP('Cover page'!$B$6,Currecny_M!$A$1:$P$10,MATCH(Database!C249,Currecny_M!$A$1:$P$1,0),FALSE)</f>
        <v>1</v>
      </c>
      <c r="L249" s="82">
        <f t="shared" si="11"/>
        <v>-215.82756000000001</v>
      </c>
      <c r="M249" s="82">
        <f>((E249/$F$1)*VLOOKUP(N249,Currecny_M!$A$1:$P$10,MATCH(Database!C249,Currecny_M!$A$1:$P$1,0),FALSE))/VLOOKUP('Cover page'!$B$6,Currecny_M!$A$1:$P$10,MATCH(Database!C249,Currecny_M!$A$1:$P$1,0),FALSE)</f>
        <v>-215.82756000000001</v>
      </c>
      <c r="N249" s="6" t="str">
        <f>VLOOKUP(B249,Master!$A$2:$C$11,3,FALSE)</f>
        <v>CAD</v>
      </c>
      <c r="O249" s="6" t="str">
        <f>VLOOKUP(B249,Master!$A$2:$C$11,2,FALSE)</f>
        <v>America</v>
      </c>
      <c r="P249" s="6"/>
      <c r="Q249" s="39" t="str">
        <f>VLOOKUP(D249,GL_Master!$A$1:$D$80,2,FALSE)</f>
        <v>BS</v>
      </c>
      <c r="R249" s="39" t="str">
        <f>VLOOKUP(D249,GL_Master!$A$1:$D$80,3,FALSE)</f>
        <v>Long-term provisions</v>
      </c>
      <c r="S249" s="39" t="str">
        <f>VLOOKUP(D249,GL_Master!$A$1:$D$80,4,FALSE)</f>
        <v>Provision for gratuity</v>
      </c>
    </row>
    <row r="250" spans="1:19" x14ac:dyDescent="0.25">
      <c r="A250" s="39" t="s">
        <v>262</v>
      </c>
      <c r="B250" s="39" t="s">
        <v>249</v>
      </c>
      <c r="C250" s="7">
        <v>44013</v>
      </c>
      <c r="D250" s="39" t="s">
        <v>59</v>
      </c>
      <c r="E250" s="39">
        <v>-1579</v>
      </c>
      <c r="F250" s="82">
        <f t="shared" si="9"/>
        <v>-1.579</v>
      </c>
      <c r="G250" s="39">
        <f>VLOOKUP(N250,Currecny_M!$A$1:$P$10,2,FALSE)</f>
        <v>54</v>
      </c>
      <c r="H250" s="39">
        <f>MATCH(C250,Currecny_M!$A$1:$P$1,0)</f>
        <v>5</v>
      </c>
      <c r="I250" s="39">
        <f>VLOOKUP(N250,Currecny_M!$A$1:$P$10,MATCH(Database!C250,Currecny_M!$A$1:$P$1,0),FALSE)</f>
        <v>55.64</v>
      </c>
      <c r="J250" s="82">
        <f t="shared" si="10"/>
        <v>-87.855559999999997</v>
      </c>
      <c r="K250" s="39">
        <f>VLOOKUP('Cover page'!$B$6,Currecny_M!$A$1:$P$10,MATCH(Database!C250,Currecny_M!$A$1:$P$1,0),FALSE)</f>
        <v>1</v>
      </c>
      <c r="L250" s="82">
        <f t="shared" si="11"/>
        <v>-87.855559999999997</v>
      </c>
      <c r="M250" s="82">
        <f>((E250/$F$1)*VLOOKUP(N250,Currecny_M!$A$1:$P$10,MATCH(Database!C250,Currecny_M!$A$1:$P$1,0),FALSE))/VLOOKUP('Cover page'!$B$6,Currecny_M!$A$1:$P$10,MATCH(Database!C250,Currecny_M!$A$1:$P$1,0),FALSE)</f>
        <v>-87.855559999999997</v>
      </c>
      <c r="N250" s="6" t="str">
        <f>VLOOKUP(B250,Master!$A$2:$C$11,3,FALSE)</f>
        <v>CAD</v>
      </c>
      <c r="O250" s="6" t="str">
        <f>VLOOKUP(B250,Master!$A$2:$C$11,2,FALSE)</f>
        <v>America</v>
      </c>
      <c r="P250" s="6"/>
      <c r="Q250" s="39" t="str">
        <f>VLOOKUP(D250,GL_Master!$A$1:$D$80,2,FALSE)</f>
        <v>BS</v>
      </c>
      <c r="R250" s="39" t="str">
        <f>VLOOKUP(D250,GL_Master!$A$1:$D$80,3,FALSE)</f>
        <v>Long-term provisions</v>
      </c>
      <c r="S250" s="39" t="str">
        <f>VLOOKUP(D250,GL_Master!$A$1:$D$80,4,FALSE)</f>
        <v>Provision for leave encashment</v>
      </c>
    </row>
    <row r="251" spans="1:19" x14ac:dyDescent="0.25">
      <c r="A251" s="39" t="s">
        <v>262</v>
      </c>
      <c r="B251" s="39" t="s">
        <v>249</v>
      </c>
      <c r="C251" s="7">
        <v>44013</v>
      </c>
      <c r="D251" s="39" t="s">
        <v>60</v>
      </c>
      <c r="E251" s="39">
        <v>-427</v>
      </c>
      <c r="F251" s="82">
        <f t="shared" si="9"/>
        <v>-0.42699999999999999</v>
      </c>
      <c r="G251" s="39">
        <f>VLOOKUP(N251,Currecny_M!$A$1:$P$10,2,FALSE)</f>
        <v>54</v>
      </c>
      <c r="H251" s="39">
        <f>MATCH(C251,Currecny_M!$A$1:$P$1,0)</f>
        <v>5</v>
      </c>
      <c r="I251" s="39">
        <f>VLOOKUP(N251,Currecny_M!$A$1:$P$10,MATCH(Database!C251,Currecny_M!$A$1:$P$1,0),FALSE)</f>
        <v>55.64</v>
      </c>
      <c r="J251" s="82">
        <f t="shared" si="10"/>
        <v>-23.758279999999999</v>
      </c>
      <c r="K251" s="39">
        <f>VLOOKUP('Cover page'!$B$6,Currecny_M!$A$1:$P$10,MATCH(Database!C251,Currecny_M!$A$1:$P$1,0),FALSE)</f>
        <v>1</v>
      </c>
      <c r="L251" s="82">
        <f t="shared" si="11"/>
        <v>-23.758279999999999</v>
      </c>
      <c r="M251" s="82">
        <f>((E251/$F$1)*VLOOKUP(N251,Currecny_M!$A$1:$P$10,MATCH(Database!C251,Currecny_M!$A$1:$P$1,0),FALSE))/VLOOKUP('Cover page'!$B$6,Currecny_M!$A$1:$P$10,MATCH(Database!C251,Currecny_M!$A$1:$P$1,0),FALSE)</f>
        <v>-23.758279999999999</v>
      </c>
      <c r="N251" s="6" t="str">
        <f>VLOOKUP(B251,Master!$A$2:$C$11,3,FALSE)</f>
        <v>CAD</v>
      </c>
      <c r="O251" s="6" t="str">
        <f>VLOOKUP(B251,Master!$A$2:$C$11,2,FALSE)</f>
        <v>America</v>
      </c>
      <c r="P251" s="6"/>
      <c r="Q251" s="39" t="str">
        <f>VLOOKUP(D251,GL_Master!$A$1:$D$80,2,FALSE)</f>
        <v>BS</v>
      </c>
      <c r="R251" s="39" t="str">
        <f>VLOOKUP(D251,GL_Master!$A$1:$D$80,3,FALSE)</f>
        <v>Trade Payables</v>
      </c>
      <c r="S251" s="39" t="str">
        <f>VLOOKUP(D251,GL_Master!$A$1:$D$80,4,FALSE)</f>
        <v>Trade payable</v>
      </c>
    </row>
    <row r="252" spans="1:19" x14ac:dyDescent="0.25">
      <c r="A252" s="39" t="s">
        <v>262</v>
      </c>
      <c r="B252" s="39" t="s">
        <v>249</v>
      </c>
      <c r="C252" s="7">
        <v>44013</v>
      </c>
      <c r="D252" s="39" t="s">
        <v>61</v>
      </c>
      <c r="E252" s="39">
        <v>-4748</v>
      </c>
      <c r="F252" s="82">
        <f t="shared" si="9"/>
        <v>-4.7480000000000002</v>
      </c>
      <c r="G252" s="39">
        <f>VLOOKUP(N252,Currecny_M!$A$1:$P$10,2,FALSE)</f>
        <v>54</v>
      </c>
      <c r="H252" s="39">
        <f>MATCH(C252,Currecny_M!$A$1:$P$1,0)</f>
        <v>5</v>
      </c>
      <c r="I252" s="39">
        <f>VLOOKUP(N252,Currecny_M!$A$1:$P$10,MATCH(Database!C252,Currecny_M!$A$1:$P$1,0),FALSE)</f>
        <v>55.64</v>
      </c>
      <c r="J252" s="82">
        <f t="shared" si="10"/>
        <v>-264.17872</v>
      </c>
      <c r="K252" s="39">
        <f>VLOOKUP('Cover page'!$B$6,Currecny_M!$A$1:$P$10,MATCH(Database!C252,Currecny_M!$A$1:$P$1,0),FALSE)</f>
        <v>1</v>
      </c>
      <c r="L252" s="82">
        <f t="shared" si="11"/>
        <v>-264.17872</v>
      </c>
      <c r="M252" s="82">
        <f>((E252/$F$1)*VLOOKUP(N252,Currecny_M!$A$1:$P$10,MATCH(Database!C252,Currecny_M!$A$1:$P$1,0),FALSE))/VLOOKUP('Cover page'!$B$6,Currecny_M!$A$1:$P$10,MATCH(Database!C252,Currecny_M!$A$1:$P$1,0),FALSE)</f>
        <v>-264.17872</v>
      </c>
      <c r="N252" s="6" t="str">
        <f>VLOOKUP(B252,Master!$A$2:$C$11,3,FALSE)</f>
        <v>CAD</v>
      </c>
      <c r="O252" s="6" t="str">
        <f>VLOOKUP(B252,Master!$A$2:$C$11,2,FALSE)</f>
        <v>America</v>
      </c>
      <c r="P252" s="6"/>
      <c r="Q252" s="39" t="str">
        <f>VLOOKUP(D252,GL_Master!$A$1:$D$80,2,FALSE)</f>
        <v>BS</v>
      </c>
      <c r="R252" s="39" t="str">
        <f>VLOOKUP(D252,GL_Master!$A$1:$D$80,3,FALSE)</f>
        <v>Provisions</v>
      </c>
      <c r="S252" s="39" t="str">
        <f>VLOOKUP(D252,GL_Master!$A$1:$D$80,4,FALSE)</f>
        <v>Provision for doubtful assets</v>
      </c>
    </row>
    <row r="253" spans="1:19" x14ac:dyDescent="0.25">
      <c r="A253" s="39" t="s">
        <v>262</v>
      </c>
      <c r="B253" s="39" t="s">
        <v>249</v>
      </c>
      <c r="C253" s="7">
        <v>44013</v>
      </c>
      <c r="D253" s="39" t="s">
        <v>62</v>
      </c>
      <c r="E253" s="39">
        <v>-170</v>
      </c>
      <c r="F253" s="82">
        <f t="shared" si="9"/>
        <v>-0.17</v>
      </c>
      <c r="G253" s="39">
        <f>VLOOKUP(N253,Currecny_M!$A$1:$P$10,2,FALSE)</f>
        <v>54</v>
      </c>
      <c r="H253" s="39">
        <f>MATCH(C253,Currecny_M!$A$1:$P$1,0)</f>
        <v>5</v>
      </c>
      <c r="I253" s="39">
        <f>VLOOKUP(N253,Currecny_M!$A$1:$P$10,MATCH(Database!C253,Currecny_M!$A$1:$P$1,0),FALSE)</f>
        <v>55.64</v>
      </c>
      <c r="J253" s="82">
        <f t="shared" si="10"/>
        <v>-9.4588000000000001</v>
      </c>
      <c r="K253" s="39">
        <f>VLOOKUP('Cover page'!$B$6,Currecny_M!$A$1:$P$10,MATCH(Database!C253,Currecny_M!$A$1:$P$1,0),FALSE)</f>
        <v>1</v>
      </c>
      <c r="L253" s="82">
        <f t="shared" si="11"/>
        <v>-9.4588000000000001</v>
      </c>
      <c r="M253" s="82">
        <f>((E253/$F$1)*VLOOKUP(N253,Currecny_M!$A$1:$P$10,MATCH(Database!C253,Currecny_M!$A$1:$P$1,0),FALSE))/VLOOKUP('Cover page'!$B$6,Currecny_M!$A$1:$P$10,MATCH(Database!C253,Currecny_M!$A$1:$P$1,0),FALSE)</f>
        <v>-9.4588000000000001</v>
      </c>
      <c r="N253" s="6" t="str">
        <f>VLOOKUP(B253,Master!$A$2:$C$11,3,FALSE)</f>
        <v>CAD</v>
      </c>
      <c r="O253" s="6" t="str">
        <f>VLOOKUP(B253,Master!$A$2:$C$11,2,FALSE)</f>
        <v>America</v>
      </c>
      <c r="P253" s="6"/>
      <c r="Q253" s="39" t="str">
        <f>VLOOKUP(D253,GL_Master!$A$1:$D$80,2,FALSE)</f>
        <v>BS</v>
      </c>
      <c r="R253" s="39" t="str">
        <f>VLOOKUP(D253,GL_Master!$A$1:$D$80,3,FALSE)</f>
        <v>Provisions</v>
      </c>
      <c r="S253" s="39" t="str">
        <f>VLOOKUP(D253,GL_Master!$A$1:$D$80,4,FALSE)</f>
        <v>Provision for Insurance</v>
      </c>
    </row>
    <row r="254" spans="1:19" x14ac:dyDescent="0.25">
      <c r="A254" s="39" t="s">
        <v>262</v>
      </c>
      <c r="B254" s="39" t="s">
        <v>249</v>
      </c>
      <c r="C254" s="7">
        <v>44013</v>
      </c>
      <c r="D254" s="39" t="s">
        <v>63</v>
      </c>
      <c r="E254" s="39">
        <v>399</v>
      </c>
      <c r="F254" s="82">
        <f t="shared" si="9"/>
        <v>0.39900000000000002</v>
      </c>
      <c r="G254" s="39">
        <f>VLOOKUP(N254,Currecny_M!$A$1:$P$10,2,FALSE)</f>
        <v>54</v>
      </c>
      <c r="H254" s="39">
        <f>MATCH(C254,Currecny_M!$A$1:$P$1,0)</f>
        <v>5</v>
      </c>
      <c r="I254" s="39">
        <f>VLOOKUP(N254,Currecny_M!$A$1:$P$10,MATCH(Database!C254,Currecny_M!$A$1:$P$1,0),FALSE)</f>
        <v>55.64</v>
      </c>
      <c r="J254" s="82">
        <f t="shared" si="10"/>
        <v>22.20036</v>
      </c>
      <c r="K254" s="39">
        <f>VLOOKUP('Cover page'!$B$6,Currecny_M!$A$1:$P$10,MATCH(Database!C254,Currecny_M!$A$1:$P$1,0),FALSE)</f>
        <v>1</v>
      </c>
      <c r="L254" s="82">
        <f t="shared" si="11"/>
        <v>22.20036</v>
      </c>
      <c r="M254" s="82">
        <f>((E254/$F$1)*VLOOKUP(N254,Currecny_M!$A$1:$P$10,MATCH(Database!C254,Currecny_M!$A$1:$P$1,0),FALSE))/VLOOKUP('Cover page'!$B$6,Currecny_M!$A$1:$P$10,MATCH(Database!C254,Currecny_M!$A$1:$P$1,0),FALSE)</f>
        <v>22.20036</v>
      </c>
      <c r="N254" s="6" t="str">
        <f>VLOOKUP(B254,Master!$A$2:$C$11,3,FALSE)</f>
        <v>CAD</v>
      </c>
      <c r="O254" s="6" t="str">
        <f>VLOOKUP(B254,Master!$A$2:$C$11,2,FALSE)</f>
        <v>America</v>
      </c>
      <c r="P254" s="6"/>
      <c r="Q254" s="39" t="str">
        <f>VLOOKUP(D254,GL_Master!$A$1:$D$80,2,FALSE)</f>
        <v>BS</v>
      </c>
      <c r="R254" s="39" t="str">
        <f>VLOOKUP(D254,GL_Master!$A$1:$D$80,3,FALSE)</f>
        <v>Gross Block</v>
      </c>
      <c r="S254" s="39" t="str">
        <f>VLOOKUP(D254,GL_Master!$A$1:$D$80,4,FALSE)</f>
        <v>Tangible Fixed assets</v>
      </c>
    </row>
    <row r="255" spans="1:19" x14ac:dyDescent="0.25">
      <c r="A255" s="39" t="s">
        <v>262</v>
      </c>
      <c r="B255" s="39" t="s">
        <v>249</v>
      </c>
      <c r="C255" s="7">
        <v>44013</v>
      </c>
      <c r="D255" s="39" t="s">
        <v>64</v>
      </c>
      <c r="E255" s="39">
        <v>21832</v>
      </c>
      <c r="F255" s="82">
        <f t="shared" si="9"/>
        <v>21.832000000000001</v>
      </c>
      <c r="G255" s="39">
        <f>VLOOKUP(N255,Currecny_M!$A$1:$P$10,2,FALSE)</f>
        <v>54</v>
      </c>
      <c r="H255" s="39">
        <f>MATCH(C255,Currecny_M!$A$1:$P$1,0)</f>
        <v>5</v>
      </c>
      <c r="I255" s="39">
        <f>VLOOKUP(N255,Currecny_M!$A$1:$P$10,MATCH(Database!C255,Currecny_M!$A$1:$P$1,0),FALSE)</f>
        <v>55.64</v>
      </c>
      <c r="J255" s="82">
        <f t="shared" si="10"/>
        <v>1214.7324800000001</v>
      </c>
      <c r="K255" s="39">
        <f>VLOOKUP('Cover page'!$B$6,Currecny_M!$A$1:$P$10,MATCH(Database!C255,Currecny_M!$A$1:$P$1,0),FALSE)</f>
        <v>1</v>
      </c>
      <c r="L255" s="82">
        <f t="shared" si="11"/>
        <v>1214.7324800000001</v>
      </c>
      <c r="M255" s="82">
        <f>((E255/$F$1)*VLOOKUP(N255,Currecny_M!$A$1:$P$10,MATCH(Database!C255,Currecny_M!$A$1:$P$1,0),FALSE))/VLOOKUP('Cover page'!$B$6,Currecny_M!$A$1:$P$10,MATCH(Database!C255,Currecny_M!$A$1:$P$1,0),FALSE)</f>
        <v>1214.7324800000001</v>
      </c>
      <c r="N255" s="6" t="str">
        <f>VLOOKUP(B255,Master!$A$2:$C$11,3,FALSE)</f>
        <v>CAD</v>
      </c>
      <c r="O255" s="6" t="str">
        <f>VLOOKUP(B255,Master!$A$2:$C$11,2,FALSE)</f>
        <v>America</v>
      </c>
      <c r="P255" s="6"/>
      <c r="Q255" s="39" t="str">
        <f>VLOOKUP(D255,GL_Master!$A$1:$D$80,2,FALSE)</f>
        <v>BS</v>
      </c>
      <c r="R255" s="39" t="str">
        <f>VLOOKUP(D255,GL_Master!$A$1:$D$80,3,FALSE)</f>
        <v>Gross Block</v>
      </c>
      <c r="S255" s="39" t="str">
        <f>VLOOKUP(D255,GL_Master!$A$1:$D$80,4,FALSE)</f>
        <v>Tangible Fixed assets</v>
      </c>
    </row>
    <row r="256" spans="1:19" x14ac:dyDescent="0.25">
      <c r="A256" s="39" t="s">
        <v>262</v>
      </c>
      <c r="B256" s="39" t="s">
        <v>249</v>
      </c>
      <c r="C256" s="7">
        <v>44013</v>
      </c>
      <c r="D256" s="39" t="s">
        <v>65</v>
      </c>
      <c r="E256" s="39">
        <v>-14168</v>
      </c>
      <c r="F256" s="82">
        <f t="shared" si="9"/>
        <v>-14.167999999999999</v>
      </c>
      <c r="G256" s="39">
        <f>VLOOKUP(N256,Currecny_M!$A$1:$P$10,2,FALSE)</f>
        <v>54</v>
      </c>
      <c r="H256" s="39">
        <f>MATCH(C256,Currecny_M!$A$1:$P$1,0)</f>
        <v>5</v>
      </c>
      <c r="I256" s="39">
        <f>VLOOKUP(N256,Currecny_M!$A$1:$P$10,MATCH(Database!C256,Currecny_M!$A$1:$P$1,0),FALSE)</f>
        <v>55.64</v>
      </c>
      <c r="J256" s="82">
        <f t="shared" si="10"/>
        <v>-788.30751999999995</v>
      </c>
      <c r="K256" s="39">
        <f>VLOOKUP('Cover page'!$B$6,Currecny_M!$A$1:$P$10,MATCH(Database!C256,Currecny_M!$A$1:$P$1,0),FALSE)</f>
        <v>1</v>
      </c>
      <c r="L256" s="82">
        <f t="shared" si="11"/>
        <v>-788.30751999999995</v>
      </c>
      <c r="M256" s="82">
        <f>((E256/$F$1)*VLOOKUP(N256,Currecny_M!$A$1:$P$10,MATCH(Database!C256,Currecny_M!$A$1:$P$1,0),FALSE))/VLOOKUP('Cover page'!$B$6,Currecny_M!$A$1:$P$10,MATCH(Database!C256,Currecny_M!$A$1:$P$1,0),FALSE)</f>
        <v>-788.30751999999995</v>
      </c>
      <c r="N256" s="6" t="str">
        <f>VLOOKUP(B256,Master!$A$2:$C$11,3,FALSE)</f>
        <v>CAD</v>
      </c>
      <c r="O256" s="6" t="str">
        <f>VLOOKUP(B256,Master!$A$2:$C$11,2,FALSE)</f>
        <v>America</v>
      </c>
      <c r="P256" s="6"/>
      <c r="Q256" s="39" t="str">
        <f>VLOOKUP(D256,GL_Master!$A$1:$D$80,2,FALSE)</f>
        <v>BS</v>
      </c>
      <c r="R256" s="39" t="str">
        <f>VLOOKUP(D256,GL_Master!$A$1:$D$80,3,FALSE)</f>
        <v>Accumulated Depreciation</v>
      </c>
      <c r="S256" s="39" t="str">
        <f>VLOOKUP(D256,GL_Master!$A$1:$D$80,4,FALSE)</f>
        <v>Accumulated Depreciation</v>
      </c>
    </row>
    <row r="257" spans="1:19" x14ac:dyDescent="0.25">
      <c r="A257" s="39" t="s">
        <v>262</v>
      </c>
      <c r="B257" s="39" t="s">
        <v>249</v>
      </c>
      <c r="C257" s="7">
        <v>44013</v>
      </c>
      <c r="D257" s="39" t="s">
        <v>66</v>
      </c>
      <c r="E257" s="39">
        <v>12208</v>
      </c>
      <c r="F257" s="82">
        <f t="shared" si="9"/>
        <v>12.208</v>
      </c>
      <c r="G257" s="39">
        <f>VLOOKUP(N257,Currecny_M!$A$1:$P$10,2,FALSE)</f>
        <v>54</v>
      </c>
      <c r="H257" s="39">
        <f>MATCH(C257,Currecny_M!$A$1:$P$1,0)</f>
        <v>5</v>
      </c>
      <c r="I257" s="39">
        <f>VLOOKUP(N257,Currecny_M!$A$1:$P$10,MATCH(Database!C257,Currecny_M!$A$1:$P$1,0),FALSE)</f>
        <v>55.64</v>
      </c>
      <c r="J257" s="82">
        <f t="shared" si="10"/>
        <v>679.25311999999997</v>
      </c>
      <c r="K257" s="39">
        <f>VLOOKUP('Cover page'!$B$6,Currecny_M!$A$1:$P$10,MATCH(Database!C257,Currecny_M!$A$1:$P$1,0),FALSE)</f>
        <v>1</v>
      </c>
      <c r="L257" s="82">
        <f t="shared" si="11"/>
        <v>679.25311999999997</v>
      </c>
      <c r="M257" s="82">
        <f>((E257/$F$1)*VLOOKUP(N257,Currecny_M!$A$1:$P$10,MATCH(Database!C257,Currecny_M!$A$1:$P$1,0),FALSE))/VLOOKUP('Cover page'!$B$6,Currecny_M!$A$1:$P$10,MATCH(Database!C257,Currecny_M!$A$1:$P$1,0),FALSE)</f>
        <v>679.25311999999997</v>
      </c>
      <c r="N257" s="6" t="str">
        <f>VLOOKUP(B257,Master!$A$2:$C$11,3,FALSE)</f>
        <v>CAD</v>
      </c>
      <c r="O257" s="6" t="str">
        <f>VLOOKUP(B257,Master!$A$2:$C$11,2,FALSE)</f>
        <v>America</v>
      </c>
      <c r="P257" s="6"/>
      <c r="Q257" s="39" t="str">
        <f>VLOOKUP(D257,GL_Master!$A$1:$D$80,2,FALSE)</f>
        <v>BS</v>
      </c>
      <c r="R257" s="39" t="str">
        <f>VLOOKUP(D257,GL_Master!$A$1:$D$80,3,FALSE)</f>
        <v>Gross Block</v>
      </c>
      <c r="S257" s="39" t="str">
        <f>VLOOKUP(D257,GL_Master!$A$1:$D$80,4,FALSE)</f>
        <v>Tangible Fixed assets</v>
      </c>
    </row>
    <row r="258" spans="1:19" x14ac:dyDescent="0.25">
      <c r="A258" s="39" t="s">
        <v>262</v>
      </c>
      <c r="B258" s="39" t="s">
        <v>249</v>
      </c>
      <c r="C258" s="7">
        <v>44013</v>
      </c>
      <c r="D258" s="39" t="s">
        <v>67</v>
      </c>
      <c r="E258" s="39">
        <v>4506</v>
      </c>
      <c r="F258" s="82">
        <f t="shared" si="9"/>
        <v>4.5060000000000002</v>
      </c>
      <c r="G258" s="39">
        <f>VLOOKUP(N258,Currecny_M!$A$1:$P$10,2,FALSE)</f>
        <v>54</v>
      </c>
      <c r="H258" s="39">
        <f>MATCH(C258,Currecny_M!$A$1:$P$1,0)</f>
        <v>5</v>
      </c>
      <c r="I258" s="39">
        <f>VLOOKUP(N258,Currecny_M!$A$1:$P$10,MATCH(Database!C258,Currecny_M!$A$1:$P$1,0),FALSE)</f>
        <v>55.64</v>
      </c>
      <c r="J258" s="82">
        <f t="shared" si="10"/>
        <v>250.71384</v>
      </c>
      <c r="K258" s="39">
        <f>VLOOKUP('Cover page'!$B$6,Currecny_M!$A$1:$P$10,MATCH(Database!C258,Currecny_M!$A$1:$P$1,0),FALSE)</f>
        <v>1</v>
      </c>
      <c r="L258" s="82">
        <f t="shared" si="11"/>
        <v>250.71384</v>
      </c>
      <c r="M258" s="82">
        <f>((E258/$F$1)*VLOOKUP(N258,Currecny_M!$A$1:$P$10,MATCH(Database!C258,Currecny_M!$A$1:$P$1,0),FALSE))/VLOOKUP('Cover page'!$B$6,Currecny_M!$A$1:$P$10,MATCH(Database!C258,Currecny_M!$A$1:$P$1,0),FALSE)</f>
        <v>250.71384</v>
      </c>
      <c r="N258" s="6" t="str">
        <f>VLOOKUP(B258,Master!$A$2:$C$11,3,FALSE)</f>
        <v>CAD</v>
      </c>
      <c r="O258" s="6" t="str">
        <f>VLOOKUP(B258,Master!$A$2:$C$11,2,FALSE)</f>
        <v>America</v>
      </c>
      <c r="P258" s="6"/>
      <c r="Q258" s="39" t="str">
        <f>VLOOKUP(D258,GL_Master!$A$1:$D$80,2,FALSE)</f>
        <v>BS</v>
      </c>
      <c r="R258" s="39" t="str">
        <f>VLOOKUP(D258,GL_Master!$A$1:$D$80,3,FALSE)</f>
        <v>Gross Block</v>
      </c>
      <c r="S258" s="39" t="str">
        <f>VLOOKUP(D258,GL_Master!$A$1:$D$80,4,FALSE)</f>
        <v>Tangible Fixed assets</v>
      </c>
    </row>
    <row r="259" spans="1:19" x14ac:dyDescent="0.25">
      <c r="A259" s="39" t="s">
        <v>262</v>
      </c>
      <c r="B259" s="39" t="s">
        <v>249</v>
      </c>
      <c r="C259" s="7">
        <v>44013</v>
      </c>
      <c r="D259" s="39" t="s">
        <v>68</v>
      </c>
      <c r="E259" s="39">
        <v>-3936</v>
      </c>
      <c r="F259" s="82">
        <f t="shared" si="9"/>
        <v>-3.9359999999999999</v>
      </c>
      <c r="G259" s="39">
        <f>VLOOKUP(N259,Currecny_M!$A$1:$P$10,2,FALSE)</f>
        <v>54</v>
      </c>
      <c r="H259" s="39">
        <f>MATCH(C259,Currecny_M!$A$1:$P$1,0)</f>
        <v>5</v>
      </c>
      <c r="I259" s="39">
        <f>VLOOKUP(N259,Currecny_M!$A$1:$P$10,MATCH(Database!C259,Currecny_M!$A$1:$P$1,0),FALSE)</f>
        <v>55.64</v>
      </c>
      <c r="J259" s="82">
        <f t="shared" si="10"/>
        <v>-218.99904000000001</v>
      </c>
      <c r="K259" s="39">
        <f>VLOOKUP('Cover page'!$B$6,Currecny_M!$A$1:$P$10,MATCH(Database!C259,Currecny_M!$A$1:$P$1,0),FALSE)</f>
        <v>1</v>
      </c>
      <c r="L259" s="82">
        <f t="shared" si="11"/>
        <v>-218.99904000000001</v>
      </c>
      <c r="M259" s="82">
        <f>((E259/$F$1)*VLOOKUP(N259,Currecny_M!$A$1:$P$10,MATCH(Database!C259,Currecny_M!$A$1:$P$1,0),FALSE))/VLOOKUP('Cover page'!$B$6,Currecny_M!$A$1:$P$10,MATCH(Database!C259,Currecny_M!$A$1:$P$1,0),FALSE)</f>
        <v>-218.99904000000001</v>
      </c>
      <c r="N259" s="6" t="str">
        <f>VLOOKUP(B259,Master!$A$2:$C$11,3,FALSE)</f>
        <v>CAD</v>
      </c>
      <c r="O259" s="6" t="str">
        <f>VLOOKUP(B259,Master!$A$2:$C$11,2,FALSE)</f>
        <v>America</v>
      </c>
      <c r="P259" s="6"/>
      <c r="Q259" s="39" t="str">
        <f>VLOOKUP(D259,GL_Master!$A$1:$D$80,2,FALSE)</f>
        <v>BS</v>
      </c>
      <c r="R259" s="39" t="str">
        <f>VLOOKUP(D259,GL_Master!$A$1:$D$80,3,FALSE)</f>
        <v>Accumulated Depreciation</v>
      </c>
      <c r="S259" s="39" t="str">
        <f>VLOOKUP(D259,GL_Master!$A$1:$D$80,4,FALSE)</f>
        <v>Accumulated Depreciation</v>
      </c>
    </row>
    <row r="260" spans="1:19" x14ac:dyDescent="0.25">
      <c r="A260" s="39" t="s">
        <v>262</v>
      </c>
      <c r="B260" s="39" t="s">
        <v>249</v>
      </c>
      <c r="C260" s="7">
        <v>44013</v>
      </c>
      <c r="D260" s="39" t="s">
        <v>69</v>
      </c>
      <c r="E260" s="39">
        <v>7246</v>
      </c>
      <c r="F260" s="82">
        <f t="shared" ref="F260:F323" si="12">E260/$F$1</f>
        <v>7.2460000000000004</v>
      </c>
      <c r="G260" s="39">
        <f>VLOOKUP(N260,Currecny_M!$A$1:$P$10,2,FALSE)</f>
        <v>54</v>
      </c>
      <c r="H260" s="39">
        <f>MATCH(C260,Currecny_M!$A$1:$P$1,0)</f>
        <v>5</v>
      </c>
      <c r="I260" s="39">
        <f>VLOOKUP(N260,Currecny_M!$A$1:$P$10,MATCH(Database!C260,Currecny_M!$A$1:$P$1,0),FALSE)</f>
        <v>55.64</v>
      </c>
      <c r="J260" s="82">
        <f t="shared" ref="J260:J323" si="13">F260*I260</f>
        <v>403.16744000000006</v>
      </c>
      <c r="K260" s="39">
        <f>VLOOKUP('Cover page'!$B$6,Currecny_M!$A$1:$P$10,MATCH(Database!C260,Currecny_M!$A$1:$P$1,0),FALSE)</f>
        <v>1</v>
      </c>
      <c r="L260" s="82">
        <f t="shared" ref="L260:L323" si="14">J260/K260</f>
        <v>403.16744000000006</v>
      </c>
      <c r="M260" s="82">
        <f>((E260/$F$1)*VLOOKUP(N260,Currecny_M!$A$1:$P$10,MATCH(Database!C260,Currecny_M!$A$1:$P$1,0),FALSE))/VLOOKUP('Cover page'!$B$6,Currecny_M!$A$1:$P$10,MATCH(Database!C260,Currecny_M!$A$1:$P$1,0),FALSE)</f>
        <v>403.16744000000006</v>
      </c>
      <c r="N260" s="6" t="str">
        <f>VLOOKUP(B260,Master!$A$2:$C$11,3,FALSE)</f>
        <v>CAD</v>
      </c>
      <c r="O260" s="6" t="str">
        <f>VLOOKUP(B260,Master!$A$2:$C$11,2,FALSE)</f>
        <v>America</v>
      </c>
      <c r="P260" s="6"/>
      <c r="Q260" s="39" t="str">
        <f>VLOOKUP(D260,GL_Master!$A$1:$D$80,2,FALSE)</f>
        <v>BS</v>
      </c>
      <c r="R260" s="39" t="str">
        <f>VLOOKUP(D260,GL_Master!$A$1:$D$80,3,FALSE)</f>
        <v>Gross Block</v>
      </c>
      <c r="S260" s="39" t="str">
        <f>VLOOKUP(D260,GL_Master!$A$1:$D$80,4,FALSE)</f>
        <v>Tangible Fixed assets</v>
      </c>
    </row>
    <row r="261" spans="1:19" x14ac:dyDescent="0.25">
      <c r="A261" s="39" t="s">
        <v>262</v>
      </c>
      <c r="B261" s="39" t="s">
        <v>249</v>
      </c>
      <c r="C261" s="7">
        <v>44013</v>
      </c>
      <c r="D261" s="39" t="s">
        <v>70</v>
      </c>
      <c r="E261" s="39">
        <v>-277</v>
      </c>
      <c r="F261" s="82">
        <f t="shared" si="12"/>
        <v>-0.27700000000000002</v>
      </c>
      <c r="G261" s="39">
        <f>VLOOKUP(N261,Currecny_M!$A$1:$P$10,2,FALSE)</f>
        <v>54</v>
      </c>
      <c r="H261" s="39">
        <f>MATCH(C261,Currecny_M!$A$1:$P$1,0)</f>
        <v>5</v>
      </c>
      <c r="I261" s="39">
        <f>VLOOKUP(N261,Currecny_M!$A$1:$P$10,MATCH(Database!C261,Currecny_M!$A$1:$P$1,0),FALSE)</f>
        <v>55.64</v>
      </c>
      <c r="J261" s="82">
        <f t="shared" si="13"/>
        <v>-15.412280000000001</v>
      </c>
      <c r="K261" s="39">
        <f>VLOOKUP('Cover page'!$B$6,Currecny_M!$A$1:$P$10,MATCH(Database!C261,Currecny_M!$A$1:$P$1,0),FALSE)</f>
        <v>1</v>
      </c>
      <c r="L261" s="82">
        <f t="shared" si="14"/>
        <v>-15.412280000000001</v>
      </c>
      <c r="M261" s="82">
        <f>((E261/$F$1)*VLOOKUP(N261,Currecny_M!$A$1:$P$10,MATCH(Database!C261,Currecny_M!$A$1:$P$1,0),FALSE))/VLOOKUP('Cover page'!$B$6,Currecny_M!$A$1:$P$10,MATCH(Database!C261,Currecny_M!$A$1:$P$1,0),FALSE)</f>
        <v>-15.412280000000001</v>
      </c>
      <c r="N261" s="6" t="str">
        <f>VLOOKUP(B261,Master!$A$2:$C$11,3,FALSE)</f>
        <v>CAD</v>
      </c>
      <c r="O261" s="6" t="str">
        <f>VLOOKUP(B261,Master!$A$2:$C$11,2,FALSE)</f>
        <v>America</v>
      </c>
      <c r="P261" s="6"/>
      <c r="Q261" s="39" t="str">
        <f>VLOOKUP(D261,GL_Master!$A$1:$D$80,2,FALSE)</f>
        <v>BS</v>
      </c>
      <c r="R261" s="39" t="str">
        <f>VLOOKUP(D261,GL_Master!$A$1:$D$80,3,FALSE)</f>
        <v>Accumulated Depreciation</v>
      </c>
      <c r="S261" s="39" t="str">
        <f>VLOOKUP(D261,GL_Master!$A$1:$D$80,4,FALSE)</f>
        <v>Accumulated Depreciation</v>
      </c>
    </row>
    <row r="262" spans="1:19" x14ac:dyDescent="0.25">
      <c r="A262" s="39" t="s">
        <v>262</v>
      </c>
      <c r="B262" s="39" t="s">
        <v>249</v>
      </c>
      <c r="C262" s="7">
        <v>44013</v>
      </c>
      <c r="D262" s="39" t="s">
        <v>71</v>
      </c>
      <c r="E262" s="39">
        <v>13776</v>
      </c>
      <c r="F262" s="82">
        <f t="shared" si="12"/>
        <v>13.776</v>
      </c>
      <c r="G262" s="39">
        <f>VLOOKUP(N262,Currecny_M!$A$1:$P$10,2,FALSE)</f>
        <v>54</v>
      </c>
      <c r="H262" s="39">
        <f>MATCH(C262,Currecny_M!$A$1:$P$1,0)</f>
        <v>5</v>
      </c>
      <c r="I262" s="39">
        <f>VLOOKUP(N262,Currecny_M!$A$1:$P$10,MATCH(Database!C262,Currecny_M!$A$1:$P$1,0),FALSE)</f>
        <v>55.64</v>
      </c>
      <c r="J262" s="82">
        <f t="shared" si="13"/>
        <v>766.49663999999996</v>
      </c>
      <c r="K262" s="39">
        <f>VLOOKUP('Cover page'!$B$6,Currecny_M!$A$1:$P$10,MATCH(Database!C262,Currecny_M!$A$1:$P$1,0),FALSE)</f>
        <v>1</v>
      </c>
      <c r="L262" s="82">
        <f t="shared" si="14"/>
        <v>766.49663999999996</v>
      </c>
      <c r="M262" s="82">
        <f>((E262/$F$1)*VLOOKUP(N262,Currecny_M!$A$1:$P$10,MATCH(Database!C262,Currecny_M!$A$1:$P$1,0),FALSE))/VLOOKUP('Cover page'!$B$6,Currecny_M!$A$1:$P$10,MATCH(Database!C262,Currecny_M!$A$1:$P$1,0),FALSE)</f>
        <v>766.49663999999996</v>
      </c>
      <c r="N262" s="6" t="str">
        <f>VLOOKUP(B262,Master!$A$2:$C$11,3,FALSE)</f>
        <v>CAD</v>
      </c>
      <c r="O262" s="6" t="str">
        <f>VLOOKUP(B262,Master!$A$2:$C$11,2,FALSE)</f>
        <v>America</v>
      </c>
      <c r="P262" s="6"/>
      <c r="Q262" s="39" t="str">
        <f>VLOOKUP(D262,GL_Master!$A$1:$D$80,2,FALSE)</f>
        <v>BS</v>
      </c>
      <c r="R262" s="39" t="str">
        <f>VLOOKUP(D262,GL_Master!$A$1:$D$80,3,FALSE)</f>
        <v>Gross Block</v>
      </c>
      <c r="S262" s="39" t="str">
        <f>VLOOKUP(D262,GL_Master!$A$1:$D$80,4,FALSE)</f>
        <v>Tangible Fixed assets</v>
      </c>
    </row>
    <row r="263" spans="1:19" x14ac:dyDescent="0.25">
      <c r="A263" s="39" t="s">
        <v>262</v>
      </c>
      <c r="B263" s="39" t="s">
        <v>249</v>
      </c>
      <c r="C263" s="7">
        <v>44013</v>
      </c>
      <c r="D263" s="39" t="s">
        <v>72</v>
      </c>
      <c r="E263" s="39">
        <v>114</v>
      </c>
      <c r="F263" s="82">
        <f t="shared" si="12"/>
        <v>0.114</v>
      </c>
      <c r="G263" s="39">
        <f>VLOOKUP(N263,Currecny_M!$A$1:$P$10,2,FALSE)</f>
        <v>54</v>
      </c>
      <c r="H263" s="39">
        <f>MATCH(C263,Currecny_M!$A$1:$P$1,0)</f>
        <v>5</v>
      </c>
      <c r="I263" s="39">
        <f>VLOOKUP(N263,Currecny_M!$A$1:$P$10,MATCH(Database!C263,Currecny_M!$A$1:$P$1,0),FALSE)</f>
        <v>55.64</v>
      </c>
      <c r="J263" s="82">
        <f t="shared" si="13"/>
        <v>6.3429600000000006</v>
      </c>
      <c r="K263" s="39">
        <f>VLOOKUP('Cover page'!$B$6,Currecny_M!$A$1:$P$10,MATCH(Database!C263,Currecny_M!$A$1:$P$1,0),FALSE)</f>
        <v>1</v>
      </c>
      <c r="L263" s="82">
        <f t="shared" si="14"/>
        <v>6.3429600000000006</v>
      </c>
      <c r="M263" s="82">
        <f>((E263/$F$1)*VLOOKUP(N263,Currecny_M!$A$1:$P$10,MATCH(Database!C263,Currecny_M!$A$1:$P$1,0),FALSE))/VLOOKUP('Cover page'!$B$6,Currecny_M!$A$1:$P$10,MATCH(Database!C263,Currecny_M!$A$1:$P$1,0),FALSE)</f>
        <v>6.3429600000000006</v>
      </c>
      <c r="N263" s="6" t="str">
        <f>VLOOKUP(B263,Master!$A$2:$C$11,3,FALSE)</f>
        <v>CAD</v>
      </c>
      <c r="O263" s="6" t="str">
        <f>VLOOKUP(B263,Master!$A$2:$C$11,2,FALSE)</f>
        <v>America</v>
      </c>
      <c r="P263" s="6"/>
      <c r="Q263" s="39" t="str">
        <f>VLOOKUP(D263,GL_Master!$A$1:$D$80,2,FALSE)</f>
        <v>BS</v>
      </c>
      <c r="R263" s="39" t="str">
        <f>VLOOKUP(D263,GL_Master!$A$1:$D$80,3,FALSE)</f>
        <v>Gross Block</v>
      </c>
      <c r="S263" s="39" t="str">
        <f>VLOOKUP(D263,GL_Master!$A$1:$D$80,4,FALSE)</f>
        <v>Tangible Fixed assets</v>
      </c>
    </row>
    <row r="264" spans="1:19" x14ac:dyDescent="0.25">
      <c r="A264" s="39" t="s">
        <v>262</v>
      </c>
      <c r="B264" s="39" t="s">
        <v>249</v>
      </c>
      <c r="C264" s="7">
        <v>44013</v>
      </c>
      <c r="D264" s="39" t="s">
        <v>73</v>
      </c>
      <c r="E264" s="39">
        <v>52</v>
      </c>
      <c r="F264" s="82">
        <f t="shared" si="12"/>
        <v>5.1999999999999998E-2</v>
      </c>
      <c r="G264" s="39">
        <f>VLOOKUP(N264,Currecny_M!$A$1:$P$10,2,FALSE)</f>
        <v>54</v>
      </c>
      <c r="H264" s="39">
        <f>MATCH(C264,Currecny_M!$A$1:$P$1,0)</f>
        <v>5</v>
      </c>
      <c r="I264" s="39">
        <f>VLOOKUP(N264,Currecny_M!$A$1:$P$10,MATCH(Database!C264,Currecny_M!$A$1:$P$1,0),FALSE)</f>
        <v>55.64</v>
      </c>
      <c r="J264" s="82">
        <f t="shared" si="13"/>
        <v>2.8932799999999999</v>
      </c>
      <c r="K264" s="39">
        <f>VLOOKUP('Cover page'!$B$6,Currecny_M!$A$1:$P$10,MATCH(Database!C264,Currecny_M!$A$1:$P$1,0),FALSE)</f>
        <v>1</v>
      </c>
      <c r="L264" s="82">
        <f t="shared" si="14"/>
        <v>2.8932799999999999</v>
      </c>
      <c r="M264" s="82">
        <f>((E264/$F$1)*VLOOKUP(N264,Currecny_M!$A$1:$P$10,MATCH(Database!C264,Currecny_M!$A$1:$P$1,0),FALSE))/VLOOKUP('Cover page'!$B$6,Currecny_M!$A$1:$P$10,MATCH(Database!C264,Currecny_M!$A$1:$P$1,0),FALSE)</f>
        <v>2.8932799999999999</v>
      </c>
      <c r="N264" s="6" t="str">
        <f>VLOOKUP(B264,Master!$A$2:$C$11,3,FALSE)</f>
        <v>CAD</v>
      </c>
      <c r="O264" s="6" t="str">
        <f>VLOOKUP(B264,Master!$A$2:$C$11,2,FALSE)</f>
        <v>America</v>
      </c>
      <c r="P264" s="6"/>
      <c r="Q264" s="39" t="str">
        <f>VLOOKUP(D264,GL_Master!$A$1:$D$80,2,FALSE)</f>
        <v>BS</v>
      </c>
      <c r="R264" s="39" t="str">
        <f>VLOOKUP(D264,GL_Master!$A$1:$D$80,3,FALSE)</f>
        <v>Gross Block</v>
      </c>
      <c r="S264" s="39" t="str">
        <f>VLOOKUP(D264,GL_Master!$A$1:$D$80,4,FALSE)</f>
        <v>Tangible Fixed assets</v>
      </c>
    </row>
    <row r="265" spans="1:19" x14ac:dyDescent="0.25">
      <c r="A265" s="39" t="s">
        <v>262</v>
      </c>
      <c r="B265" s="39" t="s">
        <v>249</v>
      </c>
      <c r="C265" s="7">
        <v>44013</v>
      </c>
      <c r="D265" s="39" t="s">
        <v>74</v>
      </c>
      <c r="E265" s="39">
        <v>-12727</v>
      </c>
      <c r="F265" s="82">
        <f t="shared" si="12"/>
        <v>-12.727</v>
      </c>
      <c r="G265" s="39">
        <f>VLOOKUP(N265,Currecny_M!$A$1:$P$10,2,FALSE)</f>
        <v>54</v>
      </c>
      <c r="H265" s="39">
        <f>MATCH(C265,Currecny_M!$A$1:$P$1,0)</f>
        <v>5</v>
      </c>
      <c r="I265" s="39">
        <f>VLOOKUP(N265,Currecny_M!$A$1:$P$10,MATCH(Database!C265,Currecny_M!$A$1:$P$1,0),FALSE)</f>
        <v>55.64</v>
      </c>
      <c r="J265" s="82">
        <f t="shared" si="13"/>
        <v>-708.13027999999997</v>
      </c>
      <c r="K265" s="39">
        <f>VLOOKUP('Cover page'!$B$6,Currecny_M!$A$1:$P$10,MATCH(Database!C265,Currecny_M!$A$1:$P$1,0),FALSE)</f>
        <v>1</v>
      </c>
      <c r="L265" s="82">
        <f t="shared" si="14"/>
        <v>-708.13027999999997</v>
      </c>
      <c r="M265" s="82">
        <f>((E265/$F$1)*VLOOKUP(N265,Currecny_M!$A$1:$P$10,MATCH(Database!C265,Currecny_M!$A$1:$P$1,0),FALSE))/VLOOKUP('Cover page'!$B$6,Currecny_M!$A$1:$P$10,MATCH(Database!C265,Currecny_M!$A$1:$P$1,0),FALSE)</f>
        <v>-708.13027999999997</v>
      </c>
      <c r="N265" s="6" t="str">
        <f>VLOOKUP(B265,Master!$A$2:$C$11,3,FALSE)</f>
        <v>CAD</v>
      </c>
      <c r="O265" s="6" t="str">
        <f>VLOOKUP(B265,Master!$A$2:$C$11,2,FALSE)</f>
        <v>America</v>
      </c>
      <c r="P265" s="6"/>
      <c r="Q265" s="39" t="str">
        <f>VLOOKUP(D265,GL_Master!$A$1:$D$80,2,FALSE)</f>
        <v>BS</v>
      </c>
      <c r="R265" s="39" t="str">
        <f>VLOOKUP(D265,GL_Master!$A$1:$D$80,3,FALSE)</f>
        <v>Accumulated Depreciation</v>
      </c>
      <c r="S265" s="39" t="str">
        <f>VLOOKUP(D265,GL_Master!$A$1:$D$80,4,FALSE)</f>
        <v>Accumulated Depreciation</v>
      </c>
    </row>
    <row r="266" spans="1:19" x14ac:dyDescent="0.25">
      <c r="A266" s="39" t="s">
        <v>262</v>
      </c>
      <c r="B266" s="39" t="s">
        <v>249</v>
      </c>
      <c r="C266" s="7">
        <v>44013</v>
      </c>
      <c r="D266" s="39" t="s">
        <v>21</v>
      </c>
      <c r="E266" s="39">
        <v>1058</v>
      </c>
      <c r="F266" s="82">
        <f t="shared" si="12"/>
        <v>1.0580000000000001</v>
      </c>
      <c r="G266" s="39">
        <f>VLOOKUP(N266,Currecny_M!$A$1:$P$10,2,FALSE)</f>
        <v>54</v>
      </c>
      <c r="H266" s="39">
        <f>MATCH(C266,Currecny_M!$A$1:$P$1,0)</f>
        <v>5</v>
      </c>
      <c r="I266" s="39">
        <f>VLOOKUP(N266,Currecny_M!$A$1:$P$10,MATCH(Database!C266,Currecny_M!$A$1:$P$1,0),FALSE)</f>
        <v>55.64</v>
      </c>
      <c r="J266" s="82">
        <f t="shared" si="13"/>
        <v>58.867120000000007</v>
      </c>
      <c r="K266" s="39">
        <f>VLOOKUP('Cover page'!$B$6,Currecny_M!$A$1:$P$10,MATCH(Database!C266,Currecny_M!$A$1:$P$1,0),FALSE)</f>
        <v>1</v>
      </c>
      <c r="L266" s="82">
        <f t="shared" si="14"/>
        <v>58.867120000000007</v>
      </c>
      <c r="M266" s="82">
        <f>((E266/$F$1)*VLOOKUP(N266,Currecny_M!$A$1:$P$10,MATCH(Database!C266,Currecny_M!$A$1:$P$1,0),FALSE))/VLOOKUP('Cover page'!$B$6,Currecny_M!$A$1:$P$10,MATCH(Database!C266,Currecny_M!$A$1:$P$1,0),FALSE)</f>
        <v>58.867120000000007</v>
      </c>
      <c r="N266" s="6" t="str">
        <f>VLOOKUP(B266,Master!$A$2:$C$11,3,FALSE)</f>
        <v>CAD</v>
      </c>
      <c r="O266" s="6" t="str">
        <f>VLOOKUP(B266,Master!$A$2:$C$11,2,FALSE)</f>
        <v>America</v>
      </c>
      <c r="P266" s="6"/>
      <c r="Q266" s="39" t="str">
        <f>VLOOKUP(D266,GL_Master!$A$1:$D$80,2,FALSE)</f>
        <v>BS</v>
      </c>
      <c r="R266" s="39" t="str">
        <f>VLOOKUP(D266,GL_Master!$A$1:$D$80,3,FALSE)</f>
        <v>Gross Block</v>
      </c>
      <c r="S266" s="39" t="str">
        <f>VLOOKUP(D266,GL_Master!$A$1:$D$80,4,FALSE)</f>
        <v>Tangible Fixed assets</v>
      </c>
    </row>
    <row r="267" spans="1:19" x14ac:dyDescent="0.25">
      <c r="A267" s="39" t="s">
        <v>262</v>
      </c>
      <c r="B267" s="39" t="s">
        <v>249</v>
      </c>
      <c r="C267" s="7">
        <v>44013</v>
      </c>
      <c r="D267" s="39" t="s">
        <v>27</v>
      </c>
      <c r="E267" s="39">
        <v>2473</v>
      </c>
      <c r="F267" s="82">
        <f t="shared" si="12"/>
        <v>2.4729999999999999</v>
      </c>
      <c r="G267" s="39">
        <f>VLOOKUP(N267,Currecny_M!$A$1:$P$10,2,FALSE)</f>
        <v>54</v>
      </c>
      <c r="H267" s="39">
        <f>MATCH(C267,Currecny_M!$A$1:$P$1,0)</f>
        <v>5</v>
      </c>
      <c r="I267" s="39">
        <f>VLOOKUP(N267,Currecny_M!$A$1:$P$10,MATCH(Database!C267,Currecny_M!$A$1:$P$1,0),FALSE)</f>
        <v>55.64</v>
      </c>
      <c r="J267" s="82">
        <f t="shared" si="13"/>
        <v>137.59771999999998</v>
      </c>
      <c r="K267" s="39">
        <f>VLOOKUP('Cover page'!$B$6,Currecny_M!$A$1:$P$10,MATCH(Database!C267,Currecny_M!$A$1:$P$1,0),FALSE)</f>
        <v>1</v>
      </c>
      <c r="L267" s="82">
        <f t="shared" si="14"/>
        <v>137.59771999999998</v>
      </c>
      <c r="M267" s="82">
        <f>((E267/$F$1)*VLOOKUP(N267,Currecny_M!$A$1:$P$10,MATCH(Database!C267,Currecny_M!$A$1:$P$1,0),FALSE))/VLOOKUP('Cover page'!$B$6,Currecny_M!$A$1:$P$10,MATCH(Database!C267,Currecny_M!$A$1:$P$1,0),FALSE)</f>
        <v>137.59771999999998</v>
      </c>
      <c r="N267" s="6" t="str">
        <f>VLOOKUP(B267,Master!$A$2:$C$11,3,FALSE)</f>
        <v>CAD</v>
      </c>
      <c r="O267" s="6" t="str">
        <f>VLOOKUP(B267,Master!$A$2:$C$11,2,FALSE)</f>
        <v>America</v>
      </c>
      <c r="P267" s="6"/>
      <c r="Q267" s="39" t="str">
        <f>VLOOKUP(D267,GL_Master!$A$1:$D$80,2,FALSE)</f>
        <v>BS</v>
      </c>
      <c r="R267" s="39" t="str">
        <f>VLOOKUP(D267,GL_Master!$A$1:$D$80,3,FALSE)</f>
        <v>Gross Block</v>
      </c>
      <c r="S267" s="39" t="str">
        <f>VLOOKUP(D267,GL_Master!$A$1:$D$80,4,FALSE)</f>
        <v>Tangible Fixed assets</v>
      </c>
    </row>
    <row r="268" spans="1:19" x14ac:dyDescent="0.25">
      <c r="A268" s="39" t="s">
        <v>262</v>
      </c>
      <c r="B268" s="39" t="s">
        <v>249</v>
      </c>
      <c r="C268" s="7">
        <v>44013</v>
      </c>
      <c r="D268" s="39" t="s">
        <v>75</v>
      </c>
      <c r="E268" s="39">
        <v>-52</v>
      </c>
      <c r="F268" s="82">
        <f t="shared" si="12"/>
        <v>-5.1999999999999998E-2</v>
      </c>
      <c r="G268" s="39">
        <f>VLOOKUP(N268,Currecny_M!$A$1:$P$10,2,FALSE)</f>
        <v>54</v>
      </c>
      <c r="H268" s="39">
        <f>MATCH(C268,Currecny_M!$A$1:$P$1,0)</f>
        <v>5</v>
      </c>
      <c r="I268" s="39">
        <f>VLOOKUP(N268,Currecny_M!$A$1:$P$10,MATCH(Database!C268,Currecny_M!$A$1:$P$1,0),FALSE)</f>
        <v>55.64</v>
      </c>
      <c r="J268" s="82">
        <f t="shared" si="13"/>
        <v>-2.8932799999999999</v>
      </c>
      <c r="K268" s="39">
        <f>VLOOKUP('Cover page'!$B$6,Currecny_M!$A$1:$P$10,MATCH(Database!C268,Currecny_M!$A$1:$P$1,0),FALSE)</f>
        <v>1</v>
      </c>
      <c r="L268" s="82">
        <f t="shared" si="14"/>
        <v>-2.8932799999999999</v>
      </c>
      <c r="M268" s="82">
        <f>((E268/$F$1)*VLOOKUP(N268,Currecny_M!$A$1:$P$10,MATCH(Database!C268,Currecny_M!$A$1:$P$1,0),FALSE))/VLOOKUP('Cover page'!$B$6,Currecny_M!$A$1:$P$10,MATCH(Database!C268,Currecny_M!$A$1:$P$1,0),FALSE)</f>
        <v>-2.8932799999999999</v>
      </c>
      <c r="N268" s="6" t="str">
        <f>VLOOKUP(B268,Master!$A$2:$C$11,3,FALSE)</f>
        <v>CAD</v>
      </c>
      <c r="O268" s="6" t="str">
        <f>VLOOKUP(B268,Master!$A$2:$C$11,2,FALSE)</f>
        <v>America</v>
      </c>
      <c r="P268" s="6"/>
      <c r="Q268" s="39" t="str">
        <f>VLOOKUP(D268,GL_Master!$A$1:$D$80,2,FALSE)</f>
        <v>BS</v>
      </c>
      <c r="R268" s="39" t="str">
        <f>VLOOKUP(D268,GL_Master!$A$1:$D$80,3,FALSE)</f>
        <v>Gross Block</v>
      </c>
      <c r="S268" s="39" t="str">
        <f>VLOOKUP(D268,GL_Master!$A$1:$D$80,4,FALSE)</f>
        <v>Tangible Fixed assets</v>
      </c>
    </row>
    <row r="269" spans="1:19" x14ac:dyDescent="0.25">
      <c r="A269" s="39" t="s">
        <v>262</v>
      </c>
      <c r="B269" s="39" t="s">
        <v>249</v>
      </c>
      <c r="C269" s="7">
        <v>44013</v>
      </c>
      <c r="D269" s="39" t="s">
        <v>76</v>
      </c>
      <c r="E269" s="39">
        <v>1348</v>
      </c>
      <c r="F269" s="82">
        <f t="shared" si="12"/>
        <v>1.3480000000000001</v>
      </c>
      <c r="G269" s="39">
        <f>VLOOKUP(N269,Currecny_M!$A$1:$P$10,2,FALSE)</f>
        <v>54</v>
      </c>
      <c r="H269" s="39">
        <f>MATCH(C269,Currecny_M!$A$1:$P$1,0)</f>
        <v>5</v>
      </c>
      <c r="I269" s="39">
        <f>VLOOKUP(N269,Currecny_M!$A$1:$P$10,MATCH(Database!C269,Currecny_M!$A$1:$P$1,0),FALSE)</f>
        <v>55.64</v>
      </c>
      <c r="J269" s="82">
        <f t="shared" si="13"/>
        <v>75.002720000000011</v>
      </c>
      <c r="K269" s="39">
        <f>VLOOKUP('Cover page'!$B$6,Currecny_M!$A$1:$P$10,MATCH(Database!C269,Currecny_M!$A$1:$P$1,0),FALSE)</f>
        <v>1</v>
      </c>
      <c r="L269" s="82">
        <f t="shared" si="14"/>
        <v>75.002720000000011</v>
      </c>
      <c r="M269" s="82">
        <f>((E269/$F$1)*VLOOKUP(N269,Currecny_M!$A$1:$P$10,MATCH(Database!C269,Currecny_M!$A$1:$P$1,0),FALSE))/VLOOKUP('Cover page'!$B$6,Currecny_M!$A$1:$P$10,MATCH(Database!C269,Currecny_M!$A$1:$P$1,0),FALSE)</f>
        <v>75.002720000000011</v>
      </c>
      <c r="N269" s="6" t="str">
        <f>VLOOKUP(B269,Master!$A$2:$C$11,3,FALSE)</f>
        <v>CAD</v>
      </c>
      <c r="O269" s="6" t="str">
        <f>VLOOKUP(B269,Master!$A$2:$C$11,2,FALSE)</f>
        <v>America</v>
      </c>
      <c r="P269" s="6"/>
      <c r="Q269" s="39" t="str">
        <f>VLOOKUP(D269,GL_Master!$A$1:$D$80,2,FALSE)</f>
        <v>BS</v>
      </c>
      <c r="R269" s="39" t="str">
        <f>VLOOKUP(D269,GL_Master!$A$1:$D$80,3,FALSE)</f>
        <v>Inventories</v>
      </c>
      <c r="S269" s="39" t="str">
        <f>VLOOKUP(D269,GL_Master!$A$1:$D$80,4,FALSE)</f>
        <v>Inventory</v>
      </c>
    </row>
    <row r="270" spans="1:19" x14ac:dyDescent="0.25">
      <c r="A270" s="39" t="s">
        <v>262</v>
      </c>
      <c r="B270" s="39" t="s">
        <v>249</v>
      </c>
      <c r="C270" s="7">
        <v>44013</v>
      </c>
      <c r="D270" s="39" t="s">
        <v>77</v>
      </c>
      <c r="E270" s="39">
        <v>3495</v>
      </c>
      <c r="F270" s="82">
        <f t="shared" si="12"/>
        <v>3.4950000000000001</v>
      </c>
      <c r="G270" s="39">
        <f>VLOOKUP(N270,Currecny_M!$A$1:$P$10,2,FALSE)</f>
        <v>54</v>
      </c>
      <c r="H270" s="39">
        <f>MATCH(C270,Currecny_M!$A$1:$P$1,0)</f>
        <v>5</v>
      </c>
      <c r="I270" s="39">
        <f>VLOOKUP(N270,Currecny_M!$A$1:$P$10,MATCH(Database!C270,Currecny_M!$A$1:$P$1,0),FALSE)</f>
        <v>55.64</v>
      </c>
      <c r="J270" s="82">
        <f t="shared" si="13"/>
        <v>194.46180000000001</v>
      </c>
      <c r="K270" s="39">
        <f>VLOOKUP('Cover page'!$B$6,Currecny_M!$A$1:$P$10,MATCH(Database!C270,Currecny_M!$A$1:$P$1,0),FALSE)</f>
        <v>1</v>
      </c>
      <c r="L270" s="82">
        <f t="shared" si="14"/>
        <v>194.46180000000001</v>
      </c>
      <c r="M270" s="82">
        <f>((E270/$F$1)*VLOOKUP(N270,Currecny_M!$A$1:$P$10,MATCH(Database!C270,Currecny_M!$A$1:$P$1,0),FALSE))/VLOOKUP('Cover page'!$B$6,Currecny_M!$A$1:$P$10,MATCH(Database!C270,Currecny_M!$A$1:$P$1,0),FALSE)</f>
        <v>194.46180000000001</v>
      </c>
      <c r="N270" s="6" t="str">
        <f>VLOOKUP(B270,Master!$A$2:$C$11,3,FALSE)</f>
        <v>CAD</v>
      </c>
      <c r="O270" s="6" t="str">
        <f>VLOOKUP(B270,Master!$A$2:$C$11,2,FALSE)</f>
        <v>America</v>
      </c>
      <c r="P270" s="6"/>
      <c r="Q270" s="39" t="str">
        <f>VLOOKUP(D270,GL_Master!$A$1:$D$80,2,FALSE)</f>
        <v>BS</v>
      </c>
      <c r="R270" s="39" t="str">
        <f>VLOOKUP(D270,GL_Master!$A$1:$D$80,3,FALSE)</f>
        <v>Inventories</v>
      </c>
      <c r="S270" s="39" t="str">
        <f>VLOOKUP(D270,GL_Master!$A$1:$D$80,4,FALSE)</f>
        <v>Inventory</v>
      </c>
    </row>
    <row r="271" spans="1:19" x14ac:dyDescent="0.25">
      <c r="A271" s="39" t="s">
        <v>262</v>
      </c>
      <c r="B271" s="39" t="s">
        <v>249</v>
      </c>
      <c r="C271" s="7">
        <v>44013</v>
      </c>
      <c r="D271" s="39" t="s">
        <v>2</v>
      </c>
      <c r="E271" s="39">
        <v>353522</v>
      </c>
      <c r="F271" s="82">
        <f t="shared" si="12"/>
        <v>353.52199999999999</v>
      </c>
      <c r="G271" s="39">
        <f>VLOOKUP(N271,Currecny_M!$A$1:$P$10,2,FALSE)</f>
        <v>54</v>
      </c>
      <c r="H271" s="39">
        <f>MATCH(C271,Currecny_M!$A$1:$P$1,0)</f>
        <v>5</v>
      </c>
      <c r="I271" s="39">
        <f>VLOOKUP(N271,Currecny_M!$A$1:$P$10,MATCH(Database!C271,Currecny_M!$A$1:$P$1,0),FALSE)</f>
        <v>55.64</v>
      </c>
      <c r="J271" s="82">
        <f t="shared" si="13"/>
        <v>19669.964079999998</v>
      </c>
      <c r="K271" s="39">
        <f>VLOOKUP('Cover page'!$B$6,Currecny_M!$A$1:$P$10,MATCH(Database!C271,Currecny_M!$A$1:$P$1,0),FALSE)</f>
        <v>1</v>
      </c>
      <c r="L271" s="82">
        <f t="shared" si="14"/>
        <v>19669.964079999998</v>
      </c>
      <c r="M271" s="82">
        <f>((E271/$F$1)*VLOOKUP(N271,Currecny_M!$A$1:$P$10,MATCH(Database!C271,Currecny_M!$A$1:$P$1,0),FALSE))/VLOOKUP('Cover page'!$B$6,Currecny_M!$A$1:$P$10,MATCH(Database!C271,Currecny_M!$A$1:$P$1,0),FALSE)</f>
        <v>19669.964079999998</v>
      </c>
      <c r="N271" s="6" t="str">
        <f>VLOOKUP(B271,Master!$A$2:$C$11,3,FALSE)</f>
        <v>CAD</v>
      </c>
      <c r="O271" s="6" t="str">
        <f>VLOOKUP(B271,Master!$A$2:$C$11,2,FALSE)</f>
        <v>America</v>
      </c>
      <c r="P271" s="6"/>
      <c r="Q271" s="39" t="str">
        <f>VLOOKUP(D271,GL_Master!$A$1:$D$80,2,FALSE)</f>
        <v>BS</v>
      </c>
      <c r="R271" s="39" t="str">
        <f>VLOOKUP(D271,GL_Master!$A$1:$D$80,3,FALSE)</f>
        <v>Trade receivables</v>
      </c>
      <c r="S271" s="39" t="str">
        <f>VLOOKUP(D271,GL_Master!$A$1:$D$80,4,FALSE)</f>
        <v>Unsecured, considered good</v>
      </c>
    </row>
    <row r="272" spans="1:19" x14ac:dyDescent="0.25">
      <c r="A272" s="39" t="s">
        <v>262</v>
      </c>
      <c r="B272" s="39" t="s">
        <v>249</v>
      </c>
      <c r="C272" s="7">
        <v>44013</v>
      </c>
      <c r="D272" s="39" t="s">
        <v>78</v>
      </c>
      <c r="E272" s="39">
        <v>55</v>
      </c>
      <c r="F272" s="82">
        <f t="shared" si="12"/>
        <v>5.5E-2</v>
      </c>
      <c r="G272" s="39">
        <f>VLOOKUP(N272,Currecny_M!$A$1:$P$10,2,FALSE)</f>
        <v>54</v>
      </c>
      <c r="H272" s="39">
        <f>MATCH(C272,Currecny_M!$A$1:$P$1,0)</f>
        <v>5</v>
      </c>
      <c r="I272" s="39">
        <f>VLOOKUP(N272,Currecny_M!$A$1:$P$10,MATCH(Database!C272,Currecny_M!$A$1:$P$1,0),FALSE)</f>
        <v>55.64</v>
      </c>
      <c r="J272" s="82">
        <f t="shared" si="13"/>
        <v>3.0602</v>
      </c>
      <c r="K272" s="39">
        <f>VLOOKUP('Cover page'!$B$6,Currecny_M!$A$1:$P$10,MATCH(Database!C272,Currecny_M!$A$1:$P$1,0),FALSE)</f>
        <v>1</v>
      </c>
      <c r="L272" s="82">
        <f t="shared" si="14"/>
        <v>3.0602</v>
      </c>
      <c r="M272" s="82">
        <f>((E272/$F$1)*VLOOKUP(N272,Currecny_M!$A$1:$P$10,MATCH(Database!C272,Currecny_M!$A$1:$P$1,0),FALSE))/VLOOKUP('Cover page'!$B$6,Currecny_M!$A$1:$P$10,MATCH(Database!C272,Currecny_M!$A$1:$P$1,0),FALSE)</f>
        <v>3.0602</v>
      </c>
      <c r="N272" s="6" t="str">
        <f>VLOOKUP(B272,Master!$A$2:$C$11,3,FALSE)</f>
        <v>CAD</v>
      </c>
      <c r="O272" s="6" t="str">
        <f>VLOOKUP(B272,Master!$A$2:$C$11,2,FALSE)</f>
        <v>America</v>
      </c>
      <c r="P272" s="6"/>
      <c r="Q272" s="39" t="str">
        <f>VLOOKUP(D272,GL_Master!$A$1:$D$80,2,FALSE)</f>
        <v>BS</v>
      </c>
      <c r="R272" s="39" t="str">
        <f>VLOOKUP(D272,GL_Master!$A$1:$D$80,3,FALSE)</f>
        <v>Cash &amp; Bank Balances</v>
      </c>
      <c r="S272" s="39" t="str">
        <f>VLOOKUP(D272,GL_Master!$A$1:$D$80,4,FALSE)</f>
        <v>Cash In hand</v>
      </c>
    </row>
    <row r="273" spans="1:19" x14ac:dyDescent="0.25">
      <c r="A273" s="39" t="s">
        <v>262</v>
      </c>
      <c r="B273" s="39" t="s">
        <v>249</v>
      </c>
      <c r="C273" s="7">
        <v>44013</v>
      </c>
      <c r="D273" s="39" t="s">
        <v>79</v>
      </c>
      <c r="E273" s="39">
        <v>-13611</v>
      </c>
      <c r="F273" s="82">
        <f t="shared" si="12"/>
        <v>-13.611000000000001</v>
      </c>
      <c r="G273" s="39">
        <f>VLOOKUP(N273,Currecny_M!$A$1:$P$10,2,FALSE)</f>
        <v>54</v>
      </c>
      <c r="H273" s="39">
        <f>MATCH(C273,Currecny_M!$A$1:$P$1,0)</f>
        <v>5</v>
      </c>
      <c r="I273" s="39">
        <f>VLOOKUP(N273,Currecny_M!$A$1:$P$10,MATCH(Database!C273,Currecny_M!$A$1:$P$1,0),FALSE)</f>
        <v>55.64</v>
      </c>
      <c r="J273" s="82">
        <f t="shared" si="13"/>
        <v>-757.31604000000004</v>
      </c>
      <c r="K273" s="39">
        <f>VLOOKUP('Cover page'!$B$6,Currecny_M!$A$1:$P$10,MATCH(Database!C273,Currecny_M!$A$1:$P$1,0),FALSE)</f>
        <v>1</v>
      </c>
      <c r="L273" s="82">
        <f t="shared" si="14"/>
        <v>-757.31604000000004</v>
      </c>
      <c r="M273" s="82">
        <f>((E273/$F$1)*VLOOKUP(N273,Currecny_M!$A$1:$P$10,MATCH(Database!C273,Currecny_M!$A$1:$P$1,0),FALSE))/VLOOKUP('Cover page'!$B$6,Currecny_M!$A$1:$P$10,MATCH(Database!C273,Currecny_M!$A$1:$P$1,0),FALSE)</f>
        <v>-757.31604000000004</v>
      </c>
      <c r="N273" s="6" t="str">
        <f>VLOOKUP(B273,Master!$A$2:$C$11,3,FALSE)</f>
        <v>CAD</v>
      </c>
      <c r="O273" s="6" t="str">
        <f>VLOOKUP(B273,Master!$A$2:$C$11,2,FALSE)</f>
        <v>America</v>
      </c>
      <c r="P273" s="6"/>
      <c r="Q273" s="39" t="str">
        <f>VLOOKUP(D273,GL_Master!$A$1:$D$80,2,FALSE)</f>
        <v>BS</v>
      </c>
      <c r="R273" s="39" t="str">
        <f>VLOOKUP(D273,GL_Master!$A$1:$D$80,3,FALSE)</f>
        <v>Loan Fund</v>
      </c>
      <c r="S273" s="39" t="str">
        <f>VLOOKUP(D273,GL_Master!$A$1:$D$80,4,FALSE)</f>
        <v>Term Loan</v>
      </c>
    </row>
    <row r="274" spans="1:19" x14ac:dyDescent="0.25">
      <c r="A274" s="39" t="s">
        <v>262</v>
      </c>
      <c r="B274" s="39" t="s">
        <v>249</v>
      </c>
      <c r="C274" s="7">
        <v>44013</v>
      </c>
      <c r="D274" s="39" t="s">
        <v>80</v>
      </c>
      <c r="E274" s="39">
        <v>396</v>
      </c>
      <c r="F274" s="82">
        <f t="shared" si="12"/>
        <v>0.39600000000000002</v>
      </c>
      <c r="G274" s="39">
        <f>VLOOKUP(N274,Currecny_M!$A$1:$P$10,2,FALSE)</f>
        <v>54</v>
      </c>
      <c r="H274" s="39">
        <f>MATCH(C274,Currecny_M!$A$1:$P$1,0)</f>
        <v>5</v>
      </c>
      <c r="I274" s="39">
        <f>VLOOKUP(N274,Currecny_M!$A$1:$P$10,MATCH(Database!C274,Currecny_M!$A$1:$P$1,0),FALSE)</f>
        <v>55.64</v>
      </c>
      <c r="J274" s="82">
        <f t="shared" si="13"/>
        <v>22.033440000000002</v>
      </c>
      <c r="K274" s="39">
        <f>VLOOKUP('Cover page'!$B$6,Currecny_M!$A$1:$P$10,MATCH(Database!C274,Currecny_M!$A$1:$P$1,0),FALSE)</f>
        <v>1</v>
      </c>
      <c r="L274" s="82">
        <f t="shared" si="14"/>
        <v>22.033440000000002</v>
      </c>
      <c r="M274" s="82">
        <f>((E274/$F$1)*VLOOKUP(N274,Currecny_M!$A$1:$P$10,MATCH(Database!C274,Currecny_M!$A$1:$P$1,0),FALSE))/VLOOKUP('Cover page'!$B$6,Currecny_M!$A$1:$P$10,MATCH(Database!C274,Currecny_M!$A$1:$P$1,0),FALSE)</f>
        <v>22.033440000000002</v>
      </c>
      <c r="N274" s="6" t="str">
        <f>VLOOKUP(B274,Master!$A$2:$C$11,3,FALSE)</f>
        <v>CAD</v>
      </c>
      <c r="O274" s="6" t="str">
        <f>VLOOKUP(B274,Master!$A$2:$C$11,2,FALSE)</f>
        <v>America</v>
      </c>
      <c r="P274" s="6"/>
      <c r="Q274" s="39" t="str">
        <f>VLOOKUP(D274,GL_Master!$A$1:$D$80,2,FALSE)</f>
        <v>BS</v>
      </c>
      <c r="R274" s="39" t="str">
        <f>VLOOKUP(D274,GL_Master!$A$1:$D$80,3,FALSE)</f>
        <v>Cash &amp; Bank Balances</v>
      </c>
      <c r="S274" s="39" t="str">
        <f>VLOOKUP(D274,GL_Master!$A$1:$D$80,4,FALSE)</f>
        <v xml:space="preserve">      On Current Accounts</v>
      </c>
    </row>
    <row r="275" spans="1:19" x14ac:dyDescent="0.25">
      <c r="A275" s="39" t="s">
        <v>262</v>
      </c>
      <c r="B275" s="39" t="s">
        <v>249</v>
      </c>
      <c r="C275" s="7">
        <v>44013</v>
      </c>
      <c r="D275" s="39" t="s">
        <v>81</v>
      </c>
      <c r="E275" s="39">
        <v>28485</v>
      </c>
      <c r="F275" s="82">
        <f t="shared" si="12"/>
        <v>28.484999999999999</v>
      </c>
      <c r="G275" s="39">
        <f>VLOOKUP(N275,Currecny_M!$A$1:$P$10,2,FALSE)</f>
        <v>54</v>
      </c>
      <c r="H275" s="39">
        <f>MATCH(C275,Currecny_M!$A$1:$P$1,0)</f>
        <v>5</v>
      </c>
      <c r="I275" s="39">
        <f>VLOOKUP(N275,Currecny_M!$A$1:$P$10,MATCH(Database!C275,Currecny_M!$A$1:$P$1,0),FALSE)</f>
        <v>55.64</v>
      </c>
      <c r="J275" s="82">
        <f t="shared" si="13"/>
        <v>1584.9053999999999</v>
      </c>
      <c r="K275" s="39">
        <f>VLOOKUP('Cover page'!$B$6,Currecny_M!$A$1:$P$10,MATCH(Database!C275,Currecny_M!$A$1:$P$1,0),FALSE)</f>
        <v>1</v>
      </c>
      <c r="L275" s="82">
        <f t="shared" si="14"/>
        <v>1584.9053999999999</v>
      </c>
      <c r="M275" s="82">
        <f>((E275/$F$1)*VLOOKUP(N275,Currecny_M!$A$1:$P$10,MATCH(Database!C275,Currecny_M!$A$1:$P$1,0),FALSE))/VLOOKUP('Cover page'!$B$6,Currecny_M!$A$1:$P$10,MATCH(Database!C275,Currecny_M!$A$1:$P$1,0),FALSE)</f>
        <v>1584.9053999999999</v>
      </c>
      <c r="N275" s="6" t="str">
        <f>VLOOKUP(B275,Master!$A$2:$C$11,3,FALSE)</f>
        <v>CAD</v>
      </c>
      <c r="O275" s="6" t="str">
        <f>VLOOKUP(B275,Master!$A$2:$C$11,2,FALSE)</f>
        <v>America</v>
      </c>
      <c r="P275" s="6"/>
      <c r="Q275" s="39" t="str">
        <f>VLOOKUP(D275,GL_Master!$A$1:$D$80,2,FALSE)</f>
        <v>BS</v>
      </c>
      <c r="R275" s="39" t="str">
        <f>VLOOKUP(D275,GL_Master!$A$1:$D$80,3,FALSE)</f>
        <v>Other Current Assets</v>
      </c>
      <c r="S275" s="39" t="str">
        <f>VLOOKUP(D275,GL_Master!$A$1:$D$80,4,FALSE)</f>
        <v>Advance tax recoverable (net of provision )</v>
      </c>
    </row>
    <row r="276" spans="1:19" x14ac:dyDescent="0.25">
      <c r="A276" s="39" t="s">
        <v>262</v>
      </c>
      <c r="B276" s="39" t="s">
        <v>249</v>
      </c>
      <c r="C276" s="7">
        <v>44013</v>
      </c>
      <c r="D276" s="39" t="s">
        <v>19</v>
      </c>
      <c r="E276" s="39">
        <v>262</v>
      </c>
      <c r="F276" s="82">
        <f t="shared" si="12"/>
        <v>0.26200000000000001</v>
      </c>
      <c r="G276" s="39">
        <f>VLOOKUP(N276,Currecny_M!$A$1:$P$10,2,FALSE)</f>
        <v>54</v>
      </c>
      <c r="H276" s="39">
        <f>MATCH(C276,Currecny_M!$A$1:$P$1,0)</f>
        <v>5</v>
      </c>
      <c r="I276" s="39">
        <f>VLOOKUP(N276,Currecny_M!$A$1:$P$10,MATCH(Database!C276,Currecny_M!$A$1:$P$1,0),FALSE)</f>
        <v>55.64</v>
      </c>
      <c r="J276" s="82">
        <f t="shared" si="13"/>
        <v>14.577680000000001</v>
      </c>
      <c r="K276" s="39">
        <f>VLOOKUP('Cover page'!$B$6,Currecny_M!$A$1:$P$10,MATCH(Database!C276,Currecny_M!$A$1:$P$1,0),FALSE)</f>
        <v>1</v>
      </c>
      <c r="L276" s="82">
        <f t="shared" si="14"/>
        <v>14.577680000000001</v>
      </c>
      <c r="M276" s="82">
        <f>((E276/$F$1)*VLOOKUP(N276,Currecny_M!$A$1:$P$10,MATCH(Database!C276,Currecny_M!$A$1:$P$1,0),FALSE))/VLOOKUP('Cover page'!$B$6,Currecny_M!$A$1:$P$10,MATCH(Database!C276,Currecny_M!$A$1:$P$1,0),FALSE)</f>
        <v>14.577680000000001</v>
      </c>
      <c r="N276" s="6" t="str">
        <f>VLOOKUP(B276,Master!$A$2:$C$11,3,FALSE)</f>
        <v>CAD</v>
      </c>
      <c r="O276" s="6" t="str">
        <f>VLOOKUP(B276,Master!$A$2:$C$11,2,FALSE)</f>
        <v>America</v>
      </c>
      <c r="P276" s="6"/>
      <c r="Q276" s="39" t="str">
        <f>VLOOKUP(D276,GL_Master!$A$1:$D$80,2,FALSE)</f>
        <v>BS</v>
      </c>
      <c r="R276" s="39" t="str">
        <f>VLOOKUP(D276,GL_Master!$A$1:$D$80,3,FALSE)</f>
        <v>Short-term loan and advances</v>
      </c>
      <c r="S276" s="39" t="str">
        <f>VLOOKUP(D276,GL_Master!$A$1:$D$80,4,FALSE)</f>
        <v>Prepaid expenses</v>
      </c>
    </row>
    <row r="277" spans="1:19" x14ac:dyDescent="0.25">
      <c r="A277" s="39" t="s">
        <v>262</v>
      </c>
      <c r="B277" s="39" t="s">
        <v>249</v>
      </c>
      <c r="C277" s="7">
        <v>44013</v>
      </c>
      <c r="D277" s="39" t="s">
        <v>82</v>
      </c>
      <c r="E277" s="39">
        <v>2828</v>
      </c>
      <c r="F277" s="82">
        <f t="shared" si="12"/>
        <v>2.8279999999999998</v>
      </c>
      <c r="G277" s="39">
        <f>VLOOKUP(N277,Currecny_M!$A$1:$P$10,2,FALSE)</f>
        <v>54</v>
      </c>
      <c r="H277" s="39">
        <f>MATCH(C277,Currecny_M!$A$1:$P$1,0)</f>
        <v>5</v>
      </c>
      <c r="I277" s="39">
        <f>VLOOKUP(N277,Currecny_M!$A$1:$P$10,MATCH(Database!C277,Currecny_M!$A$1:$P$1,0),FALSE)</f>
        <v>55.64</v>
      </c>
      <c r="J277" s="82">
        <f t="shared" si="13"/>
        <v>157.34992</v>
      </c>
      <c r="K277" s="39">
        <f>VLOOKUP('Cover page'!$B$6,Currecny_M!$A$1:$P$10,MATCH(Database!C277,Currecny_M!$A$1:$P$1,0),FALSE)</f>
        <v>1</v>
      </c>
      <c r="L277" s="82">
        <f t="shared" si="14"/>
        <v>157.34992</v>
      </c>
      <c r="M277" s="82">
        <f>((E277/$F$1)*VLOOKUP(N277,Currecny_M!$A$1:$P$10,MATCH(Database!C277,Currecny_M!$A$1:$P$1,0),FALSE))/VLOOKUP('Cover page'!$B$6,Currecny_M!$A$1:$P$10,MATCH(Database!C277,Currecny_M!$A$1:$P$1,0),FALSE)</f>
        <v>157.34992</v>
      </c>
      <c r="N277" s="6" t="str">
        <f>VLOOKUP(B277,Master!$A$2:$C$11,3,FALSE)</f>
        <v>CAD</v>
      </c>
      <c r="O277" s="6" t="str">
        <f>VLOOKUP(B277,Master!$A$2:$C$11,2,FALSE)</f>
        <v>America</v>
      </c>
      <c r="P277" s="6"/>
      <c r="Q277" s="39" t="str">
        <f>VLOOKUP(D277,GL_Master!$A$1:$D$80,2,FALSE)</f>
        <v>BS</v>
      </c>
      <c r="R277" s="39" t="str">
        <f>VLOOKUP(D277,GL_Master!$A$1:$D$80,3,FALSE)</f>
        <v>Short-term loan and advances</v>
      </c>
      <c r="S277" s="39" t="str">
        <f>VLOOKUP(D277,GL_Master!$A$1:$D$80,4,FALSE)</f>
        <v>Advance to vendor/employees</v>
      </c>
    </row>
    <row r="278" spans="1:19" x14ac:dyDescent="0.25">
      <c r="A278" s="39" t="s">
        <v>262</v>
      </c>
      <c r="B278" s="39" t="s">
        <v>249</v>
      </c>
      <c r="C278" s="7">
        <v>44013</v>
      </c>
      <c r="D278" s="39" t="s">
        <v>83</v>
      </c>
      <c r="E278" s="39">
        <v>2053</v>
      </c>
      <c r="F278" s="82">
        <f t="shared" si="12"/>
        <v>2.0529999999999999</v>
      </c>
      <c r="G278" s="39">
        <f>VLOOKUP(N278,Currecny_M!$A$1:$P$10,2,FALSE)</f>
        <v>54</v>
      </c>
      <c r="H278" s="39">
        <f>MATCH(C278,Currecny_M!$A$1:$P$1,0)</f>
        <v>5</v>
      </c>
      <c r="I278" s="39">
        <f>VLOOKUP(N278,Currecny_M!$A$1:$P$10,MATCH(Database!C278,Currecny_M!$A$1:$P$1,0),FALSE)</f>
        <v>55.64</v>
      </c>
      <c r="J278" s="82">
        <f t="shared" si="13"/>
        <v>114.22892</v>
      </c>
      <c r="K278" s="39">
        <f>VLOOKUP('Cover page'!$B$6,Currecny_M!$A$1:$P$10,MATCH(Database!C278,Currecny_M!$A$1:$P$1,0),FALSE)</f>
        <v>1</v>
      </c>
      <c r="L278" s="82">
        <f t="shared" si="14"/>
        <v>114.22892</v>
      </c>
      <c r="M278" s="82">
        <f>((E278/$F$1)*VLOOKUP(N278,Currecny_M!$A$1:$P$10,MATCH(Database!C278,Currecny_M!$A$1:$P$1,0),FALSE))/VLOOKUP('Cover page'!$B$6,Currecny_M!$A$1:$P$10,MATCH(Database!C278,Currecny_M!$A$1:$P$1,0),FALSE)</f>
        <v>114.22892</v>
      </c>
      <c r="N278" s="6" t="str">
        <f>VLOOKUP(B278,Master!$A$2:$C$11,3,FALSE)</f>
        <v>CAD</v>
      </c>
      <c r="O278" s="6" t="str">
        <f>VLOOKUP(B278,Master!$A$2:$C$11,2,FALSE)</f>
        <v>America</v>
      </c>
      <c r="P278" s="6"/>
      <c r="Q278" s="39" t="str">
        <f>VLOOKUP(D278,GL_Master!$A$1:$D$80,2,FALSE)</f>
        <v>BS</v>
      </c>
      <c r="R278" s="39" t="str">
        <f>VLOOKUP(D278,GL_Master!$A$1:$D$80,3,FALSE)</f>
        <v>Other Current Assets</v>
      </c>
      <c r="S278" s="39" t="str">
        <f>VLOOKUP(D278,GL_Master!$A$1:$D$80,4,FALSE)</f>
        <v>Security deposits ( Unsecured, considered good)</v>
      </c>
    </row>
    <row r="279" spans="1:19" x14ac:dyDescent="0.25">
      <c r="A279" s="39" t="s">
        <v>262</v>
      </c>
      <c r="B279" s="39" t="s">
        <v>249</v>
      </c>
      <c r="C279" s="7">
        <v>44013</v>
      </c>
      <c r="D279" s="39" t="s">
        <v>246</v>
      </c>
      <c r="E279" s="39">
        <v>-227409</v>
      </c>
      <c r="F279" s="82">
        <f t="shared" si="12"/>
        <v>-227.40899999999999</v>
      </c>
      <c r="G279" s="39">
        <f>VLOOKUP(N279,Currecny_M!$A$1:$P$10,2,FALSE)</f>
        <v>54</v>
      </c>
      <c r="H279" s="39">
        <f>MATCH(C279,Currecny_M!$A$1:$P$1,0)</f>
        <v>5</v>
      </c>
      <c r="I279" s="39">
        <f>VLOOKUP(N279,Currecny_M!$A$1:$P$10,MATCH(Database!C279,Currecny_M!$A$1:$P$1,0),FALSE)</f>
        <v>55.64</v>
      </c>
      <c r="J279" s="82">
        <f t="shared" si="13"/>
        <v>-12653.036759999999</v>
      </c>
      <c r="K279" s="39">
        <f>VLOOKUP('Cover page'!$B$6,Currecny_M!$A$1:$P$10,MATCH(Database!C279,Currecny_M!$A$1:$P$1,0),FALSE)</f>
        <v>1</v>
      </c>
      <c r="L279" s="82">
        <f t="shared" si="14"/>
        <v>-12653.036759999999</v>
      </c>
      <c r="M279" s="82">
        <f>((E279/$F$1)*VLOOKUP(N279,Currecny_M!$A$1:$P$10,MATCH(Database!C279,Currecny_M!$A$1:$P$1,0),FALSE))/VLOOKUP('Cover page'!$B$6,Currecny_M!$A$1:$P$10,MATCH(Database!C279,Currecny_M!$A$1:$P$1,0),FALSE)</f>
        <v>-12653.036759999999</v>
      </c>
      <c r="N279" s="6" t="str">
        <f>VLOOKUP(B279,Master!$A$2:$C$11,3,FALSE)</f>
        <v>CAD</v>
      </c>
      <c r="O279" s="6" t="str">
        <f>VLOOKUP(B279,Master!$A$2:$C$11,2,FALSE)</f>
        <v>America</v>
      </c>
      <c r="P279" s="6"/>
      <c r="Q279" s="39" t="str">
        <f>VLOOKUP(D279,GL_Master!$A$1:$D$80,2,FALSE)</f>
        <v>PL</v>
      </c>
      <c r="R279" s="39" t="str">
        <f>VLOOKUP(D279,GL_Master!$A$1:$D$80,3,FALSE)</f>
        <v>Revenue from Operations</v>
      </c>
      <c r="S279" s="39" t="str">
        <f>VLOOKUP(D279,GL_Master!$A$1:$D$80,4,FALSE)</f>
        <v>Contract revenue</v>
      </c>
    </row>
    <row r="280" spans="1:19" x14ac:dyDescent="0.25">
      <c r="A280" s="39" t="s">
        <v>262</v>
      </c>
      <c r="B280" s="39" t="s">
        <v>249</v>
      </c>
      <c r="C280" s="7">
        <v>44013</v>
      </c>
      <c r="D280" s="39" t="s">
        <v>134</v>
      </c>
      <c r="E280" s="39">
        <v>-1814</v>
      </c>
      <c r="F280" s="82">
        <f t="shared" si="12"/>
        <v>-1.8140000000000001</v>
      </c>
      <c r="G280" s="39">
        <f>VLOOKUP(N280,Currecny_M!$A$1:$P$10,2,FALSE)</f>
        <v>54</v>
      </c>
      <c r="H280" s="39">
        <f>MATCH(C280,Currecny_M!$A$1:$P$1,0)</f>
        <v>5</v>
      </c>
      <c r="I280" s="39">
        <f>VLOOKUP(N280,Currecny_M!$A$1:$P$10,MATCH(Database!C280,Currecny_M!$A$1:$P$1,0),FALSE)</f>
        <v>55.64</v>
      </c>
      <c r="J280" s="82">
        <f t="shared" si="13"/>
        <v>-100.93096</v>
      </c>
      <c r="K280" s="39">
        <f>VLOOKUP('Cover page'!$B$6,Currecny_M!$A$1:$P$10,MATCH(Database!C280,Currecny_M!$A$1:$P$1,0),FALSE)</f>
        <v>1</v>
      </c>
      <c r="L280" s="82">
        <f t="shared" si="14"/>
        <v>-100.93096</v>
      </c>
      <c r="M280" s="82">
        <f>((E280/$F$1)*VLOOKUP(N280,Currecny_M!$A$1:$P$10,MATCH(Database!C280,Currecny_M!$A$1:$P$1,0),FALSE))/VLOOKUP('Cover page'!$B$6,Currecny_M!$A$1:$P$10,MATCH(Database!C280,Currecny_M!$A$1:$P$1,0),FALSE)</f>
        <v>-100.93096</v>
      </c>
      <c r="N280" s="6" t="str">
        <f>VLOOKUP(B280,Master!$A$2:$C$11,3,FALSE)</f>
        <v>CAD</v>
      </c>
      <c r="O280" s="6" t="str">
        <f>VLOOKUP(B280,Master!$A$2:$C$11,2,FALSE)</f>
        <v>America</v>
      </c>
      <c r="P280" s="6"/>
      <c r="Q280" s="39" t="str">
        <f>VLOOKUP(D280,GL_Master!$A$1:$D$80,2,FALSE)</f>
        <v>PL</v>
      </c>
      <c r="R280" s="39" t="str">
        <f>VLOOKUP(D280,GL_Master!$A$1:$D$80,3,FALSE)</f>
        <v>Other Income</v>
      </c>
      <c r="S280" s="39" t="str">
        <f>VLOOKUP(D280,GL_Master!$A$1:$D$80,4,FALSE)</f>
        <v>Other Income</v>
      </c>
    </row>
    <row r="281" spans="1:19" x14ac:dyDescent="0.25">
      <c r="A281" s="39" t="s">
        <v>262</v>
      </c>
      <c r="B281" s="39" t="s">
        <v>249</v>
      </c>
      <c r="C281" s="7">
        <v>44013</v>
      </c>
      <c r="D281" s="39" t="s">
        <v>86</v>
      </c>
      <c r="E281" s="39">
        <v>106</v>
      </c>
      <c r="F281" s="82">
        <f t="shared" si="12"/>
        <v>0.106</v>
      </c>
      <c r="G281" s="39">
        <f>VLOOKUP(N281,Currecny_M!$A$1:$P$10,2,FALSE)</f>
        <v>54</v>
      </c>
      <c r="H281" s="39">
        <f>MATCH(C281,Currecny_M!$A$1:$P$1,0)</f>
        <v>5</v>
      </c>
      <c r="I281" s="39">
        <f>VLOOKUP(N281,Currecny_M!$A$1:$P$10,MATCH(Database!C281,Currecny_M!$A$1:$P$1,0),FALSE)</f>
        <v>55.64</v>
      </c>
      <c r="J281" s="82">
        <f t="shared" si="13"/>
        <v>5.8978399999999995</v>
      </c>
      <c r="K281" s="39">
        <f>VLOOKUP('Cover page'!$B$6,Currecny_M!$A$1:$P$10,MATCH(Database!C281,Currecny_M!$A$1:$P$1,0),FALSE)</f>
        <v>1</v>
      </c>
      <c r="L281" s="82">
        <f t="shared" si="14"/>
        <v>5.8978399999999995</v>
      </c>
      <c r="M281" s="82">
        <f>((E281/$F$1)*VLOOKUP(N281,Currecny_M!$A$1:$P$10,MATCH(Database!C281,Currecny_M!$A$1:$P$1,0),FALSE))/VLOOKUP('Cover page'!$B$6,Currecny_M!$A$1:$P$10,MATCH(Database!C281,Currecny_M!$A$1:$P$1,0),FALSE)</f>
        <v>5.8978399999999995</v>
      </c>
      <c r="N281" s="6" t="str">
        <f>VLOOKUP(B281,Master!$A$2:$C$11,3,FALSE)</f>
        <v>CAD</v>
      </c>
      <c r="O281" s="6" t="str">
        <f>VLOOKUP(B281,Master!$A$2:$C$11,2,FALSE)</f>
        <v>America</v>
      </c>
      <c r="P281" s="6"/>
      <c r="Q281" s="39" t="str">
        <f>VLOOKUP(D281,GL_Master!$A$1:$D$80,2,FALSE)</f>
        <v>PL</v>
      </c>
      <c r="R281" s="39" t="str">
        <f>VLOOKUP(D281,GL_Master!$A$1:$D$80,3,FALSE)</f>
        <v>COGS</v>
      </c>
      <c r="S281" s="39" t="str">
        <f>VLOOKUP(D281,GL_Master!$A$1:$D$80,4,FALSE)</f>
        <v>Purchase of other traded goods</v>
      </c>
    </row>
    <row r="282" spans="1:19" x14ac:dyDescent="0.25">
      <c r="A282" s="39" t="s">
        <v>262</v>
      </c>
      <c r="B282" s="39" t="s">
        <v>249</v>
      </c>
      <c r="C282" s="7">
        <v>44013</v>
      </c>
      <c r="D282" s="39" t="s">
        <v>87</v>
      </c>
      <c r="E282" s="39">
        <v>54</v>
      </c>
      <c r="F282" s="82">
        <f t="shared" si="12"/>
        <v>5.3999999999999999E-2</v>
      </c>
      <c r="G282" s="39">
        <f>VLOOKUP(N282,Currecny_M!$A$1:$P$10,2,FALSE)</f>
        <v>54</v>
      </c>
      <c r="H282" s="39">
        <f>MATCH(C282,Currecny_M!$A$1:$P$1,0)</f>
        <v>5</v>
      </c>
      <c r="I282" s="39">
        <f>VLOOKUP(N282,Currecny_M!$A$1:$P$10,MATCH(Database!C282,Currecny_M!$A$1:$P$1,0),FALSE)</f>
        <v>55.64</v>
      </c>
      <c r="J282" s="82">
        <f t="shared" si="13"/>
        <v>3.0045600000000001</v>
      </c>
      <c r="K282" s="39">
        <f>VLOOKUP('Cover page'!$B$6,Currecny_M!$A$1:$P$10,MATCH(Database!C282,Currecny_M!$A$1:$P$1,0),FALSE)</f>
        <v>1</v>
      </c>
      <c r="L282" s="82">
        <f t="shared" si="14"/>
        <v>3.0045600000000001</v>
      </c>
      <c r="M282" s="82">
        <f>((E282/$F$1)*VLOOKUP(N282,Currecny_M!$A$1:$P$10,MATCH(Database!C282,Currecny_M!$A$1:$P$1,0),FALSE))/VLOOKUP('Cover page'!$B$6,Currecny_M!$A$1:$P$10,MATCH(Database!C282,Currecny_M!$A$1:$P$1,0),FALSE)</f>
        <v>3.0045600000000001</v>
      </c>
      <c r="N282" s="6" t="str">
        <f>VLOOKUP(B282,Master!$A$2:$C$11,3,FALSE)</f>
        <v>CAD</v>
      </c>
      <c r="O282" s="6" t="str">
        <f>VLOOKUP(B282,Master!$A$2:$C$11,2,FALSE)</f>
        <v>America</v>
      </c>
      <c r="P282" s="6"/>
      <c r="Q282" s="39" t="str">
        <f>VLOOKUP(D282,GL_Master!$A$1:$D$80,2,FALSE)</f>
        <v>PL</v>
      </c>
      <c r="R282" s="39" t="str">
        <f>VLOOKUP(D282,GL_Master!$A$1:$D$80,3,FALSE)</f>
        <v>COGS</v>
      </c>
      <c r="S282" s="39" t="str">
        <f>VLOOKUP(D282,GL_Master!$A$1:$D$80,4,FALSE)</f>
        <v>Civil, Installation, Commissioning and Other miscellaneous expenses</v>
      </c>
    </row>
    <row r="283" spans="1:19" x14ac:dyDescent="0.25">
      <c r="A283" s="39" t="s">
        <v>262</v>
      </c>
      <c r="B283" s="39" t="s">
        <v>249</v>
      </c>
      <c r="C283" s="7">
        <v>44013</v>
      </c>
      <c r="D283" s="39" t="s">
        <v>88</v>
      </c>
      <c r="E283" s="39">
        <v>157</v>
      </c>
      <c r="F283" s="82">
        <f t="shared" si="12"/>
        <v>0.157</v>
      </c>
      <c r="G283" s="39">
        <f>VLOOKUP(N283,Currecny_M!$A$1:$P$10,2,FALSE)</f>
        <v>54</v>
      </c>
      <c r="H283" s="39">
        <f>MATCH(C283,Currecny_M!$A$1:$P$1,0)</f>
        <v>5</v>
      </c>
      <c r="I283" s="39">
        <f>VLOOKUP(N283,Currecny_M!$A$1:$P$10,MATCH(Database!C283,Currecny_M!$A$1:$P$1,0),FALSE)</f>
        <v>55.64</v>
      </c>
      <c r="J283" s="82">
        <f t="shared" si="13"/>
        <v>8.7354800000000008</v>
      </c>
      <c r="K283" s="39">
        <f>VLOOKUP('Cover page'!$B$6,Currecny_M!$A$1:$P$10,MATCH(Database!C283,Currecny_M!$A$1:$P$1,0),FALSE)</f>
        <v>1</v>
      </c>
      <c r="L283" s="82">
        <f t="shared" si="14"/>
        <v>8.7354800000000008</v>
      </c>
      <c r="M283" s="82">
        <f>((E283/$F$1)*VLOOKUP(N283,Currecny_M!$A$1:$P$10,MATCH(Database!C283,Currecny_M!$A$1:$P$1,0),FALSE))/VLOOKUP('Cover page'!$B$6,Currecny_M!$A$1:$P$10,MATCH(Database!C283,Currecny_M!$A$1:$P$1,0),FALSE)</f>
        <v>8.7354800000000008</v>
      </c>
      <c r="N283" s="6" t="str">
        <f>VLOOKUP(B283,Master!$A$2:$C$11,3,FALSE)</f>
        <v>CAD</v>
      </c>
      <c r="O283" s="6" t="str">
        <f>VLOOKUP(B283,Master!$A$2:$C$11,2,FALSE)</f>
        <v>America</v>
      </c>
      <c r="P283" s="6"/>
      <c r="Q283" s="39" t="str">
        <f>VLOOKUP(D283,GL_Master!$A$1:$D$80,2,FALSE)</f>
        <v>PL</v>
      </c>
      <c r="R283" s="39" t="str">
        <f>VLOOKUP(D283,GL_Master!$A$1:$D$80,3,FALSE)</f>
        <v>COGS</v>
      </c>
      <c r="S283" s="39" t="str">
        <f>VLOOKUP(D283,GL_Master!$A$1:$D$80,4,FALSE)</f>
        <v>Civil, Installation, Commissioning and Other miscellaneous expenses</v>
      </c>
    </row>
    <row r="284" spans="1:19" x14ac:dyDescent="0.25">
      <c r="A284" s="39" t="s">
        <v>262</v>
      </c>
      <c r="B284" s="39" t="s">
        <v>249</v>
      </c>
      <c r="C284" s="7">
        <v>44013</v>
      </c>
      <c r="D284" s="39" t="s">
        <v>89</v>
      </c>
      <c r="E284" s="39">
        <v>339</v>
      </c>
      <c r="F284" s="82">
        <f t="shared" si="12"/>
        <v>0.33900000000000002</v>
      </c>
      <c r="G284" s="39">
        <f>VLOOKUP(N284,Currecny_M!$A$1:$P$10,2,FALSE)</f>
        <v>54</v>
      </c>
      <c r="H284" s="39">
        <f>MATCH(C284,Currecny_M!$A$1:$P$1,0)</f>
        <v>5</v>
      </c>
      <c r="I284" s="39">
        <f>VLOOKUP(N284,Currecny_M!$A$1:$P$10,MATCH(Database!C284,Currecny_M!$A$1:$P$1,0),FALSE)</f>
        <v>55.64</v>
      </c>
      <c r="J284" s="82">
        <f t="shared" si="13"/>
        <v>18.86196</v>
      </c>
      <c r="K284" s="39">
        <f>VLOOKUP('Cover page'!$B$6,Currecny_M!$A$1:$P$10,MATCH(Database!C284,Currecny_M!$A$1:$P$1,0),FALSE)</f>
        <v>1</v>
      </c>
      <c r="L284" s="82">
        <f t="shared" si="14"/>
        <v>18.86196</v>
      </c>
      <c r="M284" s="82">
        <f>((E284/$F$1)*VLOOKUP(N284,Currecny_M!$A$1:$P$10,MATCH(Database!C284,Currecny_M!$A$1:$P$1,0),FALSE))/VLOOKUP('Cover page'!$B$6,Currecny_M!$A$1:$P$10,MATCH(Database!C284,Currecny_M!$A$1:$P$1,0),FALSE)</f>
        <v>18.86196</v>
      </c>
      <c r="N284" s="6" t="str">
        <f>VLOOKUP(B284,Master!$A$2:$C$11,3,FALSE)</f>
        <v>CAD</v>
      </c>
      <c r="O284" s="6" t="str">
        <f>VLOOKUP(B284,Master!$A$2:$C$11,2,FALSE)</f>
        <v>America</v>
      </c>
      <c r="P284" s="6"/>
      <c r="Q284" s="39" t="str">
        <f>VLOOKUP(D284,GL_Master!$A$1:$D$80,2,FALSE)</f>
        <v>PL</v>
      </c>
      <c r="R284" s="39" t="str">
        <f>VLOOKUP(D284,GL_Master!$A$1:$D$80,3,FALSE)</f>
        <v>COGS</v>
      </c>
      <c r="S284" s="39" t="str">
        <f>VLOOKUP(D284,GL_Master!$A$1:$D$80,4,FALSE)</f>
        <v>project Expenses</v>
      </c>
    </row>
    <row r="285" spans="1:19" x14ac:dyDescent="0.25">
      <c r="A285" s="39" t="s">
        <v>262</v>
      </c>
      <c r="B285" s="39" t="s">
        <v>249</v>
      </c>
      <c r="C285" s="7">
        <v>44013</v>
      </c>
      <c r="D285" s="39" t="s">
        <v>90</v>
      </c>
      <c r="E285" s="39">
        <v>113</v>
      </c>
      <c r="F285" s="82">
        <f t="shared" si="12"/>
        <v>0.113</v>
      </c>
      <c r="G285" s="39">
        <f>VLOOKUP(N285,Currecny_M!$A$1:$P$10,2,FALSE)</f>
        <v>54</v>
      </c>
      <c r="H285" s="39">
        <f>MATCH(C285,Currecny_M!$A$1:$P$1,0)</f>
        <v>5</v>
      </c>
      <c r="I285" s="39">
        <f>VLOOKUP(N285,Currecny_M!$A$1:$P$10,MATCH(Database!C285,Currecny_M!$A$1:$P$1,0),FALSE)</f>
        <v>55.64</v>
      </c>
      <c r="J285" s="82">
        <f t="shared" si="13"/>
        <v>6.2873200000000002</v>
      </c>
      <c r="K285" s="39">
        <f>VLOOKUP('Cover page'!$B$6,Currecny_M!$A$1:$P$10,MATCH(Database!C285,Currecny_M!$A$1:$P$1,0),FALSE)</f>
        <v>1</v>
      </c>
      <c r="L285" s="82">
        <f t="shared" si="14"/>
        <v>6.2873200000000002</v>
      </c>
      <c r="M285" s="82">
        <f>((E285/$F$1)*VLOOKUP(N285,Currecny_M!$A$1:$P$10,MATCH(Database!C285,Currecny_M!$A$1:$P$1,0),FALSE))/VLOOKUP('Cover page'!$B$6,Currecny_M!$A$1:$P$10,MATCH(Database!C285,Currecny_M!$A$1:$P$1,0),FALSE)</f>
        <v>6.2873200000000002</v>
      </c>
      <c r="N285" s="6" t="str">
        <f>VLOOKUP(B285,Master!$A$2:$C$11,3,FALSE)</f>
        <v>CAD</v>
      </c>
      <c r="O285" s="6" t="str">
        <f>VLOOKUP(B285,Master!$A$2:$C$11,2,FALSE)</f>
        <v>America</v>
      </c>
      <c r="P285" s="6"/>
      <c r="Q285" s="39" t="str">
        <f>VLOOKUP(D285,GL_Master!$A$1:$D$80,2,FALSE)</f>
        <v>PL</v>
      </c>
      <c r="R285" s="39" t="str">
        <f>VLOOKUP(D285,GL_Master!$A$1:$D$80,3,FALSE)</f>
        <v>Office utility</v>
      </c>
      <c r="S285" s="39" t="str">
        <f>VLOOKUP(D285,GL_Master!$A$1:$D$80,4,FALSE)</f>
        <v>Electricity Expenses</v>
      </c>
    </row>
    <row r="286" spans="1:19" x14ac:dyDescent="0.25">
      <c r="A286" s="39" t="s">
        <v>262</v>
      </c>
      <c r="B286" s="39" t="s">
        <v>249</v>
      </c>
      <c r="C286" s="7">
        <v>44013</v>
      </c>
      <c r="D286" s="39" t="s">
        <v>91</v>
      </c>
      <c r="E286" s="39">
        <v>224</v>
      </c>
      <c r="F286" s="82">
        <f t="shared" si="12"/>
        <v>0.224</v>
      </c>
      <c r="G286" s="39">
        <f>VLOOKUP(N286,Currecny_M!$A$1:$P$10,2,FALSE)</f>
        <v>54</v>
      </c>
      <c r="H286" s="39">
        <f>MATCH(C286,Currecny_M!$A$1:$P$1,0)</f>
        <v>5</v>
      </c>
      <c r="I286" s="39">
        <f>VLOOKUP(N286,Currecny_M!$A$1:$P$10,MATCH(Database!C286,Currecny_M!$A$1:$P$1,0),FALSE)</f>
        <v>55.64</v>
      </c>
      <c r="J286" s="82">
        <f t="shared" si="13"/>
        <v>12.46336</v>
      </c>
      <c r="K286" s="39">
        <f>VLOOKUP('Cover page'!$B$6,Currecny_M!$A$1:$P$10,MATCH(Database!C286,Currecny_M!$A$1:$P$1,0),FALSE)</f>
        <v>1</v>
      </c>
      <c r="L286" s="82">
        <f t="shared" si="14"/>
        <v>12.46336</v>
      </c>
      <c r="M286" s="82">
        <f>((E286/$F$1)*VLOOKUP(N286,Currecny_M!$A$1:$P$10,MATCH(Database!C286,Currecny_M!$A$1:$P$1,0),FALSE))/VLOOKUP('Cover page'!$B$6,Currecny_M!$A$1:$P$10,MATCH(Database!C286,Currecny_M!$A$1:$P$1,0),FALSE)</f>
        <v>12.46336</v>
      </c>
      <c r="N286" s="6" t="str">
        <f>VLOOKUP(B286,Master!$A$2:$C$11,3,FALSE)</f>
        <v>CAD</v>
      </c>
      <c r="O286" s="6" t="str">
        <f>VLOOKUP(B286,Master!$A$2:$C$11,2,FALSE)</f>
        <v>America</v>
      </c>
      <c r="P286" s="6"/>
      <c r="Q286" s="39" t="str">
        <f>VLOOKUP(D286,GL_Master!$A$1:$D$80,2,FALSE)</f>
        <v>PL</v>
      </c>
      <c r="R286" s="39" t="str">
        <f>VLOOKUP(D286,GL_Master!$A$1:$D$80,3,FALSE)</f>
        <v>Misc. expenses</v>
      </c>
      <c r="S286" s="39" t="str">
        <f>VLOOKUP(D286,GL_Master!$A$1:$D$80,4,FALSE)</f>
        <v>Repair &amp; Maintenance</v>
      </c>
    </row>
    <row r="287" spans="1:19" x14ac:dyDescent="0.25">
      <c r="A287" s="39" t="s">
        <v>262</v>
      </c>
      <c r="B287" s="39" t="s">
        <v>249</v>
      </c>
      <c r="C287" s="7">
        <v>44013</v>
      </c>
      <c r="D287" s="39" t="s">
        <v>92</v>
      </c>
      <c r="E287" s="39">
        <v>166</v>
      </c>
      <c r="F287" s="82">
        <f t="shared" si="12"/>
        <v>0.16600000000000001</v>
      </c>
      <c r="G287" s="39">
        <f>VLOOKUP(N287,Currecny_M!$A$1:$P$10,2,FALSE)</f>
        <v>54</v>
      </c>
      <c r="H287" s="39">
        <f>MATCH(C287,Currecny_M!$A$1:$P$1,0)</f>
        <v>5</v>
      </c>
      <c r="I287" s="39">
        <f>VLOOKUP(N287,Currecny_M!$A$1:$P$10,MATCH(Database!C287,Currecny_M!$A$1:$P$1,0),FALSE)</f>
        <v>55.64</v>
      </c>
      <c r="J287" s="82">
        <f t="shared" si="13"/>
        <v>9.2362400000000004</v>
      </c>
      <c r="K287" s="39">
        <f>VLOOKUP('Cover page'!$B$6,Currecny_M!$A$1:$P$10,MATCH(Database!C287,Currecny_M!$A$1:$P$1,0),FALSE)</f>
        <v>1</v>
      </c>
      <c r="L287" s="82">
        <f t="shared" si="14"/>
        <v>9.2362400000000004</v>
      </c>
      <c r="M287" s="82">
        <f>((E287/$F$1)*VLOOKUP(N287,Currecny_M!$A$1:$P$10,MATCH(Database!C287,Currecny_M!$A$1:$P$1,0),FALSE))/VLOOKUP('Cover page'!$B$6,Currecny_M!$A$1:$P$10,MATCH(Database!C287,Currecny_M!$A$1:$P$1,0),FALSE)</f>
        <v>9.2362400000000004</v>
      </c>
      <c r="N287" s="6" t="str">
        <f>VLOOKUP(B287,Master!$A$2:$C$11,3,FALSE)</f>
        <v>CAD</v>
      </c>
      <c r="O287" s="6" t="str">
        <f>VLOOKUP(B287,Master!$A$2:$C$11,2,FALSE)</f>
        <v>America</v>
      </c>
      <c r="P287" s="6"/>
      <c r="Q287" s="39" t="str">
        <f>VLOOKUP(D287,GL_Master!$A$1:$D$80,2,FALSE)</f>
        <v>PL</v>
      </c>
      <c r="R287" s="39" t="str">
        <f>VLOOKUP(D287,GL_Master!$A$1:$D$80,3,FALSE)</f>
        <v>Misc. expenses</v>
      </c>
      <c r="S287" s="39" t="str">
        <f>VLOOKUP(D287,GL_Master!$A$1:$D$80,4,FALSE)</f>
        <v>Repair &amp; Maintenance</v>
      </c>
    </row>
    <row r="288" spans="1:19" x14ac:dyDescent="0.25">
      <c r="A288" s="39" t="s">
        <v>262</v>
      </c>
      <c r="B288" s="39" t="s">
        <v>249</v>
      </c>
      <c r="C288" s="7">
        <v>44013</v>
      </c>
      <c r="D288" s="39" t="s">
        <v>93</v>
      </c>
      <c r="E288" s="39">
        <v>1942</v>
      </c>
      <c r="F288" s="82">
        <f t="shared" si="12"/>
        <v>1.9419999999999999</v>
      </c>
      <c r="G288" s="39">
        <f>VLOOKUP(N288,Currecny_M!$A$1:$P$10,2,FALSE)</f>
        <v>54</v>
      </c>
      <c r="H288" s="39">
        <f>MATCH(C288,Currecny_M!$A$1:$P$1,0)</f>
        <v>5</v>
      </c>
      <c r="I288" s="39">
        <f>VLOOKUP(N288,Currecny_M!$A$1:$P$10,MATCH(Database!C288,Currecny_M!$A$1:$P$1,0),FALSE)</f>
        <v>55.64</v>
      </c>
      <c r="J288" s="82">
        <f t="shared" si="13"/>
        <v>108.05288</v>
      </c>
      <c r="K288" s="39">
        <f>VLOOKUP('Cover page'!$B$6,Currecny_M!$A$1:$P$10,MATCH(Database!C288,Currecny_M!$A$1:$P$1,0),FALSE)</f>
        <v>1</v>
      </c>
      <c r="L288" s="82">
        <f t="shared" si="14"/>
        <v>108.05288</v>
      </c>
      <c r="M288" s="82">
        <f>((E288/$F$1)*VLOOKUP(N288,Currecny_M!$A$1:$P$10,MATCH(Database!C288,Currecny_M!$A$1:$P$1,0),FALSE))/VLOOKUP('Cover page'!$B$6,Currecny_M!$A$1:$P$10,MATCH(Database!C288,Currecny_M!$A$1:$P$1,0),FALSE)</f>
        <v>108.05288</v>
      </c>
      <c r="N288" s="6" t="str">
        <f>VLOOKUP(B288,Master!$A$2:$C$11,3,FALSE)</f>
        <v>CAD</v>
      </c>
      <c r="O288" s="6" t="str">
        <f>VLOOKUP(B288,Master!$A$2:$C$11,2,FALSE)</f>
        <v>America</v>
      </c>
      <c r="P288" s="6"/>
      <c r="Q288" s="39" t="str">
        <f>VLOOKUP(D288,GL_Master!$A$1:$D$80,2,FALSE)</f>
        <v>PL</v>
      </c>
      <c r="R288" s="39" t="str">
        <f>VLOOKUP(D288,GL_Master!$A$1:$D$80,3,FALSE)</f>
        <v>Salary wages &amp; benefits</v>
      </c>
      <c r="S288" s="39" t="str">
        <f>VLOOKUP(D288,GL_Master!$A$1:$D$80,4,FALSE)</f>
        <v>Employee benefits expense</v>
      </c>
    </row>
    <row r="289" spans="1:19" x14ac:dyDescent="0.25">
      <c r="A289" s="39" t="s">
        <v>262</v>
      </c>
      <c r="B289" s="39" t="s">
        <v>249</v>
      </c>
      <c r="C289" s="7">
        <v>44013</v>
      </c>
      <c r="D289" s="39" t="s">
        <v>33</v>
      </c>
      <c r="E289" s="39">
        <v>55</v>
      </c>
      <c r="F289" s="82">
        <f t="shared" si="12"/>
        <v>5.5E-2</v>
      </c>
      <c r="G289" s="39">
        <f>VLOOKUP(N289,Currecny_M!$A$1:$P$10,2,FALSE)</f>
        <v>54</v>
      </c>
      <c r="H289" s="39">
        <f>MATCH(C289,Currecny_M!$A$1:$P$1,0)</f>
        <v>5</v>
      </c>
      <c r="I289" s="39">
        <f>VLOOKUP(N289,Currecny_M!$A$1:$P$10,MATCH(Database!C289,Currecny_M!$A$1:$P$1,0),FALSE)</f>
        <v>55.64</v>
      </c>
      <c r="J289" s="82">
        <f t="shared" si="13"/>
        <v>3.0602</v>
      </c>
      <c r="K289" s="39">
        <f>VLOOKUP('Cover page'!$B$6,Currecny_M!$A$1:$P$10,MATCH(Database!C289,Currecny_M!$A$1:$P$1,0),FALSE)</f>
        <v>1</v>
      </c>
      <c r="L289" s="82">
        <f t="shared" si="14"/>
        <v>3.0602</v>
      </c>
      <c r="M289" s="82">
        <f>((E289/$F$1)*VLOOKUP(N289,Currecny_M!$A$1:$P$10,MATCH(Database!C289,Currecny_M!$A$1:$P$1,0),FALSE))/VLOOKUP('Cover page'!$B$6,Currecny_M!$A$1:$P$10,MATCH(Database!C289,Currecny_M!$A$1:$P$1,0),FALSE)</f>
        <v>3.0602</v>
      </c>
      <c r="N289" s="6" t="str">
        <f>VLOOKUP(B289,Master!$A$2:$C$11,3,FALSE)</f>
        <v>CAD</v>
      </c>
      <c r="O289" s="6" t="str">
        <f>VLOOKUP(B289,Master!$A$2:$C$11,2,FALSE)</f>
        <v>America</v>
      </c>
      <c r="P289" s="6"/>
      <c r="Q289" s="39" t="str">
        <f>VLOOKUP(D289,GL_Master!$A$1:$D$80,2,FALSE)</f>
        <v>PL</v>
      </c>
      <c r="R289" s="39" t="str">
        <f>VLOOKUP(D289,GL_Master!$A$1:$D$80,3,FALSE)</f>
        <v>Staff welfare expenses</v>
      </c>
      <c r="S289" s="39" t="str">
        <f>VLOOKUP(D289,GL_Master!$A$1:$D$80,4,FALSE)</f>
        <v>Other staff welfare</v>
      </c>
    </row>
    <row r="290" spans="1:19" x14ac:dyDescent="0.25">
      <c r="A290" s="39" t="s">
        <v>262</v>
      </c>
      <c r="B290" s="39" t="s">
        <v>249</v>
      </c>
      <c r="C290" s="7">
        <v>44013</v>
      </c>
      <c r="D290" s="39" t="s">
        <v>94</v>
      </c>
      <c r="E290" s="39">
        <v>314</v>
      </c>
      <c r="F290" s="82">
        <f t="shared" si="12"/>
        <v>0.314</v>
      </c>
      <c r="G290" s="39">
        <f>VLOOKUP(N290,Currecny_M!$A$1:$P$10,2,FALSE)</f>
        <v>54</v>
      </c>
      <c r="H290" s="39">
        <f>MATCH(C290,Currecny_M!$A$1:$P$1,0)</f>
        <v>5</v>
      </c>
      <c r="I290" s="39">
        <f>VLOOKUP(N290,Currecny_M!$A$1:$P$10,MATCH(Database!C290,Currecny_M!$A$1:$P$1,0),FALSE)</f>
        <v>55.64</v>
      </c>
      <c r="J290" s="82">
        <f t="shared" si="13"/>
        <v>17.470960000000002</v>
      </c>
      <c r="K290" s="39">
        <f>VLOOKUP('Cover page'!$B$6,Currecny_M!$A$1:$P$10,MATCH(Database!C290,Currecny_M!$A$1:$P$1,0),FALSE)</f>
        <v>1</v>
      </c>
      <c r="L290" s="82">
        <f t="shared" si="14"/>
        <v>17.470960000000002</v>
      </c>
      <c r="M290" s="82">
        <f>((E290/$F$1)*VLOOKUP(N290,Currecny_M!$A$1:$P$10,MATCH(Database!C290,Currecny_M!$A$1:$P$1,0),FALSE))/VLOOKUP('Cover page'!$B$6,Currecny_M!$A$1:$P$10,MATCH(Database!C290,Currecny_M!$A$1:$P$1,0),FALSE)</f>
        <v>17.470960000000002</v>
      </c>
      <c r="N290" s="6" t="str">
        <f>VLOOKUP(B290,Master!$A$2:$C$11,3,FALSE)</f>
        <v>CAD</v>
      </c>
      <c r="O290" s="6" t="str">
        <f>VLOOKUP(B290,Master!$A$2:$C$11,2,FALSE)</f>
        <v>America</v>
      </c>
      <c r="P290" s="6"/>
      <c r="Q290" s="39" t="str">
        <f>VLOOKUP(D290,GL_Master!$A$1:$D$80,2,FALSE)</f>
        <v>PL</v>
      </c>
      <c r="R290" s="39" t="str">
        <f>VLOOKUP(D290,GL_Master!$A$1:$D$80,3,FALSE)</f>
        <v xml:space="preserve">Gratuity expenses </v>
      </c>
      <c r="S290" s="39" t="str">
        <f>VLOOKUP(D290,GL_Master!$A$1:$D$80,4,FALSE)</f>
        <v>Gratuity</v>
      </c>
    </row>
    <row r="291" spans="1:19" x14ac:dyDescent="0.25">
      <c r="A291" s="39" t="s">
        <v>262</v>
      </c>
      <c r="B291" s="39" t="s">
        <v>249</v>
      </c>
      <c r="C291" s="7">
        <v>44013</v>
      </c>
      <c r="D291" s="39" t="s">
        <v>95</v>
      </c>
      <c r="E291" s="39">
        <v>108</v>
      </c>
      <c r="F291" s="82">
        <f t="shared" si="12"/>
        <v>0.108</v>
      </c>
      <c r="G291" s="39">
        <f>VLOOKUP(N291,Currecny_M!$A$1:$P$10,2,FALSE)</f>
        <v>54</v>
      </c>
      <c r="H291" s="39">
        <f>MATCH(C291,Currecny_M!$A$1:$P$1,0)</f>
        <v>5</v>
      </c>
      <c r="I291" s="39">
        <f>VLOOKUP(N291,Currecny_M!$A$1:$P$10,MATCH(Database!C291,Currecny_M!$A$1:$P$1,0),FALSE)</f>
        <v>55.64</v>
      </c>
      <c r="J291" s="82">
        <f t="shared" si="13"/>
        <v>6.0091200000000002</v>
      </c>
      <c r="K291" s="39">
        <f>VLOOKUP('Cover page'!$B$6,Currecny_M!$A$1:$P$10,MATCH(Database!C291,Currecny_M!$A$1:$P$1,0),FALSE)</f>
        <v>1</v>
      </c>
      <c r="L291" s="82">
        <f t="shared" si="14"/>
        <v>6.0091200000000002</v>
      </c>
      <c r="M291" s="82">
        <f>((E291/$F$1)*VLOOKUP(N291,Currecny_M!$A$1:$P$10,MATCH(Database!C291,Currecny_M!$A$1:$P$1,0),FALSE))/VLOOKUP('Cover page'!$B$6,Currecny_M!$A$1:$P$10,MATCH(Database!C291,Currecny_M!$A$1:$P$1,0),FALSE)</f>
        <v>6.0091200000000002</v>
      </c>
      <c r="N291" s="6" t="str">
        <f>VLOOKUP(B291,Master!$A$2:$C$11,3,FALSE)</f>
        <v>CAD</v>
      </c>
      <c r="O291" s="6" t="str">
        <f>VLOOKUP(B291,Master!$A$2:$C$11,2,FALSE)</f>
        <v>America</v>
      </c>
      <c r="P291" s="6"/>
      <c r="Q291" s="39" t="str">
        <f>VLOOKUP(D291,GL_Master!$A$1:$D$80,2,FALSE)</f>
        <v>PL</v>
      </c>
      <c r="R291" s="39" t="str">
        <f>VLOOKUP(D291,GL_Master!$A$1:$D$80,3,FALSE)</f>
        <v>Salary wages &amp; benefits</v>
      </c>
      <c r="S291" s="39" t="str">
        <f>VLOOKUP(D291,GL_Master!$A$1:$D$80,4,FALSE)</f>
        <v>Employee benefits expense</v>
      </c>
    </row>
    <row r="292" spans="1:19" x14ac:dyDescent="0.25">
      <c r="A292" s="39" t="s">
        <v>262</v>
      </c>
      <c r="B292" s="39" t="s">
        <v>249</v>
      </c>
      <c r="C292" s="7">
        <v>44013</v>
      </c>
      <c r="D292" s="39" t="s">
        <v>96</v>
      </c>
      <c r="E292" s="39">
        <v>971</v>
      </c>
      <c r="F292" s="82">
        <f t="shared" si="12"/>
        <v>0.97099999999999997</v>
      </c>
      <c r="G292" s="39">
        <f>VLOOKUP(N292,Currecny_M!$A$1:$P$10,2,FALSE)</f>
        <v>54</v>
      </c>
      <c r="H292" s="39">
        <f>MATCH(C292,Currecny_M!$A$1:$P$1,0)</f>
        <v>5</v>
      </c>
      <c r="I292" s="39">
        <f>VLOOKUP(N292,Currecny_M!$A$1:$P$10,MATCH(Database!C292,Currecny_M!$A$1:$P$1,0),FALSE)</f>
        <v>55.64</v>
      </c>
      <c r="J292" s="82">
        <f t="shared" si="13"/>
        <v>54.026440000000001</v>
      </c>
      <c r="K292" s="39">
        <f>VLOOKUP('Cover page'!$B$6,Currecny_M!$A$1:$P$10,MATCH(Database!C292,Currecny_M!$A$1:$P$1,0),FALSE)</f>
        <v>1</v>
      </c>
      <c r="L292" s="82">
        <f t="shared" si="14"/>
        <v>54.026440000000001</v>
      </c>
      <c r="M292" s="82">
        <f>((E292/$F$1)*VLOOKUP(N292,Currecny_M!$A$1:$P$10,MATCH(Database!C292,Currecny_M!$A$1:$P$1,0),FALSE))/VLOOKUP('Cover page'!$B$6,Currecny_M!$A$1:$P$10,MATCH(Database!C292,Currecny_M!$A$1:$P$1,0),FALSE)</f>
        <v>54.026440000000001</v>
      </c>
      <c r="N292" s="6" t="str">
        <f>VLOOKUP(B292,Master!$A$2:$C$11,3,FALSE)</f>
        <v>CAD</v>
      </c>
      <c r="O292" s="6" t="str">
        <f>VLOOKUP(B292,Master!$A$2:$C$11,2,FALSE)</f>
        <v>America</v>
      </c>
      <c r="P292" s="6"/>
      <c r="Q292" s="39" t="str">
        <f>VLOOKUP(D292,GL_Master!$A$1:$D$80,2,FALSE)</f>
        <v>PL</v>
      </c>
      <c r="R292" s="39" t="str">
        <f>VLOOKUP(D292,GL_Master!$A$1:$D$80,3,FALSE)</f>
        <v>Salary wages &amp; benefits</v>
      </c>
      <c r="S292" s="39" t="str">
        <f>VLOOKUP(D292,GL_Master!$A$1:$D$80,4,FALSE)</f>
        <v>Employee benefits expense</v>
      </c>
    </row>
    <row r="293" spans="1:19" x14ac:dyDescent="0.25">
      <c r="A293" s="39" t="s">
        <v>262</v>
      </c>
      <c r="B293" s="39" t="s">
        <v>249</v>
      </c>
      <c r="C293" s="7">
        <v>44013</v>
      </c>
      <c r="D293" s="39" t="s">
        <v>97</v>
      </c>
      <c r="E293" s="39">
        <v>57</v>
      </c>
      <c r="F293" s="82">
        <f t="shared" si="12"/>
        <v>5.7000000000000002E-2</v>
      </c>
      <c r="G293" s="39">
        <f>VLOOKUP(N293,Currecny_M!$A$1:$P$10,2,FALSE)</f>
        <v>54</v>
      </c>
      <c r="H293" s="39">
        <f>MATCH(C293,Currecny_M!$A$1:$P$1,0)</f>
        <v>5</v>
      </c>
      <c r="I293" s="39">
        <f>VLOOKUP(N293,Currecny_M!$A$1:$P$10,MATCH(Database!C293,Currecny_M!$A$1:$P$1,0),FALSE)</f>
        <v>55.64</v>
      </c>
      <c r="J293" s="82">
        <f t="shared" si="13"/>
        <v>3.1714800000000003</v>
      </c>
      <c r="K293" s="39">
        <f>VLOOKUP('Cover page'!$B$6,Currecny_M!$A$1:$P$10,MATCH(Database!C293,Currecny_M!$A$1:$P$1,0),FALSE)</f>
        <v>1</v>
      </c>
      <c r="L293" s="82">
        <f t="shared" si="14"/>
        <v>3.1714800000000003</v>
      </c>
      <c r="M293" s="82">
        <f>((E293/$F$1)*VLOOKUP(N293,Currecny_M!$A$1:$P$10,MATCH(Database!C293,Currecny_M!$A$1:$P$1,0),FALSE))/VLOOKUP('Cover page'!$B$6,Currecny_M!$A$1:$P$10,MATCH(Database!C293,Currecny_M!$A$1:$P$1,0),FALSE)</f>
        <v>3.1714800000000003</v>
      </c>
      <c r="N293" s="6" t="str">
        <f>VLOOKUP(B293,Master!$A$2:$C$11,3,FALSE)</f>
        <v>CAD</v>
      </c>
      <c r="O293" s="6" t="str">
        <f>VLOOKUP(B293,Master!$A$2:$C$11,2,FALSE)</f>
        <v>America</v>
      </c>
      <c r="P293" s="6"/>
      <c r="Q293" s="39" t="str">
        <f>VLOOKUP(D293,GL_Master!$A$1:$D$80,2,FALSE)</f>
        <v>PL</v>
      </c>
      <c r="R293" s="39" t="str">
        <f>VLOOKUP(D293,GL_Master!$A$1:$D$80,3,FALSE)</f>
        <v>Salary wages &amp; benefits</v>
      </c>
      <c r="S293" s="39" t="str">
        <f>VLOOKUP(D293,GL_Master!$A$1:$D$80,4,FALSE)</f>
        <v>Employee benefits expense</v>
      </c>
    </row>
    <row r="294" spans="1:19" x14ac:dyDescent="0.25">
      <c r="A294" s="39" t="s">
        <v>262</v>
      </c>
      <c r="B294" s="39" t="s">
        <v>249</v>
      </c>
      <c r="C294" s="7">
        <v>44013</v>
      </c>
      <c r="D294" s="39" t="s">
        <v>98</v>
      </c>
      <c r="E294" s="39">
        <v>111</v>
      </c>
      <c r="F294" s="82">
        <f t="shared" si="12"/>
        <v>0.111</v>
      </c>
      <c r="G294" s="39">
        <f>VLOOKUP(N294,Currecny_M!$A$1:$P$10,2,FALSE)</f>
        <v>54</v>
      </c>
      <c r="H294" s="39">
        <f>MATCH(C294,Currecny_M!$A$1:$P$1,0)</f>
        <v>5</v>
      </c>
      <c r="I294" s="39">
        <f>VLOOKUP(N294,Currecny_M!$A$1:$P$10,MATCH(Database!C294,Currecny_M!$A$1:$P$1,0),FALSE)</f>
        <v>55.64</v>
      </c>
      <c r="J294" s="82">
        <f t="shared" si="13"/>
        <v>6.1760400000000004</v>
      </c>
      <c r="K294" s="39">
        <f>VLOOKUP('Cover page'!$B$6,Currecny_M!$A$1:$P$10,MATCH(Database!C294,Currecny_M!$A$1:$P$1,0),FALSE)</f>
        <v>1</v>
      </c>
      <c r="L294" s="82">
        <f t="shared" si="14"/>
        <v>6.1760400000000004</v>
      </c>
      <c r="M294" s="82">
        <f>((E294/$F$1)*VLOOKUP(N294,Currecny_M!$A$1:$P$10,MATCH(Database!C294,Currecny_M!$A$1:$P$1,0),FALSE))/VLOOKUP('Cover page'!$B$6,Currecny_M!$A$1:$P$10,MATCH(Database!C294,Currecny_M!$A$1:$P$1,0),FALSE)</f>
        <v>6.1760400000000004</v>
      </c>
      <c r="N294" s="6" t="str">
        <f>VLOOKUP(B294,Master!$A$2:$C$11,3,FALSE)</f>
        <v>CAD</v>
      </c>
      <c r="O294" s="6" t="str">
        <f>VLOOKUP(B294,Master!$A$2:$C$11,2,FALSE)</f>
        <v>America</v>
      </c>
      <c r="P294" s="6"/>
      <c r="Q294" s="39" t="str">
        <f>VLOOKUP(D294,GL_Master!$A$1:$D$80,2,FALSE)</f>
        <v>PL</v>
      </c>
      <c r="R294" s="39" t="str">
        <f>VLOOKUP(D294,GL_Master!$A$1:$D$80,3,FALSE)</f>
        <v>Salary wages &amp; benefits</v>
      </c>
      <c r="S294" s="39" t="str">
        <f>VLOOKUP(D294,GL_Master!$A$1:$D$80,4,FALSE)</f>
        <v>Employee benefits expense</v>
      </c>
    </row>
    <row r="295" spans="1:19" x14ac:dyDescent="0.25">
      <c r="A295" s="39" t="s">
        <v>262</v>
      </c>
      <c r="B295" s="39" t="s">
        <v>249</v>
      </c>
      <c r="C295" s="7">
        <v>44013</v>
      </c>
      <c r="D295" s="39" t="s">
        <v>99</v>
      </c>
      <c r="E295" s="39">
        <v>55</v>
      </c>
      <c r="F295" s="82">
        <f t="shared" si="12"/>
        <v>5.5E-2</v>
      </c>
      <c r="G295" s="39">
        <f>VLOOKUP(N295,Currecny_M!$A$1:$P$10,2,FALSE)</f>
        <v>54</v>
      </c>
      <c r="H295" s="39">
        <f>MATCH(C295,Currecny_M!$A$1:$P$1,0)</f>
        <v>5</v>
      </c>
      <c r="I295" s="39">
        <f>VLOOKUP(N295,Currecny_M!$A$1:$P$10,MATCH(Database!C295,Currecny_M!$A$1:$P$1,0),FALSE)</f>
        <v>55.64</v>
      </c>
      <c r="J295" s="82">
        <f t="shared" si="13"/>
        <v>3.0602</v>
      </c>
      <c r="K295" s="39">
        <f>VLOOKUP('Cover page'!$B$6,Currecny_M!$A$1:$P$10,MATCH(Database!C295,Currecny_M!$A$1:$P$1,0),FALSE)</f>
        <v>1</v>
      </c>
      <c r="L295" s="82">
        <f t="shared" si="14"/>
        <v>3.0602</v>
      </c>
      <c r="M295" s="82">
        <f>((E295/$F$1)*VLOOKUP(N295,Currecny_M!$A$1:$P$10,MATCH(Database!C295,Currecny_M!$A$1:$P$1,0),FALSE))/VLOOKUP('Cover page'!$B$6,Currecny_M!$A$1:$P$10,MATCH(Database!C295,Currecny_M!$A$1:$P$1,0),FALSE)</f>
        <v>3.0602</v>
      </c>
      <c r="N295" s="6" t="str">
        <f>VLOOKUP(B295,Master!$A$2:$C$11,3,FALSE)</f>
        <v>CAD</v>
      </c>
      <c r="O295" s="6" t="str">
        <f>VLOOKUP(B295,Master!$A$2:$C$11,2,FALSE)</f>
        <v>America</v>
      </c>
      <c r="P295" s="6"/>
      <c r="Q295" s="39" t="str">
        <f>VLOOKUP(D295,GL_Master!$A$1:$D$80,2,FALSE)</f>
        <v>PL</v>
      </c>
      <c r="R295" s="39" t="str">
        <f>VLOOKUP(D295,GL_Master!$A$1:$D$80,3,FALSE)</f>
        <v>Salary wages &amp; benefits</v>
      </c>
      <c r="S295" s="39" t="str">
        <f>VLOOKUP(D295,GL_Master!$A$1:$D$80,4,FALSE)</f>
        <v>Employee benefits expense</v>
      </c>
    </row>
    <row r="296" spans="1:19" x14ac:dyDescent="0.25">
      <c r="A296" s="39" t="s">
        <v>262</v>
      </c>
      <c r="B296" s="39" t="s">
        <v>249</v>
      </c>
      <c r="C296" s="7">
        <v>44013</v>
      </c>
      <c r="D296" s="39" t="s">
        <v>100</v>
      </c>
      <c r="E296" s="39">
        <v>374</v>
      </c>
      <c r="F296" s="82">
        <f t="shared" si="12"/>
        <v>0.374</v>
      </c>
      <c r="G296" s="39">
        <f>VLOOKUP(N296,Currecny_M!$A$1:$P$10,2,FALSE)</f>
        <v>54</v>
      </c>
      <c r="H296" s="39">
        <f>MATCH(C296,Currecny_M!$A$1:$P$1,0)</f>
        <v>5</v>
      </c>
      <c r="I296" s="39">
        <f>VLOOKUP(N296,Currecny_M!$A$1:$P$10,MATCH(Database!C296,Currecny_M!$A$1:$P$1,0),FALSE)</f>
        <v>55.64</v>
      </c>
      <c r="J296" s="82">
        <f t="shared" si="13"/>
        <v>20.809360000000002</v>
      </c>
      <c r="K296" s="39">
        <f>VLOOKUP('Cover page'!$B$6,Currecny_M!$A$1:$P$10,MATCH(Database!C296,Currecny_M!$A$1:$P$1,0),FALSE)</f>
        <v>1</v>
      </c>
      <c r="L296" s="82">
        <f t="shared" si="14"/>
        <v>20.809360000000002</v>
      </c>
      <c r="M296" s="82">
        <f>((E296/$F$1)*VLOOKUP(N296,Currecny_M!$A$1:$P$10,MATCH(Database!C296,Currecny_M!$A$1:$P$1,0),FALSE))/VLOOKUP('Cover page'!$B$6,Currecny_M!$A$1:$P$10,MATCH(Database!C296,Currecny_M!$A$1:$P$1,0),FALSE)</f>
        <v>20.809360000000002</v>
      </c>
      <c r="N296" s="6" t="str">
        <f>VLOOKUP(B296,Master!$A$2:$C$11,3,FALSE)</f>
        <v>CAD</v>
      </c>
      <c r="O296" s="6" t="str">
        <f>VLOOKUP(B296,Master!$A$2:$C$11,2,FALSE)</f>
        <v>America</v>
      </c>
      <c r="P296" s="6"/>
      <c r="Q296" s="39" t="str">
        <f>VLOOKUP(D296,GL_Master!$A$1:$D$80,2,FALSE)</f>
        <v>PL</v>
      </c>
      <c r="R296" s="39" t="str">
        <f>VLOOKUP(D296,GL_Master!$A$1:$D$80,3,FALSE)</f>
        <v>Salary wages &amp; benefits</v>
      </c>
      <c r="S296" s="39" t="str">
        <f>VLOOKUP(D296,GL_Master!$A$1:$D$80,4,FALSE)</f>
        <v>Employee benefits expense</v>
      </c>
    </row>
    <row r="297" spans="1:19" x14ac:dyDescent="0.25">
      <c r="A297" s="39" t="s">
        <v>262</v>
      </c>
      <c r="B297" s="39" t="s">
        <v>249</v>
      </c>
      <c r="C297" s="7">
        <v>44013</v>
      </c>
      <c r="D297" s="39" t="s">
        <v>30</v>
      </c>
      <c r="E297" s="39">
        <v>108</v>
      </c>
      <c r="F297" s="82">
        <f t="shared" si="12"/>
        <v>0.108</v>
      </c>
      <c r="G297" s="39">
        <f>VLOOKUP(N297,Currecny_M!$A$1:$P$10,2,FALSE)</f>
        <v>54</v>
      </c>
      <c r="H297" s="39">
        <f>MATCH(C297,Currecny_M!$A$1:$P$1,0)</f>
        <v>5</v>
      </c>
      <c r="I297" s="39">
        <f>VLOOKUP(N297,Currecny_M!$A$1:$P$10,MATCH(Database!C297,Currecny_M!$A$1:$P$1,0),FALSE)</f>
        <v>55.64</v>
      </c>
      <c r="J297" s="82">
        <f t="shared" si="13"/>
        <v>6.0091200000000002</v>
      </c>
      <c r="K297" s="39">
        <f>VLOOKUP('Cover page'!$B$6,Currecny_M!$A$1:$P$10,MATCH(Database!C297,Currecny_M!$A$1:$P$1,0),FALSE)</f>
        <v>1</v>
      </c>
      <c r="L297" s="82">
        <f t="shared" si="14"/>
        <v>6.0091200000000002</v>
      </c>
      <c r="M297" s="82">
        <f>((E297/$F$1)*VLOOKUP(N297,Currecny_M!$A$1:$P$10,MATCH(Database!C297,Currecny_M!$A$1:$P$1,0),FALSE))/VLOOKUP('Cover page'!$B$6,Currecny_M!$A$1:$P$10,MATCH(Database!C297,Currecny_M!$A$1:$P$1,0),FALSE)</f>
        <v>6.0091200000000002</v>
      </c>
      <c r="N297" s="6" t="str">
        <f>VLOOKUP(B297,Master!$A$2:$C$11,3,FALSE)</f>
        <v>CAD</v>
      </c>
      <c r="O297" s="6" t="str">
        <f>VLOOKUP(B297,Master!$A$2:$C$11,2,FALSE)</f>
        <v>America</v>
      </c>
      <c r="P297" s="6"/>
      <c r="Q297" s="39" t="str">
        <f>VLOOKUP(D297,GL_Master!$A$1:$D$80,2,FALSE)</f>
        <v>PL</v>
      </c>
      <c r="R297" s="39" t="str">
        <f>VLOOKUP(D297,GL_Master!$A$1:$D$80,3,FALSE)</f>
        <v>Travelling and conveyance</v>
      </c>
      <c r="S297" s="39" t="str">
        <f>VLOOKUP(D297,GL_Master!$A$1:$D$80,4,FALSE)</f>
        <v>Local conveyance</v>
      </c>
    </row>
    <row r="298" spans="1:19" x14ac:dyDescent="0.25">
      <c r="A298" s="39" t="s">
        <v>262</v>
      </c>
      <c r="B298" s="39" t="s">
        <v>249</v>
      </c>
      <c r="C298" s="7">
        <v>44013</v>
      </c>
      <c r="D298" s="39" t="s">
        <v>31</v>
      </c>
      <c r="E298" s="39">
        <v>55</v>
      </c>
      <c r="F298" s="82">
        <f t="shared" si="12"/>
        <v>5.5E-2</v>
      </c>
      <c r="G298" s="39">
        <f>VLOOKUP(N298,Currecny_M!$A$1:$P$10,2,FALSE)</f>
        <v>54</v>
      </c>
      <c r="H298" s="39">
        <f>MATCH(C298,Currecny_M!$A$1:$P$1,0)</f>
        <v>5</v>
      </c>
      <c r="I298" s="39">
        <f>VLOOKUP(N298,Currecny_M!$A$1:$P$10,MATCH(Database!C298,Currecny_M!$A$1:$P$1,0),FALSE)</f>
        <v>55.64</v>
      </c>
      <c r="J298" s="82">
        <f t="shared" si="13"/>
        <v>3.0602</v>
      </c>
      <c r="K298" s="39">
        <f>VLOOKUP('Cover page'!$B$6,Currecny_M!$A$1:$P$10,MATCH(Database!C298,Currecny_M!$A$1:$P$1,0),FALSE)</f>
        <v>1</v>
      </c>
      <c r="L298" s="82">
        <f t="shared" si="14"/>
        <v>3.0602</v>
      </c>
      <c r="M298" s="82">
        <f>((E298/$F$1)*VLOOKUP(N298,Currecny_M!$A$1:$P$10,MATCH(Database!C298,Currecny_M!$A$1:$P$1,0),FALSE))/VLOOKUP('Cover page'!$B$6,Currecny_M!$A$1:$P$10,MATCH(Database!C298,Currecny_M!$A$1:$P$1,0),FALSE)</f>
        <v>3.0602</v>
      </c>
      <c r="N298" s="6" t="str">
        <f>VLOOKUP(B298,Master!$A$2:$C$11,3,FALSE)</f>
        <v>CAD</v>
      </c>
      <c r="O298" s="6" t="str">
        <f>VLOOKUP(B298,Master!$A$2:$C$11,2,FALSE)</f>
        <v>America</v>
      </c>
      <c r="P298" s="6"/>
      <c r="Q298" s="39" t="str">
        <f>VLOOKUP(D298,GL_Master!$A$1:$D$80,2,FALSE)</f>
        <v>PL</v>
      </c>
      <c r="R298" s="39" t="str">
        <f>VLOOKUP(D298,GL_Master!$A$1:$D$80,3,FALSE)</f>
        <v>Office expenses</v>
      </c>
      <c r="S298" s="39" t="str">
        <f>VLOOKUP(D298,GL_Master!$A$1:$D$80,4,FALSE)</f>
        <v>Parking charges</v>
      </c>
    </row>
    <row r="299" spans="1:19" x14ac:dyDescent="0.25">
      <c r="A299" s="39" t="s">
        <v>262</v>
      </c>
      <c r="B299" s="39" t="s">
        <v>249</v>
      </c>
      <c r="C299" s="7">
        <v>44013</v>
      </c>
      <c r="D299" s="39" t="s">
        <v>101</v>
      </c>
      <c r="E299" s="39">
        <v>55</v>
      </c>
      <c r="F299" s="82">
        <f t="shared" si="12"/>
        <v>5.5E-2</v>
      </c>
      <c r="G299" s="39">
        <f>VLOOKUP(N299,Currecny_M!$A$1:$P$10,2,FALSE)</f>
        <v>54</v>
      </c>
      <c r="H299" s="39">
        <f>MATCH(C299,Currecny_M!$A$1:$P$1,0)</f>
        <v>5</v>
      </c>
      <c r="I299" s="39">
        <f>VLOOKUP(N299,Currecny_M!$A$1:$P$10,MATCH(Database!C299,Currecny_M!$A$1:$P$1,0),FALSE)</f>
        <v>55.64</v>
      </c>
      <c r="J299" s="82">
        <f t="shared" si="13"/>
        <v>3.0602</v>
      </c>
      <c r="K299" s="39">
        <f>VLOOKUP('Cover page'!$B$6,Currecny_M!$A$1:$P$10,MATCH(Database!C299,Currecny_M!$A$1:$P$1,0),FALSE)</f>
        <v>1</v>
      </c>
      <c r="L299" s="82">
        <f t="shared" si="14"/>
        <v>3.0602</v>
      </c>
      <c r="M299" s="82">
        <f>((E299/$F$1)*VLOOKUP(N299,Currecny_M!$A$1:$P$10,MATCH(Database!C299,Currecny_M!$A$1:$P$1,0),FALSE))/VLOOKUP('Cover page'!$B$6,Currecny_M!$A$1:$P$10,MATCH(Database!C299,Currecny_M!$A$1:$P$1,0),FALSE)</f>
        <v>3.0602</v>
      </c>
      <c r="N299" s="6" t="str">
        <f>VLOOKUP(B299,Master!$A$2:$C$11,3,FALSE)</f>
        <v>CAD</v>
      </c>
      <c r="O299" s="6" t="str">
        <f>VLOOKUP(B299,Master!$A$2:$C$11,2,FALSE)</f>
        <v>America</v>
      </c>
      <c r="P299" s="6"/>
      <c r="Q299" s="39" t="str">
        <f>VLOOKUP(D299,GL_Master!$A$1:$D$80,2,FALSE)</f>
        <v>PL</v>
      </c>
      <c r="R299" s="39" t="str">
        <f>VLOOKUP(D299,GL_Master!$A$1:$D$80,3,FALSE)</f>
        <v>COGS</v>
      </c>
      <c r="S299" s="39" t="str">
        <f>VLOOKUP(D299,GL_Master!$A$1:$D$80,4,FALSE)</f>
        <v>Purchase of other traded goods</v>
      </c>
    </row>
    <row r="300" spans="1:19" x14ac:dyDescent="0.25">
      <c r="A300" s="39" t="s">
        <v>262</v>
      </c>
      <c r="B300" s="39" t="s">
        <v>249</v>
      </c>
      <c r="C300" s="7">
        <v>44013</v>
      </c>
      <c r="D300" s="39" t="s">
        <v>102</v>
      </c>
      <c r="E300" s="39">
        <v>56</v>
      </c>
      <c r="F300" s="82">
        <f t="shared" si="12"/>
        <v>5.6000000000000001E-2</v>
      </c>
      <c r="G300" s="39">
        <f>VLOOKUP(N300,Currecny_M!$A$1:$P$10,2,FALSE)</f>
        <v>54</v>
      </c>
      <c r="H300" s="39">
        <f>MATCH(C300,Currecny_M!$A$1:$P$1,0)</f>
        <v>5</v>
      </c>
      <c r="I300" s="39">
        <f>VLOOKUP(N300,Currecny_M!$A$1:$P$10,MATCH(Database!C300,Currecny_M!$A$1:$P$1,0),FALSE)</f>
        <v>55.64</v>
      </c>
      <c r="J300" s="82">
        <f t="shared" si="13"/>
        <v>3.1158399999999999</v>
      </c>
      <c r="K300" s="39">
        <f>VLOOKUP('Cover page'!$B$6,Currecny_M!$A$1:$P$10,MATCH(Database!C300,Currecny_M!$A$1:$P$1,0),FALSE)</f>
        <v>1</v>
      </c>
      <c r="L300" s="82">
        <f t="shared" si="14"/>
        <v>3.1158399999999999</v>
      </c>
      <c r="M300" s="82">
        <f>((E300/$F$1)*VLOOKUP(N300,Currecny_M!$A$1:$P$10,MATCH(Database!C300,Currecny_M!$A$1:$P$1,0),FALSE))/VLOOKUP('Cover page'!$B$6,Currecny_M!$A$1:$P$10,MATCH(Database!C300,Currecny_M!$A$1:$P$1,0),FALSE)</f>
        <v>3.1158399999999999</v>
      </c>
      <c r="N300" s="6" t="str">
        <f>VLOOKUP(B300,Master!$A$2:$C$11,3,FALSE)</f>
        <v>CAD</v>
      </c>
      <c r="O300" s="6" t="str">
        <f>VLOOKUP(B300,Master!$A$2:$C$11,2,FALSE)</f>
        <v>America</v>
      </c>
      <c r="P300" s="6"/>
      <c r="Q300" s="39" t="str">
        <f>VLOOKUP(D300,GL_Master!$A$1:$D$80,2,FALSE)</f>
        <v>PL</v>
      </c>
      <c r="R300" s="39" t="str">
        <f>VLOOKUP(D300,GL_Master!$A$1:$D$80,3,FALSE)</f>
        <v>Staff welfare expenses</v>
      </c>
      <c r="S300" s="39" t="str">
        <f>VLOOKUP(D300,GL_Master!$A$1:$D$80,4,FALSE)</f>
        <v>Diwali Expense</v>
      </c>
    </row>
    <row r="301" spans="1:19" x14ac:dyDescent="0.25">
      <c r="A301" s="39" t="s">
        <v>262</v>
      </c>
      <c r="B301" s="39" t="s">
        <v>249</v>
      </c>
      <c r="C301" s="7">
        <v>44013</v>
      </c>
      <c r="D301" s="39" t="s">
        <v>20</v>
      </c>
      <c r="E301" s="39">
        <v>111</v>
      </c>
      <c r="F301" s="82">
        <f t="shared" si="12"/>
        <v>0.111</v>
      </c>
      <c r="G301" s="39">
        <f>VLOOKUP(N301,Currecny_M!$A$1:$P$10,2,FALSE)</f>
        <v>54</v>
      </c>
      <c r="H301" s="39">
        <f>MATCH(C301,Currecny_M!$A$1:$P$1,0)</f>
        <v>5</v>
      </c>
      <c r="I301" s="39">
        <f>VLOOKUP(N301,Currecny_M!$A$1:$P$10,MATCH(Database!C301,Currecny_M!$A$1:$P$1,0),FALSE)</f>
        <v>55.64</v>
      </c>
      <c r="J301" s="82">
        <f t="shared" si="13"/>
        <v>6.1760400000000004</v>
      </c>
      <c r="K301" s="39">
        <f>VLOOKUP('Cover page'!$B$6,Currecny_M!$A$1:$P$10,MATCH(Database!C301,Currecny_M!$A$1:$P$1,0),FALSE)</f>
        <v>1</v>
      </c>
      <c r="L301" s="82">
        <f t="shared" si="14"/>
        <v>6.1760400000000004</v>
      </c>
      <c r="M301" s="82">
        <f>((E301/$F$1)*VLOOKUP(N301,Currecny_M!$A$1:$P$10,MATCH(Database!C301,Currecny_M!$A$1:$P$1,0),FALSE))/VLOOKUP('Cover page'!$B$6,Currecny_M!$A$1:$P$10,MATCH(Database!C301,Currecny_M!$A$1:$P$1,0),FALSE)</f>
        <v>6.1760400000000004</v>
      </c>
      <c r="N301" s="6" t="str">
        <f>VLOOKUP(B301,Master!$A$2:$C$11,3,FALSE)</f>
        <v>CAD</v>
      </c>
      <c r="O301" s="6" t="str">
        <f>VLOOKUP(B301,Master!$A$2:$C$11,2,FALSE)</f>
        <v>America</v>
      </c>
      <c r="P301" s="6"/>
      <c r="Q301" s="39" t="str">
        <f>VLOOKUP(D301,GL_Master!$A$1:$D$80,2,FALSE)</f>
        <v>PL</v>
      </c>
      <c r="R301" s="39" t="str">
        <f>VLOOKUP(D301,GL_Master!$A$1:$D$80,3,FALSE)</f>
        <v>Selling and Marketing expenses</v>
      </c>
      <c r="S301" s="39" t="str">
        <f>VLOOKUP(D301,GL_Master!$A$1:$D$80,4,FALSE)</f>
        <v>Business promotion</v>
      </c>
    </row>
    <row r="302" spans="1:19" x14ac:dyDescent="0.25">
      <c r="A302" s="39" t="s">
        <v>262</v>
      </c>
      <c r="B302" s="39" t="s">
        <v>249</v>
      </c>
      <c r="C302" s="7">
        <v>44013</v>
      </c>
      <c r="D302" s="39" t="s">
        <v>29</v>
      </c>
      <c r="E302" s="39">
        <v>105</v>
      </c>
      <c r="F302" s="82">
        <f t="shared" si="12"/>
        <v>0.105</v>
      </c>
      <c r="G302" s="39">
        <f>VLOOKUP(N302,Currecny_M!$A$1:$P$10,2,FALSE)</f>
        <v>54</v>
      </c>
      <c r="H302" s="39">
        <f>MATCH(C302,Currecny_M!$A$1:$P$1,0)</f>
        <v>5</v>
      </c>
      <c r="I302" s="39">
        <f>VLOOKUP(N302,Currecny_M!$A$1:$P$10,MATCH(Database!C302,Currecny_M!$A$1:$P$1,0),FALSE)</f>
        <v>55.64</v>
      </c>
      <c r="J302" s="82">
        <f t="shared" si="13"/>
        <v>5.8422000000000001</v>
      </c>
      <c r="K302" s="39">
        <f>VLOOKUP('Cover page'!$B$6,Currecny_M!$A$1:$P$10,MATCH(Database!C302,Currecny_M!$A$1:$P$1,0),FALSE)</f>
        <v>1</v>
      </c>
      <c r="L302" s="82">
        <f t="shared" si="14"/>
        <v>5.8422000000000001</v>
      </c>
      <c r="M302" s="82">
        <f>((E302/$F$1)*VLOOKUP(N302,Currecny_M!$A$1:$P$10,MATCH(Database!C302,Currecny_M!$A$1:$P$1,0),FALSE))/VLOOKUP('Cover page'!$B$6,Currecny_M!$A$1:$P$10,MATCH(Database!C302,Currecny_M!$A$1:$P$1,0),FALSE)</f>
        <v>5.8422000000000001</v>
      </c>
      <c r="N302" s="6" t="str">
        <f>VLOOKUP(B302,Master!$A$2:$C$11,3,FALSE)</f>
        <v>CAD</v>
      </c>
      <c r="O302" s="6" t="str">
        <f>VLOOKUP(B302,Master!$A$2:$C$11,2,FALSE)</f>
        <v>America</v>
      </c>
      <c r="P302" s="6"/>
      <c r="Q302" s="39" t="str">
        <f>VLOOKUP(D302,GL_Master!$A$1:$D$80,2,FALSE)</f>
        <v>PL</v>
      </c>
      <c r="R302" s="39" t="str">
        <f>VLOOKUP(D302,GL_Master!$A$1:$D$80,3,FALSE)</f>
        <v>Communication &amp; internet exp</v>
      </c>
      <c r="S302" s="39" t="str">
        <f>VLOOKUP(D302,GL_Master!$A$1:$D$80,4,FALSE)</f>
        <v>Communication cost</v>
      </c>
    </row>
    <row r="303" spans="1:19" x14ac:dyDescent="0.25">
      <c r="A303" s="39" t="s">
        <v>262</v>
      </c>
      <c r="B303" s="39" t="s">
        <v>249</v>
      </c>
      <c r="C303" s="7">
        <v>44013</v>
      </c>
      <c r="D303" s="39" t="s">
        <v>41</v>
      </c>
      <c r="E303" s="39">
        <v>53</v>
      </c>
      <c r="F303" s="82">
        <f t="shared" si="12"/>
        <v>5.2999999999999999E-2</v>
      </c>
      <c r="G303" s="39">
        <f>VLOOKUP(N303,Currecny_M!$A$1:$P$10,2,FALSE)</f>
        <v>54</v>
      </c>
      <c r="H303" s="39">
        <f>MATCH(C303,Currecny_M!$A$1:$P$1,0)</f>
        <v>5</v>
      </c>
      <c r="I303" s="39">
        <f>VLOOKUP(N303,Currecny_M!$A$1:$P$10,MATCH(Database!C303,Currecny_M!$A$1:$P$1,0),FALSE)</f>
        <v>55.64</v>
      </c>
      <c r="J303" s="82">
        <f t="shared" si="13"/>
        <v>2.9489199999999998</v>
      </c>
      <c r="K303" s="39">
        <f>VLOOKUP('Cover page'!$B$6,Currecny_M!$A$1:$P$10,MATCH(Database!C303,Currecny_M!$A$1:$P$1,0),FALSE)</f>
        <v>1</v>
      </c>
      <c r="L303" s="82">
        <f t="shared" si="14"/>
        <v>2.9489199999999998</v>
      </c>
      <c r="M303" s="82">
        <f>((E303/$F$1)*VLOOKUP(N303,Currecny_M!$A$1:$P$10,MATCH(Database!C303,Currecny_M!$A$1:$P$1,0),FALSE))/VLOOKUP('Cover page'!$B$6,Currecny_M!$A$1:$P$10,MATCH(Database!C303,Currecny_M!$A$1:$P$1,0),FALSE)</f>
        <v>2.9489199999999998</v>
      </c>
      <c r="N303" s="6" t="str">
        <f>VLOOKUP(B303,Master!$A$2:$C$11,3,FALSE)</f>
        <v>CAD</v>
      </c>
      <c r="O303" s="6" t="str">
        <f>VLOOKUP(B303,Master!$A$2:$C$11,2,FALSE)</f>
        <v>America</v>
      </c>
      <c r="P303" s="6"/>
      <c r="Q303" s="39" t="str">
        <f>VLOOKUP(D303,GL_Master!$A$1:$D$80,2,FALSE)</f>
        <v>PL</v>
      </c>
      <c r="R303" s="39" t="str">
        <f>VLOOKUP(D303,GL_Master!$A$1:$D$80,3,FALSE)</f>
        <v>Communication &amp; internet exp</v>
      </c>
      <c r="S303" s="39" t="str">
        <f>VLOOKUP(D303,GL_Master!$A$1:$D$80,4,FALSE)</f>
        <v>Communication cost</v>
      </c>
    </row>
    <row r="304" spans="1:19" x14ac:dyDescent="0.25">
      <c r="A304" s="39" t="s">
        <v>262</v>
      </c>
      <c r="B304" s="39" t="s">
        <v>249</v>
      </c>
      <c r="C304" s="7">
        <v>44013</v>
      </c>
      <c r="D304" s="39" t="s">
        <v>103</v>
      </c>
      <c r="E304" s="39">
        <v>113</v>
      </c>
      <c r="F304" s="82">
        <f t="shared" si="12"/>
        <v>0.113</v>
      </c>
      <c r="G304" s="39">
        <f>VLOOKUP(N304,Currecny_M!$A$1:$P$10,2,FALSE)</f>
        <v>54</v>
      </c>
      <c r="H304" s="39">
        <f>MATCH(C304,Currecny_M!$A$1:$P$1,0)</f>
        <v>5</v>
      </c>
      <c r="I304" s="39">
        <f>VLOOKUP(N304,Currecny_M!$A$1:$P$10,MATCH(Database!C304,Currecny_M!$A$1:$P$1,0),FALSE)</f>
        <v>55.64</v>
      </c>
      <c r="J304" s="82">
        <f t="shared" si="13"/>
        <v>6.2873200000000002</v>
      </c>
      <c r="K304" s="39">
        <f>VLOOKUP('Cover page'!$B$6,Currecny_M!$A$1:$P$10,MATCH(Database!C304,Currecny_M!$A$1:$P$1,0),FALSE)</f>
        <v>1</v>
      </c>
      <c r="L304" s="82">
        <f t="shared" si="14"/>
        <v>6.2873200000000002</v>
      </c>
      <c r="M304" s="82">
        <f>((E304/$F$1)*VLOOKUP(N304,Currecny_M!$A$1:$P$10,MATCH(Database!C304,Currecny_M!$A$1:$P$1,0),FALSE))/VLOOKUP('Cover page'!$B$6,Currecny_M!$A$1:$P$10,MATCH(Database!C304,Currecny_M!$A$1:$P$1,0),FALSE)</f>
        <v>6.2873200000000002</v>
      </c>
      <c r="N304" s="6" t="str">
        <f>VLOOKUP(B304,Master!$A$2:$C$11,3,FALSE)</f>
        <v>CAD</v>
      </c>
      <c r="O304" s="6" t="str">
        <f>VLOOKUP(B304,Master!$A$2:$C$11,2,FALSE)</f>
        <v>America</v>
      </c>
      <c r="P304" s="6"/>
      <c r="Q304" s="39" t="str">
        <f>VLOOKUP(D304,GL_Master!$A$1:$D$80,2,FALSE)</f>
        <v>PL</v>
      </c>
      <c r="R304" s="39" t="str">
        <f>VLOOKUP(D304,GL_Master!$A$1:$D$80,3,FALSE)</f>
        <v>Communication &amp; internet exp</v>
      </c>
      <c r="S304" s="39" t="str">
        <f>VLOOKUP(D304,GL_Master!$A$1:$D$80,4,FALSE)</f>
        <v>Communication cost</v>
      </c>
    </row>
    <row r="305" spans="1:19" x14ac:dyDescent="0.25">
      <c r="A305" s="39" t="s">
        <v>262</v>
      </c>
      <c r="B305" s="39" t="s">
        <v>249</v>
      </c>
      <c r="C305" s="7">
        <v>44013</v>
      </c>
      <c r="D305" s="39" t="s">
        <v>104</v>
      </c>
      <c r="E305" s="39">
        <v>163</v>
      </c>
      <c r="F305" s="82">
        <f t="shared" si="12"/>
        <v>0.16300000000000001</v>
      </c>
      <c r="G305" s="39">
        <f>VLOOKUP(N305,Currecny_M!$A$1:$P$10,2,FALSE)</f>
        <v>54</v>
      </c>
      <c r="H305" s="39">
        <f>MATCH(C305,Currecny_M!$A$1:$P$1,0)</f>
        <v>5</v>
      </c>
      <c r="I305" s="39">
        <f>VLOOKUP(N305,Currecny_M!$A$1:$P$10,MATCH(Database!C305,Currecny_M!$A$1:$P$1,0),FALSE)</f>
        <v>55.64</v>
      </c>
      <c r="J305" s="82">
        <f t="shared" si="13"/>
        <v>9.0693200000000012</v>
      </c>
      <c r="K305" s="39">
        <f>VLOOKUP('Cover page'!$B$6,Currecny_M!$A$1:$P$10,MATCH(Database!C305,Currecny_M!$A$1:$P$1,0),FALSE)</f>
        <v>1</v>
      </c>
      <c r="L305" s="82">
        <f t="shared" si="14"/>
        <v>9.0693200000000012</v>
      </c>
      <c r="M305" s="82">
        <f>((E305/$F$1)*VLOOKUP(N305,Currecny_M!$A$1:$P$10,MATCH(Database!C305,Currecny_M!$A$1:$P$1,0),FALSE))/VLOOKUP('Cover page'!$B$6,Currecny_M!$A$1:$P$10,MATCH(Database!C305,Currecny_M!$A$1:$P$1,0),FALSE)</f>
        <v>9.0693200000000012</v>
      </c>
      <c r="N305" s="6" t="str">
        <f>VLOOKUP(B305,Master!$A$2:$C$11,3,FALSE)</f>
        <v>CAD</v>
      </c>
      <c r="O305" s="6" t="str">
        <f>VLOOKUP(B305,Master!$A$2:$C$11,2,FALSE)</f>
        <v>America</v>
      </c>
      <c r="P305" s="6"/>
      <c r="Q305" s="39" t="str">
        <f>VLOOKUP(D305,GL_Master!$A$1:$D$80,2,FALSE)</f>
        <v>PL</v>
      </c>
      <c r="R305" s="39" t="str">
        <f>VLOOKUP(D305,GL_Master!$A$1:$D$80,3,FALSE)</f>
        <v>Legal &amp; Professional expenses</v>
      </c>
      <c r="S305" s="39" t="str">
        <f>VLOOKUP(D305,GL_Master!$A$1:$D$80,4,FALSE)</f>
        <v>Professional Fees - Others</v>
      </c>
    </row>
    <row r="306" spans="1:19" x14ac:dyDescent="0.25">
      <c r="A306" s="39" t="s">
        <v>262</v>
      </c>
      <c r="B306" s="39" t="s">
        <v>249</v>
      </c>
      <c r="C306" s="7">
        <v>44013</v>
      </c>
      <c r="D306" s="39" t="s">
        <v>105</v>
      </c>
      <c r="E306" s="39">
        <v>113</v>
      </c>
      <c r="F306" s="82">
        <f t="shared" si="12"/>
        <v>0.113</v>
      </c>
      <c r="G306" s="39">
        <f>VLOOKUP(N306,Currecny_M!$A$1:$P$10,2,FALSE)</f>
        <v>54</v>
      </c>
      <c r="H306" s="39">
        <f>MATCH(C306,Currecny_M!$A$1:$P$1,0)</f>
        <v>5</v>
      </c>
      <c r="I306" s="39">
        <f>VLOOKUP(N306,Currecny_M!$A$1:$P$10,MATCH(Database!C306,Currecny_M!$A$1:$P$1,0),FALSE)</f>
        <v>55.64</v>
      </c>
      <c r="J306" s="82">
        <f t="shared" si="13"/>
        <v>6.2873200000000002</v>
      </c>
      <c r="K306" s="39">
        <f>VLOOKUP('Cover page'!$B$6,Currecny_M!$A$1:$P$10,MATCH(Database!C306,Currecny_M!$A$1:$P$1,0),FALSE)</f>
        <v>1</v>
      </c>
      <c r="L306" s="82">
        <f t="shared" si="14"/>
        <v>6.2873200000000002</v>
      </c>
      <c r="M306" s="82">
        <f>((E306/$F$1)*VLOOKUP(N306,Currecny_M!$A$1:$P$10,MATCH(Database!C306,Currecny_M!$A$1:$P$1,0),FALSE))/VLOOKUP('Cover page'!$B$6,Currecny_M!$A$1:$P$10,MATCH(Database!C306,Currecny_M!$A$1:$P$1,0),FALSE)</f>
        <v>6.2873200000000002</v>
      </c>
      <c r="N306" s="6" t="str">
        <f>VLOOKUP(B306,Master!$A$2:$C$11,3,FALSE)</f>
        <v>CAD</v>
      </c>
      <c r="O306" s="6" t="str">
        <f>VLOOKUP(B306,Master!$A$2:$C$11,2,FALSE)</f>
        <v>America</v>
      </c>
      <c r="P306" s="6"/>
      <c r="Q306" s="39" t="str">
        <f>VLOOKUP(D306,GL_Master!$A$1:$D$80,2,FALSE)</f>
        <v>PL</v>
      </c>
      <c r="R306" s="39" t="str">
        <f>VLOOKUP(D306,GL_Master!$A$1:$D$80,3,FALSE)</f>
        <v>Travelling and conveyance</v>
      </c>
      <c r="S306" s="39" t="str">
        <f>VLOOKUP(D306,GL_Master!$A$1:$D$80,4,FALSE)</f>
        <v>Car hiring and rental services</v>
      </c>
    </row>
    <row r="307" spans="1:19" x14ac:dyDescent="0.25">
      <c r="A307" s="39" t="s">
        <v>262</v>
      </c>
      <c r="B307" s="39" t="s">
        <v>249</v>
      </c>
      <c r="C307" s="7">
        <v>44013</v>
      </c>
      <c r="D307" s="39" t="s">
        <v>106</v>
      </c>
      <c r="E307" s="39">
        <v>55</v>
      </c>
      <c r="F307" s="82">
        <f t="shared" si="12"/>
        <v>5.5E-2</v>
      </c>
      <c r="G307" s="39">
        <f>VLOOKUP(N307,Currecny_M!$A$1:$P$10,2,FALSE)</f>
        <v>54</v>
      </c>
      <c r="H307" s="39">
        <f>MATCH(C307,Currecny_M!$A$1:$P$1,0)</f>
        <v>5</v>
      </c>
      <c r="I307" s="39">
        <f>VLOOKUP(N307,Currecny_M!$A$1:$P$10,MATCH(Database!C307,Currecny_M!$A$1:$P$1,0),FALSE)</f>
        <v>55.64</v>
      </c>
      <c r="J307" s="82">
        <f t="shared" si="13"/>
        <v>3.0602</v>
      </c>
      <c r="K307" s="39">
        <f>VLOOKUP('Cover page'!$B$6,Currecny_M!$A$1:$P$10,MATCH(Database!C307,Currecny_M!$A$1:$P$1,0),FALSE)</f>
        <v>1</v>
      </c>
      <c r="L307" s="82">
        <f t="shared" si="14"/>
        <v>3.0602</v>
      </c>
      <c r="M307" s="82">
        <f>((E307/$F$1)*VLOOKUP(N307,Currecny_M!$A$1:$P$10,MATCH(Database!C307,Currecny_M!$A$1:$P$1,0),FALSE))/VLOOKUP('Cover page'!$B$6,Currecny_M!$A$1:$P$10,MATCH(Database!C307,Currecny_M!$A$1:$P$1,0),FALSE)</f>
        <v>3.0602</v>
      </c>
      <c r="N307" s="6" t="str">
        <f>VLOOKUP(B307,Master!$A$2:$C$11,3,FALSE)</f>
        <v>CAD</v>
      </c>
      <c r="O307" s="6" t="str">
        <f>VLOOKUP(B307,Master!$A$2:$C$11,2,FALSE)</f>
        <v>America</v>
      </c>
      <c r="P307" s="6"/>
      <c r="Q307" s="39" t="str">
        <f>VLOOKUP(D307,GL_Master!$A$1:$D$80,2,FALSE)</f>
        <v>PL</v>
      </c>
      <c r="R307" s="39" t="str">
        <f>VLOOKUP(D307,GL_Master!$A$1:$D$80,3,FALSE)</f>
        <v>Communication &amp; internet exp</v>
      </c>
      <c r="S307" s="39" t="str">
        <f>VLOOKUP(D307,GL_Master!$A$1:$D$80,4,FALSE)</f>
        <v>Printing &amp; Stationary</v>
      </c>
    </row>
    <row r="308" spans="1:19" x14ac:dyDescent="0.25">
      <c r="A308" s="39" t="s">
        <v>262</v>
      </c>
      <c r="B308" s="39" t="s">
        <v>249</v>
      </c>
      <c r="C308" s="7">
        <v>44013</v>
      </c>
      <c r="D308" s="39" t="s">
        <v>32</v>
      </c>
      <c r="E308" s="39">
        <v>55</v>
      </c>
      <c r="F308" s="82">
        <f t="shared" si="12"/>
        <v>5.5E-2</v>
      </c>
      <c r="G308" s="39">
        <f>VLOOKUP(N308,Currecny_M!$A$1:$P$10,2,FALSE)</f>
        <v>54</v>
      </c>
      <c r="H308" s="39">
        <f>MATCH(C308,Currecny_M!$A$1:$P$1,0)</f>
        <v>5</v>
      </c>
      <c r="I308" s="39">
        <f>VLOOKUP(N308,Currecny_M!$A$1:$P$10,MATCH(Database!C308,Currecny_M!$A$1:$P$1,0),FALSE)</f>
        <v>55.64</v>
      </c>
      <c r="J308" s="82">
        <f t="shared" si="13"/>
        <v>3.0602</v>
      </c>
      <c r="K308" s="39">
        <f>VLOOKUP('Cover page'!$B$6,Currecny_M!$A$1:$P$10,MATCH(Database!C308,Currecny_M!$A$1:$P$1,0),FALSE)</f>
        <v>1</v>
      </c>
      <c r="L308" s="82">
        <f t="shared" si="14"/>
        <v>3.0602</v>
      </c>
      <c r="M308" s="82">
        <f>((E308/$F$1)*VLOOKUP(N308,Currecny_M!$A$1:$P$10,MATCH(Database!C308,Currecny_M!$A$1:$P$1,0),FALSE))/VLOOKUP('Cover page'!$B$6,Currecny_M!$A$1:$P$10,MATCH(Database!C308,Currecny_M!$A$1:$P$1,0),FALSE)</f>
        <v>3.0602</v>
      </c>
      <c r="N308" s="6" t="str">
        <f>VLOOKUP(B308,Master!$A$2:$C$11,3,FALSE)</f>
        <v>CAD</v>
      </c>
      <c r="O308" s="6" t="str">
        <f>VLOOKUP(B308,Master!$A$2:$C$11,2,FALSE)</f>
        <v>America</v>
      </c>
      <c r="P308" s="6"/>
      <c r="Q308" s="39" t="str">
        <f>VLOOKUP(D308,GL_Master!$A$1:$D$80,2,FALSE)</f>
        <v>PL</v>
      </c>
      <c r="R308" s="39" t="str">
        <f>VLOOKUP(D308,GL_Master!$A$1:$D$80,3,FALSE)</f>
        <v>Communication &amp; internet exp</v>
      </c>
      <c r="S308" s="39" t="str">
        <f>VLOOKUP(D308,GL_Master!$A$1:$D$80,4,FALSE)</f>
        <v>Printing &amp; Stationary</v>
      </c>
    </row>
    <row r="309" spans="1:19" x14ac:dyDescent="0.25">
      <c r="A309" s="39" t="s">
        <v>262</v>
      </c>
      <c r="B309" s="39" t="s">
        <v>249</v>
      </c>
      <c r="C309" s="7">
        <v>44013</v>
      </c>
      <c r="D309" s="39" t="s">
        <v>35</v>
      </c>
      <c r="E309" s="39">
        <v>166</v>
      </c>
      <c r="F309" s="82">
        <f t="shared" si="12"/>
        <v>0.16600000000000001</v>
      </c>
      <c r="G309" s="39">
        <f>VLOOKUP(N309,Currecny_M!$A$1:$P$10,2,FALSE)</f>
        <v>54</v>
      </c>
      <c r="H309" s="39">
        <f>MATCH(C309,Currecny_M!$A$1:$P$1,0)</f>
        <v>5</v>
      </c>
      <c r="I309" s="39">
        <f>VLOOKUP(N309,Currecny_M!$A$1:$P$10,MATCH(Database!C309,Currecny_M!$A$1:$P$1,0),FALSE)</f>
        <v>55.64</v>
      </c>
      <c r="J309" s="82">
        <f t="shared" si="13"/>
        <v>9.2362400000000004</v>
      </c>
      <c r="K309" s="39">
        <f>VLOOKUP('Cover page'!$B$6,Currecny_M!$A$1:$P$10,MATCH(Database!C309,Currecny_M!$A$1:$P$1,0),FALSE)</f>
        <v>1</v>
      </c>
      <c r="L309" s="82">
        <f t="shared" si="14"/>
        <v>9.2362400000000004</v>
      </c>
      <c r="M309" s="82">
        <f>((E309/$F$1)*VLOOKUP(N309,Currecny_M!$A$1:$P$10,MATCH(Database!C309,Currecny_M!$A$1:$P$1,0),FALSE))/VLOOKUP('Cover page'!$B$6,Currecny_M!$A$1:$P$10,MATCH(Database!C309,Currecny_M!$A$1:$P$1,0),FALSE)</f>
        <v>9.2362400000000004</v>
      </c>
      <c r="N309" s="6" t="str">
        <f>VLOOKUP(B309,Master!$A$2:$C$11,3,FALSE)</f>
        <v>CAD</v>
      </c>
      <c r="O309" s="6" t="str">
        <f>VLOOKUP(B309,Master!$A$2:$C$11,2,FALSE)</f>
        <v>America</v>
      </c>
      <c r="P309" s="6"/>
      <c r="Q309" s="39" t="str">
        <f>VLOOKUP(D309,GL_Master!$A$1:$D$80,2,FALSE)</f>
        <v>PL</v>
      </c>
      <c r="R309" s="39" t="str">
        <f>VLOOKUP(D309,GL_Master!$A$1:$D$80,3,FALSE)</f>
        <v>Security Expenses</v>
      </c>
      <c r="S309" s="39" t="str">
        <f>VLOOKUP(D309,GL_Master!$A$1:$D$80,4,FALSE)</f>
        <v>Security Expenses others</v>
      </c>
    </row>
    <row r="310" spans="1:19" x14ac:dyDescent="0.25">
      <c r="A310" s="39" t="s">
        <v>262</v>
      </c>
      <c r="B310" s="39" t="s">
        <v>249</v>
      </c>
      <c r="C310" s="7">
        <v>44013</v>
      </c>
      <c r="D310" s="39" t="s">
        <v>38</v>
      </c>
      <c r="E310" s="39">
        <v>57</v>
      </c>
      <c r="F310" s="82">
        <f t="shared" si="12"/>
        <v>5.7000000000000002E-2</v>
      </c>
      <c r="G310" s="39">
        <f>VLOOKUP(N310,Currecny_M!$A$1:$P$10,2,FALSE)</f>
        <v>54</v>
      </c>
      <c r="H310" s="39">
        <f>MATCH(C310,Currecny_M!$A$1:$P$1,0)</f>
        <v>5</v>
      </c>
      <c r="I310" s="39">
        <f>VLOOKUP(N310,Currecny_M!$A$1:$P$10,MATCH(Database!C310,Currecny_M!$A$1:$P$1,0),FALSE)</f>
        <v>55.64</v>
      </c>
      <c r="J310" s="82">
        <f t="shared" si="13"/>
        <v>3.1714800000000003</v>
      </c>
      <c r="K310" s="39">
        <f>VLOOKUP('Cover page'!$B$6,Currecny_M!$A$1:$P$10,MATCH(Database!C310,Currecny_M!$A$1:$P$1,0),FALSE)</f>
        <v>1</v>
      </c>
      <c r="L310" s="82">
        <f t="shared" si="14"/>
        <v>3.1714800000000003</v>
      </c>
      <c r="M310" s="82">
        <f>((E310/$F$1)*VLOOKUP(N310,Currecny_M!$A$1:$P$10,MATCH(Database!C310,Currecny_M!$A$1:$P$1,0),FALSE))/VLOOKUP('Cover page'!$B$6,Currecny_M!$A$1:$P$10,MATCH(Database!C310,Currecny_M!$A$1:$P$1,0),FALSE)</f>
        <v>3.1714800000000003</v>
      </c>
      <c r="N310" s="6" t="str">
        <f>VLOOKUP(B310,Master!$A$2:$C$11,3,FALSE)</f>
        <v>CAD</v>
      </c>
      <c r="O310" s="6" t="str">
        <f>VLOOKUP(B310,Master!$A$2:$C$11,2,FALSE)</f>
        <v>America</v>
      </c>
      <c r="P310" s="6"/>
      <c r="Q310" s="39" t="str">
        <f>VLOOKUP(D310,GL_Master!$A$1:$D$80,2,FALSE)</f>
        <v>PL</v>
      </c>
      <c r="R310" s="39" t="str">
        <f>VLOOKUP(D310,GL_Master!$A$1:$D$80,3,FALSE)</f>
        <v>House Keeping Expenses</v>
      </c>
      <c r="S310" s="39" t="str">
        <f>VLOOKUP(D310,GL_Master!$A$1:$D$80,4,FALSE)</f>
        <v>House Keeping Expenses</v>
      </c>
    </row>
    <row r="311" spans="1:19" x14ac:dyDescent="0.25">
      <c r="A311" s="39" t="s">
        <v>262</v>
      </c>
      <c r="B311" s="39" t="s">
        <v>249</v>
      </c>
      <c r="C311" s="7">
        <v>44013</v>
      </c>
      <c r="D311" s="39" t="s">
        <v>107</v>
      </c>
      <c r="E311" s="39">
        <v>57</v>
      </c>
      <c r="F311" s="82">
        <f t="shared" si="12"/>
        <v>5.7000000000000002E-2</v>
      </c>
      <c r="G311" s="39">
        <f>VLOOKUP(N311,Currecny_M!$A$1:$P$10,2,FALSE)</f>
        <v>54</v>
      </c>
      <c r="H311" s="39">
        <f>MATCH(C311,Currecny_M!$A$1:$P$1,0)</f>
        <v>5</v>
      </c>
      <c r="I311" s="39">
        <f>VLOOKUP(N311,Currecny_M!$A$1:$P$10,MATCH(Database!C311,Currecny_M!$A$1:$P$1,0),FALSE)</f>
        <v>55.64</v>
      </c>
      <c r="J311" s="82">
        <f t="shared" si="13"/>
        <v>3.1714800000000003</v>
      </c>
      <c r="K311" s="39">
        <f>VLOOKUP('Cover page'!$B$6,Currecny_M!$A$1:$P$10,MATCH(Database!C311,Currecny_M!$A$1:$P$1,0),FALSE)</f>
        <v>1</v>
      </c>
      <c r="L311" s="82">
        <f t="shared" si="14"/>
        <v>3.1714800000000003</v>
      </c>
      <c r="M311" s="82">
        <f>((E311/$F$1)*VLOOKUP(N311,Currecny_M!$A$1:$P$10,MATCH(Database!C311,Currecny_M!$A$1:$P$1,0),FALSE))/VLOOKUP('Cover page'!$B$6,Currecny_M!$A$1:$P$10,MATCH(Database!C311,Currecny_M!$A$1:$P$1,0),FALSE)</f>
        <v>3.1714800000000003</v>
      </c>
      <c r="N311" s="6" t="str">
        <f>VLOOKUP(B311,Master!$A$2:$C$11,3,FALSE)</f>
        <v>CAD</v>
      </c>
      <c r="O311" s="6" t="str">
        <f>VLOOKUP(B311,Master!$A$2:$C$11,2,FALSE)</f>
        <v>America</v>
      </c>
      <c r="P311" s="6"/>
      <c r="Q311" s="39" t="str">
        <f>VLOOKUP(D311,GL_Master!$A$1:$D$80,2,FALSE)</f>
        <v>PL</v>
      </c>
      <c r="R311" s="39" t="str">
        <f>VLOOKUP(D311,GL_Master!$A$1:$D$80,3,FALSE)</f>
        <v>Misc. expenses</v>
      </c>
      <c r="S311" s="39" t="str">
        <f>VLOOKUP(D311,GL_Master!$A$1:$D$80,4,FALSE)</f>
        <v>Repair &amp; Maintenance</v>
      </c>
    </row>
    <row r="312" spans="1:19" x14ac:dyDescent="0.25">
      <c r="A312" s="39" t="s">
        <v>262</v>
      </c>
      <c r="B312" s="39" t="s">
        <v>249</v>
      </c>
      <c r="C312" s="7">
        <v>44013</v>
      </c>
      <c r="D312" s="39" t="s">
        <v>108</v>
      </c>
      <c r="E312" s="39">
        <v>57</v>
      </c>
      <c r="F312" s="82">
        <f t="shared" si="12"/>
        <v>5.7000000000000002E-2</v>
      </c>
      <c r="G312" s="39">
        <f>VLOOKUP(N312,Currecny_M!$A$1:$P$10,2,FALSE)</f>
        <v>54</v>
      </c>
      <c r="H312" s="39">
        <f>MATCH(C312,Currecny_M!$A$1:$P$1,0)</f>
        <v>5</v>
      </c>
      <c r="I312" s="39">
        <f>VLOOKUP(N312,Currecny_M!$A$1:$P$10,MATCH(Database!C312,Currecny_M!$A$1:$P$1,0),FALSE)</f>
        <v>55.64</v>
      </c>
      <c r="J312" s="82">
        <f t="shared" si="13"/>
        <v>3.1714800000000003</v>
      </c>
      <c r="K312" s="39">
        <f>VLOOKUP('Cover page'!$B$6,Currecny_M!$A$1:$P$10,MATCH(Database!C312,Currecny_M!$A$1:$P$1,0),FALSE)</f>
        <v>1</v>
      </c>
      <c r="L312" s="82">
        <f t="shared" si="14"/>
        <v>3.1714800000000003</v>
      </c>
      <c r="M312" s="82">
        <f>((E312/$F$1)*VLOOKUP(N312,Currecny_M!$A$1:$P$10,MATCH(Database!C312,Currecny_M!$A$1:$P$1,0),FALSE))/VLOOKUP('Cover page'!$B$6,Currecny_M!$A$1:$P$10,MATCH(Database!C312,Currecny_M!$A$1:$P$1,0),FALSE)</f>
        <v>3.1714800000000003</v>
      </c>
      <c r="N312" s="6" t="str">
        <f>VLOOKUP(B312,Master!$A$2:$C$11,3,FALSE)</f>
        <v>CAD</v>
      </c>
      <c r="O312" s="6" t="str">
        <f>VLOOKUP(B312,Master!$A$2:$C$11,2,FALSE)</f>
        <v>America</v>
      </c>
      <c r="P312" s="6"/>
      <c r="Q312" s="39" t="str">
        <f>VLOOKUP(D312,GL_Master!$A$1:$D$80,2,FALSE)</f>
        <v>PL</v>
      </c>
      <c r="R312" s="39" t="str">
        <f>VLOOKUP(D312,GL_Master!$A$1:$D$80,3,FALSE)</f>
        <v>Misc. expenses</v>
      </c>
      <c r="S312" s="39" t="str">
        <f>VLOOKUP(D312,GL_Master!$A$1:$D$80,4,FALSE)</f>
        <v>Repair &amp; Maintenance</v>
      </c>
    </row>
    <row r="313" spans="1:19" x14ac:dyDescent="0.25">
      <c r="A313" s="39" t="s">
        <v>262</v>
      </c>
      <c r="B313" s="39" t="s">
        <v>249</v>
      </c>
      <c r="C313" s="7">
        <v>44013</v>
      </c>
      <c r="D313" s="39" t="s">
        <v>9</v>
      </c>
      <c r="E313" s="39">
        <v>499</v>
      </c>
      <c r="F313" s="82">
        <f t="shared" si="12"/>
        <v>0.499</v>
      </c>
      <c r="G313" s="39">
        <f>VLOOKUP(N313,Currecny_M!$A$1:$P$10,2,FALSE)</f>
        <v>54</v>
      </c>
      <c r="H313" s="39">
        <f>MATCH(C313,Currecny_M!$A$1:$P$1,0)</f>
        <v>5</v>
      </c>
      <c r="I313" s="39">
        <f>VLOOKUP(N313,Currecny_M!$A$1:$P$10,MATCH(Database!C313,Currecny_M!$A$1:$P$1,0),FALSE)</f>
        <v>55.64</v>
      </c>
      <c r="J313" s="82">
        <f t="shared" si="13"/>
        <v>27.76436</v>
      </c>
      <c r="K313" s="39">
        <f>VLOOKUP('Cover page'!$B$6,Currecny_M!$A$1:$P$10,MATCH(Database!C313,Currecny_M!$A$1:$P$1,0),FALSE)</f>
        <v>1</v>
      </c>
      <c r="L313" s="82">
        <f t="shared" si="14"/>
        <v>27.76436</v>
      </c>
      <c r="M313" s="82">
        <f>((E313/$F$1)*VLOOKUP(N313,Currecny_M!$A$1:$P$10,MATCH(Database!C313,Currecny_M!$A$1:$P$1,0),FALSE))/VLOOKUP('Cover page'!$B$6,Currecny_M!$A$1:$P$10,MATCH(Database!C313,Currecny_M!$A$1:$P$1,0),FALSE)</f>
        <v>27.76436</v>
      </c>
      <c r="N313" s="6" t="str">
        <f>VLOOKUP(B313,Master!$A$2:$C$11,3,FALSE)</f>
        <v>CAD</v>
      </c>
      <c r="O313" s="6" t="str">
        <f>VLOOKUP(B313,Master!$A$2:$C$11,2,FALSE)</f>
        <v>America</v>
      </c>
      <c r="P313" s="6"/>
      <c r="Q313" s="39" t="str">
        <f>VLOOKUP(D313,GL_Master!$A$1:$D$80,2,FALSE)</f>
        <v>PL</v>
      </c>
      <c r="R313" s="39" t="str">
        <f>VLOOKUP(D313,GL_Master!$A$1:$D$80,3,FALSE)</f>
        <v>Rent</v>
      </c>
      <c r="S313" s="39" t="str">
        <f>VLOOKUP(D313,GL_Master!$A$1:$D$80,4,FALSE)</f>
        <v>Office Rent</v>
      </c>
    </row>
    <row r="314" spans="1:19" x14ac:dyDescent="0.25">
      <c r="A314" s="39" t="s">
        <v>262</v>
      </c>
      <c r="B314" s="39" t="s">
        <v>249</v>
      </c>
      <c r="C314" s="7">
        <v>44013</v>
      </c>
      <c r="D314" s="39" t="s">
        <v>109</v>
      </c>
      <c r="E314" s="39">
        <v>-277</v>
      </c>
      <c r="F314" s="82">
        <f t="shared" si="12"/>
        <v>-0.27700000000000002</v>
      </c>
      <c r="G314" s="39">
        <f>VLOOKUP(N314,Currecny_M!$A$1:$P$10,2,FALSE)</f>
        <v>54</v>
      </c>
      <c r="H314" s="39">
        <f>MATCH(C314,Currecny_M!$A$1:$P$1,0)</f>
        <v>5</v>
      </c>
      <c r="I314" s="39">
        <f>VLOOKUP(N314,Currecny_M!$A$1:$P$10,MATCH(Database!C314,Currecny_M!$A$1:$P$1,0),FALSE)</f>
        <v>55.64</v>
      </c>
      <c r="J314" s="82">
        <f t="shared" si="13"/>
        <v>-15.412280000000001</v>
      </c>
      <c r="K314" s="39">
        <f>VLOOKUP('Cover page'!$B$6,Currecny_M!$A$1:$P$10,MATCH(Database!C314,Currecny_M!$A$1:$P$1,0),FALSE)</f>
        <v>1</v>
      </c>
      <c r="L314" s="82">
        <f t="shared" si="14"/>
        <v>-15.412280000000001</v>
      </c>
      <c r="M314" s="82">
        <f>((E314/$F$1)*VLOOKUP(N314,Currecny_M!$A$1:$P$10,MATCH(Database!C314,Currecny_M!$A$1:$P$1,0),FALSE))/VLOOKUP('Cover page'!$B$6,Currecny_M!$A$1:$P$10,MATCH(Database!C314,Currecny_M!$A$1:$P$1,0),FALSE)</f>
        <v>-15.412280000000001</v>
      </c>
      <c r="N314" s="6" t="str">
        <f>VLOOKUP(B314,Master!$A$2:$C$11,3,FALSE)</f>
        <v>CAD</v>
      </c>
      <c r="O314" s="6" t="str">
        <f>VLOOKUP(B314,Master!$A$2:$C$11,2,FALSE)</f>
        <v>America</v>
      </c>
      <c r="P314" s="6"/>
      <c r="Q314" s="39" t="str">
        <f>VLOOKUP(D314,GL_Master!$A$1:$D$80,2,FALSE)</f>
        <v>PL</v>
      </c>
      <c r="R314" s="39" t="str">
        <f>VLOOKUP(D314,GL_Master!$A$1:$D$80,3,FALSE)</f>
        <v>Travelling and conveyance</v>
      </c>
      <c r="S314" s="39" t="str">
        <f>VLOOKUP(D314,GL_Master!$A$1:$D$80,4,FALSE)</f>
        <v>Travelling , hotel lodging</v>
      </c>
    </row>
    <row r="315" spans="1:19" x14ac:dyDescent="0.25">
      <c r="A315" s="39" t="s">
        <v>262</v>
      </c>
      <c r="B315" s="39" t="s">
        <v>249</v>
      </c>
      <c r="C315" s="7">
        <v>44013</v>
      </c>
      <c r="D315" s="39" t="s">
        <v>110</v>
      </c>
      <c r="E315" s="39">
        <v>110</v>
      </c>
      <c r="F315" s="82">
        <f t="shared" si="12"/>
        <v>0.11</v>
      </c>
      <c r="G315" s="39">
        <f>VLOOKUP(N315,Currecny_M!$A$1:$P$10,2,FALSE)</f>
        <v>54</v>
      </c>
      <c r="H315" s="39">
        <f>MATCH(C315,Currecny_M!$A$1:$P$1,0)</f>
        <v>5</v>
      </c>
      <c r="I315" s="39">
        <f>VLOOKUP(N315,Currecny_M!$A$1:$P$10,MATCH(Database!C315,Currecny_M!$A$1:$P$1,0),FALSE)</f>
        <v>55.64</v>
      </c>
      <c r="J315" s="82">
        <f t="shared" si="13"/>
        <v>6.1204000000000001</v>
      </c>
      <c r="K315" s="39">
        <f>VLOOKUP('Cover page'!$B$6,Currecny_M!$A$1:$P$10,MATCH(Database!C315,Currecny_M!$A$1:$P$1,0),FALSE)</f>
        <v>1</v>
      </c>
      <c r="L315" s="82">
        <f t="shared" si="14"/>
        <v>6.1204000000000001</v>
      </c>
      <c r="M315" s="82">
        <f>((E315/$F$1)*VLOOKUP(N315,Currecny_M!$A$1:$P$10,MATCH(Database!C315,Currecny_M!$A$1:$P$1,0),FALSE))/VLOOKUP('Cover page'!$B$6,Currecny_M!$A$1:$P$10,MATCH(Database!C315,Currecny_M!$A$1:$P$1,0),FALSE)</f>
        <v>6.1204000000000001</v>
      </c>
      <c r="N315" s="6" t="str">
        <f>VLOOKUP(B315,Master!$A$2:$C$11,3,FALSE)</f>
        <v>CAD</v>
      </c>
      <c r="O315" s="6" t="str">
        <f>VLOOKUP(B315,Master!$A$2:$C$11,2,FALSE)</f>
        <v>America</v>
      </c>
      <c r="P315" s="6"/>
      <c r="Q315" s="39" t="str">
        <f>VLOOKUP(D315,GL_Master!$A$1:$D$80,2,FALSE)</f>
        <v>PL</v>
      </c>
      <c r="R315" s="39" t="str">
        <f>VLOOKUP(D315,GL_Master!$A$1:$D$80,3,FALSE)</f>
        <v>Travelling and conveyance</v>
      </c>
      <c r="S315" s="39" t="str">
        <f>VLOOKUP(D315,GL_Master!$A$1:$D$80,4,FALSE)</f>
        <v>Travelling , hotel lodging</v>
      </c>
    </row>
    <row r="316" spans="1:19" x14ac:dyDescent="0.25">
      <c r="A316" s="39" t="s">
        <v>262</v>
      </c>
      <c r="B316" s="39" t="s">
        <v>249</v>
      </c>
      <c r="C316" s="7">
        <v>44013</v>
      </c>
      <c r="D316" s="39" t="s">
        <v>111</v>
      </c>
      <c r="E316" s="39">
        <v>54</v>
      </c>
      <c r="F316" s="82">
        <f t="shared" si="12"/>
        <v>5.3999999999999999E-2</v>
      </c>
      <c r="G316" s="39">
        <f>VLOOKUP(N316,Currecny_M!$A$1:$P$10,2,FALSE)</f>
        <v>54</v>
      </c>
      <c r="H316" s="39">
        <f>MATCH(C316,Currecny_M!$A$1:$P$1,0)</f>
        <v>5</v>
      </c>
      <c r="I316" s="39">
        <f>VLOOKUP(N316,Currecny_M!$A$1:$P$10,MATCH(Database!C316,Currecny_M!$A$1:$P$1,0),FALSE)</f>
        <v>55.64</v>
      </c>
      <c r="J316" s="82">
        <f t="shared" si="13"/>
        <v>3.0045600000000001</v>
      </c>
      <c r="K316" s="39">
        <f>VLOOKUP('Cover page'!$B$6,Currecny_M!$A$1:$P$10,MATCH(Database!C316,Currecny_M!$A$1:$P$1,0),FALSE)</f>
        <v>1</v>
      </c>
      <c r="L316" s="82">
        <f t="shared" si="14"/>
        <v>3.0045600000000001</v>
      </c>
      <c r="M316" s="82">
        <f>((E316/$F$1)*VLOOKUP(N316,Currecny_M!$A$1:$P$10,MATCH(Database!C316,Currecny_M!$A$1:$P$1,0),FALSE))/VLOOKUP('Cover page'!$B$6,Currecny_M!$A$1:$P$10,MATCH(Database!C316,Currecny_M!$A$1:$P$1,0),FALSE)</f>
        <v>3.0045600000000001</v>
      </c>
      <c r="N316" s="6" t="str">
        <f>VLOOKUP(B316,Master!$A$2:$C$11,3,FALSE)</f>
        <v>CAD</v>
      </c>
      <c r="O316" s="6" t="str">
        <f>VLOOKUP(B316,Master!$A$2:$C$11,2,FALSE)</f>
        <v>America</v>
      </c>
      <c r="P316" s="6"/>
      <c r="Q316" s="39" t="str">
        <f>VLOOKUP(D316,GL_Master!$A$1:$D$80,2,FALSE)</f>
        <v>PL</v>
      </c>
      <c r="R316" s="39" t="str">
        <f>VLOOKUP(D316,GL_Master!$A$1:$D$80,3,FALSE)</f>
        <v>Legal &amp; Professional expenses</v>
      </c>
      <c r="S316" s="39" t="str">
        <f>VLOOKUP(D316,GL_Master!$A$1:$D$80,4,FALSE)</f>
        <v>Professional Fees - Others</v>
      </c>
    </row>
    <row r="317" spans="1:19" x14ac:dyDescent="0.25">
      <c r="A317" s="39" t="s">
        <v>262</v>
      </c>
      <c r="B317" s="39" t="s">
        <v>249</v>
      </c>
      <c r="C317" s="7">
        <v>44013</v>
      </c>
      <c r="D317" s="39" t="s">
        <v>112</v>
      </c>
      <c r="E317" s="39">
        <v>565</v>
      </c>
      <c r="F317" s="82">
        <f t="shared" si="12"/>
        <v>0.56499999999999995</v>
      </c>
      <c r="G317" s="39">
        <f>VLOOKUP(N317,Currecny_M!$A$1:$P$10,2,FALSE)</f>
        <v>54</v>
      </c>
      <c r="H317" s="39">
        <f>MATCH(C317,Currecny_M!$A$1:$P$1,0)</f>
        <v>5</v>
      </c>
      <c r="I317" s="39">
        <f>VLOOKUP(N317,Currecny_M!$A$1:$P$10,MATCH(Database!C317,Currecny_M!$A$1:$P$1,0),FALSE)</f>
        <v>55.64</v>
      </c>
      <c r="J317" s="82">
        <f t="shared" si="13"/>
        <v>31.436599999999999</v>
      </c>
      <c r="K317" s="39">
        <f>VLOOKUP('Cover page'!$B$6,Currecny_M!$A$1:$P$10,MATCH(Database!C317,Currecny_M!$A$1:$P$1,0),FALSE)</f>
        <v>1</v>
      </c>
      <c r="L317" s="82">
        <f t="shared" si="14"/>
        <v>31.436599999999999</v>
      </c>
      <c r="M317" s="82">
        <f>((E317/$F$1)*VLOOKUP(N317,Currecny_M!$A$1:$P$10,MATCH(Database!C317,Currecny_M!$A$1:$P$1,0),FALSE))/VLOOKUP('Cover page'!$B$6,Currecny_M!$A$1:$P$10,MATCH(Database!C317,Currecny_M!$A$1:$P$1,0),FALSE)</f>
        <v>31.436599999999999</v>
      </c>
      <c r="N317" s="6" t="str">
        <f>VLOOKUP(B317,Master!$A$2:$C$11,3,FALSE)</f>
        <v>CAD</v>
      </c>
      <c r="O317" s="6" t="str">
        <f>VLOOKUP(B317,Master!$A$2:$C$11,2,FALSE)</f>
        <v>America</v>
      </c>
      <c r="P317" s="6"/>
      <c r="Q317" s="39" t="str">
        <f>VLOOKUP(D317,GL_Master!$A$1:$D$80,2,FALSE)</f>
        <v>PL</v>
      </c>
      <c r="R317" s="39" t="str">
        <f>VLOOKUP(D317,GL_Master!$A$1:$D$80,3,FALSE)</f>
        <v>Finance Cost</v>
      </c>
      <c r="S317" s="39" t="str">
        <f>VLOOKUP(D317,GL_Master!$A$1:$D$80,4,FALSE)</f>
        <v>Interest expense</v>
      </c>
    </row>
    <row r="318" spans="1:19" x14ac:dyDescent="0.25">
      <c r="A318" s="39" t="s">
        <v>262</v>
      </c>
      <c r="B318" s="39" t="s">
        <v>249</v>
      </c>
      <c r="C318" s="7">
        <v>44013</v>
      </c>
      <c r="D318" s="39" t="s">
        <v>25</v>
      </c>
      <c r="E318" s="39">
        <v>5133</v>
      </c>
      <c r="F318" s="82">
        <f t="shared" si="12"/>
        <v>5.133</v>
      </c>
      <c r="G318" s="39">
        <f>VLOOKUP(N318,Currecny_M!$A$1:$P$10,2,FALSE)</f>
        <v>54</v>
      </c>
      <c r="H318" s="39">
        <f>MATCH(C318,Currecny_M!$A$1:$P$1,0)</f>
        <v>5</v>
      </c>
      <c r="I318" s="39">
        <f>VLOOKUP(N318,Currecny_M!$A$1:$P$10,MATCH(Database!C318,Currecny_M!$A$1:$P$1,0),FALSE)</f>
        <v>55.64</v>
      </c>
      <c r="J318" s="82">
        <f t="shared" si="13"/>
        <v>285.60012</v>
      </c>
      <c r="K318" s="39">
        <f>VLOOKUP('Cover page'!$B$6,Currecny_M!$A$1:$P$10,MATCH(Database!C318,Currecny_M!$A$1:$P$1,0),FALSE)</f>
        <v>1</v>
      </c>
      <c r="L318" s="82">
        <f t="shared" si="14"/>
        <v>285.60012</v>
      </c>
      <c r="M318" s="82">
        <f>((E318/$F$1)*VLOOKUP(N318,Currecny_M!$A$1:$P$10,MATCH(Database!C318,Currecny_M!$A$1:$P$1,0),FALSE))/VLOOKUP('Cover page'!$B$6,Currecny_M!$A$1:$P$10,MATCH(Database!C318,Currecny_M!$A$1:$P$1,0),FALSE)</f>
        <v>285.60012</v>
      </c>
      <c r="N318" s="6" t="str">
        <f>VLOOKUP(B318,Master!$A$2:$C$11,3,FALSE)</f>
        <v>CAD</v>
      </c>
      <c r="O318" s="6" t="str">
        <f>VLOOKUP(B318,Master!$A$2:$C$11,2,FALSE)</f>
        <v>America</v>
      </c>
      <c r="P318" s="6"/>
      <c r="Q318" s="39" t="str">
        <f>VLOOKUP(D318,GL_Master!$A$1:$D$80,2,FALSE)</f>
        <v>PL</v>
      </c>
      <c r="R318" s="39" t="str">
        <f>VLOOKUP(D318,GL_Master!$A$1:$D$80,3,FALSE)</f>
        <v>Depreciation</v>
      </c>
      <c r="S318" s="39" t="str">
        <f>VLOOKUP(D318,GL_Master!$A$1:$D$80,4,FALSE)</f>
        <v>Depreciation</v>
      </c>
    </row>
    <row r="319" spans="1:19" x14ac:dyDescent="0.25">
      <c r="A319" s="39" t="s">
        <v>262</v>
      </c>
      <c r="B319" s="39" t="s">
        <v>249</v>
      </c>
      <c r="C319" s="7">
        <v>44044</v>
      </c>
      <c r="D319" s="39" t="s">
        <v>51</v>
      </c>
      <c r="E319" s="39">
        <v>-51852</v>
      </c>
      <c r="F319" s="82">
        <f t="shared" si="12"/>
        <v>-51.851999999999997</v>
      </c>
      <c r="G319" s="39">
        <f>VLOOKUP(N319,Currecny_M!$A$1:$P$10,2,FALSE)</f>
        <v>54</v>
      </c>
      <c r="H319" s="39">
        <f>MATCH(C319,Currecny_M!$A$1:$P$1,0)</f>
        <v>6</v>
      </c>
      <c r="I319" s="39">
        <f>VLOOKUP(N319,Currecny_M!$A$1:$P$10,MATCH(Database!C319,Currecny_M!$A$1:$P$1,0),FALSE)</f>
        <v>56.2</v>
      </c>
      <c r="J319" s="82">
        <f t="shared" si="13"/>
        <v>-2914.0823999999998</v>
      </c>
      <c r="K319" s="39">
        <f>VLOOKUP('Cover page'!$B$6,Currecny_M!$A$1:$P$10,MATCH(Database!C319,Currecny_M!$A$1:$P$1,0),FALSE)</f>
        <v>1</v>
      </c>
      <c r="L319" s="82">
        <f t="shared" si="14"/>
        <v>-2914.0823999999998</v>
      </c>
      <c r="M319" s="82">
        <f>((E319/$F$1)*VLOOKUP(N319,Currecny_M!$A$1:$P$10,MATCH(Database!C319,Currecny_M!$A$1:$P$1,0),FALSE))/VLOOKUP('Cover page'!$B$6,Currecny_M!$A$1:$P$10,MATCH(Database!C319,Currecny_M!$A$1:$P$1,0),FALSE)</f>
        <v>-2914.0823999999998</v>
      </c>
      <c r="N319" s="6" t="str">
        <f>VLOOKUP(B319,Master!$A$2:$C$11,3,FALSE)</f>
        <v>CAD</v>
      </c>
      <c r="O319" s="6" t="str">
        <f>VLOOKUP(B319,Master!$A$2:$C$11,2,FALSE)</f>
        <v>America</v>
      </c>
      <c r="P319" s="6"/>
      <c r="Q319" s="39" t="str">
        <f>VLOOKUP(D319,GL_Master!$A$1:$D$80,2,FALSE)</f>
        <v>BS</v>
      </c>
      <c r="R319" s="39" t="str">
        <f>VLOOKUP(D319,GL_Master!$A$1:$D$80,3,FALSE)</f>
        <v>Share Capital</v>
      </c>
      <c r="S319" s="39" t="str">
        <f>VLOOKUP(D319,GL_Master!$A$1:$D$80,4,FALSE)</f>
        <v>Equity shares</v>
      </c>
    </row>
    <row r="320" spans="1:19" x14ac:dyDescent="0.25">
      <c r="A320" s="39" t="s">
        <v>262</v>
      </c>
      <c r="B320" s="39" t="s">
        <v>249</v>
      </c>
      <c r="C320" s="7">
        <v>44044</v>
      </c>
      <c r="D320" s="39" t="s">
        <v>52</v>
      </c>
      <c r="E320" s="39">
        <v>-99348</v>
      </c>
      <c r="F320" s="82">
        <f t="shared" si="12"/>
        <v>-99.347999999999999</v>
      </c>
      <c r="G320" s="39">
        <f>VLOOKUP(N320,Currecny_M!$A$1:$P$10,2,FALSE)</f>
        <v>54</v>
      </c>
      <c r="H320" s="39">
        <f>MATCH(C320,Currecny_M!$A$1:$P$1,0)</f>
        <v>6</v>
      </c>
      <c r="I320" s="39">
        <f>VLOOKUP(N320,Currecny_M!$A$1:$P$10,MATCH(Database!C320,Currecny_M!$A$1:$P$1,0),FALSE)</f>
        <v>56.2</v>
      </c>
      <c r="J320" s="82">
        <f t="shared" si="13"/>
        <v>-5583.3576000000003</v>
      </c>
      <c r="K320" s="39">
        <f>VLOOKUP('Cover page'!$B$6,Currecny_M!$A$1:$P$10,MATCH(Database!C320,Currecny_M!$A$1:$P$1,0),FALSE)</f>
        <v>1</v>
      </c>
      <c r="L320" s="82">
        <f t="shared" si="14"/>
        <v>-5583.3576000000003</v>
      </c>
      <c r="M320" s="82">
        <f>((E320/$F$1)*VLOOKUP(N320,Currecny_M!$A$1:$P$10,MATCH(Database!C320,Currecny_M!$A$1:$P$1,0),FALSE))/VLOOKUP('Cover page'!$B$6,Currecny_M!$A$1:$P$10,MATCH(Database!C320,Currecny_M!$A$1:$P$1,0),FALSE)</f>
        <v>-5583.3576000000003</v>
      </c>
      <c r="N320" s="6" t="str">
        <f>VLOOKUP(B320,Master!$A$2:$C$11,3,FALSE)</f>
        <v>CAD</v>
      </c>
      <c r="O320" s="6" t="str">
        <f>VLOOKUP(B320,Master!$A$2:$C$11,2,FALSE)</f>
        <v>America</v>
      </c>
      <c r="P320" s="6"/>
      <c r="Q320" s="39" t="str">
        <f>VLOOKUP(D320,GL_Master!$A$1:$D$80,2,FALSE)</f>
        <v>BS</v>
      </c>
      <c r="R320" s="39" t="str">
        <f>VLOOKUP(D320,GL_Master!$A$1:$D$80,3,FALSE)</f>
        <v>Reserve and Surplus</v>
      </c>
      <c r="S320" s="39" t="str">
        <f>VLOOKUP(D320,GL_Master!$A$1:$D$80,4,FALSE)</f>
        <v>Reserves at the commencement of the year</v>
      </c>
    </row>
    <row r="321" spans="1:19" x14ac:dyDescent="0.25">
      <c r="A321" s="39" t="s">
        <v>262</v>
      </c>
      <c r="B321" s="39" t="s">
        <v>249</v>
      </c>
      <c r="C321" s="7">
        <v>44044</v>
      </c>
      <c r="D321" s="39" t="s">
        <v>53</v>
      </c>
      <c r="E321" s="39">
        <v>-14271</v>
      </c>
      <c r="F321" s="82">
        <f t="shared" si="12"/>
        <v>-14.271000000000001</v>
      </c>
      <c r="G321" s="39">
        <f>VLOOKUP(N321,Currecny_M!$A$1:$P$10,2,FALSE)</f>
        <v>54</v>
      </c>
      <c r="H321" s="39">
        <f>MATCH(C321,Currecny_M!$A$1:$P$1,0)</f>
        <v>6</v>
      </c>
      <c r="I321" s="39">
        <f>VLOOKUP(N321,Currecny_M!$A$1:$P$10,MATCH(Database!C321,Currecny_M!$A$1:$P$1,0),FALSE)</f>
        <v>56.2</v>
      </c>
      <c r="J321" s="82">
        <f t="shared" si="13"/>
        <v>-802.03020000000004</v>
      </c>
      <c r="K321" s="39">
        <f>VLOOKUP('Cover page'!$B$6,Currecny_M!$A$1:$P$10,MATCH(Database!C321,Currecny_M!$A$1:$P$1,0),FALSE)</f>
        <v>1</v>
      </c>
      <c r="L321" s="82">
        <f t="shared" si="14"/>
        <v>-802.03020000000004</v>
      </c>
      <c r="M321" s="82">
        <f>((E321/$F$1)*VLOOKUP(N321,Currecny_M!$A$1:$P$10,MATCH(Database!C321,Currecny_M!$A$1:$P$1,0),FALSE))/VLOOKUP('Cover page'!$B$6,Currecny_M!$A$1:$P$10,MATCH(Database!C321,Currecny_M!$A$1:$P$1,0),FALSE)</f>
        <v>-802.03020000000004</v>
      </c>
      <c r="N321" s="6" t="str">
        <f>VLOOKUP(B321,Master!$A$2:$C$11,3,FALSE)</f>
        <v>CAD</v>
      </c>
      <c r="O321" s="6" t="str">
        <f>VLOOKUP(B321,Master!$A$2:$C$11,2,FALSE)</f>
        <v>America</v>
      </c>
      <c r="P321" s="6"/>
      <c r="Q321" s="39" t="str">
        <f>VLOOKUP(D321,GL_Master!$A$1:$D$80,2,FALSE)</f>
        <v>BS</v>
      </c>
      <c r="R321" s="39" t="str">
        <f>VLOOKUP(D321,GL_Master!$A$1:$D$80,3,FALSE)</f>
        <v>Loan Fund</v>
      </c>
      <c r="S321" s="39" t="str">
        <f>VLOOKUP(D321,GL_Master!$A$1:$D$80,4,FALSE)</f>
        <v>Term Loan</v>
      </c>
    </row>
    <row r="322" spans="1:19" x14ac:dyDescent="0.25">
      <c r="A322" s="39" t="s">
        <v>262</v>
      </c>
      <c r="B322" s="39" t="s">
        <v>249</v>
      </c>
      <c r="C322" s="7">
        <v>44044</v>
      </c>
      <c r="D322" s="39" t="s">
        <v>54</v>
      </c>
      <c r="E322" s="39">
        <v>112</v>
      </c>
      <c r="F322" s="82">
        <f t="shared" si="12"/>
        <v>0.112</v>
      </c>
      <c r="G322" s="39">
        <f>VLOOKUP(N322,Currecny_M!$A$1:$P$10,2,FALSE)</f>
        <v>54</v>
      </c>
      <c r="H322" s="39">
        <f>MATCH(C322,Currecny_M!$A$1:$P$1,0)</f>
        <v>6</v>
      </c>
      <c r="I322" s="39">
        <f>VLOOKUP(N322,Currecny_M!$A$1:$P$10,MATCH(Database!C322,Currecny_M!$A$1:$P$1,0),FALSE)</f>
        <v>56.2</v>
      </c>
      <c r="J322" s="82">
        <f t="shared" si="13"/>
        <v>6.2944000000000004</v>
      </c>
      <c r="K322" s="39">
        <f>VLOOKUP('Cover page'!$B$6,Currecny_M!$A$1:$P$10,MATCH(Database!C322,Currecny_M!$A$1:$P$1,0),FALSE)</f>
        <v>1</v>
      </c>
      <c r="L322" s="82">
        <f t="shared" si="14"/>
        <v>6.2944000000000004</v>
      </c>
      <c r="M322" s="82">
        <f>((E322/$F$1)*VLOOKUP(N322,Currecny_M!$A$1:$P$10,MATCH(Database!C322,Currecny_M!$A$1:$P$1,0),FALSE))/VLOOKUP('Cover page'!$B$6,Currecny_M!$A$1:$P$10,MATCH(Database!C322,Currecny_M!$A$1:$P$1,0),FALSE)</f>
        <v>6.2944000000000004</v>
      </c>
      <c r="N322" s="6" t="str">
        <f>VLOOKUP(B322,Master!$A$2:$C$11,3,FALSE)</f>
        <v>CAD</v>
      </c>
      <c r="O322" s="6" t="str">
        <f>VLOOKUP(B322,Master!$A$2:$C$11,2,FALSE)</f>
        <v>America</v>
      </c>
      <c r="P322" s="6"/>
      <c r="Q322" s="39" t="str">
        <f>VLOOKUP(D322,GL_Master!$A$1:$D$80,2,FALSE)</f>
        <v>BS</v>
      </c>
      <c r="R322" s="39" t="str">
        <f>VLOOKUP(D322,GL_Master!$A$1:$D$80,3,FALSE)</f>
        <v>Trade Payables</v>
      </c>
      <c r="S322" s="39" t="str">
        <f>VLOOKUP(D322,GL_Master!$A$1:$D$80,4,FALSE)</f>
        <v>Trade payable</v>
      </c>
    </row>
    <row r="323" spans="1:19" x14ac:dyDescent="0.25">
      <c r="A323" s="39" t="s">
        <v>262</v>
      </c>
      <c r="B323" s="39" t="s">
        <v>249</v>
      </c>
      <c r="C323" s="7">
        <v>44044</v>
      </c>
      <c r="D323" s="39" t="s">
        <v>34</v>
      </c>
      <c r="E323" s="39">
        <v>-2724</v>
      </c>
      <c r="F323" s="82">
        <f t="shared" si="12"/>
        <v>-2.7240000000000002</v>
      </c>
      <c r="G323" s="39">
        <f>VLOOKUP(N323,Currecny_M!$A$1:$P$10,2,FALSE)</f>
        <v>54</v>
      </c>
      <c r="H323" s="39">
        <f>MATCH(C323,Currecny_M!$A$1:$P$1,0)</f>
        <v>6</v>
      </c>
      <c r="I323" s="39">
        <f>VLOOKUP(N323,Currecny_M!$A$1:$P$10,MATCH(Database!C323,Currecny_M!$A$1:$P$1,0),FALSE)</f>
        <v>56.2</v>
      </c>
      <c r="J323" s="82">
        <f t="shared" si="13"/>
        <v>-153.08880000000002</v>
      </c>
      <c r="K323" s="39">
        <f>VLOOKUP('Cover page'!$B$6,Currecny_M!$A$1:$P$10,MATCH(Database!C323,Currecny_M!$A$1:$P$1,0),FALSE)</f>
        <v>1</v>
      </c>
      <c r="L323" s="82">
        <f t="shared" si="14"/>
        <v>-153.08880000000002</v>
      </c>
      <c r="M323" s="82">
        <f>((E323/$F$1)*VLOOKUP(N323,Currecny_M!$A$1:$P$10,MATCH(Database!C323,Currecny_M!$A$1:$P$1,0),FALSE))/VLOOKUP('Cover page'!$B$6,Currecny_M!$A$1:$P$10,MATCH(Database!C323,Currecny_M!$A$1:$P$1,0),FALSE)</f>
        <v>-153.08880000000002</v>
      </c>
      <c r="N323" s="6" t="str">
        <f>VLOOKUP(B323,Master!$A$2:$C$11,3,FALSE)</f>
        <v>CAD</v>
      </c>
      <c r="O323" s="6" t="str">
        <f>VLOOKUP(B323,Master!$A$2:$C$11,2,FALSE)</f>
        <v>America</v>
      </c>
      <c r="P323" s="6"/>
      <c r="Q323" s="39" t="str">
        <f>VLOOKUP(D323,GL_Master!$A$1:$D$80,2,FALSE)</f>
        <v>BS</v>
      </c>
      <c r="R323" s="39" t="str">
        <f>VLOOKUP(D323,GL_Master!$A$1:$D$80,3,FALSE)</f>
        <v>Provisions</v>
      </c>
      <c r="S323" s="39" t="str">
        <f>VLOOKUP(D323,GL_Master!$A$1:$D$80,4,FALSE)</f>
        <v>Expenses payables</v>
      </c>
    </row>
    <row r="324" spans="1:19" x14ac:dyDescent="0.25">
      <c r="A324" s="39" t="s">
        <v>262</v>
      </c>
      <c r="B324" s="39" t="s">
        <v>249</v>
      </c>
      <c r="C324" s="7">
        <v>44044</v>
      </c>
      <c r="D324" s="39" t="s">
        <v>18</v>
      </c>
      <c r="E324" s="39">
        <v>-1720</v>
      </c>
      <c r="F324" s="82">
        <f t="shared" ref="F324:F387" si="15">E324/$F$1</f>
        <v>-1.72</v>
      </c>
      <c r="G324" s="39">
        <f>VLOOKUP(N324,Currecny_M!$A$1:$P$10,2,FALSE)</f>
        <v>54</v>
      </c>
      <c r="H324" s="39">
        <f>MATCH(C324,Currecny_M!$A$1:$P$1,0)</f>
        <v>6</v>
      </c>
      <c r="I324" s="39">
        <f>VLOOKUP(N324,Currecny_M!$A$1:$P$10,MATCH(Database!C324,Currecny_M!$A$1:$P$1,0),FALSE)</f>
        <v>56.2</v>
      </c>
      <c r="J324" s="82">
        <f t="shared" ref="J324:J387" si="16">F324*I324</f>
        <v>-96.664000000000001</v>
      </c>
      <c r="K324" s="39">
        <f>VLOOKUP('Cover page'!$B$6,Currecny_M!$A$1:$P$10,MATCH(Database!C324,Currecny_M!$A$1:$P$1,0),FALSE)</f>
        <v>1</v>
      </c>
      <c r="L324" s="82">
        <f t="shared" ref="L324:L387" si="17">J324/K324</f>
        <v>-96.664000000000001</v>
      </c>
      <c r="M324" s="82">
        <f>((E324/$F$1)*VLOOKUP(N324,Currecny_M!$A$1:$P$10,MATCH(Database!C324,Currecny_M!$A$1:$P$1,0),FALSE))/VLOOKUP('Cover page'!$B$6,Currecny_M!$A$1:$P$10,MATCH(Database!C324,Currecny_M!$A$1:$P$1,0),FALSE)</f>
        <v>-96.664000000000001</v>
      </c>
      <c r="N324" s="6" t="str">
        <f>VLOOKUP(B324,Master!$A$2:$C$11,3,FALSE)</f>
        <v>CAD</v>
      </c>
      <c r="O324" s="6" t="str">
        <f>VLOOKUP(B324,Master!$A$2:$C$11,2,FALSE)</f>
        <v>America</v>
      </c>
      <c r="P324" s="6"/>
      <c r="Q324" s="39" t="str">
        <f>VLOOKUP(D324,GL_Master!$A$1:$D$80,2,FALSE)</f>
        <v>BS</v>
      </c>
      <c r="R324" s="39" t="str">
        <f>VLOOKUP(D324,GL_Master!$A$1:$D$80,3,FALSE)</f>
        <v>Other current liabilities</v>
      </c>
      <c r="S324" s="39" t="str">
        <f>VLOOKUP(D324,GL_Master!$A$1:$D$80,4,FALSE)</f>
        <v>Employee related liabilities</v>
      </c>
    </row>
    <row r="325" spans="1:19" x14ac:dyDescent="0.25">
      <c r="A325" s="39" t="s">
        <v>262</v>
      </c>
      <c r="B325" s="39" t="s">
        <v>249</v>
      </c>
      <c r="C325" s="7">
        <v>44044</v>
      </c>
      <c r="D325" s="39" t="s">
        <v>55</v>
      </c>
      <c r="E325" s="39">
        <v>-218</v>
      </c>
      <c r="F325" s="82">
        <f t="shared" si="15"/>
        <v>-0.218</v>
      </c>
      <c r="G325" s="39">
        <f>VLOOKUP(N325,Currecny_M!$A$1:$P$10,2,FALSE)</f>
        <v>54</v>
      </c>
      <c r="H325" s="39">
        <f>MATCH(C325,Currecny_M!$A$1:$P$1,0)</f>
        <v>6</v>
      </c>
      <c r="I325" s="39">
        <f>VLOOKUP(N325,Currecny_M!$A$1:$P$10,MATCH(Database!C325,Currecny_M!$A$1:$P$1,0),FALSE)</f>
        <v>56.2</v>
      </c>
      <c r="J325" s="82">
        <f t="shared" si="16"/>
        <v>-12.2516</v>
      </c>
      <c r="K325" s="39">
        <f>VLOOKUP('Cover page'!$B$6,Currecny_M!$A$1:$P$10,MATCH(Database!C325,Currecny_M!$A$1:$P$1,0),FALSE)</f>
        <v>1</v>
      </c>
      <c r="L325" s="82">
        <f t="shared" si="17"/>
        <v>-12.2516</v>
      </c>
      <c r="M325" s="82">
        <f>((E325/$F$1)*VLOOKUP(N325,Currecny_M!$A$1:$P$10,MATCH(Database!C325,Currecny_M!$A$1:$P$1,0),FALSE))/VLOOKUP('Cover page'!$B$6,Currecny_M!$A$1:$P$10,MATCH(Database!C325,Currecny_M!$A$1:$P$1,0),FALSE)</f>
        <v>-12.2516</v>
      </c>
      <c r="N325" s="6" t="str">
        <f>VLOOKUP(B325,Master!$A$2:$C$11,3,FALSE)</f>
        <v>CAD</v>
      </c>
      <c r="O325" s="6" t="str">
        <f>VLOOKUP(B325,Master!$A$2:$C$11,2,FALSE)</f>
        <v>America</v>
      </c>
      <c r="P325" s="6"/>
      <c r="Q325" s="39" t="str">
        <f>VLOOKUP(D325,GL_Master!$A$1:$D$80,2,FALSE)</f>
        <v>BS</v>
      </c>
      <c r="R325" s="39" t="str">
        <f>VLOOKUP(D325,GL_Master!$A$1:$D$80,3,FALSE)</f>
        <v>Other current liabilities</v>
      </c>
      <c r="S325" s="39" t="str">
        <f>VLOOKUP(D325,GL_Master!$A$1:$D$80,4,FALSE)</f>
        <v>Security deposit received</v>
      </c>
    </row>
    <row r="326" spans="1:19" x14ac:dyDescent="0.25">
      <c r="A326" s="39" t="s">
        <v>262</v>
      </c>
      <c r="B326" s="39" t="s">
        <v>249</v>
      </c>
      <c r="C326" s="7">
        <v>44044</v>
      </c>
      <c r="D326" s="39" t="s">
        <v>56</v>
      </c>
      <c r="E326" s="39">
        <v>-53</v>
      </c>
      <c r="F326" s="82">
        <f t="shared" si="15"/>
        <v>-5.2999999999999999E-2</v>
      </c>
      <c r="G326" s="39">
        <f>VLOOKUP(N326,Currecny_M!$A$1:$P$10,2,FALSE)</f>
        <v>54</v>
      </c>
      <c r="H326" s="39">
        <f>MATCH(C326,Currecny_M!$A$1:$P$1,0)</f>
        <v>6</v>
      </c>
      <c r="I326" s="39">
        <f>VLOOKUP(N326,Currecny_M!$A$1:$P$10,MATCH(Database!C326,Currecny_M!$A$1:$P$1,0),FALSE)</f>
        <v>56.2</v>
      </c>
      <c r="J326" s="82">
        <f t="shared" si="16"/>
        <v>-2.9786000000000001</v>
      </c>
      <c r="K326" s="39">
        <f>VLOOKUP('Cover page'!$B$6,Currecny_M!$A$1:$P$10,MATCH(Database!C326,Currecny_M!$A$1:$P$1,0),FALSE)</f>
        <v>1</v>
      </c>
      <c r="L326" s="82">
        <f t="shared" si="17"/>
        <v>-2.9786000000000001</v>
      </c>
      <c r="M326" s="82">
        <f>((E326/$F$1)*VLOOKUP(N326,Currecny_M!$A$1:$P$10,MATCH(Database!C326,Currecny_M!$A$1:$P$1,0),FALSE))/VLOOKUP('Cover page'!$B$6,Currecny_M!$A$1:$P$10,MATCH(Database!C326,Currecny_M!$A$1:$P$1,0),FALSE)</f>
        <v>-2.9786000000000001</v>
      </c>
      <c r="N326" s="6" t="str">
        <f>VLOOKUP(B326,Master!$A$2:$C$11,3,FALSE)</f>
        <v>CAD</v>
      </c>
      <c r="O326" s="6" t="str">
        <f>VLOOKUP(B326,Master!$A$2:$C$11,2,FALSE)</f>
        <v>America</v>
      </c>
      <c r="P326" s="6"/>
      <c r="Q326" s="39" t="str">
        <f>VLOOKUP(D326,GL_Master!$A$1:$D$80,2,FALSE)</f>
        <v>BS</v>
      </c>
      <c r="R326" s="39" t="str">
        <f>VLOOKUP(D326,GL_Master!$A$1:$D$80,3,FALSE)</f>
        <v>Other Tax Payables</v>
      </c>
      <c r="S326" s="39" t="str">
        <f>VLOOKUP(D326,GL_Master!$A$1:$D$80,4,FALSE)</f>
        <v>Tax deducted at source payable</v>
      </c>
    </row>
    <row r="327" spans="1:19" x14ac:dyDescent="0.25">
      <c r="A327" s="39" t="s">
        <v>262</v>
      </c>
      <c r="B327" s="39" t="s">
        <v>249</v>
      </c>
      <c r="C327" s="7">
        <v>44044</v>
      </c>
      <c r="D327" s="39" t="s">
        <v>57</v>
      </c>
      <c r="E327" s="39">
        <v>-504</v>
      </c>
      <c r="F327" s="82">
        <f t="shared" si="15"/>
        <v>-0.504</v>
      </c>
      <c r="G327" s="39">
        <f>VLOOKUP(N327,Currecny_M!$A$1:$P$10,2,FALSE)</f>
        <v>54</v>
      </c>
      <c r="H327" s="39">
        <f>MATCH(C327,Currecny_M!$A$1:$P$1,0)</f>
        <v>6</v>
      </c>
      <c r="I327" s="39">
        <f>VLOOKUP(N327,Currecny_M!$A$1:$P$10,MATCH(Database!C327,Currecny_M!$A$1:$P$1,0),FALSE)</f>
        <v>56.2</v>
      </c>
      <c r="J327" s="82">
        <f t="shared" si="16"/>
        <v>-28.324800000000003</v>
      </c>
      <c r="K327" s="39">
        <f>VLOOKUP('Cover page'!$B$6,Currecny_M!$A$1:$P$10,MATCH(Database!C327,Currecny_M!$A$1:$P$1,0),FALSE)</f>
        <v>1</v>
      </c>
      <c r="L327" s="82">
        <f t="shared" si="17"/>
        <v>-28.324800000000003</v>
      </c>
      <c r="M327" s="82">
        <f>((E327/$F$1)*VLOOKUP(N327,Currecny_M!$A$1:$P$10,MATCH(Database!C327,Currecny_M!$A$1:$P$1,0),FALSE))/VLOOKUP('Cover page'!$B$6,Currecny_M!$A$1:$P$10,MATCH(Database!C327,Currecny_M!$A$1:$P$1,0),FALSE)</f>
        <v>-28.324800000000003</v>
      </c>
      <c r="N327" s="6" t="str">
        <f>VLOOKUP(B327,Master!$A$2:$C$11,3,FALSE)</f>
        <v>CAD</v>
      </c>
      <c r="O327" s="6" t="str">
        <f>VLOOKUP(B327,Master!$A$2:$C$11,2,FALSE)</f>
        <v>America</v>
      </c>
      <c r="P327" s="6"/>
      <c r="Q327" s="39" t="str">
        <f>VLOOKUP(D327,GL_Master!$A$1:$D$80,2,FALSE)</f>
        <v>BS</v>
      </c>
      <c r="R327" s="39" t="str">
        <f>VLOOKUP(D327,GL_Master!$A$1:$D$80,3,FALSE)</f>
        <v>Other Tax Payables</v>
      </c>
      <c r="S327" s="39" t="str">
        <f>VLOOKUP(D327,GL_Master!$A$1:$D$80,4,FALSE)</f>
        <v>Tax deducted at source payable</v>
      </c>
    </row>
    <row r="328" spans="1:19" x14ac:dyDescent="0.25">
      <c r="A328" s="39" t="s">
        <v>262</v>
      </c>
      <c r="B328" s="39" t="s">
        <v>249</v>
      </c>
      <c r="C328" s="7">
        <v>44044</v>
      </c>
      <c r="D328" s="39" t="s">
        <v>58</v>
      </c>
      <c r="E328" s="39">
        <v>-3808</v>
      </c>
      <c r="F328" s="82">
        <f t="shared" si="15"/>
        <v>-3.8079999999999998</v>
      </c>
      <c r="G328" s="39">
        <f>VLOOKUP(N328,Currecny_M!$A$1:$P$10,2,FALSE)</f>
        <v>54</v>
      </c>
      <c r="H328" s="39">
        <f>MATCH(C328,Currecny_M!$A$1:$P$1,0)</f>
        <v>6</v>
      </c>
      <c r="I328" s="39">
        <f>VLOOKUP(N328,Currecny_M!$A$1:$P$10,MATCH(Database!C328,Currecny_M!$A$1:$P$1,0),FALSE)</f>
        <v>56.2</v>
      </c>
      <c r="J328" s="82">
        <f t="shared" si="16"/>
        <v>-214.00960000000001</v>
      </c>
      <c r="K328" s="39">
        <f>VLOOKUP('Cover page'!$B$6,Currecny_M!$A$1:$P$10,MATCH(Database!C328,Currecny_M!$A$1:$P$1,0),FALSE)</f>
        <v>1</v>
      </c>
      <c r="L328" s="82">
        <f t="shared" si="17"/>
        <v>-214.00960000000001</v>
      </c>
      <c r="M328" s="82">
        <f>((E328/$F$1)*VLOOKUP(N328,Currecny_M!$A$1:$P$10,MATCH(Database!C328,Currecny_M!$A$1:$P$1,0),FALSE))/VLOOKUP('Cover page'!$B$6,Currecny_M!$A$1:$P$10,MATCH(Database!C328,Currecny_M!$A$1:$P$1,0),FALSE)</f>
        <v>-214.00960000000001</v>
      </c>
      <c r="N328" s="6" t="str">
        <f>VLOOKUP(B328,Master!$A$2:$C$11,3,FALSE)</f>
        <v>CAD</v>
      </c>
      <c r="O328" s="6" t="str">
        <f>VLOOKUP(B328,Master!$A$2:$C$11,2,FALSE)</f>
        <v>America</v>
      </c>
      <c r="P328" s="6"/>
      <c r="Q328" s="39" t="str">
        <f>VLOOKUP(D328,GL_Master!$A$1:$D$80,2,FALSE)</f>
        <v>BS</v>
      </c>
      <c r="R328" s="39" t="str">
        <f>VLOOKUP(D328,GL_Master!$A$1:$D$80,3,FALSE)</f>
        <v>Long-term provisions</v>
      </c>
      <c r="S328" s="39" t="str">
        <f>VLOOKUP(D328,GL_Master!$A$1:$D$80,4,FALSE)</f>
        <v>Provision for gratuity</v>
      </c>
    </row>
    <row r="329" spans="1:19" x14ac:dyDescent="0.25">
      <c r="A329" s="39" t="s">
        <v>262</v>
      </c>
      <c r="B329" s="39" t="s">
        <v>249</v>
      </c>
      <c r="C329" s="7">
        <v>44044</v>
      </c>
      <c r="D329" s="39" t="s">
        <v>59</v>
      </c>
      <c r="E329" s="39">
        <v>-1534</v>
      </c>
      <c r="F329" s="82">
        <f t="shared" si="15"/>
        <v>-1.534</v>
      </c>
      <c r="G329" s="39">
        <f>VLOOKUP(N329,Currecny_M!$A$1:$P$10,2,FALSE)</f>
        <v>54</v>
      </c>
      <c r="H329" s="39">
        <f>MATCH(C329,Currecny_M!$A$1:$P$1,0)</f>
        <v>6</v>
      </c>
      <c r="I329" s="39">
        <f>VLOOKUP(N329,Currecny_M!$A$1:$P$10,MATCH(Database!C329,Currecny_M!$A$1:$P$1,0),FALSE)</f>
        <v>56.2</v>
      </c>
      <c r="J329" s="82">
        <f t="shared" si="16"/>
        <v>-86.210800000000006</v>
      </c>
      <c r="K329" s="39">
        <f>VLOOKUP('Cover page'!$B$6,Currecny_M!$A$1:$P$10,MATCH(Database!C329,Currecny_M!$A$1:$P$1,0),FALSE)</f>
        <v>1</v>
      </c>
      <c r="L329" s="82">
        <f t="shared" si="17"/>
        <v>-86.210800000000006</v>
      </c>
      <c r="M329" s="82">
        <f>((E329/$F$1)*VLOOKUP(N329,Currecny_M!$A$1:$P$10,MATCH(Database!C329,Currecny_M!$A$1:$P$1,0),FALSE))/VLOOKUP('Cover page'!$B$6,Currecny_M!$A$1:$P$10,MATCH(Database!C329,Currecny_M!$A$1:$P$1,0),FALSE)</f>
        <v>-86.210800000000006</v>
      </c>
      <c r="N329" s="6" t="str">
        <f>VLOOKUP(B329,Master!$A$2:$C$11,3,FALSE)</f>
        <v>CAD</v>
      </c>
      <c r="O329" s="6" t="str">
        <f>VLOOKUP(B329,Master!$A$2:$C$11,2,FALSE)</f>
        <v>America</v>
      </c>
      <c r="P329" s="6"/>
      <c r="Q329" s="39" t="str">
        <f>VLOOKUP(D329,GL_Master!$A$1:$D$80,2,FALSE)</f>
        <v>BS</v>
      </c>
      <c r="R329" s="39" t="str">
        <f>VLOOKUP(D329,GL_Master!$A$1:$D$80,3,FALSE)</f>
        <v>Long-term provisions</v>
      </c>
      <c r="S329" s="39" t="str">
        <f>VLOOKUP(D329,GL_Master!$A$1:$D$80,4,FALSE)</f>
        <v>Provision for leave encashment</v>
      </c>
    </row>
    <row r="330" spans="1:19" x14ac:dyDescent="0.25">
      <c r="A330" s="39" t="s">
        <v>262</v>
      </c>
      <c r="B330" s="39" t="s">
        <v>249</v>
      </c>
      <c r="C330" s="7">
        <v>44044</v>
      </c>
      <c r="D330" s="39" t="s">
        <v>60</v>
      </c>
      <c r="E330" s="39">
        <v>-423</v>
      </c>
      <c r="F330" s="82">
        <f t="shared" si="15"/>
        <v>-0.42299999999999999</v>
      </c>
      <c r="G330" s="39">
        <f>VLOOKUP(N330,Currecny_M!$A$1:$P$10,2,FALSE)</f>
        <v>54</v>
      </c>
      <c r="H330" s="39">
        <f>MATCH(C330,Currecny_M!$A$1:$P$1,0)</f>
        <v>6</v>
      </c>
      <c r="I330" s="39">
        <f>VLOOKUP(N330,Currecny_M!$A$1:$P$10,MATCH(Database!C330,Currecny_M!$A$1:$P$1,0),FALSE)</f>
        <v>56.2</v>
      </c>
      <c r="J330" s="82">
        <f t="shared" si="16"/>
        <v>-23.772600000000001</v>
      </c>
      <c r="K330" s="39">
        <f>VLOOKUP('Cover page'!$B$6,Currecny_M!$A$1:$P$10,MATCH(Database!C330,Currecny_M!$A$1:$P$1,0),FALSE)</f>
        <v>1</v>
      </c>
      <c r="L330" s="82">
        <f t="shared" si="17"/>
        <v>-23.772600000000001</v>
      </c>
      <c r="M330" s="82">
        <f>((E330/$F$1)*VLOOKUP(N330,Currecny_M!$A$1:$P$10,MATCH(Database!C330,Currecny_M!$A$1:$P$1,0),FALSE))/VLOOKUP('Cover page'!$B$6,Currecny_M!$A$1:$P$10,MATCH(Database!C330,Currecny_M!$A$1:$P$1,0),FALSE)</f>
        <v>-23.772600000000001</v>
      </c>
      <c r="N330" s="6" t="str">
        <f>VLOOKUP(B330,Master!$A$2:$C$11,3,FALSE)</f>
        <v>CAD</v>
      </c>
      <c r="O330" s="6" t="str">
        <f>VLOOKUP(B330,Master!$A$2:$C$11,2,FALSE)</f>
        <v>America</v>
      </c>
      <c r="P330" s="6"/>
      <c r="Q330" s="39" t="str">
        <f>VLOOKUP(D330,GL_Master!$A$1:$D$80,2,FALSE)</f>
        <v>BS</v>
      </c>
      <c r="R330" s="39" t="str">
        <f>VLOOKUP(D330,GL_Master!$A$1:$D$80,3,FALSE)</f>
        <v>Trade Payables</v>
      </c>
      <c r="S330" s="39" t="str">
        <f>VLOOKUP(D330,GL_Master!$A$1:$D$80,4,FALSE)</f>
        <v>Trade payable</v>
      </c>
    </row>
    <row r="331" spans="1:19" x14ac:dyDescent="0.25">
      <c r="A331" s="39" t="s">
        <v>262</v>
      </c>
      <c r="B331" s="39" t="s">
        <v>249</v>
      </c>
      <c r="C331" s="7">
        <v>44044</v>
      </c>
      <c r="D331" s="39" t="s">
        <v>61</v>
      </c>
      <c r="E331" s="39">
        <v>-4486</v>
      </c>
      <c r="F331" s="82">
        <f t="shared" si="15"/>
        <v>-4.4859999999999998</v>
      </c>
      <c r="G331" s="39">
        <f>VLOOKUP(N331,Currecny_M!$A$1:$P$10,2,FALSE)</f>
        <v>54</v>
      </c>
      <c r="H331" s="39">
        <f>MATCH(C331,Currecny_M!$A$1:$P$1,0)</f>
        <v>6</v>
      </c>
      <c r="I331" s="39">
        <f>VLOOKUP(N331,Currecny_M!$A$1:$P$10,MATCH(Database!C331,Currecny_M!$A$1:$P$1,0),FALSE)</f>
        <v>56.2</v>
      </c>
      <c r="J331" s="82">
        <f t="shared" si="16"/>
        <v>-252.11320000000001</v>
      </c>
      <c r="K331" s="39">
        <f>VLOOKUP('Cover page'!$B$6,Currecny_M!$A$1:$P$10,MATCH(Database!C331,Currecny_M!$A$1:$P$1,0),FALSE)</f>
        <v>1</v>
      </c>
      <c r="L331" s="82">
        <f t="shared" si="17"/>
        <v>-252.11320000000001</v>
      </c>
      <c r="M331" s="82">
        <f>((E331/$F$1)*VLOOKUP(N331,Currecny_M!$A$1:$P$10,MATCH(Database!C331,Currecny_M!$A$1:$P$1,0),FALSE))/VLOOKUP('Cover page'!$B$6,Currecny_M!$A$1:$P$10,MATCH(Database!C331,Currecny_M!$A$1:$P$1,0),FALSE)</f>
        <v>-252.11320000000001</v>
      </c>
      <c r="N331" s="6" t="str">
        <f>VLOOKUP(B331,Master!$A$2:$C$11,3,FALSE)</f>
        <v>CAD</v>
      </c>
      <c r="O331" s="6" t="str">
        <f>VLOOKUP(B331,Master!$A$2:$C$11,2,FALSE)</f>
        <v>America</v>
      </c>
      <c r="P331" s="6"/>
      <c r="Q331" s="39" t="str">
        <f>VLOOKUP(D331,GL_Master!$A$1:$D$80,2,FALSE)</f>
        <v>BS</v>
      </c>
      <c r="R331" s="39" t="str">
        <f>VLOOKUP(D331,GL_Master!$A$1:$D$80,3,FALSE)</f>
        <v>Provisions</v>
      </c>
      <c r="S331" s="39" t="str">
        <f>VLOOKUP(D331,GL_Master!$A$1:$D$80,4,FALSE)</f>
        <v>Provision for doubtful assets</v>
      </c>
    </row>
    <row r="332" spans="1:19" x14ac:dyDescent="0.25">
      <c r="A332" s="39" t="s">
        <v>262</v>
      </c>
      <c r="B332" s="39" t="s">
        <v>249</v>
      </c>
      <c r="C332" s="7">
        <v>44044</v>
      </c>
      <c r="D332" s="39" t="s">
        <v>62</v>
      </c>
      <c r="E332" s="39">
        <v>-159</v>
      </c>
      <c r="F332" s="82">
        <f t="shared" si="15"/>
        <v>-0.159</v>
      </c>
      <c r="G332" s="39">
        <f>VLOOKUP(N332,Currecny_M!$A$1:$P$10,2,FALSE)</f>
        <v>54</v>
      </c>
      <c r="H332" s="39">
        <f>MATCH(C332,Currecny_M!$A$1:$P$1,0)</f>
        <v>6</v>
      </c>
      <c r="I332" s="39">
        <f>VLOOKUP(N332,Currecny_M!$A$1:$P$10,MATCH(Database!C332,Currecny_M!$A$1:$P$1,0),FALSE)</f>
        <v>56.2</v>
      </c>
      <c r="J332" s="82">
        <f t="shared" si="16"/>
        <v>-8.9358000000000004</v>
      </c>
      <c r="K332" s="39">
        <f>VLOOKUP('Cover page'!$B$6,Currecny_M!$A$1:$P$10,MATCH(Database!C332,Currecny_M!$A$1:$P$1,0),FALSE)</f>
        <v>1</v>
      </c>
      <c r="L332" s="82">
        <f t="shared" si="17"/>
        <v>-8.9358000000000004</v>
      </c>
      <c r="M332" s="82">
        <f>((E332/$F$1)*VLOOKUP(N332,Currecny_M!$A$1:$P$10,MATCH(Database!C332,Currecny_M!$A$1:$P$1,0),FALSE))/VLOOKUP('Cover page'!$B$6,Currecny_M!$A$1:$P$10,MATCH(Database!C332,Currecny_M!$A$1:$P$1,0),FALSE)</f>
        <v>-8.9358000000000004</v>
      </c>
      <c r="N332" s="6" t="str">
        <f>VLOOKUP(B332,Master!$A$2:$C$11,3,FALSE)</f>
        <v>CAD</v>
      </c>
      <c r="O332" s="6" t="str">
        <f>VLOOKUP(B332,Master!$A$2:$C$11,2,FALSE)</f>
        <v>America</v>
      </c>
      <c r="P332" s="6"/>
      <c r="Q332" s="39" t="str">
        <f>VLOOKUP(D332,GL_Master!$A$1:$D$80,2,FALSE)</f>
        <v>BS</v>
      </c>
      <c r="R332" s="39" t="str">
        <f>VLOOKUP(D332,GL_Master!$A$1:$D$80,3,FALSE)</f>
        <v>Provisions</v>
      </c>
      <c r="S332" s="39" t="str">
        <f>VLOOKUP(D332,GL_Master!$A$1:$D$80,4,FALSE)</f>
        <v>Provision for Insurance</v>
      </c>
    </row>
    <row r="333" spans="1:19" x14ac:dyDescent="0.25">
      <c r="A333" s="39" t="s">
        <v>262</v>
      </c>
      <c r="B333" s="39" t="s">
        <v>249</v>
      </c>
      <c r="C333" s="7">
        <v>44044</v>
      </c>
      <c r="D333" s="39" t="s">
        <v>63</v>
      </c>
      <c r="E333" s="39">
        <v>370</v>
      </c>
      <c r="F333" s="82">
        <f t="shared" si="15"/>
        <v>0.37</v>
      </c>
      <c r="G333" s="39">
        <f>VLOOKUP(N333,Currecny_M!$A$1:$P$10,2,FALSE)</f>
        <v>54</v>
      </c>
      <c r="H333" s="39">
        <f>MATCH(C333,Currecny_M!$A$1:$P$1,0)</f>
        <v>6</v>
      </c>
      <c r="I333" s="39">
        <f>VLOOKUP(N333,Currecny_M!$A$1:$P$10,MATCH(Database!C333,Currecny_M!$A$1:$P$1,0),FALSE)</f>
        <v>56.2</v>
      </c>
      <c r="J333" s="82">
        <f t="shared" si="16"/>
        <v>20.794</v>
      </c>
      <c r="K333" s="39">
        <f>VLOOKUP('Cover page'!$B$6,Currecny_M!$A$1:$P$10,MATCH(Database!C333,Currecny_M!$A$1:$P$1,0),FALSE)</f>
        <v>1</v>
      </c>
      <c r="L333" s="82">
        <f t="shared" si="17"/>
        <v>20.794</v>
      </c>
      <c r="M333" s="82">
        <f>((E333/$F$1)*VLOOKUP(N333,Currecny_M!$A$1:$P$10,MATCH(Database!C333,Currecny_M!$A$1:$P$1,0),FALSE))/VLOOKUP('Cover page'!$B$6,Currecny_M!$A$1:$P$10,MATCH(Database!C333,Currecny_M!$A$1:$P$1,0),FALSE)</f>
        <v>20.794</v>
      </c>
      <c r="N333" s="6" t="str">
        <f>VLOOKUP(B333,Master!$A$2:$C$11,3,FALSE)</f>
        <v>CAD</v>
      </c>
      <c r="O333" s="6" t="str">
        <f>VLOOKUP(B333,Master!$A$2:$C$11,2,FALSE)</f>
        <v>America</v>
      </c>
      <c r="P333" s="6"/>
      <c r="Q333" s="39" t="str">
        <f>VLOOKUP(D333,GL_Master!$A$1:$D$80,2,FALSE)</f>
        <v>BS</v>
      </c>
      <c r="R333" s="39" t="str">
        <f>VLOOKUP(D333,GL_Master!$A$1:$D$80,3,FALSE)</f>
        <v>Gross Block</v>
      </c>
      <c r="S333" s="39" t="str">
        <f>VLOOKUP(D333,GL_Master!$A$1:$D$80,4,FALSE)</f>
        <v>Tangible Fixed assets</v>
      </c>
    </row>
    <row r="334" spans="1:19" x14ac:dyDescent="0.25">
      <c r="A334" s="39" t="s">
        <v>262</v>
      </c>
      <c r="B334" s="39" t="s">
        <v>249</v>
      </c>
      <c r="C334" s="7">
        <v>44044</v>
      </c>
      <c r="D334" s="39" t="s">
        <v>64</v>
      </c>
      <c r="E334" s="39">
        <v>22872</v>
      </c>
      <c r="F334" s="82">
        <f t="shared" si="15"/>
        <v>22.872</v>
      </c>
      <c r="G334" s="39">
        <f>VLOOKUP(N334,Currecny_M!$A$1:$P$10,2,FALSE)</f>
        <v>54</v>
      </c>
      <c r="H334" s="39">
        <f>MATCH(C334,Currecny_M!$A$1:$P$1,0)</f>
        <v>6</v>
      </c>
      <c r="I334" s="39">
        <f>VLOOKUP(N334,Currecny_M!$A$1:$P$10,MATCH(Database!C334,Currecny_M!$A$1:$P$1,0),FALSE)</f>
        <v>56.2</v>
      </c>
      <c r="J334" s="82">
        <f t="shared" si="16"/>
        <v>1285.4064000000001</v>
      </c>
      <c r="K334" s="39">
        <f>VLOOKUP('Cover page'!$B$6,Currecny_M!$A$1:$P$10,MATCH(Database!C334,Currecny_M!$A$1:$P$1,0),FALSE)</f>
        <v>1</v>
      </c>
      <c r="L334" s="82">
        <f t="shared" si="17"/>
        <v>1285.4064000000001</v>
      </c>
      <c r="M334" s="82">
        <f>((E334/$F$1)*VLOOKUP(N334,Currecny_M!$A$1:$P$10,MATCH(Database!C334,Currecny_M!$A$1:$P$1,0),FALSE))/VLOOKUP('Cover page'!$B$6,Currecny_M!$A$1:$P$10,MATCH(Database!C334,Currecny_M!$A$1:$P$1,0),FALSE)</f>
        <v>1285.4064000000001</v>
      </c>
      <c r="N334" s="6" t="str">
        <f>VLOOKUP(B334,Master!$A$2:$C$11,3,FALSE)</f>
        <v>CAD</v>
      </c>
      <c r="O334" s="6" t="str">
        <f>VLOOKUP(B334,Master!$A$2:$C$11,2,FALSE)</f>
        <v>America</v>
      </c>
      <c r="P334" s="6"/>
      <c r="Q334" s="39" t="str">
        <f>VLOOKUP(D334,GL_Master!$A$1:$D$80,2,FALSE)</f>
        <v>BS</v>
      </c>
      <c r="R334" s="39" t="str">
        <f>VLOOKUP(D334,GL_Master!$A$1:$D$80,3,FALSE)</f>
        <v>Gross Block</v>
      </c>
      <c r="S334" s="39" t="str">
        <f>VLOOKUP(D334,GL_Master!$A$1:$D$80,4,FALSE)</f>
        <v>Tangible Fixed assets</v>
      </c>
    </row>
    <row r="335" spans="1:19" x14ac:dyDescent="0.25">
      <c r="A335" s="39" t="s">
        <v>262</v>
      </c>
      <c r="B335" s="39" t="s">
        <v>249</v>
      </c>
      <c r="C335" s="7">
        <v>44044</v>
      </c>
      <c r="D335" s="39" t="s">
        <v>65</v>
      </c>
      <c r="E335" s="39">
        <v>-13250</v>
      </c>
      <c r="F335" s="82">
        <f t="shared" si="15"/>
        <v>-13.25</v>
      </c>
      <c r="G335" s="39">
        <f>VLOOKUP(N335,Currecny_M!$A$1:$P$10,2,FALSE)</f>
        <v>54</v>
      </c>
      <c r="H335" s="39">
        <f>MATCH(C335,Currecny_M!$A$1:$P$1,0)</f>
        <v>6</v>
      </c>
      <c r="I335" s="39">
        <f>VLOOKUP(N335,Currecny_M!$A$1:$P$10,MATCH(Database!C335,Currecny_M!$A$1:$P$1,0),FALSE)</f>
        <v>56.2</v>
      </c>
      <c r="J335" s="82">
        <f t="shared" si="16"/>
        <v>-744.65000000000009</v>
      </c>
      <c r="K335" s="39">
        <f>VLOOKUP('Cover page'!$B$6,Currecny_M!$A$1:$P$10,MATCH(Database!C335,Currecny_M!$A$1:$P$1,0),FALSE)</f>
        <v>1</v>
      </c>
      <c r="L335" s="82">
        <f t="shared" si="17"/>
        <v>-744.65000000000009</v>
      </c>
      <c r="M335" s="82">
        <f>((E335/$F$1)*VLOOKUP(N335,Currecny_M!$A$1:$P$10,MATCH(Database!C335,Currecny_M!$A$1:$P$1,0),FALSE))/VLOOKUP('Cover page'!$B$6,Currecny_M!$A$1:$P$10,MATCH(Database!C335,Currecny_M!$A$1:$P$1,0),FALSE)</f>
        <v>-744.65000000000009</v>
      </c>
      <c r="N335" s="6" t="str">
        <f>VLOOKUP(B335,Master!$A$2:$C$11,3,FALSE)</f>
        <v>CAD</v>
      </c>
      <c r="O335" s="6" t="str">
        <f>VLOOKUP(B335,Master!$A$2:$C$11,2,FALSE)</f>
        <v>America</v>
      </c>
      <c r="P335" s="6"/>
      <c r="Q335" s="39" t="str">
        <f>VLOOKUP(D335,GL_Master!$A$1:$D$80,2,FALSE)</f>
        <v>BS</v>
      </c>
      <c r="R335" s="39" t="str">
        <f>VLOOKUP(D335,GL_Master!$A$1:$D$80,3,FALSE)</f>
        <v>Accumulated Depreciation</v>
      </c>
      <c r="S335" s="39" t="str">
        <f>VLOOKUP(D335,GL_Master!$A$1:$D$80,4,FALSE)</f>
        <v>Accumulated Depreciation</v>
      </c>
    </row>
    <row r="336" spans="1:19" x14ac:dyDescent="0.25">
      <c r="A336" s="39" t="s">
        <v>262</v>
      </c>
      <c r="B336" s="39" t="s">
        <v>249</v>
      </c>
      <c r="C336" s="7">
        <v>44044</v>
      </c>
      <c r="D336" s="39" t="s">
        <v>66</v>
      </c>
      <c r="E336" s="39">
        <v>11536</v>
      </c>
      <c r="F336" s="82">
        <f t="shared" si="15"/>
        <v>11.536</v>
      </c>
      <c r="G336" s="39">
        <f>VLOOKUP(N336,Currecny_M!$A$1:$P$10,2,FALSE)</f>
        <v>54</v>
      </c>
      <c r="H336" s="39">
        <f>MATCH(C336,Currecny_M!$A$1:$P$1,0)</f>
        <v>6</v>
      </c>
      <c r="I336" s="39">
        <f>VLOOKUP(N336,Currecny_M!$A$1:$P$10,MATCH(Database!C336,Currecny_M!$A$1:$P$1,0),FALSE)</f>
        <v>56.2</v>
      </c>
      <c r="J336" s="82">
        <f t="shared" si="16"/>
        <v>648.32320000000004</v>
      </c>
      <c r="K336" s="39">
        <f>VLOOKUP('Cover page'!$B$6,Currecny_M!$A$1:$P$10,MATCH(Database!C336,Currecny_M!$A$1:$P$1,0),FALSE)</f>
        <v>1</v>
      </c>
      <c r="L336" s="82">
        <f t="shared" si="17"/>
        <v>648.32320000000004</v>
      </c>
      <c r="M336" s="82">
        <f>((E336/$F$1)*VLOOKUP(N336,Currecny_M!$A$1:$P$10,MATCH(Database!C336,Currecny_M!$A$1:$P$1,0),FALSE))/VLOOKUP('Cover page'!$B$6,Currecny_M!$A$1:$P$10,MATCH(Database!C336,Currecny_M!$A$1:$P$1,0),FALSE)</f>
        <v>648.32320000000004</v>
      </c>
      <c r="N336" s="6" t="str">
        <f>VLOOKUP(B336,Master!$A$2:$C$11,3,FALSE)</f>
        <v>CAD</v>
      </c>
      <c r="O336" s="6" t="str">
        <f>VLOOKUP(B336,Master!$A$2:$C$11,2,FALSE)</f>
        <v>America</v>
      </c>
      <c r="P336" s="6"/>
      <c r="Q336" s="39" t="str">
        <f>VLOOKUP(D336,GL_Master!$A$1:$D$80,2,FALSE)</f>
        <v>BS</v>
      </c>
      <c r="R336" s="39" t="str">
        <f>VLOOKUP(D336,GL_Master!$A$1:$D$80,3,FALSE)</f>
        <v>Gross Block</v>
      </c>
      <c r="S336" s="39" t="str">
        <f>VLOOKUP(D336,GL_Master!$A$1:$D$80,4,FALSE)</f>
        <v>Tangible Fixed assets</v>
      </c>
    </row>
    <row r="337" spans="1:19" x14ac:dyDescent="0.25">
      <c r="A337" s="39" t="s">
        <v>262</v>
      </c>
      <c r="B337" s="39" t="s">
        <v>249</v>
      </c>
      <c r="C337" s="7">
        <v>44044</v>
      </c>
      <c r="D337" s="39" t="s">
        <v>67</v>
      </c>
      <c r="E337" s="39">
        <v>4137</v>
      </c>
      <c r="F337" s="82">
        <f t="shared" si="15"/>
        <v>4.1369999999999996</v>
      </c>
      <c r="G337" s="39">
        <f>VLOOKUP(N337,Currecny_M!$A$1:$P$10,2,FALSE)</f>
        <v>54</v>
      </c>
      <c r="H337" s="39">
        <f>MATCH(C337,Currecny_M!$A$1:$P$1,0)</f>
        <v>6</v>
      </c>
      <c r="I337" s="39">
        <f>VLOOKUP(N337,Currecny_M!$A$1:$P$10,MATCH(Database!C337,Currecny_M!$A$1:$P$1,0),FALSE)</f>
        <v>56.2</v>
      </c>
      <c r="J337" s="82">
        <f t="shared" si="16"/>
        <v>232.49939999999998</v>
      </c>
      <c r="K337" s="39">
        <f>VLOOKUP('Cover page'!$B$6,Currecny_M!$A$1:$P$10,MATCH(Database!C337,Currecny_M!$A$1:$P$1,0),FALSE)</f>
        <v>1</v>
      </c>
      <c r="L337" s="82">
        <f t="shared" si="17"/>
        <v>232.49939999999998</v>
      </c>
      <c r="M337" s="82">
        <f>((E337/$F$1)*VLOOKUP(N337,Currecny_M!$A$1:$P$10,MATCH(Database!C337,Currecny_M!$A$1:$P$1,0),FALSE))/VLOOKUP('Cover page'!$B$6,Currecny_M!$A$1:$P$10,MATCH(Database!C337,Currecny_M!$A$1:$P$1,0),FALSE)</f>
        <v>232.49939999999998</v>
      </c>
      <c r="N337" s="6" t="str">
        <f>VLOOKUP(B337,Master!$A$2:$C$11,3,FALSE)</f>
        <v>CAD</v>
      </c>
      <c r="O337" s="6" t="str">
        <f>VLOOKUP(B337,Master!$A$2:$C$11,2,FALSE)</f>
        <v>America</v>
      </c>
      <c r="P337" s="6"/>
      <c r="Q337" s="39" t="str">
        <f>VLOOKUP(D337,GL_Master!$A$1:$D$80,2,FALSE)</f>
        <v>BS</v>
      </c>
      <c r="R337" s="39" t="str">
        <f>VLOOKUP(D337,GL_Master!$A$1:$D$80,3,FALSE)</f>
        <v>Gross Block</v>
      </c>
      <c r="S337" s="39" t="str">
        <f>VLOOKUP(D337,GL_Master!$A$1:$D$80,4,FALSE)</f>
        <v>Tangible Fixed assets</v>
      </c>
    </row>
    <row r="338" spans="1:19" x14ac:dyDescent="0.25">
      <c r="A338" s="39" t="s">
        <v>262</v>
      </c>
      <c r="B338" s="39" t="s">
        <v>249</v>
      </c>
      <c r="C338" s="7">
        <v>44044</v>
      </c>
      <c r="D338" s="39" t="s">
        <v>68</v>
      </c>
      <c r="E338" s="39">
        <v>-3649</v>
      </c>
      <c r="F338" s="82">
        <f t="shared" si="15"/>
        <v>-3.649</v>
      </c>
      <c r="G338" s="39">
        <f>VLOOKUP(N338,Currecny_M!$A$1:$P$10,2,FALSE)</f>
        <v>54</v>
      </c>
      <c r="H338" s="39">
        <f>MATCH(C338,Currecny_M!$A$1:$P$1,0)</f>
        <v>6</v>
      </c>
      <c r="I338" s="39">
        <f>VLOOKUP(N338,Currecny_M!$A$1:$P$10,MATCH(Database!C338,Currecny_M!$A$1:$P$1,0),FALSE)</f>
        <v>56.2</v>
      </c>
      <c r="J338" s="82">
        <f t="shared" si="16"/>
        <v>-205.07380000000001</v>
      </c>
      <c r="K338" s="39">
        <f>VLOOKUP('Cover page'!$B$6,Currecny_M!$A$1:$P$10,MATCH(Database!C338,Currecny_M!$A$1:$P$1,0),FALSE)</f>
        <v>1</v>
      </c>
      <c r="L338" s="82">
        <f t="shared" si="17"/>
        <v>-205.07380000000001</v>
      </c>
      <c r="M338" s="82">
        <f>((E338/$F$1)*VLOOKUP(N338,Currecny_M!$A$1:$P$10,MATCH(Database!C338,Currecny_M!$A$1:$P$1,0),FALSE))/VLOOKUP('Cover page'!$B$6,Currecny_M!$A$1:$P$10,MATCH(Database!C338,Currecny_M!$A$1:$P$1,0),FALSE)</f>
        <v>-205.07380000000001</v>
      </c>
      <c r="N338" s="6" t="str">
        <f>VLOOKUP(B338,Master!$A$2:$C$11,3,FALSE)</f>
        <v>CAD</v>
      </c>
      <c r="O338" s="6" t="str">
        <f>VLOOKUP(B338,Master!$A$2:$C$11,2,FALSE)</f>
        <v>America</v>
      </c>
      <c r="P338" s="6"/>
      <c r="Q338" s="39" t="str">
        <f>VLOOKUP(D338,GL_Master!$A$1:$D$80,2,FALSE)</f>
        <v>BS</v>
      </c>
      <c r="R338" s="39" t="str">
        <f>VLOOKUP(D338,GL_Master!$A$1:$D$80,3,FALSE)</f>
        <v>Accumulated Depreciation</v>
      </c>
      <c r="S338" s="39" t="str">
        <f>VLOOKUP(D338,GL_Master!$A$1:$D$80,4,FALSE)</f>
        <v>Accumulated Depreciation</v>
      </c>
    </row>
    <row r="339" spans="1:19" x14ac:dyDescent="0.25">
      <c r="A339" s="39" t="s">
        <v>262</v>
      </c>
      <c r="B339" s="39" t="s">
        <v>249</v>
      </c>
      <c r="C339" s="7">
        <v>44044</v>
      </c>
      <c r="D339" s="39" t="s">
        <v>69</v>
      </c>
      <c r="E339" s="39">
        <v>7530</v>
      </c>
      <c r="F339" s="82">
        <f t="shared" si="15"/>
        <v>7.53</v>
      </c>
      <c r="G339" s="39">
        <f>VLOOKUP(N339,Currecny_M!$A$1:$P$10,2,FALSE)</f>
        <v>54</v>
      </c>
      <c r="H339" s="39">
        <f>MATCH(C339,Currecny_M!$A$1:$P$1,0)</f>
        <v>6</v>
      </c>
      <c r="I339" s="39">
        <f>VLOOKUP(N339,Currecny_M!$A$1:$P$10,MATCH(Database!C339,Currecny_M!$A$1:$P$1,0),FALSE)</f>
        <v>56.2</v>
      </c>
      <c r="J339" s="82">
        <f t="shared" si="16"/>
        <v>423.18600000000004</v>
      </c>
      <c r="K339" s="39">
        <f>VLOOKUP('Cover page'!$B$6,Currecny_M!$A$1:$P$10,MATCH(Database!C339,Currecny_M!$A$1:$P$1,0),FALSE)</f>
        <v>1</v>
      </c>
      <c r="L339" s="82">
        <f t="shared" si="17"/>
        <v>423.18600000000004</v>
      </c>
      <c r="M339" s="82">
        <f>((E339/$F$1)*VLOOKUP(N339,Currecny_M!$A$1:$P$10,MATCH(Database!C339,Currecny_M!$A$1:$P$1,0),FALSE))/VLOOKUP('Cover page'!$B$6,Currecny_M!$A$1:$P$10,MATCH(Database!C339,Currecny_M!$A$1:$P$1,0),FALSE)</f>
        <v>423.18600000000004</v>
      </c>
      <c r="N339" s="6" t="str">
        <f>VLOOKUP(B339,Master!$A$2:$C$11,3,FALSE)</f>
        <v>CAD</v>
      </c>
      <c r="O339" s="6" t="str">
        <f>VLOOKUP(B339,Master!$A$2:$C$11,2,FALSE)</f>
        <v>America</v>
      </c>
      <c r="P339" s="6"/>
      <c r="Q339" s="39" t="str">
        <f>VLOOKUP(D339,GL_Master!$A$1:$D$80,2,FALSE)</f>
        <v>BS</v>
      </c>
      <c r="R339" s="39" t="str">
        <f>VLOOKUP(D339,GL_Master!$A$1:$D$80,3,FALSE)</f>
        <v>Gross Block</v>
      </c>
      <c r="S339" s="39" t="str">
        <f>VLOOKUP(D339,GL_Master!$A$1:$D$80,4,FALSE)</f>
        <v>Tangible Fixed assets</v>
      </c>
    </row>
    <row r="340" spans="1:19" x14ac:dyDescent="0.25">
      <c r="A340" s="39" t="s">
        <v>262</v>
      </c>
      <c r="B340" s="39" t="s">
        <v>249</v>
      </c>
      <c r="C340" s="7">
        <v>44044</v>
      </c>
      <c r="D340" s="39" t="s">
        <v>70</v>
      </c>
      <c r="E340" s="39">
        <v>-275</v>
      </c>
      <c r="F340" s="82">
        <f t="shared" si="15"/>
        <v>-0.27500000000000002</v>
      </c>
      <c r="G340" s="39">
        <f>VLOOKUP(N340,Currecny_M!$A$1:$P$10,2,FALSE)</f>
        <v>54</v>
      </c>
      <c r="H340" s="39">
        <f>MATCH(C340,Currecny_M!$A$1:$P$1,0)</f>
        <v>6</v>
      </c>
      <c r="I340" s="39">
        <f>VLOOKUP(N340,Currecny_M!$A$1:$P$10,MATCH(Database!C340,Currecny_M!$A$1:$P$1,0),FALSE)</f>
        <v>56.2</v>
      </c>
      <c r="J340" s="82">
        <f t="shared" si="16"/>
        <v>-15.455000000000002</v>
      </c>
      <c r="K340" s="39">
        <f>VLOOKUP('Cover page'!$B$6,Currecny_M!$A$1:$P$10,MATCH(Database!C340,Currecny_M!$A$1:$P$1,0),FALSE)</f>
        <v>1</v>
      </c>
      <c r="L340" s="82">
        <f t="shared" si="17"/>
        <v>-15.455000000000002</v>
      </c>
      <c r="M340" s="82">
        <f>((E340/$F$1)*VLOOKUP(N340,Currecny_M!$A$1:$P$10,MATCH(Database!C340,Currecny_M!$A$1:$P$1,0),FALSE))/VLOOKUP('Cover page'!$B$6,Currecny_M!$A$1:$P$10,MATCH(Database!C340,Currecny_M!$A$1:$P$1,0),FALSE)</f>
        <v>-15.455000000000002</v>
      </c>
      <c r="N340" s="6" t="str">
        <f>VLOOKUP(B340,Master!$A$2:$C$11,3,FALSE)</f>
        <v>CAD</v>
      </c>
      <c r="O340" s="6" t="str">
        <f>VLOOKUP(B340,Master!$A$2:$C$11,2,FALSE)</f>
        <v>America</v>
      </c>
      <c r="P340" s="6"/>
      <c r="Q340" s="39" t="str">
        <f>VLOOKUP(D340,GL_Master!$A$1:$D$80,2,FALSE)</f>
        <v>BS</v>
      </c>
      <c r="R340" s="39" t="str">
        <f>VLOOKUP(D340,GL_Master!$A$1:$D$80,3,FALSE)</f>
        <v>Accumulated Depreciation</v>
      </c>
      <c r="S340" s="39" t="str">
        <f>VLOOKUP(D340,GL_Master!$A$1:$D$80,4,FALSE)</f>
        <v>Accumulated Depreciation</v>
      </c>
    </row>
    <row r="341" spans="1:19" x14ac:dyDescent="0.25">
      <c r="A341" s="39" t="s">
        <v>262</v>
      </c>
      <c r="B341" s="39" t="s">
        <v>249</v>
      </c>
      <c r="C341" s="7">
        <v>44044</v>
      </c>
      <c r="D341" s="39" t="s">
        <v>71</v>
      </c>
      <c r="E341" s="39">
        <v>13393</v>
      </c>
      <c r="F341" s="82">
        <f t="shared" si="15"/>
        <v>13.393000000000001</v>
      </c>
      <c r="G341" s="39">
        <f>VLOOKUP(N341,Currecny_M!$A$1:$P$10,2,FALSE)</f>
        <v>54</v>
      </c>
      <c r="H341" s="39">
        <f>MATCH(C341,Currecny_M!$A$1:$P$1,0)</f>
        <v>6</v>
      </c>
      <c r="I341" s="39">
        <f>VLOOKUP(N341,Currecny_M!$A$1:$P$10,MATCH(Database!C341,Currecny_M!$A$1:$P$1,0),FALSE)</f>
        <v>56.2</v>
      </c>
      <c r="J341" s="82">
        <f t="shared" si="16"/>
        <v>752.68660000000011</v>
      </c>
      <c r="K341" s="39">
        <f>VLOOKUP('Cover page'!$B$6,Currecny_M!$A$1:$P$10,MATCH(Database!C341,Currecny_M!$A$1:$P$1,0),FALSE)</f>
        <v>1</v>
      </c>
      <c r="L341" s="82">
        <f t="shared" si="17"/>
        <v>752.68660000000011</v>
      </c>
      <c r="M341" s="82">
        <f>((E341/$F$1)*VLOOKUP(N341,Currecny_M!$A$1:$P$10,MATCH(Database!C341,Currecny_M!$A$1:$P$1,0),FALSE))/VLOOKUP('Cover page'!$B$6,Currecny_M!$A$1:$P$10,MATCH(Database!C341,Currecny_M!$A$1:$P$1,0),FALSE)</f>
        <v>752.68660000000011</v>
      </c>
      <c r="N341" s="6" t="str">
        <f>VLOOKUP(B341,Master!$A$2:$C$11,3,FALSE)</f>
        <v>CAD</v>
      </c>
      <c r="O341" s="6" t="str">
        <f>VLOOKUP(B341,Master!$A$2:$C$11,2,FALSE)</f>
        <v>America</v>
      </c>
      <c r="P341" s="6"/>
      <c r="Q341" s="39" t="str">
        <f>VLOOKUP(D341,GL_Master!$A$1:$D$80,2,FALSE)</f>
        <v>BS</v>
      </c>
      <c r="R341" s="39" t="str">
        <f>VLOOKUP(D341,GL_Master!$A$1:$D$80,3,FALSE)</f>
        <v>Gross Block</v>
      </c>
      <c r="S341" s="39" t="str">
        <f>VLOOKUP(D341,GL_Master!$A$1:$D$80,4,FALSE)</f>
        <v>Tangible Fixed assets</v>
      </c>
    </row>
    <row r="342" spans="1:19" x14ac:dyDescent="0.25">
      <c r="A342" s="39" t="s">
        <v>262</v>
      </c>
      <c r="B342" s="39" t="s">
        <v>249</v>
      </c>
      <c r="C342" s="7">
        <v>44044</v>
      </c>
      <c r="D342" s="39" t="s">
        <v>72</v>
      </c>
      <c r="E342" s="39">
        <v>114</v>
      </c>
      <c r="F342" s="82">
        <f t="shared" si="15"/>
        <v>0.114</v>
      </c>
      <c r="G342" s="39">
        <f>VLOOKUP(N342,Currecny_M!$A$1:$P$10,2,FALSE)</f>
        <v>54</v>
      </c>
      <c r="H342" s="39">
        <f>MATCH(C342,Currecny_M!$A$1:$P$1,0)</f>
        <v>6</v>
      </c>
      <c r="I342" s="39">
        <f>VLOOKUP(N342,Currecny_M!$A$1:$P$10,MATCH(Database!C342,Currecny_M!$A$1:$P$1,0),FALSE)</f>
        <v>56.2</v>
      </c>
      <c r="J342" s="82">
        <f t="shared" si="16"/>
        <v>6.4068000000000005</v>
      </c>
      <c r="K342" s="39">
        <f>VLOOKUP('Cover page'!$B$6,Currecny_M!$A$1:$P$10,MATCH(Database!C342,Currecny_M!$A$1:$P$1,0),FALSE)</f>
        <v>1</v>
      </c>
      <c r="L342" s="82">
        <f t="shared" si="17"/>
        <v>6.4068000000000005</v>
      </c>
      <c r="M342" s="82">
        <f>((E342/$F$1)*VLOOKUP(N342,Currecny_M!$A$1:$P$10,MATCH(Database!C342,Currecny_M!$A$1:$P$1,0),FALSE))/VLOOKUP('Cover page'!$B$6,Currecny_M!$A$1:$P$10,MATCH(Database!C342,Currecny_M!$A$1:$P$1,0),FALSE)</f>
        <v>6.4068000000000005</v>
      </c>
      <c r="N342" s="6" t="str">
        <f>VLOOKUP(B342,Master!$A$2:$C$11,3,FALSE)</f>
        <v>CAD</v>
      </c>
      <c r="O342" s="6" t="str">
        <f>VLOOKUP(B342,Master!$A$2:$C$11,2,FALSE)</f>
        <v>America</v>
      </c>
      <c r="P342" s="6"/>
      <c r="Q342" s="39" t="str">
        <f>VLOOKUP(D342,GL_Master!$A$1:$D$80,2,FALSE)</f>
        <v>BS</v>
      </c>
      <c r="R342" s="39" t="str">
        <f>VLOOKUP(D342,GL_Master!$A$1:$D$80,3,FALSE)</f>
        <v>Gross Block</v>
      </c>
      <c r="S342" s="39" t="str">
        <f>VLOOKUP(D342,GL_Master!$A$1:$D$80,4,FALSE)</f>
        <v>Tangible Fixed assets</v>
      </c>
    </row>
    <row r="343" spans="1:19" x14ac:dyDescent="0.25">
      <c r="A343" s="39" t="s">
        <v>262</v>
      </c>
      <c r="B343" s="39" t="s">
        <v>249</v>
      </c>
      <c r="C343" s="7">
        <v>44044</v>
      </c>
      <c r="D343" s="39" t="s">
        <v>73</v>
      </c>
      <c r="E343" s="39">
        <v>54</v>
      </c>
      <c r="F343" s="82">
        <f t="shared" si="15"/>
        <v>5.3999999999999999E-2</v>
      </c>
      <c r="G343" s="39">
        <f>VLOOKUP(N343,Currecny_M!$A$1:$P$10,2,FALSE)</f>
        <v>54</v>
      </c>
      <c r="H343" s="39">
        <f>MATCH(C343,Currecny_M!$A$1:$P$1,0)</f>
        <v>6</v>
      </c>
      <c r="I343" s="39">
        <f>VLOOKUP(N343,Currecny_M!$A$1:$P$10,MATCH(Database!C343,Currecny_M!$A$1:$P$1,0),FALSE)</f>
        <v>56.2</v>
      </c>
      <c r="J343" s="82">
        <f t="shared" si="16"/>
        <v>3.0348000000000002</v>
      </c>
      <c r="K343" s="39">
        <f>VLOOKUP('Cover page'!$B$6,Currecny_M!$A$1:$P$10,MATCH(Database!C343,Currecny_M!$A$1:$P$1,0),FALSE)</f>
        <v>1</v>
      </c>
      <c r="L343" s="82">
        <f t="shared" si="17"/>
        <v>3.0348000000000002</v>
      </c>
      <c r="M343" s="82">
        <f>((E343/$F$1)*VLOOKUP(N343,Currecny_M!$A$1:$P$10,MATCH(Database!C343,Currecny_M!$A$1:$P$1,0),FALSE))/VLOOKUP('Cover page'!$B$6,Currecny_M!$A$1:$P$10,MATCH(Database!C343,Currecny_M!$A$1:$P$1,0),FALSE)</f>
        <v>3.0348000000000002</v>
      </c>
      <c r="N343" s="6" t="str">
        <f>VLOOKUP(B343,Master!$A$2:$C$11,3,FALSE)</f>
        <v>CAD</v>
      </c>
      <c r="O343" s="6" t="str">
        <f>VLOOKUP(B343,Master!$A$2:$C$11,2,FALSE)</f>
        <v>America</v>
      </c>
      <c r="P343" s="6"/>
      <c r="Q343" s="39" t="str">
        <f>VLOOKUP(D343,GL_Master!$A$1:$D$80,2,FALSE)</f>
        <v>BS</v>
      </c>
      <c r="R343" s="39" t="str">
        <f>VLOOKUP(D343,GL_Master!$A$1:$D$80,3,FALSE)</f>
        <v>Gross Block</v>
      </c>
      <c r="S343" s="39" t="str">
        <f>VLOOKUP(D343,GL_Master!$A$1:$D$80,4,FALSE)</f>
        <v>Tangible Fixed assets</v>
      </c>
    </row>
    <row r="344" spans="1:19" x14ac:dyDescent="0.25">
      <c r="A344" s="39" t="s">
        <v>262</v>
      </c>
      <c r="B344" s="39" t="s">
        <v>249</v>
      </c>
      <c r="C344" s="7">
        <v>44044</v>
      </c>
      <c r="D344" s="39" t="s">
        <v>74</v>
      </c>
      <c r="E344" s="39">
        <v>-13216</v>
      </c>
      <c r="F344" s="82">
        <f t="shared" si="15"/>
        <v>-13.215999999999999</v>
      </c>
      <c r="G344" s="39">
        <f>VLOOKUP(N344,Currecny_M!$A$1:$P$10,2,FALSE)</f>
        <v>54</v>
      </c>
      <c r="H344" s="39">
        <f>MATCH(C344,Currecny_M!$A$1:$P$1,0)</f>
        <v>6</v>
      </c>
      <c r="I344" s="39">
        <f>VLOOKUP(N344,Currecny_M!$A$1:$P$10,MATCH(Database!C344,Currecny_M!$A$1:$P$1,0),FALSE)</f>
        <v>56.2</v>
      </c>
      <c r="J344" s="82">
        <f t="shared" si="16"/>
        <v>-742.73919999999998</v>
      </c>
      <c r="K344" s="39">
        <f>VLOOKUP('Cover page'!$B$6,Currecny_M!$A$1:$P$10,MATCH(Database!C344,Currecny_M!$A$1:$P$1,0),FALSE)</f>
        <v>1</v>
      </c>
      <c r="L344" s="82">
        <f t="shared" si="17"/>
        <v>-742.73919999999998</v>
      </c>
      <c r="M344" s="82">
        <f>((E344/$F$1)*VLOOKUP(N344,Currecny_M!$A$1:$P$10,MATCH(Database!C344,Currecny_M!$A$1:$P$1,0),FALSE))/VLOOKUP('Cover page'!$B$6,Currecny_M!$A$1:$P$10,MATCH(Database!C344,Currecny_M!$A$1:$P$1,0),FALSE)</f>
        <v>-742.73919999999998</v>
      </c>
      <c r="N344" s="6" t="str">
        <f>VLOOKUP(B344,Master!$A$2:$C$11,3,FALSE)</f>
        <v>CAD</v>
      </c>
      <c r="O344" s="6" t="str">
        <f>VLOOKUP(B344,Master!$A$2:$C$11,2,FALSE)</f>
        <v>America</v>
      </c>
      <c r="P344" s="6"/>
      <c r="Q344" s="39" t="str">
        <f>VLOOKUP(D344,GL_Master!$A$1:$D$80,2,FALSE)</f>
        <v>BS</v>
      </c>
      <c r="R344" s="39" t="str">
        <f>VLOOKUP(D344,GL_Master!$A$1:$D$80,3,FALSE)</f>
        <v>Accumulated Depreciation</v>
      </c>
      <c r="S344" s="39" t="str">
        <f>VLOOKUP(D344,GL_Master!$A$1:$D$80,4,FALSE)</f>
        <v>Accumulated Depreciation</v>
      </c>
    </row>
    <row r="345" spans="1:19" x14ac:dyDescent="0.25">
      <c r="A345" s="39" t="s">
        <v>262</v>
      </c>
      <c r="B345" s="39" t="s">
        <v>249</v>
      </c>
      <c r="C345" s="7">
        <v>44044</v>
      </c>
      <c r="D345" s="39" t="s">
        <v>21</v>
      </c>
      <c r="E345" s="39">
        <v>1110</v>
      </c>
      <c r="F345" s="82">
        <f t="shared" si="15"/>
        <v>1.1100000000000001</v>
      </c>
      <c r="G345" s="39">
        <f>VLOOKUP(N345,Currecny_M!$A$1:$P$10,2,FALSE)</f>
        <v>54</v>
      </c>
      <c r="H345" s="39">
        <f>MATCH(C345,Currecny_M!$A$1:$P$1,0)</f>
        <v>6</v>
      </c>
      <c r="I345" s="39">
        <f>VLOOKUP(N345,Currecny_M!$A$1:$P$10,MATCH(Database!C345,Currecny_M!$A$1:$P$1,0),FALSE)</f>
        <v>56.2</v>
      </c>
      <c r="J345" s="82">
        <f t="shared" si="16"/>
        <v>62.382000000000012</v>
      </c>
      <c r="K345" s="39">
        <f>VLOOKUP('Cover page'!$B$6,Currecny_M!$A$1:$P$10,MATCH(Database!C345,Currecny_M!$A$1:$P$1,0),FALSE)</f>
        <v>1</v>
      </c>
      <c r="L345" s="82">
        <f t="shared" si="17"/>
        <v>62.382000000000012</v>
      </c>
      <c r="M345" s="82">
        <f>((E345/$F$1)*VLOOKUP(N345,Currecny_M!$A$1:$P$10,MATCH(Database!C345,Currecny_M!$A$1:$P$1,0),FALSE))/VLOOKUP('Cover page'!$B$6,Currecny_M!$A$1:$P$10,MATCH(Database!C345,Currecny_M!$A$1:$P$1,0),FALSE)</f>
        <v>62.382000000000012</v>
      </c>
      <c r="N345" s="6" t="str">
        <f>VLOOKUP(B345,Master!$A$2:$C$11,3,FALSE)</f>
        <v>CAD</v>
      </c>
      <c r="O345" s="6" t="str">
        <f>VLOOKUP(B345,Master!$A$2:$C$11,2,FALSE)</f>
        <v>America</v>
      </c>
      <c r="P345" s="6"/>
      <c r="Q345" s="39" t="str">
        <f>VLOOKUP(D345,GL_Master!$A$1:$D$80,2,FALSE)</f>
        <v>BS</v>
      </c>
      <c r="R345" s="39" t="str">
        <f>VLOOKUP(D345,GL_Master!$A$1:$D$80,3,FALSE)</f>
        <v>Gross Block</v>
      </c>
      <c r="S345" s="39" t="str">
        <f>VLOOKUP(D345,GL_Master!$A$1:$D$80,4,FALSE)</f>
        <v>Tangible Fixed assets</v>
      </c>
    </row>
    <row r="346" spans="1:19" x14ac:dyDescent="0.25">
      <c r="A346" s="39" t="s">
        <v>262</v>
      </c>
      <c r="B346" s="39" t="s">
        <v>249</v>
      </c>
      <c r="C346" s="7">
        <v>44044</v>
      </c>
      <c r="D346" s="39" t="s">
        <v>27</v>
      </c>
      <c r="E346" s="39">
        <v>2427</v>
      </c>
      <c r="F346" s="82">
        <f t="shared" si="15"/>
        <v>2.427</v>
      </c>
      <c r="G346" s="39">
        <f>VLOOKUP(N346,Currecny_M!$A$1:$P$10,2,FALSE)</f>
        <v>54</v>
      </c>
      <c r="H346" s="39">
        <f>MATCH(C346,Currecny_M!$A$1:$P$1,0)</f>
        <v>6</v>
      </c>
      <c r="I346" s="39">
        <f>VLOOKUP(N346,Currecny_M!$A$1:$P$10,MATCH(Database!C346,Currecny_M!$A$1:$P$1,0),FALSE)</f>
        <v>56.2</v>
      </c>
      <c r="J346" s="82">
        <f t="shared" si="16"/>
        <v>136.3974</v>
      </c>
      <c r="K346" s="39">
        <f>VLOOKUP('Cover page'!$B$6,Currecny_M!$A$1:$P$10,MATCH(Database!C346,Currecny_M!$A$1:$P$1,0),FALSE)</f>
        <v>1</v>
      </c>
      <c r="L346" s="82">
        <f t="shared" si="17"/>
        <v>136.3974</v>
      </c>
      <c r="M346" s="82">
        <f>((E346/$F$1)*VLOOKUP(N346,Currecny_M!$A$1:$P$10,MATCH(Database!C346,Currecny_M!$A$1:$P$1,0),FALSE))/VLOOKUP('Cover page'!$B$6,Currecny_M!$A$1:$P$10,MATCH(Database!C346,Currecny_M!$A$1:$P$1,0),FALSE)</f>
        <v>136.3974</v>
      </c>
      <c r="N346" s="6" t="str">
        <f>VLOOKUP(B346,Master!$A$2:$C$11,3,FALSE)</f>
        <v>CAD</v>
      </c>
      <c r="O346" s="6" t="str">
        <f>VLOOKUP(B346,Master!$A$2:$C$11,2,FALSE)</f>
        <v>America</v>
      </c>
      <c r="P346" s="6"/>
      <c r="Q346" s="39" t="str">
        <f>VLOOKUP(D346,GL_Master!$A$1:$D$80,2,FALSE)</f>
        <v>BS</v>
      </c>
      <c r="R346" s="39" t="str">
        <f>VLOOKUP(D346,GL_Master!$A$1:$D$80,3,FALSE)</f>
        <v>Gross Block</v>
      </c>
      <c r="S346" s="39" t="str">
        <f>VLOOKUP(D346,GL_Master!$A$1:$D$80,4,FALSE)</f>
        <v>Tangible Fixed assets</v>
      </c>
    </row>
    <row r="347" spans="1:19" x14ac:dyDescent="0.25">
      <c r="A347" s="39" t="s">
        <v>262</v>
      </c>
      <c r="B347" s="39" t="s">
        <v>249</v>
      </c>
      <c r="C347" s="7">
        <v>44044</v>
      </c>
      <c r="D347" s="39" t="s">
        <v>75</v>
      </c>
      <c r="E347" s="39">
        <v>-54</v>
      </c>
      <c r="F347" s="82">
        <f t="shared" si="15"/>
        <v>-5.3999999999999999E-2</v>
      </c>
      <c r="G347" s="39">
        <f>VLOOKUP(N347,Currecny_M!$A$1:$P$10,2,FALSE)</f>
        <v>54</v>
      </c>
      <c r="H347" s="39">
        <f>MATCH(C347,Currecny_M!$A$1:$P$1,0)</f>
        <v>6</v>
      </c>
      <c r="I347" s="39">
        <f>VLOOKUP(N347,Currecny_M!$A$1:$P$10,MATCH(Database!C347,Currecny_M!$A$1:$P$1,0),FALSE)</f>
        <v>56.2</v>
      </c>
      <c r="J347" s="82">
        <f t="shared" si="16"/>
        <v>-3.0348000000000002</v>
      </c>
      <c r="K347" s="39">
        <f>VLOOKUP('Cover page'!$B$6,Currecny_M!$A$1:$P$10,MATCH(Database!C347,Currecny_M!$A$1:$P$1,0),FALSE)</f>
        <v>1</v>
      </c>
      <c r="L347" s="82">
        <f t="shared" si="17"/>
        <v>-3.0348000000000002</v>
      </c>
      <c r="M347" s="82">
        <f>((E347/$F$1)*VLOOKUP(N347,Currecny_M!$A$1:$P$10,MATCH(Database!C347,Currecny_M!$A$1:$P$1,0),FALSE))/VLOOKUP('Cover page'!$B$6,Currecny_M!$A$1:$P$10,MATCH(Database!C347,Currecny_M!$A$1:$P$1,0),FALSE)</f>
        <v>-3.0348000000000002</v>
      </c>
      <c r="N347" s="6" t="str">
        <f>VLOOKUP(B347,Master!$A$2:$C$11,3,FALSE)</f>
        <v>CAD</v>
      </c>
      <c r="O347" s="6" t="str">
        <f>VLOOKUP(B347,Master!$A$2:$C$11,2,FALSE)</f>
        <v>America</v>
      </c>
      <c r="P347" s="6"/>
      <c r="Q347" s="39" t="str">
        <f>VLOOKUP(D347,GL_Master!$A$1:$D$80,2,FALSE)</f>
        <v>BS</v>
      </c>
      <c r="R347" s="39" t="str">
        <f>VLOOKUP(D347,GL_Master!$A$1:$D$80,3,FALSE)</f>
        <v>Gross Block</v>
      </c>
      <c r="S347" s="39" t="str">
        <f>VLOOKUP(D347,GL_Master!$A$1:$D$80,4,FALSE)</f>
        <v>Tangible Fixed assets</v>
      </c>
    </row>
    <row r="348" spans="1:19" x14ac:dyDescent="0.25">
      <c r="A348" s="39" t="s">
        <v>262</v>
      </c>
      <c r="B348" s="39" t="s">
        <v>249</v>
      </c>
      <c r="C348" s="7">
        <v>44044</v>
      </c>
      <c r="D348" s="39" t="s">
        <v>76</v>
      </c>
      <c r="E348" s="39">
        <v>1374</v>
      </c>
      <c r="F348" s="82">
        <f t="shared" si="15"/>
        <v>1.3740000000000001</v>
      </c>
      <c r="G348" s="39">
        <f>VLOOKUP(N348,Currecny_M!$A$1:$P$10,2,FALSE)</f>
        <v>54</v>
      </c>
      <c r="H348" s="39">
        <f>MATCH(C348,Currecny_M!$A$1:$P$1,0)</f>
        <v>6</v>
      </c>
      <c r="I348" s="39">
        <f>VLOOKUP(N348,Currecny_M!$A$1:$P$10,MATCH(Database!C348,Currecny_M!$A$1:$P$1,0),FALSE)</f>
        <v>56.2</v>
      </c>
      <c r="J348" s="82">
        <f t="shared" si="16"/>
        <v>77.218800000000016</v>
      </c>
      <c r="K348" s="39">
        <f>VLOOKUP('Cover page'!$B$6,Currecny_M!$A$1:$P$10,MATCH(Database!C348,Currecny_M!$A$1:$P$1,0),FALSE)</f>
        <v>1</v>
      </c>
      <c r="L348" s="82">
        <f t="shared" si="17"/>
        <v>77.218800000000016</v>
      </c>
      <c r="M348" s="82">
        <f>((E348/$F$1)*VLOOKUP(N348,Currecny_M!$A$1:$P$10,MATCH(Database!C348,Currecny_M!$A$1:$P$1,0),FALSE))/VLOOKUP('Cover page'!$B$6,Currecny_M!$A$1:$P$10,MATCH(Database!C348,Currecny_M!$A$1:$P$1,0),FALSE)</f>
        <v>77.218800000000016</v>
      </c>
      <c r="N348" s="6" t="str">
        <f>VLOOKUP(B348,Master!$A$2:$C$11,3,FALSE)</f>
        <v>CAD</v>
      </c>
      <c r="O348" s="6" t="str">
        <f>VLOOKUP(B348,Master!$A$2:$C$11,2,FALSE)</f>
        <v>America</v>
      </c>
      <c r="P348" s="6"/>
      <c r="Q348" s="39" t="str">
        <f>VLOOKUP(D348,GL_Master!$A$1:$D$80,2,FALSE)</f>
        <v>BS</v>
      </c>
      <c r="R348" s="39" t="str">
        <f>VLOOKUP(D348,GL_Master!$A$1:$D$80,3,FALSE)</f>
        <v>Inventories</v>
      </c>
      <c r="S348" s="39" t="str">
        <f>VLOOKUP(D348,GL_Master!$A$1:$D$80,4,FALSE)</f>
        <v>Inventory</v>
      </c>
    </row>
    <row r="349" spans="1:19" x14ac:dyDescent="0.25">
      <c r="A349" s="39" t="s">
        <v>262</v>
      </c>
      <c r="B349" s="39" t="s">
        <v>249</v>
      </c>
      <c r="C349" s="7">
        <v>44044</v>
      </c>
      <c r="D349" s="39" t="s">
        <v>77</v>
      </c>
      <c r="E349" s="39">
        <v>3593</v>
      </c>
      <c r="F349" s="82">
        <f t="shared" si="15"/>
        <v>3.593</v>
      </c>
      <c r="G349" s="39">
        <f>VLOOKUP(N349,Currecny_M!$A$1:$P$10,2,FALSE)</f>
        <v>54</v>
      </c>
      <c r="H349" s="39">
        <f>MATCH(C349,Currecny_M!$A$1:$P$1,0)</f>
        <v>6</v>
      </c>
      <c r="I349" s="39">
        <f>VLOOKUP(N349,Currecny_M!$A$1:$P$10,MATCH(Database!C349,Currecny_M!$A$1:$P$1,0),FALSE)</f>
        <v>56.2</v>
      </c>
      <c r="J349" s="82">
        <f t="shared" si="16"/>
        <v>201.92660000000001</v>
      </c>
      <c r="K349" s="39">
        <f>VLOOKUP('Cover page'!$B$6,Currecny_M!$A$1:$P$10,MATCH(Database!C349,Currecny_M!$A$1:$P$1,0),FALSE)</f>
        <v>1</v>
      </c>
      <c r="L349" s="82">
        <f t="shared" si="17"/>
        <v>201.92660000000001</v>
      </c>
      <c r="M349" s="82">
        <f>((E349/$F$1)*VLOOKUP(N349,Currecny_M!$A$1:$P$10,MATCH(Database!C349,Currecny_M!$A$1:$P$1,0),FALSE))/VLOOKUP('Cover page'!$B$6,Currecny_M!$A$1:$P$10,MATCH(Database!C349,Currecny_M!$A$1:$P$1,0),FALSE)</f>
        <v>201.92660000000001</v>
      </c>
      <c r="N349" s="6" t="str">
        <f>VLOOKUP(B349,Master!$A$2:$C$11,3,FALSE)</f>
        <v>CAD</v>
      </c>
      <c r="O349" s="6" t="str">
        <f>VLOOKUP(B349,Master!$A$2:$C$11,2,FALSE)</f>
        <v>America</v>
      </c>
      <c r="P349" s="6"/>
      <c r="Q349" s="39" t="str">
        <f>VLOOKUP(D349,GL_Master!$A$1:$D$80,2,FALSE)</f>
        <v>BS</v>
      </c>
      <c r="R349" s="39" t="str">
        <f>VLOOKUP(D349,GL_Master!$A$1:$D$80,3,FALSE)</f>
        <v>Inventories</v>
      </c>
      <c r="S349" s="39" t="str">
        <f>VLOOKUP(D349,GL_Master!$A$1:$D$80,4,FALSE)</f>
        <v>Inventory</v>
      </c>
    </row>
    <row r="350" spans="1:19" x14ac:dyDescent="0.25">
      <c r="A350" s="39" t="s">
        <v>262</v>
      </c>
      <c r="B350" s="39" t="s">
        <v>249</v>
      </c>
      <c r="C350" s="7">
        <v>44044</v>
      </c>
      <c r="D350" s="39" t="s">
        <v>2</v>
      </c>
      <c r="E350" s="39">
        <v>336846</v>
      </c>
      <c r="F350" s="82">
        <f t="shared" si="15"/>
        <v>336.846</v>
      </c>
      <c r="G350" s="39">
        <f>VLOOKUP(N350,Currecny_M!$A$1:$P$10,2,FALSE)</f>
        <v>54</v>
      </c>
      <c r="H350" s="39">
        <f>MATCH(C350,Currecny_M!$A$1:$P$1,0)</f>
        <v>6</v>
      </c>
      <c r="I350" s="39">
        <f>VLOOKUP(N350,Currecny_M!$A$1:$P$10,MATCH(Database!C350,Currecny_M!$A$1:$P$1,0),FALSE)</f>
        <v>56.2</v>
      </c>
      <c r="J350" s="82">
        <f t="shared" si="16"/>
        <v>18930.745200000001</v>
      </c>
      <c r="K350" s="39">
        <f>VLOOKUP('Cover page'!$B$6,Currecny_M!$A$1:$P$10,MATCH(Database!C350,Currecny_M!$A$1:$P$1,0),FALSE)</f>
        <v>1</v>
      </c>
      <c r="L350" s="82">
        <f t="shared" si="17"/>
        <v>18930.745200000001</v>
      </c>
      <c r="M350" s="82">
        <f>((E350/$F$1)*VLOOKUP(N350,Currecny_M!$A$1:$P$10,MATCH(Database!C350,Currecny_M!$A$1:$P$1,0),FALSE))/VLOOKUP('Cover page'!$B$6,Currecny_M!$A$1:$P$10,MATCH(Database!C350,Currecny_M!$A$1:$P$1,0),FALSE)</f>
        <v>18930.745200000001</v>
      </c>
      <c r="N350" s="6" t="str">
        <f>VLOOKUP(B350,Master!$A$2:$C$11,3,FALSE)</f>
        <v>CAD</v>
      </c>
      <c r="O350" s="6" t="str">
        <f>VLOOKUP(B350,Master!$A$2:$C$11,2,FALSE)</f>
        <v>America</v>
      </c>
      <c r="P350" s="6"/>
      <c r="Q350" s="39" t="str">
        <f>VLOOKUP(D350,GL_Master!$A$1:$D$80,2,FALSE)</f>
        <v>BS</v>
      </c>
      <c r="R350" s="39" t="str">
        <f>VLOOKUP(D350,GL_Master!$A$1:$D$80,3,FALSE)</f>
        <v>Trade receivables</v>
      </c>
      <c r="S350" s="39" t="str">
        <f>VLOOKUP(D350,GL_Master!$A$1:$D$80,4,FALSE)</f>
        <v>Unsecured, considered good</v>
      </c>
    </row>
    <row r="351" spans="1:19" x14ac:dyDescent="0.25">
      <c r="A351" s="39" t="s">
        <v>262</v>
      </c>
      <c r="B351" s="39" t="s">
        <v>249</v>
      </c>
      <c r="C351" s="7">
        <v>44044</v>
      </c>
      <c r="D351" s="39" t="s">
        <v>78</v>
      </c>
      <c r="E351" s="39">
        <v>53</v>
      </c>
      <c r="F351" s="82">
        <f t="shared" si="15"/>
        <v>5.2999999999999999E-2</v>
      </c>
      <c r="G351" s="39">
        <f>VLOOKUP(N351,Currecny_M!$A$1:$P$10,2,FALSE)</f>
        <v>54</v>
      </c>
      <c r="H351" s="39">
        <f>MATCH(C351,Currecny_M!$A$1:$P$1,0)</f>
        <v>6</v>
      </c>
      <c r="I351" s="39">
        <f>VLOOKUP(N351,Currecny_M!$A$1:$P$10,MATCH(Database!C351,Currecny_M!$A$1:$P$1,0),FALSE)</f>
        <v>56.2</v>
      </c>
      <c r="J351" s="82">
        <f t="shared" si="16"/>
        <v>2.9786000000000001</v>
      </c>
      <c r="K351" s="39">
        <f>VLOOKUP('Cover page'!$B$6,Currecny_M!$A$1:$P$10,MATCH(Database!C351,Currecny_M!$A$1:$P$1,0),FALSE)</f>
        <v>1</v>
      </c>
      <c r="L351" s="82">
        <f t="shared" si="17"/>
        <v>2.9786000000000001</v>
      </c>
      <c r="M351" s="82">
        <f>((E351/$F$1)*VLOOKUP(N351,Currecny_M!$A$1:$P$10,MATCH(Database!C351,Currecny_M!$A$1:$P$1,0),FALSE))/VLOOKUP('Cover page'!$B$6,Currecny_M!$A$1:$P$10,MATCH(Database!C351,Currecny_M!$A$1:$P$1,0),FALSE)</f>
        <v>2.9786000000000001</v>
      </c>
      <c r="N351" s="6" t="str">
        <f>VLOOKUP(B351,Master!$A$2:$C$11,3,FALSE)</f>
        <v>CAD</v>
      </c>
      <c r="O351" s="6" t="str">
        <f>VLOOKUP(B351,Master!$A$2:$C$11,2,FALSE)</f>
        <v>America</v>
      </c>
      <c r="P351" s="6"/>
      <c r="Q351" s="39" t="str">
        <f>VLOOKUP(D351,GL_Master!$A$1:$D$80,2,FALSE)</f>
        <v>BS</v>
      </c>
      <c r="R351" s="39" t="str">
        <f>VLOOKUP(D351,GL_Master!$A$1:$D$80,3,FALSE)</f>
        <v>Cash &amp; Bank Balances</v>
      </c>
      <c r="S351" s="39" t="str">
        <f>VLOOKUP(D351,GL_Master!$A$1:$D$80,4,FALSE)</f>
        <v>Cash In hand</v>
      </c>
    </row>
    <row r="352" spans="1:19" x14ac:dyDescent="0.25">
      <c r="A352" s="39" t="s">
        <v>262</v>
      </c>
      <c r="B352" s="39" t="s">
        <v>249</v>
      </c>
      <c r="C352" s="7">
        <v>44044</v>
      </c>
      <c r="D352" s="39" t="s">
        <v>79</v>
      </c>
      <c r="E352" s="39">
        <v>-14130</v>
      </c>
      <c r="F352" s="82">
        <f t="shared" si="15"/>
        <v>-14.13</v>
      </c>
      <c r="G352" s="39">
        <f>VLOOKUP(N352,Currecny_M!$A$1:$P$10,2,FALSE)</f>
        <v>54</v>
      </c>
      <c r="H352" s="39">
        <f>MATCH(C352,Currecny_M!$A$1:$P$1,0)</f>
        <v>6</v>
      </c>
      <c r="I352" s="39">
        <f>VLOOKUP(N352,Currecny_M!$A$1:$P$10,MATCH(Database!C352,Currecny_M!$A$1:$P$1,0),FALSE)</f>
        <v>56.2</v>
      </c>
      <c r="J352" s="82">
        <f t="shared" si="16"/>
        <v>-794.10600000000011</v>
      </c>
      <c r="K352" s="39">
        <f>VLOOKUP('Cover page'!$B$6,Currecny_M!$A$1:$P$10,MATCH(Database!C352,Currecny_M!$A$1:$P$1,0),FALSE)</f>
        <v>1</v>
      </c>
      <c r="L352" s="82">
        <f t="shared" si="17"/>
        <v>-794.10600000000011</v>
      </c>
      <c r="M352" s="82">
        <f>((E352/$F$1)*VLOOKUP(N352,Currecny_M!$A$1:$P$10,MATCH(Database!C352,Currecny_M!$A$1:$P$1,0),FALSE))/VLOOKUP('Cover page'!$B$6,Currecny_M!$A$1:$P$10,MATCH(Database!C352,Currecny_M!$A$1:$P$1,0),FALSE)</f>
        <v>-794.10600000000011</v>
      </c>
      <c r="N352" s="6" t="str">
        <f>VLOOKUP(B352,Master!$A$2:$C$11,3,FALSE)</f>
        <v>CAD</v>
      </c>
      <c r="O352" s="6" t="str">
        <f>VLOOKUP(B352,Master!$A$2:$C$11,2,FALSE)</f>
        <v>America</v>
      </c>
      <c r="P352" s="6"/>
      <c r="Q352" s="39" t="str">
        <f>VLOOKUP(D352,GL_Master!$A$1:$D$80,2,FALSE)</f>
        <v>BS</v>
      </c>
      <c r="R352" s="39" t="str">
        <f>VLOOKUP(D352,GL_Master!$A$1:$D$80,3,FALSE)</f>
        <v>Loan Fund</v>
      </c>
      <c r="S352" s="39" t="str">
        <f>VLOOKUP(D352,GL_Master!$A$1:$D$80,4,FALSE)</f>
        <v>Term Loan</v>
      </c>
    </row>
    <row r="353" spans="1:19" x14ac:dyDescent="0.25">
      <c r="A353" s="39" t="s">
        <v>262</v>
      </c>
      <c r="B353" s="39" t="s">
        <v>249</v>
      </c>
      <c r="C353" s="7">
        <v>44044</v>
      </c>
      <c r="D353" s="39" t="s">
        <v>80</v>
      </c>
      <c r="E353" s="39">
        <v>370</v>
      </c>
      <c r="F353" s="82">
        <f t="shared" si="15"/>
        <v>0.37</v>
      </c>
      <c r="G353" s="39">
        <f>VLOOKUP(N353,Currecny_M!$A$1:$P$10,2,FALSE)</f>
        <v>54</v>
      </c>
      <c r="H353" s="39">
        <f>MATCH(C353,Currecny_M!$A$1:$P$1,0)</f>
        <v>6</v>
      </c>
      <c r="I353" s="39">
        <f>VLOOKUP(N353,Currecny_M!$A$1:$P$10,MATCH(Database!C353,Currecny_M!$A$1:$P$1,0),FALSE)</f>
        <v>56.2</v>
      </c>
      <c r="J353" s="82">
        <f t="shared" si="16"/>
        <v>20.794</v>
      </c>
      <c r="K353" s="39">
        <f>VLOOKUP('Cover page'!$B$6,Currecny_M!$A$1:$P$10,MATCH(Database!C353,Currecny_M!$A$1:$P$1,0),FALSE)</f>
        <v>1</v>
      </c>
      <c r="L353" s="82">
        <f t="shared" si="17"/>
        <v>20.794</v>
      </c>
      <c r="M353" s="82">
        <f>((E353/$F$1)*VLOOKUP(N353,Currecny_M!$A$1:$P$10,MATCH(Database!C353,Currecny_M!$A$1:$P$1,0),FALSE))/VLOOKUP('Cover page'!$B$6,Currecny_M!$A$1:$P$10,MATCH(Database!C353,Currecny_M!$A$1:$P$1,0),FALSE)</f>
        <v>20.794</v>
      </c>
      <c r="N353" s="6" t="str">
        <f>VLOOKUP(B353,Master!$A$2:$C$11,3,FALSE)</f>
        <v>CAD</v>
      </c>
      <c r="O353" s="6" t="str">
        <f>VLOOKUP(B353,Master!$A$2:$C$11,2,FALSE)</f>
        <v>America</v>
      </c>
      <c r="P353" s="6"/>
      <c r="Q353" s="39" t="str">
        <f>VLOOKUP(D353,GL_Master!$A$1:$D$80,2,FALSE)</f>
        <v>BS</v>
      </c>
      <c r="R353" s="39" t="str">
        <f>VLOOKUP(D353,GL_Master!$A$1:$D$80,3,FALSE)</f>
        <v>Cash &amp; Bank Balances</v>
      </c>
      <c r="S353" s="39" t="str">
        <f>VLOOKUP(D353,GL_Master!$A$1:$D$80,4,FALSE)</f>
        <v xml:space="preserve">      On Current Accounts</v>
      </c>
    </row>
    <row r="354" spans="1:19" x14ac:dyDescent="0.25">
      <c r="A354" s="39" t="s">
        <v>262</v>
      </c>
      <c r="B354" s="39" t="s">
        <v>249</v>
      </c>
      <c r="C354" s="7">
        <v>44044</v>
      </c>
      <c r="D354" s="39" t="s">
        <v>81</v>
      </c>
      <c r="E354" s="39">
        <v>27179</v>
      </c>
      <c r="F354" s="82">
        <f t="shared" si="15"/>
        <v>27.178999999999998</v>
      </c>
      <c r="G354" s="39">
        <f>VLOOKUP(N354,Currecny_M!$A$1:$P$10,2,FALSE)</f>
        <v>54</v>
      </c>
      <c r="H354" s="39">
        <f>MATCH(C354,Currecny_M!$A$1:$P$1,0)</f>
        <v>6</v>
      </c>
      <c r="I354" s="39">
        <f>VLOOKUP(N354,Currecny_M!$A$1:$P$10,MATCH(Database!C354,Currecny_M!$A$1:$P$1,0),FALSE)</f>
        <v>56.2</v>
      </c>
      <c r="J354" s="82">
        <f t="shared" si="16"/>
        <v>1527.4598000000001</v>
      </c>
      <c r="K354" s="39">
        <f>VLOOKUP('Cover page'!$B$6,Currecny_M!$A$1:$P$10,MATCH(Database!C354,Currecny_M!$A$1:$P$1,0),FALSE)</f>
        <v>1</v>
      </c>
      <c r="L354" s="82">
        <f t="shared" si="17"/>
        <v>1527.4598000000001</v>
      </c>
      <c r="M354" s="82">
        <f>((E354/$F$1)*VLOOKUP(N354,Currecny_M!$A$1:$P$10,MATCH(Database!C354,Currecny_M!$A$1:$P$1,0),FALSE))/VLOOKUP('Cover page'!$B$6,Currecny_M!$A$1:$P$10,MATCH(Database!C354,Currecny_M!$A$1:$P$1,0),FALSE)</f>
        <v>1527.4598000000001</v>
      </c>
      <c r="N354" s="6" t="str">
        <f>VLOOKUP(B354,Master!$A$2:$C$11,3,FALSE)</f>
        <v>CAD</v>
      </c>
      <c r="O354" s="6" t="str">
        <f>VLOOKUP(B354,Master!$A$2:$C$11,2,FALSE)</f>
        <v>America</v>
      </c>
      <c r="P354" s="6"/>
      <c r="Q354" s="39" t="str">
        <f>VLOOKUP(D354,GL_Master!$A$1:$D$80,2,FALSE)</f>
        <v>BS</v>
      </c>
      <c r="R354" s="39" t="str">
        <f>VLOOKUP(D354,GL_Master!$A$1:$D$80,3,FALSE)</f>
        <v>Other Current Assets</v>
      </c>
      <c r="S354" s="39" t="str">
        <f>VLOOKUP(D354,GL_Master!$A$1:$D$80,4,FALSE)</f>
        <v>Advance tax recoverable (net of provision )</v>
      </c>
    </row>
    <row r="355" spans="1:19" x14ac:dyDescent="0.25">
      <c r="A355" s="39" t="s">
        <v>262</v>
      </c>
      <c r="B355" s="39" t="s">
        <v>249</v>
      </c>
      <c r="C355" s="7">
        <v>44044</v>
      </c>
      <c r="D355" s="39" t="s">
        <v>19</v>
      </c>
      <c r="E355" s="39">
        <v>267</v>
      </c>
      <c r="F355" s="82">
        <f t="shared" si="15"/>
        <v>0.26700000000000002</v>
      </c>
      <c r="G355" s="39">
        <f>VLOOKUP(N355,Currecny_M!$A$1:$P$10,2,FALSE)</f>
        <v>54</v>
      </c>
      <c r="H355" s="39">
        <f>MATCH(C355,Currecny_M!$A$1:$P$1,0)</f>
        <v>6</v>
      </c>
      <c r="I355" s="39">
        <f>VLOOKUP(N355,Currecny_M!$A$1:$P$10,MATCH(Database!C355,Currecny_M!$A$1:$P$1,0),FALSE)</f>
        <v>56.2</v>
      </c>
      <c r="J355" s="82">
        <f t="shared" si="16"/>
        <v>15.005400000000002</v>
      </c>
      <c r="K355" s="39">
        <f>VLOOKUP('Cover page'!$B$6,Currecny_M!$A$1:$P$10,MATCH(Database!C355,Currecny_M!$A$1:$P$1,0),FALSE)</f>
        <v>1</v>
      </c>
      <c r="L355" s="82">
        <f t="shared" si="17"/>
        <v>15.005400000000002</v>
      </c>
      <c r="M355" s="82">
        <f>((E355/$F$1)*VLOOKUP(N355,Currecny_M!$A$1:$P$10,MATCH(Database!C355,Currecny_M!$A$1:$P$1,0),FALSE))/VLOOKUP('Cover page'!$B$6,Currecny_M!$A$1:$P$10,MATCH(Database!C355,Currecny_M!$A$1:$P$1,0),FALSE)</f>
        <v>15.005400000000002</v>
      </c>
      <c r="N355" s="6" t="str">
        <f>VLOOKUP(B355,Master!$A$2:$C$11,3,FALSE)</f>
        <v>CAD</v>
      </c>
      <c r="O355" s="6" t="str">
        <f>VLOOKUP(B355,Master!$A$2:$C$11,2,FALSE)</f>
        <v>America</v>
      </c>
      <c r="P355" s="6"/>
      <c r="Q355" s="39" t="str">
        <f>VLOOKUP(D355,GL_Master!$A$1:$D$80,2,FALSE)</f>
        <v>BS</v>
      </c>
      <c r="R355" s="39" t="str">
        <f>VLOOKUP(D355,GL_Master!$A$1:$D$80,3,FALSE)</f>
        <v>Short-term loan and advances</v>
      </c>
      <c r="S355" s="39" t="str">
        <f>VLOOKUP(D355,GL_Master!$A$1:$D$80,4,FALSE)</f>
        <v>Prepaid expenses</v>
      </c>
    </row>
    <row r="356" spans="1:19" x14ac:dyDescent="0.25">
      <c r="A356" s="39" t="s">
        <v>262</v>
      </c>
      <c r="B356" s="39" t="s">
        <v>249</v>
      </c>
      <c r="C356" s="7">
        <v>44044</v>
      </c>
      <c r="D356" s="39" t="s">
        <v>82</v>
      </c>
      <c r="E356" s="39">
        <v>2856</v>
      </c>
      <c r="F356" s="82">
        <f t="shared" si="15"/>
        <v>2.8559999999999999</v>
      </c>
      <c r="G356" s="39">
        <f>VLOOKUP(N356,Currecny_M!$A$1:$P$10,2,FALSE)</f>
        <v>54</v>
      </c>
      <c r="H356" s="39">
        <f>MATCH(C356,Currecny_M!$A$1:$P$1,0)</f>
        <v>6</v>
      </c>
      <c r="I356" s="39">
        <f>VLOOKUP(N356,Currecny_M!$A$1:$P$10,MATCH(Database!C356,Currecny_M!$A$1:$P$1,0),FALSE)</f>
        <v>56.2</v>
      </c>
      <c r="J356" s="82">
        <f t="shared" si="16"/>
        <v>160.50720000000001</v>
      </c>
      <c r="K356" s="39">
        <f>VLOOKUP('Cover page'!$B$6,Currecny_M!$A$1:$P$10,MATCH(Database!C356,Currecny_M!$A$1:$P$1,0),FALSE)</f>
        <v>1</v>
      </c>
      <c r="L356" s="82">
        <f t="shared" si="17"/>
        <v>160.50720000000001</v>
      </c>
      <c r="M356" s="82">
        <f>((E356/$F$1)*VLOOKUP(N356,Currecny_M!$A$1:$P$10,MATCH(Database!C356,Currecny_M!$A$1:$P$1,0),FALSE))/VLOOKUP('Cover page'!$B$6,Currecny_M!$A$1:$P$10,MATCH(Database!C356,Currecny_M!$A$1:$P$1,0),FALSE)</f>
        <v>160.50720000000001</v>
      </c>
      <c r="N356" s="6" t="str">
        <f>VLOOKUP(B356,Master!$A$2:$C$11,3,FALSE)</f>
        <v>CAD</v>
      </c>
      <c r="O356" s="6" t="str">
        <f>VLOOKUP(B356,Master!$A$2:$C$11,2,FALSE)</f>
        <v>America</v>
      </c>
      <c r="P356" s="6"/>
      <c r="Q356" s="39" t="str">
        <f>VLOOKUP(D356,GL_Master!$A$1:$D$80,2,FALSE)</f>
        <v>BS</v>
      </c>
      <c r="R356" s="39" t="str">
        <f>VLOOKUP(D356,GL_Master!$A$1:$D$80,3,FALSE)</f>
        <v>Short-term loan and advances</v>
      </c>
      <c r="S356" s="39" t="str">
        <f>VLOOKUP(D356,GL_Master!$A$1:$D$80,4,FALSE)</f>
        <v>Advance to vendor/employees</v>
      </c>
    </row>
    <row r="357" spans="1:19" x14ac:dyDescent="0.25">
      <c r="A357" s="39" t="s">
        <v>262</v>
      </c>
      <c r="B357" s="39" t="s">
        <v>249</v>
      </c>
      <c r="C357" s="7">
        <v>44044</v>
      </c>
      <c r="D357" s="39" t="s">
        <v>83</v>
      </c>
      <c r="E357" s="39">
        <v>1997</v>
      </c>
      <c r="F357" s="82">
        <f t="shared" si="15"/>
        <v>1.9970000000000001</v>
      </c>
      <c r="G357" s="39">
        <f>VLOOKUP(N357,Currecny_M!$A$1:$P$10,2,FALSE)</f>
        <v>54</v>
      </c>
      <c r="H357" s="39">
        <f>MATCH(C357,Currecny_M!$A$1:$P$1,0)</f>
        <v>6</v>
      </c>
      <c r="I357" s="39">
        <f>VLOOKUP(N357,Currecny_M!$A$1:$P$10,MATCH(Database!C357,Currecny_M!$A$1:$P$1,0),FALSE)</f>
        <v>56.2</v>
      </c>
      <c r="J357" s="82">
        <f t="shared" si="16"/>
        <v>112.23140000000001</v>
      </c>
      <c r="K357" s="39">
        <f>VLOOKUP('Cover page'!$B$6,Currecny_M!$A$1:$P$10,MATCH(Database!C357,Currecny_M!$A$1:$P$1,0),FALSE)</f>
        <v>1</v>
      </c>
      <c r="L357" s="82">
        <f t="shared" si="17"/>
        <v>112.23140000000001</v>
      </c>
      <c r="M357" s="82">
        <f>((E357/$F$1)*VLOOKUP(N357,Currecny_M!$A$1:$P$10,MATCH(Database!C357,Currecny_M!$A$1:$P$1,0),FALSE))/VLOOKUP('Cover page'!$B$6,Currecny_M!$A$1:$P$10,MATCH(Database!C357,Currecny_M!$A$1:$P$1,0),FALSE)</f>
        <v>112.23140000000001</v>
      </c>
      <c r="N357" s="6" t="str">
        <f>VLOOKUP(B357,Master!$A$2:$C$11,3,FALSE)</f>
        <v>CAD</v>
      </c>
      <c r="O357" s="6" t="str">
        <f>VLOOKUP(B357,Master!$A$2:$C$11,2,FALSE)</f>
        <v>America</v>
      </c>
      <c r="P357" s="6"/>
      <c r="Q357" s="39" t="str">
        <f>VLOOKUP(D357,GL_Master!$A$1:$D$80,2,FALSE)</f>
        <v>BS</v>
      </c>
      <c r="R357" s="39" t="str">
        <f>VLOOKUP(D357,GL_Master!$A$1:$D$80,3,FALSE)</f>
        <v>Other Current Assets</v>
      </c>
      <c r="S357" s="39" t="str">
        <f>VLOOKUP(D357,GL_Master!$A$1:$D$80,4,FALSE)</f>
        <v>Security deposits ( Unsecured, considered good)</v>
      </c>
    </row>
    <row r="358" spans="1:19" x14ac:dyDescent="0.25">
      <c r="A358" s="39" t="s">
        <v>262</v>
      </c>
      <c r="B358" s="39" t="s">
        <v>249</v>
      </c>
      <c r="C358" s="7">
        <v>44044</v>
      </c>
      <c r="D358" s="39" t="s">
        <v>246</v>
      </c>
      <c r="E358" s="39">
        <v>-222993</v>
      </c>
      <c r="F358" s="82">
        <f t="shared" si="15"/>
        <v>-222.99299999999999</v>
      </c>
      <c r="G358" s="39">
        <f>VLOOKUP(N358,Currecny_M!$A$1:$P$10,2,FALSE)</f>
        <v>54</v>
      </c>
      <c r="H358" s="39">
        <f>MATCH(C358,Currecny_M!$A$1:$P$1,0)</f>
        <v>6</v>
      </c>
      <c r="I358" s="39">
        <f>VLOOKUP(N358,Currecny_M!$A$1:$P$10,MATCH(Database!C358,Currecny_M!$A$1:$P$1,0),FALSE)</f>
        <v>56.2</v>
      </c>
      <c r="J358" s="82">
        <f t="shared" si="16"/>
        <v>-12532.2066</v>
      </c>
      <c r="K358" s="39">
        <f>VLOOKUP('Cover page'!$B$6,Currecny_M!$A$1:$P$10,MATCH(Database!C358,Currecny_M!$A$1:$P$1,0),FALSE)</f>
        <v>1</v>
      </c>
      <c r="L358" s="82">
        <f t="shared" si="17"/>
        <v>-12532.2066</v>
      </c>
      <c r="M358" s="82">
        <f>((E358/$F$1)*VLOOKUP(N358,Currecny_M!$A$1:$P$10,MATCH(Database!C358,Currecny_M!$A$1:$P$1,0),FALSE))/VLOOKUP('Cover page'!$B$6,Currecny_M!$A$1:$P$10,MATCH(Database!C358,Currecny_M!$A$1:$P$1,0),FALSE)</f>
        <v>-12532.2066</v>
      </c>
      <c r="N358" s="6" t="str">
        <f>VLOOKUP(B358,Master!$A$2:$C$11,3,FALSE)</f>
        <v>CAD</v>
      </c>
      <c r="O358" s="6" t="str">
        <f>VLOOKUP(B358,Master!$A$2:$C$11,2,FALSE)</f>
        <v>America</v>
      </c>
      <c r="P358" s="6"/>
      <c r="Q358" s="39" t="str">
        <f>VLOOKUP(D358,GL_Master!$A$1:$D$80,2,FALSE)</f>
        <v>PL</v>
      </c>
      <c r="R358" s="39" t="str">
        <f>VLOOKUP(D358,GL_Master!$A$1:$D$80,3,FALSE)</f>
        <v>Revenue from Operations</v>
      </c>
      <c r="S358" s="39" t="str">
        <f>VLOOKUP(D358,GL_Master!$A$1:$D$80,4,FALSE)</f>
        <v>Contract revenue</v>
      </c>
    </row>
    <row r="359" spans="1:19" x14ac:dyDescent="0.25">
      <c r="A359" s="39" t="s">
        <v>262</v>
      </c>
      <c r="B359" s="39" t="s">
        <v>249</v>
      </c>
      <c r="C359" s="7">
        <v>44044</v>
      </c>
      <c r="D359" s="39" t="s">
        <v>134</v>
      </c>
      <c r="E359" s="39">
        <v>-1848</v>
      </c>
      <c r="F359" s="82">
        <f t="shared" si="15"/>
        <v>-1.8480000000000001</v>
      </c>
      <c r="G359" s="39">
        <f>VLOOKUP(N359,Currecny_M!$A$1:$P$10,2,FALSE)</f>
        <v>54</v>
      </c>
      <c r="H359" s="39">
        <f>MATCH(C359,Currecny_M!$A$1:$P$1,0)</f>
        <v>6</v>
      </c>
      <c r="I359" s="39">
        <f>VLOOKUP(N359,Currecny_M!$A$1:$P$10,MATCH(Database!C359,Currecny_M!$A$1:$P$1,0),FALSE)</f>
        <v>56.2</v>
      </c>
      <c r="J359" s="82">
        <f t="shared" si="16"/>
        <v>-103.85760000000001</v>
      </c>
      <c r="K359" s="39">
        <f>VLOOKUP('Cover page'!$B$6,Currecny_M!$A$1:$P$10,MATCH(Database!C359,Currecny_M!$A$1:$P$1,0),FALSE)</f>
        <v>1</v>
      </c>
      <c r="L359" s="82">
        <f t="shared" si="17"/>
        <v>-103.85760000000001</v>
      </c>
      <c r="M359" s="82">
        <f>((E359/$F$1)*VLOOKUP(N359,Currecny_M!$A$1:$P$10,MATCH(Database!C359,Currecny_M!$A$1:$P$1,0),FALSE))/VLOOKUP('Cover page'!$B$6,Currecny_M!$A$1:$P$10,MATCH(Database!C359,Currecny_M!$A$1:$P$1,0),FALSE)</f>
        <v>-103.85760000000001</v>
      </c>
      <c r="N359" s="6" t="str">
        <f>VLOOKUP(B359,Master!$A$2:$C$11,3,FALSE)</f>
        <v>CAD</v>
      </c>
      <c r="O359" s="6" t="str">
        <f>VLOOKUP(B359,Master!$A$2:$C$11,2,FALSE)</f>
        <v>America</v>
      </c>
      <c r="P359" s="6"/>
      <c r="Q359" s="39" t="str">
        <f>VLOOKUP(D359,GL_Master!$A$1:$D$80,2,FALSE)</f>
        <v>PL</v>
      </c>
      <c r="R359" s="39" t="str">
        <f>VLOOKUP(D359,GL_Master!$A$1:$D$80,3,FALSE)</f>
        <v>Other Income</v>
      </c>
      <c r="S359" s="39" t="str">
        <f>VLOOKUP(D359,GL_Master!$A$1:$D$80,4,FALSE)</f>
        <v>Other Income</v>
      </c>
    </row>
    <row r="360" spans="1:19" x14ac:dyDescent="0.25">
      <c r="A360" s="39" t="s">
        <v>262</v>
      </c>
      <c r="B360" s="39" t="s">
        <v>249</v>
      </c>
      <c r="C360" s="7">
        <v>44044</v>
      </c>
      <c r="D360" s="39" t="s">
        <v>86</v>
      </c>
      <c r="E360" s="39">
        <v>110</v>
      </c>
      <c r="F360" s="82">
        <f t="shared" si="15"/>
        <v>0.11</v>
      </c>
      <c r="G360" s="39">
        <f>VLOOKUP(N360,Currecny_M!$A$1:$P$10,2,FALSE)</f>
        <v>54</v>
      </c>
      <c r="H360" s="39">
        <f>MATCH(C360,Currecny_M!$A$1:$P$1,0)</f>
        <v>6</v>
      </c>
      <c r="I360" s="39">
        <f>VLOOKUP(N360,Currecny_M!$A$1:$P$10,MATCH(Database!C360,Currecny_M!$A$1:$P$1,0),FALSE)</f>
        <v>56.2</v>
      </c>
      <c r="J360" s="82">
        <f t="shared" si="16"/>
        <v>6.1820000000000004</v>
      </c>
      <c r="K360" s="39">
        <f>VLOOKUP('Cover page'!$B$6,Currecny_M!$A$1:$P$10,MATCH(Database!C360,Currecny_M!$A$1:$P$1,0),FALSE)</f>
        <v>1</v>
      </c>
      <c r="L360" s="82">
        <f t="shared" si="17"/>
        <v>6.1820000000000004</v>
      </c>
      <c r="M360" s="82">
        <f>((E360/$F$1)*VLOOKUP(N360,Currecny_M!$A$1:$P$10,MATCH(Database!C360,Currecny_M!$A$1:$P$1,0),FALSE))/VLOOKUP('Cover page'!$B$6,Currecny_M!$A$1:$P$10,MATCH(Database!C360,Currecny_M!$A$1:$P$1,0),FALSE)</f>
        <v>6.1820000000000004</v>
      </c>
      <c r="N360" s="6" t="str">
        <f>VLOOKUP(B360,Master!$A$2:$C$11,3,FALSE)</f>
        <v>CAD</v>
      </c>
      <c r="O360" s="6" t="str">
        <f>VLOOKUP(B360,Master!$A$2:$C$11,2,FALSE)</f>
        <v>America</v>
      </c>
      <c r="P360" s="6"/>
      <c r="Q360" s="39" t="str">
        <f>VLOOKUP(D360,GL_Master!$A$1:$D$80,2,FALSE)</f>
        <v>PL</v>
      </c>
      <c r="R360" s="39" t="str">
        <f>VLOOKUP(D360,GL_Master!$A$1:$D$80,3,FALSE)</f>
        <v>COGS</v>
      </c>
      <c r="S360" s="39" t="str">
        <f>VLOOKUP(D360,GL_Master!$A$1:$D$80,4,FALSE)</f>
        <v>Purchase of other traded goods</v>
      </c>
    </row>
    <row r="361" spans="1:19" x14ac:dyDescent="0.25">
      <c r="A361" s="39" t="s">
        <v>262</v>
      </c>
      <c r="B361" s="39" t="s">
        <v>249</v>
      </c>
      <c r="C361" s="7">
        <v>44044</v>
      </c>
      <c r="D361" s="39" t="s">
        <v>87</v>
      </c>
      <c r="E361" s="39">
        <v>55</v>
      </c>
      <c r="F361" s="82">
        <f t="shared" si="15"/>
        <v>5.5E-2</v>
      </c>
      <c r="G361" s="39">
        <f>VLOOKUP(N361,Currecny_M!$A$1:$P$10,2,FALSE)</f>
        <v>54</v>
      </c>
      <c r="H361" s="39">
        <f>MATCH(C361,Currecny_M!$A$1:$P$1,0)</f>
        <v>6</v>
      </c>
      <c r="I361" s="39">
        <f>VLOOKUP(N361,Currecny_M!$A$1:$P$10,MATCH(Database!C361,Currecny_M!$A$1:$P$1,0),FALSE)</f>
        <v>56.2</v>
      </c>
      <c r="J361" s="82">
        <f t="shared" si="16"/>
        <v>3.0910000000000002</v>
      </c>
      <c r="K361" s="39">
        <f>VLOOKUP('Cover page'!$B$6,Currecny_M!$A$1:$P$10,MATCH(Database!C361,Currecny_M!$A$1:$P$1,0),FALSE)</f>
        <v>1</v>
      </c>
      <c r="L361" s="82">
        <f t="shared" si="17"/>
        <v>3.0910000000000002</v>
      </c>
      <c r="M361" s="82">
        <f>((E361/$F$1)*VLOOKUP(N361,Currecny_M!$A$1:$P$10,MATCH(Database!C361,Currecny_M!$A$1:$P$1,0),FALSE))/VLOOKUP('Cover page'!$B$6,Currecny_M!$A$1:$P$10,MATCH(Database!C361,Currecny_M!$A$1:$P$1,0),FALSE)</f>
        <v>3.0910000000000002</v>
      </c>
      <c r="N361" s="6" t="str">
        <f>VLOOKUP(B361,Master!$A$2:$C$11,3,FALSE)</f>
        <v>CAD</v>
      </c>
      <c r="O361" s="6" t="str">
        <f>VLOOKUP(B361,Master!$A$2:$C$11,2,FALSE)</f>
        <v>America</v>
      </c>
      <c r="P361" s="6"/>
      <c r="Q361" s="39" t="str">
        <f>VLOOKUP(D361,GL_Master!$A$1:$D$80,2,FALSE)</f>
        <v>PL</v>
      </c>
      <c r="R361" s="39" t="str">
        <f>VLOOKUP(D361,GL_Master!$A$1:$D$80,3,FALSE)</f>
        <v>COGS</v>
      </c>
      <c r="S361" s="39" t="str">
        <f>VLOOKUP(D361,GL_Master!$A$1:$D$80,4,FALSE)</f>
        <v>Civil, Installation, Commissioning and Other miscellaneous expenses</v>
      </c>
    </row>
    <row r="362" spans="1:19" x14ac:dyDescent="0.25">
      <c r="A362" s="39" t="s">
        <v>262</v>
      </c>
      <c r="B362" s="39" t="s">
        <v>249</v>
      </c>
      <c r="C362" s="7">
        <v>44044</v>
      </c>
      <c r="D362" s="39" t="s">
        <v>88</v>
      </c>
      <c r="E362" s="39">
        <v>165</v>
      </c>
      <c r="F362" s="82">
        <f t="shared" si="15"/>
        <v>0.16500000000000001</v>
      </c>
      <c r="G362" s="39">
        <f>VLOOKUP(N362,Currecny_M!$A$1:$P$10,2,FALSE)</f>
        <v>54</v>
      </c>
      <c r="H362" s="39">
        <f>MATCH(C362,Currecny_M!$A$1:$P$1,0)</f>
        <v>6</v>
      </c>
      <c r="I362" s="39">
        <f>VLOOKUP(N362,Currecny_M!$A$1:$P$10,MATCH(Database!C362,Currecny_M!$A$1:$P$1,0),FALSE)</f>
        <v>56.2</v>
      </c>
      <c r="J362" s="82">
        <f t="shared" si="16"/>
        <v>9.2730000000000015</v>
      </c>
      <c r="K362" s="39">
        <f>VLOOKUP('Cover page'!$B$6,Currecny_M!$A$1:$P$10,MATCH(Database!C362,Currecny_M!$A$1:$P$1,0),FALSE)</f>
        <v>1</v>
      </c>
      <c r="L362" s="82">
        <f t="shared" si="17"/>
        <v>9.2730000000000015</v>
      </c>
      <c r="M362" s="82">
        <f>((E362/$F$1)*VLOOKUP(N362,Currecny_M!$A$1:$P$10,MATCH(Database!C362,Currecny_M!$A$1:$P$1,0),FALSE))/VLOOKUP('Cover page'!$B$6,Currecny_M!$A$1:$P$10,MATCH(Database!C362,Currecny_M!$A$1:$P$1,0),FALSE)</f>
        <v>9.2730000000000015</v>
      </c>
      <c r="N362" s="6" t="str">
        <f>VLOOKUP(B362,Master!$A$2:$C$11,3,FALSE)</f>
        <v>CAD</v>
      </c>
      <c r="O362" s="6" t="str">
        <f>VLOOKUP(B362,Master!$A$2:$C$11,2,FALSE)</f>
        <v>America</v>
      </c>
      <c r="P362" s="6"/>
      <c r="Q362" s="39" t="str">
        <f>VLOOKUP(D362,GL_Master!$A$1:$D$80,2,FALSE)</f>
        <v>PL</v>
      </c>
      <c r="R362" s="39" t="str">
        <f>VLOOKUP(D362,GL_Master!$A$1:$D$80,3,FALSE)</f>
        <v>COGS</v>
      </c>
      <c r="S362" s="39" t="str">
        <f>VLOOKUP(D362,GL_Master!$A$1:$D$80,4,FALSE)</f>
        <v>Civil, Installation, Commissioning and Other miscellaneous expenses</v>
      </c>
    </row>
    <row r="363" spans="1:19" x14ac:dyDescent="0.25">
      <c r="A363" s="39" t="s">
        <v>262</v>
      </c>
      <c r="B363" s="39" t="s">
        <v>249</v>
      </c>
      <c r="C363" s="7">
        <v>44044</v>
      </c>
      <c r="D363" s="39" t="s">
        <v>89</v>
      </c>
      <c r="E363" s="39">
        <v>330</v>
      </c>
      <c r="F363" s="82">
        <f t="shared" si="15"/>
        <v>0.33</v>
      </c>
      <c r="G363" s="39">
        <f>VLOOKUP(N363,Currecny_M!$A$1:$P$10,2,FALSE)</f>
        <v>54</v>
      </c>
      <c r="H363" s="39">
        <f>MATCH(C363,Currecny_M!$A$1:$P$1,0)</f>
        <v>6</v>
      </c>
      <c r="I363" s="39">
        <f>VLOOKUP(N363,Currecny_M!$A$1:$P$10,MATCH(Database!C363,Currecny_M!$A$1:$P$1,0),FALSE)</f>
        <v>56.2</v>
      </c>
      <c r="J363" s="82">
        <f t="shared" si="16"/>
        <v>18.546000000000003</v>
      </c>
      <c r="K363" s="39">
        <f>VLOOKUP('Cover page'!$B$6,Currecny_M!$A$1:$P$10,MATCH(Database!C363,Currecny_M!$A$1:$P$1,0),FALSE)</f>
        <v>1</v>
      </c>
      <c r="L363" s="82">
        <f t="shared" si="17"/>
        <v>18.546000000000003</v>
      </c>
      <c r="M363" s="82">
        <f>((E363/$F$1)*VLOOKUP(N363,Currecny_M!$A$1:$P$10,MATCH(Database!C363,Currecny_M!$A$1:$P$1,0),FALSE))/VLOOKUP('Cover page'!$B$6,Currecny_M!$A$1:$P$10,MATCH(Database!C363,Currecny_M!$A$1:$P$1,0),FALSE)</f>
        <v>18.546000000000003</v>
      </c>
      <c r="N363" s="6" t="str">
        <f>VLOOKUP(B363,Master!$A$2:$C$11,3,FALSE)</f>
        <v>CAD</v>
      </c>
      <c r="O363" s="6" t="str">
        <f>VLOOKUP(B363,Master!$A$2:$C$11,2,FALSE)</f>
        <v>America</v>
      </c>
      <c r="P363" s="6"/>
      <c r="Q363" s="39" t="str">
        <f>VLOOKUP(D363,GL_Master!$A$1:$D$80,2,FALSE)</f>
        <v>PL</v>
      </c>
      <c r="R363" s="39" t="str">
        <f>VLOOKUP(D363,GL_Master!$A$1:$D$80,3,FALSE)</f>
        <v>COGS</v>
      </c>
      <c r="S363" s="39" t="str">
        <f>VLOOKUP(D363,GL_Master!$A$1:$D$80,4,FALSE)</f>
        <v>project Expenses</v>
      </c>
    </row>
    <row r="364" spans="1:19" x14ac:dyDescent="0.25">
      <c r="A364" s="39" t="s">
        <v>262</v>
      </c>
      <c r="B364" s="39" t="s">
        <v>249</v>
      </c>
      <c r="C364" s="7">
        <v>44044</v>
      </c>
      <c r="D364" s="39" t="s">
        <v>90</v>
      </c>
      <c r="E364" s="39">
        <v>107</v>
      </c>
      <c r="F364" s="82">
        <f t="shared" si="15"/>
        <v>0.107</v>
      </c>
      <c r="G364" s="39">
        <f>VLOOKUP(N364,Currecny_M!$A$1:$P$10,2,FALSE)</f>
        <v>54</v>
      </c>
      <c r="H364" s="39">
        <f>MATCH(C364,Currecny_M!$A$1:$P$1,0)</f>
        <v>6</v>
      </c>
      <c r="I364" s="39">
        <f>VLOOKUP(N364,Currecny_M!$A$1:$P$10,MATCH(Database!C364,Currecny_M!$A$1:$P$1,0),FALSE)</f>
        <v>56.2</v>
      </c>
      <c r="J364" s="82">
        <f t="shared" si="16"/>
        <v>6.0133999999999999</v>
      </c>
      <c r="K364" s="39">
        <f>VLOOKUP('Cover page'!$B$6,Currecny_M!$A$1:$P$10,MATCH(Database!C364,Currecny_M!$A$1:$P$1,0),FALSE)</f>
        <v>1</v>
      </c>
      <c r="L364" s="82">
        <f t="shared" si="17"/>
        <v>6.0133999999999999</v>
      </c>
      <c r="M364" s="82">
        <f>((E364/$F$1)*VLOOKUP(N364,Currecny_M!$A$1:$P$10,MATCH(Database!C364,Currecny_M!$A$1:$P$1,0),FALSE))/VLOOKUP('Cover page'!$B$6,Currecny_M!$A$1:$P$10,MATCH(Database!C364,Currecny_M!$A$1:$P$1,0),FALSE)</f>
        <v>6.0133999999999999</v>
      </c>
      <c r="N364" s="6" t="str">
        <f>VLOOKUP(B364,Master!$A$2:$C$11,3,FALSE)</f>
        <v>CAD</v>
      </c>
      <c r="O364" s="6" t="str">
        <f>VLOOKUP(B364,Master!$A$2:$C$11,2,FALSE)</f>
        <v>America</v>
      </c>
      <c r="P364" s="6"/>
      <c r="Q364" s="39" t="str">
        <f>VLOOKUP(D364,GL_Master!$A$1:$D$80,2,FALSE)</f>
        <v>PL</v>
      </c>
      <c r="R364" s="39" t="str">
        <f>VLOOKUP(D364,GL_Master!$A$1:$D$80,3,FALSE)</f>
        <v>Office utility</v>
      </c>
      <c r="S364" s="39" t="str">
        <f>VLOOKUP(D364,GL_Master!$A$1:$D$80,4,FALSE)</f>
        <v>Electricity Expenses</v>
      </c>
    </row>
    <row r="365" spans="1:19" x14ac:dyDescent="0.25">
      <c r="A365" s="39" t="s">
        <v>262</v>
      </c>
      <c r="B365" s="39" t="s">
        <v>249</v>
      </c>
      <c r="C365" s="7">
        <v>44044</v>
      </c>
      <c r="D365" s="39" t="s">
        <v>91</v>
      </c>
      <c r="E365" s="39">
        <v>209</v>
      </c>
      <c r="F365" s="82">
        <f t="shared" si="15"/>
        <v>0.20899999999999999</v>
      </c>
      <c r="G365" s="39">
        <f>VLOOKUP(N365,Currecny_M!$A$1:$P$10,2,FALSE)</f>
        <v>54</v>
      </c>
      <c r="H365" s="39">
        <f>MATCH(C365,Currecny_M!$A$1:$P$1,0)</f>
        <v>6</v>
      </c>
      <c r="I365" s="39">
        <f>VLOOKUP(N365,Currecny_M!$A$1:$P$10,MATCH(Database!C365,Currecny_M!$A$1:$P$1,0),FALSE)</f>
        <v>56.2</v>
      </c>
      <c r="J365" s="82">
        <f t="shared" si="16"/>
        <v>11.745800000000001</v>
      </c>
      <c r="K365" s="39">
        <f>VLOOKUP('Cover page'!$B$6,Currecny_M!$A$1:$P$10,MATCH(Database!C365,Currecny_M!$A$1:$P$1,0),FALSE)</f>
        <v>1</v>
      </c>
      <c r="L365" s="82">
        <f t="shared" si="17"/>
        <v>11.745800000000001</v>
      </c>
      <c r="M365" s="82">
        <f>((E365/$F$1)*VLOOKUP(N365,Currecny_M!$A$1:$P$10,MATCH(Database!C365,Currecny_M!$A$1:$P$1,0),FALSE))/VLOOKUP('Cover page'!$B$6,Currecny_M!$A$1:$P$10,MATCH(Database!C365,Currecny_M!$A$1:$P$1,0),FALSE)</f>
        <v>11.745800000000001</v>
      </c>
      <c r="N365" s="6" t="str">
        <f>VLOOKUP(B365,Master!$A$2:$C$11,3,FALSE)</f>
        <v>CAD</v>
      </c>
      <c r="O365" s="6" t="str">
        <f>VLOOKUP(B365,Master!$A$2:$C$11,2,FALSE)</f>
        <v>America</v>
      </c>
      <c r="P365" s="6"/>
      <c r="Q365" s="39" t="str">
        <f>VLOOKUP(D365,GL_Master!$A$1:$D$80,2,FALSE)</f>
        <v>PL</v>
      </c>
      <c r="R365" s="39" t="str">
        <f>VLOOKUP(D365,GL_Master!$A$1:$D$80,3,FALSE)</f>
        <v>Misc. expenses</v>
      </c>
      <c r="S365" s="39" t="str">
        <f>VLOOKUP(D365,GL_Master!$A$1:$D$80,4,FALSE)</f>
        <v>Repair &amp; Maintenance</v>
      </c>
    </row>
    <row r="366" spans="1:19" x14ac:dyDescent="0.25">
      <c r="A366" s="39" t="s">
        <v>262</v>
      </c>
      <c r="B366" s="39" t="s">
        <v>249</v>
      </c>
      <c r="C366" s="7">
        <v>44044</v>
      </c>
      <c r="D366" s="39" t="s">
        <v>92</v>
      </c>
      <c r="E366" s="39">
        <v>165</v>
      </c>
      <c r="F366" s="82">
        <f t="shared" si="15"/>
        <v>0.16500000000000001</v>
      </c>
      <c r="G366" s="39">
        <f>VLOOKUP(N366,Currecny_M!$A$1:$P$10,2,FALSE)</f>
        <v>54</v>
      </c>
      <c r="H366" s="39">
        <f>MATCH(C366,Currecny_M!$A$1:$P$1,0)</f>
        <v>6</v>
      </c>
      <c r="I366" s="39">
        <f>VLOOKUP(N366,Currecny_M!$A$1:$P$10,MATCH(Database!C366,Currecny_M!$A$1:$P$1,0),FALSE)</f>
        <v>56.2</v>
      </c>
      <c r="J366" s="82">
        <f t="shared" si="16"/>
        <v>9.2730000000000015</v>
      </c>
      <c r="K366" s="39">
        <f>VLOOKUP('Cover page'!$B$6,Currecny_M!$A$1:$P$10,MATCH(Database!C366,Currecny_M!$A$1:$P$1,0),FALSE)</f>
        <v>1</v>
      </c>
      <c r="L366" s="82">
        <f t="shared" si="17"/>
        <v>9.2730000000000015</v>
      </c>
      <c r="M366" s="82">
        <f>((E366/$F$1)*VLOOKUP(N366,Currecny_M!$A$1:$P$10,MATCH(Database!C366,Currecny_M!$A$1:$P$1,0),FALSE))/VLOOKUP('Cover page'!$B$6,Currecny_M!$A$1:$P$10,MATCH(Database!C366,Currecny_M!$A$1:$P$1,0),FALSE)</f>
        <v>9.2730000000000015</v>
      </c>
      <c r="N366" s="6" t="str">
        <f>VLOOKUP(B366,Master!$A$2:$C$11,3,FALSE)</f>
        <v>CAD</v>
      </c>
      <c r="O366" s="6" t="str">
        <f>VLOOKUP(B366,Master!$A$2:$C$11,2,FALSE)</f>
        <v>America</v>
      </c>
      <c r="P366" s="6"/>
      <c r="Q366" s="39" t="str">
        <f>VLOOKUP(D366,GL_Master!$A$1:$D$80,2,FALSE)</f>
        <v>PL</v>
      </c>
      <c r="R366" s="39" t="str">
        <f>VLOOKUP(D366,GL_Master!$A$1:$D$80,3,FALSE)</f>
        <v>Misc. expenses</v>
      </c>
      <c r="S366" s="39" t="str">
        <f>VLOOKUP(D366,GL_Master!$A$1:$D$80,4,FALSE)</f>
        <v>Repair &amp; Maintenance</v>
      </c>
    </row>
    <row r="367" spans="1:19" x14ac:dyDescent="0.25">
      <c r="A367" s="39" t="s">
        <v>262</v>
      </c>
      <c r="B367" s="39" t="s">
        <v>249</v>
      </c>
      <c r="C367" s="7">
        <v>44044</v>
      </c>
      <c r="D367" s="39" t="s">
        <v>93</v>
      </c>
      <c r="E367" s="39">
        <v>1996</v>
      </c>
      <c r="F367" s="82">
        <f t="shared" si="15"/>
        <v>1.996</v>
      </c>
      <c r="G367" s="39">
        <f>VLOOKUP(N367,Currecny_M!$A$1:$P$10,2,FALSE)</f>
        <v>54</v>
      </c>
      <c r="H367" s="39">
        <f>MATCH(C367,Currecny_M!$A$1:$P$1,0)</f>
        <v>6</v>
      </c>
      <c r="I367" s="39">
        <f>VLOOKUP(N367,Currecny_M!$A$1:$P$10,MATCH(Database!C367,Currecny_M!$A$1:$P$1,0),FALSE)</f>
        <v>56.2</v>
      </c>
      <c r="J367" s="82">
        <f t="shared" si="16"/>
        <v>112.1752</v>
      </c>
      <c r="K367" s="39">
        <f>VLOOKUP('Cover page'!$B$6,Currecny_M!$A$1:$P$10,MATCH(Database!C367,Currecny_M!$A$1:$P$1,0),FALSE)</f>
        <v>1</v>
      </c>
      <c r="L367" s="82">
        <f t="shared" si="17"/>
        <v>112.1752</v>
      </c>
      <c r="M367" s="82">
        <f>((E367/$F$1)*VLOOKUP(N367,Currecny_M!$A$1:$P$10,MATCH(Database!C367,Currecny_M!$A$1:$P$1,0),FALSE))/VLOOKUP('Cover page'!$B$6,Currecny_M!$A$1:$P$10,MATCH(Database!C367,Currecny_M!$A$1:$P$1,0),FALSE)</f>
        <v>112.1752</v>
      </c>
      <c r="N367" s="6" t="str">
        <f>VLOOKUP(B367,Master!$A$2:$C$11,3,FALSE)</f>
        <v>CAD</v>
      </c>
      <c r="O367" s="6" t="str">
        <f>VLOOKUP(B367,Master!$A$2:$C$11,2,FALSE)</f>
        <v>America</v>
      </c>
      <c r="P367" s="6"/>
      <c r="Q367" s="39" t="str">
        <f>VLOOKUP(D367,GL_Master!$A$1:$D$80,2,FALSE)</f>
        <v>PL</v>
      </c>
      <c r="R367" s="39" t="str">
        <f>VLOOKUP(D367,GL_Master!$A$1:$D$80,3,FALSE)</f>
        <v>Salary wages &amp; benefits</v>
      </c>
      <c r="S367" s="39" t="str">
        <f>VLOOKUP(D367,GL_Master!$A$1:$D$80,4,FALSE)</f>
        <v>Employee benefits expense</v>
      </c>
    </row>
    <row r="368" spans="1:19" x14ac:dyDescent="0.25">
      <c r="A368" s="39" t="s">
        <v>262</v>
      </c>
      <c r="B368" s="39" t="s">
        <v>249</v>
      </c>
      <c r="C368" s="7">
        <v>44044</v>
      </c>
      <c r="D368" s="39" t="s">
        <v>33</v>
      </c>
      <c r="E368" s="39">
        <v>57</v>
      </c>
      <c r="F368" s="82">
        <f t="shared" si="15"/>
        <v>5.7000000000000002E-2</v>
      </c>
      <c r="G368" s="39">
        <f>VLOOKUP(N368,Currecny_M!$A$1:$P$10,2,FALSE)</f>
        <v>54</v>
      </c>
      <c r="H368" s="39">
        <f>MATCH(C368,Currecny_M!$A$1:$P$1,0)</f>
        <v>6</v>
      </c>
      <c r="I368" s="39">
        <f>VLOOKUP(N368,Currecny_M!$A$1:$P$10,MATCH(Database!C368,Currecny_M!$A$1:$P$1,0),FALSE)</f>
        <v>56.2</v>
      </c>
      <c r="J368" s="82">
        <f t="shared" si="16"/>
        <v>3.2034000000000002</v>
      </c>
      <c r="K368" s="39">
        <f>VLOOKUP('Cover page'!$B$6,Currecny_M!$A$1:$P$10,MATCH(Database!C368,Currecny_M!$A$1:$P$1,0),FALSE)</f>
        <v>1</v>
      </c>
      <c r="L368" s="82">
        <f t="shared" si="17"/>
        <v>3.2034000000000002</v>
      </c>
      <c r="M368" s="82">
        <f>((E368/$F$1)*VLOOKUP(N368,Currecny_M!$A$1:$P$10,MATCH(Database!C368,Currecny_M!$A$1:$P$1,0),FALSE))/VLOOKUP('Cover page'!$B$6,Currecny_M!$A$1:$P$10,MATCH(Database!C368,Currecny_M!$A$1:$P$1,0),FALSE)</f>
        <v>3.2034000000000002</v>
      </c>
      <c r="N368" s="6" t="str">
        <f>VLOOKUP(B368,Master!$A$2:$C$11,3,FALSE)</f>
        <v>CAD</v>
      </c>
      <c r="O368" s="6" t="str">
        <f>VLOOKUP(B368,Master!$A$2:$C$11,2,FALSE)</f>
        <v>America</v>
      </c>
      <c r="P368" s="6"/>
      <c r="Q368" s="39" t="str">
        <f>VLOOKUP(D368,GL_Master!$A$1:$D$80,2,FALSE)</f>
        <v>PL</v>
      </c>
      <c r="R368" s="39" t="str">
        <f>VLOOKUP(D368,GL_Master!$A$1:$D$80,3,FALSE)</f>
        <v>Staff welfare expenses</v>
      </c>
      <c r="S368" s="39" t="str">
        <f>VLOOKUP(D368,GL_Master!$A$1:$D$80,4,FALSE)</f>
        <v>Other staff welfare</v>
      </c>
    </row>
    <row r="369" spans="1:19" x14ac:dyDescent="0.25">
      <c r="A369" s="39" t="s">
        <v>262</v>
      </c>
      <c r="B369" s="39" t="s">
        <v>249</v>
      </c>
      <c r="C369" s="7">
        <v>44044</v>
      </c>
      <c r="D369" s="39" t="s">
        <v>94</v>
      </c>
      <c r="E369" s="39">
        <v>314</v>
      </c>
      <c r="F369" s="82">
        <f t="shared" si="15"/>
        <v>0.314</v>
      </c>
      <c r="G369" s="39">
        <f>VLOOKUP(N369,Currecny_M!$A$1:$P$10,2,FALSE)</f>
        <v>54</v>
      </c>
      <c r="H369" s="39">
        <f>MATCH(C369,Currecny_M!$A$1:$P$1,0)</f>
        <v>6</v>
      </c>
      <c r="I369" s="39">
        <f>VLOOKUP(N369,Currecny_M!$A$1:$P$10,MATCH(Database!C369,Currecny_M!$A$1:$P$1,0),FALSE)</f>
        <v>56.2</v>
      </c>
      <c r="J369" s="82">
        <f t="shared" si="16"/>
        <v>17.646800000000002</v>
      </c>
      <c r="K369" s="39">
        <f>VLOOKUP('Cover page'!$B$6,Currecny_M!$A$1:$P$10,MATCH(Database!C369,Currecny_M!$A$1:$P$1,0),FALSE)</f>
        <v>1</v>
      </c>
      <c r="L369" s="82">
        <f t="shared" si="17"/>
        <v>17.646800000000002</v>
      </c>
      <c r="M369" s="82">
        <f>((E369/$F$1)*VLOOKUP(N369,Currecny_M!$A$1:$P$10,MATCH(Database!C369,Currecny_M!$A$1:$P$1,0),FALSE))/VLOOKUP('Cover page'!$B$6,Currecny_M!$A$1:$P$10,MATCH(Database!C369,Currecny_M!$A$1:$P$1,0),FALSE)</f>
        <v>17.646800000000002</v>
      </c>
      <c r="N369" s="6" t="str">
        <f>VLOOKUP(B369,Master!$A$2:$C$11,3,FALSE)</f>
        <v>CAD</v>
      </c>
      <c r="O369" s="6" t="str">
        <f>VLOOKUP(B369,Master!$A$2:$C$11,2,FALSE)</f>
        <v>America</v>
      </c>
      <c r="P369" s="6"/>
      <c r="Q369" s="39" t="str">
        <f>VLOOKUP(D369,GL_Master!$A$1:$D$80,2,FALSE)</f>
        <v>PL</v>
      </c>
      <c r="R369" s="39" t="str">
        <f>VLOOKUP(D369,GL_Master!$A$1:$D$80,3,FALSE)</f>
        <v xml:space="preserve">Gratuity expenses </v>
      </c>
      <c r="S369" s="39" t="str">
        <f>VLOOKUP(D369,GL_Master!$A$1:$D$80,4,FALSE)</f>
        <v>Gratuity</v>
      </c>
    </row>
    <row r="370" spans="1:19" x14ac:dyDescent="0.25">
      <c r="A370" s="39" t="s">
        <v>262</v>
      </c>
      <c r="B370" s="39" t="s">
        <v>249</v>
      </c>
      <c r="C370" s="7">
        <v>44044</v>
      </c>
      <c r="D370" s="39" t="s">
        <v>95</v>
      </c>
      <c r="E370" s="39">
        <v>108</v>
      </c>
      <c r="F370" s="82">
        <f t="shared" si="15"/>
        <v>0.108</v>
      </c>
      <c r="G370" s="39">
        <f>VLOOKUP(N370,Currecny_M!$A$1:$P$10,2,FALSE)</f>
        <v>54</v>
      </c>
      <c r="H370" s="39">
        <f>MATCH(C370,Currecny_M!$A$1:$P$1,0)</f>
        <v>6</v>
      </c>
      <c r="I370" s="39">
        <f>VLOOKUP(N370,Currecny_M!$A$1:$P$10,MATCH(Database!C370,Currecny_M!$A$1:$P$1,0),FALSE)</f>
        <v>56.2</v>
      </c>
      <c r="J370" s="82">
        <f t="shared" si="16"/>
        <v>6.0696000000000003</v>
      </c>
      <c r="K370" s="39">
        <f>VLOOKUP('Cover page'!$B$6,Currecny_M!$A$1:$P$10,MATCH(Database!C370,Currecny_M!$A$1:$P$1,0),FALSE)</f>
        <v>1</v>
      </c>
      <c r="L370" s="82">
        <f t="shared" si="17"/>
        <v>6.0696000000000003</v>
      </c>
      <c r="M370" s="82">
        <f>((E370/$F$1)*VLOOKUP(N370,Currecny_M!$A$1:$P$10,MATCH(Database!C370,Currecny_M!$A$1:$P$1,0),FALSE))/VLOOKUP('Cover page'!$B$6,Currecny_M!$A$1:$P$10,MATCH(Database!C370,Currecny_M!$A$1:$P$1,0),FALSE)</f>
        <v>6.0696000000000003</v>
      </c>
      <c r="N370" s="6" t="str">
        <f>VLOOKUP(B370,Master!$A$2:$C$11,3,FALSE)</f>
        <v>CAD</v>
      </c>
      <c r="O370" s="6" t="str">
        <f>VLOOKUP(B370,Master!$A$2:$C$11,2,FALSE)</f>
        <v>America</v>
      </c>
      <c r="P370" s="6"/>
      <c r="Q370" s="39" t="str">
        <f>VLOOKUP(D370,GL_Master!$A$1:$D$80,2,FALSE)</f>
        <v>PL</v>
      </c>
      <c r="R370" s="39" t="str">
        <f>VLOOKUP(D370,GL_Master!$A$1:$D$80,3,FALSE)</f>
        <v>Salary wages &amp; benefits</v>
      </c>
      <c r="S370" s="39" t="str">
        <f>VLOOKUP(D370,GL_Master!$A$1:$D$80,4,FALSE)</f>
        <v>Employee benefits expense</v>
      </c>
    </row>
    <row r="371" spans="1:19" x14ac:dyDescent="0.25">
      <c r="A371" s="39" t="s">
        <v>262</v>
      </c>
      <c r="B371" s="39" t="s">
        <v>249</v>
      </c>
      <c r="C371" s="7">
        <v>44044</v>
      </c>
      <c r="D371" s="39" t="s">
        <v>96</v>
      </c>
      <c r="E371" s="39">
        <v>943</v>
      </c>
      <c r="F371" s="82">
        <f t="shared" si="15"/>
        <v>0.94299999999999995</v>
      </c>
      <c r="G371" s="39">
        <f>VLOOKUP(N371,Currecny_M!$A$1:$P$10,2,FALSE)</f>
        <v>54</v>
      </c>
      <c r="H371" s="39">
        <f>MATCH(C371,Currecny_M!$A$1:$P$1,0)</f>
        <v>6</v>
      </c>
      <c r="I371" s="39">
        <f>VLOOKUP(N371,Currecny_M!$A$1:$P$10,MATCH(Database!C371,Currecny_M!$A$1:$P$1,0),FALSE)</f>
        <v>56.2</v>
      </c>
      <c r="J371" s="82">
        <f t="shared" si="16"/>
        <v>52.996600000000001</v>
      </c>
      <c r="K371" s="39">
        <f>VLOOKUP('Cover page'!$B$6,Currecny_M!$A$1:$P$10,MATCH(Database!C371,Currecny_M!$A$1:$P$1,0),FALSE)</f>
        <v>1</v>
      </c>
      <c r="L371" s="82">
        <f t="shared" si="17"/>
        <v>52.996600000000001</v>
      </c>
      <c r="M371" s="82">
        <f>((E371/$F$1)*VLOOKUP(N371,Currecny_M!$A$1:$P$10,MATCH(Database!C371,Currecny_M!$A$1:$P$1,0),FALSE))/VLOOKUP('Cover page'!$B$6,Currecny_M!$A$1:$P$10,MATCH(Database!C371,Currecny_M!$A$1:$P$1,0),FALSE)</f>
        <v>52.996600000000001</v>
      </c>
      <c r="N371" s="6" t="str">
        <f>VLOOKUP(B371,Master!$A$2:$C$11,3,FALSE)</f>
        <v>CAD</v>
      </c>
      <c r="O371" s="6" t="str">
        <f>VLOOKUP(B371,Master!$A$2:$C$11,2,FALSE)</f>
        <v>America</v>
      </c>
      <c r="P371" s="6"/>
      <c r="Q371" s="39" t="str">
        <f>VLOOKUP(D371,GL_Master!$A$1:$D$80,2,FALSE)</f>
        <v>PL</v>
      </c>
      <c r="R371" s="39" t="str">
        <f>VLOOKUP(D371,GL_Master!$A$1:$D$80,3,FALSE)</f>
        <v>Salary wages &amp; benefits</v>
      </c>
      <c r="S371" s="39" t="str">
        <f>VLOOKUP(D371,GL_Master!$A$1:$D$80,4,FALSE)</f>
        <v>Employee benefits expense</v>
      </c>
    </row>
    <row r="372" spans="1:19" x14ac:dyDescent="0.25">
      <c r="A372" s="39" t="s">
        <v>262</v>
      </c>
      <c r="B372" s="39" t="s">
        <v>249</v>
      </c>
      <c r="C372" s="7">
        <v>44044</v>
      </c>
      <c r="D372" s="39" t="s">
        <v>97</v>
      </c>
      <c r="E372" s="39">
        <v>57</v>
      </c>
      <c r="F372" s="82">
        <f t="shared" si="15"/>
        <v>5.7000000000000002E-2</v>
      </c>
      <c r="G372" s="39">
        <f>VLOOKUP(N372,Currecny_M!$A$1:$P$10,2,FALSE)</f>
        <v>54</v>
      </c>
      <c r="H372" s="39">
        <f>MATCH(C372,Currecny_M!$A$1:$P$1,0)</f>
        <v>6</v>
      </c>
      <c r="I372" s="39">
        <f>VLOOKUP(N372,Currecny_M!$A$1:$P$10,MATCH(Database!C372,Currecny_M!$A$1:$P$1,0),FALSE)</f>
        <v>56.2</v>
      </c>
      <c r="J372" s="82">
        <f t="shared" si="16"/>
        <v>3.2034000000000002</v>
      </c>
      <c r="K372" s="39">
        <f>VLOOKUP('Cover page'!$B$6,Currecny_M!$A$1:$P$10,MATCH(Database!C372,Currecny_M!$A$1:$P$1,0),FALSE)</f>
        <v>1</v>
      </c>
      <c r="L372" s="82">
        <f t="shared" si="17"/>
        <v>3.2034000000000002</v>
      </c>
      <c r="M372" s="82">
        <f>((E372/$F$1)*VLOOKUP(N372,Currecny_M!$A$1:$P$10,MATCH(Database!C372,Currecny_M!$A$1:$P$1,0),FALSE))/VLOOKUP('Cover page'!$B$6,Currecny_M!$A$1:$P$10,MATCH(Database!C372,Currecny_M!$A$1:$P$1,0),FALSE)</f>
        <v>3.2034000000000002</v>
      </c>
      <c r="N372" s="6" t="str">
        <f>VLOOKUP(B372,Master!$A$2:$C$11,3,FALSE)</f>
        <v>CAD</v>
      </c>
      <c r="O372" s="6" t="str">
        <f>VLOOKUP(B372,Master!$A$2:$C$11,2,FALSE)</f>
        <v>America</v>
      </c>
      <c r="P372" s="6"/>
      <c r="Q372" s="39" t="str">
        <f>VLOOKUP(D372,GL_Master!$A$1:$D$80,2,FALSE)</f>
        <v>PL</v>
      </c>
      <c r="R372" s="39" t="str">
        <f>VLOOKUP(D372,GL_Master!$A$1:$D$80,3,FALSE)</f>
        <v>Salary wages &amp; benefits</v>
      </c>
      <c r="S372" s="39" t="str">
        <f>VLOOKUP(D372,GL_Master!$A$1:$D$80,4,FALSE)</f>
        <v>Employee benefits expense</v>
      </c>
    </row>
    <row r="373" spans="1:19" x14ac:dyDescent="0.25">
      <c r="A373" s="39" t="s">
        <v>262</v>
      </c>
      <c r="B373" s="39" t="s">
        <v>249</v>
      </c>
      <c r="C373" s="7">
        <v>44044</v>
      </c>
      <c r="D373" s="39" t="s">
        <v>98</v>
      </c>
      <c r="E373" s="39">
        <v>114</v>
      </c>
      <c r="F373" s="82">
        <f t="shared" si="15"/>
        <v>0.114</v>
      </c>
      <c r="G373" s="39">
        <f>VLOOKUP(N373,Currecny_M!$A$1:$P$10,2,FALSE)</f>
        <v>54</v>
      </c>
      <c r="H373" s="39">
        <f>MATCH(C373,Currecny_M!$A$1:$P$1,0)</f>
        <v>6</v>
      </c>
      <c r="I373" s="39">
        <f>VLOOKUP(N373,Currecny_M!$A$1:$P$10,MATCH(Database!C373,Currecny_M!$A$1:$P$1,0),FALSE)</f>
        <v>56.2</v>
      </c>
      <c r="J373" s="82">
        <f t="shared" si="16"/>
        <v>6.4068000000000005</v>
      </c>
      <c r="K373" s="39">
        <f>VLOOKUP('Cover page'!$B$6,Currecny_M!$A$1:$P$10,MATCH(Database!C373,Currecny_M!$A$1:$P$1,0),FALSE)</f>
        <v>1</v>
      </c>
      <c r="L373" s="82">
        <f t="shared" si="17"/>
        <v>6.4068000000000005</v>
      </c>
      <c r="M373" s="82">
        <f>((E373/$F$1)*VLOOKUP(N373,Currecny_M!$A$1:$P$10,MATCH(Database!C373,Currecny_M!$A$1:$P$1,0),FALSE))/VLOOKUP('Cover page'!$B$6,Currecny_M!$A$1:$P$10,MATCH(Database!C373,Currecny_M!$A$1:$P$1,0),FALSE)</f>
        <v>6.4068000000000005</v>
      </c>
      <c r="N373" s="6" t="str">
        <f>VLOOKUP(B373,Master!$A$2:$C$11,3,FALSE)</f>
        <v>CAD</v>
      </c>
      <c r="O373" s="6" t="str">
        <f>VLOOKUP(B373,Master!$A$2:$C$11,2,FALSE)</f>
        <v>America</v>
      </c>
      <c r="P373" s="6"/>
      <c r="Q373" s="39" t="str">
        <f>VLOOKUP(D373,GL_Master!$A$1:$D$80,2,FALSE)</f>
        <v>PL</v>
      </c>
      <c r="R373" s="39" t="str">
        <f>VLOOKUP(D373,GL_Master!$A$1:$D$80,3,FALSE)</f>
        <v>Salary wages &amp; benefits</v>
      </c>
      <c r="S373" s="39" t="str">
        <f>VLOOKUP(D373,GL_Master!$A$1:$D$80,4,FALSE)</f>
        <v>Employee benefits expense</v>
      </c>
    </row>
    <row r="374" spans="1:19" x14ac:dyDescent="0.25">
      <c r="A374" s="39" t="s">
        <v>262</v>
      </c>
      <c r="B374" s="39" t="s">
        <v>249</v>
      </c>
      <c r="C374" s="7">
        <v>44044</v>
      </c>
      <c r="D374" s="39" t="s">
        <v>99</v>
      </c>
      <c r="E374" s="39">
        <v>53</v>
      </c>
      <c r="F374" s="82">
        <f t="shared" si="15"/>
        <v>5.2999999999999999E-2</v>
      </c>
      <c r="G374" s="39">
        <f>VLOOKUP(N374,Currecny_M!$A$1:$P$10,2,FALSE)</f>
        <v>54</v>
      </c>
      <c r="H374" s="39">
        <f>MATCH(C374,Currecny_M!$A$1:$P$1,0)</f>
        <v>6</v>
      </c>
      <c r="I374" s="39">
        <f>VLOOKUP(N374,Currecny_M!$A$1:$P$10,MATCH(Database!C374,Currecny_M!$A$1:$P$1,0),FALSE)</f>
        <v>56.2</v>
      </c>
      <c r="J374" s="82">
        <f t="shared" si="16"/>
        <v>2.9786000000000001</v>
      </c>
      <c r="K374" s="39">
        <f>VLOOKUP('Cover page'!$B$6,Currecny_M!$A$1:$P$10,MATCH(Database!C374,Currecny_M!$A$1:$P$1,0),FALSE)</f>
        <v>1</v>
      </c>
      <c r="L374" s="82">
        <f t="shared" si="17"/>
        <v>2.9786000000000001</v>
      </c>
      <c r="M374" s="82">
        <f>((E374/$F$1)*VLOOKUP(N374,Currecny_M!$A$1:$P$10,MATCH(Database!C374,Currecny_M!$A$1:$P$1,0),FALSE))/VLOOKUP('Cover page'!$B$6,Currecny_M!$A$1:$P$10,MATCH(Database!C374,Currecny_M!$A$1:$P$1,0),FALSE)</f>
        <v>2.9786000000000001</v>
      </c>
      <c r="N374" s="6" t="str">
        <f>VLOOKUP(B374,Master!$A$2:$C$11,3,FALSE)</f>
        <v>CAD</v>
      </c>
      <c r="O374" s="6" t="str">
        <f>VLOOKUP(B374,Master!$A$2:$C$11,2,FALSE)</f>
        <v>America</v>
      </c>
      <c r="P374" s="6"/>
      <c r="Q374" s="39" t="str">
        <f>VLOOKUP(D374,GL_Master!$A$1:$D$80,2,FALSE)</f>
        <v>PL</v>
      </c>
      <c r="R374" s="39" t="str">
        <f>VLOOKUP(D374,GL_Master!$A$1:$D$80,3,FALSE)</f>
        <v>Salary wages &amp; benefits</v>
      </c>
      <c r="S374" s="39" t="str">
        <f>VLOOKUP(D374,GL_Master!$A$1:$D$80,4,FALSE)</f>
        <v>Employee benefits expense</v>
      </c>
    </row>
    <row r="375" spans="1:19" x14ac:dyDescent="0.25">
      <c r="A375" s="39" t="s">
        <v>262</v>
      </c>
      <c r="B375" s="39" t="s">
        <v>249</v>
      </c>
      <c r="C375" s="7">
        <v>44044</v>
      </c>
      <c r="D375" s="39" t="s">
        <v>100</v>
      </c>
      <c r="E375" s="39">
        <v>370</v>
      </c>
      <c r="F375" s="82">
        <f t="shared" si="15"/>
        <v>0.37</v>
      </c>
      <c r="G375" s="39">
        <f>VLOOKUP(N375,Currecny_M!$A$1:$P$10,2,FALSE)</f>
        <v>54</v>
      </c>
      <c r="H375" s="39">
        <f>MATCH(C375,Currecny_M!$A$1:$P$1,0)</f>
        <v>6</v>
      </c>
      <c r="I375" s="39">
        <f>VLOOKUP(N375,Currecny_M!$A$1:$P$10,MATCH(Database!C375,Currecny_M!$A$1:$P$1,0),FALSE)</f>
        <v>56.2</v>
      </c>
      <c r="J375" s="82">
        <f t="shared" si="16"/>
        <v>20.794</v>
      </c>
      <c r="K375" s="39">
        <f>VLOOKUP('Cover page'!$B$6,Currecny_M!$A$1:$P$10,MATCH(Database!C375,Currecny_M!$A$1:$P$1,0),FALSE)</f>
        <v>1</v>
      </c>
      <c r="L375" s="82">
        <f t="shared" si="17"/>
        <v>20.794</v>
      </c>
      <c r="M375" s="82">
        <f>((E375/$F$1)*VLOOKUP(N375,Currecny_M!$A$1:$P$10,MATCH(Database!C375,Currecny_M!$A$1:$P$1,0),FALSE))/VLOOKUP('Cover page'!$B$6,Currecny_M!$A$1:$P$10,MATCH(Database!C375,Currecny_M!$A$1:$P$1,0),FALSE)</f>
        <v>20.794</v>
      </c>
      <c r="N375" s="6" t="str">
        <f>VLOOKUP(B375,Master!$A$2:$C$11,3,FALSE)</f>
        <v>CAD</v>
      </c>
      <c r="O375" s="6" t="str">
        <f>VLOOKUP(B375,Master!$A$2:$C$11,2,FALSE)</f>
        <v>America</v>
      </c>
      <c r="P375" s="6"/>
      <c r="Q375" s="39" t="str">
        <f>VLOOKUP(D375,GL_Master!$A$1:$D$80,2,FALSE)</f>
        <v>PL</v>
      </c>
      <c r="R375" s="39" t="str">
        <f>VLOOKUP(D375,GL_Master!$A$1:$D$80,3,FALSE)</f>
        <v>Salary wages &amp; benefits</v>
      </c>
      <c r="S375" s="39" t="str">
        <f>VLOOKUP(D375,GL_Master!$A$1:$D$80,4,FALSE)</f>
        <v>Employee benefits expense</v>
      </c>
    </row>
    <row r="376" spans="1:19" x14ac:dyDescent="0.25">
      <c r="A376" s="39" t="s">
        <v>262</v>
      </c>
      <c r="B376" s="39" t="s">
        <v>249</v>
      </c>
      <c r="C376" s="7">
        <v>44044</v>
      </c>
      <c r="D376" s="39" t="s">
        <v>30</v>
      </c>
      <c r="E376" s="39">
        <v>110</v>
      </c>
      <c r="F376" s="82">
        <f t="shared" si="15"/>
        <v>0.11</v>
      </c>
      <c r="G376" s="39">
        <f>VLOOKUP(N376,Currecny_M!$A$1:$P$10,2,FALSE)</f>
        <v>54</v>
      </c>
      <c r="H376" s="39">
        <f>MATCH(C376,Currecny_M!$A$1:$P$1,0)</f>
        <v>6</v>
      </c>
      <c r="I376" s="39">
        <f>VLOOKUP(N376,Currecny_M!$A$1:$P$10,MATCH(Database!C376,Currecny_M!$A$1:$P$1,0),FALSE)</f>
        <v>56.2</v>
      </c>
      <c r="J376" s="82">
        <f t="shared" si="16"/>
        <v>6.1820000000000004</v>
      </c>
      <c r="K376" s="39">
        <f>VLOOKUP('Cover page'!$B$6,Currecny_M!$A$1:$P$10,MATCH(Database!C376,Currecny_M!$A$1:$P$1,0),FALSE)</f>
        <v>1</v>
      </c>
      <c r="L376" s="82">
        <f t="shared" si="17"/>
        <v>6.1820000000000004</v>
      </c>
      <c r="M376" s="82">
        <f>((E376/$F$1)*VLOOKUP(N376,Currecny_M!$A$1:$P$10,MATCH(Database!C376,Currecny_M!$A$1:$P$1,0),FALSE))/VLOOKUP('Cover page'!$B$6,Currecny_M!$A$1:$P$10,MATCH(Database!C376,Currecny_M!$A$1:$P$1,0),FALSE)</f>
        <v>6.1820000000000004</v>
      </c>
      <c r="N376" s="6" t="str">
        <f>VLOOKUP(B376,Master!$A$2:$C$11,3,FALSE)</f>
        <v>CAD</v>
      </c>
      <c r="O376" s="6" t="str">
        <f>VLOOKUP(B376,Master!$A$2:$C$11,2,FALSE)</f>
        <v>America</v>
      </c>
      <c r="P376" s="6"/>
      <c r="Q376" s="39" t="str">
        <f>VLOOKUP(D376,GL_Master!$A$1:$D$80,2,FALSE)</f>
        <v>PL</v>
      </c>
      <c r="R376" s="39" t="str">
        <f>VLOOKUP(D376,GL_Master!$A$1:$D$80,3,FALSE)</f>
        <v>Travelling and conveyance</v>
      </c>
      <c r="S376" s="39" t="str">
        <f>VLOOKUP(D376,GL_Master!$A$1:$D$80,4,FALSE)</f>
        <v>Local conveyance</v>
      </c>
    </row>
    <row r="377" spans="1:19" x14ac:dyDescent="0.25">
      <c r="A377" s="39" t="s">
        <v>262</v>
      </c>
      <c r="B377" s="39" t="s">
        <v>249</v>
      </c>
      <c r="C377" s="7">
        <v>44044</v>
      </c>
      <c r="D377" s="39" t="s">
        <v>31</v>
      </c>
      <c r="E377" s="39">
        <v>53</v>
      </c>
      <c r="F377" s="82">
        <f t="shared" si="15"/>
        <v>5.2999999999999999E-2</v>
      </c>
      <c r="G377" s="39">
        <f>VLOOKUP(N377,Currecny_M!$A$1:$P$10,2,FALSE)</f>
        <v>54</v>
      </c>
      <c r="H377" s="39">
        <f>MATCH(C377,Currecny_M!$A$1:$P$1,0)</f>
        <v>6</v>
      </c>
      <c r="I377" s="39">
        <f>VLOOKUP(N377,Currecny_M!$A$1:$P$10,MATCH(Database!C377,Currecny_M!$A$1:$P$1,0),FALSE)</f>
        <v>56.2</v>
      </c>
      <c r="J377" s="82">
        <f t="shared" si="16"/>
        <v>2.9786000000000001</v>
      </c>
      <c r="K377" s="39">
        <f>VLOOKUP('Cover page'!$B$6,Currecny_M!$A$1:$P$10,MATCH(Database!C377,Currecny_M!$A$1:$P$1,0),FALSE)</f>
        <v>1</v>
      </c>
      <c r="L377" s="82">
        <f t="shared" si="17"/>
        <v>2.9786000000000001</v>
      </c>
      <c r="M377" s="82">
        <f>((E377/$F$1)*VLOOKUP(N377,Currecny_M!$A$1:$P$10,MATCH(Database!C377,Currecny_M!$A$1:$P$1,0),FALSE))/VLOOKUP('Cover page'!$B$6,Currecny_M!$A$1:$P$10,MATCH(Database!C377,Currecny_M!$A$1:$P$1,0),FALSE)</f>
        <v>2.9786000000000001</v>
      </c>
      <c r="N377" s="6" t="str">
        <f>VLOOKUP(B377,Master!$A$2:$C$11,3,FALSE)</f>
        <v>CAD</v>
      </c>
      <c r="O377" s="6" t="str">
        <f>VLOOKUP(B377,Master!$A$2:$C$11,2,FALSE)</f>
        <v>America</v>
      </c>
      <c r="P377" s="6"/>
      <c r="Q377" s="39" t="str">
        <f>VLOOKUP(D377,GL_Master!$A$1:$D$80,2,FALSE)</f>
        <v>PL</v>
      </c>
      <c r="R377" s="39" t="str">
        <f>VLOOKUP(D377,GL_Master!$A$1:$D$80,3,FALSE)</f>
        <v>Office expenses</v>
      </c>
      <c r="S377" s="39" t="str">
        <f>VLOOKUP(D377,GL_Master!$A$1:$D$80,4,FALSE)</f>
        <v>Parking charges</v>
      </c>
    </row>
    <row r="378" spans="1:19" x14ac:dyDescent="0.25">
      <c r="A378" s="39" t="s">
        <v>262</v>
      </c>
      <c r="B378" s="39" t="s">
        <v>249</v>
      </c>
      <c r="C378" s="7">
        <v>44044</v>
      </c>
      <c r="D378" s="39" t="s">
        <v>101</v>
      </c>
      <c r="E378" s="39">
        <v>54</v>
      </c>
      <c r="F378" s="82">
        <f t="shared" si="15"/>
        <v>5.3999999999999999E-2</v>
      </c>
      <c r="G378" s="39">
        <f>VLOOKUP(N378,Currecny_M!$A$1:$P$10,2,FALSE)</f>
        <v>54</v>
      </c>
      <c r="H378" s="39">
        <f>MATCH(C378,Currecny_M!$A$1:$P$1,0)</f>
        <v>6</v>
      </c>
      <c r="I378" s="39">
        <f>VLOOKUP(N378,Currecny_M!$A$1:$P$10,MATCH(Database!C378,Currecny_M!$A$1:$P$1,0),FALSE)</f>
        <v>56.2</v>
      </c>
      <c r="J378" s="82">
        <f t="shared" si="16"/>
        <v>3.0348000000000002</v>
      </c>
      <c r="K378" s="39">
        <f>VLOOKUP('Cover page'!$B$6,Currecny_M!$A$1:$P$10,MATCH(Database!C378,Currecny_M!$A$1:$P$1,0),FALSE)</f>
        <v>1</v>
      </c>
      <c r="L378" s="82">
        <f t="shared" si="17"/>
        <v>3.0348000000000002</v>
      </c>
      <c r="M378" s="82">
        <f>((E378/$F$1)*VLOOKUP(N378,Currecny_M!$A$1:$P$10,MATCH(Database!C378,Currecny_M!$A$1:$P$1,0),FALSE))/VLOOKUP('Cover page'!$B$6,Currecny_M!$A$1:$P$10,MATCH(Database!C378,Currecny_M!$A$1:$P$1,0),FALSE)</f>
        <v>3.0348000000000002</v>
      </c>
      <c r="N378" s="6" t="str">
        <f>VLOOKUP(B378,Master!$A$2:$C$11,3,FALSE)</f>
        <v>CAD</v>
      </c>
      <c r="O378" s="6" t="str">
        <f>VLOOKUP(B378,Master!$A$2:$C$11,2,FALSE)</f>
        <v>America</v>
      </c>
      <c r="P378" s="6"/>
      <c r="Q378" s="39" t="str">
        <f>VLOOKUP(D378,GL_Master!$A$1:$D$80,2,FALSE)</f>
        <v>PL</v>
      </c>
      <c r="R378" s="39" t="str">
        <f>VLOOKUP(D378,GL_Master!$A$1:$D$80,3,FALSE)</f>
        <v>COGS</v>
      </c>
      <c r="S378" s="39" t="str">
        <f>VLOOKUP(D378,GL_Master!$A$1:$D$80,4,FALSE)</f>
        <v>Purchase of other traded goods</v>
      </c>
    </row>
    <row r="379" spans="1:19" x14ac:dyDescent="0.25">
      <c r="A379" s="39" t="s">
        <v>262</v>
      </c>
      <c r="B379" s="39" t="s">
        <v>249</v>
      </c>
      <c r="C379" s="7">
        <v>44044</v>
      </c>
      <c r="D379" s="39" t="s">
        <v>102</v>
      </c>
      <c r="E379" s="39">
        <v>54</v>
      </c>
      <c r="F379" s="82">
        <f t="shared" si="15"/>
        <v>5.3999999999999999E-2</v>
      </c>
      <c r="G379" s="39">
        <f>VLOOKUP(N379,Currecny_M!$A$1:$P$10,2,FALSE)</f>
        <v>54</v>
      </c>
      <c r="H379" s="39">
        <f>MATCH(C379,Currecny_M!$A$1:$P$1,0)</f>
        <v>6</v>
      </c>
      <c r="I379" s="39">
        <f>VLOOKUP(N379,Currecny_M!$A$1:$P$10,MATCH(Database!C379,Currecny_M!$A$1:$P$1,0),FALSE)</f>
        <v>56.2</v>
      </c>
      <c r="J379" s="82">
        <f t="shared" si="16"/>
        <v>3.0348000000000002</v>
      </c>
      <c r="K379" s="39">
        <f>VLOOKUP('Cover page'!$B$6,Currecny_M!$A$1:$P$10,MATCH(Database!C379,Currecny_M!$A$1:$P$1,0),FALSE)</f>
        <v>1</v>
      </c>
      <c r="L379" s="82">
        <f t="shared" si="17"/>
        <v>3.0348000000000002</v>
      </c>
      <c r="M379" s="82">
        <f>((E379/$F$1)*VLOOKUP(N379,Currecny_M!$A$1:$P$10,MATCH(Database!C379,Currecny_M!$A$1:$P$1,0),FALSE))/VLOOKUP('Cover page'!$B$6,Currecny_M!$A$1:$P$10,MATCH(Database!C379,Currecny_M!$A$1:$P$1,0),FALSE)</f>
        <v>3.0348000000000002</v>
      </c>
      <c r="N379" s="6" t="str">
        <f>VLOOKUP(B379,Master!$A$2:$C$11,3,FALSE)</f>
        <v>CAD</v>
      </c>
      <c r="O379" s="6" t="str">
        <f>VLOOKUP(B379,Master!$A$2:$C$11,2,FALSE)</f>
        <v>America</v>
      </c>
      <c r="P379" s="6"/>
      <c r="Q379" s="39" t="str">
        <f>VLOOKUP(D379,GL_Master!$A$1:$D$80,2,FALSE)</f>
        <v>PL</v>
      </c>
      <c r="R379" s="39" t="str">
        <f>VLOOKUP(D379,GL_Master!$A$1:$D$80,3,FALSE)</f>
        <v>Staff welfare expenses</v>
      </c>
      <c r="S379" s="39" t="str">
        <f>VLOOKUP(D379,GL_Master!$A$1:$D$80,4,FALSE)</f>
        <v>Diwali Expense</v>
      </c>
    </row>
    <row r="380" spans="1:19" x14ac:dyDescent="0.25">
      <c r="A380" s="39" t="s">
        <v>262</v>
      </c>
      <c r="B380" s="39" t="s">
        <v>249</v>
      </c>
      <c r="C380" s="7">
        <v>44044</v>
      </c>
      <c r="D380" s="39" t="s">
        <v>20</v>
      </c>
      <c r="E380" s="39">
        <v>105</v>
      </c>
      <c r="F380" s="82">
        <f t="shared" si="15"/>
        <v>0.105</v>
      </c>
      <c r="G380" s="39">
        <f>VLOOKUP(N380,Currecny_M!$A$1:$P$10,2,FALSE)</f>
        <v>54</v>
      </c>
      <c r="H380" s="39">
        <f>MATCH(C380,Currecny_M!$A$1:$P$1,0)</f>
        <v>6</v>
      </c>
      <c r="I380" s="39">
        <f>VLOOKUP(N380,Currecny_M!$A$1:$P$10,MATCH(Database!C380,Currecny_M!$A$1:$P$1,0),FALSE)</f>
        <v>56.2</v>
      </c>
      <c r="J380" s="82">
        <f t="shared" si="16"/>
        <v>5.9009999999999998</v>
      </c>
      <c r="K380" s="39">
        <f>VLOOKUP('Cover page'!$B$6,Currecny_M!$A$1:$P$10,MATCH(Database!C380,Currecny_M!$A$1:$P$1,0),FALSE)</f>
        <v>1</v>
      </c>
      <c r="L380" s="82">
        <f t="shared" si="17"/>
        <v>5.9009999999999998</v>
      </c>
      <c r="M380" s="82">
        <f>((E380/$F$1)*VLOOKUP(N380,Currecny_M!$A$1:$P$10,MATCH(Database!C380,Currecny_M!$A$1:$P$1,0),FALSE))/VLOOKUP('Cover page'!$B$6,Currecny_M!$A$1:$P$10,MATCH(Database!C380,Currecny_M!$A$1:$P$1,0),FALSE)</f>
        <v>5.9009999999999998</v>
      </c>
      <c r="N380" s="6" t="str">
        <f>VLOOKUP(B380,Master!$A$2:$C$11,3,FALSE)</f>
        <v>CAD</v>
      </c>
      <c r="O380" s="6" t="str">
        <f>VLOOKUP(B380,Master!$A$2:$C$11,2,FALSE)</f>
        <v>America</v>
      </c>
      <c r="P380" s="6"/>
      <c r="Q380" s="39" t="str">
        <f>VLOOKUP(D380,GL_Master!$A$1:$D$80,2,FALSE)</f>
        <v>PL</v>
      </c>
      <c r="R380" s="39" t="str">
        <f>VLOOKUP(D380,GL_Master!$A$1:$D$80,3,FALSE)</f>
        <v>Selling and Marketing expenses</v>
      </c>
      <c r="S380" s="39" t="str">
        <f>VLOOKUP(D380,GL_Master!$A$1:$D$80,4,FALSE)</f>
        <v>Business promotion</v>
      </c>
    </row>
    <row r="381" spans="1:19" x14ac:dyDescent="0.25">
      <c r="A381" s="39" t="s">
        <v>262</v>
      </c>
      <c r="B381" s="39" t="s">
        <v>249</v>
      </c>
      <c r="C381" s="7">
        <v>44044</v>
      </c>
      <c r="D381" s="39" t="s">
        <v>29</v>
      </c>
      <c r="E381" s="39">
        <v>109</v>
      </c>
      <c r="F381" s="82">
        <f t="shared" si="15"/>
        <v>0.109</v>
      </c>
      <c r="G381" s="39">
        <f>VLOOKUP(N381,Currecny_M!$A$1:$P$10,2,FALSE)</f>
        <v>54</v>
      </c>
      <c r="H381" s="39">
        <f>MATCH(C381,Currecny_M!$A$1:$P$1,0)</f>
        <v>6</v>
      </c>
      <c r="I381" s="39">
        <f>VLOOKUP(N381,Currecny_M!$A$1:$P$10,MATCH(Database!C381,Currecny_M!$A$1:$P$1,0),FALSE)</f>
        <v>56.2</v>
      </c>
      <c r="J381" s="82">
        <f t="shared" si="16"/>
        <v>6.1257999999999999</v>
      </c>
      <c r="K381" s="39">
        <f>VLOOKUP('Cover page'!$B$6,Currecny_M!$A$1:$P$10,MATCH(Database!C381,Currecny_M!$A$1:$P$1,0),FALSE)</f>
        <v>1</v>
      </c>
      <c r="L381" s="82">
        <f t="shared" si="17"/>
        <v>6.1257999999999999</v>
      </c>
      <c r="M381" s="82">
        <f>((E381/$F$1)*VLOOKUP(N381,Currecny_M!$A$1:$P$10,MATCH(Database!C381,Currecny_M!$A$1:$P$1,0),FALSE))/VLOOKUP('Cover page'!$B$6,Currecny_M!$A$1:$P$10,MATCH(Database!C381,Currecny_M!$A$1:$P$1,0),FALSE)</f>
        <v>6.1257999999999999</v>
      </c>
      <c r="N381" s="6" t="str">
        <f>VLOOKUP(B381,Master!$A$2:$C$11,3,FALSE)</f>
        <v>CAD</v>
      </c>
      <c r="O381" s="6" t="str">
        <f>VLOOKUP(B381,Master!$A$2:$C$11,2,FALSE)</f>
        <v>America</v>
      </c>
      <c r="P381" s="6"/>
      <c r="Q381" s="39" t="str">
        <f>VLOOKUP(D381,GL_Master!$A$1:$D$80,2,FALSE)</f>
        <v>PL</v>
      </c>
      <c r="R381" s="39" t="str">
        <f>VLOOKUP(D381,GL_Master!$A$1:$D$80,3,FALSE)</f>
        <v>Communication &amp; internet exp</v>
      </c>
      <c r="S381" s="39" t="str">
        <f>VLOOKUP(D381,GL_Master!$A$1:$D$80,4,FALSE)</f>
        <v>Communication cost</v>
      </c>
    </row>
    <row r="382" spans="1:19" x14ac:dyDescent="0.25">
      <c r="A382" s="39" t="s">
        <v>262</v>
      </c>
      <c r="B382" s="39" t="s">
        <v>249</v>
      </c>
      <c r="C382" s="7">
        <v>44044</v>
      </c>
      <c r="D382" s="39" t="s">
        <v>41</v>
      </c>
      <c r="E382" s="39">
        <v>55</v>
      </c>
      <c r="F382" s="82">
        <f t="shared" si="15"/>
        <v>5.5E-2</v>
      </c>
      <c r="G382" s="39">
        <f>VLOOKUP(N382,Currecny_M!$A$1:$P$10,2,FALSE)</f>
        <v>54</v>
      </c>
      <c r="H382" s="39">
        <f>MATCH(C382,Currecny_M!$A$1:$P$1,0)</f>
        <v>6</v>
      </c>
      <c r="I382" s="39">
        <f>VLOOKUP(N382,Currecny_M!$A$1:$P$10,MATCH(Database!C382,Currecny_M!$A$1:$P$1,0),FALSE)</f>
        <v>56.2</v>
      </c>
      <c r="J382" s="82">
        <f t="shared" si="16"/>
        <v>3.0910000000000002</v>
      </c>
      <c r="K382" s="39">
        <f>VLOOKUP('Cover page'!$B$6,Currecny_M!$A$1:$P$10,MATCH(Database!C382,Currecny_M!$A$1:$P$1,0),FALSE)</f>
        <v>1</v>
      </c>
      <c r="L382" s="82">
        <f t="shared" si="17"/>
        <v>3.0910000000000002</v>
      </c>
      <c r="M382" s="82">
        <f>((E382/$F$1)*VLOOKUP(N382,Currecny_M!$A$1:$P$10,MATCH(Database!C382,Currecny_M!$A$1:$P$1,0),FALSE))/VLOOKUP('Cover page'!$B$6,Currecny_M!$A$1:$P$10,MATCH(Database!C382,Currecny_M!$A$1:$P$1,0),FALSE)</f>
        <v>3.0910000000000002</v>
      </c>
      <c r="N382" s="6" t="str">
        <f>VLOOKUP(B382,Master!$A$2:$C$11,3,FALSE)</f>
        <v>CAD</v>
      </c>
      <c r="O382" s="6" t="str">
        <f>VLOOKUP(B382,Master!$A$2:$C$11,2,FALSE)</f>
        <v>America</v>
      </c>
      <c r="P382" s="6"/>
      <c r="Q382" s="39" t="str">
        <f>VLOOKUP(D382,GL_Master!$A$1:$D$80,2,FALSE)</f>
        <v>PL</v>
      </c>
      <c r="R382" s="39" t="str">
        <f>VLOOKUP(D382,GL_Master!$A$1:$D$80,3,FALSE)</f>
        <v>Communication &amp; internet exp</v>
      </c>
      <c r="S382" s="39" t="str">
        <f>VLOOKUP(D382,GL_Master!$A$1:$D$80,4,FALSE)</f>
        <v>Communication cost</v>
      </c>
    </row>
    <row r="383" spans="1:19" x14ac:dyDescent="0.25">
      <c r="A383" s="39" t="s">
        <v>262</v>
      </c>
      <c r="B383" s="39" t="s">
        <v>249</v>
      </c>
      <c r="C383" s="7">
        <v>44044</v>
      </c>
      <c r="D383" s="39" t="s">
        <v>103</v>
      </c>
      <c r="E383" s="39">
        <v>106</v>
      </c>
      <c r="F383" s="82">
        <f t="shared" si="15"/>
        <v>0.106</v>
      </c>
      <c r="G383" s="39">
        <f>VLOOKUP(N383,Currecny_M!$A$1:$P$10,2,FALSE)</f>
        <v>54</v>
      </c>
      <c r="H383" s="39">
        <f>MATCH(C383,Currecny_M!$A$1:$P$1,0)</f>
        <v>6</v>
      </c>
      <c r="I383" s="39">
        <f>VLOOKUP(N383,Currecny_M!$A$1:$P$10,MATCH(Database!C383,Currecny_M!$A$1:$P$1,0),FALSE)</f>
        <v>56.2</v>
      </c>
      <c r="J383" s="82">
        <f t="shared" si="16"/>
        <v>5.9572000000000003</v>
      </c>
      <c r="K383" s="39">
        <f>VLOOKUP('Cover page'!$B$6,Currecny_M!$A$1:$P$10,MATCH(Database!C383,Currecny_M!$A$1:$P$1,0),FALSE)</f>
        <v>1</v>
      </c>
      <c r="L383" s="82">
        <f t="shared" si="17"/>
        <v>5.9572000000000003</v>
      </c>
      <c r="M383" s="82">
        <f>((E383/$F$1)*VLOOKUP(N383,Currecny_M!$A$1:$P$10,MATCH(Database!C383,Currecny_M!$A$1:$P$1,0),FALSE))/VLOOKUP('Cover page'!$B$6,Currecny_M!$A$1:$P$10,MATCH(Database!C383,Currecny_M!$A$1:$P$1,0),FALSE)</f>
        <v>5.9572000000000003</v>
      </c>
      <c r="N383" s="6" t="str">
        <f>VLOOKUP(B383,Master!$A$2:$C$11,3,FALSE)</f>
        <v>CAD</v>
      </c>
      <c r="O383" s="6" t="str">
        <f>VLOOKUP(B383,Master!$A$2:$C$11,2,FALSE)</f>
        <v>America</v>
      </c>
      <c r="P383" s="6"/>
      <c r="Q383" s="39" t="str">
        <f>VLOOKUP(D383,GL_Master!$A$1:$D$80,2,FALSE)</f>
        <v>PL</v>
      </c>
      <c r="R383" s="39" t="str">
        <f>VLOOKUP(D383,GL_Master!$A$1:$D$80,3,FALSE)</f>
        <v>Communication &amp; internet exp</v>
      </c>
      <c r="S383" s="39" t="str">
        <f>VLOOKUP(D383,GL_Master!$A$1:$D$80,4,FALSE)</f>
        <v>Communication cost</v>
      </c>
    </row>
    <row r="384" spans="1:19" x14ac:dyDescent="0.25">
      <c r="A384" s="39" t="s">
        <v>262</v>
      </c>
      <c r="B384" s="39" t="s">
        <v>249</v>
      </c>
      <c r="C384" s="7">
        <v>44044</v>
      </c>
      <c r="D384" s="39" t="s">
        <v>104</v>
      </c>
      <c r="E384" s="39">
        <v>165</v>
      </c>
      <c r="F384" s="82">
        <f t="shared" si="15"/>
        <v>0.16500000000000001</v>
      </c>
      <c r="G384" s="39">
        <f>VLOOKUP(N384,Currecny_M!$A$1:$P$10,2,FALSE)</f>
        <v>54</v>
      </c>
      <c r="H384" s="39">
        <f>MATCH(C384,Currecny_M!$A$1:$P$1,0)</f>
        <v>6</v>
      </c>
      <c r="I384" s="39">
        <f>VLOOKUP(N384,Currecny_M!$A$1:$P$10,MATCH(Database!C384,Currecny_M!$A$1:$P$1,0),FALSE)</f>
        <v>56.2</v>
      </c>
      <c r="J384" s="82">
        <f t="shared" si="16"/>
        <v>9.2730000000000015</v>
      </c>
      <c r="K384" s="39">
        <f>VLOOKUP('Cover page'!$B$6,Currecny_M!$A$1:$P$10,MATCH(Database!C384,Currecny_M!$A$1:$P$1,0),FALSE)</f>
        <v>1</v>
      </c>
      <c r="L384" s="82">
        <f t="shared" si="17"/>
        <v>9.2730000000000015</v>
      </c>
      <c r="M384" s="82">
        <f>((E384/$F$1)*VLOOKUP(N384,Currecny_M!$A$1:$P$10,MATCH(Database!C384,Currecny_M!$A$1:$P$1,0),FALSE))/VLOOKUP('Cover page'!$B$6,Currecny_M!$A$1:$P$10,MATCH(Database!C384,Currecny_M!$A$1:$P$1,0),FALSE)</f>
        <v>9.2730000000000015</v>
      </c>
      <c r="N384" s="6" t="str">
        <f>VLOOKUP(B384,Master!$A$2:$C$11,3,FALSE)</f>
        <v>CAD</v>
      </c>
      <c r="O384" s="6" t="str">
        <f>VLOOKUP(B384,Master!$A$2:$C$11,2,FALSE)</f>
        <v>America</v>
      </c>
      <c r="P384" s="6"/>
      <c r="Q384" s="39" t="str">
        <f>VLOOKUP(D384,GL_Master!$A$1:$D$80,2,FALSE)</f>
        <v>PL</v>
      </c>
      <c r="R384" s="39" t="str">
        <f>VLOOKUP(D384,GL_Master!$A$1:$D$80,3,FALSE)</f>
        <v>Legal &amp; Professional expenses</v>
      </c>
      <c r="S384" s="39" t="str">
        <f>VLOOKUP(D384,GL_Master!$A$1:$D$80,4,FALSE)</f>
        <v>Professional Fees - Others</v>
      </c>
    </row>
    <row r="385" spans="1:19" x14ac:dyDescent="0.25">
      <c r="A385" s="39" t="s">
        <v>262</v>
      </c>
      <c r="B385" s="39" t="s">
        <v>249</v>
      </c>
      <c r="C385" s="7">
        <v>44044</v>
      </c>
      <c r="D385" s="39" t="s">
        <v>105</v>
      </c>
      <c r="E385" s="39">
        <v>114</v>
      </c>
      <c r="F385" s="82">
        <f t="shared" si="15"/>
        <v>0.114</v>
      </c>
      <c r="G385" s="39">
        <f>VLOOKUP(N385,Currecny_M!$A$1:$P$10,2,FALSE)</f>
        <v>54</v>
      </c>
      <c r="H385" s="39">
        <f>MATCH(C385,Currecny_M!$A$1:$P$1,0)</f>
        <v>6</v>
      </c>
      <c r="I385" s="39">
        <f>VLOOKUP(N385,Currecny_M!$A$1:$P$10,MATCH(Database!C385,Currecny_M!$A$1:$P$1,0),FALSE)</f>
        <v>56.2</v>
      </c>
      <c r="J385" s="82">
        <f t="shared" si="16"/>
        <v>6.4068000000000005</v>
      </c>
      <c r="K385" s="39">
        <f>VLOOKUP('Cover page'!$B$6,Currecny_M!$A$1:$P$10,MATCH(Database!C385,Currecny_M!$A$1:$P$1,0),FALSE)</f>
        <v>1</v>
      </c>
      <c r="L385" s="82">
        <f t="shared" si="17"/>
        <v>6.4068000000000005</v>
      </c>
      <c r="M385" s="82">
        <f>((E385/$F$1)*VLOOKUP(N385,Currecny_M!$A$1:$P$10,MATCH(Database!C385,Currecny_M!$A$1:$P$1,0),FALSE))/VLOOKUP('Cover page'!$B$6,Currecny_M!$A$1:$P$10,MATCH(Database!C385,Currecny_M!$A$1:$P$1,0),FALSE)</f>
        <v>6.4068000000000005</v>
      </c>
      <c r="N385" s="6" t="str">
        <f>VLOOKUP(B385,Master!$A$2:$C$11,3,FALSE)</f>
        <v>CAD</v>
      </c>
      <c r="O385" s="6" t="str">
        <f>VLOOKUP(B385,Master!$A$2:$C$11,2,FALSE)</f>
        <v>America</v>
      </c>
      <c r="P385" s="6"/>
      <c r="Q385" s="39" t="str">
        <f>VLOOKUP(D385,GL_Master!$A$1:$D$80,2,FALSE)</f>
        <v>PL</v>
      </c>
      <c r="R385" s="39" t="str">
        <f>VLOOKUP(D385,GL_Master!$A$1:$D$80,3,FALSE)</f>
        <v>Travelling and conveyance</v>
      </c>
      <c r="S385" s="39" t="str">
        <f>VLOOKUP(D385,GL_Master!$A$1:$D$80,4,FALSE)</f>
        <v>Car hiring and rental services</v>
      </c>
    </row>
    <row r="386" spans="1:19" x14ac:dyDescent="0.25">
      <c r="A386" s="39" t="s">
        <v>262</v>
      </c>
      <c r="B386" s="39" t="s">
        <v>249</v>
      </c>
      <c r="C386" s="7">
        <v>44044</v>
      </c>
      <c r="D386" s="39" t="s">
        <v>106</v>
      </c>
      <c r="E386" s="39">
        <v>53</v>
      </c>
      <c r="F386" s="82">
        <f t="shared" si="15"/>
        <v>5.2999999999999999E-2</v>
      </c>
      <c r="G386" s="39">
        <f>VLOOKUP(N386,Currecny_M!$A$1:$P$10,2,FALSE)</f>
        <v>54</v>
      </c>
      <c r="H386" s="39">
        <f>MATCH(C386,Currecny_M!$A$1:$P$1,0)</f>
        <v>6</v>
      </c>
      <c r="I386" s="39">
        <f>VLOOKUP(N386,Currecny_M!$A$1:$P$10,MATCH(Database!C386,Currecny_M!$A$1:$P$1,0),FALSE)</f>
        <v>56.2</v>
      </c>
      <c r="J386" s="82">
        <f t="shared" si="16"/>
        <v>2.9786000000000001</v>
      </c>
      <c r="K386" s="39">
        <f>VLOOKUP('Cover page'!$B$6,Currecny_M!$A$1:$P$10,MATCH(Database!C386,Currecny_M!$A$1:$P$1,0),FALSE)</f>
        <v>1</v>
      </c>
      <c r="L386" s="82">
        <f t="shared" si="17"/>
        <v>2.9786000000000001</v>
      </c>
      <c r="M386" s="82">
        <f>((E386/$F$1)*VLOOKUP(N386,Currecny_M!$A$1:$P$10,MATCH(Database!C386,Currecny_M!$A$1:$P$1,0),FALSE))/VLOOKUP('Cover page'!$B$6,Currecny_M!$A$1:$P$10,MATCH(Database!C386,Currecny_M!$A$1:$P$1,0),FALSE)</f>
        <v>2.9786000000000001</v>
      </c>
      <c r="N386" s="6" t="str">
        <f>VLOOKUP(B386,Master!$A$2:$C$11,3,FALSE)</f>
        <v>CAD</v>
      </c>
      <c r="O386" s="6" t="str">
        <f>VLOOKUP(B386,Master!$A$2:$C$11,2,FALSE)</f>
        <v>America</v>
      </c>
      <c r="P386" s="6"/>
      <c r="Q386" s="39" t="str">
        <f>VLOOKUP(D386,GL_Master!$A$1:$D$80,2,FALSE)</f>
        <v>PL</v>
      </c>
      <c r="R386" s="39" t="str">
        <f>VLOOKUP(D386,GL_Master!$A$1:$D$80,3,FALSE)</f>
        <v>Communication &amp; internet exp</v>
      </c>
      <c r="S386" s="39" t="str">
        <f>VLOOKUP(D386,GL_Master!$A$1:$D$80,4,FALSE)</f>
        <v>Printing &amp; Stationary</v>
      </c>
    </row>
    <row r="387" spans="1:19" x14ac:dyDescent="0.25">
      <c r="A387" s="39" t="s">
        <v>262</v>
      </c>
      <c r="B387" s="39" t="s">
        <v>249</v>
      </c>
      <c r="C387" s="7">
        <v>44044</v>
      </c>
      <c r="D387" s="39" t="s">
        <v>32</v>
      </c>
      <c r="E387" s="39">
        <v>56</v>
      </c>
      <c r="F387" s="82">
        <f t="shared" si="15"/>
        <v>5.6000000000000001E-2</v>
      </c>
      <c r="G387" s="39">
        <f>VLOOKUP(N387,Currecny_M!$A$1:$P$10,2,FALSE)</f>
        <v>54</v>
      </c>
      <c r="H387" s="39">
        <f>MATCH(C387,Currecny_M!$A$1:$P$1,0)</f>
        <v>6</v>
      </c>
      <c r="I387" s="39">
        <f>VLOOKUP(N387,Currecny_M!$A$1:$P$10,MATCH(Database!C387,Currecny_M!$A$1:$P$1,0),FALSE)</f>
        <v>56.2</v>
      </c>
      <c r="J387" s="82">
        <f t="shared" si="16"/>
        <v>3.1472000000000002</v>
      </c>
      <c r="K387" s="39">
        <f>VLOOKUP('Cover page'!$B$6,Currecny_M!$A$1:$P$10,MATCH(Database!C387,Currecny_M!$A$1:$P$1,0),FALSE)</f>
        <v>1</v>
      </c>
      <c r="L387" s="82">
        <f t="shared" si="17"/>
        <v>3.1472000000000002</v>
      </c>
      <c r="M387" s="82">
        <f>((E387/$F$1)*VLOOKUP(N387,Currecny_M!$A$1:$P$10,MATCH(Database!C387,Currecny_M!$A$1:$P$1,0),FALSE))/VLOOKUP('Cover page'!$B$6,Currecny_M!$A$1:$P$10,MATCH(Database!C387,Currecny_M!$A$1:$P$1,0),FALSE)</f>
        <v>3.1472000000000002</v>
      </c>
      <c r="N387" s="6" t="str">
        <f>VLOOKUP(B387,Master!$A$2:$C$11,3,FALSE)</f>
        <v>CAD</v>
      </c>
      <c r="O387" s="6" t="str">
        <f>VLOOKUP(B387,Master!$A$2:$C$11,2,FALSE)</f>
        <v>America</v>
      </c>
      <c r="P387" s="6"/>
      <c r="Q387" s="39" t="str">
        <f>VLOOKUP(D387,GL_Master!$A$1:$D$80,2,FALSE)</f>
        <v>PL</v>
      </c>
      <c r="R387" s="39" t="str">
        <f>VLOOKUP(D387,GL_Master!$A$1:$D$80,3,FALSE)</f>
        <v>Communication &amp; internet exp</v>
      </c>
      <c r="S387" s="39" t="str">
        <f>VLOOKUP(D387,GL_Master!$A$1:$D$80,4,FALSE)</f>
        <v>Printing &amp; Stationary</v>
      </c>
    </row>
    <row r="388" spans="1:19" x14ac:dyDescent="0.25">
      <c r="A388" s="39" t="s">
        <v>262</v>
      </c>
      <c r="B388" s="39" t="s">
        <v>249</v>
      </c>
      <c r="C388" s="7">
        <v>44044</v>
      </c>
      <c r="D388" s="39" t="s">
        <v>35</v>
      </c>
      <c r="E388" s="39">
        <v>157</v>
      </c>
      <c r="F388" s="82">
        <f t="shared" ref="F388:F451" si="18">E388/$F$1</f>
        <v>0.157</v>
      </c>
      <c r="G388" s="39">
        <f>VLOOKUP(N388,Currecny_M!$A$1:$P$10,2,FALSE)</f>
        <v>54</v>
      </c>
      <c r="H388" s="39">
        <f>MATCH(C388,Currecny_M!$A$1:$P$1,0)</f>
        <v>6</v>
      </c>
      <c r="I388" s="39">
        <f>VLOOKUP(N388,Currecny_M!$A$1:$P$10,MATCH(Database!C388,Currecny_M!$A$1:$P$1,0),FALSE)</f>
        <v>56.2</v>
      </c>
      <c r="J388" s="82">
        <f t="shared" ref="J388:J451" si="19">F388*I388</f>
        <v>8.8234000000000012</v>
      </c>
      <c r="K388" s="39">
        <f>VLOOKUP('Cover page'!$B$6,Currecny_M!$A$1:$P$10,MATCH(Database!C388,Currecny_M!$A$1:$P$1,0),FALSE)</f>
        <v>1</v>
      </c>
      <c r="L388" s="82">
        <f t="shared" ref="L388:L451" si="20">J388/K388</f>
        <v>8.8234000000000012</v>
      </c>
      <c r="M388" s="82">
        <f>((E388/$F$1)*VLOOKUP(N388,Currecny_M!$A$1:$P$10,MATCH(Database!C388,Currecny_M!$A$1:$P$1,0),FALSE))/VLOOKUP('Cover page'!$B$6,Currecny_M!$A$1:$P$10,MATCH(Database!C388,Currecny_M!$A$1:$P$1,0),FALSE)</f>
        <v>8.8234000000000012</v>
      </c>
      <c r="N388" s="6" t="str">
        <f>VLOOKUP(B388,Master!$A$2:$C$11,3,FALSE)</f>
        <v>CAD</v>
      </c>
      <c r="O388" s="6" t="str">
        <f>VLOOKUP(B388,Master!$A$2:$C$11,2,FALSE)</f>
        <v>America</v>
      </c>
      <c r="P388" s="6"/>
      <c r="Q388" s="39" t="str">
        <f>VLOOKUP(D388,GL_Master!$A$1:$D$80,2,FALSE)</f>
        <v>PL</v>
      </c>
      <c r="R388" s="39" t="str">
        <f>VLOOKUP(D388,GL_Master!$A$1:$D$80,3,FALSE)</f>
        <v>Security Expenses</v>
      </c>
      <c r="S388" s="39" t="str">
        <f>VLOOKUP(D388,GL_Master!$A$1:$D$80,4,FALSE)</f>
        <v>Security Expenses others</v>
      </c>
    </row>
    <row r="389" spans="1:19" x14ac:dyDescent="0.25">
      <c r="A389" s="39" t="s">
        <v>262</v>
      </c>
      <c r="B389" s="39" t="s">
        <v>249</v>
      </c>
      <c r="C389" s="7">
        <v>44044</v>
      </c>
      <c r="D389" s="39" t="s">
        <v>38</v>
      </c>
      <c r="E389" s="39">
        <v>54</v>
      </c>
      <c r="F389" s="82">
        <f t="shared" si="18"/>
        <v>5.3999999999999999E-2</v>
      </c>
      <c r="G389" s="39">
        <f>VLOOKUP(N389,Currecny_M!$A$1:$P$10,2,FALSE)</f>
        <v>54</v>
      </c>
      <c r="H389" s="39">
        <f>MATCH(C389,Currecny_M!$A$1:$P$1,0)</f>
        <v>6</v>
      </c>
      <c r="I389" s="39">
        <f>VLOOKUP(N389,Currecny_M!$A$1:$P$10,MATCH(Database!C389,Currecny_M!$A$1:$P$1,0),FALSE)</f>
        <v>56.2</v>
      </c>
      <c r="J389" s="82">
        <f t="shared" si="19"/>
        <v>3.0348000000000002</v>
      </c>
      <c r="K389" s="39">
        <f>VLOOKUP('Cover page'!$B$6,Currecny_M!$A$1:$P$10,MATCH(Database!C389,Currecny_M!$A$1:$P$1,0),FALSE)</f>
        <v>1</v>
      </c>
      <c r="L389" s="82">
        <f t="shared" si="20"/>
        <v>3.0348000000000002</v>
      </c>
      <c r="M389" s="82">
        <f>((E389/$F$1)*VLOOKUP(N389,Currecny_M!$A$1:$P$10,MATCH(Database!C389,Currecny_M!$A$1:$P$1,0),FALSE))/VLOOKUP('Cover page'!$B$6,Currecny_M!$A$1:$P$10,MATCH(Database!C389,Currecny_M!$A$1:$P$1,0),FALSE)</f>
        <v>3.0348000000000002</v>
      </c>
      <c r="N389" s="6" t="str">
        <f>VLOOKUP(B389,Master!$A$2:$C$11,3,FALSE)</f>
        <v>CAD</v>
      </c>
      <c r="O389" s="6" t="str">
        <f>VLOOKUP(B389,Master!$A$2:$C$11,2,FALSE)</f>
        <v>America</v>
      </c>
      <c r="P389" s="6"/>
      <c r="Q389" s="39" t="str">
        <f>VLOOKUP(D389,GL_Master!$A$1:$D$80,2,FALSE)</f>
        <v>PL</v>
      </c>
      <c r="R389" s="39" t="str">
        <f>VLOOKUP(D389,GL_Master!$A$1:$D$80,3,FALSE)</f>
        <v>House Keeping Expenses</v>
      </c>
      <c r="S389" s="39" t="str">
        <f>VLOOKUP(D389,GL_Master!$A$1:$D$80,4,FALSE)</f>
        <v>House Keeping Expenses</v>
      </c>
    </row>
    <row r="390" spans="1:19" x14ac:dyDescent="0.25">
      <c r="A390" s="39" t="s">
        <v>262</v>
      </c>
      <c r="B390" s="39" t="s">
        <v>249</v>
      </c>
      <c r="C390" s="7">
        <v>44044</v>
      </c>
      <c r="D390" s="39" t="s">
        <v>107</v>
      </c>
      <c r="E390" s="39">
        <v>56</v>
      </c>
      <c r="F390" s="82">
        <f t="shared" si="18"/>
        <v>5.6000000000000001E-2</v>
      </c>
      <c r="G390" s="39">
        <f>VLOOKUP(N390,Currecny_M!$A$1:$P$10,2,FALSE)</f>
        <v>54</v>
      </c>
      <c r="H390" s="39">
        <f>MATCH(C390,Currecny_M!$A$1:$P$1,0)</f>
        <v>6</v>
      </c>
      <c r="I390" s="39">
        <f>VLOOKUP(N390,Currecny_M!$A$1:$P$10,MATCH(Database!C390,Currecny_M!$A$1:$P$1,0),FALSE)</f>
        <v>56.2</v>
      </c>
      <c r="J390" s="82">
        <f t="shared" si="19"/>
        <v>3.1472000000000002</v>
      </c>
      <c r="K390" s="39">
        <f>VLOOKUP('Cover page'!$B$6,Currecny_M!$A$1:$P$10,MATCH(Database!C390,Currecny_M!$A$1:$P$1,0),FALSE)</f>
        <v>1</v>
      </c>
      <c r="L390" s="82">
        <f t="shared" si="20"/>
        <v>3.1472000000000002</v>
      </c>
      <c r="M390" s="82">
        <f>((E390/$F$1)*VLOOKUP(N390,Currecny_M!$A$1:$P$10,MATCH(Database!C390,Currecny_M!$A$1:$P$1,0),FALSE))/VLOOKUP('Cover page'!$B$6,Currecny_M!$A$1:$P$10,MATCH(Database!C390,Currecny_M!$A$1:$P$1,0),FALSE)</f>
        <v>3.1472000000000002</v>
      </c>
      <c r="N390" s="6" t="str">
        <f>VLOOKUP(B390,Master!$A$2:$C$11,3,FALSE)</f>
        <v>CAD</v>
      </c>
      <c r="O390" s="6" t="str">
        <f>VLOOKUP(B390,Master!$A$2:$C$11,2,FALSE)</f>
        <v>America</v>
      </c>
      <c r="P390" s="6"/>
      <c r="Q390" s="39" t="str">
        <f>VLOOKUP(D390,GL_Master!$A$1:$D$80,2,FALSE)</f>
        <v>PL</v>
      </c>
      <c r="R390" s="39" t="str">
        <f>VLOOKUP(D390,GL_Master!$A$1:$D$80,3,FALSE)</f>
        <v>Misc. expenses</v>
      </c>
      <c r="S390" s="39" t="str">
        <f>VLOOKUP(D390,GL_Master!$A$1:$D$80,4,FALSE)</f>
        <v>Repair &amp; Maintenance</v>
      </c>
    </row>
    <row r="391" spans="1:19" x14ac:dyDescent="0.25">
      <c r="A391" s="39" t="s">
        <v>262</v>
      </c>
      <c r="B391" s="39" t="s">
        <v>249</v>
      </c>
      <c r="C391" s="7">
        <v>44044</v>
      </c>
      <c r="D391" s="39" t="s">
        <v>108</v>
      </c>
      <c r="E391" s="39">
        <v>57</v>
      </c>
      <c r="F391" s="82">
        <f t="shared" si="18"/>
        <v>5.7000000000000002E-2</v>
      </c>
      <c r="G391" s="39">
        <f>VLOOKUP(N391,Currecny_M!$A$1:$P$10,2,FALSE)</f>
        <v>54</v>
      </c>
      <c r="H391" s="39">
        <f>MATCH(C391,Currecny_M!$A$1:$P$1,0)</f>
        <v>6</v>
      </c>
      <c r="I391" s="39">
        <f>VLOOKUP(N391,Currecny_M!$A$1:$P$10,MATCH(Database!C391,Currecny_M!$A$1:$P$1,0),FALSE)</f>
        <v>56.2</v>
      </c>
      <c r="J391" s="82">
        <f t="shared" si="19"/>
        <v>3.2034000000000002</v>
      </c>
      <c r="K391" s="39">
        <f>VLOOKUP('Cover page'!$B$6,Currecny_M!$A$1:$P$10,MATCH(Database!C391,Currecny_M!$A$1:$P$1,0),FALSE)</f>
        <v>1</v>
      </c>
      <c r="L391" s="82">
        <f t="shared" si="20"/>
        <v>3.2034000000000002</v>
      </c>
      <c r="M391" s="82">
        <f>((E391/$F$1)*VLOOKUP(N391,Currecny_M!$A$1:$P$10,MATCH(Database!C391,Currecny_M!$A$1:$P$1,0),FALSE))/VLOOKUP('Cover page'!$B$6,Currecny_M!$A$1:$P$10,MATCH(Database!C391,Currecny_M!$A$1:$P$1,0),FALSE)</f>
        <v>3.2034000000000002</v>
      </c>
      <c r="N391" s="6" t="str">
        <f>VLOOKUP(B391,Master!$A$2:$C$11,3,FALSE)</f>
        <v>CAD</v>
      </c>
      <c r="O391" s="6" t="str">
        <f>VLOOKUP(B391,Master!$A$2:$C$11,2,FALSE)</f>
        <v>America</v>
      </c>
      <c r="P391" s="6"/>
      <c r="Q391" s="39" t="str">
        <f>VLOOKUP(D391,GL_Master!$A$1:$D$80,2,FALSE)</f>
        <v>PL</v>
      </c>
      <c r="R391" s="39" t="str">
        <f>VLOOKUP(D391,GL_Master!$A$1:$D$80,3,FALSE)</f>
        <v>Misc. expenses</v>
      </c>
      <c r="S391" s="39" t="str">
        <f>VLOOKUP(D391,GL_Master!$A$1:$D$80,4,FALSE)</f>
        <v>Repair &amp; Maintenance</v>
      </c>
    </row>
    <row r="392" spans="1:19" x14ac:dyDescent="0.25">
      <c r="A392" s="39" t="s">
        <v>262</v>
      </c>
      <c r="B392" s="39" t="s">
        <v>249</v>
      </c>
      <c r="C392" s="7">
        <v>44044</v>
      </c>
      <c r="D392" s="39" t="s">
        <v>9</v>
      </c>
      <c r="E392" s="39">
        <v>476</v>
      </c>
      <c r="F392" s="82">
        <f t="shared" si="18"/>
        <v>0.47599999999999998</v>
      </c>
      <c r="G392" s="39">
        <f>VLOOKUP(N392,Currecny_M!$A$1:$P$10,2,FALSE)</f>
        <v>54</v>
      </c>
      <c r="H392" s="39">
        <f>MATCH(C392,Currecny_M!$A$1:$P$1,0)</f>
        <v>6</v>
      </c>
      <c r="I392" s="39">
        <f>VLOOKUP(N392,Currecny_M!$A$1:$P$10,MATCH(Database!C392,Currecny_M!$A$1:$P$1,0),FALSE)</f>
        <v>56.2</v>
      </c>
      <c r="J392" s="82">
        <f t="shared" si="19"/>
        <v>26.751200000000001</v>
      </c>
      <c r="K392" s="39">
        <f>VLOOKUP('Cover page'!$B$6,Currecny_M!$A$1:$P$10,MATCH(Database!C392,Currecny_M!$A$1:$P$1,0),FALSE)</f>
        <v>1</v>
      </c>
      <c r="L392" s="82">
        <f t="shared" si="20"/>
        <v>26.751200000000001</v>
      </c>
      <c r="M392" s="82">
        <f>((E392/$F$1)*VLOOKUP(N392,Currecny_M!$A$1:$P$10,MATCH(Database!C392,Currecny_M!$A$1:$P$1,0),FALSE))/VLOOKUP('Cover page'!$B$6,Currecny_M!$A$1:$P$10,MATCH(Database!C392,Currecny_M!$A$1:$P$1,0),FALSE)</f>
        <v>26.751200000000001</v>
      </c>
      <c r="N392" s="6" t="str">
        <f>VLOOKUP(B392,Master!$A$2:$C$11,3,FALSE)</f>
        <v>CAD</v>
      </c>
      <c r="O392" s="6" t="str">
        <f>VLOOKUP(B392,Master!$A$2:$C$11,2,FALSE)</f>
        <v>America</v>
      </c>
      <c r="P392" s="6"/>
      <c r="Q392" s="39" t="str">
        <f>VLOOKUP(D392,GL_Master!$A$1:$D$80,2,FALSE)</f>
        <v>PL</v>
      </c>
      <c r="R392" s="39" t="str">
        <f>VLOOKUP(D392,GL_Master!$A$1:$D$80,3,FALSE)</f>
        <v>Rent</v>
      </c>
      <c r="S392" s="39" t="str">
        <f>VLOOKUP(D392,GL_Master!$A$1:$D$80,4,FALSE)</f>
        <v>Office Rent</v>
      </c>
    </row>
    <row r="393" spans="1:19" x14ac:dyDescent="0.25">
      <c r="A393" s="39" t="s">
        <v>262</v>
      </c>
      <c r="B393" s="39" t="s">
        <v>249</v>
      </c>
      <c r="C393" s="7">
        <v>44044</v>
      </c>
      <c r="D393" s="39" t="s">
        <v>109</v>
      </c>
      <c r="E393" s="39">
        <v>-270</v>
      </c>
      <c r="F393" s="82">
        <f t="shared" si="18"/>
        <v>-0.27</v>
      </c>
      <c r="G393" s="39">
        <f>VLOOKUP(N393,Currecny_M!$A$1:$P$10,2,FALSE)</f>
        <v>54</v>
      </c>
      <c r="H393" s="39">
        <f>MATCH(C393,Currecny_M!$A$1:$P$1,0)</f>
        <v>6</v>
      </c>
      <c r="I393" s="39">
        <f>VLOOKUP(N393,Currecny_M!$A$1:$P$10,MATCH(Database!C393,Currecny_M!$A$1:$P$1,0),FALSE)</f>
        <v>56.2</v>
      </c>
      <c r="J393" s="82">
        <f t="shared" si="19"/>
        <v>-15.174000000000001</v>
      </c>
      <c r="K393" s="39">
        <f>VLOOKUP('Cover page'!$B$6,Currecny_M!$A$1:$P$10,MATCH(Database!C393,Currecny_M!$A$1:$P$1,0),FALSE)</f>
        <v>1</v>
      </c>
      <c r="L393" s="82">
        <f t="shared" si="20"/>
        <v>-15.174000000000001</v>
      </c>
      <c r="M393" s="82">
        <f>((E393/$F$1)*VLOOKUP(N393,Currecny_M!$A$1:$P$10,MATCH(Database!C393,Currecny_M!$A$1:$P$1,0),FALSE))/VLOOKUP('Cover page'!$B$6,Currecny_M!$A$1:$P$10,MATCH(Database!C393,Currecny_M!$A$1:$P$1,0),FALSE)</f>
        <v>-15.174000000000001</v>
      </c>
      <c r="N393" s="6" t="str">
        <f>VLOOKUP(B393,Master!$A$2:$C$11,3,FALSE)</f>
        <v>CAD</v>
      </c>
      <c r="O393" s="6" t="str">
        <f>VLOOKUP(B393,Master!$A$2:$C$11,2,FALSE)</f>
        <v>America</v>
      </c>
      <c r="P393" s="6"/>
      <c r="Q393" s="39" t="str">
        <f>VLOOKUP(D393,GL_Master!$A$1:$D$80,2,FALSE)</f>
        <v>PL</v>
      </c>
      <c r="R393" s="39" t="str">
        <f>VLOOKUP(D393,GL_Master!$A$1:$D$80,3,FALSE)</f>
        <v>Travelling and conveyance</v>
      </c>
      <c r="S393" s="39" t="str">
        <f>VLOOKUP(D393,GL_Master!$A$1:$D$80,4,FALSE)</f>
        <v>Travelling , hotel lodging</v>
      </c>
    </row>
    <row r="394" spans="1:19" x14ac:dyDescent="0.25">
      <c r="A394" s="39" t="s">
        <v>262</v>
      </c>
      <c r="B394" s="39" t="s">
        <v>249</v>
      </c>
      <c r="C394" s="7">
        <v>44044</v>
      </c>
      <c r="D394" s="39" t="s">
        <v>110</v>
      </c>
      <c r="E394" s="39">
        <v>109</v>
      </c>
      <c r="F394" s="82">
        <f t="shared" si="18"/>
        <v>0.109</v>
      </c>
      <c r="G394" s="39">
        <f>VLOOKUP(N394,Currecny_M!$A$1:$P$10,2,FALSE)</f>
        <v>54</v>
      </c>
      <c r="H394" s="39">
        <f>MATCH(C394,Currecny_M!$A$1:$P$1,0)</f>
        <v>6</v>
      </c>
      <c r="I394" s="39">
        <f>VLOOKUP(N394,Currecny_M!$A$1:$P$10,MATCH(Database!C394,Currecny_M!$A$1:$P$1,0),FALSE)</f>
        <v>56.2</v>
      </c>
      <c r="J394" s="82">
        <f t="shared" si="19"/>
        <v>6.1257999999999999</v>
      </c>
      <c r="K394" s="39">
        <f>VLOOKUP('Cover page'!$B$6,Currecny_M!$A$1:$P$10,MATCH(Database!C394,Currecny_M!$A$1:$P$1,0),FALSE)</f>
        <v>1</v>
      </c>
      <c r="L394" s="82">
        <f t="shared" si="20"/>
        <v>6.1257999999999999</v>
      </c>
      <c r="M394" s="82">
        <f>((E394/$F$1)*VLOOKUP(N394,Currecny_M!$A$1:$P$10,MATCH(Database!C394,Currecny_M!$A$1:$P$1,0),FALSE))/VLOOKUP('Cover page'!$B$6,Currecny_M!$A$1:$P$10,MATCH(Database!C394,Currecny_M!$A$1:$P$1,0),FALSE)</f>
        <v>6.1257999999999999</v>
      </c>
      <c r="N394" s="6" t="str">
        <f>VLOOKUP(B394,Master!$A$2:$C$11,3,FALSE)</f>
        <v>CAD</v>
      </c>
      <c r="O394" s="6" t="str">
        <f>VLOOKUP(B394,Master!$A$2:$C$11,2,FALSE)</f>
        <v>America</v>
      </c>
      <c r="P394" s="6"/>
      <c r="Q394" s="39" t="str">
        <f>VLOOKUP(D394,GL_Master!$A$1:$D$80,2,FALSE)</f>
        <v>PL</v>
      </c>
      <c r="R394" s="39" t="str">
        <f>VLOOKUP(D394,GL_Master!$A$1:$D$80,3,FALSE)</f>
        <v>Travelling and conveyance</v>
      </c>
      <c r="S394" s="39" t="str">
        <f>VLOOKUP(D394,GL_Master!$A$1:$D$80,4,FALSE)</f>
        <v>Travelling , hotel lodging</v>
      </c>
    </row>
    <row r="395" spans="1:19" x14ac:dyDescent="0.25">
      <c r="A395" s="39" t="s">
        <v>262</v>
      </c>
      <c r="B395" s="39" t="s">
        <v>249</v>
      </c>
      <c r="C395" s="7">
        <v>44044</v>
      </c>
      <c r="D395" s="39" t="s">
        <v>111</v>
      </c>
      <c r="E395" s="39">
        <v>56</v>
      </c>
      <c r="F395" s="82">
        <f t="shared" si="18"/>
        <v>5.6000000000000001E-2</v>
      </c>
      <c r="G395" s="39">
        <f>VLOOKUP(N395,Currecny_M!$A$1:$P$10,2,FALSE)</f>
        <v>54</v>
      </c>
      <c r="H395" s="39">
        <f>MATCH(C395,Currecny_M!$A$1:$P$1,0)</f>
        <v>6</v>
      </c>
      <c r="I395" s="39">
        <f>VLOOKUP(N395,Currecny_M!$A$1:$P$10,MATCH(Database!C395,Currecny_M!$A$1:$P$1,0),FALSE)</f>
        <v>56.2</v>
      </c>
      <c r="J395" s="82">
        <f t="shared" si="19"/>
        <v>3.1472000000000002</v>
      </c>
      <c r="K395" s="39">
        <f>VLOOKUP('Cover page'!$B$6,Currecny_M!$A$1:$P$10,MATCH(Database!C395,Currecny_M!$A$1:$P$1,0),FALSE)</f>
        <v>1</v>
      </c>
      <c r="L395" s="82">
        <f t="shared" si="20"/>
        <v>3.1472000000000002</v>
      </c>
      <c r="M395" s="82">
        <f>((E395/$F$1)*VLOOKUP(N395,Currecny_M!$A$1:$P$10,MATCH(Database!C395,Currecny_M!$A$1:$P$1,0),FALSE))/VLOOKUP('Cover page'!$B$6,Currecny_M!$A$1:$P$10,MATCH(Database!C395,Currecny_M!$A$1:$P$1,0),FALSE)</f>
        <v>3.1472000000000002</v>
      </c>
      <c r="N395" s="6" t="str">
        <f>VLOOKUP(B395,Master!$A$2:$C$11,3,FALSE)</f>
        <v>CAD</v>
      </c>
      <c r="O395" s="6" t="str">
        <f>VLOOKUP(B395,Master!$A$2:$C$11,2,FALSE)</f>
        <v>America</v>
      </c>
      <c r="P395" s="6"/>
      <c r="Q395" s="39" t="str">
        <f>VLOOKUP(D395,GL_Master!$A$1:$D$80,2,FALSE)</f>
        <v>PL</v>
      </c>
      <c r="R395" s="39" t="str">
        <f>VLOOKUP(D395,GL_Master!$A$1:$D$80,3,FALSE)</f>
        <v>Legal &amp; Professional expenses</v>
      </c>
      <c r="S395" s="39" t="str">
        <f>VLOOKUP(D395,GL_Master!$A$1:$D$80,4,FALSE)</f>
        <v>Professional Fees - Others</v>
      </c>
    </row>
    <row r="396" spans="1:19" x14ac:dyDescent="0.25">
      <c r="A396" s="39" t="s">
        <v>262</v>
      </c>
      <c r="B396" s="39" t="s">
        <v>249</v>
      </c>
      <c r="C396" s="7">
        <v>44075</v>
      </c>
      <c r="D396" s="39" t="s">
        <v>112</v>
      </c>
      <c r="E396" s="39">
        <v>539</v>
      </c>
      <c r="F396" s="82">
        <f t="shared" si="18"/>
        <v>0.53900000000000003</v>
      </c>
      <c r="G396" s="39">
        <f>VLOOKUP(N396,Currecny_M!$A$1:$P$10,2,FALSE)</f>
        <v>54</v>
      </c>
      <c r="H396" s="39">
        <f>MATCH(C396,Currecny_M!$A$1:$P$1,0)</f>
        <v>7</v>
      </c>
      <c r="I396" s="39">
        <f>VLOOKUP(N396,Currecny_M!$A$1:$P$10,MATCH(Database!C396,Currecny_M!$A$1:$P$1,0),FALSE)</f>
        <v>56.76</v>
      </c>
      <c r="J396" s="82">
        <f t="shared" si="19"/>
        <v>30.593640000000001</v>
      </c>
      <c r="K396" s="39">
        <f>VLOOKUP('Cover page'!$B$6,Currecny_M!$A$1:$P$10,MATCH(Database!C396,Currecny_M!$A$1:$P$1,0),FALSE)</f>
        <v>1</v>
      </c>
      <c r="L396" s="82">
        <f t="shared" si="20"/>
        <v>30.593640000000001</v>
      </c>
      <c r="M396" s="82">
        <f>((E396/$F$1)*VLOOKUP(N396,Currecny_M!$A$1:$P$10,MATCH(Database!C396,Currecny_M!$A$1:$P$1,0),FALSE))/VLOOKUP('Cover page'!$B$6,Currecny_M!$A$1:$P$10,MATCH(Database!C396,Currecny_M!$A$1:$P$1,0),FALSE)</f>
        <v>30.593640000000001</v>
      </c>
      <c r="N396" s="6" t="str">
        <f>VLOOKUP(B396,Master!$A$2:$C$11,3,FALSE)</f>
        <v>CAD</v>
      </c>
      <c r="O396" s="6" t="str">
        <f>VLOOKUP(B396,Master!$A$2:$C$11,2,FALSE)</f>
        <v>America</v>
      </c>
      <c r="P396" s="6"/>
      <c r="Q396" s="39" t="str">
        <f>VLOOKUP(D396,GL_Master!$A$1:$D$80,2,FALSE)</f>
        <v>PL</v>
      </c>
      <c r="R396" s="39" t="str">
        <f>VLOOKUP(D396,GL_Master!$A$1:$D$80,3,FALSE)</f>
        <v>Finance Cost</v>
      </c>
      <c r="S396" s="39" t="str">
        <f>VLOOKUP(D396,GL_Master!$A$1:$D$80,4,FALSE)</f>
        <v>Interest expense</v>
      </c>
    </row>
    <row r="397" spans="1:19" x14ac:dyDescent="0.25">
      <c r="A397" s="39" t="s">
        <v>262</v>
      </c>
      <c r="B397" s="39" t="s">
        <v>249</v>
      </c>
      <c r="C397" s="7">
        <v>44075</v>
      </c>
      <c r="D397" s="39" t="s">
        <v>25</v>
      </c>
      <c r="E397" s="39">
        <v>4900</v>
      </c>
      <c r="F397" s="82">
        <f t="shared" si="18"/>
        <v>4.9000000000000004</v>
      </c>
      <c r="G397" s="39">
        <f>VLOOKUP(N397,Currecny_M!$A$1:$P$10,2,FALSE)</f>
        <v>54</v>
      </c>
      <c r="H397" s="39">
        <f>MATCH(C397,Currecny_M!$A$1:$P$1,0)</f>
        <v>7</v>
      </c>
      <c r="I397" s="39">
        <f>VLOOKUP(N397,Currecny_M!$A$1:$P$10,MATCH(Database!C397,Currecny_M!$A$1:$P$1,0),FALSE)</f>
        <v>56.76</v>
      </c>
      <c r="J397" s="82">
        <f t="shared" si="19"/>
        <v>278.12400000000002</v>
      </c>
      <c r="K397" s="39">
        <f>VLOOKUP('Cover page'!$B$6,Currecny_M!$A$1:$P$10,MATCH(Database!C397,Currecny_M!$A$1:$P$1,0),FALSE)</f>
        <v>1</v>
      </c>
      <c r="L397" s="82">
        <f t="shared" si="20"/>
        <v>278.12400000000002</v>
      </c>
      <c r="M397" s="82">
        <f>((E397/$F$1)*VLOOKUP(N397,Currecny_M!$A$1:$P$10,MATCH(Database!C397,Currecny_M!$A$1:$P$1,0),FALSE))/VLOOKUP('Cover page'!$B$6,Currecny_M!$A$1:$P$10,MATCH(Database!C397,Currecny_M!$A$1:$P$1,0),FALSE)</f>
        <v>278.12400000000002</v>
      </c>
      <c r="N397" s="6" t="str">
        <f>VLOOKUP(B397,Master!$A$2:$C$11,3,FALSE)</f>
        <v>CAD</v>
      </c>
      <c r="O397" s="6" t="str">
        <f>VLOOKUP(B397,Master!$A$2:$C$11,2,FALSE)</f>
        <v>America</v>
      </c>
      <c r="P397" s="6"/>
      <c r="Q397" s="39" t="str">
        <f>VLOOKUP(D397,GL_Master!$A$1:$D$80,2,FALSE)</f>
        <v>PL</v>
      </c>
      <c r="R397" s="39" t="str">
        <f>VLOOKUP(D397,GL_Master!$A$1:$D$80,3,FALSE)</f>
        <v>Depreciation</v>
      </c>
      <c r="S397" s="39" t="str">
        <f>VLOOKUP(D397,GL_Master!$A$1:$D$80,4,FALSE)</f>
        <v>Depreciation</v>
      </c>
    </row>
    <row r="398" spans="1:19" x14ac:dyDescent="0.25">
      <c r="A398" s="39" t="s">
        <v>262</v>
      </c>
      <c r="B398" s="39" t="s">
        <v>249</v>
      </c>
      <c r="C398" s="7">
        <v>44075</v>
      </c>
      <c r="D398" s="39" t="s">
        <v>51</v>
      </c>
      <c r="E398" s="39">
        <v>-51852</v>
      </c>
      <c r="F398" s="82">
        <f t="shared" si="18"/>
        <v>-51.851999999999997</v>
      </c>
      <c r="G398" s="39">
        <f>VLOOKUP(N398,Currecny_M!$A$1:$P$10,2,FALSE)</f>
        <v>54</v>
      </c>
      <c r="H398" s="39">
        <f>MATCH(C398,Currecny_M!$A$1:$P$1,0)</f>
        <v>7</v>
      </c>
      <c r="I398" s="39">
        <f>VLOOKUP(N398,Currecny_M!$A$1:$P$10,MATCH(Database!C398,Currecny_M!$A$1:$P$1,0),FALSE)</f>
        <v>56.76</v>
      </c>
      <c r="J398" s="82">
        <f t="shared" si="19"/>
        <v>-2943.1195199999997</v>
      </c>
      <c r="K398" s="39">
        <f>VLOOKUP('Cover page'!$B$6,Currecny_M!$A$1:$P$10,MATCH(Database!C398,Currecny_M!$A$1:$P$1,0),FALSE)</f>
        <v>1</v>
      </c>
      <c r="L398" s="82">
        <f t="shared" si="20"/>
        <v>-2943.1195199999997</v>
      </c>
      <c r="M398" s="82">
        <f>((E398/$F$1)*VLOOKUP(N398,Currecny_M!$A$1:$P$10,MATCH(Database!C398,Currecny_M!$A$1:$P$1,0),FALSE))/VLOOKUP('Cover page'!$B$6,Currecny_M!$A$1:$P$10,MATCH(Database!C398,Currecny_M!$A$1:$P$1,0),FALSE)</f>
        <v>-2943.1195199999997</v>
      </c>
      <c r="N398" s="6" t="str">
        <f>VLOOKUP(B398,Master!$A$2:$C$11,3,FALSE)</f>
        <v>CAD</v>
      </c>
      <c r="O398" s="6" t="str">
        <f>VLOOKUP(B398,Master!$A$2:$C$11,2,FALSE)</f>
        <v>America</v>
      </c>
      <c r="P398" s="6"/>
      <c r="Q398" s="39" t="str">
        <f>VLOOKUP(D398,GL_Master!$A$1:$D$80,2,FALSE)</f>
        <v>BS</v>
      </c>
      <c r="R398" s="39" t="str">
        <f>VLOOKUP(D398,GL_Master!$A$1:$D$80,3,FALSE)</f>
        <v>Share Capital</v>
      </c>
      <c r="S398" s="39" t="str">
        <f>VLOOKUP(D398,GL_Master!$A$1:$D$80,4,FALSE)</f>
        <v>Equity shares</v>
      </c>
    </row>
    <row r="399" spans="1:19" x14ac:dyDescent="0.25">
      <c r="A399" s="39" t="s">
        <v>262</v>
      </c>
      <c r="B399" s="39" t="s">
        <v>249</v>
      </c>
      <c r="C399" s="7">
        <v>44075</v>
      </c>
      <c r="D399" s="39" t="s">
        <v>52</v>
      </c>
      <c r="E399" s="39">
        <v>-99348</v>
      </c>
      <c r="F399" s="82">
        <f t="shared" si="18"/>
        <v>-99.347999999999999</v>
      </c>
      <c r="G399" s="39">
        <f>VLOOKUP(N399,Currecny_M!$A$1:$P$10,2,FALSE)</f>
        <v>54</v>
      </c>
      <c r="H399" s="39">
        <f>MATCH(C399,Currecny_M!$A$1:$P$1,0)</f>
        <v>7</v>
      </c>
      <c r="I399" s="39">
        <f>VLOOKUP(N399,Currecny_M!$A$1:$P$10,MATCH(Database!C399,Currecny_M!$A$1:$P$1,0),FALSE)</f>
        <v>56.76</v>
      </c>
      <c r="J399" s="82">
        <f t="shared" si="19"/>
        <v>-5638.9924799999999</v>
      </c>
      <c r="K399" s="39">
        <f>VLOOKUP('Cover page'!$B$6,Currecny_M!$A$1:$P$10,MATCH(Database!C399,Currecny_M!$A$1:$P$1,0),FALSE)</f>
        <v>1</v>
      </c>
      <c r="L399" s="82">
        <f t="shared" si="20"/>
        <v>-5638.9924799999999</v>
      </c>
      <c r="M399" s="82">
        <f>((E399/$F$1)*VLOOKUP(N399,Currecny_M!$A$1:$P$10,MATCH(Database!C399,Currecny_M!$A$1:$P$1,0),FALSE))/VLOOKUP('Cover page'!$B$6,Currecny_M!$A$1:$P$10,MATCH(Database!C399,Currecny_M!$A$1:$P$1,0),FALSE)</f>
        <v>-5638.9924799999999</v>
      </c>
      <c r="N399" s="6" t="str">
        <f>VLOOKUP(B399,Master!$A$2:$C$11,3,FALSE)</f>
        <v>CAD</v>
      </c>
      <c r="O399" s="6" t="str">
        <f>VLOOKUP(B399,Master!$A$2:$C$11,2,FALSE)</f>
        <v>America</v>
      </c>
      <c r="P399" s="6"/>
      <c r="Q399" s="39" t="str">
        <f>VLOOKUP(D399,GL_Master!$A$1:$D$80,2,FALSE)</f>
        <v>BS</v>
      </c>
      <c r="R399" s="39" t="str">
        <f>VLOOKUP(D399,GL_Master!$A$1:$D$80,3,FALSE)</f>
        <v>Reserve and Surplus</v>
      </c>
      <c r="S399" s="39" t="str">
        <f>VLOOKUP(D399,GL_Master!$A$1:$D$80,4,FALSE)</f>
        <v>Reserves at the commencement of the year</v>
      </c>
    </row>
    <row r="400" spans="1:19" x14ac:dyDescent="0.25">
      <c r="A400" s="39" t="s">
        <v>262</v>
      </c>
      <c r="B400" s="39" t="s">
        <v>249</v>
      </c>
      <c r="C400" s="7">
        <v>44075</v>
      </c>
      <c r="D400" s="39" t="s">
        <v>53</v>
      </c>
      <c r="E400" s="39">
        <v>-33126</v>
      </c>
      <c r="F400" s="82">
        <f t="shared" si="18"/>
        <v>-33.125999999999998</v>
      </c>
      <c r="G400" s="39">
        <f>VLOOKUP(N400,Currecny_M!$A$1:$P$10,2,FALSE)</f>
        <v>54</v>
      </c>
      <c r="H400" s="39">
        <f>MATCH(C400,Currecny_M!$A$1:$P$1,0)</f>
        <v>7</v>
      </c>
      <c r="I400" s="39">
        <f>VLOOKUP(N400,Currecny_M!$A$1:$P$10,MATCH(Database!C400,Currecny_M!$A$1:$P$1,0),FALSE)</f>
        <v>56.76</v>
      </c>
      <c r="J400" s="82">
        <f t="shared" si="19"/>
        <v>-1880.2317599999999</v>
      </c>
      <c r="K400" s="39">
        <f>VLOOKUP('Cover page'!$B$6,Currecny_M!$A$1:$P$10,MATCH(Database!C400,Currecny_M!$A$1:$P$1,0),FALSE)</f>
        <v>1</v>
      </c>
      <c r="L400" s="82">
        <f t="shared" si="20"/>
        <v>-1880.2317599999999</v>
      </c>
      <c r="M400" s="82">
        <f>((E400/$F$1)*VLOOKUP(N400,Currecny_M!$A$1:$P$10,MATCH(Database!C400,Currecny_M!$A$1:$P$1,0),FALSE))/VLOOKUP('Cover page'!$B$6,Currecny_M!$A$1:$P$10,MATCH(Database!C400,Currecny_M!$A$1:$P$1,0),FALSE)</f>
        <v>-1880.2317599999999</v>
      </c>
      <c r="N400" s="6" t="str">
        <f>VLOOKUP(B400,Master!$A$2:$C$11,3,FALSE)</f>
        <v>CAD</v>
      </c>
      <c r="O400" s="6" t="str">
        <f>VLOOKUP(B400,Master!$A$2:$C$11,2,FALSE)</f>
        <v>America</v>
      </c>
      <c r="P400" s="6"/>
      <c r="Q400" s="39" t="str">
        <f>VLOOKUP(D400,GL_Master!$A$1:$D$80,2,FALSE)</f>
        <v>BS</v>
      </c>
      <c r="R400" s="39" t="str">
        <f>VLOOKUP(D400,GL_Master!$A$1:$D$80,3,FALSE)</f>
        <v>Loan Fund</v>
      </c>
      <c r="S400" s="39" t="str">
        <f>VLOOKUP(D400,GL_Master!$A$1:$D$80,4,FALSE)</f>
        <v>Term Loan</v>
      </c>
    </row>
    <row r="401" spans="1:19" x14ac:dyDescent="0.25">
      <c r="A401" s="39" t="s">
        <v>262</v>
      </c>
      <c r="B401" s="39" t="s">
        <v>249</v>
      </c>
      <c r="C401" s="7">
        <v>44075</v>
      </c>
      <c r="D401" s="39" t="s">
        <v>54</v>
      </c>
      <c r="E401" s="39">
        <v>107</v>
      </c>
      <c r="F401" s="82">
        <f t="shared" si="18"/>
        <v>0.107</v>
      </c>
      <c r="G401" s="39">
        <f>VLOOKUP(N401,Currecny_M!$A$1:$P$10,2,FALSE)</f>
        <v>54</v>
      </c>
      <c r="H401" s="39">
        <f>MATCH(C401,Currecny_M!$A$1:$P$1,0)</f>
        <v>7</v>
      </c>
      <c r="I401" s="39">
        <f>VLOOKUP(N401,Currecny_M!$A$1:$P$10,MATCH(Database!C401,Currecny_M!$A$1:$P$1,0),FALSE)</f>
        <v>56.76</v>
      </c>
      <c r="J401" s="82">
        <f t="shared" si="19"/>
        <v>6.0733199999999998</v>
      </c>
      <c r="K401" s="39">
        <f>VLOOKUP('Cover page'!$B$6,Currecny_M!$A$1:$P$10,MATCH(Database!C401,Currecny_M!$A$1:$P$1,0),FALSE)</f>
        <v>1</v>
      </c>
      <c r="L401" s="82">
        <f t="shared" si="20"/>
        <v>6.0733199999999998</v>
      </c>
      <c r="M401" s="82">
        <f>((E401/$F$1)*VLOOKUP(N401,Currecny_M!$A$1:$P$10,MATCH(Database!C401,Currecny_M!$A$1:$P$1,0),FALSE))/VLOOKUP('Cover page'!$B$6,Currecny_M!$A$1:$P$10,MATCH(Database!C401,Currecny_M!$A$1:$P$1,0),FALSE)</f>
        <v>6.0733199999999998</v>
      </c>
      <c r="N401" s="6" t="str">
        <f>VLOOKUP(B401,Master!$A$2:$C$11,3,FALSE)</f>
        <v>CAD</v>
      </c>
      <c r="O401" s="6" t="str">
        <f>VLOOKUP(B401,Master!$A$2:$C$11,2,FALSE)</f>
        <v>America</v>
      </c>
      <c r="P401" s="6"/>
      <c r="Q401" s="39" t="str">
        <f>VLOOKUP(D401,GL_Master!$A$1:$D$80,2,FALSE)</f>
        <v>BS</v>
      </c>
      <c r="R401" s="39" t="str">
        <f>VLOOKUP(D401,GL_Master!$A$1:$D$80,3,FALSE)</f>
        <v>Trade Payables</v>
      </c>
      <c r="S401" s="39" t="str">
        <f>VLOOKUP(D401,GL_Master!$A$1:$D$80,4,FALSE)</f>
        <v>Trade payable</v>
      </c>
    </row>
    <row r="402" spans="1:19" x14ac:dyDescent="0.25">
      <c r="A402" s="39" t="s">
        <v>262</v>
      </c>
      <c r="B402" s="39" t="s">
        <v>249</v>
      </c>
      <c r="C402" s="7">
        <v>44075</v>
      </c>
      <c r="D402" s="39" t="s">
        <v>34</v>
      </c>
      <c r="E402" s="39">
        <v>-2803</v>
      </c>
      <c r="F402" s="82">
        <f t="shared" si="18"/>
        <v>-2.8029999999999999</v>
      </c>
      <c r="G402" s="39">
        <f>VLOOKUP(N402,Currecny_M!$A$1:$P$10,2,FALSE)</f>
        <v>54</v>
      </c>
      <c r="H402" s="39">
        <f>MATCH(C402,Currecny_M!$A$1:$P$1,0)</f>
        <v>7</v>
      </c>
      <c r="I402" s="39">
        <f>VLOOKUP(N402,Currecny_M!$A$1:$P$10,MATCH(Database!C402,Currecny_M!$A$1:$P$1,0),FALSE)</f>
        <v>56.76</v>
      </c>
      <c r="J402" s="82">
        <f t="shared" si="19"/>
        <v>-159.09827999999999</v>
      </c>
      <c r="K402" s="39">
        <f>VLOOKUP('Cover page'!$B$6,Currecny_M!$A$1:$P$10,MATCH(Database!C402,Currecny_M!$A$1:$P$1,0),FALSE)</f>
        <v>1</v>
      </c>
      <c r="L402" s="82">
        <f t="shared" si="20"/>
        <v>-159.09827999999999</v>
      </c>
      <c r="M402" s="82">
        <f>((E402/$F$1)*VLOOKUP(N402,Currecny_M!$A$1:$P$10,MATCH(Database!C402,Currecny_M!$A$1:$P$1,0),FALSE))/VLOOKUP('Cover page'!$B$6,Currecny_M!$A$1:$P$10,MATCH(Database!C402,Currecny_M!$A$1:$P$1,0),FALSE)</f>
        <v>-159.09827999999999</v>
      </c>
      <c r="N402" s="6" t="str">
        <f>VLOOKUP(B402,Master!$A$2:$C$11,3,FALSE)</f>
        <v>CAD</v>
      </c>
      <c r="O402" s="6" t="str">
        <f>VLOOKUP(B402,Master!$A$2:$C$11,2,FALSE)</f>
        <v>America</v>
      </c>
      <c r="P402" s="6"/>
      <c r="Q402" s="39" t="str">
        <f>VLOOKUP(D402,GL_Master!$A$1:$D$80,2,FALSE)</f>
        <v>BS</v>
      </c>
      <c r="R402" s="39" t="str">
        <f>VLOOKUP(D402,GL_Master!$A$1:$D$80,3,FALSE)</f>
        <v>Provisions</v>
      </c>
      <c r="S402" s="39" t="str">
        <f>VLOOKUP(D402,GL_Master!$A$1:$D$80,4,FALSE)</f>
        <v>Expenses payables</v>
      </c>
    </row>
    <row r="403" spans="1:19" x14ac:dyDescent="0.25">
      <c r="A403" s="39" t="s">
        <v>262</v>
      </c>
      <c r="B403" s="39" t="s">
        <v>249</v>
      </c>
      <c r="C403" s="7">
        <v>44075</v>
      </c>
      <c r="D403" s="39" t="s">
        <v>18</v>
      </c>
      <c r="E403" s="39">
        <v>-1688</v>
      </c>
      <c r="F403" s="82">
        <f t="shared" si="18"/>
        <v>-1.6879999999999999</v>
      </c>
      <c r="G403" s="39">
        <f>VLOOKUP(N403,Currecny_M!$A$1:$P$10,2,FALSE)</f>
        <v>54</v>
      </c>
      <c r="H403" s="39">
        <f>MATCH(C403,Currecny_M!$A$1:$P$1,0)</f>
        <v>7</v>
      </c>
      <c r="I403" s="39">
        <f>VLOOKUP(N403,Currecny_M!$A$1:$P$10,MATCH(Database!C403,Currecny_M!$A$1:$P$1,0),FALSE)</f>
        <v>56.76</v>
      </c>
      <c r="J403" s="82">
        <f t="shared" si="19"/>
        <v>-95.810879999999997</v>
      </c>
      <c r="K403" s="39">
        <f>VLOOKUP('Cover page'!$B$6,Currecny_M!$A$1:$P$10,MATCH(Database!C403,Currecny_M!$A$1:$P$1,0),FALSE)</f>
        <v>1</v>
      </c>
      <c r="L403" s="82">
        <f t="shared" si="20"/>
        <v>-95.810879999999997</v>
      </c>
      <c r="M403" s="82">
        <f>((E403/$F$1)*VLOOKUP(N403,Currecny_M!$A$1:$P$10,MATCH(Database!C403,Currecny_M!$A$1:$P$1,0),FALSE))/VLOOKUP('Cover page'!$B$6,Currecny_M!$A$1:$P$10,MATCH(Database!C403,Currecny_M!$A$1:$P$1,0),FALSE)</f>
        <v>-95.810879999999997</v>
      </c>
      <c r="N403" s="6" t="str">
        <f>VLOOKUP(B403,Master!$A$2:$C$11,3,FALSE)</f>
        <v>CAD</v>
      </c>
      <c r="O403" s="6" t="str">
        <f>VLOOKUP(B403,Master!$A$2:$C$11,2,FALSE)</f>
        <v>America</v>
      </c>
      <c r="P403" s="6"/>
      <c r="Q403" s="39" t="str">
        <f>VLOOKUP(D403,GL_Master!$A$1:$D$80,2,FALSE)</f>
        <v>BS</v>
      </c>
      <c r="R403" s="39" t="str">
        <f>VLOOKUP(D403,GL_Master!$A$1:$D$80,3,FALSE)</f>
        <v>Other current liabilities</v>
      </c>
      <c r="S403" s="39" t="str">
        <f>VLOOKUP(D403,GL_Master!$A$1:$D$80,4,FALSE)</f>
        <v>Employee related liabilities</v>
      </c>
    </row>
    <row r="404" spans="1:19" x14ac:dyDescent="0.25">
      <c r="A404" s="39" t="s">
        <v>262</v>
      </c>
      <c r="B404" s="39" t="s">
        <v>249</v>
      </c>
      <c r="C404" s="7">
        <v>44075</v>
      </c>
      <c r="D404" s="39" t="s">
        <v>55</v>
      </c>
      <c r="E404" s="39">
        <v>-216</v>
      </c>
      <c r="F404" s="82">
        <f t="shared" si="18"/>
        <v>-0.216</v>
      </c>
      <c r="G404" s="39">
        <f>VLOOKUP(N404,Currecny_M!$A$1:$P$10,2,FALSE)</f>
        <v>54</v>
      </c>
      <c r="H404" s="39">
        <f>MATCH(C404,Currecny_M!$A$1:$P$1,0)</f>
        <v>7</v>
      </c>
      <c r="I404" s="39">
        <f>VLOOKUP(N404,Currecny_M!$A$1:$P$10,MATCH(Database!C404,Currecny_M!$A$1:$P$1,0),FALSE)</f>
        <v>56.76</v>
      </c>
      <c r="J404" s="82">
        <f t="shared" si="19"/>
        <v>-12.260159999999999</v>
      </c>
      <c r="K404" s="39">
        <f>VLOOKUP('Cover page'!$B$6,Currecny_M!$A$1:$P$10,MATCH(Database!C404,Currecny_M!$A$1:$P$1,0),FALSE)</f>
        <v>1</v>
      </c>
      <c r="L404" s="82">
        <f t="shared" si="20"/>
        <v>-12.260159999999999</v>
      </c>
      <c r="M404" s="82">
        <f>((E404/$F$1)*VLOOKUP(N404,Currecny_M!$A$1:$P$10,MATCH(Database!C404,Currecny_M!$A$1:$P$1,0),FALSE))/VLOOKUP('Cover page'!$B$6,Currecny_M!$A$1:$P$10,MATCH(Database!C404,Currecny_M!$A$1:$P$1,0),FALSE)</f>
        <v>-12.260159999999999</v>
      </c>
      <c r="N404" s="6" t="str">
        <f>VLOOKUP(B404,Master!$A$2:$C$11,3,FALSE)</f>
        <v>CAD</v>
      </c>
      <c r="O404" s="6" t="str">
        <f>VLOOKUP(B404,Master!$A$2:$C$11,2,FALSE)</f>
        <v>America</v>
      </c>
      <c r="P404" s="6"/>
      <c r="Q404" s="39" t="str">
        <f>VLOOKUP(D404,GL_Master!$A$1:$D$80,2,FALSE)</f>
        <v>BS</v>
      </c>
      <c r="R404" s="39" t="str">
        <f>VLOOKUP(D404,GL_Master!$A$1:$D$80,3,FALSE)</f>
        <v>Other current liabilities</v>
      </c>
      <c r="S404" s="39" t="str">
        <f>VLOOKUP(D404,GL_Master!$A$1:$D$80,4,FALSE)</f>
        <v>Security deposit received</v>
      </c>
    </row>
    <row r="405" spans="1:19" x14ac:dyDescent="0.25">
      <c r="A405" s="39" t="s">
        <v>262</v>
      </c>
      <c r="B405" s="39" t="s">
        <v>249</v>
      </c>
      <c r="C405" s="7">
        <v>44075</v>
      </c>
      <c r="D405" s="39" t="s">
        <v>56</v>
      </c>
      <c r="E405" s="39">
        <v>-54</v>
      </c>
      <c r="F405" s="82">
        <f t="shared" si="18"/>
        <v>-5.3999999999999999E-2</v>
      </c>
      <c r="G405" s="39">
        <f>VLOOKUP(N405,Currecny_M!$A$1:$P$10,2,FALSE)</f>
        <v>54</v>
      </c>
      <c r="H405" s="39">
        <f>MATCH(C405,Currecny_M!$A$1:$P$1,0)</f>
        <v>7</v>
      </c>
      <c r="I405" s="39">
        <f>VLOOKUP(N405,Currecny_M!$A$1:$P$10,MATCH(Database!C405,Currecny_M!$A$1:$P$1,0),FALSE)</f>
        <v>56.76</v>
      </c>
      <c r="J405" s="82">
        <f t="shared" si="19"/>
        <v>-3.0650399999999998</v>
      </c>
      <c r="K405" s="39">
        <f>VLOOKUP('Cover page'!$B$6,Currecny_M!$A$1:$P$10,MATCH(Database!C405,Currecny_M!$A$1:$P$1,0),FALSE)</f>
        <v>1</v>
      </c>
      <c r="L405" s="82">
        <f t="shared" si="20"/>
        <v>-3.0650399999999998</v>
      </c>
      <c r="M405" s="82">
        <f>((E405/$F$1)*VLOOKUP(N405,Currecny_M!$A$1:$P$10,MATCH(Database!C405,Currecny_M!$A$1:$P$1,0),FALSE))/VLOOKUP('Cover page'!$B$6,Currecny_M!$A$1:$P$10,MATCH(Database!C405,Currecny_M!$A$1:$P$1,0),FALSE)</f>
        <v>-3.0650399999999998</v>
      </c>
      <c r="N405" s="6" t="str">
        <f>VLOOKUP(B405,Master!$A$2:$C$11,3,FALSE)</f>
        <v>CAD</v>
      </c>
      <c r="O405" s="6" t="str">
        <f>VLOOKUP(B405,Master!$A$2:$C$11,2,FALSE)</f>
        <v>America</v>
      </c>
      <c r="P405" s="6"/>
      <c r="Q405" s="39" t="str">
        <f>VLOOKUP(D405,GL_Master!$A$1:$D$80,2,FALSE)</f>
        <v>BS</v>
      </c>
      <c r="R405" s="39" t="str">
        <f>VLOOKUP(D405,GL_Master!$A$1:$D$80,3,FALSE)</f>
        <v>Other Tax Payables</v>
      </c>
      <c r="S405" s="39" t="str">
        <f>VLOOKUP(D405,GL_Master!$A$1:$D$80,4,FALSE)</f>
        <v>Tax deducted at source payable</v>
      </c>
    </row>
    <row r="406" spans="1:19" x14ac:dyDescent="0.25">
      <c r="A406" s="39" t="s">
        <v>262</v>
      </c>
      <c r="B406" s="39" t="s">
        <v>249</v>
      </c>
      <c r="C406" s="7">
        <v>44075</v>
      </c>
      <c r="D406" s="39" t="s">
        <v>57</v>
      </c>
      <c r="E406" s="39">
        <v>-513</v>
      </c>
      <c r="F406" s="82">
        <f t="shared" si="18"/>
        <v>-0.51300000000000001</v>
      </c>
      <c r="G406" s="39">
        <f>VLOOKUP(N406,Currecny_M!$A$1:$P$10,2,FALSE)</f>
        <v>54</v>
      </c>
      <c r="H406" s="39">
        <f>MATCH(C406,Currecny_M!$A$1:$P$1,0)</f>
        <v>7</v>
      </c>
      <c r="I406" s="39">
        <f>VLOOKUP(N406,Currecny_M!$A$1:$P$10,MATCH(Database!C406,Currecny_M!$A$1:$P$1,0),FALSE)</f>
        <v>56.76</v>
      </c>
      <c r="J406" s="82">
        <f t="shared" si="19"/>
        <v>-29.11788</v>
      </c>
      <c r="K406" s="39">
        <f>VLOOKUP('Cover page'!$B$6,Currecny_M!$A$1:$P$10,MATCH(Database!C406,Currecny_M!$A$1:$P$1,0),FALSE)</f>
        <v>1</v>
      </c>
      <c r="L406" s="82">
        <f t="shared" si="20"/>
        <v>-29.11788</v>
      </c>
      <c r="M406" s="82">
        <f>((E406/$F$1)*VLOOKUP(N406,Currecny_M!$A$1:$P$10,MATCH(Database!C406,Currecny_M!$A$1:$P$1,0),FALSE))/VLOOKUP('Cover page'!$B$6,Currecny_M!$A$1:$P$10,MATCH(Database!C406,Currecny_M!$A$1:$P$1,0),FALSE)</f>
        <v>-29.11788</v>
      </c>
      <c r="N406" s="6" t="str">
        <f>VLOOKUP(B406,Master!$A$2:$C$11,3,FALSE)</f>
        <v>CAD</v>
      </c>
      <c r="O406" s="6" t="str">
        <f>VLOOKUP(B406,Master!$A$2:$C$11,2,FALSE)</f>
        <v>America</v>
      </c>
      <c r="P406" s="6"/>
      <c r="Q406" s="39" t="str">
        <f>VLOOKUP(D406,GL_Master!$A$1:$D$80,2,FALSE)</f>
        <v>BS</v>
      </c>
      <c r="R406" s="39" t="str">
        <f>VLOOKUP(D406,GL_Master!$A$1:$D$80,3,FALSE)</f>
        <v>Other Tax Payables</v>
      </c>
      <c r="S406" s="39" t="str">
        <f>VLOOKUP(D406,GL_Master!$A$1:$D$80,4,FALSE)</f>
        <v>Tax deducted at source payable</v>
      </c>
    </row>
    <row r="407" spans="1:19" x14ac:dyDescent="0.25">
      <c r="A407" s="39" t="s">
        <v>262</v>
      </c>
      <c r="B407" s="39" t="s">
        <v>249</v>
      </c>
      <c r="C407" s="7">
        <v>44075</v>
      </c>
      <c r="D407" s="39" t="s">
        <v>58</v>
      </c>
      <c r="E407" s="39">
        <v>-3737</v>
      </c>
      <c r="F407" s="82">
        <f t="shared" si="18"/>
        <v>-3.7370000000000001</v>
      </c>
      <c r="G407" s="39">
        <f>VLOOKUP(N407,Currecny_M!$A$1:$P$10,2,FALSE)</f>
        <v>54</v>
      </c>
      <c r="H407" s="39">
        <f>MATCH(C407,Currecny_M!$A$1:$P$1,0)</f>
        <v>7</v>
      </c>
      <c r="I407" s="39">
        <f>VLOOKUP(N407,Currecny_M!$A$1:$P$10,MATCH(Database!C407,Currecny_M!$A$1:$P$1,0),FALSE)</f>
        <v>56.76</v>
      </c>
      <c r="J407" s="82">
        <f t="shared" si="19"/>
        <v>-212.11212</v>
      </c>
      <c r="K407" s="39">
        <f>VLOOKUP('Cover page'!$B$6,Currecny_M!$A$1:$P$10,MATCH(Database!C407,Currecny_M!$A$1:$P$1,0),FALSE)</f>
        <v>1</v>
      </c>
      <c r="L407" s="82">
        <f t="shared" si="20"/>
        <v>-212.11212</v>
      </c>
      <c r="M407" s="82">
        <f>((E407/$F$1)*VLOOKUP(N407,Currecny_M!$A$1:$P$10,MATCH(Database!C407,Currecny_M!$A$1:$P$1,0),FALSE))/VLOOKUP('Cover page'!$B$6,Currecny_M!$A$1:$P$10,MATCH(Database!C407,Currecny_M!$A$1:$P$1,0),FALSE)</f>
        <v>-212.11212</v>
      </c>
      <c r="N407" s="6" t="str">
        <f>VLOOKUP(B407,Master!$A$2:$C$11,3,FALSE)</f>
        <v>CAD</v>
      </c>
      <c r="O407" s="6" t="str">
        <f>VLOOKUP(B407,Master!$A$2:$C$11,2,FALSE)</f>
        <v>America</v>
      </c>
      <c r="P407" s="6"/>
      <c r="Q407" s="39" t="str">
        <f>VLOOKUP(D407,GL_Master!$A$1:$D$80,2,FALSE)</f>
        <v>BS</v>
      </c>
      <c r="R407" s="39" t="str">
        <f>VLOOKUP(D407,GL_Master!$A$1:$D$80,3,FALSE)</f>
        <v>Long-term provisions</v>
      </c>
      <c r="S407" s="39" t="str">
        <f>VLOOKUP(D407,GL_Master!$A$1:$D$80,4,FALSE)</f>
        <v>Provision for gratuity</v>
      </c>
    </row>
    <row r="408" spans="1:19" x14ac:dyDescent="0.25">
      <c r="A408" s="39" t="s">
        <v>262</v>
      </c>
      <c r="B408" s="39" t="s">
        <v>249</v>
      </c>
      <c r="C408" s="7">
        <v>44075</v>
      </c>
      <c r="D408" s="39" t="s">
        <v>59</v>
      </c>
      <c r="E408" s="39">
        <v>-1549</v>
      </c>
      <c r="F408" s="82">
        <f t="shared" si="18"/>
        <v>-1.5489999999999999</v>
      </c>
      <c r="G408" s="39">
        <f>VLOOKUP(N408,Currecny_M!$A$1:$P$10,2,FALSE)</f>
        <v>54</v>
      </c>
      <c r="H408" s="39">
        <f>MATCH(C408,Currecny_M!$A$1:$P$1,0)</f>
        <v>7</v>
      </c>
      <c r="I408" s="39">
        <f>VLOOKUP(N408,Currecny_M!$A$1:$P$10,MATCH(Database!C408,Currecny_M!$A$1:$P$1,0),FALSE)</f>
        <v>56.76</v>
      </c>
      <c r="J408" s="82">
        <f t="shared" si="19"/>
        <v>-87.921239999999997</v>
      </c>
      <c r="K408" s="39">
        <f>VLOOKUP('Cover page'!$B$6,Currecny_M!$A$1:$P$10,MATCH(Database!C408,Currecny_M!$A$1:$P$1,0),FALSE)</f>
        <v>1</v>
      </c>
      <c r="L408" s="82">
        <f t="shared" si="20"/>
        <v>-87.921239999999997</v>
      </c>
      <c r="M408" s="82">
        <f>((E408/$F$1)*VLOOKUP(N408,Currecny_M!$A$1:$P$10,MATCH(Database!C408,Currecny_M!$A$1:$P$1,0),FALSE))/VLOOKUP('Cover page'!$B$6,Currecny_M!$A$1:$P$10,MATCH(Database!C408,Currecny_M!$A$1:$P$1,0),FALSE)</f>
        <v>-87.921239999999997</v>
      </c>
      <c r="N408" s="6" t="str">
        <f>VLOOKUP(B408,Master!$A$2:$C$11,3,FALSE)</f>
        <v>CAD</v>
      </c>
      <c r="O408" s="6" t="str">
        <f>VLOOKUP(B408,Master!$A$2:$C$11,2,FALSE)</f>
        <v>America</v>
      </c>
      <c r="P408" s="6"/>
      <c r="Q408" s="39" t="str">
        <f>VLOOKUP(D408,GL_Master!$A$1:$D$80,2,FALSE)</f>
        <v>BS</v>
      </c>
      <c r="R408" s="39" t="str">
        <f>VLOOKUP(D408,GL_Master!$A$1:$D$80,3,FALSE)</f>
        <v>Long-term provisions</v>
      </c>
      <c r="S408" s="39" t="str">
        <f>VLOOKUP(D408,GL_Master!$A$1:$D$80,4,FALSE)</f>
        <v>Provision for leave encashment</v>
      </c>
    </row>
    <row r="409" spans="1:19" x14ac:dyDescent="0.25">
      <c r="A409" s="39" t="s">
        <v>262</v>
      </c>
      <c r="B409" s="39" t="s">
        <v>249</v>
      </c>
      <c r="C409" s="7">
        <v>44075</v>
      </c>
      <c r="D409" s="39" t="s">
        <v>60</v>
      </c>
      <c r="E409" s="39">
        <v>-444</v>
      </c>
      <c r="F409" s="82">
        <f t="shared" si="18"/>
        <v>-0.44400000000000001</v>
      </c>
      <c r="G409" s="39">
        <f>VLOOKUP(N409,Currecny_M!$A$1:$P$10,2,FALSE)</f>
        <v>54</v>
      </c>
      <c r="H409" s="39">
        <f>MATCH(C409,Currecny_M!$A$1:$P$1,0)</f>
        <v>7</v>
      </c>
      <c r="I409" s="39">
        <f>VLOOKUP(N409,Currecny_M!$A$1:$P$10,MATCH(Database!C409,Currecny_M!$A$1:$P$1,0),FALSE)</f>
        <v>56.76</v>
      </c>
      <c r="J409" s="82">
        <f t="shared" si="19"/>
        <v>-25.201439999999998</v>
      </c>
      <c r="K409" s="39">
        <f>VLOOKUP('Cover page'!$B$6,Currecny_M!$A$1:$P$10,MATCH(Database!C409,Currecny_M!$A$1:$P$1,0),FALSE)</f>
        <v>1</v>
      </c>
      <c r="L409" s="82">
        <f t="shared" si="20"/>
        <v>-25.201439999999998</v>
      </c>
      <c r="M409" s="82">
        <f>((E409/$F$1)*VLOOKUP(N409,Currecny_M!$A$1:$P$10,MATCH(Database!C409,Currecny_M!$A$1:$P$1,0),FALSE))/VLOOKUP('Cover page'!$B$6,Currecny_M!$A$1:$P$10,MATCH(Database!C409,Currecny_M!$A$1:$P$1,0),FALSE)</f>
        <v>-25.201439999999998</v>
      </c>
      <c r="N409" s="6" t="str">
        <f>VLOOKUP(B409,Master!$A$2:$C$11,3,FALSE)</f>
        <v>CAD</v>
      </c>
      <c r="O409" s="6" t="str">
        <f>VLOOKUP(B409,Master!$A$2:$C$11,2,FALSE)</f>
        <v>America</v>
      </c>
      <c r="P409" s="6"/>
      <c r="Q409" s="39" t="str">
        <f>VLOOKUP(D409,GL_Master!$A$1:$D$80,2,FALSE)</f>
        <v>BS</v>
      </c>
      <c r="R409" s="39" t="str">
        <f>VLOOKUP(D409,GL_Master!$A$1:$D$80,3,FALSE)</f>
        <v>Trade Payables</v>
      </c>
      <c r="S409" s="39" t="str">
        <f>VLOOKUP(D409,GL_Master!$A$1:$D$80,4,FALSE)</f>
        <v>Trade payable</v>
      </c>
    </row>
    <row r="410" spans="1:19" x14ac:dyDescent="0.25">
      <c r="A410" s="39" t="s">
        <v>262</v>
      </c>
      <c r="B410" s="39" t="s">
        <v>249</v>
      </c>
      <c r="C410" s="7">
        <v>44075</v>
      </c>
      <c r="D410" s="39" t="s">
        <v>61</v>
      </c>
      <c r="E410" s="39">
        <v>-4399</v>
      </c>
      <c r="F410" s="82">
        <f t="shared" si="18"/>
        <v>-4.399</v>
      </c>
      <c r="G410" s="39">
        <f>VLOOKUP(N410,Currecny_M!$A$1:$P$10,2,FALSE)</f>
        <v>54</v>
      </c>
      <c r="H410" s="39">
        <f>MATCH(C410,Currecny_M!$A$1:$P$1,0)</f>
        <v>7</v>
      </c>
      <c r="I410" s="39">
        <f>VLOOKUP(N410,Currecny_M!$A$1:$P$10,MATCH(Database!C410,Currecny_M!$A$1:$P$1,0),FALSE)</f>
        <v>56.76</v>
      </c>
      <c r="J410" s="82">
        <f t="shared" si="19"/>
        <v>-249.68724</v>
      </c>
      <c r="K410" s="39">
        <f>VLOOKUP('Cover page'!$B$6,Currecny_M!$A$1:$P$10,MATCH(Database!C410,Currecny_M!$A$1:$P$1,0),FALSE)</f>
        <v>1</v>
      </c>
      <c r="L410" s="82">
        <f t="shared" si="20"/>
        <v>-249.68724</v>
      </c>
      <c r="M410" s="82">
        <f>((E410/$F$1)*VLOOKUP(N410,Currecny_M!$A$1:$P$10,MATCH(Database!C410,Currecny_M!$A$1:$P$1,0),FALSE))/VLOOKUP('Cover page'!$B$6,Currecny_M!$A$1:$P$10,MATCH(Database!C410,Currecny_M!$A$1:$P$1,0),FALSE)</f>
        <v>-249.68724</v>
      </c>
      <c r="N410" s="6" t="str">
        <f>VLOOKUP(B410,Master!$A$2:$C$11,3,FALSE)</f>
        <v>CAD</v>
      </c>
      <c r="O410" s="6" t="str">
        <f>VLOOKUP(B410,Master!$A$2:$C$11,2,FALSE)</f>
        <v>America</v>
      </c>
      <c r="P410" s="6"/>
      <c r="Q410" s="39" t="str">
        <f>VLOOKUP(D410,GL_Master!$A$1:$D$80,2,FALSE)</f>
        <v>BS</v>
      </c>
      <c r="R410" s="39" t="str">
        <f>VLOOKUP(D410,GL_Master!$A$1:$D$80,3,FALSE)</f>
        <v>Provisions</v>
      </c>
      <c r="S410" s="39" t="str">
        <f>VLOOKUP(D410,GL_Master!$A$1:$D$80,4,FALSE)</f>
        <v>Provision for doubtful assets</v>
      </c>
    </row>
    <row r="411" spans="1:19" x14ac:dyDescent="0.25">
      <c r="A411" s="39" t="s">
        <v>262</v>
      </c>
      <c r="B411" s="39" t="s">
        <v>249</v>
      </c>
      <c r="C411" s="7">
        <v>44075</v>
      </c>
      <c r="D411" s="39" t="s">
        <v>62</v>
      </c>
      <c r="E411" s="39">
        <v>-162</v>
      </c>
      <c r="F411" s="82">
        <f t="shared" si="18"/>
        <v>-0.16200000000000001</v>
      </c>
      <c r="G411" s="39">
        <f>VLOOKUP(N411,Currecny_M!$A$1:$P$10,2,FALSE)</f>
        <v>54</v>
      </c>
      <c r="H411" s="39">
        <f>MATCH(C411,Currecny_M!$A$1:$P$1,0)</f>
        <v>7</v>
      </c>
      <c r="I411" s="39">
        <f>VLOOKUP(N411,Currecny_M!$A$1:$P$10,MATCH(Database!C411,Currecny_M!$A$1:$P$1,0),FALSE)</f>
        <v>56.76</v>
      </c>
      <c r="J411" s="82">
        <f t="shared" si="19"/>
        <v>-9.1951199999999993</v>
      </c>
      <c r="K411" s="39">
        <f>VLOOKUP('Cover page'!$B$6,Currecny_M!$A$1:$P$10,MATCH(Database!C411,Currecny_M!$A$1:$P$1,0),FALSE)</f>
        <v>1</v>
      </c>
      <c r="L411" s="82">
        <f t="shared" si="20"/>
        <v>-9.1951199999999993</v>
      </c>
      <c r="M411" s="82">
        <f>((E411/$F$1)*VLOOKUP(N411,Currecny_M!$A$1:$P$10,MATCH(Database!C411,Currecny_M!$A$1:$P$1,0),FALSE))/VLOOKUP('Cover page'!$B$6,Currecny_M!$A$1:$P$10,MATCH(Database!C411,Currecny_M!$A$1:$P$1,0),FALSE)</f>
        <v>-9.1951199999999993</v>
      </c>
      <c r="N411" s="6" t="str">
        <f>VLOOKUP(B411,Master!$A$2:$C$11,3,FALSE)</f>
        <v>CAD</v>
      </c>
      <c r="O411" s="6" t="str">
        <f>VLOOKUP(B411,Master!$A$2:$C$11,2,FALSE)</f>
        <v>America</v>
      </c>
      <c r="P411" s="6"/>
      <c r="Q411" s="39" t="str">
        <f>VLOOKUP(D411,GL_Master!$A$1:$D$80,2,FALSE)</f>
        <v>BS</v>
      </c>
      <c r="R411" s="39" t="str">
        <f>VLOOKUP(D411,GL_Master!$A$1:$D$80,3,FALSE)</f>
        <v>Provisions</v>
      </c>
      <c r="S411" s="39" t="str">
        <f>VLOOKUP(D411,GL_Master!$A$1:$D$80,4,FALSE)</f>
        <v>Provision for Insurance</v>
      </c>
    </row>
    <row r="412" spans="1:19" x14ac:dyDescent="0.25">
      <c r="A412" s="39" t="s">
        <v>262</v>
      </c>
      <c r="B412" s="39" t="s">
        <v>249</v>
      </c>
      <c r="C412" s="7">
        <v>44075</v>
      </c>
      <c r="D412" s="39" t="s">
        <v>63</v>
      </c>
      <c r="E412" s="39">
        <v>396</v>
      </c>
      <c r="F412" s="82">
        <f t="shared" si="18"/>
        <v>0.39600000000000002</v>
      </c>
      <c r="G412" s="39">
        <f>VLOOKUP(N412,Currecny_M!$A$1:$P$10,2,FALSE)</f>
        <v>54</v>
      </c>
      <c r="H412" s="39">
        <f>MATCH(C412,Currecny_M!$A$1:$P$1,0)</f>
        <v>7</v>
      </c>
      <c r="I412" s="39">
        <f>VLOOKUP(N412,Currecny_M!$A$1:$P$10,MATCH(Database!C412,Currecny_M!$A$1:$P$1,0),FALSE)</f>
        <v>56.76</v>
      </c>
      <c r="J412" s="82">
        <f t="shared" si="19"/>
        <v>22.476960000000002</v>
      </c>
      <c r="K412" s="39">
        <f>VLOOKUP('Cover page'!$B$6,Currecny_M!$A$1:$P$10,MATCH(Database!C412,Currecny_M!$A$1:$P$1,0),FALSE)</f>
        <v>1</v>
      </c>
      <c r="L412" s="82">
        <f t="shared" si="20"/>
        <v>22.476960000000002</v>
      </c>
      <c r="M412" s="82">
        <f>((E412/$F$1)*VLOOKUP(N412,Currecny_M!$A$1:$P$10,MATCH(Database!C412,Currecny_M!$A$1:$P$1,0),FALSE))/VLOOKUP('Cover page'!$B$6,Currecny_M!$A$1:$P$10,MATCH(Database!C412,Currecny_M!$A$1:$P$1,0),FALSE)</f>
        <v>22.476960000000002</v>
      </c>
      <c r="N412" s="6" t="str">
        <f>VLOOKUP(B412,Master!$A$2:$C$11,3,FALSE)</f>
        <v>CAD</v>
      </c>
      <c r="O412" s="6" t="str">
        <f>VLOOKUP(B412,Master!$A$2:$C$11,2,FALSE)</f>
        <v>America</v>
      </c>
      <c r="P412" s="6"/>
      <c r="Q412" s="39" t="str">
        <f>VLOOKUP(D412,GL_Master!$A$1:$D$80,2,FALSE)</f>
        <v>BS</v>
      </c>
      <c r="R412" s="39" t="str">
        <f>VLOOKUP(D412,GL_Master!$A$1:$D$80,3,FALSE)</f>
        <v>Gross Block</v>
      </c>
      <c r="S412" s="39" t="str">
        <f>VLOOKUP(D412,GL_Master!$A$1:$D$80,4,FALSE)</f>
        <v>Tangible Fixed assets</v>
      </c>
    </row>
    <row r="413" spans="1:19" x14ac:dyDescent="0.25">
      <c r="A413" s="39" t="s">
        <v>262</v>
      </c>
      <c r="B413" s="39" t="s">
        <v>249</v>
      </c>
      <c r="C413" s="7">
        <v>44075</v>
      </c>
      <c r="D413" s="39" t="s">
        <v>64</v>
      </c>
      <c r="E413" s="39">
        <v>21624</v>
      </c>
      <c r="F413" s="82">
        <f t="shared" si="18"/>
        <v>21.623999999999999</v>
      </c>
      <c r="G413" s="39">
        <f>VLOOKUP(N413,Currecny_M!$A$1:$P$10,2,FALSE)</f>
        <v>54</v>
      </c>
      <c r="H413" s="39">
        <f>MATCH(C413,Currecny_M!$A$1:$P$1,0)</f>
        <v>7</v>
      </c>
      <c r="I413" s="39">
        <f>VLOOKUP(N413,Currecny_M!$A$1:$P$10,MATCH(Database!C413,Currecny_M!$A$1:$P$1,0),FALSE)</f>
        <v>56.76</v>
      </c>
      <c r="J413" s="82">
        <f t="shared" si="19"/>
        <v>1227.3782399999998</v>
      </c>
      <c r="K413" s="39">
        <f>VLOOKUP('Cover page'!$B$6,Currecny_M!$A$1:$P$10,MATCH(Database!C413,Currecny_M!$A$1:$P$1,0),FALSE)</f>
        <v>1</v>
      </c>
      <c r="L413" s="82">
        <f t="shared" si="20"/>
        <v>1227.3782399999998</v>
      </c>
      <c r="M413" s="82">
        <f>((E413/$F$1)*VLOOKUP(N413,Currecny_M!$A$1:$P$10,MATCH(Database!C413,Currecny_M!$A$1:$P$1,0),FALSE))/VLOOKUP('Cover page'!$B$6,Currecny_M!$A$1:$P$10,MATCH(Database!C413,Currecny_M!$A$1:$P$1,0),FALSE)</f>
        <v>1227.3782399999998</v>
      </c>
      <c r="N413" s="6" t="str">
        <f>VLOOKUP(B413,Master!$A$2:$C$11,3,FALSE)</f>
        <v>CAD</v>
      </c>
      <c r="O413" s="6" t="str">
        <f>VLOOKUP(B413,Master!$A$2:$C$11,2,FALSE)</f>
        <v>America</v>
      </c>
      <c r="P413" s="6"/>
      <c r="Q413" s="39" t="str">
        <f>VLOOKUP(D413,GL_Master!$A$1:$D$80,2,FALSE)</f>
        <v>BS</v>
      </c>
      <c r="R413" s="39" t="str">
        <f>VLOOKUP(D413,GL_Master!$A$1:$D$80,3,FALSE)</f>
        <v>Gross Block</v>
      </c>
      <c r="S413" s="39" t="str">
        <f>VLOOKUP(D413,GL_Master!$A$1:$D$80,4,FALSE)</f>
        <v>Tangible Fixed assets</v>
      </c>
    </row>
    <row r="414" spans="1:19" x14ac:dyDescent="0.25">
      <c r="A414" s="39" t="s">
        <v>262</v>
      </c>
      <c r="B414" s="39" t="s">
        <v>249</v>
      </c>
      <c r="C414" s="7">
        <v>44075</v>
      </c>
      <c r="D414" s="39" t="s">
        <v>65</v>
      </c>
      <c r="E414" s="39">
        <v>-14430</v>
      </c>
      <c r="F414" s="82">
        <f t="shared" si="18"/>
        <v>-14.43</v>
      </c>
      <c r="G414" s="39">
        <f>VLOOKUP(N414,Currecny_M!$A$1:$P$10,2,FALSE)</f>
        <v>54</v>
      </c>
      <c r="H414" s="39">
        <f>MATCH(C414,Currecny_M!$A$1:$P$1,0)</f>
        <v>7</v>
      </c>
      <c r="I414" s="39">
        <f>VLOOKUP(N414,Currecny_M!$A$1:$P$10,MATCH(Database!C414,Currecny_M!$A$1:$P$1,0),FALSE)</f>
        <v>56.76</v>
      </c>
      <c r="J414" s="82">
        <f t="shared" si="19"/>
        <v>-819.04679999999996</v>
      </c>
      <c r="K414" s="39">
        <f>VLOOKUP('Cover page'!$B$6,Currecny_M!$A$1:$P$10,MATCH(Database!C414,Currecny_M!$A$1:$P$1,0),FALSE)</f>
        <v>1</v>
      </c>
      <c r="L414" s="82">
        <f t="shared" si="20"/>
        <v>-819.04679999999996</v>
      </c>
      <c r="M414" s="82">
        <f>((E414/$F$1)*VLOOKUP(N414,Currecny_M!$A$1:$P$10,MATCH(Database!C414,Currecny_M!$A$1:$P$1,0),FALSE))/VLOOKUP('Cover page'!$B$6,Currecny_M!$A$1:$P$10,MATCH(Database!C414,Currecny_M!$A$1:$P$1,0),FALSE)</f>
        <v>-819.04679999999996</v>
      </c>
      <c r="N414" s="6" t="str">
        <f>VLOOKUP(B414,Master!$A$2:$C$11,3,FALSE)</f>
        <v>CAD</v>
      </c>
      <c r="O414" s="6" t="str">
        <f>VLOOKUP(B414,Master!$A$2:$C$11,2,FALSE)</f>
        <v>America</v>
      </c>
      <c r="P414" s="6"/>
      <c r="Q414" s="39" t="str">
        <f>VLOOKUP(D414,GL_Master!$A$1:$D$80,2,FALSE)</f>
        <v>BS</v>
      </c>
      <c r="R414" s="39" t="str">
        <f>VLOOKUP(D414,GL_Master!$A$1:$D$80,3,FALSE)</f>
        <v>Accumulated Depreciation</v>
      </c>
      <c r="S414" s="39" t="str">
        <f>VLOOKUP(D414,GL_Master!$A$1:$D$80,4,FALSE)</f>
        <v>Accumulated Depreciation</v>
      </c>
    </row>
    <row r="415" spans="1:19" x14ac:dyDescent="0.25">
      <c r="A415" s="39" t="s">
        <v>262</v>
      </c>
      <c r="B415" s="39" t="s">
        <v>249</v>
      </c>
      <c r="C415" s="7">
        <v>44075</v>
      </c>
      <c r="D415" s="39" t="s">
        <v>66</v>
      </c>
      <c r="E415" s="39">
        <v>11312</v>
      </c>
      <c r="F415" s="82">
        <f t="shared" si="18"/>
        <v>11.311999999999999</v>
      </c>
      <c r="G415" s="39">
        <f>VLOOKUP(N415,Currecny_M!$A$1:$P$10,2,FALSE)</f>
        <v>54</v>
      </c>
      <c r="H415" s="39">
        <f>MATCH(C415,Currecny_M!$A$1:$P$1,0)</f>
        <v>7</v>
      </c>
      <c r="I415" s="39">
        <f>VLOOKUP(N415,Currecny_M!$A$1:$P$10,MATCH(Database!C415,Currecny_M!$A$1:$P$1,0),FALSE)</f>
        <v>56.76</v>
      </c>
      <c r="J415" s="82">
        <f t="shared" si="19"/>
        <v>642.06912</v>
      </c>
      <c r="K415" s="39">
        <f>VLOOKUP('Cover page'!$B$6,Currecny_M!$A$1:$P$10,MATCH(Database!C415,Currecny_M!$A$1:$P$1,0),FALSE)</f>
        <v>1</v>
      </c>
      <c r="L415" s="82">
        <f t="shared" si="20"/>
        <v>642.06912</v>
      </c>
      <c r="M415" s="82">
        <f>((E415/$F$1)*VLOOKUP(N415,Currecny_M!$A$1:$P$10,MATCH(Database!C415,Currecny_M!$A$1:$P$1,0),FALSE))/VLOOKUP('Cover page'!$B$6,Currecny_M!$A$1:$P$10,MATCH(Database!C415,Currecny_M!$A$1:$P$1,0),FALSE)</f>
        <v>642.06912</v>
      </c>
      <c r="N415" s="6" t="str">
        <f>VLOOKUP(B415,Master!$A$2:$C$11,3,FALSE)</f>
        <v>CAD</v>
      </c>
      <c r="O415" s="6" t="str">
        <f>VLOOKUP(B415,Master!$A$2:$C$11,2,FALSE)</f>
        <v>America</v>
      </c>
      <c r="P415" s="6"/>
      <c r="Q415" s="39" t="str">
        <f>VLOOKUP(D415,GL_Master!$A$1:$D$80,2,FALSE)</f>
        <v>BS</v>
      </c>
      <c r="R415" s="39" t="str">
        <f>VLOOKUP(D415,GL_Master!$A$1:$D$80,3,FALSE)</f>
        <v>Gross Block</v>
      </c>
      <c r="S415" s="39" t="str">
        <f>VLOOKUP(D415,GL_Master!$A$1:$D$80,4,FALSE)</f>
        <v>Tangible Fixed assets</v>
      </c>
    </row>
    <row r="416" spans="1:19" x14ac:dyDescent="0.25">
      <c r="A416" s="39" t="s">
        <v>262</v>
      </c>
      <c r="B416" s="39" t="s">
        <v>249</v>
      </c>
      <c r="C416" s="7">
        <v>44075</v>
      </c>
      <c r="D416" s="39" t="s">
        <v>67</v>
      </c>
      <c r="E416" s="39">
        <v>4137</v>
      </c>
      <c r="F416" s="82">
        <f t="shared" si="18"/>
        <v>4.1369999999999996</v>
      </c>
      <c r="G416" s="39">
        <f>VLOOKUP(N416,Currecny_M!$A$1:$P$10,2,FALSE)</f>
        <v>54</v>
      </c>
      <c r="H416" s="39">
        <f>MATCH(C416,Currecny_M!$A$1:$P$1,0)</f>
        <v>7</v>
      </c>
      <c r="I416" s="39">
        <f>VLOOKUP(N416,Currecny_M!$A$1:$P$10,MATCH(Database!C416,Currecny_M!$A$1:$P$1,0),FALSE)</f>
        <v>56.76</v>
      </c>
      <c r="J416" s="82">
        <f t="shared" si="19"/>
        <v>234.81611999999996</v>
      </c>
      <c r="K416" s="39">
        <f>VLOOKUP('Cover page'!$B$6,Currecny_M!$A$1:$P$10,MATCH(Database!C416,Currecny_M!$A$1:$P$1,0),FALSE)</f>
        <v>1</v>
      </c>
      <c r="L416" s="82">
        <f t="shared" si="20"/>
        <v>234.81611999999996</v>
      </c>
      <c r="M416" s="82">
        <f>((E416/$F$1)*VLOOKUP(N416,Currecny_M!$A$1:$P$10,MATCH(Database!C416,Currecny_M!$A$1:$P$1,0),FALSE))/VLOOKUP('Cover page'!$B$6,Currecny_M!$A$1:$P$10,MATCH(Database!C416,Currecny_M!$A$1:$P$1,0),FALSE)</f>
        <v>234.81611999999996</v>
      </c>
      <c r="N416" s="6" t="str">
        <f>VLOOKUP(B416,Master!$A$2:$C$11,3,FALSE)</f>
        <v>CAD</v>
      </c>
      <c r="O416" s="6" t="str">
        <f>VLOOKUP(B416,Master!$A$2:$C$11,2,FALSE)</f>
        <v>America</v>
      </c>
      <c r="P416" s="6"/>
      <c r="Q416" s="39" t="str">
        <f>VLOOKUP(D416,GL_Master!$A$1:$D$80,2,FALSE)</f>
        <v>BS</v>
      </c>
      <c r="R416" s="39" t="str">
        <f>VLOOKUP(D416,GL_Master!$A$1:$D$80,3,FALSE)</f>
        <v>Gross Block</v>
      </c>
      <c r="S416" s="39" t="str">
        <f>VLOOKUP(D416,GL_Master!$A$1:$D$80,4,FALSE)</f>
        <v>Tangible Fixed assets</v>
      </c>
    </row>
    <row r="417" spans="1:19" x14ac:dyDescent="0.25">
      <c r="A417" s="39" t="s">
        <v>262</v>
      </c>
      <c r="B417" s="39" t="s">
        <v>249</v>
      </c>
      <c r="C417" s="7">
        <v>44075</v>
      </c>
      <c r="D417" s="39" t="s">
        <v>68</v>
      </c>
      <c r="E417" s="39">
        <v>-3900</v>
      </c>
      <c r="F417" s="82">
        <f t="shared" si="18"/>
        <v>-3.9</v>
      </c>
      <c r="G417" s="39">
        <f>VLOOKUP(N417,Currecny_M!$A$1:$P$10,2,FALSE)</f>
        <v>54</v>
      </c>
      <c r="H417" s="39">
        <f>MATCH(C417,Currecny_M!$A$1:$P$1,0)</f>
        <v>7</v>
      </c>
      <c r="I417" s="39">
        <f>VLOOKUP(N417,Currecny_M!$A$1:$P$10,MATCH(Database!C417,Currecny_M!$A$1:$P$1,0),FALSE)</f>
        <v>56.76</v>
      </c>
      <c r="J417" s="82">
        <f t="shared" si="19"/>
        <v>-221.36399999999998</v>
      </c>
      <c r="K417" s="39">
        <f>VLOOKUP('Cover page'!$B$6,Currecny_M!$A$1:$P$10,MATCH(Database!C417,Currecny_M!$A$1:$P$1,0),FALSE)</f>
        <v>1</v>
      </c>
      <c r="L417" s="82">
        <f t="shared" si="20"/>
        <v>-221.36399999999998</v>
      </c>
      <c r="M417" s="82">
        <f>((E417/$F$1)*VLOOKUP(N417,Currecny_M!$A$1:$P$10,MATCH(Database!C417,Currecny_M!$A$1:$P$1,0),FALSE))/VLOOKUP('Cover page'!$B$6,Currecny_M!$A$1:$P$10,MATCH(Database!C417,Currecny_M!$A$1:$P$1,0),FALSE)</f>
        <v>-221.36399999999998</v>
      </c>
      <c r="N417" s="6" t="str">
        <f>VLOOKUP(B417,Master!$A$2:$C$11,3,FALSE)</f>
        <v>CAD</v>
      </c>
      <c r="O417" s="6" t="str">
        <f>VLOOKUP(B417,Master!$A$2:$C$11,2,FALSE)</f>
        <v>America</v>
      </c>
      <c r="P417" s="6"/>
      <c r="Q417" s="39" t="str">
        <f>VLOOKUP(D417,GL_Master!$A$1:$D$80,2,FALSE)</f>
        <v>BS</v>
      </c>
      <c r="R417" s="39" t="str">
        <f>VLOOKUP(D417,GL_Master!$A$1:$D$80,3,FALSE)</f>
        <v>Accumulated Depreciation</v>
      </c>
      <c r="S417" s="39" t="str">
        <f>VLOOKUP(D417,GL_Master!$A$1:$D$80,4,FALSE)</f>
        <v>Accumulated Depreciation</v>
      </c>
    </row>
    <row r="418" spans="1:19" x14ac:dyDescent="0.25">
      <c r="A418" s="39" t="s">
        <v>262</v>
      </c>
      <c r="B418" s="39" t="s">
        <v>249</v>
      </c>
      <c r="C418" s="7">
        <v>44075</v>
      </c>
      <c r="D418" s="39" t="s">
        <v>69</v>
      </c>
      <c r="E418" s="39">
        <v>7530</v>
      </c>
      <c r="F418" s="82">
        <f t="shared" si="18"/>
        <v>7.53</v>
      </c>
      <c r="G418" s="39">
        <f>VLOOKUP(N418,Currecny_M!$A$1:$P$10,2,FALSE)</f>
        <v>54</v>
      </c>
      <c r="H418" s="39">
        <f>MATCH(C418,Currecny_M!$A$1:$P$1,0)</f>
        <v>7</v>
      </c>
      <c r="I418" s="39">
        <f>VLOOKUP(N418,Currecny_M!$A$1:$P$10,MATCH(Database!C418,Currecny_M!$A$1:$P$1,0),FALSE)</f>
        <v>56.76</v>
      </c>
      <c r="J418" s="82">
        <f t="shared" si="19"/>
        <v>427.40280000000001</v>
      </c>
      <c r="K418" s="39">
        <f>VLOOKUP('Cover page'!$B$6,Currecny_M!$A$1:$P$10,MATCH(Database!C418,Currecny_M!$A$1:$P$1,0),FALSE)</f>
        <v>1</v>
      </c>
      <c r="L418" s="82">
        <f t="shared" si="20"/>
        <v>427.40280000000001</v>
      </c>
      <c r="M418" s="82">
        <f>((E418/$F$1)*VLOOKUP(N418,Currecny_M!$A$1:$P$10,MATCH(Database!C418,Currecny_M!$A$1:$P$1,0),FALSE))/VLOOKUP('Cover page'!$B$6,Currecny_M!$A$1:$P$10,MATCH(Database!C418,Currecny_M!$A$1:$P$1,0),FALSE)</f>
        <v>427.40280000000001</v>
      </c>
      <c r="N418" s="6" t="str">
        <f>VLOOKUP(B418,Master!$A$2:$C$11,3,FALSE)</f>
        <v>CAD</v>
      </c>
      <c r="O418" s="6" t="str">
        <f>VLOOKUP(B418,Master!$A$2:$C$11,2,FALSE)</f>
        <v>America</v>
      </c>
      <c r="P418" s="6"/>
      <c r="Q418" s="39" t="str">
        <f>VLOOKUP(D418,GL_Master!$A$1:$D$80,2,FALSE)</f>
        <v>BS</v>
      </c>
      <c r="R418" s="39" t="str">
        <f>VLOOKUP(D418,GL_Master!$A$1:$D$80,3,FALSE)</f>
        <v>Gross Block</v>
      </c>
      <c r="S418" s="39" t="str">
        <f>VLOOKUP(D418,GL_Master!$A$1:$D$80,4,FALSE)</f>
        <v>Tangible Fixed assets</v>
      </c>
    </row>
    <row r="419" spans="1:19" x14ac:dyDescent="0.25">
      <c r="A419" s="39" t="s">
        <v>262</v>
      </c>
      <c r="B419" s="39" t="s">
        <v>249</v>
      </c>
      <c r="C419" s="7">
        <v>44075</v>
      </c>
      <c r="D419" s="39" t="s">
        <v>70</v>
      </c>
      <c r="E419" s="39">
        <v>-277</v>
      </c>
      <c r="F419" s="82">
        <f t="shared" si="18"/>
        <v>-0.27700000000000002</v>
      </c>
      <c r="G419" s="39">
        <f>VLOOKUP(N419,Currecny_M!$A$1:$P$10,2,FALSE)</f>
        <v>54</v>
      </c>
      <c r="H419" s="39">
        <f>MATCH(C419,Currecny_M!$A$1:$P$1,0)</f>
        <v>7</v>
      </c>
      <c r="I419" s="39">
        <f>VLOOKUP(N419,Currecny_M!$A$1:$P$10,MATCH(Database!C419,Currecny_M!$A$1:$P$1,0),FALSE)</f>
        <v>56.76</v>
      </c>
      <c r="J419" s="82">
        <f t="shared" si="19"/>
        <v>-15.722520000000001</v>
      </c>
      <c r="K419" s="39">
        <f>VLOOKUP('Cover page'!$B$6,Currecny_M!$A$1:$P$10,MATCH(Database!C419,Currecny_M!$A$1:$P$1,0),FALSE)</f>
        <v>1</v>
      </c>
      <c r="L419" s="82">
        <f t="shared" si="20"/>
        <v>-15.722520000000001</v>
      </c>
      <c r="M419" s="82">
        <f>((E419/$F$1)*VLOOKUP(N419,Currecny_M!$A$1:$P$10,MATCH(Database!C419,Currecny_M!$A$1:$P$1,0),FALSE))/VLOOKUP('Cover page'!$B$6,Currecny_M!$A$1:$P$10,MATCH(Database!C419,Currecny_M!$A$1:$P$1,0),FALSE)</f>
        <v>-15.722520000000001</v>
      </c>
      <c r="N419" s="6" t="str">
        <f>VLOOKUP(B419,Master!$A$2:$C$11,3,FALSE)</f>
        <v>CAD</v>
      </c>
      <c r="O419" s="6" t="str">
        <f>VLOOKUP(B419,Master!$A$2:$C$11,2,FALSE)</f>
        <v>America</v>
      </c>
      <c r="P419" s="6"/>
      <c r="Q419" s="39" t="str">
        <f>VLOOKUP(D419,GL_Master!$A$1:$D$80,2,FALSE)</f>
        <v>BS</v>
      </c>
      <c r="R419" s="39" t="str">
        <f>VLOOKUP(D419,GL_Master!$A$1:$D$80,3,FALSE)</f>
        <v>Accumulated Depreciation</v>
      </c>
      <c r="S419" s="39" t="str">
        <f>VLOOKUP(D419,GL_Master!$A$1:$D$80,4,FALSE)</f>
        <v>Accumulated Depreciation</v>
      </c>
    </row>
    <row r="420" spans="1:19" x14ac:dyDescent="0.25">
      <c r="A420" s="39" t="s">
        <v>262</v>
      </c>
      <c r="B420" s="39" t="s">
        <v>249</v>
      </c>
      <c r="C420" s="7">
        <v>44075</v>
      </c>
      <c r="D420" s="39" t="s">
        <v>71</v>
      </c>
      <c r="E420" s="39">
        <v>13904</v>
      </c>
      <c r="F420" s="82">
        <f t="shared" si="18"/>
        <v>13.904</v>
      </c>
      <c r="G420" s="39">
        <f>VLOOKUP(N420,Currecny_M!$A$1:$P$10,2,FALSE)</f>
        <v>54</v>
      </c>
      <c r="H420" s="39">
        <f>MATCH(C420,Currecny_M!$A$1:$P$1,0)</f>
        <v>7</v>
      </c>
      <c r="I420" s="39">
        <f>VLOOKUP(N420,Currecny_M!$A$1:$P$10,MATCH(Database!C420,Currecny_M!$A$1:$P$1,0),FALSE)</f>
        <v>56.76</v>
      </c>
      <c r="J420" s="82">
        <f t="shared" si="19"/>
        <v>789.19103999999993</v>
      </c>
      <c r="K420" s="39">
        <f>VLOOKUP('Cover page'!$B$6,Currecny_M!$A$1:$P$10,MATCH(Database!C420,Currecny_M!$A$1:$P$1,0),FALSE)</f>
        <v>1</v>
      </c>
      <c r="L420" s="82">
        <f t="shared" si="20"/>
        <v>789.19103999999993</v>
      </c>
      <c r="M420" s="82">
        <f>((E420/$F$1)*VLOOKUP(N420,Currecny_M!$A$1:$P$10,MATCH(Database!C420,Currecny_M!$A$1:$P$1,0),FALSE))/VLOOKUP('Cover page'!$B$6,Currecny_M!$A$1:$P$10,MATCH(Database!C420,Currecny_M!$A$1:$P$1,0),FALSE)</f>
        <v>789.19103999999993</v>
      </c>
      <c r="N420" s="6" t="str">
        <f>VLOOKUP(B420,Master!$A$2:$C$11,3,FALSE)</f>
        <v>CAD</v>
      </c>
      <c r="O420" s="6" t="str">
        <f>VLOOKUP(B420,Master!$A$2:$C$11,2,FALSE)</f>
        <v>America</v>
      </c>
      <c r="P420" s="6"/>
      <c r="Q420" s="39" t="str">
        <f>VLOOKUP(D420,GL_Master!$A$1:$D$80,2,FALSE)</f>
        <v>BS</v>
      </c>
      <c r="R420" s="39" t="str">
        <f>VLOOKUP(D420,GL_Master!$A$1:$D$80,3,FALSE)</f>
        <v>Gross Block</v>
      </c>
      <c r="S420" s="39" t="str">
        <f>VLOOKUP(D420,GL_Master!$A$1:$D$80,4,FALSE)</f>
        <v>Tangible Fixed assets</v>
      </c>
    </row>
    <row r="421" spans="1:19" x14ac:dyDescent="0.25">
      <c r="A421" s="39" t="s">
        <v>262</v>
      </c>
      <c r="B421" s="39" t="s">
        <v>249</v>
      </c>
      <c r="C421" s="7">
        <v>44075</v>
      </c>
      <c r="D421" s="39" t="s">
        <v>72</v>
      </c>
      <c r="E421" s="39">
        <v>112</v>
      </c>
      <c r="F421" s="82">
        <f t="shared" si="18"/>
        <v>0.112</v>
      </c>
      <c r="G421" s="39">
        <f>VLOOKUP(N421,Currecny_M!$A$1:$P$10,2,FALSE)</f>
        <v>54</v>
      </c>
      <c r="H421" s="39">
        <f>MATCH(C421,Currecny_M!$A$1:$P$1,0)</f>
        <v>7</v>
      </c>
      <c r="I421" s="39">
        <f>VLOOKUP(N421,Currecny_M!$A$1:$P$10,MATCH(Database!C421,Currecny_M!$A$1:$P$1,0),FALSE)</f>
        <v>56.76</v>
      </c>
      <c r="J421" s="82">
        <f t="shared" si="19"/>
        <v>6.3571200000000001</v>
      </c>
      <c r="K421" s="39">
        <f>VLOOKUP('Cover page'!$B$6,Currecny_M!$A$1:$P$10,MATCH(Database!C421,Currecny_M!$A$1:$P$1,0),FALSE)</f>
        <v>1</v>
      </c>
      <c r="L421" s="82">
        <f t="shared" si="20"/>
        <v>6.3571200000000001</v>
      </c>
      <c r="M421" s="82">
        <f>((E421/$F$1)*VLOOKUP(N421,Currecny_M!$A$1:$P$10,MATCH(Database!C421,Currecny_M!$A$1:$P$1,0),FALSE))/VLOOKUP('Cover page'!$B$6,Currecny_M!$A$1:$P$10,MATCH(Database!C421,Currecny_M!$A$1:$P$1,0),FALSE)</f>
        <v>6.3571200000000001</v>
      </c>
      <c r="N421" s="6" t="str">
        <f>VLOOKUP(B421,Master!$A$2:$C$11,3,FALSE)</f>
        <v>CAD</v>
      </c>
      <c r="O421" s="6" t="str">
        <f>VLOOKUP(B421,Master!$A$2:$C$11,2,FALSE)</f>
        <v>America</v>
      </c>
      <c r="P421" s="6"/>
      <c r="Q421" s="39" t="str">
        <f>VLOOKUP(D421,GL_Master!$A$1:$D$80,2,FALSE)</f>
        <v>BS</v>
      </c>
      <c r="R421" s="39" t="str">
        <f>VLOOKUP(D421,GL_Master!$A$1:$D$80,3,FALSE)</f>
        <v>Gross Block</v>
      </c>
      <c r="S421" s="39" t="str">
        <f>VLOOKUP(D421,GL_Master!$A$1:$D$80,4,FALSE)</f>
        <v>Tangible Fixed assets</v>
      </c>
    </row>
    <row r="422" spans="1:19" x14ac:dyDescent="0.25">
      <c r="A422" s="39" t="s">
        <v>262</v>
      </c>
      <c r="B422" s="39" t="s">
        <v>249</v>
      </c>
      <c r="C422" s="7">
        <v>44075</v>
      </c>
      <c r="D422" s="39" t="s">
        <v>73</v>
      </c>
      <c r="E422" s="39">
        <v>53</v>
      </c>
      <c r="F422" s="82">
        <f t="shared" si="18"/>
        <v>5.2999999999999999E-2</v>
      </c>
      <c r="G422" s="39">
        <f>VLOOKUP(N422,Currecny_M!$A$1:$P$10,2,FALSE)</f>
        <v>54</v>
      </c>
      <c r="H422" s="39">
        <f>MATCH(C422,Currecny_M!$A$1:$P$1,0)</f>
        <v>7</v>
      </c>
      <c r="I422" s="39">
        <f>VLOOKUP(N422,Currecny_M!$A$1:$P$10,MATCH(Database!C422,Currecny_M!$A$1:$P$1,0),FALSE)</f>
        <v>56.76</v>
      </c>
      <c r="J422" s="82">
        <f t="shared" si="19"/>
        <v>3.0082799999999996</v>
      </c>
      <c r="K422" s="39">
        <f>VLOOKUP('Cover page'!$B$6,Currecny_M!$A$1:$P$10,MATCH(Database!C422,Currecny_M!$A$1:$P$1,0),FALSE)</f>
        <v>1</v>
      </c>
      <c r="L422" s="82">
        <f t="shared" si="20"/>
        <v>3.0082799999999996</v>
      </c>
      <c r="M422" s="82">
        <f>((E422/$F$1)*VLOOKUP(N422,Currecny_M!$A$1:$P$10,MATCH(Database!C422,Currecny_M!$A$1:$P$1,0),FALSE))/VLOOKUP('Cover page'!$B$6,Currecny_M!$A$1:$P$10,MATCH(Database!C422,Currecny_M!$A$1:$P$1,0),FALSE)</f>
        <v>3.0082799999999996</v>
      </c>
      <c r="N422" s="6" t="str">
        <f>VLOOKUP(B422,Master!$A$2:$C$11,3,FALSE)</f>
        <v>CAD</v>
      </c>
      <c r="O422" s="6" t="str">
        <f>VLOOKUP(B422,Master!$A$2:$C$11,2,FALSE)</f>
        <v>America</v>
      </c>
      <c r="P422" s="6"/>
      <c r="Q422" s="39" t="str">
        <f>VLOOKUP(D422,GL_Master!$A$1:$D$80,2,FALSE)</f>
        <v>BS</v>
      </c>
      <c r="R422" s="39" t="str">
        <f>VLOOKUP(D422,GL_Master!$A$1:$D$80,3,FALSE)</f>
        <v>Gross Block</v>
      </c>
      <c r="S422" s="39" t="str">
        <f>VLOOKUP(D422,GL_Master!$A$1:$D$80,4,FALSE)</f>
        <v>Tangible Fixed assets</v>
      </c>
    </row>
    <row r="423" spans="1:19" x14ac:dyDescent="0.25">
      <c r="A423" s="39" t="s">
        <v>262</v>
      </c>
      <c r="B423" s="39" t="s">
        <v>249</v>
      </c>
      <c r="C423" s="7">
        <v>44075</v>
      </c>
      <c r="D423" s="39" t="s">
        <v>74</v>
      </c>
      <c r="E423" s="39">
        <v>-12604</v>
      </c>
      <c r="F423" s="82">
        <f t="shared" si="18"/>
        <v>-12.603999999999999</v>
      </c>
      <c r="G423" s="39">
        <f>VLOOKUP(N423,Currecny_M!$A$1:$P$10,2,FALSE)</f>
        <v>54</v>
      </c>
      <c r="H423" s="39">
        <f>MATCH(C423,Currecny_M!$A$1:$P$1,0)</f>
        <v>7</v>
      </c>
      <c r="I423" s="39">
        <f>VLOOKUP(N423,Currecny_M!$A$1:$P$10,MATCH(Database!C423,Currecny_M!$A$1:$P$1,0),FALSE)</f>
        <v>56.76</v>
      </c>
      <c r="J423" s="82">
        <f t="shared" si="19"/>
        <v>-715.40303999999992</v>
      </c>
      <c r="K423" s="39">
        <f>VLOOKUP('Cover page'!$B$6,Currecny_M!$A$1:$P$10,MATCH(Database!C423,Currecny_M!$A$1:$P$1,0),FALSE)</f>
        <v>1</v>
      </c>
      <c r="L423" s="82">
        <f t="shared" si="20"/>
        <v>-715.40303999999992</v>
      </c>
      <c r="M423" s="82">
        <f>((E423/$F$1)*VLOOKUP(N423,Currecny_M!$A$1:$P$10,MATCH(Database!C423,Currecny_M!$A$1:$P$1,0),FALSE))/VLOOKUP('Cover page'!$B$6,Currecny_M!$A$1:$P$10,MATCH(Database!C423,Currecny_M!$A$1:$P$1,0),FALSE)</f>
        <v>-715.40303999999992</v>
      </c>
      <c r="N423" s="6" t="str">
        <f>VLOOKUP(B423,Master!$A$2:$C$11,3,FALSE)</f>
        <v>CAD</v>
      </c>
      <c r="O423" s="6" t="str">
        <f>VLOOKUP(B423,Master!$A$2:$C$11,2,FALSE)</f>
        <v>America</v>
      </c>
      <c r="P423" s="6"/>
      <c r="Q423" s="39" t="str">
        <f>VLOOKUP(D423,GL_Master!$A$1:$D$80,2,FALSE)</f>
        <v>BS</v>
      </c>
      <c r="R423" s="39" t="str">
        <f>VLOOKUP(D423,GL_Master!$A$1:$D$80,3,FALSE)</f>
        <v>Accumulated Depreciation</v>
      </c>
      <c r="S423" s="39" t="str">
        <f>VLOOKUP(D423,GL_Master!$A$1:$D$80,4,FALSE)</f>
        <v>Accumulated Depreciation</v>
      </c>
    </row>
    <row r="424" spans="1:19" x14ac:dyDescent="0.25">
      <c r="A424" s="39" t="s">
        <v>262</v>
      </c>
      <c r="B424" s="39" t="s">
        <v>249</v>
      </c>
      <c r="C424" s="7">
        <v>44075</v>
      </c>
      <c r="D424" s="39" t="s">
        <v>21</v>
      </c>
      <c r="E424" s="39">
        <v>1120</v>
      </c>
      <c r="F424" s="82">
        <f t="shared" si="18"/>
        <v>1.1200000000000001</v>
      </c>
      <c r="G424" s="39">
        <f>VLOOKUP(N424,Currecny_M!$A$1:$P$10,2,FALSE)</f>
        <v>54</v>
      </c>
      <c r="H424" s="39">
        <f>MATCH(C424,Currecny_M!$A$1:$P$1,0)</f>
        <v>7</v>
      </c>
      <c r="I424" s="39">
        <f>VLOOKUP(N424,Currecny_M!$A$1:$P$10,MATCH(Database!C424,Currecny_M!$A$1:$P$1,0),FALSE)</f>
        <v>56.76</v>
      </c>
      <c r="J424" s="82">
        <f t="shared" si="19"/>
        <v>63.571200000000005</v>
      </c>
      <c r="K424" s="39">
        <f>VLOOKUP('Cover page'!$B$6,Currecny_M!$A$1:$P$10,MATCH(Database!C424,Currecny_M!$A$1:$P$1,0),FALSE)</f>
        <v>1</v>
      </c>
      <c r="L424" s="82">
        <f t="shared" si="20"/>
        <v>63.571200000000005</v>
      </c>
      <c r="M424" s="82">
        <f>((E424/$F$1)*VLOOKUP(N424,Currecny_M!$A$1:$P$10,MATCH(Database!C424,Currecny_M!$A$1:$P$1,0),FALSE))/VLOOKUP('Cover page'!$B$6,Currecny_M!$A$1:$P$10,MATCH(Database!C424,Currecny_M!$A$1:$P$1,0),FALSE)</f>
        <v>63.571200000000005</v>
      </c>
      <c r="N424" s="6" t="str">
        <f>VLOOKUP(B424,Master!$A$2:$C$11,3,FALSE)</f>
        <v>CAD</v>
      </c>
      <c r="O424" s="6" t="str">
        <f>VLOOKUP(B424,Master!$A$2:$C$11,2,FALSE)</f>
        <v>America</v>
      </c>
      <c r="P424" s="6"/>
      <c r="Q424" s="39" t="str">
        <f>VLOOKUP(D424,GL_Master!$A$1:$D$80,2,FALSE)</f>
        <v>BS</v>
      </c>
      <c r="R424" s="39" t="str">
        <f>VLOOKUP(D424,GL_Master!$A$1:$D$80,3,FALSE)</f>
        <v>Gross Block</v>
      </c>
      <c r="S424" s="39" t="str">
        <f>VLOOKUP(D424,GL_Master!$A$1:$D$80,4,FALSE)</f>
        <v>Tangible Fixed assets</v>
      </c>
    </row>
    <row r="425" spans="1:19" x14ac:dyDescent="0.25">
      <c r="A425" s="39" t="s">
        <v>262</v>
      </c>
      <c r="B425" s="39" t="s">
        <v>249</v>
      </c>
      <c r="C425" s="7">
        <v>44075</v>
      </c>
      <c r="D425" s="39" t="s">
        <v>27</v>
      </c>
      <c r="E425" s="39">
        <v>2380</v>
      </c>
      <c r="F425" s="82">
        <f t="shared" si="18"/>
        <v>2.38</v>
      </c>
      <c r="G425" s="39">
        <f>VLOOKUP(N425,Currecny_M!$A$1:$P$10,2,FALSE)</f>
        <v>54</v>
      </c>
      <c r="H425" s="39">
        <f>MATCH(C425,Currecny_M!$A$1:$P$1,0)</f>
        <v>7</v>
      </c>
      <c r="I425" s="39">
        <f>VLOOKUP(N425,Currecny_M!$A$1:$P$10,MATCH(Database!C425,Currecny_M!$A$1:$P$1,0),FALSE)</f>
        <v>56.76</v>
      </c>
      <c r="J425" s="82">
        <f t="shared" si="19"/>
        <v>135.08879999999999</v>
      </c>
      <c r="K425" s="39">
        <f>VLOOKUP('Cover page'!$B$6,Currecny_M!$A$1:$P$10,MATCH(Database!C425,Currecny_M!$A$1:$P$1,0),FALSE)</f>
        <v>1</v>
      </c>
      <c r="L425" s="82">
        <f t="shared" si="20"/>
        <v>135.08879999999999</v>
      </c>
      <c r="M425" s="82">
        <f>((E425/$F$1)*VLOOKUP(N425,Currecny_M!$A$1:$P$10,MATCH(Database!C425,Currecny_M!$A$1:$P$1,0),FALSE))/VLOOKUP('Cover page'!$B$6,Currecny_M!$A$1:$P$10,MATCH(Database!C425,Currecny_M!$A$1:$P$1,0),FALSE)</f>
        <v>135.08879999999999</v>
      </c>
      <c r="N425" s="6" t="str">
        <f>VLOOKUP(B425,Master!$A$2:$C$11,3,FALSE)</f>
        <v>CAD</v>
      </c>
      <c r="O425" s="6" t="str">
        <f>VLOOKUP(B425,Master!$A$2:$C$11,2,FALSE)</f>
        <v>America</v>
      </c>
      <c r="P425" s="6"/>
      <c r="Q425" s="39" t="str">
        <f>VLOOKUP(D425,GL_Master!$A$1:$D$80,2,FALSE)</f>
        <v>BS</v>
      </c>
      <c r="R425" s="39" t="str">
        <f>VLOOKUP(D425,GL_Master!$A$1:$D$80,3,FALSE)</f>
        <v>Gross Block</v>
      </c>
      <c r="S425" s="39" t="str">
        <f>VLOOKUP(D425,GL_Master!$A$1:$D$80,4,FALSE)</f>
        <v>Tangible Fixed assets</v>
      </c>
    </row>
    <row r="426" spans="1:19" x14ac:dyDescent="0.25">
      <c r="A426" s="39" t="s">
        <v>262</v>
      </c>
      <c r="B426" s="39" t="s">
        <v>249</v>
      </c>
      <c r="C426" s="7">
        <v>44075</v>
      </c>
      <c r="D426" s="39" t="s">
        <v>75</v>
      </c>
      <c r="E426" s="39">
        <v>-55</v>
      </c>
      <c r="F426" s="82">
        <f t="shared" si="18"/>
        <v>-5.5E-2</v>
      </c>
      <c r="G426" s="39">
        <f>VLOOKUP(N426,Currecny_M!$A$1:$P$10,2,FALSE)</f>
        <v>54</v>
      </c>
      <c r="H426" s="39">
        <f>MATCH(C426,Currecny_M!$A$1:$P$1,0)</f>
        <v>7</v>
      </c>
      <c r="I426" s="39">
        <f>VLOOKUP(N426,Currecny_M!$A$1:$P$10,MATCH(Database!C426,Currecny_M!$A$1:$P$1,0),FALSE)</f>
        <v>56.76</v>
      </c>
      <c r="J426" s="82">
        <f t="shared" si="19"/>
        <v>-3.1217999999999999</v>
      </c>
      <c r="K426" s="39">
        <f>VLOOKUP('Cover page'!$B$6,Currecny_M!$A$1:$P$10,MATCH(Database!C426,Currecny_M!$A$1:$P$1,0),FALSE)</f>
        <v>1</v>
      </c>
      <c r="L426" s="82">
        <f t="shared" si="20"/>
        <v>-3.1217999999999999</v>
      </c>
      <c r="M426" s="82">
        <f>((E426/$F$1)*VLOOKUP(N426,Currecny_M!$A$1:$P$10,MATCH(Database!C426,Currecny_M!$A$1:$P$1,0),FALSE))/VLOOKUP('Cover page'!$B$6,Currecny_M!$A$1:$P$10,MATCH(Database!C426,Currecny_M!$A$1:$P$1,0),FALSE)</f>
        <v>-3.1217999999999999</v>
      </c>
      <c r="N426" s="6" t="str">
        <f>VLOOKUP(B426,Master!$A$2:$C$11,3,FALSE)</f>
        <v>CAD</v>
      </c>
      <c r="O426" s="6" t="str">
        <f>VLOOKUP(B426,Master!$A$2:$C$11,2,FALSE)</f>
        <v>America</v>
      </c>
      <c r="P426" s="6"/>
      <c r="Q426" s="39" t="str">
        <f>VLOOKUP(D426,GL_Master!$A$1:$D$80,2,FALSE)</f>
        <v>BS</v>
      </c>
      <c r="R426" s="39" t="str">
        <f>VLOOKUP(D426,GL_Master!$A$1:$D$80,3,FALSE)</f>
        <v>Gross Block</v>
      </c>
      <c r="S426" s="39" t="str">
        <f>VLOOKUP(D426,GL_Master!$A$1:$D$80,4,FALSE)</f>
        <v>Tangible Fixed assets</v>
      </c>
    </row>
    <row r="427" spans="1:19" x14ac:dyDescent="0.25">
      <c r="A427" s="39" t="s">
        <v>262</v>
      </c>
      <c r="B427" s="39" t="s">
        <v>249</v>
      </c>
      <c r="C427" s="7">
        <v>44075</v>
      </c>
      <c r="D427" s="39" t="s">
        <v>76</v>
      </c>
      <c r="E427" s="39">
        <v>1335</v>
      </c>
      <c r="F427" s="82">
        <f t="shared" si="18"/>
        <v>1.335</v>
      </c>
      <c r="G427" s="39">
        <f>VLOOKUP(N427,Currecny_M!$A$1:$P$10,2,FALSE)</f>
        <v>54</v>
      </c>
      <c r="H427" s="39">
        <f>MATCH(C427,Currecny_M!$A$1:$P$1,0)</f>
        <v>7</v>
      </c>
      <c r="I427" s="39">
        <f>VLOOKUP(N427,Currecny_M!$A$1:$P$10,MATCH(Database!C427,Currecny_M!$A$1:$P$1,0),FALSE)</f>
        <v>56.76</v>
      </c>
      <c r="J427" s="82">
        <f t="shared" si="19"/>
        <v>75.774599999999992</v>
      </c>
      <c r="K427" s="39">
        <f>VLOOKUP('Cover page'!$B$6,Currecny_M!$A$1:$P$10,MATCH(Database!C427,Currecny_M!$A$1:$P$1,0),FALSE)</f>
        <v>1</v>
      </c>
      <c r="L427" s="82">
        <f t="shared" si="20"/>
        <v>75.774599999999992</v>
      </c>
      <c r="M427" s="82">
        <f>((E427/$F$1)*VLOOKUP(N427,Currecny_M!$A$1:$P$10,MATCH(Database!C427,Currecny_M!$A$1:$P$1,0),FALSE))/VLOOKUP('Cover page'!$B$6,Currecny_M!$A$1:$P$10,MATCH(Database!C427,Currecny_M!$A$1:$P$1,0),FALSE)</f>
        <v>75.774599999999992</v>
      </c>
      <c r="N427" s="6" t="str">
        <f>VLOOKUP(B427,Master!$A$2:$C$11,3,FALSE)</f>
        <v>CAD</v>
      </c>
      <c r="O427" s="6" t="str">
        <f>VLOOKUP(B427,Master!$A$2:$C$11,2,FALSE)</f>
        <v>America</v>
      </c>
      <c r="P427" s="6"/>
      <c r="Q427" s="39" t="str">
        <f>VLOOKUP(D427,GL_Master!$A$1:$D$80,2,FALSE)</f>
        <v>BS</v>
      </c>
      <c r="R427" s="39" t="str">
        <f>VLOOKUP(D427,GL_Master!$A$1:$D$80,3,FALSE)</f>
        <v>Inventories</v>
      </c>
      <c r="S427" s="39" t="str">
        <f>VLOOKUP(D427,GL_Master!$A$1:$D$80,4,FALSE)</f>
        <v>Inventory</v>
      </c>
    </row>
    <row r="428" spans="1:19" x14ac:dyDescent="0.25">
      <c r="A428" s="39" t="s">
        <v>262</v>
      </c>
      <c r="B428" s="39" t="s">
        <v>249</v>
      </c>
      <c r="C428" s="7">
        <v>44075</v>
      </c>
      <c r="D428" s="39" t="s">
        <v>77</v>
      </c>
      <c r="E428" s="39">
        <v>3593</v>
      </c>
      <c r="F428" s="82">
        <f t="shared" si="18"/>
        <v>3.593</v>
      </c>
      <c r="G428" s="39">
        <f>VLOOKUP(N428,Currecny_M!$A$1:$P$10,2,FALSE)</f>
        <v>54</v>
      </c>
      <c r="H428" s="39">
        <f>MATCH(C428,Currecny_M!$A$1:$P$1,0)</f>
        <v>7</v>
      </c>
      <c r="I428" s="39">
        <f>VLOOKUP(N428,Currecny_M!$A$1:$P$10,MATCH(Database!C428,Currecny_M!$A$1:$P$1,0),FALSE)</f>
        <v>56.76</v>
      </c>
      <c r="J428" s="82">
        <f t="shared" si="19"/>
        <v>203.93868000000001</v>
      </c>
      <c r="K428" s="39">
        <f>VLOOKUP('Cover page'!$B$6,Currecny_M!$A$1:$P$10,MATCH(Database!C428,Currecny_M!$A$1:$P$1,0),FALSE)</f>
        <v>1</v>
      </c>
      <c r="L428" s="82">
        <f t="shared" si="20"/>
        <v>203.93868000000001</v>
      </c>
      <c r="M428" s="82">
        <f>((E428/$F$1)*VLOOKUP(N428,Currecny_M!$A$1:$P$10,MATCH(Database!C428,Currecny_M!$A$1:$P$1,0),FALSE))/VLOOKUP('Cover page'!$B$6,Currecny_M!$A$1:$P$10,MATCH(Database!C428,Currecny_M!$A$1:$P$1,0),FALSE)</f>
        <v>203.93868000000001</v>
      </c>
      <c r="N428" s="6" t="str">
        <f>VLOOKUP(B428,Master!$A$2:$C$11,3,FALSE)</f>
        <v>CAD</v>
      </c>
      <c r="O428" s="6" t="str">
        <f>VLOOKUP(B428,Master!$A$2:$C$11,2,FALSE)</f>
        <v>America</v>
      </c>
      <c r="P428" s="6"/>
      <c r="Q428" s="39" t="str">
        <f>VLOOKUP(D428,GL_Master!$A$1:$D$80,2,FALSE)</f>
        <v>BS</v>
      </c>
      <c r="R428" s="39" t="str">
        <f>VLOOKUP(D428,GL_Master!$A$1:$D$80,3,FALSE)</f>
        <v>Inventories</v>
      </c>
      <c r="S428" s="39" t="str">
        <f>VLOOKUP(D428,GL_Master!$A$1:$D$80,4,FALSE)</f>
        <v>Inventory</v>
      </c>
    </row>
    <row r="429" spans="1:19" x14ac:dyDescent="0.25">
      <c r="A429" s="39" t="s">
        <v>262</v>
      </c>
      <c r="B429" s="39" t="s">
        <v>249</v>
      </c>
      <c r="C429" s="7">
        <v>44075</v>
      </c>
      <c r="D429" s="39" t="s">
        <v>2</v>
      </c>
      <c r="E429" s="39">
        <v>360192</v>
      </c>
      <c r="F429" s="82">
        <f t="shared" si="18"/>
        <v>360.19200000000001</v>
      </c>
      <c r="G429" s="39">
        <f>VLOOKUP(N429,Currecny_M!$A$1:$P$10,2,FALSE)</f>
        <v>54</v>
      </c>
      <c r="H429" s="39">
        <f>MATCH(C429,Currecny_M!$A$1:$P$1,0)</f>
        <v>7</v>
      </c>
      <c r="I429" s="39">
        <f>VLOOKUP(N429,Currecny_M!$A$1:$P$10,MATCH(Database!C429,Currecny_M!$A$1:$P$1,0),FALSE)</f>
        <v>56.76</v>
      </c>
      <c r="J429" s="82">
        <f t="shared" si="19"/>
        <v>20444.497919999998</v>
      </c>
      <c r="K429" s="39">
        <f>VLOOKUP('Cover page'!$B$6,Currecny_M!$A$1:$P$10,MATCH(Database!C429,Currecny_M!$A$1:$P$1,0),FALSE)</f>
        <v>1</v>
      </c>
      <c r="L429" s="82">
        <f t="shared" si="20"/>
        <v>20444.497919999998</v>
      </c>
      <c r="M429" s="82">
        <f>((E429/$F$1)*VLOOKUP(N429,Currecny_M!$A$1:$P$10,MATCH(Database!C429,Currecny_M!$A$1:$P$1,0),FALSE))/VLOOKUP('Cover page'!$B$6,Currecny_M!$A$1:$P$10,MATCH(Database!C429,Currecny_M!$A$1:$P$1,0),FALSE)</f>
        <v>20444.497919999998</v>
      </c>
      <c r="N429" s="6" t="str">
        <f>VLOOKUP(B429,Master!$A$2:$C$11,3,FALSE)</f>
        <v>CAD</v>
      </c>
      <c r="O429" s="6" t="str">
        <f>VLOOKUP(B429,Master!$A$2:$C$11,2,FALSE)</f>
        <v>America</v>
      </c>
      <c r="P429" s="6"/>
      <c r="Q429" s="39" t="str">
        <f>VLOOKUP(D429,GL_Master!$A$1:$D$80,2,FALSE)</f>
        <v>BS</v>
      </c>
      <c r="R429" s="39" t="str">
        <f>VLOOKUP(D429,GL_Master!$A$1:$D$80,3,FALSE)</f>
        <v>Trade receivables</v>
      </c>
      <c r="S429" s="39" t="str">
        <f>VLOOKUP(D429,GL_Master!$A$1:$D$80,4,FALSE)</f>
        <v>Unsecured, considered good</v>
      </c>
    </row>
    <row r="430" spans="1:19" x14ac:dyDescent="0.25">
      <c r="A430" s="39" t="s">
        <v>262</v>
      </c>
      <c r="B430" s="39" t="s">
        <v>249</v>
      </c>
      <c r="C430" s="7">
        <v>44075</v>
      </c>
      <c r="D430" s="39" t="s">
        <v>78</v>
      </c>
      <c r="E430" s="39">
        <v>55</v>
      </c>
      <c r="F430" s="82">
        <f t="shared" si="18"/>
        <v>5.5E-2</v>
      </c>
      <c r="G430" s="39">
        <f>VLOOKUP(N430,Currecny_M!$A$1:$P$10,2,FALSE)</f>
        <v>54</v>
      </c>
      <c r="H430" s="39">
        <f>MATCH(C430,Currecny_M!$A$1:$P$1,0)</f>
        <v>7</v>
      </c>
      <c r="I430" s="39">
        <f>VLOOKUP(N430,Currecny_M!$A$1:$P$10,MATCH(Database!C430,Currecny_M!$A$1:$P$1,0),FALSE)</f>
        <v>56.76</v>
      </c>
      <c r="J430" s="82">
        <f t="shared" si="19"/>
        <v>3.1217999999999999</v>
      </c>
      <c r="K430" s="39">
        <f>VLOOKUP('Cover page'!$B$6,Currecny_M!$A$1:$P$10,MATCH(Database!C430,Currecny_M!$A$1:$P$1,0),FALSE)</f>
        <v>1</v>
      </c>
      <c r="L430" s="82">
        <f t="shared" si="20"/>
        <v>3.1217999999999999</v>
      </c>
      <c r="M430" s="82">
        <f>((E430/$F$1)*VLOOKUP(N430,Currecny_M!$A$1:$P$10,MATCH(Database!C430,Currecny_M!$A$1:$P$1,0),FALSE))/VLOOKUP('Cover page'!$B$6,Currecny_M!$A$1:$P$10,MATCH(Database!C430,Currecny_M!$A$1:$P$1,0),FALSE)</f>
        <v>3.1217999999999999</v>
      </c>
      <c r="N430" s="6" t="str">
        <f>VLOOKUP(B430,Master!$A$2:$C$11,3,FALSE)</f>
        <v>CAD</v>
      </c>
      <c r="O430" s="6" t="str">
        <f>VLOOKUP(B430,Master!$A$2:$C$11,2,FALSE)</f>
        <v>America</v>
      </c>
      <c r="P430" s="6"/>
      <c r="Q430" s="39" t="str">
        <f>VLOOKUP(D430,GL_Master!$A$1:$D$80,2,FALSE)</f>
        <v>BS</v>
      </c>
      <c r="R430" s="39" t="str">
        <f>VLOOKUP(D430,GL_Master!$A$1:$D$80,3,FALSE)</f>
        <v>Cash &amp; Bank Balances</v>
      </c>
      <c r="S430" s="39" t="str">
        <f>VLOOKUP(D430,GL_Master!$A$1:$D$80,4,FALSE)</f>
        <v>Cash In hand</v>
      </c>
    </row>
    <row r="431" spans="1:19" x14ac:dyDescent="0.25">
      <c r="A431" s="39" t="s">
        <v>262</v>
      </c>
      <c r="B431" s="39" t="s">
        <v>249</v>
      </c>
      <c r="C431" s="7">
        <v>44075</v>
      </c>
      <c r="D431" s="39" t="s">
        <v>79</v>
      </c>
      <c r="E431" s="39">
        <v>-14259</v>
      </c>
      <c r="F431" s="82">
        <f t="shared" si="18"/>
        <v>-14.259</v>
      </c>
      <c r="G431" s="39">
        <f>VLOOKUP(N431,Currecny_M!$A$1:$P$10,2,FALSE)</f>
        <v>54</v>
      </c>
      <c r="H431" s="39">
        <f>MATCH(C431,Currecny_M!$A$1:$P$1,0)</f>
        <v>7</v>
      </c>
      <c r="I431" s="39">
        <f>VLOOKUP(N431,Currecny_M!$A$1:$P$10,MATCH(Database!C431,Currecny_M!$A$1:$P$1,0),FALSE)</f>
        <v>56.76</v>
      </c>
      <c r="J431" s="82">
        <f t="shared" si="19"/>
        <v>-809.34083999999996</v>
      </c>
      <c r="K431" s="39">
        <f>VLOOKUP('Cover page'!$B$6,Currecny_M!$A$1:$P$10,MATCH(Database!C431,Currecny_M!$A$1:$P$1,0),FALSE)</f>
        <v>1</v>
      </c>
      <c r="L431" s="82">
        <f t="shared" si="20"/>
        <v>-809.34083999999996</v>
      </c>
      <c r="M431" s="82">
        <f>((E431/$F$1)*VLOOKUP(N431,Currecny_M!$A$1:$P$10,MATCH(Database!C431,Currecny_M!$A$1:$P$1,0),FALSE))/VLOOKUP('Cover page'!$B$6,Currecny_M!$A$1:$P$10,MATCH(Database!C431,Currecny_M!$A$1:$P$1,0),FALSE)</f>
        <v>-809.34083999999996</v>
      </c>
      <c r="N431" s="6" t="str">
        <f>VLOOKUP(B431,Master!$A$2:$C$11,3,FALSE)</f>
        <v>CAD</v>
      </c>
      <c r="O431" s="6" t="str">
        <f>VLOOKUP(B431,Master!$A$2:$C$11,2,FALSE)</f>
        <v>America</v>
      </c>
      <c r="P431" s="6"/>
      <c r="Q431" s="39" t="str">
        <f>VLOOKUP(D431,GL_Master!$A$1:$D$80,2,FALSE)</f>
        <v>BS</v>
      </c>
      <c r="R431" s="39" t="str">
        <f>VLOOKUP(D431,GL_Master!$A$1:$D$80,3,FALSE)</f>
        <v>Loan Fund</v>
      </c>
      <c r="S431" s="39" t="str">
        <f>VLOOKUP(D431,GL_Master!$A$1:$D$80,4,FALSE)</f>
        <v>Term Loan</v>
      </c>
    </row>
    <row r="432" spans="1:19" x14ac:dyDescent="0.25">
      <c r="A432" s="39" t="s">
        <v>262</v>
      </c>
      <c r="B432" s="39" t="s">
        <v>249</v>
      </c>
      <c r="C432" s="7">
        <v>44075</v>
      </c>
      <c r="D432" s="39" t="s">
        <v>80</v>
      </c>
      <c r="E432" s="39">
        <v>392</v>
      </c>
      <c r="F432" s="82">
        <f t="shared" si="18"/>
        <v>0.39200000000000002</v>
      </c>
      <c r="G432" s="39">
        <f>VLOOKUP(N432,Currecny_M!$A$1:$P$10,2,FALSE)</f>
        <v>54</v>
      </c>
      <c r="H432" s="39">
        <f>MATCH(C432,Currecny_M!$A$1:$P$1,0)</f>
        <v>7</v>
      </c>
      <c r="I432" s="39">
        <f>VLOOKUP(N432,Currecny_M!$A$1:$P$10,MATCH(Database!C432,Currecny_M!$A$1:$P$1,0),FALSE)</f>
        <v>56.76</v>
      </c>
      <c r="J432" s="82">
        <f t="shared" si="19"/>
        <v>22.249919999999999</v>
      </c>
      <c r="K432" s="39">
        <f>VLOOKUP('Cover page'!$B$6,Currecny_M!$A$1:$P$10,MATCH(Database!C432,Currecny_M!$A$1:$P$1,0),FALSE)</f>
        <v>1</v>
      </c>
      <c r="L432" s="82">
        <f t="shared" si="20"/>
        <v>22.249919999999999</v>
      </c>
      <c r="M432" s="82">
        <f>((E432/$F$1)*VLOOKUP(N432,Currecny_M!$A$1:$P$10,MATCH(Database!C432,Currecny_M!$A$1:$P$1,0),FALSE))/VLOOKUP('Cover page'!$B$6,Currecny_M!$A$1:$P$10,MATCH(Database!C432,Currecny_M!$A$1:$P$1,0),FALSE)</f>
        <v>22.249919999999999</v>
      </c>
      <c r="N432" s="6" t="str">
        <f>VLOOKUP(B432,Master!$A$2:$C$11,3,FALSE)</f>
        <v>CAD</v>
      </c>
      <c r="O432" s="6" t="str">
        <f>VLOOKUP(B432,Master!$A$2:$C$11,2,FALSE)</f>
        <v>America</v>
      </c>
      <c r="P432" s="6"/>
      <c r="Q432" s="39" t="str">
        <f>VLOOKUP(D432,GL_Master!$A$1:$D$80,2,FALSE)</f>
        <v>BS</v>
      </c>
      <c r="R432" s="39" t="str">
        <f>VLOOKUP(D432,GL_Master!$A$1:$D$80,3,FALSE)</f>
        <v>Cash &amp; Bank Balances</v>
      </c>
      <c r="S432" s="39" t="str">
        <f>VLOOKUP(D432,GL_Master!$A$1:$D$80,4,FALSE)</f>
        <v xml:space="preserve">      On Current Accounts</v>
      </c>
    </row>
    <row r="433" spans="1:19" x14ac:dyDescent="0.25">
      <c r="A433" s="39" t="s">
        <v>262</v>
      </c>
      <c r="B433" s="39" t="s">
        <v>249</v>
      </c>
      <c r="C433" s="7">
        <v>44075</v>
      </c>
      <c r="D433" s="39" t="s">
        <v>81</v>
      </c>
      <c r="E433" s="39">
        <v>26917</v>
      </c>
      <c r="F433" s="82">
        <f t="shared" si="18"/>
        <v>26.917000000000002</v>
      </c>
      <c r="G433" s="39">
        <f>VLOOKUP(N433,Currecny_M!$A$1:$P$10,2,FALSE)</f>
        <v>54</v>
      </c>
      <c r="H433" s="39">
        <f>MATCH(C433,Currecny_M!$A$1:$P$1,0)</f>
        <v>7</v>
      </c>
      <c r="I433" s="39">
        <f>VLOOKUP(N433,Currecny_M!$A$1:$P$10,MATCH(Database!C433,Currecny_M!$A$1:$P$1,0),FALSE)</f>
        <v>56.76</v>
      </c>
      <c r="J433" s="82">
        <f t="shared" si="19"/>
        <v>1527.8089199999999</v>
      </c>
      <c r="K433" s="39">
        <f>VLOOKUP('Cover page'!$B$6,Currecny_M!$A$1:$P$10,MATCH(Database!C433,Currecny_M!$A$1:$P$1,0),FALSE)</f>
        <v>1</v>
      </c>
      <c r="L433" s="82">
        <f t="shared" si="20"/>
        <v>1527.8089199999999</v>
      </c>
      <c r="M433" s="82">
        <f>((E433/$F$1)*VLOOKUP(N433,Currecny_M!$A$1:$P$10,MATCH(Database!C433,Currecny_M!$A$1:$P$1,0),FALSE))/VLOOKUP('Cover page'!$B$6,Currecny_M!$A$1:$P$10,MATCH(Database!C433,Currecny_M!$A$1:$P$1,0),FALSE)</f>
        <v>1527.8089199999999</v>
      </c>
      <c r="N433" s="6" t="str">
        <f>VLOOKUP(B433,Master!$A$2:$C$11,3,FALSE)</f>
        <v>CAD</v>
      </c>
      <c r="O433" s="6" t="str">
        <f>VLOOKUP(B433,Master!$A$2:$C$11,2,FALSE)</f>
        <v>America</v>
      </c>
      <c r="P433" s="6"/>
      <c r="Q433" s="39" t="str">
        <f>VLOOKUP(D433,GL_Master!$A$1:$D$80,2,FALSE)</f>
        <v>BS</v>
      </c>
      <c r="R433" s="39" t="str">
        <f>VLOOKUP(D433,GL_Master!$A$1:$D$80,3,FALSE)</f>
        <v>Other Current Assets</v>
      </c>
      <c r="S433" s="39" t="str">
        <f>VLOOKUP(D433,GL_Master!$A$1:$D$80,4,FALSE)</f>
        <v>Advance tax recoverable (net of provision )</v>
      </c>
    </row>
    <row r="434" spans="1:19" x14ac:dyDescent="0.25">
      <c r="A434" s="39" t="s">
        <v>262</v>
      </c>
      <c r="B434" s="39" t="s">
        <v>249</v>
      </c>
      <c r="C434" s="7">
        <v>44075</v>
      </c>
      <c r="D434" s="39" t="s">
        <v>19</v>
      </c>
      <c r="E434" s="39">
        <v>267</v>
      </c>
      <c r="F434" s="82">
        <f t="shared" si="18"/>
        <v>0.26700000000000002</v>
      </c>
      <c r="G434" s="39">
        <f>VLOOKUP(N434,Currecny_M!$A$1:$P$10,2,FALSE)</f>
        <v>54</v>
      </c>
      <c r="H434" s="39">
        <f>MATCH(C434,Currecny_M!$A$1:$P$1,0)</f>
        <v>7</v>
      </c>
      <c r="I434" s="39">
        <f>VLOOKUP(N434,Currecny_M!$A$1:$P$10,MATCH(Database!C434,Currecny_M!$A$1:$P$1,0),FALSE)</f>
        <v>56.76</v>
      </c>
      <c r="J434" s="82">
        <f t="shared" si="19"/>
        <v>15.154920000000001</v>
      </c>
      <c r="K434" s="39">
        <f>VLOOKUP('Cover page'!$B$6,Currecny_M!$A$1:$P$10,MATCH(Database!C434,Currecny_M!$A$1:$P$1,0),FALSE)</f>
        <v>1</v>
      </c>
      <c r="L434" s="82">
        <f t="shared" si="20"/>
        <v>15.154920000000001</v>
      </c>
      <c r="M434" s="82">
        <f>((E434/$F$1)*VLOOKUP(N434,Currecny_M!$A$1:$P$10,MATCH(Database!C434,Currecny_M!$A$1:$P$1,0),FALSE))/VLOOKUP('Cover page'!$B$6,Currecny_M!$A$1:$P$10,MATCH(Database!C434,Currecny_M!$A$1:$P$1,0),FALSE)</f>
        <v>15.154920000000001</v>
      </c>
      <c r="N434" s="6" t="str">
        <f>VLOOKUP(B434,Master!$A$2:$C$11,3,FALSE)</f>
        <v>CAD</v>
      </c>
      <c r="O434" s="6" t="str">
        <f>VLOOKUP(B434,Master!$A$2:$C$11,2,FALSE)</f>
        <v>America</v>
      </c>
      <c r="P434" s="6"/>
      <c r="Q434" s="39" t="str">
        <f>VLOOKUP(D434,GL_Master!$A$1:$D$80,2,FALSE)</f>
        <v>BS</v>
      </c>
      <c r="R434" s="39" t="str">
        <f>VLOOKUP(D434,GL_Master!$A$1:$D$80,3,FALSE)</f>
        <v>Short-term loan and advances</v>
      </c>
      <c r="S434" s="39" t="str">
        <f>VLOOKUP(D434,GL_Master!$A$1:$D$80,4,FALSE)</f>
        <v>Prepaid expenses</v>
      </c>
    </row>
    <row r="435" spans="1:19" x14ac:dyDescent="0.25">
      <c r="A435" s="39" t="s">
        <v>262</v>
      </c>
      <c r="B435" s="39" t="s">
        <v>249</v>
      </c>
      <c r="C435" s="7">
        <v>44075</v>
      </c>
      <c r="D435" s="39" t="s">
        <v>82</v>
      </c>
      <c r="E435" s="39">
        <v>2968</v>
      </c>
      <c r="F435" s="82">
        <f t="shared" si="18"/>
        <v>2.968</v>
      </c>
      <c r="G435" s="39">
        <f>VLOOKUP(N435,Currecny_M!$A$1:$P$10,2,FALSE)</f>
        <v>54</v>
      </c>
      <c r="H435" s="39">
        <f>MATCH(C435,Currecny_M!$A$1:$P$1,0)</f>
        <v>7</v>
      </c>
      <c r="I435" s="39">
        <f>VLOOKUP(N435,Currecny_M!$A$1:$P$10,MATCH(Database!C435,Currecny_M!$A$1:$P$1,0),FALSE)</f>
        <v>56.76</v>
      </c>
      <c r="J435" s="82">
        <f t="shared" si="19"/>
        <v>168.46367999999998</v>
      </c>
      <c r="K435" s="39">
        <f>VLOOKUP('Cover page'!$B$6,Currecny_M!$A$1:$P$10,MATCH(Database!C435,Currecny_M!$A$1:$P$1,0),FALSE)</f>
        <v>1</v>
      </c>
      <c r="L435" s="82">
        <f t="shared" si="20"/>
        <v>168.46367999999998</v>
      </c>
      <c r="M435" s="82">
        <f>((E435/$F$1)*VLOOKUP(N435,Currecny_M!$A$1:$P$10,MATCH(Database!C435,Currecny_M!$A$1:$P$1,0),FALSE))/VLOOKUP('Cover page'!$B$6,Currecny_M!$A$1:$P$10,MATCH(Database!C435,Currecny_M!$A$1:$P$1,0),FALSE)</f>
        <v>168.46367999999998</v>
      </c>
      <c r="N435" s="6" t="str">
        <f>VLOOKUP(B435,Master!$A$2:$C$11,3,FALSE)</f>
        <v>CAD</v>
      </c>
      <c r="O435" s="6" t="str">
        <f>VLOOKUP(B435,Master!$A$2:$C$11,2,FALSE)</f>
        <v>America</v>
      </c>
      <c r="P435" s="6"/>
      <c r="Q435" s="39" t="str">
        <f>VLOOKUP(D435,GL_Master!$A$1:$D$80,2,FALSE)</f>
        <v>BS</v>
      </c>
      <c r="R435" s="39" t="str">
        <f>VLOOKUP(D435,GL_Master!$A$1:$D$80,3,FALSE)</f>
        <v>Short-term loan and advances</v>
      </c>
      <c r="S435" s="39" t="str">
        <f>VLOOKUP(D435,GL_Master!$A$1:$D$80,4,FALSE)</f>
        <v>Advance to vendor/employees</v>
      </c>
    </row>
    <row r="436" spans="1:19" x14ac:dyDescent="0.25">
      <c r="A436" s="39" t="s">
        <v>262</v>
      </c>
      <c r="B436" s="39" t="s">
        <v>249</v>
      </c>
      <c r="C436" s="7">
        <v>44075</v>
      </c>
      <c r="D436" s="39" t="s">
        <v>83</v>
      </c>
      <c r="E436" s="39">
        <v>1885</v>
      </c>
      <c r="F436" s="82">
        <f t="shared" si="18"/>
        <v>1.885</v>
      </c>
      <c r="G436" s="39">
        <f>VLOOKUP(N436,Currecny_M!$A$1:$P$10,2,FALSE)</f>
        <v>54</v>
      </c>
      <c r="H436" s="39">
        <f>MATCH(C436,Currecny_M!$A$1:$P$1,0)</f>
        <v>7</v>
      </c>
      <c r="I436" s="39">
        <f>VLOOKUP(N436,Currecny_M!$A$1:$P$10,MATCH(Database!C436,Currecny_M!$A$1:$P$1,0),FALSE)</f>
        <v>56.76</v>
      </c>
      <c r="J436" s="82">
        <f t="shared" si="19"/>
        <v>106.9926</v>
      </c>
      <c r="K436" s="39">
        <f>VLOOKUP('Cover page'!$B$6,Currecny_M!$A$1:$P$10,MATCH(Database!C436,Currecny_M!$A$1:$P$1,0),FALSE)</f>
        <v>1</v>
      </c>
      <c r="L436" s="82">
        <f t="shared" si="20"/>
        <v>106.9926</v>
      </c>
      <c r="M436" s="82">
        <f>((E436/$F$1)*VLOOKUP(N436,Currecny_M!$A$1:$P$10,MATCH(Database!C436,Currecny_M!$A$1:$P$1,0),FALSE))/VLOOKUP('Cover page'!$B$6,Currecny_M!$A$1:$P$10,MATCH(Database!C436,Currecny_M!$A$1:$P$1,0),FALSE)</f>
        <v>106.9926</v>
      </c>
      <c r="N436" s="6" t="str">
        <f>VLOOKUP(B436,Master!$A$2:$C$11,3,FALSE)</f>
        <v>CAD</v>
      </c>
      <c r="O436" s="6" t="str">
        <f>VLOOKUP(B436,Master!$A$2:$C$11,2,FALSE)</f>
        <v>America</v>
      </c>
      <c r="P436" s="6"/>
      <c r="Q436" s="39" t="str">
        <f>VLOOKUP(D436,GL_Master!$A$1:$D$80,2,FALSE)</f>
        <v>BS</v>
      </c>
      <c r="R436" s="39" t="str">
        <f>VLOOKUP(D436,GL_Master!$A$1:$D$80,3,FALSE)</f>
        <v>Other Current Assets</v>
      </c>
      <c r="S436" s="39" t="str">
        <f>VLOOKUP(D436,GL_Master!$A$1:$D$80,4,FALSE)</f>
        <v>Security deposits ( Unsecured, considered good)</v>
      </c>
    </row>
    <row r="437" spans="1:19" x14ac:dyDescent="0.25">
      <c r="A437" s="39" t="s">
        <v>262</v>
      </c>
      <c r="B437" s="39" t="s">
        <v>249</v>
      </c>
      <c r="C437" s="7">
        <v>44075</v>
      </c>
      <c r="D437" s="39" t="s">
        <v>246</v>
      </c>
      <c r="E437" s="39">
        <v>-225201</v>
      </c>
      <c r="F437" s="82">
        <f t="shared" si="18"/>
        <v>-225.20099999999999</v>
      </c>
      <c r="G437" s="39">
        <f>VLOOKUP(N437,Currecny_M!$A$1:$P$10,2,FALSE)</f>
        <v>54</v>
      </c>
      <c r="H437" s="39">
        <f>MATCH(C437,Currecny_M!$A$1:$P$1,0)</f>
        <v>7</v>
      </c>
      <c r="I437" s="39">
        <f>VLOOKUP(N437,Currecny_M!$A$1:$P$10,MATCH(Database!C437,Currecny_M!$A$1:$P$1,0),FALSE)</f>
        <v>56.76</v>
      </c>
      <c r="J437" s="82">
        <f t="shared" si="19"/>
        <v>-12782.408759999998</v>
      </c>
      <c r="K437" s="39">
        <f>VLOOKUP('Cover page'!$B$6,Currecny_M!$A$1:$P$10,MATCH(Database!C437,Currecny_M!$A$1:$P$1,0),FALSE)</f>
        <v>1</v>
      </c>
      <c r="L437" s="82">
        <f t="shared" si="20"/>
        <v>-12782.408759999998</v>
      </c>
      <c r="M437" s="82">
        <f>((E437/$F$1)*VLOOKUP(N437,Currecny_M!$A$1:$P$10,MATCH(Database!C437,Currecny_M!$A$1:$P$1,0),FALSE))/VLOOKUP('Cover page'!$B$6,Currecny_M!$A$1:$P$10,MATCH(Database!C437,Currecny_M!$A$1:$P$1,0),FALSE)</f>
        <v>-12782.408759999998</v>
      </c>
      <c r="N437" s="6" t="str">
        <f>VLOOKUP(B437,Master!$A$2:$C$11,3,FALSE)</f>
        <v>CAD</v>
      </c>
      <c r="O437" s="6" t="str">
        <f>VLOOKUP(B437,Master!$A$2:$C$11,2,FALSE)</f>
        <v>America</v>
      </c>
      <c r="P437" s="6"/>
      <c r="Q437" s="39" t="str">
        <f>VLOOKUP(D437,GL_Master!$A$1:$D$80,2,FALSE)</f>
        <v>PL</v>
      </c>
      <c r="R437" s="39" t="str">
        <f>VLOOKUP(D437,GL_Master!$A$1:$D$80,3,FALSE)</f>
        <v>Revenue from Operations</v>
      </c>
      <c r="S437" s="39" t="str">
        <f>VLOOKUP(D437,GL_Master!$A$1:$D$80,4,FALSE)</f>
        <v>Contract revenue</v>
      </c>
    </row>
    <row r="438" spans="1:19" x14ac:dyDescent="0.25">
      <c r="A438" s="39" t="s">
        <v>262</v>
      </c>
      <c r="B438" s="39" t="s">
        <v>249</v>
      </c>
      <c r="C438" s="7">
        <v>44075</v>
      </c>
      <c r="D438" s="39" t="s">
        <v>134</v>
      </c>
      <c r="E438" s="39">
        <v>-1814</v>
      </c>
      <c r="F438" s="82">
        <f t="shared" si="18"/>
        <v>-1.8140000000000001</v>
      </c>
      <c r="G438" s="39">
        <f>VLOOKUP(N438,Currecny_M!$A$1:$P$10,2,FALSE)</f>
        <v>54</v>
      </c>
      <c r="H438" s="39">
        <f>MATCH(C438,Currecny_M!$A$1:$P$1,0)</f>
        <v>7</v>
      </c>
      <c r="I438" s="39">
        <f>VLOOKUP(N438,Currecny_M!$A$1:$P$10,MATCH(Database!C438,Currecny_M!$A$1:$P$1,0),FALSE)</f>
        <v>56.76</v>
      </c>
      <c r="J438" s="82">
        <f t="shared" si="19"/>
        <v>-102.96263999999999</v>
      </c>
      <c r="K438" s="39">
        <f>VLOOKUP('Cover page'!$B$6,Currecny_M!$A$1:$P$10,MATCH(Database!C438,Currecny_M!$A$1:$P$1,0),FALSE)</f>
        <v>1</v>
      </c>
      <c r="L438" s="82">
        <f t="shared" si="20"/>
        <v>-102.96263999999999</v>
      </c>
      <c r="M438" s="82">
        <f>((E438/$F$1)*VLOOKUP(N438,Currecny_M!$A$1:$P$10,MATCH(Database!C438,Currecny_M!$A$1:$P$1,0),FALSE))/VLOOKUP('Cover page'!$B$6,Currecny_M!$A$1:$P$10,MATCH(Database!C438,Currecny_M!$A$1:$P$1,0),FALSE)</f>
        <v>-102.96263999999999</v>
      </c>
      <c r="N438" s="6" t="str">
        <f>VLOOKUP(B438,Master!$A$2:$C$11,3,FALSE)</f>
        <v>CAD</v>
      </c>
      <c r="O438" s="6" t="str">
        <f>VLOOKUP(B438,Master!$A$2:$C$11,2,FALSE)</f>
        <v>America</v>
      </c>
      <c r="P438" s="6"/>
      <c r="Q438" s="39" t="str">
        <f>VLOOKUP(D438,GL_Master!$A$1:$D$80,2,FALSE)</f>
        <v>PL</v>
      </c>
      <c r="R438" s="39" t="str">
        <f>VLOOKUP(D438,GL_Master!$A$1:$D$80,3,FALSE)</f>
        <v>Other Income</v>
      </c>
      <c r="S438" s="39" t="str">
        <f>VLOOKUP(D438,GL_Master!$A$1:$D$80,4,FALSE)</f>
        <v>Other Income</v>
      </c>
    </row>
    <row r="439" spans="1:19" x14ac:dyDescent="0.25">
      <c r="A439" s="39" t="s">
        <v>262</v>
      </c>
      <c r="B439" s="39" t="s">
        <v>249</v>
      </c>
      <c r="C439" s="7">
        <v>44075</v>
      </c>
      <c r="D439" s="39" t="s">
        <v>86</v>
      </c>
      <c r="E439" s="39">
        <v>113</v>
      </c>
      <c r="F439" s="82">
        <f t="shared" si="18"/>
        <v>0.113</v>
      </c>
      <c r="G439" s="39">
        <f>VLOOKUP(N439,Currecny_M!$A$1:$P$10,2,FALSE)</f>
        <v>54</v>
      </c>
      <c r="H439" s="39">
        <f>MATCH(C439,Currecny_M!$A$1:$P$1,0)</f>
        <v>7</v>
      </c>
      <c r="I439" s="39">
        <f>VLOOKUP(N439,Currecny_M!$A$1:$P$10,MATCH(Database!C439,Currecny_M!$A$1:$P$1,0),FALSE)</f>
        <v>56.76</v>
      </c>
      <c r="J439" s="82">
        <f t="shared" si="19"/>
        <v>6.4138799999999998</v>
      </c>
      <c r="K439" s="39">
        <f>VLOOKUP('Cover page'!$B$6,Currecny_M!$A$1:$P$10,MATCH(Database!C439,Currecny_M!$A$1:$P$1,0),FALSE)</f>
        <v>1</v>
      </c>
      <c r="L439" s="82">
        <f t="shared" si="20"/>
        <v>6.4138799999999998</v>
      </c>
      <c r="M439" s="82">
        <f>((E439/$F$1)*VLOOKUP(N439,Currecny_M!$A$1:$P$10,MATCH(Database!C439,Currecny_M!$A$1:$P$1,0),FALSE))/VLOOKUP('Cover page'!$B$6,Currecny_M!$A$1:$P$10,MATCH(Database!C439,Currecny_M!$A$1:$P$1,0),FALSE)</f>
        <v>6.4138799999999998</v>
      </c>
      <c r="N439" s="6" t="str">
        <f>VLOOKUP(B439,Master!$A$2:$C$11,3,FALSE)</f>
        <v>CAD</v>
      </c>
      <c r="O439" s="6" t="str">
        <f>VLOOKUP(B439,Master!$A$2:$C$11,2,FALSE)</f>
        <v>America</v>
      </c>
      <c r="P439" s="6"/>
      <c r="Q439" s="39" t="str">
        <f>VLOOKUP(D439,GL_Master!$A$1:$D$80,2,FALSE)</f>
        <v>PL</v>
      </c>
      <c r="R439" s="39" t="str">
        <f>VLOOKUP(D439,GL_Master!$A$1:$D$80,3,FALSE)</f>
        <v>COGS</v>
      </c>
      <c r="S439" s="39" t="str">
        <f>VLOOKUP(D439,GL_Master!$A$1:$D$80,4,FALSE)</f>
        <v>Purchase of other traded goods</v>
      </c>
    </row>
    <row r="440" spans="1:19" x14ac:dyDescent="0.25">
      <c r="A440" s="39" t="s">
        <v>262</v>
      </c>
      <c r="B440" s="39" t="s">
        <v>249</v>
      </c>
      <c r="C440" s="7">
        <v>44075</v>
      </c>
      <c r="D440" s="39" t="s">
        <v>87</v>
      </c>
      <c r="E440" s="39">
        <v>57</v>
      </c>
      <c r="F440" s="82">
        <f t="shared" si="18"/>
        <v>5.7000000000000002E-2</v>
      </c>
      <c r="G440" s="39">
        <f>VLOOKUP(N440,Currecny_M!$A$1:$P$10,2,FALSE)</f>
        <v>54</v>
      </c>
      <c r="H440" s="39">
        <f>MATCH(C440,Currecny_M!$A$1:$P$1,0)</f>
        <v>7</v>
      </c>
      <c r="I440" s="39">
        <f>VLOOKUP(N440,Currecny_M!$A$1:$P$10,MATCH(Database!C440,Currecny_M!$A$1:$P$1,0),FALSE)</f>
        <v>56.76</v>
      </c>
      <c r="J440" s="82">
        <f t="shared" si="19"/>
        <v>3.2353200000000002</v>
      </c>
      <c r="K440" s="39">
        <f>VLOOKUP('Cover page'!$B$6,Currecny_M!$A$1:$P$10,MATCH(Database!C440,Currecny_M!$A$1:$P$1,0),FALSE)</f>
        <v>1</v>
      </c>
      <c r="L440" s="82">
        <f t="shared" si="20"/>
        <v>3.2353200000000002</v>
      </c>
      <c r="M440" s="82">
        <f>((E440/$F$1)*VLOOKUP(N440,Currecny_M!$A$1:$P$10,MATCH(Database!C440,Currecny_M!$A$1:$P$1,0),FALSE))/VLOOKUP('Cover page'!$B$6,Currecny_M!$A$1:$P$10,MATCH(Database!C440,Currecny_M!$A$1:$P$1,0),FALSE)</f>
        <v>3.2353200000000002</v>
      </c>
      <c r="N440" s="6" t="str">
        <f>VLOOKUP(B440,Master!$A$2:$C$11,3,FALSE)</f>
        <v>CAD</v>
      </c>
      <c r="O440" s="6" t="str">
        <f>VLOOKUP(B440,Master!$A$2:$C$11,2,FALSE)</f>
        <v>America</v>
      </c>
      <c r="P440" s="6"/>
      <c r="Q440" s="39" t="str">
        <f>VLOOKUP(D440,GL_Master!$A$1:$D$80,2,FALSE)</f>
        <v>PL</v>
      </c>
      <c r="R440" s="39" t="str">
        <f>VLOOKUP(D440,GL_Master!$A$1:$D$80,3,FALSE)</f>
        <v>COGS</v>
      </c>
      <c r="S440" s="39" t="str">
        <f>VLOOKUP(D440,GL_Master!$A$1:$D$80,4,FALSE)</f>
        <v>Civil, Installation, Commissioning and Other miscellaneous expenses</v>
      </c>
    </row>
    <row r="441" spans="1:19" x14ac:dyDescent="0.25">
      <c r="A441" s="39" t="s">
        <v>262</v>
      </c>
      <c r="B441" s="39" t="s">
        <v>249</v>
      </c>
      <c r="C441" s="7">
        <v>44075</v>
      </c>
      <c r="D441" s="39" t="s">
        <v>88</v>
      </c>
      <c r="E441" s="39">
        <v>159</v>
      </c>
      <c r="F441" s="82">
        <f t="shared" si="18"/>
        <v>0.159</v>
      </c>
      <c r="G441" s="39">
        <f>VLOOKUP(N441,Currecny_M!$A$1:$P$10,2,FALSE)</f>
        <v>54</v>
      </c>
      <c r="H441" s="39">
        <f>MATCH(C441,Currecny_M!$A$1:$P$1,0)</f>
        <v>7</v>
      </c>
      <c r="I441" s="39">
        <f>VLOOKUP(N441,Currecny_M!$A$1:$P$10,MATCH(Database!C441,Currecny_M!$A$1:$P$1,0),FALSE)</f>
        <v>56.76</v>
      </c>
      <c r="J441" s="82">
        <f t="shared" si="19"/>
        <v>9.0248399999999993</v>
      </c>
      <c r="K441" s="39">
        <f>VLOOKUP('Cover page'!$B$6,Currecny_M!$A$1:$P$10,MATCH(Database!C441,Currecny_M!$A$1:$P$1,0),FALSE)</f>
        <v>1</v>
      </c>
      <c r="L441" s="82">
        <f t="shared" si="20"/>
        <v>9.0248399999999993</v>
      </c>
      <c r="M441" s="82">
        <f>((E441/$F$1)*VLOOKUP(N441,Currecny_M!$A$1:$P$10,MATCH(Database!C441,Currecny_M!$A$1:$P$1,0),FALSE))/VLOOKUP('Cover page'!$B$6,Currecny_M!$A$1:$P$10,MATCH(Database!C441,Currecny_M!$A$1:$P$1,0),FALSE)</f>
        <v>9.0248399999999993</v>
      </c>
      <c r="N441" s="6" t="str">
        <f>VLOOKUP(B441,Master!$A$2:$C$11,3,FALSE)</f>
        <v>CAD</v>
      </c>
      <c r="O441" s="6" t="str">
        <f>VLOOKUP(B441,Master!$A$2:$C$11,2,FALSE)</f>
        <v>America</v>
      </c>
      <c r="P441" s="6"/>
      <c r="Q441" s="39" t="str">
        <f>VLOOKUP(D441,GL_Master!$A$1:$D$80,2,FALSE)</f>
        <v>PL</v>
      </c>
      <c r="R441" s="39" t="str">
        <f>VLOOKUP(D441,GL_Master!$A$1:$D$80,3,FALSE)</f>
        <v>COGS</v>
      </c>
      <c r="S441" s="39" t="str">
        <f>VLOOKUP(D441,GL_Master!$A$1:$D$80,4,FALSE)</f>
        <v>Civil, Installation, Commissioning and Other miscellaneous expenses</v>
      </c>
    </row>
    <row r="442" spans="1:19" x14ac:dyDescent="0.25">
      <c r="A442" s="39" t="s">
        <v>262</v>
      </c>
      <c r="B442" s="39" t="s">
        <v>249</v>
      </c>
      <c r="C442" s="7">
        <v>44075</v>
      </c>
      <c r="D442" s="39" t="s">
        <v>89</v>
      </c>
      <c r="E442" s="39">
        <v>314</v>
      </c>
      <c r="F442" s="82">
        <f t="shared" si="18"/>
        <v>0.314</v>
      </c>
      <c r="G442" s="39">
        <f>VLOOKUP(N442,Currecny_M!$A$1:$P$10,2,FALSE)</f>
        <v>54</v>
      </c>
      <c r="H442" s="39">
        <f>MATCH(C442,Currecny_M!$A$1:$P$1,0)</f>
        <v>7</v>
      </c>
      <c r="I442" s="39">
        <f>VLOOKUP(N442,Currecny_M!$A$1:$P$10,MATCH(Database!C442,Currecny_M!$A$1:$P$1,0),FALSE)</f>
        <v>56.76</v>
      </c>
      <c r="J442" s="82">
        <f t="shared" si="19"/>
        <v>17.82264</v>
      </c>
      <c r="K442" s="39">
        <f>VLOOKUP('Cover page'!$B$6,Currecny_M!$A$1:$P$10,MATCH(Database!C442,Currecny_M!$A$1:$P$1,0),FALSE)</f>
        <v>1</v>
      </c>
      <c r="L442" s="82">
        <f t="shared" si="20"/>
        <v>17.82264</v>
      </c>
      <c r="M442" s="82">
        <f>((E442/$F$1)*VLOOKUP(N442,Currecny_M!$A$1:$P$10,MATCH(Database!C442,Currecny_M!$A$1:$P$1,0),FALSE))/VLOOKUP('Cover page'!$B$6,Currecny_M!$A$1:$P$10,MATCH(Database!C442,Currecny_M!$A$1:$P$1,0),FALSE)</f>
        <v>17.82264</v>
      </c>
      <c r="N442" s="6" t="str">
        <f>VLOOKUP(B442,Master!$A$2:$C$11,3,FALSE)</f>
        <v>CAD</v>
      </c>
      <c r="O442" s="6" t="str">
        <f>VLOOKUP(B442,Master!$A$2:$C$11,2,FALSE)</f>
        <v>America</v>
      </c>
      <c r="P442" s="6"/>
      <c r="Q442" s="39" t="str">
        <f>VLOOKUP(D442,GL_Master!$A$1:$D$80,2,FALSE)</f>
        <v>PL</v>
      </c>
      <c r="R442" s="39" t="str">
        <f>VLOOKUP(D442,GL_Master!$A$1:$D$80,3,FALSE)</f>
        <v>COGS</v>
      </c>
      <c r="S442" s="39" t="str">
        <f>VLOOKUP(D442,GL_Master!$A$1:$D$80,4,FALSE)</f>
        <v>project Expenses</v>
      </c>
    </row>
    <row r="443" spans="1:19" x14ac:dyDescent="0.25">
      <c r="A443" s="39" t="s">
        <v>262</v>
      </c>
      <c r="B443" s="39" t="s">
        <v>249</v>
      </c>
      <c r="C443" s="7">
        <v>44075</v>
      </c>
      <c r="D443" s="39" t="s">
        <v>90</v>
      </c>
      <c r="E443" s="39">
        <v>112</v>
      </c>
      <c r="F443" s="82">
        <f t="shared" si="18"/>
        <v>0.112</v>
      </c>
      <c r="G443" s="39">
        <f>VLOOKUP(N443,Currecny_M!$A$1:$P$10,2,FALSE)</f>
        <v>54</v>
      </c>
      <c r="H443" s="39">
        <f>MATCH(C443,Currecny_M!$A$1:$P$1,0)</f>
        <v>7</v>
      </c>
      <c r="I443" s="39">
        <f>VLOOKUP(N443,Currecny_M!$A$1:$P$10,MATCH(Database!C443,Currecny_M!$A$1:$P$1,0),FALSE)</f>
        <v>56.76</v>
      </c>
      <c r="J443" s="82">
        <f t="shared" si="19"/>
        <v>6.3571200000000001</v>
      </c>
      <c r="K443" s="39">
        <f>VLOOKUP('Cover page'!$B$6,Currecny_M!$A$1:$P$10,MATCH(Database!C443,Currecny_M!$A$1:$P$1,0),FALSE)</f>
        <v>1</v>
      </c>
      <c r="L443" s="82">
        <f t="shared" si="20"/>
        <v>6.3571200000000001</v>
      </c>
      <c r="M443" s="82">
        <f>((E443/$F$1)*VLOOKUP(N443,Currecny_M!$A$1:$P$10,MATCH(Database!C443,Currecny_M!$A$1:$P$1,0),FALSE))/VLOOKUP('Cover page'!$B$6,Currecny_M!$A$1:$P$10,MATCH(Database!C443,Currecny_M!$A$1:$P$1,0),FALSE)</f>
        <v>6.3571200000000001</v>
      </c>
      <c r="N443" s="6" t="str">
        <f>VLOOKUP(B443,Master!$A$2:$C$11,3,FALSE)</f>
        <v>CAD</v>
      </c>
      <c r="O443" s="6" t="str">
        <f>VLOOKUP(B443,Master!$A$2:$C$11,2,FALSE)</f>
        <v>America</v>
      </c>
      <c r="P443" s="6"/>
      <c r="Q443" s="39" t="str">
        <f>VLOOKUP(D443,GL_Master!$A$1:$D$80,2,FALSE)</f>
        <v>PL</v>
      </c>
      <c r="R443" s="39" t="str">
        <f>VLOOKUP(D443,GL_Master!$A$1:$D$80,3,FALSE)</f>
        <v>Office utility</v>
      </c>
      <c r="S443" s="39" t="str">
        <f>VLOOKUP(D443,GL_Master!$A$1:$D$80,4,FALSE)</f>
        <v>Electricity Expenses</v>
      </c>
    </row>
    <row r="444" spans="1:19" x14ac:dyDescent="0.25">
      <c r="A444" s="39" t="s">
        <v>262</v>
      </c>
      <c r="B444" s="39" t="s">
        <v>249</v>
      </c>
      <c r="C444" s="7">
        <v>44075</v>
      </c>
      <c r="D444" s="39" t="s">
        <v>91</v>
      </c>
      <c r="E444" s="39">
        <v>226</v>
      </c>
      <c r="F444" s="82">
        <f t="shared" si="18"/>
        <v>0.22600000000000001</v>
      </c>
      <c r="G444" s="39">
        <f>VLOOKUP(N444,Currecny_M!$A$1:$P$10,2,FALSE)</f>
        <v>54</v>
      </c>
      <c r="H444" s="39">
        <f>MATCH(C444,Currecny_M!$A$1:$P$1,0)</f>
        <v>7</v>
      </c>
      <c r="I444" s="39">
        <f>VLOOKUP(N444,Currecny_M!$A$1:$P$10,MATCH(Database!C444,Currecny_M!$A$1:$P$1,0),FALSE)</f>
        <v>56.76</v>
      </c>
      <c r="J444" s="82">
        <f t="shared" si="19"/>
        <v>12.82776</v>
      </c>
      <c r="K444" s="39">
        <f>VLOOKUP('Cover page'!$B$6,Currecny_M!$A$1:$P$10,MATCH(Database!C444,Currecny_M!$A$1:$P$1,0),FALSE)</f>
        <v>1</v>
      </c>
      <c r="L444" s="82">
        <f t="shared" si="20"/>
        <v>12.82776</v>
      </c>
      <c r="M444" s="82">
        <f>((E444/$F$1)*VLOOKUP(N444,Currecny_M!$A$1:$P$10,MATCH(Database!C444,Currecny_M!$A$1:$P$1,0),FALSE))/VLOOKUP('Cover page'!$B$6,Currecny_M!$A$1:$P$10,MATCH(Database!C444,Currecny_M!$A$1:$P$1,0),FALSE)</f>
        <v>12.82776</v>
      </c>
      <c r="N444" s="6" t="str">
        <f>VLOOKUP(B444,Master!$A$2:$C$11,3,FALSE)</f>
        <v>CAD</v>
      </c>
      <c r="O444" s="6" t="str">
        <f>VLOOKUP(B444,Master!$A$2:$C$11,2,FALSE)</f>
        <v>America</v>
      </c>
      <c r="P444" s="6"/>
      <c r="Q444" s="39" t="str">
        <f>VLOOKUP(D444,GL_Master!$A$1:$D$80,2,FALSE)</f>
        <v>PL</v>
      </c>
      <c r="R444" s="39" t="str">
        <f>VLOOKUP(D444,GL_Master!$A$1:$D$80,3,FALSE)</f>
        <v>Misc. expenses</v>
      </c>
      <c r="S444" s="39" t="str">
        <f>VLOOKUP(D444,GL_Master!$A$1:$D$80,4,FALSE)</f>
        <v>Repair &amp; Maintenance</v>
      </c>
    </row>
    <row r="445" spans="1:19" x14ac:dyDescent="0.25">
      <c r="A445" s="39" t="s">
        <v>262</v>
      </c>
      <c r="B445" s="39" t="s">
        <v>249</v>
      </c>
      <c r="C445" s="7">
        <v>44075</v>
      </c>
      <c r="D445" s="39" t="s">
        <v>92</v>
      </c>
      <c r="E445" s="39">
        <v>168</v>
      </c>
      <c r="F445" s="82">
        <f t="shared" si="18"/>
        <v>0.16800000000000001</v>
      </c>
      <c r="G445" s="39">
        <f>VLOOKUP(N445,Currecny_M!$A$1:$P$10,2,FALSE)</f>
        <v>54</v>
      </c>
      <c r="H445" s="39">
        <f>MATCH(C445,Currecny_M!$A$1:$P$1,0)</f>
        <v>7</v>
      </c>
      <c r="I445" s="39">
        <f>VLOOKUP(N445,Currecny_M!$A$1:$P$10,MATCH(Database!C445,Currecny_M!$A$1:$P$1,0),FALSE)</f>
        <v>56.76</v>
      </c>
      <c r="J445" s="82">
        <f t="shared" si="19"/>
        <v>9.535680000000001</v>
      </c>
      <c r="K445" s="39">
        <f>VLOOKUP('Cover page'!$B$6,Currecny_M!$A$1:$P$10,MATCH(Database!C445,Currecny_M!$A$1:$P$1,0),FALSE)</f>
        <v>1</v>
      </c>
      <c r="L445" s="82">
        <f t="shared" si="20"/>
        <v>9.535680000000001</v>
      </c>
      <c r="M445" s="82">
        <f>((E445/$F$1)*VLOOKUP(N445,Currecny_M!$A$1:$P$10,MATCH(Database!C445,Currecny_M!$A$1:$P$1,0),FALSE))/VLOOKUP('Cover page'!$B$6,Currecny_M!$A$1:$P$10,MATCH(Database!C445,Currecny_M!$A$1:$P$1,0),FALSE)</f>
        <v>9.535680000000001</v>
      </c>
      <c r="N445" s="6" t="str">
        <f>VLOOKUP(B445,Master!$A$2:$C$11,3,FALSE)</f>
        <v>CAD</v>
      </c>
      <c r="O445" s="6" t="str">
        <f>VLOOKUP(B445,Master!$A$2:$C$11,2,FALSE)</f>
        <v>America</v>
      </c>
      <c r="P445" s="6"/>
      <c r="Q445" s="39" t="str">
        <f>VLOOKUP(D445,GL_Master!$A$1:$D$80,2,FALSE)</f>
        <v>PL</v>
      </c>
      <c r="R445" s="39" t="str">
        <f>VLOOKUP(D445,GL_Master!$A$1:$D$80,3,FALSE)</f>
        <v>Misc. expenses</v>
      </c>
      <c r="S445" s="39" t="str">
        <f>VLOOKUP(D445,GL_Master!$A$1:$D$80,4,FALSE)</f>
        <v>Repair &amp; Maintenance</v>
      </c>
    </row>
    <row r="446" spans="1:19" x14ac:dyDescent="0.25">
      <c r="A446" s="39" t="s">
        <v>262</v>
      </c>
      <c r="B446" s="39" t="s">
        <v>249</v>
      </c>
      <c r="C446" s="7">
        <v>44075</v>
      </c>
      <c r="D446" s="39" t="s">
        <v>93</v>
      </c>
      <c r="E446" s="39">
        <v>1978</v>
      </c>
      <c r="F446" s="82">
        <f t="shared" si="18"/>
        <v>1.978</v>
      </c>
      <c r="G446" s="39">
        <f>VLOOKUP(N446,Currecny_M!$A$1:$P$10,2,FALSE)</f>
        <v>54</v>
      </c>
      <c r="H446" s="39">
        <f>MATCH(C446,Currecny_M!$A$1:$P$1,0)</f>
        <v>7</v>
      </c>
      <c r="I446" s="39">
        <f>VLOOKUP(N446,Currecny_M!$A$1:$P$10,MATCH(Database!C446,Currecny_M!$A$1:$P$1,0),FALSE)</f>
        <v>56.76</v>
      </c>
      <c r="J446" s="82">
        <f t="shared" si="19"/>
        <v>112.27127999999999</v>
      </c>
      <c r="K446" s="39">
        <f>VLOOKUP('Cover page'!$B$6,Currecny_M!$A$1:$P$10,MATCH(Database!C446,Currecny_M!$A$1:$P$1,0),FALSE)</f>
        <v>1</v>
      </c>
      <c r="L446" s="82">
        <f t="shared" si="20"/>
        <v>112.27127999999999</v>
      </c>
      <c r="M446" s="82">
        <f>((E446/$F$1)*VLOOKUP(N446,Currecny_M!$A$1:$P$10,MATCH(Database!C446,Currecny_M!$A$1:$P$1,0),FALSE))/VLOOKUP('Cover page'!$B$6,Currecny_M!$A$1:$P$10,MATCH(Database!C446,Currecny_M!$A$1:$P$1,0),FALSE)</f>
        <v>112.27127999999999</v>
      </c>
      <c r="N446" s="6" t="str">
        <f>VLOOKUP(B446,Master!$A$2:$C$11,3,FALSE)</f>
        <v>CAD</v>
      </c>
      <c r="O446" s="6" t="str">
        <f>VLOOKUP(B446,Master!$A$2:$C$11,2,FALSE)</f>
        <v>America</v>
      </c>
      <c r="P446" s="6"/>
      <c r="Q446" s="39" t="str">
        <f>VLOOKUP(D446,GL_Master!$A$1:$D$80,2,FALSE)</f>
        <v>PL</v>
      </c>
      <c r="R446" s="39" t="str">
        <f>VLOOKUP(D446,GL_Master!$A$1:$D$80,3,FALSE)</f>
        <v>Salary wages &amp; benefits</v>
      </c>
      <c r="S446" s="39" t="str">
        <f>VLOOKUP(D446,GL_Master!$A$1:$D$80,4,FALSE)</f>
        <v>Employee benefits expense</v>
      </c>
    </row>
    <row r="447" spans="1:19" x14ac:dyDescent="0.25">
      <c r="A447" s="39" t="s">
        <v>262</v>
      </c>
      <c r="B447" s="39" t="s">
        <v>249</v>
      </c>
      <c r="C447" s="7">
        <v>44075</v>
      </c>
      <c r="D447" s="39" t="s">
        <v>33</v>
      </c>
      <c r="E447" s="39">
        <v>56</v>
      </c>
      <c r="F447" s="82">
        <f t="shared" si="18"/>
        <v>5.6000000000000001E-2</v>
      </c>
      <c r="G447" s="39">
        <f>VLOOKUP(N447,Currecny_M!$A$1:$P$10,2,FALSE)</f>
        <v>54</v>
      </c>
      <c r="H447" s="39">
        <f>MATCH(C447,Currecny_M!$A$1:$P$1,0)</f>
        <v>7</v>
      </c>
      <c r="I447" s="39">
        <f>VLOOKUP(N447,Currecny_M!$A$1:$P$10,MATCH(Database!C447,Currecny_M!$A$1:$P$1,0),FALSE)</f>
        <v>56.76</v>
      </c>
      <c r="J447" s="82">
        <f t="shared" si="19"/>
        <v>3.1785600000000001</v>
      </c>
      <c r="K447" s="39">
        <f>VLOOKUP('Cover page'!$B$6,Currecny_M!$A$1:$P$10,MATCH(Database!C447,Currecny_M!$A$1:$P$1,0),FALSE)</f>
        <v>1</v>
      </c>
      <c r="L447" s="82">
        <f t="shared" si="20"/>
        <v>3.1785600000000001</v>
      </c>
      <c r="M447" s="82">
        <f>((E447/$F$1)*VLOOKUP(N447,Currecny_M!$A$1:$P$10,MATCH(Database!C447,Currecny_M!$A$1:$P$1,0),FALSE))/VLOOKUP('Cover page'!$B$6,Currecny_M!$A$1:$P$10,MATCH(Database!C447,Currecny_M!$A$1:$P$1,0),FALSE)</f>
        <v>3.1785600000000001</v>
      </c>
      <c r="N447" s="6" t="str">
        <f>VLOOKUP(B447,Master!$A$2:$C$11,3,FALSE)</f>
        <v>CAD</v>
      </c>
      <c r="O447" s="6" t="str">
        <f>VLOOKUP(B447,Master!$A$2:$C$11,2,FALSE)</f>
        <v>America</v>
      </c>
      <c r="P447" s="6"/>
      <c r="Q447" s="39" t="str">
        <f>VLOOKUP(D447,GL_Master!$A$1:$D$80,2,FALSE)</f>
        <v>PL</v>
      </c>
      <c r="R447" s="39" t="str">
        <f>VLOOKUP(D447,GL_Master!$A$1:$D$80,3,FALSE)</f>
        <v>Staff welfare expenses</v>
      </c>
      <c r="S447" s="39" t="str">
        <f>VLOOKUP(D447,GL_Master!$A$1:$D$80,4,FALSE)</f>
        <v>Other staff welfare</v>
      </c>
    </row>
    <row r="448" spans="1:19" x14ac:dyDescent="0.25">
      <c r="A448" s="39" t="s">
        <v>262</v>
      </c>
      <c r="B448" s="39" t="s">
        <v>249</v>
      </c>
      <c r="C448" s="7">
        <v>44075</v>
      </c>
      <c r="D448" s="39" t="s">
        <v>94</v>
      </c>
      <c r="E448" s="39">
        <v>314</v>
      </c>
      <c r="F448" s="82">
        <f t="shared" si="18"/>
        <v>0.314</v>
      </c>
      <c r="G448" s="39">
        <f>VLOOKUP(N448,Currecny_M!$A$1:$P$10,2,FALSE)</f>
        <v>54</v>
      </c>
      <c r="H448" s="39">
        <f>MATCH(C448,Currecny_M!$A$1:$P$1,0)</f>
        <v>7</v>
      </c>
      <c r="I448" s="39">
        <f>VLOOKUP(N448,Currecny_M!$A$1:$P$10,MATCH(Database!C448,Currecny_M!$A$1:$P$1,0),FALSE)</f>
        <v>56.76</v>
      </c>
      <c r="J448" s="82">
        <f t="shared" si="19"/>
        <v>17.82264</v>
      </c>
      <c r="K448" s="39">
        <f>VLOOKUP('Cover page'!$B$6,Currecny_M!$A$1:$P$10,MATCH(Database!C448,Currecny_M!$A$1:$P$1,0),FALSE)</f>
        <v>1</v>
      </c>
      <c r="L448" s="82">
        <f t="shared" si="20"/>
        <v>17.82264</v>
      </c>
      <c r="M448" s="82">
        <f>((E448/$F$1)*VLOOKUP(N448,Currecny_M!$A$1:$P$10,MATCH(Database!C448,Currecny_M!$A$1:$P$1,0),FALSE))/VLOOKUP('Cover page'!$B$6,Currecny_M!$A$1:$P$10,MATCH(Database!C448,Currecny_M!$A$1:$P$1,0),FALSE)</f>
        <v>17.82264</v>
      </c>
      <c r="N448" s="6" t="str">
        <f>VLOOKUP(B448,Master!$A$2:$C$11,3,FALSE)</f>
        <v>CAD</v>
      </c>
      <c r="O448" s="6" t="str">
        <f>VLOOKUP(B448,Master!$A$2:$C$11,2,FALSE)</f>
        <v>America</v>
      </c>
      <c r="P448" s="6"/>
      <c r="Q448" s="39" t="str">
        <f>VLOOKUP(D448,GL_Master!$A$1:$D$80,2,FALSE)</f>
        <v>PL</v>
      </c>
      <c r="R448" s="39" t="str">
        <f>VLOOKUP(D448,GL_Master!$A$1:$D$80,3,FALSE)</f>
        <v xml:space="preserve">Gratuity expenses </v>
      </c>
      <c r="S448" s="39" t="str">
        <f>VLOOKUP(D448,GL_Master!$A$1:$D$80,4,FALSE)</f>
        <v>Gratuity</v>
      </c>
    </row>
    <row r="449" spans="1:19" x14ac:dyDescent="0.25">
      <c r="A449" s="39" t="s">
        <v>262</v>
      </c>
      <c r="B449" s="39" t="s">
        <v>249</v>
      </c>
      <c r="C449" s="7">
        <v>44075</v>
      </c>
      <c r="D449" s="39" t="s">
        <v>95</v>
      </c>
      <c r="E449" s="39">
        <v>110</v>
      </c>
      <c r="F449" s="82">
        <f t="shared" si="18"/>
        <v>0.11</v>
      </c>
      <c r="G449" s="39">
        <f>VLOOKUP(N449,Currecny_M!$A$1:$P$10,2,FALSE)</f>
        <v>54</v>
      </c>
      <c r="H449" s="39">
        <f>MATCH(C449,Currecny_M!$A$1:$P$1,0)</f>
        <v>7</v>
      </c>
      <c r="I449" s="39">
        <f>VLOOKUP(N449,Currecny_M!$A$1:$P$10,MATCH(Database!C449,Currecny_M!$A$1:$P$1,0),FALSE)</f>
        <v>56.76</v>
      </c>
      <c r="J449" s="82">
        <f t="shared" si="19"/>
        <v>6.2435999999999998</v>
      </c>
      <c r="K449" s="39">
        <f>VLOOKUP('Cover page'!$B$6,Currecny_M!$A$1:$P$10,MATCH(Database!C449,Currecny_M!$A$1:$P$1,0),FALSE)</f>
        <v>1</v>
      </c>
      <c r="L449" s="82">
        <f t="shared" si="20"/>
        <v>6.2435999999999998</v>
      </c>
      <c r="M449" s="82">
        <f>((E449/$F$1)*VLOOKUP(N449,Currecny_M!$A$1:$P$10,MATCH(Database!C449,Currecny_M!$A$1:$P$1,0),FALSE))/VLOOKUP('Cover page'!$B$6,Currecny_M!$A$1:$P$10,MATCH(Database!C449,Currecny_M!$A$1:$P$1,0),FALSE)</f>
        <v>6.2435999999999998</v>
      </c>
      <c r="N449" s="6" t="str">
        <f>VLOOKUP(B449,Master!$A$2:$C$11,3,FALSE)</f>
        <v>CAD</v>
      </c>
      <c r="O449" s="6" t="str">
        <f>VLOOKUP(B449,Master!$A$2:$C$11,2,FALSE)</f>
        <v>America</v>
      </c>
      <c r="P449" s="6"/>
      <c r="Q449" s="39" t="str">
        <f>VLOOKUP(D449,GL_Master!$A$1:$D$80,2,FALSE)</f>
        <v>PL</v>
      </c>
      <c r="R449" s="39" t="str">
        <f>VLOOKUP(D449,GL_Master!$A$1:$D$80,3,FALSE)</f>
        <v>Salary wages &amp; benefits</v>
      </c>
      <c r="S449" s="39" t="str">
        <f>VLOOKUP(D449,GL_Master!$A$1:$D$80,4,FALSE)</f>
        <v>Employee benefits expense</v>
      </c>
    </row>
    <row r="450" spans="1:19" x14ac:dyDescent="0.25">
      <c r="A450" s="39" t="s">
        <v>262</v>
      </c>
      <c r="B450" s="39" t="s">
        <v>249</v>
      </c>
      <c r="C450" s="7">
        <v>44075</v>
      </c>
      <c r="D450" s="39" t="s">
        <v>96</v>
      </c>
      <c r="E450" s="39">
        <v>952</v>
      </c>
      <c r="F450" s="82">
        <f t="shared" si="18"/>
        <v>0.95199999999999996</v>
      </c>
      <c r="G450" s="39">
        <f>VLOOKUP(N450,Currecny_M!$A$1:$P$10,2,FALSE)</f>
        <v>54</v>
      </c>
      <c r="H450" s="39">
        <f>MATCH(C450,Currecny_M!$A$1:$P$1,0)</f>
        <v>7</v>
      </c>
      <c r="I450" s="39">
        <f>VLOOKUP(N450,Currecny_M!$A$1:$P$10,MATCH(Database!C450,Currecny_M!$A$1:$P$1,0),FALSE)</f>
        <v>56.76</v>
      </c>
      <c r="J450" s="82">
        <f t="shared" si="19"/>
        <v>54.035519999999998</v>
      </c>
      <c r="K450" s="39">
        <f>VLOOKUP('Cover page'!$B$6,Currecny_M!$A$1:$P$10,MATCH(Database!C450,Currecny_M!$A$1:$P$1,0),FALSE)</f>
        <v>1</v>
      </c>
      <c r="L450" s="82">
        <f t="shared" si="20"/>
        <v>54.035519999999998</v>
      </c>
      <c r="M450" s="82">
        <f>((E450/$F$1)*VLOOKUP(N450,Currecny_M!$A$1:$P$10,MATCH(Database!C450,Currecny_M!$A$1:$P$1,0),FALSE))/VLOOKUP('Cover page'!$B$6,Currecny_M!$A$1:$P$10,MATCH(Database!C450,Currecny_M!$A$1:$P$1,0),FALSE)</f>
        <v>54.035519999999998</v>
      </c>
      <c r="N450" s="6" t="str">
        <f>VLOOKUP(B450,Master!$A$2:$C$11,3,FALSE)</f>
        <v>CAD</v>
      </c>
      <c r="O450" s="6" t="str">
        <f>VLOOKUP(B450,Master!$A$2:$C$11,2,FALSE)</f>
        <v>America</v>
      </c>
      <c r="P450" s="6"/>
      <c r="Q450" s="39" t="str">
        <f>VLOOKUP(D450,GL_Master!$A$1:$D$80,2,FALSE)</f>
        <v>PL</v>
      </c>
      <c r="R450" s="39" t="str">
        <f>VLOOKUP(D450,GL_Master!$A$1:$D$80,3,FALSE)</f>
        <v>Salary wages &amp; benefits</v>
      </c>
      <c r="S450" s="39" t="str">
        <f>VLOOKUP(D450,GL_Master!$A$1:$D$80,4,FALSE)</f>
        <v>Employee benefits expense</v>
      </c>
    </row>
    <row r="451" spans="1:19" x14ac:dyDescent="0.25">
      <c r="A451" s="39" t="s">
        <v>262</v>
      </c>
      <c r="B451" s="39" t="s">
        <v>249</v>
      </c>
      <c r="C451" s="7">
        <v>44075</v>
      </c>
      <c r="D451" s="39" t="s">
        <v>97</v>
      </c>
      <c r="E451" s="39">
        <v>53</v>
      </c>
      <c r="F451" s="82">
        <f t="shared" si="18"/>
        <v>5.2999999999999999E-2</v>
      </c>
      <c r="G451" s="39">
        <f>VLOOKUP(N451,Currecny_M!$A$1:$P$10,2,FALSE)</f>
        <v>54</v>
      </c>
      <c r="H451" s="39">
        <f>MATCH(C451,Currecny_M!$A$1:$P$1,0)</f>
        <v>7</v>
      </c>
      <c r="I451" s="39">
        <f>VLOOKUP(N451,Currecny_M!$A$1:$P$10,MATCH(Database!C451,Currecny_M!$A$1:$P$1,0),FALSE)</f>
        <v>56.76</v>
      </c>
      <c r="J451" s="82">
        <f t="shared" si="19"/>
        <v>3.0082799999999996</v>
      </c>
      <c r="K451" s="39">
        <f>VLOOKUP('Cover page'!$B$6,Currecny_M!$A$1:$P$10,MATCH(Database!C451,Currecny_M!$A$1:$P$1,0),FALSE)</f>
        <v>1</v>
      </c>
      <c r="L451" s="82">
        <f t="shared" si="20"/>
        <v>3.0082799999999996</v>
      </c>
      <c r="M451" s="82">
        <f>((E451/$F$1)*VLOOKUP(N451,Currecny_M!$A$1:$P$10,MATCH(Database!C451,Currecny_M!$A$1:$P$1,0),FALSE))/VLOOKUP('Cover page'!$B$6,Currecny_M!$A$1:$P$10,MATCH(Database!C451,Currecny_M!$A$1:$P$1,0),FALSE)</f>
        <v>3.0082799999999996</v>
      </c>
      <c r="N451" s="6" t="str">
        <f>VLOOKUP(B451,Master!$A$2:$C$11,3,FALSE)</f>
        <v>CAD</v>
      </c>
      <c r="O451" s="6" t="str">
        <f>VLOOKUP(B451,Master!$A$2:$C$11,2,FALSE)</f>
        <v>America</v>
      </c>
      <c r="P451" s="6"/>
      <c r="Q451" s="39" t="str">
        <f>VLOOKUP(D451,GL_Master!$A$1:$D$80,2,FALSE)</f>
        <v>PL</v>
      </c>
      <c r="R451" s="39" t="str">
        <f>VLOOKUP(D451,GL_Master!$A$1:$D$80,3,FALSE)</f>
        <v>Salary wages &amp; benefits</v>
      </c>
      <c r="S451" s="39" t="str">
        <f>VLOOKUP(D451,GL_Master!$A$1:$D$80,4,FALSE)</f>
        <v>Employee benefits expense</v>
      </c>
    </row>
    <row r="452" spans="1:19" x14ac:dyDescent="0.25">
      <c r="A452" s="39" t="s">
        <v>262</v>
      </c>
      <c r="B452" s="39" t="s">
        <v>249</v>
      </c>
      <c r="C452" s="7">
        <v>44075</v>
      </c>
      <c r="D452" s="39" t="s">
        <v>98</v>
      </c>
      <c r="E452" s="39">
        <v>110</v>
      </c>
      <c r="F452" s="82">
        <f t="shared" ref="F452:F515" si="21">E452/$F$1</f>
        <v>0.11</v>
      </c>
      <c r="G452" s="39">
        <f>VLOOKUP(N452,Currecny_M!$A$1:$P$10,2,FALSE)</f>
        <v>54</v>
      </c>
      <c r="H452" s="39">
        <f>MATCH(C452,Currecny_M!$A$1:$P$1,0)</f>
        <v>7</v>
      </c>
      <c r="I452" s="39">
        <f>VLOOKUP(N452,Currecny_M!$A$1:$P$10,MATCH(Database!C452,Currecny_M!$A$1:$P$1,0),FALSE)</f>
        <v>56.76</v>
      </c>
      <c r="J452" s="82">
        <f t="shared" ref="J452:J515" si="22">F452*I452</f>
        <v>6.2435999999999998</v>
      </c>
      <c r="K452" s="39">
        <f>VLOOKUP('Cover page'!$B$6,Currecny_M!$A$1:$P$10,MATCH(Database!C452,Currecny_M!$A$1:$P$1,0),FALSE)</f>
        <v>1</v>
      </c>
      <c r="L452" s="82">
        <f t="shared" ref="L452:L515" si="23">J452/K452</f>
        <v>6.2435999999999998</v>
      </c>
      <c r="M452" s="82">
        <f>((E452/$F$1)*VLOOKUP(N452,Currecny_M!$A$1:$P$10,MATCH(Database!C452,Currecny_M!$A$1:$P$1,0),FALSE))/VLOOKUP('Cover page'!$B$6,Currecny_M!$A$1:$P$10,MATCH(Database!C452,Currecny_M!$A$1:$P$1,0),FALSE)</f>
        <v>6.2435999999999998</v>
      </c>
      <c r="N452" s="6" t="str">
        <f>VLOOKUP(B452,Master!$A$2:$C$11,3,FALSE)</f>
        <v>CAD</v>
      </c>
      <c r="O452" s="6" t="str">
        <f>VLOOKUP(B452,Master!$A$2:$C$11,2,FALSE)</f>
        <v>America</v>
      </c>
      <c r="P452" s="6"/>
      <c r="Q452" s="39" t="str">
        <f>VLOOKUP(D452,GL_Master!$A$1:$D$80,2,FALSE)</f>
        <v>PL</v>
      </c>
      <c r="R452" s="39" t="str">
        <f>VLOOKUP(D452,GL_Master!$A$1:$D$80,3,FALSE)</f>
        <v>Salary wages &amp; benefits</v>
      </c>
      <c r="S452" s="39" t="str">
        <f>VLOOKUP(D452,GL_Master!$A$1:$D$80,4,FALSE)</f>
        <v>Employee benefits expense</v>
      </c>
    </row>
    <row r="453" spans="1:19" x14ac:dyDescent="0.25">
      <c r="A453" s="39" t="s">
        <v>262</v>
      </c>
      <c r="B453" s="39" t="s">
        <v>249</v>
      </c>
      <c r="C453" s="7">
        <v>44075</v>
      </c>
      <c r="D453" s="39" t="s">
        <v>99</v>
      </c>
      <c r="E453" s="39">
        <v>54</v>
      </c>
      <c r="F453" s="82">
        <f t="shared" si="21"/>
        <v>5.3999999999999999E-2</v>
      </c>
      <c r="G453" s="39">
        <f>VLOOKUP(N453,Currecny_M!$A$1:$P$10,2,FALSE)</f>
        <v>54</v>
      </c>
      <c r="H453" s="39">
        <f>MATCH(C453,Currecny_M!$A$1:$P$1,0)</f>
        <v>7</v>
      </c>
      <c r="I453" s="39">
        <f>VLOOKUP(N453,Currecny_M!$A$1:$P$10,MATCH(Database!C453,Currecny_M!$A$1:$P$1,0),FALSE)</f>
        <v>56.76</v>
      </c>
      <c r="J453" s="82">
        <f t="shared" si="22"/>
        <v>3.0650399999999998</v>
      </c>
      <c r="K453" s="39">
        <f>VLOOKUP('Cover page'!$B$6,Currecny_M!$A$1:$P$10,MATCH(Database!C453,Currecny_M!$A$1:$P$1,0),FALSE)</f>
        <v>1</v>
      </c>
      <c r="L453" s="82">
        <f t="shared" si="23"/>
        <v>3.0650399999999998</v>
      </c>
      <c r="M453" s="82">
        <f>((E453/$F$1)*VLOOKUP(N453,Currecny_M!$A$1:$P$10,MATCH(Database!C453,Currecny_M!$A$1:$P$1,0),FALSE))/VLOOKUP('Cover page'!$B$6,Currecny_M!$A$1:$P$10,MATCH(Database!C453,Currecny_M!$A$1:$P$1,0),FALSE)</f>
        <v>3.0650399999999998</v>
      </c>
      <c r="N453" s="6" t="str">
        <f>VLOOKUP(B453,Master!$A$2:$C$11,3,FALSE)</f>
        <v>CAD</v>
      </c>
      <c r="O453" s="6" t="str">
        <f>VLOOKUP(B453,Master!$A$2:$C$11,2,FALSE)</f>
        <v>America</v>
      </c>
      <c r="P453" s="6"/>
      <c r="Q453" s="39" t="str">
        <f>VLOOKUP(D453,GL_Master!$A$1:$D$80,2,FALSE)</f>
        <v>PL</v>
      </c>
      <c r="R453" s="39" t="str">
        <f>VLOOKUP(D453,GL_Master!$A$1:$D$80,3,FALSE)</f>
        <v>Salary wages &amp; benefits</v>
      </c>
      <c r="S453" s="39" t="str">
        <f>VLOOKUP(D453,GL_Master!$A$1:$D$80,4,FALSE)</f>
        <v>Employee benefits expense</v>
      </c>
    </row>
    <row r="454" spans="1:19" x14ac:dyDescent="0.25">
      <c r="A454" s="39" t="s">
        <v>262</v>
      </c>
      <c r="B454" s="39" t="s">
        <v>249</v>
      </c>
      <c r="C454" s="7">
        <v>44075</v>
      </c>
      <c r="D454" s="39" t="s">
        <v>100</v>
      </c>
      <c r="E454" s="39">
        <v>381</v>
      </c>
      <c r="F454" s="82">
        <f t="shared" si="21"/>
        <v>0.38100000000000001</v>
      </c>
      <c r="G454" s="39">
        <f>VLOOKUP(N454,Currecny_M!$A$1:$P$10,2,FALSE)</f>
        <v>54</v>
      </c>
      <c r="H454" s="39">
        <f>MATCH(C454,Currecny_M!$A$1:$P$1,0)</f>
        <v>7</v>
      </c>
      <c r="I454" s="39">
        <f>VLOOKUP(N454,Currecny_M!$A$1:$P$10,MATCH(Database!C454,Currecny_M!$A$1:$P$1,0),FALSE)</f>
        <v>56.76</v>
      </c>
      <c r="J454" s="82">
        <f t="shared" si="22"/>
        <v>21.62556</v>
      </c>
      <c r="K454" s="39">
        <f>VLOOKUP('Cover page'!$B$6,Currecny_M!$A$1:$P$10,MATCH(Database!C454,Currecny_M!$A$1:$P$1,0),FALSE)</f>
        <v>1</v>
      </c>
      <c r="L454" s="82">
        <f t="shared" si="23"/>
        <v>21.62556</v>
      </c>
      <c r="M454" s="82">
        <f>((E454/$F$1)*VLOOKUP(N454,Currecny_M!$A$1:$P$10,MATCH(Database!C454,Currecny_M!$A$1:$P$1,0),FALSE))/VLOOKUP('Cover page'!$B$6,Currecny_M!$A$1:$P$10,MATCH(Database!C454,Currecny_M!$A$1:$P$1,0),FALSE)</f>
        <v>21.62556</v>
      </c>
      <c r="N454" s="6" t="str">
        <f>VLOOKUP(B454,Master!$A$2:$C$11,3,FALSE)</f>
        <v>CAD</v>
      </c>
      <c r="O454" s="6" t="str">
        <f>VLOOKUP(B454,Master!$A$2:$C$11,2,FALSE)</f>
        <v>America</v>
      </c>
      <c r="P454" s="6"/>
      <c r="Q454" s="39" t="str">
        <f>VLOOKUP(D454,GL_Master!$A$1:$D$80,2,FALSE)</f>
        <v>PL</v>
      </c>
      <c r="R454" s="39" t="str">
        <f>VLOOKUP(D454,GL_Master!$A$1:$D$80,3,FALSE)</f>
        <v>Salary wages &amp; benefits</v>
      </c>
      <c r="S454" s="39" t="str">
        <f>VLOOKUP(D454,GL_Master!$A$1:$D$80,4,FALSE)</f>
        <v>Employee benefits expense</v>
      </c>
    </row>
    <row r="455" spans="1:19" x14ac:dyDescent="0.25">
      <c r="A455" s="39" t="s">
        <v>262</v>
      </c>
      <c r="B455" s="39" t="s">
        <v>249</v>
      </c>
      <c r="C455" s="7">
        <v>44075</v>
      </c>
      <c r="D455" s="39" t="s">
        <v>30</v>
      </c>
      <c r="E455" s="39">
        <v>105</v>
      </c>
      <c r="F455" s="82">
        <f t="shared" si="21"/>
        <v>0.105</v>
      </c>
      <c r="G455" s="39">
        <f>VLOOKUP(N455,Currecny_M!$A$1:$P$10,2,FALSE)</f>
        <v>54</v>
      </c>
      <c r="H455" s="39">
        <f>MATCH(C455,Currecny_M!$A$1:$P$1,0)</f>
        <v>7</v>
      </c>
      <c r="I455" s="39">
        <f>VLOOKUP(N455,Currecny_M!$A$1:$P$10,MATCH(Database!C455,Currecny_M!$A$1:$P$1,0),FALSE)</f>
        <v>56.76</v>
      </c>
      <c r="J455" s="82">
        <f t="shared" si="22"/>
        <v>5.9597999999999995</v>
      </c>
      <c r="K455" s="39">
        <f>VLOOKUP('Cover page'!$B$6,Currecny_M!$A$1:$P$10,MATCH(Database!C455,Currecny_M!$A$1:$P$1,0),FALSE)</f>
        <v>1</v>
      </c>
      <c r="L455" s="82">
        <f t="shared" si="23"/>
        <v>5.9597999999999995</v>
      </c>
      <c r="M455" s="82">
        <f>((E455/$F$1)*VLOOKUP(N455,Currecny_M!$A$1:$P$10,MATCH(Database!C455,Currecny_M!$A$1:$P$1,0),FALSE))/VLOOKUP('Cover page'!$B$6,Currecny_M!$A$1:$P$10,MATCH(Database!C455,Currecny_M!$A$1:$P$1,0),FALSE)</f>
        <v>5.9597999999999995</v>
      </c>
      <c r="N455" s="6" t="str">
        <f>VLOOKUP(B455,Master!$A$2:$C$11,3,FALSE)</f>
        <v>CAD</v>
      </c>
      <c r="O455" s="6" t="str">
        <f>VLOOKUP(B455,Master!$A$2:$C$11,2,FALSE)</f>
        <v>America</v>
      </c>
      <c r="P455" s="6"/>
      <c r="Q455" s="39" t="str">
        <f>VLOOKUP(D455,GL_Master!$A$1:$D$80,2,FALSE)</f>
        <v>PL</v>
      </c>
      <c r="R455" s="39" t="str">
        <f>VLOOKUP(D455,GL_Master!$A$1:$D$80,3,FALSE)</f>
        <v>Travelling and conveyance</v>
      </c>
      <c r="S455" s="39" t="str">
        <f>VLOOKUP(D455,GL_Master!$A$1:$D$80,4,FALSE)</f>
        <v>Local conveyance</v>
      </c>
    </row>
    <row r="456" spans="1:19" x14ac:dyDescent="0.25">
      <c r="A456" s="39" t="s">
        <v>262</v>
      </c>
      <c r="B456" s="39" t="s">
        <v>249</v>
      </c>
      <c r="C456" s="7">
        <v>44075</v>
      </c>
      <c r="D456" s="39" t="s">
        <v>31</v>
      </c>
      <c r="E456" s="39">
        <v>53</v>
      </c>
      <c r="F456" s="82">
        <f t="shared" si="21"/>
        <v>5.2999999999999999E-2</v>
      </c>
      <c r="G456" s="39">
        <f>VLOOKUP(N456,Currecny_M!$A$1:$P$10,2,FALSE)</f>
        <v>54</v>
      </c>
      <c r="H456" s="39">
        <f>MATCH(C456,Currecny_M!$A$1:$P$1,0)</f>
        <v>7</v>
      </c>
      <c r="I456" s="39">
        <f>VLOOKUP(N456,Currecny_M!$A$1:$P$10,MATCH(Database!C456,Currecny_M!$A$1:$P$1,0),FALSE)</f>
        <v>56.76</v>
      </c>
      <c r="J456" s="82">
        <f t="shared" si="22"/>
        <v>3.0082799999999996</v>
      </c>
      <c r="K456" s="39">
        <f>VLOOKUP('Cover page'!$B$6,Currecny_M!$A$1:$P$10,MATCH(Database!C456,Currecny_M!$A$1:$P$1,0),FALSE)</f>
        <v>1</v>
      </c>
      <c r="L456" s="82">
        <f t="shared" si="23"/>
        <v>3.0082799999999996</v>
      </c>
      <c r="M456" s="82">
        <f>((E456/$F$1)*VLOOKUP(N456,Currecny_M!$A$1:$P$10,MATCH(Database!C456,Currecny_M!$A$1:$P$1,0),FALSE))/VLOOKUP('Cover page'!$B$6,Currecny_M!$A$1:$P$10,MATCH(Database!C456,Currecny_M!$A$1:$P$1,0),FALSE)</f>
        <v>3.0082799999999996</v>
      </c>
      <c r="N456" s="6" t="str">
        <f>VLOOKUP(B456,Master!$A$2:$C$11,3,FALSE)</f>
        <v>CAD</v>
      </c>
      <c r="O456" s="6" t="str">
        <f>VLOOKUP(B456,Master!$A$2:$C$11,2,FALSE)</f>
        <v>America</v>
      </c>
      <c r="P456" s="6"/>
      <c r="Q456" s="39" t="str">
        <f>VLOOKUP(D456,GL_Master!$A$1:$D$80,2,FALSE)</f>
        <v>PL</v>
      </c>
      <c r="R456" s="39" t="str">
        <f>VLOOKUP(D456,GL_Master!$A$1:$D$80,3,FALSE)</f>
        <v>Office expenses</v>
      </c>
      <c r="S456" s="39" t="str">
        <f>VLOOKUP(D456,GL_Master!$A$1:$D$80,4,FALSE)</f>
        <v>Parking charges</v>
      </c>
    </row>
    <row r="457" spans="1:19" x14ac:dyDescent="0.25">
      <c r="A457" s="39" t="s">
        <v>262</v>
      </c>
      <c r="B457" s="39" t="s">
        <v>249</v>
      </c>
      <c r="C457" s="7">
        <v>44075</v>
      </c>
      <c r="D457" s="39" t="s">
        <v>101</v>
      </c>
      <c r="E457" s="39">
        <v>53</v>
      </c>
      <c r="F457" s="82">
        <f t="shared" si="21"/>
        <v>5.2999999999999999E-2</v>
      </c>
      <c r="G457" s="39">
        <f>VLOOKUP(N457,Currecny_M!$A$1:$P$10,2,FALSE)</f>
        <v>54</v>
      </c>
      <c r="H457" s="39">
        <f>MATCH(C457,Currecny_M!$A$1:$P$1,0)</f>
        <v>7</v>
      </c>
      <c r="I457" s="39">
        <f>VLOOKUP(N457,Currecny_M!$A$1:$P$10,MATCH(Database!C457,Currecny_M!$A$1:$P$1,0),FALSE)</f>
        <v>56.76</v>
      </c>
      <c r="J457" s="82">
        <f t="shared" si="22"/>
        <v>3.0082799999999996</v>
      </c>
      <c r="K457" s="39">
        <f>VLOOKUP('Cover page'!$B$6,Currecny_M!$A$1:$P$10,MATCH(Database!C457,Currecny_M!$A$1:$P$1,0),FALSE)</f>
        <v>1</v>
      </c>
      <c r="L457" s="82">
        <f t="shared" si="23"/>
        <v>3.0082799999999996</v>
      </c>
      <c r="M457" s="82">
        <f>((E457/$F$1)*VLOOKUP(N457,Currecny_M!$A$1:$P$10,MATCH(Database!C457,Currecny_M!$A$1:$P$1,0),FALSE))/VLOOKUP('Cover page'!$B$6,Currecny_M!$A$1:$P$10,MATCH(Database!C457,Currecny_M!$A$1:$P$1,0),FALSE)</f>
        <v>3.0082799999999996</v>
      </c>
      <c r="N457" s="6" t="str">
        <f>VLOOKUP(B457,Master!$A$2:$C$11,3,FALSE)</f>
        <v>CAD</v>
      </c>
      <c r="O457" s="6" t="str">
        <f>VLOOKUP(B457,Master!$A$2:$C$11,2,FALSE)</f>
        <v>America</v>
      </c>
      <c r="P457" s="6"/>
      <c r="Q457" s="39" t="str">
        <f>VLOOKUP(D457,GL_Master!$A$1:$D$80,2,FALSE)</f>
        <v>PL</v>
      </c>
      <c r="R457" s="39" t="str">
        <f>VLOOKUP(D457,GL_Master!$A$1:$D$80,3,FALSE)</f>
        <v>COGS</v>
      </c>
      <c r="S457" s="39" t="str">
        <f>VLOOKUP(D457,GL_Master!$A$1:$D$80,4,FALSE)</f>
        <v>Purchase of other traded goods</v>
      </c>
    </row>
    <row r="458" spans="1:19" x14ac:dyDescent="0.25">
      <c r="A458" s="39" t="s">
        <v>262</v>
      </c>
      <c r="B458" s="39" t="s">
        <v>249</v>
      </c>
      <c r="C458" s="7">
        <v>44075</v>
      </c>
      <c r="D458" s="39" t="s">
        <v>102</v>
      </c>
      <c r="E458" s="39">
        <v>52</v>
      </c>
      <c r="F458" s="82">
        <f t="shared" si="21"/>
        <v>5.1999999999999998E-2</v>
      </c>
      <c r="G458" s="39">
        <f>VLOOKUP(N458,Currecny_M!$A$1:$P$10,2,FALSE)</f>
        <v>54</v>
      </c>
      <c r="H458" s="39">
        <f>MATCH(C458,Currecny_M!$A$1:$P$1,0)</f>
        <v>7</v>
      </c>
      <c r="I458" s="39">
        <f>VLOOKUP(N458,Currecny_M!$A$1:$P$10,MATCH(Database!C458,Currecny_M!$A$1:$P$1,0),FALSE)</f>
        <v>56.76</v>
      </c>
      <c r="J458" s="82">
        <f t="shared" si="22"/>
        <v>2.9515199999999999</v>
      </c>
      <c r="K458" s="39">
        <f>VLOOKUP('Cover page'!$B$6,Currecny_M!$A$1:$P$10,MATCH(Database!C458,Currecny_M!$A$1:$P$1,0),FALSE)</f>
        <v>1</v>
      </c>
      <c r="L458" s="82">
        <f t="shared" si="23"/>
        <v>2.9515199999999999</v>
      </c>
      <c r="M458" s="82">
        <f>((E458/$F$1)*VLOOKUP(N458,Currecny_M!$A$1:$P$10,MATCH(Database!C458,Currecny_M!$A$1:$P$1,0),FALSE))/VLOOKUP('Cover page'!$B$6,Currecny_M!$A$1:$P$10,MATCH(Database!C458,Currecny_M!$A$1:$P$1,0),FALSE)</f>
        <v>2.9515199999999999</v>
      </c>
      <c r="N458" s="6" t="str">
        <f>VLOOKUP(B458,Master!$A$2:$C$11,3,FALSE)</f>
        <v>CAD</v>
      </c>
      <c r="O458" s="6" t="str">
        <f>VLOOKUP(B458,Master!$A$2:$C$11,2,FALSE)</f>
        <v>America</v>
      </c>
      <c r="P458" s="6"/>
      <c r="Q458" s="39" t="str">
        <f>VLOOKUP(D458,GL_Master!$A$1:$D$80,2,FALSE)</f>
        <v>PL</v>
      </c>
      <c r="R458" s="39" t="str">
        <f>VLOOKUP(D458,GL_Master!$A$1:$D$80,3,FALSE)</f>
        <v>Staff welfare expenses</v>
      </c>
      <c r="S458" s="39" t="str">
        <f>VLOOKUP(D458,GL_Master!$A$1:$D$80,4,FALSE)</f>
        <v>Diwali Expense</v>
      </c>
    </row>
    <row r="459" spans="1:19" x14ac:dyDescent="0.25">
      <c r="A459" s="39" t="s">
        <v>262</v>
      </c>
      <c r="B459" s="39" t="s">
        <v>249</v>
      </c>
      <c r="C459" s="7">
        <v>44075</v>
      </c>
      <c r="D459" s="39" t="s">
        <v>20</v>
      </c>
      <c r="E459" s="39">
        <v>113</v>
      </c>
      <c r="F459" s="82">
        <f t="shared" si="21"/>
        <v>0.113</v>
      </c>
      <c r="G459" s="39">
        <f>VLOOKUP(N459,Currecny_M!$A$1:$P$10,2,FALSE)</f>
        <v>54</v>
      </c>
      <c r="H459" s="39">
        <f>MATCH(C459,Currecny_M!$A$1:$P$1,0)</f>
        <v>7</v>
      </c>
      <c r="I459" s="39">
        <f>VLOOKUP(N459,Currecny_M!$A$1:$P$10,MATCH(Database!C459,Currecny_M!$A$1:$P$1,0),FALSE)</f>
        <v>56.76</v>
      </c>
      <c r="J459" s="82">
        <f t="shared" si="22"/>
        <v>6.4138799999999998</v>
      </c>
      <c r="K459" s="39">
        <f>VLOOKUP('Cover page'!$B$6,Currecny_M!$A$1:$P$10,MATCH(Database!C459,Currecny_M!$A$1:$P$1,0),FALSE)</f>
        <v>1</v>
      </c>
      <c r="L459" s="82">
        <f t="shared" si="23"/>
        <v>6.4138799999999998</v>
      </c>
      <c r="M459" s="82">
        <f>((E459/$F$1)*VLOOKUP(N459,Currecny_M!$A$1:$P$10,MATCH(Database!C459,Currecny_M!$A$1:$P$1,0),FALSE))/VLOOKUP('Cover page'!$B$6,Currecny_M!$A$1:$P$10,MATCH(Database!C459,Currecny_M!$A$1:$P$1,0),FALSE)</f>
        <v>6.4138799999999998</v>
      </c>
      <c r="N459" s="6" t="str">
        <f>VLOOKUP(B459,Master!$A$2:$C$11,3,FALSE)</f>
        <v>CAD</v>
      </c>
      <c r="O459" s="6" t="str">
        <f>VLOOKUP(B459,Master!$A$2:$C$11,2,FALSE)</f>
        <v>America</v>
      </c>
      <c r="P459" s="6"/>
      <c r="Q459" s="39" t="str">
        <f>VLOOKUP(D459,GL_Master!$A$1:$D$80,2,FALSE)</f>
        <v>PL</v>
      </c>
      <c r="R459" s="39" t="str">
        <f>VLOOKUP(D459,GL_Master!$A$1:$D$80,3,FALSE)</f>
        <v>Selling and Marketing expenses</v>
      </c>
      <c r="S459" s="39" t="str">
        <f>VLOOKUP(D459,GL_Master!$A$1:$D$80,4,FALSE)</f>
        <v>Business promotion</v>
      </c>
    </row>
    <row r="460" spans="1:19" x14ac:dyDescent="0.25">
      <c r="A460" s="39" t="s">
        <v>262</v>
      </c>
      <c r="B460" s="39" t="s">
        <v>249</v>
      </c>
      <c r="C460" s="7">
        <v>44075</v>
      </c>
      <c r="D460" s="39" t="s">
        <v>29</v>
      </c>
      <c r="E460" s="39">
        <v>112</v>
      </c>
      <c r="F460" s="82">
        <f t="shared" si="21"/>
        <v>0.112</v>
      </c>
      <c r="G460" s="39">
        <f>VLOOKUP(N460,Currecny_M!$A$1:$P$10,2,FALSE)</f>
        <v>54</v>
      </c>
      <c r="H460" s="39">
        <f>MATCH(C460,Currecny_M!$A$1:$P$1,0)</f>
        <v>7</v>
      </c>
      <c r="I460" s="39">
        <f>VLOOKUP(N460,Currecny_M!$A$1:$P$10,MATCH(Database!C460,Currecny_M!$A$1:$P$1,0),FALSE)</f>
        <v>56.76</v>
      </c>
      <c r="J460" s="82">
        <f t="shared" si="22"/>
        <v>6.3571200000000001</v>
      </c>
      <c r="K460" s="39">
        <f>VLOOKUP('Cover page'!$B$6,Currecny_M!$A$1:$P$10,MATCH(Database!C460,Currecny_M!$A$1:$P$1,0),FALSE)</f>
        <v>1</v>
      </c>
      <c r="L460" s="82">
        <f t="shared" si="23"/>
        <v>6.3571200000000001</v>
      </c>
      <c r="M460" s="82">
        <f>((E460/$F$1)*VLOOKUP(N460,Currecny_M!$A$1:$P$10,MATCH(Database!C460,Currecny_M!$A$1:$P$1,0),FALSE))/VLOOKUP('Cover page'!$B$6,Currecny_M!$A$1:$P$10,MATCH(Database!C460,Currecny_M!$A$1:$P$1,0),FALSE)</f>
        <v>6.3571200000000001</v>
      </c>
      <c r="N460" s="6" t="str">
        <f>VLOOKUP(B460,Master!$A$2:$C$11,3,FALSE)</f>
        <v>CAD</v>
      </c>
      <c r="O460" s="6" t="str">
        <f>VLOOKUP(B460,Master!$A$2:$C$11,2,FALSE)</f>
        <v>America</v>
      </c>
      <c r="P460" s="6"/>
      <c r="Q460" s="39" t="str">
        <f>VLOOKUP(D460,GL_Master!$A$1:$D$80,2,FALSE)</f>
        <v>PL</v>
      </c>
      <c r="R460" s="39" t="str">
        <f>VLOOKUP(D460,GL_Master!$A$1:$D$80,3,FALSE)</f>
        <v>Communication &amp; internet exp</v>
      </c>
      <c r="S460" s="39" t="str">
        <f>VLOOKUP(D460,GL_Master!$A$1:$D$80,4,FALSE)</f>
        <v>Communication cost</v>
      </c>
    </row>
    <row r="461" spans="1:19" x14ac:dyDescent="0.25">
      <c r="A461" s="39" t="s">
        <v>262</v>
      </c>
      <c r="B461" s="39" t="s">
        <v>249</v>
      </c>
      <c r="C461" s="7">
        <v>44075</v>
      </c>
      <c r="D461" s="39" t="s">
        <v>41</v>
      </c>
      <c r="E461" s="39">
        <v>57</v>
      </c>
      <c r="F461" s="82">
        <f t="shared" si="21"/>
        <v>5.7000000000000002E-2</v>
      </c>
      <c r="G461" s="39">
        <f>VLOOKUP(N461,Currecny_M!$A$1:$P$10,2,FALSE)</f>
        <v>54</v>
      </c>
      <c r="H461" s="39">
        <f>MATCH(C461,Currecny_M!$A$1:$P$1,0)</f>
        <v>7</v>
      </c>
      <c r="I461" s="39">
        <f>VLOOKUP(N461,Currecny_M!$A$1:$P$10,MATCH(Database!C461,Currecny_M!$A$1:$P$1,0),FALSE)</f>
        <v>56.76</v>
      </c>
      <c r="J461" s="82">
        <f t="shared" si="22"/>
        <v>3.2353200000000002</v>
      </c>
      <c r="K461" s="39">
        <f>VLOOKUP('Cover page'!$B$6,Currecny_M!$A$1:$P$10,MATCH(Database!C461,Currecny_M!$A$1:$P$1,0),FALSE)</f>
        <v>1</v>
      </c>
      <c r="L461" s="82">
        <f t="shared" si="23"/>
        <v>3.2353200000000002</v>
      </c>
      <c r="M461" s="82">
        <f>((E461/$F$1)*VLOOKUP(N461,Currecny_M!$A$1:$P$10,MATCH(Database!C461,Currecny_M!$A$1:$P$1,0),FALSE))/VLOOKUP('Cover page'!$B$6,Currecny_M!$A$1:$P$10,MATCH(Database!C461,Currecny_M!$A$1:$P$1,0),FALSE)</f>
        <v>3.2353200000000002</v>
      </c>
      <c r="N461" s="6" t="str">
        <f>VLOOKUP(B461,Master!$A$2:$C$11,3,FALSE)</f>
        <v>CAD</v>
      </c>
      <c r="O461" s="6" t="str">
        <f>VLOOKUP(B461,Master!$A$2:$C$11,2,FALSE)</f>
        <v>America</v>
      </c>
      <c r="P461" s="6"/>
      <c r="Q461" s="39" t="str">
        <f>VLOOKUP(D461,GL_Master!$A$1:$D$80,2,FALSE)</f>
        <v>PL</v>
      </c>
      <c r="R461" s="39" t="str">
        <f>VLOOKUP(D461,GL_Master!$A$1:$D$80,3,FALSE)</f>
        <v>Communication &amp; internet exp</v>
      </c>
      <c r="S461" s="39" t="str">
        <f>VLOOKUP(D461,GL_Master!$A$1:$D$80,4,FALSE)</f>
        <v>Communication cost</v>
      </c>
    </row>
    <row r="462" spans="1:19" x14ac:dyDescent="0.25">
      <c r="A462" s="39" t="s">
        <v>262</v>
      </c>
      <c r="B462" s="39" t="s">
        <v>249</v>
      </c>
      <c r="C462" s="7">
        <v>44075</v>
      </c>
      <c r="D462" s="39" t="s">
        <v>103</v>
      </c>
      <c r="E462" s="39">
        <v>109</v>
      </c>
      <c r="F462" s="82">
        <f t="shared" si="21"/>
        <v>0.109</v>
      </c>
      <c r="G462" s="39">
        <f>VLOOKUP(N462,Currecny_M!$A$1:$P$10,2,FALSE)</f>
        <v>54</v>
      </c>
      <c r="H462" s="39">
        <f>MATCH(C462,Currecny_M!$A$1:$P$1,0)</f>
        <v>7</v>
      </c>
      <c r="I462" s="39">
        <f>VLOOKUP(N462,Currecny_M!$A$1:$P$10,MATCH(Database!C462,Currecny_M!$A$1:$P$1,0),FALSE)</f>
        <v>56.76</v>
      </c>
      <c r="J462" s="82">
        <f t="shared" si="22"/>
        <v>6.1868400000000001</v>
      </c>
      <c r="K462" s="39">
        <f>VLOOKUP('Cover page'!$B$6,Currecny_M!$A$1:$P$10,MATCH(Database!C462,Currecny_M!$A$1:$P$1,0),FALSE)</f>
        <v>1</v>
      </c>
      <c r="L462" s="82">
        <f t="shared" si="23"/>
        <v>6.1868400000000001</v>
      </c>
      <c r="M462" s="82">
        <f>((E462/$F$1)*VLOOKUP(N462,Currecny_M!$A$1:$P$10,MATCH(Database!C462,Currecny_M!$A$1:$P$1,0),FALSE))/VLOOKUP('Cover page'!$B$6,Currecny_M!$A$1:$P$10,MATCH(Database!C462,Currecny_M!$A$1:$P$1,0),FALSE)</f>
        <v>6.1868400000000001</v>
      </c>
      <c r="N462" s="6" t="str">
        <f>VLOOKUP(B462,Master!$A$2:$C$11,3,FALSE)</f>
        <v>CAD</v>
      </c>
      <c r="O462" s="6" t="str">
        <f>VLOOKUP(B462,Master!$A$2:$C$11,2,FALSE)</f>
        <v>America</v>
      </c>
      <c r="P462" s="6"/>
      <c r="Q462" s="39" t="str">
        <f>VLOOKUP(D462,GL_Master!$A$1:$D$80,2,FALSE)</f>
        <v>PL</v>
      </c>
      <c r="R462" s="39" t="str">
        <f>VLOOKUP(D462,GL_Master!$A$1:$D$80,3,FALSE)</f>
        <v>Communication &amp; internet exp</v>
      </c>
      <c r="S462" s="39" t="str">
        <f>VLOOKUP(D462,GL_Master!$A$1:$D$80,4,FALSE)</f>
        <v>Communication cost</v>
      </c>
    </row>
    <row r="463" spans="1:19" x14ac:dyDescent="0.25">
      <c r="A463" s="39" t="s">
        <v>262</v>
      </c>
      <c r="B463" s="39" t="s">
        <v>249</v>
      </c>
      <c r="C463" s="7">
        <v>44075</v>
      </c>
      <c r="D463" s="39" t="s">
        <v>104</v>
      </c>
      <c r="E463" s="39">
        <v>166</v>
      </c>
      <c r="F463" s="82">
        <f t="shared" si="21"/>
        <v>0.16600000000000001</v>
      </c>
      <c r="G463" s="39">
        <f>VLOOKUP(N463,Currecny_M!$A$1:$P$10,2,FALSE)</f>
        <v>54</v>
      </c>
      <c r="H463" s="39">
        <f>MATCH(C463,Currecny_M!$A$1:$P$1,0)</f>
        <v>7</v>
      </c>
      <c r="I463" s="39">
        <f>VLOOKUP(N463,Currecny_M!$A$1:$P$10,MATCH(Database!C463,Currecny_M!$A$1:$P$1,0),FALSE)</f>
        <v>56.76</v>
      </c>
      <c r="J463" s="82">
        <f t="shared" si="22"/>
        <v>9.4221599999999999</v>
      </c>
      <c r="K463" s="39">
        <f>VLOOKUP('Cover page'!$B$6,Currecny_M!$A$1:$P$10,MATCH(Database!C463,Currecny_M!$A$1:$P$1,0),FALSE)</f>
        <v>1</v>
      </c>
      <c r="L463" s="82">
        <f t="shared" si="23"/>
        <v>9.4221599999999999</v>
      </c>
      <c r="M463" s="82">
        <f>((E463/$F$1)*VLOOKUP(N463,Currecny_M!$A$1:$P$10,MATCH(Database!C463,Currecny_M!$A$1:$P$1,0),FALSE))/VLOOKUP('Cover page'!$B$6,Currecny_M!$A$1:$P$10,MATCH(Database!C463,Currecny_M!$A$1:$P$1,0),FALSE)</f>
        <v>9.4221599999999999</v>
      </c>
      <c r="N463" s="6" t="str">
        <f>VLOOKUP(B463,Master!$A$2:$C$11,3,FALSE)</f>
        <v>CAD</v>
      </c>
      <c r="O463" s="6" t="str">
        <f>VLOOKUP(B463,Master!$A$2:$C$11,2,FALSE)</f>
        <v>America</v>
      </c>
      <c r="P463" s="6"/>
      <c r="Q463" s="39" t="str">
        <f>VLOOKUP(D463,GL_Master!$A$1:$D$80,2,FALSE)</f>
        <v>PL</v>
      </c>
      <c r="R463" s="39" t="str">
        <f>VLOOKUP(D463,GL_Master!$A$1:$D$80,3,FALSE)</f>
        <v>Legal &amp; Professional expenses</v>
      </c>
      <c r="S463" s="39" t="str">
        <f>VLOOKUP(D463,GL_Master!$A$1:$D$80,4,FALSE)</f>
        <v>Professional Fees - Others</v>
      </c>
    </row>
    <row r="464" spans="1:19" x14ac:dyDescent="0.25">
      <c r="A464" s="39" t="s">
        <v>262</v>
      </c>
      <c r="B464" s="39" t="s">
        <v>249</v>
      </c>
      <c r="C464" s="7">
        <v>44075</v>
      </c>
      <c r="D464" s="39" t="s">
        <v>105</v>
      </c>
      <c r="E464" s="39">
        <v>114</v>
      </c>
      <c r="F464" s="82">
        <f t="shared" si="21"/>
        <v>0.114</v>
      </c>
      <c r="G464" s="39">
        <f>VLOOKUP(N464,Currecny_M!$A$1:$P$10,2,FALSE)</f>
        <v>54</v>
      </c>
      <c r="H464" s="39">
        <f>MATCH(C464,Currecny_M!$A$1:$P$1,0)</f>
        <v>7</v>
      </c>
      <c r="I464" s="39">
        <f>VLOOKUP(N464,Currecny_M!$A$1:$P$10,MATCH(Database!C464,Currecny_M!$A$1:$P$1,0),FALSE)</f>
        <v>56.76</v>
      </c>
      <c r="J464" s="82">
        <f t="shared" si="22"/>
        <v>6.4706400000000004</v>
      </c>
      <c r="K464" s="39">
        <f>VLOOKUP('Cover page'!$B$6,Currecny_M!$A$1:$P$10,MATCH(Database!C464,Currecny_M!$A$1:$P$1,0),FALSE)</f>
        <v>1</v>
      </c>
      <c r="L464" s="82">
        <f t="shared" si="23"/>
        <v>6.4706400000000004</v>
      </c>
      <c r="M464" s="82">
        <f>((E464/$F$1)*VLOOKUP(N464,Currecny_M!$A$1:$P$10,MATCH(Database!C464,Currecny_M!$A$1:$P$1,0),FALSE))/VLOOKUP('Cover page'!$B$6,Currecny_M!$A$1:$P$10,MATCH(Database!C464,Currecny_M!$A$1:$P$1,0),FALSE)</f>
        <v>6.4706400000000004</v>
      </c>
      <c r="N464" s="6" t="str">
        <f>VLOOKUP(B464,Master!$A$2:$C$11,3,FALSE)</f>
        <v>CAD</v>
      </c>
      <c r="O464" s="6" t="str">
        <f>VLOOKUP(B464,Master!$A$2:$C$11,2,FALSE)</f>
        <v>America</v>
      </c>
      <c r="P464" s="6"/>
      <c r="Q464" s="39" t="str">
        <f>VLOOKUP(D464,GL_Master!$A$1:$D$80,2,FALSE)</f>
        <v>PL</v>
      </c>
      <c r="R464" s="39" t="str">
        <f>VLOOKUP(D464,GL_Master!$A$1:$D$80,3,FALSE)</f>
        <v>Travelling and conveyance</v>
      </c>
      <c r="S464" s="39" t="str">
        <f>VLOOKUP(D464,GL_Master!$A$1:$D$80,4,FALSE)</f>
        <v>Car hiring and rental services</v>
      </c>
    </row>
    <row r="465" spans="1:19" x14ac:dyDescent="0.25">
      <c r="A465" s="39" t="s">
        <v>262</v>
      </c>
      <c r="B465" s="39" t="s">
        <v>249</v>
      </c>
      <c r="C465" s="7">
        <v>44075</v>
      </c>
      <c r="D465" s="39" t="s">
        <v>106</v>
      </c>
      <c r="E465" s="39">
        <v>52</v>
      </c>
      <c r="F465" s="82">
        <f t="shared" si="21"/>
        <v>5.1999999999999998E-2</v>
      </c>
      <c r="G465" s="39">
        <f>VLOOKUP(N465,Currecny_M!$A$1:$P$10,2,FALSE)</f>
        <v>54</v>
      </c>
      <c r="H465" s="39">
        <f>MATCH(C465,Currecny_M!$A$1:$P$1,0)</f>
        <v>7</v>
      </c>
      <c r="I465" s="39">
        <f>VLOOKUP(N465,Currecny_M!$A$1:$P$10,MATCH(Database!C465,Currecny_M!$A$1:$P$1,0),FALSE)</f>
        <v>56.76</v>
      </c>
      <c r="J465" s="82">
        <f t="shared" si="22"/>
        <v>2.9515199999999999</v>
      </c>
      <c r="K465" s="39">
        <f>VLOOKUP('Cover page'!$B$6,Currecny_M!$A$1:$P$10,MATCH(Database!C465,Currecny_M!$A$1:$P$1,0),FALSE)</f>
        <v>1</v>
      </c>
      <c r="L465" s="82">
        <f t="shared" si="23"/>
        <v>2.9515199999999999</v>
      </c>
      <c r="M465" s="82">
        <f>((E465/$F$1)*VLOOKUP(N465,Currecny_M!$A$1:$P$10,MATCH(Database!C465,Currecny_M!$A$1:$P$1,0),FALSE))/VLOOKUP('Cover page'!$B$6,Currecny_M!$A$1:$P$10,MATCH(Database!C465,Currecny_M!$A$1:$P$1,0),FALSE)</f>
        <v>2.9515199999999999</v>
      </c>
      <c r="N465" s="6" t="str">
        <f>VLOOKUP(B465,Master!$A$2:$C$11,3,FALSE)</f>
        <v>CAD</v>
      </c>
      <c r="O465" s="6" t="str">
        <f>VLOOKUP(B465,Master!$A$2:$C$11,2,FALSE)</f>
        <v>America</v>
      </c>
      <c r="P465" s="6"/>
      <c r="Q465" s="39" t="str">
        <f>VLOOKUP(D465,GL_Master!$A$1:$D$80,2,FALSE)</f>
        <v>PL</v>
      </c>
      <c r="R465" s="39" t="str">
        <f>VLOOKUP(D465,GL_Master!$A$1:$D$80,3,FALSE)</f>
        <v>Communication &amp; internet exp</v>
      </c>
      <c r="S465" s="39" t="str">
        <f>VLOOKUP(D465,GL_Master!$A$1:$D$80,4,FALSE)</f>
        <v>Printing &amp; Stationary</v>
      </c>
    </row>
    <row r="466" spans="1:19" x14ac:dyDescent="0.25">
      <c r="A466" s="39" t="s">
        <v>262</v>
      </c>
      <c r="B466" s="39" t="s">
        <v>249</v>
      </c>
      <c r="C466" s="7">
        <v>44075</v>
      </c>
      <c r="D466" s="39" t="s">
        <v>32</v>
      </c>
      <c r="E466" s="39">
        <v>54</v>
      </c>
      <c r="F466" s="82">
        <f t="shared" si="21"/>
        <v>5.3999999999999999E-2</v>
      </c>
      <c r="G466" s="39">
        <f>VLOOKUP(N466,Currecny_M!$A$1:$P$10,2,FALSE)</f>
        <v>54</v>
      </c>
      <c r="H466" s="39">
        <f>MATCH(C466,Currecny_M!$A$1:$P$1,0)</f>
        <v>7</v>
      </c>
      <c r="I466" s="39">
        <f>VLOOKUP(N466,Currecny_M!$A$1:$P$10,MATCH(Database!C466,Currecny_M!$A$1:$P$1,0),FALSE)</f>
        <v>56.76</v>
      </c>
      <c r="J466" s="82">
        <f t="shared" si="22"/>
        <v>3.0650399999999998</v>
      </c>
      <c r="K466" s="39">
        <f>VLOOKUP('Cover page'!$B$6,Currecny_M!$A$1:$P$10,MATCH(Database!C466,Currecny_M!$A$1:$P$1,0),FALSE)</f>
        <v>1</v>
      </c>
      <c r="L466" s="82">
        <f t="shared" si="23"/>
        <v>3.0650399999999998</v>
      </c>
      <c r="M466" s="82">
        <f>((E466/$F$1)*VLOOKUP(N466,Currecny_M!$A$1:$P$10,MATCH(Database!C466,Currecny_M!$A$1:$P$1,0),FALSE))/VLOOKUP('Cover page'!$B$6,Currecny_M!$A$1:$P$10,MATCH(Database!C466,Currecny_M!$A$1:$P$1,0),FALSE)</f>
        <v>3.0650399999999998</v>
      </c>
      <c r="N466" s="6" t="str">
        <f>VLOOKUP(B466,Master!$A$2:$C$11,3,FALSE)</f>
        <v>CAD</v>
      </c>
      <c r="O466" s="6" t="str">
        <f>VLOOKUP(B466,Master!$A$2:$C$11,2,FALSE)</f>
        <v>America</v>
      </c>
      <c r="P466" s="6"/>
      <c r="Q466" s="39" t="str">
        <f>VLOOKUP(D466,GL_Master!$A$1:$D$80,2,FALSE)</f>
        <v>PL</v>
      </c>
      <c r="R466" s="39" t="str">
        <f>VLOOKUP(D466,GL_Master!$A$1:$D$80,3,FALSE)</f>
        <v>Communication &amp; internet exp</v>
      </c>
      <c r="S466" s="39" t="str">
        <f>VLOOKUP(D466,GL_Master!$A$1:$D$80,4,FALSE)</f>
        <v>Printing &amp; Stationary</v>
      </c>
    </row>
    <row r="467" spans="1:19" x14ac:dyDescent="0.25">
      <c r="A467" s="39" t="s">
        <v>262</v>
      </c>
      <c r="B467" s="39" t="s">
        <v>249</v>
      </c>
      <c r="C467" s="7">
        <v>44075</v>
      </c>
      <c r="D467" s="39" t="s">
        <v>35</v>
      </c>
      <c r="E467" s="39">
        <v>170</v>
      </c>
      <c r="F467" s="82">
        <f t="shared" si="21"/>
        <v>0.17</v>
      </c>
      <c r="G467" s="39">
        <f>VLOOKUP(N467,Currecny_M!$A$1:$P$10,2,FALSE)</f>
        <v>54</v>
      </c>
      <c r="H467" s="39">
        <f>MATCH(C467,Currecny_M!$A$1:$P$1,0)</f>
        <v>7</v>
      </c>
      <c r="I467" s="39">
        <f>VLOOKUP(N467,Currecny_M!$A$1:$P$10,MATCH(Database!C467,Currecny_M!$A$1:$P$1,0),FALSE)</f>
        <v>56.76</v>
      </c>
      <c r="J467" s="82">
        <f t="shared" si="22"/>
        <v>9.6492000000000004</v>
      </c>
      <c r="K467" s="39">
        <f>VLOOKUP('Cover page'!$B$6,Currecny_M!$A$1:$P$10,MATCH(Database!C467,Currecny_M!$A$1:$P$1,0),FALSE)</f>
        <v>1</v>
      </c>
      <c r="L467" s="82">
        <f t="shared" si="23"/>
        <v>9.6492000000000004</v>
      </c>
      <c r="M467" s="82">
        <f>((E467/$F$1)*VLOOKUP(N467,Currecny_M!$A$1:$P$10,MATCH(Database!C467,Currecny_M!$A$1:$P$1,0),FALSE))/VLOOKUP('Cover page'!$B$6,Currecny_M!$A$1:$P$10,MATCH(Database!C467,Currecny_M!$A$1:$P$1,0),FALSE)</f>
        <v>9.6492000000000004</v>
      </c>
      <c r="N467" s="6" t="str">
        <f>VLOOKUP(B467,Master!$A$2:$C$11,3,FALSE)</f>
        <v>CAD</v>
      </c>
      <c r="O467" s="6" t="str">
        <f>VLOOKUP(B467,Master!$A$2:$C$11,2,FALSE)</f>
        <v>America</v>
      </c>
      <c r="P467" s="6"/>
      <c r="Q467" s="39" t="str">
        <f>VLOOKUP(D467,GL_Master!$A$1:$D$80,2,FALSE)</f>
        <v>PL</v>
      </c>
      <c r="R467" s="39" t="str">
        <f>VLOOKUP(D467,GL_Master!$A$1:$D$80,3,FALSE)</f>
        <v>Security Expenses</v>
      </c>
      <c r="S467" s="39" t="str">
        <f>VLOOKUP(D467,GL_Master!$A$1:$D$80,4,FALSE)</f>
        <v>Security Expenses others</v>
      </c>
    </row>
    <row r="468" spans="1:19" x14ac:dyDescent="0.25">
      <c r="A468" s="39" t="s">
        <v>262</v>
      </c>
      <c r="B468" s="39" t="s">
        <v>249</v>
      </c>
      <c r="C468" s="7">
        <v>44075</v>
      </c>
      <c r="D468" s="39" t="s">
        <v>38</v>
      </c>
      <c r="E468" s="39">
        <v>56</v>
      </c>
      <c r="F468" s="82">
        <f t="shared" si="21"/>
        <v>5.6000000000000001E-2</v>
      </c>
      <c r="G468" s="39">
        <f>VLOOKUP(N468,Currecny_M!$A$1:$P$10,2,FALSE)</f>
        <v>54</v>
      </c>
      <c r="H468" s="39">
        <f>MATCH(C468,Currecny_M!$A$1:$P$1,0)</f>
        <v>7</v>
      </c>
      <c r="I468" s="39">
        <f>VLOOKUP(N468,Currecny_M!$A$1:$P$10,MATCH(Database!C468,Currecny_M!$A$1:$P$1,0),FALSE)</f>
        <v>56.76</v>
      </c>
      <c r="J468" s="82">
        <f t="shared" si="22"/>
        <v>3.1785600000000001</v>
      </c>
      <c r="K468" s="39">
        <f>VLOOKUP('Cover page'!$B$6,Currecny_M!$A$1:$P$10,MATCH(Database!C468,Currecny_M!$A$1:$P$1,0),FALSE)</f>
        <v>1</v>
      </c>
      <c r="L468" s="82">
        <f t="shared" si="23"/>
        <v>3.1785600000000001</v>
      </c>
      <c r="M468" s="82">
        <f>((E468/$F$1)*VLOOKUP(N468,Currecny_M!$A$1:$P$10,MATCH(Database!C468,Currecny_M!$A$1:$P$1,0),FALSE))/VLOOKUP('Cover page'!$B$6,Currecny_M!$A$1:$P$10,MATCH(Database!C468,Currecny_M!$A$1:$P$1,0),FALSE)</f>
        <v>3.1785600000000001</v>
      </c>
      <c r="N468" s="6" t="str">
        <f>VLOOKUP(B468,Master!$A$2:$C$11,3,FALSE)</f>
        <v>CAD</v>
      </c>
      <c r="O468" s="6" t="str">
        <f>VLOOKUP(B468,Master!$A$2:$C$11,2,FALSE)</f>
        <v>America</v>
      </c>
      <c r="P468" s="6"/>
      <c r="Q468" s="39" t="str">
        <f>VLOOKUP(D468,GL_Master!$A$1:$D$80,2,FALSE)</f>
        <v>PL</v>
      </c>
      <c r="R468" s="39" t="str">
        <f>VLOOKUP(D468,GL_Master!$A$1:$D$80,3,FALSE)</f>
        <v>House Keeping Expenses</v>
      </c>
      <c r="S468" s="39" t="str">
        <f>VLOOKUP(D468,GL_Master!$A$1:$D$80,4,FALSE)</f>
        <v>House Keeping Expenses</v>
      </c>
    </row>
    <row r="469" spans="1:19" x14ac:dyDescent="0.25">
      <c r="A469" s="39" t="s">
        <v>262</v>
      </c>
      <c r="B469" s="39" t="s">
        <v>249</v>
      </c>
      <c r="C469" s="7">
        <v>44075</v>
      </c>
      <c r="D469" s="39" t="s">
        <v>107</v>
      </c>
      <c r="E469" s="39">
        <v>53</v>
      </c>
      <c r="F469" s="82">
        <f t="shared" si="21"/>
        <v>5.2999999999999999E-2</v>
      </c>
      <c r="G469" s="39">
        <f>VLOOKUP(N469,Currecny_M!$A$1:$P$10,2,FALSE)</f>
        <v>54</v>
      </c>
      <c r="H469" s="39">
        <f>MATCH(C469,Currecny_M!$A$1:$P$1,0)</f>
        <v>7</v>
      </c>
      <c r="I469" s="39">
        <f>VLOOKUP(N469,Currecny_M!$A$1:$P$10,MATCH(Database!C469,Currecny_M!$A$1:$P$1,0),FALSE)</f>
        <v>56.76</v>
      </c>
      <c r="J469" s="82">
        <f t="shared" si="22"/>
        <v>3.0082799999999996</v>
      </c>
      <c r="K469" s="39">
        <f>VLOOKUP('Cover page'!$B$6,Currecny_M!$A$1:$P$10,MATCH(Database!C469,Currecny_M!$A$1:$P$1,0),FALSE)</f>
        <v>1</v>
      </c>
      <c r="L469" s="82">
        <f t="shared" si="23"/>
        <v>3.0082799999999996</v>
      </c>
      <c r="M469" s="82">
        <f>((E469/$F$1)*VLOOKUP(N469,Currecny_M!$A$1:$P$10,MATCH(Database!C469,Currecny_M!$A$1:$P$1,0),FALSE))/VLOOKUP('Cover page'!$B$6,Currecny_M!$A$1:$P$10,MATCH(Database!C469,Currecny_M!$A$1:$P$1,0),FALSE)</f>
        <v>3.0082799999999996</v>
      </c>
      <c r="N469" s="6" t="str">
        <f>VLOOKUP(B469,Master!$A$2:$C$11,3,FALSE)</f>
        <v>CAD</v>
      </c>
      <c r="O469" s="6" t="str">
        <f>VLOOKUP(B469,Master!$A$2:$C$11,2,FALSE)</f>
        <v>America</v>
      </c>
      <c r="P469" s="6"/>
      <c r="Q469" s="39" t="str">
        <f>VLOOKUP(D469,GL_Master!$A$1:$D$80,2,FALSE)</f>
        <v>PL</v>
      </c>
      <c r="R469" s="39" t="str">
        <f>VLOOKUP(D469,GL_Master!$A$1:$D$80,3,FALSE)</f>
        <v>Misc. expenses</v>
      </c>
      <c r="S469" s="39" t="str">
        <f>VLOOKUP(D469,GL_Master!$A$1:$D$80,4,FALSE)</f>
        <v>Repair &amp; Maintenance</v>
      </c>
    </row>
    <row r="470" spans="1:19" x14ac:dyDescent="0.25">
      <c r="A470" s="39" t="s">
        <v>262</v>
      </c>
      <c r="B470" s="39" t="s">
        <v>249</v>
      </c>
      <c r="C470" s="7">
        <v>44075</v>
      </c>
      <c r="D470" s="39" t="s">
        <v>108</v>
      </c>
      <c r="E470" s="39">
        <v>55</v>
      </c>
      <c r="F470" s="82">
        <f t="shared" si="21"/>
        <v>5.5E-2</v>
      </c>
      <c r="G470" s="39">
        <f>VLOOKUP(N470,Currecny_M!$A$1:$P$10,2,FALSE)</f>
        <v>54</v>
      </c>
      <c r="H470" s="39">
        <f>MATCH(C470,Currecny_M!$A$1:$P$1,0)</f>
        <v>7</v>
      </c>
      <c r="I470" s="39">
        <f>VLOOKUP(N470,Currecny_M!$A$1:$P$10,MATCH(Database!C470,Currecny_M!$A$1:$P$1,0),FALSE)</f>
        <v>56.76</v>
      </c>
      <c r="J470" s="82">
        <f t="shared" si="22"/>
        <v>3.1217999999999999</v>
      </c>
      <c r="K470" s="39">
        <f>VLOOKUP('Cover page'!$B$6,Currecny_M!$A$1:$P$10,MATCH(Database!C470,Currecny_M!$A$1:$P$1,0),FALSE)</f>
        <v>1</v>
      </c>
      <c r="L470" s="82">
        <f t="shared" si="23"/>
        <v>3.1217999999999999</v>
      </c>
      <c r="M470" s="82">
        <f>((E470/$F$1)*VLOOKUP(N470,Currecny_M!$A$1:$P$10,MATCH(Database!C470,Currecny_M!$A$1:$P$1,0),FALSE))/VLOOKUP('Cover page'!$B$6,Currecny_M!$A$1:$P$10,MATCH(Database!C470,Currecny_M!$A$1:$P$1,0),FALSE)</f>
        <v>3.1217999999999999</v>
      </c>
      <c r="N470" s="6" t="str">
        <f>VLOOKUP(B470,Master!$A$2:$C$11,3,FALSE)</f>
        <v>CAD</v>
      </c>
      <c r="O470" s="6" t="str">
        <f>VLOOKUP(B470,Master!$A$2:$C$11,2,FALSE)</f>
        <v>America</v>
      </c>
      <c r="P470" s="6"/>
      <c r="Q470" s="39" t="str">
        <f>VLOOKUP(D470,GL_Master!$A$1:$D$80,2,FALSE)</f>
        <v>PL</v>
      </c>
      <c r="R470" s="39" t="str">
        <f>VLOOKUP(D470,GL_Master!$A$1:$D$80,3,FALSE)</f>
        <v>Misc. expenses</v>
      </c>
      <c r="S470" s="39" t="str">
        <f>VLOOKUP(D470,GL_Master!$A$1:$D$80,4,FALSE)</f>
        <v>Repair &amp; Maintenance</v>
      </c>
    </row>
    <row r="471" spans="1:19" x14ac:dyDescent="0.25">
      <c r="A471" s="39" t="s">
        <v>262</v>
      </c>
      <c r="B471" s="39" t="s">
        <v>249</v>
      </c>
      <c r="C471" s="7">
        <v>44075</v>
      </c>
      <c r="D471" s="39" t="s">
        <v>9</v>
      </c>
      <c r="E471" s="39">
        <v>481</v>
      </c>
      <c r="F471" s="82">
        <f t="shared" si="21"/>
        <v>0.48099999999999998</v>
      </c>
      <c r="G471" s="39">
        <f>VLOOKUP(N471,Currecny_M!$A$1:$P$10,2,FALSE)</f>
        <v>54</v>
      </c>
      <c r="H471" s="39">
        <f>MATCH(C471,Currecny_M!$A$1:$P$1,0)</f>
        <v>7</v>
      </c>
      <c r="I471" s="39">
        <f>VLOOKUP(N471,Currecny_M!$A$1:$P$10,MATCH(Database!C471,Currecny_M!$A$1:$P$1,0),FALSE)</f>
        <v>56.76</v>
      </c>
      <c r="J471" s="82">
        <f t="shared" si="22"/>
        <v>27.301559999999998</v>
      </c>
      <c r="K471" s="39">
        <f>VLOOKUP('Cover page'!$B$6,Currecny_M!$A$1:$P$10,MATCH(Database!C471,Currecny_M!$A$1:$P$1,0),FALSE)</f>
        <v>1</v>
      </c>
      <c r="L471" s="82">
        <f t="shared" si="23"/>
        <v>27.301559999999998</v>
      </c>
      <c r="M471" s="82">
        <f>((E471/$F$1)*VLOOKUP(N471,Currecny_M!$A$1:$P$10,MATCH(Database!C471,Currecny_M!$A$1:$P$1,0),FALSE))/VLOOKUP('Cover page'!$B$6,Currecny_M!$A$1:$P$10,MATCH(Database!C471,Currecny_M!$A$1:$P$1,0),FALSE)</f>
        <v>27.301559999999998</v>
      </c>
      <c r="N471" s="6" t="str">
        <f>VLOOKUP(B471,Master!$A$2:$C$11,3,FALSE)</f>
        <v>CAD</v>
      </c>
      <c r="O471" s="6" t="str">
        <f>VLOOKUP(B471,Master!$A$2:$C$11,2,FALSE)</f>
        <v>America</v>
      </c>
      <c r="P471" s="6"/>
      <c r="Q471" s="39" t="str">
        <f>VLOOKUP(D471,GL_Master!$A$1:$D$80,2,FALSE)</f>
        <v>PL</v>
      </c>
      <c r="R471" s="39" t="str">
        <f>VLOOKUP(D471,GL_Master!$A$1:$D$80,3,FALSE)</f>
        <v>Rent</v>
      </c>
      <c r="S471" s="39" t="str">
        <f>VLOOKUP(D471,GL_Master!$A$1:$D$80,4,FALSE)</f>
        <v>Office Rent</v>
      </c>
    </row>
    <row r="472" spans="1:19" x14ac:dyDescent="0.25">
      <c r="A472" s="39" t="s">
        <v>262</v>
      </c>
      <c r="B472" s="39" t="s">
        <v>249</v>
      </c>
      <c r="C472" s="7">
        <v>44075</v>
      </c>
      <c r="D472" s="39" t="s">
        <v>109</v>
      </c>
      <c r="E472" s="39">
        <v>-267</v>
      </c>
      <c r="F472" s="82">
        <f t="shared" si="21"/>
        <v>-0.26700000000000002</v>
      </c>
      <c r="G472" s="39">
        <f>VLOOKUP(N472,Currecny_M!$A$1:$P$10,2,FALSE)</f>
        <v>54</v>
      </c>
      <c r="H472" s="39">
        <f>MATCH(C472,Currecny_M!$A$1:$P$1,0)</f>
        <v>7</v>
      </c>
      <c r="I472" s="39">
        <f>VLOOKUP(N472,Currecny_M!$A$1:$P$10,MATCH(Database!C472,Currecny_M!$A$1:$P$1,0),FALSE)</f>
        <v>56.76</v>
      </c>
      <c r="J472" s="82">
        <f t="shared" si="22"/>
        <v>-15.154920000000001</v>
      </c>
      <c r="K472" s="39">
        <f>VLOOKUP('Cover page'!$B$6,Currecny_M!$A$1:$P$10,MATCH(Database!C472,Currecny_M!$A$1:$P$1,0),FALSE)</f>
        <v>1</v>
      </c>
      <c r="L472" s="82">
        <f t="shared" si="23"/>
        <v>-15.154920000000001</v>
      </c>
      <c r="M472" s="82">
        <f>((E472/$F$1)*VLOOKUP(N472,Currecny_M!$A$1:$P$10,MATCH(Database!C472,Currecny_M!$A$1:$P$1,0),FALSE))/VLOOKUP('Cover page'!$B$6,Currecny_M!$A$1:$P$10,MATCH(Database!C472,Currecny_M!$A$1:$P$1,0),FALSE)</f>
        <v>-15.154920000000001</v>
      </c>
      <c r="N472" s="6" t="str">
        <f>VLOOKUP(B472,Master!$A$2:$C$11,3,FALSE)</f>
        <v>CAD</v>
      </c>
      <c r="O472" s="6" t="str">
        <f>VLOOKUP(B472,Master!$A$2:$C$11,2,FALSE)</f>
        <v>America</v>
      </c>
      <c r="P472" s="6"/>
      <c r="Q472" s="39" t="str">
        <f>VLOOKUP(D472,GL_Master!$A$1:$D$80,2,FALSE)</f>
        <v>PL</v>
      </c>
      <c r="R472" s="39" t="str">
        <f>VLOOKUP(D472,GL_Master!$A$1:$D$80,3,FALSE)</f>
        <v>Travelling and conveyance</v>
      </c>
      <c r="S472" s="39" t="str">
        <f>VLOOKUP(D472,GL_Master!$A$1:$D$80,4,FALSE)</f>
        <v>Travelling , hotel lodging</v>
      </c>
    </row>
    <row r="473" spans="1:19" x14ac:dyDescent="0.25">
      <c r="A473" s="39" t="s">
        <v>262</v>
      </c>
      <c r="B473" s="39" t="s">
        <v>249</v>
      </c>
      <c r="C473" s="7">
        <v>44075</v>
      </c>
      <c r="D473" s="39" t="s">
        <v>110</v>
      </c>
      <c r="E473" s="39">
        <v>110</v>
      </c>
      <c r="F473" s="82">
        <f t="shared" si="21"/>
        <v>0.11</v>
      </c>
      <c r="G473" s="39">
        <f>VLOOKUP(N473,Currecny_M!$A$1:$P$10,2,FALSE)</f>
        <v>54</v>
      </c>
      <c r="H473" s="39">
        <f>MATCH(C473,Currecny_M!$A$1:$P$1,0)</f>
        <v>7</v>
      </c>
      <c r="I473" s="39">
        <f>VLOOKUP(N473,Currecny_M!$A$1:$P$10,MATCH(Database!C473,Currecny_M!$A$1:$P$1,0),FALSE)</f>
        <v>56.76</v>
      </c>
      <c r="J473" s="82">
        <f t="shared" si="22"/>
        <v>6.2435999999999998</v>
      </c>
      <c r="K473" s="39">
        <f>VLOOKUP('Cover page'!$B$6,Currecny_M!$A$1:$P$10,MATCH(Database!C473,Currecny_M!$A$1:$P$1,0),FALSE)</f>
        <v>1</v>
      </c>
      <c r="L473" s="82">
        <f t="shared" si="23"/>
        <v>6.2435999999999998</v>
      </c>
      <c r="M473" s="82">
        <f>((E473/$F$1)*VLOOKUP(N473,Currecny_M!$A$1:$P$10,MATCH(Database!C473,Currecny_M!$A$1:$P$1,0),FALSE))/VLOOKUP('Cover page'!$B$6,Currecny_M!$A$1:$P$10,MATCH(Database!C473,Currecny_M!$A$1:$P$1,0),FALSE)</f>
        <v>6.2435999999999998</v>
      </c>
      <c r="N473" s="6" t="str">
        <f>VLOOKUP(B473,Master!$A$2:$C$11,3,FALSE)</f>
        <v>CAD</v>
      </c>
      <c r="O473" s="6" t="str">
        <f>VLOOKUP(B473,Master!$A$2:$C$11,2,FALSE)</f>
        <v>America</v>
      </c>
      <c r="P473" s="6"/>
      <c r="Q473" s="39" t="str">
        <f>VLOOKUP(D473,GL_Master!$A$1:$D$80,2,FALSE)</f>
        <v>PL</v>
      </c>
      <c r="R473" s="39" t="str">
        <f>VLOOKUP(D473,GL_Master!$A$1:$D$80,3,FALSE)</f>
        <v>Travelling and conveyance</v>
      </c>
      <c r="S473" s="39" t="str">
        <f>VLOOKUP(D473,GL_Master!$A$1:$D$80,4,FALSE)</f>
        <v>Travelling , hotel lodging</v>
      </c>
    </row>
    <row r="474" spans="1:19" x14ac:dyDescent="0.25">
      <c r="A474" s="39" t="s">
        <v>262</v>
      </c>
      <c r="B474" s="39" t="s">
        <v>249</v>
      </c>
      <c r="C474" s="7">
        <v>44075</v>
      </c>
      <c r="D474" s="39" t="s">
        <v>111</v>
      </c>
      <c r="E474" s="39">
        <v>55</v>
      </c>
      <c r="F474" s="82">
        <f t="shared" si="21"/>
        <v>5.5E-2</v>
      </c>
      <c r="G474" s="39">
        <f>VLOOKUP(N474,Currecny_M!$A$1:$P$10,2,FALSE)</f>
        <v>54</v>
      </c>
      <c r="H474" s="39">
        <f>MATCH(C474,Currecny_M!$A$1:$P$1,0)</f>
        <v>7</v>
      </c>
      <c r="I474" s="39">
        <f>VLOOKUP(N474,Currecny_M!$A$1:$P$10,MATCH(Database!C474,Currecny_M!$A$1:$P$1,0),FALSE)</f>
        <v>56.76</v>
      </c>
      <c r="J474" s="82">
        <f t="shared" si="22"/>
        <v>3.1217999999999999</v>
      </c>
      <c r="K474" s="39">
        <f>VLOOKUP('Cover page'!$B$6,Currecny_M!$A$1:$P$10,MATCH(Database!C474,Currecny_M!$A$1:$P$1,0),FALSE)</f>
        <v>1</v>
      </c>
      <c r="L474" s="82">
        <f t="shared" si="23"/>
        <v>3.1217999999999999</v>
      </c>
      <c r="M474" s="82">
        <f>((E474/$F$1)*VLOOKUP(N474,Currecny_M!$A$1:$P$10,MATCH(Database!C474,Currecny_M!$A$1:$P$1,0),FALSE))/VLOOKUP('Cover page'!$B$6,Currecny_M!$A$1:$P$10,MATCH(Database!C474,Currecny_M!$A$1:$P$1,0),FALSE)</f>
        <v>3.1217999999999999</v>
      </c>
      <c r="N474" s="6" t="str">
        <f>VLOOKUP(B474,Master!$A$2:$C$11,3,FALSE)</f>
        <v>CAD</v>
      </c>
      <c r="O474" s="6" t="str">
        <f>VLOOKUP(B474,Master!$A$2:$C$11,2,FALSE)</f>
        <v>America</v>
      </c>
      <c r="P474" s="6"/>
      <c r="Q474" s="39" t="str">
        <f>VLOOKUP(D474,GL_Master!$A$1:$D$80,2,FALSE)</f>
        <v>PL</v>
      </c>
      <c r="R474" s="39" t="str">
        <f>VLOOKUP(D474,GL_Master!$A$1:$D$80,3,FALSE)</f>
        <v>Legal &amp; Professional expenses</v>
      </c>
      <c r="S474" s="39" t="str">
        <f>VLOOKUP(D474,GL_Master!$A$1:$D$80,4,FALSE)</f>
        <v>Professional Fees - Others</v>
      </c>
    </row>
    <row r="475" spans="1:19" x14ac:dyDescent="0.25">
      <c r="A475" s="39" t="s">
        <v>262</v>
      </c>
      <c r="B475" s="39" t="s">
        <v>249</v>
      </c>
      <c r="C475" s="7">
        <v>44105</v>
      </c>
      <c r="D475" s="39" t="s">
        <v>112</v>
      </c>
      <c r="E475" s="39">
        <v>529</v>
      </c>
      <c r="F475" s="82">
        <f t="shared" si="21"/>
        <v>0.52900000000000003</v>
      </c>
      <c r="G475" s="39">
        <f>VLOOKUP(N475,Currecny_M!$A$1:$P$10,2,FALSE)</f>
        <v>54</v>
      </c>
      <c r="H475" s="39">
        <f>MATCH(C475,Currecny_M!$A$1:$P$1,0)</f>
        <v>8</v>
      </c>
      <c r="I475" s="39">
        <f>VLOOKUP(N475,Currecny_M!$A$1:$P$10,MATCH(Database!C475,Currecny_M!$A$1:$P$1,0),FALSE)</f>
        <v>57.33</v>
      </c>
      <c r="J475" s="82">
        <f t="shared" si="22"/>
        <v>30.327570000000001</v>
      </c>
      <c r="K475" s="39">
        <f>VLOOKUP('Cover page'!$B$6,Currecny_M!$A$1:$P$10,MATCH(Database!C475,Currecny_M!$A$1:$P$1,0),FALSE)</f>
        <v>1</v>
      </c>
      <c r="L475" s="82">
        <f t="shared" si="23"/>
        <v>30.327570000000001</v>
      </c>
      <c r="M475" s="82">
        <f>((E475/$F$1)*VLOOKUP(N475,Currecny_M!$A$1:$P$10,MATCH(Database!C475,Currecny_M!$A$1:$P$1,0),FALSE))/VLOOKUP('Cover page'!$B$6,Currecny_M!$A$1:$P$10,MATCH(Database!C475,Currecny_M!$A$1:$P$1,0),FALSE)</f>
        <v>30.327570000000001</v>
      </c>
      <c r="N475" s="6" t="str">
        <f>VLOOKUP(B475,Master!$A$2:$C$11,3,FALSE)</f>
        <v>CAD</v>
      </c>
      <c r="O475" s="6" t="str">
        <f>VLOOKUP(B475,Master!$A$2:$C$11,2,FALSE)</f>
        <v>America</v>
      </c>
      <c r="P475" s="6"/>
      <c r="Q475" s="39" t="str">
        <f>VLOOKUP(D475,GL_Master!$A$1:$D$80,2,FALSE)</f>
        <v>PL</v>
      </c>
      <c r="R475" s="39" t="str">
        <f>VLOOKUP(D475,GL_Master!$A$1:$D$80,3,FALSE)</f>
        <v>Finance Cost</v>
      </c>
      <c r="S475" s="39" t="str">
        <f>VLOOKUP(D475,GL_Master!$A$1:$D$80,4,FALSE)</f>
        <v>Interest expense</v>
      </c>
    </row>
    <row r="476" spans="1:19" x14ac:dyDescent="0.25">
      <c r="A476" s="39" t="s">
        <v>262</v>
      </c>
      <c r="B476" s="39" t="s">
        <v>249</v>
      </c>
      <c r="C476" s="7">
        <v>44105</v>
      </c>
      <c r="D476" s="39" t="s">
        <v>25</v>
      </c>
      <c r="E476" s="39">
        <v>4713</v>
      </c>
      <c r="F476" s="82">
        <f t="shared" si="21"/>
        <v>4.7130000000000001</v>
      </c>
      <c r="G476" s="39">
        <f>VLOOKUP(N476,Currecny_M!$A$1:$P$10,2,FALSE)</f>
        <v>54</v>
      </c>
      <c r="H476" s="39">
        <f>MATCH(C476,Currecny_M!$A$1:$P$1,0)</f>
        <v>8</v>
      </c>
      <c r="I476" s="39">
        <f>VLOOKUP(N476,Currecny_M!$A$1:$P$10,MATCH(Database!C476,Currecny_M!$A$1:$P$1,0),FALSE)</f>
        <v>57.33</v>
      </c>
      <c r="J476" s="82">
        <f t="shared" si="22"/>
        <v>270.19628999999998</v>
      </c>
      <c r="K476" s="39">
        <f>VLOOKUP('Cover page'!$B$6,Currecny_M!$A$1:$P$10,MATCH(Database!C476,Currecny_M!$A$1:$P$1,0),FALSE)</f>
        <v>1</v>
      </c>
      <c r="L476" s="82">
        <f t="shared" si="23"/>
        <v>270.19628999999998</v>
      </c>
      <c r="M476" s="82">
        <f>((E476/$F$1)*VLOOKUP(N476,Currecny_M!$A$1:$P$10,MATCH(Database!C476,Currecny_M!$A$1:$P$1,0),FALSE))/VLOOKUP('Cover page'!$B$6,Currecny_M!$A$1:$P$10,MATCH(Database!C476,Currecny_M!$A$1:$P$1,0),FALSE)</f>
        <v>270.19628999999998</v>
      </c>
      <c r="N476" s="6" t="str">
        <f>VLOOKUP(B476,Master!$A$2:$C$11,3,FALSE)</f>
        <v>CAD</v>
      </c>
      <c r="O476" s="6" t="str">
        <f>VLOOKUP(B476,Master!$A$2:$C$11,2,FALSE)</f>
        <v>America</v>
      </c>
      <c r="P476" s="6"/>
      <c r="Q476" s="39" t="str">
        <f>VLOOKUP(D476,GL_Master!$A$1:$D$80,2,FALSE)</f>
        <v>PL</v>
      </c>
      <c r="R476" s="39" t="str">
        <f>VLOOKUP(D476,GL_Master!$A$1:$D$80,3,FALSE)</f>
        <v>Depreciation</v>
      </c>
      <c r="S476" s="39" t="str">
        <f>VLOOKUP(D476,GL_Master!$A$1:$D$80,4,FALSE)</f>
        <v>Depreciation</v>
      </c>
    </row>
    <row r="477" spans="1:19" x14ac:dyDescent="0.25">
      <c r="A477" s="39" t="s">
        <v>262</v>
      </c>
      <c r="B477" s="39" t="s">
        <v>249</v>
      </c>
      <c r="C477" s="7">
        <v>44105</v>
      </c>
      <c r="D477" s="39" t="s">
        <v>51</v>
      </c>
      <c r="E477" s="39">
        <v>-51852</v>
      </c>
      <c r="F477" s="82">
        <f t="shared" si="21"/>
        <v>-51.851999999999997</v>
      </c>
      <c r="G477" s="39">
        <f>VLOOKUP(N477,Currecny_M!$A$1:$P$10,2,FALSE)</f>
        <v>54</v>
      </c>
      <c r="H477" s="39">
        <f>MATCH(C477,Currecny_M!$A$1:$P$1,0)</f>
        <v>8</v>
      </c>
      <c r="I477" s="39">
        <f>VLOOKUP(N477,Currecny_M!$A$1:$P$10,MATCH(Database!C477,Currecny_M!$A$1:$P$1,0),FALSE)</f>
        <v>57.33</v>
      </c>
      <c r="J477" s="82">
        <f t="shared" si="22"/>
        <v>-2972.6751599999998</v>
      </c>
      <c r="K477" s="39">
        <f>VLOOKUP('Cover page'!$B$6,Currecny_M!$A$1:$P$10,MATCH(Database!C477,Currecny_M!$A$1:$P$1,0),FALSE)</f>
        <v>1</v>
      </c>
      <c r="L477" s="82">
        <f t="shared" si="23"/>
        <v>-2972.6751599999998</v>
      </c>
      <c r="M477" s="82">
        <f>((E477/$F$1)*VLOOKUP(N477,Currecny_M!$A$1:$P$10,MATCH(Database!C477,Currecny_M!$A$1:$P$1,0),FALSE))/VLOOKUP('Cover page'!$B$6,Currecny_M!$A$1:$P$10,MATCH(Database!C477,Currecny_M!$A$1:$P$1,0),FALSE)</f>
        <v>-2972.6751599999998</v>
      </c>
      <c r="N477" s="6" t="str">
        <f>VLOOKUP(B477,Master!$A$2:$C$11,3,FALSE)</f>
        <v>CAD</v>
      </c>
      <c r="O477" s="6" t="str">
        <f>VLOOKUP(B477,Master!$A$2:$C$11,2,FALSE)</f>
        <v>America</v>
      </c>
      <c r="P477" s="6"/>
      <c r="Q477" s="39" t="str">
        <f>VLOOKUP(D477,GL_Master!$A$1:$D$80,2,FALSE)</f>
        <v>BS</v>
      </c>
      <c r="R477" s="39" t="str">
        <f>VLOOKUP(D477,GL_Master!$A$1:$D$80,3,FALSE)</f>
        <v>Share Capital</v>
      </c>
      <c r="S477" s="39" t="str">
        <f>VLOOKUP(D477,GL_Master!$A$1:$D$80,4,FALSE)</f>
        <v>Equity shares</v>
      </c>
    </row>
    <row r="478" spans="1:19" x14ac:dyDescent="0.25">
      <c r="A478" s="39" t="s">
        <v>262</v>
      </c>
      <c r="B478" s="39" t="s">
        <v>249</v>
      </c>
      <c r="C478" s="7">
        <v>44105</v>
      </c>
      <c r="D478" s="39" t="s">
        <v>52</v>
      </c>
      <c r="E478" s="39">
        <v>-99348</v>
      </c>
      <c r="F478" s="82">
        <f t="shared" si="21"/>
        <v>-99.347999999999999</v>
      </c>
      <c r="G478" s="39">
        <f>VLOOKUP(N478,Currecny_M!$A$1:$P$10,2,FALSE)</f>
        <v>54</v>
      </c>
      <c r="H478" s="39">
        <f>MATCH(C478,Currecny_M!$A$1:$P$1,0)</f>
        <v>8</v>
      </c>
      <c r="I478" s="39">
        <f>VLOOKUP(N478,Currecny_M!$A$1:$P$10,MATCH(Database!C478,Currecny_M!$A$1:$P$1,0),FALSE)</f>
        <v>57.33</v>
      </c>
      <c r="J478" s="82">
        <f t="shared" si="22"/>
        <v>-5695.6208399999996</v>
      </c>
      <c r="K478" s="39">
        <f>VLOOKUP('Cover page'!$B$6,Currecny_M!$A$1:$P$10,MATCH(Database!C478,Currecny_M!$A$1:$P$1,0),FALSE)</f>
        <v>1</v>
      </c>
      <c r="L478" s="82">
        <f t="shared" si="23"/>
        <v>-5695.6208399999996</v>
      </c>
      <c r="M478" s="82">
        <f>((E478/$F$1)*VLOOKUP(N478,Currecny_M!$A$1:$P$10,MATCH(Database!C478,Currecny_M!$A$1:$P$1,0),FALSE))/VLOOKUP('Cover page'!$B$6,Currecny_M!$A$1:$P$10,MATCH(Database!C478,Currecny_M!$A$1:$P$1,0),FALSE)</f>
        <v>-5695.6208399999996</v>
      </c>
      <c r="N478" s="6" t="str">
        <f>VLOOKUP(B478,Master!$A$2:$C$11,3,FALSE)</f>
        <v>CAD</v>
      </c>
      <c r="O478" s="6" t="str">
        <f>VLOOKUP(B478,Master!$A$2:$C$11,2,FALSE)</f>
        <v>America</v>
      </c>
      <c r="P478" s="6"/>
      <c r="Q478" s="39" t="str">
        <f>VLOOKUP(D478,GL_Master!$A$1:$D$80,2,FALSE)</f>
        <v>BS</v>
      </c>
      <c r="R478" s="39" t="str">
        <f>VLOOKUP(D478,GL_Master!$A$1:$D$80,3,FALSE)</f>
        <v>Reserve and Surplus</v>
      </c>
      <c r="S478" s="39" t="str">
        <f>VLOOKUP(D478,GL_Master!$A$1:$D$80,4,FALSE)</f>
        <v>Reserves at the commencement of the year</v>
      </c>
    </row>
    <row r="479" spans="1:19" x14ac:dyDescent="0.25">
      <c r="A479" s="39" t="s">
        <v>262</v>
      </c>
      <c r="B479" s="39" t="s">
        <v>249</v>
      </c>
      <c r="C479" s="7">
        <v>44105</v>
      </c>
      <c r="D479" s="39" t="s">
        <v>53</v>
      </c>
      <c r="E479" s="39">
        <v>-12924</v>
      </c>
      <c r="F479" s="82">
        <f t="shared" si="21"/>
        <v>-12.923999999999999</v>
      </c>
      <c r="G479" s="39">
        <f>VLOOKUP(N479,Currecny_M!$A$1:$P$10,2,FALSE)</f>
        <v>54</v>
      </c>
      <c r="H479" s="39">
        <f>MATCH(C479,Currecny_M!$A$1:$P$1,0)</f>
        <v>8</v>
      </c>
      <c r="I479" s="39">
        <f>VLOOKUP(N479,Currecny_M!$A$1:$P$10,MATCH(Database!C479,Currecny_M!$A$1:$P$1,0),FALSE)</f>
        <v>57.33</v>
      </c>
      <c r="J479" s="82">
        <f t="shared" si="22"/>
        <v>-740.93291999999997</v>
      </c>
      <c r="K479" s="39">
        <f>VLOOKUP('Cover page'!$B$6,Currecny_M!$A$1:$P$10,MATCH(Database!C479,Currecny_M!$A$1:$P$1,0),FALSE)</f>
        <v>1</v>
      </c>
      <c r="L479" s="82">
        <f t="shared" si="23"/>
        <v>-740.93291999999997</v>
      </c>
      <c r="M479" s="82">
        <f>((E479/$F$1)*VLOOKUP(N479,Currecny_M!$A$1:$P$10,MATCH(Database!C479,Currecny_M!$A$1:$P$1,0),FALSE))/VLOOKUP('Cover page'!$B$6,Currecny_M!$A$1:$P$10,MATCH(Database!C479,Currecny_M!$A$1:$P$1,0),FALSE)</f>
        <v>-740.93291999999997</v>
      </c>
      <c r="N479" s="6" t="str">
        <f>VLOOKUP(B479,Master!$A$2:$C$11,3,FALSE)</f>
        <v>CAD</v>
      </c>
      <c r="O479" s="6" t="str">
        <f>VLOOKUP(B479,Master!$A$2:$C$11,2,FALSE)</f>
        <v>America</v>
      </c>
      <c r="P479" s="6"/>
      <c r="Q479" s="39" t="str">
        <f>VLOOKUP(D479,GL_Master!$A$1:$D$80,2,FALSE)</f>
        <v>BS</v>
      </c>
      <c r="R479" s="39" t="str">
        <f>VLOOKUP(D479,GL_Master!$A$1:$D$80,3,FALSE)</f>
        <v>Loan Fund</v>
      </c>
      <c r="S479" s="39" t="str">
        <f>VLOOKUP(D479,GL_Master!$A$1:$D$80,4,FALSE)</f>
        <v>Term Loan</v>
      </c>
    </row>
    <row r="480" spans="1:19" x14ac:dyDescent="0.25">
      <c r="A480" s="39" t="s">
        <v>262</v>
      </c>
      <c r="B480" s="39" t="s">
        <v>249</v>
      </c>
      <c r="C480" s="7">
        <v>44105</v>
      </c>
      <c r="D480" s="39" t="s">
        <v>54</v>
      </c>
      <c r="E480" s="39">
        <v>109</v>
      </c>
      <c r="F480" s="82">
        <f t="shared" si="21"/>
        <v>0.109</v>
      </c>
      <c r="G480" s="39">
        <f>VLOOKUP(N480,Currecny_M!$A$1:$P$10,2,FALSE)</f>
        <v>54</v>
      </c>
      <c r="H480" s="39">
        <f>MATCH(C480,Currecny_M!$A$1:$P$1,0)</f>
        <v>8</v>
      </c>
      <c r="I480" s="39">
        <f>VLOOKUP(N480,Currecny_M!$A$1:$P$10,MATCH(Database!C480,Currecny_M!$A$1:$P$1,0),FALSE)</f>
        <v>57.33</v>
      </c>
      <c r="J480" s="82">
        <f t="shared" si="22"/>
        <v>6.2489699999999999</v>
      </c>
      <c r="K480" s="39">
        <f>VLOOKUP('Cover page'!$B$6,Currecny_M!$A$1:$P$10,MATCH(Database!C480,Currecny_M!$A$1:$P$1,0),FALSE)</f>
        <v>1</v>
      </c>
      <c r="L480" s="82">
        <f t="shared" si="23"/>
        <v>6.2489699999999999</v>
      </c>
      <c r="M480" s="82">
        <f>((E480/$F$1)*VLOOKUP(N480,Currecny_M!$A$1:$P$10,MATCH(Database!C480,Currecny_M!$A$1:$P$1,0),FALSE))/VLOOKUP('Cover page'!$B$6,Currecny_M!$A$1:$P$10,MATCH(Database!C480,Currecny_M!$A$1:$P$1,0),FALSE)</f>
        <v>6.2489699999999999</v>
      </c>
      <c r="N480" s="6" t="str">
        <f>VLOOKUP(B480,Master!$A$2:$C$11,3,FALSE)</f>
        <v>CAD</v>
      </c>
      <c r="O480" s="6" t="str">
        <f>VLOOKUP(B480,Master!$A$2:$C$11,2,FALSE)</f>
        <v>America</v>
      </c>
      <c r="P480" s="6"/>
      <c r="Q480" s="39" t="str">
        <f>VLOOKUP(D480,GL_Master!$A$1:$D$80,2,FALSE)</f>
        <v>BS</v>
      </c>
      <c r="R480" s="39" t="str">
        <f>VLOOKUP(D480,GL_Master!$A$1:$D$80,3,FALSE)</f>
        <v>Trade Payables</v>
      </c>
      <c r="S480" s="39" t="str">
        <f>VLOOKUP(D480,GL_Master!$A$1:$D$80,4,FALSE)</f>
        <v>Trade payable</v>
      </c>
    </row>
    <row r="481" spans="1:19" x14ac:dyDescent="0.25">
      <c r="A481" s="39" t="s">
        <v>262</v>
      </c>
      <c r="B481" s="39" t="s">
        <v>249</v>
      </c>
      <c r="C481" s="7">
        <v>44105</v>
      </c>
      <c r="D481" s="39" t="s">
        <v>34</v>
      </c>
      <c r="E481" s="39">
        <v>-2803</v>
      </c>
      <c r="F481" s="82">
        <f t="shared" si="21"/>
        <v>-2.8029999999999999</v>
      </c>
      <c r="G481" s="39">
        <f>VLOOKUP(N481,Currecny_M!$A$1:$P$10,2,FALSE)</f>
        <v>54</v>
      </c>
      <c r="H481" s="39">
        <f>MATCH(C481,Currecny_M!$A$1:$P$1,0)</f>
        <v>8</v>
      </c>
      <c r="I481" s="39">
        <f>VLOOKUP(N481,Currecny_M!$A$1:$P$10,MATCH(Database!C481,Currecny_M!$A$1:$P$1,0),FALSE)</f>
        <v>57.33</v>
      </c>
      <c r="J481" s="82">
        <f t="shared" si="22"/>
        <v>-160.69598999999999</v>
      </c>
      <c r="K481" s="39">
        <f>VLOOKUP('Cover page'!$B$6,Currecny_M!$A$1:$P$10,MATCH(Database!C481,Currecny_M!$A$1:$P$1,0),FALSE)</f>
        <v>1</v>
      </c>
      <c r="L481" s="82">
        <f t="shared" si="23"/>
        <v>-160.69598999999999</v>
      </c>
      <c r="M481" s="82">
        <f>((E481/$F$1)*VLOOKUP(N481,Currecny_M!$A$1:$P$10,MATCH(Database!C481,Currecny_M!$A$1:$P$1,0),FALSE))/VLOOKUP('Cover page'!$B$6,Currecny_M!$A$1:$P$10,MATCH(Database!C481,Currecny_M!$A$1:$P$1,0),FALSE)</f>
        <v>-160.69598999999999</v>
      </c>
      <c r="N481" s="6" t="str">
        <f>VLOOKUP(B481,Master!$A$2:$C$11,3,FALSE)</f>
        <v>CAD</v>
      </c>
      <c r="O481" s="6" t="str">
        <f>VLOOKUP(B481,Master!$A$2:$C$11,2,FALSE)</f>
        <v>America</v>
      </c>
      <c r="P481" s="6"/>
      <c r="Q481" s="39" t="str">
        <f>VLOOKUP(D481,GL_Master!$A$1:$D$80,2,FALSE)</f>
        <v>BS</v>
      </c>
      <c r="R481" s="39" t="str">
        <f>VLOOKUP(D481,GL_Master!$A$1:$D$80,3,FALSE)</f>
        <v>Provisions</v>
      </c>
      <c r="S481" s="39" t="str">
        <f>VLOOKUP(D481,GL_Master!$A$1:$D$80,4,FALSE)</f>
        <v>Expenses payables</v>
      </c>
    </row>
    <row r="482" spans="1:19" x14ac:dyDescent="0.25">
      <c r="A482" s="39" t="s">
        <v>262</v>
      </c>
      <c r="B482" s="39" t="s">
        <v>249</v>
      </c>
      <c r="C482" s="7">
        <v>44105</v>
      </c>
      <c r="D482" s="39" t="s">
        <v>18</v>
      </c>
      <c r="E482" s="39">
        <v>-1704</v>
      </c>
      <c r="F482" s="82">
        <f t="shared" si="21"/>
        <v>-1.704</v>
      </c>
      <c r="G482" s="39">
        <f>VLOOKUP(N482,Currecny_M!$A$1:$P$10,2,FALSE)</f>
        <v>54</v>
      </c>
      <c r="H482" s="39">
        <f>MATCH(C482,Currecny_M!$A$1:$P$1,0)</f>
        <v>8</v>
      </c>
      <c r="I482" s="39">
        <f>VLOOKUP(N482,Currecny_M!$A$1:$P$10,MATCH(Database!C482,Currecny_M!$A$1:$P$1,0),FALSE)</f>
        <v>57.33</v>
      </c>
      <c r="J482" s="82">
        <f t="shared" si="22"/>
        <v>-97.69032</v>
      </c>
      <c r="K482" s="39">
        <f>VLOOKUP('Cover page'!$B$6,Currecny_M!$A$1:$P$10,MATCH(Database!C482,Currecny_M!$A$1:$P$1,0),FALSE)</f>
        <v>1</v>
      </c>
      <c r="L482" s="82">
        <f t="shared" si="23"/>
        <v>-97.69032</v>
      </c>
      <c r="M482" s="82">
        <f>((E482/$F$1)*VLOOKUP(N482,Currecny_M!$A$1:$P$10,MATCH(Database!C482,Currecny_M!$A$1:$P$1,0),FALSE))/VLOOKUP('Cover page'!$B$6,Currecny_M!$A$1:$P$10,MATCH(Database!C482,Currecny_M!$A$1:$P$1,0),FALSE)</f>
        <v>-97.69032</v>
      </c>
      <c r="N482" s="6" t="str">
        <f>VLOOKUP(B482,Master!$A$2:$C$11,3,FALSE)</f>
        <v>CAD</v>
      </c>
      <c r="O482" s="6" t="str">
        <f>VLOOKUP(B482,Master!$A$2:$C$11,2,FALSE)</f>
        <v>America</v>
      </c>
      <c r="P482" s="6"/>
      <c r="Q482" s="39" t="str">
        <f>VLOOKUP(D482,GL_Master!$A$1:$D$80,2,FALSE)</f>
        <v>BS</v>
      </c>
      <c r="R482" s="39" t="str">
        <f>VLOOKUP(D482,GL_Master!$A$1:$D$80,3,FALSE)</f>
        <v>Other current liabilities</v>
      </c>
      <c r="S482" s="39" t="str">
        <f>VLOOKUP(D482,GL_Master!$A$1:$D$80,4,FALSE)</f>
        <v>Employee related liabilities</v>
      </c>
    </row>
    <row r="483" spans="1:19" x14ac:dyDescent="0.25">
      <c r="A483" s="39" t="s">
        <v>262</v>
      </c>
      <c r="B483" s="39" t="s">
        <v>249</v>
      </c>
      <c r="C483" s="7">
        <v>44105</v>
      </c>
      <c r="D483" s="39" t="s">
        <v>55</v>
      </c>
      <c r="E483" s="39">
        <v>-226</v>
      </c>
      <c r="F483" s="82">
        <f t="shared" si="21"/>
        <v>-0.22600000000000001</v>
      </c>
      <c r="G483" s="39">
        <f>VLOOKUP(N483,Currecny_M!$A$1:$P$10,2,FALSE)</f>
        <v>54</v>
      </c>
      <c r="H483" s="39">
        <f>MATCH(C483,Currecny_M!$A$1:$P$1,0)</f>
        <v>8</v>
      </c>
      <c r="I483" s="39">
        <f>VLOOKUP(N483,Currecny_M!$A$1:$P$10,MATCH(Database!C483,Currecny_M!$A$1:$P$1,0),FALSE)</f>
        <v>57.33</v>
      </c>
      <c r="J483" s="82">
        <f t="shared" si="22"/>
        <v>-12.956580000000001</v>
      </c>
      <c r="K483" s="39">
        <f>VLOOKUP('Cover page'!$B$6,Currecny_M!$A$1:$P$10,MATCH(Database!C483,Currecny_M!$A$1:$P$1,0),FALSE)</f>
        <v>1</v>
      </c>
      <c r="L483" s="82">
        <f t="shared" si="23"/>
        <v>-12.956580000000001</v>
      </c>
      <c r="M483" s="82">
        <f>((E483/$F$1)*VLOOKUP(N483,Currecny_M!$A$1:$P$10,MATCH(Database!C483,Currecny_M!$A$1:$P$1,0),FALSE))/VLOOKUP('Cover page'!$B$6,Currecny_M!$A$1:$P$10,MATCH(Database!C483,Currecny_M!$A$1:$P$1,0),FALSE)</f>
        <v>-12.956580000000001</v>
      </c>
      <c r="N483" s="6" t="str">
        <f>VLOOKUP(B483,Master!$A$2:$C$11,3,FALSE)</f>
        <v>CAD</v>
      </c>
      <c r="O483" s="6" t="str">
        <f>VLOOKUP(B483,Master!$A$2:$C$11,2,FALSE)</f>
        <v>America</v>
      </c>
      <c r="P483" s="6"/>
      <c r="Q483" s="39" t="str">
        <f>VLOOKUP(D483,GL_Master!$A$1:$D$80,2,FALSE)</f>
        <v>BS</v>
      </c>
      <c r="R483" s="39" t="str">
        <f>VLOOKUP(D483,GL_Master!$A$1:$D$80,3,FALSE)</f>
        <v>Other current liabilities</v>
      </c>
      <c r="S483" s="39" t="str">
        <f>VLOOKUP(D483,GL_Master!$A$1:$D$80,4,FALSE)</f>
        <v>Security deposit received</v>
      </c>
    </row>
    <row r="484" spans="1:19" x14ac:dyDescent="0.25">
      <c r="A484" s="39" t="s">
        <v>262</v>
      </c>
      <c r="B484" s="39" t="s">
        <v>249</v>
      </c>
      <c r="C484" s="7">
        <v>44105</v>
      </c>
      <c r="D484" s="39" t="s">
        <v>56</v>
      </c>
      <c r="E484" s="39">
        <v>-53</v>
      </c>
      <c r="F484" s="82">
        <f t="shared" si="21"/>
        <v>-5.2999999999999999E-2</v>
      </c>
      <c r="G484" s="39">
        <f>VLOOKUP(N484,Currecny_M!$A$1:$P$10,2,FALSE)</f>
        <v>54</v>
      </c>
      <c r="H484" s="39">
        <f>MATCH(C484,Currecny_M!$A$1:$P$1,0)</f>
        <v>8</v>
      </c>
      <c r="I484" s="39">
        <f>VLOOKUP(N484,Currecny_M!$A$1:$P$10,MATCH(Database!C484,Currecny_M!$A$1:$P$1,0),FALSE)</f>
        <v>57.33</v>
      </c>
      <c r="J484" s="82">
        <f t="shared" si="22"/>
        <v>-3.0384899999999999</v>
      </c>
      <c r="K484" s="39">
        <f>VLOOKUP('Cover page'!$B$6,Currecny_M!$A$1:$P$10,MATCH(Database!C484,Currecny_M!$A$1:$P$1,0),FALSE)</f>
        <v>1</v>
      </c>
      <c r="L484" s="82">
        <f t="shared" si="23"/>
        <v>-3.0384899999999999</v>
      </c>
      <c r="M484" s="82">
        <f>((E484/$F$1)*VLOOKUP(N484,Currecny_M!$A$1:$P$10,MATCH(Database!C484,Currecny_M!$A$1:$P$1,0),FALSE))/VLOOKUP('Cover page'!$B$6,Currecny_M!$A$1:$P$10,MATCH(Database!C484,Currecny_M!$A$1:$P$1,0),FALSE)</f>
        <v>-3.0384899999999999</v>
      </c>
      <c r="N484" s="6" t="str">
        <f>VLOOKUP(B484,Master!$A$2:$C$11,3,FALSE)</f>
        <v>CAD</v>
      </c>
      <c r="O484" s="6" t="str">
        <f>VLOOKUP(B484,Master!$A$2:$C$11,2,FALSE)</f>
        <v>America</v>
      </c>
      <c r="P484" s="6"/>
      <c r="Q484" s="39" t="str">
        <f>VLOOKUP(D484,GL_Master!$A$1:$D$80,2,FALSE)</f>
        <v>BS</v>
      </c>
      <c r="R484" s="39" t="str">
        <f>VLOOKUP(D484,GL_Master!$A$1:$D$80,3,FALSE)</f>
        <v>Other Tax Payables</v>
      </c>
      <c r="S484" s="39" t="str">
        <f>VLOOKUP(D484,GL_Master!$A$1:$D$80,4,FALSE)</f>
        <v>Tax deducted at source payable</v>
      </c>
    </row>
    <row r="485" spans="1:19" x14ac:dyDescent="0.25">
      <c r="A485" s="39" t="s">
        <v>262</v>
      </c>
      <c r="B485" s="39" t="s">
        <v>249</v>
      </c>
      <c r="C485" s="7">
        <v>44105</v>
      </c>
      <c r="D485" s="39" t="s">
        <v>57</v>
      </c>
      <c r="E485" s="39">
        <v>-490</v>
      </c>
      <c r="F485" s="82">
        <f t="shared" si="21"/>
        <v>-0.49</v>
      </c>
      <c r="G485" s="39">
        <f>VLOOKUP(N485,Currecny_M!$A$1:$P$10,2,FALSE)</f>
        <v>54</v>
      </c>
      <c r="H485" s="39">
        <f>MATCH(C485,Currecny_M!$A$1:$P$1,0)</f>
        <v>8</v>
      </c>
      <c r="I485" s="39">
        <f>VLOOKUP(N485,Currecny_M!$A$1:$P$10,MATCH(Database!C485,Currecny_M!$A$1:$P$1,0),FALSE)</f>
        <v>57.33</v>
      </c>
      <c r="J485" s="82">
        <f t="shared" si="22"/>
        <v>-28.091699999999999</v>
      </c>
      <c r="K485" s="39">
        <f>VLOOKUP('Cover page'!$B$6,Currecny_M!$A$1:$P$10,MATCH(Database!C485,Currecny_M!$A$1:$P$1,0),FALSE)</f>
        <v>1</v>
      </c>
      <c r="L485" s="82">
        <f t="shared" si="23"/>
        <v>-28.091699999999999</v>
      </c>
      <c r="M485" s="82">
        <f>((E485/$F$1)*VLOOKUP(N485,Currecny_M!$A$1:$P$10,MATCH(Database!C485,Currecny_M!$A$1:$P$1,0),FALSE))/VLOOKUP('Cover page'!$B$6,Currecny_M!$A$1:$P$10,MATCH(Database!C485,Currecny_M!$A$1:$P$1,0),FALSE)</f>
        <v>-28.091699999999999</v>
      </c>
      <c r="N485" s="6" t="str">
        <f>VLOOKUP(B485,Master!$A$2:$C$11,3,FALSE)</f>
        <v>CAD</v>
      </c>
      <c r="O485" s="6" t="str">
        <f>VLOOKUP(B485,Master!$A$2:$C$11,2,FALSE)</f>
        <v>America</v>
      </c>
      <c r="P485" s="6"/>
      <c r="Q485" s="39" t="str">
        <f>VLOOKUP(D485,GL_Master!$A$1:$D$80,2,FALSE)</f>
        <v>BS</v>
      </c>
      <c r="R485" s="39" t="str">
        <f>VLOOKUP(D485,GL_Master!$A$1:$D$80,3,FALSE)</f>
        <v>Other Tax Payables</v>
      </c>
      <c r="S485" s="39" t="str">
        <f>VLOOKUP(D485,GL_Master!$A$1:$D$80,4,FALSE)</f>
        <v>Tax deducted at source payable</v>
      </c>
    </row>
    <row r="486" spans="1:19" x14ac:dyDescent="0.25">
      <c r="A486" s="39" t="s">
        <v>262</v>
      </c>
      <c r="B486" s="39" t="s">
        <v>249</v>
      </c>
      <c r="C486" s="7">
        <v>44105</v>
      </c>
      <c r="D486" s="39" t="s">
        <v>58</v>
      </c>
      <c r="E486" s="39">
        <v>-3702</v>
      </c>
      <c r="F486" s="82">
        <f t="shared" si="21"/>
        <v>-3.702</v>
      </c>
      <c r="G486" s="39">
        <f>VLOOKUP(N486,Currecny_M!$A$1:$P$10,2,FALSE)</f>
        <v>54</v>
      </c>
      <c r="H486" s="39">
        <f>MATCH(C486,Currecny_M!$A$1:$P$1,0)</f>
        <v>8</v>
      </c>
      <c r="I486" s="39">
        <f>VLOOKUP(N486,Currecny_M!$A$1:$P$10,MATCH(Database!C486,Currecny_M!$A$1:$P$1,0),FALSE)</f>
        <v>57.33</v>
      </c>
      <c r="J486" s="82">
        <f t="shared" si="22"/>
        <v>-212.23566</v>
      </c>
      <c r="K486" s="39">
        <f>VLOOKUP('Cover page'!$B$6,Currecny_M!$A$1:$P$10,MATCH(Database!C486,Currecny_M!$A$1:$P$1,0),FALSE)</f>
        <v>1</v>
      </c>
      <c r="L486" s="82">
        <f t="shared" si="23"/>
        <v>-212.23566</v>
      </c>
      <c r="M486" s="82">
        <f>((E486/$F$1)*VLOOKUP(N486,Currecny_M!$A$1:$P$10,MATCH(Database!C486,Currecny_M!$A$1:$P$1,0),FALSE))/VLOOKUP('Cover page'!$B$6,Currecny_M!$A$1:$P$10,MATCH(Database!C486,Currecny_M!$A$1:$P$1,0),FALSE)</f>
        <v>-212.23566</v>
      </c>
      <c r="N486" s="6" t="str">
        <f>VLOOKUP(B486,Master!$A$2:$C$11,3,FALSE)</f>
        <v>CAD</v>
      </c>
      <c r="O486" s="6" t="str">
        <f>VLOOKUP(B486,Master!$A$2:$C$11,2,FALSE)</f>
        <v>America</v>
      </c>
      <c r="P486" s="6"/>
      <c r="Q486" s="39" t="str">
        <f>VLOOKUP(D486,GL_Master!$A$1:$D$80,2,FALSE)</f>
        <v>BS</v>
      </c>
      <c r="R486" s="39" t="str">
        <f>VLOOKUP(D486,GL_Master!$A$1:$D$80,3,FALSE)</f>
        <v>Long-term provisions</v>
      </c>
      <c r="S486" s="39" t="str">
        <f>VLOOKUP(D486,GL_Master!$A$1:$D$80,4,FALSE)</f>
        <v>Provision for gratuity</v>
      </c>
    </row>
    <row r="487" spans="1:19" x14ac:dyDescent="0.25">
      <c r="A487" s="39" t="s">
        <v>262</v>
      </c>
      <c r="B487" s="39" t="s">
        <v>249</v>
      </c>
      <c r="C487" s="7">
        <v>44105</v>
      </c>
      <c r="D487" s="39" t="s">
        <v>59</v>
      </c>
      <c r="E487" s="39">
        <v>-1594</v>
      </c>
      <c r="F487" s="82">
        <f t="shared" si="21"/>
        <v>-1.5940000000000001</v>
      </c>
      <c r="G487" s="39">
        <f>VLOOKUP(N487,Currecny_M!$A$1:$P$10,2,FALSE)</f>
        <v>54</v>
      </c>
      <c r="H487" s="39">
        <f>MATCH(C487,Currecny_M!$A$1:$P$1,0)</f>
        <v>8</v>
      </c>
      <c r="I487" s="39">
        <f>VLOOKUP(N487,Currecny_M!$A$1:$P$10,MATCH(Database!C487,Currecny_M!$A$1:$P$1,0),FALSE)</f>
        <v>57.33</v>
      </c>
      <c r="J487" s="82">
        <f t="shared" si="22"/>
        <v>-91.384020000000007</v>
      </c>
      <c r="K487" s="39">
        <f>VLOOKUP('Cover page'!$B$6,Currecny_M!$A$1:$P$10,MATCH(Database!C487,Currecny_M!$A$1:$P$1,0),FALSE)</f>
        <v>1</v>
      </c>
      <c r="L487" s="82">
        <f t="shared" si="23"/>
        <v>-91.384020000000007</v>
      </c>
      <c r="M487" s="82">
        <f>((E487/$F$1)*VLOOKUP(N487,Currecny_M!$A$1:$P$10,MATCH(Database!C487,Currecny_M!$A$1:$P$1,0),FALSE))/VLOOKUP('Cover page'!$B$6,Currecny_M!$A$1:$P$10,MATCH(Database!C487,Currecny_M!$A$1:$P$1,0),FALSE)</f>
        <v>-91.384020000000007</v>
      </c>
      <c r="N487" s="6" t="str">
        <f>VLOOKUP(B487,Master!$A$2:$C$11,3,FALSE)</f>
        <v>CAD</v>
      </c>
      <c r="O487" s="6" t="str">
        <f>VLOOKUP(B487,Master!$A$2:$C$11,2,FALSE)</f>
        <v>America</v>
      </c>
      <c r="P487" s="6"/>
      <c r="Q487" s="39" t="str">
        <f>VLOOKUP(D487,GL_Master!$A$1:$D$80,2,FALSE)</f>
        <v>BS</v>
      </c>
      <c r="R487" s="39" t="str">
        <f>VLOOKUP(D487,GL_Master!$A$1:$D$80,3,FALSE)</f>
        <v>Long-term provisions</v>
      </c>
      <c r="S487" s="39" t="str">
        <f>VLOOKUP(D487,GL_Master!$A$1:$D$80,4,FALSE)</f>
        <v>Provision for leave encashment</v>
      </c>
    </row>
    <row r="488" spans="1:19" x14ac:dyDescent="0.25">
      <c r="A488" s="39" t="s">
        <v>262</v>
      </c>
      <c r="B488" s="39" t="s">
        <v>249</v>
      </c>
      <c r="C488" s="7">
        <v>44105</v>
      </c>
      <c r="D488" s="39" t="s">
        <v>60</v>
      </c>
      <c r="E488" s="39">
        <v>-423</v>
      </c>
      <c r="F488" s="82">
        <f t="shared" si="21"/>
        <v>-0.42299999999999999</v>
      </c>
      <c r="G488" s="39">
        <f>VLOOKUP(N488,Currecny_M!$A$1:$P$10,2,FALSE)</f>
        <v>54</v>
      </c>
      <c r="H488" s="39">
        <f>MATCH(C488,Currecny_M!$A$1:$P$1,0)</f>
        <v>8</v>
      </c>
      <c r="I488" s="39">
        <f>VLOOKUP(N488,Currecny_M!$A$1:$P$10,MATCH(Database!C488,Currecny_M!$A$1:$P$1,0),FALSE)</f>
        <v>57.33</v>
      </c>
      <c r="J488" s="82">
        <f t="shared" si="22"/>
        <v>-24.250589999999999</v>
      </c>
      <c r="K488" s="39">
        <f>VLOOKUP('Cover page'!$B$6,Currecny_M!$A$1:$P$10,MATCH(Database!C488,Currecny_M!$A$1:$P$1,0),FALSE)</f>
        <v>1</v>
      </c>
      <c r="L488" s="82">
        <f t="shared" si="23"/>
        <v>-24.250589999999999</v>
      </c>
      <c r="M488" s="82">
        <f>((E488/$F$1)*VLOOKUP(N488,Currecny_M!$A$1:$P$10,MATCH(Database!C488,Currecny_M!$A$1:$P$1,0),FALSE))/VLOOKUP('Cover page'!$B$6,Currecny_M!$A$1:$P$10,MATCH(Database!C488,Currecny_M!$A$1:$P$1,0),FALSE)</f>
        <v>-24.250589999999999</v>
      </c>
      <c r="N488" s="6" t="str">
        <f>VLOOKUP(B488,Master!$A$2:$C$11,3,FALSE)</f>
        <v>CAD</v>
      </c>
      <c r="O488" s="6" t="str">
        <f>VLOOKUP(B488,Master!$A$2:$C$11,2,FALSE)</f>
        <v>America</v>
      </c>
      <c r="P488" s="6"/>
      <c r="Q488" s="39" t="str">
        <f>VLOOKUP(D488,GL_Master!$A$1:$D$80,2,FALSE)</f>
        <v>BS</v>
      </c>
      <c r="R488" s="39" t="str">
        <f>VLOOKUP(D488,GL_Master!$A$1:$D$80,3,FALSE)</f>
        <v>Trade Payables</v>
      </c>
      <c r="S488" s="39" t="str">
        <f>VLOOKUP(D488,GL_Master!$A$1:$D$80,4,FALSE)</f>
        <v>Trade payable</v>
      </c>
    </row>
    <row r="489" spans="1:19" x14ac:dyDescent="0.25">
      <c r="A489" s="39" t="s">
        <v>262</v>
      </c>
      <c r="B489" s="39" t="s">
        <v>249</v>
      </c>
      <c r="C489" s="7">
        <v>44105</v>
      </c>
      <c r="D489" s="39" t="s">
        <v>61</v>
      </c>
      <c r="E489" s="39">
        <v>-4617</v>
      </c>
      <c r="F489" s="82">
        <f t="shared" si="21"/>
        <v>-4.617</v>
      </c>
      <c r="G489" s="39">
        <f>VLOOKUP(N489,Currecny_M!$A$1:$P$10,2,FALSE)</f>
        <v>54</v>
      </c>
      <c r="H489" s="39">
        <f>MATCH(C489,Currecny_M!$A$1:$P$1,0)</f>
        <v>8</v>
      </c>
      <c r="I489" s="39">
        <f>VLOOKUP(N489,Currecny_M!$A$1:$P$10,MATCH(Database!C489,Currecny_M!$A$1:$P$1,0),FALSE)</f>
        <v>57.33</v>
      </c>
      <c r="J489" s="82">
        <f t="shared" si="22"/>
        <v>-264.69261</v>
      </c>
      <c r="K489" s="39">
        <f>VLOOKUP('Cover page'!$B$6,Currecny_M!$A$1:$P$10,MATCH(Database!C489,Currecny_M!$A$1:$P$1,0),FALSE)</f>
        <v>1</v>
      </c>
      <c r="L489" s="82">
        <f t="shared" si="23"/>
        <v>-264.69261</v>
      </c>
      <c r="M489" s="82">
        <f>((E489/$F$1)*VLOOKUP(N489,Currecny_M!$A$1:$P$10,MATCH(Database!C489,Currecny_M!$A$1:$P$1,0),FALSE))/VLOOKUP('Cover page'!$B$6,Currecny_M!$A$1:$P$10,MATCH(Database!C489,Currecny_M!$A$1:$P$1,0),FALSE)</f>
        <v>-264.69261</v>
      </c>
      <c r="N489" s="6" t="str">
        <f>VLOOKUP(B489,Master!$A$2:$C$11,3,FALSE)</f>
        <v>CAD</v>
      </c>
      <c r="O489" s="6" t="str">
        <f>VLOOKUP(B489,Master!$A$2:$C$11,2,FALSE)</f>
        <v>America</v>
      </c>
      <c r="P489" s="6"/>
      <c r="Q489" s="39" t="str">
        <f>VLOOKUP(D489,GL_Master!$A$1:$D$80,2,FALSE)</f>
        <v>BS</v>
      </c>
      <c r="R489" s="39" t="str">
        <f>VLOOKUP(D489,GL_Master!$A$1:$D$80,3,FALSE)</f>
        <v>Provisions</v>
      </c>
      <c r="S489" s="39" t="str">
        <f>VLOOKUP(D489,GL_Master!$A$1:$D$80,4,FALSE)</f>
        <v>Provision for doubtful assets</v>
      </c>
    </row>
    <row r="490" spans="1:19" x14ac:dyDescent="0.25">
      <c r="A490" s="39" t="s">
        <v>262</v>
      </c>
      <c r="B490" s="39" t="s">
        <v>249</v>
      </c>
      <c r="C490" s="7">
        <v>44105</v>
      </c>
      <c r="D490" s="39" t="s">
        <v>62</v>
      </c>
      <c r="E490" s="39">
        <v>-163</v>
      </c>
      <c r="F490" s="82">
        <f t="shared" si="21"/>
        <v>-0.16300000000000001</v>
      </c>
      <c r="G490" s="39">
        <f>VLOOKUP(N490,Currecny_M!$A$1:$P$10,2,FALSE)</f>
        <v>54</v>
      </c>
      <c r="H490" s="39">
        <f>MATCH(C490,Currecny_M!$A$1:$P$1,0)</f>
        <v>8</v>
      </c>
      <c r="I490" s="39">
        <f>VLOOKUP(N490,Currecny_M!$A$1:$P$10,MATCH(Database!C490,Currecny_M!$A$1:$P$1,0),FALSE)</f>
        <v>57.33</v>
      </c>
      <c r="J490" s="82">
        <f t="shared" si="22"/>
        <v>-9.3447899999999997</v>
      </c>
      <c r="K490" s="39">
        <f>VLOOKUP('Cover page'!$B$6,Currecny_M!$A$1:$P$10,MATCH(Database!C490,Currecny_M!$A$1:$P$1,0),FALSE)</f>
        <v>1</v>
      </c>
      <c r="L490" s="82">
        <f t="shared" si="23"/>
        <v>-9.3447899999999997</v>
      </c>
      <c r="M490" s="82">
        <f>((E490/$F$1)*VLOOKUP(N490,Currecny_M!$A$1:$P$10,MATCH(Database!C490,Currecny_M!$A$1:$P$1,0),FALSE))/VLOOKUP('Cover page'!$B$6,Currecny_M!$A$1:$P$10,MATCH(Database!C490,Currecny_M!$A$1:$P$1,0),FALSE)</f>
        <v>-9.3447899999999997</v>
      </c>
      <c r="N490" s="6" t="str">
        <f>VLOOKUP(B490,Master!$A$2:$C$11,3,FALSE)</f>
        <v>CAD</v>
      </c>
      <c r="O490" s="6" t="str">
        <f>VLOOKUP(B490,Master!$A$2:$C$11,2,FALSE)</f>
        <v>America</v>
      </c>
      <c r="P490" s="6"/>
      <c r="Q490" s="39" t="str">
        <f>VLOOKUP(D490,GL_Master!$A$1:$D$80,2,FALSE)</f>
        <v>BS</v>
      </c>
      <c r="R490" s="39" t="str">
        <f>VLOOKUP(D490,GL_Master!$A$1:$D$80,3,FALSE)</f>
        <v>Provisions</v>
      </c>
      <c r="S490" s="39" t="str">
        <f>VLOOKUP(D490,GL_Master!$A$1:$D$80,4,FALSE)</f>
        <v>Provision for Insurance</v>
      </c>
    </row>
    <row r="491" spans="1:19" x14ac:dyDescent="0.25">
      <c r="A491" s="39" t="s">
        <v>262</v>
      </c>
      <c r="B491" s="39" t="s">
        <v>249</v>
      </c>
      <c r="C491" s="7">
        <v>44105</v>
      </c>
      <c r="D491" s="39" t="s">
        <v>63</v>
      </c>
      <c r="E491" s="39">
        <v>370</v>
      </c>
      <c r="F491" s="82">
        <f t="shared" si="21"/>
        <v>0.37</v>
      </c>
      <c r="G491" s="39">
        <f>VLOOKUP(N491,Currecny_M!$A$1:$P$10,2,FALSE)</f>
        <v>54</v>
      </c>
      <c r="H491" s="39">
        <f>MATCH(C491,Currecny_M!$A$1:$P$1,0)</f>
        <v>8</v>
      </c>
      <c r="I491" s="39">
        <f>VLOOKUP(N491,Currecny_M!$A$1:$P$10,MATCH(Database!C491,Currecny_M!$A$1:$P$1,0),FALSE)</f>
        <v>57.33</v>
      </c>
      <c r="J491" s="82">
        <f t="shared" si="22"/>
        <v>21.2121</v>
      </c>
      <c r="K491" s="39">
        <f>VLOOKUP('Cover page'!$B$6,Currecny_M!$A$1:$P$10,MATCH(Database!C491,Currecny_M!$A$1:$P$1,0),FALSE)</f>
        <v>1</v>
      </c>
      <c r="L491" s="82">
        <f t="shared" si="23"/>
        <v>21.2121</v>
      </c>
      <c r="M491" s="82">
        <f>((E491/$F$1)*VLOOKUP(N491,Currecny_M!$A$1:$P$10,MATCH(Database!C491,Currecny_M!$A$1:$P$1,0),FALSE))/VLOOKUP('Cover page'!$B$6,Currecny_M!$A$1:$P$10,MATCH(Database!C491,Currecny_M!$A$1:$P$1,0),FALSE)</f>
        <v>21.2121</v>
      </c>
      <c r="N491" s="6" t="str">
        <f>VLOOKUP(B491,Master!$A$2:$C$11,3,FALSE)</f>
        <v>CAD</v>
      </c>
      <c r="O491" s="6" t="str">
        <f>VLOOKUP(B491,Master!$A$2:$C$11,2,FALSE)</f>
        <v>America</v>
      </c>
      <c r="P491" s="6"/>
      <c r="Q491" s="39" t="str">
        <f>VLOOKUP(D491,GL_Master!$A$1:$D$80,2,FALSE)</f>
        <v>BS</v>
      </c>
      <c r="R491" s="39" t="str">
        <f>VLOOKUP(D491,GL_Master!$A$1:$D$80,3,FALSE)</f>
        <v>Gross Block</v>
      </c>
      <c r="S491" s="39" t="str">
        <f>VLOOKUP(D491,GL_Master!$A$1:$D$80,4,FALSE)</f>
        <v>Tangible Fixed assets</v>
      </c>
    </row>
    <row r="492" spans="1:19" x14ac:dyDescent="0.25">
      <c r="A492" s="39" t="s">
        <v>262</v>
      </c>
      <c r="B492" s="39" t="s">
        <v>249</v>
      </c>
      <c r="C492" s="7">
        <v>44105</v>
      </c>
      <c r="D492" s="39" t="s">
        <v>64</v>
      </c>
      <c r="E492" s="39">
        <v>22664</v>
      </c>
      <c r="F492" s="82">
        <f t="shared" si="21"/>
        <v>22.664000000000001</v>
      </c>
      <c r="G492" s="39">
        <f>VLOOKUP(N492,Currecny_M!$A$1:$P$10,2,FALSE)</f>
        <v>54</v>
      </c>
      <c r="H492" s="39">
        <f>MATCH(C492,Currecny_M!$A$1:$P$1,0)</f>
        <v>8</v>
      </c>
      <c r="I492" s="39">
        <f>VLOOKUP(N492,Currecny_M!$A$1:$P$10,MATCH(Database!C492,Currecny_M!$A$1:$P$1,0),FALSE)</f>
        <v>57.33</v>
      </c>
      <c r="J492" s="82">
        <f t="shared" si="22"/>
        <v>1299.3271200000001</v>
      </c>
      <c r="K492" s="39">
        <f>VLOOKUP('Cover page'!$B$6,Currecny_M!$A$1:$P$10,MATCH(Database!C492,Currecny_M!$A$1:$P$1,0),FALSE)</f>
        <v>1</v>
      </c>
      <c r="L492" s="82">
        <f t="shared" si="23"/>
        <v>1299.3271200000001</v>
      </c>
      <c r="M492" s="82">
        <f>((E492/$F$1)*VLOOKUP(N492,Currecny_M!$A$1:$P$10,MATCH(Database!C492,Currecny_M!$A$1:$P$1,0),FALSE))/VLOOKUP('Cover page'!$B$6,Currecny_M!$A$1:$P$10,MATCH(Database!C492,Currecny_M!$A$1:$P$1,0),FALSE)</f>
        <v>1299.3271200000001</v>
      </c>
      <c r="N492" s="6" t="str">
        <f>VLOOKUP(B492,Master!$A$2:$C$11,3,FALSE)</f>
        <v>CAD</v>
      </c>
      <c r="O492" s="6" t="str">
        <f>VLOOKUP(B492,Master!$A$2:$C$11,2,FALSE)</f>
        <v>America</v>
      </c>
      <c r="P492" s="6"/>
      <c r="Q492" s="39" t="str">
        <f>VLOOKUP(D492,GL_Master!$A$1:$D$80,2,FALSE)</f>
        <v>BS</v>
      </c>
      <c r="R492" s="39" t="str">
        <f>VLOOKUP(D492,GL_Master!$A$1:$D$80,3,FALSE)</f>
        <v>Gross Block</v>
      </c>
      <c r="S492" s="39" t="str">
        <f>VLOOKUP(D492,GL_Master!$A$1:$D$80,4,FALSE)</f>
        <v>Tangible Fixed assets</v>
      </c>
    </row>
    <row r="493" spans="1:19" x14ac:dyDescent="0.25">
      <c r="A493" s="39" t="s">
        <v>262</v>
      </c>
      <c r="B493" s="39" t="s">
        <v>249</v>
      </c>
      <c r="C493" s="7">
        <v>44105</v>
      </c>
      <c r="D493" s="39" t="s">
        <v>65</v>
      </c>
      <c r="E493" s="39">
        <v>-14299</v>
      </c>
      <c r="F493" s="82">
        <f t="shared" si="21"/>
        <v>-14.298999999999999</v>
      </c>
      <c r="G493" s="39">
        <f>VLOOKUP(N493,Currecny_M!$A$1:$P$10,2,FALSE)</f>
        <v>54</v>
      </c>
      <c r="H493" s="39">
        <f>MATCH(C493,Currecny_M!$A$1:$P$1,0)</f>
        <v>8</v>
      </c>
      <c r="I493" s="39">
        <f>VLOOKUP(N493,Currecny_M!$A$1:$P$10,MATCH(Database!C493,Currecny_M!$A$1:$P$1,0),FALSE)</f>
        <v>57.33</v>
      </c>
      <c r="J493" s="82">
        <f t="shared" si="22"/>
        <v>-819.76166999999998</v>
      </c>
      <c r="K493" s="39">
        <f>VLOOKUP('Cover page'!$B$6,Currecny_M!$A$1:$P$10,MATCH(Database!C493,Currecny_M!$A$1:$P$1,0),FALSE)</f>
        <v>1</v>
      </c>
      <c r="L493" s="82">
        <f t="shared" si="23"/>
        <v>-819.76166999999998</v>
      </c>
      <c r="M493" s="82">
        <f>((E493/$F$1)*VLOOKUP(N493,Currecny_M!$A$1:$P$10,MATCH(Database!C493,Currecny_M!$A$1:$P$1,0),FALSE))/VLOOKUP('Cover page'!$B$6,Currecny_M!$A$1:$P$10,MATCH(Database!C493,Currecny_M!$A$1:$P$1,0),FALSE)</f>
        <v>-819.76166999999998</v>
      </c>
      <c r="N493" s="6" t="str">
        <f>VLOOKUP(B493,Master!$A$2:$C$11,3,FALSE)</f>
        <v>CAD</v>
      </c>
      <c r="O493" s="6" t="str">
        <f>VLOOKUP(B493,Master!$A$2:$C$11,2,FALSE)</f>
        <v>America</v>
      </c>
      <c r="P493" s="6"/>
      <c r="Q493" s="39" t="str">
        <f>VLOOKUP(D493,GL_Master!$A$1:$D$80,2,FALSE)</f>
        <v>BS</v>
      </c>
      <c r="R493" s="39" t="str">
        <f>VLOOKUP(D493,GL_Master!$A$1:$D$80,3,FALSE)</f>
        <v>Accumulated Depreciation</v>
      </c>
      <c r="S493" s="39" t="str">
        <f>VLOOKUP(D493,GL_Master!$A$1:$D$80,4,FALSE)</f>
        <v>Accumulated Depreciation</v>
      </c>
    </row>
    <row r="494" spans="1:19" x14ac:dyDescent="0.25">
      <c r="A494" s="39" t="s">
        <v>262</v>
      </c>
      <c r="B494" s="39" t="s">
        <v>249</v>
      </c>
      <c r="C494" s="7">
        <v>44105</v>
      </c>
      <c r="D494" s="39" t="s">
        <v>66</v>
      </c>
      <c r="E494" s="39">
        <v>11760</v>
      </c>
      <c r="F494" s="82">
        <f t="shared" si="21"/>
        <v>11.76</v>
      </c>
      <c r="G494" s="39">
        <f>VLOOKUP(N494,Currecny_M!$A$1:$P$10,2,FALSE)</f>
        <v>54</v>
      </c>
      <c r="H494" s="39">
        <f>MATCH(C494,Currecny_M!$A$1:$P$1,0)</f>
        <v>8</v>
      </c>
      <c r="I494" s="39">
        <f>VLOOKUP(N494,Currecny_M!$A$1:$P$10,MATCH(Database!C494,Currecny_M!$A$1:$P$1,0),FALSE)</f>
        <v>57.33</v>
      </c>
      <c r="J494" s="82">
        <f t="shared" si="22"/>
        <v>674.20079999999996</v>
      </c>
      <c r="K494" s="39">
        <f>VLOOKUP('Cover page'!$B$6,Currecny_M!$A$1:$P$10,MATCH(Database!C494,Currecny_M!$A$1:$P$1,0),FALSE)</f>
        <v>1</v>
      </c>
      <c r="L494" s="82">
        <f t="shared" si="23"/>
        <v>674.20079999999996</v>
      </c>
      <c r="M494" s="82">
        <f>((E494/$F$1)*VLOOKUP(N494,Currecny_M!$A$1:$P$10,MATCH(Database!C494,Currecny_M!$A$1:$P$1,0),FALSE))/VLOOKUP('Cover page'!$B$6,Currecny_M!$A$1:$P$10,MATCH(Database!C494,Currecny_M!$A$1:$P$1,0),FALSE)</f>
        <v>674.20079999999996</v>
      </c>
      <c r="N494" s="6" t="str">
        <f>VLOOKUP(B494,Master!$A$2:$C$11,3,FALSE)</f>
        <v>CAD</v>
      </c>
      <c r="O494" s="6" t="str">
        <f>VLOOKUP(B494,Master!$A$2:$C$11,2,FALSE)</f>
        <v>America</v>
      </c>
      <c r="P494" s="6"/>
      <c r="Q494" s="39" t="str">
        <f>VLOOKUP(D494,GL_Master!$A$1:$D$80,2,FALSE)</f>
        <v>BS</v>
      </c>
      <c r="R494" s="39" t="str">
        <f>VLOOKUP(D494,GL_Master!$A$1:$D$80,3,FALSE)</f>
        <v>Gross Block</v>
      </c>
      <c r="S494" s="39" t="str">
        <f>VLOOKUP(D494,GL_Master!$A$1:$D$80,4,FALSE)</f>
        <v>Tangible Fixed assets</v>
      </c>
    </row>
    <row r="495" spans="1:19" x14ac:dyDescent="0.25">
      <c r="A495" s="39" t="s">
        <v>262</v>
      </c>
      <c r="B495" s="39" t="s">
        <v>249</v>
      </c>
      <c r="C495" s="7">
        <v>44105</v>
      </c>
      <c r="D495" s="39" t="s">
        <v>67</v>
      </c>
      <c r="E495" s="39">
        <v>4383</v>
      </c>
      <c r="F495" s="82">
        <f t="shared" si="21"/>
        <v>4.383</v>
      </c>
      <c r="G495" s="39">
        <f>VLOOKUP(N495,Currecny_M!$A$1:$P$10,2,FALSE)</f>
        <v>54</v>
      </c>
      <c r="H495" s="39">
        <f>MATCH(C495,Currecny_M!$A$1:$P$1,0)</f>
        <v>8</v>
      </c>
      <c r="I495" s="39">
        <f>VLOOKUP(N495,Currecny_M!$A$1:$P$10,MATCH(Database!C495,Currecny_M!$A$1:$P$1,0),FALSE)</f>
        <v>57.33</v>
      </c>
      <c r="J495" s="82">
        <f t="shared" si="22"/>
        <v>251.27739</v>
      </c>
      <c r="K495" s="39">
        <f>VLOOKUP('Cover page'!$B$6,Currecny_M!$A$1:$P$10,MATCH(Database!C495,Currecny_M!$A$1:$P$1,0),FALSE)</f>
        <v>1</v>
      </c>
      <c r="L495" s="82">
        <f t="shared" si="23"/>
        <v>251.27739</v>
      </c>
      <c r="M495" s="82">
        <f>((E495/$F$1)*VLOOKUP(N495,Currecny_M!$A$1:$P$10,MATCH(Database!C495,Currecny_M!$A$1:$P$1,0),FALSE))/VLOOKUP('Cover page'!$B$6,Currecny_M!$A$1:$P$10,MATCH(Database!C495,Currecny_M!$A$1:$P$1,0),FALSE)</f>
        <v>251.27739</v>
      </c>
      <c r="N495" s="6" t="str">
        <f>VLOOKUP(B495,Master!$A$2:$C$11,3,FALSE)</f>
        <v>CAD</v>
      </c>
      <c r="O495" s="6" t="str">
        <f>VLOOKUP(B495,Master!$A$2:$C$11,2,FALSE)</f>
        <v>America</v>
      </c>
      <c r="P495" s="6"/>
      <c r="Q495" s="39" t="str">
        <f>VLOOKUP(D495,GL_Master!$A$1:$D$80,2,FALSE)</f>
        <v>BS</v>
      </c>
      <c r="R495" s="39" t="str">
        <f>VLOOKUP(D495,GL_Master!$A$1:$D$80,3,FALSE)</f>
        <v>Gross Block</v>
      </c>
      <c r="S495" s="39" t="str">
        <f>VLOOKUP(D495,GL_Master!$A$1:$D$80,4,FALSE)</f>
        <v>Tangible Fixed assets</v>
      </c>
    </row>
    <row r="496" spans="1:19" x14ac:dyDescent="0.25">
      <c r="A496" s="39" t="s">
        <v>262</v>
      </c>
      <c r="B496" s="39" t="s">
        <v>249</v>
      </c>
      <c r="C496" s="7">
        <v>44105</v>
      </c>
      <c r="D496" s="39" t="s">
        <v>68</v>
      </c>
      <c r="E496" s="39">
        <v>-3864</v>
      </c>
      <c r="F496" s="82">
        <f t="shared" si="21"/>
        <v>-3.8639999999999999</v>
      </c>
      <c r="G496" s="39">
        <f>VLOOKUP(N496,Currecny_M!$A$1:$P$10,2,FALSE)</f>
        <v>54</v>
      </c>
      <c r="H496" s="39">
        <f>MATCH(C496,Currecny_M!$A$1:$P$1,0)</f>
        <v>8</v>
      </c>
      <c r="I496" s="39">
        <f>VLOOKUP(N496,Currecny_M!$A$1:$P$10,MATCH(Database!C496,Currecny_M!$A$1:$P$1,0),FALSE)</f>
        <v>57.33</v>
      </c>
      <c r="J496" s="82">
        <f t="shared" si="22"/>
        <v>-221.52311999999998</v>
      </c>
      <c r="K496" s="39">
        <f>VLOOKUP('Cover page'!$B$6,Currecny_M!$A$1:$P$10,MATCH(Database!C496,Currecny_M!$A$1:$P$1,0),FALSE)</f>
        <v>1</v>
      </c>
      <c r="L496" s="82">
        <f t="shared" si="23"/>
        <v>-221.52311999999998</v>
      </c>
      <c r="M496" s="82">
        <f>((E496/$F$1)*VLOOKUP(N496,Currecny_M!$A$1:$P$10,MATCH(Database!C496,Currecny_M!$A$1:$P$1,0),FALSE))/VLOOKUP('Cover page'!$B$6,Currecny_M!$A$1:$P$10,MATCH(Database!C496,Currecny_M!$A$1:$P$1,0),FALSE)</f>
        <v>-221.52311999999998</v>
      </c>
      <c r="N496" s="6" t="str">
        <f>VLOOKUP(B496,Master!$A$2:$C$11,3,FALSE)</f>
        <v>CAD</v>
      </c>
      <c r="O496" s="6" t="str">
        <f>VLOOKUP(B496,Master!$A$2:$C$11,2,FALSE)</f>
        <v>America</v>
      </c>
      <c r="P496" s="6"/>
      <c r="Q496" s="39" t="str">
        <f>VLOOKUP(D496,GL_Master!$A$1:$D$80,2,FALSE)</f>
        <v>BS</v>
      </c>
      <c r="R496" s="39" t="str">
        <f>VLOOKUP(D496,GL_Master!$A$1:$D$80,3,FALSE)</f>
        <v>Accumulated Depreciation</v>
      </c>
      <c r="S496" s="39" t="str">
        <f>VLOOKUP(D496,GL_Master!$A$1:$D$80,4,FALSE)</f>
        <v>Accumulated Depreciation</v>
      </c>
    </row>
    <row r="497" spans="1:19" x14ac:dyDescent="0.25">
      <c r="A497" s="39" t="s">
        <v>262</v>
      </c>
      <c r="B497" s="39" t="s">
        <v>249</v>
      </c>
      <c r="C497" s="7">
        <v>44105</v>
      </c>
      <c r="D497" s="39" t="s">
        <v>69</v>
      </c>
      <c r="E497" s="39">
        <v>7246</v>
      </c>
      <c r="F497" s="82">
        <f t="shared" si="21"/>
        <v>7.2460000000000004</v>
      </c>
      <c r="G497" s="39">
        <f>VLOOKUP(N497,Currecny_M!$A$1:$P$10,2,FALSE)</f>
        <v>54</v>
      </c>
      <c r="H497" s="39">
        <f>MATCH(C497,Currecny_M!$A$1:$P$1,0)</f>
        <v>8</v>
      </c>
      <c r="I497" s="39">
        <f>VLOOKUP(N497,Currecny_M!$A$1:$P$10,MATCH(Database!C497,Currecny_M!$A$1:$P$1,0),FALSE)</f>
        <v>57.33</v>
      </c>
      <c r="J497" s="82">
        <f t="shared" si="22"/>
        <v>415.41318000000001</v>
      </c>
      <c r="K497" s="39">
        <f>VLOOKUP('Cover page'!$B$6,Currecny_M!$A$1:$P$10,MATCH(Database!C497,Currecny_M!$A$1:$P$1,0),FALSE)</f>
        <v>1</v>
      </c>
      <c r="L497" s="82">
        <f t="shared" si="23"/>
        <v>415.41318000000001</v>
      </c>
      <c r="M497" s="82">
        <f>((E497/$F$1)*VLOOKUP(N497,Currecny_M!$A$1:$P$10,MATCH(Database!C497,Currecny_M!$A$1:$P$1,0),FALSE))/VLOOKUP('Cover page'!$B$6,Currecny_M!$A$1:$P$10,MATCH(Database!C497,Currecny_M!$A$1:$P$1,0),FALSE)</f>
        <v>415.41318000000001</v>
      </c>
      <c r="N497" s="6" t="str">
        <f>VLOOKUP(B497,Master!$A$2:$C$11,3,FALSE)</f>
        <v>CAD</v>
      </c>
      <c r="O497" s="6" t="str">
        <f>VLOOKUP(B497,Master!$A$2:$C$11,2,FALSE)</f>
        <v>America</v>
      </c>
      <c r="P497" s="6"/>
      <c r="Q497" s="39" t="str">
        <f>VLOOKUP(D497,GL_Master!$A$1:$D$80,2,FALSE)</f>
        <v>BS</v>
      </c>
      <c r="R497" s="39" t="str">
        <f>VLOOKUP(D497,GL_Master!$A$1:$D$80,3,FALSE)</f>
        <v>Gross Block</v>
      </c>
      <c r="S497" s="39" t="str">
        <f>VLOOKUP(D497,GL_Master!$A$1:$D$80,4,FALSE)</f>
        <v>Tangible Fixed assets</v>
      </c>
    </row>
    <row r="498" spans="1:19" x14ac:dyDescent="0.25">
      <c r="A498" s="39" t="s">
        <v>262</v>
      </c>
      <c r="B498" s="39" t="s">
        <v>249</v>
      </c>
      <c r="C498" s="7">
        <v>44105</v>
      </c>
      <c r="D498" s="39" t="s">
        <v>70</v>
      </c>
      <c r="E498" s="39">
        <v>-270</v>
      </c>
      <c r="F498" s="82">
        <f t="shared" si="21"/>
        <v>-0.27</v>
      </c>
      <c r="G498" s="39">
        <f>VLOOKUP(N498,Currecny_M!$A$1:$P$10,2,FALSE)</f>
        <v>54</v>
      </c>
      <c r="H498" s="39">
        <f>MATCH(C498,Currecny_M!$A$1:$P$1,0)</f>
        <v>8</v>
      </c>
      <c r="I498" s="39">
        <f>VLOOKUP(N498,Currecny_M!$A$1:$P$10,MATCH(Database!C498,Currecny_M!$A$1:$P$1,0),FALSE)</f>
        <v>57.33</v>
      </c>
      <c r="J498" s="82">
        <f t="shared" si="22"/>
        <v>-15.479100000000001</v>
      </c>
      <c r="K498" s="39">
        <f>VLOOKUP('Cover page'!$B$6,Currecny_M!$A$1:$P$10,MATCH(Database!C498,Currecny_M!$A$1:$P$1,0),FALSE)</f>
        <v>1</v>
      </c>
      <c r="L498" s="82">
        <f t="shared" si="23"/>
        <v>-15.479100000000001</v>
      </c>
      <c r="M498" s="82">
        <f>((E498/$F$1)*VLOOKUP(N498,Currecny_M!$A$1:$P$10,MATCH(Database!C498,Currecny_M!$A$1:$P$1,0),FALSE))/VLOOKUP('Cover page'!$B$6,Currecny_M!$A$1:$P$10,MATCH(Database!C498,Currecny_M!$A$1:$P$1,0),FALSE)</f>
        <v>-15.479100000000001</v>
      </c>
      <c r="N498" s="6" t="str">
        <f>VLOOKUP(B498,Master!$A$2:$C$11,3,FALSE)</f>
        <v>CAD</v>
      </c>
      <c r="O498" s="6" t="str">
        <f>VLOOKUP(B498,Master!$A$2:$C$11,2,FALSE)</f>
        <v>America</v>
      </c>
      <c r="P498" s="6"/>
      <c r="Q498" s="39" t="str">
        <f>VLOOKUP(D498,GL_Master!$A$1:$D$80,2,FALSE)</f>
        <v>BS</v>
      </c>
      <c r="R498" s="39" t="str">
        <f>VLOOKUP(D498,GL_Master!$A$1:$D$80,3,FALSE)</f>
        <v>Accumulated Depreciation</v>
      </c>
      <c r="S498" s="39" t="str">
        <f>VLOOKUP(D498,GL_Master!$A$1:$D$80,4,FALSE)</f>
        <v>Accumulated Depreciation</v>
      </c>
    </row>
    <row r="499" spans="1:19" x14ac:dyDescent="0.25">
      <c r="A499" s="39" t="s">
        <v>262</v>
      </c>
      <c r="B499" s="39" t="s">
        <v>249</v>
      </c>
      <c r="C499" s="7">
        <v>44105</v>
      </c>
      <c r="D499" s="39" t="s">
        <v>71</v>
      </c>
      <c r="E499" s="39">
        <v>13648</v>
      </c>
      <c r="F499" s="82">
        <f t="shared" si="21"/>
        <v>13.648</v>
      </c>
      <c r="G499" s="39">
        <f>VLOOKUP(N499,Currecny_M!$A$1:$P$10,2,FALSE)</f>
        <v>54</v>
      </c>
      <c r="H499" s="39">
        <f>MATCH(C499,Currecny_M!$A$1:$P$1,0)</f>
        <v>8</v>
      </c>
      <c r="I499" s="39">
        <f>VLOOKUP(N499,Currecny_M!$A$1:$P$10,MATCH(Database!C499,Currecny_M!$A$1:$P$1,0),FALSE)</f>
        <v>57.33</v>
      </c>
      <c r="J499" s="82">
        <f t="shared" si="22"/>
        <v>782.43984</v>
      </c>
      <c r="K499" s="39">
        <f>VLOOKUP('Cover page'!$B$6,Currecny_M!$A$1:$P$10,MATCH(Database!C499,Currecny_M!$A$1:$P$1,0),FALSE)</f>
        <v>1</v>
      </c>
      <c r="L499" s="82">
        <f t="shared" si="23"/>
        <v>782.43984</v>
      </c>
      <c r="M499" s="82">
        <f>((E499/$F$1)*VLOOKUP(N499,Currecny_M!$A$1:$P$10,MATCH(Database!C499,Currecny_M!$A$1:$P$1,0),FALSE))/VLOOKUP('Cover page'!$B$6,Currecny_M!$A$1:$P$10,MATCH(Database!C499,Currecny_M!$A$1:$P$1,0),FALSE)</f>
        <v>782.43984</v>
      </c>
      <c r="N499" s="6" t="str">
        <f>VLOOKUP(B499,Master!$A$2:$C$11,3,FALSE)</f>
        <v>CAD</v>
      </c>
      <c r="O499" s="6" t="str">
        <f>VLOOKUP(B499,Master!$A$2:$C$11,2,FALSE)</f>
        <v>America</v>
      </c>
      <c r="P499" s="6"/>
      <c r="Q499" s="39" t="str">
        <f>VLOOKUP(D499,GL_Master!$A$1:$D$80,2,FALSE)</f>
        <v>BS</v>
      </c>
      <c r="R499" s="39" t="str">
        <f>VLOOKUP(D499,GL_Master!$A$1:$D$80,3,FALSE)</f>
        <v>Gross Block</v>
      </c>
      <c r="S499" s="39" t="str">
        <f>VLOOKUP(D499,GL_Master!$A$1:$D$80,4,FALSE)</f>
        <v>Tangible Fixed assets</v>
      </c>
    </row>
    <row r="500" spans="1:19" x14ac:dyDescent="0.25">
      <c r="A500" s="39" t="s">
        <v>262</v>
      </c>
      <c r="B500" s="39" t="s">
        <v>249</v>
      </c>
      <c r="C500" s="7">
        <v>44105</v>
      </c>
      <c r="D500" s="39" t="s">
        <v>72</v>
      </c>
      <c r="E500" s="39">
        <v>108</v>
      </c>
      <c r="F500" s="82">
        <f t="shared" si="21"/>
        <v>0.108</v>
      </c>
      <c r="G500" s="39">
        <f>VLOOKUP(N500,Currecny_M!$A$1:$P$10,2,FALSE)</f>
        <v>54</v>
      </c>
      <c r="H500" s="39">
        <f>MATCH(C500,Currecny_M!$A$1:$P$1,0)</f>
        <v>8</v>
      </c>
      <c r="I500" s="39">
        <f>VLOOKUP(N500,Currecny_M!$A$1:$P$10,MATCH(Database!C500,Currecny_M!$A$1:$P$1,0),FALSE)</f>
        <v>57.33</v>
      </c>
      <c r="J500" s="82">
        <f t="shared" si="22"/>
        <v>6.1916399999999996</v>
      </c>
      <c r="K500" s="39">
        <f>VLOOKUP('Cover page'!$B$6,Currecny_M!$A$1:$P$10,MATCH(Database!C500,Currecny_M!$A$1:$P$1,0),FALSE)</f>
        <v>1</v>
      </c>
      <c r="L500" s="82">
        <f t="shared" si="23"/>
        <v>6.1916399999999996</v>
      </c>
      <c r="M500" s="82">
        <f>((E500/$F$1)*VLOOKUP(N500,Currecny_M!$A$1:$P$10,MATCH(Database!C500,Currecny_M!$A$1:$P$1,0),FALSE))/VLOOKUP('Cover page'!$B$6,Currecny_M!$A$1:$P$10,MATCH(Database!C500,Currecny_M!$A$1:$P$1,0),FALSE)</f>
        <v>6.1916399999999996</v>
      </c>
      <c r="N500" s="6" t="str">
        <f>VLOOKUP(B500,Master!$A$2:$C$11,3,FALSE)</f>
        <v>CAD</v>
      </c>
      <c r="O500" s="6" t="str">
        <f>VLOOKUP(B500,Master!$A$2:$C$11,2,FALSE)</f>
        <v>America</v>
      </c>
      <c r="P500" s="6"/>
      <c r="Q500" s="39" t="str">
        <f>VLOOKUP(D500,GL_Master!$A$1:$D$80,2,FALSE)</f>
        <v>BS</v>
      </c>
      <c r="R500" s="39" t="str">
        <f>VLOOKUP(D500,GL_Master!$A$1:$D$80,3,FALSE)</f>
        <v>Gross Block</v>
      </c>
      <c r="S500" s="39" t="str">
        <f>VLOOKUP(D500,GL_Master!$A$1:$D$80,4,FALSE)</f>
        <v>Tangible Fixed assets</v>
      </c>
    </row>
    <row r="501" spans="1:19" x14ac:dyDescent="0.25">
      <c r="A501" s="39" t="s">
        <v>262</v>
      </c>
      <c r="B501" s="39" t="s">
        <v>249</v>
      </c>
      <c r="C501" s="7">
        <v>44105</v>
      </c>
      <c r="D501" s="39" t="s">
        <v>73</v>
      </c>
      <c r="E501" s="39">
        <v>53</v>
      </c>
      <c r="F501" s="82">
        <f t="shared" si="21"/>
        <v>5.2999999999999999E-2</v>
      </c>
      <c r="G501" s="39">
        <f>VLOOKUP(N501,Currecny_M!$A$1:$P$10,2,FALSE)</f>
        <v>54</v>
      </c>
      <c r="H501" s="39">
        <f>MATCH(C501,Currecny_M!$A$1:$P$1,0)</f>
        <v>8</v>
      </c>
      <c r="I501" s="39">
        <f>VLOOKUP(N501,Currecny_M!$A$1:$P$10,MATCH(Database!C501,Currecny_M!$A$1:$P$1,0),FALSE)</f>
        <v>57.33</v>
      </c>
      <c r="J501" s="82">
        <f t="shared" si="22"/>
        <v>3.0384899999999999</v>
      </c>
      <c r="K501" s="39">
        <f>VLOOKUP('Cover page'!$B$6,Currecny_M!$A$1:$P$10,MATCH(Database!C501,Currecny_M!$A$1:$P$1,0),FALSE)</f>
        <v>1</v>
      </c>
      <c r="L501" s="82">
        <f t="shared" si="23"/>
        <v>3.0384899999999999</v>
      </c>
      <c r="M501" s="82">
        <f>((E501/$F$1)*VLOOKUP(N501,Currecny_M!$A$1:$P$10,MATCH(Database!C501,Currecny_M!$A$1:$P$1,0),FALSE))/VLOOKUP('Cover page'!$B$6,Currecny_M!$A$1:$P$10,MATCH(Database!C501,Currecny_M!$A$1:$P$1,0),FALSE)</f>
        <v>3.0384899999999999</v>
      </c>
      <c r="N501" s="6" t="str">
        <f>VLOOKUP(B501,Master!$A$2:$C$11,3,FALSE)</f>
        <v>CAD</v>
      </c>
      <c r="O501" s="6" t="str">
        <f>VLOOKUP(B501,Master!$A$2:$C$11,2,FALSE)</f>
        <v>America</v>
      </c>
      <c r="P501" s="6"/>
      <c r="Q501" s="39" t="str">
        <f>VLOOKUP(D501,GL_Master!$A$1:$D$80,2,FALSE)</f>
        <v>BS</v>
      </c>
      <c r="R501" s="39" t="str">
        <f>VLOOKUP(D501,GL_Master!$A$1:$D$80,3,FALSE)</f>
        <v>Gross Block</v>
      </c>
      <c r="S501" s="39" t="str">
        <f>VLOOKUP(D501,GL_Master!$A$1:$D$80,4,FALSE)</f>
        <v>Tangible Fixed assets</v>
      </c>
    </row>
    <row r="502" spans="1:19" x14ac:dyDescent="0.25">
      <c r="A502" s="39" t="s">
        <v>262</v>
      </c>
      <c r="B502" s="39" t="s">
        <v>249</v>
      </c>
      <c r="C502" s="7">
        <v>44105</v>
      </c>
      <c r="D502" s="39" t="s">
        <v>74</v>
      </c>
      <c r="E502" s="39">
        <v>-12359</v>
      </c>
      <c r="F502" s="82">
        <f t="shared" si="21"/>
        <v>-12.359</v>
      </c>
      <c r="G502" s="39">
        <f>VLOOKUP(N502,Currecny_M!$A$1:$P$10,2,FALSE)</f>
        <v>54</v>
      </c>
      <c r="H502" s="39">
        <f>MATCH(C502,Currecny_M!$A$1:$P$1,0)</f>
        <v>8</v>
      </c>
      <c r="I502" s="39">
        <f>VLOOKUP(N502,Currecny_M!$A$1:$P$10,MATCH(Database!C502,Currecny_M!$A$1:$P$1,0),FALSE)</f>
        <v>57.33</v>
      </c>
      <c r="J502" s="82">
        <f t="shared" si="22"/>
        <v>-708.54147</v>
      </c>
      <c r="K502" s="39">
        <f>VLOOKUP('Cover page'!$B$6,Currecny_M!$A$1:$P$10,MATCH(Database!C502,Currecny_M!$A$1:$P$1,0),FALSE)</f>
        <v>1</v>
      </c>
      <c r="L502" s="82">
        <f t="shared" si="23"/>
        <v>-708.54147</v>
      </c>
      <c r="M502" s="82">
        <f>((E502/$F$1)*VLOOKUP(N502,Currecny_M!$A$1:$P$10,MATCH(Database!C502,Currecny_M!$A$1:$P$1,0),FALSE))/VLOOKUP('Cover page'!$B$6,Currecny_M!$A$1:$P$10,MATCH(Database!C502,Currecny_M!$A$1:$P$1,0),FALSE)</f>
        <v>-708.54147</v>
      </c>
      <c r="N502" s="6" t="str">
        <f>VLOOKUP(B502,Master!$A$2:$C$11,3,FALSE)</f>
        <v>CAD</v>
      </c>
      <c r="O502" s="6" t="str">
        <f>VLOOKUP(B502,Master!$A$2:$C$11,2,FALSE)</f>
        <v>America</v>
      </c>
      <c r="P502" s="6"/>
      <c r="Q502" s="39" t="str">
        <f>VLOOKUP(D502,GL_Master!$A$1:$D$80,2,FALSE)</f>
        <v>BS</v>
      </c>
      <c r="R502" s="39" t="str">
        <f>VLOOKUP(D502,GL_Master!$A$1:$D$80,3,FALSE)</f>
        <v>Accumulated Depreciation</v>
      </c>
      <c r="S502" s="39" t="str">
        <f>VLOOKUP(D502,GL_Master!$A$1:$D$80,4,FALSE)</f>
        <v>Accumulated Depreciation</v>
      </c>
    </row>
    <row r="503" spans="1:19" x14ac:dyDescent="0.25">
      <c r="A503" s="39" t="s">
        <v>262</v>
      </c>
      <c r="B503" s="39" t="s">
        <v>249</v>
      </c>
      <c r="C503" s="7">
        <v>44105</v>
      </c>
      <c r="D503" s="39" t="s">
        <v>21</v>
      </c>
      <c r="E503" s="39">
        <v>1058</v>
      </c>
      <c r="F503" s="82">
        <f t="shared" si="21"/>
        <v>1.0580000000000001</v>
      </c>
      <c r="G503" s="39">
        <f>VLOOKUP(N503,Currecny_M!$A$1:$P$10,2,FALSE)</f>
        <v>54</v>
      </c>
      <c r="H503" s="39">
        <f>MATCH(C503,Currecny_M!$A$1:$P$1,0)</f>
        <v>8</v>
      </c>
      <c r="I503" s="39">
        <f>VLOOKUP(N503,Currecny_M!$A$1:$P$10,MATCH(Database!C503,Currecny_M!$A$1:$P$1,0),FALSE)</f>
        <v>57.33</v>
      </c>
      <c r="J503" s="82">
        <f t="shared" si="22"/>
        <v>60.655140000000003</v>
      </c>
      <c r="K503" s="39">
        <f>VLOOKUP('Cover page'!$B$6,Currecny_M!$A$1:$P$10,MATCH(Database!C503,Currecny_M!$A$1:$P$1,0),FALSE)</f>
        <v>1</v>
      </c>
      <c r="L503" s="82">
        <f t="shared" si="23"/>
        <v>60.655140000000003</v>
      </c>
      <c r="M503" s="82">
        <f>((E503/$F$1)*VLOOKUP(N503,Currecny_M!$A$1:$P$10,MATCH(Database!C503,Currecny_M!$A$1:$P$1,0),FALSE))/VLOOKUP('Cover page'!$B$6,Currecny_M!$A$1:$P$10,MATCH(Database!C503,Currecny_M!$A$1:$P$1,0),FALSE)</f>
        <v>60.655140000000003</v>
      </c>
      <c r="N503" s="6" t="str">
        <f>VLOOKUP(B503,Master!$A$2:$C$11,3,FALSE)</f>
        <v>CAD</v>
      </c>
      <c r="O503" s="6" t="str">
        <f>VLOOKUP(B503,Master!$A$2:$C$11,2,FALSE)</f>
        <v>America</v>
      </c>
      <c r="P503" s="6"/>
      <c r="Q503" s="39" t="str">
        <f>VLOOKUP(D503,GL_Master!$A$1:$D$80,2,FALSE)</f>
        <v>BS</v>
      </c>
      <c r="R503" s="39" t="str">
        <f>VLOOKUP(D503,GL_Master!$A$1:$D$80,3,FALSE)</f>
        <v>Gross Block</v>
      </c>
      <c r="S503" s="39" t="str">
        <f>VLOOKUP(D503,GL_Master!$A$1:$D$80,4,FALSE)</f>
        <v>Tangible Fixed assets</v>
      </c>
    </row>
    <row r="504" spans="1:19" x14ac:dyDescent="0.25">
      <c r="A504" s="39" t="s">
        <v>262</v>
      </c>
      <c r="B504" s="39" t="s">
        <v>249</v>
      </c>
      <c r="C504" s="7">
        <v>44105</v>
      </c>
      <c r="D504" s="39" t="s">
        <v>27</v>
      </c>
      <c r="E504" s="39">
        <v>2543</v>
      </c>
      <c r="F504" s="82">
        <f t="shared" si="21"/>
        <v>2.5430000000000001</v>
      </c>
      <c r="G504" s="39">
        <f>VLOOKUP(N504,Currecny_M!$A$1:$P$10,2,FALSE)</f>
        <v>54</v>
      </c>
      <c r="H504" s="39">
        <f>MATCH(C504,Currecny_M!$A$1:$P$1,0)</f>
        <v>8</v>
      </c>
      <c r="I504" s="39">
        <f>VLOOKUP(N504,Currecny_M!$A$1:$P$10,MATCH(Database!C504,Currecny_M!$A$1:$P$1,0),FALSE)</f>
        <v>57.33</v>
      </c>
      <c r="J504" s="82">
        <f t="shared" si="22"/>
        <v>145.79019</v>
      </c>
      <c r="K504" s="39">
        <f>VLOOKUP('Cover page'!$B$6,Currecny_M!$A$1:$P$10,MATCH(Database!C504,Currecny_M!$A$1:$P$1,0),FALSE)</f>
        <v>1</v>
      </c>
      <c r="L504" s="82">
        <f t="shared" si="23"/>
        <v>145.79019</v>
      </c>
      <c r="M504" s="82">
        <f>((E504/$F$1)*VLOOKUP(N504,Currecny_M!$A$1:$P$10,MATCH(Database!C504,Currecny_M!$A$1:$P$1,0),FALSE))/VLOOKUP('Cover page'!$B$6,Currecny_M!$A$1:$P$10,MATCH(Database!C504,Currecny_M!$A$1:$P$1,0),FALSE)</f>
        <v>145.79019</v>
      </c>
      <c r="N504" s="6" t="str">
        <f>VLOOKUP(B504,Master!$A$2:$C$11,3,FALSE)</f>
        <v>CAD</v>
      </c>
      <c r="O504" s="6" t="str">
        <f>VLOOKUP(B504,Master!$A$2:$C$11,2,FALSE)</f>
        <v>America</v>
      </c>
      <c r="P504" s="6"/>
      <c r="Q504" s="39" t="str">
        <f>VLOOKUP(D504,GL_Master!$A$1:$D$80,2,FALSE)</f>
        <v>BS</v>
      </c>
      <c r="R504" s="39" t="str">
        <f>VLOOKUP(D504,GL_Master!$A$1:$D$80,3,FALSE)</f>
        <v>Gross Block</v>
      </c>
      <c r="S504" s="39" t="str">
        <f>VLOOKUP(D504,GL_Master!$A$1:$D$80,4,FALSE)</f>
        <v>Tangible Fixed assets</v>
      </c>
    </row>
    <row r="505" spans="1:19" x14ac:dyDescent="0.25">
      <c r="A505" s="39" t="s">
        <v>262</v>
      </c>
      <c r="B505" s="39" t="s">
        <v>249</v>
      </c>
      <c r="C505" s="7">
        <v>44105</v>
      </c>
      <c r="D505" s="39" t="s">
        <v>75</v>
      </c>
      <c r="E505" s="39">
        <v>-54</v>
      </c>
      <c r="F505" s="82">
        <f t="shared" si="21"/>
        <v>-5.3999999999999999E-2</v>
      </c>
      <c r="G505" s="39">
        <f>VLOOKUP(N505,Currecny_M!$A$1:$P$10,2,FALSE)</f>
        <v>54</v>
      </c>
      <c r="H505" s="39">
        <f>MATCH(C505,Currecny_M!$A$1:$P$1,0)</f>
        <v>8</v>
      </c>
      <c r="I505" s="39">
        <f>VLOOKUP(N505,Currecny_M!$A$1:$P$10,MATCH(Database!C505,Currecny_M!$A$1:$P$1,0),FALSE)</f>
        <v>57.33</v>
      </c>
      <c r="J505" s="82">
        <f t="shared" si="22"/>
        <v>-3.0958199999999998</v>
      </c>
      <c r="K505" s="39">
        <f>VLOOKUP('Cover page'!$B$6,Currecny_M!$A$1:$P$10,MATCH(Database!C505,Currecny_M!$A$1:$P$1,0),FALSE)</f>
        <v>1</v>
      </c>
      <c r="L505" s="82">
        <f t="shared" si="23"/>
        <v>-3.0958199999999998</v>
      </c>
      <c r="M505" s="82">
        <f>((E505/$F$1)*VLOOKUP(N505,Currecny_M!$A$1:$P$10,MATCH(Database!C505,Currecny_M!$A$1:$P$1,0),FALSE))/VLOOKUP('Cover page'!$B$6,Currecny_M!$A$1:$P$10,MATCH(Database!C505,Currecny_M!$A$1:$P$1,0),FALSE)</f>
        <v>-3.0958199999999998</v>
      </c>
      <c r="N505" s="6" t="str">
        <f>VLOOKUP(B505,Master!$A$2:$C$11,3,FALSE)</f>
        <v>CAD</v>
      </c>
      <c r="O505" s="6" t="str">
        <f>VLOOKUP(B505,Master!$A$2:$C$11,2,FALSE)</f>
        <v>America</v>
      </c>
      <c r="P505" s="6"/>
      <c r="Q505" s="39" t="str">
        <f>VLOOKUP(D505,GL_Master!$A$1:$D$80,2,FALSE)</f>
        <v>BS</v>
      </c>
      <c r="R505" s="39" t="str">
        <f>VLOOKUP(D505,GL_Master!$A$1:$D$80,3,FALSE)</f>
        <v>Gross Block</v>
      </c>
      <c r="S505" s="39" t="str">
        <f>VLOOKUP(D505,GL_Master!$A$1:$D$80,4,FALSE)</f>
        <v>Tangible Fixed assets</v>
      </c>
    </row>
    <row r="506" spans="1:19" x14ac:dyDescent="0.25">
      <c r="A506" s="39" t="s">
        <v>262</v>
      </c>
      <c r="B506" s="39" t="s">
        <v>249</v>
      </c>
      <c r="C506" s="7">
        <v>44105</v>
      </c>
      <c r="D506" s="39" t="s">
        <v>76</v>
      </c>
      <c r="E506" s="39">
        <v>1413</v>
      </c>
      <c r="F506" s="82">
        <f t="shared" si="21"/>
        <v>1.413</v>
      </c>
      <c r="G506" s="39">
        <f>VLOOKUP(N506,Currecny_M!$A$1:$P$10,2,FALSE)</f>
        <v>54</v>
      </c>
      <c r="H506" s="39">
        <f>MATCH(C506,Currecny_M!$A$1:$P$1,0)</f>
        <v>8</v>
      </c>
      <c r="I506" s="39">
        <f>VLOOKUP(N506,Currecny_M!$A$1:$P$10,MATCH(Database!C506,Currecny_M!$A$1:$P$1,0),FALSE)</f>
        <v>57.33</v>
      </c>
      <c r="J506" s="82">
        <f t="shared" si="22"/>
        <v>81.007289999999998</v>
      </c>
      <c r="K506" s="39">
        <f>VLOOKUP('Cover page'!$B$6,Currecny_M!$A$1:$P$10,MATCH(Database!C506,Currecny_M!$A$1:$P$1,0),FALSE)</f>
        <v>1</v>
      </c>
      <c r="L506" s="82">
        <f t="shared" si="23"/>
        <v>81.007289999999998</v>
      </c>
      <c r="M506" s="82">
        <f>((E506/$F$1)*VLOOKUP(N506,Currecny_M!$A$1:$P$10,MATCH(Database!C506,Currecny_M!$A$1:$P$1,0),FALSE))/VLOOKUP('Cover page'!$B$6,Currecny_M!$A$1:$P$10,MATCH(Database!C506,Currecny_M!$A$1:$P$1,0),FALSE)</f>
        <v>81.007289999999998</v>
      </c>
      <c r="N506" s="6" t="str">
        <f>VLOOKUP(B506,Master!$A$2:$C$11,3,FALSE)</f>
        <v>CAD</v>
      </c>
      <c r="O506" s="6" t="str">
        <f>VLOOKUP(B506,Master!$A$2:$C$11,2,FALSE)</f>
        <v>America</v>
      </c>
      <c r="P506" s="6"/>
      <c r="Q506" s="39" t="str">
        <f>VLOOKUP(D506,GL_Master!$A$1:$D$80,2,FALSE)</f>
        <v>BS</v>
      </c>
      <c r="R506" s="39" t="str">
        <f>VLOOKUP(D506,GL_Master!$A$1:$D$80,3,FALSE)</f>
        <v>Inventories</v>
      </c>
      <c r="S506" s="39" t="str">
        <f>VLOOKUP(D506,GL_Master!$A$1:$D$80,4,FALSE)</f>
        <v>Inventory</v>
      </c>
    </row>
    <row r="507" spans="1:19" x14ac:dyDescent="0.25">
      <c r="A507" s="39" t="s">
        <v>262</v>
      </c>
      <c r="B507" s="39" t="s">
        <v>249</v>
      </c>
      <c r="C507" s="7">
        <v>44105</v>
      </c>
      <c r="D507" s="39" t="s">
        <v>77</v>
      </c>
      <c r="E507" s="39">
        <v>3365</v>
      </c>
      <c r="F507" s="82">
        <f t="shared" si="21"/>
        <v>3.3650000000000002</v>
      </c>
      <c r="G507" s="39">
        <f>VLOOKUP(N507,Currecny_M!$A$1:$P$10,2,FALSE)</f>
        <v>54</v>
      </c>
      <c r="H507" s="39">
        <f>MATCH(C507,Currecny_M!$A$1:$P$1,0)</f>
        <v>8</v>
      </c>
      <c r="I507" s="39">
        <f>VLOOKUP(N507,Currecny_M!$A$1:$P$10,MATCH(Database!C507,Currecny_M!$A$1:$P$1,0),FALSE)</f>
        <v>57.33</v>
      </c>
      <c r="J507" s="82">
        <f t="shared" si="22"/>
        <v>192.91544999999999</v>
      </c>
      <c r="K507" s="39">
        <f>VLOOKUP('Cover page'!$B$6,Currecny_M!$A$1:$P$10,MATCH(Database!C507,Currecny_M!$A$1:$P$1,0),FALSE)</f>
        <v>1</v>
      </c>
      <c r="L507" s="82">
        <f t="shared" si="23"/>
        <v>192.91544999999999</v>
      </c>
      <c r="M507" s="82">
        <f>((E507/$F$1)*VLOOKUP(N507,Currecny_M!$A$1:$P$10,MATCH(Database!C507,Currecny_M!$A$1:$P$1,0),FALSE))/VLOOKUP('Cover page'!$B$6,Currecny_M!$A$1:$P$10,MATCH(Database!C507,Currecny_M!$A$1:$P$1,0),FALSE)</f>
        <v>192.91544999999999</v>
      </c>
      <c r="N507" s="6" t="str">
        <f>VLOOKUP(B507,Master!$A$2:$C$11,3,FALSE)</f>
        <v>CAD</v>
      </c>
      <c r="O507" s="6" t="str">
        <f>VLOOKUP(B507,Master!$A$2:$C$11,2,FALSE)</f>
        <v>America</v>
      </c>
      <c r="P507" s="6"/>
      <c r="Q507" s="39" t="str">
        <f>VLOOKUP(D507,GL_Master!$A$1:$D$80,2,FALSE)</f>
        <v>BS</v>
      </c>
      <c r="R507" s="39" t="str">
        <f>VLOOKUP(D507,GL_Master!$A$1:$D$80,3,FALSE)</f>
        <v>Inventories</v>
      </c>
      <c r="S507" s="39" t="str">
        <f>VLOOKUP(D507,GL_Master!$A$1:$D$80,4,FALSE)</f>
        <v>Inventory</v>
      </c>
    </row>
    <row r="508" spans="1:19" x14ac:dyDescent="0.25">
      <c r="A508" s="39" t="s">
        <v>262</v>
      </c>
      <c r="B508" s="39" t="s">
        <v>249</v>
      </c>
      <c r="C508" s="7">
        <v>44105</v>
      </c>
      <c r="D508" s="39" t="s">
        <v>2</v>
      </c>
      <c r="E508" s="39">
        <v>336846</v>
      </c>
      <c r="F508" s="82">
        <f t="shared" si="21"/>
        <v>336.846</v>
      </c>
      <c r="G508" s="39">
        <f>VLOOKUP(N508,Currecny_M!$A$1:$P$10,2,FALSE)</f>
        <v>54</v>
      </c>
      <c r="H508" s="39">
        <f>MATCH(C508,Currecny_M!$A$1:$P$1,0)</f>
        <v>8</v>
      </c>
      <c r="I508" s="39">
        <f>VLOOKUP(N508,Currecny_M!$A$1:$P$10,MATCH(Database!C508,Currecny_M!$A$1:$P$1,0),FALSE)</f>
        <v>57.33</v>
      </c>
      <c r="J508" s="82">
        <f t="shared" si="22"/>
        <v>19311.38118</v>
      </c>
      <c r="K508" s="39">
        <f>VLOOKUP('Cover page'!$B$6,Currecny_M!$A$1:$P$10,MATCH(Database!C508,Currecny_M!$A$1:$P$1,0),FALSE)</f>
        <v>1</v>
      </c>
      <c r="L508" s="82">
        <f t="shared" si="23"/>
        <v>19311.38118</v>
      </c>
      <c r="M508" s="82">
        <f>((E508/$F$1)*VLOOKUP(N508,Currecny_M!$A$1:$P$10,MATCH(Database!C508,Currecny_M!$A$1:$P$1,0),FALSE))/VLOOKUP('Cover page'!$B$6,Currecny_M!$A$1:$P$10,MATCH(Database!C508,Currecny_M!$A$1:$P$1,0),FALSE)</f>
        <v>19311.38118</v>
      </c>
      <c r="N508" s="6" t="str">
        <f>VLOOKUP(B508,Master!$A$2:$C$11,3,FALSE)</f>
        <v>CAD</v>
      </c>
      <c r="O508" s="6" t="str">
        <f>VLOOKUP(B508,Master!$A$2:$C$11,2,FALSE)</f>
        <v>America</v>
      </c>
      <c r="P508" s="6"/>
      <c r="Q508" s="39" t="str">
        <f>VLOOKUP(D508,GL_Master!$A$1:$D$80,2,FALSE)</f>
        <v>BS</v>
      </c>
      <c r="R508" s="39" t="str">
        <f>VLOOKUP(D508,GL_Master!$A$1:$D$80,3,FALSE)</f>
        <v>Trade receivables</v>
      </c>
      <c r="S508" s="39" t="str">
        <f>VLOOKUP(D508,GL_Master!$A$1:$D$80,4,FALSE)</f>
        <v>Unsecured, considered good</v>
      </c>
    </row>
    <row r="509" spans="1:19" x14ac:dyDescent="0.25">
      <c r="A509" s="39" t="s">
        <v>262</v>
      </c>
      <c r="B509" s="39" t="s">
        <v>249</v>
      </c>
      <c r="C509" s="7">
        <v>44105</v>
      </c>
      <c r="D509" s="39" t="s">
        <v>78</v>
      </c>
      <c r="E509" s="39">
        <v>54</v>
      </c>
      <c r="F509" s="82">
        <f t="shared" si="21"/>
        <v>5.3999999999999999E-2</v>
      </c>
      <c r="G509" s="39">
        <f>VLOOKUP(N509,Currecny_M!$A$1:$P$10,2,FALSE)</f>
        <v>54</v>
      </c>
      <c r="H509" s="39">
        <f>MATCH(C509,Currecny_M!$A$1:$P$1,0)</f>
        <v>8</v>
      </c>
      <c r="I509" s="39">
        <f>VLOOKUP(N509,Currecny_M!$A$1:$P$10,MATCH(Database!C509,Currecny_M!$A$1:$P$1,0),FALSE)</f>
        <v>57.33</v>
      </c>
      <c r="J509" s="82">
        <f t="shared" si="22"/>
        <v>3.0958199999999998</v>
      </c>
      <c r="K509" s="39">
        <f>VLOOKUP('Cover page'!$B$6,Currecny_M!$A$1:$P$10,MATCH(Database!C509,Currecny_M!$A$1:$P$1,0),FALSE)</f>
        <v>1</v>
      </c>
      <c r="L509" s="82">
        <f t="shared" si="23"/>
        <v>3.0958199999999998</v>
      </c>
      <c r="M509" s="82">
        <f>((E509/$F$1)*VLOOKUP(N509,Currecny_M!$A$1:$P$10,MATCH(Database!C509,Currecny_M!$A$1:$P$1,0),FALSE))/VLOOKUP('Cover page'!$B$6,Currecny_M!$A$1:$P$10,MATCH(Database!C509,Currecny_M!$A$1:$P$1,0),FALSE)</f>
        <v>3.0958199999999998</v>
      </c>
      <c r="N509" s="6" t="str">
        <f>VLOOKUP(B509,Master!$A$2:$C$11,3,FALSE)</f>
        <v>CAD</v>
      </c>
      <c r="O509" s="6" t="str">
        <f>VLOOKUP(B509,Master!$A$2:$C$11,2,FALSE)</f>
        <v>America</v>
      </c>
      <c r="P509" s="6"/>
      <c r="Q509" s="39" t="str">
        <f>VLOOKUP(D509,GL_Master!$A$1:$D$80,2,FALSE)</f>
        <v>BS</v>
      </c>
      <c r="R509" s="39" t="str">
        <f>VLOOKUP(D509,GL_Master!$A$1:$D$80,3,FALSE)</f>
        <v>Cash &amp; Bank Balances</v>
      </c>
      <c r="S509" s="39" t="str">
        <f>VLOOKUP(D509,GL_Master!$A$1:$D$80,4,FALSE)</f>
        <v>Cash In hand</v>
      </c>
    </row>
    <row r="510" spans="1:19" x14ac:dyDescent="0.25">
      <c r="A510" s="39" t="s">
        <v>262</v>
      </c>
      <c r="B510" s="39" t="s">
        <v>249</v>
      </c>
      <c r="C510" s="7">
        <v>44105</v>
      </c>
      <c r="D510" s="39" t="s">
        <v>79</v>
      </c>
      <c r="E510" s="39">
        <v>-14259</v>
      </c>
      <c r="F510" s="82">
        <f t="shared" si="21"/>
        <v>-14.259</v>
      </c>
      <c r="G510" s="39">
        <f>VLOOKUP(N510,Currecny_M!$A$1:$P$10,2,FALSE)</f>
        <v>54</v>
      </c>
      <c r="H510" s="39">
        <f>MATCH(C510,Currecny_M!$A$1:$P$1,0)</f>
        <v>8</v>
      </c>
      <c r="I510" s="39">
        <f>VLOOKUP(N510,Currecny_M!$A$1:$P$10,MATCH(Database!C510,Currecny_M!$A$1:$P$1,0),FALSE)</f>
        <v>57.33</v>
      </c>
      <c r="J510" s="82">
        <f t="shared" si="22"/>
        <v>-817.46847000000002</v>
      </c>
      <c r="K510" s="39">
        <f>VLOOKUP('Cover page'!$B$6,Currecny_M!$A$1:$P$10,MATCH(Database!C510,Currecny_M!$A$1:$P$1,0),FALSE)</f>
        <v>1</v>
      </c>
      <c r="L510" s="82">
        <f t="shared" si="23"/>
        <v>-817.46847000000002</v>
      </c>
      <c r="M510" s="82">
        <f>((E510/$F$1)*VLOOKUP(N510,Currecny_M!$A$1:$P$10,MATCH(Database!C510,Currecny_M!$A$1:$P$1,0),FALSE))/VLOOKUP('Cover page'!$B$6,Currecny_M!$A$1:$P$10,MATCH(Database!C510,Currecny_M!$A$1:$P$1,0),FALSE)</f>
        <v>-817.46847000000002</v>
      </c>
      <c r="N510" s="6" t="str">
        <f>VLOOKUP(B510,Master!$A$2:$C$11,3,FALSE)</f>
        <v>CAD</v>
      </c>
      <c r="O510" s="6" t="str">
        <f>VLOOKUP(B510,Master!$A$2:$C$11,2,FALSE)</f>
        <v>America</v>
      </c>
      <c r="P510" s="6"/>
      <c r="Q510" s="39" t="str">
        <f>VLOOKUP(D510,GL_Master!$A$1:$D$80,2,FALSE)</f>
        <v>BS</v>
      </c>
      <c r="R510" s="39" t="str">
        <f>VLOOKUP(D510,GL_Master!$A$1:$D$80,3,FALSE)</f>
        <v>Loan Fund</v>
      </c>
      <c r="S510" s="39" t="str">
        <f>VLOOKUP(D510,GL_Master!$A$1:$D$80,4,FALSE)</f>
        <v>Term Loan</v>
      </c>
    </row>
    <row r="511" spans="1:19" x14ac:dyDescent="0.25">
      <c r="A511" s="39" t="s">
        <v>262</v>
      </c>
      <c r="B511" s="39" t="s">
        <v>249</v>
      </c>
      <c r="C511" s="7">
        <v>44105</v>
      </c>
      <c r="D511" s="39" t="s">
        <v>80</v>
      </c>
      <c r="E511" s="39">
        <v>388</v>
      </c>
      <c r="F511" s="82">
        <f t="shared" si="21"/>
        <v>0.38800000000000001</v>
      </c>
      <c r="G511" s="39">
        <f>VLOOKUP(N511,Currecny_M!$A$1:$P$10,2,FALSE)</f>
        <v>54</v>
      </c>
      <c r="H511" s="39">
        <f>MATCH(C511,Currecny_M!$A$1:$P$1,0)</f>
        <v>8</v>
      </c>
      <c r="I511" s="39">
        <f>VLOOKUP(N511,Currecny_M!$A$1:$P$10,MATCH(Database!C511,Currecny_M!$A$1:$P$1,0),FALSE)</f>
        <v>57.33</v>
      </c>
      <c r="J511" s="82">
        <f t="shared" si="22"/>
        <v>22.244039999999998</v>
      </c>
      <c r="K511" s="39">
        <f>VLOOKUP('Cover page'!$B$6,Currecny_M!$A$1:$P$10,MATCH(Database!C511,Currecny_M!$A$1:$P$1,0),FALSE)</f>
        <v>1</v>
      </c>
      <c r="L511" s="82">
        <f t="shared" si="23"/>
        <v>22.244039999999998</v>
      </c>
      <c r="M511" s="82">
        <f>((E511/$F$1)*VLOOKUP(N511,Currecny_M!$A$1:$P$10,MATCH(Database!C511,Currecny_M!$A$1:$P$1,0),FALSE))/VLOOKUP('Cover page'!$B$6,Currecny_M!$A$1:$P$10,MATCH(Database!C511,Currecny_M!$A$1:$P$1,0),FALSE)</f>
        <v>22.244039999999998</v>
      </c>
      <c r="N511" s="6" t="str">
        <f>VLOOKUP(B511,Master!$A$2:$C$11,3,FALSE)</f>
        <v>CAD</v>
      </c>
      <c r="O511" s="6" t="str">
        <f>VLOOKUP(B511,Master!$A$2:$C$11,2,FALSE)</f>
        <v>America</v>
      </c>
      <c r="P511" s="6"/>
      <c r="Q511" s="39" t="str">
        <f>VLOOKUP(D511,GL_Master!$A$1:$D$80,2,FALSE)</f>
        <v>BS</v>
      </c>
      <c r="R511" s="39" t="str">
        <f>VLOOKUP(D511,GL_Master!$A$1:$D$80,3,FALSE)</f>
        <v>Cash &amp; Bank Balances</v>
      </c>
      <c r="S511" s="39" t="str">
        <f>VLOOKUP(D511,GL_Master!$A$1:$D$80,4,FALSE)</f>
        <v xml:space="preserve">      On Current Accounts</v>
      </c>
    </row>
    <row r="512" spans="1:19" x14ac:dyDescent="0.25">
      <c r="A512" s="39" t="s">
        <v>262</v>
      </c>
      <c r="B512" s="39" t="s">
        <v>249</v>
      </c>
      <c r="C512" s="7">
        <v>44105</v>
      </c>
      <c r="D512" s="39" t="s">
        <v>81</v>
      </c>
      <c r="E512" s="39">
        <v>26395</v>
      </c>
      <c r="F512" s="82">
        <f t="shared" si="21"/>
        <v>26.395</v>
      </c>
      <c r="G512" s="39">
        <f>VLOOKUP(N512,Currecny_M!$A$1:$P$10,2,FALSE)</f>
        <v>54</v>
      </c>
      <c r="H512" s="39">
        <f>MATCH(C512,Currecny_M!$A$1:$P$1,0)</f>
        <v>8</v>
      </c>
      <c r="I512" s="39">
        <f>VLOOKUP(N512,Currecny_M!$A$1:$P$10,MATCH(Database!C512,Currecny_M!$A$1:$P$1,0),FALSE)</f>
        <v>57.33</v>
      </c>
      <c r="J512" s="82">
        <f t="shared" si="22"/>
        <v>1513.2253499999999</v>
      </c>
      <c r="K512" s="39">
        <f>VLOOKUP('Cover page'!$B$6,Currecny_M!$A$1:$P$10,MATCH(Database!C512,Currecny_M!$A$1:$P$1,0),FALSE)</f>
        <v>1</v>
      </c>
      <c r="L512" s="82">
        <f t="shared" si="23"/>
        <v>1513.2253499999999</v>
      </c>
      <c r="M512" s="82">
        <f>((E512/$F$1)*VLOOKUP(N512,Currecny_M!$A$1:$P$10,MATCH(Database!C512,Currecny_M!$A$1:$P$1,0),FALSE))/VLOOKUP('Cover page'!$B$6,Currecny_M!$A$1:$P$10,MATCH(Database!C512,Currecny_M!$A$1:$P$1,0),FALSE)</f>
        <v>1513.2253499999999</v>
      </c>
      <c r="N512" s="6" t="str">
        <f>VLOOKUP(B512,Master!$A$2:$C$11,3,FALSE)</f>
        <v>CAD</v>
      </c>
      <c r="O512" s="6" t="str">
        <f>VLOOKUP(B512,Master!$A$2:$C$11,2,FALSE)</f>
        <v>America</v>
      </c>
      <c r="P512" s="6"/>
      <c r="Q512" s="39" t="str">
        <f>VLOOKUP(D512,GL_Master!$A$1:$D$80,2,FALSE)</f>
        <v>BS</v>
      </c>
      <c r="R512" s="39" t="str">
        <f>VLOOKUP(D512,GL_Master!$A$1:$D$80,3,FALSE)</f>
        <v>Other Current Assets</v>
      </c>
      <c r="S512" s="39" t="str">
        <f>VLOOKUP(D512,GL_Master!$A$1:$D$80,4,FALSE)</f>
        <v>Advance tax recoverable (net of provision )</v>
      </c>
    </row>
    <row r="513" spans="1:19" x14ac:dyDescent="0.25">
      <c r="A513" s="39" t="s">
        <v>262</v>
      </c>
      <c r="B513" s="39" t="s">
        <v>249</v>
      </c>
      <c r="C513" s="7">
        <v>44105</v>
      </c>
      <c r="D513" s="39" t="s">
        <v>19</v>
      </c>
      <c r="E513" s="39">
        <v>267</v>
      </c>
      <c r="F513" s="82">
        <f t="shared" si="21"/>
        <v>0.26700000000000002</v>
      </c>
      <c r="G513" s="39">
        <f>VLOOKUP(N513,Currecny_M!$A$1:$P$10,2,FALSE)</f>
        <v>54</v>
      </c>
      <c r="H513" s="39">
        <f>MATCH(C513,Currecny_M!$A$1:$P$1,0)</f>
        <v>8</v>
      </c>
      <c r="I513" s="39">
        <f>VLOOKUP(N513,Currecny_M!$A$1:$P$10,MATCH(Database!C513,Currecny_M!$A$1:$P$1,0),FALSE)</f>
        <v>57.33</v>
      </c>
      <c r="J513" s="82">
        <f t="shared" si="22"/>
        <v>15.30711</v>
      </c>
      <c r="K513" s="39">
        <f>VLOOKUP('Cover page'!$B$6,Currecny_M!$A$1:$P$10,MATCH(Database!C513,Currecny_M!$A$1:$P$1,0),FALSE)</f>
        <v>1</v>
      </c>
      <c r="L513" s="82">
        <f t="shared" si="23"/>
        <v>15.30711</v>
      </c>
      <c r="M513" s="82">
        <f>((E513/$F$1)*VLOOKUP(N513,Currecny_M!$A$1:$P$10,MATCH(Database!C513,Currecny_M!$A$1:$P$1,0),FALSE))/VLOOKUP('Cover page'!$B$6,Currecny_M!$A$1:$P$10,MATCH(Database!C513,Currecny_M!$A$1:$P$1,0),FALSE)</f>
        <v>15.30711</v>
      </c>
      <c r="N513" s="6" t="str">
        <f>VLOOKUP(B513,Master!$A$2:$C$11,3,FALSE)</f>
        <v>CAD</v>
      </c>
      <c r="O513" s="6" t="str">
        <f>VLOOKUP(B513,Master!$A$2:$C$11,2,FALSE)</f>
        <v>America</v>
      </c>
      <c r="P513" s="6"/>
      <c r="Q513" s="39" t="str">
        <f>VLOOKUP(D513,GL_Master!$A$1:$D$80,2,FALSE)</f>
        <v>BS</v>
      </c>
      <c r="R513" s="39" t="str">
        <f>VLOOKUP(D513,GL_Master!$A$1:$D$80,3,FALSE)</f>
        <v>Short-term loan and advances</v>
      </c>
      <c r="S513" s="39" t="str">
        <f>VLOOKUP(D513,GL_Master!$A$1:$D$80,4,FALSE)</f>
        <v>Prepaid expenses</v>
      </c>
    </row>
    <row r="514" spans="1:19" x14ac:dyDescent="0.25">
      <c r="A514" s="39" t="s">
        <v>262</v>
      </c>
      <c r="B514" s="39" t="s">
        <v>249</v>
      </c>
      <c r="C514" s="7">
        <v>44105</v>
      </c>
      <c r="D514" s="39" t="s">
        <v>82</v>
      </c>
      <c r="E514" s="39">
        <v>2912</v>
      </c>
      <c r="F514" s="82">
        <f t="shared" si="21"/>
        <v>2.9119999999999999</v>
      </c>
      <c r="G514" s="39">
        <f>VLOOKUP(N514,Currecny_M!$A$1:$P$10,2,FALSE)</f>
        <v>54</v>
      </c>
      <c r="H514" s="39">
        <f>MATCH(C514,Currecny_M!$A$1:$P$1,0)</f>
        <v>8</v>
      </c>
      <c r="I514" s="39">
        <f>VLOOKUP(N514,Currecny_M!$A$1:$P$10,MATCH(Database!C514,Currecny_M!$A$1:$P$1,0),FALSE)</f>
        <v>57.33</v>
      </c>
      <c r="J514" s="82">
        <f t="shared" si="22"/>
        <v>166.94495999999998</v>
      </c>
      <c r="K514" s="39">
        <f>VLOOKUP('Cover page'!$B$6,Currecny_M!$A$1:$P$10,MATCH(Database!C514,Currecny_M!$A$1:$P$1,0),FALSE)</f>
        <v>1</v>
      </c>
      <c r="L514" s="82">
        <f t="shared" si="23"/>
        <v>166.94495999999998</v>
      </c>
      <c r="M514" s="82">
        <f>((E514/$F$1)*VLOOKUP(N514,Currecny_M!$A$1:$P$10,MATCH(Database!C514,Currecny_M!$A$1:$P$1,0),FALSE))/VLOOKUP('Cover page'!$B$6,Currecny_M!$A$1:$P$10,MATCH(Database!C514,Currecny_M!$A$1:$P$1,0),FALSE)</f>
        <v>166.94495999999998</v>
      </c>
      <c r="N514" s="6" t="str">
        <f>VLOOKUP(B514,Master!$A$2:$C$11,3,FALSE)</f>
        <v>CAD</v>
      </c>
      <c r="O514" s="6" t="str">
        <f>VLOOKUP(B514,Master!$A$2:$C$11,2,FALSE)</f>
        <v>America</v>
      </c>
      <c r="P514" s="6"/>
      <c r="Q514" s="39" t="str">
        <f>VLOOKUP(D514,GL_Master!$A$1:$D$80,2,FALSE)</f>
        <v>BS</v>
      </c>
      <c r="R514" s="39" t="str">
        <f>VLOOKUP(D514,GL_Master!$A$1:$D$80,3,FALSE)</f>
        <v>Short-term loan and advances</v>
      </c>
      <c r="S514" s="39" t="str">
        <f>VLOOKUP(D514,GL_Master!$A$1:$D$80,4,FALSE)</f>
        <v>Advance to vendor/employees</v>
      </c>
    </row>
    <row r="515" spans="1:19" x14ac:dyDescent="0.25">
      <c r="A515" s="39" t="s">
        <v>262</v>
      </c>
      <c r="B515" s="39" t="s">
        <v>249</v>
      </c>
      <c r="C515" s="7">
        <v>44105</v>
      </c>
      <c r="D515" s="39" t="s">
        <v>83</v>
      </c>
      <c r="E515" s="39">
        <v>1904</v>
      </c>
      <c r="F515" s="82">
        <f t="shared" si="21"/>
        <v>1.9039999999999999</v>
      </c>
      <c r="G515" s="39">
        <f>VLOOKUP(N515,Currecny_M!$A$1:$P$10,2,FALSE)</f>
        <v>54</v>
      </c>
      <c r="H515" s="39">
        <f>MATCH(C515,Currecny_M!$A$1:$P$1,0)</f>
        <v>8</v>
      </c>
      <c r="I515" s="39">
        <f>VLOOKUP(N515,Currecny_M!$A$1:$P$10,MATCH(Database!C515,Currecny_M!$A$1:$P$1,0),FALSE)</f>
        <v>57.33</v>
      </c>
      <c r="J515" s="82">
        <f t="shared" si="22"/>
        <v>109.15631999999999</v>
      </c>
      <c r="K515" s="39">
        <f>VLOOKUP('Cover page'!$B$6,Currecny_M!$A$1:$P$10,MATCH(Database!C515,Currecny_M!$A$1:$P$1,0),FALSE)</f>
        <v>1</v>
      </c>
      <c r="L515" s="82">
        <f t="shared" si="23"/>
        <v>109.15631999999999</v>
      </c>
      <c r="M515" s="82">
        <f>((E515/$F$1)*VLOOKUP(N515,Currecny_M!$A$1:$P$10,MATCH(Database!C515,Currecny_M!$A$1:$P$1,0),FALSE))/VLOOKUP('Cover page'!$B$6,Currecny_M!$A$1:$P$10,MATCH(Database!C515,Currecny_M!$A$1:$P$1,0),FALSE)</f>
        <v>109.15631999999999</v>
      </c>
      <c r="N515" s="6" t="str">
        <f>VLOOKUP(B515,Master!$A$2:$C$11,3,FALSE)</f>
        <v>CAD</v>
      </c>
      <c r="O515" s="6" t="str">
        <f>VLOOKUP(B515,Master!$A$2:$C$11,2,FALSE)</f>
        <v>America</v>
      </c>
      <c r="P515" s="6"/>
      <c r="Q515" s="39" t="str">
        <f>VLOOKUP(D515,GL_Master!$A$1:$D$80,2,FALSE)</f>
        <v>BS</v>
      </c>
      <c r="R515" s="39" t="str">
        <f>VLOOKUP(D515,GL_Master!$A$1:$D$80,3,FALSE)</f>
        <v>Other Current Assets</v>
      </c>
      <c r="S515" s="39" t="str">
        <f>VLOOKUP(D515,GL_Master!$A$1:$D$80,4,FALSE)</f>
        <v>Security deposits ( Unsecured, considered good)</v>
      </c>
    </row>
    <row r="516" spans="1:19" x14ac:dyDescent="0.25">
      <c r="A516" s="39" t="s">
        <v>262</v>
      </c>
      <c r="B516" s="39" t="s">
        <v>249</v>
      </c>
      <c r="C516" s="7">
        <v>44105</v>
      </c>
      <c r="D516" s="39" t="s">
        <v>246</v>
      </c>
      <c r="E516" s="39">
        <v>-222993</v>
      </c>
      <c r="F516" s="82">
        <f t="shared" ref="F516:F579" si="24">E516/$F$1</f>
        <v>-222.99299999999999</v>
      </c>
      <c r="G516" s="39">
        <f>VLOOKUP(N516,Currecny_M!$A$1:$P$10,2,FALSE)</f>
        <v>54</v>
      </c>
      <c r="H516" s="39">
        <f>MATCH(C516,Currecny_M!$A$1:$P$1,0)</f>
        <v>8</v>
      </c>
      <c r="I516" s="39">
        <f>VLOOKUP(N516,Currecny_M!$A$1:$P$10,MATCH(Database!C516,Currecny_M!$A$1:$P$1,0),FALSE)</f>
        <v>57.33</v>
      </c>
      <c r="J516" s="82">
        <f t="shared" ref="J516:J579" si="25">F516*I516</f>
        <v>-12784.188689999999</v>
      </c>
      <c r="K516" s="39">
        <f>VLOOKUP('Cover page'!$B$6,Currecny_M!$A$1:$P$10,MATCH(Database!C516,Currecny_M!$A$1:$P$1,0),FALSE)</f>
        <v>1</v>
      </c>
      <c r="L516" s="82">
        <f t="shared" ref="L516:L579" si="26">J516/K516</f>
        <v>-12784.188689999999</v>
      </c>
      <c r="M516" s="82">
        <f>((E516/$F$1)*VLOOKUP(N516,Currecny_M!$A$1:$P$10,MATCH(Database!C516,Currecny_M!$A$1:$P$1,0),FALSE))/VLOOKUP('Cover page'!$B$6,Currecny_M!$A$1:$P$10,MATCH(Database!C516,Currecny_M!$A$1:$P$1,0),FALSE)</f>
        <v>-12784.188689999999</v>
      </c>
      <c r="N516" s="6" t="str">
        <f>VLOOKUP(B516,Master!$A$2:$C$11,3,FALSE)</f>
        <v>CAD</v>
      </c>
      <c r="O516" s="6" t="str">
        <f>VLOOKUP(B516,Master!$A$2:$C$11,2,FALSE)</f>
        <v>America</v>
      </c>
      <c r="P516" s="6"/>
      <c r="Q516" s="39" t="str">
        <f>VLOOKUP(D516,GL_Master!$A$1:$D$80,2,FALSE)</f>
        <v>PL</v>
      </c>
      <c r="R516" s="39" t="str">
        <f>VLOOKUP(D516,GL_Master!$A$1:$D$80,3,FALSE)</f>
        <v>Revenue from Operations</v>
      </c>
      <c r="S516" s="39" t="str">
        <f>VLOOKUP(D516,GL_Master!$A$1:$D$80,4,FALSE)</f>
        <v>Contract revenue</v>
      </c>
    </row>
    <row r="517" spans="1:19" x14ac:dyDescent="0.25">
      <c r="A517" s="39" t="s">
        <v>262</v>
      </c>
      <c r="B517" s="39" t="s">
        <v>249</v>
      </c>
      <c r="C517" s="7">
        <v>44105</v>
      </c>
      <c r="D517" s="39" t="s">
        <v>134</v>
      </c>
      <c r="E517" s="39">
        <v>-1848</v>
      </c>
      <c r="F517" s="82">
        <f t="shared" si="24"/>
        <v>-1.8480000000000001</v>
      </c>
      <c r="G517" s="39">
        <f>VLOOKUP(N517,Currecny_M!$A$1:$P$10,2,FALSE)</f>
        <v>54</v>
      </c>
      <c r="H517" s="39">
        <f>MATCH(C517,Currecny_M!$A$1:$P$1,0)</f>
        <v>8</v>
      </c>
      <c r="I517" s="39">
        <f>VLOOKUP(N517,Currecny_M!$A$1:$P$10,MATCH(Database!C517,Currecny_M!$A$1:$P$1,0),FALSE)</f>
        <v>57.33</v>
      </c>
      <c r="J517" s="82">
        <f t="shared" si="25"/>
        <v>-105.94584</v>
      </c>
      <c r="K517" s="39">
        <f>VLOOKUP('Cover page'!$B$6,Currecny_M!$A$1:$P$10,MATCH(Database!C517,Currecny_M!$A$1:$P$1,0),FALSE)</f>
        <v>1</v>
      </c>
      <c r="L517" s="82">
        <f t="shared" si="26"/>
        <v>-105.94584</v>
      </c>
      <c r="M517" s="82">
        <f>((E517/$F$1)*VLOOKUP(N517,Currecny_M!$A$1:$P$10,MATCH(Database!C517,Currecny_M!$A$1:$P$1,0),FALSE))/VLOOKUP('Cover page'!$B$6,Currecny_M!$A$1:$P$10,MATCH(Database!C517,Currecny_M!$A$1:$P$1,0),FALSE)</f>
        <v>-105.94584</v>
      </c>
      <c r="N517" s="6" t="str">
        <f>VLOOKUP(B517,Master!$A$2:$C$11,3,FALSE)</f>
        <v>CAD</v>
      </c>
      <c r="O517" s="6" t="str">
        <f>VLOOKUP(B517,Master!$A$2:$C$11,2,FALSE)</f>
        <v>America</v>
      </c>
      <c r="P517" s="6"/>
      <c r="Q517" s="39" t="str">
        <f>VLOOKUP(D517,GL_Master!$A$1:$D$80,2,FALSE)</f>
        <v>PL</v>
      </c>
      <c r="R517" s="39" t="str">
        <f>VLOOKUP(D517,GL_Master!$A$1:$D$80,3,FALSE)</f>
        <v>Other Income</v>
      </c>
      <c r="S517" s="39" t="str">
        <f>VLOOKUP(D517,GL_Master!$A$1:$D$80,4,FALSE)</f>
        <v>Other Income</v>
      </c>
    </row>
    <row r="518" spans="1:19" x14ac:dyDescent="0.25">
      <c r="A518" s="39" t="s">
        <v>262</v>
      </c>
      <c r="B518" s="39" t="s">
        <v>249</v>
      </c>
      <c r="C518" s="7">
        <v>44105</v>
      </c>
      <c r="D518" s="39" t="s">
        <v>86</v>
      </c>
      <c r="E518" s="39">
        <v>112</v>
      </c>
      <c r="F518" s="82">
        <f t="shared" si="24"/>
        <v>0.112</v>
      </c>
      <c r="G518" s="39">
        <f>VLOOKUP(N518,Currecny_M!$A$1:$P$10,2,FALSE)</f>
        <v>54</v>
      </c>
      <c r="H518" s="39">
        <f>MATCH(C518,Currecny_M!$A$1:$P$1,0)</f>
        <v>8</v>
      </c>
      <c r="I518" s="39">
        <f>VLOOKUP(N518,Currecny_M!$A$1:$P$10,MATCH(Database!C518,Currecny_M!$A$1:$P$1,0),FALSE)</f>
        <v>57.33</v>
      </c>
      <c r="J518" s="82">
        <f t="shared" si="25"/>
        <v>6.42096</v>
      </c>
      <c r="K518" s="39">
        <f>VLOOKUP('Cover page'!$B$6,Currecny_M!$A$1:$P$10,MATCH(Database!C518,Currecny_M!$A$1:$P$1,0),FALSE)</f>
        <v>1</v>
      </c>
      <c r="L518" s="82">
        <f t="shared" si="26"/>
        <v>6.42096</v>
      </c>
      <c r="M518" s="82">
        <f>((E518/$F$1)*VLOOKUP(N518,Currecny_M!$A$1:$P$10,MATCH(Database!C518,Currecny_M!$A$1:$P$1,0),FALSE))/VLOOKUP('Cover page'!$B$6,Currecny_M!$A$1:$P$10,MATCH(Database!C518,Currecny_M!$A$1:$P$1,0),FALSE)</f>
        <v>6.42096</v>
      </c>
      <c r="N518" s="6" t="str">
        <f>VLOOKUP(B518,Master!$A$2:$C$11,3,FALSE)</f>
        <v>CAD</v>
      </c>
      <c r="O518" s="6" t="str">
        <f>VLOOKUP(B518,Master!$A$2:$C$11,2,FALSE)</f>
        <v>America</v>
      </c>
      <c r="P518" s="6"/>
      <c r="Q518" s="39" t="str">
        <f>VLOOKUP(D518,GL_Master!$A$1:$D$80,2,FALSE)</f>
        <v>PL</v>
      </c>
      <c r="R518" s="39" t="str">
        <f>VLOOKUP(D518,GL_Master!$A$1:$D$80,3,FALSE)</f>
        <v>COGS</v>
      </c>
      <c r="S518" s="39" t="str">
        <f>VLOOKUP(D518,GL_Master!$A$1:$D$80,4,FALSE)</f>
        <v>Purchase of other traded goods</v>
      </c>
    </row>
    <row r="519" spans="1:19" x14ac:dyDescent="0.25">
      <c r="A519" s="39" t="s">
        <v>262</v>
      </c>
      <c r="B519" s="39" t="s">
        <v>249</v>
      </c>
      <c r="C519" s="7">
        <v>44105</v>
      </c>
      <c r="D519" s="39" t="s">
        <v>87</v>
      </c>
      <c r="E519" s="39">
        <v>56</v>
      </c>
      <c r="F519" s="82">
        <f t="shared" si="24"/>
        <v>5.6000000000000001E-2</v>
      </c>
      <c r="G519" s="39">
        <f>VLOOKUP(N519,Currecny_M!$A$1:$P$10,2,FALSE)</f>
        <v>54</v>
      </c>
      <c r="H519" s="39">
        <f>MATCH(C519,Currecny_M!$A$1:$P$1,0)</f>
        <v>8</v>
      </c>
      <c r="I519" s="39">
        <f>VLOOKUP(N519,Currecny_M!$A$1:$P$10,MATCH(Database!C519,Currecny_M!$A$1:$P$1,0),FALSE)</f>
        <v>57.33</v>
      </c>
      <c r="J519" s="82">
        <f t="shared" si="25"/>
        <v>3.21048</v>
      </c>
      <c r="K519" s="39">
        <f>VLOOKUP('Cover page'!$B$6,Currecny_M!$A$1:$P$10,MATCH(Database!C519,Currecny_M!$A$1:$P$1,0),FALSE)</f>
        <v>1</v>
      </c>
      <c r="L519" s="82">
        <f t="shared" si="26"/>
        <v>3.21048</v>
      </c>
      <c r="M519" s="82">
        <f>((E519/$F$1)*VLOOKUP(N519,Currecny_M!$A$1:$P$10,MATCH(Database!C519,Currecny_M!$A$1:$P$1,0),FALSE))/VLOOKUP('Cover page'!$B$6,Currecny_M!$A$1:$P$10,MATCH(Database!C519,Currecny_M!$A$1:$P$1,0),FALSE)</f>
        <v>3.21048</v>
      </c>
      <c r="N519" s="6" t="str">
        <f>VLOOKUP(B519,Master!$A$2:$C$11,3,FALSE)</f>
        <v>CAD</v>
      </c>
      <c r="O519" s="6" t="str">
        <f>VLOOKUP(B519,Master!$A$2:$C$11,2,FALSE)</f>
        <v>America</v>
      </c>
      <c r="P519" s="6"/>
      <c r="Q519" s="39" t="str">
        <f>VLOOKUP(D519,GL_Master!$A$1:$D$80,2,FALSE)</f>
        <v>PL</v>
      </c>
      <c r="R519" s="39" t="str">
        <f>VLOOKUP(D519,GL_Master!$A$1:$D$80,3,FALSE)</f>
        <v>COGS</v>
      </c>
      <c r="S519" s="39" t="str">
        <f>VLOOKUP(D519,GL_Master!$A$1:$D$80,4,FALSE)</f>
        <v>Civil, Installation, Commissioning and Other miscellaneous expenses</v>
      </c>
    </row>
    <row r="520" spans="1:19" x14ac:dyDescent="0.25">
      <c r="A520" s="39" t="s">
        <v>262</v>
      </c>
      <c r="B520" s="39" t="s">
        <v>249</v>
      </c>
      <c r="C520" s="7">
        <v>44105</v>
      </c>
      <c r="D520" s="39" t="s">
        <v>88</v>
      </c>
      <c r="E520" s="39">
        <v>160</v>
      </c>
      <c r="F520" s="82">
        <f t="shared" si="24"/>
        <v>0.16</v>
      </c>
      <c r="G520" s="39">
        <f>VLOOKUP(N520,Currecny_M!$A$1:$P$10,2,FALSE)</f>
        <v>54</v>
      </c>
      <c r="H520" s="39">
        <f>MATCH(C520,Currecny_M!$A$1:$P$1,0)</f>
        <v>8</v>
      </c>
      <c r="I520" s="39">
        <f>VLOOKUP(N520,Currecny_M!$A$1:$P$10,MATCH(Database!C520,Currecny_M!$A$1:$P$1,0),FALSE)</f>
        <v>57.33</v>
      </c>
      <c r="J520" s="82">
        <f t="shared" si="25"/>
        <v>9.1728000000000005</v>
      </c>
      <c r="K520" s="39">
        <f>VLOOKUP('Cover page'!$B$6,Currecny_M!$A$1:$P$10,MATCH(Database!C520,Currecny_M!$A$1:$P$1,0),FALSE)</f>
        <v>1</v>
      </c>
      <c r="L520" s="82">
        <f t="shared" si="26"/>
        <v>9.1728000000000005</v>
      </c>
      <c r="M520" s="82">
        <f>((E520/$F$1)*VLOOKUP(N520,Currecny_M!$A$1:$P$10,MATCH(Database!C520,Currecny_M!$A$1:$P$1,0),FALSE))/VLOOKUP('Cover page'!$B$6,Currecny_M!$A$1:$P$10,MATCH(Database!C520,Currecny_M!$A$1:$P$1,0),FALSE)</f>
        <v>9.1728000000000005</v>
      </c>
      <c r="N520" s="6" t="str">
        <f>VLOOKUP(B520,Master!$A$2:$C$11,3,FALSE)</f>
        <v>CAD</v>
      </c>
      <c r="O520" s="6" t="str">
        <f>VLOOKUP(B520,Master!$A$2:$C$11,2,FALSE)</f>
        <v>America</v>
      </c>
      <c r="P520" s="6"/>
      <c r="Q520" s="39" t="str">
        <f>VLOOKUP(D520,GL_Master!$A$1:$D$80,2,FALSE)</f>
        <v>PL</v>
      </c>
      <c r="R520" s="39" t="str">
        <f>VLOOKUP(D520,GL_Master!$A$1:$D$80,3,FALSE)</f>
        <v>COGS</v>
      </c>
      <c r="S520" s="39" t="str">
        <f>VLOOKUP(D520,GL_Master!$A$1:$D$80,4,FALSE)</f>
        <v>Civil, Installation, Commissioning and Other miscellaneous expenses</v>
      </c>
    </row>
    <row r="521" spans="1:19" x14ac:dyDescent="0.25">
      <c r="A521" s="39" t="s">
        <v>262</v>
      </c>
      <c r="B521" s="39" t="s">
        <v>249</v>
      </c>
      <c r="C521" s="7">
        <v>44105</v>
      </c>
      <c r="D521" s="39" t="s">
        <v>89</v>
      </c>
      <c r="E521" s="39">
        <v>342</v>
      </c>
      <c r="F521" s="82">
        <f t="shared" si="24"/>
        <v>0.34200000000000003</v>
      </c>
      <c r="G521" s="39">
        <f>VLOOKUP(N521,Currecny_M!$A$1:$P$10,2,FALSE)</f>
        <v>54</v>
      </c>
      <c r="H521" s="39">
        <f>MATCH(C521,Currecny_M!$A$1:$P$1,0)</f>
        <v>8</v>
      </c>
      <c r="I521" s="39">
        <f>VLOOKUP(N521,Currecny_M!$A$1:$P$10,MATCH(Database!C521,Currecny_M!$A$1:$P$1,0),FALSE)</f>
        <v>57.33</v>
      </c>
      <c r="J521" s="82">
        <f t="shared" si="25"/>
        <v>19.606860000000001</v>
      </c>
      <c r="K521" s="39">
        <f>VLOOKUP('Cover page'!$B$6,Currecny_M!$A$1:$P$10,MATCH(Database!C521,Currecny_M!$A$1:$P$1,0),FALSE)</f>
        <v>1</v>
      </c>
      <c r="L521" s="82">
        <f t="shared" si="26"/>
        <v>19.606860000000001</v>
      </c>
      <c r="M521" s="82">
        <f>((E521/$F$1)*VLOOKUP(N521,Currecny_M!$A$1:$P$10,MATCH(Database!C521,Currecny_M!$A$1:$P$1,0),FALSE))/VLOOKUP('Cover page'!$B$6,Currecny_M!$A$1:$P$10,MATCH(Database!C521,Currecny_M!$A$1:$P$1,0),FALSE)</f>
        <v>19.606860000000001</v>
      </c>
      <c r="N521" s="6" t="str">
        <f>VLOOKUP(B521,Master!$A$2:$C$11,3,FALSE)</f>
        <v>CAD</v>
      </c>
      <c r="O521" s="6" t="str">
        <f>VLOOKUP(B521,Master!$A$2:$C$11,2,FALSE)</f>
        <v>America</v>
      </c>
      <c r="P521" s="6"/>
      <c r="Q521" s="39" t="str">
        <f>VLOOKUP(D521,GL_Master!$A$1:$D$80,2,FALSE)</f>
        <v>PL</v>
      </c>
      <c r="R521" s="39" t="str">
        <f>VLOOKUP(D521,GL_Master!$A$1:$D$80,3,FALSE)</f>
        <v>COGS</v>
      </c>
      <c r="S521" s="39" t="str">
        <f>VLOOKUP(D521,GL_Master!$A$1:$D$80,4,FALSE)</f>
        <v>project Expenses</v>
      </c>
    </row>
    <row r="522" spans="1:19" x14ac:dyDescent="0.25">
      <c r="A522" s="39" t="s">
        <v>262</v>
      </c>
      <c r="B522" s="39" t="s">
        <v>249</v>
      </c>
      <c r="C522" s="7">
        <v>44105</v>
      </c>
      <c r="D522" s="39" t="s">
        <v>90</v>
      </c>
      <c r="E522" s="39">
        <v>114</v>
      </c>
      <c r="F522" s="82">
        <f t="shared" si="24"/>
        <v>0.114</v>
      </c>
      <c r="G522" s="39">
        <f>VLOOKUP(N522,Currecny_M!$A$1:$P$10,2,FALSE)</f>
        <v>54</v>
      </c>
      <c r="H522" s="39">
        <f>MATCH(C522,Currecny_M!$A$1:$P$1,0)</f>
        <v>8</v>
      </c>
      <c r="I522" s="39">
        <f>VLOOKUP(N522,Currecny_M!$A$1:$P$10,MATCH(Database!C522,Currecny_M!$A$1:$P$1,0),FALSE)</f>
        <v>57.33</v>
      </c>
      <c r="J522" s="82">
        <f t="shared" si="25"/>
        <v>6.5356199999999998</v>
      </c>
      <c r="K522" s="39">
        <f>VLOOKUP('Cover page'!$B$6,Currecny_M!$A$1:$P$10,MATCH(Database!C522,Currecny_M!$A$1:$P$1,0),FALSE)</f>
        <v>1</v>
      </c>
      <c r="L522" s="82">
        <f t="shared" si="26"/>
        <v>6.5356199999999998</v>
      </c>
      <c r="M522" s="82">
        <f>((E522/$F$1)*VLOOKUP(N522,Currecny_M!$A$1:$P$10,MATCH(Database!C522,Currecny_M!$A$1:$P$1,0),FALSE))/VLOOKUP('Cover page'!$B$6,Currecny_M!$A$1:$P$10,MATCH(Database!C522,Currecny_M!$A$1:$P$1,0),FALSE)</f>
        <v>6.5356199999999998</v>
      </c>
      <c r="N522" s="6" t="str">
        <f>VLOOKUP(B522,Master!$A$2:$C$11,3,FALSE)</f>
        <v>CAD</v>
      </c>
      <c r="O522" s="6" t="str">
        <f>VLOOKUP(B522,Master!$A$2:$C$11,2,FALSE)</f>
        <v>America</v>
      </c>
      <c r="P522" s="6"/>
      <c r="Q522" s="39" t="str">
        <f>VLOOKUP(D522,GL_Master!$A$1:$D$80,2,FALSE)</f>
        <v>PL</v>
      </c>
      <c r="R522" s="39" t="str">
        <f>VLOOKUP(D522,GL_Master!$A$1:$D$80,3,FALSE)</f>
        <v>Office utility</v>
      </c>
      <c r="S522" s="39" t="str">
        <f>VLOOKUP(D522,GL_Master!$A$1:$D$80,4,FALSE)</f>
        <v>Electricity Expenses</v>
      </c>
    </row>
    <row r="523" spans="1:19" x14ac:dyDescent="0.25">
      <c r="A523" s="39" t="s">
        <v>262</v>
      </c>
      <c r="B523" s="39" t="s">
        <v>249</v>
      </c>
      <c r="C523" s="7">
        <v>44105</v>
      </c>
      <c r="D523" s="39" t="s">
        <v>91</v>
      </c>
      <c r="E523" s="39">
        <v>226</v>
      </c>
      <c r="F523" s="82">
        <f t="shared" si="24"/>
        <v>0.22600000000000001</v>
      </c>
      <c r="G523" s="39">
        <f>VLOOKUP(N523,Currecny_M!$A$1:$P$10,2,FALSE)</f>
        <v>54</v>
      </c>
      <c r="H523" s="39">
        <f>MATCH(C523,Currecny_M!$A$1:$P$1,0)</f>
        <v>8</v>
      </c>
      <c r="I523" s="39">
        <f>VLOOKUP(N523,Currecny_M!$A$1:$P$10,MATCH(Database!C523,Currecny_M!$A$1:$P$1,0),FALSE)</f>
        <v>57.33</v>
      </c>
      <c r="J523" s="82">
        <f t="shared" si="25"/>
        <v>12.956580000000001</v>
      </c>
      <c r="K523" s="39">
        <f>VLOOKUP('Cover page'!$B$6,Currecny_M!$A$1:$P$10,MATCH(Database!C523,Currecny_M!$A$1:$P$1,0),FALSE)</f>
        <v>1</v>
      </c>
      <c r="L523" s="82">
        <f t="shared" si="26"/>
        <v>12.956580000000001</v>
      </c>
      <c r="M523" s="82">
        <f>((E523/$F$1)*VLOOKUP(N523,Currecny_M!$A$1:$P$10,MATCH(Database!C523,Currecny_M!$A$1:$P$1,0),FALSE))/VLOOKUP('Cover page'!$B$6,Currecny_M!$A$1:$P$10,MATCH(Database!C523,Currecny_M!$A$1:$P$1,0),FALSE)</f>
        <v>12.956580000000001</v>
      </c>
      <c r="N523" s="6" t="str">
        <f>VLOOKUP(B523,Master!$A$2:$C$11,3,FALSE)</f>
        <v>CAD</v>
      </c>
      <c r="O523" s="6" t="str">
        <f>VLOOKUP(B523,Master!$A$2:$C$11,2,FALSE)</f>
        <v>America</v>
      </c>
      <c r="P523" s="6"/>
      <c r="Q523" s="39" t="str">
        <f>VLOOKUP(D523,GL_Master!$A$1:$D$80,2,FALSE)</f>
        <v>PL</v>
      </c>
      <c r="R523" s="39" t="str">
        <f>VLOOKUP(D523,GL_Master!$A$1:$D$80,3,FALSE)</f>
        <v>Misc. expenses</v>
      </c>
      <c r="S523" s="39" t="str">
        <f>VLOOKUP(D523,GL_Master!$A$1:$D$80,4,FALSE)</f>
        <v>Repair &amp; Maintenance</v>
      </c>
    </row>
    <row r="524" spans="1:19" x14ac:dyDescent="0.25">
      <c r="A524" s="39" t="s">
        <v>262</v>
      </c>
      <c r="B524" s="39" t="s">
        <v>249</v>
      </c>
      <c r="C524" s="7">
        <v>44105</v>
      </c>
      <c r="D524" s="39" t="s">
        <v>92</v>
      </c>
      <c r="E524" s="39">
        <v>168</v>
      </c>
      <c r="F524" s="82">
        <f t="shared" si="24"/>
        <v>0.16800000000000001</v>
      </c>
      <c r="G524" s="39">
        <f>VLOOKUP(N524,Currecny_M!$A$1:$P$10,2,FALSE)</f>
        <v>54</v>
      </c>
      <c r="H524" s="39">
        <f>MATCH(C524,Currecny_M!$A$1:$P$1,0)</f>
        <v>8</v>
      </c>
      <c r="I524" s="39">
        <f>VLOOKUP(N524,Currecny_M!$A$1:$P$10,MATCH(Database!C524,Currecny_M!$A$1:$P$1,0),FALSE)</f>
        <v>57.33</v>
      </c>
      <c r="J524" s="82">
        <f t="shared" si="25"/>
        <v>9.6314399999999996</v>
      </c>
      <c r="K524" s="39">
        <f>VLOOKUP('Cover page'!$B$6,Currecny_M!$A$1:$P$10,MATCH(Database!C524,Currecny_M!$A$1:$P$1,0),FALSE)</f>
        <v>1</v>
      </c>
      <c r="L524" s="82">
        <f t="shared" si="26"/>
        <v>9.6314399999999996</v>
      </c>
      <c r="M524" s="82">
        <f>((E524/$F$1)*VLOOKUP(N524,Currecny_M!$A$1:$P$10,MATCH(Database!C524,Currecny_M!$A$1:$P$1,0),FALSE))/VLOOKUP('Cover page'!$B$6,Currecny_M!$A$1:$P$10,MATCH(Database!C524,Currecny_M!$A$1:$P$1,0),FALSE)</f>
        <v>9.6314399999999996</v>
      </c>
      <c r="N524" s="6" t="str">
        <f>VLOOKUP(B524,Master!$A$2:$C$11,3,FALSE)</f>
        <v>CAD</v>
      </c>
      <c r="O524" s="6" t="str">
        <f>VLOOKUP(B524,Master!$A$2:$C$11,2,FALSE)</f>
        <v>America</v>
      </c>
      <c r="P524" s="6"/>
      <c r="Q524" s="39" t="str">
        <f>VLOOKUP(D524,GL_Master!$A$1:$D$80,2,FALSE)</f>
        <v>PL</v>
      </c>
      <c r="R524" s="39" t="str">
        <f>VLOOKUP(D524,GL_Master!$A$1:$D$80,3,FALSE)</f>
        <v>Misc. expenses</v>
      </c>
      <c r="S524" s="39" t="str">
        <f>VLOOKUP(D524,GL_Master!$A$1:$D$80,4,FALSE)</f>
        <v>Repair &amp; Maintenance</v>
      </c>
    </row>
    <row r="525" spans="1:19" x14ac:dyDescent="0.25">
      <c r="A525" s="39" t="s">
        <v>262</v>
      </c>
      <c r="B525" s="39" t="s">
        <v>249</v>
      </c>
      <c r="C525" s="7">
        <v>44105</v>
      </c>
      <c r="D525" s="39" t="s">
        <v>93</v>
      </c>
      <c r="E525" s="39">
        <v>1851</v>
      </c>
      <c r="F525" s="82">
        <f t="shared" si="24"/>
        <v>1.851</v>
      </c>
      <c r="G525" s="39">
        <f>VLOOKUP(N525,Currecny_M!$A$1:$P$10,2,FALSE)</f>
        <v>54</v>
      </c>
      <c r="H525" s="39">
        <f>MATCH(C525,Currecny_M!$A$1:$P$1,0)</f>
        <v>8</v>
      </c>
      <c r="I525" s="39">
        <f>VLOOKUP(N525,Currecny_M!$A$1:$P$10,MATCH(Database!C525,Currecny_M!$A$1:$P$1,0),FALSE)</f>
        <v>57.33</v>
      </c>
      <c r="J525" s="82">
        <f t="shared" si="25"/>
        <v>106.11783</v>
      </c>
      <c r="K525" s="39">
        <f>VLOOKUP('Cover page'!$B$6,Currecny_M!$A$1:$P$10,MATCH(Database!C525,Currecny_M!$A$1:$P$1,0),FALSE)</f>
        <v>1</v>
      </c>
      <c r="L525" s="82">
        <f t="shared" si="26"/>
        <v>106.11783</v>
      </c>
      <c r="M525" s="82">
        <f>((E525/$F$1)*VLOOKUP(N525,Currecny_M!$A$1:$P$10,MATCH(Database!C525,Currecny_M!$A$1:$P$1,0),FALSE))/VLOOKUP('Cover page'!$B$6,Currecny_M!$A$1:$P$10,MATCH(Database!C525,Currecny_M!$A$1:$P$1,0),FALSE)</f>
        <v>106.11783</v>
      </c>
      <c r="N525" s="6" t="str">
        <f>VLOOKUP(B525,Master!$A$2:$C$11,3,FALSE)</f>
        <v>CAD</v>
      </c>
      <c r="O525" s="6" t="str">
        <f>VLOOKUP(B525,Master!$A$2:$C$11,2,FALSE)</f>
        <v>America</v>
      </c>
      <c r="P525" s="6"/>
      <c r="Q525" s="39" t="str">
        <f>VLOOKUP(D525,GL_Master!$A$1:$D$80,2,FALSE)</f>
        <v>PL</v>
      </c>
      <c r="R525" s="39" t="str">
        <f>VLOOKUP(D525,GL_Master!$A$1:$D$80,3,FALSE)</f>
        <v>Salary wages &amp; benefits</v>
      </c>
      <c r="S525" s="39" t="str">
        <f>VLOOKUP(D525,GL_Master!$A$1:$D$80,4,FALSE)</f>
        <v>Employee benefits expense</v>
      </c>
    </row>
    <row r="526" spans="1:19" x14ac:dyDescent="0.25">
      <c r="A526" s="39" t="s">
        <v>262</v>
      </c>
      <c r="B526" s="39" t="s">
        <v>249</v>
      </c>
      <c r="C526" s="7">
        <v>44105</v>
      </c>
      <c r="D526" s="39" t="s">
        <v>33</v>
      </c>
      <c r="E526" s="39">
        <v>54</v>
      </c>
      <c r="F526" s="82">
        <f t="shared" si="24"/>
        <v>5.3999999999999999E-2</v>
      </c>
      <c r="G526" s="39">
        <f>VLOOKUP(N526,Currecny_M!$A$1:$P$10,2,FALSE)</f>
        <v>54</v>
      </c>
      <c r="H526" s="39">
        <f>MATCH(C526,Currecny_M!$A$1:$P$1,0)</f>
        <v>8</v>
      </c>
      <c r="I526" s="39">
        <f>VLOOKUP(N526,Currecny_M!$A$1:$P$10,MATCH(Database!C526,Currecny_M!$A$1:$P$1,0),FALSE)</f>
        <v>57.33</v>
      </c>
      <c r="J526" s="82">
        <f t="shared" si="25"/>
        <v>3.0958199999999998</v>
      </c>
      <c r="K526" s="39">
        <f>VLOOKUP('Cover page'!$B$6,Currecny_M!$A$1:$P$10,MATCH(Database!C526,Currecny_M!$A$1:$P$1,0),FALSE)</f>
        <v>1</v>
      </c>
      <c r="L526" s="82">
        <f t="shared" si="26"/>
        <v>3.0958199999999998</v>
      </c>
      <c r="M526" s="82">
        <f>((E526/$F$1)*VLOOKUP(N526,Currecny_M!$A$1:$P$10,MATCH(Database!C526,Currecny_M!$A$1:$P$1,0),FALSE))/VLOOKUP('Cover page'!$B$6,Currecny_M!$A$1:$P$10,MATCH(Database!C526,Currecny_M!$A$1:$P$1,0),FALSE)</f>
        <v>3.0958199999999998</v>
      </c>
      <c r="N526" s="6" t="str">
        <f>VLOOKUP(B526,Master!$A$2:$C$11,3,FALSE)</f>
        <v>CAD</v>
      </c>
      <c r="O526" s="6" t="str">
        <f>VLOOKUP(B526,Master!$A$2:$C$11,2,FALSE)</f>
        <v>America</v>
      </c>
      <c r="P526" s="6"/>
      <c r="Q526" s="39" t="str">
        <f>VLOOKUP(D526,GL_Master!$A$1:$D$80,2,FALSE)</f>
        <v>PL</v>
      </c>
      <c r="R526" s="39" t="str">
        <f>VLOOKUP(D526,GL_Master!$A$1:$D$80,3,FALSE)</f>
        <v>Staff welfare expenses</v>
      </c>
      <c r="S526" s="39" t="str">
        <f>VLOOKUP(D526,GL_Master!$A$1:$D$80,4,FALSE)</f>
        <v>Other staff welfare</v>
      </c>
    </row>
    <row r="527" spans="1:19" x14ac:dyDescent="0.25">
      <c r="A527" s="39" t="s">
        <v>262</v>
      </c>
      <c r="B527" s="39" t="s">
        <v>249</v>
      </c>
      <c r="C527" s="7">
        <v>44105</v>
      </c>
      <c r="D527" s="39" t="s">
        <v>94</v>
      </c>
      <c r="E527" s="39">
        <v>327</v>
      </c>
      <c r="F527" s="82">
        <f t="shared" si="24"/>
        <v>0.32700000000000001</v>
      </c>
      <c r="G527" s="39">
        <f>VLOOKUP(N527,Currecny_M!$A$1:$P$10,2,FALSE)</f>
        <v>54</v>
      </c>
      <c r="H527" s="39">
        <f>MATCH(C527,Currecny_M!$A$1:$P$1,0)</f>
        <v>8</v>
      </c>
      <c r="I527" s="39">
        <f>VLOOKUP(N527,Currecny_M!$A$1:$P$10,MATCH(Database!C527,Currecny_M!$A$1:$P$1,0),FALSE)</f>
        <v>57.33</v>
      </c>
      <c r="J527" s="82">
        <f t="shared" si="25"/>
        <v>18.74691</v>
      </c>
      <c r="K527" s="39">
        <f>VLOOKUP('Cover page'!$B$6,Currecny_M!$A$1:$P$10,MATCH(Database!C527,Currecny_M!$A$1:$P$1,0),FALSE)</f>
        <v>1</v>
      </c>
      <c r="L527" s="82">
        <f t="shared" si="26"/>
        <v>18.74691</v>
      </c>
      <c r="M527" s="82">
        <f>((E527/$F$1)*VLOOKUP(N527,Currecny_M!$A$1:$P$10,MATCH(Database!C527,Currecny_M!$A$1:$P$1,0),FALSE))/VLOOKUP('Cover page'!$B$6,Currecny_M!$A$1:$P$10,MATCH(Database!C527,Currecny_M!$A$1:$P$1,0),FALSE)</f>
        <v>18.74691</v>
      </c>
      <c r="N527" s="6" t="str">
        <f>VLOOKUP(B527,Master!$A$2:$C$11,3,FALSE)</f>
        <v>CAD</v>
      </c>
      <c r="O527" s="6" t="str">
        <f>VLOOKUP(B527,Master!$A$2:$C$11,2,FALSE)</f>
        <v>America</v>
      </c>
      <c r="P527" s="6"/>
      <c r="Q527" s="39" t="str">
        <f>VLOOKUP(D527,GL_Master!$A$1:$D$80,2,FALSE)</f>
        <v>PL</v>
      </c>
      <c r="R527" s="39" t="str">
        <f>VLOOKUP(D527,GL_Master!$A$1:$D$80,3,FALSE)</f>
        <v xml:space="preserve">Gratuity expenses </v>
      </c>
      <c r="S527" s="39" t="str">
        <f>VLOOKUP(D527,GL_Master!$A$1:$D$80,4,FALSE)</f>
        <v>Gratuity</v>
      </c>
    </row>
    <row r="528" spans="1:19" x14ac:dyDescent="0.25">
      <c r="A528" s="39" t="s">
        <v>262</v>
      </c>
      <c r="B528" s="39" t="s">
        <v>249</v>
      </c>
      <c r="C528" s="7">
        <v>44105</v>
      </c>
      <c r="D528" s="39" t="s">
        <v>95</v>
      </c>
      <c r="E528" s="39">
        <v>106</v>
      </c>
      <c r="F528" s="82">
        <f t="shared" si="24"/>
        <v>0.106</v>
      </c>
      <c r="G528" s="39">
        <f>VLOOKUP(N528,Currecny_M!$A$1:$P$10,2,FALSE)</f>
        <v>54</v>
      </c>
      <c r="H528" s="39">
        <f>MATCH(C528,Currecny_M!$A$1:$P$1,0)</f>
        <v>8</v>
      </c>
      <c r="I528" s="39">
        <f>VLOOKUP(N528,Currecny_M!$A$1:$P$10,MATCH(Database!C528,Currecny_M!$A$1:$P$1,0),FALSE)</f>
        <v>57.33</v>
      </c>
      <c r="J528" s="82">
        <f t="shared" si="25"/>
        <v>6.0769799999999998</v>
      </c>
      <c r="K528" s="39">
        <f>VLOOKUP('Cover page'!$B$6,Currecny_M!$A$1:$P$10,MATCH(Database!C528,Currecny_M!$A$1:$P$1,0),FALSE)</f>
        <v>1</v>
      </c>
      <c r="L528" s="82">
        <f t="shared" si="26"/>
        <v>6.0769799999999998</v>
      </c>
      <c r="M528" s="82">
        <f>((E528/$F$1)*VLOOKUP(N528,Currecny_M!$A$1:$P$10,MATCH(Database!C528,Currecny_M!$A$1:$P$1,0),FALSE))/VLOOKUP('Cover page'!$B$6,Currecny_M!$A$1:$P$10,MATCH(Database!C528,Currecny_M!$A$1:$P$1,0),FALSE)</f>
        <v>6.0769799999999998</v>
      </c>
      <c r="N528" s="6" t="str">
        <f>VLOOKUP(B528,Master!$A$2:$C$11,3,FALSE)</f>
        <v>CAD</v>
      </c>
      <c r="O528" s="6" t="str">
        <f>VLOOKUP(B528,Master!$A$2:$C$11,2,FALSE)</f>
        <v>America</v>
      </c>
      <c r="P528" s="6"/>
      <c r="Q528" s="39" t="str">
        <f>VLOOKUP(D528,GL_Master!$A$1:$D$80,2,FALSE)</f>
        <v>PL</v>
      </c>
      <c r="R528" s="39" t="str">
        <f>VLOOKUP(D528,GL_Master!$A$1:$D$80,3,FALSE)</f>
        <v>Salary wages &amp; benefits</v>
      </c>
      <c r="S528" s="39" t="str">
        <f>VLOOKUP(D528,GL_Master!$A$1:$D$80,4,FALSE)</f>
        <v>Employee benefits expense</v>
      </c>
    </row>
    <row r="529" spans="1:19" x14ac:dyDescent="0.25">
      <c r="A529" s="39" t="s">
        <v>262</v>
      </c>
      <c r="B529" s="39" t="s">
        <v>249</v>
      </c>
      <c r="C529" s="7">
        <v>44105</v>
      </c>
      <c r="D529" s="39" t="s">
        <v>96</v>
      </c>
      <c r="E529" s="39">
        <v>943</v>
      </c>
      <c r="F529" s="82">
        <f t="shared" si="24"/>
        <v>0.94299999999999995</v>
      </c>
      <c r="G529" s="39">
        <f>VLOOKUP(N529,Currecny_M!$A$1:$P$10,2,FALSE)</f>
        <v>54</v>
      </c>
      <c r="H529" s="39">
        <f>MATCH(C529,Currecny_M!$A$1:$P$1,0)</f>
        <v>8</v>
      </c>
      <c r="I529" s="39">
        <f>VLOOKUP(N529,Currecny_M!$A$1:$P$10,MATCH(Database!C529,Currecny_M!$A$1:$P$1,0),FALSE)</f>
        <v>57.33</v>
      </c>
      <c r="J529" s="82">
        <f t="shared" si="25"/>
        <v>54.062189999999994</v>
      </c>
      <c r="K529" s="39">
        <f>VLOOKUP('Cover page'!$B$6,Currecny_M!$A$1:$P$10,MATCH(Database!C529,Currecny_M!$A$1:$P$1,0),FALSE)</f>
        <v>1</v>
      </c>
      <c r="L529" s="82">
        <f t="shared" si="26"/>
        <v>54.062189999999994</v>
      </c>
      <c r="M529" s="82">
        <f>((E529/$F$1)*VLOOKUP(N529,Currecny_M!$A$1:$P$10,MATCH(Database!C529,Currecny_M!$A$1:$P$1,0),FALSE))/VLOOKUP('Cover page'!$B$6,Currecny_M!$A$1:$P$10,MATCH(Database!C529,Currecny_M!$A$1:$P$1,0),FALSE)</f>
        <v>54.062189999999994</v>
      </c>
      <c r="N529" s="6" t="str">
        <f>VLOOKUP(B529,Master!$A$2:$C$11,3,FALSE)</f>
        <v>CAD</v>
      </c>
      <c r="O529" s="6" t="str">
        <f>VLOOKUP(B529,Master!$A$2:$C$11,2,FALSE)</f>
        <v>America</v>
      </c>
      <c r="P529" s="6"/>
      <c r="Q529" s="39" t="str">
        <f>VLOOKUP(D529,GL_Master!$A$1:$D$80,2,FALSE)</f>
        <v>PL</v>
      </c>
      <c r="R529" s="39" t="str">
        <f>VLOOKUP(D529,GL_Master!$A$1:$D$80,3,FALSE)</f>
        <v>Salary wages &amp; benefits</v>
      </c>
      <c r="S529" s="39" t="str">
        <f>VLOOKUP(D529,GL_Master!$A$1:$D$80,4,FALSE)</f>
        <v>Employee benefits expense</v>
      </c>
    </row>
    <row r="530" spans="1:19" x14ac:dyDescent="0.25">
      <c r="A530" s="39" t="s">
        <v>262</v>
      </c>
      <c r="B530" s="39" t="s">
        <v>249</v>
      </c>
      <c r="C530" s="7">
        <v>44105</v>
      </c>
      <c r="D530" s="39" t="s">
        <v>97</v>
      </c>
      <c r="E530" s="39">
        <v>55</v>
      </c>
      <c r="F530" s="82">
        <f t="shared" si="24"/>
        <v>5.5E-2</v>
      </c>
      <c r="G530" s="39">
        <f>VLOOKUP(N530,Currecny_M!$A$1:$P$10,2,FALSE)</f>
        <v>54</v>
      </c>
      <c r="H530" s="39">
        <f>MATCH(C530,Currecny_M!$A$1:$P$1,0)</f>
        <v>8</v>
      </c>
      <c r="I530" s="39">
        <f>VLOOKUP(N530,Currecny_M!$A$1:$P$10,MATCH(Database!C530,Currecny_M!$A$1:$P$1,0),FALSE)</f>
        <v>57.33</v>
      </c>
      <c r="J530" s="82">
        <f t="shared" si="25"/>
        <v>3.1531500000000001</v>
      </c>
      <c r="K530" s="39">
        <f>VLOOKUP('Cover page'!$B$6,Currecny_M!$A$1:$P$10,MATCH(Database!C530,Currecny_M!$A$1:$P$1,0),FALSE)</f>
        <v>1</v>
      </c>
      <c r="L530" s="82">
        <f t="shared" si="26"/>
        <v>3.1531500000000001</v>
      </c>
      <c r="M530" s="82">
        <f>((E530/$F$1)*VLOOKUP(N530,Currecny_M!$A$1:$P$10,MATCH(Database!C530,Currecny_M!$A$1:$P$1,0),FALSE))/VLOOKUP('Cover page'!$B$6,Currecny_M!$A$1:$P$10,MATCH(Database!C530,Currecny_M!$A$1:$P$1,0),FALSE)</f>
        <v>3.1531500000000001</v>
      </c>
      <c r="N530" s="6" t="str">
        <f>VLOOKUP(B530,Master!$A$2:$C$11,3,FALSE)</f>
        <v>CAD</v>
      </c>
      <c r="O530" s="6" t="str">
        <f>VLOOKUP(B530,Master!$A$2:$C$11,2,FALSE)</f>
        <v>America</v>
      </c>
      <c r="P530" s="6"/>
      <c r="Q530" s="39" t="str">
        <f>VLOOKUP(D530,GL_Master!$A$1:$D$80,2,FALSE)</f>
        <v>PL</v>
      </c>
      <c r="R530" s="39" t="str">
        <f>VLOOKUP(D530,GL_Master!$A$1:$D$80,3,FALSE)</f>
        <v>Salary wages &amp; benefits</v>
      </c>
      <c r="S530" s="39" t="str">
        <f>VLOOKUP(D530,GL_Master!$A$1:$D$80,4,FALSE)</f>
        <v>Employee benefits expense</v>
      </c>
    </row>
    <row r="531" spans="1:19" x14ac:dyDescent="0.25">
      <c r="A531" s="39" t="s">
        <v>262</v>
      </c>
      <c r="B531" s="39" t="s">
        <v>249</v>
      </c>
      <c r="C531" s="7">
        <v>44105</v>
      </c>
      <c r="D531" s="39" t="s">
        <v>98</v>
      </c>
      <c r="E531" s="39">
        <v>107</v>
      </c>
      <c r="F531" s="82">
        <f t="shared" si="24"/>
        <v>0.107</v>
      </c>
      <c r="G531" s="39">
        <f>VLOOKUP(N531,Currecny_M!$A$1:$P$10,2,FALSE)</f>
        <v>54</v>
      </c>
      <c r="H531" s="39">
        <f>MATCH(C531,Currecny_M!$A$1:$P$1,0)</f>
        <v>8</v>
      </c>
      <c r="I531" s="39">
        <f>VLOOKUP(N531,Currecny_M!$A$1:$P$10,MATCH(Database!C531,Currecny_M!$A$1:$P$1,0),FALSE)</f>
        <v>57.33</v>
      </c>
      <c r="J531" s="82">
        <f t="shared" si="25"/>
        <v>6.1343099999999993</v>
      </c>
      <c r="K531" s="39">
        <f>VLOOKUP('Cover page'!$B$6,Currecny_M!$A$1:$P$10,MATCH(Database!C531,Currecny_M!$A$1:$P$1,0),FALSE)</f>
        <v>1</v>
      </c>
      <c r="L531" s="82">
        <f t="shared" si="26"/>
        <v>6.1343099999999993</v>
      </c>
      <c r="M531" s="82">
        <f>((E531/$F$1)*VLOOKUP(N531,Currecny_M!$A$1:$P$10,MATCH(Database!C531,Currecny_M!$A$1:$P$1,0),FALSE))/VLOOKUP('Cover page'!$B$6,Currecny_M!$A$1:$P$10,MATCH(Database!C531,Currecny_M!$A$1:$P$1,0),FALSE)</f>
        <v>6.1343099999999993</v>
      </c>
      <c r="N531" s="6" t="str">
        <f>VLOOKUP(B531,Master!$A$2:$C$11,3,FALSE)</f>
        <v>CAD</v>
      </c>
      <c r="O531" s="6" t="str">
        <f>VLOOKUP(B531,Master!$A$2:$C$11,2,FALSE)</f>
        <v>America</v>
      </c>
      <c r="P531" s="6"/>
      <c r="Q531" s="39" t="str">
        <f>VLOOKUP(D531,GL_Master!$A$1:$D$80,2,FALSE)</f>
        <v>PL</v>
      </c>
      <c r="R531" s="39" t="str">
        <f>VLOOKUP(D531,GL_Master!$A$1:$D$80,3,FALSE)</f>
        <v>Salary wages &amp; benefits</v>
      </c>
      <c r="S531" s="39" t="str">
        <f>VLOOKUP(D531,GL_Master!$A$1:$D$80,4,FALSE)</f>
        <v>Employee benefits expense</v>
      </c>
    </row>
    <row r="532" spans="1:19" x14ac:dyDescent="0.25">
      <c r="A532" s="39" t="s">
        <v>262</v>
      </c>
      <c r="B532" s="39" t="s">
        <v>249</v>
      </c>
      <c r="C532" s="7">
        <v>44105</v>
      </c>
      <c r="D532" s="39" t="s">
        <v>99</v>
      </c>
      <c r="E532" s="39">
        <v>55</v>
      </c>
      <c r="F532" s="82">
        <f t="shared" si="24"/>
        <v>5.5E-2</v>
      </c>
      <c r="G532" s="39">
        <f>VLOOKUP(N532,Currecny_M!$A$1:$P$10,2,FALSE)</f>
        <v>54</v>
      </c>
      <c r="H532" s="39">
        <f>MATCH(C532,Currecny_M!$A$1:$P$1,0)</f>
        <v>8</v>
      </c>
      <c r="I532" s="39">
        <f>VLOOKUP(N532,Currecny_M!$A$1:$P$10,MATCH(Database!C532,Currecny_M!$A$1:$P$1,0),FALSE)</f>
        <v>57.33</v>
      </c>
      <c r="J532" s="82">
        <f t="shared" si="25"/>
        <v>3.1531500000000001</v>
      </c>
      <c r="K532" s="39">
        <f>VLOOKUP('Cover page'!$B$6,Currecny_M!$A$1:$P$10,MATCH(Database!C532,Currecny_M!$A$1:$P$1,0),FALSE)</f>
        <v>1</v>
      </c>
      <c r="L532" s="82">
        <f t="shared" si="26"/>
        <v>3.1531500000000001</v>
      </c>
      <c r="M532" s="82">
        <f>((E532/$F$1)*VLOOKUP(N532,Currecny_M!$A$1:$P$10,MATCH(Database!C532,Currecny_M!$A$1:$P$1,0),FALSE))/VLOOKUP('Cover page'!$B$6,Currecny_M!$A$1:$P$10,MATCH(Database!C532,Currecny_M!$A$1:$P$1,0),FALSE)</f>
        <v>3.1531500000000001</v>
      </c>
      <c r="N532" s="6" t="str">
        <f>VLOOKUP(B532,Master!$A$2:$C$11,3,FALSE)</f>
        <v>CAD</v>
      </c>
      <c r="O532" s="6" t="str">
        <f>VLOOKUP(B532,Master!$A$2:$C$11,2,FALSE)</f>
        <v>America</v>
      </c>
      <c r="P532" s="6"/>
      <c r="Q532" s="39" t="str">
        <f>VLOOKUP(D532,GL_Master!$A$1:$D$80,2,FALSE)</f>
        <v>PL</v>
      </c>
      <c r="R532" s="39" t="str">
        <f>VLOOKUP(D532,GL_Master!$A$1:$D$80,3,FALSE)</f>
        <v>Salary wages &amp; benefits</v>
      </c>
      <c r="S532" s="39" t="str">
        <f>VLOOKUP(D532,GL_Master!$A$1:$D$80,4,FALSE)</f>
        <v>Employee benefits expense</v>
      </c>
    </row>
    <row r="533" spans="1:19" x14ac:dyDescent="0.25">
      <c r="A533" s="39" t="s">
        <v>262</v>
      </c>
      <c r="B533" s="39" t="s">
        <v>249</v>
      </c>
      <c r="C533" s="7">
        <v>44105</v>
      </c>
      <c r="D533" s="39" t="s">
        <v>100</v>
      </c>
      <c r="E533" s="39">
        <v>374</v>
      </c>
      <c r="F533" s="82">
        <f t="shared" si="24"/>
        <v>0.374</v>
      </c>
      <c r="G533" s="39">
        <f>VLOOKUP(N533,Currecny_M!$A$1:$P$10,2,FALSE)</f>
        <v>54</v>
      </c>
      <c r="H533" s="39">
        <f>MATCH(C533,Currecny_M!$A$1:$P$1,0)</f>
        <v>8</v>
      </c>
      <c r="I533" s="39">
        <f>VLOOKUP(N533,Currecny_M!$A$1:$P$10,MATCH(Database!C533,Currecny_M!$A$1:$P$1,0),FALSE)</f>
        <v>57.33</v>
      </c>
      <c r="J533" s="82">
        <f t="shared" si="25"/>
        <v>21.441420000000001</v>
      </c>
      <c r="K533" s="39">
        <f>VLOOKUP('Cover page'!$B$6,Currecny_M!$A$1:$P$10,MATCH(Database!C533,Currecny_M!$A$1:$P$1,0),FALSE)</f>
        <v>1</v>
      </c>
      <c r="L533" s="82">
        <f t="shared" si="26"/>
        <v>21.441420000000001</v>
      </c>
      <c r="M533" s="82">
        <f>((E533/$F$1)*VLOOKUP(N533,Currecny_M!$A$1:$P$10,MATCH(Database!C533,Currecny_M!$A$1:$P$1,0),FALSE))/VLOOKUP('Cover page'!$B$6,Currecny_M!$A$1:$P$10,MATCH(Database!C533,Currecny_M!$A$1:$P$1,0),FALSE)</f>
        <v>21.441420000000001</v>
      </c>
      <c r="N533" s="6" t="str">
        <f>VLOOKUP(B533,Master!$A$2:$C$11,3,FALSE)</f>
        <v>CAD</v>
      </c>
      <c r="O533" s="6" t="str">
        <f>VLOOKUP(B533,Master!$A$2:$C$11,2,FALSE)</f>
        <v>America</v>
      </c>
      <c r="P533" s="6"/>
      <c r="Q533" s="39" t="str">
        <f>VLOOKUP(D533,GL_Master!$A$1:$D$80,2,FALSE)</f>
        <v>PL</v>
      </c>
      <c r="R533" s="39" t="str">
        <f>VLOOKUP(D533,GL_Master!$A$1:$D$80,3,FALSE)</f>
        <v>Salary wages &amp; benefits</v>
      </c>
      <c r="S533" s="39" t="str">
        <f>VLOOKUP(D533,GL_Master!$A$1:$D$80,4,FALSE)</f>
        <v>Employee benefits expense</v>
      </c>
    </row>
    <row r="534" spans="1:19" x14ac:dyDescent="0.25">
      <c r="A534" s="39" t="s">
        <v>262</v>
      </c>
      <c r="B534" s="39" t="s">
        <v>249</v>
      </c>
      <c r="C534" s="7">
        <v>44105</v>
      </c>
      <c r="D534" s="39" t="s">
        <v>30</v>
      </c>
      <c r="E534" s="39">
        <v>105</v>
      </c>
      <c r="F534" s="82">
        <f t="shared" si="24"/>
        <v>0.105</v>
      </c>
      <c r="G534" s="39">
        <f>VLOOKUP(N534,Currecny_M!$A$1:$P$10,2,FALSE)</f>
        <v>54</v>
      </c>
      <c r="H534" s="39">
        <f>MATCH(C534,Currecny_M!$A$1:$P$1,0)</f>
        <v>8</v>
      </c>
      <c r="I534" s="39">
        <f>VLOOKUP(N534,Currecny_M!$A$1:$P$10,MATCH(Database!C534,Currecny_M!$A$1:$P$1,0),FALSE)</f>
        <v>57.33</v>
      </c>
      <c r="J534" s="82">
        <f t="shared" si="25"/>
        <v>6.0196499999999995</v>
      </c>
      <c r="K534" s="39">
        <f>VLOOKUP('Cover page'!$B$6,Currecny_M!$A$1:$P$10,MATCH(Database!C534,Currecny_M!$A$1:$P$1,0),FALSE)</f>
        <v>1</v>
      </c>
      <c r="L534" s="82">
        <f t="shared" si="26"/>
        <v>6.0196499999999995</v>
      </c>
      <c r="M534" s="82">
        <f>((E534/$F$1)*VLOOKUP(N534,Currecny_M!$A$1:$P$10,MATCH(Database!C534,Currecny_M!$A$1:$P$1,0),FALSE))/VLOOKUP('Cover page'!$B$6,Currecny_M!$A$1:$P$10,MATCH(Database!C534,Currecny_M!$A$1:$P$1,0),FALSE)</f>
        <v>6.0196499999999995</v>
      </c>
      <c r="N534" s="6" t="str">
        <f>VLOOKUP(B534,Master!$A$2:$C$11,3,FALSE)</f>
        <v>CAD</v>
      </c>
      <c r="O534" s="6" t="str">
        <f>VLOOKUP(B534,Master!$A$2:$C$11,2,FALSE)</f>
        <v>America</v>
      </c>
      <c r="P534" s="6"/>
      <c r="Q534" s="39" t="str">
        <f>VLOOKUP(D534,GL_Master!$A$1:$D$80,2,FALSE)</f>
        <v>PL</v>
      </c>
      <c r="R534" s="39" t="str">
        <f>VLOOKUP(D534,GL_Master!$A$1:$D$80,3,FALSE)</f>
        <v>Travelling and conveyance</v>
      </c>
      <c r="S534" s="39" t="str">
        <f>VLOOKUP(D534,GL_Master!$A$1:$D$80,4,FALSE)</f>
        <v>Local conveyance</v>
      </c>
    </row>
    <row r="535" spans="1:19" x14ac:dyDescent="0.25">
      <c r="A535" s="39" t="s">
        <v>262</v>
      </c>
      <c r="B535" s="39" t="s">
        <v>249</v>
      </c>
      <c r="C535" s="7">
        <v>44105</v>
      </c>
      <c r="D535" s="39" t="s">
        <v>31</v>
      </c>
      <c r="E535" s="39">
        <v>53</v>
      </c>
      <c r="F535" s="82">
        <f t="shared" si="24"/>
        <v>5.2999999999999999E-2</v>
      </c>
      <c r="G535" s="39">
        <f>VLOOKUP(N535,Currecny_M!$A$1:$P$10,2,FALSE)</f>
        <v>54</v>
      </c>
      <c r="H535" s="39">
        <f>MATCH(C535,Currecny_M!$A$1:$P$1,0)</f>
        <v>8</v>
      </c>
      <c r="I535" s="39">
        <f>VLOOKUP(N535,Currecny_M!$A$1:$P$10,MATCH(Database!C535,Currecny_M!$A$1:$P$1,0),FALSE)</f>
        <v>57.33</v>
      </c>
      <c r="J535" s="82">
        <f t="shared" si="25"/>
        <v>3.0384899999999999</v>
      </c>
      <c r="K535" s="39">
        <f>VLOOKUP('Cover page'!$B$6,Currecny_M!$A$1:$P$10,MATCH(Database!C535,Currecny_M!$A$1:$P$1,0),FALSE)</f>
        <v>1</v>
      </c>
      <c r="L535" s="82">
        <f t="shared" si="26"/>
        <v>3.0384899999999999</v>
      </c>
      <c r="M535" s="82">
        <f>((E535/$F$1)*VLOOKUP(N535,Currecny_M!$A$1:$P$10,MATCH(Database!C535,Currecny_M!$A$1:$P$1,0),FALSE))/VLOOKUP('Cover page'!$B$6,Currecny_M!$A$1:$P$10,MATCH(Database!C535,Currecny_M!$A$1:$P$1,0),FALSE)</f>
        <v>3.0384899999999999</v>
      </c>
      <c r="N535" s="6" t="str">
        <f>VLOOKUP(B535,Master!$A$2:$C$11,3,FALSE)</f>
        <v>CAD</v>
      </c>
      <c r="O535" s="6" t="str">
        <f>VLOOKUP(B535,Master!$A$2:$C$11,2,FALSE)</f>
        <v>America</v>
      </c>
      <c r="P535" s="6"/>
      <c r="Q535" s="39" t="str">
        <f>VLOOKUP(D535,GL_Master!$A$1:$D$80,2,FALSE)</f>
        <v>PL</v>
      </c>
      <c r="R535" s="39" t="str">
        <f>VLOOKUP(D535,GL_Master!$A$1:$D$80,3,FALSE)</f>
        <v>Office expenses</v>
      </c>
      <c r="S535" s="39" t="str">
        <f>VLOOKUP(D535,GL_Master!$A$1:$D$80,4,FALSE)</f>
        <v>Parking charges</v>
      </c>
    </row>
    <row r="536" spans="1:19" x14ac:dyDescent="0.25">
      <c r="A536" s="39" t="s">
        <v>262</v>
      </c>
      <c r="B536" s="39" t="s">
        <v>249</v>
      </c>
      <c r="C536" s="7">
        <v>44105</v>
      </c>
      <c r="D536" s="39" t="s">
        <v>101</v>
      </c>
      <c r="E536" s="39">
        <v>52</v>
      </c>
      <c r="F536" s="82">
        <f t="shared" si="24"/>
        <v>5.1999999999999998E-2</v>
      </c>
      <c r="G536" s="39">
        <f>VLOOKUP(N536,Currecny_M!$A$1:$P$10,2,FALSE)</f>
        <v>54</v>
      </c>
      <c r="H536" s="39">
        <f>MATCH(C536,Currecny_M!$A$1:$P$1,0)</f>
        <v>8</v>
      </c>
      <c r="I536" s="39">
        <f>VLOOKUP(N536,Currecny_M!$A$1:$P$10,MATCH(Database!C536,Currecny_M!$A$1:$P$1,0),FALSE)</f>
        <v>57.33</v>
      </c>
      <c r="J536" s="82">
        <f t="shared" si="25"/>
        <v>2.9811599999999996</v>
      </c>
      <c r="K536" s="39">
        <f>VLOOKUP('Cover page'!$B$6,Currecny_M!$A$1:$P$10,MATCH(Database!C536,Currecny_M!$A$1:$P$1,0),FALSE)</f>
        <v>1</v>
      </c>
      <c r="L536" s="82">
        <f t="shared" si="26"/>
        <v>2.9811599999999996</v>
      </c>
      <c r="M536" s="82">
        <f>((E536/$F$1)*VLOOKUP(N536,Currecny_M!$A$1:$P$10,MATCH(Database!C536,Currecny_M!$A$1:$P$1,0),FALSE))/VLOOKUP('Cover page'!$B$6,Currecny_M!$A$1:$P$10,MATCH(Database!C536,Currecny_M!$A$1:$P$1,0),FALSE)</f>
        <v>2.9811599999999996</v>
      </c>
      <c r="N536" s="6" t="str">
        <f>VLOOKUP(B536,Master!$A$2:$C$11,3,FALSE)</f>
        <v>CAD</v>
      </c>
      <c r="O536" s="6" t="str">
        <f>VLOOKUP(B536,Master!$A$2:$C$11,2,FALSE)</f>
        <v>America</v>
      </c>
      <c r="P536" s="6"/>
      <c r="Q536" s="39" t="str">
        <f>VLOOKUP(D536,GL_Master!$A$1:$D$80,2,FALSE)</f>
        <v>PL</v>
      </c>
      <c r="R536" s="39" t="str">
        <f>VLOOKUP(D536,GL_Master!$A$1:$D$80,3,FALSE)</f>
        <v>COGS</v>
      </c>
      <c r="S536" s="39" t="str">
        <f>VLOOKUP(D536,GL_Master!$A$1:$D$80,4,FALSE)</f>
        <v>Purchase of other traded goods</v>
      </c>
    </row>
    <row r="537" spans="1:19" x14ac:dyDescent="0.25">
      <c r="A537" s="39" t="s">
        <v>262</v>
      </c>
      <c r="B537" s="39" t="s">
        <v>249</v>
      </c>
      <c r="C537" s="7">
        <v>44105</v>
      </c>
      <c r="D537" s="39" t="s">
        <v>102</v>
      </c>
      <c r="E537" s="39">
        <v>53</v>
      </c>
      <c r="F537" s="82">
        <f t="shared" si="24"/>
        <v>5.2999999999999999E-2</v>
      </c>
      <c r="G537" s="39">
        <f>VLOOKUP(N537,Currecny_M!$A$1:$P$10,2,FALSE)</f>
        <v>54</v>
      </c>
      <c r="H537" s="39">
        <f>MATCH(C537,Currecny_M!$A$1:$P$1,0)</f>
        <v>8</v>
      </c>
      <c r="I537" s="39">
        <f>VLOOKUP(N537,Currecny_M!$A$1:$P$10,MATCH(Database!C537,Currecny_M!$A$1:$P$1,0),FALSE)</f>
        <v>57.33</v>
      </c>
      <c r="J537" s="82">
        <f t="shared" si="25"/>
        <v>3.0384899999999999</v>
      </c>
      <c r="K537" s="39">
        <f>VLOOKUP('Cover page'!$B$6,Currecny_M!$A$1:$P$10,MATCH(Database!C537,Currecny_M!$A$1:$P$1,0),FALSE)</f>
        <v>1</v>
      </c>
      <c r="L537" s="82">
        <f t="shared" si="26"/>
        <v>3.0384899999999999</v>
      </c>
      <c r="M537" s="82">
        <f>((E537/$F$1)*VLOOKUP(N537,Currecny_M!$A$1:$P$10,MATCH(Database!C537,Currecny_M!$A$1:$P$1,0),FALSE))/VLOOKUP('Cover page'!$B$6,Currecny_M!$A$1:$P$10,MATCH(Database!C537,Currecny_M!$A$1:$P$1,0),FALSE)</f>
        <v>3.0384899999999999</v>
      </c>
      <c r="N537" s="6" t="str">
        <f>VLOOKUP(B537,Master!$A$2:$C$11,3,FALSE)</f>
        <v>CAD</v>
      </c>
      <c r="O537" s="6" t="str">
        <f>VLOOKUP(B537,Master!$A$2:$C$11,2,FALSE)</f>
        <v>America</v>
      </c>
      <c r="P537" s="6"/>
      <c r="Q537" s="39" t="str">
        <f>VLOOKUP(D537,GL_Master!$A$1:$D$80,2,FALSE)</f>
        <v>PL</v>
      </c>
      <c r="R537" s="39" t="str">
        <f>VLOOKUP(D537,GL_Master!$A$1:$D$80,3,FALSE)</f>
        <v>Staff welfare expenses</v>
      </c>
      <c r="S537" s="39" t="str">
        <f>VLOOKUP(D537,GL_Master!$A$1:$D$80,4,FALSE)</f>
        <v>Diwali Expense</v>
      </c>
    </row>
    <row r="538" spans="1:19" x14ac:dyDescent="0.25">
      <c r="A538" s="39" t="s">
        <v>262</v>
      </c>
      <c r="B538" s="39" t="s">
        <v>249</v>
      </c>
      <c r="C538" s="7">
        <v>44105</v>
      </c>
      <c r="D538" s="39" t="s">
        <v>20</v>
      </c>
      <c r="E538" s="39">
        <v>109</v>
      </c>
      <c r="F538" s="82">
        <f t="shared" si="24"/>
        <v>0.109</v>
      </c>
      <c r="G538" s="39">
        <f>VLOOKUP(N538,Currecny_M!$A$1:$P$10,2,FALSE)</f>
        <v>54</v>
      </c>
      <c r="H538" s="39">
        <f>MATCH(C538,Currecny_M!$A$1:$P$1,0)</f>
        <v>8</v>
      </c>
      <c r="I538" s="39">
        <f>VLOOKUP(N538,Currecny_M!$A$1:$P$10,MATCH(Database!C538,Currecny_M!$A$1:$P$1,0),FALSE)</f>
        <v>57.33</v>
      </c>
      <c r="J538" s="82">
        <f t="shared" si="25"/>
        <v>6.2489699999999999</v>
      </c>
      <c r="K538" s="39">
        <f>VLOOKUP('Cover page'!$B$6,Currecny_M!$A$1:$P$10,MATCH(Database!C538,Currecny_M!$A$1:$P$1,0),FALSE)</f>
        <v>1</v>
      </c>
      <c r="L538" s="82">
        <f t="shared" si="26"/>
        <v>6.2489699999999999</v>
      </c>
      <c r="M538" s="82">
        <f>((E538/$F$1)*VLOOKUP(N538,Currecny_M!$A$1:$P$10,MATCH(Database!C538,Currecny_M!$A$1:$P$1,0),FALSE))/VLOOKUP('Cover page'!$B$6,Currecny_M!$A$1:$P$10,MATCH(Database!C538,Currecny_M!$A$1:$P$1,0),FALSE)</f>
        <v>6.2489699999999999</v>
      </c>
      <c r="N538" s="6" t="str">
        <f>VLOOKUP(B538,Master!$A$2:$C$11,3,FALSE)</f>
        <v>CAD</v>
      </c>
      <c r="O538" s="6" t="str">
        <f>VLOOKUP(B538,Master!$A$2:$C$11,2,FALSE)</f>
        <v>America</v>
      </c>
      <c r="P538" s="6"/>
      <c r="Q538" s="39" t="str">
        <f>VLOOKUP(D538,GL_Master!$A$1:$D$80,2,FALSE)</f>
        <v>PL</v>
      </c>
      <c r="R538" s="39" t="str">
        <f>VLOOKUP(D538,GL_Master!$A$1:$D$80,3,FALSE)</f>
        <v>Selling and Marketing expenses</v>
      </c>
      <c r="S538" s="39" t="str">
        <f>VLOOKUP(D538,GL_Master!$A$1:$D$80,4,FALSE)</f>
        <v>Business promotion</v>
      </c>
    </row>
    <row r="539" spans="1:19" x14ac:dyDescent="0.25">
      <c r="A539" s="39" t="s">
        <v>262</v>
      </c>
      <c r="B539" s="39" t="s">
        <v>249</v>
      </c>
      <c r="C539" s="7">
        <v>44105</v>
      </c>
      <c r="D539" s="39" t="s">
        <v>29</v>
      </c>
      <c r="E539" s="39">
        <v>114</v>
      </c>
      <c r="F539" s="82">
        <f t="shared" si="24"/>
        <v>0.114</v>
      </c>
      <c r="G539" s="39">
        <f>VLOOKUP(N539,Currecny_M!$A$1:$P$10,2,FALSE)</f>
        <v>54</v>
      </c>
      <c r="H539" s="39">
        <f>MATCH(C539,Currecny_M!$A$1:$P$1,0)</f>
        <v>8</v>
      </c>
      <c r="I539" s="39">
        <f>VLOOKUP(N539,Currecny_M!$A$1:$P$10,MATCH(Database!C539,Currecny_M!$A$1:$P$1,0),FALSE)</f>
        <v>57.33</v>
      </c>
      <c r="J539" s="82">
        <f t="shared" si="25"/>
        <v>6.5356199999999998</v>
      </c>
      <c r="K539" s="39">
        <f>VLOOKUP('Cover page'!$B$6,Currecny_M!$A$1:$P$10,MATCH(Database!C539,Currecny_M!$A$1:$P$1,0),FALSE)</f>
        <v>1</v>
      </c>
      <c r="L539" s="82">
        <f t="shared" si="26"/>
        <v>6.5356199999999998</v>
      </c>
      <c r="M539" s="82">
        <f>((E539/$F$1)*VLOOKUP(N539,Currecny_M!$A$1:$P$10,MATCH(Database!C539,Currecny_M!$A$1:$P$1,0),FALSE))/VLOOKUP('Cover page'!$B$6,Currecny_M!$A$1:$P$10,MATCH(Database!C539,Currecny_M!$A$1:$P$1,0),FALSE)</f>
        <v>6.5356199999999998</v>
      </c>
      <c r="N539" s="6" t="str">
        <f>VLOOKUP(B539,Master!$A$2:$C$11,3,FALSE)</f>
        <v>CAD</v>
      </c>
      <c r="O539" s="6" t="str">
        <f>VLOOKUP(B539,Master!$A$2:$C$11,2,FALSE)</f>
        <v>America</v>
      </c>
      <c r="P539" s="6"/>
      <c r="Q539" s="39" t="str">
        <f>VLOOKUP(D539,GL_Master!$A$1:$D$80,2,FALSE)</f>
        <v>PL</v>
      </c>
      <c r="R539" s="39" t="str">
        <f>VLOOKUP(D539,GL_Master!$A$1:$D$80,3,FALSE)</f>
        <v>Communication &amp; internet exp</v>
      </c>
      <c r="S539" s="39" t="str">
        <f>VLOOKUP(D539,GL_Master!$A$1:$D$80,4,FALSE)</f>
        <v>Communication cost</v>
      </c>
    </row>
    <row r="540" spans="1:19" x14ac:dyDescent="0.25">
      <c r="A540" s="39" t="s">
        <v>262</v>
      </c>
      <c r="B540" s="39" t="s">
        <v>249</v>
      </c>
      <c r="C540" s="7">
        <v>44105</v>
      </c>
      <c r="D540" s="39" t="s">
        <v>41</v>
      </c>
      <c r="E540" s="39">
        <v>53</v>
      </c>
      <c r="F540" s="82">
        <f t="shared" si="24"/>
        <v>5.2999999999999999E-2</v>
      </c>
      <c r="G540" s="39">
        <f>VLOOKUP(N540,Currecny_M!$A$1:$P$10,2,FALSE)</f>
        <v>54</v>
      </c>
      <c r="H540" s="39">
        <f>MATCH(C540,Currecny_M!$A$1:$P$1,0)</f>
        <v>8</v>
      </c>
      <c r="I540" s="39">
        <f>VLOOKUP(N540,Currecny_M!$A$1:$P$10,MATCH(Database!C540,Currecny_M!$A$1:$P$1,0),FALSE)</f>
        <v>57.33</v>
      </c>
      <c r="J540" s="82">
        <f t="shared" si="25"/>
        <v>3.0384899999999999</v>
      </c>
      <c r="K540" s="39">
        <f>VLOOKUP('Cover page'!$B$6,Currecny_M!$A$1:$P$10,MATCH(Database!C540,Currecny_M!$A$1:$P$1,0),FALSE)</f>
        <v>1</v>
      </c>
      <c r="L540" s="82">
        <f t="shared" si="26"/>
        <v>3.0384899999999999</v>
      </c>
      <c r="M540" s="82">
        <f>((E540/$F$1)*VLOOKUP(N540,Currecny_M!$A$1:$P$10,MATCH(Database!C540,Currecny_M!$A$1:$P$1,0),FALSE))/VLOOKUP('Cover page'!$B$6,Currecny_M!$A$1:$P$10,MATCH(Database!C540,Currecny_M!$A$1:$P$1,0),FALSE)</f>
        <v>3.0384899999999999</v>
      </c>
      <c r="N540" s="6" t="str">
        <f>VLOOKUP(B540,Master!$A$2:$C$11,3,FALSE)</f>
        <v>CAD</v>
      </c>
      <c r="O540" s="6" t="str">
        <f>VLOOKUP(B540,Master!$A$2:$C$11,2,FALSE)</f>
        <v>America</v>
      </c>
      <c r="P540" s="6"/>
      <c r="Q540" s="39" t="str">
        <f>VLOOKUP(D540,GL_Master!$A$1:$D$80,2,FALSE)</f>
        <v>PL</v>
      </c>
      <c r="R540" s="39" t="str">
        <f>VLOOKUP(D540,GL_Master!$A$1:$D$80,3,FALSE)</f>
        <v>Communication &amp; internet exp</v>
      </c>
      <c r="S540" s="39" t="str">
        <f>VLOOKUP(D540,GL_Master!$A$1:$D$80,4,FALSE)</f>
        <v>Communication cost</v>
      </c>
    </row>
    <row r="541" spans="1:19" x14ac:dyDescent="0.25">
      <c r="A541" s="39" t="s">
        <v>262</v>
      </c>
      <c r="B541" s="39" t="s">
        <v>249</v>
      </c>
      <c r="C541" s="7">
        <v>44105</v>
      </c>
      <c r="D541" s="39" t="s">
        <v>103</v>
      </c>
      <c r="E541" s="39">
        <v>110</v>
      </c>
      <c r="F541" s="82">
        <f t="shared" si="24"/>
        <v>0.11</v>
      </c>
      <c r="G541" s="39">
        <f>VLOOKUP(N541,Currecny_M!$A$1:$P$10,2,FALSE)</f>
        <v>54</v>
      </c>
      <c r="H541" s="39">
        <f>MATCH(C541,Currecny_M!$A$1:$P$1,0)</f>
        <v>8</v>
      </c>
      <c r="I541" s="39">
        <f>VLOOKUP(N541,Currecny_M!$A$1:$P$10,MATCH(Database!C541,Currecny_M!$A$1:$P$1,0),FALSE)</f>
        <v>57.33</v>
      </c>
      <c r="J541" s="82">
        <f t="shared" si="25"/>
        <v>6.3063000000000002</v>
      </c>
      <c r="K541" s="39">
        <f>VLOOKUP('Cover page'!$B$6,Currecny_M!$A$1:$P$10,MATCH(Database!C541,Currecny_M!$A$1:$P$1,0),FALSE)</f>
        <v>1</v>
      </c>
      <c r="L541" s="82">
        <f t="shared" si="26"/>
        <v>6.3063000000000002</v>
      </c>
      <c r="M541" s="82">
        <f>((E541/$F$1)*VLOOKUP(N541,Currecny_M!$A$1:$P$10,MATCH(Database!C541,Currecny_M!$A$1:$P$1,0),FALSE))/VLOOKUP('Cover page'!$B$6,Currecny_M!$A$1:$P$10,MATCH(Database!C541,Currecny_M!$A$1:$P$1,0),FALSE)</f>
        <v>6.3063000000000002</v>
      </c>
      <c r="N541" s="6" t="str">
        <f>VLOOKUP(B541,Master!$A$2:$C$11,3,FALSE)</f>
        <v>CAD</v>
      </c>
      <c r="O541" s="6" t="str">
        <f>VLOOKUP(B541,Master!$A$2:$C$11,2,FALSE)</f>
        <v>America</v>
      </c>
      <c r="P541" s="6"/>
      <c r="Q541" s="39" t="str">
        <f>VLOOKUP(D541,GL_Master!$A$1:$D$80,2,FALSE)</f>
        <v>PL</v>
      </c>
      <c r="R541" s="39" t="str">
        <f>VLOOKUP(D541,GL_Master!$A$1:$D$80,3,FALSE)</f>
        <v>Communication &amp; internet exp</v>
      </c>
      <c r="S541" s="39" t="str">
        <f>VLOOKUP(D541,GL_Master!$A$1:$D$80,4,FALSE)</f>
        <v>Communication cost</v>
      </c>
    </row>
    <row r="542" spans="1:19" x14ac:dyDescent="0.25">
      <c r="A542" s="39" t="s">
        <v>262</v>
      </c>
      <c r="B542" s="39" t="s">
        <v>249</v>
      </c>
      <c r="C542" s="7">
        <v>44105</v>
      </c>
      <c r="D542" s="39" t="s">
        <v>104</v>
      </c>
      <c r="E542" s="39">
        <v>163</v>
      </c>
      <c r="F542" s="82">
        <f t="shared" si="24"/>
        <v>0.16300000000000001</v>
      </c>
      <c r="G542" s="39">
        <f>VLOOKUP(N542,Currecny_M!$A$1:$P$10,2,FALSE)</f>
        <v>54</v>
      </c>
      <c r="H542" s="39">
        <f>MATCH(C542,Currecny_M!$A$1:$P$1,0)</f>
        <v>8</v>
      </c>
      <c r="I542" s="39">
        <f>VLOOKUP(N542,Currecny_M!$A$1:$P$10,MATCH(Database!C542,Currecny_M!$A$1:$P$1,0),FALSE)</f>
        <v>57.33</v>
      </c>
      <c r="J542" s="82">
        <f t="shared" si="25"/>
        <v>9.3447899999999997</v>
      </c>
      <c r="K542" s="39">
        <f>VLOOKUP('Cover page'!$B$6,Currecny_M!$A$1:$P$10,MATCH(Database!C542,Currecny_M!$A$1:$P$1,0),FALSE)</f>
        <v>1</v>
      </c>
      <c r="L542" s="82">
        <f t="shared" si="26"/>
        <v>9.3447899999999997</v>
      </c>
      <c r="M542" s="82">
        <f>((E542/$F$1)*VLOOKUP(N542,Currecny_M!$A$1:$P$10,MATCH(Database!C542,Currecny_M!$A$1:$P$1,0),FALSE))/VLOOKUP('Cover page'!$B$6,Currecny_M!$A$1:$P$10,MATCH(Database!C542,Currecny_M!$A$1:$P$1,0),FALSE)</f>
        <v>9.3447899999999997</v>
      </c>
      <c r="N542" s="6" t="str">
        <f>VLOOKUP(B542,Master!$A$2:$C$11,3,FALSE)</f>
        <v>CAD</v>
      </c>
      <c r="O542" s="6" t="str">
        <f>VLOOKUP(B542,Master!$A$2:$C$11,2,FALSE)</f>
        <v>America</v>
      </c>
      <c r="P542" s="6"/>
      <c r="Q542" s="39" t="str">
        <f>VLOOKUP(D542,GL_Master!$A$1:$D$80,2,FALSE)</f>
        <v>PL</v>
      </c>
      <c r="R542" s="39" t="str">
        <f>VLOOKUP(D542,GL_Master!$A$1:$D$80,3,FALSE)</f>
        <v>Legal &amp; Professional expenses</v>
      </c>
      <c r="S542" s="39" t="str">
        <f>VLOOKUP(D542,GL_Master!$A$1:$D$80,4,FALSE)</f>
        <v>Professional Fees - Others</v>
      </c>
    </row>
    <row r="543" spans="1:19" x14ac:dyDescent="0.25">
      <c r="A543" s="39" t="s">
        <v>262</v>
      </c>
      <c r="B543" s="39" t="s">
        <v>249</v>
      </c>
      <c r="C543" s="7">
        <v>44105</v>
      </c>
      <c r="D543" s="39" t="s">
        <v>105</v>
      </c>
      <c r="E543" s="39">
        <v>107</v>
      </c>
      <c r="F543" s="82">
        <f t="shared" si="24"/>
        <v>0.107</v>
      </c>
      <c r="G543" s="39">
        <f>VLOOKUP(N543,Currecny_M!$A$1:$P$10,2,FALSE)</f>
        <v>54</v>
      </c>
      <c r="H543" s="39">
        <f>MATCH(C543,Currecny_M!$A$1:$P$1,0)</f>
        <v>8</v>
      </c>
      <c r="I543" s="39">
        <f>VLOOKUP(N543,Currecny_M!$A$1:$P$10,MATCH(Database!C543,Currecny_M!$A$1:$P$1,0),FALSE)</f>
        <v>57.33</v>
      </c>
      <c r="J543" s="82">
        <f t="shared" si="25"/>
        <v>6.1343099999999993</v>
      </c>
      <c r="K543" s="39">
        <f>VLOOKUP('Cover page'!$B$6,Currecny_M!$A$1:$P$10,MATCH(Database!C543,Currecny_M!$A$1:$P$1,0),FALSE)</f>
        <v>1</v>
      </c>
      <c r="L543" s="82">
        <f t="shared" si="26"/>
        <v>6.1343099999999993</v>
      </c>
      <c r="M543" s="82">
        <f>((E543/$F$1)*VLOOKUP(N543,Currecny_M!$A$1:$P$10,MATCH(Database!C543,Currecny_M!$A$1:$P$1,0),FALSE))/VLOOKUP('Cover page'!$B$6,Currecny_M!$A$1:$P$10,MATCH(Database!C543,Currecny_M!$A$1:$P$1,0),FALSE)</f>
        <v>6.1343099999999993</v>
      </c>
      <c r="N543" s="6" t="str">
        <f>VLOOKUP(B543,Master!$A$2:$C$11,3,FALSE)</f>
        <v>CAD</v>
      </c>
      <c r="O543" s="6" t="str">
        <f>VLOOKUP(B543,Master!$A$2:$C$11,2,FALSE)</f>
        <v>America</v>
      </c>
      <c r="P543" s="6"/>
      <c r="Q543" s="39" t="str">
        <f>VLOOKUP(D543,GL_Master!$A$1:$D$80,2,FALSE)</f>
        <v>PL</v>
      </c>
      <c r="R543" s="39" t="str">
        <f>VLOOKUP(D543,GL_Master!$A$1:$D$80,3,FALSE)</f>
        <v>Travelling and conveyance</v>
      </c>
      <c r="S543" s="39" t="str">
        <f>VLOOKUP(D543,GL_Master!$A$1:$D$80,4,FALSE)</f>
        <v>Car hiring and rental services</v>
      </c>
    </row>
    <row r="544" spans="1:19" x14ac:dyDescent="0.25">
      <c r="A544" s="39" t="s">
        <v>262</v>
      </c>
      <c r="B544" s="39" t="s">
        <v>249</v>
      </c>
      <c r="C544" s="7">
        <v>44105</v>
      </c>
      <c r="D544" s="39" t="s">
        <v>106</v>
      </c>
      <c r="E544" s="39">
        <v>57</v>
      </c>
      <c r="F544" s="82">
        <f t="shared" si="24"/>
        <v>5.7000000000000002E-2</v>
      </c>
      <c r="G544" s="39">
        <f>VLOOKUP(N544,Currecny_M!$A$1:$P$10,2,FALSE)</f>
        <v>54</v>
      </c>
      <c r="H544" s="39">
        <f>MATCH(C544,Currecny_M!$A$1:$P$1,0)</f>
        <v>8</v>
      </c>
      <c r="I544" s="39">
        <f>VLOOKUP(N544,Currecny_M!$A$1:$P$10,MATCH(Database!C544,Currecny_M!$A$1:$P$1,0),FALSE)</f>
        <v>57.33</v>
      </c>
      <c r="J544" s="82">
        <f t="shared" si="25"/>
        <v>3.2678099999999999</v>
      </c>
      <c r="K544" s="39">
        <f>VLOOKUP('Cover page'!$B$6,Currecny_M!$A$1:$P$10,MATCH(Database!C544,Currecny_M!$A$1:$P$1,0),FALSE)</f>
        <v>1</v>
      </c>
      <c r="L544" s="82">
        <f t="shared" si="26"/>
        <v>3.2678099999999999</v>
      </c>
      <c r="M544" s="82">
        <f>((E544/$F$1)*VLOOKUP(N544,Currecny_M!$A$1:$P$10,MATCH(Database!C544,Currecny_M!$A$1:$P$1,0),FALSE))/VLOOKUP('Cover page'!$B$6,Currecny_M!$A$1:$P$10,MATCH(Database!C544,Currecny_M!$A$1:$P$1,0),FALSE)</f>
        <v>3.2678099999999999</v>
      </c>
      <c r="N544" s="6" t="str">
        <f>VLOOKUP(B544,Master!$A$2:$C$11,3,FALSE)</f>
        <v>CAD</v>
      </c>
      <c r="O544" s="6" t="str">
        <f>VLOOKUP(B544,Master!$A$2:$C$11,2,FALSE)</f>
        <v>America</v>
      </c>
      <c r="P544" s="6"/>
      <c r="Q544" s="39" t="str">
        <f>VLOOKUP(D544,GL_Master!$A$1:$D$80,2,FALSE)</f>
        <v>PL</v>
      </c>
      <c r="R544" s="39" t="str">
        <f>VLOOKUP(D544,GL_Master!$A$1:$D$80,3,FALSE)</f>
        <v>Communication &amp; internet exp</v>
      </c>
      <c r="S544" s="39" t="str">
        <f>VLOOKUP(D544,GL_Master!$A$1:$D$80,4,FALSE)</f>
        <v>Printing &amp; Stationary</v>
      </c>
    </row>
    <row r="545" spans="1:19" x14ac:dyDescent="0.25">
      <c r="A545" s="39" t="s">
        <v>262</v>
      </c>
      <c r="B545" s="39" t="s">
        <v>249</v>
      </c>
      <c r="C545" s="7">
        <v>44105</v>
      </c>
      <c r="D545" s="39" t="s">
        <v>32</v>
      </c>
      <c r="E545" s="39">
        <v>55</v>
      </c>
      <c r="F545" s="82">
        <f t="shared" si="24"/>
        <v>5.5E-2</v>
      </c>
      <c r="G545" s="39">
        <f>VLOOKUP(N545,Currecny_M!$A$1:$P$10,2,FALSE)</f>
        <v>54</v>
      </c>
      <c r="H545" s="39">
        <f>MATCH(C545,Currecny_M!$A$1:$P$1,0)</f>
        <v>8</v>
      </c>
      <c r="I545" s="39">
        <f>VLOOKUP(N545,Currecny_M!$A$1:$P$10,MATCH(Database!C545,Currecny_M!$A$1:$P$1,0),FALSE)</f>
        <v>57.33</v>
      </c>
      <c r="J545" s="82">
        <f t="shared" si="25"/>
        <v>3.1531500000000001</v>
      </c>
      <c r="K545" s="39">
        <f>VLOOKUP('Cover page'!$B$6,Currecny_M!$A$1:$P$10,MATCH(Database!C545,Currecny_M!$A$1:$P$1,0),FALSE)</f>
        <v>1</v>
      </c>
      <c r="L545" s="82">
        <f t="shared" si="26"/>
        <v>3.1531500000000001</v>
      </c>
      <c r="M545" s="82">
        <f>((E545/$F$1)*VLOOKUP(N545,Currecny_M!$A$1:$P$10,MATCH(Database!C545,Currecny_M!$A$1:$P$1,0),FALSE))/VLOOKUP('Cover page'!$B$6,Currecny_M!$A$1:$P$10,MATCH(Database!C545,Currecny_M!$A$1:$P$1,0),FALSE)</f>
        <v>3.1531500000000001</v>
      </c>
      <c r="N545" s="6" t="str">
        <f>VLOOKUP(B545,Master!$A$2:$C$11,3,FALSE)</f>
        <v>CAD</v>
      </c>
      <c r="O545" s="6" t="str">
        <f>VLOOKUP(B545,Master!$A$2:$C$11,2,FALSE)</f>
        <v>America</v>
      </c>
      <c r="P545" s="6"/>
      <c r="Q545" s="39" t="str">
        <f>VLOOKUP(D545,GL_Master!$A$1:$D$80,2,FALSE)</f>
        <v>PL</v>
      </c>
      <c r="R545" s="39" t="str">
        <f>VLOOKUP(D545,GL_Master!$A$1:$D$80,3,FALSE)</f>
        <v>Communication &amp; internet exp</v>
      </c>
      <c r="S545" s="39" t="str">
        <f>VLOOKUP(D545,GL_Master!$A$1:$D$80,4,FALSE)</f>
        <v>Printing &amp; Stationary</v>
      </c>
    </row>
    <row r="546" spans="1:19" x14ac:dyDescent="0.25">
      <c r="A546" s="39" t="s">
        <v>262</v>
      </c>
      <c r="B546" s="39" t="s">
        <v>249</v>
      </c>
      <c r="C546" s="7">
        <v>44105</v>
      </c>
      <c r="D546" s="39" t="s">
        <v>35</v>
      </c>
      <c r="E546" s="39">
        <v>166</v>
      </c>
      <c r="F546" s="82">
        <f t="shared" si="24"/>
        <v>0.16600000000000001</v>
      </c>
      <c r="G546" s="39">
        <f>VLOOKUP(N546,Currecny_M!$A$1:$P$10,2,FALSE)</f>
        <v>54</v>
      </c>
      <c r="H546" s="39">
        <f>MATCH(C546,Currecny_M!$A$1:$P$1,0)</f>
        <v>8</v>
      </c>
      <c r="I546" s="39">
        <f>VLOOKUP(N546,Currecny_M!$A$1:$P$10,MATCH(Database!C546,Currecny_M!$A$1:$P$1,0),FALSE)</f>
        <v>57.33</v>
      </c>
      <c r="J546" s="82">
        <f t="shared" si="25"/>
        <v>9.5167800000000007</v>
      </c>
      <c r="K546" s="39">
        <f>VLOOKUP('Cover page'!$B$6,Currecny_M!$A$1:$P$10,MATCH(Database!C546,Currecny_M!$A$1:$P$1,0),FALSE)</f>
        <v>1</v>
      </c>
      <c r="L546" s="82">
        <f t="shared" si="26"/>
        <v>9.5167800000000007</v>
      </c>
      <c r="M546" s="82">
        <f>((E546/$F$1)*VLOOKUP(N546,Currecny_M!$A$1:$P$10,MATCH(Database!C546,Currecny_M!$A$1:$P$1,0),FALSE))/VLOOKUP('Cover page'!$B$6,Currecny_M!$A$1:$P$10,MATCH(Database!C546,Currecny_M!$A$1:$P$1,0),FALSE)</f>
        <v>9.5167800000000007</v>
      </c>
      <c r="N546" s="6" t="str">
        <f>VLOOKUP(B546,Master!$A$2:$C$11,3,FALSE)</f>
        <v>CAD</v>
      </c>
      <c r="O546" s="6" t="str">
        <f>VLOOKUP(B546,Master!$A$2:$C$11,2,FALSE)</f>
        <v>America</v>
      </c>
      <c r="P546" s="6"/>
      <c r="Q546" s="39" t="str">
        <f>VLOOKUP(D546,GL_Master!$A$1:$D$80,2,FALSE)</f>
        <v>PL</v>
      </c>
      <c r="R546" s="39" t="str">
        <f>VLOOKUP(D546,GL_Master!$A$1:$D$80,3,FALSE)</f>
        <v>Security Expenses</v>
      </c>
      <c r="S546" s="39" t="str">
        <f>VLOOKUP(D546,GL_Master!$A$1:$D$80,4,FALSE)</f>
        <v>Security Expenses others</v>
      </c>
    </row>
    <row r="547" spans="1:19" x14ac:dyDescent="0.25">
      <c r="A547" s="39" t="s">
        <v>262</v>
      </c>
      <c r="B547" s="39" t="s">
        <v>249</v>
      </c>
      <c r="C547" s="7">
        <v>44105</v>
      </c>
      <c r="D547" s="39" t="s">
        <v>38</v>
      </c>
      <c r="E547" s="39">
        <v>53</v>
      </c>
      <c r="F547" s="82">
        <f t="shared" si="24"/>
        <v>5.2999999999999999E-2</v>
      </c>
      <c r="G547" s="39">
        <f>VLOOKUP(N547,Currecny_M!$A$1:$P$10,2,FALSE)</f>
        <v>54</v>
      </c>
      <c r="H547" s="39">
        <f>MATCH(C547,Currecny_M!$A$1:$P$1,0)</f>
        <v>8</v>
      </c>
      <c r="I547" s="39">
        <f>VLOOKUP(N547,Currecny_M!$A$1:$P$10,MATCH(Database!C547,Currecny_M!$A$1:$P$1,0),FALSE)</f>
        <v>57.33</v>
      </c>
      <c r="J547" s="82">
        <f t="shared" si="25"/>
        <v>3.0384899999999999</v>
      </c>
      <c r="K547" s="39">
        <f>VLOOKUP('Cover page'!$B$6,Currecny_M!$A$1:$P$10,MATCH(Database!C547,Currecny_M!$A$1:$P$1,0),FALSE)</f>
        <v>1</v>
      </c>
      <c r="L547" s="82">
        <f t="shared" si="26"/>
        <v>3.0384899999999999</v>
      </c>
      <c r="M547" s="82">
        <f>((E547/$F$1)*VLOOKUP(N547,Currecny_M!$A$1:$P$10,MATCH(Database!C547,Currecny_M!$A$1:$P$1,0),FALSE))/VLOOKUP('Cover page'!$B$6,Currecny_M!$A$1:$P$10,MATCH(Database!C547,Currecny_M!$A$1:$P$1,0),FALSE)</f>
        <v>3.0384899999999999</v>
      </c>
      <c r="N547" s="6" t="str">
        <f>VLOOKUP(B547,Master!$A$2:$C$11,3,FALSE)</f>
        <v>CAD</v>
      </c>
      <c r="O547" s="6" t="str">
        <f>VLOOKUP(B547,Master!$A$2:$C$11,2,FALSE)</f>
        <v>America</v>
      </c>
      <c r="P547" s="6"/>
      <c r="Q547" s="39" t="str">
        <f>VLOOKUP(D547,GL_Master!$A$1:$D$80,2,FALSE)</f>
        <v>PL</v>
      </c>
      <c r="R547" s="39" t="str">
        <f>VLOOKUP(D547,GL_Master!$A$1:$D$80,3,FALSE)</f>
        <v>House Keeping Expenses</v>
      </c>
      <c r="S547" s="39" t="str">
        <f>VLOOKUP(D547,GL_Master!$A$1:$D$80,4,FALSE)</f>
        <v>House Keeping Expenses</v>
      </c>
    </row>
    <row r="548" spans="1:19" x14ac:dyDescent="0.25">
      <c r="A548" s="39" t="s">
        <v>262</v>
      </c>
      <c r="B548" s="39" t="s">
        <v>249</v>
      </c>
      <c r="C548" s="7">
        <v>44105</v>
      </c>
      <c r="D548" s="39" t="s">
        <v>107</v>
      </c>
      <c r="E548" s="39">
        <v>57</v>
      </c>
      <c r="F548" s="82">
        <f t="shared" si="24"/>
        <v>5.7000000000000002E-2</v>
      </c>
      <c r="G548" s="39">
        <f>VLOOKUP(N548,Currecny_M!$A$1:$P$10,2,FALSE)</f>
        <v>54</v>
      </c>
      <c r="H548" s="39">
        <f>MATCH(C548,Currecny_M!$A$1:$P$1,0)</f>
        <v>8</v>
      </c>
      <c r="I548" s="39">
        <f>VLOOKUP(N548,Currecny_M!$A$1:$P$10,MATCH(Database!C548,Currecny_M!$A$1:$P$1,0),FALSE)</f>
        <v>57.33</v>
      </c>
      <c r="J548" s="82">
        <f t="shared" si="25"/>
        <v>3.2678099999999999</v>
      </c>
      <c r="K548" s="39">
        <f>VLOOKUP('Cover page'!$B$6,Currecny_M!$A$1:$P$10,MATCH(Database!C548,Currecny_M!$A$1:$P$1,0),FALSE)</f>
        <v>1</v>
      </c>
      <c r="L548" s="82">
        <f t="shared" si="26"/>
        <v>3.2678099999999999</v>
      </c>
      <c r="M548" s="82">
        <f>((E548/$F$1)*VLOOKUP(N548,Currecny_M!$A$1:$P$10,MATCH(Database!C548,Currecny_M!$A$1:$P$1,0),FALSE))/VLOOKUP('Cover page'!$B$6,Currecny_M!$A$1:$P$10,MATCH(Database!C548,Currecny_M!$A$1:$P$1,0),FALSE)</f>
        <v>3.2678099999999999</v>
      </c>
      <c r="N548" s="6" t="str">
        <f>VLOOKUP(B548,Master!$A$2:$C$11,3,FALSE)</f>
        <v>CAD</v>
      </c>
      <c r="O548" s="6" t="str">
        <f>VLOOKUP(B548,Master!$A$2:$C$11,2,FALSE)</f>
        <v>America</v>
      </c>
      <c r="P548" s="6"/>
      <c r="Q548" s="39" t="str">
        <f>VLOOKUP(D548,GL_Master!$A$1:$D$80,2,FALSE)</f>
        <v>PL</v>
      </c>
      <c r="R548" s="39" t="str">
        <f>VLOOKUP(D548,GL_Master!$A$1:$D$80,3,FALSE)</f>
        <v>Misc. expenses</v>
      </c>
      <c r="S548" s="39" t="str">
        <f>VLOOKUP(D548,GL_Master!$A$1:$D$80,4,FALSE)</f>
        <v>Repair &amp; Maintenance</v>
      </c>
    </row>
    <row r="549" spans="1:19" x14ac:dyDescent="0.25">
      <c r="A549" s="39" t="s">
        <v>262</v>
      </c>
      <c r="B549" s="39" t="s">
        <v>249</v>
      </c>
      <c r="C549" s="7">
        <v>44105</v>
      </c>
      <c r="D549" s="39" t="s">
        <v>108</v>
      </c>
      <c r="E549" s="39">
        <v>54</v>
      </c>
      <c r="F549" s="82">
        <f t="shared" si="24"/>
        <v>5.3999999999999999E-2</v>
      </c>
      <c r="G549" s="39">
        <f>VLOOKUP(N549,Currecny_M!$A$1:$P$10,2,FALSE)</f>
        <v>54</v>
      </c>
      <c r="H549" s="39">
        <f>MATCH(C549,Currecny_M!$A$1:$P$1,0)</f>
        <v>8</v>
      </c>
      <c r="I549" s="39">
        <f>VLOOKUP(N549,Currecny_M!$A$1:$P$10,MATCH(Database!C549,Currecny_M!$A$1:$P$1,0),FALSE)</f>
        <v>57.33</v>
      </c>
      <c r="J549" s="82">
        <f t="shared" si="25"/>
        <v>3.0958199999999998</v>
      </c>
      <c r="K549" s="39">
        <f>VLOOKUP('Cover page'!$B$6,Currecny_M!$A$1:$P$10,MATCH(Database!C549,Currecny_M!$A$1:$P$1,0),FALSE)</f>
        <v>1</v>
      </c>
      <c r="L549" s="82">
        <f t="shared" si="26"/>
        <v>3.0958199999999998</v>
      </c>
      <c r="M549" s="82">
        <f>((E549/$F$1)*VLOOKUP(N549,Currecny_M!$A$1:$P$10,MATCH(Database!C549,Currecny_M!$A$1:$P$1,0),FALSE))/VLOOKUP('Cover page'!$B$6,Currecny_M!$A$1:$P$10,MATCH(Database!C549,Currecny_M!$A$1:$P$1,0),FALSE)</f>
        <v>3.0958199999999998</v>
      </c>
      <c r="N549" s="6" t="str">
        <f>VLOOKUP(B549,Master!$A$2:$C$11,3,FALSE)</f>
        <v>CAD</v>
      </c>
      <c r="O549" s="6" t="str">
        <f>VLOOKUP(B549,Master!$A$2:$C$11,2,FALSE)</f>
        <v>America</v>
      </c>
      <c r="P549" s="6"/>
      <c r="Q549" s="39" t="str">
        <f>VLOOKUP(D549,GL_Master!$A$1:$D$80,2,FALSE)</f>
        <v>PL</v>
      </c>
      <c r="R549" s="39" t="str">
        <f>VLOOKUP(D549,GL_Master!$A$1:$D$80,3,FALSE)</f>
        <v>Misc. expenses</v>
      </c>
      <c r="S549" s="39" t="str">
        <f>VLOOKUP(D549,GL_Master!$A$1:$D$80,4,FALSE)</f>
        <v>Repair &amp; Maintenance</v>
      </c>
    </row>
    <row r="550" spans="1:19" x14ac:dyDescent="0.25">
      <c r="A550" s="39" t="s">
        <v>262</v>
      </c>
      <c r="B550" s="39" t="s">
        <v>249</v>
      </c>
      <c r="C550" s="7">
        <v>44105</v>
      </c>
      <c r="D550" s="39" t="s">
        <v>9</v>
      </c>
      <c r="E550" s="39">
        <v>471</v>
      </c>
      <c r="F550" s="82">
        <f t="shared" si="24"/>
        <v>0.47099999999999997</v>
      </c>
      <c r="G550" s="39">
        <f>VLOOKUP(N550,Currecny_M!$A$1:$P$10,2,FALSE)</f>
        <v>54</v>
      </c>
      <c r="H550" s="39">
        <f>MATCH(C550,Currecny_M!$A$1:$P$1,0)</f>
        <v>8</v>
      </c>
      <c r="I550" s="39">
        <f>VLOOKUP(N550,Currecny_M!$A$1:$P$10,MATCH(Database!C550,Currecny_M!$A$1:$P$1,0),FALSE)</f>
        <v>57.33</v>
      </c>
      <c r="J550" s="82">
        <f t="shared" si="25"/>
        <v>27.002429999999997</v>
      </c>
      <c r="K550" s="39">
        <f>VLOOKUP('Cover page'!$B$6,Currecny_M!$A$1:$P$10,MATCH(Database!C550,Currecny_M!$A$1:$P$1,0),FALSE)</f>
        <v>1</v>
      </c>
      <c r="L550" s="82">
        <f t="shared" si="26"/>
        <v>27.002429999999997</v>
      </c>
      <c r="M550" s="82">
        <f>((E550/$F$1)*VLOOKUP(N550,Currecny_M!$A$1:$P$10,MATCH(Database!C550,Currecny_M!$A$1:$P$1,0),FALSE))/VLOOKUP('Cover page'!$B$6,Currecny_M!$A$1:$P$10,MATCH(Database!C550,Currecny_M!$A$1:$P$1,0),FALSE)</f>
        <v>27.002429999999997</v>
      </c>
      <c r="N550" s="6" t="str">
        <f>VLOOKUP(B550,Master!$A$2:$C$11,3,FALSE)</f>
        <v>CAD</v>
      </c>
      <c r="O550" s="6" t="str">
        <f>VLOOKUP(B550,Master!$A$2:$C$11,2,FALSE)</f>
        <v>America</v>
      </c>
      <c r="P550" s="6"/>
      <c r="Q550" s="39" t="str">
        <f>VLOOKUP(D550,GL_Master!$A$1:$D$80,2,FALSE)</f>
        <v>PL</v>
      </c>
      <c r="R550" s="39" t="str">
        <f>VLOOKUP(D550,GL_Master!$A$1:$D$80,3,FALSE)</f>
        <v>Rent</v>
      </c>
      <c r="S550" s="39" t="str">
        <f>VLOOKUP(D550,GL_Master!$A$1:$D$80,4,FALSE)</f>
        <v>Office Rent</v>
      </c>
    </row>
    <row r="551" spans="1:19" x14ac:dyDescent="0.25">
      <c r="A551" s="39" t="s">
        <v>262</v>
      </c>
      <c r="B551" s="39" t="s">
        <v>249</v>
      </c>
      <c r="C551" s="7">
        <v>44105</v>
      </c>
      <c r="D551" s="39" t="s">
        <v>109</v>
      </c>
      <c r="E551" s="39">
        <v>-275</v>
      </c>
      <c r="F551" s="82">
        <f t="shared" si="24"/>
        <v>-0.27500000000000002</v>
      </c>
      <c r="G551" s="39">
        <f>VLOOKUP(N551,Currecny_M!$A$1:$P$10,2,FALSE)</f>
        <v>54</v>
      </c>
      <c r="H551" s="39">
        <f>MATCH(C551,Currecny_M!$A$1:$P$1,0)</f>
        <v>8</v>
      </c>
      <c r="I551" s="39">
        <f>VLOOKUP(N551,Currecny_M!$A$1:$P$10,MATCH(Database!C551,Currecny_M!$A$1:$P$1,0),FALSE)</f>
        <v>57.33</v>
      </c>
      <c r="J551" s="82">
        <f t="shared" si="25"/>
        <v>-15.765750000000001</v>
      </c>
      <c r="K551" s="39">
        <f>VLOOKUP('Cover page'!$B$6,Currecny_M!$A$1:$P$10,MATCH(Database!C551,Currecny_M!$A$1:$P$1,0),FALSE)</f>
        <v>1</v>
      </c>
      <c r="L551" s="82">
        <f t="shared" si="26"/>
        <v>-15.765750000000001</v>
      </c>
      <c r="M551" s="82">
        <f>((E551/$F$1)*VLOOKUP(N551,Currecny_M!$A$1:$P$10,MATCH(Database!C551,Currecny_M!$A$1:$P$1,0),FALSE))/VLOOKUP('Cover page'!$B$6,Currecny_M!$A$1:$P$10,MATCH(Database!C551,Currecny_M!$A$1:$P$1,0),FALSE)</f>
        <v>-15.765750000000001</v>
      </c>
      <c r="N551" s="6" t="str">
        <f>VLOOKUP(B551,Master!$A$2:$C$11,3,FALSE)</f>
        <v>CAD</v>
      </c>
      <c r="O551" s="6" t="str">
        <f>VLOOKUP(B551,Master!$A$2:$C$11,2,FALSE)</f>
        <v>America</v>
      </c>
      <c r="P551" s="6"/>
      <c r="Q551" s="39" t="str">
        <f>VLOOKUP(D551,GL_Master!$A$1:$D$80,2,FALSE)</f>
        <v>PL</v>
      </c>
      <c r="R551" s="39" t="str">
        <f>VLOOKUP(D551,GL_Master!$A$1:$D$80,3,FALSE)</f>
        <v>Travelling and conveyance</v>
      </c>
      <c r="S551" s="39" t="str">
        <f>VLOOKUP(D551,GL_Master!$A$1:$D$80,4,FALSE)</f>
        <v>Travelling , hotel lodging</v>
      </c>
    </row>
    <row r="552" spans="1:19" x14ac:dyDescent="0.25">
      <c r="A552" s="39" t="s">
        <v>262</v>
      </c>
      <c r="B552" s="39" t="s">
        <v>249</v>
      </c>
      <c r="C552" s="7">
        <v>44105</v>
      </c>
      <c r="D552" s="39" t="s">
        <v>110</v>
      </c>
      <c r="E552" s="39">
        <v>105</v>
      </c>
      <c r="F552" s="82">
        <f t="shared" si="24"/>
        <v>0.105</v>
      </c>
      <c r="G552" s="39">
        <f>VLOOKUP(N552,Currecny_M!$A$1:$P$10,2,FALSE)</f>
        <v>54</v>
      </c>
      <c r="H552" s="39">
        <f>MATCH(C552,Currecny_M!$A$1:$P$1,0)</f>
        <v>8</v>
      </c>
      <c r="I552" s="39">
        <f>VLOOKUP(N552,Currecny_M!$A$1:$P$10,MATCH(Database!C552,Currecny_M!$A$1:$P$1,0),FALSE)</f>
        <v>57.33</v>
      </c>
      <c r="J552" s="82">
        <f t="shared" si="25"/>
        <v>6.0196499999999995</v>
      </c>
      <c r="K552" s="39">
        <f>VLOOKUP('Cover page'!$B$6,Currecny_M!$A$1:$P$10,MATCH(Database!C552,Currecny_M!$A$1:$P$1,0),FALSE)</f>
        <v>1</v>
      </c>
      <c r="L552" s="82">
        <f t="shared" si="26"/>
        <v>6.0196499999999995</v>
      </c>
      <c r="M552" s="82">
        <f>((E552/$F$1)*VLOOKUP(N552,Currecny_M!$A$1:$P$10,MATCH(Database!C552,Currecny_M!$A$1:$P$1,0),FALSE))/VLOOKUP('Cover page'!$B$6,Currecny_M!$A$1:$P$10,MATCH(Database!C552,Currecny_M!$A$1:$P$1,0),FALSE)</f>
        <v>6.0196499999999995</v>
      </c>
      <c r="N552" s="6" t="str">
        <f>VLOOKUP(B552,Master!$A$2:$C$11,3,FALSE)</f>
        <v>CAD</v>
      </c>
      <c r="O552" s="6" t="str">
        <f>VLOOKUP(B552,Master!$A$2:$C$11,2,FALSE)</f>
        <v>America</v>
      </c>
      <c r="P552" s="6"/>
      <c r="Q552" s="39" t="str">
        <f>VLOOKUP(D552,GL_Master!$A$1:$D$80,2,FALSE)</f>
        <v>PL</v>
      </c>
      <c r="R552" s="39" t="str">
        <f>VLOOKUP(D552,GL_Master!$A$1:$D$80,3,FALSE)</f>
        <v>Travelling and conveyance</v>
      </c>
      <c r="S552" s="39" t="str">
        <f>VLOOKUP(D552,GL_Master!$A$1:$D$80,4,FALSE)</f>
        <v>Travelling , hotel lodging</v>
      </c>
    </row>
    <row r="553" spans="1:19" x14ac:dyDescent="0.25">
      <c r="A553" s="39" t="s">
        <v>262</v>
      </c>
      <c r="B553" s="39" t="s">
        <v>249</v>
      </c>
      <c r="C553" s="7">
        <v>44105</v>
      </c>
      <c r="D553" s="39" t="s">
        <v>111</v>
      </c>
      <c r="E553" s="39">
        <v>56</v>
      </c>
      <c r="F553" s="82">
        <f t="shared" si="24"/>
        <v>5.6000000000000001E-2</v>
      </c>
      <c r="G553" s="39">
        <f>VLOOKUP(N553,Currecny_M!$A$1:$P$10,2,FALSE)</f>
        <v>54</v>
      </c>
      <c r="H553" s="39">
        <f>MATCH(C553,Currecny_M!$A$1:$P$1,0)</f>
        <v>8</v>
      </c>
      <c r="I553" s="39">
        <f>VLOOKUP(N553,Currecny_M!$A$1:$P$10,MATCH(Database!C553,Currecny_M!$A$1:$P$1,0),FALSE)</f>
        <v>57.33</v>
      </c>
      <c r="J553" s="82">
        <f t="shared" si="25"/>
        <v>3.21048</v>
      </c>
      <c r="K553" s="39">
        <f>VLOOKUP('Cover page'!$B$6,Currecny_M!$A$1:$P$10,MATCH(Database!C553,Currecny_M!$A$1:$P$1,0),FALSE)</f>
        <v>1</v>
      </c>
      <c r="L553" s="82">
        <f t="shared" si="26"/>
        <v>3.21048</v>
      </c>
      <c r="M553" s="82">
        <f>((E553/$F$1)*VLOOKUP(N553,Currecny_M!$A$1:$P$10,MATCH(Database!C553,Currecny_M!$A$1:$P$1,0),FALSE))/VLOOKUP('Cover page'!$B$6,Currecny_M!$A$1:$P$10,MATCH(Database!C553,Currecny_M!$A$1:$P$1,0),FALSE)</f>
        <v>3.21048</v>
      </c>
      <c r="N553" s="6" t="str">
        <f>VLOOKUP(B553,Master!$A$2:$C$11,3,FALSE)</f>
        <v>CAD</v>
      </c>
      <c r="O553" s="6" t="str">
        <f>VLOOKUP(B553,Master!$A$2:$C$11,2,FALSE)</f>
        <v>America</v>
      </c>
      <c r="P553" s="6"/>
      <c r="Q553" s="39" t="str">
        <f>VLOOKUP(D553,GL_Master!$A$1:$D$80,2,FALSE)</f>
        <v>PL</v>
      </c>
      <c r="R553" s="39" t="str">
        <f>VLOOKUP(D553,GL_Master!$A$1:$D$80,3,FALSE)</f>
        <v>Legal &amp; Professional expenses</v>
      </c>
      <c r="S553" s="39" t="str">
        <f>VLOOKUP(D553,GL_Master!$A$1:$D$80,4,FALSE)</f>
        <v>Professional Fees - Others</v>
      </c>
    </row>
    <row r="554" spans="1:19" x14ac:dyDescent="0.25">
      <c r="A554" s="39" t="s">
        <v>262</v>
      </c>
      <c r="B554" s="39" t="s">
        <v>249</v>
      </c>
      <c r="C554" s="7">
        <v>44136</v>
      </c>
      <c r="D554" s="39" t="s">
        <v>112</v>
      </c>
      <c r="E554" s="39">
        <v>550</v>
      </c>
      <c r="F554" s="82">
        <f t="shared" si="24"/>
        <v>0.55000000000000004</v>
      </c>
      <c r="G554" s="39">
        <f>VLOOKUP(N554,Currecny_M!$A$1:$P$10,2,FALSE)</f>
        <v>54</v>
      </c>
      <c r="H554" s="39">
        <f>MATCH(C554,Currecny_M!$A$1:$P$1,0)</f>
        <v>9</v>
      </c>
      <c r="I554" s="39">
        <f>VLOOKUP(N554,Currecny_M!$A$1:$P$10,MATCH(Database!C554,Currecny_M!$A$1:$P$1,0),FALSE)</f>
        <v>57.9</v>
      </c>
      <c r="J554" s="82">
        <f t="shared" si="25"/>
        <v>31.845000000000002</v>
      </c>
      <c r="K554" s="39">
        <f>VLOOKUP('Cover page'!$B$6,Currecny_M!$A$1:$P$10,MATCH(Database!C554,Currecny_M!$A$1:$P$1,0),FALSE)</f>
        <v>1</v>
      </c>
      <c r="L554" s="82">
        <f t="shared" si="26"/>
        <v>31.845000000000002</v>
      </c>
      <c r="M554" s="82">
        <f>((E554/$F$1)*VLOOKUP(N554,Currecny_M!$A$1:$P$10,MATCH(Database!C554,Currecny_M!$A$1:$P$1,0),FALSE))/VLOOKUP('Cover page'!$B$6,Currecny_M!$A$1:$P$10,MATCH(Database!C554,Currecny_M!$A$1:$P$1,0),FALSE)</f>
        <v>31.845000000000002</v>
      </c>
      <c r="N554" s="6" t="str">
        <f>VLOOKUP(B554,Master!$A$2:$C$11,3,FALSE)</f>
        <v>CAD</v>
      </c>
      <c r="O554" s="6" t="str">
        <f>VLOOKUP(B554,Master!$A$2:$C$11,2,FALSE)</f>
        <v>America</v>
      </c>
      <c r="P554" s="6"/>
      <c r="Q554" s="39" t="str">
        <f>VLOOKUP(D554,GL_Master!$A$1:$D$80,2,FALSE)</f>
        <v>PL</v>
      </c>
      <c r="R554" s="39" t="str">
        <f>VLOOKUP(D554,GL_Master!$A$1:$D$80,3,FALSE)</f>
        <v>Finance Cost</v>
      </c>
      <c r="S554" s="39" t="str">
        <f>VLOOKUP(D554,GL_Master!$A$1:$D$80,4,FALSE)</f>
        <v>Interest expense</v>
      </c>
    </row>
    <row r="555" spans="1:19" x14ac:dyDescent="0.25">
      <c r="A555" s="39" t="s">
        <v>262</v>
      </c>
      <c r="B555" s="39" t="s">
        <v>249</v>
      </c>
      <c r="C555" s="7">
        <v>44136</v>
      </c>
      <c r="D555" s="39" t="s">
        <v>25</v>
      </c>
      <c r="E555" s="39">
        <v>5040</v>
      </c>
      <c r="F555" s="82">
        <f t="shared" si="24"/>
        <v>5.04</v>
      </c>
      <c r="G555" s="39">
        <f>VLOOKUP(N555,Currecny_M!$A$1:$P$10,2,FALSE)</f>
        <v>54</v>
      </c>
      <c r="H555" s="39">
        <f>MATCH(C555,Currecny_M!$A$1:$P$1,0)</f>
        <v>9</v>
      </c>
      <c r="I555" s="39">
        <f>VLOOKUP(N555,Currecny_M!$A$1:$P$10,MATCH(Database!C555,Currecny_M!$A$1:$P$1,0),FALSE)</f>
        <v>57.9</v>
      </c>
      <c r="J555" s="82">
        <f t="shared" si="25"/>
        <v>291.81599999999997</v>
      </c>
      <c r="K555" s="39">
        <f>VLOOKUP('Cover page'!$B$6,Currecny_M!$A$1:$P$10,MATCH(Database!C555,Currecny_M!$A$1:$P$1,0),FALSE)</f>
        <v>1</v>
      </c>
      <c r="L555" s="82">
        <f t="shared" si="26"/>
        <v>291.81599999999997</v>
      </c>
      <c r="M555" s="82">
        <f>((E555/$F$1)*VLOOKUP(N555,Currecny_M!$A$1:$P$10,MATCH(Database!C555,Currecny_M!$A$1:$P$1,0),FALSE))/VLOOKUP('Cover page'!$B$6,Currecny_M!$A$1:$P$10,MATCH(Database!C555,Currecny_M!$A$1:$P$1,0),FALSE)</f>
        <v>291.81599999999997</v>
      </c>
      <c r="N555" s="6" t="str">
        <f>VLOOKUP(B555,Master!$A$2:$C$11,3,FALSE)</f>
        <v>CAD</v>
      </c>
      <c r="O555" s="6" t="str">
        <f>VLOOKUP(B555,Master!$A$2:$C$11,2,FALSE)</f>
        <v>America</v>
      </c>
      <c r="P555" s="6"/>
      <c r="Q555" s="39" t="str">
        <f>VLOOKUP(D555,GL_Master!$A$1:$D$80,2,FALSE)</f>
        <v>PL</v>
      </c>
      <c r="R555" s="39" t="str">
        <f>VLOOKUP(D555,GL_Master!$A$1:$D$80,3,FALSE)</f>
        <v>Depreciation</v>
      </c>
      <c r="S555" s="39" t="str">
        <f>VLOOKUP(D555,GL_Master!$A$1:$D$80,4,FALSE)</f>
        <v>Depreciation</v>
      </c>
    </row>
    <row r="556" spans="1:19" x14ac:dyDescent="0.25">
      <c r="A556" s="39" t="s">
        <v>262</v>
      </c>
      <c r="B556" s="39" t="s">
        <v>249</v>
      </c>
      <c r="C556" s="7">
        <v>44136</v>
      </c>
      <c r="D556" s="39" t="s">
        <v>51</v>
      </c>
      <c r="E556" s="39">
        <v>-51852</v>
      </c>
      <c r="F556" s="82">
        <f t="shared" si="24"/>
        <v>-51.851999999999997</v>
      </c>
      <c r="G556" s="39">
        <f>VLOOKUP(N556,Currecny_M!$A$1:$P$10,2,FALSE)</f>
        <v>54</v>
      </c>
      <c r="H556" s="39">
        <f>MATCH(C556,Currecny_M!$A$1:$P$1,0)</f>
        <v>9</v>
      </c>
      <c r="I556" s="39">
        <f>VLOOKUP(N556,Currecny_M!$A$1:$P$10,MATCH(Database!C556,Currecny_M!$A$1:$P$1,0),FALSE)</f>
        <v>57.9</v>
      </c>
      <c r="J556" s="82">
        <f t="shared" si="25"/>
        <v>-3002.2307999999998</v>
      </c>
      <c r="K556" s="39">
        <f>VLOOKUP('Cover page'!$B$6,Currecny_M!$A$1:$P$10,MATCH(Database!C556,Currecny_M!$A$1:$P$1,0),FALSE)</f>
        <v>1</v>
      </c>
      <c r="L556" s="82">
        <f t="shared" si="26"/>
        <v>-3002.2307999999998</v>
      </c>
      <c r="M556" s="82">
        <f>((E556/$F$1)*VLOOKUP(N556,Currecny_M!$A$1:$P$10,MATCH(Database!C556,Currecny_M!$A$1:$P$1,0),FALSE))/VLOOKUP('Cover page'!$B$6,Currecny_M!$A$1:$P$10,MATCH(Database!C556,Currecny_M!$A$1:$P$1,0),FALSE)</f>
        <v>-3002.2307999999998</v>
      </c>
      <c r="N556" s="6" t="str">
        <f>VLOOKUP(B556,Master!$A$2:$C$11,3,FALSE)</f>
        <v>CAD</v>
      </c>
      <c r="O556" s="6" t="str">
        <f>VLOOKUP(B556,Master!$A$2:$C$11,2,FALSE)</f>
        <v>America</v>
      </c>
      <c r="P556" s="6"/>
      <c r="Q556" s="39" t="str">
        <f>VLOOKUP(D556,GL_Master!$A$1:$D$80,2,FALSE)</f>
        <v>BS</v>
      </c>
      <c r="R556" s="39" t="str">
        <f>VLOOKUP(D556,GL_Master!$A$1:$D$80,3,FALSE)</f>
        <v>Share Capital</v>
      </c>
      <c r="S556" s="39" t="str">
        <f>VLOOKUP(D556,GL_Master!$A$1:$D$80,4,FALSE)</f>
        <v>Equity shares</v>
      </c>
    </row>
    <row r="557" spans="1:19" x14ac:dyDescent="0.25">
      <c r="A557" s="39" t="s">
        <v>262</v>
      </c>
      <c r="B557" s="39" t="s">
        <v>249</v>
      </c>
      <c r="C557" s="7">
        <v>44136</v>
      </c>
      <c r="D557" s="39" t="s">
        <v>52</v>
      </c>
      <c r="E557" s="39">
        <v>-99348</v>
      </c>
      <c r="F557" s="82">
        <f t="shared" si="24"/>
        <v>-99.347999999999999</v>
      </c>
      <c r="G557" s="39">
        <f>VLOOKUP(N557,Currecny_M!$A$1:$P$10,2,FALSE)</f>
        <v>54</v>
      </c>
      <c r="H557" s="39">
        <f>MATCH(C557,Currecny_M!$A$1:$P$1,0)</f>
        <v>9</v>
      </c>
      <c r="I557" s="39">
        <f>VLOOKUP(N557,Currecny_M!$A$1:$P$10,MATCH(Database!C557,Currecny_M!$A$1:$P$1,0),FALSE)</f>
        <v>57.9</v>
      </c>
      <c r="J557" s="82">
        <f t="shared" si="25"/>
        <v>-5752.2492000000002</v>
      </c>
      <c r="K557" s="39">
        <f>VLOOKUP('Cover page'!$B$6,Currecny_M!$A$1:$P$10,MATCH(Database!C557,Currecny_M!$A$1:$P$1,0),FALSE)</f>
        <v>1</v>
      </c>
      <c r="L557" s="82">
        <f t="shared" si="26"/>
        <v>-5752.2492000000002</v>
      </c>
      <c r="M557" s="82">
        <f>((E557/$F$1)*VLOOKUP(N557,Currecny_M!$A$1:$P$10,MATCH(Database!C557,Currecny_M!$A$1:$P$1,0),FALSE))/VLOOKUP('Cover page'!$B$6,Currecny_M!$A$1:$P$10,MATCH(Database!C557,Currecny_M!$A$1:$P$1,0),FALSE)</f>
        <v>-5752.2492000000002</v>
      </c>
      <c r="N557" s="6" t="str">
        <f>VLOOKUP(B557,Master!$A$2:$C$11,3,FALSE)</f>
        <v>CAD</v>
      </c>
      <c r="O557" s="6" t="str">
        <f>VLOOKUP(B557,Master!$A$2:$C$11,2,FALSE)</f>
        <v>America</v>
      </c>
      <c r="P557" s="6"/>
      <c r="Q557" s="39" t="str">
        <f>VLOOKUP(D557,GL_Master!$A$1:$D$80,2,FALSE)</f>
        <v>BS</v>
      </c>
      <c r="R557" s="39" t="str">
        <f>VLOOKUP(D557,GL_Master!$A$1:$D$80,3,FALSE)</f>
        <v>Reserve and Surplus</v>
      </c>
      <c r="S557" s="39" t="str">
        <f>VLOOKUP(D557,GL_Master!$A$1:$D$80,4,FALSE)</f>
        <v>Reserves at the commencement of the year</v>
      </c>
    </row>
    <row r="558" spans="1:19" x14ac:dyDescent="0.25">
      <c r="A558" s="39" t="s">
        <v>262</v>
      </c>
      <c r="B558" s="39" t="s">
        <v>249</v>
      </c>
      <c r="C558" s="7">
        <v>44136</v>
      </c>
      <c r="D558" s="39" t="s">
        <v>53</v>
      </c>
      <c r="E558" s="39">
        <v>-2951</v>
      </c>
      <c r="F558" s="82">
        <f t="shared" si="24"/>
        <v>-2.9510000000000001</v>
      </c>
      <c r="G558" s="39">
        <f>VLOOKUP(N558,Currecny_M!$A$1:$P$10,2,FALSE)</f>
        <v>54</v>
      </c>
      <c r="H558" s="39">
        <f>MATCH(C558,Currecny_M!$A$1:$P$1,0)</f>
        <v>9</v>
      </c>
      <c r="I558" s="39">
        <f>VLOOKUP(N558,Currecny_M!$A$1:$P$10,MATCH(Database!C558,Currecny_M!$A$1:$P$1,0),FALSE)</f>
        <v>57.9</v>
      </c>
      <c r="J558" s="82">
        <f t="shared" si="25"/>
        <v>-170.8629</v>
      </c>
      <c r="K558" s="39">
        <f>VLOOKUP('Cover page'!$B$6,Currecny_M!$A$1:$P$10,MATCH(Database!C558,Currecny_M!$A$1:$P$1,0),FALSE)</f>
        <v>1</v>
      </c>
      <c r="L558" s="82">
        <f t="shared" si="26"/>
        <v>-170.8629</v>
      </c>
      <c r="M558" s="82">
        <f>((E558/$F$1)*VLOOKUP(N558,Currecny_M!$A$1:$P$10,MATCH(Database!C558,Currecny_M!$A$1:$P$1,0),FALSE))/VLOOKUP('Cover page'!$B$6,Currecny_M!$A$1:$P$10,MATCH(Database!C558,Currecny_M!$A$1:$P$1,0),FALSE)</f>
        <v>-170.8629</v>
      </c>
      <c r="N558" s="6" t="str">
        <f>VLOOKUP(B558,Master!$A$2:$C$11,3,FALSE)</f>
        <v>CAD</v>
      </c>
      <c r="O558" s="6" t="str">
        <f>VLOOKUP(B558,Master!$A$2:$C$11,2,FALSE)</f>
        <v>America</v>
      </c>
      <c r="P558" s="6"/>
      <c r="Q558" s="39" t="str">
        <f>VLOOKUP(D558,GL_Master!$A$1:$D$80,2,FALSE)</f>
        <v>BS</v>
      </c>
      <c r="R558" s="39" t="str">
        <f>VLOOKUP(D558,GL_Master!$A$1:$D$80,3,FALSE)</f>
        <v>Loan Fund</v>
      </c>
      <c r="S558" s="39" t="str">
        <f>VLOOKUP(D558,GL_Master!$A$1:$D$80,4,FALSE)</f>
        <v>Term Loan</v>
      </c>
    </row>
    <row r="559" spans="1:19" x14ac:dyDescent="0.25">
      <c r="A559" s="39" t="s">
        <v>262</v>
      </c>
      <c r="B559" s="39" t="s">
        <v>249</v>
      </c>
      <c r="C559" s="7">
        <v>44136</v>
      </c>
      <c r="D559" s="39" t="s">
        <v>54</v>
      </c>
      <c r="E559" s="39">
        <v>107</v>
      </c>
      <c r="F559" s="82">
        <f t="shared" si="24"/>
        <v>0.107</v>
      </c>
      <c r="G559" s="39">
        <f>VLOOKUP(N559,Currecny_M!$A$1:$P$10,2,FALSE)</f>
        <v>54</v>
      </c>
      <c r="H559" s="39">
        <f>MATCH(C559,Currecny_M!$A$1:$P$1,0)</f>
        <v>9</v>
      </c>
      <c r="I559" s="39">
        <f>VLOOKUP(N559,Currecny_M!$A$1:$P$10,MATCH(Database!C559,Currecny_M!$A$1:$P$1,0),FALSE)</f>
        <v>57.9</v>
      </c>
      <c r="J559" s="82">
        <f t="shared" si="25"/>
        <v>6.1952999999999996</v>
      </c>
      <c r="K559" s="39">
        <f>VLOOKUP('Cover page'!$B$6,Currecny_M!$A$1:$P$10,MATCH(Database!C559,Currecny_M!$A$1:$P$1,0),FALSE)</f>
        <v>1</v>
      </c>
      <c r="L559" s="82">
        <f t="shared" si="26"/>
        <v>6.1952999999999996</v>
      </c>
      <c r="M559" s="82">
        <f>((E559/$F$1)*VLOOKUP(N559,Currecny_M!$A$1:$P$10,MATCH(Database!C559,Currecny_M!$A$1:$P$1,0),FALSE))/VLOOKUP('Cover page'!$B$6,Currecny_M!$A$1:$P$10,MATCH(Database!C559,Currecny_M!$A$1:$P$1,0),FALSE)</f>
        <v>6.1952999999999996</v>
      </c>
      <c r="N559" s="6" t="str">
        <f>VLOOKUP(B559,Master!$A$2:$C$11,3,FALSE)</f>
        <v>CAD</v>
      </c>
      <c r="O559" s="6" t="str">
        <f>VLOOKUP(B559,Master!$A$2:$C$11,2,FALSE)</f>
        <v>America</v>
      </c>
      <c r="P559" s="6"/>
      <c r="Q559" s="39" t="str">
        <f>VLOOKUP(D559,GL_Master!$A$1:$D$80,2,FALSE)</f>
        <v>BS</v>
      </c>
      <c r="R559" s="39" t="str">
        <f>VLOOKUP(D559,GL_Master!$A$1:$D$80,3,FALSE)</f>
        <v>Trade Payables</v>
      </c>
      <c r="S559" s="39" t="str">
        <f>VLOOKUP(D559,GL_Master!$A$1:$D$80,4,FALSE)</f>
        <v>Trade payable</v>
      </c>
    </row>
    <row r="560" spans="1:19" x14ac:dyDescent="0.25">
      <c r="A560" s="39" t="s">
        <v>262</v>
      </c>
      <c r="B560" s="39" t="s">
        <v>249</v>
      </c>
      <c r="C560" s="7">
        <v>44136</v>
      </c>
      <c r="D560" s="39" t="s">
        <v>34</v>
      </c>
      <c r="E560" s="39">
        <v>-2909</v>
      </c>
      <c r="F560" s="82">
        <f t="shared" si="24"/>
        <v>-2.9089999999999998</v>
      </c>
      <c r="G560" s="39">
        <f>VLOOKUP(N560,Currecny_M!$A$1:$P$10,2,FALSE)</f>
        <v>54</v>
      </c>
      <c r="H560" s="39">
        <f>MATCH(C560,Currecny_M!$A$1:$P$1,0)</f>
        <v>9</v>
      </c>
      <c r="I560" s="39">
        <f>VLOOKUP(N560,Currecny_M!$A$1:$P$10,MATCH(Database!C560,Currecny_M!$A$1:$P$1,0),FALSE)</f>
        <v>57.9</v>
      </c>
      <c r="J560" s="82">
        <f t="shared" si="25"/>
        <v>-168.43109999999999</v>
      </c>
      <c r="K560" s="39">
        <f>VLOOKUP('Cover page'!$B$6,Currecny_M!$A$1:$P$10,MATCH(Database!C560,Currecny_M!$A$1:$P$1,0),FALSE)</f>
        <v>1</v>
      </c>
      <c r="L560" s="82">
        <f t="shared" si="26"/>
        <v>-168.43109999999999</v>
      </c>
      <c r="M560" s="82">
        <f>((E560/$F$1)*VLOOKUP(N560,Currecny_M!$A$1:$P$10,MATCH(Database!C560,Currecny_M!$A$1:$P$1,0),FALSE))/VLOOKUP('Cover page'!$B$6,Currecny_M!$A$1:$P$10,MATCH(Database!C560,Currecny_M!$A$1:$P$1,0),FALSE)</f>
        <v>-168.43109999999999</v>
      </c>
      <c r="N560" s="6" t="str">
        <f>VLOOKUP(B560,Master!$A$2:$C$11,3,FALSE)</f>
        <v>CAD</v>
      </c>
      <c r="O560" s="6" t="str">
        <f>VLOOKUP(B560,Master!$A$2:$C$11,2,FALSE)</f>
        <v>America</v>
      </c>
      <c r="P560" s="6"/>
      <c r="Q560" s="39" t="str">
        <f>VLOOKUP(D560,GL_Master!$A$1:$D$80,2,FALSE)</f>
        <v>BS</v>
      </c>
      <c r="R560" s="39" t="str">
        <f>VLOOKUP(D560,GL_Master!$A$1:$D$80,3,FALSE)</f>
        <v>Provisions</v>
      </c>
      <c r="S560" s="39" t="str">
        <f>VLOOKUP(D560,GL_Master!$A$1:$D$80,4,FALSE)</f>
        <v>Expenses payables</v>
      </c>
    </row>
    <row r="561" spans="1:19" x14ac:dyDescent="0.25">
      <c r="A561" s="39" t="s">
        <v>262</v>
      </c>
      <c r="B561" s="39" t="s">
        <v>249</v>
      </c>
      <c r="C561" s="7">
        <v>44136</v>
      </c>
      <c r="D561" s="39" t="s">
        <v>18</v>
      </c>
      <c r="E561" s="39">
        <v>-1656</v>
      </c>
      <c r="F561" s="82">
        <f t="shared" si="24"/>
        <v>-1.6559999999999999</v>
      </c>
      <c r="G561" s="39">
        <f>VLOOKUP(N561,Currecny_M!$A$1:$P$10,2,FALSE)</f>
        <v>54</v>
      </c>
      <c r="H561" s="39">
        <f>MATCH(C561,Currecny_M!$A$1:$P$1,0)</f>
        <v>9</v>
      </c>
      <c r="I561" s="39">
        <f>VLOOKUP(N561,Currecny_M!$A$1:$P$10,MATCH(Database!C561,Currecny_M!$A$1:$P$1,0),FALSE)</f>
        <v>57.9</v>
      </c>
      <c r="J561" s="82">
        <f t="shared" si="25"/>
        <v>-95.88239999999999</v>
      </c>
      <c r="K561" s="39">
        <f>VLOOKUP('Cover page'!$B$6,Currecny_M!$A$1:$P$10,MATCH(Database!C561,Currecny_M!$A$1:$P$1,0),FALSE)</f>
        <v>1</v>
      </c>
      <c r="L561" s="82">
        <f t="shared" si="26"/>
        <v>-95.88239999999999</v>
      </c>
      <c r="M561" s="82">
        <f>((E561/$F$1)*VLOOKUP(N561,Currecny_M!$A$1:$P$10,MATCH(Database!C561,Currecny_M!$A$1:$P$1,0),FALSE))/VLOOKUP('Cover page'!$B$6,Currecny_M!$A$1:$P$10,MATCH(Database!C561,Currecny_M!$A$1:$P$1,0),FALSE)</f>
        <v>-95.88239999999999</v>
      </c>
      <c r="N561" s="6" t="str">
        <f>VLOOKUP(B561,Master!$A$2:$C$11,3,FALSE)</f>
        <v>CAD</v>
      </c>
      <c r="O561" s="6" t="str">
        <f>VLOOKUP(B561,Master!$A$2:$C$11,2,FALSE)</f>
        <v>America</v>
      </c>
      <c r="P561" s="6"/>
      <c r="Q561" s="39" t="str">
        <f>VLOOKUP(D561,GL_Master!$A$1:$D$80,2,FALSE)</f>
        <v>BS</v>
      </c>
      <c r="R561" s="39" t="str">
        <f>VLOOKUP(D561,GL_Master!$A$1:$D$80,3,FALSE)</f>
        <v>Other current liabilities</v>
      </c>
      <c r="S561" s="39" t="str">
        <f>VLOOKUP(D561,GL_Master!$A$1:$D$80,4,FALSE)</f>
        <v>Employee related liabilities</v>
      </c>
    </row>
    <row r="562" spans="1:19" x14ac:dyDescent="0.25">
      <c r="A562" s="39" t="s">
        <v>262</v>
      </c>
      <c r="B562" s="39" t="s">
        <v>249</v>
      </c>
      <c r="C562" s="7">
        <v>44136</v>
      </c>
      <c r="D562" s="39" t="s">
        <v>55</v>
      </c>
      <c r="E562" s="39">
        <v>-214</v>
      </c>
      <c r="F562" s="82">
        <f t="shared" si="24"/>
        <v>-0.214</v>
      </c>
      <c r="G562" s="39">
        <f>VLOOKUP(N562,Currecny_M!$A$1:$P$10,2,FALSE)</f>
        <v>54</v>
      </c>
      <c r="H562" s="39">
        <f>MATCH(C562,Currecny_M!$A$1:$P$1,0)</f>
        <v>9</v>
      </c>
      <c r="I562" s="39">
        <f>VLOOKUP(N562,Currecny_M!$A$1:$P$10,MATCH(Database!C562,Currecny_M!$A$1:$P$1,0),FALSE)</f>
        <v>57.9</v>
      </c>
      <c r="J562" s="82">
        <f t="shared" si="25"/>
        <v>-12.390599999999999</v>
      </c>
      <c r="K562" s="39">
        <f>VLOOKUP('Cover page'!$B$6,Currecny_M!$A$1:$P$10,MATCH(Database!C562,Currecny_M!$A$1:$P$1,0),FALSE)</f>
        <v>1</v>
      </c>
      <c r="L562" s="82">
        <f t="shared" si="26"/>
        <v>-12.390599999999999</v>
      </c>
      <c r="M562" s="82">
        <f>((E562/$F$1)*VLOOKUP(N562,Currecny_M!$A$1:$P$10,MATCH(Database!C562,Currecny_M!$A$1:$P$1,0),FALSE))/VLOOKUP('Cover page'!$B$6,Currecny_M!$A$1:$P$10,MATCH(Database!C562,Currecny_M!$A$1:$P$1,0),FALSE)</f>
        <v>-12.390599999999999</v>
      </c>
      <c r="N562" s="6" t="str">
        <f>VLOOKUP(B562,Master!$A$2:$C$11,3,FALSE)</f>
        <v>CAD</v>
      </c>
      <c r="O562" s="6" t="str">
        <f>VLOOKUP(B562,Master!$A$2:$C$11,2,FALSE)</f>
        <v>America</v>
      </c>
      <c r="P562" s="6"/>
      <c r="Q562" s="39" t="str">
        <f>VLOOKUP(D562,GL_Master!$A$1:$D$80,2,FALSE)</f>
        <v>BS</v>
      </c>
      <c r="R562" s="39" t="str">
        <f>VLOOKUP(D562,GL_Master!$A$1:$D$80,3,FALSE)</f>
        <v>Other current liabilities</v>
      </c>
      <c r="S562" s="39" t="str">
        <f>VLOOKUP(D562,GL_Master!$A$1:$D$80,4,FALSE)</f>
        <v>Security deposit received</v>
      </c>
    </row>
    <row r="563" spans="1:19" x14ac:dyDescent="0.25">
      <c r="A563" s="39" t="s">
        <v>262</v>
      </c>
      <c r="B563" s="39" t="s">
        <v>249</v>
      </c>
      <c r="C563" s="7">
        <v>44136</v>
      </c>
      <c r="D563" s="39" t="s">
        <v>56</v>
      </c>
      <c r="E563" s="39">
        <v>-57</v>
      </c>
      <c r="F563" s="82">
        <f t="shared" si="24"/>
        <v>-5.7000000000000002E-2</v>
      </c>
      <c r="G563" s="39">
        <f>VLOOKUP(N563,Currecny_M!$A$1:$P$10,2,FALSE)</f>
        <v>54</v>
      </c>
      <c r="H563" s="39">
        <f>MATCH(C563,Currecny_M!$A$1:$P$1,0)</f>
        <v>9</v>
      </c>
      <c r="I563" s="39">
        <f>VLOOKUP(N563,Currecny_M!$A$1:$P$10,MATCH(Database!C563,Currecny_M!$A$1:$P$1,0),FALSE)</f>
        <v>57.9</v>
      </c>
      <c r="J563" s="82">
        <f t="shared" si="25"/>
        <v>-3.3003</v>
      </c>
      <c r="K563" s="39">
        <f>VLOOKUP('Cover page'!$B$6,Currecny_M!$A$1:$P$10,MATCH(Database!C563,Currecny_M!$A$1:$P$1,0),FALSE)</f>
        <v>1</v>
      </c>
      <c r="L563" s="82">
        <f t="shared" si="26"/>
        <v>-3.3003</v>
      </c>
      <c r="M563" s="82">
        <f>((E563/$F$1)*VLOOKUP(N563,Currecny_M!$A$1:$P$10,MATCH(Database!C563,Currecny_M!$A$1:$P$1,0),FALSE))/VLOOKUP('Cover page'!$B$6,Currecny_M!$A$1:$P$10,MATCH(Database!C563,Currecny_M!$A$1:$P$1,0),FALSE)</f>
        <v>-3.3003</v>
      </c>
      <c r="N563" s="6" t="str">
        <f>VLOOKUP(B563,Master!$A$2:$C$11,3,FALSE)</f>
        <v>CAD</v>
      </c>
      <c r="O563" s="6" t="str">
        <f>VLOOKUP(B563,Master!$A$2:$C$11,2,FALSE)</f>
        <v>America</v>
      </c>
      <c r="P563" s="6"/>
      <c r="Q563" s="39" t="str">
        <f>VLOOKUP(D563,GL_Master!$A$1:$D$80,2,FALSE)</f>
        <v>BS</v>
      </c>
      <c r="R563" s="39" t="str">
        <f>VLOOKUP(D563,GL_Master!$A$1:$D$80,3,FALSE)</f>
        <v>Other Tax Payables</v>
      </c>
      <c r="S563" s="39" t="str">
        <f>VLOOKUP(D563,GL_Master!$A$1:$D$80,4,FALSE)</f>
        <v>Tax deducted at source payable</v>
      </c>
    </row>
    <row r="564" spans="1:19" x14ac:dyDescent="0.25">
      <c r="A564" s="39" t="s">
        <v>262</v>
      </c>
      <c r="B564" s="39" t="s">
        <v>249</v>
      </c>
      <c r="C564" s="7">
        <v>44136</v>
      </c>
      <c r="D564" s="39" t="s">
        <v>57</v>
      </c>
      <c r="E564" s="39">
        <v>-476</v>
      </c>
      <c r="F564" s="82">
        <f t="shared" si="24"/>
        <v>-0.47599999999999998</v>
      </c>
      <c r="G564" s="39">
        <f>VLOOKUP(N564,Currecny_M!$A$1:$P$10,2,FALSE)</f>
        <v>54</v>
      </c>
      <c r="H564" s="39">
        <f>MATCH(C564,Currecny_M!$A$1:$P$1,0)</f>
        <v>9</v>
      </c>
      <c r="I564" s="39">
        <f>VLOOKUP(N564,Currecny_M!$A$1:$P$10,MATCH(Database!C564,Currecny_M!$A$1:$P$1,0),FALSE)</f>
        <v>57.9</v>
      </c>
      <c r="J564" s="82">
        <f t="shared" si="25"/>
        <v>-27.560399999999998</v>
      </c>
      <c r="K564" s="39">
        <f>VLOOKUP('Cover page'!$B$6,Currecny_M!$A$1:$P$10,MATCH(Database!C564,Currecny_M!$A$1:$P$1,0),FALSE)</f>
        <v>1</v>
      </c>
      <c r="L564" s="82">
        <f t="shared" si="26"/>
        <v>-27.560399999999998</v>
      </c>
      <c r="M564" s="82">
        <f>((E564/$F$1)*VLOOKUP(N564,Currecny_M!$A$1:$P$10,MATCH(Database!C564,Currecny_M!$A$1:$P$1,0),FALSE))/VLOOKUP('Cover page'!$B$6,Currecny_M!$A$1:$P$10,MATCH(Database!C564,Currecny_M!$A$1:$P$1,0),FALSE)</f>
        <v>-27.560399999999998</v>
      </c>
      <c r="N564" s="6" t="str">
        <f>VLOOKUP(B564,Master!$A$2:$C$11,3,FALSE)</f>
        <v>CAD</v>
      </c>
      <c r="O564" s="6" t="str">
        <f>VLOOKUP(B564,Master!$A$2:$C$11,2,FALSE)</f>
        <v>America</v>
      </c>
      <c r="P564" s="6"/>
      <c r="Q564" s="39" t="str">
        <f>VLOOKUP(D564,GL_Master!$A$1:$D$80,2,FALSE)</f>
        <v>BS</v>
      </c>
      <c r="R564" s="39" t="str">
        <f>VLOOKUP(D564,GL_Master!$A$1:$D$80,3,FALSE)</f>
        <v>Other Tax Payables</v>
      </c>
      <c r="S564" s="39" t="str">
        <f>VLOOKUP(D564,GL_Master!$A$1:$D$80,4,FALSE)</f>
        <v>Tax deducted at source payable</v>
      </c>
    </row>
    <row r="565" spans="1:19" x14ac:dyDescent="0.25">
      <c r="A565" s="39" t="s">
        <v>262</v>
      </c>
      <c r="B565" s="39" t="s">
        <v>249</v>
      </c>
      <c r="C565" s="7">
        <v>44136</v>
      </c>
      <c r="D565" s="39" t="s">
        <v>58</v>
      </c>
      <c r="E565" s="39">
        <v>-3596</v>
      </c>
      <c r="F565" s="82">
        <f t="shared" si="24"/>
        <v>-3.5960000000000001</v>
      </c>
      <c r="G565" s="39">
        <f>VLOOKUP(N565,Currecny_M!$A$1:$P$10,2,FALSE)</f>
        <v>54</v>
      </c>
      <c r="H565" s="39">
        <f>MATCH(C565,Currecny_M!$A$1:$P$1,0)</f>
        <v>9</v>
      </c>
      <c r="I565" s="39">
        <f>VLOOKUP(N565,Currecny_M!$A$1:$P$10,MATCH(Database!C565,Currecny_M!$A$1:$P$1,0),FALSE)</f>
        <v>57.9</v>
      </c>
      <c r="J565" s="82">
        <f t="shared" si="25"/>
        <v>-208.20840000000001</v>
      </c>
      <c r="K565" s="39">
        <f>VLOOKUP('Cover page'!$B$6,Currecny_M!$A$1:$P$10,MATCH(Database!C565,Currecny_M!$A$1:$P$1,0),FALSE)</f>
        <v>1</v>
      </c>
      <c r="L565" s="82">
        <f t="shared" si="26"/>
        <v>-208.20840000000001</v>
      </c>
      <c r="M565" s="82">
        <f>((E565/$F$1)*VLOOKUP(N565,Currecny_M!$A$1:$P$10,MATCH(Database!C565,Currecny_M!$A$1:$P$1,0),FALSE))/VLOOKUP('Cover page'!$B$6,Currecny_M!$A$1:$P$10,MATCH(Database!C565,Currecny_M!$A$1:$P$1,0),FALSE)</f>
        <v>-208.20840000000001</v>
      </c>
      <c r="N565" s="6" t="str">
        <f>VLOOKUP(B565,Master!$A$2:$C$11,3,FALSE)</f>
        <v>CAD</v>
      </c>
      <c r="O565" s="6" t="str">
        <f>VLOOKUP(B565,Master!$A$2:$C$11,2,FALSE)</f>
        <v>America</v>
      </c>
      <c r="P565" s="6"/>
      <c r="Q565" s="39" t="str">
        <f>VLOOKUP(D565,GL_Master!$A$1:$D$80,2,FALSE)</f>
        <v>BS</v>
      </c>
      <c r="R565" s="39" t="str">
        <f>VLOOKUP(D565,GL_Master!$A$1:$D$80,3,FALSE)</f>
        <v>Long-term provisions</v>
      </c>
      <c r="S565" s="39" t="str">
        <f>VLOOKUP(D565,GL_Master!$A$1:$D$80,4,FALSE)</f>
        <v>Provision for gratuity</v>
      </c>
    </row>
    <row r="566" spans="1:19" x14ac:dyDescent="0.25">
      <c r="A566" s="39" t="s">
        <v>262</v>
      </c>
      <c r="B566" s="39" t="s">
        <v>249</v>
      </c>
      <c r="C566" s="7">
        <v>44136</v>
      </c>
      <c r="D566" s="39" t="s">
        <v>59</v>
      </c>
      <c r="E566" s="39">
        <v>-1519</v>
      </c>
      <c r="F566" s="82">
        <f t="shared" si="24"/>
        <v>-1.5189999999999999</v>
      </c>
      <c r="G566" s="39">
        <f>VLOOKUP(N566,Currecny_M!$A$1:$P$10,2,FALSE)</f>
        <v>54</v>
      </c>
      <c r="H566" s="39">
        <f>MATCH(C566,Currecny_M!$A$1:$P$1,0)</f>
        <v>9</v>
      </c>
      <c r="I566" s="39">
        <f>VLOOKUP(N566,Currecny_M!$A$1:$P$10,MATCH(Database!C566,Currecny_M!$A$1:$P$1,0),FALSE)</f>
        <v>57.9</v>
      </c>
      <c r="J566" s="82">
        <f t="shared" si="25"/>
        <v>-87.950099999999992</v>
      </c>
      <c r="K566" s="39">
        <f>VLOOKUP('Cover page'!$B$6,Currecny_M!$A$1:$P$10,MATCH(Database!C566,Currecny_M!$A$1:$P$1,0),FALSE)</f>
        <v>1</v>
      </c>
      <c r="L566" s="82">
        <f t="shared" si="26"/>
        <v>-87.950099999999992</v>
      </c>
      <c r="M566" s="82">
        <f>((E566/$F$1)*VLOOKUP(N566,Currecny_M!$A$1:$P$10,MATCH(Database!C566,Currecny_M!$A$1:$P$1,0),FALSE))/VLOOKUP('Cover page'!$B$6,Currecny_M!$A$1:$P$10,MATCH(Database!C566,Currecny_M!$A$1:$P$1,0),FALSE)</f>
        <v>-87.950099999999992</v>
      </c>
      <c r="N566" s="6" t="str">
        <f>VLOOKUP(B566,Master!$A$2:$C$11,3,FALSE)</f>
        <v>CAD</v>
      </c>
      <c r="O566" s="6" t="str">
        <f>VLOOKUP(B566,Master!$A$2:$C$11,2,FALSE)</f>
        <v>America</v>
      </c>
      <c r="P566" s="6"/>
      <c r="Q566" s="39" t="str">
        <f>VLOOKUP(D566,GL_Master!$A$1:$D$80,2,FALSE)</f>
        <v>BS</v>
      </c>
      <c r="R566" s="39" t="str">
        <f>VLOOKUP(D566,GL_Master!$A$1:$D$80,3,FALSE)</f>
        <v>Long-term provisions</v>
      </c>
      <c r="S566" s="39" t="str">
        <f>VLOOKUP(D566,GL_Master!$A$1:$D$80,4,FALSE)</f>
        <v>Provision for leave encashment</v>
      </c>
    </row>
    <row r="567" spans="1:19" x14ac:dyDescent="0.25">
      <c r="A567" s="39" t="s">
        <v>262</v>
      </c>
      <c r="B567" s="39" t="s">
        <v>249</v>
      </c>
      <c r="C567" s="7">
        <v>44136</v>
      </c>
      <c r="D567" s="39" t="s">
        <v>60</v>
      </c>
      <c r="E567" s="39">
        <v>-431</v>
      </c>
      <c r="F567" s="82">
        <f t="shared" si="24"/>
        <v>-0.43099999999999999</v>
      </c>
      <c r="G567" s="39">
        <f>VLOOKUP(N567,Currecny_M!$A$1:$P$10,2,FALSE)</f>
        <v>54</v>
      </c>
      <c r="H567" s="39">
        <f>MATCH(C567,Currecny_M!$A$1:$P$1,0)</f>
        <v>9</v>
      </c>
      <c r="I567" s="39">
        <f>VLOOKUP(N567,Currecny_M!$A$1:$P$10,MATCH(Database!C567,Currecny_M!$A$1:$P$1,0),FALSE)</f>
        <v>57.9</v>
      </c>
      <c r="J567" s="82">
        <f t="shared" si="25"/>
        <v>-24.954899999999999</v>
      </c>
      <c r="K567" s="39">
        <f>VLOOKUP('Cover page'!$B$6,Currecny_M!$A$1:$P$10,MATCH(Database!C567,Currecny_M!$A$1:$P$1,0),FALSE)</f>
        <v>1</v>
      </c>
      <c r="L567" s="82">
        <f t="shared" si="26"/>
        <v>-24.954899999999999</v>
      </c>
      <c r="M567" s="82">
        <f>((E567/$F$1)*VLOOKUP(N567,Currecny_M!$A$1:$P$10,MATCH(Database!C567,Currecny_M!$A$1:$P$1,0),FALSE))/VLOOKUP('Cover page'!$B$6,Currecny_M!$A$1:$P$10,MATCH(Database!C567,Currecny_M!$A$1:$P$1,0),FALSE)</f>
        <v>-24.954899999999999</v>
      </c>
      <c r="N567" s="6" t="str">
        <f>VLOOKUP(B567,Master!$A$2:$C$11,3,FALSE)</f>
        <v>CAD</v>
      </c>
      <c r="O567" s="6" t="str">
        <f>VLOOKUP(B567,Master!$A$2:$C$11,2,FALSE)</f>
        <v>America</v>
      </c>
      <c r="P567" s="6"/>
      <c r="Q567" s="39" t="str">
        <f>VLOOKUP(D567,GL_Master!$A$1:$D$80,2,FALSE)</f>
        <v>BS</v>
      </c>
      <c r="R567" s="39" t="str">
        <f>VLOOKUP(D567,GL_Master!$A$1:$D$80,3,FALSE)</f>
        <v>Trade Payables</v>
      </c>
      <c r="S567" s="39" t="str">
        <f>VLOOKUP(D567,GL_Master!$A$1:$D$80,4,FALSE)</f>
        <v>Trade payable</v>
      </c>
    </row>
    <row r="568" spans="1:19" x14ac:dyDescent="0.25">
      <c r="A568" s="39" t="s">
        <v>262</v>
      </c>
      <c r="B568" s="39" t="s">
        <v>249</v>
      </c>
      <c r="C568" s="7">
        <v>44136</v>
      </c>
      <c r="D568" s="39" t="s">
        <v>61</v>
      </c>
      <c r="E568" s="39">
        <v>-4791</v>
      </c>
      <c r="F568" s="82">
        <f t="shared" si="24"/>
        <v>-4.7910000000000004</v>
      </c>
      <c r="G568" s="39">
        <f>VLOOKUP(N568,Currecny_M!$A$1:$P$10,2,FALSE)</f>
        <v>54</v>
      </c>
      <c r="H568" s="39">
        <f>MATCH(C568,Currecny_M!$A$1:$P$1,0)</f>
        <v>9</v>
      </c>
      <c r="I568" s="39">
        <f>VLOOKUP(N568,Currecny_M!$A$1:$P$10,MATCH(Database!C568,Currecny_M!$A$1:$P$1,0),FALSE)</f>
        <v>57.9</v>
      </c>
      <c r="J568" s="82">
        <f t="shared" si="25"/>
        <v>-277.39890000000003</v>
      </c>
      <c r="K568" s="39">
        <f>VLOOKUP('Cover page'!$B$6,Currecny_M!$A$1:$P$10,MATCH(Database!C568,Currecny_M!$A$1:$P$1,0),FALSE)</f>
        <v>1</v>
      </c>
      <c r="L568" s="82">
        <f t="shared" si="26"/>
        <v>-277.39890000000003</v>
      </c>
      <c r="M568" s="82">
        <f>((E568/$F$1)*VLOOKUP(N568,Currecny_M!$A$1:$P$10,MATCH(Database!C568,Currecny_M!$A$1:$P$1,0),FALSE))/VLOOKUP('Cover page'!$B$6,Currecny_M!$A$1:$P$10,MATCH(Database!C568,Currecny_M!$A$1:$P$1,0),FALSE)</f>
        <v>-277.39890000000003</v>
      </c>
      <c r="N568" s="6" t="str">
        <f>VLOOKUP(B568,Master!$A$2:$C$11,3,FALSE)</f>
        <v>CAD</v>
      </c>
      <c r="O568" s="6" t="str">
        <f>VLOOKUP(B568,Master!$A$2:$C$11,2,FALSE)</f>
        <v>America</v>
      </c>
      <c r="P568" s="6"/>
      <c r="Q568" s="39" t="str">
        <f>VLOOKUP(D568,GL_Master!$A$1:$D$80,2,FALSE)</f>
        <v>BS</v>
      </c>
      <c r="R568" s="39" t="str">
        <f>VLOOKUP(D568,GL_Master!$A$1:$D$80,3,FALSE)</f>
        <v>Provisions</v>
      </c>
      <c r="S568" s="39" t="str">
        <f>VLOOKUP(D568,GL_Master!$A$1:$D$80,4,FALSE)</f>
        <v>Provision for doubtful assets</v>
      </c>
    </row>
    <row r="569" spans="1:19" x14ac:dyDescent="0.25">
      <c r="A569" s="39" t="s">
        <v>262</v>
      </c>
      <c r="B569" s="39" t="s">
        <v>249</v>
      </c>
      <c r="C569" s="7">
        <v>44136</v>
      </c>
      <c r="D569" s="39" t="s">
        <v>62</v>
      </c>
      <c r="E569" s="39">
        <v>-163</v>
      </c>
      <c r="F569" s="82">
        <f t="shared" si="24"/>
        <v>-0.16300000000000001</v>
      </c>
      <c r="G569" s="39">
        <f>VLOOKUP(N569,Currecny_M!$A$1:$P$10,2,FALSE)</f>
        <v>54</v>
      </c>
      <c r="H569" s="39">
        <f>MATCH(C569,Currecny_M!$A$1:$P$1,0)</f>
        <v>9</v>
      </c>
      <c r="I569" s="39">
        <f>VLOOKUP(N569,Currecny_M!$A$1:$P$10,MATCH(Database!C569,Currecny_M!$A$1:$P$1,0),FALSE)</f>
        <v>57.9</v>
      </c>
      <c r="J569" s="82">
        <f t="shared" si="25"/>
        <v>-9.4376999999999995</v>
      </c>
      <c r="K569" s="39">
        <f>VLOOKUP('Cover page'!$B$6,Currecny_M!$A$1:$P$10,MATCH(Database!C569,Currecny_M!$A$1:$P$1,0),FALSE)</f>
        <v>1</v>
      </c>
      <c r="L569" s="82">
        <f t="shared" si="26"/>
        <v>-9.4376999999999995</v>
      </c>
      <c r="M569" s="82">
        <f>((E569/$F$1)*VLOOKUP(N569,Currecny_M!$A$1:$P$10,MATCH(Database!C569,Currecny_M!$A$1:$P$1,0),FALSE))/VLOOKUP('Cover page'!$B$6,Currecny_M!$A$1:$P$10,MATCH(Database!C569,Currecny_M!$A$1:$P$1,0),FALSE)</f>
        <v>-9.4376999999999995</v>
      </c>
      <c r="N569" s="6" t="str">
        <f>VLOOKUP(B569,Master!$A$2:$C$11,3,FALSE)</f>
        <v>CAD</v>
      </c>
      <c r="O569" s="6" t="str">
        <f>VLOOKUP(B569,Master!$A$2:$C$11,2,FALSE)</f>
        <v>America</v>
      </c>
      <c r="P569" s="6"/>
      <c r="Q569" s="39" t="str">
        <f>VLOOKUP(D569,GL_Master!$A$1:$D$80,2,FALSE)</f>
        <v>BS</v>
      </c>
      <c r="R569" s="39" t="str">
        <f>VLOOKUP(D569,GL_Master!$A$1:$D$80,3,FALSE)</f>
        <v>Provisions</v>
      </c>
      <c r="S569" s="39" t="str">
        <f>VLOOKUP(D569,GL_Master!$A$1:$D$80,4,FALSE)</f>
        <v>Provision for Insurance</v>
      </c>
    </row>
    <row r="570" spans="1:19" x14ac:dyDescent="0.25">
      <c r="A570" s="39" t="s">
        <v>262</v>
      </c>
      <c r="B570" s="39" t="s">
        <v>249</v>
      </c>
      <c r="C570" s="7">
        <v>44136</v>
      </c>
      <c r="D570" s="39" t="s">
        <v>63</v>
      </c>
      <c r="E570" s="39">
        <v>370</v>
      </c>
      <c r="F570" s="82">
        <f t="shared" si="24"/>
        <v>0.37</v>
      </c>
      <c r="G570" s="39">
        <f>VLOOKUP(N570,Currecny_M!$A$1:$P$10,2,FALSE)</f>
        <v>54</v>
      </c>
      <c r="H570" s="39">
        <f>MATCH(C570,Currecny_M!$A$1:$P$1,0)</f>
        <v>9</v>
      </c>
      <c r="I570" s="39">
        <f>VLOOKUP(N570,Currecny_M!$A$1:$P$10,MATCH(Database!C570,Currecny_M!$A$1:$P$1,0),FALSE)</f>
        <v>57.9</v>
      </c>
      <c r="J570" s="82">
        <f t="shared" si="25"/>
        <v>21.422999999999998</v>
      </c>
      <c r="K570" s="39">
        <f>VLOOKUP('Cover page'!$B$6,Currecny_M!$A$1:$P$10,MATCH(Database!C570,Currecny_M!$A$1:$P$1,0),FALSE)</f>
        <v>1</v>
      </c>
      <c r="L570" s="82">
        <f t="shared" si="26"/>
        <v>21.422999999999998</v>
      </c>
      <c r="M570" s="82">
        <f>((E570/$F$1)*VLOOKUP(N570,Currecny_M!$A$1:$P$10,MATCH(Database!C570,Currecny_M!$A$1:$P$1,0),FALSE))/VLOOKUP('Cover page'!$B$6,Currecny_M!$A$1:$P$10,MATCH(Database!C570,Currecny_M!$A$1:$P$1,0),FALSE)</f>
        <v>21.422999999999998</v>
      </c>
      <c r="N570" s="6" t="str">
        <f>VLOOKUP(B570,Master!$A$2:$C$11,3,FALSE)</f>
        <v>CAD</v>
      </c>
      <c r="O570" s="6" t="str">
        <f>VLOOKUP(B570,Master!$A$2:$C$11,2,FALSE)</f>
        <v>America</v>
      </c>
      <c r="P570" s="6"/>
      <c r="Q570" s="39" t="str">
        <f>VLOOKUP(D570,GL_Master!$A$1:$D$80,2,FALSE)</f>
        <v>BS</v>
      </c>
      <c r="R570" s="39" t="str">
        <f>VLOOKUP(D570,GL_Master!$A$1:$D$80,3,FALSE)</f>
        <v>Gross Block</v>
      </c>
      <c r="S570" s="39" t="str">
        <f>VLOOKUP(D570,GL_Master!$A$1:$D$80,4,FALSE)</f>
        <v>Tangible Fixed assets</v>
      </c>
    </row>
    <row r="571" spans="1:19" x14ac:dyDescent="0.25">
      <c r="A571" s="39" t="s">
        <v>262</v>
      </c>
      <c r="B571" s="39" t="s">
        <v>249</v>
      </c>
      <c r="C571" s="7">
        <v>44136</v>
      </c>
      <c r="D571" s="39" t="s">
        <v>64</v>
      </c>
      <c r="E571" s="39">
        <v>22872</v>
      </c>
      <c r="F571" s="82">
        <f t="shared" si="24"/>
        <v>22.872</v>
      </c>
      <c r="G571" s="39">
        <f>VLOOKUP(N571,Currecny_M!$A$1:$P$10,2,FALSE)</f>
        <v>54</v>
      </c>
      <c r="H571" s="39">
        <f>MATCH(C571,Currecny_M!$A$1:$P$1,0)</f>
        <v>9</v>
      </c>
      <c r="I571" s="39">
        <f>VLOOKUP(N571,Currecny_M!$A$1:$P$10,MATCH(Database!C571,Currecny_M!$A$1:$P$1,0),FALSE)</f>
        <v>57.9</v>
      </c>
      <c r="J571" s="82">
        <f t="shared" si="25"/>
        <v>1324.2888</v>
      </c>
      <c r="K571" s="39">
        <f>VLOOKUP('Cover page'!$B$6,Currecny_M!$A$1:$P$10,MATCH(Database!C571,Currecny_M!$A$1:$P$1,0),FALSE)</f>
        <v>1</v>
      </c>
      <c r="L571" s="82">
        <f t="shared" si="26"/>
        <v>1324.2888</v>
      </c>
      <c r="M571" s="82">
        <f>((E571/$F$1)*VLOOKUP(N571,Currecny_M!$A$1:$P$10,MATCH(Database!C571,Currecny_M!$A$1:$P$1,0),FALSE))/VLOOKUP('Cover page'!$B$6,Currecny_M!$A$1:$P$10,MATCH(Database!C571,Currecny_M!$A$1:$P$1,0),FALSE)</f>
        <v>1324.2888</v>
      </c>
      <c r="N571" s="6" t="str">
        <f>VLOOKUP(B571,Master!$A$2:$C$11,3,FALSE)</f>
        <v>CAD</v>
      </c>
      <c r="O571" s="6" t="str">
        <f>VLOOKUP(B571,Master!$A$2:$C$11,2,FALSE)</f>
        <v>America</v>
      </c>
      <c r="P571" s="6"/>
      <c r="Q571" s="39" t="str">
        <f>VLOOKUP(D571,GL_Master!$A$1:$D$80,2,FALSE)</f>
        <v>BS</v>
      </c>
      <c r="R571" s="39" t="str">
        <f>VLOOKUP(D571,GL_Master!$A$1:$D$80,3,FALSE)</f>
        <v>Gross Block</v>
      </c>
      <c r="S571" s="39" t="str">
        <f>VLOOKUP(D571,GL_Master!$A$1:$D$80,4,FALSE)</f>
        <v>Tangible Fixed assets</v>
      </c>
    </row>
    <row r="572" spans="1:19" x14ac:dyDescent="0.25">
      <c r="A572" s="39" t="s">
        <v>262</v>
      </c>
      <c r="B572" s="39" t="s">
        <v>249</v>
      </c>
      <c r="C572" s="7">
        <v>44136</v>
      </c>
      <c r="D572" s="39" t="s">
        <v>65</v>
      </c>
      <c r="E572" s="39">
        <v>-13381</v>
      </c>
      <c r="F572" s="82">
        <f t="shared" si="24"/>
        <v>-13.381</v>
      </c>
      <c r="G572" s="39">
        <f>VLOOKUP(N572,Currecny_M!$A$1:$P$10,2,FALSE)</f>
        <v>54</v>
      </c>
      <c r="H572" s="39">
        <f>MATCH(C572,Currecny_M!$A$1:$P$1,0)</f>
        <v>9</v>
      </c>
      <c r="I572" s="39">
        <f>VLOOKUP(N572,Currecny_M!$A$1:$P$10,MATCH(Database!C572,Currecny_M!$A$1:$P$1,0),FALSE)</f>
        <v>57.9</v>
      </c>
      <c r="J572" s="82">
        <f t="shared" si="25"/>
        <v>-774.75990000000002</v>
      </c>
      <c r="K572" s="39">
        <f>VLOOKUP('Cover page'!$B$6,Currecny_M!$A$1:$P$10,MATCH(Database!C572,Currecny_M!$A$1:$P$1,0),FALSE)</f>
        <v>1</v>
      </c>
      <c r="L572" s="82">
        <f t="shared" si="26"/>
        <v>-774.75990000000002</v>
      </c>
      <c r="M572" s="82">
        <f>((E572/$F$1)*VLOOKUP(N572,Currecny_M!$A$1:$P$10,MATCH(Database!C572,Currecny_M!$A$1:$P$1,0),FALSE))/VLOOKUP('Cover page'!$B$6,Currecny_M!$A$1:$P$10,MATCH(Database!C572,Currecny_M!$A$1:$P$1,0),FALSE)</f>
        <v>-774.75990000000002</v>
      </c>
      <c r="N572" s="6" t="str">
        <f>VLOOKUP(B572,Master!$A$2:$C$11,3,FALSE)</f>
        <v>CAD</v>
      </c>
      <c r="O572" s="6" t="str">
        <f>VLOOKUP(B572,Master!$A$2:$C$11,2,FALSE)</f>
        <v>America</v>
      </c>
      <c r="P572" s="6"/>
      <c r="Q572" s="39" t="str">
        <f>VLOOKUP(D572,GL_Master!$A$1:$D$80,2,FALSE)</f>
        <v>BS</v>
      </c>
      <c r="R572" s="39" t="str">
        <f>VLOOKUP(D572,GL_Master!$A$1:$D$80,3,FALSE)</f>
        <v>Accumulated Depreciation</v>
      </c>
      <c r="S572" s="39" t="str">
        <f>VLOOKUP(D572,GL_Master!$A$1:$D$80,4,FALSE)</f>
        <v>Accumulated Depreciation</v>
      </c>
    </row>
    <row r="573" spans="1:19" x14ac:dyDescent="0.25">
      <c r="A573" s="39" t="s">
        <v>262</v>
      </c>
      <c r="B573" s="39" t="s">
        <v>249</v>
      </c>
      <c r="C573" s="7">
        <v>44136</v>
      </c>
      <c r="D573" s="39" t="s">
        <v>66</v>
      </c>
      <c r="E573" s="39">
        <v>11648</v>
      </c>
      <c r="F573" s="82">
        <f t="shared" si="24"/>
        <v>11.648</v>
      </c>
      <c r="G573" s="39">
        <f>VLOOKUP(N573,Currecny_M!$A$1:$P$10,2,FALSE)</f>
        <v>54</v>
      </c>
      <c r="H573" s="39">
        <f>MATCH(C573,Currecny_M!$A$1:$P$1,0)</f>
        <v>9</v>
      </c>
      <c r="I573" s="39">
        <f>VLOOKUP(N573,Currecny_M!$A$1:$P$10,MATCH(Database!C573,Currecny_M!$A$1:$P$1,0),FALSE)</f>
        <v>57.9</v>
      </c>
      <c r="J573" s="82">
        <f t="shared" si="25"/>
        <v>674.41919999999993</v>
      </c>
      <c r="K573" s="39">
        <f>VLOOKUP('Cover page'!$B$6,Currecny_M!$A$1:$P$10,MATCH(Database!C573,Currecny_M!$A$1:$P$1,0),FALSE)</f>
        <v>1</v>
      </c>
      <c r="L573" s="82">
        <f t="shared" si="26"/>
        <v>674.41919999999993</v>
      </c>
      <c r="M573" s="82">
        <f>((E573/$F$1)*VLOOKUP(N573,Currecny_M!$A$1:$P$10,MATCH(Database!C573,Currecny_M!$A$1:$P$1,0),FALSE))/VLOOKUP('Cover page'!$B$6,Currecny_M!$A$1:$P$10,MATCH(Database!C573,Currecny_M!$A$1:$P$1,0),FALSE)</f>
        <v>674.41919999999993</v>
      </c>
      <c r="N573" s="6" t="str">
        <f>VLOOKUP(B573,Master!$A$2:$C$11,3,FALSE)</f>
        <v>CAD</v>
      </c>
      <c r="O573" s="6" t="str">
        <f>VLOOKUP(B573,Master!$A$2:$C$11,2,FALSE)</f>
        <v>America</v>
      </c>
      <c r="P573" s="6"/>
      <c r="Q573" s="39" t="str">
        <f>VLOOKUP(D573,GL_Master!$A$1:$D$80,2,FALSE)</f>
        <v>BS</v>
      </c>
      <c r="R573" s="39" t="str">
        <f>VLOOKUP(D573,GL_Master!$A$1:$D$80,3,FALSE)</f>
        <v>Gross Block</v>
      </c>
      <c r="S573" s="39" t="str">
        <f>VLOOKUP(D573,GL_Master!$A$1:$D$80,4,FALSE)</f>
        <v>Tangible Fixed assets</v>
      </c>
    </row>
    <row r="574" spans="1:19" x14ac:dyDescent="0.25">
      <c r="A574" s="39" t="s">
        <v>262</v>
      </c>
      <c r="B574" s="39" t="s">
        <v>249</v>
      </c>
      <c r="C574" s="7">
        <v>44136</v>
      </c>
      <c r="D574" s="39" t="s">
        <v>67</v>
      </c>
      <c r="E574" s="39">
        <v>4137</v>
      </c>
      <c r="F574" s="82">
        <f t="shared" si="24"/>
        <v>4.1369999999999996</v>
      </c>
      <c r="G574" s="39">
        <f>VLOOKUP(N574,Currecny_M!$A$1:$P$10,2,FALSE)</f>
        <v>54</v>
      </c>
      <c r="H574" s="39">
        <f>MATCH(C574,Currecny_M!$A$1:$P$1,0)</f>
        <v>9</v>
      </c>
      <c r="I574" s="39">
        <f>VLOOKUP(N574,Currecny_M!$A$1:$P$10,MATCH(Database!C574,Currecny_M!$A$1:$P$1,0),FALSE)</f>
        <v>57.9</v>
      </c>
      <c r="J574" s="82">
        <f t="shared" si="25"/>
        <v>239.53229999999996</v>
      </c>
      <c r="K574" s="39">
        <f>VLOOKUP('Cover page'!$B$6,Currecny_M!$A$1:$P$10,MATCH(Database!C574,Currecny_M!$A$1:$P$1,0),FALSE)</f>
        <v>1</v>
      </c>
      <c r="L574" s="82">
        <f t="shared" si="26"/>
        <v>239.53229999999996</v>
      </c>
      <c r="M574" s="82">
        <f>((E574/$F$1)*VLOOKUP(N574,Currecny_M!$A$1:$P$10,MATCH(Database!C574,Currecny_M!$A$1:$P$1,0),FALSE))/VLOOKUP('Cover page'!$B$6,Currecny_M!$A$1:$P$10,MATCH(Database!C574,Currecny_M!$A$1:$P$1,0),FALSE)</f>
        <v>239.53229999999996</v>
      </c>
      <c r="N574" s="6" t="str">
        <f>VLOOKUP(B574,Master!$A$2:$C$11,3,FALSE)</f>
        <v>CAD</v>
      </c>
      <c r="O574" s="6" t="str">
        <f>VLOOKUP(B574,Master!$A$2:$C$11,2,FALSE)</f>
        <v>America</v>
      </c>
      <c r="P574" s="6"/>
      <c r="Q574" s="39" t="str">
        <f>VLOOKUP(D574,GL_Master!$A$1:$D$80,2,FALSE)</f>
        <v>BS</v>
      </c>
      <c r="R574" s="39" t="str">
        <f>VLOOKUP(D574,GL_Master!$A$1:$D$80,3,FALSE)</f>
        <v>Gross Block</v>
      </c>
      <c r="S574" s="39" t="str">
        <f>VLOOKUP(D574,GL_Master!$A$1:$D$80,4,FALSE)</f>
        <v>Tangible Fixed assets</v>
      </c>
    </row>
    <row r="575" spans="1:19" x14ac:dyDescent="0.25">
      <c r="A575" s="39" t="s">
        <v>262</v>
      </c>
      <c r="B575" s="39" t="s">
        <v>249</v>
      </c>
      <c r="C575" s="7">
        <v>44136</v>
      </c>
      <c r="D575" s="39" t="s">
        <v>68</v>
      </c>
      <c r="E575" s="39">
        <v>-3685</v>
      </c>
      <c r="F575" s="82">
        <f t="shared" si="24"/>
        <v>-3.6850000000000001</v>
      </c>
      <c r="G575" s="39">
        <f>VLOOKUP(N575,Currecny_M!$A$1:$P$10,2,FALSE)</f>
        <v>54</v>
      </c>
      <c r="H575" s="39">
        <f>MATCH(C575,Currecny_M!$A$1:$P$1,0)</f>
        <v>9</v>
      </c>
      <c r="I575" s="39">
        <f>VLOOKUP(N575,Currecny_M!$A$1:$P$10,MATCH(Database!C575,Currecny_M!$A$1:$P$1,0),FALSE)</f>
        <v>57.9</v>
      </c>
      <c r="J575" s="82">
        <f t="shared" si="25"/>
        <v>-213.36150000000001</v>
      </c>
      <c r="K575" s="39">
        <f>VLOOKUP('Cover page'!$B$6,Currecny_M!$A$1:$P$10,MATCH(Database!C575,Currecny_M!$A$1:$P$1,0),FALSE)</f>
        <v>1</v>
      </c>
      <c r="L575" s="82">
        <f t="shared" si="26"/>
        <v>-213.36150000000001</v>
      </c>
      <c r="M575" s="82">
        <f>((E575/$F$1)*VLOOKUP(N575,Currecny_M!$A$1:$P$10,MATCH(Database!C575,Currecny_M!$A$1:$P$1,0),FALSE))/VLOOKUP('Cover page'!$B$6,Currecny_M!$A$1:$P$10,MATCH(Database!C575,Currecny_M!$A$1:$P$1,0),FALSE)</f>
        <v>-213.36150000000001</v>
      </c>
      <c r="N575" s="6" t="str">
        <f>VLOOKUP(B575,Master!$A$2:$C$11,3,FALSE)</f>
        <v>CAD</v>
      </c>
      <c r="O575" s="6" t="str">
        <f>VLOOKUP(B575,Master!$A$2:$C$11,2,FALSE)</f>
        <v>America</v>
      </c>
      <c r="P575" s="6"/>
      <c r="Q575" s="39" t="str">
        <f>VLOOKUP(D575,GL_Master!$A$1:$D$80,2,FALSE)</f>
        <v>BS</v>
      </c>
      <c r="R575" s="39" t="str">
        <f>VLOOKUP(D575,GL_Master!$A$1:$D$80,3,FALSE)</f>
        <v>Accumulated Depreciation</v>
      </c>
      <c r="S575" s="39" t="str">
        <f>VLOOKUP(D575,GL_Master!$A$1:$D$80,4,FALSE)</f>
        <v>Accumulated Depreciation</v>
      </c>
    </row>
    <row r="576" spans="1:19" x14ac:dyDescent="0.25">
      <c r="A576" s="39" t="s">
        <v>262</v>
      </c>
      <c r="B576" s="39" t="s">
        <v>249</v>
      </c>
      <c r="C576" s="7">
        <v>44136</v>
      </c>
      <c r="D576" s="39" t="s">
        <v>69</v>
      </c>
      <c r="E576" s="39">
        <v>7175</v>
      </c>
      <c r="F576" s="82">
        <f t="shared" si="24"/>
        <v>7.1749999999999998</v>
      </c>
      <c r="G576" s="39">
        <f>VLOOKUP(N576,Currecny_M!$A$1:$P$10,2,FALSE)</f>
        <v>54</v>
      </c>
      <c r="H576" s="39">
        <f>MATCH(C576,Currecny_M!$A$1:$P$1,0)</f>
        <v>9</v>
      </c>
      <c r="I576" s="39">
        <f>VLOOKUP(N576,Currecny_M!$A$1:$P$10,MATCH(Database!C576,Currecny_M!$A$1:$P$1,0),FALSE)</f>
        <v>57.9</v>
      </c>
      <c r="J576" s="82">
        <f t="shared" si="25"/>
        <v>415.4325</v>
      </c>
      <c r="K576" s="39">
        <f>VLOOKUP('Cover page'!$B$6,Currecny_M!$A$1:$P$10,MATCH(Database!C576,Currecny_M!$A$1:$P$1,0),FALSE)</f>
        <v>1</v>
      </c>
      <c r="L576" s="82">
        <f t="shared" si="26"/>
        <v>415.4325</v>
      </c>
      <c r="M576" s="82">
        <f>((E576/$F$1)*VLOOKUP(N576,Currecny_M!$A$1:$P$10,MATCH(Database!C576,Currecny_M!$A$1:$P$1,0),FALSE))/VLOOKUP('Cover page'!$B$6,Currecny_M!$A$1:$P$10,MATCH(Database!C576,Currecny_M!$A$1:$P$1,0),FALSE)</f>
        <v>415.4325</v>
      </c>
      <c r="N576" s="6" t="str">
        <f>VLOOKUP(B576,Master!$A$2:$C$11,3,FALSE)</f>
        <v>CAD</v>
      </c>
      <c r="O576" s="6" t="str">
        <f>VLOOKUP(B576,Master!$A$2:$C$11,2,FALSE)</f>
        <v>America</v>
      </c>
      <c r="P576" s="6"/>
      <c r="Q576" s="39" t="str">
        <f>VLOOKUP(D576,GL_Master!$A$1:$D$80,2,FALSE)</f>
        <v>BS</v>
      </c>
      <c r="R576" s="39" t="str">
        <f>VLOOKUP(D576,GL_Master!$A$1:$D$80,3,FALSE)</f>
        <v>Gross Block</v>
      </c>
      <c r="S576" s="39" t="str">
        <f>VLOOKUP(D576,GL_Master!$A$1:$D$80,4,FALSE)</f>
        <v>Tangible Fixed assets</v>
      </c>
    </row>
    <row r="577" spans="1:19" x14ac:dyDescent="0.25">
      <c r="A577" s="39" t="s">
        <v>262</v>
      </c>
      <c r="B577" s="39" t="s">
        <v>249</v>
      </c>
      <c r="C577" s="7">
        <v>44136</v>
      </c>
      <c r="D577" s="39" t="s">
        <v>70</v>
      </c>
      <c r="E577" s="39">
        <v>-283</v>
      </c>
      <c r="F577" s="82">
        <f t="shared" si="24"/>
        <v>-0.28299999999999997</v>
      </c>
      <c r="G577" s="39">
        <f>VLOOKUP(N577,Currecny_M!$A$1:$P$10,2,FALSE)</f>
        <v>54</v>
      </c>
      <c r="H577" s="39">
        <f>MATCH(C577,Currecny_M!$A$1:$P$1,0)</f>
        <v>9</v>
      </c>
      <c r="I577" s="39">
        <f>VLOOKUP(N577,Currecny_M!$A$1:$P$10,MATCH(Database!C577,Currecny_M!$A$1:$P$1,0),FALSE)</f>
        <v>57.9</v>
      </c>
      <c r="J577" s="82">
        <f t="shared" si="25"/>
        <v>-16.385699999999996</v>
      </c>
      <c r="K577" s="39">
        <f>VLOOKUP('Cover page'!$B$6,Currecny_M!$A$1:$P$10,MATCH(Database!C577,Currecny_M!$A$1:$P$1,0),FALSE)</f>
        <v>1</v>
      </c>
      <c r="L577" s="82">
        <f t="shared" si="26"/>
        <v>-16.385699999999996</v>
      </c>
      <c r="M577" s="82">
        <f>((E577/$F$1)*VLOOKUP(N577,Currecny_M!$A$1:$P$10,MATCH(Database!C577,Currecny_M!$A$1:$P$1,0),FALSE))/VLOOKUP('Cover page'!$B$6,Currecny_M!$A$1:$P$10,MATCH(Database!C577,Currecny_M!$A$1:$P$1,0),FALSE)</f>
        <v>-16.385699999999996</v>
      </c>
      <c r="N577" s="6" t="str">
        <f>VLOOKUP(B577,Master!$A$2:$C$11,3,FALSE)</f>
        <v>CAD</v>
      </c>
      <c r="O577" s="6" t="str">
        <f>VLOOKUP(B577,Master!$A$2:$C$11,2,FALSE)</f>
        <v>America</v>
      </c>
      <c r="P577" s="6"/>
      <c r="Q577" s="39" t="str">
        <f>VLOOKUP(D577,GL_Master!$A$1:$D$80,2,FALSE)</f>
        <v>BS</v>
      </c>
      <c r="R577" s="39" t="str">
        <f>VLOOKUP(D577,GL_Master!$A$1:$D$80,3,FALSE)</f>
        <v>Accumulated Depreciation</v>
      </c>
      <c r="S577" s="39" t="str">
        <f>VLOOKUP(D577,GL_Master!$A$1:$D$80,4,FALSE)</f>
        <v>Accumulated Depreciation</v>
      </c>
    </row>
    <row r="578" spans="1:19" x14ac:dyDescent="0.25">
      <c r="A578" s="39" t="s">
        <v>262</v>
      </c>
      <c r="B578" s="39" t="s">
        <v>249</v>
      </c>
      <c r="C578" s="7">
        <v>44136</v>
      </c>
      <c r="D578" s="39" t="s">
        <v>71</v>
      </c>
      <c r="E578" s="39">
        <v>13648</v>
      </c>
      <c r="F578" s="82">
        <f t="shared" si="24"/>
        <v>13.648</v>
      </c>
      <c r="G578" s="39">
        <f>VLOOKUP(N578,Currecny_M!$A$1:$P$10,2,FALSE)</f>
        <v>54</v>
      </c>
      <c r="H578" s="39">
        <f>MATCH(C578,Currecny_M!$A$1:$P$1,0)</f>
        <v>9</v>
      </c>
      <c r="I578" s="39">
        <f>VLOOKUP(N578,Currecny_M!$A$1:$P$10,MATCH(Database!C578,Currecny_M!$A$1:$P$1,0),FALSE)</f>
        <v>57.9</v>
      </c>
      <c r="J578" s="82">
        <f t="shared" si="25"/>
        <v>790.2192</v>
      </c>
      <c r="K578" s="39">
        <f>VLOOKUP('Cover page'!$B$6,Currecny_M!$A$1:$P$10,MATCH(Database!C578,Currecny_M!$A$1:$P$1,0),FALSE)</f>
        <v>1</v>
      </c>
      <c r="L578" s="82">
        <f t="shared" si="26"/>
        <v>790.2192</v>
      </c>
      <c r="M578" s="82">
        <f>((E578/$F$1)*VLOOKUP(N578,Currecny_M!$A$1:$P$10,MATCH(Database!C578,Currecny_M!$A$1:$P$1,0),FALSE))/VLOOKUP('Cover page'!$B$6,Currecny_M!$A$1:$P$10,MATCH(Database!C578,Currecny_M!$A$1:$P$1,0),FALSE)</f>
        <v>790.2192</v>
      </c>
      <c r="N578" s="6" t="str">
        <f>VLOOKUP(B578,Master!$A$2:$C$11,3,FALSE)</f>
        <v>CAD</v>
      </c>
      <c r="O578" s="6" t="str">
        <f>VLOOKUP(B578,Master!$A$2:$C$11,2,FALSE)</f>
        <v>America</v>
      </c>
      <c r="P578" s="6"/>
      <c r="Q578" s="39" t="str">
        <f>VLOOKUP(D578,GL_Master!$A$1:$D$80,2,FALSE)</f>
        <v>BS</v>
      </c>
      <c r="R578" s="39" t="str">
        <f>VLOOKUP(D578,GL_Master!$A$1:$D$80,3,FALSE)</f>
        <v>Gross Block</v>
      </c>
      <c r="S578" s="39" t="str">
        <f>VLOOKUP(D578,GL_Master!$A$1:$D$80,4,FALSE)</f>
        <v>Tangible Fixed assets</v>
      </c>
    </row>
    <row r="579" spans="1:19" x14ac:dyDescent="0.25">
      <c r="A579" s="39" t="s">
        <v>262</v>
      </c>
      <c r="B579" s="39" t="s">
        <v>249</v>
      </c>
      <c r="C579" s="7">
        <v>44136</v>
      </c>
      <c r="D579" s="39" t="s">
        <v>72</v>
      </c>
      <c r="E579" s="39">
        <v>111</v>
      </c>
      <c r="F579" s="82">
        <f t="shared" si="24"/>
        <v>0.111</v>
      </c>
      <c r="G579" s="39">
        <f>VLOOKUP(N579,Currecny_M!$A$1:$P$10,2,FALSE)</f>
        <v>54</v>
      </c>
      <c r="H579" s="39">
        <f>MATCH(C579,Currecny_M!$A$1:$P$1,0)</f>
        <v>9</v>
      </c>
      <c r="I579" s="39">
        <f>VLOOKUP(N579,Currecny_M!$A$1:$P$10,MATCH(Database!C579,Currecny_M!$A$1:$P$1,0),FALSE)</f>
        <v>57.9</v>
      </c>
      <c r="J579" s="82">
        <f t="shared" si="25"/>
        <v>6.4268999999999998</v>
      </c>
      <c r="K579" s="39">
        <f>VLOOKUP('Cover page'!$B$6,Currecny_M!$A$1:$P$10,MATCH(Database!C579,Currecny_M!$A$1:$P$1,0),FALSE)</f>
        <v>1</v>
      </c>
      <c r="L579" s="82">
        <f t="shared" si="26"/>
        <v>6.4268999999999998</v>
      </c>
      <c r="M579" s="82">
        <f>((E579/$F$1)*VLOOKUP(N579,Currecny_M!$A$1:$P$10,MATCH(Database!C579,Currecny_M!$A$1:$P$1,0),FALSE))/VLOOKUP('Cover page'!$B$6,Currecny_M!$A$1:$P$10,MATCH(Database!C579,Currecny_M!$A$1:$P$1,0),FALSE)</f>
        <v>6.4268999999999998</v>
      </c>
      <c r="N579" s="6" t="str">
        <f>VLOOKUP(B579,Master!$A$2:$C$11,3,FALSE)</f>
        <v>CAD</v>
      </c>
      <c r="O579" s="6" t="str">
        <f>VLOOKUP(B579,Master!$A$2:$C$11,2,FALSE)</f>
        <v>America</v>
      </c>
      <c r="P579" s="6"/>
      <c r="Q579" s="39" t="str">
        <f>VLOOKUP(D579,GL_Master!$A$1:$D$80,2,FALSE)</f>
        <v>BS</v>
      </c>
      <c r="R579" s="39" t="str">
        <f>VLOOKUP(D579,GL_Master!$A$1:$D$80,3,FALSE)</f>
        <v>Gross Block</v>
      </c>
      <c r="S579" s="39" t="str">
        <f>VLOOKUP(D579,GL_Master!$A$1:$D$80,4,FALSE)</f>
        <v>Tangible Fixed assets</v>
      </c>
    </row>
    <row r="580" spans="1:19" x14ac:dyDescent="0.25">
      <c r="A580" s="39" t="s">
        <v>262</v>
      </c>
      <c r="B580" s="39" t="s">
        <v>249</v>
      </c>
      <c r="C580" s="7">
        <v>44136</v>
      </c>
      <c r="D580" s="39" t="s">
        <v>73</v>
      </c>
      <c r="E580" s="39">
        <v>57</v>
      </c>
      <c r="F580" s="82">
        <f t="shared" ref="F580:F643" si="27">E580/$F$1</f>
        <v>5.7000000000000002E-2</v>
      </c>
      <c r="G580" s="39">
        <f>VLOOKUP(N580,Currecny_M!$A$1:$P$10,2,FALSE)</f>
        <v>54</v>
      </c>
      <c r="H580" s="39">
        <f>MATCH(C580,Currecny_M!$A$1:$P$1,0)</f>
        <v>9</v>
      </c>
      <c r="I580" s="39">
        <f>VLOOKUP(N580,Currecny_M!$A$1:$P$10,MATCH(Database!C580,Currecny_M!$A$1:$P$1,0),FALSE)</f>
        <v>57.9</v>
      </c>
      <c r="J580" s="82">
        <f t="shared" ref="J580:J643" si="28">F580*I580</f>
        <v>3.3003</v>
      </c>
      <c r="K580" s="39">
        <f>VLOOKUP('Cover page'!$B$6,Currecny_M!$A$1:$P$10,MATCH(Database!C580,Currecny_M!$A$1:$P$1,0),FALSE)</f>
        <v>1</v>
      </c>
      <c r="L580" s="82">
        <f t="shared" ref="L580:L643" si="29">J580/K580</f>
        <v>3.3003</v>
      </c>
      <c r="M580" s="82">
        <f>((E580/$F$1)*VLOOKUP(N580,Currecny_M!$A$1:$P$10,MATCH(Database!C580,Currecny_M!$A$1:$P$1,0),FALSE))/VLOOKUP('Cover page'!$B$6,Currecny_M!$A$1:$P$10,MATCH(Database!C580,Currecny_M!$A$1:$P$1,0),FALSE)</f>
        <v>3.3003</v>
      </c>
      <c r="N580" s="6" t="str">
        <f>VLOOKUP(B580,Master!$A$2:$C$11,3,FALSE)</f>
        <v>CAD</v>
      </c>
      <c r="O580" s="6" t="str">
        <f>VLOOKUP(B580,Master!$A$2:$C$11,2,FALSE)</f>
        <v>America</v>
      </c>
      <c r="P580" s="6"/>
      <c r="Q580" s="39" t="str">
        <f>VLOOKUP(D580,GL_Master!$A$1:$D$80,2,FALSE)</f>
        <v>BS</v>
      </c>
      <c r="R580" s="39" t="str">
        <f>VLOOKUP(D580,GL_Master!$A$1:$D$80,3,FALSE)</f>
        <v>Gross Block</v>
      </c>
      <c r="S580" s="39" t="str">
        <f>VLOOKUP(D580,GL_Master!$A$1:$D$80,4,FALSE)</f>
        <v>Tangible Fixed assets</v>
      </c>
    </row>
    <row r="581" spans="1:19" x14ac:dyDescent="0.25">
      <c r="A581" s="39" t="s">
        <v>262</v>
      </c>
      <c r="B581" s="39" t="s">
        <v>249</v>
      </c>
      <c r="C581" s="7">
        <v>44136</v>
      </c>
      <c r="D581" s="39" t="s">
        <v>74</v>
      </c>
      <c r="E581" s="39">
        <v>-13338</v>
      </c>
      <c r="F581" s="82">
        <f t="shared" si="27"/>
        <v>-13.337999999999999</v>
      </c>
      <c r="G581" s="39">
        <f>VLOOKUP(N581,Currecny_M!$A$1:$P$10,2,FALSE)</f>
        <v>54</v>
      </c>
      <c r="H581" s="39">
        <f>MATCH(C581,Currecny_M!$A$1:$P$1,0)</f>
        <v>9</v>
      </c>
      <c r="I581" s="39">
        <f>VLOOKUP(N581,Currecny_M!$A$1:$P$10,MATCH(Database!C581,Currecny_M!$A$1:$P$1,0),FALSE)</f>
        <v>57.9</v>
      </c>
      <c r="J581" s="82">
        <f t="shared" si="28"/>
        <v>-772.27019999999993</v>
      </c>
      <c r="K581" s="39">
        <f>VLOOKUP('Cover page'!$B$6,Currecny_M!$A$1:$P$10,MATCH(Database!C581,Currecny_M!$A$1:$P$1,0),FALSE)</f>
        <v>1</v>
      </c>
      <c r="L581" s="82">
        <f t="shared" si="29"/>
        <v>-772.27019999999993</v>
      </c>
      <c r="M581" s="82">
        <f>((E581/$F$1)*VLOOKUP(N581,Currecny_M!$A$1:$P$10,MATCH(Database!C581,Currecny_M!$A$1:$P$1,0),FALSE))/VLOOKUP('Cover page'!$B$6,Currecny_M!$A$1:$P$10,MATCH(Database!C581,Currecny_M!$A$1:$P$1,0),FALSE)</f>
        <v>-772.27019999999993</v>
      </c>
      <c r="N581" s="6" t="str">
        <f>VLOOKUP(B581,Master!$A$2:$C$11,3,FALSE)</f>
        <v>CAD</v>
      </c>
      <c r="O581" s="6" t="str">
        <f>VLOOKUP(B581,Master!$A$2:$C$11,2,FALSE)</f>
        <v>America</v>
      </c>
      <c r="P581" s="6"/>
      <c r="Q581" s="39" t="str">
        <f>VLOOKUP(D581,GL_Master!$A$1:$D$80,2,FALSE)</f>
        <v>BS</v>
      </c>
      <c r="R581" s="39" t="str">
        <f>VLOOKUP(D581,GL_Master!$A$1:$D$80,3,FALSE)</f>
        <v>Accumulated Depreciation</v>
      </c>
      <c r="S581" s="39" t="str">
        <f>VLOOKUP(D581,GL_Master!$A$1:$D$80,4,FALSE)</f>
        <v>Accumulated Depreciation</v>
      </c>
    </row>
    <row r="582" spans="1:19" x14ac:dyDescent="0.25">
      <c r="A582" s="39" t="s">
        <v>262</v>
      </c>
      <c r="B582" s="39" t="s">
        <v>249</v>
      </c>
      <c r="C582" s="7">
        <v>44136</v>
      </c>
      <c r="D582" s="39" t="s">
        <v>21</v>
      </c>
      <c r="E582" s="39">
        <v>1120</v>
      </c>
      <c r="F582" s="82">
        <f t="shared" si="27"/>
        <v>1.1200000000000001</v>
      </c>
      <c r="G582" s="39">
        <f>VLOOKUP(N582,Currecny_M!$A$1:$P$10,2,FALSE)</f>
        <v>54</v>
      </c>
      <c r="H582" s="39">
        <f>MATCH(C582,Currecny_M!$A$1:$P$1,0)</f>
        <v>9</v>
      </c>
      <c r="I582" s="39">
        <f>VLOOKUP(N582,Currecny_M!$A$1:$P$10,MATCH(Database!C582,Currecny_M!$A$1:$P$1,0),FALSE)</f>
        <v>57.9</v>
      </c>
      <c r="J582" s="82">
        <f t="shared" si="28"/>
        <v>64.847999999999999</v>
      </c>
      <c r="K582" s="39">
        <f>VLOOKUP('Cover page'!$B$6,Currecny_M!$A$1:$P$10,MATCH(Database!C582,Currecny_M!$A$1:$P$1,0),FALSE)</f>
        <v>1</v>
      </c>
      <c r="L582" s="82">
        <f t="shared" si="29"/>
        <v>64.847999999999999</v>
      </c>
      <c r="M582" s="82">
        <f>((E582/$F$1)*VLOOKUP(N582,Currecny_M!$A$1:$P$10,MATCH(Database!C582,Currecny_M!$A$1:$P$1,0),FALSE))/VLOOKUP('Cover page'!$B$6,Currecny_M!$A$1:$P$10,MATCH(Database!C582,Currecny_M!$A$1:$P$1,0),FALSE)</f>
        <v>64.847999999999999</v>
      </c>
      <c r="N582" s="6" t="str">
        <f>VLOOKUP(B582,Master!$A$2:$C$11,3,FALSE)</f>
        <v>CAD</v>
      </c>
      <c r="O582" s="6" t="str">
        <f>VLOOKUP(B582,Master!$A$2:$C$11,2,FALSE)</f>
        <v>America</v>
      </c>
      <c r="P582" s="6"/>
      <c r="Q582" s="39" t="str">
        <f>VLOOKUP(D582,GL_Master!$A$1:$D$80,2,FALSE)</f>
        <v>BS</v>
      </c>
      <c r="R582" s="39" t="str">
        <f>VLOOKUP(D582,GL_Master!$A$1:$D$80,3,FALSE)</f>
        <v>Gross Block</v>
      </c>
      <c r="S582" s="39" t="str">
        <f>VLOOKUP(D582,GL_Master!$A$1:$D$80,4,FALSE)</f>
        <v>Tangible Fixed assets</v>
      </c>
    </row>
    <row r="583" spans="1:19" x14ac:dyDescent="0.25">
      <c r="A583" s="39" t="s">
        <v>262</v>
      </c>
      <c r="B583" s="39" t="s">
        <v>249</v>
      </c>
      <c r="C583" s="7">
        <v>44136</v>
      </c>
      <c r="D583" s="39" t="s">
        <v>27</v>
      </c>
      <c r="E583" s="39">
        <v>2450</v>
      </c>
      <c r="F583" s="82">
        <f t="shared" si="27"/>
        <v>2.4500000000000002</v>
      </c>
      <c r="G583" s="39">
        <f>VLOOKUP(N583,Currecny_M!$A$1:$P$10,2,FALSE)</f>
        <v>54</v>
      </c>
      <c r="H583" s="39">
        <f>MATCH(C583,Currecny_M!$A$1:$P$1,0)</f>
        <v>9</v>
      </c>
      <c r="I583" s="39">
        <f>VLOOKUP(N583,Currecny_M!$A$1:$P$10,MATCH(Database!C583,Currecny_M!$A$1:$P$1,0),FALSE)</f>
        <v>57.9</v>
      </c>
      <c r="J583" s="82">
        <f t="shared" si="28"/>
        <v>141.85500000000002</v>
      </c>
      <c r="K583" s="39">
        <f>VLOOKUP('Cover page'!$B$6,Currecny_M!$A$1:$P$10,MATCH(Database!C583,Currecny_M!$A$1:$P$1,0),FALSE)</f>
        <v>1</v>
      </c>
      <c r="L583" s="82">
        <f t="shared" si="29"/>
        <v>141.85500000000002</v>
      </c>
      <c r="M583" s="82">
        <f>((E583/$F$1)*VLOOKUP(N583,Currecny_M!$A$1:$P$10,MATCH(Database!C583,Currecny_M!$A$1:$P$1,0),FALSE))/VLOOKUP('Cover page'!$B$6,Currecny_M!$A$1:$P$10,MATCH(Database!C583,Currecny_M!$A$1:$P$1,0),FALSE)</f>
        <v>141.85500000000002</v>
      </c>
      <c r="N583" s="6" t="str">
        <f>VLOOKUP(B583,Master!$A$2:$C$11,3,FALSE)</f>
        <v>CAD</v>
      </c>
      <c r="O583" s="6" t="str">
        <f>VLOOKUP(B583,Master!$A$2:$C$11,2,FALSE)</f>
        <v>America</v>
      </c>
      <c r="P583" s="6"/>
      <c r="Q583" s="39" t="str">
        <f>VLOOKUP(D583,GL_Master!$A$1:$D$80,2,FALSE)</f>
        <v>BS</v>
      </c>
      <c r="R583" s="39" t="str">
        <f>VLOOKUP(D583,GL_Master!$A$1:$D$80,3,FALSE)</f>
        <v>Gross Block</v>
      </c>
      <c r="S583" s="39" t="str">
        <f>VLOOKUP(D583,GL_Master!$A$1:$D$80,4,FALSE)</f>
        <v>Tangible Fixed assets</v>
      </c>
    </row>
    <row r="584" spans="1:19" x14ac:dyDescent="0.25">
      <c r="A584" s="39" t="s">
        <v>262</v>
      </c>
      <c r="B584" s="39" t="s">
        <v>249</v>
      </c>
      <c r="C584" s="7">
        <v>44136</v>
      </c>
      <c r="D584" s="39" t="s">
        <v>75</v>
      </c>
      <c r="E584" s="39">
        <v>-52</v>
      </c>
      <c r="F584" s="82">
        <f t="shared" si="27"/>
        <v>-5.1999999999999998E-2</v>
      </c>
      <c r="G584" s="39">
        <f>VLOOKUP(N584,Currecny_M!$A$1:$P$10,2,FALSE)</f>
        <v>54</v>
      </c>
      <c r="H584" s="39">
        <f>MATCH(C584,Currecny_M!$A$1:$P$1,0)</f>
        <v>9</v>
      </c>
      <c r="I584" s="39">
        <f>VLOOKUP(N584,Currecny_M!$A$1:$P$10,MATCH(Database!C584,Currecny_M!$A$1:$P$1,0),FALSE)</f>
        <v>57.9</v>
      </c>
      <c r="J584" s="82">
        <f t="shared" si="28"/>
        <v>-3.0107999999999997</v>
      </c>
      <c r="K584" s="39">
        <f>VLOOKUP('Cover page'!$B$6,Currecny_M!$A$1:$P$10,MATCH(Database!C584,Currecny_M!$A$1:$P$1,0),FALSE)</f>
        <v>1</v>
      </c>
      <c r="L584" s="82">
        <f t="shared" si="29"/>
        <v>-3.0107999999999997</v>
      </c>
      <c r="M584" s="82">
        <f>((E584/$F$1)*VLOOKUP(N584,Currecny_M!$A$1:$P$10,MATCH(Database!C584,Currecny_M!$A$1:$P$1,0),FALSE))/VLOOKUP('Cover page'!$B$6,Currecny_M!$A$1:$P$10,MATCH(Database!C584,Currecny_M!$A$1:$P$1,0),FALSE)</f>
        <v>-3.0107999999999997</v>
      </c>
      <c r="N584" s="6" t="str">
        <f>VLOOKUP(B584,Master!$A$2:$C$11,3,FALSE)</f>
        <v>CAD</v>
      </c>
      <c r="O584" s="6" t="str">
        <f>VLOOKUP(B584,Master!$A$2:$C$11,2,FALSE)</f>
        <v>America</v>
      </c>
      <c r="P584" s="6"/>
      <c r="Q584" s="39" t="str">
        <f>VLOOKUP(D584,GL_Master!$A$1:$D$80,2,FALSE)</f>
        <v>BS</v>
      </c>
      <c r="R584" s="39" t="str">
        <f>VLOOKUP(D584,GL_Master!$A$1:$D$80,3,FALSE)</f>
        <v>Gross Block</v>
      </c>
      <c r="S584" s="39" t="str">
        <f>VLOOKUP(D584,GL_Master!$A$1:$D$80,4,FALSE)</f>
        <v>Tangible Fixed assets</v>
      </c>
    </row>
    <row r="585" spans="1:19" x14ac:dyDescent="0.25">
      <c r="A585" s="39" t="s">
        <v>262</v>
      </c>
      <c r="B585" s="39" t="s">
        <v>249</v>
      </c>
      <c r="C585" s="7">
        <v>44136</v>
      </c>
      <c r="D585" s="39" t="s">
        <v>76</v>
      </c>
      <c r="E585" s="39">
        <v>1426</v>
      </c>
      <c r="F585" s="82">
        <f t="shared" si="27"/>
        <v>1.4259999999999999</v>
      </c>
      <c r="G585" s="39">
        <f>VLOOKUP(N585,Currecny_M!$A$1:$P$10,2,FALSE)</f>
        <v>54</v>
      </c>
      <c r="H585" s="39">
        <f>MATCH(C585,Currecny_M!$A$1:$P$1,0)</f>
        <v>9</v>
      </c>
      <c r="I585" s="39">
        <f>VLOOKUP(N585,Currecny_M!$A$1:$P$10,MATCH(Database!C585,Currecny_M!$A$1:$P$1,0),FALSE)</f>
        <v>57.9</v>
      </c>
      <c r="J585" s="82">
        <f t="shared" si="28"/>
        <v>82.565399999999997</v>
      </c>
      <c r="K585" s="39">
        <f>VLOOKUP('Cover page'!$B$6,Currecny_M!$A$1:$P$10,MATCH(Database!C585,Currecny_M!$A$1:$P$1,0),FALSE)</f>
        <v>1</v>
      </c>
      <c r="L585" s="82">
        <f t="shared" si="29"/>
        <v>82.565399999999997</v>
      </c>
      <c r="M585" s="82">
        <f>((E585/$F$1)*VLOOKUP(N585,Currecny_M!$A$1:$P$10,MATCH(Database!C585,Currecny_M!$A$1:$P$1,0),FALSE))/VLOOKUP('Cover page'!$B$6,Currecny_M!$A$1:$P$10,MATCH(Database!C585,Currecny_M!$A$1:$P$1,0),FALSE)</f>
        <v>82.565399999999997</v>
      </c>
      <c r="N585" s="6" t="str">
        <f>VLOOKUP(B585,Master!$A$2:$C$11,3,FALSE)</f>
        <v>CAD</v>
      </c>
      <c r="O585" s="6" t="str">
        <f>VLOOKUP(B585,Master!$A$2:$C$11,2,FALSE)</f>
        <v>America</v>
      </c>
      <c r="P585" s="6"/>
      <c r="Q585" s="39" t="str">
        <f>VLOOKUP(D585,GL_Master!$A$1:$D$80,2,FALSE)</f>
        <v>BS</v>
      </c>
      <c r="R585" s="39" t="str">
        <f>VLOOKUP(D585,GL_Master!$A$1:$D$80,3,FALSE)</f>
        <v>Inventories</v>
      </c>
      <c r="S585" s="39" t="str">
        <f>VLOOKUP(D585,GL_Master!$A$1:$D$80,4,FALSE)</f>
        <v>Inventory</v>
      </c>
    </row>
    <row r="586" spans="1:19" x14ac:dyDescent="0.25">
      <c r="A586" s="39" t="s">
        <v>262</v>
      </c>
      <c r="B586" s="39" t="s">
        <v>249</v>
      </c>
      <c r="C586" s="7">
        <v>44136</v>
      </c>
      <c r="D586" s="39" t="s">
        <v>77</v>
      </c>
      <c r="E586" s="39">
        <v>3365</v>
      </c>
      <c r="F586" s="82">
        <f t="shared" si="27"/>
        <v>3.3650000000000002</v>
      </c>
      <c r="G586" s="39">
        <f>VLOOKUP(N586,Currecny_M!$A$1:$P$10,2,FALSE)</f>
        <v>54</v>
      </c>
      <c r="H586" s="39">
        <f>MATCH(C586,Currecny_M!$A$1:$P$1,0)</f>
        <v>9</v>
      </c>
      <c r="I586" s="39">
        <f>VLOOKUP(N586,Currecny_M!$A$1:$P$10,MATCH(Database!C586,Currecny_M!$A$1:$P$1,0),FALSE)</f>
        <v>57.9</v>
      </c>
      <c r="J586" s="82">
        <f t="shared" si="28"/>
        <v>194.83350000000002</v>
      </c>
      <c r="K586" s="39">
        <f>VLOOKUP('Cover page'!$B$6,Currecny_M!$A$1:$P$10,MATCH(Database!C586,Currecny_M!$A$1:$P$1,0),FALSE)</f>
        <v>1</v>
      </c>
      <c r="L586" s="82">
        <f t="shared" si="29"/>
        <v>194.83350000000002</v>
      </c>
      <c r="M586" s="82">
        <f>((E586/$F$1)*VLOOKUP(N586,Currecny_M!$A$1:$P$10,MATCH(Database!C586,Currecny_M!$A$1:$P$1,0),FALSE))/VLOOKUP('Cover page'!$B$6,Currecny_M!$A$1:$P$10,MATCH(Database!C586,Currecny_M!$A$1:$P$1,0),FALSE)</f>
        <v>194.83350000000002</v>
      </c>
      <c r="N586" s="6" t="str">
        <f>VLOOKUP(B586,Master!$A$2:$C$11,3,FALSE)</f>
        <v>CAD</v>
      </c>
      <c r="O586" s="6" t="str">
        <f>VLOOKUP(B586,Master!$A$2:$C$11,2,FALSE)</f>
        <v>America</v>
      </c>
      <c r="P586" s="6"/>
      <c r="Q586" s="39" t="str">
        <f>VLOOKUP(D586,GL_Master!$A$1:$D$80,2,FALSE)</f>
        <v>BS</v>
      </c>
      <c r="R586" s="39" t="str">
        <f>VLOOKUP(D586,GL_Master!$A$1:$D$80,3,FALSE)</f>
        <v>Inventories</v>
      </c>
      <c r="S586" s="39" t="str">
        <f>VLOOKUP(D586,GL_Master!$A$1:$D$80,4,FALSE)</f>
        <v>Inventory</v>
      </c>
    </row>
    <row r="587" spans="1:19" x14ac:dyDescent="0.25">
      <c r="A587" s="39" t="s">
        <v>262</v>
      </c>
      <c r="B587" s="39" t="s">
        <v>249</v>
      </c>
      <c r="C587" s="7">
        <v>44136</v>
      </c>
      <c r="D587" s="39" t="s">
        <v>2</v>
      </c>
      <c r="E587" s="39">
        <v>336846</v>
      </c>
      <c r="F587" s="82">
        <f t="shared" si="27"/>
        <v>336.846</v>
      </c>
      <c r="G587" s="39">
        <f>VLOOKUP(N587,Currecny_M!$A$1:$P$10,2,FALSE)</f>
        <v>54</v>
      </c>
      <c r="H587" s="39">
        <f>MATCH(C587,Currecny_M!$A$1:$P$1,0)</f>
        <v>9</v>
      </c>
      <c r="I587" s="39">
        <f>VLOOKUP(N587,Currecny_M!$A$1:$P$10,MATCH(Database!C587,Currecny_M!$A$1:$P$1,0),FALSE)</f>
        <v>57.9</v>
      </c>
      <c r="J587" s="82">
        <f t="shared" si="28"/>
        <v>19503.383399999999</v>
      </c>
      <c r="K587" s="39">
        <f>VLOOKUP('Cover page'!$B$6,Currecny_M!$A$1:$P$10,MATCH(Database!C587,Currecny_M!$A$1:$P$1,0),FALSE)</f>
        <v>1</v>
      </c>
      <c r="L587" s="82">
        <f t="shared" si="29"/>
        <v>19503.383399999999</v>
      </c>
      <c r="M587" s="82">
        <f>((E587/$F$1)*VLOOKUP(N587,Currecny_M!$A$1:$P$10,MATCH(Database!C587,Currecny_M!$A$1:$P$1,0),FALSE))/VLOOKUP('Cover page'!$B$6,Currecny_M!$A$1:$P$10,MATCH(Database!C587,Currecny_M!$A$1:$P$1,0),FALSE)</f>
        <v>19503.383399999999</v>
      </c>
      <c r="N587" s="6" t="str">
        <f>VLOOKUP(B587,Master!$A$2:$C$11,3,FALSE)</f>
        <v>CAD</v>
      </c>
      <c r="O587" s="6" t="str">
        <f>VLOOKUP(B587,Master!$A$2:$C$11,2,FALSE)</f>
        <v>America</v>
      </c>
      <c r="P587" s="6"/>
      <c r="Q587" s="39" t="str">
        <f>VLOOKUP(D587,GL_Master!$A$1:$D$80,2,FALSE)</f>
        <v>BS</v>
      </c>
      <c r="R587" s="39" t="str">
        <f>VLOOKUP(D587,GL_Master!$A$1:$D$80,3,FALSE)</f>
        <v>Trade receivables</v>
      </c>
      <c r="S587" s="39" t="str">
        <f>VLOOKUP(D587,GL_Master!$A$1:$D$80,4,FALSE)</f>
        <v>Unsecured, considered good</v>
      </c>
    </row>
    <row r="588" spans="1:19" x14ac:dyDescent="0.25">
      <c r="A588" s="39" t="s">
        <v>262</v>
      </c>
      <c r="B588" s="39" t="s">
        <v>249</v>
      </c>
      <c r="C588" s="7">
        <v>44136</v>
      </c>
      <c r="D588" s="39" t="s">
        <v>78</v>
      </c>
      <c r="E588" s="39">
        <v>54</v>
      </c>
      <c r="F588" s="82">
        <f t="shared" si="27"/>
        <v>5.3999999999999999E-2</v>
      </c>
      <c r="G588" s="39">
        <f>VLOOKUP(N588,Currecny_M!$A$1:$P$10,2,FALSE)</f>
        <v>54</v>
      </c>
      <c r="H588" s="39">
        <f>MATCH(C588,Currecny_M!$A$1:$P$1,0)</f>
        <v>9</v>
      </c>
      <c r="I588" s="39">
        <f>VLOOKUP(N588,Currecny_M!$A$1:$P$10,MATCH(Database!C588,Currecny_M!$A$1:$P$1,0),FALSE)</f>
        <v>57.9</v>
      </c>
      <c r="J588" s="82">
        <f t="shared" si="28"/>
        <v>3.1265999999999998</v>
      </c>
      <c r="K588" s="39">
        <f>VLOOKUP('Cover page'!$B$6,Currecny_M!$A$1:$P$10,MATCH(Database!C588,Currecny_M!$A$1:$P$1,0),FALSE)</f>
        <v>1</v>
      </c>
      <c r="L588" s="82">
        <f t="shared" si="29"/>
        <v>3.1265999999999998</v>
      </c>
      <c r="M588" s="82">
        <f>((E588/$F$1)*VLOOKUP(N588,Currecny_M!$A$1:$P$10,MATCH(Database!C588,Currecny_M!$A$1:$P$1,0),FALSE))/VLOOKUP('Cover page'!$B$6,Currecny_M!$A$1:$P$10,MATCH(Database!C588,Currecny_M!$A$1:$P$1,0),FALSE)</f>
        <v>3.1265999999999998</v>
      </c>
      <c r="N588" s="6" t="str">
        <f>VLOOKUP(B588,Master!$A$2:$C$11,3,FALSE)</f>
        <v>CAD</v>
      </c>
      <c r="O588" s="6" t="str">
        <f>VLOOKUP(B588,Master!$A$2:$C$11,2,FALSE)</f>
        <v>America</v>
      </c>
      <c r="P588" s="6"/>
      <c r="Q588" s="39" t="str">
        <f>VLOOKUP(D588,GL_Master!$A$1:$D$80,2,FALSE)</f>
        <v>BS</v>
      </c>
      <c r="R588" s="39" t="str">
        <f>VLOOKUP(D588,GL_Master!$A$1:$D$80,3,FALSE)</f>
        <v>Cash &amp; Bank Balances</v>
      </c>
      <c r="S588" s="39" t="str">
        <f>VLOOKUP(D588,GL_Master!$A$1:$D$80,4,FALSE)</f>
        <v>Cash In hand</v>
      </c>
    </row>
    <row r="589" spans="1:19" x14ac:dyDescent="0.25">
      <c r="A589" s="39" t="s">
        <v>262</v>
      </c>
      <c r="B589" s="39" t="s">
        <v>249</v>
      </c>
      <c r="C589" s="7">
        <v>44136</v>
      </c>
      <c r="D589" s="39" t="s">
        <v>79</v>
      </c>
      <c r="E589" s="39">
        <v>-14000</v>
      </c>
      <c r="F589" s="82">
        <f t="shared" si="27"/>
        <v>-14</v>
      </c>
      <c r="G589" s="39">
        <f>VLOOKUP(N589,Currecny_M!$A$1:$P$10,2,FALSE)</f>
        <v>54</v>
      </c>
      <c r="H589" s="39">
        <f>MATCH(C589,Currecny_M!$A$1:$P$1,0)</f>
        <v>9</v>
      </c>
      <c r="I589" s="39">
        <f>VLOOKUP(N589,Currecny_M!$A$1:$P$10,MATCH(Database!C589,Currecny_M!$A$1:$P$1,0),FALSE)</f>
        <v>57.9</v>
      </c>
      <c r="J589" s="82">
        <f t="shared" si="28"/>
        <v>-810.6</v>
      </c>
      <c r="K589" s="39">
        <f>VLOOKUP('Cover page'!$B$6,Currecny_M!$A$1:$P$10,MATCH(Database!C589,Currecny_M!$A$1:$P$1,0),FALSE)</f>
        <v>1</v>
      </c>
      <c r="L589" s="82">
        <f t="shared" si="29"/>
        <v>-810.6</v>
      </c>
      <c r="M589" s="82">
        <f>((E589/$F$1)*VLOOKUP(N589,Currecny_M!$A$1:$P$10,MATCH(Database!C589,Currecny_M!$A$1:$P$1,0),FALSE))/VLOOKUP('Cover page'!$B$6,Currecny_M!$A$1:$P$10,MATCH(Database!C589,Currecny_M!$A$1:$P$1,0),FALSE)</f>
        <v>-810.6</v>
      </c>
      <c r="N589" s="6" t="str">
        <f>VLOOKUP(B589,Master!$A$2:$C$11,3,FALSE)</f>
        <v>CAD</v>
      </c>
      <c r="O589" s="6" t="str">
        <f>VLOOKUP(B589,Master!$A$2:$C$11,2,FALSE)</f>
        <v>America</v>
      </c>
      <c r="P589" s="6"/>
      <c r="Q589" s="39" t="str">
        <f>VLOOKUP(D589,GL_Master!$A$1:$D$80,2,FALSE)</f>
        <v>BS</v>
      </c>
      <c r="R589" s="39" t="str">
        <f>VLOOKUP(D589,GL_Master!$A$1:$D$80,3,FALSE)</f>
        <v>Loan Fund</v>
      </c>
      <c r="S589" s="39" t="str">
        <f>VLOOKUP(D589,GL_Master!$A$1:$D$80,4,FALSE)</f>
        <v>Term Loan</v>
      </c>
    </row>
    <row r="590" spans="1:19" x14ac:dyDescent="0.25">
      <c r="A590" s="39" t="s">
        <v>262</v>
      </c>
      <c r="B590" s="39" t="s">
        <v>249</v>
      </c>
      <c r="C590" s="7">
        <v>44136</v>
      </c>
      <c r="D590" s="39" t="s">
        <v>80</v>
      </c>
      <c r="E590" s="39">
        <v>388</v>
      </c>
      <c r="F590" s="82">
        <f t="shared" si="27"/>
        <v>0.38800000000000001</v>
      </c>
      <c r="G590" s="39">
        <f>VLOOKUP(N590,Currecny_M!$A$1:$P$10,2,FALSE)</f>
        <v>54</v>
      </c>
      <c r="H590" s="39">
        <f>MATCH(C590,Currecny_M!$A$1:$P$1,0)</f>
        <v>9</v>
      </c>
      <c r="I590" s="39">
        <f>VLOOKUP(N590,Currecny_M!$A$1:$P$10,MATCH(Database!C590,Currecny_M!$A$1:$P$1,0),FALSE)</f>
        <v>57.9</v>
      </c>
      <c r="J590" s="82">
        <f t="shared" si="28"/>
        <v>22.465199999999999</v>
      </c>
      <c r="K590" s="39">
        <f>VLOOKUP('Cover page'!$B$6,Currecny_M!$A$1:$P$10,MATCH(Database!C590,Currecny_M!$A$1:$P$1,0),FALSE)</f>
        <v>1</v>
      </c>
      <c r="L590" s="82">
        <f t="shared" si="29"/>
        <v>22.465199999999999</v>
      </c>
      <c r="M590" s="82">
        <f>((E590/$F$1)*VLOOKUP(N590,Currecny_M!$A$1:$P$10,MATCH(Database!C590,Currecny_M!$A$1:$P$1,0),FALSE))/VLOOKUP('Cover page'!$B$6,Currecny_M!$A$1:$P$10,MATCH(Database!C590,Currecny_M!$A$1:$P$1,0),FALSE)</f>
        <v>22.465199999999999</v>
      </c>
      <c r="N590" s="6" t="str">
        <f>VLOOKUP(B590,Master!$A$2:$C$11,3,FALSE)</f>
        <v>CAD</v>
      </c>
      <c r="O590" s="6" t="str">
        <f>VLOOKUP(B590,Master!$A$2:$C$11,2,FALSE)</f>
        <v>America</v>
      </c>
      <c r="P590" s="6"/>
      <c r="Q590" s="39" t="str">
        <f>VLOOKUP(D590,GL_Master!$A$1:$D$80,2,FALSE)</f>
        <v>BS</v>
      </c>
      <c r="R590" s="39" t="str">
        <f>VLOOKUP(D590,GL_Master!$A$1:$D$80,3,FALSE)</f>
        <v>Cash &amp; Bank Balances</v>
      </c>
      <c r="S590" s="39" t="str">
        <f>VLOOKUP(D590,GL_Master!$A$1:$D$80,4,FALSE)</f>
        <v xml:space="preserve">      On Current Accounts</v>
      </c>
    </row>
    <row r="591" spans="1:19" x14ac:dyDescent="0.25">
      <c r="A591" s="39" t="s">
        <v>262</v>
      </c>
      <c r="B591" s="39" t="s">
        <v>249</v>
      </c>
      <c r="C591" s="7">
        <v>44136</v>
      </c>
      <c r="D591" s="39" t="s">
        <v>81</v>
      </c>
      <c r="E591" s="39">
        <v>26917</v>
      </c>
      <c r="F591" s="82">
        <f t="shared" si="27"/>
        <v>26.917000000000002</v>
      </c>
      <c r="G591" s="39">
        <f>VLOOKUP(N591,Currecny_M!$A$1:$P$10,2,FALSE)</f>
        <v>54</v>
      </c>
      <c r="H591" s="39">
        <f>MATCH(C591,Currecny_M!$A$1:$P$1,0)</f>
        <v>9</v>
      </c>
      <c r="I591" s="39">
        <f>VLOOKUP(N591,Currecny_M!$A$1:$P$10,MATCH(Database!C591,Currecny_M!$A$1:$P$1,0),FALSE)</f>
        <v>57.9</v>
      </c>
      <c r="J591" s="82">
        <f t="shared" si="28"/>
        <v>1558.4943000000001</v>
      </c>
      <c r="K591" s="39">
        <f>VLOOKUP('Cover page'!$B$6,Currecny_M!$A$1:$P$10,MATCH(Database!C591,Currecny_M!$A$1:$P$1,0),FALSE)</f>
        <v>1</v>
      </c>
      <c r="L591" s="82">
        <f t="shared" si="29"/>
        <v>1558.4943000000001</v>
      </c>
      <c r="M591" s="82">
        <f>((E591/$F$1)*VLOOKUP(N591,Currecny_M!$A$1:$P$10,MATCH(Database!C591,Currecny_M!$A$1:$P$1,0),FALSE))/VLOOKUP('Cover page'!$B$6,Currecny_M!$A$1:$P$10,MATCH(Database!C591,Currecny_M!$A$1:$P$1,0),FALSE)</f>
        <v>1558.4943000000001</v>
      </c>
      <c r="N591" s="6" t="str">
        <f>VLOOKUP(B591,Master!$A$2:$C$11,3,FALSE)</f>
        <v>CAD</v>
      </c>
      <c r="O591" s="6" t="str">
        <f>VLOOKUP(B591,Master!$A$2:$C$11,2,FALSE)</f>
        <v>America</v>
      </c>
      <c r="P591" s="6"/>
      <c r="Q591" s="39" t="str">
        <f>VLOOKUP(D591,GL_Master!$A$1:$D$80,2,FALSE)</f>
        <v>BS</v>
      </c>
      <c r="R591" s="39" t="str">
        <f>VLOOKUP(D591,GL_Master!$A$1:$D$80,3,FALSE)</f>
        <v>Other Current Assets</v>
      </c>
      <c r="S591" s="39" t="str">
        <f>VLOOKUP(D591,GL_Master!$A$1:$D$80,4,FALSE)</f>
        <v>Advance tax recoverable (net of provision )</v>
      </c>
    </row>
    <row r="592" spans="1:19" x14ac:dyDescent="0.25">
      <c r="A592" s="39" t="s">
        <v>262</v>
      </c>
      <c r="B592" s="39" t="s">
        <v>249</v>
      </c>
      <c r="C592" s="7">
        <v>44136</v>
      </c>
      <c r="D592" s="39" t="s">
        <v>19</v>
      </c>
      <c r="E592" s="39">
        <v>277</v>
      </c>
      <c r="F592" s="82">
        <f t="shared" si="27"/>
        <v>0.27700000000000002</v>
      </c>
      <c r="G592" s="39">
        <f>VLOOKUP(N592,Currecny_M!$A$1:$P$10,2,FALSE)</f>
        <v>54</v>
      </c>
      <c r="H592" s="39">
        <f>MATCH(C592,Currecny_M!$A$1:$P$1,0)</f>
        <v>9</v>
      </c>
      <c r="I592" s="39">
        <f>VLOOKUP(N592,Currecny_M!$A$1:$P$10,MATCH(Database!C592,Currecny_M!$A$1:$P$1,0),FALSE)</f>
        <v>57.9</v>
      </c>
      <c r="J592" s="82">
        <f t="shared" si="28"/>
        <v>16.0383</v>
      </c>
      <c r="K592" s="39">
        <f>VLOOKUP('Cover page'!$B$6,Currecny_M!$A$1:$P$10,MATCH(Database!C592,Currecny_M!$A$1:$P$1,0),FALSE)</f>
        <v>1</v>
      </c>
      <c r="L592" s="82">
        <f t="shared" si="29"/>
        <v>16.0383</v>
      </c>
      <c r="M592" s="82">
        <f>((E592/$F$1)*VLOOKUP(N592,Currecny_M!$A$1:$P$10,MATCH(Database!C592,Currecny_M!$A$1:$P$1,0),FALSE))/VLOOKUP('Cover page'!$B$6,Currecny_M!$A$1:$P$10,MATCH(Database!C592,Currecny_M!$A$1:$P$1,0),FALSE)</f>
        <v>16.0383</v>
      </c>
      <c r="N592" s="6" t="str">
        <f>VLOOKUP(B592,Master!$A$2:$C$11,3,FALSE)</f>
        <v>CAD</v>
      </c>
      <c r="O592" s="6" t="str">
        <f>VLOOKUP(B592,Master!$A$2:$C$11,2,FALSE)</f>
        <v>America</v>
      </c>
      <c r="P592" s="6"/>
      <c r="Q592" s="39" t="str">
        <f>VLOOKUP(D592,GL_Master!$A$1:$D$80,2,FALSE)</f>
        <v>BS</v>
      </c>
      <c r="R592" s="39" t="str">
        <f>VLOOKUP(D592,GL_Master!$A$1:$D$80,3,FALSE)</f>
        <v>Short-term loan and advances</v>
      </c>
      <c r="S592" s="39" t="str">
        <f>VLOOKUP(D592,GL_Master!$A$1:$D$80,4,FALSE)</f>
        <v>Prepaid expenses</v>
      </c>
    </row>
    <row r="593" spans="1:19" x14ac:dyDescent="0.25">
      <c r="A593" s="39" t="s">
        <v>262</v>
      </c>
      <c r="B593" s="39" t="s">
        <v>249</v>
      </c>
      <c r="C593" s="7">
        <v>44136</v>
      </c>
      <c r="D593" s="39" t="s">
        <v>82</v>
      </c>
      <c r="E593" s="39">
        <v>2996</v>
      </c>
      <c r="F593" s="82">
        <f t="shared" si="27"/>
        <v>2.996</v>
      </c>
      <c r="G593" s="39">
        <f>VLOOKUP(N593,Currecny_M!$A$1:$P$10,2,FALSE)</f>
        <v>54</v>
      </c>
      <c r="H593" s="39">
        <f>MATCH(C593,Currecny_M!$A$1:$P$1,0)</f>
        <v>9</v>
      </c>
      <c r="I593" s="39">
        <f>VLOOKUP(N593,Currecny_M!$A$1:$P$10,MATCH(Database!C593,Currecny_M!$A$1:$P$1,0),FALSE)</f>
        <v>57.9</v>
      </c>
      <c r="J593" s="82">
        <f t="shared" si="28"/>
        <v>173.4684</v>
      </c>
      <c r="K593" s="39">
        <f>VLOOKUP('Cover page'!$B$6,Currecny_M!$A$1:$P$10,MATCH(Database!C593,Currecny_M!$A$1:$P$1,0),FALSE)</f>
        <v>1</v>
      </c>
      <c r="L593" s="82">
        <f t="shared" si="29"/>
        <v>173.4684</v>
      </c>
      <c r="M593" s="82">
        <f>((E593/$F$1)*VLOOKUP(N593,Currecny_M!$A$1:$P$10,MATCH(Database!C593,Currecny_M!$A$1:$P$1,0),FALSE))/VLOOKUP('Cover page'!$B$6,Currecny_M!$A$1:$P$10,MATCH(Database!C593,Currecny_M!$A$1:$P$1,0),FALSE)</f>
        <v>173.4684</v>
      </c>
      <c r="N593" s="6" t="str">
        <f>VLOOKUP(B593,Master!$A$2:$C$11,3,FALSE)</f>
        <v>CAD</v>
      </c>
      <c r="O593" s="6" t="str">
        <f>VLOOKUP(B593,Master!$A$2:$C$11,2,FALSE)</f>
        <v>America</v>
      </c>
      <c r="P593" s="6"/>
      <c r="Q593" s="39" t="str">
        <f>VLOOKUP(D593,GL_Master!$A$1:$D$80,2,FALSE)</f>
        <v>BS</v>
      </c>
      <c r="R593" s="39" t="str">
        <f>VLOOKUP(D593,GL_Master!$A$1:$D$80,3,FALSE)</f>
        <v>Short-term loan and advances</v>
      </c>
      <c r="S593" s="39" t="str">
        <f>VLOOKUP(D593,GL_Master!$A$1:$D$80,4,FALSE)</f>
        <v>Advance to vendor/employees</v>
      </c>
    </row>
    <row r="594" spans="1:19" x14ac:dyDescent="0.25">
      <c r="A594" s="39" t="s">
        <v>262</v>
      </c>
      <c r="B594" s="39" t="s">
        <v>249</v>
      </c>
      <c r="C594" s="7">
        <v>44136</v>
      </c>
      <c r="D594" s="39" t="s">
        <v>83</v>
      </c>
      <c r="E594" s="39">
        <v>2053</v>
      </c>
      <c r="F594" s="82">
        <f t="shared" si="27"/>
        <v>2.0529999999999999</v>
      </c>
      <c r="G594" s="39">
        <f>VLOOKUP(N594,Currecny_M!$A$1:$P$10,2,FALSE)</f>
        <v>54</v>
      </c>
      <c r="H594" s="39">
        <f>MATCH(C594,Currecny_M!$A$1:$P$1,0)</f>
        <v>9</v>
      </c>
      <c r="I594" s="39">
        <f>VLOOKUP(N594,Currecny_M!$A$1:$P$10,MATCH(Database!C594,Currecny_M!$A$1:$P$1,0),FALSE)</f>
        <v>57.9</v>
      </c>
      <c r="J594" s="82">
        <f t="shared" si="28"/>
        <v>118.86869999999999</v>
      </c>
      <c r="K594" s="39">
        <f>VLOOKUP('Cover page'!$B$6,Currecny_M!$A$1:$P$10,MATCH(Database!C594,Currecny_M!$A$1:$P$1,0),FALSE)</f>
        <v>1</v>
      </c>
      <c r="L594" s="82">
        <f t="shared" si="29"/>
        <v>118.86869999999999</v>
      </c>
      <c r="M594" s="82">
        <f>((E594/$F$1)*VLOOKUP(N594,Currecny_M!$A$1:$P$10,MATCH(Database!C594,Currecny_M!$A$1:$P$1,0),FALSE))/VLOOKUP('Cover page'!$B$6,Currecny_M!$A$1:$P$10,MATCH(Database!C594,Currecny_M!$A$1:$P$1,0),FALSE)</f>
        <v>118.86869999999999</v>
      </c>
      <c r="N594" s="6" t="str">
        <f>VLOOKUP(B594,Master!$A$2:$C$11,3,FALSE)</f>
        <v>CAD</v>
      </c>
      <c r="O594" s="6" t="str">
        <f>VLOOKUP(B594,Master!$A$2:$C$11,2,FALSE)</f>
        <v>America</v>
      </c>
      <c r="P594" s="6"/>
      <c r="Q594" s="39" t="str">
        <f>VLOOKUP(D594,GL_Master!$A$1:$D$80,2,FALSE)</f>
        <v>BS</v>
      </c>
      <c r="R594" s="39" t="str">
        <f>VLOOKUP(D594,GL_Master!$A$1:$D$80,3,FALSE)</f>
        <v>Other Current Assets</v>
      </c>
      <c r="S594" s="39" t="str">
        <f>VLOOKUP(D594,GL_Master!$A$1:$D$80,4,FALSE)</f>
        <v>Security deposits ( Unsecured, considered good)</v>
      </c>
    </row>
    <row r="595" spans="1:19" x14ac:dyDescent="0.25">
      <c r="A595" s="39" t="s">
        <v>262</v>
      </c>
      <c r="B595" s="39" t="s">
        <v>249</v>
      </c>
      <c r="C595" s="7">
        <v>44136</v>
      </c>
      <c r="D595" s="39" t="s">
        <v>246</v>
      </c>
      <c r="E595" s="39">
        <v>-234032</v>
      </c>
      <c r="F595" s="82">
        <f t="shared" si="27"/>
        <v>-234.03200000000001</v>
      </c>
      <c r="G595" s="39">
        <f>VLOOKUP(N595,Currecny_M!$A$1:$P$10,2,FALSE)</f>
        <v>54</v>
      </c>
      <c r="H595" s="39">
        <f>MATCH(C595,Currecny_M!$A$1:$P$1,0)</f>
        <v>9</v>
      </c>
      <c r="I595" s="39">
        <f>VLOOKUP(N595,Currecny_M!$A$1:$P$10,MATCH(Database!C595,Currecny_M!$A$1:$P$1,0),FALSE)</f>
        <v>57.9</v>
      </c>
      <c r="J595" s="82">
        <f t="shared" si="28"/>
        <v>-13550.452800000001</v>
      </c>
      <c r="K595" s="39">
        <f>VLOOKUP('Cover page'!$B$6,Currecny_M!$A$1:$P$10,MATCH(Database!C595,Currecny_M!$A$1:$P$1,0),FALSE)</f>
        <v>1</v>
      </c>
      <c r="L595" s="82">
        <f t="shared" si="29"/>
        <v>-13550.452800000001</v>
      </c>
      <c r="M595" s="82">
        <f>((E595/$F$1)*VLOOKUP(N595,Currecny_M!$A$1:$P$10,MATCH(Database!C595,Currecny_M!$A$1:$P$1,0),FALSE))/VLOOKUP('Cover page'!$B$6,Currecny_M!$A$1:$P$10,MATCH(Database!C595,Currecny_M!$A$1:$P$1,0),FALSE)</f>
        <v>-13550.452800000001</v>
      </c>
      <c r="N595" s="6" t="str">
        <f>VLOOKUP(B595,Master!$A$2:$C$11,3,FALSE)</f>
        <v>CAD</v>
      </c>
      <c r="O595" s="6" t="str">
        <f>VLOOKUP(B595,Master!$A$2:$C$11,2,FALSE)</f>
        <v>America</v>
      </c>
      <c r="P595" s="6"/>
      <c r="Q595" s="39" t="str">
        <f>VLOOKUP(D595,GL_Master!$A$1:$D$80,2,FALSE)</f>
        <v>PL</v>
      </c>
      <c r="R595" s="39" t="str">
        <f>VLOOKUP(D595,GL_Master!$A$1:$D$80,3,FALSE)</f>
        <v>Revenue from Operations</v>
      </c>
      <c r="S595" s="39" t="str">
        <f>VLOOKUP(D595,GL_Master!$A$1:$D$80,4,FALSE)</f>
        <v>Contract revenue</v>
      </c>
    </row>
    <row r="596" spans="1:19" x14ac:dyDescent="0.25">
      <c r="A596" s="39" t="s">
        <v>262</v>
      </c>
      <c r="B596" s="39" t="s">
        <v>249</v>
      </c>
      <c r="C596" s="7">
        <v>44136</v>
      </c>
      <c r="D596" s="39" t="s">
        <v>134</v>
      </c>
      <c r="E596" s="39">
        <v>-1728</v>
      </c>
      <c r="F596" s="82">
        <f t="shared" si="27"/>
        <v>-1.728</v>
      </c>
      <c r="G596" s="39">
        <f>VLOOKUP(N596,Currecny_M!$A$1:$P$10,2,FALSE)</f>
        <v>54</v>
      </c>
      <c r="H596" s="39">
        <f>MATCH(C596,Currecny_M!$A$1:$P$1,0)</f>
        <v>9</v>
      </c>
      <c r="I596" s="39">
        <f>VLOOKUP(N596,Currecny_M!$A$1:$P$10,MATCH(Database!C596,Currecny_M!$A$1:$P$1,0),FALSE)</f>
        <v>57.9</v>
      </c>
      <c r="J596" s="82">
        <f t="shared" si="28"/>
        <v>-100.05119999999999</v>
      </c>
      <c r="K596" s="39">
        <f>VLOOKUP('Cover page'!$B$6,Currecny_M!$A$1:$P$10,MATCH(Database!C596,Currecny_M!$A$1:$P$1,0),FALSE)</f>
        <v>1</v>
      </c>
      <c r="L596" s="82">
        <f t="shared" si="29"/>
        <v>-100.05119999999999</v>
      </c>
      <c r="M596" s="82">
        <f>((E596/$F$1)*VLOOKUP(N596,Currecny_M!$A$1:$P$10,MATCH(Database!C596,Currecny_M!$A$1:$P$1,0),FALSE))/VLOOKUP('Cover page'!$B$6,Currecny_M!$A$1:$P$10,MATCH(Database!C596,Currecny_M!$A$1:$P$1,0),FALSE)</f>
        <v>-100.05119999999999</v>
      </c>
      <c r="N596" s="6" t="str">
        <f>VLOOKUP(B596,Master!$A$2:$C$11,3,FALSE)</f>
        <v>CAD</v>
      </c>
      <c r="O596" s="6" t="str">
        <f>VLOOKUP(B596,Master!$A$2:$C$11,2,FALSE)</f>
        <v>America</v>
      </c>
      <c r="P596" s="6"/>
      <c r="Q596" s="39" t="str">
        <f>VLOOKUP(D596,GL_Master!$A$1:$D$80,2,FALSE)</f>
        <v>PL</v>
      </c>
      <c r="R596" s="39" t="str">
        <f>VLOOKUP(D596,GL_Master!$A$1:$D$80,3,FALSE)</f>
        <v>Other Income</v>
      </c>
      <c r="S596" s="39" t="str">
        <f>VLOOKUP(D596,GL_Master!$A$1:$D$80,4,FALSE)</f>
        <v>Other Income</v>
      </c>
    </row>
    <row r="597" spans="1:19" x14ac:dyDescent="0.25">
      <c r="A597" s="39" t="s">
        <v>262</v>
      </c>
      <c r="B597" s="39" t="s">
        <v>249</v>
      </c>
      <c r="C597" s="7">
        <v>44136</v>
      </c>
      <c r="D597" s="39" t="s">
        <v>86</v>
      </c>
      <c r="E597" s="39">
        <v>110</v>
      </c>
      <c r="F597" s="82">
        <f t="shared" si="27"/>
        <v>0.11</v>
      </c>
      <c r="G597" s="39">
        <f>VLOOKUP(N597,Currecny_M!$A$1:$P$10,2,FALSE)</f>
        <v>54</v>
      </c>
      <c r="H597" s="39">
        <f>MATCH(C597,Currecny_M!$A$1:$P$1,0)</f>
        <v>9</v>
      </c>
      <c r="I597" s="39">
        <f>VLOOKUP(N597,Currecny_M!$A$1:$P$10,MATCH(Database!C597,Currecny_M!$A$1:$P$1,0),FALSE)</f>
        <v>57.9</v>
      </c>
      <c r="J597" s="82">
        <f t="shared" si="28"/>
        <v>6.3689999999999998</v>
      </c>
      <c r="K597" s="39">
        <f>VLOOKUP('Cover page'!$B$6,Currecny_M!$A$1:$P$10,MATCH(Database!C597,Currecny_M!$A$1:$P$1,0),FALSE)</f>
        <v>1</v>
      </c>
      <c r="L597" s="82">
        <f t="shared" si="29"/>
        <v>6.3689999999999998</v>
      </c>
      <c r="M597" s="82">
        <f>((E597/$F$1)*VLOOKUP(N597,Currecny_M!$A$1:$P$10,MATCH(Database!C597,Currecny_M!$A$1:$P$1,0),FALSE))/VLOOKUP('Cover page'!$B$6,Currecny_M!$A$1:$P$10,MATCH(Database!C597,Currecny_M!$A$1:$P$1,0),FALSE)</f>
        <v>6.3689999999999998</v>
      </c>
      <c r="N597" s="6" t="str">
        <f>VLOOKUP(B597,Master!$A$2:$C$11,3,FALSE)</f>
        <v>CAD</v>
      </c>
      <c r="O597" s="6" t="str">
        <f>VLOOKUP(B597,Master!$A$2:$C$11,2,FALSE)</f>
        <v>America</v>
      </c>
      <c r="P597" s="6"/>
      <c r="Q597" s="39" t="str">
        <f>VLOOKUP(D597,GL_Master!$A$1:$D$80,2,FALSE)</f>
        <v>PL</v>
      </c>
      <c r="R597" s="39" t="str">
        <f>VLOOKUP(D597,GL_Master!$A$1:$D$80,3,FALSE)</f>
        <v>COGS</v>
      </c>
      <c r="S597" s="39" t="str">
        <f>VLOOKUP(D597,GL_Master!$A$1:$D$80,4,FALSE)</f>
        <v>Purchase of other traded goods</v>
      </c>
    </row>
    <row r="598" spans="1:19" x14ac:dyDescent="0.25">
      <c r="A598" s="39" t="s">
        <v>262</v>
      </c>
      <c r="B598" s="39" t="s">
        <v>249</v>
      </c>
      <c r="C598" s="7">
        <v>44136</v>
      </c>
      <c r="D598" s="39" t="s">
        <v>87</v>
      </c>
      <c r="E598" s="39">
        <v>52</v>
      </c>
      <c r="F598" s="82">
        <f t="shared" si="27"/>
        <v>5.1999999999999998E-2</v>
      </c>
      <c r="G598" s="39">
        <f>VLOOKUP(N598,Currecny_M!$A$1:$P$10,2,FALSE)</f>
        <v>54</v>
      </c>
      <c r="H598" s="39">
        <f>MATCH(C598,Currecny_M!$A$1:$P$1,0)</f>
        <v>9</v>
      </c>
      <c r="I598" s="39">
        <f>VLOOKUP(N598,Currecny_M!$A$1:$P$10,MATCH(Database!C598,Currecny_M!$A$1:$P$1,0),FALSE)</f>
        <v>57.9</v>
      </c>
      <c r="J598" s="82">
        <f t="shared" si="28"/>
        <v>3.0107999999999997</v>
      </c>
      <c r="K598" s="39">
        <f>VLOOKUP('Cover page'!$B$6,Currecny_M!$A$1:$P$10,MATCH(Database!C598,Currecny_M!$A$1:$P$1,0),FALSE)</f>
        <v>1</v>
      </c>
      <c r="L598" s="82">
        <f t="shared" si="29"/>
        <v>3.0107999999999997</v>
      </c>
      <c r="M598" s="82">
        <f>((E598/$F$1)*VLOOKUP(N598,Currecny_M!$A$1:$P$10,MATCH(Database!C598,Currecny_M!$A$1:$P$1,0),FALSE))/VLOOKUP('Cover page'!$B$6,Currecny_M!$A$1:$P$10,MATCH(Database!C598,Currecny_M!$A$1:$P$1,0),FALSE)</f>
        <v>3.0107999999999997</v>
      </c>
      <c r="N598" s="6" t="str">
        <f>VLOOKUP(B598,Master!$A$2:$C$11,3,FALSE)</f>
        <v>CAD</v>
      </c>
      <c r="O598" s="6" t="str">
        <f>VLOOKUP(B598,Master!$A$2:$C$11,2,FALSE)</f>
        <v>America</v>
      </c>
      <c r="P598" s="6"/>
      <c r="Q598" s="39" t="str">
        <f>VLOOKUP(D598,GL_Master!$A$1:$D$80,2,FALSE)</f>
        <v>PL</v>
      </c>
      <c r="R598" s="39" t="str">
        <f>VLOOKUP(D598,GL_Master!$A$1:$D$80,3,FALSE)</f>
        <v>COGS</v>
      </c>
      <c r="S598" s="39" t="str">
        <f>VLOOKUP(D598,GL_Master!$A$1:$D$80,4,FALSE)</f>
        <v>Civil, Installation, Commissioning and Other miscellaneous expenses</v>
      </c>
    </row>
    <row r="599" spans="1:19" x14ac:dyDescent="0.25">
      <c r="A599" s="39" t="s">
        <v>262</v>
      </c>
      <c r="B599" s="39" t="s">
        <v>249</v>
      </c>
      <c r="C599" s="7">
        <v>44136</v>
      </c>
      <c r="D599" s="39" t="s">
        <v>88</v>
      </c>
      <c r="E599" s="39">
        <v>171</v>
      </c>
      <c r="F599" s="82">
        <f t="shared" si="27"/>
        <v>0.17100000000000001</v>
      </c>
      <c r="G599" s="39">
        <f>VLOOKUP(N599,Currecny_M!$A$1:$P$10,2,FALSE)</f>
        <v>54</v>
      </c>
      <c r="H599" s="39">
        <f>MATCH(C599,Currecny_M!$A$1:$P$1,0)</f>
        <v>9</v>
      </c>
      <c r="I599" s="39">
        <f>VLOOKUP(N599,Currecny_M!$A$1:$P$10,MATCH(Database!C599,Currecny_M!$A$1:$P$1,0),FALSE)</f>
        <v>57.9</v>
      </c>
      <c r="J599" s="82">
        <f t="shared" si="28"/>
        <v>9.9009</v>
      </c>
      <c r="K599" s="39">
        <f>VLOOKUP('Cover page'!$B$6,Currecny_M!$A$1:$P$10,MATCH(Database!C599,Currecny_M!$A$1:$P$1,0),FALSE)</f>
        <v>1</v>
      </c>
      <c r="L599" s="82">
        <f t="shared" si="29"/>
        <v>9.9009</v>
      </c>
      <c r="M599" s="82">
        <f>((E599/$F$1)*VLOOKUP(N599,Currecny_M!$A$1:$P$10,MATCH(Database!C599,Currecny_M!$A$1:$P$1,0),FALSE))/VLOOKUP('Cover page'!$B$6,Currecny_M!$A$1:$P$10,MATCH(Database!C599,Currecny_M!$A$1:$P$1,0),FALSE)</f>
        <v>9.9009</v>
      </c>
      <c r="N599" s="6" t="str">
        <f>VLOOKUP(B599,Master!$A$2:$C$11,3,FALSE)</f>
        <v>CAD</v>
      </c>
      <c r="O599" s="6" t="str">
        <f>VLOOKUP(B599,Master!$A$2:$C$11,2,FALSE)</f>
        <v>America</v>
      </c>
      <c r="P599" s="6"/>
      <c r="Q599" s="39" t="str">
        <f>VLOOKUP(D599,GL_Master!$A$1:$D$80,2,FALSE)</f>
        <v>PL</v>
      </c>
      <c r="R599" s="39" t="str">
        <f>VLOOKUP(D599,GL_Master!$A$1:$D$80,3,FALSE)</f>
        <v>COGS</v>
      </c>
      <c r="S599" s="39" t="str">
        <f>VLOOKUP(D599,GL_Master!$A$1:$D$80,4,FALSE)</f>
        <v>Civil, Installation, Commissioning and Other miscellaneous expenses</v>
      </c>
    </row>
    <row r="600" spans="1:19" x14ac:dyDescent="0.25">
      <c r="A600" s="39" t="s">
        <v>262</v>
      </c>
      <c r="B600" s="39" t="s">
        <v>249</v>
      </c>
      <c r="C600" s="7">
        <v>44136</v>
      </c>
      <c r="D600" s="39" t="s">
        <v>89</v>
      </c>
      <c r="E600" s="39">
        <v>333</v>
      </c>
      <c r="F600" s="82">
        <f t="shared" si="27"/>
        <v>0.33300000000000002</v>
      </c>
      <c r="G600" s="39">
        <f>VLOOKUP(N600,Currecny_M!$A$1:$P$10,2,FALSE)</f>
        <v>54</v>
      </c>
      <c r="H600" s="39">
        <f>MATCH(C600,Currecny_M!$A$1:$P$1,0)</f>
        <v>9</v>
      </c>
      <c r="I600" s="39">
        <f>VLOOKUP(N600,Currecny_M!$A$1:$P$10,MATCH(Database!C600,Currecny_M!$A$1:$P$1,0),FALSE)</f>
        <v>57.9</v>
      </c>
      <c r="J600" s="82">
        <f t="shared" si="28"/>
        <v>19.2807</v>
      </c>
      <c r="K600" s="39">
        <f>VLOOKUP('Cover page'!$B$6,Currecny_M!$A$1:$P$10,MATCH(Database!C600,Currecny_M!$A$1:$P$1,0),FALSE)</f>
        <v>1</v>
      </c>
      <c r="L600" s="82">
        <f t="shared" si="29"/>
        <v>19.2807</v>
      </c>
      <c r="M600" s="82">
        <f>((E600/$F$1)*VLOOKUP(N600,Currecny_M!$A$1:$P$10,MATCH(Database!C600,Currecny_M!$A$1:$P$1,0),FALSE))/VLOOKUP('Cover page'!$B$6,Currecny_M!$A$1:$P$10,MATCH(Database!C600,Currecny_M!$A$1:$P$1,0),FALSE)</f>
        <v>19.2807</v>
      </c>
      <c r="N600" s="6" t="str">
        <f>VLOOKUP(B600,Master!$A$2:$C$11,3,FALSE)</f>
        <v>CAD</v>
      </c>
      <c r="O600" s="6" t="str">
        <f>VLOOKUP(B600,Master!$A$2:$C$11,2,FALSE)</f>
        <v>America</v>
      </c>
      <c r="P600" s="6"/>
      <c r="Q600" s="39" t="str">
        <f>VLOOKUP(D600,GL_Master!$A$1:$D$80,2,FALSE)</f>
        <v>PL</v>
      </c>
      <c r="R600" s="39" t="str">
        <f>VLOOKUP(D600,GL_Master!$A$1:$D$80,3,FALSE)</f>
        <v>COGS</v>
      </c>
      <c r="S600" s="39" t="str">
        <f>VLOOKUP(D600,GL_Master!$A$1:$D$80,4,FALSE)</f>
        <v>project Expenses</v>
      </c>
    </row>
    <row r="601" spans="1:19" x14ac:dyDescent="0.25">
      <c r="A601" s="39" t="s">
        <v>262</v>
      </c>
      <c r="B601" s="39" t="s">
        <v>249</v>
      </c>
      <c r="C601" s="7">
        <v>44136</v>
      </c>
      <c r="D601" s="39" t="s">
        <v>90</v>
      </c>
      <c r="E601" s="39">
        <v>114</v>
      </c>
      <c r="F601" s="82">
        <f t="shared" si="27"/>
        <v>0.114</v>
      </c>
      <c r="G601" s="39">
        <f>VLOOKUP(N601,Currecny_M!$A$1:$P$10,2,FALSE)</f>
        <v>54</v>
      </c>
      <c r="H601" s="39">
        <f>MATCH(C601,Currecny_M!$A$1:$P$1,0)</f>
        <v>9</v>
      </c>
      <c r="I601" s="39">
        <f>VLOOKUP(N601,Currecny_M!$A$1:$P$10,MATCH(Database!C601,Currecny_M!$A$1:$P$1,0),FALSE)</f>
        <v>57.9</v>
      </c>
      <c r="J601" s="82">
        <f t="shared" si="28"/>
        <v>6.6006</v>
      </c>
      <c r="K601" s="39">
        <f>VLOOKUP('Cover page'!$B$6,Currecny_M!$A$1:$P$10,MATCH(Database!C601,Currecny_M!$A$1:$P$1,0),FALSE)</f>
        <v>1</v>
      </c>
      <c r="L601" s="82">
        <f t="shared" si="29"/>
        <v>6.6006</v>
      </c>
      <c r="M601" s="82">
        <f>((E601/$F$1)*VLOOKUP(N601,Currecny_M!$A$1:$P$10,MATCH(Database!C601,Currecny_M!$A$1:$P$1,0),FALSE))/VLOOKUP('Cover page'!$B$6,Currecny_M!$A$1:$P$10,MATCH(Database!C601,Currecny_M!$A$1:$P$1,0),FALSE)</f>
        <v>6.6006</v>
      </c>
      <c r="N601" s="6" t="str">
        <f>VLOOKUP(B601,Master!$A$2:$C$11,3,FALSE)</f>
        <v>CAD</v>
      </c>
      <c r="O601" s="6" t="str">
        <f>VLOOKUP(B601,Master!$A$2:$C$11,2,FALSE)</f>
        <v>America</v>
      </c>
      <c r="P601" s="6"/>
      <c r="Q601" s="39" t="str">
        <f>VLOOKUP(D601,GL_Master!$A$1:$D$80,2,FALSE)</f>
        <v>PL</v>
      </c>
      <c r="R601" s="39" t="str">
        <f>VLOOKUP(D601,GL_Master!$A$1:$D$80,3,FALSE)</f>
        <v>Office utility</v>
      </c>
      <c r="S601" s="39" t="str">
        <f>VLOOKUP(D601,GL_Master!$A$1:$D$80,4,FALSE)</f>
        <v>Electricity Expenses</v>
      </c>
    </row>
    <row r="602" spans="1:19" x14ac:dyDescent="0.25">
      <c r="A602" s="39" t="s">
        <v>262</v>
      </c>
      <c r="B602" s="39" t="s">
        <v>249</v>
      </c>
      <c r="C602" s="7">
        <v>44136</v>
      </c>
      <c r="D602" s="39" t="s">
        <v>91</v>
      </c>
      <c r="E602" s="39">
        <v>226</v>
      </c>
      <c r="F602" s="82">
        <f t="shared" si="27"/>
        <v>0.22600000000000001</v>
      </c>
      <c r="G602" s="39">
        <f>VLOOKUP(N602,Currecny_M!$A$1:$P$10,2,FALSE)</f>
        <v>54</v>
      </c>
      <c r="H602" s="39">
        <f>MATCH(C602,Currecny_M!$A$1:$P$1,0)</f>
        <v>9</v>
      </c>
      <c r="I602" s="39">
        <f>VLOOKUP(N602,Currecny_M!$A$1:$P$10,MATCH(Database!C602,Currecny_M!$A$1:$P$1,0),FALSE)</f>
        <v>57.9</v>
      </c>
      <c r="J602" s="82">
        <f t="shared" si="28"/>
        <v>13.0854</v>
      </c>
      <c r="K602" s="39">
        <f>VLOOKUP('Cover page'!$B$6,Currecny_M!$A$1:$P$10,MATCH(Database!C602,Currecny_M!$A$1:$P$1,0),FALSE)</f>
        <v>1</v>
      </c>
      <c r="L602" s="82">
        <f t="shared" si="29"/>
        <v>13.0854</v>
      </c>
      <c r="M602" s="82">
        <f>((E602/$F$1)*VLOOKUP(N602,Currecny_M!$A$1:$P$10,MATCH(Database!C602,Currecny_M!$A$1:$P$1,0),FALSE))/VLOOKUP('Cover page'!$B$6,Currecny_M!$A$1:$P$10,MATCH(Database!C602,Currecny_M!$A$1:$P$1,0),FALSE)</f>
        <v>13.0854</v>
      </c>
      <c r="N602" s="6" t="str">
        <f>VLOOKUP(B602,Master!$A$2:$C$11,3,FALSE)</f>
        <v>CAD</v>
      </c>
      <c r="O602" s="6" t="str">
        <f>VLOOKUP(B602,Master!$A$2:$C$11,2,FALSE)</f>
        <v>America</v>
      </c>
      <c r="P602" s="6"/>
      <c r="Q602" s="39" t="str">
        <f>VLOOKUP(D602,GL_Master!$A$1:$D$80,2,FALSE)</f>
        <v>PL</v>
      </c>
      <c r="R602" s="39" t="str">
        <f>VLOOKUP(D602,GL_Master!$A$1:$D$80,3,FALSE)</f>
        <v>Misc. expenses</v>
      </c>
      <c r="S602" s="39" t="str">
        <f>VLOOKUP(D602,GL_Master!$A$1:$D$80,4,FALSE)</f>
        <v>Repair &amp; Maintenance</v>
      </c>
    </row>
    <row r="603" spans="1:19" x14ac:dyDescent="0.25">
      <c r="A603" s="39" t="s">
        <v>262</v>
      </c>
      <c r="B603" s="39" t="s">
        <v>249</v>
      </c>
      <c r="C603" s="7">
        <v>44136</v>
      </c>
      <c r="D603" s="39" t="s">
        <v>92</v>
      </c>
      <c r="E603" s="39">
        <v>165</v>
      </c>
      <c r="F603" s="82">
        <f t="shared" si="27"/>
        <v>0.16500000000000001</v>
      </c>
      <c r="G603" s="39">
        <f>VLOOKUP(N603,Currecny_M!$A$1:$P$10,2,FALSE)</f>
        <v>54</v>
      </c>
      <c r="H603" s="39">
        <f>MATCH(C603,Currecny_M!$A$1:$P$1,0)</f>
        <v>9</v>
      </c>
      <c r="I603" s="39">
        <f>VLOOKUP(N603,Currecny_M!$A$1:$P$10,MATCH(Database!C603,Currecny_M!$A$1:$P$1,0),FALSE)</f>
        <v>57.9</v>
      </c>
      <c r="J603" s="82">
        <f t="shared" si="28"/>
        <v>9.5534999999999997</v>
      </c>
      <c r="K603" s="39">
        <f>VLOOKUP('Cover page'!$B$6,Currecny_M!$A$1:$P$10,MATCH(Database!C603,Currecny_M!$A$1:$P$1,0),FALSE)</f>
        <v>1</v>
      </c>
      <c r="L603" s="82">
        <f t="shared" si="29"/>
        <v>9.5534999999999997</v>
      </c>
      <c r="M603" s="82">
        <f>((E603/$F$1)*VLOOKUP(N603,Currecny_M!$A$1:$P$10,MATCH(Database!C603,Currecny_M!$A$1:$P$1,0),FALSE))/VLOOKUP('Cover page'!$B$6,Currecny_M!$A$1:$P$10,MATCH(Database!C603,Currecny_M!$A$1:$P$1,0),FALSE)</f>
        <v>9.5534999999999997</v>
      </c>
      <c r="N603" s="6" t="str">
        <f>VLOOKUP(B603,Master!$A$2:$C$11,3,FALSE)</f>
        <v>CAD</v>
      </c>
      <c r="O603" s="6" t="str">
        <f>VLOOKUP(B603,Master!$A$2:$C$11,2,FALSE)</f>
        <v>America</v>
      </c>
      <c r="P603" s="6"/>
      <c r="Q603" s="39" t="str">
        <f>VLOOKUP(D603,GL_Master!$A$1:$D$80,2,FALSE)</f>
        <v>PL</v>
      </c>
      <c r="R603" s="39" t="str">
        <f>VLOOKUP(D603,GL_Master!$A$1:$D$80,3,FALSE)</f>
        <v>Misc. expenses</v>
      </c>
      <c r="S603" s="39" t="str">
        <f>VLOOKUP(D603,GL_Master!$A$1:$D$80,4,FALSE)</f>
        <v>Repair &amp; Maintenance</v>
      </c>
    </row>
    <row r="604" spans="1:19" x14ac:dyDescent="0.25">
      <c r="A604" s="39" t="s">
        <v>262</v>
      </c>
      <c r="B604" s="39" t="s">
        <v>249</v>
      </c>
      <c r="C604" s="7">
        <v>44136</v>
      </c>
      <c r="D604" s="39" t="s">
        <v>93</v>
      </c>
      <c r="E604" s="39">
        <v>1869</v>
      </c>
      <c r="F604" s="82">
        <f t="shared" si="27"/>
        <v>1.869</v>
      </c>
      <c r="G604" s="39">
        <f>VLOOKUP(N604,Currecny_M!$A$1:$P$10,2,FALSE)</f>
        <v>54</v>
      </c>
      <c r="H604" s="39">
        <f>MATCH(C604,Currecny_M!$A$1:$P$1,0)</f>
        <v>9</v>
      </c>
      <c r="I604" s="39">
        <f>VLOOKUP(N604,Currecny_M!$A$1:$P$10,MATCH(Database!C604,Currecny_M!$A$1:$P$1,0),FALSE)</f>
        <v>57.9</v>
      </c>
      <c r="J604" s="82">
        <f t="shared" si="28"/>
        <v>108.21509999999999</v>
      </c>
      <c r="K604" s="39">
        <f>VLOOKUP('Cover page'!$B$6,Currecny_M!$A$1:$P$10,MATCH(Database!C604,Currecny_M!$A$1:$P$1,0),FALSE)</f>
        <v>1</v>
      </c>
      <c r="L604" s="82">
        <f t="shared" si="29"/>
        <v>108.21509999999999</v>
      </c>
      <c r="M604" s="82">
        <f>((E604/$F$1)*VLOOKUP(N604,Currecny_M!$A$1:$P$10,MATCH(Database!C604,Currecny_M!$A$1:$P$1,0),FALSE))/VLOOKUP('Cover page'!$B$6,Currecny_M!$A$1:$P$10,MATCH(Database!C604,Currecny_M!$A$1:$P$1,0),FALSE)</f>
        <v>108.21509999999999</v>
      </c>
      <c r="N604" s="6" t="str">
        <f>VLOOKUP(B604,Master!$A$2:$C$11,3,FALSE)</f>
        <v>CAD</v>
      </c>
      <c r="O604" s="6" t="str">
        <f>VLOOKUP(B604,Master!$A$2:$C$11,2,FALSE)</f>
        <v>America</v>
      </c>
      <c r="P604" s="6"/>
      <c r="Q604" s="39" t="str">
        <f>VLOOKUP(D604,GL_Master!$A$1:$D$80,2,FALSE)</f>
        <v>PL</v>
      </c>
      <c r="R604" s="39" t="str">
        <f>VLOOKUP(D604,GL_Master!$A$1:$D$80,3,FALSE)</f>
        <v>Salary wages &amp; benefits</v>
      </c>
      <c r="S604" s="39" t="str">
        <f>VLOOKUP(D604,GL_Master!$A$1:$D$80,4,FALSE)</f>
        <v>Employee benefits expense</v>
      </c>
    </row>
    <row r="605" spans="1:19" x14ac:dyDescent="0.25">
      <c r="A605" s="39" t="s">
        <v>262</v>
      </c>
      <c r="B605" s="39" t="s">
        <v>249</v>
      </c>
      <c r="C605" s="7">
        <v>44136</v>
      </c>
      <c r="D605" s="39" t="s">
        <v>33</v>
      </c>
      <c r="E605" s="39">
        <v>54</v>
      </c>
      <c r="F605" s="82">
        <f t="shared" si="27"/>
        <v>5.3999999999999999E-2</v>
      </c>
      <c r="G605" s="39">
        <f>VLOOKUP(N605,Currecny_M!$A$1:$P$10,2,FALSE)</f>
        <v>54</v>
      </c>
      <c r="H605" s="39">
        <f>MATCH(C605,Currecny_M!$A$1:$P$1,0)</f>
        <v>9</v>
      </c>
      <c r="I605" s="39">
        <f>VLOOKUP(N605,Currecny_M!$A$1:$P$10,MATCH(Database!C605,Currecny_M!$A$1:$P$1,0),FALSE)</f>
        <v>57.9</v>
      </c>
      <c r="J605" s="82">
        <f t="shared" si="28"/>
        <v>3.1265999999999998</v>
      </c>
      <c r="K605" s="39">
        <f>VLOOKUP('Cover page'!$B$6,Currecny_M!$A$1:$P$10,MATCH(Database!C605,Currecny_M!$A$1:$P$1,0),FALSE)</f>
        <v>1</v>
      </c>
      <c r="L605" s="82">
        <f t="shared" si="29"/>
        <v>3.1265999999999998</v>
      </c>
      <c r="M605" s="82">
        <f>((E605/$F$1)*VLOOKUP(N605,Currecny_M!$A$1:$P$10,MATCH(Database!C605,Currecny_M!$A$1:$P$1,0),FALSE))/VLOOKUP('Cover page'!$B$6,Currecny_M!$A$1:$P$10,MATCH(Database!C605,Currecny_M!$A$1:$P$1,0),FALSE)</f>
        <v>3.1265999999999998</v>
      </c>
      <c r="N605" s="6" t="str">
        <f>VLOOKUP(B605,Master!$A$2:$C$11,3,FALSE)</f>
        <v>CAD</v>
      </c>
      <c r="O605" s="6" t="str">
        <f>VLOOKUP(B605,Master!$A$2:$C$11,2,FALSE)</f>
        <v>America</v>
      </c>
      <c r="P605" s="6"/>
      <c r="Q605" s="39" t="str">
        <f>VLOOKUP(D605,GL_Master!$A$1:$D$80,2,FALSE)</f>
        <v>PL</v>
      </c>
      <c r="R605" s="39" t="str">
        <f>VLOOKUP(D605,GL_Master!$A$1:$D$80,3,FALSE)</f>
        <v>Staff welfare expenses</v>
      </c>
      <c r="S605" s="39" t="str">
        <f>VLOOKUP(D605,GL_Master!$A$1:$D$80,4,FALSE)</f>
        <v>Other staff welfare</v>
      </c>
    </row>
    <row r="606" spans="1:19" x14ac:dyDescent="0.25">
      <c r="A606" s="39" t="s">
        <v>262</v>
      </c>
      <c r="B606" s="39" t="s">
        <v>249</v>
      </c>
      <c r="C606" s="7">
        <v>44136</v>
      </c>
      <c r="D606" s="39" t="s">
        <v>94</v>
      </c>
      <c r="E606" s="39">
        <v>317</v>
      </c>
      <c r="F606" s="82">
        <f t="shared" si="27"/>
        <v>0.317</v>
      </c>
      <c r="G606" s="39">
        <f>VLOOKUP(N606,Currecny_M!$A$1:$P$10,2,FALSE)</f>
        <v>54</v>
      </c>
      <c r="H606" s="39">
        <f>MATCH(C606,Currecny_M!$A$1:$P$1,0)</f>
        <v>9</v>
      </c>
      <c r="I606" s="39">
        <f>VLOOKUP(N606,Currecny_M!$A$1:$P$10,MATCH(Database!C606,Currecny_M!$A$1:$P$1,0),FALSE)</f>
        <v>57.9</v>
      </c>
      <c r="J606" s="82">
        <f t="shared" si="28"/>
        <v>18.354299999999999</v>
      </c>
      <c r="K606" s="39">
        <f>VLOOKUP('Cover page'!$B$6,Currecny_M!$A$1:$P$10,MATCH(Database!C606,Currecny_M!$A$1:$P$1,0),FALSE)</f>
        <v>1</v>
      </c>
      <c r="L606" s="82">
        <f t="shared" si="29"/>
        <v>18.354299999999999</v>
      </c>
      <c r="M606" s="82">
        <f>((E606/$F$1)*VLOOKUP(N606,Currecny_M!$A$1:$P$10,MATCH(Database!C606,Currecny_M!$A$1:$P$1,0),FALSE))/VLOOKUP('Cover page'!$B$6,Currecny_M!$A$1:$P$10,MATCH(Database!C606,Currecny_M!$A$1:$P$1,0),FALSE)</f>
        <v>18.354299999999999</v>
      </c>
      <c r="N606" s="6" t="str">
        <f>VLOOKUP(B606,Master!$A$2:$C$11,3,FALSE)</f>
        <v>CAD</v>
      </c>
      <c r="O606" s="6" t="str">
        <f>VLOOKUP(B606,Master!$A$2:$C$11,2,FALSE)</f>
        <v>America</v>
      </c>
      <c r="P606" s="6"/>
      <c r="Q606" s="39" t="str">
        <f>VLOOKUP(D606,GL_Master!$A$1:$D$80,2,FALSE)</f>
        <v>PL</v>
      </c>
      <c r="R606" s="39" t="str">
        <f>VLOOKUP(D606,GL_Master!$A$1:$D$80,3,FALSE)</f>
        <v xml:space="preserve">Gratuity expenses </v>
      </c>
      <c r="S606" s="39" t="str">
        <f>VLOOKUP(D606,GL_Master!$A$1:$D$80,4,FALSE)</f>
        <v>Gratuity</v>
      </c>
    </row>
    <row r="607" spans="1:19" x14ac:dyDescent="0.25">
      <c r="A607" s="39" t="s">
        <v>262</v>
      </c>
      <c r="B607" s="39" t="s">
        <v>249</v>
      </c>
      <c r="C607" s="7">
        <v>44136</v>
      </c>
      <c r="D607" s="39" t="s">
        <v>95</v>
      </c>
      <c r="E607" s="39">
        <v>109</v>
      </c>
      <c r="F607" s="82">
        <f t="shared" si="27"/>
        <v>0.109</v>
      </c>
      <c r="G607" s="39">
        <f>VLOOKUP(N607,Currecny_M!$A$1:$P$10,2,FALSE)</f>
        <v>54</v>
      </c>
      <c r="H607" s="39">
        <f>MATCH(C607,Currecny_M!$A$1:$P$1,0)</f>
        <v>9</v>
      </c>
      <c r="I607" s="39">
        <f>VLOOKUP(N607,Currecny_M!$A$1:$P$10,MATCH(Database!C607,Currecny_M!$A$1:$P$1,0),FALSE)</f>
        <v>57.9</v>
      </c>
      <c r="J607" s="82">
        <f t="shared" si="28"/>
        <v>6.3110999999999997</v>
      </c>
      <c r="K607" s="39">
        <f>VLOOKUP('Cover page'!$B$6,Currecny_M!$A$1:$P$10,MATCH(Database!C607,Currecny_M!$A$1:$P$1,0),FALSE)</f>
        <v>1</v>
      </c>
      <c r="L607" s="82">
        <f t="shared" si="29"/>
        <v>6.3110999999999997</v>
      </c>
      <c r="M607" s="82">
        <f>((E607/$F$1)*VLOOKUP(N607,Currecny_M!$A$1:$P$10,MATCH(Database!C607,Currecny_M!$A$1:$P$1,0),FALSE))/VLOOKUP('Cover page'!$B$6,Currecny_M!$A$1:$P$10,MATCH(Database!C607,Currecny_M!$A$1:$P$1,0),FALSE)</f>
        <v>6.3110999999999997</v>
      </c>
      <c r="N607" s="6" t="str">
        <f>VLOOKUP(B607,Master!$A$2:$C$11,3,FALSE)</f>
        <v>CAD</v>
      </c>
      <c r="O607" s="6" t="str">
        <f>VLOOKUP(B607,Master!$A$2:$C$11,2,FALSE)</f>
        <v>America</v>
      </c>
      <c r="P607" s="6"/>
      <c r="Q607" s="39" t="str">
        <f>VLOOKUP(D607,GL_Master!$A$1:$D$80,2,FALSE)</f>
        <v>PL</v>
      </c>
      <c r="R607" s="39" t="str">
        <f>VLOOKUP(D607,GL_Master!$A$1:$D$80,3,FALSE)</f>
        <v>Salary wages &amp; benefits</v>
      </c>
      <c r="S607" s="39" t="str">
        <f>VLOOKUP(D607,GL_Master!$A$1:$D$80,4,FALSE)</f>
        <v>Employee benefits expense</v>
      </c>
    </row>
    <row r="608" spans="1:19" x14ac:dyDescent="0.25">
      <c r="A608" s="39" t="s">
        <v>262</v>
      </c>
      <c r="B608" s="39" t="s">
        <v>249</v>
      </c>
      <c r="C608" s="7">
        <v>44136</v>
      </c>
      <c r="D608" s="39" t="s">
        <v>96</v>
      </c>
      <c r="E608" s="39">
        <v>999</v>
      </c>
      <c r="F608" s="82">
        <f t="shared" si="27"/>
        <v>0.999</v>
      </c>
      <c r="G608" s="39">
        <f>VLOOKUP(N608,Currecny_M!$A$1:$P$10,2,FALSE)</f>
        <v>54</v>
      </c>
      <c r="H608" s="39">
        <f>MATCH(C608,Currecny_M!$A$1:$P$1,0)</f>
        <v>9</v>
      </c>
      <c r="I608" s="39">
        <f>VLOOKUP(N608,Currecny_M!$A$1:$P$10,MATCH(Database!C608,Currecny_M!$A$1:$P$1,0),FALSE)</f>
        <v>57.9</v>
      </c>
      <c r="J608" s="82">
        <f t="shared" si="28"/>
        <v>57.842100000000002</v>
      </c>
      <c r="K608" s="39">
        <f>VLOOKUP('Cover page'!$B$6,Currecny_M!$A$1:$P$10,MATCH(Database!C608,Currecny_M!$A$1:$P$1,0),FALSE)</f>
        <v>1</v>
      </c>
      <c r="L608" s="82">
        <f t="shared" si="29"/>
        <v>57.842100000000002</v>
      </c>
      <c r="M608" s="82">
        <f>((E608/$F$1)*VLOOKUP(N608,Currecny_M!$A$1:$P$10,MATCH(Database!C608,Currecny_M!$A$1:$P$1,0),FALSE))/VLOOKUP('Cover page'!$B$6,Currecny_M!$A$1:$P$10,MATCH(Database!C608,Currecny_M!$A$1:$P$1,0),FALSE)</f>
        <v>57.842100000000002</v>
      </c>
      <c r="N608" s="6" t="str">
        <f>VLOOKUP(B608,Master!$A$2:$C$11,3,FALSE)</f>
        <v>CAD</v>
      </c>
      <c r="O608" s="6" t="str">
        <f>VLOOKUP(B608,Master!$A$2:$C$11,2,FALSE)</f>
        <v>America</v>
      </c>
      <c r="P608" s="6"/>
      <c r="Q608" s="39" t="str">
        <f>VLOOKUP(D608,GL_Master!$A$1:$D$80,2,FALSE)</f>
        <v>PL</v>
      </c>
      <c r="R608" s="39" t="str">
        <f>VLOOKUP(D608,GL_Master!$A$1:$D$80,3,FALSE)</f>
        <v>Salary wages &amp; benefits</v>
      </c>
      <c r="S608" s="39" t="str">
        <f>VLOOKUP(D608,GL_Master!$A$1:$D$80,4,FALSE)</f>
        <v>Employee benefits expense</v>
      </c>
    </row>
    <row r="609" spans="1:19" x14ac:dyDescent="0.25">
      <c r="A609" s="39" t="s">
        <v>262</v>
      </c>
      <c r="B609" s="39" t="s">
        <v>249</v>
      </c>
      <c r="C609" s="7">
        <v>44136</v>
      </c>
      <c r="D609" s="39" t="s">
        <v>97</v>
      </c>
      <c r="E609" s="39">
        <v>55</v>
      </c>
      <c r="F609" s="82">
        <f t="shared" si="27"/>
        <v>5.5E-2</v>
      </c>
      <c r="G609" s="39">
        <f>VLOOKUP(N609,Currecny_M!$A$1:$P$10,2,FALSE)</f>
        <v>54</v>
      </c>
      <c r="H609" s="39">
        <f>MATCH(C609,Currecny_M!$A$1:$P$1,0)</f>
        <v>9</v>
      </c>
      <c r="I609" s="39">
        <f>VLOOKUP(N609,Currecny_M!$A$1:$P$10,MATCH(Database!C609,Currecny_M!$A$1:$P$1,0),FALSE)</f>
        <v>57.9</v>
      </c>
      <c r="J609" s="82">
        <f t="shared" si="28"/>
        <v>3.1844999999999999</v>
      </c>
      <c r="K609" s="39">
        <f>VLOOKUP('Cover page'!$B$6,Currecny_M!$A$1:$P$10,MATCH(Database!C609,Currecny_M!$A$1:$P$1,0),FALSE)</f>
        <v>1</v>
      </c>
      <c r="L609" s="82">
        <f t="shared" si="29"/>
        <v>3.1844999999999999</v>
      </c>
      <c r="M609" s="82">
        <f>((E609/$F$1)*VLOOKUP(N609,Currecny_M!$A$1:$P$10,MATCH(Database!C609,Currecny_M!$A$1:$P$1,0),FALSE))/VLOOKUP('Cover page'!$B$6,Currecny_M!$A$1:$P$10,MATCH(Database!C609,Currecny_M!$A$1:$P$1,0),FALSE)</f>
        <v>3.1844999999999999</v>
      </c>
      <c r="N609" s="6" t="str">
        <f>VLOOKUP(B609,Master!$A$2:$C$11,3,FALSE)</f>
        <v>CAD</v>
      </c>
      <c r="O609" s="6" t="str">
        <f>VLOOKUP(B609,Master!$A$2:$C$11,2,FALSE)</f>
        <v>America</v>
      </c>
      <c r="P609" s="6"/>
      <c r="Q609" s="39" t="str">
        <f>VLOOKUP(D609,GL_Master!$A$1:$D$80,2,FALSE)</f>
        <v>PL</v>
      </c>
      <c r="R609" s="39" t="str">
        <f>VLOOKUP(D609,GL_Master!$A$1:$D$80,3,FALSE)</f>
        <v>Salary wages &amp; benefits</v>
      </c>
      <c r="S609" s="39" t="str">
        <f>VLOOKUP(D609,GL_Master!$A$1:$D$80,4,FALSE)</f>
        <v>Employee benefits expense</v>
      </c>
    </row>
    <row r="610" spans="1:19" x14ac:dyDescent="0.25">
      <c r="A610" s="39" t="s">
        <v>262</v>
      </c>
      <c r="B610" s="39" t="s">
        <v>249</v>
      </c>
      <c r="C610" s="7">
        <v>44136</v>
      </c>
      <c r="D610" s="39" t="s">
        <v>98</v>
      </c>
      <c r="E610" s="39">
        <v>106</v>
      </c>
      <c r="F610" s="82">
        <f t="shared" si="27"/>
        <v>0.106</v>
      </c>
      <c r="G610" s="39">
        <f>VLOOKUP(N610,Currecny_M!$A$1:$P$10,2,FALSE)</f>
        <v>54</v>
      </c>
      <c r="H610" s="39">
        <f>MATCH(C610,Currecny_M!$A$1:$P$1,0)</f>
        <v>9</v>
      </c>
      <c r="I610" s="39">
        <f>VLOOKUP(N610,Currecny_M!$A$1:$P$10,MATCH(Database!C610,Currecny_M!$A$1:$P$1,0),FALSE)</f>
        <v>57.9</v>
      </c>
      <c r="J610" s="82">
        <f t="shared" si="28"/>
        <v>6.1373999999999995</v>
      </c>
      <c r="K610" s="39">
        <f>VLOOKUP('Cover page'!$B$6,Currecny_M!$A$1:$P$10,MATCH(Database!C610,Currecny_M!$A$1:$P$1,0),FALSE)</f>
        <v>1</v>
      </c>
      <c r="L610" s="82">
        <f t="shared" si="29"/>
        <v>6.1373999999999995</v>
      </c>
      <c r="M610" s="82">
        <f>((E610/$F$1)*VLOOKUP(N610,Currecny_M!$A$1:$P$10,MATCH(Database!C610,Currecny_M!$A$1:$P$1,0),FALSE))/VLOOKUP('Cover page'!$B$6,Currecny_M!$A$1:$P$10,MATCH(Database!C610,Currecny_M!$A$1:$P$1,0),FALSE)</f>
        <v>6.1373999999999995</v>
      </c>
      <c r="N610" s="6" t="str">
        <f>VLOOKUP(B610,Master!$A$2:$C$11,3,FALSE)</f>
        <v>CAD</v>
      </c>
      <c r="O610" s="6" t="str">
        <f>VLOOKUP(B610,Master!$A$2:$C$11,2,FALSE)</f>
        <v>America</v>
      </c>
      <c r="P610" s="6"/>
      <c r="Q610" s="39" t="str">
        <f>VLOOKUP(D610,GL_Master!$A$1:$D$80,2,FALSE)</f>
        <v>PL</v>
      </c>
      <c r="R610" s="39" t="str">
        <f>VLOOKUP(D610,GL_Master!$A$1:$D$80,3,FALSE)</f>
        <v>Salary wages &amp; benefits</v>
      </c>
      <c r="S610" s="39" t="str">
        <f>VLOOKUP(D610,GL_Master!$A$1:$D$80,4,FALSE)</f>
        <v>Employee benefits expense</v>
      </c>
    </row>
    <row r="611" spans="1:19" x14ac:dyDescent="0.25">
      <c r="A611" s="39" t="s">
        <v>262</v>
      </c>
      <c r="B611" s="39" t="s">
        <v>249</v>
      </c>
      <c r="C611" s="7">
        <v>44136</v>
      </c>
      <c r="D611" s="39" t="s">
        <v>99</v>
      </c>
      <c r="E611" s="39">
        <v>52</v>
      </c>
      <c r="F611" s="82">
        <f t="shared" si="27"/>
        <v>5.1999999999999998E-2</v>
      </c>
      <c r="G611" s="39">
        <f>VLOOKUP(N611,Currecny_M!$A$1:$P$10,2,FALSE)</f>
        <v>54</v>
      </c>
      <c r="H611" s="39">
        <f>MATCH(C611,Currecny_M!$A$1:$P$1,0)</f>
        <v>9</v>
      </c>
      <c r="I611" s="39">
        <f>VLOOKUP(N611,Currecny_M!$A$1:$P$10,MATCH(Database!C611,Currecny_M!$A$1:$P$1,0),FALSE)</f>
        <v>57.9</v>
      </c>
      <c r="J611" s="82">
        <f t="shared" si="28"/>
        <v>3.0107999999999997</v>
      </c>
      <c r="K611" s="39">
        <f>VLOOKUP('Cover page'!$B$6,Currecny_M!$A$1:$P$10,MATCH(Database!C611,Currecny_M!$A$1:$P$1,0),FALSE)</f>
        <v>1</v>
      </c>
      <c r="L611" s="82">
        <f t="shared" si="29"/>
        <v>3.0107999999999997</v>
      </c>
      <c r="M611" s="82">
        <f>((E611/$F$1)*VLOOKUP(N611,Currecny_M!$A$1:$P$10,MATCH(Database!C611,Currecny_M!$A$1:$P$1,0),FALSE))/VLOOKUP('Cover page'!$B$6,Currecny_M!$A$1:$P$10,MATCH(Database!C611,Currecny_M!$A$1:$P$1,0),FALSE)</f>
        <v>3.0107999999999997</v>
      </c>
      <c r="N611" s="6" t="str">
        <f>VLOOKUP(B611,Master!$A$2:$C$11,3,FALSE)</f>
        <v>CAD</v>
      </c>
      <c r="O611" s="6" t="str">
        <f>VLOOKUP(B611,Master!$A$2:$C$11,2,FALSE)</f>
        <v>America</v>
      </c>
      <c r="P611" s="6"/>
      <c r="Q611" s="39" t="str">
        <f>VLOOKUP(D611,GL_Master!$A$1:$D$80,2,FALSE)</f>
        <v>PL</v>
      </c>
      <c r="R611" s="39" t="str">
        <f>VLOOKUP(D611,GL_Master!$A$1:$D$80,3,FALSE)</f>
        <v>Salary wages &amp; benefits</v>
      </c>
      <c r="S611" s="39" t="str">
        <f>VLOOKUP(D611,GL_Master!$A$1:$D$80,4,FALSE)</f>
        <v>Employee benefits expense</v>
      </c>
    </row>
    <row r="612" spans="1:19" x14ac:dyDescent="0.25">
      <c r="A612" s="39" t="s">
        <v>262</v>
      </c>
      <c r="B612" s="39" t="s">
        <v>249</v>
      </c>
      <c r="C612" s="7">
        <v>44136</v>
      </c>
      <c r="D612" s="39" t="s">
        <v>100</v>
      </c>
      <c r="E612" s="39">
        <v>370</v>
      </c>
      <c r="F612" s="82">
        <f t="shared" si="27"/>
        <v>0.37</v>
      </c>
      <c r="G612" s="39">
        <f>VLOOKUP(N612,Currecny_M!$A$1:$P$10,2,FALSE)</f>
        <v>54</v>
      </c>
      <c r="H612" s="39">
        <f>MATCH(C612,Currecny_M!$A$1:$P$1,0)</f>
        <v>9</v>
      </c>
      <c r="I612" s="39">
        <f>VLOOKUP(N612,Currecny_M!$A$1:$P$10,MATCH(Database!C612,Currecny_M!$A$1:$P$1,0),FALSE)</f>
        <v>57.9</v>
      </c>
      <c r="J612" s="82">
        <f t="shared" si="28"/>
        <v>21.422999999999998</v>
      </c>
      <c r="K612" s="39">
        <f>VLOOKUP('Cover page'!$B$6,Currecny_M!$A$1:$P$10,MATCH(Database!C612,Currecny_M!$A$1:$P$1,0),FALSE)</f>
        <v>1</v>
      </c>
      <c r="L612" s="82">
        <f t="shared" si="29"/>
        <v>21.422999999999998</v>
      </c>
      <c r="M612" s="82">
        <f>((E612/$F$1)*VLOOKUP(N612,Currecny_M!$A$1:$P$10,MATCH(Database!C612,Currecny_M!$A$1:$P$1,0),FALSE))/VLOOKUP('Cover page'!$B$6,Currecny_M!$A$1:$P$10,MATCH(Database!C612,Currecny_M!$A$1:$P$1,0),FALSE)</f>
        <v>21.422999999999998</v>
      </c>
      <c r="N612" s="6" t="str">
        <f>VLOOKUP(B612,Master!$A$2:$C$11,3,FALSE)</f>
        <v>CAD</v>
      </c>
      <c r="O612" s="6" t="str">
        <f>VLOOKUP(B612,Master!$A$2:$C$11,2,FALSE)</f>
        <v>America</v>
      </c>
      <c r="P612" s="6"/>
      <c r="Q612" s="39" t="str">
        <f>VLOOKUP(D612,GL_Master!$A$1:$D$80,2,FALSE)</f>
        <v>PL</v>
      </c>
      <c r="R612" s="39" t="str">
        <f>VLOOKUP(D612,GL_Master!$A$1:$D$80,3,FALSE)</f>
        <v>Salary wages &amp; benefits</v>
      </c>
      <c r="S612" s="39" t="str">
        <f>VLOOKUP(D612,GL_Master!$A$1:$D$80,4,FALSE)</f>
        <v>Employee benefits expense</v>
      </c>
    </row>
    <row r="613" spans="1:19" x14ac:dyDescent="0.25">
      <c r="A613" s="39" t="s">
        <v>262</v>
      </c>
      <c r="B613" s="39" t="s">
        <v>249</v>
      </c>
      <c r="C613" s="7">
        <v>44136</v>
      </c>
      <c r="D613" s="39" t="s">
        <v>30</v>
      </c>
      <c r="E613" s="39">
        <v>111</v>
      </c>
      <c r="F613" s="82">
        <f t="shared" si="27"/>
        <v>0.111</v>
      </c>
      <c r="G613" s="39">
        <f>VLOOKUP(N613,Currecny_M!$A$1:$P$10,2,FALSE)</f>
        <v>54</v>
      </c>
      <c r="H613" s="39">
        <f>MATCH(C613,Currecny_M!$A$1:$P$1,0)</f>
        <v>9</v>
      </c>
      <c r="I613" s="39">
        <f>VLOOKUP(N613,Currecny_M!$A$1:$P$10,MATCH(Database!C613,Currecny_M!$A$1:$P$1,0),FALSE)</f>
        <v>57.9</v>
      </c>
      <c r="J613" s="82">
        <f t="shared" si="28"/>
        <v>6.4268999999999998</v>
      </c>
      <c r="K613" s="39">
        <f>VLOOKUP('Cover page'!$B$6,Currecny_M!$A$1:$P$10,MATCH(Database!C613,Currecny_M!$A$1:$P$1,0),FALSE)</f>
        <v>1</v>
      </c>
      <c r="L613" s="82">
        <f t="shared" si="29"/>
        <v>6.4268999999999998</v>
      </c>
      <c r="M613" s="82">
        <f>((E613/$F$1)*VLOOKUP(N613,Currecny_M!$A$1:$P$10,MATCH(Database!C613,Currecny_M!$A$1:$P$1,0),FALSE))/VLOOKUP('Cover page'!$B$6,Currecny_M!$A$1:$P$10,MATCH(Database!C613,Currecny_M!$A$1:$P$1,0),FALSE)</f>
        <v>6.4268999999999998</v>
      </c>
      <c r="N613" s="6" t="str">
        <f>VLOOKUP(B613,Master!$A$2:$C$11,3,FALSE)</f>
        <v>CAD</v>
      </c>
      <c r="O613" s="6" t="str">
        <f>VLOOKUP(B613,Master!$A$2:$C$11,2,FALSE)</f>
        <v>America</v>
      </c>
      <c r="P613" s="6"/>
      <c r="Q613" s="39" t="str">
        <f>VLOOKUP(D613,GL_Master!$A$1:$D$80,2,FALSE)</f>
        <v>PL</v>
      </c>
      <c r="R613" s="39" t="str">
        <f>VLOOKUP(D613,GL_Master!$A$1:$D$80,3,FALSE)</f>
        <v>Travelling and conveyance</v>
      </c>
      <c r="S613" s="39" t="str">
        <f>VLOOKUP(D613,GL_Master!$A$1:$D$80,4,FALSE)</f>
        <v>Local conveyance</v>
      </c>
    </row>
    <row r="614" spans="1:19" x14ac:dyDescent="0.25">
      <c r="A614" s="39" t="s">
        <v>262</v>
      </c>
      <c r="B614" s="39" t="s">
        <v>249</v>
      </c>
      <c r="C614" s="7">
        <v>44136</v>
      </c>
      <c r="D614" s="39" t="s">
        <v>31</v>
      </c>
      <c r="E614" s="39">
        <v>53</v>
      </c>
      <c r="F614" s="82">
        <f t="shared" si="27"/>
        <v>5.2999999999999999E-2</v>
      </c>
      <c r="G614" s="39">
        <f>VLOOKUP(N614,Currecny_M!$A$1:$P$10,2,FALSE)</f>
        <v>54</v>
      </c>
      <c r="H614" s="39">
        <f>MATCH(C614,Currecny_M!$A$1:$P$1,0)</f>
        <v>9</v>
      </c>
      <c r="I614" s="39">
        <f>VLOOKUP(N614,Currecny_M!$A$1:$P$10,MATCH(Database!C614,Currecny_M!$A$1:$P$1,0),FALSE)</f>
        <v>57.9</v>
      </c>
      <c r="J614" s="82">
        <f t="shared" si="28"/>
        <v>3.0686999999999998</v>
      </c>
      <c r="K614" s="39">
        <f>VLOOKUP('Cover page'!$B$6,Currecny_M!$A$1:$P$10,MATCH(Database!C614,Currecny_M!$A$1:$P$1,0),FALSE)</f>
        <v>1</v>
      </c>
      <c r="L614" s="82">
        <f t="shared" si="29"/>
        <v>3.0686999999999998</v>
      </c>
      <c r="M614" s="82">
        <f>((E614/$F$1)*VLOOKUP(N614,Currecny_M!$A$1:$P$10,MATCH(Database!C614,Currecny_M!$A$1:$P$1,0),FALSE))/VLOOKUP('Cover page'!$B$6,Currecny_M!$A$1:$P$10,MATCH(Database!C614,Currecny_M!$A$1:$P$1,0),FALSE)</f>
        <v>3.0686999999999998</v>
      </c>
      <c r="N614" s="6" t="str">
        <f>VLOOKUP(B614,Master!$A$2:$C$11,3,FALSE)</f>
        <v>CAD</v>
      </c>
      <c r="O614" s="6" t="str">
        <f>VLOOKUP(B614,Master!$A$2:$C$11,2,FALSE)</f>
        <v>America</v>
      </c>
      <c r="P614" s="6"/>
      <c r="Q614" s="39" t="str">
        <f>VLOOKUP(D614,GL_Master!$A$1:$D$80,2,FALSE)</f>
        <v>PL</v>
      </c>
      <c r="R614" s="39" t="str">
        <f>VLOOKUP(D614,GL_Master!$A$1:$D$80,3,FALSE)</f>
        <v>Office expenses</v>
      </c>
      <c r="S614" s="39" t="str">
        <f>VLOOKUP(D614,GL_Master!$A$1:$D$80,4,FALSE)</f>
        <v>Parking charges</v>
      </c>
    </row>
    <row r="615" spans="1:19" x14ac:dyDescent="0.25">
      <c r="A615" s="39" t="s">
        <v>262</v>
      </c>
      <c r="B615" s="39" t="s">
        <v>249</v>
      </c>
      <c r="C615" s="7">
        <v>44136</v>
      </c>
      <c r="D615" s="39" t="s">
        <v>101</v>
      </c>
      <c r="E615" s="39">
        <v>53</v>
      </c>
      <c r="F615" s="82">
        <f t="shared" si="27"/>
        <v>5.2999999999999999E-2</v>
      </c>
      <c r="G615" s="39">
        <f>VLOOKUP(N615,Currecny_M!$A$1:$P$10,2,FALSE)</f>
        <v>54</v>
      </c>
      <c r="H615" s="39">
        <f>MATCH(C615,Currecny_M!$A$1:$P$1,0)</f>
        <v>9</v>
      </c>
      <c r="I615" s="39">
        <f>VLOOKUP(N615,Currecny_M!$A$1:$P$10,MATCH(Database!C615,Currecny_M!$A$1:$P$1,0),FALSE)</f>
        <v>57.9</v>
      </c>
      <c r="J615" s="82">
        <f t="shared" si="28"/>
        <v>3.0686999999999998</v>
      </c>
      <c r="K615" s="39">
        <f>VLOOKUP('Cover page'!$B$6,Currecny_M!$A$1:$P$10,MATCH(Database!C615,Currecny_M!$A$1:$P$1,0),FALSE)</f>
        <v>1</v>
      </c>
      <c r="L615" s="82">
        <f t="shared" si="29"/>
        <v>3.0686999999999998</v>
      </c>
      <c r="M615" s="82">
        <f>((E615/$F$1)*VLOOKUP(N615,Currecny_M!$A$1:$P$10,MATCH(Database!C615,Currecny_M!$A$1:$P$1,0),FALSE))/VLOOKUP('Cover page'!$B$6,Currecny_M!$A$1:$P$10,MATCH(Database!C615,Currecny_M!$A$1:$P$1,0),FALSE)</f>
        <v>3.0686999999999998</v>
      </c>
      <c r="N615" s="6" t="str">
        <f>VLOOKUP(B615,Master!$A$2:$C$11,3,FALSE)</f>
        <v>CAD</v>
      </c>
      <c r="O615" s="6" t="str">
        <f>VLOOKUP(B615,Master!$A$2:$C$11,2,FALSE)</f>
        <v>America</v>
      </c>
      <c r="P615" s="6"/>
      <c r="Q615" s="39" t="str">
        <f>VLOOKUP(D615,GL_Master!$A$1:$D$80,2,FALSE)</f>
        <v>PL</v>
      </c>
      <c r="R615" s="39" t="str">
        <f>VLOOKUP(D615,GL_Master!$A$1:$D$80,3,FALSE)</f>
        <v>COGS</v>
      </c>
      <c r="S615" s="39" t="str">
        <f>VLOOKUP(D615,GL_Master!$A$1:$D$80,4,FALSE)</f>
        <v>Purchase of other traded goods</v>
      </c>
    </row>
    <row r="616" spans="1:19" x14ac:dyDescent="0.25">
      <c r="A616" s="39" t="s">
        <v>262</v>
      </c>
      <c r="B616" s="39" t="s">
        <v>249</v>
      </c>
      <c r="C616" s="7">
        <v>44136</v>
      </c>
      <c r="D616" s="39" t="s">
        <v>102</v>
      </c>
      <c r="E616" s="39">
        <v>52</v>
      </c>
      <c r="F616" s="82">
        <f t="shared" si="27"/>
        <v>5.1999999999999998E-2</v>
      </c>
      <c r="G616" s="39">
        <f>VLOOKUP(N616,Currecny_M!$A$1:$P$10,2,FALSE)</f>
        <v>54</v>
      </c>
      <c r="H616" s="39">
        <f>MATCH(C616,Currecny_M!$A$1:$P$1,0)</f>
        <v>9</v>
      </c>
      <c r="I616" s="39">
        <f>VLOOKUP(N616,Currecny_M!$A$1:$P$10,MATCH(Database!C616,Currecny_M!$A$1:$P$1,0),FALSE)</f>
        <v>57.9</v>
      </c>
      <c r="J616" s="82">
        <f t="shared" si="28"/>
        <v>3.0107999999999997</v>
      </c>
      <c r="K616" s="39">
        <f>VLOOKUP('Cover page'!$B$6,Currecny_M!$A$1:$P$10,MATCH(Database!C616,Currecny_M!$A$1:$P$1,0),FALSE)</f>
        <v>1</v>
      </c>
      <c r="L616" s="82">
        <f t="shared" si="29"/>
        <v>3.0107999999999997</v>
      </c>
      <c r="M616" s="82">
        <f>((E616/$F$1)*VLOOKUP(N616,Currecny_M!$A$1:$P$10,MATCH(Database!C616,Currecny_M!$A$1:$P$1,0),FALSE))/VLOOKUP('Cover page'!$B$6,Currecny_M!$A$1:$P$10,MATCH(Database!C616,Currecny_M!$A$1:$P$1,0),FALSE)</f>
        <v>3.0107999999999997</v>
      </c>
      <c r="N616" s="6" t="str">
        <f>VLOOKUP(B616,Master!$A$2:$C$11,3,FALSE)</f>
        <v>CAD</v>
      </c>
      <c r="O616" s="6" t="str">
        <f>VLOOKUP(B616,Master!$A$2:$C$11,2,FALSE)</f>
        <v>America</v>
      </c>
      <c r="P616" s="6"/>
      <c r="Q616" s="39" t="str">
        <f>VLOOKUP(D616,GL_Master!$A$1:$D$80,2,FALSE)</f>
        <v>PL</v>
      </c>
      <c r="R616" s="39" t="str">
        <f>VLOOKUP(D616,GL_Master!$A$1:$D$80,3,FALSE)</f>
        <v>Staff welfare expenses</v>
      </c>
      <c r="S616" s="39" t="str">
        <f>VLOOKUP(D616,GL_Master!$A$1:$D$80,4,FALSE)</f>
        <v>Diwali Expense</v>
      </c>
    </row>
    <row r="617" spans="1:19" x14ac:dyDescent="0.25">
      <c r="A617" s="39" t="s">
        <v>262</v>
      </c>
      <c r="B617" s="39" t="s">
        <v>249</v>
      </c>
      <c r="C617" s="7">
        <v>44136</v>
      </c>
      <c r="D617" s="39" t="s">
        <v>20</v>
      </c>
      <c r="E617" s="39">
        <v>112</v>
      </c>
      <c r="F617" s="82">
        <f t="shared" si="27"/>
        <v>0.112</v>
      </c>
      <c r="G617" s="39">
        <f>VLOOKUP(N617,Currecny_M!$A$1:$P$10,2,FALSE)</f>
        <v>54</v>
      </c>
      <c r="H617" s="39">
        <f>MATCH(C617,Currecny_M!$A$1:$P$1,0)</f>
        <v>9</v>
      </c>
      <c r="I617" s="39">
        <f>VLOOKUP(N617,Currecny_M!$A$1:$P$10,MATCH(Database!C617,Currecny_M!$A$1:$P$1,0),FALSE)</f>
        <v>57.9</v>
      </c>
      <c r="J617" s="82">
        <f t="shared" si="28"/>
        <v>6.4847999999999999</v>
      </c>
      <c r="K617" s="39">
        <f>VLOOKUP('Cover page'!$B$6,Currecny_M!$A$1:$P$10,MATCH(Database!C617,Currecny_M!$A$1:$P$1,0),FALSE)</f>
        <v>1</v>
      </c>
      <c r="L617" s="82">
        <f t="shared" si="29"/>
        <v>6.4847999999999999</v>
      </c>
      <c r="M617" s="82">
        <f>((E617/$F$1)*VLOOKUP(N617,Currecny_M!$A$1:$P$10,MATCH(Database!C617,Currecny_M!$A$1:$P$1,0),FALSE))/VLOOKUP('Cover page'!$B$6,Currecny_M!$A$1:$P$10,MATCH(Database!C617,Currecny_M!$A$1:$P$1,0),FALSE)</f>
        <v>6.4847999999999999</v>
      </c>
      <c r="N617" s="6" t="str">
        <f>VLOOKUP(B617,Master!$A$2:$C$11,3,FALSE)</f>
        <v>CAD</v>
      </c>
      <c r="O617" s="6" t="str">
        <f>VLOOKUP(B617,Master!$A$2:$C$11,2,FALSE)</f>
        <v>America</v>
      </c>
      <c r="P617" s="6"/>
      <c r="Q617" s="39" t="str">
        <f>VLOOKUP(D617,GL_Master!$A$1:$D$80,2,FALSE)</f>
        <v>PL</v>
      </c>
      <c r="R617" s="39" t="str">
        <f>VLOOKUP(D617,GL_Master!$A$1:$D$80,3,FALSE)</f>
        <v>Selling and Marketing expenses</v>
      </c>
      <c r="S617" s="39" t="str">
        <f>VLOOKUP(D617,GL_Master!$A$1:$D$80,4,FALSE)</f>
        <v>Business promotion</v>
      </c>
    </row>
    <row r="618" spans="1:19" x14ac:dyDescent="0.25">
      <c r="A618" s="39" t="s">
        <v>262</v>
      </c>
      <c r="B618" s="39" t="s">
        <v>249</v>
      </c>
      <c r="C618" s="7">
        <v>44136</v>
      </c>
      <c r="D618" s="39" t="s">
        <v>29</v>
      </c>
      <c r="E618" s="39">
        <v>111</v>
      </c>
      <c r="F618" s="82">
        <f t="shared" si="27"/>
        <v>0.111</v>
      </c>
      <c r="G618" s="39">
        <f>VLOOKUP(N618,Currecny_M!$A$1:$P$10,2,FALSE)</f>
        <v>54</v>
      </c>
      <c r="H618" s="39">
        <f>MATCH(C618,Currecny_M!$A$1:$P$1,0)</f>
        <v>9</v>
      </c>
      <c r="I618" s="39">
        <f>VLOOKUP(N618,Currecny_M!$A$1:$P$10,MATCH(Database!C618,Currecny_M!$A$1:$P$1,0),FALSE)</f>
        <v>57.9</v>
      </c>
      <c r="J618" s="82">
        <f t="shared" si="28"/>
        <v>6.4268999999999998</v>
      </c>
      <c r="K618" s="39">
        <f>VLOOKUP('Cover page'!$B$6,Currecny_M!$A$1:$P$10,MATCH(Database!C618,Currecny_M!$A$1:$P$1,0),FALSE)</f>
        <v>1</v>
      </c>
      <c r="L618" s="82">
        <f t="shared" si="29"/>
        <v>6.4268999999999998</v>
      </c>
      <c r="M618" s="82">
        <f>((E618/$F$1)*VLOOKUP(N618,Currecny_M!$A$1:$P$10,MATCH(Database!C618,Currecny_M!$A$1:$P$1,0),FALSE))/VLOOKUP('Cover page'!$B$6,Currecny_M!$A$1:$P$10,MATCH(Database!C618,Currecny_M!$A$1:$P$1,0),FALSE)</f>
        <v>6.4268999999999998</v>
      </c>
      <c r="N618" s="6" t="str">
        <f>VLOOKUP(B618,Master!$A$2:$C$11,3,FALSE)</f>
        <v>CAD</v>
      </c>
      <c r="O618" s="6" t="str">
        <f>VLOOKUP(B618,Master!$A$2:$C$11,2,FALSE)</f>
        <v>America</v>
      </c>
      <c r="P618" s="6"/>
      <c r="Q618" s="39" t="str">
        <f>VLOOKUP(D618,GL_Master!$A$1:$D$80,2,FALSE)</f>
        <v>PL</v>
      </c>
      <c r="R618" s="39" t="str">
        <f>VLOOKUP(D618,GL_Master!$A$1:$D$80,3,FALSE)</f>
        <v>Communication &amp; internet exp</v>
      </c>
      <c r="S618" s="39" t="str">
        <f>VLOOKUP(D618,GL_Master!$A$1:$D$80,4,FALSE)</f>
        <v>Communication cost</v>
      </c>
    </row>
    <row r="619" spans="1:19" x14ac:dyDescent="0.25">
      <c r="A619" s="39" t="s">
        <v>262</v>
      </c>
      <c r="B619" s="39" t="s">
        <v>249</v>
      </c>
      <c r="C619" s="7">
        <v>44136</v>
      </c>
      <c r="D619" s="39" t="s">
        <v>41</v>
      </c>
      <c r="E619" s="39">
        <v>54</v>
      </c>
      <c r="F619" s="82">
        <f t="shared" si="27"/>
        <v>5.3999999999999999E-2</v>
      </c>
      <c r="G619" s="39">
        <f>VLOOKUP(N619,Currecny_M!$A$1:$P$10,2,FALSE)</f>
        <v>54</v>
      </c>
      <c r="H619" s="39">
        <f>MATCH(C619,Currecny_M!$A$1:$P$1,0)</f>
        <v>9</v>
      </c>
      <c r="I619" s="39">
        <f>VLOOKUP(N619,Currecny_M!$A$1:$P$10,MATCH(Database!C619,Currecny_M!$A$1:$P$1,0),FALSE)</f>
        <v>57.9</v>
      </c>
      <c r="J619" s="82">
        <f t="shared" si="28"/>
        <v>3.1265999999999998</v>
      </c>
      <c r="K619" s="39">
        <f>VLOOKUP('Cover page'!$B$6,Currecny_M!$A$1:$P$10,MATCH(Database!C619,Currecny_M!$A$1:$P$1,0),FALSE)</f>
        <v>1</v>
      </c>
      <c r="L619" s="82">
        <f t="shared" si="29"/>
        <v>3.1265999999999998</v>
      </c>
      <c r="M619" s="82">
        <f>((E619/$F$1)*VLOOKUP(N619,Currecny_M!$A$1:$P$10,MATCH(Database!C619,Currecny_M!$A$1:$P$1,0),FALSE))/VLOOKUP('Cover page'!$B$6,Currecny_M!$A$1:$P$10,MATCH(Database!C619,Currecny_M!$A$1:$P$1,0),FALSE)</f>
        <v>3.1265999999999998</v>
      </c>
      <c r="N619" s="6" t="str">
        <f>VLOOKUP(B619,Master!$A$2:$C$11,3,FALSE)</f>
        <v>CAD</v>
      </c>
      <c r="O619" s="6" t="str">
        <f>VLOOKUP(B619,Master!$A$2:$C$11,2,FALSE)</f>
        <v>America</v>
      </c>
      <c r="P619" s="6"/>
      <c r="Q619" s="39" t="str">
        <f>VLOOKUP(D619,GL_Master!$A$1:$D$80,2,FALSE)</f>
        <v>PL</v>
      </c>
      <c r="R619" s="39" t="str">
        <f>VLOOKUP(D619,GL_Master!$A$1:$D$80,3,FALSE)</f>
        <v>Communication &amp; internet exp</v>
      </c>
      <c r="S619" s="39" t="str">
        <f>VLOOKUP(D619,GL_Master!$A$1:$D$80,4,FALSE)</f>
        <v>Communication cost</v>
      </c>
    </row>
    <row r="620" spans="1:19" x14ac:dyDescent="0.25">
      <c r="A620" s="39" t="s">
        <v>262</v>
      </c>
      <c r="B620" s="39" t="s">
        <v>249</v>
      </c>
      <c r="C620" s="7">
        <v>44136</v>
      </c>
      <c r="D620" s="39" t="s">
        <v>103</v>
      </c>
      <c r="E620" s="39">
        <v>107</v>
      </c>
      <c r="F620" s="82">
        <f t="shared" si="27"/>
        <v>0.107</v>
      </c>
      <c r="G620" s="39">
        <f>VLOOKUP(N620,Currecny_M!$A$1:$P$10,2,FALSE)</f>
        <v>54</v>
      </c>
      <c r="H620" s="39">
        <f>MATCH(C620,Currecny_M!$A$1:$P$1,0)</f>
        <v>9</v>
      </c>
      <c r="I620" s="39">
        <f>VLOOKUP(N620,Currecny_M!$A$1:$P$10,MATCH(Database!C620,Currecny_M!$A$1:$P$1,0),FALSE)</f>
        <v>57.9</v>
      </c>
      <c r="J620" s="82">
        <f t="shared" si="28"/>
        <v>6.1952999999999996</v>
      </c>
      <c r="K620" s="39">
        <f>VLOOKUP('Cover page'!$B$6,Currecny_M!$A$1:$P$10,MATCH(Database!C620,Currecny_M!$A$1:$P$1,0),FALSE)</f>
        <v>1</v>
      </c>
      <c r="L620" s="82">
        <f t="shared" si="29"/>
        <v>6.1952999999999996</v>
      </c>
      <c r="M620" s="82">
        <f>((E620/$F$1)*VLOOKUP(N620,Currecny_M!$A$1:$P$10,MATCH(Database!C620,Currecny_M!$A$1:$P$1,0),FALSE))/VLOOKUP('Cover page'!$B$6,Currecny_M!$A$1:$P$10,MATCH(Database!C620,Currecny_M!$A$1:$P$1,0),FALSE)</f>
        <v>6.1952999999999996</v>
      </c>
      <c r="N620" s="6" t="str">
        <f>VLOOKUP(B620,Master!$A$2:$C$11,3,FALSE)</f>
        <v>CAD</v>
      </c>
      <c r="O620" s="6" t="str">
        <f>VLOOKUP(B620,Master!$A$2:$C$11,2,FALSE)</f>
        <v>America</v>
      </c>
      <c r="P620" s="6"/>
      <c r="Q620" s="39" t="str">
        <f>VLOOKUP(D620,GL_Master!$A$1:$D$80,2,FALSE)</f>
        <v>PL</v>
      </c>
      <c r="R620" s="39" t="str">
        <f>VLOOKUP(D620,GL_Master!$A$1:$D$80,3,FALSE)</f>
        <v>Communication &amp; internet exp</v>
      </c>
      <c r="S620" s="39" t="str">
        <f>VLOOKUP(D620,GL_Master!$A$1:$D$80,4,FALSE)</f>
        <v>Communication cost</v>
      </c>
    </row>
    <row r="621" spans="1:19" x14ac:dyDescent="0.25">
      <c r="A621" s="39" t="s">
        <v>262</v>
      </c>
      <c r="B621" s="39" t="s">
        <v>249</v>
      </c>
      <c r="C621" s="7">
        <v>44136</v>
      </c>
      <c r="D621" s="39" t="s">
        <v>104</v>
      </c>
      <c r="E621" s="39">
        <v>159</v>
      </c>
      <c r="F621" s="82">
        <f t="shared" si="27"/>
        <v>0.159</v>
      </c>
      <c r="G621" s="39">
        <f>VLOOKUP(N621,Currecny_M!$A$1:$P$10,2,FALSE)</f>
        <v>54</v>
      </c>
      <c r="H621" s="39">
        <f>MATCH(C621,Currecny_M!$A$1:$P$1,0)</f>
        <v>9</v>
      </c>
      <c r="I621" s="39">
        <f>VLOOKUP(N621,Currecny_M!$A$1:$P$10,MATCH(Database!C621,Currecny_M!$A$1:$P$1,0),FALSE)</f>
        <v>57.9</v>
      </c>
      <c r="J621" s="82">
        <f t="shared" si="28"/>
        <v>9.2060999999999993</v>
      </c>
      <c r="K621" s="39">
        <f>VLOOKUP('Cover page'!$B$6,Currecny_M!$A$1:$P$10,MATCH(Database!C621,Currecny_M!$A$1:$P$1,0),FALSE)</f>
        <v>1</v>
      </c>
      <c r="L621" s="82">
        <f t="shared" si="29"/>
        <v>9.2060999999999993</v>
      </c>
      <c r="M621" s="82">
        <f>((E621/$F$1)*VLOOKUP(N621,Currecny_M!$A$1:$P$10,MATCH(Database!C621,Currecny_M!$A$1:$P$1,0),FALSE))/VLOOKUP('Cover page'!$B$6,Currecny_M!$A$1:$P$10,MATCH(Database!C621,Currecny_M!$A$1:$P$1,0),FALSE)</f>
        <v>9.2060999999999993</v>
      </c>
      <c r="N621" s="6" t="str">
        <f>VLOOKUP(B621,Master!$A$2:$C$11,3,FALSE)</f>
        <v>CAD</v>
      </c>
      <c r="O621" s="6" t="str">
        <f>VLOOKUP(B621,Master!$A$2:$C$11,2,FALSE)</f>
        <v>America</v>
      </c>
      <c r="P621" s="6"/>
      <c r="Q621" s="39" t="str">
        <f>VLOOKUP(D621,GL_Master!$A$1:$D$80,2,FALSE)</f>
        <v>PL</v>
      </c>
      <c r="R621" s="39" t="str">
        <f>VLOOKUP(D621,GL_Master!$A$1:$D$80,3,FALSE)</f>
        <v>Legal &amp; Professional expenses</v>
      </c>
      <c r="S621" s="39" t="str">
        <f>VLOOKUP(D621,GL_Master!$A$1:$D$80,4,FALSE)</f>
        <v>Professional Fees - Others</v>
      </c>
    </row>
    <row r="622" spans="1:19" x14ac:dyDescent="0.25">
      <c r="A622" s="39" t="s">
        <v>262</v>
      </c>
      <c r="B622" s="39" t="s">
        <v>249</v>
      </c>
      <c r="C622" s="7">
        <v>44136</v>
      </c>
      <c r="D622" s="39" t="s">
        <v>105</v>
      </c>
      <c r="E622" s="39">
        <v>110</v>
      </c>
      <c r="F622" s="82">
        <f t="shared" si="27"/>
        <v>0.11</v>
      </c>
      <c r="G622" s="39">
        <f>VLOOKUP(N622,Currecny_M!$A$1:$P$10,2,FALSE)</f>
        <v>54</v>
      </c>
      <c r="H622" s="39">
        <f>MATCH(C622,Currecny_M!$A$1:$P$1,0)</f>
        <v>9</v>
      </c>
      <c r="I622" s="39">
        <f>VLOOKUP(N622,Currecny_M!$A$1:$P$10,MATCH(Database!C622,Currecny_M!$A$1:$P$1,0),FALSE)</f>
        <v>57.9</v>
      </c>
      <c r="J622" s="82">
        <f t="shared" si="28"/>
        <v>6.3689999999999998</v>
      </c>
      <c r="K622" s="39">
        <f>VLOOKUP('Cover page'!$B$6,Currecny_M!$A$1:$P$10,MATCH(Database!C622,Currecny_M!$A$1:$P$1,0),FALSE)</f>
        <v>1</v>
      </c>
      <c r="L622" s="82">
        <f t="shared" si="29"/>
        <v>6.3689999999999998</v>
      </c>
      <c r="M622" s="82">
        <f>((E622/$F$1)*VLOOKUP(N622,Currecny_M!$A$1:$P$10,MATCH(Database!C622,Currecny_M!$A$1:$P$1,0),FALSE))/VLOOKUP('Cover page'!$B$6,Currecny_M!$A$1:$P$10,MATCH(Database!C622,Currecny_M!$A$1:$P$1,0),FALSE)</f>
        <v>6.3689999999999998</v>
      </c>
      <c r="N622" s="6" t="str">
        <f>VLOOKUP(B622,Master!$A$2:$C$11,3,FALSE)</f>
        <v>CAD</v>
      </c>
      <c r="O622" s="6" t="str">
        <f>VLOOKUP(B622,Master!$A$2:$C$11,2,FALSE)</f>
        <v>America</v>
      </c>
      <c r="P622" s="6"/>
      <c r="Q622" s="39" t="str">
        <f>VLOOKUP(D622,GL_Master!$A$1:$D$80,2,FALSE)</f>
        <v>PL</v>
      </c>
      <c r="R622" s="39" t="str">
        <f>VLOOKUP(D622,GL_Master!$A$1:$D$80,3,FALSE)</f>
        <v>Travelling and conveyance</v>
      </c>
      <c r="S622" s="39" t="str">
        <f>VLOOKUP(D622,GL_Master!$A$1:$D$80,4,FALSE)</f>
        <v>Car hiring and rental services</v>
      </c>
    </row>
    <row r="623" spans="1:19" x14ac:dyDescent="0.25">
      <c r="A623" s="39" t="s">
        <v>262</v>
      </c>
      <c r="B623" s="39" t="s">
        <v>249</v>
      </c>
      <c r="C623" s="7">
        <v>44136</v>
      </c>
      <c r="D623" s="39" t="s">
        <v>106</v>
      </c>
      <c r="E623" s="39">
        <v>57</v>
      </c>
      <c r="F623" s="82">
        <f t="shared" si="27"/>
        <v>5.7000000000000002E-2</v>
      </c>
      <c r="G623" s="39">
        <f>VLOOKUP(N623,Currecny_M!$A$1:$P$10,2,FALSE)</f>
        <v>54</v>
      </c>
      <c r="H623" s="39">
        <f>MATCH(C623,Currecny_M!$A$1:$P$1,0)</f>
        <v>9</v>
      </c>
      <c r="I623" s="39">
        <f>VLOOKUP(N623,Currecny_M!$A$1:$P$10,MATCH(Database!C623,Currecny_M!$A$1:$P$1,0),FALSE)</f>
        <v>57.9</v>
      </c>
      <c r="J623" s="82">
        <f t="shared" si="28"/>
        <v>3.3003</v>
      </c>
      <c r="K623" s="39">
        <f>VLOOKUP('Cover page'!$B$6,Currecny_M!$A$1:$P$10,MATCH(Database!C623,Currecny_M!$A$1:$P$1,0),FALSE)</f>
        <v>1</v>
      </c>
      <c r="L623" s="82">
        <f t="shared" si="29"/>
        <v>3.3003</v>
      </c>
      <c r="M623" s="82">
        <f>((E623/$F$1)*VLOOKUP(N623,Currecny_M!$A$1:$P$10,MATCH(Database!C623,Currecny_M!$A$1:$P$1,0),FALSE))/VLOOKUP('Cover page'!$B$6,Currecny_M!$A$1:$P$10,MATCH(Database!C623,Currecny_M!$A$1:$P$1,0),FALSE)</f>
        <v>3.3003</v>
      </c>
      <c r="N623" s="6" t="str">
        <f>VLOOKUP(B623,Master!$A$2:$C$11,3,FALSE)</f>
        <v>CAD</v>
      </c>
      <c r="O623" s="6" t="str">
        <f>VLOOKUP(B623,Master!$A$2:$C$11,2,FALSE)</f>
        <v>America</v>
      </c>
      <c r="P623" s="6"/>
      <c r="Q623" s="39" t="str">
        <f>VLOOKUP(D623,GL_Master!$A$1:$D$80,2,FALSE)</f>
        <v>PL</v>
      </c>
      <c r="R623" s="39" t="str">
        <f>VLOOKUP(D623,GL_Master!$A$1:$D$80,3,FALSE)</f>
        <v>Communication &amp; internet exp</v>
      </c>
      <c r="S623" s="39" t="str">
        <f>VLOOKUP(D623,GL_Master!$A$1:$D$80,4,FALSE)</f>
        <v>Printing &amp; Stationary</v>
      </c>
    </row>
    <row r="624" spans="1:19" x14ac:dyDescent="0.25">
      <c r="A624" s="39" t="s">
        <v>262</v>
      </c>
      <c r="B624" s="39" t="s">
        <v>249</v>
      </c>
      <c r="C624" s="7">
        <v>44136</v>
      </c>
      <c r="D624" s="39" t="s">
        <v>32</v>
      </c>
      <c r="E624" s="39">
        <v>57</v>
      </c>
      <c r="F624" s="82">
        <f t="shared" si="27"/>
        <v>5.7000000000000002E-2</v>
      </c>
      <c r="G624" s="39">
        <f>VLOOKUP(N624,Currecny_M!$A$1:$P$10,2,FALSE)</f>
        <v>54</v>
      </c>
      <c r="H624" s="39">
        <f>MATCH(C624,Currecny_M!$A$1:$P$1,0)</f>
        <v>9</v>
      </c>
      <c r="I624" s="39">
        <f>VLOOKUP(N624,Currecny_M!$A$1:$P$10,MATCH(Database!C624,Currecny_M!$A$1:$P$1,0),FALSE)</f>
        <v>57.9</v>
      </c>
      <c r="J624" s="82">
        <f t="shared" si="28"/>
        <v>3.3003</v>
      </c>
      <c r="K624" s="39">
        <f>VLOOKUP('Cover page'!$B$6,Currecny_M!$A$1:$P$10,MATCH(Database!C624,Currecny_M!$A$1:$P$1,0),FALSE)</f>
        <v>1</v>
      </c>
      <c r="L624" s="82">
        <f t="shared" si="29"/>
        <v>3.3003</v>
      </c>
      <c r="M624" s="82">
        <f>((E624/$F$1)*VLOOKUP(N624,Currecny_M!$A$1:$P$10,MATCH(Database!C624,Currecny_M!$A$1:$P$1,0),FALSE))/VLOOKUP('Cover page'!$B$6,Currecny_M!$A$1:$P$10,MATCH(Database!C624,Currecny_M!$A$1:$P$1,0),FALSE)</f>
        <v>3.3003</v>
      </c>
      <c r="N624" s="6" t="str">
        <f>VLOOKUP(B624,Master!$A$2:$C$11,3,FALSE)</f>
        <v>CAD</v>
      </c>
      <c r="O624" s="6" t="str">
        <f>VLOOKUP(B624,Master!$A$2:$C$11,2,FALSE)</f>
        <v>America</v>
      </c>
      <c r="P624" s="6"/>
      <c r="Q624" s="39" t="str">
        <f>VLOOKUP(D624,GL_Master!$A$1:$D$80,2,FALSE)</f>
        <v>PL</v>
      </c>
      <c r="R624" s="39" t="str">
        <f>VLOOKUP(D624,GL_Master!$A$1:$D$80,3,FALSE)</f>
        <v>Communication &amp; internet exp</v>
      </c>
      <c r="S624" s="39" t="str">
        <f>VLOOKUP(D624,GL_Master!$A$1:$D$80,4,FALSE)</f>
        <v>Printing &amp; Stationary</v>
      </c>
    </row>
    <row r="625" spans="1:19" x14ac:dyDescent="0.25">
      <c r="A625" s="39" t="s">
        <v>262</v>
      </c>
      <c r="B625" s="39" t="s">
        <v>249</v>
      </c>
      <c r="C625" s="7">
        <v>44136</v>
      </c>
      <c r="D625" s="39" t="s">
        <v>35</v>
      </c>
      <c r="E625" s="39">
        <v>166</v>
      </c>
      <c r="F625" s="82">
        <f t="shared" si="27"/>
        <v>0.16600000000000001</v>
      </c>
      <c r="G625" s="39">
        <f>VLOOKUP(N625,Currecny_M!$A$1:$P$10,2,FALSE)</f>
        <v>54</v>
      </c>
      <c r="H625" s="39">
        <f>MATCH(C625,Currecny_M!$A$1:$P$1,0)</f>
        <v>9</v>
      </c>
      <c r="I625" s="39">
        <f>VLOOKUP(N625,Currecny_M!$A$1:$P$10,MATCH(Database!C625,Currecny_M!$A$1:$P$1,0),FALSE)</f>
        <v>57.9</v>
      </c>
      <c r="J625" s="82">
        <f t="shared" si="28"/>
        <v>9.6113999999999997</v>
      </c>
      <c r="K625" s="39">
        <f>VLOOKUP('Cover page'!$B$6,Currecny_M!$A$1:$P$10,MATCH(Database!C625,Currecny_M!$A$1:$P$1,0),FALSE)</f>
        <v>1</v>
      </c>
      <c r="L625" s="82">
        <f t="shared" si="29"/>
        <v>9.6113999999999997</v>
      </c>
      <c r="M625" s="82">
        <f>((E625/$F$1)*VLOOKUP(N625,Currecny_M!$A$1:$P$10,MATCH(Database!C625,Currecny_M!$A$1:$P$1,0),FALSE))/VLOOKUP('Cover page'!$B$6,Currecny_M!$A$1:$P$10,MATCH(Database!C625,Currecny_M!$A$1:$P$1,0),FALSE)</f>
        <v>9.6113999999999997</v>
      </c>
      <c r="N625" s="6" t="str">
        <f>VLOOKUP(B625,Master!$A$2:$C$11,3,FALSE)</f>
        <v>CAD</v>
      </c>
      <c r="O625" s="6" t="str">
        <f>VLOOKUP(B625,Master!$A$2:$C$11,2,FALSE)</f>
        <v>America</v>
      </c>
      <c r="P625" s="6"/>
      <c r="Q625" s="39" t="str">
        <f>VLOOKUP(D625,GL_Master!$A$1:$D$80,2,FALSE)</f>
        <v>PL</v>
      </c>
      <c r="R625" s="39" t="str">
        <f>VLOOKUP(D625,GL_Master!$A$1:$D$80,3,FALSE)</f>
        <v>Security Expenses</v>
      </c>
      <c r="S625" s="39" t="str">
        <f>VLOOKUP(D625,GL_Master!$A$1:$D$80,4,FALSE)</f>
        <v>Security Expenses others</v>
      </c>
    </row>
    <row r="626" spans="1:19" x14ac:dyDescent="0.25">
      <c r="A626" s="39" t="s">
        <v>262</v>
      </c>
      <c r="B626" s="39" t="s">
        <v>249</v>
      </c>
      <c r="C626" s="7">
        <v>44136</v>
      </c>
      <c r="D626" s="39" t="s">
        <v>38</v>
      </c>
      <c r="E626" s="39">
        <v>54</v>
      </c>
      <c r="F626" s="82">
        <f t="shared" si="27"/>
        <v>5.3999999999999999E-2</v>
      </c>
      <c r="G626" s="39">
        <f>VLOOKUP(N626,Currecny_M!$A$1:$P$10,2,FALSE)</f>
        <v>54</v>
      </c>
      <c r="H626" s="39">
        <f>MATCH(C626,Currecny_M!$A$1:$P$1,0)</f>
        <v>9</v>
      </c>
      <c r="I626" s="39">
        <f>VLOOKUP(N626,Currecny_M!$A$1:$P$10,MATCH(Database!C626,Currecny_M!$A$1:$P$1,0),FALSE)</f>
        <v>57.9</v>
      </c>
      <c r="J626" s="82">
        <f t="shared" si="28"/>
        <v>3.1265999999999998</v>
      </c>
      <c r="K626" s="39">
        <f>VLOOKUP('Cover page'!$B$6,Currecny_M!$A$1:$P$10,MATCH(Database!C626,Currecny_M!$A$1:$P$1,0),FALSE)</f>
        <v>1</v>
      </c>
      <c r="L626" s="82">
        <f t="shared" si="29"/>
        <v>3.1265999999999998</v>
      </c>
      <c r="M626" s="82">
        <f>((E626/$F$1)*VLOOKUP(N626,Currecny_M!$A$1:$P$10,MATCH(Database!C626,Currecny_M!$A$1:$P$1,0),FALSE))/VLOOKUP('Cover page'!$B$6,Currecny_M!$A$1:$P$10,MATCH(Database!C626,Currecny_M!$A$1:$P$1,0),FALSE)</f>
        <v>3.1265999999999998</v>
      </c>
      <c r="N626" s="6" t="str">
        <f>VLOOKUP(B626,Master!$A$2:$C$11,3,FALSE)</f>
        <v>CAD</v>
      </c>
      <c r="O626" s="6" t="str">
        <f>VLOOKUP(B626,Master!$A$2:$C$11,2,FALSE)</f>
        <v>America</v>
      </c>
      <c r="P626" s="6"/>
      <c r="Q626" s="39" t="str">
        <f>VLOOKUP(D626,GL_Master!$A$1:$D$80,2,FALSE)</f>
        <v>PL</v>
      </c>
      <c r="R626" s="39" t="str">
        <f>VLOOKUP(D626,GL_Master!$A$1:$D$80,3,FALSE)</f>
        <v>House Keeping Expenses</v>
      </c>
      <c r="S626" s="39" t="str">
        <f>VLOOKUP(D626,GL_Master!$A$1:$D$80,4,FALSE)</f>
        <v>House Keeping Expenses</v>
      </c>
    </row>
    <row r="627" spans="1:19" x14ac:dyDescent="0.25">
      <c r="A627" s="39" t="s">
        <v>262</v>
      </c>
      <c r="B627" s="39" t="s">
        <v>249</v>
      </c>
      <c r="C627" s="7">
        <v>44136</v>
      </c>
      <c r="D627" s="39" t="s">
        <v>107</v>
      </c>
      <c r="E627" s="39">
        <v>55</v>
      </c>
      <c r="F627" s="82">
        <f t="shared" si="27"/>
        <v>5.5E-2</v>
      </c>
      <c r="G627" s="39">
        <f>VLOOKUP(N627,Currecny_M!$A$1:$P$10,2,FALSE)</f>
        <v>54</v>
      </c>
      <c r="H627" s="39">
        <f>MATCH(C627,Currecny_M!$A$1:$P$1,0)</f>
        <v>9</v>
      </c>
      <c r="I627" s="39">
        <f>VLOOKUP(N627,Currecny_M!$A$1:$P$10,MATCH(Database!C627,Currecny_M!$A$1:$P$1,0),FALSE)</f>
        <v>57.9</v>
      </c>
      <c r="J627" s="82">
        <f t="shared" si="28"/>
        <v>3.1844999999999999</v>
      </c>
      <c r="K627" s="39">
        <f>VLOOKUP('Cover page'!$B$6,Currecny_M!$A$1:$P$10,MATCH(Database!C627,Currecny_M!$A$1:$P$1,0),FALSE)</f>
        <v>1</v>
      </c>
      <c r="L627" s="82">
        <f t="shared" si="29"/>
        <v>3.1844999999999999</v>
      </c>
      <c r="M627" s="82">
        <f>((E627/$F$1)*VLOOKUP(N627,Currecny_M!$A$1:$P$10,MATCH(Database!C627,Currecny_M!$A$1:$P$1,0),FALSE))/VLOOKUP('Cover page'!$B$6,Currecny_M!$A$1:$P$10,MATCH(Database!C627,Currecny_M!$A$1:$P$1,0),FALSE)</f>
        <v>3.1844999999999999</v>
      </c>
      <c r="N627" s="6" t="str">
        <f>VLOOKUP(B627,Master!$A$2:$C$11,3,FALSE)</f>
        <v>CAD</v>
      </c>
      <c r="O627" s="6" t="str">
        <f>VLOOKUP(B627,Master!$A$2:$C$11,2,FALSE)</f>
        <v>America</v>
      </c>
      <c r="P627" s="6"/>
      <c r="Q627" s="39" t="str">
        <f>VLOOKUP(D627,GL_Master!$A$1:$D$80,2,FALSE)</f>
        <v>PL</v>
      </c>
      <c r="R627" s="39" t="str">
        <f>VLOOKUP(D627,GL_Master!$A$1:$D$80,3,FALSE)</f>
        <v>Misc. expenses</v>
      </c>
      <c r="S627" s="39" t="str">
        <f>VLOOKUP(D627,GL_Master!$A$1:$D$80,4,FALSE)</f>
        <v>Repair &amp; Maintenance</v>
      </c>
    </row>
    <row r="628" spans="1:19" x14ac:dyDescent="0.25">
      <c r="A628" s="39" t="s">
        <v>262</v>
      </c>
      <c r="B628" s="39" t="s">
        <v>249</v>
      </c>
      <c r="C628" s="7">
        <v>44136</v>
      </c>
      <c r="D628" s="39" t="s">
        <v>108</v>
      </c>
      <c r="E628" s="39">
        <v>57</v>
      </c>
      <c r="F628" s="82">
        <f t="shared" si="27"/>
        <v>5.7000000000000002E-2</v>
      </c>
      <c r="G628" s="39">
        <f>VLOOKUP(N628,Currecny_M!$A$1:$P$10,2,FALSE)</f>
        <v>54</v>
      </c>
      <c r="H628" s="39">
        <f>MATCH(C628,Currecny_M!$A$1:$P$1,0)</f>
        <v>9</v>
      </c>
      <c r="I628" s="39">
        <f>VLOOKUP(N628,Currecny_M!$A$1:$P$10,MATCH(Database!C628,Currecny_M!$A$1:$P$1,0),FALSE)</f>
        <v>57.9</v>
      </c>
      <c r="J628" s="82">
        <f t="shared" si="28"/>
        <v>3.3003</v>
      </c>
      <c r="K628" s="39">
        <f>VLOOKUP('Cover page'!$B$6,Currecny_M!$A$1:$P$10,MATCH(Database!C628,Currecny_M!$A$1:$P$1,0),FALSE)</f>
        <v>1</v>
      </c>
      <c r="L628" s="82">
        <f t="shared" si="29"/>
        <v>3.3003</v>
      </c>
      <c r="M628" s="82">
        <f>((E628/$F$1)*VLOOKUP(N628,Currecny_M!$A$1:$P$10,MATCH(Database!C628,Currecny_M!$A$1:$P$1,0),FALSE))/VLOOKUP('Cover page'!$B$6,Currecny_M!$A$1:$P$10,MATCH(Database!C628,Currecny_M!$A$1:$P$1,0),FALSE)</f>
        <v>3.3003</v>
      </c>
      <c r="N628" s="6" t="str">
        <f>VLOOKUP(B628,Master!$A$2:$C$11,3,FALSE)</f>
        <v>CAD</v>
      </c>
      <c r="O628" s="6" t="str">
        <f>VLOOKUP(B628,Master!$A$2:$C$11,2,FALSE)</f>
        <v>America</v>
      </c>
      <c r="P628" s="6"/>
      <c r="Q628" s="39" t="str">
        <f>VLOOKUP(D628,GL_Master!$A$1:$D$80,2,FALSE)</f>
        <v>PL</v>
      </c>
      <c r="R628" s="39" t="str">
        <f>VLOOKUP(D628,GL_Master!$A$1:$D$80,3,FALSE)</f>
        <v>Misc. expenses</v>
      </c>
      <c r="S628" s="39" t="str">
        <f>VLOOKUP(D628,GL_Master!$A$1:$D$80,4,FALSE)</f>
        <v>Repair &amp; Maintenance</v>
      </c>
    </row>
    <row r="629" spans="1:19" x14ac:dyDescent="0.25">
      <c r="A629" s="39" t="s">
        <v>262</v>
      </c>
      <c r="B629" s="39" t="s">
        <v>249</v>
      </c>
      <c r="C629" s="7">
        <v>44136</v>
      </c>
      <c r="D629" s="39" t="s">
        <v>9</v>
      </c>
      <c r="E629" s="39">
        <v>509</v>
      </c>
      <c r="F629" s="82">
        <f t="shared" si="27"/>
        <v>0.50900000000000001</v>
      </c>
      <c r="G629" s="39">
        <f>VLOOKUP(N629,Currecny_M!$A$1:$P$10,2,FALSE)</f>
        <v>54</v>
      </c>
      <c r="H629" s="39">
        <f>MATCH(C629,Currecny_M!$A$1:$P$1,0)</f>
        <v>9</v>
      </c>
      <c r="I629" s="39">
        <f>VLOOKUP(N629,Currecny_M!$A$1:$P$10,MATCH(Database!C629,Currecny_M!$A$1:$P$1,0),FALSE)</f>
        <v>57.9</v>
      </c>
      <c r="J629" s="82">
        <f t="shared" si="28"/>
        <v>29.4711</v>
      </c>
      <c r="K629" s="39">
        <f>VLOOKUP('Cover page'!$B$6,Currecny_M!$A$1:$P$10,MATCH(Database!C629,Currecny_M!$A$1:$P$1,0),FALSE)</f>
        <v>1</v>
      </c>
      <c r="L629" s="82">
        <f t="shared" si="29"/>
        <v>29.4711</v>
      </c>
      <c r="M629" s="82">
        <f>((E629/$F$1)*VLOOKUP(N629,Currecny_M!$A$1:$P$10,MATCH(Database!C629,Currecny_M!$A$1:$P$1,0),FALSE))/VLOOKUP('Cover page'!$B$6,Currecny_M!$A$1:$P$10,MATCH(Database!C629,Currecny_M!$A$1:$P$1,0),FALSE)</f>
        <v>29.4711</v>
      </c>
      <c r="N629" s="6" t="str">
        <f>VLOOKUP(B629,Master!$A$2:$C$11,3,FALSE)</f>
        <v>CAD</v>
      </c>
      <c r="O629" s="6" t="str">
        <f>VLOOKUP(B629,Master!$A$2:$C$11,2,FALSE)</f>
        <v>America</v>
      </c>
      <c r="P629" s="6"/>
      <c r="Q629" s="39" t="str">
        <f>VLOOKUP(D629,GL_Master!$A$1:$D$80,2,FALSE)</f>
        <v>PL</v>
      </c>
      <c r="R629" s="39" t="str">
        <f>VLOOKUP(D629,GL_Master!$A$1:$D$80,3,FALSE)</f>
        <v>Rent</v>
      </c>
      <c r="S629" s="39" t="str">
        <f>VLOOKUP(D629,GL_Master!$A$1:$D$80,4,FALSE)</f>
        <v>Office Rent</v>
      </c>
    </row>
    <row r="630" spans="1:19" x14ac:dyDescent="0.25">
      <c r="A630" s="39" t="s">
        <v>262</v>
      </c>
      <c r="B630" s="39" t="s">
        <v>249</v>
      </c>
      <c r="C630" s="7">
        <v>44136</v>
      </c>
      <c r="D630" s="39" t="s">
        <v>109</v>
      </c>
      <c r="E630" s="39">
        <v>-270</v>
      </c>
      <c r="F630" s="82">
        <f t="shared" si="27"/>
        <v>-0.27</v>
      </c>
      <c r="G630" s="39">
        <f>VLOOKUP(N630,Currecny_M!$A$1:$P$10,2,FALSE)</f>
        <v>54</v>
      </c>
      <c r="H630" s="39">
        <f>MATCH(C630,Currecny_M!$A$1:$P$1,0)</f>
        <v>9</v>
      </c>
      <c r="I630" s="39">
        <f>VLOOKUP(N630,Currecny_M!$A$1:$P$10,MATCH(Database!C630,Currecny_M!$A$1:$P$1,0),FALSE)</f>
        <v>57.9</v>
      </c>
      <c r="J630" s="82">
        <f t="shared" si="28"/>
        <v>-15.633000000000001</v>
      </c>
      <c r="K630" s="39">
        <f>VLOOKUP('Cover page'!$B$6,Currecny_M!$A$1:$P$10,MATCH(Database!C630,Currecny_M!$A$1:$P$1,0),FALSE)</f>
        <v>1</v>
      </c>
      <c r="L630" s="82">
        <f t="shared" si="29"/>
        <v>-15.633000000000001</v>
      </c>
      <c r="M630" s="82">
        <f>((E630/$F$1)*VLOOKUP(N630,Currecny_M!$A$1:$P$10,MATCH(Database!C630,Currecny_M!$A$1:$P$1,0),FALSE))/VLOOKUP('Cover page'!$B$6,Currecny_M!$A$1:$P$10,MATCH(Database!C630,Currecny_M!$A$1:$P$1,0),FALSE)</f>
        <v>-15.633000000000001</v>
      </c>
      <c r="N630" s="6" t="str">
        <f>VLOOKUP(B630,Master!$A$2:$C$11,3,FALSE)</f>
        <v>CAD</v>
      </c>
      <c r="O630" s="6" t="str">
        <f>VLOOKUP(B630,Master!$A$2:$C$11,2,FALSE)</f>
        <v>America</v>
      </c>
      <c r="P630" s="6"/>
      <c r="Q630" s="39" t="str">
        <f>VLOOKUP(D630,GL_Master!$A$1:$D$80,2,FALSE)</f>
        <v>PL</v>
      </c>
      <c r="R630" s="39" t="str">
        <f>VLOOKUP(D630,GL_Master!$A$1:$D$80,3,FALSE)</f>
        <v>Travelling and conveyance</v>
      </c>
      <c r="S630" s="39" t="str">
        <f>VLOOKUP(D630,GL_Master!$A$1:$D$80,4,FALSE)</f>
        <v>Travelling , hotel lodging</v>
      </c>
    </row>
    <row r="631" spans="1:19" x14ac:dyDescent="0.25">
      <c r="A631" s="39" t="s">
        <v>262</v>
      </c>
      <c r="B631" s="39" t="s">
        <v>249</v>
      </c>
      <c r="C631" s="7">
        <v>44136</v>
      </c>
      <c r="D631" s="39" t="s">
        <v>110</v>
      </c>
      <c r="E631" s="39">
        <v>112</v>
      </c>
      <c r="F631" s="82">
        <f t="shared" si="27"/>
        <v>0.112</v>
      </c>
      <c r="G631" s="39">
        <f>VLOOKUP(N631,Currecny_M!$A$1:$P$10,2,FALSE)</f>
        <v>54</v>
      </c>
      <c r="H631" s="39">
        <f>MATCH(C631,Currecny_M!$A$1:$P$1,0)</f>
        <v>9</v>
      </c>
      <c r="I631" s="39">
        <f>VLOOKUP(N631,Currecny_M!$A$1:$P$10,MATCH(Database!C631,Currecny_M!$A$1:$P$1,0),FALSE)</f>
        <v>57.9</v>
      </c>
      <c r="J631" s="82">
        <f t="shared" si="28"/>
        <v>6.4847999999999999</v>
      </c>
      <c r="K631" s="39">
        <f>VLOOKUP('Cover page'!$B$6,Currecny_M!$A$1:$P$10,MATCH(Database!C631,Currecny_M!$A$1:$P$1,0),FALSE)</f>
        <v>1</v>
      </c>
      <c r="L631" s="82">
        <f t="shared" si="29"/>
        <v>6.4847999999999999</v>
      </c>
      <c r="M631" s="82">
        <f>((E631/$F$1)*VLOOKUP(N631,Currecny_M!$A$1:$P$10,MATCH(Database!C631,Currecny_M!$A$1:$P$1,0),FALSE))/VLOOKUP('Cover page'!$B$6,Currecny_M!$A$1:$P$10,MATCH(Database!C631,Currecny_M!$A$1:$P$1,0),FALSE)</f>
        <v>6.4847999999999999</v>
      </c>
      <c r="N631" s="6" t="str">
        <f>VLOOKUP(B631,Master!$A$2:$C$11,3,FALSE)</f>
        <v>CAD</v>
      </c>
      <c r="O631" s="6" t="str">
        <f>VLOOKUP(B631,Master!$A$2:$C$11,2,FALSE)</f>
        <v>America</v>
      </c>
      <c r="P631" s="6"/>
      <c r="Q631" s="39" t="str">
        <f>VLOOKUP(D631,GL_Master!$A$1:$D$80,2,FALSE)</f>
        <v>PL</v>
      </c>
      <c r="R631" s="39" t="str">
        <f>VLOOKUP(D631,GL_Master!$A$1:$D$80,3,FALSE)</f>
        <v>Travelling and conveyance</v>
      </c>
      <c r="S631" s="39" t="str">
        <f>VLOOKUP(D631,GL_Master!$A$1:$D$80,4,FALSE)</f>
        <v>Travelling , hotel lodging</v>
      </c>
    </row>
    <row r="632" spans="1:19" x14ac:dyDescent="0.25">
      <c r="A632" s="39" t="s">
        <v>262</v>
      </c>
      <c r="B632" s="39" t="s">
        <v>249</v>
      </c>
      <c r="C632" s="7">
        <v>44136</v>
      </c>
      <c r="D632" s="39" t="s">
        <v>111</v>
      </c>
      <c r="E632" s="39">
        <v>54</v>
      </c>
      <c r="F632" s="82">
        <f t="shared" si="27"/>
        <v>5.3999999999999999E-2</v>
      </c>
      <c r="G632" s="39">
        <f>VLOOKUP(N632,Currecny_M!$A$1:$P$10,2,FALSE)</f>
        <v>54</v>
      </c>
      <c r="H632" s="39">
        <f>MATCH(C632,Currecny_M!$A$1:$P$1,0)</f>
        <v>9</v>
      </c>
      <c r="I632" s="39">
        <f>VLOOKUP(N632,Currecny_M!$A$1:$P$10,MATCH(Database!C632,Currecny_M!$A$1:$P$1,0),FALSE)</f>
        <v>57.9</v>
      </c>
      <c r="J632" s="82">
        <f t="shared" si="28"/>
        <v>3.1265999999999998</v>
      </c>
      <c r="K632" s="39">
        <f>VLOOKUP('Cover page'!$B$6,Currecny_M!$A$1:$P$10,MATCH(Database!C632,Currecny_M!$A$1:$P$1,0),FALSE)</f>
        <v>1</v>
      </c>
      <c r="L632" s="82">
        <f t="shared" si="29"/>
        <v>3.1265999999999998</v>
      </c>
      <c r="M632" s="82">
        <f>((E632/$F$1)*VLOOKUP(N632,Currecny_M!$A$1:$P$10,MATCH(Database!C632,Currecny_M!$A$1:$P$1,0),FALSE))/VLOOKUP('Cover page'!$B$6,Currecny_M!$A$1:$P$10,MATCH(Database!C632,Currecny_M!$A$1:$P$1,0),FALSE)</f>
        <v>3.1265999999999998</v>
      </c>
      <c r="N632" s="6" t="str">
        <f>VLOOKUP(B632,Master!$A$2:$C$11,3,FALSE)</f>
        <v>CAD</v>
      </c>
      <c r="O632" s="6" t="str">
        <f>VLOOKUP(B632,Master!$A$2:$C$11,2,FALSE)</f>
        <v>America</v>
      </c>
      <c r="P632" s="6"/>
      <c r="Q632" s="39" t="str">
        <f>VLOOKUP(D632,GL_Master!$A$1:$D$80,2,FALSE)</f>
        <v>PL</v>
      </c>
      <c r="R632" s="39" t="str">
        <f>VLOOKUP(D632,GL_Master!$A$1:$D$80,3,FALSE)</f>
        <v>Legal &amp; Professional expenses</v>
      </c>
      <c r="S632" s="39" t="str">
        <f>VLOOKUP(D632,GL_Master!$A$1:$D$80,4,FALSE)</f>
        <v>Professional Fees - Others</v>
      </c>
    </row>
    <row r="633" spans="1:19" x14ac:dyDescent="0.25">
      <c r="A633" s="39" t="s">
        <v>262</v>
      </c>
      <c r="B633" s="39" t="s">
        <v>249</v>
      </c>
      <c r="C633" s="7">
        <v>44166</v>
      </c>
      <c r="D633" s="39" t="s">
        <v>112</v>
      </c>
      <c r="E633" s="39">
        <v>529</v>
      </c>
      <c r="F633" s="82">
        <f t="shared" si="27"/>
        <v>0.52900000000000003</v>
      </c>
      <c r="G633" s="39">
        <f>VLOOKUP(N633,Currecny_M!$A$1:$P$10,2,FALSE)</f>
        <v>54</v>
      </c>
      <c r="H633" s="39">
        <f>MATCH(C633,Currecny_M!$A$1:$P$1,0)</f>
        <v>10</v>
      </c>
      <c r="I633" s="39">
        <f>VLOOKUP(N633,Currecny_M!$A$1:$P$10,MATCH(Database!C633,Currecny_M!$A$1:$P$1,0),FALSE)</f>
        <v>58.48</v>
      </c>
      <c r="J633" s="82">
        <f t="shared" si="28"/>
        <v>30.935919999999999</v>
      </c>
      <c r="K633" s="39">
        <f>VLOOKUP('Cover page'!$B$6,Currecny_M!$A$1:$P$10,MATCH(Database!C633,Currecny_M!$A$1:$P$1,0),FALSE)</f>
        <v>1</v>
      </c>
      <c r="L633" s="82">
        <f t="shared" si="29"/>
        <v>30.935919999999999</v>
      </c>
      <c r="M633" s="82">
        <f>((E633/$F$1)*VLOOKUP(N633,Currecny_M!$A$1:$P$10,MATCH(Database!C633,Currecny_M!$A$1:$P$1,0),FALSE))/VLOOKUP('Cover page'!$B$6,Currecny_M!$A$1:$P$10,MATCH(Database!C633,Currecny_M!$A$1:$P$1,0),FALSE)</f>
        <v>30.935919999999999</v>
      </c>
      <c r="N633" s="6" t="str">
        <f>VLOOKUP(B633,Master!$A$2:$C$11,3,FALSE)</f>
        <v>CAD</v>
      </c>
      <c r="O633" s="6" t="str">
        <f>VLOOKUP(B633,Master!$A$2:$C$11,2,FALSE)</f>
        <v>America</v>
      </c>
      <c r="P633" s="6"/>
      <c r="Q633" s="39" t="str">
        <f>VLOOKUP(D633,GL_Master!$A$1:$D$80,2,FALSE)</f>
        <v>PL</v>
      </c>
      <c r="R633" s="39" t="str">
        <f>VLOOKUP(D633,GL_Master!$A$1:$D$80,3,FALSE)</f>
        <v>Finance Cost</v>
      </c>
      <c r="S633" s="39" t="str">
        <f>VLOOKUP(D633,GL_Master!$A$1:$D$80,4,FALSE)</f>
        <v>Interest expense</v>
      </c>
    </row>
    <row r="634" spans="1:19" x14ac:dyDescent="0.25">
      <c r="A634" s="39" t="s">
        <v>262</v>
      </c>
      <c r="B634" s="39" t="s">
        <v>249</v>
      </c>
      <c r="C634" s="7">
        <v>44166</v>
      </c>
      <c r="D634" s="39" t="s">
        <v>25</v>
      </c>
      <c r="E634" s="39">
        <v>5040</v>
      </c>
      <c r="F634" s="82">
        <f t="shared" si="27"/>
        <v>5.04</v>
      </c>
      <c r="G634" s="39">
        <f>VLOOKUP(N634,Currecny_M!$A$1:$P$10,2,FALSE)</f>
        <v>54</v>
      </c>
      <c r="H634" s="39">
        <f>MATCH(C634,Currecny_M!$A$1:$P$1,0)</f>
        <v>10</v>
      </c>
      <c r="I634" s="39">
        <f>VLOOKUP(N634,Currecny_M!$A$1:$P$10,MATCH(Database!C634,Currecny_M!$A$1:$P$1,0),FALSE)</f>
        <v>58.48</v>
      </c>
      <c r="J634" s="82">
        <f t="shared" si="28"/>
        <v>294.73919999999998</v>
      </c>
      <c r="K634" s="39">
        <f>VLOOKUP('Cover page'!$B$6,Currecny_M!$A$1:$P$10,MATCH(Database!C634,Currecny_M!$A$1:$P$1,0),FALSE)</f>
        <v>1</v>
      </c>
      <c r="L634" s="82">
        <f t="shared" si="29"/>
        <v>294.73919999999998</v>
      </c>
      <c r="M634" s="82">
        <f>((E634/$F$1)*VLOOKUP(N634,Currecny_M!$A$1:$P$10,MATCH(Database!C634,Currecny_M!$A$1:$P$1,0),FALSE))/VLOOKUP('Cover page'!$B$6,Currecny_M!$A$1:$P$10,MATCH(Database!C634,Currecny_M!$A$1:$P$1,0),FALSE)</f>
        <v>294.73919999999998</v>
      </c>
      <c r="N634" s="6" t="str">
        <f>VLOOKUP(B634,Master!$A$2:$C$11,3,FALSE)</f>
        <v>CAD</v>
      </c>
      <c r="O634" s="6" t="str">
        <f>VLOOKUP(B634,Master!$A$2:$C$11,2,FALSE)</f>
        <v>America</v>
      </c>
      <c r="P634" s="6"/>
      <c r="Q634" s="39" t="str">
        <f>VLOOKUP(D634,GL_Master!$A$1:$D$80,2,FALSE)</f>
        <v>PL</v>
      </c>
      <c r="R634" s="39" t="str">
        <f>VLOOKUP(D634,GL_Master!$A$1:$D$80,3,FALSE)</f>
        <v>Depreciation</v>
      </c>
      <c r="S634" s="39" t="str">
        <f>VLOOKUP(D634,GL_Master!$A$1:$D$80,4,FALSE)</f>
        <v>Depreciation</v>
      </c>
    </row>
    <row r="635" spans="1:19" x14ac:dyDescent="0.25">
      <c r="A635" s="39" t="s">
        <v>262</v>
      </c>
      <c r="B635" s="39" t="s">
        <v>249</v>
      </c>
      <c r="C635" s="7">
        <v>44166</v>
      </c>
      <c r="D635" s="39" t="s">
        <v>51</v>
      </c>
      <c r="E635" s="39">
        <v>-51852</v>
      </c>
      <c r="F635" s="82">
        <f t="shared" si="27"/>
        <v>-51.851999999999997</v>
      </c>
      <c r="G635" s="39">
        <f>VLOOKUP(N635,Currecny_M!$A$1:$P$10,2,FALSE)</f>
        <v>54</v>
      </c>
      <c r="H635" s="39">
        <f>MATCH(C635,Currecny_M!$A$1:$P$1,0)</f>
        <v>10</v>
      </c>
      <c r="I635" s="39">
        <f>VLOOKUP(N635,Currecny_M!$A$1:$P$10,MATCH(Database!C635,Currecny_M!$A$1:$P$1,0),FALSE)</f>
        <v>58.48</v>
      </c>
      <c r="J635" s="82">
        <f t="shared" si="28"/>
        <v>-3032.3049599999995</v>
      </c>
      <c r="K635" s="39">
        <f>VLOOKUP('Cover page'!$B$6,Currecny_M!$A$1:$P$10,MATCH(Database!C635,Currecny_M!$A$1:$P$1,0),FALSE)</f>
        <v>1</v>
      </c>
      <c r="L635" s="82">
        <f t="shared" si="29"/>
        <v>-3032.3049599999995</v>
      </c>
      <c r="M635" s="82">
        <f>((E635/$F$1)*VLOOKUP(N635,Currecny_M!$A$1:$P$10,MATCH(Database!C635,Currecny_M!$A$1:$P$1,0),FALSE))/VLOOKUP('Cover page'!$B$6,Currecny_M!$A$1:$P$10,MATCH(Database!C635,Currecny_M!$A$1:$P$1,0),FALSE)</f>
        <v>-3032.3049599999995</v>
      </c>
      <c r="N635" s="6" t="str">
        <f>VLOOKUP(B635,Master!$A$2:$C$11,3,FALSE)</f>
        <v>CAD</v>
      </c>
      <c r="O635" s="6" t="str">
        <f>VLOOKUP(B635,Master!$A$2:$C$11,2,FALSE)</f>
        <v>America</v>
      </c>
      <c r="P635" s="6"/>
      <c r="Q635" s="39" t="str">
        <f>VLOOKUP(D635,GL_Master!$A$1:$D$80,2,FALSE)</f>
        <v>BS</v>
      </c>
      <c r="R635" s="39" t="str">
        <f>VLOOKUP(D635,GL_Master!$A$1:$D$80,3,FALSE)</f>
        <v>Share Capital</v>
      </c>
      <c r="S635" s="39" t="str">
        <f>VLOOKUP(D635,GL_Master!$A$1:$D$80,4,FALSE)</f>
        <v>Equity shares</v>
      </c>
    </row>
    <row r="636" spans="1:19" x14ac:dyDescent="0.25">
      <c r="A636" s="39" t="s">
        <v>262</v>
      </c>
      <c r="B636" s="39" t="s">
        <v>249</v>
      </c>
      <c r="C636" s="7">
        <v>44166</v>
      </c>
      <c r="D636" s="39" t="s">
        <v>52</v>
      </c>
      <c r="E636" s="39">
        <v>-99348</v>
      </c>
      <c r="F636" s="82">
        <f t="shared" si="27"/>
        <v>-99.347999999999999</v>
      </c>
      <c r="G636" s="39">
        <f>VLOOKUP(N636,Currecny_M!$A$1:$P$10,2,FALSE)</f>
        <v>54</v>
      </c>
      <c r="H636" s="39">
        <f>MATCH(C636,Currecny_M!$A$1:$P$1,0)</f>
        <v>10</v>
      </c>
      <c r="I636" s="39">
        <f>VLOOKUP(N636,Currecny_M!$A$1:$P$10,MATCH(Database!C636,Currecny_M!$A$1:$P$1,0),FALSE)</f>
        <v>58.48</v>
      </c>
      <c r="J636" s="82">
        <f t="shared" si="28"/>
        <v>-5809.87104</v>
      </c>
      <c r="K636" s="39">
        <f>VLOOKUP('Cover page'!$B$6,Currecny_M!$A$1:$P$10,MATCH(Database!C636,Currecny_M!$A$1:$P$1,0),FALSE)</f>
        <v>1</v>
      </c>
      <c r="L636" s="82">
        <f t="shared" si="29"/>
        <v>-5809.87104</v>
      </c>
      <c r="M636" s="82">
        <f>((E636/$F$1)*VLOOKUP(N636,Currecny_M!$A$1:$P$10,MATCH(Database!C636,Currecny_M!$A$1:$P$1,0),FALSE))/VLOOKUP('Cover page'!$B$6,Currecny_M!$A$1:$P$10,MATCH(Database!C636,Currecny_M!$A$1:$P$1,0),FALSE)</f>
        <v>-5809.87104</v>
      </c>
      <c r="N636" s="6" t="str">
        <f>VLOOKUP(B636,Master!$A$2:$C$11,3,FALSE)</f>
        <v>CAD</v>
      </c>
      <c r="O636" s="6" t="str">
        <f>VLOOKUP(B636,Master!$A$2:$C$11,2,FALSE)</f>
        <v>America</v>
      </c>
      <c r="P636" s="6"/>
      <c r="Q636" s="39" t="str">
        <f>VLOOKUP(D636,GL_Master!$A$1:$D$80,2,FALSE)</f>
        <v>BS</v>
      </c>
      <c r="R636" s="39" t="str">
        <f>VLOOKUP(D636,GL_Master!$A$1:$D$80,3,FALSE)</f>
        <v>Reserve and Surplus</v>
      </c>
      <c r="S636" s="39" t="str">
        <f>VLOOKUP(D636,GL_Master!$A$1:$D$80,4,FALSE)</f>
        <v>Reserves at the commencement of the year</v>
      </c>
    </row>
    <row r="637" spans="1:19" x14ac:dyDescent="0.25">
      <c r="A637" s="39" t="s">
        <v>262</v>
      </c>
      <c r="B637" s="39" t="s">
        <v>249</v>
      </c>
      <c r="C637" s="7">
        <v>44166</v>
      </c>
      <c r="D637" s="39" t="s">
        <v>53</v>
      </c>
      <c r="E637" s="39">
        <v>-18461</v>
      </c>
      <c r="F637" s="82">
        <f t="shared" si="27"/>
        <v>-18.460999999999999</v>
      </c>
      <c r="G637" s="39">
        <f>VLOOKUP(N637,Currecny_M!$A$1:$P$10,2,FALSE)</f>
        <v>54</v>
      </c>
      <c r="H637" s="39">
        <f>MATCH(C637,Currecny_M!$A$1:$P$1,0)</f>
        <v>10</v>
      </c>
      <c r="I637" s="39">
        <f>VLOOKUP(N637,Currecny_M!$A$1:$P$10,MATCH(Database!C637,Currecny_M!$A$1:$P$1,0),FALSE)</f>
        <v>58.48</v>
      </c>
      <c r="J637" s="82">
        <f t="shared" si="28"/>
        <v>-1079.5992799999999</v>
      </c>
      <c r="K637" s="39">
        <f>VLOOKUP('Cover page'!$B$6,Currecny_M!$A$1:$P$10,MATCH(Database!C637,Currecny_M!$A$1:$P$1,0),FALSE)</f>
        <v>1</v>
      </c>
      <c r="L637" s="82">
        <f t="shared" si="29"/>
        <v>-1079.5992799999999</v>
      </c>
      <c r="M637" s="82">
        <f>((E637/$F$1)*VLOOKUP(N637,Currecny_M!$A$1:$P$10,MATCH(Database!C637,Currecny_M!$A$1:$P$1,0),FALSE))/VLOOKUP('Cover page'!$B$6,Currecny_M!$A$1:$P$10,MATCH(Database!C637,Currecny_M!$A$1:$P$1,0),FALSE)</f>
        <v>-1079.5992799999999</v>
      </c>
      <c r="N637" s="6" t="str">
        <f>VLOOKUP(B637,Master!$A$2:$C$11,3,FALSE)</f>
        <v>CAD</v>
      </c>
      <c r="O637" s="6" t="str">
        <f>VLOOKUP(B637,Master!$A$2:$C$11,2,FALSE)</f>
        <v>America</v>
      </c>
      <c r="P637" s="6"/>
      <c r="Q637" s="39" t="str">
        <f>VLOOKUP(D637,GL_Master!$A$1:$D$80,2,FALSE)</f>
        <v>BS</v>
      </c>
      <c r="R637" s="39" t="str">
        <f>VLOOKUP(D637,GL_Master!$A$1:$D$80,3,FALSE)</f>
        <v>Loan Fund</v>
      </c>
      <c r="S637" s="39" t="str">
        <f>VLOOKUP(D637,GL_Master!$A$1:$D$80,4,FALSE)</f>
        <v>Term Loan</v>
      </c>
    </row>
    <row r="638" spans="1:19" x14ac:dyDescent="0.25">
      <c r="A638" s="39" t="s">
        <v>262</v>
      </c>
      <c r="B638" s="39" t="s">
        <v>249</v>
      </c>
      <c r="C638" s="7">
        <v>44166</v>
      </c>
      <c r="D638" s="39" t="s">
        <v>54</v>
      </c>
      <c r="E638" s="39">
        <v>114</v>
      </c>
      <c r="F638" s="82">
        <f t="shared" si="27"/>
        <v>0.114</v>
      </c>
      <c r="G638" s="39">
        <f>VLOOKUP(N638,Currecny_M!$A$1:$P$10,2,FALSE)</f>
        <v>54</v>
      </c>
      <c r="H638" s="39">
        <f>MATCH(C638,Currecny_M!$A$1:$P$1,0)</f>
        <v>10</v>
      </c>
      <c r="I638" s="39">
        <f>VLOOKUP(N638,Currecny_M!$A$1:$P$10,MATCH(Database!C638,Currecny_M!$A$1:$P$1,0),FALSE)</f>
        <v>58.48</v>
      </c>
      <c r="J638" s="82">
        <f t="shared" si="28"/>
        <v>6.6667199999999998</v>
      </c>
      <c r="K638" s="39">
        <f>VLOOKUP('Cover page'!$B$6,Currecny_M!$A$1:$P$10,MATCH(Database!C638,Currecny_M!$A$1:$P$1,0),FALSE)</f>
        <v>1</v>
      </c>
      <c r="L638" s="82">
        <f t="shared" si="29"/>
        <v>6.6667199999999998</v>
      </c>
      <c r="M638" s="82">
        <f>((E638/$F$1)*VLOOKUP(N638,Currecny_M!$A$1:$P$10,MATCH(Database!C638,Currecny_M!$A$1:$P$1,0),FALSE))/VLOOKUP('Cover page'!$B$6,Currecny_M!$A$1:$P$10,MATCH(Database!C638,Currecny_M!$A$1:$P$1,0),FALSE)</f>
        <v>6.6667199999999998</v>
      </c>
      <c r="N638" s="6" t="str">
        <f>VLOOKUP(B638,Master!$A$2:$C$11,3,FALSE)</f>
        <v>CAD</v>
      </c>
      <c r="O638" s="6" t="str">
        <f>VLOOKUP(B638,Master!$A$2:$C$11,2,FALSE)</f>
        <v>America</v>
      </c>
      <c r="P638" s="6"/>
      <c r="Q638" s="39" t="str">
        <f>VLOOKUP(D638,GL_Master!$A$1:$D$80,2,FALSE)</f>
        <v>BS</v>
      </c>
      <c r="R638" s="39" t="str">
        <f>VLOOKUP(D638,GL_Master!$A$1:$D$80,3,FALSE)</f>
        <v>Trade Payables</v>
      </c>
      <c r="S638" s="39" t="str">
        <f>VLOOKUP(D638,GL_Master!$A$1:$D$80,4,FALSE)</f>
        <v>Trade payable</v>
      </c>
    </row>
    <row r="639" spans="1:19" x14ac:dyDescent="0.25">
      <c r="A639" s="39" t="s">
        <v>262</v>
      </c>
      <c r="B639" s="39" t="s">
        <v>249</v>
      </c>
      <c r="C639" s="7">
        <v>44166</v>
      </c>
      <c r="D639" s="39" t="s">
        <v>34</v>
      </c>
      <c r="E639" s="39">
        <v>-2724</v>
      </c>
      <c r="F639" s="82">
        <f t="shared" si="27"/>
        <v>-2.7240000000000002</v>
      </c>
      <c r="G639" s="39">
        <f>VLOOKUP(N639,Currecny_M!$A$1:$P$10,2,FALSE)</f>
        <v>54</v>
      </c>
      <c r="H639" s="39">
        <f>MATCH(C639,Currecny_M!$A$1:$P$1,0)</f>
        <v>10</v>
      </c>
      <c r="I639" s="39">
        <f>VLOOKUP(N639,Currecny_M!$A$1:$P$10,MATCH(Database!C639,Currecny_M!$A$1:$P$1,0),FALSE)</f>
        <v>58.48</v>
      </c>
      <c r="J639" s="82">
        <f t="shared" si="28"/>
        <v>-159.29952</v>
      </c>
      <c r="K639" s="39">
        <f>VLOOKUP('Cover page'!$B$6,Currecny_M!$A$1:$P$10,MATCH(Database!C639,Currecny_M!$A$1:$P$1,0),FALSE)</f>
        <v>1</v>
      </c>
      <c r="L639" s="82">
        <f t="shared" si="29"/>
        <v>-159.29952</v>
      </c>
      <c r="M639" s="82">
        <f>((E639/$F$1)*VLOOKUP(N639,Currecny_M!$A$1:$P$10,MATCH(Database!C639,Currecny_M!$A$1:$P$1,0),FALSE))/VLOOKUP('Cover page'!$B$6,Currecny_M!$A$1:$P$10,MATCH(Database!C639,Currecny_M!$A$1:$P$1,0),FALSE)</f>
        <v>-159.29952</v>
      </c>
      <c r="N639" s="6" t="str">
        <f>VLOOKUP(B639,Master!$A$2:$C$11,3,FALSE)</f>
        <v>CAD</v>
      </c>
      <c r="O639" s="6" t="str">
        <f>VLOOKUP(B639,Master!$A$2:$C$11,2,FALSE)</f>
        <v>America</v>
      </c>
      <c r="P639" s="6"/>
      <c r="Q639" s="39" t="str">
        <f>VLOOKUP(D639,GL_Master!$A$1:$D$80,2,FALSE)</f>
        <v>BS</v>
      </c>
      <c r="R639" s="39" t="str">
        <f>VLOOKUP(D639,GL_Master!$A$1:$D$80,3,FALSE)</f>
        <v>Provisions</v>
      </c>
      <c r="S639" s="39" t="str">
        <f>VLOOKUP(D639,GL_Master!$A$1:$D$80,4,FALSE)</f>
        <v>Expenses payables</v>
      </c>
    </row>
    <row r="640" spans="1:19" x14ac:dyDescent="0.25">
      <c r="A640" s="39" t="s">
        <v>262</v>
      </c>
      <c r="B640" s="39" t="s">
        <v>249</v>
      </c>
      <c r="C640" s="7">
        <v>44166</v>
      </c>
      <c r="D640" s="39" t="s">
        <v>18</v>
      </c>
      <c r="E640" s="39">
        <v>-1688</v>
      </c>
      <c r="F640" s="82">
        <f t="shared" si="27"/>
        <v>-1.6879999999999999</v>
      </c>
      <c r="G640" s="39">
        <f>VLOOKUP(N640,Currecny_M!$A$1:$P$10,2,FALSE)</f>
        <v>54</v>
      </c>
      <c r="H640" s="39">
        <f>MATCH(C640,Currecny_M!$A$1:$P$1,0)</f>
        <v>10</v>
      </c>
      <c r="I640" s="39">
        <f>VLOOKUP(N640,Currecny_M!$A$1:$P$10,MATCH(Database!C640,Currecny_M!$A$1:$P$1,0),FALSE)</f>
        <v>58.48</v>
      </c>
      <c r="J640" s="82">
        <f t="shared" si="28"/>
        <v>-98.71423999999999</v>
      </c>
      <c r="K640" s="39">
        <f>VLOOKUP('Cover page'!$B$6,Currecny_M!$A$1:$P$10,MATCH(Database!C640,Currecny_M!$A$1:$P$1,0),FALSE)</f>
        <v>1</v>
      </c>
      <c r="L640" s="82">
        <f t="shared" si="29"/>
        <v>-98.71423999999999</v>
      </c>
      <c r="M640" s="82">
        <f>((E640/$F$1)*VLOOKUP(N640,Currecny_M!$A$1:$P$10,MATCH(Database!C640,Currecny_M!$A$1:$P$1,0),FALSE))/VLOOKUP('Cover page'!$B$6,Currecny_M!$A$1:$P$10,MATCH(Database!C640,Currecny_M!$A$1:$P$1,0),FALSE)</f>
        <v>-98.71423999999999</v>
      </c>
      <c r="N640" s="6" t="str">
        <f>VLOOKUP(B640,Master!$A$2:$C$11,3,FALSE)</f>
        <v>CAD</v>
      </c>
      <c r="O640" s="6" t="str">
        <f>VLOOKUP(B640,Master!$A$2:$C$11,2,FALSE)</f>
        <v>America</v>
      </c>
      <c r="P640" s="6"/>
      <c r="Q640" s="39" t="str">
        <f>VLOOKUP(D640,GL_Master!$A$1:$D$80,2,FALSE)</f>
        <v>BS</v>
      </c>
      <c r="R640" s="39" t="str">
        <f>VLOOKUP(D640,GL_Master!$A$1:$D$80,3,FALSE)</f>
        <v>Other current liabilities</v>
      </c>
      <c r="S640" s="39" t="str">
        <f>VLOOKUP(D640,GL_Master!$A$1:$D$80,4,FALSE)</f>
        <v>Employee related liabilities</v>
      </c>
    </row>
    <row r="641" spans="1:19" x14ac:dyDescent="0.25">
      <c r="A641" s="39" t="s">
        <v>262</v>
      </c>
      <c r="B641" s="39" t="s">
        <v>249</v>
      </c>
      <c r="C641" s="7">
        <v>44166</v>
      </c>
      <c r="D641" s="39" t="s">
        <v>55</v>
      </c>
      <c r="E641" s="39">
        <v>-212</v>
      </c>
      <c r="F641" s="82">
        <f t="shared" si="27"/>
        <v>-0.21199999999999999</v>
      </c>
      <c r="G641" s="39">
        <f>VLOOKUP(N641,Currecny_M!$A$1:$P$10,2,FALSE)</f>
        <v>54</v>
      </c>
      <c r="H641" s="39">
        <f>MATCH(C641,Currecny_M!$A$1:$P$1,0)</f>
        <v>10</v>
      </c>
      <c r="I641" s="39">
        <f>VLOOKUP(N641,Currecny_M!$A$1:$P$10,MATCH(Database!C641,Currecny_M!$A$1:$P$1,0),FALSE)</f>
        <v>58.48</v>
      </c>
      <c r="J641" s="82">
        <f t="shared" si="28"/>
        <v>-12.397759999999998</v>
      </c>
      <c r="K641" s="39">
        <f>VLOOKUP('Cover page'!$B$6,Currecny_M!$A$1:$P$10,MATCH(Database!C641,Currecny_M!$A$1:$P$1,0),FALSE)</f>
        <v>1</v>
      </c>
      <c r="L641" s="82">
        <f t="shared" si="29"/>
        <v>-12.397759999999998</v>
      </c>
      <c r="M641" s="82">
        <f>((E641/$F$1)*VLOOKUP(N641,Currecny_M!$A$1:$P$10,MATCH(Database!C641,Currecny_M!$A$1:$P$1,0),FALSE))/VLOOKUP('Cover page'!$B$6,Currecny_M!$A$1:$P$10,MATCH(Database!C641,Currecny_M!$A$1:$P$1,0),FALSE)</f>
        <v>-12.397759999999998</v>
      </c>
      <c r="N641" s="6" t="str">
        <f>VLOOKUP(B641,Master!$A$2:$C$11,3,FALSE)</f>
        <v>CAD</v>
      </c>
      <c r="O641" s="6" t="str">
        <f>VLOOKUP(B641,Master!$A$2:$C$11,2,FALSE)</f>
        <v>America</v>
      </c>
      <c r="P641" s="6"/>
      <c r="Q641" s="39" t="str">
        <f>VLOOKUP(D641,GL_Master!$A$1:$D$80,2,FALSE)</f>
        <v>BS</v>
      </c>
      <c r="R641" s="39" t="str">
        <f>VLOOKUP(D641,GL_Master!$A$1:$D$80,3,FALSE)</f>
        <v>Other current liabilities</v>
      </c>
      <c r="S641" s="39" t="str">
        <f>VLOOKUP(D641,GL_Master!$A$1:$D$80,4,FALSE)</f>
        <v>Security deposit received</v>
      </c>
    </row>
    <row r="642" spans="1:19" x14ac:dyDescent="0.25">
      <c r="A642" s="39" t="s">
        <v>262</v>
      </c>
      <c r="B642" s="39" t="s">
        <v>249</v>
      </c>
      <c r="C642" s="7">
        <v>44166</v>
      </c>
      <c r="D642" s="39" t="s">
        <v>56</v>
      </c>
      <c r="E642" s="39">
        <v>-54</v>
      </c>
      <c r="F642" s="82">
        <f t="shared" si="27"/>
        <v>-5.3999999999999999E-2</v>
      </c>
      <c r="G642" s="39">
        <f>VLOOKUP(N642,Currecny_M!$A$1:$P$10,2,FALSE)</f>
        <v>54</v>
      </c>
      <c r="H642" s="39">
        <f>MATCH(C642,Currecny_M!$A$1:$P$1,0)</f>
        <v>10</v>
      </c>
      <c r="I642" s="39">
        <f>VLOOKUP(N642,Currecny_M!$A$1:$P$10,MATCH(Database!C642,Currecny_M!$A$1:$P$1,0),FALSE)</f>
        <v>58.48</v>
      </c>
      <c r="J642" s="82">
        <f t="shared" si="28"/>
        <v>-3.1579199999999998</v>
      </c>
      <c r="K642" s="39">
        <f>VLOOKUP('Cover page'!$B$6,Currecny_M!$A$1:$P$10,MATCH(Database!C642,Currecny_M!$A$1:$P$1,0),FALSE)</f>
        <v>1</v>
      </c>
      <c r="L642" s="82">
        <f t="shared" si="29"/>
        <v>-3.1579199999999998</v>
      </c>
      <c r="M642" s="82">
        <f>((E642/$F$1)*VLOOKUP(N642,Currecny_M!$A$1:$P$10,MATCH(Database!C642,Currecny_M!$A$1:$P$1,0),FALSE))/VLOOKUP('Cover page'!$B$6,Currecny_M!$A$1:$P$10,MATCH(Database!C642,Currecny_M!$A$1:$P$1,0),FALSE)</f>
        <v>-3.1579199999999998</v>
      </c>
      <c r="N642" s="6" t="str">
        <f>VLOOKUP(B642,Master!$A$2:$C$11,3,FALSE)</f>
        <v>CAD</v>
      </c>
      <c r="O642" s="6" t="str">
        <f>VLOOKUP(B642,Master!$A$2:$C$11,2,FALSE)</f>
        <v>America</v>
      </c>
      <c r="P642" s="6"/>
      <c r="Q642" s="39" t="str">
        <f>VLOOKUP(D642,GL_Master!$A$1:$D$80,2,FALSE)</f>
        <v>BS</v>
      </c>
      <c r="R642" s="39" t="str">
        <f>VLOOKUP(D642,GL_Master!$A$1:$D$80,3,FALSE)</f>
        <v>Other Tax Payables</v>
      </c>
      <c r="S642" s="39" t="str">
        <f>VLOOKUP(D642,GL_Master!$A$1:$D$80,4,FALSE)</f>
        <v>Tax deducted at source payable</v>
      </c>
    </row>
    <row r="643" spans="1:19" x14ac:dyDescent="0.25">
      <c r="A643" s="39" t="s">
        <v>262</v>
      </c>
      <c r="B643" s="39" t="s">
        <v>249</v>
      </c>
      <c r="C643" s="7">
        <v>44166</v>
      </c>
      <c r="D643" s="39" t="s">
        <v>57</v>
      </c>
      <c r="E643" s="39">
        <v>-481</v>
      </c>
      <c r="F643" s="82">
        <f t="shared" si="27"/>
        <v>-0.48099999999999998</v>
      </c>
      <c r="G643" s="39">
        <f>VLOOKUP(N643,Currecny_M!$A$1:$P$10,2,FALSE)</f>
        <v>54</v>
      </c>
      <c r="H643" s="39">
        <f>MATCH(C643,Currecny_M!$A$1:$P$1,0)</f>
        <v>10</v>
      </c>
      <c r="I643" s="39">
        <f>VLOOKUP(N643,Currecny_M!$A$1:$P$10,MATCH(Database!C643,Currecny_M!$A$1:$P$1,0),FALSE)</f>
        <v>58.48</v>
      </c>
      <c r="J643" s="82">
        <f t="shared" si="28"/>
        <v>-28.128879999999999</v>
      </c>
      <c r="K643" s="39">
        <f>VLOOKUP('Cover page'!$B$6,Currecny_M!$A$1:$P$10,MATCH(Database!C643,Currecny_M!$A$1:$P$1,0),FALSE)</f>
        <v>1</v>
      </c>
      <c r="L643" s="82">
        <f t="shared" si="29"/>
        <v>-28.128879999999999</v>
      </c>
      <c r="M643" s="82">
        <f>((E643/$F$1)*VLOOKUP(N643,Currecny_M!$A$1:$P$10,MATCH(Database!C643,Currecny_M!$A$1:$P$1,0),FALSE))/VLOOKUP('Cover page'!$B$6,Currecny_M!$A$1:$P$10,MATCH(Database!C643,Currecny_M!$A$1:$P$1,0),FALSE)</f>
        <v>-28.128879999999999</v>
      </c>
      <c r="N643" s="6" t="str">
        <f>VLOOKUP(B643,Master!$A$2:$C$11,3,FALSE)</f>
        <v>CAD</v>
      </c>
      <c r="O643" s="6" t="str">
        <f>VLOOKUP(B643,Master!$A$2:$C$11,2,FALSE)</f>
        <v>America</v>
      </c>
      <c r="P643" s="6"/>
      <c r="Q643" s="39" t="str">
        <f>VLOOKUP(D643,GL_Master!$A$1:$D$80,2,FALSE)</f>
        <v>BS</v>
      </c>
      <c r="R643" s="39" t="str">
        <f>VLOOKUP(D643,GL_Master!$A$1:$D$80,3,FALSE)</f>
        <v>Other Tax Payables</v>
      </c>
      <c r="S643" s="39" t="str">
        <f>VLOOKUP(D643,GL_Master!$A$1:$D$80,4,FALSE)</f>
        <v>Tax deducted at source payable</v>
      </c>
    </row>
    <row r="644" spans="1:19" x14ac:dyDescent="0.25">
      <c r="A644" s="39" t="s">
        <v>262</v>
      </c>
      <c r="B644" s="39" t="s">
        <v>249</v>
      </c>
      <c r="C644" s="7">
        <v>44166</v>
      </c>
      <c r="D644" s="39" t="s">
        <v>58</v>
      </c>
      <c r="E644" s="39">
        <v>-3773</v>
      </c>
      <c r="F644" s="82">
        <f t="shared" ref="F644:F707" si="30">E644/$F$1</f>
        <v>-3.7730000000000001</v>
      </c>
      <c r="G644" s="39">
        <f>VLOOKUP(N644,Currecny_M!$A$1:$P$10,2,FALSE)</f>
        <v>54</v>
      </c>
      <c r="H644" s="39">
        <f>MATCH(C644,Currecny_M!$A$1:$P$1,0)</f>
        <v>10</v>
      </c>
      <c r="I644" s="39">
        <f>VLOOKUP(N644,Currecny_M!$A$1:$P$10,MATCH(Database!C644,Currecny_M!$A$1:$P$1,0),FALSE)</f>
        <v>58.48</v>
      </c>
      <c r="J644" s="82">
        <f t="shared" ref="J644:J707" si="31">F644*I644</f>
        <v>-220.64503999999999</v>
      </c>
      <c r="K644" s="39">
        <f>VLOOKUP('Cover page'!$B$6,Currecny_M!$A$1:$P$10,MATCH(Database!C644,Currecny_M!$A$1:$P$1,0),FALSE)</f>
        <v>1</v>
      </c>
      <c r="L644" s="82">
        <f t="shared" ref="L644:L707" si="32">J644/K644</f>
        <v>-220.64503999999999</v>
      </c>
      <c r="M644" s="82">
        <f>((E644/$F$1)*VLOOKUP(N644,Currecny_M!$A$1:$P$10,MATCH(Database!C644,Currecny_M!$A$1:$P$1,0),FALSE))/VLOOKUP('Cover page'!$B$6,Currecny_M!$A$1:$P$10,MATCH(Database!C644,Currecny_M!$A$1:$P$1,0),FALSE)</f>
        <v>-220.64503999999999</v>
      </c>
      <c r="N644" s="6" t="str">
        <f>VLOOKUP(B644,Master!$A$2:$C$11,3,FALSE)</f>
        <v>CAD</v>
      </c>
      <c r="O644" s="6" t="str">
        <f>VLOOKUP(B644,Master!$A$2:$C$11,2,FALSE)</f>
        <v>America</v>
      </c>
      <c r="P644" s="6"/>
      <c r="Q644" s="39" t="str">
        <f>VLOOKUP(D644,GL_Master!$A$1:$D$80,2,FALSE)</f>
        <v>BS</v>
      </c>
      <c r="R644" s="39" t="str">
        <f>VLOOKUP(D644,GL_Master!$A$1:$D$80,3,FALSE)</f>
        <v>Long-term provisions</v>
      </c>
      <c r="S644" s="39" t="str">
        <f>VLOOKUP(D644,GL_Master!$A$1:$D$80,4,FALSE)</f>
        <v>Provision for gratuity</v>
      </c>
    </row>
    <row r="645" spans="1:19" x14ac:dyDescent="0.25">
      <c r="A645" s="39" t="s">
        <v>262</v>
      </c>
      <c r="B645" s="39" t="s">
        <v>249</v>
      </c>
      <c r="C645" s="7">
        <v>44166</v>
      </c>
      <c r="D645" s="39" t="s">
        <v>59</v>
      </c>
      <c r="E645" s="39">
        <v>-1564</v>
      </c>
      <c r="F645" s="82">
        <f t="shared" si="30"/>
        <v>-1.5640000000000001</v>
      </c>
      <c r="G645" s="39">
        <f>VLOOKUP(N645,Currecny_M!$A$1:$P$10,2,FALSE)</f>
        <v>54</v>
      </c>
      <c r="H645" s="39">
        <f>MATCH(C645,Currecny_M!$A$1:$P$1,0)</f>
        <v>10</v>
      </c>
      <c r="I645" s="39">
        <f>VLOOKUP(N645,Currecny_M!$A$1:$P$10,MATCH(Database!C645,Currecny_M!$A$1:$P$1,0),FALSE)</f>
        <v>58.48</v>
      </c>
      <c r="J645" s="82">
        <f t="shared" si="31"/>
        <v>-91.462720000000004</v>
      </c>
      <c r="K645" s="39">
        <f>VLOOKUP('Cover page'!$B$6,Currecny_M!$A$1:$P$10,MATCH(Database!C645,Currecny_M!$A$1:$P$1,0),FALSE)</f>
        <v>1</v>
      </c>
      <c r="L645" s="82">
        <f t="shared" si="32"/>
        <v>-91.462720000000004</v>
      </c>
      <c r="M645" s="82">
        <f>((E645/$F$1)*VLOOKUP(N645,Currecny_M!$A$1:$P$10,MATCH(Database!C645,Currecny_M!$A$1:$P$1,0),FALSE))/VLOOKUP('Cover page'!$B$6,Currecny_M!$A$1:$P$10,MATCH(Database!C645,Currecny_M!$A$1:$P$1,0),FALSE)</f>
        <v>-91.462720000000004</v>
      </c>
      <c r="N645" s="6" t="str">
        <f>VLOOKUP(B645,Master!$A$2:$C$11,3,FALSE)</f>
        <v>CAD</v>
      </c>
      <c r="O645" s="6" t="str">
        <f>VLOOKUP(B645,Master!$A$2:$C$11,2,FALSE)</f>
        <v>America</v>
      </c>
      <c r="P645" s="6"/>
      <c r="Q645" s="39" t="str">
        <f>VLOOKUP(D645,GL_Master!$A$1:$D$80,2,FALSE)</f>
        <v>BS</v>
      </c>
      <c r="R645" s="39" t="str">
        <f>VLOOKUP(D645,GL_Master!$A$1:$D$80,3,FALSE)</f>
        <v>Long-term provisions</v>
      </c>
      <c r="S645" s="39" t="str">
        <f>VLOOKUP(D645,GL_Master!$A$1:$D$80,4,FALSE)</f>
        <v>Provision for leave encashment</v>
      </c>
    </row>
    <row r="646" spans="1:19" x14ac:dyDescent="0.25">
      <c r="A646" s="39" t="s">
        <v>262</v>
      </c>
      <c r="B646" s="39" t="s">
        <v>249</v>
      </c>
      <c r="C646" s="7">
        <v>44166</v>
      </c>
      <c r="D646" s="39" t="s">
        <v>60</v>
      </c>
      <c r="E646" s="39">
        <v>-444</v>
      </c>
      <c r="F646" s="82">
        <f t="shared" si="30"/>
        <v>-0.44400000000000001</v>
      </c>
      <c r="G646" s="39">
        <f>VLOOKUP(N646,Currecny_M!$A$1:$P$10,2,FALSE)</f>
        <v>54</v>
      </c>
      <c r="H646" s="39">
        <f>MATCH(C646,Currecny_M!$A$1:$P$1,0)</f>
        <v>10</v>
      </c>
      <c r="I646" s="39">
        <f>VLOOKUP(N646,Currecny_M!$A$1:$P$10,MATCH(Database!C646,Currecny_M!$A$1:$P$1,0),FALSE)</f>
        <v>58.48</v>
      </c>
      <c r="J646" s="82">
        <f t="shared" si="31"/>
        <v>-25.965119999999999</v>
      </c>
      <c r="K646" s="39">
        <f>VLOOKUP('Cover page'!$B$6,Currecny_M!$A$1:$P$10,MATCH(Database!C646,Currecny_M!$A$1:$P$1,0),FALSE)</f>
        <v>1</v>
      </c>
      <c r="L646" s="82">
        <f t="shared" si="32"/>
        <v>-25.965119999999999</v>
      </c>
      <c r="M646" s="82">
        <f>((E646/$F$1)*VLOOKUP(N646,Currecny_M!$A$1:$P$10,MATCH(Database!C646,Currecny_M!$A$1:$P$1,0),FALSE))/VLOOKUP('Cover page'!$B$6,Currecny_M!$A$1:$P$10,MATCH(Database!C646,Currecny_M!$A$1:$P$1,0),FALSE)</f>
        <v>-25.965119999999999</v>
      </c>
      <c r="N646" s="6" t="str">
        <f>VLOOKUP(B646,Master!$A$2:$C$11,3,FALSE)</f>
        <v>CAD</v>
      </c>
      <c r="O646" s="6" t="str">
        <f>VLOOKUP(B646,Master!$A$2:$C$11,2,FALSE)</f>
        <v>America</v>
      </c>
      <c r="P646" s="6"/>
      <c r="Q646" s="39" t="str">
        <f>VLOOKUP(D646,GL_Master!$A$1:$D$80,2,FALSE)</f>
        <v>BS</v>
      </c>
      <c r="R646" s="39" t="str">
        <f>VLOOKUP(D646,GL_Master!$A$1:$D$80,3,FALSE)</f>
        <v>Trade Payables</v>
      </c>
      <c r="S646" s="39" t="str">
        <f>VLOOKUP(D646,GL_Master!$A$1:$D$80,4,FALSE)</f>
        <v>Trade payable</v>
      </c>
    </row>
    <row r="647" spans="1:19" x14ac:dyDescent="0.25">
      <c r="A647" s="39" t="s">
        <v>262</v>
      </c>
      <c r="B647" s="39" t="s">
        <v>249</v>
      </c>
      <c r="C647" s="7">
        <v>44166</v>
      </c>
      <c r="D647" s="39" t="s">
        <v>61</v>
      </c>
      <c r="E647" s="39">
        <v>-4486</v>
      </c>
      <c r="F647" s="82">
        <f t="shared" si="30"/>
        <v>-4.4859999999999998</v>
      </c>
      <c r="G647" s="39">
        <f>VLOOKUP(N647,Currecny_M!$A$1:$P$10,2,FALSE)</f>
        <v>54</v>
      </c>
      <c r="H647" s="39">
        <f>MATCH(C647,Currecny_M!$A$1:$P$1,0)</f>
        <v>10</v>
      </c>
      <c r="I647" s="39">
        <f>VLOOKUP(N647,Currecny_M!$A$1:$P$10,MATCH(Database!C647,Currecny_M!$A$1:$P$1,0),FALSE)</f>
        <v>58.48</v>
      </c>
      <c r="J647" s="82">
        <f t="shared" si="31"/>
        <v>-262.34127999999998</v>
      </c>
      <c r="K647" s="39">
        <f>VLOOKUP('Cover page'!$B$6,Currecny_M!$A$1:$P$10,MATCH(Database!C647,Currecny_M!$A$1:$P$1,0),FALSE)</f>
        <v>1</v>
      </c>
      <c r="L647" s="82">
        <f t="shared" si="32"/>
        <v>-262.34127999999998</v>
      </c>
      <c r="M647" s="82">
        <f>((E647/$F$1)*VLOOKUP(N647,Currecny_M!$A$1:$P$10,MATCH(Database!C647,Currecny_M!$A$1:$P$1,0),FALSE))/VLOOKUP('Cover page'!$B$6,Currecny_M!$A$1:$P$10,MATCH(Database!C647,Currecny_M!$A$1:$P$1,0),FALSE)</f>
        <v>-262.34127999999998</v>
      </c>
      <c r="N647" s="6" t="str">
        <f>VLOOKUP(B647,Master!$A$2:$C$11,3,FALSE)</f>
        <v>CAD</v>
      </c>
      <c r="O647" s="6" t="str">
        <f>VLOOKUP(B647,Master!$A$2:$C$11,2,FALSE)</f>
        <v>America</v>
      </c>
      <c r="P647" s="6"/>
      <c r="Q647" s="39" t="str">
        <f>VLOOKUP(D647,GL_Master!$A$1:$D$80,2,FALSE)</f>
        <v>BS</v>
      </c>
      <c r="R647" s="39" t="str">
        <f>VLOOKUP(D647,GL_Master!$A$1:$D$80,3,FALSE)</f>
        <v>Provisions</v>
      </c>
      <c r="S647" s="39" t="str">
        <f>VLOOKUP(D647,GL_Master!$A$1:$D$80,4,FALSE)</f>
        <v>Provision for doubtful assets</v>
      </c>
    </row>
    <row r="648" spans="1:19" x14ac:dyDescent="0.25">
      <c r="A648" s="39" t="s">
        <v>262</v>
      </c>
      <c r="B648" s="39" t="s">
        <v>249</v>
      </c>
      <c r="C648" s="7">
        <v>44166</v>
      </c>
      <c r="D648" s="39" t="s">
        <v>62</v>
      </c>
      <c r="E648" s="39">
        <v>-162</v>
      </c>
      <c r="F648" s="82">
        <f t="shared" si="30"/>
        <v>-0.16200000000000001</v>
      </c>
      <c r="G648" s="39">
        <f>VLOOKUP(N648,Currecny_M!$A$1:$P$10,2,FALSE)</f>
        <v>54</v>
      </c>
      <c r="H648" s="39">
        <f>MATCH(C648,Currecny_M!$A$1:$P$1,0)</f>
        <v>10</v>
      </c>
      <c r="I648" s="39">
        <f>VLOOKUP(N648,Currecny_M!$A$1:$P$10,MATCH(Database!C648,Currecny_M!$A$1:$P$1,0),FALSE)</f>
        <v>58.48</v>
      </c>
      <c r="J648" s="82">
        <f t="shared" si="31"/>
        <v>-9.4737600000000004</v>
      </c>
      <c r="K648" s="39">
        <f>VLOOKUP('Cover page'!$B$6,Currecny_M!$A$1:$P$10,MATCH(Database!C648,Currecny_M!$A$1:$P$1,0),FALSE)</f>
        <v>1</v>
      </c>
      <c r="L648" s="82">
        <f t="shared" si="32"/>
        <v>-9.4737600000000004</v>
      </c>
      <c r="M648" s="82">
        <f>((E648/$F$1)*VLOOKUP(N648,Currecny_M!$A$1:$P$10,MATCH(Database!C648,Currecny_M!$A$1:$P$1,0),FALSE))/VLOOKUP('Cover page'!$B$6,Currecny_M!$A$1:$P$10,MATCH(Database!C648,Currecny_M!$A$1:$P$1,0),FALSE)</f>
        <v>-9.4737600000000004</v>
      </c>
      <c r="N648" s="6" t="str">
        <f>VLOOKUP(B648,Master!$A$2:$C$11,3,FALSE)</f>
        <v>CAD</v>
      </c>
      <c r="O648" s="6" t="str">
        <f>VLOOKUP(B648,Master!$A$2:$C$11,2,FALSE)</f>
        <v>America</v>
      </c>
      <c r="P648" s="6"/>
      <c r="Q648" s="39" t="str">
        <f>VLOOKUP(D648,GL_Master!$A$1:$D$80,2,FALSE)</f>
        <v>BS</v>
      </c>
      <c r="R648" s="39" t="str">
        <f>VLOOKUP(D648,GL_Master!$A$1:$D$80,3,FALSE)</f>
        <v>Provisions</v>
      </c>
      <c r="S648" s="39" t="str">
        <f>VLOOKUP(D648,GL_Master!$A$1:$D$80,4,FALSE)</f>
        <v>Provision for Insurance</v>
      </c>
    </row>
    <row r="649" spans="1:19" x14ac:dyDescent="0.25">
      <c r="A649" s="39" t="s">
        <v>262</v>
      </c>
      <c r="B649" s="39" t="s">
        <v>249</v>
      </c>
      <c r="C649" s="7">
        <v>44166</v>
      </c>
      <c r="D649" s="39" t="s">
        <v>63</v>
      </c>
      <c r="E649" s="39">
        <v>381</v>
      </c>
      <c r="F649" s="82">
        <f t="shared" si="30"/>
        <v>0.38100000000000001</v>
      </c>
      <c r="G649" s="39">
        <f>VLOOKUP(N649,Currecny_M!$A$1:$P$10,2,FALSE)</f>
        <v>54</v>
      </c>
      <c r="H649" s="39">
        <f>MATCH(C649,Currecny_M!$A$1:$P$1,0)</f>
        <v>10</v>
      </c>
      <c r="I649" s="39">
        <f>VLOOKUP(N649,Currecny_M!$A$1:$P$10,MATCH(Database!C649,Currecny_M!$A$1:$P$1,0),FALSE)</f>
        <v>58.48</v>
      </c>
      <c r="J649" s="82">
        <f t="shared" si="31"/>
        <v>22.28088</v>
      </c>
      <c r="K649" s="39">
        <f>VLOOKUP('Cover page'!$B$6,Currecny_M!$A$1:$P$10,MATCH(Database!C649,Currecny_M!$A$1:$P$1,0),FALSE)</f>
        <v>1</v>
      </c>
      <c r="L649" s="82">
        <f t="shared" si="32"/>
        <v>22.28088</v>
      </c>
      <c r="M649" s="82">
        <f>((E649/$F$1)*VLOOKUP(N649,Currecny_M!$A$1:$P$10,MATCH(Database!C649,Currecny_M!$A$1:$P$1,0),FALSE))/VLOOKUP('Cover page'!$B$6,Currecny_M!$A$1:$P$10,MATCH(Database!C649,Currecny_M!$A$1:$P$1,0),FALSE)</f>
        <v>22.28088</v>
      </c>
      <c r="N649" s="6" t="str">
        <f>VLOOKUP(B649,Master!$A$2:$C$11,3,FALSE)</f>
        <v>CAD</v>
      </c>
      <c r="O649" s="6" t="str">
        <f>VLOOKUP(B649,Master!$A$2:$C$11,2,FALSE)</f>
        <v>America</v>
      </c>
      <c r="P649" s="6"/>
      <c r="Q649" s="39" t="str">
        <f>VLOOKUP(D649,GL_Master!$A$1:$D$80,2,FALSE)</f>
        <v>BS</v>
      </c>
      <c r="R649" s="39" t="str">
        <f>VLOOKUP(D649,GL_Master!$A$1:$D$80,3,FALSE)</f>
        <v>Gross Block</v>
      </c>
      <c r="S649" s="39" t="str">
        <f>VLOOKUP(D649,GL_Master!$A$1:$D$80,4,FALSE)</f>
        <v>Tangible Fixed assets</v>
      </c>
    </row>
    <row r="650" spans="1:19" x14ac:dyDescent="0.25">
      <c r="A650" s="39" t="s">
        <v>262</v>
      </c>
      <c r="B650" s="39" t="s">
        <v>249</v>
      </c>
      <c r="C650" s="7">
        <v>44166</v>
      </c>
      <c r="D650" s="39" t="s">
        <v>64</v>
      </c>
      <c r="E650" s="39">
        <v>21416</v>
      </c>
      <c r="F650" s="82">
        <f t="shared" si="30"/>
        <v>21.416</v>
      </c>
      <c r="G650" s="39">
        <f>VLOOKUP(N650,Currecny_M!$A$1:$P$10,2,FALSE)</f>
        <v>54</v>
      </c>
      <c r="H650" s="39">
        <f>MATCH(C650,Currecny_M!$A$1:$P$1,0)</f>
        <v>10</v>
      </c>
      <c r="I650" s="39">
        <f>VLOOKUP(N650,Currecny_M!$A$1:$P$10,MATCH(Database!C650,Currecny_M!$A$1:$P$1,0),FALSE)</f>
        <v>58.48</v>
      </c>
      <c r="J650" s="82">
        <f t="shared" si="31"/>
        <v>1252.40768</v>
      </c>
      <c r="K650" s="39">
        <f>VLOOKUP('Cover page'!$B$6,Currecny_M!$A$1:$P$10,MATCH(Database!C650,Currecny_M!$A$1:$P$1,0),FALSE)</f>
        <v>1</v>
      </c>
      <c r="L650" s="82">
        <f t="shared" si="32"/>
        <v>1252.40768</v>
      </c>
      <c r="M650" s="82">
        <f>((E650/$F$1)*VLOOKUP(N650,Currecny_M!$A$1:$P$10,MATCH(Database!C650,Currecny_M!$A$1:$P$1,0),FALSE))/VLOOKUP('Cover page'!$B$6,Currecny_M!$A$1:$P$10,MATCH(Database!C650,Currecny_M!$A$1:$P$1,0),FALSE)</f>
        <v>1252.40768</v>
      </c>
      <c r="N650" s="6" t="str">
        <f>VLOOKUP(B650,Master!$A$2:$C$11,3,FALSE)</f>
        <v>CAD</v>
      </c>
      <c r="O650" s="6" t="str">
        <f>VLOOKUP(B650,Master!$A$2:$C$11,2,FALSE)</f>
        <v>America</v>
      </c>
      <c r="P650" s="6"/>
      <c r="Q650" s="39" t="str">
        <f>VLOOKUP(D650,GL_Master!$A$1:$D$80,2,FALSE)</f>
        <v>BS</v>
      </c>
      <c r="R650" s="39" t="str">
        <f>VLOOKUP(D650,GL_Master!$A$1:$D$80,3,FALSE)</f>
        <v>Gross Block</v>
      </c>
      <c r="S650" s="39" t="str">
        <f>VLOOKUP(D650,GL_Master!$A$1:$D$80,4,FALSE)</f>
        <v>Tangible Fixed assets</v>
      </c>
    </row>
    <row r="651" spans="1:19" x14ac:dyDescent="0.25">
      <c r="A651" s="39" t="s">
        <v>262</v>
      </c>
      <c r="B651" s="39" t="s">
        <v>249</v>
      </c>
      <c r="C651" s="7">
        <v>44166</v>
      </c>
      <c r="D651" s="39" t="s">
        <v>65</v>
      </c>
      <c r="E651" s="39">
        <v>-14168</v>
      </c>
      <c r="F651" s="82">
        <f t="shared" si="30"/>
        <v>-14.167999999999999</v>
      </c>
      <c r="G651" s="39">
        <f>VLOOKUP(N651,Currecny_M!$A$1:$P$10,2,FALSE)</f>
        <v>54</v>
      </c>
      <c r="H651" s="39">
        <f>MATCH(C651,Currecny_M!$A$1:$P$1,0)</f>
        <v>10</v>
      </c>
      <c r="I651" s="39">
        <f>VLOOKUP(N651,Currecny_M!$A$1:$P$10,MATCH(Database!C651,Currecny_M!$A$1:$P$1,0),FALSE)</f>
        <v>58.48</v>
      </c>
      <c r="J651" s="82">
        <f t="shared" si="31"/>
        <v>-828.54463999999996</v>
      </c>
      <c r="K651" s="39">
        <f>VLOOKUP('Cover page'!$B$6,Currecny_M!$A$1:$P$10,MATCH(Database!C651,Currecny_M!$A$1:$P$1,0),FALSE)</f>
        <v>1</v>
      </c>
      <c r="L651" s="82">
        <f t="shared" si="32"/>
        <v>-828.54463999999996</v>
      </c>
      <c r="M651" s="82">
        <f>((E651/$F$1)*VLOOKUP(N651,Currecny_M!$A$1:$P$10,MATCH(Database!C651,Currecny_M!$A$1:$P$1,0),FALSE))/VLOOKUP('Cover page'!$B$6,Currecny_M!$A$1:$P$10,MATCH(Database!C651,Currecny_M!$A$1:$P$1,0),FALSE)</f>
        <v>-828.54463999999996</v>
      </c>
      <c r="N651" s="6" t="str">
        <f>VLOOKUP(B651,Master!$A$2:$C$11,3,FALSE)</f>
        <v>CAD</v>
      </c>
      <c r="O651" s="6" t="str">
        <f>VLOOKUP(B651,Master!$A$2:$C$11,2,FALSE)</f>
        <v>America</v>
      </c>
      <c r="P651" s="6"/>
      <c r="Q651" s="39" t="str">
        <f>VLOOKUP(D651,GL_Master!$A$1:$D$80,2,FALSE)</f>
        <v>BS</v>
      </c>
      <c r="R651" s="39" t="str">
        <f>VLOOKUP(D651,GL_Master!$A$1:$D$80,3,FALSE)</f>
        <v>Accumulated Depreciation</v>
      </c>
      <c r="S651" s="39" t="str">
        <f>VLOOKUP(D651,GL_Master!$A$1:$D$80,4,FALSE)</f>
        <v>Accumulated Depreciation</v>
      </c>
    </row>
    <row r="652" spans="1:19" x14ac:dyDescent="0.25">
      <c r="A652" s="39" t="s">
        <v>262</v>
      </c>
      <c r="B652" s="39" t="s">
        <v>249</v>
      </c>
      <c r="C652" s="7">
        <v>44166</v>
      </c>
      <c r="D652" s="39" t="s">
        <v>66</v>
      </c>
      <c r="E652" s="39">
        <v>11424</v>
      </c>
      <c r="F652" s="82">
        <f t="shared" si="30"/>
        <v>11.423999999999999</v>
      </c>
      <c r="G652" s="39">
        <f>VLOOKUP(N652,Currecny_M!$A$1:$P$10,2,FALSE)</f>
        <v>54</v>
      </c>
      <c r="H652" s="39">
        <f>MATCH(C652,Currecny_M!$A$1:$P$1,0)</f>
        <v>10</v>
      </c>
      <c r="I652" s="39">
        <f>VLOOKUP(N652,Currecny_M!$A$1:$P$10,MATCH(Database!C652,Currecny_M!$A$1:$P$1,0),FALSE)</f>
        <v>58.48</v>
      </c>
      <c r="J652" s="82">
        <f t="shared" si="31"/>
        <v>668.07551999999998</v>
      </c>
      <c r="K652" s="39">
        <f>VLOOKUP('Cover page'!$B$6,Currecny_M!$A$1:$P$10,MATCH(Database!C652,Currecny_M!$A$1:$P$1,0),FALSE)</f>
        <v>1</v>
      </c>
      <c r="L652" s="82">
        <f t="shared" si="32"/>
        <v>668.07551999999998</v>
      </c>
      <c r="M652" s="82">
        <f>((E652/$F$1)*VLOOKUP(N652,Currecny_M!$A$1:$P$10,MATCH(Database!C652,Currecny_M!$A$1:$P$1,0),FALSE))/VLOOKUP('Cover page'!$B$6,Currecny_M!$A$1:$P$10,MATCH(Database!C652,Currecny_M!$A$1:$P$1,0),FALSE)</f>
        <v>668.07551999999998</v>
      </c>
      <c r="N652" s="6" t="str">
        <f>VLOOKUP(B652,Master!$A$2:$C$11,3,FALSE)</f>
        <v>CAD</v>
      </c>
      <c r="O652" s="6" t="str">
        <f>VLOOKUP(B652,Master!$A$2:$C$11,2,FALSE)</f>
        <v>America</v>
      </c>
      <c r="P652" s="6"/>
      <c r="Q652" s="39" t="str">
        <f>VLOOKUP(D652,GL_Master!$A$1:$D$80,2,FALSE)</f>
        <v>BS</v>
      </c>
      <c r="R652" s="39" t="str">
        <f>VLOOKUP(D652,GL_Master!$A$1:$D$80,3,FALSE)</f>
        <v>Gross Block</v>
      </c>
      <c r="S652" s="39" t="str">
        <f>VLOOKUP(D652,GL_Master!$A$1:$D$80,4,FALSE)</f>
        <v>Tangible Fixed assets</v>
      </c>
    </row>
    <row r="653" spans="1:19" x14ac:dyDescent="0.25">
      <c r="A653" s="39" t="s">
        <v>262</v>
      </c>
      <c r="B653" s="39" t="s">
        <v>249</v>
      </c>
      <c r="C653" s="7">
        <v>44166</v>
      </c>
      <c r="D653" s="39" t="s">
        <v>67</v>
      </c>
      <c r="E653" s="39">
        <v>4465</v>
      </c>
      <c r="F653" s="82">
        <f t="shared" si="30"/>
        <v>4.4649999999999999</v>
      </c>
      <c r="G653" s="39">
        <f>VLOOKUP(N653,Currecny_M!$A$1:$P$10,2,FALSE)</f>
        <v>54</v>
      </c>
      <c r="H653" s="39">
        <f>MATCH(C653,Currecny_M!$A$1:$P$1,0)</f>
        <v>10</v>
      </c>
      <c r="I653" s="39">
        <f>VLOOKUP(N653,Currecny_M!$A$1:$P$10,MATCH(Database!C653,Currecny_M!$A$1:$P$1,0),FALSE)</f>
        <v>58.48</v>
      </c>
      <c r="J653" s="82">
        <f t="shared" si="31"/>
        <v>261.11319999999995</v>
      </c>
      <c r="K653" s="39">
        <f>VLOOKUP('Cover page'!$B$6,Currecny_M!$A$1:$P$10,MATCH(Database!C653,Currecny_M!$A$1:$P$1,0),FALSE)</f>
        <v>1</v>
      </c>
      <c r="L653" s="82">
        <f t="shared" si="32"/>
        <v>261.11319999999995</v>
      </c>
      <c r="M653" s="82">
        <f>((E653/$F$1)*VLOOKUP(N653,Currecny_M!$A$1:$P$10,MATCH(Database!C653,Currecny_M!$A$1:$P$1,0),FALSE))/VLOOKUP('Cover page'!$B$6,Currecny_M!$A$1:$P$10,MATCH(Database!C653,Currecny_M!$A$1:$P$1,0),FALSE)</f>
        <v>261.11319999999995</v>
      </c>
      <c r="N653" s="6" t="str">
        <f>VLOOKUP(B653,Master!$A$2:$C$11,3,FALSE)</f>
        <v>CAD</v>
      </c>
      <c r="O653" s="6" t="str">
        <f>VLOOKUP(B653,Master!$A$2:$C$11,2,FALSE)</f>
        <v>America</v>
      </c>
      <c r="P653" s="6"/>
      <c r="Q653" s="39" t="str">
        <f>VLOOKUP(D653,GL_Master!$A$1:$D$80,2,FALSE)</f>
        <v>BS</v>
      </c>
      <c r="R653" s="39" t="str">
        <f>VLOOKUP(D653,GL_Master!$A$1:$D$80,3,FALSE)</f>
        <v>Gross Block</v>
      </c>
      <c r="S653" s="39" t="str">
        <f>VLOOKUP(D653,GL_Master!$A$1:$D$80,4,FALSE)</f>
        <v>Tangible Fixed assets</v>
      </c>
    </row>
    <row r="654" spans="1:19" x14ac:dyDescent="0.25">
      <c r="A654" s="39" t="s">
        <v>262</v>
      </c>
      <c r="B654" s="39" t="s">
        <v>249</v>
      </c>
      <c r="C654" s="7">
        <v>44166</v>
      </c>
      <c r="D654" s="39" t="s">
        <v>68</v>
      </c>
      <c r="E654" s="39">
        <v>-3721</v>
      </c>
      <c r="F654" s="82">
        <f t="shared" si="30"/>
        <v>-3.7210000000000001</v>
      </c>
      <c r="G654" s="39">
        <f>VLOOKUP(N654,Currecny_M!$A$1:$P$10,2,FALSE)</f>
        <v>54</v>
      </c>
      <c r="H654" s="39">
        <f>MATCH(C654,Currecny_M!$A$1:$P$1,0)</f>
        <v>10</v>
      </c>
      <c r="I654" s="39">
        <f>VLOOKUP(N654,Currecny_M!$A$1:$P$10,MATCH(Database!C654,Currecny_M!$A$1:$P$1,0),FALSE)</f>
        <v>58.48</v>
      </c>
      <c r="J654" s="82">
        <f t="shared" si="31"/>
        <v>-217.60407999999998</v>
      </c>
      <c r="K654" s="39">
        <f>VLOOKUP('Cover page'!$B$6,Currecny_M!$A$1:$P$10,MATCH(Database!C654,Currecny_M!$A$1:$P$1,0),FALSE)</f>
        <v>1</v>
      </c>
      <c r="L654" s="82">
        <f t="shared" si="32"/>
        <v>-217.60407999999998</v>
      </c>
      <c r="M654" s="82">
        <f>((E654/$F$1)*VLOOKUP(N654,Currecny_M!$A$1:$P$10,MATCH(Database!C654,Currecny_M!$A$1:$P$1,0),FALSE))/VLOOKUP('Cover page'!$B$6,Currecny_M!$A$1:$P$10,MATCH(Database!C654,Currecny_M!$A$1:$P$1,0),FALSE)</f>
        <v>-217.60407999999998</v>
      </c>
      <c r="N654" s="6" t="str">
        <f>VLOOKUP(B654,Master!$A$2:$C$11,3,FALSE)</f>
        <v>CAD</v>
      </c>
      <c r="O654" s="6" t="str">
        <f>VLOOKUP(B654,Master!$A$2:$C$11,2,FALSE)</f>
        <v>America</v>
      </c>
      <c r="P654" s="6"/>
      <c r="Q654" s="39" t="str">
        <f>VLOOKUP(D654,GL_Master!$A$1:$D$80,2,FALSE)</f>
        <v>BS</v>
      </c>
      <c r="R654" s="39" t="str">
        <f>VLOOKUP(D654,GL_Master!$A$1:$D$80,3,FALSE)</f>
        <v>Accumulated Depreciation</v>
      </c>
      <c r="S654" s="39" t="str">
        <f>VLOOKUP(D654,GL_Master!$A$1:$D$80,4,FALSE)</f>
        <v>Accumulated Depreciation</v>
      </c>
    </row>
    <row r="655" spans="1:19" x14ac:dyDescent="0.25">
      <c r="A655" s="39" t="s">
        <v>262</v>
      </c>
      <c r="B655" s="39" t="s">
        <v>249</v>
      </c>
      <c r="C655" s="7">
        <v>44166</v>
      </c>
      <c r="D655" s="39" t="s">
        <v>69</v>
      </c>
      <c r="E655" s="39">
        <v>7459</v>
      </c>
      <c r="F655" s="82">
        <f t="shared" si="30"/>
        <v>7.4589999999999996</v>
      </c>
      <c r="G655" s="39">
        <f>VLOOKUP(N655,Currecny_M!$A$1:$P$10,2,FALSE)</f>
        <v>54</v>
      </c>
      <c r="H655" s="39">
        <f>MATCH(C655,Currecny_M!$A$1:$P$1,0)</f>
        <v>10</v>
      </c>
      <c r="I655" s="39">
        <f>VLOOKUP(N655,Currecny_M!$A$1:$P$10,MATCH(Database!C655,Currecny_M!$A$1:$P$1,0),FALSE)</f>
        <v>58.48</v>
      </c>
      <c r="J655" s="82">
        <f t="shared" si="31"/>
        <v>436.20231999999993</v>
      </c>
      <c r="K655" s="39">
        <f>VLOOKUP('Cover page'!$B$6,Currecny_M!$A$1:$P$10,MATCH(Database!C655,Currecny_M!$A$1:$P$1,0),FALSE)</f>
        <v>1</v>
      </c>
      <c r="L655" s="82">
        <f t="shared" si="32"/>
        <v>436.20231999999993</v>
      </c>
      <c r="M655" s="82">
        <f>((E655/$F$1)*VLOOKUP(N655,Currecny_M!$A$1:$P$10,MATCH(Database!C655,Currecny_M!$A$1:$P$1,0),FALSE))/VLOOKUP('Cover page'!$B$6,Currecny_M!$A$1:$P$10,MATCH(Database!C655,Currecny_M!$A$1:$P$1,0),FALSE)</f>
        <v>436.20231999999993</v>
      </c>
      <c r="N655" s="6" t="str">
        <f>VLOOKUP(B655,Master!$A$2:$C$11,3,FALSE)</f>
        <v>CAD</v>
      </c>
      <c r="O655" s="6" t="str">
        <f>VLOOKUP(B655,Master!$A$2:$C$11,2,FALSE)</f>
        <v>America</v>
      </c>
      <c r="P655" s="6"/>
      <c r="Q655" s="39" t="str">
        <f>VLOOKUP(D655,GL_Master!$A$1:$D$80,2,FALSE)</f>
        <v>BS</v>
      </c>
      <c r="R655" s="39" t="str">
        <f>VLOOKUP(D655,GL_Master!$A$1:$D$80,3,FALSE)</f>
        <v>Gross Block</v>
      </c>
      <c r="S655" s="39" t="str">
        <f>VLOOKUP(D655,GL_Master!$A$1:$D$80,4,FALSE)</f>
        <v>Tangible Fixed assets</v>
      </c>
    </row>
    <row r="656" spans="1:19" x14ac:dyDescent="0.25">
      <c r="A656" s="39" t="s">
        <v>262</v>
      </c>
      <c r="B656" s="39" t="s">
        <v>249</v>
      </c>
      <c r="C656" s="7">
        <v>44166</v>
      </c>
      <c r="D656" s="39" t="s">
        <v>70</v>
      </c>
      <c r="E656" s="39">
        <v>-275</v>
      </c>
      <c r="F656" s="82">
        <f t="shared" si="30"/>
        <v>-0.27500000000000002</v>
      </c>
      <c r="G656" s="39">
        <f>VLOOKUP(N656,Currecny_M!$A$1:$P$10,2,FALSE)</f>
        <v>54</v>
      </c>
      <c r="H656" s="39">
        <f>MATCH(C656,Currecny_M!$A$1:$P$1,0)</f>
        <v>10</v>
      </c>
      <c r="I656" s="39">
        <f>VLOOKUP(N656,Currecny_M!$A$1:$P$10,MATCH(Database!C656,Currecny_M!$A$1:$P$1,0),FALSE)</f>
        <v>58.48</v>
      </c>
      <c r="J656" s="82">
        <f t="shared" si="31"/>
        <v>-16.082000000000001</v>
      </c>
      <c r="K656" s="39">
        <f>VLOOKUP('Cover page'!$B$6,Currecny_M!$A$1:$P$10,MATCH(Database!C656,Currecny_M!$A$1:$P$1,0),FALSE)</f>
        <v>1</v>
      </c>
      <c r="L656" s="82">
        <f t="shared" si="32"/>
        <v>-16.082000000000001</v>
      </c>
      <c r="M656" s="82">
        <f>((E656/$F$1)*VLOOKUP(N656,Currecny_M!$A$1:$P$10,MATCH(Database!C656,Currecny_M!$A$1:$P$1,0),FALSE))/VLOOKUP('Cover page'!$B$6,Currecny_M!$A$1:$P$10,MATCH(Database!C656,Currecny_M!$A$1:$P$1,0),FALSE)</f>
        <v>-16.082000000000001</v>
      </c>
      <c r="N656" s="6" t="str">
        <f>VLOOKUP(B656,Master!$A$2:$C$11,3,FALSE)</f>
        <v>CAD</v>
      </c>
      <c r="O656" s="6" t="str">
        <f>VLOOKUP(B656,Master!$A$2:$C$11,2,FALSE)</f>
        <v>America</v>
      </c>
      <c r="P656" s="6"/>
      <c r="Q656" s="39" t="str">
        <f>VLOOKUP(D656,GL_Master!$A$1:$D$80,2,FALSE)</f>
        <v>BS</v>
      </c>
      <c r="R656" s="39" t="str">
        <f>VLOOKUP(D656,GL_Master!$A$1:$D$80,3,FALSE)</f>
        <v>Accumulated Depreciation</v>
      </c>
      <c r="S656" s="39" t="str">
        <f>VLOOKUP(D656,GL_Master!$A$1:$D$80,4,FALSE)</f>
        <v>Accumulated Depreciation</v>
      </c>
    </row>
    <row r="657" spans="1:19" x14ac:dyDescent="0.25">
      <c r="A657" s="39" t="s">
        <v>262</v>
      </c>
      <c r="B657" s="39" t="s">
        <v>249</v>
      </c>
      <c r="C657" s="7">
        <v>44166</v>
      </c>
      <c r="D657" s="39" t="s">
        <v>71</v>
      </c>
      <c r="E657" s="39">
        <v>13904</v>
      </c>
      <c r="F657" s="82">
        <f t="shared" si="30"/>
        <v>13.904</v>
      </c>
      <c r="G657" s="39">
        <f>VLOOKUP(N657,Currecny_M!$A$1:$P$10,2,FALSE)</f>
        <v>54</v>
      </c>
      <c r="H657" s="39">
        <f>MATCH(C657,Currecny_M!$A$1:$P$1,0)</f>
        <v>10</v>
      </c>
      <c r="I657" s="39">
        <f>VLOOKUP(N657,Currecny_M!$A$1:$P$10,MATCH(Database!C657,Currecny_M!$A$1:$P$1,0),FALSE)</f>
        <v>58.48</v>
      </c>
      <c r="J657" s="82">
        <f t="shared" si="31"/>
        <v>813.10591999999997</v>
      </c>
      <c r="K657" s="39">
        <f>VLOOKUP('Cover page'!$B$6,Currecny_M!$A$1:$P$10,MATCH(Database!C657,Currecny_M!$A$1:$P$1,0),FALSE)</f>
        <v>1</v>
      </c>
      <c r="L657" s="82">
        <f t="shared" si="32"/>
        <v>813.10591999999997</v>
      </c>
      <c r="M657" s="82">
        <f>((E657/$F$1)*VLOOKUP(N657,Currecny_M!$A$1:$P$10,MATCH(Database!C657,Currecny_M!$A$1:$P$1,0),FALSE))/VLOOKUP('Cover page'!$B$6,Currecny_M!$A$1:$P$10,MATCH(Database!C657,Currecny_M!$A$1:$P$1,0),FALSE)</f>
        <v>813.10591999999997</v>
      </c>
      <c r="N657" s="6" t="str">
        <f>VLOOKUP(B657,Master!$A$2:$C$11,3,FALSE)</f>
        <v>CAD</v>
      </c>
      <c r="O657" s="6" t="str">
        <f>VLOOKUP(B657,Master!$A$2:$C$11,2,FALSE)</f>
        <v>America</v>
      </c>
      <c r="P657" s="6"/>
      <c r="Q657" s="39" t="str">
        <f>VLOOKUP(D657,GL_Master!$A$1:$D$80,2,FALSE)</f>
        <v>BS</v>
      </c>
      <c r="R657" s="39" t="str">
        <f>VLOOKUP(D657,GL_Master!$A$1:$D$80,3,FALSE)</f>
        <v>Gross Block</v>
      </c>
      <c r="S657" s="39" t="str">
        <f>VLOOKUP(D657,GL_Master!$A$1:$D$80,4,FALSE)</f>
        <v>Tangible Fixed assets</v>
      </c>
    </row>
    <row r="658" spans="1:19" x14ac:dyDescent="0.25">
      <c r="A658" s="39" t="s">
        <v>262</v>
      </c>
      <c r="B658" s="39" t="s">
        <v>249</v>
      </c>
      <c r="C658" s="7">
        <v>44166</v>
      </c>
      <c r="D658" s="39" t="s">
        <v>72</v>
      </c>
      <c r="E658" s="39">
        <v>111</v>
      </c>
      <c r="F658" s="82">
        <f t="shared" si="30"/>
        <v>0.111</v>
      </c>
      <c r="G658" s="39">
        <f>VLOOKUP(N658,Currecny_M!$A$1:$P$10,2,FALSE)</f>
        <v>54</v>
      </c>
      <c r="H658" s="39">
        <f>MATCH(C658,Currecny_M!$A$1:$P$1,0)</f>
        <v>10</v>
      </c>
      <c r="I658" s="39">
        <f>VLOOKUP(N658,Currecny_M!$A$1:$P$10,MATCH(Database!C658,Currecny_M!$A$1:$P$1,0),FALSE)</f>
        <v>58.48</v>
      </c>
      <c r="J658" s="82">
        <f t="shared" si="31"/>
        <v>6.4912799999999997</v>
      </c>
      <c r="K658" s="39">
        <f>VLOOKUP('Cover page'!$B$6,Currecny_M!$A$1:$P$10,MATCH(Database!C658,Currecny_M!$A$1:$P$1,0),FALSE)</f>
        <v>1</v>
      </c>
      <c r="L658" s="82">
        <f t="shared" si="32"/>
        <v>6.4912799999999997</v>
      </c>
      <c r="M658" s="82">
        <f>((E658/$F$1)*VLOOKUP(N658,Currecny_M!$A$1:$P$10,MATCH(Database!C658,Currecny_M!$A$1:$P$1,0),FALSE))/VLOOKUP('Cover page'!$B$6,Currecny_M!$A$1:$P$10,MATCH(Database!C658,Currecny_M!$A$1:$P$1,0),FALSE)</f>
        <v>6.4912799999999997</v>
      </c>
      <c r="N658" s="6" t="str">
        <f>VLOOKUP(B658,Master!$A$2:$C$11,3,FALSE)</f>
        <v>CAD</v>
      </c>
      <c r="O658" s="6" t="str">
        <f>VLOOKUP(B658,Master!$A$2:$C$11,2,FALSE)</f>
        <v>America</v>
      </c>
      <c r="P658" s="6"/>
      <c r="Q658" s="39" t="str">
        <f>VLOOKUP(D658,GL_Master!$A$1:$D$80,2,FALSE)</f>
        <v>BS</v>
      </c>
      <c r="R658" s="39" t="str">
        <f>VLOOKUP(D658,GL_Master!$A$1:$D$80,3,FALSE)</f>
        <v>Gross Block</v>
      </c>
      <c r="S658" s="39" t="str">
        <f>VLOOKUP(D658,GL_Master!$A$1:$D$80,4,FALSE)</f>
        <v>Tangible Fixed assets</v>
      </c>
    </row>
    <row r="659" spans="1:19" x14ac:dyDescent="0.25">
      <c r="A659" s="39" t="s">
        <v>262</v>
      </c>
      <c r="B659" s="39" t="s">
        <v>249</v>
      </c>
      <c r="C659" s="7">
        <v>44166</v>
      </c>
      <c r="D659" s="39" t="s">
        <v>73</v>
      </c>
      <c r="E659" s="39">
        <v>55</v>
      </c>
      <c r="F659" s="82">
        <f t="shared" si="30"/>
        <v>5.5E-2</v>
      </c>
      <c r="G659" s="39">
        <f>VLOOKUP(N659,Currecny_M!$A$1:$P$10,2,FALSE)</f>
        <v>54</v>
      </c>
      <c r="H659" s="39">
        <f>MATCH(C659,Currecny_M!$A$1:$P$1,0)</f>
        <v>10</v>
      </c>
      <c r="I659" s="39">
        <f>VLOOKUP(N659,Currecny_M!$A$1:$P$10,MATCH(Database!C659,Currecny_M!$A$1:$P$1,0),FALSE)</f>
        <v>58.48</v>
      </c>
      <c r="J659" s="82">
        <f t="shared" si="31"/>
        <v>3.2163999999999997</v>
      </c>
      <c r="K659" s="39">
        <f>VLOOKUP('Cover page'!$B$6,Currecny_M!$A$1:$P$10,MATCH(Database!C659,Currecny_M!$A$1:$P$1,0),FALSE)</f>
        <v>1</v>
      </c>
      <c r="L659" s="82">
        <f t="shared" si="32"/>
        <v>3.2163999999999997</v>
      </c>
      <c r="M659" s="82">
        <f>((E659/$F$1)*VLOOKUP(N659,Currecny_M!$A$1:$P$10,MATCH(Database!C659,Currecny_M!$A$1:$P$1,0),FALSE))/VLOOKUP('Cover page'!$B$6,Currecny_M!$A$1:$P$10,MATCH(Database!C659,Currecny_M!$A$1:$P$1,0),FALSE)</f>
        <v>3.2163999999999997</v>
      </c>
      <c r="N659" s="6" t="str">
        <f>VLOOKUP(B659,Master!$A$2:$C$11,3,FALSE)</f>
        <v>CAD</v>
      </c>
      <c r="O659" s="6" t="str">
        <f>VLOOKUP(B659,Master!$A$2:$C$11,2,FALSE)</f>
        <v>America</v>
      </c>
      <c r="P659" s="6"/>
      <c r="Q659" s="39" t="str">
        <f>VLOOKUP(D659,GL_Master!$A$1:$D$80,2,FALSE)</f>
        <v>BS</v>
      </c>
      <c r="R659" s="39" t="str">
        <f>VLOOKUP(D659,GL_Master!$A$1:$D$80,3,FALSE)</f>
        <v>Gross Block</v>
      </c>
      <c r="S659" s="39" t="str">
        <f>VLOOKUP(D659,GL_Master!$A$1:$D$80,4,FALSE)</f>
        <v>Tangible Fixed assets</v>
      </c>
    </row>
    <row r="660" spans="1:19" x14ac:dyDescent="0.25">
      <c r="A660" s="39" t="s">
        <v>262</v>
      </c>
      <c r="B660" s="39" t="s">
        <v>249</v>
      </c>
      <c r="C660" s="7">
        <v>44166</v>
      </c>
      <c r="D660" s="39" t="s">
        <v>74</v>
      </c>
      <c r="E660" s="39">
        <v>-13216</v>
      </c>
      <c r="F660" s="82">
        <f t="shared" si="30"/>
        <v>-13.215999999999999</v>
      </c>
      <c r="G660" s="39">
        <f>VLOOKUP(N660,Currecny_M!$A$1:$P$10,2,FALSE)</f>
        <v>54</v>
      </c>
      <c r="H660" s="39">
        <f>MATCH(C660,Currecny_M!$A$1:$P$1,0)</f>
        <v>10</v>
      </c>
      <c r="I660" s="39">
        <f>VLOOKUP(N660,Currecny_M!$A$1:$P$10,MATCH(Database!C660,Currecny_M!$A$1:$P$1,0),FALSE)</f>
        <v>58.48</v>
      </c>
      <c r="J660" s="82">
        <f t="shared" si="31"/>
        <v>-772.87167999999997</v>
      </c>
      <c r="K660" s="39">
        <f>VLOOKUP('Cover page'!$B$6,Currecny_M!$A$1:$P$10,MATCH(Database!C660,Currecny_M!$A$1:$P$1,0),FALSE)</f>
        <v>1</v>
      </c>
      <c r="L660" s="82">
        <f t="shared" si="32"/>
        <v>-772.87167999999997</v>
      </c>
      <c r="M660" s="82">
        <f>((E660/$F$1)*VLOOKUP(N660,Currecny_M!$A$1:$P$10,MATCH(Database!C660,Currecny_M!$A$1:$P$1,0),FALSE))/VLOOKUP('Cover page'!$B$6,Currecny_M!$A$1:$P$10,MATCH(Database!C660,Currecny_M!$A$1:$P$1,0),FALSE)</f>
        <v>-772.87167999999997</v>
      </c>
      <c r="N660" s="6" t="str">
        <f>VLOOKUP(B660,Master!$A$2:$C$11,3,FALSE)</f>
        <v>CAD</v>
      </c>
      <c r="O660" s="6" t="str">
        <f>VLOOKUP(B660,Master!$A$2:$C$11,2,FALSE)</f>
        <v>America</v>
      </c>
      <c r="P660" s="6"/>
      <c r="Q660" s="39" t="str">
        <f>VLOOKUP(D660,GL_Master!$A$1:$D$80,2,FALSE)</f>
        <v>BS</v>
      </c>
      <c r="R660" s="39" t="str">
        <f>VLOOKUP(D660,GL_Master!$A$1:$D$80,3,FALSE)</f>
        <v>Accumulated Depreciation</v>
      </c>
      <c r="S660" s="39" t="str">
        <f>VLOOKUP(D660,GL_Master!$A$1:$D$80,4,FALSE)</f>
        <v>Accumulated Depreciation</v>
      </c>
    </row>
    <row r="661" spans="1:19" x14ac:dyDescent="0.25">
      <c r="A661" s="39" t="s">
        <v>262</v>
      </c>
      <c r="B661" s="39" t="s">
        <v>249</v>
      </c>
      <c r="C661" s="7">
        <v>44166</v>
      </c>
      <c r="D661" s="39" t="s">
        <v>21</v>
      </c>
      <c r="E661" s="39">
        <v>1110</v>
      </c>
      <c r="F661" s="82">
        <f t="shared" si="30"/>
        <v>1.1100000000000001</v>
      </c>
      <c r="G661" s="39">
        <f>VLOOKUP(N661,Currecny_M!$A$1:$P$10,2,FALSE)</f>
        <v>54</v>
      </c>
      <c r="H661" s="39">
        <f>MATCH(C661,Currecny_M!$A$1:$P$1,0)</f>
        <v>10</v>
      </c>
      <c r="I661" s="39">
        <f>VLOOKUP(N661,Currecny_M!$A$1:$P$10,MATCH(Database!C661,Currecny_M!$A$1:$P$1,0),FALSE)</f>
        <v>58.48</v>
      </c>
      <c r="J661" s="82">
        <f t="shared" si="31"/>
        <v>64.912800000000004</v>
      </c>
      <c r="K661" s="39">
        <f>VLOOKUP('Cover page'!$B$6,Currecny_M!$A$1:$P$10,MATCH(Database!C661,Currecny_M!$A$1:$P$1,0),FALSE)</f>
        <v>1</v>
      </c>
      <c r="L661" s="82">
        <f t="shared" si="32"/>
        <v>64.912800000000004</v>
      </c>
      <c r="M661" s="82">
        <f>((E661/$F$1)*VLOOKUP(N661,Currecny_M!$A$1:$P$10,MATCH(Database!C661,Currecny_M!$A$1:$P$1,0),FALSE))/VLOOKUP('Cover page'!$B$6,Currecny_M!$A$1:$P$10,MATCH(Database!C661,Currecny_M!$A$1:$P$1,0),FALSE)</f>
        <v>64.912800000000004</v>
      </c>
      <c r="N661" s="6" t="str">
        <f>VLOOKUP(B661,Master!$A$2:$C$11,3,FALSE)</f>
        <v>CAD</v>
      </c>
      <c r="O661" s="6" t="str">
        <f>VLOOKUP(B661,Master!$A$2:$C$11,2,FALSE)</f>
        <v>America</v>
      </c>
      <c r="P661" s="6"/>
      <c r="Q661" s="39" t="str">
        <f>VLOOKUP(D661,GL_Master!$A$1:$D$80,2,FALSE)</f>
        <v>BS</v>
      </c>
      <c r="R661" s="39" t="str">
        <f>VLOOKUP(D661,GL_Master!$A$1:$D$80,3,FALSE)</f>
        <v>Gross Block</v>
      </c>
      <c r="S661" s="39" t="str">
        <f>VLOOKUP(D661,GL_Master!$A$1:$D$80,4,FALSE)</f>
        <v>Tangible Fixed assets</v>
      </c>
    </row>
    <row r="662" spans="1:19" x14ac:dyDescent="0.25">
      <c r="A662" s="39" t="s">
        <v>262</v>
      </c>
      <c r="B662" s="39" t="s">
        <v>249</v>
      </c>
      <c r="C662" s="7">
        <v>44166</v>
      </c>
      <c r="D662" s="39" t="s">
        <v>27</v>
      </c>
      <c r="E662" s="39">
        <v>2403</v>
      </c>
      <c r="F662" s="82">
        <f t="shared" si="30"/>
        <v>2.403</v>
      </c>
      <c r="G662" s="39">
        <f>VLOOKUP(N662,Currecny_M!$A$1:$P$10,2,FALSE)</f>
        <v>54</v>
      </c>
      <c r="H662" s="39">
        <f>MATCH(C662,Currecny_M!$A$1:$P$1,0)</f>
        <v>10</v>
      </c>
      <c r="I662" s="39">
        <f>VLOOKUP(N662,Currecny_M!$A$1:$P$10,MATCH(Database!C662,Currecny_M!$A$1:$P$1,0),FALSE)</f>
        <v>58.48</v>
      </c>
      <c r="J662" s="82">
        <f t="shared" si="31"/>
        <v>140.52743999999998</v>
      </c>
      <c r="K662" s="39">
        <f>VLOOKUP('Cover page'!$B$6,Currecny_M!$A$1:$P$10,MATCH(Database!C662,Currecny_M!$A$1:$P$1,0),FALSE)</f>
        <v>1</v>
      </c>
      <c r="L662" s="82">
        <f t="shared" si="32"/>
        <v>140.52743999999998</v>
      </c>
      <c r="M662" s="82">
        <f>((E662/$F$1)*VLOOKUP(N662,Currecny_M!$A$1:$P$10,MATCH(Database!C662,Currecny_M!$A$1:$P$1,0),FALSE))/VLOOKUP('Cover page'!$B$6,Currecny_M!$A$1:$P$10,MATCH(Database!C662,Currecny_M!$A$1:$P$1,0),FALSE)</f>
        <v>140.52743999999998</v>
      </c>
      <c r="N662" s="6" t="str">
        <f>VLOOKUP(B662,Master!$A$2:$C$11,3,FALSE)</f>
        <v>CAD</v>
      </c>
      <c r="O662" s="6" t="str">
        <f>VLOOKUP(B662,Master!$A$2:$C$11,2,FALSE)</f>
        <v>America</v>
      </c>
      <c r="P662" s="6"/>
      <c r="Q662" s="39" t="str">
        <f>VLOOKUP(D662,GL_Master!$A$1:$D$80,2,FALSE)</f>
        <v>BS</v>
      </c>
      <c r="R662" s="39" t="str">
        <f>VLOOKUP(D662,GL_Master!$A$1:$D$80,3,FALSE)</f>
        <v>Gross Block</v>
      </c>
      <c r="S662" s="39" t="str">
        <f>VLOOKUP(D662,GL_Master!$A$1:$D$80,4,FALSE)</f>
        <v>Tangible Fixed assets</v>
      </c>
    </row>
    <row r="663" spans="1:19" x14ac:dyDescent="0.25">
      <c r="A663" s="39" t="s">
        <v>262</v>
      </c>
      <c r="B663" s="39" t="s">
        <v>249</v>
      </c>
      <c r="C663" s="7">
        <v>44166</v>
      </c>
      <c r="D663" s="39" t="s">
        <v>75</v>
      </c>
      <c r="E663" s="39">
        <v>-56</v>
      </c>
      <c r="F663" s="82">
        <f t="shared" si="30"/>
        <v>-5.6000000000000001E-2</v>
      </c>
      <c r="G663" s="39">
        <f>VLOOKUP(N663,Currecny_M!$A$1:$P$10,2,FALSE)</f>
        <v>54</v>
      </c>
      <c r="H663" s="39">
        <f>MATCH(C663,Currecny_M!$A$1:$P$1,0)</f>
        <v>10</v>
      </c>
      <c r="I663" s="39">
        <f>VLOOKUP(N663,Currecny_M!$A$1:$P$10,MATCH(Database!C663,Currecny_M!$A$1:$P$1,0),FALSE)</f>
        <v>58.48</v>
      </c>
      <c r="J663" s="82">
        <f t="shared" si="31"/>
        <v>-3.27488</v>
      </c>
      <c r="K663" s="39">
        <f>VLOOKUP('Cover page'!$B$6,Currecny_M!$A$1:$P$10,MATCH(Database!C663,Currecny_M!$A$1:$P$1,0),FALSE)</f>
        <v>1</v>
      </c>
      <c r="L663" s="82">
        <f t="shared" si="32"/>
        <v>-3.27488</v>
      </c>
      <c r="M663" s="82">
        <f>((E663/$F$1)*VLOOKUP(N663,Currecny_M!$A$1:$P$10,MATCH(Database!C663,Currecny_M!$A$1:$P$1,0),FALSE))/VLOOKUP('Cover page'!$B$6,Currecny_M!$A$1:$P$10,MATCH(Database!C663,Currecny_M!$A$1:$P$1,0),FALSE)</f>
        <v>-3.27488</v>
      </c>
      <c r="N663" s="6" t="str">
        <f>VLOOKUP(B663,Master!$A$2:$C$11,3,FALSE)</f>
        <v>CAD</v>
      </c>
      <c r="O663" s="6" t="str">
        <f>VLOOKUP(B663,Master!$A$2:$C$11,2,FALSE)</f>
        <v>America</v>
      </c>
      <c r="P663" s="6"/>
      <c r="Q663" s="39" t="str">
        <f>VLOOKUP(D663,GL_Master!$A$1:$D$80,2,FALSE)</f>
        <v>BS</v>
      </c>
      <c r="R663" s="39" t="str">
        <f>VLOOKUP(D663,GL_Master!$A$1:$D$80,3,FALSE)</f>
        <v>Gross Block</v>
      </c>
      <c r="S663" s="39" t="str">
        <f>VLOOKUP(D663,GL_Master!$A$1:$D$80,4,FALSE)</f>
        <v>Tangible Fixed assets</v>
      </c>
    </row>
    <row r="664" spans="1:19" x14ac:dyDescent="0.25">
      <c r="A664" s="39" t="s">
        <v>262</v>
      </c>
      <c r="B664" s="39" t="s">
        <v>249</v>
      </c>
      <c r="C664" s="7">
        <v>44166</v>
      </c>
      <c r="D664" s="39" t="s">
        <v>76</v>
      </c>
      <c r="E664" s="39">
        <v>1322</v>
      </c>
      <c r="F664" s="82">
        <f t="shared" si="30"/>
        <v>1.3220000000000001</v>
      </c>
      <c r="G664" s="39">
        <f>VLOOKUP(N664,Currecny_M!$A$1:$P$10,2,FALSE)</f>
        <v>54</v>
      </c>
      <c r="H664" s="39">
        <f>MATCH(C664,Currecny_M!$A$1:$P$1,0)</f>
        <v>10</v>
      </c>
      <c r="I664" s="39">
        <f>VLOOKUP(N664,Currecny_M!$A$1:$P$10,MATCH(Database!C664,Currecny_M!$A$1:$P$1,0),FALSE)</f>
        <v>58.48</v>
      </c>
      <c r="J664" s="82">
        <f t="shared" si="31"/>
        <v>77.310559999999995</v>
      </c>
      <c r="K664" s="39">
        <f>VLOOKUP('Cover page'!$B$6,Currecny_M!$A$1:$P$10,MATCH(Database!C664,Currecny_M!$A$1:$P$1,0),FALSE)</f>
        <v>1</v>
      </c>
      <c r="L664" s="82">
        <f t="shared" si="32"/>
        <v>77.310559999999995</v>
      </c>
      <c r="M664" s="82">
        <f>((E664/$F$1)*VLOOKUP(N664,Currecny_M!$A$1:$P$10,MATCH(Database!C664,Currecny_M!$A$1:$P$1,0),FALSE))/VLOOKUP('Cover page'!$B$6,Currecny_M!$A$1:$P$10,MATCH(Database!C664,Currecny_M!$A$1:$P$1,0),FALSE)</f>
        <v>77.310559999999995</v>
      </c>
      <c r="N664" s="6" t="str">
        <f>VLOOKUP(B664,Master!$A$2:$C$11,3,FALSE)</f>
        <v>CAD</v>
      </c>
      <c r="O664" s="6" t="str">
        <f>VLOOKUP(B664,Master!$A$2:$C$11,2,FALSE)</f>
        <v>America</v>
      </c>
      <c r="P664" s="6"/>
      <c r="Q664" s="39" t="str">
        <f>VLOOKUP(D664,GL_Master!$A$1:$D$80,2,FALSE)</f>
        <v>BS</v>
      </c>
      <c r="R664" s="39" t="str">
        <f>VLOOKUP(D664,GL_Master!$A$1:$D$80,3,FALSE)</f>
        <v>Inventories</v>
      </c>
      <c r="S664" s="39" t="str">
        <f>VLOOKUP(D664,GL_Master!$A$1:$D$80,4,FALSE)</f>
        <v>Inventory</v>
      </c>
    </row>
    <row r="665" spans="1:19" x14ac:dyDescent="0.25">
      <c r="A665" s="39" t="s">
        <v>262</v>
      </c>
      <c r="B665" s="39" t="s">
        <v>249</v>
      </c>
      <c r="C665" s="7">
        <v>44166</v>
      </c>
      <c r="D665" s="39" t="s">
        <v>77</v>
      </c>
      <c r="E665" s="39">
        <v>3332</v>
      </c>
      <c r="F665" s="82">
        <f t="shared" si="30"/>
        <v>3.3319999999999999</v>
      </c>
      <c r="G665" s="39">
        <f>VLOOKUP(N665,Currecny_M!$A$1:$P$10,2,FALSE)</f>
        <v>54</v>
      </c>
      <c r="H665" s="39">
        <f>MATCH(C665,Currecny_M!$A$1:$P$1,0)</f>
        <v>10</v>
      </c>
      <c r="I665" s="39">
        <f>VLOOKUP(N665,Currecny_M!$A$1:$P$10,MATCH(Database!C665,Currecny_M!$A$1:$P$1,0),FALSE)</f>
        <v>58.48</v>
      </c>
      <c r="J665" s="82">
        <f t="shared" si="31"/>
        <v>194.85535999999999</v>
      </c>
      <c r="K665" s="39">
        <f>VLOOKUP('Cover page'!$B$6,Currecny_M!$A$1:$P$10,MATCH(Database!C665,Currecny_M!$A$1:$P$1,0),FALSE)</f>
        <v>1</v>
      </c>
      <c r="L665" s="82">
        <f t="shared" si="32"/>
        <v>194.85535999999999</v>
      </c>
      <c r="M665" s="82">
        <f>((E665/$F$1)*VLOOKUP(N665,Currecny_M!$A$1:$P$10,MATCH(Database!C665,Currecny_M!$A$1:$P$1,0),FALSE))/VLOOKUP('Cover page'!$B$6,Currecny_M!$A$1:$P$10,MATCH(Database!C665,Currecny_M!$A$1:$P$1,0),FALSE)</f>
        <v>194.85535999999999</v>
      </c>
      <c r="N665" s="6" t="str">
        <f>VLOOKUP(B665,Master!$A$2:$C$11,3,FALSE)</f>
        <v>CAD</v>
      </c>
      <c r="O665" s="6" t="str">
        <f>VLOOKUP(B665,Master!$A$2:$C$11,2,FALSE)</f>
        <v>America</v>
      </c>
      <c r="P665" s="6"/>
      <c r="Q665" s="39" t="str">
        <f>VLOOKUP(D665,GL_Master!$A$1:$D$80,2,FALSE)</f>
        <v>BS</v>
      </c>
      <c r="R665" s="39" t="str">
        <f>VLOOKUP(D665,GL_Master!$A$1:$D$80,3,FALSE)</f>
        <v>Inventories</v>
      </c>
      <c r="S665" s="39" t="str">
        <f>VLOOKUP(D665,GL_Master!$A$1:$D$80,4,FALSE)</f>
        <v>Inventory</v>
      </c>
    </row>
    <row r="666" spans="1:19" x14ac:dyDescent="0.25">
      <c r="A666" s="39" t="s">
        <v>262</v>
      </c>
      <c r="B666" s="39" t="s">
        <v>249</v>
      </c>
      <c r="C666" s="7">
        <v>44166</v>
      </c>
      <c r="D666" s="39" t="s">
        <v>2</v>
      </c>
      <c r="E666" s="39">
        <v>360192</v>
      </c>
      <c r="F666" s="82">
        <f t="shared" si="30"/>
        <v>360.19200000000001</v>
      </c>
      <c r="G666" s="39">
        <f>VLOOKUP(N666,Currecny_M!$A$1:$P$10,2,FALSE)</f>
        <v>54</v>
      </c>
      <c r="H666" s="39">
        <f>MATCH(C666,Currecny_M!$A$1:$P$1,0)</f>
        <v>10</v>
      </c>
      <c r="I666" s="39">
        <f>VLOOKUP(N666,Currecny_M!$A$1:$P$10,MATCH(Database!C666,Currecny_M!$A$1:$P$1,0),FALSE)</f>
        <v>58.48</v>
      </c>
      <c r="J666" s="82">
        <f t="shared" si="31"/>
        <v>21064.028159999998</v>
      </c>
      <c r="K666" s="39">
        <f>VLOOKUP('Cover page'!$B$6,Currecny_M!$A$1:$P$10,MATCH(Database!C666,Currecny_M!$A$1:$P$1,0),FALSE)</f>
        <v>1</v>
      </c>
      <c r="L666" s="82">
        <f t="shared" si="32"/>
        <v>21064.028159999998</v>
      </c>
      <c r="M666" s="82">
        <f>((E666/$F$1)*VLOOKUP(N666,Currecny_M!$A$1:$P$10,MATCH(Database!C666,Currecny_M!$A$1:$P$1,0),FALSE))/VLOOKUP('Cover page'!$B$6,Currecny_M!$A$1:$P$10,MATCH(Database!C666,Currecny_M!$A$1:$P$1,0),FALSE)</f>
        <v>21064.028159999998</v>
      </c>
      <c r="N666" s="6" t="str">
        <f>VLOOKUP(B666,Master!$A$2:$C$11,3,FALSE)</f>
        <v>CAD</v>
      </c>
      <c r="O666" s="6" t="str">
        <f>VLOOKUP(B666,Master!$A$2:$C$11,2,FALSE)</f>
        <v>America</v>
      </c>
      <c r="P666" s="6"/>
      <c r="Q666" s="39" t="str">
        <f>VLOOKUP(D666,GL_Master!$A$1:$D$80,2,FALSE)</f>
        <v>BS</v>
      </c>
      <c r="R666" s="39" t="str">
        <f>VLOOKUP(D666,GL_Master!$A$1:$D$80,3,FALSE)</f>
        <v>Trade receivables</v>
      </c>
      <c r="S666" s="39" t="str">
        <f>VLOOKUP(D666,GL_Master!$A$1:$D$80,4,FALSE)</f>
        <v>Unsecured, considered good</v>
      </c>
    </row>
    <row r="667" spans="1:19" x14ac:dyDescent="0.25">
      <c r="A667" s="39" t="s">
        <v>262</v>
      </c>
      <c r="B667" s="39" t="s">
        <v>249</v>
      </c>
      <c r="C667" s="7">
        <v>44166</v>
      </c>
      <c r="D667" s="39" t="s">
        <v>78</v>
      </c>
      <c r="E667" s="39">
        <v>53</v>
      </c>
      <c r="F667" s="82">
        <f t="shared" si="30"/>
        <v>5.2999999999999999E-2</v>
      </c>
      <c r="G667" s="39">
        <f>VLOOKUP(N667,Currecny_M!$A$1:$P$10,2,FALSE)</f>
        <v>54</v>
      </c>
      <c r="H667" s="39">
        <f>MATCH(C667,Currecny_M!$A$1:$P$1,0)</f>
        <v>10</v>
      </c>
      <c r="I667" s="39">
        <f>VLOOKUP(N667,Currecny_M!$A$1:$P$10,MATCH(Database!C667,Currecny_M!$A$1:$P$1,0),FALSE)</f>
        <v>58.48</v>
      </c>
      <c r="J667" s="82">
        <f t="shared" si="31"/>
        <v>3.0994399999999995</v>
      </c>
      <c r="K667" s="39">
        <f>VLOOKUP('Cover page'!$B$6,Currecny_M!$A$1:$P$10,MATCH(Database!C667,Currecny_M!$A$1:$P$1,0),FALSE)</f>
        <v>1</v>
      </c>
      <c r="L667" s="82">
        <f t="shared" si="32"/>
        <v>3.0994399999999995</v>
      </c>
      <c r="M667" s="82">
        <f>((E667/$F$1)*VLOOKUP(N667,Currecny_M!$A$1:$P$10,MATCH(Database!C667,Currecny_M!$A$1:$P$1,0),FALSE))/VLOOKUP('Cover page'!$B$6,Currecny_M!$A$1:$P$10,MATCH(Database!C667,Currecny_M!$A$1:$P$1,0),FALSE)</f>
        <v>3.0994399999999995</v>
      </c>
      <c r="N667" s="6" t="str">
        <f>VLOOKUP(B667,Master!$A$2:$C$11,3,FALSE)</f>
        <v>CAD</v>
      </c>
      <c r="O667" s="6" t="str">
        <f>VLOOKUP(B667,Master!$A$2:$C$11,2,FALSE)</f>
        <v>America</v>
      </c>
      <c r="P667" s="6"/>
      <c r="Q667" s="39" t="str">
        <f>VLOOKUP(D667,GL_Master!$A$1:$D$80,2,FALSE)</f>
        <v>BS</v>
      </c>
      <c r="R667" s="39" t="str">
        <f>VLOOKUP(D667,GL_Master!$A$1:$D$80,3,FALSE)</f>
        <v>Cash &amp; Bank Balances</v>
      </c>
      <c r="S667" s="39" t="str">
        <f>VLOOKUP(D667,GL_Master!$A$1:$D$80,4,FALSE)</f>
        <v>Cash In hand</v>
      </c>
    </row>
    <row r="668" spans="1:19" x14ac:dyDescent="0.25">
      <c r="A668" s="39" t="s">
        <v>262</v>
      </c>
      <c r="B668" s="39" t="s">
        <v>249</v>
      </c>
      <c r="C668" s="7">
        <v>44166</v>
      </c>
      <c r="D668" s="39" t="s">
        <v>79</v>
      </c>
      <c r="E668" s="39">
        <v>-13870</v>
      </c>
      <c r="F668" s="82">
        <f t="shared" si="30"/>
        <v>-13.87</v>
      </c>
      <c r="G668" s="39">
        <f>VLOOKUP(N668,Currecny_M!$A$1:$P$10,2,FALSE)</f>
        <v>54</v>
      </c>
      <c r="H668" s="39">
        <f>MATCH(C668,Currecny_M!$A$1:$P$1,0)</f>
        <v>10</v>
      </c>
      <c r="I668" s="39">
        <f>VLOOKUP(N668,Currecny_M!$A$1:$P$10,MATCH(Database!C668,Currecny_M!$A$1:$P$1,0),FALSE)</f>
        <v>58.48</v>
      </c>
      <c r="J668" s="82">
        <f t="shared" si="31"/>
        <v>-811.11759999999992</v>
      </c>
      <c r="K668" s="39">
        <f>VLOOKUP('Cover page'!$B$6,Currecny_M!$A$1:$P$10,MATCH(Database!C668,Currecny_M!$A$1:$P$1,0),FALSE)</f>
        <v>1</v>
      </c>
      <c r="L668" s="82">
        <f t="shared" si="32"/>
        <v>-811.11759999999992</v>
      </c>
      <c r="M668" s="82">
        <f>((E668/$F$1)*VLOOKUP(N668,Currecny_M!$A$1:$P$10,MATCH(Database!C668,Currecny_M!$A$1:$P$1,0),FALSE))/VLOOKUP('Cover page'!$B$6,Currecny_M!$A$1:$P$10,MATCH(Database!C668,Currecny_M!$A$1:$P$1,0),FALSE)</f>
        <v>-811.11759999999992</v>
      </c>
      <c r="N668" s="6" t="str">
        <f>VLOOKUP(B668,Master!$A$2:$C$11,3,FALSE)</f>
        <v>CAD</v>
      </c>
      <c r="O668" s="6" t="str">
        <f>VLOOKUP(B668,Master!$A$2:$C$11,2,FALSE)</f>
        <v>America</v>
      </c>
      <c r="P668" s="6"/>
      <c r="Q668" s="39" t="str">
        <f>VLOOKUP(D668,GL_Master!$A$1:$D$80,2,FALSE)</f>
        <v>BS</v>
      </c>
      <c r="R668" s="39" t="str">
        <f>VLOOKUP(D668,GL_Master!$A$1:$D$80,3,FALSE)</f>
        <v>Loan Fund</v>
      </c>
      <c r="S668" s="39" t="str">
        <f>VLOOKUP(D668,GL_Master!$A$1:$D$80,4,FALSE)</f>
        <v>Term Loan</v>
      </c>
    </row>
    <row r="669" spans="1:19" x14ac:dyDescent="0.25">
      <c r="A669" s="39" t="s">
        <v>262</v>
      </c>
      <c r="B669" s="39" t="s">
        <v>249</v>
      </c>
      <c r="C669" s="7">
        <v>44166</v>
      </c>
      <c r="D669" s="39" t="s">
        <v>80</v>
      </c>
      <c r="E669" s="39">
        <v>399</v>
      </c>
      <c r="F669" s="82">
        <f t="shared" si="30"/>
        <v>0.39900000000000002</v>
      </c>
      <c r="G669" s="39">
        <f>VLOOKUP(N669,Currecny_M!$A$1:$P$10,2,FALSE)</f>
        <v>54</v>
      </c>
      <c r="H669" s="39">
        <f>MATCH(C669,Currecny_M!$A$1:$P$1,0)</f>
        <v>10</v>
      </c>
      <c r="I669" s="39">
        <f>VLOOKUP(N669,Currecny_M!$A$1:$P$10,MATCH(Database!C669,Currecny_M!$A$1:$P$1,0),FALSE)</f>
        <v>58.48</v>
      </c>
      <c r="J669" s="82">
        <f t="shared" si="31"/>
        <v>23.33352</v>
      </c>
      <c r="K669" s="39">
        <f>VLOOKUP('Cover page'!$B$6,Currecny_M!$A$1:$P$10,MATCH(Database!C669,Currecny_M!$A$1:$P$1,0),FALSE)</f>
        <v>1</v>
      </c>
      <c r="L669" s="82">
        <f t="shared" si="32"/>
        <v>23.33352</v>
      </c>
      <c r="M669" s="82">
        <f>((E669/$F$1)*VLOOKUP(N669,Currecny_M!$A$1:$P$10,MATCH(Database!C669,Currecny_M!$A$1:$P$1,0),FALSE))/VLOOKUP('Cover page'!$B$6,Currecny_M!$A$1:$P$10,MATCH(Database!C669,Currecny_M!$A$1:$P$1,0),FALSE)</f>
        <v>23.33352</v>
      </c>
      <c r="N669" s="6" t="str">
        <f>VLOOKUP(B669,Master!$A$2:$C$11,3,FALSE)</f>
        <v>CAD</v>
      </c>
      <c r="O669" s="6" t="str">
        <f>VLOOKUP(B669,Master!$A$2:$C$11,2,FALSE)</f>
        <v>America</v>
      </c>
      <c r="P669" s="6"/>
      <c r="Q669" s="39" t="str">
        <f>VLOOKUP(D669,GL_Master!$A$1:$D$80,2,FALSE)</f>
        <v>BS</v>
      </c>
      <c r="R669" s="39" t="str">
        <f>VLOOKUP(D669,GL_Master!$A$1:$D$80,3,FALSE)</f>
        <v>Cash &amp; Bank Balances</v>
      </c>
      <c r="S669" s="39" t="str">
        <f>VLOOKUP(D669,GL_Master!$A$1:$D$80,4,FALSE)</f>
        <v xml:space="preserve">      On Current Accounts</v>
      </c>
    </row>
    <row r="670" spans="1:19" x14ac:dyDescent="0.25">
      <c r="A670" s="39" t="s">
        <v>262</v>
      </c>
      <c r="B670" s="39" t="s">
        <v>249</v>
      </c>
      <c r="C670" s="7">
        <v>44166</v>
      </c>
      <c r="D670" s="39" t="s">
        <v>81</v>
      </c>
      <c r="E670" s="39">
        <v>27701</v>
      </c>
      <c r="F670" s="82">
        <f t="shared" si="30"/>
        <v>27.701000000000001</v>
      </c>
      <c r="G670" s="39">
        <f>VLOOKUP(N670,Currecny_M!$A$1:$P$10,2,FALSE)</f>
        <v>54</v>
      </c>
      <c r="H670" s="39">
        <f>MATCH(C670,Currecny_M!$A$1:$P$1,0)</f>
        <v>10</v>
      </c>
      <c r="I670" s="39">
        <f>VLOOKUP(N670,Currecny_M!$A$1:$P$10,MATCH(Database!C670,Currecny_M!$A$1:$P$1,0),FALSE)</f>
        <v>58.48</v>
      </c>
      <c r="J670" s="82">
        <f t="shared" si="31"/>
        <v>1619.9544799999999</v>
      </c>
      <c r="K670" s="39">
        <f>VLOOKUP('Cover page'!$B$6,Currecny_M!$A$1:$P$10,MATCH(Database!C670,Currecny_M!$A$1:$P$1,0),FALSE)</f>
        <v>1</v>
      </c>
      <c r="L670" s="82">
        <f t="shared" si="32"/>
        <v>1619.9544799999999</v>
      </c>
      <c r="M670" s="82">
        <f>((E670/$F$1)*VLOOKUP(N670,Currecny_M!$A$1:$P$10,MATCH(Database!C670,Currecny_M!$A$1:$P$1,0),FALSE))/VLOOKUP('Cover page'!$B$6,Currecny_M!$A$1:$P$10,MATCH(Database!C670,Currecny_M!$A$1:$P$1,0),FALSE)</f>
        <v>1619.9544799999999</v>
      </c>
      <c r="N670" s="6" t="str">
        <f>VLOOKUP(B670,Master!$A$2:$C$11,3,FALSE)</f>
        <v>CAD</v>
      </c>
      <c r="O670" s="6" t="str">
        <f>VLOOKUP(B670,Master!$A$2:$C$11,2,FALSE)</f>
        <v>America</v>
      </c>
      <c r="P670" s="6"/>
      <c r="Q670" s="39" t="str">
        <f>VLOOKUP(D670,GL_Master!$A$1:$D$80,2,FALSE)</f>
        <v>BS</v>
      </c>
      <c r="R670" s="39" t="str">
        <f>VLOOKUP(D670,GL_Master!$A$1:$D$80,3,FALSE)</f>
        <v>Other Current Assets</v>
      </c>
      <c r="S670" s="39" t="str">
        <f>VLOOKUP(D670,GL_Master!$A$1:$D$80,4,FALSE)</f>
        <v>Advance tax recoverable (net of provision )</v>
      </c>
    </row>
    <row r="671" spans="1:19" x14ac:dyDescent="0.25">
      <c r="A671" s="39" t="s">
        <v>262</v>
      </c>
      <c r="B671" s="39" t="s">
        <v>249</v>
      </c>
      <c r="C671" s="7">
        <v>44166</v>
      </c>
      <c r="D671" s="39" t="s">
        <v>19</v>
      </c>
      <c r="E671" s="39">
        <v>275</v>
      </c>
      <c r="F671" s="82">
        <f t="shared" si="30"/>
        <v>0.27500000000000002</v>
      </c>
      <c r="G671" s="39">
        <f>VLOOKUP(N671,Currecny_M!$A$1:$P$10,2,FALSE)</f>
        <v>54</v>
      </c>
      <c r="H671" s="39">
        <f>MATCH(C671,Currecny_M!$A$1:$P$1,0)</f>
        <v>10</v>
      </c>
      <c r="I671" s="39">
        <f>VLOOKUP(N671,Currecny_M!$A$1:$P$10,MATCH(Database!C671,Currecny_M!$A$1:$P$1,0),FALSE)</f>
        <v>58.48</v>
      </c>
      <c r="J671" s="82">
        <f t="shared" si="31"/>
        <v>16.082000000000001</v>
      </c>
      <c r="K671" s="39">
        <f>VLOOKUP('Cover page'!$B$6,Currecny_M!$A$1:$P$10,MATCH(Database!C671,Currecny_M!$A$1:$P$1,0),FALSE)</f>
        <v>1</v>
      </c>
      <c r="L671" s="82">
        <f t="shared" si="32"/>
        <v>16.082000000000001</v>
      </c>
      <c r="M671" s="82">
        <f>((E671/$F$1)*VLOOKUP(N671,Currecny_M!$A$1:$P$10,MATCH(Database!C671,Currecny_M!$A$1:$P$1,0),FALSE))/VLOOKUP('Cover page'!$B$6,Currecny_M!$A$1:$P$10,MATCH(Database!C671,Currecny_M!$A$1:$P$1,0),FALSE)</f>
        <v>16.082000000000001</v>
      </c>
      <c r="N671" s="6" t="str">
        <f>VLOOKUP(B671,Master!$A$2:$C$11,3,FALSE)</f>
        <v>CAD</v>
      </c>
      <c r="O671" s="6" t="str">
        <f>VLOOKUP(B671,Master!$A$2:$C$11,2,FALSE)</f>
        <v>America</v>
      </c>
      <c r="P671" s="6"/>
      <c r="Q671" s="39" t="str">
        <f>VLOOKUP(D671,GL_Master!$A$1:$D$80,2,FALSE)</f>
        <v>BS</v>
      </c>
      <c r="R671" s="39" t="str">
        <f>VLOOKUP(D671,GL_Master!$A$1:$D$80,3,FALSE)</f>
        <v>Short-term loan and advances</v>
      </c>
      <c r="S671" s="39" t="str">
        <f>VLOOKUP(D671,GL_Master!$A$1:$D$80,4,FALSE)</f>
        <v>Prepaid expenses</v>
      </c>
    </row>
    <row r="672" spans="1:19" x14ac:dyDescent="0.25">
      <c r="A672" s="39" t="s">
        <v>262</v>
      </c>
      <c r="B672" s="39" t="s">
        <v>249</v>
      </c>
      <c r="C672" s="7">
        <v>44166</v>
      </c>
      <c r="D672" s="39" t="s">
        <v>82</v>
      </c>
      <c r="E672" s="39">
        <v>2828</v>
      </c>
      <c r="F672" s="82">
        <f t="shared" si="30"/>
        <v>2.8279999999999998</v>
      </c>
      <c r="G672" s="39">
        <f>VLOOKUP(N672,Currecny_M!$A$1:$P$10,2,FALSE)</f>
        <v>54</v>
      </c>
      <c r="H672" s="39">
        <f>MATCH(C672,Currecny_M!$A$1:$P$1,0)</f>
        <v>10</v>
      </c>
      <c r="I672" s="39">
        <f>VLOOKUP(N672,Currecny_M!$A$1:$P$10,MATCH(Database!C672,Currecny_M!$A$1:$P$1,0),FALSE)</f>
        <v>58.48</v>
      </c>
      <c r="J672" s="82">
        <f t="shared" si="31"/>
        <v>165.38143999999997</v>
      </c>
      <c r="K672" s="39">
        <f>VLOOKUP('Cover page'!$B$6,Currecny_M!$A$1:$P$10,MATCH(Database!C672,Currecny_M!$A$1:$P$1,0),FALSE)</f>
        <v>1</v>
      </c>
      <c r="L672" s="82">
        <f t="shared" si="32"/>
        <v>165.38143999999997</v>
      </c>
      <c r="M672" s="82">
        <f>((E672/$F$1)*VLOOKUP(N672,Currecny_M!$A$1:$P$10,MATCH(Database!C672,Currecny_M!$A$1:$P$1,0),FALSE))/VLOOKUP('Cover page'!$B$6,Currecny_M!$A$1:$P$10,MATCH(Database!C672,Currecny_M!$A$1:$P$1,0),FALSE)</f>
        <v>165.38143999999997</v>
      </c>
      <c r="N672" s="6" t="str">
        <f>VLOOKUP(B672,Master!$A$2:$C$11,3,FALSE)</f>
        <v>CAD</v>
      </c>
      <c r="O672" s="6" t="str">
        <f>VLOOKUP(B672,Master!$A$2:$C$11,2,FALSE)</f>
        <v>America</v>
      </c>
      <c r="P672" s="6"/>
      <c r="Q672" s="39" t="str">
        <f>VLOOKUP(D672,GL_Master!$A$1:$D$80,2,FALSE)</f>
        <v>BS</v>
      </c>
      <c r="R672" s="39" t="str">
        <f>VLOOKUP(D672,GL_Master!$A$1:$D$80,3,FALSE)</f>
        <v>Short-term loan and advances</v>
      </c>
      <c r="S672" s="39" t="str">
        <f>VLOOKUP(D672,GL_Master!$A$1:$D$80,4,FALSE)</f>
        <v>Advance to vendor/employees</v>
      </c>
    </row>
    <row r="673" spans="1:19" x14ac:dyDescent="0.25">
      <c r="A673" s="39" t="s">
        <v>262</v>
      </c>
      <c r="B673" s="39" t="s">
        <v>249</v>
      </c>
      <c r="C673" s="7">
        <v>44166</v>
      </c>
      <c r="D673" s="39" t="s">
        <v>83</v>
      </c>
      <c r="E673" s="39">
        <v>1941</v>
      </c>
      <c r="F673" s="82">
        <f t="shared" si="30"/>
        <v>1.9410000000000001</v>
      </c>
      <c r="G673" s="39">
        <f>VLOOKUP(N673,Currecny_M!$A$1:$P$10,2,FALSE)</f>
        <v>54</v>
      </c>
      <c r="H673" s="39">
        <f>MATCH(C673,Currecny_M!$A$1:$P$1,0)</f>
        <v>10</v>
      </c>
      <c r="I673" s="39">
        <f>VLOOKUP(N673,Currecny_M!$A$1:$P$10,MATCH(Database!C673,Currecny_M!$A$1:$P$1,0),FALSE)</f>
        <v>58.48</v>
      </c>
      <c r="J673" s="82">
        <f t="shared" si="31"/>
        <v>113.50968</v>
      </c>
      <c r="K673" s="39">
        <f>VLOOKUP('Cover page'!$B$6,Currecny_M!$A$1:$P$10,MATCH(Database!C673,Currecny_M!$A$1:$P$1,0),FALSE)</f>
        <v>1</v>
      </c>
      <c r="L673" s="82">
        <f t="shared" si="32"/>
        <v>113.50968</v>
      </c>
      <c r="M673" s="82">
        <f>((E673/$F$1)*VLOOKUP(N673,Currecny_M!$A$1:$P$10,MATCH(Database!C673,Currecny_M!$A$1:$P$1,0),FALSE))/VLOOKUP('Cover page'!$B$6,Currecny_M!$A$1:$P$10,MATCH(Database!C673,Currecny_M!$A$1:$P$1,0),FALSE)</f>
        <v>113.50968</v>
      </c>
      <c r="N673" s="6" t="str">
        <f>VLOOKUP(B673,Master!$A$2:$C$11,3,FALSE)</f>
        <v>CAD</v>
      </c>
      <c r="O673" s="6" t="str">
        <f>VLOOKUP(B673,Master!$A$2:$C$11,2,FALSE)</f>
        <v>America</v>
      </c>
      <c r="P673" s="6"/>
      <c r="Q673" s="39" t="str">
        <f>VLOOKUP(D673,GL_Master!$A$1:$D$80,2,FALSE)</f>
        <v>BS</v>
      </c>
      <c r="R673" s="39" t="str">
        <f>VLOOKUP(D673,GL_Master!$A$1:$D$80,3,FALSE)</f>
        <v>Other Current Assets</v>
      </c>
      <c r="S673" s="39" t="str">
        <f>VLOOKUP(D673,GL_Master!$A$1:$D$80,4,FALSE)</f>
        <v>Security deposits ( Unsecured, considered good)</v>
      </c>
    </row>
    <row r="674" spans="1:19" x14ac:dyDescent="0.25">
      <c r="A674" s="39" t="s">
        <v>262</v>
      </c>
      <c r="B674" s="39" t="s">
        <v>249</v>
      </c>
      <c r="C674" s="7">
        <v>44166</v>
      </c>
      <c r="D674" s="39" t="s">
        <v>246</v>
      </c>
      <c r="E674" s="39">
        <v>-240656</v>
      </c>
      <c r="F674" s="82">
        <f t="shared" si="30"/>
        <v>-240.65600000000001</v>
      </c>
      <c r="G674" s="39">
        <f>VLOOKUP(N674,Currecny_M!$A$1:$P$10,2,FALSE)</f>
        <v>54</v>
      </c>
      <c r="H674" s="39">
        <f>MATCH(C674,Currecny_M!$A$1:$P$1,0)</f>
        <v>10</v>
      </c>
      <c r="I674" s="39">
        <f>VLOOKUP(N674,Currecny_M!$A$1:$P$10,MATCH(Database!C674,Currecny_M!$A$1:$P$1,0),FALSE)</f>
        <v>58.48</v>
      </c>
      <c r="J674" s="82">
        <f t="shared" si="31"/>
        <v>-14073.562879999999</v>
      </c>
      <c r="K674" s="39">
        <f>VLOOKUP('Cover page'!$B$6,Currecny_M!$A$1:$P$10,MATCH(Database!C674,Currecny_M!$A$1:$P$1,0),FALSE)</f>
        <v>1</v>
      </c>
      <c r="L674" s="82">
        <f t="shared" si="32"/>
        <v>-14073.562879999999</v>
      </c>
      <c r="M674" s="82">
        <f>((E674/$F$1)*VLOOKUP(N674,Currecny_M!$A$1:$P$10,MATCH(Database!C674,Currecny_M!$A$1:$P$1,0),FALSE))/VLOOKUP('Cover page'!$B$6,Currecny_M!$A$1:$P$10,MATCH(Database!C674,Currecny_M!$A$1:$P$1,0),FALSE)</f>
        <v>-14073.562879999999</v>
      </c>
      <c r="N674" s="6" t="str">
        <f>VLOOKUP(B674,Master!$A$2:$C$11,3,FALSE)</f>
        <v>CAD</v>
      </c>
      <c r="O674" s="6" t="str">
        <f>VLOOKUP(B674,Master!$A$2:$C$11,2,FALSE)</f>
        <v>America</v>
      </c>
      <c r="P674" s="6"/>
      <c r="Q674" s="39" t="str">
        <f>VLOOKUP(D674,GL_Master!$A$1:$D$80,2,FALSE)</f>
        <v>PL</v>
      </c>
      <c r="R674" s="39" t="str">
        <f>VLOOKUP(D674,GL_Master!$A$1:$D$80,3,FALSE)</f>
        <v>Revenue from Operations</v>
      </c>
      <c r="S674" s="39" t="str">
        <f>VLOOKUP(D674,GL_Master!$A$1:$D$80,4,FALSE)</f>
        <v>Contract revenue</v>
      </c>
    </row>
    <row r="675" spans="1:19" x14ac:dyDescent="0.25">
      <c r="A675" s="39" t="s">
        <v>262</v>
      </c>
      <c r="B675" s="39" t="s">
        <v>249</v>
      </c>
      <c r="C675" s="7">
        <v>44166</v>
      </c>
      <c r="D675" s="39" t="s">
        <v>134</v>
      </c>
      <c r="E675" s="39">
        <v>-1848</v>
      </c>
      <c r="F675" s="82">
        <f t="shared" si="30"/>
        <v>-1.8480000000000001</v>
      </c>
      <c r="G675" s="39">
        <f>VLOOKUP(N675,Currecny_M!$A$1:$P$10,2,FALSE)</f>
        <v>54</v>
      </c>
      <c r="H675" s="39">
        <f>MATCH(C675,Currecny_M!$A$1:$P$1,0)</f>
        <v>10</v>
      </c>
      <c r="I675" s="39">
        <f>VLOOKUP(N675,Currecny_M!$A$1:$P$10,MATCH(Database!C675,Currecny_M!$A$1:$P$1,0),FALSE)</f>
        <v>58.48</v>
      </c>
      <c r="J675" s="82">
        <f t="shared" si="31"/>
        <v>-108.07104</v>
      </c>
      <c r="K675" s="39">
        <f>VLOOKUP('Cover page'!$B$6,Currecny_M!$A$1:$P$10,MATCH(Database!C675,Currecny_M!$A$1:$P$1,0),FALSE)</f>
        <v>1</v>
      </c>
      <c r="L675" s="82">
        <f t="shared" si="32"/>
        <v>-108.07104</v>
      </c>
      <c r="M675" s="82">
        <f>((E675/$F$1)*VLOOKUP(N675,Currecny_M!$A$1:$P$10,MATCH(Database!C675,Currecny_M!$A$1:$P$1,0),FALSE))/VLOOKUP('Cover page'!$B$6,Currecny_M!$A$1:$P$10,MATCH(Database!C675,Currecny_M!$A$1:$P$1,0),FALSE)</f>
        <v>-108.07104</v>
      </c>
      <c r="N675" s="6" t="str">
        <f>VLOOKUP(B675,Master!$A$2:$C$11,3,FALSE)</f>
        <v>CAD</v>
      </c>
      <c r="O675" s="6" t="str">
        <f>VLOOKUP(B675,Master!$A$2:$C$11,2,FALSE)</f>
        <v>America</v>
      </c>
      <c r="P675" s="6"/>
      <c r="Q675" s="39" t="str">
        <f>VLOOKUP(D675,GL_Master!$A$1:$D$80,2,FALSE)</f>
        <v>PL</v>
      </c>
      <c r="R675" s="39" t="str">
        <f>VLOOKUP(D675,GL_Master!$A$1:$D$80,3,FALSE)</f>
        <v>Other Income</v>
      </c>
      <c r="S675" s="39" t="str">
        <f>VLOOKUP(D675,GL_Master!$A$1:$D$80,4,FALSE)</f>
        <v>Other Income</v>
      </c>
    </row>
    <row r="676" spans="1:19" x14ac:dyDescent="0.25">
      <c r="A676" s="39" t="s">
        <v>262</v>
      </c>
      <c r="B676" s="39" t="s">
        <v>249</v>
      </c>
      <c r="C676" s="7">
        <v>44166</v>
      </c>
      <c r="D676" s="39" t="s">
        <v>86</v>
      </c>
      <c r="E676" s="39">
        <v>111</v>
      </c>
      <c r="F676" s="82">
        <f t="shared" si="30"/>
        <v>0.111</v>
      </c>
      <c r="G676" s="39">
        <f>VLOOKUP(N676,Currecny_M!$A$1:$P$10,2,FALSE)</f>
        <v>54</v>
      </c>
      <c r="H676" s="39">
        <f>MATCH(C676,Currecny_M!$A$1:$P$1,0)</f>
        <v>10</v>
      </c>
      <c r="I676" s="39">
        <f>VLOOKUP(N676,Currecny_M!$A$1:$P$10,MATCH(Database!C676,Currecny_M!$A$1:$P$1,0),FALSE)</f>
        <v>58.48</v>
      </c>
      <c r="J676" s="82">
        <f t="shared" si="31"/>
        <v>6.4912799999999997</v>
      </c>
      <c r="K676" s="39">
        <f>VLOOKUP('Cover page'!$B$6,Currecny_M!$A$1:$P$10,MATCH(Database!C676,Currecny_M!$A$1:$P$1,0),FALSE)</f>
        <v>1</v>
      </c>
      <c r="L676" s="82">
        <f t="shared" si="32"/>
        <v>6.4912799999999997</v>
      </c>
      <c r="M676" s="82">
        <f>((E676/$F$1)*VLOOKUP(N676,Currecny_M!$A$1:$P$10,MATCH(Database!C676,Currecny_M!$A$1:$P$1,0),FALSE))/VLOOKUP('Cover page'!$B$6,Currecny_M!$A$1:$P$10,MATCH(Database!C676,Currecny_M!$A$1:$P$1,0),FALSE)</f>
        <v>6.4912799999999997</v>
      </c>
      <c r="N676" s="6" t="str">
        <f>VLOOKUP(B676,Master!$A$2:$C$11,3,FALSE)</f>
        <v>CAD</v>
      </c>
      <c r="O676" s="6" t="str">
        <f>VLOOKUP(B676,Master!$A$2:$C$11,2,FALSE)</f>
        <v>America</v>
      </c>
      <c r="P676" s="6"/>
      <c r="Q676" s="39" t="str">
        <f>VLOOKUP(D676,GL_Master!$A$1:$D$80,2,FALSE)</f>
        <v>PL</v>
      </c>
      <c r="R676" s="39" t="str">
        <f>VLOOKUP(D676,GL_Master!$A$1:$D$80,3,FALSE)</f>
        <v>COGS</v>
      </c>
      <c r="S676" s="39" t="str">
        <f>VLOOKUP(D676,GL_Master!$A$1:$D$80,4,FALSE)</f>
        <v>Purchase of other traded goods</v>
      </c>
    </row>
    <row r="677" spans="1:19" x14ac:dyDescent="0.25">
      <c r="A677" s="39" t="s">
        <v>262</v>
      </c>
      <c r="B677" s="39" t="s">
        <v>249</v>
      </c>
      <c r="C677" s="7">
        <v>44166</v>
      </c>
      <c r="D677" s="39" t="s">
        <v>87</v>
      </c>
      <c r="E677" s="39">
        <v>54</v>
      </c>
      <c r="F677" s="82">
        <f t="shared" si="30"/>
        <v>5.3999999999999999E-2</v>
      </c>
      <c r="G677" s="39">
        <f>VLOOKUP(N677,Currecny_M!$A$1:$P$10,2,FALSE)</f>
        <v>54</v>
      </c>
      <c r="H677" s="39">
        <f>MATCH(C677,Currecny_M!$A$1:$P$1,0)</f>
        <v>10</v>
      </c>
      <c r="I677" s="39">
        <f>VLOOKUP(N677,Currecny_M!$A$1:$P$10,MATCH(Database!C677,Currecny_M!$A$1:$P$1,0),FALSE)</f>
        <v>58.48</v>
      </c>
      <c r="J677" s="82">
        <f t="shared" si="31"/>
        <v>3.1579199999999998</v>
      </c>
      <c r="K677" s="39">
        <f>VLOOKUP('Cover page'!$B$6,Currecny_M!$A$1:$P$10,MATCH(Database!C677,Currecny_M!$A$1:$P$1,0),FALSE)</f>
        <v>1</v>
      </c>
      <c r="L677" s="82">
        <f t="shared" si="32"/>
        <v>3.1579199999999998</v>
      </c>
      <c r="M677" s="82">
        <f>((E677/$F$1)*VLOOKUP(N677,Currecny_M!$A$1:$P$10,MATCH(Database!C677,Currecny_M!$A$1:$P$1,0),FALSE))/VLOOKUP('Cover page'!$B$6,Currecny_M!$A$1:$P$10,MATCH(Database!C677,Currecny_M!$A$1:$P$1,0),FALSE)</f>
        <v>3.1579199999999998</v>
      </c>
      <c r="N677" s="6" t="str">
        <f>VLOOKUP(B677,Master!$A$2:$C$11,3,FALSE)</f>
        <v>CAD</v>
      </c>
      <c r="O677" s="6" t="str">
        <f>VLOOKUP(B677,Master!$A$2:$C$11,2,FALSE)</f>
        <v>America</v>
      </c>
      <c r="P677" s="6"/>
      <c r="Q677" s="39" t="str">
        <f>VLOOKUP(D677,GL_Master!$A$1:$D$80,2,FALSE)</f>
        <v>PL</v>
      </c>
      <c r="R677" s="39" t="str">
        <f>VLOOKUP(D677,GL_Master!$A$1:$D$80,3,FALSE)</f>
        <v>COGS</v>
      </c>
      <c r="S677" s="39" t="str">
        <f>VLOOKUP(D677,GL_Master!$A$1:$D$80,4,FALSE)</f>
        <v>Civil, Installation, Commissioning and Other miscellaneous expenses</v>
      </c>
    </row>
    <row r="678" spans="1:19" x14ac:dyDescent="0.25">
      <c r="A678" s="39" t="s">
        <v>262</v>
      </c>
      <c r="B678" s="39" t="s">
        <v>249</v>
      </c>
      <c r="C678" s="7">
        <v>44166</v>
      </c>
      <c r="D678" s="39" t="s">
        <v>88</v>
      </c>
      <c r="E678" s="39">
        <v>171</v>
      </c>
      <c r="F678" s="82">
        <f t="shared" si="30"/>
        <v>0.17100000000000001</v>
      </c>
      <c r="G678" s="39">
        <f>VLOOKUP(N678,Currecny_M!$A$1:$P$10,2,FALSE)</f>
        <v>54</v>
      </c>
      <c r="H678" s="39">
        <f>MATCH(C678,Currecny_M!$A$1:$P$1,0)</f>
        <v>10</v>
      </c>
      <c r="I678" s="39">
        <f>VLOOKUP(N678,Currecny_M!$A$1:$P$10,MATCH(Database!C678,Currecny_M!$A$1:$P$1,0),FALSE)</f>
        <v>58.48</v>
      </c>
      <c r="J678" s="82">
        <f t="shared" si="31"/>
        <v>10.000080000000001</v>
      </c>
      <c r="K678" s="39">
        <f>VLOOKUP('Cover page'!$B$6,Currecny_M!$A$1:$P$10,MATCH(Database!C678,Currecny_M!$A$1:$P$1,0),FALSE)</f>
        <v>1</v>
      </c>
      <c r="L678" s="82">
        <f t="shared" si="32"/>
        <v>10.000080000000001</v>
      </c>
      <c r="M678" s="82">
        <f>((E678/$F$1)*VLOOKUP(N678,Currecny_M!$A$1:$P$10,MATCH(Database!C678,Currecny_M!$A$1:$P$1,0),FALSE))/VLOOKUP('Cover page'!$B$6,Currecny_M!$A$1:$P$10,MATCH(Database!C678,Currecny_M!$A$1:$P$1,0),FALSE)</f>
        <v>10.000080000000001</v>
      </c>
      <c r="N678" s="6" t="str">
        <f>VLOOKUP(B678,Master!$A$2:$C$11,3,FALSE)</f>
        <v>CAD</v>
      </c>
      <c r="O678" s="6" t="str">
        <f>VLOOKUP(B678,Master!$A$2:$C$11,2,FALSE)</f>
        <v>America</v>
      </c>
      <c r="P678" s="6"/>
      <c r="Q678" s="39" t="str">
        <f>VLOOKUP(D678,GL_Master!$A$1:$D$80,2,FALSE)</f>
        <v>PL</v>
      </c>
      <c r="R678" s="39" t="str">
        <f>VLOOKUP(D678,GL_Master!$A$1:$D$80,3,FALSE)</f>
        <v>COGS</v>
      </c>
      <c r="S678" s="39" t="str">
        <f>VLOOKUP(D678,GL_Master!$A$1:$D$80,4,FALSE)</f>
        <v>Civil, Installation, Commissioning and Other miscellaneous expenses</v>
      </c>
    </row>
    <row r="679" spans="1:19" x14ac:dyDescent="0.25">
      <c r="A679" s="39" t="s">
        <v>262</v>
      </c>
      <c r="B679" s="39" t="s">
        <v>249</v>
      </c>
      <c r="C679" s="7">
        <v>44166</v>
      </c>
      <c r="D679" s="39" t="s">
        <v>89</v>
      </c>
      <c r="E679" s="39">
        <v>330</v>
      </c>
      <c r="F679" s="82">
        <f t="shared" si="30"/>
        <v>0.33</v>
      </c>
      <c r="G679" s="39">
        <f>VLOOKUP(N679,Currecny_M!$A$1:$P$10,2,FALSE)</f>
        <v>54</v>
      </c>
      <c r="H679" s="39">
        <f>MATCH(C679,Currecny_M!$A$1:$P$1,0)</f>
        <v>10</v>
      </c>
      <c r="I679" s="39">
        <f>VLOOKUP(N679,Currecny_M!$A$1:$P$10,MATCH(Database!C679,Currecny_M!$A$1:$P$1,0),FALSE)</f>
        <v>58.48</v>
      </c>
      <c r="J679" s="82">
        <f t="shared" si="31"/>
        <v>19.298400000000001</v>
      </c>
      <c r="K679" s="39">
        <f>VLOOKUP('Cover page'!$B$6,Currecny_M!$A$1:$P$10,MATCH(Database!C679,Currecny_M!$A$1:$P$1,0),FALSE)</f>
        <v>1</v>
      </c>
      <c r="L679" s="82">
        <f t="shared" si="32"/>
        <v>19.298400000000001</v>
      </c>
      <c r="M679" s="82">
        <f>((E679/$F$1)*VLOOKUP(N679,Currecny_M!$A$1:$P$10,MATCH(Database!C679,Currecny_M!$A$1:$P$1,0),FALSE))/VLOOKUP('Cover page'!$B$6,Currecny_M!$A$1:$P$10,MATCH(Database!C679,Currecny_M!$A$1:$P$1,0),FALSE)</f>
        <v>19.298400000000001</v>
      </c>
      <c r="N679" s="6" t="str">
        <f>VLOOKUP(B679,Master!$A$2:$C$11,3,FALSE)</f>
        <v>CAD</v>
      </c>
      <c r="O679" s="6" t="str">
        <f>VLOOKUP(B679,Master!$A$2:$C$11,2,FALSE)</f>
        <v>America</v>
      </c>
      <c r="P679" s="6"/>
      <c r="Q679" s="39" t="str">
        <f>VLOOKUP(D679,GL_Master!$A$1:$D$80,2,FALSE)</f>
        <v>PL</v>
      </c>
      <c r="R679" s="39" t="str">
        <f>VLOOKUP(D679,GL_Master!$A$1:$D$80,3,FALSE)</f>
        <v>COGS</v>
      </c>
      <c r="S679" s="39" t="str">
        <f>VLOOKUP(D679,GL_Master!$A$1:$D$80,4,FALSE)</f>
        <v>project Expenses</v>
      </c>
    </row>
    <row r="680" spans="1:19" x14ac:dyDescent="0.25">
      <c r="A680" s="39" t="s">
        <v>262</v>
      </c>
      <c r="B680" s="39" t="s">
        <v>249</v>
      </c>
      <c r="C680" s="7">
        <v>44166</v>
      </c>
      <c r="D680" s="39" t="s">
        <v>90</v>
      </c>
      <c r="E680" s="39">
        <v>112</v>
      </c>
      <c r="F680" s="82">
        <f t="shared" si="30"/>
        <v>0.112</v>
      </c>
      <c r="G680" s="39">
        <f>VLOOKUP(N680,Currecny_M!$A$1:$P$10,2,FALSE)</f>
        <v>54</v>
      </c>
      <c r="H680" s="39">
        <f>MATCH(C680,Currecny_M!$A$1:$P$1,0)</f>
        <v>10</v>
      </c>
      <c r="I680" s="39">
        <f>VLOOKUP(N680,Currecny_M!$A$1:$P$10,MATCH(Database!C680,Currecny_M!$A$1:$P$1,0),FALSE)</f>
        <v>58.48</v>
      </c>
      <c r="J680" s="82">
        <f t="shared" si="31"/>
        <v>6.54976</v>
      </c>
      <c r="K680" s="39">
        <f>VLOOKUP('Cover page'!$B$6,Currecny_M!$A$1:$P$10,MATCH(Database!C680,Currecny_M!$A$1:$P$1,0),FALSE)</f>
        <v>1</v>
      </c>
      <c r="L680" s="82">
        <f t="shared" si="32"/>
        <v>6.54976</v>
      </c>
      <c r="M680" s="82">
        <f>((E680/$F$1)*VLOOKUP(N680,Currecny_M!$A$1:$P$10,MATCH(Database!C680,Currecny_M!$A$1:$P$1,0),FALSE))/VLOOKUP('Cover page'!$B$6,Currecny_M!$A$1:$P$10,MATCH(Database!C680,Currecny_M!$A$1:$P$1,0),FALSE)</f>
        <v>6.54976</v>
      </c>
      <c r="N680" s="6" t="str">
        <f>VLOOKUP(B680,Master!$A$2:$C$11,3,FALSE)</f>
        <v>CAD</v>
      </c>
      <c r="O680" s="6" t="str">
        <f>VLOOKUP(B680,Master!$A$2:$C$11,2,FALSE)</f>
        <v>America</v>
      </c>
      <c r="P680" s="6"/>
      <c r="Q680" s="39" t="str">
        <f>VLOOKUP(D680,GL_Master!$A$1:$D$80,2,FALSE)</f>
        <v>PL</v>
      </c>
      <c r="R680" s="39" t="str">
        <f>VLOOKUP(D680,GL_Master!$A$1:$D$80,3,FALSE)</f>
        <v>Office utility</v>
      </c>
      <c r="S680" s="39" t="str">
        <f>VLOOKUP(D680,GL_Master!$A$1:$D$80,4,FALSE)</f>
        <v>Electricity Expenses</v>
      </c>
    </row>
    <row r="681" spans="1:19" x14ac:dyDescent="0.25">
      <c r="A681" s="39" t="s">
        <v>262</v>
      </c>
      <c r="B681" s="39" t="s">
        <v>249</v>
      </c>
      <c r="C681" s="7">
        <v>44166</v>
      </c>
      <c r="D681" s="39" t="s">
        <v>91</v>
      </c>
      <c r="E681" s="39">
        <v>218</v>
      </c>
      <c r="F681" s="82">
        <f t="shared" si="30"/>
        <v>0.218</v>
      </c>
      <c r="G681" s="39">
        <f>VLOOKUP(N681,Currecny_M!$A$1:$P$10,2,FALSE)</f>
        <v>54</v>
      </c>
      <c r="H681" s="39">
        <f>MATCH(C681,Currecny_M!$A$1:$P$1,0)</f>
        <v>10</v>
      </c>
      <c r="I681" s="39">
        <f>VLOOKUP(N681,Currecny_M!$A$1:$P$10,MATCH(Database!C681,Currecny_M!$A$1:$P$1,0),FALSE)</f>
        <v>58.48</v>
      </c>
      <c r="J681" s="82">
        <f t="shared" si="31"/>
        <v>12.74864</v>
      </c>
      <c r="K681" s="39">
        <f>VLOOKUP('Cover page'!$B$6,Currecny_M!$A$1:$P$10,MATCH(Database!C681,Currecny_M!$A$1:$P$1,0),FALSE)</f>
        <v>1</v>
      </c>
      <c r="L681" s="82">
        <f t="shared" si="32"/>
        <v>12.74864</v>
      </c>
      <c r="M681" s="82">
        <f>((E681/$F$1)*VLOOKUP(N681,Currecny_M!$A$1:$P$10,MATCH(Database!C681,Currecny_M!$A$1:$P$1,0),FALSE))/VLOOKUP('Cover page'!$B$6,Currecny_M!$A$1:$P$10,MATCH(Database!C681,Currecny_M!$A$1:$P$1,0),FALSE)</f>
        <v>12.74864</v>
      </c>
      <c r="N681" s="6" t="str">
        <f>VLOOKUP(B681,Master!$A$2:$C$11,3,FALSE)</f>
        <v>CAD</v>
      </c>
      <c r="O681" s="6" t="str">
        <f>VLOOKUP(B681,Master!$A$2:$C$11,2,FALSE)</f>
        <v>America</v>
      </c>
      <c r="P681" s="6"/>
      <c r="Q681" s="39" t="str">
        <f>VLOOKUP(D681,GL_Master!$A$1:$D$80,2,FALSE)</f>
        <v>PL</v>
      </c>
      <c r="R681" s="39" t="str">
        <f>VLOOKUP(D681,GL_Master!$A$1:$D$80,3,FALSE)</f>
        <v>Misc. expenses</v>
      </c>
      <c r="S681" s="39" t="str">
        <f>VLOOKUP(D681,GL_Master!$A$1:$D$80,4,FALSE)</f>
        <v>Repair &amp; Maintenance</v>
      </c>
    </row>
    <row r="682" spans="1:19" x14ac:dyDescent="0.25">
      <c r="A682" s="39" t="s">
        <v>262</v>
      </c>
      <c r="B682" s="39" t="s">
        <v>249</v>
      </c>
      <c r="C682" s="7">
        <v>44166</v>
      </c>
      <c r="D682" s="39" t="s">
        <v>92</v>
      </c>
      <c r="E682" s="39">
        <v>157</v>
      </c>
      <c r="F682" s="82">
        <f t="shared" si="30"/>
        <v>0.157</v>
      </c>
      <c r="G682" s="39">
        <f>VLOOKUP(N682,Currecny_M!$A$1:$P$10,2,FALSE)</f>
        <v>54</v>
      </c>
      <c r="H682" s="39">
        <f>MATCH(C682,Currecny_M!$A$1:$P$1,0)</f>
        <v>10</v>
      </c>
      <c r="I682" s="39">
        <f>VLOOKUP(N682,Currecny_M!$A$1:$P$10,MATCH(Database!C682,Currecny_M!$A$1:$P$1,0),FALSE)</f>
        <v>58.48</v>
      </c>
      <c r="J682" s="82">
        <f t="shared" si="31"/>
        <v>9.1813599999999997</v>
      </c>
      <c r="K682" s="39">
        <f>VLOOKUP('Cover page'!$B$6,Currecny_M!$A$1:$P$10,MATCH(Database!C682,Currecny_M!$A$1:$P$1,0),FALSE)</f>
        <v>1</v>
      </c>
      <c r="L682" s="82">
        <f t="shared" si="32"/>
        <v>9.1813599999999997</v>
      </c>
      <c r="M682" s="82">
        <f>((E682/$F$1)*VLOOKUP(N682,Currecny_M!$A$1:$P$10,MATCH(Database!C682,Currecny_M!$A$1:$P$1,0),FALSE))/VLOOKUP('Cover page'!$B$6,Currecny_M!$A$1:$P$10,MATCH(Database!C682,Currecny_M!$A$1:$P$1,0),FALSE)</f>
        <v>9.1813599999999997</v>
      </c>
      <c r="N682" s="6" t="str">
        <f>VLOOKUP(B682,Master!$A$2:$C$11,3,FALSE)</f>
        <v>CAD</v>
      </c>
      <c r="O682" s="6" t="str">
        <f>VLOOKUP(B682,Master!$A$2:$C$11,2,FALSE)</f>
        <v>America</v>
      </c>
      <c r="P682" s="6"/>
      <c r="Q682" s="39" t="str">
        <f>VLOOKUP(D682,GL_Master!$A$1:$D$80,2,FALSE)</f>
        <v>PL</v>
      </c>
      <c r="R682" s="39" t="str">
        <f>VLOOKUP(D682,GL_Master!$A$1:$D$80,3,FALSE)</f>
        <v>Misc. expenses</v>
      </c>
      <c r="S682" s="39" t="str">
        <f>VLOOKUP(D682,GL_Master!$A$1:$D$80,4,FALSE)</f>
        <v>Repair &amp; Maintenance</v>
      </c>
    </row>
    <row r="683" spans="1:19" x14ac:dyDescent="0.25">
      <c r="A683" s="39" t="s">
        <v>262</v>
      </c>
      <c r="B683" s="39" t="s">
        <v>249</v>
      </c>
      <c r="C683" s="7">
        <v>44166</v>
      </c>
      <c r="D683" s="39" t="s">
        <v>93</v>
      </c>
      <c r="E683" s="39">
        <v>1833</v>
      </c>
      <c r="F683" s="82">
        <f t="shared" si="30"/>
        <v>1.833</v>
      </c>
      <c r="G683" s="39">
        <f>VLOOKUP(N683,Currecny_M!$A$1:$P$10,2,FALSE)</f>
        <v>54</v>
      </c>
      <c r="H683" s="39">
        <f>MATCH(C683,Currecny_M!$A$1:$P$1,0)</f>
        <v>10</v>
      </c>
      <c r="I683" s="39">
        <f>VLOOKUP(N683,Currecny_M!$A$1:$P$10,MATCH(Database!C683,Currecny_M!$A$1:$P$1,0),FALSE)</f>
        <v>58.48</v>
      </c>
      <c r="J683" s="82">
        <f t="shared" si="31"/>
        <v>107.19383999999999</v>
      </c>
      <c r="K683" s="39">
        <f>VLOOKUP('Cover page'!$B$6,Currecny_M!$A$1:$P$10,MATCH(Database!C683,Currecny_M!$A$1:$P$1,0),FALSE)</f>
        <v>1</v>
      </c>
      <c r="L683" s="82">
        <f t="shared" si="32"/>
        <v>107.19383999999999</v>
      </c>
      <c r="M683" s="82">
        <f>((E683/$F$1)*VLOOKUP(N683,Currecny_M!$A$1:$P$10,MATCH(Database!C683,Currecny_M!$A$1:$P$1,0),FALSE))/VLOOKUP('Cover page'!$B$6,Currecny_M!$A$1:$P$10,MATCH(Database!C683,Currecny_M!$A$1:$P$1,0),FALSE)</f>
        <v>107.19383999999999</v>
      </c>
      <c r="N683" s="6" t="str">
        <f>VLOOKUP(B683,Master!$A$2:$C$11,3,FALSE)</f>
        <v>CAD</v>
      </c>
      <c r="O683" s="6" t="str">
        <f>VLOOKUP(B683,Master!$A$2:$C$11,2,FALSE)</f>
        <v>America</v>
      </c>
      <c r="P683" s="6"/>
      <c r="Q683" s="39" t="str">
        <f>VLOOKUP(D683,GL_Master!$A$1:$D$80,2,FALSE)</f>
        <v>PL</v>
      </c>
      <c r="R683" s="39" t="str">
        <f>VLOOKUP(D683,GL_Master!$A$1:$D$80,3,FALSE)</f>
        <v>Salary wages &amp; benefits</v>
      </c>
      <c r="S683" s="39" t="str">
        <f>VLOOKUP(D683,GL_Master!$A$1:$D$80,4,FALSE)</f>
        <v>Employee benefits expense</v>
      </c>
    </row>
    <row r="684" spans="1:19" x14ac:dyDescent="0.25">
      <c r="A684" s="39" t="s">
        <v>262</v>
      </c>
      <c r="B684" s="39" t="s">
        <v>249</v>
      </c>
      <c r="C684" s="7">
        <v>44166</v>
      </c>
      <c r="D684" s="39" t="s">
        <v>33</v>
      </c>
      <c r="E684" s="39">
        <v>57</v>
      </c>
      <c r="F684" s="82">
        <f t="shared" si="30"/>
        <v>5.7000000000000002E-2</v>
      </c>
      <c r="G684" s="39">
        <f>VLOOKUP(N684,Currecny_M!$A$1:$P$10,2,FALSE)</f>
        <v>54</v>
      </c>
      <c r="H684" s="39">
        <f>MATCH(C684,Currecny_M!$A$1:$P$1,0)</f>
        <v>10</v>
      </c>
      <c r="I684" s="39">
        <f>VLOOKUP(N684,Currecny_M!$A$1:$P$10,MATCH(Database!C684,Currecny_M!$A$1:$P$1,0),FALSE)</f>
        <v>58.48</v>
      </c>
      <c r="J684" s="82">
        <f t="shared" si="31"/>
        <v>3.3333599999999999</v>
      </c>
      <c r="K684" s="39">
        <f>VLOOKUP('Cover page'!$B$6,Currecny_M!$A$1:$P$10,MATCH(Database!C684,Currecny_M!$A$1:$P$1,0),FALSE)</f>
        <v>1</v>
      </c>
      <c r="L684" s="82">
        <f t="shared" si="32"/>
        <v>3.3333599999999999</v>
      </c>
      <c r="M684" s="82">
        <f>((E684/$F$1)*VLOOKUP(N684,Currecny_M!$A$1:$P$10,MATCH(Database!C684,Currecny_M!$A$1:$P$1,0),FALSE))/VLOOKUP('Cover page'!$B$6,Currecny_M!$A$1:$P$10,MATCH(Database!C684,Currecny_M!$A$1:$P$1,0),FALSE)</f>
        <v>3.3333599999999999</v>
      </c>
      <c r="N684" s="6" t="str">
        <f>VLOOKUP(B684,Master!$A$2:$C$11,3,FALSE)</f>
        <v>CAD</v>
      </c>
      <c r="O684" s="6" t="str">
        <f>VLOOKUP(B684,Master!$A$2:$C$11,2,FALSE)</f>
        <v>America</v>
      </c>
      <c r="P684" s="6"/>
      <c r="Q684" s="39" t="str">
        <f>VLOOKUP(D684,GL_Master!$A$1:$D$80,2,FALSE)</f>
        <v>PL</v>
      </c>
      <c r="R684" s="39" t="str">
        <f>VLOOKUP(D684,GL_Master!$A$1:$D$80,3,FALSE)</f>
        <v>Staff welfare expenses</v>
      </c>
      <c r="S684" s="39" t="str">
        <f>VLOOKUP(D684,GL_Master!$A$1:$D$80,4,FALSE)</f>
        <v>Other staff welfare</v>
      </c>
    </row>
    <row r="685" spans="1:19" x14ac:dyDescent="0.25">
      <c r="A685" s="39" t="s">
        <v>262</v>
      </c>
      <c r="B685" s="39" t="s">
        <v>249</v>
      </c>
      <c r="C685" s="7">
        <v>44166</v>
      </c>
      <c r="D685" s="39" t="s">
        <v>94</v>
      </c>
      <c r="E685" s="39">
        <v>324</v>
      </c>
      <c r="F685" s="82">
        <f t="shared" si="30"/>
        <v>0.32400000000000001</v>
      </c>
      <c r="G685" s="39">
        <f>VLOOKUP(N685,Currecny_M!$A$1:$P$10,2,FALSE)</f>
        <v>54</v>
      </c>
      <c r="H685" s="39">
        <f>MATCH(C685,Currecny_M!$A$1:$P$1,0)</f>
        <v>10</v>
      </c>
      <c r="I685" s="39">
        <f>VLOOKUP(N685,Currecny_M!$A$1:$P$10,MATCH(Database!C685,Currecny_M!$A$1:$P$1,0),FALSE)</f>
        <v>58.48</v>
      </c>
      <c r="J685" s="82">
        <f t="shared" si="31"/>
        <v>18.947520000000001</v>
      </c>
      <c r="K685" s="39">
        <f>VLOOKUP('Cover page'!$B$6,Currecny_M!$A$1:$P$10,MATCH(Database!C685,Currecny_M!$A$1:$P$1,0),FALSE)</f>
        <v>1</v>
      </c>
      <c r="L685" s="82">
        <f t="shared" si="32"/>
        <v>18.947520000000001</v>
      </c>
      <c r="M685" s="82">
        <f>((E685/$F$1)*VLOOKUP(N685,Currecny_M!$A$1:$P$10,MATCH(Database!C685,Currecny_M!$A$1:$P$1,0),FALSE))/VLOOKUP('Cover page'!$B$6,Currecny_M!$A$1:$P$10,MATCH(Database!C685,Currecny_M!$A$1:$P$1,0),FALSE)</f>
        <v>18.947520000000001</v>
      </c>
      <c r="N685" s="6" t="str">
        <f>VLOOKUP(B685,Master!$A$2:$C$11,3,FALSE)</f>
        <v>CAD</v>
      </c>
      <c r="O685" s="6" t="str">
        <f>VLOOKUP(B685,Master!$A$2:$C$11,2,FALSE)</f>
        <v>America</v>
      </c>
      <c r="P685" s="6"/>
      <c r="Q685" s="39" t="str">
        <f>VLOOKUP(D685,GL_Master!$A$1:$D$80,2,FALSE)</f>
        <v>PL</v>
      </c>
      <c r="R685" s="39" t="str">
        <f>VLOOKUP(D685,GL_Master!$A$1:$D$80,3,FALSE)</f>
        <v xml:space="preserve">Gratuity expenses </v>
      </c>
      <c r="S685" s="39" t="str">
        <f>VLOOKUP(D685,GL_Master!$A$1:$D$80,4,FALSE)</f>
        <v>Gratuity</v>
      </c>
    </row>
    <row r="686" spans="1:19" x14ac:dyDescent="0.25">
      <c r="A686" s="39" t="s">
        <v>262</v>
      </c>
      <c r="B686" s="39" t="s">
        <v>249</v>
      </c>
      <c r="C686" s="7">
        <v>44166</v>
      </c>
      <c r="D686" s="39" t="s">
        <v>95</v>
      </c>
      <c r="E686" s="39">
        <v>108</v>
      </c>
      <c r="F686" s="82">
        <f t="shared" si="30"/>
        <v>0.108</v>
      </c>
      <c r="G686" s="39">
        <f>VLOOKUP(N686,Currecny_M!$A$1:$P$10,2,FALSE)</f>
        <v>54</v>
      </c>
      <c r="H686" s="39">
        <f>MATCH(C686,Currecny_M!$A$1:$P$1,0)</f>
        <v>10</v>
      </c>
      <c r="I686" s="39">
        <f>VLOOKUP(N686,Currecny_M!$A$1:$P$10,MATCH(Database!C686,Currecny_M!$A$1:$P$1,0),FALSE)</f>
        <v>58.48</v>
      </c>
      <c r="J686" s="82">
        <f t="shared" si="31"/>
        <v>6.3158399999999997</v>
      </c>
      <c r="K686" s="39">
        <f>VLOOKUP('Cover page'!$B$6,Currecny_M!$A$1:$P$10,MATCH(Database!C686,Currecny_M!$A$1:$P$1,0),FALSE)</f>
        <v>1</v>
      </c>
      <c r="L686" s="82">
        <f t="shared" si="32"/>
        <v>6.3158399999999997</v>
      </c>
      <c r="M686" s="82">
        <f>((E686/$F$1)*VLOOKUP(N686,Currecny_M!$A$1:$P$10,MATCH(Database!C686,Currecny_M!$A$1:$P$1,0),FALSE))/VLOOKUP('Cover page'!$B$6,Currecny_M!$A$1:$P$10,MATCH(Database!C686,Currecny_M!$A$1:$P$1,0),FALSE)</f>
        <v>6.3158399999999997</v>
      </c>
      <c r="N686" s="6" t="str">
        <f>VLOOKUP(B686,Master!$A$2:$C$11,3,FALSE)</f>
        <v>CAD</v>
      </c>
      <c r="O686" s="6" t="str">
        <f>VLOOKUP(B686,Master!$A$2:$C$11,2,FALSE)</f>
        <v>America</v>
      </c>
      <c r="P686" s="6"/>
      <c r="Q686" s="39" t="str">
        <f>VLOOKUP(D686,GL_Master!$A$1:$D$80,2,FALSE)</f>
        <v>PL</v>
      </c>
      <c r="R686" s="39" t="str">
        <f>VLOOKUP(D686,GL_Master!$A$1:$D$80,3,FALSE)</f>
        <v>Salary wages &amp; benefits</v>
      </c>
      <c r="S686" s="39" t="str">
        <f>VLOOKUP(D686,GL_Master!$A$1:$D$80,4,FALSE)</f>
        <v>Employee benefits expense</v>
      </c>
    </row>
    <row r="687" spans="1:19" x14ac:dyDescent="0.25">
      <c r="A687" s="39" t="s">
        <v>262</v>
      </c>
      <c r="B687" s="39" t="s">
        <v>249</v>
      </c>
      <c r="C687" s="7">
        <v>44166</v>
      </c>
      <c r="D687" s="39" t="s">
        <v>96</v>
      </c>
      <c r="E687" s="39">
        <v>971</v>
      </c>
      <c r="F687" s="82">
        <f t="shared" si="30"/>
        <v>0.97099999999999997</v>
      </c>
      <c r="G687" s="39">
        <f>VLOOKUP(N687,Currecny_M!$A$1:$P$10,2,FALSE)</f>
        <v>54</v>
      </c>
      <c r="H687" s="39">
        <f>MATCH(C687,Currecny_M!$A$1:$P$1,0)</f>
        <v>10</v>
      </c>
      <c r="I687" s="39">
        <f>VLOOKUP(N687,Currecny_M!$A$1:$P$10,MATCH(Database!C687,Currecny_M!$A$1:$P$1,0),FALSE)</f>
        <v>58.48</v>
      </c>
      <c r="J687" s="82">
        <f t="shared" si="31"/>
        <v>56.784079999999996</v>
      </c>
      <c r="K687" s="39">
        <f>VLOOKUP('Cover page'!$B$6,Currecny_M!$A$1:$P$10,MATCH(Database!C687,Currecny_M!$A$1:$P$1,0),FALSE)</f>
        <v>1</v>
      </c>
      <c r="L687" s="82">
        <f t="shared" si="32"/>
        <v>56.784079999999996</v>
      </c>
      <c r="M687" s="82">
        <f>((E687/$F$1)*VLOOKUP(N687,Currecny_M!$A$1:$P$10,MATCH(Database!C687,Currecny_M!$A$1:$P$1,0),FALSE))/VLOOKUP('Cover page'!$B$6,Currecny_M!$A$1:$P$10,MATCH(Database!C687,Currecny_M!$A$1:$P$1,0),FALSE)</f>
        <v>56.784079999999996</v>
      </c>
      <c r="N687" s="6" t="str">
        <f>VLOOKUP(B687,Master!$A$2:$C$11,3,FALSE)</f>
        <v>CAD</v>
      </c>
      <c r="O687" s="6" t="str">
        <f>VLOOKUP(B687,Master!$A$2:$C$11,2,FALSE)</f>
        <v>America</v>
      </c>
      <c r="P687" s="6"/>
      <c r="Q687" s="39" t="str">
        <f>VLOOKUP(D687,GL_Master!$A$1:$D$80,2,FALSE)</f>
        <v>PL</v>
      </c>
      <c r="R687" s="39" t="str">
        <f>VLOOKUP(D687,GL_Master!$A$1:$D$80,3,FALSE)</f>
        <v>Salary wages &amp; benefits</v>
      </c>
      <c r="S687" s="39" t="str">
        <f>VLOOKUP(D687,GL_Master!$A$1:$D$80,4,FALSE)</f>
        <v>Employee benefits expense</v>
      </c>
    </row>
    <row r="688" spans="1:19" x14ac:dyDescent="0.25">
      <c r="A688" s="39" t="s">
        <v>262</v>
      </c>
      <c r="B688" s="39" t="s">
        <v>249</v>
      </c>
      <c r="C688" s="7">
        <v>44166</v>
      </c>
      <c r="D688" s="39" t="s">
        <v>97</v>
      </c>
      <c r="E688" s="39">
        <v>53</v>
      </c>
      <c r="F688" s="82">
        <f t="shared" si="30"/>
        <v>5.2999999999999999E-2</v>
      </c>
      <c r="G688" s="39">
        <f>VLOOKUP(N688,Currecny_M!$A$1:$P$10,2,FALSE)</f>
        <v>54</v>
      </c>
      <c r="H688" s="39">
        <f>MATCH(C688,Currecny_M!$A$1:$P$1,0)</f>
        <v>10</v>
      </c>
      <c r="I688" s="39">
        <f>VLOOKUP(N688,Currecny_M!$A$1:$P$10,MATCH(Database!C688,Currecny_M!$A$1:$P$1,0),FALSE)</f>
        <v>58.48</v>
      </c>
      <c r="J688" s="82">
        <f t="shared" si="31"/>
        <v>3.0994399999999995</v>
      </c>
      <c r="K688" s="39">
        <f>VLOOKUP('Cover page'!$B$6,Currecny_M!$A$1:$P$10,MATCH(Database!C688,Currecny_M!$A$1:$P$1,0),FALSE)</f>
        <v>1</v>
      </c>
      <c r="L688" s="82">
        <f t="shared" si="32"/>
        <v>3.0994399999999995</v>
      </c>
      <c r="M688" s="82">
        <f>((E688/$F$1)*VLOOKUP(N688,Currecny_M!$A$1:$P$10,MATCH(Database!C688,Currecny_M!$A$1:$P$1,0),FALSE))/VLOOKUP('Cover page'!$B$6,Currecny_M!$A$1:$P$10,MATCH(Database!C688,Currecny_M!$A$1:$P$1,0),FALSE)</f>
        <v>3.0994399999999995</v>
      </c>
      <c r="N688" s="6" t="str">
        <f>VLOOKUP(B688,Master!$A$2:$C$11,3,FALSE)</f>
        <v>CAD</v>
      </c>
      <c r="O688" s="6" t="str">
        <f>VLOOKUP(B688,Master!$A$2:$C$11,2,FALSE)</f>
        <v>America</v>
      </c>
      <c r="P688" s="6"/>
      <c r="Q688" s="39" t="str">
        <f>VLOOKUP(D688,GL_Master!$A$1:$D$80,2,FALSE)</f>
        <v>PL</v>
      </c>
      <c r="R688" s="39" t="str">
        <f>VLOOKUP(D688,GL_Master!$A$1:$D$80,3,FALSE)</f>
        <v>Salary wages &amp; benefits</v>
      </c>
      <c r="S688" s="39" t="str">
        <f>VLOOKUP(D688,GL_Master!$A$1:$D$80,4,FALSE)</f>
        <v>Employee benefits expense</v>
      </c>
    </row>
    <row r="689" spans="1:19" x14ac:dyDescent="0.25">
      <c r="A689" s="39" t="s">
        <v>262</v>
      </c>
      <c r="B689" s="39" t="s">
        <v>249</v>
      </c>
      <c r="C689" s="7">
        <v>44166</v>
      </c>
      <c r="D689" s="39" t="s">
        <v>98</v>
      </c>
      <c r="E689" s="39">
        <v>111</v>
      </c>
      <c r="F689" s="82">
        <f t="shared" si="30"/>
        <v>0.111</v>
      </c>
      <c r="G689" s="39">
        <f>VLOOKUP(N689,Currecny_M!$A$1:$P$10,2,FALSE)</f>
        <v>54</v>
      </c>
      <c r="H689" s="39">
        <f>MATCH(C689,Currecny_M!$A$1:$P$1,0)</f>
        <v>10</v>
      </c>
      <c r="I689" s="39">
        <f>VLOOKUP(N689,Currecny_M!$A$1:$P$10,MATCH(Database!C689,Currecny_M!$A$1:$P$1,0),FALSE)</f>
        <v>58.48</v>
      </c>
      <c r="J689" s="82">
        <f t="shared" si="31"/>
        <v>6.4912799999999997</v>
      </c>
      <c r="K689" s="39">
        <f>VLOOKUP('Cover page'!$B$6,Currecny_M!$A$1:$P$10,MATCH(Database!C689,Currecny_M!$A$1:$P$1,0),FALSE)</f>
        <v>1</v>
      </c>
      <c r="L689" s="82">
        <f t="shared" si="32"/>
        <v>6.4912799999999997</v>
      </c>
      <c r="M689" s="82">
        <f>((E689/$F$1)*VLOOKUP(N689,Currecny_M!$A$1:$P$10,MATCH(Database!C689,Currecny_M!$A$1:$P$1,0),FALSE))/VLOOKUP('Cover page'!$B$6,Currecny_M!$A$1:$P$10,MATCH(Database!C689,Currecny_M!$A$1:$P$1,0),FALSE)</f>
        <v>6.4912799999999997</v>
      </c>
      <c r="N689" s="6" t="str">
        <f>VLOOKUP(B689,Master!$A$2:$C$11,3,FALSE)</f>
        <v>CAD</v>
      </c>
      <c r="O689" s="6" t="str">
        <f>VLOOKUP(B689,Master!$A$2:$C$11,2,FALSE)</f>
        <v>America</v>
      </c>
      <c r="P689" s="6"/>
      <c r="Q689" s="39" t="str">
        <f>VLOOKUP(D689,GL_Master!$A$1:$D$80,2,FALSE)</f>
        <v>PL</v>
      </c>
      <c r="R689" s="39" t="str">
        <f>VLOOKUP(D689,GL_Master!$A$1:$D$80,3,FALSE)</f>
        <v>Salary wages &amp; benefits</v>
      </c>
      <c r="S689" s="39" t="str">
        <f>VLOOKUP(D689,GL_Master!$A$1:$D$80,4,FALSE)</f>
        <v>Employee benefits expense</v>
      </c>
    </row>
    <row r="690" spans="1:19" x14ac:dyDescent="0.25">
      <c r="A690" s="39" t="s">
        <v>262</v>
      </c>
      <c r="B690" s="39" t="s">
        <v>249</v>
      </c>
      <c r="C690" s="7">
        <v>44166</v>
      </c>
      <c r="D690" s="39" t="s">
        <v>99</v>
      </c>
      <c r="E690" s="39">
        <v>52</v>
      </c>
      <c r="F690" s="82">
        <f t="shared" si="30"/>
        <v>5.1999999999999998E-2</v>
      </c>
      <c r="G690" s="39">
        <f>VLOOKUP(N690,Currecny_M!$A$1:$P$10,2,FALSE)</f>
        <v>54</v>
      </c>
      <c r="H690" s="39">
        <f>MATCH(C690,Currecny_M!$A$1:$P$1,0)</f>
        <v>10</v>
      </c>
      <c r="I690" s="39">
        <f>VLOOKUP(N690,Currecny_M!$A$1:$P$10,MATCH(Database!C690,Currecny_M!$A$1:$P$1,0),FALSE)</f>
        <v>58.48</v>
      </c>
      <c r="J690" s="82">
        <f t="shared" si="31"/>
        <v>3.0409599999999997</v>
      </c>
      <c r="K690" s="39">
        <f>VLOOKUP('Cover page'!$B$6,Currecny_M!$A$1:$P$10,MATCH(Database!C690,Currecny_M!$A$1:$P$1,0),FALSE)</f>
        <v>1</v>
      </c>
      <c r="L690" s="82">
        <f t="shared" si="32"/>
        <v>3.0409599999999997</v>
      </c>
      <c r="M690" s="82">
        <f>((E690/$F$1)*VLOOKUP(N690,Currecny_M!$A$1:$P$10,MATCH(Database!C690,Currecny_M!$A$1:$P$1,0),FALSE))/VLOOKUP('Cover page'!$B$6,Currecny_M!$A$1:$P$10,MATCH(Database!C690,Currecny_M!$A$1:$P$1,0),FALSE)</f>
        <v>3.0409599999999997</v>
      </c>
      <c r="N690" s="6" t="str">
        <f>VLOOKUP(B690,Master!$A$2:$C$11,3,FALSE)</f>
        <v>CAD</v>
      </c>
      <c r="O690" s="6" t="str">
        <f>VLOOKUP(B690,Master!$A$2:$C$11,2,FALSE)</f>
        <v>America</v>
      </c>
      <c r="P690" s="6"/>
      <c r="Q690" s="39" t="str">
        <f>VLOOKUP(D690,GL_Master!$A$1:$D$80,2,FALSE)</f>
        <v>PL</v>
      </c>
      <c r="R690" s="39" t="str">
        <f>VLOOKUP(D690,GL_Master!$A$1:$D$80,3,FALSE)</f>
        <v>Salary wages &amp; benefits</v>
      </c>
      <c r="S690" s="39" t="str">
        <f>VLOOKUP(D690,GL_Master!$A$1:$D$80,4,FALSE)</f>
        <v>Employee benefits expense</v>
      </c>
    </row>
    <row r="691" spans="1:19" x14ac:dyDescent="0.25">
      <c r="A691" s="39" t="s">
        <v>262</v>
      </c>
      <c r="B691" s="39" t="s">
        <v>249</v>
      </c>
      <c r="C691" s="7">
        <v>44166</v>
      </c>
      <c r="D691" s="39" t="s">
        <v>100</v>
      </c>
      <c r="E691" s="39">
        <v>385</v>
      </c>
      <c r="F691" s="82">
        <f t="shared" si="30"/>
        <v>0.38500000000000001</v>
      </c>
      <c r="G691" s="39">
        <f>VLOOKUP(N691,Currecny_M!$A$1:$P$10,2,FALSE)</f>
        <v>54</v>
      </c>
      <c r="H691" s="39">
        <f>MATCH(C691,Currecny_M!$A$1:$P$1,0)</f>
        <v>10</v>
      </c>
      <c r="I691" s="39">
        <f>VLOOKUP(N691,Currecny_M!$A$1:$P$10,MATCH(Database!C691,Currecny_M!$A$1:$P$1,0),FALSE)</f>
        <v>58.48</v>
      </c>
      <c r="J691" s="82">
        <f t="shared" si="31"/>
        <v>22.514800000000001</v>
      </c>
      <c r="K691" s="39">
        <f>VLOOKUP('Cover page'!$B$6,Currecny_M!$A$1:$P$10,MATCH(Database!C691,Currecny_M!$A$1:$P$1,0),FALSE)</f>
        <v>1</v>
      </c>
      <c r="L691" s="82">
        <f t="shared" si="32"/>
        <v>22.514800000000001</v>
      </c>
      <c r="M691" s="82">
        <f>((E691/$F$1)*VLOOKUP(N691,Currecny_M!$A$1:$P$10,MATCH(Database!C691,Currecny_M!$A$1:$P$1,0),FALSE))/VLOOKUP('Cover page'!$B$6,Currecny_M!$A$1:$P$10,MATCH(Database!C691,Currecny_M!$A$1:$P$1,0),FALSE)</f>
        <v>22.514800000000001</v>
      </c>
      <c r="N691" s="6" t="str">
        <f>VLOOKUP(B691,Master!$A$2:$C$11,3,FALSE)</f>
        <v>CAD</v>
      </c>
      <c r="O691" s="6" t="str">
        <f>VLOOKUP(B691,Master!$A$2:$C$11,2,FALSE)</f>
        <v>America</v>
      </c>
      <c r="P691" s="6"/>
      <c r="Q691" s="39" t="str">
        <f>VLOOKUP(D691,GL_Master!$A$1:$D$80,2,FALSE)</f>
        <v>PL</v>
      </c>
      <c r="R691" s="39" t="str">
        <f>VLOOKUP(D691,GL_Master!$A$1:$D$80,3,FALSE)</f>
        <v>Salary wages &amp; benefits</v>
      </c>
      <c r="S691" s="39" t="str">
        <f>VLOOKUP(D691,GL_Master!$A$1:$D$80,4,FALSE)</f>
        <v>Employee benefits expense</v>
      </c>
    </row>
    <row r="692" spans="1:19" x14ac:dyDescent="0.25">
      <c r="A692" s="39" t="s">
        <v>262</v>
      </c>
      <c r="B692" s="39" t="s">
        <v>249</v>
      </c>
      <c r="C692" s="7">
        <v>44166</v>
      </c>
      <c r="D692" s="39" t="s">
        <v>30</v>
      </c>
      <c r="E692" s="39">
        <v>108</v>
      </c>
      <c r="F692" s="82">
        <f t="shared" si="30"/>
        <v>0.108</v>
      </c>
      <c r="G692" s="39">
        <f>VLOOKUP(N692,Currecny_M!$A$1:$P$10,2,FALSE)</f>
        <v>54</v>
      </c>
      <c r="H692" s="39">
        <f>MATCH(C692,Currecny_M!$A$1:$P$1,0)</f>
        <v>10</v>
      </c>
      <c r="I692" s="39">
        <f>VLOOKUP(N692,Currecny_M!$A$1:$P$10,MATCH(Database!C692,Currecny_M!$A$1:$P$1,0),FALSE)</f>
        <v>58.48</v>
      </c>
      <c r="J692" s="82">
        <f t="shared" si="31"/>
        <v>6.3158399999999997</v>
      </c>
      <c r="K692" s="39">
        <f>VLOOKUP('Cover page'!$B$6,Currecny_M!$A$1:$P$10,MATCH(Database!C692,Currecny_M!$A$1:$P$1,0),FALSE)</f>
        <v>1</v>
      </c>
      <c r="L692" s="82">
        <f t="shared" si="32"/>
        <v>6.3158399999999997</v>
      </c>
      <c r="M692" s="82">
        <f>((E692/$F$1)*VLOOKUP(N692,Currecny_M!$A$1:$P$10,MATCH(Database!C692,Currecny_M!$A$1:$P$1,0),FALSE))/VLOOKUP('Cover page'!$B$6,Currecny_M!$A$1:$P$10,MATCH(Database!C692,Currecny_M!$A$1:$P$1,0),FALSE)</f>
        <v>6.3158399999999997</v>
      </c>
      <c r="N692" s="6" t="str">
        <f>VLOOKUP(B692,Master!$A$2:$C$11,3,FALSE)</f>
        <v>CAD</v>
      </c>
      <c r="O692" s="6" t="str">
        <f>VLOOKUP(B692,Master!$A$2:$C$11,2,FALSE)</f>
        <v>America</v>
      </c>
      <c r="P692" s="6"/>
      <c r="Q692" s="39" t="str">
        <f>VLOOKUP(D692,GL_Master!$A$1:$D$80,2,FALSE)</f>
        <v>PL</v>
      </c>
      <c r="R692" s="39" t="str">
        <f>VLOOKUP(D692,GL_Master!$A$1:$D$80,3,FALSE)</f>
        <v>Travelling and conveyance</v>
      </c>
      <c r="S692" s="39" t="str">
        <f>VLOOKUP(D692,GL_Master!$A$1:$D$80,4,FALSE)</f>
        <v>Local conveyance</v>
      </c>
    </row>
    <row r="693" spans="1:19" x14ac:dyDescent="0.25">
      <c r="A693" s="39" t="s">
        <v>262</v>
      </c>
      <c r="B693" s="39" t="s">
        <v>249</v>
      </c>
      <c r="C693" s="7">
        <v>44166</v>
      </c>
      <c r="D693" s="39" t="s">
        <v>31</v>
      </c>
      <c r="E693" s="39">
        <v>54</v>
      </c>
      <c r="F693" s="82">
        <f t="shared" si="30"/>
        <v>5.3999999999999999E-2</v>
      </c>
      <c r="G693" s="39">
        <f>VLOOKUP(N693,Currecny_M!$A$1:$P$10,2,FALSE)</f>
        <v>54</v>
      </c>
      <c r="H693" s="39">
        <f>MATCH(C693,Currecny_M!$A$1:$P$1,0)</f>
        <v>10</v>
      </c>
      <c r="I693" s="39">
        <f>VLOOKUP(N693,Currecny_M!$A$1:$P$10,MATCH(Database!C693,Currecny_M!$A$1:$P$1,0),FALSE)</f>
        <v>58.48</v>
      </c>
      <c r="J693" s="82">
        <f t="shared" si="31"/>
        <v>3.1579199999999998</v>
      </c>
      <c r="K693" s="39">
        <f>VLOOKUP('Cover page'!$B$6,Currecny_M!$A$1:$P$10,MATCH(Database!C693,Currecny_M!$A$1:$P$1,0),FALSE)</f>
        <v>1</v>
      </c>
      <c r="L693" s="82">
        <f t="shared" si="32"/>
        <v>3.1579199999999998</v>
      </c>
      <c r="M693" s="82">
        <f>((E693/$F$1)*VLOOKUP(N693,Currecny_M!$A$1:$P$10,MATCH(Database!C693,Currecny_M!$A$1:$P$1,0),FALSE))/VLOOKUP('Cover page'!$B$6,Currecny_M!$A$1:$P$10,MATCH(Database!C693,Currecny_M!$A$1:$P$1,0),FALSE)</f>
        <v>3.1579199999999998</v>
      </c>
      <c r="N693" s="6" t="str">
        <f>VLOOKUP(B693,Master!$A$2:$C$11,3,FALSE)</f>
        <v>CAD</v>
      </c>
      <c r="O693" s="6" t="str">
        <f>VLOOKUP(B693,Master!$A$2:$C$11,2,FALSE)</f>
        <v>America</v>
      </c>
      <c r="P693" s="6"/>
      <c r="Q693" s="39" t="str">
        <f>VLOOKUP(D693,GL_Master!$A$1:$D$80,2,FALSE)</f>
        <v>PL</v>
      </c>
      <c r="R693" s="39" t="str">
        <f>VLOOKUP(D693,GL_Master!$A$1:$D$80,3,FALSE)</f>
        <v>Office expenses</v>
      </c>
      <c r="S693" s="39" t="str">
        <f>VLOOKUP(D693,GL_Master!$A$1:$D$80,4,FALSE)</f>
        <v>Parking charges</v>
      </c>
    </row>
    <row r="694" spans="1:19" x14ac:dyDescent="0.25">
      <c r="A694" s="39" t="s">
        <v>262</v>
      </c>
      <c r="B694" s="39" t="s">
        <v>249</v>
      </c>
      <c r="C694" s="7">
        <v>44166</v>
      </c>
      <c r="D694" s="39" t="s">
        <v>101</v>
      </c>
      <c r="E694" s="39">
        <v>57</v>
      </c>
      <c r="F694" s="82">
        <f t="shared" si="30"/>
        <v>5.7000000000000002E-2</v>
      </c>
      <c r="G694" s="39">
        <f>VLOOKUP(N694,Currecny_M!$A$1:$P$10,2,FALSE)</f>
        <v>54</v>
      </c>
      <c r="H694" s="39">
        <f>MATCH(C694,Currecny_M!$A$1:$P$1,0)</f>
        <v>10</v>
      </c>
      <c r="I694" s="39">
        <f>VLOOKUP(N694,Currecny_M!$A$1:$P$10,MATCH(Database!C694,Currecny_M!$A$1:$P$1,0),FALSE)</f>
        <v>58.48</v>
      </c>
      <c r="J694" s="82">
        <f t="shared" si="31"/>
        <v>3.3333599999999999</v>
      </c>
      <c r="K694" s="39">
        <f>VLOOKUP('Cover page'!$B$6,Currecny_M!$A$1:$P$10,MATCH(Database!C694,Currecny_M!$A$1:$P$1,0),FALSE)</f>
        <v>1</v>
      </c>
      <c r="L694" s="82">
        <f t="shared" si="32"/>
        <v>3.3333599999999999</v>
      </c>
      <c r="M694" s="82">
        <f>((E694/$F$1)*VLOOKUP(N694,Currecny_M!$A$1:$P$10,MATCH(Database!C694,Currecny_M!$A$1:$P$1,0),FALSE))/VLOOKUP('Cover page'!$B$6,Currecny_M!$A$1:$P$10,MATCH(Database!C694,Currecny_M!$A$1:$P$1,0),FALSE)</f>
        <v>3.3333599999999999</v>
      </c>
      <c r="N694" s="6" t="str">
        <f>VLOOKUP(B694,Master!$A$2:$C$11,3,FALSE)</f>
        <v>CAD</v>
      </c>
      <c r="O694" s="6" t="str">
        <f>VLOOKUP(B694,Master!$A$2:$C$11,2,FALSE)</f>
        <v>America</v>
      </c>
      <c r="P694" s="6"/>
      <c r="Q694" s="39" t="str">
        <f>VLOOKUP(D694,GL_Master!$A$1:$D$80,2,FALSE)</f>
        <v>PL</v>
      </c>
      <c r="R694" s="39" t="str">
        <f>VLOOKUP(D694,GL_Master!$A$1:$D$80,3,FALSE)</f>
        <v>COGS</v>
      </c>
      <c r="S694" s="39" t="str">
        <f>VLOOKUP(D694,GL_Master!$A$1:$D$80,4,FALSE)</f>
        <v>Purchase of other traded goods</v>
      </c>
    </row>
    <row r="695" spans="1:19" x14ac:dyDescent="0.25">
      <c r="A695" s="39" t="s">
        <v>262</v>
      </c>
      <c r="B695" s="39" t="s">
        <v>249</v>
      </c>
      <c r="C695" s="7">
        <v>44166</v>
      </c>
      <c r="D695" s="39" t="s">
        <v>102</v>
      </c>
      <c r="E695" s="39">
        <v>56</v>
      </c>
      <c r="F695" s="82">
        <f t="shared" si="30"/>
        <v>5.6000000000000001E-2</v>
      </c>
      <c r="G695" s="39">
        <f>VLOOKUP(N695,Currecny_M!$A$1:$P$10,2,FALSE)</f>
        <v>54</v>
      </c>
      <c r="H695" s="39">
        <f>MATCH(C695,Currecny_M!$A$1:$P$1,0)</f>
        <v>10</v>
      </c>
      <c r="I695" s="39">
        <f>VLOOKUP(N695,Currecny_M!$A$1:$P$10,MATCH(Database!C695,Currecny_M!$A$1:$P$1,0),FALSE)</f>
        <v>58.48</v>
      </c>
      <c r="J695" s="82">
        <f t="shared" si="31"/>
        <v>3.27488</v>
      </c>
      <c r="K695" s="39">
        <f>VLOOKUP('Cover page'!$B$6,Currecny_M!$A$1:$P$10,MATCH(Database!C695,Currecny_M!$A$1:$P$1,0),FALSE)</f>
        <v>1</v>
      </c>
      <c r="L695" s="82">
        <f t="shared" si="32"/>
        <v>3.27488</v>
      </c>
      <c r="M695" s="82">
        <f>((E695/$F$1)*VLOOKUP(N695,Currecny_M!$A$1:$P$10,MATCH(Database!C695,Currecny_M!$A$1:$P$1,0),FALSE))/VLOOKUP('Cover page'!$B$6,Currecny_M!$A$1:$P$10,MATCH(Database!C695,Currecny_M!$A$1:$P$1,0),FALSE)</f>
        <v>3.27488</v>
      </c>
      <c r="N695" s="6" t="str">
        <f>VLOOKUP(B695,Master!$A$2:$C$11,3,FALSE)</f>
        <v>CAD</v>
      </c>
      <c r="O695" s="6" t="str">
        <f>VLOOKUP(B695,Master!$A$2:$C$11,2,FALSE)</f>
        <v>America</v>
      </c>
      <c r="P695" s="6"/>
      <c r="Q695" s="39" t="str">
        <f>VLOOKUP(D695,GL_Master!$A$1:$D$80,2,FALSE)</f>
        <v>PL</v>
      </c>
      <c r="R695" s="39" t="str">
        <f>VLOOKUP(D695,GL_Master!$A$1:$D$80,3,FALSE)</f>
        <v>Staff welfare expenses</v>
      </c>
      <c r="S695" s="39" t="str">
        <f>VLOOKUP(D695,GL_Master!$A$1:$D$80,4,FALSE)</f>
        <v>Diwali Expense</v>
      </c>
    </row>
    <row r="696" spans="1:19" x14ac:dyDescent="0.25">
      <c r="A696" s="39" t="s">
        <v>262</v>
      </c>
      <c r="B696" s="39" t="s">
        <v>249</v>
      </c>
      <c r="C696" s="7">
        <v>44166</v>
      </c>
      <c r="D696" s="39" t="s">
        <v>20</v>
      </c>
      <c r="E696" s="39">
        <v>110</v>
      </c>
      <c r="F696" s="82">
        <f t="shared" si="30"/>
        <v>0.11</v>
      </c>
      <c r="G696" s="39">
        <f>VLOOKUP(N696,Currecny_M!$A$1:$P$10,2,FALSE)</f>
        <v>54</v>
      </c>
      <c r="H696" s="39">
        <f>MATCH(C696,Currecny_M!$A$1:$P$1,0)</f>
        <v>10</v>
      </c>
      <c r="I696" s="39">
        <f>VLOOKUP(N696,Currecny_M!$A$1:$P$10,MATCH(Database!C696,Currecny_M!$A$1:$P$1,0),FALSE)</f>
        <v>58.48</v>
      </c>
      <c r="J696" s="82">
        <f t="shared" si="31"/>
        <v>6.4327999999999994</v>
      </c>
      <c r="K696" s="39">
        <f>VLOOKUP('Cover page'!$B$6,Currecny_M!$A$1:$P$10,MATCH(Database!C696,Currecny_M!$A$1:$P$1,0),FALSE)</f>
        <v>1</v>
      </c>
      <c r="L696" s="82">
        <f t="shared" si="32"/>
        <v>6.4327999999999994</v>
      </c>
      <c r="M696" s="82">
        <f>((E696/$F$1)*VLOOKUP(N696,Currecny_M!$A$1:$P$10,MATCH(Database!C696,Currecny_M!$A$1:$P$1,0),FALSE))/VLOOKUP('Cover page'!$B$6,Currecny_M!$A$1:$P$10,MATCH(Database!C696,Currecny_M!$A$1:$P$1,0),FALSE)</f>
        <v>6.4327999999999994</v>
      </c>
      <c r="N696" s="6" t="str">
        <f>VLOOKUP(B696,Master!$A$2:$C$11,3,FALSE)</f>
        <v>CAD</v>
      </c>
      <c r="O696" s="6" t="str">
        <f>VLOOKUP(B696,Master!$A$2:$C$11,2,FALSE)</f>
        <v>America</v>
      </c>
      <c r="P696" s="6"/>
      <c r="Q696" s="39" t="str">
        <f>VLOOKUP(D696,GL_Master!$A$1:$D$80,2,FALSE)</f>
        <v>PL</v>
      </c>
      <c r="R696" s="39" t="str">
        <f>VLOOKUP(D696,GL_Master!$A$1:$D$80,3,FALSE)</f>
        <v>Selling and Marketing expenses</v>
      </c>
      <c r="S696" s="39" t="str">
        <f>VLOOKUP(D696,GL_Master!$A$1:$D$80,4,FALSE)</f>
        <v>Business promotion</v>
      </c>
    </row>
    <row r="697" spans="1:19" x14ac:dyDescent="0.25">
      <c r="A697" s="39" t="s">
        <v>262</v>
      </c>
      <c r="B697" s="39" t="s">
        <v>249</v>
      </c>
      <c r="C697" s="7">
        <v>44166</v>
      </c>
      <c r="D697" s="39" t="s">
        <v>29</v>
      </c>
      <c r="E697" s="39">
        <v>113</v>
      </c>
      <c r="F697" s="82">
        <f t="shared" si="30"/>
        <v>0.113</v>
      </c>
      <c r="G697" s="39">
        <f>VLOOKUP(N697,Currecny_M!$A$1:$P$10,2,FALSE)</f>
        <v>54</v>
      </c>
      <c r="H697" s="39">
        <f>MATCH(C697,Currecny_M!$A$1:$P$1,0)</f>
        <v>10</v>
      </c>
      <c r="I697" s="39">
        <f>VLOOKUP(N697,Currecny_M!$A$1:$P$10,MATCH(Database!C697,Currecny_M!$A$1:$P$1,0),FALSE)</f>
        <v>58.48</v>
      </c>
      <c r="J697" s="82">
        <f t="shared" si="31"/>
        <v>6.6082399999999994</v>
      </c>
      <c r="K697" s="39">
        <f>VLOOKUP('Cover page'!$B$6,Currecny_M!$A$1:$P$10,MATCH(Database!C697,Currecny_M!$A$1:$P$1,0),FALSE)</f>
        <v>1</v>
      </c>
      <c r="L697" s="82">
        <f t="shared" si="32"/>
        <v>6.6082399999999994</v>
      </c>
      <c r="M697" s="82">
        <f>((E697/$F$1)*VLOOKUP(N697,Currecny_M!$A$1:$P$10,MATCH(Database!C697,Currecny_M!$A$1:$P$1,0),FALSE))/VLOOKUP('Cover page'!$B$6,Currecny_M!$A$1:$P$10,MATCH(Database!C697,Currecny_M!$A$1:$P$1,0),FALSE)</f>
        <v>6.6082399999999994</v>
      </c>
      <c r="N697" s="6" t="str">
        <f>VLOOKUP(B697,Master!$A$2:$C$11,3,FALSE)</f>
        <v>CAD</v>
      </c>
      <c r="O697" s="6" t="str">
        <f>VLOOKUP(B697,Master!$A$2:$C$11,2,FALSE)</f>
        <v>America</v>
      </c>
      <c r="P697" s="6"/>
      <c r="Q697" s="39" t="str">
        <f>VLOOKUP(D697,GL_Master!$A$1:$D$80,2,FALSE)</f>
        <v>PL</v>
      </c>
      <c r="R697" s="39" t="str">
        <f>VLOOKUP(D697,GL_Master!$A$1:$D$80,3,FALSE)</f>
        <v>Communication &amp; internet exp</v>
      </c>
      <c r="S697" s="39" t="str">
        <f>VLOOKUP(D697,GL_Master!$A$1:$D$80,4,FALSE)</f>
        <v>Communication cost</v>
      </c>
    </row>
    <row r="698" spans="1:19" x14ac:dyDescent="0.25">
      <c r="A698" s="39" t="s">
        <v>262</v>
      </c>
      <c r="B698" s="39" t="s">
        <v>249</v>
      </c>
      <c r="C698" s="7">
        <v>44166</v>
      </c>
      <c r="D698" s="39" t="s">
        <v>41</v>
      </c>
      <c r="E698" s="39">
        <v>53</v>
      </c>
      <c r="F698" s="82">
        <f t="shared" si="30"/>
        <v>5.2999999999999999E-2</v>
      </c>
      <c r="G698" s="39">
        <f>VLOOKUP(N698,Currecny_M!$A$1:$P$10,2,FALSE)</f>
        <v>54</v>
      </c>
      <c r="H698" s="39">
        <f>MATCH(C698,Currecny_M!$A$1:$P$1,0)</f>
        <v>10</v>
      </c>
      <c r="I698" s="39">
        <f>VLOOKUP(N698,Currecny_M!$A$1:$P$10,MATCH(Database!C698,Currecny_M!$A$1:$P$1,0),FALSE)</f>
        <v>58.48</v>
      </c>
      <c r="J698" s="82">
        <f t="shared" si="31"/>
        <v>3.0994399999999995</v>
      </c>
      <c r="K698" s="39">
        <f>VLOOKUP('Cover page'!$B$6,Currecny_M!$A$1:$P$10,MATCH(Database!C698,Currecny_M!$A$1:$P$1,0),FALSE)</f>
        <v>1</v>
      </c>
      <c r="L698" s="82">
        <f t="shared" si="32"/>
        <v>3.0994399999999995</v>
      </c>
      <c r="M698" s="82">
        <f>((E698/$F$1)*VLOOKUP(N698,Currecny_M!$A$1:$P$10,MATCH(Database!C698,Currecny_M!$A$1:$P$1,0),FALSE))/VLOOKUP('Cover page'!$B$6,Currecny_M!$A$1:$P$10,MATCH(Database!C698,Currecny_M!$A$1:$P$1,0),FALSE)</f>
        <v>3.0994399999999995</v>
      </c>
      <c r="N698" s="6" t="str">
        <f>VLOOKUP(B698,Master!$A$2:$C$11,3,FALSE)</f>
        <v>CAD</v>
      </c>
      <c r="O698" s="6" t="str">
        <f>VLOOKUP(B698,Master!$A$2:$C$11,2,FALSE)</f>
        <v>America</v>
      </c>
      <c r="P698" s="6"/>
      <c r="Q698" s="39" t="str">
        <f>VLOOKUP(D698,GL_Master!$A$1:$D$80,2,FALSE)</f>
        <v>PL</v>
      </c>
      <c r="R698" s="39" t="str">
        <f>VLOOKUP(D698,GL_Master!$A$1:$D$80,3,FALSE)</f>
        <v>Communication &amp; internet exp</v>
      </c>
      <c r="S698" s="39" t="str">
        <f>VLOOKUP(D698,GL_Master!$A$1:$D$80,4,FALSE)</f>
        <v>Communication cost</v>
      </c>
    </row>
    <row r="699" spans="1:19" x14ac:dyDescent="0.25">
      <c r="A699" s="39" t="s">
        <v>262</v>
      </c>
      <c r="B699" s="39" t="s">
        <v>249</v>
      </c>
      <c r="C699" s="7">
        <v>44166</v>
      </c>
      <c r="D699" s="39" t="s">
        <v>103</v>
      </c>
      <c r="E699" s="39">
        <v>111</v>
      </c>
      <c r="F699" s="82">
        <f t="shared" si="30"/>
        <v>0.111</v>
      </c>
      <c r="G699" s="39">
        <f>VLOOKUP(N699,Currecny_M!$A$1:$P$10,2,FALSE)</f>
        <v>54</v>
      </c>
      <c r="H699" s="39">
        <f>MATCH(C699,Currecny_M!$A$1:$P$1,0)</f>
        <v>10</v>
      </c>
      <c r="I699" s="39">
        <f>VLOOKUP(N699,Currecny_M!$A$1:$P$10,MATCH(Database!C699,Currecny_M!$A$1:$P$1,0),FALSE)</f>
        <v>58.48</v>
      </c>
      <c r="J699" s="82">
        <f t="shared" si="31"/>
        <v>6.4912799999999997</v>
      </c>
      <c r="K699" s="39">
        <f>VLOOKUP('Cover page'!$B$6,Currecny_M!$A$1:$P$10,MATCH(Database!C699,Currecny_M!$A$1:$P$1,0),FALSE)</f>
        <v>1</v>
      </c>
      <c r="L699" s="82">
        <f t="shared" si="32"/>
        <v>6.4912799999999997</v>
      </c>
      <c r="M699" s="82">
        <f>((E699/$F$1)*VLOOKUP(N699,Currecny_M!$A$1:$P$10,MATCH(Database!C699,Currecny_M!$A$1:$P$1,0),FALSE))/VLOOKUP('Cover page'!$B$6,Currecny_M!$A$1:$P$10,MATCH(Database!C699,Currecny_M!$A$1:$P$1,0),FALSE)</f>
        <v>6.4912799999999997</v>
      </c>
      <c r="N699" s="6" t="str">
        <f>VLOOKUP(B699,Master!$A$2:$C$11,3,FALSE)</f>
        <v>CAD</v>
      </c>
      <c r="O699" s="6" t="str">
        <f>VLOOKUP(B699,Master!$A$2:$C$11,2,FALSE)</f>
        <v>America</v>
      </c>
      <c r="P699" s="6"/>
      <c r="Q699" s="39" t="str">
        <f>VLOOKUP(D699,GL_Master!$A$1:$D$80,2,FALSE)</f>
        <v>PL</v>
      </c>
      <c r="R699" s="39" t="str">
        <f>VLOOKUP(D699,GL_Master!$A$1:$D$80,3,FALSE)</f>
        <v>Communication &amp; internet exp</v>
      </c>
      <c r="S699" s="39" t="str">
        <f>VLOOKUP(D699,GL_Master!$A$1:$D$80,4,FALSE)</f>
        <v>Communication cost</v>
      </c>
    </row>
    <row r="700" spans="1:19" x14ac:dyDescent="0.25">
      <c r="A700" s="39" t="s">
        <v>262</v>
      </c>
      <c r="B700" s="39" t="s">
        <v>249</v>
      </c>
      <c r="C700" s="7">
        <v>44166</v>
      </c>
      <c r="D700" s="39" t="s">
        <v>104</v>
      </c>
      <c r="E700" s="39">
        <v>168</v>
      </c>
      <c r="F700" s="82">
        <f t="shared" si="30"/>
        <v>0.16800000000000001</v>
      </c>
      <c r="G700" s="39">
        <f>VLOOKUP(N700,Currecny_M!$A$1:$P$10,2,FALSE)</f>
        <v>54</v>
      </c>
      <c r="H700" s="39">
        <f>MATCH(C700,Currecny_M!$A$1:$P$1,0)</f>
        <v>10</v>
      </c>
      <c r="I700" s="39">
        <f>VLOOKUP(N700,Currecny_M!$A$1:$P$10,MATCH(Database!C700,Currecny_M!$A$1:$P$1,0),FALSE)</f>
        <v>58.48</v>
      </c>
      <c r="J700" s="82">
        <f t="shared" si="31"/>
        <v>9.8246400000000005</v>
      </c>
      <c r="K700" s="39">
        <f>VLOOKUP('Cover page'!$B$6,Currecny_M!$A$1:$P$10,MATCH(Database!C700,Currecny_M!$A$1:$P$1,0),FALSE)</f>
        <v>1</v>
      </c>
      <c r="L700" s="82">
        <f t="shared" si="32"/>
        <v>9.8246400000000005</v>
      </c>
      <c r="M700" s="82">
        <f>((E700/$F$1)*VLOOKUP(N700,Currecny_M!$A$1:$P$10,MATCH(Database!C700,Currecny_M!$A$1:$P$1,0),FALSE))/VLOOKUP('Cover page'!$B$6,Currecny_M!$A$1:$P$10,MATCH(Database!C700,Currecny_M!$A$1:$P$1,0),FALSE)</f>
        <v>9.8246400000000005</v>
      </c>
      <c r="N700" s="6" t="str">
        <f>VLOOKUP(B700,Master!$A$2:$C$11,3,FALSE)</f>
        <v>CAD</v>
      </c>
      <c r="O700" s="6" t="str">
        <f>VLOOKUP(B700,Master!$A$2:$C$11,2,FALSE)</f>
        <v>America</v>
      </c>
      <c r="P700" s="6"/>
      <c r="Q700" s="39" t="str">
        <f>VLOOKUP(D700,GL_Master!$A$1:$D$80,2,FALSE)</f>
        <v>PL</v>
      </c>
      <c r="R700" s="39" t="str">
        <f>VLOOKUP(D700,GL_Master!$A$1:$D$80,3,FALSE)</f>
        <v>Legal &amp; Professional expenses</v>
      </c>
      <c r="S700" s="39" t="str">
        <f>VLOOKUP(D700,GL_Master!$A$1:$D$80,4,FALSE)</f>
        <v>Professional Fees - Others</v>
      </c>
    </row>
    <row r="701" spans="1:19" x14ac:dyDescent="0.25">
      <c r="A701" s="39" t="s">
        <v>262</v>
      </c>
      <c r="B701" s="39" t="s">
        <v>249</v>
      </c>
      <c r="C701" s="7">
        <v>44166</v>
      </c>
      <c r="D701" s="39" t="s">
        <v>105</v>
      </c>
      <c r="E701" s="39">
        <v>108</v>
      </c>
      <c r="F701" s="82">
        <f t="shared" si="30"/>
        <v>0.108</v>
      </c>
      <c r="G701" s="39">
        <f>VLOOKUP(N701,Currecny_M!$A$1:$P$10,2,FALSE)</f>
        <v>54</v>
      </c>
      <c r="H701" s="39">
        <f>MATCH(C701,Currecny_M!$A$1:$P$1,0)</f>
        <v>10</v>
      </c>
      <c r="I701" s="39">
        <f>VLOOKUP(N701,Currecny_M!$A$1:$P$10,MATCH(Database!C701,Currecny_M!$A$1:$P$1,0),FALSE)</f>
        <v>58.48</v>
      </c>
      <c r="J701" s="82">
        <f t="shared" si="31"/>
        <v>6.3158399999999997</v>
      </c>
      <c r="K701" s="39">
        <f>VLOOKUP('Cover page'!$B$6,Currecny_M!$A$1:$P$10,MATCH(Database!C701,Currecny_M!$A$1:$P$1,0),FALSE)</f>
        <v>1</v>
      </c>
      <c r="L701" s="82">
        <f t="shared" si="32"/>
        <v>6.3158399999999997</v>
      </c>
      <c r="M701" s="82">
        <f>((E701/$F$1)*VLOOKUP(N701,Currecny_M!$A$1:$P$10,MATCH(Database!C701,Currecny_M!$A$1:$P$1,0),FALSE))/VLOOKUP('Cover page'!$B$6,Currecny_M!$A$1:$P$10,MATCH(Database!C701,Currecny_M!$A$1:$P$1,0),FALSE)</f>
        <v>6.3158399999999997</v>
      </c>
      <c r="N701" s="6" t="str">
        <f>VLOOKUP(B701,Master!$A$2:$C$11,3,FALSE)</f>
        <v>CAD</v>
      </c>
      <c r="O701" s="6" t="str">
        <f>VLOOKUP(B701,Master!$A$2:$C$11,2,FALSE)</f>
        <v>America</v>
      </c>
      <c r="P701" s="6"/>
      <c r="Q701" s="39" t="str">
        <f>VLOOKUP(D701,GL_Master!$A$1:$D$80,2,FALSE)</f>
        <v>PL</v>
      </c>
      <c r="R701" s="39" t="str">
        <f>VLOOKUP(D701,GL_Master!$A$1:$D$80,3,FALSE)</f>
        <v>Travelling and conveyance</v>
      </c>
      <c r="S701" s="39" t="str">
        <f>VLOOKUP(D701,GL_Master!$A$1:$D$80,4,FALSE)</f>
        <v>Car hiring and rental services</v>
      </c>
    </row>
    <row r="702" spans="1:19" x14ac:dyDescent="0.25">
      <c r="A702" s="39" t="s">
        <v>262</v>
      </c>
      <c r="B702" s="39" t="s">
        <v>249</v>
      </c>
      <c r="C702" s="7">
        <v>44166</v>
      </c>
      <c r="D702" s="39" t="s">
        <v>106</v>
      </c>
      <c r="E702" s="39">
        <v>54</v>
      </c>
      <c r="F702" s="82">
        <f t="shared" si="30"/>
        <v>5.3999999999999999E-2</v>
      </c>
      <c r="G702" s="39">
        <f>VLOOKUP(N702,Currecny_M!$A$1:$P$10,2,FALSE)</f>
        <v>54</v>
      </c>
      <c r="H702" s="39">
        <f>MATCH(C702,Currecny_M!$A$1:$P$1,0)</f>
        <v>10</v>
      </c>
      <c r="I702" s="39">
        <f>VLOOKUP(N702,Currecny_M!$A$1:$P$10,MATCH(Database!C702,Currecny_M!$A$1:$P$1,0),FALSE)</f>
        <v>58.48</v>
      </c>
      <c r="J702" s="82">
        <f t="shared" si="31"/>
        <v>3.1579199999999998</v>
      </c>
      <c r="K702" s="39">
        <f>VLOOKUP('Cover page'!$B$6,Currecny_M!$A$1:$P$10,MATCH(Database!C702,Currecny_M!$A$1:$P$1,0),FALSE)</f>
        <v>1</v>
      </c>
      <c r="L702" s="82">
        <f t="shared" si="32"/>
        <v>3.1579199999999998</v>
      </c>
      <c r="M702" s="82">
        <f>((E702/$F$1)*VLOOKUP(N702,Currecny_M!$A$1:$P$10,MATCH(Database!C702,Currecny_M!$A$1:$P$1,0),FALSE))/VLOOKUP('Cover page'!$B$6,Currecny_M!$A$1:$P$10,MATCH(Database!C702,Currecny_M!$A$1:$P$1,0),FALSE)</f>
        <v>3.1579199999999998</v>
      </c>
      <c r="N702" s="6" t="str">
        <f>VLOOKUP(B702,Master!$A$2:$C$11,3,FALSE)</f>
        <v>CAD</v>
      </c>
      <c r="O702" s="6" t="str">
        <f>VLOOKUP(B702,Master!$A$2:$C$11,2,FALSE)</f>
        <v>America</v>
      </c>
      <c r="P702" s="6"/>
      <c r="Q702" s="39" t="str">
        <f>VLOOKUP(D702,GL_Master!$A$1:$D$80,2,FALSE)</f>
        <v>PL</v>
      </c>
      <c r="R702" s="39" t="str">
        <f>VLOOKUP(D702,GL_Master!$A$1:$D$80,3,FALSE)</f>
        <v>Communication &amp; internet exp</v>
      </c>
      <c r="S702" s="39" t="str">
        <f>VLOOKUP(D702,GL_Master!$A$1:$D$80,4,FALSE)</f>
        <v>Printing &amp; Stationary</v>
      </c>
    </row>
    <row r="703" spans="1:19" x14ac:dyDescent="0.25">
      <c r="A703" s="39" t="s">
        <v>262</v>
      </c>
      <c r="B703" s="39" t="s">
        <v>249</v>
      </c>
      <c r="C703" s="7">
        <v>44166</v>
      </c>
      <c r="D703" s="39" t="s">
        <v>32</v>
      </c>
      <c r="E703" s="39">
        <v>53</v>
      </c>
      <c r="F703" s="82">
        <f t="shared" si="30"/>
        <v>5.2999999999999999E-2</v>
      </c>
      <c r="G703" s="39">
        <f>VLOOKUP(N703,Currecny_M!$A$1:$P$10,2,FALSE)</f>
        <v>54</v>
      </c>
      <c r="H703" s="39">
        <f>MATCH(C703,Currecny_M!$A$1:$P$1,0)</f>
        <v>10</v>
      </c>
      <c r="I703" s="39">
        <f>VLOOKUP(N703,Currecny_M!$A$1:$P$10,MATCH(Database!C703,Currecny_M!$A$1:$P$1,0),FALSE)</f>
        <v>58.48</v>
      </c>
      <c r="J703" s="82">
        <f t="shared" si="31"/>
        <v>3.0994399999999995</v>
      </c>
      <c r="K703" s="39">
        <f>VLOOKUP('Cover page'!$B$6,Currecny_M!$A$1:$P$10,MATCH(Database!C703,Currecny_M!$A$1:$P$1,0),FALSE)</f>
        <v>1</v>
      </c>
      <c r="L703" s="82">
        <f t="shared" si="32"/>
        <v>3.0994399999999995</v>
      </c>
      <c r="M703" s="82">
        <f>((E703/$F$1)*VLOOKUP(N703,Currecny_M!$A$1:$P$10,MATCH(Database!C703,Currecny_M!$A$1:$P$1,0),FALSE))/VLOOKUP('Cover page'!$B$6,Currecny_M!$A$1:$P$10,MATCH(Database!C703,Currecny_M!$A$1:$P$1,0),FALSE)</f>
        <v>3.0994399999999995</v>
      </c>
      <c r="N703" s="6" t="str">
        <f>VLOOKUP(B703,Master!$A$2:$C$11,3,FALSE)</f>
        <v>CAD</v>
      </c>
      <c r="O703" s="6" t="str">
        <f>VLOOKUP(B703,Master!$A$2:$C$11,2,FALSE)</f>
        <v>America</v>
      </c>
      <c r="P703" s="6"/>
      <c r="Q703" s="39" t="str">
        <f>VLOOKUP(D703,GL_Master!$A$1:$D$80,2,FALSE)</f>
        <v>PL</v>
      </c>
      <c r="R703" s="39" t="str">
        <f>VLOOKUP(D703,GL_Master!$A$1:$D$80,3,FALSE)</f>
        <v>Communication &amp; internet exp</v>
      </c>
      <c r="S703" s="39" t="str">
        <f>VLOOKUP(D703,GL_Master!$A$1:$D$80,4,FALSE)</f>
        <v>Printing &amp; Stationary</v>
      </c>
    </row>
    <row r="704" spans="1:19" x14ac:dyDescent="0.25">
      <c r="A704" s="39" t="s">
        <v>262</v>
      </c>
      <c r="B704" s="39" t="s">
        <v>249</v>
      </c>
      <c r="C704" s="7">
        <v>44166</v>
      </c>
      <c r="D704" s="39" t="s">
        <v>35</v>
      </c>
      <c r="E704" s="39">
        <v>163</v>
      </c>
      <c r="F704" s="82">
        <f t="shared" si="30"/>
        <v>0.16300000000000001</v>
      </c>
      <c r="G704" s="39">
        <f>VLOOKUP(N704,Currecny_M!$A$1:$P$10,2,FALSE)</f>
        <v>54</v>
      </c>
      <c r="H704" s="39">
        <f>MATCH(C704,Currecny_M!$A$1:$P$1,0)</f>
        <v>10</v>
      </c>
      <c r="I704" s="39">
        <f>VLOOKUP(N704,Currecny_M!$A$1:$P$10,MATCH(Database!C704,Currecny_M!$A$1:$P$1,0),FALSE)</f>
        <v>58.48</v>
      </c>
      <c r="J704" s="82">
        <f t="shared" si="31"/>
        <v>9.5322399999999998</v>
      </c>
      <c r="K704" s="39">
        <f>VLOOKUP('Cover page'!$B$6,Currecny_M!$A$1:$P$10,MATCH(Database!C704,Currecny_M!$A$1:$P$1,0),FALSE)</f>
        <v>1</v>
      </c>
      <c r="L704" s="82">
        <f t="shared" si="32"/>
        <v>9.5322399999999998</v>
      </c>
      <c r="M704" s="82">
        <f>((E704/$F$1)*VLOOKUP(N704,Currecny_M!$A$1:$P$10,MATCH(Database!C704,Currecny_M!$A$1:$P$1,0),FALSE))/VLOOKUP('Cover page'!$B$6,Currecny_M!$A$1:$P$10,MATCH(Database!C704,Currecny_M!$A$1:$P$1,0),FALSE)</f>
        <v>9.5322399999999998</v>
      </c>
      <c r="N704" s="6" t="str">
        <f>VLOOKUP(B704,Master!$A$2:$C$11,3,FALSE)</f>
        <v>CAD</v>
      </c>
      <c r="O704" s="6" t="str">
        <f>VLOOKUP(B704,Master!$A$2:$C$11,2,FALSE)</f>
        <v>America</v>
      </c>
      <c r="P704" s="6"/>
      <c r="Q704" s="39" t="str">
        <f>VLOOKUP(D704,GL_Master!$A$1:$D$80,2,FALSE)</f>
        <v>PL</v>
      </c>
      <c r="R704" s="39" t="str">
        <f>VLOOKUP(D704,GL_Master!$A$1:$D$80,3,FALSE)</f>
        <v>Security Expenses</v>
      </c>
      <c r="S704" s="39" t="str">
        <f>VLOOKUP(D704,GL_Master!$A$1:$D$80,4,FALSE)</f>
        <v>Security Expenses others</v>
      </c>
    </row>
    <row r="705" spans="1:19" x14ac:dyDescent="0.25">
      <c r="A705" s="39" t="s">
        <v>262</v>
      </c>
      <c r="B705" s="39" t="s">
        <v>249</v>
      </c>
      <c r="C705" s="7">
        <v>44166</v>
      </c>
      <c r="D705" s="39" t="s">
        <v>38</v>
      </c>
      <c r="E705" s="39">
        <v>54</v>
      </c>
      <c r="F705" s="82">
        <f t="shared" si="30"/>
        <v>5.3999999999999999E-2</v>
      </c>
      <c r="G705" s="39">
        <f>VLOOKUP(N705,Currecny_M!$A$1:$P$10,2,FALSE)</f>
        <v>54</v>
      </c>
      <c r="H705" s="39">
        <f>MATCH(C705,Currecny_M!$A$1:$P$1,0)</f>
        <v>10</v>
      </c>
      <c r="I705" s="39">
        <f>VLOOKUP(N705,Currecny_M!$A$1:$P$10,MATCH(Database!C705,Currecny_M!$A$1:$P$1,0),FALSE)</f>
        <v>58.48</v>
      </c>
      <c r="J705" s="82">
        <f t="shared" si="31"/>
        <v>3.1579199999999998</v>
      </c>
      <c r="K705" s="39">
        <f>VLOOKUP('Cover page'!$B$6,Currecny_M!$A$1:$P$10,MATCH(Database!C705,Currecny_M!$A$1:$P$1,0),FALSE)</f>
        <v>1</v>
      </c>
      <c r="L705" s="82">
        <f t="shared" si="32"/>
        <v>3.1579199999999998</v>
      </c>
      <c r="M705" s="82">
        <f>((E705/$F$1)*VLOOKUP(N705,Currecny_M!$A$1:$P$10,MATCH(Database!C705,Currecny_M!$A$1:$P$1,0),FALSE))/VLOOKUP('Cover page'!$B$6,Currecny_M!$A$1:$P$10,MATCH(Database!C705,Currecny_M!$A$1:$P$1,0),FALSE)</f>
        <v>3.1579199999999998</v>
      </c>
      <c r="N705" s="6" t="str">
        <f>VLOOKUP(B705,Master!$A$2:$C$11,3,FALSE)</f>
        <v>CAD</v>
      </c>
      <c r="O705" s="6" t="str">
        <f>VLOOKUP(B705,Master!$A$2:$C$11,2,FALSE)</f>
        <v>America</v>
      </c>
      <c r="P705" s="6"/>
      <c r="Q705" s="39" t="str">
        <f>VLOOKUP(D705,GL_Master!$A$1:$D$80,2,FALSE)</f>
        <v>PL</v>
      </c>
      <c r="R705" s="39" t="str">
        <f>VLOOKUP(D705,GL_Master!$A$1:$D$80,3,FALSE)</f>
        <v>House Keeping Expenses</v>
      </c>
      <c r="S705" s="39" t="str">
        <f>VLOOKUP(D705,GL_Master!$A$1:$D$80,4,FALSE)</f>
        <v>House Keeping Expenses</v>
      </c>
    </row>
    <row r="706" spans="1:19" x14ac:dyDescent="0.25">
      <c r="A706" s="39" t="s">
        <v>262</v>
      </c>
      <c r="B706" s="39" t="s">
        <v>249</v>
      </c>
      <c r="C706" s="7">
        <v>44166</v>
      </c>
      <c r="D706" s="39" t="s">
        <v>107</v>
      </c>
      <c r="E706" s="39">
        <v>56</v>
      </c>
      <c r="F706" s="82">
        <f t="shared" si="30"/>
        <v>5.6000000000000001E-2</v>
      </c>
      <c r="G706" s="39">
        <f>VLOOKUP(N706,Currecny_M!$A$1:$P$10,2,FALSE)</f>
        <v>54</v>
      </c>
      <c r="H706" s="39">
        <f>MATCH(C706,Currecny_M!$A$1:$P$1,0)</f>
        <v>10</v>
      </c>
      <c r="I706" s="39">
        <f>VLOOKUP(N706,Currecny_M!$A$1:$P$10,MATCH(Database!C706,Currecny_M!$A$1:$P$1,0),FALSE)</f>
        <v>58.48</v>
      </c>
      <c r="J706" s="82">
        <f t="shared" si="31"/>
        <v>3.27488</v>
      </c>
      <c r="K706" s="39">
        <f>VLOOKUP('Cover page'!$B$6,Currecny_M!$A$1:$P$10,MATCH(Database!C706,Currecny_M!$A$1:$P$1,0),FALSE)</f>
        <v>1</v>
      </c>
      <c r="L706" s="82">
        <f t="shared" si="32"/>
        <v>3.27488</v>
      </c>
      <c r="M706" s="82">
        <f>((E706/$F$1)*VLOOKUP(N706,Currecny_M!$A$1:$P$10,MATCH(Database!C706,Currecny_M!$A$1:$P$1,0),FALSE))/VLOOKUP('Cover page'!$B$6,Currecny_M!$A$1:$P$10,MATCH(Database!C706,Currecny_M!$A$1:$P$1,0),FALSE)</f>
        <v>3.27488</v>
      </c>
      <c r="N706" s="6" t="str">
        <f>VLOOKUP(B706,Master!$A$2:$C$11,3,FALSE)</f>
        <v>CAD</v>
      </c>
      <c r="O706" s="6" t="str">
        <f>VLOOKUP(B706,Master!$A$2:$C$11,2,FALSE)</f>
        <v>America</v>
      </c>
      <c r="P706" s="6"/>
      <c r="Q706" s="39" t="str">
        <f>VLOOKUP(D706,GL_Master!$A$1:$D$80,2,FALSE)</f>
        <v>PL</v>
      </c>
      <c r="R706" s="39" t="str">
        <f>VLOOKUP(D706,GL_Master!$A$1:$D$80,3,FALSE)</f>
        <v>Misc. expenses</v>
      </c>
      <c r="S706" s="39" t="str">
        <f>VLOOKUP(D706,GL_Master!$A$1:$D$80,4,FALSE)</f>
        <v>Repair &amp; Maintenance</v>
      </c>
    </row>
    <row r="707" spans="1:19" x14ac:dyDescent="0.25">
      <c r="A707" s="39" t="s">
        <v>262</v>
      </c>
      <c r="B707" s="39" t="s">
        <v>249</v>
      </c>
      <c r="C707" s="7">
        <v>44166</v>
      </c>
      <c r="D707" s="39" t="s">
        <v>108</v>
      </c>
      <c r="E707" s="39">
        <v>53</v>
      </c>
      <c r="F707" s="82">
        <f t="shared" si="30"/>
        <v>5.2999999999999999E-2</v>
      </c>
      <c r="G707" s="39">
        <f>VLOOKUP(N707,Currecny_M!$A$1:$P$10,2,FALSE)</f>
        <v>54</v>
      </c>
      <c r="H707" s="39">
        <f>MATCH(C707,Currecny_M!$A$1:$P$1,0)</f>
        <v>10</v>
      </c>
      <c r="I707" s="39">
        <f>VLOOKUP(N707,Currecny_M!$A$1:$P$10,MATCH(Database!C707,Currecny_M!$A$1:$P$1,0),FALSE)</f>
        <v>58.48</v>
      </c>
      <c r="J707" s="82">
        <f t="shared" si="31"/>
        <v>3.0994399999999995</v>
      </c>
      <c r="K707" s="39">
        <f>VLOOKUP('Cover page'!$B$6,Currecny_M!$A$1:$P$10,MATCH(Database!C707,Currecny_M!$A$1:$P$1,0),FALSE)</f>
        <v>1</v>
      </c>
      <c r="L707" s="82">
        <f t="shared" si="32"/>
        <v>3.0994399999999995</v>
      </c>
      <c r="M707" s="82">
        <f>((E707/$F$1)*VLOOKUP(N707,Currecny_M!$A$1:$P$10,MATCH(Database!C707,Currecny_M!$A$1:$P$1,0),FALSE))/VLOOKUP('Cover page'!$B$6,Currecny_M!$A$1:$P$10,MATCH(Database!C707,Currecny_M!$A$1:$P$1,0),FALSE)</f>
        <v>3.0994399999999995</v>
      </c>
      <c r="N707" s="6" t="str">
        <f>VLOOKUP(B707,Master!$A$2:$C$11,3,FALSE)</f>
        <v>CAD</v>
      </c>
      <c r="O707" s="6" t="str">
        <f>VLOOKUP(B707,Master!$A$2:$C$11,2,FALSE)</f>
        <v>America</v>
      </c>
      <c r="P707" s="6"/>
      <c r="Q707" s="39" t="str">
        <f>VLOOKUP(D707,GL_Master!$A$1:$D$80,2,FALSE)</f>
        <v>PL</v>
      </c>
      <c r="R707" s="39" t="str">
        <f>VLOOKUP(D707,GL_Master!$A$1:$D$80,3,FALSE)</f>
        <v>Misc. expenses</v>
      </c>
      <c r="S707" s="39" t="str">
        <f>VLOOKUP(D707,GL_Master!$A$1:$D$80,4,FALSE)</f>
        <v>Repair &amp; Maintenance</v>
      </c>
    </row>
    <row r="708" spans="1:19" x14ac:dyDescent="0.25">
      <c r="A708" s="39" t="s">
        <v>262</v>
      </c>
      <c r="B708" s="39" t="s">
        <v>249</v>
      </c>
      <c r="C708" s="7">
        <v>44166</v>
      </c>
      <c r="D708" s="39" t="s">
        <v>9</v>
      </c>
      <c r="E708" s="39">
        <v>490</v>
      </c>
      <c r="F708" s="82">
        <f t="shared" ref="F708:F771" si="33">E708/$F$1</f>
        <v>0.49</v>
      </c>
      <c r="G708" s="39">
        <f>VLOOKUP(N708,Currecny_M!$A$1:$P$10,2,FALSE)</f>
        <v>54</v>
      </c>
      <c r="H708" s="39">
        <f>MATCH(C708,Currecny_M!$A$1:$P$1,0)</f>
        <v>10</v>
      </c>
      <c r="I708" s="39">
        <f>VLOOKUP(N708,Currecny_M!$A$1:$P$10,MATCH(Database!C708,Currecny_M!$A$1:$P$1,0),FALSE)</f>
        <v>58.48</v>
      </c>
      <c r="J708" s="82">
        <f t="shared" ref="J708:J771" si="34">F708*I708</f>
        <v>28.655199999999997</v>
      </c>
      <c r="K708" s="39">
        <f>VLOOKUP('Cover page'!$B$6,Currecny_M!$A$1:$P$10,MATCH(Database!C708,Currecny_M!$A$1:$P$1,0),FALSE)</f>
        <v>1</v>
      </c>
      <c r="L708" s="82">
        <f t="shared" ref="L708:L771" si="35">J708/K708</f>
        <v>28.655199999999997</v>
      </c>
      <c r="M708" s="82">
        <f>((E708/$F$1)*VLOOKUP(N708,Currecny_M!$A$1:$P$10,MATCH(Database!C708,Currecny_M!$A$1:$P$1,0),FALSE))/VLOOKUP('Cover page'!$B$6,Currecny_M!$A$1:$P$10,MATCH(Database!C708,Currecny_M!$A$1:$P$1,0),FALSE)</f>
        <v>28.655199999999997</v>
      </c>
      <c r="N708" s="6" t="str">
        <f>VLOOKUP(B708,Master!$A$2:$C$11,3,FALSE)</f>
        <v>CAD</v>
      </c>
      <c r="O708" s="6" t="str">
        <f>VLOOKUP(B708,Master!$A$2:$C$11,2,FALSE)</f>
        <v>America</v>
      </c>
      <c r="P708" s="6"/>
      <c r="Q708" s="39" t="str">
        <f>VLOOKUP(D708,GL_Master!$A$1:$D$80,2,FALSE)</f>
        <v>PL</v>
      </c>
      <c r="R708" s="39" t="str">
        <f>VLOOKUP(D708,GL_Master!$A$1:$D$80,3,FALSE)</f>
        <v>Rent</v>
      </c>
      <c r="S708" s="39" t="str">
        <f>VLOOKUP(D708,GL_Master!$A$1:$D$80,4,FALSE)</f>
        <v>Office Rent</v>
      </c>
    </row>
    <row r="709" spans="1:19" x14ac:dyDescent="0.25">
      <c r="A709" s="39" t="s">
        <v>262</v>
      </c>
      <c r="B709" s="39" t="s">
        <v>249</v>
      </c>
      <c r="C709" s="7">
        <v>44166</v>
      </c>
      <c r="D709" s="39" t="s">
        <v>109</v>
      </c>
      <c r="E709" s="39">
        <v>-267</v>
      </c>
      <c r="F709" s="82">
        <f t="shared" si="33"/>
        <v>-0.26700000000000002</v>
      </c>
      <c r="G709" s="39">
        <f>VLOOKUP(N709,Currecny_M!$A$1:$P$10,2,FALSE)</f>
        <v>54</v>
      </c>
      <c r="H709" s="39">
        <f>MATCH(C709,Currecny_M!$A$1:$P$1,0)</f>
        <v>10</v>
      </c>
      <c r="I709" s="39">
        <f>VLOOKUP(N709,Currecny_M!$A$1:$P$10,MATCH(Database!C709,Currecny_M!$A$1:$P$1,0),FALSE)</f>
        <v>58.48</v>
      </c>
      <c r="J709" s="82">
        <f t="shared" si="34"/>
        <v>-15.61416</v>
      </c>
      <c r="K709" s="39">
        <f>VLOOKUP('Cover page'!$B$6,Currecny_M!$A$1:$P$10,MATCH(Database!C709,Currecny_M!$A$1:$P$1,0),FALSE)</f>
        <v>1</v>
      </c>
      <c r="L709" s="82">
        <f t="shared" si="35"/>
        <v>-15.61416</v>
      </c>
      <c r="M709" s="82">
        <f>((E709/$F$1)*VLOOKUP(N709,Currecny_M!$A$1:$P$10,MATCH(Database!C709,Currecny_M!$A$1:$P$1,0),FALSE))/VLOOKUP('Cover page'!$B$6,Currecny_M!$A$1:$P$10,MATCH(Database!C709,Currecny_M!$A$1:$P$1,0),FALSE)</f>
        <v>-15.61416</v>
      </c>
      <c r="N709" s="6" t="str">
        <f>VLOOKUP(B709,Master!$A$2:$C$11,3,FALSE)</f>
        <v>CAD</v>
      </c>
      <c r="O709" s="6" t="str">
        <f>VLOOKUP(B709,Master!$A$2:$C$11,2,FALSE)</f>
        <v>America</v>
      </c>
      <c r="P709" s="6"/>
      <c r="Q709" s="39" t="str">
        <f>VLOOKUP(D709,GL_Master!$A$1:$D$80,2,FALSE)</f>
        <v>PL</v>
      </c>
      <c r="R709" s="39" t="str">
        <f>VLOOKUP(D709,GL_Master!$A$1:$D$80,3,FALSE)</f>
        <v>Travelling and conveyance</v>
      </c>
      <c r="S709" s="39" t="str">
        <f>VLOOKUP(D709,GL_Master!$A$1:$D$80,4,FALSE)</f>
        <v>Travelling , hotel lodging</v>
      </c>
    </row>
    <row r="710" spans="1:19" x14ac:dyDescent="0.25">
      <c r="A710" s="39" t="s">
        <v>262</v>
      </c>
      <c r="B710" s="39" t="s">
        <v>249</v>
      </c>
      <c r="C710" s="7">
        <v>44166</v>
      </c>
      <c r="D710" s="39" t="s">
        <v>110</v>
      </c>
      <c r="E710" s="39">
        <v>106</v>
      </c>
      <c r="F710" s="82">
        <f t="shared" si="33"/>
        <v>0.106</v>
      </c>
      <c r="G710" s="39">
        <f>VLOOKUP(N710,Currecny_M!$A$1:$P$10,2,FALSE)</f>
        <v>54</v>
      </c>
      <c r="H710" s="39">
        <f>MATCH(C710,Currecny_M!$A$1:$P$1,0)</f>
        <v>10</v>
      </c>
      <c r="I710" s="39">
        <f>VLOOKUP(N710,Currecny_M!$A$1:$P$10,MATCH(Database!C710,Currecny_M!$A$1:$P$1,0),FALSE)</f>
        <v>58.48</v>
      </c>
      <c r="J710" s="82">
        <f t="shared" si="34"/>
        <v>6.1988799999999991</v>
      </c>
      <c r="K710" s="39">
        <f>VLOOKUP('Cover page'!$B$6,Currecny_M!$A$1:$P$10,MATCH(Database!C710,Currecny_M!$A$1:$P$1,0),FALSE)</f>
        <v>1</v>
      </c>
      <c r="L710" s="82">
        <f t="shared" si="35"/>
        <v>6.1988799999999991</v>
      </c>
      <c r="M710" s="82">
        <f>((E710/$F$1)*VLOOKUP(N710,Currecny_M!$A$1:$P$10,MATCH(Database!C710,Currecny_M!$A$1:$P$1,0),FALSE))/VLOOKUP('Cover page'!$B$6,Currecny_M!$A$1:$P$10,MATCH(Database!C710,Currecny_M!$A$1:$P$1,0),FALSE)</f>
        <v>6.1988799999999991</v>
      </c>
      <c r="N710" s="6" t="str">
        <f>VLOOKUP(B710,Master!$A$2:$C$11,3,FALSE)</f>
        <v>CAD</v>
      </c>
      <c r="O710" s="6" t="str">
        <f>VLOOKUP(B710,Master!$A$2:$C$11,2,FALSE)</f>
        <v>America</v>
      </c>
      <c r="P710" s="6"/>
      <c r="Q710" s="39" t="str">
        <f>VLOOKUP(D710,GL_Master!$A$1:$D$80,2,FALSE)</f>
        <v>PL</v>
      </c>
      <c r="R710" s="39" t="str">
        <f>VLOOKUP(D710,GL_Master!$A$1:$D$80,3,FALSE)</f>
        <v>Travelling and conveyance</v>
      </c>
      <c r="S710" s="39" t="str">
        <f>VLOOKUP(D710,GL_Master!$A$1:$D$80,4,FALSE)</f>
        <v>Travelling , hotel lodging</v>
      </c>
    </row>
    <row r="711" spans="1:19" x14ac:dyDescent="0.25">
      <c r="A711" s="39" t="s">
        <v>262</v>
      </c>
      <c r="B711" s="39" t="s">
        <v>249</v>
      </c>
      <c r="C711" s="7">
        <v>44166</v>
      </c>
      <c r="D711" s="39" t="s">
        <v>111</v>
      </c>
      <c r="E711" s="39">
        <v>53</v>
      </c>
      <c r="F711" s="82">
        <f t="shared" si="33"/>
        <v>5.2999999999999999E-2</v>
      </c>
      <c r="G711" s="39">
        <f>VLOOKUP(N711,Currecny_M!$A$1:$P$10,2,FALSE)</f>
        <v>54</v>
      </c>
      <c r="H711" s="39">
        <f>MATCH(C711,Currecny_M!$A$1:$P$1,0)</f>
        <v>10</v>
      </c>
      <c r="I711" s="39">
        <f>VLOOKUP(N711,Currecny_M!$A$1:$P$10,MATCH(Database!C711,Currecny_M!$A$1:$P$1,0),FALSE)</f>
        <v>58.48</v>
      </c>
      <c r="J711" s="82">
        <f t="shared" si="34"/>
        <v>3.0994399999999995</v>
      </c>
      <c r="K711" s="39">
        <f>VLOOKUP('Cover page'!$B$6,Currecny_M!$A$1:$P$10,MATCH(Database!C711,Currecny_M!$A$1:$P$1,0),FALSE)</f>
        <v>1</v>
      </c>
      <c r="L711" s="82">
        <f t="shared" si="35"/>
        <v>3.0994399999999995</v>
      </c>
      <c r="M711" s="82">
        <f>((E711/$F$1)*VLOOKUP(N711,Currecny_M!$A$1:$P$10,MATCH(Database!C711,Currecny_M!$A$1:$P$1,0),FALSE))/VLOOKUP('Cover page'!$B$6,Currecny_M!$A$1:$P$10,MATCH(Database!C711,Currecny_M!$A$1:$P$1,0),FALSE)</f>
        <v>3.0994399999999995</v>
      </c>
      <c r="N711" s="6" t="str">
        <f>VLOOKUP(B711,Master!$A$2:$C$11,3,FALSE)</f>
        <v>CAD</v>
      </c>
      <c r="O711" s="6" t="str">
        <f>VLOOKUP(B711,Master!$A$2:$C$11,2,FALSE)</f>
        <v>America</v>
      </c>
      <c r="P711" s="6"/>
      <c r="Q711" s="39" t="str">
        <f>VLOOKUP(D711,GL_Master!$A$1:$D$80,2,FALSE)</f>
        <v>PL</v>
      </c>
      <c r="R711" s="39" t="str">
        <f>VLOOKUP(D711,GL_Master!$A$1:$D$80,3,FALSE)</f>
        <v>Legal &amp; Professional expenses</v>
      </c>
      <c r="S711" s="39" t="str">
        <f>VLOOKUP(D711,GL_Master!$A$1:$D$80,4,FALSE)</f>
        <v>Professional Fees - Others</v>
      </c>
    </row>
    <row r="712" spans="1:19" x14ac:dyDescent="0.25">
      <c r="A712" s="39" t="s">
        <v>262</v>
      </c>
      <c r="B712" s="39" t="s">
        <v>249</v>
      </c>
      <c r="C712" s="7">
        <v>44197</v>
      </c>
      <c r="D712" s="39" t="s">
        <v>112</v>
      </c>
      <c r="E712" s="39">
        <v>565</v>
      </c>
      <c r="F712" s="82">
        <f t="shared" si="33"/>
        <v>0.56499999999999995</v>
      </c>
      <c r="G712" s="39">
        <f>VLOOKUP(N712,Currecny_M!$A$1:$P$10,2,FALSE)</f>
        <v>54</v>
      </c>
      <c r="H712" s="39">
        <f>MATCH(C712,Currecny_M!$A$1:$P$1,0)</f>
        <v>11</v>
      </c>
      <c r="I712" s="39">
        <f>VLOOKUP(N712,Currecny_M!$A$1:$P$10,MATCH(Database!C712,Currecny_M!$A$1:$P$1,0),FALSE)</f>
        <v>59.06</v>
      </c>
      <c r="J712" s="82">
        <f t="shared" si="34"/>
        <v>33.368899999999996</v>
      </c>
      <c r="K712" s="39">
        <f>VLOOKUP('Cover page'!$B$6,Currecny_M!$A$1:$P$10,MATCH(Database!C712,Currecny_M!$A$1:$P$1,0),FALSE)</f>
        <v>1</v>
      </c>
      <c r="L712" s="82">
        <f t="shared" si="35"/>
        <v>33.368899999999996</v>
      </c>
      <c r="M712" s="82">
        <f>((E712/$F$1)*VLOOKUP(N712,Currecny_M!$A$1:$P$10,MATCH(Database!C712,Currecny_M!$A$1:$P$1,0),FALSE))/VLOOKUP('Cover page'!$B$6,Currecny_M!$A$1:$P$10,MATCH(Database!C712,Currecny_M!$A$1:$P$1,0),FALSE)</f>
        <v>33.368899999999996</v>
      </c>
      <c r="N712" s="6" t="str">
        <f>VLOOKUP(B712,Master!$A$2:$C$11,3,FALSE)</f>
        <v>CAD</v>
      </c>
      <c r="O712" s="6" t="str">
        <f>VLOOKUP(B712,Master!$A$2:$C$11,2,FALSE)</f>
        <v>America</v>
      </c>
      <c r="P712" s="6"/>
      <c r="Q712" s="39" t="str">
        <f>VLOOKUP(D712,GL_Master!$A$1:$D$80,2,FALSE)</f>
        <v>PL</v>
      </c>
      <c r="R712" s="39" t="str">
        <f>VLOOKUP(D712,GL_Master!$A$1:$D$80,3,FALSE)</f>
        <v>Finance Cost</v>
      </c>
      <c r="S712" s="39" t="str">
        <f>VLOOKUP(D712,GL_Master!$A$1:$D$80,4,FALSE)</f>
        <v>Interest expense</v>
      </c>
    </row>
    <row r="713" spans="1:19" x14ac:dyDescent="0.25">
      <c r="A713" s="39" t="s">
        <v>262</v>
      </c>
      <c r="B713" s="39" t="s">
        <v>249</v>
      </c>
      <c r="C713" s="7">
        <v>44197</v>
      </c>
      <c r="D713" s="39" t="s">
        <v>25</v>
      </c>
      <c r="E713" s="39">
        <v>4807</v>
      </c>
      <c r="F713" s="82">
        <f t="shared" si="33"/>
        <v>4.8070000000000004</v>
      </c>
      <c r="G713" s="39">
        <f>VLOOKUP(N713,Currecny_M!$A$1:$P$10,2,FALSE)</f>
        <v>54</v>
      </c>
      <c r="H713" s="39">
        <f>MATCH(C713,Currecny_M!$A$1:$P$1,0)</f>
        <v>11</v>
      </c>
      <c r="I713" s="39">
        <f>VLOOKUP(N713,Currecny_M!$A$1:$P$10,MATCH(Database!C713,Currecny_M!$A$1:$P$1,0),FALSE)</f>
        <v>59.06</v>
      </c>
      <c r="J713" s="82">
        <f t="shared" si="34"/>
        <v>283.90142000000003</v>
      </c>
      <c r="K713" s="39">
        <f>VLOOKUP('Cover page'!$B$6,Currecny_M!$A$1:$P$10,MATCH(Database!C713,Currecny_M!$A$1:$P$1,0),FALSE)</f>
        <v>1</v>
      </c>
      <c r="L713" s="82">
        <f t="shared" si="35"/>
        <v>283.90142000000003</v>
      </c>
      <c r="M713" s="82">
        <f>((E713/$F$1)*VLOOKUP(N713,Currecny_M!$A$1:$P$10,MATCH(Database!C713,Currecny_M!$A$1:$P$1,0),FALSE))/VLOOKUP('Cover page'!$B$6,Currecny_M!$A$1:$P$10,MATCH(Database!C713,Currecny_M!$A$1:$P$1,0),FALSE)</f>
        <v>283.90142000000003</v>
      </c>
      <c r="N713" s="6" t="str">
        <f>VLOOKUP(B713,Master!$A$2:$C$11,3,FALSE)</f>
        <v>CAD</v>
      </c>
      <c r="O713" s="6" t="str">
        <f>VLOOKUP(B713,Master!$A$2:$C$11,2,FALSE)</f>
        <v>America</v>
      </c>
      <c r="P713" s="6"/>
      <c r="Q713" s="39" t="str">
        <f>VLOOKUP(D713,GL_Master!$A$1:$D$80,2,FALSE)</f>
        <v>PL</v>
      </c>
      <c r="R713" s="39" t="str">
        <f>VLOOKUP(D713,GL_Master!$A$1:$D$80,3,FALSE)</f>
        <v>Depreciation</v>
      </c>
      <c r="S713" s="39" t="str">
        <f>VLOOKUP(D713,GL_Master!$A$1:$D$80,4,FALSE)</f>
        <v>Depreciation</v>
      </c>
    </row>
    <row r="714" spans="1:19" x14ac:dyDescent="0.25">
      <c r="A714" s="39" t="s">
        <v>262</v>
      </c>
      <c r="B714" s="39" t="s">
        <v>249</v>
      </c>
      <c r="C714" s="7">
        <v>44197</v>
      </c>
      <c r="D714" s="39" t="s">
        <v>51</v>
      </c>
      <c r="E714" s="39">
        <v>-51852</v>
      </c>
      <c r="F714" s="82">
        <f t="shared" si="33"/>
        <v>-51.851999999999997</v>
      </c>
      <c r="G714" s="39">
        <f>VLOOKUP(N714,Currecny_M!$A$1:$P$10,2,FALSE)</f>
        <v>54</v>
      </c>
      <c r="H714" s="39">
        <f>MATCH(C714,Currecny_M!$A$1:$P$1,0)</f>
        <v>11</v>
      </c>
      <c r="I714" s="39">
        <f>VLOOKUP(N714,Currecny_M!$A$1:$P$10,MATCH(Database!C714,Currecny_M!$A$1:$P$1,0),FALSE)</f>
        <v>59.06</v>
      </c>
      <c r="J714" s="82">
        <f t="shared" si="34"/>
        <v>-3062.3791200000001</v>
      </c>
      <c r="K714" s="39">
        <f>VLOOKUP('Cover page'!$B$6,Currecny_M!$A$1:$P$10,MATCH(Database!C714,Currecny_M!$A$1:$P$1,0),FALSE)</f>
        <v>1</v>
      </c>
      <c r="L714" s="82">
        <f t="shared" si="35"/>
        <v>-3062.3791200000001</v>
      </c>
      <c r="M714" s="82">
        <f>((E714/$F$1)*VLOOKUP(N714,Currecny_M!$A$1:$P$10,MATCH(Database!C714,Currecny_M!$A$1:$P$1,0),FALSE))/VLOOKUP('Cover page'!$B$6,Currecny_M!$A$1:$P$10,MATCH(Database!C714,Currecny_M!$A$1:$P$1,0),FALSE)</f>
        <v>-3062.3791200000001</v>
      </c>
      <c r="N714" s="6" t="str">
        <f>VLOOKUP(B714,Master!$A$2:$C$11,3,FALSE)</f>
        <v>CAD</v>
      </c>
      <c r="O714" s="6" t="str">
        <f>VLOOKUP(B714,Master!$A$2:$C$11,2,FALSE)</f>
        <v>America</v>
      </c>
      <c r="P714" s="6"/>
      <c r="Q714" s="39" t="str">
        <f>VLOOKUP(D714,GL_Master!$A$1:$D$80,2,FALSE)</f>
        <v>BS</v>
      </c>
      <c r="R714" s="39" t="str">
        <f>VLOOKUP(D714,GL_Master!$A$1:$D$80,3,FALSE)</f>
        <v>Share Capital</v>
      </c>
      <c r="S714" s="39" t="str">
        <f>VLOOKUP(D714,GL_Master!$A$1:$D$80,4,FALSE)</f>
        <v>Equity shares</v>
      </c>
    </row>
    <row r="715" spans="1:19" x14ac:dyDescent="0.25">
      <c r="A715" s="39" t="s">
        <v>262</v>
      </c>
      <c r="B715" s="39" t="s">
        <v>249</v>
      </c>
      <c r="C715" s="7">
        <v>44197</v>
      </c>
      <c r="D715" s="39" t="s">
        <v>52</v>
      </c>
      <c r="E715" s="39">
        <v>-99348</v>
      </c>
      <c r="F715" s="82">
        <f t="shared" si="33"/>
        <v>-99.347999999999999</v>
      </c>
      <c r="G715" s="39">
        <f>VLOOKUP(N715,Currecny_M!$A$1:$P$10,2,FALSE)</f>
        <v>54</v>
      </c>
      <c r="H715" s="39">
        <f>MATCH(C715,Currecny_M!$A$1:$P$1,0)</f>
        <v>11</v>
      </c>
      <c r="I715" s="39">
        <f>VLOOKUP(N715,Currecny_M!$A$1:$P$10,MATCH(Database!C715,Currecny_M!$A$1:$P$1,0),FALSE)</f>
        <v>59.06</v>
      </c>
      <c r="J715" s="82">
        <f t="shared" si="34"/>
        <v>-5867.4928799999998</v>
      </c>
      <c r="K715" s="39">
        <f>VLOOKUP('Cover page'!$B$6,Currecny_M!$A$1:$P$10,MATCH(Database!C715,Currecny_M!$A$1:$P$1,0),FALSE)</f>
        <v>1</v>
      </c>
      <c r="L715" s="82">
        <f t="shared" si="35"/>
        <v>-5867.4928799999998</v>
      </c>
      <c r="M715" s="82">
        <f>((E715/$F$1)*VLOOKUP(N715,Currecny_M!$A$1:$P$10,MATCH(Database!C715,Currecny_M!$A$1:$P$1,0),FALSE))/VLOOKUP('Cover page'!$B$6,Currecny_M!$A$1:$P$10,MATCH(Database!C715,Currecny_M!$A$1:$P$1,0),FALSE)</f>
        <v>-5867.4928799999998</v>
      </c>
      <c r="N715" s="6" t="str">
        <f>VLOOKUP(B715,Master!$A$2:$C$11,3,FALSE)</f>
        <v>CAD</v>
      </c>
      <c r="O715" s="6" t="str">
        <f>VLOOKUP(B715,Master!$A$2:$C$11,2,FALSE)</f>
        <v>America</v>
      </c>
      <c r="P715" s="6"/>
      <c r="Q715" s="39" t="str">
        <f>VLOOKUP(D715,GL_Master!$A$1:$D$80,2,FALSE)</f>
        <v>BS</v>
      </c>
      <c r="R715" s="39" t="str">
        <f>VLOOKUP(D715,GL_Master!$A$1:$D$80,3,FALSE)</f>
        <v>Reserve and Surplus</v>
      </c>
      <c r="S715" s="39" t="str">
        <f>VLOOKUP(D715,GL_Master!$A$1:$D$80,4,FALSE)</f>
        <v>Reserves at the commencement of the year</v>
      </c>
    </row>
    <row r="716" spans="1:19" x14ac:dyDescent="0.25">
      <c r="A716" s="39" t="s">
        <v>262</v>
      </c>
      <c r="B716" s="39" t="s">
        <v>249</v>
      </c>
      <c r="C716" s="7">
        <v>44197</v>
      </c>
      <c r="D716" s="39" t="s">
        <v>53</v>
      </c>
      <c r="E716" s="39">
        <v>-13062</v>
      </c>
      <c r="F716" s="82">
        <f t="shared" si="33"/>
        <v>-13.061999999999999</v>
      </c>
      <c r="G716" s="39">
        <f>VLOOKUP(N716,Currecny_M!$A$1:$P$10,2,FALSE)</f>
        <v>54</v>
      </c>
      <c r="H716" s="39">
        <f>MATCH(C716,Currecny_M!$A$1:$P$1,0)</f>
        <v>11</v>
      </c>
      <c r="I716" s="39">
        <f>VLOOKUP(N716,Currecny_M!$A$1:$P$10,MATCH(Database!C716,Currecny_M!$A$1:$P$1,0),FALSE)</f>
        <v>59.06</v>
      </c>
      <c r="J716" s="82">
        <f t="shared" si="34"/>
        <v>-771.44172000000003</v>
      </c>
      <c r="K716" s="39">
        <f>VLOOKUP('Cover page'!$B$6,Currecny_M!$A$1:$P$10,MATCH(Database!C716,Currecny_M!$A$1:$P$1,0),FALSE)</f>
        <v>1</v>
      </c>
      <c r="L716" s="82">
        <f t="shared" si="35"/>
        <v>-771.44172000000003</v>
      </c>
      <c r="M716" s="82">
        <f>((E716/$F$1)*VLOOKUP(N716,Currecny_M!$A$1:$P$10,MATCH(Database!C716,Currecny_M!$A$1:$P$1,0),FALSE))/VLOOKUP('Cover page'!$B$6,Currecny_M!$A$1:$P$10,MATCH(Database!C716,Currecny_M!$A$1:$P$1,0),FALSE)</f>
        <v>-771.44172000000003</v>
      </c>
      <c r="N716" s="6" t="str">
        <f>VLOOKUP(B716,Master!$A$2:$C$11,3,FALSE)</f>
        <v>CAD</v>
      </c>
      <c r="O716" s="6" t="str">
        <f>VLOOKUP(B716,Master!$A$2:$C$11,2,FALSE)</f>
        <v>America</v>
      </c>
      <c r="P716" s="6"/>
      <c r="Q716" s="39" t="str">
        <f>VLOOKUP(D716,GL_Master!$A$1:$D$80,2,FALSE)</f>
        <v>BS</v>
      </c>
      <c r="R716" s="39" t="str">
        <f>VLOOKUP(D716,GL_Master!$A$1:$D$80,3,FALSE)</f>
        <v>Loan Fund</v>
      </c>
      <c r="S716" s="39" t="str">
        <f>VLOOKUP(D716,GL_Master!$A$1:$D$80,4,FALSE)</f>
        <v>Term Loan</v>
      </c>
    </row>
    <row r="717" spans="1:19" x14ac:dyDescent="0.25">
      <c r="A717" s="39" t="s">
        <v>262</v>
      </c>
      <c r="B717" s="39" t="s">
        <v>249</v>
      </c>
      <c r="C717" s="7">
        <v>44197</v>
      </c>
      <c r="D717" s="39" t="s">
        <v>54</v>
      </c>
      <c r="E717" s="39">
        <v>110</v>
      </c>
      <c r="F717" s="82">
        <f t="shared" si="33"/>
        <v>0.11</v>
      </c>
      <c r="G717" s="39">
        <f>VLOOKUP(N717,Currecny_M!$A$1:$P$10,2,FALSE)</f>
        <v>54</v>
      </c>
      <c r="H717" s="39">
        <f>MATCH(C717,Currecny_M!$A$1:$P$1,0)</f>
        <v>11</v>
      </c>
      <c r="I717" s="39">
        <f>VLOOKUP(N717,Currecny_M!$A$1:$P$10,MATCH(Database!C717,Currecny_M!$A$1:$P$1,0),FALSE)</f>
        <v>59.06</v>
      </c>
      <c r="J717" s="82">
        <f t="shared" si="34"/>
        <v>6.4965999999999999</v>
      </c>
      <c r="K717" s="39">
        <f>VLOOKUP('Cover page'!$B$6,Currecny_M!$A$1:$P$10,MATCH(Database!C717,Currecny_M!$A$1:$P$1,0),FALSE)</f>
        <v>1</v>
      </c>
      <c r="L717" s="82">
        <f t="shared" si="35"/>
        <v>6.4965999999999999</v>
      </c>
      <c r="M717" s="82">
        <f>((E717/$F$1)*VLOOKUP(N717,Currecny_M!$A$1:$P$10,MATCH(Database!C717,Currecny_M!$A$1:$P$1,0),FALSE))/VLOOKUP('Cover page'!$B$6,Currecny_M!$A$1:$P$10,MATCH(Database!C717,Currecny_M!$A$1:$P$1,0),FALSE)</f>
        <v>6.4965999999999999</v>
      </c>
      <c r="N717" s="6" t="str">
        <f>VLOOKUP(B717,Master!$A$2:$C$11,3,FALSE)</f>
        <v>CAD</v>
      </c>
      <c r="O717" s="6" t="str">
        <f>VLOOKUP(B717,Master!$A$2:$C$11,2,FALSE)</f>
        <v>America</v>
      </c>
      <c r="P717" s="6"/>
      <c r="Q717" s="39" t="str">
        <f>VLOOKUP(D717,GL_Master!$A$1:$D$80,2,FALSE)</f>
        <v>BS</v>
      </c>
      <c r="R717" s="39" t="str">
        <f>VLOOKUP(D717,GL_Master!$A$1:$D$80,3,FALSE)</f>
        <v>Trade Payables</v>
      </c>
      <c r="S717" s="39" t="str">
        <f>VLOOKUP(D717,GL_Master!$A$1:$D$80,4,FALSE)</f>
        <v>Trade payable</v>
      </c>
    </row>
    <row r="718" spans="1:19" x14ac:dyDescent="0.25">
      <c r="A718" s="39" t="s">
        <v>262</v>
      </c>
      <c r="B718" s="39" t="s">
        <v>249</v>
      </c>
      <c r="C718" s="7">
        <v>44197</v>
      </c>
      <c r="D718" s="39" t="s">
        <v>34</v>
      </c>
      <c r="E718" s="39">
        <v>-2830</v>
      </c>
      <c r="F718" s="82">
        <f t="shared" si="33"/>
        <v>-2.83</v>
      </c>
      <c r="G718" s="39">
        <f>VLOOKUP(N718,Currecny_M!$A$1:$P$10,2,FALSE)</f>
        <v>54</v>
      </c>
      <c r="H718" s="39">
        <f>MATCH(C718,Currecny_M!$A$1:$P$1,0)</f>
        <v>11</v>
      </c>
      <c r="I718" s="39">
        <f>VLOOKUP(N718,Currecny_M!$A$1:$P$10,MATCH(Database!C718,Currecny_M!$A$1:$P$1,0),FALSE)</f>
        <v>59.06</v>
      </c>
      <c r="J718" s="82">
        <f t="shared" si="34"/>
        <v>-167.13980000000001</v>
      </c>
      <c r="K718" s="39">
        <f>VLOOKUP('Cover page'!$B$6,Currecny_M!$A$1:$P$10,MATCH(Database!C718,Currecny_M!$A$1:$P$1,0),FALSE)</f>
        <v>1</v>
      </c>
      <c r="L718" s="82">
        <f t="shared" si="35"/>
        <v>-167.13980000000001</v>
      </c>
      <c r="M718" s="82">
        <f>((E718/$F$1)*VLOOKUP(N718,Currecny_M!$A$1:$P$10,MATCH(Database!C718,Currecny_M!$A$1:$P$1,0),FALSE))/VLOOKUP('Cover page'!$B$6,Currecny_M!$A$1:$P$10,MATCH(Database!C718,Currecny_M!$A$1:$P$1,0),FALSE)</f>
        <v>-167.13980000000001</v>
      </c>
      <c r="N718" s="6" t="str">
        <f>VLOOKUP(B718,Master!$A$2:$C$11,3,FALSE)</f>
        <v>CAD</v>
      </c>
      <c r="O718" s="6" t="str">
        <f>VLOOKUP(B718,Master!$A$2:$C$11,2,FALSE)</f>
        <v>America</v>
      </c>
      <c r="P718" s="6"/>
      <c r="Q718" s="39" t="str">
        <f>VLOOKUP(D718,GL_Master!$A$1:$D$80,2,FALSE)</f>
        <v>BS</v>
      </c>
      <c r="R718" s="39" t="str">
        <f>VLOOKUP(D718,GL_Master!$A$1:$D$80,3,FALSE)</f>
        <v>Provisions</v>
      </c>
      <c r="S718" s="39" t="str">
        <f>VLOOKUP(D718,GL_Master!$A$1:$D$80,4,FALSE)</f>
        <v>Expenses payables</v>
      </c>
    </row>
    <row r="719" spans="1:19" x14ac:dyDescent="0.25">
      <c r="A719" s="39" t="s">
        <v>262</v>
      </c>
      <c r="B719" s="39" t="s">
        <v>249</v>
      </c>
      <c r="C719" s="7">
        <v>44197</v>
      </c>
      <c r="D719" s="39" t="s">
        <v>18</v>
      </c>
      <c r="E719" s="39">
        <v>-1640</v>
      </c>
      <c r="F719" s="82">
        <f t="shared" si="33"/>
        <v>-1.64</v>
      </c>
      <c r="G719" s="39">
        <f>VLOOKUP(N719,Currecny_M!$A$1:$P$10,2,FALSE)</f>
        <v>54</v>
      </c>
      <c r="H719" s="39">
        <f>MATCH(C719,Currecny_M!$A$1:$P$1,0)</f>
        <v>11</v>
      </c>
      <c r="I719" s="39">
        <f>VLOOKUP(N719,Currecny_M!$A$1:$P$10,MATCH(Database!C719,Currecny_M!$A$1:$P$1,0),FALSE)</f>
        <v>59.06</v>
      </c>
      <c r="J719" s="82">
        <f t="shared" si="34"/>
        <v>-96.858400000000003</v>
      </c>
      <c r="K719" s="39">
        <f>VLOOKUP('Cover page'!$B$6,Currecny_M!$A$1:$P$10,MATCH(Database!C719,Currecny_M!$A$1:$P$1,0),FALSE)</f>
        <v>1</v>
      </c>
      <c r="L719" s="82">
        <f t="shared" si="35"/>
        <v>-96.858400000000003</v>
      </c>
      <c r="M719" s="82">
        <f>((E719/$F$1)*VLOOKUP(N719,Currecny_M!$A$1:$P$10,MATCH(Database!C719,Currecny_M!$A$1:$P$1,0),FALSE))/VLOOKUP('Cover page'!$B$6,Currecny_M!$A$1:$P$10,MATCH(Database!C719,Currecny_M!$A$1:$P$1,0),FALSE)</f>
        <v>-96.858400000000003</v>
      </c>
      <c r="N719" s="6" t="str">
        <f>VLOOKUP(B719,Master!$A$2:$C$11,3,FALSE)</f>
        <v>CAD</v>
      </c>
      <c r="O719" s="6" t="str">
        <f>VLOOKUP(B719,Master!$A$2:$C$11,2,FALSE)</f>
        <v>America</v>
      </c>
      <c r="P719" s="6"/>
      <c r="Q719" s="39" t="str">
        <f>VLOOKUP(D719,GL_Master!$A$1:$D$80,2,FALSE)</f>
        <v>BS</v>
      </c>
      <c r="R719" s="39" t="str">
        <f>VLOOKUP(D719,GL_Master!$A$1:$D$80,3,FALSE)</f>
        <v>Other current liabilities</v>
      </c>
      <c r="S719" s="39" t="str">
        <f>VLOOKUP(D719,GL_Master!$A$1:$D$80,4,FALSE)</f>
        <v>Employee related liabilities</v>
      </c>
    </row>
    <row r="720" spans="1:19" x14ac:dyDescent="0.25">
      <c r="A720" s="39" t="s">
        <v>262</v>
      </c>
      <c r="B720" s="39" t="s">
        <v>249</v>
      </c>
      <c r="C720" s="7">
        <v>44197</v>
      </c>
      <c r="D720" s="39" t="s">
        <v>55</v>
      </c>
      <c r="E720" s="39">
        <v>-209</v>
      </c>
      <c r="F720" s="82">
        <f t="shared" si="33"/>
        <v>-0.20899999999999999</v>
      </c>
      <c r="G720" s="39">
        <f>VLOOKUP(N720,Currecny_M!$A$1:$P$10,2,FALSE)</f>
        <v>54</v>
      </c>
      <c r="H720" s="39">
        <f>MATCH(C720,Currecny_M!$A$1:$P$1,0)</f>
        <v>11</v>
      </c>
      <c r="I720" s="39">
        <f>VLOOKUP(N720,Currecny_M!$A$1:$P$10,MATCH(Database!C720,Currecny_M!$A$1:$P$1,0),FALSE)</f>
        <v>59.06</v>
      </c>
      <c r="J720" s="82">
        <f t="shared" si="34"/>
        <v>-12.343540000000001</v>
      </c>
      <c r="K720" s="39">
        <f>VLOOKUP('Cover page'!$B$6,Currecny_M!$A$1:$P$10,MATCH(Database!C720,Currecny_M!$A$1:$P$1,0),FALSE)</f>
        <v>1</v>
      </c>
      <c r="L720" s="82">
        <f t="shared" si="35"/>
        <v>-12.343540000000001</v>
      </c>
      <c r="M720" s="82">
        <f>((E720/$F$1)*VLOOKUP(N720,Currecny_M!$A$1:$P$10,MATCH(Database!C720,Currecny_M!$A$1:$P$1,0),FALSE))/VLOOKUP('Cover page'!$B$6,Currecny_M!$A$1:$P$10,MATCH(Database!C720,Currecny_M!$A$1:$P$1,0),FALSE)</f>
        <v>-12.343540000000001</v>
      </c>
      <c r="N720" s="6" t="str">
        <f>VLOOKUP(B720,Master!$A$2:$C$11,3,FALSE)</f>
        <v>CAD</v>
      </c>
      <c r="O720" s="6" t="str">
        <f>VLOOKUP(B720,Master!$A$2:$C$11,2,FALSE)</f>
        <v>America</v>
      </c>
      <c r="P720" s="6"/>
      <c r="Q720" s="39" t="str">
        <f>VLOOKUP(D720,GL_Master!$A$1:$D$80,2,FALSE)</f>
        <v>BS</v>
      </c>
      <c r="R720" s="39" t="str">
        <f>VLOOKUP(D720,GL_Master!$A$1:$D$80,3,FALSE)</f>
        <v>Other current liabilities</v>
      </c>
      <c r="S720" s="39" t="str">
        <f>VLOOKUP(D720,GL_Master!$A$1:$D$80,4,FALSE)</f>
        <v>Security deposit received</v>
      </c>
    </row>
    <row r="721" spans="1:19" x14ac:dyDescent="0.25">
      <c r="A721" s="39" t="s">
        <v>262</v>
      </c>
      <c r="B721" s="39" t="s">
        <v>249</v>
      </c>
      <c r="C721" s="7">
        <v>44197</v>
      </c>
      <c r="D721" s="39" t="s">
        <v>56</v>
      </c>
      <c r="E721" s="39">
        <v>-54</v>
      </c>
      <c r="F721" s="82">
        <f t="shared" si="33"/>
        <v>-5.3999999999999999E-2</v>
      </c>
      <c r="G721" s="39">
        <f>VLOOKUP(N721,Currecny_M!$A$1:$P$10,2,FALSE)</f>
        <v>54</v>
      </c>
      <c r="H721" s="39">
        <f>MATCH(C721,Currecny_M!$A$1:$P$1,0)</f>
        <v>11</v>
      </c>
      <c r="I721" s="39">
        <f>VLOOKUP(N721,Currecny_M!$A$1:$P$10,MATCH(Database!C721,Currecny_M!$A$1:$P$1,0),FALSE)</f>
        <v>59.06</v>
      </c>
      <c r="J721" s="82">
        <f t="shared" si="34"/>
        <v>-3.1892400000000003</v>
      </c>
      <c r="K721" s="39">
        <f>VLOOKUP('Cover page'!$B$6,Currecny_M!$A$1:$P$10,MATCH(Database!C721,Currecny_M!$A$1:$P$1,0),FALSE)</f>
        <v>1</v>
      </c>
      <c r="L721" s="82">
        <f t="shared" si="35"/>
        <v>-3.1892400000000003</v>
      </c>
      <c r="M721" s="82">
        <f>((E721/$F$1)*VLOOKUP(N721,Currecny_M!$A$1:$P$10,MATCH(Database!C721,Currecny_M!$A$1:$P$1,0),FALSE))/VLOOKUP('Cover page'!$B$6,Currecny_M!$A$1:$P$10,MATCH(Database!C721,Currecny_M!$A$1:$P$1,0),FALSE)</f>
        <v>-3.1892400000000003</v>
      </c>
      <c r="N721" s="6" t="str">
        <f>VLOOKUP(B721,Master!$A$2:$C$11,3,FALSE)</f>
        <v>CAD</v>
      </c>
      <c r="O721" s="6" t="str">
        <f>VLOOKUP(B721,Master!$A$2:$C$11,2,FALSE)</f>
        <v>America</v>
      </c>
      <c r="P721" s="6"/>
      <c r="Q721" s="39" t="str">
        <f>VLOOKUP(D721,GL_Master!$A$1:$D$80,2,FALSE)</f>
        <v>BS</v>
      </c>
      <c r="R721" s="39" t="str">
        <f>VLOOKUP(D721,GL_Master!$A$1:$D$80,3,FALSE)</f>
        <v>Other Tax Payables</v>
      </c>
      <c r="S721" s="39" t="str">
        <f>VLOOKUP(D721,GL_Master!$A$1:$D$80,4,FALSE)</f>
        <v>Tax deducted at source payable</v>
      </c>
    </row>
    <row r="722" spans="1:19" x14ac:dyDescent="0.25">
      <c r="A722" s="39" t="s">
        <v>262</v>
      </c>
      <c r="B722" s="39" t="s">
        <v>249</v>
      </c>
      <c r="C722" s="7">
        <v>44197</v>
      </c>
      <c r="D722" s="39" t="s">
        <v>57</v>
      </c>
      <c r="E722" s="39">
        <v>-485</v>
      </c>
      <c r="F722" s="82">
        <f t="shared" si="33"/>
        <v>-0.48499999999999999</v>
      </c>
      <c r="G722" s="39">
        <f>VLOOKUP(N722,Currecny_M!$A$1:$P$10,2,FALSE)</f>
        <v>54</v>
      </c>
      <c r="H722" s="39">
        <f>MATCH(C722,Currecny_M!$A$1:$P$1,0)</f>
        <v>11</v>
      </c>
      <c r="I722" s="39">
        <f>VLOOKUP(N722,Currecny_M!$A$1:$P$10,MATCH(Database!C722,Currecny_M!$A$1:$P$1,0),FALSE)</f>
        <v>59.06</v>
      </c>
      <c r="J722" s="82">
        <f t="shared" si="34"/>
        <v>-28.644100000000002</v>
      </c>
      <c r="K722" s="39">
        <f>VLOOKUP('Cover page'!$B$6,Currecny_M!$A$1:$P$10,MATCH(Database!C722,Currecny_M!$A$1:$P$1,0),FALSE)</f>
        <v>1</v>
      </c>
      <c r="L722" s="82">
        <f t="shared" si="35"/>
        <v>-28.644100000000002</v>
      </c>
      <c r="M722" s="82">
        <f>((E722/$F$1)*VLOOKUP(N722,Currecny_M!$A$1:$P$10,MATCH(Database!C722,Currecny_M!$A$1:$P$1,0),FALSE))/VLOOKUP('Cover page'!$B$6,Currecny_M!$A$1:$P$10,MATCH(Database!C722,Currecny_M!$A$1:$P$1,0),FALSE)</f>
        <v>-28.644100000000002</v>
      </c>
      <c r="N722" s="6" t="str">
        <f>VLOOKUP(B722,Master!$A$2:$C$11,3,FALSE)</f>
        <v>CAD</v>
      </c>
      <c r="O722" s="6" t="str">
        <f>VLOOKUP(B722,Master!$A$2:$C$11,2,FALSE)</f>
        <v>America</v>
      </c>
      <c r="P722" s="6"/>
      <c r="Q722" s="39" t="str">
        <f>VLOOKUP(D722,GL_Master!$A$1:$D$80,2,FALSE)</f>
        <v>BS</v>
      </c>
      <c r="R722" s="39" t="str">
        <f>VLOOKUP(D722,GL_Master!$A$1:$D$80,3,FALSE)</f>
        <v>Other Tax Payables</v>
      </c>
      <c r="S722" s="39" t="str">
        <f>VLOOKUP(D722,GL_Master!$A$1:$D$80,4,FALSE)</f>
        <v>Tax deducted at source payable</v>
      </c>
    </row>
    <row r="723" spans="1:19" x14ac:dyDescent="0.25">
      <c r="A723" s="39" t="s">
        <v>262</v>
      </c>
      <c r="B723" s="39" t="s">
        <v>249</v>
      </c>
      <c r="C723" s="7">
        <v>44197</v>
      </c>
      <c r="D723" s="39" t="s">
        <v>58</v>
      </c>
      <c r="E723" s="39">
        <v>-3737</v>
      </c>
      <c r="F723" s="82">
        <f t="shared" si="33"/>
        <v>-3.7370000000000001</v>
      </c>
      <c r="G723" s="39">
        <f>VLOOKUP(N723,Currecny_M!$A$1:$P$10,2,FALSE)</f>
        <v>54</v>
      </c>
      <c r="H723" s="39">
        <f>MATCH(C723,Currecny_M!$A$1:$P$1,0)</f>
        <v>11</v>
      </c>
      <c r="I723" s="39">
        <f>VLOOKUP(N723,Currecny_M!$A$1:$P$10,MATCH(Database!C723,Currecny_M!$A$1:$P$1,0),FALSE)</f>
        <v>59.06</v>
      </c>
      <c r="J723" s="82">
        <f t="shared" si="34"/>
        <v>-220.70722000000001</v>
      </c>
      <c r="K723" s="39">
        <f>VLOOKUP('Cover page'!$B$6,Currecny_M!$A$1:$P$10,MATCH(Database!C723,Currecny_M!$A$1:$P$1,0),FALSE)</f>
        <v>1</v>
      </c>
      <c r="L723" s="82">
        <f t="shared" si="35"/>
        <v>-220.70722000000001</v>
      </c>
      <c r="M723" s="82">
        <f>((E723/$F$1)*VLOOKUP(N723,Currecny_M!$A$1:$P$10,MATCH(Database!C723,Currecny_M!$A$1:$P$1,0),FALSE))/VLOOKUP('Cover page'!$B$6,Currecny_M!$A$1:$P$10,MATCH(Database!C723,Currecny_M!$A$1:$P$1,0),FALSE)</f>
        <v>-220.70722000000001</v>
      </c>
      <c r="N723" s="6" t="str">
        <f>VLOOKUP(B723,Master!$A$2:$C$11,3,FALSE)</f>
        <v>CAD</v>
      </c>
      <c r="O723" s="6" t="str">
        <f>VLOOKUP(B723,Master!$A$2:$C$11,2,FALSE)</f>
        <v>America</v>
      </c>
      <c r="P723" s="6"/>
      <c r="Q723" s="39" t="str">
        <f>VLOOKUP(D723,GL_Master!$A$1:$D$80,2,FALSE)</f>
        <v>BS</v>
      </c>
      <c r="R723" s="39" t="str">
        <f>VLOOKUP(D723,GL_Master!$A$1:$D$80,3,FALSE)</f>
        <v>Long-term provisions</v>
      </c>
      <c r="S723" s="39" t="str">
        <f>VLOOKUP(D723,GL_Master!$A$1:$D$80,4,FALSE)</f>
        <v>Provision for gratuity</v>
      </c>
    </row>
    <row r="724" spans="1:19" x14ac:dyDescent="0.25">
      <c r="A724" s="39" t="s">
        <v>262</v>
      </c>
      <c r="B724" s="39" t="s">
        <v>249</v>
      </c>
      <c r="C724" s="7">
        <v>44197</v>
      </c>
      <c r="D724" s="39" t="s">
        <v>59</v>
      </c>
      <c r="E724" s="39">
        <v>-1519</v>
      </c>
      <c r="F724" s="82">
        <f t="shared" si="33"/>
        <v>-1.5189999999999999</v>
      </c>
      <c r="G724" s="39">
        <f>VLOOKUP(N724,Currecny_M!$A$1:$P$10,2,FALSE)</f>
        <v>54</v>
      </c>
      <c r="H724" s="39">
        <f>MATCH(C724,Currecny_M!$A$1:$P$1,0)</f>
        <v>11</v>
      </c>
      <c r="I724" s="39">
        <f>VLOOKUP(N724,Currecny_M!$A$1:$P$10,MATCH(Database!C724,Currecny_M!$A$1:$P$1,0),FALSE)</f>
        <v>59.06</v>
      </c>
      <c r="J724" s="82">
        <f t="shared" si="34"/>
        <v>-89.712139999999991</v>
      </c>
      <c r="K724" s="39">
        <f>VLOOKUP('Cover page'!$B$6,Currecny_M!$A$1:$P$10,MATCH(Database!C724,Currecny_M!$A$1:$P$1,0),FALSE)</f>
        <v>1</v>
      </c>
      <c r="L724" s="82">
        <f t="shared" si="35"/>
        <v>-89.712139999999991</v>
      </c>
      <c r="M724" s="82">
        <f>((E724/$F$1)*VLOOKUP(N724,Currecny_M!$A$1:$P$10,MATCH(Database!C724,Currecny_M!$A$1:$P$1,0),FALSE))/VLOOKUP('Cover page'!$B$6,Currecny_M!$A$1:$P$10,MATCH(Database!C724,Currecny_M!$A$1:$P$1,0),FALSE)</f>
        <v>-89.712139999999991</v>
      </c>
      <c r="N724" s="6" t="str">
        <f>VLOOKUP(B724,Master!$A$2:$C$11,3,FALSE)</f>
        <v>CAD</v>
      </c>
      <c r="O724" s="6" t="str">
        <f>VLOOKUP(B724,Master!$A$2:$C$11,2,FALSE)</f>
        <v>America</v>
      </c>
      <c r="P724" s="6"/>
      <c r="Q724" s="39" t="str">
        <f>VLOOKUP(D724,GL_Master!$A$1:$D$80,2,FALSE)</f>
        <v>BS</v>
      </c>
      <c r="R724" s="39" t="str">
        <f>VLOOKUP(D724,GL_Master!$A$1:$D$80,3,FALSE)</f>
        <v>Long-term provisions</v>
      </c>
      <c r="S724" s="39" t="str">
        <f>VLOOKUP(D724,GL_Master!$A$1:$D$80,4,FALSE)</f>
        <v>Provision for leave encashment</v>
      </c>
    </row>
    <row r="725" spans="1:19" x14ac:dyDescent="0.25">
      <c r="A725" s="39" t="s">
        <v>262</v>
      </c>
      <c r="B725" s="39" t="s">
        <v>249</v>
      </c>
      <c r="C725" s="7">
        <v>44197</v>
      </c>
      <c r="D725" s="39" t="s">
        <v>60</v>
      </c>
      <c r="E725" s="39">
        <v>-423</v>
      </c>
      <c r="F725" s="82">
        <f t="shared" si="33"/>
        <v>-0.42299999999999999</v>
      </c>
      <c r="G725" s="39">
        <f>VLOOKUP(N725,Currecny_M!$A$1:$P$10,2,FALSE)</f>
        <v>54</v>
      </c>
      <c r="H725" s="39">
        <f>MATCH(C725,Currecny_M!$A$1:$P$1,0)</f>
        <v>11</v>
      </c>
      <c r="I725" s="39">
        <f>VLOOKUP(N725,Currecny_M!$A$1:$P$10,MATCH(Database!C725,Currecny_M!$A$1:$P$1,0),FALSE)</f>
        <v>59.06</v>
      </c>
      <c r="J725" s="82">
        <f t="shared" si="34"/>
        <v>-24.982379999999999</v>
      </c>
      <c r="K725" s="39">
        <f>VLOOKUP('Cover page'!$B$6,Currecny_M!$A$1:$P$10,MATCH(Database!C725,Currecny_M!$A$1:$P$1,0),FALSE)</f>
        <v>1</v>
      </c>
      <c r="L725" s="82">
        <f t="shared" si="35"/>
        <v>-24.982379999999999</v>
      </c>
      <c r="M725" s="82">
        <f>((E725/$F$1)*VLOOKUP(N725,Currecny_M!$A$1:$P$10,MATCH(Database!C725,Currecny_M!$A$1:$P$1,0),FALSE))/VLOOKUP('Cover page'!$B$6,Currecny_M!$A$1:$P$10,MATCH(Database!C725,Currecny_M!$A$1:$P$1,0),FALSE)</f>
        <v>-24.982379999999999</v>
      </c>
      <c r="N725" s="6" t="str">
        <f>VLOOKUP(B725,Master!$A$2:$C$11,3,FALSE)</f>
        <v>CAD</v>
      </c>
      <c r="O725" s="6" t="str">
        <f>VLOOKUP(B725,Master!$A$2:$C$11,2,FALSE)</f>
        <v>America</v>
      </c>
      <c r="P725" s="6"/>
      <c r="Q725" s="39" t="str">
        <f>VLOOKUP(D725,GL_Master!$A$1:$D$80,2,FALSE)</f>
        <v>BS</v>
      </c>
      <c r="R725" s="39" t="str">
        <f>VLOOKUP(D725,GL_Master!$A$1:$D$80,3,FALSE)</f>
        <v>Trade Payables</v>
      </c>
      <c r="S725" s="39" t="str">
        <f>VLOOKUP(D725,GL_Master!$A$1:$D$80,4,FALSE)</f>
        <v>Trade payable</v>
      </c>
    </row>
    <row r="726" spans="1:19" x14ac:dyDescent="0.25">
      <c r="A726" s="39" t="s">
        <v>262</v>
      </c>
      <c r="B726" s="39" t="s">
        <v>249</v>
      </c>
      <c r="C726" s="7">
        <v>44197</v>
      </c>
      <c r="D726" s="39" t="s">
        <v>61</v>
      </c>
      <c r="E726" s="39">
        <v>-4748</v>
      </c>
      <c r="F726" s="82">
        <f t="shared" si="33"/>
        <v>-4.7480000000000002</v>
      </c>
      <c r="G726" s="39">
        <f>VLOOKUP(N726,Currecny_M!$A$1:$P$10,2,FALSE)</f>
        <v>54</v>
      </c>
      <c r="H726" s="39">
        <f>MATCH(C726,Currecny_M!$A$1:$P$1,0)</f>
        <v>11</v>
      </c>
      <c r="I726" s="39">
        <f>VLOOKUP(N726,Currecny_M!$A$1:$P$10,MATCH(Database!C726,Currecny_M!$A$1:$P$1,0),FALSE)</f>
        <v>59.06</v>
      </c>
      <c r="J726" s="82">
        <f t="shared" si="34"/>
        <v>-280.41688000000005</v>
      </c>
      <c r="K726" s="39">
        <f>VLOOKUP('Cover page'!$B$6,Currecny_M!$A$1:$P$10,MATCH(Database!C726,Currecny_M!$A$1:$P$1,0),FALSE)</f>
        <v>1</v>
      </c>
      <c r="L726" s="82">
        <f t="shared" si="35"/>
        <v>-280.41688000000005</v>
      </c>
      <c r="M726" s="82">
        <f>((E726/$F$1)*VLOOKUP(N726,Currecny_M!$A$1:$P$10,MATCH(Database!C726,Currecny_M!$A$1:$P$1,0),FALSE))/VLOOKUP('Cover page'!$B$6,Currecny_M!$A$1:$P$10,MATCH(Database!C726,Currecny_M!$A$1:$P$1,0),FALSE)</f>
        <v>-280.41688000000005</v>
      </c>
      <c r="N726" s="6" t="str">
        <f>VLOOKUP(B726,Master!$A$2:$C$11,3,FALSE)</f>
        <v>CAD</v>
      </c>
      <c r="O726" s="6" t="str">
        <f>VLOOKUP(B726,Master!$A$2:$C$11,2,FALSE)</f>
        <v>America</v>
      </c>
      <c r="P726" s="6"/>
      <c r="Q726" s="39" t="str">
        <f>VLOOKUP(D726,GL_Master!$A$1:$D$80,2,FALSE)</f>
        <v>BS</v>
      </c>
      <c r="R726" s="39" t="str">
        <f>VLOOKUP(D726,GL_Master!$A$1:$D$80,3,FALSE)</f>
        <v>Provisions</v>
      </c>
      <c r="S726" s="39" t="str">
        <f>VLOOKUP(D726,GL_Master!$A$1:$D$80,4,FALSE)</f>
        <v>Provision for doubtful assets</v>
      </c>
    </row>
    <row r="727" spans="1:19" x14ac:dyDescent="0.25">
      <c r="A727" s="39" t="s">
        <v>262</v>
      </c>
      <c r="B727" s="39" t="s">
        <v>249</v>
      </c>
      <c r="C727" s="7">
        <v>44197</v>
      </c>
      <c r="D727" s="39" t="s">
        <v>62</v>
      </c>
      <c r="E727" s="39">
        <v>-165</v>
      </c>
      <c r="F727" s="82">
        <f t="shared" si="33"/>
        <v>-0.16500000000000001</v>
      </c>
      <c r="G727" s="39">
        <f>VLOOKUP(N727,Currecny_M!$A$1:$P$10,2,FALSE)</f>
        <v>54</v>
      </c>
      <c r="H727" s="39">
        <f>MATCH(C727,Currecny_M!$A$1:$P$1,0)</f>
        <v>11</v>
      </c>
      <c r="I727" s="39">
        <f>VLOOKUP(N727,Currecny_M!$A$1:$P$10,MATCH(Database!C727,Currecny_M!$A$1:$P$1,0),FALSE)</f>
        <v>59.06</v>
      </c>
      <c r="J727" s="82">
        <f t="shared" si="34"/>
        <v>-9.7449000000000012</v>
      </c>
      <c r="K727" s="39">
        <f>VLOOKUP('Cover page'!$B$6,Currecny_M!$A$1:$P$10,MATCH(Database!C727,Currecny_M!$A$1:$P$1,0),FALSE)</f>
        <v>1</v>
      </c>
      <c r="L727" s="82">
        <f t="shared" si="35"/>
        <v>-9.7449000000000012</v>
      </c>
      <c r="M727" s="82">
        <f>((E727/$F$1)*VLOOKUP(N727,Currecny_M!$A$1:$P$10,MATCH(Database!C727,Currecny_M!$A$1:$P$1,0),FALSE))/VLOOKUP('Cover page'!$B$6,Currecny_M!$A$1:$P$10,MATCH(Database!C727,Currecny_M!$A$1:$P$1,0),FALSE)</f>
        <v>-9.7449000000000012</v>
      </c>
      <c r="N727" s="6" t="str">
        <f>VLOOKUP(B727,Master!$A$2:$C$11,3,FALSE)</f>
        <v>CAD</v>
      </c>
      <c r="O727" s="6" t="str">
        <f>VLOOKUP(B727,Master!$A$2:$C$11,2,FALSE)</f>
        <v>America</v>
      </c>
      <c r="P727" s="6"/>
      <c r="Q727" s="39" t="str">
        <f>VLOOKUP(D727,GL_Master!$A$1:$D$80,2,FALSE)</f>
        <v>BS</v>
      </c>
      <c r="R727" s="39" t="str">
        <f>VLOOKUP(D727,GL_Master!$A$1:$D$80,3,FALSE)</f>
        <v>Provisions</v>
      </c>
      <c r="S727" s="39" t="str">
        <f>VLOOKUP(D727,GL_Master!$A$1:$D$80,4,FALSE)</f>
        <v>Provision for Insurance</v>
      </c>
    </row>
    <row r="728" spans="1:19" x14ac:dyDescent="0.25">
      <c r="A728" s="39" t="s">
        <v>262</v>
      </c>
      <c r="B728" s="39" t="s">
        <v>249</v>
      </c>
      <c r="C728" s="7">
        <v>44197</v>
      </c>
      <c r="D728" s="39" t="s">
        <v>63</v>
      </c>
      <c r="E728" s="39">
        <v>367</v>
      </c>
      <c r="F728" s="82">
        <f t="shared" si="33"/>
        <v>0.36699999999999999</v>
      </c>
      <c r="G728" s="39">
        <f>VLOOKUP(N728,Currecny_M!$A$1:$P$10,2,FALSE)</f>
        <v>54</v>
      </c>
      <c r="H728" s="39">
        <f>MATCH(C728,Currecny_M!$A$1:$P$1,0)</f>
        <v>11</v>
      </c>
      <c r="I728" s="39">
        <f>VLOOKUP(N728,Currecny_M!$A$1:$P$10,MATCH(Database!C728,Currecny_M!$A$1:$P$1,0),FALSE)</f>
        <v>59.06</v>
      </c>
      <c r="J728" s="82">
        <f t="shared" si="34"/>
        <v>21.67502</v>
      </c>
      <c r="K728" s="39">
        <f>VLOOKUP('Cover page'!$B$6,Currecny_M!$A$1:$P$10,MATCH(Database!C728,Currecny_M!$A$1:$P$1,0),FALSE)</f>
        <v>1</v>
      </c>
      <c r="L728" s="82">
        <f t="shared" si="35"/>
        <v>21.67502</v>
      </c>
      <c r="M728" s="82">
        <f>((E728/$F$1)*VLOOKUP(N728,Currecny_M!$A$1:$P$10,MATCH(Database!C728,Currecny_M!$A$1:$P$1,0),FALSE))/VLOOKUP('Cover page'!$B$6,Currecny_M!$A$1:$P$10,MATCH(Database!C728,Currecny_M!$A$1:$P$1,0),FALSE)</f>
        <v>21.67502</v>
      </c>
      <c r="N728" s="6" t="str">
        <f>VLOOKUP(B728,Master!$A$2:$C$11,3,FALSE)</f>
        <v>CAD</v>
      </c>
      <c r="O728" s="6" t="str">
        <f>VLOOKUP(B728,Master!$A$2:$C$11,2,FALSE)</f>
        <v>America</v>
      </c>
      <c r="P728" s="6"/>
      <c r="Q728" s="39" t="str">
        <f>VLOOKUP(D728,GL_Master!$A$1:$D$80,2,FALSE)</f>
        <v>BS</v>
      </c>
      <c r="R728" s="39" t="str">
        <f>VLOOKUP(D728,GL_Master!$A$1:$D$80,3,FALSE)</f>
        <v>Gross Block</v>
      </c>
      <c r="S728" s="39" t="str">
        <f>VLOOKUP(D728,GL_Master!$A$1:$D$80,4,FALSE)</f>
        <v>Tangible Fixed assets</v>
      </c>
    </row>
    <row r="729" spans="1:19" x14ac:dyDescent="0.25">
      <c r="A729" s="39" t="s">
        <v>262</v>
      </c>
      <c r="B729" s="39" t="s">
        <v>249</v>
      </c>
      <c r="C729" s="7">
        <v>44197</v>
      </c>
      <c r="D729" s="39" t="s">
        <v>64</v>
      </c>
      <c r="E729" s="39">
        <v>22248</v>
      </c>
      <c r="F729" s="82">
        <f t="shared" si="33"/>
        <v>22.248000000000001</v>
      </c>
      <c r="G729" s="39">
        <f>VLOOKUP(N729,Currecny_M!$A$1:$P$10,2,FALSE)</f>
        <v>54</v>
      </c>
      <c r="H729" s="39">
        <f>MATCH(C729,Currecny_M!$A$1:$P$1,0)</f>
        <v>11</v>
      </c>
      <c r="I729" s="39">
        <f>VLOOKUP(N729,Currecny_M!$A$1:$P$10,MATCH(Database!C729,Currecny_M!$A$1:$P$1,0),FALSE)</f>
        <v>59.06</v>
      </c>
      <c r="J729" s="82">
        <f t="shared" si="34"/>
        <v>1313.9668800000002</v>
      </c>
      <c r="K729" s="39">
        <f>VLOOKUP('Cover page'!$B$6,Currecny_M!$A$1:$P$10,MATCH(Database!C729,Currecny_M!$A$1:$P$1,0),FALSE)</f>
        <v>1</v>
      </c>
      <c r="L729" s="82">
        <f t="shared" si="35"/>
        <v>1313.9668800000002</v>
      </c>
      <c r="M729" s="82">
        <f>((E729/$F$1)*VLOOKUP(N729,Currecny_M!$A$1:$P$10,MATCH(Database!C729,Currecny_M!$A$1:$P$1,0),FALSE))/VLOOKUP('Cover page'!$B$6,Currecny_M!$A$1:$P$10,MATCH(Database!C729,Currecny_M!$A$1:$P$1,0),FALSE)</f>
        <v>1313.9668800000002</v>
      </c>
      <c r="N729" s="6" t="str">
        <f>VLOOKUP(B729,Master!$A$2:$C$11,3,FALSE)</f>
        <v>CAD</v>
      </c>
      <c r="O729" s="6" t="str">
        <f>VLOOKUP(B729,Master!$A$2:$C$11,2,FALSE)</f>
        <v>America</v>
      </c>
      <c r="P729" s="6"/>
      <c r="Q729" s="39" t="str">
        <f>VLOOKUP(D729,GL_Master!$A$1:$D$80,2,FALSE)</f>
        <v>BS</v>
      </c>
      <c r="R729" s="39" t="str">
        <f>VLOOKUP(D729,GL_Master!$A$1:$D$80,3,FALSE)</f>
        <v>Gross Block</v>
      </c>
      <c r="S729" s="39" t="str">
        <f>VLOOKUP(D729,GL_Master!$A$1:$D$80,4,FALSE)</f>
        <v>Tangible Fixed assets</v>
      </c>
    </row>
    <row r="730" spans="1:19" x14ac:dyDescent="0.25">
      <c r="A730" s="39" t="s">
        <v>262</v>
      </c>
      <c r="B730" s="39" t="s">
        <v>249</v>
      </c>
      <c r="C730" s="7">
        <v>44197</v>
      </c>
      <c r="D730" s="39" t="s">
        <v>65</v>
      </c>
      <c r="E730" s="39">
        <v>-14299</v>
      </c>
      <c r="F730" s="82">
        <f t="shared" si="33"/>
        <v>-14.298999999999999</v>
      </c>
      <c r="G730" s="39">
        <f>VLOOKUP(N730,Currecny_M!$A$1:$P$10,2,FALSE)</f>
        <v>54</v>
      </c>
      <c r="H730" s="39">
        <f>MATCH(C730,Currecny_M!$A$1:$P$1,0)</f>
        <v>11</v>
      </c>
      <c r="I730" s="39">
        <f>VLOOKUP(N730,Currecny_M!$A$1:$P$10,MATCH(Database!C730,Currecny_M!$A$1:$P$1,0),FALSE)</f>
        <v>59.06</v>
      </c>
      <c r="J730" s="82">
        <f t="shared" si="34"/>
        <v>-844.49893999999995</v>
      </c>
      <c r="K730" s="39">
        <f>VLOOKUP('Cover page'!$B$6,Currecny_M!$A$1:$P$10,MATCH(Database!C730,Currecny_M!$A$1:$P$1,0),FALSE)</f>
        <v>1</v>
      </c>
      <c r="L730" s="82">
        <f t="shared" si="35"/>
        <v>-844.49893999999995</v>
      </c>
      <c r="M730" s="82">
        <f>((E730/$F$1)*VLOOKUP(N730,Currecny_M!$A$1:$P$10,MATCH(Database!C730,Currecny_M!$A$1:$P$1,0),FALSE))/VLOOKUP('Cover page'!$B$6,Currecny_M!$A$1:$P$10,MATCH(Database!C730,Currecny_M!$A$1:$P$1,0),FALSE)</f>
        <v>-844.49893999999995</v>
      </c>
      <c r="N730" s="6" t="str">
        <f>VLOOKUP(B730,Master!$A$2:$C$11,3,FALSE)</f>
        <v>CAD</v>
      </c>
      <c r="O730" s="6" t="str">
        <f>VLOOKUP(B730,Master!$A$2:$C$11,2,FALSE)</f>
        <v>America</v>
      </c>
      <c r="P730" s="6"/>
      <c r="Q730" s="39" t="str">
        <f>VLOOKUP(D730,GL_Master!$A$1:$D$80,2,FALSE)</f>
        <v>BS</v>
      </c>
      <c r="R730" s="39" t="str">
        <f>VLOOKUP(D730,GL_Master!$A$1:$D$80,3,FALSE)</f>
        <v>Accumulated Depreciation</v>
      </c>
      <c r="S730" s="39" t="str">
        <f>VLOOKUP(D730,GL_Master!$A$1:$D$80,4,FALSE)</f>
        <v>Accumulated Depreciation</v>
      </c>
    </row>
    <row r="731" spans="1:19" x14ac:dyDescent="0.25">
      <c r="A731" s="39" t="s">
        <v>262</v>
      </c>
      <c r="B731" s="39" t="s">
        <v>249</v>
      </c>
      <c r="C731" s="7">
        <v>44197</v>
      </c>
      <c r="D731" s="39" t="s">
        <v>66</v>
      </c>
      <c r="E731" s="39">
        <v>11424</v>
      </c>
      <c r="F731" s="82">
        <f t="shared" si="33"/>
        <v>11.423999999999999</v>
      </c>
      <c r="G731" s="39">
        <f>VLOOKUP(N731,Currecny_M!$A$1:$P$10,2,FALSE)</f>
        <v>54</v>
      </c>
      <c r="H731" s="39">
        <f>MATCH(C731,Currecny_M!$A$1:$P$1,0)</f>
        <v>11</v>
      </c>
      <c r="I731" s="39">
        <f>VLOOKUP(N731,Currecny_M!$A$1:$P$10,MATCH(Database!C731,Currecny_M!$A$1:$P$1,0),FALSE)</f>
        <v>59.06</v>
      </c>
      <c r="J731" s="82">
        <f t="shared" si="34"/>
        <v>674.70144000000005</v>
      </c>
      <c r="K731" s="39">
        <f>VLOOKUP('Cover page'!$B$6,Currecny_M!$A$1:$P$10,MATCH(Database!C731,Currecny_M!$A$1:$P$1,0),FALSE)</f>
        <v>1</v>
      </c>
      <c r="L731" s="82">
        <f t="shared" si="35"/>
        <v>674.70144000000005</v>
      </c>
      <c r="M731" s="82">
        <f>((E731/$F$1)*VLOOKUP(N731,Currecny_M!$A$1:$P$10,MATCH(Database!C731,Currecny_M!$A$1:$P$1,0),FALSE))/VLOOKUP('Cover page'!$B$6,Currecny_M!$A$1:$P$10,MATCH(Database!C731,Currecny_M!$A$1:$P$1,0),FALSE)</f>
        <v>674.70144000000005</v>
      </c>
      <c r="N731" s="6" t="str">
        <f>VLOOKUP(B731,Master!$A$2:$C$11,3,FALSE)</f>
        <v>CAD</v>
      </c>
      <c r="O731" s="6" t="str">
        <f>VLOOKUP(B731,Master!$A$2:$C$11,2,FALSE)</f>
        <v>America</v>
      </c>
      <c r="P731" s="6"/>
      <c r="Q731" s="39" t="str">
        <f>VLOOKUP(D731,GL_Master!$A$1:$D$80,2,FALSE)</f>
        <v>BS</v>
      </c>
      <c r="R731" s="39" t="str">
        <f>VLOOKUP(D731,GL_Master!$A$1:$D$80,3,FALSE)</f>
        <v>Gross Block</v>
      </c>
      <c r="S731" s="39" t="str">
        <f>VLOOKUP(D731,GL_Master!$A$1:$D$80,4,FALSE)</f>
        <v>Tangible Fixed assets</v>
      </c>
    </row>
    <row r="732" spans="1:19" x14ac:dyDescent="0.25">
      <c r="A732" s="39" t="s">
        <v>262</v>
      </c>
      <c r="B732" s="39" t="s">
        <v>249</v>
      </c>
      <c r="C732" s="7">
        <v>44197</v>
      </c>
      <c r="D732" s="39" t="s">
        <v>67</v>
      </c>
      <c r="E732" s="39">
        <v>4506</v>
      </c>
      <c r="F732" s="82">
        <f t="shared" si="33"/>
        <v>4.5060000000000002</v>
      </c>
      <c r="G732" s="39">
        <f>VLOOKUP(N732,Currecny_M!$A$1:$P$10,2,FALSE)</f>
        <v>54</v>
      </c>
      <c r="H732" s="39">
        <f>MATCH(C732,Currecny_M!$A$1:$P$1,0)</f>
        <v>11</v>
      </c>
      <c r="I732" s="39">
        <f>VLOOKUP(N732,Currecny_M!$A$1:$P$10,MATCH(Database!C732,Currecny_M!$A$1:$P$1,0),FALSE)</f>
        <v>59.06</v>
      </c>
      <c r="J732" s="82">
        <f t="shared" si="34"/>
        <v>266.12436000000002</v>
      </c>
      <c r="K732" s="39">
        <f>VLOOKUP('Cover page'!$B$6,Currecny_M!$A$1:$P$10,MATCH(Database!C732,Currecny_M!$A$1:$P$1,0),FALSE)</f>
        <v>1</v>
      </c>
      <c r="L732" s="82">
        <f t="shared" si="35"/>
        <v>266.12436000000002</v>
      </c>
      <c r="M732" s="82">
        <f>((E732/$F$1)*VLOOKUP(N732,Currecny_M!$A$1:$P$10,MATCH(Database!C732,Currecny_M!$A$1:$P$1,0),FALSE))/VLOOKUP('Cover page'!$B$6,Currecny_M!$A$1:$P$10,MATCH(Database!C732,Currecny_M!$A$1:$P$1,0),FALSE)</f>
        <v>266.12436000000002</v>
      </c>
      <c r="N732" s="6" t="str">
        <f>VLOOKUP(B732,Master!$A$2:$C$11,3,FALSE)</f>
        <v>CAD</v>
      </c>
      <c r="O732" s="6" t="str">
        <f>VLOOKUP(B732,Master!$A$2:$C$11,2,FALSE)</f>
        <v>America</v>
      </c>
      <c r="P732" s="6"/>
      <c r="Q732" s="39" t="str">
        <f>VLOOKUP(D732,GL_Master!$A$1:$D$80,2,FALSE)</f>
        <v>BS</v>
      </c>
      <c r="R732" s="39" t="str">
        <f>VLOOKUP(D732,GL_Master!$A$1:$D$80,3,FALSE)</f>
        <v>Gross Block</v>
      </c>
      <c r="S732" s="39" t="str">
        <f>VLOOKUP(D732,GL_Master!$A$1:$D$80,4,FALSE)</f>
        <v>Tangible Fixed assets</v>
      </c>
    </row>
    <row r="733" spans="1:19" x14ac:dyDescent="0.25">
      <c r="A733" s="39" t="s">
        <v>262</v>
      </c>
      <c r="B733" s="39" t="s">
        <v>249</v>
      </c>
      <c r="C733" s="7">
        <v>44197</v>
      </c>
      <c r="D733" s="39" t="s">
        <v>68</v>
      </c>
      <c r="E733" s="39">
        <v>-3864</v>
      </c>
      <c r="F733" s="82">
        <f t="shared" si="33"/>
        <v>-3.8639999999999999</v>
      </c>
      <c r="G733" s="39">
        <f>VLOOKUP(N733,Currecny_M!$A$1:$P$10,2,FALSE)</f>
        <v>54</v>
      </c>
      <c r="H733" s="39">
        <f>MATCH(C733,Currecny_M!$A$1:$P$1,0)</f>
        <v>11</v>
      </c>
      <c r="I733" s="39">
        <f>VLOOKUP(N733,Currecny_M!$A$1:$P$10,MATCH(Database!C733,Currecny_M!$A$1:$P$1,0),FALSE)</f>
        <v>59.06</v>
      </c>
      <c r="J733" s="82">
        <f t="shared" si="34"/>
        <v>-228.20784</v>
      </c>
      <c r="K733" s="39">
        <f>VLOOKUP('Cover page'!$B$6,Currecny_M!$A$1:$P$10,MATCH(Database!C733,Currecny_M!$A$1:$P$1,0),FALSE)</f>
        <v>1</v>
      </c>
      <c r="L733" s="82">
        <f t="shared" si="35"/>
        <v>-228.20784</v>
      </c>
      <c r="M733" s="82">
        <f>((E733/$F$1)*VLOOKUP(N733,Currecny_M!$A$1:$P$10,MATCH(Database!C733,Currecny_M!$A$1:$P$1,0),FALSE))/VLOOKUP('Cover page'!$B$6,Currecny_M!$A$1:$P$10,MATCH(Database!C733,Currecny_M!$A$1:$P$1,0),FALSE)</f>
        <v>-228.20784</v>
      </c>
      <c r="N733" s="6" t="str">
        <f>VLOOKUP(B733,Master!$A$2:$C$11,3,FALSE)</f>
        <v>CAD</v>
      </c>
      <c r="O733" s="6" t="str">
        <f>VLOOKUP(B733,Master!$A$2:$C$11,2,FALSE)</f>
        <v>America</v>
      </c>
      <c r="P733" s="6"/>
      <c r="Q733" s="39" t="str">
        <f>VLOOKUP(D733,GL_Master!$A$1:$D$80,2,FALSE)</f>
        <v>BS</v>
      </c>
      <c r="R733" s="39" t="str">
        <f>VLOOKUP(D733,GL_Master!$A$1:$D$80,3,FALSE)</f>
        <v>Accumulated Depreciation</v>
      </c>
      <c r="S733" s="39" t="str">
        <f>VLOOKUP(D733,GL_Master!$A$1:$D$80,4,FALSE)</f>
        <v>Accumulated Depreciation</v>
      </c>
    </row>
    <row r="734" spans="1:19" x14ac:dyDescent="0.25">
      <c r="A734" s="39" t="s">
        <v>262</v>
      </c>
      <c r="B734" s="39" t="s">
        <v>249</v>
      </c>
      <c r="C734" s="7">
        <v>44197</v>
      </c>
      <c r="D734" s="39" t="s">
        <v>69</v>
      </c>
      <c r="E734" s="39">
        <v>7814</v>
      </c>
      <c r="F734" s="82">
        <f t="shared" si="33"/>
        <v>7.8140000000000001</v>
      </c>
      <c r="G734" s="39">
        <f>VLOOKUP(N734,Currecny_M!$A$1:$P$10,2,FALSE)</f>
        <v>54</v>
      </c>
      <c r="H734" s="39">
        <f>MATCH(C734,Currecny_M!$A$1:$P$1,0)</f>
        <v>11</v>
      </c>
      <c r="I734" s="39">
        <f>VLOOKUP(N734,Currecny_M!$A$1:$P$10,MATCH(Database!C734,Currecny_M!$A$1:$P$1,0),FALSE)</f>
        <v>59.06</v>
      </c>
      <c r="J734" s="82">
        <f t="shared" si="34"/>
        <v>461.49484000000001</v>
      </c>
      <c r="K734" s="39">
        <f>VLOOKUP('Cover page'!$B$6,Currecny_M!$A$1:$P$10,MATCH(Database!C734,Currecny_M!$A$1:$P$1,0),FALSE)</f>
        <v>1</v>
      </c>
      <c r="L734" s="82">
        <f t="shared" si="35"/>
        <v>461.49484000000001</v>
      </c>
      <c r="M734" s="82">
        <f>((E734/$F$1)*VLOOKUP(N734,Currecny_M!$A$1:$P$10,MATCH(Database!C734,Currecny_M!$A$1:$P$1,0),FALSE))/VLOOKUP('Cover page'!$B$6,Currecny_M!$A$1:$P$10,MATCH(Database!C734,Currecny_M!$A$1:$P$1,0),FALSE)</f>
        <v>461.49484000000001</v>
      </c>
      <c r="N734" s="6" t="str">
        <f>VLOOKUP(B734,Master!$A$2:$C$11,3,FALSE)</f>
        <v>CAD</v>
      </c>
      <c r="O734" s="6" t="str">
        <f>VLOOKUP(B734,Master!$A$2:$C$11,2,FALSE)</f>
        <v>America</v>
      </c>
      <c r="P734" s="6"/>
      <c r="Q734" s="39" t="str">
        <f>VLOOKUP(D734,GL_Master!$A$1:$D$80,2,FALSE)</f>
        <v>BS</v>
      </c>
      <c r="R734" s="39" t="str">
        <f>VLOOKUP(D734,GL_Master!$A$1:$D$80,3,FALSE)</f>
        <v>Gross Block</v>
      </c>
      <c r="S734" s="39" t="str">
        <f>VLOOKUP(D734,GL_Master!$A$1:$D$80,4,FALSE)</f>
        <v>Tangible Fixed assets</v>
      </c>
    </row>
    <row r="735" spans="1:19" x14ac:dyDescent="0.25">
      <c r="A735" s="39" t="s">
        <v>262</v>
      </c>
      <c r="B735" s="39" t="s">
        <v>249</v>
      </c>
      <c r="C735" s="7">
        <v>44197</v>
      </c>
      <c r="D735" s="39" t="s">
        <v>70</v>
      </c>
      <c r="E735" s="39">
        <v>-285</v>
      </c>
      <c r="F735" s="82">
        <f t="shared" si="33"/>
        <v>-0.28499999999999998</v>
      </c>
      <c r="G735" s="39">
        <f>VLOOKUP(N735,Currecny_M!$A$1:$P$10,2,FALSE)</f>
        <v>54</v>
      </c>
      <c r="H735" s="39">
        <f>MATCH(C735,Currecny_M!$A$1:$P$1,0)</f>
        <v>11</v>
      </c>
      <c r="I735" s="39">
        <f>VLOOKUP(N735,Currecny_M!$A$1:$P$10,MATCH(Database!C735,Currecny_M!$A$1:$P$1,0),FALSE)</f>
        <v>59.06</v>
      </c>
      <c r="J735" s="82">
        <f t="shared" si="34"/>
        <v>-16.832100000000001</v>
      </c>
      <c r="K735" s="39">
        <f>VLOOKUP('Cover page'!$B$6,Currecny_M!$A$1:$P$10,MATCH(Database!C735,Currecny_M!$A$1:$P$1,0),FALSE)</f>
        <v>1</v>
      </c>
      <c r="L735" s="82">
        <f t="shared" si="35"/>
        <v>-16.832100000000001</v>
      </c>
      <c r="M735" s="82">
        <f>((E735/$F$1)*VLOOKUP(N735,Currecny_M!$A$1:$P$10,MATCH(Database!C735,Currecny_M!$A$1:$P$1,0),FALSE))/VLOOKUP('Cover page'!$B$6,Currecny_M!$A$1:$P$10,MATCH(Database!C735,Currecny_M!$A$1:$P$1,0),FALSE)</f>
        <v>-16.832100000000001</v>
      </c>
      <c r="N735" s="6" t="str">
        <f>VLOOKUP(B735,Master!$A$2:$C$11,3,FALSE)</f>
        <v>CAD</v>
      </c>
      <c r="O735" s="6" t="str">
        <f>VLOOKUP(B735,Master!$A$2:$C$11,2,FALSE)</f>
        <v>America</v>
      </c>
      <c r="P735" s="6"/>
      <c r="Q735" s="39" t="str">
        <f>VLOOKUP(D735,GL_Master!$A$1:$D$80,2,FALSE)</f>
        <v>BS</v>
      </c>
      <c r="R735" s="39" t="str">
        <f>VLOOKUP(D735,GL_Master!$A$1:$D$80,3,FALSE)</f>
        <v>Accumulated Depreciation</v>
      </c>
      <c r="S735" s="39" t="str">
        <f>VLOOKUP(D735,GL_Master!$A$1:$D$80,4,FALSE)</f>
        <v>Accumulated Depreciation</v>
      </c>
    </row>
    <row r="736" spans="1:19" x14ac:dyDescent="0.25">
      <c r="A736" s="39" t="s">
        <v>262</v>
      </c>
      <c r="B736" s="39" t="s">
        <v>249</v>
      </c>
      <c r="C736" s="7">
        <v>44197</v>
      </c>
      <c r="D736" s="39" t="s">
        <v>71</v>
      </c>
      <c r="E736" s="39">
        <v>13648</v>
      </c>
      <c r="F736" s="82">
        <f t="shared" si="33"/>
        <v>13.648</v>
      </c>
      <c r="G736" s="39">
        <f>VLOOKUP(N736,Currecny_M!$A$1:$P$10,2,FALSE)</f>
        <v>54</v>
      </c>
      <c r="H736" s="39">
        <f>MATCH(C736,Currecny_M!$A$1:$P$1,0)</f>
        <v>11</v>
      </c>
      <c r="I736" s="39">
        <f>VLOOKUP(N736,Currecny_M!$A$1:$P$10,MATCH(Database!C736,Currecny_M!$A$1:$P$1,0),FALSE)</f>
        <v>59.06</v>
      </c>
      <c r="J736" s="82">
        <f t="shared" si="34"/>
        <v>806.05088000000001</v>
      </c>
      <c r="K736" s="39">
        <f>VLOOKUP('Cover page'!$B$6,Currecny_M!$A$1:$P$10,MATCH(Database!C736,Currecny_M!$A$1:$P$1,0),FALSE)</f>
        <v>1</v>
      </c>
      <c r="L736" s="82">
        <f t="shared" si="35"/>
        <v>806.05088000000001</v>
      </c>
      <c r="M736" s="82">
        <f>((E736/$F$1)*VLOOKUP(N736,Currecny_M!$A$1:$P$10,MATCH(Database!C736,Currecny_M!$A$1:$P$1,0),FALSE))/VLOOKUP('Cover page'!$B$6,Currecny_M!$A$1:$P$10,MATCH(Database!C736,Currecny_M!$A$1:$P$1,0),FALSE)</f>
        <v>806.05088000000001</v>
      </c>
      <c r="N736" s="6" t="str">
        <f>VLOOKUP(B736,Master!$A$2:$C$11,3,FALSE)</f>
        <v>CAD</v>
      </c>
      <c r="O736" s="6" t="str">
        <f>VLOOKUP(B736,Master!$A$2:$C$11,2,FALSE)</f>
        <v>America</v>
      </c>
      <c r="P736" s="6"/>
      <c r="Q736" s="39" t="str">
        <f>VLOOKUP(D736,GL_Master!$A$1:$D$80,2,FALSE)</f>
        <v>BS</v>
      </c>
      <c r="R736" s="39" t="str">
        <f>VLOOKUP(D736,GL_Master!$A$1:$D$80,3,FALSE)</f>
        <v>Gross Block</v>
      </c>
      <c r="S736" s="39" t="str">
        <f>VLOOKUP(D736,GL_Master!$A$1:$D$80,4,FALSE)</f>
        <v>Tangible Fixed assets</v>
      </c>
    </row>
    <row r="737" spans="1:19" x14ac:dyDescent="0.25">
      <c r="A737" s="39" t="s">
        <v>262</v>
      </c>
      <c r="B737" s="39" t="s">
        <v>249</v>
      </c>
      <c r="C737" s="7">
        <v>44197</v>
      </c>
      <c r="D737" s="39" t="s">
        <v>72</v>
      </c>
      <c r="E737" s="39">
        <v>107</v>
      </c>
      <c r="F737" s="82">
        <f t="shared" si="33"/>
        <v>0.107</v>
      </c>
      <c r="G737" s="39">
        <f>VLOOKUP(N737,Currecny_M!$A$1:$P$10,2,FALSE)</f>
        <v>54</v>
      </c>
      <c r="H737" s="39">
        <f>MATCH(C737,Currecny_M!$A$1:$P$1,0)</f>
        <v>11</v>
      </c>
      <c r="I737" s="39">
        <f>VLOOKUP(N737,Currecny_M!$A$1:$P$10,MATCH(Database!C737,Currecny_M!$A$1:$P$1,0),FALSE)</f>
        <v>59.06</v>
      </c>
      <c r="J737" s="82">
        <f t="shared" si="34"/>
        <v>6.31942</v>
      </c>
      <c r="K737" s="39">
        <f>VLOOKUP('Cover page'!$B$6,Currecny_M!$A$1:$P$10,MATCH(Database!C737,Currecny_M!$A$1:$P$1,0),FALSE)</f>
        <v>1</v>
      </c>
      <c r="L737" s="82">
        <f t="shared" si="35"/>
        <v>6.31942</v>
      </c>
      <c r="M737" s="82">
        <f>((E737/$F$1)*VLOOKUP(N737,Currecny_M!$A$1:$P$10,MATCH(Database!C737,Currecny_M!$A$1:$P$1,0),FALSE))/VLOOKUP('Cover page'!$B$6,Currecny_M!$A$1:$P$10,MATCH(Database!C737,Currecny_M!$A$1:$P$1,0),FALSE)</f>
        <v>6.31942</v>
      </c>
      <c r="N737" s="6" t="str">
        <f>VLOOKUP(B737,Master!$A$2:$C$11,3,FALSE)</f>
        <v>CAD</v>
      </c>
      <c r="O737" s="6" t="str">
        <f>VLOOKUP(B737,Master!$A$2:$C$11,2,FALSE)</f>
        <v>America</v>
      </c>
      <c r="P737" s="6"/>
      <c r="Q737" s="39" t="str">
        <f>VLOOKUP(D737,GL_Master!$A$1:$D$80,2,FALSE)</f>
        <v>BS</v>
      </c>
      <c r="R737" s="39" t="str">
        <f>VLOOKUP(D737,GL_Master!$A$1:$D$80,3,FALSE)</f>
        <v>Gross Block</v>
      </c>
      <c r="S737" s="39" t="str">
        <f>VLOOKUP(D737,GL_Master!$A$1:$D$80,4,FALSE)</f>
        <v>Tangible Fixed assets</v>
      </c>
    </row>
    <row r="738" spans="1:19" x14ac:dyDescent="0.25">
      <c r="A738" s="39" t="s">
        <v>262</v>
      </c>
      <c r="B738" s="39" t="s">
        <v>249</v>
      </c>
      <c r="C738" s="7">
        <v>44197</v>
      </c>
      <c r="D738" s="39" t="s">
        <v>73</v>
      </c>
      <c r="E738" s="39">
        <v>53</v>
      </c>
      <c r="F738" s="82">
        <f t="shared" si="33"/>
        <v>5.2999999999999999E-2</v>
      </c>
      <c r="G738" s="39">
        <f>VLOOKUP(N738,Currecny_M!$A$1:$P$10,2,FALSE)</f>
        <v>54</v>
      </c>
      <c r="H738" s="39">
        <f>MATCH(C738,Currecny_M!$A$1:$P$1,0)</f>
        <v>11</v>
      </c>
      <c r="I738" s="39">
        <f>VLOOKUP(N738,Currecny_M!$A$1:$P$10,MATCH(Database!C738,Currecny_M!$A$1:$P$1,0),FALSE)</f>
        <v>59.06</v>
      </c>
      <c r="J738" s="82">
        <f t="shared" si="34"/>
        <v>3.1301800000000002</v>
      </c>
      <c r="K738" s="39">
        <f>VLOOKUP('Cover page'!$B$6,Currecny_M!$A$1:$P$10,MATCH(Database!C738,Currecny_M!$A$1:$P$1,0),FALSE)</f>
        <v>1</v>
      </c>
      <c r="L738" s="82">
        <f t="shared" si="35"/>
        <v>3.1301800000000002</v>
      </c>
      <c r="M738" s="82">
        <f>((E738/$F$1)*VLOOKUP(N738,Currecny_M!$A$1:$P$10,MATCH(Database!C738,Currecny_M!$A$1:$P$1,0),FALSE))/VLOOKUP('Cover page'!$B$6,Currecny_M!$A$1:$P$10,MATCH(Database!C738,Currecny_M!$A$1:$P$1,0),FALSE)</f>
        <v>3.1301800000000002</v>
      </c>
      <c r="N738" s="6" t="str">
        <f>VLOOKUP(B738,Master!$A$2:$C$11,3,FALSE)</f>
        <v>CAD</v>
      </c>
      <c r="O738" s="6" t="str">
        <f>VLOOKUP(B738,Master!$A$2:$C$11,2,FALSE)</f>
        <v>America</v>
      </c>
      <c r="P738" s="6"/>
      <c r="Q738" s="39" t="str">
        <f>VLOOKUP(D738,GL_Master!$A$1:$D$80,2,FALSE)</f>
        <v>BS</v>
      </c>
      <c r="R738" s="39" t="str">
        <f>VLOOKUP(D738,GL_Master!$A$1:$D$80,3,FALSE)</f>
        <v>Gross Block</v>
      </c>
      <c r="S738" s="39" t="str">
        <f>VLOOKUP(D738,GL_Master!$A$1:$D$80,4,FALSE)</f>
        <v>Tangible Fixed assets</v>
      </c>
    </row>
    <row r="739" spans="1:19" x14ac:dyDescent="0.25">
      <c r="A739" s="39" t="s">
        <v>262</v>
      </c>
      <c r="B739" s="39" t="s">
        <v>249</v>
      </c>
      <c r="C739" s="7">
        <v>44197</v>
      </c>
      <c r="D739" s="39" t="s">
        <v>74</v>
      </c>
      <c r="E739" s="39">
        <v>-13338</v>
      </c>
      <c r="F739" s="82">
        <f t="shared" si="33"/>
        <v>-13.337999999999999</v>
      </c>
      <c r="G739" s="39">
        <f>VLOOKUP(N739,Currecny_M!$A$1:$P$10,2,FALSE)</f>
        <v>54</v>
      </c>
      <c r="H739" s="39">
        <f>MATCH(C739,Currecny_M!$A$1:$P$1,0)</f>
        <v>11</v>
      </c>
      <c r="I739" s="39">
        <f>VLOOKUP(N739,Currecny_M!$A$1:$P$10,MATCH(Database!C739,Currecny_M!$A$1:$P$1,0),FALSE)</f>
        <v>59.06</v>
      </c>
      <c r="J739" s="82">
        <f t="shared" si="34"/>
        <v>-787.74227999999994</v>
      </c>
      <c r="K739" s="39">
        <f>VLOOKUP('Cover page'!$B$6,Currecny_M!$A$1:$P$10,MATCH(Database!C739,Currecny_M!$A$1:$P$1,0),FALSE)</f>
        <v>1</v>
      </c>
      <c r="L739" s="82">
        <f t="shared" si="35"/>
        <v>-787.74227999999994</v>
      </c>
      <c r="M739" s="82">
        <f>((E739/$F$1)*VLOOKUP(N739,Currecny_M!$A$1:$P$10,MATCH(Database!C739,Currecny_M!$A$1:$P$1,0),FALSE))/VLOOKUP('Cover page'!$B$6,Currecny_M!$A$1:$P$10,MATCH(Database!C739,Currecny_M!$A$1:$P$1,0),FALSE)</f>
        <v>-787.74227999999994</v>
      </c>
      <c r="N739" s="6" t="str">
        <f>VLOOKUP(B739,Master!$A$2:$C$11,3,FALSE)</f>
        <v>CAD</v>
      </c>
      <c r="O739" s="6" t="str">
        <f>VLOOKUP(B739,Master!$A$2:$C$11,2,FALSE)</f>
        <v>America</v>
      </c>
      <c r="P739" s="6"/>
      <c r="Q739" s="39" t="str">
        <f>VLOOKUP(D739,GL_Master!$A$1:$D$80,2,FALSE)</f>
        <v>BS</v>
      </c>
      <c r="R739" s="39" t="str">
        <f>VLOOKUP(D739,GL_Master!$A$1:$D$80,3,FALSE)</f>
        <v>Accumulated Depreciation</v>
      </c>
      <c r="S739" s="39" t="str">
        <f>VLOOKUP(D739,GL_Master!$A$1:$D$80,4,FALSE)</f>
        <v>Accumulated Depreciation</v>
      </c>
    </row>
    <row r="740" spans="1:19" x14ac:dyDescent="0.25">
      <c r="A740" s="39" t="s">
        <v>262</v>
      </c>
      <c r="B740" s="39" t="s">
        <v>249</v>
      </c>
      <c r="C740" s="7">
        <v>44197</v>
      </c>
      <c r="D740" s="39" t="s">
        <v>21</v>
      </c>
      <c r="E740" s="39">
        <v>1058</v>
      </c>
      <c r="F740" s="82">
        <f t="shared" si="33"/>
        <v>1.0580000000000001</v>
      </c>
      <c r="G740" s="39">
        <f>VLOOKUP(N740,Currecny_M!$A$1:$P$10,2,FALSE)</f>
        <v>54</v>
      </c>
      <c r="H740" s="39">
        <f>MATCH(C740,Currecny_M!$A$1:$P$1,0)</f>
        <v>11</v>
      </c>
      <c r="I740" s="39">
        <f>VLOOKUP(N740,Currecny_M!$A$1:$P$10,MATCH(Database!C740,Currecny_M!$A$1:$P$1,0),FALSE)</f>
        <v>59.06</v>
      </c>
      <c r="J740" s="82">
        <f t="shared" si="34"/>
        <v>62.485480000000003</v>
      </c>
      <c r="K740" s="39">
        <f>VLOOKUP('Cover page'!$B$6,Currecny_M!$A$1:$P$10,MATCH(Database!C740,Currecny_M!$A$1:$P$1,0),FALSE)</f>
        <v>1</v>
      </c>
      <c r="L740" s="82">
        <f t="shared" si="35"/>
        <v>62.485480000000003</v>
      </c>
      <c r="M740" s="82">
        <f>((E740/$F$1)*VLOOKUP(N740,Currecny_M!$A$1:$P$10,MATCH(Database!C740,Currecny_M!$A$1:$P$1,0),FALSE))/VLOOKUP('Cover page'!$B$6,Currecny_M!$A$1:$P$10,MATCH(Database!C740,Currecny_M!$A$1:$P$1,0),FALSE)</f>
        <v>62.485480000000003</v>
      </c>
      <c r="N740" s="6" t="str">
        <f>VLOOKUP(B740,Master!$A$2:$C$11,3,FALSE)</f>
        <v>CAD</v>
      </c>
      <c r="O740" s="6" t="str">
        <f>VLOOKUP(B740,Master!$A$2:$C$11,2,FALSE)</f>
        <v>America</v>
      </c>
      <c r="P740" s="6"/>
      <c r="Q740" s="39" t="str">
        <f>VLOOKUP(D740,GL_Master!$A$1:$D$80,2,FALSE)</f>
        <v>BS</v>
      </c>
      <c r="R740" s="39" t="str">
        <f>VLOOKUP(D740,GL_Master!$A$1:$D$80,3,FALSE)</f>
        <v>Gross Block</v>
      </c>
      <c r="S740" s="39" t="str">
        <f>VLOOKUP(D740,GL_Master!$A$1:$D$80,4,FALSE)</f>
        <v>Tangible Fixed assets</v>
      </c>
    </row>
    <row r="741" spans="1:19" x14ac:dyDescent="0.25">
      <c r="A741" s="39" t="s">
        <v>262</v>
      </c>
      <c r="B741" s="39" t="s">
        <v>249</v>
      </c>
      <c r="C741" s="7">
        <v>44197</v>
      </c>
      <c r="D741" s="39" t="s">
        <v>27</v>
      </c>
      <c r="E741" s="39">
        <v>2427</v>
      </c>
      <c r="F741" s="82">
        <f t="shared" si="33"/>
        <v>2.427</v>
      </c>
      <c r="G741" s="39">
        <f>VLOOKUP(N741,Currecny_M!$A$1:$P$10,2,FALSE)</f>
        <v>54</v>
      </c>
      <c r="H741" s="39">
        <f>MATCH(C741,Currecny_M!$A$1:$P$1,0)</f>
        <v>11</v>
      </c>
      <c r="I741" s="39">
        <f>VLOOKUP(N741,Currecny_M!$A$1:$P$10,MATCH(Database!C741,Currecny_M!$A$1:$P$1,0),FALSE)</f>
        <v>59.06</v>
      </c>
      <c r="J741" s="82">
        <f t="shared" si="34"/>
        <v>143.33862000000002</v>
      </c>
      <c r="K741" s="39">
        <f>VLOOKUP('Cover page'!$B$6,Currecny_M!$A$1:$P$10,MATCH(Database!C741,Currecny_M!$A$1:$P$1,0),FALSE)</f>
        <v>1</v>
      </c>
      <c r="L741" s="82">
        <f t="shared" si="35"/>
        <v>143.33862000000002</v>
      </c>
      <c r="M741" s="82">
        <f>((E741/$F$1)*VLOOKUP(N741,Currecny_M!$A$1:$P$10,MATCH(Database!C741,Currecny_M!$A$1:$P$1,0),FALSE))/VLOOKUP('Cover page'!$B$6,Currecny_M!$A$1:$P$10,MATCH(Database!C741,Currecny_M!$A$1:$P$1,0),FALSE)</f>
        <v>143.33862000000002</v>
      </c>
      <c r="N741" s="6" t="str">
        <f>VLOOKUP(B741,Master!$A$2:$C$11,3,FALSE)</f>
        <v>CAD</v>
      </c>
      <c r="O741" s="6" t="str">
        <f>VLOOKUP(B741,Master!$A$2:$C$11,2,FALSE)</f>
        <v>America</v>
      </c>
      <c r="P741" s="6"/>
      <c r="Q741" s="39" t="str">
        <f>VLOOKUP(D741,GL_Master!$A$1:$D$80,2,FALSE)</f>
        <v>BS</v>
      </c>
      <c r="R741" s="39" t="str">
        <f>VLOOKUP(D741,GL_Master!$A$1:$D$80,3,FALSE)</f>
        <v>Gross Block</v>
      </c>
      <c r="S741" s="39" t="str">
        <f>VLOOKUP(D741,GL_Master!$A$1:$D$80,4,FALSE)</f>
        <v>Tangible Fixed assets</v>
      </c>
    </row>
    <row r="742" spans="1:19" x14ac:dyDescent="0.25">
      <c r="A742" s="39" t="s">
        <v>262</v>
      </c>
      <c r="B742" s="39" t="s">
        <v>249</v>
      </c>
      <c r="C742" s="7">
        <v>44197</v>
      </c>
      <c r="D742" s="39" t="s">
        <v>75</v>
      </c>
      <c r="E742" s="39">
        <v>-57</v>
      </c>
      <c r="F742" s="82">
        <f t="shared" si="33"/>
        <v>-5.7000000000000002E-2</v>
      </c>
      <c r="G742" s="39">
        <f>VLOOKUP(N742,Currecny_M!$A$1:$P$10,2,FALSE)</f>
        <v>54</v>
      </c>
      <c r="H742" s="39">
        <f>MATCH(C742,Currecny_M!$A$1:$P$1,0)</f>
        <v>11</v>
      </c>
      <c r="I742" s="39">
        <f>VLOOKUP(N742,Currecny_M!$A$1:$P$10,MATCH(Database!C742,Currecny_M!$A$1:$P$1,0),FALSE)</f>
        <v>59.06</v>
      </c>
      <c r="J742" s="82">
        <f t="shared" si="34"/>
        <v>-3.3664200000000002</v>
      </c>
      <c r="K742" s="39">
        <f>VLOOKUP('Cover page'!$B$6,Currecny_M!$A$1:$P$10,MATCH(Database!C742,Currecny_M!$A$1:$P$1,0),FALSE)</f>
        <v>1</v>
      </c>
      <c r="L742" s="82">
        <f t="shared" si="35"/>
        <v>-3.3664200000000002</v>
      </c>
      <c r="M742" s="82">
        <f>((E742/$F$1)*VLOOKUP(N742,Currecny_M!$A$1:$P$10,MATCH(Database!C742,Currecny_M!$A$1:$P$1,0),FALSE))/VLOOKUP('Cover page'!$B$6,Currecny_M!$A$1:$P$10,MATCH(Database!C742,Currecny_M!$A$1:$P$1,0),FALSE)</f>
        <v>-3.3664200000000002</v>
      </c>
      <c r="N742" s="6" t="str">
        <f>VLOOKUP(B742,Master!$A$2:$C$11,3,FALSE)</f>
        <v>CAD</v>
      </c>
      <c r="O742" s="6" t="str">
        <f>VLOOKUP(B742,Master!$A$2:$C$11,2,FALSE)</f>
        <v>America</v>
      </c>
      <c r="P742" s="6"/>
      <c r="Q742" s="39" t="str">
        <f>VLOOKUP(D742,GL_Master!$A$1:$D$80,2,FALSE)</f>
        <v>BS</v>
      </c>
      <c r="R742" s="39" t="str">
        <f>VLOOKUP(D742,GL_Master!$A$1:$D$80,3,FALSE)</f>
        <v>Gross Block</v>
      </c>
      <c r="S742" s="39" t="str">
        <f>VLOOKUP(D742,GL_Master!$A$1:$D$80,4,FALSE)</f>
        <v>Tangible Fixed assets</v>
      </c>
    </row>
    <row r="743" spans="1:19" x14ac:dyDescent="0.25">
      <c r="A743" s="39" t="s">
        <v>262</v>
      </c>
      <c r="B743" s="39" t="s">
        <v>249</v>
      </c>
      <c r="C743" s="7">
        <v>44197</v>
      </c>
      <c r="D743" s="39" t="s">
        <v>76</v>
      </c>
      <c r="E743" s="39">
        <v>1348</v>
      </c>
      <c r="F743" s="82">
        <f t="shared" si="33"/>
        <v>1.3480000000000001</v>
      </c>
      <c r="G743" s="39">
        <f>VLOOKUP(N743,Currecny_M!$A$1:$P$10,2,FALSE)</f>
        <v>54</v>
      </c>
      <c r="H743" s="39">
        <f>MATCH(C743,Currecny_M!$A$1:$P$1,0)</f>
        <v>11</v>
      </c>
      <c r="I743" s="39">
        <f>VLOOKUP(N743,Currecny_M!$A$1:$P$10,MATCH(Database!C743,Currecny_M!$A$1:$P$1,0),FALSE)</f>
        <v>59.06</v>
      </c>
      <c r="J743" s="82">
        <f t="shared" si="34"/>
        <v>79.612880000000004</v>
      </c>
      <c r="K743" s="39">
        <f>VLOOKUP('Cover page'!$B$6,Currecny_M!$A$1:$P$10,MATCH(Database!C743,Currecny_M!$A$1:$P$1,0),FALSE)</f>
        <v>1</v>
      </c>
      <c r="L743" s="82">
        <f t="shared" si="35"/>
        <v>79.612880000000004</v>
      </c>
      <c r="M743" s="82">
        <f>((E743/$F$1)*VLOOKUP(N743,Currecny_M!$A$1:$P$10,MATCH(Database!C743,Currecny_M!$A$1:$P$1,0),FALSE))/VLOOKUP('Cover page'!$B$6,Currecny_M!$A$1:$P$10,MATCH(Database!C743,Currecny_M!$A$1:$P$1,0),FALSE)</f>
        <v>79.612880000000004</v>
      </c>
      <c r="N743" s="6" t="str">
        <f>VLOOKUP(B743,Master!$A$2:$C$11,3,FALSE)</f>
        <v>CAD</v>
      </c>
      <c r="O743" s="6" t="str">
        <f>VLOOKUP(B743,Master!$A$2:$C$11,2,FALSE)</f>
        <v>America</v>
      </c>
      <c r="P743" s="6"/>
      <c r="Q743" s="39" t="str">
        <f>VLOOKUP(D743,GL_Master!$A$1:$D$80,2,FALSE)</f>
        <v>BS</v>
      </c>
      <c r="R743" s="39" t="str">
        <f>VLOOKUP(D743,GL_Master!$A$1:$D$80,3,FALSE)</f>
        <v>Inventories</v>
      </c>
      <c r="S743" s="39" t="str">
        <f>VLOOKUP(D743,GL_Master!$A$1:$D$80,4,FALSE)</f>
        <v>Inventory</v>
      </c>
    </row>
    <row r="744" spans="1:19" x14ac:dyDescent="0.25">
      <c r="A744" s="39" t="s">
        <v>262</v>
      </c>
      <c r="B744" s="39" t="s">
        <v>249</v>
      </c>
      <c r="C744" s="7">
        <v>44197</v>
      </c>
      <c r="D744" s="39" t="s">
        <v>77</v>
      </c>
      <c r="E744" s="39">
        <v>3299</v>
      </c>
      <c r="F744" s="82">
        <f t="shared" si="33"/>
        <v>3.2989999999999999</v>
      </c>
      <c r="G744" s="39">
        <f>VLOOKUP(N744,Currecny_M!$A$1:$P$10,2,FALSE)</f>
        <v>54</v>
      </c>
      <c r="H744" s="39">
        <f>MATCH(C744,Currecny_M!$A$1:$P$1,0)</f>
        <v>11</v>
      </c>
      <c r="I744" s="39">
        <f>VLOOKUP(N744,Currecny_M!$A$1:$P$10,MATCH(Database!C744,Currecny_M!$A$1:$P$1,0),FALSE)</f>
        <v>59.06</v>
      </c>
      <c r="J744" s="82">
        <f t="shared" si="34"/>
        <v>194.83894000000001</v>
      </c>
      <c r="K744" s="39">
        <f>VLOOKUP('Cover page'!$B$6,Currecny_M!$A$1:$P$10,MATCH(Database!C744,Currecny_M!$A$1:$P$1,0),FALSE)</f>
        <v>1</v>
      </c>
      <c r="L744" s="82">
        <f t="shared" si="35"/>
        <v>194.83894000000001</v>
      </c>
      <c r="M744" s="82">
        <f>((E744/$F$1)*VLOOKUP(N744,Currecny_M!$A$1:$P$10,MATCH(Database!C744,Currecny_M!$A$1:$P$1,0),FALSE))/VLOOKUP('Cover page'!$B$6,Currecny_M!$A$1:$P$10,MATCH(Database!C744,Currecny_M!$A$1:$P$1,0),FALSE)</f>
        <v>194.83894000000001</v>
      </c>
      <c r="N744" s="6" t="str">
        <f>VLOOKUP(B744,Master!$A$2:$C$11,3,FALSE)</f>
        <v>CAD</v>
      </c>
      <c r="O744" s="6" t="str">
        <f>VLOOKUP(B744,Master!$A$2:$C$11,2,FALSE)</f>
        <v>America</v>
      </c>
      <c r="P744" s="6"/>
      <c r="Q744" s="39" t="str">
        <f>VLOOKUP(D744,GL_Master!$A$1:$D$80,2,FALSE)</f>
        <v>BS</v>
      </c>
      <c r="R744" s="39" t="str">
        <f>VLOOKUP(D744,GL_Master!$A$1:$D$80,3,FALSE)</f>
        <v>Inventories</v>
      </c>
      <c r="S744" s="39" t="str">
        <f>VLOOKUP(D744,GL_Master!$A$1:$D$80,4,FALSE)</f>
        <v>Inventory</v>
      </c>
    </row>
    <row r="745" spans="1:19" x14ac:dyDescent="0.25">
      <c r="A745" s="39" t="s">
        <v>262</v>
      </c>
      <c r="B745" s="39" t="s">
        <v>249</v>
      </c>
      <c r="C745" s="7">
        <v>44197</v>
      </c>
      <c r="D745" s="39" t="s">
        <v>2</v>
      </c>
      <c r="E745" s="39">
        <v>336846</v>
      </c>
      <c r="F745" s="82">
        <f t="shared" si="33"/>
        <v>336.846</v>
      </c>
      <c r="G745" s="39">
        <f>VLOOKUP(N745,Currecny_M!$A$1:$P$10,2,FALSE)</f>
        <v>54</v>
      </c>
      <c r="H745" s="39">
        <f>MATCH(C745,Currecny_M!$A$1:$P$1,0)</f>
        <v>11</v>
      </c>
      <c r="I745" s="39">
        <f>VLOOKUP(N745,Currecny_M!$A$1:$P$10,MATCH(Database!C745,Currecny_M!$A$1:$P$1,0),FALSE)</f>
        <v>59.06</v>
      </c>
      <c r="J745" s="82">
        <f t="shared" si="34"/>
        <v>19894.124760000002</v>
      </c>
      <c r="K745" s="39">
        <f>VLOOKUP('Cover page'!$B$6,Currecny_M!$A$1:$P$10,MATCH(Database!C745,Currecny_M!$A$1:$P$1,0),FALSE)</f>
        <v>1</v>
      </c>
      <c r="L745" s="82">
        <f t="shared" si="35"/>
        <v>19894.124760000002</v>
      </c>
      <c r="M745" s="82">
        <f>((E745/$F$1)*VLOOKUP(N745,Currecny_M!$A$1:$P$10,MATCH(Database!C745,Currecny_M!$A$1:$P$1,0),FALSE))/VLOOKUP('Cover page'!$B$6,Currecny_M!$A$1:$P$10,MATCH(Database!C745,Currecny_M!$A$1:$P$1,0),FALSE)</f>
        <v>19894.124760000002</v>
      </c>
      <c r="N745" s="6" t="str">
        <f>VLOOKUP(B745,Master!$A$2:$C$11,3,FALSE)</f>
        <v>CAD</v>
      </c>
      <c r="O745" s="6" t="str">
        <f>VLOOKUP(B745,Master!$A$2:$C$11,2,FALSE)</f>
        <v>America</v>
      </c>
      <c r="P745" s="6"/>
      <c r="Q745" s="39" t="str">
        <f>VLOOKUP(D745,GL_Master!$A$1:$D$80,2,FALSE)</f>
        <v>BS</v>
      </c>
      <c r="R745" s="39" t="str">
        <f>VLOOKUP(D745,GL_Master!$A$1:$D$80,3,FALSE)</f>
        <v>Trade receivables</v>
      </c>
      <c r="S745" s="39" t="str">
        <f>VLOOKUP(D745,GL_Master!$A$1:$D$80,4,FALSE)</f>
        <v>Unsecured, considered good</v>
      </c>
    </row>
    <row r="746" spans="1:19" x14ac:dyDescent="0.25">
      <c r="A746" s="39" t="s">
        <v>262</v>
      </c>
      <c r="B746" s="39" t="s">
        <v>249</v>
      </c>
      <c r="C746" s="7">
        <v>44197</v>
      </c>
      <c r="D746" s="39" t="s">
        <v>78</v>
      </c>
      <c r="E746" s="39">
        <v>56</v>
      </c>
      <c r="F746" s="82">
        <f t="shared" si="33"/>
        <v>5.6000000000000001E-2</v>
      </c>
      <c r="G746" s="39">
        <f>VLOOKUP(N746,Currecny_M!$A$1:$P$10,2,FALSE)</f>
        <v>54</v>
      </c>
      <c r="H746" s="39">
        <f>MATCH(C746,Currecny_M!$A$1:$P$1,0)</f>
        <v>11</v>
      </c>
      <c r="I746" s="39">
        <f>VLOOKUP(N746,Currecny_M!$A$1:$P$10,MATCH(Database!C746,Currecny_M!$A$1:$P$1,0),FALSE)</f>
        <v>59.06</v>
      </c>
      <c r="J746" s="82">
        <f t="shared" si="34"/>
        <v>3.3073600000000001</v>
      </c>
      <c r="K746" s="39">
        <f>VLOOKUP('Cover page'!$B$6,Currecny_M!$A$1:$P$10,MATCH(Database!C746,Currecny_M!$A$1:$P$1,0),FALSE)</f>
        <v>1</v>
      </c>
      <c r="L746" s="82">
        <f t="shared" si="35"/>
        <v>3.3073600000000001</v>
      </c>
      <c r="M746" s="82">
        <f>((E746/$F$1)*VLOOKUP(N746,Currecny_M!$A$1:$P$10,MATCH(Database!C746,Currecny_M!$A$1:$P$1,0),FALSE))/VLOOKUP('Cover page'!$B$6,Currecny_M!$A$1:$P$10,MATCH(Database!C746,Currecny_M!$A$1:$P$1,0),FALSE)</f>
        <v>3.3073600000000001</v>
      </c>
      <c r="N746" s="6" t="str">
        <f>VLOOKUP(B746,Master!$A$2:$C$11,3,FALSE)</f>
        <v>CAD</v>
      </c>
      <c r="O746" s="6" t="str">
        <f>VLOOKUP(B746,Master!$A$2:$C$11,2,FALSE)</f>
        <v>America</v>
      </c>
      <c r="P746" s="6"/>
      <c r="Q746" s="39" t="str">
        <f>VLOOKUP(D746,GL_Master!$A$1:$D$80,2,FALSE)</f>
        <v>BS</v>
      </c>
      <c r="R746" s="39" t="str">
        <f>VLOOKUP(D746,GL_Master!$A$1:$D$80,3,FALSE)</f>
        <v>Cash &amp; Bank Balances</v>
      </c>
      <c r="S746" s="39" t="str">
        <f>VLOOKUP(D746,GL_Master!$A$1:$D$80,4,FALSE)</f>
        <v>Cash In hand</v>
      </c>
    </row>
    <row r="747" spans="1:19" x14ac:dyDescent="0.25">
      <c r="A747" s="39" t="s">
        <v>262</v>
      </c>
      <c r="B747" s="39" t="s">
        <v>249</v>
      </c>
      <c r="C747" s="7">
        <v>44197</v>
      </c>
      <c r="D747" s="39" t="s">
        <v>79</v>
      </c>
      <c r="E747" s="39">
        <v>-13870</v>
      </c>
      <c r="F747" s="82">
        <f t="shared" si="33"/>
        <v>-13.87</v>
      </c>
      <c r="G747" s="39">
        <f>VLOOKUP(N747,Currecny_M!$A$1:$P$10,2,FALSE)</f>
        <v>54</v>
      </c>
      <c r="H747" s="39">
        <f>MATCH(C747,Currecny_M!$A$1:$P$1,0)</f>
        <v>11</v>
      </c>
      <c r="I747" s="39">
        <f>VLOOKUP(N747,Currecny_M!$A$1:$P$10,MATCH(Database!C747,Currecny_M!$A$1:$P$1,0),FALSE)</f>
        <v>59.06</v>
      </c>
      <c r="J747" s="82">
        <f t="shared" si="34"/>
        <v>-819.16219999999998</v>
      </c>
      <c r="K747" s="39">
        <f>VLOOKUP('Cover page'!$B$6,Currecny_M!$A$1:$P$10,MATCH(Database!C747,Currecny_M!$A$1:$P$1,0),FALSE)</f>
        <v>1</v>
      </c>
      <c r="L747" s="82">
        <f t="shared" si="35"/>
        <v>-819.16219999999998</v>
      </c>
      <c r="M747" s="82">
        <f>((E747/$F$1)*VLOOKUP(N747,Currecny_M!$A$1:$P$10,MATCH(Database!C747,Currecny_M!$A$1:$P$1,0),FALSE))/VLOOKUP('Cover page'!$B$6,Currecny_M!$A$1:$P$10,MATCH(Database!C747,Currecny_M!$A$1:$P$1,0),FALSE)</f>
        <v>-819.16219999999998</v>
      </c>
      <c r="N747" s="6" t="str">
        <f>VLOOKUP(B747,Master!$A$2:$C$11,3,FALSE)</f>
        <v>CAD</v>
      </c>
      <c r="O747" s="6" t="str">
        <f>VLOOKUP(B747,Master!$A$2:$C$11,2,FALSE)</f>
        <v>America</v>
      </c>
      <c r="P747" s="6"/>
      <c r="Q747" s="39" t="str">
        <f>VLOOKUP(D747,GL_Master!$A$1:$D$80,2,FALSE)</f>
        <v>BS</v>
      </c>
      <c r="R747" s="39" t="str">
        <f>VLOOKUP(D747,GL_Master!$A$1:$D$80,3,FALSE)</f>
        <v>Loan Fund</v>
      </c>
      <c r="S747" s="39" t="str">
        <f>VLOOKUP(D747,GL_Master!$A$1:$D$80,4,FALSE)</f>
        <v>Term Loan</v>
      </c>
    </row>
    <row r="748" spans="1:19" x14ac:dyDescent="0.25">
      <c r="A748" s="39" t="s">
        <v>262</v>
      </c>
      <c r="B748" s="39" t="s">
        <v>249</v>
      </c>
      <c r="C748" s="7">
        <v>44197</v>
      </c>
      <c r="D748" s="39" t="s">
        <v>80</v>
      </c>
      <c r="E748" s="39">
        <v>370</v>
      </c>
      <c r="F748" s="82">
        <f t="shared" si="33"/>
        <v>0.37</v>
      </c>
      <c r="G748" s="39">
        <f>VLOOKUP(N748,Currecny_M!$A$1:$P$10,2,FALSE)</f>
        <v>54</v>
      </c>
      <c r="H748" s="39">
        <f>MATCH(C748,Currecny_M!$A$1:$P$1,0)</f>
        <v>11</v>
      </c>
      <c r="I748" s="39">
        <f>VLOOKUP(N748,Currecny_M!$A$1:$P$10,MATCH(Database!C748,Currecny_M!$A$1:$P$1,0),FALSE)</f>
        <v>59.06</v>
      </c>
      <c r="J748" s="82">
        <f t="shared" si="34"/>
        <v>21.8522</v>
      </c>
      <c r="K748" s="39">
        <f>VLOOKUP('Cover page'!$B$6,Currecny_M!$A$1:$P$10,MATCH(Database!C748,Currecny_M!$A$1:$P$1,0),FALSE)</f>
        <v>1</v>
      </c>
      <c r="L748" s="82">
        <f t="shared" si="35"/>
        <v>21.8522</v>
      </c>
      <c r="M748" s="82">
        <f>((E748/$F$1)*VLOOKUP(N748,Currecny_M!$A$1:$P$10,MATCH(Database!C748,Currecny_M!$A$1:$P$1,0),FALSE))/VLOOKUP('Cover page'!$B$6,Currecny_M!$A$1:$P$10,MATCH(Database!C748,Currecny_M!$A$1:$P$1,0),FALSE)</f>
        <v>21.8522</v>
      </c>
      <c r="N748" s="6" t="str">
        <f>VLOOKUP(B748,Master!$A$2:$C$11,3,FALSE)</f>
        <v>CAD</v>
      </c>
      <c r="O748" s="6" t="str">
        <f>VLOOKUP(B748,Master!$A$2:$C$11,2,FALSE)</f>
        <v>America</v>
      </c>
      <c r="P748" s="6"/>
      <c r="Q748" s="39" t="str">
        <f>VLOOKUP(D748,GL_Master!$A$1:$D$80,2,FALSE)</f>
        <v>BS</v>
      </c>
      <c r="R748" s="39" t="str">
        <f>VLOOKUP(D748,GL_Master!$A$1:$D$80,3,FALSE)</f>
        <v>Cash &amp; Bank Balances</v>
      </c>
      <c r="S748" s="39" t="str">
        <f>VLOOKUP(D748,GL_Master!$A$1:$D$80,4,FALSE)</f>
        <v xml:space="preserve">      On Current Accounts</v>
      </c>
    </row>
    <row r="749" spans="1:19" x14ac:dyDescent="0.25">
      <c r="A749" s="39" t="s">
        <v>262</v>
      </c>
      <c r="B749" s="39" t="s">
        <v>249</v>
      </c>
      <c r="C749" s="7">
        <v>44197</v>
      </c>
      <c r="D749" s="39" t="s">
        <v>81</v>
      </c>
      <c r="E749" s="39">
        <v>27179</v>
      </c>
      <c r="F749" s="82">
        <f t="shared" si="33"/>
        <v>27.178999999999998</v>
      </c>
      <c r="G749" s="39">
        <f>VLOOKUP(N749,Currecny_M!$A$1:$P$10,2,FALSE)</f>
        <v>54</v>
      </c>
      <c r="H749" s="39">
        <f>MATCH(C749,Currecny_M!$A$1:$P$1,0)</f>
        <v>11</v>
      </c>
      <c r="I749" s="39">
        <f>VLOOKUP(N749,Currecny_M!$A$1:$P$10,MATCH(Database!C749,Currecny_M!$A$1:$P$1,0),FALSE)</f>
        <v>59.06</v>
      </c>
      <c r="J749" s="82">
        <f t="shared" si="34"/>
        <v>1605.19174</v>
      </c>
      <c r="K749" s="39">
        <f>VLOOKUP('Cover page'!$B$6,Currecny_M!$A$1:$P$10,MATCH(Database!C749,Currecny_M!$A$1:$P$1,0),FALSE)</f>
        <v>1</v>
      </c>
      <c r="L749" s="82">
        <f t="shared" si="35"/>
        <v>1605.19174</v>
      </c>
      <c r="M749" s="82">
        <f>((E749/$F$1)*VLOOKUP(N749,Currecny_M!$A$1:$P$10,MATCH(Database!C749,Currecny_M!$A$1:$P$1,0),FALSE))/VLOOKUP('Cover page'!$B$6,Currecny_M!$A$1:$P$10,MATCH(Database!C749,Currecny_M!$A$1:$P$1,0),FALSE)</f>
        <v>1605.19174</v>
      </c>
      <c r="N749" s="6" t="str">
        <f>VLOOKUP(B749,Master!$A$2:$C$11,3,FALSE)</f>
        <v>CAD</v>
      </c>
      <c r="O749" s="6" t="str">
        <f>VLOOKUP(B749,Master!$A$2:$C$11,2,FALSE)</f>
        <v>America</v>
      </c>
      <c r="P749" s="6"/>
      <c r="Q749" s="39" t="str">
        <f>VLOOKUP(D749,GL_Master!$A$1:$D$80,2,FALSE)</f>
        <v>BS</v>
      </c>
      <c r="R749" s="39" t="str">
        <f>VLOOKUP(D749,GL_Master!$A$1:$D$80,3,FALSE)</f>
        <v>Other Current Assets</v>
      </c>
      <c r="S749" s="39" t="str">
        <f>VLOOKUP(D749,GL_Master!$A$1:$D$80,4,FALSE)</f>
        <v>Advance tax recoverable (net of provision )</v>
      </c>
    </row>
    <row r="750" spans="1:19" x14ac:dyDescent="0.25">
      <c r="A750" s="39" t="s">
        <v>262</v>
      </c>
      <c r="B750" s="39" t="s">
        <v>249</v>
      </c>
      <c r="C750" s="7">
        <v>44197</v>
      </c>
      <c r="D750" s="39" t="s">
        <v>19</v>
      </c>
      <c r="E750" s="39">
        <v>264</v>
      </c>
      <c r="F750" s="82">
        <f t="shared" si="33"/>
        <v>0.26400000000000001</v>
      </c>
      <c r="G750" s="39">
        <f>VLOOKUP(N750,Currecny_M!$A$1:$P$10,2,FALSE)</f>
        <v>54</v>
      </c>
      <c r="H750" s="39">
        <f>MATCH(C750,Currecny_M!$A$1:$P$1,0)</f>
        <v>11</v>
      </c>
      <c r="I750" s="39">
        <f>VLOOKUP(N750,Currecny_M!$A$1:$P$10,MATCH(Database!C750,Currecny_M!$A$1:$P$1,0),FALSE)</f>
        <v>59.06</v>
      </c>
      <c r="J750" s="82">
        <f t="shared" si="34"/>
        <v>15.591840000000001</v>
      </c>
      <c r="K750" s="39">
        <f>VLOOKUP('Cover page'!$B$6,Currecny_M!$A$1:$P$10,MATCH(Database!C750,Currecny_M!$A$1:$P$1,0),FALSE)</f>
        <v>1</v>
      </c>
      <c r="L750" s="82">
        <f t="shared" si="35"/>
        <v>15.591840000000001</v>
      </c>
      <c r="M750" s="82">
        <f>((E750/$F$1)*VLOOKUP(N750,Currecny_M!$A$1:$P$10,MATCH(Database!C750,Currecny_M!$A$1:$P$1,0),FALSE))/VLOOKUP('Cover page'!$B$6,Currecny_M!$A$1:$P$10,MATCH(Database!C750,Currecny_M!$A$1:$P$1,0),FALSE)</f>
        <v>15.591840000000001</v>
      </c>
      <c r="N750" s="6" t="str">
        <f>VLOOKUP(B750,Master!$A$2:$C$11,3,FALSE)</f>
        <v>CAD</v>
      </c>
      <c r="O750" s="6" t="str">
        <f>VLOOKUP(B750,Master!$A$2:$C$11,2,FALSE)</f>
        <v>America</v>
      </c>
      <c r="P750" s="6"/>
      <c r="Q750" s="39" t="str">
        <f>VLOOKUP(D750,GL_Master!$A$1:$D$80,2,FALSE)</f>
        <v>BS</v>
      </c>
      <c r="R750" s="39" t="str">
        <f>VLOOKUP(D750,GL_Master!$A$1:$D$80,3,FALSE)</f>
        <v>Short-term loan and advances</v>
      </c>
      <c r="S750" s="39" t="str">
        <f>VLOOKUP(D750,GL_Master!$A$1:$D$80,4,FALSE)</f>
        <v>Prepaid expenses</v>
      </c>
    </row>
    <row r="751" spans="1:19" x14ac:dyDescent="0.25">
      <c r="A751" s="39" t="s">
        <v>262</v>
      </c>
      <c r="B751" s="39" t="s">
        <v>249</v>
      </c>
      <c r="C751" s="7">
        <v>44197</v>
      </c>
      <c r="D751" s="39" t="s">
        <v>82</v>
      </c>
      <c r="E751" s="39">
        <v>3080</v>
      </c>
      <c r="F751" s="82">
        <f t="shared" si="33"/>
        <v>3.08</v>
      </c>
      <c r="G751" s="39">
        <f>VLOOKUP(N751,Currecny_M!$A$1:$P$10,2,FALSE)</f>
        <v>54</v>
      </c>
      <c r="H751" s="39">
        <f>MATCH(C751,Currecny_M!$A$1:$P$1,0)</f>
        <v>11</v>
      </c>
      <c r="I751" s="39">
        <f>VLOOKUP(N751,Currecny_M!$A$1:$P$10,MATCH(Database!C751,Currecny_M!$A$1:$P$1,0),FALSE)</f>
        <v>59.06</v>
      </c>
      <c r="J751" s="82">
        <f t="shared" si="34"/>
        <v>181.90480000000002</v>
      </c>
      <c r="K751" s="39">
        <f>VLOOKUP('Cover page'!$B$6,Currecny_M!$A$1:$P$10,MATCH(Database!C751,Currecny_M!$A$1:$P$1,0),FALSE)</f>
        <v>1</v>
      </c>
      <c r="L751" s="82">
        <f t="shared" si="35"/>
        <v>181.90480000000002</v>
      </c>
      <c r="M751" s="82">
        <f>((E751/$F$1)*VLOOKUP(N751,Currecny_M!$A$1:$P$10,MATCH(Database!C751,Currecny_M!$A$1:$P$1,0),FALSE))/VLOOKUP('Cover page'!$B$6,Currecny_M!$A$1:$P$10,MATCH(Database!C751,Currecny_M!$A$1:$P$1,0),FALSE)</f>
        <v>181.90480000000002</v>
      </c>
      <c r="N751" s="6" t="str">
        <f>VLOOKUP(B751,Master!$A$2:$C$11,3,FALSE)</f>
        <v>CAD</v>
      </c>
      <c r="O751" s="6" t="str">
        <f>VLOOKUP(B751,Master!$A$2:$C$11,2,FALSE)</f>
        <v>America</v>
      </c>
      <c r="P751" s="6"/>
      <c r="Q751" s="39" t="str">
        <f>VLOOKUP(D751,GL_Master!$A$1:$D$80,2,FALSE)</f>
        <v>BS</v>
      </c>
      <c r="R751" s="39" t="str">
        <f>VLOOKUP(D751,GL_Master!$A$1:$D$80,3,FALSE)</f>
        <v>Short-term loan and advances</v>
      </c>
      <c r="S751" s="39" t="str">
        <f>VLOOKUP(D751,GL_Master!$A$1:$D$80,4,FALSE)</f>
        <v>Advance to vendor/employees</v>
      </c>
    </row>
    <row r="752" spans="1:19" x14ac:dyDescent="0.25">
      <c r="A752" s="39" t="s">
        <v>262</v>
      </c>
      <c r="B752" s="39" t="s">
        <v>249</v>
      </c>
      <c r="C752" s="7">
        <v>44197</v>
      </c>
      <c r="D752" s="39" t="s">
        <v>83</v>
      </c>
      <c r="E752" s="39">
        <v>2035</v>
      </c>
      <c r="F752" s="82">
        <f t="shared" si="33"/>
        <v>2.0350000000000001</v>
      </c>
      <c r="G752" s="39">
        <f>VLOOKUP(N752,Currecny_M!$A$1:$P$10,2,FALSE)</f>
        <v>54</v>
      </c>
      <c r="H752" s="39">
        <f>MATCH(C752,Currecny_M!$A$1:$P$1,0)</f>
        <v>11</v>
      </c>
      <c r="I752" s="39">
        <f>VLOOKUP(N752,Currecny_M!$A$1:$P$10,MATCH(Database!C752,Currecny_M!$A$1:$P$1,0),FALSE)</f>
        <v>59.06</v>
      </c>
      <c r="J752" s="82">
        <f t="shared" si="34"/>
        <v>120.18710000000002</v>
      </c>
      <c r="K752" s="39">
        <f>VLOOKUP('Cover page'!$B$6,Currecny_M!$A$1:$P$10,MATCH(Database!C752,Currecny_M!$A$1:$P$1,0),FALSE)</f>
        <v>1</v>
      </c>
      <c r="L752" s="82">
        <f t="shared" si="35"/>
        <v>120.18710000000002</v>
      </c>
      <c r="M752" s="82">
        <f>((E752/$F$1)*VLOOKUP(N752,Currecny_M!$A$1:$P$10,MATCH(Database!C752,Currecny_M!$A$1:$P$1,0),FALSE))/VLOOKUP('Cover page'!$B$6,Currecny_M!$A$1:$P$10,MATCH(Database!C752,Currecny_M!$A$1:$P$1,0),FALSE)</f>
        <v>120.18710000000002</v>
      </c>
      <c r="N752" s="6" t="str">
        <f>VLOOKUP(B752,Master!$A$2:$C$11,3,FALSE)</f>
        <v>CAD</v>
      </c>
      <c r="O752" s="6" t="str">
        <f>VLOOKUP(B752,Master!$A$2:$C$11,2,FALSE)</f>
        <v>America</v>
      </c>
      <c r="P752" s="6"/>
      <c r="Q752" s="39" t="str">
        <f>VLOOKUP(D752,GL_Master!$A$1:$D$80,2,FALSE)</f>
        <v>BS</v>
      </c>
      <c r="R752" s="39" t="str">
        <f>VLOOKUP(D752,GL_Master!$A$1:$D$80,3,FALSE)</f>
        <v>Other Current Assets</v>
      </c>
      <c r="S752" s="39" t="str">
        <f>VLOOKUP(D752,GL_Master!$A$1:$D$80,4,FALSE)</f>
        <v>Security deposits ( Unsecured, considered good)</v>
      </c>
    </row>
    <row r="753" spans="1:19" x14ac:dyDescent="0.25">
      <c r="A753" s="39" t="s">
        <v>262</v>
      </c>
      <c r="B753" s="39" t="s">
        <v>249</v>
      </c>
      <c r="C753" s="7">
        <v>44197</v>
      </c>
      <c r="D753" s="39" t="s">
        <v>246</v>
      </c>
      <c r="E753" s="39">
        <v>-222993</v>
      </c>
      <c r="F753" s="82">
        <f t="shared" si="33"/>
        <v>-222.99299999999999</v>
      </c>
      <c r="G753" s="39">
        <f>VLOOKUP(N753,Currecny_M!$A$1:$P$10,2,FALSE)</f>
        <v>54</v>
      </c>
      <c r="H753" s="39">
        <f>MATCH(C753,Currecny_M!$A$1:$P$1,0)</f>
        <v>11</v>
      </c>
      <c r="I753" s="39">
        <f>VLOOKUP(N753,Currecny_M!$A$1:$P$10,MATCH(Database!C753,Currecny_M!$A$1:$P$1,0),FALSE)</f>
        <v>59.06</v>
      </c>
      <c r="J753" s="82">
        <f t="shared" si="34"/>
        <v>-13169.96658</v>
      </c>
      <c r="K753" s="39">
        <f>VLOOKUP('Cover page'!$B$6,Currecny_M!$A$1:$P$10,MATCH(Database!C753,Currecny_M!$A$1:$P$1,0),FALSE)</f>
        <v>1</v>
      </c>
      <c r="L753" s="82">
        <f t="shared" si="35"/>
        <v>-13169.96658</v>
      </c>
      <c r="M753" s="82">
        <f>((E753/$F$1)*VLOOKUP(N753,Currecny_M!$A$1:$P$10,MATCH(Database!C753,Currecny_M!$A$1:$P$1,0),FALSE))/VLOOKUP('Cover page'!$B$6,Currecny_M!$A$1:$P$10,MATCH(Database!C753,Currecny_M!$A$1:$P$1,0),FALSE)</f>
        <v>-13169.96658</v>
      </c>
      <c r="N753" s="6" t="str">
        <f>VLOOKUP(B753,Master!$A$2:$C$11,3,FALSE)</f>
        <v>CAD</v>
      </c>
      <c r="O753" s="6" t="str">
        <f>VLOOKUP(B753,Master!$A$2:$C$11,2,FALSE)</f>
        <v>America</v>
      </c>
      <c r="P753" s="6"/>
      <c r="Q753" s="39" t="str">
        <f>VLOOKUP(D753,GL_Master!$A$1:$D$80,2,FALSE)</f>
        <v>PL</v>
      </c>
      <c r="R753" s="39" t="str">
        <f>VLOOKUP(D753,GL_Master!$A$1:$D$80,3,FALSE)</f>
        <v>Revenue from Operations</v>
      </c>
      <c r="S753" s="39" t="str">
        <f>VLOOKUP(D753,GL_Master!$A$1:$D$80,4,FALSE)</f>
        <v>Contract revenue</v>
      </c>
    </row>
    <row r="754" spans="1:19" x14ac:dyDescent="0.25">
      <c r="A754" s="39" t="s">
        <v>262</v>
      </c>
      <c r="B754" s="39" t="s">
        <v>249</v>
      </c>
      <c r="C754" s="7">
        <v>44197</v>
      </c>
      <c r="D754" s="39" t="s">
        <v>134</v>
      </c>
      <c r="E754" s="39">
        <v>-1762</v>
      </c>
      <c r="F754" s="82">
        <f t="shared" si="33"/>
        <v>-1.762</v>
      </c>
      <c r="G754" s="39">
        <f>VLOOKUP(N754,Currecny_M!$A$1:$P$10,2,FALSE)</f>
        <v>54</v>
      </c>
      <c r="H754" s="39">
        <f>MATCH(C754,Currecny_M!$A$1:$P$1,0)</f>
        <v>11</v>
      </c>
      <c r="I754" s="39">
        <f>VLOOKUP(N754,Currecny_M!$A$1:$P$10,MATCH(Database!C754,Currecny_M!$A$1:$P$1,0),FALSE)</f>
        <v>59.06</v>
      </c>
      <c r="J754" s="82">
        <f t="shared" si="34"/>
        <v>-104.06372</v>
      </c>
      <c r="K754" s="39">
        <f>VLOOKUP('Cover page'!$B$6,Currecny_M!$A$1:$P$10,MATCH(Database!C754,Currecny_M!$A$1:$P$1,0),FALSE)</f>
        <v>1</v>
      </c>
      <c r="L754" s="82">
        <f t="shared" si="35"/>
        <v>-104.06372</v>
      </c>
      <c r="M754" s="82">
        <f>((E754/$F$1)*VLOOKUP(N754,Currecny_M!$A$1:$P$10,MATCH(Database!C754,Currecny_M!$A$1:$P$1,0),FALSE))/VLOOKUP('Cover page'!$B$6,Currecny_M!$A$1:$P$10,MATCH(Database!C754,Currecny_M!$A$1:$P$1,0),FALSE)</f>
        <v>-104.06372</v>
      </c>
      <c r="N754" s="6" t="str">
        <f>VLOOKUP(B754,Master!$A$2:$C$11,3,FALSE)</f>
        <v>CAD</v>
      </c>
      <c r="O754" s="6" t="str">
        <f>VLOOKUP(B754,Master!$A$2:$C$11,2,FALSE)</f>
        <v>America</v>
      </c>
      <c r="P754" s="6"/>
      <c r="Q754" s="39" t="str">
        <f>VLOOKUP(D754,GL_Master!$A$1:$D$80,2,FALSE)</f>
        <v>PL</v>
      </c>
      <c r="R754" s="39" t="str">
        <f>VLOOKUP(D754,GL_Master!$A$1:$D$80,3,FALSE)</f>
        <v>Other Income</v>
      </c>
      <c r="S754" s="39" t="str">
        <f>VLOOKUP(D754,GL_Master!$A$1:$D$80,4,FALSE)</f>
        <v>Other Income</v>
      </c>
    </row>
    <row r="755" spans="1:19" x14ac:dyDescent="0.25">
      <c r="A755" s="39" t="s">
        <v>262</v>
      </c>
      <c r="B755" s="39" t="s">
        <v>249</v>
      </c>
      <c r="C755" s="7">
        <v>44197</v>
      </c>
      <c r="D755" s="39" t="s">
        <v>86</v>
      </c>
      <c r="E755" s="39">
        <v>106</v>
      </c>
      <c r="F755" s="82">
        <f t="shared" si="33"/>
        <v>0.106</v>
      </c>
      <c r="G755" s="39">
        <f>VLOOKUP(N755,Currecny_M!$A$1:$P$10,2,FALSE)</f>
        <v>54</v>
      </c>
      <c r="H755" s="39">
        <f>MATCH(C755,Currecny_M!$A$1:$P$1,0)</f>
        <v>11</v>
      </c>
      <c r="I755" s="39">
        <f>VLOOKUP(N755,Currecny_M!$A$1:$P$10,MATCH(Database!C755,Currecny_M!$A$1:$P$1,0),FALSE)</f>
        <v>59.06</v>
      </c>
      <c r="J755" s="82">
        <f t="shared" si="34"/>
        <v>6.2603600000000004</v>
      </c>
      <c r="K755" s="39">
        <f>VLOOKUP('Cover page'!$B$6,Currecny_M!$A$1:$P$10,MATCH(Database!C755,Currecny_M!$A$1:$P$1,0),FALSE)</f>
        <v>1</v>
      </c>
      <c r="L755" s="82">
        <f t="shared" si="35"/>
        <v>6.2603600000000004</v>
      </c>
      <c r="M755" s="82">
        <f>((E755/$F$1)*VLOOKUP(N755,Currecny_M!$A$1:$P$10,MATCH(Database!C755,Currecny_M!$A$1:$P$1,0),FALSE))/VLOOKUP('Cover page'!$B$6,Currecny_M!$A$1:$P$10,MATCH(Database!C755,Currecny_M!$A$1:$P$1,0),FALSE)</f>
        <v>6.2603600000000004</v>
      </c>
      <c r="N755" s="6" t="str">
        <f>VLOOKUP(B755,Master!$A$2:$C$11,3,FALSE)</f>
        <v>CAD</v>
      </c>
      <c r="O755" s="6" t="str">
        <f>VLOOKUP(B755,Master!$A$2:$C$11,2,FALSE)</f>
        <v>America</v>
      </c>
      <c r="P755" s="6"/>
      <c r="Q755" s="39" t="str">
        <f>VLOOKUP(D755,GL_Master!$A$1:$D$80,2,FALSE)</f>
        <v>PL</v>
      </c>
      <c r="R755" s="39" t="str">
        <f>VLOOKUP(D755,GL_Master!$A$1:$D$80,3,FALSE)</f>
        <v>COGS</v>
      </c>
      <c r="S755" s="39" t="str">
        <f>VLOOKUP(D755,GL_Master!$A$1:$D$80,4,FALSE)</f>
        <v>Purchase of other traded goods</v>
      </c>
    </row>
    <row r="756" spans="1:19" x14ac:dyDescent="0.25">
      <c r="A756" s="39" t="s">
        <v>262</v>
      </c>
      <c r="B756" s="39" t="s">
        <v>249</v>
      </c>
      <c r="C756" s="7">
        <v>44197</v>
      </c>
      <c r="D756" s="39" t="s">
        <v>87</v>
      </c>
      <c r="E756" s="39">
        <v>55</v>
      </c>
      <c r="F756" s="82">
        <f t="shared" si="33"/>
        <v>5.5E-2</v>
      </c>
      <c r="G756" s="39">
        <f>VLOOKUP(N756,Currecny_M!$A$1:$P$10,2,FALSE)</f>
        <v>54</v>
      </c>
      <c r="H756" s="39">
        <f>MATCH(C756,Currecny_M!$A$1:$P$1,0)</f>
        <v>11</v>
      </c>
      <c r="I756" s="39">
        <f>VLOOKUP(N756,Currecny_M!$A$1:$P$10,MATCH(Database!C756,Currecny_M!$A$1:$P$1,0),FALSE)</f>
        <v>59.06</v>
      </c>
      <c r="J756" s="82">
        <f t="shared" si="34"/>
        <v>3.2483</v>
      </c>
      <c r="K756" s="39">
        <f>VLOOKUP('Cover page'!$B$6,Currecny_M!$A$1:$P$10,MATCH(Database!C756,Currecny_M!$A$1:$P$1,0),FALSE)</f>
        <v>1</v>
      </c>
      <c r="L756" s="82">
        <f t="shared" si="35"/>
        <v>3.2483</v>
      </c>
      <c r="M756" s="82">
        <f>((E756/$F$1)*VLOOKUP(N756,Currecny_M!$A$1:$P$10,MATCH(Database!C756,Currecny_M!$A$1:$P$1,0),FALSE))/VLOOKUP('Cover page'!$B$6,Currecny_M!$A$1:$P$10,MATCH(Database!C756,Currecny_M!$A$1:$P$1,0),FALSE)</f>
        <v>3.2483</v>
      </c>
      <c r="N756" s="6" t="str">
        <f>VLOOKUP(B756,Master!$A$2:$C$11,3,FALSE)</f>
        <v>CAD</v>
      </c>
      <c r="O756" s="6" t="str">
        <f>VLOOKUP(B756,Master!$A$2:$C$11,2,FALSE)</f>
        <v>America</v>
      </c>
      <c r="P756" s="6"/>
      <c r="Q756" s="39" t="str">
        <f>VLOOKUP(D756,GL_Master!$A$1:$D$80,2,FALSE)</f>
        <v>PL</v>
      </c>
      <c r="R756" s="39" t="str">
        <f>VLOOKUP(D756,GL_Master!$A$1:$D$80,3,FALSE)</f>
        <v>COGS</v>
      </c>
      <c r="S756" s="39" t="str">
        <f>VLOOKUP(D756,GL_Master!$A$1:$D$80,4,FALSE)</f>
        <v>Civil, Installation, Commissioning and Other miscellaneous expenses</v>
      </c>
    </row>
    <row r="757" spans="1:19" x14ac:dyDescent="0.25">
      <c r="A757" s="39" t="s">
        <v>262</v>
      </c>
      <c r="B757" s="39" t="s">
        <v>249</v>
      </c>
      <c r="C757" s="7">
        <v>44197</v>
      </c>
      <c r="D757" s="39" t="s">
        <v>88</v>
      </c>
      <c r="E757" s="39">
        <v>157</v>
      </c>
      <c r="F757" s="82">
        <f t="shared" si="33"/>
        <v>0.157</v>
      </c>
      <c r="G757" s="39">
        <f>VLOOKUP(N757,Currecny_M!$A$1:$P$10,2,FALSE)</f>
        <v>54</v>
      </c>
      <c r="H757" s="39">
        <f>MATCH(C757,Currecny_M!$A$1:$P$1,0)</f>
        <v>11</v>
      </c>
      <c r="I757" s="39">
        <f>VLOOKUP(N757,Currecny_M!$A$1:$P$10,MATCH(Database!C757,Currecny_M!$A$1:$P$1,0),FALSE)</f>
        <v>59.06</v>
      </c>
      <c r="J757" s="82">
        <f t="shared" si="34"/>
        <v>9.2724200000000003</v>
      </c>
      <c r="K757" s="39">
        <f>VLOOKUP('Cover page'!$B$6,Currecny_M!$A$1:$P$10,MATCH(Database!C757,Currecny_M!$A$1:$P$1,0),FALSE)</f>
        <v>1</v>
      </c>
      <c r="L757" s="82">
        <f t="shared" si="35"/>
        <v>9.2724200000000003</v>
      </c>
      <c r="M757" s="82">
        <f>((E757/$F$1)*VLOOKUP(N757,Currecny_M!$A$1:$P$10,MATCH(Database!C757,Currecny_M!$A$1:$P$1,0),FALSE))/VLOOKUP('Cover page'!$B$6,Currecny_M!$A$1:$P$10,MATCH(Database!C757,Currecny_M!$A$1:$P$1,0),FALSE)</f>
        <v>9.2724200000000003</v>
      </c>
      <c r="N757" s="6" t="str">
        <f>VLOOKUP(B757,Master!$A$2:$C$11,3,FALSE)</f>
        <v>CAD</v>
      </c>
      <c r="O757" s="6" t="str">
        <f>VLOOKUP(B757,Master!$A$2:$C$11,2,FALSE)</f>
        <v>America</v>
      </c>
      <c r="P757" s="6"/>
      <c r="Q757" s="39" t="str">
        <f>VLOOKUP(D757,GL_Master!$A$1:$D$80,2,FALSE)</f>
        <v>PL</v>
      </c>
      <c r="R757" s="39" t="str">
        <f>VLOOKUP(D757,GL_Master!$A$1:$D$80,3,FALSE)</f>
        <v>COGS</v>
      </c>
      <c r="S757" s="39" t="str">
        <f>VLOOKUP(D757,GL_Master!$A$1:$D$80,4,FALSE)</f>
        <v>Civil, Installation, Commissioning and Other miscellaneous expenses</v>
      </c>
    </row>
    <row r="758" spans="1:19" x14ac:dyDescent="0.25">
      <c r="A758" s="39" t="s">
        <v>262</v>
      </c>
      <c r="B758" s="39" t="s">
        <v>249</v>
      </c>
      <c r="C758" s="7">
        <v>44197</v>
      </c>
      <c r="D758" s="39" t="s">
        <v>89</v>
      </c>
      <c r="E758" s="39">
        <v>336</v>
      </c>
      <c r="F758" s="82">
        <f t="shared" si="33"/>
        <v>0.33600000000000002</v>
      </c>
      <c r="G758" s="39">
        <f>VLOOKUP(N758,Currecny_M!$A$1:$P$10,2,FALSE)</f>
        <v>54</v>
      </c>
      <c r="H758" s="39">
        <f>MATCH(C758,Currecny_M!$A$1:$P$1,0)</f>
        <v>11</v>
      </c>
      <c r="I758" s="39">
        <f>VLOOKUP(N758,Currecny_M!$A$1:$P$10,MATCH(Database!C758,Currecny_M!$A$1:$P$1,0),FALSE)</f>
        <v>59.06</v>
      </c>
      <c r="J758" s="82">
        <f t="shared" si="34"/>
        <v>19.844160000000002</v>
      </c>
      <c r="K758" s="39">
        <f>VLOOKUP('Cover page'!$B$6,Currecny_M!$A$1:$P$10,MATCH(Database!C758,Currecny_M!$A$1:$P$1,0),FALSE)</f>
        <v>1</v>
      </c>
      <c r="L758" s="82">
        <f t="shared" si="35"/>
        <v>19.844160000000002</v>
      </c>
      <c r="M758" s="82">
        <f>((E758/$F$1)*VLOOKUP(N758,Currecny_M!$A$1:$P$10,MATCH(Database!C758,Currecny_M!$A$1:$P$1,0),FALSE))/VLOOKUP('Cover page'!$B$6,Currecny_M!$A$1:$P$10,MATCH(Database!C758,Currecny_M!$A$1:$P$1,0),FALSE)</f>
        <v>19.844160000000002</v>
      </c>
      <c r="N758" s="6" t="str">
        <f>VLOOKUP(B758,Master!$A$2:$C$11,3,FALSE)</f>
        <v>CAD</v>
      </c>
      <c r="O758" s="6" t="str">
        <f>VLOOKUP(B758,Master!$A$2:$C$11,2,FALSE)</f>
        <v>America</v>
      </c>
      <c r="P758" s="6"/>
      <c r="Q758" s="39" t="str">
        <f>VLOOKUP(D758,GL_Master!$A$1:$D$80,2,FALSE)</f>
        <v>PL</v>
      </c>
      <c r="R758" s="39" t="str">
        <f>VLOOKUP(D758,GL_Master!$A$1:$D$80,3,FALSE)</f>
        <v>COGS</v>
      </c>
      <c r="S758" s="39" t="str">
        <f>VLOOKUP(D758,GL_Master!$A$1:$D$80,4,FALSE)</f>
        <v>project Expenses</v>
      </c>
    </row>
    <row r="759" spans="1:19" x14ac:dyDescent="0.25">
      <c r="A759" s="39" t="s">
        <v>262</v>
      </c>
      <c r="B759" s="39" t="s">
        <v>249</v>
      </c>
      <c r="C759" s="7">
        <v>44197</v>
      </c>
      <c r="D759" s="39" t="s">
        <v>90</v>
      </c>
      <c r="E759" s="39">
        <v>110</v>
      </c>
      <c r="F759" s="82">
        <f t="shared" si="33"/>
        <v>0.11</v>
      </c>
      <c r="G759" s="39">
        <f>VLOOKUP(N759,Currecny_M!$A$1:$P$10,2,FALSE)</f>
        <v>54</v>
      </c>
      <c r="H759" s="39">
        <f>MATCH(C759,Currecny_M!$A$1:$P$1,0)</f>
        <v>11</v>
      </c>
      <c r="I759" s="39">
        <f>VLOOKUP(N759,Currecny_M!$A$1:$P$10,MATCH(Database!C759,Currecny_M!$A$1:$P$1,0),FALSE)</f>
        <v>59.06</v>
      </c>
      <c r="J759" s="82">
        <f t="shared" si="34"/>
        <v>6.4965999999999999</v>
      </c>
      <c r="K759" s="39">
        <f>VLOOKUP('Cover page'!$B$6,Currecny_M!$A$1:$P$10,MATCH(Database!C759,Currecny_M!$A$1:$P$1,0),FALSE)</f>
        <v>1</v>
      </c>
      <c r="L759" s="82">
        <f t="shared" si="35"/>
        <v>6.4965999999999999</v>
      </c>
      <c r="M759" s="82">
        <f>((E759/$F$1)*VLOOKUP(N759,Currecny_M!$A$1:$P$10,MATCH(Database!C759,Currecny_M!$A$1:$P$1,0),FALSE))/VLOOKUP('Cover page'!$B$6,Currecny_M!$A$1:$P$10,MATCH(Database!C759,Currecny_M!$A$1:$P$1,0),FALSE)</f>
        <v>6.4965999999999999</v>
      </c>
      <c r="N759" s="6" t="str">
        <f>VLOOKUP(B759,Master!$A$2:$C$11,3,FALSE)</f>
        <v>CAD</v>
      </c>
      <c r="O759" s="6" t="str">
        <f>VLOOKUP(B759,Master!$A$2:$C$11,2,FALSE)</f>
        <v>America</v>
      </c>
      <c r="P759" s="6"/>
      <c r="Q759" s="39" t="str">
        <f>VLOOKUP(D759,GL_Master!$A$1:$D$80,2,FALSE)</f>
        <v>PL</v>
      </c>
      <c r="R759" s="39" t="str">
        <f>VLOOKUP(D759,GL_Master!$A$1:$D$80,3,FALSE)</f>
        <v>Office utility</v>
      </c>
      <c r="S759" s="39" t="str">
        <f>VLOOKUP(D759,GL_Master!$A$1:$D$80,4,FALSE)</f>
        <v>Electricity Expenses</v>
      </c>
    </row>
    <row r="760" spans="1:19" x14ac:dyDescent="0.25">
      <c r="A760" s="39" t="s">
        <v>262</v>
      </c>
      <c r="B760" s="39" t="s">
        <v>249</v>
      </c>
      <c r="C760" s="7">
        <v>44197</v>
      </c>
      <c r="D760" s="39" t="s">
        <v>91</v>
      </c>
      <c r="E760" s="39">
        <v>226</v>
      </c>
      <c r="F760" s="82">
        <f t="shared" si="33"/>
        <v>0.22600000000000001</v>
      </c>
      <c r="G760" s="39">
        <f>VLOOKUP(N760,Currecny_M!$A$1:$P$10,2,FALSE)</f>
        <v>54</v>
      </c>
      <c r="H760" s="39">
        <f>MATCH(C760,Currecny_M!$A$1:$P$1,0)</f>
        <v>11</v>
      </c>
      <c r="I760" s="39">
        <f>VLOOKUP(N760,Currecny_M!$A$1:$P$10,MATCH(Database!C760,Currecny_M!$A$1:$P$1,0),FALSE)</f>
        <v>59.06</v>
      </c>
      <c r="J760" s="82">
        <f t="shared" si="34"/>
        <v>13.347560000000001</v>
      </c>
      <c r="K760" s="39">
        <f>VLOOKUP('Cover page'!$B$6,Currecny_M!$A$1:$P$10,MATCH(Database!C760,Currecny_M!$A$1:$P$1,0),FALSE)</f>
        <v>1</v>
      </c>
      <c r="L760" s="82">
        <f t="shared" si="35"/>
        <v>13.347560000000001</v>
      </c>
      <c r="M760" s="82">
        <f>((E760/$F$1)*VLOOKUP(N760,Currecny_M!$A$1:$P$10,MATCH(Database!C760,Currecny_M!$A$1:$P$1,0),FALSE))/VLOOKUP('Cover page'!$B$6,Currecny_M!$A$1:$P$10,MATCH(Database!C760,Currecny_M!$A$1:$P$1,0),FALSE)</f>
        <v>13.347560000000001</v>
      </c>
      <c r="N760" s="6" t="str">
        <f>VLOOKUP(B760,Master!$A$2:$C$11,3,FALSE)</f>
        <v>CAD</v>
      </c>
      <c r="O760" s="6" t="str">
        <f>VLOOKUP(B760,Master!$A$2:$C$11,2,FALSE)</f>
        <v>America</v>
      </c>
      <c r="P760" s="6"/>
      <c r="Q760" s="39" t="str">
        <f>VLOOKUP(D760,GL_Master!$A$1:$D$80,2,FALSE)</f>
        <v>PL</v>
      </c>
      <c r="R760" s="39" t="str">
        <f>VLOOKUP(D760,GL_Master!$A$1:$D$80,3,FALSE)</f>
        <v>Misc. expenses</v>
      </c>
      <c r="S760" s="39" t="str">
        <f>VLOOKUP(D760,GL_Master!$A$1:$D$80,4,FALSE)</f>
        <v>Repair &amp; Maintenance</v>
      </c>
    </row>
    <row r="761" spans="1:19" x14ac:dyDescent="0.25">
      <c r="A761" s="39" t="s">
        <v>262</v>
      </c>
      <c r="B761" s="39" t="s">
        <v>249</v>
      </c>
      <c r="C761" s="7">
        <v>44197</v>
      </c>
      <c r="D761" s="39" t="s">
        <v>92</v>
      </c>
      <c r="E761" s="39">
        <v>170</v>
      </c>
      <c r="F761" s="82">
        <f t="shared" si="33"/>
        <v>0.17</v>
      </c>
      <c r="G761" s="39">
        <f>VLOOKUP(N761,Currecny_M!$A$1:$P$10,2,FALSE)</f>
        <v>54</v>
      </c>
      <c r="H761" s="39">
        <f>MATCH(C761,Currecny_M!$A$1:$P$1,0)</f>
        <v>11</v>
      </c>
      <c r="I761" s="39">
        <f>VLOOKUP(N761,Currecny_M!$A$1:$P$10,MATCH(Database!C761,Currecny_M!$A$1:$P$1,0),FALSE)</f>
        <v>59.06</v>
      </c>
      <c r="J761" s="82">
        <f t="shared" si="34"/>
        <v>10.0402</v>
      </c>
      <c r="K761" s="39">
        <f>VLOOKUP('Cover page'!$B$6,Currecny_M!$A$1:$P$10,MATCH(Database!C761,Currecny_M!$A$1:$P$1,0),FALSE)</f>
        <v>1</v>
      </c>
      <c r="L761" s="82">
        <f t="shared" si="35"/>
        <v>10.0402</v>
      </c>
      <c r="M761" s="82">
        <f>((E761/$F$1)*VLOOKUP(N761,Currecny_M!$A$1:$P$10,MATCH(Database!C761,Currecny_M!$A$1:$P$1,0),FALSE))/VLOOKUP('Cover page'!$B$6,Currecny_M!$A$1:$P$10,MATCH(Database!C761,Currecny_M!$A$1:$P$1,0),FALSE)</f>
        <v>10.0402</v>
      </c>
      <c r="N761" s="6" t="str">
        <f>VLOOKUP(B761,Master!$A$2:$C$11,3,FALSE)</f>
        <v>CAD</v>
      </c>
      <c r="O761" s="6" t="str">
        <f>VLOOKUP(B761,Master!$A$2:$C$11,2,FALSE)</f>
        <v>America</v>
      </c>
      <c r="P761" s="6"/>
      <c r="Q761" s="39" t="str">
        <f>VLOOKUP(D761,GL_Master!$A$1:$D$80,2,FALSE)</f>
        <v>PL</v>
      </c>
      <c r="R761" s="39" t="str">
        <f>VLOOKUP(D761,GL_Master!$A$1:$D$80,3,FALSE)</f>
        <v>Misc. expenses</v>
      </c>
      <c r="S761" s="39" t="str">
        <f>VLOOKUP(D761,GL_Master!$A$1:$D$80,4,FALSE)</f>
        <v>Repair &amp; Maintenance</v>
      </c>
    </row>
    <row r="762" spans="1:19" x14ac:dyDescent="0.25">
      <c r="A762" s="39" t="s">
        <v>262</v>
      </c>
      <c r="B762" s="39" t="s">
        <v>249</v>
      </c>
      <c r="C762" s="7">
        <v>44197</v>
      </c>
      <c r="D762" s="39" t="s">
        <v>93</v>
      </c>
      <c r="E762" s="39">
        <v>1906</v>
      </c>
      <c r="F762" s="82">
        <f t="shared" si="33"/>
        <v>1.9059999999999999</v>
      </c>
      <c r="G762" s="39">
        <f>VLOOKUP(N762,Currecny_M!$A$1:$P$10,2,FALSE)</f>
        <v>54</v>
      </c>
      <c r="H762" s="39">
        <f>MATCH(C762,Currecny_M!$A$1:$P$1,0)</f>
        <v>11</v>
      </c>
      <c r="I762" s="39">
        <f>VLOOKUP(N762,Currecny_M!$A$1:$P$10,MATCH(Database!C762,Currecny_M!$A$1:$P$1,0),FALSE)</f>
        <v>59.06</v>
      </c>
      <c r="J762" s="82">
        <f t="shared" si="34"/>
        <v>112.56836</v>
      </c>
      <c r="K762" s="39">
        <f>VLOOKUP('Cover page'!$B$6,Currecny_M!$A$1:$P$10,MATCH(Database!C762,Currecny_M!$A$1:$P$1,0),FALSE)</f>
        <v>1</v>
      </c>
      <c r="L762" s="82">
        <f t="shared" si="35"/>
        <v>112.56836</v>
      </c>
      <c r="M762" s="82">
        <f>((E762/$F$1)*VLOOKUP(N762,Currecny_M!$A$1:$P$10,MATCH(Database!C762,Currecny_M!$A$1:$P$1,0),FALSE))/VLOOKUP('Cover page'!$B$6,Currecny_M!$A$1:$P$10,MATCH(Database!C762,Currecny_M!$A$1:$P$1,0),FALSE)</f>
        <v>112.56836</v>
      </c>
      <c r="N762" s="6" t="str">
        <f>VLOOKUP(B762,Master!$A$2:$C$11,3,FALSE)</f>
        <v>CAD</v>
      </c>
      <c r="O762" s="6" t="str">
        <f>VLOOKUP(B762,Master!$A$2:$C$11,2,FALSE)</f>
        <v>America</v>
      </c>
      <c r="P762" s="6"/>
      <c r="Q762" s="39" t="str">
        <f>VLOOKUP(D762,GL_Master!$A$1:$D$80,2,FALSE)</f>
        <v>PL</v>
      </c>
      <c r="R762" s="39" t="str">
        <f>VLOOKUP(D762,GL_Master!$A$1:$D$80,3,FALSE)</f>
        <v>Salary wages &amp; benefits</v>
      </c>
      <c r="S762" s="39" t="str">
        <f>VLOOKUP(D762,GL_Master!$A$1:$D$80,4,FALSE)</f>
        <v>Employee benefits expense</v>
      </c>
    </row>
    <row r="763" spans="1:19" x14ac:dyDescent="0.25">
      <c r="A763" s="39" t="s">
        <v>262</v>
      </c>
      <c r="B763" s="39" t="s">
        <v>249</v>
      </c>
      <c r="C763" s="7">
        <v>44197</v>
      </c>
      <c r="D763" s="39" t="s">
        <v>33</v>
      </c>
      <c r="E763" s="39">
        <v>56</v>
      </c>
      <c r="F763" s="82">
        <f t="shared" si="33"/>
        <v>5.6000000000000001E-2</v>
      </c>
      <c r="G763" s="39">
        <f>VLOOKUP(N763,Currecny_M!$A$1:$P$10,2,FALSE)</f>
        <v>54</v>
      </c>
      <c r="H763" s="39">
        <f>MATCH(C763,Currecny_M!$A$1:$P$1,0)</f>
        <v>11</v>
      </c>
      <c r="I763" s="39">
        <f>VLOOKUP(N763,Currecny_M!$A$1:$P$10,MATCH(Database!C763,Currecny_M!$A$1:$P$1,0),FALSE)</f>
        <v>59.06</v>
      </c>
      <c r="J763" s="82">
        <f t="shared" si="34"/>
        <v>3.3073600000000001</v>
      </c>
      <c r="K763" s="39">
        <f>VLOOKUP('Cover page'!$B$6,Currecny_M!$A$1:$P$10,MATCH(Database!C763,Currecny_M!$A$1:$P$1,0),FALSE)</f>
        <v>1</v>
      </c>
      <c r="L763" s="82">
        <f t="shared" si="35"/>
        <v>3.3073600000000001</v>
      </c>
      <c r="M763" s="82">
        <f>((E763/$F$1)*VLOOKUP(N763,Currecny_M!$A$1:$P$10,MATCH(Database!C763,Currecny_M!$A$1:$P$1,0),FALSE))/VLOOKUP('Cover page'!$B$6,Currecny_M!$A$1:$P$10,MATCH(Database!C763,Currecny_M!$A$1:$P$1,0),FALSE)</f>
        <v>3.3073600000000001</v>
      </c>
      <c r="N763" s="6" t="str">
        <f>VLOOKUP(B763,Master!$A$2:$C$11,3,FALSE)</f>
        <v>CAD</v>
      </c>
      <c r="O763" s="6" t="str">
        <f>VLOOKUP(B763,Master!$A$2:$C$11,2,FALSE)</f>
        <v>America</v>
      </c>
      <c r="P763" s="6"/>
      <c r="Q763" s="39" t="str">
        <f>VLOOKUP(D763,GL_Master!$A$1:$D$80,2,FALSE)</f>
        <v>PL</v>
      </c>
      <c r="R763" s="39" t="str">
        <f>VLOOKUP(D763,GL_Master!$A$1:$D$80,3,FALSE)</f>
        <v>Staff welfare expenses</v>
      </c>
      <c r="S763" s="39" t="str">
        <f>VLOOKUP(D763,GL_Master!$A$1:$D$80,4,FALSE)</f>
        <v>Other staff welfare</v>
      </c>
    </row>
    <row r="764" spans="1:19" x14ac:dyDescent="0.25">
      <c r="A764" s="39" t="s">
        <v>262</v>
      </c>
      <c r="B764" s="39" t="s">
        <v>249</v>
      </c>
      <c r="C764" s="7">
        <v>44197</v>
      </c>
      <c r="D764" s="39" t="s">
        <v>94</v>
      </c>
      <c r="E764" s="39">
        <v>327</v>
      </c>
      <c r="F764" s="82">
        <f t="shared" si="33"/>
        <v>0.32700000000000001</v>
      </c>
      <c r="G764" s="39">
        <f>VLOOKUP(N764,Currecny_M!$A$1:$P$10,2,FALSE)</f>
        <v>54</v>
      </c>
      <c r="H764" s="39">
        <f>MATCH(C764,Currecny_M!$A$1:$P$1,0)</f>
        <v>11</v>
      </c>
      <c r="I764" s="39">
        <f>VLOOKUP(N764,Currecny_M!$A$1:$P$10,MATCH(Database!C764,Currecny_M!$A$1:$P$1,0),FALSE)</f>
        <v>59.06</v>
      </c>
      <c r="J764" s="82">
        <f t="shared" si="34"/>
        <v>19.312620000000003</v>
      </c>
      <c r="K764" s="39">
        <f>VLOOKUP('Cover page'!$B$6,Currecny_M!$A$1:$P$10,MATCH(Database!C764,Currecny_M!$A$1:$P$1,0),FALSE)</f>
        <v>1</v>
      </c>
      <c r="L764" s="82">
        <f t="shared" si="35"/>
        <v>19.312620000000003</v>
      </c>
      <c r="M764" s="82">
        <f>((E764/$F$1)*VLOOKUP(N764,Currecny_M!$A$1:$P$10,MATCH(Database!C764,Currecny_M!$A$1:$P$1,0),FALSE))/VLOOKUP('Cover page'!$B$6,Currecny_M!$A$1:$P$10,MATCH(Database!C764,Currecny_M!$A$1:$P$1,0),FALSE)</f>
        <v>19.312620000000003</v>
      </c>
      <c r="N764" s="6" t="str">
        <f>VLOOKUP(B764,Master!$A$2:$C$11,3,FALSE)</f>
        <v>CAD</v>
      </c>
      <c r="O764" s="6" t="str">
        <f>VLOOKUP(B764,Master!$A$2:$C$11,2,FALSE)</f>
        <v>America</v>
      </c>
      <c r="P764" s="6"/>
      <c r="Q764" s="39" t="str">
        <f>VLOOKUP(D764,GL_Master!$A$1:$D$80,2,FALSE)</f>
        <v>PL</v>
      </c>
      <c r="R764" s="39" t="str">
        <f>VLOOKUP(D764,GL_Master!$A$1:$D$80,3,FALSE)</f>
        <v xml:space="preserve">Gratuity expenses </v>
      </c>
      <c r="S764" s="39" t="str">
        <f>VLOOKUP(D764,GL_Master!$A$1:$D$80,4,FALSE)</f>
        <v>Gratuity</v>
      </c>
    </row>
    <row r="765" spans="1:19" x14ac:dyDescent="0.25">
      <c r="A765" s="39" t="s">
        <v>262</v>
      </c>
      <c r="B765" s="39" t="s">
        <v>249</v>
      </c>
      <c r="C765" s="7">
        <v>44197</v>
      </c>
      <c r="D765" s="39" t="s">
        <v>95</v>
      </c>
      <c r="E765" s="39">
        <v>105</v>
      </c>
      <c r="F765" s="82">
        <f t="shared" si="33"/>
        <v>0.105</v>
      </c>
      <c r="G765" s="39">
        <f>VLOOKUP(N765,Currecny_M!$A$1:$P$10,2,FALSE)</f>
        <v>54</v>
      </c>
      <c r="H765" s="39">
        <f>MATCH(C765,Currecny_M!$A$1:$P$1,0)</f>
        <v>11</v>
      </c>
      <c r="I765" s="39">
        <f>VLOOKUP(N765,Currecny_M!$A$1:$P$10,MATCH(Database!C765,Currecny_M!$A$1:$P$1,0),FALSE)</f>
        <v>59.06</v>
      </c>
      <c r="J765" s="82">
        <f t="shared" si="34"/>
        <v>6.2012999999999998</v>
      </c>
      <c r="K765" s="39">
        <f>VLOOKUP('Cover page'!$B$6,Currecny_M!$A$1:$P$10,MATCH(Database!C765,Currecny_M!$A$1:$P$1,0),FALSE)</f>
        <v>1</v>
      </c>
      <c r="L765" s="82">
        <f t="shared" si="35"/>
        <v>6.2012999999999998</v>
      </c>
      <c r="M765" s="82">
        <f>((E765/$F$1)*VLOOKUP(N765,Currecny_M!$A$1:$P$10,MATCH(Database!C765,Currecny_M!$A$1:$P$1,0),FALSE))/VLOOKUP('Cover page'!$B$6,Currecny_M!$A$1:$P$10,MATCH(Database!C765,Currecny_M!$A$1:$P$1,0),FALSE)</f>
        <v>6.2012999999999998</v>
      </c>
      <c r="N765" s="6" t="str">
        <f>VLOOKUP(B765,Master!$A$2:$C$11,3,FALSE)</f>
        <v>CAD</v>
      </c>
      <c r="O765" s="6" t="str">
        <f>VLOOKUP(B765,Master!$A$2:$C$11,2,FALSE)</f>
        <v>America</v>
      </c>
      <c r="P765" s="6"/>
      <c r="Q765" s="39" t="str">
        <f>VLOOKUP(D765,GL_Master!$A$1:$D$80,2,FALSE)</f>
        <v>PL</v>
      </c>
      <c r="R765" s="39" t="str">
        <f>VLOOKUP(D765,GL_Master!$A$1:$D$80,3,FALSE)</f>
        <v>Salary wages &amp; benefits</v>
      </c>
      <c r="S765" s="39" t="str">
        <f>VLOOKUP(D765,GL_Master!$A$1:$D$80,4,FALSE)</f>
        <v>Employee benefits expense</v>
      </c>
    </row>
    <row r="766" spans="1:19" x14ac:dyDescent="0.25">
      <c r="A766" s="39" t="s">
        <v>262</v>
      </c>
      <c r="B766" s="39" t="s">
        <v>249</v>
      </c>
      <c r="C766" s="7">
        <v>44197</v>
      </c>
      <c r="D766" s="39" t="s">
        <v>96</v>
      </c>
      <c r="E766" s="39">
        <v>980</v>
      </c>
      <c r="F766" s="82">
        <f t="shared" si="33"/>
        <v>0.98</v>
      </c>
      <c r="G766" s="39">
        <f>VLOOKUP(N766,Currecny_M!$A$1:$P$10,2,FALSE)</f>
        <v>54</v>
      </c>
      <c r="H766" s="39">
        <f>MATCH(C766,Currecny_M!$A$1:$P$1,0)</f>
        <v>11</v>
      </c>
      <c r="I766" s="39">
        <f>VLOOKUP(N766,Currecny_M!$A$1:$P$10,MATCH(Database!C766,Currecny_M!$A$1:$P$1,0),FALSE)</f>
        <v>59.06</v>
      </c>
      <c r="J766" s="82">
        <f t="shared" si="34"/>
        <v>57.878799999999998</v>
      </c>
      <c r="K766" s="39">
        <f>VLOOKUP('Cover page'!$B$6,Currecny_M!$A$1:$P$10,MATCH(Database!C766,Currecny_M!$A$1:$P$1,0),FALSE)</f>
        <v>1</v>
      </c>
      <c r="L766" s="82">
        <f t="shared" si="35"/>
        <v>57.878799999999998</v>
      </c>
      <c r="M766" s="82">
        <f>((E766/$F$1)*VLOOKUP(N766,Currecny_M!$A$1:$P$10,MATCH(Database!C766,Currecny_M!$A$1:$P$1,0),FALSE))/VLOOKUP('Cover page'!$B$6,Currecny_M!$A$1:$P$10,MATCH(Database!C766,Currecny_M!$A$1:$P$1,0),FALSE)</f>
        <v>57.878799999999998</v>
      </c>
      <c r="N766" s="6" t="str">
        <f>VLOOKUP(B766,Master!$A$2:$C$11,3,FALSE)</f>
        <v>CAD</v>
      </c>
      <c r="O766" s="6" t="str">
        <f>VLOOKUP(B766,Master!$A$2:$C$11,2,FALSE)</f>
        <v>America</v>
      </c>
      <c r="P766" s="6"/>
      <c r="Q766" s="39" t="str">
        <f>VLOOKUP(D766,GL_Master!$A$1:$D$80,2,FALSE)</f>
        <v>PL</v>
      </c>
      <c r="R766" s="39" t="str">
        <f>VLOOKUP(D766,GL_Master!$A$1:$D$80,3,FALSE)</f>
        <v>Salary wages &amp; benefits</v>
      </c>
      <c r="S766" s="39" t="str">
        <f>VLOOKUP(D766,GL_Master!$A$1:$D$80,4,FALSE)</f>
        <v>Employee benefits expense</v>
      </c>
    </row>
    <row r="767" spans="1:19" x14ac:dyDescent="0.25">
      <c r="A767" s="39" t="s">
        <v>262</v>
      </c>
      <c r="B767" s="39" t="s">
        <v>249</v>
      </c>
      <c r="C767" s="7">
        <v>44197</v>
      </c>
      <c r="D767" s="39" t="s">
        <v>97</v>
      </c>
      <c r="E767" s="39">
        <v>53</v>
      </c>
      <c r="F767" s="82">
        <f t="shared" si="33"/>
        <v>5.2999999999999999E-2</v>
      </c>
      <c r="G767" s="39">
        <f>VLOOKUP(N767,Currecny_M!$A$1:$P$10,2,FALSE)</f>
        <v>54</v>
      </c>
      <c r="H767" s="39">
        <f>MATCH(C767,Currecny_M!$A$1:$P$1,0)</f>
        <v>11</v>
      </c>
      <c r="I767" s="39">
        <f>VLOOKUP(N767,Currecny_M!$A$1:$P$10,MATCH(Database!C767,Currecny_M!$A$1:$P$1,0),FALSE)</f>
        <v>59.06</v>
      </c>
      <c r="J767" s="82">
        <f t="shared" si="34"/>
        <v>3.1301800000000002</v>
      </c>
      <c r="K767" s="39">
        <f>VLOOKUP('Cover page'!$B$6,Currecny_M!$A$1:$P$10,MATCH(Database!C767,Currecny_M!$A$1:$P$1,0),FALSE)</f>
        <v>1</v>
      </c>
      <c r="L767" s="82">
        <f t="shared" si="35"/>
        <v>3.1301800000000002</v>
      </c>
      <c r="M767" s="82">
        <f>((E767/$F$1)*VLOOKUP(N767,Currecny_M!$A$1:$P$10,MATCH(Database!C767,Currecny_M!$A$1:$P$1,0),FALSE))/VLOOKUP('Cover page'!$B$6,Currecny_M!$A$1:$P$10,MATCH(Database!C767,Currecny_M!$A$1:$P$1,0),FALSE)</f>
        <v>3.1301800000000002</v>
      </c>
      <c r="N767" s="6" t="str">
        <f>VLOOKUP(B767,Master!$A$2:$C$11,3,FALSE)</f>
        <v>CAD</v>
      </c>
      <c r="O767" s="6" t="str">
        <f>VLOOKUP(B767,Master!$A$2:$C$11,2,FALSE)</f>
        <v>America</v>
      </c>
      <c r="P767" s="6"/>
      <c r="Q767" s="39" t="str">
        <f>VLOOKUP(D767,GL_Master!$A$1:$D$80,2,FALSE)</f>
        <v>PL</v>
      </c>
      <c r="R767" s="39" t="str">
        <f>VLOOKUP(D767,GL_Master!$A$1:$D$80,3,FALSE)</f>
        <v>Salary wages &amp; benefits</v>
      </c>
      <c r="S767" s="39" t="str">
        <f>VLOOKUP(D767,GL_Master!$A$1:$D$80,4,FALSE)</f>
        <v>Employee benefits expense</v>
      </c>
    </row>
    <row r="768" spans="1:19" x14ac:dyDescent="0.25">
      <c r="A768" s="39" t="s">
        <v>262</v>
      </c>
      <c r="B768" s="39" t="s">
        <v>249</v>
      </c>
      <c r="C768" s="7">
        <v>44197</v>
      </c>
      <c r="D768" s="39" t="s">
        <v>98</v>
      </c>
      <c r="E768" s="39">
        <v>109</v>
      </c>
      <c r="F768" s="82">
        <f t="shared" si="33"/>
        <v>0.109</v>
      </c>
      <c r="G768" s="39">
        <f>VLOOKUP(N768,Currecny_M!$A$1:$P$10,2,FALSE)</f>
        <v>54</v>
      </c>
      <c r="H768" s="39">
        <f>MATCH(C768,Currecny_M!$A$1:$P$1,0)</f>
        <v>11</v>
      </c>
      <c r="I768" s="39">
        <f>VLOOKUP(N768,Currecny_M!$A$1:$P$10,MATCH(Database!C768,Currecny_M!$A$1:$P$1,0),FALSE)</f>
        <v>59.06</v>
      </c>
      <c r="J768" s="82">
        <f t="shared" si="34"/>
        <v>6.4375400000000003</v>
      </c>
      <c r="K768" s="39">
        <f>VLOOKUP('Cover page'!$B$6,Currecny_M!$A$1:$P$10,MATCH(Database!C768,Currecny_M!$A$1:$P$1,0),FALSE)</f>
        <v>1</v>
      </c>
      <c r="L768" s="82">
        <f t="shared" si="35"/>
        <v>6.4375400000000003</v>
      </c>
      <c r="M768" s="82">
        <f>((E768/$F$1)*VLOOKUP(N768,Currecny_M!$A$1:$P$10,MATCH(Database!C768,Currecny_M!$A$1:$P$1,0),FALSE))/VLOOKUP('Cover page'!$B$6,Currecny_M!$A$1:$P$10,MATCH(Database!C768,Currecny_M!$A$1:$P$1,0),FALSE)</f>
        <v>6.4375400000000003</v>
      </c>
      <c r="N768" s="6" t="str">
        <f>VLOOKUP(B768,Master!$A$2:$C$11,3,FALSE)</f>
        <v>CAD</v>
      </c>
      <c r="O768" s="6" t="str">
        <f>VLOOKUP(B768,Master!$A$2:$C$11,2,FALSE)</f>
        <v>America</v>
      </c>
      <c r="P768" s="6"/>
      <c r="Q768" s="39" t="str">
        <f>VLOOKUP(D768,GL_Master!$A$1:$D$80,2,FALSE)</f>
        <v>PL</v>
      </c>
      <c r="R768" s="39" t="str">
        <f>VLOOKUP(D768,GL_Master!$A$1:$D$80,3,FALSE)</f>
        <v>Salary wages &amp; benefits</v>
      </c>
      <c r="S768" s="39" t="str">
        <f>VLOOKUP(D768,GL_Master!$A$1:$D$80,4,FALSE)</f>
        <v>Employee benefits expense</v>
      </c>
    </row>
    <row r="769" spans="1:19" x14ac:dyDescent="0.25">
      <c r="A769" s="39" t="s">
        <v>262</v>
      </c>
      <c r="B769" s="39" t="s">
        <v>249</v>
      </c>
      <c r="C769" s="7">
        <v>44197</v>
      </c>
      <c r="D769" s="39" t="s">
        <v>99</v>
      </c>
      <c r="E769" s="39">
        <v>55</v>
      </c>
      <c r="F769" s="82">
        <f t="shared" si="33"/>
        <v>5.5E-2</v>
      </c>
      <c r="G769" s="39">
        <f>VLOOKUP(N769,Currecny_M!$A$1:$P$10,2,FALSE)</f>
        <v>54</v>
      </c>
      <c r="H769" s="39">
        <f>MATCH(C769,Currecny_M!$A$1:$P$1,0)</f>
        <v>11</v>
      </c>
      <c r="I769" s="39">
        <f>VLOOKUP(N769,Currecny_M!$A$1:$P$10,MATCH(Database!C769,Currecny_M!$A$1:$P$1,0),FALSE)</f>
        <v>59.06</v>
      </c>
      <c r="J769" s="82">
        <f t="shared" si="34"/>
        <v>3.2483</v>
      </c>
      <c r="K769" s="39">
        <f>VLOOKUP('Cover page'!$B$6,Currecny_M!$A$1:$P$10,MATCH(Database!C769,Currecny_M!$A$1:$P$1,0),FALSE)</f>
        <v>1</v>
      </c>
      <c r="L769" s="82">
        <f t="shared" si="35"/>
        <v>3.2483</v>
      </c>
      <c r="M769" s="82">
        <f>((E769/$F$1)*VLOOKUP(N769,Currecny_M!$A$1:$P$10,MATCH(Database!C769,Currecny_M!$A$1:$P$1,0),FALSE))/VLOOKUP('Cover page'!$B$6,Currecny_M!$A$1:$P$10,MATCH(Database!C769,Currecny_M!$A$1:$P$1,0),FALSE)</f>
        <v>3.2483</v>
      </c>
      <c r="N769" s="6" t="str">
        <f>VLOOKUP(B769,Master!$A$2:$C$11,3,FALSE)</f>
        <v>CAD</v>
      </c>
      <c r="O769" s="6" t="str">
        <f>VLOOKUP(B769,Master!$A$2:$C$11,2,FALSE)</f>
        <v>America</v>
      </c>
      <c r="P769" s="6"/>
      <c r="Q769" s="39" t="str">
        <f>VLOOKUP(D769,GL_Master!$A$1:$D$80,2,FALSE)</f>
        <v>PL</v>
      </c>
      <c r="R769" s="39" t="str">
        <f>VLOOKUP(D769,GL_Master!$A$1:$D$80,3,FALSE)</f>
        <v>Salary wages &amp; benefits</v>
      </c>
      <c r="S769" s="39" t="str">
        <f>VLOOKUP(D769,GL_Master!$A$1:$D$80,4,FALSE)</f>
        <v>Employee benefits expense</v>
      </c>
    </row>
    <row r="770" spans="1:19" x14ac:dyDescent="0.25">
      <c r="A770" s="39" t="s">
        <v>262</v>
      </c>
      <c r="B770" s="39" t="s">
        <v>249</v>
      </c>
      <c r="C770" s="7">
        <v>44197</v>
      </c>
      <c r="D770" s="39" t="s">
        <v>100</v>
      </c>
      <c r="E770" s="39">
        <v>370</v>
      </c>
      <c r="F770" s="82">
        <f t="shared" si="33"/>
        <v>0.37</v>
      </c>
      <c r="G770" s="39">
        <f>VLOOKUP(N770,Currecny_M!$A$1:$P$10,2,FALSE)</f>
        <v>54</v>
      </c>
      <c r="H770" s="39">
        <f>MATCH(C770,Currecny_M!$A$1:$P$1,0)</f>
        <v>11</v>
      </c>
      <c r="I770" s="39">
        <f>VLOOKUP(N770,Currecny_M!$A$1:$P$10,MATCH(Database!C770,Currecny_M!$A$1:$P$1,0),FALSE)</f>
        <v>59.06</v>
      </c>
      <c r="J770" s="82">
        <f t="shared" si="34"/>
        <v>21.8522</v>
      </c>
      <c r="K770" s="39">
        <f>VLOOKUP('Cover page'!$B$6,Currecny_M!$A$1:$P$10,MATCH(Database!C770,Currecny_M!$A$1:$P$1,0),FALSE)</f>
        <v>1</v>
      </c>
      <c r="L770" s="82">
        <f t="shared" si="35"/>
        <v>21.8522</v>
      </c>
      <c r="M770" s="82">
        <f>((E770/$F$1)*VLOOKUP(N770,Currecny_M!$A$1:$P$10,MATCH(Database!C770,Currecny_M!$A$1:$P$1,0),FALSE))/VLOOKUP('Cover page'!$B$6,Currecny_M!$A$1:$P$10,MATCH(Database!C770,Currecny_M!$A$1:$P$1,0),FALSE)</f>
        <v>21.8522</v>
      </c>
      <c r="N770" s="6" t="str">
        <f>VLOOKUP(B770,Master!$A$2:$C$11,3,FALSE)</f>
        <v>CAD</v>
      </c>
      <c r="O770" s="6" t="str">
        <f>VLOOKUP(B770,Master!$A$2:$C$11,2,FALSE)</f>
        <v>America</v>
      </c>
      <c r="P770" s="6"/>
      <c r="Q770" s="39" t="str">
        <f>VLOOKUP(D770,GL_Master!$A$1:$D$80,2,FALSE)</f>
        <v>PL</v>
      </c>
      <c r="R770" s="39" t="str">
        <f>VLOOKUP(D770,GL_Master!$A$1:$D$80,3,FALSE)</f>
        <v>Salary wages &amp; benefits</v>
      </c>
      <c r="S770" s="39" t="str">
        <f>VLOOKUP(D770,GL_Master!$A$1:$D$80,4,FALSE)</f>
        <v>Employee benefits expense</v>
      </c>
    </row>
    <row r="771" spans="1:19" x14ac:dyDescent="0.25">
      <c r="A771" s="39" t="s">
        <v>262</v>
      </c>
      <c r="B771" s="39" t="s">
        <v>249</v>
      </c>
      <c r="C771" s="7">
        <v>44197</v>
      </c>
      <c r="D771" s="39" t="s">
        <v>30</v>
      </c>
      <c r="E771" s="39">
        <v>114</v>
      </c>
      <c r="F771" s="82">
        <f t="shared" si="33"/>
        <v>0.114</v>
      </c>
      <c r="G771" s="39">
        <f>VLOOKUP(N771,Currecny_M!$A$1:$P$10,2,FALSE)</f>
        <v>54</v>
      </c>
      <c r="H771" s="39">
        <f>MATCH(C771,Currecny_M!$A$1:$P$1,0)</f>
        <v>11</v>
      </c>
      <c r="I771" s="39">
        <f>VLOOKUP(N771,Currecny_M!$A$1:$P$10,MATCH(Database!C771,Currecny_M!$A$1:$P$1,0),FALSE)</f>
        <v>59.06</v>
      </c>
      <c r="J771" s="82">
        <f t="shared" si="34"/>
        <v>6.7328400000000004</v>
      </c>
      <c r="K771" s="39">
        <f>VLOOKUP('Cover page'!$B$6,Currecny_M!$A$1:$P$10,MATCH(Database!C771,Currecny_M!$A$1:$P$1,0),FALSE)</f>
        <v>1</v>
      </c>
      <c r="L771" s="82">
        <f t="shared" si="35"/>
        <v>6.7328400000000004</v>
      </c>
      <c r="M771" s="82">
        <f>((E771/$F$1)*VLOOKUP(N771,Currecny_M!$A$1:$P$10,MATCH(Database!C771,Currecny_M!$A$1:$P$1,0),FALSE))/VLOOKUP('Cover page'!$B$6,Currecny_M!$A$1:$P$10,MATCH(Database!C771,Currecny_M!$A$1:$P$1,0),FALSE)</f>
        <v>6.7328400000000004</v>
      </c>
      <c r="N771" s="6" t="str">
        <f>VLOOKUP(B771,Master!$A$2:$C$11,3,FALSE)</f>
        <v>CAD</v>
      </c>
      <c r="O771" s="6" t="str">
        <f>VLOOKUP(B771,Master!$A$2:$C$11,2,FALSE)</f>
        <v>America</v>
      </c>
      <c r="P771" s="6"/>
      <c r="Q771" s="39" t="str">
        <f>VLOOKUP(D771,GL_Master!$A$1:$D$80,2,FALSE)</f>
        <v>PL</v>
      </c>
      <c r="R771" s="39" t="str">
        <f>VLOOKUP(D771,GL_Master!$A$1:$D$80,3,FALSE)</f>
        <v>Travelling and conveyance</v>
      </c>
      <c r="S771" s="39" t="str">
        <f>VLOOKUP(D771,GL_Master!$A$1:$D$80,4,FALSE)</f>
        <v>Local conveyance</v>
      </c>
    </row>
    <row r="772" spans="1:19" x14ac:dyDescent="0.25">
      <c r="A772" s="39" t="s">
        <v>262</v>
      </c>
      <c r="B772" s="39" t="s">
        <v>249</v>
      </c>
      <c r="C772" s="7">
        <v>44197</v>
      </c>
      <c r="D772" s="39" t="s">
        <v>31</v>
      </c>
      <c r="E772" s="39">
        <v>54</v>
      </c>
      <c r="F772" s="82">
        <f t="shared" ref="F772:F835" si="36">E772/$F$1</f>
        <v>5.3999999999999999E-2</v>
      </c>
      <c r="G772" s="39">
        <f>VLOOKUP(N772,Currecny_M!$A$1:$P$10,2,FALSE)</f>
        <v>54</v>
      </c>
      <c r="H772" s="39">
        <f>MATCH(C772,Currecny_M!$A$1:$P$1,0)</f>
        <v>11</v>
      </c>
      <c r="I772" s="39">
        <f>VLOOKUP(N772,Currecny_M!$A$1:$P$10,MATCH(Database!C772,Currecny_M!$A$1:$P$1,0),FALSE)</f>
        <v>59.06</v>
      </c>
      <c r="J772" s="82">
        <f t="shared" ref="J772:J835" si="37">F772*I772</f>
        <v>3.1892400000000003</v>
      </c>
      <c r="K772" s="39">
        <f>VLOOKUP('Cover page'!$B$6,Currecny_M!$A$1:$P$10,MATCH(Database!C772,Currecny_M!$A$1:$P$1,0),FALSE)</f>
        <v>1</v>
      </c>
      <c r="L772" s="82">
        <f t="shared" ref="L772:L835" si="38">J772/K772</f>
        <v>3.1892400000000003</v>
      </c>
      <c r="M772" s="82">
        <f>((E772/$F$1)*VLOOKUP(N772,Currecny_M!$A$1:$P$10,MATCH(Database!C772,Currecny_M!$A$1:$P$1,0),FALSE))/VLOOKUP('Cover page'!$B$6,Currecny_M!$A$1:$P$10,MATCH(Database!C772,Currecny_M!$A$1:$P$1,0),FALSE)</f>
        <v>3.1892400000000003</v>
      </c>
      <c r="N772" s="6" t="str">
        <f>VLOOKUP(B772,Master!$A$2:$C$11,3,FALSE)</f>
        <v>CAD</v>
      </c>
      <c r="O772" s="6" t="str">
        <f>VLOOKUP(B772,Master!$A$2:$C$11,2,FALSE)</f>
        <v>America</v>
      </c>
      <c r="P772" s="6"/>
      <c r="Q772" s="39" t="str">
        <f>VLOOKUP(D772,GL_Master!$A$1:$D$80,2,FALSE)</f>
        <v>PL</v>
      </c>
      <c r="R772" s="39" t="str">
        <f>VLOOKUP(D772,GL_Master!$A$1:$D$80,3,FALSE)</f>
        <v>Office expenses</v>
      </c>
      <c r="S772" s="39" t="str">
        <f>VLOOKUP(D772,GL_Master!$A$1:$D$80,4,FALSE)</f>
        <v>Parking charges</v>
      </c>
    </row>
    <row r="773" spans="1:19" x14ac:dyDescent="0.25">
      <c r="A773" s="39" t="s">
        <v>262</v>
      </c>
      <c r="B773" s="39" t="s">
        <v>249</v>
      </c>
      <c r="C773" s="7">
        <v>44197</v>
      </c>
      <c r="D773" s="39" t="s">
        <v>101</v>
      </c>
      <c r="E773" s="39">
        <v>54</v>
      </c>
      <c r="F773" s="82">
        <f t="shared" si="36"/>
        <v>5.3999999999999999E-2</v>
      </c>
      <c r="G773" s="39">
        <f>VLOOKUP(N773,Currecny_M!$A$1:$P$10,2,FALSE)</f>
        <v>54</v>
      </c>
      <c r="H773" s="39">
        <f>MATCH(C773,Currecny_M!$A$1:$P$1,0)</f>
        <v>11</v>
      </c>
      <c r="I773" s="39">
        <f>VLOOKUP(N773,Currecny_M!$A$1:$P$10,MATCH(Database!C773,Currecny_M!$A$1:$P$1,0),FALSE)</f>
        <v>59.06</v>
      </c>
      <c r="J773" s="82">
        <f t="shared" si="37"/>
        <v>3.1892400000000003</v>
      </c>
      <c r="K773" s="39">
        <f>VLOOKUP('Cover page'!$B$6,Currecny_M!$A$1:$P$10,MATCH(Database!C773,Currecny_M!$A$1:$P$1,0),FALSE)</f>
        <v>1</v>
      </c>
      <c r="L773" s="82">
        <f t="shared" si="38"/>
        <v>3.1892400000000003</v>
      </c>
      <c r="M773" s="82">
        <f>((E773/$F$1)*VLOOKUP(N773,Currecny_M!$A$1:$P$10,MATCH(Database!C773,Currecny_M!$A$1:$P$1,0),FALSE))/VLOOKUP('Cover page'!$B$6,Currecny_M!$A$1:$P$10,MATCH(Database!C773,Currecny_M!$A$1:$P$1,0),FALSE)</f>
        <v>3.1892400000000003</v>
      </c>
      <c r="N773" s="6" t="str">
        <f>VLOOKUP(B773,Master!$A$2:$C$11,3,FALSE)</f>
        <v>CAD</v>
      </c>
      <c r="O773" s="6" t="str">
        <f>VLOOKUP(B773,Master!$A$2:$C$11,2,FALSE)</f>
        <v>America</v>
      </c>
      <c r="P773" s="6"/>
      <c r="Q773" s="39" t="str">
        <f>VLOOKUP(D773,GL_Master!$A$1:$D$80,2,FALSE)</f>
        <v>PL</v>
      </c>
      <c r="R773" s="39" t="str">
        <f>VLOOKUP(D773,GL_Master!$A$1:$D$80,3,FALSE)</f>
        <v>COGS</v>
      </c>
      <c r="S773" s="39" t="str">
        <f>VLOOKUP(D773,GL_Master!$A$1:$D$80,4,FALSE)</f>
        <v>Purchase of other traded goods</v>
      </c>
    </row>
    <row r="774" spans="1:19" x14ac:dyDescent="0.25">
      <c r="A774" s="39" t="s">
        <v>262</v>
      </c>
      <c r="B774" s="39" t="s">
        <v>249</v>
      </c>
      <c r="C774" s="7">
        <v>44197</v>
      </c>
      <c r="D774" s="39" t="s">
        <v>102</v>
      </c>
      <c r="E774" s="39">
        <v>57</v>
      </c>
      <c r="F774" s="82">
        <f t="shared" si="36"/>
        <v>5.7000000000000002E-2</v>
      </c>
      <c r="G774" s="39">
        <f>VLOOKUP(N774,Currecny_M!$A$1:$P$10,2,FALSE)</f>
        <v>54</v>
      </c>
      <c r="H774" s="39">
        <f>MATCH(C774,Currecny_M!$A$1:$P$1,0)</f>
        <v>11</v>
      </c>
      <c r="I774" s="39">
        <f>VLOOKUP(N774,Currecny_M!$A$1:$P$10,MATCH(Database!C774,Currecny_M!$A$1:$P$1,0),FALSE)</f>
        <v>59.06</v>
      </c>
      <c r="J774" s="82">
        <f t="shared" si="37"/>
        <v>3.3664200000000002</v>
      </c>
      <c r="K774" s="39">
        <f>VLOOKUP('Cover page'!$B$6,Currecny_M!$A$1:$P$10,MATCH(Database!C774,Currecny_M!$A$1:$P$1,0),FALSE)</f>
        <v>1</v>
      </c>
      <c r="L774" s="82">
        <f t="shared" si="38"/>
        <v>3.3664200000000002</v>
      </c>
      <c r="M774" s="82">
        <f>((E774/$F$1)*VLOOKUP(N774,Currecny_M!$A$1:$P$10,MATCH(Database!C774,Currecny_M!$A$1:$P$1,0),FALSE))/VLOOKUP('Cover page'!$B$6,Currecny_M!$A$1:$P$10,MATCH(Database!C774,Currecny_M!$A$1:$P$1,0),FALSE)</f>
        <v>3.3664200000000002</v>
      </c>
      <c r="N774" s="6" t="str">
        <f>VLOOKUP(B774,Master!$A$2:$C$11,3,FALSE)</f>
        <v>CAD</v>
      </c>
      <c r="O774" s="6" t="str">
        <f>VLOOKUP(B774,Master!$A$2:$C$11,2,FALSE)</f>
        <v>America</v>
      </c>
      <c r="P774" s="6"/>
      <c r="Q774" s="39" t="str">
        <f>VLOOKUP(D774,GL_Master!$A$1:$D$80,2,FALSE)</f>
        <v>PL</v>
      </c>
      <c r="R774" s="39" t="str">
        <f>VLOOKUP(D774,GL_Master!$A$1:$D$80,3,FALSE)</f>
        <v>Staff welfare expenses</v>
      </c>
      <c r="S774" s="39" t="str">
        <f>VLOOKUP(D774,GL_Master!$A$1:$D$80,4,FALSE)</f>
        <v>Diwali Expense</v>
      </c>
    </row>
    <row r="775" spans="1:19" x14ac:dyDescent="0.25">
      <c r="A775" s="39" t="s">
        <v>262</v>
      </c>
      <c r="B775" s="39" t="s">
        <v>249</v>
      </c>
      <c r="C775" s="7">
        <v>44197</v>
      </c>
      <c r="D775" s="39" t="s">
        <v>20</v>
      </c>
      <c r="E775" s="39">
        <v>108</v>
      </c>
      <c r="F775" s="82">
        <f t="shared" si="36"/>
        <v>0.108</v>
      </c>
      <c r="G775" s="39">
        <f>VLOOKUP(N775,Currecny_M!$A$1:$P$10,2,FALSE)</f>
        <v>54</v>
      </c>
      <c r="H775" s="39">
        <f>MATCH(C775,Currecny_M!$A$1:$P$1,0)</f>
        <v>11</v>
      </c>
      <c r="I775" s="39">
        <f>VLOOKUP(N775,Currecny_M!$A$1:$P$10,MATCH(Database!C775,Currecny_M!$A$1:$P$1,0),FALSE)</f>
        <v>59.06</v>
      </c>
      <c r="J775" s="82">
        <f t="shared" si="37"/>
        <v>6.3784800000000006</v>
      </c>
      <c r="K775" s="39">
        <f>VLOOKUP('Cover page'!$B$6,Currecny_M!$A$1:$P$10,MATCH(Database!C775,Currecny_M!$A$1:$P$1,0),FALSE)</f>
        <v>1</v>
      </c>
      <c r="L775" s="82">
        <f t="shared" si="38"/>
        <v>6.3784800000000006</v>
      </c>
      <c r="M775" s="82">
        <f>((E775/$F$1)*VLOOKUP(N775,Currecny_M!$A$1:$P$10,MATCH(Database!C775,Currecny_M!$A$1:$P$1,0),FALSE))/VLOOKUP('Cover page'!$B$6,Currecny_M!$A$1:$P$10,MATCH(Database!C775,Currecny_M!$A$1:$P$1,0),FALSE)</f>
        <v>6.3784800000000006</v>
      </c>
      <c r="N775" s="6" t="str">
        <f>VLOOKUP(B775,Master!$A$2:$C$11,3,FALSE)</f>
        <v>CAD</v>
      </c>
      <c r="O775" s="6" t="str">
        <f>VLOOKUP(B775,Master!$A$2:$C$11,2,FALSE)</f>
        <v>America</v>
      </c>
      <c r="P775" s="6"/>
      <c r="Q775" s="39" t="str">
        <f>VLOOKUP(D775,GL_Master!$A$1:$D$80,2,FALSE)</f>
        <v>PL</v>
      </c>
      <c r="R775" s="39" t="str">
        <f>VLOOKUP(D775,GL_Master!$A$1:$D$80,3,FALSE)</f>
        <v>Selling and Marketing expenses</v>
      </c>
      <c r="S775" s="39" t="str">
        <f>VLOOKUP(D775,GL_Master!$A$1:$D$80,4,FALSE)</f>
        <v>Business promotion</v>
      </c>
    </row>
    <row r="776" spans="1:19" x14ac:dyDescent="0.25">
      <c r="A776" s="39" t="s">
        <v>262</v>
      </c>
      <c r="B776" s="39" t="s">
        <v>249</v>
      </c>
      <c r="C776" s="7">
        <v>44197</v>
      </c>
      <c r="D776" s="39" t="s">
        <v>29</v>
      </c>
      <c r="E776" s="39">
        <v>111</v>
      </c>
      <c r="F776" s="82">
        <f t="shared" si="36"/>
        <v>0.111</v>
      </c>
      <c r="G776" s="39">
        <f>VLOOKUP(N776,Currecny_M!$A$1:$P$10,2,FALSE)</f>
        <v>54</v>
      </c>
      <c r="H776" s="39">
        <f>MATCH(C776,Currecny_M!$A$1:$P$1,0)</f>
        <v>11</v>
      </c>
      <c r="I776" s="39">
        <f>VLOOKUP(N776,Currecny_M!$A$1:$P$10,MATCH(Database!C776,Currecny_M!$A$1:$P$1,0),FALSE)</f>
        <v>59.06</v>
      </c>
      <c r="J776" s="82">
        <f t="shared" si="37"/>
        <v>6.5556600000000005</v>
      </c>
      <c r="K776" s="39">
        <f>VLOOKUP('Cover page'!$B$6,Currecny_M!$A$1:$P$10,MATCH(Database!C776,Currecny_M!$A$1:$P$1,0),FALSE)</f>
        <v>1</v>
      </c>
      <c r="L776" s="82">
        <f t="shared" si="38"/>
        <v>6.5556600000000005</v>
      </c>
      <c r="M776" s="82">
        <f>((E776/$F$1)*VLOOKUP(N776,Currecny_M!$A$1:$P$10,MATCH(Database!C776,Currecny_M!$A$1:$P$1,0),FALSE))/VLOOKUP('Cover page'!$B$6,Currecny_M!$A$1:$P$10,MATCH(Database!C776,Currecny_M!$A$1:$P$1,0),FALSE)</f>
        <v>6.5556600000000005</v>
      </c>
      <c r="N776" s="6" t="str">
        <f>VLOOKUP(B776,Master!$A$2:$C$11,3,FALSE)</f>
        <v>CAD</v>
      </c>
      <c r="O776" s="6" t="str">
        <f>VLOOKUP(B776,Master!$A$2:$C$11,2,FALSE)</f>
        <v>America</v>
      </c>
      <c r="P776" s="6"/>
      <c r="Q776" s="39" t="str">
        <f>VLOOKUP(D776,GL_Master!$A$1:$D$80,2,FALSE)</f>
        <v>PL</v>
      </c>
      <c r="R776" s="39" t="str">
        <f>VLOOKUP(D776,GL_Master!$A$1:$D$80,3,FALSE)</f>
        <v>Communication &amp; internet exp</v>
      </c>
      <c r="S776" s="39" t="str">
        <f>VLOOKUP(D776,GL_Master!$A$1:$D$80,4,FALSE)</f>
        <v>Communication cost</v>
      </c>
    </row>
    <row r="777" spans="1:19" x14ac:dyDescent="0.25">
      <c r="A777" s="39" t="s">
        <v>262</v>
      </c>
      <c r="B777" s="39" t="s">
        <v>249</v>
      </c>
      <c r="C777" s="7">
        <v>44197</v>
      </c>
      <c r="D777" s="39" t="s">
        <v>41</v>
      </c>
      <c r="E777" s="39">
        <v>56</v>
      </c>
      <c r="F777" s="82">
        <f t="shared" si="36"/>
        <v>5.6000000000000001E-2</v>
      </c>
      <c r="G777" s="39">
        <f>VLOOKUP(N777,Currecny_M!$A$1:$P$10,2,FALSE)</f>
        <v>54</v>
      </c>
      <c r="H777" s="39">
        <f>MATCH(C777,Currecny_M!$A$1:$P$1,0)</f>
        <v>11</v>
      </c>
      <c r="I777" s="39">
        <f>VLOOKUP(N777,Currecny_M!$A$1:$P$10,MATCH(Database!C777,Currecny_M!$A$1:$P$1,0),FALSE)</f>
        <v>59.06</v>
      </c>
      <c r="J777" s="82">
        <f t="shared" si="37"/>
        <v>3.3073600000000001</v>
      </c>
      <c r="K777" s="39">
        <f>VLOOKUP('Cover page'!$B$6,Currecny_M!$A$1:$P$10,MATCH(Database!C777,Currecny_M!$A$1:$P$1,0),FALSE)</f>
        <v>1</v>
      </c>
      <c r="L777" s="82">
        <f t="shared" si="38"/>
        <v>3.3073600000000001</v>
      </c>
      <c r="M777" s="82">
        <f>((E777/$F$1)*VLOOKUP(N777,Currecny_M!$A$1:$P$10,MATCH(Database!C777,Currecny_M!$A$1:$P$1,0),FALSE))/VLOOKUP('Cover page'!$B$6,Currecny_M!$A$1:$P$10,MATCH(Database!C777,Currecny_M!$A$1:$P$1,0),FALSE)</f>
        <v>3.3073600000000001</v>
      </c>
      <c r="N777" s="6" t="str">
        <f>VLOOKUP(B777,Master!$A$2:$C$11,3,FALSE)</f>
        <v>CAD</v>
      </c>
      <c r="O777" s="6" t="str">
        <f>VLOOKUP(B777,Master!$A$2:$C$11,2,FALSE)</f>
        <v>America</v>
      </c>
      <c r="P777" s="6"/>
      <c r="Q777" s="39" t="str">
        <f>VLOOKUP(D777,GL_Master!$A$1:$D$80,2,FALSE)</f>
        <v>PL</v>
      </c>
      <c r="R777" s="39" t="str">
        <f>VLOOKUP(D777,GL_Master!$A$1:$D$80,3,FALSE)</f>
        <v>Communication &amp; internet exp</v>
      </c>
      <c r="S777" s="39" t="str">
        <f>VLOOKUP(D777,GL_Master!$A$1:$D$80,4,FALSE)</f>
        <v>Communication cost</v>
      </c>
    </row>
    <row r="778" spans="1:19" x14ac:dyDescent="0.25">
      <c r="A778" s="39" t="s">
        <v>262</v>
      </c>
      <c r="B778" s="39" t="s">
        <v>249</v>
      </c>
      <c r="C778" s="7">
        <v>44197</v>
      </c>
      <c r="D778" s="39" t="s">
        <v>103</v>
      </c>
      <c r="E778" s="39">
        <v>106</v>
      </c>
      <c r="F778" s="82">
        <f t="shared" si="36"/>
        <v>0.106</v>
      </c>
      <c r="G778" s="39">
        <f>VLOOKUP(N778,Currecny_M!$A$1:$P$10,2,FALSE)</f>
        <v>54</v>
      </c>
      <c r="H778" s="39">
        <f>MATCH(C778,Currecny_M!$A$1:$P$1,0)</f>
        <v>11</v>
      </c>
      <c r="I778" s="39">
        <f>VLOOKUP(N778,Currecny_M!$A$1:$P$10,MATCH(Database!C778,Currecny_M!$A$1:$P$1,0),FALSE)</f>
        <v>59.06</v>
      </c>
      <c r="J778" s="82">
        <f t="shared" si="37"/>
        <v>6.2603600000000004</v>
      </c>
      <c r="K778" s="39">
        <f>VLOOKUP('Cover page'!$B$6,Currecny_M!$A$1:$P$10,MATCH(Database!C778,Currecny_M!$A$1:$P$1,0),FALSE)</f>
        <v>1</v>
      </c>
      <c r="L778" s="82">
        <f t="shared" si="38"/>
        <v>6.2603600000000004</v>
      </c>
      <c r="M778" s="82">
        <f>((E778/$F$1)*VLOOKUP(N778,Currecny_M!$A$1:$P$10,MATCH(Database!C778,Currecny_M!$A$1:$P$1,0),FALSE))/VLOOKUP('Cover page'!$B$6,Currecny_M!$A$1:$P$10,MATCH(Database!C778,Currecny_M!$A$1:$P$1,0),FALSE)</f>
        <v>6.2603600000000004</v>
      </c>
      <c r="N778" s="6" t="str">
        <f>VLOOKUP(B778,Master!$A$2:$C$11,3,FALSE)</f>
        <v>CAD</v>
      </c>
      <c r="O778" s="6" t="str">
        <f>VLOOKUP(B778,Master!$A$2:$C$11,2,FALSE)</f>
        <v>America</v>
      </c>
      <c r="P778" s="6"/>
      <c r="Q778" s="39" t="str">
        <f>VLOOKUP(D778,GL_Master!$A$1:$D$80,2,FALSE)</f>
        <v>PL</v>
      </c>
      <c r="R778" s="39" t="str">
        <f>VLOOKUP(D778,GL_Master!$A$1:$D$80,3,FALSE)</f>
        <v>Communication &amp; internet exp</v>
      </c>
      <c r="S778" s="39" t="str">
        <f>VLOOKUP(D778,GL_Master!$A$1:$D$80,4,FALSE)</f>
        <v>Communication cost</v>
      </c>
    </row>
    <row r="779" spans="1:19" x14ac:dyDescent="0.25">
      <c r="A779" s="39" t="s">
        <v>262</v>
      </c>
      <c r="B779" s="39" t="s">
        <v>249</v>
      </c>
      <c r="C779" s="7">
        <v>44197</v>
      </c>
      <c r="D779" s="39" t="s">
        <v>104</v>
      </c>
      <c r="E779" s="39">
        <v>166</v>
      </c>
      <c r="F779" s="82">
        <f t="shared" si="36"/>
        <v>0.16600000000000001</v>
      </c>
      <c r="G779" s="39">
        <f>VLOOKUP(N779,Currecny_M!$A$1:$P$10,2,FALSE)</f>
        <v>54</v>
      </c>
      <c r="H779" s="39">
        <f>MATCH(C779,Currecny_M!$A$1:$P$1,0)</f>
        <v>11</v>
      </c>
      <c r="I779" s="39">
        <f>VLOOKUP(N779,Currecny_M!$A$1:$P$10,MATCH(Database!C779,Currecny_M!$A$1:$P$1,0),FALSE)</f>
        <v>59.06</v>
      </c>
      <c r="J779" s="82">
        <f t="shared" si="37"/>
        <v>9.80396</v>
      </c>
      <c r="K779" s="39">
        <f>VLOOKUP('Cover page'!$B$6,Currecny_M!$A$1:$P$10,MATCH(Database!C779,Currecny_M!$A$1:$P$1,0),FALSE)</f>
        <v>1</v>
      </c>
      <c r="L779" s="82">
        <f t="shared" si="38"/>
        <v>9.80396</v>
      </c>
      <c r="M779" s="82">
        <f>((E779/$F$1)*VLOOKUP(N779,Currecny_M!$A$1:$P$10,MATCH(Database!C779,Currecny_M!$A$1:$P$1,0),FALSE))/VLOOKUP('Cover page'!$B$6,Currecny_M!$A$1:$P$10,MATCH(Database!C779,Currecny_M!$A$1:$P$1,0),FALSE)</f>
        <v>9.80396</v>
      </c>
      <c r="N779" s="6" t="str">
        <f>VLOOKUP(B779,Master!$A$2:$C$11,3,FALSE)</f>
        <v>CAD</v>
      </c>
      <c r="O779" s="6" t="str">
        <f>VLOOKUP(B779,Master!$A$2:$C$11,2,FALSE)</f>
        <v>America</v>
      </c>
      <c r="P779" s="6"/>
      <c r="Q779" s="39" t="str">
        <f>VLOOKUP(D779,GL_Master!$A$1:$D$80,2,FALSE)</f>
        <v>PL</v>
      </c>
      <c r="R779" s="39" t="str">
        <f>VLOOKUP(D779,GL_Master!$A$1:$D$80,3,FALSE)</f>
        <v>Legal &amp; Professional expenses</v>
      </c>
      <c r="S779" s="39" t="str">
        <f>VLOOKUP(D779,GL_Master!$A$1:$D$80,4,FALSE)</f>
        <v>Professional Fees - Others</v>
      </c>
    </row>
    <row r="780" spans="1:19" x14ac:dyDescent="0.25">
      <c r="A780" s="39" t="s">
        <v>262</v>
      </c>
      <c r="B780" s="39" t="s">
        <v>249</v>
      </c>
      <c r="C780" s="7">
        <v>44197</v>
      </c>
      <c r="D780" s="39" t="s">
        <v>105</v>
      </c>
      <c r="E780" s="39">
        <v>110</v>
      </c>
      <c r="F780" s="82">
        <f t="shared" si="36"/>
        <v>0.11</v>
      </c>
      <c r="G780" s="39">
        <f>VLOOKUP(N780,Currecny_M!$A$1:$P$10,2,FALSE)</f>
        <v>54</v>
      </c>
      <c r="H780" s="39">
        <f>MATCH(C780,Currecny_M!$A$1:$P$1,0)</f>
        <v>11</v>
      </c>
      <c r="I780" s="39">
        <f>VLOOKUP(N780,Currecny_M!$A$1:$P$10,MATCH(Database!C780,Currecny_M!$A$1:$P$1,0),FALSE)</f>
        <v>59.06</v>
      </c>
      <c r="J780" s="82">
        <f t="shared" si="37"/>
        <v>6.4965999999999999</v>
      </c>
      <c r="K780" s="39">
        <f>VLOOKUP('Cover page'!$B$6,Currecny_M!$A$1:$P$10,MATCH(Database!C780,Currecny_M!$A$1:$P$1,0),FALSE)</f>
        <v>1</v>
      </c>
      <c r="L780" s="82">
        <f t="shared" si="38"/>
        <v>6.4965999999999999</v>
      </c>
      <c r="M780" s="82">
        <f>((E780/$F$1)*VLOOKUP(N780,Currecny_M!$A$1:$P$10,MATCH(Database!C780,Currecny_M!$A$1:$P$1,0),FALSE))/VLOOKUP('Cover page'!$B$6,Currecny_M!$A$1:$P$10,MATCH(Database!C780,Currecny_M!$A$1:$P$1,0),FALSE)</f>
        <v>6.4965999999999999</v>
      </c>
      <c r="N780" s="6" t="str">
        <f>VLOOKUP(B780,Master!$A$2:$C$11,3,FALSE)</f>
        <v>CAD</v>
      </c>
      <c r="O780" s="6" t="str">
        <f>VLOOKUP(B780,Master!$A$2:$C$11,2,FALSE)</f>
        <v>America</v>
      </c>
      <c r="P780" s="6"/>
      <c r="Q780" s="39" t="str">
        <f>VLOOKUP(D780,GL_Master!$A$1:$D$80,2,FALSE)</f>
        <v>PL</v>
      </c>
      <c r="R780" s="39" t="str">
        <f>VLOOKUP(D780,GL_Master!$A$1:$D$80,3,FALSE)</f>
        <v>Travelling and conveyance</v>
      </c>
      <c r="S780" s="39" t="str">
        <f>VLOOKUP(D780,GL_Master!$A$1:$D$80,4,FALSE)</f>
        <v>Car hiring and rental services</v>
      </c>
    </row>
    <row r="781" spans="1:19" x14ac:dyDescent="0.25">
      <c r="A781" s="39" t="s">
        <v>262</v>
      </c>
      <c r="B781" s="39" t="s">
        <v>249</v>
      </c>
      <c r="C781" s="7">
        <v>44197</v>
      </c>
      <c r="D781" s="39" t="s">
        <v>106</v>
      </c>
      <c r="E781" s="39">
        <v>53</v>
      </c>
      <c r="F781" s="82">
        <f t="shared" si="36"/>
        <v>5.2999999999999999E-2</v>
      </c>
      <c r="G781" s="39">
        <f>VLOOKUP(N781,Currecny_M!$A$1:$P$10,2,FALSE)</f>
        <v>54</v>
      </c>
      <c r="H781" s="39">
        <f>MATCH(C781,Currecny_M!$A$1:$P$1,0)</f>
        <v>11</v>
      </c>
      <c r="I781" s="39">
        <f>VLOOKUP(N781,Currecny_M!$A$1:$P$10,MATCH(Database!C781,Currecny_M!$A$1:$P$1,0),FALSE)</f>
        <v>59.06</v>
      </c>
      <c r="J781" s="82">
        <f t="shared" si="37"/>
        <v>3.1301800000000002</v>
      </c>
      <c r="K781" s="39">
        <f>VLOOKUP('Cover page'!$B$6,Currecny_M!$A$1:$P$10,MATCH(Database!C781,Currecny_M!$A$1:$P$1,0),FALSE)</f>
        <v>1</v>
      </c>
      <c r="L781" s="82">
        <f t="shared" si="38"/>
        <v>3.1301800000000002</v>
      </c>
      <c r="M781" s="82">
        <f>((E781/$F$1)*VLOOKUP(N781,Currecny_M!$A$1:$P$10,MATCH(Database!C781,Currecny_M!$A$1:$P$1,0),FALSE))/VLOOKUP('Cover page'!$B$6,Currecny_M!$A$1:$P$10,MATCH(Database!C781,Currecny_M!$A$1:$P$1,0),FALSE)</f>
        <v>3.1301800000000002</v>
      </c>
      <c r="N781" s="6" t="str">
        <f>VLOOKUP(B781,Master!$A$2:$C$11,3,FALSE)</f>
        <v>CAD</v>
      </c>
      <c r="O781" s="6" t="str">
        <f>VLOOKUP(B781,Master!$A$2:$C$11,2,FALSE)</f>
        <v>America</v>
      </c>
      <c r="P781" s="6"/>
      <c r="Q781" s="39" t="str">
        <f>VLOOKUP(D781,GL_Master!$A$1:$D$80,2,FALSE)</f>
        <v>PL</v>
      </c>
      <c r="R781" s="39" t="str">
        <f>VLOOKUP(D781,GL_Master!$A$1:$D$80,3,FALSE)</f>
        <v>Communication &amp; internet exp</v>
      </c>
      <c r="S781" s="39" t="str">
        <f>VLOOKUP(D781,GL_Master!$A$1:$D$80,4,FALSE)</f>
        <v>Printing &amp; Stationary</v>
      </c>
    </row>
    <row r="782" spans="1:19" x14ac:dyDescent="0.25">
      <c r="A782" s="39" t="s">
        <v>262</v>
      </c>
      <c r="B782" s="39" t="s">
        <v>249</v>
      </c>
      <c r="C782" s="7">
        <v>44197</v>
      </c>
      <c r="D782" s="39" t="s">
        <v>32</v>
      </c>
      <c r="E782" s="39">
        <v>57</v>
      </c>
      <c r="F782" s="82">
        <f t="shared" si="36"/>
        <v>5.7000000000000002E-2</v>
      </c>
      <c r="G782" s="39">
        <f>VLOOKUP(N782,Currecny_M!$A$1:$P$10,2,FALSE)</f>
        <v>54</v>
      </c>
      <c r="H782" s="39">
        <f>MATCH(C782,Currecny_M!$A$1:$P$1,0)</f>
        <v>11</v>
      </c>
      <c r="I782" s="39">
        <f>VLOOKUP(N782,Currecny_M!$A$1:$P$10,MATCH(Database!C782,Currecny_M!$A$1:$P$1,0),FALSE)</f>
        <v>59.06</v>
      </c>
      <c r="J782" s="82">
        <f t="shared" si="37"/>
        <v>3.3664200000000002</v>
      </c>
      <c r="K782" s="39">
        <f>VLOOKUP('Cover page'!$B$6,Currecny_M!$A$1:$P$10,MATCH(Database!C782,Currecny_M!$A$1:$P$1,0),FALSE)</f>
        <v>1</v>
      </c>
      <c r="L782" s="82">
        <f t="shared" si="38"/>
        <v>3.3664200000000002</v>
      </c>
      <c r="M782" s="82">
        <f>((E782/$F$1)*VLOOKUP(N782,Currecny_M!$A$1:$P$10,MATCH(Database!C782,Currecny_M!$A$1:$P$1,0),FALSE))/VLOOKUP('Cover page'!$B$6,Currecny_M!$A$1:$P$10,MATCH(Database!C782,Currecny_M!$A$1:$P$1,0),FALSE)</f>
        <v>3.3664200000000002</v>
      </c>
      <c r="N782" s="6" t="str">
        <f>VLOOKUP(B782,Master!$A$2:$C$11,3,FALSE)</f>
        <v>CAD</v>
      </c>
      <c r="O782" s="6" t="str">
        <f>VLOOKUP(B782,Master!$A$2:$C$11,2,FALSE)</f>
        <v>America</v>
      </c>
      <c r="P782" s="6"/>
      <c r="Q782" s="39" t="str">
        <f>VLOOKUP(D782,GL_Master!$A$1:$D$80,2,FALSE)</f>
        <v>PL</v>
      </c>
      <c r="R782" s="39" t="str">
        <f>VLOOKUP(D782,GL_Master!$A$1:$D$80,3,FALSE)</f>
        <v>Communication &amp; internet exp</v>
      </c>
      <c r="S782" s="39" t="str">
        <f>VLOOKUP(D782,GL_Master!$A$1:$D$80,4,FALSE)</f>
        <v>Printing &amp; Stationary</v>
      </c>
    </row>
    <row r="783" spans="1:19" x14ac:dyDescent="0.25">
      <c r="A783" s="39" t="s">
        <v>262</v>
      </c>
      <c r="B783" s="39" t="s">
        <v>249</v>
      </c>
      <c r="C783" s="7">
        <v>44197</v>
      </c>
      <c r="D783" s="39" t="s">
        <v>35</v>
      </c>
      <c r="E783" s="39">
        <v>165</v>
      </c>
      <c r="F783" s="82">
        <f t="shared" si="36"/>
        <v>0.16500000000000001</v>
      </c>
      <c r="G783" s="39">
        <f>VLOOKUP(N783,Currecny_M!$A$1:$P$10,2,FALSE)</f>
        <v>54</v>
      </c>
      <c r="H783" s="39">
        <f>MATCH(C783,Currecny_M!$A$1:$P$1,0)</f>
        <v>11</v>
      </c>
      <c r="I783" s="39">
        <f>VLOOKUP(N783,Currecny_M!$A$1:$P$10,MATCH(Database!C783,Currecny_M!$A$1:$P$1,0),FALSE)</f>
        <v>59.06</v>
      </c>
      <c r="J783" s="82">
        <f t="shared" si="37"/>
        <v>9.7449000000000012</v>
      </c>
      <c r="K783" s="39">
        <f>VLOOKUP('Cover page'!$B$6,Currecny_M!$A$1:$P$10,MATCH(Database!C783,Currecny_M!$A$1:$P$1,0),FALSE)</f>
        <v>1</v>
      </c>
      <c r="L783" s="82">
        <f t="shared" si="38"/>
        <v>9.7449000000000012</v>
      </c>
      <c r="M783" s="82">
        <f>((E783/$F$1)*VLOOKUP(N783,Currecny_M!$A$1:$P$10,MATCH(Database!C783,Currecny_M!$A$1:$P$1,0),FALSE))/VLOOKUP('Cover page'!$B$6,Currecny_M!$A$1:$P$10,MATCH(Database!C783,Currecny_M!$A$1:$P$1,0),FALSE)</f>
        <v>9.7449000000000012</v>
      </c>
      <c r="N783" s="6" t="str">
        <f>VLOOKUP(B783,Master!$A$2:$C$11,3,FALSE)</f>
        <v>CAD</v>
      </c>
      <c r="O783" s="6" t="str">
        <f>VLOOKUP(B783,Master!$A$2:$C$11,2,FALSE)</f>
        <v>America</v>
      </c>
      <c r="P783" s="6"/>
      <c r="Q783" s="39" t="str">
        <f>VLOOKUP(D783,GL_Master!$A$1:$D$80,2,FALSE)</f>
        <v>PL</v>
      </c>
      <c r="R783" s="39" t="str">
        <f>VLOOKUP(D783,GL_Master!$A$1:$D$80,3,FALSE)</f>
        <v>Security Expenses</v>
      </c>
      <c r="S783" s="39" t="str">
        <f>VLOOKUP(D783,GL_Master!$A$1:$D$80,4,FALSE)</f>
        <v>Security Expenses others</v>
      </c>
    </row>
    <row r="784" spans="1:19" x14ac:dyDescent="0.25">
      <c r="A784" s="39" t="s">
        <v>262</v>
      </c>
      <c r="B784" s="39" t="s">
        <v>249</v>
      </c>
      <c r="C784" s="7">
        <v>44197</v>
      </c>
      <c r="D784" s="39" t="s">
        <v>38</v>
      </c>
      <c r="E784" s="39">
        <v>55</v>
      </c>
      <c r="F784" s="82">
        <f t="shared" si="36"/>
        <v>5.5E-2</v>
      </c>
      <c r="G784" s="39">
        <f>VLOOKUP(N784,Currecny_M!$A$1:$P$10,2,FALSE)</f>
        <v>54</v>
      </c>
      <c r="H784" s="39">
        <f>MATCH(C784,Currecny_M!$A$1:$P$1,0)</f>
        <v>11</v>
      </c>
      <c r="I784" s="39">
        <f>VLOOKUP(N784,Currecny_M!$A$1:$P$10,MATCH(Database!C784,Currecny_M!$A$1:$P$1,0),FALSE)</f>
        <v>59.06</v>
      </c>
      <c r="J784" s="82">
        <f t="shared" si="37"/>
        <v>3.2483</v>
      </c>
      <c r="K784" s="39">
        <f>VLOOKUP('Cover page'!$B$6,Currecny_M!$A$1:$P$10,MATCH(Database!C784,Currecny_M!$A$1:$P$1,0),FALSE)</f>
        <v>1</v>
      </c>
      <c r="L784" s="82">
        <f t="shared" si="38"/>
        <v>3.2483</v>
      </c>
      <c r="M784" s="82">
        <f>((E784/$F$1)*VLOOKUP(N784,Currecny_M!$A$1:$P$10,MATCH(Database!C784,Currecny_M!$A$1:$P$1,0),FALSE))/VLOOKUP('Cover page'!$B$6,Currecny_M!$A$1:$P$10,MATCH(Database!C784,Currecny_M!$A$1:$P$1,0),FALSE)</f>
        <v>3.2483</v>
      </c>
      <c r="N784" s="6" t="str">
        <f>VLOOKUP(B784,Master!$A$2:$C$11,3,FALSE)</f>
        <v>CAD</v>
      </c>
      <c r="O784" s="6" t="str">
        <f>VLOOKUP(B784,Master!$A$2:$C$11,2,FALSE)</f>
        <v>America</v>
      </c>
      <c r="P784" s="6"/>
      <c r="Q784" s="39" t="str">
        <f>VLOOKUP(D784,GL_Master!$A$1:$D$80,2,FALSE)</f>
        <v>PL</v>
      </c>
      <c r="R784" s="39" t="str">
        <f>VLOOKUP(D784,GL_Master!$A$1:$D$80,3,FALSE)</f>
        <v>House Keeping Expenses</v>
      </c>
      <c r="S784" s="39" t="str">
        <f>VLOOKUP(D784,GL_Master!$A$1:$D$80,4,FALSE)</f>
        <v>House Keeping Expenses</v>
      </c>
    </row>
    <row r="785" spans="1:19" x14ac:dyDescent="0.25">
      <c r="A785" s="39" t="s">
        <v>262</v>
      </c>
      <c r="B785" s="39" t="s">
        <v>249</v>
      </c>
      <c r="C785" s="7">
        <v>44197</v>
      </c>
      <c r="D785" s="39" t="s">
        <v>107</v>
      </c>
      <c r="E785" s="39">
        <v>57</v>
      </c>
      <c r="F785" s="82">
        <f t="shared" si="36"/>
        <v>5.7000000000000002E-2</v>
      </c>
      <c r="G785" s="39">
        <f>VLOOKUP(N785,Currecny_M!$A$1:$P$10,2,FALSE)</f>
        <v>54</v>
      </c>
      <c r="H785" s="39">
        <f>MATCH(C785,Currecny_M!$A$1:$P$1,0)</f>
        <v>11</v>
      </c>
      <c r="I785" s="39">
        <f>VLOOKUP(N785,Currecny_M!$A$1:$P$10,MATCH(Database!C785,Currecny_M!$A$1:$P$1,0),FALSE)</f>
        <v>59.06</v>
      </c>
      <c r="J785" s="82">
        <f t="shared" si="37"/>
        <v>3.3664200000000002</v>
      </c>
      <c r="K785" s="39">
        <f>VLOOKUP('Cover page'!$B$6,Currecny_M!$A$1:$P$10,MATCH(Database!C785,Currecny_M!$A$1:$P$1,0),FALSE)</f>
        <v>1</v>
      </c>
      <c r="L785" s="82">
        <f t="shared" si="38"/>
        <v>3.3664200000000002</v>
      </c>
      <c r="M785" s="82">
        <f>((E785/$F$1)*VLOOKUP(N785,Currecny_M!$A$1:$P$10,MATCH(Database!C785,Currecny_M!$A$1:$P$1,0),FALSE))/VLOOKUP('Cover page'!$B$6,Currecny_M!$A$1:$P$10,MATCH(Database!C785,Currecny_M!$A$1:$P$1,0),FALSE)</f>
        <v>3.3664200000000002</v>
      </c>
      <c r="N785" s="6" t="str">
        <f>VLOOKUP(B785,Master!$A$2:$C$11,3,FALSE)</f>
        <v>CAD</v>
      </c>
      <c r="O785" s="6" t="str">
        <f>VLOOKUP(B785,Master!$A$2:$C$11,2,FALSE)</f>
        <v>America</v>
      </c>
      <c r="P785" s="6"/>
      <c r="Q785" s="39" t="str">
        <f>VLOOKUP(D785,GL_Master!$A$1:$D$80,2,FALSE)</f>
        <v>PL</v>
      </c>
      <c r="R785" s="39" t="str">
        <f>VLOOKUP(D785,GL_Master!$A$1:$D$80,3,FALSE)</f>
        <v>Misc. expenses</v>
      </c>
      <c r="S785" s="39" t="str">
        <f>VLOOKUP(D785,GL_Master!$A$1:$D$80,4,FALSE)</f>
        <v>Repair &amp; Maintenance</v>
      </c>
    </row>
    <row r="786" spans="1:19" x14ac:dyDescent="0.25">
      <c r="A786" s="39" t="s">
        <v>262</v>
      </c>
      <c r="B786" s="39" t="s">
        <v>249</v>
      </c>
      <c r="C786" s="7">
        <v>44197</v>
      </c>
      <c r="D786" s="39" t="s">
        <v>108</v>
      </c>
      <c r="E786" s="39">
        <v>53</v>
      </c>
      <c r="F786" s="82">
        <f t="shared" si="36"/>
        <v>5.2999999999999999E-2</v>
      </c>
      <c r="G786" s="39">
        <f>VLOOKUP(N786,Currecny_M!$A$1:$P$10,2,FALSE)</f>
        <v>54</v>
      </c>
      <c r="H786" s="39">
        <f>MATCH(C786,Currecny_M!$A$1:$P$1,0)</f>
        <v>11</v>
      </c>
      <c r="I786" s="39">
        <f>VLOOKUP(N786,Currecny_M!$A$1:$P$10,MATCH(Database!C786,Currecny_M!$A$1:$P$1,0),FALSE)</f>
        <v>59.06</v>
      </c>
      <c r="J786" s="82">
        <f t="shared" si="37"/>
        <v>3.1301800000000002</v>
      </c>
      <c r="K786" s="39">
        <f>VLOOKUP('Cover page'!$B$6,Currecny_M!$A$1:$P$10,MATCH(Database!C786,Currecny_M!$A$1:$P$1,0),FALSE)</f>
        <v>1</v>
      </c>
      <c r="L786" s="82">
        <f t="shared" si="38"/>
        <v>3.1301800000000002</v>
      </c>
      <c r="M786" s="82">
        <f>((E786/$F$1)*VLOOKUP(N786,Currecny_M!$A$1:$P$10,MATCH(Database!C786,Currecny_M!$A$1:$P$1,0),FALSE))/VLOOKUP('Cover page'!$B$6,Currecny_M!$A$1:$P$10,MATCH(Database!C786,Currecny_M!$A$1:$P$1,0),FALSE)</f>
        <v>3.1301800000000002</v>
      </c>
      <c r="N786" s="6" t="str">
        <f>VLOOKUP(B786,Master!$A$2:$C$11,3,FALSE)</f>
        <v>CAD</v>
      </c>
      <c r="O786" s="6" t="str">
        <f>VLOOKUP(B786,Master!$A$2:$C$11,2,FALSE)</f>
        <v>America</v>
      </c>
      <c r="P786" s="6"/>
      <c r="Q786" s="39" t="str">
        <f>VLOOKUP(D786,GL_Master!$A$1:$D$80,2,FALSE)</f>
        <v>PL</v>
      </c>
      <c r="R786" s="39" t="str">
        <f>VLOOKUP(D786,GL_Master!$A$1:$D$80,3,FALSE)</f>
        <v>Misc. expenses</v>
      </c>
      <c r="S786" s="39" t="str">
        <f>VLOOKUP(D786,GL_Master!$A$1:$D$80,4,FALSE)</f>
        <v>Repair &amp; Maintenance</v>
      </c>
    </row>
    <row r="787" spans="1:19" x14ac:dyDescent="0.25">
      <c r="A787" s="39" t="s">
        <v>262</v>
      </c>
      <c r="B787" s="39" t="s">
        <v>249</v>
      </c>
      <c r="C787" s="7">
        <v>44197</v>
      </c>
      <c r="D787" s="39" t="s">
        <v>9</v>
      </c>
      <c r="E787" s="39">
        <v>495</v>
      </c>
      <c r="F787" s="82">
        <f t="shared" si="36"/>
        <v>0.495</v>
      </c>
      <c r="G787" s="39">
        <f>VLOOKUP(N787,Currecny_M!$A$1:$P$10,2,FALSE)</f>
        <v>54</v>
      </c>
      <c r="H787" s="39">
        <f>MATCH(C787,Currecny_M!$A$1:$P$1,0)</f>
        <v>11</v>
      </c>
      <c r="I787" s="39">
        <f>VLOOKUP(N787,Currecny_M!$A$1:$P$10,MATCH(Database!C787,Currecny_M!$A$1:$P$1,0),FALSE)</f>
        <v>59.06</v>
      </c>
      <c r="J787" s="82">
        <f t="shared" si="37"/>
        <v>29.2347</v>
      </c>
      <c r="K787" s="39">
        <f>VLOOKUP('Cover page'!$B$6,Currecny_M!$A$1:$P$10,MATCH(Database!C787,Currecny_M!$A$1:$P$1,0),FALSE)</f>
        <v>1</v>
      </c>
      <c r="L787" s="82">
        <f t="shared" si="38"/>
        <v>29.2347</v>
      </c>
      <c r="M787" s="82">
        <f>((E787/$F$1)*VLOOKUP(N787,Currecny_M!$A$1:$P$10,MATCH(Database!C787,Currecny_M!$A$1:$P$1,0),FALSE))/VLOOKUP('Cover page'!$B$6,Currecny_M!$A$1:$P$10,MATCH(Database!C787,Currecny_M!$A$1:$P$1,0),FALSE)</f>
        <v>29.2347</v>
      </c>
      <c r="N787" s="6" t="str">
        <f>VLOOKUP(B787,Master!$A$2:$C$11,3,FALSE)</f>
        <v>CAD</v>
      </c>
      <c r="O787" s="6" t="str">
        <f>VLOOKUP(B787,Master!$A$2:$C$11,2,FALSE)</f>
        <v>America</v>
      </c>
      <c r="P787" s="6"/>
      <c r="Q787" s="39" t="str">
        <f>VLOOKUP(D787,GL_Master!$A$1:$D$80,2,FALSE)</f>
        <v>PL</v>
      </c>
      <c r="R787" s="39" t="str">
        <f>VLOOKUP(D787,GL_Master!$A$1:$D$80,3,FALSE)</f>
        <v>Rent</v>
      </c>
      <c r="S787" s="39" t="str">
        <f>VLOOKUP(D787,GL_Master!$A$1:$D$80,4,FALSE)</f>
        <v>Office Rent</v>
      </c>
    </row>
    <row r="788" spans="1:19" x14ac:dyDescent="0.25">
      <c r="A788" s="39" t="s">
        <v>262</v>
      </c>
      <c r="B788" s="39" t="s">
        <v>249</v>
      </c>
      <c r="C788" s="7">
        <v>44197</v>
      </c>
      <c r="D788" s="39" t="s">
        <v>109</v>
      </c>
      <c r="E788" s="39">
        <v>-283</v>
      </c>
      <c r="F788" s="82">
        <f t="shared" si="36"/>
        <v>-0.28299999999999997</v>
      </c>
      <c r="G788" s="39">
        <f>VLOOKUP(N788,Currecny_M!$A$1:$P$10,2,FALSE)</f>
        <v>54</v>
      </c>
      <c r="H788" s="39">
        <f>MATCH(C788,Currecny_M!$A$1:$P$1,0)</f>
        <v>11</v>
      </c>
      <c r="I788" s="39">
        <f>VLOOKUP(N788,Currecny_M!$A$1:$P$10,MATCH(Database!C788,Currecny_M!$A$1:$P$1,0),FALSE)</f>
        <v>59.06</v>
      </c>
      <c r="J788" s="82">
        <f t="shared" si="37"/>
        <v>-16.713979999999999</v>
      </c>
      <c r="K788" s="39">
        <f>VLOOKUP('Cover page'!$B$6,Currecny_M!$A$1:$P$10,MATCH(Database!C788,Currecny_M!$A$1:$P$1,0),FALSE)</f>
        <v>1</v>
      </c>
      <c r="L788" s="82">
        <f t="shared" si="38"/>
        <v>-16.713979999999999</v>
      </c>
      <c r="M788" s="82">
        <f>((E788/$F$1)*VLOOKUP(N788,Currecny_M!$A$1:$P$10,MATCH(Database!C788,Currecny_M!$A$1:$P$1,0),FALSE))/VLOOKUP('Cover page'!$B$6,Currecny_M!$A$1:$P$10,MATCH(Database!C788,Currecny_M!$A$1:$P$1,0),FALSE)</f>
        <v>-16.713979999999999</v>
      </c>
      <c r="N788" s="6" t="str">
        <f>VLOOKUP(B788,Master!$A$2:$C$11,3,FALSE)</f>
        <v>CAD</v>
      </c>
      <c r="O788" s="6" t="str">
        <f>VLOOKUP(B788,Master!$A$2:$C$11,2,FALSE)</f>
        <v>America</v>
      </c>
      <c r="P788" s="6"/>
      <c r="Q788" s="39" t="str">
        <f>VLOOKUP(D788,GL_Master!$A$1:$D$80,2,FALSE)</f>
        <v>PL</v>
      </c>
      <c r="R788" s="39" t="str">
        <f>VLOOKUP(D788,GL_Master!$A$1:$D$80,3,FALSE)</f>
        <v>Travelling and conveyance</v>
      </c>
      <c r="S788" s="39" t="str">
        <f>VLOOKUP(D788,GL_Master!$A$1:$D$80,4,FALSE)</f>
        <v>Travelling , hotel lodging</v>
      </c>
    </row>
    <row r="789" spans="1:19" x14ac:dyDescent="0.25">
      <c r="A789" s="39" t="s">
        <v>262</v>
      </c>
      <c r="B789" s="39" t="s">
        <v>249</v>
      </c>
      <c r="C789" s="7">
        <v>44197</v>
      </c>
      <c r="D789" s="39" t="s">
        <v>110</v>
      </c>
      <c r="E789" s="39">
        <v>110</v>
      </c>
      <c r="F789" s="82">
        <f t="shared" si="36"/>
        <v>0.11</v>
      </c>
      <c r="G789" s="39">
        <f>VLOOKUP(N789,Currecny_M!$A$1:$P$10,2,FALSE)</f>
        <v>54</v>
      </c>
      <c r="H789" s="39">
        <f>MATCH(C789,Currecny_M!$A$1:$P$1,0)</f>
        <v>11</v>
      </c>
      <c r="I789" s="39">
        <f>VLOOKUP(N789,Currecny_M!$A$1:$P$10,MATCH(Database!C789,Currecny_M!$A$1:$P$1,0),FALSE)</f>
        <v>59.06</v>
      </c>
      <c r="J789" s="82">
        <f t="shared" si="37"/>
        <v>6.4965999999999999</v>
      </c>
      <c r="K789" s="39">
        <f>VLOOKUP('Cover page'!$B$6,Currecny_M!$A$1:$P$10,MATCH(Database!C789,Currecny_M!$A$1:$P$1,0),FALSE)</f>
        <v>1</v>
      </c>
      <c r="L789" s="82">
        <f t="shared" si="38"/>
        <v>6.4965999999999999</v>
      </c>
      <c r="M789" s="82">
        <f>((E789/$F$1)*VLOOKUP(N789,Currecny_M!$A$1:$P$10,MATCH(Database!C789,Currecny_M!$A$1:$P$1,0),FALSE))/VLOOKUP('Cover page'!$B$6,Currecny_M!$A$1:$P$10,MATCH(Database!C789,Currecny_M!$A$1:$P$1,0),FALSE)</f>
        <v>6.4965999999999999</v>
      </c>
      <c r="N789" s="6" t="str">
        <f>VLOOKUP(B789,Master!$A$2:$C$11,3,FALSE)</f>
        <v>CAD</v>
      </c>
      <c r="O789" s="6" t="str">
        <f>VLOOKUP(B789,Master!$A$2:$C$11,2,FALSE)</f>
        <v>America</v>
      </c>
      <c r="P789" s="6"/>
      <c r="Q789" s="39" t="str">
        <f>VLOOKUP(D789,GL_Master!$A$1:$D$80,2,FALSE)</f>
        <v>PL</v>
      </c>
      <c r="R789" s="39" t="str">
        <f>VLOOKUP(D789,GL_Master!$A$1:$D$80,3,FALSE)</f>
        <v>Travelling and conveyance</v>
      </c>
      <c r="S789" s="39" t="str">
        <f>VLOOKUP(D789,GL_Master!$A$1:$D$80,4,FALSE)</f>
        <v>Travelling , hotel lodging</v>
      </c>
    </row>
    <row r="790" spans="1:19" x14ac:dyDescent="0.25">
      <c r="A790" s="39" t="s">
        <v>262</v>
      </c>
      <c r="B790" s="39" t="s">
        <v>249</v>
      </c>
      <c r="C790" s="7">
        <v>44197</v>
      </c>
      <c r="D790" s="39" t="s">
        <v>111</v>
      </c>
      <c r="E790" s="39">
        <v>53</v>
      </c>
      <c r="F790" s="82">
        <f t="shared" si="36"/>
        <v>5.2999999999999999E-2</v>
      </c>
      <c r="G790" s="39">
        <f>VLOOKUP(N790,Currecny_M!$A$1:$P$10,2,FALSE)</f>
        <v>54</v>
      </c>
      <c r="H790" s="39">
        <f>MATCH(C790,Currecny_M!$A$1:$P$1,0)</f>
        <v>11</v>
      </c>
      <c r="I790" s="39">
        <f>VLOOKUP(N790,Currecny_M!$A$1:$P$10,MATCH(Database!C790,Currecny_M!$A$1:$P$1,0),FALSE)</f>
        <v>59.06</v>
      </c>
      <c r="J790" s="82">
        <f t="shared" si="37"/>
        <v>3.1301800000000002</v>
      </c>
      <c r="K790" s="39">
        <f>VLOOKUP('Cover page'!$B$6,Currecny_M!$A$1:$P$10,MATCH(Database!C790,Currecny_M!$A$1:$P$1,0),FALSE)</f>
        <v>1</v>
      </c>
      <c r="L790" s="82">
        <f t="shared" si="38"/>
        <v>3.1301800000000002</v>
      </c>
      <c r="M790" s="82">
        <f>((E790/$F$1)*VLOOKUP(N790,Currecny_M!$A$1:$P$10,MATCH(Database!C790,Currecny_M!$A$1:$P$1,0),FALSE))/VLOOKUP('Cover page'!$B$6,Currecny_M!$A$1:$P$10,MATCH(Database!C790,Currecny_M!$A$1:$P$1,0),FALSE)</f>
        <v>3.1301800000000002</v>
      </c>
      <c r="N790" s="6" t="str">
        <f>VLOOKUP(B790,Master!$A$2:$C$11,3,FALSE)</f>
        <v>CAD</v>
      </c>
      <c r="O790" s="6" t="str">
        <f>VLOOKUP(B790,Master!$A$2:$C$11,2,FALSE)</f>
        <v>America</v>
      </c>
      <c r="P790" s="6"/>
      <c r="Q790" s="39" t="str">
        <f>VLOOKUP(D790,GL_Master!$A$1:$D$80,2,FALSE)</f>
        <v>PL</v>
      </c>
      <c r="R790" s="39" t="str">
        <f>VLOOKUP(D790,GL_Master!$A$1:$D$80,3,FALSE)</f>
        <v>Legal &amp; Professional expenses</v>
      </c>
      <c r="S790" s="39" t="str">
        <f>VLOOKUP(D790,GL_Master!$A$1:$D$80,4,FALSE)</f>
        <v>Professional Fees - Others</v>
      </c>
    </row>
    <row r="791" spans="1:19" x14ac:dyDescent="0.25">
      <c r="A791" s="39" t="s">
        <v>262</v>
      </c>
      <c r="B791" s="39" t="s">
        <v>249</v>
      </c>
      <c r="C791" s="7">
        <v>44228</v>
      </c>
      <c r="D791" s="39" t="s">
        <v>112</v>
      </c>
      <c r="E791" s="39">
        <v>529</v>
      </c>
      <c r="F791" s="82">
        <f t="shared" si="36"/>
        <v>0.52900000000000003</v>
      </c>
      <c r="G791" s="39">
        <f>VLOOKUP(N791,Currecny_M!$A$1:$P$10,2,FALSE)</f>
        <v>54</v>
      </c>
      <c r="H791" s="39">
        <f>MATCH(C791,Currecny_M!$A$1:$P$1,0)</f>
        <v>12</v>
      </c>
      <c r="I791" s="39">
        <f>VLOOKUP(N791,Currecny_M!$A$1:$P$10,MATCH(Database!C791,Currecny_M!$A$1:$P$1,0),FALSE)</f>
        <v>59.65</v>
      </c>
      <c r="J791" s="82">
        <f t="shared" si="37"/>
        <v>31.554850000000002</v>
      </c>
      <c r="K791" s="39">
        <f>VLOOKUP('Cover page'!$B$6,Currecny_M!$A$1:$P$10,MATCH(Database!C791,Currecny_M!$A$1:$P$1,0),FALSE)</f>
        <v>1</v>
      </c>
      <c r="L791" s="82">
        <f t="shared" si="38"/>
        <v>31.554850000000002</v>
      </c>
      <c r="M791" s="82">
        <f>((E791/$F$1)*VLOOKUP(N791,Currecny_M!$A$1:$P$10,MATCH(Database!C791,Currecny_M!$A$1:$P$1,0),FALSE))/VLOOKUP('Cover page'!$B$6,Currecny_M!$A$1:$P$10,MATCH(Database!C791,Currecny_M!$A$1:$P$1,0),FALSE)</f>
        <v>31.554850000000002</v>
      </c>
      <c r="N791" s="6" t="str">
        <f>VLOOKUP(B791,Master!$A$2:$C$11,3,FALSE)</f>
        <v>CAD</v>
      </c>
      <c r="O791" s="6" t="str">
        <f>VLOOKUP(B791,Master!$A$2:$C$11,2,FALSE)</f>
        <v>America</v>
      </c>
      <c r="P791" s="6"/>
      <c r="Q791" s="39" t="str">
        <f>VLOOKUP(D791,GL_Master!$A$1:$D$80,2,FALSE)</f>
        <v>PL</v>
      </c>
      <c r="R791" s="39" t="str">
        <f>VLOOKUP(D791,GL_Master!$A$1:$D$80,3,FALSE)</f>
        <v>Finance Cost</v>
      </c>
      <c r="S791" s="39" t="str">
        <f>VLOOKUP(D791,GL_Master!$A$1:$D$80,4,FALSE)</f>
        <v>Interest expense</v>
      </c>
    </row>
    <row r="792" spans="1:19" x14ac:dyDescent="0.25">
      <c r="A792" s="39" t="s">
        <v>262</v>
      </c>
      <c r="B792" s="39" t="s">
        <v>249</v>
      </c>
      <c r="C792" s="7">
        <v>44228</v>
      </c>
      <c r="D792" s="39" t="s">
        <v>25</v>
      </c>
      <c r="E792" s="39">
        <v>4900</v>
      </c>
      <c r="F792" s="82">
        <f t="shared" si="36"/>
        <v>4.9000000000000004</v>
      </c>
      <c r="G792" s="39">
        <f>VLOOKUP(N792,Currecny_M!$A$1:$P$10,2,FALSE)</f>
        <v>54</v>
      </c>
      <c r="H792" s="39">
        <f>MATCH(C792,Currecny_M!$A$1:$P$1,0)</f>
        <v>12</v>
      </c>
      <c r="I792" s="39">
        <f>VLOOKUP(N792,Currecny_M!$A$1:$P$10,MATCH(Database!C792,Currecny_M!$A$1:$P$1,0),FALSE)</f>
        <v>59.65</v>
      </c>
      <c r="J792" s="82">
        <f t="shared" si="37"/>
        <v>292.28500000000003</v>
      </c>
      <c r="K792" s="39">
        <f>VLOOKUP('Cover page'!$B$6,Currecny_M!$A$1:$P$10,MATCH(Database!C792,Currecny_M!$A$1:$P$1,0),FALSE)</f>
        <v>1</v>
      </c>
      <c r="L792" s="82">
        <f t="shared" si="38"/>
        <v>292.28500000000003</v>
      </c>
      <c r="M792" s="82">
        <f>((E792/$F$1)*VLOOKUP(N792,Currecny_M!$A$1:$P$10,MATCH(Database!C792,Currecny_M!$A$1:$P$1,0),FALSE))/VLOOKUP('Cover page'!$B$6,Currecny_M!$A$1:$P$10,MATCH(Database!C792,Currecny_M!$A$1:$P$1,0),FALSE)</f>
        <v>292.28500000000003</v>
      </c>
      <c r="N792" s="6" t="str">
        <f>VLOOKUP(B792,Master!$A$2:$C$11,3,FALSE)</f>
        <v>CAD</v>
      </c>
      <c r="O792" s="6" t="str">
        <f>VLOOKUP(B792,Master!$A$2:$C$11,2,FALSE)</f>
        <v>America</v>
      </c>
      <c r="P792" s="6"/>
      <c r="Q792" s="39" t="str">
        <f>VLOOKUP(D792,GL_Master!$A$1:$D$80,2,FALSE)</f>
        <v>PL</v>
      </c>
      <c r="R792" s="39" t="str">
        <f>VLOOKUP(D792,GL_Master!$A$1:$D$80,3,FALSE)</f>
        <v>Depreciation</v>
      </c>
      <c r="S792" s="39" t="str">
        <f>VLOOKUP(D792,GL_Master!$A$1:$D$80,4,FALSE)</f>
        <v>Depreciation</v>
      </c>
    </row>
    <row r="793" spans="1:19" x14ac:dyDescent="0.25">
      <c r="A793" s="39" t="s">
        <v>262</v>
      </c>
      <c r="B793" s="39" t="s">
        <v>249</v>
      </c>
      <c r="C793" s="7">
        <v>44228</v>
      </c>
      <c r="D793" s="39" t="s">
        <v>51</v>
      </c>
      <c r="E793" s="39">
        <v>-51852</v>
      </c>
      <c r="F793" s="82">
        <f t="shared" si="36"/>
        <v>-51.851999999999997</v>
      </c>
      <c r="G793" s="39">
        <f>VLOOKUP(N793,Currecny_M!$A$1:$P$10,2,FALSE)</f>
        <v>54</v>
      </c>
      <c r="H793" s="39">
        <f>MATCH(C793,Currecny_M!$A$1:$P$1,0)</f>
        <v>12</v>
      </c>
      <c r="I793" s="39">
        <f>VLOOKUP(N793,Currecny_M!$A$1:$P$10,MATCH(Database!C793,Currecny_M!$A$1:$P$1,0),FALSE)</f>
        <v>59.65</v>
      </c>
      <c r="J793" s="82">
        <f t="shared" si="37"/>
        <v>-3092.9717999999998</v>
      </c>
      <c r="K793" s="39">
        <f>VLOOKUP('Cover page'!$B$6,Currecny_M!$A$1:$P$10,MATCH(Database!C793,Currecny_M!$A$1:$P$1,0),FALSE)</f>
        <v>1</v>
      </c>
      <c r="L793" s="82">
        <f t="shared" si="38"/>
        <v>-3092.9717999999998</v>
      </c>
      <c r="M793" s="82">
        <f>((E793/$F$1)*VLOOKUP(N793,Currecny_M!$A$1:$P$10,MATCH(Database!C793,Currecny_M!$A$1:$P$1,0),FALSE))/VLOOKUP('Cover page'!$B$6,Currecny_M!$A$1:$P$10,MATCH(Database!C793,Currecny_M!$A$1:$P$1,0),FALSE)</f>
        <v>-3092.9717999999998</v>
      </c>
      <c r="N793" s="6" t="str">
        <f>VLOOKUP(B793,Master!$A$2:$C$11,3,FALSE)</f>
        <v>CAD</v>
      </c>
      <c r="O793" s="6" t="str">
        <f>VLOOKUP(B793,Master!$A$2:$C$11,2,FALSE)</f>
        <v>America</v>
      </c>
      <c r="P793" s="6"/>
      <c r="Q793" s="39" t="str">
        <f>VLOOKUP(D793,GL_Master!$A$1:$D$80,2,FALSE)</f>
        <v>BS</v>
      </c>
      <c r="R793" s="39" t="str">
        <f>VLOOKUP(D793,GL_Master!$A$1:$D$80,3,FALSE)</f>
        <v>Share Capital</v>
      </c>
      <c r="S793" s="39" t="str">
        <f>VLOOKUP(D793,GL_Master!$A$1:$D$80,4,FALSE)</f>
        <v>Equity shares</v>
      </c>
    </row>
    <row r="794" spans="1:19" x14ac:dyDescent="0.25">
      <c r="A794" s="39" t="s">
        <v>262</v>
      </c>
      <c r="B794" s="39" t="s">
        <v>249</v>
      </c>
      <c r="C794" s="7">
        <v>44228</v>
      </c>
      <c r="D794" s="39" t="s">
        <v>52</v>
      </c>
      <c r="E794" s="39">
        <v>-99348</v>
      </c>
      <c r="F794" s="82">
        <f t="shared" si="36"/>
        <v>-99.347999999999999</v>
      </c>
      <c r="G794" s="39">
        <f>VLOOKUP(N794,Currecny_M!$A$1:$P$10,2,FALSE)</f>
        <v>54</v>
      </c>
      <c r="H794" s="39">
        <f>MATCH(C794,Currecny_M!$A$1:$P$1,0)</f>
        <v>12</v>
      </c>
      <c r="I794" s="39">
        <f>VLOOKUP(N794,Currecny_M!$A$1:$P$10,MATCH(Database!C794,Currecny_M!$A$1:$P$1,0),FALSE)</f>
        <v>59.65</v>
      </c>
      <c r="J794" s="82">
        <f t="shared" si="37"/>
        <v>-5926.1081999999997</v>
      </c>
      <c r="K794" s="39">
        <f>VLOOKUP('Cover page'!$B$6,Currecny_M!$A$1:$P$10,MATCH(Database!C794,Currecny_M!$A$1:$P$1,0),FALSE)</f>
        <v>1</v>
      </c>
      <c r="L794" s="82">
        <f t="shared" si="38"/>
        <v>-5926.1081999999997</v>
      </c>
      <c r="M794" s="82">
        <f>((E794/$F$1)*VLOOKUP(N794,Currecny_M!$A$1:$P$10,MATCH(Database!C794,Currecny_M!$A$1:$P$1,0),FALSE))/VLOOKUP('Cover page'!$B$6,Currecny_M!$A$1:$P$10,MATCH(Database!C794,Currecny_M!$A$1:$P$1,0),FALSE)</f>
        <v>-5926.1081999999997</v>
      </c>
      <c r="N794" s="6" t="str">
        <f>VLOOKUP(B794,Master!$A$2:$C$11,3,FALSE)</f>
        <v>CAD</v>
      </c>
      <c r="O794" s="6" t="str">
        <f>VLOOKUP(B794,Master!$A$2:$C$11,2,FALSE)</f>
        <v>America</v>
      </c>
      <c r="P794" s="6"/>
      <c r="Q794" s="39" t="str">
        <f>VLOOKUP(D794,GL_Master!$A$1:$D$80,2,FALSE)</f>
        <v>BS</v>
      </c>
      <c r="R794" s="39" t="str">
        <f>VLOOKUP(D794,GL_Master!$A$1:$D$80,3,FALSE)</f>
        <v>Reserve and Surplus</v>
      </c>
      <c r="S794" s="39" t="str">
        <f>VLOOKUP(D794,GL_Master!$A$1:$D$80,4,FALSE)</f>
        <v>Reserves at the commencement of the year</v>
      </c>
    </row>
    <row r="795" spans="1:19" x14ac:dyDescent="0.25">
      <c r="A795" s="39" t="s">
        <v>262</v>
      </c>
      <c r="B795" s="39" t="s">
        <v>249</v>
      </c>
      <c r="C795" s="7">
        <v>44228</v>
      </c>
      <c r="D795" s="39" t="s">
        <v>53</v>
      </c>
      <c r="E795" s="39">
        <v>-39614</v>
      </c>
      <c r="F795" s="82">
        <f t="shared" si="36"/>
        <v>-39.613999999999997</v>
      </c>
      <c r="G795" s="39">
        <f>VLOOKUP(N795,Currecny_M!$A$1:$P$10,2,FALSE)</f>
        <v>54</v>
      </c>
      <c r="H795" s="39">
        <f>MATCH(C795,Currecny_M!$A$1:$P$1,0)</f>
        <v>12</v>
      </c>
      <c r="I795" s="39">
        <f>VLOOKUP(N795,Currecny_M!$A$1:$P$10,MATCH(Database!C795,Currecny_M!$A$1:$P$1,0),FALSE)</f>
        <v>59.65</v>
      </c>
      <c r="J795" s="82">
        <f t="shared" si="37"/>
        <v>-2362.9750999999997</v>
      </c>
      <c r="K795" s="39">
        <f>VLOOKUP('Cover page'!$B$6,Currecny_M!$A$1:$P$10,MATCH(Database!C795,Currecny_M!$A$1:$P$1,0),FALSE)</f>
        <v>1</v>
      </c>
      <c r="L795" s="82">
        <f t="shared" si="38"/>
        <v>-2362.9750999999997</v>
      </c>
      <c r="M795" s="82">
        <f>((E795/$F$1)*VLOOKUP(N795,Currecny_M!$A$1:$P$10,MATCH(Database!C795,Currecny_M!$A$1:$P$1,0),FALSE))/VLOOKUP('Cover page'!$B$6,Currecny_M!$A$1:$P$10,MATCH(Database!C795,Currecny_M!$A$1:$P$1,0),FALSE)</f>
        <v>-2362.9750999999997</v>
      </c>
      <c r="N795" s="6" t="str">
        <f>VLOOKUP(B795,Master!$A$2:$C$11,3,FALSE)</f>
        <v>CAD</v>
      </c>
      <c r="O795" s="6" t="str">
        <f>VLOOKUP(B795,Master!$A$2:$C$11,2,FALSE)</f>
        <v>America</v>
      </c>
      <c r="P795" s="6"/>
      <c r="Q795" s="39" t="str">
        <f>VLOOKUP(D795,GL_Master!$A$1:$D$80,2,FALSE)</f>
        <v>BS</v>
      </c>
      <c r="R795" s="39" t="str">
        <f>VLOOKUP(D795,GL_Master!$A$1:$D$80,3,FALSE)</f>
        <v>Loan Fund</v>
      </c>
      <c r="S795" s="39" t="str">
        <f>VLOOKUP(D795,GL_Master!$A$1:$D$80,4,FALSE)</f>
        <v>Term Loan</v>
      </c>
    </row>
    <row r="796" spans="1:19" x14ac:dyDescent="0.25">
      <c r="A796" s="39" t="s">
        <v>262</v>
      </c>
      <c r="B796" s="39" t="s">
        <v>249</v>
      </c>
      <c r="C796" s="7">
        <v>44228</v>
      </c>
      <c r="D796" s="39" t="s">
        <v>54</v>
      </c>
      <c r="E796" s="39">
        <v>105</v>
      </c>
      <c r="F796" s="82">
        <f t="shared" si="36"/>
        <v>0.105</v>
      </c>
      <c r="G796" s="39">
        <f>VLOOKUP(N796,Currecny_M!$A$1:$P$10,2,FALSE)</f>
        <v>54</v>
      </c>
      <c r="H796" s="39">
        <f>MATCH(C796,Currecny_M!$A$1:$P$1,0)</f>
        <v>12</v>
      </c>
      <c r="I796" s="39">
        <f>VLOOKUP(N796,Currecny_M!$A$1:$P$10,MATCH(Database!C796,Currecny_M!$A$1:$P$1,0),FALSE)</f>
        <v>59.65</v>
      </c>
      <c r="J796" s="82">
        <f t="shared" si="37"/>
        <v>6.2632499999999993</v>
      </c>
      <c r="K796" s="39">
        <f>VLOOKUP('Cover page'!$B$6,Currecny_M!$A$1:$P$10,MATCH(Database!C796,Currecny_M!$A$1:$P$1,0),FALSE)</f>
        <v>1</v>
      </c>
      <c r="L796" s="82">
        <f t="shared" si="38"/>
        <v>6.2632499999999993</v>
      </c>
      <c r="M796" s="82">
        <f>((E796/$F$1)*VLOOKUP(N796,Currecny_M!$A$1:$P$10,MATCH(Database!C796,Currecny_M!$A$1:$P$1,0),FALSE))/VLOOKUP('Cover page'!$B$6,Currecny_M!$A$1:$P$10,MATCH(Database!C796,Currecny_M!$A$1:$P$1,0),FALSE)</f>
        <v>6.2632499999999993</v>
      </c>
      <c r="N796" s="6" t="str">
        <f>VLOOKUP(B796,Master!$A$2:$C$11,3,FALSE)</f>
        <v>CAD</v>
      </c>
      <c r="O796" s="6" t="str">
        <f>VLOOKUP(B796,Master!$A$2:$C$11,2,FALSE)</f>
        <v>America</v>
      </c>
      <c r="P796" s="6"/>
      <c r="Q796" s="39" t="str">
        <f>VLOOKUP(D796,GL_Master!$A$1:$D$80,2,FALSE)</f>
        <v>BS</v>
      </c>
      <c r="R796" s="39" t="str">
        <f>VLOOKUP(D796,GL_Master!$A$1:$D$80,3,FALSE)</f>
        <v>Trade Payables</v>
      </c>
      <c r="S796" s="39" t="str">
        <f>VLOOKUP(D796,GL_Master!$A$1:$D$80,4,FALSE)</f>
        <v>Trade payable</v>
      </c>
    </row>
    <row r="797" spans="1:19" x14ac:dyDescent="0.25">
      <c r="A797" s="39" t="s">
        <v>262</v>
      </c>
      <c r="B797" s="39" t="s">
        <v>249</v>
      </c>
      <c r="C797" s="7">
        <v>44228</v>
      </c>
      <c r="D797" s="39" t="s">
        <v>34</v>
      </c>
      <c r="E797" s="39">
        <v>-2882</v>
      </c>
      <c r="F797" s="82">
        <f t="shared" si="36"/>
        <v>-2.8820000000000001</v>
      </c>
      <c r="G797" s="39">
        <f>VLOOKUP(N797,Currecny_M!$A$1:$P$10,2,FALSE)</f>
        <v>54</v>
      </c>
      <c r="H797" s="39">
        <f>MATCH(C797,Currecny_M!$A$1:$P$1,0)</f>
        <v>12</v>
      </c>
      <c r="I797" s="39">
        <f>VLOOKUP(N797,Currecny_M!$A$1:$P$10,MATCH(Database!C797,Currecny_M!$A$1:$P$1,0),FALSE)</f>
        <v>59.65</v>
      </c>
      <c r="J797" s="82">
        <f t="shared" si="37"/>
        <v>-171.91130000000001</v>
      </c>
      <c r="K797" s="39">
        <f>VLOOKUP('Cover page'!$B$6,Currecny_M!$A$1:$P$10,MATCH(Database!C797,Currecny_M!$A$1:$P$1,0),FALSE)</f>
        <v>1</v>
      </c>
      <c r="L797" s="82">
        <f t="shared" si="38"/>
        <v>-171.91130000000001</v>
      </c>
      <c r="M797" s="82">
        <f>((E797/$F$1)*VLOOKUP(N797,Currecny_M!$A$1:$P$10,MATCH(Database!C797,Currecny_M!$A$1:$P$1,0),FALSE))/VLOOKUP('Cover page'!$B$6,Currecny_M!$A$1:$P$10,MATCH(Database!C797,Currecny_M!$A$1:$P$1,0),FALSE)</f>
        <v>-171.91130000000001</v>
      </c>
      <c r="N797" s="6" t="str">
        <f>VLOOKUP(B797,Master!$A$2:$C$11,3,FALSE)</f>
        <v>CAD</v>
      </c>
      <c r="O797" s="6" t="str">
        <f>VLOOKUP(B797,Master!$A$2:$C$11,2,FALSE)</f>
        <v>America</v>
      </c>
      <c r="P797" s="6"/>
      <c r="Q797" s="39" t="str">
        <f>VLOOKUP(D797,GL_Master!$A$1:$D$80,2,FALSE)</f>
        <v>BS</v>
      </c>
      <c r="R797" s="39" t="str">
        <f>VLOOKUP(D797,GL_Master!$A$1:$D$80,3,FALSE)</f>
        <v>Provisions</v>
      </c>
      <c r="S797" s="39" t="str">
        <f>VLOOKUP(D797,GL_Master!$A$1:$D$80,4,FALSE)</f>
        <v>Expenses payables</v>
      </c>
    </row>
    <row r="798" spans="1:19" x14ac:dyDescent="0.25">
      <c r="A798" s="39" t="s">
        <v>262</v>
      </c>
      <c r="B798" s="39" t="s">
        <v>249</v>
      </c>
      <c r="C798" s="7">
        <v>44228</v>
      </c>
      <c r="D798" s="39" t="s">
        <v>18</v>
      </c>
      <c r="E798" s="39">
        <v>-1752</v>
      </c>
      <c r="F798" s="82">
        <f t="shared" si="36"/>
        <v>-1.752</v>
      </c>
      <c r="G798" s="39">
        <f>VLOOKUP(N798,Currecny_M!$A$1:$P$10,2,FALSE)</f>
        <v>54</v>
      </c>
      <c r="H798" s="39">
        <f>MATCH(C798,Currecny_M!$A$1:$P$1,0)</f>
        <v>12</v>
      </c>
      <c r="I798" s="39">
        <f>VLOOKUP(N798,Currecny_M!$A$1:$P$10,MATCH(Database!C798,Currecny_M!$A$1:$P$1,0),FALSE)</f>
        <v>59.65</v>
      </c>
      <c r="J798" s="82">
        <f t="shared" si="37"/>
        <v>-104.5068</v>
      </c>
      <c r="K798" s="39">
        <f>VLOOKUP('Cover page'!$B$6,Currecny_M!$A$1:$P$10,MATCH(Database!C798,Currecny_M!$A$1:$P$1,0),FALSE)</f>
        <v>1</v>
      </c>
      <c r="L798" s="82">
        <f t="shared" si="38"/>
        <v>-104.5068</v>
      </c>
      <c r="M798" s="82">
        <f>((E798/$F$1)*VLOOKUP(N798,Currecny_M!$A$1:$P$10,MATCH(Database!C798,Currecny_M!$A$1:$P$1,0),FALSE))/VLOOKUP('Cover page'!$B$6,Currecny_M!$A$1:$P$10,MATCH(Database!C798,Currecny_M!$A$1:$P$1,0),FALSE)</f>
        <v>-104.5068</v>
      </c>
      <c r="N798" s="6" t="str">
        <f>VLOOKUP(B798,Master!$A$2:$C$11,3,FALSE)</f>
        <v>CAD</v>
      </c>
      <c r="O798" s="6" t="str">
        <f>VLOOKUP(B798,Master!$A$2:$C$11,2,FALSE)</f>
        <v>America</v>
      </c>
      <c r="P798" s="6"/>
      <c r="Q798" s="39" t="str">
        <f>VLOOKUP(D798,GL_Master!$A$1:$D$80,2,FALSE)</f>
        <v>BS</v>
      </c>
      <c r="R798" s="39" t="str">
        <f>VLOOKUP(D798,GL_Master!$A$1:$D$80,3,FALSE)</f>
        <v>Other current liabilities</v>
      </c>
      <c r="S798" s="39" t="str">
        <f>VLOOKUP(D798,GL_Master!$A$1:$D$80,4,FALSE)</f>
        <v>Employee related liabilities</v>
      </c>
    </row>
    <row r="799" spans="1:19" x14ac:dyDescent="0.25">
      <c r="A799" s="39" t="s">
        <v>262</v>
      </c>
      <c r="B799" s="39" t="s">
        <v>249</v>
      </c>
      <c r="C799" s="7">
        <v>44228</v>
      </c>
      <c r="D799" s="39" t="s">
        <v>55</v>
      </c>
      <c r="E799" s="39">
        <v>-209</v>
      </c>
      <c r="F799" s="82">
        <f t="shared" si="36"/>
        <v>-0.20899999999999999</v>
      </c>
      <c r="G799" s="39">
        <f>VLOOKUP(N799,Currecny_M!$A$1:$P$10,2,FALSE)</f>
        <v>54</v>
      </c>
      <c r="H799" s="39">
        <f>MATCH(C799,Currecny_M!$A$1:$P$1,0)</f>
        <v>12</v>
      </c>
      <c r="I799" s="39">
        <f>VLOOKUP(N799,Currecny_M!$A$1:$P$10,MATCH(Database!C799,Currecny_M!$A$1:$P$1,0),FALSE)</f>
        <v>59.65</v>
      </c>
      <c r="J799" s="82">
        <f t="shared" si="37"/>
        <v>-12.466849999999999</v>
      </c>
      <c r="K799" s="39">
        <f>VLOOKUP('Cover page'!$B$6,Currecny_M!$A$1:$P$10,MATCH(Database!C799,Currecny_M!$A$1:$P$1,0),FALSE)</f>
        <v>1</v>
      </c>
      <c r="L799" s="82">
        <f t="shared" si="38"/>
        <v>-12.466849999999999</v>
      </c>
      <c r="M799" s="82">
        <f>((E799/$F$1)*VLOOKUP(N799,Currecny_M!$A$1:$P$10,MATCH(Database!C799,Currecny_M!$A$1:$P$1,0),FALSE))/VLOOKUP('Cover page'!$B$6,Currecny_M!$A$1:$P$10,MATCH(Database!C799,Currecny_M!$A$1:$P$1,0),FALSE)</f>
        <v>-12.466849999999999</v>
      </c>
      <c r="N799" s="6" t="str">
        <f>VLOOKUP(B799,Master!$A$2:$C$11,3,FALSE)</f>
        <v>CAD</v>
      </c>
      <c r="O799" s="6" t="str">
        <f>VLOOKUP(B799,Master!$A$2:$C$11,2,FALSE)</f>
        <v>America</v>
      </c>
      <c r="P799" s="6"/>
      <c r="Q799" s="39" t="str">
        <f>VLOOKUP(D799,GL_Master!$A$1:$D$80,2,FALSE)</f>
        <v>BS</v>
      </c>
      <c r="R799" s="39" t="str">
        <f>VLOOKUP(D799,GL_Master!$A$1:$D$80,3,FALSE)</f>
        <v>Other current liabilities</v>
      </c>
      <c r="S799" s="39" t="str">
        <f>VLOOKUP(D799,GL_Master!$A$1:$D$80,4,FALSE)</f>
        <v>Security deposit received</v>
      </c>
    </row>
    <row r="800" spans="1:19" x14ac:dyDescent="0.25">
      <c r="A800" s="39" t="s">
        <v>262</v>
      </c>
      <c r="B800" s="39" t="s">
        <v>249</v>
      </c>
      <c r="C800" s="7">
        <v>44228</v>
      </c>
      <c r="D800" s="39" t="s">
        <v>56</v>
      </c>
      <c r="E800" s="39">
        <v>-57</v>
      </c>
      <c r="F800" s="82">
        <f t="shared" si="36"/>
        <v>-5.7000000000000002E-2</v>
      </c>
      <c r="G800" s="39">
        <f>VLOOKUP(N800,Currecny_M!$A$1:$P$10,2,FALSE)</f>
        <v>54</v>
      </c>
      <c r="H800" s="39">
        <f>MATCH(C800,Currecny_M!$A$1:$P$1,0)</f>
        <v>12</v>
      </c>
      <c r="I800" s="39">
        <f>VLOOKUP(N800,Currecny_M!$A$1:$P$10,MATCH(Database!C800,Currecny_M!$A$1:$P$1,0),FALSE)</f>
        <v>59.65</v>
      </c>
      <c r="J800" s="82">
        <f t="shared" si="37"/>
        <v>-3.4000500000000002</v>
      </c>
      <c r="K800" s="39">
        <f>VLOOKUP('Cover page'!$B$6,Currecny_M!$A$1:$P$10,MATCH(Database!C800,Currecny_M!$A$1:$P$1,0),FALSE)</f>
        <v>1</v>
      </c>
      <c r="L800" s="82">
        <f t="shared" si="38"/>
        <v>-3.4000500000000002</v>
      </c>
      <c r="M800" s="82">
        <f>((E800/$F$1)*VLOOKUP(N800,Currecny_M!$A$1:$P$10,MATCH(Database!C800,Currecny_M!$A$1:$P$1,0),FALSE))/VLOOKUP('Cover page'!$B$6,Currecny_M!$A$1:$P$10,MATCH(Database!C800,Currecny_M!$A$1:$P$1,0),FALSE)</f>
        <v>-3.4000500000000002</v>
      </c>
      <c r="N800" s="6" t="str">
        <f>VLOOKUP(B800,Master!$A$2:$C$11,3,FALSE)</f>
        <v>CAD</v>
      </c>
      <c r="O800" s="6" t="str">
        <f>VLOOKUP(B800,Master!$A$2:$C$11,2,FALSE)</f>
        <v>America</v>
      </c>
      <c r="P800" s="6"/>
      <c r="Q800" s="39" t="str">
        <f>VLOOKUP(D800,GL_Master!$A$1:$D$80,2,FALSE)</f>
        <v>BS</v>
      </c>
      <c r="R800" s="39" t="str">
        <f>VLOOKUP(D800,GL_Master!$A$1:$D$80,3,FALSE)</f>
        <v>Other Tax Payables</v>
      </c>
      <c r="S800" s="39" t="str">
        <f>VLOOKUP(D800,GL_Master!$A$1:$D$80,4,FALSE)</f>
        <v>Tax deducted at source payable</v>
      </c>
    </row>
    <row r="801" spans="1:19" x14ac:dyDescent="0.25">
      <c r="A801" s="39" t="s">
        <v>262</v>
      </c>
      <c r="B801" s="39" t="s">
        <v>249</v>
      </c>
      <c r="C801" s="7">
        <v>44228</v>
      </c>
      <c r="D801" s="39" t="s">
        <v>57</v>
      </c>
      <c r="E801" s="39">
        <v>-513</v>
      </c>
      <c r="F801" s="82">
        <f t="shared" si="36"/>
        <v>-0.51300000000000001</v>
      </c>
      <c r="G801" s="39">
        <f>VLOOKUP(N801,Currecny_M!$A$1:$P$10,2,FALSE)</f>
        <v>54</v>
      </c>
      <c r="H801" s="39">
        <f>MATCH(C801,Currecny_M!$A$1:$P$1,0)</f>
        <v>12</v>
      </c>
      <c r="I801" s="39">
        <f>VLOOKUP(N801,Currecny_M!$A$1:$P$10,MATCH(Database!C801,Currecny_M!$A$1:$P$1,0),FALSE)</f>
        <v>59.65</v>
      </c>
      <c r="J801" s="82">
        <f t="shared" si="37"/>
        <v>-30.600449999999999</v>
      </c>
      <c r="K801" s="39">
        <f>VLOOKUP('Cover page'!$B$6,Currecny_M!$A$1:$P$10,MATCH(Database!C801,Currecny_M!$A$1:$P$1,0),FALSE)</f>
        <v>1</v>
      </c>
      <c r="L801" s="82">
        <f t="shared" si="38"/>
        <v>-30.600449999999999</v>
      </c>
      <c r="M801" s="82">
        <f>((E801/$F$1)*VLOOKUP(N801,Currecny_M!$A$1:$P$10,MATCH(Database!C801,Currecny_M!$A$1:$P$1,0),FALSE))/VLOOKUP('Cover page'!$B$6,Currecny_M!$A$1:$P$10,MATCH(Database!C801,Currecny_M!$A$1:$P$1,0),FALSE)</f>
        <v>-30.600449999999999</v>
      </c>
      <c r="N801" s="6" t="str">
        <f>VLOOKUP(B801,Master!$A$2:$C$11,3,FALSE)</f>
        <v>CAD</v>
      </c>
      <c r="O801" s="6" t="str">
        <f>VLOOKUP(B801,Master!$A$2:$C$11,2,FALSE)</f>
        <v>America</v>
      </c>
      <c r="P801" s="6"/>
      <c r="Q801" s="39" t="str">
        <f>VLOOKUP(D801,GL_Master!$A$1:$D$80,2,FALSE)</f>
        <v>BS</v>
      </c>
      <c r="R801" s="39" t="str">
        <f>VLOOKUP(D801,GL_Master!$A$1:$D$80,3,FALSE)</f>
        <v>Other Tax Payables</v>
      </c>
      <c r="S801" s="39" t="str">
        <f>VLOOKUP(D801,GL_Master!$A$1:$D$80,4,FALSE)</f>
        <v>Tax deducted at source payable</v>
      </c>
    </row>
    <row r="802" spans="1:19" x14ac:dyDescent="0.25">
      <c r="A802" s="39" t="s">
        <v>262</v>
      </c>
      <c r="B802" s="39" t="s">
        <v>249</v>
      </c>
      <c r="C802" s="7">
        <v>44228</v>
      </c>
      <c r="D802" s="39" t="s">
        <v>58</v>
      </c>
      <c r="E802" s="39">
        <v>-3596</v>
      </c>
      <c r="F802" s="82">
        <f t="shared" si="36"/>
        <v>-3.5960000000000001</v>
      </c>
      <c r="G802" s="39">
        <f>VLOOKUP(N802,Currecny_M!$A$1:$P$10,2,FALSE)</f>
        <v>54</v>
      </c>
      <c r="H802" s="39">
        <f>MATCH(C802,Currecny_M!$A$1:$P$1,0)</f>
        <v>12</v>
      </c>
      <c r="I802" s="39">
        <f>VLOOKUP(N802,Currecny_M!$A$1:$P$10,MATCH(Database!C802,Currecny_M!$A$1:$P$1,0),FALSE)</f>
        <v>59.65</v>
      </c>
      <c r="J802" s="82">
        <f t="shared" si="37"/>
        <v>-214.50139999999999</v>
      </c>
      <c r="K802" s="39">
        <f>VLOOKUP('Cover page'!$B$6,Currecny_M!$A$1:$P$10,MATCH(Database!C802,Currecny_M!$A$1:$P$1,0),FALSE)</f>
        <v>1</v>
      </c>
      <c r="L802" s="82">
        <f t="shared" si="38"/>
        <v>-214.50139999999999</v>
      </c>
      <c r="M802" s="82">
        <f>((E802/$F$1)*VLOOKUP(N802,Currecny_M!$A$1:$P$10,MATCH(Database!C802,Currecny_M!$A$1:$P$1,0),FALSE))/VLOOKUP('Cover page'!$B$6,Currecny_M!$A$1:$P$10,MATCH(Database!C802,Currecny_M!$A$1:$P$1,0),FALSE)</f>
        <v>-214.50139999999999</v>
      </c>
      <c r="N802" s="6" t="str">
        <f>VLOOKUP(B802,Master!$A$2:$C$11,3,FALSE)</f>
        <v>CAD</v>
      </c>
      <c r="O802" s="6" t="str">
        <f>VLOOKUP(B802,Master!$A$2:$C$11,2,FALSE)</f>
        <v>America</v>
      </c>
      <c r="P802" s="6"/>
      <c r="Q802" s="39" t="str">
        <f>VLOOKUP(D802,GL_Master!$A$1:$D$80,2,FALSE)</f>
        <v>BS</v>
      </c>
      <c r="R802" s="39" t="str">
        <f>VLOOKUP(D802,GL_Master!$A$1:$D$80,3,FALSE)</f>
        <v>Long-term provisions</v>
      </c>
      <c r="S802" s="39" t="str">
        <f>VLOOKUP(D802,GL_Master!$A$1:$D$80,4,FALSE)</f>
        <v>Provision for gratuity</v>
      </c>
    </row>
    <row r="803" spans="1:19" x14ac:dyDescent="0.25">
      <c r="A803" s="39" t="s">
        <v>262</v>
      </c>
      <c r="B803" s="39" t="s">
        <v>249</v>
      </c>
      <c r="C803" s="7">
        <v>44228</v>
      </c>
      <c r="D803" s="39" t="s">
        <v>59</v>
      </c>
      <c r="E803" s="39">
        <v>-1534</v>
      </c>
      <c r="F803" s="82">
        <f t="shared" si="36"/>
        <v>-1.534</v>
      </c>
      <c r="G803" s="39">
        <f>VLOOKUP(N803,Currecny_M!$A$1:$P$10,2,FALSE)</f>
        <v>54</v>
      </c>
      <c r="H803" s="39">
        <f>MATCH(C803,Currecny_M!$A$1:$P$1,0)</f>
        <v>12</v>
      </c>
      <c r="I803" s="39">
        <f>VLOOKUP(N803,Currecny_M!$A$1:$P$10,MATCH(Database!C803,Currecny_M!$A$1:$P$1,0),FALSE)</f>
        <v>59.65</v>
      </c>
      <c r="J803" s="82">
        <f t="shared" si="37"/>
        <v>-91.503100000000003</v>
      </c>
      <c r="K803" s="39">
        <f>VLOOKUP('Cover page'!$B$6,Currecny_M!$A$1:$P$10,MATCH(Database!C803,Currecny_M!$A$1:$P$1,0),FALSE)</f>
        <v>1</v>
      </c>
      <c r="L803" s="82">
        <f t="shared" si="38"/>
        <v>-91.503100000000003</v>
      </c>
      <c r="M803" s="82">
        <f>((E803/$F$1)*VLOOKUP(N803,Currecny_M!$A$1:$P$10,MATCH(Database!C803,Currecny_M!$A$1:$P$1,0),FALSE))/VLOOKUP('Cover page'!$B$6,Currecny_M!$A$1:$P$10,MATCH(Database!C803,Currecny_M!$A$1:$P$1,0),FALSE)</f>
        <v>-91.503100000000003</v>
      </c>
      <c r="N803" s="6" t="str">
        <f>VLOOKUP(B803,Master!$A$2:$C$11,3,FALSE)</f>
        <v>CAD</v>
      </c>
      <c r="O803" s="6" t="str">
        <f>VLOOKUP(B803,Master!$A$2:$C$11,2,FALSE)</f>
        <v>America</v>
      </c>
      <c r="P803" s="6"/>
      <c r="Q803" s="39" t="str">
        <f>VLOOKUP(D803,GL_Master!$A$1:$D$80,2,FALSE)</f>
        <v>BS</v>
      </c>
      <c r="R803" s="39" t="str">
        <f>VLOOKUP(D803,GL_Master!$A$1:$D$80,3,FALSE)</f>
        <v>Long-term provisions</v>
      </c>
      <c r="S803" s="39" t="str">
        <f>VLOOKUP(D803,GL_Master!$A$1:$D$80,4,FALSE)</f>
        <v>Provision for leave encashment</v>
      </c>
    </row>
    <row r="804" spans="1:19" x14ac:dyDescent="0.25">
      <c r="A804" s="39" t="s">
        <v>262</v>
      </c>
      <c r="B804" s="39" t="s">
        <v>249</v>
      </c>
      <c r="C804" s="7">
        <v>44228</v>
      </c>
      <c r="D804" s="39" t="s">
        <v>60</v>
      </c>
      <c r="E804" s="39">
        <v>-440</v>
      </c>
      <c r="F804" s="82">
        <f t="shared" si="36"/>
        <v>-0.44</v>
      </c>
      <c r="G804" s="39">
        <f>VLOOKUP(N804,Currecny_M!$A$1:$P$10,2,FALSE)</f>
        <v>54</v>
      </c>
      <c r="H804" s="39">
        <f>MATCH(C804,Currecny_M!$A$1:$P$1,0)</f>
        <v>12</v>
      </c>
      <c r="I804" s="39">
        <f>VLOOKUP(N804,Currecny_M!$A$1:$P$10,MATCH(Database!C804,Currecny_M!$A$1:$P$1,0),FALSE)</f>
        <v>59.65</v>
      </c>
      <c r="J804" s="82">
        <f t="shared" si="37"/>
        <v>-26.245999999999999</v>
      </c>
      <c r="K804" s="39">
        <f>VLOOKUP('Cover page'!$B$6,Currecny_M!$A$1:$P$10,MATCH(Database!C804,Currecny_M!$A$1:$P$1,0),FALSE)</f>
        <v>1</v>
      </c>
      <c r="L804" s="82">
        <f t="shared" si="38"/>
        <v>-26.245999999999999</v>
      </c>
      <c r="M804" s="82">
        <f>((E804/$F$1)*VLOOKUP(N804,Currecny_M!$A$1:$P$10,MATCH(Database!C804,Currecny_M!$A$1:$P$1,0),FALSE))/VLOOKUP('Cover page'!$B$6,Currecny_M!$A$1:$P$10,MATCH(Database!C804,Currecny_M!$A$1:$P$1,0),FALSE)</f>
        <v>-26.245999999999999</v>
      </c>
      <c r="N804" s="6" t="str">
        <f>VLOOKUP(B804,Master!$A$2:$C$11,3,FALSE)</f>
        <v>CAD</v>
      </c>
      <c r="O804" s="6" t="str">
        <f>VLOOKUP(B804,Master!$A$2:$C$11,2,FALSE)</f>
        <v>America</v>
      </c>
      <c r="P804" s="6"/>
      <c r="Q804" s="39" t="str">
        <f>VLOOKUP(D804,GL_Master!$A$1:$D$80,2,FALSE)</f>
        <v>BS</v>
      </c>
      <c r="R804" s="39" t="str">
        <f>VLOOKUP(D804,GL_Master!$A$1:$D$80,3,FALSE)</f>
        <v>Trade Payables</v>
      </c>
      <c r="S804" s="39" t="str">
        <f>VLOOKUP(D804,GL_Master!$A$1:$D$80,4,FALSE)</f>
        <v>Trade payable</v>
      </c>
    </row>
    <row r="805" spans="1:19" x14ac:dyDescent="0.25">
      <c r="A805" s="39" t="s">
        <v>262</v>
      </c>
      <c r="B805" s="39" t="s">
        <v>249</v>
      </c>
      <c r="C805" s="7">
        <v>44228</v>
      </c>
      <c r="D805" s="39" t="s">
        <v>61</v>
      </c>
      <c r="E805" s="39">
        <v>-4573</v>
      </c>
      <c r="F805" s="82">
        <f t="shared" si="36"/>
        <v>-4.5730000000000004</v>
      </c>
      <c r="G805" s="39">
        <f>VLOOKUP(N805,Currecny_M!$A$1:$P$10,2,FALSE)</f>
        <v>54</v>
      </c>
      <c r="H805" s="39">
        <f>MATCH(C805,Currecny_M!$A$1:$P$1,0)</f>
        <v>12</v>
      </c>
      <c r="I805" s="39">
        <f>VLOOKUP(N805,Currecny_M!$A$1:$P$10,MATCH(Database!C805,Currecny_M!$A$1:$P$1,0),FALSE)</f>
        <v>59.65</v>
      </c>
      <c r="J805" s="82">
        <f t="shared" si="37"/>
        <v>-272.77945</v>
      </c>
      <c r="K805" s="39">
        <f>VLOOKUP('Cover page'!$B$6,Currecny_M!$A$1:$P$10,MATCH(Database!C805,Currecny_M!$A$1:$P$1,0),FALSE)</f>
        <v>1</v>
      </c>
      <c r="L805" s="82">
        <f t="shared" si="38"/>
        <v>-272.77945</v>
      </c>
      <c r="M805" s="82">
        <f>((E805/$F$1)*VLOOKUP(N805,Currecny_M!$A$1:$P$10,MATCH(Database!C805,Currecny_M!$A$1:$P$1,0),FALSE))/VLOOKUP('Cover page'!$B$6,Currecny_M!$A$1:$P$10,MATCH(Database!C805,Currecny_M!$A$1:$P$1,0),FALSE)</f>
        <v>-272.77945</v>
      </c>
      <c r="N805" s="6" t="str">
        <f>VLOOKUP(B805,Master!$A$2:$C$11,3,FALSE)</f>
        <v>CAD</v>
      </c>
      <c r="O805" s="6" t="str">
        <f>VLOOKUP(B805,Master!$A$2:$C$11,2,FALSE)</f>
        <v>America</v>
      </c>
      <c r="P805" s="6"/>
      <c r="Q805" s="39" t="str">
        <f>VLOOKUP(D805,GL_Master!$A$1:$D$80,2,FALSE)</f>
        <v>BS</v>
      </c>
      <c r="R805" s="39" t="str">
        <f>VLOOKUP(D805,GL_Master!$A$1:$D$80,3,FALSE)</f>
        <v>Provisions</v>
      </c>
      <c r="S805" s="39" t="str">
        <f>VLOOKUP(D805,GL_Master!$A$1:$D$80,4,FALSE)</f>
        <v>Provision for doubtful assets</v>
      </c>
    </row>
    <row r="806" spans="1:19" x14ac:dyDescent="0.25">
      <c r="A806" s="39" t="s">
        <v>262</v>
      </c>
      <c r="B806" s="39" t="s">
        <v>249</v>
      </c>
      <c r="C806" s="7">
        <v>44228</v>
      </c>
      <c r="D806" s="39" t="s">
        <v>62</v>
      </c>
      <c r="E806" s="39">
        <v>-166</v>
      </c>
      <c r="F806" s="82">
        <f t="shared" si="36"/>
        <v>-0.16600000000000001</v>
      </c>
      <c r="G806" s="39">
        <f>VLOOKUP(N806,Currecny_M!$A$1:$P$10,2,FALSE)</f>
        <v>54</v>
      </c>
      <c r="H806" s="39">
        <f>MATCH(C806,Currecny_M!$A$1:$P$1,0)</f>
        <v>12</v>
      </c>
      <c r="I806" s="39">
        <f>VLOOKUP(N806,Currecny_M!$A$1:$P$10,MATCH(Database!C806,Currecny_M!$A$1:$P$1,0),FALSE)</f>
        <v>59.65</v>
      </c>
      <c r="J806" s="82">
        <f t="shared" si="37"/>
        <v>-9.9018999999999995</v>
      </c>
      <c r="K806" s="39">
        <f>VLOOKUP('Cover page'!$B$6,Currecny_M!$A$1:$P$10,MATCH(Database!C806,Currecny_M!$A$1:$P$1,0),FALSE)</f>
        <v>1</v>
      </c>
      <c r="L806" s="82">
        <f t="shared" si="38"/>
        <v>-9.9018999999999995</v>
      </c>
      <c r="M806" s="82">
        <f>((E806/$F$1)*VLOOKUP(N806,Currecny_M!$A$1:$P$10,MATCH(Database!C806,Currecny_M!$A$1:$P$1,0),FALSE))/VLOOKUP('Cover page'!$B$6,Currecny_M!$A$1:$P$10,MATCH(Database!C806,Currecny_M!$A$1:$P$1,0),FALSE)</f>
        <v>-9.9018999999999995</v>
      </c>
      <c r="N806" s="6" t="str">
        <f>VLOOKUP(B806,Master!$A$2:$C$11,3,FALSE)</f>
        <v>CAD</v>
      </c>
      <c r="O806" s="6" t="str">
        <f>VLOOKUP(B806,Master!$A$2:$C$11,2,FALSE)</f>
        <v>America</v>
      </c>
      <c r="P806" s="6"/>
      <c r="Q806" s="39" t="str">
        <f>VLOOKUP(D806,GL_Master!$A$1:$D$80,2,FALSE)</f>
        <v>BS</v>
      </c>
      <c r="R806" s="39" t="str">
        <f>VLOOKUP(D806,GL_Master!$A$1:$D$80,3,FALSE)</f>
        <v>Provisions</v>
      </c>
      <c r="S806" s="39" t="str">
        <f>VLOOKUP(D806,GL_Master!$A$1:$D$80,4,FALSE)</f>
        <v>Provision for Insurance</v>
      </c>
    </row>
    <row r="807" spans="1:19" x14ac:dyDescent="0.25">
      <c r="A807" s="39" t="s">
        <v>262</v>
      </c>
      <c r="B807" s="39" t="s">
        <v>249</v>
      </c>
      <c r="C807" s="7">
        <v>44228</v>
      </c>
      <c r="D807" s="39" t="s">
        <v>63</v>
      </c>
      <c r="E807" s="39">
        <v>377</v>
      </c>
      <c r="F807" s="82">
        <f t="shared" si="36"/>
        <v>0.377</v>
      </c>
      <c r="G807" s="39">
        <f>VLOOKUP(N807,Currecny_M!$A$1:$P$10,2,FALSE)</f>
        <v>54</v>
      </c>
      <c r="H807" s="39">
        <f>MATCH(C807,Currecny_M!$A$1:$P$1,0)</f>
        <v>12</v>
      </c>
      <c r="I807" s="39">
        <f>VLOOKUP(N807,Currecny_M!$A$1:$P$10,MATCH(Database!C807,Currecny_M!$A$1:$P$1,0),FALSE)</f>
        <v>59.65</v>
      </c>
      <c r="J807" s="82">
        <f t="shared" si="37"/>
        <v>22.488050000000001</v>
      </c>
      <c r="K807" s="39">
        <f>VLOOKUP('Cover page'!$B$6,Currecny_M!$A$1:$P$10,MATCH(Database!C807,Currecny_M!$A$1:$P$1,0),FALSE)</f>
        <v>1</v>
      </c>
      <c r="L807" s="82">
        <f t="shared" si="38"/>
        <v>22.488050000000001</v>
      </c>
      <c r="M807" s="82">
        <f>((E807/$F$1)*VLOOKUP(N807,Currecny_M!$A$1:$P$10,MATCH(Database!C807,Currecny_M!$A$1:$P$1,0),FALSE))/VLOOKUP('Cover page'!$B$6,Currecny_M!$A$1:$P$10,MATCH(Database!C807,Currecny_M!$A$1:$P$1,0),FALSE)</f>
        <v>22.488050000000001</v>
      </c>
      <c r="N807" s="6" t="str">
        <f>VLOOKUP(B807,Master!$A$2:$C$11,3,FALSE)</f>
        <v>CAD</v>
      </c>
      <c r="O807" s="6" t="str">
        <f>VLOOKUP(B807,Master!$A$2:$C$11,2,FALSE)</f>
        <v>America</v>
      </c>
      <c r="P807" s="6"/>
      <c r="Q807" s="39" t="str">
        <f>VLOOKUP(D807,GL_Master!$A$1:$D$80,2,FALSE)</f>
        <v>BS</v>
      </c>
      <c r="R807" s="39" t="str">
        <f>VLOOKUP(D807,GL_Master!$A$1:$D$80,3,FALSE)</f>
        <v>Gross Block</v>
      </c>
      <c r="S807" s="39" t="str">
        <f>VLOOKUP(D807,GL_Master!$A$1:$D$80,4,FALSE)</f>
        <v>Tangible Fixed assets</v>
      </c>
    </row>
    <row r="808" spans="1:19" x14ac:dyDescent="0.25">
      <c r="A808" s="39" t="s">
        <v>262</v>
      </c>
      <c r="B808" s="39" t="s">
        <v>249</v>
      </c>
      <c r="C808" s="7">
        <v>44228</v>
      </c>
      <c r="D808" s="39" t="s">
        <v>64</v>
      </c>
      <c r="E808" s="39">
        <v>22872</v>
      </c>
      <c r="F808" s="82">
        <f t="shared" si="36"/>
        <v>22.872</v>
      </c>
      <c r="G808" s="39">
        <f>VLOOKUP(N808,Currecny_M!$A$1:$P$10,2,FALSE)</f>
        <v>54</v>
      </c>
      <c r="H808" s="39">
        <f>MATCH(C808,Currecny_M!$A$1:$P$1,0)</f>
        <v>12</v>
      </c>
      <c r="I808" s="39">
        <f>VLOOKUP(N808,Currecny_M!$A$1:$P$10,MATCH(Database!C808,Currecny_M!$A$1:$P$1,0),FALSE)</f>
        <v>59.65</v>
      </c>
      <c r="J808" s="82">
        <f t="shared" si="37"/>
        <v>1364.3147999999999</v>
      </c>
      <c r="K808" s="39">
        <f>VLOOKUP('Cover page'!$B$6,Currecny_M!$A$1:$P$10,MATCH(Database!C808,Currecny_M!$A$1:$P$1,0),FALSE)</f>
        <v>1</v>
      </c>
      <c r="L808" s="82">
        <f t="shared" si="38"/>
        <v>1364.3147999999999</v>
      </c>
      <c r="M808" s="82">
        <f>((E808/$F$1)*VLOOKUP(N808,Currecny_M!$A$1:$P$10,MATCH(Database!C808,Currecny_M!$A$1:$P$1,0),FALSE))/VLOOKUP('Cover page'!$B$6,Currecny_M!$A$1:$P$10,MATCH(Database!C808,Currecny_M!$A$1:$P$1,0),FALSE)</f>
        <v>1364.3147999999999</v>
      </c>
      <c r="N808" s="6" t="str">
        <f>VLOOKUP(B808,Master!$A$2:$C$11,3,FALSE)</f>
        <v>CAD</v>
      </c>
      <c r="O808" s="6" t="str">
        <f>VLOOKUP(B808,Master!$A$2:$C$11,2,FALSE)</f>
        <v>America</v>
      </c>
      <c r="P808" s="6"/>
      <c r="Q808" s="39" t="str">
        <f>VLOOKUP(D808,GL_Master!$A$1:$D$80,2,FALSE)</f>
        <v>BS</v>
      </c>
      <c r="R808" s="39" t="str">
        <f>VLOOKUP(D808,GL_Master!$A$1:$D$80,3,FALSE)</f>
        <v>Gross Block</v>
      </c>
      <c r="S808" s="39" t="str">
        <f>VLOOKUP(D808,GL_Master!$A$1:$D$80,4,FALSE)</f>
        <v>Tangible Fixed assets</v>
      </c>
    </row>
    <row r="809" spans="1:19" x14ac:dyDescent="0.25">
      <c r="A809" s="39" t="s">
        <v>262</v>
      </c>
      <c r="B809" s="39" t="s">
        <v>249</v>
      </c>
      <c r="C809" s="7">
        <v>44228</v>
      </c>
      <c r="D809" s="39" t="s">
        <v>65</v>
      </c>
      <c r="E809" s="39">
        <v>-14430</v>
      </c>
      <c r="F809" s="82">
        <f t="shared" si="36"/>
        <v>-14.43</v>
      </c>
      <c r="G809" s="39">
        <f>VLOOKUP(N809,Currecny_M!$A$1:$P$10,2,FALSE)</f>
        <v>54</v>
      </c>
      <c r="H809" s="39">
        <f>MATCH(C809,Currecny_M!$A$1:$P$1,0)</f>
        <v>12</v>
      </c>
      <c r="I809" s="39">
        <f>VLOOKUP(N809,Currecny_M!$A$1:$P$10,MATCH(Database!C809,Currecny_M!$A$1:$P$1,0),FALSE)</f>
        <v>59.65</v>
      </c>
      <c r="J809" s="82">
        <f t="shared" si="37"/>
        <v>-860.74950000000001</v>
      </c>
      <c r="K809" s="39">
        <f>VLOOKUP('Cover page'!$B$6,Currecny_M!$A$1:$P$10,MATCH(Database!C809,Currecny_M!$A$1:$P$1,0),FALSE)</f>
        <v>1</v>
      </c>
      <c r="L809" s="82">
        <f t="shared" si="38"/>
        <v>-860.74950000000001</v>
      </c>
      <c r="M809" s="82">
        <f>((E809/$F$1)*VLOOKUP(N809,Currecny_M!$A$1:$P$10,MATCH(Database!C809,Currecny_M!$A$1:$P$1,0),FALSE))/VLOOKUP('Cover page'!$B$6,Currecny_M!$A$1:$P$10,MATCH(Database!C809,Currecny_M!$A$1:$P$1,0),FALSE)</f>
        <v>-860.74950000000001</v>
      </c>
      <c r="N809" s="6" t="str">
        <f>VLOOKUP(B809,Master!$A$2:$C$11,3,FALSE)</f>
        <v>CAD</v>
      </c>
      <c r="O809" s="6" t="str">
        <f>VLOOKUP(B809,Master!$A$2:$C$11,2,FALSE)</f>
        <v>America</v>
      </c>
      <c r="P809" s="6"/>
      <c r="Q809" s="39" t="str">
        <f>VLOOKUP(D809,GL_Master!$A$1:$D$80,2,FALSE)</f>
        <v>BS</v>
      </c>
      <c r="R809" s="39" t="str">
        <f>VLOOKUP(D809,GL_Master!$A$1:$D$80,3,FALSE)</f>
        <v>Accumulated Depreciation</v>
      </c>
      <c r="S809" s="39" t="str">
        <f>VLOOKUP(D809,GL_Master!$A$1:$D$80,4,FALSE)</f>
        <v>Accumulated Depreciation</v>
      </c>
    </row>
    <row r="810" spans="1:19" x14ac:dyDescent="0.25">
      <c r="A810" s="39" t="s">
        <v>262</v>
      </c>
      <c r="B810" s="39" t="s">
        <v>249</v>
      </c>
      <c r="C810" s="7">
        <v>44228</v>
      </c>
      <c r="D810" s="39" t="s">
        <v>66</v>
      </c>
      <c r="E810" s="39">
        <v>11312</v>
      </c>
      <c r="F810" s="82">
        <f t="shared" si="36"/>
        <v>11.311999999999999</v>
      </c>
      <c r="G810" s="39">
        <f>VLOOKUP(N810,Currecny_M!$A$1:$P$10,2,FALSE)</f>
        <v>54</v>
      </c>
      <c r="H810" s="39">
        <f>MATCH(C810,Currecny_M!$A$1:$P$1,0)</f>
        <v>12</v>
      </c>
      <c r="I810" s="39">
        <f>VLOOKUP(N810,Currecny_M!$A$1:$P$10,MATCH(Database!C810,Currecny_M!$A$1:$P$1,0),FALSE)</f>
        <v>59.65</v>
      </c>
      <c r="J810" s="82">
        <f t="shared" si="37"/>
        <v>674.7607999999999</v>
      </c>
      <c r="K810" s="39">
        <f>VLOOKUP('Cover page'!$B$6,Currecny_M!$A$1:$P$10,MATCH(Database!C810,Currecny_M!$A$1:$P$1,0),FALSE)</f>
        <v>1</v>
      </c>
      <c r="L810" s="82">
        <f t="shared" si="38"/>
        <v>674.7607999999999</v>
      </c>
      <c r="M810" s="82">
        <f>((E810/$F$1)*VLOOKUP(N810,Currecny_M!$A$1:$P$10,MATCH(Database!C810,Currecny_M!$A$1:$P$1,0),FALSE))/VLOOKUP('Cover page'!$B$6,Currecny_M!$A$1:$P$10,MATCH(Database!C810,Currecny_M!$A$1:$P$1,0),FALSE)</f>
        <v>674.7607999999999</v>
      </c>
      <c r="N810" s="6" t="str">
        <f>VLOOKUP(B810,Master!$A$2:$C$11,3,FALSE)</f>
        <v>CAD</v>
      </c>
      <c r="O810" s="6" t="str">
        <f>VLOOKUP(B810,Master!$A$2:$C$11,2,FALSE)</f>
        <v>America</v>
      </c>
      <c r="P810" s="6"/>
      <c r="Q810" s="39" t="str">
        <f>VLOOKUP(D810,GL_Master!$A$1:$D$80,2,FALSE)</f>
        <v>BS</v>
      </c>
      <c r="R810" s="39" t="str">
        <f>VLOOKUP(D810,GL_Master!$A$1:$D$80,3,FALSE)</f>
        <v>Gross Block</v>
      </c>
      <c r="S810" s="39" t="str">
        <f>VLOOKUP(D810,GL_Master!$A$1:$D$80,4,FALSE)</f>
        <v>Tangible Fixed assets</v>
      </c>
    </row>
    <row r="811" spans="1:19" x14ac:dyDescent="0.25">
      <c r="A811" s="39" t="s">
        <v>262</v>
      </c>
      <c r="B811" s="39" t="s">
        <v>249</v>
      </c>
      <c r="C811" s="7">
        <v>44228</v>
      </c>
      <c r="D811" s="39" t="s">
        <v>67</v>
      </c>
      <c r="E811" s="39">
        <v>4342</v>
      </c>
      <c r="F811" s="82">
        <f t="shared" si="36"/>
        <v>4.3419999999999996</v>
      </c>
      <c r="G811" s="39">
        <f>VLOOKUP(N811,Currecny_M!$A$1:$P$10,2,FALSE)</f>
        <v>54</v>
      </c>
      <c r="H811" s="39">
        <f>MATCH(C811,Currecny_M!$A$1:$P$1,0)</f>
        <v>12</v>
      </c>
      <c r="I811" s="39">
        <f>VLOOKUP(N811,Currecny_M!$A$1:$P$10,MATCH(Database!C811,Currecny_M!$A$1:$P$1,0),FALSE)</f>
        <v>59.65</v>
      </c>
      <c r="J811" s="82">
        <f t="shared" si="37"/>
        <v>259.00029999999998</v>
      </c>
      <c r="K811" s="39">
        <f>VLOOKUP('Cover page'!$B$6,Currecny_M!$A$1:$P$10,MATCH(Database!C811,Currecny_M!$A$1:$P$1,0),FALSE)</f>
        <v>1</v>
      </c>
      <c r="L811" s="82">
        <f t="shared" si="38"/>
        <v>259.00029999999998</v>
      </c>
      <c r="M811" s="82">
        <f>((E811/$F$1)*VLOOKUP(N811,Currecny_M!$A$1:$P$10,MATCH(Database!C811,Currecny_M!$A$1:$P$1,0),FALSE))/VLOOKUP('Cover page'!$B$6,Currecny_M!$A$1:$P$10,MATCH(Database!C811,Currecny_M!$A$1:$P$1,0),FALSE)</f>
        <v>259.00029999999998</v>
      </c>
      <c r="N811" s="6" t="str">
        <f>VLOOKUP(B811,Master!$A$2:$C$11,3,FALSE)</f>
        <v>CAD</v>
      </c>
      <c r="O811" s="6" t="str">
        <f>VLOOKUP(B811,Master!$A$2:$C$11,2,FALSE)</f>
        <v>America</v>
      </c>
      <c r="P811" s="6"/>
      <c r="Q811" s="39" t="str">
        <f>VLOOKUP(D811,GL_Master!$A$1:$D$80,2,FALSE)</f>
        <v>BS</v>
      </c>
      <c r="R811" s="39" t="str">
        <f>VLOOKUP(D811,GL_Master!$A$1:$D$80,3,FALSE)</f>
        <v>Gross Block</v>
      </c>
      <c r="S811" s="39" t="str">
        <f>VLOOKUP(D811,GL_Master!$A$1:$D$80,4,FALSE)</f>
        <v>Tangible Fixed assets</v>
      </c>
    </row>
    <row r="812" spans="1:19" x14ac:dyDescent="0.25">
      <c r="A812" s="39" t="s">
        <v>262</v>
      </c>
      <c r="B812" s="39" t="s">
        <v>249</v>
      </c>
      <c r="C812" s="7">
        <v>44228</v>
      </c>
      <c r="D812" s="39" t="s">
        <v>68</v>
      </c>
      <c r="E812" s="39">
        <v>-3721</v>
      </c>
      <c r="F812" s="82">
        <f t="shared" si="36"/>
        <v>-3.7210000000000001</v>
      </c>
      <c r="G812" s="39">
        <f>VLOOKUP(N812,Currecny_M!$A$1:$P$10,2,FALSE)</f>
        <v>54</v>
      </c>
      <c r="H812" s="39">
        <f>MATCH(C812,Currecny_M!$A$1:$P$1,0)</f>
        <v>12</v>
      </c>
      <c r="I812" s="39">
        <f>VLOOKUP(N812,Currecny_M!$A$1:$P$10,MATCH(Database!C812,Currecny_M!$A$1:$P$1,0),FALSE)</f>
        <v>59.65</v>
      </c>
      <c r="J812" s="82">
        <f t="shared" si="37"/>
        <v>-221.95765</v>
      </c>
      <c r="K812" s="39">
        <f>VLOOKUP('Cover page'!$B$6,Currecny_M!$A$1:$P$10,MATCH(Database!C812,Currecny_M!$A$1:$P$1,0),FALSE)</f>
        <v>1</v>
      </c>
      <c r="L812" s="82">
        <f t="shared" si="38"/>
        <v>-221.95765</v>
      </c>
      <c r="M812" s="82">
        <f>((E812/$F$1)*VLOOKUP(N812,Currecny_M!$A$1:$P$10,MATCH(Database!C812,Currecny_M!$A$1:$P$1,0),FALSE))/VLOOKUP('Cover page'!$B$6,Currecny_M!$A$1:$P$10,MATCH(Database!C812,Currecny_M!$A$1:$P$1,0),FALSE)</f>
        <v>-221.95765</v>
      </c>
      <c r="N812" s="6" t="str">
        <f>VLOOKUP(B812,Master!$A$2:$C$11,3,FALSE)</f>
        <v>CAD</v>
      </c>
      <c r="O812" s="6" t="str">
        <f>VLOOKUP(B812,Master!$A$2:$C$11,2,FALSE)</f>
        <v>America</v>
      </c>
      <c r="P812" s="6"/>
      <c r="Q812" s="39" t="str">
        <f>VLOOKUP(D812,GL_Master!$A$1:$D$80,2,FALSE)</f>
        <v>BS</v>
      </c>
      <c r="R812" s="39" t="str">
        <f>VLOOKUP(D812,GL_Master!$A$1:$D$80,3,FALSE)</f>
        <v>Accumulated Depreciation</v>
      </c>
      <c r="S812" s="39" t="str">
        <f>VLOOKUP(D812,GL_Master!$A$1:$D$80,4,FALSE)</f>
        <v>Accumulated Depreciation</v>
      </c>
    </row>
    <row r="813" spans="1:19" x14ac:dyDescent="0.25">
      <c r="A813" s="39" t="s">
        <v>262</v>
      </c>
      <c r="B813" s="39" t="s">
        <v>249</v>
      </c>
      <c r="C813" s="7">
        <v>44228</v>
      </c>
      <c r="D813" s="39" t="s">
        <v>69</v>
      </c>
      <c r="E813" s="39">
        <v>7246</v>
      </c>
      <c r="F813" s="82">
        <f t="shared" si="36"/>
        <v>7.2460000000000004</v>
      </c>
      <c r="G813" s="39">
        <f>VLOOKUP(N813,Currecny_M!$A$1:$P$10,2,FALSE)</f>
        <v>54</v>
      </c>
      <c r="H813" s="39">
        <f>MATCH(C813,Currecny_M!$A$1:$P$1,0)</f>
        <v>12</v>
      </c>
      <c r="I813" s="39">
        <f>VLOOKUP(N813,Currecny_M!$A$1:$P$10,MATCH(Database!C813,Currecny_M!$A$1:$P$1,0),FALSE)</f>
        <v>59.65</v>
      </c>
      <c r="J813" s="82">
        <f t="shared" si="37"/>
        <v>432.22390000000001</v>
      </c>
      <c r="K813" s="39">
        <f>VLOOKUP('Cover page'!$B$6,Currecny_M!$A$1:$P$10,MATCH(Database!C813,Currecny_M!$A$1:$P$1,0),FALSE)</f>
        <v>1</v>
      </c>
      <c r="L813" s="82">
        <f t="shared" si="38"/>
        <v>432.22390000000001</v>
      </c>
      <c r="M813" s="82">
        <f>((E813/$F$1)*VLOOKUP(N813,Currecny_M!$A$1:$P$10,MATCH(Database!C813,Currecny_M!$A$1:$P$1,0),FALSE))/VLOOKUP('Cover page'!$B$6,Currecny_M!$A$1:$P$10,MATCH(Database!C813,Currecny_M!$A$1:$P$1,0),FALSE)</f>
        <v>432.22390000000001</v>
      </c>
      <c r="N813" s="6" t="str">
        <f>VLOOKUP(B813,Master!$A$2:$C$11,3,FALSE)</f>
        <v>CAD</v>
      </c>
      <c r="O813" s="6" t="str">
        <f>VLOOKUP(B813,Master!$A$2:$C$11,2,FALSE)</f>
        <v>America</v>
      </c>
      <c r="P813" s="6"/>
      <c r="Q813" s="39" t="str">
        <f>VLOOKUP(D813,GL_Master!$A$1:$D$80,2,FALSE)</f>
        <v>BS</v>
      </c>
      <c r="R813" s="39" t="str">
        <f>VLOOKUP(D813,GL_Master!$A$1:$D$80,3,FALSE)</f>
        <v>Gross Block</v>
      </c>
      <c r="S813" s="39" t="str">
        <f>VLOOKUP(D813,GL_Master!$A$1:$D$80,4,FALSE)</f>
        <v>Tangible Fixed assets</v>
      </c>
    </row>
    <row r="814" spans="1:19" x14ac:dyDescent="0.25">
      <c r="A814" s="39" t="s">
        <v>262</v>
      </c>
      <c r="B814" s="39" t="s">
        <v>249</v>
      </c>
      <c r="C814" s="7">
        <v>44228</v>
      </c>
      <c r="D814" s="39" t="s">
        <v>70</v>
      </c>
      <c r="E814" s="39">
        <v>-275</v>
      </c>
      <c r="F814" s="82">
        <f t="shared" si="36"/>
        <v>-0.27500000000000002</v>
      </c>
      <c r="G814" s="39">
        <f>VLOOKUP(N814,Currecny_M!$A$1:$P$10,2,FALSE)</f>
        <v>54</v>
      </c>
      <c r="H814" s="39">
        <f>MATCH(C814,Currecny_M!$A$1:$P$1,0)</f>
        <v>12</v>
      </c>
      <c r="I814" s="39">
        <f>VLOOKUP(N814,Currecny_M!$A$1:$P$10,MATCH(Database!C814,Currecny_M!$A$1:$P$1,0),FALSE)</f>
        <v>59.65</v>
      </c>
      <c r="J814" s="82">
        <f t="shared" si="37"/>
        <v>-16.403750000000002</v>
      </c>
      <c r="K814" s="39">
        <f>VLOOKUP('Cover page'!$B$6,Currecny_M!$A$1:$P$10,MATCH(Database!C814,Currecny_M!$A$1:$P$1,0),FALSE)</f>
        <v>1</v>
      </c>
      <c r="L814" s="82">
        <f t="shared" si="38"/>
        <v>-16.403750000000002</v>
      </c>
      <c r="M814" s="82">
        <f>((E814/$F$1)*VLOOKUP(N814,Currecny_M!$A$1:$P$10,MATCH(Database!C814,Currecny_M!$A$1:$P$1,0),FALSE))/VLOOKUP('Cover page'!$B$6,Currecny_M!$A$1:$P$10,MATCH(Database!C814,Currecny_M!$A$1:$P$1,0),FALSE)</f>
        <v>-16.403750000000002</v>
      </c>
      <c r="N814" s="6" t="str">
        <f>VLOOKUP(B814,Master!$A$2:$C$11,3,FALSE)</f>
        <v>CAD</v>
      </c>
      <c r="O814" s="6" t="str">
        <f>VLOOKUP(B814,Master!$A$2:$C$11,2,FALSE)</f>
        <v>America</v>
      </c>
      <c r="P814" s="6"/>
      <c r="Q814" s="39" t="str">
        <f>VLOOKUP(D814,GL_Master!$A$1:$D$80,2,FALSE)</f>
        <v>BS</v>
      </c>
      <c r="R814" s="39" t="str">
        <f>VLOOKUP(D814,GL_Master!$A$1:$D$80,3,FALSE)</f>
        <v>Accumulated Depreciation</v>
      </c>
      <c r="S814" s="39" t="str">
        <f>VLOOKUP(D814,GL_Master!$A$1:$D$80,4,FALSE)</f>
        <v>Accumulated Depreciation</v>
      </c>
    </row>
    <row r="815" spans="1:19" x14ac:dyDescent="0.25">
      <c r="A815" s="39" t="s">
        <v>262</v>
      </c>
      <c r="B815" s="39" t="s">
        <v>249</v>
      </c>
      <c r="C815" s="7">
        <v>44228</v>
      </c>
      <c r="D815" s="39" t="s">
        <v>71</v>
      </c>
      <c r="E815" s="39">
        <v>13776</v>
      </c>
      <c r="F815" s="82">
        <f t="shared" si="36"/>
        <v>13.776</v>
      </c>
      <c r="G815" s="39">
        <f>VLOOKUP(N815,Currecny_M!$A$1:$P$10,2,FALSE)</f>
        <v>54</v>
      </c>
      <c r="H815" s="39">
        <f>MATCH(C815,Currecny_M!$A$1:$P$1,0)</f>
        <v>12</v>
      </c>
      <c r="I815" s="39">
        <f>VLOOKUP(N815,Currecny_M!$A$1:$P$10,MATCH(Database!C815,Currecny_M!$A$1:$P$1,0),FALSE)</f>
        <v>59.65</v>
      </c>
      <c r="J815" s="82">
        <f t="shared" si="37"/>
        <v>821.73839999999996</v>
      </c>
      <c r="K815" s="39">
        <f>VLOOKUP('Cover page'!$B$6,Currecny_M!$A$1:$P$10,MATCH(Database!C815,Currecny_M!$A$1:$P$1,0),FALSE)</f>
        <v>1</v>
      </c>
      <c r="L815" s="82">
        <f t="shared" si="38"/>
        <v>821.73839999999996</v>
      </c>
      <c r="M815" s="82">
        <f>((E815/$F$1)*VLOOKUP(N815,Currecny_M!$A$1:$P$10,MATCH(Database!C815,Currecny_M!$A$1:$P$1,0),FALSE))/VLOOKUP('Cover page'!$B$6,Currecny_M!$A$1:$P$10,MATCH(Database!C815,Currecny_M!$A$1:$P$1,0),FALSE)</f>
        <v>821.73839999999996</v>
      </c>
      <c r="N815" s="6" t="str">
        <f>VLOOKUP(B815,Master!$A$2:$C$11,3,FALSE)</f>
        <v>CAD</v>
      </c>
      <c r="O815" s="6" t="str">
        <f>VLOOKUP(B815,Master!$A$2:$C$11,2,FALSE)</f>
        <v>America</v>
      </c>
      <c r="P815" s="6"/>
      <c r="Q815" s="39" t="str">
        <f>VLOOKUP(D815,GL_Master!$A$1:$D$80,2,FALSE)</f>
        <v>BS</v>
      </c>
      <c r="R815" s="39" t="str">
        <f>VLOOKUP(D815,GL_Master!$A$1:$D$80,3,FALSE)</f>
        <v>Gross Block</v>
      </c>
      <c r="S815" s="39" t="str">
        <f>VLOOKUP(D815,GL_Master!$A$1:$D$80,4,FALSE)</f>
        <v>Tangible Fixed assets</v>
      </c>
    </row>
    <row r="816" spans="1:19" x14ac:dyDescent="0.25">
      <c r="A816" s="39" t="s">
        <v>262</v>
      </c>
      <c r="B816" s="39" t="s">
        <v>249</v>
      </c>
      <c r="C816" s="7">
        <v>44228</v>
      </c>
      <c r="D816" s="39" t="s">
        <v>72</v>
      </c>
      <c r="E816" s="39">
        <v>110</v>
      </c>
      <c r="F816" s="82">
        <f t="shared" si="36"/>
        <v>0.11</v>
      </c>
      <c r="G816" s="39">
        <f>VLOOKUP(N816,Currecny_M!$A$1:$P$10,2,FALSE)</f>
        <v>54</v>
      </c>
      <c r="H816" s="39">
        <f>MATCH(C816,Currecny_M!$A$1:$P$1,0)</f>
        <v>12</v>
      </c>
      <c r="I816" s="39">
        <f>VLOOKUP(N816,Currecny_M!$A$1:$P$10,MATCH(Database!C816,Currecny_M!$A$1:$P$1,0),FALSE)</f>
        <v>59.65</v>
      </c>
      <c r="J816" s="82">
        <f t="shared" si="37"/>
        <v>6.5614999999999997</v>
      </c>
      <c r="K816" s="39">
        <f>VLOOKUP('Cover page'!$B$6,Currecny_M!$A$1:$P$10,MATCH(Database!C816,Currecny_M!$A$1:$P$1,0),FALSE)</f>
        <v>1</v>
      </c>
      <c r="L816" s="82">
        <f t="shared" si="38"/>
        <v>6.5614999999999997</v>
      </c>
      <c r="M816" s="82">
        <f>((E816/$F$1)*VLOOKUP(N816,Currecny_M!$A$1:$P$10,MATCH(Database!C816,Currecny_M!$A$1:$P$1,0),FALSE))/VLOOKUP('Cover page'!$B$6,Currecny_M!$A$1:$P$10,MATCH(Database!C816,Currecny_M!$A$1:$P$1,0),FALSE)</f>
        <v>6.5614999999999997</v>
      </c>
      <c r="N816" s="6" t="str">
        <f>VLOOKUP(B816,Master!$A$2:$C$11,3,FALSE)</f>
        <v>CAD</v>
      </c>
      <c r="O816" s="6" t="str">
        <f>VLOOKUP(B816,Master!$A$2:$C$11,2,FALSE)</f>
        <v>America</v>
      </c>
      <c r="P816" s="6"/>
      <c r="Q816" s="39" t="str">
        <f>VLOOKUP(D816,GL_Master!$A$1:$D$80,2,FALSE)</f>
        <v>BS</v>
      </c>
      <c r="R816" s="39" t="str">
        <f>VLOOKUP(D816,GL_Master!$A$1:$D$80,3,FALSE)</f>
        <v>Gross Block</v>
      </c>
      <c r="S816" s="39" t="str">
        <f>VLOOKUP(D816,GL_Master!$A$1:$D$80,4,FALSE)</f>
        <v>Tangible Fixed assets</v>
      </c>
    </row>
    <row r="817" spans="1:19" x14ac:dyDescent="0.25">
      <c r="A817" s="39" t="s">
        <v>262</v>
      </c>
      <c r="B817" s="39" t="s">
        <v>249</v>
      </c>
      <c r="C817" s="7">
        <v>44228</v>
      </c>
      <c r="D817" s="39" t="s">
        <v>73</v>
      </c>
      <c r="E817" s="39">
        <v>57</v>
      </c>
      <c r="F817" s="82">
        <f t="shared" si="36"/>
        <v>5.7000000000000002E-2</v>
      </c>
      <c r="G817" s="39">
        <f>VLOOKUP(N817,Currecny_M!$A$1:$P$10,2,FALSE)</f>
        <v>54</v>
      </c>
      <c r="H817" s="39">
        <f>MATCH(C817,Currecny_M!$A$1:$P$1,0)</f>
        <v>12</v>
      </c>
      <c r="I817" s="39">
        <f>VLOOKUP(N817,Currecny_M!$A$1:$P$10,MATCH(Database!C817,Currecny_M!$A$1:$P$1,0),FALSE)</f>
        <v>59.65</v>
      </c>
      <c r="J817" s="82">
        <f t="shared" si="37"/>
        <v>3.4000500000000002</v>
      </c>
      <c r="K817" s="39">
        <f>VLOOKUP('Cover page'!$B$6,Currecny_M!$A$1:$P$10,MATCH(Database!C817,Currecny_M!$A$1:$P$1,0),FALSE)</f>
        <v>1</v>
      </c>
      <c r="L817" s="82">
        <f t="shared" si="38"/>
        <v>3.4000500000000002</v>
      </c>
      <c r="M817" s="82">
        <f>((E817/$F$1)*VLOOKUP(N817,Currecny_M!$A$1:$P$10,MATCH(Database!C817,Currecny_M!$A$1:$P$1,0),FALSE))/VLOOKUP('Cover page'!$B$6,Currecny_M!$A$1:$P$10,MATCH(Database!C817,Currecny_M!$A$1:$P$1,0),FALSE)</f>
        <v>3.4000500000000002</v>
      </c>
      <c r="N817" s="6" t="str">
        <f>VLOOKUP(B817,Master!$A$2:$C$11,3,FALSE)</f>
        <v>CAD</v>
      </c>
      <c r="O817" s="6" t="str">
        <f>VLOOKUP(B817,Master!$A$2:$C$11,2,FALSE)</f>
        <v>America</v>
      </c>
      <c r="P817" s="6"/>
      <c r="Q817" s="39" t="str">
        <f>VLOOKUP(D817,GL_Master!$A$1:$D$80,2,FALSE)</f>
        <v>BS</v>
      </c>
      <c r="R817" s="39" t="str">
        <f>VLOOKUP(D817,GL_Master!$A$1:$D$80,3,FALSE)</f>
        <v>Gross Block</v>
      </c>
      <c r="S817" s="39" t="str">
        <f>VLOOKUP(D817,GL_Master!$A$1:$D$80,4,FALSE)</f>
        <v>Tangible Fixed assets</v>
      </c>
    </row>
    <row r="818" spans="1:19" x14ac:dyDescent="0.25">
      <c r="A818" s="39" t="s">
        <v>262</v>
      </c>
      <c r="B818" s="39" t="s">
        <v>249</v>
      </c>
      <c r="C818" s="7">
        <v>44228</v>
      </c>
      <c r="D818" s="39" t="s">
        <v>74</v>
      </c>
      <c r="E818" s="39">
        <v>-13461</v>
      </c>
      <c r="F818" s="82">
        <f t="shared" si="36"/>
        <v>-13.461</v>
      </c>
      <c r="G818" s="39">
        <f>VLOOKUP(N818,Currecny_M!$A$1:$P$10,2,FALSE)</f>
        <v>54</v>
      </c>
      <c r="H818" s="39">
        <f>MATCH(C818,Currecny_M!$A$1:$P$1,0)</f>
        <v>12</v>
      </c>
      <c r="I818" s="39">
        <f>VLOOKUP(N818,Currecny_M!$A$1:$P$10,MATCH(Database!C818,Currecny_M!$A$1:$P$1,0),FALSE)</f>
        <v>59.65</v>
      </c>
      <c r="J818" s="82">
        <f t="shared" si="37"/>
        <v>-802.94865000000004</v>
      </c>
      <c r="K818" s="39">
        <f>VLOOKUP('Cover page'!$B$6,Currecny_M!$A$1:$P$10,MATCH(Database!C818,Currecny_M!$A$1:$P$1,0),FALSE)</f>
        <v>1</v>
      </c>
      <c r="L818" s="82">
        <f t="shared" si="38"/>
        <v>-802.94865000000004</v>
      </c>
      <c r="M818" s="82">
        <f>((E818/$F$1)*VLOOKUP(N818,Currecny_M!$A$1:$P$10,MATCH(Database!C818,Currecny_M!$A$1:$P$1,0),FALSE))/VLOOKUP('Cover page'!$B$6,Currecny_M!$A$1:$P$10,MATCH(Database!C818,Currecny_M!$A$1:$P$1,0),FALSE)</f>
        <v>-802.94865000000004</v>
      </c>
      <c r="N818" s="6" t="str">
        <f>VLOOKUP(B818,Master!$A$2:$C$11,3,FALSE)</f>
        <v>CAD</v>
      </c>
      <c r="O818" s="6" t="str">
        <f>VLOOKUP(B818,Master!$A$2:$C$11,2,FALSE)</f>
        <v>America</v>
      </c>
      <c r="P818" s="6"/>
      <c r="Q818" s="39" t="str">
        <f>VLOOKUP(D818,GL_Master!$A$1:$D$80,2,FALSE)</f>
        <v>BS</v>
      </c>
      <c r="R818" s="39" t="str">
        <f>VLOOKUP(D818,GL_Master!$A$1:$D$80,3,FALSE)</f>
        <v>Accumulated Depreciation</v>
      </c>
      <c r="S818" s="39" t="str">
        <f>VLOOKUP(D818,GL_Master!$A$1:$D$80,4,FALSE)</f>
        <v>Accumulated Depreciation</v>
      </c>
    </row>
    <row r="819" spans="1:19" x14ac:dyDescent="0.25">
      <c r="A819" s="39" t="s">
        <v>262</v>
      </c>
      <c r="B819" s="39" t="s">
        <v>249</v>
      </c>
      <c r="C819" s="7">
        <v>44228</v>
      </c>
      <c r="D819" s="39" t="s">
        <v>21</v>
      </c>
      <c r="E819" s="39">
        <v>1120</v>
      </c>
      <c r="F819" s="82">
        <f t="shared" si="36"/>
        <v>1.1200000000000001</v>
      </c>
      <c r="G819" s="39">
        <f>VLOOKUP(N819,Currecny_M!$A$1:$P$10,2,FALSE)</f>
        <v>54</v>
      </c>
      <c r="H819" s="39">
        <f>MATCH(C819,Currecny_M!$A$1:$P$1,0)</f>
        <v>12</v>
      </c>
      <c r="I819" s="39">
        <f>VLOOKUP(N819,Currecny_M!$A$1:$P$10,MATCH(Database!C819,Currecny_M!$A$1:$P$1,0),FALSE)</f>
        <v>59.65</v>
      </c>
      <c r="J819" s="82">
        <f t="shared" si="37"/>
        <v>66.808000000000007</v>
      </c>
      <c r="K819" s="39">
        <f>VLOOKUP('Cover page'!$B$6,Currecny_M!$A$1:$P$10,MATCH(Database!C819,Currecny_M!$A$1:$P$1,0),FALSE)</f>
        <v>1</v>
      </c>
      <c r="L819" s="82">
        <f t="shared" si="38"/>
        <v>66.808000000000007</v>
      </c>
      <c r="M819" s="82">
        <f>((E819/$F$1)*VLOOKUP(N819,Currecny_M!$A$1:$P$10,MATCH(Database!C819,Currecny_M!$A$1:$P$1,0),FALSE))/VLOOKUP('Cover page'!$B$6,Currecny_M!$A$1:$P$10,MATCH(Database!C819,Currecny_M!$A$1:$P$1,0),FALSE)</f>
        <v>66.808000000000007</v>
      </c>
      <c r="N819" s="6" t="str">
        <f>VLOOKUP(B819,Master!$A$2:$C$11,3,FALSE)</f>
        <v>CAD</v>
      </c>
      <c r="O819" s="6" t="str">
        <f>VLOOKUP(B819,Master!$A$2:$C$11,2,FALSE)</f>
        <v>America</v>
      </c>
      <c r="P819" s="6"/>
      <c r="Q819" s="39" t="str">
        <f>VLOOKUP(D819,GL_Master!$A$1:$D$80,2,FALSE)</f>
        <v>BS</v>
      </c>
      <c r="R819" s="39" t="str">
        <f>VLOOKUP(D819,GL_Master!$A$1:$D$80,3,FALSE)</f>
        <v>Gross Block</v>
      </c>
      <c r="S819" s="39" t="str">
        <f>VLOOKUP(D819,GL_Master!$A$1:$D$80,4,FALSE)</f>
        <v>Tangible Fixed assets</v>
      </c>
    </row>
    <row r="820" spans="1:19" x14ac:dyDescent="0.25">
      <c r="A820" s="39" t="s">
        <v>262</v>
      </c>
      <c r="B820" s="39" t="s">
        <v>249</v>
      </c>
      <c r="C820" s="7">
        <v>44228</v>
      </c>
      <c r="D820" s="39" t="s">
        <v>27</v>
      </c>
      <c r="E820" s="39">
        <v>2357</v>
      </c>
      <c r="F820" s="82">
        <f t="shared" si="36"/>
        <v>2.3570000000000002</v>
      </c>
      <c r="G820" s="39">
        <f>VLOOKUP(N820,Currecny_M!$A$1:$P$10,2,FALSE)</f>
        <v>54</v>
      </c>
      <c r="H820" s="39">
        <f>MATCH(C820,Currecny_M!$A$1:$P$1,0)</f>
        <v>12</v>
      </c>
      <c r="I820" s="39">
        <f>VLOOKUP(N820,Currecny_M!$A$1:$P$10,MATCH(Database!C820,Currecny_M!$A$1:$P$1,0),FALSE)</f>
        <v>59.65</v>
      </c>
      <c r="J820" s="82">
        <f t="shared" si="37"/>
        <v>140.59505000000001</v>
      </c>
      <c r="K820" s="39">
        <f>VLOOKUP('Cover page'!$B$6,Currecny_M!$A$1:$P$10,MATCH(Database!C820,Currecny_M!$A$1:$P$1,0),FALSE)</f>
        <v>1</v>
      </c>
      <c r="L820" s="82">
        <f t="shared" si="38"/>
        <v>140.59505000000001</v>
      </c>
      <c r="M820" s="82">
        <f>((E820/$F$1)*VLOOKUP(N820,Currecny_M!$A$1:$P$10,MATCH(Database!C820,Currecny_M!$A$1:$P$1,0),FALSE))/VLOOKUP('Cover page'!$B$6,Currecny_M!$A$1:$P$10,MATCH(Database!C820,Currecny_M!$A$1:$P$1,0),FALSE)</f>
        <v>140.59505000000001</v>
      </c>
      <c r="N820" s="6" t="str">
        <f>VLOOKUP(B820,Master!$A$2:$C$11,3,FALSE)</f>
        <v>CAD</v>
      </c>
      <c r="O820" s="6" t="str">
        <f>VLOOKUP(B820,Master!$A$2:$C$11,2,FALSE)</f>
        <v>America</v>
      </c>
      <c r="P820" s="6"/>
      <c r="Q820" s="39" t="str">
        <f>VLOOKUP(D820,GL_Master!$A$1:$D$80,2,FALSE)</f>
        <v>BS</v>
      </c>
      <c r="R820" s="39" t="str">
        <f>VLOOKUP(D820,GL_Master!$A$1:$D$80,3,FALSE)</f>
        <v>Gross Block</v>
      </c>
      <c r="S820" s="39" t="str">
        <f>VLOOKUP(D820,GL_Master!$A$1:$D$80,4,FALSE)</f>
        <v>Tangible Fixed assets</v>
      </c>
    </row>
    <row r="821" spans="1:19" x14ac:dyDescent="0.25">
      <c r="A821" s="39" t="s">
        <v>262</v>
      </c>
      <c r="B821" s="39" t="s">
        <v>249</v>
      </c>
      <c r="C821" s="7">
        <v>44228</v>
      </c>
      <c r="D821" s="39" t="s">
        <v>75</v>
      </c>
      <c r="E821" s="39">
        <v>-57</v>
      </c>
      <c r="F821" s="82">
        <f t="shared" si="36"/>
        <v>-5.7000000000000002E-2</v>
      </c>
      <c r="G821" s="39">
        <f>VLOOKUP(N821,Currecny_M!$A$1:$P$10,2,FALSE)</f>
        <v>54</v>
      </c>
      <c r="H821" s="39">
        <f>MATCH(C821,Currecny_M!$A$1:$P$1,0)</f>
        <v>12</v>
      </c>
      <c r="I821" s="39">
        <f>VLOOKUP(N821,Currecny_M!$A$1:$P$10,MATCH(Database!C821,Currecny_M!$A$1:$P$1,0),FALSE)</f>
        <v>59.65</v>
      </c>
      <c r="J821" s="82">
        <f t="shared" si="37"/>
        <v>-3.4000500000000002</v>
      </c>
      <c r="K821" s="39">
        <f>VLOOKUP('Cover page'!$B$6,Currecny_M!$A$1:$P$10,MATCH(Database!C821,Currecny_M!$A$1:$P$1,0),FALSE)</f>
        <v>1</v>
      </c>
      <c r="L821" s="82">
        <f t="shared" si="38"/>
        <v>-3.4000500000000002</v>
      </c>
      <c r="M821" s="82">
        <f>((E821/$F$1)*VLOOKUP(N821,Currecny_M!$A$1:$P$10,MATCH(Database!C821,Currecny_M!$A$1:$P$1,0),FALSE))/VLOOKUP('Cover page'!$B$6,Currecny_M!$A$1:$P$10,MATCH(Database!C821,Currecny_M!$A$1:$P$1,0),FALSE)</f>
        <v>-3.4000500000000002</v>
      </c>
      <c r="N821" s="6" t="str">
        <f>VLOOKUP(B821,Master!$A$2:$C$11,3,FALSE)</f>
        <v>CAD</v>
      </c>
      <c r="O821" s="6" t="str">
        <f>VLOOKUP(B821,Master!$A$2:$C$11,2,FALSE)</f>
        <v>America</v>
      </c>
      <c r="P821" s="6"/>
      <c r="Q821" s="39" t="str">
        <f>VLOOKUP(D821,GL_Master!$A$1:$D$80,2,FALSE)</f>
        <v>BS</v>
      </c>
      <c r="R821" s="39" t="str">
        <f>VLOOKUP(D821,GL_Master!$A$1:$D$80,3,FALSE)</f>
        <v>Gross Block</v>
      </c>
      <c r="S821" s="39" t="str">
        <f>VLOOKUP(D821,GL_Master!$A$1:$D$80,4,FALSE)</f>
        <v>Tangible Fixed assets</v>
      </c>
    </row>
    <row r="822" spans="1:19" x14ac:dyDescent="0.25">
      <c r="A822" s="39" t="s">
        <v>262</v>
      </c>
      <c r="B822" s="39" t="s">
        <v>249</v>
      </c>
      <c r="C822" s="7">
        <v>44228</v>
      </c>
      <c r="D822" s="39" t="s">
        <v>76</v>
      </c>
      <c r="E822" s="39">
        <v>1322</v>
      </c>
      <c r="F822" s="82">
        <f t="shared" si="36"/>
        <v>1.3220000000000001</v>
      </c>
      <c r="G822" s="39">
        <f>VLOOKUP(N822,Currecny_M!$A$1:$P$10,2,FALSE)</f>
        <v>54</v>
      </c>
      <c r="H822" s="39">
        <f>MATCH(C822,Currecny_M!$A$1:$P$1,0)</f>
        <v>12</v>
      </c>
      <c r="I822" s="39">
        <f>VLOOKUP(N822,Currecny_M!$A$1:$P$10,MATCH(Database!C822,Currecny_M!$A$1:$P$1,0),FALSE)</f>
        <v>59.65</v>
      </c>
      <c r="J822" s="82">
        <f t="shared" si="37"/>
        <v>78.857299999999995</v>
      </c>
      <c r="K822" s="39">
        <f>VLOOKUP('Cover page'!$B$6,Currecny_M!$A$1:$P$10,MATCH(Database!C822,Currecny_M!$A$1:$P$1,0),FALSE)</f>
        <v>1</v>
      </c>
      <c r="L822" s="82">
        <f t="shared" si="38"/>
        <v>78.857299999999995</v>
      </c>
      <c r="M822" s="82">
        <f>((E822/$F$1)*VLOOKUP(N822,Currecny_M!$A$1:$P$10,MATCH(Database!C822,Currecny_M!$A$1:$P$1,0),FALSE))/VLOOKUP('Cover page'!$B$6,Currecny_M!$A$1:$P$10,MATCH(Database!C822,Currecny_M!$A$1:$P$1,0),FALSE)</f>
        <v>78.857299999999995</v>
      </c>
      <c r="N822" s="6" t="str">
        <f>VLOOKUP(B822,Master!$A$2:$C$11,3,FALSE)</f>
        <v>CAD</v>
      </c>
      <c r="O822" s="6" t="str">
        <f>VLOOKUP(B822,Master!$A$2:$C$11,2,FALSE)</f>
        <v>America</v>
      </c>
      <c r="P822" s="6"/>
      <c r="Q822" s="39" t="str">
        <f>VLOOKUP(D822,GL_Master!$A$1:$D$80,2,FALSE)</f>
        <v>BS</v>
      </c>
      <c r="R822" s="39" t="str">
        <f>VLOOKUP(D822,GL_Master!$A$1:$D$80,3,FALSE)</f>
        <v>Inventories</v>
      </c>
      <c r="S822" s="39" t="str">
        <f>VLOOKUP(D822,GL_Master!$A$1:$D$80,4,FALSE)</f>
        <v>Inventory</v>
      </c>
    </row>
    <row r="823" spans="1:19" x14ac:dyDescent="0.25">
      <c r="A823" s="39" t="s">
        <v>262</v>
      </c>
      <c r="B823" s="39" t="s">
        <v>249</v>
      </c>
      <c r="C823" s="7">
        <v>44228</v>
      </c>
      <c r="D823" s="39" t="s">
        <v>77</v>
      </c>
      <c r="E823" s="39">
        <v>3332</v>
      </c>
      <c r="F823" s="82">
        <f t="shared" si="36"/>
        <v>3.3319999999999999</v>
      </c>
      <c r="G823" s="39">
        <f>VLOOKUP(N823,Currecny_M!$A$1:$P$10,2,FALSE)</f>
        <v>54</v>
      </c>
      <c r="H823" s="39">
        <f>MATCH(C823,Currecny_M!$A$1:$P$1,0)</f>
        <v>12</v>
      </c>
      <c r="I823" s="39">
        <f>VLOOKUP(N823,Currecny_M!$A$1:$P$10,MATCH(Database!C823,Currecny_M!$A$1:$P$1,0),FALSE)</f>
        <v>59.65</v>
      </c>
      <c r="J823" s="82">
        <f t="shared" si="37"/>
        <v>198.75379999999998</v>
      </c>
      <c r="K823" s="39">
        <f>VLOOKUP('Cover page'!$B$6,Currecny_M!$A$1:$P$10,MATCH(Database!C823,Currecny_M!$A$1:$P$1,0),FALSE)</f>
        <v>1</v>
      </c>
      <c r="L823" s="82">
        <f t="shared" si="38"/>
        <v>198.75379999999998</v>
      </c>
      <c r="M823" s="82">
        <f>((E823/$F$1)*VLOOKUP(N823,Currecny_M!$A$1:$P$10,MATCH(Database!C823,Currecny_M!$A$1:$P$1,0),FALSE))/VLOOKUP('Cover page'!$B$6,Currecny_M!$A$1:$P$10,MATCH(Database!C823,Currecny_M!$A$1:$P$1,0),FALSE)</f>
        <v>198.75379999999998</v>
      </c>
      <c r="N823" s="6" t="str">
        <f>VLOOKUP(B823,Master!$A$2:$C$11,3,FALSE)</f>
        <v>CAD</v>
      </c>
      <c r="O823" s="6" t="str">
        <f>VLOOKUP(B823,Master!$A$2:$C$11,2,FALSE)</f>
        <v>America</v>
      </c>
      <c r="P823" s="6"/>
      <c r="Q823" s="39" t="str">
        <f>VLOOKUP(D823,GL_Master!$A$1:$D$80,2,FALSE)</f>
        <v>BS</v>
      </c>
      <c r="R823" s="39" t="str">
        <f>VLOOKUP(D823,GL_Master!$A$1:$D$80,3,FALSE)</f>
        <v>Inventories</v>
      </c>
      <c r="S823" s="39" t="str">
        <f>VLOOKUP(D823,GL_Master!$A$1:$D$80,4,FALSE)</f>
        <v>Inventory</v>
      </c>
    </row>
    <row r="824" spans="1:19" x14ac:dyDescent="0.25">
      <c r="A824" s="39" t="s">
        <v>262</v>
      </c>
      <c r="B824" s="39" t="s">
        <v>249</v>
      </c>
      <c r="C824" s="7">
        <v>44228</v>
      </c>
      <c r="D824" s="39" t="s">
        <v>2</v>
      </c>
      <c r="E824" s="39">
        <v>366862</v>
      </c>
      <c r="F824" s="82">
        <f t="shared" si="36"/>
        <v>366.86200000000002</v>
      </c>
      <c r="G824" s="39">
        <f>VLOOKUP(N824,Currecny_M!$A$1:$P$10,2,FALSE)</f>
        <v>54</v>
      </c>
      <c r="H824" s="39">
        <f>MATCH(C824,Currecny_M!$A$1:$P$1,0)</f>
        <v>12</v>
      </c>
      <c r="I824" s="39">
        <f>VLOOKUP(N824,Currecny_M!$A$1:$P$10,MATCH(Database!C824,Currecny_M!$A$1:$P$1,0),FALSE)</f>
        <v>59.65</v>
      </c>
      <c r="J824" s="82">
        <f t="shared" si="37"/>
        <v>21883.318300000003</v>
      </c>
      <c r="K824" s="39">
        <f>VLOOKUP('Cover page'!$B$6,Currecny_M!$A$1:$P$10,MATCH(Database!C824,Currecny_M!$A$1:$P$1,0),FALSE)</f>
        <v>1</v>
      </c>
      <c r="L824" s="82">
        <f t="shared" si="38"/>
        <v>21883.318300000003</v>
      </c>
      <c r="M824" s="82">
        <f>((E824/$F$1)*VLOOKUP(N824,Currecny_M!$A$1:$P$10,MATCH(Database!C824,Currecny_M!$A$1:$P$1,0),FALSE))/VLOOKUP('Cover page'!$B$6,Currecny_M!$A$1:$P$10,MATCH(Database!C824,Currecny_M!$A$1:$P$1,0),FALSE)</f>
        <v>21883.318300000003</v>
      </c>
      <c r="N824" s="6" t="str">
        <f>VLOOKUP(B824,Master!$A$2:$C$11,3,FALSE)</f>
        <v>CAD</v>
      </c>
      <c r="O824" s="6" t="str">
        <f>VLOOKUP(B824,Master!$A$2:$C$11,2,FALSE)</f>
        <v>America</v>
      </c>
      <c r="P824" s="6"/>
      <c r="Q824" s="39" t="str">
        <f>VLOOKUP(D824,GL_Master!$A$1:$D$80,2,FALSE)</f>
        <v>BS</v>
      </c>
      <c r="R824" s="39" t="str">
        <f>VLOOKUP(D824,GL_Master!$A$1:$D$80,3,FALSE)</f>
        <v>Trade receivables</v>
      </c>
      <c r="S824" s="39" t="str">
        <f>VLOOKUP(D824,GL_Master!$A$1:$D$80,4,FALSE)</f>
        <v>Unsecured, considered good</v>
      </c>
    </row>
    <row r="825" spans="1:19" x14ac:dyDescent="0.25">
      <c r="A825" s="39" t="s">
        <v>262</v>
      </c>
      <c r="B825" s="39" t="s">
        <v>249</v>
      </c>
      <c r="C825" s="7">
        <v>44228</v>
      </c>
      <c r="D825" s="39" t="s">
        <v>78</v>
      </c>
      <c r="E825" s="39">
        <v>52</v>
      </c>
      <c r="F825" s="82">
        <f t="shared" si="36"/>
        <v>5.1999999999999998E-2</v>
      </c>
      <c r="G825" s="39">
        <f>VLOOKUP(N825,Currecny_M!$A$1:$P$10,2,FALSE)</f>
        <v>54</v>
      </c>
      <c r="H825" s="39">
        <f>MATCH(C825,Currecny_M!$A$1:$P$1,0)</f>
        <v>12</v>
      </c>
      <c r="I825" s="39">
        <f>VLOOKUP(N825,Currecny_M!$A$1:$P$10,MATCH(Database!C825,Currecny_M!$A$1:$P$1,0),FALSE)</f>
        <v>59.65</v>
      </c>
      <c r="J825" s="82">
        <f t="shared" si="37"/>
        <v>3.1017999999999999</v>
      </c>
      <c r="K825" s="39">
        <f>VLOOKUP('Cover page'!$B$6,Currecny_M!$A$1:$P$10,MATCH(Database!C825,Currecny_M!$A$1:$P$1,0),FALSE)</f>
        <v>1</v>
      </c>
      <c r="L825" s="82">
        <f t="shared" si="38"/>
        <v>3.1017999999999999</v>
      </c>
      <c r="M825" s="82">
        <f>((E825/$F$1)*VLOOKUP(N825,Currecny_M!$A$1:$P$10,MATCH(Database!C825,Currecny_M!$A$1:$P$1,0),FALSE))/VLOOKUP('Cover page'!$B$6,Currecny_M!$A$1:$P$10,MATCH(Database!C825,Currecny_M!$A$1:$P$1,0),FALSE)</f>
        <v>3.1017999999999999</v>
      </c>
      <c r="N825" s="6" t="str">
        <f>VLOOKUP(B825,Master!$A$2:$C$11,3,FALSE)</f>
        <v>CAD</v>
      </c>
      <c r="O825" s="6" t="str">
        <f>VLOOKUP(B825,Master!$A$2:$C$11,2,FALSE)</f>
        <v>America</v>
      </c>
      <c r="P825" s="6"/>
      <c r="Q825" s="39" t="str">
        <f>VLOOKUP(D825,GL_Master!$A$1:$D$80,2,FALSE)</f>
        <v>BS</v>
      </c>
      <c r="R825" s="39" t="str">
        <f>VLOOKUP(D825,GL_Master!$A$1:$D$80,3,FALSE)</f>
        <v>Cash &amp; Bank Balances</v>
      </c>
      <c r="S825" s="39" t="str">
        <f>VLOOKUP(D825,GL_Master!$A$1:$D$80,4,FALSE)</f>
        <v>Cash In hand</v>
      </c>
    </row>
    <row r="826" spans="1:19" x14ac:dyDescent="0.25">
      <c r="A826" s="39" t="s">
        <v>262</v>
      </c>
      <c r="B826" s="39" t="s">
        <v>249</v>
      </c>
      <c r="C826" s="7">
        <v>44228</v>
      </c>
      <c r="D826" s="39" t="s">
        <v>79</v>
      </c>
      <c r="E826" s="39">
        <v>-13481</v>
      </c>
      <c r="F826" s="82">
        <f t="shared" si="36"/>
        <v>-13.481</v>
      </c>
      <c r="G826" s="39">
        <f>VLOOKUP(N826,Currecny_M!$A$1:$P$10,2,FALSE)</f>
        <v>54</v>
      </c>
      <c r="H826" s="39">
        <f>MATCH(C826,Currecny_M!$A$1:$P$1,0)</f>
        <v>12</v>
      </c>
      <c r="I826" s="39">
        <f>VLOOKUP(N826,Currecny_M!$A$1:$P$10,MATCH(Database!C826,Currecny_M!$A$1:$P$1,0),FALSE)</f>
        <v>59.65</v>
      </c>
      <c r="J826" s="82">
        <f t="shared" si="37"/>
        <v>-804.14165000000003</v>
      </c>
      <c r="K826" s="39">
        <f>VLOOKUP('Cover page'!$B$6,Currecny_M!$A$1:$P$10,MATCH(Database!C826,Currecny_M!$A$1:$P$1,0),FALSE)</f>
        <v>1</v>
      </c>
      <c r="L826" s="82">
        <f t="shared" si="38"/>
        <v>-804.14165000000003</v>
      </c>
      <c r="M826" s="82">
        <f>((E826/$F$1)*VLOOKUP(N826,Currecny_M!$A$1:$P$10,MATCH(Database!C826,Currecny_M!$A$1:$P$1,0),FALSE))/VLOOKUP('Cover page'!$B$6,Currecny_M!$A$1:$P$10,MATCH(Database!C826,Currecny_M!$A$1:$P$1,0),FALSE)</f>
        <v>-804.14165000000003</v>
      </c>
      <c r="N826" s="6" t="str">
        <f>VLOOKUP(B826,Master!$A$2:$C$11,3,FALSE)</f>
        <v>CAD</v>
      </c>
      <c r="O826" s="6" t="str">
        <f>VLOOKUP(B826,Master!$A$2:$C$11,2,FALSE)</f>
        <v>America</v>
      </c>
      <c r="P826" s="6"/>
      <c r="Q826" s="39" t="str">
        <f>VLOOKUP(D826,GL_Master!$A$1:$D$80,2,FALSE)</f>
        <v>BS</v>
      </c>
      <c r="R826" s="39" t="str">
        <f>VLOOKUP(D826,GL_Master!$A$1:$D$80,3,FALSE)</f>
        <v>Loan Fund</v>
      </c>
      <c r="S826" s="39" t="str">
        <f>VLOOKUP(D826,GL_Master!$A$1:$D$80,4,FALSE)</f>
        <v>Term Loan</v>
      </c>
    </row>
    <row r="827" spans="1:19" x14ac:dyDescent="0.25">
      <c r="A827" s="39" t="s">
        <v>262</v>
      </c>
      <c r="B827" s="39" t="s">
        <v>249</v>
      </c>
      <c r="C827" s="7">
        <v>44228</v>
      </c>
      <c r="D827" s="39" t="s">
        <v>80</v>
      </c>
      <c r="E827" s="39">
        <v>367</v>
      </c>
      <c r="F827" s="82">
        <f t="shared" si="36"/>
        <v>0.36699999999999999</v>
      </c>
      <c r="G827" s="39">
        <f>VLOOKUP(N827,Currecny_M!$A$1:$P$10,2,FALSE)</f>
        <v>54</v>
      </c>
      <c r="H827" s="39">
        <f>MATCH(C827,Currecny_M!$A$1:$P$1,0)</f>
        <v>12</v>
      </c>
      <c r="I827" s="39">
        <f>VLOOKUP(N827,Currecny_M!$A$1:$P$10,MATCH(Database!C827,Currecny_M!$A$1:$P$1,0),FALSE)</f>
        <v>59.65</v>
      </c>
      <c r="J827" s="82">
        <f t="shared" si="37"/>
        <v>21.891549999999999</v>
      </c>
      <c r="K827" s="39">
        <f>VLOOKUP('Cover page'!$B$6,Currecny_M!$A$1:$P$10,MATCH(Database!C827,Currecny_M!$A$1:$P$1,0),FALSE)</f>
        <v>1</v>
      </c>
      <c r="L827" s="82">
        <f t="shared" si="38"/>
        <v>21.891549999999999</v>
      </c>
      <c r="M827" s="82">
        <f>((E827/$F$1)*VLOOKUP(N827,Currecny_M!$A$1:$P$10,MATCH(Database!C827,Currecny_M!$A$1:$P$1,0),FALSE))/VLOOKUP('Cover page'!$B$6,Currecny_M!$A$1:$P$10,MATCH(Database!C827,Currecny_M!$A$1:$P$1,0),FALSE)</f>
        <v>21.891549999999999</v>
      </c>
      <c r="N827" s="6" t="str">
        <f>VLOOKUP(B827,Master!$A$2:$C$11,3,FALSE)</f>
        <v>CAD</v>
      </c>
      <c r="O827" s="6" t="str">
        <f>VLOOKUP(B827,Master!$A$2:$C$11,2,FALSE)</f>
        <v>America</v>
      </c>
      <c r="P827" s="6"/>
      <c r="Q827" s="39" t="str">
        <f>VLOOKUP(D827,GL_Master!$A$1:$D$80,2,FALSE)</f>
        <v>BS</v>
      </c>
      <c r="R827" s="39" t="str">
        <f>VLOOKUP(D827,GL_Master!$A$1:$D$80,3,FALSE)</f>
        <v>Cash &amp; Bank Balances</v>
      </c>
      <c r="S827" s="39" t="str">
        <f>VLOOKUP(D827,GL_Master!$A$1:$D$80,4,FALSE)</f>
        <v xml:space="preserve">      On Current Accounts</v>
      </c>
    </row>
    <row r="828" spans="1:19" x14ac:dyDescent="0.25">
      <c r="A828" s="39" t="s">
        <v>262</v>
      </c>
      <c r="B828" s="39" t="s">
        <v>249</v>
      </c>
      <c r="C828" s="7">
        <v>44228</v>
      </c>
      <c r="D828" s="39" t="s">
        <v>81</v>
      </c>
      <c r="E828" s="39">
        <v>27963</v>
      </c>
      <c r="F828" s="82">
        <f t="shared" si="36"/>
        <v>27.963000000000001</v>
      </c>
      <c r="G828" s="39">
        <f>VLOOKUP(N828,Currecny_M!$A$1:$P$10,2,FALSE)</f>
        <v>54</v>
      </c>
      <c r="H828" s="39">
        <f>MATCH(C828,Currecny_M!$A$1:$P$1,0)</f>
        <v>12</v>
      </c>
      <c r="I828" s="39">
        <f>VLOOKUP(N828,Currecny_M!$A$1:$P$10,MATCH(Database!C828,Currecny_M!$A$1:$P$1,0),FALSE)</f>
        <v>59.65</v>
      </c>
      <c r="J828" s="82">
        <f t="shared" si="37"/>
        <v>1667.9929500000001</v>
      </c>
      <c r="K828" s="39">
        <f>VLOOKUP('Cover page'!$B$6,Currecny_M!$A$1:$P$10,MATCH(Database!C828,Currecny_M!$A$1:$P$1,0),FALSE)</f>
        <v>1</v>
      </c>
      <c r="L828" s="82">
        <f t="shared" si="38"/>
        <v>1667.9929500000001</v>
      </c>
      <c r="M828" s="82">
        <f>((E828/$F$1)*VLOOKUP(N828,Currecny_M!$A$1:$P$10,MATCH(Database!C828,Currecny_M!$A$1:$P$1,0),FALSE))/VLOOKUP('Cover page'!$B$6,Currecny_M!$A$1:$P$10,MATCH(Database!C828,Currecny_M!$A$1:$P$1,0),FALSE)</f>
        <v>1667.9929500000001</v>
      </c>
      <c r="N828" s="6" t="str">
        <f>VLOOKUP(B828,Master!$A$2:$C$11,3,FALSE)</f>
        <v>CAD</v>
      </c>
      <c r="O828" s="6" t="str">
        <f>VLOOKUP(B828,Master!$A$2:$C$11,2,FALSE)</f>
        <v>America</v>
      </c>
      <c r="P828" s="6"/>
      <c r="Q828" s="39" t="str">
        <f>VLOOKUP(D828,GL_Master!$A$1:$D$80,2,FALSE)</f>
        <v>BS</v>
      </c>
      <c r="R828" s="39" t="str">
        <f>VLOOKUP(D828,GL_Master!$A$1:$D$80,3,FALSE)</f>
        <v>Other Current Assets</v>
      </c>
      <c r="S828" s="39" t="str">
        <f>VLOOKUP(D828,GL_Master!$A$1:$D$80,4,FALSE)</f>
        <v>Advance tax recoverable (net of provision )</v>
      </c>
    </row>
    <row r="829" spans="1:19" x14ac:dyDescent="0.25">
      <c r="A829" s="39" t="s">
        <v>262</v>
      </c>
      <c r="B829" s="39" t="s">
        <v>249</v>
      </c>
      <c r="C829" s="7">
        <v>44228</v>
      </c>
      <c r="D829" s="39" t="s">
        <v>19</v>
      </c>
      <c r="E829" s="39">
        <v>280</v>
      </c>
      <c r="F829" s="82">
        <f t="shared" si="36"/>
        <v>0.28000000000000003</v>
      </c>
      <c r="G829" s="39">
        <f>VLOOKUP(N829,Currecny_M!$A$1:$P$10,2,FALSE)</f>
        <v>54</v>
      </c>
      <c r="H829" s="39">
        <f>MATCH(C829,Currecny_M!$A$1:$P$1,0)</f>
        <v>12</v>
      </c>
      <c r="I829" s="39">
        <f>VLOOKUP(N829,Currecny_M!$A$1:$P$10,MATCH(Database!C829,Currecny_M!$A$1:$P$1,0),FALSE)</f>
        <v>59.65</v>
      </c>
      <c r="J829" s="82">
        <f t="shared" si="37"/>
        <v>16.702000000000002</v>
      </c>
      <c r="K829" s="39">
        <f>VLOOKUP('Cover page'!$B$6,Currecny_M!$A$1:$P$10,MATCH(Database!C829,Currecny_M!$A$1:$P$1,0),FALSE)</f>
        <v>1</v>
      </c>
      <c r="L829" s="82">
        <f t="shared" si="38"/>
        <v>16.702000000000002</v>
      </c>
      <c r="M829" s="82">
        <f>((E829/$F$1)*VLOOKUP(N829,Currecny_M!$A$1:$P$10,MATCH(Database!C829,Currecny_M!$A$1:$P$1,0),FALSE))/VLOOKUP('Cover page'!$B$6,Currecny_M!$A$1:$P$10,MATCH(Database!C829,Currecny_M!$A$1:$P$1,0),FALSE)</f>
        <v>16.702000000000002</v>
      </c>
      <c r="N829" s="6" t="str">
        <f>VLOOKUP(B829,Master!$A$2:$C$11,3,FALSE)</f>
        <v>CAD</v>
      </c>
      <c r="O829" s="6" t="str">
        <f>VLOOKUP(B829,Master!$A$2:$C$11,2,FALSE)</f>
        <v>America</v>
      </c>
      <c r="P829" s="6"/>
      <c r="Q829" s="39" t="str">
        <f>VLOOKUP(D829,GL_Master!$A$1:$D$80,2,FALSE)</f>
        <v>BS</v>
      </c>
      <c r="R829" s="39" t="str">
        <f>VLOOKUP(D829,GL_Master!$A$1:$D$80,3,FALSE)</f>
        <v>Short-term loan and advances</v>
      </c>
      <c r="S829" s="39" t="str">
        <f>VLOOKUP(D829,GL_Master!$A$1:$D$80,4,FALSE)</f>
        <v>Prepaid expenses</v>
      </c>
    </row>
    <row r="830" spans="1:19" x14ac:dyDescent="0.25">
      <c r="A830" s="39" t="s">
        <v>262</v>
      </c>
      <c r="B830" s="39" t="s">
        <v>249</v>
      </c>
      <c r="C830" s="7">
        <v>44228</v>
      </c>
      <c r="D830" s="39" t="s">
        <v>82</v>
      </c>
      <c r="E830" s="39">
        <v>2996</v>
      </c>
      <c r="F830" s="82">
        <f t="shared" si="36"/>
        <v>2.996</v>
      </c>
      <c r="G830" s="39">
        <f>VLOOKUP(N830,Currecny_M!$A$1:$P$10,2,FALSE)</f>
        <v>54</v>
      </c>
      <c r="H830" s="39">
        <f>MATCH(C830,Currecny_M!$A$1:$P$1,0)</f>
        <v>12</v>
      </c>
      <c r="I830" s="39">
        <f>VLOOKUP(N830,Currecny_M!$A$1:$P$10,MATCH(Database!C830,Currecny_M!$A$1:$P$1,0),FALSE)</f>
        <v>59.65</v>
      </c>
      <c r="J830" s="82">
        <f t="shared" si="37"/>
        <v>178.7114</v>
      </c>
      <c r="K830" s="39">
        <f>VLOOKUP('Cover page'!$B$6,Currecny_M!$A$1:$P$10,MATCH(Database!C830,Currecny_M!$A$1:$P$1,0),FALSE)</f>
        <v>1</v>
      </c>
      <c r="L830" s="82">
        <f t="shared" si="38"/>
        <v>178.7114</v>
      </c>
      <c r="M830" s="82">
        <f>((E830/$F$1)*VLOOKUP(N830,Currecny_M!$A$1:$P$10,MATCH(Database!C830,Currecny_M!$A$1:$P$1,0),FALSE))/VLOOKUP('Cover page'!$B$6,Currecny_M!$A$1:$P$10,MATCH(Database!C830,Currecny_M!$A$1:$P$1,0),FALSE)</f>
        <v>178.7114</v>
      </c>
      <c r="N830" s="6" t="str">
        <f>VLOOKUP(B830,Master!$A$2:$C$11,3,FALSE)</f>
        <v>CAD</v>
      </c>
      <c r="O830" s="6" t="str">
        <f>VLOOKUP(B830,Master!$A$2:$C$11,2,FALSE)</f>
        <v>America</v>
      </c>
      <c r="P830" s="6"/>
      <c r="Q830" s="39" t="str">
        <f>VLOOKUP(D830,GL_Master!$A$1:$D$80,2,FALSE)</f>
        <v>BS</v>
      </c>
      <c r="R830" s="39" t="str">
        <f>VLOOKUP(D830,GL_Master!$A$1:$D$80,3,FALSE)</f>
        <v>Short-term loan and advances</v>
      </c>
      <c r="S830" s="39" t="str">
        <f>VLOOKUP(D830,GL_Master!$A$1:$D$80,4,FALSE)</f>
        <v>Advance to vendor/employees</v>
      </c>
    </row>
    <row r="831" spans="1:19" x14ac:dyDescent="0.25">
      <c r="A831" s="39" t="s">
        <v>262</v>
      </c>
      <c r="B831" s="39" t="s">
        <v>249</v>
      </c>
      <c r="C831" s="7">
        <v>44228</v>
      </c>
      <c r="D831" s="39" t="s">
        <v>83</v>
      </c>
      <c r="E831" s="39">
        <v>1979</v>
      </c>
      <c r="F831" s="82">
        <f t="shared" si="36"/>
        <v>1.9790000000000001</v>
      </c>
      <c r="G831" s="39">
        <f>VLOOKUP(N831,Currecny_M!$A$1:$P$10,2,FALSE)</f>
        <v>54</v>
      </c>
      <c r="H831" s="39">
        <f>MATCH(C831,Currecny_M!$A$1:$P$1,0)</f>
        <v>12</v>
      </c>
      <c r="I831" s="39">
        <f>VLOOKUP(N831,Currecny_M!$A$1:$P$10,MATCH(Database!C831,Currecny_M!$A$1:$P$1,0),FALSE)</f>
        <v>59.65</v>
      </c>
      <c r="J831" s="82">
        <f t="shared" si="37"/>
        <v>118.04735000000001</v>
      </c>
      <c r="K831" s="39">
        <f>VLOOKUP('Cover page'!$B$6,Currecny_M!$A$1:$P$10,MATCH(Database!C831,Currecny_M!$A$1:$P$1,0),FALSE)</f>
        <v>1</v>
      </c>
      <c r="L831" s="82">
        <f t="shared" si="38"/>
        <v>118.04735000000001</v>
      </c>
      <c r="M831" s="82">
        <f>((E831/$F$1)*VLOOKUP(N831,Currecny_M!$A$1:$P$10,MATCH(Database!C831,Currecny_M!$A$1:$P$1,0),FALSE))/VLOOKUP('Cover page'!$B$6,Currecny_M!$A$1:$P$10,MATCH(Database!C831,Currecny_M!$A$1:$P$1,0),FALSE)</f>
        <v>118.04735000000001</v>
      </c>
      <c r="N831" s="6" t="str">
        <f>VLOOKUP(B831,Master!$A$2:$C$11,3,FALSE)</f>
        <v>CAD</v>
      </c>
      <c r="O831" s="6" t="str">
        <f>VLOOKUP(B831,Master!$A$2:$C$11,2,FALSE)</f>
        <v>America</v>
      </c>
      <c r="P831" s="6"/>
      <c r="Q831" s="39" t="str">
        <f>VLOOKUP(D831,GL_Master!$A$1:$D$80,2,FALSE)</f>
        <v>BS</v>
      </c>
      <c r="R831" s="39" t="str">
        <f>VLOOKUP(D831,GL_Master!$A$1:$D$80,3,FALSE)</f>
        <v>Other Current Assets</v>
      </c>
      <c r="S831" s="39" t="str">
        <f>VLOOKUP(D831,GL_Master!$A$1:$D$80,4,FALSE)</f>
        <v>Security deposits ( Unsecured, considered good)</v>
      </c>
    </row>
    <row r="832" spans="1:19" x14ac:dyDescent="0.25">
      <c r="A832" s="39" t="s">
        <v>262</v>
      </c>
      <c r="B832" s="39" t="s">
        <v>249</v>
      </c>
      <c r="C832" s="7">
        <v>44228</v>
      </c>
      <c r="D832" s="39" t="s">
        <v>246</v>
      </c>
      <c r="E832" s="39">
        <v>-227409</v>
      </c>
      <c r="F832" s="82">
        <f t="shared" si="36"/>
        <v>-227.40899999999999</v>
      </c>
      <c r="G832" s="39">
        <f>VLOOKUP(N832,Currecny_M!$A$1:$P$10,2,FALSE)</f>
        <v>54</v>
      </c>
      <c r="H832" s="39">
        <f>MATCH(C832,Currecny_M!$A$1:$P$1,0)</f>
        <v>12</v>
      </c>
      <c r="I832" s="39">
        <f>VLOOKUP(N832,Currecny_M!$A$1:$P$10,MATCH(Database!C832,Currecny_M!$A$1:$P$1,0),FALSE)</f>
        <v>59.65</v>
      </c>
      <c r="J832" s="82">
        <f t="shared" si="37"/>
        <v>-13564.946849999998</v>
      </c>
      <c r="K832" s="39">
        <f>VLOOKUP('Cover page'!$B$6,Currecny_M!$A$1:$P$10,MATCH(Database!C832,Currecny_M!$A$1:$P$1,0),FALSE)</f>
        <v>1</v>
      </c>
      <c r="L832" s="82">
        <f t="shared" si="38"/>
        <v>-13564.946849999998</v>
      </c>
      <c r="M832" s="82">
        <f>((E832/$F$1)*VLOOKUP(N832,Currecny_M!$A$1:$P$10,MATCH(Database!C832,Currecny_M!$A$1:$P$1,0),FALSE))/VLOOKUP('Cover page'!$B$6,Currecny_M!$A$1:$P$10,MATCH(Database!C832,Currecny_M!$A$1:$P$1,0),FALSE)</f>
        <v>-13564.946849999998</v>
      </c>
      <c r="N832" s="6" t="str">
        <f>VLOOKUP(B832,Master!$A$2:$C$11,3,FALSE)</f>
        <v>CAD</v>
      </c>
      <c r="O832" s="6" t="str">
        <f>VLOOKUP(B832,Master!$A$2:$C$11,2,FALSE)</f>
        <v>America</v>
      </c>
      <c r="P832" s="6"/>
      <c r="Q832" s="39" t="str">
        <f>VLOOKUP(D832,GL_Master!$A$1:$D$80,2,FALSE)</f>
        <v>PL</v>
      </c>
      <c r="R832" s="39" t="str">
        <f>VLOOKUP(D832,GL_Master!$A$1:$D$80,3,FALSE)</f>
        <v>Revenue from Operations</v>
      </c>
      <c r="S832" s="39" t="str">
        <f>VLOOKUP(D832,GL_Master!$A$1:$D$80,4,FALSE)</f>
        <v>Contract revenue</v>
      </c>
    </row>
    <row r="833" spans="1:19" x14ac:dyDescent="0.25">
      <c r="A833" s="39" t="s">
        <v>262</v>
      </c>
      <c r="B833" s="39" t="s">
        <v>249</v>
      </c>
      <c r="C833" s="7">
        <v>44228</v>
      </c>
      <c r="D833" s="39" t="s">
        <v>134</v>
      </c>
      <c r="E833" s="39">
        <v>-1865</v>
      </c>
      <c r="F833" s="82">
        <f t="shared" si="36"/>
        <v>-1.865</v>
      </c>
      <c r="G833" s="39">
        <f>VLOOKUP(N833,Currecny_M!$A$1:$P$10,2,FALSE)</f>
        <v>54</v>
      </c>
      <c r="H833" s="39">
        <f>MATCH(C833,Currecny_M!$A$1:$P$1,0)</f>
        <v>12</v>
      </c>
      <c r="I833" s="39">
        <f>VLOOKUP(N833,Currecny_M!$A$1:$P$10,MATCH(Database!C833,Currecny_M!$A$1:$P$1,0),FALSE)</f>
        <v>59.65</v>
      </c>
      <c r="J833" s="82">
        <f t="shared" si="37"/>
        <v>-111.24724999999999</v>
      </c>
      <c r="K833" s="39">
        <f>VLOOKUP('Cover page'!$B$6,Currecny_M!$A$1:$P$10,MATCH(Database!C833,Currecny_M!$A$1:$P$1,0),FALSE)</f>
        <v>1</v>
      </c>
      <c r="L833" s="82">
        <f t="shared" si="38"/>
        <v>-111.24724999999999</v>
      </c>
      <c r="M833" s="82">
        <f>((E833/$F$1)*VLOOKUP(N833,Currecny_M!$A$1:$P$10,MATCH(Database!C833,Currecny_M!$A$1:$P$1,0),FALSE))/VLOOKUP('Cover page'!$B$6,Currecny_M!$A$1:$P$10,MATCH(Database!C833,Currecny_M!$A$1:$P$1,0),FALSE)</f>
        <v>-111.24724999999999</v>
      </c>
      <c r="N833" s="6" t="str">
        <f>VLOOKUP(B833,Master!$A$2:$C$11,3,FALSE)</f>
        <v>CAD</v>
      </c>
      <c r="O833" s="6" t="str">
        <f>VLOOKUP(B833,Master!$A$2:$C$11,2,FALSE)</f>
        <v>America</v>
      </c>
      <c r="P833" s="6"/>
      <c r="Q833" s="39" t="str">
        <f>VLOOKUP(D833,GL_Master!$A$1:$D$80,2,FALSE)</f>
        <v>PL</v>
      </c>
      <c r="R833" s="39" t="str">
        <f>VLOOKUP(D833,GL_Master!$A$1:$D$80,3,FALSE)</f>
        <v>Other Income</v>
      </c>
      <c r="S833" s="39" t="str">
        <f>VLOOKUP(D833,GL_Master!$A$1:$D$80,4,FALSE)</f>
        <v>Other Income</v>
      </c>
    </row>
    <row r="834" spans="1:19" x14ac:dyDescent="0.25">
      <c r="A834" s="39" t="s">
        <v>262</v>
      </c>
      <c r="B834" s="39" t="s">
        <v>249</v>
      </c>
      <c r="C834" s="7">
        <v>44228</v>
      </c>
      <c r="D834" s="39" t="s">
        <v>86</v>
      </c>
      <c r="E834" s="39">
        <v>105</v>
      </c>
      <c r="F834" s="82">
        <f t="shared" si="36"/>
        <v>0.105</v>
      </c>
      <c r="G834" s="39">
        <f>VLOOKUP(N834,Currecny_M!$A$1:$P$10,2,FALSE)</f>
        <v>54</v>
      </c>
      <c r="H834" s="39">
        <f>MATCH(C834,Currecny_M!$A$1:$P$1,0)</f>
        <v>12</v>
      </c>
      <c r="I834" s="39">
        <f>VLOOKUP(N834,Currecny_M!$A$1:$P$10,MATCH(Database!C834,Currecny_M!$A$1:$P$1,0),FALSE)</f>
        <v>59.65</v>
      </c>
      <c r="J834" s="82">
        <f t="shared" si="37"/>
        <v>6.2632499999999993</v>
      </c>
      <c r="K834" s="39">
        <f>VLOOKUP('Cover page'!$B$6,Currecny_M!$A$1:$P$10,MATCH(Database!C834,Currecny_M!$A$1:$P$1,0),FALSE)</f>
        <v>1</v>
      </c>
      <c r="L834" s="82">
        <f t="shared" si="38"/>
        <v>6.2632499999999993</v>
      </c>
      <c r="M834" s="82">
        <f>((E834/$F$1)*VLOOKUP(N834,Currecny_M!$A$1:$P$10,MATCH(Database!C834,Currecny_M!$A$1:$P$1,0),FALSE))/VLOOKUP('Cover page'!$B$6,Currecny_M!$A$1:$P$10,MATCH(Database!C834,Currecny_M!$A$1:$P$1,0),FALSE)</f>
        <v>6.2632499999999993</v>
      </c>
      <c r="N834" s="6" t="str">
        <f>VLOOKUP(B834,Master!$A$2:$C$11,3,FALSE)</f>
        <v>CAD</v>
      </c>
      <c r="O834" s="6" t="str">
        <f>VLOOKUP(B834,Master!$A$2:$C$11,2,FALSE)</f>
        <v>America</v>
      </c>
      <c r="P834" s="6"/>
      <c r="Q834" s="39" t="str">
        <f>VLOOKUP(D834,GL_Master!$A$1:$D$80,2,FALSE)</f>
        <v>PL</v>
      </c>
      <c r="R834" s="39" t="str">
        <f>VLOOKUP(D834,GL_Master!$A$1:$D$80,3,FALSE)</f>
        <v>COGS</v>
      </c>
      <c r="S834" s="39" t="str">
        <f>VLOOKUP(D834,GL_Master!$A$1:$D$80,4,FALSE)</f>
        <v>Purchase of other traded goods</v>
      </c>
    </row>
    <row r="835" spans="1:19" x14ac:dyDescent="0.25">
      <c r="A835" s="39" t="s">
        <v>262</v>
      </c>
      <c r="B835" s="39" t="s">
        <v>249</v>
      </c>
      <c r="C835" s="7">
        <v>44228</v>
      </c>
      <c r="D835" s="39" t="s">
        <v>87</v>
      </c>
      <c r="E835" s="39">
        <v>54</v>
      </c>
      <c r="F835" s="82">
        <f t="shared" si="36"/>
        <v>5.3999999999999999E-2</v>
      </c>
      <c r="G835" s="39">
        <f>VLOOKUP(N835,Currecny_M!$A$1:$P$10,2,FALSE)</f>
        <v>54</v>
      </c>
      <c r="H835" s="39">
        <f>MATCH(C835,Currecny_M!$A$1:$P$1,0)</f>
        <v>12</v>
      </c>
      <c r="I835" s="39">
        <f>VLOOKUP(N835,Currecny_M!$A$1:$P$10,MATCH(Database!C835,Currecny_M!$A$1:$P$1,0),FALSE)</f>
        <v>59.65</v>
      </c>
      <c r="J835" s="82">
        <f t="shared" si="37"/>
        <v>3.2210999999999999</v>
      </c>
      <c r="K835" s="39">
        <f>VLOOKUP('Cover page'!$B$6,Currecny_M!$A$1:$P$10,MATCH(Database!C835,Currecny_M!$A$1:$P$1,0),FALSE)</f>
        <v>1</v>
      </c>
      <c r="L835" s="82">
        <f t="shared" si="38"/>
        <v>3.2210999999999999</v>
      </c>
      <c r="M835" s="82">
        <f>((E835/$F$1)*VLOOKUP(N835,Currecny_M!$A$1:$P$10,MATCH(Database!C835,Currecny_M!$A$1:$P$1,0),FALSE))/VLOOKUP('Cover page'!$B$6,Currecny_M!$A$1:$P$10,MATCH(Database!C835,Currecny_M!$A$1:$P$1,0),FALSE)</f>
        <v>3.2210999999999999</v>
      </c>
      <c r="N835" s="6" t="str">
        <f>VLOOKUP(B835,Master!$A$2:$C$11,3,FALSE)</f>
        <v>CAD</v>
      </c>
      <c r="O835" s="6" t="str">
        <f>VLOOKUP(B835,Master!$A$2:$C$11,2,FALSE)</f>
        <v>America</v>
      </c>
      <c r="P835" s="6"/>
      <c r="Q835" s="39" t="str">
        <f>VLOOKUP(D835,GL_Master!$A$1:$D$80,2,FALSE)</f>
        <v>PL</v>
      </c>
      <c r="R835" s="39" t="str">
        <f>VLOOKUP(D835,GL_Master!$A$1:$D$80,3,FALSE)</f>
        <v>COGS</v>
      </c>
      <c r="S835" s="39" t="str">
        <f>VLOOKUP(D835,GL_Master!$A$1:$D$80,4,FALSE)</f>
        <v>Civil, Installation, Commissioning and Other miscellaneous expenses</v>
      </c>
    </row>
    <row r="836" spans="1:19" x14ac:dyDescent="0.25">
      <c r="A836" s="39" t="s">
        <v>262</v>
      </c>
      <c r="B836" s="39" t="s">
        <v>249</v>
      </c>
      <c r="C836" s="7">
        <v>44228</v>
      </c>
      <c r="D836" s="39" t="s">
        <v>88</v>
      </c>
      <c r="E836" s="39">
        <v>165</v>
      </c>
      <c r="F836" s="82">
        <f t="shared" ref="F836:F899" si="39">E836/$F$1</f>
        <v>0.16500000000000001</v>
      </c>
      <c r="G836" s="39">
        <f>VLOOKUP(N836,Currecny_M!$A$1:$P$10,2,FALSE)</f>
        <v>54</v>
      </c>
      <c r="H836" s="39">
        <f>MATCH(C836,Currecny_M!$A$1:$P$1,0)</f>
        <v>12</v>
      </c>
      <c r="I836" s="39">
        <f>VLOOKUP(N836,Currecny_M!$A$1:$P$10,MATCH(Database!C836,Currecny_M!$A$1:$P$1,0),FALSE)</f>
        <v>59.65</v>
      </c>
      <c r="J836" s="82">
        <f t="shared" ref="J836:J899" si="40">F836*I836</f>
        <v>9.8422499999999999</v>
      </c>
      <c r="K836" s="39">
        <f>VLOOKUP('Cover page'!$B$6,Currecny_M!$A$1:$P$10,MATCH(Database!C836,Currecny_M!$A$1:$P$1,0),FALSE)</f>
        <v>1</v>
      </c>
      <c r="L836" s="82">
        <f t="shared" ref="L836:L899" si="41">J836/K836</f>
        <v>9.8422499999999999</v>
      </c>
      <c r="M836" s="82">
        <f>((E836/$F$1)*VLOOKUP(N836,Currecny_M!$A$1:$P$10,MATCH(Database!C836,Currecny_M!$A$1:$P$1,0),FALSE))/VLOOKUP('Cover page'!$B$6,Currecny_M!$A$1:$P$10,MATCH(Database!C836,Currecny_M!$A$1:$P$1,0),FALSE)</f>
        <v>9.8422499999999999</v>
      </c>
      <c r="N836" s="6" t="str">
        <f>VLOOKUP(B836,Master!$A$2:$C$11,3,FALSE)</f>
        <v>CAD</v>
      </c>
      <c r="O836" s="6" t="str">
        <f>VLOOKUP(B836,Master!$A$2:$C$11,2,FALSE)</f>
        <v>America</v>
      </c>
      <c r="P836" s="6"/>
      <c r="Q836" s="39" t="str">
        <f>VLOOKUP(D836,GL_Master!$A$1:$D$80,2,FALSE)</f>
        <v>PL</v>
      </c>
      <c r="R836" s="39" t="str">
        <f>VLOOKUP(D836,GL_Master!$A$1:$D$80,3,FALSE)</f>
        <v>COGS</v>
      </c>
      <c r="S836" s="39" t="str">
        <f>VLOOKUP(D836,GL_Master!$A$1:$D$80,4,FALSE)</f>
        <v>Civil, Installation, Commissioning and Other miscellaneous expenses</v>
      </c>
    </row>
    <row r="837" spans="1:19" x14ac:dyDescent="0.25">
      <c r="A837" s="39" t="s">
        <v>262</v>
      </c>
      <c r="B837" s="39" t="s">
        <v>249</v>
      </c>
      <c r="C837" s="7">
        <v>44228</v>
      </c>
      <c r="D837" s="39" t="s">
        <v>89</v>
      </c>
      <c r="E837" s="39">
        <v>333</v>
      </c>
      <c r="F837" s="82">
        <f t="shared" si="39"/>
        <v>0.33300000000000002</v>
      </c>
      <c r="G837" s="39">
        <f>VLOOKUP(N837,Currecny_M!$A$1:$P$10,2,FALSE)</f>
        <v>54</v>
      </c>
      <c r="H837" s="39">
        <f>MATCH(C837,Currecny_M!$A$1:$P$1,0)</f>
        <v>12</v>
      </c>
      <c r="I837" s="39">
        <f>VLOOKUP(N837,Currecny_M!$A$1:$P$10,MATCH(Database!C837,Currecny_M!$A$1:$P$1,0),FALSE)</f>
        <v>59.65</v>
      </c>
      <c r="J837" s="82">
        <f t="shared" si="40"/>
        <v>19.86345</v>
      </c>
      <c r="K837" s="39">
        <f>VLOOKUP('Cover page'!$B$6,Currecny_M!$A$1:$P$10,MATCH(Database!C837,Currecny_M!$A$1:$P$1,0),FALSE)</f>
        <v>1</v>
      </c>
      <c r="L837" s="82">
        <f t="shared" si="41"/>
        <v>19.86345</v>
      </c>
      <c r="M837" s="82">
        <f>((E837/$F$1)*VLOOKUP(N837,Currecny_M!$A$1:$P$10,MATCH(Database!C837,Currecny_M!$A$1:$P$1,0),FALSE))/VLOOKUP('Cover page'!$B$6,Currecny_M!$A$1:$P$10,MATCH(Database!C837,Currecny_M!$A$1:$P$1,0),FALSE)</f>
        <v>19.86345</v>
      </c>
      <c r="N837" s="6" t="str">
        <f>VLOOKUP(B837,Master!$A$2:$C$11,3,FALSE)</f>
        <v>CAD</v>
      </c>
      <c r="O837" s="6" t="str">
        <f>VLOOKUP(B837,Master!$A$2:$C$11,2,FALSE)</f>
        <v>America</v>
      </c>
      <c r="P837" s="6"/>
      <c r="Q837" s="39" t="str">
        <f>VLOOKUP(D837,GL_Master!$A$1:$D$80,2,FALSE)</f>
        <v>PL</v>
      </c>
      <c r="R837" s="39" t="str">
        <f>VLOOKUP(D837,GL_Master!$A$1:$D$80,3,FALSE)</f>
        <v>COGS</v>
      </c>
      <c r="S837" s="39" t="str">
        <f>VLOOKUP(D837,GL_Master!$A$1:$D$80,4,FALSE)</f>
        <v>project Expenses</v>
      </c>
    </row>
    <row r="838" spans="1:19" x14ac:dyDescent="0.25">
      <c r="A838" s="39" t="s">
        <v>262</v>
      </c>
      <c r="B838" s="39" t="s">
        <v>249</v>
      </c>
      <c r="C838" s="7">
        <v>44228</v>
      </c>
      <c r="D838" s="39" t="s">
        <v>90</v>
      </c>
      <c r="E838" s="39">
        <v>108</v>
      </c>
      <c r="F838" s="82">
        <f t="shared" si="39"/>
        <v>0.108</v>
      </c>
      <c r="G838" s="39">
        <f>VLOOKUP(N838,Currecny_M!$A$1:$P$10,2,FALSE)</f>
        <v>54</v>
      </c>
      <c r="H838" s="39">
        <f>MATCH(C838,Currecny_M!$A$1:$P$1,0)</f>
        <v>12</v>
      </c>
      <c r="I838" s="39">
        <f>VLOOKUP(N838,Currecny_M!$A$1:$P$10,MATCH(Database!C838,Currecny_M!$A$1:$P$1,0),FALSE)</f>
        <v>59.65</v>
      </c>
      <c r="J838" s="82">
        <f t="shared" si="40"/>
        <v>6.4421999999999997</v>
      </c>
      <c r="K838" s="39">
        <f>VLOOKUP('Cover page'!$B$6,Currecny_M!$A$1:$P$10,MATCH(Database!C838,Currecny_M!$A$1:$P$1,0),FALSE)</f>
        <v>1</v>
      </c>
      <c r="L838" s="82">
        <f t="shared" si="41"/>
        <v>6.4421999999999997</v>
      </c>
      <c r="M838" s="82">
        <f>((E838/$F$1)*VLOOKUP(N838,Currecny_M!$A$1:$P$10,MATCH(Database!C838,Currecny_M!$A$1:$P$1,0),FALSE))/VLOOKUP('Cover page'!$B$6,Currecny_M!$A$1:$P$10,MATCH(Database!C838,Currecny_M!$A$1:$P$1,0),FALSE)</f>
        <v>6.4421999999999997</v>
      </c>
      <c r="N838" s="6" t="str">
        <f>VLOOKUP(B838,Master!$A$2:$C$11,3,FALSE)</f>
        <v>CAD</v>
      </c>
      <c r="O838" s="6" t="str">
        <f>VLOOKUP(B838,Master!$A$2:$C$11,2,FALSE)</f>
        <v>America</v>
      </c>
      <c r="P838" s="6"/>
      <c r="Q838" s="39" t="str">
        <f>VLOOKUP(D838,GL_Master!$A$1:$D$80,2,FALSE)</f>
        <v>PL</v>
      </c>
      <c r="R838" s="39" t="str">
        <f>VLOOKUP(D838,GL_Master!$A$1:$D$80,3,FALSE)</f>
        <v>Office utility</v>
      </c>
      <c r="S838" s="39" t="str">
        <f>VLOOKUP(D838,GL_Master!$A$1:$D$80,4,FALSE)</f>
        <v>Electricity Expenses</v>
      </c>
    </row>
    <row r="839" spans="1:19" x14ac:dyDescent="0.25">
      <c r="A839" s="39" t="s">
        <v>262</v>
      </c>
      <c r="B839" s="39" t="s">
        <v>249</v>
      </c>
      <c r="C839" s="7">
        <v>44228</v>
      </c>
      <c r="D839" s="39" t="s">
        <v>91</v>
      </c>
      <c r="E839" s="39">
        <v>224</v>
      </c>
      <c r="F839" s="82">
        <f t="shared" si="39"/>
        <v>0.224</v>
      </c>
      <c r="G839" s="39">
        <f>VLOOKUP(N839,Currecny_M!$A$1:$P$10,2,FALSE)</f>
        <v>54</v>
      </c>
      <c r="H839" s="39">
        <f>MATCH(C839,Currecny_M!$A$1:$P$1,0)</f>
        <v>12</v>
      </c>
      <c r="I839" s="39">
        <f>VLOOKUP(N839,Currecny_M!$A$1:$P$10,MATCH(Database!C839,Currecny_M!$A$1:$P$1,0),FALSE)</f>
        <v>59.65</v>
      </c>
      <c r="J839" s="82">
        <f t="shared" si="40"/>
        <v>13.361599999999999</v>
      </c>
      <c r="K839" s="39">
        <f>VLOOKUP('Cover page'!$B$6,Currecny_M!$A$1:$P$10,MATCH(Database!C839,Currecny_M!$A$1:$P$1,0),FALSE)</f>
        <v>1</v>
      </c>
      <c r="L839" s="82">
        <f t="shared" si="41"/>
        <v>13.361599999999999</v>
      </c>
      <c r="M839" s="82">
        <f>((E839/$F$1)*VLOOKUP(N839,Currecny_M!$A$1:$P$10,MATCH(Database!C839,Currecny_M!$A$1:$P$1,0),FALSE))/VLOOKUP('Cover page'!$B$6,Currecny_M!$A$1:$P$10,MATCH(Database!C839,Currecny_M!$A$1:$P$1,0),FALSE)</f>
        <v>13.361599999999999</v>
      </c>
      <c r="N839" s="6" t="str">
        <f>VLOOKUP(B839,Master!$A$2:$C$11,3,FALSE)</f>
        <v>CAD</v>
      </c>
      <c r="O839" s="6" t="str">
        <f>VLOOKUP(B839,Master!$A$2:$C$11,2,FALSE)</f>
        <v>America</v>
      </c>
      <c r="P839" s="6"/>
      <c r="Q839" s="39" t="str">
        <f>VLOOKUP(D839,GL_Master!$A$1:$D$80,2,FALSE)</f>
        <v>PL</v>
      </c>
      <c r="R839" s="39" t="str">
        <f>VLOOKUP(D839,GL_Master!$A$1:$D$80,3,FALSE)</f>
        <v>Misc. expenses</v>
      </c>
      <c r="S839" s="39" t="str">
        <f>VLOOKUP(D839,GL_Master!$A$1:$D$80,4,FALSE)</f>
        <v>Repair &amp; Maintenance</v>
      </c>
    </row>
    <row r="840" spans="1:19" x14ac:dyDescent="0.25">
      <c r="A840" s="39" t="s">
        <v>262</v>
      </c>
      <c r="B840" s="39" t="s">
        <v>249</v>
      </c>
      <c r="C840" s="7">
        <v>44228</v>
      </c>
      <c r="D840" s="39" t="s">
        <v>92</v>
      </c>
      <c r="E840" s="39">
        <v>163</v>
      </c>
      <c r="F840" s="82">
        <f t="shared" si="39"/>
        <v>0.16300000000000001</v>
      </c>
      <c r="G840" s="39">
        <f>VLOOKUP(N840,Currecny_M!$A$1:$P$10,2,FALSE)</f>
        <v>54</v>
      </c>
      <c r="H840" s="39">
        <f>MATCH(C840,Currecny_M!$A$1:$P$1,0)</f>
        <v>12</v>
      </c>
      <c r="I840" s="39">
        <f>VLOOKUP(N840,Currecny_M!$A$1:$P$10,MATCH(Database!C840,Currecny_M!$A$1:$P$1,0),FALSE)</f>
        <v>59.65</v>
      </c>
      <c r="J840" s="82">
        <f t="shared" si="40"/>
        <v>9.7229500000000009</v>
      </c>
      <c r="K840" s="39">
        <f>VLOOKUP('Cover page'!$B$6,Currecny_M!$A$1:$P$10,MATCH(Database!C840,Currecny_M!$A$1:$P$1,0),FALSE)</f>
        <v>1</v>
      </c>
      <c r="L840" s="82">
        <f t="shared" si="41"/>
        <v>9.7229500000000009</v>
      </c>
      <c r="M840" s="82">
        <f>((E840/$F$1)*VLOOKUP(N840,Currecny_M!$A$1:$P$10,MATCH(Database!C840,Currecny_M!$A$1:$P$1,0),FALSE))/VLOOKUP('Cover page'!$B$6,Currecny_M!$A$1:$P$10,MATCH(Database!C840,Currecny_M!$A$1:$P$1,0),FALSE)</f>
        <v>9.7229500000000009</v>
      </c>
      <c r="N840" s="6" t="str">
        <f>VLOOKUP(B840,Master!$A$2:$C$11,3,FALSE)</f>
        <v>CAD</v>
      </c>
      <c r="O840" s="6" t="str">
        <f>VLOOKUP(B840,Master!$A$2:$C$11,2,FALSE)</f>
        <v>America</v>
      </c>
      <c r="P840" s="6"/>
      <c r="Q840" s="39" t="str">
        <f>VLOOKUP(D840,GL_Master!$A$1:$D$80,2,FALSE)</f>
        <v>PL</v>
      </c>
      <c r="R840" s="39" t="str">
        <f>VLOOKUP(D840,GL_Master!$A$1:$D$80,3,FALSE)</f>
        <v>Misc. expenses</v>
      </c>
      <c r="S840" s="39" t="str">
        <f>VLOOKUP(D840,GL_Master!$A$1:$D$80,4,FALSE)</f>
        <v>Repair &amp; Maintenance</v>
      </c>
    </row>
    <row r="841" spans="1:19" x14ac:dyDescent="0.25">
      <c r="A841" s="39" t="s">
        <v>262</v>
      </c>
      <c r="B841" s="39" t="s">
        <v>249</v>
      </c>
      <c r="C841" s="7">
        <v>44228</v>
      </c>
      <c r="D841" s="39" t="s">
        <v>93</v>
      </c>
      <c r="E841" s="39">
        <v>1960</v>
      </c>
      <c r="F841" s="82">
        <f t="shared" si="39"/>
        <v>1.96</v>
      </c>
      <c r="G841" s="39">
        <f>VLOOKUP(N841,Currecny_M!$A$1:$P$10,2,FALSE)</f>
        <v>54</v>
      </c>
      <c r="H841" s="39">
        <f>MATCH(C841,Currecny_M!$A$1:$P$1,0)</f>
        <v>12</v>
      </c>
      <c r="I841" s="39">
        <f>VLOOKUP(N841,Currecny_M!$A$1:$P$10,MATCH(Database!C841,Currecny_M!$A$1:$P$1,0),FALSE)</f>
        <v>59.65</v>
      </c>
      <c r="J841" s="82">
        <f t="shared" si="40"/>
        <v>116.914</v>
      </c>
      <c r="K841" s="39">
        <f>VLOOKUP('Cover page'!$B$6,Currecny_M!$A$1:$P$10,MATCH(Database!C841,Currecny_M!$A$1:$P$1,0),FALSE)</f>
        <v>1</v>
      </c>
      <c r="L841" s="82">
        <f t="shared" si="41"/>
        <v>116.914</v>
      </c>
      <c r="M841" s="82">
        <f>((E841/$F$1)*VLOOKUP(N841,Currecny_M!$A$1:$P$10,MATCH(Database!C841,Currecny_M!$A$1:$P$1,0),FALSE))/VLOOKUP('Cover page'!$B$6,Currecny_M!$A$1:$P$10,MATCH(Database!C841,Currecny_M!$A$1:$P$1,0),FALSE)</f>
        <v>116.914</v>
      </c>
      <c r="N841" s="6" t="str">
        <f>VLOOKUP(B841,Master!$A$2:$C$11,3,FALSE)</f>
        <v>CAD</v>
      </c>
      <c r="O841" s="6" t="str">
        <f>VLOOKUP(B841,Master!$A$2:$C$11,2,FALSE)</f>
        <v>America</v>
      </c>
      <c r="P841" s="6"/>
      <c r="Q841" s="39" t="str">
        <f>VLOOKUP(D841,GL_Master!$A$1:$D$80,2,FALSE)</f>
        <v>PL</v>
      </c>
      <c r="R841" s="39" t="str">
        <f>VLOOKUP(D841,GL_Master!$A$1:$D$80,3,FALSE)</f>
        <v>Salary wages &amp; benefits</v>
      </c>
      <c r="S841" s="39" t="str">
        <f>VLOOKUP(D841,GL_Master!$A$1:$D$80,4,FALSE)</f>
        <v>Employee benefits expense</v>
      </c>
    </row>
    <row r="842" spans="1:19" x14ac:dyDescent="0.25">
      <c r="A842" s="39" t="s">
        <v>262</v>
      </c>
      <c r="B842" s="39" t="s">
        <v>249</v>
      </c>
      <c r="C842" s="7">
        <v>44228</v>
      </c>
      <c r="D842" s="39" t="s">
        <v>33</v>
      </c>
      <c r="E842" s="39">
        <v>55</v>
      </c>
      <c r="F842" s="82">
        <f t="shared" si="39"/>
        <v>5.5E-2</v>
      </c>
      <c r="G842" s="39">
        <f>VLOOKUP(N842,Currecny_M!$A$1:$P$10,2,FALSE)</f>
        <v>54</v>
      </c>
      <c r="H842" s="39">
        <f>MATCH(C842,Currecny_M!$A$1:$P$1,0)</f>
        <v>12</v>
      </c>
      <c r="I842" s="39">
        <f>VLOOKUP(N842,Currecny_M!$A$1:$P$10,MATCH(Database!C842,Currecny_M!$A$1:$P$1,0),FALSE)</f>
        <v>59.65</v>
      </c>
      <c r="J842" s="82">
        <f t="shared" si="40"/>
        <v>3.2807499999999998</v>
      </c>
      <c r="K842" s="39">
        <f>VLOOKUP('Cover page'!$B$6,Currecny_M!$A$1:$P$10,MATCH(Database!C842,Currecny_M!$A$1:$P$1,0),FALSE)</f>
        <v>1</v>
      </c>
      <c r="L842" s="82">
        <f t="shared" si="41"/>
        <v>3.2807499999999998</v>
      </c>
      <c r="M842" s="82">
        <f>((E842/$F$1)*VLOOKUP(N842,Currecny_M!$A$1:$P$10,MATCH(Database!C842,Currecny_M!$A$1:$P$1,0),FALSE))/VLOOKUP('Cover page'!$B$6,Currecny_M!$A$1:$P$10,MATCH(Database!C842,Currecny_M!$A$1:$P$1,0),FALSE)</f>
        <v>3.2807499999999998</v>
      </c>
      <c r="N842" s="6" t="str">
        <f>VLOOKUP(B842,Master!$A$2:$C$11,3,FALSE)</f>
        <v>CAD</v>
      </c>
      <c r="O842" s="6" t="str">
        <f>VLOOKUP(B842,Master!$A$2:$C$11,2,FALSE)</f>
        <v>America</v>
      </c>
      <c r="P842" s="6"/>
      <c r="Q842" s="39" t="str">
        <f>VLOOKUP(D842,GL_Master!$A$1:$D$80,2,FALSE)</f>
        <v>PL</v>
      </c>
      <c r="R842" s="39" t="str">
        <f>VLOOKUP(D842,GL_Master!$A$1:$D$80,3,FALSE)</f>
        <v>Staff welfare expenses</v>
      </c>
      <c r="S842" s="39" t="str">
        <f>VLOOKUP(D842,GL_Master!$A$1:$D$80,4,FALSE)</f>
        <v>Other staff welfare</v>
      </c>
    </row>
    <row r="843" spans="1:19" x14ac:dyDescent="0.25">
      <c r="A843" s="39" t="s">
        <v>262</v>
      </c>
      <c r="B843" s="39" t="s">
        <v>249</v>
      </c>
      <c r="C843" s="7">
        <v>44228</v>
      </c>
      <c r="D843" s="39" t="s">
        <v>94</v>
      </c>
      <c r="E843" s="39">
        <v>336</v>
      </c>
      <c r="F843" s="82">
        <f t="shared" si="39"/>
        <v>0.33600000000000002</v>
      </c>
      <c r="G843" s="39">
        <f>VLOOKUP(N843,Currecny_M!$A$1:$P$10,2,FALSE)</f>
        <v>54</v>
      </c>
      <c r="H843" s="39">
        <f>MATCH(C843,Currecny_M!$A$1:$P$1,0)</f>
        <v>12</v>
      </c>
      <c r="I843" s="39">
        <f>VLOOKUP(N843,Currecny_M!$A$1:$P$10,MATCH(Database!C843,Currecny_M!$A$1:$P$1,0),FALSE)</f>
        <v>59.65</v>
      </c>
      <c r="J843" s="82">
        <f t="shared" si="40"/>
        <v>20.042400000000001</v>
      </c>
      <c r="K843" s="39">
        <f>VLOOKUP('Cover page'!$B$6,Currecny_M!$A$1:$P$10,MATCH(Database!C843,Currecny_M!$A$1:$P$1,0),FALSE)</f>
        <v>1</v>
      </c>
      <c r="L843" s="82">
        <f t="shared" si="41"/>
        <v>20.042400000000001</v>
      </c>
      <c r="M843" s="82">
        <f>((E843/$F$1)*VLOOKUP(N843,Currecny_M!$A$1:$P$10,MATCH(Database!C843,Currecny_M!$A$1:$P$1,0),FALSE))/VLOOKUP('Cover page'!$B$6,Currecny_M!$A$1:$P$10,MATCH(Database!C843,Currecny_M!$A$1:$P$1,0),FALSE)</f>
        <v>20.042400000000001</v>
      </c>
      <c r="N843" s="6" t="str">
        <f>VLOOKUP(B843,Master!$A$2:$C$11,3,FALSE)</f>
        <v>CAD</v>
      </c>
      <c r="O843" s="6" t="str">
        <f>VLOOKUP(B843,Master!$A$2:$C$11,2,FALSE)</f>
        <v>America</v>
      </c>
      <c r="P843" s="6"/>
      <c r="Q843" s="39" t="str">
        <f>VLOOKUP(D843,GL_Master!$A$1:$D$80,2,FALSE)</f>
        <v>PL</v>
      </c>
      <c r="R843" s="39" t="str">
        <f>VLOOKUP(D843,GL_Master!$A$1:$D$80,3,FALSE)</f>
        <v xml:space="preserve">Gratuity expenses </v>
      </c>
      <c r="S843" s="39" t="str">
        <f>VLOOKUP(D843,GL_Master!$A$1:$D$80,4,FALSE)</f>
        <v>Gratuity</v>
      </c>
    </row>
    <row r="844" spans="1:19" x14ac:dyDescent="0.25">
      <c r="A844" s="39" t="s">
        <v>262</v>
      </c>
      <c r="B844" s="39" t="s">
        <v>249</v>
      </c>
      <c r="C844" s="7">
        <v>44228</v>
      </c>
      <c r="D844" s="39" t="s">
        <v>95</v>
      </c>
      <c r="E844" s="39">
        <v>110</v>
      </c>
      <c r="F844" s="82">
        <f t="shared" si="39"/>
        <v>0.11</v>
      </c>
      <c r="G844" s="39">
        <f>VLOOKUP(N844,Currecny_M!$A$1:$P$10,2,FALSE)</f>
        <v>54</v>
      </c>
      <c r="H844" s="39">
        <f>MATCH(C844,Currecny_M!$A$1:$P$1,0)</f>
        <v>12</v>
      </c>
      <c r="I844" s="39">
        <f>VLOOKUP(N844,Currecny_M!$A$1:$P$10,MATCH(Database!C844,Currecny_M!$A$1:$P$1,0),FALSE)</f>
        <v>59.65</v>
      </c>
      <c r="J844" s="82">
        <f t="shared" si="40"/>
        <v>6.5614999999999997</v>
      </c>
      <c r="K844" s="39">
        <f>VLOOKUP('Cover page'!$B$6,Currecny_M!$A$1:$P$10,MATCH(Database!C844,Currecny_M!$A$1:$P$1,0),FALSE)</f>
        <v>1</v>
      </c>
      <c r="L844" s="82">
        <f t="shared" si="41"/>
        <v>6.5614999999999997</v>
      </c>
      <c r="M844" s="82">
        <f>((E844/$F$1)*VLOOKUP(N844,Currecny_M!$A$1:$P$10,MATCH(Database!C844,Currecny_M!$A$1:$P$1,0),FALSE))/VLOOKUP('Cover page'!$B$6,Currecny_M!$A$1:$P$10,MATCH(Database!C844,Currecny_M!$A$1:$P$1,0),FALSE)</f>
        <v>6.5614999999999997</v>
      </c>
      <c r="N844" s="6" t="str">
        <f>VLOOKUP(B844,Master!$A$2:$C$11,3,FALSE)</f>
        <v>CAD</v>
      </c>
      <c r="O844" s="6" t="str">
        <f>VLOOKUP(B844,Master!$A$2:$C$11,2,FALSE)</f>
        <v>America</v>
      </c>
      <c r="P844" s="6"/>
      <c r="Q844" s="39" t="str">
        <f>VLOOKUP(D844,GL_Master!$A$1:$D$80,2,FALSE)</f>
        <v>PL</v>
      </c>
      <c r="R844" s="39" t="str">
        <f>VLOOKUP(D844,GL_Master!$A$1:$D$80,3,FALSE)</f>
        <v>Salary wages &amp; benefits</v>
      </c>
      <c r="S844" s="39" t="str">
        <f>VLOOKUP(D844,GL_Master!$A$1:$D$80,4,FALSE)</f>
        <v>Employee benefits expense</v>
      </c>
    </row>
    <row r="845" spans="1:19" x14ac:dyDescent="0.25">
      <c r="A845" s="39" t="s">
        <v>262</v>
      </c>
      <c r="B845" s="39" t="s">
        <v>249</v>
      </c>
      <c r="C845" s="7">
        <v>44228</v>
      </c>
      <c r="D845" s="39" t="s">
        <v>96</v>
      </c>
      <c r="E845" s="39">
        <v>971</v>
      </c>
      <c r="F845" s="82">
        <f t="shared" si="39"/>
        <v>0.97099999999999997</v>
      </c>
      <c r="G845" s="39">
        <f>VLOOKUP(N845,Currecny_M!$A$1:$P$10,2,FALSE)</f>
        <v>54</v>
      </c>
      <c r="H845" s="39">
        <f>MATCH(C845,Currecny_M!$A$1:$P$1,0)</f>
        <v>12</v>
      </c>
      <c r="I845" s="39">
        <f>VLOOKUP(N845,Currecny_M!$A$1:$P$10,MATCH(Database!C845,Currecny_M!$A$1:$P$1,0),FALSE)</f>
        <v>59.65</v>
      </c>
      <c r="J845" s="82">
        <f t="shared" si="40"/>
        <v>57.92015</v>
      </c>
      <c r="K845" s="39">
        <f>VLOOKUP('Cover page'!$B$6,Currecny_M!$A$1:$P$10,MATCH(Database!C845,Currecny_M!$A$1:$P$1,0),FALSE)</f>
        <v>1</v>
      </c>
      <c r="L845" s="82">
        <f t="shared" si="41"/>
        <v>57.92015</v>
      </c>
      <c r="M845" s="82">
        <f>((E845/$F$1)*VLOOKUP(N845,Currecny_M!$A$1:$P$10,MATCH(Database!C845,Currecny_M!$A$1:$P$1,0),FALSE))/VLOOKUP('Cover page'!$B$6,Currecny_M!$A$1:$P$10,MATCH(Database!C845,Currecny_M!$A$1:$P$1,0),FALSE)</f>
        <v>57.92015</v>
      </c>
      <c r="N845" s="6" t="str">
        <f>VLOOKUP(B845,Master!$A$2:$C$11,3,FALSE)</f>
        <v>CAD</v>
      </c>
      <c r="O845" s="6" t="str">
        <f>VLOOKUP(B845,Master!$A$2:$C$11,2,FALSE)</f>
        <v>America</v>
      </c>
      <c r="P845" s="6"/>
      <c r="Q845" s="39" t="str">
        <f>VLOOKUP(D845,GL_Master!$A$1:$D$80,2,FALSE)</f>
        <v>PL</v>
      </c>
      <c r="R845" s="39" t="str">
        <f>VLOOKUP(D845,GL_Master!$A$1:$D$80,3,FALSE)</f>
        <v>Salary wages &amp; benefits</v>
      </c>
      <c r="S845" s="39" t="str">
        <f>VLOOKUP(D845,GL_Master!$A$1:$D$80,4,FALSE)</f>
        <v>Employee benefits expense</v>
      </c>
    </row>
    <row r="846" spans="1:19" x14ac:dyDescent="0.25">
      <c r="A846" s="39" t="s">
        <v>262</v>
      </c>
      <c r="B846" s="39" t="s">
        <v>249</v>
      </c>
      <c r="C846" s="7">
        <v>44228</v>
      </c>
      <c r="D846" s="39" t="s">
        <v>97</v>
      </c>
      <c r="E846" s="39">
        <v>57</v>
      </c>
      <c r="F846" s="82">
        <f t="shared" si="39"/>
        <v>5.7000000000000002E-2</v>
      </c>
      <c r="G846" s="39">
        <f>VLOOKUP(N846,Currecny_M!$A$1:$P$10,2,FALSE)</f>
        <v>54</v>
      </c>
      <c r="H846" s="39">
        <f>MATCH(C846,Currecny_M!$A$1:$P$1,0)</f>
        <v>12</v>
      </c>
      <c r="I846" s="39">
        <f>VLOOKUP(N846,Currecny_M!$A$1:$P$10,MATCH(Database!C846,Currecny_M!$A$1:$P$1,0),FALSE)</f>
        <v>59.65</v>
      </c>
      <c r="J846" s="82">
        <f t="shared" si="40"/>
        <v>3.4000500000000002</v>
      </c>
      <c r="K846" s="39">
        <f>VLOOKUP('Cover page'!$B$6,Currecny_M!$A$1:$P$10,MATCH(Database!C846,Currecny_M!$A$1:$P$1,0),FALSE)</f>
        <v>1</v>
      </c>
      <c r="L846" s="82">
        <f t="shared" si="41"/>
        <v>3.4000500000000002</v>
      </c>
      <c r="M846" s="82">
        <f>((E846/$F$1)*VLOOKUP(N846,Currecny_M!$A$1:$P$10,MATCH(Database!C846,Currecny_M!$A$1:$P$1,0),FALSE))/VLOOKUP('Cover page'!$B$6,Currecny_M!$A$1:$P$10,MATCH(Database!C846,Currecny_M!$A$1:$P$1,0),FALSE)</f>
        <v>3.4000500000000002</v>
      </c>
      <c r="N846" s="6" t="str">
        <f>VLOOKUP(B846,Master!$A$2:$C$11,3,FALSE)</f>
        <v>CAD</v>
      </c>
      <c r="O846" s="6" t="str">
        <f>VLOOKUP(B846,Master!$A$2:$C$11,2,FALSE)</f>
        <v>America</v>
      </c>
      <c r="P846" s="6"/>
      <c r="Q846" s="39" t="str">
        <f>VLOOKUP(D846,GL_Master!$A$1:$D$80,2,FALSE)</f>
        <v>PL</v>
      </c>
      <c r="R846" s="39" t="str">
        <f>VLOOKUP(D846,GL_Master!$A$1:$D$80,3,FALSE)</f>
        <v>Salary wages &amp; benefits</v>
      </c>
      <c r="S846" s="39" t="str">
        <f>VLOOKUP(D846,GL_Master!$A$1:$D$80,4,FALSE)</f>
        <v>Employee benefits expense</v>
      </c>
    </row>
    <row r="847" spans="1:19" x14ac:dyDescent="0.25">
      <c r="A847" s="39" t="s">
        <v>262</v>
      </c>
      <c r="B847" s="39" t="s">
        <v>249</v>
      </c>
      <c r="C847" s="7">
        <v>44228</v>
      </c>
      <c r="D847" s="39" t="s">
        <v>98</v>
      </c>
      <c r="E847" s="39">
        <v>109</v>
      </c>
      <c r="F847" s="82">
        <f t="shared" si="39"/>
        <v>0.109</v>
      </c>
      <c r="G847" s="39">
        <f>VLOOKUP(N847,Currecny_M!$A$1:$P$10,2,FALSE)</f>
        <v>54</v>
      </c>
      <c r="H847" s="39">
        <f>MATCH(C847,Currecny_M!$A$1:$P$1,0)</f>
        <v>12</v>
      </c>
      <c r="I847" s="39">
        <f>VLOOKUP(N847,Currecny_M!$A$1:$P$10,MATCH(Database!C847,Currecny_M!$A$1:$P$1,0),FALSE)</f>
        <v>59.65</v>
      </c>
      <c r="J847" s="82">
        <f t="shared" si="40"/>
        <v>6.5018500000000001</v>
      </c>
      <c r="K847" s="39">
        <f>VLOOKUP('Cover page'!$B$6,Currecny_M!$A$1:$P$10,MATCH(Database!C847,Currecny_M!$A$1:$P$1,0),FALSE)</f>
        <v>1</v>
      </c>
      <c r="L847" s="82">
        <f t="shared" si="41"/>
        <v>6.5018500000000001</v>
      </c>
      <c r="M847" s="82">
        <f>((E847/$F$1)*VLOOKUP(N847,Currecny_M!$A$1:$P$10,MATCH(Database!C847,Currecny_M!$A$1:$P$1,0),FALSE))/VLOOKUP('Cover page'!$B$6,Currecny_M!$A$1:$P$10,MATCH(Database!C847,Currecny_M!$A$1:$P$1,0),FALSE)</f>
        <v>6.5018500000000001</v>
      </c>
      <c r="N847" s="6" t="str">
        <f>VLOOKUP(B847,Master!$A$2:$C$11,3,FALSE)</f>
        <v>CAD</v>
      </c>
      <c r="O847" s="6" t="str">
        <f>VLOOKUP(B847,Master!$A$2:$C$11,2,FALSE)</f>
        <v>America</v>
      </c>
      <c r="P847" s="6"/>
      <c r="Q847" s="39" t="str">
        <f>VLOOKUP(D847,GL_Master!$A$1:$D$80,2,FALSE)</f>
        <v>PL</v>
      </c>
      <c r="R847" s="39" t="str">
        <f>VLOOKUP(D847,GL_Master!$A$1:$D$80,3,FALSE)</f>
        <v>Salary wages &amp; benefits</v>
      </c>
      <c r="S847" s="39" t="str">
        <f>VLOOKUP(D847,GL_Master!$A$1:$D$80,4,FALSE)</f>
        <v>Employee benefits expense</v>
      </c>
    </row>
    <row r="848" spans="1:19" x14ac:dyDescent="0.25">
      <c r="A848" s="39" t="s">
        <v>262</v>
      </c>
      <c r="B848" s="39" t="s">
        <v>249</v>
      </c>
      <c r="C848" s="7">
        <v>44228</v>
      </c>
      <c r="D848" s="39" t="s">
        <v>99</v>
      </c>
      <c r="E848" s="39">
        <v>57</v>
      </c>
      <c r="F848" s="82">
        <f t="shared" si="39"/>
        <v>5.7000000000000002E-2</v>
      </c>
      <c r="G848" s="39">
        <f>VLOOKUP(N848,Currecny_M!$A$1:$P$10,2,FALSE)</f>
        <v>54</v>
      </c>
      <c r="H848" s="39">
        <f>MATCH(C848,Currecny_M!$A$1:$P$1,0)</f>
        <v>12</v>
      </c>
      <c r="I848" s="39">
        <f>VLOOKUP(N848,Currecny_M!$A$1:$P$10,MATCH(Database!C848,Currecny_M!$A$1:$P$1,0),FALSE)</f>
        <v>59.65</v>
      </c>
      <c r="J848" s="82">
        <f t="shared" si="40"/>
        <v>3.4000500000000002</v>
      </c>
      <c r="K848" s="39">
        <f>VLOOKUP('Cover page'!$B$6,Currecny_M!$A$1:$P$10,MATCH(Database!C848,Currecny_M!$A$1:$P$1,0),FALSE)</f>
        <v>1</v>
      </c>
      <c r="L848" s="82">
        <f t="shared" si="41"/>
        <v>3.4000500000000002</v>
      </c>
      <c r="M848" s="82">
        <f>((E848/$F$1)*VLOOKUP(N848,Currecny_M!$A$1:$P$10,MATCH(Database!C848,Currecny_M!$A$1:$P$1,0),FALSE))/VLOOKUP('Cover page'!$B$6,Currecny_M!$A$1:$P$10,MATCH(Database!C848,Currecny_M!$A$1:$P$1,0),FALSE)</f>
        <v>3.4000500000000002</v>
      </c>
      <c r="N848" s="6" t="str">
        <f>VLOOKUP(B848,Master!$A$2:$C$11,3,FALSE)</f>
        <v>CAD</v>
      </c>
      <c r="O848" s="6" t="str">
        <f>VLOOKUP(B848,Master!$A$2:$C$11,2,FALSE)</f>
        <v>America</v>
      </c>
      <c r="P848" s="6"/>
      <c r="Q848" s="39" t="str">
        <f>VLOOKUP(D848,GL_Master!$A$1:$D$80,2,FALSE)</f>
        <v>PL</v>
      </c>
      <c r="R848" s="39" t="str">
        <f>VLOOKUP(D848,GL_Master!$A$1:$D$80,3,FALSE)</f>
        <v>Salary wages &amp; benefits</v>
      </c>
      <c r="S848" s="39" t="str">
        <f>VLOOKUP(D848,GL_Master!$A$1:$D$80,4,FALSE)</f>
        <v>Employee benefits expense</v>
      </c>
    </row>
    <row r="849" spans="1:19" x14ac:dyDescent="0.25">
      <c r="A849" s="39" t="s">
        <v>262</v>
      </c>
      <c r="B849" s="39" t="s">
        <v>249</v>
      </c>
      <c r="C849" s="7">
        <v>44228</v>
      </c>
      <c r="D849" s="39" t="s">
        <v>100</v>
      </c>
      <c r="E849" s="39">
        <v>385</v>
      </c>
      <c r="F849" s="82">
        <f t="shared" si="39"/>
        <v>0.38500000000000001</v>
      </c>
      <c r="G849" s="39">
        <f>VLOOKUP(N849,Currecny_M!$A$1:$P$10,2,FALSE)</f>
        <v>54</v>
      </c>
      <c r="H849" s="39">
        <f>MATCH(C849,Currecny_M!$A$1:$P$1,0)</f>
        <v>12</v>
      </c>
      <c r="I849" s="39">
        <f>VLOOKUP(N849,Currecny_M!$A$1:$P$10,MATCH(Database!C849,Currecny_M!$A$1:$P$1,0),FALSE)</f>
        <v>59.65</v>
      </c>
      <c r="J849" s="82">
        <f t="shared" si="40"/>
        <v>22.965250000000001</v>
      </c>
      <c r="K849" s="39">
        <f>VLOOKUP('Cover page'!$B$6,Currecny_M!$A$1:$P$10,MATCH(Database!C849,Currecny_M!$A$1:$P$1,0),FALSE)</f>
        <v>1</v>
      </c>
      <c r="L849" s="82">
        <f t="shared" si="41"/>
        <v>22.965250000000001</v>
      </c>
      <c r="M849" s="82">
        <f>((E849/$F$1)*VLOOKUP(N849,Currecny_M!$A$1:$P$10,MATCH(Database!C849,Currecny_M!$A$1:$P$1,0),FALSE))/VLOOKUP('Cover page'!$B$6,Currecny_M!$A$1:$P$10,MATCH(Database!C849,Currecny_M!$A$1:$P$1,0),FALSE)</f>
        <v>22.965250000000001</v>
      </c>
      <c r="N849" s="6" t="str">
        <f>VLOOKUP(B849,Master!$A$2:$C$11,3,FALSE)</f>
        <v>CAD</v>
      </c>
      <c r="O849" s="6" t="str">
        <f>VLOOKUP(B849,Master!$A$2:$C$11,2,FALSE)</f>
        <v>America</v>
      </c>
      <c r="P849" s="6"/>
      <c r="Q849" s="39" t="str">
        <f>VLOOKUP(D849,GL_Master!$A$1:$D$80,2,FALSE)</f>
        <v>PL</v>
      </c>
      <c r="R849" s="39" t="str">
        <f>VLOOKUP(D849,GL_Master!$A$1:$D$80,3,FALSE)</f>
        <v>Salary wages &amp; benefits</v>
      </c>
      <c r="S849" s="39" t="str">
        <f>VLOOKUP(D849,GL_Master!$A$1:$D$80,4,FALSE)</f>
        <v>Employee benefits expense</v>
      </c>
    </row>
    <row r="850" spans="1:19" x14ac:dyDescent="0.25">
      <c r="A850" s="39" t="s">
        <v>262</v>
      </c>
      <c r="B850" s="39" t="s">
        <v>249</v>
      </c>
      <c r="C850" s="7">
        <v>44228</v>
      </c>
      <c r="D850" s="39" t="s">
        <v>30</v>
      </c>
      <c r="E850" s="39">
        <v>106</v>
      </c>
      <c r="F850" s="82">
        <f t="shared" si="39"/>
        <v>0.106</v>
      </c>
      <c r="G850" s="39">
        <f>VLOOKUP(N850,Currecny_M!$A$1:$P$10,2,FALSE)</f>
        <v>54</v>
      </c>
      <c r="H850" s="39">
        <f>MATCH(C850,Currecny_M!$A$1:$P$1,0)</f>
        <v>12</v>
      </c>
      <c r="I850" s="39">
        <f>VLOOKUP(N850,Currecny_M!$A$1:$P$10,MATCH(Database!C850,Currecny_M!$A$1:$P$1,0),FALSE)</f>
        <v>59.65</v>
      </c>
      <c r="J850" s="82">
        <f t="shared" si="40"/>
        <v>6.3228999999999997</v>
      </c>
      <c r="K850" s="39">
        <f>VLOOKUP('Cover page'!$B$6,Currecny_M!$A$1:$P$10,MATCH(Database!C850,Currecny_M!$A$1:$P$1,0),FALSE)</f>
        <v>1</v>
      </c>
      <c r="L850" s="82">
        <f t="shared" si="41"/>
        <v>6.3228999999999997</v>
      </c>
      <c r="M850" s="82">
        <f>((E850/$F$1)*VLOOKUP(N850,Currecny_M!$A$1:$P$10,MATCH(Database!C850,Currecny_M!$A$1:$P$1,0),FALSE))/VLOOKUP('Cover page'!$B$6,Currecny_M!$A$1:$P$10,MATCH(Database!C850,Currecny_M!$A$1:$P$1,0),FALSE)</f>
        <v>6.3228999999999997</v>
      </c>
      <c r="N850" s="6" t="str">
        <f>VLOOKUP(B850,Master!$A$2:$C$11,3,FALSE)</f>
        <v>CAD</v>
      </c>
      <c r="O850" s="6" t="str">
        <f>VLOOKUP(B850,Master!$A$2:$C$11,2,FALSE)</f>
        <v>America</v>
      </c>
      <c r="P850" s="6"/>
      <c r="Q850" s="39" t="str">
        <f>VLOOKUP(D850,GL_Master!$A$1:$D$80,2,FALSE)</f>
        <v>PL</v>
      </c>
      <c r="R850" s="39" t="str">
        <f>VLOOKUP(D850,GL_Master!$A$1:$D$80,3,FALSE)</f>
        <v>Travelling and conveyance</v>
      </c>
      <c r="S850" s="39" t="str">
        <f>VLOOKUP(D850,GL_Master!$A$1:$D$80,4,FALSE)</f>
        <v>Local conveyance</v>
      </c>
    </row>
    <row r="851" spans="1:19" x14ac:dyDescent="0.25">
      <c r="A851" s="39" t="s">
        <v>262</v>
      </c>
      <c r="B851" s="39" t="s">
        <v>249</v>
      </c>
      <c r="C851" s="7">
        <v>44228</v>
      </c>
      <c r="D851" s="39" t="s">
        <v>31</v>
      </c>
      <c r="E851" s="39">
        <v>55</v>
      </c>
      <c r="F851" s="82">
        <f t="shared" si="39"/>
        <v>5.5E-2</v>
      </c>
      <c r="G851" s="39">
        <f>VLOOKUP(N851,Currecny_M!$A$1:$P$10,2,FALSE)</f>
        <v>54</v>
      </c>
      <c r="H851" s="39">
        <f>MATCH(C851,Currecny_M!$A$1:$P$1,0)</f>
        <v>12</v>
      </c>
      <c r="I851" s="39">
        <f>VLOOKUP(N851,Currecny_M!$A$1:$P$10,MATCH(Database!C851,Currecny_M!$A$1:$P$1,0),FALSE)</f>
        <v>59.65</v>
      </c>
      <c r="J851" s="82">
        <f t="shared" si="40"/>
        <v>3.2807499999999998</v>
      </c>
      <c r="K851" s="39">
        <f>VLOOKUP('Cover page'!$B$6,Currecny_M!$A$1:$P$10,MATCH(Database!C851,Currecny_M!$A$1:$P$1,0),FALSE)</f>
        <v>1</v>
      </c>
      <c r="L851" s="82">
        <f t="shared" si="41"/>
        <v>3.2807499999999998</v>
      </c>
      <c r="M851" s="82">
        <f>((E851/$F$1)*VLOOKUP(N851,Currecny_M!$A$1:$P$10,MATCH(Database!C851,Currecny_M!$A$1:$P$1,0),FALSE))/VLOOKUP('Cover page'!$B$6,Currecny_M!$A$1:$P$10,MATCH(Database!C851,Currecny_M!$A$1:$P$1,0),FALSE)</f>
        <v>3.2807499999999998</v>
      </c>
      <c r="N851" s="6" t="str">
        <f>VLOOKUP(B851,Master!$A$2:$C$11,3,FALSE)</f>
        <v>CAD</v>
      </c>
      <c r="O851" s="6" t="str">
        <f>VLOOKUP(B851,Master!$A$2:$C$11,2,FALSE)</f>
        <v>America</v>
      </c>
      <c r="P851" s="6"/>
      <c r="Q851" s="39" t="str">
        <f>VLOOKUP(D851,GL_Master!$A$1:$D$80,2,FALSE)</f>
        <v>PL</v>
      </c>
      <c r="R851" s="39" t="str">
        <f>VLOOKUP(D851,GL_Master!$A$1:$D$80,3,FALSE)</f>
        <v>Office expenses</v>
      </c>
      <c r="S851" s="39" t="str">
        <f>VLOOKUP(D851,GL_Master!$A$1:$D$80,4,FALSE)</f>
        <v>Parking charges</v>
      </c>
    </row>
    <row r="852" spans="1:19" x14ac:dyDescent="0.25">
      <c r="A852" s="39" t="s">
        <v>262</v>
      </c>
      <c r="B852" s="39" t="s">
        <v>249</v>
      </c>
      <c r="C852" s="7">
        <v>44228</v>
      </c>
      <c r="D852" s="39" t="s">
        <v>101</v>
      </c>
      <c r="E852" s="39">
        <v>53</v>
      </c>
      <c r="F852" s="82">
        <f t="shared" si="39"/>
        <v>5.2999999999999999E-2</v>
      </c>
      <c r="G852" s="39">
        <f>VLOOKUP(N852,Currecny_M!$A$1:$P$10,2,FALSE)</f>
        <v>54</v>
      </c>
      <c r="H852" s="39">
        <f>MATCH(C852,Currecny_M!$A$1:$P$1,0)</f>
        <v>12</v>
      </c>
      <c r="I852" s="39">
        <f>VLOOKUP(N852,Currecny_M!$A$1:$P$10,MATCH(Database!C852,Currecny_M!$A$1:$P$1,0),FALSE)</f>
        <v>59.65</v>
      </c>
      <c r="J852" s="82">
        <f t="shared" si="40"/>
        <v>3.1614499999999999</v>
      </c>
      <c r="K852" s="39">
        <f>VLOOKUP('Cover page'!$B$6,Currecny_M!$A$1:$P$10,MATCH(Database!C852,Currecny_M!$A$1:$P$1,0),FALSE)</f>
        <v>1</v>
      </c>
      <c r="L852" s="82">
        <f t="shared" si="41"/>
        <v>3.1614499999999999</v>
      </c>
      <c r="M852" s="82">
        <f>((E852/$F$1)*VLOOKUP(N852,Currecny_M!$A$1:$P$10,MATCH(Database!C852,Currecny_M!$A$1:$P$1,0),FALSE))/VLOOKUP('Cover page'!$B$6,Currecny_M!$A$1:$P$10,MATCH(Database!C852,Currecny_M!$A$1:$P$1,0),FALSE)</f>
        <v>3.1614499999999999</v>
      </c>
      <c r="N852" s="6" t="str">
        <f>VLOOKUP(B852,Master!$A$2:$C$11,3,FALSE)</f>
        <v>CAD</v>
      </c>
      <c r="O852" s="6" t="str">
        <f>VLOOKUP(B852,Master!$A$2:$C$11,2,FALSE)</f>
        <v>America</v>
      </c>
      <c r="P852" s="6"/>
      <c r="Q852" s="39" t="str">
        <f>VLOOKUP(D852,GL_Master!$A$1:$D$80,2,FALSE)</f>
        <v>PL</v>
      </c>
      <c r="R852" s="39" t="str">
        <f>VLOOKUP(D852,GL_Master!$A$1:$D$80,3,FALSE)</f>
        <v>COGS</v>
      </c>
      <c r="S852" s="39" t="str">
        <f>VLOOKUP(D852,GL_Master!$A$1:$D$80,4,FALSE)</f>
        <v>Purchase of other traded goods</v>
      </c>
    </row>
    <row r="853" spans="1:19" x14ac:dyDescent="0.25">
      <c r="A853" s="39" t="s">
        <v>262</v>
      </c>
      <c r="B853" s="39" t="s">
        <v>249</v>
      </c>
      <c r="C853" s="7">
        <v>44228</v>
      </c>
      <c r="D853" s="39" t="s">
        <v>102</v>
      </c>
      <c r="E853" s="39">
        <v>55</v>
      </c>
      <c r="F853" s="82">
        <f t="shared" si="39"/>
        <v>5.5E-2</v>
      </c>
      <c r="G853" s="39">
        <f>VLOOKUP(N853,Currecny_M!$A$1:$P$10,2,FALSE)</f>
        <v>54</v>
      </c>
      <c r="H853" s="39">
        <f>MATCH(C853,Currecny_M!$A$1:$P$1,0)</f>
        <v>12</v>
      </c>
      <c r="I853" s="39">
        <f>VLOOKUP(N853,Currecny_M!$A$1:$P$10,MATCH(Database!C853,Currecny_M!$A$1:$P$1,0),FALSE)</f>
        <v>59.65</v>
      </c>
      <c r="J853" s="82">
        <f t="shared" si="40"/>
        <v>3.2807499999999998</v>
      </c>
      <c r="K853" s="39">
        <f>VLOOKUP('Cover page'!$B$6,Currecny_M!$A$1:$P$10,MATCH(Database!C853,Currecny_M!$A$1:$P$1,0),FALSE)</f>
        <v>1</v>
      </c>
      <c r="L853" s="82">
        <f t="shared" si="41"/>
        <v>3.2807499999999998</v>
      </c>
      <c r="M853" s="82">
        <f>((E853/$F$1)*VLOOKUP(N853,Currecny_M!$A$1:$P$10,MATCH(Database!C853,Currecny_M!$A$1:$P$1,0),FALSE))/VLOOKUP('Cover page'!$B$6,Currecny_M!$A$1:$P$10,MATCH(Database!C853,Currecny_M!$A$1:$P$1,0),FALSE)</f>
        <v>3.2807499999999998</v>
      </c>
      <c r="N853" s="6" t="str">
        <f>VLOOKUP(B853,Master!$A$2:$C$11,3,FALSE)</f>
        <v>CAD</v>
      </c>
      <c r="O853" s="6" t="str">
        <f>VLOOKUP(B853,Master!$A$2:$C$11,2,FALSE)</f>
        <v>America</v>
      </c>
      <c r="P853" s="6"/>
      <c r="Q853" s="39" t="str">
        <f>VLOOKUP(D853,GL_Master!$A$1:$D$80,2,FALSE)</f>
        <v>PL</v>
      </c>
      <c r="R853" s="39" t="str">
        <f>VLOOKUP(D853,GL_Master!$A$1:$D$80,3,FALSE)</f>
        <v>Staff welfare expenses</v>
      </c>
      <c r="S853" s="39" t="str">
        <f>VLOOKUP(D853,GL_Master!$A$1:$D$80,4,FALSE)</f>
        <v>Diwali Expense</v>
      </c>
    </row>
    <row r="854" spans="1:19" x14ac:dyDescent="0.25">
      <c r="A854" s="39" t="s">
        <v>262</v>
      </c>
      <c r="B854" s="39" t="s">
        <v>249</v>
      </c>
      <c r="C854" s="7">
        <v>44228</v>
      </c>
      <c r="D854" s="39" t="s">
        <v>20</v>
      </c>
      <c r="E854" s="39">
        <v>106</v>
      </c>
      <c r="F854" s="82">
        <f t="shared" si="39"/>
        <v>0.106</v>
      </c>
      <c r="G854" s="39">
        <f>VLOOKUP(N854,Currecny_M!$A$1:$P$10,2,FALSE)</f>
        <v>54</v>
      </c>
      <c r="H854" s="39">
        <f>MATCH(C854,Currecny_M!$A$1:$P$1,0)</f>
        <v>12</v>
      </c>
      <c r="I854" s="39">
        <f>VLOOKUP(N854,Currecny_M!$A$1:$P$10,MATCH(Database!C854,Currecny_M!$A$1:$P$1,0),FALSE)</f>
        <v>59.65</v>
      </c>
      <c r="J854" s="82">
        <f t="shared" si="40"/>
        <v>6.3228999999999997</v>
      </c>
      <c r="K854" s="39">
        <f>VLOOKUP('Cover page'!$B$6,Currecny_M!$A$1:$P$10,MATCH(Database!C854,Currecny_M!$A$1:$P$1,0),FALSE)</f>
        <v>1</v>
      </c>
      <c r="L854" s="82">
        <f t="shared" si="41"/>
        <v>6.3228999999999997</v>
      </c>
      <c r="M854" s="82">
        <f>((E854/$F$1)*VLOOKUP(N854,Currecny_M!$A$1:$P$10,MATCH(Database!C854,Currecny_M!$A$1:$P$1,0),FALSE))/VLOOKUP('Cover page'!$B$6,Currecny_M!$A$1:$P$10,MATCH(Database!C854,Currecny_M!$A$1:$P$1,0),FALSE)</f>
        <v>6.3228999999999997</v>
      </c>
      <c r="N854" s="6" t="str">
        <f>VLOOKUP(B854,Master!$A$2:$C$11,3,FALSE)</f>
        <v>CAD</v>
      </c>
      <c r="O854" s="6" t="str">
        <f>VLOOKUP(B854,Master!$A$2:$C$11,2,FALSE)</f>
        <v>America</v>
      </c>
      <c r="P854" s="6"/>
      <c r="Q854" s="39" t="str">
        <f>VLOOKUP(D854,GL_Master!$A$1:$D$80,2,FALSE)</f>
        <v>PL</v>
      </c>
      <c r="R854" s="39" t="str">
        <f>VLOOKUP(D854,GL_Master!$A$1:$D$80,3,FALSE)</f>
        <v>Selling and Marketing expenses</v>
      </c>
      <c r="S854" s="39" t="str">
        <f>VLOOKUP(D854,GL_Master!$A$1:$D$80,4,FALSE)</f>
        <v>Business promotion</v>
      </c>
    </row>
    <row r="855" spans="1:19" x14ac:dyDescent="0.25">
      <c r="A855" s="39" t="s">
        <v>262</v>
      </c>
      <c r="B855" s="39" t="s">
        <v>249</v>
      </c>
      <c r="C855" s="7">
        <v>44228</v>
      </c>
      <c r="D855" s="39" t="s">
        <v>29</v>
      </c>
      <c r="E855" s="39">
        <v>114</v>
      </c>
      <c r="F855" s="82">
        <f t="shared" si="39"/>
        <v>0.114</v>
      </c>
      <c r="G855" s="39">
        <f>VLOOKUP(N855,Currecny_M!$A$1:$P$10,2,FALSE)</f>
        <v>54</v>
      </c>
      <c r="H855" s="39">
        <f>MATCH(C855,Currecny_M!$A$1:$P$1,0)</f>
        <v>12</v>
      </c>
      <c r="I855" s="39">
        <f>VLOOKUP(N855,Currecny_M!$A$1:$P$10,MATCH(Database!C855,Currecny_M!$A$1:$P$1,0),FALSE)</f>
        <v>59.65</v>
      </c>
      <c r="J855" s="82">
        <f t="shared" si="40"/>
        <v>6.8001000000000005</v>
      </c>
      <c r="K855" s="39">
        <f>VLOOKUP('Cover page'!$B$6,Currecny_M!$A$1:$P$10,MATCH(Database!C855,Currecny_M!$A$1:$P$1,0),FALSE)</f>
        <v>1</v>
      </c>
      <c r="L855" s="82">
        <f t="shared" si="41"/>
        <v>6.8001000000000005</v>
      </c>
      <c r="M855" s="82">
        <f>((E855/$F$1)*VLOOKUP(N855,Currecny_M!$A$1:$P$10,MATCH(Database!C855,Currecny_M!$A$1:$P$1,0),FALSE))/VLOOKUP('Cover page'!$B$6,Currecny_M!$A$1:$P$10,MATCH(Database!C855,Currecny_M!$A$1:$P$1,0),FALSE)</f>
        <v>6.8001000000000005</v>
      </c>
      <c r="N855" s="6" t="str">
        <f>VLOOKUP(B855,Master!$A$2:$C$11,3,FALSE)</f>
        <v>CAD</v>
      </c>
      <c r="O855" s="6" t="str">
        <f>VLOOKUP(B855,Master!$A$2:$C$11,2,FALSE)</f>
        <v>America</v>
      </c>
      <c r="P855" s="6"/>
      <c r="Q855" s="39" t="str">
        <f>VLOOKUP(D855,GL_Master!$A$1:$D$80,2,FALSE)</f>
        <v>PL</v>
      </c>
      <c r="R855" s="39" t="str">
        <f>VLOOKUP(D855,GL_Master!$A$1:$D$80,3,FALSE)</f>
        <v>Communication &amp; internet exp</v>
      </c>
      <c r="S855" s="39" t="str">
        <f>VLOOKUP(D855,GL_Master!$A$1:$D$80,4,FALSE)</f>
        <v>Communication cost</v>
      </c>
    </row>
    <row r="856" spans="1:19" x14ac:dyDescent="0.25">
      <c r="A856" s="39" t="s">
        <v>262</v>
      </c>
      <c r="B856" s="39" t="s">
        <v>249</v>
      </c>
      <c r="C856" s="7">
        <v>44228</v>
      </c>
      <c r="D856" s="39" t="s">
        <v>41</v>
      </c>
      <c r="E856" s="39">
        <v>52</v>
      </c>
      <c r="F856" s="82">
        <f t="shared" si="39"/>
        <v>5.1999999999999998E-2</v>
      </c>
      <c r="G856" s="39">
        <f>VLOOKUP(N856,Currecny_M!$A$1:$P$10,2,FALSE)</f>
        <v>54</v>
      </c>
      <c r="H856" s="39">
        <f>MATCH(C856,Currecny_M!$A$1:$P$1,0)</f>
        <v>12</v>
      </c>
      <c r="I856" s="39">
        <f>VLOOKUP(N856,Currecny_M!$A$1:$P$10,MATCH(Database!C856,Currecny_M!$A$1:$P$1,0),FALSE)</f>
        <v>59.65</v>
      </c>
      <c r="J856" s="82">
        <f t="shared" si="40"/>
        <v>3.1017999999999999</v>
      </c>
      <c r="K856" s="39">
        <f>VLOOKUP('Cover page'!$B$6,Currecny_M!$A$1:$P$10,MATCH(Database!C856,Currecny_M!$A$1:$P$1,0),FALSE)</f>
        <v>1</v>
      </c>
      <c r="L856" s="82">
        <f t="shared" si="41"/>
        <v>3.1017999999999999</v>
      </c>
      <c r="M856" s="82">
        <f>((E856/$F$1)*VLOOKUP(N856,Currecny_M!$A$1:$P$10,MATCH(Database!C856,Currecny_M!$A$1:$P$1,0),FALSE))/VLOOKUP('Cover page'!$B$6,Currecny_M!$A$1:$P$10,MATCH(Database!C856,Currecny_M!$A$1:$P$1,0),FALSE)</f>
        <v>3.1017999999999999</v>
      </c>
      <c r="N856" s="6" t="str">
        <f>VLOOKUP(B856,Master!$A$2:$C$11,3,FALSE)</f>
        <v>CAD</v>
      </c>
      <c r="O856" s="6" t="str">
        <f>VLOOKUP(B856,Master!$A$2:$C$11,2,FALSE)</f>
        <v>America</v>
      </c>
      <c r="P856" s="6"/>
      <c r="Q856" s="39" t="str">
        <f>VLOOKUP(D856,GL_Master!$A$1:$D$80,2,FALSE)</f>
        <v>PL</v>
      </c>
      <c r="R856" s="39" t="str">
        <f>VLOOKUP(D856,GL_Master!$A$1:$D$80,3,FALSE)</f>
        <v>Communication &amp; internet exp</v>
      </c>
      <c r="S856" s="39" t="str">
        <f>VLOOKUP(D856,GL_Master!$A$1:$D$80,4,FALSE)</f>
        <v>Communication cost</v>
      </c>
    </row>
    <row r="857" spans="1:19" x14ac:dyDescent="0.25">
      <c r="A857" s="39" t="s">
        <v>262</v>
      </c>
      <c r="B857" s="39" t="s">
        <v>249</v>
      </c>
      <c r="C857" s="7">
        <v>44228</v>
      </c>
      <c r="D857" s="39" t="s">
        <v>103</v>
      </c>
      <c r="E857" s="39">
        <v>109</v>
      </c>
      <c r="F857" s="82">
        <f t="shared" si="39"/>
        <v>0.109</v>
      </c>
      <c r="G857" s="39">
        <f>VLOOKUP(N857,Currecny_M!$A$1:$P$10,2,FALSE)</f>
        <v>54</v>
      </c>
      <c r="H857" s="39">
        <f>MATCH(C857,Currecny_M!$A$1:$P$1,0)</f>
        <v>12</v>
      </c>
      <c r="I857" s="39">
        <f>VLOOKUP(N857,Currecny_M!$A$1:$P$10,MATCH(Database!C857,Currecny_M!$A$1:$P$1,0),FALSE)</f>
        <v>59.65</v>
      </c>
      <c r="J857" s="82">
        <f t="shared" si="40"/>
        <v>6.5018500000000001</v>
      </c>
      <c r="K857" s="39">
        <f>VLOOKUP('Cover page'!$B$6,Currecny_M!$A$1:$P$10,MATCH(Database!C857,Currecny_M!$A$1:$P$1,0),FALSE)</f>
        <v>1</v>
      </c>
      <c r="L857" s="82">
        <f t="shared" si="41"/>
        <v>6.5018500000000001</v>
      </c>
      <c r="M857" s="82">
        <f>((E857/$F$1)*VLOOKUP(N857,Currecny_M!$A$1:$P$10,MATCH(Database!C857,Currecny_M!$A$1:$P$1,0),FALSE))/VLOOKUP('Cover page'!$B$6,Currecny_M!$A$1:$P$10,MATCH(Database!C857,Currecny_M!$A$1:$P$1,0),FALSE)</f>
        <v>6.5018500000000001</v>
      </c>
      <c r="N857" s="6" t="str">
        <f>VLOOKUP(B857,Master!$A$2:$C$11,3,FALSE)</f>
        <v>CAD</v>
      </c>
      <c r="O857" s="6" t="str">
        <f>VLOOKUP(B857,Master!$A$2:$C$11,2,FALSE)</f>
        <v>America</v>
      </c>
      <c r="P857" s="6"/>
      <c r="Q857" s="39" t="str">
        <f>VLOOKUP(D857,GL_Master!$A$1:$D$80,2,FALSE)</f>
        <v>PL</v>
      </c>
      <c r="R857" s="39" t="str">
        <f>VLOOKUP(D857,GL_Master!$A$1:$D$80,3,FALSE)</f>
        <v>Communication &amp; internet exp</v>
      </c>
      <c r="S857" s="39" t="str">
        <f>VLOOKUP(D857,GL_Master!$A$1:$D$80,4,FALSE)</f>
        <v>Communication cost</v>
      </c>
    </row>
    <row r="858" spans="1:19" x14ac:dyDescent="0.25">
      <c r="A858" s="39" t="s">
        <v>262</v>
      </c>
      <c r="B858" s="39" t="s">
        <v>249</v>
      </c>
      <c r="C858" s="7">
        <v>44228</v>
      </c>
      <c r="D858" s="39" t="s">
        <v>104</v>
      </c>
      <c r="E858" s="39">
        <v>160</v>
      </c>
      <c r="F858" s="82">
        <f t="shared" si="39"/>
        <v>0.16</v>
      </c>
      <c r="G858" s="39">
        <f>VLOOKUP(N858,Currecny_M!$A$1:$P$10,2,FALSE)</f>
        <v>54</v>
      </c>
      <c r="H858" s="39">
        <f>MATCH(C858,Currecny_M!$A$1:$P$1,0)</f>
        <v>12</v>
      </c>
      <c r="I858" s="39">
        <f>VLOOKUP(N858,Currecny_M!$A$1:$P$10,MATCH(Database!C858,Currecny_M!$A$1:$P$1,0),FALSE)</f>
        <v>59.65</v>
      </c>
      <c r="J858" s="82">
        <f t="shared" si="40"/>
        <v>9.5440000000000005</v>
      </c>
      <c r="K858" s="39">
        <f>VLOOKUP('Cover page'!$B$6,Currecny_M!$A$1:$P$10,MATCH(Database!C858,Currecny_M!$A$1:$P$1,0),FALSE)</f>
        <v>1</v>
      </c>
      <c r="L858" s="82">
        <f t="shared" si="41"/>
        <v>9.5440000000000005</v>
      </c>
      <c r="M858" s="82">
        <f>((E858/$F$1)*VLOOKUP(N858,Currecny_M!$A$1:$P$10,MATCH(Database!C858,Currecny_M!$A$1:$P$1,0),FALSE))/VLOOKUP('Cover page'!$B$6,Currecny_M!$A$1:$P$10,MATCH(Database!C858,Currecny_M!$A$1:$P$1,0),FALSE)</f>
        <v>9.5440000000000005</v>
      </c>
      <c r="N858" s="6" t="str">
        <f>VLOOKUP(B858,Master!$A$2:$C$11,3,FALSE)</f>
        <v>CAD</v>
      </c>
      <c r="O858" s="6" t="str">
        <f>VLOOKUP(B858,Master!$A$2:$C$11,2,FALSE)</f>
        <v>America</v>
      </c>
      <c r="P858" s="6"/>
      <c r="Q858" s="39" t="str">
        <f>VLOOKUP(D858,GL_Master!$A$1:$D$80,2,FALSE)</f>
        <v>PL</v>
      </c>
      <c r="R858" s="39" t="str">
        <f>VLOOKUP(D858,GL_Master!$A$1:$D$80,3,FALSE)</f>
        <v>Legal &amp; Professional expenses</v>
      </c>
      <c r="S858" s="39" t="str">
        <f>VLOOKUP(D858,GL_Master!$A$1:$D$80,4,FALSE)</f>
        <v>Professional Fees - Others</v>
      </c>
    </row>
    <row r="859" spans="1:19" x14ac:dyDescent="0.25">
      <c r="A859" s="39" t="s">
        <v>262</v>
      </c>
      <c r="B859" s="39" t="s">
        <v>249</v>
      </c>
      <c r="C859" s="7">
        <v>44228</v>
      </c>
      <c r="D859" s="39" t="s">
        <v>105</v>
      </c>
      <c r="E859" s="39">
        <v>112</v>
      </c>
      <c r="F859" s="82">
        <f t="shared" si="39"/>
        <v>0.112</v>
      </c>
      <c r="G859" s="39">
        <f>VLOOKUP(N859,Currecny_M!$A$1:$P$10,2,FALSE)</f>
        <v>54</v>
      </c>
      <c r="H859" s="39">
        <f>MATCH(C859,Currecny_M!$A$1:$P$1,0)</f>
        <v>12</v>
      </c>
      <c r="I859" s="39">
        <f>VLOOKUP(N859,Currecny_M!$A$1:$P$10,MATCH(Database!C859,Currecny_M!$A$1:$P$1,0),FALSE)</f>
        <v>59.65</v>
      </c>
      <c r="J859" s="82">
        <f t="shared" si="40"/>
        <v>6.6807999999999996</v>
      </c>
      <c r="K859" s="39">
        <f>VLOOKUP('Cover page'!$B$6,Currecny_M!$A$1:$P$10,MATCH(Database!C859,Currecny_M!$A$1:$P$1,0),FALSE)</f>
        <v>1</v>
      </c>
      <c r="L859" s="82">
        <f t="shared" si="41"/>
        <v>6.6807999999999996</v>
      </c>
      <c r="M859" s="82">
        <f>((E859/$F$1)*VLOOKUP(N859,Currecny_M!$A$1:$P$10,MATCH(Database!C859,Currecny_M!$A$1:$P$1,0),FALSE))/VLOOKUP('Cover page'!$B$6,Currecny_M!$A$1:$P$10,MATCH(Database!C859,Currecny_M!$A$1:$P$1,0),FALSE)</f>
        <v>6.6807999999999996</v>
      </c>
      <c r="N859" s="6" t="str">
        <f>VLOOKUP(B859,Master!$A$2:$C$11,3,FALSE)</f>
        <v>CAD</v>
      </c>
      <c r="O859" s="6" t="str">
        <f>VLOOKUP(B859,Master!$A$2:$C$11,2,FALSE)</f>
        <v>America</v>
      </c>
      <c r="P859" s="6"/>
      <c r="Q859" s="39" t="str">
        <f>VLOOKUP(D859,GL_Master!$A$1:$D$80,2,FALSE)</f>
        <v>PL</v>
      </c>
      <c r="R859" s="39" t="str">
        <f>VLOOKUP(D859,GL_Master!$A$1:$D$80,3,FALSE)</f>
        <v>Travelling and conveyance</v>
      </c>
      <c r="S859" s="39" t="str">
        <f>VLOOKUP(D859,GL_Master!$A$1:$D$80,4,FALSE)</f>
        <v>Car hiring and rental services</v>
      </c>
    </row>
    <row r="860" spans="1:19" x14ac:dyDescent="0.25">
      <c r="A860" s="39" t="s">
        <v>262</v>
      </c>
      <c r="B860" s="39" t="s">
        <v>249</v>
      </c>
      <c r="C860" s="7">
        <v>44228</v>
      </c>
      <c r="D860" s="39" t="s">
        <v>106</v>
      </c>
      <c r="E860" s="39">
        <v>54</v>
      </c>
      <c r="F860" s="82">
        <f t="shared" si="39"/>
        <v>5.3999999999999999E-2</v>
      </c>
      <c r="G860" s="39">
        <f>VLOOKUP(N860,Currecny_M!$A$1:$P$10,2,FALSE)</f>
        <v>54</v>
      </c>
      <c r="H860" s="39">
        <f>MATCH(C860,Currecny_M!$A$1:$P$1,0)</f>
        <v>12</v>
      </c>
      <c r="I860" s="39">
        <f>VLOOKUP(N860,Currecny_M!$A$1:$P$10,MATCH(Database!C860,Currecny_M!$A$1:$P$1,0),FALSE)</f>
        <v>59.65</v>
      </c>
      <c r="J860" s="82">
        <f t="shared" si="40"/>
        <v>3.2210999999999999</v>
      </c>
      <c r="K860" s="39">
        <f>VLOOKUP('Cover page'!$B$6,Currecny_M!$A$1:$P$10,MATCH(Database!C860,Currecny_M!$A$1:$P$1,0),FALSE)</f>
        <v>1</v>
      </c>
      <c r="L860" s="82">
        <f t="shared" si="41"/>
        <v>3.2210999999999999</v>
      </c>
      <c r="M860" s="82">
        <f>((E860/$F$1)*VLOOKUP(N860,Currecny_M!$A$1:$P$10,MATCH(Database!C860,Currecny_M!$A$1:$P$1,0),FALSE))/VLOOKUP('Cover page'!$B$6,Currecny_M!$A$1:$P$10,MATCH(Database!C860,Currecny_M!$A$1:$P$1,0),FALSE)</f>
        <v>3.2210999999999999</v>
      </c>
      <c r="N860" s="6" t="str">
        <f>VLOOKUP(B860,Master!$A$2:$C$11,3,FALSE)</f>
        <v>CAD</v>
      </c>
      <c r="O860" s="6" t="str">
        <f>VLOOKUP(B860,Master!$A$2:$C$11,2,FALSE)</f>
        <v>America</v>
      </c>
      <c r="P860" s="6"/>
      <c r="Q860" s="39" t="str">
        <f>VLOOKUP(D860,GL_Master!$A$1:$D$80,2,FALSE)</f>
        <v>PL</v>
      </c>
      <c r="R860" s="39" t="str">
        <f>VLOOKUP(D860,GL_Master!$A$1:$D$80,3,FALSE)</f>
        <v>Communication &amp; internet exp</v>
      </c>
      <c r="S860" s="39" t="str">
        <f>VLOOKUP(D860,GL_Master!$A$1:$D$80,4,FALSE)</f>
        <v>Printing &amp; Stationary</v>
      </c>
    </row>
    <row r="861" spans="1:19" x14ac:dyDescent="0.25">
      <c r="A861" s="39" t="s">
        <v>262</v>
      </c>
      <c r="B861" s="39" t="s">
        <v>249</v>
      </c>
      <c r="C861" s="7">
        <v>44228</v>
      </c>
      <c r="D861" s="39" t="s">
        <v>32</v>
      </c>
      <c r="E861" s="39">
        <v>52</v>
      </c>
      <c r="F861" s="82">
        <f t="shared" si="39"/>
        <v>5.1999999999999998E-2</v>
      </c>
      <c r="G861" s="39">
        <f>VLOOKUP(N861,Currecny_M!$A$1:$P$10,2,FALSE)</f>
        <v>54</v>
      </c>
      <c r="H861" s="39">
        <f>MATCH(C861,Currecny_M!$A$1:$P$1,0)</f>
        <v>12</v>
      </c>
      <c r="I861" s="39">
        <f>VLOOKUP(N861,Currecny_M!$A$1:$P$10,MATCH(Database!C861,Currecny_M!$A$1:$P$1,0),FALSE)</f>
        <v>59.65</v>
      </c>
      <c r="J861" s="82">
        <f t="shared" si="40"/>
        <v>3.1017999999999999</v>
      </c>
      <c r="K861" s="39">
        <f>VLOOKUP('Cover page'!$B$6,Currecny_M!$A$1:$P$10,MATCH(Database!C861,Currecny_M!$A$1:$P$1,0),FALSE)</f>
        <v>1</v>
      </c>
      <c r="L861" s="82">
        <f t="shared" si="41"/>
        <v>3.1017999999999999</v>
      </c>
      <c r="M861" s="82">
        <f>((E861/$F$1)*VLOOKUP(N861,Currecny_M!$A$1:$P$10,MATCH(Database!C861,Currecny_M!$A$1:$P$1,0),FALSE))/VLOOKUP('Cover page'!$B$6,Currecny_M!$A$1:$P$10,MATCH(Database!C861,Currecny_M!$A$1:$P$1,0),FALSE)</f>
        <v>3.1017999999999999</v>
      </c>
      <c r="N861" s="6" t="str">
        <f>VLOOKUP(B861,Master!$A$2:$C$11,3,FALSE)</f>
        <v>CAD</v>
      </c>
      <c r="O861" s="6" t="str">
        <f>VLOOKUP(B861,Master!$A$2:$C$11,2,FALSE)</f>
        <v>America</v>
      </c>
      <c r="P861" s="6"/>
      <c r="Q861" s="39" t="str">
        <f>VLOOKUP(D861,GL_Master!$A$1:$D$80,2,FALSE)</f>
        <v>PL</v>
      </c>
      <c r="R861" s="39" t="str">
        <f>VLOOKUP(D861,GL_Master!$A$1:$D$80,3,FALSE)</f>
        <v>Communication &amp; internet exp</v>
      </c>
      <c r="S861" s="39" t="str">
        <f>VLOOKUP(D861,GL_Master!$A$1:$D$80,4,FALSE)</f>
        <v>Printing &amp; Stationary</v>
      </c>
    </row>
    <row r="862" spans="1:19" x14ac:dyDescent="0.25">
      <c r="A862" s="39" t="s">
        <v>262</v>
      </c>
      <c r="B862" s="39" t="s">
        <v>249</v>
      </c>
      <c r="C862" s="7">
        <v>44228</v>
      </c>
      <c r="D862" s="39" t="s">
        <v>35</v>
      </c>
      <c r="E862" s="39">
        <v>160</v>
      </c>
      <c r="F862" s="82">
        <f t="shared" si="39"/>
        <v>0.16</v>
      </c>
      <c r="G862" s="39">
        <f>VLOOKUP(N862,Currecny_M!$A$1:$P$10,2,FALSE)</f>
        <v>54</v>
      </c>
      <c r="H862" s="39">
        <f>MATCH(C862,Currecny_M!$A$1:$P$1,0)</f>
        <v>12</v>
      </c>
      <c r="I862" s="39">
        <f>VLOOKUP(N862,Currecny_M!$A$1:$P$10,MATCH(Database!C862,Currecny_M!$A$1:$P$1,0),FALSE)</f>
        <v>59.65</v>
      </c>
      <c r="J862" s="82">
        <f t="shared" si="40"/>
        <v>9.5440000000000005</v>
      </c>
      <c r="K862" s="39">
        <f>VLOOKUP('Cover page'!$B$6,Currecny_M!$A$1:$P$10,MATCH(Database!C862,Currecny_M!$A$1:$P$1,0),FALSE)</f>
        <v>1</v>
      </c>
      <c r="L862" s="82">
        <f t="shared" si="41"/>
        <v>9.5440000000000005</v>
      </c>
      <c r="M862" s="82">
        <f>((E862/$F$1)*VLOOKUP(N862,Currecny_M!$A$1:$P$10,MATCH(Database!C862,Currecny_M!$A$1:$P$1,0),FALSE))/VLOOKUP('Cover page'!$B$6,Currecny_M!$A$1:$P$10,MATCH(Database!C862,Currecny_M!$A$1:$P$1,0),FALSE)</f>
        <v>9.5440000000000005</v>
      </c>
      <c r="N862" s="6" t="str">
        <f>VLOOKUP(B862,Master!$A$2:$C$11,3,FALSE)</f>
        <v>CAD</v>
      </c>
      <c r="O862" s="6" t="str">
        <f>VLOOKUP(B862,Master!$A$2:$C$11,2,FALSE)</f>
        <v>America</v>
      </c>
      <c r="P862" s="6"/>
      <c r="Q862" s="39" t="str">
        <f>VLOOKUP(D862,GL_Master!$A$1:$D$80,2,FALSE)</f>
        <v>PL</v>
      </c>
      <c r="R862" s="39" t="str">
        <f>VLOOKUP(D862,GL_Master!$A$1:$D$80,3,FALSE)</f>
        <v>Security Expenses</v>
      </c>
      <c r="S862" s="39" t="str">
        <f>VLOOKUP(D862,GL_Master!$A$1:$D$80,4,FALSE)</f>
        <v>Security Expenses others</v>
      </c>
    </row>
    <row r="863" spans="1:19" x14ac:dyDescent="0.25">
      <c r="A863" s="39" t="s">
        <v>262</v>
      </c>
      <c r="B863" s="39" t="s">
        <v>249</v>
      </c>
      <c r="C863" s="7">
        <v>44228</v>
      </c>
      <c r="D863" s="39" t="s">
        <v>38</v>
      </c>
      <c r="E863" s="39">
        <v>55</v>
      </c>
      <c r="F863" s="82">
        <f t="shared" si="39"/>
        <v>5.5E-2</v>
      </c>
      <c r="G863" s="39">
        <f>VLOOKUP(N863,Currecny_M!$A$1:$P$10,2,FALSE)</f>
        <v>54</v>
      </c>
      <c r="H863" s="39">
        <f>MATCH(C863,Currecny_M!$A$1:$P$1,0)</f>
        <v>12</v>
      </c>
      <c r="I863" s="39">
        <f>VLOOKUP(N863,Currecny_M!$A$1:$P$10,MATCH(Database!C863,Currecny_M!$A$1:$P$1,0),FALSE)</f>
        <v>59.65</v>
      </c>
      <c r="J863" s="82">
        <f t="shared" si="40"/>
        <v>3.2807499999999998</v>
      </c>
      <c r="K863" s="39">
        <f>VLOOKUP('Cover page'!$B$6,Currecny_M!$A$1:$P$10,MATCH(Database!C863,Currecny_M!$A$1:$P$1,0),FALSE)</f>
        <v>1</v>
      </c>
      <c r="L863" s="82">
        <f t="shared" si="41"/>
        <v>3.2807499999999998</v>
      </c>
      <c r="M863" s="82">
        <f>((E863/$F$1)*VLOOKUP(N863,Currecny_M!$A$1:$P$10,MATCH(Database!C863,Currecny_M!$A$1:$P$1,0),FALSE))/VLOOKUP('Cover page'!$B$6,Currecny_M!$A$1:$P$10,MATCH(Database!C863,Currecny_M!$A$1:$P$1,0),FALSE)</f>
        <v>3.2807499999999998</v>
      </c>
      <c r="N863" s="6" t="str">
        <f>VLOOKUP(B863,Master!$A$2:$C$11,3,FALSE)</f>
        <v>CAD</v>
      </c>
      <c r="O863" s="6" t="str">
        <f>VLOOKUP(B863,Master!$A$2:$C$11,2,FALSE)</f>
        <v>America</v>
      </c>
      <c r="P863" s="6"/>
      <c r="Q863" s="39" t="str">
        <f>VLOOKUP(D863,GL_Master!$A$1:$D$80,2,FALSE)</f>
        <v>PL</v>
      </c>
      <c r="R863" s="39" t="str">
        <f>VLOOKUP(D863,GL_Master!$A$1:$D$80,3,FALSE)</f>
        <v>House Keeping Expenses</v>
      </c>
      <c r="S863" s="39" t="str">
        <f>VLOOKUP(D863,GL_Master!$A$1:$D$80,4,FALSE)</f>
        <v>House Keeping Expenses</v>
      </c>
    </row>
    <row r="864" spans="1:19" x14ac:dyDescent="0.25">
      <c r="A864" s="39" t="s">
        <v>262</v>
      </c>
      <c r="B864" s="39" t="s">
        <v>249</v>
      </c>
      <c r="C864" s="7">
        <v>44228</v>
      </c>
      <c r="D864" s="39" t="s">
        <v>107</v>
      </c>
      <c r="E864" s="39">
        <v>52</v>
      </c>
      <c r="F864" s="82">
        <f t="shared" si="39"/>
        <v>5.1999999999999998E-2</v>
      </c>
      <c r="G864" s="39">
        <f>VLOOKUP(N864,Currecny_M!$A$1:$P$10,2,FALSE)</f>
        <v>54</v>
      </c>
      <c r="H864" s="39">
        <f>MATCH(C864,Currecny_M!$A$1:$P$1,0)</f>
        <v>12</v>
      </c>
      <c r="I864" s="39">
        <f>VLOOKUP(N864,Currecny_M!$A$1:$P$10,MATCH(Database!C864,Currecny_M!$A$1:$P$1,0),FALSE)</f>
        <v>59.65</v>
      </c>
      <c r="J864" s="82">
        <f t="shared" si="40"/>
        <v>3.1017999999999999</v>
      </c>
      <c r="K864" s="39">
        <f>VLOOKUP('Cover page'!$B$6,Currecny_M!$A$1:$P$10,MATCH(Database!C864,Currecny_M!$A$1:$P$1,0),FALSE)</f>
        <v>1</v>
      </c>
      <c r="L864" s="82">
        <f t="shared" si="41"/>
        <v>3.1017999999999999</v>
      </c>
      <c r="M864" s="82">
        <f>((E864/$F$1)*VLOOKUP(N864,Currecny_M!$A$1:$P$10,MATCH(Database!C864,Currecny_M!$A$1:$P$1,0),FALSE))/VLOOKUP('Cover page'!$B$6,Currecny_M!$A$1:$P$10,MATCH(Database!C864,Currecny_M!$A$1:$P$1,0),FALSE)</f>
        <v>3.1017999999999999</v>
      </c>
      <c r="N864" s="6" t="str">
        <f>VLOOKUP(B864,Master!$A$2:$C$11,3,FALSE)</f>
        <v>CAD</v>
      </c>
      <c r="O864" s="6" t="str">
        <f>VLOOKUP(B864,Master!$A$2:$C$11,2,FALSE)</f>
        <v>America</v>
      </c>
      <c r="P864" s="6"/>
      <c r="Q864" s="39" t="str">
        <f>VLOOKUP(D864,GL_Master!$A$1:$D$80,2,FALSE)</f>
        <v>PL</v>
      </c>
      <c r="R864" s="39" t="str">
        <f>VLOOKUP(D864,GL_Master!$A$1:$D$80,3,FALSE)</f>
        <v>Misc. expenses</v>
      </c>
      <c r="S864" s="39" t="str">
        <f>VLOOKUP(D864,GL_Master!$A$1:$D$80,4,FALSE)</f>
        <v>Repair &amp; Maintenance</v>
      </c>
    </row>
    <row r="865" spans="1:19" x14ac:dyDescent="0.25">
      <c r="A865" s="39" t="s">
        <v>262</v>
      </c>
      <c r="B865" s="39" t="s">
        <v>249</v>
      </c>
      <c r="C865" s="7">
        <v>44228</v>
      </c>
      <c r="D865" s="39" t="s">
        <v>108</v>
      </c>
      <c r="E865" s="39">
        <v>56</v>
      </c>
      <c r="F865" s="82">
        <f t="shared" si="39"/>
        <v>5.6000000000000001E-2</v>
      </c>
      <c r="G865" s="39">
        <f>VLOOKUP(N865,Currecny_M!$A$1:$P$10,2,FALSE)</f>
        <v>54</v>
      </c>
      <c r="H865" s="39">
        <f>MATCH(C865,Currecny_M!$A$1:$P$1,0)</f>
        <v>12</v>
      </c>
      <c r="I865" s="39">
        <f>VLOOKUP(N865,Currecny_M!$A$1:$P$10,MATCH(Database!C865,Currecny_M!$A$1:$P$1,0),FALSE)</f>
        <v>59.65</v>
      </c>
      <c r="J865" s="82">
        <f t="shared" si="40"/>
        <v>3.3403999999999998</v>
      </c>
      <c r="K865" s="39">
        <f>VLOOKUP('Cover page'!$B$6,Currecny_M!$A$1:$P$10,MATCH(Database!C865,Currecny_M!$A$1:$P$1,0),FALSE)</f>
        <v>1</v>
      </c>
      <c r="L865" s="82">
        <f t="shared" si="41"/>
        <v>3.3403999999999998</v>
      </c>
      <c r="M865" s="82">
        <f>((E865/$F$1)*VLOOKUP(N865,Currecny_M!$A$1:$P$10,MATCH(Database!C865,Currecny_M!$A$1:$P$1,0),FALSE))/VLOOKUP('Cover page'!$B$6,Currecny_M!$A$1:$P$10,MATCH(Database!C865,Currecny_M!$A$1:$P$1,0),FALSE)</f>
        <v>3.3403999999999998</v>
      </c>
      <c r="N865" s="6" t="str">
        <f>VLOOKUP(B865,Master!$A$2:$C$11,3,FALSE)</f>
        <v>CAD</v>
      </c>
      <c r="O865" s="6" t="str">
        <f>VLOOKUP(B865,Master!$A$2:$C$11,2,FALSE)</f>
        <v>America</v>
      </c>
      <c r="P865" s="6"/>
      <c r="Q865" s="39" t="str">
        <f>VLOOKUP(D865,GL_Master!$A$1:$D$80,2,FALSE)</f>
        <v>PL</v>
      </c>
      <c r="R865" s="39" t="str">
        <f>VLOOKUP(D865,GL_Master!$A$1:$D$80,3,FALSE)</f>
        <v>Misc. expenses</v>
      </c>
      <c r="S865" s="39" t="str">
        <f>VLOOKUP(D865,GL_Master!$A$1:$D$80,4,FALSE)</f>
        <v>Repair &amp; Maintenance</v>
      </c>
    </row>
    <row r="866" spans="1:19" x14ac:dyDescent="0.25">
      <c r="A866" s="39" t="s">
        <v>262</v>
      </c>
      <c r="B866" s="39" t="s">
        <v>249</v>
      </c>
      <c r="C866" s="7">
        <v>44228</v>
      </c>
      <c r="D866" s="39" t="s">
        <v>9</v>
      </c>
      <c r="E866" s="39">
        <v>495</v>
      </c>
      <c r="F866" s="82">
        <f t="shared" si="39"/>
        <v>0.495</v>
      </c>
      <c r="G866" s="39">
        <f>VLOOKUP(N866,Currecny_M!$A$1:$P$10,2,FALSE)</f>
        <v>54</v>
      </c>
      <c r="H866" s="39">
        <f>MATCH(C866,Currecny_M!$A$1:$P$1,0)</f>
        <v>12</v>
      </c>
      <c r="I866" s="39">
        <f>VLOOKUP(N866,Currecny_M!$A$1:$P$10,MATCH(Database!C866,Currecny_M!$A$1:$P$1,0),FALSE)</f>
        <v>59.65</v>
      </c>
      <c r="J866" s="82">
        <f t="shared" si="40"/>
        <v>29.52675</v>
      </c>
      <c r="K866" s="39">
        <f>VLOOKUP('Cover page'!$B$6,Currecny_M!$A$1:$P$10,MATCH(Database!C866,Currecny_M!$A$1:$P$1,0),FALSE)</f>
        <v>1</v>
      </c>
      <c r="L866" s="82">
        <f t="shared" si="41"/>
        <v>29.52675</v>
      </c>
      <c r="M866" s="82">
        <f>((E866/$F$1)*VLOOKUP(N866,Currecny_M!$A$1:$P$10,MATCH(Database!C866,Currecny_M!$A$1:$P$1,0),FALSE))/VLOOKUP('Cover page'!$B$6,Currecny_M!$A$1:$P$10,MATCH(Database!C866,Currecny_M!$A$1:$P$1,0),FALSE)</f>
        <v>29.52675</v>
      </c>
      <c r="N866" s="6" t="str">
        <f>VLOOKUP(B866,Master!$A$2:$C$11,3,FALSE)</f>
        <v>CAD</v>
      </c>
      <c r="O866" s="6" t="str">
        <f>VLOOKUP(B866,Master!$A$2:$C$11,2,FALSE)</f>
        <v>America</v>
      </c>
      <c r="P866" s="6"/>
      <c r="Q866" s="39" t="str">
        <f>VLOOKUP(D866,GL_Master!$A$1:$D$80,2,FALSE)</f>
        <v>PL</v>
      </c>
      <c r="R866" s="39" t="str">
        <f>VLOOKUP(D866,GL_Master!$A$1:$D$80,3,FALSE)</f>
        <v>Rent</v>
      </c>
      <c r="S866" s="39" t="str">
        <f>VLOOKUP(D866,GL_Master!$A$1:$D$80,4,FALSE)</f>
        <v>Office Rent</v>
      </c>
    </row>
    <row r="867" spans="1:19" x14ac:dyDescent="0.25">
      <c r="A867" s="39" t="s">
        <v>262</v>
      </c>
      <c r="B867" s="39" t="s">
        <v>249</v>
      </c>
      <c r="C867" s="7">
        <v>44228</v>
      </c>
      <c r="D867" s="39" t="s">
        <v>109</v>
      </c>
      <c r="E867" s="39">
        <v>-280</v>
      </c>
      <c r="F867" s="82">
        <f t="shared" si="39"/>
        <v>-0.28000000000000003</v>
      </c>
      <c r="G867" s="39">
        <f>VLOOKUP(N867,Currecny_M!$A$1:$P$10,2,FALSE)</f>
        <v>54</v>
      </c>
      <c r="H867" s="39">
        <f>MATCH(C867,Currecny_M!$A$1:$P$1,0)</f>
        <v>12</v>
      </c>
      <c r="I867" s="39">
        <f>VLOOKUP(N867,Currecny_M!$A$1:$P$10,MATCH(Database!C867,Currecny_M!$A$1:$P$1,0),FALSE)</f>
        <v>59.65</v>
      </c>
      <c r="J867" s="82">
        <f t="shared" si="40"/>
        <v>-16.702000000000002</v>
      </c>
      <c r="K867" s="39">
        <f>VLOOKUP('Cover page'!$B$6,Currecny_M!$A$1:$P$10,MATCH(Database!C867,Currecny_M!$A$1:$P$1,0),FALSE)</f>
        <v>1</v>
      </c>
      <c r="L867" s="82">
        <f t="shared" si="41"/>
        <v>-16.702000000000002</v>
      </c>
      <c r="M867" s="82">
        <f>((E867/$F$1)*VLOOKUP(N867,Currecny_M!$A$1:$P$10,MATCH(Database!C867,Currecny_M!$A$1:$P$1,0),FALSE))/VLOOKUP('Cover page'!$B$6,Currecny_M!$A$1:$P$10,MATCH(Database!C867,Currecny_M!$A$1:$P$1,0),FALSE)</f>
        <v>-16.702000000000002</v>
      </c>
      <c r="N867" s="6" t="str">
        <f>VLOOKUP(B867,Master!$A$2:$C$11,3,FALSE)</f>
        <v>CAD</v>
      </c>
      <c r="O867" s="6" t="str">
        <f>VLOOKUP(B867,Master!$A$2:$C$11,2,FALSE)</f>
        <v>America</v>
      </c>
      <c r="P867" s="6"/>
      <c r="Q867" s="39" t="str">
        <f>VLOOKUP(D867,GL_Master!$A$1:$D$80,2,FALSE)</f>
        <v>PL</v>
      </c>
      <c r="R867" s="39" t="str">
        <f>VLOOKUP(D867,GL_Master!$A$1:$D$80,3,FALSE)</f>
        <v>Travelling and conveyance</v>
      </c>
      <c r="S867" s="39" t="str">
        <f>VLOOKUP(D867,GL_Master!$A$1:$D$80,4,FALSE)</f>
        <v>Travelling , hotel lodging</v>
      </c>
    </row>
    <row r="868" spans="1:19" x14ac:dyDescent="0.25">
      <c r="A868" s="39" t="s">
        <v>262</v>
      </c>
      <c r="B868" s="39" t="s">
        <v>249</v>
      </c>
      <c r="C868" s="7">
        <v>44228</v>
      </c>
      <c r="D868" s="39" t="s">
        <v>110</v>
      </c>
      <c r="E868" s="39">
        <v>111</v>
      </c>
      <c r="F868" s="82">
        <f t="shared" si="39"/>
        <v>0.111</v>
      </c>
      <c r="G868" s="39">
        <f>VLOOKUP(N868,Currecny_M!$A$1:$P$10,2,FALSE)</f>
        <v>54</v>
      </c>
      <c r="H868" s="39">
        <f>MATCH(C868,Currecny_M!$A$1:$P$1,0)</f>
        <v>12</v>
      </c>
      <c r="I868" s="39">
        <f>VLOOKUP(N868,Currecny_M!$A$1:$P$10,MATCH(Database!C868,Currecny_M!$A$1:$P$1,0),FALSE)</f>
        <v>59.65</v>
      </c>
      <c r="J868" s="82">
        <f t="shared" si="40"/>
        <v>6.6211500000000001</v>
      </c>
      <c r="K868" s="39">
        <f>VLOOKUP('Cover page'!$B$6,Currecny_M!$A$1:$P$10,MATCH(Database!C868,Currecny_M!$A$1:$P$1,0),FALSE)</f>
        <v>1</v>
      </c>
      <c r="L868" s="82">
        <f t="shared" si="41"/>
        <v>6.6211500000000001</v>
      </c>
      <c r="M868" s="82">
        <f>((E868/$F$1)*VLOOKUP(N868,Currecny_M!$A$1:$P$10,MATCH(Database!C868,Currecny_M!$A$1:$P$1,0),FALSE))/VLOOKUP('Cover page'!$B$6,Currecny_M!$A$1:$P$10,MATCH(Database!C868,Currecny_M!$A$1:$P$1,0),FALSE)</f>
        <v>6.6211500000000001</v>
      </c>
      <c r="N868" s="6" t="str">
        <f>VLOOKUP(B868,Master!$A$2:$C$11,3,FALSE)</f>
        <v>CAD</v>
      </c>
      <c r="O868" s="6" t="str">
        <f>VLOOKUP(B868,Master!$A$2:$C$11,2,FALSE)</f>
        <v>America</v>
      </c>
      <c r="P868" s="6"/>
      <c r="Q868" s="39" t="str">
        <f>VLOOKUP(D868,GL_Master!$A$1:$D$80,2,FALSE)</f>
        <v>PL</v>
      </c>
      <c r="R868" s="39" t="str">
        <f>VLOOKUP(D868,GL_Master!$A$1:$D$80,3,FALSE)</f>
        <v>Travelling and conveyance</v>
      </c>
      <c r="S868" s="39" t="str">
        <f>VLOOKUP(D868,GL_Master!$A$1:$D$80,4,FALSE)</f>
        <v>Travelling , hotel lodging</v>
      </c>
    </row>
    <row r="869" spans="1:19" x14ac:dyDescent="0.25">
      <c r="A869" s="39" t="s">
        <v>262</v>
      </c>
      <c r="B869" s="39" t="s">
        <v>249</v>
      </c>
      <c r="C869" s="7">
        <v>44228</v>
      </c>
      <c r="D869" s="39" t="s">
        <v>111</v>
      </c>
      <c r="E869" s="39">
        <v>55</v>
      </c>
      <c r="F869" s="82">
        <f t="shared" si="39"/>
        <v>5.5E-2</v>
      </c>
      <c r="G869" s="39">
        <f>VLOOKUP(N869,Currecny_M!$A$1:$P$10,2,FALSE)</f>
        <v>54</v>
      </c>
      <c r="H869" s="39">
        <f>MATCH(C869,Currecny_M!$A$1:$P$1,0)</f>
        <v>12</v>
      </c>
      <c r="I869" s="39">
        <f>VLOOKUP(N869,Currecny_M!$A$1:$P$10,MATCH(Database!C869,Currecny_M!$A$1:$P$1,0),FALSE)</f>
        <v>59.65</v>
      </c>
      <c r="J869" s="82">
        <f t="shared" si="40"/>
        <v>3.2807499999999998</v>
      </c>
      <c r="K869" s="39">
        <f>VLOOKUP('Cover page'!$B$6,Currecny_M!$A$1:$P$10,MATCH(Database!C869,Currecny_M!$A$1:$P$1,0),FALSE)</f>
        <v>1</v>
      </c>
      <c r="L869" s="82">
        <f t="shared" si="41"/>
        <v>3.2807499999999998</v>
      </c>
      <c r="M869" s="82">
        <f>((E869/$F$1)*VLOOKUP(N869,Currecny_M!$A$1:$P$10,MATCH(Database!C869,Currecny_M!$A$1:$P$1,0),FALSE))/VLOOKUP('Cover page'!$B$6,Currecny_M!$A$1:$P$10,MATCH(Database!C869,Currecny_M!$A$1:$P$1,0),FALSE)</f>
        <v>3.2807499999999998</v>
      </c>
      <c r="N869" s="6" t="str">
        <f>VLOOKUP(B869,Master!$A$2:$C$11,3,FALSE)</f>
        <v>CAD</v>
      </c>
      <c r="O869" s="6" t="str">
        <f>VLOOKUP(B869,Master!$A$2:$C$11,2,FALSE)</f>
        <v>America</v>
      </c>
      <c r="P869" s="6"/>
      <c r="Q869" s="39" t="str">
        <f>VLOOKUP(D869,GL_Master!$A$1:$D$80,2,FALSE)</f>
        <v>PL</v>
      </c>
      <c r="R869" s="39" t="str">
        <f>VLOOKUP(D869,GL_Master!$A$1:$D$80,3,FALSE)</f>
        <v>Legal &amp; Professional expenses</v>
      </c>
      <c r="S869" s="39" t="str">
        <f>VLOOKUP(D869,GL_Master!$A$1:$D$80,4,FALSE)</f>
        <v>Professional Fees - Others</v>
      </c>
    </row>
    <row r="870" spans="1:19" x14ac:dyDescent="0.25">
      <c r="A870" s="39" t="s">
        <v>262</v>
      </c>
      <c r="B870" s="39" t="s">
        <v>249</v>
      </c>
      <c r="C870" s="7">
        <v>44256</v>
      </c>
      <c r="D870" s="39" t="s">
        <v>112</v>
      </c>
      <c r="E870" s="39">
        <v>539</v>
      </c>
      <c r="F870" s="82">
        <f t="shared" si="39"/>
        <v>0.53900000000000003</v>
      </c>
      <c r="G870" s="39">
        <f>VLOOKUP(N870,Currecny_M!$A$1:$P$10,2,FALSE)</f>
        <v>54</v>
      </c>
      <c r="H870" s="39">
        <f>MATCH(C870,Currecny_M!$A$1:$P$1,0)</f>
        <v>13</v>
      </c>
      <c r="I870" s="39">
        <f>VLOOKUP(N870,Currecny_M!$A$1:$P$10,MATCH(Database!C870,Currecny_M!$A$1:$P$1,0),FALSE)</f>
        <v>60.25</v>
      </c>
      <c r="J870" s="82">
        <f t="shared" si="40"/>
        <v>32.47475</v>
      </c>
      <c r="K870" s="39">
        <f>VLOOKUP('Cover page'!$B$6,Currecny_M!$A$1:$P$10,MATCH(Database!C870,Currecny_M!$A$1:$P$1,0),FALSE)</f>
        <v>1</v>
      </c>
      <c r="L870" s="82">
        <f t="shared" si="41"/>
        <v>32.47475</v>
      </c>
      <c r="M870" s="82">
        <f>((E870/$F$1)*VLOOKUP(N870,Currecny_M!$A$1:$P$10,MATCH(Database!C870,Currecny_M!$A$1:$P$1,0),FALSE))/VLOOKUP('Cover page'!$B$6,Currecny_M!$A$1:$P$10,MATCH(Database!C870,Currecny_M!$A$1:$P$1,0),FALSE)</f>
        <v>32.47475</v>
      </c>
      <c r="N870" s="6" t="str">
        <f>VLOOKUP(B870,Master!$A$2:$C$11,3,FALSE)</f>
        <v>CAD</v>
      </c>
      <c r="O870" s="6" t="str">
        <f>VLOOKUP(B870,Master!$A$2:$C$11,2,FALSE)</f>
        <v>America</v>
      </c>
      <c r="P870" s="6"/>
      <c r="Q870" s="39" t="str">
        <f>VLOOKUP(D870,GL_Master!$A$1:$D$80,2,FALSE)</f>
        <v>PL</v>
      </c>
      <c r="R870" s="39" t="str">
        <f>VLOOKUP(D870,GL_Master!$A$1:$D$80,3,FALSE)</f>
        <v>Finance Cost</v>
      </c>
      <c r="S870" s="39" t="str">
        <f>VLOOKUP(D870,GL_Master!$A$1:$D$80,4,FALSE)</f>
        <v>Interest expense</v>
      </c>
    </row>
    <row r="871" spans="1:19" x14ac:dyDescent="0.25">
      <c r="A871" s="39" t="s">
        <v>262</v>
      </c>
      <c r="B871" s="39" t="s">
        <v>249</v>
      </c>
      <c r="C871" s="7">
        <v>44256</v>
      </c>
      <c r="D871" s="39" t="s">
        <v>25</v>
      </c>
      <c r="E871" s="39">
        <v>4947</v>
      </c>
      <c r="F871" s="82">
        <f t="shared" si="39"/>
        <v>4.9470000000000001</v>
      </c>
      <c r="G871" s="39">
        <f>VLOOKUP(N871,Currecny_M!$A$1:$P$10,2,FALSE)</f>
        <v>54</v>
      </c>
      <c r="H871" s="39">
        <f>MATCH(C871,Currecny_M!$A$1:$P$1,0)</f>
        <v>13</v>
      </c>
      <c r="I871" s="39">
        <f>VLOOKUP(N871,Currecny_M!$A$1:$P$10,MATCH(Database!C871,Currecny_M!$A$1:$P$1,0),FALSE)</f>
        <v>60.25</v>
      </c>
      <c r="J871" s="82">
        <f t="shared" si="40"/>
        <v>298.05675000000002</v>
      </c>
      <c r="K871" s="39">
        <f>VLOOKUP('Cover page'!$B$6,Currecny_M!$A$1:$P$10,MATCH(Database!C871,Currecny_M!$A$1:$P$1,0),FALSE)</f>
        <v>1</v>
      </c>
      <c r="L871" s="82">
        <f t="shared" si="41"/>
        <v>298.05675000000002</v>
      </c>
      <c r="M871" s="82">
        <f>((E871/$F$1)*VLOOKUP(N871,Currecny_M!$A$1:$P$10,MATCH(Database!C871,Currecny_M!$A$1:$P$1,0),FALSE))/VLOOKUP('Cover page'!$B$6,Currecny_M!$A$1:$P$10,MATCH(Database!C871,Currecny_M!$A$1:$P$1,0),FALSE)</f>
        <v>298.05675000000002</v>
      </c>
      <c r="N871" s="6" t="str">
        <f>VLOOKUP(B871,Master!$A$2:$C$11,3,FALSE)</f>
        <v>CAD</v>
      </c>
      <c r="O871" s="6" t="str">
        <f>VLOOKUP(B871,Master!$A$2:$C$11,2,FALSE)</f>
        <v>America</v>
      </c>
      <c r="P871" s="6"/>
      <c r="Q871" s="39" t="str">
        <f>VLOOKUP(D871,GL_Master!$A$1:$D$80,2,FALSE)</f>
        <v>PL</v>
      </c>
      <c r="R871" s="39" t="str">
        <f>VLOOKUP(D871,GL_Master!$A$1:$D$80,3,FALSE)</f>
        <v>Depreciation</v>
      </c>
      <c r="S871" s="39" t="str">
        <f>VLOOKUP(D871,GL_Master!$A$1:$D$80,4,FALSE)</f>
        <v>Depreciation</v>
      </c>
    </row>
    <row r="872" spans="1:19" x14ac:dyDescent="0.25">
      <c r="A872" s="39" t="s">
        <v>262</v>
      </c>
      <c r="B872" s="39" t="s">
        <v>249</v>
      </c>
      <c r="C872" s="7">
        <v>44256</v>
      </c>
      <c r="D872" s="39" t="s">
        <v>51</v>
      </c>
      <c r="E872" s="39">
        <v>-51852</v>
      </c>
      <c r="F872" s="82">
        <f t="shared" si="39"/>
        <v>-51.851999999999997</v>
      </c>
      <c r="G872" s="39">
        <f>VLOOKUP(N872,Currecny_M!$A$1:$P$10,2,FALSE)</f>
        <v>54</v>
      </c>
      <c r="H872" s="39">
        <f>MATCH(C872,Currecny_M!$A$1:$P$1,0)</f>
        <v>13</v>
      </c>
      <c r="I872" s="39">
        <f>VLOOKUP(N872,Currecny_M!$A$1:$P$10,MATCH(Database!C872,Currecny_M!$A$1:$P$1,0),FALSE)</f>
        <v>60.25</v>
      </c>
      <c r="J872" s="82">
        <f t="shared" si="40"/>
        <v>-3124.0829999999996</v>
      </c>
      <c r="K872" s="39">
        <f>VLOOKUP('Cover page'!$B$6,Currecny_M!$A$1:$P$10,MATCH(Database!C872,Currecny_M!$A$1:$P$1,0),FALSE)</f>
        <v>1</v>
      </c>
      <c r="L872" s="82">
        <f t="shared" si="41"/>
        <v>-3124.0829999999996</v>
      </c>
      <c r="M872" s="82">
        <f>((E872/$F$1)*VLOOKUP(N872,Currecny_M!$A$1:$P$10,MATCH(Database!C872,Currecny_M!$A$1:$P$1,0),FALSE))/VLOOKUP('Cover page'!$B$6,Currecny_M!$A$1:$P$10,MATCH(Database!C872,Currecny_M!$A$1:$P$1,0),FALSE)</f>
        <v>-3124.0829999999996</v>
      </c>
      <c r="N872" s="6" t="str">
        <f>VLOOKUP(B872,Master!$A$2:$C$11,3,FALSE)</f>
        <v>CAD</v>
      </c>
      <c r="O872" s="6" t="str">
        <f>VLOOKUP(B872,Master!$A$2:$C$11,2,FALSE)</f>
        <v>America</v>
      </c>
      <c r="P872" s="6"/>
      <c r="Q872" s="39" t="str">
        <f>VLOOKUP(D872,GL_Master!$A$1:$D$80,2,FALSE)</f>
        <v>BS</v>
      </c>
      <c r="R872" s="39" t="str">
        <f>VLOOKUP(D872,GL_Master!$A$1:$D$80,3,FALSE)</f>
        <v>Share Capital</v>
      </c>
      <c r="S872" s="39" t="str">
        <f>VLOOKUP(D872,GL_Master!$A$1:$D$80,4,FALSE)</f>
        <v>Equity shares</v>
      </c>
    </row>
    <row r="873" spans="1:19" x14ac:dyDescent="0.25">
      <c r="A873" s="39" t="s">
        <v>262</v>
      </c>
      <c r="B873" s="39" t="s">
        <v>249</v>
      </c>
      <c r="C873" s="7">
        <v>44256</v>
      </c>
      <c r="D873" s="39" t="s">
        <v>52</v>
      </c>
      <c r="E873" s="39">
        <v>-99348</v>
      </c>
      <c r="F873" s="82">
        <f t="shared" si="39"/>
        <v>-99.347999999999999</v>
      </c>
      <c r="G873" s="39">
        <f>VLOOKUP(N873,Currecny_M!$A$1:$P$10,2,FALSE)</f>
        <v>54</v>
      </c>
      <c r="H873" s="39">
        <f>MATCH(C873,Currecny_M!$A$1:$P$1,0)</f>
        <v>13</v>
      </c>
      <c r="I873" s="39">
        <f>VLOOKUP(N873,Currecny_M!$A$1:$P$10,MATCH(Database!C873,Currecny_M!$A$1:$P$1,0),FALSE)</f>
        <v>60.25</v>
      </c>
      <c r="J873" s="82">
        <f t="shared" si="40"/>
        <v>-5985.7169999999996</v>
      </c>
      <c r="K873" s="39">
        <f>VLOOKUP('Cover page'!$B$6,Currecny_M!$A$1:$P$10,MATCH(Database!C873,Currecny_M!$A$1:$P$1,0),FALSE)</f>
        <v>1</v>
      </c>
      <c r="L873" s="82">
        <f t="shared" si="41"/>
        <v>-5985.7169999999996</v>
      </c>
      <c r="M873" s="82">
        <f>((E873/$F$1)*VLOOKUP(N873,Currecny_M!$A$1:$P$10,MATCH(Database!C873,Currecny_M!$A$1:$P$1,0),FALSE))/VLOOKUP('Cover page'!$B$6,Currecny_M!$A$1:$P$10,MATCH(Database!C873,Currecny_M!$A$1:$P$1,0),FALSE)</f>
        <v>-5985.7169999999996</v>
      </c>
      <c r="N873" s="6" t="str">
        <f>VLOOKUP(B873,Master!$A$2:$C$11,3,FALSE)</f>
        <v>CAD</v>
      </c>
      <c r="O873" s="6" t="str">
        <f>VLOOKUP(B873,Master!$A$2:$C$11,2,FALSE)</f>
        <v>America</v>
      </c>
      <c r="P873" s="6"/>
      <c r="Q873" s="39" t="str">
        <f>VLOOKUP(D873,GL_Master!$A$1:$D$80,2,FALSE)</f>
        <v>BS</v>
      </c>
      <c r="R873" s="39" t="str">
        <f>VLOOKUP(D873,GL_Master!$A$1:$D$80,3,FALSE)</f>
        <v>Reserve and Surplus</v>
      </c>
      <c r="S873" s="39" t="str">
        <f>VLOOKUP(D873,GL_Master!$A$1:$D$80,4,FALSE)</f>
        <v>Reserves at the commencement of the year</v>
      </c>
    </row>
    <row r="874" spans="1:19" x14ac:dyDescent="0.25">
      <c r="A874" s="39" t="s">
        <v>262</v>
      </c>
      <c r="B874" s="39" t="s">
        <v>249</v>
      </c>
      <c r="C874" s="7">
        <v>44256</v>
      </c>
      <c r="D874" s="39" t="s">
        <v>53</v>
      </c>
      <c r="E874" s="39">
        <v>-4085</v>
      </c>
      <c r="F874" s="82">
        <f t="shared" si="39"/>
        <v>-4.085</v>
      </c>
      <c r="G874" s="39">
        <f>VLOOKUP(N874,Currecny_M!$A$1:$P$10,2,FALSE)</f>
        <v>54</v>
      </c>
      <c r="H874" s="39">
        <f>MATCH(C874,Currecny_M!$A$1:$P$1,0)</f>
        <v>13</v>
      </c>
      <c r="I874" s="39">
        <f>VLOOKUP(N874,Currecny_M!$A$1:$P$10,MATCH(Database!C874,Currecny_M!$A$1:$P$1,0),FALSE)</f>
        <v>60.25</v>
      </c>
      <c r="J874" s="82">
        <f t="shared" si="40"/>
        <v>-246.12125</v>
      </c>
      <c r="K874" s="39">
        <f>VLOOKUP('Cover page'!$B$6,Currecny_M!$A$1:$P$10,MATCH(Database!C874,Currecny_M!$A$1:$P$1,0),FALSE)</f>
        <v>1</v>
      </c>
      <c r="L874" s="82">
        <f t="shared" si="41"/>
        <v>-246.12125</v>
      </c>
      <c r="M874" s="82">
        <f>((E874/$F$1)*VLOOKUP(N874,Currecny_M!$A$1:$P$10,MATCH(Database!C874,Currecny_M!$A$1:$P$1,0),FALSE))/VLOOKUP('Cover page'!$B$6,Currecny_M!$A$1:$P$10,MATCH(Database!C874,Currecny_M!$A$1:$P$1,0),FALSE)</f>
        <v>-246.12125</v>
      </c>
      <c r="N874" s="6" t="str">
        <f>VLOOKUP(B874,Master!$A$2:$C$11,3,FALSE)</f>
        <v>CAD</v>
      </c>
      <c r="O874" s="6" t="str">
        <f>VLOOKUP(B874,Master!$A$2:$C$11,2,FALSE)</f>
        <v>America</v>
      </c>
      <c r="P874" s="6"/>
      <c r="Q874" s="39" t="str">
        <f>VLOOKUP(D874,GL_Master!$A$1:$D$80,2,FALSE)</f>
        <v>BS</v>
      </c>
      <c r="R874" s="39" t="str">
        <f>VLOOKUP(D874,GL_Master!$A$1:$D$80,3,FALSE)</f>
        <v>Loan Fund</v>
      </c>
      <c r="S874" s="39" t="str">
        <f>VLOOKUP(D874,GL_Master!$A$1:$D$80,4,FALSE)</f>
        <v>Term Loan</v>
      </c>
    </row>
    <row r="875" spans="1:19" x14ac:dyDescent="0.25">
      <c r="A875" s="39" t="s">
        <v>262</v>
      </c>
      <c r="B875" s="39" t="s">
        <v>249</v>
      </c>
      <c r="C875" s="7">
        <v>44256</v>
      </c>
      <c r="D875" s="39" t="s">
        <v>54</v>
      </c>
      <c r="E875" s="39">
        <v>109</v>
      </c>
      <c r="F875" s="82">
        <f t="shared" si="39"/>
        <v>0.109</v>
      </c>
      <c r="G875" s="39">
        <f>VLOOKUP(N875,Currecny_M!$A$1:$P$10,2,FALSE)</f>
        <v>54</v>
      </c>
      <c r="H875" s="39">
        <f>MATCH(C875,Currecny_M!$A$1:$P$1,0)</f>
        <v>13</v>
      </c>
      <c r="I875" s="39">
        <f>VLOOKUP(N875,Currecny_M!$A$1:$P$10,MATCH(Database!C875,Currecny_M!$A$1:$P$1,0),FALSE)</f>
        <v>60.25</v>
      </c>
      <c r="J875" s="82">
        <f t="shared" si="40"/>
        <v>6.5672499999999996</v>
      </c>
      <c r="K875" s="39">
        <f>VLOOKUP('Cover page'!$B$6,Currecny_M!$A$1:$P$10,MATCH(Database!C875,Currecny_M!$A$1:$P$1,0),FALSE)</f>
        <v>1</v>
      </c>
      <c r="L875" s="82">
        <f t="shared" si="41"/>
        <v>6.5672499999999996</v>
      </c>
      <c r="M875" s="82">
        <f>((E875/$F$1)*VLOOKUP(N875,Currecny_M!$A$1:$P$10,MATCH(Database!C875,Currecny_M!$A$1:$P$1,0),FALSE))/VLOOKUP('Cover page'!$B$6,Currecny_M!$A$1:$P$10,MATCH(Database!C875,Currecny_M!$A$1:$P$1,0),FALSE)</f>
        <v>6.5672499999999996</v>
      </c>
      <c r="N875" s="6" t="str">
        <f>VLOOKUP(B875,Master!$A$2:$C$11,3,FALSE)</f>
        <v>CAD</v>
      </c>
      <c r="O875" s="6" t="str">
        <f>VLOOKUP(B875,Master!$A$2:$C$11,2,FALSE)</f>
        <v>America</v>
      </c>
      <c r="P875" s="6"/>
      <c r="Q875" s="39" t="str">
        <f>VLOOKUP(D875,GL_Master!$A$1:$D$80,2,FALSE)</f>
        <v>BS</v>
      </c>
      <c r="R875" s="39" t="str">
        <f>VLOOKUP(D875,GL_Master!$A$1:$D$80,3,FALSE)</f>
        <v>Trade Payables</v>
      </c>
      <c r="S875" s="39" t="str">
        <f>VLOOKUP(D875,GL_Master!$A$1:$D$80,4,FALSE)</f>
        <v>Trade payable</v>
      </c>
    </row>
    <row r="876" spans="1:19" x14ac:dyDescent="0.25">
      <c r="A876" s="39" t="s">
        <v>262</v>
      </c>
      <c r="B876" s="39" t="s">
        <v>249</v>
      </c>
      <c r="C876" s="7">
        <v>44256</v>
      </c>
      <c r="D876" s="39" t="s">
        <v>34</v>
      </c>
      <c r="E876" s="39">
        <v>-2830</v>
      </c>
      <c r="F876" s="82">
        <f t="shared" si="39"/>
        <v>-2.83</v>
      </c>
      <c r="G876" s="39">
        <f>VLOOKUP(N876,Currecny_M!$A$1:$P$10,2,FALSE)</f>
        <v>54</v>
      </c>
      <c r="H876" s="39">
        <f>MATCH(C876,Currecny_M!$A$1:$P$1,0)</f>
        <v>13</v>
      </c>
      <c r="I876" s="39">
        <f>VLOOKUP(N876,Currecny_M!$A$1:$P$10,MATCH(Database!C876,Currecny_M!$A$1:$P$1,0),FALSE)</f>
        <v>60.25</v>
      </c>
      <c r="J876" s="82">
        <f t="shared" si="40"/>
        <v>-170.50749999999999</v>
      </c>
      <c r="K876" s="39">
        <f>VLOOKUP('Cover page'!$B$6,Currecny_M!$A$1:$P$10,MATCH(Database!C876,Currecny_M!$A$1:$P$1,0),FALSE)</f>
        <v>1</v>
      </c>
      <c r="L876" s="82">
        <f t="shared" si="41"/>
        <v>-170.50749999999999</v>
      </c>
      <c r="M876" s="82">
        <f>((E876/$F$1)*VLOOKUP(N876,Currecny_M!$A$1:$P$10,MATCH(Database!C876,Currecny_M!$A$1:$P$1,0),FALSE))/VLOOKUP('Cover page'!$B$6,Currecny_M!$A$1:$P$10,MATCH(Database!C876,Currecny_M!$A$1:$P$1,0),FALSE)</f>
        <v>-170.50749999999999</v>
      </c>
      <c r="N876" s="6" t="str">
        <f>VLOOKUP(B876,Master!$A$2:$C$11,3,FALSE)</f>
        <v>CAD</v>
      </c>
      <c r="O876" s="6" t="str">
        <f>VLOOKUP(B876,Master!$A$2:$C$11,2,FALSE)</f>
        <v>America</v>
      </c>
      <c r="P876" s="6"/>
      <c r="Q876" s="39" t="str">
        <f>VLOOKUP(D876,GL_Master!$A$1:$D$80,2,FALSE)</f>
        <v>BS</v>
      </c>
      <c r="R876" s="39" t="str">
        <f>VLOOKUP(D876,GL_Master!$A$1:$D$80,3,FALSE)</f>
        <v>Provisions</v>
      </c>
      <c r="S876" s="39" t="str">
        <f>VLOOKUP(D876,GL_Master!$A$1:$D$80,4,FALSE)</f>
        <v>Expenses payables</v>
      </c>
    </row>
    <row r="877" spans="1:19" x14ac:dyDescent="0.25">
      <c r="A877" s="39" t="s">
        <v>262</v>
      </c>
      <c r="B877" s="39" t="s">
        <v>249</v>
      </c>
      <c r="C877" s="7">
        <v>44256</v>
      </c>
      <c r="D877" s="39" t="s">
        <v>18</v>
      </c>
      <c r="E877" s="39">
        <v>-1672</v>
      </c>
      <c r="F877" s="82">
        <f t="shared" si="39"/>
        <v>-1.6719999999999999</v>
      </c>
      <c r="G877" s="39">
        <f>VLOOKUP(N877,Currecny_M!$A$1:$P$10,2,FALSE)</f>
        <v>54</v>
      </c>
      <c r="H877" s="39">
        <f>MATCH(C877,Currecny_M!$A$1:$P$1,0)</f>
        <v>13</v>
      </c>
      <c r="I877" s="39">
        <f>VLOOKUP(N877,Currecny_M!$A$1:$P$10,MATCH(Database!C877,Currecny_M!$A$1:$P$1,0),FALSE)</f>
        <v>60.25</v>
      </c>
      <c r="J877" s="82">
        <f t="shared" si="40"/>
        <v>-100.738</v>
      </c>
      <c r="K877" s="39">
        <f>VLOOKUP('Cover page'!$B$6,Currecny_M!$A$1:$P$10,MATCH(Database!C877,Currecny_M!$A$1:$P$1,0),FALSE)</f>
        <v>1</v>
      </c>
      <c r="L877" s="82">
        <f t="shared" si="41"/>
        <v>-100.738</v>
      </c>
      <c r="M877" s="82">
        <f>((E877/$F$1)*VLOOKUP(N877,Currecny_M!$A$1:$P$10,MATCH(Database!C877,Currecny_M!$A$1:$P$1,0),FALSE))/VLOOKUP('Cover page'!$B$6,Currecny_M!$A$1:$P$10,MATCH(Database!C877,Currecny_M!$A$1:$P$1,0),FALSE)</f>
        <v>-100.738</v>
      </c>
      <c r="N877" s="6" t="str">
        <f>VLOOKUP(B877,Master!$A$2:$C$11,3,FALSE)</f>
        <v>CAD</v>
      </c>
      <c r="O877" s="6" t="str">
        <f>VLOOKUP(B877,Master!$A$2:$C$11,2,FALSE)</f>
        <v>America</v>
      </c>
      <c r="P877" s="6"/>
      <c r="Q877" s="39" t="str">
        <f>VLOOKUP(D877,GL_Master!$A$1:$D$80,2,FALSE)</f>
        <v>BS</v>
      </c>
      <c r="R877" s="39" t="str">
        <f>VLOOKUP(D877,GL_Master!$A$1:$D$80,3,FALSE)</f>
        <v>Other current liabilities</v>
      </c>
      <c r="S877" s="39" t="str">
        <f>VLOOKUP(D877,GL_Master!$A$1:$D$80,4,FALSE)</f>
        <v>Employee related liabilities</v>
      </c>
    </row>
    <row r="878" spans="1:19" x14ac:dyDescent="0.25">
      <c r="A878" s="39" t="s">
        <v>262</v>
      </c>
      <c r="B878" s="39" t="s">
        <v>249</v>
      </c>
      <c r="C878" s="7">
        <v>44256</v>
      </c>
      <c r="D878" s="39" t="s">
        <v>55</v>
      </c>
      <c r="E878" s="39">
        <v>-224</v>
      </c>
      <c r="F878" s="82">
        <f t="shared" si="39"/>
        <v>-0.224</v>
      </c>
      <c r="G878" s="39">
        <f>VLOOKUP(N878,Currecny_M!$A$1:$P$10,2,FALSE)</f>
        <v>54</v>
      </c>
      <c r="H878" s="39">
        <f>MATCH(C878,Currecny_M!$A$1:$P$1,0)</f>
        <v>13</v>
      </c>
      <c r="I878" s="39">
        <f>VLOOKUP(N878,Currecny_M!$A$1:$P$10,MATCH(Database!C878,Currecny_M!$A$1:$P$1,0),FALSE)</f>
        <v>60.25</v>
      </c>
      <c r="J878" s="82">
        <f t="shared" si="40"/>
        <v>-13.496</v>
      </c>
      <c r="K878" s="39">
        <f>VLOOKUP('Cover page'!$B$6,Currecny_M!$A$1:$P$10,MATCH(Database!C878,Currecny_M!$A$1:$P$1,0),FALSE)</f>
        <v>1</v>
      </c>
      <c r="L878" s="82">
        <f t="shared" si="41"/>
        <v>-13.496</v>
      </c>
      <c r="M878" s="82">
        <f>((E878/$F$1)*VLOOKUP(N878,Currecny_M!$A$1:$P$10,MATCH(Database!C878,Currecny_M!$A$1:$P$1,0),FALSE))/VLOOKUP('Cover page'!$B$6,Currecny_M!$A$1:$P$10,MATCH(Database!C878,Currecny_M!$A$1:$P$1,0),FALSE)</f>
        <v>-13.496</v>
      </c>
      <c r="N878" s="6" t="str">
        <f>VLOOKUP(B878,Master!$A$2:$C$11,3,FALSE)</f>
        <v>CAD</v>
      </c>
      <c r="O878" s="6" t="str">
        <f>VLOOKUP(B878,Master!$A$2:$C$11,2,FALSE)</f>
        <v>America</v>
      </c>
      <c r="P878" s="6"/>
      <c r="Q878" s="39" t="str">
        <f>VLOOKUP(D878,GL_Master!$A$1:$D$80,2,FALSE)</f>
        <v>BS</v>
      </c>
      <c r="R878" s="39" t="str">
        <f>VLOOKUP(D878,GL_Master!$A$1:$D$80,3,FALSE)</f>
        <v>Other current liabilities</v>
      </c>
      <c r="S878" s="39" t="str">
        <f>VLOOKUP(D878,GL_Master!$A$1:$D$80,4,FALSE)</f>
        <v>Security deposit received</v>
      </c>
    </row>
    <row r="879" spans="1:19" x14ac:dyDescent="0.25">
      <c r="A879" s="39" t="s">
        <v>262</v>
      </c>
      <c r="B879" s="39" t="s">
        <v>249</v>
      </c>
      <c r="C879" s="7">
        <v>44256</v>
      </c>
      <c r="D879" s="39" t="s">
        <v>56</v>
      </c>
      <c r="E879" s="39">
        <v>-55</v>
      </c>
      <c r="F879" s="82">
        <f t="shared" si="39"/>
        <v>-5.5E-2</v>
      </c>
      <c r="G879" s="39">
        <f>VLOOKUP(N879,Currecny_M!$A$1:$P$10,2,FALSE)</f>
        <v>54</v>
      </c>
      <c r="H879" s="39">
        <f>MATCH(C879,Currecny_M!$A$1:$P$1,0)</f>
        <v>13</v>
      </c>
      <c r="I879" s="39">
        <f>VLOOKUP(N879,Currecny_M!$A$1:$P$10,MATCH(Database!C879,Currecny_M!$A$1:$P$1,0),FALSE)</f>
        <v>60.25</v>
      </c>
      <c r="J879" s="82">
        <f t="shared" si="40"/>
        <v>-3.3137500000000002</v>
      </c>
      <c r="K879" s="39">
        <f>VLOOKUP('Cover page'!$B$6,Currecny_M!$A$1:$P$10,MATCH(Database!C879,Currecny_M!$A$1:$P$1,0),FALSE)</f>
        <v>1</v>
      </c>
      <c r="L879" s="82">
        <f t="shared" si="41"/>
        <v>-3.3137500000000002</v>
      </c>
      <c r="M879" s="82">
        <f>((E879/$F$1)*VLOOKUP(N879,Currecny_M!$A$1:$P$10,MATCH(Database!C879,Currecny_M!$A$1:$P$1,0),FALSE))/VLOOKUP('Cover page'!$B$6,Currecny_M!$A$1:$P$10,MATCH(Database!C879,Currecny_M!$A$1:$P$1,0),FALSE)</f>
        <v>-3.3137500000000002</v>
      </c>
      <c r="N879" s="6" t="str">
        <f>VLOOKUP(B879,Master!$A$2:$C$11,3,FALSE)</f>
        <v>CAD</v>
      </c>
      <c r="O879" s="6" t="str">
        <f>VLOOKUP(B879,Master!$A$2:$C$11,2,FALSE)</f>
        <v>America</v>
      </c>
      <c r="P879" s="6"/>
      <c r="Q879" s="39" t="str">
        <f>VLOOKUP(D879,GL_Master!$A$1:$D$80,2,FALSE)</f>
        <v>BS</v>
      </c>
      <c r="R879" s="39" t="str">
        <f>VLOOKUP(D879,GL_Master!$A$1:$D$80,3,FALSE)</f>
        <v>Other Tax Payables</v>
      </c>
      <c r="S879" s="39" t="str">
        <f>VLOOKUP(D879,GL_Master!$A$1:$D$80,4,FALSE)</f>
        <v>Tax deducted at source payable</v>
      </c>
    </row>
    <row r="880" spans="1:19" x14ac:dyDescent="0.25">
      <c r="A880" s="39" t="s">
        <v>262</v>
      </c>
      <c r="B880" s="39" t="s">
        <v>249</v>
      </c>
      <c r="C880" s="7">
        <v>44256</v>
      </c>
      <c r="D880" s="39" t="s">
        <v>57</v>
      </c>
      <c r="E880" s="39">
        <v>-509</v>
      </c>
      <c r="F880" s="82">
        <f t="shared" si="39"/>
        <v>-0.50900000000000001</v>
      </c>
      <c r="G880" s="39">
        <f>VLOOKUP(N880,Currecny_M!$A$1:$P$10,2,FALSE)</f>
        <v>54</v>
      </c>
      <c r="H880" s="39">
        <f>MATCH(C880,Currecny_M!$A$1:$P$1,0)</f>
        <v>13</v>
      </c>
      <c r="I880" s="39">
        <f>VLOOKUP(N880,Currecny_M!$A$1:$P$10,MATCH(Database!C880,Currecny_M!$A$1:$P$1,0),FALSE)</f>
        <v>60.25</v>
      </c>
      <c r="J880" s="82">
        <f t="shared" si="40"/>
        <v>-30.667249999999999</v>
      </c>
      <c r="K880" s="39">
        <f>VLOOKUP('Cover page'!$B$6,Currecny_M!$A$1:$P$10,MATCH(Database!C880,Currecny_M!$A$1:$P$1,0),FALSE)</f>
        <v>1</v>
      </c>
      <c r="L880" s="82">
        <f t="shared" si="41"/>
        <v>-30.667249999999999</v>
      </c>
      <c r="M880" s="82">
        <f>((E880/$F$1)*VLOOKUP(N880,Currecny_M!$A$1:$P$10,MATCH(Database!C880,Currecny_M!$A$1:$P$1,0),FALSE))/VLOOKUP('Cover page'!$B$6,Currecny_M!$A$1:$P$10,MATCH(Database!C880,Currecny_M!$A$1:$P$1,0),FALSE)</f>
        <v>-30.667249999999999</v>
      </c>
      <c r="N880" s="6" t="str">
        <f>VLOOKUP(B880,Master!$A$2:$C$11,3,FALSE)</f>
        <v>CAD</v>
      </c>
      <c r="O880" s="6" t="str">
        <f>VLOOKUP(B880,Master!$A$2:$C$11,2,FALSE)</f>
        <v>America</v>
      </c>
      <c r="P880" s="6"/>
      <c r="Q880" s="39" t="str">
        <f>VLOOKUP(D880,GL_Master!$A$1:$D$80,2,FALSE)</f>
        <v>BS</v>
      </c>
      <c r="R880" s="39" t="str">
        <f>VLOOKUP(D880,GL_Master!$A$1:$D$80,3,FALSE)</f>
        <v>Other Tax Payables</v>
      </c>
      <c r="S880" s="39" t="str">
        <f>VLOOKUP(D880,GL_Master!$A$1:$D$80,4,FALSE)</f>
        <v>Tax deducted at source payable</v>
      </c>
    </row>
    <row r="881" spans="1:19" x14ac:dyDescent="0.25">
      <c r="A881" s="39" t="s">
        <v>262</v>
      </c>
      <c r="B881" s="39" t="s">
        <v>249</v>
      </c>
      <c r="C881" s="7">
        <v>44256</v>
      </c>
      <c r="D881" s="39" t="s">
        <v>58</v>
      </c>
      <c r="E881" s="39">
        <v>-3737</v>
      </c>
      <c r="F881" s="82">
        <f t="shared" si="39"/>
        <v>-3.7370000000000001</v>
      </c>
      <c r="G881" s="39">
        <f>VLOOKUP(N881,Currecny_M!$A$1:$P$10,2,FALSE)</f>
        <v>54</v>
      </c>
      <c r="H881" s="39">
        <f>MATCH(C881,Currecny_M!$A$1:$P$1,0)</f>
        <v>13</v>
      </c>
      <c r="I881" s="39">
        <f>VLOOKUP(N881,Currecny_M!$A$1:$P$10,MATCH(Database!C881,Currecny_M!$A$1:$P$1,0),FALSE)</f>
        <v>60.25</v>
      </c>
      <c r="J881" s="82">
        <f t="shared" si="40"/>
        <v>-225.15425000000002</v>
      </c>
      <c r="K881" s="39">
        <f>VLOOKUP('Cover page'!$B$6,Currecny_M!$A$1:$P$10,MATCH(Database!C881,Currecny_M!$A$1:$P$1,0),FALSE)</f>
        <v>1</v>
      </c>
      <c r="L881" s="82">
        <f t="shared" si="41"/>
        <v>-225.15425000000002</v>
      </c>
      <c r="M881" s="82">
        <f>((E881/$F$1)*VLOOKUP(N881,Currecny_M!$A$1:$P$10,MATCH(Database!C881,Currecny_M!$A$1:$P$1,0),FALSE))/VLOOKUP('Cover page'!$B$6,Currecny_M!$A$1:$P$10,MATCH(Database!C881,Currecny_M!$A$1:$P$1,0),FALSE)</f>
        <v>-225.15425000000002</v>
      </c>
      <c r="N881" s="6" t="str">
        <f>VLOOKUP(B881,Master!$A$2:$C$11,3,FALSE)</f>
        <v>CAD</v>
      </c>
      <c r="O881" s="6" t="str">
        <f>VLOOKUP(B881,Master!$A$2:$C$11,2,FALSE)</f>
        <v>America</v>
      </c>
      <c r="P881" s="6"/>
      <c r="Q881" s="39" t="str">
        <f>VLOOKUP(D881,GL_Master!$A$1:$D$80,2,FALSE)</f>
        <v>BS</v>
      </c>
      <c r="R881" s="39" t="str">
        <f>VLOOKUP(D881,GL_Master!$A$1:$D$80,3,FALSE)</f>
        <v>Long-term provisions</v>
      </c>
      <c r="S881" s="39" t="str">
        <f>VLOOKUP(D881,GL_Master!$A$1:$D$80,4,FALSE)</f>
        <v>Provision for gratuity</v>
      </c>
    </row>
    <row r="882" spans="1:19" x14ac:dyDescent="0.25">
      <c r="A882" s="39" t="s">
        <v>262</v>
      </c>
      <c r="B882" s="39" t="s">
        <v>249</v>
      </c>
      <c r="C882" s="7">
        <v>44256</v>
      </c>
      <c r="D882" s="39" t="s">
        <v>59</v>
      </c>
      <c r="E882" s="39">
        <v>-1564</v>
      </c>
      <c r="F882" s="82">
        <f t="shared" si="39"/>
        <v>-1.5640000000000001</v>
      </c>
      <c r="G882" s="39">
        <f>VLOOKUP(N882,Currecny_M!$A$1:$P$10,2,FALSE)</f>
        <v>54</v>
      </c>
      <c r="H882" s="39">
        <f>MATCH(C882,Currecny_M!$A$1:$P$1,0)</f>
        <v>13</v>
      </c>
      <c r="I882" s="39">
        <f>VLOOKUP(N882,Currecny_M!$A$1:$P$10,MATCH(Database!C882,Currecny_M!$A$1:$P$1,0),FALSE)</f>
        <v>60.25</v>
      </c>
      <c r="J882" s="82">
        <f t="shared" si="40"/>
        <v>-94.231000000000009</v>
      </c>
      <c r="K882" s="39">
        <f>VLOOKUP('Cover page'!$B$6,Currecny_M!$A$1:$P$10,MATCH(Database!C882,Currecny_M!$A$1:$P$1,0),FALSE)</f>
        <v>1</v>
      </c>
      <c r="L882" s="82">
        <f t="shared" si="41"/>
        <v>-94.231000000000009</v>
      </c>
      <c r="M882" s="82">
        <f>((E882/$F$1)*VLOOKUP(N882,Currecny_M!$A$1:$P$10,MATCH(Database!C882,Currecny_M!$A$1:$P$1,0),FALSE))/VLOOKUP('Cover page'!$B$6,Currecny_M!$A$1:$P$10,MATCH(Database!C882,Currecny_M!$A$1:$P$1,0),FALSE)</f>
        <v>-94.231000000000009</v>
      </c>
      <c r="N882" s="6" t="str">
        <f>VLOOKUP(B882,Master!$A$2:$C$11,3,FALSE)</f>
        <v>CAD</v>
      </c>
      <c r="O882" s="6" t="str">
        <f>VLOOKUP(B882,Master!$A$2:$C$11,2,FALSE)</f>
        <v>America</v>
      </c>
      <c r="P882" s="6"/>
      <c r="Q882" s="39" t="str">
        <f>VLOOKUP(D882,GL_Master!$A$1:$D$80,2,FALSE)</f>
        <v>BS</v>
      </c>
      <c r="R882" s="39" t="str">
        <f>VLOOKUP(D882,GL_Master!$A$1:$D$80,3,FALSE)</f>
        <v>Long-term provisions</v>
      </c>
      <c r="S882" s="39" t="str">
        <f>VLOOKUP(D882,GL_Master!$A$1:$D$80,4,FALSE)</f>
        <v>Provision for leave encashment</v>
      </c>
    </row>
    <row r="883" spans="1:19" x14ac:dyDescent="0.25">
      <c r="A883" s="39" t="s">
        <v>262</v>
      </c>
      <c r="B883" s="39" t="s">
        <v>249</v>
      </c>
      <c r="C883" s="7">
        <v>44256</v>
      </c>
      <c r="D883" s="39" t="s">
        <v>60</v>
      </c>
      <c r="E883" s="39">
        <v>-456</v>
      </c>
      <c r="F883" s="82">
        <f t="shared" si="39"/>
        <v>-0.45600000000000002</v>
      </c>
      <c r="G883" s="39">
        <f>VLOOKUP(N883,Currecny_M!$A$1:$P$10,2,FALSE)</f>
        <v>54</v>
      </c>
      <c r="H883" s="39">
        <f>MATCH(C883,Currecny_M!$A$1:$P$1,0)</f>
        <v>13</v>
      </c>
      <c r="I883" s="39">
        <f>VLOOKUP(N883,Currecny_M!$A$1:$P$10,MATCH(Database!C883,Currecny_M!$A$1:$P$1,0),FALSE)</f>
        <v>60.25</v>
      </c>
      <c r="J883" s="82">
        <f t="shared" si="40"/>
        <v>-27.474</v>
      </c>
      <c r="K883" s="39">
        <f>VLOOKUP('Cover page'!$B$6,Currecny_M!$A$1:$P$10,MATCH(Database!C883,Currecny_M!$A$1:$P$1,0),FALSE)</f>
        <v>1</v>
      </c>
      <c r="L883" s="82">
        <f t="shared" si="41"/>
        <v>-27.474</v>
      </c>
      <c r="M883" s="82">
        <f>((E883/$F$1)*VLOOKUP(N883,Currecny_M!$A$1:$P$10,MATCH(Database!C883,Currecny_M!$A$1:$P$1,0),FALSE))/VLOOKUP('Cover page'!$B$6,Currecny_M!$A$1:$P$10,MATCH(Database!C883,Currecny_M!$A$1:$P$1,0),FALSE)</f>
        <v>-27.474</v>
      </c>
      <c r="N883" s="6" t="str">
        <f>VLOOKUP(B883,Master!$A$2:$C$11,3,FALSE)</f>
        <v>CAD</v>
      </c>
      <c r="O883" s="6" t="str">
        <f>VLOOKUP(B883,Master!$A$2:$C$11,2,FALSE)</f>
        <v>America</v>
      </c>
      <c r="P883" s="6"/>
      <c r="Q883" s="39" t="str">
        <f>VLOOKUP(D883,GL_Master!$A$1:$D$80,2,FALSE)</f>
        <v>BS</v>
      </c>
      <c r="R883" s="39" t="str">
        <f>VLOOKUP(D883,GL_Master!$A$1:$D$80,3,FALSE)</f>
        <v>Trade Payables</v>
      </c>
      <c r="S883" s="39" t="str">
        <f>VLOOKUP(D883,GL_Master!$A$1:$D$80,4,FALSE)</f>
        <v>Trade payable</v>
      </c>
    </row>
    <row r="884" spans="1:19" x14ac:dyDescent="0.25">
      <c r="A884" s="39" t="s">
        <v>262</v>
      </c>
      <c r="B884" s="39" t="s">
        <v>249</v>
      </c>
      <c r="C884" s="7">
        <v>44256</v>
      </c>
      <c r="D884" s="39" t="s">
        <v>61</v>
      </c>
      <c r="E884" s="39">
        <v>-4704</v>
      </c>
      <c r="F884" s="82">
        <f t="shared" si="39"/>
        <v>-4.7039999999999997</v>
      </c>
      <c r="G884" s="39">
        <f>VLOOKUP(N884,Currecny_M!$A$1:$P$10,2,FALSE)</f>
        <v>54</v>
      </c>
      <c r="H884" s="39">
        <f>MATCH(C884,Currecny_M!$A$1:$P$1,0)</f>
        <v>13</v>
      </c>
      <c r="I884" s="39">
        <f>VLOOKUP(N884,Currecny_M!$A$1:$P$10,MATCH(Database!C884,Currecny_M!$A$1:$P$1,0),FALSE)</f>
        <v>60.25</v>
      </c>
      <c r="J884" s="82">
        <f t="shared" si="40"/>
        <v>-283.416</v>
      </c>
      <c r="K884" s="39">
        <f>VLOOKUP('Cover page'!$B$6,Currecny_M!$A$1:$P$10,MATCH(Database!C884,Currecny_M!$A$1:$P$1,0),FALSE)</f>
        <v>1</v>
      </c>
      <c r="L884" s="82">
        <f t="shared" si="41"/>
        <v>-283.416</v>
      </c>
      <c r="M884" s="82">
        <f>((E884/$F$1)*VLOOKUP(N884,Currecny_M!$A$1:$P$10,MATCH(Database!C884,Currecny_M!$A$1:$P$1,0),FALSE))/VLOOKUP('Cover page'!$B$6,Currecny_M!$A$1:$P$10,MATCH(Database!C884,Currecny_M!$A$1:$P$1,0),FALSE)</f>
        <v>-283.416</v>
      </c>
      <c r="N884" s="6" t="str">
        <f>VLOOKUP(B884,Master!$A$2:$C$11,3,FALSE)</f>
        <v>CAD</v>
      </c>
      <c r="O884" s="6" t="str">
        <f>VLOOKUP(B884,Master!$A$2:$C$11,2,FALSE)</f>
        <v>America</v>
      </c>
      <c r="P884" s="6"/>
      <c r="Q884" s="39" t="str">
        <f>VLOOKUP(D884,GL_Master!$A$1:$D$80,2,FALSE)</f>
        <v>BS</v>
      </c>
      <c r="R884" s="39" t="str">
        <f>VLOOKUP(D884,GL_Master!$A$1:$D$80,3,FALSE)</f>
        <v>Provisions</v>
      </c>
      <c r="S884" s="39" t="str">
        <f>VLOOKUP(D884,GL_Master!$A$1:$D$80,4,FALSE)</f>
        <v>Provision for doubtful assets</v>
      </c>
    </row>
    <row r="885" spans="1:19" x14ac:dyDescent="0.25">
      <c r="A885" s="39" t="s">
        <v>262</v>
      </c>
      <c r="B885" s="39" t="s">
        <v>249</v>
      </c>
      <c r="C885" s="7">
        <v>44256</v>
      </c>
      <c r="D885" s="39" t="s">
        <v>62</v>
      </c>
      <c r="E885" s="39">
        <v>-162</v>
      </c>
      <c r="F885" s="82">
        <f t="shared" si="39"/>
        <v>-0.16200000000000001</v>
      </c>
      <c r="G885" s="39">
        <f>VLOOKUP(N885,Currecny_M!$A$1:$P$10,2,FALSE)</f>
        <v>54</v>
      </c>
      <c r="H885" s="39">
        <f>MATCH(C885,Currecny_M!$A$1:$P$1,0)</f>
        <v>13</v>
      </c>
      <c r="I885" s="39">
        <f>VLOOKUP(N885,Currecny_M!$A$1:$P$10,MATCH(Database!C885,Currecny_M!$A$1:$P$1,0),FALSE)</f>
        <v>60.25</v>
      </c>
      <c r="J885" s="82">
        <f t="shared" si="40"/>
        <v>-9.7605000000000004</v>
      </c>
      <c r="K885" s="39">
        <f>VLOOKUP('Cover page'!$B$6,Currecny_M!$A$1:$P$10,MATCH(Database!C885,Currecny_M!$A$1:$P$1,0),FALSE)</f>
        <v>1</v>
      </c>
      <c r="L885" s="82">
        <f t="shared" si="41"/>
        <v>-9.7605000000000004</v>
      </c>
      <c r="M885" s="82">
        <f>((E885/$F$1)*VLOOKUP(N885,Currecny_M!$A$1:$P$10,MATCH(Database!C885,Currecny_M!$A$1:$P$1,0),FALSE))/VLOOKUP('Cover page'!$B$6,Currecny_M!$A$1:$P$10,MATCH(Database!C885,Currecny_M!$A$1:$P$1,0),FALSE)</f>
        <v>-9.7605000000000004</v>
      </c>
      <c r="N885" s="6" t="str">
        <f>VLOOKUP(B885,Master!$A$2:$C$11,3,FALSE)</f>
        <v>CAD</v>
      </c>
      <c r="O885" s="6" t="str">
        <f>VLOOKUP(B885,Master!$A$2:$C$11,2,FALSE)</f>
        <v>America</v>
      </c>
      <c r="P885" s="6"/>
      <c r="Q885" s="39" t="str">
        <f>VLOOKUP(D885,GL_Master!$A$1:$D$80,2,FALSE)</f>
        <v>BS</v>
      </c>
      <c r="R885" s="39" t="str">
        <f>VLOOKUP(D885,GL_Master!$A$1:$D$80,3,FALSE)</f>
        <v>Provisions</v>
      </c>
      <c r="S885" s="39" t="str">
        <f>VLOOKUP(D885,GL_Master!$A$1:$D$80,4,FALSE)</f>
        <v>Provision for Insurance</v>
      </c>
    </row>
    <row r="886" spans="1:19" x14ac:dyDescent="0.25">
      <c r="A886" s="39" t="s">
        <v>262</v>
      </c>
      <c r="B886" s="39" t="s">
        <v>249</v>
      </c>
      <c r="C886" s="7">
        <v>44256</v>
      </c>
      <c r="D886" s="39" t="s">
        <v>63</v>
      </c>
      <c r="E886" s="39">
        <v>388</v>
      </c>
      <c r="F886" s="82">
        <f t="shared" si="39"/>
        <v>0.38800000000000001</v>
      </c>
      <c r="G886" s="39">
        <f>VLOOKUP(N886,Currecny_M!$A$1:$P$10,2,FALSE)</f>
        <v>54</v>
      </c>
      <c r="H886" s="39">
        <f>MATCH(C886,Currecny_M!$A$1:$P$1,0)</f>
        <v>13</v>
      </c>
      <c r="I886" s="39">
        <f>VLOOKUP(N886,Currecny_M!$A$1:$P$10,MATCH(Database!C886,Currecny_M!$A$1:$P$1,0),FALSE)</f>
        <v>60.25</v>
      </c>
      <c r="J886" s="82">
        <f t="shared" si="40"/>
        <v>23.377000000000002</v>
      </c>
      <c r="K886" s="39">
        <f>VLOOKUP('Cover page'!$B$6,Currecny_M!$A$1:$P$10,MATCH(Database!C886,Currecny_M!$A$1:$P$1,0),FALSE)</f>
        <v>1</v>
      </c>
      <c r="L886" s="82">
        <f t="shared" si="41"/>
        <v>23.377000000000002</v>
      </c>
      <c r="M886" s="82">
        <f>((E886/$F$1)*VLOOKUP(N886,Currecny_M!$A$1:$P$10,MATCH(Database!C886,Currecny_M!$A$1:$P$1,0),FALSE))/VLOOKUP('Cover page'!$B$6,Currecny_M!$A$1:$P$10,MATCH(Database!C886,Currecny_M!$A$1:$P$1,0),FALSE)</f>
        <v>23.377000000000002</v>
      </c>
      <c r="N886" s="6" t="str">
        <f>VLOOKUP(B886,Master!$A$2:$C$11,3,FALSE)</f>
        <v>CAD</v>
      </c>
      <c r="O886" s="6" t="str">
        <f>VLOOKUP(B886,Master!$A$2:$C$11,2,FALSE)</f>
        <v>America</v>
      </c>
      <c r="P886" s="6"/>
      <c r="Q886" s="39" t="str">
        <f>VLOOKUP(D886,GL_Master!$A$1:$D$80,2,FALSE)</f>
        <v>BS</v>
      </c>
      <c r="R886" s="39" t="str">
        <f>VLOOKUP(D886,GL_Master!$A$1:$D$80,3,FALSE)</f>
        <v>Gross Block</v>
      </c>
      <c r="S886" s="39" t="str">
        <f>VLOOKUP(D886,GL_Master!$A$1:$D$80,4,FALSE)</f>
        <v>Tangible Fixed assets</v>
      </c>
    </row>
    <row r="887" spans="1:19" x14ac:dyDescent="0.25">
      <c r="A887" s="39" t="s">
        <v>262</v>
      </c>
      <c r="B887" s="39" t="s">
        <v>249</v>
      </c>
      <c r="C887" s="7">
        <v>44256</v>
      </c>
      <c r="D887" s="39" t="s">
        <v>64</v>
      </c>
      <c r="E887" s="39">
        <v>22248</v>
      </c>
      <c r="F887" s="82">
        <f t="shared" si="39"/>
        <v>22.248000000000001</v>
      </c>
      <c r="G887" s="39">
        <f>VLOOKUP(N887,Currecny_M!$A$1:$P$10,2,FALSE)</f>
        <v>54</v>
      </c>
      <c r="H887" s="39">
        <f>MATCH(C887,Currecny_M!$A$1:$P$1,0)</f>
        <v>13</v>
      </c>
      <c r="I887" s="39">
        <f>VLOOKUP(N887,Currecny_M!$A$1:$P$10,MATCH(Database!C887,Currecny_M!$A$1:$P$1,0),FALSE)</f>
        <v>60.25</v>
      </c>
      <c r="J887" s="82">
        <f t="shared" si="40"/>
        <v>1340.442</v>
      </c>
      <c r="K887" s="39">
        <f>VLOOKUP('Cover page'!$B$6,Currecny_M!$A$1:$P$10,MATCH(Database!C887,Currecny_M!$A$1:$P$1,0),FALSE)</f>
        <v>1</v>
      </c>
      <c r="L887" s="82">
        <f t="shared" si="41"/>
        <v>1340.442</v>
      </c>
      <c r="M887" s="82">
        <f>((E887/$F$1)*VLOOKUP(N887,Currecny_M!$A$1:$P$10,MATCH(Database!C887,Currecny_M!$A$1:$P$1,0),FALSE))/VLOOKUP('Cover page'!$B$6,Currecny_M!$A$1:$P$10,MATCH(Database!C887,Currecny_M!$A$1:$P$1,0),FALSE)</f>
        <v>1340.442</v>
      </c>
      <c r="N887" s="6" t="str">
        <f>VLOOKUP(B887,Master!$A$2:$C$11,3,FALSE)</f>
        <v>CAD</v>
      </c>
      <c r="O887" s="6" t="str">
        <f>VLOOKUP(B887,Master!$A$2:$C$11,2,FALSE)</f>
        <v>America</v>
      </c>
      <c r="P887" s="6"/>
      <c r="Q887" s="39" t="str">
        <f>VLOOKUP(D887,GL_Master!$A$1:$D$80,2,FALSE)</f>
        <v>BS</v>
      </c>
      <c r="R887" s="39" t="str">
        <f>VLOOKUP(D887,GL_Master!$A$1:$D$80,3,FALSE)</f>
        <v>Gross Block</v>
      </c>
      <c r="S887" s="39" t="str">
        <f>VLOOKUP(D887,GL_Master!$A$1:$D$80,4,FALSE)</f>
        <v>Tangible Fixed assets</v>
      </c>
    </row>
    <row r="888" spans="1:19" x14ac:dyDescent="0.25">
      <c r="A888" s="39" t="s">
        <v>262</v>
      </c>
      <c r="B888" s="39" t="s">
        <v>249</v>
      </c>
      <c r="C888" s="7">
        <v>44256</v>
      </c>
      <c r="D888" s="39" t="s">
        <v>65</v>
      </c>
      <c r="E888" s="39">
        <v>-13512</v>
      </c>
      <c r="F888" s="82">
        <f t="shared" si="39"/>
        <v>-13.512</v>
      </c>
      <c r="G888" s="39">
        <f>VLOOKUP(N888,Currecny_M!$A$1:$P$10,2,FALSE)</f>
        <v>54</v>
      </c>
      <c r="H888" s="39">
        <f>MATCH(C888,Currecny_M!$A$1:$P$1,0)</f>
        <v>13</v>
      </c>
      <c r="I888" s="39">
        <f>VLOOKUP(N888,Currecny_M!$A$1:$P$10,MATCH(Database!C888,Currecny_M!$A$1:$P$1,0),FALSE)</f>
        <v>60.25</v>
      </c>
      <c r="J888" s="82">
        <f t="shared" si="40"/>
        <v>-814.09800000000007</v>
      </c>
      <c r="K888" s="39">
        <f>VLOOKUP('Cover page'!$B$6,Currecny_M!$A$1:$P$10,MATCH(Database!C888,Currecny_M!$A$1:$P$1,0),FALSE)</f>
        <v>1</v>
      </c>
      <c r="L888" s="82">
        <f t="shared" si="41"/>
        <v>-814.09800000000007</v>
      </c>
      <c r="M888" s="82">
        <f>((E888/$F$1)*VLOOKUP(N888,Currecny_M!$A$1:$P$10,MATCH(Database!C888,Currecny_M!$A$1:$P$1,0),FALSE))/VLOOKUP('Cover page'!$B$6,Currecny_M!$A$1:$P$10,MATCH(Database!C888,Currecny_M!$A$1:$P$1,0),FALSE)</f>
        <v>-814.09800000000007</v>
      </c>
      <c r="N888" s="6" t="str">
        <f>VLOOKUP(B888,Master!$A$2:$C$11,3,FALSE)</f>
        <v>CAD</v>
      </c>
      <c r="O888" s="6" t="str">
        <f>VLOOKUP(B888,Master!$A$2:$C$11,2,FALSE)</f>
        <v>America</v>
      </c>
      <c r="P888" s="6"/>
      <c r="Q888" s="39" t="str">
        <f>VLOOKUP(D888,GL_Master!$A$1:$D$80,2,FALSE)</f>
        <v>BS</v>
      </c>
      <c r="R888" s="39" t="str">
        <f>VLOOKUP(D888,GL_Master!$A$1:$D$80,3,FALSE)</f>
        <v>Accumulated Depreciation</v>
      </c>
      <c r="S888" s="39" t="str">
        <f>VLOOKUP(D888,GL_Master!$A$1:$D$80,4,FALSE)</f>
        <v>Accumulated Depreciation</v>
      </c>
    </row>
    <row r="889" spans="1:19" x14ac:dyDescent="0.25">
      <c r="A889" s="39" t="s">
        <v>262</v>
      </c>
      <c r="B889" s="39" t="s">
        <v>249</v>
      </c>
      <c r="C889" s="7">
        <v>44256</v>
      </c>
      <c r="D889" s="39" t="s">
        <v>66</v>
      </c>
      <c r="E889" s="39">
        <v>11312</v>
      </c>
      <c r="F889" s="82">
        <f t="shared" si="39"/>
        <v>11.311999999999999</v>
      </c>
      <c r="G889" s="39">
        <f>VLOOKUP(N889,Currecny_M!$A$1:$P$10,2,FALSE)</f>
        <v>54</v>
      </c>
      <c r="H889" s="39">
        <f>MATCH(C889,Currecny_M!$A$1:$P$1,0)</f>
        <v>13</v>
      </c>
      <c r="I889" s="39">
        <f>VLOOKUP(N889,Currecny_M!$A$1:$P$10,MATCH(Database!C889,Currecny_M!$A$1:$P$1,0),FALSE)</f>
        <v>60.25</v>
      </c>
      <c r="J889" s="82">
        <f t="shared" si="40"/>
        <v>681.548</v>
      </c>
      <c r="K889" s="39">
        <f>VLOOKUP('Cover page'!$B$6,Currecny_M!$A$1:$P$10,MATCH(Database!C889,Currecny_M!$A$1:$P$1,0),FALSE)</f>
        <v>1</v>
      </c>
      <c r="L889" s="82">
        <f t="shared" si="41"/>
        <v>681.548</v>
      </c>
      <c r="M889" s="82">
        <f>((E889/$F$1)*VLOOKUP(N889,Currecny_M!$A$1:$P$10,MATCH(Database!C889,Currecny_M!$A$1:$P$1,0),FALSE))/VLOOKUP('Cover page'!$B$6,Currecny_M!$A$1:$P$10,MATCH(Database!C889,Currecny_M!$A$1:$P$1,0),FALSE)</f>
        <v>681.548</v>
      </c>
      <c r="N889" s="6" t="str">
        <f>VLOOKUP(B889,Master!$A$2:$C$11,3,FALSE)</f>
        <v>CAD</v>
      </c>
      <c r="O889" s="6" t="str">
        <f>VLOOKUP(B889,Master!$A$2:$C$11,2,FALSE)</f>
        <v>America</v>
      </c>
      <c r="P889" s="6"/>
      <c r="Q889" s="39" t="str">
        <f>VLOOKUP(D889,GL_Master!$A$1:$D$80,2,FALSE)</f>
        <v>BS</v>
      </c>
      <c r="R889" s="39" t="str">
        <f>VLOOKUP(D889,GL_Master!$A$1:$D$80,3,FALSE)</f>
        <v>Gross Block</v>
      </c>
      <c r="S889" s="39" t="str">
        <f>VLOOKUP(D889,GL_Master!$A$1:$D$80,4,FALSE)</f>
        <v>Tangible Fixed assets</v>
      </c>
    </row>
    <row r="890" spans="1:19" x14ac:dyDescent="0.25">
      <c r="A890" s="39" t="s">
        <v>262</v>
      </c>
      <c r="B890" s="39" t="s">
        <v>249</v>
      </c>
      <c r="C890" s="7">
        <v>44256</v>
      </c>
      <c r="D890" s="39" t="s">
        <v>67</v>
      </c>
      <c r="E890" s="39">
        <v>4137</v>
      </c>
      <c r="F890" s="82">
        <f t="shared" si="39"/>
        <v>4.1369999999999996</v>
      </c>
      <c r="G890" s="39">
        <f>VLOOKUP(N890,Currecny_M!$A$1:$P$10,2,FALSE)</f>
        <v>54</v>
      </c>
      <c r="H890" s="39">
        <f>MATCH(C890,Currecny_M!$A$1:$P$1,0)</f>
        <v>13</v>
      </c>
      <c r="I890" s="39">
        <f>VLOOKUP(N890,Currecny_M!$A$1:$P$10,MATCH(Database!C890,Currecny_M!$A$1:$P$1,0),FALSE)</f>
        <v>60.25</v>
      </c>
      <c r="J890" s="82">
        <f t="shared" si="40"/>
        <v>249.25424999999998</v>
      </c>
      <c r="K890" s="39">
        <f>VLOOKUP('Cover page'!$B$6,Currecny_M!$A$1:$P$10,MATCH(Database!C890,Currecny_M!$A$1:$P$1,0),FALSE)</f>
        <v>1</v>
      </c>
      <c r="L890" s="82">
        <f t="shared" si="41"/>
        <v>249.25424999999998</v>
      </c>
      <c r="M890" s="82">
        <f>((E890/$F$1)*VLOOKUP(N890,Currecny_M!$A$1:$P$10,MATCH(Database!C890,Currecny_M!$A$1:$P$1,0),FALSE))/VLOOKUP('Cover page'!$B$6,Currecny_M!$A$1:$P$10,MATCH(Database!C890,Currecny_M!$A$1:$P$1,0),FALSE)</f>
        <v>249.25424999999998</v>
      </c>
      <c r="N890" s="6" t="str">
        <f>VLOOKUP(B890,Master!$A$2:$C$11,3,FALSE)</f>
        <v>CAD</v>
      </c>
      <c r="O890" s="6" t="str">
        <f>VLOOKUP(B890,Master!$A$2:$C$11,2,FALSE)</f>
        <v>America</v>
      </c>
      <c r="P890" s="6"/>
      <c r="Q890" s="39" t="str">
        <f>VLOOKUP(D890,GL_Master!$A$1:$D$80,2,FALSE)</f>
        <v>BS</v>
      </c>
      <c r="R890" s="39" t="str">
        <f>VLOOKUP(D890,GL_Master!$A$1:$D$80,3,FALSE)</f>
        <v>Gross Block</v>
      </c>
      <c r="S890" s="39" t="str">
        <f>VLOOKUP(D890,GL_Master!$A$1:$D$80,4,FALSE)</f>
        <v>Tangible Fixed assets</v>
      </c>
    </row>
    <row r="891" spans="1:19" x14ac:dyDescent="0.25">
      <c r="A891" s="39" t="s">
        <v>262</v>
      </c>
      <c r="B891" s="39" t="s">
        <v>249</v>
      </c>
      <c r="C891" s="7">
        <v>44256</v>
      </c>
      <c r="D891" s="39" t="s">
        <v>68</v>
      </c>
      <c r="E891" s="39">
        <v>-3828</v>
      </c>
      <c r="F891" s="82">
        <f t="shared" si="39"/>
        <v>-3.8279999999999998</v>
      </c>
      <c r="G891" s="39">
        <f>VLOOKUP(N891,Currecny_M!$A$1:$P$10,2,FALSE)</f>
        <v>54</v>
      </c>
      <c r="H891" s="39">
        <f>MATCH(C891,Currecny_M!$A$1:$P$1,0)</f>
        <v>13</v>
      </c>
      <c r="I891" s="39">
        <f>VLOOKUP(N891,Currecny_M!$A$1:$P$10,MATCH(Database!C891,Currecny_M!$A$1:$P$1,0),FALSE)</f>
        <v>60.25</v>
      </c>
      <c r="J891" s="82">
        <f t="shared" si="40"/>
        <v>-230.637</v>
      </c>
      <c r="K891" s="39">
        <f>VLOOKUP('Cover page'!$B$6,Currecny_M!$A$1:$P$10,MATCH(Database!C891,Currecny_M!$A$1:$P$1,0),FALSE)</f>
        <v>1</v>
      </c>
      <c r="L891" s="82">
        <f t="shared" si="41"/>
        <v>-230.637</v>
      </c>
      <c r="M891" s="82">
        <f>((E891/$F$1)*VLOOKUP(N891,Currecny_M!$A$1:$P$10,MATCH(Database!C891,Currecny_M!$A$1:$P$1,0),FALSE))/VLOOKUP('Cover page'!$B$6,Currecny_M!$A$1:$P$10,MATCH(Database!C891,Currecny_M!$A$1:$P$1,0),FALSE)</f>
        <v>-230.637</v>
      </c>
      <c r="N891" s="6" t="str">
        <f>VLOOKUP(B891,Master!$A$2:$C$11,3,FALSE)</f>
        <v>CAD</v>
      </c>
      <c r="O891" s="6" t="str">
        <f>VLOOKUP(B891,Master!$A$2:$C$11,2,FALSE)</f>
        <v>America</v>
      </c>
      <c r="P891" s="6"/>
      <c r="Q891" s="39" t="str">
        <f>VLOOKUP(D891,GL_Master!$A$1:$D$80,2,FALSE)</f>
        <v>BS</v>
      </c>
      <c r="R891" s="39" t="str">
        <f>VLOOKUP(D891,GL_Master!$A$1:$D$80,3,FALSE)</f>
        <v>Accumulated Depreciation</v>
      </c>
      <c r="S891" s="39" t="str">
        <f>VLOOKUP(D891,GL_Master!$A$1:$D$80,4,FALSE)</f>
        <v>Accumulated Depreciation</v>
      </c>
    </row>
    <row r="892" spans="1:19" x14ac:dyDescent="0.25">
      <c r="A892" s="39" t="s">
        <v>262</v>
      </c>
      <c r="B892" s="39" t="s">
        <v>249</v>
      </c>
      <c r="C892" s="7">
        <v>44256</v>
      </c>
      <c r="D892" s="39" t="s">
        <v>69</v>
      </c>
      <c r="E892" s="39">
        <v>7175</v>
      </c>
      <c r="F892" s="82">
        <f t="shared" si="39"/>
        <v>7.1749999999999998</v>
      </c>
      <c r="G892" s="39">
        <f>VLOOKUP(N892,Currecny_M!$A$1:$P$10,2,FALSE)</f>
        <v>54</v>
      </c>
      <c r="H892" s="39">
        <f>MATCH(C892,Currecny_M!$A$1:$P$1,0)</f>
        <v>13</v>
      </c>
      <c r="I892" s="39">
        <f>VLOOKUP(N892,Currecny_M!$A$1:$P$10,MATCH(Database!C892,Currecny_M!$A$1:$P$1,0),FALSE)</f>
        <v>60.25</v>
      </c>
      <c r="J892" s="82">
        <f t="shared" si="40"/>
        <v>432.29374999999999</v>
      </c>
      <c r="K892" s="39">
        <f>VLOOKUP('Cover page'!$B$6,Currecny_M!$A$1:$P$10,MATCH(Database!C892,Currecny_M!$A$1:$P$1,0),FALSE)</f>
        <v>1</v>
      </c>
      <c r="L892" s="82">
        <f t="shared" si="41"/>
        <v>432.29374999999999</v>
      </c>
      <c r="M892" s="82">
        <f>((E892/$F$1)*VLOOKUP(N892,Currecny_M!$A$1:$P$10,MATCH(Database!C892,Currecny_M!$A$1:$P$1,0),FALSE))/VLOOKUP('Cover page'!$B$6,Currecny_M!$A$1:$P$10,MATCH(Database!C892,Currecny_M!$A$1:$P$1,0),FALSE)</f>
        <v>432.29374999999999</v>
      </c>
      <c r="N892" s="6" t="str">
        <f>VLOOKUP(B892,Master!$A$2:$C$11,3,FALSE)</f>
        <v>CAD</v>
      </c>
      <c r="O892" s="6" t="str">
        <f>VLOOKUP(B892,Master!$A$2:$C$11,2,FALSE)</f>
        <v>America</v>
      </c>
      <c r="P892" s="6"/>
      <c r="Q892" s="39" t="str">
        <f>VLOOKUP(D892,GL_Master!$A$1:$D$80,2,FALSE)</f>
        <v>BS</v>
      </c>
      <c r="R892" s="39" t="str">
        <f>VLOOKUP(D892,GL_Master!$A$1:$D$80,3,FALSE)</f>
        <v>Gross Block</v>
      </c>
      <c r="S892" s="39" t="str">
        <f>VLOOKUP(D892,GL_Master!$A$1:$D$80,4,FALSE)</f>
        <v>Tangible Fixed assets</v>
      </c>
    </row>
    <row r="893" spans="1:19" x14ac:dyDescent="0.25">
      <c r="A893" s="39" t="s">
        <v>262</v>
      </c>
      <c r="B893" s="39" t="s">
        <v>249</v>
      </c>
      <c r="C893" s="7">
        <v>44256</v>
      </c>
      <c r="D893" s="39" t="s">
        <v>70</v>
      </c>
      <c r="E893" s="39">
        <v>-285</v>
      </c>
      <c r="F893" s="82">
        <f t="shared" si="39"/>
        <v>-0.28499999999999998</v>
      </c>
      <c r="G893" s="39">
        <f>VLOOKUP(N893,Currecny_M!$A$1:$P$10,2,FALSE)</f>
        <v>54</v>
      </c>
      <c r="H893" s="39">
        <f>MATCH(C893,Currecny_M!$A$1:$P$1,0)</f>
        <v>13</v>
      </c>
      <c r="I893" s="39">
        <f>VLOOKUP(N893,Currecny_M!$A$1:$P$10,MATCH(Database!C893,Currecny_M!$A$1:$P$1,0),FALSE)</f>
        <v>60.25</v>
      </c>
      <c r="J893" s="82">
        <f t="shared" si="40"/>
        <v>-17.171249999999997</v>
      </c>
      <c r="K893" s="39">
        <f>VLOOKUP('Cover page'!$B$6,Currecny_M!$A$1:$P$10,MATCH(Database!C893,Currecny_M!$A$1:$P$1,0),FALSE)</f>
        <v>1</v>
      </c>
      <c r="L893" s="82">
        <f t="shared" si="41"/>
        <v>-17.171249999999997</v>
      </c>
      <c r="M893" s="82">
        <f>((E893/$F$1)*VLOOKUP(N893,Currecny_M!$A$1:$P$10,MATCH(Database!C893,Currecny_M!$A$1:$P$1,0),FALSE))/VLOOKUP('Cover page'!$B$6,Currecny_M!$A$1:$P$10,MATCH(Database!C893,Currecny_M!$A$1:$P$1,0),FALSE)</f>
        <v>-17.171249999999997</v>
      </c>
      <c r="N893" s="6" t="str">
        <f>VLOOKUP(B893,Master!$A$2:$C$11,3,FALSE)</f>
        <v>CAD</v>
      </c>
      <c r="O893" s="6" t="str">
        <f>VLOOKUP(B893,Master!$A$2:$C$11,2,FALSE)</f>
        <v>America</v>
      </c>
      <c r="P893" s="6"/>
      <c r="Q893" s="39" t="str">
        <f>VLOOKUP(D893,GL_Master!$A$1:$D$80,2,FALSE)</f>
        <v>BS</v>
      </c>
      <c r="R893" s="39" t="str">
        <f>VLOOKUP(D893,GL_Master!$A$1:$D$80,3,FALSE)</f>
        <v>Accumulated Depreciation</v>
      </c>
      <c r="S893" s="39" t="str">
        <f>VLOOKUP(D893,GL_Master!$A$1:$D$80,4,FALSE)</f>
        <v>Accumulated Depreciation</v>
      </c>
    </row>
    <row r="894" spans="1:19" x14ac:dyDescent="0.25">
      <c r="A894" s="39" t="s">
        <v>262</v>
      </c>
      <c r="B894" s="39" t="s">
        <v>249</v>
      </c>
      <c r="C894" s="7">
        <v>44256</v>
      </c>
      <c r="D894" s="39" t="s">
        <v>71</v>
      </c>
      <c r="E894" s="39">
        <v>13776</v>
      </c>
      <c r="F894" s="82">
        <f t="shared" si="39"/>
        <v>13.776</v>
      </c>
      <c r="G894" s="39">
        <f>VLOOKUP(N894,Currecny_M!$A$1:$P$10,2,FALSE)</f>
        <v>54</v>
      </c>
      <c r="H894" s="39">
        <f>MATCH(C894,Currecny_M!$A$1:$P$1,0)</f>
        <v>13</v>
      </c>
      <c r="I894" s="39">
        <f>VLOOKUP(N894,Currecny_M!$A$1:$P$10,MATCH(Database!C894,Currecny_M!$A$1:$P$1,0),FALSE)</f>
        <v>60.25</v>
      </c>
      <c r="J894" s="82">
        <f t="shared" si="40"/>
        <v>830.00400000000002</v>
      </c>
      <c r="K894" s="39">
        <f>VLOOKUP('Cover page'!$B$6,Currecny_M!$A$1:$P$10,MATCH(Database!C894,Currecny_M!$A$1:$P$1,0),FALSE)</f>
        <v>1</v>
      </c>
      <c r="L894" s="82">
        <f t="shared" si="41"/>
        <v>830.00400000000002</v>
      </c>
      <c r="M894" s="82">
        <f>((E894/$F$1)*VLOOKUP(N894,Currecny_M!$A$1:$P$10,MATCH(Database!C894,Currecny_M!$A$1:$P$1,0),FALSE))/VLOOKUP('Cover page'!$B$6,Currecny_M!$A$1:$P$10,MATCH(Database!C894,Currecny_M!$A$1:$P$1,0),FALSE)</f>
        <v>830.00400000000002</v>
      </c>
      <c r="N894" s="6" t="str">
        <f>VLOOKUP(B894,Master!$A$2:$C$11,3,FALSE)</f>
        <v>CAD</v>
      </c>
      <c r="O894" s="6" t="str">
        <f>VLOOKUP(B894,Master!$A$2:$C$11,2,FALSE)</f>
        <v>America</v>
      </c>
      <c r="P894" s="6"/>
      <c r="Q894" s="39" t="str">
        <f>VLOOKUP(D894,GL_Master!$A$1:$D$80,2,FALSE)</f>
        <v>BS</v>
      </c>
      <c r="R894" s="39" t="str">
        <f>VLOOKUP(D894,GL_Master!$A$1:$D$80,3,FALSE)</f>
        <v>Gross Block</v>
      </c>
      <c r="S894" s="39" t="str">
        <f>VLOOKUP(D894,GL_Master!$A$1:$D$80,4,FALSE)</f>
        <v>Tangible Fixed assets</v>
      </c>
    </row>
    <row r="895" spans="1:19" x14ac:dyDescent="0.25">
      <c r="A895" s="39" t="s">
        <v>262</v>
      </c>
      <c r="B895" s="39" t="s">
        <v>249</v>
      </c>
      <c r="C895" s="7">
        <v>44256</v>
      </c>
      <c r="D895" s="39" t="s">
        <v>72</v>
      </c>
      <c r="E895" s="39">
        <v>114</v>
      </c>
      <c r="F895" s="82">
        <f t="shared" si="39"/>
        <v>0.114</v>
      </c>
      <c r="G895" s="39">
        <f>VLOOKUP(N895,Currecny_M!$A$1:$P$10,2,FALSE)</f>
        <v>54</v>
      </c>
      <c r="H895" s="39">
        <f>MATCH(C895,Currecny_M!$A$1:$P$1,0)</f>
        <v>13</v>
      </c>
      <c r="I895" s="39">
        <f>VLOOKUP(N895,Currecny_M!$A$1:$P$10,MATCH(Database!C895,Currecny_M!$A$1:$P$1,0),FALSE)</f>
        <v>60.25</v>
      </c>
      <c r="J895" s="82">
        <f t="shared" si="40"/>
        <v>6.8685</v>
      </c>
      <c r="K895" s="39">
        <f>VLOOKUP('Cover page'!$B$6,Currecny_M!$A$1:$P$10,MATCH(Database!C895,Currecny_M!$A$1:$P$1,0),FALSE)</f>
        <v>1</v>
      </c>
      <c r="L895" s="82">
        <f t="shared" si="41"/>
        <v>6.8685</v>
      </c>
      <c r="M895" s="82">
        <f>((E895/$F$1)*VLOOKUP(N895,Currecny_M!$A$1:$P$10,MATCH(Database!C895,Currecny_M!$A$1:$P$1,0),FALSE))/VLOOKUP('Cover page'!$B$6,Currecny_M!$A$1:$P$10,MATCH(Database!C895,Currecny_M!$A$1:$P$1,0),FALSE)</f>
        <v>6.8685</v>
      </c>
      <c r="N895" s="6" t="str">
        <f>VLOOKUP(B895,Master!$A$2:$C$11,3,FALSE)</f>
        <v>CAD</v>
      </c>
      <c r="O895" s="6" t="str">
        <f>VLOOKUP(B895,Master!$A$2:$C$11,2,FALSE)</f>
        <v>America</v>
      </c>
      <c r="P895" s="6"/>
      <c r="Q895" s="39" t="str">
        <f>VLOOKUP(D895,GL_Master!$A$1:$D$80,2,FALSE)</f>
        <v>BS</v>
      </c>
      <c r="R895" s="39" t="str">
        <f>VLOOKUP(D895,GL_Master!$A$1:$D$80,3,FALSE)</f>
        <v>Gross Block</v>
      </c>
      <c r="S895" s="39" t="str">
        <f>VLOOKUP(D895,GL_Master!$A$1:$D$80,4,FALSE)</f>
        <v>Tangible Fixed assets</v>
      </c>
    </row>
    <row r="896" spans="1:19" x14ac:dyDescent="0.25">
      <c r="A896" s="39" t="s">
        <v>262</v>
      </c>
      <c r="B896" s="39" t="s">
        <v>249</v>
      </c>
      <c r="C896" s="7">
        <v>44256</v>
      </c>
      <c r="D896" s="39" t="s">
        <v>73</v>
      </c>
      <c r="E896" s="39">
        <v>54</v>
      </c>
      <c r="F896" s="82">
        <f t="shared" si="39"/>
        <v>5.3999999999999999E-2</v>
      </c>
      <c r="G896" s="39">
        <f>VLOOKUP(N896,Currecny_M!$A$1:$P$10,2,FALSE)</f>
        <v>54</v>
      </c>
      <c r="H896" s="39">
        <f>MATCH(C896,Currecny_M!$A$1:$P$1,0)</f>
        <v>13</v>
      </c>
      <c r="I896" s="39">
        <f>VLOOKUP(N896,Currecny_M!$A$1:$P$10,MATCH(Database!C896,Currecny_M!$A$1:$P$1,0),FALSE)</f>
        <v>60.25</v>
      </c>
      <c r="J896" s="82">
        <f t="shared" si="40"/>
        <v>3.2534999999999998</v>
      </c>
      <c r="K896" s="39">
        <f>VLOOKUP('Cover page'!$B$6,Currecny_M!$A$1:$P$10,MATCH(Database!C896,Currecny_M!$A$1:$P$1,0),FALSE)</f>
        <v>1</v>
      </c>
      <c r="L896" s="82">
        <f t="shared" si="41"/>
        <v>3.2534999999999998</v>
      </c>
      <c r="M896" s="82">
        <f>((E896/$F$1)*VLOOKUP(N896,Currecny_M!$A$1:$P$10,MATCH(Database!C896,Currecny_M!$A$1:$P$1,0),FALSE))/VLOOKUP('Cover page'!$B$6,Currecny_M!$A$1:$P$10,MATCH(Database!C896,Currecny_M!$A$1:$P$1,0),FALSE)</f>
        <v>3.2534999999999998</v>
      </c>
      <c r="N896" s="6" t="str">
        <f>VLOOKUP(B896,Master!$A$2:$C$11,3,FALSE)</f>
        <v>CAD</v>
      </c>
      <c r="O896" s="6" t="str">
        <f>VLOOKUP(B896,Master!$A$2:$C$11,2,FALSE)</f>
        <v>America</v>
      </c>
      <c r="P896" s="6"/>
      <c r="Q896" s="39" t="str">
        <f>VLOOKUP(D896,GL_Master!$A$1:$D$80,2,FALSE)</f>
        <v>BS</v>
      </c>
      <c r="R896" s="39" t="str">
        <f>VLOOKUP(D896,GL_Master!$A$1:$D$80,3,FALSE)</f>
        <v>Gross Block</v>
      </c>
      <c r="S896" s="39" t="str">
        <f>VLOOKUP(D896,GL_Master!$A$1:$D$80,4,FALSE)</f>
        <v>Tangible Fixed assets</v>
      </c>
    </row>
    <row r="897" spans="1:19" x14ac:dyDescent="0.25">
      <c r="A897" s="39" t="s">
        <v>262</v>
      </c>
      <c r="B897" s="39" t="s">
        <v>249</v>
      </c>
      <c r="C897" s="7">
        <v>44256</v>
      </c>
      <c r="D897" s="39" t="s">
        <v>74</v>
      </c>
      <c r="E897" s="39">
        <v>-12482</v>
      </c>
      <c r="F897" s="82">
        <f t="shared" si="39"/>
        <v>-12.481999999999999</v>
      </c>
      <c r="G897" s="39">
        <f>VLOOKUP(N897,Currecny_M!$A$1:$P$10,2,FALSE)</f>
        <v>54</v>
      </c>
      <c r="H897" s="39">
        <f>MATCH(C897,Currecny_M!$A$1:$P$1,0)</f>
        <v>13</v>
      </c>
      <c r="I897" s="39">
        <f>VLOOKUP(N897,Currecny_M!$A$1:$P$10,MATCH(Database!C897,Currecny_M!$A$1:$P$1,0),FALSE)</f>
        <v>60.25</v>
      </c>
      <c r="J897" s="82">
        <f t="shared" si="40"/>
        <v>-752.04049999999995</v>
      </c>
      <c r="K897" s="39">
        <f>VLOOKUP('Cover page'!$B$6,Currecny_M!$A$1:$P$10,MATCH(Database!C897,Currecny_M!$A$1:$P$1,0),FALSE)</f>
        <v>1</v>
      </c>
      <c r="L897" s="82">
        <f t="shared" si="41"/>
        <v>-752.04049999999995</v>
      </c>
      <c r="M897" s="82">
        <f>((E897/$F$1)*VLOOKUP(N897,Currecny_M!$A$1:$P$10,MATCH(Database!C897,Currecny_M!$A$1:$P$1,0),FALSE))/VLOOKUP('Cover page'!$B$6,Currecny_M!$A$1:$P$10,MATCH(Database!C897,Currecny_M!$A$1:$P$1,0),FALSE)</f>
        <v>-752.04049999999995</v>
      </c>
      <c r="N897" s="6" t="str">
        <f>VLOOKUP(B897,Master!$A$2:$C$11,3,FALSE)</f>
        <v>CAD</v>
      </c>
      <c r="O897" s="6" t="str">
        <f>VLOOKUP(B897,Master!$A$2:$C$11,2,FALSE)</f>
        <v>America</v>
      </c>
      <c r="P897" s="6"/>
      <c r="Q897" s="39" t="str">
        <f>VLOOKUP(D897,GL_Master!$A$1:$D$80,2,FALSE)</f>
        <v>BS</v>
      </c>
      <c r="R897" s="39" t="str">
        <f>VLOOKUP(D897,GL_Master!$A$1:$D$80,3,FALSE)</f>
        <v>Accumulated Depreciation</v>
      </c>
      <c r="S897" s="39" t="str">
        <f>VLOOKUP(D897,GL_Master!$A$1:$D$80,4,FALSE)</f>
        <v>Accumulated Depreciation</v>
      </c>
    </row>
    <row r="898" spans="1:19" x14ac:dyDescent="0.25">
      <c r="A898" s="39" t="s">
        <v>262</v>
      </c>
      <c r="B898" s="39" t="s">
        <v>249</v>
      </c>
      <c r="C898" s="7">
        <v>44256</v>
      </c>
      <c r="D898" s="39" t="s">
        <v>21</v>
      </c>
      <c r="E898" s="39">
        <v>1047</v>
      </c>
      <c r="F898" s="82">
        <f t="shared" si="39"/>
        <v>1.0469999999999999</v>
      </c>
      <c r="G898" s="39">
        <f>VLOOKUP(N898,Currecny_M!$A$1:$P$10,2,FALSE)</f>
        <v>54</v>
      </c>
      <c r="H898" s="39">
        <f>MATCH(C898,Currecny_M!$A$1:$P$1,0)</f>
        <v>13</v>
      </c>
      <c r="I898" s="39">
        <f>VLOOKUP(N898,Currecny_M!$A$1:$P$10,MATCH(Database!C898,Currecny_M!$A$1:$P$1,0),FALSE)</f>
        <v>60.25</v>
      </c>
      <c r="J898" s="82">
        <f t="shared" si="40"/>
        <v>63.081749999999992</v>
      </c>
      <c r="K898" s="39">
        <f>VLOOKUP('Cover page'!$B$6,Currecny_M!$A$1:$P$10,MATCH(Database!C898,Currecny_M!$A$1:$P$1,0),FALSE)</f>
        <v>1</v>
      </c>
      <c r="L898" s="82">
        <f t="shared" si="41"/>
        <v>63.081749999999992</v>
      </c>
      <c r="M898" s="82">
        <f>((E898/$F$1)*VLOOKUP(N898,Currecny_M!$A$1:$P$10,MATCH(Database!C898,Currecny_M!$A$1:$P$1,0),FALSE))/VLOOKUP('Cover page'!$B$6,Currecny_M!$A$1:$P$10,MATCH(Database!C898,Currecny_M!$A$1:$P$1,0),FALSE)</f>
        <v>63.081749999999992</v>
      </c>
      <c r="N898" s="6" t="str">
        <f>VLOOKUP(B898,Master!$A$2:$C$11,3,FALSE)</f>
        <v>CAD</v>
      </c>
      <c r="O898" s="6" t="str">
        <f>VLOOKUP(B898,Master!$A$2:$C$11,2,FALSE)</f>
        <v>America</v>
      </c>
      <c r="P898" s="6"/>
      <c r="Q898" s="39" t="str">
        <f>VLOOKUP(D898,GL_Master!$A$1:$D$80,2,FALSE)</f>
        <v>BS</v>
      </c>
      <c r="R898" s="39" t="str">
        <f>VLOOKUP(D898,GL_Master!$A$1:$D$80,3,FALSE)</f>
        <v>Gross Block</v>
      </c>
      <c r="S898" s="39" t="str">
        <f>VLOOKUP(D898,GL_Master!$A$1:$D$80,4,FALSE)</f>
        <v>Tangible Fixed assets</v>
      </c>
    </row>
    <row r="899" spans="1:19" x14ac:dyDescent="0.25">
      <c r="A899" s="39" t="s">
        <v>262</v>
      </c>
      <c r="B899" s="39" t="s">
        <v>249</v>
      </c>
      <c r="C899" s="7">
        <v>44256</v>
      </c>
      <c r="D899" s="39" t="s">
        <v>27</v>
      </c>
      <c r="E899" s="39">
        <v>2473</v>
      </c>
      <c r="F899" s="82">
        <f t="shared" si="39"/>
        <v>2.4729999999999999</v>
      </c>
      <c r="G899" s="39">
        <f>VLOOKUP(N899,Currecny_M!$A$1:$P$10,2,FALSE)</f>
        <v>54</v>
      </c>
      <c r="H899" s="39">
        <f>MATCH(C899,Currecny_M!$A$1:$P$1,0)</f>
        <v>13</v>
      </c>
      <c r="I899" s="39">
        <f>VLOOKUP(N899,Currecny_M!$A$1:$P$10,MATCH(Database!C899,Currecny_M!$A$1:$P$1,0),FALSE)</f>
        <v>60.25</v>
      </c>
      <c r="J899" s="82">
        <f t="shared" si="40"/>
        <v>148.99824999999998</v>
      </c>
      <c r="K899" s="39">
        <f>VLOOKUP('Cover page'!$B$6,Currecny_M!$A$1:$P$10,MATCH(Database!C899,Currecny_M!$A$1:$P$1,0),FALSE)</f>
        <v>1</v>
      </c>
      <c r="L899" s="82">
        <f t="shared" si="41"/>
        <v>148.99824999999998</v>
      </c>
      <c r="M899" s="82">
        <f>((E899/$F$1)*VLOOKUP(N899,Currecny_M!$A$1:$P$10,MATCH(Database!C899,Currecny_M!$A$1:$P$1,0),FALSE))/VLOOKUP('Cover page'!$B$6,Currecny_M!$A$1:$P$10,MATCH(Database!C899,Currecny_M!$A$1:$P$1,0),FALSE)</f>
        <v>148.99824999999998</v>
      </c>
      <c r="N899" s="6" t="str">
        <f>VLOOKUP(B899,Master!$A$2:$C$11,3,FALSE)</f>
        <v>CAD</v>
      </c>
      <c r="O899" s="6" t="str">
        <f>VLOOKUP(B899,Master!$A$2:$C$11,2,FALSE)</f>
        <v>America</v>
      </c>
      <c r="P899" s="6"/>
      <c r="Q899" s="39" t="str">
        <f>VLOOKUP(D899,GL_Master!$A$1:$D$80,2,FALSE)</f>
        <v>BS</v>
      </c>
      <c r="R899" s="39" t="str">
        <f>VLOOKUP(D899,GL_Master!$A$1:$D$80,3,FALSE)</f>
        <v>Gross Block</v>
      </c>
      <c r="S899" s="39" t="str">
        <f>VLOOKUP(D899,GL_Master!$A$1:$D$80,4,FALSE)</f>
        <v>Tangible Fixed assets</v>
      </c>
    </row>
    <row r="900" spans="1:19" x14ac:dyDescent="0.25">
      <c r="A900" s="39" t="s">
        <v>262</v>
      </c>
      <c r="B900" s="39" t="s">
        <v>249</v>
      </c>
      <c r="C900" s="7">
        <v>44256</v>
      </c>
      <c r="D900" s="39" t="s">
        <v>75</v>
      </c>
      <c r="E900" s="39">
        <v>-57</v>
      </c>
      <c r="F900" s="82">
        <f t="shared" ref="F900:F963" si="42">E900/$F$1</f>
        <v>-5.7000000000000002E-2</v>
      </c>
      <c r="G900" s="39">
        <f>VLOOKUP(N900,Currecny_M!$A$1:$P$10,2,FALSE)</f>
        <v>54</v>
      </c>
      <c r="H900" s="39">
        <f>MATCH(C900,Currecny_M!$A$1:$P$1,0)</f>
        <v>13</v>
      </c>
      <c r="I900" s="39">
        <f>VLOOKUP(N900,Currecny_M!$A$1:$P$10,MATCH(Database!C900,Currecny_M!$A$1:$P$1,0),FALSE)</f>
        <v>60.25</v>
      </c>
      <c r="J900" s="82">
        <f t="shared" ref="J900:J963" si="43">F900*I900</f>
        <v>-3.43425</v>
      </c>
      <c r="K900" s="39">
        <f>VLOOKUP('Cover page'!$B$6,Currecny_M!$A$1:$P$10,MATCH(Database!C900,Currecny_M!$A$1:$P$1,0),FALSE)</f>
        <v>1</v>
      </c>
      <c r="L900" s="82">
        <f t="shared" ref="L900:L963" si="44">J900/K900</f>
        <v>-3.43425</v>
      </c>
      <c r="M900" s="82">
        <f>((E900/$F$1)*VLOOKUP(N900,Currecny_M!$A$1:$P$10,MATCH(Database!C900,Currecny_M!$A$1:$P$1,0),FALSE))/VLOOKUP('Cover page'!$B$6,Currecny_M!$A$1:$P$10,MATCH(Database!C900,Currecny_M!$A$1:$P$1,0),FALSE)</f>
        <v>-3.43425</v>
      </c>
      <c r="N900" s="6" t="str">
        <f>VLOOKUP(B900,Master!$A$2:$C$11,3,FALSE)</f>
        <v>CAD</v>
      </c>
      <c r="O900" s="6" t="str">
        <f>VLOOKUP(B900,Master!$A$2:$C$11,2,FALSE)</f>
        <v>America</v>
      </c>
      <c r="P900" s="6"/>
      <c r="Q900" s="39" t="str">
        <f>VLOOKUP(D900,GL_Master!$A$1:$D$80,2,FALSE)</f>
        <v>BS</v>
      </c>
      <c r="R900" s="39" t="str">
        <f>VLOOKUP(D900,GL_Master!$A$1:$D$80,3,FALSE)</f>
        <v>Gross Block</v>
      </c>
      <c r="S900" s="39" t="str">
        <f>VLOOKUP(D900,GL_Master!$A$1:$D$80,4,FALSE)</f>
        <v>Tangible Fixed assets</v>
      </c>
    </row>
    <row r="901" spans="1:19" x14ac:dyDescent="0.25">
      <c r="A901" s="39" t="s">
        <v>262</v>
      </c>
      <c r="B901" s="39" t="s">
        <v>249</v>
      </c>
      <c r="C901" s="7">
        <v>44256</v>
      </c>
      <c r="D901" s="39" t="s">
        <v>76</v>
      </c>
      <c r="E901" s="39">
        <v>1426</v>
      </c>
      <c r="F901" s="82">
        <f t="shared" si="42"/>
        <v>1.4259999999999999</v>
      </c>
      <c r="G901" s="39">
        <f>VLOOKUP(N901,Currecny_M!$A$1:$P$10,2,FALSE)</f>
        <v>54</v>
      </c>
      <c r="H901" s="39">
        <f>MATCH(C901,Currecny_M!$A$1:$P$1,0)</f>
        <v>13</v>
      </c>
      <c r="I901" s="39">
        <f>VLOOKUP(N901,Currecny_M!$A$1:$P$10,MATCH(Database!C901,Currecny_M!$A$1:$P$1,0),FALSE)</f>
        <v>60.25</v>
      </c>
      <c r="J901" s="82">
        <f t="shared" si="43"/>
        <v>85.916499999999999</v>
      </c>
      <c r="K901" s="39">
        <f>VLOOKUP('Cover page'!$B$6,Currecny_M!$A$1:$P$10,MATCH(Database!C901,Currecny_M!$A$1:$P$1,0),FALSE)</f>
        <v>1</v>
      </c>
      <c r="L901" s="82">
        <f t="shared" si="44"/>
        <v>85.916499999999999</v>
      </c>
      <c r="M901" s="82">
        <f>((E901/$F$1)*VLOOKUP(N901,Currecny_M!$A$1:$P$10,MATCH(Database!C901,Currecny_M!$A$1:$P$1,0),FALSE))/VLOOKUP('Cover page'!$B$6,Currecny_M!$A$1:$P$10,MATCH(Database!C901,Currecny_M!$A$1:$P$1,0),FALSE)</f>
        <v>85.916499999999999</v>
      </c>
      <c r="N901" s="6" t="str">
        <f>VLOOKUP(B901,Master!$A$2:$C$11,3,FALSE)</f>
        <v>CAD</v>
      </c>
      <c r="O901" s="6" t="str">
        <f>VLOOKUP(B901,Master!$A$2:$C$11,2,FALSE)</f>
        <v>America</v>
      </c>
      <c r="P901" s="6"/>
      <c r="Q901" s="39" t="str">
        <f>VLOOKUP(D901,GL_Master!$A$1:$D$80,2,FALSE)</f>
        <v>BS</v>
      </c>
      <c r="R901" s="39" t="str">
        <f>VLOOKUP(D901,GL_Master!$A$1:$D$80,3,FALSE)</f>
        <v>Inventories</v>
      </c>
      <c r="S901" s="39" t="str">
        <f>VLOOKUP(D901,GL_Master!$A$1:$D$80,4,FALSE)</f>
        <v>Inventory</v>
      </c>
    </row>
    <row r="902" spans="1:19" x14ac:dyDescent="0.25">
      <c r="A902" s="39" t="s">
        <v>262</v>
      </c>
      <c r="B902" s="39" t="s">
        <v>249</v>
      </c>
      <c r="C902" s="7">
        <v>44256</v>
      </c>
      <c r="D902" s="39" t="s">
        <v>77</v>
      </c>
      <c r="E902" s="39">
        <v>3495</v>
      </c>
      <c r="F902" s="82">
        <f t="shared" si="42"/>
        <v>3.4950000000000001</v>
      </c>
      <c r="G902" s="39">
        <f>VLOOKUP(N902,Currecny_M!$A$1:$P$10,2,FALSE)</f>
        <v>54</v>
      </c>
      <c r="H902" s="39">
        <f>MATCH(C902,Currecny_M!$A$1:$P$1,0)</f>
        <v>13</v>
      </c>
      <c r="I902" s="39">
        <f>VLOOKUP(N902,Currecny_M!$A$1:$P$10,MATCH(Database!C902,Currecny_M!$A$1:$P$1,0),FALSE)</f>
        <v>60.25</v>
      </c>
      <c r="J902" s="82">
        <f t="shared" si="43"/>
        <v>210.57375000000002</v>
      </c>
      <c r="K902" s="39">
        <f>VLOOKUP('Cover page'!$B$6,Currecny_M!$A$1:$P$10,MATCH(Database!C902,Currecny_M!$A$1:$P$1,0),FALSE)</f>
        <v>1</v>
      </c>
      <c r="L902" s="82">
        <f t="shared" si="44"/>
        <v>210.57375000000002</v>
      </c>
      <c r="M902" s="82">
        <f>((E902/$F$1)*VLOOKUP(N902,Currecny_M!$A$1:$P$10,MATCH(Database!C902,Currecny_M!$A$1:$P$1,0),FALSE))/VLOOKUP('Cover page'!$B$6,Currecny_M!$A$1:$P$10,MATCH(Database!C902,Currecny_M!$A$1:$P$1,0),FALSE)</f>
        <v>210.57375000000002</v>
      </c>
      <c r="N902" s="6" t="str">
        <f>VLOOKUP(B902,Master!$A$2:$C$11,3,FALSE)</f>
        <v>CAD</v>
      </c>
      <c r="O902" s="6" t="str">
        <f>VLOOKUP(B902,Master!$A$2:$C$11,2,FALSE)</f>
        <v>America</v>
      </c>
      <c r="P902" s="6"/>
      <c r="Q902" s="39" t="str">
        <f>VLOOKUP(D902,GL_Master!$A$1:$D$80,2,FALSE)</f>
        <v>BS</v>
      </c>
      <c r="R902" s="39" t="str">
        <f>VLOOKUP(D902,GL_Master!$A$1:$D$80,3,FALSE)</f>
        <v>Inventories</v>
      </c>
      <c r="S902" s="39" t="str">
        <f>VLOOKUP(D902,GL_Master!$A$1:$D$80,4,FALSE)</f>
        <v>Inventory</v>
      </c>
    </row>
    <row r="903" spans="1:19" x14ac:dyDescent="0.25">
      <c r="A903" s="39" t="s">
        <v>262</v>
      </c>
      <c r="B903" s="39" t="s">
        <v>249</v>
      </c>
      <c r="C903" s="7">
        <v>44256</v>
      </c>
      <c r="D903" s="39" t="s">
        <v>2</v>
      </c>
      <c r="E903" s="39">
        <v>340181</v>
      </c>
      <c r="F903" s="82">
        <f t="shared" si="42"/>
        <v>340.18099999999998</v>
      </c>
      <c r="G903" s="39">
        <f>VLOOKUP(N903,Currecny_M!$A$1:$P$10,2,FALSE)</f>
        <v>54</v>
      </c>
      <c r="H903" s="39">
        <f>MATCH(C903,Currecny_M!$A$1:$P$1,0)</f>
        <v>13</v>
      </c>
      <c r="I903" s="39">
        <f>VLOOKUP(N903,Currecny_M!$A$1:$P$10,MATCH(Database!C903,Currecny_M!$A$1:$P$1,0),FALSE)</f>
        <v>60.25</v>
      </c>
      <c r="J903" s="82">
        <f t="shared" si="43"/>
        <v>20495.90525</v>
      </c>
      <c r="K903" s="39">
        <f>VLOOKUP('Cover page'!$B$6,Currecny_M!$A$1:$P$10,MATCH(Database!C903,Currecny_M!$A$1:$P$1,0),FALSE)</f>
        <v>1</v>
      </c>
      <c r="L903" s="82">
        <f t="shared" si="44"/>
        <v>20495.90525</v>
      </c>
      <c r="M903" s="82">
        <f>((E903/$F$1)*VLOOKUP(N903,Currecny_M!$A$1:$P$10,MATCH(Database!C903,Currecny_M!$A$1:$P$1,0),FALSE))/VLOOKUP('Cover page'!$B$6,Currecny_M!$A$1:$P$10,MATCH(Database!C903,Currecny_M!$A$1:$P$1,0),FALSE)</f>
        <v>20495.90525</v>
      </c>
      <c r="N903" s="6" t="str">
        <f>VLOOKUP(B903,Master!$A$2:$C$11,3,FALSE)</f>
        <v>CAD</v>
      </c>
      <c r="O903" s="6" t="str">
        <f>VLOOKUP(B903,Master!$A$2:$C$11,2,FALSE)</f>
        <v>America</v>
      </c>
      <c r="P903" s="6"/>
      <c r="Q903" s="39" t="str">
        <f>VLOOKUP(D903,GL_Master!$A$1:$D$80,2,FALSE)</f>
        <v>BS</v>
      </c>
      <c r="R903" s="39" t="str">
        <f>VLOOKUP(D903,GL_Master!$A$1:$D$80,3,FALSE)</f>
        <v>Trade receivables</v>
      </c>
      <c r="S903" s="39" t="str">
        <f>VLOOKUP(D903,GL_Master!$A$1:$D$80,4,FALSE)</f>
        <v>Unsecured, considered good</v>
      </c>
    </row>
    <row r="904" spans="1:19" x14ac:dyDescent="0.25">
      <c r="A904" s="39" t="s">
        <v>262</v>
      </c>
      <c r="B904" s="39" t="s">
        <v>249</v>
      </c>
      <c r="C904" s="7">
        <v>44256</v>
      </c>
      <c r="D904" s="39" t="s">
        <v>78</v>
      </c>
      <c r="E904" s="39">
        <v>54</v>
      </c>
      <c r="F904" s="82">
        <f t="shared" si="42"/>
        <v>5.3999999999999999E-2</v>
      </c>
      <c r="G904" s="39">
        <f>VLOOKUP(N904,Currecny_M!$A$1:$P$10,2,FALSE)</f>
        <v>54</v>
      </c>
      <c r="H904" s="39">
        <f>MATCH(C904,Currecny_M!$A$1:$P$1,0)</f>
        <v>13</v>
      </c>
      <c r="I904" s="39">
        <f>VLOOKUP(N904,Currecny_M!$A$1:$P$10,MATCH(Database!C904,Currecny_M!$A$1:$P$1,0),FALSE)</f>
        <v>60.25</v>
      </c>
      <c r="J904" s="82">
        <f t="shared" si="43"/>
        <v>3.2534999999999998</v>
      </c>
      <c r="K904" s="39">
        <f>VLOOKUP('Cover page'!$B$6,Currecny_M!$A$1:$P$10,MATCH(Database!C904,Currecny_M!$A$1:$P$1,0),FALSE)</f>
        <v>1</v>
      </c>
      <c r="L904" s="82">
        <f t="shared" si="44"/>
        <v>3.2534999999999998</v>
      </c>
      <c r="M904" s="82">
        <f>((E904/$F$1)*VLOOKUP(N904,Currecny_M!$A$1:$P$10,MATCH(Database!C904,Currecny_M!$A$1:$P$1,0),FALSE))/VLOOKUP('Cover page'!$B$6,Currecny_M!$A$1:$P$10,MATCH(Database!C904,Currecny_M!$A$1:$P$1,0),FALSE)</f>
        <v>3.2534999999999998</v>
      </c>
      <c r="N904" s="6" t="str">
        <f>VLOOKUP(B904,Master!$A$2:$C$11,3,FALSE)</f>
        <v>CAD</v>
      </c>
      <c r="O904" s="6" t="str">
        <f>VLOOKUP(B904,Master!$A$2:$C$11,2,FALSE)</f>
        <v>America</v>
      </c>
      <c r="P904" s="6"/>
      <c r="Q904" s="39" t="str">
        <f>VLOOKUP(D904,GL_Master!$A$1:$D$80,2,FALSE)</f>
        <v>BS</v>
      </c>
      <c r="R904" s="39" t="str">
        <f>VLOOKUP(D904,GL_Master!$A$1:$D$80,3,FALSE)</f>
        <v>Cash &amp; Bank Balances</v>
      </c>
      <c r="S904" s="39" t="str">
        <f>VLOOKUP(D904,GL_Master!$A$1:$D$80,4,FALSE)</f>
        <v>Cash In hand</v>
      </c>
    </row>
    <row r="905" spans="1:19" x14ac:dyDescent="0.25">
      <c r="A905" s="39" t="s">
        <v>262</v>
      </c>
      <c r="B905" s="39" t="s">
        <v>249</v>
      </c>
      <c r="C905" s="7">
        <v>44256</v>
      </c>
      <c r="D905" s="39" t="s">
        <v>79</v>
      </c>
      <c r="E905" s="39">
        <v>-14259</v>
      </c>
      <c r="F905" s="82">
        <f t="shared" si="42"/>
        <v>-14.259</v>
      </c>
      <c r="G905" s="39">
        <f>VLOOKUP(N905,Currecny_M!$A$1:$P$10,2,FALSE)</f>
        <v>54</v>
      </c>
      <c r="H905" s="39">
        <f>MATCH(C905,Currecny_M!$A$1:$P$1,0)</f>
        <v>13</v>
      </c>
      <c r="I905" s="39">
        <f>VLOOKUP(N905,Currecny_M!$A$1:$P$10,MATCH(Database!C905,Currecny_M!$A$1:$P$1,0),FALSE)</f>
        <v>60.25</v>
      </c>
      <c r="J905" s="82">
        <f t="shared" si="43"/>
        <v>-859.10474999999997</v>
      </c>
      <c r="K905" s="39">
        <f>VLOOKUP('Cover page'!$B$6,Currecny_M!$A$1:$P$10,MATCH(Database!C905,Currecny_M!$A$1:$P$1,0),FALSE)</f>
        <v>1</v>
      </c>
      <c r="L905" s="82">
        <f t="shared" si="44"/>
        <v>-859.10474999999997</v>
      </c>
      <c r="M905" s="82">
        <f>((E905/$F$1)*VLOOKUP(N905,Currecny_M!$A$1:$P$10,MATCH(Database!C905,Currecny_M!$A$1:$P$1,0),FALSE))/VLOOKUP('Cover page'!$B$6,Currecny_M!$A$1:$P$10,MATCH(Database!C905,Currecny_M!$A$1:$P$1,0),FALSE)</f>
        <v>-859.10474999999997</v>
      </c>
      <c r="N905" s="6" t="str">
        <f>VLOOKUP(B905,Master!$A$2:$C$11,3,FALSE)</f>
        <v>CAD</v>
      </c>
      <c r="O905" s="6" t="str">
        <f>VLOOKUP(B905,Master!$A$2:$C$11,2,FALSE)</f>
        <v>America</v>
      </c>
      <c r="P905" s="6"/>
      <c r="Q905" s="39" t="str">
        <f>VLOOKUP(D905,GL_Master!$A$1:$D$80,2,FALSE)</f>
        <v>BS</v>
      </c>
      <c r="R905" s="39" t="str">
        <f>VLOOKUP(D905,GL_Master!$A$1:$D$80,3,FALSE)</f>
        <v>Loan Fund</v>
      </c>
      <c r="S905" s="39" t="str">
        <f>VLOOKUP(D905,GL_Master!$A$1:$D$80,4,FALSE)</f>
        <v>Term Loan</v>
      </c>
    </row>
    <row r="906" spans="1:19" x14ac:dyDescent="0.25">
      <c r="A906" s="39" t="s">
        <v>262</v>
      </c>
      <c r="B906" s="39" t="s">
        <v>249</v>
      </c>
      <c r="C906" s="7">
        <v>44256</v>
      </c>
      <c r="D906" s="39" t="s">
        <v>80</v>
      </c>
      <c r="E906" s="39">
        <v>388</v>
      </c>
      <c r="F906" s="82">
        <f t="shared" si="42"/>
        <v>0.38800000000000001</v>
      </c>
      <c r="G906" s="39">
        <f>VLOOKUP(N906,Currecny_M!$A$1:$P$10,2,FALSE)</f>
        <v>54</v>
      </c>
      <c r="H906" s="39">
        <f>MATCH(C906,Currecny_M!$A$1:$P$1,0)</f>
        <v>13</v>
      </c>
      <c r="I906" s="39">
        <f>VLOOKUP(N906,Currecny_M!$A$1:$P$10,MATCH(Database!C906,Currecny_M!$A$1:$P$1,0),FALSE)</f>
        <v>60.25</v>
      </c>
      <c r="J906" s="82">
        <f t="shared" si="43"/>
        <v>23.377000000000002</v>
      </c>
      <c r="K906" s="39">
        <f>VLOOKUP('Cover page'!$B$6,Currecny_M!$A$1:$P$10,MATCH(Database!C906,Currecny_M!$A$1:$P$1,0),FALSE)</f>
        <v>1</v>
      </c>
      <c r="L906" s="82">
        <f t="shared" si="44"/>
        <v>23.377000000000002</v>
      </c>
      <c r="M906" s="82">
        <f>((E906/$F$1)*VLOOKUP(N906,Currecny_M!$A$1:$P$10,MATCH(Database!C906,Currecny_M!$A$1:$P$1,0),FALSE))/VLOOKUP('Cover page'!$B$6,Currecny_M!$A$1:$P$10,MATCH(Database!C906,Currecny_M!$A$1:$P$1,0),FALSE)</f>
        <v>23.377000000000002</v>
      </c>
      <c r="N906" s="6" t="str">
        <f>VLOOKUP(B906,Master!$A$2:$C$11,3,FALSE)</f>
        <v>CAD</v>
      </c>
      <c r="O906" s="6" t="str">
        <f>VLOOKUP(B906,Master!$A$2:$C$11,2,FALSE)</f>
        <v>America</v>
      </c>
      <c r="P906" s="6"/>
      <c r="Q906" s="39" t="str">
        <f>VLOOKUP(D906,GL_Master!$A$1:$D$80,2,FALSE)</f>
        <v>BS</v>
      </c>
      <c r="R906" s="39" t="str">
        <f>VLOOKUP(D906,GL_Master!$A$1:$D$80,3,FALSE)</f>
        <v>Cash &amp; Bank Balances</v>
      </c>
      <c r="S906" s="39" t="str">
        <f>VLOOKUP(D906,GL_Master!$A$1:$D$80,4,FALSE)</f>
        <v xml:space="preserve">      On Current Accounts</v>
      </c>
    </row>
    <row r="907" spans="1:19" x14ac:dyDescent="0.25">
      <c r="A907" s="39" t="s">
        <v>262</v>
      </c>
      <c r="B907" s="39" t="s">
        <v>249</v>
      </c>
      <c r="C907" s="7">
        <v>44256</v>
      </c>
      <c r="D907" s="39" t="s">
        <v>81</v>
      </c>
      <c r="E907" s="39">
        <v>27963</v>
      </c>
      <c r="F907" s="82">
        <f t="shared" si="42"/>
        <v>27.963000000000001</v>
      </c>
      <c r="G907" s="39">
        <f>VLOOKUP(N907,Currecny_M!$A$1:$P$10,2,FALSE)</f>
        <v>54</v>
      </c>
      <c r="H907" s="39">
        <f>MATCH(C907,Currecny_M!$A$1:$P$1,0)</f>
        <v>13</v>
      </c>
      <c r="I907" s="39">
        <f>VLOOKUP(N907,Currecny_M!$A$1:$P$10,MATCH(Database!C907,Currecny_M!$A$1:$P$1,0),FALSE)</f>
        <v>60.25</v>
      </c>
      <c r="J907" s="82">
        <f t="shared" si="43"/>
        <v>1684.7707500000001</v>
      </c>
      <c r="K907" s="39">
        <f>VLOOKUP('Cover page'!$B$6,Currecny_M!$A$1:$P$10,MATCH(Database!C907,Currecny_M!$A$1:$P$1,0),FALSE)</f>
        <v>1</v>
      </c>
      <c r="L907" s="82">
        <f t="shared" si="44"/>
        <v>1684.7707500000001</v>
      </c>
      <c r="M907" s="82">
        <f>((E907/$F$1)*VLOOKUP(N907,Currecny_M!$A$1:$P$10,MATCH(Database!C907,Currecny_M!$A$1:$P$1,0),FALSE))/VLOOKUP('Cover page'!$B$6,Currecny_M!$A$1:$P$10,MATCH(Database!C907,Currecny_M!$A$1:$P$1,0),FALSE)</f>
        <v>1684.7707500000001</v>
      </c>
      <c r="N907" s="6" t="str">
        <f>VLOOKUP(B907,Master!$A$2:$C$11,3,FALSE)</f>
        <v>CAD</v>
      </c>
      <c r="O907" s="6" t="str">
        <f>VLOOKUP(B907,Master!$A$2:$C$11,2,FALSE)</f>
        <v>America</v>
      </c>
      <c r="P907" s="6"/>
      <c r="Q907" s="39" t="str">
        <f>VLOOKUP(D907,GL_Master!$A$1:$D$80,2,FALSE)</f>
        <v>BS</v>
      </c>
      <c r="R907" s="39" t="str">
        <f>VLOOKUP(D907,GL_Master!$A$1:$D$80,3,FALSE)</f>
        <v>Other Current Assets</v>
      </c>
      <c r="S907" s="39" t="str">
        <f>VLOOKUP(D907,GL_Master!$A$1:$D$80,4,FALSE)</f>
        <v>Advance tax recoverable (net of provision )</v>
      </c>
    </row>
    <row r="908" spans="1:19" x14ac:dyDescent="0.25">
      <c r="A908" s="39" t="s">
        <v>262</v>
      </c>
      <c r="B908" s="39" t="s">
        <v>249</v>
      </c>
      <c r="C908" s="7">
        <v>44256</v>
      </c>
      <c r="D908" s="39" t="s">
        <v>19</v>
      </c>
      <c r="E908" s="39">
        <v>262</v>
      </c>
      <c r="F908" s="82">
        <f t="shared" si="42"/>
        <v>0.26200000000000001</v>
      </c>
      <c r="G908" s="39">
        <f>VLOOKUP(N908,Currecny_M!$A$1:$P$10,2,FALSE)</f>
        <v>54</v>
      </c>
      <c r="H908" s="39">
        <f>MATCH(C908,Currecny_M!$A$1:$P$1,0)</f>
        <v>13</v>
      </c>
      <c r="I908" s="39">
        <f>VLOOKUP(N908,Currecny_M!$A$1:$P$10,MATCH(Database!C908,Currecny_M!$A$1:$P$1,0),FALSE)</f>
        <v>60.25</v>
      </c>
      <c r="J908" s="82">
        <f t="shared" si="43"/>
        <v>15.785500000000001</v>
      </c>
      <c r="K908" s="39">
        <f>VLOOKUP('Cover page'!$B$6,Currecny_M!$A$1:$P$10,MATCH(Database!C908,Currecny_M!$A$1:$P$1,0),FALSE)</f>
        <v>1</v>
      </c>
      <c r="L908" s="82">
        <f t="shared" si="44"/>
        <v>15.785500000000001</v>
      </c>
      <c r="M908" s="82">
        <f>((E908/$F$1)*VLOOKUP(N908,Currecny_M!$A$1:$P$10,MATCH(Database!C908,Currecny_M!$A$1:$P$1,0),FALSE))/VLOOKUP('Cover page'!$B$6,Currecny_M!$A$1:$P$10,MATCH(Database!C908,Currecny_M!$A$1:$P$1,0),FALSE)</f>
        <v>15.785500000000001</v>
      </c>
      <c r="N908" s="6" t="str">
        <f>VLOOKUP(B908,Master!$A$2:$C$11,3,FALSE)</f>
        <v>CAD</v>
      </c>
      <c r="O908" s="6" t="str">
        <f>VLOOKUP(B908,Master!$A$2:$C$11,2,FALSE)</f>
        <v>America</v>
      </c>
      <c r="P908" s="6"/>
      <c r="Q908" s="39" t="str">
        <f>VLOOKUP(D908,GL_Master!$A$1:$D$80,2,FALSE)</f>
        <v>BS</v>
      </c>
      <c r="R908" s="39" t="str">
        <f>VLOOKUP(D908,GL_Master!$A$1:$D$80,3,FALSE)</f>
        <v>Short-term loan and advances</v>
      </c>
      <c r="S908" s="39" t="str">
        <f>VLOOKUP(D908,GL_Master!$A$1:$D$80,4,FALSE)</f>
        <v>Prepaid expenses</v>
      </c>
    </row>
    <row r="909" spans="1:19" x14ac:dyDescent="0.25">
      <c r="A909" s="39" t="s">
        <v>262</v>
      </c>
      <c r="B909" s="39" t="s">
        <v>249</v>
      </c>
      <c r="C909" s="7">
        <v>44256</v>
      </c>
      <c r="D909" s="39" t="s">
        <v>82</v>
      </c>
      <c r="E909" s="39">
        <v>2912</v>
      </c>
      <c r="F909" s="82">
        <f t="shared" si="42"/>
        <v>2.9119999999999999</v>
      </c>
      <c r="G909" s="39">
        <f>VLOOKUP(N909,Currecny_M!$A$1:$P$10,2,FALSE)</f>
        <v>54</v>
      </c>
      <c r="H909" s="39">
        <f>MATCH(C909,Currecny_M!$A$1:$P$1,0)</f>
        <v>13</v>
      </c>
      <c r="I909" s="39">
        <f>VLOOKUP(N909,Currecny_M!$A$1:$P$10,MATCH(Database!C909,Currecny_M!$A$1:$P$1,0),FALSE)</f>
        <v>60.25</v>
      </c>
      <c r="J909" s="82">
        <f t="shared" si="43"/>
        <v>175.44800000000001</v>
      </c>
      <c r="K909" s="39">
        <f>VLOOKUP('Cover page'!$B$6,Currecny_M!$A$1:$P$10,MATCH(Database!C909,Currecny_M!$A$1:$P$1,0),FALSE)</f>
        <v>1</v>
      </c>
      <c r="L909" s="82">
        <f t="shared" si="44"/>
        <v>175.44800000000001</v>
      </c>
      <c r="M909" s="82">
        <f>((E909/$F$1)*VLOOKUP(N909,Currecny_M!$A$1:$P$10,MATCH(Database!C909,Currecny_M!$A$1:$P$1,0),FALSE))/VLOOKUP('Cover page'!$B$6,Currecny_M!$A$1:$P$10,MATCH(Database!C909,Currecny_M!$A$1:$P$1,0),FALSE)</f>
        <v>175.44800000000001</v>
      </c>
      <c r="N909" s="6" t="str">
        <f>VLOOKUP(B909,Master!$A$2:$C$11,3,FALSE)</f>
        <v>CAD</v>
      </c>
      <c r="O909" s="6" t="str">
        <f>VLOOKUP(B909,Master!$A$2:$C$11,2,FALSE)</f>
        <v>America</v>
      </c>
      <c r="P909" s="6"/>
      <c r="Q909" s="39" t="str">
        <f>VLOOKUP(D909,GL_Master!$A$1:$D$80,2,FALSE)</f>
        <v>BS</v>
      </c>
      <c r="R909" s="39" t="str">
        <f>VLOOKUP(D909,GL_Master!$A$1:$D$80,3,FALSE)</f>
        <v>Short-term loan and advances</v>
      </c>
      <c r="S909" s="39" t="str">
        <f>VLOOKUP(D909,GL_Master!$A$1:$D$80,4,FALSE)</f>
        <v>Advance to vendor/employees</v>
      </c>
    </row>
    <row r="910" spans="1:19" x14ac:dyDescent="0.25">
      <c r="A910" s="39" t="s">
        <v>262</v>
      </c>
      <c r="B910" s="39" t="s">
        <v>249</v>
      </c>
      <c r="C910" s="7">
        <v>44256</v>
      </c>
      <c r="D910" s="39" t="s">
        <v>83</v>
      </c>
      <c r="E910" s="39">
        <v>1960</v>
      </c>
      <c r="F910" s="82">
        <f t="shared" si="42"/>
        <v>1.96</v>
      </c>
      <c r="G910" s="39">
        <f>VLOOKUP(N910,Currecny_M!$A$1:$P$10,2,FALSE)</f>
        <v>54</v>
      </c>
      <c r="H910" s="39">
        <f>MATCH(C910,Currecny_M!$A$1:$P$1,0)</f>
        <v>13</v>
      </c>
      <c r="I910" s="39">
        <f>VLOOKUP(N910,Currecny_M!$A$1:$P$10,MATCH(Database!C910,Currecny_M!$A$1:$P$1,0),FALSE)</f>
        <v>60.25</v>
      </c>
      <c r="J910" s="82">
        <f t="shared" si="43"/>
        <v>118.09</v>
      </c>
      <c r="K910" s="39">
        <f>VLOOKUP('Cover page'!$B$6,Currecny_M!$A$1:$P$10,MATCH(Database!C910,Currecny_M!$A$1:$P$1,0),FALSE)</f>
        <v>1</v>
      </c>
      <c r="L910" s="82">
        <f t="shared" si="44"/>
        <v>118.09</v>
      </c>
      <c r="M910" s="82">
        <f>((E910/$F$1)*VLOOKUP(N910,Currecny_M!$A$1:$P$10,MATCH(Database!C910,Currecny_M!$A$1:$P$1,0),FALSE))/VLOOKUP('Cover page'!$B$6,Currecny_M!$A$1:$P$10,MATCH(Database!C910,Currecny_M!$A$1:$P$1,0),FALSE)</f>
        <v>118.09</v>
      </c>
      <c r="N910" s="6" t="str">
        <f>VLOOKUP(B910,Master!$A$2:$C$11,3,FALSE)</f>
        <v>CAD</v>
      </c>
      <c r="O910" s="6" t="str">
        <f>VLOOKUP(B910,Master!$A$2:$C$11,2,FALSE)</f>
        <v>America</v>
      </c>
      <c r="P910" s="6"/>
      <c r="Q910" s="39" t="str">
        <f>VLOOKUP(D910,GL_Master!$A$1:$D$80,2,FALSE)</f>
        <v>BS</v>
      </c>
      <c r="R910" s="39" t="str">
        <f>VLOOKUP(D910,GL_Master!$A$1:$D$80,3,FALSE)</f>
        <v>Other Current Assets</v>
      </c>
      <c r="S910" s="39" t="str">
        <f>VLOOKUP(D910,GL_Master!$A$1:$D$80,4,FALSE)</f>
        <v>Security deposits ( Unsecured, considered good)</v>
      </c>
    </row>
    <row r="911" spans="1:19" x14ac:dyDescent="0.25">
      <c r="A911" s="39" t="s">
        <v>262</v>
      </c>
      <c r="B911" s="39" t="s">
        <v>249</v>
      </c>
      <c r="C911" s="7">
        <v>44256</v>
      </c>
      <c r="D911" s="39" t="s">
        <v>246</v>
      </c>
      <c r="E911" s="39">
        <v>-236240</v>
      </c>
      <c r="F911" s="82">
        <f t="shared" si="42"/>
        <v>-236.24</v>
      </c>
      <c r="G911" s="39">
        <f>VLOOKUP(N911,Currecny_M!$A$1:$P$10,2,FALSE)</f>
        <v>54</v>
      </c>
      <c r="H911" s="39">
        <f>MATCH(C911,Currecny_M!$A$1:$P$1,0)</f>
        <v>13</v>
      </c>
      <c r="I911" s="39">
        <f>VLOOKUP(N911,Currecny_M!$A$1:$P$10,MATCH(Database!C911,Currecny_M!$A$1:$P$1,0),FALSE)</f>
        <v>60.25</v>
      </c>
      <c r="J911" s="82">
        <f t="shared" si="43"/>
        <v>-14233.460000000001</v>
      </c>
      <c r="K911" s="39">
        <f>VLOOKUP('Cover page'!$B$6,Currecny_M!$A$1:$P$10,MATCH(Database!C911,Currecny_M!$A$1:$P$1,0),FALSE)</f>
        <v>1</v>
      </c>
      <c r="L911" s="82">
        <f t="shared" si="44"/>
        <v>-14233.460000000001</v>
      </c>
      <c r="M911" s="82">
        <f>((E911/$F$1)*VLOOKUP(N911,Currecny_M!$A$1:$P$10,MATCH(Database!C911,Currecny_M!$A$1:$P$1,0),FALSE))/VLOOKUP('Cover page'!$B$6,Currecny_M!$A$1:$P$10,MATCH(Database!C911,Currecny_M!$A$1:$P$1,0),FALSE)</f>
        <v>-14233.460000000001</v>
      </c>
      <c r="N911" s="6" t="str">
        <f>VLOOKUP(B911,Master!$A$2:$C$11,3,FALSE)</f>
        <v>CAD</v>
      </c>
      <c r="O911" s="6" t="str">
        <f>VLOOKUP(B911,Master!$A$2:$C$11,2,FALSE)</f>
        <v>America</v>
      </c>
      <c r="P911" s="6"/>
      <c r="Q911" s="39" t="str">
        <f>VLOOKUP(D911,GL_Master!$A$1:$D$80,2,FALSE)</f>
        <v>PL</v>
      </c>
      <c r="R911" s="39" t="str">
        <f>VLOOKUP(D911,GL_Master!$A$1:$D$80,3,FALSE)</f>
        <v>Revenue from Operations</v>
      </c>
      <c r="S911" s="39" t="str">
        <f>VLOOKUP(D911,GL_Master!$A$1:$D$80,4,FALSE)</f>
        <v>Contract revenue</v>
      </c>
    </row>
    <row r="912" spans="1:19" x14ac:dyDescent="0.25">
      <c r="A912" s="39" t="s">
        <v>262</v>
      </c>
      <c r="B912" s="39" t="s">
        <v>249</v>
      </c>
      <c r="C912" s="7">
        <v>44256</v>
      </c>
      <c r="D912" s="39" t="s">
        <v>134</v>
      </c>
      <c r="E912" s="39">
        <v>-1865</v>
      </c>
      <c r="F912" s="82">
        <f t="shared" si="42"/>
        <v>-1.865</v>
      </c>
      <c r="G912" s="39">
        <f>VLOOKUP(N912,Currecny_M!$A$1:$P$10,2,FALSE)</f>
        <v>54</v>
      </c>
      <c r="H912" s="39">
        <f>MATCH(C912,Currecny_M!$A$1:$P$1,0)</f>
        <v>13</v>
      </c>
      <c r="I912" s="39">
        <f>VLOOKUP(N912,Currecny_M!$A$1:$P$10,MATCH(Database!C912,Currecny_M!$A$1:$P$1,0),FALSE)</f>
        <v>60.25</v>
      </c>
      <c r="J912" s="82">
        <f t="shared" si="43"/>
        <v>-112.36624999999999</v>
      </c>
      <c r="K912" s="39">
        <f>VLOOKUP('Cover page'!$B$6,Currecny_M!$A$1:$P$10,MATCH(Database!C912,Currecny_M!$A$1:$P$1,0),FALSE)</f>
        <v>1</v>
      </c>
      <c r="L912" s="82">
        <f t="shared" si="44"/>
        <v>-112.36624999999999</v>
      </c>
      <c r="M912" s="82">
        <f>((E912/$F$1)*VLOOKUP(N912,Currecny_M!$A$1:$P$10,MATCH(Database!C912,Currecny_M!$A$1:$P$1,0),FALSE))/VLOOKUP('Cover page'!$B$6,Currecny_M!$A$1:$P$10,MATCH(Database!C912,Currecny_M!$A$1:$P$1,0),FALSE)</f>
        <v>-112.36624999999999</v>
      </c>
      <c r="N912" s="6" t="str">
        <f>VLOOKUP(B912,Master!$A$2:$C$11,3,FALSE)</f>
        <v>CAD</v>
      </c>
      <c r="O912" s="6" t="str">
        <f>VLOOKUP(B912,Master!$A$2:$C$11,2,FALSE)</f>
        <v>America</v>
      </c>
      <c r="P912" s="6"/>
      <c r="Q912" s="39" t="str">
        <f>VLOOKUP(D912,GL_Master!$A$1:$D$80,2,FALSE)</f>
        <v>PL</v>
      </c>
      <c r="R912" s="39" t="str">
        <f>VLOOKUP(D912,GL_Master!$A$1:$D$80,3,FALSE)</f>
        <v>Other Income</v>
      </c>
      <c r="S912" s="39" t="str">
        <f>VLOOKUP(D912,GL_Master!$A$1:$D$80,4,FALSE)</f>
        <v>Other Income</v>
      </c>
    </row>
    <row r="913" spans="1:19" x14ac:dyDescent="0.25">
      <c r="A913" s="39" t="s">
        <v>262</v>
      </c>
      <c r="B913" s="39" t="s">
        <v>249</v>
      </c>
      <c r="C913" s="7">
        <v>44256</v>
      </c>
      <c r="D913" s="39" t="s">
        <v>86</v>
      </c>
      <c r="E913" s="39">
        <v>110</v>
      </c>
      <c r="F913" s="82">
        <f t="shared" si="42"/>
        <v>0.11</v>
      </c>
      <c r="G913" s="39">
        <f>VLOOKUP(N913,Currecny_M!$A$1:$P$10,2,FALSE)</f>
        <v>54</v>
      </c>
      <c r="H913" s="39">
        <f>MATCH(C913,Currecny_M!$A$1:$P$1,0)</f>
        <v>13</v>
      </c>
      <c r="I913" s="39">
        <f>VLOOKUP(N913,Currecny_M!$A$1:$P$10,MATCH(Database!C913,Currecny_M!$A$1:$P$1,0),FALSE)</f>
        <v>60.25</v>
      </c>
      <c r="J913" s="82">
        <f t="shared" si="43"/>
        <v>6.6275000000000004</v>
      </c>
      <c r="K913" s="39">
        <f>VLOOKUP('Cover page'!$B$6,Currecny_M!$A$1:$P$10,MATCH(Database!C913,Currecny_M!$A$1:$P$1,0),FALSE)</f>
        <v>1</v>
      </c>
      <c r="L913" s="82">
        <f t="shared" si="44"/>
        <v>6.6275000000000004</v>
      </c>
      <c r="M913" s="82">
        <f>((E913/$F$1)*VLOOKUP(N913,Currecny_M!$A$1:$P$10,MATCH(Database!C913,Currecny_M!$A$1:$P$1,0),FALSE))/VLOOKUP('Cover page'!$B$6,Currecny_M!$A$1:$P$10,MATCH(Database!C913,Currecny_M!$A$1:$P$1,0),FALSE)</f>
        <v>6.6275000000000004</v>
      </c>
      <c r="N913" s="6" t="str">
        <f>VLOOKUP(B913,Master!$A$2:$C$11,3,FALSE)</f>
        <v>CAD</v>
      </c>
      <c r="O913" s="6" t="str">
        <f>VLOOKUP(B913,Master!$A$2:$C$11,2,FALSE)</f>
        <v>America</v>
      </c>
      <c r="P913" s="6"/>
      <c r="Q913" s="39" t="str">
        <f>VLOOKUP(D913,GL_Master!$A$1:$D$80,2,FALSE)</f>
        <v>PL</v>
      </c>
      <c r="R913" s="39" t="str">
        <f>VLOOKUP(D913,GL_Master!$A$1:$D$80,3,FALSE)</f>
        <v>COGS</v>
      </c>
      <c r="S913" s="39" t="str">
        <f>VLOOKUP(D913,GL_Master!$A$1:$D$80,4,FALSE)</f>
        <v>Purchase of other traded goods</v>
      </c>
    </row>
    <row r="914" spans="1:19" x14ac:dyDescent="0.25">
      <c r="A914" s="39" t="s">
        <v>262</v>
      </c>
      <c r="B914" s="39" t="s">
        <v>249</v>
      </c>
      <c r="C914" s="7">
        <v>44256</v>
      </c>
      <c r="D914" s="39" t="s">
        <v>87</v>
      </c>
      <c r="E914" s="39">
        <v>55</v>
      </c>
      <c r="F914" s="82">
        <f t="shared" si="42"/>
        <v>5.5E-2</v>
      </c>
      <c r="G914" s="39">
        <f>VLOOKUP(N914,Currecny_M!$A$1:$P$10,2,FALSE)</f>
        <v>54</v>
      </c>
      <c r="H914" s="39">
        <f>MATCH(C914,Currecny_M!$A$1:$P$1,0)</f>
        <v>13</v>
      </c>
      <c r="I914" s="39">
        <f>VLOOKUP(N914,Currecny_M!$A$1:$P$10,MATCH(Database!C914,Currecny_M!$A$1:$P$1,0),FALSE)</f>
        <v>60.25</v>
      </c>
      <c r="J914" s="82">
        <f t="shared" si="43"/>
        <v>3.3137500000000002</v>
      </c>
      <c r="K914" s="39">
        <f>VLOOKUP('Cover page'!$B$6,Currecny_M!$A$1:$P$10,MATCH(Database!C914,Currecny_M!$A$1:$P$1,0),FALSE)</f>
        <v>1</v>
      </c>
      <c r="L914" s="82">
        <f t="shared" si="44"/>
        <v>3.3137500000000002</v>
      </c>
      <c r="M914" s="82">
        <f>((E914/$F$1)*VLOOKUP(N914,Currecny_M!$A$1:$P$10,MATCH(Database!C914,Currecny_M!$A$1:$P$1,0),FALSE))/VLOOKUP('Cover page'!$B$6,Currecny_M!$A$1:$P$10,MATCH(Database!C914,Currecny_M!$A$1:$P$1,0),FALSE)</f>
        <v>3.3137500000000002</v>
      </c>
      <c r="N914" s="6" t="str">
        <f>VLOOKUP(B914,Master!$A$2:$C$11,3,FALSE)</f>
        <v>CAD</v>
      </c>
      <c r="O914" s="6" t="str">
        <f>VLOOKUP(B914,Master!$A$2:$C$11,2,FALSE)</f>
        <v>America</v>
      </c>
      <c r="P914" s="6"/>
      <c r="Q914" s="39" t="str">
        <f>VLOOKUP(D914,GL_Master!$A$1:$D$80,2,FALSE)</f>
        <v>PL</v>
      </c>
      <c r="R914" s="39" t="str">
        <f>VLOOKUP(D914,GL_Master!$A$1:$D$80,3,FALSE)</f>
        <v>COGS</v>
      </c>
      <c r="S914" s="39" t="str">
        <f>VLOOKUP(D914,GL_Master!$A$1:$D$80,4,FALSE)</f>
        <v>Civil, Installation, Commissioning and Other miscellaneous expenses</v>
      </c>
    </row>
    <row r="915" spans="1:19" x14ac:dyDescent="0.25">
      <c r="A915" s="39" t="s">
        <v>262</v>
      </c>
      <c r="B915" s="39" t="s">
        <v>249</v>
      </c>
      <c r="C915" s="7">
        <v>44256</v>
      </c>
      <c r="D915" s="39" t="s">
        <v>88</v>
      </c>
      <c r="E915" s="39">
        <v>168</v>
      </c>
      <c r="F915" s="82">
        <f t="shared" si="42"/>
        <v>0.16800000000000001</v>
      </c>
      <c r="G915" s="39">
        <f>VLOOKUP(N915,Currecny_M!$A$1:$P$10,2,FALSE)</f>
        <v>54</v>
      </c>
      <c r="H915" s="39">
        <f>MATCH(C915,Currecny_M!$A$1:$P$1,0)</f>
        <v>13</v>
      </c>
      <c r="I915" s="39">
        <f>VLOOKUP(N915,Currecny_M!$A$1:$P$10,MATCH(Database!C915,Currecny_M!$A$1:$P$1,0),FALSE)</f>
        <v>60.25</v>
      </c>
      <c r="J915" s="82">
        <f t="shared" si="43"/>
        <v>10.122</v>
      </c>
      <c r="K915" s="39">
        <f>VLOOKUP('Cover page'!$B$6,Currecny_M!$A$1:$P$10,MATCH(Database!C915,Currecny_M!$A$1:$P$1,0),FALSE)</f>
        <v>1</v>
      </c>
      <c r="L915" s="82">
        <f t="shared" si="44"/>
        <v>10.122</v>
      </c>
      <c r="M915" s="82">
        <f>((E915/$F$1)*VLOOKUP(N915,Currecny_M!$A$1:$P$10,MATCH(Database!C915,Currecny_M!$A$1:$P$1,0),FALSE))/VLOOKUP('Cover page'!$B$6,Currecny_M!$A$1:$P$10,MATCH(Database!C915,Currecny_M!$A$1:$P$1,0),FALSE)</f>
        <v>10.122</v>
      </c>
      <c r="N915" s="6" t="str">
        <f>VLOOKUP(B915,Master!$A$2:$C$11,3,FALSE)</f>
        <v>CAD</v>
      </c>
      <c r="O915" s="6" t="str">
        <f>VLOOKUP(B915,Master!$A$2:$C$11,2,FALSE)</f>
        <v>America</v>
      </c>
      <c r="P915" s="6"/>
      <c r="Q915" s="39" t="str">
        <f>VLOOKUP(D915,GL_Master!$A$1:$D$80,2,FALSE)</f>
        <v>PL</v>
      </c>
      <c r="R915" s="39" t="str">
        <f>VLOOKUP(D915,GL_Master!$A$1:$D$80,3,FALSE)</f>
        <v>COGS</v>
      </c>
      <c r="S915" s="39" t="str">
        <f>VLOOKUP(D915,GL_Master!$A$1:$D$80,4,FALSE)</f>
        <v>Civil, Installation, Commissioning and Other miscellaneous expenses</v>
      </c>
    </row>
    <row r="916" spans="1:19" x14ac:dyDescent="0.25">
      <c r="A916" s="39" t="s">
        <v>262</v>
      </c>
      <c r="B916" s="39" t="s">
        <v>249</v>
      </c>
      <c r="C916" s="7">
        <v>44256</v>
      </c>
      <c r="D916" s="39" t="s">
        <v>89</v>
      </c>
      <c r="E916" s="39">
        <v>330</v>
      </c>
      <c r="F916" s="82">
        <f t="shared" si="42"/>
        <v>0.33</v>
      </c>
      <c r="G916" s="39">
        <f>VLOOKUP(N916,Currecny_M!$A$1:$P$10,2,FALSE)</f>
        <v>54</v>
      </c>
      <c r="H916" s="39">
        <f>MATCH(C916,Currecny_M!$A$1:$P$1,0)</f>
        <v>13</v>
      </c>
      <c r="I916" s="39">
        <f>VLOOKUP(N916,Currecny_M!$A$1:$P$10,MATCH(Database!C916,Currecny_M!$A$1:$P$1,0),FALSE)</f>
        <v>60.25</v>
      </c>
      <c r="J916" s="82">
        <f t="shared" si="43"/>
        <v>19.8825</v>
      </c>
      <c r="K916" s="39">
        <f>VLOOKUP('Cover page'!$B$6,Currecny_M!$A$1:$P$10,MATCH(Database!C916,Currecny_M!$A$1:$P$1,0),FALSE)</f>
        <v>1</v>
      </c>
      <c r="L916" s="82">
        <f t="shared" si="44"/>
        <v>19.8825</v>
      </c>
      <c r="M916" s="82">
        <f>((E916/$F$1)*VLOOKUP(N916,Currecny_M!$A$1:$P$10,MATCH(Database!C916,Currecny_M!$A$1:$P$1,0),FALSE))/VLOOKUP('Cover page'!$B$6,Currecny_M!$A$1:$P$10,MATCH(Database!C916,Currecny_M!$A$1:$P$1,0),FALSE)</f>
        <v>19.8825</v>
      </c>
      <c r="N916" s="6" t="str">
        <f>VLOOKUP(B916,Master!$A$2:$C$11,3,FALSE)</f>
        <v>CAD</v>
      </c>
      <c r="O916" s="6" t="str">
        <f>VLOOKUP(B916,Master!$A$2:$C$11,2,FALSE)</f>
        <v>America</v>
      </c>
      <c r="P916" s="6"/>
      <c r="Q916" s="39" t="str">
        <f>VLOOKUP(D916,GL_Master!$A$1:$D$80,2,FALSE)</f>
        <v>PL</v>
      </c>
      <c r="R916" s="39" t="str">
        <f>VLOOKUP(D916,GL_Master!$A$1:$D$80,3,FALSE)</f>
        <v>COGS</v>
      </c>
      <c r="S916" s="39" t="str">
        <f>VLOOKUP(D916,GL_Master!$A$1:$D$80,4,FALSE)</f>
        <v>project Expenses</v>
      </c>
    </row>
    <row r="917" spans="1:19" x14ac:dyDescent="0.25">
      <c r="A917" s="39" t="s">
        <v>262</v>
      </c>
      <c r="B917" s="39" t="s">
        <v>249</v>
      </c>
      <c r="C917" s="7">
        <v>44256</v>
      </c>
      <c r="D917" s="39" t="s">
        <v>90</v>
      </c>
      <c r="E917" s="39">
        <v>105</v>
      </c>
      <c r="F917" s="82">
        <f t="shared" si="42"/>
        <v>0.105</v>
      </c>
      <c r="G917" s="39">
        <f>VLOOKUP(N917,Currecny_M!$A$1:$P$10,2,FALSE)</f>
        <v>54</v>
      </c>
      <c r="H917" s="39">
        <f>MATCH(C917,Currecny_M!$A$1:$P$1,0)</f>
        <v>13</v>
      </c>
      <c r="I917" s="39">
        <f>VLOOKUP(N917,Currecny_M!$A$1:$P$10,MATCH(Database!C917,Currecny_M!$A$1:$P$1,0),FALSE)</f>
        <v>60.25</v>
      </c>
      <c r="J917" s="82">
        <f t="shared" si="43"/>
        <v>6.3262499999999999</v>
      </c>
      <c r="K917" s="39">
        <f>VLOOKUP('Cover page'!$B$6,Currecny_M!$A$1:$P$10,MATCH(Database!C917,Currecny_M!$A$1:$P$1,0),FALSE)</f>
        <v>1</v>
      </c>
      <c r="L917" s="82">
        <f t="shared" si="44"/>
        <v>6.3262499999999999</v>
      </c>
      <c r="M917" s="82">
        <f>((E917/$F$1)*VLOOKUP(N917,Currecny_M!$A$1:$P$10,MATCH(Database!C917,Currecny_M!$A$1:$P$1,0),FALSE))/VLOOKUP('Cover page'!$B$6,Currecny_M!$A$1:$P$10,MATCH(Database!C917,Currecny_M!$A$1:$P$1,0),FALSE)</f>
        <v>6.3262499999999999</v>
      </c>
      <c r="N917" s="6" t="str">
        <f>VLOOKUP(B917,Master!$A$2:$C$11,3,FALSE)</f>
        <v>CAD</v>
      </c>
      <c r="O917" s="6" t="str">
        <f>VLOOKUP(B917,Master!$A$2:$C$11,2,FALSE)</f>
        <v>America</v>
      </c>
      <c r="P917" s="6"/>
      <c r="Q917" s="39" t="str">
        <f>VLOOKUP(D917,GL_Master!$A$1:$D$80,2,FALSE)</f>
        <v>PL</v>
      </c>
      <c r="R917" s="39" t="str">
        <f>VLOOKUP(D917,GL_Master!$A$1:$D$80,3,FALSE)</f>
        <v>Office utility</v>
      </c>
      <c r="S917" s="39" t="str">
        <f>VLOOKUP(D917,GL_Master!$A$1:$D$80,4,FALSE)</f>
        <v>Electricity Expenses</v>
      </c>
    </row>
    <row r="918" spans="1:19" x14ac:dyDescent="0.25">
      <c r="A918" s="39" t="s">
        <v>262</v>
      </c>
      <c r="B918" s="39" t="s">
        <v>249</v>
      </c>
      <c r="C918" s="7">
        <v>44256</v>
      </c>
      <c r="D918" s="39" t="s">
        <v>91</v>
      </c>
      <c r="E918" s="39">
        <v>218</v>
      </c>
      <c r="F918" s="82">
        <f t="shared" si="42"/>
        <v>0.218</v>
      </c>
      <c r="G918" s="39">
        <f>VLOOKUP(N918,Currecny_M!$A$1:$P$10,2,FALSE)</f>
        <v>54</v>
      </c>
      <c r="H918" s="39">
        <f>MATCH(C918,Currecny_M!$A$1:$P$1,0)</f>
        <v>13</v>
      </c>
      <c r="I918" s="39">
        <f>VLOOKUP(N918,Currecny_M!$A$1:$P$10,MATCH(Database!C918,Currecny_M!$A$1:$P$1,0),FALSE)</f>
        <v>60.25</v>
      </c>
      <c r="J918" s="82">
        <f t="shared" si="43"/>
        <v>13.134499999999999</v>
      </c>
      <c r="K918" s="39">
        <f>VLOOKUP('Cover page'!$B$6,Currecny_M!$A$1:$P$10,MATCH(Database!C918,Currecny_M!$A$1:$P$1,0),FALSE)</f>
        <v>1</v>
      </c>
      <c r="L918" s="82">
        <f t="shared" si="44"/>
        <v>13.134499999999999</v>
      </c>
      <c r="M918" s="82">
        <f>((E918/$F$1)*VLOOKUP(N918,Currecny_M!$A$1:$P$10,MATCH(Database!C918,Currecny_M!$A$1:$P$1,0),FALSE))/VLOOKUP('Cover page'!$B$6,Currecny_M!$A$1:$P$10,MATCH(Database!C918,Currecny_M!$A$1:$P$1,0),FALSE)</f>
        <v>13.134499999999999</v>
      </c>
      <c r="N918" s="6" t="str">
        <f>VLOOKUP(B918,Master!$A$2:$C$11,3,FALSE)</f>
        <v>CAD</v>
      </c>
      <c r="O918" s="6" t="str">
        <f>VLOOKUP(B918,Master!$A$2:$C$11,2,FALSE)</f>
        <v>America</v>
      </c>
      <c r="P918" s="6"/>
      <c r="Q918" s="39" t="str">
        <f>VLOOKUP(D918,GL_Master!$A$1:$D$80,2,FALSE)</f>
        <v>PL</v>
      </c>
      <c r="R918" s="39" t="str">
        <f>VLOOKUP(D918,GL_Master!$A$1:$D$80,3,FALSE)</f>
        <v>Misc. expenses</v>
      </c>
      <c r="S918" s="39" t="str">
        <f>VLOOKUP(D918,GL_Master!$A$1:$D$80,4,FALSE)</f>
        <v>Repair &amp; Maintenance</v>
      </c>
    </row>
    <row r="919" spans="1:19" x14ac:dyDescent="0.25">
      <c r="A919" s="39" t="s">
        <v>262</v>
      </c>
      <c r="B919" s="39" t="s">
        <v>249</v>
      </c>
      <c r="C919" s="7">
        <v>44256</v>
      </c>
      <c r="D919" s="39" t="s">
        <v>92</v>
      </c>
      <c r="E919" s="39">
        <v>159</v>
      </c>
      <c r="F919" s="82">
        <f t="shared" si="42"/>
        <v>0.159</v>
      </c>
      <c r="G919" s="39">
        <f>VLOOKUP(N919,Currecny_M!$A$1:$P$10,2,FALSE)</f>
        <v>54</v>
      </c>
      <c r="H919" s="39">
        <f>MATCH(C919,Currecny_M!$A$1:$P$1,0)</f>
        <v>13</v>
      </c>
      <c r="I919" s="39">
        <f>VLOOKUP(N919,Currecny_M!$A$1:$P$10,MATCH(Database!C919,Currecny_M!$A$1:$P$1,0),FALSE)</f>
        <v>60.25</v>
      </c>
      <c r="J919" s="82">
        <f t="shared" si="43"/>
        <v>9.5797500000000007</v>
      </c>
      <c r="K919" s="39">
        <f>VLOOKUP('Cover page'!$B$6,Currecny_M!$A$1:$P$10,MATCH(Database!C919,Currecny_M!$A$1:$P$1,0),FALSE)</f>
        <v>1</v>
      </c>
      <c r="L919" s="82">
        <f t="shared" si="44"/>
        <v>9.5797500000000007</v>
      </c>
      <c r="M919" s="82">
        <f>((E919/$F$1)*VLOOKUP(N919,Currecny_M!$A$1:$P$10,MATCH(Database!C919,Currecny_M!$A$1:$P$1,0),FALSE))/VLOOKUP('Cover page'!$B$6,Currecny_M!$A$1:$P$10,MATCH(Database!C919,Currecny_M!$A$1:$P$1,0),FALSE)</f>
        <v>9.5797500000000007</v>
      </c>
      <c r="N919" s="6" t="str">
        <f>VLOOKUP(B919,Master!$A$2:$C$11,3,FALSE)</f>
        <v>CAD</v>
      </c>
      <c r="O919" s="6" t="str">
        <f>VLOOKUP(B919,Master!$A$2:$C$11,2,FALSE)</f>
        <v>America</v>
      </c>
      <c r="P919" s="6"/>
      <c r="Q919" s="39" t="str">
        <f>VLOOKUP(D919,GL_Master!$A$1:$D$80,2,FALSE)</f>
        <v>PL</v>
      </c>
      <c r="R919" s="39" t="str">
        <f>VLOOKUP(D919,GL_Master!$A$1:$D$80,3,FALSE)</f>
        <v>Misc. expenses</v>
      </c>
      <c r="S919" s="39" t="str">
        <f>VLOOKUP(D919,GL_Master!$A$1:$D$80,4,FALSE)</f>
        <v>Repair &amp; Maintenance</v>
      </c>
    </row>
    <row r="920" spans="1:19" x14ac:dyDescent="0.25">
      <c r="A920" s="39" t="s">
        <v>262</v>
      </c>
      <c r="B920" s="39" t="s">
        <v>249</v>
      </c>
      <c r="C920" s="7">
        <v>44256</v>
      </c>
      <c r="D920" s="39" t="s">
        <v>93</v>
      </c>
      <c r="E920" s="39">
        <v>1851</v>
      </c>
      <c r="F920" s="82">
        <f t="shared" si="42"/>
        <v>1.851</v>
      </c>
      <c r="G920" s="39">
        <f>VLOOKUP(N920,Currecny_M!$A$1:$P$10,2,FALSE)</f>
        <v>54</v>
      </c>
      <c r="H920" s="39">
        <f>MATCH(C920,Currecny_M!$A$1:$P$1,0)</f>
        <v>13</v>
      </c>
      <c r="I920" s="39">
        <f>VLOOKUP(N920,Currecny_M!$A$1:$P$10,MATCH(Database!C920,Currecny_M!$A$1:$P$1,0),FALSE)</f>
        <v>60.25</v>
      </c>
      <c r="J920" s="82">
        <f t="shared" si="43"/>
        <v>111.52275</v>
      </c>
      <c r="K920" s="39">
        <f>VLOOKUP('Cover page'!$B$6,Currecny_M!$A$1:$P$10,MATCH(Database!C920,Currecny_M!$A$1:$P$1,0),FALSE)</f>
        <v>1</v>
      </c>
      <c r="L920" s="82">
        <f t="shared" si="44"/>
        <v>111.52275</v>
      </c>
      <c r="M920" s="82">
        <f>((E920/$F$1)*VLOOKUP(N920,Currecny_M!$A$1:$P$10,MATCH(Database!C920,Currecny_M!$A$1:$P$1,0),FALSE))/VLOOKUP('Cover page'!$B$6,Currecny_M!$A$1:$P$10,MATCH(Database!C920,Currecny_M!$A$1:$P$1,0),FALSE)</f>
        <v>111.52275</v>
      </c>
      <c r="N920" s="6" t="str">
        <f>VLOOKUP(B920,Master!$A$2:$C$11,3,FALSE)</f>
        <v>CAD</v>
      </c>
      <c r="O920" s="6" t="str">
        <f>VLOOKUP(B920,Master!$A$2:$C$11,2,FALSE)</f>
        <v>America</v>
      </c>
      <c r="P920" s="6"/>
      <c r="Q920" s="39" t="str">
        <f>VLOOKUP(D920,GL_Master!$A$1:$D$80,2,FALSE)</f>
        <v>PL</v>
      </c>
      <c r="R920" s="39" t="str">
        <f>VLOOKUP(D920,GL_Master!$A$1:$D$80,3,FALSE)</f>
        <v>Salary wages &amp; benefits</v>
      </c>
      <c r="S920" s="39" t="str">
        <f>VLOOKUP(D920,GL_Master!$A$1:$D$80,4,FALSE)</f>
        <v>Employee benefits expense</v>
      </c>
    </row>
    <row r="921" spans="1:19" x14ac:dyDescent="0.25">
      <c r="A921" s="39" t="s">
        <v>262</v>
      </c>
      <c r="B921" s="39" t="s">
        <v>249</v>
      </c>
      <c r="C921" s="7">
        <v>44256</v>
      </c>
      <c r="D921" s="39" t="s">
        <v>33</v>
      </c>
      <c r="E921" s="39">
        <v>55</v>
      </c>
      <c r="F921" s="82">
        <f t="shared" si="42"/>
        <v>5.5E-2</v>
      </c>
      <c r="G921" s="39">
        <f>VLOOKUP(N921,Currecny_M!$A$1:$P$10,2,FALSE)</f>
        <v>54</v>
      </c>
      <c r="H921" s="39">
        <f>MATCH(C921,Currecny_M!$A$1:$P$1,0)</f>
        <v>13</v>
      </c>
      <c r="I921" s="39">
        <f>VLOOKUP(N921,Currecny_M!$A$1:$P$10,MATCH(Database!C921,Currecny_M!$A$1:$P$1,0),FALSE)</f>
        <v>60.25</v>
      </c>
      <c r="J921" s="82">
        <f t="shared" si="43"/>
        <v>3.3137500000000002</v>
      </c>
      <c r="K921" s="39">
        <f>VLOOKUP('Cover page'!$B$6,Currecny_M!$A$1:$P$10,MATCH(Database!C921,Currecny_M!$A$1:$P$1,0),FALSE)</f>
        <v>1</v>
      </c>
      <c r="L921" s="82">
        <f t="shared" si="44"/>
        <v>3.3137500000000002</v>
      </c>
      <c r="M921" s="82">
        <f>((E921/$F$1)*VLOOKUP(N921,Currecny_M!$A$1:$P$10,MATCH(Database!C921,Currecny_M!$A$1:$P$1,0),FALSE))/VLOOKUP('Cover page'!$B$6,Currecny_M!$A$1:$P$10,MATCH(Database!C921,Currecny_M!$A$1:$P$1,0),FALSE)</f>
        <v>3.3137500000000002</v>
      </c>
      <c r="N921" s="6" t="str">
        <f>VLOOKUP(B921,Master!$A$2:$C$11,3,FALSE)</f>
        <v>CAD</v>
      </c>
      <c r="O921" s="6" t="str">
        <f>VLOOKUP(B921,Master!$A$2:$C$11,2,FALSE)</f>
        <v>America</v>
      </c>
      <c r="P921" s="6"/>
      <c r="Q921" s="39" t="str">
        <f>VLOOKUP(D921,GL_Master!$A$1:$D$80,2,FALSE)</f>
        <v>PL</v>
      </c>
      <c r="R921" s="39" t="str">
        <f>VLOOKUP(D921,GL_Master!$A$1:$D$80,3,FALSE)</f>
        <v>Staff welfare expenses</v>
      </c>
      <c r="S921" s="39" t="str">
        <f>VLOOKUP(D921,GL_Master!$A$1:$D$80,4,FALSE)</f>
        <v>Other staff welfare</v>
      </c>
    </row>
    <row r="922" spans="1:19" x14ac:dyDescent="0.25">
      <c r="A922" s="39" t="s">
        <v>262</v>
      </c>
      <c r="B922" s="39" t="s">
        <v>249</v>
      </c>
      <c r="C922" s="7">
        <v>44256</v>
      </c>
      <c r="D922" s="39" t="s">
        <v>94</v>
      </c>
      <c r="E922" s="39">
        <v>320</v>
      </c>
      <c r="F922" s="82">
        <f t="shared" si="42"/>
        <v>0.32</v>
      </c>
      <c r="G922" s="39">
        <f>VLOOKUP(N922,Currecny_M!$A$1:$P$10,2,FALSE)</f>
        <v>54</v>
      </c>
      <c r="H922" s="39">
        <f>MATCH(C922,Currecny_M!$A$1:$P$1,0)</f>
        <v>13</v>
      </c>
      <c r="I922" s="39">
        <f>VLOOKUP(N922,Currecny_M!$A$1:$P$10,MATCH(Database!C922,Currecny_M!$A$1:$P$1,0),FALSE)</f>
        <v>60.25</v>
      </c>
      <c r="J922" s="82">
        <f t="shared" si="43"/>
        <v>19.28</v>
      </c>
      <c r="K922" s="39">
        <f>VLOOKUP('Cover page'!$B$6,Currecny_M!$A$1:$P$10,MATCH(Database!C922,Currecny_M!$A$1:$P$1,0),FALSE)</f>
        <v>1</v>
      </c>
      <c r="L922" s="82">
        <f t="shared" si="44"/>
        <v>19.28</v>
      </c>
      <c r="M922" s="82">
        <f>((E922/$F$1)*VLOOKUP(N922,Currecny_M!$A$1:$P$10,MATCH(Database!C922,Currecny_M!$A$1:$P$1,0),FALSE))/VLOOKUP('Cover page'!$B$6,Currecny_M!$A$1:$P$10,MATCH(Database!C922,Currecny_M!$A$1:$P$1,0),FALSE)</f>
        <v>19.28</v>
      </c>
      <c r="N922" s="6" t="str">
        <f>VLOOKUP(B922,Master!$A$2:$C$11,3,FALSE)</f>
        <v>CAD</v>
      </c>
      <c r="O922" s="6" t="str">
        <f>VLOOKUP(B922,Master!$A$2:$C$11,2,FALSE)</f>
        <v>America</v>
      </c>
      <c r="P922" s="6"/>
      <c r="Q922" s="39" t="str">
        <f>VLOOKUP(D922,GL_Master!$A$1:$D$80,2,FALSE)</f>
        <v>PL</v>
      </c>
      <c r="R922" s="39" t="str">
        <f>VLOOKUP(D922,GL_Master!$A$1:$D$80,3,FALSE)</f>
        <v xml:space="preserve">Gratuity expenses </v>
      </c>
      <c r="S922" s="39" t="str">
        <f>VLOOKUP(D922,GL_Master!$A$1:$D$80,4,FALSE)</f>
        <v>Gratuity</v>
      </c>
    </row>
    <row r="923" spans="1:19" x14ac:dyDescent="0.25">
      <c r="A923" s="39" t="s">
        <v>262</v>
      </c>
      <c r="B923" s="39" t="s">
        <v>249</v>
      </c>
      <c r="C923" s="7">
        <v>44256</v>
      </c>
      <c r="D923" s="39" t="s">
        <v>95</v>
      </c>
      <c r="E923" s="39">
        <v>112</v>
      </c>
      <c r="F923" s="82">
        <f t="shared" si="42"/>
        <v>0.112</v>
      </c>
      <c r="G923" s="39">
        <f>VLOOKUP(N923,Currecny_M!$A$1:$P$10,2,FALSE)</f>
        <v>54</v>
      </c>
      <c r="H923" s="39">
        <f>MATCH(C923,Currecny_M!$A$1:$P$1,0)</f>
        <v>13</v>
      </c>
      <c r="I923" s="39">
        <f>VLOOKUP(N923,Currecny_M!$A$1:$P$10,MATCH(Database!C923,Currecny_M!$A$1:$P$1,0),FALSE)</f>
        <v>60.25</v>
      </c>
      <c r="J923" s="82">
        <f t="shared" si="43"/>
        <v>6.7480000000000002</v>
      </c>
      <c r="K923" s="39">
        <f>VLOOKUP('Cover page'!$B$6,Currecny_M!$A$1:$P$10,MATCH(Database!C923,Currecny_M!$A$1:$P$1,0),FALSE)</f>
        <v>1</v>
      </c>
      <c r="L923" s="82">
        <f t="shared" si="44"/>
        <v>6.7480000000000002</v>
      </c>
      <c r="M923" s="82">
        <f>((E923/$F$1)*VLOOKUP(N923,Currecny_M!$A$1:$P$10,MATCH(Database!C923,Currecny_M!$A$1:$P$1,0),FALSE))/VLOOKUP('Cover page'!$B$6,Currecny_M!$A$1:$P$10,MATCH(Database!C923,Currecny_M!$A$1:$P$1,0),FALSE)</f>
        <v>6.7480000000000002</v>
      </c>
      <c r="N923" s="6" t="str">
        <f>VLOOKUP(B923,Master!$A$2:$C$11,3,FALSE)</f>
        <v>CAD</v>
      </c>
      <c r="O923" s="6" t="str">
        <f>VLOOKUP(B923,Master!$A$2:$C$11,2,FALSE)</f>
        <v>America</v>
      </c>
      <c r="P923" s="6"/>
      <c r="Q923" s="39" t="str">
        <f>VLOOKUP(D923,GL_Master!$A$1:$D$80,2,FALSE)</f>
        <v>PL</v>
      </c>
      <c r="R923" s="39" t="str">
        <f>VLOOKUP(D923,GL_Master!$A$1:$D$80,3,FALSE)</f>
        <v>Salary wages &amp; benefits</v>
      </c>
      <c r="S923" s="39" t="str">
        <f>VLOOKUP(D923,GL_Master!$A$1:$D$80,4,FALSE)</f>
        <v>Employee benefits expense</v>
      </c>
    </row>
    <row r="924" spans="1:19" x14ac:dyDescent="0.25">
      <c r="A924" s="39" t="s">
        <v>262</v>
      </c>
      <c r="B924" s="39" t="s">
        <v>249</v>
      </c>
      <c r="C924" s="7">
        <v>44256</v>
      </c>
      <c r="D924" s="39" t="s">
        <v>96</v>
      </c>
      <c r="E924" s="39">
        <v>989</v>
      </c>
      <c r="F924" s="82">
        <f t="shared" si="42"/>
        <v>0.98899999999999999</v>
      </c>
      <c r="G924" s="39">
        <f>VLOOKUP(N924,Currecny_M!$A$1:$P$10,2,FALSE)</f>
        <v>54</v>
      </c>
      <c r="H924" s="39">
        <f>MATCH(C924,Currecny_M!$A$1:$P$1,0)</f>
        <v>13</v>
      </c>
      <c r="I924" s="39">
        <f>VLOOKUP(N924,Currecny_M!$A$1:$P$10,MATCH(Database!C924,Currecny_M!$A$1:$P$1,0),FALSE)</f>
        <v>60.25</v>
      </c>
      <c r="J924" s="82">
        <f t="shared" si="43"/>
        <v>59.587249999999997</v>
      </c>
      <c r="K924" s="39">
        <f>VLOOKUP('Cover page'!$B$6,Currecny_M!$A$1:$P$10,MATCH(Database!C924,Currecny_M!$A$1:$P$1,0),FALSE)</f>
        <v>1</v>
      </c>
      <c r="L924" s="82">
        <f t="shared" si="44"/>
        <v>59.587249999999997</v>
      </c>
      <c r="M924" s="82">
        <f>((E924/$F$1)*VLOOKUP(N924,Currecny_M!$A$1:$P$10,MATCH(Database!C924,Currecny_M!$A$1:$P$1,0),FALSE))/VLOOKUP('Cover page'!$B$6,Currecny_M!$A$1:$P$10,MATCH(Database!C924,Currecny_M!$A$1:$P$1,0),FALSE)</f>
        <v>59.587249999999997</v>
      </c>
      <c r="N924" s="6" t="str">
        <f>VLOOKUP(B924,Master!$A$2:$C$11,3,FALSE)</f>
        <v>CAD</v>
      </c>
      <c r="O924" s="6" t="str">
        <f>VLOOKUP(B924,Master!$A$2:$C$11,2,FALSE)</f>
        <v>America</v>
      </c>
      <c r="P924" s="6"/>
      <c r="Q924" s="39" t="str">
        <f>VLOOKUP(D924,GL_Master!$A$1:$D$80,2,FALSE)</f>
        <v>PL</v>
      </c>
      <c r="R924" s="39" t="str">
        <f>VLOOKUP(D924,GL_Master!$A$1:$D$80,3,FALSE)</f>
        <v>Salary wages &amp; benefits</v>
      </c>
      <c r="S924" s="39" t="str">
        <f>VLOOKUP(D924,GL_Master!$A$1:$D$80,4,FALSE)</f>
        <v>Employee benefits expense</v>
      </c>
    </row>
    <row r="925" spans="1:19" x14ac:dyDescent="0.25">
      <c r="A925" s="39" t="s">
        <v>262</v>
      </c>
      <c r="B925" s="39" t="s">
        <v>249</v>
      </c>
      <c r="C925" s="7">
        <v>44256</v>
      </c>
      <c r="D925" s="39" t="s">
        <v>97</v>
      </c>
      <c r="E925" s="39">
        <v>54</v>
      </c>
      <c r="F925" s="82">
        <f t="shared" si="42"/>
        <v>5.3999999999999999E-2</v>
      </c>
      <c r="G925" s="39">
        <f>VLOOKUP(N925,Currecny_M!$A$1:$P$10,2,FALSE)</f>
        <v>54</v>
      </c>
      <c r="H925" s="39">
        <f>MATCH(C925,Currecny_M!$A$1:$P$1,0)</f>
        <v>13</v>
      </c>
      <c r="I925" s="39">
        <f>VLOOKUP(N925,Currecny_M!$A$1:$P$10,MATCH(Database!C925,Currecny_M!$A$1:$P$1,0),FALSE)</f>
        <v>60.25</v>
      </c>
      <c r="J925" s="82">
        <f t="shared" si="43"/>
        <v>3.2534999999999998</v>
      </c>
      <c r="K925" s="39">
        <f>VLOOKUP('Cover page'!$B$6,Currecny_M!$A$1:$P$10,MATCH(Database!C925,Currecny_M!$A$1:$P$1,0),FALSE)</f>
        <v>1</v>
      </c>
      <c r="L925" s="82">
        <f t="shared" si="44"/>
        <v>3.2534999999999998</v>
      </c>
      <c r="M925" s="82">
        <f>((E925/$F$1)*VLOOKUP(N925,Currecny_M!$A$1:$P$10,MATCH(Database!C925,Currecny_M!$A$1:$P$1,0),FALSE))/VLOOKUP('Cover page'!$B$6,Currecny_M!$A$1:$P$10,MATCH(Database!C925,Currecny_M!$A$1:$P$1,0),FALSE)</f>
        <v>3.2534999999999998</v>
      </c>
      <c r="N925" s="6" t="str">
        <f>VLOOKUP(B925,Master!$A$2:$C$11,3,FALSE)</f>
        <v>CAD</v>
      </c>
      <c r="O925" s="6" t="str">
        <f>VLOOKUP(B925,Master!$A$2:$C$11,2,FALSE)</f>
        <v>America</v>
      </c>
      <c r="P925" s="6"/>
      <c r="Q925" s="39" t="str">
        <f>VLOOKUP(D925,GL_Master!$A$1:$D$80,2,FALSE)</f>
        <v>PL</v>
      </c>
      <c r="R925" s="39" t="str">
        <f>VLOOKUP(D925,GL_Master!$A$1:$D$80,3,FALSE)</f>
        <v>Salary wages &amp; benefits</v>
      </c>
      <c r="S925" s="39" t="str">
        <f>VLOOKUP(D925,GL_Master!$A$1:$D$80,4,FALSE)</f>
        <v>Employee benefits expense</v>
      </c>
    </row>
    <row r="926" spans="1:19" x14ac:dyDescent="0.25">
      <c r="A926" s="39" t="s">
        <v>262</v>
      </c>
      <c r="B926" s="39" t="s">
        <v>249</v>
      </c>
      <c r="C926" s="7">
        <v>44256</v>
      </c>
      <c r="D926" s="39" t="s">
        <v>98</v>
      </c>
      <c r="E926" s="39">
        <v>108</v>
      </c>
      <c r="F926" s="82">
        <f t="shared" si="42"/>
        <v>0.108</v>
      </c>
      <c r="G926" s="39">
        <f>VLOOKUP(N926,Currecny_M!$A$1:$P$10,2,FALSE)</f>
        <v>54</v>
      </c>
      <c r="H926" s="39">
        <f>MATCH(C926,Currecny_M!$A$1:$P$1,0)</f>
        <v>13</v>
      </c>
      <c r="I926" s="39">
        <f>VLOOKUP(N926,Currecny_M!$A$1:$P$10,MATCH(Database!C926,Currecny_M!$A$1:$P$1,0),FALSE)</f>
        <v>60.25</v>
      </c>
      <c r="J926" s="82">
        <f t="shared" si="43"/>
        <v>6.5069999999999997</v>
      </c>
      <c r="K926" s="39">
        <f>VLOOKUP('Cover page'!$B$6,Currecny_M!$A$1:$P$10,MATCH(Database!C926,Currecny_M!$A$1:$P$1,0),FALSE)</f>
        <v>1</v>
      </c>
      <c r="L926" s="82">
        <f t="shared" si="44"/>
        <v>6.5069999999999997</v>
      </c>
      <c r="M926" s="82">
        <f>((E926/$F$1)*VLOOKUP(N926,Currecny_M!$A$1:$P$10,MATCH(Database!C926,Currecny_M!$A$1:$P$1,0),FALSE))/VLOOKUP('Cover page'!$B$6,Currecny_M!$A$1:$P$10,MATCH(Database!C926,Currecny_M!$A$1:$P$1,0),FALSE)</f>
        <v>6.5069999999999997</v>
      </c>
      <c r="N926" s="6" t="str">
        <f>VLOOKUP(B926,Master!$A$2:$C$11,3,FALSE)</f>
        <v>CAD</v>
      </c>
      <c r="O926" s="6" t="str">
        <f>VLOOKUP(B926,Master!$A$2:$C$11,2,FALSE)</f>
        <v>America</v>
      </c>
      <c r="P926" s="6"/>
      <c r="Q926" s="39" t="str">
        <f>VLOOKUP(D926,GL_Master!$A$1:$D$80,2,FALSE)</f>
        <v>PL</v>
      </c>
      <c r="R926" s="39" t="str">
        <f>VLOOKUP(D926,GL_Master!$A$1:$D$80,3,FALSE)</f>
        <v>Salary wages &amp; benefits</v>
      </c>
      <c r="S926" s="39" t="str">
        <f>VLOOKUP(D926,GL_Master!$A$1:$D$80,4,FALSE)</f>
        <v>Employee benefits expense</v>
      </c>
    </row>
    <row r="927" spans="1:19" x14ac:dyDescent="0.25">
      <c r="A927" s="39" t="s">
        <v>262</v>
      </c>
      <c r="B927" s="39" t="s">
        <v>249</v>
      </c>
      <c r="C927" s="7">
        <v>44256</v>
      </c>
      <c r="D927" s="39" t="s">
        <v>99</v>
      </c>
      <c r="E927" s="39">
        <v>53</v>
      </c>
      <c r="F927" s="82">
        <f t="shared" si="42"/>
        <v>5.2999999999999999E-2</v>
      </c>
      <c r="G927" s="39">
        <f>VLOOKUP(N927,Currecny_M!$A$1:$P$10,2,FALSE)</f>
        <v>54</v>
      </c>
      <c r="H927" s="39">
        <f>MATCH(C927,Currecny_M!$A$1:$P$1,0)</f>
        <v>13</v>
      </c>
      <c r="I927" s="39">
        <f>VLOOKUP(N927,Currecny_M!$A$1:$P$10,MATCH(Database!C927,Currecny_M!$A$1:$P$1,0),FALSE)</f>
        <v>60.25</v>
      </c>
      <c r="J927" s="82">
        <f t="shared" si="43"/>
        <v>3.1932499999999999</v>
      </c>
      <c r="K927" s="39">
        <f>VLOOKUP('Cover page'!$B$6,Currecny_M!$A$1:$P$10,MATCH(Database!C927,Currecny_M!$A$1:$P$1,0),FALSE)</f>
        <v>1</v>
      </c>
      <c r="L927" s="82">
        <f t="shared" si="44"/>
        <v>3.1932499999999999</v>
      </c>
      <c r="M927" s="82">
        <f>((E927/$F$1)*VLOOKUP(N927,Currecny_M!$A$1:$P$10,MATCH(Database!C927,Currecny_M!$A$1:$P$1,0),FALSE))/VLOOKUP('Cover page'!$B$6,Currecny_M!$A$1:$P$10,MATCH(Database!C927,Currecny_M!$A$1:$P$1,0),FALSE)</f>
        <v>3.1932499999999999</v>
      </c>
      <c r="N927" s="6" t="str">
        <f>VLOOKUP(B927,Master!$A$2:$C$11,3,FALSE)</f>
        <v>CAD</v>
      </c>
      <c r="O927" s="6" t="str">
        <f>VLOOKUP(B927,Master!$A$2:$C$11,2,FALSE)</f>
        <v>America</v>
      </c>
      <c r="P927" s="6"/>
      <c r="Q927" s="39" t="str">
        <f>VLOOKUP(D927,GL_Master!$A$1:$D$80,2,FALSE)</f>
        <v>PL</v>
      </c>
      <c r="R927" s="39" t="str">
        <f>VLOOKUP(D927,GL_Master!$A$1:$D$80,3,FALSE)</f>
        <v>Salary wages &amp; benefits</v>
      </c>
      <c r="S927" s="39" t="str">
        <f>VLOOKUP(D927,GL_Master!$A$1:$D$80,4,FALSE)</f>
        <v>Employee benefits expense</v>
      </c>
    </row>
    <row r="928" spans="1:19" x14ac:dyDescent="0.25">
      <c r="A928" s="39" t="s">
        <v>262</v>
      </c>
      <c r="B928" s="39" t="s">
        <v>249</v>
      </c>
      <c r="C928" s="7">
        <v>44256</v>
      </c>
      <c r="D928" s="39" t="s">
        <v>100</v>
      </c>
      <c r="E928" s="39">
        <v>377</v>
      </c>
      <c r="F928" s="82">
        <f t="shared" si="42"/>
        <v>0.377</v>
      </c>
      <c r="G928" s="39">
        <f>VLOOKUP(N928,Currecny_M!$A$1:$P$10,2,FALSE)</f>
        <v>54</v>
      </c>
      <c r="H928" s="39">
        <f>MATCH(C928,Currecny_M!$A$1:$P$1,0)</f>
        <v>13</v>
      </c>
      <c r="I928" s="39">
        <f>VLOOKUP(N928,Currecny_M!$A$1:$P$10,MATCH(Database!C928,Currecny_M!$A$1:$P$1,0),FALSE)</f>
        <v>60.25</v>
      </c>
      <c r="J928" s="82">
        <f t="shared" si="43"/>
        <v>22.71425</v>
      </c>
      <c r="K928" s="39">
        <f>VLOOKUP('Cover page'!$B$6,Currecny_M!$A$1:$P$10,MATCH(Database!C928,Currecny_M!$A$1:$P$1,0),FALSE)</f>
        <v>1</v>
      </c>
      <c r="L928" s="82">
        <f t="shared" si="44"/>
        <v>22.71425</v>
      </c>
      <c r="M928" s="82">
        <f>((E928/$F$1)*VLOOKUP(N928,Currecny_M!$A$1:$P$10,MATCH(Database!C928,Currecny_M!$A$1:$P$1,0),FALSE))/VLOOKUP('Cover page'!$B$6,Currecny_M!$A$1:$P$10,MATCH(Database!C928,Currecny_M!$A$1:$P$1,0),FALSE)</f>
        <v>22.71425</v>
      </c>
      <c r="N928" s="6" t="str">
        <f>VLOOKUP(B928,Master!$A$2:$C$11,3,FALSE)</f>
        <v>CAD</v>
      </c>
      <c r="O928" s="6" t="str">
        <f>VLOOKUP(B928,Master!$A$2:$C$11,2,FALSE)</f>
        <v>America</v>
      </c>
      <c r="P928" s="6"/>
      <c r="Q928" s="39" t="str">
        <f>VLOOKUP(D928,GL_Master!$A$1:$D$80,2,FALSE)</f>
        <v>PL</v>
      </c>
      <c r="R928" s="39" t="str">
        <f>VLOOKUP(D928,GL_Master!$A$1:$D$80,3,FALSE)</f>
        <v>Salary wages &amp; benefits</v>
      </c>
      <c r="S928" s="39" t="str">
        <f>VLOOKUP(D928,GL_Master!$A$1:$D$80,4,FALSE)</f>
        <v>Employee benefits expense</v>
      </c>
    </row>
    <row r="929" spans="1:19" x14ac:dyDescent="0.25">
      <c r="A929" s="39" t="s">
        <v>262</v>
      </c>
      <c r="B929" s="39" t="s">
        <v>249</v>
      </c>
      <c r="C929" s="7">
        <v>44256</v>
      </c>
      <c r="D929" s="39" t="s">
        <v>30</v>
      </c>
      <c r="E929" s="39">
        <v>112</v>
      </c>
      <c r="F929" s="82">
        <f t="shared" si="42"/>
        <v>0.112</v>
      </c>
      <c r="G929" s="39">
        <f>VLOOKUP(N929,Currecny_M!$A$1:$P$10,2,FALSE)</f>
        <v>54</v>
      </c>
      <c r="H929" s="39">
        <f>MATCH(C929,Currecny_M!$A$1:$P$1,0)</f>
        <v>13</v>
      </c>
      <c r="I929" s="39">
        <f>VLOOKUP(N929,Currecny_M!$A$1:$P$10,MATCH(Database!C929,Currecny_M!$A$1:$P$1,0),FALSE)</f>
        <v>60.25</v>
      </c>
      <c r="J929" s="82">
        <f t="shared" si="43"/>
        <v>6.7480000000000002</v>
      </c>
      <c r="K929" s="39">
        <f>VLOOKUP('Cover page'!$B$6,Currecny_M!$A$1:$P$10,MATCH(Database!C929,Currecny_M!$A$1:$P$1,0),FALSE)</f>
        <v>1</v>
      </c>
      <c r="L929" s="82">
        <f t="shared" si="44"/>
        <v>6.7480000000000002</v>
      </c>
      <c r="M929" s="82">
        <f>((E929/$F$1)*VLOOKUP(N929,Currecny_M!$A$1:$P$10,MATCH(Database!C929,Currecny_M!$A$1:$P$1,0),FALSE))/VLOOKUP('Cover page'!$B$6,Currecny_M!$A$1:$P$10,MATCH(Database!C929,Currecny_M!$A$1:$P$1,0),FALSE)</f>
        <v>6.7480000000000002</v>
      </c>
      <c r="N929" s="6" t="str">
        <f>VLOOKUP(B929,Master!$A$2:$C$11,3,FALSE)</f>
        <v>CAD</v>
      </c>
      <c r="O929" s="6" t="str">
        <f>VLOOKUP(B929,Master!$A$2:$C$11,2,FALSE)</f>
        <v>America</v>
      </c>
      <c r="P929" s="6"/>
      <c r="Q929" s="39" t="str">
        <f>VLOOKUP(D929,GL_Master!$A$1:$D$80,2,FALSE)</f>
        <v>PL</v>
      </c>
      <c r="R929" s="39" t="str">
        <f>VLOOKUP(D929,GL_Master!$A$1:$D$80,3,FALSE)</f>
        <v>Travelling and conveyance</v>
      </c>
      <c r="S929" s="39" t="str">
        <f>VLOOKUP(D929,GL_Master!$A$1:$D$80,4,FALSE)</f>
        <v>Local conveyance</v>
      </c>
    </row>
    <row r="930" spans="1:19" x14ac:dyDescent="0.25">
      <c r="A930" s="39" t="s">
        <v>262</v>
      </c>
      <c r="B930" s="39" t="s">
        <v>249</v>
      </c>
      <c r="C930" s="7">
        <v>44256</v>
      </c>
      <c r="D930" s="39" t="s">
        <v>31</v>
      </c>
      <c r="E930" s="39">
        <v>54</v>
      </c>
      <c r="F930" s="82">
        <f t="shared" si="42"/>
        <v>5.3999999999999999E-2</v>
      </c>
      <c r="G930" s="39">
        <f>VLOOKUP(N930,Currecny_M!$A$1:$P$10,2,FALSE)</f>
        <v>54</v>
      </c>
      <c r="H930" s="39">
        <f>MATCH(C930,Currecny_M!$A$1:$P$1,0)</f>
        <v>13</v>
      </c>
      <c r="I930" s="39">
        <f>VLOOKUP(N930,Currecny_M!$A$1:$P$10,MATCH(Database!C930,Currecny_M!$A$1:$P$1,0),FALSE)</f>
        <v>60.25</v>
      </c>
      <c r="J930" s="82">
        <f t="shared" si="43"/>
        <v>3.2534999999999998</v>
      </c>
      <c r="K930" s="39">
        <f>VLOOKUP('Cover page'!$B$6,Currecny_M!$A$1:$P$10,MATCH(Database!C930,Currecny_M!$A$1:$P$1,0),FALSE)</f>
        <v>1</v>
      </c>
      <c r="L930" s="82">
        <f t="shared" si="44"/>
        <v>3.2534999999999998</v>
      </c>
      <c r="M930" s="82">
        <f>((E930/$F$1)*VLOOKUP(N930,Currecny_M!$A$1:$P$10,MATCH(Database!C930,Currecny_M!$A$1:$P$1,0),FALSE))/VLOOKUP('Cover page'!$B$6,Currecny_M!$A$1:$P$10,MATCH(Database!C930,Currecny_M!$A$1:$P$1,0),FALSE)</f>
        <v>3.2534999999999998</v>
      </c>
      <c r="N930" s="6" t="str">
        <f>VLOOKUP(B930,Master!$A$2:$C$11,3,FALSE)</f>
        <v>CAD</v>
      </c>
      <c r="O930" s="6" t="str">
        <f>VLOOKUP(B930,Master!$A$2:$C$11,2,FALSE)</f>
        <v>America</v>
      </c>
      <c r="P930" s="6"/>
      <c r="Q930" s="39" t="str">
        <f>VLOOKUP(D930,GL_Master!$A$1:$D$80,2,FALSE)</f>
        <v>PL</v>
      </c>
      <c r="R930" s="39" t="str">
        <f>VLOOKUP(D930,GL_Master!$A$1:$D$80,3,FALSE)</f>
        <v>Office expenses</v>
      </c>
      <c r="S930" s="39" t="str">
        <f>VLOOKUP(D930,GL_Master!$A$1:$D$80,4,FALSE)</f>
        <v>Parking charges</v>
      </c>
    </row>
    <row r="931" spans="1:19" x14ac:dyDescent="0.25">
      <c r="A931" s="39" t="s">
        <v>262</v>
      </c>
      <c r="B931" s="39" t="s">
        <v>249</v>
      </c>
      <c r="C931" s="7">
        <v>44256</v>
      </c>
      <c r="D931" s="39" t="s">
        <v>101</v>
      </c>
      <c r="E931" s="39">
        <v>57</v>
      </c>
      <c r="F931" s="82">
        <f t="shared" si="42"/>
        <v>5.7000000000000002E-2</v>
      </c>
      <c r="G931" s="39">
        <f>VLOOKUP(N931,Currecny_M!$A$1:$P$10,2,FALSE)</f>
        <v>54</v>
      </c>
      <c r="H931" s="39">
        <f>MATCH(C931,Currecny_M!$A$1:$P$1,0)</f>
        <v>13</v>
      </c>
      <c r="I931" s="39">
        <f>VLOOKUP(N931,Currecny_M!$A$1:$P$10,MATCH(Database!C931,Currecny_M!$A$1:$P$1,0),FALSE)</f>
        <v>60.25</v>
      </c>
      <c r="J931" s="82">
        <f t="shared" si="43"/>
        <v>3.43425</v>
      </c>
      <c r="K931" s="39">
        <f>VLOOKUP('Cover page'!$B$6,Currecny_M!$A$1:$P$10,MATCH(Database!C931,Currecny_M!$A$1:$P$1,0),FALSE)</f>
        <v>1</v>
      </c>
      <c r="L931" s="82">
        <f t="shared" si="44"/>
        <v>3.43425</v>
      </c>
      <c r="M931" s="82">
        <f>((E931/$F$1)*VLOOKUP(N931,Currecny_M!$A$1:$P$10,MATCH(Database!C931,Currecny_M!$A$1:$P$1,0),FALSE))/VLOOKUP('Cover page'!$B$6,Currecny_M!$A$1:$P$10,MATCH(Database!C931,Currecny_M!$A$1:$P$1,0),FALSE)</f>
        <v>3.43425</v>
      </c>
      <c r="N931" s="6" t="str">
        <f>VLOOKUP(B931,Master!$A$2:$C$11,3,FALSE)</f>
        <v>CAD</v>
      </c>
      <c r="O931" s="6" t="str">
        <f>VLOOKUP(B931,Master!$A$2:$C$11,2,FALSE)</f>
        <v>America</v>
      </c>
      <c r="P931" s="6"/>
      <c r="Q931" s="39" t="str">
        <f>VLOOKUP(D931,GL_Master!$A$1:$D$80,2,FALSE)</f>
        <v>PL</v>
      </c>
      <c r="R931" s="39" t="str">
        <f>VLOOKUP(D931,GL_Master!$A$1:$D$80,3,FALSE)</f>
        <v>COGS</v>
      </c>
      <c r="S931" s="39" t="str">
        <f>VLOOKUP(D931,GL_Master!$A$1:$D$80,4,FALSE)</f>
        <v>Purchase of other traded goods</v>
      </c>
    </row>
    <row r="932" spans="1:19" x14ac:dyDescent="0.25">
      <c r="A932" s="39" t="s">
        <v>262</v>
      </c>
      <c r="B932" s="39" t="s">
        <v>249</v>
      </c>
      <c r="C932" s="7">
        <v>44256</v>
      </c>
      <c r="D932" s="39" t="s">
        <v>102</v>
      </c>
      <c r="E932" s="39">
        <v>56</v>
      </c>
      <c r="F932" s="82">
        <f t="shared" si="42"/>
        <v>5.6000000000000001E-2</v>
      </c>
      <c r="G932" s="39">
        <f>VLOOKUP(N932,Currecny_M!$A$1:$P$10,2,FALSE)</f>
        <v>54</v>
      </c>
      <c r="H932" s="39">
        <f>MATCH(C932,Currecny_M!$A$1:$P$1,0)</f>
        <v>13</v>
      </c>
      <c r="I932" s="39">
        <f>VLOOKUP(N932,Currecny_M!$A$1:$P$10,MATCH(Database!C932,Currecny_M!$A$1:$P$1,0),FALSE)</f>
        <v>60.25</v>
      </c>
      <c r="J932" s="82">
        <f t="shared" si="43"/>
        <v>3.3740000000000001</v>
      </c>
      <c r="K932" s="39">
        <f>VLOOKUP('Cover page'!$B$6,Currecny_M!$A$1:$P$10,MATCH(Database!C932,Currecny_M!$A$1:$P$1,0),FALSE)</f>
        <v>1</v>
      </c>
      <c r="L932" s="82">
        <f t="shared" si="44"/>
        <v>3.3740000000000001</v>
      </c>
      <c r="M932" s="82">
        <f>((E932/$F$1)*VLOOKUP(N932,Currecny_M!$A$1:$P$10,MATCH(Database!C932,Currecny_M!$A$1:$P$1,0),FALSE))/VLOOKUP('Cover page'!$B$6,Currecny_M!$A$1:$P$10,MATCH(Database!C932,Currecny_M!$A$1:$P$1,0),FALSE)</f>
        <v>3.3740000000000001</v>
      </c>
      <c r="N932" s="6" t="str">
        <f>VLOOKUP(B932,Master!$A$2:$C$11,3,FALSE)</f>
        <v>CAD</v>
      </c>
      <c r="O932" s="6" t="str">
        <f>VLOOKUP(B932,Master!$A$2:$C$11,2,FALSE)</f>
        <v>America</v>
      </c>
      <c r="P932" s="6"/>
      <c r="Q932" s="39" t="str">
        <f>VLOOKUP(D932,GL_Master!$A$1:$D$80,2,FALSE)</f>
        <v>PL</v>
      </c>
      <c r="R932" s="39" t="str">
        <f>VLOOKUP(D932,GL_Master!$A$1:$D$80,3,FALSE)</f>
        <v>Staff welfare expenses</v>
      </c>
      <c r="S932" s="39" t="str">
        <f>VLOOKUP(D932,GL_Master!$A$1:$D$80,4,FALSE)</f>
        <v>Diwali Expense</v>
      </c>
    </row>
    <row r="933" spans="1:19" x14ac:dyDescent="0.25">
      <c r="A933" s="39" t="s">
        <v>262</v>
      </c>
      <c r="B933" s="39" t="s">
        <v>249</v>
      </c>
      <c r="C933" s="7">
        <v>44256</v>
      </c>
      <c r="D933" s="39" t="s">
        <v>20</v>
      </c>
      <c r="E933" s="39">
        <v>105</v>
      </c>
      <c r="F933" s="82">
        <f t="shared" si="42"/>
        <v>0.105</v>
      </c>
      <c r="G933" s="39">
        <f>VLOOKUP(N933,Currecny_M!$A$1:$P$10,2,FALSE)</f>
        <v>54</v>
      </c>
      <c r="H933" s="39">
        <f>MATCH(C933,Currecny_M!$A$1:$P$1,0)</f>
        <v>13</v>
      </c>
      <c r="I933" s="39">
        <f>VLOOKUP(N933,Currecny_M!$A$1:$P$10,MATCH(Database!C933,Currecny_M!$A$1:$P$1,0),FALSE)</f>
        <v>60.25</v>
      </c>
      <c r="J933" s="82">
        <f t="shared" si="43"/>
        <v>6.3262499999999999</v>
      </c>
      <c r="K933" s="39">
        <f>VLOOKUP('Cover page'!$B$6,Currecny_M!$A$1:$P$10,MATCH(Database!C933,Currecny_M!$A$1:$P$1,0),FALSE)</f>
        <v>1</v>
      </c>
      <c r="L933" s="82">
        <f t="shared" si="44"/>
        <v>6.3262499999999999</v>
      </c>
      <c r="M933" s="82">
        <f>((E933/$F$1)*VLOOKUP(N933,Currecny_M!$A$1:$P$10,MATCH(Database!C933,Currecny_M!$A$1:$P$1,0),FALSE))/VLOOKUP('Cover page'!$B$6,Currecny_M!$A$1:$P$10,MATCH(Database!C933,Currecny_M!$A$1:$P$1,0),FALSE)</f>
        <v>6.3262499999999999</v>
      </c>
      <c r="N933" s="6" t="str">
        <f>VLOOKUP(B933,Master!$A$2:$C$11,3,FALSE)</f>
        <v>CAD</v>
      </c>
      <c r="O933" s="6" t="str">
        <f>VLOOKUP(B933,Master!$A$2:$C$11,2,FALSE)</f>
        <v>America</v>
      </c>
      <c r="P933" s="6"/>
      <c r="Q933" s="39" t="str">
        <f>VLOOKUP(D933,GL_Master!$A$1:$D$80,2,FALSE)</f>
        <v>PL</v>
      </c>
      <c r="R933" s="39" t="str">
        <f>VLOOKUP(D933,GL_Master!$A$1:$D$80,3,FALSE)</f>
        <v>Selling and Marketing expenses</v>
      </c>
      <c r="S933" s="39" t="str">
        <f>VLOOKUP(D933,GL_Master!$A$1:$D$80,4,FALSE)</f>
        <v>Business promotion</v>
      </c>
    </row>
    <row r="934" spans="1:19" x14ac:dyDescent="0.25">
      <c r="A934" s="39" t="s">
        <v>262</v>
      </c>
      <c r="B934" s="39" t="s">
        <v>249</v>
      </c>
      <c r="C934" s="7">
        <v>44256</v>
      </c>
      <c r="D934" s="39" t="s">
        <v>29</v>
      </c>
      <c r="E934" s="39">
        <v>108</v>
      </c>
      <c r="F934" s="82">
        <f t="shared" si="42"/>
        <v>0.108</v>
      </c>
      <c r="G934" s="39">
        <f>VLOOKUP(N934,Currecny_M!$A$1:$P$10,2,FALSE)</f>
        <v>54</v>
      </c>
      <c r="H934" s="39">
        <f>MATCH(C934,Currecny_M!$A$1:$P$1,0)</f>
        <v>13</v>
      </c>
      <c r="I934" s="39">
        <f>VLOOKUP(N934,Currecny_M!$A$1:$P$10,MATCH(Database!C934,Currecny_M!$A$1:$P$1,0),FALSE)</f>
        <v>60.25</v>
      </c>
      <c r="J934" s="82">
        <f t="shared" si="43"/>
        <v>6.5069999999999997</v>
      </c>
      <c r="K934" s="39">
        <f>VLOOKUP('Cover page'!$B$6,Currecny_M!$A$1:$P$10,MATCH(Database!C934,Currecny_M!$A$1:$P$1,0),FALSE)</f>
        <v>1</v>
      </c>
      <c r="L934" s="82">
        <f t="shared" si="44"/>
        <v>6.5069999999999997</v>
      </c>
      <c r="M934" s="82">
        <f>((E934/$F$1)*VLOOKUP(N934,Currecny_M!$A$1:$P$10,MATCH(Database!C934,Currecny_M!$A$1:$P$1,0),FALSE))/VLOOKUP('Cover page'!$B$6,Currecny_M!$A$1:$P$10,MATCH(Database!C934,Currecny_M!$A$1:$P$1,0),FALSE)</f>
        <v>6.5069999999999997</v>
      </c>
      <c r="N934" s="6" t="str">
        <f>VLOOKUP(B934,Master!$A$2:$C$11,3,FALSE)</f>
        <v>CAD</v>
      </c>
      <c r="O934" s="6" t="str">
        <f>VLOOKUP(B934,Master!$A$2:$C$11,2,FALSE)</f>
        <v>America</v>
      </c>
      <c r="P934" s="6"/>
      <c r="Q934" s="39" t="str">
        <f>VLOOKUP(D934,GL_Master!$A$1:$D$80,2,FALSE)</f>
        <v>PL</v>
      </c>
      <c r="R934" s="39" t="str">
        <f>VLOOKUP(D934,GL_Master!$A$1:$D$80,3,FALSE)</f>
        <v>Communication &amp; internet exp</v>
      </c>
      <c r="S934" s="39" t="str">
        <f>VLOOKUP(D934,GL_Master!$A$1:$D$80,4,FALSE)</f>
        <v>Communication cost</v>
      </c>
    </row>
    <row r="935" spans="1:19" x14ac:dyDescent="0.25">
      <c r="A935" s="39" t="s">
        <v>262</v>
      </c>
      <c r="B935" s="39" t="s">
        <v>249</v>
      </c>
      <c r="C935" s="7">
        <v>44256</v>
      </c>
      <c r="D935" s="39" t="s">
        <v>41</v>
      </c>
      <c r="E935" s="39">
        <v>56</v>
      </c>
      <c r="F935" s="82">
        <f t="shared" si="42"/>
        <v>5.6000000000000001E-2</v>
      </c>
      <c r="G935" s="39">
        <f>VLOOKUP(N935,Currecny_M!$A$1:$P$10,2,FALSE)</f>
        <v>54</v>
      </c>
      <c r="H935" s="39">
        <f>MATCH(C935,Currecny_M!$A$1:$P$1,0)</f>
        <v>13</v>
      </c>
      <c r="I935" s="39">
        <f>VLOOKUP(N935,Currecny_M!$A$1:$P$10,MATCH(Database!C935,Currecny_M!$A$1:$P$1,0),FALSE)</f>
        <v>60.25</v>
      </c>
      <c r="J935" s="82">
        <f t="shared" si="43"/>
        <v>3.3740000000000001</v>
      </c>
      <c r="K935" s="39">
        <f>VLOOKUP('Cover page'!$B$6,Currecny_M!$A$1:$P$10,MATCH(Database!C935,Currecny_M!$A$1:$P$1,0),FALSE)</f>
        <v>1</v>
      </c>
      <c r="L935" s="82">
        <f t="shared" si="44"/>
        <v>3.3740000000000001</v>
      </c>
      <c r="M935" s="82">
        <f>((E935/$F$1)*VLOOKUP(N935,Currecny_M!$A$1:$P$10,MATCH(Database!C935,Currecny_M!$A$1:$P$1,0),FALSE))/VLOOKUP('Cover page'!$B$6,Currecny_M!$A$1:$P$10,MATCH(Database!C935,Currecny_M!$A$1:$P$1,0),FALSE)</f>
        <v>3.3740000000000001</v>
      </c>
      <c r="N935" s="6" t="str">
        <f>VLOOKUP(B935,Master!$A$2:$C$11,3,FALSE)</f>
        <v>CAD</v>
      </c>
      <c r="O935" s="6" t="str">
        <f>VLOOKUP(B935,Master!$A$2:$C$11,2,FALSE)</f>
        <v>America</v>
      </c>
      <c r="P935" s="6"/>
      <c r="Q935" s="39" t="str">
        <f>VLOOKUP(D935,GL_Master!$A$1:$D$80,2,FALSE)</f>
        <v>PL</v>
      </c>
      <c r="R935" s="39" t="str">
        <f>VLOOKUP(D935,GL_Master!$A$1:$D$80,3,FALSE)</f>
        <v>Communication &amp; internet exp</v>
      </c>
      <c r="S935" s="39" t="str">
        <f>VLOOKUP(D935,GL_Master!$A$1:$D$80,4,FALSE)</f>
        <v>Communication cost</v>
      </c>
    </row>
    <row r="936" spans="1:19" x14ac:dyDescent="0.25">
      <c r="A936" s="39" t="s">
        <v>262</v>
      </c>
      <c r="B936" s="39" t="s">
        <v>249</v>
      </c>
      <c r="C936" s="7">
        <v>44256</v>
      </c>
      <c r="D936" s="39" t="s">
        <v>103</v>
      </c>
      <c r="E936" s="39">
        <v>109</v>
      </c>
      <c r="F936" s="82">
        <f t="shared" si="42"/>
        <v>0.109</v>
      </c>
      <c r="G936" s="39">
        <f>VLOOKUP(N936,Currecny_M!$A$1:$P$10,2,FALSE)</f>
        <v>54</v>
      </c>
      <c r="H936" s="39">
        <f>MATCH(C936,Currecny_M!$A$1:$P$1,0)</f>
        <v>13</v>
      </c>
      <c r="I936" s="39">
        <f>VLOOKUP(N936,Currecny_M!$A$1:$P$10,MATCH(Database!C936,Currecny_M!$A$1:$P$1,0),FALSE)</f>
        <v>60.25</v>
      </c>
      <c r="J936" s="82">
        <f t="shared" si="43"/>
        <v>6.5672499999999996</v>
      </c>
      <c r="K936" s="39">
        <f>VLOOKUP('Cover page'!$B$6,Currecny_M!$A$1:$P$10,MATCH(Database!C936,Currecny_M!$A$1:$P$1,0),FALSE)</f>
        <v>1</v>
      </c>
      <c r="L936" s="82">
        <f t="shared" si="44"/>
        <v>6.5672499999999996</v>
      </c>
      <c r="M936" s="82">
        <f>((E936/$F$1)*VLOOKUP(N936,Currecny_M!$A$1:$P$10,MATCH(Database!C936,Currecny_M!$A$1:$P$1,0),FALSE))/VLOOKUP('Cover page'!$B$6,Currecny_M!$A$1:$P$10,MATCH(Database!C936,Currecny_M!$A$1:$P$1,0),FALSE)</f>
        <v>6.5672499999999996</v>
      </c>
      <c r="N936" s="6" t="str">
        <f>VLOOKUP(B936,Master!$A$2:$C$11,3,FALSE)</f>
        <v>CAD</v>
      </c>
      <c r="O936" s="6" t="str">
        <f>VLOOKUP(B936,Master!$A$2:$C$11,2,FALSE)</f>
        <v>America</v>
      </c>
      <c r="P936" s="6"/>
      <c r="Q936" s="39" t="str">
        <f>VLOOKUP(D936,GL_Master!$A$1:$D$80,2,FALSE)</f>
        <v>PL</v>
      </c>
      <c r="R936" s="39" t="str">
        <f>VLOOKUP(D936,GL_Master!$A$1:$D$80,3,FALSE)</f>
        <v>Communication &amp; internet exp</v>
      </c>
      <c r="S936" s="39" t="str">
        <f>VLOOKUP(D936,GL_Master!$A$1:$D$80,4,FALSE)</f>
        <v>Communication cost</v>
      </c>
    </row>
    <row r="937" spans="1:19" x14ac:dyDescent="0.25">
      <c r="A937" s="39" t="s">
        <v>262</v>
      </c>
      <c r="B937" s="39" t="s">
        <v>249</v>
      </c>
      <c r="C937" s="7">
        <v>44256</v>
      </c>
      <c r="D937" s="39" t="s">
        <v>104</v>
      </c>
      <c r="E937" s="39">
        <v>163</v>
      </c>
      <c r="F937" s="82">
        <f t="shared" si="42"/>
        <v>0.16300000000000001</v>
      </c>
      <c r="G937" s="39">
        <f>VLOOKUP(N937,Currecny_M!$A$1:$P$10,2,FALSE)</f>
        <v>54</v>
      </c>
      <c r="H937" s="39">
        <f>MATCH(C937,Currecny_M!$A$1:$P$1,0)</f>
        <v>13</v>
      </c>
      <c r="I937" s="39">
        <f>VLOOKUP(N937,Currecny_M!$A$1:$P$10,MATCH(Database!C937,Currecny_M!$A$1:$P$1,0),FALSE)</f>
        <v>60.25</v>
      </c>
      <c r="J937" s="82">
        <f t="shared" si="43"/>
        <v>9.8207500000000003</v>
      </c>
      <c r="K937" s="39">
        <f>VLOOKUP('Cover page'!$B$6,Currecny_M!$A$1:$P$10,MATCH(Database!C937,Currecny_M!$A$1:$P$1,0),FALSE)</f>
        <v>1</v>
      </c>
      <c r="L937" s="82">
        <f t="shared" si="44"/>
        <v>9.8207500000000003</v>
      </c>
      <c r="M937" s="82">
        <f>((E937/$F$1)*VLOOKUP(N937,Currecny_M!$A$1:$P$10,MATCH(Database!C937,Currecny_M!$A$1:$P$1,0),FALSE))/VLOOKUP('Cover page'!$B$6,Currecny_M!$A$1:$P$10,MATCH(Database!C937,Currecny_M!$A$1:$P$1,0),FALSE)</f>
        <v>9.8207500000000003</v>
      </c>
      <c r="N937" s="6" t="str">
        <f>VLOOKUP(B937,Master!$A$2:$C$11,3,FALSE)</f>
        <v>CAD</v>
      </c>
      <c r="O937" s="6" t="str">
        <f>VLOOKUP(B937,Master!$A$2:$C$11,2,FALSE)</f>
        <v>America</v>
      </c>
      <c r="P937" s="6"/>
      <c r="Q937" s="39" t="str">
        <f>VLOOKUP(D937,GL_Master!$A$1:$D$80,2,FALSE)</f>
        <v>PL</v>
      </c>
      <c r="R937" s="39" t="str">
        <f>VLOOKUP(D937,GL_Master!$A$1:$D$80,3,FALSE)</f>
        <v>Legal &amp; Professional expenses</v>
      </c>
      <c r="S937" s="39" t="str">
        <f>VLOOKUP(D937,GL_Master!$A$1:$D$80,4,FALSE)</f>
        <v>Professional Fees - Others</v>
      </c>
    </row>
    <row r="938" spans="1:19" x14ac:dyDescent="0.25">
      <c r="A938" s="39" t="s">
        <v>262</v>
      </c>
      <c r="B938" s="39" t="s">
        <v>249</v>
      </c>
      <c r="C938" s="7">
        <v>44256</v>
      </c>
      <c r="D938" s="39" t="s">
        <v>105</v>
      </c>
      <c r="E938" s="39">
        <v>112</v>
      </c>
      <c r="F938" s="82">
        <f t="shared" si="42"/>
        <v>0.112</v>
      </c>
      <c r="G938" s="39">
        <f>VLOOKUP(N938,Currecny_M!$A$1:$P$10,2,FALSE)</f>
        <v>54</v>
      </c>
      <c r="H938" s="39">
        <f>MATCH(C938,Currecny_M!$A$1:$P$1,0)</f>
        <v>13</v>
      </c>
      <c r="I938" s="39">
        <f>VLOOKUP(N938,Currecny_M!$A$1:$P$10,MATCH(Database!C938,Currecny_M!$A$1:$P$1,0),FALSE)</f>
        <v>60.25</v>
      </c>
      <c r="J938" s="82">
        <f t="shared" si="43"/>
        <v>6.7480000000000002</v>
      </c>
      <c r="K938" s="39">
        <f>VLOOKUP('Cover page'!$B$6,Currecny_M!$A$1:$P$10,MATCH(Database!C938,Currecny_M!$A$1:$P$1,0),FALSE)</f>
        <v>1</v>
      </c>
      <c r="L938" s="82">
        <f t="shared" si="44"/>
        <v>6.7480000000000002</v>
      </c>
      <c r="M938" s="82">
        <f>((E938/$F$1)*VLOOKUP(N938,Currecny_M!$A$1:$P$10,MATCH(Database!C938,Currecny_M!$A$1:$P$1,0),FALSE))/VLOOKUP('Cover page'!$B$6,Currecny_M!$A$1:$P$10,MATCH(Database!C938,Currecny_M!$A$1:$P$1,0),FALSE)</f>
        <v>6.7480000000000002</v>
      </c>
      <c r="N938" s="6" t="str">
        <f>VLOOKUP(B938,Master!$A$2:$C$11,3,FALSE)</f>
        <v>CAD</v>
      </c>
      <c r="O938" s="6" t="str">
        <f>VLOOKUP(B938,Master!$A$2:$C$11,2,FALSE)</f>
        <v>America</v>
      </c>
      <c r="P938" s="6"/>
      <c r="Q938" s="39" t="str">
        <f>VLOOKUP(D938,GL_Master!$A$1:$D$80,2,FALSE)</f>
        <v>PL</v>
      </c>
      <c r="R938" s="39" t="str">
        <f>VLOOKUP(D938,GL_Master!$A$1:$D$80,3,FALSE)</f>
        <v>Travelling and conveyance</v>
      </c>
      <c r="S938" s="39" t="str">
        <f>VLOOKUP(D938,GL_Master!$A$1:$D$80,4,FALSE)</f>
        <v>Car hiring and rental services</v>
      </c>
    </row>
    <row r="939" spans="1:19" x14ac:dyDescent="0.25">
      <c r="A939" s="39" t="s">
        <v>262</v>
      </c>
      <c r="B939" s="39" t="s">
        <v>249</v>
      </c>
      <c r="C939" s="7">
        <v>44256</v>
      </c>
      <c r="D939" s="39" t="s">
        <v>106</v>
      </c>
      <c r="E939" s="39">
        <v>57</v>
      </c>
      <c r="F939" s="82">
        <f t="shared" si="42"/>
        <v>5.7000000000000002E-2</v>
      </c>
      <c r="G939" s="39">
        <f>VLOOKUP(N939,Currecny_M!$A$1:$P$10,2,FALSE)</f>
        <v>54</v>
      </c>
      <c r="H939" s="39">
        <f>MATCH(C939,Currecny_M!$A$1:$P$1,0)</f>
        <v>13</v>
      </c>
      <c r="I939" s="39">
        <f>VLOOKUP(N939,Currecny_M!$A$1:$P$10,MATCH(Database!C939,Currecny_M!$A$1:$P$1,0),FALSE)</f>
        <v>60.25</v>
      </c>
      <c r="J939" s="82">
        <f t="shared" si="43"/>
        <v>3.43425</v>
      </c>
      <c r="K939" s="39">
        <f>VLOOKUP('Cover page'!$B$6,Currecny_M!$A$1:$P$10,MATCH(Database!C939,Currecny_M!$A$1:$P$1,0),FALSE)</f>
        <v>1</v>
      </c>
      <c r="L939" s="82">
        <f t="shared" si="44"/>
        <v>3.43425</v>
      </c>
      <c r="M939" s="82">
        <f>((E939/$F$1)*VLOOKUP(N939,Currecny_M!$A$1:$P$10,MATCH(Database!C939,Currecny_M!$A$1:$P$1,0),FALSE))/VLOOKUP('Cover page'!$B$6,Currecny_M!$A$1:$P$10,MATCH(Database!C939,Currecny_M!$A$1:$P$1,0),FALSE)</f>
        <v>3.43425</v>
      </c>
      <c r="N939" s="6" t="str">
        <f>VLOOKUP(B939,Master!$A$2:$C$11,3,FALSE)</f>
        <v>CAD</v>
      </c>
      <c r="O939" s="6" t="str">
        <f>VLOOKUP(B939,Master!$A$2:$C$11,2,FALSE)</f>
        <v>America</v>
      </c>
      <c r="P939" s="6"/>
      <c r="Q939" s="39" t="str">
        <f>VLOOKUP(D939,GL_Master!$A$1:$D$80,2,FALSE)</f>
        <v>PL</v>
      </c>
      <c r="R939" s="39" t="str">
        <f>VLOOKUP(D939,GL_Master!$A$1:$D$80,3,FALSE)</f>
        <v>Communication &amp; internet exp</v>
      </c>
      <c r="S939" s="39" t="str">
        <f>VLOOKUP(D939,GL_Master!$A$1:$D$80,4,FALSE)</f>
        <v>Printing &amp; Stationary</v>
      </c>
    </row>
    <row r="940" spans="1:19" x14ac:dyDescent="0.25">
      <c r="A940" s="39" t="s">
        <v>262</v>
      </c>
      <c r="B940" s="39" t="s">
        <v>249</v>
      </c>
      <c r="C940" s="7">
        <v>44256</v>
      </c>
      <c r="D940" s="39" t="s">
        <v>32</v>
      </c>
      <c r="E940" s="39">
        <v>54</v>
      </c>
      <c r="F940" s="82">
        <f t="shared" si="42"/>
        <v>5.3999999999999999E-2</v>
      </c>
      <c r="G940" s="39">
        <f>VLOOKUP(N940,Currecny_M!$A$1:$P$10,2,FALSE)</f>
        <v>54</v>
      </c>
      <c r="H940" s="39">
        <f>MATCH(C940,Currecny_M!$A$1:$P$1,0)</f>
        <v>13</v>
      </c>
      <c r="I940" s="39">
        <f>VLOOKUP(N940,Currecny_M!$A$1:$P$10,MATCH(Database!C940,Currecny_M!$A$1:$P$1,0),FALSE)</f>
        <v>60.25</v>
      </c>
      <c r="J940" s="82">
        <f t="shared" si="43"/>
        <v>3.2534999999999998</v>
      </c>
      <c r="K940" s="39">
        <f>VLOOKUP('Cover page'!$B$6,Currecny_M!$A$1:$P$10,MATCH(Database!C940,Currecny_M!$A$1:$P$1,0),FALSE)</f>
        <v>1</v>
      </c>
      <c r="L940" s="82">
        <f t="shared" si="44"/>
        <v>3.2534999999999998</v>
      </c>
      <c r="M940" s="82">
        <f>((E940/$F$1)*VLOOKUP(N940,Currecny_M!$A$1:$P$10,MATCH(Database!C940,Currecny_M!$A$1:$P$1,0),FALSE))/VLOOKUP('Cover page'!$B$6,Currecny_M!$A$1:$P$10,MATCH(Database!C940,Currecny_M!$A$1:$P$1,0),FALSE)</f>
        <v>3.2534999999999998</v>
      </c>
      <c r="N940" s="6" t="str">
        <f>VLOOKUP(B940,Master!$A$2:$C$11,3,FALSE)</f>
        <v>CAD</v>
      </c>
      <c r="O940" s="6" t="str">
        <f>VLOOKUP(B940,Master!$A$2:$C$11,2,FALSE)</f>
        <v>America</v>
      </c>
      <c r="P940" s="6"/>
      <c r="Q940" s="39" t="str">
        <f>VLOOKUP(D940,GL_Master!$A$1:$D$80,2,FALSE)</f>
        <v>PL</v>
      </c>
      <c r="R940" s="39" t="str">
        <f>VLOOKUP(D940,GL_Master!$A$1:$D$80,3,FALSE)</f>
        <v>Communication &amp; internet exp</v>
      </c>
      <c r="S940" s="39" t="str">
        <f>VLOOKUP(D940,GL_Master!$A$1:$D$80,4,FALSE)</f>
        <v>Printing &amp; Stationary</v>
      </c>
    </row>
    <row r="941" spans="1:19" x14ac:dyDescent="0.25">
      <c r="A941" s="39" t="s">
        <v>262</v>
      </c>
      <c r="B941" s="39" t="s">
        <v>249</v>
      </c>
      <c r="C941" s="7">
        <v>44256</v>
      </c>
      <c r="D941" s="39" t="s">
        <v>35</v>
      </c>
      <c r="E941" s="39">
        <v>162</v>
      </c>
      <c r="F941" s="82">
        <f t="shared" si="42"/>
        <v>0.16200000000000001</v>
      </c>
      <c r="G941" s="39">
        <f>VLOOKUP(N941,Currecny_M!$A$1:$P$10,2,FALSE)</f>
        <v>54</v>
      </c>
      <c r="H941" s="39">
        <f>MATCH(C941,Currecny_M!$A$1:$P$1,0)</f>
        <v>13</v>
      </c>
      <c r="I941" s="39">
        <f>VLOOKUP(N941,Currecny_M!$A$1:$P$10,MATCH(Database!C941,Currecny_M!$A$1:$P$1,0),FALSE)</f>
        <v>60.25</v>
      </c>
      <c r="J941" s="82">
        <f t="shared" si="43"/>
        <v>9.7605000000000004</v>
      </c>
      <c r="K941" s="39">
        <f>VLOOKUP('Cover page'!$B$6,Currecny_M!$A$1:$P$10,MATCH(Database!C941,Currecny_M!$A$1:$P$1,0),FALSE)</f>
        <v>1</v>
      </c>
      <c r="L941" s="82">
        <f t="shared" si="44"/>
        <v>9.7605000000000004</v>
      </c>
      <c r="M941" s="82">
        <f>((E941/$F$1)*VLOOKUP(N941,Currecny_M!$A$1:$P$10,MATCH(Database!C941,Currecny_M!$A$1:$P$1,0),FALSE))/VLOOKUP('Cover page'!$B$6,Currecny_M!$A$1:$P$10,MATCH(Database!C941,Currecny_M!$A$1:$P$1,0),FALSE)</f>
        <v>9.7605000000000004</v>
      </c>
      <c r="N941" s="6" t="str">
        <f>VLOOKUP(B941,Master!$A$2:$C$11,3,FALSE)</f>
        <v>CAD</v>
      </c>
      <c r="O941" s="6" t="str">
        <f>VLOOKUP(B941,Master!$A$2:$C$11,2,FALSE)</f>
        <v>America</v>
      </c>
      <c r="P941" s="6"/>
      <c r="Q941" s="39" t="str">
        <f>VLOOKUP(D941,GL_Master!$A$1:$D$80,2,FALSE)</f>
        <v>PL</v>
      </c>
      <c r="R941" s="39" t="str">
        <f>VLOOKUP(D941,GL_Master!$A$1:$D$80,3,FALSE)</f>
        <v>Security Expenses</v>
      </c>
      <c r="S941" s="39" t="str">
        <f>VLOOKUP(D941,GL_Master!$A$1:$D$80,4,FALSE)</f>
        <v>Security Expenses others</v>
      </c>
    </row>
    <row r="942" spans="1:19" x14ac:dyDescent="0.25">
      <c r="A942" s="39" t="s">
        <v>262</v>
      </c>
      <c r="B942" s="39" t="s">
        <v>249</v>
      </c>
      <c r="C942" s="7">
        <v>44256</v>
      </c>
      <c r="D942" s="39" t="s">
        <v>38</v>
      </c>
      <c r="E942" s="39">
        <v>53</v>
      </c>
      <c r="F942" s="82">
        <f t="shared" si="42"/>
        <v>5.2999999999999999E-2</v>
      </c>
      <c r="G942" s="39">
        <f>VLOOKUP(N942,Currecny_M!$A$1:$P$10,2,FALSE)</f>
        <v>54</v>
      </c>
      <c r="H942" s="39">
        <f>MATCH(C942,Currecny_M!$A$1:$P$1,0)</f>
        <v>13</v>
      </c>
      <c r="I942" s="39">
        <f>VLOOKUP(N942,Currecny_M!$A$1:$P$10,MATCH(Database!C942,Currecny_M!$A$1:$P$1,0),FALSE)</f>
        <v>60.25</v>
      </c>
      <c r="J942" s="82">
        <f t="shared" si="43"/>
        <v>3.1932499999999999</v>
      </c>
      <c r="K942" s="39">
        <f>VLOOKUP('Cover page'!$B$6,Currecny_M!$A$1:$P$10,MATCH(Database!C942,Currecny_M!$A$1:$P$1,0),FALSE)</f>
        <v>1</v>
      </c>
      <c r="L942" s="82">
        <f t="shared" si="44"/>
        <v>3.1932499999999999</v>
      </c>
      <c r="M942" s="82">
        <f>((E942/$F$1)*VLOOKUP(N942,Currecny_M!$A$1:$P$10,MATCH(Database!C942,Currecny_M!$A$1:$P$1,0),FALSE))/VLOOKUP('Cover page'!$B$6,Currecny_M!$A$1:$P$10,MATCH(Database!C942,Currecny_M!$A$1:$P$1,0),FALSE)</f>
        <v>3.1932499999999999</v>
      </c>
      <c r="N942" s="6" t="str">
        <f>VLOOKUP(B942,Master!$A$2:$C$11,3,FALSE)</f>
        <v>CAD</v>
      </c>
      <c r="O942" s="6" t="str">
        <f>VLOOKUP(B942,Master!$A$2:$C$11,2,FALSE)</f>
        <v>America</v>
      </c>
      <c r="P942" s="6"/>
      <c r="Q942" s="39" t="str">
        <f>VLOOKUP(D942,GL_Master!$A$1:$D$80,2,FALSE)</f>
        <v>PL</v>
      </c>
      <c r="R942" s="39" t="str">
        <f>VLOOKUP(D942,GL_Master!$A$1:$D$80,3,FALSE)</f>
        <v>House Keeping Expenses</v>
      </c>
      <c r="S942" s="39" t="str">
        <f>VLOOKUP(D942,GL_Master!$A$1:$D$80,4,FALSE)</f>
        <v>House Keeping Expenses</v>
      </c>
    </row>
    <row r="943" spans="1:19" x14ac:dyDescent="0.25">
      <c r="A943" s="39" t="s">
        <v>262</v>
      </c>
      <c r="B943" s="39" t="s">
        <v>249</v>
      </c>
      <c r="C943" s="7">
        <v>44256</v>
      </c>
      <c r="D943" s="39" t="s">
        <v>107</v>
      </c>
      <c r="E943" s="39">
        <v>54</v>
      </c>
      <c r="F943" s="82">
        <f t="shared" si="42"/>
        <v>5.3999999999999999E-2</v>
      </c>
      <c r="G943" s="39">
        <f>VLOOKUP(N943,Currecny_M!$A$1:$P$10,2,FALSE)</f>
        <v>54</v>
      </c>
      <c r="H943" s="39">
        <f>MATCH(C943,Currecny_M!$A$1:$P$1,0)</f>
        <v>13</v>
      </c>
      <c r="I943" s="39">
        <f>VLOOKUP(N943,Currecny_M!$A$1:$P$10,MATCH(Database!C943,Currecny_M!$A$1:$P$1,0),FALSE)</f>
        <v>60.25</v>
      </c>
      <c r="J943" s="82">
        <f t="shared" si="43"/>
        <v>3.2534999999999998</v>
      </c>
      <c r="K943" s="39">
        <f>VLOOKUP('Cover page'!$B$6,Currecny_M!$A$1:$P$10,MATCH(Database!C943,Currecny_M!$A$1:$P$1,0),FALSE)</f>
        <v>1</v>
      </c>
      <c r="L943" s="82">
        <f t="shared" si="44"/>
        <v>3.2534999999999998</v>
      </c>
      <c r="M943" s="82">
        <f>((E943/$F$1)*VLOOKUP(N943,Currecny_M!$A$1:$P$10,MATCH(Database!C943,Currecny_M!$A$1:$P$1,0),FALSE))/VLOOKUP('Cover page'!$B$6,Currecny_M!$A$1:$P$10,MATCH(Database!C943,Currecny_M!$A$1:$P$1,0),FALSE)</f>
        <v>3.2534999999999998</v>
      </c>
      <c r="N943" s="6" t="str">
        <f>VLOOKUP(B943,Master!$A$2:$C$11,3,FALSE)</f>
        <v>CAD</v>
      </c>
      <c r="O943" s="6" t="str">
        <f>VLOOKUP(B943,Master!$A$2:$C$11,2,FALSE)</f>
        <v>America</v>
      </c>
      <c r="P943" s="6"/>
      <c r="Q943" s="39" t="str">
        <f>VLOOKUP(D943,GL_Master!$A$1:$D$80,2,FALSE)</f>
        <v>PL</v>
      </c>
      <c r="R943" s="39" t="str">
        <f>VLOOKUP(D943,GL_Master!$A$1:$D$80,3,FALSE)</f>
        <v>Misc. expenses</v>
      </c>
      <c r="S943" s="39" t="str">
        <f>VLOOKUP(D943,GL_Master!$A$1:$D$80,4,FALSE)</f>
        <v>Repair &amp; Maintenance</v>
      </c>
    </row>
    <row r="944" spans="1:19" x14ac:dyDescent="0.25">
      <c r="A944" s="39" t="s">
        <v>262</v>
      </c>
      <c r="B944" s="39" t="s">
        <v>249</v>
      </c>
      <c r="C944" s="7">
        <v>44256</v>
      </c>
      <c r="D944" s="39" t="s">
        <v>108</v>
      </c>
      <c r="E944" s="39">
        <v>55</v>
      </c>
      <c r="F944" s="82">
        <f t="shared" si="42"/>
        <v>5.5E-2</v>
      </c>
      <c r="G944" s="39">
        <f>VLOOKUP(N944,Currecny_M!$A$1:$P$10,2,FALSE)</f>
        <v>54</v>
      </c>
      <c r="H944" s="39">
        <f>MATCH(C944,Currecny_M!$A$1:$P$1,0)</f>
        <v>13</v>
      </c>
      <c r="I944" s="39">
        <f>VLOOKUP(N944,Currecny_M!$A$1:$P$10,MATCH(Database!C944,Currecny_M!$A$1:$P$1,0),FALSE)</f>
        <v>60.25</v>
      </c>
      <c r="J944" s="82">
        <f t="shared" si="43"/>
        <v>3.3137500000000002</v>
      </c>
      <c r="K944" s="39">
        <f>VLOOKUP('Cover page'!$B$6,Currecny_M!$A$1:$P$10,MATCH(Database!C944,Currecny_M!$A$1:$P$1,0),FALSE)</f>
        <v>1</v>
      </c>
      <c r="L944" s="82">
        <f t="shared" si="44"/>
        <v>3.3137500000000002</v>
      </c>
      <c r="M944" s="82">
        <f>((E944/$F$1)*VLOOKUP(N944,Currecny_M!$A$1:$P$10,MATCH(Database!C944,Currecny_M!$A$1:$P$1,0),FALSE))/VLOOKUP('Cover page'!$B$6,Currecny_M!$A$1:$P$10,MATCH(Database!C944,Currecny_M!$A$1:$P$1,0),FALSE)</f>
        <v>3.3137500000000002</v>
      </c>
      <c r="N944" s="6" t="str">
        <f>VLOOKUP(B944,Master!$A$2:$C$11,3,FALSE)</f>
        <v>CAD</v>
      </c>
      <c r="O944" s="6" t="str">
        <f>VLOOKUP(B944,Master!$A$2:$C$11,2,FALSE)</f>
        <v>America</v>
      </c>
      <c r="P944" s="6"/>
      <c r="Q944" s="39" t="str">
        <f>VLOOKUP(D944,GL_Master!$A$1:$D$80,2,FALSE)</f>
        <v>PL</v>
      </c>
      <c r="R944" s="39" t="str">
        <f>VLOOKUP(D944,GL_Master!$A$1:$D$80,3,FALSE)</f>
        <v>Misc. expenses</v>
      </c>
      <c r="S944" s="39" t="str">
        <f>VLOOKUP(D944,GL_Master!$A$1:$D$80,4,FALSE)</f>
        <v>Repair &amp; Maintenance</v>
      </c>
    </row>
    <row r="945" spans="1:19" x14ac:dyDescent="0.25">
      <c r="A945" s="39" t="s">
        <v>262</v>
      </c>
      <c r="B945" s="39" t="s">
        <v>249</v>
      </c>
      <c r="C945" s="7">
        <v>44256</v>
      </c>
      <c r="D945" s="39" t="s">
        <v>9</v>
      </c>
      <c r="E945" s="39">
        <v>490</v>
      </c>
      <c r="F945" s="82">
        <f t="shared" si="42"/>
        <v>0.49</v>
      </c>
      <c r="G945" s="39">
        <f>VLOOKUP(N945,Currecny_M!$A$1:$P$10,2,FALSE)</f>
        <v>54</v>
      </c>
      <c r="H945" s="39">
        <f>MATCH(C945,Currecny_M!$A$1:$P$1,0)</f>
        <v>13</v>
      </c>
      <c r="I945" s="39">
        <f>VLOOKUP(N945,Currecny_M!$A$1:$P$10,MATCH(Database!C945,Currecny_M!$A$1:$P$1,0),FALSE)</f>
        <v>60.25</v>
      </c>
      <c r="J945" s="82">
        <f t="shared" si="43"/>
        <v>29.522500000000001</v>
      </c>
      <c r="K945" s="39">
        <f>VLOOKUP('Cover page'!$B$6,Currecny_M!$A$1:$P$10,MATCH(Database!C945,Currecny_M!$A$1:$P$1,0),FALSE)</f>
        <v>1</v>
      </c>
      <c r="L945" s="82">
        <f t="shared" si="44"/>
        <v>29.522500000000001</v>
      </c>
      <c r="M945" s="82">
        <f>((E945/$F$1)*VLOOKUP(N945,Currecny_M!$A$1:$P$10,MATCH(Database!C945,Currecny_M!$A$1:$P$1,0),FALSE))/VLOOKUP('Cover page'!$B$6,Currecny_M!$A$1:$P$10,MATCH(Database!C945,Currecny_M!$A$1:$P$1,0),FALSE)</f>
        <v>29.522500000000001</v>
      </c>
      <c r="N945" s="6" t="str">
        <f>VLOOKUP(B945,Master!$A$2:$C$11,3,FALSE)</f>
        <v>CAD</v>
      </c>
      <c r="O945" s="6" t="str">
        <f>VLOOKUP(B945,Master!$A$2:$C$11,2,FALSE)</f>
        <v>America</v>
      </c>
      <c r="P945" s="6"/>
      <c r="Q945" s="39" t="str">
        <f>VLOOKUP(D945,GL_Master!$A$1:$D$80,2,FALSE)</f>
        <v>PL</v>
      </c>
      <c r="R945" s="39" t="str">
        <f>VLOOKUP(D945,GL_Master!$A$1:$D$80,3,FALSE)</f>
        <v>Rent</v>
      </c>
      <c r="S945" s="39" t="str">
        <f>VLOOKUP(D945,GL_Master!$A$1:$D$80,4,FALSE)</f>
        <v>Office Rent</v>
      </c>
    </row>
    <row r="946" spans="1:19" x14ac:dyDescent="0.25">
      <c r="A946" s="39" t="s">
        <v>262</v>
      </c>
      <c r="B946" s="39" t="s">
        <v>249</v>
      </c>
      <c r="C946" s="7">
        <v>44256</v>
      </c>
      <c r="D946" s="39" t="s">
        <v>109</v>
      </c>
      <c r="E946" s="39">
        <v>-267</v>
      </c>
      <c r="F946" s="82">
        <f t="shared" si="42"/>
        <v>-0.26700000000000002</v>
      </c>
      <c r="G946" s="39">
        <f>VLOOKUP(N946,Currecny_M!$A$1:$P$10,2,FALSE)</f>
        <v>54</v>
      </c>
      <c r="H946" s="39">
        <f>MATCH(C946,Currecny_M!$A$1:$P$1,0)</f>
        <v>13</v>
      </c>
      <c r="I946" s="39">
        <f>VLOOKUP(N946,Currecny_M!$A$1:$P$10,MATCH(Database!C946,Currecny_M!$A$1:$P$1,0),FALSE)</f>
        <v>60.25</v>
      </c>
      <c r="J946" s="82">
        <f t="shared" si="43"/>
        <v>-16.086750000000002</v>
      </c>
      <c r="K946" s="39">
        <f>VLOOKUP('Cover page'!$B$6,Currecny_M!$A$1:$P$10,MATCH(Database!C946,Currecny_M!$A$1:$P$1,0),FALSE)</f>
        <v>1</v>
      </c>
      <c r="L946" s="82">
        <f t="shared" si="44"/>
        <v>-16.086750000000002</v>
      </c>
      <c r="M946" s="82">
        <f>((E946/$F$1)*VLOOKUP(N946,Currecny_M!$A$1:$P$10,MATCH(Database!C946,Currecny_M!$A$1:$P$1,0),FALSE))/VLOOKUP('Cover page'!$B$6,Currecny_M!$A$1:$P$10,MATCH(Database!C946,Currecny_M!$A$1:$P$1,0),FALSE)</f>
        <v>-16.086750000000002</v>
      </c>
      <c r="N946" s="6" t="str">
        <f>VLOOKUP(B946,Master!$A$2:$C$11,3,FALSE)</f>
        <v>CAD</v>
      </c>
      <c r="O946" s="6" t="str">
        <f>VLOOKUP(B946,Master!$A$2:$C$11,2,FALSE)</f>
        <v>America</v>
      </c>
      <c r="P946" s="6"/>
      <c r="Q946" s="39" t="str">
        <f>VLOOKUP(D946,GL_Master!$A$1:$D$80,2,FALSE)</f>
        <v>PL</v>
      </c>
      <c r="R946" s="39" t="str">
        <f>VLOOKUP(D946,GL_Master!$A$1:$D$80,3,FALSE)</f>
        <v>Travelling and conveyance</v>
      </c>
      <c r="S946" s="39" t="str">
        <f>VLOOKUP(D946,GL_Master!$A$1:$D$80,4,FALSE)</f>
        <v>Travelling , hotel lodging</v>
      </c>
    </row>
    <row r="947" spans="1:19" x14ac:dyDescent="0.25">
      <c r="A947" s="39" t="s">
        <v>262</v>
      </c>
      <c r="B947" s="39" t="s">
        <v>249</v>
      </c>
      <c r="C947" s="7">
        <v>44256</v>
      </c>
      <c r="D947" s="39" t="s">
        <v>110</v>
      </c>
      <c r="E947" s="39">
        <v>105</v>
      </c>
      <c r="F947" s="82">
        <f t="shared" si="42"/>
        <v>0.105</v>
      </c>
      <c r="G947" s="39">
        <f>VLOOKUP(N947,Currecny_M!$A$1:$P$10,2,FALSE)</f>
        <v>54</v>
      </c>
      <c r="H947" s="39">
        <f>MATCH(C947,Currecny_M!$A$1:$P$1,0)</f>
        <v>13</v>
      </c>
      <c r="I947" s="39">
        <f>VLOOKUP(N947,Currecny_M!$A$1:$P$10,MATCH(Database!C947,Currecny_M!$A$1:$P$1,0),FALSE)</f>
        <v>60.25</v>
      </c>
      <c r="J947" s="82">
        <f t="shared" si="43"/>
        <v>6.3262499999999999</v>
      </c>
      <c r="K947" s="39">
        <f>VLOOKUP('Cover page'!$B$6,Currecny_M!$A$1:$P$10,MATCH(Database!C947,Currecny_M!$A$1:$P$1,0),FALSE)</f>
        <v>1</v>
      </c>
      <c r="L947" s="82">
        <f t="shared" si="44"/>
        <v>6.3262499999999999</v>
      </c>
      <c r="M947" s="82">
        <f>((E947/$F$1)*VLOOKUP(N947,Currecny_M!$A$1:$P$10,MATCH(Database!C947,Currecny_M!$A$1:$P$1,0),FALSE))/VLOOKUP('Cover page'!$B$6,Currecny_M!$A$1:$P$10,MATCH(Database!C947,Currecny_M!$A$1:$P$1,0),FALSE)</f>
        <v>6.3262499999999999</v>
      </c>
      <c r="N947" s="6" t="str">
        <f>VLOOKUP(B947,Master!$A$2:$C$11,3,FALSE)</f>
        <v>CAD</v>
      </c>
      <c r="O947" s="6" t="str">
        <f>VLOOKUP(B947,Master!$A$2:$C$11,2,FALSE)</f>
        <v>America</v>
      </c>
      <c r="P947" s="6"/>
      <c r="Q947" s="39" t="str">
        <f>VLOOKUP(D947,GL_Master!$A$1:$D$80,2,FALSE)</f>
        <v>PL</v>
      </c>
      <c r="R947" s="39" t="str">
        <f>VLOOKUP(D947,GL_Master!$A$1:$D$80,3,FALSE)</f>
        <v>Travelling and conveyance</v>
      </c>
      <c r="S947" s="39" t="str">
        <f>VLOOKUP(D947,GL_Master!$A$1:$D$80,4,FALSE)</f>
        <v>Travelling , hotel lodging</v>
      </c>
    </row>
    <row r="948" spans="1:19" x14ac:dyDescent="0.25">
      <c r="A948" s="39" t="s">
        <v>262</v>
      </c>
      <c r="B948" s="39" t="s">
        <v>249</v>
      </c>
      <c r="C948" s="7">
        <v>44256</v>
      </c>
      <c r="D948" s="39" t="s">
        <v>111</v>
      </c>
      <c r="E948" s="39">
        <v>57</v>
      </c>
      <c r="F948" s="82">
        <f t="shared" si="42"/>
        <v>5.7000000000000002E-2</v>
      </c>
      <c r="G948" s="39">
        <f>VLOOKUP(N948,Currecny_M!$A$1:$P$10,2,FALSE)</f>
        <v>54</v>
      </c>
      <c r="H948" s="39">
        <f>MATCH(C948,Currecny_M!$A$1:$P$1,0)</f>
        <v>13</v>
      </c>
      <c r="I948" s="39">
        <f>VLOOKUP(N948,Currecny_M!$A$1:$P$10,MATCH(Database!C948,Currecny_M!$A$1:$P$1,0),FALSE)</f>
        <v>60.25</v>
      </c>
      <c r="J948" s="82">
        <f t="shared" si="43"/>
        <v>3.43425</v>
      </c>
      <c r="K948" s="39">
        <f>VLOOKUP('Cover page'!$B$6,Currecny_M!$A$1:$P$10,MATCH(Database!C948,Currecny_M!$A$1:$P$1,0),FALSE)</f>
        <v>1</v>
      </c>
      <c r="L948" s="82">
        <f t="shared" si="44"/>
        <v>3.43425</v>
      </c>
      <c r="M948" s="82">
        <f>((E948/$F$1)*VLOOKUP(N948,Currecny_M!$A$1:$P$10,MATCH(Database!C948,Currecny_M!$A$1:$P$1,0),FALSE))/VLOOKUP('Cover page'!$B$6,Currecny_M!$A$1:$P$10,MATCH(Database!C948,Currecny_M!$A$1:$P$1,0),FALSE)</f>
        <v>3.43425</v>
      </c>
      <c r="N948" s="6" t="str">
        <f>VLOOKUP(B948,Master!$A$2:$C$11,3,FALSE)</f>
        <v>CAD</v>
      </c>
      <c r="O948" s="6" t="str">
        <f>VLOOKUP(B948,Master!$A$2:$C$11,2,FALSE)</f>
        <v>America</v>
      </c>
      <c r="P948" s="6"/>
      <c r="Q948" s="39" t="str">
        <f>VLOOKUP(D948,GL_Master!$A$1:$D$80,2,FALSE)</f>
        <v>PL</v>
      </c>
      <c r="R948" s="39" t="str">
        <f>VLOOKUP(D948,GL_Master!$A$1:$D$80,3,FALSE)</f>
        <v>Legal &amp; Professional expenses</v>
      </c>
      <c r="S948" s="39" t="str">
        <f>VLOOKUP(D948,GL_Master!$A$1:$D$80,4,FALSE)</f>
        <v>Professional Fees - Others</v>
      </c>
    </row>
    <row r="949" spans="1:19" x14ac:dyDescent="0.25">
      <c r="A949" s="39" t="s">
        <v>262</v>
      </c>
      <c r="B949" s="39" t="s">
        <v>249</v>
      </c>
      <c r="C949" s="7">
        <v>44287</v>
      </c>
      <c r="D949" s="39" t="s">
        <v>112</v>
      </c>
      <c r="E949" s="39">
        <v>534</v>
      </c>
      <c r="F949" s="82">
        <f t="shared" si="42"/>
        <v>0.53400000000000003</v>
      </c>
      <c r="G949" s="39">
        <f>VLOOKUP(N949,Currecny_M!$A$1:$P$10,2,FALSE)</f>
        <v>54</v>
      </c>
      <c r="H949" s="39">
        <f>MATCH(C949,Currecny_M!$A$1:$P$1,0)</f>
        <v>14</v>
      </c>
      <c r="I949" s="39">
        <f>VLOOKUP(N949,Currecny_M!$A$1:$P$10,MATCH(Database!C949,Currecny_M!$A$1:$P$1,0),FALSE)</f>
        <v>60.85</v>
      </c>
      <c r="J949" s="82">
        <f t="shared" si="43"/>
        <v>32.493900000000004</v>
      </c>
      <c r="K949" s="39">
        <f>VLOOKUP('Cover page'!$B$6,Currecny_M!$A$1:$P$10,MATCH(Database!C949,Currecny_M!$A$1:$P$1,0),FALSE)</f>
        <v>1</v>
      </c>
      <c r="L949" s="82">
        <f t="shared" si="44"/>
        <v>32.493900000000004</v>
      </c>
      <c r="M949" s="82">
        <f>((E949/$F$1)*VLOOKUP(N949,Currecny_M!$A$1:$P$10,MATCH(Database!C949,Currecny_M!$A$1:$P$1,0),FALSE))/VLOOKUP('Cover page'!$B$6,Currecny_M!$A$1:$P$10,MATCH(Database!C949,Currecny_M!$A$1:$P$1,0),FALSE)</f>
        <v>32.493900000000004</v>
      </c>
      <c r="N949" s="6" t="str">
        <f>VLOOKUP(B949,Master!$A$2:$C$11,3,FALSE)</f>
        <v>CAD</v>
      </c>
      <c r="O949" s="6" t="str">
        <f>VLOOKUP(B949,Master!$A$2:$C$11,2,FALSE)</f>
        <v>America</v>
      </c>
      <c r="P949" s="6"/>
      <c r="Q949" s="39" t="str">
        <f>VLOOKUP(D949,GL_Master!$A$1:$D$80,2,FALSE)</f>
        <v>PL</v>
      </c>
      <c r="R949" s="39" t="str">
        <f>VLOOKUP(D949,GL_Master!$A$1:$D$80,3,FALSE)</f>
        <v>Finance Cost</v>
      </c>
      <c r="S949" s="39" t="str">
        <f>VLOOKUP(D949,GL_Master!$A$1:$D$80,4,FALSE)</f>
        <v>Interest expense</v>
      </c>
    </row>
    <row r="950" spans="1:19" x14ac:dyDescent="0.25">
      <c r="A950" s="39" t="s">
        <v>262</v>
      </c>
      <c r="B950" s="39" t="s">
        <v>249</v>
      </c>
      <c r="C950" s="7">
        <v>44287</v>
      </c>
      <c r="D950" s="39" t="s">
        <v>25</v>
      </c>
      <c r="E950" s="39">
        <v>4900</v>
      </c>
      <c r="F950" s="82">
        <f t="shared" si="42"/>
        <v>4.9000000000000004</v>
      </c>
      <c r="G950" s="39">
        <f>VLOOKUP(N950,Currecny_M!$A$1:$P$10,2,FALSE)</f>
        <v>54</v>
      </c>
      <c r="H950" s="39">
        <f>MATCH(C950,Currecny_M!$A$1:$P$1,0)</f>
        <v>14</v>
      </c>
      <c r="I950" s="39">
        <f>VLOOKUP(N950,Currecny_M!$A$1:$P$10,MATCH(Database!C950,Currecny_M!$A$1:$P$1,0),FALSE)</f>
        <v>60.85</v>
      </c>
      <c r="J950" s="82">
        <f t="shared" si="43"/>
        <v>298.16500000000002</v>
      </c>
      <c r="K950" s="39">
        <f>VLOOKUP('Cover page'!$B$6,Currecny_M!$A$1:$P$10,MATCH(Database!C950,Currecny_M!$A$1:$P$1,0),FALSE)</f>
        <v>1</v>
      </c>
      <c r="L950" s="82">
        <f t="shared" si="44"/>
        <v>298.16500000000002</v>
      </c>
      <c r="M950" s="82">
        <f>((E950/$F$1)*VLOOKUP(N950,Currecny_M!$A$1:$P$10,MATCH(Database!C950,Currecny_M!$A$1:$P$1,0),FALSE))/VLOOKUP('Cover page'!$B$6,Currecny_M!$A$1:$P$10,MATCH(Database!C950,Currecny_M!$A$1:$P$1,0),FALSE)</f>
        <v>298.16500000000002</v>
      </c>
      <c r="N950" s="6" t="str">
        <f>VLOOKUP(B950,Master!$A$2:$C$11,3,FALSE)</f>
        <v>CAD</v>
      </c>
      <c r="O950" s="6" t="str">
        <f>VLOOKUP(B950,Master!$A$2:$C$11,2,FALSE)</f>
        <v>America</v>
      </c>
      <c r="P950" s="6"/>
      <c r="Q950" s="39" t="str">
        <f>VLOOKUP(D950,GL_Master!$A$1:$D$80,2,FALSE)</f>
        <v>PL</v>
      </c>
      <c r="R950" s="39" t="str">
        <f>VLOOKUP(D950,GL_Master!$A$1:$D$80,3,FALSE)</f>
        <v>Depreciation</v>
      </c>
      <c r="S950" s="39" t="str">
        <f>VLOOKUP(D950,GL_Master!$A$1:$D$80,4,FALSE)</f>
        <v>Depreciation</v>
      </c>
    </row>
    <row r="951" spans="1:19" x14ac:dyDescent="0.25">
      <c r="A951" s="39" t="s">
        <v>262</v>
      </c>
      <c r="B951" s="39" t="s">
        <v>234</v>
      </c>
      <c r="C951" s="7">
        <v>43922</v>
      </c>
      <c r="D951" s="39" t="s">
        <v>51</v>
      </c>
      <c r="E951" s="39">
        <v>-18462</v>
      </c>
      <c r="F951" s="82">
        <f t="shared" si="42"/>
        <v>-18.462</v>
      </c>
      <c r="G951" s="39">
        <f>VLOOKUP(N951,Currecny_M!$A$1:$P$10,2,FALSE)</f>
        <v>65</v>
      </c>
      <c r="H951" s="39">
        <f>MATCH(C951,Currecny_M!$A$1:$P$1,0)</f>
        <v>2</v>
      </c>
      <c r="I951" s="39">
        <f>VLOOKUP(N951,Currecny_M!$A$1:$P$10,MATCH(Database!C951,Currecny_M!$A$1:$P$1,0),FALSE)</f>
        <v>65</v>
      </c>
      <c r="J951" s="82">
        <f t="shared" si="43"/>
        <v>-1200.03</v>
      </c>
      <c r="K951" s="39">
        <f>VLOOKUP('Cover page'!$B$6,Currecny_M!$A$1:$P$10,MATCH(Database!C951,Currecny_M!$A$1:$P$1,0),FALSE)</f>
        <v>1</v>
      </c>
      <c r="L951" s="82">
        <f t="shared" si="44"/>
        <v>-1200.03</v>
      </c>
      <c r="M951" s="82">
        <f>((E951/$F$1)*VLOOKUP(N951,Currecny_M!$A$1:$P$10,MATCH(Database!C951,Currecny_M!$A$1:$P$1,0),FALSE))/VLOOKUP('Cover page'!$B$6,Currecny_M!$A$1:$P$10,MATCH(Database!C951,Currecny_M!$A$1:$P$1,0),FALSE)</f>
        <v>-1200.03</v>
      </c>
      <c r="N951" s="6" t="str">
        <f>VLOOKUP(B951,Master!$A$2:$C$11,3,FALSE)</f>
        <v>Yuan</v>
      </c>
      <c r="O951" s="6" t="str">
        <f>VLOOKUP(B951,Master!$A$2:$C$11,2,FALSE)</f>
        <v>Asia</v>
      </c>
      <c r="Q951" s="39" t="str">
        <f>VLOOKUP(D951,GL_Master!$A$1:$D$80,2,FALSE)</f>
        <v>BS</v>
      </c>
      <c r="R951" s="39" t="str">
        <f>VLOOKUP(D951,GL_Master!$A$1:$D$80,3,FALSE)</f>
        <v>Share Capital</v>
      </c>
      <c r="S951" s="39" t="str">
        <f>VLOOKUP(D951,GL_Master!$A$1:$D$80,4,FALSE)</f>
        <v>Equity shares</v>
      </c>
    </row>
    <row r="952" spans="1:19" x14ac:dyDescent="0.25">
      <c r="A952" s="39" t="s">
        <v>262</v>
      </c>
      <c r="B952" s="39" t="s">
        <v>234</v>
      </c>
      <c r="C952" s="7">
        <v>43922</v>
      </c>
      <c r="D952" s="39" t="s">
        <v>52</v>
      </c>
      <c r="E952" s="39">
        <v>-35372</v>
      </c>
      <c r="F952" s="82">
        <f t="shared" si="42"/>
        <v>-35.372</v>
      </c>
      <c r="G952" s="39">
        <f>VLOOKUP(N952,Currecny_M!$A$1:$P$10,2,FALSE)</f>
        <v>65</v>
      </c>
      <c r="H952" s="39">
        <f>MATCH(C952,Currecny_M!$A$1:$P$1,0)</f>
        <v>2</v>
      </c>
      <c r="I952" s="39">
        <f>VLOOKUP(N952,Currecny_M!$A$1:$P$10,MATCH(Database!C952,Currecny_M!$A$1:$P$1,0),FALSE)</f>
        <v>65</v>
      </c>
      <c r="J952" s="82">
        <f t="shared" si="43"/>
        <v>-2299.1799999999998</v>
      </c>
      <c r="K952" s="39">
        <f>VLOOKUP('Cover page'!$B$6,Currecny_M!$A$1:$P$10,MATCH(Database!C952,Currecny_M!$A$1:$P$1,0),FALSE)</f>
        <v>1</v>
      </c>
      <c r="L952" s="82">
        <f t="shared" si="44"/>
        <v>-2299.1799999999998</v>
      </c>
      <c r="M952" s="82">
        <f>((E952/$F$1)*VLOOKUP(N952,Currecny_M!$A$1:$P$10,MATCH(Database!C952,Currecny_M!$A$1:$P$1,0),FALSE))/VLOOKUP('Cover page'!$B$6,Currecny_M!$A$1:$P$10,MATCH(Database!C952,Currecny_M!$A$1:$P$1,0),FALSE)</f>
        <v>-2299.1799999999998</v>
      </c>
      <c r="N952" s="6" t="str">
        <f>VLOOKUP(B952,Master!$A$2:$C$11,3,FALSE)</f>
        <v>Yuan</v>
      </c>
      <c r="O952" s="6" t="str">
        <f>VLOOKUP(B952,Master!$A$2:$C$11,2,FALSE)</f>
        <v>Asia</v>
      </c>
      <c r="Q952" s="39" t="str">
        <f>VLOOKUP(D952,GL_Master!$A$1:$D$80,2,FALSE)</f>
        <v>BS</v>
      </c>
      <c r="R952" s="39" t="str">
        <f>VLOOKUP(D952,GL_Master!$A$1:$D$80,3,FALSE)</f>
        <v>Reserve and Surplus</v>
      </c>
      <c r="S952" s="39" t="str">
        <f>VLOOKUP(D952,GL_Master!$A$1:$D$80,4,FALSE)</f>
        <v>Reserves at the commencement of the year</v>
      </c>
    </row>
    <row r="953" spans="1:19" x14ac:dyDescent="0.25">
      <c r="A953" s="39" t="s">
        <v>262</v>
      </c>
      <c r="B953" s="39" t="s">
        <v>234</v>
      </c>
      <c r="C953" s="7">
        <v>43922</v>
      </c>
      <c r="D953" s="39" t="s">
        <v>53</v>
      </c>
      <c r="E953" s="39">
        <v>-3703</v>
      </c>
      <c r="F953" s="82">
        <f t="shared" si="42"/>
        <v>-3.7029999999999998</v>
      </c>
      <c r="G953" s="39">
        <f>VLOOKUP(N953,Currecny_M!$A$1:$P$10,2,FALSE)</f>
        <v>65</v>
      </c>
      <c r="H953" s="39">
        <f>MATCH(C953,Currecny_M!$A$1:$P$1,0)</f>
        <v>2</v>
      </c>
      <c r="I953" s="39">
        <f>VLOOKUP(N953,Currecny_M!$A$1:$P$10,MATCH(Database!C953,Currecny_M!$A$1:$P$1,0),FALSE)</f>
        <v>65</v>
      </c>
      <c r="J953" s="82">
        <f t="shared" si="43"/>
        <v>-240.69499999999999</v>
      </c>
      <c r="K953" s="39">
        <f>VLOOKUP('Cover page'!$B$6,Currecny_M!$A$1:$P$10,MATCH(Database!C953,Currecny_M!$A$1:$P$1,0),FALSE)</f>
        <v>1</v>
      </c>
      <c r="L953" s="82">
        <f t="shared" si="44"/>
        <v>-240.69499999999999</v>
      </c>
      <c r="M953" s="82">
        <f>((E953/$F$1)*VLOOKUP(N953,Currecny_M!$A$1:$P$10,MATCH(Database!C953,Currecny_M!$A$1:$P$1,0),FALSE))/VLOOKUP('Cover page'!$B$6,Currecny_M!$A$1:$P$10,MATCH(Database!C953,Currecny_M!$A$1:$P$1,0),FALSE)</f>
        <v>-240.69499999999999</v>
      </c>
      <c r="N953" s="6" t="str">
        <f>VLOOKUP(B953,Master!$A$2:$C$11,3,FALSE)</f>
        <v>Yuan</v>
      </c>
      <c r="O953" s="6" t="str">
        <f>VLOOKUP(B953,Master!$A$2:$C$11,2,FALSE)</f>
        <v>Asia</v>
      </c>
      <c r="Q953" s="39" t="str">
        <f>VLOOKUP(D953,GL_Master!$A$1:$D$80,2,FALSE)</f>
        <v>BS</v>
      </c>
      <c r="R953" s="39" t="str">
        <f>VLOOKUP(D953,GL_Master!$A$1:$D$80,3,FALSE)</f>
        <v>Loan Fund</v>
      </c>
      <c r="S953" s="39" t="str">
        <f>VLOOKUP(D953,GL_Master!$A$1:$D$80,4,FALSE)</f>
        <v>Term Loan</v>
      </c>
    </row>
    <row r="954" spans="1:19" x14ac:dyDescent="0.25">
      <c r="A954" s="39" t="s">
        <v>262</v>
      </c>
      <c r="B954" s="39" t="s">
        <v>234</v>
      </c>
      <c r="C954" s="7">
        <v>43922</v>
      </c>
      <c r="D954" s="39" t="s">
        <v>54</v>
      </c>
      <c r="E954" s="39">
        <v>37</v>
      </c>
      <c r="F954" s="82">
        <f t="shared" si="42"/>
        <v>3.6999999999999998E-2</v>
      </c>
      <c r="G954" s="39">
        <f>VLOOKUP(N954,Currecny_M!$A$1:$P$10,2,FALSE)</f>
        <v>65</v>
      </c>
      <c r="H954" s="39">
        <f>MATCH(C954,Currecny_M!$A$1:$P$1,0)</f>
        <v>2</v>
      </c>
      <c r="I954" s="39">
        <f>VLOOKUP(N954,Currecny_M!$A$1:$P$10,MATCH(Database!C954,Currecny_M!$A$1:$P$1,0),FALSE)</f>
        <v>65</v>
      </c>
      <c r="J954" s="82">
        <f t="shared" si="43"/>
        <v>2.4049999999999998</v>
      </c>
      <c r="K954" s="39">
        <f>VLOOKUP('Cover page'!$B$6,Currecny_M!$A$1:$P$10,MATCH(Database!C954,Currecny_M!$A$1:$P$1,0),FALSE)</f>
        <v>1</v>
      </c>
      <c r="L954" s="82">
        <f t="shared" si="44"/>
        <v>2.4049999999999998</v>
      </c>
      <c r="M954" s="82">
        <f>((E954/$F$1)*VLOOKUP(N954,Currecny_M!$A$1:$P$10,MATCH(Database!C954,Currecny_M!$A$1:$P$1,0),FALSE))/VLOOKUP('Cover page'!$B$6,Currecny_M!$A$1:$P$10,MATCH(Database!C954,Currecny_M!$A$1:$P$1,0),FALSE)</f>
        <v>2.4049999999999998</v>
      </c>
      <c r="N954" s="6" t="str">
        <f>VLOOKUP(B954,Master!$A$2:$C$11,3,FALSE)</f>
        <v>Yuan</v>
      </c>
      <c r="O954" s="6" t="str">
        <f>VLOOKUP(B954,Master!$A$2:$C$11,2,FALSE)</f>
        <v>Asia</v>
      </c>
      <c r="Q954" s="39" t="str">
        <f>VLOOKUP(D954,GL_Master!$A$1:$D$80,2,FALSE)</f>
        <v>BS</v>
      </c>
      <c r="R954" s="39" t="str">
        <f>VLOOKUP(D954,GL_Master!$A$1:$D$80,3,FALSE)</f>
        <v>Trade Payables</v>
      </c>
      <c r="S954" s="39" t="str">
        <f>VLOOKUP(D954,GL_Master!$A$1:$D$80,4,FALSE)</f>
        <v>Trade payable</v>
      </c>
    </row>
    <row r="955" spans="1:19" x14ac:dyDescent="0.25">
      <c r="A955" s="39" t="s">
        <v>262</v>
      </c>
      <c r="B955" s="39" t="s">
        <v>234</v>
      </c>
      <c r="C955" s="7">
        <v>43922</v>
      </c>
      <c r="D955" s="39" t="s">
        <v>34</v>
      </c>
      <c r="E955" s="39">
        <v>-942</v>
      </c>
      <c r="F955" s="82">
        <f t="shared" si="42"/>
        <v>-0.94199999999999995</v>
      </c>
      <c r="G955" s="39">
        <f>VLOOKUP(N955,Currecny_M!$A$1:$P$10,2,FALSE)</f>
        <v>65</v>
      </c>
      <c r="H955" s="39">
        <f>MATCH(C955,Currecny_M!$A$1:$P$1,0)</f>
        <v>2</v>
      </c>
      <c r="I955" s="39">
        <f>VLOOKUP(N955,Currecny_M!$A$1:$P$10,MATCH(Database!C955,Currecny_M!$A$1:$P$1,0),FALSE)</f>
        <v>65</v>
      </c>
      <c r="J955" s="82">
        <f t="shared" si="43"/>
        <v>-61.23</v>
      </c>
      <c r="K955" s="39">
        <f>VLOOKUP('Cover page'!$B$6,Currecny_M!$A$1:$P$10,MATCH(Database!C955,Currecny_M!$A$1:$P$1,0),FALSE)</f>
        <v>1</v>
      </c>
      <c r="L955" s="82">
        <f t="shared" si="44"/>
        <v>-61.23</v>
      </c>
      <c r="M955" s="82">
        <f>((E955/$F$1)*VLOOKUP(N955,Currecny_M!$A$1:$P$10,MATCH(Database!C955,Currecny_M!$A$1:$P$1,0),FALSE))/VLOOKUP('Cover page'!$B$6,Currecny_M!$A$1:$P$10,MATCH(Database!C955,Currecny_M!$A$1:$P$1,0),FALSE)</f>
        <v>-61.23</v>
      </c>
      <c r="N955" s="6" t="str">
        <f>VLOOKUP(B955,Master!$A$2:$C$11,3,FALSE)</f>
        <v>Yuan</v>
      </c>
      <c r="O955" s="6" t="str">
        <f>VLOOKUP(B955,Master!$A$2:$C$11,2,FALSE)</f>
        <v>Asia</v>
      </c>
      <c r="Q955" s="39" t="str">
        <f>VLOOKUP(D955,GL_Master!$A$1:$D$80,2,FALSE)</f>
        <v>BS</v>
      </c>
      <c r="R955" s="39" t="str">
        <f>VLOOKUP(D955,GL_Master!$A$1:$D$80,3,FALSE)</f>
        <v>Provisions</v>
      </c>
      <c r="S955" s="39" t="str">
        <f>VLOOKUP(D955,GL_Master!$A$1:$D$80,4,FALSE)</f>
        <v>Expenses payables</v>
      </c>
    </row>
    <row r="956" spans="1:19" x14ac:dyDescent="0.25">
      <c r="A956" s="39" t="s">
        <v>262</v>
      </c>
      <c r="B956" s="39" t="s">
        <v>234</v>
      </c>
      <c r="C956" s="7">
        <v>43922</v>
      </c>
      <c r="D956" s="39" t="s">
        <v>18</v>
      </c>
      <c r="E956" s="39">
        <v>-572</v>
      </c>
      <c r="F956" s="82">
        <f t="shared" si="42"/>
        <v>-0.57199999999999995</v>
      </c>
      <c r="G956" s="39">
        <f>VLOOKUP(N956,Currecny_M!$A$1:$P$10,2,FALSE)</f>
        <v>65</v>
      </c>
      <c r="H956" s="39">
        <f>MATCH(C956,Currecny_M!$A$1:$P$1,0)</f>
        <v>2</v>
      </c>
      <c r="I956" s="39">
        <f>VLOOKUP(N956,Currecny_M!$A$1:$P$10,MATCH(Database!C956,Currecny_M!$A$1:$P$1,0),FALSE)</f>
        <v>65</v>
      </c>
      <c r="J956" s="82">
        <f t="shared" si="43"/>
        <v>-37.18</v>
      </c>
      <c r="K956" s="39">
        <f>VLOOKUP('Cover page'!$B$6,Currecny_M!$A$1:$P$10,MATCH(Database!C956,Currecny_M!$A$1:$P$1,0),FALSE)</f>
        <v>1</v>
      </c>
      <c r="L956" s="82">
        <f t="shared" si="44"/>
        <v>-37.18</v>
      </c>
      <c r="M956" s="82">
        <f>((E956/$F$1)*VLOOKUP(N956,Currecny_M!$A$1:$P$10,MATCH(Database!C956,Currecny_M!$A$1:$P$1,0),FALSE))/VLOOKUP('Cover page'!$B$6,Currecny_M!$A$1:$P$10,MATCH(Database!C956,Currecny_M!$A$1:$P$1,0),FALSE)</f>
        <v>-37.18</v>
      </c>
      <c r="N956" s="6" t="str">
        <f>VLOOKUP(B956,Master!$A$2:$C$11,3,FALSE)</f>
        <v>Yuan</v>
      </c>
      <c r="O956" s="6" t="str">
        <f>VLOOKUP(B956,Master!$A$2:$C$11,2,FALSE)</f>
        <v>Asia</v>
      </c>
      <c r="Q956" s="39" t="str">
        <f>VLOOKUP(D956,GL_Master!$A$1:$D$80,2,FALSE)</f>
        <v>BS</v>
      </c>
      <c r="R956" s="39" t="str">
        <f>VLOOKUP(D956,GL_Master!$A$1:$D$80,3,FALSE)</f>
        <v>Other current liabilities</v>
      </c>
      <c r="S956" s="39" t="str">
        <f>VLOOKUP(D956,GL_Master!$A$1:$D$80,4,FALSE)</f>
        <v>Employee related liabilities</v>
      </c>
    </row>
    <row r="957" spans="1:19" x14ac:dyDescent="0.25">
      <c r="A957" s="39" t="s">
        <v>262</v>
      </c>
      <c r="B957" s="39" t="s">
        <v>234</v>
      </c>
      <c r="C957" s="7">
        <v>43922</v>
      </c>
      <c r="D957" s="39" t="s">
        <v>55</v>
      </c>
      <c r="E957" s="39">
        <v>-74</v>
      </c>
      <c r="F957" s="82">
        <f t="shared" si="42"/>
        <v>-7.3999999999999996E-2</v>
      </c>
      <c r="G957" s="39">
        <f>VLOOKUP(N957,Currecny_M!$A$1:$P$10,2,FALSE)</f>
        <v>65</v>
      </c>
      <c r="H957" s="39">
        <f>MATCH(C957,Currecny_M!$A$1:$P$1,0)</f>
        <v>2</v>
      </c>
      <c r="I957" s="39">
        <f>VLOOKUP(N957,Currecny_M!$A$1:$P$10,MATCH(Database!C957,Currecny_M!$A$1:$P$1,0),FALSE)</f>
        <v>65</v>
      </c>
      <c r="J957" s="82">
        <f t="shared" si="43"/>
        <v>-4.8099999999999996</v>
      </c>
      <c r="K957" s="39">
        <f>VLOOKUP('Cover page'!$B$6,Currecny_M!$A$1:$P$10,MATCH(Database!C957,Currecny_M!$A$1:$P$1,0),FALSE)</f>
        <v>1</v>
      </c>
      <c r="L957" s="82">
        <f t="shared" si="44"/>
        <v>-4.8099999999999996</v>
      </c>
      <c r="M957" s="82">
        <f>((E957/$F$1)*VLOOKUP(N957,Currecny_M!$A$1:$P$10,MATCH(Database!C957,Currecny_M!$A$1:$P$1,0),FALSE))/VLOOKUP('Cover page'!$B$6,Currecny_M!$A$1:$P$10,MATCH(Database!C957,Currecny_M!$A$1:$P$1,0),FALSE)</f>
        <v>-4.8099999999999996</v>
      </c>
      <c r="N957" s="6" t="str">
        <f>VLOOKUP(B957,Master!$A$2:$C$11,3,FALSE)</f>
        <v>Yuan</v>
      </c>
      <c r="O957" s="6" t="str">
        <f>VLOOKUP(B957,Master!$A$2:$C$11,2,FALSE)</f>
        <v>Asia</v>
      </c>
      <c r="Q957" s="39" t="str">
        <f>VLOOKUP(D957,GL_Master!$A$1:$D$80,2,FALSE)</f>
        <v>BS</v>
      </c>
      <c r="R957" s="39" t="str">
        <f>VLOOKUP(D957,GL_Master!$A$1:$D$80,3,FALSE)</f>
        <v>Other current liabilities</v>
      </c>
      <c r="S957" s="39" t="str">
        <f>VLOOKUP(D957,GL_Master!$A$1:$D$80,4,FALSE)</f>
        <v>Security deposit received</v>
      </c>
    </row>
    <row r="958" spans="1:19" x14ac:dyDescent="0.25">
      <c r="A958" s="39" t="s">
        <v>262</v>
      </c>
      <c r="B958" s="39" t="s">
        <v>234</v>
      </c>
      <c r="C958" s="7">
        <v>43922</v>
      </c>
      <c r="D958" s="39" t="s">
        <v>56</v>
      </c>
      <c r="E958" s="39">
        <v>-18</v>
      </c>
      <c r="F958" s="82">
        <f t="shared" si="42"/>
        <v>-1.7999999999999999E-2</v>
      </c>
      <c r="G958" s="39">
        <f>VLOOKUP(N958,Currecny_M!$A$1:$P$10,2,FALSE)</f>
        <v>65</v>
      </c>
      <c r="H958" s="39">
        <f>MATCH(C958,Currecny_M!$A$1:$P$1,0)</f>
        <v>2</v>
      </c>
      <c r="I958" s="39">
        <f>VLOOKUP(N958,Currecny_M!$A$1:$P$10,MATCH(Database!C958,Currecny_M!$A$1:$P$1,0),FALSE)</f>
        <v>65</v>
      </c>
      <c r="J958" s="82">
        <f t="shared" si="43"/>
        <v>-1.17</v>
      </c>
      <c r="K958" s="39">
        <f>VLOOKUP('Cover page'!$B$6,Currecny_M!$A$1:$P$10,MATCH(Database!C958,Currecny_M!$A$1:$P$1,0),FALSE)</f>
        <v>1</v>
      </c>
      <c r="L958" s="82">
        <f t="shared" si="44"/>
        <v>-1.17</v>
      </c>
      <c r="M958" s="82">
        <f>((E958/$F$1)*VLOOKUP(N958,Currecny_M!$A$1:$P$10,MATCH(Database!C958,Currecny_M!$A$1:$P$1,0),FALSE))/VLOOKUP('Cover page'!$B$6,Currecny_M!$A$1:$P$10,MATCH(Database!C958,Currecny_M!$A$1:$P$1,0),FALSE)</f>
        <v>-1.17</v>
      </c>
      <c r="N958" s="6" t="str">
        <f>VLOOKUP(B958,Master!$A$2:$C$11,3,FALSE)</f>
        <v>Yuan</v>
      </c>
      <c r="O958" s="6" t="str">
        <f>VLOOKUP(B958,Master!$A$2:$C$11,2,FALSE)</f>
        <v>Asia</v>
      </c>
      <c r="Q958" s="39" t="str">
        <f>VLOOKUP(D958,GL_Master!$A$1:$D$80,2,FALSE)</f>
        <v>BS</v>
      </c>
      <c r="R958" s="39" t="str">
        <f>VLOOKUP(D958,GL_Master!$A$1:$D$80,3,FALSE)</f>
        <v>Other Tax Payables</v>
      </c>
      <c r="S958" s="39" t="str">
        <f>VLOOKUP(D958,GL_Master!$A$1:$D$80,4,FALSE)</f>
        <v>Tax deducted at source payable</v>
      </c>
    </row>
    <row r="959" spans="1:19" x14ac:dyDescent="0.25">
      <c r="A959" s="39" t="s">
        <v>262</v>
      </c>
      <c r="B959" s="39" t="s">
        <v>234</v>
      </c>
      <c r="C959" s="7">
        <v>43922</v>
      </c>
      <c r="D959" s="39" t="s">
        <v>57</v>
      </c>
      <c r="E959" s="39">
        <v>-166</v>
      </c>
      <c r="F959" s="82">
        <f t="shared" si="42"/>
        <v>-0.16600000000000001</v>
      </c>
      <c r="G959" s="39">
        <f>VLOOKUP(N959,Currecny_M!$A$1:$P$10,2,FALSE)</f>
        <v>65</v>
      </c>
      <c r="H959" s="39">
        <f>MATCH(C959,Currecny_M!$A$1:$P$1,0)</f>
        <v>2</v>
      </c>
      <c r="I959" s="39">
        <f>VLOOKUP(N959,Currecny_M!$A$1:$P$10,MATCH(Database!C959,Currecny_M!$A$1:$P$1,0),FALSE)</f>
        <v>65</v>
      </c>
      <c r="J959" s="82">
        <f t="shared" si="43"/>
        <v>-10.790000000000001</v>
      </c>
      <c r="K959" s="39">
        <f>VLOOKUP('Cover page'!$B$6,Currecny_M!$A$1:$P$10,MATCH(Database!C959,Currecny_M!$A$1:$P$1,0),FALSE)</f>
        <v>1</v>
      </c>
      <c r="L959" s="82">
        <f t="shared" si="44"/>
        <v>-10.790000000000001</v>
      </c>
      <c r="M959" s="82">
        <f>((E959/$F$1)*VLOOKUP(N959,Currecny_M!$A$1:$P$10,MATCH(Database!C959,Currecny_M!$A$1:$P$1,0),FALSE))/VLOOKUP('Cover page'!$B$6,Currecny_M!$A$1:$P$10,MATCH(Database!C959,Currecny_M!$A$1:$P$1,0),FALSE)</f>
        <v>-10.790000000000001</v>
      </c>
      <c r="N959" s="6" t="str">
        <f>VLOOKUP(B959,Master!$A$2:$C$11,3,FALSE)</f>
        <v>Yuan</v>
      </c>
      <c r="O959" s="6" t="str">
        <f>VLOOKUP(B959,Master!$A$2:$C$11,2,FALSE)</f>
        <v>Asia</v>
      </c>
      <c r="Q959" s="39" t="str">
        <f>VLOOKUP(D959,GL_Master!$A$1:$D$80,2,FALSE)</f>
        <v>BS</v>
      </c>
      <c r="R959" s="39" t="str">
        <f>VLOOKUP(D959,GL_Master!$A$1:$D$80,3,FALSE)</f>
        <v>Other Tax Payables</v>
      </c>
      <c r="S959" s="39" t="str">
        <f>VLOOKUP(D959,GL_Master!$A$1:$D$80,4,FALSE)</f>
        <v>Tax deducted at source payable</v>
      </c>
    </row>
    <row r="960" spans="1:19" x14ac:dyDescent="0.25">
      <c r="A960" s="39" t="s">
        <v>262</v>
      </c>
      <c r="B960" s="39" t="s">
        <v>234</v>
      </c>
      <c r="C960" s="7">
        <v>43922</v>
      </c>
      <c r="D960" s="39" t="s">
        <v>58</v>
      </c>
      <c r="E960" s="39">
        <v>-1255</v>
      </c>
      <c r="F960" s="82">
        <f t="shared" si="42"/>
        <v>-1.2549999999999999</v>
      </c>
      <c r="G960" s="39">
        <f>VLOOKUP(N960,Currecny_M!$A$1:$P$10,2,FALSE)</f>
        <v>65</v>
      </c>
      <c r="H960" s="39">
        <f>MATCH(C960,Currecny_M!$A$1:$P$1,0)</f>
        <v>2</v>
      </c>
      <c r="I960" s="39">
        <f>VLOOKUP(N960,Currecny_M!$A$1:$P$10,MATCH(Database!C960,Currecny_M!$A$1:$P$1,0),FALSE)</f>
        <v>65</v>
      </c>
      <c r="J960" s="82">
        <f t="shared" si="43"/>
        <v>-81.574999999999989</v>
      </c>
      <c r="K960" s="39">
        <f>VLOOKUP('Cover page'!$B$6,Currecny_M!$A$1:$P$10,MATCH(Database!C960,Currecny_M!$A$1:$P$1,0),FALSE)</f>
        <v>1</v>
      </c>
      <c r="L960" s="82">
        <f t="shared" si="44"/>
        <v>-81.574999999999989</v>
      </c>
      <c r="M960" s="82">
        <f>((E960/$F$1)*VLOOKUP(N960,Currecny_M!$A$1:$P$10,MATCH(Database!C960,Currecny_M!$A$1:$P$1,0),FALSE))/VLOOKUP('Cover page'!$B$6,Currecny_M!$A$1:$P$10,MATCH(Database!C960,Currecny_M!$A$1:$P$1,0),FALSE)</f>
        <v>-81.574999999999989</v>
      </c>
      <c r="N960" s="6" t="str">
        <f>VLOOKUP(B960,Master!$A$2:$C$11,3,FALSE)</f>
        <v>Yuan</v>
      </c>
      <c r="O960" s="6" t="str">
        <f>VLOOKUP(B960,Master!$A$2:$C$11,2,FALSE)</f>
        <v>Asia</v>
      </c>
      <c r="Q960" s="39" t="str">
        <f>VLOOKUP(D960,GL_Master!$A$1:$D$80,2,FALSE)</f>
        <v>BS</v>
      </c>
      <c r="R960" s="39" t="str">
        <f>VLOOKUP(D960,GL_Master!$A$1:$D$80,3,FALSE)</f>
        <v>Long-term provisions</v>
      </c>
      <c r="S960" s="39" t="str">
        <f>VLOOKUP(D960,GL_Master!$A$1:$D$80,4,FALSE)</f>
        <v>Provision for gratuity</v>
      </c>
    </row>
    <row r="961" spans="1:19" x14ac:dyDescent="0.25">
      <c r="A961" s="39" t="s">
        <v>262</v>
      </c>
      <c r="B961" s="39" t="s">
        <v>234</v>
      </c>
      <c r="C961" s="7">
        <v>43922</v>
      </c>
      <c r="D961" s="39" t="s">
        <v>59</v>
      </c>
      <c r="E961" s="39">
        <v>-535</v>
      </c>
      <c r="F961" s="82">
        <f t="shared" si="42"/>
        <v>-0.53500000000000003</v>
      </c>
      <c r="G961" s="39">
        <f>VLOOKUP(N961,Currecny_M!$A$1:$P$10,2,FALSE)</f>
        <v>65</v>
      </c>
      <c r="H961" s="39">
        <f>MATCH(C961,Currecny_M!$A$1:$P$1,0)</f>
        <v>2</v>
      </c>
      <c r="I961" s="39">
        <f>VLOOKUP(N961,Currecny_M!$A$1:$P$10,MATCH(Database!C961,Currecny_M!$A$1:$P$1,0),FALSE)</f>
        <v>65</v>
      </c>
      <c r="J961" s="82">
        <f t="shared" si="43"/>
        <v>-34.774999999999999</v>
      </c>
      <c r="K961" s="39">
        <f>VLOOKUP('Cover page'!$B$6,Currecny_M!$A$1:$P$10,MATCH(Database!C961,Currecny_M!$A$1:$P$1,0),FALSE)</f>
        <v>1</v>
      </c>
      <c r="L961" s="82">
        <f t="shared" si="44"/>
        <v>-34.774999999999999</v>
      </c>
      <c r="M961" s="82">
        <f>((E961/$F$1)*VLOOKUP(N961,Currecny_M!$A$1:$P$10,MATCH(Database!C961,Currecny_M!$A$1:$P$1,0),FALSE))/VLOOKUP('Cover page'!$B$6,Currecny_M!$A$1:$P$10,MATCH(Database!C961,Currecny_M!$A$1:$P$1,0),FALSE)</f>
        <v>-34.774999999999999</v>
      </c>
      <c r="N961" s="6" t="str">
        <f>VLOOKUP(B961,Master!$A$2:$C$11,3,FALSE)</f>
        <v>Yuan</v>
      </c>
      <c r="O961" s="6" t="str">
        <f>VLOOKUP(B961,Master!$A$2:$C$11,2,FALSE)</f>
        <v>Asia</v>
      </c>
      <c r="Q961" s="39" t="str">
        <f>VLOOKUP(D961,GL_Master!$A$1:$D$80,2,FALSE)</f>
        <v>BS</v>
      </c>
      <c r="R961" s="39" t="str">
        <f>VLOOKUP(D961,GL_Master!$A$1:$D$80,3,FALSE)</f>
        <v>Long-term provisions</v>
      </c>
      <c r="S961" s="39" t="str">
        <f>VLOOKUP(D961,GL_Master!$A$1:$D$80,4,FALSE)</f>
        <v>Provision for leave encashment</v>
      </c>
    </row>
    <row r="962" spans="1:19" x14ac:dyDescent="0.25">
      <c r="A962" s="39" t="s">
        <v>262</v>
      </c>
      <c r="B962" s="39" t="s">
        <v>234</v>
      </c>
      <c r="C962" s="7">
        <v>43922</v>
      </c>
      <c r="D962" s="39" t="s">
        <v>60</v>
      </c>
      <c r="E962" s="39">
        <v>-148</v>
      </c>
      <c r="F962" s="82">
        <f t="shared" si="42"/>
        <v>-0.14799999999999999</v>
      </c>
      <c r="G962" s="39">
        <f>VLOOKUP(N962,Currecny_M!$A$1:$P$10,2,FALSE)</f>
        <v>65</v>
      </c>
      <c r="H962" s="39">
        <f>MATCH(C962,Currecny_M!$A$1:$P$1,0)</f>
        <v>2</v>
      </c>
      <c r="I962" s="39">
        <f>VLOOKUP(N962,Currecny_M!$A$1:$P$10,MATCH(Database!C962,Currecny_M!$A$1:$P$1,0),FALSE)</f>
        <v>65</v>
      </c>
      <c r="J962" s="82">
        <f t="shared" si="43"/>
        <v>-9.6199999999999992</v>
      </c>
      <c r="K962" s="39">
        <f>VLOOKUP('Cover page'!$B$6,Currecny_M!$A$1:$P$10,MATCH(Database!C962,Currecny_M!$A$1:$P$1,0),FALSE)</f>
        <v>1</v>
      </c>
      <c r="L962" s="82">
        <f t="shared" si="44"/>
        <v>-9.6199999999999992</v>
      </c>
      <c r="M962" s="82">
        <f>((E962/$F$1)*VLOOKUP(N962,Currecny_M!$A$1:$P$10,MATCH(Database!C962,Currecny_M!$A$1:$P$1,0),FALSE))/VLOOKUP('Cover page'!$B$6,Currecny_M!$A$1:$P$10,MATCH(Database!C962,Currecny_M!$A$1:$P$1,0),FALSE)</f>
        <v>-9.6199999999999992</v>
      </c>
      <c r="N962" s="6" t="str">
        <f>VLOOKUP(B962,Master!$A$2:$C$11,3,FALSE)</f>
        <v>Yuan</v>
      </c>
      <c r="O962" s="6" t="str">
        <f>VLOOKUP(B962,Master!$A$2:$C$11,2,FALSE)</f>
        <v>Asia</v>
      </c>
      <c r="Q962" s="39" t="str">
        <f>VLOOKUP(D962,GL_Master!$A$1:$D$80,2,FALSE)</f>
        <v>BS</v>
      </c>
      <c r="R962" s="39" t="str">
        <f>VLOOKUP(D962,GL_Master!$A$1:$D$80,3,FALSE)</f>
        <v>Trade Payables</v>
      </c>
      <c r="S962" s="39" t="str">
        <f>VLOOKUP(D962,GL_Master!$A$1:$D$80,4,FALSE)</f>
        <v>Trade payable</v>
      </c>
    </row>
    <row r="963" spans="1:19" x14ac:dyDescent="0.25">
      <c r="A963" s="39" t="s">
        <v>262</v>
      </c>
      <c r="B963" s="39" t="s">
        <v>234</v>
      </c>
      <c r="C963" s="7">
        <v>43922</v>
      </c>
      <c r="D963" s="39" t="s">
        <v>61</v>
      </c>
      <c r="E963" s="39">
        <v>-1551</v>
      </c>
      <c r="F963" s="82">
        <f t="shared" si="42"/>
        <v>-1.5509999999999999</v>
      </c>
      <c r="G963" s="39">
        <f>VLOOKUP(N963,Currecny_M!$A$1:$P$10,2,FALSE)</f>
        <v>65</v>
      </c>
      <c r="H963" s="39">
        <f>MATCH(C963,Currecny_M!$A$1:$P$1,0)</f>
        <v>2</v>
      </c>
      <c r="I963" s="39">
        <f>VLOOKUP(N963,Currecny_M!$A$1:$P$10,MATCH(Database!C963,Currecny_M!$A$1:$P$1,0),FALSE)</f>
        <v>65</v>
      </c>
      <c r="J963" s="82">
        <f t="shared" si="43"/>
        <v>-100.815</v>
      </c>
      <c r="K963" s="39">
        <f>VLOOKUP('Cover page'!$B$6,Currecny_M!$A$1:$P$10,MATCH(Database!C963,Currecny_M!$A$1:$P$1,0),FALSE)</f>
        <v>1</v>
      </c>
      <c r="L963" s="82">
        <f t="shared" si="44"/>
        <v>-100.815</v>
      </c>
      <c r="M963" s="82">
        <f>((E963/$F$1)*VLOOKUP(N963,Currecny_M!$A$1:$P$10,MATCH(Database!C963,Currecny_M!$A$1:$P$1,0),FALSE))/VLOOKUP('Cover page'!$B$6,Currecny_M!$A$1:$P$10,MATCH(Database!C963,Currecny_M!$A$1:$P$1,0),FALSE)</f>
        <v>-100.815</v>
      </c>
      <c r="N963" s="6" t="str">
        <f>VLOOKUP(B963,Master!$A$2:$C$11,3,FALSE)</f>
        <v>Yuan</v>
      </c>
      <c r="O963" s="6" t="str">
        <f>VLOOKUP(B963,Master!$A$2:$C$11,2,FALSE)</f>
        <v>Asia</v>
      </c>
      <c r="Q963" s="39" t="str">
        <f>VLOOKUP(D963,GL_Master!$A$1:$D$80,2,FALSE)</f>
        <v>BS</v>
      </c>
      <c r="R963" s="39" t="str">
        <f>VLOOKUP(D963,GL_Master!$A$1:$D$80,3,FALSE)</f>
        <v>Provisions</v>
      </c>
      <c r="S963" s="39" t="str">
        <f>VLOOKUP(D963,GL_Master!$A$1:$D$80,4,FALSE)</f>
        <v>Provision for doubtful assets</v>
      </c>
    </row>
    <row r="964" spans="1:19" x14ac:dyDescent="0.25">
      <c r="A964" s="39" t="s">
        <v>262</v>
      </c>
      <c r="B964" s="39" t="s">
        <v>234</v>
      </c>
      <c r="C964" s="7">
        <v>43922</v>
      </c>
      <c r="D964" s="39" t="s">
        <v>62</v>
      </c>
      <c r="E964" s="39">
        <v>-55</v>
      </c>
      <c r="F964" s="82">
        <f t="shared" ref="F964:F1027" si="45">E964/$F$1</f>
        <v>-5.5E-2</v>
      </c>
      <c r="G964" s="39">
        <f>VLOOKUP(N964,Currecny_M!$A$1:$P$10,2,FALSE)</f>
        <v>65</v>
      </c>
      <c r="H964" s="39">
        <f>MATCH(C964,Currecny_M!$A$1:$P$1,0)</f>
        <v>2</v>
      </c>
      <c r="I964" s="39">
        <f>VLOOKUP(N964,Currecny_M!$A$1:$P$10,MATCH(Database!C964,Currecny_M!$A$1:$P$1,0),FALSE)</f>
        <v>65</v>
      </c>
      <c r="J964" s="82">
        <f t="shared" ref="J964:J1027" si="46">F964*I964</f>
        <v>-3.5750000000000002</v>
      </c>
      <c r="K964" s="39">
        <f>VLOOKUP('Cover page'!$B$6,Currecny_M!$A$1:$P$10,MATCH(Database!C964,Currecny_M!$A$1:$P$1,0),FALSE)</f>
        <v>1</v>
      </c>
      <c r="L964" s="82">
        <f t="shared" ref="L964:L1027" si="47">J964/K964</f>
        <v>-3.5750000000000002</v>
      </c>
      <c r="M964" s="82">
        <f>((E964/$F$1)*VLOOKUP(N964,Currecny_M!$A$1:$P$10,MATCH(Database!C964,Currecny_M!$A$1:$P$1,0),FALSE))/VLOOKUP('Cover page'!$B$6,Currecny_M!$A$1:$P$10,MATCH(Database!C964,Currecny_M!$A$1:$P$1,0),FALSE)</f>
        <v>-3.5750000000000002</v>
      </c>
      <c r="N964" s="6" t="str">
        <f>VLOOKUP(B964,Master!$A$2:$C$11,3,FALSE)</f>
        <v>Yuan</v>
      </c>
      <c r="O964" s="6" t="str">
        <f>VLOOKUP(B964,Master!$A$2:$C$11,2,FALSE)</f>
        <v>Asia</v>
      </c>
      <c r="Q964" s="39" t="str">
        <f>VLOOKUP(D964,GL_Master!$A$1:$D$80,2,FALSE)</f>
        <v>BS</v>
      </c>
      <c r="R964" s="39" t="str">
        <f>VLOOKUP(D964,GL_Master!$A$1:$D$80,3,FALSE)</f>
        <v>Provisions</v>
      </c>
      <c r="S964" s="39" t="str">
        <f>VLOOKUP(D964,GL_Master!$A$1:$D$80,4,FALSE)</f>
        <v>Provision for Insurance</v>
      </c>
    </row>
    <row r="965" spans="1:19" x14ac:dyDescent="0.25">
      <c r="A965" s="39" t="s">
        <v>262</v>
      </c>
      <c r="B965" s="39" t="s">
        <v>234</v>
      </c>
      <c r="C965" s="7">
        <v>43922</v>
      </c>
      <c r="D965" s="39" t="s">
        <v>63</v>
      </c>
      <c r="E965" s="39">
        <v>129</v>
      </c>
      <c r="F965" s="82">
        <f t="shared" si="45"/>
        <v>0.129</v>
      </c>
      <c r="G965" s="39">
        <f>VLOOKUP(N965,Currecny_M!$A$1:$P$10,2,FALSE)</f>
        <v>65</v>
      </c>
      <c r="H965" s="39">
        <f>MATCH(C965,Currecny_M!$A$1:$P$1,0)</f>
        <v>2</v>
      </c>
      <c r="I965" s="39">
        <f>VLOOKUP(N965,Currecny_M!$A$1:$P$10,MATCH(Database!C965,Currecny_M!$A$1:$P$1,0),FALSE)</f>
        <v>65</v>
      </c>
      <c r="J965" s="82">
        <f t="shared" si="46"/>
        <v>8.3849999999999998</v>
      </c>
      <c r="K965" s="39">
        <f>VLOOKUP('Cover page'!$B$6,Currecny_M!$A$1:$P$10,MATCH(Database!C965,Currecny_M!$A$1:$P$1,0),FALSE)</f>
        <v>1</v>
      </c>
      <c r="L965" s="82">
        <f t="shared" si="47"/>
        <v>8.3849999999999998</v>
      </c>
      <c r="M965" s="82">
        <f>((E965/$F$1)*VLOOKUP(N965,Currecny_M!$A$1:$P$10,MATCH(Database!C965,Currecny_M!$A$1:$P$1,0),FALSE))/VLOOKUP('Cover page'!$B$6,Currecny_M!$A$1:$P$10,MATCH(Database!C965,Currecny_M!$A$1:$P$1,0),FALSE)</f>
        <v>8.3849999999999998</v>
      </c>
      <c r="N965" s="6" t="str">
        <f>VLOOKUP(B965,Master!$A$2:$C$11,3,FALSE)</f>
        <v>Yuan</v>
      </c>
      <c r="O965" s="6" t="str">
        <f>VLOOKUP(B965,Master!$A$2:$C$11,2,FALSE)</f>
        <v>Asia</v>
      </c>
      <c r="Q965" s="39" t="str">
        <f>VLOOKUP(D965,GL_Master!$A$1:$D$80,2,FALSE)</f>
        <v>BS</v>
      </c>
      <c r="R965" s="39" t="str">
        <f>VLOOKUP(D965,GL_Master!$A$1:$D$80,3,FALSE)</f>
        <v>Gross Block</v>
      </c>
      <c r="S965" s="39" t="str">
        <f>VLOOKUP(D965,GL_Master!$A$1:$D$80,4,FALSE)</f>
        <v>Tangible Fixed assets</v>
      </c>
    </row>
    <row r="966" spans="1:19" x14ac:dyDescent="0.25">
      <c r="A966" s="39" t="s">
        <v>262</v>
      </c>
      <c r="B966" s="39" t="s">
        <v>234</v>
      </c>
      <c r="C966" s="7">
        <v>43922</v>
      </c>
      <c r="D966" s="39" t="s">
        <v>64</v>
      </c>
      <c r="E966" s="39">
        <v>7403</v>
      </c>
      <c r="F966" s="82">
        <f t="shared" si="45"/>
        <v>7.4029999999999996</v>
      </c>
      <c r="G966" s="39">
        <f>VLOOKUP(N966,Currecny_M!$A$1:$P$10,2,FALSE)</f>
        <v>65</v>
      </c>
      <c r="H966" s="39">
        <f>MATCH(C966,Currecny_M!$A$1:$P$1,0)</f>
        <v>2</v>
      </c>
      <c r="I966" s="39">
        <f>VLOOKUP(N966,Currecny_M!$A$1:$P$10,MATCH(Database!C966,Currecny_M!$A$1:$P$1,0),FALSE)</f>
        <v>65</v>
      </c>
      <c r="J966" s="82">
        <f t="shared" si="46"/>
        <v>481.19499999999999</v>
      </c>
      <c r="K966" s="39">
        <f>VLOOKUP('Cover page'!$B$6,Currecny_M!$A$1:$P$10,MATCH(Database!C966,Currecny_M!$A$1:$P$1,0),FALSE)</f>
        <v>1</v>
      </c>
      <c r="L966" s="82">
        <f t="shared" si="47"/>
        <v>481.19499999999999</v>
      </c>
      <c r="M966" s="82">
        <f>((E966/$F$1)*VLOOKUP(N966,Currecny_M!$A$1:$P$10,MATCH(Database!C966,Currecny_M!$A$1:$P$1,0),FALSE))/VLOOKUP('Cover page'!$B$6,Currecny_M!$A$1:$P$10,MATCH(Database!C966,Currecny_M!$A$1:$P$1,0),FALSE)</f>
        <v>481.19499999999999</v>
      </c>
      <c r="N966" s="6" t="str">
        <f>VLOOKUP(B966,Master!$A$2:$C$11,3,FALSE)</f>
        <v>Yuan</v>
      </c>
      <c r="O966" s="6" t="str">
        <f>VLOOKUP(B966,Master!$A$2:$C$11,2,FALSE)</f>
        <v>Asia</v>
      </c>
      <c r="Q966" s="39" t="str">
        <f>VLOOKUP(D966,GL_Master!$A$1:$D$80,2,FALSE)</f>
        <v>BS</v>
      </c>
      <c r="R966" s="39" t="str">
        <f>VLOOKUP(D966,GL_Master!$A$1:$D$80,3,FALSE)</f>
        <v>Gross Block</v>
      </c>
      <c r="S966" s="39" t="str">
        <f>VLOOKUP(D966,GL_Master!$A$1:$D$80,4,FALSE)</f>
        <v>Tangible Fixed assets</v>
      </c>
    </row>
    <row r="967" spans="1:19" x14ac:dyDescent="0.25">
      <c r="A967" s="39" t="s">
        <v>262</v>
      </c>
      <c r="B967" s="39" t="s">
        <v>234</v>
      </c>
      <c r="C967" s="7">
        <v>43922</v>
      </c>
      <c r="D967" s="39" t="s">
        <v>65</v>
      </c>
      <c r="E967" s="39">
        <v>-4671</v>
      </c>
      <c r="F967" s="82">
        <f t="shared" si="45"/>
        <v>-4.6710000000000003</v>
      </c>
      <c r="G967" s="39">
        <f>VLOOKUP(N967,Currecny_M!$A$1:$P$10,2,FALSE)</f>
        <v>65</v>
      </c>
      <c r="H967" s="39">
        <f>MATCH(C967,Currecny_M!$A$1:$P$1,0)</f>
        <v>2</v>
      </c>
      <c r="I967" s="39">
        <f>VLOOKUP(N967,Currecny_M!$A$1:$P$10,MATCH(Database!C967,Currecny_M!$A$1:$P$1,0),FALSE)</f>
        <v>65</v>
      </c>
      <c r="J967" s="82">
        <f t="shared" si="46"/>
        <v>-303.61500000000001</v>
      </c>
      <c r="K967" s="39">
        <f>VLOOKUP('Cover page'!$B$6,Currecny_M!$A$1:$P$10,MATCH(Database!C967,Currecny_M!$A$1:$P$1,0),FALSE)</f>
        <v>1</v>
      </c>
      <c r="L967" s="82">
        <f t="shared" si="47"/>
        <v>-303.61500000000001</v>
      </c>
      <c r="M967" s="82">
        <f>((E967/$F$1)*VLOOKUP(N967,Currecny_M!$A$1:$P$10,MATCH(Database!C967,Currecny_M!$A$1:$P$1,0),FALSE))/VLOOKUP('Cover page'!$B$6,Currecny_M!$A$1:$P$10,MATCH(Database!C967,Currecny_M!$A$1:$P$1,0),FALSE)</f>
        <v>-303.61500000000001</v>
      </c>
      <c r="N967" s="6" t="str">
        <f>VLOOKUP(B967,Master!$A$2:$C$11,3,FALSE)</f>
        <v>Yuan</v>
      </c>
      <c r="O967" s="6" t="str">
        <f>VLOOKUP(B967,Master!$A$2:$C$11,2,FALSE)</f>
        <v>Asia</v>
      </c>
      <c r="Q967" s="39" t="str">
        <f>VLOOKUP(D967,GL_Master!$A$1:$D$80,2,FALSE)</f>
        <v>BS</v>
      </c>
      <c r="R967" s="39" t="str">
        <f>VLOOKUP(D967,GL_Master!$A$1:$D$80,3,FALSE)</f>
        <v>Accumulated Depreciation</v>
      </c>
      <c r="S967" s="39" t="str">
        <f>VLOOKUP(D967,GL_Master!$A$1:$D$80,4,FALSE)</f>
        <v>Accumulated Depreciation</v>
      </c>
    </row>
    <row r="968" spans="1:19" x14ac:dyDescent="0.25">
      <c r="A968" s="39" t="s">
        <v>262</v>
      </c>
      <c r="B968" s="39" t="s">
        <v>234</v>
      </c>
      <c r="C968" s="7">
        <v>43922</v>
      </c>
      <c r="D968" s="39" t="s">
        <v>66</v>
      </c>
      <c r="E968" s="39">
        <v>3988</v>
      </c>
      <c r="F968" s="82">
        <f t="shared" si="45"/>
        <v>3.988</v>
      </c>
      <c r="G968" s="39">
        <f>VLOOKUP(N968,Currecny_M!$A$1:$P$10,2,FALSE)</f>
        <v>65</v>
      </c>
      <c r="H968" s="39">
        <f>MATCH(C968,Currecny_M!$A$1:$P$1,0)</f>
        <v>2</v>
      </c>
      <c r="I968" s="39">
        <f>VLOOKUP(N968,Currecny_M!$A$1:$P$10,MATCH(Database!C968,Currecny_M!$A$1:$P$1,0),FALSE)</f>
        <v>65</v>
      </c>
      <c r="J968" s="82">
        <f t="shared" si="46"/>
        <v>259.22000000000003</v>
      </c>
      <c r="K968" s="39">
        <f>VLOOKUP('Cover page'!$B$6,Currecny_M!$A$1:$P$10,MATCH(Database!C968,Currecny_M!$A$1:$P$1,0),FALSE)</f>
        <v>1</v>
      </c>
      <c r="L968" s="82">
        <f t="shared" si="47"/>
        <v>259.22000000000003</v>
      </c>
      <c r="M968" s="82">
        <f>((E968/$F$1)*VLOOKUP(N968,Currecny_M!$A$1:$P$10,MATCH(Database!C968,Currecny_M!$A$1:$P$1,0),FALSE))/VLOOKUP('Cover page'!$B$6,Currecny_M!$A$1:$P$10,MATCH(Database!C968,Currecny_M!$A$1:$P$1,0),FALSE)</f>
        <v>259.22000000000003</v>
      </c>
      <c r="N968" s="6" t="str">
        <f>VLOOKUP(B968,Master!$A$2:$C$11,3,FALSE)</f>
        <v>Yuan</v>
      </c>
      <c r="O968" s="6" t="str">
        <f>VLOOKUP(B968,Master!$A$2:$C$11,2,FALSE)</f>
        <v>Asia</v>
      </c>
      <c r="Q968" s="39" t="str">
        <f>VLOOKUP(D968,GL_Master!$A$1:$D$80,2,FALSE)</f>
        <v>BS</v>
      </c>
      <c r="R968" s="39" t="str">
        <f>VLOOKUP(D968,GL_Master!$A$1:$D$80,3,FALSE)</f>
        <v>Gross Block</v>
      </c>
      <c r="S968" s="39" t="str">
        <f>VLOOKUP(D968,GL_Master!$A$1:$D$80,4,FALSE)</f>
        <v>Tangible Fixed assets</v>
      </c>
    </row>
    <row r="969" spans="1:19" x14ac:dyDescent="0.25">
      <c r="A969" s="39" t="s">
        <v>262</v>
      </c>
      <c r="B969" s="39" t="s">
        <v>234</v>
      </c>
      <c r="C969" s="7">
        <v>43922</v>
      </c>
      <c r="D969" s="39" t="s">
        <v>67</v>
      </c>
      <c r="E969" s="39">
        <v>1458</v>
      </c>
      <c r="F969" s="82">
        <f t="shared" si="45"/>
        <v>1.458</v>
      </c>
      <c r="G969" s="39">
        <f>VLOOKUP(N969,Currecny_M!$A$1:$P$10,2,FALSE)</f>
        <v>65</v>
      </c>
      <c r="H969" s="39">
        <f>MATCH(C969,Currecny_M!$A$1:$P$1,0)</f>
        <v>2</v>
      </c>
      <c r="I969" s="39">
        <f>VLOOKUP(N969,Currecny_M!$A$1:$P$10,MATCH(Database!C969,Currecny_M!$A$1:$P$1,0),FALSE)</f>
        <v>65</v>
      </c>
      <c r="J969" s="82">
        <f t="shared" si="46"/>
        <v>94.77</v>
      </c>
      <c r="K969" s="39">
        <f>VLOOKUP('Cover page'!$B$6,Currecny_M!$A$1:$P$10,MATCH(Database!C969,Currecny_M!$A$1:$P$1,0),FALSE)</f>
        <v>1</v>
      </c>
      <c r="L969" s="82">
        <f t="shared" si="47"/>
        <v>94.77</v>
      </c>
      <c r="M969" s="82">
        <f>((E969/$F$1)*VLOOKUP(N969,Currecny_M!$A$1:$P$10,MATCH(Database!C969,Currecny_M!$A$1:$P$1,0),FALSE))/VLOOKUP('Cover page'!$B$6,Currecny_M!$A$1:$P$10,MATCH(Database!C969,Currecny_M!$A$1:$P$1,0),FALSE)</f>
        <v>94.77</v>
      </c>
      <c r="N969" s="6" t="str">
        <f>VLOOKUP(B969,Master!$A$2:$C$11,3,FALSE)</f>
        <v>Yuan</v>
      </c>
      <c r="O969" s="6" t="str">
        <f>VLOOKUP(B969,Master!$A$2:$C$11,2,FALSE)</f>
        <v>Asia</v>
      </c>
      <c r="Q969" s="39" t="str">
        <f>VLOOKUP(D969,GL_Master!$A$1:$D$80,2,FALSE)</f>
        <v>BS</v>
      </c>
      <c r="R969" s="39" t="str">
        <f>VLOOKUP(D969,GL_Master!$A$1:$D$80,3,FALSE)</f>
        <v>Gross Block</v>
      </c>
      <c r="S969" s="39" t="str">
        <f>VLOOKUP(D969,GL_Master!$A$1:$D$80,4,FALSE)</f>
        <v>Tangible Fixed assets</v>
      </c>
    </row>
    <row r="970" spans="1:19" x14ac:dyDescent="0.25">
      <c r="A970" s="39" t="s">
        <v>262</v>
      </c>
      <c r="B970" s="39" t="s">
        <v>234</v>
      </c>
      <c r="C970" s="7">
        <v>43922</v>
      </c>
      <c r="D970" s="39" t="s">
        <v>68</v>
      </c>
      <c r="E970" s="39">
        <v>-1274</v>
      </c>
      <c r="F970" s="82">
        <f t="shared" si="45"/>
        <v>-1.274</v>
      </c>
      <c r="G970" s="39">
        <f>VLOOKUP(N970,Currecny_M!$A$1:$P$10,2,FALSE)</f>
        <v>65</v>
      </c>
      <c r="H970" s="39">
        <f>MATCH(C970,Currecny_M!$A$1:$P$1,0)</f>
        <v>2</v>
      </c>
      <c r="I970" s="39">
        <f>VLOOKUP(N970,Currecny_M!$A$1:$P$10,MATCH(Database!C970,Currecny_M!$A$1:$P$1,0),FALSE)</f>
        <v>65</v>
      </c>
      <c r="J970" s="82">
        <f t="shared" si="46"/>
        <v>-82.81</v>
      </c>
      <c r="K970" s="39">
        <f>VLOOKUP('Cover page'!$B$6,Currecny_M!$A$1:$P$10,MATCH(Database!C970,Currecny_M!$A$1:$P$1,0),FALSE)</f>
        <v>1</v>
      </c>
      <c r="L970" s="82">
        <f t="shared" si="47"/>
        <v>-82.81</v>
      </c>
      <c r="M970" s="82">
        <f>((E970/$F$1)*VLOOKUP(N970,Currecny_M!$A$1:$P$10,MATCH(Database!C970,Currecny_M!$A$1:$P$1,0),FALSE))/VLOOKUP('Cover page'!$B$6,Currecny_M!$A$1:$P$10,MATCH(Database!C970,Currecny_M!$A$1:$P$1,0),FALSE)</f>
        <v>-82.81</v>
      </c>
      <c r="N970" s="6" t="str">
        <f>VLOOKUP(B970,Master!$A$2:$C$11,3,FALSE)</f>
        <v>Yuan</v>
      </c>
      <c r="O970" s="6" t="str">
        <f>VLOOKUP(B970,Master!$A$2:$C$11,2,FALSE)</f>
        <v>Asia</v>
      </c>
      <c r="Q970" s="39" t="str">
        <f>VLOOKUP(D970,GL_Master!$A$1:$D$80,2,FALSE)</f>
        <v>BS</v>
      </c>
      <c r="R970" s="39" t="str">
        <f>VLOOKUP(D970,GL_Master!$A$1:$D$80,3,FALSE)</f>
        <v>Accumulated Depreciation</v>
      </c>
      <c r="S970" s="39" t="str">
        <f>VLOOKUP(D970,GL_Master!$A$1:$D$80,4,FALSE)</f>
        <v>Accumulated Depreciation</v>
      </c>
    </row>
    <row r="971" spans="1:19" x14ac:dyDescent="0.25">
      <c r="A971" s="39" t="s">
        <v>262</v>
      </c>
      <c r="B971" s="39" t="s">
        <v>234</v>
      </c>
      <c r="C971" s="7">
        <v>43922</v>
      </c>
      <c r="D971" s="39" t="s">
        <v>69</v>
      </c>
      <c r="E971" s="39">
        <v>2529</v>
      </c>
      <c r="F971" s="82">
        <f t="shared" si="45"/>
        <v>2.5289999999999999</v>
      </c>
      <c r="G971" s="39">
        <f>VLOOKUP(N971,Currecny_M!$A$1:$P$10,2,FALSE)</f>
        <v>65</v>
      </c>
      <c r="H971" s="39">
        <f>MATCH(C971,Currecny_M!$A$1:$P$1,0)</f>
        <v>2</v>
      </c>
      <c r="I971" s="39">
        <f>VLOOKUP(N971,Currecny_M!$A$1:$P$10,MATCH(Database!C971,Currecny_M!$A$1:$P$1,0),FALSE)</f>
        <v>65</v>
      </c>
      <c r="J971" s="82">
        <f t="shared" si="46"/>
        <v>164.38499999999999</v>
      </c>
      <c r="K971" s="39">
        <f>VLOOKUP('Cover page'!$B$6,Currecny_M!$A$1:$P$10,MATCH(Database!C971,Currecny_M!$A$1:$P$1,0),FALSE)</f>
        <v>1</v>
      </c>
      <c r="L971" s="82">
        <f t="shared" si="47"/>
        <v>164.38499999999999</v>
      </c>
      <c r="M971" s="82">
        <f>((E971/$F$1)*VLOOKUP(N971,Currecny_M!$A$1:$P$10,MATCH(Database!C971,Currecny_M!$A$1:$P$1,0),FALSE))/VLOOKUP('Cover page'!$B$6,Currecny_M!$A$1:$P$10,MATCH(Database!C971,Currecny_M!$A$1:$P$1,0),FALSE)</f>
        <v>164.38499999999999</v>
      </c>
      <c r="N971" s="6" t="str">
        <f>VLOOKUP(B971,Master!$A$2:$C$11,3,FALSE)</f>
        <v>Yuan</v>
      </c>
      <c r="O971" s="6" t="str">
        <f>VLOOKUP(B971,Master!$A$2:$C$11,2,FALSE)</f>
        <v>Asia</v>
      </c>
      <c r="Q971" s="39" t="str">
        <f>VLOOKUP(D971,GL_Master!$A$1:$D$80,2,FALSE)</f>
        <v>BS</v>
      </c>
      <c r="R971" s="39" t="str">
        <f>VLOOKUP(D971,GL_Master!$A$1:$D$80,3,FALSE)</f>
        <v>Gross Block</v>
      </c>
      <c r="S971" s="39" t="str">
        <f>VLOOKUP(D971,GL_Master!$A$1:$D$80,4,FALSE)</f>
        <v>Tangible Fixed assets</v>
      </c>
    </row>
    <row r="972" spans="1:19" x14ac:dyDescent="0.25">
      <c r="A972" s="39" t="s">
        <v>262</v>
      </c>
      <c r="B972" s="39" t="s">
        <v>234</v>
      </c>
      <c r="C972" s="7">
        <v>43922</v>
      </c>
      <c r="D972" s="39" t="s">
        <v>70</v>
      </c>
      <c r="E972" s="39">
        <v>-92</v>
      </c>
      <c r="F972" s="82">
        <f t="shared" si="45"/>
        <v>-9.1999999999999998E-2</v>
      </c>
      <c r="G972" s="39">
        <f>VLOOKUP(N972,Currecny_M!$A$1:$P$10,2,FALSE)</f>
        <v>65</v>
      </c>
      <c r="H972" s="39">
        <f>MATCH(C972,Currecny_M!$A$1:$P$1,0)</f>
        <v>2</v>
      </c>
      <c r="I972" s="39">
        <f>VLOOKUP(N972,Currecny_M!$A$1:$P$10,MATCH(Database!C972,Currecny_M!$A$1:$P$1,0),FALSE)</f>
        <v>65</v>
      </c>
      <c r="J972" s="82">
        <f t="shared" si="46"/>
        <v>-5.9799999999999995</v>
      </c>
      <c r="K972" s="39">
        <f>VLOOKUP('Cover page'!$B$6,Currecny_M!$A$1:$P$10,MATCH(Database!C972,Currecny_M!$A$1:$P$1,0),FALSE)</f>
        <v>1</v>
      </c>
      <c r="L972" s="82">
        <f t="shared" si="47"/>
        <v>-5.9799999999999995</v>
      </c>
      <c r="M972" s="82">
        <f>((E972/$F$1)*VLOOKUP(N972,Currecny_M!$A$1:$P$10,MATCH(Database!C972,Currecny_M!$A$1:$P$1,0),FALSE))/VLOOKUP('Cover page'!$B$6,Currecny_M!$A$1:$P$10,MATCH(Database!C972,Currecny_M!$A$1:$P$1,0),FALSE)</f>
        <v>-5.9799999999999995</v>
      </c>
      <c r="N972" s="6" t="str">
        <f>VLOOKUP(B972,Master!$A$2:$C$11,3,FALSE)</f>
        <v>Yuan</v>
      </c>
      <c r="O972" s="6" t="str">
        <f>VLOOKUP(B972,Master!$A$2:$C$11,2,FALSE)</f>
        <v>Asia</v>
      </c>
      <c r="Q972" s="39" t="str">
        <f>VLOOKUP(D972,GL_Master!$A$1:$D$80,2,FALSE)</f>
        <v>BS</v>
      </c>
      <c r="R972" s="39" t="str">
        <f>VLOOKUP(D972,GL_Master!$A$1:$D$80,3,FALSE)</f>
        <v>Accumulated Depreciation</v>
      </c>
      <c r="S972" s="39" t="str">
        <f>VLOOKUP(D972,GL_Master!$A$1:$D$80,4,FALSE)</f>
        <v>Accumulated Depreciation</v>
      </c>
    </row>
    <row r="973" spans="1:19" x14ac:dyDescent="0.25">
      <c r="A973" s="39" t="s">
        <v>262</v>
      </c>
      <c r="B973" s="39" t="s">
        <v>234</v>
      </c>
      <c r="C973" s="7">
        <v>43922</v>
      </c>
      <c r="D973" s="39" t="s">
        <v>71</v>
      </c>
      <c r="E973" s="39">
        <v>4542</v>
      </c>
      <c r="F973" s="82">
        <f t="shared" si="45"/>
        <v>4.5419999999999998</v>
      </c>
      <c r="G973" s="39">
        <f>VLOOKUP(N973,Currecny_M!$A$1:$P$10,2,FALSE)</f>
        <v>65</v>
      </c>
      <c r="H973" s="39">
        <f>MATCH(C973,Currecny_M!$A$1:$P$1,0)</f>
        <v>2</v>
      </c>
      <c r="I973" s="39">
        <f>VLOOKUP(N973,Currecny_M!$A$1:$P$10,MATCH(Database!C973,Currecny_M!$A$1:$P$1,0),FALSE)</f>
        <v>65</v>
      </c>
      <c r="J973" s="82">
        <f t="shared" si="46"/>
        <v>295.22999999999996</v>
      </c>
      <c r="K973" s="39">
        <f>VLOOKUP('Cover page'!$B$6,Currecny_M!$A$1:$P$10,MATCH(Database!C973,Currecny_M!$A$1:$P$1,0),FALSE)</f>
        <v>1</v>
      </c>
      <c r="L973" s="82">
        <f t="shared" si="47"/>
        <v>295.22999999999996</v>
      </c>
      <c r="M973" s="82">
        <f>((E973/$F$1)*VLOOKUP(N973,Currecny_M!$A$1:$P$10,MATCH(Database!C973,Currecny_M!$A$1:$P$1,0),FALSE))/VLOOKUP('Cover page'!$B$6,Currecny_M!$A$1:$P$10,MATCH(Database!C973,Currecny_M!$A$1:$P$1,0),FALSE)</f>
        <v>295.22999999999996</v>
      </c>
      <c r="N973" s="6" t="str">
        <f>VLOOKUP(B973,Master!$A$2:$C$11,3,FALSE)</f>
        <v>Yuan</v>
      </c>
      <c r="O973" s="6" t="str">
        <f>VLOOKUP(B973,Master!$A$2:$C$11,2,FALSE)</f>
        <v>Asia</v>
      </c>
      <c r="Q973" s="39" t="str">
        <f>VLOOKUP(D973,GL_Master!$A$1:$D$80,2,FALSE)</f>
        <v>BS</v>
      </c>
      <c r="R973" s="39" t="str">
        <f>VLOOKUP(D973,GL_Master!$A$1:$D$80,3,FALSE)</f>
        <v>Gross Block</v>
      </c>
      <c r="S973" s="39" t="str">
        <f>VLOOKUP(D973,GL_Master!$A$1:$D$80,4,FALSE)</f>
        <v>Tangible Fixed assets</v>
      </c>
    </row>
    <row r="974" spans="1:19" x14ac:dyDescent="0.25">
      <c r="A974" s="39" t="s">
        <v>262</v>
      </c>
      <c r="B974" s="39" t="s">
        <v>234</v>
      </c>
      <c r="C974" s="7">
        <v>43922</v>
      </c>
      <c r="D974" s="39" t="s">
        <v>72</v>
      </c>
      <c r="E974" s="39">
        <v>37</v>
      </c>
      <c r="F974" s="82">
        <f t="shared" si="45"/>
        <v>3.6999999999999998E-2</v>
      </c>
      <c r="G974" s="39">
        <f>VLOOKUP(N974,Currecny_M!$A$1:$P$10,2,FALSE)</f>
        <v>65</v>
      </c>
      <c r="H974" s="39">
        <f>MATCH(C974,Currecny_M!$A$1:$P$1,0)</f>
        <v>2</v>
      </c>
      <c r="I974" s="39">
        <f>VLOOKUP(N974,Currecny_M!$A$1:$P$10,MATCH(Database!C974,Currecny_M!$A$1:$P$1,0),FALSE)</f>
        <v>65</v>
      </c>
      <c r="J974" s="82">
        <f t="shared" si="46"/>
        <v>2.4049999999999998</v>
      </c>
      <c r="K974" s="39">
        <f>VLOOKUP('Cover page'!$B$6,Currecny_M!$A$1:$P$10,MATCH(Database!C974,Currecny_M!$A$1:$P$1,0),FALSE)</f>
        <v>1</v>
      </c>
      <c r="L974" s="82">
        <f t="shared" si="47"/>
        <v>2.4049999999999998</v>
      </c>
      <c r="M974" s="82">
        <f>((E974/$F$1)*VLOOKUP(N974,Currecny_M!$A$1:$P$10,MATCH(Database!C974,Currecny_M!$A$1:$P$1,0),FALSE))/VLOOKUP('Cover page'!$B$6,Currecny_M!$A$1:$P$10,MATCH(Database!C974,Currecny_M!$A$1:$P$1,0),FALSE)</f>
        <v>2.4049999999999998</v>
      </c>
      <c r="N974" s="6" t="str">
        <f>VLOOKUP(B974,Master!$A$2:$C$11,3,FALSE)</f>
        <v>Yuan</v>
      </c>
      <c r="O974" s="6" t="str">
        <f>VLOOKUP(B974,Master!$A$2:$C$11,2,FALSE)</f>
        <v>Asia</v>
      </c>
      <c r="Q974" s="39" t="str">
        <f>VLOOKUP(D974,GL_Master!$A$1:$D$80,2,FALSE)</f>
        <v>BS</v>
      </c>
      <c r="R974" s="39" t="str">
        <f>VLOOKUP(D974,GL_Master!$A$1:$D$80,3,FALSE)</f>
        <v>Gross Block</v>
      </c>
      <c r="S974" s="39" t="str">
        <f>VLOOKUP(D974,GL_Master!$A$1:$D$80,4,FALSE)</f>
        <v>Tangible Fixed assets</v>
      </c>
    </row>
    <row r="975" spans="1:19" x14ac:dyDescent="0.25">
      <c r="A975" s="39" t="s">
        <v>262</v>
      </c>
      <c r="B975" s="39" t="s">
        <v>234</v>
      </c>
      <c r="C975" s="7">
        <v>43922</v>
      </c>
      <c r="D975" s="39" t="s">
        <v>73</v>
      </c>
      <c r="E975" s="39">
        <v>18</v>
      </c>
      <c r="F975" s="82">
        <f t="shared" si="45"/>
        <v>1.7999999999999999E-2</v>
      </c>
      <c r="G975" s="39">
        <f>VLOOKUP(N975,Currecny_M!$A$1:$P$10,2,FALSE)</f>
        <v>65</v>
      </c>
      <c r="H975" s="39">
        <f>MATCH(C975,Currecny_M!$A$1:$P$1,0)</f>
        <v>2</v>
      </c>
      <c r="I975" s="39">
        <f>VLOOKUP(N975,Currecny_M!$A$1:$P$10,MATCH(Database!C975,Currecny_M!$A$1:$P$1,0),FALSE)</f>
        <v>65</v>
      </c>
      <c r="J975" s="82">
        <f t="shared" si="46"/>
        <v>1.17</v>
      </c>
      <c r="K975" s="39">
        <f>VLOOKUP('Cover page'!$B$6,Currecny_M!$A$1:$P$10,MATCH(Database!C975,Currecny_M!$A$1:$P$1,0),FALSE)</f>
        <v>1</v>
      </c>
      <c r="L975" s="82">
        <f t="shared" si="47"/>
        <v>1.17</v>
      </c>
      <c r="M975" s="82">
        <f>((E975/$F$1)*VLOOKUP(N975,Currecny_M!$A$1:$P$10,MATCH(Database!C975,Currecny_M!$A$1:$P$1,0),FALSE))/VLOOKUP('Cover page'!$B$6,Currecny_M!$A$1:$P$10,MATCH(Database!C975,Currecny_M!$A$1:$P$1,0),FALSE)</f>
        <v>1.17</v>
      </c>
      <c r="N975" s="6" t="str">
        <f>VLOOKUP(B975,Master!$A$2:$C$11,3,FALSE)</f>
        <v>Yuan</v>
      </c>
      <c r="O975" s="6" t="str">
        <f>VLOOKUP(B975,Master!$A$2:$C$11,2,FALSE)</f>
        <v>Asia</v>
      </c>
      <c r="Q975" s="39" t="str">
        <f>VLOOKUP(D975,GL_Master!$A$1:$D$80,2,FALSE)</f>
        <v>BS</v>
      </c>
      <c r="R975" s="39" t="str">
        <f>VLOOKUP(D975,GL_Master!$A$1:$D$80,3,FALSE)</f>
        <v>Gross Block</v>
      </c>
      <c r="S975" s="39" t="str">
        <f>VLOOKUP(D975,GL_Master!$A$1:$D$80,4,FALSE)</f>
        <v>Tangible Fixed assets</v>
      </c>
    </row>
    <row r="976" spans="1:19" x14ac:dyDescent="0.25">
      <c r="A976" s="39" t="s">
        <v>262</v>
      </c>
      <c r="B976" s="39" t="s">
        <v>234</v>
      </c>
      <c r="C976" s="7">
        <v>43922</v>
      </c>
      <c r="D976" s="39" t="s">
        <v>74</v>
      </c>
      <c r="E976" s="39">
        <v>-4357</v>
      </c>
      <c r="F976" s="82">
        <f t="shared" si="45"/>
        <v>-4.3570000000000002</v>
      </c>
      <c r="G976" s="39">
        <f>VLOOKUP(N976,Currecny_M!$A$1:$P$10,2,FALSE)</f>
        <v>65</v>
      </c>
      <c r="H976" s="39">
        <f>MATCH(C976,Currecny_M!$A$1:$P$1,0)</f>
        <v>2</v>
      </c>
      <c r="I976" s="39">
        <f>VLOOKUP(N976,Currecny_M!$A$1:$P$10,MATCH(Database!C976,Currecny_M!$A$1:$P$1,0),FALSE)</f>
        <v>65</v>
      </c>
      <c r="J976" s="82">
        <f t="shared" si="46"/>
        <v>-283.20500000000004</v>
      </c>
      <c r="K976" s="39">
        <f>VLOOKUP('Cover page'!$B$6,Currecny_M!$A$1:$P$10,MATCH(Database!C976,Currecny_M!$A$1:$P$1,0),FALSE)</f>
        <v>1</v>
      </c>
      <c r="L976" s="82">
        <f t="shared" si="47"/>
        <v>-283.20500000000004</v>
      </c>
      <c r="M976" s="82">
        <f>((E976/$F$1)*VLOOKUP(N976,Currecny_M!$A$1:$P$10,MATCH(Database!C976,Currecny_M!$A$1:$P$1,0),FALSE))/VLOOKUP('Cover page'!$B$6,Currecny_M!$A$1:$P$10,MATCH(Database!C976,Currecny_M!$A$1:$P$1,0),FALSE)</f>
        <v>-283.20500000000004</v>
      </c>
      <c r="N976" s="6" t="str">
        <f>VLOOKUP(B976,Master!$A$2:$C$11,3,FALSE)</f>
        <v>Yuan</v>
      </c>
      <c r="O976" s="6" t="str">
        <f>VLOOKUP(B976,Master!$A$2:$C$11,2,FALSE)</f>
        <v>Asia</v>
      </c>
      <c r="Q976" s="39" t="str">
        <f>VLOOKUP(D976,GL_Master!$A$1:$D$80,2,FALSE)</f>
        <v>BS</v>
      </c>
      <c r="R976" s="39" t="str">
        <f>VLOOKUP(D976,GL_Master!$A$1:$D$80,3,FALSE)</f>
        <v>Accumulated Depreciation</v>
      </c>
      <c r="S976" s="39" t="str">
        <f>VLOOKUP(D976,GL_Master!$A$1:$D$80,4,FALSE)</f>
        <v>Accumulated Depreciation</v>
      </c>
    </row>
    <row r="977" spans="1:19" x14ac:dyDescent="0.25">
      <c r="A977" s="39" t="s">
        <v>262</v>
      </c>
      <c r="B977" s="39" t="s">
        <v>234</v>
      </c>
      <c r="C977" s="7">
        <v>43922</v>
      </c>
      <c r="D977" s="39" t="s">
        <v>21</v>
      </c>
      <c r="E977" s="39">
        <v>369</v>
      </c>
      <c r="F977" s="82">
        <f t="shared" si="45"/>
        <v>0.36899999999999999</v>
      </c>
      <c r="G977" s="39">
        <f>VLOOKUP(N977,Currecny_M!$A$1:$P$10,2,FALSE)</f>
        <v>65</v>
      </c>
      <c r="H977" s="39">
        <f>MATCH(C977,Currecny_M!$A$1:$P$1,0)</f>
        <v>2</v>
      </c>
      <c r="I977" s="39">
        <f>VLOOKUP(N977,Currecny_M!$A$1:$P$10,MATCH(Database!C977,Currecny_M!$A$1:$P$1,0),FALSE)</f>
        <v>65</v>
      </c>
      <c r="J977" s="82">
        <f t="shared" si="46"/>
        <v>23.984999999999999</v>
      </c>
      <c r="K977" s="39">
        <f>VLOOKUP('Cover page'!$B$6,Currecny_M!$A$1:$P$10,MATCH(Database!C977,Currecny_M!$A$1:$P$1,0),FALSE)</f>
        <v>1</v>
      </c>
      <c r="L977" s="82">
        <f t="shared" si="47"/>
        <v>23.984999999999999</v>
      </c>
      <c r="M977" s="82">
        <f>((E977/$F$1)*VLOOKUP(N977,Currecny_M!$A$1:$P$10,MATCH(Database!C977,Currecny_M!$A$1:$P$1,0),FALSE))/VLOOKUP('Cover page'!$B$6,Currecny_M!$A$1:$P$10,MATCH(Database!C977,Currecny_M!$A$1:$P$1,0),FALSE)</f>
        <v>23.984999999999999</v>
      </c>
      <c r="N977" s="6" t="str">
        <f>VLOOKUP(B977,Master!$A$2:$C$11,3,FALSE)</f>
        <v>Yuan</v>
      </c>
      <c r="O977" s="6" t="str">
        <f>VLOOKUP(B977,Master!$A$2:$C$11,2,FALSE)</f>
        <v>Asia</v>
      </c>
      <c r="Q977" s="39" t="str">
        <f>VLOOKUP(D977,GL_Master!$A$1:$D$80,2,FALSE)</f>
        <v>BS</v>
      </c>
      <c r="R977" s="39" t="str">
        <f>VLOOKUP(D977,GL_Master!$A$1:$D$80,3,FALSE)</f>
        <v>Gross Block</v>
      </c>
      <c r="S977" s="39" t="str">
        <f>VLOOKUP(D977,GL_Master!$A$1:$D$80,4,FALSE)</f>
        <v>Tangible Fixed assets</v>
      </c>
    </row>
    <row r="978" spans="1:19" x14ac:dyDescent="0.25">
      <c r="A978" s="39" t="s">
        <v>262</v>
      </c>
      <c r="B978" s="39" t="s">
        <v>234</v>
      </c>
      <c r="C978" s="7">
        <v>43922</v>
      </c>
      <c r="D978" s="39" t="s">
        <v>27</v>
      </c>
      <c r="E978" s="39">
        <v>831</v>
      </c>
      <c r="F978" s="82">
        <f t="shared" si="45"/>
        <v>0.83099999999999996</v>
      </c>
      <c r="G978" s="39">
        <f>VLOOKUP(N978,Currecny_M!$A$1:$P$10,2,FALSE)</f>
        <v>65</v>
      </c>
      <c r="H978" s="39">
        <f>MATCH(C978,Currecny_M!$A$1:$P$1,0)</f>
        <v>2</v>
      </c>
      <c r="I978" s="39">
        <f>VLOOKUP(N978,Currecny_M!$A$1:$P$10,MATCH(Database!C978,Currecny_M!$A$1:$P$1,0),FALSE)</f>
        <v>65</v>
      </c>
      <c r="J978" s="82">
        <f t="shared" si="46"/>
        <v>54.015000000000001</v>
      </c>
      <c r="K978" s="39">
        <f>VLOOKUP('Cover page'!$B$6,Currecny_M!$A$1:$P$10,MATCH(Database!C978,Currecny_M!$A$1:$P$1,0),FALSE)</f>
        <v>1</v>
      </c>
      <c r="L978" s="82">
        <f t="shared" si="47"/>
        <v>54.015000000000001</v>
      </c>
      <c r="M978" s="82">
        <f>((E978/$F$1)*VLOOKUP(N978,Currecny_M!$A$1:$P$10,MATCH(Database!C978,Currecny_M!$A$1:$P$1,0),FALSE))/VLOOKUP('Cover page'!$B$6,Currecny_M!$A$1:$P$10,MATCH(Database!C978,Currecny_M!$A$1:$P$1,0),FALSE)</f>
        <v>54.015000000000001</v>
      </c>
      <c r="N978" s="6" t="str">
        <f>VLOOKUP(B978,Master!$A$2:$C$11,3,FALSE)</f>
        <v>Yuan</v>
      </c>
      <c r="O978" s="6" t="str">
        <f>VLOOKUP(B978,Master!$A$2:$C$11,2,FALSE)</f>
        <v>Asia</v>
      </c>
      <c r="Q978" s="39" t="str">
        <f>VLOOKUP(D978,GL_Master!$A$1:$D$80,2,FALSE)</f>
        <v>BS</v>
      </c>
      <c r="R978" s="39" t="str">
        <f>VLOOKUP(D978,GL_Master!$A$1:$D$80,3,FALSE)</f>
        <v>Gross Block</v>
      </c>
      <c r="S978" s="39" t="str">
        <f>VLOOKUP(D978,GL_Master!$A$1:$D$80,4,FALSE)</f>
        <v>Tangible Fixed assets</v>
      </c>
    </row>
    <row r="979" spans="1:19" x14ac:dyDescent="0.25">
      <c r="A979" s="39" t="s">
        <v>262</v>
      </c>
      <c r="B979" s="39" t="s">
        <v>234</v>
      </c>
      <c r="C979" s="7">
        <v>43922</v>
      </c>
      <c r="D979" s="39" t="s">
        <v>75</v>
      </c>
      <c r="E979" s="39">
        <v>-18</v>
      </c>
      <c r="F979" s="82">
        <f t="shared" si="45"/>
        <v>-1.7999999999999999E-2</v>
      </c>
      <c r="G979" s="39">
        <f>VLOOKUP(N979,Currecny_M!$A$1:$P$10,2,FALSE)</f>
        <v>65</v>
      </c>
      <c r="H979" s="39">
        <f>MATCH(C979,Currecny_M!$A$1:$P$1,0)</f>
        <v>2</v>
      </c>
      <c r="I979" s="39">
        <f>VLOOKUP(N979,Currecny_M!$A$1:$P$10,MATCH(Database!C979,Currecny_M!$A$1:$P$1,0),FALSE)</f>
        <v>65</v>
      </c>
      <c r="J979" s="82">
        <f t="shared" si="46"/>
        <v>-1.17</v>
      </c>
      <c r="K979" s="39">
        <f>VLOOKUP('Cover page'!$B$6,Currecny_M!$A$1:$P$10,MATCH(Database!C979,Currecny_M!$A$1:$P$1,0),FALSE)</f>
        <v>1</v>
      </c>
      <c r="L979" s="82">
        <f t="shared" si="47"/>
        <v>-1.17</v>
      </c>
      <c r="M979" s="82">
        <f>((E979/$F$1)*VLOOKUP(N979,Currecny_M!$A$1:$P$10,MATCH(Database!C979,Currecny_M!$A$1:$P$1,0),FALSE))/VLOOKUP('Cover page'!$B$6,Currecny_M!$A$1:$P$10,MATCH(Database!C979,Currecny_M!$A$1:$P$1,0),FALSE)</f>
        <v>-1.17</v>
      </c>
      <c r="N979" s="6" t="str">
        <f>VLOOKUP(B979,Master!$A$2:$C$11,3,FALSE)</f>
        <v>Yuan</v>
      </c>
      <c r="O979" s="6" t="str">
        <f>VLOOKUP(B979,Master!$A$2:$C$11,2,FALSE)</f>
        <v>Asia</v>
      </c>
      <c r="Q979" s="39" t="str">
        <f>VLOOKUP(D979,GL_Master!$A$1:$D$80,2,FALSE)</f>
        <v>BS</v>
      </c>
      <c r="R979" s="39" t="str">
        <f>VLOOKUP(D979,GL_Master!$A$1:$D$80,3,FALSE)</f>
        <v>Gross Block</v>
      </c>
      <c r="S979" s="39" t="str">
        <f>VLOOKUP(D979,GL_Master!$A$1:$D$80,4,FALSE)</f>
        <v>Tangible Fixed assets</v>
      </c>
    </row>
    <row r="980" spans="1:19" x14ac:dyDescent="0.25">
      <c r="A980" s="39" t="s">
        <v>262</v>
      </c>
      <c r="B980" s="39" t="s">
        <v>234</v>
      </c>
      <c r="C980" s="7">
        <v>43922</v>
      </c>
      <c r="D980" s="39" t="s">
        <v>76</v>
      </c>
      <c r="E980" s="39">
        <v>462</v>
      </c>
      <c r="F980" s="82">
        <f t="shared" si="45"/>
        <v>0.46200000000000002</v>
      </c>
      <c r="G980" s="39">
        <f>VLOOKUP(N980,Currecny_M!$A$1:$P$10,2,FALSE)</f>
        <v>65</v>
      </c>
      <c r="H980" s="39">
        <f>MATCH(C980,Currecny_M!$A$1:$P$1,0)</f>
        <v>2</v>
      </c>
      <c r="I980" s="39">
        <f>VLOOKUP(N980,Currecny_M!$A$1:$P$10,MATCH(Database!C980,Currecny_M!$A$1:$P$1,0),FALSE)</f>
        <v>65</v>
      </c>
      <c r="J980" s="82">
        <f t="shared" si="46"/>
        <v>30.03</v>
      </c>
      <c r="K980" s="39">
        <f>VLOOKUP('Cover page'!$B$6,Currecny_M!$A$1:$P$10,MATCH(Database!C980,Currecny_M!$A$1:$P$1,0),FALSE)</f>
        <v>1</v>
      </c>
      <c r="L980" s="82">
        <f t="shared" si="47"/>
        <v>30.03</v>
      </c>
      <c r="M980" s="82">
        <f>((E980/$F$1)*VLOOKUP(N980,Currecny_M!$A$1:$P$10,MATCH(Database!C980,Currecny_M!$A$1:$P$1,0),FALSE))/VLOOKUP('Cover page'!$B$6,Currecny_M!$A$1:$P$10,MATCH(Database!C980,Currecny_M!$A$1:$P$1,0),FALSE)</f>
        <v>30.03</v>
      </c>
      <c r="N980" s="6" t="str">
        <f>VLOOKUP(B980,Master!$A$2:$C$11,3,FALSE)</f>
        <v>Yuan</v>
      </c>
      <c r="O980" s="6" t="str">
        <f>VLOOKUP(B980,Master!$A$2:$C$11,2,FALSE)</f>
        <v>Asia</v>
      </c>
      <c r="Q980" s="39" t="str">
        <f>VLOOKUP(D980,GL_Master!$A$1:$D$80,2,FALSE)</f>
        <v>BS</v>
      </c>
      <c r="R980" s="39" t="str">
        <f>VLOOKUP(D980,GL_Master!$A$1:$D$80,3,FALSE)</f>
        <v>Inventories</v>
      </c>
      <c r="S980" s="39" t="str">
        <f>VLOOKUP(D980,GL_Master!$A$1:$D$80,4,FALSE)</f>
        <v>Inventory</v>
      </c>
    </row>
    <row r="981" spans="1:19" x14ac:dyDescent="0.25">
      <c r="A981" s="39" t="s">
        <v>262</v>
      </c>
      <c r="B981" s="39" t="s">
        <v>234</v>
      </c>
      <c r="C981" s="7">
        <v>43922</v>
      </c>
      <c r="D981" s="39" t="s">
        <v>77</v>
      </c>
      <c r="E981" s="39">
        <v>1163</v>
      </c>
      <c r="F981" s="82">
        <f t="shared" si="45"/>
        <v>1.163</v>
      </c>
      <c r="G981" s="39">
        <f>VLOOKUP(N981,Currecny_M!$A$1:$P$10,2,FALSE)</f>
        <v>65</v>
      </c>
      <c r="H981" s="39">
        <f>MATCH(C981,Currecny_M!$A$1:$P$1,0)</f>
        <v>2</v>
      </c>
      <c r="I981" s="39">
        <f>VLOOKUP(N981,Currecny_M!$A$1:$P$10,MATCH(Database!C981,Currecny_M!$A$1:$P$1,0),FALSE)</f>
        <v>65</v>
      </c>
      <c r="J981" s="82">
        <f t="shared" si="46"/>
        <v>75.594999999999999</v>
      </c>
      <c r="K981" s="39">
        <f>VLOOKUP('Cover page'!$B$6,Currecny_M!$A$1:$P$10,MATCH(Database!C981,Currecny_M!$A$1:$P$1,0),FALSE)</f>
        <v>1</v>
      </c>
      <c r="L981" s="82">
        <f t="shared" si="47"/>
        <v>75.594999999999999</v>
      </c>
      <c r="M981" s="82">
        <f>((E981/$F$1)*VLOOKUP(N981,Currecny_M!$A$1:$P$10,MATCH(Database!C981,Currecny_M!$A$1:$P$1,0),FALSE))/VLOOKUP('Cover page'!$B$6,Currecny_M!$A$1:$P$10,MATCH(Database!C981,Currecny_M!$A$1:$P$1,0),FALSE)</f>
        <v>75.594999999999999</v>
      </c>
      <c r="N981" s="6" t="str">
        <f>VLOOKUP(B981,Master!$A$2:$C$11,3,FALSE)</f>
        <v>Yuan</v>
      </c>
      <c r="O981" s="6" t="str">
        <f>VLOOKUP(B981,Master!$A$2:$C$11,2,FALSE)</f>
        <v>Asia</v>
      </c>
      <c r="Q981" s="39" t="str">
        <f>VLOOKUP(D981,GL_Master!$A$1:$D$80,2,FALSE)</f>
        <v>BS</v>
      </c>
      <c r="R981" s="39" t="str">
        <f>VLOOKUP(D981,GL_Master!$A$1:$D$80,3,FALSE)</f>
        <v>Inventories</v>
      </c>
      <c r="S981" s="39" t="str">
        <f>VLOOKUP(D981,GL_Master!$A$1:$D$80,4,FALSE)</f>
        <v>Inventory</v>
      </c>
    </row>
    <row r="982" spans="1:19" x14ac:dyDescent="0.25">
      <c r="A982" s="39" t="s">
        <v>262</v>
      </c>
      <c r="B982" s="39" t="s">
        <v>234</v>
      </c>
      <c r="C982" s="7">
        <v>43922</v>
      </c>
      <c r="D982" s="39" t="s">
        <v>2</v>
      </c>
      <c r="E982" s="39">
        <v>118745</v>
      </c>
      <c r="F982" s="82">
        <f t="shared" si="45"/>
        <v>118.745</v>
      </c>
      <c r="G982" s="39">
        <f>VLOOKUP(N982,Currecny_M!$A$1:$P$10,2,FALSE)</f>
        <v>65</v>
      </c>
      <c r="H982" s="39">
        <f>MATCH(C982,Currecny_M!$A$1:$P$1,0)</f>
        <v>2</v>
      </c>
      <c r="I982" s="39">
        <f>VLOOKUP(N982,Currecny_M!$A$1:$P$10,MATCH(Database!C982,Currecny_M!$A$1:$P$1,0),FALSE)</f>
        <v>65</v>
      </c>
      <c r="J982" s="82">
        <f t="shared" si="46"/>
        <v>7718.4250000000002</v>
      </c>
      <c r="K982" s="39">
        <f>VLOOKUP('Cover page'!$B$6,Currecny_M!$A$1:$P$10,MATCH(Database!C982,Currecny_M!$A$1:$P$1,0),FALSE)</f>
        <v>1</v>
      </c>
      <c r="L982" s="82">
        <f t="shared" si="47"/>
        <v>7718.4250000000002</v>
      </c>
      <c r="M982" s="82">
        <f>((E982/$F$1)*VLOOKUP(N982,Currecny_M!$A$1:$P$10,MATCH(Database!C982,Currecny_M!$A$1:$P$1,0),FALSE))/VLOOKUP('Cover page'!$B$6,Currecny_M!$A$1:$P$10,MATCH(Database!C982,Currecny_M!$A$1:$P$1,0),FALSE)</f>
        <v>7718.4250000000002</v>
      </c>
      <c r="N982" s="6" t="str">
        <f>VLOOKUP(B982,Master!$A$2:$C$11,3,FALSE)</f>
        <v>Yuan</v>
      </c>
      <c r="O982" s="6" t="str">
        <f>VLOOKUP(B982,Master!$A$2:$C$11,2,FALSE)</f>
        <v>Asia</v>
      </c>
      <c r="Q982" s="39" t="str">
        <f>VLOOKUP(D982,GL_Master!$A$1:$D$80,2,FALSE)</f>
        <v>BS</v>
      </c>
      <c r="R982" s="39" t="str">
        <f>VLOOKUP(D982,GL_Master!$A$1:$D$80,3,FALSE)</f>
        <v>Trade receivables</v>
      </c>
      <c r="S982" s="39" t="str">
        <f>VLOOKUP(D982,GL_Master!$A$1:$D$80,4,FALSE)</f>
        <v>Unsecured, considered good</v>
      </c>
    </row>
    <row r="983" spans="1:19" x14ac:dyDescent="0.25">
      <c r="A983" s="39" t="s">
        <v>262</v>
      </c>
      <c r="B983" s="39" t="s">
        <v>234</v>
      </c>
      <c r="C983" s="7">
        <v>43922</v>
      </c>
      <c r="D983" s="39" t="s">
        <v>78</v>
      </c>
      <c r="E983" s="39">
        <v>18</v>
      </c>
      <c r="F983" s="82">
        <f t="shared" si="45"/>
        <v>1.7999999999999999E-2</v>
      </c>
      <c r="G983" s="39">
        <f>VLOOKUP(N983,Currecny_M!$A$1:$P$10,2,FALSE)</f>
        <v>65</v>
      </c>
      <c r="H983" s="39">
        <f>MATCH(C983,Currecny_M!$A$1:$P$1,0)</f>
        <v>2</v>
      </c>
      <c r="I983" s="39">
        <f>VLOOKUP(N983,Currecny_M!$A$1:$P$10,MATCH(Database!C983,Currecny_M!$A$1:$P$1,0),FALSE)</f>
        <v>65</v>
      </c>
      <c r="J983" s="82">
        <f t="shared" si="46"/>
        <v>1.17</v>
      </c>
      <c r="K983" s="39">
        <f>VLOOKUP('Cover page'!$B$6,Currecny_M!$A$1:$P$10,MATCH(Database!C983,Currecny_M!$A$1:$P$1,0),FALSE)</f>
        <v>1</v>
      </c>
      <c r="L983" s="82">
        <f t="shared" si="47"/>
        <v>1.17</v>
      </c>
      <c r="M983" s="82">
        <f>((E983/$F$1)*VLOOKUP(N983,Currecny_M!$A$1:$P$10,MATCH(Database!C983,Currecny_M!$A$1:$P$1,0),FALSE))/VLOOKUP('Cover page'!$B$6,Currecny_M!$A$1:$P$10,MATCH(Database!C983,Currecny_M!$A$1:$P$1,0),FALSE)</f>
        <v>1.17</v>
      </c>
      <c r="N983" s="6" t="str">
        <f>VLOOKUP(B983,Master!$A$2:$C$11,3,FALSE)</f>
        <v>Yuan</v>
      </c>
      <c r="O983" s="6" t="str">
        <f>VLOOKUP(B983,Master!$A$2:$C$11,2,FALSE)</f>
        <v>Asia</v>
      </c>
      <c r="Q983" s="39" t="str">
        <f>VLOOKUP(D983,GL_Master!$A$1:$D$80,2,FALSE)</f>
        <v>BS</v>
      </c>
      <c r="R983" s="39" t="str">
        <f>VLOOKUP(D983,GL_Master!$A$1:$D$80,3,FALSE)</f>
        <v>Cash &amp; Bank Balances</v>
      </c>
      <c r="S983" s="39" t="str">
        <f>VLOOKUP(D983,GL_Master!$A$1:$D$80,4,FALSE)</f>
        <v>Cash In hand</v>
      </c>
    </row>
    <row r="984" spans="1:19" x14ac:dyDescent="0.25">
      <c r="A984" s="39" t="s">
        <v>262</v>
      </c>
      <c r="B984" s="39" t="s">
        <v>234</v>
      </c>
      <c r="C984" s="7">
        <v>43922</v>
      </c>
      <c r="D984" s="39" t="s">
        <v>79</v>
      </c>
      <c r="E984" s="39">
        <v>-4615</v>
      </c>
      <c r="F984" s="82">
        <f t="shared" si="45"/>
        <v>-4.6150000000000002</v>
      </c>
      <c r="G984" s="39">
        <f>VLOOKUP(N984,Currecny_M!$A$1:$P$10,2,FALSE)</f>
        <v>65</v>
      </c>
      <c r="H984" s="39">
        <f>MATCH(C984,Currecny_M!$A$1:$P$1,0)</f>
        <v>2</v>
      </c>
      <c r="I984" s="39">
        <f>VLOOKUP(N984,Currecny_M!$A$1:$P$10,MATCH(Database!C984,Currecny_M!$A$1:$P$1,0),FALSE)</f>
        <v>65</v>
      </c>
      <c r="J984" s="82">
        <f t="shared" si="46"/>
        <v>-299.97500000000002</v>
      </c>
      <c r="K984" s="39">
        <f>VLOOKUP('Cover page'!$B$6,Currecny_M!$A$1:$P$10,MATCH(Database!C984,Currecny_M!$A$1:$P$1,0),FALSE)</f>
        <v>1</v>
      </c>
      <c r="L984" s="82">
        <f t="shared" si="47"/>
        <v>-299.97500000000002</v>
      </c>
      <c r="M984" s="82">
        <f>((E984/$F$1)*VLOOKUP(N984,Currecny_M!$A$1:$P$10,MATCH(Database!C984,Currecny_M!$A$1:$P$1,0),FALSE))/VLOOKUP('Cover page'!$B$6,Currecny_M!$A$1:$P$10,MATCH(Database!C984,Currecny_M!$A$1:$P$1,0),FALSE)</f>
        <v>-299.97500000000002</v>
      </c>
      <c r="N984" s="6" t="str">
        <f>VLOOKUP(B984,Master!$A$2:$C$11,3,FALSE)</f>
        <v>Yuan</v>
      </c>
      <c r="O984" s="6" t="str">
        <f>VLOOKUP(B984,Master!$A$2:$C$11,2,FALSE)</f>
        <v>Asia</v>
      </c>
      <c r="Q984" s="39" t="str">
        <f>VLOOKUP(D984,GL_Master!$A$1:$D$80,2,FALSE)</f>
        <v>BS</v>
      </c>
      <c r="R984" s="39" t="str">
        <f>VLOOKUP(D984,GL_Master!$A$1:$D$80,3,FALSE)</f>
        <v>Loan Fund</v>
      </c>
      <c r="S984" s="39" t="str">
        <f>VLOOKUP(D984,GL_Master!$A$1:$D$80,4,FALSE)</f>
        <v>Term Loan</v>
      </c>
    </row>
    <row r="985" spans="1:19" x14ac:dyDescent="0.25">
      <c r="A985" s="39" t="s">
        <v>262</v>
      </c>
      <c r="B985" s="39" t="s">
        <v>234</v>
      </c>
      <c r="C985" s="7">
        <v>43922</v>
      </c>
      <c r="D985" s="39" t="s">
        <v>80</v>
      </c>
      <c r="E985" s="39">
        <v>129</v>
      </c>
      <c r="F985" s="82">
        <f t="shared" si="45"/>
        <v>0.129</v>
      </c>
      <c r="G985" s="39">
        <f>VLOOKUP(N985,Currecny_M!$A$1:$P$10,2,FALSE)</f>
        <v>65</v>
      </c>
      <c r="H985" s="39">
        <f>MATCH(C985,Currecny_M!$A$1:$P$1,0)</f>
        <v>2</v>
      </c>
      <c r="I985" s="39">
        <f>VLOOKUP(N985,Currecny_M!$A$1:$P$10,MATCH(Database!C985,Currecny_M!$A$1:$P$1,0),FALSE)</f>
        <v>65</v>
      </c>
      <c r="J985" s="82">
        <f t="shared" si="46"/>
        <v>8.3849999999999998</v>
      </c>
      <c r="K985" s="39">
        <f>VLOOKUP('Cover page'!$B$6,Currecny_M!$A$1:$P$10,MATCH(Database!C985,Currecny_M!$A$1:$P$1,0),FALSE)</f>
        <v>1</v>
      </c>
      <c r="L985" s="82">
        <f t="shared" si="47"/>
        <v>8.3849999999999998</v>
      </c>
      <c r="M985" s="82">
        <f>((E985/$F$1)*VLOOKUP(N985,Currecny_M!$A$1:$P$10,MATCH(Database!C985,Currecny_M!$A$1:$P$1,0),FALSE))/VLOOKUP('Cover page'!$B$6,Currecny_M!$A$1:$P$10,MATCH(Database!C985,Currecny_M!$A$1:$P$1,0),FALSE)</f>
        <v>8.3849999999999998</v>
      </c>
      <c r="N985" s="6" t="str">
        <f>VLOOKUP(B985,Master!$A$2:$C$11,3,FALSE)</f>
        <v>Yuan</v>
      </c>
      <c r="O985" s="6" t="str">
        <f>VLOOKUP(B985,Master!$A$2:$C$11,2,FALSE)</f>
        <v>Asia</v>
      </c>
      <c r="Q985" s="39" t="str">
        <f>VLOOKUP(D985,GL_Master!$A$1:$D$80,2,FALSE)</f>
        <v>BS</v>
      </c>
      <c r="R985" s="39" t="str">
        <f>VLOOKUP(D985,GL_Master!$A$1:$D$80,3,FALSE)</f>
        <v>Cash &amp; Bank Balances</v>
      </c>
      <c r="S985" s="39" t="str">
        <f>VLOOKUP(D985,GL_Master!$A$1:$D$80,4,FALSE)</f>
        <v xml:space="preserve">      On Current Accounts</v>
      </c>
    </row>
    <row r="986" spans="1:19" x14ac:dyDescent="0.25">
      <c r="A986" s="39" t="s">
        <v>262</v>
      </c>
      <c r="B986" s="39" t="s">
        <v>234</v>
      </c>
      <c r="C986" s="7">
        <v>43922</v>
      </c>
      <c r="D986" s="39" t="s">
        <v>81</v>
      </c>
      <c r="E986" s="39">
        <v>9305</v>
      </c>
      <c r="F986" s="82">
        <f t="shared" si="45"/>
        <v>9.3049999999999997</v>
      </c>
      <c r="G986" s="39">
        <f>VLOOKUP(N986,Currecny_M!$A$1:$P$10,2,FALSE)</f>
        <v>65</v>
      </c>
      <c r="H986" s="39">
        <f>MATCH(C986,Currecny_M!$A$1:$P$1,0)</f>
        <v>2</v>
      </c>
      <c r="I986" s="39">
        <f>VLOOKUP(N986,Currecny_M!$A$1:$P$10,MATCH(Database!C986,Currecny_M!$A$1:$P$1,0),FALSE)</f>
        <v>65</v>
      </c>
      <c r="J986" s="82">
        <f t="shared" si="46"/>
        <v>604.82499999999993</v>
      </c>
      <c r="K986" s="39">
        <f>VLOOKUP('Cover page'!$B$6,Currecny_M!$A$1:$P$10,MATCH(Database!C986,Currecny_M!$A$1:$P$1,0),FALSE)</f>
        <v>1</v>
      </c>
      <c r="L986" s="82">
        <f t="shared" si="47"/>
        <v>604.82499999999993</v>
      </c>
      <c r="M986" s="82">
        <f>((E986/$F$1)*VLOOKUP(N986,Currecny_M!$A$1:$P$10,MATCH(Database!C986,Currecny_M!$A$1:$P$1,0),FALSE))/VLOOKUP('Cover page'!$B$6,Currecny_M!$A$1:$P$10,MATCH(Database!C986,Currecny_M!$A$1:$P$1,0),FALSE)</f>
        <v>604.82499999999993</v>
      </c>
      <c r="N986" s="6" t="str">
        <f>VLOOKUP(B986,Master!$A$2:$C$11,3,FALSE)</f>
        <v>Yuan</v>
      </c>
      <c r="O986" s="6" t="str">
        <f>VLOOKUP(B986,Master!$A$2:$C$11,2,FALSE)</f>
        <v>Asia</v>
      </c>
      <c r="Q986" s="39" t="str">
        <f>VLOOKUP(D986,GL_Master!$A$1:$D$80,2,FALSE)</f>
        <v>BS</v>
      </c>
      <c r="R986" s="39" t="str">
        <f>VLOOKUP(D986,GL_Master!$A$1:$D$80,3,FALSE)</f>
        <v>Other Current Assets</v>
      </c>
      <c r="S986" s="39" t="str">
        <f>VLOOKUP(D986,GL_Master!$A$1:$D$80,4,FALSE)</f>
        <v>Advance tax recoverable (net of provision )</v>
      </c>
    </row>
    <row r="987" spans="1:19" x14ac:dyDescent="0.25">
      <c r="A987" s="39" t="s">
        <v>262</v>
      </c>
      <c r="B987" s="39" t="s">
        <v>234</v>
      </c>
      <c r="C987" s="7">
        <v>43922</v>
      </c>
      <c r="D987" s="39" t="s">
        <v>19</v>
      </c>
      <c r="E987" s="39">
        <v>92</v>
      </c>
      <c r="F987" s="82">
        <f t="shared" si="45"/>
        <v>9.1999999999999998E-2</v>
      </c>
      <c r="G987" s="39">
        <f>VLOOKUP(N987,Currecny_M!$A$1:$P$10,2,FALSE)</f>
        <v>65</v>
      </c>
      <c r="H987" s="39">
        <f>MATCH(C987,Currecny_M!$A$1:$P$1,0)</f>
        <v>2</v>
      </c>
      <c r="I987" s="39">
        <f>VLOOKUP(N987,Currecny_M!$A$1:$P$10,MATCH(Database!C987,Currecny_M!$A$1:$P$1,0),FALSE)</f>
        <v>65</v>
      </c>
      <c r="J987" s="82">
        <f t="shared" si="46"/>
        <v>5.9799999999999995</v>
      </c>
      <c r="K987" s="39">
        <f>VLOOKUP('Cover page'!$B$6,Currecny_M!$A$1:$P$10,MATCH(Database!C987,Currecny_M!$A$1:$P$1,0),FALSE)</f>
        <v>1</v>
      </c>
      <c r="L987" s="82">
        <f t="shared" si="47"/>
        <v>5.9799999999999995</v>
      </c>
      <c r="M987" s="82">
        <f>((E987/$F$1)*VLOOKUP(N987,Currecny_M!$A$1:$P$10,MATCH(Database!C987,Currecny_M!$A$1:$P$1,0),FALSE))/VLOOKUP('Cover page'!$B$6,Currecny_M!$A$1:$P$10,MATCH(Database!C987,Currecny_M!$A$1:$P$1,0),FALSE)</f>
        <v>5.9799999999999995</v>
      </c>
      <c r="N987" s="6" t="str">
        <f>VLOOKUP(B987,Master!$A$2:$C$11,3,FALSE)</f>
        <v>Yuan</v>
      </c>
      <c r="O987" s="6" t="str">
        <f>VLOOKUP(B987,Master!$A$2:$C$11,2,FALSE)</f>
        <v>Asia</v>
      </c>
      <c r="Q987" s="39" t="str">
        <f>VLOOKUP(D987,GL_Master!$A$1:$D$80,2,FALSE)</f>
        <v>BS</v>
      </c>
      <c r="R987" s="39" t="str">
        <f>VLOOKUP(D987,GL_Master!$A$1:$D$80,3,FALSE)</f>
        <v>Short-term loan and advances</v>
      </c>
      <c r="S987" s="39" t="str">
        <f>VLOOKUP(D987,GL_Master!$A$1:$D$80,4,FALSE)</f>
        <v>Prepaid expenses</v>
      </c>
    </row>
    <row r="988" spans="1:19" x14ac:dyDescent="0.25">
      <c r="A988" s="39" t="s">
        <v>262</v>
      </c>
      <c r="B988" s="39" t="s">
        <v>234</v>
      </c>
      <c r="C988" s="7">
        <v>43922</v>
      </c>
      <c r="D988" s="39" t="s">
        <v>82</v>
      </c>
      <c r="E988" s="39">
        <v>997</v>
      </c>
      <c r="F988" s="82">
        <f t="shared" si="45"/>
        <v>0.997</v>
      </c>
      <c r="G988" s="39">
        <f>VLOOKUP(N988,Currecny_M!$A$1:$P$10,2,FALSE)</f>
        <v>65</v>
      </c>
      <c r="H988" s="39">
        <f>MATCH(C988,Currecny_M!$A$1:$P$1,0)</f>
        <v>2</v>
      </c>
      <c r="I988" s="39">
        <f>VLOOKUP(N988,Currecny_M!$A$1:$P$10,MATCH(Database!C988,Currecny_M!$A$1:$P$1,0),FALSE)</f>
        <v>65</v>
      </c>
      <c r="J988" s="82">
        <f t="shared" si="46"/>
        <v>64.805000000000007</v>
      </c>
      <c r="K988" s="39">
        <f>VLOOKUP('Cover page'!$B$6,Currecny_M!$A$1:$P$10,MATCH(Database!C988,Currecny_M!$A$1:$P$1,0),FALSE)</f>
        <v>1</v>
      </c>
      <c r="L988" s="82">
        <f t="shared" si="47"/>
        <v>64.805000000000007</v>
      </c>
      <c r="M988" s="82">
        <f>((E988/$F$1)*VLOOKUP(N988,Currecny_M!$A$1:$P$10,MATCH(Database!C988,Currecny_M!$A$1:$P$1,0),FALSE))/VLOOKUP('Cover page'!$B$6,Currecny_M!$A$1:$P$10,MATCH(Database!C988,Currecny_M!$A$1:$P$1,0),FALSE)</f>
        <v>64.805000000000007</v>
      </c>
      <c r="N988" s="6" t="str">
        <f>VLOOKUP(B988,Master!$A$2:$C$11,3,FALSE)</f>
        <v>Yuan</v>
      </c>
      <c r="O988" s="6" t="str">
        <f>VLOOKUP(B988,Master!$A$2:$C$11,2,FALSE)</f>
        <v>Asia</v>
      </c>
      <c r="Q988" s="39" t="str">
        <f>VLOOKUP(D988,GL_Master!$A$1:$D$80,2,FALSE)</f>
        <v>BS</v>
      </c>
      <c r="R988" s="39" t="str">
        <f>VLOOKUP(D988,GL_Master!$A$1:$D$80,3,FALSE)</f>
        <v>Short-term loan and advances</v>
      </c>
      <c r="S988" s="39" t="str">
        <f>VLOOKUP(D988,GL_Master!$A$1:$D$80,4,FALSE)</f>
        <v>Advance to vendor/employees</v>
      </c>
    </row>
    <row r="989" spans="1:19" x14ac:dyDescent="0.25">
      <c r="A989" s="39" t="s">
        <v>262</v>
      </c>
      <c r="B989" s="39" t="s">
        <v>234</v>
      </c>
      <c r="C989" s="7">
        <v>43922</v>
      </c>
      <c r="D989" s="39" t="s">
        <v>83</v>
      </c>
      <c r="E989" s="39">
        <v>665</v>
      </c>
      <c r="F989" s="82">
        <f t="shared" si="45"/>
        <v>0.66500000000000004</v>
      </c>
      <c r="G989" s="39">
        <f>VLOOKUP(N989,Currecny_M!$A$1:$P$10,2,FALSE)</f>
        <v>65</v>
      </c>
      <c r="H989" s="39">
        <f>MATCH(C989,Currecny_M!$A$1:$P$1,0)</f>
        <v>2</v>
      </c>
      <c r="I989" s="39">
        <f>VLOOKUP(N989,Currecny_M!$A$1:$P$10,MATCH(Database!C989,Currecny_M!$A$1:$P$1,0),FALSE)</f>
        <v>65</v>
      </c>
      <c r="J989" s="82">
        <f t="shared" si="46"/>
        <v>43.225000000000001</v>
      </c>
      <c r="K989" s="39">
        <f>VLOOKUP('Cover page'!$B$6,Currecny_M!$A$1:$P$10,MATCH(Database!C989,Currecny_M!$A$1:$P$1,0),FALSE)</f>
        <v>1</v>
      </c>
      <c r="L989" s="82">
        <f t="shared" si="47"/>
        <v>43.225000000000001</v>
      </c>
      <c r="M989" s="82">
        <f>((E989/$F$1)*VLOOKUP(N989,Currecny_M!$A$1:$P$10,MATCH(Database!C989,Currecny_M!$A$1:$P$1,0),FALSE))/VLOOKUP('Cover page'!$B$6,Currecny_M!$A$1:$P$10,MATCH(Database!C989,Currecny_M!$A$1:$P$1,0),FALSE)</f>
        <v>43.225000000000001</v>
      </c>
      <c r="N989" s="6" t="str">
        <f>VLOOKUP(B989,Master!$A$2:$C$11,3,FALSE)</f>
        <v>Yuan</v>
      </c>
      <c r="O989" s="6" t="str">
        <f>VLOOKUP(B989,Master!$A$2:$C$11,2,FALSE)</f>
        <v>Asia</v>
      </c>
      <c r="Q989" s="39" t="str">
        <f>VLOOKUP(D989,GL_Master!$A$1:$D$80,2,FALSE)</f>
        <v>BS</v>
      </c>
      <c r="R989" s="39" t="str">
        <f>VLOOKUP(D989,GL_Master!$A$1:$D$80,3,FALSE)</f>
        <v>Other Current Assets</v>
      </c>
      <c r="S989" s="39" t="str">
        <f>VLOOKUP(D989,GL_Master!$A$1:$D$80,4,FALSE)</f>
        <v>Security deposits ( Unsecured, considered good)</v>
      </c>
    </row>
    <row r="990" spans="1:19" x14ac:dyDescent="0.25">
      <c r="A990" s="39" t="s">
        <v>262</v>
      </c>
      <c r="B990" s="39" t="s">
        <v>234</v>
      </c>
      <c r="C990" s="7">
        <v>43922</v>
      </c>
      <c r="D990" s="39" t="s">
        <v>246</v>
      </c>
      <c r="E990" s="39">
        <v>-78609</v>
      </c>
      <c r="F990" s="82">
        <f t="shared" si="45"/>
        <v>-78.608999999999995</v>
      </c>
      <c r="G990" s="39">
        <f>VLOOKUP(N990,Currecny_M!$A$1:$P$10,2,FALSE)</f>
        <v>65</v>
      </c>
      <c r="H990" s="39">
        <f>MATCH(C990,Currecny_M!$A$1:$P$1,0)</f>
        <v>2</v>
      </c>
      <c r="I990" s="39">
        <f>VLOOKUP(N990,Currecny_M!$A$1:$P$10,MATCH(Database!C990,Currecny_M!$A$1:$P$1,0),FALSE)</f>
        <v>65</v>
      </c>
      <c r="J990" s="82">
        <f t="shared" si="46"/>
        <v>-5109.585</v>
      </c>
      <c r="K990" s="39">
        <f>VLOOKUP('Cover page'!$B$6,Currecny_M!$A$1:$P$10,MATCH(Database!C990,Currecny_M!$A$1:$P$1,0),FALSE)</f>
        <v>1</v>
      </c>
      <c r="L990" s="82">
        <f t="shared" si="47"/>
        <v>-5109.585</v>
      </c>
      <c r="M990" s="82">
        <f>((E990/$F$1)*VLOOKUP(N990,Currecny_M!$A$1:$P$10,MATCH(Database!C990,Currecny_M!$A$1:$P$1,0),FALSE))/VLOOKUP('Cover page'!$B$6,Currecny_M!$A$1:$P$10,MATCH(Database!C990,Currecny_M!$A$1:$P$1,0),FALSE)</f>
        <v>-5109.585</v>
      </c>
      <c r="N990" s="6" t="str">
        <f>VLOOKUP(B990,Master!$A$2:$C$11,3,FALSE)</f>
        <v>Yuan</v>
      </c>
      <c r="O990" s="6" t="str">
        <f>VLOOKUP(B990,Master!$A$2:$C$11,2,FALSE)</f>
        <v>Asia</v>
      </c>
      <c r="Q990" s="39" t="str">
        <f>VLOOKUP(D990,GL_Master!$A$1:$D$80,2,FALSE)</f>
        <v>PL</v>
      </c>
      <c r="R990" s="39" t="str">
        <f>VLOOKUP(D990,GL_Master!$A$1:$D$80,3,FALSE)</f>
        <v>Revenue from Operations</v>
      </c>
      <c r="S990" s="39" t="str">
        <f>VLOOKUP(D990,GL_Master!$A$1:$D$80,4,FALSE)</f>
        <v>Contract revenue</v>
      </c>
    </row>
    <row r="991" spans="1:19" x14ac:dyDescent="0.25">
      <c r="A991" s="39" t="s">
        <v>262</v>
      </c>
      <c r="B991" s="39" t="s">
        <v>234</v>
      </c>
      <c r="C991" s="7">
        <v>43922</v>
      </c>
      <c r="D991" s="39" t="s">
        <v>134</v>
      </c>
      <c r="E991" s="39">
        <v>-609</v>
      </c>
      <c r="F991" s="82">
        <f t="shared" si="45"/>
        <v>-0.60899999999999999</v>
      </c>
      <c r="G991" s="39">
        <f>VLOOKUP(N991,Currecny_M!$A$1:$P$10,2,FALSE)</f>
        <v>65</v>
      </c>
      <c r="H991" s="39">
        <f>MATCH(C991,Currecny_M!$A$1:$P$1,0)</f>
        <v>2</v>
      </c>
      <c r="I991" s="39">
        <f>VLOOKUP(N991,Currecny_M!$A$1:$P$10,MATCH(Database!C991,Currecny_M!$A$1:$P$1,0),FALSE)</f>
        <v>65</v>
      </c>
      <c r="J991" s="82">
        <f t="shared" si="46"/>
        <v>-39.585000000000001</v>
      </c>
      <c r="K991" s="39">
        <f>VLOOKUP('Cover page'!$B$6,Currecny_M!$A$1:$P$10,MATCH(Database!C991,Currecny_M!$A$1:$P$1,0),FALSE)</f>
        <v>1</v>
      </c>
      <c r="L991" s="82">
        <f t="shared" si="47"/>
        <v>-39.585000000000001</v>
      </c>
      <c r="M991" s="82">
        <f>((E991/$F$1)*VLOOKUP(N991,Currecny_M!$A$1:$P$10,MATCH(Database!C991,Currecny_M!$A$1:$P$1,0),FALSE))/VLOOKUP('Cover page'!$B$6,Currecny_M!$A$1:$P$10,MATCH(Database!C991,Currecny_M!$A$1:$P$1,0),FALSE)</f>
        <v>-39.585000000000001</v>
      </c>
      <c r="N991" s="6" t="str">
        <f>VLOOKUP(B991,Master!$A$2:$C$11,3,FALSE)</f>
        <v>Yuan</v>
      </c>
      <c r="O991" s="6" t="str">
        <f>VLOOKUP(B991,Master!$A$2:$C$11,2,FALSE)</f>
        <v>Asia</v>
      </c>
      <c r="Q991" s="39" t="str">
        <f>VLOOKUP(D991,GL_Master!$A$1:$D$80,2,FALSE)</f>
        <v>PL</v>
      </c>
      <c r="R991" s="39" t="str">
        <f>VLOOKUP(D991,GL_Master!$A$1:$D$80,3,FALSE)</f>
        <v>Other Income</v>
      </c>
      <c r="S991" s="39" t="str">
        <f>VLOOKUP(D991,GL_Master!$A$1:$D$80,4,FALSE)</f>
        <v>Other Income</v>
      </c>
    </row>
    <row r="992" spans="1:19" x14ac:dyDescent="0.25">
      <c r="A992" s="39" t="s">
        <v>262</v>
      </c>
      <c r="B992" s="39" t="s">
        <v>234</v>
      </c>
      <c r="C992" s="7">
        <v>43922</v>
      </c>
      <c r="D992" s="39" t="s">
        <v>86</v>
      </c>
      <c r="E992" s="39">
        <v>37</v>
      </c>
      <c r="F992" s="82">
        <f t="shared" si="45"/>
        <v>3.6999999999999998E-2</v>
      </c>
      <c r="G992" s="39">
        <f>VLOOKUP(N992,Currecny_M!$A$1:$P$10,2,FALSE)</f>
        <v>65</v>
      </c>
      <c r="H992" s="39">
        <f>MATCH(C992,Currecny_M!$A$1:$P$1,0)</f>
        <v>2</v>
      </c>
      <c r="I992" s="39">
        <f>VLOOKUP(N992,Currecny_M!$A$1:$P$10,MATCH(Database!C992,Currecny_M!$A$1:$P$1,0),FALSE)</f>
        <v>65</v>
      </c>
      <c r="J992" s="82">
        <f t="shared" si="46"/>
        <v>2.4049999999999998</v>
      </c>
      <c r="K992" s="39">
        <f>VLOOKUP('Cover page'!$B$6,Currecny_M!$A$1:$P$10,MATCH(Database!C992,Currecny_M!$A$1:$P$1,0),FALSE)</f>
        <v>1</v>
      </c>
      <c r="L992" s="82">
        <f t="shared" si="47"/>
        <v>2.4049999999999998</v>
      </c>
      <c r="M992" s="82">
        <f>((E992/$F$1)*VLOOKUP(N992,Currecny_M!$A$1:$P$10,MATCH(Database!C992,Currecny_M!$A$1:$P$1,0),FALSE))/VLOOKUP('Cover page'!$B$6,Currecny_M!$A$1:$P$10,MATCH(Database!C992,Currecny_M!$A$1:$P$1,0),FALSE)</f>
        <v>2.4049999999999998</v>
      </c>
      <c r="N992" s="6" t="str">
        <f>VLOOKUP(B992,Master!$A$2:$C$11,3,FALSE)</f>
        <v>Yuan</v>
      </c>
      <c r="O992" s="6" t="str">
        <f>VLOOKUP(B992,Master!$A$2:$C$11,2,FALSE)</f>
        <v>Asia</v>
      </c>
      <c r="Q992" s="39" t="str">
        <f>VLOOKUP(D992,GL_Master!$A$1:$D$80,2,FALSE)</f>
        <v>PL</v>
      </c>
      <c r="R992" s="39" t="str">
        <f>VLOOKUP(D992,GL_Master!$A$1:$D$80,3,FALSE)</f>
        <v>COGS</v>
      </c>
      <c r="S992" s="39" t="str">
        <f>VLOOKUP(D992,GL_Master!$A$1:$D$80,4,FALSE)</f>
        <v>Purchase of other traded goods</v>
      </c>
    </row>
    <row r="993" spans="1:19" x14ac:dyDescent="0.25">
      <c r="A993" s="39" t="s">
        <v>262</v>
      </c>
      <c r="B993" s="39" t="s">
        <v>234</v>
      </c>
      <c r="C993" s="7">
        <v>43922</v>
      </c>
      <c r="D993" s="39" t="s">
        <v>87</v>
      </c>
      <c r="E993" s="39">
        <v>18</v>
      </c>
      <c r="F993" s="82">
        <f t="shared" si="45"/>
        <v>1.7999999999999999E-2</v>
      </c>
      <c r="G993" s="39">
        <f>VLOOKUP(N993,Currecny_M!$A$1:$P$10,2,FALSE)</f>
        <v>65</v>
      </c>
      <c r="H993" s="39">
        <f>MATCH(C993,Currecny_M!$A$1:$P$1,0)</f>
        <v>2</v>
      </c>
      <c r="I993" s="39">
        <f>VLOOKUP(N993,Currecny_M!$A$1:$P$10,MATCH(Database!C993,Currecny_M!$A$1:$P$1,0),FALSE)</f>
        <v>65</v>
      </c>
      <c r="J993" s="82">
        <f t="shared" si="46"/>
        <v>1.17</v>
      </c>
      <c r="K993" s="39">
        <f>VLOOKUP('Cover page'!$B$6,Currecny_M!$A$1:$P$10,MATCH(Database!C993,Currecny_M!$A$1:$P$1,0),FALSE)</f>
        <v>1</v>
      </c>
      <c r="L993" s="82">
        <f t="shared" si="47"/>
        <v>1.17</v>
      </c>
      <c r="M993" s="82">
        <f>((E993/$F$1)*VLOOKUP(N993,Currecny_M!$A$1:$P$10,MATCH(Database!C993,Currecny_M!$A$1:$P$1,0),FALSE))/VLOOKUP('Cover page'!$B$6,Currecny_M!$A$1:$P$10,MATCH(Database!C993,Currecny_M!$A$1:$P$1,0),FALSE)</f>
        <v>1.17</v>
      </c>
      <c r="N993" s="6" t="str">
        <f>VLOOKUP(B993,Master!$A$2:$C$11,3,FALSE)</f>
        <v>Yuan</v>
      </c>
      <c r="O993" s="6" t="str">
        <f>VLOOKUP(B993,Master!$A$2:$C$11,2,FALSE)</f>
        <v>Asia</v>
      </c>
      <c r="Q993" s="39" t="str">
        <f>VLOOKUP(D993,GL_Master!$A$1:$D$80,2,FALSE)</f>
        <v>PL</v>
      </c>
      <c r="R993" s="39" t="str">
        <f>VLOOKUP(D993,GL_Master!$A$1:$D$80,3,FALSE)</f>
        <v>COGS</v>
      </c>
      <c r="S993" s="39" t="str">
        <f>VLOOKUP(D993,GL_Master!$A$1:$D$80,4,FALSE)</f>
        <v>Civil, Installation, Commissioning and Other miscellaneous expenses</v>
      </c>
    </row>
    <row r="994" spans="1:19" x14ac:dyDescent="0.25">
      <c r="A994" s="39" t="s">
        <v>262</v>
      </c>
      <c r="B994" s="39" t="s">
        <v>234</v>
      </c>
      <c r="C994" s="7">
        <v>43922</v>
      </c>
      <c r="D994" s="39" t="s">
        <v>88</v>
      </c>
      <c r="E994" s="39">
        <v>55</v>
      </c>
      <c r="F994" s="82">
        <f t="shared" si="45"/>
        <v>5.5E-2</v>
      </c>
      <c r="G994" s="39">
        <f>VLOOKUP(N994,Currecny_M!$A$1:$P$10,2,FALSE)</f>
        <v>65</v>
      </c>
      <c r="H994" s="39">
        <f>MATCH(C994,Currecny_M!$A$1:$P$1,0)</f>
        <v>2</v>
      </c>
      <c r="I994" s="39">
        <f>VLOOKUP(N994,Currecny_M!$A$1:$P$10,MATCH(Database!C994,Currecny_M!$A$1:$P$1,0),FALSE)</f>
        <v>65</v>
      </c>
      <c r="J994" s="82">
        <f t="shared" si="46"/>
        <v>3.5750000000000002</v>
      </c>
      <c r="K994" s="39">
        <f>VLOOKUP('Cover page'!$B$6,Currecny_M!$A$1:$P$10,MATCH(Database!C994,Currecny_M!$A$1:$P$1,0),FALSE)</f>
        <v>1</v>
      </c>
      <c r="L994" s="82">
        <f t="shared" si="47"/>
        <v>3.5750000000000002</v>
      </c>
      <c r="M994" s="82">
        <f>((E994/$F$1)*VLOOKUP(N994,Currecny_M!$A$1:$P$10,MATCH(Database!C994,Currecny_M!$A$1:$P$1,0),FALSE))/VLOOKUP('Cover page'!$B$6,Currecny_M!$A$1:$P$10,MATCH(Database!C994,Currecny_M!$A$1:$P$1,0),FALSE)</f>
        <v>3.5750000000000002</v>
      </c>
      <c r="N994" s="6" t="str">
        <f>VLOOKUP(B994,Master!$A$2:$C$11,3,FALSE)</f>
        <v>Yuan</v>
      </c>
      <c r="O994" s="6" t="str">
        <f>VLOOKUP(B994,Master!$A$2:$C$11,2,FALSE)</f>
        <v>Asia</v>
      </c>
      <c r="Q994" s="39" t="str">
        <f>VLOOKUP(D994,GL_Master!$A$1:$D$80,2,FALSE)</f>
        <v>PL</v>
      </c>
      <c r="R994" s="39" t="str">
        <f>VLOOKUP(D994,GL_Master!$A$1:$D$80,3,FALSE)</f>
        <v>COGS</v>
      </c>
      <c r="S994" s="39" t="str">
        <f>VLOOKUP(D994,GL_Master!$A$1:$D$80,4,FALSE)</f>
        <v>Civil, Installation, Commissioning and Other miscellaneous expenses</v>
      </c>
    </row>
    <row r="995" spans="1:19" x14ac:dyDescent="0.25">
      <c r="A995" s="39" t="s">
        <v>262</v>
      </c>
      <c r="B995" s="39" t="s">
        <v>234</v>
      </c>
      <c r="C995" s="7">
        <v>43922</v>
      </c>
      <c r="D995" s="39" t="s">
        <v>89</v>
      </c>
      <c r="E995" s="39">
        <v>111</v>
      </c>
      <c r="F995" s="82">
        <f t="shared" si="45"/>
        <v>0.111</v>
      </c>
      <c r="G995" s="39">
        <f>VLOOKUP(N995,Currecny_M!$A$1:$P$10,2,FALSE)</f>
        <v>65</v>
      </c>
      <c r="H995" s="39">
        <f>MATCH(C995,Currecny_M!$A$1:$P$1,0)</f>
        <v>2</v>
      </c>
      <c r="I995" s="39">
        <f>VLOOKUP(N995,Currecny_M!$A$1:$P$10,MATCH(Database!C995,Currecny_M!$A$1:$P$1,0),FALSE)</f>
        <v>65</v>
      </c>
      <c r="J995" s="82">
        <f t="shared" si="46"/>
        <v>7.2149999999999999</v>
      </c>
      <c r="K995" s="39">
        <f>VLOOKUP('Cover page'!$B$6,Currecny_M!$A$1:$P$10,MATCH(Database!C995,Currecny_M!$A$1:$P$1,0),FALSE)</f>
        <v>1</v>
      </c>
      <c r="L995" s="82">
        <f t="shared" si="47"/>
        <v>7.2149999999999999</v>
      </c>
      <c r="M995" s="82">
        <f>((E995/$F$1)*VLOOKUP(N995,Currecny_M!$A$1:$P$10,MATCH(Database!C995,Currecny_M!$A$1:$P$1,0),FALSE))/VLOOKUP('Cover page'!$B$6,Currecny_M!$A$1:$P$10,MATCH(Database!C995,Currecny_M!$A$1:$P$1,0),FALSE)</f>
        <v>7.2149999999999999</v>
      </c>
      <c r="N995" s="6" t="str">
        <f>VLOOKUP(B995,Master!$A$2:$C$11,3,FALSE)</f>
        <v>Yuan</v>
      </c>
      <c r="O995" s="6" t="str">
        <f>VLOOKUP(B995,Master!$A$2:$C$11,2,FALSE)</f>
        <v>Asia</v>
      </c>
      <c r="Q995" s="39" t="str">
        <f>VLOOKUP(D995,GL_Master!$A$1:$D$80,2,FALSE)</f>
        <v>PL</v>
      </c>
      <c r="R995" s="39" t="str">
        <f>VLOOKUP(D995,GL_Master!$A$1:$D$80,3,FALSE)</f>
        <v>COGS</v>
      </c>
      <c r="S995" s="39" t="str">
        <f>VLOOKUP(D995,GL_Master!$A$1:$D$80,4,FALSE)</f>
        <v>project Expenses</v>
      </c>
    </row>
    <row r="996" spans="1:19" x14ac:dyDescent="0.25">
      <c r="A996" s="39" t="s">
        <v>262</v>
      </c>
      <c r="B996" s="39" t="s">
        <v>234</v>
      </c>
      <c r="C996" s="7">
        <v>43922</v>
      </c>
      <c r="D996" s="39" t="s">
        <v>90</v>
      </c>
      <c r="E996" s="39">
        <v>37</v>
      </c>
      <c r="F996" s="82">
        <f t="shared" si="45"/>
        <v>3.6999999999999998E-2</v>
      </c>
      <c r="G996" s="39">
        <f>VLOOKUP(N996,Currecny_M!$A$1:$P$10,2,FALSE)</f>
        <v>65</v>
      </c>
      <c r="H996" s="39">
        <f>MATCH(C996,Currecny_M!$A$1:$P$1,0)</f>
        <v>2</v>
      </c>
      <c r="I996" s="39">
        <f>VLOOKUP(N996,Currecny_M!$A$1:$P$10,MATCH(Database!C996,Currecny_M!$A$1:$P$1,0),FALSE)</f>
        <v>65</v>
      </c>
      <c r="J996" s="82">
        <f t="shared" si="46"/>
        <v>2.4049999999999998</v>
      </c>
      <c r="K996" s="39">
        <f>VLOOKUP('Cover page'!$B$6,Currecny_M!$A$1:$P$10,MATCH(Database!C996,Currecny_M!$A$1:$P$1,0),FALSE)</f>
        <v>1</v>
      </c>
      <c r="L996" s="82">
        <f t="shared" si="47"/>
        <v>2.4049999999999998</v>
      </c>
      <c r="M996" s="82">
        <f>((E996/$F$1)*VLOOKUP(N996,Currecny_M!$A$1:$P$10,MATCH(Database!C996,Currecny_M!$A$1:$P$1,0),FALSE))/VLOOKUP('Cover page'!$B$6,Currecny_M!$A$1:$P$10,MATCH(Database!C996,Currecny_M!$A$1:$P$1,0),FALSE)</f>
        <v>2.4049999999999998</v>
      </c>
      <c r="N996" s="6" t="str">
        <f>VLOOKUP(B996,Master!$A$2:$C$11,3,FALSE)</f>
        <v>Yuan</v>
      </c>
      <c r="O996" s="6" t="str">
        <f>VLOOKUP(B996,Master!$A$2:$C$11,2,FALSE)</f>
        <v>Asia</v>
      </c>
      <c r="Q996" s="39" t="str">
        <f>VLOOKUP(D996,GL_Master!$A$1:$D$80,2,FALSE)</f>
        <v>PL</v>
      </c>
      <c r="R996" s="39" t="str">
        <f>VLOOKUP(D996,GL_Master!$A$1:$D$80,3,FALSE)</f>
        <v>Office utility</v>
      </c>
      <c r="S996" s="39" t="str">
        <f>VLOOKUP(D996,GL_Master!$A$1:$D$80,4,FALSE)</f>
        <v>Electricity Expenses</v>
      </c>
    </row>
    <row r="997" spans="1:19" x14ac:dyDescent="0.25">
      <c r="A997" s="39" t="s">
        <v>262</v>
      </c>
      <c r="B997" s="39" t="s">
        <v>234</v>
      </c>
      <c r="C997" s="7">
        <v>43922</v>
      </c>
      <c r="D997" s="39" t="s">
        <v>91</v>
      </c>
      <c r="E997" s="39">
        <v>74</v>
      </c>
      <c r="F997" s="82">
        <f t="shared" si="45"/>
        <v>7.3999999999999996E-2</v>
      </c>
      <c r="G997" s="39">
        <f>VLOOKUP(N997,Currecny_M!$A$1:$P$10,2,FALSE)</f>
        <v>65</v>
      </c>
      <c r="H997" s="39">
        <f>MATCH(C997,Currecny_M!$A$1:$P$1,0)</f>
        <v>2</v>
      </c>
      <c r="I997" s="39">
        <f>VLOOKUP(N997,Currecny_M!$A$1:$P$10,MATCH(Database!C997,Currecny_M!$A$1:$P$1,0),FALSE)</f>
        <v>65</v>
      </c>
      <c r="J997" s="82">
        <f t="shared" si="46"/>
        <v>4.8099999999999996</v>
      </c>
      <c r="K997" s="39">
        <f>VLOOKUP('Cover page'!$B$6,Currecny_M!$A$1:$P$10,MATCH(Database!C997,Currecny_M!$A$1:$P$1,0),FALSE)</f>
        <v>1</v>
      </c>
      <c r="L997" s="82">
        <f t="shared" si="47"/>
        <v>4.8099999999999996</v>
      </c>
      <c r="M997" s="82">
        <f>((E997/$F$1)*VLOOKUP(N997,Currecny_M!$A$1:$P$10,MATCH(Database!C997,Currecny_M!$A$1:$P$1,0),FALSE))/VLOOKUP('Cover page'!$B$6,Currecny_M!$A$1:$P$10,MATCH(Database!C997,Currecny_M!$A$1:$P$1,0),FALSE)</f>
        <v>4.8099999999999996</v>
      </c>
      <c r="N997" s="6" t="str">
        <f>VLOOKUP(B997,Master!$A$2:$C$11,3,FALSE)</f>
        <v>Yuan</v>
      </c>
      <c r="O997" s="6" t="str">
        <f>VLOOKUP(B997,Master!$A$2:$C$11,2,FALSE)</f>
        <v>Asia</v>
      </c>
      <c r="Q997" s="39" t="str">
        <f>VLOOKUP(D997,GL_Master!$A$1:$D$80,2,FALSE)</f>
        <v>PL</v>
      </c>
      <c r="R997" s="39" t="str">
        <f>VLOOKUP(D997,GL_Master!$A$1:$D$80,3,FALSE)</f>
        <v>Misc. expenses</v>
      </c>
      <c r="S997" s="39" t="str">
        <f>VLOOKUP(D997,GL_Master!$A$1:$D$80,4,FALSE)</f>
        <v>Repair &amp; Maintenance</v>
      </c>
    </row>
    <row r="998" spans="1:19" x14ac:dyDescent="0.25">
      <c r="A998" s="39" t="s">
        <v>262</v>
      </c>
      <c r="B998" s="39" t="s">
        <v>234</v>
      </c>
      <c r="C998" s="7">
        <v>43922</v>
      </c>
      <c r="D998" s="39" t="s">
        <v>92</v>
      </c>
      <c r="E998" s="39">
        <v>55</v>
      </c>
      <c r="F998" s="82">
        <f t="shared" si="45"/>
        <v>5.5E-2</v>
      </c>
      <c r="G998" s="39">
        <f>VLOOKUP(N998,Currecny_M!$A$1:$P$10,2,FALSE)</f>
        <v>65</v>
      </c>
      <c r="H998" s="39">
        <f>MATCH(C998,Currecny_M!$A$1:$P$1,0)</f>
        <v>2</v>
      </c>
      <c r="I998" s="39">
        <f>VLOOKUP(N998,Currecny_M!$A$1:$P$10,MATCH(Database!C998,Currecny_M!$A$1:$P$1,0),FALSE)</f>
        <v>65</v>
      </c>
      <c r="J998" s="82">
        <f t="shared" si="46"/>
        <v>3.5750000000000002</v>
      </c>
      <c r="K998" s="39">
        <f>VLOOKUP('Cover page'!$B$6,Currecny_M!$A$1:$P$10,MATCH(Database!C998,Currecny_M!$A$1:$P$1,0),FALSE)</f>
        <v>1</v>
      </c>
      <c r="L998" s="82">
        <f t="shared" si="47"/>
        <v>3.5750000000000002</v>
      </c>
      <c r="M998" s="82">
        <f>((E998/$F$1)*VLOOKUP(N998,Currecny_M!$A$1:$P$10,MATCH(Database!C998,Currecny_M!$A$1:$P$1,0),FALSE))/VLOOKUP('Cover page'!$B$6,Currecny_M!$A$1:$P$10,MATCH(Database!C998,Currecny_M!$A$1:$P$1,0),FALSE)</f>
        <v>3.5750000000000002</v>
      </c>
      <c r="N998" s="6" t="str">
        <f>VLOOKUP(B998,Master!$A$2:$C$11,3,FALSE)</f>
        <v>Yuan</v>
      </c>
      <c r="O998" s="6" t="str">
        <f>VLOOKUP(B998,Master!$A$2:$C$11,2,FALSE)</f>
        <v>Asia</v>
      </c>
      <c r="Q998" s="39" t="str">
        <f>VLOOKUP(D998,GL_Master!$A$1:$D$80,2,FALSE)</f>
        <v>PL</v>
      </c>
      <c r="R998" s="39" t="str">
        <f>VLOOKUP(D998,GL_Master!$A$1:$D$80,3,FALSE)</f>
        <v>Misc. expenses</v>
      </c>
      <c r="S998" s="39" t="str">
        <f>VLOOKUP(D998,GL_Master!$A$1:$D$80,4,FALSE)</f>
        <v>Repair &amp; Maintenance</v>
      </c>
    </row>
    <row r="999" spans="1:19" x14ac:dyDescent="0.25">
      <c r="A999" s="39" t="s">
        <v>262</v>
      </c>
      <c r="B999" s="39" t="s">
        <v>234</v>
      </c>
      <c r="C999" s="7">
        <v>43922</v>
      </c>
      <c r="D999" s="39" t="s">
        <v>93</v>
      </c>
      <c r="E999" s="39">
        <v>646</v>
      </c>
      <c r="F999" s="82">
        <f t="shared" si="45"/>
        <v>0.64600000000000002</v>
      </c>
      <c r="G999" s="39">
        <f>VLOOKUP(N999,Currecny_M!$A$1:$P$10,2,FALSE)</f>
        <v>65</v>
      </c>
      <c r="H999" s="39">
        <f>MATCH(C999,Currecny_M!$A$1:$P$1,0)</f>
        <v>2</v>
      </c>
      <c r="I999" s="39">
        <f>VLOOKUP(N999,Currecny_M!$A$1:$P$10,MATCH(Database!C999,Currecny_M!$A$1:$P$1,0),FALSE)</f>
        <v>65</v>
      </c>
      <c r="J999" s="82">
        <f t="shared" si="46"/>
        <v>41.99</v>
      </c>
      <c r="K999" s="39">
        <f>VLOOKUP('Cover page'!$B$6,Currecny_M!$A$1:$P$10,MATCH(Database!C999,Currecny_M!$A$1:$P$1,0),FALSE)</f>
        <v>1</v>
      </c>
      <c r="L999" s="82">
        <f t="shared" si="47"/>
        <v>41.99</v>
      </c>
      <c r="M999" s="82">
        <f>((E999/$F$1)*VLOOKUP(N999,Currecny_M!$A$1:$P$10,MATCH(Database!C999,Currecny_M!$A$1:$P$1,0),FALSE))/VLOOKUP('Cover page'!$B$6,Currecny_M!$A$1:$P$10,MATCH(Database!C999,Currecny_M!$A$1:$P$1,0),FALSE)</f>
        <v>41.99</v>
      </c>
      <c r="N999" s="6" t="str">
        <f>VLOOKUP(B999,Master!$A$2:$C$11,3,FALSE)</f>
        <v>Yuan</v>
      </c>
      <c r="O999" s="6" t="str">
        <f>VLOOKUP(B999,Master!$A$2:$C$11,2,FALSE)</f>
        <v>Asia</v>
      </c>
      <c r="Q999" s="39" t="str">
        <f>VLOOKUP(D999,GL_Master!$A$1:$D$80,2,FALSE)</f>
        <v>PL</v>
      </c>
      <c r="R999" s="39" t="str">
        <f>VLOOKUP(D999,GL_Master!$A$1:$D$80,3,FALSE)</f>
        <v>Salary wages &amp; benefits</v>
      </c>
      <c r="S999" s="39" t="str">
        <f>VLOOKUP(D999,GL_Master!$A$1:$D$80,4,FALSE)</f>
        <v>Employee benefits expense</v>
      </c>
    </row>
    <row r="1000" spans="1:19" x14ac:dyDescent="0.25">
      <c r="A1000" s="39" t="s">
        <v>262</v>
      </c>
      <c r="B1000" s="39" t="s">
        <v>234</v>
      </c>
      <c r="C1000" s="7">
        <v>43922</v>
      </c>
      <c r="D1000" s="39" t="s">
        <v>33</v>
      </c>
      <c r="E1000" s="39">
        <v>18</v>
      </c>
      <c r="F1000" s="82">
        <f t="shared" si="45"/>
        <v>1.7999999999999999E-2</v>
      </c>
      <c r="G1000" s="39">
        <f>VLOOKUP(N1000,Currecny_M!$A$1:$P$10,2,FALSE)</f>
        <v>65</v>
      </c>
      <c r="H1000" s="39">
        <f>MATCH(C1000,Currecny_M!$A$1:$P$1,0)</f>
        <v>2</v>
      </c>
      <c r="I1000" s="39">
        <f>VLOOKUP(N1000,Currecny_M!$A$1:$P$10,MATCH(Database!C1000,Currecny_M!$A$1:$P$1,0),FALSE)</f>
        <v>65</v>
      </c>
      <c r="J1000" s="82">
        <f t="shared" si="46"/>
        <v>1.17</v>
      </c>
      <c r="K1000" s="39">
        <f>VLOOKUP('Cover page'!$B$6,Currecny_M!$A$1:$P$10,MATCH(Database!C1000,Currecny_M!$A$1:$P$1,0),FALSE)</f>
        <v>1</v>
      </c>
      <c r="L1000" s="82">
        <f t="shared" si="47"/>
        <v>1.17</v>
      </c>
      <c r="M1000" s="82">
        <f>((E1000/$F$1)*VLOOKUP(N1000,Currecny_M!$A$1:$P$10,MATCH(Database!C1000,Currecny_M!$A$1:$P$1,0),FALSE))/VLOOKUP('Cover page'!$B$6,Currecny_M!$A$1:$P$10,MATCH(Database!C1000,Currecny_M!$A$1:$P$1,0),FALSE)</f>
        <v>1.17</v>
      </c>
      <c r="N1000" s="6" t="str">
        <f>VLOOKUP(B1000,Master!$A$2:$C$11,3,FALSE)</f>
        <v>Yuan</v>
      </c>
      <c r="O1000" s="6" t="str">
        <f>VLOOKUP(B1000,Master!$A$2:$C$11,2,FALSE)</f>
        <v>Asia</v>
      </c>
      <c r="Q1000" s="39" t="str">
        <f>VLOOKUP(D1000,GL_Master!$A$1:$D$80,2,FALSE)</f>
        <v>PL</v>
      </c>
      <c r="R1000" s="39" t="str">
        <f>VLOOKUP(D1000,GL_Master!$A$1:$D$80,3,FALSE)</f>
        <v>Staff welfare expenses</v>
      </c>
      <c r="S1000" s="39" t="str">
        <f>VLOOKUP(D1000,GL_Master!$A$1:$D$80,4,FALSE)</f>
        <v>Other staff welfare</v>
      </c>
    </row>
    <row r="1001" spans="1:19" x14ac:dyDescent="0.25">
      <c r="A1001" s="39" t="s">
        <v>262</v>
      </c>
      <c r="B1001" s="39" t="s">
        <v>234</v>
      </c>
      <c r="C1001" s="7">
        <v>43922</v>
      </c>
      <c r="D1001" s="39" t="s">
        <v>94</v>
      </c>
      <c r="E1001" s="39">
        <v>111</v>
      </c>
      <c r="F1001" s="82">
        <f t="shared" si="45"/>
        <v>0.111</v>
      </c>
      <c r="G1001" s="39">
        <f>VLOOKUP(N1001,Currecny_M!$A$1:$P$10,2,FALSE)</f>
        <v>65</v>
      </c>
      <c r="H1001" s="39">
        <f>MATCH(C1001,Currecny_M!$A$1:$P$1,0)</f>
        <v>2</v>
      </c>
      <c r="I1001" s="39">
        <f>VLOOKUP(N1001,Currecny_M!$A$1:$P$10,MATCH(Database!C1001,Currecny_M!$A$1:$P$1,0),FALSE)</f>
        <v>65</v>
      </c>
      <c r="J1001" s="82">
        <f t="shared" si="46"/>
        <v>7.2149999999999999</v>
      </c>
      <c r="K1001" s="39">
        <f>VLOOKUP('Cover page'!$B$6,Currecny_M!$A$1:$P$10,MATCH(Database!C1001,Currecny_M!$A$1:$P$1,0),FALSE)</f>
        <v>1</v>
      </c>
      <c r="L1001" s="82">
        <f t="shared" si="47"/>
        <v>7.2149999999999999</v>
      </c>
      <c r="M1001" s="82">
        <f>((E1001/$F$1)*VLOOKUP(N1001,Currecny_M!$A$1:$P$10,MATCH(Database!C1001,Currecny_M!$A$1:$P$1,0),FALSE))/VLOOKUP('Cover page'!$B$6,Currecny_M!$A$1:$P$10,MATCH(Database!C1001,Currecny_M!$A$1:$P$1,0),FALSE)</f>
        <v>7.2149999999999999</v>
      </c>
      <c r="N1001" s="6" t="str">
        <f>VLOOKUP(B1001,Master!$A$2:$C$11,3,FALSE)</f>
        <v>Yuan</v>
      </c>
      <c r="O1001" s="6" t="str">
        <f>VLOOKUP(B1001,Master!$A$2:$C$11,2,FALSE)</f>
        <v>Asia</v>
      </c>
      <c r="Q1001" s="39" t="str">
        <f>VLOOKUP(D1001,GL_Master!$A$1:$D$80,2,FALSE)</f>
        <v>PL</v>
      </c>
      <c r="R1001" s="39" t="str">
        <f>VLOOKUP(D1001,GL_Master!$A$1:$D$80,3,FALSE)</f>
        <v xml:space="preserve">Gratuity expenses </v>
      </c>
      <c r="S1001" s="39" t="str">
        <f>VLOOKUP(D1001,GL_Master!$A$1:$D$80,4,FALSE)</f>
        <v>Gratuity</v>
      </c>
    </row>
    <row r="1002" spans="1:19" x14ac:dyDescent="0.25">
      <c r="A1002" s="39" t="s">
        <v>262</v>
      </c>
      <c r="B1002" s="39" t="s">
        <v>234</v>
      </c>
      <c r="C1002" s="7">
        <v>43922</v>
      </c>
      <c r="D1002" s="39" t="s">
        <v>95</v>
      </c>
      <c r="E1002" s="39">
        <v>37</v>
      </c>
      <c r="F1002" s="82">
        <f t="shared" si="45"/>
        <v>3.6999999999999998E-2</v>
      </c>
      <c r="G1002" s="39">
        <f>VLOOKUP(N1002,Currecny_M!$A$1:$P$10,2,FALSE)</f>
        <v>65</v>
      </c>
      <c r="H1002" s="39">
        <f>MATCH(C1002,Currecny_M!$A$1:$P$1,0)</f>
        <v>2</v>
      </c>
      <c r="I1002" s="39">
        <f>VLOOKUP(N1002,Currecny_M!$A$1:$P$10,MATCH(Database!C1002,Currecny_M!$A$1:$P$1,0),FALSE)</f>
        <v>65</v>
      </c>
      <c r="J1002" s="82">
        <f t="shared" si="46"/>
        <v>2.4049999999999998</v>
      </c>
      <c r="K1002" s="39">
        <f>VLOOKUP('Cover page'!$B$6,Currecny_M!$A$1:$P$10,MATCH(Database!C1002,Currecny_M!$A$1:$P$1,0),FALSE)</f>
        <v>1</v>
      </c>
      <c r="L1002" s="82">
        <f t="shared" si="47"/>
        <v>2.4049999999999998</v>
      </c>
      <c r="M1002" s="82">
        <f>((E1002/$F$1)*VLOOKUP(N1002,Currecny_M!$A$1:$P$10,MATCH(Database!C1002,Currecny_M!$A$1:$P$1,0),FALSE))/VLOOKUP('Cover page'!$B$6,Currecny_M!$A$1:$P$10,MATCH(Database!C1002,Currecny_M!$A$1:$P$1,0),FALSE)</f>
        <v>2.4049999999999998</v>
      </c>
      <c r="N1002" s="6" t="str">
        <f>VLOOKUP(B1002,Master!$A$2:$C$11,3,FALSE)</f>
        <v>Yuan</v>
      </c>
      <c r="O1002" s="6" t="str">
        <f>VLOOKUP(B1002,Master!$A$2:$C$11,2,FALSE)</f>
        <v>Asia</v>
      </c>
      <c r="Q1002" s="39" t="str">
        <f>VLOOKUP(D1002,GL_Master!$A$1:$D$80,2,FALSE)</f>
        <v>PL</v>
      </c>
      <c r="R1002" s="39" t="str">
        <f>VLOOKUP(D1002,GL_Master!$A$1:$D$80,3,FALSE)</f>
        <v>Salary wages &amp; benefits</v>
      </c>
      <c r="S1002" s="39" t="str">
        <f>VLOOKUP(D1002,GL_Master!$A$1:$D$80,4,FALSE)</f>
        <v>Employee benefits expense</v>
      </c>
    </row>
    <row r="1003" spans="1:19" x14ac:dyDescent="0.25">
      <c r="A1003" s="39" t="s">
        <v>262</v>
      </c>
      <c r="B1003" s="39" t="s">
        <v>234</v>
      </c>
      <c r="C1003" s="7">
        <v>43922</v>
      </c>
      <c r="D1003" s="39" t="s">
        <v>96</v>
      </c>
      <c r="E1003" s="39">
        <v>332</v>
      </c>
      <c r="F1003" s="82">
        <f t="shared" si="45"/>
        <v>0.33200000000000002</v>
      </c>
      <c r="G1003" s="39">
        <f>VLOOKUP(N1003,Currecny_M!$A$1:$P$10,2,FALSE)</f>
        <v>65</v>
      </c>
      <c r="H1003" s="39">
        <f>MATCH(C1003,Currecny_M!$A$1:$P$1,0)</f>
        <v>2</v>
      </c>
      <c r="I1003" s="39">
        <f>VLOOKUP(N1003,Currecny_M!$A$1:$P$10,MATCH(Database!C1003,Currecny_M!$A$1:$P$1,0),FALSE)</f>
        <v>65</v>
      </c>
      <c r="J1003" s="82">
        <f t="shared" si="46"/>
        <v>21.580000000000002</v>
      </c>
      <c r="K1003" s="39">
        <f>VLOOKUP('Cover page'!$B$6,Currecny_M!$A$1:$P$10,MATCH(Database!C1003,Currecny_M!$A$1:$P$1,0),FALSE)</f>
        <v>1</v>
      </c>
      <c r="L1003" s="82">
        <f t="shared" si="47"/>
        <v>21.580000000000002</v>
      </c>
      <c r="M1003" s="82">
        <f>((E1003/$F$1)*VLOOKUP(N1003,Currecny_M!$A$1:$P$10,MATCH(Database!C1003,Currecny_M!$A$1:$P$1,0),FALSE))/VLOOKUP('Cover page'!$B$6,Currecny_M!$A$1:$P$10,MATCH(Database!C1003,Currecny_M!$A$1:$P$1,0),FALSE)</f>
        <v>21.580000000000002</v>
      </c>
      <c r="N1003" s="6" t="str">
        <f>VLOOKUP(B1003,Master!$A$2:$C$11,3,FALSE)</f>
        <v>Yuan</v>
      </c>
      <c r="O1003" s="6" t="str">
        <f>VLOOKUP(B1003,Master!$A$2:$C$11,2,FALSE)</f>
        <v>Asia</v>
      </c>
      <c r="Q1003" s="39" t="str">
        <f>VLOOKUP(D1003,GL_Master!$A$1:$D$80,2,FALSE)</f>
        <v>PL</v>
      </c>
      <c r="R1003" s="39" t="str">
        <f>VLOOKUP(D1003,GL_Master!$A$1:$D$80,3,FALSE)</f>
        <v>Salary wages &amp; benefits</v>
      </c>
      <c r="S1003" s="39" t="str">
        <f>VLOOKUP(D1003,GL_Master!$A$1:$D$80,4,FALSE)</f>
        <v>Employee benefits expense</v>
      </c>
    </row>
    <row r="1004" spans="1:19" x14ac:dyDescent="0.25">
      <c r="A1004" s="39" t="s">
        <v>262</v>
      </c>
      <c r="B1004" s="39" t="s">
        <v>234</v>
      </c>
      <c r="C1004" s="7">
        <v>43922</v>
      </c>
      <c r="D1004" s="39" t="s">
        <v>97</v>
      </c>
      <c r="E1004" s="39">
        <v>18</v>
      </c>
      <c r="F1004" s="82">
        <f t="shared" si="45"/>
        <v>1.7999999999999999E-2</v>
      </c>
      <c r="G1004" s="39">
        <f>VLOOKUP(N1004,Currecny_M!$A$1:$P$10,2,FALSE)</f>
        <v>65</v>
      </c>
      <c r="H1004" s="39">
        <f>MATCH(C1004,Currecny_M!$A$1:$P$1,0)</f>
        <v>2</v>
      </c>
      <c r="I1004" s="39">
        <f>VLOOKUP(N1004,Currecny_M!$A$1:$P$10,MATCH(Database!C1004,Currecny_M!$A$1:$P$1,0),FALSE)</f>
        <v>65</v>
      </c>
      <c r="J1004" s="82">
        <f t="shared" si="46"/>
        <v>1.17</v>
      </c>
      <c r="K1004" s="39">
        <f>VLOOKUP('Cover page'!$B$6,Currecny_M!$A$1:$P$10,MATCH(Database!C1004,Currecny_M!$A$1:$P$1,0),FALSE)</f>
        <v>1</v>
      </c>
      <c r="L1004" s="82">
        <f t="shared" si="47"/>
        <v>1.17</v>
      </c>
      <c r="M1004" s="82">
        <f>((E1004/$F$1)*VLOOKUP(N1004,Currecny_M!$A$1:$P$10,MATCH(Database!C1004,Currecny_M!$A$1:$P$1,0),FALSE))/VLOOKUP('Cover page'!$B$6,Currecny_M!$A$1:$P$10,MATCH(Database!C1004,Currecny_M!$A$1:$P$1,0),FALSE)</f>
        <v>1.17</v>
      </c>
      <c r="N1004" s="6" t="str">
        <f>VLOOKUP(B1004,Master!$A$2:$C$11,3,FALSE)</f>
        <v>Yuan</v>
      </c>
      <c r="O1004" s="6" t="str">
        <f>VLOOKUP(B1004,Master!$A$2:$C$11,2,FALSE)</f>
        <v>Asia</v>
      </c>
      <c r="Q1004" s="39" t="str">
        <f>VLOOKUP(D1004,GL_Master!$A$1:$D$80,2,FALSE)</f>
        <v>PL</v>
      </c>
      <c r="R1004" s="39" t="str">
        <f>VLOOKUP(D1004,GL_Master!$A$1:$D$80,3,FALSE)</f>
        <v>Salary wages &amp; benefits</v>
      </c>
      <c r="S1004" s="39" t="str">
        <f>VLOOKUP(D1004,GL_Master!$A$1:$D$80,4,FALSE)</f>
        <v>Employee benefits expense</v>
      </c>
    </row>
    <row r="1005" spans="1:19" x14ac:dyDescent="0.25">
      <c r="A1005" s="39" t="s">
        <v>262</v>
      </c>
      <c r="B1005" s="39" t="s">
        <v>234</v>
      </c>
      <c r="C1005" s="7">
        <v>43922</v>
      </c>
      <c r="D1005" s="39" t="s">
        <v>98</v>
      </c>
      <c r="E1005" s="39">
        <v>37</v>
      </c>
      <c r="F1005" s="82">
        <f t="shared" si="45"/>
        <v>3.6999999999999998E-2</v>
      </c>
      <c r="G1005" s="39">
        <f>VLOOKUP(N1005,Currecny_M!$A$1:$P$10,2,FALSE)</f>
        <v>65</v>
      </c>
      <c r="H1005" s="39">
        <f>MATCH(C1005,Currecny_M!$A$1:$P$1,0)</f>
        <v>2</v>
      </c>
      <c r="I1005" s="39">
        <f>VLOOKUP(N1005,Currecny_M!$A$1:$P$10,MATCH(Database!C1005,Currecny_M!$A$1:$P$1,0),FALSE)</f>
        <v>65</v>
      </c>
      <c r="J1005" s="82">
        <f t="shared" si="46"/>
        <v>2.4049999999999998</v>
      </c>
      <c r="K1005" s="39">
        <f>VLOOKUP('Cover page'!$B$6,Currecny_M!$A$1:$P$10,MATCH(Database!C1005,Currecny_M!$A$1:$P$1,0),FALSE)</f>
        <v>1</v>
      </c>
      <c r="L1005" s="82">
        <f t="shared" si="47"/>
        <v>2.4049999999999998</v>
      </c>
      <c r="M1005" s="82">
        <f>((E1005/$F$1)*VLOOKUP(N1005,Currecny_M!$A$1:$P$10,MATCH(Database!C1005,Currecny_M!$A$1:$P$1,0),FALSE))/VLOOKUP('Cover page'!$B$6,Currecny_M!$A$1:$P$10,MATCH(Database!C1005,Currecny_M!$A$1:$P$1,0),FALSE)</f>
        <v>2.4049999999999998</v>
      </c>
      <c r="N1005" s="6" t="str">
        <f>VLOOKUP(B1005,Master!$A$2:$C$11,3,FALSE)</f>
        <v>Yuan</v>
      </c>
      <c r="O1005" s="6" t="str">
        <f>VLOOKUP(B1005,Master!$A$2:$C$11,2,FALSE)</f>
        <v>Asia</v>
      </c>
      <c r="Q1005" s="39" t="str">
        <f>VLOOKUP(D1005,GL_Master!$A$1:$D$80,2,FALSE)</f>
        <v>PL</v>
      </c>
      <c r="R1005" s="39" t="str">
        <f>VLOOKUP(D1005,GL_Master!$A$1:$D$80,3,FALSE)</f>
        <v>Salary wages &amp; benefits</v>
      </c>
      <c r="S1005" s="39" t="str">
        <f>VLOOKUP(D1005,GL_Master!$A$1:$D$80,4,FALSE)</f>
        <v>Employee benefits expense</v>
      </c>
    </row>
    <row r="1006" spans="1:19" x14ac:dyDescent="0.25">
      <c r="A1006" s="39" t="s">
        <v>262</v>
      </c>
      <c r="B1006" s="39" t="s">
        <v>234</v>
      </c>
      <c r="C1006" s="7">
        <v>43922</v>
      </c>
      <c r="D1006" s="39" t="s">
        <v>99</v>
      </c>
      <c r="E1006" s="39">
        <v>18</v>
      </c>
      <c r="F1006" s="82">
        <f t="shared" si="45"/>
        <v>1.7999999999999999E-2</v>
      </c>
      <c r="G1006" s="39">
        <f>VLOOKUP(N1006,Currecny_M!$A$1:$P$10,2,FALSE)</f>
        <v>65</v>
      </c>
      <c r="H1006" s="39">
        <f>MATCH(C1006,Currecny_M!$A$1:$P$1,0)</f>
        <v>2</v>
      </c>
      <c r="I1006" s="39">
        <f>VLOOKUP(N1006,Currecny_M!$A$1:$P$10,MATCH(Database!C1006,Currecny_M!$A$1:$P$1,0),FALSE)</f>
        <v>65</v>
      </c>
      <c r="J1006" s="82">
        <f t="shared" si="46"/>
        <v>1.17</v>
      </c>
      <c r="K1006" s="39">
        <f>VLOOKUP('Cover page'!$B$6,Currecny_M!$A$1:$P$10,MATCH(Database!C1006,Currecny_M!$A$1:$P$1,0),FALSE)</f>
        <v>1</v>
      </c>
      <c r="L1006" s="82">
        <f t="shared" si="47"/>
        <v>1.17</v>
      </c>
      <c r="M1006" s="82">
        <f>((E1006/$F$1)*VLOOKUP(N1006,Currecny_M!$A$1:$P$10,MATCH(Database!C1006,Currecny_M!$A$1:$P$1,0),FALSE))/VLOOKUP('Cover page'!$B$6,Currecny_M!$A$1:$P$10,MATCH(Database!C1006,Currecny_M!$A$1:$P$1,0),FALSE)</f>
        <v>1.17</v>
      </c>
      <c r="N1006" s="6" t="str">
        <f>VLOOKUP(B1006,Master!$A$2:$C$11,3,FALSE)</f>
        <v>Yuan</v>
      </c>
      <c r="O1006" s="6" t="str">
        <f>VLOOKUP(B1006,Master!$A$2:$C$11,2,FALSE)</f>
        <v>Asia</v>
      </c>
      <c r="Q1006" s="39" t="str">
        <f>VLOOKUP(D1006,GL_Master!$A$1:$D$80,2,FALSE)</f>
        <v>PL</v>
      </c>
      <c r="R1006" s="39" t="str">
        <f>VLOOKUP(D1006,GL_Master!$A$1:$D$80,3,FALSE)</f>
        <v>Salary wages &amp; benefits</v>
      </c>
      <c r="S1006" s="39" t="str">
        <f>VLOOKUP(D1006,GL_Master!$A$1:$D$80,4,FALSE)</f>
        <v>Employee benefits expense</v>
      </c>
    </row>
    <row r="1007" spans="1:19" x14ac:dyDescent="0.25">
      <c r="A1007" s="39" t="s">
        <v>262</v>
      </c>
      <c r="B1007" s="39" t="s">
        <v>234</v>
      </c>
      <c r="C1007" s="7">
        <v>43922</v>
      </c>
      <c r="D1007" s="39" t="s">
        <v>100</v>
      </c>
      <c r="E1007" s="39">
        <v>129</v>
      </c>
      <c r="F1007" s="82">
        <f t="shared" si="45"/>
        <v>0.129</v>
      </c>
      <c r="G1007" s="39">
        <f>VLOOKUP(N1007,Currecny_M!$A$1:$P$10,2,FALSE)</f>
        <v>65</v>
      </c>
      <c r="H1007" s="39">
        <f>MATCH(C1007,Currecny_M!$A$1:$P$1,0)</f>
        <v>2</v>
      </c>
      <c r="I1007" s="39">
        <f>VLOOKUP(N1007,Currecny_M!$A$1:$P$10,MATCH(Database!C1007,Currecny_M!$A$1:$P$1,0),FALSE)</f>
        <v>65</v>
      </c>
      <c r="J1007" s="82">
        <f t="shared" si="46"/>
        <v>8.3849999999999998</v>
      </c>
      <c r="K1007" s="39">
        <f>VLOOKUP('Cover page'!$B$6,Currecny_M!$A$1:$P$10,MATCH(Database!C1007,Currecny_M!$A$1:$P$1,0),FALSE)</f>
        <v>1</v>
      </c>
      <c r="L1007" s="82">
        <f t="shared" si="47"/>
        <v>8.3849999999999998</v>
      </c>
      <c r="M1007" s="82">
        <f>((E1007/$F$1)*VLOOKUP(N1007,Currecny_M!$A$1:$P$10,MATCH(Database!C1007,Currecny_M!$A$1:$P$1,0),FALSE))/VLOOKUP('Cover page'!$B$6,Currecny_M!$A$1:$P$10,MATCH(Database!C1007,Currecny_M!$A$1:$P$1,0),FALSE)</f>
        <v>8.3849999999999998</v>
      </c>
      <c r="N1007" s="6" t="str">
        <f>VLOOKUP(B1007,Master!$A$2:$C$11,3,FALSE)</f>
        <v>Yuan</v>
      </c>
      <c r="O1007" s="6" t="str">
        <f>VLOOKUP(B1007,Master!$A$2:$C$11,2,FALSE)</f>
        <v>Asia</v>
      </c>
      <c r="Q1007" s="39" t="str">
        <f>VLOOKUP(D1007,GL_Master!$A$1:$D$80,2,FALSE)</f>
        <v>PL</v>
      </c>
      <c r="R1007" s="39" t="str">
        <f>VLOOKUP(D1007,GL_Master!$A$1:$D$80,3,FALSE)</f>
        <v>Salary wages &amp; benefits</v>
      </c>
      <c r="S1007" s="39" t="str">
        <f>VLOOKUP(D1007,GL_Master!$A$1:$D$80,4,FALSE)</f>
        <v>Employee benefits expense</v>
      </c>
    </row>
    <row r="1008" spans="1:19" x14ac:dyDescent="0.25">
      <c r="A1008" s="39" t="s">
        <v>262</v>
      </c>
      <c r="B1008" s="39" t="s">
        <v>234</v>
      </c>
      <c r="C1008" s="7">
        <v>43922</v>
      </c>
      <c r="D1008" s="39" t="s">
        <v>30</v>
      </c>
      <c r="E1008" s="39">
        <v>37</v>
      </c>
      <c r="F1008" s="82">
        <f t="shared" si="45"/>
        <v>3.6999999999999998E-2</v>
      </c>
      <c r="G1008" s="39">
        <f>VLOOKUP(N1008,Currecny_M!$A$1:$P$10,2,FALSE)</f>
        <v>65</v>
      </c>
      <c r="H1008" s="39">
        <f>MATCH(C1008,Currecny_M!$A$1:$P$1,0)</f>
        <v>2</v>
      </c>
      <c r="I1008" s="39">
        <f>VLOOKUP(N1008,Currecny_M!$A$1:$P$10,MATCH(Database!C1008,Currecny_M!$A$1:$P$1,0),FALSE)</f>
        <v>65</v>
      </c>
      <c r="J1008" s="82">
        <f t="shared" si="46"/>
        <v>2.4049999999999998</v>
      </c>
      <c r="K1008" s="39">
        <f>VLOOKUP('Cover page'!$B$6,Currecny_M!$A$1:$P$10,MATCH(Database!C1008,Currecny_M!$A$1:$P$1,0),FALSE)</f>
        <v>1</v>
      </c>
      <c r="L1008" s="82">
        <f t="shared" si="47"/>
        <v>2.4049999999999998</v>
      </c>
      <c r="M1008" s="82">
        <f>((E1008/$F$1)*VLOOKUP(N1008,Currecny_M!$A$1:$P$10,MATCH(Database!C1008,Currecny_M!$A$1:$P$1,0),FALSE))/VLOOKUP('Cover page'!$B$6,Currecny_M!$A$1:$P$10,MATCH(Database!C1008,Currecny_M!$A$1:$P$1,0),FALSE)</f>
        <v>2.4049999999999998</v>
      </c>
      <c r="N1008" s="6" t="str">
        <f>VLOOKUP(B1008,Master!$A$2:$C$11,3,FALSE)</f>
        <v>Yuan</v>
      </c>
      <c r="O1008" s="6" t="str">
        <f>VLOOKUP(B1008,Master!$A$2:$C$11,2,FALSE)</f>
        <v>Asia</v>
      </c>
      <c r="Q1008" s="39" t="str">
        <f>VLOOKUP(D1008,GL_Master!$A$1:$D$80,2,FALSE)</f>
        <v>PL</v>
      </c>
      <c r="R1008" s="39" t="str">
        <f>VLOOKUP(D1008,GL_Master!$A$1:$D$80,3,FALSE)</f>
        <v>Travelling and conveyance</v>
      </c>
      <c r="S1008" s="39" t="str">
        <f>VLOOKUP(D1008,GL_Master!$A$1:$D$80,4,FALSE)</f>
        <v>Local conveyance</v>
      </c>
    </row>
    <row r="1009" spans="1:19" x14ac:dyDescent="0.25">
      <c r="A1009" s="39" t="s">
        <v>262</v>
      </c>
      <c r="B1009" s="39" t="s">
        <v>234</v>
      </c>
      <c r="C1009" s="7">
        <v>43922</v>
      </c>
      <c r="D1009" s="39" t="s">
        <v>31</v>
      </c>
      <c r="E1009" s="39">
        <v>18</v>
      </c>
      <c r="F1009" s="82">
        <f t="shared" si="45"/>
        <v>1.7999999999999999E-2</v>
      </c>
      <c r="G1009" s="39">
        <f>VLOOKUP(N1009,Currecny_M!$A$1:$P$10,2,FALSE)</f>
        <v>65</v>
      </c>
      <c r="H1009" s="39">
        <f>MATCH(C1009,Currecny_M!$A$1:$P$1,0)</f>
        <v>2</v>
      </c>
      <c r="I1009" s="39">
        <f>VLOOKUP(N1009,Currecny_M!$A$1:$P$10,MATCH(Database!C1009,Currecny_M!$A$1:$P$1,0),FALSE)</f>
        <v>65</v>
      </c>
      <c r="J1009" s="82">
        <f t="shared" si="46"/>
        <v>1.17</v>
      </c>
      <c r="K1009" s="39">
        <f>VLOOKUP('Cover page'!$B$6,Currecny_M!$A$1:$P$10,MATCH(Database!C1009,Currecny_M!$A$1:$P$1,0),FALSE)</f>
        <v>1</v>
      </c>
      <c r="L1009" s="82">
        <f t="shared" si="47"/>
        <v>1.17</v>
      </c>
      <c r="M1009" s="82">
        <f>((E1009/$F$1)*VLOOKUP(N1009,Currecny_M!$A$1:$P$10,MATCH(Database!C1009,Currecny_M!$A$1:$P$1,0),FALSE))/VLOOKUP('Cover page'!$B$6,Currecny_M!$A$1:$P$10,MATCH(Database!C1009,Currecny_M!$A$1:$P$1,0),FALSE)</f>
        <v>1.17</v>
      </c>
      <c r="N1009" s="6" t="str">
        <f>VLOOKUP(B1009,Master!$A$2:$C$11,3,FALSE)</f>
        <v>Yuan</v>
      </c>
      <c r="O1009" s="6" t="str">
        <f>VLOOKUP(B1009,Master!$A$2:$C$11,2,FALSE)</f>
        <v>Asia</v>
      </c>
      <c r="Q1009" s="39" t="str">
        <f>VLOOKUP(D1009,GL_Master!$A$1:$D$80,2,FALSE)</f>
        <v>PL</v>
      </c>
      <c r="R1009" s="39" t="str">
        <f>VLOOKUP(D1009,GL_Master!$A$1:$D$80,3,FALSE)</f>
        <v>Office expenses</v>
      </c>
      <c r="S1009" s="39" t="str">
        <f>VLOOKUP(D1009,GL_Master!$A$1:$D$80,4,FALSE)</f>
        <v>Parking charges</v>
      </c>
    </row>
    <row r="1010" spans="1:19" x14ac:dyDescent="0.25">
      <c r="A1010" s="39" t="s">
        <v>262</v>
      </c>
      <c r="B1010" s="39" t="s">
        <v>234</v>
      </c>
      <c r="C1010" s="7">
        <v>43922</v>
      </c>
      <c r="D1010" s="39" t="s">
        <v>101</v>
      </c>
      <c r="E1010" s="39">
        <v>18</v>
      </c>
      <c r="F1010" s="82">
        <f t="shared" si="45"/>
        <v>1.7999999999999999E-2</v>
      </c>
      <c r="G1010" s="39">
        <f>VLOOKUP(N1010,Currecny_M!$A$1:$P$10,2,FALSE)</f>
        <v>65</v>
      </c>
      <c r="H1010" s="39">
        <f>MATCH(C1010,Currecny_M!$A$1:$P$1,0)</f>
        <v>2</v>
      </c>
      <c r="I1010" s="39">
        <f>VLOOKUP(N1010,Currecny_M!$A$1:$P$10,MATCH(Database!C1010,Currecny_M!$A$1:$P$1,0),FALSE)</f>
        <v>65</v>
      </c>
      <c r="J1010" s="82">
        <f t="shared" si="46"/>
        <v>1.17</v>
      </c>
      <c r="K1010" s="39">
        <f>VLOOKUP('Cover page'!$B$6,Currecny_M!$A$1:$P$10,MATCH(Database!C1010,Currecny_M!$A$1:$P$1,0),FALSE)</f>
        <v>1</v>
      </c>
      <c r="L1010" s="82">
        <f t="shared" si="47"/>
        <v>1.17</v>
      </c>
      <c r="M1010" s="82">
        <f>((E1010/$F$1)*VLOOKUP(N1010,Currecny_M!$A$1:$P$10,MATCH(Database!C1010,Currecny_M!$A$1:$P$1,0),FALSE))/VLOOKUP('Cover page'!$B$6,Currecny_M!$A$1:$P$10,MATCH(Database!C1010,Currecny_M!$A$1:$P$1,0),FALSE)</f>
        <v>1.17</v>
      </c>
      <c r="N1010" s="6" t="str">
        <f>VLOOKUP(B1010,Master!$A$2:$C$11,3,FALSE)</f>
        <v>Yuan</v>
      </c>
      <c r="O1010" s="6" t="str">
        <f>VLOOKUP(B1010,Master!$A$2:$C$11,2,FALSE)</f>
        <v>Asia</v>
      </c>
      <c r="Q1010" s="39" t="str">
        <f>VLOOKUP(D1010,GL_Master!$A$1:$D$80,2,FALSE)</f>
        <v>PL</v>
      </c>
      <c r="R1010" s="39" t="str">
        <f>VLOOKUP(D1010,GL_Master!$A$1:$D$80,3,FALSE)</f>
        <v>COGS</v>
      </c>
      <c r="S1010" s="39" t="str">
        <f>VLOOKUP(D1010,GL_Master!$A$1:$D$80,4,FALSE)</f>
        <v>Purchase of other traded goods</v>
      </c>
    </row>
    <row r="1011" spans="1:19" x14ac:dyDescent="0.25">
      <c r="A1011" s="39" t="s">
        <v>262</v>
      </c>
      <c r="B1011" s="39" t="s">
        <v>234</v>
      </c>
      <c r="C1011" s="7">
        <v>43922</v>
      </c>
      <c r="D1011" s="39" t="s">
        <v>102</v>
      </c>
      <c r="E1011" s="39">
        <v>18</v>
      </c>
      <c r="F1011" s="82">
        <f t="shared" si="45"/>
        <v>1.7999999999999999E-2</v>
      </c>
      <c r="G1011" s="39">
        <f>VLOOKUP(N1011,Currecny_M!$A$1:$P$10,2,FALSE)</f>
        <v>65</v>
      </c>
      <c r="H1011" s="39">
        <f>MATCH(C1011,Currecny_M!$A$1:$P$1,0)</f>
        <v>2</v>
      </c>
      <c r="I1011" s="39">
        <f>VLOOKUP(N1011,Currecny_M!$A$1:$P$10,MATCH(Database!C1011,Currecny_M!$A$1:$P$1,0),FALSE)</f>
        <v>65</v>
      </c>
      <c r="J1011" s="82">
        <f t="shared" si="46"/>
        <v>1.17</v>
      </c>
      <c r="K1011" s="39">
        <f>VLOOKUP('Cover page'!$B$6,Currecny_M!$A$1:$P$10,MATCH(Database!C1011,Currecny_M!$A$1:$P$1,0),FALSE)</f>
        <v>1</v>
      </c>
      <c r="L1011" s="82">
        <f t="shared" si="47"/>
        <v>1.17</v>
      </c>
      <c r="M1011" s="82">
        <f>((E1011/$F$1)*VLOOKUP(N1011,Currecny_M!$A$1:$P$10,MATCH(Database!C1011,Currecny_M!$A$1:$P$1,0),FALSE))/VLOOKUP('Cover page'!$B$6,Currecny_M!$A$1:$P$10,MATCH(Database!C1011,Currecny_M!$A$1:$P$1,0),FALSE)</f>
        <v>1.17</v>
      </c>
      <c r="N1011" s="6" t="str">
        <f>VLOOKUP(B1011,Master!$A$2:$C$11,3,FALSE)</f>
        <v>Yuan</v>
      </c>
      <c r="O1011" s="6" t="str">
        <f>VLOOKUP(B1011,Master!$A$2:$C$11,2,FALSE)</f>
        <v>Asia</v>
      </c>
      <c r="Q1011" s="39" t="str">
        <f>VLOOKUP(D1011,GL_Master!$A$1:$D$80,2,FALSE)</f>
        <v>PL</v>
      </c>
      <c r="R1011" s="39" t="str">
        <f>VLOOKUP(D1011,GL_Master!$A$1:$D$80,3,FALSE)</f>
        <v>Staff welfare expenses</v>
      </c>
      <c r="S1011" s="39" t="str">
        <f>VLOOKUP(D1011,GL_Master!$A$1:$D$80,4,FALSE)</f>
        <v>Diwali Expense</v>
      </c>
    </row>
    <row r="1012" spans="1:19" x14ac:dyDescent="0.25">
      <c r="A1012" s="39" t="s">
        <v>262</v>
      </c>
      <c r="B1012" s="39" t="s">
        <v>234</v>
      </c>
      <c r="C1012" s="7">
        <v>43922</v>
      </c>
      <c r="D1012" s="39" t="s">
        <v>20</v>
      </c>
      <c r="E1012" s="39">
        <v>37</v>
      </c>
      <c r="F1012" s="82">
        <f t="shared" si="45"/>
        <v>3.6999999999999998E-2</v>
      </c>
      <c r="G1012" s="39">
        <f>VLOOKUP(N1012,Currecny_M!$A$1:$P$10,2,FALSE)</f>
        <v>65</v>
      </c>
      <c r="H1012" s="39">
        <f>MATCH(C1012,Currecny_M!$A$1:$P$1,0)</f>
        <v>2</v>
      </c>
      <c r="I1012" s="39">
        <f>VLOOKUP(N1012,Currecny_M!$A$1:$P$10,MATCH(Database!C1012,Currecny_M!$A$1:$P$1,0),FALSE)</f>
        <v>65</v>
      </c>
      <c r="J1012" s="82">
        <f t="shared" si="46"/>
        <v>2.4049999999999998</v>
      </c>
      <c r="K1012" s="39">
        <f>VLOOKUP('Cover page'!$B$6,Currecny_M!$A$1:$P$10,MATCH(Database!C1012,Currecny_M!$A$1:$P$1,0),FALSE)</f>
        <v>1</v>
      </c>
      <c r="L1012" s="82">
        <f t="shared" si="47"/>
        <v>2.4049999999999998</v>
      </c>
      <c r="M1012" s="82">
        <f>((E1012/$F$1)*VLOOKUP(N1012,Currecny_M!$A$1:$P$10,MATCH(Database!C1012,Currecny_M!$A$1:$P$1,0),FALSE))/VLOOKUP('Cover page'!$B$6,Currecny_M!$A$1:$P$10,MATCH(Database!C1012,Currecny_M!$A$1:$P$1,0),FALSE)</f>
        <v>2.4049999999999998</v>
      </c>
      <c r="N1012" s="6" t="str">
        <f>VLOOKUP(B1012,Master!$A$2:$C$11,3,FALSE)</f>
        <v>Yuan</v>
      </c>
      <c r="O1012" s="6" t="str">
        <f>VLOOKUP(B1012,Master!$A$2:$C$11,2,FALSE)</f>
        <v>Asia</v>
      </c>
      <c r="Q1012" s="39" t="str">
        <f>VLOOKUP(D1012,GL_Master!$A$1:$D$80,2,FALSE)</f>
        <v>PL</v>
      </c>
      <c r="R1012" s="39" t="str">
        <f>VLOOKUP(D1012,GL_Master!$A$1:$D$80,3,FALSE)</f>
        <v>Selling and Marketing expenses</v>
      </c>
      <c r="S1012" s="39" t="str">
        <f>VLOOKUP(D1012,GL_Master!$A$1:$D$80,4,FALSE)</f>
        <v>Business promotion</v>
      </c>
    </row>
    <row r="1013" spans="1:19" x14ac:dyDescent="0.25">
      <c r="A1013" s="39" t="s">
        <v>262</v>
      </c>
      <c r="B1013" s="39" t="s">
        <v>234</v>
      </c>
      <c r="C1013" s="7">
        <v>43922</v>
      </c>
      <c r="D1013" s="39" t="s">
        <v>29</v>
      </c>
      <c r="E1013" s="39">
        <v>37</v>
      </c>
      <c r="F1013" s="82">
        <f t="shared" si="45"/>
        <v>3.6999999999999998E-2</v>
      </c>
      <c r="G1013" s="39">
        <f>VLOOKUP(N1013,Currecny_M!$A$1:$P$10,2,FALSE)</f>
        <v>65</v>
      </c>
      <c r="H1013" s="39">
        <f>MATCH(C1013,Currecny_M!$A$1:$P$1,0)</f>
        <v>2</v>
      </c>
      <c r="I1013" s="39">
        <f>VLOOKUP(N1013,Currecny_M!$A$1:$P$10,MATCH(Database!C1013,Currecny_M!$A$1:$P$1,0),FALSE)</f>
        <v>65</v>
      </c>
      <c r="J1013" s="82">
        <f t="shared" si="46"/>
        <v>2.4049999999999998</v>
      </c>
      <c r="K1013" s="39">
        <f>VLOOKUP('Cover page'!$B$6,Currecny_M!$A$1:$P$10,MATCH(Database!C1013,Currecny_M!$A$1:$P$1,0),FALSE)</f>
        <v>1</v>
      </c>
      <c r="L1013" s="82">
        <f t="shared" si="47"/>
        <v>2.4049999999999998</v>
      </c>
      <c r="M1013" s="82">
        <f>((E1013/$F$1)*VLOOKUP(N1013,Currecny_M!$A$1:$P$10,MATCH(Database!C1013,Currecny_M!$A$1:$P$1,0),FALSE))/VLOOKUP('Cover page'!$B$6,Currecny_M!$A$1:$P$10,MATCH(Database!C1013,Currecny_M!$A$1:$P$1,0),FALSE)</f>
        <v>2.4049999999999998</v>
      </c>
      <c r="N1013" s="6" t="str">
        <f>VLOOKUP(B1013,Master!$A$2:$C$11,3,FALSE)</f>
        <v>Yuan</v>
      </c>
      <c r="O1013" s="6" t="str">
        <f>VLOOKUP(B1013,Master!$A$2:$C$11,2,FALSE)</f>
        <v>Asia</v>
      </c>
      <c r="Q1013" s="39" t="str">
        <f>VLOOKUP(D1013,GL_Master!$A$1:$D$80,2,FALSE)</f>
        <v>PL</v>
      </c>
      <c r="R1013" s="39" t="str">
        <f>VLOOKUP(D1013,GL_Master!$A$1:$D$80,3,FALSE)</f>
        <v>Communication &amp; internet exp</v>
      </c>
      <c r="S1013" s="39" t="str">
        <f>VLOOKUP(D1013,GL_Master!$A$1:$D$80,4,FALSE)</f>
        <v>Communication cost</v>
      </c>
    </row>
    <row r="1014" spans="1:19" x14ac:dyDescent="0.25">
      <c r="A1014" s="39" t="s">
        <v>262</v>
      </c>
      <c r="B1014" s="39" t="s">
        <v>234</v>
      </c>
      <c r="C1014" s="7">
        <v>43922</v>
      </c>
      <c r="D1014" s="39" t="s">
        <v>41</v>
      </c>
      <c r="E1014" s="39">
        <v>18</v>
      </c>
      <c r="F1014" s="82">
        <f t="shared" si="45"/>
        <v>1.7999999999999999E-2</v>
      </c>
      <c r="G1014" s="39">
        <f>VLOOKUP(N1014,Currecny_M!$A$1:$P$10,2,FALSE)</f>
        <v>65</v>
      </c>
      <c r="H1014" s="39">
        <f>MATCH(C1014,Currecny_M!$A$1:$P$1,0)</f>
        <v>2</v>
      </c>
      <c r="I1014" s="39">
        <f>VLOOKUP(N1014,Currecny_M!$A$1:$P$10,MATCH(Database!C1014,Currecny_M!$A$1:$P$1,0),FALSE)</f>
        <v>65</v>
      </c>
      <c r="J1014" s="82">
        <f t="shared" si="46"/>
        <v>1.17</v>
      </c>
      <c r="K1014" s="39">
        <f>VLOOKUP('Cover page'!$B$6,Currecny_M!$A$1:$P$10,MATCH(Database!C1014,Currecny_M!$A$1:$P$1,0),FALSE)</f>
        <v>1</v>
      </c>
      <c r="L1014" s="82">
        <f t="shared" si="47"/>
        <v>1.17</v>
      </c>
      <c r="M1014" s="82">
        <f>((E1014/$F$1)*VLOOKUP(N1014,Currecny_M!$A$1:$P$10,MATCH(Database!C1014,Currecny_M!$A$1:$P$1,0),FALSE))/VLOOKUP('Cover page'!$B$6,Currecny_M!$A$1:$P$10,MATCH(Database!C1014,Currecny_M!$A$1:$P$1,0),FALSE)</f>
        <v>1.17</v>
      </c>
      <c r="N1014" s="6" t="str">
        <f>VLOOKUP(B1014,Master!$A$2:$C$11,3,FALSE)</f>
        <v>Yuan</v>
      </c>
      <c r="O1014" s="6" t="str">
        <f>VLOOKUP(B1014,Master!$A$2:$C$11,2,FALSE)</f>
        <v>Asia</v>
      </c>
      <c r="Q1014" s="39" t="str">
        <f>VLOOKUP(D1014,GL_Master!$A$1:$D$80,2,FALSE)</f>
        <v>PL</v>
      </c>
      <c r="R1014" s="39" t="str">
        <f>VLOOKUP(D1014,GL_Master!$A$1:$D$80,3,FALSE)</f>
        <v>Communication &amp; internet exp</v>
      </c>
      <c r="S1014" s="39" t="str">
        <f>VLOOKUP(D1014,GL_Master!$A$1:$D$80,4,FALSE)</f>
        <v>Communication cost</v>
      </c>
    </row>
    <row r="1015" spans="1:19" x14ac:dyDescent="0.25">
      <c r="A1015" s="39" t="s">
        <v>262</v>
      </c>
      <c r="B1015" s="39" t="s">
        <v>234</v>
      </c>
      <c r="C1015" s="7">
        <v>43922</v>
      </c>
      <c r="D1015" s="39" t="s">
        <v>103</v>
      </c>
      <c r="E1015" s="39">
        <v>37</v>
      </c>
      <c r="F1015" s="82">
        <f t="shared" si="45"/>
        <v>3.6999999999999998E-2</v>
      </c>
      <c r="G1015" s="39">
        <f>VLOOKUP(N1015,Currecny_M!$A$1:$P$10,2,FALSE)</f>
        <v>65</v>
      </c>
      <c r="H1015" s="39">
        <f>MATCH(C1015,Currecny_M!$A$1:$P$1,0)</f>
        <v>2</v>
      </c>
      <c r="I1015" s="39">
        <f>VLOOKUP(N1015,Currecny_M!$A$1:$P$10,MATCH(Database!C1015,Currecny_M!$A$1:$P$1,0),FALSE)</f>
        <v>65</v>
      </c>
      <c r="J1015" s="82">
        <f t="shared" si="46"/>
        <v>2.4049999999999998</v>
      </c>
      <c r="K1015" s="39">
        <f>VLOOKUP('Cover page'!$B$6,Currecny_M!$A$1:$P$10,MATCH(Database!C1015,Currecny_M!$A$1:$P$1,0),FALSE)</f>
        <v>1</v>
      </c>
      <c r="L1015" s="82">
        <f t="shared" si="47"/>
        <v>2.4049999999999998</v>
      </c>
      <c r="M1015" s="82">
        <f>((E1015/$F$1)*VLOOKUP(N1015,Currecny_M!$A$1:$P$10,MATCH(Database!C1015,Currecny_M!$A$1:$P$1,0),FALSE))/VLOOKUP('Cover page'!$B$6,Currecny_M!$A$1:$P$10,MATCH(Database!C1015,Currecny_M!$A$1:$P$1,0),FALSE)</f>
        <v>2.4049999999999998</v>
      </c>
      <c r="N1015" s="6" t="str">
        <f>VLOOKUP(B1015,Master!$A$2:$C$11,3,FALSE)</f>
        <v>Yuan</v>
      </c>
      <c r="O1015" s="6" t="str">
        <f>VLOOKUP(B1015,Master!$A$2:$C$11,2,FALSE)</f>
        <v>Asia</v>
      </c>
      <c r="Q1015" s="39" t="str">
        <f>VLOOKUP(D1015,GL_Master!$A$1:$D$80,2,FALSE)</f>
        <v>PL</v>
      </c>
      <c r="R1015" s="39" t="str">
        <f>VLOOKUP(D1015,GL_Master!$A$1:$D$80,3,FALSE)</f>
        <v>Communication &amp; internet exp</v>
      </c>
      <c r="S1015" s="39" t="str">
        <f>VLOOKUP(D1015,GL_Master!$A$1:$D$80,4,FALSE)</f>
        <v>Communication cost</v>
      </c>
    </row>
    <row r="1016" spans="1:19" x14ac:dyDescent="0.25">
      <c r="A1016" s="39" t="s">
        <v>262</v>
      </c>
      <c r="B1016" s="39" t="s">
        <v>234</v>
      </c>
      <c r="C1016" s="7">
        <v>43922</v>
      </c>
      <c r="D1016" s="39" t="s">
        <v>104</v>
      </c>
      <c r="E1016" s="39">
        <v>55</v>
      </c>
      <c r="F1016" s="82">
        <f t="shared" si="45"/>
        <v>5.5E-2</v>
      </c>
      <c r="G1016" s="39">
        <f>VLOOKUP(N1016,Currecny_M!$A$1:$P$10,2,FALSE)</f>
        <v>65</v>
      </c>
      <c r="H1016" s="39">
        <f>MATCH(C1016,Currecny_M!$A$1:$P$1,0)</f>
        <v>2</v>
      </c>
      <c r="I1016" s="39">
        <f>VLOOKUP(N1016,Currecny_M!$A$1:$P$10,MATCH(Database!C1016,Currecny_M!$A$1:$P$1,0),FALSE)</f>
        <v>65</v>
      </c>
      <c r="J1016" s="82">
        <f t="shared" si="46"/>
        <v>3.5750000000000002</v>
      </c>
      <c r="K1016" s="39">
        <f>VLOOKUP('Cover page'!$B$6,Currecny_M!$A$1:$P$10,MATCH(Database!C1016,Currecny_M!$A$1:$P$1,0),FALSE)</f>
        <v>1</v>
      </c>
      <c r="L1016" s="82">
        <f t="shared" si="47"/>
        <v>3.5750000000000002</v>
      </c>
      <c r="M1016" s="82">
        <f>((E1016/$F$1)*VLOOKUP(N1016,Currecny_M!$A$1:$P$10,MATCH(Database!C1016,Currecny_M!$A$1:$P$1,0),FALSE))/VLOOKUP('Cover page'!$B$6,Currecny_M!$A$1:$P$10,MATCH(Database!C1016,Currecny_M!$A$1:$P$1,0),FALSE)</f>
        <v>3.5750000000000002</v>
      </c>
      <c r="N1016" s="6" t="str">
        <f>VLOOKUP(B1016,Master!$A$2:$C$11,3,FALSE)</f>
        <v>Yuan</v>
      </c>
      <c r="O1016" s="6" t="str">
        <f>VLOOKUP(B1016,Master!$A$2:$C$11,2,FALSE)</f>
        <v>Asia</v>
      </c>
      <c r="Q1016" s="39" t="str">
        <f>VLOOKUP(D1016,GL_Master!$A$1:$D$80,2,FALSE)</f>
        <v>PL</v>
      </c>
      <c r="R1016" s="39" t="str">
        <f>VLOOKUP(D1016,GL_Master!$A$1:$D$80,3,FALSE)</f>
        <v>Legal &amp; Professional expenses</v>
      </c>
      <c r="S1016" s="39" t="str">
        <f>VLOOKUP(D1016,GL_Master!$A$1:$D$80,4,FALSE)</f>
        <v>Professional Fees - Others</v>
      </c>
    </row>
    <row r="1017" spans="1:19" x14ac:dyDescent="0.25">
      <c r="A1017" s="39" t="s">
        <v>262</v>
      </c>
      <c r="B1017" s="39" t="s">
        <v>234</v>
      </c>
      <c r="C1017" s="7">
        <v>43922</v>
      </c>
      <c r="D1017" s="39" t="s">
        <v>105</v>
      </c>
      <c r="E1017" s="39">
        <v>37</v>
      </c>
      <c r="F1017" s="82">
        <f t="shared" si="45"/>
        <v>3.6999999999999998E-2</v>
      </c>
      <c r="G1017" s="39">
        <f>VLOOKUP(N1017,Currecny_M!$A$1:$P$10,2,FALSE)</f>
        <v>65</v>
      </c>
      <c r="H1017" s="39">
        <f>MATCH(C1017,Currecny_M!$A$1:$P$1,0)</f>
        <v>2</v>
      </c>
      <c r="I1017" s="39">
        <f>VLOOKUP(N1017,Currecny_M!$A$1:$P$10,MATCH(Database!C1017,Currecny_M!$A$1:$P$1,0),FALSE)</f>
        <v>65</v>
      </c>
      <c r="J1017" s="82">
        <f t="shared" si="46"/>
        <v>2.4049999999999998</v>
      </c>
      <c r="K1017" s="39">
        <f>VLOOKUP('Cover page'!$B$6,Currecny_M!$A$1:$P$10,MATCH(Database!C1017,Currecny_M!$A$1:$P$1,0),FALSE)</f>
        <v>1</v>
      </c>
      <c r="L1017" s="82">
        <f t="shared" si="47"/>
        <v>2.4049999999999998</v>
      </c>
      <c r="M1017" s="82">
        <f>((E1017/$F$1)*VLOOKUP(N1017,Currecny_M!$A$1:$P$10,MATCH(Database!C1017,Currecny_M!$A$1:$P$1,0),FALSE))/VLOOKUP('Cover page'!$B$6,Currecny_M!$A$1:$P$10,MATCH(Database!C1017,Currecny_M!$A$1:$P$1,0),FALSE)</f>
        <v>2.4049999999999998</v>
      </c>
      <c r="N1017" s="6" t="str">
        <f>VLOOKUP(B1017,Master!$A$2:$C$11,3,FALSE)</f>
        <v>Yuan</v>
      </c>
      <c r="O1017" s="6" t="str">
        <f>VLOOKUP(B1017,Master!$A$2:$C$11,2,FALSE)</f>
        <v>Asia</v>
      </c>
      <c r="Q1017" s="39" t="str">
        <f>VLOOKUP(D1017,GL_Master!$A$1:$D$80,2,FALSE)</f>
        <v>PL</v>
      </c>
      <c r="R1017" s="39" t="str">
        <f>VLOOKUP(D1017,GL_Master!$A$1:$D$80,3,FALSE)</f>
        <v>Travelling and conveyance</v>
      </c>
      <c r="S1017" s="39" t="str">
        <f>VLOOKUP(D1017,GL_Master!$A$1:$D$80,4,FALSE)</f>
        <v>Car hiring and rental services</v>
      </c>
    </row>
    <row r="1018" spans="1:19" x14ac:dyDescent="0.25">
      <c r="A1018" s="39" t="s">
        <v>262</v>
      </c>
      <c r="B1018" s="39" t="s">
        <v>234</v>
      </c>
      <c r="C1018" s="7">
        <v>43922</v>
      </c>
      <c r="D1018" s="39" t="s">
        <v>106</v>
      </c>
      <c r="E1018" s="39">
        <v>18</v>
      </c>
      <c r="F1018" s="82">
        <f t="shared" si="45"/>
        <v>1.7999999999999999E-2</v>
      </c>
      <c r="G1018" s="39">
        <f>VLOOKUP(N1018,Currecny_M!$A$1:$P$10,2,FALSE)</f>
        <v>65</v>
      </c>
      <c r="H1018" s="39">
        <f>MATCH(C1018,Currecny_M!$A$1:$P$1,0)</f>
        <v>2</v>
      </c>
      <c r="I1018" s="39">
        <f>VLOOKUP(N1018,Currecny_M!$A$1:$P$10,MATCH(Database!C1018,Currecny_M!$A$1:$P$1,0),FALSE)</f>
        <v>65</v>
      </c>
      <c r="J1018" s="82">
        <f t="shared" si="46"/>
        <v>1.17</v>
      </c>
      <c r="K1018" s="39">
        <f>VLOOKUP('Cover page'!$B$6,Currecny_M!$A$1:$P$10,MATCH(Database!C1018,Currecny_M!$A$1:$P$1,0),FALSE)</f>
        <v>1</v>
      </c>
      <c r="L1018" s="82">
        <f t="shared" si="47"/>
        <v>1.17</v>
      </c>
      <c r="M1018" s="82">
        <f>((E1018/$F$1)*VLOOKUP(N1018,Currecny_M!$A$1:$P$10,MATCH(Database!C1018,Currecny_M!$A$1:$P$1,0),FALSE))/VLOOKUP('Cover page'!$B$6,Currecny_M!$A$1:$P$10,MATCH(Database!C1018,Currecny_M!$A$1:$P$1,0),FALSE)</f>
        <v>1.17</v>
      </c>
      <c r="N1018" s="6" t="str">
        <f>VLOOKUP(B1018,Master!$A$2:$C$11,3,FALSE)</f>
        <v>Yuan</v>
      </c>
      <c r="O1018" s="6" t="str">
        <f>VLOOKUP(B1018,Master!$A$2:$C$11,2,FALSE)</f>
        <v>Asia</v>
      </c>
      <c r="Q1018" s="39" t="str">
        <f>VLOOKUP(D1018,GL_Master!$A$1:$D$80,2,FALSE)</f>
        <v>PL</v>
      </c>
      <c r="R1018" s="39" t="str">
        <f>VLOOKUP(D1018,GL_Master!$A$1:$D$80,3,FALSE)</f>
        <v>Communication &amp; internet exp</v>
      </c>
      <c r="S1018" s="39" t="str">
        <f>VLOOKUP(D1018,GL_Master!$A$1:$D$80,4,FALSE)</f>
        <v>Printing &amp; Stationary</v>
      </c>
    </row>
    <row r="1019" spans="1:19" x14ac:dyDescent="0.25">
      <c r="A1019" s="39" t="s">
        <v>262</v>
      </c>
      <c r="B1019" s="39" t="s">
        <v>234</v>
      </c>
      <c r="C1019" s="7">
        <v>43922</v>
      </c>
      <c r="D1019" s="39" t="s">
        <v>32</v>
      </c>
      <c r="E1019" s="39">
        <v>18</v>
      </c>
      <c r="F1019" s="82">
        <f t="shared" si="45"/>
        <v>1.7999999999999999E-2</v>
      </c>
      <c r="G1019" s="39">
        <f>VLOOKUP(N1019,Currecny_M!$A$1:$P$10,2,FALSE)</f>
        <v>65</v>
      </c>
      <c r="H1019" s="39">
        <f>MATCH(C1019,Currecny_M!$A$1:$P$1,0)</f>
        <v>2</v>
      </c>
      <c r="I1019" s="39">
        <f>VLOOKUP(N1019,Currecny_M!$A$1:$P$10,MATCH(Database!C1019,Currecny_M!$A$1:$P$1,0),FALSE)</f>
        <v>65</v>
      </c>
      <c r="J1019" s="82">
        <f t="shared" si="46"/>
        <v>1.17</v>
      </c>
      <c r="K1019" s="39">
        <f>VLOOKUP('Cover page'!$B$6,Currecny_M!$A$1:$P$10,MATCH(Database!C1019,Currecny_M!$A$1:$P$1,0),FALSE)</f>
        <v>1</v>
      </c>
      <c r="L1019" s="82">
        <f t="shared" si="47"/>
        <v>1.17</v>
      </c>
      <c r="M1019" s="82">
        <f>((E1019/$F$1)*VLOOKUP(N1019,Currecny_M!$A$1:$P$10,MATCH(Database!C1019,Currecny_M!$A$1:$P$1,0),FALSE))/VLOOKUP('Cover page'!$B$6,Currecny_M!$A$1:$P$10,MATCH(Database!C1019,Currecny_M!$A$1:$P$1,0),FALSE)</f>
        <v>1.17</v>
      </c>
      <c r="N1019" s="6" t="str">
        <f>VLOOKUP(B1019,Master!$A$2:$C$11,3,FALSE)</f>
        <v>Yuan</v>
      </c>
      <c r="O1019" s="6" t="str">
        <f>VLOOKUP(B1019,Master!$A$2:$C$11,2,FALSE)</f>
        <v>Asia</v>
      </c>
      <c r="Q1019" s="39" t="str">
        <f>VLOOKUP(D1019,GL_Master!$A$1:$D$80,2,FALSE)</f>
        <v>PL</v>
      </c>
      <c r="R1019" s="39" t="str">
        <f>VLOOKUP(D1019,GL_Master!$A$1:$D$80,3,FALSE)</f>
        <v>Communication &amp; internet exp</v>
      </c>
      <c r="S1019" s="39" t="str">
        <f>VLOOKUP(D1019,GL_Master!$A$1:$D$80,4,FALSE)</f>
        <v>Printing &amp; Stationary</v>
      </c>
    </row>
    <row r="1020" spans="1:19" x14ac:dyDescent="0.25">
      <c r="A1020" s="39" t="s">
        <v>262</v>
      </c>
      <c r="B1020" s="39" t="s">
        <v>234</v>
      </c>
      <c r="C1020" s="7">
        <v>43922</v>
      </c>
      <c r="D1020" s="39" t="s">
        <v>35</v>
      </c>
      <c r="E1020" s="39">
        <v>55</v>
      </c>
      <c r="F1020" s="82">
        <f t="shared" si="45"/>
        <v>5.5E-2</v>
      </c>
      <c r="G1020" s="39">
        <f>VLOOKUP(N1020,Currecny_M!$A$1:$P$10,2,FALSE)</f>
        <v>65</v>
      </c>
      <c r="H1020" s="39">
        <f>MATCH(C1020,Currecny_M!$A$1:$P$1,0)</f>
        <v>2</v>
      </c>
      <c r="I1020" s="39">
        <f>VLOOKUP(N1020,Currecny_M!$A$1:$P$10,MATCH(Database!C1020,Currecny_M!$A$1:$P$1,0),FALSE)</f>
        <v>65</v>
      </c>
      <c r="J1020" s="82">
        <f t="shared" si="46"/>
        <v>3.5750000000000002</v>
      </c>
      <c r="K1020" s="39">
        <f>VLOOKUP('Cover page'!$B$6,Currecny_M!$A$1:$P$10,MATCH(Database!C1020,Currecny_M!$A$1:$P$1,0),FALSE)</f>
        <v>1</v>
      </c>
      <c r="L1020" s="82">
        <f t="shared" si="47"/>
        <v>3.5750000000000002</v>
      </c>
      <c r="M1020" s="82">
        <f>((E1020/$F$1)*VLOOKUP(N1020,Currecny_M!$A$1:$P$10,MATCH(Database!C1020,Currecny_M!$A$1:$P$1,0),FALSE))/VLOOKUP('Cover page'!$B$6,Currecny_M!$A$1:$P$10,MATCH(Database!C1020,Currecny_M!$A$1:$P$1,0),FALSE)</f>
        <v>3.5750000000000002</v>
      </c>
      <c r="N1020" s="6" t="str">
        <f>VLOOKUP(B1020,Master!$A$2:$C$11,3,FALSE)</f>
        <v>Yuan</v>
      </c>
      <c r="O1020" s="6" t="str">
        <f>VLOOKUP(B1020,Master!$A$2:$C$11,2,FALSE)</f>
        <v>Asia</v>
      </c>
      <c r="Q1020" s="39" t="str">
        <f>VLOOKUP(D1020,GL_Master!$A$1:$D$80,2,FALSE)</f>
        <v>PL</v>
      </c>
      <c r="R1020" s="39" t="str">
        <f>VLOOKUP(D1020,GL_Master!$A$1:$D$80,3,FALSE)</f>
        <v>Security Expenses</v>
      </c>
      <c r="S1020" s="39" t="str">
        <f>VLOOKUP(D1020,GL_Master!$A$1:$D$80,4,FALSE)</f>
        <v>Security Expenses others</v>
      </c>
    </row>
    <row r="1021" spans="1:19" x14ac:dyDescent="0.25">
      <c r="A1021" s="39" t="s">
        <v>262</v>
      </c>
      <c r="B1021" s="39" t="s">
        <v>234</v>
      </c>
      <c r="C1021" s="7">
        <v>43922</v>
      </c>
      <c r="D1021" s="39" t="s">
        <v>38</v>
      </c>
      <c r="E1021" s="39">
        <v>18</v>
      </c>
      <c r="F1021" s="82">
        <f t="shared" si="45"/>
        <v>1.7999999999999999E-2</v>
      </c>
      <c r="G1021" s="39">
        <f>VLOOKUP(N1021,Currecny_M!$A$1:$P$10,2,FALSE)</f>
        <v>65</v>
      </c>
      <c r="H1021" s="39">
        <f>MATCH(C1021,Currecny_M!$A$1:$P$1,0)</f>
        <v>2</v>
      </c>
      <c r="I1021" s="39">
        <f>VLOOKUP(N1021,Currecny_M!$A$1:$P$10,MATCH(Database!C1021,Currecny_M!$A$1:$P$1,0),FALSE)</f>
        <v>65</v>
      </c>
      <c r="J1021" s="82">
        <f t="shared" si="46"/>
        <v>1.17</v>
      </c>
      <c r="K1021" s="39">
        <f>VLOOKUP('Cover page'!$B$6,Currecny_M!$A$1:$P$10,MATCH(Database!C1021,Currecny_M!$A$1:$P$1,0),FALSE)</f>
        <v>1</v>
      </c>
      <c r="L1021" s="82">
        <f t="shared" si="47"/>
        <v>1.17</v>
      </c>
      <c r="M1021" s="82">
        <f>((E1021/$F$1)*VLOOKUP(N1021,Currecny_M!$A$1:$P$10,MATCH(Database!C1021,Currecny_M!$A$1:$P$1,0),FALSE))/VLOOKUP('Cover page'!$B$6,Currecny_M!$A$1:$P$10,MATCH(Database!C1021,Currecny_M!$A$1:$P$1,0),FALSE)</f>
        <v>1.17</v>
      </c>
      <c r="N1021" s="6" t="str">
        <f>VLOOKUP(B1021,Master!$A$2:$C$11,3,FALSE)</f>
        <v>Yuan</v>
      </c>
      <c r="O1021" s="6" t="str">
        <f>VLOOKUP(B1021,Master!$A$2:$C$11,2,FALSE)</f>
        <v>Asia</v>
      </c>
      <c r="Q1021" s="39" t="str">
        <f>VLOOKUP(D1021,GL_Master!$A$1:$D$80,2,FALSE)</f>
        <v>PL</v>
      </c>
      <c r="R1021" s="39" t="str">
        <f>VLOOKUP(D1021,GL_Master!$A$1:$D$80,3,FALSE)</f>
        <v>House Keeping Expenses</v>
      </c>
      <c r="S1021" s="39" t="str">
        <f>VLOOKUP(D1021,GL_Master!$A$1:$D$80,4,FALSE)</f>
        <v>House Keeping Expenses</v>
      </c>
    </row>
    <row r="1022" spans="1:19" x14ac:dyDescent="0.25">
      <c r="A1022" s="39" t="s">
        <v>262</v>
      </c>
      <c r="B1022" s="39" t="s">
        <v>234</v>
      </c>
      <c r="C1022" s="7">
        <v>43922</v>
      </c>
      <c r="D1022" s="39" t="s">
        <v>107</v>
      </c>
      <c r="E1022" s="39">
        <v>18</v>
      </c>
      <c r="F1022" s="82">
        <f t="shared" si="45"/>
        <v>1.7999999999999999E-2</v>
      </c>
      <c r="G1022" s="39">
        <f>VLOOKUP(N1022,Currecny_M!$A$1:$P$10,2,FALSE)</f>
        <v>65</v>
      </c>
      <c r="H1022" s="39">
        <f>MATCH(C1022,Currecny_M!$A$1:$P$1,0)</f>
        <v>2</v>
      </c>
      <c r="I1022" s="39">
        <f>VLOOKUP(N1022,Currecny_M!$A$1:$P$10,MATCH(Database!C1022,Currecny_M!$A$1:$P$1,0),FALSE)</f>
        <v>65</v>
      </c>
      <c r="J1022" s="82">
        <f t="shared" si="46"/>
        <v>1.17</v>
      </c>
      <c r="K1022" s="39">
        <f>VLOOKUP('Cover page'!$B$6,Currecny_M!$A$1:$P$10,MATCH(Database!C1022,Currecny_M!$A$1:$P$1,0),FALSE)</f>
        <v>1</v>
      </c>
      <c r="L1022" s="82">
        <f t="shared" si="47"/>
        <v>1.17</v>
      </c>
      <c r="M1022" s="82">
        <f>((E1022/$F$1)*VLOOKUP(N1022,Currecny_M!$A$1:$P$10,MATCH(Database!C1022,Currecny_M!$A$1:$P$1,0),FALSE))/VLOOKUP('Cover page'!$B$6,Currecny_M!$A$1:$P$10,MATCH(Database!C1022,Currecny_M!$A$1:$P$1,0),FALSE)</f>
        <v>1.17</v>
      </c>
      <c r="N1022" s="6" t="str">
        <f>VLOOKUP(B1022,Master!$A$2:$C$11,3,FALSE)</f>
        <v>Yuan</v>
      </c>
      <c r="O1022" s="6" t="str">
        <f>VLOOKUP(B1022,Master!$A$2:$C$11,2,FALSE)</f>
        <v>Asia</v>
      </c>
      <c r="Q1022" s="39" t="str">
        <f>VLOOKUP(D1022,GL_Master!$A$1:$D$80,2,FALSE)</f>
        <v>PL</v>
      </c>
      <c r="R1022" s="39" t="str">
        <f>VLOOKUP(D1022,GL_Master!$A$1:$D$80,3,FALSE)</f>
        <v>Misc. expenses</v>
      </c>
      <c r="S1022" s="39" t="str">
        <f>VLOOKUP(D1022,GL_Master!$A$1:$D$80,4,FALSE)</f>
        <v>Repair &amp; Maintenance</v>
      </c>
    </row>
    <row r="1023" spans="1:19" x14ac:dyDescent="0.25">
      <c r="A1023" s="39" t="s">
        <v>262</v>
      </c>
      <c r="B1023" s="39" t="s">
        <v>234</v>
      </c>
      <c r="C1023" s="7">
        <v>43922</v>
      </c>
      <c r="D1023" s="39" t="s">
        <v>108</v>
      </c>
      <c r="E1023" s="39">
        <v>18</v>
      </c>
      <c r="F1023" s="82">
        <f t="shared" si="45"/>
        <v>1.7999999999999999E-2</v>
      </c>
      <c r="G1023" s="39">
        <f>VLOOKUP(N1023,Currecny_M!$A$1:$P$10,2,FALSE)</f>
        <v>65</v>
      </c>
      <c r="H1023" s="39">
        <f>MATCH(C1023,Currecny_M!$A$1:$P$1,0)</f>
        <v>2</v>
      </c>
      <c r="I1023" s="39">
        <f>VLOOKUP(N1023,Currecny_M!$A$1:$P$10,MATCH(Database!C1023,Currecny_M!$A$1:$P$1,0),FALSE)</f>
        <v>65</v>
      </c>
      <c r="J1023" s="82">
        <f t="shared" si="46"/>
        <v>1.17</v>
      </c>
      <c r="K1023" s="39">
        <f>VLOOKUP('Cover page'!$B$6,Currecny_M!$A$1:$P$10,MATCH(Database!C1023,Currecny_M!$A$1:$P$1,0),FALSE)</f>
        <v>1</v>
      </c>
      <c r="L1023" s="82">
        <f t="shared" si="47"/>
        <v>1.17</v>
      </c>
      <c r="M1023" s="82">
        <f>((E1023/$F$1)*VLOOKUP(N1023,Currecny_M!$A$1:$P$10,MATCH(Database!C1023,Currecny_M!$A$1:$P$1,0),FALSE))/VLOOKUP('Cover page'!$B$6,Currecny_M!$A$1:$P$10,MATCH(Database!C1023,Currecny_M!$A$1:$P$1,0),FALSE)</f>
        <v>1.17</v>
      </c>
      <c r="N1023" s="6" t="str">
        <f>VLOOKUP(B1023,Master!$A$2:$C$11,3,FALSE)</f>
        <v>Yuan</v>
      </c>
      <c r="O1023" s="6" t="str">
        <f>VLOOKUP(B1023,Master!$A$2:$C$11,2,FALSE)</f>
        <v>Asia</v>
      </c>
      <c r="Q1023" s="39" t="str">
        <f>VLOOKUP(D1023,GL_Master!$A$1:$D$80,2,FALSE)</f>
        <v>PL</v>
      </c>
      <c r="R1023" s="39" t="str">
        <f>VLOOKUP(D1023,GL_Master!$A$1:$D$80,3,FALSE)</f>
        <v>Misc. expenses</v>
      </c>
      <c r="S1023" s="39" t="str">
        <f>VLOOKUP(D1023,GL_Master!$A$1:$D$80,4,FALSE)</f>
        <v>Repair &amp; Maintenance</v>
      </c>
    </row>
    <row r="1024" spans="1:19" x14ac:dyDescent="0.25">
      <c r="A1024" s="39" t="s">
        <v>262</v>
      </c>
      <c r="B1024" s="39" t="s">
        <v>234</v>
      </c>
      <c r="C1024" s="7">
        <v>43922</v>
      </c>
      <c r="D1024" s="39" t="s">
        <v>9</v>
      </c>
      <c r="E1024" s="39">
        <v>166</v>
      </c>
      <c r="F1024" s="82">
        <f t="shared" si="45"/>
        <v>0.16600000000000001</v>
      </c>
      <c r="G1024" s="39">
        <f>VLOOKUP(N1024,Currecny_M!$A$1:$P$10,2,FALSE)</f>
        <v>65</v>
      </c>
      <c r="H1024" s="39">
        <f>MATCH(C1024,Currecny_M!$A$1:$P$1,0)</f>
        <v>2</v>
      </c>
      <c r="I1024" s="39">
        <f>VLOOKUP(N1024,Currecny_M!$A$1:$P$10,MATCH(Database!C1024,Currecny_M!$A$1:$P$1,0),FALSE)</f>
        <v>65</v>
      </c>
      <c r="J1024" s="82">
        <f t="shared" si="46"/>
        <v>10.790000000000001</v>
      </c>
      <c r="K1024" s="39">
        <f>VLOOKUP('Cover page'!$B$6,Currecny_M!$A$1:$P$10,MATCH(Database!C1024,Currecny_M!$A$1:$P$1,0),FALSE)</f>
        <v>1</v>
      </c>
      <c r="L1024" s="82">
        <f t="shared" si="47"/>
        <v>10.790000000000001</v>
      </c>
      <c r="M1024" s="82">
        <f>((E1024/$F$1)*VLOOKUP(N1024,Currecny_M!$A$1:$P$10,MATCH(Database!C1024,Currecny_M!$A$1:$P$1,0),FALSE))/VLOOKUP('Cover page'!$B$6,Currecny_M!$A$1:$P$10,MATCH(Database!C1024,Currecny_M!$A$1:$P$1,0),FALSE)</f>
        <v>10.790000000000001</v>
      </c>
      <c r="N1024" s="6" t="str">
        <f>VLOOKUP(B1024,Master!$A$2:$C$11,3,FALSE)</f>
        <v>Yuan</v>
      </c>
      <c r="O1024" s="6" t="str">
        <f>VLOOKUP(B1024,Master!$A$2:$C$11,2,FALSE)</f>
        <v>Asia</v>
      </c>
      <c r="Q1024" s="39" t="str">
        <f>VLOOKUP(D1024,GL_Master!$A$1:$D$80,2,FALSE)</f>
        <v>PL</v>
      </c>
      <c r="R1024" s="39" t="str">
        <f>VLOOKUP(D1024,GL_Master!$A$1:$D$80,3,FALSE)</f>
        <v>Rent</v>
      </c>
      <c r="S1024" s="39" t="str">
        <f>VLOOKUP(D1024,GL_Master!$A$1:$D$80,4,FALSE)</f>
        <v>Office Rent</v>
      </c>
    </row>
    <row r="1025" spans="1:19" x14ac:dyDescent="0.25">
      <c r="A1025" s="39" t="s">
        <v>262</v>
      </c>
      <c r="B1025" s="39" t="s">
        <v>234</v>
      </c>
      <c r="C1025" s="7">
        <v>43922</v>
      </c>
      <c r="D1025" s="39" t="s">
        <v>109</v>
      </c>
      <c r="E1025" s="39">
        <v>-92</v>
      </c>
      <c r="F1025" s="82">
        <f t="shared" si="45"/>
        <v>-9.1999999999999998E-2</v>
      </c>
      <c r="G1025" s="39">
        <f>VLOOKUP(N1025,Currecny_M!$A$1:$P$10,2,FALSE)</f>
        <v>65</v>
      </c>
      <c r="H1025" s="39">
        <f>MATCH(C1025,Currecny_M!$A$1:$P$1,0)</f>
        <v>2</v>
      </c>
      <c r="I1025" s="39">
        <f>VLOOKUP(N1025,Currecny_M!$A$1:$P$10,MATCH(Database!C1025,Currecny_M!$A$1:$P$1,0),FALSE)</f>
        <v>65</v>
      </c>
      <c r="J1025" s="82">
        <f t="shared" si="46"/>
        <v>-5.9799999999999995</v>
      </c>
      <c r="K1025" s="39">
        <f>VLOOKUP('Cover page'!$B$6,Currecny_M!$A$1:$P$10,MATCH(Database!C1025,Currecny_M!$A$1:$P$1,0),FALSE)</f>
        <v>1</v>
      </c>
      <c r="L1025" s="82">
        <f t="shared" si="47"/>
        <v>-5.9799999999999995</v>
      </c>
      <c r="M1025" s="82">
        <f>((E1025/$F$1)*VLOOKUP(N1025,Currecny_M!$A$1:$P$10,MATCH(Database!C1025,Currecny_M!$A$1:$P$1,0),FALSE))/VLOOKUP('Cover page'!$B$6,Currecny_M!$A$1:$P$10,MATCH(Database!C1025,Currecny_M!$A$1:$P$1,0),FALSE)</f>
        <v>-5.9799999999999995</v>
      </c>
      <c r="N1025" s="6" t="str">
        <f>VLOOKUP(B1025,Master!$A$2:$C$11,3,FALSE)</f>
        <v>Yuan</v>
      </c>
      <c r="O1025" s="6" t="str">
        <f>VLOOKUP(B1025,Master!$A$2:$C$11,2,FALSE)</f>
        <v>Asia</v>
      </c>
      <c r="Q1025" s="39" t="str">
        <f>VLOOKUP(D1025,GL_Master!$A$1:$D$80,2,FALSE)</f>
        <v>PL</v>
      </c>
      <c r="R1025" s="39" t="str">
        <f>VLOOKUP(D1025,GL_Master!$A$1:$D$80,3,FALSE)</f>
        <v>Travelling and conveyance</v>
      </c>
      <c r="S1025" s="39" t="str">
        <f>VLOOKUP(D1025,GL_Master!$A$1:$D$80,4,FALSE)</f>
        <v>Travelling , hotel lodging</v>
      </c>
    </row>
    <row r="1026" spans="1:19" x14ac:dyDescent="0.25">
      <c r="A1026" s="39" t="s">
        <v>262</v>
      </c>
      <c r="B1026" s="39" t="s">
        <v>234</v>
      </c>
      <c r="C1026" s="7">
        <v>43922</v>
      </c>
      <c r="D1026" s="39" t="s">
        <v>110</v>
      </c>
      <c r="E1026" s="39">
        <v>37</v>
      </c>
      <c r="F1026" s="82">
        <f t="shared" si="45"/>
        <v>3.6999999999999998E-2</v>
      </c>
      <c r="G1026" s="39">
        <f>VLOOKUP(N1026,Currecny_M!$A$1:$P$10,2,FALSE)</f>
        <v>65</v>
      </c>
      <c r="H1026" s="39">
        <f>MATCH(C1026,Currecny_M!$A$1:$P$1,0)</f>
        <v>2</v>
      </c>
      <c r="I1026" s="39">
        <f>VLOOKUP(N1026,Currecny_M!$A$1:$P$10,MATCH(Database!C1026,Currecny_M!$A$1:$P$1,0),FALSE)</f>
        <v>65</v>
      </c>
      <c r="J1026" s="82">
        <f t="shared" si="46"/>
        <v>2.4049999999999998</v>
      </c>
      <c r="K1026" s="39">
        <f>VLOOKUP('Cover page'!$B$6,Currecny_M!$A$1:$P$10,MATCH(Database!C1026,Currecny_M!$A$1:$P$1,0),FALSE)</f>
        <v>1</v>
      </c>
      <c r="L1026" s="82">
        <f t="shared" si="47"/>
        <v>2.4049999999999998</v>
      </c>
      <c r="M1026" s="82">
        <f>((E1026/$F$1)*VLOOKUP(N1026,Currecny_M!$A$1:$P$10,MATCH(Database!C1026,Currecny_M!$A$1:$P$1,0),FALSE))/VLOOKUP('Cover page'!$B$6,Currecny_M!$A$1:$P$10,MATCH(Database!C1026,Currecny_M!$A$1:$P$1,0),FALSE)</f>
        <v>2.4049999999999998</v>
      </c>
      <c r="N1026" s="6" t="str">
        <f>VLOOKUP(B1026,Master!$A$2:$C$11,3,FALSE)</f>
        <v>Yuan</v>
      </c>
      <c r="O1026" s="6" t="str">
        <f>VLOOKUP(B1026,Master!$A$2:$C$11,2,FALSE)</f>
        <v>Asia</v>
      </c>
      <c r="Q1026" s="39" t="str">
        <f>VLOOKUP(D1026,GL_Master!$A$1:$D$80,2,FALSE)</f>
        <v>PL</v>
      </c>
      <c r="R1026" s="39" t="str">
        <f>VLOOKUP(D1026,GL_Master!$A$1:$D$80,3,FALSE)</f>
        <v>Travelling and conveyance</v>
      </c>
      <c r="S1026" s="39" t="str">
        <f>VLOOKUP(D1026,GL_Master!$A$1:$D$80,4,FALSE)</f>
        <v>Travelling , hotel lodging</v>
      </c>
    </row>
    <row r="1027" spans="1:19" x14ac:dyDescent="0.25">
      <c r="A1027" s="39" t="s">
        <v>262</v>
      </c>
      <c r="B1027" s="39" t="s">
        <v>234</v>
      </c>
      <c r="C1027" s="7">
        <v>43922</v>
      </c>
      <c r="D1027" s="39" t="s">
        <v>111</v>
      </c>
      <c r="E1027" s="39">
        <v>18</v>
      </c>
      <c r="F1027" s="82">
        <f t="shared" si="45"/>
        <v>1.7999999999999999E-2</v>
      </c>
      <c r="G1027" s="39">
        <f>VLOOKUP(N1027,Currecny_M!$A$1:$P$10,2,FALSE)</f>
        <v>65</v>
      </c>
      <c r="H1027" s="39">
        <f>MATCH(C1027,Currecny_M!$A$1:$P$1,0)</f>
        <v>2</v>
      </c>
      <c r="I1027" s="39">
        <f>VLOOKUP(N1027,Currecny_M!$A$1:$P$10,MATCH(Database!C1027,Currecny_M!$A$1:$P$1,0),FALSE)</f>
        <v>65</v>
      </c>
      <c r="J1027" s="82">
        <f t="shared" si="46"/>
        <v>1.17</v>
      </c>
      <c r="K1027" s="39">
        <f>VLOOKUP('Cover page'!$B$6,Currecny_M!$A$1:$P$10,MATCH(Database!C1027,Currecny_M!$A$1:$P$1,0),FALSE)</f>
        <v>1</v>
      </c>
      <c r="L1027" s="82">
        <f t="shared" si="47"/>
        <v>1.17</v>
      </c>
      <c r="M1027" s="82">
        <f>((E1027/$F$1)*VLOOKUP(N1027,Currecny_M!$A$1:$P$10,MATCH(Database!C1027,Currecny_M!$A$1:$P$1,0),FALSE))/VLOOKUP('Cover page'!$B$6,Currecny_M!$A$1:$P$10,MATCH(Database!C1027,Currecny_M!$A$1:$P$1,0),FALSE)</f>
        <v>1.17</v>
      </c>
      <c r="N1027" s="6" t="str">
        <f>VLOOKUP(B1027,Master!$A$2:$C$11,3,FALSE)</f>
        <v>Yuan</v>
      </c>
      <c r="O1027" s="6" t="str">
        <f>VLOOKUP(B1027,Master!$A$2:$C$11,2,FALSE)</f>
        <v>Asia</v>
      </c>
      <c r="Q1027" s="39" t="str">
        <f>VLOOKUP(D1027,GL_Master!$A$1:$D$80,2,FALSE)</f>
        <v>PL</v>
      </c>
      <c r="R1027" s="39" t="str">
        <f>VLOOKUP(D1027,GL_Master!$A$1:$D$80,3,FALSE)</f>
        <v>Legal &amp; Professional expenses</v>
      </c>
      <c r="S1027" s="39" t="str">
        <f>VLOOKUP(D1027,GL_Master!$A$1:$D$80,4,FALSE)</f>
        <v>Professional Fees - Others</v>
      </c>
    </row>
    <row r="1028" spans="1:19" x14ac:dyDescent="0.25">
      <c r="A1028" s="39" t="s">
        <v>262</v>
      </c>
      <c r="B1028" s="39" t="s">
        <v>234</v>
      </c>
      <c r="C1028" s="7">
        <v>43922</v>
      </c>
      <c r="D1028" s="39" t="s">
        <v>112</v>
      </c>
      <c r="E1028" s="39">
        <v>185</v>
      </c>
      <c r="F1028" s="82">
        <f t="shared" ref="F1028:F1091" si="48">E1028/$F$1</f>
        <v>0.185</v>
      </c>
      <c r="G1028" s="39">
        <f>VLOOKUP(N1028,Currecny_M!$A$1:$P$10,2,FALSE)</f>
        <v>65</v>
      </c>
      <c r="H1028" s="39">
        <f>MATCH(C1028,Currecny_M!$A$1:$P$1,0)</f>
        <v>2</v>
      </c>
      <c r="I1028" s="39">
        <f>VLOOKUP(N1028,Currecny_M!$A$1:$P$10,MATCH(Database!C1028,Currecny_M!$A$1:$P$1,0),FALSE)</f>
        <v>65</v>
      </c>
      <c r="J1028" s="82">
        <f t="shared" ref="J1028:J1091" si="49">F1028*I1028</f>
        <v>12.025</v>
      </c>
      <c r="K1028" s="39">
        <f>VLOOKUP('Cover page'!$B$6,Currecny_M!$A$1:$P$10,MATCH(Database!C1028,Currecny_M!$A$1:$P$1,0),FALSE)</f>
        <v>1</v>
      </c>
      <c r="L1028" s="82">
        <f t="shared" ref="L1028:L1091" si="50">J1028/K1028</f>
        <v>12.025</v>
      </c>
      <c r="M1028" s="82">
        <f>((E1028/$F$1)*VLOOKUP(N1028,Currecny_M!$A$1:$P$10,MATCH(Database!C1028,Currecny_M!$A$1:$P$1,0),FALSE))/VLOOKUP('Cover page'!$B$6,Currecny_M!$A$1:$P$10,MATCH(Database!C1028,Currecny_M!$A$1:$P$1,0),FALSE)</f>
        <v>12.025</v>
      </c>
      <c r="N1028" s="6" t="str">
        <f>VLOOKUP(B1028,Master!$A$2:$C$11,3,FALSE)</f>
        <v>Yuan</v>
      </c>
      <c r="O1028" s="6" t="str">
        <f>VLOOKUP(B1028,Master!$A$2:$C$11,2,FALSE)</f>
        <v>Asia</v>
      </c>
      <c r="Q1028" s="39" t="str">
        <f>VLOOKUP(D1028,GL_Master!$A$1:$D$80,2,FALSE)</f>
        <v>PL</v>
      </c>
      <c r="R1028" s="39" t="str">
        <f>VLOOKUP(D1028,GL_Master!$A$1:$D$80,3,FALSE)</f>
        <v>Finance Cost</v>
      </c>
      <c r="S1028" s="39" t="str">
        <f>VLOOKUP(D1028,GL_Master!$A$1:$D$80,4,FALSE)</f>
        <v>Interest expense</v>
      </c>
    </row>
    <row r="1029" spans="1:19" x14ac:dyDescent="0.25">
      <c r="A1029" s="39" t="s">
        <v>262</v>
      </c>
      <c r="B1029" s="39" t="s">
        <v>234</v>
      </c>
      <c r="C1029" s="7">
        <v>43922</v>
      </c>
      <c r="D1029" s="39" t="s">
        <v>25</v>
      </c>
      <c r="E1029" s="39">
        <v>1662</v>
      </c>
      <c r="F1029" s="82">
        <f t="shared" si="48"/>
        <v>1.6619999999999999</v>
      </c>
      <c r="G1029" s="39">
        <f>VLOOKUP(N1029,Currecny_M!$A$1:$P$10,2,FALSE)</f>
        <v>65</v>
      </c>
      <c r="H1029" s="39">
        <f>MATCH(C1029,Currecny_M!$A$1:$P$1,0)</f>
        <v>2</v>
      </c>
      <c r="I1029" s="39">
        <f>VLOOKUP(N1029,Currecny_M!$A$1:$P$10,MATCH(Database!C1029,Currecny_M!$A$1:$P$1,0),FALSE)</f>
        <v>65</v>
      </c>
      <c r="J1029" s="82">
        <f t="shared" si="49"/>
        <v>108.03</v>
      </c>
      <c r="K1029" s="39">
        <f>VLOOKUP('Cover page'!$B$6,Currecny_M!$A$1:$P$10,MATCH(Database!C1029,Currecny_M!$A$1:$P$1,0),FALSE)</f>
        <v>1</v>
      </c>
      <c r="L1029" s="82">
        <f t="shared" si="50"/>
        <v>108.03</v>
      </c>
      <c r="M1029" s="82">
        <f>((E1029/$F$1)*VLOOKUP(N1029,Currecny_M!$A$1:$P$10,MATCH(Database!C1029,Currecny_M!$A$1:$P$1,0),FALSE))/VLOOKUP('Cover page'!$B$6,Currecny_M!$A$1:$P$10,MATCH(Database!C1029,Currecny_M!$A$1:$P$1,0),FALSE)</f>
        <v>108.03</v>
      </c>
      <c r="N1029" s="6" t="str">
        <f>VLOOKUP(B1029,Master!$A$2:$C$11,3,FALSE)</f>
        <v>Yuan</v>
      </c>
      <c r="O1029" s="6" t="str">
        <f>VLOOKUP(B1029,Master!$A$2:$C$11,2,FALSE)</f>
        <v>Asia</v>
      </c>
      <c r="Q1029" s="39" t="str">
        <f>VLOOKUP(D1029,GL_Master!$A$1:$D$80,2,FALSE)</f>
        <v>PL</v>
      </c>
      <c r="R1029" s="39" t="str">
        <f>VLOOKUP(D1029,GL_Master!$A$1:$D$80,3,FALSE)</f>
        <v>Depreciation</v>
      </c>
      <c r="S1029" s="39" t="str">
        <f>VLOOKUP(D1029,GL_Master!$A$1:$D$80,4,FALSE)</f>
        <v>Depreciation</v>
      </c>
    </row>
    <row r="1030" spans="1:19" x14ac:dyDescent="0.25">
      <c r="A1030" s="39" t="s">
        <v>262</v>
      </c>
      <c r="B1030" s="39" t="s">
        <v>234</v>
      </c>
      <c r="C1030" s="7">
        <v>43952</v>
      </c>
      <c r="D1030" s="39" t="s">
        <v>51</v>
      </c>
      <c r="E1030" s="39">
        <v>-18462</v>
      </c>
      <c r="F1030" s="82">
        <f t="shared" si="48"/>
        <v>-18.462</v>
      </c>
      <c r="G1030" s="39">
        <f>VLOOKUP(N1030,Currecny_M!$A$1:$P$10,2,FALSE)</f>
        <v>65</v>
      </c>
      <c r="H1030" s="39">
        <f>MATCH(C1030,Currecny_M!$A$1:$P$1,0)</f>
        <v>3</v>
      </c>
      <c r="I1030" s="39">
        <f>VLOOKUP(N1030,Currecny_M!$A$1:$P$10,MATCH(Database!C1030,Currecny_M!$A$1:$P$1,0),FALSE)</f>
        <v>65.650000000000006</v>
      </c>
      <c r="J1030" s="82">
        <f t="shared" si="49"/>
        <v>-1212.0303000000001</v>
      </c>
      <c r="K1030" s="39">
        <f>VLOOKUP('Cover page'!$B$6,Currecny_M!$A$1:$P$10,MATCH(Database!C1030,Currecny_M!$A$1:$P$1,0),FALSE)</f>
        <v>1</v>
      </c>
      <c r="L1030" s="82">
        <f t="shared" si="50"/>
        <v>-1212.0303000000001</v>
      </c>
      <c r="M1030" s="82">
        <f>((E1030/$F$1)*VLOOKUP(N1030,Currecny_M!$A$1:$P$10,MATCH(Database!C1030,Currecny_M!$A$1:$P$1,0),FALSE))/VLOOKUP('Cover page'!$B$6,Currecny_M!$A$1:$P$10,MATCH(Database!C1030,Currecny_M!$A$1:$P$1,0),FALSE)</f>
        <v>-1212.0303000000001</v>
      </c>
      <c r="N1030" s="6" t="str">
        <f>VLOOKUP(B1030,Master!$A$2:$C$11,3,FALSE)</f>
        <v>Yuan</v>
      </c>
      <c r="O1030" s="6" t="str">
        <f>VLOOKUP(B1030,Master!$A$2:$C$11,2,FALSE)</f>
        <v>Asia</v>
      </c>
      <c r="Q1030" s="39" t="str">
        <f>VLOOKUP(D1030,GL_Master!$A$1:$D$80,2,FALSE)</f>
        <v>BS</v>
      </c>
      <c r="R1030" s="39" t="str">
        <f>VLOOKUP(D1030,GL_Master!$A$1:$D$80,3,FALSE)</f>
        <v>Share Capital</v>
      </c>
      <c r="S1030" s="39" t="str">
        <f>VLOOKUP(D1030,GL_Master!$A$1:$D$80,4,FALSE)</f>
        <v>Equity shares</v>
      </c>
    </row>
    <row r="1031" spans="1:19" x14ac:dyDescent="0.25">
      <c r="A1031" s="39" t="s">
        <v>262</v>
      </c>
      <c r="B1031" s="39" t="s">
        <v>234</v>
      </c>
      <c r="C1031" s="7">
        <v>43952</v>
      </c>
      <c r="D1031" s="39" t="s">
        <v>52</v>
      </c>
      <c r="E1031" s="39">
        <v>-35372</v>
      </c>
      <c r="F1031" s="82">
        <f t="shared" si="48"/>
        <v>-35.372</v>
      </c>
      <c r="G1031" s="39">
        <f>VLOOKUP(N1031,Currecny_M!$A$1:$P$10,2,FALSE)</f>
        <v>65</v>
      </c>
      <c r="H1031" s="39">
        <f>MATCH(C1031,Currecny_M!$A$1:$P$1,0)</f>
        <v>3</v>
      </c>
      <c r="I1031" s="39">
        <f>VLOOKUP(N1031,Currecny_M!$A$1:$P$10,MATCH(Database!C1031,Currecny_M!$A$1:$P$1,0),FALSE)</f>
        <v>65.650000000000006</v>
      </c>
      <c r="J1031" s="82">
        <f t="shared" si="49"/>
        <v>-2322.1718000000001</v>
      </c>
      <c r="K1031" s="39">
        <f>VLOOKUP('Cover page'!$B$6,Currecny_M!$A$1:$P$10,MATCH(Database!C1031,Currecny_M!$A$1:$P$1,0),FALSE)</f>
        <v>1</v>
      </c>
      <c r="L1031" s="82">
        <f t="shared" si="50"/>
        <v>-2322.1718000000001</v>
      </c>
      <c r="M1031" s="82">
        <f>((E1031/$F$1)*VLOOKUP(N1031,Currecny_M!$A$1:$P$10,MATCH(Database!C1031,Currecny_M!$A$1:$P$1,0),FALSE))/VLOOKUP('Cover page'!$B$6,Currecny_M!$A$1:$P$10,MATCH(Database!C1031,Currecny_M!$A$1:$P$1,0),FALSE)</f>
        <v>-2322.1718000000001</v>
      </c>
      <c r="N1031" s="6" t="str">
        <f>VLOOKUP(B1031,Master!$A$2:$C$11,3,FALSE)</f>
        <v>Yuan</v>
      </c>
      <c r="O1031" s="6" t="str">
        <f>VLOOKUP(B1031,Master!$A$2:$C$11,2,FALSE)</f>
        <v>Asia</v>
      </c>
      <c r="Q1031" s="39" t="str">
        <f>VLOOKUP(D1031,GL_Master!$A$1:$D$80,2,FALSE)</f>
        <v>BS</v>
      </c>
      <c r="R1031" s="39" t="str">
        <f>VLOOKUP(D1031,GL_Master!$A$1:$D$80,3,FALSE)</f>
        <v>Reserve and Surplus</v>
      </c>
      <c r="S1031" s="39" t="str">
        <f>VLOOKUP(D1031,GL_Master!$A$1:$D$80,4,FALSE)</f>
        <v>Reserves at the commencement of the year</v>
      </c>
    </row>
    <row r="1032" spans="1:19" x14ac:dyDescent="0.25">
      <c r="A1032" s="39" t="s">
        <v>262</v>
      </c>
      <c r="B1032" s="39" t="s">
        <v>234</v>
      </c>
      <c r="C1032" s="7">
        <v>43952</v>
      </c>
      <c r="D1032" s="39" t="s">
        <v>53</v>
      </c>
      <c r="E1032" s="39">
        <v>-9167</v>
      </c>
      <c r="F1032" s="82">
        <f t="shared" si="48"/>
        <v>-9.1669999999999998</v>
      </c>
      <c r="G1032" s="39">
        <f>VLOOKUP(N1032,Currecny_M!$A$1:$P$10,2,FALSE)</f>
        <v>65</v>
      </c>
      <c r="H1032" s="39">
        <f>MATCH(C1032,Currecny_M!$A$1:$P$1,0)</f>
        <v>3</v>
      </c>
      <c r="I1032" s="39">
        <f>VLOOKUP(N1032,Currecny_M!$A$1:$P$10,MATCH(Database!C1032,Currecny_M!$A$1:$P$1,0),FALSE)</f>
        <v>65.650000000000006</v>
      </c>
      <c r="J1032" s="82">
        <f t="shared" si="49"/>
        <v>-601.81355000000008</v>
      </c>
      <c r="K1032" s="39">
        <f>VLOOKUP('Cover page'!$B$6,Currecny_M!$A$1:$P$10,MATCH(Database!C1032,Currecny_M!$A$1:$P$1,0),FALSE)</f>
        <v>1</v>
      </c>
      <c r="L1032" s="82">
        <f t="shared" si="50"/>
        <v>-601.81355000000008</v>
      </c>
      <c r="M1032" s="82">
        <f>((E1032/$F$1)*VLOOKUP(N1032,Currecny_M!$A$1:$P$10,MATCH(Database!C1032,Currecny_M!$A$1:$P$1,0),FALSE))/VLOOKUP('Cover page'!$B$6,Currecny_M!$A$1:$P$10,MATCH(Database!C1032,Currecny_M!$A$1:$P$1,0),FALSE)</f>
        <v>-601.81355000000008</v>
      </c>
      <c r="N1032" s="6" t="str">
        <f>VLOOKUP(B1032,Master!$A$2:$C$11,3,FALSE)</f>
        <v>Yuan</v>
      </c>
      <c r="O1032" s="6" t="str">
        <f>VLOOKUP(B1032,Master!$A$2:$C$11,2,FALSE)</f>
        <v>Asia</v>
      </c>
      <c r="Q1032" s="39" t="str">
        <f>VLOOKUP(D1032,GL_Master!$A$1:$D$80,2,FALSE)</f>
        <v>BS</v>
      </c>
      <c r="R1032" s="39" t="str">
        <f>VLOOKUP(D1032,GL_Master!$A$1:$D$80,3,FALSE)</f>
        <v>Loan Fund</v>
      </c>
      <c r="S1032" s="39" t="str">
        <f>VLOOKUP(D1032,GL_Master!$A$1:$D$80,4,FALSE)</f>
        <v>Term Loan</v>
      </c>
    </row>
    <row r="1033" spans="1:19" x14ac:dyDescent="0.25">
      <c r="A1033" s="39" t="s">
        <v>262</v>
      </c>
      <c r="B1033" s="39" t="s">
        <v>234</v>
      </c>
      <c r="C1033" s="7">
        <v>43952</v>
      </c>
      <c r="D1033" s="39" t="s">
        <v>54</v>
      </c>
      <c r="E1033" s="39">
        <v>41</v>
      </c>
      <c r="F1033" s="82">
        <f t="shared" si="48"/>
        <v>4.1000000000000002E-2</v>
      </c>
      <c r="G1033" s="39">
        <f>VLOOKUP(N1033,Currecny_M!$A$1:$P$10,2,FALSE)</f>
        <v>65</v>
      </c>
      <c r="H1033" s="39">
        <f>MATCH(C1033,Currecny_M!$A$1:$P$1,0)</f>
        <v>3</v>
      </c>
      <c r="I1033" s="39">
        <f>VLOOKUP(N1033,Currecny_M!$A$1:$P$10,MATCH(Database!C1033,Currecny_M!$A$1:$P$1,0),FALSE)</f>
        <v>65.650000000000006</v>
      </c>
      <c r="J1033" s="82">
        <f t="shared" si="49"/>
        <v>2.6916500000000005</v>
      </c>
      <c r="K1033" s="39">
        <f>VLOOKUP('Cover page'!$B$6,Currecny_M!$A$1:$P$10,MATCH(Database!C1033,Currecny_M!$A$1:$P$1,0),FALSE)</f>
        <v>1</v>
      </c>
      <c r="L1033" s="82">
        <f t="shared" si="50"/>
        <v>2.6916500000000005</v>
      </c>
      <c r="M1033" s="82">
        <f>((E1033/$F$1)*VLOOKUP(N1033,Currecny_M!$A$1:$P$10,MATCH(Database!C1033,Currecny_M!$A$1:$P$1,0),FALSE))/VLOOKUP('Cover page'!$B$6,Currecny_M!$A$1:$P$10,MATCH(Database!C1033,Currecny_M!$A$1:$P$1,0),FALSE)</f>
        <v>2.6916500000000005</v>
      </c>
      <c r="N1033" s="6" t="str">
        <f>VLOOKUP(B1033,Master!$A$2:$C$11,3,FALSE)</f>
        <v>Yuan</v>
      </c>
      <c r="O1033" s="6" t="str">
        <f>VLOOKUP(B1033,Master!$A$2:$C$11,2,FALSE)</f>
        <v>Asia</v>
      </c>
      <c r="Q1033" s="39" t="str">
        <f>VLOOKUP(D1033,GL_Master!$A$1:$D$80,2,FALSE)</f>
        <v>BS</v>
      </c>
      <c r="R1033" s="39" t="str">
        <f>VLOOKUP(D1033,GL_Master!$A$1:$D$80,3,FALSE)</f>
        <v>Trade Payables</v>
      </c>
      <c r="S1033" s="39" t="str">
        <f>VLOOKUP(D1033,GL_Master!$A$1:$D$80,4,FALSE)</f>
        <v>Trade payable</v>
      </c>
    </row>
    <row r="1034" spans="1:19" x14ac:dyDescent="0.25">
      <c r="A1034" s="39" t="s">
        <v>262</v>
      </c>
      <c r="B1034" s="39" t="s">
        <v>234</v>
      </c>
      <c r="C1034" s="7">
        <v>43952</v>
      </c>
      <c r="D1034" s="39" t="s">
        <v>34</v>
      </c>
      <c r="E1034" s="39">
        <v>-989</v>
      </c>
      <c r="F1034" s="82">
        <f t="shared" si="48"/>
        <v>-0.98899999999999999</v>
      </c>
      <c r="G1034" s="39">
        <f>VLOOKUP(N1034,Currecny_M!$A$1:$P$10,2,FALSE)</f>
        <v>65</v>
      </c>
      <c r="H1034" s="39">
        <f>MATCH(C1034,Currecny_M!$A$1:$P$1,0)</f>
        <v>3</v>
      </c>
      <c r="I1034" s="39">
        <f>VLOOKUP(N1034,Currecny_M!$A$1:$P$10,MATCH(Database!C1034,Currecny_M!$A$1:$P$1,0),FALSE)</f>
        <v>65.650000000000006</v>
      </c>
      <c r="J1034" s="82">
        <f t="shared" si="49"/>
        <v>-64.927850000000007</v>
      </c>
      <c r="K1034" s="39">
        <f>VLOOKUP('Cover page'!$B$6,Currecny_M!$A$1:$P$10,MATCH(Database!C1034,Currecny_M!$A$1:$P$1,0),FALSE)</f>
        <v>1</v>
      </c>
      <c r="L1034" s="82">
        <f t="shared" si="50"/>
        <v>-64.927850000000007</v>
      </c>
      <c r="M1034" s="82">
        <f>((E1034/$F$1)*VLOOKUP(N1034,Currecny_M!$A$1:$P$10,MATCH(Database!C1034,Currecny_M!$A$1:$P$1,0),FALSE))/VLOOKUP('Cover page'!$B$6,Currecny_M!$A$1:$P$10,MATCH(Database!C1034,Currecny_M!$A$1:$P$1,0),FALSE)</f>
        <v>-64.927850000000007</v>
      </c>
      <c r="N1034" s="6" t="str">
        <f>VLOOKUP(B1034,Master!$A$2:$C$11,3,FALSE)</f>
        <v>Yuan</v>
      </c>
      <c r="O1034" s="6" t="str">
        <f>VLOOKUP(B1034,Master!$A$2:$C$11,2,FALSE)</f>
        <v>Asia</v>
      </c>
      <c r="Q1034" s="39" t="str">
        <f>VLOOKUP(D1034,GL_Master!$A$1:$D$80,2,FALSE)</f>
        <v>BS</v>
      </c>
      <c r="R1034" s="39" t="str">
        <f>VLOOKUP(D1034,GL_Master!$A$1:$D$80,3,FALSE)</f>
        <v>Provisions</v>
      </c>
      <c r="S1034" s="39" t="str">
        <f>VLOOKUP(D1034,GL_Master!$A$1:$D$80,4,FALSE)</f>
        <v>Expenses payables</v>
      </c>
    </row>
    <row r="1035" spans="1:19" x14ac:dyDescent="0.25">
      <c r="A1035" s="39" t="s">
        <v>262</v>
      </c>
      <c r="B1035" s="39" t="s">
        <v>234</v>
      </c>
      <c r="C1035" s="7">
        <v>43952</v>
      </c>
      <c r="D1035" s="39" t="s">
        <v>18</v>
      </c>
      <c r="E1035" s="39">
        <v>-618</v>
      </c>
      <c r="F1035" s="82">
        <f t="shared" si="48"/>
        <v>-0.61799999999999999</v>
      </c>
      <c r="G1035" s="39">
        <f>VLOOKUP(N1035,Currecny_M!$A$1:$P$10,2,FALSE)</f>
        <v>65</v>
      </c>
      <c r="H1035" s="39">
        <f>MATCH(C1035,Currecny_M!$A$1:$P$1,0)</f>
        <v>3</v>
      </c>
      <c r="I1035" s="39">
        <f>VLOOKUP(N1035,Currecny_M!$A$1:$P$10,MATCH(Database!C1035,Currecny_M!$A$1:$P$1,0),FALSE)</f>
        <v>65.650000000000006</v>
      </c>
      <c r="J1035" s="82">
        <f t="shared" si="49"/>
        <v>-40.5717</v>
      </c>
      <c r="K1035" s="39">
        <f>VLOOKUP('Cover page'!$B$6,Currecny_M!$A$1:$P$10,MATCH(Database!C1035,Currecny_M!$A$1:$P$1,0),FALSE)</f>
        <v>1</v>
      </c>
      <c r="L1035" s="82">
        <f t="shared" si="50"/>
        <v>-40.5717</v>
      </c>
      <c r="M1035" s="82">
        <f>((E1035/$F$1)*VLOOKUP(N1035,Currecny_M!$A$1:$P$10,MATCH(Database!C1035,Currecny_M!$A$1:$P$1,0),FALSE))/VLOOKUP('Cover page'!$B$6,Currecny_M!$A$1:$P$10,MATCH(Database!C1035,Currecny_M!$A$1:$P$1,0),FALSE)</f>
        <v>-40.5717</v>
      </c>
      <c r="N1035" s="6" t="str">
        <f>VLOOKUP(B1035,Master!$A$2:$C$11,3,FALSE)</f>
        <v>Yuan</v>
      </c>
      <c r="O1035" s="6" t="str">
        <f>VLOOKUP(B1035,Master!$A$2:$C$11,2,FALSE)</f>
        <v>Asia</v>
      </c>
      <c r="Q1035" s="39" t="str">
        <f>VLOOKUP(D1035,GL_Master!$A$1:$D$80,2,FALSE)</f>
        <v>BS</v>
      </c>
      <c r="R1035" s="39" t="str">
        <f>VLOOKUP(D1035,GL_Master!$A$1:$D$80,3,FALSE)</f>
        <v>Other current liabilities</v>
      </c>
      <c r="S1035" s="39" t="str">
        <f>VLOOKUP(D1035,GL_Master!$A$1:$D$80,4,FALSE)</f>
        <v>Employee related liabilities</v>
      </c>
    </row>
    <row r="1036" spans="1:19" x14ac:dyDescent="0.25">
      <c r="A1036" s="39" t="s">
        <v>262</v>
      </c>
      <c r="B1036" s="39" t="s">
        <v>234</v>
      </c>
      <c r="C1036" s="7">
        <v>43952</v>
      </c>
      <c r="D1036" s="39" t="s">
        <v>55</v>
      </c>
      <c r="E1036" s="39">
        <v>-79</v>
      </c>
      <c r="F1036" s="82">
        <f t="shared" si="48"/>
        <v>-7.9000000000000001E-2</v>
      </c>
      <c r="G1036" s="39">
        <f>VLOOKUP(N1036,Currecny_M!$A$1:$P$10,2,FALSE)</f>
        <v>65</v>
      </c>
      <c r="H1036" s="39">
        <f>MATCH(C1036,Currecny_M!$A$1:$P$1,0)</f>
        <v>3</v>
      </c>
      <c r="I1036" s="39">
        <f>VLOOKUP(N1036,Currecny_M!$A$1:$P$10,MATCH(Database!C1036,Currecny_M!$A$1:$P$1,0),FALSE)</f>
        <v>65.650000000000006</v>
      </c>
      <c r="J1036" s="82">
        <f t="shared" si="49"/>
        <v>-5.1863500000000009</v>
      </c>
      <c r="K1036" s="39">
        <f>VLOOKUP('Cover page'!$B$6,Currecny_M!$A$1:$P$10,MATCH(Database!C1036,Currecny_M!$A$1:$P$1,0),FALSE)</f>
        <v>1</v>
      </c>
      <c r="L1036" s="82">
        <f t="shared" si="50"/>
        <v>-5.1863500000000009</v>
      </c>
      <c r="M1036" s="82">
        <f>((E1036/$F$1)*VLOOKUP(N1036,Currecny_M!$A$1:$P$10,MATCH(Database!C1036,Currecny_M!$A$1:$P$1,0),FALSE))/VLOOKUP('Cover page'!$B$6,Currecny_M!$A$1:$P$10,MATCH(Database!C1036,Currecny_M!$A$1:$P$1,0),FALSE)</f>
        <v>-5.1863500000000009</v>
      </c>
      <c r="N1036" s="6" t="str">
        <f>VLOOKUP(B1036,Master!$A$2:$C$11,3,FALSE)</f>
        <v>Yuan</v>
      </c>
      <c r="O1036" s="6" t="str">
        <f>VLOOKUP(B1036,Master!$A$2:$C$11,2,FALSE)</f>
        <v>Asia</v>
      </c>
      <c r="Q1036" s="39" t="str">
        <f>VLOOKUP(D1036,GL_Master!$A$1:$D$80,2,FALSE)</f>
        <v>BS</v>
      </c>
      <c r="R1036" s="39" t="str">
        <f>VLOOKUP(D1036,GL_Master!$A$1:$D$80,3,FALSE)</f>
        <v>Other current liabilities</v>
      </c>
      <c r="S1036" s="39" t="str">
        <f>VLOOKUP(D1036,GL_Master!$A$1:$D$80,4,FALSE)</f>
        <v>Security deposit received</v>
      </c>
    </row>
    <row r="1037" spans="1:19" x14ac:dyDescent="0.25">
      <c r="A1037" s="39" t="s">
        <v>262</v>
      </c>
      <c r="B1037" s="39" t="s">
        <v>234</v>
      </c>
      <c r="C1037" s="7">
        <v>43952</v>
      </c>
      <c r="D1037" s="39" t="s">
        <v>56</v>
      </c>
      <c r="E1037" s="39">
        <v>-19</v>
      </c>
      <c r="F1037" s="82">
        <f t="shared" si="48"/>
        <v>-1.9E-2</v>
      </c>
      <c r="G1037" s="39">
        <f>VLOOKUP(N1037,Currecny_M!$A$1:$P$10,2,FALSE)</f>
        <v>65</v>
      </c>
      <c r="H1037" s="39">
        <f>MATCH(C1037,Currecny_M!$A$1:$P$1,0)</f>
        <v>3</v>
      </c>
      <c r="I1037" s="39">
        <f>VLOOKUP(N1037,Currecny_M!$A$1:$P$10,MATCH(Database!C1037,Currecny_M!$A$1:$P$1,0),FALSE)</f>
        <v>65.650000000000006</v>
      </c>
      <c r="J1037" s="82">
        <f t="shared" si="49"/>
        <v>-1.2473500000000002</v>
      </c>
      <c r="K1037" s="39">
        <f>VLOOKUP('Cover page'!$B$6,Currecny_M!$A$1:$P$10,MATCH(Database!C1037,Currecny_M!$A$1:$P$1,0),FALSE)</f>
        <v>1</v>
      </c>
      <c r="L1037" s="82">
        <f t="shared" si="50"/>
        <v>-1.2473500000000002</v>
      </c>
      <c r="M1037" s="82">
        <f>((E1037/$F$1)*VLOOKUP(N1037,Currecny_M!$A$1:$P$10,MATCH(Database!C1037,Currecny_M!$A$1:$P$1,0),FALSE))/VLOOKUP('Cover page'!$B$6,Currecny_M!$A$1:$P$10,MATCH(Database!C1037,Currecny_M!$A$1:$P$1,0),FALSE)</f>
        <v>-1.2473500000000002</v>
      </c>
      <c r="N1037" s="6" t="str">
        <f>VLOOKUP(B1037,Master!$A$2:$C$11,3,FALSE)</f>
        <v>Yuan</v>
      </c>
      <c r="O1037" s="6" t="str">
        <f>VLOOKUP(B1037,Master!$A$2:$C$11,2,FALSE)</f>
        <v>Asia</v>
      </c>
      <c r="Q1037" s="39" t="str">
        <f>VLOOKUP(D1037,GL_Master!$A$1:$D$80,2,FALSE)</f>
        <v>BS</v>
      </c>
      <c r="R1037" s="39" t="str">
        <f>VLOOKUP(D1037,GL_Master!$A$1:$D$80,3,FALSE)</f>
        <v>Other Tax Payables</v>
      </c>
      <c r="S1037" s="39" t="str">
        <f>VLOOKUP(D1037,GL_Master!$A$1:$D$80,4,FALSE)</f>
        <v>Tax deducted at source payable</v>
      </c>
    </row>
    <row r="1038" spans="1:19" x14ac:dyDescent="0.25">
      <c r="A1038" s="39" t="s">
        <v>262</v>
      </c>
      <c r="B1038" s="39" t="s">
        <v>234</v>
      </c>
      <c r="C1038" s="7">
        <v>43952</v>
      </c>
      <c r="D1038" s="39" t="s">
        <v>57</v>
      </c>
      <c r="E1038" s="39">
        <v>-181</v>
      </c>
      <c r="F1038" s="82">
        <f t="shared" si="48"/>
        <v>-0.18099999999999999</v>
      </c>
      <c r="G1038" s="39">
        <f>VLOOKUP(N1038,Currecny_M!$A$1:$P$10,2,FALSE)</f>
        <v>65</v>
      </c>
      <c r="H1038" s="39">
        <f>MATCH(C1038,Currecny_M!$A$1:$P$1,0)</f>
        <v>3</v>
      </c>
      <c r="I1038" s="39">
        <f>VLOOKUP(N1038,Currecny_M!$A$1:$P$10,MATCH(Database!C1038,Currecny_M!$A$1:$P$1,0),FALSE)</f>
        <v>65.650000000000006</v>
      </c>
      <c r="J1038" s="82">
        <f t="shared" si="49"/>
        <v>-11.88265</v>
      </c>
      <c r="K1038" s="39">
        <f>VLOOKUP('Cover page'!$B$6,Currecny_M!$A$1:$P$10,MATCH(Database!C1038,Currecny_M!$A$1:$P$1,0),FALSE)</f>
        <v>1</v>
      </c>
      <c r="L1038" s="82">
        <f t="shared" si="50"/>
        <v>-11.88265</v>
      </c>
      <c r="M1038" s="82">
        <f>((E1038/$F$1)*VLOOKUP(N1038,Currecny_M!$A$1:$P$10,MATCH(Database!C1038,Currecny_M!$A$1:$P$1,0),FALSE))/VLOOKUP('Cover page'!$B$6,Currecny_M!$A$1:$P$10,MATCH(Database!C1038,Currecny_M!$A$1:$P$1,0),FALSE)</f>
        <v>-11.88265</v>
      </c>
      <c r="N1038" s="6" t="str">
        <f>VLOOKUP(B1038,Master!$A$2:$C$11,3,FALSE)</f>
        <v>Yuan</v>
      </c>
      <c r="O1038" s="6" t="str">
        <f>VLOOKUP(B1038,Master!$A$2:$C$11,2,FALSE)</f>
        <v>Asia</v>
      </c>
      <c r="Q1038" s="39" t="str">
        <f>VLOOKUP(D1038,GL_Master!$A$1:$D$80,2,FALSE)</f>
        <v>BS</v>
      </c>
      <c r="R1038" s="39" t="str">
        <f>VLOOKUP(D1038,GL_Master!$A$1:$D$80,3,FALSE)</f>
        <v>Other Tax Payables</v>
      </c>
      <c r="S1038" s="39" t="str">
        <f>VLOOKUP(D1038,GL_Master!$A$1:$D$80,4,FALSE)</f>
        <v>Tax deducted at source payable</v>
      </c>
    </row>
    <row r="1039" spans="1:19" x14ac:dyDescent="0.25">
      <c r="A1039" s="39" t="s">
        <v>262</v>
      </c>
      <c r="B1039" s="39" t="s">
        <v>234</v>
      </c>
      <c r="C1039" s="7">
        <v>43952</v>
      </c>
      <c r="D1039" s="39" t="s">
        <v>58</v>
      </c>
      <c r="E1039" s="39">
        <v>-1331</v>
      </c>
      <c r="F1039" s="82">
        <f t="shared" si="48"/>
        <v>-1.331</v>
      </c>
      <c r="G1039" s="39">
        <f>VLOOKUP(N1039,Currecny_M!$A$1:$P$10,2,FALSE)</f>
        <v>65</v>
      </c>
      <c r="H1039" s="39">
        <f>MATCH(C1039,Currecny_M!$A$1:$P$1,0)</f>
        <v>3</v>
      </c>
      <c r="I1039" s="39">
        <f>VLOOKUP(N1039,Currecny_M!$A$1:$P$10,MATCH(Database!C1039,Currecny_M!$A$1:$P$1,0),FALSE)</f>
        <v>65.650000000000006</v>
      </c>
      <c r="J1039" s="82">
        <f t="shared" si="49"/>
        <v>-87.38015</v>
      </c>
      <c r="K1039" s="39">
        <f>VLOOKUP('Cover page'!$B$6,Currecny_M!$A$1:$P$10,MATCH(Database!C1039,Currecny_M!$A$1:$P$1,0),FALSE)</f>
        <v>1</v>
      </c>
      <c r="L1039" s="82">
        <f t="shared" si="50"/>
        <v>-87.38015</v>
      </c>
      <c r="M1039" s="82">
        <f>((E1039/$F$1)*VLOOKUP(N1039,Currecny_M!$A$1:$P$10,MATCH(Database!C1039,Currecny_M!$A$1:$P$1,0),FALSE))/VLOOKUP('Cover page'!$B$6,Currecny_M!$A$1:$P$10,MATCH(Database!C1039,Currecny_M!$A$1:$P$1,0),FALSE)</f>
        <v>-87.38015</v>
      </c>
      <c r="N1039" s="6" t="str">
        <f>VLOOKUP(B1039,Master!$A$2:$C$11,3,FALSE)</f>
        <v>Yuan</v>
      </c>
      <c r="O1039" s="6" t="str">
        <f>VLOOKUP(B1039,Master!$A$2:$C$11,2,FALSE)</f>
        <v>Asia</v>
      </c>
      <c r="Q1039" s="39" t="str">
        <f>VLOOKUP(D1039,GL_Master!$A$1:$D$80,2,FALSE)</f>
        <v>BS</v>
      </c>
      <c r="R1039" s="39" t="str">
        <f>VLOOKUP(D1039,GL_Master!$A$1:$D$80,3,FALSE)</f>
        <v>Long-term provisions</v>
      </c>
      <c r="S1039" s="39" t="str">
        <f>VLOOKUP(D1039,GL_Master!$A$1:$D$80,4,FALSE)</f>
        <v>Provision for gratuity</v>
      </c>
    </row>
    <row r="1040" spans="1:19" x14ac:dyDescent="0.25">
      <c r="A1040" s="39" t="s">
        <v>262</v>
      </c>
      <c r="B1040" s="39" t="s">
        <v>234</v>
      </c>
      <c r="C1040" s="7">
        <v>43952</v>
      </c>
      <c r="D1040" s="39" t="s">
        <v>59</v>
      </c>
      <c r="E1040" s="39">
        <v>-584</v>
      </c>
      <c r="F1040" s="82">
        <f t="shared" si="48"/>
        <v>-0.58399999999999996</v>
      </c>
      <c r="G1040" s="39">
        <f>VLOOKUP(N1040,Currecny_M!$A$1:$P$10,2,FALSE)</f>
        <v>65</v>
      </c>
      <c r="H1040" s="39">
        <f>MATCH(C1040,Currecny_M!$A$1:$P$1,0)</f>
        <v>3</v>
      </c>
      <c r="I1040" s="39">
        <f>VLOOKUP(N1040,Currecny_M!$A$1:$P$10,MATCH(Database!C1040,Currecny_M!$A$1:$P$1,0),FALSE)</f>
        <v>65.650000000000006</v>
      </c>
      <c r="J1040" s="82">
        <f t="shared" si="49"/>
        <v>-38.339600000000004</v>
      </c>
      <c r="K1040" s="39">
        <f>VLOOKUP('Cover page'!$B$6,Currecny_M!$A$1:$P$10,MATCH(Database!C1040,Currecny_M!$A$1:$P$1,0),FALSE)</f>
        <v>1</v>
      </c>
      <c r="L1040" s="82">
        <f t="shared" si="50"/>
        <v>-38.339600000000004</v>
      </c>
      <c r="M1040" s="82">
        <f>((E1040/$F$1)*VLOOKUP(N1040,Currecny_M!$A$1:$P$10,MATCH(Database!C1040,Currecny_M!$A$1:$P$1,0),FALSE))/VLOOKUP('Cover page'!$B$6,Currecny_M!$A$1:$P$10,MATCH(Database!C1040,Currecny_M!$A$1:$P$1,0),FALSE)</f>
        <v>-38.339600000000004</v>
      </c>
      <c r="N1040" s="6" t="str">
        <f>VLOOKUP(B1040,Master!$A$2:$C$11,3,FALSE)</f>
        <v>Yuan</v>
      </c>
      <c r="O1040" s="6" t="str">
        <f>VLOOKUP(B1040,Master!$A$2:$C$11,2,FALSE)</f>
        <v>Asia</v>
      </c>
      <c r="Q1040" s="39" t="str">
        <f>VLOOKUP(D1040,GL_Master!$A$1:$D$80,2,FALSE)</f>
        <v>BS</v>
      </c>
      <c r="R1040" s="39" t="str">
        <f>VLOOKUP(D1040,GL_Master!$A$1:$D$80,3,FALSE)</f>
        <v>Long-term provisions</v>
      </c>
      <c r="S1040" s="39" t="str">
        <f>VLOOKUP(D1040,GL_Master!$A$1:$D$80,4,FALSE)</f>
        <v>Provision for leave encashment</v>
      </c>
    </row>
    <row r="1041" spans="1:19" x14ac:dyDescent="0.25">
      <c r="A1041" s="39" t="s">
        <v>262</v>
      </c>
      <c r="B1041" s="39" t="s">
        <v>234</v>
      </c>
      <c r="C1041" s="7">
        <v>43952</v>
      </c>
      <c r="D1041" s="39" t="s">
        <v>60</v>
      </c>
      <c r="E1041" s="39">
        <v>-161</v>
      </c>
      <c r="F1041" s="82">
        <f t="shared" si="48"/>
        <v>-0.161</v>
      </c>
      <c r="G1041" s="39">
        <f>VLOOKUP(N1041,Currecny_M!$A$1:$P$10,2,FALSE)</f>
        <v>65</v>
      </c>
      <c r="H1041" s="39">
        <f>MATCH(C1041,Currecny_M!$A$1:$P$1,0)</f>
        <v>3</v>
      </c>
      <c r="I1041" s="39">
        <f>VLOOKUP(N1041,Currecny_M!$A$1:$P$10,MATCH(Database!C1041,Currecny_M!$A$1:$P$1,0),FALSE)</f>
        <v>65.650000000000006</v>
      </c>
      <c r="J1041" s="82">
        <f t="shared" si="49"/>
        <v>-10.569650000000001</v>
      </c>
      <c r="K1041" s="39">
        <f>VLOOKUP('Cover page'!$B$6,Currecny_M!$A$1:$P$10,MATCH(Database!C1041,Currecny_M!$A$1:$P$1,0),FALSE)</f>
        <v>1</v>
      </c>
      <c r="L1041" s="82">
        <f t="shared" si="50"/>
        <v>-10.569650000000001</v>
      </c>
      <c r="M1041" s="82">
        <f>((E1041/$F$1)*VLOOKUP(N1041,Currecny_M!$A$1:$P$10,MATCH(Database!C1041,Currecny_M!$A$1:$P$1,0),FALSE))/VLOOKUP('Cover page'!$B$6,Currecny_M!$A$1:$P$10,MATCH(Database!C1041,Currecny_M!$A$1:$P$1,0),FALSE)</f>
        <v>-10.569650000000001</v>
      </c>
      <c r="N1041" s="6" t="str">
        <f>VLOOKUP(B1041,Master!$A$2:$C$11,3,FALSE)</f>
        <v>Yuan</v>
      </c>
      <c r="O1041" s="6" t="str">
        <f>VLOOKUP(B1041,Master!$A$2:$C$11,2,FALSE)</f>
        <v>Asia</v>
      </c>
      <c r="Q1041" s="39" t="str">
        <f>VLOOKUP(D1041,GL_Master!$A$1:$D$80,2,FALSE)</f>
        <v>BS</v>
      </c>
      <c r="R1041" s="39" t="str">
        <f>VLOOKUP(D1041,GL_Master!$A$1:$D$80,3,FALSE)</f>
        <v>Trade Payables</v>
      </c>
      <c r="S1041" s="39" t="str">
        <f>VLOOKUP(D1041,GL_Master!$A$1:$D$80,4,FALSE)</f>
        <v>Trade payable</v>
      </c>
    </row>
    <row r="1042" spans="1:19" x14ac:dyDescent="0.25">
      <c r="A1042" s="39" t="s">
        <v>262</v>
      </c>
      <c r="B1042" s="39" t="s">
        <v>234</v>
      </c>
      <c r="C1042" s="7">
        <v>43952</v>
      </c>
      <c r="D1042" s="39" t="s">
        <v>61</v>
      </c>
      <c r="E1042" s="39">
        <v>-1566</v>
      </c>
      <c r="F1042" s="82">
        <f t="shared" si="48"/>
        <v>-1.5660000000000001</v>
      </c>
      <c r="G1042" s="39">
        <f>VLOOKUP(N1042,Currecny_M!$A$1:$P$10,2,FALSE)</f>
        <v>65</v>
      </c>
      <c r="H1042" s="39">
        <f>MATCH(C1042,Currecny_M!$A$1:$P$1,0)</f>
        <v>3</v>
      </c>
      <c r="I1042" s="39">
        <f>VLOOKUP(N1042,Currecny_M!$A$1:$P$10,MATCH(Database!C1042,Currecny_M!$A$1:$P$1,0),FALSE)</f>
        <v>65.650000000000006</v>
      </c>
      <c r="J1042" s="82">
        <f t="shared" si="49"/>
        <v>-102.80790000000002</v>
      </c>
      <c r="K1042" s="39">
        <f>VLOOKUP('Cover page'!$B$6,Currecny_M!$A$1:$P$10,MATCH(Database!C1042,Currecny_M!$A$1:$P$1,0),FALSE)</f>
        <v>1</v>
      </c>
      <c r="L1042" s="82">
        <f t="shared" si="50"/>
        <v>-102.80790000000002</v>
      </c>
      <c r="M1042" s="82">
        <f>((E1042/$F$1)*VLOOKUP(N1042,Currecny_M!$A$1:$P$10,MATCH(Database!C1042,Currecny_M!$A$1:$P$1,0),FALSE))/VLOOKUP('Cover page'!$B$6,Currecny_M!$A$1:$P$10,MATCH(Database!C1042,Currecny_M!$A$1:$P$1,0),FALSE)</f>
        <v>-102.80790000000002</v>
      </c>
      <c r="N1042" s="6" t="str">
        <f>VLOOKUP(B1042,Master!$A$2:$C$11,3,FALSE)</f>
        <v>Yuan</v>
      </c>
      <c r="O1042" s="6" t="str">
        <f>VLOOKUP(B1042,Master!$A$2:$C$11,2,FALSE)</f>
        <v>Asia</v>
      </c>
      <c r="Q1042" s="39" t="str">
        <f>VLOOKUP(D1042,GL_Master!$A$1:$D$80,2,FALSE)</f>
        <v>BS</v>
      </c>
      <c r="R1042" s="39" t="str">
        <f>VLOOKUP(D1042,GL_Master!$A$1:$D$80,3,FALSE)</f>
        <v>Provisions</v>
      </c>
      <c r="S1042" s="39" t="str">
        <f>VLOOKUP(D1042,GL_Master!$A$1:$D$80,4,FALSE)</f>
        <v>Provision for doubtful assets</v>
      </c>
    </row>
    <row r="1043" spans="1:19" x14ac:dyDescent="0.25">
      <c r="A1043" s="39" t="s">
        <v>262</v>
      </c>
      <c r="B1043" s="39" t="s">
        <v>234</v>
      </c>
      <c r="C1043" s="7">
        <v>43952</v>
      </c>
      <c r="D1043" s="39" t="s">
        <v>62</v>
      </c>
      <c r="E1043" s="39">
        <v>-56</v>
      </c>
      <c r="F1043" s="82">
        <f t="shared" si="48"/>
        <v>-5.6000000000000001E-2</v>
      </c>
      <c r="G1043" s="39">
        <f>VLOOKUP(N1043,Currecny_M!$A$1:$P$10,2,FALSE)</f>
        <v>65</v>
      </c>
      <c r="H1043" s="39">
        <f>MATCH(C1043,Currecny_M!$A$1:$P$1,0)</f>
        <v>3</v>
      </c>
      <c r="I1043" s="39">
        <f>VLOOKUP(N1043,Currecny_M!$A$1:$P$10,MATCH(Database!C1043,Currecny_M!$A$1:$P$1,0),FALSE)</f>
        <v>65.650000000000006</v>
      </c>
      <c r="J1043" s="82">
        <f t="shared" si="49"/>
        <v>-3.6764000000000006</v>
      </c>
      <c r="K1043" s="39">
        <f>VLOOKUP('Cover page'!$B$6,Currecny_M!$A$1:$P$10,MATCH(Database!C1043,Currecny_M!$A$1:$P$1,0),FALSE)</f>
        <v>1</v>
      </c>
      <c r="L1043" s="82">
        <f t="shared" si="50"/>
        <v>-3.6764000000000006</v>
      </c>
      <c r="M1043" s="82">
        <f>((E1043/$F$1)*VLOOKUP(N1043,Currecny_M!$A$1:$P$10,MATCH(Database!C1043,Currecny_M!$A$1:$P$1,0),FALSE))/VLOOKUP('Cover page'!$B$6,Currecny_M!$A$1:$P$10,MATCH(Database!C1043,Currecny_M!$A$1:$P$1,0),FALSE)</f>
        <v>-3.6764000000000006</v>
      </c>
      <c r="N1043" s="6" t="str">
        <f>VLOOKUP(B1043,Master!$A$2:$C$11,3,FALSE)</f>
        <v>Yuan</v>
      </c>
      <c r="O1043" s="6" t="str">
        <f>VLOOKUP(B1043,Master!$A$2:$C$11,2,FALSE)</f>
        <v>Asia</v>
      </c>
      <c r="Q1043" s="39" t="str">
        <f>VLOOKUP(D1043,GL_Master!$A$1:$D$80,2,FALSE)</f>
        <v>BS</v>
      </c>
      <c r="R1043" s="39" t="str">
        <f>VLOOKUP(D1043,GL_Master!$A$1:$D$80,3,FALSE)</f>
        <v>Provisions</v>
      </c>
      <c r="S1043" s="39" t="str">
        <f>VLOOKUP(D1043,GL_Master!$A$1:$D$80,4,FALSE)</f>
        <v>Provision for Insurance</v>
      </c>
    </row>
    <row r="1044" spans="1:19" x14ac:dyDescent="0.25">
      <c r="A1044" s="39" t="s">
        <v>262</v>
      </c>
      <c r="B1044" s="39" t="s">
        <v>234</v>
      </c>
      <c r="C1044" s="7">
        <v>43952</v>
      </c>
      <c r="D1044" s="39" t="s">
        <v>63</v>
      </c>
      <c r="E1044" s="39">
        <v>131</v>
      </c>
      <c r="F1044" s="82">
        <f t="shared" si="48"/>
        <v>0.13100000000000001</v>
      </c>
      <c r="G1044" s="39">
        <f>VLOOKUP(N1044,Currecny_M!$A$1:$P$10,2,FALSE)</f>
        <v>65</v>
      </c>
      <c r="H1044" s="39">
        <f>MATCH(C1044,Currecny_M!$A$1:$P$1,0)</f>
        <v>3</v>
      </c>
      <c r="I1044" s="39">
        <f>VLOOKUP(N1044,Currecny_M!$A$1:$P$10,MATCH(Database!C1044,Currecny_M!$A$1:$P$1,0),FALSE)</f>
        <v>65.650000000000006</v>
      </c>
      <c r="J1044" s="82">
        <f t="shared" si="49"/>
        <v>8.6001500000000011</v>
      </c>
      <c r="K1044" s="39">
        <f>VLOOKUP('Cover page'!$B$6,Currecny_M!$A$1:$P$10,MATCH(Database!C1044,Currecny_M!$A$1:$P$1,0),FALSE)</f>
        <v>1</v>
      </c>
      <c r="L1044" s="82">
        <f t="shared" si="50"/>
        <v>8.6001500000000011</v>
      </c>
      <c r="M1044" s="82">
        <f>((E1044/$F$1)*VLOOKUP(N1044,Currecny_M!$A$1:$P$10,MATCH(Database!C1044,Currecny_M!$A$1:$P$1,0),FALSE))/VLOOKUP('Cover page'!$B$6,Currecny_M!$A$1:$P$10,MATCH(Database!C1044,Currecny_M!$A$1:$P$1,0),FALSE)</f>
        <v>8.6001500000000011</v>
      </c>
      <c r="N1044" s="6" t="str">
        <f>VLOOKUP(B1044,Master!$A$2:$C$11,3,FALSE)</f>
        <v>Yuan</v>
      </c>
      <c r="O1044" s="6" t="str">
        <f>VLOOKUP(B1044,Master!$A$2:$C$11,2,FALSE)</f>
        <v>Asia</v>
      </c>
      <c r="Q1044" s="39" t="str">
        <f>VLOOKUP(D1044,GL_Master!$A$1:$D$80,2,FALSE)</f>
        <v>BS</v>
      </c>
      <c r="R1044" s="39" t="str">
        <f>VLOOKUP(D1044,GL_Master!$A$1:$D$80,3,FALSE)</f>
        <v>Gross Block</v>
      </c>
      <c r="S1044" s="39" t="str">
        <f>VLOOKUP(D1044,GL_Master!$A$1:$D$80,4,FALSE)</f>
        <v>Tangible Fixed assets</v>
      </c>
    </row>
    <row r="1045" spans="1:19" x14ac:dyDescent="0.25">
      <c r="A1045" s="39" t="s">
        <v>262</v>
      </c>
      <c r="B1045" s="39" t="s">
        <v>234</v>
      </c>
      <c r="C1045" s="7">
        <v>43952</v>
      </c>
      <c r="D1045" s="39" t="s">
        <v>64</v>
      </c>
      <c r="E1045" s="39">
        <v>8069</v>
      </c>
      <c r="F1045" s="82">
        <f t="shared" si="48"/>
        <v>8.0690000000000008</v>
      </c>
      <c r="G1045" s="39">
        <f>VLOOKUP(N1045,Currecny_M!$A$1:$P$10,2,FALSE)</f>
        <v>65</v>
      </c>
      <c r="H1045" s="39">
        <f>MATCH(C1045,Currecny_M!$A$1:$P$1,0)</f>
        <v>3</v>
      </c>
      <c r="I1045" s="39">
        <f>VLOOKUP(N1045,Currecny_M!$A$1:$P$10,MATCH(Database!C1045,Currecny_M!$A$1:$P$1,0),FALSE)</f>
        <v>65.650000000000006</v>
      </c>
      <c r="J1045" s="82">
        <f t="shared" si="49"/>
        <v>529.72985000000006</v>
      </c>
      <c r="K1045" s="39">
        <f>VLOOKUP('Cover page'!$B$6,Currecny_M!$A$1:$P$10,MATCH(Database!C1045,Currecny_M!$A$1:$P$1,0),FALSE)</f>
        <v>1</v>
      </c>
      <c r="L1045" s="82">
        <f t="shared" si="50"/>
        <v>529.72985000000006</v>
      </c>
      <c r="M1045" s="82">
        <f>((E1045/$F$1)*VLOOKUP(N1045,Currecny_M!$A$1:$P$10,MATCH(Database!C1045,Currecny_M!$A$1:$P$1,0),FALSE))/VLOOKUP('Cover page'!$B$6,Currecny_M!$A$1:$P$10,MATCH(Database!C1045,Currecny_M!$A$1:$P$1,0),FALSE)</f>
        <v>529.72985000000006</v>
      </c>
      <c r="N1045" s="6" t="str">
        <f>VLOOKUP(B1045,Master!$A$2:$C$11,3,FALSE)</f>
        <v>Yuan</v>
      </c>
      <c r="O1045" s="6" t="str">
        <f>VLOOKUP(B1045,Master!$A$2:$C$11,2,FALSE)</f>
        <v>Asia</v>
      </c>
      <c r="Q1045" s="39" t="str">
        <f>VLOOKUP(D1045,GL_Master!$A$1:$D$80,2,FALSE)</f>
        <v>BS</v>
      </c>
      <c r="R1045" s="39" t="str">
        <f>VLOOKUP(D1045,GL_Master!$A$1:$D$80,3,FALSE)</f>
        <v>Gross Block</v>
      </c>
      <c r="S1045" s="39" t="str">
        <f>VLOOKUP(D1045,GL_Master!$A$1:$D$80,4,FALSE)</f>
        <v>Tangible Fixed assets</v>
      </c>
    </row>
    <row r="1046" spans="1:19" x14ac:dyDescent="0.25">
      <c r="A1046" s="39" t="s">
        <v>262</v>
      </c>
      <c r="B1046" s="39" t="s">
        <v>234</v>
      </c>
      <c r="C1046" s="7">
        <v>43952</v>
      </c>
      <c r="D1046" s="39" t="s">
        <v>65</v>
      </c>
      <c r="E1046" s="39">
        <v>-4904</v>
      </c>
      <c r="F1046" s="82">
        <f t="shared" si="48"/>
        <v>-4.9039999999999999</v>
      </c>
      <c r="G1046" s="39">
        <f>VLOOKUP(N1046,Currecny_M!$A$1:$P$10,2,FALSE)</f>
        <v>65</v>
      </c>
      <c r="H1046" s="39">
        <f>MATCH(C1046,Currecny_M!$A$1:$P$1,0)</f>
        <v>3</v>
      </c>
      <c r="I1046" s="39">
        <f>VLOOKUP(N1046,Currecny_M!$A$1:$P$10,MATCH(Database!C1046,Currecny_M!$A$1:$P$1,0),FALSE)</f>
        <v>65.650000000000006</v>
      </c>
      <c r="J1046" s="82">
        <f t="shared" si="49"/>
        <v>-321.94760000000002</v>
      </c>
      <c r="K1046" s="39">
        <f>VLOOKUP('Cover page'!$B$6,Currecny_M!$A$1:$P$10,MATCH(Database!C1046,Currecny_M!$A$1:$P$1,0),FALSE)</f>
        <v>1</v>
      </c>
      <c r="L1046" s="82">
        <f t="shared" si="50"/>
        <v>-321.94760000000002</v>
      </c>
      <c r="M1046" s="82">
        <f>((E1046/$F$1)*VLOOKUP(N1046,Currecny_M!$A$1:$P$10,MATCH(Database!C1046,Currecny_M!$A$1:$P$1,0),FALSE))/VLOOKUP('Cover page'!$B$6,Currecny_M!$A$1:$P$10,MATCH(Database!C1046,Currecny_M!$A$1:$P$1,0),FALSE)</f>
        <v>-321.94760000000002</v>
      </c>
      <c r="N1046" s="6" t="str">
        <f>VLOOKUP(B1046,Master!$A$2:$C$11,3,FALSE)</f>
        <v>Yuan</v>
      </c>
      <c r="O1046" s="6" t="str">
        <f>VLOOKUP(B1046,Master!$A$2:$C$11,2,FALSE)</f>
        <v>Asia</v>
      </c>
      <c r="Q1046" s="39" t="str">
        <f>VLOOKUP(D1046,GL_Master!$A$1:$D$80,2,FALSE)</f>
        <v>BS</v>
      </c>
      <c r="R1046" s="39" t="str">
        <f>VLOOKUP(D1046,GL_Master!$A$1:$D$80,3,FALSE)</f>
        <v>Accumulated Depreciation</v>
      </c>
      <c r="S1046" s="39" t="str">
        <f>VLOOKUP(D1046,GL_Master!$A$1:$D$80,4,FALSE)</f>
        <v>Accumulated Depreciation</v>
      </c>
    </row>
    <row r="1047" spans="1:19" x14ac:dyDescent="0.25">
      <c r="A1047" s="39" t="s">
        <v>262</v>
      </c>
      <c r="B1047" s="39" t="s">
        <v>234</v>
      </c>
      <c r="C1047" s="7">
        <v>43952</v>
      </c>
      <c r="D1047" s="39" t="s">
        <v>66</v>
      </c>
      <c r="E1047" s="39">
        <v>4028</v>
      </c>
      <c r="F1047" s="82">
        <f t="shared" si="48"/>
        <v>4.0279999999999996</v>
      </c>
      <c r="G1047" s="39">
        <f>VLOOKUP(N1047,Currecny_M!$A$1:$P$10,2,FALSE)</f>
        <v>65</v>
      </c>
      <c r="H1047" s="39">
        <f>MATCH(C1047,Currecny_M!$A$1:$P$1,0)</f>
        <v>3</v>
      </c>
      <c r="I1047" s="39">
        <f>VLOOKUP(N1047,Currecny_M!$A$1:$P$10,MATCH(Database!C1047,Currecny_M!$A$1:$P$1,0),FALSE)</f>
        <v>65.650000000000006</v>
      </c>
      <c r="J1047" s="82">
        <f t="shared" si="49"/>
        <v>264.43819999999999</v>
      </c>
      <c r="K1047" s="39">
        <f>VLOOKUP('Cover page'!$B$6,Currecny_M!$A$1:$P$10,MATCH(Database!C1047,Currecny_M!$A$1:$P$1,0),FALSE)</f>
        <v>1</v>
      </c>
      <c r="L1047" s="82">
        <f t="shared" si="50"/>
        <v>264.43819999999999</v>
      </c>
      <c r="M1047" s="82">
        <f>((E1047/$F$1)*VLOOKUP(N1047,Currecny_M!$A$1:$P$10,MATCH(Database!C1047,Currecny_M!$A$1:$P$1,0),FALSE))/VLOOKUP('Cover page'!$B$6,Currecny_M!$A$1:$P$10,MATCH(Database!C1047,Currecny_M!$A$1:$P$1,0),FALSE)</f>
        <v>264.43819999999999</v>
      </c>
      <c r="N1047" s="6" t="str">
        <f>VLOOKUP(B1047,Master!$A$2:$C$11,3,FALSE)</f>
        <v>Yuan</v>
      </c>
      <c r="O1047" s="6" t="str">
        <f>VLOOKUP(B1047,Master!$A$2:$C$11,2,FALSE)</f>
        <v>Asia</v>
      </c>
      <c r="Q1047" s="39" t="str">
        <f>VLOOKUP(D1047,GL_Master!$A$1:$D$80,2,FALSE)</f>
        <v>BS</v>
      </c>
      <c r="R1047" s="39" t="str">
        <f>VLOOKUP(D1047,GL_Master!$A$1:$D$80,3,FALSE)</f>
        <v>Gross Block</v>
      </c>
      <c r="S1047" s="39" t="str">
        <f>VLOOKUP(D1047,GL_Master!$A$1:$D$80,4,FALSE)</f>
        <v>Tangible Fixed assets</v>
      </c>
    </row>
    <row r="1048" spans="1:19" x14ac:dyDescent="0.25">
      <c r="A1048" s="39" t="s">
        <v>262</v>
      </c>
      <c r="B1048" s="39" t="s">
        <v>234</v>
      </c>
      <c r="C1048" s="7">
        <v>43952</v>
      </c>
      <c r="D1048" s="39" t="s">
        <v>67</v>
      </c>
      <c r="E1048" s="39">
        <v>1590</v>
      </c>
      <c r="F1048" s="82">
        <f t="shared" si="48"/>
        <v>1.59</v>
      </c>
      <c r="G1048" s="39">
        <f>VLOOKUP(N1048,Currecny_M!$A$1:$P$10,2,FALSE)</f>
        <v>65</v>
      </c>
      <c r="H1048" s="39">
        <f>MATCH(C1048,Currecny_M!$A$1:$P$1,0)</f>
        <v>3</v>
      </c>
      <c r="I1048" s="39">
        <f>VLOOKUP(N1048,Currecny_M!$A$1:$P$10,MATCH(Database!C1048,Currecny_M!$A$1:$P$1,0),FALSE)</f>
        <v>65.650000000000006</v>
      </c>
      <c r="J1048" s="82">
        <f t="shared" si="49"/>
        <v>104.38350000000001</v>
      </c>
      <c r="K1048" s="39">
        <f>VLOOKUP('Cover page'!$B$6,Currecny_M!$A$1:$P$10,MATCH(Database!C1048,Currecny_M!$A$1:$P$1,0),FALSE)</f>
        <v>1</v>
      </c>
      <c r="L1048" s="82">
        <f t="shared" si="50"/>
        <v>104.38350000000001</v>
      </c>
      <c r="M1048" s="82">
        <f>((E1048/$F$1)*VLOOKUP(N1048,Currecny_M!$A$1:$P$10,MATCH(Database!C1048,Currecny_M!$A$1:$P$1,0),FALSE))/VLOOKUP('Cover page'!$B$6,Currecny_M!$A$1:$P$10,MATCH(Database!C1048,Currecny_M!$A$1:$P$1,0),FALSE)</f>
        <v>104.38350000000001</v>
      </c>
      <c r="N1048" s="6" t="str">
        <f>VLOOKUP(B1048,Master!$A$2:$C$11,3,FALSE)</f>
        <v>Yuan</v>
      </c>
      <c r="O1048" s="6" t="str">
        <f>VLOOKUP(B1048,Master!$A$2:$C$11,2,FALSE)</f>
        <v>Asia</v>
      </c>
      <c r="Q1048" s="39" t="str">
        <f>VLOOKUP(D1048,GL_Master!$A$1:$D$80,2,FALSE)</f>
        <v>BS</v>
      </c>
      <c r="R1048" s="39" t="str">
        <f>VLOOKUP(D1048,GL_Master!$A$1:$D$80,3,FALSE)</f>
        <v>Gross Block</v>
      </c>
      <c r="S1048" s="39" t="str">
        <f>VLOOKUP(D1048,GL_Master!$A$1:$D$80,4,FALSE)</f>
        <v>Tangible Fixed assets</v>
      </c>
    </row>
    <row r="1049" spans="1:19" x14ac:dyDescent="0.25">
      <c r="A1049" s="39" t="s">
        <v>262</v>
      </c>
      <c r="B1049" s="39" t="s">
        <v>234</v>
      </c>
      <c r="C1049" s="7">
        <v>43952</v>
      </c>
      <c r="D1049" s="39" t="s">
        <v>68</v>
      </c>
      <c r="E1049" s="39">
        <v>-1325</v>
      </c>
      <c r="F1049" s="82">
        <f t="shared" si="48"/>
        <v>-1.325</v>
      </c>
      <c r="G1049" s="39">
        <f>VLOOKUP(N1049,Currecny_M!$A$1:$P$10,2,FALSE)</f>
        <v>65</v>
      </c>
      <c r="H1049" s="39">
        <f>MATCH(C1049,Currecny_M!$A$1:$P$1,0)</f>
        <v>3</v>
      </c>
      <c r="I1049" s="39">
        <f>VLOOKUP(N1049,Currecny_M!$A$1:$P$10,MATCH(Database!C1049,Currecny_M!$A$1:$P$1,0),FALSE)</f>
        <v>65.650000000000006</v>
      </c>
      <c r="J1049" s="82">
        <f t="shared" si="49"/>
        <v>-86.986249999999998</v>
      </c>
      <c r="K1049" s="39">
        <f>VLOOKUP('Cover page'!$B$6,Currecny_M!$A$1:$P$10,MATCH(Database!C1049,Currecny_M!$A$1:$P$1,0),FALSE)</f>
        <v>1</v>
      </c>
      <c r="L1049" s="82">
        <f t="shared" si="50"/>
        <v>-86.986249999999998</v>
      </c>
      <c r="M1049" s="82">
        <f>((E1049/$F$1)*VLOOKUP(N1049,Currecny_M!$A$1:$P$10,MATCH(Database!C1049,Currecny_M!$A$1:$P$1,0),FALSE))/VLOOKUP('Cover page'!$B$6,Currecny_M!$A$1:$P$10,MATCH(Database!C1049,Currecny_M!$A$1:$P$1,0),FALSE)</f>
        <v>-86.986249999999998</v>
      </c>
      <c r="N1049" s="6" t="str">
        <f>VLOOKUP(B1049,Master!$A$2:$C$11,3,FALSE)</f>
        <v>Yuan</v>
      </c>
      <c r="O1049" s="6" t="str">
        <f>VLOOKUP(B1049,Master!$A$2:$C$11,2,FALSE)</f>
        <v>Asia</v>
      </c>
      <c r="Q1049" s="39" t="str">
        <f>VLOOKUP(D1049,GL_Master!$A$1:$D$80,2,FALSE)</f>
        <v>BS</v>
      </c>
      <c r="R1049" s="39" t="str">
        <f>VLOOKUP(D1049,GL_Master!$A$1:$D$80,3,FALSE)</f>
        <v>Accumulated Depreciation</v>
      </c>
      <c r="S1049" s="39" t="str">
        <f>VLOOKUP(D1049,GL_Master!$A$1:$D$80,4,FALSE)</f>
        <v>Accumulated Depreciation</v>
      </c>
    </row>
    <row r="1050" spans="1:19" x14ac:dyDescent="0.25">
      <c r="A1050" s="39" t="s">
        <v>262</v>
      </c>
      <c r="B1050" s="39" t="s">
        <v>234</v>
      </c>
      <c r="C1050" s="7">
        <v>43952</v>
      </c>
      <c r="D1050" s="39" t="s">
        <v>69</v>
      </c>
      <c r="E1050" s="39">
        <v>2757</v>
      </c>
      <c r="F1050" s="82">
        <f t="shared" si="48"/>
        <v>2.7570000000000001</v>
      </c>
      <c r="G1050" s="39">
        <f>VLOOKUP(N1050,Currecny_M!$A$1:$P$10,2,FALSE)</f>
        <v>65</v>
      </c>
      <c r="H1050" s="39">
        <f>MATCH(C1050,Currecny_M!$A$1:$P$1,0)</f>
        <v>3</v>
      </c>
      <c r="I1050" s="39">
        <f>VLOOKUP(N1050,Currecny_M!$A$1:$P$10,MATCH(Database!C1050,Currecny_M!$A$1:$P$1,0),FALSE)</f>
        <v>65.650000000000006</v>
      </c>
      <c r="J1050" s="82">
        <f t="shared" si="49"/>
        <v>180.99705000000003</v>
      </c>
      <c r="K1050" s="39">
        <f>VLOOKUP('Cover page'!$B$6,Currecny_M!$A$1:$P$10,MATCH(Database!C1050,Currecny_M!$A$1:$P$1,0),FALSE)</f>
        <v>1</v>
      </c>
      <c r="L1050" s="82">
        <f t="shared" si="50"/>
        <v>180.99705000000003</v>
      </c>
      <c r="M1050" s="82">
        <f>((E1050/$F$1)*VLOOKUP(N1050,Currecny_M!$A$1:$P$10,MATCH(Database!C1050,Currecny_M!$A$1:$P$1,0),FALSE))/VLOOKUP('Cover page'!$B$6,Currecny_M!$A$1:$P$10,MATCH(Database!C1050,Currecny_M!$A$1:$P$1,0),FALSE)</f>
        <v>180.99705000000003</v>
      </c>
      <c r="N1050" s="6" t="str">
        <f>VLOOKUP(B1050,Master!$A$2:$C$11,3,FALSE)</f>
        <v>Yuan</v>
      </c>
      <c r="O1050" s="6" t="str">
        <f>VLOOKUP(B1050,Master!$A$2:$C$11,2,FALSE)</f>
        <v>Asia</v>
      </c>
      <c r="Q1050" s="39" t="str">
        <f>VLOOKUP(D1050,GL_Master!$A$1:$D$80,2,FALSE)</f>
        <v>BS</v>
      </c>
      <c r="R1050" s="39" t="str">
        <f>VLOOKUP(D1050,GL_Master!$A$1:$D$80,3,FALSE)</f>
        <v>Gross Block</v>
      </c>
      <c r="S1050" s="39" t="str">
        <f>VLOOKUP(D1050,GL_Master!$A$1:$D$80,4,FALSE)</f>
        <v>Tangible Fixed assets</v>
      </c>
    </row>
    <row r="1051" spans="1:19" x14ac:dyDescent="0.25">
      <c r="A1051" s="39" t="s">
        <v>262</v>
      </c>
      <c r="B1051" s="39" t="s">
        <v>234</v>
      </c>
      <c r="C1051" s="7">
        <v>43952</v>
      </c>
      <c r="D1051" s="39" t="s">
        <v>70</v>
      </c>
      <c r="E1051" s="39">
        <v>-93</v>
      </c>
      <c r="F1051" s="82">
        <f t="shared" si="48"/>
        <v>-9.2999999999999999E-2</v>
      </c>
      <c r="G1051" s="39">
        <f>VLOOKUP(N1051,Currecny_M!$A$1:$P$10,2,FALSE)</f>
        <v>65</v>
      </c>
      <c r="H1051" s="39">
        <f>MATCH(C1051,Currecny_M!$A$1:$P$1,0)</f>
        <v>3</v>
      </c>
      <c r="I1051" s="39">
        <f>VLOOKUP(N1051,Currecny_M!$A$1:$P$10,MATCH(Database!C1051,Currecny_M!$A$1:$P$1,0),FALSE)</f>
        <v>65.650000000000006</v>
      </c>
      <c r="J1051" s="82">
        <f t="shared" si="49"/>
        <v>-6.1054500000000003</v>
      </c>
      <c r="K1051" s="39">
        <f>VLOOKUP('Cover page'!$B$6,Currecny_M!$A$1:$P$10,MATCH(Database!C1051,Currecny_M!$A$1:$P$1,0),FALSE)</f>
        <v>1</v>
      </c>
      <c r="L1051" s="82">
        <f t="shared" si="50"/>
        <v>-6.1054500000000003</v>
      </c>
      <c r="M1051" s="82">
        <f>((E1051/$F$1)*VLOOKUP(N1051,Currecny_M!$A$1:$P$10,MATCH(Database!C1051,Currecny_M!$A$1:$P$1,0),FALSE))/VLOOKUP('Cover page'!$B$6,Currecny_M!$A$1:$P$10,MATCH(Database!C1051,Currecny_M!$A$1:$P$1,0),FALSE)</f>
        <v>-6.1054500000000003</v>
      </c>
      <c r="N1051" s="6" t="str">
        <f>VLOOKUP(B1051,Master!$A$2:$C$11,3,FALSE)</f>
        <v>Yuan</v>
      </c>
      <c r="O1051" s="6" t="str">
        <f>VLOOKUP(B1051,Master!$A$2:$C$11,2,FALSE)</f>
        <v>Asia</v>
      </c>
      <c r="Q1051" s="39" t="str">
        <f>VLOOKUP(D1051,GL_Master!$A$1:$D$80,2,FALSE)</f>
        <v>BS</v>
      </c>
      <c r="R1051" s="39" t="str">
        <f>VLOOKUP(D1051,GL_Master!$A$1:$D$80,3,FALSE)</f>
        <v>Accumulated Depreciation</v>
      </c>
      <c r="S1051" s="39" t="str">
        <f>VLOOKUP(D1051,GL_Master!$A$1:$D$80,4,FALSE)</f>
        <v>Accumulated Depreciation</v>
      </c>
    </row>
    <row r="1052" spans="1:19" x14ac:dyDescent="0.25">
      <c r="A1052" s="39" t="s">
        <v>262</v>
      </c>
      <c r="B1052" s="39" t="s">
        <v>234</v>
      </c>
      <c r="C1052" s="7">
        <v>43952</v>
      </c>
      <c r="D1052" s="39" t="s">
        <v>71</v>
      </c>
      <c r="E1052" s="39">
        <v>4678</v>
      </c>
      <c r="F1052" s="82">
        <f t="shared" si="48"/>
        <v>4.6779999999999999</v>
      </c>
      <c r="G1052" s="39">
        <f>VLOOKUP(N1052,Currecny_M!$A$1:$P$10,2,FALSE)</f>
        <v>65</v>
      </c>
      <c r="H1052" s="39">
        <f>MATCH(C1052,Currecny_M!$A$1:$P$1,0)</f>
        <v>3</v>
      </c>
      <c r="I1052" s="39">
        <f>VLOOKUP(N1052,Currecny_M!$A$1:$P$10,MATCH(Database!C1052,Currecny_M!$A$1:$P$1,0),FALSE)</f>
        <v>65.650000000000006</v>
      </c>
      <c r="J1052" s="82">
        <f t="shared" si="49"/>
        <v>307.11070000000001</v>
      </c>
      <c r="K1052" s="39">
        <f>VLOOKUP('Cover page'!$B$6,Currecny_M!$A$1:$P$10,MATCH(Database!C1052,Currecny_M!$A$1:$P$1,0),FALSE)</f>
        <v>1</v>
      </c>
      <c r="L1052" s="82">
        <f t="shared" si="50"/>
        <v>307.11070000000001</v>
      </c>
      <c r="M1052" s="82">
        <f>((E1052/$F$1)*VLOOKUP(N1052,Currecny_M!$A$1:$P$10,MATCH(Database!C1052,Currecny_M!$A$1:$P$1,0),FALSE))/VLOOKUP('Cover page'!$B$6,Currecny_M!$A$1:$P$10,MATCH(Database!C1052,Currecny_M!$A$1:$P$1,0),FALSE)</f>
        <v>307.11070000000001</v>
      </c>
      <c r="N1052" s="6" t="str">
        <f>VLOOKUP(B1052,Master!$A$2:$C$11,3,FALSE)</f>
        <v>Yuan</v>
      </c>
      <c r="O1052" s="6" t="str">
        <f>VLOOKUP(B1052,Master!$A$2:$C$11,2,FALSE)</f>
        <v>Asia</v>
      </c>
      <c r="Q1052" s="39" t="str">
        <f>VLOOKUP(D1052,GL_Master!$A$1:$D$80,2,FALSE)</f>
        <v>BS</v>
      </c>
      <c r="R1052" s="39" t="str">
        <f>VLOOKUP(D1052,GL_Master!$A$1:$D$80,3,FALSE)</f>
        <v>Gross Block</v>
      </c>
      <c r="S1052" s="39" t="str">
        <f>VLOOKUP(D1052,GL_Master!$A$1:$D$80,4,FALSE)</f>
        <v>Tangible Fixed assets</v>
      </c>
    </row>
    <row r="1053" spans="1:19" x14ac:dyDescent="0.25">
      <c r="A1053" s="39" t="s">
        <v>262</v>
      </c>
      <c r="B1053" s="39" t="s">
        <v>234</v>
      </c>
      <c r="C1053" s="7">
        <v>43952</v>
      </c>
      <c r="D1053" s="39" t="s">
        <v>72</v>
      </c>
      <c r="E1053" s="39">
        <v>39</v>
      </c>
      <c r="F1053" s="82">
        <f t="shared" si="48"/>
        <v>3.9E-2</v>
      </c>
      <c r="G1053" s="39">
        <f>VLOOKUP(N1053,Currecny_M!$A$1:$P$10,2,FALSE)</f>
        <v>65</v>
      </c>
      <c r="H1053" s="39">
        <f>MATCH(C1053,Currecny_M!$A$1:$P$1,0)</f>
        <v>3</v>
      </c>
      <c r="I1053" s="39">
        <f>VLOOKUP(N1053,Currecny_M!$A$1:$P$10,MATCH(Database!C1053,Currecny_M!$A$1:$P$1,0),FALSE)</f>
        <v>65.650000000000006</v>
      </c>
      <c r="J1053" s="82">
        <f t="shared" si="49"/>
        <v>2.5603500000000001</v>
      </c>
      <c r="K1053" s="39">
        <f>VLOOKUP('Cover page'!$B$6,Currecny_M!$A$1:$P$10,MATCH(Database!C1053,Currecny_M!$A$1:$P$1,0),FALSE)</f>
        <v>1</v>
      </c>
      <c r="L1053" s="82">
        <f t="shared" si="50"/>
        <v>2.5603500000000001</v>
      </c>
      <c r="M1053" s="82">
        <f>((E1053/$F$1)*VLOOKUP(N1053,Currecny_M!$A$1:$P$10,MATCH(Database!C1053,Currecny_M!$A$1:$P$1,0),FALSE))/VLOOKUP('Cover page'!$B$6,Currecny_M!$A$1:$P$10,MATCH(Database!C1053,Currecny_M!$A$1:$P$1,0),FALSE)</f>
        <v>2.5603500000000001</v>
      </c>
      <c r="N1053" s="6" t="str">
        <f>VLOOKUP(B1053,Master!$A$2:$C$11,3,FALSE)</f>
        <v>Yuan</v>
      </c>
      <c r="O1053" s="6" t="str">
        <f>VLOOKUP(B1053,Master!$A$2:$C$11,2,FALSE)</f>
        <v>Asia</v>
      </c>
      <c r="Q1053" s="39" t="str">
        <f>VLOOKUP(D1053,GL_Master!$A$1:$D$80,2,FALSE)</f>
        <v>BS</v>
      </c>
      <c r="R1053" s="39" t="str">
        <f>VLOOKUP(D1053,GL_Master!$A$1:$D$80,3,FALSE)</f>
        <v>Gross Block</v>
      </c>
      <c r="S1053" s="39" t="str">
        <f>VLOOKUP(D1053,GL_Master!$A$1:$D$80,4,FALSE)</f>
        <v>Tangible Fixed assets</v>
      </c>
    </row>
    <row r="1054" spans="1:19" x14ac:dyDescent="0.25">
      <c r="A1054" s="39" t="s">
        <v>262</v>
      </c>
      <c r="B1054" s="39" t="s">
        <v>234</v>
      </c>
      <c r="C1054" s="7">
        <v>43952</v>
      </c>
      <c r="D1054" s="39" t="s">
        <v>73</v>
      </c>
      <c r="E1054" s="39">
        <v>19</v>
      </c>
      <c r="F1054" s="82">
        <f t="shared" si="48"/>
        <v>1.9E-2</v>
      </c>
      <c r="G1054" s="39">
        <f>VLOOKUP(N1054,Currecny_M!$A$1:$P$10,2,FALSE)</f>
        <v>65</v>
      </c>
      <c r="H1054" s="39">
        <f>MATCH(C1054,Currecny_M!$A$1:$P$1,0)</f>
        <v>3</v>
      </c>
      <c r="I1054" s="39">
        <f>VLOOKUP(N1054,Currecny_M!$A$1:$P$10,MATCH(Database!C1054,Currecny_M!$A$1:$P$1,0),FALSE)</f>
        <v>65.650000000000006</v>
      </c>
      <c r="J1054" s="82">
        <f t="shared" si="49"/>
        <v>1.2473500000000002</v>
      </c>
      <c r="K1054" s="39">
        <f>VLOOKUP('Cover page'!$B$6,Currecny_M!$A$1:$P$10,MATCH(Database!C1054,Currecny_M!$A$1:$P$1,0),FALSE)</f>
        <v>1</v>
      </c>
      <c r="L1054" s="82">
        <f t="shared" si="50"/>
        <v>1.2473500000000002</v>
      </c>
      <c r="M1054" s="82">
        <f>((E1054/$F$1)*VLOOKUP(N1054,Currecny_M!$A$1:$P$10,MATCH(Database!C1054,Currecny_M!$A$1:$P$1,0),FALSE))/VLOOKUP('Cover page'!$B$6,Currecny_M!$A$1:$P$10,MATCH(Database!C1054,Currecny_M!$A$1:$P$1,0),FALSE)</f>
        <v>1.2473500000000002</v>
      </c>
      <c r="N1054" s="6" t="str">
        <f>VLOOKUP(B1054,Master!$A$2:$C$11,3,FALSE)</f>
        <v>Yuan</v>
      </c>
      <c r="O1054" s="6" t="str">
        <f>VLOOKUP(B1054,Master!$A$2:$C$11,2,FALSE)</f>
        <v>Asia</v>
      </c>
      <c r="Q1054" s="39" t="str">
        <f>VLOOKUP(D1054,GL_Master!$A$1:$D$80,2,FALSE)</f>
        <v>BS</v>
      </c>
      <c r="R1054" s="39" t="str">
        <f>VLOOKUP(D1054,GL_Master!$A$1:$D$80,3,FALSE)</f>
        <v>Gross Block</v>
      </c>
      <c r="S1054" s="39" t="str">
        <f>VLOOKUP(D1054,GL_Master!$A$1:$D$80,4,FALSE)</f>
        <v>Tangible Fixed assets</v>
      </c>
    </row>
    <row r="1055" spans="1:19" x14ac:dyDescent="0.25">
      <c r="A1055" s="39" t="s">
        <v>262</v>
      </c>
      <c r="B1055" s="39" t="s">
        <v>234</v>
      </c>
      <c r="C1055" s="7">
        <v>43952</v>
      </c>
      <c r="D1055" s="39" t="s">
        <v>74</v>
      </c>
      <c r="E1055" s="39">
        <v>-4531</v>
      </c>
      <c r="F1055" s="82">
        <f t="shared" si="48"/>
        <v>-4.5309999999999997</v>
      </c>
      <c r="G1055" s="39">
        <f>VLOOKUP(N1055,Currecny_M!$A$1:$P$10,2,FALSE)</f>
        <v>65</v>
      </c>
      <c r="H1055" s="39">
        <f>MATCH(C1055,Currecny_M!$A$1:$P$1,0)</f>
        <v>3</v>
      </c>
      <c r="I1055" s="39">
        <f>VLOOKUP(N1055,Currecny_M!$A$1:$P$10,MATCH(Database!C1055,Currecny_M!$A$1:$P$1,0),FALSE)</f>
        <v>65.650000000000006</v>
      </c>
      <c r="J1055" s="82">
        <f t="shared" si="49"/>
        <v>-297.46015</v>
      </c>
      <c r="K1055" s="39">
        <f>VLOOKUP('Cover page'!$B$6,Currecny_M!$A$1:$P$10,MATCH(Database!C1055,Currecny_M!$A$1:$P$1,0),FALSE)</f>
        <v>1</v>
      </c>
      <c r="L1055" s="82">
        <f t="shared" si="50"/>
        <v>-297.46015</v>
      </c>
      <c r="M1055" s="82">
        <f>((E1055/$F$1)*VLOOKUP(N1055,Currecny_M!$A$1:$P$10,MATCH(Database!C1055,Currecny_M!$A$1:$P$1,0),FALSE))/VLOOKUP('Cover page'!$B$6,Currecny_M!$A$1:$P$10,MATCH(Database!C1055,Currecny_M!$A$1:$P$1,0),FALSE)</f>
        <v>-297.46015</v>
      </c>
      <c r="N1055" s="6" t="str">
        <f>VLOOKUP(B1055,Master!$A$2:$C$11,3,FALSE)</f>
        <v>Yuan</v>
      </c>
      <c r="O1055" s="6" t="str">
        <f>VLOOKUP(B1055,Master!$A$2:$C$11,2,FALSE)</f>
        <v>Asia</v>
      </c>
      <c r="Q1055" s="39" t="str">
        <f>VLOOKUP(D1055,GL_Master!$A$1:$D$80,2,FALSE)</f>
        <v>BS</v>
      </c>
      <c r="R1055" s="39" t="str">
        <f>VLOOKUP(D1055,GL_Master!$A$1:$D$80,3,FALSE)</f>
        <v>Accumulated Depreciation</v>
      </c>
      <c r="S1055" s="39" t="str">
        <f>VLOOKUP(D1055,GL_Master!$A$1:$D$80,4,FALSE)</f>
        <v>Accumulated Depreciation</v>
      </c>
    </row>
    <row r="1056" spans="1:19" x14ac:dyDescent="0.25">
      <c r="A1056" s="39" t="s">
        <v>262</v>
      </c>
      <c r="B1056" s="39" t="s">
        <v>234</v>
      </c>
      <c r="C1056" s="7">
        <v>43952</v>
      </c>
      <c r="D1056" s="39" t="s">
        <v>21</v>
      </c>
      <c r="E1056" s="39">
        <v>402</v>
      </c>
      <c r="F1056" s="82">
        <f t="shared" si="48"/>
        <v>0.40200000000000002</v>
      </c>
      <c r="G1056" s="39">
        <f>VLOOKUP(N1056,Currecny_M!$A$1:$P$10,2,FALSE)</f>
        <v>65</v>
      </c>
      <c r="H1056" s="39">
        <f>MATCH(C1056,Currecny_M!$A$1:$P$1,0)</f>
        <v>3</v>
      </c>
      <c r="I1056" s="39">
        <f>VLOOKUP(N1056,Currecny_M!$A$1:$P$10,MATCH(Database!C1056,Currecny_M!$A$1:$P$1,0),FALSE)</f>
        <v>65.650000000000006</v>
      </c>
      <c r="J1056" s="82">
        <f t="shared" si="49"/>
        <v>26.391300000000005</v>
      </c>
      <c r="K1056" s="39">
        <f>VLOOKUP('Cover page'!$B$6,Currecny_M!$A$1:$P$10,MATCH(Database!C1056,Currecny_M!$A$1:$P$1,0),FALSE)</f>
        <v>1</v>
      </c>
      <c r="L1056" s="82">
        <f t="shared" si="50"/>
        <v>26.391300000000005</v>
      </c>
      <c r="M1056" s="82">
        <f>((E1056/$F$1)*VLOOKUP(N1056,Currecny_M!$A$1:$P$10,MATCH(Database!C1056,Currecny_M!$A$1:$P$1,0),FALSE))/VLOOKUP('Cover page'!$B$6,Currecny_M!$A$1:$P$10,MATCH(Database!C1056,Currecny_M!$A$1:$P$1,0),FALSE)</f>
        <v>26.391300000000005</v>
      </c>
      <c r="N1056" s="6" t="str">
        <f>VLOOKUP(B1056,Master!$A$2:$C$11,3,FALSE)</f>
        <v>Yuan</v>
      </c>
      <c r="O1056" s="6" t="str">
        <f>VLOOKUP(B1056,Master!$A$2:$C$11,2,FALSE)</f>
        <v>Asia</v>
      </c>
      <c r="Q1056" s="39" t="str">
        <f>VLOOKUP(D1056,GL_Master!$A$1:$D$80,2,FALSE)</f>
        <v>BS</v>
      </c>
      <c r="R1056" s="39" t="str">
        <f>VLOOKUP(D1056,GL_Master!$A$1:$D$80,3,FALSE)</f>
        <v>Gross Block</v>
      </c>
      <c r="S1056" s="39" t="str">
        <f>VLOOKUP(D1056,GL_Master!$A$1:$D$80,4,FALSE)</f>
        <v>Tangible Fixed assets</v>
      </c>
    </row>
    <row r="1057" spans="1:19" x14ac:dyDescent="0.25">
      <c r="A1057" s="39" t="s">
        <v>262</v>
      </c>
      <c r="B1057" s="39" t="s">
        <v>234</v>
      </c>
      <c r="C1057" s="7">
        <v>43952</v>
      </c>
      <c r="D1057" s="39" t="s">
        <v>27</v>
      </c>
      <c r="E1057" s="39">
        <v>914</v>
      </c>
      <c r="F1057" s="82">
        <f t="shared" si="48"/>
        <v>0.91400000000000003</v>
      </c>
      <c r="G1057" s="39">
        <f>VLOOKUP(N1057,Currecny_M!$A$1:$P$10,2,FALSE)</f>
        <v>65</v>
      </c>
      <c r="H1057" s="39">
        <f>MATCH(C1057,Currecny_M!$A$1:$P$1,0)</f>
        <v>3</v>
      </c>
      <c r="I1057" s="39">
        <f>VLOOKUP(N1057,Currecny_M!$A$1:$P$10,MATCH(Database!C1057,Currecny_M!$A$1:$P$1,0),FALSE)</f>
        <v>65.650000000000006</v>
      </c>
      <c r="J1057" s="82">
        <f t="shared" si="49"/>
        <v>60.004100000000008</v>
      </c>
      <c r="K1057" s="39">
        <f>VLOOKUP('Cover page'!$B$6,Currecny_M!$A$1:$P$10,MATCH(Database!C1057,Currecny_M!$A$1:$P$1,0),FALSE)</f>
        <v>1</v>
      </c>
      <c r="L1057" s="82">
        <f t="shared" si="50"/>
        <v>60.004100000000008</v>
      </c>
      <c r="M1057" s="82">
        <f>((E1057/$F$1)*VLOOKUP(N1057,Currecny_M!$A$1:$P$10,MATCH(Database!C1057,Currecny_M!$A$1:$P$1,0),FALSE))/VLOOKUP('Cover page'!$B$6,Currecny_M!$A$1:$P$10,MATCH(Database!C1057,Currecny_M!$A$1:$P$1,0),FALSE)</f>
        <v>60.004100000000008</v>
      </c>
      <c r="N1057" s="6" t="str">
        <f>VLOOKUP(B1057,Master!$A$2:$C$11,3,FALSE)</f>
        <v>Yuan</v>
      </c>
      <c r="O1057" s="6" t="str">
        <f>VLOOKUP(B1057,Master!$A$2:$C$11,2,FALSE)</f>
        <v>Asia</v>
      </c>
      <c r="Q1057" s="39" t="str">
        <f>VLOOKUP(D1057,GL_Master!$A$1:$D$80,2,FALSE)</f>
        <v>BS</v>
      </c>
      <c r="R1057" s="39" t="str">
        <f>VLOOKUP(D1057,GL_Master!$A$1:$D$80,3,FALSE)</f>
        <v>Gross Block</v>
      </c>
      <c r="S1057" s="39" t="str">
        <f>VLOOKUP(D1057,GL_Master!$A$1:$D$80,4,FALSE)</f>
        <v>Tangible Fixed assets</v>
      </c>
    </row>
    <row r="1058" spans="1:19" x14ac:dyDescent="0.25">
      <c r="A1058" s="39" t="s">
        <v>262</v>
      </c>
      <c r="B1058" s="39" t="s">
        <v>234</v>
      </c>
      <c r="C1058" s="7">
        <v>43952</v>
      </c>
      <c r="D1058" s="39" t="s">
        <v>75</v>
      </c>
      <c r="E1058" s="39">
        <v>-19</v>
      </c>
      <c r="F1058" s="82">
        <f t="shared" si="48"/>
        <v>-1.9E-2</v>
      </c>
      <c r="G1058" s="39">
        <f>VLOOKUP(N1058,Currecny_M!$A$1:$P$10,2,FALSE)</f>
        <v>65</v>
      </c>
      <c r="H1058" s="39">
        <f>MATCH(C1058,Currecny_M!$A$1:$P$1,0)</f>
        <v>3</v>
      </c>
      <c r="I1058" s="39">
        <f>VLOOKUP(N1058,Currecny_M!$A$1:$P$10,MATCH(Database!C1058,Currecny_M!$A$1:$P$1,0),FALSE)</f>
        <v>65.650000000000006</v>
      </c>
      <c r="J1058" s="82">
        <f t="shared" si="49"/>
        <v>-1.2473500000000002</v>
      </c>
      <c r="K1058" s="39">
        <f>VLOOKUP('Cover page'!$B$6,Currecny_M!$A$1:$P$10,MATCH(Database!C1058,Currecny_M!$A$1:$P$1,0),FALSE)</f>
        <v>1</v>
      </c>
      <c r="L1058" s="82">
        <f t="shared" si="50"/>
        <v>-1.2473500000000002</v>
      </c>
      <c r="M1058" s="82">
        <f>((E1058/$F$1)*VLOOKUP(N1058,Currecny_M!$A$1:$P$10,MATCH(Database!C1058,Currecny_M!$A$1:$P$1,0),FALSE))/VLOOKUP('Cover page'!$B$6,Currecny_M!$A$1:$P$10,MATCH(Database!C1058,Currecny_M!$A$1:$P$1,0),FALSE)</f>
        <v>-1.2473500000000002</v>
      </c>
      <c r="N1058" s="6" t="str">
        <f>VLOOKUP(B1058,Master!$A$2:$C$11,3,FALSE)</f>
        <v>Yuan</v>
      </c>
      <c r="O1058" s="6" t="str">
        <f>VLOOKUP(B1058,Master!$A$2:$C$11,2,FALSE)</f>
        <v>Asia</v>
      </c>
      <c r="Q1058" s="39" t="str">
        <f>VLOOKUP(D1058,GL_Master!$A$1:$D$80,2,FALSE)</f>
        <v>BS</v>
      </c>
      <c r="R1058" s="39" t="str">
        <f>VLOOKUP(D1058,GL_Master!$A$1:$D$80,3,FALSE)</f>
        <v>Gross Block</v>
      </c>
      <c r="S1058" s="39" t="str">
        <f>VLOOKUP(D1058,GL_Master!$A$1:$D$80,4,FALSE)</f>
        <v>Tangible Fixed assets</v>
      </c>
    </row>
    <row r="1059" spans="1:19" x14ac:dyDescent="0.25">
      <c r="A1059" s="39" t="s">
        <v>262</v>
      </c>
      <c r="B1059" s="39" t="s">
        <v>234</v>
      </c>
      <c r="C1059" s="7">
        <v>43952</v>
      </c>
      <c r="D1059" s="39" t="s">
        <v>76</v>
      </c>
      <c r="E1059" s="39">
        <v>480</v>
      </c>
      <c r="F1059" s="82">
        <f t="shared" si="48"/>
        <v>0.48</v>
      </c>
      <c r="G1059" s="39">
        <f>VLOOKUP(N1059,Currecny_M!$A$1:$P$10,2,FALSE)</f>
        <v>65</v>
      </c>
      <c r="H1059" s="39">
        <f>MATCH(C1059,Currecny_M!$A$1:$P$1,0)</f>
        <v>3</v>
      </c>
      <c r="I1059" s="39">
        <f>VLOOKUP(N1059,Currecny_M!$A$1:$P$10,MATCH(Database!C1059,Currecny_M!$A$1:$P$1,0),FALSE)</f>
        <v>65.650000000000006</v>
      </c>
      <c r="J1059" s="82">
        <f t="shared" si="49"/>
        <v>31.512</v>
      </c>
      <c r="K1059" s="39">
        <f>VLOOKUP('Cover page'!$B$6,Currecny_M!$A$1:$P$10,MATCH(Database!C1059,Currecny_M!$A$1:$P$1,0),FALSE)</f>
        <v>1</v>
      </c>
      <c r="L1059" s="82">
        <f t="shared" si="50"/>
        <v>31.512</v>
      </c>
      <c r="M1059" s="82">
        <f>((E1059/$F$1)*VLOOKUP(N1059,Currecny_M!$A$1:$P$10,MATCH(Database!C1059,Currecny_M!$A$1:$P$1,0),FALSE))/VLOOKUP('Cover page'!$B$6,Currecny_M!$A$1:$P$10,MATCH(Database!C1059,Currecny_M!$A$1:$P$1,0),FALSE)</f>
        <v>31.512</v>
      </c>
      <c r="N1059" s="6" t="str">
        <f>VLOOKUP(B1059,Master!$A$2:$C$11,3,FALSE)</f>
        <v>Yuan</v>
      </c>
      <c r="O1059" s="6" t="str">
        <f>VLOOKUP(B1059,Master!$A$2:$C$11,2,FALSE)</f>
        <v>Asia</v>
      </c>
      <c r="Q1059" s="39" t="str">
        <f>VLOOKUP(D1059,GL_Master!$A$1:$D$80,2,FALSE)</f>
        <v>BS</v>
      </c>
      <c r="R1059" s="39" t="str">
        <f>VLOOKUP(D1059,GL_Master!$A$1:$D$80,3,FALSE)</f>
        <v>Inventories</v>
      </c>
      <c r="S1059" s="39" t="str">
        <f>VLOOKUP(D1059,GL_Master!$A$1:$D$80,4,FALSE)</f>
        <v>Inventory</v>
      </c>
    </row>
    <row r="1060" spans="1:19" x14ac:dyDescent="0.25">
      <c r="A1060" s="39" t="s">
        <v>262</v>
      </c>
      <c r="B1060" s="39" t="s">
        <v>234</v>
      </c>
      <c r="C1060" s="7">
        <v>43952</v>
      </c>
      <c r="D1060" s="39" t="s">
        <v>77</v>
      </c>
      <c r="E1060" s="39">
        <v>1268</v>
      </c>
      <c r="F1060" s="82">
        <f t="shared" si="48"/>
        <v>1.268</v>
      </c>
      <c r="G1060" s="39">
        <f>VLOOKUP(N1060,Currecny_M!$A$1:$P$10,2,FALSE)</f>
        <v>65</v>
      </c>
      <c r="H1060" s="39">
        <f>MATCH(C1060,Currecny_M!$A$1:$P$1,0)</f>
        <v>3</v>
      </c>
      <c r="I1060" s="39">
        <f>VLOOKUP(N1060,Currecny_M!$A$1:$P$10,MATCH(Database!C1060,Currecny_M!$A$1:$P$1,0),FALSE)</f>
        <v>65.650000000000006</v>
      </c>
      <c r="J1060" s="82">
        <f t="shared" si="49"/>
        <v>83.244200000000006</v>
      </c>
      <c r="K1060" s="39">
        <f>VLOOKUP('Cover page'!$B$6,Currecny_M!$A$1:$P$10,MATCH(Database!C1060,Currecny_M!$A$1:$P$1,0),FALSE)</f>
        <v>1</v>
      </c>
      <c r="L1060" s="82">
        <f t="shared" si="50"/>
        <v>83.244200000000006</v>
      </c>
      <c r="M1060" s="82">
        <f>((E1060/$F$1)*VLOOKUP(N1060,Currecny_M!$A$1:$P$10,MATCH(Database!C1060,Currecny_M!$A$1:$P$1,0),FALSE))/VLOOKUP('Cover page'!$B$6,Currecny_M!$A$1:$P$10,MATCH(Database!C1060,Currecny_M!$A$1:$P$1,0),FALSE)</f>
        <v>83.244200000000006</v>
      </c>
      <c r="N1060" s="6" t="str">
        <f>VLOOKUP(B1060,Master!$A$2:$C$11,3,FALSE)</f>
        <v>Yuan</v>
      </c>
      <c r="O1060" s="6" t="str">
        <f>VLOOKUP(B1060,Master!$A$2:$C$11,2,FALSE)</f>
        <v>Asia</v>
      </c>
      <c r="Q1060" s="39" t="str">
        <f>VLOOKUP(D1060,GL_Master!$A$1:$D$80,2,FALSE)</f>
        <v>BS</v>
      </c>
      <c r="R1060" s="39" t="str">
        <f>VLOOKUP(D1060,GL_Master!$A$1:$D$80,3,FALSE)</f>
        <v>Inventories</v>
      </c>
      <c r="S1060" s="39" t="str">
        <f>VLOOKUP(D1060,GL_Master!$A$1:$D$80,4,FALSE)</f>
        <v>Inventory</v>
      </c>
    </row>
    <row r="1061" spans="1:19" x14ac:dyDescent="0.25">
      <c r="A1061" s="39" t="s">
        <v>262</v>
      </c>
      <c r="B1061" s="39" t="s">
        <v>234</v>
      </c>
      <c r="C1061" s="7">
        <v>43952</v>
      </c>
      <c r="D1061" s="39" t="s">
        <v>2</v>
      </c>
      <c r="E1061" s="39">
        <v>124682</v>
      </c>
      <c r="F1061" s="82">
        <f t="shared" si="48"/>
        <v>124.682</v>
      </c>
      <c r="G1061" s="39">
        <f>VLOOKUP(N1061,Currecny_M!$A$1:$P$10,2,FALSE)</f>
        <v>65</v>
      </c>
      <c r="H1061" s="39">
        <f>MATCH(C1061,Currecny_M!$A$1:$P$1,0)</f>
        <v>3</v>
      </c>
      <c r="I1061" s="39">
        <f>VLOOKUP(N1061,Currecny_M!$A$1:$P$10,MATCH(Database!C1061,Currecny_M!$A$1:$P$1,0),FALSE)</f>
        <v>65.650000000000006</v>
      </c>
      <c r="J1061" s="82">
        <f t="shared" si="49"/>
        <v>8185.3733000000011</v>
      </c>
      <c r="K1061" s="39">
        <f>VLOOKUP('Cover page'!$B$6,Currecny_M!$A$1:$P$10,MATCH(Database!C1061,Currecny_M!$A$1:$P$1,0),FALSE)</f>
        <v>1</v>
      </c>
      <c r="L1061" s="82">
        <f t="shared" si="50"/>
        <v>8185.3733000000011</v>
      </c>
      <c r="M1061" s="82">
        <f>((E1061/$F$1)*VLOOKUP(N1061,Currecny_M!$A$1:$P$10,MATCH(Database!C1061,Currecny_M!$A$1:$P$1,0),FALSE))/VLOOKUP('Cover page'!$B$6,Currecny_M!$A$1:$P$10,MATCH(Database!C1061,Currecny_M!$A$1:$P$1,0),FALSE)</f>
        <v>8185.3733000000011</v>
      </c>
      <c r="N1061" s="6" t="str">
        <f>VLOOKUP(B1061,Master!$A$2:$C$11,3,FALSE)</f>
        <v>Yuan</v>
      </c>
      <c r="O1061" s="6" t="str">
        <f>VLOOKUP(B1061,Master!$A$2:$C$11,2,FALSE)</f>
        <v>Asia</v>
      </c>
      <c r="Q1061" s="39" t="str">
        <f>VLOOKUP(D1061,GL_Master!$A$1:$D$80,2,FALSE)</f>
        <v>BS</v>
      </c>
      <c r="R1061" s="39" t="str">
        <f>VLOOKUP(D1061,GL_Master!$A$1:$D$80,3,FALSE)</f>
        <v>Trade receivables</v>
      </c>
      <c r="S1061" s="39" t="str">
        <f>VLOOKUP(D1061,GL_Master!$A$1:$D$80,4,FALSE)</f>
        <v>Unsecured, considered good</v>
      </c>
    </row>
    <row r="1062" spans="1:19" x14ac:dyDescent="0.25">
      <c r="A1062" s="39" t="s">
        <v>262</v>
      </c>
      <c r="B1062" s="39" t="s">
        <v>234</v>
      </c>
      <c r="C1062" s="7">
        <v>43952</v>
      </c>
      <c r="D1062" s="39" t="s">
        <v>78</v>
      </c>
      <c r="E1062" s="39">
        <v>19</v>
      </c>
      <c r="F1062" s="82">
        <f t="shared" si="48"/>
        <v>1.9E-2</v>
      </c>
      <c r="G1062" s="39">
        <f>VLOOKUP(N1062,Currecny_M!$A$1:$P$10,2,FALSE)</f>
        <v>65</v>
      </c>
      <c r="H1062" s="39">
        <f>MATCH(C1062,Currecny_M!$A$1:$P$1,0)</f>
        <v>3</v>
      </c>
      <c r="I1062" s="39">
        <f>VLOOKUP(N1062,Currecny_M!$A$1:$P$10,MATCH(Database!C1062,Currecny_M!$A$1:$P$1,0),FALSE)</f>
        <v>65.650000000000006</v>
      </c>
      <c r="J1062" s="82">
        <f t="shared" si="49"/>
        <v>1.2473500000000002</v>
      </c>
      <c r="K1062" s="39">
        <f>VLOOKUP('Cover page'!$B$6,Currecny_M!$A$1:$P$10,MATCH(Database!C1062,Currecny_M!$A$1:$P$1,0),FALSE)</f>
        <v>1</v>
      </c>
      <c r="L1062" s="82">
        <f t="shared" si="50"/>
        <v>1.2473500000000002</v>
      </c>
      <c r="M1062" s="82">
        <f>((E1062/$F$1)*VLOOKUP(N1062,Currecny_M!$A$1:$P$10,MATCH(Database!C1062,Currecny_M!$A$1:$P$1,0),FALSE))/VLOOKUP('Cover page'!$B$6,Currecny_M!$A$1:$P$10,MATCH(Database!C1062,Currecny_M!$A$1:$P$1,0),FALSE)</f>
        <v>1.2473500000000002</v>
      </c>
      <c r="N1062" s="6" t="str">
        <f>VLOOKUP(B1062,Master!$A$2:$C$11,3,FALSE)</f>
        <v>Yuan</v>
      </c>
      <c r="O1062" s="6" t="str">
        <f>VLOOKUP(B1062,Master!$A$2:$C$11,2,FALSE)</f>
        <v>Asia</v>
      </c>
      <c r="Q1062" s="39" t="str">
        <f>VLOOKUP(D1062,GL_Master!$A$1:$D$80,2,FALSE)</f>
        <v>BS</v>
      </c>
      <c r="R1062" s="39" t="str">
        <f>VLOOKUP(D1062,GL_Master!$A$1:$D$80,3,FALSE)</f>
        <v>Cash &amp; Bank Balances</v>
      </c>
      <c r="S1062" s="39" t="str">
        <f>VLOOKUP(D1062,GL_Master!$A$1:$D$80,4,FALSE)</f>
        <v>Cash In hand</v>
      </c>
    </row>
    <row r="1063" spans="1:19" x14ac:dyDescent="0.25">
      <c r="A1063" s="39" t="s">
        <v>262</v>
      </c>
      <c r="B1063" s="39" t="s">
        <v>234</v>
      </c>
      <c r="C1063" s="7">
        <v>43952</v>
      </c>
      <c r="D1063" s="39" t="s">
        <v>79</v>
      </c>
      <c r="E1063" s="39">
        <v>-5031</v>
      </c>
      <c r="F1063" s="82">
        <f t="shared" si="48"/>
        <v>-5.0309999999999997</v>
      </c>
      <c r="G1063" s="39">
        <f>VLOOKUP(N1063,Currecny_M!$A$1:$P$10,2,FALSE)</f>
        <v>65</v>
      </c>
      <c r="H1063" s="39">
        <f>MATCH(C1063,Currecny_M!$A$1:$P$1,0)</f>
        <v>3</v>
      </c>
      <c r="I1063" s="39">
        <f>VLOOKUP(N1063,Currecny_M!$A$1:$P$10,MATCH(Database!C1063,Currecny_M!$A$1:$P$1,0),FALSE)</f>
        <v>65.650000000000006</v>
      </c>
      <c r="J1063" s="82">
        <f t="shared" si="49"/>
        <v>-330.28514999999999</v>
      </c>
      <c r="K1063" s="39">
        <f>VLOOKUP('Cover page'!$B$6,Currecny_M!$A$1:$P$10,MATCH(Database!C1063,Currecny_M!$A$1:$P$1,0),FALSE)</f>
        <v>1</v>
      </c>
      <c r="L1063" s="82">
        <f t="shared" si="50"/>
        <v>-330.28514999999999</v>
      </c>
      <c r="M1063" s="82">
        <f>((E1063/$F$1)*VLOOKUP(N1063,Currecny_M!$A$1:$P$10,MATCH(Database!C1063,Currecny_M!$A$1:$P$1,0),FALSE))/VLOOKUP('Cover page'!$B$6,Currecny_M!$A$1:$P$10,MATCH(Database!C1063,Currecny_M!$A$1:$P$1,0),FALSE)</f>
        <v>-330.28514999999999</v>
      </c>
      <c r="N1063" s="6" t="str">
        <f>VLOOKUP(B1063,Master!$A$2:$C$11,3,FALSE)</f>
        <v>Yuan</v>
      </c>
      <c r="O1063" s="6" t="str">
        <f>VLOOKUP(B1063,Master!$A$2:$C$11,2,FALSE)</f>
        <v>Asia</v>
      </c>
      <c r="Q1063" s="39" t="str">
        <f>VLOOKUP(D1063,GL_Master!$A$1:$D$80,2,FALSE)</f>
        <v>BS</v>
      </c>
      <c r="R1063" s="39" t="str">
        <f>VLOOKUP(D1063,GL_Master!$A$1:$D$80,3,FALSE)</f>
        <v>Loan Fund</v>
      </c>
      <c r="S1063" s="39" t="str">
        <f>VLOOKUP(D1063,GL_Master!$A$1:$D$80,4,FALSE)</f>
        <v>Term Loan</v>
      </c>
    </row>
    <row r="1064" spans="1:19" x14ac:dyDescent="0.25">
      <c r="A1064" s="39" t="s">
        <v>262</v>
      </c>
      <c r="B1064" s="39" t="s">
        <v>234</v>
      </c>
      <c r="C1064" s="7">
        <v>43952</v>
      </c>
      <c r="D1064" s="39" t="s">
        <v>80</v>
      </c>
      <c r="E1064" s="39">
        <v>136</v>
      </c>
      <c r="F1064" s="82">
        <f t="shared" si="48"/>
        <v>0.13600000000000001</v>
      </c>
      <c r="G1064" s="39">
        <f>VLOOKUP(N1064,Currecny_M!$A$1:$P$10,2,FALSE)</f>
        <v>65</v>
      </c>
      <c r="H1064" s="39">
        <f>MATCH(C1064,Currecny_M!$A$1:$P$1,0)</f>
        <v>3</v>
      </c>
      <c r="I1064" s="39">
        <f>VLOOKUP(N1064,Currecny_M!$A$1:$P$10,MATCH(Database!C1064,Currecny_M!$A$1:$P$1,0),FALSE)</f>
        <v>65.650000000000006</v>
      </c>
      <c r="J1064" s="82">
        <f t="shared" si="49"/>
        <v>8.9284000000000017</v>
      </c>
      <c r="K1064" s="39">
        <f>VLOOKUP('Cover page'!$B$6,Currecny_M!$A$1:$P$10,MATCH(Database!C1064,Currecny_M!$A$1:$P$1,0),FALSE)</f>
        <v>1</v>
      </c>
      <c r="L1064" s="82">
        <f t="shared" si="50"/>
        <v>8.9284000000000017</v>
      </c>
      <c r="M1064" s="82">
        <f>((E1064/$F$1)*VLOOKUP(N1064,Currecny_M!$A$1:$P$10,MATCH(Database!C1064,Currecny_M!$A$1:$P$1,0),FALSE))/VLOOKUP('Cover page'!$B$6,Currecny_M!$A$1:$P$10,MATCH(Database!C1064,Currecny_M!$A$1:$P$1,0),FALSE)</f>
        <v>8.9284000000000017</v>
      </c>
      <c r="N1064" s="6" t="str">
        <f>VLOOKUP(B1064,Master!$A$2:$C$11,3,FALSE)</f>
        <v>Yuan</v>
      </c>
      <c r="O1064" s="6" t="str">
        <f>VLOOKUP(B1064,Master!$A$2:$C$11,2,FALSE)</f>
        <v>Asia</v>
      </c>
      <c r="Q1064" s="39" t="str">
        <f>VLOOKUP(D1064,GL_Master!$A$1:$D$80,2,FALSE)</f>
        <v>BS</v>
      </c>
      <c r="R1064" s="39" t="str">
        <f>VLOOKUP(D1064,GL_Master!$A$1:$D$80,3,FALSE)</f>
        <v>Cash &amp; Bank Balances</v>
      </c>
      <c r="S1064" s="39" t="str">
        <f>VLOOKUP(D1064,GL_Master!$A$1:$D$80,4,FALSE)</f>
        <v xml:space="preserve">      On Current Accounts</v>
      </c>
    </row>
    <row r="1065" spans="1:19" x14ac:dyDescent="0.25">
      <c r="A1065" s="39" t="s">
        <v>262</v>
      </c>
      <c r="B1065" s="39" t="s">
        <v>234</v>
      </c>
      <c r="C1065" s="7">
        <v>43952</v>
      </c>
      <c r="D1065" s="39" t="s">
        <v>81</v>
      </c>
      <c r="E1065" s="39">
        <v>9863</v>
      </c>
      <c r="F1065" s="82">
        <f t="shared" si="48"/>
        <v>9.8629999999999995</v>
      </c>
      <c r="G1065" s="39">
        <f>VLOOKUP(N1065,Currecny_M!$A$1:$P$10,2,FALSE)</f>
        <v>65</v>
      </c>
      <c r="H1065" s="39">
        <f>MATCH(C1065,Currecny_M!$A$1:$P$1,0)</f>
        <v>3</v>
      </c>
      <c r="I1065" s="39">
        <f>VLOOKUP(N1065,Currecny_M!$A$1:$P$10,MATCH(Database!C1065,Currecny_M!$A$1:$P$1,0),FALSE)</f>
        <v>65.650000000000006</v>
      </c>
      <c r="J1065" s="82">
        <f t="shared" si="49"/>
        <v>647.50594999999998</v>
      </c>
      <c r="K1065" s="39">
        <f>VLOOKUP('Cover page'!$B$6,Currecny_M!$A$1:$P$10,MATCH(Database!C1065,Currecny_M!$A$1:$P$1,0),FALSE)</f>
        <v>1</v>
      </c>
      <c r="L1065" s="82">
        <f t="shared" si="50"/>
        <v>647.50594999999998</v>
      </c>
      <c r="M1065" s="82">
        <f>((E1065/$F$1)*VLOOKUP(N1065,Currecny_M!$A$1:$P$10,MATCH(Database!C1065,Currecny_M!$A$1:$P$1,0),FALSE))/VLOOKUP('Cover page'!$B$6,Currecny_M!$A$1:$P$10,MATCH(Database!C1065,Currecny_M!$A$1:$P$1,0),FALSE)</f>
        <v>647.50594999999998</v>
      </c>
      <c r="N1065" s="6" t="str">
        <f>VLOOKUP(B1065,Master!$A$2:$C$11,3,FALSE)</f>
        <v>Yuan</v>
      </c>
      <c r="O1065" s="6" t="str">
        <f>VLOOKUP(B1065,Master!$A$2:$C$11,2,FALSE)</f>
        <v>Asia</v>
      </c>
      <c r="Q1065" s="39" t="str">
        <f>VLOOKUP(D1065,GL_Master!$A$1:$D$80,2,FALSE)</f>
        <v>BS</v>
      </c>
      <c r="R1065" s="39" t="str">
        <f>VLOOKUP(D1065,GL_Master!$A$1:$D$80,3,FALSE)</f>
        <v>Other Current Assets</v>
      </c>
      <c r="S1065" s="39" t="str">
        <f>VLOOKUP(D1065,GL_Master!$A$1:$D$80,4,FALSE)</f>
        <v>Advance tax recoverable (net of provision )</v>
      </c>
    </row>
    <row r="1066" spans="1:19" x14ac:dyDescent="0.25">
      <c r="A1066" s="39" t="s">
        <v>262</v>
      </c>
      <c r="B1066" s="39" t="s">
        <v>234</v>
      </c>
      <c r="C1066" s="7">
        <v>43952</v>
      </c>
      <c r="D1066" s="39" t="s">
        <v>19</v>
      </c>
      <c r="E1066" s="39">
        <v>97</v>
      </c>
      <c r="F1066" s="82">
        <f t="shared" si="48"/>
        <v>9.7000000000000003E-2</v>
      </c>
      <c r="G1066" s="39">
        <f>VLOOKUP(N1066,Currecny_M!$A$1:$P$10,2,FALSE)</f>
        <v>65</v>
      </c>
      <c r="H1066" s="39">
        <f>MATCH(C1066,Currecny_M!$A$1:$P$1,0)</f>
        <v>3</v>
      </c>
      <c r="I1066" s="39">
        <f>VLOOKUP(N1066,Currecny_M!$A$1:$P$10,MATCH(Database!C1066,Currecny_M!$A$1:$P$1,0),FALSE)</f>
        <v>65.650000000000006</v>
      </c>
      <c r="J1066" s="82">
        <f t="shared" si="49"/>
        <v>6.3680500000000011</v>
      </c>
      <c r="K1066" s="39">
        <f>VLOOKUP('Cover page'!$B$6,Currecny_M!$A$1:$P$10,MATCH(Database!C1066,Currecny_M!$A$1:$P$1,0),FALSE)</f>
        <v>1</v>
      </c>
      <c r="L1066" s="82">
        <f t="shared" si="50"/>
        <v>6.3680500000000011</v>
      </c>
      <c r="M1066" s="82">
        <f>((E1066/$F$1)*VLOOKUP(N1066,Currecny_M!$A$1:$P$10,MATCH(Database!C1066,Currecny_M!$A$1:$P$1,0),FALSE))/VLOOKUP('Cover page'!$B$6,Currecny_M!$A$1:$P$10,MATCH(Database!C1066,Currecny_M!$A$1:$P$1,0),FALSE)</f>
        <v>6.3680500000000011</v>
      </c>
      <c r="N1066" s="6" t="str">
        <f>VLOOKUP(B1066,Master!$A$2:$C$11,3,FALSE)</f>
        <v>Yuan</v>
      </c>
      <c r="O1066" s="6" t="str">
        <f>VLOOKUP(B1066,Master!$A$2:$C$11,2,FALSE)</f>
        <v>Asia</v>
      </c>
      <c r="Q1066" s="39" t="str">
        <f>VLOOKUP(D1066,GL_Master!$A$1:$D$80,2,FALSE)</f>
        <v>BS</v>
      </c>
      <c r="R1066" s="39" t="str">
        <f>VLOOKUP(D1066,GL_Master!$A$1:$D$80,3,FALSE)</f>
        <v>Short-term loan and advances</v>
      </c>
      <c r="S1066" s="39" t="str">
        <f>VLOOKUP(D1066,GL_Master!$A$1:$D$80,4,FALSE)</f>
        <v>Prepaid expenses</v>
      </c>
    </row>
    <row r="1067" spans="1:19" x14ac:dyDescent="0.25">
      <c r="A1067" s="39" t="s">
        <v>262</v>
      </c>
      <c r="B1067" s="39" t="s">
        <v>234</v>
      </c>
      <c r="C1067" s="7">
        <v>43952</v>
      </c>
      <c r="D1067" s="39" t="s">
        <v>82</v>
      </c>
      <c r="E1067" s="39">
        <v>1017</v>
      </c>
      <c r="F1067" s="82">
        <f t="shared" si="48"/>
        <v>1.0169999999999999</v>
      </c>
      <c r="G1067" s="39">
        <f>VLOOKUP(N1067,Currecny_M!$A$1:$P$10,2,FALSE)</f>
        <v>65</v>
      </c>
      <c r="H1067" s="39">
        <f>MATCH(C1067,Currecny_M!$A$1:$P$1,0)</f>
        <v>3</v>
      </c>
      <c r="I1067" s="39">
        <f>VLOOKUP(N1067,Currecny_M!$A$1:$P$10,MATCH(Database!C1067,Currecny_M!$A$1:$P$1,0),FALSE)</f>
        <v>65.650000000000006</v>
      </c>
      <c r="J1067" s="82">
        <f t="shared" si="49"/>
        <v>66.766049999999993</v>
      </c>
      <c r="K1067" s="39">
        <f>VLOOKUP('Cover page'!$B$6,Currecny_M!$A$1:$P$10,MATCH(Database!C1067,Currecny_M!$A$1:$P$1,0),FALSE)</f>
        <v>1</v>
      </c>
      <c r="L1067" s="82">
        <f t="shared" si="50"/>
        <v>66.766049999999993</v>
      </c>
      <c r="M1067" s="82">
        <f>((E1067/$F$1)*VLOOKUP(N1067,Currecny_M!$A$1:$P$10,MATCH(Database!C1067,Currecny_M!$A$1:$P$1,0),FALSE))/VLOOKUP('Cover page'!$B$6,Currecny_M!$A$1:$P$10,MATCH(Database!C1067,Currecny_M!$A$1:$P$1,0),FALSE)</f>
        <v>66.766049999999993</v>
      </c>
      <c r="N1067" s="6" t="str">
        <f>VLOOKUP(B1067,Master!$A$2:$C$11,3,FALSE)</f>
        <v>Yuan</v>
      </c>
      <c r="O1067" s="6" t="str">
        <f>VLOOKUP(B1067,Master!$A$2:$C$11,2,FALSE)</f>
        <v>Asia</v>
      </c>
      <c r="Q1067" s="39" t="str">
        <f>VLOOKUP(D1067,GL_Master!$A$1:$D$80,2,FALSE)</f>
        <v>BS</v>
      </c>
      <c r="R1067" s="39" t="str">
        <f>VLOOKUP(D1067,GL_Master!$A$1:$D$80,3,FALSE)</f>
        <v>Short-term loan and advances</v>
      </c>
      <c r="S1067" s="39" t="str">
        <f>VLOOKUP(D1067,GL_Master!$A$1:$D$80,4,FALSE)</f>
        <v>Advance to vendor/employees</v>
      </c>
    </row>
    <row r="1068" spans="1:19" x14ac:dyDescent="0.25">
      <c r="A1068" s="39" t="s">
        <v>262</v>
      </c>
      <c r="B1068" s="39" t="s">
        <v>234</v>
      </c>
      <c r="C1068" s="7">
        <v>43952</v>
      </c>
      <c r="D1068" s="39" t="s">
        <v>83</v>
      </c>
      <c r="E1068" s="39">
        <v>678</v>
      </c>
      <c r="F1068" s="82">
        <f t="shared" si="48"/>
        <v>0.67800000000000005</v>
      </c>
      <c r="G1068" s="39">
        <f>VLOOKUP(N1068,Currecny_M!$A$1:$P$10,2,FALSE)</f>
        <v>65</v>
      </c>
      <c r="H1068" s="39">
        <f>MATCH(C1068,Currecny_M!$A$1:$P$1,0)</f>
        <v>3</v>
      </c>
      <c r="I1068" s="39">
        <f>VLOOKUP(N1068,Currecny_M!$A$1:$P$10,MATCH(Database!C1068,Currecny_M!$A$1:$P$1,0),FALSE)</f>
        <v>65.650000000000006</v>
      </c>
      <c r="J1068" s="82">
        <f t="shared" si="49"/>
        <v>44.510700000000007</v>
      </c>
      <c r="K1068" s="39">
        <f>VLOOKUP('Cover page'!$B$6,Currecny_M!$A$1:$P$10,MATCH(Database!C1068,Currecny_M!$A$1:$P$1,0),FALSE)</f>
        <v>1</v>
      </c>
      <c r="L1068" s="82">
        <f t="shared" si="50"/>
        <v>44.510700000000007</v>
      </c>
      <c r="M1068" s="82">
        <f>((E1068/$F$1)*VLOOKUP(N1068,Currecny_M!$A$1:$P$10,MATCH(Database!C1068,Currecny_M!$A$1:$P$1,0),FALSE))/VLOOKUP('Cover page'!$B$6,Currecny_M!$A$1:$P$10,MATCH(Database!C1068,Currecny_M!$A$1:$P$1,0),FALSE)</f>
        <v>44.510700000000007</v>
      </c>
      <c r="N1068" s="6" t="str">
        <f>VLOOKUP(B1068,Master!$A$2:$C$11,3,FALSE)</f>
        <v>Yuan</v>
      </c>
      <c r="O1068" s="6" t="str">
        <f>VLOOKUP(B1068,Master!$A$2:$C$11,2,FALSE)</f>
        <v>Asia</v>
      </c>
      <c r="Q1068" s="39" t="str">
        <f>VLOOKUP(D1068,GL_Master!$A$1:$D$80,2,FALSE)</f>
        <v>BS</v>
      </c>
      <c r="R1068" s="39" t="str">
        <f>VLOOKUP(D1068,GL_Master!$A$1:$D$80,3,FALSE)</f>
        <v>Other Current Assets</v>
      </c>
      <c r="S1068" s="39" t="str">
        <f>VLOOKUP(D1068,GL_Master!$A$1:$D$80,4,FALSE)</f>
        <v>Security deposits ( Unsecured, considered good)</v>
      </c>
    </row>
    <row r="1069" spans="1:19" x14ac:dyDescent="0.25">
      <c r="A1069" s="39" t="s">
        <v>262</v>
      </c>
      <c r="B1069" s="39" t="s">
        <v>234</v>
      </c>
      <c r="C1069" s="7">
        <v>43952</v>
      </c>
      <c r="D1069" s="39" t="s">
        <v>246</v>
      </c>
      <c r="E1069" s="39">
        <v>-80181</v>
      </c>
      <c r="F1069" s="82">
        <f t="shared" si="48"/>
        <v>-80.180999999999997</v>
      </c>
      <c r="G1069" s="39">
        <f>VLOOKUP(N1069,Currecny_M!$A$1:$P$10,2,FALSE)</f>
        <v>65</v>
      </c>
      <c r="H1069" s="39">
        <f>MATCH(C1069,Currecny_M!$A$1:$P$1,0)</f>
        <v>3</v>
      </c>
      <c r="I1069" s="39">
        <f>VLOOKUP(N1069,Currecny_M!$A$1:$P$10,MATCH(Database!C1069,Currecny_M!$A$1:$P$1,0),FALSE)</f>
        <v>65.650000000000006</v>
      </c>
      <c r="J1069" s="82">
        <f t="shared" si="49"/>
        <v>-5263.8826500000005</v>
      </c>
      <c r="K1069" s="39">
        <f>VLOOKUP('Cover page'!$B$6,Currecny_M!$A$1:$P$10,MATCH(Database!C1069,Currecny_M!$A$1:$P$1,0),FALSE)</f>
        <v>1</v>
      </c>
      <c r="L1069" s="82">
        <f t="shared" si="50"/>
        <v>-5263.8826500000005</v>
      </c>
      <c r="M1069" s="82">
        <f>((E1069/$F$1)*VLOOKUP(N1069,Currecny_M!$A$1:$P$10,MATCH(Database!C1069,Currecny_M!$A$1:$P$1,0),FALSE))/VLOOKUP('Cover page'!$B$6,Currecny_M!$A$1:$P$10,MATCH(Database!C1069,Currecny_M!$A$1:$P$1,0),FALSE)</f>
        <v>-5263.8826500000005</v>
      </c>
      <c r="N1069" s="6" t="str">
        <f>VLOOKUP(B1069,Master!$A$2:$C$11,3,FALSE)</f>
        <v>Yuan</v>
      </c>
      <c r="O1069" s="6" t="str">
        <f>VLOOKUP(B1069,Master!$A$2:$C$11,2,FALSE)</f>
        <v>Asia</v>
      </c>
      <c r="Q1069" s="39" t="str">
        <f>VLOOKUP(D1069,GL_Master!$A$1:$D$80,2,FALSE)</f>
        <v>PL</v>
      </c>
      <c r="R1069" s="39" t="str">
        <f>VLOOKUP(D1069,GL_Master!$A$1:$D$80,3,FALSE)</f>
        <v>Revenue from Operations</v>
      </c>
      <c r="S1069" s="39" t="str">
        <f>VLOOKUP(D1069,GL_Master!$A$1:$D$80,4,FALSE)</f>
        <v>Contract revenue</v>
      </c>
    </row>
    <row r="1070" spans="1:19" x14ac:dyDescent="0.25">
      <c r="A1070" s="39" t="s">
        <v>262</v>
      </c>
      <c r="B1070" s="39" t="s">
        <v>234</v>
      </c>
      <c r="C1070" s="7">
        <v>43952</v>
      </c>
      <c r="D1070" s="39" t="s">
        <v>134</v>
      </c>
      <c r="E1070" s="39">
        <v>-658</v>
      </c>
      <c r="F1070" s="82">
        <f t="shared" si="48"/>
        <v>-0.65800000000000003</v>
      </c>
      <c r="G1070" s="39">
        <f>VLOOKUP(N1070,Currecny_M!$A$1:$P$10,2,FALSE)</f>
        <v>65</v>
      </c>
      <c r="H1070" s="39">
        <f>MATCH(C1070,Currecny_M!$A$1:$P$1,0)</f>
        <v>3</v>
      </c>
      <c r="I1070" s="39">
        <f>VLOOKUP(N1070,Currecny_M!$A$1:$P$10,MATCH(Database!C1070,Currecny_M!$A$1:$P$1,0),FALSE)</f>
        <v>65.650000000000006</v>
      </c>
      <c r="J1070" s="82">
        <f t="shared" si="49"/>
        <v>-43.197700000000005</v>
      </c>
      <c r="K1070" s="39">
        <f>VLOOKUP('Cover page'!$B$6,Currecny_M!$A$1:$P$10,MATCH(Database!C1070,Currecny_M!$A$1:$P$1,0),FALSE)</f>
        <v>1</v>
      </c>
      <c r="L1070" s="82">
        <f t="shared" si="50"/>
        <v>-43.197700000000005</v>
      </c>
      <c r="M1070" s="82">
        <f>((E1070/$F$1)*VLOOKUP(N1070,Currecny_M!$A$1:$P$10,MATCH(Database!C1070,Currecny_M!$A$1:$P$1,0),FALSE))/VLOOKUP('Cover page'!$B$6,Currecny_M!$A$1:$P$10,MATCH(Database!C1070,Currecny_M!$A$1:$P$1,0),FALSE)</f>
        <v>-43.197700000000005</v>
      </c>
      <c r="N1070" s="6" t="str">
        <f>VLOOKUP(B1070,Master!$A$2:$C$11,3,FALSE)</f>
        <v>Yuan</v>
      </c>
      <c r="O1070" s="6" t="str">
        <f>VLOOKUP(B1070,Master!$A$2:$C$11,2,FALSE)</f>
        <v>Asia</v>
      </c>
      <c r="Q1070" s="39" t="str">
        <f>VLOOKUP(D1070,GL_Master!$A$1:$D$80,2,FALSE)</f>
        <v>PL</v>
      </c>
      <c r="R1070" s="39" t="str">
        <f>VLOOKUP(D1070,GL_Master!$A$1:$D$80,3,FALSE)</f>
        <v>Other Income</v>
      </c>
      <c r="S1070" s="39" t="str">
        <f>VLOOKUP(D1070,GL_Master!$A$1:$D$80,4,FALSE)</f>
        <v>Other Income</v>
      </c>
    </row>
    <row r="1071" spans="1:19" x14ac:dyDescent="0.25">
      <c r="A1071" s="39" t="s">
        <v>262</v>
      </c>
      <c r="B1071" s="39" t="s">
        <v>234</v>
      </c>
      <c r="C1071" s="7">
        <v>43952</v>
      </c>
      <c r="D1071" s="39" t="s">
        <v>86</v>
      </c>
      <c r="E1071" s="39">
        <v>37</v>
      </c>
      <c r="F1071" s="82">
        <f t="shared" si="48"/>
        <v>3.6999999999999998E-2</v>
      </c>
      <c r="G1071" s="39">
        <f>VLOOKUP(N1071,Currecny_M!$A$1:$P$10,2,FALSE)</f>
        <v>65</v>
      </c>
      <c r="H1071" s="39">
        <f>MATCH(C1071,Currecny_M!$A$1:$P$1,0)</f>
        <v>3</v>
      </c>
      <c r="I1071" s="39">
        <f>VLOOKUP(N1071,Currecny_M!$A$1:$P$10,MATCH(Database!C1071,Currecny_M!$A$1:$P$1,0),FALSE)</f>
        <v>65.650000000000006</v>
      </c>
      <c r="J1071" s="82">
        <f t="shared" si="49"/>
        <v>2.4290500000000002</v>
      </c>
      <c r="K1071" s="39">
        <f>VLOOKUP('Cover page'!$B$6,Currecny_M!$A$1:$P$10,MATCH(Database!C1071,Currecny_M!$A$1:$P$1,0),FALSE)</f>
        <v>1</v>
      </c>
      <c r="L1071" s="82">
        <f t="shared" si="50"/>
        <v>2.4290500000000002</v>
      </c>
      <c r="M1071" s="82">
        <f>((E1071/$F$1)*VLOOKUP(N1071,Currecny_M!$A$1:$P$10,MATCH(Database!C1071,Currecny_M!$A$1:$P$1,0),FALSE))/VLOOKUP('Cover page'!$B$6,Currecny_M!$A$1:$P$10,MATCH(Database!C1071,Currecny_M!$A$1:$P$1,0),FALSE)</f>
        <v>2.4290500000000002</v>
      </c>
      <c r="N1071" s="6" t="str">
        <f>VLOOKUP(B1071,Master!$A$2:$C$11,3,FALSE)</f>
        <v>Yuan</v>
      </c>
      <c r="O1071" s="6" t="str">
        <f>VLOOKUP(B1071,Master!$A$2:$C$11,2,FALSE)</f>
        <v>Asia</v>
      </c>
      <c r="Q1071" s="39" t="str">
        <f>VLOOKUP(D1071,GL_Master!$A$1:$D$80,2,FALSE)</f>
        <v>PL</v>
      </c>
      <c r="R1071" s="39" t="str">
        <f>VLOOKUP(D1071,GL_Master!$A$1:$D$80,3,FALSE)</f>
        <v>COGS</v>
      </c>
      <c r="S1071" s="39" t="str">
        <f>VLOOKUP(D1071,GL_Master!$A$1:$D$80,4,FALSE)</f>
        <v>Purchase of other traded goods</v>
      </c>
    </row>
    <row r="1072" spans="1:19" x14ac:dyDescent="0.25">
      <c r="A1072" s="39" t="s">
        <v>262</v>
      </c>
      <c r="B1072" s="39" t="s">
        <v>234</v>
      </c>
      <c r="C1072" s="7">
        <v>43952</v>
      </c>
      <c r="D1072" s="39" t="s">
        <v>87</v>
      </c>
      <c r="E1072" s="39">
        <v>20</v>
      </c>
      <c r="F1072" s="82">
        <f t="shared" si="48"/>
        <v>0.02</v>
      </c>
      <c r="G1072" s="39">
        <f>VLOOKUP(N1072,Currecny_M!$A$1:$P$10,2,FALSE)</f>
        <v>65</v>
      </c>
      <c r="H1072" s="39">
        <f>MATCH(C1072,Currecny_M!$A$1:$P$1,0)</f>
        <v>3</v>
      </c>
      <c r="I1072" s="39">
        <f>VLOOKUP(N1072,Currecny_M!$A$1:$P$10,MATCH(Database!C1072,Currecny_M!$A$1:$P$1,0),FALSE)</f>
        <v>65.650000000000006</v>
      </c>
      <c r="J1072" s="82">
        <f t="shared" si="49"/>
        <v>1.3130000000000002</v>
      </c>
      <c r="K1072" s="39">
        <f>VLOOKUP('Cover page'!$B$6,Currecny_M!$A$1:$P$10,MATCH(Database!C1072,Currecny_M!$A$1:$P$1,0),FALSE)</f>
        <v>1</v>
      </c>
      <c r="L1072" s="82">
        <f t="shared" si="50"/>
        <v>1.3130000000000002</v>
      </c>
      <c r="M1072" s="82">
        <f>((E1072/$F$1)*VLOOKUP(N1072,Currecny_M!$A$1:$P$10,MATCH(Database!C1072,Currecny_M!$A$1:$P$1,0),FALSE))/VLOOKUP('Cover page'!$B$6,Currecny_M!$A$1:$P$10,MATCH(Database!C1072,Currecny_M!$A$1:$P$1,0),FALSE)</f>
        <v>1.3130000000000002</v>
      </c>
      <c r="N1072" s="6" t="str">
        <f>VLOOKUP(B1072,Master!$A$2:$C$11,3,FALSE)</f>
        <v>Yuan</v>
      </c>
      <c r="O1072" s="6" t="str">
        <f>VLOOKUP(B1072,Master!$A$2:$C$11,2,FALSE)</f>
        <v>Asia</v>
      </c>
      <c r="Q1072" s="39" t="str">
        <f>VLOOKUP(D1072,GL_Master!$A$1:$D$80,2,FALSE)</f>
        <v>PL</v>
      </c>
      <c r="R1072" s="39" t="str">
        <f>VLOOKUP(D1072,GL_Master!$A$1:$D$80,3,FALSE)</f>
        <v>COGS</v>
      </c>
      <c r="S1072" s="39" t="str">
        <f>VLOOKUP(D1072,GL_Master!$A$1:$D$80,4,FALSE)</f>
        <v>Civil, Installation, Commissioning and Other miscellaneous expenses</v>
      </c>
    </row>
    <row r="1073" spans="1:19" x14ac:dyDescent="0.25">
      <c r="A1073" s="39" t="s">
        <v>262</v>
      </c>
      <c r="B1073" s="39" t="s">
        <v>234</v>
      </c>
      <c r="C1073" s="7">
        <v>43952</v>
      </c>
      <c r="D1073" s="39" t="s">
        <v>88</v>
      </c>
      <c r="E1073" s="39">
        <v>56</v>
      </c>
      <c r="F1073" s="82">
        <f t="shared" si="48"/>
        <v>5.6000000000000001E-2</v>
      </c>
      <c r="G1073" s="39">
        <f>VLOOKUP(N1073,Currecny_M!$A$1:$P$10,2,FALSE)</f>
        <v>65</v>
      </c>
      <c r="H1073" s="39">
        <f>MATCH(C1073,Currecny_M!$A$1:$P$1,0)</f>
        <v>3</v>
      </c>
      <c r="I1073" s="39">
        <f>VLOOKUP(N1073,Currecny_M!$A$1:$P$10,MATCH(Database!C1073,Currecny_M!$A$1:$P$1,0),FALSE)</f>
        <v>65.650000000000006</v>
      </c>
      <c r="J1073" s="82">
        <f t="shared" si="49"/>
        <v>3.6764000000000006</v>
      </c>
      <c r="K1073" s="39">
        <f>VLOOKUP('Cover page'!$B$6,Currecny_M!$A$1:$P$10,MATCH(Database!C1073,Currecny_M!$A$1:$P$1,0),FALSE)</f>
        <v>1</v>
      </c>
      <c r="L1073" s="82">
        <f t="shared" si="50"/>
        <v>3.6764000000000006</v>
      </c>
      <c r="M1073" s="82">
        <f>((E1073/$F$1)*VLOOKUP(N1073,Currecny_M!$A$1:$P$10,MATCH(Database!C1073,Currecny_M!$A$1:$P$1,0),FALSE))/VLOOKUP('Cover page'!$B$6,Currecny_M!$A$1:$P$10,MATCH(Database!C1073,Currecny_M!$A$1:$P$1,0),FALSE)</f>
        <v>3.6764000000000006</v>
      </c>
      <c r="N1073" s="6" t="str">
        <f>VLOOKUP(B1073,Master!$A$2:$C$11,3,FALSE)</f>
        <v>Yuan</v>
      </c>
      <c r="O1073" s="6" t="str">
        <f>VLOOKUP(B1073,Master!$A$2:$C$11,2,FALSE)</f>
        <v>Asia</v>
      </c>
      <c r="Q1073" s="39" t="str">
        <f>VLOOKUP(D1073,GL_Master!$A$1:$D$80,2,FALSE)</f>
        <v>PL</v>
      </c>
      <c r="R1073" s="39" t="str">
        <f>VLOOKUP(D1073,GL_Master!$A$1:$D$80,3,FALSE)</f>
        <v>COGS</v>
      </c>
      <c r="S1073" s="39" t="str">
        <f>VLOOKUP(D1073,GL_Master!$A$1:$D$80,4,FALSE)</f>
        <v>Civil, Installation, Commissioning and Other miscellaneous expenses</v>
      </c>
    </row>
    <row r="1074" spans="1:19" x14ac:dyDescent="0.25">
      <c r="A1074" s="39" t="s">
        <v>262</v>
      </c>
      <c r="B1074" s="39" t="s">
        <v>234</v>
      </c>
      <c r="C1074" s="7">
        <v>43952</v>
      </c>
      <c r="D1074" s="39" t="s">
        <v>89</v>
      </c>
      <c r="E1074" s="39">
        <v>117</v>
      </c>
      <c r="F1074" s="82">
        <f t="shared" si="48"/>
        <v>0.11700000000000001</v>
      </c>
      <c r="G1074" s="39">
        <f>VLOOKUP(N1074,Currecny_M!$A$1:$P$10,2,FALSE)</f>
        <v>65</v>
      </c>
      <c r="H1074" s="39">
        <f>MATCH(C1074,Currecny_M!$A$1:$P$1,0)</f>
        <v>3</v>
      </c>
      <c r="I1074" s="39">
        <f>VLOOKUP(N1074,Currecny_M!$A$1:$P$10,MATCH(Database!C1074,Currecny_M!$A$1:$P$1,0),FALSE)</f>
        <v>65.650000000000006</v>
      </c>
      <c r="J1074" s="82">
        <f t="shared" si="49"/>
        <v>7.6810500000000008</v>
      </c>
      <c r="K1074" s="39">
        <f>VLOOKUP('Cover page'!$B$6,Currecny_M!$A$1:$P$10,MATCH(Database!C1074,Currecny_M!$A$1:$P$1,0),FALSE)</f>
        <v>1</v>
      </c>
      <c r="L1074" s="82">
        <f t="shared" si="50"/>
        <v>7.6810500000000008</v>
      </c>
      <c r="M1074" s="82">
        <f>((E1074/$F$1)*VLOOKUP(N1074,Currecny_M!$A$1:$P$10,MATCH(Database!C1074,Currecny_M!$A$1:$P$1,0),FALSE))/VLOOKUP('Cover page'!$B$6,Currecny_M!$A$1:$P$10,MATCH(Database!C1074,Currecny_M!$A$1:$P$1,0),FALSE)</f>
        <v>7.6810500000000008</v>
      </c>
      <c r="N1074" s="6" t="str">
        <f>VLOOKUP(B1074,Master!$A$2:$C$11,3,FALSE)</f>
        <v>Yuan</v>
      </c>
      <c r="O1074" s="6" t="str">
        <f>VLOOKUP(B1074,Master!$A$2:$C$11,2,FALSE)</f>
        <v>Asia</v>
      </c>
      <c r="Q1074" s="39" t="str">
        <f>VLOOKUP(D1074,GL_Master!$A$1:$D$80,2,FALSE)</f>
        <v>PL</v>
      </c>
      <c r="R1074" s="39" t="str">
        <f>VLOOKUP(D1074,GL_Master!$A$1:$D$80,3,FALSE)</f>
        <v>COGS</v>
      </c>
      <c r="S1074" s="39" t="str">
        <f>VLOOKUP(D1074,GL_Master!$A$1:$D$80,4,FALSE)</f>
        <v>project Expenses</v>
      </c>
    </row>
    <row r="1075" spans="1:19" x14ac:dyDescent="0.25">
      <c r="A1075" s="39" t="s">
        <v>262</v>
      </c>
      <c r="B1075" s="39" t="s">
        <v>234</v>
      </c>
      <c r="C1075" s="7">
        <v>43952</v>
      </c>
      <c r="D1075" s="39" t="s">
        <v>90</v>
      </c>
      <c r="E1075" s="39">
        <v>37</v>
      </c>
      <c r="F1075" s="82">
        <f t="shared" si="48"/>
        <v>3.6999999999999998E-2</v>
      </c>
      <c r="G1075" s="39">
        <f>VLOOKUP(N1075,Currecny_M!$A$1:$P$10,2,FALSE)</f>
        <v>65</v>
      </c>
      <c r="H1075" s="39">
        <f>MATCH(C1075,Currecny_M!$A$1:$P$1,0)</f>
        <v>3</v>
      </c>
      <c r="I1075" s="39">
        <f>VLOOKUP(N1075,Currecny_M!$A$1:$P$10,MATCH(Database!C1075,Currecny_M!$A$1:$P$1,0),FALSE)</f>
        <v>65.650000000000006</v>
      </c>
      <c r="J1075" s="82">
        <f t="shared" si="49"/>
        <v>2.4290500000000002</v>
      </c>
      <c r="K1075" s="39">
        <f>VLOOKUP('Cover page'!$B$6,Currecny_M!$A$1:$P$10,MATCH(Database!C1075,Currecny_M!$A$1:$P$1,0),FALSE)</f>
        <v>1</v>
      </c>
      <c r="L1075" s="82">
        <f t="shared" si="50"/>
        <v>2.4290500000000002</v>
      </c>
      <c r="M1075" s="82">
        <f>((E1075/$F$1)*VLOOKUP(N1075,Currecny_M!$A$1:$P$10,MATCH(Database!C1075,Currecny_M!$A$1:$P$1,0),FALSE))/VLOOKUP('Cover page'!$B$6,Currecny_M!$A$1:$P$10,MATCH(Database!C1075,Currecny_M!$A$1:$P$1,0),FALSE)</f>
        <v>2.4290500000000002</v>
      </c>
      <c r="N1075" s="6" t="str">
        <f>VLOOKUP(B1075,Master!$A$2:$C$11,3,FALSE)</f>
        <v>Yuan</v>
      </c>
      <c r="O1075" s="6" t="str">
        <f>VLOOKUP(B1075,Master!$A$2:$C$11,2,FALSE)</f>
        <v>Asia</v>
      </c>
      <c r="Q1075" s="39" t="str">
        <f>VLOOKUP(D1075,GL_Master!$A$1:$D$80,2,FALSE)</f>
        <v>PL</v>
      </c>
      <c r="R1075" s="39" t="str">
        <f>VLOOKUP(D1075,GL_Master!$A$1:$D$80,3,FALSE)</f>
        <v>Office utility</v>
      </c>
      <c r="S1075" s="39" t="str">
        <f>VLOOKUP(D1075,GL_Master!$A$1:$D$80,4,FALSE)</f>
        <v>Electricity Expenses</v>
      </c>
    </row>
    <row r="1076" spans="1:19" x14ac:dyDescent="0.25">
      <c r="A1076" s="39" t="s">
        <v>262</v>
      </c>
      <c r="B1076" s="39" t="s">
        <v>234</v>
      </c>
      <c r="C1076" s="7">
        <v>43952</v>
      </c>
      <c r="D1076" s="39" t="s">
        <v>91</v>
      </c>
      <c r="E1076" s="39">
        <v>80</v>
      </c>
      <c r="F1076" s="82">
        <f t="shared" si="48"/>
        <v>0.08</v>
      </c>
      <c r="G1076" s="39">
        <f>VLOOKUP(N1076,Currecny_M!$A$1:$P$10,2,FALSE)</f>
        <v>65</v>
      </c>
      <c r="H1076" s="39">
        <f>MATCH(C1076,Currecny_M!$A$1:$P$1,0)</f>
        <v>3</v>
      </c>
      <c r="I1076" s="39">
        <f>VLOOKUP(N1076,Currecny_M!$A$1:$P$10,MATCH(Database!C1076,Currecny_M!$A$1:$P$1,0),FALSE)</f>
        <v>65.650000000000006</v>
      </c>
      <c r="J1076" s="82">
        <f t="shared" si="49"/>
        <v>5.2520000000000007</v>
      </c>
      <c r="K1076" s="39">
        <f>VLOOKUP('Cover page'!$B$6,Currecny_M!$A$1:$P$10,MATCH(Database!C1076,Currecny_M!$A$1:$P$1,0),FALSE)</f>
        <v>1</v>
      </c>
      <c r="L1076" s="82">
        <f t="shared" si="50"/>
        <v>5.2520000000000007</v>
      </c>
      <c r="M1076" s="82">
        <f>((E1076/$F$1)*VLOOKUP(N1076,Currecny_M!$A$1:$P$10,MATCH(Database!C1076,Currecny_M!$A$1:$P$1,0),FALSE))/VLOOKUP('Cover page'!$B$6,Currecny_M!$A$1:$P$10,MATCH(Database!C1076,Currecny_M!$A$1:$P$1,0),FALSE)</f>
        <v>5.2520000000000007</v>
      </c>
      <c r="N1076" s="6" t="str">
        <f>VLOOKUP(B1076,Master!$A$2:$C$11,3,FALSE)</f>
        <v>Yuan</v>
      </c>
      <c r="O1076" s="6" t="str">
        <f>VLOOKUP(B1076,Master!$A$2:$C$11,2,FALSE)</f>
        <v>Asia</v>
      </c>
      <c r="Q1076" s="39" t="str">
        <f>VLOOKUP(D1076,GL_Master!$A$1:$D$80,2,FALSE)</f>
        <v>PL</v>
      </c>
      <c r="R1076" s="39" t="str">
        <f>VLOOKUP(D1076,GL_Master!$A$1:$D$80,3,FALSE)</f>
        <v>Misc. expenses</v>
      </c>
      <c r="S1076" s="39" t="str">
        <f>VLOOKUP(D1076,GL_Master!$A$1:$D$80,4,FALSE)</f>
        <v>Repair &amp; Maintenance</v>
      </c>
    </row>
    <row r="1077" spans="1:19" x14ac:dyDescent="0.25">
      <c r="A1077" s="39" t="s">
        <v>262</v>
      </c>
      <c r="B1077" s="39" t="s">
        <v>234</v>
      </c>
      <c r="C1077" s="7">
        <v>43952</v>
      </c>
      <c r="D1077" s="39" t="s">
        <v>92</v>
      </c>
      <c r="E1077" s="39">
        <v>59</v>
      </c>
      <c r="F1077" s="82">
        <f t="shared" si="48"/>
        <v>5.8999999999999997E-2</v>
      </c>
      <c r="G1077" s="39">
        <f>VLOOKUP(N1077,Currecny_M!$A$1:$P$10,2,FALSE)</f>
        <v>65</v>
      </c>
      <c r="H1077" s="39">
        <f>MATCH(C1077,Currecny_M!$A$1:$P$1,0)</f>
        <v>3</v>
      </c>
      <c r="I1077" s="39">
        <f>VLOOKUP(N1077,Currecny_M!$A$1:$P$10,MATCH(Database!C1077,Currecny_M!$A$1:$P$1,0),FALSE)</f>
        <v>65.650000000000006</v>
      </c>
      <c r="J1077" s="82">
        <f t="shared" si="49"/>
        <v>3.8733500000000003</v>
      </c>
      <c r="K1077" s="39">
        <f>VLOOKUP('Cover page'!$B$6,Currecny_M!$A$1:$P$10,MATCH(Database!C1077,Currecny_M!$A$1:$P$1,0),FALSE)</f>
        <v>1</v>
      </c>
      <c r="L1077" s="82">
        <f t="shared" si="50"/>
        <v>3.8733500000000003</v>
      </c>
      <c r="M1077" s="82">
        <f>((E1077/$F$1)*VLOOKUP(N1077,Currecny_M!$A$1:$P$10,MATCH(Database!C1077,Currecny_M!$A$1:$P$1,0),FALSE))/VLOOKUP('Cover page'!$B$6,Currecny_M!$A$1:$P$10,MATCH(Database!C1077,Currecny_M!$A$1:$P$1,0),FALSE)</f>
        <v>3.8733500000000003</v>
      </c>
      <c r="N1077" s="6" t="str">
        <f>VLOOKUP(B1077,Master!$A$2:$C$11,3,FALSE)</f>
        <v>Yuan</v>
      </c>
      <c r="O1077" s="6" t="str">
        <f>VLOOKUP(B1077,Master!$A$2:$C$11,2,FALSE)</f>
        <v>Asia</v>
      </c>
      <c r="Q1077" s="39" t="str">
        <f>VLOOKUP(D1077,GL_Master!$A$1:$D$80,2,FALSE)</f>
        <v>PL</v>
      </c>
      <c r="R1077" s="39" t="str">
        <f>VLOOKUP(D1077,GL_Master!$A$1:$D$80,3,FALSE)</f>
        <v>Misc. expenses</v>
      </c>
      <c r="S1077" s="39" t="str">
        <f>VLOOKUP(D1077,GL_Master!$A$1:$D$80,4,FALSE)</f>
        <v>Repair &amp; Maintenance</v>
      </c>
    </row>
    <row r="1078" spans="1:19" x14ac:dyDescent="0.25">
      <c r="A1078" s="39" t="s">
        <v>262</v>
      </c>
      <c r="B1078" s="39" t="s">
        <v>234</v>
      </c>
      <c r="C1078" s="7">
        <v>43952</v>
      </c>
      <c r="D1078" s="39" t="s">
        <v>93</v>
      </c>
      <c r="E1078" s="39">
        <v>685</v>
      </c>
      <c r="F1078" s="82">
        <f t="shared" si="48"/>
        <v>0.68500000000000005</v>
      </c>
      <c r="G1078" s="39">
        <f>VLOOKUP(N1078,Currecny_M!$A$1:$P$10,2,FALSE)</f>
        <v>65</v>
      </c>
      <c r="H1078" s="39">
        <f>MATCH(C1078,Currecny_M!$A$1:$P$1,0)</f>
        <v>3</v>
      </c>
      <c r="I1078" s="39">
        <f>VLOOKUP(N1078,Currecny_M!$A$1:$P$10,MATCH(Database!C1078,Currecny_M!$A$1:$P$1,0),FALSE)</f>
        <v>65.650000000000006</v>
      </c>
      <c r="J1078" s="82">
        <f t="shared" si="49"/>
        <v>44.970250000000007</v>
      </c>
      <c r="K1078" s="39">
        <f>VLOOKUP('Cover page'!$B$6,Currecny_M!$A$1:$P$10,MATCH(Database!C1078,Currecny_M!$A$1:$P$1,0),FALSE)</f>
        <v>1</v>
      </c>
      <c r="L1078" s="82">
        <f t="shared" si="50"/>
        <v>44.970250000000007</v>
      </c>
      <c r="M1078" s="82">
        <f>((E1078/$F$1)*VLOOKUP(N1078,Currecny_M!$A$1:$P$10,MATCH(Database!C1078,Currecny_M!$A$1:$P$1,0),FALSE))/VLOOKUP('Cover page'!$B$6,Currecny_M!$A$1:$P$10,MATCH(Database!C1078,Currecny_M!$A$1:$P$1,0),FALSE)</f>
        <v>44.970250000000007</v>
      </c>
      <c r="N1078" s="6" t="str">
        <f>VLOOKUP(B1078,Master!$A$2:$C$11,3,FALSE)</f>
        <v>Yuan</v>
      </c>
      <c r="O1078" s="6" t="str">
        <f>VLOOKUP(B1078,Master!$A$2:$C$11,2,FALSE)</f>
        <v>Asia</v>
      </c>
      <c r="Q1078" s="39" t="str">
        <f>VLOOKUP(D1078,GL_Master!$A$1:$D$80,2,FALSE)</f>
        <v>PL</v>
      </c>
      <c r="R1078" s="39" t="str">
        <f>VLOOKUP(D1078,GL_Master!$A$1:$D$80,3,FALSE)</f>
        <v>Salary wages &amp; benefits</v>
      </c>
      <c r="S1078" s="39" t="str">
        <f>VLOOKUP(D1078,GL_Master!$A$1:$D$80,4,FALSE)</f>
        <v>Employee benefits expense</v>
      </c>
    </row>
    <row r="1079" spans="1:19" x14ac:dyDescent="0.25">
      <c r="A1079" s="39" t="s">
        <v>262</v>
      </c>
      <c r="B1079" s="39" t="s">
        <v>234</v>
      </c>
      <c r="C1079" s="7">
        <v>43952</v>
      </c>
      <c r="D1079" s="39" t="s">
        <v>33</v>
      </c>
      <c r="E1079" s="39">
        <v>19</v>
      </c>
      <c r="F1079" s="82">
        <f t="shared" si="48"/>
        <v>1.9E-2</v>
      </c>
      <c r="G1079" s="39">
        <f>VLOOKUP(N1079,Currecny_M!$A$1:$P$10,2,FALSE)</f>
        <v>65</v>
      </c>
      <c r="H1079" s="39">
        <f>MATCH(C1079,Currecny_M!$A$1:$P$1,0)</f>
        <v>3</v>
      </c>
      <c r="I1079" s="39">
        <f>VLOOKUP(N1079,Currecny_M!$A$1:$P$10,MATCH(Database!C1079,Currecny_M!$A$1:$P$1,0),FALSE)</f>
        <v>65.650000000000006</v>
      </c>
      <c r="J1079" s="82">
        <f t="shared" si="49"/>
        <v>1.2473500000000002</v>
      </c>
      <c r="K1079" s="39">
        <f>VLOOKUP('Cover page'!$B$6,Currecny_M!$A$1:$P$10,MATCH(Database!C1079,Currecny_M!$A$1:$P$1,0),FALSE)</f>
        <v>1</v>
      </c>
      <c r="L1079" s="82">
        <f t="shared" si="50"/>
        <v>1.2473500000000002</v>
      </c>
      <c r="M1079" s="82">
        <f>((E1079/$F$1)*VLOOKUP(N1079,Currecny_M!$A$1:$P$10,MATCH(Database!C1079,Currecny_M!$A$1:$P$1,0),FALSE))/VLOOKUP('Cover page'!$B$6,Currecny_M!$A$1:$P$10,MATCH(Database!C1079,Currecny_M!$A$1:$P$1,0),FALSE)</f>
        <v>1.2473500000000002</v>
      </c>
      <c r="N1079" s="6" t="str">
        <f>VLOOKUP(B1079,Master!$A$2:$C$11,3,FALSE)</f>
        <v>Yuan</v>
      </c>
      <c r="O1079" s="6" t="str">
        <f>VLOOKUP(B1079,Master!$A$2:$C$11,2,FALSE)</f>
        <v>Asia</v>
      </c>
      <c r="Q1079" s="39" t="str">
        <f>VLOOKUP(D1079,GL_Master!$A$1:$D$80,2,FALSE)</f>
        <v>PL</v>
      </c>
      <c r="R1079" s="39" t="str">
        <f>VLOOKUP(D1079,GL_Master!$A$1:$D$80,3,FALSE)</f>
        <v>Staff welfare expenses</v>
      </c>
      <c r="S1079" s="39" t="str">
        <f>VLOOKUP(D1079,GL_Master!$A$1:$D$80,4,FALSE)</f>
        <v>Other staff welfare</v>
      </c>
    </row>
    <row r="1080" spans="1:19" x14ac:dyDescent="0.25">
      <c r="A1080" s="39" t="s">
        <v>262</v>
      </c>
      <c r="B1080" s="39" t="s">
        <v>234</v>
      </c>
      <c r="C1080" s="7">
        <v>43952</v>
      </c>
      <c r="D1080" s="39" t="s">
        <v>94</v>
      </c>
      <c r="E1080" s="39">
        <v>120</v>
      </c>
      <c r="F1080" s="82">
        <f t="shared" si="48"/>
        <v>0.12</v>
      </c>
      <c r="G1080" s="39">
        <f>VLOOKUP(N1080,Currecny_M!$A$1:$P$10,2,FALSE)</f>
        <v>65</v>
      </c>
      <c r="H1080" s="39">
        <f>MATCH(C1080,Currecny_M!$A$1:$P$1,0)</f>
        <v>3</v>
      </c>
      <c r="I1080" s="39">
        <f>VLOOKUP(N1080,Currecny_M!$A$1:$P$10,MATCH(Database!C1080,Currecny_M!$A$1:$P$1,0),FALSE)</f>
        <v>65.650000000000006</v>
      </c>
      <c r="J1080" s="82">
        <f t="shared" si="49"/>
        <v>7.8780000000000001</v>
      </c>
      <c r="K1080" s="39">
        <f>VLOOKUP('Cover page'!$B$6,Currecny_M!$A$1:$P$10,MATCH(Database!C1080,Currecny_M!$A$1:$P$1,0),FALSE)</f>
        <v>1</v>
      </c>
      <c r="L1080" s="82">
        <f t="shared" si="50"/>
        <v>7.8780000000000001</v>
      </c>
      <c r="M1080" s="82">
        <f>((E1080/$F$1)*VLOOKUP(N1080,Currecny_M!$A$1:$P$10,MATCH(Database!C1080,Currecny_M!$A$1:$P$1,0),FALSE))/VLOOKUP('Cover page'!$B$6,Currecny_M!$A$1:$P$10,MATCH(Database!C1080,Currecny_M!$A$1:$P$1,0),FALSE)</f>
        <v>7.8780000000000001</v>
      </c>
      <c r="N1080" s="6" t="str">
        <f>VLOOKUP(B1080,Master!$A$2:$C$11,3,FALSE)</f>
        <v>Yuan</v>
      </c>
      <c r="O1080" s="6" t="str">
        <f>VLOOKUP(B1080,Master!$A$2:$C$11,2,FALSE)</f>
        <v>Asia</v>
      </c>
      <c r="Q1080" s="39" t="str">
        <f>VLOOKUP(D1080,GL_Master!$A$1:$D$80,2,FALSE)</f>
        <v>PL</v>
      </c>
      <c r="R1080" s="39" t="str">
        <f>VLOOKUP(D1080,GL_Master!$A$1:$D$80,3,FALSE)</f>
        <v xml:space="preserve">Gratuity expenses </v>
      </c>
      <c r="S1080" s="39" t="str">
        <f>VLOOKUP(D1080,GL_Master!$A$1:$D$80,4,FALSE)</f>
        <v>Gratuity</v>
      </c>
    </row>
    <row r="1081" spans="1:19" x14ac:dyDescent="0.25">
      <c r="A1081" s="39" t="s">
        <v>262</v>
      </c>
      <c r="B1081" s="39" t="s">
        <v>234</v>
      </c>
      <c r="C1081" s="7">
        <v>43952</v>
      </c>
      <c r="D1081" s="39" t="s">
        <v>95</v>
      </c>
      <c r="E1081" s="39">
        <v>41</v>
      </c>
      <c r="F1081" s="82">
        <f t="shared" si="48"/>
        <v>4.1000000000000002E-2</v>
      </c>
      <c r="G1081" s="39">
        <f>VLOOKUP(N1081,Currecny_M!$A$1:$P$10,2,FALSE)</f>
        <v>65</v>
      </c>
      <c r="H1081" s="39">
        <f>MATCH(C1081,Currecny_M!$A$1:$P$1,0)</f>
        <v>3</v>
      </c>
      <c r="I1081" s="39">
        <f>VLOOKUP(N1081,Currecny_M!$A$1:$P$10,MATCH(Database!C1081,Currecny_M!$A$1:$P$1,0),FALSE)</f>
        <v>65.650000000000006</v>
      </c>
      <c r="J1081" s="82">
        <f t="shared" si="49"/>
        <v>2.6916500000000005</v>
      </c>
      <c r="K1081" s="39">
        <f>VLOOKUP('Cover page'!$B$6,Currecny_M!$A$1:$P$10,MATCH(Database!C1081,Currecny_M!$A$1:$P$1,0),FALSE)</f>
        <v>1</v>
      </c>
      <c r="L1081" s="82">
        <f t="shared" si="50"/>
        <v>2.6916500000000005</v>
      </c>
      <c r="M1081" s="82">
        <f>((E1081/$F$1)*VLOOKUP(N1081,Currecny_M!$A$1:$P$10,MATCH(Database!C1081,Currecny_M!$A$1:$P$1,0),FALSE))/VLOOKUP('Cover page'!$B$6,Currecny_M!$A$1:$P$10,MATCH(Database!C1081,Currecny_M!$A$1:$P$1,0),FALSE)</f>
        <v>2.6916500000000005</v>
      </c>
      <c r="N1081" s="6" t="str">
        <f>VLOOKUP(B1081,Master!$A$2:$C$11,3,FALSE)</f>
        <v>Yuan</v>
      </c>
      <c r="O1081" s="6" t="str">
        <f>VLOOKUP(B1081,Master!$A$2:$C$11,2,FALSE)</f>
        <v>Asia</v>
      </c>
      <c r="Q1081" s="39" t="str">
        <f>VLOOKUP(D1081,GL_Master!$A$1:$D$80,2,FALSE)</f>
        <v>PL</v>
      </c>
      <c r="R1081" s="39" t="str">
        <f>VLOOKUP(D1081,GL_Master!$A$1:$D$80,3,FALSE)</f>
        <v>Salary wages &amp; benefits</v>
      </c>
      <c r="S1081" s="39" t="str">
        <f>VLOOKUP(D1081,GL_Master!$A$1:$D$80,4,FALSE)</f>
        <v>Employee benefits expense</v>
      </c>
    </row>
    <row r="1082" spans="1:19" x14ac:dyDescent="0.25">
      <c r="A1082" s="39" t="s">
        <v>262</v>
      </c>
      <c r="B1082" s="39" t="s">
        <v>234</v>
      </c>
      <c r="C1082" s="7">
        <v>43952</v>
      </c>
      <c r="D1082" s="39" t="s">
        <v>96</v>
      </c>
      <c r="E1082" s="39">
        <v>356</v>
      </c>
      <c r="F1082" s="82">
        <f t="shared" si="48"/>
        <v>0.35599999999999998</v>
      </c>
      <c r="G1082" s="39">
        <f>VLOOKUP(N1082,Currecny_M!$A$1:$P$10,2,FALSE)</f>
        <v>65</v>
      </c>
      <c r="H1082" s="39">
        <f>MATCH(C1082,Currecny_M!$A$1:$P$1,0)</f>
        <v>3</v>
      </c>
      <c r="I1082" s="39">
        <f>VLOOKUP(N1082,Currecny_M!$A$1:$P$10,MATCH(Database!C1082,Currecny_M!$A$1:$P$1,0),FALSE)</f>
        <v>65.650000000000006</v>
      </c>
      <c r="J1082" s="82">
        <f t="shared" si="49"/>
        <v>23.371400000000001</v>
      </c>
      <c r="K1082" s="39">
        <f>VLOOKUP('Cover page'!$B$6,Currecny_M!$A$1:$P$10,MATCH(Database!C1082,Currecny_M!$A$1:$P$1,0),FALSE)</f>
        <v>1</v>
      </c>
      <c r="L1082" s="82">
        <f t="shared" si="50"/>
        <v>23.371400000000001</v>
      </c>
      <c r="M1082" s="82">
        <f>((E1082/$F$1)*VLOOKUP(N1082,Currecny_M!$A$1:$P$10,MATCH(Database!C1082,Currecny_M!$A$1:$P$1,0),FALSE))/VLOOKUP('Cover page'!$B$6,Currecny_M!$A$1:$P$10,MATCH(Database!C1082,Currecny_M!$A$1:$P$1,0),FALSE)</f>
        <v>23.371400000000001</v>
      </c>
      <c r="N1082" s="6" t="str">
        <f>VLOOKUP(B1082,Master!$A$2:$C$11,3,FALSE)</f>
        <v>Yuan</v>
      </c>
      <c r="O1082" s="6" t="str">
        <f>VLOOKUP(B1082,Master!$A$2:$C$11,2,FALSE)</f>
        <v>Asia</v>
      </c>
      <c r="Q1082" s="39" t="str">
        <f>VLOOKUP(D1082,GL_Master!$A$1:$D$80,2,FALSE)</f>
        <v>PL</v>
      </c>
      <c r="R1082" s="39" t="str">
        <f>VLOOKUP(D1082,GL_Master!$A$1:$D$80,3,FALSE)</f>
        <v>Salary wages &amp; benefits</v>
      </c>
      <c r="S1082" s="39" t="str">
        <f>VLOOKUP(D1082,GL_Master!$A$1:$D$80,4,FALSE)</f>
        <v>Employee benefits expense</v>
      </c>
    </row>
    <row r="1083" spans="1:19" x14ac:dyDescent="0.25">
      <c r="A1083" s="39" t="s">
        <v>262</v>
      </c>
      <c r="B1083" s="39" t="s">
        <v>234</v>
      </c>
      <c r="C1083" s="7">
        <v>43952</v>
      </c>
      <c r="D1083" s="39" t="s">
        <v>97</v>
      </c>
      <c r="E1083" s="39">
        <v>19</v>
      </c>
      <c r="F1083" s="82">
        <f t="shared" si="48"/>
        <v>1.9E-2</v>
      </c>
      <c r="G1083" s="39">
        <f>VLOOKUP(N1083,Currecny_M!$A$1:$P$10,2,FALSE)</f>
        <v>65</v>
      </c>
      <c r="H1083" s="39">
        <f>MATCH(C1083,Currecny_M!$A$1:$P$1,0)</f>
        <v>3</v>
      </c>
      <c r="I1083" s="39">
        <f>VLOOKUP(N1083,Currecny_M!$A$1:$P$10,MATCH(Database!C1083,Currecny_M!$A$1:$P$1,0),FALSE)</f>
        <v>65.650000000000006</v>
      </c>
      <c r="J1083" s="82">
        <f t="shared" si="49"/>
        <v>1.2473500000000002</v>
      </c>
      <c r="K1083" s="39">
        <f>VLOOKUP('Cover page'!$B$6,Currecny_M!$A$1:$P$10,MATCH(Database!C1083,Currecny_M!$A$1:$P$1,0),FALSE)</f>
        <v>1</v>
      </c>
      <c r="L1083" s="82">
        <f t="shared" si="50"/>
        <v>1.2473500000000002</v>
      </c>
      <c r="M1083" s="82">
        <f>((E1083/$F$1)*VLOOKUP(N1083,Currecny_M!$A$1:$P$10,MATCH(Database!C1083,Currecny_M!$A$1:$P$1,0),FALSE))/VLOOKUP('Cover page'!$B$6,Currecny_M!$A$1:$P$10,MATCH(Database!C1083,Currecny_M!$A$1:$P$1,0),FALSE)</f>
        <v>1.2473500000000002</v>
      </c>
      <c r="N1083" s="6" t="str">
        <f>VLOOKUP(B1083,Master!$A$2:$C$11,3,FALSE)</f>
        <v>Yuan</v>
      </c>
      <c r="O1083" s="6" t="str">
        <f>VLOOKUP(B1083,Master!$A$2:$C$11,2,FALSE)</f>
        <v>Asia</v>
      </c>
      <c r="Q1083" s="39" t="str">
        <f>VLOOKUP(D1083,GL_Master!$A$1:$D$80,2,FALSE)</f>
        <v>PL</v>
      </c>
      <c r="R1083" s="39" t="str">
        <f>VLOOKUP(D1083,GL_Master!$A$1:$D$80,3,FALSE)</f>
        <v>Salary wages &amp; benefits</v>
      </c>
      <c r="S1083" s="39" t="str">
        <f>VLOOKUP(D1083,GL_Master!$A$1:$D$80,4,FALSE)</f>
        <v>Employee benefits expense</v>
      </c>
    </row>
    <row r="1084" spans="1:19" x14ac:dyDescent="0.25">
      <c r="A1084" s="39" t="s">
        <v>262</v>
      </c>
      <c r="B1084" s="39" t="s">
        <v>234</v>
      </c>
      <c r="C1084" s="7">
        <v>43952</v>
      </c>
      <c r="D1084" s="39" t="s">
        <v>98</v>
      </c>
      <c r="E1084" s="39">
        <v>38</v>
      </c>
      <c r="F1084" s="82">
        <f t="shared" si="48"/>
        <v>3.7999999999999999E-2</v>
      </c>
      <c r="G1084" s="39">
        <f>VLOOKUP(N1084,Currecny_M!$A$1:$P$10,2,FALSE)</f>
        <v>65</v>
      </c>
      <c r="H1084" s="39">
        <f>MATCH(C1084,Currecny_M!$A$1:$P$1,0)</f>
        <v>3</v>
      </c>
      <c r="I1084" s="39">
        <f>VLOOKUP(N1084,Currecny_M!$A$1:$P$10,MATCH(Database!C1084,Currecny_M!$A$1:$P$1,0),FALSE)</f>
        <v>65.650000000000006</v>
      </c>
      <c r="J1084" s="82">
        <f t="shared" si="49"/>
        <v>2.4947000000000004</v>
      </c>
      <c r="K1084" s="39">
        <f>VLOOKUP('Cover page'!$B$6,Currecny_M!$A$1:$P$10,MATCH(Database!C1084,Currecny_M!$A$1:$P$1,0),FALSE)</f>
        <v>1</v>
      </c>
      <c r="L1084" s="82">
        <f t="shared" si="50"/>
        <v>2.4947000000000004</v>
      </c>
      <c r="M1084" s="82">
        <f>((E1084/$F$1)*VLOOKUP(N1084,Currecny_M!$A$1:$P$10,MATCH(Database!C1084,Currecny_M!$A$1:$P$1,0),FALSE))/VLOOKUP('Cover page'!$B$6,Currecny_M!$A$1:$P$10,MATCH(Database!C1084,Currecny_M!$A$1:$P$1,0),FALSE)</f>
        <v>2.4947000000000004</v>
      </c>
      <c r="N1084" s="6" t="str">
        <f>VLOOKUP(B1084,Master!$A$2:$C$11,3,FALSE)</f>
        <v>Yuan</v>
      </c>
      <c r="O1084" s="6" t="str">
        <f>VLOOKUP(B1084,Master!$A$2:$C$11,2,FALSE)</f>
        <v>Asia</v>
      </c>
      <c r="Q1084" s="39" t="str">
        <f>VLOOKUP(D1084,GL_Master!$A$1:$D$80,2,FALSE)</f>
        <v>PL</v>
      </c>
      <c r="R1084" s="39" t="str">
        <f>VLOOKUP(D1084,GL_Master!$A$1:$D$80,3,FALSE)</f>
        <v>Salary wages &amp; benefits</v>
      </c>
      <c r="S1084" s="39" t="str">
        <f>VLOOKUP(D1084,GL_Master!$A$1:$D$80,4,FALSE)</f>
        <v>Employee benefits expense</v>
      </c>
    </row>
    <row r="1085" spans="1:19" x14ac:dyDescent="0.25">
      <c r="A1085" s="39" t="s">
        <v>262</v>
      </c>
      <c r="B1085" s="39" t="s">
        <v>234</v>
      </c>
      <c r="C1085" s="7">
        <v>43952</v>
      </c>
      <c r="D1085" s="39" t="s">
        <v>99</v>
      </c>
      <c r="E1085" s="39">
        <v>19</v>
      </c>
      <c r="F1085" s="82">
        <f t="shared" si="48"/>
        <v>1.9E-2</v>
      </c>
      <c r="G1085" s="39">
        <f>VLOOKUP(N1085,Currecny_M!$A$1:$P$10,2,FALSE)</f>
        <v>65</v>
      </c>
      <c r="H1085" s="39">
        <f>MATCH(C1085,Currecny_M!$A$1:$P$1,0)</f>
        <v>3</v>
      </c>
      <c r="I1085" s="39">
        <f>VLOOKUP(N1085,Currecny_M!$A$1:$P$10,MATCH(Database!C1085,Currecny_M!$A$1:$P$1,0),FALSE)</f>
        <v>65.650000000000006</v>
      </c>
      <c r="J1085" s="82">
        <f t="shared" si="49"/>
        <v>1.2473500000000002</v>
      </c>
      <c r="K1085" s="39">
        <f>VLOOKUP('Cover page'!$B$6,Currecny_M!$A$1:$P$10,MATCH(Database!C1085,Currecny_M!$A$1:$P$1,0),FALSE)</f>
        <v>1</v>
      </c>
      <c r="L1085" s="82">
        <f t="shared" si="50"/>
        <v>1.2473500000000002</v>
      </c>
      <c r="M1085" s="82">
        <f>((E1085/$F$1)*VLOOKUP(N1085,Currecny_M!$A$1:$P$10,MATCH(Database!C1085,Currecny_M!$A$1:$P$1,0),FALSE))/VLOOKUP('Cover page'!$B$6,Currecny_M!$A$1:$P$10,MATCH(Database!C1085,Currecny_M!$A$1:$P$1,0),FALSE)</f>
        <v>1.2473500000000002</v>
      </c>
      <c r="N1085" s="6" t="str">
        <f>VLOOKUP(B1085,Master!$A$2:$C$11,3,FALSE)</f>
        <v>Yuan</v>
      </c>
      <c r="O1085" s="6" t="str">
        <f>VLOOKUP(B1085,Master!$A$2:$C$11,2,FALSE)</f>
        <v>Asia</v>
      </c>
      <c r="Q1085" s="39" t="str">
        <f>VLOOKUP(D1085,GL_Master!$A$1:$D$80,2,FALSE)</f>
        <v>PL</v>
      </c>
      <c r="R1085" s="39" t="str">
        <f>VLOOKUP(D1085,GL_Master!$A$1:$D$80,3,FALSE)</f>
        <v>Salary wages &amp; benefits</v>
      </c>
      <c r="S1085" s="39" t="str">
        <f>VLOOKUP(D1085,GL_Master!$A$1:$D$80,4,FALSE)</f>
        <v>Employee benefits expense</v>
      </c>
    </row>
    <row r="1086" spans="1:19" x14ac:dyDescent="0.25">
      <c r="A1086" s="39" t="s">
        <v>262</v>
      </c>
      <c r="B1086" s="39" t="s">
        <v>234</v>
      </c>
      <c r="C1086" s="7">
        <v>43952</v>
      </c>
      <c r="D1086" s="39" t="s">
        <v>100</v>
      </c>
      <c r="E1086" s="39">
        <v>137</v>
      </c>
      <c r="F1086" s="82">
        <f t="shared" si="48"/>
        <v>0.13700000000000001</v>
      </c>
      <c r="G1086" s="39">
        <f>VLOOKUP(N1086,Currecny_M!$A$1:$P$10,2,FALSE)</f>
        <v>65</v>
      </c>
      <c r="H1086" s="39">
        <f>MATCH(C1086,Currecny_M!$A$1:$P$1,0)</f>
        <v>3</v>
      </c>
      <c r="I1086" s="39">
        <f>VLOOKUP(N1086,Currecny_M!$A$1:$P$10,MATCH(Database!C1086,Currecny_M!$A$1:$P$1,0),FALSE)</f>
        <v>65.650000000000006</v>
      </c>
      <c r="J1086" s="82">
        <f t="shared" si="49"/>
        <v>8.9940500000000014</v>
      </c>
      <c r="K1086" s="39">
        <f>VLOOKUP('Cover page'!$B$6,Currecny_M!$A$1:$P$10,MATCH(Database!C1086,Currecny_M!$A$1:$P$1,0),FALSE)</f>
        <v>1</v>
      </c>
      <c r="L1086" s="82">
        <f t="shared" si="50"/>
        <v>8.9940500000000014</v>
      </c>
      <c r="M1086" s="82">
        <f>((E1086/$F$1)*VLOOKUP(N1086,Currecny_M!$A$1:$P$10,MATCH(Database!C1086,Currecny_M!$A$1:$P$1,0),FALSE))/VLOOKUP('Cover page'!$B$6,Currecny_M!$A$1:$P$10,MATCH(Database!C1086,Currecny_M!$A$1:$P$1,0),FALSE)</f>
        <v>8.9940500000000014</v>
      </c>
      <c r="N1086" s="6" t="str">
        <f>VLOOKUP(B1086,Master!$A$2:$C$11,3,FALSE)</f>
        <v>Yuan</v>
      </c>
      <c r="O1086" s="6" t="str">
        <f>VLOOKUP(B1086,Master!$A$2:$C$11,2,FALSE)</f>
        <v>Asia</v>
      </c>
      <c r="Q1086" s="39" t="str">
        <f>VLOOKUP(D1086,GL_Master!$A$1:$D$80,2,FALSE)</f>
        <v>PL</v>
      </c>
      <c r="R1086" s="39" t="str">
        <f>VLOOKUP(D1086,GL_Master!$A$1:$D$80,3,FALSE)</f>
        <v>Salary wages &amp; benefits</v>
      </c>
      <c r="S1086" s="39" t="str">
        <f>VLOOKUP(D1086,GL_Master!$A$1:$D$80,4,FALSE)</f>
        <v>Employee benefits expense</v>
      </c>
    </row>
    <row r="1087" spans="1:19" x14ac:dyDescent="0.25">
      <c r="A1087" s="39" t="s">
        <v>262</v>
      </c>
      <c r="B1087" s="39" t="s">
        <v>234</v>
      </c>
      <c r="C1087" s="7">
        <v>43952</v>
      </c>
      <c r="D1087" s="39" t="s">
        <v>30</v>
      </c>
      <c r="E1087" s="39">
        <v>38</v>
      </c>
      <c r="F1087" s="82">
        <f t="shared" si="48"/>
        <v>3.7999999999999999E-2</v>
      </c>
      <c r="G1087" s="39">
        <f>VLOOKUP(N1087,Currecny_M!$A$1:$P$10,2,FALSE)</f>
        <v>65</v>
      </c>
      <c r="H1087" s="39">
        <f>MATCH(C1087,Currecny_M!$A$1:$P$1,0)</f>
        <v>3</v>
      </c>
      <c r="I1087" s="39">
        <f>VLOOKUP(N1087,Currecny_M!$A$1:$P$10,MATCH(Database!C1087,Currecny_M!$A$1:$P$1,0),FALSE)</f>
        <v>65.650000000000006</v>
      </c>
      <c r="J1087" s="82">
        <f t="shared" si="49"/>
        <v>2.4947000000000004</v>
      </c>
      <c r="K1087" s="39">
        <f>VLOOKUP('Cover page'!$B$6,Currecny_M!$A$1:$P$10,MATCH(Database!C1087,Currecny_M!$A$1:$P$1,0),FALSE)</f>
        <v>1</v>
      </c>
      <c r="L1087" s="82">
        <f t="shared" si="50"/>
        <v>2.4947000000000004</v>
      </c>
      <c r="M1087" s="82">
        <f>((E1087/$F$1)*VLOOKUP(N1087,Currecny_M!$A$1:$P$10,MATCH(Database!C1087,Currecny_M!$A$1:$P$1,0),FALSE))/VLOOKUP('Cover page'!$B$6,Currecny_M!$A$1:$P$10,MATCH(Database!C1087,Currecny_M!$A$1:$P$1,0),FALSE)</f>
        <v>2.4947000000000004</v>
      </c>
      <c r="N1087" s="6" t="str">
        <f>VLOOKUP(B1087,Master!$A$2:$C$11,3,FALSE)</f>
        <v>Yuan</v>
      </c>
      <c r="O1087" s="6" t="str">
        <f>VLOOKUP(B1087,Master!$A$2:$C$11,2,FALSE)</f>
        <v>Asia</v>
      </c>
      <c r="Q1087" s="39" t="str">
        <f>VLOOKUP(D1087,GL_Master!$A$1:$D$80,2,FALSE)</f>
        <v>PL</v>
      </c>
      <c r="R1087" s="39" t="str">
        <f>VLOOKUP(D1087,GL_Master!$A$1:$D$80,3,FALSE)</f>
        <v>Travelling and conveyance</v>
      </c>
      <c r="S1087" s="39" t="str">
        <f>VLOOKUP(D1087,GL_Master!$A$1:$D$80,4,FALSE)</f>
        <v>Local conveyance</v>
      </c>
    </row>
    <row r="1088" spans="1:19" x14ac:dyDescent="0.25">
      <c r="A1088" s="39" t="s">
        <v>262</v>
      </c>
      <c r="B1088" s="39" t="s">
        <v>234</v>
      </c>
      <c r="C1088" s="7">
        <v>43952</v>
      </c>
      <c r="D1088" s="39" t="s">
        <v>31</v>
      </c>
      <c r="E1088" s="39">
        <v>19</v>
      </c>
      <c r="F1088" s="82">
        <f t="shared" si="48"/>
        <v>1.9E-2</v>
      </c>
      <c r="G1088" s="39">
        <f>VLOOKUP(N1088,Currecny_M!$A$1:$P$10,2,FALSE)</f>
        <v>65</v>
      </c>
      <c r="H1088" s="39">
        <f>MATCH(C1088,Currecny_M!$A$1:$P$1,0)</f>
        <v>3</v>
      </c>
      <c r="I1088" s="39">
        <f>VLOOKUP(N1088,Currecny_M!$A$1:$P$10,MATCH(Database!C1088,Currecny_M!$A$1:$P$1,0),FALSE)</f>
        <v>65.650000000000006</v>
      </c>
      <c r="J1088" s="82">
        <f t="shared" si="49"/>
        <v>1.2473500000000002</v>
      </c>
      <c r="K1088" s="39">
        <f>VLOOKUP('Cover page'!$B$6,Currecny_M!$A$1:$P$10,MATCH(Database!C1088,Currecny_M!$A$1:$P$1,0),FALSE)</f>
        <v>1</v>
      </c>
      <c r="L1088" s="82">
        <f t="shared" si="50"/>
        <v>1.2473500000000002</v>
      </c>
      <c r="M1088" s="82">
        <f>((E1088/$F$1)*VLOOKUP(N1088,Currecny_M!$A$1:$P$10,MATCH(Database!C1088,Currecny_M!$A$1:$P$1,0),FALSE))/VLOOKUP('Cover page'!$B$6,Currecny_M!$A$1:$P$10,MATCH(Database!C1088,Currecny_M!$A$1:$P$1,0),FALSE)</f>
        <v>1.2473500000000002</v>
      </c>
      <c r="N1088" s="6" t="str">
        <f>VLOOKUP(B1088,Master!$A$2:$C$11,3,FALSE)</f>
        <v>Yuan</v>
      </c>
      <c r="O1088" s="6" t="str">
        <f>VLOOKUP(B1088,Master!$A$2:$C$11,2,FALSE)</f>
        <v>Asia</v>
      </c>
      <c r="Q1088" s="39" t="str">
        <f>VLOOKUP(D1088,GL_Master!$A$1:$D$80,2,FALSE)</f>
        <v>PL</v>
      </c>
      <c r="R1088" s="39" t="str">
        <f>VLOOKUP(D1088,GL_Master!$A$1:$D$80,3,FALSE)</f>
        <v>Office expenses</v>
      </c>
      <c r="S1088" s="39" t="str">
        <f>VLOOKUP(D1088,GL_Master!$A$1:$D$80,4,FALSE)</f>
        <v>Parking charges</v>
      </c>
    </row>
    <row r="1089" spans="1:19" x14ac:dyDescent="0.25">
      <c r="A1089" s="39" t="s">
        <v>262</v>
      </c>
      <c r="B1089" s="39" t="s">
        <v>234</v>
      </c>
      <c r="C1089" s="7">
        <v>43952</v>
      </c>
      <c r="D1089" s="39" t="s">
        <v>101</v>
      </c>
      <c r="E1089" s="39">
        <v>20</v>
      </c>
      <c r="F1089" s="82">
        <f t="shared" si="48"/>
        <v>0.02</v>
      </c>
      <c r="G1089" s="39">
        <f>VLOOKUP(N1089,Currecny_M!$A$1:$P$10,2,FALSE)</f>
        <v>65</v>
      </c>
      <c r="H1089" s="39">
        <f>MATCH(C1089,Currecny_M!$A$1:$P$1,0)</f>
        <v>3</v>
      </c>
      <c r="I1089" s="39">
        <f>VLOOKUP(N1089,Currecny_M!$A$1:$P$10,MATCH(Database!C1089,Currecny_M!$A$1:$P$1,0),FALSE)</f>
        <v>65.650000000000006</v>
      </c>
      <c r="J1089" s="82">
        <f t="shared" si="49"/>
        <v>1.3130000000000002</v>
      </c>
      <c r="K1089" s="39">
        <f>VLOOKUP('Cover page'!$B$6,Currecny_M!$A$1:$P$10,MATCH(Database!C1089,Currecny_M!$A$1:$P$1,0),FALSE)</f>
        <v>1</v>
      </c>
      <c r="L1089" s="82">
        <f t="shared" si="50"/>
        <v>1.3130000000000002</v>
      </c>
      <c r="M1089" s="82">
        <f>((E1089/$F$1)*VLOOKUP(N1089,Currecny_M!$A$1:$P$10,MATCH(Database!C1089,Currecny_M!$A$1:$P$1,0),FALSE))/VLOOKUP('Cover page'!$B$6,Currecny_M!$A$1:$P$10,MATCH(Database!C1089,Currecny_M!$A$1:$P$1,0),FALSE)</f>
        <v>1.3130000000000002</v>
      </c>
      <c r="N1089" s="6" t="str">
        <f>VLOOKUP(B1089,Master!$A$2:$C$11,3,FALSE)</f>
        <v>Yuan</v>
      </c>
      <c r="O1089" s="6" t="str">
        <f>VLOOKUP(B1089,Master!$A$2:$C$11,2,FALSE)</f>
        <v>Asia</v>
      </c>
      <c r="Q1089" s="39" t="str">
        <f>VLOOKUP(D1089,GL_Master!$A$1:$D$80,2,FALSE)</f>
        <v>PL</v>
      </c>
      <c r="R1089" s="39" t="str">
        <f>VLOOKUP(D1089,GL_Master!$A$1:$D$80,3,FALSE)</f>
        <v>COGS</v>
      </c>
      <c r="S1089" s="39" t="str">
        <f>VLOOKUP(D1089,GL_Master!$A$1:$D$80,4,FALSE)</f>
        <v>Purchase of other traded goods</v>
      </c>
    </row>
    <row r="1090" spans="1:19" x14ac:dyDescent="0.25">
      <c r="A1090" s="39" t="s">
        <v>262</v>
      </c>
      <c r="B1090" s="39" t="s">
        <v>234</v>
      </c>
      <c r="C1090" s="7">
        <v>43952</v>
      </c>
      <c r="D1090" s="39" t="s">
        <v>102</v>
      </c>
      <c r="E1090" s="39">
        <v>20</v>
      </c>
      <c r="F1090" s="82">
        <f t="shared" si="48"/>
        <v>0.02</v>
      </c>
      <c r="G1090" s="39">
        <f>VLOOKUP(N1090,Currecny_M!$A$1:$P$10,2,FALSE)</f>
        <v>65</v>
      </c>
      <c r="H1090" s="39">
        <f>MATCH(C1090,Currecny_M!$A$1:$P$1,0)</f>
        <v>3</v>
      </c>
      <c r="I1090" s="39">
        <f>VLOOKUP(N1090,Currecny_M!$A$1:$P$10,MATCH(Database!C1090,Currecny_M!$A$1:$P$1,0),FALSE)</f>
        <v>65.650000000000006</v>
      </c>
      <c r="J1090" s="82">
        <f t="shared" si="49"/>
        <v>1.3130000000000002</v>
      </c>
      <c r="K1090" s="39">
        <f>VLOOKUP('Cover page'!$B$6,Currecny_M!$A$1:$P$10,MATCH(Database!C1090,Currecny_M!$A$1:$P$1,0),FALSE)</f>
        <v>1</v>
      </c>
      <c r="L1090" s="82">
        <f t="shared" si="50"/>
        <v>1.3130000000000002</v>
      </c>
      <c r="M1090" s="82">
        <f>((E1090/$F$1)*VLOOKUP(N1090,Currecny_M!$A$1:$P$10,MATCH(Database!C1090,Currecny_M!$A$1:$P$1,0),FALSE))/VLOOKUP('Cover page'!$B$6,Currecny_M!$A$1:$P$10,MATCH(Database!C1090,Currecny_M!$A$1:$P$1,0),FALSE)</f>
        <v>1.3130000000000002</v>
      </c>
      <c r="N1090" s="6" t="str">
        <f>VLOOKUP(B1090,Master!$A$2:$C$11,3,FALSE)</f>
        <v>Yuan</v>
      </c>
      <c r="O1090" s="6" t="str">
        <f>VLOOKUP(B1090,Master!$A$2:$C$11,2,FALSE)</f>
        <v>Asia</v>
      </c>
      <c r="Q1090" s="39" t="str">
        <f>VLOOKUP(D1090,GL_Master!$A$1:$D$80,2,FALSE)</f>
        <v>PL</v>
      </c>
      <c r="R1090" s="39" t="str">
        <f>VLOOKUP(D1090,GL_Master!$A$1:$D$80,3,FALSE)</f>
        <v>Staff welfare expenses</v>
      </c>
      <c r="S1090" s="39" t="str">
        <f>VLOOKUP(D1090,GL_Master!$A$1:$D$80,4,FALSE)</f>
        <v>Diwali Expense</v>
      </c>
    </row>
    <row r="1091" spans="1:19" x14ac:dyDescent="0.25">
      <c r="A1091" s="39" t="s">
        <v>262</v>
      </c>
      <c r="B1091" s="39" t="s">
        <v>234</v>
      </c>
      <c r="C1091" s="7">
        <v>43952</v>
      </c>
      <c r="D1091" s="39" t="s">
        <v>20</v>
      </c>
      <c r="E1091" s="39">
        <v>40</v>
      </c>
      <c r="F1091" s="82">
        <f t="shared" si="48"/>
        <v>0.04</v>
      </c>
      <c r="G1091" s="39">
        <f>VLOOKUP(N1091,Currecny_M!$A$1:$P$10,2,FALSE)</f>
        <v>65</v>
      </c>
      <c r="H1091" s="39">
        <f>MATCH(C1091,Currecny_M!$A$1:$P$1,0)</f>
        <v>3</v>
      </c>
      <c r="I1091" s="39">
        <f>VLOOKUP(N1091,Currecny_M!$A$1:$P$10,MATCH(Database!C1091,Currecny_M!$A$1:$P$1,0),FALSE)</f>
        <v>65.650000000000006</v>
      </c>
      <c r="J1091" s="82">
        <f t="shared" si="49"/>
        <v>2.6260000000000003</v>
      </c>
      <c r="K1091" s="39">
        <f>VLOOKUP('Cover page'!$B$6,Currecny_M!$A$1:$P$10,MATCH(Database!C1091,Currecny_M!$A$1:$P$1,0),FALSE)</f>
        <v>1</v>
      </c>
      <c r="L1091" s="82">
        <f t="shared" si="50"/>
        <v>2.6260000000000003</v>
      </c>
      <c r="M1091" s="82">
        <f>((E1091/$F$1)*VLOOKUP(N1091,Currecny_M!$A$1:$P$10,MATCH(Database!C1091,Currecny_M!$A$1:$P$1,0),FALSE))/VLOOKUP('Cover page'!$B$6,Currecny_M!$A$1:$P$10,MATCH(Database!C1091,Currecny_M!$A$1:$P$1,0),FALSE)</f>
        <v>2.6260000000000003</v>
      </c>
      <c r="N1091" s="6" t="str">
        <f>VLOOKUP(B1091,Master!$A$2:$C$11,3,FALSE)</f>
        <v>Yuan</v>
      </c>
      <c r="O1091" s="6" t="str">
        <f>VLOOKUP(B1091,Master!$A$2:$C$11,2,FALSE)</f>
        <v>Asia</v>
      </c>
      <c r="Q1091" s="39" t="str">
        <f>VLOOKUP(D1091,GL_Master!$A$1:$D$80,2,FALSE)</f>
        <v>PL</v>
      </c>
      <c r="R1091" s="39" t="str">
        <f>VLOOKUP(D1091,GL_Master!$A$1:$D$80,3,FALSE)</f>
        <v>Selling and Marketing expenses</v>
      </c>
      <c r="S1091" s="39" t="str">
        <f>VLOOKUP(D1091,GL_Master!$A$1:$D$80,4,FALSE)</f>
        <v>Business promotion</v>
      </c>
    </row>
    <row r="1092" spans="1:19" x14ac:dyDescent="0.25">
      <c r="A1092" s="39" t="s">
        <v>262</v>
      </c>
      <c r="B1092" s="39" t="s">
        <v>234</v>
      </c>
      <c r="C1092" s="7">
        <v>43952</v>
      </c>
      <c r="D1092" s="39" t="s">
        <v>29</v>
      </c>
      <c r="E1092" s="39">
        <v>38</v>
      </c>
      <c r="F1092" s="82">
        <f t="shared" ref="F1092:F1155" si="51">E1092/$F$1</f>
        <v>3.7999999999999999E-2</v>
      </c>
      <c r="G1092" s="39">
        <f>VLOOKUP(N1092,Currecny_M!$A$1:$P$10,2,FALSE)</f>
        <v>65</v>
      </c>
      <c r="H1092" s="39">
        <f>MATCH(C1092,Currecny_M!$A$1:$P$1,0)</f>
        <v>3</v>
      </c>
      <c r="I1092" s="39">
        <f>VLOOKUP(N1092,Currecny_M!$A$1:$P$10,MATCH(Database!C1092,Currecny_M!$A$1:$P$1,0),FALSE)</f>
        <v>65.650000000000006</v>
      </c>
      <c r="J1092" s="82">
        <f t="shared" ref="J1092:J1155" si="52">F1092*I1092</f>
        <v>2.4947000000000004</v>
      </c>
      <c r="K1092" s="39">
        <f>VLOOKUP('Cover page'!$B$6,Currecny_M!$A$1:$P$10,MATCH(Database!C1092,Currecny_M!$A$1:$P$1,0),FALSE)</f>
        <v>1</v>
      </c>
      <c r="L1092" s="82">
        <f t="shared" ref="L1092:L1155" si="53">J1092/K1092</f>
        <v>2.4947000000000004</v>
      </c>
      <c r="M1092" s="82">
        <f>((E1092/$F$1)*VLOOKUP(N1092,Currecny_M!$A$1:$P$10,MATCH(Database!C1092,Currecny_M!$A$1:$P$1,0),FALSE))/VLOOKUP('Cover page'!$B$6,Currecny_M!$A$1:$P$10,MATCH(Database!C1092,Currecny_M!$A$1:$P$1,0),FALSE)</f>
        <v>2.4947000000000004</v>
      </c>
      <c r="N1092" s="6" t="str">
        <f>VLOOKUP(B1092,Master!$A$2:$C$11,3,FALSE)</f>
        <v>Yuan</v>
      </c>
      <c r="O1092" s="6" t="str">
        <f>VLOOKUP(B1092,Master!$A$2:$C$11,2,FALSE)</f>
        <v>Asia</v>
      </c>
      <c r="Q1092" s="39" t="str">
        <f>VLOOKUP(D1092,GL_Master!$A$1:$D$80,2,FALSE)</f>
        <v>PL</v>
      </c>
      <c r="R1092" s="39" t="str">
        <f>VLOOKUP(D1092,GL_Master!$A$1:$D$80,3,FALSE)</f>
        <v>Communication &amp; internet exp</v>
      </c>
      <c r="S1092" s="39" t="str">
        <f>VLOOKUP(D1092,GL_Master!$A$1:$D$80,4,FALSE)</f>
        <v>Communication cost</v>
      </c>
    </row>
    <row r="1093" spans="1:19" x14ac:dyDescent="0.25">
      <c r="A1093" s="39" t="s">
        <v>262</v>
      </c>
      <c r="B1093" s="39" t="s">
        <v>234</v>
      </c>
      <c r="C1093" s="7">
        <v>43952</v>
      </c>
      <c r="D1093" s="39" t="s">
        <v>41</v>
      </c>
      <c r="E1093" s="39">
        <v>19</v>
      </c>
      <c r="F1093" s="82">
        <f t="shared" si="51"/>
        <v>1.9E-2</v>
      </c>
      <c r="G1093" s="39">
        <f>VLOOKUP(N1093,Currecny_M!$A$1:$P$10,2,FALSE)</f>
        <v>65</v>
      </c>
      <c r="H1093" s="39">
        <f>MATCH(C1093,Currecny_M!$A$1:$P$1,0)</f>
        <v>3</v>
      </c>
      <c r="I1093" s="39">
        <f>VLOOKUP(N1093,Currecny_M!$A$1:$P$10,MATCH(Database!C1093,Currecny_M!$A$1:$P$1,0),FALSE)</f>
        <v>65.650000000000006</v>
      </c>
      <c r="J1093" s="82">
        <f t="shared" si="52"/>
        <v>1.2473500000000002</v>
      </c>
      <c r="K1093" s="39">
        <f>VLOOKUP('Cover page'!$B$6,Currecny_M!$A$1:$P$10,MATCH(Database!C1093,Currecny_M!$A$1:$P$1,0),FALSE)</f>
        <v>1</v>
      </c>
      <c r="L1093" s="82">
        <f t="shared" si="53"/>
        <v>1.2473500000000002</v>
      </c>
      <c r="M1093" s="82">
        <f>((E1093/$F$1)*VLOOKUP(N1093,Currecny_M!$A$1:$P$10,MATCH(Database!C1093,Currecny_M!$A$1:$P$1,0),FALSE))/VLOOKUP('Cover page'!$B$6,Currecny_M!$A$1:$P$10,MATCH(Database!C1093,Currecny_M!$A$1:$P$1,0),FALSE)</f>
        <v>1.2473500000000002</v>
      </c>
      <c r="N1093" s="6" t="str">
        <f>VLOOKUP(B1093,Master!$A$2:$C$11,3,FALSE)</f>
        <v>Yuan</v>
      </c>
      <c r="O1093" s="6" t="str">
        <f>VLOOKUP(B1093,Master!$A$2:$C$11,2,FALSE)</f>
        <v>Asia</v>
      </c>
      <c r="Q1093" s="39" t="str">
        <f>VLOOKUP(D1093,GL_Master!$A$1:$D$80,2,FALSE)</f>
        <v>PL</v>
      </c>
      <c r="R1093" s="39" t="str">
        <f>VLOOKUP(D1093,GL_Master!$A$1:$D$80,3,FALSE)</f>
        <v>Communication &amp; internet exp</v>
      </c>
      <c r="S1093" s="39" t="str">
        <f>VLOOKUP(D1093,GL_Master!$A$1:$D$80,4,FALSE)</f>
        <v>Communication cost</v>
      </c>
    </row>
    <row r="1094" spans="1:19" x14ac:dyDescent="0.25">
      <c r="A1094" s="39" t="s">
        <v>262</v>
      </c>
      <c r="B1094" s="39" t="s">
        <v>234</v>
      </c>
      <c r="C1094" s="7">
        <v>43952</v>
      </c>
      <c r="D1094" s="39" t="s">
        <v>103</v>
      </c>
      <c r="E1094" s="39">
        <v>39</v>
      </c>
      <c r="F1094" s="82">
        <f t="shared" si="51"/>
        <v>3.9E-2</v>
      </c>
      <c r="G1094" s="39">
        <f>VLOOKUP(N1094,Currecny_M!$A$1:$P$10,2,FALSE)</f>
        <v>65</v>
      </c>
      <c r="H1094" s="39">
        <f>MATCH(C1094,Currecny_M!$A$1:$P$1,0)</f>
        <v>3</v>
      </c>
      <c r="I1094" s="39">
        <f>VLOOKUP(N1094,Currecny_M!$A$1:$P$10,MATCH(Database!C1094,Currecny_M!$A$1:$P$1,0),FALSE)</f>
        <v>65.650000000000006</v>
      </c>
      <c r="J1094" s="82">
        <f t="shared" si="52"/>
        <v>2.5603500000000001</v>
      </c>
      <c r="K1094" s="39">
        <f>VLOOKUP('Cover page'!$B$6,Currecny_M!$A$1:$P$10,MATCH(Database!C1094,Currecny_M!$A$1:$P$1,0),FALSE)</f>
        <v>1</v>
      </c>
      <c r="L1094" s="82">
        <f t="shared" si="53"/>
        <v>2.5603500000000001</v>
      </c>
      <c r="M1094" s="82">
        <f>((E1094/$F$1)*VLOOKUP(N1094,Currecny_M!$A$1:$P$10,MATCH(Database!C1094,Currecny_M!$A$1:$P$1,0),FALSE))/VLOOKUP('Cover page'!$B$6,Currecny_M!$A$1:$P$10,MATCH(Database!C1094,Currecny_M!$A$1:$P$1,0),FALSE)</f>
        <v>2.5603500000000001</v>
      </c>
      <c r="N1094" s="6" t="str">
        <f>VLOOKUP(B1094,Master!$A$2:$C$11,3,FALSE)</f>
        <v>Yuan</v>
      </c>
      <c r="O1094" s="6" t="str">
        <f>VLOOKUP(B1094,Master!$A$2:$C$11,2,FALSE)</f>
        <v>Asia</v>
      </c>
      <c r="Q1094" s="39" t="str">
        <f>VLOOKUP(D1094,GL_Master!$A$1:$D$80,2,FALSE)</f>
        <v>PL</v>
      </c>
      <c r="R1094" s="39" t="str">
        <f>VLOOKUP(D1094,GL_Master!$A$1:$D$80,3,FALSE)</f>
        <v>Communication &amp; internet exp</v>
      </c>
      <c r="S1094" s="39" t="str">
        <f>VLOOKUP(D1094,GL_Master!$A$1:$D$80,4,FALSE)</f>
        <v>Communication cost</v>
      </c>
    </row>
    <row r="1095" spans="1:19" x14ac:dyDescent="0.25">
      <c r="A1095" s="39" t="s">
        <v>262</v>
      </c>
      <c r="B1095" s="39" t="s">
        <v>234</v>
      </c>
      <c r="C1095" s="7">
        <v>43952</v>
      </c>
      <c r="D1095" s="39" t="s">
        <v>104</v>
      </c>
      <c r="E1095" s="39">
        <v>57</v>
      </c>
      <c r="F1095" s="82">
        <f t="shared" si="51"/>
        <v>5.7000000000000002E-2</v>
      </c>
      <c r="G1095" s="39">
        <f>VLOOKUP(N1095,Currecny_M!$A$1:$P$10,2,FALSE)</f>
        <v>65</v>
      </c>
      <c r="H1095" s="39">
        <f>MATCH(C1095,Currecny_M!$A$1:$P$1,0)</f>
        <v>3</v>
      </c>
      <c r="I1095" s="39">
        <f>VLOOKUP(N1095,Currecny_M!$A$1:$P$10,MATCH(Database!C1095,Currecny_M!$A$1:$P$1,0),FALSE)</f>
        <v>65.650000000000006</v>
      </c>
      <c r="J1095" s="82">
        <f t="shared" si="52"/>
        <v>3.7420500000000003</v>
      </c>
      <c r="K1095" s="39">
        <f>VLOOKUP('Cover page'!$B$6,Currecny_M!$A$1:$P$10,MATCH(Database!C1095,Currecny_M!$A$1:$P$1,0),FALSE)</f>
        <v>1</v>
      </c>
      <c r="L1095" s="82">
        <f t="shared" si="53"/>
        <v>3.7420500000000003</v>
      </c>
      <c r="M1095" s="82">
        <f>((E1095/$F$1)*VLOOKUP(N1095,Currecny_M!$A$1:$P$10,MATCH(Database!C1095,Currecny_M!$A$1:$P$1,0),FALSE))/VLOOKUP('Cover page'!$B$6,Currecny_M!$A$1:$P$10,MATCH(Database!C1095,Currecny_M!$A$1:$P$1,0),FALSE)</f>
        <v>3.7420500000000003</v>
      </c>
      <c r="N1095" s="6" t="str">
        <f>VLOOKUP(B1095,Master!$A$2:$C$11,3,FALSE)</f>
        <v>Yuan</v>
      </c>
      <c r="O1095" s="6" t="str">
        <f>VLOOKUP(B1095,Master!$A$2:$C$11,2,FALSE)</f>
        <v>Asia</v>
      </c>
      <c r="Q1095" s="39" t="str">
        <f>VLOOKUP(D1095,GL_Master!$A$1:$D$80,2,FALSE)</f>
        <v>PL</v>
      </c>
      <c r="R1095" s="39" t="str">
        <f>VLOOKUP(D1095,GL_Master!$A$1:$D$80,3,FALSE)</f>
        <v>Legal &amp; Professional expenses</v>
      </c>
      <c r="S1095" s="39" t="str">
        <f>VLOOKUP(D1095,GL_Master!$A$1:$D$80,4,FALSE)</f>
        <v>Professional Fees - Others</v>
      </c>
    </row>
    <row r="1096" spans="1:19" x14ac:dyDescent="0.25">
      <c r="A1096" s="39" t="s">
        <v>262</v>
      </c>
      <c r="B1096" s="39" t="s">
        <v>234</v>
      </c>
      <c r="C1096" s="7">
        <v>43952</v>
      </c>
      <c r="D1096" s="39" t="s">
        <v>105</v>
      </c>
      <c r="E1096" s="39">
        <v>39</v>
      </c>
      <c r="F1096" s="82">
        <f t="shared" si="51"/>
        <v>3.9E-2</v>
      </c>
      <c r="G1096" s="39">
        <f>VLOOKUP(N1096,Currecny_M!$A$1:$P$10,2,FALSE)</f>
        <v>65</v>
      </c>
      <c r="H1096" s="39">
        <f>MATCH(C1096,Currecny_M!$A$1:$P$1,0)</f>
        <v>3</v>
      </c>
      <c r="I1096" s="39">
        <f>VLOOKUP(N1096,Currecny_M!$A$1:$P$10,MATCH(Database!C1096,Currecny_M!$A$1:$P$1,0),FALSE)</f>
        <v>65.650000000000006</v>
      </c>
      <c r="J1096" s="82">
        <f t="shared" si="52"/>
        <v>2.5603500000000001</v>
      </c>
      <c r="K1096" s="39">
        <f>VLOOKUP('Cover page'!$B$6,Currecny_M!$A$1:$P$10,MATCH(Database!C1096,Currecny_M!$A$1:$P$1,0),FALSE)</f>
        <v>1</v>
      </c>
      <c r="L1096" s="82">
        <f t="shared" si="53"/>
        <v>2.5603500000000001</v>
      </c>
      <c r="M1096" s="82">
        <f>((E1096/$F$1)*VLOOKUP(N1096,Currecny_M!$A$1:$P$10,MATCH(Database!C1096,Currecny_M!$A$1:$P$1,0),FALSE))/VLOOKUP('Cover page'!$B$6,Currecny_M!$A$1:$P$10,MATCH(Database!C1096,Currecny_M!$A$1:$P$1,0),FALSE)</f>
        <v>2.5603500000000001</v>
      </c>
      <c r="N1096" s="6" t="str">
        <f>VLOOKUP(B1096,Master!$A$2:$C$11,3,FALSE)</f>
        <v>Yuan</v>
      </c>
      <c r="O1096" s="6" t="str">
        <f>VLOOKUP(B1096,Master!$A$2:$C$11,2,FALSE)</f>
        <v>Asia</v>
      </c>
      <c r="Q1096" s="39" t="str">
        <f>VLOOKUP(D1096,GL_Master!$A$1:$D$80,2,FALSE)</f>
        <v>PL</v>
      </c>
      <c r="R1096" s="39" t="str">
        <f>VLOOKUP(D1096,GL_Master!$A$1:$D$80,3,FALSE)</f>
        <v>Travelling and conveyance</v>
      </c>
      <c r="S1096" s="39" t="str">
        <f>VLOOKUP(D1096,GL_Master!$A$1:$D$80,4,FALSE)</f>
        <v>Car hiring and rental services</v>
      </c>
    </row>
    <row r="1097" spans="1:19" x14ac:dyDescent="0.25">
      <c r="A1097" s="39" t="s">
        <v>262</v>
      </c>
      <c r="B1097" s="39" t="s">
        <v>234</v>
      </c>
      <c r="C1097" s="7">
        <v>43952</v>
      </c>
      <c r="D1097" s="39" t="s">
        <v>106</v>
      </c>
      <c r="E1097" s="39">
        <v>20</v>
      </c>
      <c r="F1097" s="82">
        <f t="shared" si="51"/>
        <v>0.02</v>
      </c>
      <c r="G1097" s="39">
        <f>VLOOKUP(N1097,Currecny_M!$A$1:$P$10,2,FALSE)</f>
        <v>65</v>
      </c>
      <c r="H1097" s="39">
        <f>MATCH(C1097,Currecny_M!$A$1:$P$1,0)</f>
        <v>3</v>
      </c>
      <c r="I1097" s="39">
        <f>VLOOKUP(N1097,Currecny_M!$A$1:$P$10,MATCH(Database!C1097,Currecny_M!$A$1:$P$1,0),FALSE)</f>
        <v>65.650000000000006</v>
      </c>
      <c r="J1097" s="82">
        <f t="shared" si="52"/>
        <v>1.3130000000000002</v>
      </c>
      <c r="K1097" s="39">
        <f>VLOOKUP('Cover page'!$B$6,Currecny_M!$A$1:$P$10,MATCH(Database!C1097,Currecny_M!$A$1:$P$1,0),FALSE)</f>
        <v>1</v>
      </c>
      <c r="L1097" s="82">
        <f t="shared" si="53"/>
        <v>1.3130000000000002</v>
      </c>
      <c r="M1097" s="82">
        <f>((E1097/$F$1)*VLOOKUP(N1097,Currecny_M!$A$1:$P$10,MATCH(Database!C1097,Currecny_M!$A$1:$P$1,0),FALSE))/VLOOKUP('Cover page'!$B$6,Currecny_M!$A$1:$P$10,MATCH(Database!C1097,Currecny_M!$A$1:$P$1,0),FALSE)</f>
        <v>1.3130000000000002</v>
      </c>
      <c r="N1097" s="6" t="str">
        <f>VLOOKUP(B1097,Master!$A$2:$C$11,3,FALSE)</f>
        <v>Yuan</v>
      </c>
      <c r="O1097" s="6" t="str">
        <f>VLOOKUP(B1097,Master!$A$2:$C$11,2,FALSE)</f>
        <v>Asia</v>
      </c>
      <c r="Q1097" s="39" t="str">
        <f>VLOOKUP(D1097,GL_Master!$A$1:$D$80,2,FALSE)</f>
        <v>PL</v>
      </c>
      <c r="R1097" s="39" t="str">
        <f>VLOOKUP(D1097,GL_Master!$A$1:$D$80,3,FALSE)</f>
        <v>Communication &amp; internet exp</v>
      </c>
      <c r="S1097" s="39" t="str">
        <f>VLOOKUP(D1097,GL_Master!$A$1:$D$80,4,FALSE)</f>
        <v>Printing &amp; Stationary</v>
      </c>
    </row>
    <row r="1098" spans="1:19" x14ac:dyDescent="0.25">
      <c r="A1098" s="39" t="s">
        <v>262</v>
      </c>
      <c r="B1098" s="39" t="s">
        <v>234</v>
      </c>
      <c r="C1098" s="7">
        <v>43952</v>
      </c>
      <c r="D1098" s="39" t="s">
        <v>32</v>
      </c>
      <c r="E1098" s="39">
        <v>19</v>
      </c>
      <c r="F1098" s="82">
        <f t="shared" si="51"/>
        <v>1.9E-2</v>
      </c>
      <c r="G1098" s="39">
        <f>VLOOKUP(N1098,Currecny_M!$A$1:$P$10,2,FALSE)</f>
        <v>65</v>
      </c>
      <c r="H1098" s="39">
        <f>MATCH(C1098,Currecny_M!$A$1:$P$1,0)</f>
        <v>3</v>
      </c>
      <c r="I1098" s="39">
        <f>VLOOKUP(N1098,Currecny_M!$A$1:$P$10,MATCH(Database!C1098,Currecny_M!$A$1:$P$1,0),FALSE)</f>
        <v>65.650000000000006</v>
      </c>
      <c r="J1098" s="82">
        <f t="shared" si="52"/>
        <v>1.2473500000000002</v>
      </c>
      <c r="K1098" s="39">
        <f>VLOOKUP('Cover page'!$B$6,Currecny_M!$A$1:$P$10,MATCH(Database!C1098,Currecny_M!$A$1:$P$1,0),FALSE)</f>
        <v>1</v>
      </c>
      <c r="L1098" s="82">
        <f t="shared" si="53"/>
        <v>1.2473500000000002</v>
      </c>
      <c r="M1098" s="82">
        <f>((E1098/$F$1)*VLOOKUP(N1098,Currecny_M!$A$1:$P$10,MATCH(Database!C1098,Currecny_M!$A$1:$P$1,0),FALSE))/VLOOKUP('Cover page'!$B$6,Currecny_M!$A$1:$P$10,MATCH(Database!C1098,Currecny_M!$A$1:$P$1,0),FALSE)</f>
        <v>1.2473500000000002</v>
      </c>
      <c r="N1098" s="6" t="str">
        <f>VLOOKUP(B1098,Master!$A$2:$C$11,3,FALSE)</f>
        <v>Yuan</v>
      </c>
      <c r="O1098" s="6" t="str">
        <f>VLOOKUP(B1098,Master!$A$2:$C$11,2,FALSE)</f>
        <v>Asia</v>
      </c>
      <c r="Q1098" s="39" t="str">
        <f>VLOOKUP(D1098,GL_Master!$A$1:$D$80,2,FALSE)</f>
        <v>PL</v>
      </c>
      <c r="R1098" s="39" t="str">
        <f>VLOOKUP(D1098,GL_Master!$A$1:$D$80,3,FALSE)</f>
        <v>Communication &amp; internet exp</v>
      </c>
      <c r="S1098" s="39" t="str">
        <f>VLOOKUP(D1098,GL_Master!$A$1:$D$80,4,FALSE)</f>
        <v>Printing &amp; Stationary</v>
      </c>
    </row>
    <row r="1099" spans="1:19" x14ac:dyDescent="0.25">
      <c r="A1099" s="39" t="s">
        <v>262</v>
      </c>
      <c r="B1099" s="39" t="s">
        <v>234</v>
      </c>
      <c r="C1099" s="7">
        <v>43952</v>
      </c>
      <c r="D1099" s="39" t="s">
        <v>35</v>
      </c>
      <c r="E1099" s="39">
        <v>58</v>
      </c>
      <c r="F1099" s="82">
        <f t="shared" si="51"/>
        <v>5.8000000000000003E-2</v>
      </c>
      <c r="G1099" s="39">
        <f>VLOOKUP(N1099,Currecny_M!$A$1:$P$10,2,FALSE)</f>
        <v>65</v>
      </c>
      <c r="H1099" s="39">
        <f>MATCH(C1099,Currecny_M!$A$1:$P$1,0)</f>
        <v>3</v>
      </c>
      <c r="I1099" s="39">
        <f>VLOOKUP(N1099,Currecny_M!$A$1:$P$10,MATCH(Database!C1099,Currecny_M!$A$1:$P$1,0),FALSE)</f>
        <v>65.650000000000006</v>
      </c>
      <c r="J1099" s="82">
        <f t="shared" si="52"/>
        <v>3.8077000000000005</v>
      </c>
      <c r="K1099" s="39">
        <f>VLOOKUP('Cover page'!$B$6,Currecny_M!$A$1:$P$10,MATCH(Database!C1099,Currecny_M!$A$1:$P$1,0),FALSE)</f>
        <v>1</v>
      </c>
      <c r="L1099" s="82">
        <f t="shared" si="53"/>
        <v>3.8077000000000005</v>
      </c>
      <c r="M1099" s="82">
        <f>((E1099/$F$1)*VLOOKUP(N1099,Currecny_M!$A$1:$P$10,MATCH(Database!C1099,Currecny_M!$A$1:$P$1,0),FALSE))/VLOOKUP('Cover page'!$B$6,Currecny_M!$A$1:$P$10,MATCH(Database!C1099,Currecny_M!$A$1:$P$1,0),FALSE)</f>
        <v>3.8077000000000005</v>
      </c>
      <c r="N1099" s="6" t="str">
        <f>VLOOKUP(B1099,Master!$A$2:$C$11,3,FALSE)</f>
        <v>Yuan</v>
      </c>
      <c r="O1099" s="6" t="str">
        <f>VLOOKUP(B1099,Master!$A$2:$C$11,2,FALSE)</f>
        <v>Asia</v>
      </c>
      <c r="Q1099" s="39" t="str">
        <f>VLOOKUP(D1099,GL_Master!$A$1:$D$80,2,FALSE)</f>
        <v>PL</v>
      </c>
      <c r="R1099" s="39" t="str">
        <f>VLOOKUP(D1099,GL_Master!$A$1:$D$80,3,FALSE)</f>
        <v>Security Expenses</v>
      </c>
      <c r="S1099" s="39" t="str">
        <f>VLOOKUP(D1099,GL_Master!$A$1:$D$80,4,FALSE)</f>
        <v>Security Expenses others</v>
      </c>
    </row>
    <row r="1100" spans="1:19" x14ac:dyDescent="0.25">
      <c r="A1100" s="39" t="s">
        <v>262</v>
      </c>
      <c r="B1100" s="39" t="s">
        <v>234</v>
      </c>
      <c r="C1100" s="7">
        <v>43952</v>
      </c>
      <c r="D1100" s="39" t="s">
        <v>38</v>
      </c>
      <c r="E1100" s="39">
        <v>19</v>
      </c>
      <c r="F1100" s="82">
        <f t="shared" si="51"/>
        <v>1.9E-2</v>
      </c>
      <c r="G1100" s="39">
        <f>VLOOKUP(N1100,Currecny_M!$A$1:$P$10,2,FALSE)</f>
        <v>65</v>
      </c>
      <c r="H1100" s="39">
        <f>MATCH(C1100,Currecny_M!$A$1:$P$1,0)</f>
        <v>3</v>
      </c>
      <c r="I1100" s="39">
        <f>VLOOKUP(N1100,Currecny_M!$A$1:$P$10,MATCH(Database!C1100,Currecny_M!$A$1:$P$1,0),FALSE)</f>
        <v>65.650000000000006</v>
      </c>
      <c r="J1100" s="82">
        <f t="shared" si="52"/>
        <v>1.2473500000000002</v>
      </c>
      <c r="K1100" s="39">
        <f>VLOOKUP('Cover page'!$B$6,Currecny_M!$A$1:$P$10,MATCH(Database!C1100,Currecny_M!$A$1:$P$1,0),FALSE)</f>
        <v>1</v>
      </c>
      <c r="L1100" s="82">
        <f t="shared" si="53"/>
        <v>1.2473500000000002</v>
      </c>
      <c r="M1100" s="82">
        <f>((E1100/$F$1)*VLOOKUP(N1100,Currecny_M!$A$1:$P$10,MATCH(Database!C1100,Currecny_M!$A$1:$P$1,0),FALSE))/VLOOKUP('Cover page'!$B$6,Currecny_M!$A$1:$P$10,MATCH(Database!C1100,Currecny_M!$A$1:$P$1,0),FALSE)</f>
        <v>1.2473500000000002</v>
      </c>
      <c r="N1100" s="6" t="str">
        <f>VLOOKUP(B1100,Master!$A$2:$C$11,3,FALSE)</f>
        <v>Yuan</v>
      </c>
      <c r="O1100" s="6" t="str">
        <f>VLOOKUP(B1100,Master!$A$2:$C$11,2,FALSE)</f>
        <v>Asia</v>
      </c>
      <c r="Q1100" s="39" t="str">
        <f>VLOOKUP(D1100,GL_Master!$A$1:$D$80,2,FALSE)</f>
        <v>PL</v>
      </c>
      <c r="R1100" s="39" t="str">
        <f>VLOOKUP(D1100,GL_Master!$A$1:$D$80,3,FALSE)</f>
        <v>House Keeping Expenses</v>
      </c>
      <c r="S1100" s="39" t="str">
        <f>VLOOKUP(D1100,GL_Master!$A$1:$D$80,4,FALSE)</f>
        <v>House Keeping Expenses</v>
      </c>
    </row>
    <row r="1101" spans="1:19" x14ac:dyDescent="0.25">
      <c r="A1101" s="39" t="s">
        <v>262</v>
      </c>
      <c r="B1101" s="39" t="s">
        <v>234</v>
      </c>
      <c r="C1101" s="7">
        <v>43952</v>
      </c>
      <c r="D1101" s="39" t="s">
        <v>107</v>
      </c>
      <c r="E1101" s="39">
        <v>19</v>
      </c>
      <c r="F1101" s="82">
        <f t="shared" si="51"/>
        <v>1.9E-2</v>
      </c>
      <c r="G1101" s="39">
        <f>VLOOKUP(N1101,Currecny_M!$A$1:$P$10,2,FALSE)</f>
        <v>65</v>
      </c>
      <c r="H1101" s="39">
        <f>MATCH(C1101,Currecny_M!$A$1:$P$1,0)</f>
        <v>3</v>
      </c>
      <c r="I1101" s="39">
        <f>VLOOKUP(N1101,Currecny_M!$A$1:$P$10,MATCH(Database!C1101,Currecny_M!$A$1:$P$1,0),FALSE)</f>
        <v>65.650000000000006</v>
      </c>
      <c r="J1101" s="82">
        <f t="shared" si="52"/>
        <v>1.2473500000000002</v>
      </c>
      <c r="K1101" s="39">
        <f>VLOOKUP('Cover page'!$B$6,Currecny_M!$A$1:$P$10,MATCH(Database!C1101,Currecny_M!$A$1:$P$1,0),FALSE)</f>
        <v>1</v>
      </c>
      <c r="L1101" s="82">
        <f t="shared" si="53"/>
        <v>1.2473500000000002</v>
      </c>
      <c r="M1101" s="82">
        <f>((E1101/$F$1)*VLOOKUP(N1101,Currecny_M!$A$1:$P$10,MATCH(Database!C1101,Currecny_M!$A$1:$P$1,0),FALSE))/VLOOKUP('Cover page'!$B$6,Currecny_M!$A$1:$P$10,MATCH(Database!C1101,Currecny_M!$A$1:$P$1,0),FALSE)</f>
        <v>1.2473500000000002</v>
      </c>
      <c r="N1101" s="6" t="str">
        <f>VLOOKUP(B1101,Master!$A$2:$C$11,3,FALSE)</f>
        <v>Yuan</v>
      </c>
      <c r="O1101" s="6" t="str">
        <f>VLOOKUP(B1101,Master!$A$2:$C$11,2,FALSE)</f>
        <v>Asia</v>
      </c>
      <c r="Q1101" s="39" t="str">
        <f>VLOOKUP(D1101,GL_Master!$A$1:$D$80,2,FALSE)</f>
        <v>PL</v>
      </c>
      <c r="R1101" s="39" t="str">
        <f>VLOOKUP(D1101,GL_Master!$A$1:$D$80,3,FALSE)</f>
        <v>Misc. expenses</v>
      </c>
      <c r="S1101" s="39" t="str">
        <f>VLOOKUP(D1101,GL_Master!$A$1:$D$80,4,FALSE)</f>
        <v>Repair &amp; Maintenance</v>
      </c>
    </row>
    <row r="1102" spans="1:19" x14ac:dyDescent="0.25">
      <c r="A1102" s="39" t="s">
        <v>262</v>
      </c>
      <c r="B1102" s="39" t="s">
        <v>234</v>
      </c>
      <c r="C1102" s="7">
        <v>43952</v>
      </c>
      <c r="D1102" s="39" t="s">
        <v>108</v>
      </c>
      <c r="E1102" s="39">
        <v>19</v>
      </c>
      <c r="F1102" s="82">
        <f t="shared" si="51"/>
        <v>1.9E-2</v>
      </c>
      <c r="G1102" s="39">
        <f>VLOOKUP(N1102,Currecny_M!$A$1:$P$10,2,FALSE)</f>
        <v>65</v>
      </c>
      <c r="H1102" s="39">
        <f>MATCH(C1102,Currecny_M!$A$1:$P$1,0)</f>
        <v>3</v>
      </c>
      <c r="I1102" s="39">
        <f>VLOOKUP(N1102,Currecny_M!$A$1:$P$10,MATCH(Database!C1102,Currecny_M!$A$1:$P$1,0),FALSE)</f>
        <v>65.650000000000006</v>
      </c>
      <c r="J1102" s="82">
        <f t="shared" si="52"/>
        <v>1.2473500000000002</v>
      </c>
      <c r="K1102" s="39">
        <f>VLOOKUP('Cover page'!$B$6,Currecny_M!$A$1:$P$10,MATCH(Database!C1102,Currecny_M!$A$1:$P$1,0),FALSE)</f>
        <v>1</v>
      </c>
      <c r="L1102" s="82">
        <f t="shared" si="53"/>
        <v>1.2473500000000002</v>
      </c>
      <c r="M1102" s="82">
        <f>((E1102/$F$1)*VLOOKUP(N1102,Currecny_M!$A$1:$P$10,MATCH(Database!C1102,Currecny_M!$A$1:$P$1,0),FALSE))/VLOOKUP('Cover page'!$B$6,Currecny_M!$A$1:$P$10,MATCH(Database!C1102,Currecny_M!$A$1:$P$1,0),FALSE)</f>
        <v>1.2473500000000002</v>
      </c>
      <c r="N1102" s="6" t="str">
        <f>VLOOKUP(B1102,Master!$A$2:$C$11,3,FALSE)</f>
        <v>Yuan</v>
      </c>
      <c r="O1102" s="6" t="str">
        <f>VLOOKUP(B1102,Master!$A$2:$C$11,2,FALSE)</f>
        <v>Asia</v>
      </c>
      <c r="Q1102" s="39" t="str">
        <f>VLOOKUP(D1102,GL_Master!$A$1:$D$80,2,FALSE)</f>
        <v>PL</v>
      </c>
      <c r="R1102" s="39" t="str">
        <f>VLOOKUP(D1102,GL_Master!$A$1:$D$80,3,FALSE)</f>
        <v>Misc. expenses</v>
      </c>
      <c r="S1102" s="39" t="str">
        <f>VLOOKUP(D1102,GL_Master!$A$1:$D$80,4,FALSE)</f>
        <v>Repair &amp; Maintenance</v>
      </c>
    </row>
    <row r="1103" spans="1:19" x14ac:dyDescent="0.25">
      <c r="A1103" s="39" t="s">
        <v>262</v>
      </c>
      <c r="B1103" s="39" t="s">
        <v>234</v>
      </c>
      <c r="C1103" s="7">
        <v>43952</v>
      </c>
      <c r="D1103" s="39" t="s">
        <v>9</v>
      </c>
      <c r="E1103" s="39">
        <v>178</v>
      </c>
      <c r="F1103" s="82">
        <f t="shared" si="51"/>
        <v>0.17799999999999999</v>
      </c>
      <c r="G1103" s="39">
        <f>VLOOKUP(N1103,Currecny_M!$A$1:$P$10,2,FALSE)</f>
        <v>65</v>
      </c>
      <c r="H1103" s="39">
        <f>MATCH(C1103,Currecny_M!$A$1:$P$1,0)</f>
        <v>3</v>
      </c>
      <c r="I1103" s="39">
        <f>VLOOKUP(N1103,Currecny_M!$A$1:$P$10,MATCH(Database!C1103,Currecny_M!$A$1:$P$1,0),FALSE)</f>
        <v>65.650000000000006</v>
      </c>
      <c r="J1103" s="82">
        <f t="shared" si="52"/>
        <v>11.685700000000001</v>
      </c>
      <c r="K1103" s="39">
        <f>VLOOKUP('Cover page'!$B$6,Currecny_M!$A$1:$P$10,MATCH(Database!C1103,Currecny_M!$A$1:$P$1,0),FALSE)</f>
        <v>1</v>
      </c>
      <c r="L1103" s="82">
        <f t="shared" si="53"/>
        <v>11.685700000000001</v>
      </c>
      <c r="M1103" s="82">
        <f>((E1103/$F$1)*VLOOKUP(N1103,Currecny_M!$A$1:$P$10,MATCH(Database!C1103,Currecny_M!$A$1:$P$1,0),FALSE))/VLOOKUP('Cover page'!$B$6,Currecny_M!$A$1:$P$10,MATCH(Database!C1103,Currecny_M!$A$1:$P$1,0),FALSE)</f>
        <v>11.685700000000001</v>
      </c>
      <c r="N1103" s="6" t="str">
        <f>VLOOKUP(B1103,Master!$A$2:$C$11,3,FALSE)</f>
        <v>Yuan</v>
      </c>
      <c r="O1103" s="6" t="str">
        <f>VLOOKUP(B1103,Master!$A$2:$C$11,2,FALSE)</f>
        <v>Asia</v>
      </c>
      <c r="Q1103" s="39" t="str">
        <f>VLOOKUP(D1103,GL_Master!$A$1:$D$80,2,FALSE)</f>
        <v>PL</v>
      </c>
      <c r="R1103" s="39" t="str">
        <f>VLOOKUP(D1103,GL_Master!$A$1:$D$80,3,FALSE)</f>
        <v>Rent</v>
      </c>
      <c r="S1103" s="39" t="str">
        <f>VLOOKUP(D1103,GL_Master!$A$1:$D$80,4,FALSE)</f>
        <v>Office Rent</v>
      </c>
    </row>
    <row r="1104" spans="1:19" x14ac:dyDescent="0.25">
      <c r="A1104" s="39" t="s">
        <v>262</v>
      </c>
      <c r="B1104" s="39" t="s">
        <v>234</v>
      </c>
      <c r="C1104" s="7">
        <v>43952</v>
      </c>
      <c r="D1104" s="39" t="s">
        <v>109</v>
      </c>
      <c r="E1104" s="39">
        <v>-94</v>
      </c>
      <c r="F1104" s="82">
        <f t="shared" si="51"/>
        <v>-9.4E-2</v>
      </c>
      <c r="G1104" s="39">
        <f>VLOOKUP(N1104,Currecny_M!$A$1:$P$10,2,FALSE)</f>
        <v>65</v>
      </c>
      <c r="H1104" s="39">
        <f>MATCH(C1104,Currecny_M!$A$1:$P$1,0)</f>
        <v>3</v>
      </c>
      <c r="I1104" s="39">
        <f>VLOOKUP(N1104,Currecny_M!$A$1:$P$10,MATCH(Database!C1104,Currecny_M!$A$1:$P$1,0),FALSE)</f>
        <v>65.650000000000006</v>
      </c>
      <c r="J1104" s="82">
        <f t="shared" si="52"/>
        <v>-6.1711000000000009</v>
      </c>
      <c r="K1104" s="39">
        <f>VLOOKUP('Cover page'!$B$6,Currecny_M!$A$1:$P$10,MATCH(Database!C1104,Currecny_M!$A$1:$P$1,0),FALSE)</f>
        <v>1</v>
      </c>
      <c r="L1104" s="82">
        <f t="shared" si="53"/>
        <v>-6.1711000000000009</v>
      </c>
      <c r="M1104" s="82">
        <f>((E1104/$F$1)*VLOOKUP(N1104,Currecny_M!$A$1:$P$10,MATCH(Database!C1104,Currecny_M!$A$1:$P$1,0),FALSE))/VLOOKUP('Cover page'!$B$6,Currecny_M!$A$1:$P$10,MATCH(Database!C1104,Currecny_M!$A$1:$P$1,0),FALSE)</f>
        <v>-6.1711000000000009</v>
      </c>
      <c r="N1104" s="6" t="str">
        <f>VLOOKUP(B1104,Master!$A$2:$C$11,3,FALSE)</f>
        <v>Yuan</v>
      </c>
      <c r="O1104" s="6" t="str">
        <f>VLOOKUP(B1104,Master!$A$2:$C$11,2,FALSE)</f>
        <v>Asia</v>
      </c>
      <c r="Q1104" s="39" t="str">
        <f>VLOOKUP(D1104,GL_Master!$A$1:$D$80,2,FALSE)</f>
        <v>PL</v>
      </c>
      <c r="R1104" s="39" t="str">
        <f>VLOOKUP(D1104,GL_Master!$A$1:$D$80,3,FALSE)</f>
        <v>Travelling and conveyance</v>
      </c>
      <c r="S1104" s="39" t="str">
        <f>VLOOKUP(D1104,GL_Master!$A$1:$D$80,4,FALSE)</f>
        <v>Travelling , hotel lodging</v>
      </c>
    </row>
    <row r="1105" spans="1:19" x14ac:dyDescent="0.25">
      <c r="A1105" s="39" t="s">
        <v>262</v>
      </c>
      <c r="B1105" s="39" t="s">
        <v>234</v>
      </c>
      <c r="C1105" s="7">
        <v>43952</v>
      </c>
      <c r="D1105" s="39" t="s">
        <v>110</v>
      </c>
      <c r="E1105" s="39">
        <v>39</v>
      </c>
      <c r="F1105" s="82">
        <f t="shared" si="51"/>
        <v>3.9E-2</v>
      </c>
      <c r="G1105" s="39">
        <f>VLOOKUP(N1105,Currecny_M!$A$1:$P$10,2,FALSE)</f>
        <v>65</v>
      </c>
      <c r="H1105" s="39">
        <f>MATCH(C1105,Currecny_M!$A$1:$P$1,0)</f>
        <v>3</v>
      </c>
      <c r="I1105" s="39">
        <f>VLOOKUP(N1105,Currecny_M!$A$1:$P$10,MATCH(Database!C1105,Currecny_M!$A$1:$P$1,0),FALSE)</f>
        <v>65.650000000000006</v>
      </c>
      <c r="J1105" s="82">
        <f t="shared" si="52"/>
        <v>2.5603500000000001</v>
      </c>
      <c r="K1105" s="39">
        <f>VLOOKUP('Cover page'!$B$6,Currecny_M!$A$1:$P$10,MATCH(Database!C1105,Currecny_M!$A$1:$P$1,0),FALSE)</f>
        <v>1</v>
      </c>
      <c r="L1105" s="82">
        <f t="shared" si="53"/>
        <v>2.5603500000000001</v>
      </c>
      <c r="M1105" s="82">
        <f>((E1105/$F$1)*VLOOKUP(N1105,Currecny_M!$A$1:$P$10,MATCH(Database!C1105,Currecny_M!$A$1:$P$1,0),FALSE))/VLOOKUP('Cover page'!$B$6,Currecny_M!$A$1:$P$10,MATCH(Database!C1105,Currecny_M!$A$1:$P$1,0),FALSE)</f>
        <v>2.5603500000000001</v>
      </c>
      <c r="N1105" s="6" t="str">
        <f>VLOOKUP(B1105,Master!$A$2:$C$11,3,FALSE)</f>
        <v>Yuan</v>
      </c>
      <c r="O1105" s="6" t="str">
        <f>VLOOKUP(B1105,Master!$A$2:$C$11,2,FALSE)</f>
        <v>Asia</v>
      </c>
      <c r="Q1105" s="39" t="str">
        <f>VLOOKUP(D1105,GL_Master!$A$1:$D$80,2,FALSE)</f>
        <v>PL</v>
      </c>
      <c r="R1105" s="39" t="str">
        <f>VLOOKUP(D1105,GL_Master!$A$1:$D$80,3,FALSE)</f>
        <v>Travelling and conveyance</v>
      </c>
      <c r="S1105" s="39" t="str">
        <f>VLOOKUP(D1105,GL_Master!$A$1:$D$80,4,FALSE)</f>
        <v>Travelling , hotel lodging</v>
      </c>
    </row>
    <row r="1106" spans="1:19" x14ac:dyDescent="0.25">
      <c r="A1106" s="39" t="s">
        <v>262</v>
      </c>
      <c r="B1106" s="39" t="s">
        <v>234</v>
      </c>
      <c r="C1106" s="7">
        <v>43952</v>
      </c>
      <c r="D1106" s="39" t="s">
        <v>111</v>
      </c>
      <c r="E1106" s="39">
        <v>19</v>
      </c>
      <c r="F1106" s="82">
        <f t="shared" si="51"/>
        <v>1.9E-2</v>
      </c>
      <c r="G1106" s="39">
        <f>VLOOKUP(N1106,Currecny_M!$A$1:$P$10,2,FALSE)</f>
        <v>65</v>
      </c>
      <c r="H1106" s="39">
        <f>MATCH(C1106,Currecny_M!$A$1:$P$1,0)</f>
        <v>3</v>
      </c>
      <c r="I1106" s="39">
        <f>VLOOKUP(N1106,Currecny_M!$A$1:$P$10,MATCH(Database!C1106,Currecny_M!$A$1:$P$1,0),FALSE)</f>
        <v>65.650000000000006</v>
      </c>
      <c r="J1106" s="82">
        <f t="shared" si="52"/>
        <v>1.2473500000000002</v>
      </c>
      <c r="K1106" s="39">
        <f>VLOOKUP('Cover page'!$B$6,Currecny_M!$A$1:$P$10,MATCH(Database!C1106,Currecny_M!$A$1:$P$1,0),FALSE)</f>
        <v>1</v>
      </c>
      <c r="L1106" s="82">
        <f t="shared" si="53"/>
        <v>1.2473500000000002</v>
      </c>
      <c r="M1106" s="82">
        <f>((E1106/$F$1)*VLOOKUP(N1106,Currecny_M!$A$1:$P$10,MATCH(Database!C1106,Currecny_M!$A$1:$P$1,0),FALSE))/VLOOKUP('Cover page'!$B$6,Currecny_M!$A$1:$P$10,MATCH(Database!C1106,Currecny_M!$A$1:$P$1,0),FALSE)</f>
        <v>1.2473500000000002</v>
      </c>
      <c r="N1106" s="6" t="str">
        <f>VLOOKUP(B1106,Master!$A$2:$C$11,3,FALSE)</f>
        <v>Yuan</v>
      </c>
      <c r="O1106" s="6" t="str">
        <f>VLOOKUP(B1106,Master!$A$2:$C$11,2,FALSE)</f>
        <v>Asia</v>
      </c>
      <c r="Q1106" s="39" t="str">
        <f>VLOOKUP(D1106,GL_Master!$A$1:$D$80,2,FALSE)</f>
        <v>PL</v>
      </c>
      <c r="R1106" s="39" t="str">
        <f>VLOOKUP(D1106,GL_Master!$A$1:$D$80,3,FALSE)</f>
        <v>Legal &amp; Professional expenses</v>
      </c>
      <c r="S1106" s="39" t="str">
        <f>VLOOKUP(D1106,GL_Master!$A$1:$D$80,4,FALSE)</f>
        <v>Professional Fees - Others</v>
      </c>
    </row>
    <row r="1107" spans="1:19" x14ac:dyDescent="0.25">
      <c r="A1107" s="39" t="s">
        <v>262</v>
      </c>
      <c r="B1107" s="39" t="s">
        <v>234</v>
      </c>
      <c r="C1107" s="7">
        <v>43952</v>
      </c>
      <c r="D1107" s="39" t="s">
        <v>112</v>
      </c>
      <c r="E1107" s="39">
        <v>198</v>
      </c>
      <c r="F1107" s="82">
        <f t="shared" si="51"/>
        <v>0.19800000000000001</v>
      </c>
      <c r="G1107" s="39">
        <f>VLOOKUP(N1107,Currecny_M!$A$1:$P$10,2,FALSE)</f>
        <v>65</v>
      </c>
      <c r="H1107" s="39">
        <f>MATCH(C1107,Currecny_M!$A$1:$P$1,0)</f>
        <v>3</v>
      </c>
      <c r="I1107" s="39">
        <f>VLOOKUP(N1107,Currecny_M!$A$1:$P$10,MATCH(Database!C1107,Currecny_M!$A$1:$P$1,0),FALSE)</f>
        <v>65.650000000000006</v>
      </c>
      <c r="J1107" s="82">
        <f t="shared" si="52"/>
        <v>12.998700000000001</v>
      </c>
      <c r="K1107" s="39">
        <f>VLOOKUP('Cover page'!$B$6,Currecny_M!$A$1:$P$10,MATCH(Database!C1107,Currecny_M!$A$1:$P$1,0),FALSE)</f>
        <v>1</v>
      </c>
      <c r="L1107" s="82">
        <f t="shared" si="53"/>
        <v>12.998700000000001</v>
      </c>
      <c r="M1107" s="82">
        <f>((E1107/$F$1)*VLOOKUP(N1107,Currecny_M!$A$1:$P$10,MATCH(Database!C1107,Currecny_M!$A$1:$P$1,0),FALSE))/VLOOKUP('Cover page'!$B$6,Currecny_M!$A$1:$P$10,MATCH(Database!C1107,Currecny_M!$A$1:$P$1,0),FALSE)</f>
        <v>12.998700000000001</v>
      </c>
      <c r="N1107" s="6" t="str">
        <f>VLOOKUP(B1107,Master!$A$2:$C$11,3,FALSE)</f>
        <v>Yuan</v>
      </c>
      <c r="O1107" s="6" t="str">
        <f>VLOOKUP(B1107,Master!$A$2:$C$11,2,FALSE)</f>
        <v>Asia</v>
      </c>
      <c r="Q1107" s="39" t="str">
        <f>VLOOKUP(D1107,GL_Master!$A$1:$D$80,2,FALSE)</f>
        <v>PL</v>
      </c>
      <c r="R1107" s="39" t="str">
        <f>VLOOKUP(D1107,GL_Master!$A$1:$D$80,3,FALSE)</f>
        <v>Finance Cost</v>
      </c>
      <c r="S1107" s="39" t="str">
        <f>VLOOKUP(D1107,GL_Master!$A$1:$D$80,4,FALSE)</f>
        <v>Interest expense</v>
      </c>
    </row>
    <row r="1108" spans="1:19" x14ac:dyDescent="0.25">
      <c r="A1108" s="39" t="s">
        <v>262</v>
      </c>
      <c r="B1108" s="39" t="s">
        <v>234</v>
      </c>
      <c r="C1108" s="7">
        <v>43952</v>
      </c>
      <c r="D1108" s="39" t="s">
        <v>25</v>
      </c>
      <c r="E1108" s="39">
        <v>1761</v>
      </c>
      <c r="F1108" s="82">
        <f t="shared" si="51"/>
        <v>1.7609999999999999</v>
      </c>
      <c r="G1108" s="39">
        <f>VLOOKUP(N1108,Currecny_M!$A$1:$P$10,2,FALSE)</f>
        <v>65</v>
      </c>
      <c r="H1108" s="39">
        <f>MATCH(C1108,Currecny_M!$A$1:$P$1,0)</f>
        <v>3</v>
      </c>
      <c r="I1108" s="39">
        <f>VLOOKUP(N1108,Currecny_M!$A$1:$P$10,MATCH(Database!C1108,Currecny_M!$A$1:$P$1,0),FALSE)</f>
        <v>65.650000000000006</v>
      </c>
      <c r="J1108" s="82">
        <f t="shared" si="52"/>
        <v>115.60965</v>
      </c>
      <c r="K1108" s="39">
        <f>VLOOKUP('Cover page'!$B$6,Currecny_M!$A$1:$P$10,MATCH(Database!C1108,Currecny_M!$A$1:$P$1,0),FALSE)</f>
        <v>1</v>
      </c>
      <c r="L1108" s="82">
        <f t="shared" si="53"/>
        <v>115.60965</v>
      </c>
      <c r="M1108" s="82">
        <f>((E1108/$F$1)*VLOOKUP(N1108,Currecny_M!$A$1:$P$10,MATCH(Database!C1108,Currecny_M!$A$1:$P$1,0),FALSE))/VLOOKUP('Cover page'!$B$6,Currecny_M!$A$1:$P$10,MATCH(Database!C1108,Currecny_M!$A$1:$P$1,0),FALSE)</f>
        <v>115.60965</v>
      </c>
      <c r="N1108" s="6" t="str">
        <f>VLOOKUP(B1108,Master!$A$2:$C$11,3,FALSE)</f>
        <v>Yuan</v>
      </c>
      <c r="O1108" s="6" t="str">
        <f>VLOOKUP(B1108,Master!$A$2:$C$11,2,FALSE)</f>
        <v>Asia</v>
      </c>
      <c r="Q1108" s="39" t="str">
        <f>VLOOKUP(D1108,GL_Master!$A$1:$D$80,2,FALSE)</f>
        <v>PL</v>
      </c>
      <c r="R1108" s="39" t="str">
        <f>VLOOKUP(D1108,GL_Master!$A$1:$D$80,3,FALSE)</f>
        <v>Depreciation</v>
      </c>
      <c r="S1108" s="39" t="str">
        <f>VLOOKUP(D1108,GL_Master!$A$1:$D$80,4,FALSE)</f>
        <v>Depreciation</v>
      </c>
    </row>
    <row r="1109" spans="1:19" x14ac:dyDescent="0.25">
      <c r="A1109" s="39" t="s">
        <v>262</v>
      </c>
      <c r="B1109" s="39" t="s">
        <v>234</v>
      </c>
      <c r="C1109" s="7">
        <v>43983</v>
      </c>
      <c r="D1109" s="39" t="s">
        <v>51</v>
      </c>
      <c r="E1109" s="39">
        <v>-18462</v>
      </c>
      <c r="F1109" s="82">
        <f t="shared" si="51"/>
        <v>-18.462</v>
      </c>
      <c r="G1109" s="39">
        <f>VLOOKUP(N1109,Currecny_M!$A$1:$P$10,2,FALSE)</f>
        <v>65</v>
      </c>
      <c r="H1109" s="39">
        <f>MATCH(C1109,Currecny_M!$A$1:$P$1,0)</f>
        <v>4</v>
      </c>
      <c r="I1109" s="39">
        <f>VLOOKUP(N1109,Currecny_M!$A$1:$P$10,MATCH(Database!C1109,Currecny_M!$A$1:$P$1,0),FALSE)</f>
        <v>66.31</v>
      </c>
      <c r="J1109" s="82">
        <f t="shared" si="52"/>
        <v>-1224.21522</v>
      </c>
      <c r="K1109" s="39">
        <f>VLOOKUP('Cover page'!$B$6,Currecny_M!$A$1:$P$10,MATCH(Database!C1109,Currecny_M!$A$1:$P$1,0),FALSE)</f>
        <v>1</v>
      </c>
      <c r="L1109" s="82">
        <f t="shared" si="53"/>
        <v>-1224.21522</v>
      </c>
      <c r="M1109" s="82">
        <f>((E1109/$F$1)*VLOOKUP(N1109,Currecny_M!$A$1:$P$10,MATCH(Database!C1109,Currecny_M!$A$1:$P$1,0),FALSE))/VLOOKUP('Cover page'!$B$6,Currecny_M!$A$1:$P$10,MATCH(Database!C1109,Currecny_M!$A$1:$P$1,0),FALSE)</f>
        <v>-1224.21522</v>
      </c>
      <c r="N1109" s="6" t="str">
        <f>VLOOKUP(B1109,Master!$A$2:$C$11,3,FALSE)</f>
        <v>Yuan</v>
      </c>
      <c r="O1109" s="6" t="str">
        <f>VLOOKUP(B1109,Master!$A$2:$C$11,2,FALSE)</f>
        <v>Asia</v>
      </c>
      <c r="Q1109" s="39" t="str">
        <f>VLOOKUP(D1109,GL_Master!$A$1:$D$80,2,FALSE)</f>
        <v>BS</v>
      </c>
      <c r="R1109" s="39" t="str">
        <f>VLOOKUP(D1109,GL_Master!$A$1:$D$80,3,FALSE)</f>
        <v>Share Capital</v>
      </c>
      <c r="S1109" s="39" t="str">
        <f>VLOOKUP(D1109,GL_Master!$A$1:$D$80,4,FALSE)</f>
        <v>Equity shares</v>
      </c>
    </row>
    <row r="1110" spans="1:19" x14ac:dyDescent="0.25">
      <c r="A1110" s="39" t="s">
        <v>262</v>
      </c>
      <c r="B1110" s="39" t="s">
        <v>234</v>
      </c>
      <c r="C1110" s="7">
        <v>43983</v>
      </c>
      <c r="D1110" s="39" t="s">
        <v>52</v>
      </c>
      <c r="E1110" s="39">
        <v>-35372</v>
      </c>
      <c r="F1110" s="82">
        <f t="shared" si="51"/>
        <v>-35.372</v>
      </c>
      <c r="G1110" s="39">
        <f>VLOOKUP(N1110,Currecny_M!$A$1:$P$10,2,FALSE)</f>
        <v>65</v>
      </c>
      <c r="H1110" s="39">
        <f>MATCH(C1110,Currecny_M!$A$1:$P$1,0)</f>
        <v>4</v>
      </c>
      <c r="I1110" s="39">
        <f>VLOOKUP(N1110,Currecny_M!$A$1:$P$10,MATCH(Database!C1110,Currecny_M!$A$1:$P$1,0),FALSE)</f>
        <v>66.31</v>
      </c>
      <c r="J1110" s="82">
        <f t="shared" si="52"/>
        <v>-2345.5173199999999</v>
      </c>
      <c r="K1110" s="39">
        <f>VLOOKUP('Cover page'!$B$6,Currecny_M!$A$1:$P$10,MATCH(Database!C1110,Currecny_M!$A$1:$P$1,0),FALSE)</f>
        <v>1</v>
      </c>
      <c r="L1110" s="82">
        <f t="shared" si="53"/>
        <v>-2345.5173199999999</v>
      </c>
      <c r="M1110" s="82">
        <f>((E1110/$F$1)*VLOOKUP(N1110,Currecny_M!$A$1:$P$10,MATCH(Database!C1110,Currecny_M!$A$1:$P$1,0),FALSE))/VLOOKUP('Cover page'!$B$6,Currecny_M!$A$1:$P$10,MATCH(Database!C1110,Currecny_M!$A$1:$P$1,0),FALSE)</f>
        <v>-2345.5173199999999</v>
      </c>
      <c r="N1110" s="6" t="str">
        <f>VLOOKUP(B1110,Master!$A$2:$C$11,3,FALSE)</f>
        <v>Yuan</v>
      </c>
      <c r="O1110" s="6" t="str">
        <f>VLOOKUP(B1110,Master!$A$2:$C$11,2,FALSE)</f>
        <v>Asia</v>
      </c>
      <c r="Q1110" s="39" t="str">
        <f>VLOOKUP(D1110,GL_Master!$A$1:$D$80,2,FALSE)</f>
        <v>BS</v>
      </c>
      <c r="R1110" s="39" t="str">
        <f>VLOOKUP(D1110,GL_Master!$A$1:$D$80,3,FALSE)</f>
        <v>Reserve and Surplus</v>
      </c>
      <c r="S1110" s="39" t="str">
        <f>VLOOKUP(D1110,GL_Master!$A$1:$D$80,4,FALSE)</f>
        <v>Reserves at the commencement of the year</v>
      </c>
    </row>
    <row r="1111" spans="1:19" x14ac:dyDescent="0.25">
      <c r="A1111" s="39" t="s">
        <v>262</v>
      </c>
      <c r="B1111" s="39" t="s">
        <v>234</v>
      </c>
      <c r="C1111" s="7">
        <v>43983</v>
      </c>
      <c r="D1111" s="39" t="s">
        <v>53</v>
      </c>
      <c r="E1111" s="39">
        <v>-12858</v>
      </c>
      <c r="F1111" s="82">
        <f t="shared" si="51"/>
        <v>-12.858000000000001</v>
      </c>
      <c r="G1111" s="39">
        <f>VLOOKUP(N1111,Currecny_M!$A$1:$P$10,2,FALSE)</f>
        <v>65</v>
      </c>
      <c r="H1111" s="39">
        <f>MATCH(C1111,Currecny_M!$A$1:$P$1,0)</f>
        <v>4</v>
      </c>
      <c r="I1111" s="39">
        <f>VLOOKUP(N1111,Currecny_M!$A$1:$P$10,MATCH(Database!C1111,Currecny_M!$A$1:$P$1,0),FALSE)</f>
        <v>66.31</v>
      </c>
      <c r="J1111" s="82">
        <f t="shared" si="52"/>
        <v>-852.61398000000008</v>
      </c>
      <c r="K1111" s="39">
        <f>VLOOKUP('Cover page'!$B$6,Currecny_M!$A$1:$P$10,MATCH(Database!C1111,Currecny_M!$A$1:$P$1,0),FALSE)</f>
        <v>1</v>
      </c>
      <c r="L1111" s="82">
        <f t="shared" si="53"/>
        <v>-852.61398000000008</v>
      </c>
      <c r="M1111" s="82">
        <f>((E1111/$F$1)*VLOOKUP(N1111,Currecny_M!$A$1:$P$10,MATCH(Database!C1111,Currecny_M!$A$1:$P$1,0),FALSE))/VLOOKUP('Cover page'!$B$6,Currecny_M!$A$1:$P$10,MATCH(Database!C1111,Currecny_M!$A$1:$P$1,0),FALSE)</f>
        <v>-852.61398000000008</v>
      </c>
      <c r="N1111" s="6" t="str">
        <f>VLOOKUP(B1111,Master!$A$2:$C$11,3,FALSE)</f>
        <v>Yuan</v>
      </c>
      <c r="O1111" s="6" t="str">
        <f>VLOOKUP(B1111,Master!$A$2:$C$11,2,FALSE)</f>
        <v>Asia</v>
      </c>
      <c r="Q1111" s="39" t="str">
        <f>VLOOKUP(D1111,GL_Master!$A$1:$D$80,2,FALSE)</f>
        <v>BS</v>
      </c>
      <c r="R1111" s="39" t="str">
        <f>VLOOKUP(D1111,GL_Master!$A$1:$D$80,3,FALSE)</f>
        <v>Loan Fund</v>
      </c>
      <c r="S1111" s="39" t="str">
        <f>VLOOKUP(D1111,GL_Master!$A$1:$D$80,4,FALSE)</f>
        <v>Term Loan</v>
      </c>
    </row>
    <row r="1112" spans="1:19" x14ac:dyDescent="0.25">
      <c r="A1112" s="39" t="s">
        <v>262</v>
      </c>
      <c r="B1112" s="39" t="s">
        <v>234</v>
      </c>
      <c r="C1112" s="7">
        <v>43983</v>
      </c>
      <c r="D1112" s="39" t="s">
        <v>54</v>
      </c>
      <c r="E1112" s="39">
        <v>38</v>
      </c>
      <c r="F1112" s="82">
        <f t="shared" si="51"/>
        <v>3.7999999999999999E-2</v>
      </c>
      <c r="G1112" s="39">
        <f>VLOOKUP(N1112,Currecny_M!$A$1:$P$10,2,FALSE)</f>
        <v>65</v>
      </c>
      <c r="H1112" s="39">
        <f>MATCH(C1112,Currecny_M!$A$1:$P$1,0)</f>
        <v>4</v>
      </c>
      <c r="I1112" s="39">
        <f>VLOOKUP(N1112,Currecny_M!$A$1:$P$10,MATCH(Database!C1112,Currecny_M!$A$1:$P$1,0),FALSE)</f>
        <v>66.31</v>
      </c>
      <c r="J1112" s="82">
        <f t="shared" si="52"/>
        <v>2.5197799999999999</v>
      </c>
      <c r="K1112" s="39">
        <f>VLOOKUP('Cover page'!$B$6,Currecny_M!$A$1:$P$10,MATCH(Database!C1112,Currecny_M!$A$1:$P$1,0),FALSE)</f>
        <v>1</v>
      </c>
      <c r="L1112" s="82">
        <f t="shared" si="53"/>
        <v>2.5197799999999999</v>
      </c>
      <c r="M1112" s="82">
        <f>((E1112/$F$1)*VLOOKUP(N1112,Currecny_M!$A$1:$P$10,MATCH(Database!C1112,Currecny_M!$A$1:$P$1,0),FALSE))/VLOOKUP('Cover page'!$B$6,Currecny_M!$A$1:$P$10,MATCH(Database!C1112,Currecny_M!$A$1:$P$1,0),FALSE)</f>
        <v>2.5197799999999999</v>
      </c>
      <c r="N1112" s="6" t="str">
        <f>VLOOKUP(B1112,Master!$A$2:$C$11,3,FALSE)</f>
        <v>Yuan</v>
      </c>
      <c r="O1112" s="6" t="str">
        <f>VLOOKUP(B1112,Master!$A$2:$C$11,2,FALSE)</f>
        <v>Asia</v>
      </c>
      <c r="Q1112" s="39" t="str">
        <f>VLOOKUP(D1112,GL_Master!$A$1:$D$80,2,FALSE)</f>
        <v>BS</v>
      </c>
      <c r="R1112" s="39" t="str">
        <f>VLOOKUP(D1112,GL_Master!$A$1:$D$80,3,FALSE)</f>
        <v>Trade Payables</v>
      </c>
      <c r="S1112" s="39" t="str">
        <f>VLOOKUP(D1112,GL_Master!$A$1:$D$80,4,FALSE)</f>
        <v>Trade payable</v>
      </c>
    </row>
    <row r="1113" spans="1:19" x14ac:dyDescent="0.25">
      <c r="A1113" s="39" t="s">
        <v>262</v>
      </c>
      <c r="B1113" s="39" t="s">
        <v>234</v>
      </c>
      <c r="C1113" s="7">
        <v>43983</v>
      </c>
      <c r="D1113" s="39" t="s">
        <v>34</v>
      </c>
      <c r="E1113" s="39">
        <v>-1036</v>
      </c>
      <c r="F1113" s="82">
        <f t="shared" si="51"/>
        <v>-1.036</v>
      </c>
      <c r="G1113" s="39">
        <f>VLOOKUP(N1113,Currecny_M!$A$1:$P$10,2,FALSE)</f>
        <v>65</v>
      </c>
      <c r="H1113" s="39">
        <f>MATCH(C1113,Currecny_M!$A$1:$P$1,0)</f>
        <v>4</v>
      </c>
      <c r="I1113" s="39">
        <f>VLOOKUP(N1113,Currecny_M!$A$1:$P$10,MATCH(Database!C1113,Currecny_M!$A$1:$P$1,0),FALSE)</f>
        <v>66.31</v>
      </c>
      <c r="J1113" s="82">
        <f t="shared" si="52"/>
        <v>-68.697160000000011</v>
      </c>
      <c r="K1113" s="39">
        <f>VLOOKUP('Cover page'!$B$6,Currecny_M!$A$1:$P$10,MATCH(Database!C1113,Currecny_M!$A$1:$P$1,0),FALSE)</f>
        <v>1</v>
      </c>
      <c r="L1113" s="82">
        <f t="shared" si="53"/>
        <v>-68.697160000000011</v>
      </c>
      <c r="M1113" s="82">
        <f>((E1113/$F$1)*VLOOKUP(N1113,Currecny_M!$A$1:$P$10,MATCH(Database!C1113,Currecny_M!$A$1:$P$1,0),FALSE))/VLOOKUP('Cover page'!$B$6,Currecny_M!$A$1:$P$10,MATCH(Database!C1113,Currecny_M!$A$1:$P$1,0),FALSE)</f>
        <v>-68.697160000000011</v>
      </c>
      <c r="N1113" s="6" t="str">
        <f>VLOOKUP(B1113,Master!$A$2:$C$11,3,FALSE)</f>
        <v>Yuan</v>
      </c>
      <c r="O1113" s="6" t="str">
        <f>VLOOKUP(B1113,Master!$A$2:$C$11,2,FALSE)</f>
        <v>Asia</v>
      </c>
      <c r="Q1113" s="39" t="str">
        <f>VLOOKUP(D1113,GL_Master!$A$1:$D$80,2,FALSE)</f>
        <v>BS</v>
      </c>
      <c r="R1113" s="39" t="str">
        <f>VLOOKUP(D1113,GL_Master!$A$1:$D$80,3,FALSE)</f>
        <v>Provisions</v>
      </c>
      <c r="S1113" s="39" t="str">
        <f>VLOOKUP(D1113,GL_Master!$A$1:$D$80,4,FALSE)</f>
        <v>Expenses payables</v>
      </c>
    </row>
    <row r="1114" spans="1:19" x14ac:dyDescent="0.25">
      <c r="A1114" s="39" t="s">
        <v>262</v>
      </c>
      <c r="B1114" s="39" t="s">
        <v>234</v>
      </c>
      <c r="C1114" s="7">
        <v>43983</v>
      </c>
      <c r="D1114" s="39" t="s">
        <v>18</v>
      </c>
      <c r="E1114" s="39">
        <v>-618</v>
      </c>
      <c r="F1114" s="82">
        <f t="shared" si="51"/>
        <v>-0.61799999999999999</v>
      </c>
      <c r="G1114" s="39">
        <f>VLOOKUP(N1114,Currecny_M!$A$1:$P$10,2,FALSE)</f>
        <v>65</v>
      </c>
      <c r="H1114" s="39">
        <f>MATCH(C1114,Currecny_M!$A$1:$P$1,0)</f>
        <v>4</v>
      </c>
      <c r="I1114" s="39">
        <f>VLOOKUP(N1114,Currecny_M!$A$1:$P$10,MATCH(Database!C1114,Currecny_M!$A$1:$P$1,0),FALSE)</f>
        <v>66.31</v>
      </c>
      <c r="J1114" s="82">
        <f t="shared" si="52"/>
        <v>-40.979579999999999</v>
      </c>
      <c r="K1114" s="39">
        <f>VLOOKUP('Cover page'!$B$6,Currecny_M!$A$1:$P$10,MATCH(Database!C1114,Currecny_M!$A$1:$P$1,0),FALSE)</f>
        <v>1</v>
      </c>
      <c r="L1114" s="82">
        <f t="shared" si="53"/>
        <v>-40.979579999999999</v>
      </c>
      <c r="M1114" s="82">
        <f>((E1114/$F$1)*VLOOKUP(N1114,Currecny_M!$A$1:$P$10,MATCH(Database!C1114,Currecny_M!$A$1:$P$1,0),FALSE))/VLOOKUP('Cover page'!$B$6,Currecny_M!$A$1:$P$10,MATCH(Database!C1114,Currecny_M!$A$1:$P$1,0),FALSE)</f>
        <v>-40.979579999999999</v>
      </c>
      <c r="N1114" s="6" t="str">
        <f>VLOOKUP(B1114,Master!$A$2:$C$11,3,FALSE)</f>
        <v>Yuan</v>
      </c>
      <c r="O1114" s="6" t="str">
        <f>VLOOKUP(B1114,Master!$A$2:$C$11,2,FALSE)</f>
        <v>Asia</v>
      </c>
      <c r="Q1114" s="39" t="str">
        <f>VLOOKUP(D1114,GL_Master!$A$1:$D$80,2,FALSE)</f>
        <v>BS</v>
      </c>
      <c r="R1114" s="39" t="str">
        <f>VLOOKUP(D1114,GL_Master!$A$1:$D$80,3,FALSE)</f>
        <v>Other current liabilities</v>
      </c>
      <c r="S1114" s="39" t="str">
        <f>VLOOKUP(D1114,GL_Master!$A$1:$D$80,4,FALSE)</f>
        <v>Employee related liabilities</v>
      </c>
    </row>
    <row r="1115" spans="1:19" x14ac:dyDescent="0.25">
      <c r="A1115" s="39" t="s">
        <v>262</v>
      </c>
      <c r="B1115" s="39" t="s">
        <v>234</v>
      </c>
      <c r="C1115" s="7">
        <v>43983</v>
      </c>
      <c r="D1115" s="39" t="s">
        <v>55</v>
      </c>
      <c r="E1115" s="39">
        <v>-78</v>
      </c>
      <c r="F1115" s="82">
        <f t="shared" si="51"/>
        <v>-7.8E-2</v>
      </c>
      <c r="G1115" s="39">
        <f>VLOOKUP(N1115,Currecny_M!$A$1:$P$10,2,FALSE)</f>
        <v>65</v>
      </c>
      <c r="H1115" s="39">
        <f>MATCH(C1115,Currecny_M!$A$1:$P$1,0)</f>
        <v>4</v>
      </c>
      <c r="I1115" s="39">
        <f>VLOOKUP(N1115,Currecny_M!$A$1:$P$10,MATCH(Database!C1115,Currecny_M!$A$1:$P$1,0),FALSE)</f>
        <v>66.31</v>
      </c>
      <c r="J1115" s="82">
        <f t="shared" si="52"/>
        <v>-5.17218</v>
      </c>
      <c r="K1115" s="39">
        <f>VLOOKUP('Cover page'!$B$6,Currecny_M!$A$1:$P$10,MATCH(Database!C1115,Currecny_M!$A$1:$P$1,0),FALSE)</f>
        <v>1</v>
      </c>
      <c r="L1115" s="82">
        <f t="shared" si="53"/>
        <v>-5.17218</v>
      </c>
      <c r="M1115" s="82">
        <f>((E1115/$F$1)*VLOOKUP(N1115,Currecny_M!$A$1:$P$10,MATCH(Database!C1115,Currecny_M!$A$1:$P$1,0),FALSE))/VLOOKUP('Cover page'!$B$6,Currecny_M!$A$1:$P$10,MATCH(Database!C1115,Currecny_M!$A$1:$P$1,0),FALSE)</f>
        <v>-5.17218</v>
      </c>
      <c r="N1115" s="6" t="str">
        <f>VLOOKUP(B1115,Master!$A$2:$C$11,3,FALSE)</f>
        <v>Yuan</v>
      </c>
      <c r="O1115" s="6" t="str">
        <f>VLOOKUP(B1115,Master!$A$2:$C$11,2,FALSE)</f>
        <v>Asia</v>
      </c>
      <c r="Q1115" s="39" t="str">
        <f>VLOOKUP(D1115,GL_Master!$A$1:$D$80,2,FALSE)</f>
        <v>BS</v>
      </c>
      <c r="R1115" s="39" t="str">
        <f>VLOOKUP(D1115,GL_Master!$A$1:$D$80,3,FALSE)</f>
        <v>Other current liabilities</v>
      </c>
      <c r="S1115" s="39" t="str">
        <f>VLOOKUP(D1115,GL_Master!$A$1:$D$80,4,FALSE)</f>
        <v>Security deposit received</v>
      </c>
    </row>
    <row r="1116" spans="1:19" x14ac:dyDescent="0.25">
      <c r="A1116" s="39" t="s">
        <v>262</v>
      </c>
      <c r="B1116" s="39" t="s">
        <v>234</v>
      </c>
      <c r="C1116" s="7">
        <v>43983</v>
      </c>
      <c r="D1116" s="39" t="s">
        <v>56</v>
      </c>
      <c r="E1116" s="39">
        <v>-19</v>
      </c>
      <c r="F1116" s="82">
        <f t="shared" si="51"/>
        <v>-1.9E-2</v>
      </c>
      <c r="G1116" s="39">
        <f>VLOOKUP(N1116,Currecny_M!$A$1:$P$10,2,FALSE)</f>
        <v>65</v>
      </c>
      <c r="H1116" s="39">
        <f>MATCH(C1116,Currecny_M!$A$1:$P$1,0)</f>
        <v>4</v>
      </c>
      <c r="I1116" s="39">
        <f>VLOOKUP(N1116,Currecny_M!$A$1:$P$10,MATCH(Database!C1116,Currecny_M!$A$1:$P$1,0),FALSE)</f>
        <v>66.31</v>
      </c>
      <c r="J1116" s="82">
        <f t="shared" si="52"/>
        <v>-1.25989</v>
      </c>
      <c r="K1116" s="39">
        <f>VLOOKUP('Cover page'!$B$6,Currecny_M!$A$1:$P$10,MATCH(Database!C1116,Currecny_M!$A$1:$P$1,0),FALSE)</f>
        <v>1</v>
      </c>
      <c r="L1116" s="82">
        <f t="shared" si="53"/>
        <v>-1.25989</v>
      </c>
      <c r="M1116" s="82">
        <f>((E1116/$F$1)*VLOOKUP(N1116,Currecny_M!$A$1:$P$10,MATCH(Database!C1116,Currecny_M!$A$1:$P$1,0),FALSE))/VLOOKUP('Cover page'!$B$6,Currecny_M!$A$1:$P$10,MATCH(Database!C1116,Currecny_M!$A$1:$P$1,0),FALSE)</f>
        <v>-1.25989</v>
      </c>
      <c r="N1116" s="6" t="str">
        <f>VLOOKUP(B1116,Master!$A$2:$C$11,3,FALSE)</f>
        <v>Yuan</v>
      </c>
      <c r="O1116" s="6" t="str">
        <f>VLOOKUP(B1116,Master!$A$2:$C$11,2,FALSE)</f>
        <v>Asia</v>
      </c>
      <c r="Q1116" s="39" t="str">
        <f>VLOOKUP(D1116,GL_Master!$A$1:$D$80,2,FALSE)</f>
        <v>BS</v>
      </c>
      <c r="R1116" s="39" t="str">
        <f>VLOOKUP(D1116,GL_Master!$A$1:$D$80,3,FALSE)</f>
        <v>Other Tax Payables</v>
      </c>
      <c r="S1116" s="39" t="str">
        <f>VLOOKUP(D1116,GL_Master!$A$1:$D$80,4,FALSE)</f>
        <v>Tax deducted at source payable</v>
      </c>
    </row>
    <row r="1117" spans="1:19" x14ac:dyDescent="0.25">
      <c r="A1117" s="39" t="s">
        <v>262</v>
      </c>
      <c r="B1117" s="39" t="s">
        <v>234</v>
      </c>
      <c r="C1117" s="7">
        <v>43983</v>
      </c>
      <c r="D1117" s="39" t="s">
        <v>57</v>
      </c>
      <c r="E1117" s="39">
        <v>-183</v>
      </c>
      <c r="F1117" s="82">
        <f t="shared" si="51"/>
        <v>-0.183</v>
      </c>
      <c r="G1117" s="39">
        <f>VLOOKUP(N1117,Currecny_M!$A$1:$P$10,2,FALSE)</f>
        <v>65</v>
      </c>
      <c r="H1117" s="39">
        <f>MATCH(C1117,Currecny_M!$A$1:$P$1,0)</f>
        <v>4</v>
      </c>
      <c r="I1117" s="39">
        <f>VLOOKUP(N1117,Currecny_M!$A$1:$P$10,MATCH(Database!C1117,Currecny_M!$A$1:$P$1,0),FALSE)</f>
        <v>66.31</v>
      </c>
      <c r="J1117" s="82">
        <f t="shared" si="52"/>
        <v>-12.134729999999999</v>
      </c>
      <c r="K1117" s="39">
        <f>VLOOKUP('Cover page'!$B$6,Currecny_M!$A$1:$P$10,MATCH(Database!C1117,Currecny_M!$A$1:$P$1,0),FALSE)</f>
        <v>1</v>
      </c>
      <c r="L1117" s="82">
        <f t="shared" si="53"/>
        <v>-12.134729999999999</v>
      </c>
      <c r="M1117" s="82">
        <f>((E1117/$F$1)*VLOOKUP(N1117,Currecny_M!$A$1:$P$10,MATCH(Database!C1117,Currecny_M!$A$1:$P$1,0),FALSE))/VLOOKUP('Cover page'!$B$6,Currecny_M!$A$1:$P$10,MATCH(Database!C1117,Currecny_M!$A$1:$P$1,0),FALSE)</f>
        <v>-12.134729999999999</v>
      </c>
      <c r="N1117" s="6" t="str">
        <f>VLOOKUP(B1117,Master!$A$2:$C$11,3,FALSE)</f>
        <v>Yuan</v>
      </c>
      <c r="O1117" s="6" t="str">
        <f>VLOOKUP(B1117,Master!$A$2:$C$11,2,FALSE)</f>
        <v>Asia</v>
      </c>
      <c r="Q1117" s="39" t="str">
        <f>VLOOKUP(D1117,GL_Master!$A$1:$D$80,2,FALSE)</f>
        <v>BS</v>
      </c>
      <c r="R1117" s="39" t="str">
        <f>VLOOKUP(D1117,GL_Master!$A$1:$D$80,3,FALSE)</f>
        <v>Other Tax Payables</v>
      </c>
      <c r="S1117" s="39" t="str">
        <f>VLOOKUP(D1117,GL_Master!$A$1:$D$80,4,FALSE)</f>
        <v>Tax deducted at source payable</v>
      </c>
    </row>
    <row r="1118" spans="1:19" x14ac:dyDescent="0.25">
      <c r="A1118" s="39" t="s">
        <v>262</v>
      </c>
      <c r="B1118" s="39" t="s">
        <v>234</v>
      </c>
      <c r="C1118" s="7">
        <v>43983</v>
      </c>
      <c r="D1118" s="39" t="s">
        <v>58</v>
      </c>
      <c r="E1118" s="39">
        <v>-1381</v>
      </c>
      <c r="F1118" s="82">
        <f t="shared" si="51"/>
        <v>-1.381</v>
      </c>
      <c r="G1118" s="39">
        <f>VLOOKUP(N1118,Currecny_M!$A$1:$P$10,2,FALSE)</f>
        <v>65</v>
      </c>
      <c r="H1118" s="39">
        <f>MATCH(C1118,Currecny_M!$A$1:$P$1,0)</f>
        <v>4</v>
      </c>
      <c r="I1118" s="39">
        <f>VLOOKUP(N1118,Currecny_M!$A$1:$P$10,MATCH(Database!C1118,Currecny_M!$A$1:$P$1,0),FALSE)</f>
        <v>66.31</v>
      </c>
      <c r="J1118" s="82">
        <f t="shared" si="52"/>
        <v>-91.574110000000005</v>
      </c>
      <c r="K1118" s="39">
        <f>VLOOKUP('Cover page'!$B$6,Currecny_M!$A$1:$P$10,MATCH(Database!C1118,Currecny_M!$A$1:$P$1,0),FALSE)</f>
        <v>1</v>
      </c>
      <c r="L1118" s="82">
        <f t="shared" si="53"/>
        <v>-91.574110000000005</v>
      </c>
      <c r="M1118" s="82">
        <f>((E1118/$F$1)*VLOOKUP(N1118,Currecny_M!$A$1:$P$10,MATCH(Database!C1118,Currecny_M!$A$1:$P$1,0),FALSE))/VLOOKUP('Cover page'!$B$6,Currecny_M!$A$1:$P$10,MATCH(Database!C1118,Currecny_M!$A$1:$P$1,0),FALSE)</f>
        <v>-91.574110000000005</v>
      </c>
      <c r="N1118" s="6" t="str">
        <f>VLOOKUP(B1118,Master!$A$2:$C$11,3,FALSE)</f>
        <v>Yuan</v>
      </c>
      <c r="O1118" s="6" t="str">
        <f>VLOOKUP(B1118,Master!$A$2:$C$11,2,FALSE)</f>
        <v>Asia</v>
      </c>
      <c r="Q1118" s="39" t="str">
        <f>VLOOKUP(D1118,GL_Master!$A$1:$D$80,2,FALSE)</f>
        <v>BS</v>
      </c>
      <c r="R1118" s="39" t="str">
        <f>VLOOKUP(D1118,GL_Master!$A$1:$D$80,3,FALSE)</f>
        <v>Long-term provisions</v>
      </c>
      <c r="S1118" s="39" t="str">
        <f>VLOOKUP(D1118,GL_Master!$A$1:$D$80,4,FALSE)</f>
        <v>Provision for gratuity</v>
      </c>
    </row>
    <row r="1119" spans="1:19" x14ac:dyDescent="0.25">
      <c r="A1119" s="39" t="s">
        <v>262</v>
      </c>
      <c r="B1119" s="39" t="s">
        <v>234</v>
      </c>
      <c r="C1119" s="7">
        <v>43983</v>
      </c>
      <c r="D1119" s="39" t="s">
        <v>59</v>
      </c>
      <c r="E1119" s="39">
        <v>-562</v>
      </c>
      <c r="F1119" s="82">
        <f t="shared" si="51"/>
        <v>-0.56200000000000006</v>
      </c>
      <c r="G1119" s="39">
        <f>VLOOKUP(N1119,Currecny_M!$A$1:$P$10,2,FALSE)</f>
        <v>65</v>
      </c>
      <c r="H1119" s="39">
        <f>MATCH(C1119,Currecny_M!$A$1:$P$1,0)</f>
        <v>4</v>
      </c>
      <c r="I1119" s="39">
        <f>VLOOKUP(N1119,Currecny_M!$A$1:$P$10,MATCH(Database!C1119,Currecny_M!$A$1:$P$1,0),FALSE)</f>
        <v>66.31</v>
      </c>
      <c r="J1119" s="82">
        <f t="shared" si="52"/>
        <v>-37.266220000000004</v>
      </c>
      <c r="K1119" s="39">
        <f>VLOOKUP('Cover page'!$B$6,Currecny_M!$A$1:$P$10,MATCH(Database!C1119,Currecny_M!$A$1:$P$1,0),FALSE)</f>
        <v>1</v>
      </c>
      <c r="L1119" s="82">
        <f t="shared" si="53"/>
        <v>-37.266220000000004</v>
      </c>
      <c r="M1119" s="82">
        <f>((E1119/$F$1)*VLOOKUP(N1119,Currecny_M!$A$1:$P$10,MATCH(Database!C1119,Currecny_M!$A$1:$P$1,0),FALSE))/VLOOKUP('Cover page'!$B$6,Currecny_M!$A$1:$P$10,MATCH(Database!C1119,Currecny_M!$A$1:$P$1,0),FALSE)</f>
        <v>-37.266220000000004</v>
      </c>
      <c r="N1119" s="6" t="str">
        <f>VLOOKUP(B1119,Master!$A$2:$C$11,3,FALSE)</f>
        <v>Yuan</v>
      </c>
      <c r="O1119" s="6" t="str">
        <f>VLOOKUP(B1119,Master!$A$2:$C$11,2,FALSE)</f>
        <v>Asia</v>
      </c>
      <c r="Q1119" s="39" t="str">
        <f>VLOOKUP(D1119,GL_Master!$A$1:$D$80,2,FALSE)</f>
        <v>BS</v>
      </c>
      <c r="R1119" s="39" t="str">
        <f>VLOOKUP(D1119,GL_Master!$A$1:$D$80,3,FALSE)</f>
        <v>Long-term provisions</v>
      </c>
      <c r="S1119" s="39" t="str">
        <f>VLOOKUP(D1119,GL_Master!$A$1:$D$80,4,FALSE)</f>
        <v>Provision for leave encashment</v>
      </c>
    </row>
    <row r="1120" spans="1:19" x14ac:dyDescent="0.25">
      <c r="A1120" s="39" t="s">
        <v>262</v>
      </c>
      <c r="B1120" s="39" t="s">
        <v>234</v>
      </c>
      <c r="C1120" s="7">
        <v>43983</v>
      </c>
      <c r="D1120" s="39" t="s">
        <v>60</v>
      </c>
      <c r="E1120" s="39">
        <v>-155</v>
      </c>
      <c r="F1120" s="82">
        <f t="shared" si="51"/>
        <v>-0.155</v>
      </c>
      <c r="G1120" s="39">
        <f>VLOOKUP(N1120,Currecny_M!$A$1:$P$10,2,FALSE)</f>
        <v>65</v>
      </c>
      <c r="H1120" s="39">
        <f>MATCH(C1120,Currecny_M!$A$1:$P$1,0)</f>
        <v>4</v>
      </c>
      <c r="I1120" s="39">
        <f>VLOOKUP(N1120,Currecny_M!$A$1:$P$10,MATCH(Database!C1120,Currecny_M!$A$1:$P$1,0),FALSE)</f>
        <v>66.31</v>
      </c>
      <c r="J1120" s="82">
        <f t="shared" si="52"/>
        <v>-10.27805</v>
      </c>
      <c r="K1120" s="39">
        <f>VLOOKUP('Cover page'!$B$6,Currecny_M!$A$1:$P$10,MATCH(Database!C1120,Currecny_M!$A$1:$P$1,0),FALSE)</f>
        <v>1</v>
      </c>
      <c r="L1120" s="82">
        <f t="shared" si="53"/>
        <v>-10.27805</v>
      </c>
      <c r="M1120" s="82">
        <f>((E1120/$F$1)*VLOOKUP(N1120,Currecny_M!$A$1:$P$10,MATCH(Database!C1120,Currecny_M!$A$1:$P$1,0),FALSE))/VLOOKUP('Cover page'!$B$6,Currecny_M!$A$1:$P$10,MATCH(Database!C1120,Currecny_M!$A$1:$P$1,0),FALSE)</f>
        <v>-10.27805</v>
      </c>
      <c r="N1120" s="6" t="str">
        <f>VLOOKUP(B1120,Master!$A$2:$C$11,3,FALSE)</f>
        <v>Yuan</v>
      </c>
      <c r="O1120" s="6" t="str">
        <f>VLOOKUP(B1120,Master!$A$2:$C$11,2,FALSE)</f>
        <v>Asia</v>
      </c>
      <c r="Q1120" s="39" t="str">
        <f>VLOOKUP(D1120,GL_Master!$A$1:$D$80,2,FALSE)</f>
        <v>BS</v>
      </c>
      <c r="R1120" s="39" t="str">
        <f>VLOOKUP(D1120,GL_Master!$A$1:$D$80,3,FALSE)</f>
        <v>Trade Payables</v>
      </c>
      <c r="S1120" s="39" t="str">
        <f>VLOOKUP(D1120,GL_Master!$A$1:$D$80,4,FALSE)</f>
        <v>Trade payable</v>
      </c>
    </row>
    <row r="1121" spans="1:19" x14ac:dyDescent="0.25">
      <c r="A1121" s="39" t="s">
        <v>262</v>
      </c>
      <c r="B1121" s="39" t="s">
        <v>234</v>
      </c>
      <c r="C1121" s="7">
        <v>43983</v>
      </c>
      <c r="D1121" s="39" t="s">
        <v>61</v>
      </c>
      <c r="E1121" s="39">
        <v>-1644</v>
      </c>
      <c r="F1121" s="82">
        <f t="shared" si="51"/>
        <v>-1.6439999999999999</v>
      </c>
      <c r="G1121" s="39">
        <f>VLOOKUP(N1121,Currecny_M!$A$1:$P$10,2,FALSE)</f>
        <v>65</v>
      </c>
      <c r="H1121" s="39">
        <f>MATCH(C1121,Currecny_M!$A$1:$P$1,0)</f>
        <v>4</v>
      </c>
      <c r="I1121" s="39">
        <f>VLOOKUP(N1121,Currecny_M!$A$1:$P$10,MATCH(Database!C1121,Currecny_M!$A$1:$P$1,0),FALSE)</f>
        <v>66.31</v>
      </c>
      <c r="J1121" s="82">
        <f t="shared" si="52"/>
        <v>-109.01364</v>
      </c>
      <c r="K1121" s="39">
        <f>VLOOKUP('Cover page'!$B$6,Currecny_M!$A$1:$P$10,MATCH(Database!C1121,Currecny_M!$A$1:$P$1,0),FALSE)</f>
        <v>1</v>
      </c>
      <c r="L1121" s="82">
        <f t="shared" si="53"/>
        <v>-109.01364</v>
      </c>
      <c r="M1121" s="82">
        <f>((E1121/$F$1)*VLOOKUP(N1121,Currecny_M!$A$1:$P$10,MATCH(Database!C1121,Currecny_M!$A$1:$P$1,0),FALSE))/VLOOKUP('Cover page'!$B$6,Currecny_M!$A$1:$P$10,MATCH(Database!C1121,Currecny_M!$A$1:$P$1,0),FALSE)</f>
        <v>-109.01364</v>
      </c>
      <c r="N1121" s="6" t="str">
        <f>VLOOKUP(B1121,Master!$A$2:$C$11,3,FALSE)</f>
        <v>Yuan</v>
      </c>
      <c r="O1121" s="6" t="str">
        <f>VLOOKUP(B1121,Master!$A$2:$C$11,2,FALSE)</f>
        <v>Asia</v>
      </c>
      <c r="Q1121" s="39" t="str">
        <f>VLOOKUP(D1121,GL_Master!$A$1:$D$80,2,FALSE)</f>
        <v>BS</v>
      </c>
      <c r="R1121" s="39" t="str">
        <f>VLOOKUP(D1121,GL_Master!$A$1:$D$80,3,FALSE)</f>
        <v>Provisions</v>
      </c>
      <c r="S1121" s="39" t="str">
        <f>VLOOKUP(D1121,GL_Master!$A$1:$D$80,4,FALSE)</f>
        <v>Provision for doubtful assets</v>
      </c>
    </row>
    <row r="1122" spans="1:19" x14ac:dyDescent="0.25">
      <c r="A1122" s="39" t="s">
        <v>262</v>
      </c>
      <c r="B1122" s="39" t="s">
        <v>234</v>
      </c>
      <c r="C1122" s="7">
        <v>43983</v>
      </c>
      <c r="D1122" s="39" t="s">
        <v>62</v>
      </c>
      <c r="E1122" s="39">
        <v>-58</v>
      </c>
      <c r="F1122" s="82">
        <f t="shared" si="51"/>
        <v>-5.8000000000000003E-2</v>
      </c>
      <c r="G1122" s="39">
        <f>VLOOKUP(N1122,Currecny_M!$A$1:$P$10,2,FALSE)</f>
        <v>65</v>
      </c>
      <c r="H1122" s="39">
        <f>MATCH(C1122,Currecny_M!$A$1:$P$1,0)</f>
        <v>4</v>
      </c>
      <c r="I1122" s="39">
        <f>VLOOKUP(N1122,Currecny_M!$A$1:$P$10,MATCH(Database!C1122,Currecny_M!$A$1:$P$1,0),FALSE)</f>
        <v>66.31</v>
      </c>
      <c r="J1122" s="82">
        <f t="shared" si="52"/>
        <v>-3.8459800000000004</v>
      </c>
      <c r="K1122" s="39">
        <f>VLOOKUP('Cover page'!$B$6,Currecny_M!$A$1:$P$10,MATCH(Database!C1122,Currecny_M!$A$1:$P$1,0),FALSE)</f>
        <v>1</v>
      </c>
      <c r="L1122" s="82">
        <f t="shared" si="53"/>
        <v>-3.8459800000000004</v>
      </c>
      <c r="M1122" s="82">
        <f>((E1122/$F$1)*VLOOKUP(N1122,Currecny_M!$A$1:$P$10,MATCH(Database!C1122,Currecny_M!$A$1:$P$1,0),FALSE))/VLOOKUP('Cover page'!$B$6,Currecny_M!$A$1:$P$10,MATCH(Database!C1122,Currecny_M!$A$1:$P$1,0),FALSE)</f>
        <v>-3.8459800000000004</v>
      </c>
      <c r="N1122" s="6" t="str">
        <f>VLOOKUP(B1122,Master!$A$2:$C$11,3,FALSE)</f>
        <v>Yuan</v>
      </c>
      <c r="O1122" s="6" t="str">
        <f>VLOOKUP(B1122,Master!$A$2:$C$11,2,FALSE)</f>
        <v>Asia</v>
      </c>
      <c r="Q1122" s="39" t="str">
        <f>VLOOKUP(D1122,GL_Master!$A$1:$D$80,2,FALSE)</f>
        <v>BS</v>
      </c>
      <c r="R1122" s="39" t="str">
        <f>VLOOKUP(D1122,GL_Master!$A$1:$D$80,3,FALSE)</f>
        <v>Provisions</v>
      </c>
      <c r="S1122" s="39" t="str">
        <f>VLOOKUP(D1122,GL_Master!$A$1:$D$80,4,FALSE)</f>
        <v>Provision for Insurance</v>
      </c>
    </row>
    <row r="1123" spans="1:19" x14ac:dyDescent="0.25">
      <c r="A1123" s="39" t="s">
        <v>262</v>
      </c>
      <c r="B1123" s="39" t="s">
        <v>234</v>
      </c>
      <c r="C1123" s="7">
        <v>43983</v>
      </c>
      <c r="D1123" s="39" t="s">
        <v>63</v>
      </c>
      <c r="E1123" s="39">
        <v>131</v>
      </c>
      <c r="F1123" s="82">
        <f t="shared" si="51"/>
        <v>0.13100000000000001</v>
      </c>
      <c r="G1123" s="39">
        <f>VLOOKUP(N1123,Currecny_M!$A$1:$P$10,2,FALSE)</f>
        <v>65</v>
      </c>
      <c r="H1123" s="39">
        <f>MATCH(C1123,Currecny_M!$A$1:$P$1,0)</f>
        <v>4</v>
      </c>
      <c r="I1123" s="39">
        <f>VLOOKUP(N1123,Currecny_M!$A$1:$P$10,MATCH(Database!C1123,Currecny_M!$A$1:$P$1,0),FALSE)</f>
        <v>66.31</v>
      </c>
      <c r="J1123" s="82">
        <f t="shared" si="52"/>
        <v>8.6866099999999999</v>
      </c>
      <c r="K1123" s="39">
        <f>VLOOKUP('Cover page'!$B$6,Currecny_M!$A$1:$P$10,MATCH(Database!C1123,Currecny_M!$A$1:$P$1,0),FALSE)</f>
        <v>1</v>
      </c>
      <c r="L1123" s="82">
        <f t="shared" si="53"/>
        <v>8.6866099999999999</v>
      </c>
      <c r="M1123" s="82">
        <f>((E1123/$F$1)*VLOOKUP(N1123,Currecny_M!$A$1:$P$10,MATCH(Database!C1123,Currecny_M!$A$1:$P$1,0),FALSE))/VLOOKUP('Cover page'!$B$6,Currecny_M!$A$1:$P$10,MATCH(Database!C1123,Currecny_M!$A$1:$P$1,0),FALSE)</f>
        <v>8.6866099999999999</v>
      </c>
      <c r="N1123" s="6" t="str">
        <f>VLOOKUP(B1123,Master!$A$2:$C$11,3,FALSE)</f>
        <v>Yuan</v>
      </c>
      <c r="O1123" s="6" t="str">
        <f>VLOOKUP(B1123,Master!$A$2:$C$11,2,FALSE)</f>
        <v>Asia</v>
      </c>
      <c r="Q1123" s="39" t="str">
        <f>VLOOKUP(D1123,GL_Master!$A$1:$D$80,2,FALSE)</f>
        <v>BS</v>
      </c>
      <c r="R1123" s="39" t="str">
        <f>VLOOKUP(D1123,GL_Master!$A$1:$D$80,3,FALSE)</f>
        <v>Gross Block</v>
      </c>
      <c r="S1123" s="39" t="str">
        <f>VLOOKUP(D1123,GL_Master!$A$1:$D$80,4,FALSE)</f>
        <v>Tangible Fixed assets</v>
      </c>
    </row>
    <row r="1124" spans="1:19" x14ac:dyDescent="0.25">
      <c r="A1124" s="39" t="s">
        <v>262</v>
      </c>
      <c r="B1124" s="39" t="s">
        <v>234</v>
      </c>
      <c r="C1124" s="7">
        <v>43983</v>
      </c>
      <c r="D1124" s="39" t="s">
        <v>64</v>
      </c>
      <c r="E1124" s="39">
        <v>7921</v>
      </c>
      <c r="F1124" s="82">
        <f t="shared" si="51"/>
        <v>7.9210000000000003</v>
      </c>
      <c r="G1124" s="39">
        <f>VLOOKUP(N1124,Currecny_M!$A$1:$P$10,2,FALSE)</f>
        <v>65</v>
      </c>
      <c r="H1124" s="39">
        <f>MATCH(C1124,Currecny_M!$A$1:$P$1,0)</f>
        <v>4</v>
      </c>
      <c r="I1124" s="39">
        <f>VLOOKUP(N1124,Currecny_M!$A$1:$P$10,MATCH(Database!C1124,Currecny_M!$A$1:$P$1,0),FALSE)</f>
        <v>66.31</v>
      </c>
      <c r="J1124" s="82">
        <f t="shared" si="52"/>
        <v>525.24151000000006</v>
      </c>
      <c r="K1124" s="39">
        <f>VLOOKUP('Cover page'!$B$6,Currecny_M!$A$1:$P$10,MATCH(Database!C1124,Currecny_M!$A$1:$P$1,0),FALSE)</f>
        <v>1</v>
      </c>
      <c r="L1124" s="82">
        <f t="shared" si="53"/>
        <v>525.24151000000006</v>
      </c>
      <c r="M1124" s="82">
        <f>((E1124/$F$1)*VLOOKUP(N1124,Currecny_M!$A$1:$P$10,MATCH(Database!C1124,Currecny_M!$A$1:$P$1,0),FALSE))/VLOOKUP('Cover page'!$B$6,Currecny_M!$A$1:$P$10,MATCH(Database!C1124,Currecny_M!$A$1:$P$1,0),FALSE)</f>
        <v>525.24151000000006</v>
      </c>
      <c r="N1124" s="6" t="str">
        <f>VLOOKUP(B1124,Master!$A$2:$C$11,3,FALSE)</f>
        <v>Yuan</v>
      </c>
      <c r="O1124" s="6" t="str">
        <f>VLOOKUP(B1124,Master!$A$2:$C$11,2,FALSE)</f>
        <v>Asia</v>
      </c>
      <c r="Q1124" s="39" t="str">
        <f>VLOOKUP(D1124,GL_Master!$A$1:$D$80,2,FALSE)</f>
        <v>BS</v>
      </c>
      <c r="R1124" s="39" t="str">
        <f>VLOOKUP(D1124,GL_Master!$A$1:$D$80,3,FALSE)</f>
        <v>Gross Block</v>
      </c>
      <c r="S1124" s="39" t="str">
        <f>VLOOKUP(D1124,GL_Master!$A$1:$D$80,4,FALSE)</f>
        <v>Tangible Fixed assets</v>
      </c>
    </row>
    <row r="1125" spans="1:19" x14ac:dyDescent="0.25">
      <c r="A1125" s="39" t="s">
        <v>262</v>
      </c>
      <c r="B1125" s="39" t="s">
        <v>234</v>
      </c>
      <c r="C1125" s="7">
        <v>43983</v>
      </c>
      <c r="D1125" s="39" t="s">
        <v>65</v>
      </c>
      <c r="E1125" s="39">
        <v>-4764</v>
      </c>
      <c r="F1125" s="82">
        <f t="shared" si="51"/>
        <v>-4.7640000000000002</v>
      </c>
      <c r="G1125" s="39">
        <f>VLOOKUP(N1125,Currecny_M!$A$1:$P$10,2,FALSE)</f>
        <v>65</v>
      </c>
      <c r="H1125" s="39">
        <f>MATCH(C1125,Currecny_M!$A$1:$P$1,0)</f>
        <v>4</v>
      </c>
      <c r="I1125" s="39">
        <f>VLOOKUP(N1125,Currecny_M!$A$1:$P$10,MATCH(Database!C1125,Currecny_M!$A$1:$P$1,0),FALSE)</f>
        <v>66.31</v>
      </c>
      <c r="J1125" s="82">
        <f t="shared" si="52"/>
        <v>-315.90084000000002</v>
      </c>
      <c r="K1125" s="39">
        <f>VLOOKUP('Cover page'!$B$6,Currecny_M!$A$1:$P$10,MATCH(Database!C1125,Currecny_M!$A$1:$P$1,0),FALSE)</f>
        <v>1</v>
      </c>
      <c r="L1125" s="82">
        <f t="shared" si="53"/>
        <v>-315.90084000000002</v>
      </c>
      <c r="M1125" s="82">
        <f>((E1125/$F$1)*VLOOKUP(N1125,Currecny_M!$A$1:$P$10,MATCH(Database!C1125,Currecny_M!$A$1:$P$1,0),FALSE))/VLOOKUP('Cover page'!$B$6,Currecny_M!$A$1:$P$10,MATCH(Database!C1125,Currecny_M!$A$1:$P$1,0),FALSE)</f>
        <v>-315.90084000000002</v>
      </c>
      <c r="N1125" s="6" t="str">
        <f>VLOOKUP(B1125,Master!$A$2:$C$11,3,FALSE)</f>
        <v>Yuan</v>
      </c>
      <c r="O1125" s="6" t="str">
        <f>VLOOKUP(B1125,Master!$A$2:$C$11,2,FALSE)</f>
        <v>Asia</v>
      </c>
      <c r="Q1125" s="39" t="str">
        <f>VLOOKUP(D1125,GL_Master!$A$1:$D$80,2,FALSE)</f>
        <v>BS</v>
      </c>
      <c r="R1125" s="39" t="str">
        <f>VLOOKUP(D1125,GL_Master!$A$1:$D$80,3,FALSE)</f>
        <v>Accumulated Depreciation</v>
      </c>
      <c r="S1125" s="39" t="str">
        <f>VLOOKUP(D1125,GL_Master!$A$1:$D$80,4,FALSE)</f>
        <v>Accumulated Depreciation</v>
      </c>
    </row>
    <row r="1126" spans="1:19" x14ac:dyDescent="0.25">
      <c r="A1126" s="39" t="s">
        <v>262</v>
      </c>
      <c r="B1126" s="39" t="s">
        <v>234</v>
      </c>
      <c r="C1126" s="7">
        <v>43983</v>
      </c>
      <c r="D1126" s="39" t="s">
        <v>66</v>
      </c>
      <c r="E1126" s="39">
        <v>4227</v>
      </c>
      <c r="F1126" s="82">
        <f t="shared" si="51"/>
        <v>4.2270000000000003</v>
      </c>
      <c r="G1126" s="39">
        <f>VLOOKUP(N1126,Currecny_M!$A$1:$P$10,2,FALSE)</f>
        <v>65</v>
      </c>
      <c r="H1126" s="39">
        <f>MATCH(C1126,Currecny_M!$A$1:$P$1,0)</f>
        <v>4</v>
      </c>
      <c r="I1126" s="39">
        <f>VLOOKUP(N1126,Currecny_M!$A$1:$P$10,MATCH(Database!C1126,Currecny_M!$A$1:$P$1,0),FALSE)</f>
        <v>66.31</v>
      </c>
      <c r="J1126" s="82">
        <f t="shared" si="52"/>
        <v>280.29237000000001</v>
      </c>
      <c r="K1126" s="39">
        <f>VLOOKUP('Cover page'!$B$6,Currecny_M!$A$1:$P$10,MATCH(Database!C1126,Currecny_M!$A$1:$P$1,0),FALSE)</f>
        <v>1</v>
      </c>
      <c r="L1126" s="82">
        <f t="shared" si="53"/>
        <v>280.29237000000001</v>
      </c>
      <c r="M1126" s="82">
        <f>((E1126/$F$1)*VLOOKUP(N1126,Currecny_M!$A$1:$P$10,MATCH(Database!C1126,Currecny_M!$A$1:$P$1,0),FALSE))/VLOOKUP('Cover page'!$B$6,Currecny_M!$A$1:$P$10,MATCH(Database!C1126,Currecny_M!$A$1:$P$1,0),FALSE)</f>
        <v>280.29237000000001</v>
      </c>
      <c r="N1126" s="6" t="str">
        <f>VLOOKUP(B1126,Master!$A$2:$C$11,3,FALSE)</f>
        <v>Yuan</v>
      </c>
      <c r="O1126" s="6" t="str">
        <f>VLOOKUP(B1126,Master!$A$2:$C$11,2,FALSE)</f>
        <v>Asia</v>
      </c>
      <c r="Q1126" s="39" t="str">
        <f>VLOOKUP(D1126,GL_Master!$A$1:$D$80,2,FALSE)</f>
        <v>BS</v>
      </c>
      <c r="R1126" s="39" t="str">
        <f>VLOOKUP(D1126,GL_Master!$A$1:$D$80,3,FALSE)</f>
        <v>Gross Block</v>
      </c>
      <c r="S1126" s="39" t="str">
        <f>VLOOKUP(D1126,GL_Master!$A$1:$D$80,4,FALSE)</f>
        <v>Tangible Fixed assets</v>
      </c>
    </row>
    <row r="1127" spans="1:19" x14ac:dyDescent="0.25">
      <c r="A1127" s="39" t="s">
        <v>262</v>
      </c>
      <c r="B1127" s="39" t="s">
        <v>234</v>
      </c>
      <c r="C1127" s="7">
        <v>43983</v>
      </c>
      <c r="D1127" s="39" t="s">
        <v>67</v>
      </c>
      <c r="E1127" s="39">
        <v>1517</v>
      </c>
      <c r="F1127" s="82">
        <f t="shared" si="51"/>
        <v>1.5169999999999999</v>
      </c>
      <c r="G1127" s="39">
        <f>VLOOKUP(N1127,Currecny_M!$A$1:$P$10,2,FALSE)</f>
        <v>65</v>
      </c>
      <c r="H1127" s="39">
        <f>MATCH(C1127,Currecny_M!$A$1:$P$1,0)</f>
        <v>4</v>
      </c>
      <c r="I1127" s="39">
        <f>VLOOKUP(N1127,Currecny_M!$A$1:$P$10,MATCH(Database!C1127,Currecny_M!$A$1:$P$1,0),FALSE)</f>
        <v>66.31</v>
      </c>
      <c r="J1127" s="82">
        <f t="shared" si="52"/>
        <v>100.59227</v>
      </c>
      <c r="K1127" s="39">
        <f>VLOOKUP('Cover page'!$B$6,Currecny_M!$A$1:$P$10,MATCH(Database!C1127,Currecny_M!$A$1:$P$1,0),FALSE)</f>
        <v>1</v>
      </c>
      <c r="L1127" s="82">
        <f t="shared" si="53"/>
        <v>100.59227</v>
      </c>
      <c r="M1127" s="82">
        <f>((E1127/$F$1)*VLOOKUP(N1127,Currecny_M!$A$1:$P$10,MATCH(Database!C1127,Currecny_M!$A$1:$P$1,0),FALSE))/VLOOKUP('Cover page'!$B$6,Currecny_M!$A$1:$P$10,MATCH(Database!C1127,Currecny_M!$A$1:$P$1,0),FALSE)</f>
        <v>100.59227</v>
      </c>
      <c r="N1127" s="6" t="str">
        <f>VLOOKUP(B1127,Master!$A$2:$C$11,3,FALSE)</f>
        <v>Yuan</v>
      </c>
      <c r="O1127" s="6" t="str">
        <f>VLOOKUP(B1127,Master!$A$2:$C$11,2,FALSE)</f>
        <v>Asia</v>
      </c>
      <c r="Q1127" s="39" t="str">
        <f>VLOOKUP(D1127,GL_Master!$A$1:$D$80,2,FALSE)</f>
        <v>BS</v>
      </c>
      <c r="R1127" s="39" t="str">
        <f>VLOOKUP(D1127,GL_Master!$A$1:$D$80,3,FALSE)</f>
        <v>Gross Block</v>
      </c>
      <c r="S1127" s="39" t="str">
        <f>VLOOKUP(D1127,GL_Master!$A$1:$D$80,4,FALSE)</f>
        <v>Tangible Fixed assets</v>
      </c>
    </row>
    <row r="1128" spans="1:19" x14ac:dyDescent="0.25">
      <c r="A1128" s="39" t="s">
        <v>262</v>
      </c>
      <c r="B1128" s="39" t="s">
        <v>234</v>
      </c>
      <c r="C1128" s="7">
        <v>43983</v>
      </c>
      <c r="D1128" s="39" t="s">
        <v>68</v>
      </c>
      <c r="E1128" s="39">
        <v>-1388</v>
      </c>
      <c r="F1128" s="82">
        <f t="shared" si="51"/>
        <v>-1.3879999999999999</v>
      </c>
      <c r="G1128" s="39">
        <f>VLOOKUP(N1128,Currecny_M!$A$1:$P$10,2,FALSE)</f>
        <v>65</v>
      </c>
      <c r="H1128" s="39">
        <f>MATCH(C1128,Currecny_M!$A$1:$P$1,0)</f>
        <v>4</v>
      </c>
      <c r="I1128" s="39">
        <f>VLOOKUP(N1128,Currecny_M!$A$1:$P$10,MATCH(Database!C1128,Currecny_M!$A$1:$P$1,0),FALSE)</f>
        <v>66.31</v>
      </c>
      <c r="J1128" s="82">
        <f t="shared" si="52"/>
        <v>-92.03828</v>
      </c>
      <c r="K1128" s="39">
        <f>VLOOKUP('Cover page'!$B$6,Currecny_M!$A$1:$P$10,MATCH(Database!C1128,Currecny_M!$A$1:$P$1,0),FALSE)</f>
        <v>1</v>
      </c>
      <c r="L1128" s="82">
        <f t="shared" si="53"/>
        <v>-92.03828</v>
      </c>
      <c r="M1128" s="82">
        <f>((E1128/$F$1)*VLOOKUP(N1128,Currecny_M!$A$1:$P$10,MATCH(Database!C1128,Currecny_M!$A$1:$P$1,0),FALSE))/VLOOKUP('Cover page'!$B$6,Currecny_M!$A$1:$P$10,MATCH(Database!C1128,Currecny_M!$A$1:$P$1,0),FALSE)</f>
        <v>-92.03828</v>
      </c>
      <c r="N1128" s="6" t="str">
        <f>VLOOKUP(B1128,Master!$A$2:$C$11,3,FALSE)</f>
        <v>Yuan</v>
      </c>
      <c r="O1128" s="6" t="str">
        <f>VLOOKUP(B1128,Master!$A$2:$C$11,2,FALSE)</f>
        <v>Asia</v>
      </c>
      <c r="Q1128" s="39" t="str">
        <f>VLOOKUP(D1128,GL_Master!$A$1:$D$80,2,FALSE)</f>
        <v>BS</v>
      </c>
      <c r="R1128" s="39" t="str">
        <f>VLOOKUP(D1128,GL_Master!$A$1:$D$80,3,FALSE)</f>
        <v>Accumulated Depreciation</v>
      </c>
      <c r="S1128" s="39" t="str">
        <f>VLOOKUP(D1128,GL_Master!$A$1:$D$80,4,FALSE)</f>
        <v>Accumulated Depreciation</v>
      </c>
    </row>
    <row r="1129" spans="1:19" x14ac:dyDescent="0.25">
      <c r="A1129" s="39" t="s">
        <v>262</v>
      </c>
      <c r="B1129" s="39" t="s">
        <v>234</v>
      </c>
      <c r="C1129" s="7">
        <v>43983</v>
      </c>
      <c r="D1129" s="39" t="s">
        <v>69</v>
      </c>
      <c r="E1129" s="39">
        <v>2757</v>
      </c>
      <c r="F1129" s="82">
        <f t="shared" si="51"/>
        <v>2.7570000000000001</v>
      </c>
      <c r="G1129" s="39">
        <f>VLOOKUP(N1129,Currecny_M!$A$1:$P$10,2,FALSE)</f>
        <v>65</v>
      </c>
      <c r="H1129" s="39">
        <f>MATCH(C1129,Currecny_M!$A$1:$P$1,0)</f>
        <v>4</v>
      </c>
      <c r="I1129" s="39">
        <f>VLOOKUP(N1129,Currecny_M!$A$1:$P$10,MATCH(Database!C1129,Currecny_M!$A$1:$P$1,0),FALSE)</f>
        <v>66.31</v>
      </c>
      <c r="J1129" s="82">
        <f t="shared" si="52"/>
        <v>182.81667000000002</v>
      </c>
      <c r="K1129" s="39">
        <f>VLOOKUP('Cover page'!$B$6,Currecny_M!$A$1:$P$10,MATCH(Database!C1129,Currecny_M!$A$1:$P$1,0),FALSE)</f>
        <v>1</v>
      </c>
      <c r="L1129" s="82">
        <f t="shared" si="53"/>
        <v>182.81667000000002</v>
      </c>
      <c r="M1129" s="82">
        <f>((E1129/$F$1)*VLOOKUP(N1129,Currecny_M!$A$1:$P$10,MATCH(Database!C1129,Currecny_M!$A$1:$P$1,0),FALSE))/VLOOKUP('Cover page'!$B$6,Currecny_M!$A$1:$P$10,MATCH(Database!C1129,Currecny_M!$A$1:$P$1,0),FALSE)</f>
        <v>182.81667000000002</v>
      </c>
      <c r="N1129" s="6" t="str">
        <f>VLOOKUP(B1129,Master!$A$2:$C$11,3,FALSE)</f>
        <v>Yuan</v>
      </c>
      <c r="O1129" s="6" t="str">
        <f>VLOOKUP(B1129,Master!$A$2:$C$11,2,FALSE)</f>
        <v>Asia</v>
      </c>
      <c r="Q1129" s="39" t="str">
        <f>VLOOKUP(D1129,GL_Master!$A$1:$D$80,2,FALSE)</f>
        <v>BS</v>
      </c>
      <c r="R1129" s="39" t="str">
        <f>VLOOKUP(D1129,GL_Master!$A$1:$D$80,3,FALSE)</f>
        <v>Gross Block</v>
      </c>
      <c r="S1129" s="39" t="str">
        <f>VLOOKUP(D1129,GL_Master!$A$1:$D$80,4,FALSE)</f>
        <v>Tangible Fixed assets</v>
      </c>
    </row>
    <row r="1130" spans="1:19" x14ac:dyDescent="0.25">
      <c r="A1130" s="39" t="s">
        <v>262</v>
      </c>
      <c r="B1130" s="39" t="s">
        <v>234</v>
      </c>
      <c r="C1130" s="7">
        <v>43983</v>
      </c>
      <c r="D1130" s="39" t="s">
        <v>70</v>
      </c>
      <c r="E1130" s="39">
        <v>-94</v>
      </c>
      <c r="F1130" s="82">
        <f t="shared" si="51"/>
        <v>-9.4E-2</v>
      </c>
      <c r="G1130" s="39">
        <f>VLOOKUP(N1130,Currecny_M!$A$1:$P$10,2,FALSE)</f>
        <v>65</v>
      </c>
      <c r="H1130" s="39">
        <f>MATCH(C1130,Currecny_M!$A$1:$P$1,0)</f>
        <v>4</v>
      </c>
      <c r="I1130" s="39">
        <f>VLOOKUP(N1130,Currecny_M!$A$1:$P$10,MATCH(Database!C1130,Currecny_M!$A$1:$P$1,0),FALSE)</f>
        <v>66.31</v>
      </c>
      <c r="J1130" s="82">
        <f t="shared" si="52"/>
        <v>-6.2331400000000006</v>
      </c>
      <c r="K1130" s="39">
        <f>VLOOKUP('Cover page'!$B$6,Currecny_M!$A$1:$P$10,MATCH(Database!C1130,Currecny_M!$A$1:$P$1,0),FALSE)</f>
        <v>1</v>
      </c>
      <c r="L1130" s="82">
        <f t="shared" si="53"/>
        <v>-6.2331400000000006</v>
      </c>
      <c r="M1130" s="82">
        <f>((E1130/$F$1)*VLOOKUP(N1130,Currecny_M!$A$1:$P$10,MATCH(Database!C1130,Currecny_M!$A$1:$P$1,0),FALSE))/VLOOKUP('Cover page'!$B$6,Currecny_M!$A$1:$P$10,MATCH(Database!C1130,Currecny_M!$A$1:$P$1,0),FALSE)</f>
        <v>-6.2331400000000006</v>
      </c>
      <c r="N1130" s="6" t="str">
        <f>VLOOKUP(B1130,Master!$A$2:$C$11,3,FALSE)</f>
        <v>Yuan</v>
      </c>
      <c r="O1130" s="6" t="str">
        <f>VLOOKUP(B1130,Master!$A$2:$C$11,2,FALSE)</f>
        <v>Asia</v>
      </c>
      <c r="Q1130" s="39" t="str">
        <f>VLOOKUP(D1130,GL_Master!$A$1:$D$80,2,FALSE)</f>
        <v>BS</v>
      </c>
      <c r="R1130" s="39" t="str">
        <f>VLOOKUP(D1130,GL_Master!$A$1:$D$80,3,FALSE)</f>
        <v>Accumulated Depreciation</v>
      </c>
      <c r="S1130" s="39" t="str">
        <f>VLOOKUP(D1130,GL_Master!$A$1:$D$80,4,FALSE)</f>
        <v>Accumulated Depreciation</v>
      </c>
    </row>
    <row r="1131" spans="1:19" x14ac:dyDescent="0.25">
      <c r="A1131" s="39" t="s">
        <v>262</v>
      </c>
      <c r="B1131" s="39" t="s">
        <v>234</v>
      </c>
      <c r="C1131" s="7">
        <v>43983</v>
      </c>
      <c r="D1131" s="39" t="s">
        <v>71</v>
      </c>
      <c r="E1131" s="39">
        <v>4723</v>
      </c>
      <c r="F1131" s="82">
        <f t="shared" si="51"/>
        <v>4.7229999999999999</v>
      </c>
      <c r="G1131" s="39">
        <f>VLOOKUP(N1131,Currecny_M!$A$1:$P$10,2,FALSE)</f>
        <v>65</v>
      </c>
      <c r="H1131" s="39">
        <f>MATCH(C1131,Currecny_M!$A$1:$P$1,0)</f>
        <v>4</v>
      </c>
      <c r="I1131" s="39">
        <f>VLOOKUP(N1131,Currecny_M!$A$1:$P$10,MATCH(Database!C1131,Currecny_M!$A$1:$P$1,0),FALSE)</f>
        <v>66.31</v>
      </c>
      <c r="J1131" s="82">
        <f t="shared" si="52"/>
        <v>313.18213000000003</v>
      </c>
      <c r="K1131" s="39">
        <f>VLOOKUP('Cover page'!$B$6,Currecny_M!$A$1:$P$10,MATCH(Database!C1131,Currecny_M!$A$1:$P$1,0),FALSE)</f>
        <v>1</v>
      </c>
      <c r="L1131" s="82">
        <f t="shared" si="53"/>
        <v>313.18213000000003</v>
      </c>
      <c r="M1131" s="82">
        <f>((E1131/$F$1)*VLOOKUP(N1131,Currecny_M!$A$1:$P$10,MATCH(Database!C1131,Currecny_M!$A$1:$P$1,0),FALSE))/VLOOKUP('Cover page'!$B$6,Currecny_M!$A$1:$P$10,MATCH(Database!C1131,Currecny_M!$A$1:$P$1,0),FALSE)</f>
        <v>313.18213000000003</v>
      </c>
      <c r="N1131" s="6" t="str">
        <f>VLOOKUP(B1131,Master!$A$2:$C$11,3,FALSE)</f>
        <v>Yuan</v>
      </c>
      <c r="O1131" s="6" t="str">
        <f>VLOOKUP(B1131,Master!$A$2:$C$11,2,FALSE)</f>
        <v>Asia</v>
      </c>
      <c r="Q1131" s="39" t="str">
        <f>VLOOKUP(D1131,GL_Master!$A$1:$D$80,2,FALSE)</f>
        <v>BS</v>
      </c>
      <c r="R1131" s="39" t="str">
        <f>VLOOKUP(D1131,GL_Master!$A$1:$D$80,3,FALSE)</f>
        <v>Gross Block</v>
      </c>
      <c r="S1131" s="39" t="str">
        <f>VLOOKUP(D1131,GL_Master!$A$1:$D$80,4,FALSE)</f>
        <v>Tangible Fixed assets</v>
      </c>
    </row>
    <row r="1132" spans="1:19" x14ac:dyDescent="0.25">
      <c r="A1132" s="39" t="s">
        <v>262</v>
      </c>
      <c r="B1132" s="39" t="s">
        <v>234</v>
      </c>
      <c r="C1132" s="7">
        <v>43983</v>
      </c>
      <c r="D1132" s="39" t="s">
        <v>72</v>
      </c>
      <c r="E1132" s="39">
        <v>40</v>
      </c>
      <c r="F1132" s="82">
        <f t="shared" si="51"/>
        <v>0.04</v>
      </c>
      <c r="G1132" s="39">
        <f>VLOOKUP(N1132,Currecny_M!$A$1:$P$10,2,FALSE)</f>
        <v>65</v>
      </c>
      <c r="H1132" s="39">
        <f>MATCH(C1132,Currecny_M!$A$1:$P$1,0)</f>
        <v>4</v>
      </c>
      <c r="I1132" s="39">
        <f>VLOOKUP(N1132,Currecny_M!$A$1:$P$10,MATCH(Database!C1132,Currecny_M!$A$1:$P$1,0),FALSE)</f>
        <v>66.31</v>
      </c>
      <c r="J1132" s="82">
        <f t="shared" si="52"/>
        <v>2.6524000000000001</v>
      </c>
      <c r="K1132" s="39">
        <f>VLOOKUP('Cover page'!$B$6,Currecny_M!$A$1:$P$10,MATCH(Database!C1132,Currecny_M!$A$1:$P$1,0),FALSE)</f>
        <v>1</v>
      </c>
      <c r="L1132" s="82">
        <f t="shared" si="53"/>
        <v>2.6524000000000001</v>
      </c>
      <c r="M1132" s="82">
        <f>((E1132/$F$1)*VLOOKUP(N1132,Currecny_M!$A$1:$P$10,MATCH(Database!C1132,Currecny_M!$A$1:$P$1,0),FALSE))/VLOOKUP('Cover page'!$B$6,Currecny_M!$A$1:$P$10,MATCH(Database!C1132,Currecny_M!$A$1:$P$1,0),FALSE)</f>
        <v>2.6524000000000001</v>
      </c>
      <c r="N1132" s="6" t="str">
        <f>VLOOKUP(B1132,Master!$A$2:$C$11,3,FALSE)</f>
        <v>Yuan</v>
      </c>
      <c r="O1132" s="6" t="str">
        <f>VLOOKUP(B1132,Master!$A$2:$C$11,2,FALSE)</f>
        <v>Asia</v>
      </c>
      <c r="Q1132" s="39" t="str">
        <f>VLOOKUP(D1132,GL_Master!$A$1:$D$80,2,FALSE)</f>
        <v>BS</v>
      </c>
      <c r="R1132" s="39" t="str">
        <f>VLOOKUP(D1132,GL_Master!$A$1:$D$80,3,FALSE)</f>
        <v>Gross Block</v>
      </c>
      <c r="S1132" s="39" t="str">
        <f>VLOOKUP(D1132,GL_Master!$A$1:$D$80,4,FALSE)</f>
        <v>Tangible Fixed assets</v>
      </c>
    </row>
    <row r="1133" spans="1:19" x14ac:dyDescent="0.25">
      <c r="A1133" s="39" t="s">
        <v>262</v>
      </c>
      <c r="B1133" s="39" t="s">
        <v>234</v>
      </c>
      <c r="C1133" s="7">
        <v>43983</v>
      </c>
      <c r="D1133" s="39" t="s">
        <v>73</v>
      </c>
      <c r="E1133" s="39">
        <v>20</v>
      </c>
      <c r="F1133" s="82">
        <f t="shared" si="51"/>
        <v>0.02</v>
      </c>
      <c r="G1133" s="39">
        <f>VLOOKUP(N1133,Currecny_M!$A$1:$P$10,2,FALSE)</f>
        <v>65</v>
      </c>
      <c r="H1133" s="39">
        <f>MATCH(C1133,Currecny_M!$A$1:$P$1,0)</f>
        <v>4</v>
      </c>
      <c r="I1133" s="39">
        <f>VLOOKUP(N1133,Currecny_M!$A$1:$P$10,MATCH(Database!C1133,Currecny_M!$A$1:$P$1,0),FALSE)</f>
        <v>66.31</v>
      </c>
      <c r="J1133" s="82">
        <f t="shared" si="52"/>
        <v>1.3262</v>
      </c>
      <c r="K1133" s="39">
        <f>VLOOKUP('Cover page'!$B$6,Currecny_M!$A$1:$P$10,MATCH(Database!C1133,Currecny_M!$A$1:$P$1,0),FALSE)</f>
        <v>1</v>
      </c>
      <c r="L1133" s="82">
        <f t="shared" si="53"/>
        <v>1.3262</v>
      </c>
      <c r="M1133" s="82">
        <f>((E1133/$F$1)*VLOOKUP(N1133,Currecny_M!$A$1:$P$10,MATCH(Database!C1133,Currecny_M!$A$1:$P$1,0),FALSE))/VLOOKUP('Cover page'!$B$6,Currecny_M!$A$1:$P$10,MATCH(Database!C1133,Currecny_M!$A$1:$P$1,0),FALSE)</f>
        <v>1.3262</v>
      </c>
      <c r="N1133" s="6" t="str">
        <f>VLOOKUP(B1133,Master!$A$2:$C$11,3,FALSE)</f>
        <v>Yuan</v>
      </c>
      <c r="O1133" s="6" t="str">
        <f>VLOOKUP(B1133,Master!$A$2:$C$11,2,FALSE)</f>
        <v>Asia</v>
      </c>
      <c r="Q1133" s="39" t="str">
        <f>VLOOKUP(D1133,GL_Master!$A$1:$D$80,2,FALSE)</f>
        <v>BS</v>
      </c>
      <c r="R1133" s="39" t="str">
        <f>VLOOKUP(D1133,GL_Master!$A$1:$D$80,3,FALSE)</f>
        <v>Gross Block</v>
      </c>
      <c r="S1133" s="39" t="str">
        <f>VLOOKUP(D1133,GL_Master!$A$1:$D$80,4,FALSE)</f>
        <v>Tangible Fixed assets</v>
      </c>
    </row>
    <row r="1134" spans="1:19" x14ac:dyDescent="0.25">
      <c r="A1134" s="39" t="s">
        <v>262</v>
      </c>
      <c r="B1134" s="39" t="s">
        <v>234</v>
      </c>
      <c r="C1134" s="7">
        <v>43983</v>
      </c>
      <c r="D1134" s="39" t="s">
        <v>74</v>
      </c>
      <c r="E1134" s="39">
        <v>-4662</v>
      </c>
      <c r="F1134" s="82">
        <f t="shared" si="51"/>
        <v>-4.6619999999999999</v>
      </c>
      <c r="G1134" s="39">
        <f>VLOOKUP(N1134,Currecny_M!$A$1:$P$10,2,FALSE)</f>
        <v>65</v>
      </c>
      <c r="H1134" s="39">
        <f>MATCH(C1134,Currecny_M!$A$1:$P$1,0)</f>
        <v>4</v>
      </c>
      <c r="I1134" s="39">
        <f>VLOOKUP(N1134,Currecny_M!$A$1:$P$10,MATCH(Database!C1134,Currecny_M!$A$1:$P$1,0),FALSE)</f>
        <v>66.31</v>
      </c>
      <c r="J1134" s="82">
        <f t="shared" si="52"/>
        <v>-309.13722000000001</v>
      </c>
      <c r="K1134" s="39">
        <f>VLOOKUP('Cover page'!$B$6,Currecny_M!$A$1:$P$10,MATCH(Database!C1134,Currecny_M!$A$1:$P$1,0),FALSE)</f>
        <v>1</v>
      </c>
      <c r="L1134" s="82">
        <f t="shared" si="53"/>
        <v>-309.13722000000001</v>
      </c>
      <c r="M1134" s="82">
        <f>((E1134/$F$1)*VLOOKUP(N1134,Currecny_M!$A$1:$P$10,MATCH(Database!C1134,Currecny_M!$A$1:$P$1,0),FALSE))/VLOOKUP('Cover page'!$B$6,Currecny_M!$A$1:$P$10,MATCH(Database!C1134,Currecny_M!$A$1:$P$1,0),FALSE)</f>
        <v>-309.13722000000001</v>
      </c>
      <c r="N1134" s="6" t="str">
        <f>VLOOKUP(B1134,Master!$A$2:$C$11,3,FALSE)</f>
        <v>Yuan</v>
      </c>
      <c r="O1134" s="6" t="str">
        <f>VLOOKUP(B1134,Master!$A$2:$C$11,2,FALSE)</f>
        <v>Asia</v>
      </c>
      <c r="Q1134" s="39" t="str">
        <f>VLOOKUP(D1134,GL_Master!$A$1:$D$80,2,FALSE)</f>
        <v>BS</v>
      </c>
      <c r="R1134" s="39" t="str">
        <f>VLOOKUP(D1134,GL_Master!$A$1:$D$80,3,FALSE)</f>
        <v>Accumulated Depreciation</v>
      </c>
      <c r="S1134" s="39" t="str">
        <f>VLOOKUP(D1134,GL_Master!$A$1:$D$80,4,FALSE)</f>
        <v>Accumulated Depreciation</v>
      </c>
    </row>
    <row r="1135" spans="1:19" x14ac:dyDescent="0.25">
      <c r="A1135" s="39" t="s">
        <v>262</v>
      </c>
      <c r="B1135" s="39" t="s">
        <v>234</v>
      </c>
      <c r="C1135" s="7">
        <v>43983</v>
      </c>
      <c r="D1135" s="39" t="s">
        <v>21</v>
      </c>
      <c r="E1135" s="39">
        <v>388</v>
      </c>
      <c r="F1135" s="82">
        <f t="shared" si="51"/>
        <v>0.38800000000000001</v>
      </c>
      <c r="G1135" s="39">
        <f>VLOOKUP(N1135,Currecny_M!$A$1:$P$10,2,FALSE)</f>
        <v>65</v>
      </c>
      <c r="H1135" s="39">
        <f>MATCH(C1135,Currecny_M!$A$1:$P$1,0)</f>
        <v>4</v>
      </c>
      <c r="I1135" s="39">
        <f>VLOOKUP(N1135,Currecny_M!$A$1:$P$10,MATCH(Database!C1135,Currecny_M!$A$1:$P$1,0),FALSE)</f>
        <v>66.31</v>
      </c>
      <c r="J1135" s="82">
        <f t="shared" si="52"/>
        <v>25.728280000000002</v>
      </c>
      <c r="K1135" s="39">
        <f>VLOOKUP('Cover page'!$B$6,Currecny_M!$A$1:$P$10,MATCH(Database!C1135,Currecny_M!$A$1:$P$1,0),FALSE)</f>
        <v>1</v>
      </c>
      <c r="L1135" s="82">
        <f t="shared" si="53"/>
        <v>25.728280000000002</v>
      </c>
      <c r="M1135" s="82">
        <f>((E1135/$F$1)*VLOOKUP(N1135,Currecny_M!$A$1:$P$10,MATCH(Database!C1135,Currecny_M!$A$1:$P$1,0),FALSE))/VLOOKUP('Cover page'!$B$6,Currecny_M!$A$1:$P$10,MATCH(Database!C1135,Currecny_M!$A$1:$P$1,0),FALSE)</f>
        <v>25.728280000000002</v>
      </c>
      <c r="N1135" s="6" t="str">
        <f>VLOOKUP(B1135,Master!$A$2:$C$11,3,FALSE)</f>
        <v>Yuan</v>
      </c>
      <c r="O1135" s="6" t="str">
        <f>VLOOKUP(B1135,Master!$A$2:$C$11,2,FALSE)</f>
        <v>Asia</v>
      </c>
      <c r="Q1135" s="39" t="str">
        <f>VLOOKUP(D1135,GL_Master!$A$1:$D$80,2,FALSE)</f>
        <v>BS</v>
      </c>
      <c r="R1135" s="39" t="str">
        <f>VLOOKUP(D1135,GL_Master!$A$1:$D$80,3,FALSE)</f>
        <v>Gross Block</v>
      </c>
      <c r="S1135" s="39" t="str">
        <f>VLOOKUP(D1135,GL_Master!$A$1:$D$80,4,FALSE)</f>
        <v>Tangible Fixed assets</v>
      </c>
    </row>
    <row r="1136" spans="1:19" x14ac:dyDescent="0.25">
      <c r="A1136" s="39" t="s">
        <v>262</v>
      </c>
      <c r="B1136" s="39" t="s">
        <v>234</v>
      </c>
      <c r="C1136" s="7">
        <v>43983</v>
      </c>
      <c r="D1136" s="39" t="s">
        <v>27</v>
      </c>
      <c r="E1136" s="39">
        <v>897</v>
      </c>
      <c r="F1136" s="82">
        <f t="shared" si="51"/>
        <v>0.89700000000000002</v>
      </c>
      <c r="G1136" s="39">
        <f>VLOOKUP(N1136,Currecny_M!$A$1:$P$10,2,FALSE)</f>
        <v>65</v>
      </c>
      <c r="H1136" s="39">
        <f>MATCH(C1136,Currecny_M!$A$1:$P$1,0)</f>
        <v>4</v>
      </c>
      <c r="I1136" s="39">
        <f>VLOOKUP(N1136,Currecny_M!$A$1:$P$10,MATCH(Database!C1136,Currecny_M!$A$1:$P$1,0),FALSE)</f>
        <v>66.31</v>
      </c>
      <c r="J1136" s="82">
        <f t="shared" si="52"/>
        <v>59.480070000000005</v>
      </c>
      <c r="K1136" s="39">
        <f>VLOOKUP('Cover page'!$B$6,Currecny_M!$A$1:$P$10,MATCH(Database!C1136,Currecny_M!$A$1:$P$1,0),FALSE)</f>
        <v>1</v>
      </c>
      <c r="L1136" s="82">
        <f t="shared" si="53"/>
        <v>59.480070000000005</v>
      </c>
      <c r="M1136" s="82">
        <f>((E1136/$F$1)*VLOOKUP(N1136,Currecny_M!$A$1:$P$10,MATCH(Database!C1136,Currecny_M!$A$1:$P$1,0),FALSE))/VLOOKUP('Cover page'!$B$6,Currecny_M!$A$1:$P$10,MATCH(Database!C1136,Currecny_M!$A$1:$P$1,0),FALSE)</f>
        <v>59.480070000000005</v>
      </c>
      <c r="N1136" s="6" t="str">
        <f>VLOOKUP(B1136,Master!$A$2:$C$11,3,FALSE)</f>
        <v>Yuan</v>
      </c>
      <c r="O1136" s="6" t="str">
        <f>VLOOKUP(B1136,Master!$A$2:$C$11,2,FALSE)</f>
        <v>Asia</v>
      </c>
      <c r="Q1136" s="39" t="str">
        <f>VLOOKUP(D1136,GL_Master!$A$1:$D$80,2,FALSE)</f>
        <v>BS</v>
      </c>
      <c r="R1136" s="39" t="str">
        <f>VLOOKUP(D1136,GL_Master!$A$1:$D$80,3,FALSE)</f>
        <v>Gross Block</v>
      </c>
      <c r="S1136" s="39" t="str">
        <f>VLOOKUP(D1136,GL_Master!$A$1:$D$80,4,FALSE)</f>
        <v>Tangible Fixed assets</v>
      </c>
    </row>
    <row r="1137" spans="1:19" x14ac:dyDescent="0.25">
      <c r="A1137" s="39" t="s">
        <v>262</v>
      </c>
      <c r="B1137" s="39" t="s">
        <v>234</v>
      </c>
      <c r="C1137" s="7">
        <v>43983</v>
      </c>
      <c r="D1137" s="39" t="s">
        <v>75</v>
      </c>
      <c r="E1137" s="39">
        <v>-19</v>
      </c>
      <c r="F1137" s="82">
        <f t="shared" si="51"/>
        <v>-1.9E-2</v>
      </c>
      <c r="G1137" s="39">
        <f>VLOOKUP(N1137,Currecny_M!$A$1:$P$10,2,FALSE)</f>
        <v>65</v>
      </c>
      <c r="H1137" s="39">
        <f>MATCH(C1137,Currecny_M!$A$1:$P$1,0)</f>
        <v>4</v>
      </c>
      <c r="I1137" s="39">
        <f>VLOOKUP(N1137,Currecny_M!$A$1:$P$10,MATCH(Database!C1137,Currecny_M!$A$1:$P$1,0),FALSE)</f>
        <v>66.31</v>
      </c>
      <c r="J1137" s="82">
        <f t="shared" si="52"/>
        <v>-1.25989</v>
      </c>
      <c r="K1137" s="39">
        <f>VLOOKUP('Cover page'!$B$6,Currecny_M!$A$1:$P$10,MATCH(Database!C1137,Currecny_M!$A$1:$P$1,0),FALSE)</f>
        <v>1</v>
      </c>
      <c r="L1137" s="82">
        <f t="shared" si="53"/>
        <v>-1.25989</v>
      </c>
      <c r="M1137" s="82">
        <f>((E1137/$F$1)*VLOOKUP(N1137,Currecny_M!$A$1:$P$10,MATCH(Database!C1137,Currecny_M!$A$1:$P$1,0),FALSE))/VLOOKUP('Cover page'!$B$6,Currecny_M!$A$1:$P$10,MATCH(Database!C1137,Currecny_M!$A$1:$P$1,0),FALSE)</f>
        <v>-1.25989</v>
      </c>
      <c r="N1137" s="6" t="str">
        <f>VLOOKUP(B1137,Master!$A$2:$C$11,3,FALSE)</f>
        <v>Yuan</v>
      </c>
      <c r="O1137" s="6" t="str">
        <f>VLOOKUP(B1137,Master!$A$2:$C$11,2,FALSE)</f>
        <v>Asia</v>
      </c>
      <c r="Q1137" s="39" t="str">
        <f>VLOOKUP(D1137,GL_Master!$A$1:$D$80,2,FALSE)</f>
        <v>BS</v>
      </c>
      <c r="R1137" s="39" t="str">
        <f>VLOOKUP(D1137,GL_Master!$A$1:$D$80,3,FALSE)</f>
        <v>Gross Block</v>
      </c>
      <c r="S1137" s="39" t="str">
        <f>VLOOKUP(D1137,GL_Master!$A$1:$D$80,4,FALSE)</f>
        <v>Tangible Fixed assets</v>
      </c>
    </row>
    <row r="1138" spans="1:19" x14ac:dyDescent="0.25">
      <c r="A1138" s="39" t="s">
        <v>262</v>
      </c>
      <c r="B1138" s="39" t="s">
        <v>234</v>
      </c>
      <c r="C1138" s="7">
        <v>43983</v>
      </c>
      <c r="D1138" s="39" t="s">
        <v>76</v>
      </c>
      <c r="E1138" s="39">
        <v>475</v>
      </c>
      <c r="F1138" s="82">
        <f t="shared" si="51"/>
        <v>0.47499999999999998</v>
      </c>
      <c r="G1138" s="39">
        <f>VLOOKUP(N1138,Currecny_M!$A$1:$P$10,2,FALSE)</f>
        <v>65</v>
      </c>
      <c r="H1138" s="39">
        <f>MATCH(C1138,Currecny_M!$A$1:$P$1,0)</f>
        <v>4</v>
      </c>
      <c r="I1138" s="39">
        <f>VLOOKUP(N1138,Currecny_M!$A$1:$P$10,MATCH(Database!C1138,Currecny_M!$A$1:$P$1,0),FALSE)</f>
        <v>66.31</v>
      </c>
      <c r="J1138" s="82">
        <f t="shared" si="52"/>
        <v>31.497250000000001</v>
      </c>
      <c r="K1138" s="39">
        <f>VLOOKUP('Cover page'!$B$6,Currecny_M!$A$1:$P$10,MATCH(Database!C1138,Currecny_M!$A$1:$P$1,0),FALSE)</f>
        <v>1</v>
      </c>
      <c r="L1138" s="82">
        <f t="shared" si="53"/>
        <v>31.497250000000001</v>
      </c>
      <c r="M1138" s="82">
        <f>((E1138/$F$1)*VLOOKUP(N1138,Currecny_M!$A$1:$P$10,MATCH(Database!C1138,Currecny_M!$A$1:$P$1,0),FALSE))/VLOOKUP('Cover page'!$B$6,Currecny_M!$A$1:$P$10,MATCH(Database!C1138,Currecny_M!$A$1:$P$1,0),FALSE)</f>
        <v>31.497250000000001</v>
      </c>
      <c r="N1138" s="6" t="str">
        <f>VLOOKUP(B1138,Master!$A$2:$C$11,3,FALSE)</f>
        <v>Yuan</v>
      </c>
      <c r="O1138" s="6" t="str">
        <f>VLOOKUP(B1138,Master!$A$2:$C$11,2,FALSE)</f>
        <v>Asia</v>
      </c>
      <c r="Q1138" s="39" t="str">
        <f>VLOOKUP(D1138,GL_Master!$A$1:$D$80,2,FALSE)</f>
        <v>BS</v>
      </c>
      <c r="R1138" s="39" t="str">
        <f>VLOOKUP(D1138,GL_Master!$A$1:$D$80,3,FALSE)</f>
        <v>Inventories</v>
      </c>
      <c r="S1138" s="39" t="str">
        <f>VLOOKUP(D1138,GL_Master!$A$1:$D$80,4,FALSE)</f>
        <v>Inventory</v>
      </c>
    </row>
    <row r="1139" spans="1:19" x14ac:dyDescent="0.25">
      <c r="A1139" s="39" t="s">
        <v>262</v>
      </c>
      <c r="B1139" s="39" t="s">
        <v>234</v>
      </c>
      <c r="C1139" s="7">
        <v>43983</v>
      </c>
      <c r="D1139" s="39" t="s">
        <v>77</v>
      </c>
      <c r="E1139" s="39">
        <v>1198</v>
      </c>
      <c r="F1139" s="82">
        <f t="shared" si="51"/>
        <v>1.198</v>
      </c>
      <c r="G1139" s="39">
        <f>VLOOKUP(N1139,Currecny_M!$A$1:$P$10,2,FALSE)</f>
        <v>65</v>
      </c>
      <c r="H1139" s="39">
        <f>MATCH(C1139,Currecny_M!$A$1:$P$1,0)</f>
        <v>4</v>
      </c>
      <c r="I1139" s="39">
        <f>VLOOKUP(N1139,Currecny_M!$A$1:$P$10,MATCH(Database!C1139,Currecny_M!$A$1:$P$1,0),FALSE)</f>
        <v>66.31</v>
      </c>
      <c r="J1139" s="82">
        <f t="shared" si="52"/>
        <v>79.43938</v>
      </c>
      <c r="K1139" s="39">
        <f>VLOOKUP('Cover page'!$B$6,Currecny_M!$A$1:$P$10,MATCH(Database!C1139,Currecny_M!$A$1:$P$1,0),FALSE)</f>
        <v>1</v>
      </c>
      <c r="L1139" s="82">
        <f t="shared" si="53"/>
        <v>79.43938</v>
      </c>
      <c r="M1139" s="82">
        <f>((E1139/$F$1)*VLOOKUP(N1139,Currecny_M!$A$1:$P$10,MATCH(Database!C1139,Currecny_M!$A$1:$P$1,0),FALSE))/VLOOKUP('Cover page'!$B$6,Currecny_M!$A$1:$P$10,MATCH(Database!C1139,Currecny_M!$A$1:$P$1,0),FALSE)</f>
        <v>79.43938</v>
      </c>
      <c r="N1139" s="6" t="str">
        <f>VLOOKUP(B1139,Master!$A$2:$C$11,3,FALSE)</f>
        <v>Yuan</v>
      </c>
      <c r="O1139" s="6" t="str">
        <f>VLOOKUP(B1139,Master!$A$2:$C$11,2,FALSE)</f>
        <v>Asia</v>
      </c>
      <c r="Q1139" s="39" t="str">
        <f>VLOOKUP(D1139,GL_Master!$A$1:$D$80,2,FALSE)</f>
        <v>BS</v>
      </c>
      <c r="R1139" s="39" t="str">
        <f>VLOOKUP(D1139,GL_Master!$A$1:$D$80,3,FALSE)</f>
        <v>Inventories</v>
      </c>
      <c r="S1139" s="39" t="str">
        <f>VLOOKUP(D1139,GL_Master!$A$1:$D$80,4,FALSE)</f>
        <v>Inventory</v>
      </c>
    </row>
    <row r="1140" spans="1:19" x14ac:dyDescent="0.25">
      <c r="A1140" s="39" t="s">
        <v>262</v>
      </c>
      <c r="B1140" s="39" t="s">
        <v>234</v>
      </c>
      <c r="C1140" s="7">
        <v>43983</v>
      </c>
      <c r="D1140" s="39" t="s">
        <v>2</v>
      </c>
      <c r="E1140" s="39">
        <v>129432</v>
      </c>
      <c r="F1140" s="82">
        <f t="shared" si="51"/>
        <v>129.43199999999999</v>
      </c>
      <c r="G1140" s="39">
        <f>VLOOKUP(N1140,Currecny_M!$A$1:$P$10,2,FALSE)</f>
        <v>65</v>
      </c>
      <c r="H1140" s="39">
        <f>MATCH(C1140,Currecny_M!$A$1:$P$1,0)</f>
        <v>4</v>
      </c>
      <c r="I1140" s="39">
        <f>VLOOKUP(N1140,Currecny_M!$A$1:$P$10,MATCH(Database!C1140,Currecny_M!$A$1:$P$1,0),FALSE)</f>
        <v>66.31</v>
      </c>
      <c r="J1140" s="82">
        <f t="shared" si="52"/>
        <v>8582.6359199999988</v>
      </c>
      <c r="K1140" s="39">
        <f>VLOOKUP('Cover page'!$B$6,Currecny_M!$A$1:$P$10,MATCH(Database!C1140,Currecny_M!$A$1:$P$1,0),FALSE)</f>
        <v>1</v>
      </c>
      <c r="L1140" s="82">
        <f t="shared" si="53"/>
        <v>8582.6359199999988</v>
      </c>
      <c r="M1140" s="82">
        <f>((E1140/$F$1)*VLOOKUP(N1140,Currecny_M!$A$1:$P$10,MATCH(Database!C1140,Currecny_M!$A$1:$P$1,0),FALSE))/VLOOKUP('Cover page'!$B$6,Currecny_M!$A$1:$P$10,MATCH(Database!C1140,Currecny_M!$A$1:$P$1,0),FALSE)</f>
        <v>8582.6359199999988</v>
      </c>
      <c r="N1140" s="6" t="str">
        <f>VLOOKUP(B1140,Master!$A$2:$C$11,3,FALSE)</f>
        <v>Yuan</v>
      </c>
      <c r="O1140" s="6" t="str">
        <f>VLOOKUP(B1140,Master!$A$2:$C$11,2,FALSE)</f>
        <v>Asia</v>
      </c>
      <c r="Q1140" s="39" t="str">
        <f>VLOOKUP(D1140,GL_Master!$A$1:$D$80,2,FALSE)</f>
        <v>BS</v>
      </c>
      <c r="R1140" s="39" t="str">
        <f>VLOOKUP(D1140,GL_Master!$A$1:$D$80,3,FALSE)</f>
        <v>Trade receivables</v>
      </c>
      <c r="S1140" s="39" t="str">
        <f>VLOOKUP(D1140,GL_Master!$A$1:$D$80,4,FALSE)</f>
        <v>Unsecured, considered good</v>
      </c>
    </row>
    <row r="1141" spans="1:19" x14ac:dyDescent="0.25">
      <c r="A1141" s="39" t="s">
        <v>262</v>
      </c>
      <c r="B1141" s="39" t="s">
        <v>234</v>
      </c>
      <c r="C1141" s="7">
        <v>43983</v>
      </c>
      <c r="D1141" s="39" t="s">
        <v>78</v>
      </c>
      <c r="E1141" s="39">
        <v>19</v>
      </c>
      <c r="F1141" s="82">
        <f t="shared" si="51"/>
        <v>1.9E-2</v>
      </c>
      <c r="G1141" s="39">
        <f>VLOOKUP(N1141,Currecny_M!$A$1:$P$10,2,FALSE)</f>
        <v>65</v>
      </c>
      <c r="H1141" s="39">
        <f>MATCH(C1141,Currecny_M!$A$1:$P$1,0)</f>
        <v>4</v>
      </c>
      <c r="I1141" s="39">
        <f>VLOOKUP(N1141,Currecny_M!$A$1:$P$10,MATCH(Database!C1141,Currecny_M!$A$1:$P$1,0),FALSE)</f>
        <v>66.31</v>
      </c>
      <c r="J1141" s="82">
        <f t="shared" si="52"/>
        <v>1.25989</v>
      </c>
      <c r="K1141" s="39">
        <f>VLOOKUP('Cover page'!$B$6,Currecny_M!$A$1:$P$10,MATCH(Database!C1141,Currecny_M!$A$1:$P$1,0),FALSE)</f>
        <v>1</v>
      </c>
      <c r="L1141" s="82">
        <f t="shared" si="53"/>
        <v>1.25989</v>
      </c>
      <c r="M1141" s="82">
        <f>((E1141/$F$1)*VLOOKUP(N1141,Currecny_M!$A$1:$P$10,MATCH(Database!C1141,Currecny_M!$A$1:$P$1,0),FALSE))/VLOOKUP('Cover page'!$B$6,Currecny_M!$A$1:$P$10,MATCH(Database!C1141,Currecny_M!$A$1:$P$1,0),FALSE)</f>
        <v>1.25989</v>
      </c>
      <c r="N1141" s="6" t="str">
        <f>VLOOKUP(B1141,Master!$A$2:$C$11,3,FALSE)</f>
        <v>Yuan</v>
      </c>
      <c r="O1141" s="6" t="str">
        <f>VLOOKUP(B1141,Master!$A$2:$C$11,2,FALSE)</f>
        <v>Asia</v>
      </c>
      <c r="Q1141" s="39" t="str">
        <f>VLOOKUP(D1141,GL_Master!$A$1:$D$80,2,FALSE)</f>
        <v>BS</v>
      </c>
      <c r="R1141" s="39" t="str">
        <f>VLOOKUP(D1141,GL_Master!$A$1:$D$80,3,FALSE)</f>
        <v>Cash &amp; Bank Balances</v>
      </c>
      <c r="S1141" s="39" t="str">
        <f>VLOOKUP(D1141,GL_Master!$A$1:$D$80,4,FALSE)</f>
        <v>Cash In hand</v>
      </c>
    </row>
    <row r="1142" spans="1:19" x14ac:dyDescent="0.25">
      <c r="A1142" s="39" t="s">
        <v>262</v>
      </c>
      <c r="B1142" s="39" t="s">
        <v>234</v>
      </c>
      <c r="C1142" s="7">
        <v>43983</v>
      </c>
      <c r="D1142" s="39" t="s">
        <v>79</v>
      </c>
      <c r="E1142" s="39">
        <v>-4892</v>
      </c>
      <c r="F1142" s="82">
        <f t="shared" si="51"/>
        <v>-4.8920000000000003</v>
      </c>
      <c r="G1142" s="39">
        <f>VLOOKUP(N1142,Currecny_M!$A$1:$P$10,2,FALSE)</f>
        <v>65</v>
      </c>
      <c r="H1142" s="39">
        <f>MATCH(C1142,Currecny_M!$A$1:$P$1,0)</f>
        <v>4</v>
      </c>
      <c r="I1142" s="39">
        <f>VLOOKUP(N1142,Currecny_M!$A$1:$P$10,MATCH(Database!C1142,Currecny_M!$A$1:$P$1,0),FALSE)</f>
        <v>66.31</v>
      </c>
      <c r="J1142" s="82">
        <f t="shared" si="52"/>
        <v>-324.38852000000003</v>
      </c>
      <c r="K1142" s="39">
        <f>VLOOKUP('Cover page'!$B$6,Currecny_M!$A$1:$P$10,MATCH(Database!C1142,Currecny_M!$A$1:$P$1,0),FALSE)</f>
        <v>1</v>
      </c>
      <c r="L1142" s="82">
        <f t="shared" si="53"/>
        <v>-324.38852000000003</v>
      </c>
      <c r="M1142" s="82">
        <f>((E1142/$F$1)*VLOOKUP(N1142,Currecny_M!$A$1:$P$10,MATCH(Database!C1142,Currecny_M!$A$1:$P$1,0),FALSE))/VLOOKUP('Cover page'!$B$6,Currecny_M!$A$1:$P$10,MATCH(Database!C1142,Currecny_M!$A$1:$P$1,0),FALSE)</f>
        <v>-324.38852000000003</v>
      </c>
      <c r="N1142" s="6" t="str">
        <f>VLOOKUP(B1142,Master!$A$2:$C$11,3,FALSE)</f>
        <v>Yuan</v>
      </c>
      <c r="O1142" s="6" t="str">
        <f>VLOOKUP(B1142,Master!$A$2:$C$11,2,FALSE)</f>
        <v>Asia</v>
      </c>
      <c r="Q1142" s="39" t="str">
        <f>VLOOKUP(D1142,GL_Master!$A$1:$D$80,2,FALSE)</f>
        <v>BS</v>
      </c>
      <c r="R1142" s="39" t="str">
        <f>VLOOKUP(D1142,GL_Master!$A$1:$D$80,3,FALSE)</f>
        <v>Loan Fund</v>
      </c>
      <c r="S1142" s="39" t="str">
        <f>VLOOKUP(D1142,GL_Master!$A$1:$D$80,4,FALSE)</f>
        <v>Term Loan</v>
      </c>
    </row>
    <row r="1143" spans="1:19" x14ac:dyDescent="0.25">
      <c r="A1143" s="39" t="s">
        <v>262</v>
      </c>
      <c r="B1143" s="39" t="s">
        <v>234</v>
      </c>
      <c r="C1143" s="7">
        <v>43983</v>
      </c>
      <c r="D1143" s="39" t="s">
        <v>80</v>
      </c>
      <c r="E1143" s="39">
        <v>136</v>
      </c>
      <c r="F1143" s="82">
        <f t="shared" si="51"/>
        <v>0.13600000000000001</v>
      </c>
      <c r="G1143" s="39">
        <f>VLOOKUP(N1143,Currecny_M!$A$1:$P$10,2,FALSE)</f>
        <v>65</v>
      </c>
      <c r="H1143" s="39">
        <f>MATCH(C1143,Currecny_M!$A$1:$P$1,0)</f>
        <v>4</v>
      </c>
      <c r="I1143" s="39">
        <f>VLOOKUP(N1143,Currecny_M!$A$1:$P$10,MATCH(Database!C1143,Currecny_M!$A$1:$P$1,0),FALSE)</f>
        <v>66.31</v>
      </c>
      <c r="J1143" s="82">
        <f t="shared" si="52"/>
        <v>9.0181600000000017</v>
      </c>
      <c r="K1143" s="39">
        <f>VLOOKUP('Cover page'!$B$6,Currecny_M!$A$1:$P$10,MATCH(Database!C1143,Currecny_M!$A$1:$P$1,0),FALSE)</f>
        <v>1</v>
      </c>
      <c r="L1143" s="82">
        <f t="shared" si="53"/>
        <v>9.0181600000000017</v>
      </c>
      <c r="M1143" s="82">
        <f>((E1143/$F$1)*VLOOKUP(N1143,Currecny_M!$A$1:$P$10,MATCH(Database!C1143,Currecny_M!$A$1:$P$1,0),FALSE))/VLOOKUP('Cover page'!$B$6,Currecny_M!$A$1:$P$10,MATCH(Database!C1143,Currecny_M!$A$1:$P$1,0),FALSE)</f>
        <v>9.0181600000000017</v>
      </c>
      <c r="N1143" s="6" t="str">
        <f>VLOOKUP(B1143,Master!$A$2:$C$11,3,FALSE)</f>
        <v>Yuan</v>
      </c>
      <c r="O1143" s="6" t="str">
        <f>VLOOKUP(B1143,Master!$A$2:$C$11,2,FALSE)</f>
        <v>Asia</v>
      </c>
      <c r="Q1143" s="39" t="str">
        <f>VLOOKUP(D1143,GL_Master!$A$1:$D$80,2,FALSE)</f>
        <v>BS</v>
      </c>
      <c r="R1143" s="39" t="str">
        <f>VLOOKUP(D1143,GL_Master!$A$1:$D$80,3,FALSE)</f>
        <v>Cash &amp; Bank Balances</v>
      </c>
      <c r="S1143" s="39" t="str">
        <f>VLOOKUP(D1143,GL_Master!$A$1:$D$80,4,FALSE)</f>
        <v xml:space="preserve">      On Current Accounts</v>
      </c>
    </row>
    <row r="1144" spans="1:19" x14ac:dyDescent="0.25">
      <c r="A1144" s="39" t="s">
        <v>262</v>
      </c>
      <c r="B1144" s="39" t="s">
        <v>234</v>
      </c>
      <c r="C1144" s="7">
        <v>43983</v>
      </c>
      <c r="D1144" s="39" t="s">
        <v>81</v>
      </c>
      <c r="E1144" s="39">
        <v>9677</v>
      </c>
      <c r="F1144" s="82">
        <f t="shared" si="51"/>
        <v>9.6769999999999996</v>
      </c>
      <c r="G1144" s="39">
        <f>VLOOKUP(N1144,Currecny_M!$A$1:$P$10,2,FALSE)</f>
        <v>65</v>
      </c>
      <c r="H1144" s="39">
        <f>MATCH(C1144,Currecny_M!$A$1:$P$1,0)</f>
        <v>4</v>
      </c>
      <c r="I1144" s="39">
        <f>VLOOKUP(N1144,Currecny_M!$A$1:$P$10,MATCH(Database!C1144,Currecny_M!$A$1:$P$1,0),FALSE)</f>
        <v>66.31</v>
      </c>
      <c r="J1144" s="82">
        <f t="shared" si="52"/>
        <v>641.68187</v>
      </c>
      <c r="K1144" s="39">
        <f>VLOOKUP('Cover page'!$B$6,Currecny_M!$A$1:$P$10,MATCH(Database!C1144,Currecny_M!$A$1:$P$1,0),FALSE)</f>
        <v>1</v>
      </c>
      <c r="L1144" s="82">
        <f t="shared" si="53"/>
        <v>641.68187</v>
      </c>
      <c r="M1144" s="82">
        <f>((E1144/$F$1)*VLOOKUP(N1144,Currecny_M!$A$1:$P$10,MATCH(Database!C1144,Currecny_M!$A$1:$P$1,0),FALSE))/VLOOKUP('Cover page'!$B$6,Currecny_M!$A$1:$P$10,MATCH(Database!C1144,Currecny_M!$A$1:$P$1,0),FALSE)</f>
        <v>641.68187</v>
      </c>
      <c r="N1144" s="6" t="str">
        <f>VLOOKUP(B1144,Master!$A$2:$C$11,3,FALSE)</f>
        <v>Yuan</v>
      </c>
      <c r="O1144" s="6" t="str">
        <f>VLOOKUP(B1144,Master!$A$2:$C$11,2,FALSE)</f>
        <v>Asia</v>
      </c>
      <c r="Q1144" s="39" t="str">
        <f>VLOOKUP(D1144,GL_Master!$A$1:$D$80,2,FALSE)</f>
        <v>BS</v>
      </c>
      <c r="R1144" s="39" t="str">
        <f>VLOOKUP(D1144,GL_Master!$A$1:$D$80,3,FALSE)</f>
        <v>Other Current Assets</v>
      </c>
      <c r="S1144" s="39" t="str">
        <f>VLOOKUP(D1144,GL_Master!$A$1:$D$80,4,FALSE)</f>
        <v>Advance tax recoverable (net of provision )</v>
      </c>
    </row>
    <row r="1145" spans="1:19" x14ac:dyDescent="0.25">
      <c r="A1145" s="39" t="s">
        <v>262</v>
      </c>
      <c r="B1145" s="39" t="s">
        <v>234</v>
      </c>
      <c r="C1145" s="7">
        <v>43983</v>
      </c>
      <c r="D1145" s="39" t="s">
        <v>19</v>
      </c>
      <c r="E1145" s="39">
        <v>102</v>
      </c>
      <c r="F1145" s="82">
        <f t="shared" si="51"/>
        <v>0.10199999999999999</v>
      </c>
      <c r="G1145" s="39">
        <f>VLOOKUP(N1145,Currecny_M!$A$1:$P$10,2,FALSE)</f>
        <v>65</v>
      </c>
      <c r="H1145" s="39">
        <f>MATCH(C1145,Currecny_M!$A$1:$P$1,0)</f>
        <v>4</v>
      </c>
      <c r="I1145" s="39">
        <f>VLOOKUP(N1145,Currecny_M!$A$1:$P$10,MATCH(Database!C1145,Currecny_M!$A$1:$P$1,0),FALSE)</f>
        <v>66.31</v>
      </c>
      <c r="J1145" s="82">
        <f t="shared" si="52"/>
        <v>6.7636199999999995</v>
      </c>
      <c r="K1145" s="39">
        <f>VLOOKUP('Cover page'!$B$6,Currecny_M!$A$1:$P$10,MATCH(Database!C1145,Currecny_M!$A$1:$P$1,0),FALSE)</f>
        <v>1</v>
      </c>
      <c r="L1145" s="82">
        <f t="shared" si="53"/>
        <v>6.7636199999999995</v>
      </c>
      <c r="M1145" s="82">
        <f>((E1145/$F$1)*VLOOKUP(N1145,Currecny_M!$A$1:$P$10,MATCH(Database!C1145,Currecny_M!$A$1:$P$1,0),FALSE))/VLOOKUP('Cover page'!$B$6,Currecny_M!$A$1:$P$10,MATCH(Database!C1145,Currecny_M!$A$1:$P$1,0),FALSE)</f>
        <v>6.7636199999999995</v>
      </c>
      <c r="N1145" s="6" t="str">
        <f>VLOOKUP(B1145,Master!$A$2:$C$11,3,FALSE)</f>
        <v>Yuan</v>
      </c>
      <c r="O1145" s="6" t="str">
        <f>VLOOKUP(B1145,Master!$A$2:$C$11,2,FALSE)</f>
        <v>Asia</v>
      </c>
      <c r="Q1145" s="39" t="str">
        <f>VLOOKUP(D1145,GL_Master!$A$1:$D$80,2,FALSE)</f>
        <v>BS</v>
      </c>
      <c r="R1145" s="39" t="str">
        <f>VLOOKUP(D1145,GL_Master!$A$1:$D$80,3,FALSE)</f>
        <v>Short-term loan and advances</v>
      </c>
      <c r="S1145" s="39" t="str">
        <f>VLOOKUP(D1145,GL_Master!$A$1:$D$80,4,FALSE)</f>
        <v>Prepaid expenses</v>
      </c>
    </row>
    <row r="1146" spans="1:19" x14ac:dyDescent="0.25">
      <c r="A1146" s="39" t="s">
        <v>262</v>
      </c>
      <c r="B1146" s="39" t="s">
        <v>234</v>
      </c>
      <c r="C1146" s="7">
        <v>43983</v>
      </c>
      <c r="D1146" s="39" t="s">
        <v>82</v>
      </c>
      <c r="E1146" s="39">
        <v>1087</v>
      </c>
      <c r="F1146" s="82">
        <f t="shared" si="51"/>
        <v>1.087</v>
      </c>
      <c r="G1146" s="39">
        <f>VLOOKUP(N1146,Currecny_M!$A$1:$P$10,2,FALSE)</f>
        <v>65</v>
      </c>
      <c r="H1146" s="39">
        <f>MATCH(C1146,Currecny_M!$A$1:$P$1,0)</f>
        <v>4</v>
      </c>
      <c r="I1146" s="39">
        <f>VLOOKUP(N1146,Currecny_M!$A$1:$P$10,MATCH(Database!C1146,Currecny_M!$A$1:$P$1,0),FALSE)</f>
        <v>66.31</v>
      </c>
      <c r="J1146" s="82">
        <f t="shared" si="52"/>
        <v>72.078969999999998</v>
      </c>
      <c r="K1146" s="39">
        <f>VLOOKUP('Cover page'!$B$6,Currecny_M!$A$1:$P$10,MATCH(Database!C1146,Currecny_M!$A$1:$P$1,0),FALSE)</f>
        <v>1</v>
      </c>
      <c r="L1146" s="82">
        <f t="shared" si="53"/>
        <v>72.078969999999998</v>
      </c>
      <c r="M1146" s="82">
        <f>((E1146/$F$1)*VLOOKUP(N1146,Currecny_M!$A$1:$P$10,MATCH(Database!C1146,Currecny_M!$A$1:$P$1,0),FALSE))/VLOOKUP('Cover page'!$B$6,Currecny_M!$A$1:$P$10,MATCH(Database!C1146,Currecny_M!$A$1:$P$1,0),FALSE)</f>
        <v>72.078969999999998</v>
      </c>
      <c r="N1146" s="6" t="str">
        <f>VLOOKUP(B1146,Master!$A$2:$C$11,3,FALSE)</f>
        <v>Yuan</v>
      </c>
      <c r="O1146" s="6" t="str">
        <f>VLOOKUP(B1146,Master!$A$2:$C$11,2,FALSE)</f>
        <v>Asia</v>
      </c>
      <c r="Q1146" s="39" t="str">
        <f>VLOOKUP(D1146,GL_Master!$A$1:$D$80,2,FALSE)</f>
        <v>BS</v>
      </c>
      <c r="R1146" s="39" t="str">
        <f>VLOOKUP(D1146,GL_Master!$A$1:$D$80,3,FALSE)</f>
        <v>Short-term loan and advances</v>
      </c>
      <c r="S1146" s="39" t="str">
        <f>VLOOKUP(D1146,GL_Master!$A$1:$D$80,4,FALSE)</f>
        <v>Advance to vendor/employees</v>
      </c>
    </row>
    <row r="1147" spans="1:19" x14ac:dyDescent="0.25">
      <c r="A1147" s="39" t="s">
        <v>262</v>
      </c>
      <c r="B1147" s="39" t="s">
        <v>234</v>
      </c>
      <c r="C1147" s="7">
        <v>43983</v>
      </c>
      <c r="D1147" s="39" t="s">
        <v>83</v>
      </c>
      <c r="E1147" s="39">
        <v>698</v>
      </c>
      <c r="F1147" s="82">
        <f t="shared" si="51"/>
        <v>0.69799999999999995</v>
      </c>
      <c r="G1147" s="39">
        <f>VLOOKUP(N1147,Currecny_M!$A$1:$P$10,2,FALSE)</f>
        <v>65</v>
      </c>
      <c r="H1147" s="39">
        <f>MATCH(C1147,Currecny_M!$A$1:$P$1,0)</f>
        <v>4</v>
      </c>
      <c r="I1147" s="39">
        <f>VLOOKUP(N1147,Currecny_M!$A$1:$P$10,MATCH(Database!C1147,Currecny_M!$A$1:$P$1,0),FALSE)</f>
        <v>66.31</v>
      </c>
      <c r="J1147" s="82">
        <f t="shared" si="52"/>
        <v>46.284379999999999</v>
      </c>
      <c r="K1147" s="39">
        <f>VLOOKUP('Cover page'!$B$6,Currecny_M!$A$1:$P$10,MATCH(Database!C1147,Currecny_M!$A$1:$P$1,0),FALSE)</f>
        <v>1</v>
      </c>
      <c r="L1147" s="82">
        <f t="shared" si="53"/>
        <v>46.284379999999999</v>
      </c>
      <c r="M1147" s="82">
        <f>((E1147/$F$1)*VLOOKUP(N1147,Currecny_M!$A$1:$P$10,MATCH(Database!C1147,Currecny_M!$A$1:$P$1,0),FALSE))/VLOOKUP('Cover page'!$B$6,Currecny_M!$A$1:$P$10,MATCH(Database!C1147,Currecny_M!$A$1:$P$1,0),FALSE)</f>
        <v>46.284379999999999</v>
      </c>
      <c r="N1147" s="6" t="str">
        <f>VLOOKUP(B1147,Master!$A$2:$C$11,3,FALSE)</f>
        <v>Yuan</v>
      </c>
      <c r="O1147" s="6" t="str">
        <f>VLOOKUP(B1147,Master!$A$2:$C$11,2,FALSE)</f>
        <v>Asia</v>
      </c>
      <c r="Q1147" s="39" t="str">
        <f>VLOOKUP(D1147,GL_Master!$A$1:$D$80,2,FALSE)</f>
        <v>BS</v>
      </c>
      <c r="R1147" s="39" t="str">
        <f>VLOOKUP(D1147,GL_Master!$A$1:$D$80,3,FALSE)</f>
        <v>Other Current Assets</v>
      </c>
      <c r="S1147" s="39" t="str">
        <f>VLOOKUP(D1147,GL_Master!$A$1:$D$80,4,FALSE)</f>
        <v>Security deposits ( Unsecured, considered good)</v>
      </c>
    </row>
    <row r="1148" spans="1:19" x14ac:dyDescent="0.25">
      <c r="A1148" s="39" t="s">
        <v>262</v>
      </c>
      <c r="B1148" s="39" t="s">
        <v>234</v>
      </c>
      <c r="C1148" s="7">
        <v>43983</v>
      </c>
      <c r="D1148" s="39" t="s">
        <v>246</v>
      </c>
      <c r="E1148" s="39">
        <v>-80968</v>
      </c>
      <c r="F1148" s="82">
        <f t="shared" si="51"/>
        <v>-80.968000000000004</v>
      </c>
      <c r="G1148" s="39">
        <f>VLOOKUP(N1148,Currecny_M!$A$1:$P$10,2,FALSE)</f>
        <v>65</v>
      </c>
      <c r="H1148" s="39">
        <f>MATCH(C1148,Currecny_M!$A$1:$P$1,0)</f>
        <v>4</v>
      </c>
      <c r="I1148" s="39">
        <f>VLOOKUP(N1148,Currecny_M!$A$1:$P$10,MATCH(Database!C1148,Currecny_M!$A$1:$P$1,0),FALSE)</f>
        <v>66.31</v>
      </c>
      <c r="J1148" s="82">
        <f t="shared" si="52"/>
        <v>-5368.9880800000001</v>
      </c>
      <c r="K1148" s="39">
        <f>VLOOKUP('Cover page'!$B$6,Currecny_M!$A$1:$P$10,MATCH(Database!C1148,Currecny_M!$A$1:$P$1,0),FALSE)</f>
        <v>1</v>
      </c>
      <c r="L1148" s="82">
        <f t="shared" si="53"/>
        <v>-5368.9880800000001</v>
      </c>
      <c r="M1148" s="82">
        <f>((E1148/$F$1)*VLOOKUP(N1148,Currecny_M!$A$1:$P$10,MATCH(Database!C1148,Currecny_M!$A$1:$P$1,0),FALSE))/VLOOKUP('Cover page'!$B$6,Currecny_M!$A$1:$P$10,MATCH(Database!C1148,Currecny_M!$A$1:$P$1,0),FALSE)</f>
        <v>-5368.9880800000001</v>
      </c>
      <c r="N1148" s="6" t="str">
        <f>VLOOKUP(B1148,Master!$A$2:$C$11,3,FALSE)</f>
        <v>Yuan</v>
      </c>
      <c r="O1148" s="6" t="str">
        <f>VLOOKUP(B1148,Master!$A$2:$C$11,2,FALSE)</f>
        <v>Asia</v>
      </c>
      <c r="Q1148" s="39" t="str">
        <f>VLOOKUP(D1148,GL_Master!$A$1:$D$80,2,FALSE)</f>
        <v>PL</v>
      </c>
      <c r="R1148" s="39" t="str">
        <f>VLOOKUP(D1148,GL_Master!$A$1:$D$80,3,FALSE)</f>
        <v>Revenue from Operations</v>
      </c>
      <c r="S1148" s="39" t="str">
        <f>VLOOKUP(D1148,GL_Master!$A$1:$D$80,4,FALSE)</f>
        <v>Contract revenue</v>
      </c>
    </row>
    <row r="1149" spans="1:19" x14ac:dyDescent="0.25">
      <c r="A1149" s="39" t="s">
        <v>262</v>
      </c>
      <c r="B1149" s="39" t="s">
        <v>234</v>
      </c>
      <c r="C1149" s="7">
        <v>43983</v>
      </c>
      <c r="D1149" s="39" t="s">
        <v>134</v>
      </c>
      <c r="E1149" s="39">
        <v>-646</v>
      </c>
      <c r="F1149" s="82">
        <f t="shared" si="51"/>
        <v>-0.64600000000000002</v>
      </c>
      <c r="G1149" s="39">
        <f>VLOOKUP(N1149,Currecny_M!$A$1:$P$10,2,FALSE)</f>
        <v>65</v>
      </c>
      <c r="H1149" s="39">
        <f>MATCH(C1149,Currecny_M!$A$1:$P$1,0)</f>
        <v>4</v>
      </c>
      <c r="I1149" s="39">
        <f>VLOOKUP(N1149,Currecny_M!$A$1:$P$10,MATCH(Database!C1149,Currecny_M!$A$1:$P$1,0),FALSE)</f>
        <v>66.31</v>
      </c>
      <c r="J1149" s="82">
        <f t="shared" si="52"/>
        <v>-42.836260000000003</v>
      </c>
      <c r="K1149" s="39">
        <f>VLOOKUP('Cover page'!$B$6,Currecny_M!$A$1:$P$10,MATCH(Database!C1149,Currecny_M!$A$1:$P$1,0),FALSE)</f>
        <v>1</v>
      </c>
      <c r="L1149" s="82">
        <f t="shared" si="53"/>
        <v>-42.836260000000003</v>
      </c>
      <c r="M1149" s="82">
        <f>((E1149/$F$1)*VLOOKUP(N1149,Currecny_M!$A$1:$P$10,MATCH(Database!C1149,Currecny_M!$A$1:$P$1,0),FALSE))/VLOOKUP('Cover page'!$B$6,Currecny_M!$A$1:$P$10,MATCH(Database!C1149,Currecny_M!$A$1:$P$1,0),FALSE)</f>
        <v>-42.836260000000003</v>
      </c>
      <c r="N1149" s="6" t="str">
        <f>VLOOKUP(B1149,Master!$A$2:$C$11,3,FALSE)</f>
        <v>Yuan</v>
      </c>
      <c r="O1149" s="6" t="str">
        <f>VLOOKUP(B1149,Master!$A$2:$C$11,2,FALSE)</f>
        <v>Asia</v>
      </c>
      <c r="Q1149" s="39" t="str">
        <f>VLOOKUP(D1149,GL_Master!$A$1:$D$80,2,FALSE)</f>
        <v>PL</v>
      </c>
      <c r="R1149" s="39" t="str">
        <f>VLOOKUP(D1149,GL_Master!$A$1:$D$80,3,FALSE)</f>
        <v>Other Income</v>
      </c>
      <c r="S1149" s="39" t="str">
        <f>VLOOKUP(D1149,GL_Master!$A$1:$D$80,4,FALSE)</f>
        <v>Other Income</v>
      </c>
    </row>
    <row r="1150" spans="1:19" x14ac:dyDescent="0.25">
      <c r="A1150" s="39" t="s">
        <v>262</v>
      </c>
      <c r="B1150" s="39" t="s">
        <v>234</v>
      </c>
      <c r="C1150" s="7">
        <v>43983</v>
      </c>
      <c r="D1150" s="39" t="s">
        <v>86</v>
      </c>
      <c r="E1150" s="39">
        <v>37</v>
      </c>
      <c r="F1150" s="82">
        <f t="shared" si="51"/>
        <v>3.6999999999999998E-2</v>
      </c>
      <c r="G1150" s="39">
        <f>VLOOKUP(N1150,Currecny_M!$A$1:$P$10,2,FALSE)</f>
        <v>65</v>
      </c>
      <c r="H1150" s="39">
        <f>MATCH(C1150,Currecny_M!$A$1:$P$1,0)</f>
        <v>4</v>
      </c>
      <c r="I1150" s="39">
        <f>VLOOKUP(N1150,Currecny_M!$A$1:$P$10,MATCH(Database!C1150,Currecny_M!$A$1:$P$1,0),FALSE)</f>
        <v>66.31</v>
      </c>
      <c r="J1150" s="82">
        <f t="shared" si="52"/>
        <v>2.4534699999999998</v>
      </c>
      <c r="K1150" s="39">
        <f>VLOOKUP('Cover page'!$B$6,Currecny_M!$A$1:$P$10,MATCH(Database!C1150,Currecny_M!$A$1:$P$1,0),FALSE)</f>
        <v>1</v>
      </c>
      <c r="L1150" s="82">
        <f t="shared" si="53"/>
        <v>2.4534699999999998</v>
      </c>
      <c r="M1150" s="82">
        <f>((E1150/$F$1)*VLOOKUP(N1150,Currecny_M!$A$1:$P$10,MATCH(Database!C1150,Currecny_M!$A$1:$P$1,0),FALSE))/VLOOKUP('Cover page'!$B$6,Currecny_M!$A$1:$P$10,MATCH(Database!C1150,Currecny_M!$A$1:$P$1,0),FALSE)</f>
        <v>2.4534699999999998</v>
      </c>
      <c r="N1150" s="6" t="str">
        <f>VLOOKUP(B1150,Master!$A$2:$C$11,3,FALSE)</f>
        <v>Yuan</v>
      </c>
      <c r="O1150" s="6" t="str">
        <f>VLOOKUP(B1150,Master!$A$2:$C$11,2,FALSE)</f>
        <v>Asia</v>
      </c>
      <c r="Q1150" s="39" t="str">
        <f>VLOOKUP(D1150,GL_Master!$A$1:$D$80,2,FALSE)</f>
        <v>PL</v>
      </c>
      <c r="R1150" s="39" t="str">
        <f>VLOOKUP(D1150,GL_Master!$A$1:$D$80,3,FALSE)</f>
        <v>COGS</v>
      </c>
      <c r="S1150" s="39" t="str">
        <f>VLOOKUP(D1150,GL_Master!$A$1:$D$80,4,FALSE)</f>
        <v>Purchase of other traded goods</v>
      </c>
    </row>
    <row r="1151" spans="1:19" x14ac:dyDescent="0.25">
      <c r="A1151" s="39" t="s">
        <v>262</v>
      </c>
      <c r="B1151" s="39" t="s">
        <v>234</v>
      </c>
      <c r="C1151" s="7">
        <v>43983</v>
      </c>
      <c r="D1151" s="39" t="s">
        <v>87</v>
      </c>
      <c r="E1151" s="39">
        <v>19</v>
      </c>
      <c r="F1151" s="82">
        <f t="shared" si="51"/>
        <v>1.9E-2</v>
      </c>
      <c r="G1151" s="39">
        <f>VLOOKUP(N1151,Currecny_M!$A$1:$P$10,2,FALSE)</f>
        <v>65</v>
      </c>
      <c r="H1151" s="39">
        <f>MATCH(C1151,Currecny_M!$A$1:$P$1,0)</f>
        <v>4</v>
      </c>
      <c r="I1151" s="39">
        <f>VLOOKUP(N1151,Currecny_M!$A$1:$P$10,MATCH(Database!C1151,Currecny_M!$A$1:$P$1,0),FALSE)</f>
        <v>66.31</v>
      </c>
      <c r="J1151" s="82">
        <f t="shared" si="52"/>
        <v>1.25989</v>
      </c>
      <c r="K1151" s="39">
        <f>VLOOKUP('Cover page'!$B$6,Currecny_M!$A$1:$P$10,MATCH(Database!C1151,Currecny_M!$A$1:$P$1,0),FALSE)</f>
        <v>1</v>
      </c>
      <c r="L1151" s="82">
        <f t="shared" si="53"/>
        <v>1.25989</v>
      </c>
      <c r="M1151" s="82">
        <f>((E1151/$F$1)*VLOOKUP(N1151,Currecny_M!$A$1:$P$10,MATCH(Database!C1151,Currecny_M!$A$1:$P$1,0),FALSE))/VLOOKUP('Cover page'!$B$6,Currecny_M!$A$1:$P$10,MATCH(Database!C1151,Currecny_M!$A$1:$P$1,0),FALSE)</f>
        <v>1.25989</v>
      </c>
      <c r="N1151" s="6" t="str">
        <f>VLOOKUP(B1151,Master!$A$2:$C$11,3,FALSE)</f>
        <v>Yuan</v>
      </c>
      <c r="O1151" s="6" t="str">
        <f>VLOOKUP(B1151,Master!$A$2:$C$11,2,FALSE)</f>
        <v>Asia</v>
      </c>
      <c r="Q1151" s="39" t="str">
        <f>VLOOKUP(D1151,GL_Master!$A$1:$D$80,2,FALSE)</f>
        <v>PL</v>
      </c>
      <c r="R1151" s="39" t="str">
        <f>VLOOKUP(D1151,GL_Master!$A$1:$D$80,3,FALSE)</f>
        <v>COGS</v>
      </c>
      <c r="S1151" s="39" t="str">
        <f>VLOOKUP(D1151,GL_Master!$A$1:$D$80,4,FALSE)</f>
        <v>Civil, Installation, Commissioning and Other miscellaneous expenses</v>
      </c>
    </row>
    <row r="1152" spans="1:19" x14ac:dyDescent="0.25">
      <c r="A1152" s="39" t="s">
        <v>262</v>
      </c>
      <c r="B1152" s="39" t="s">
        <v>234</v>
      </c>
      <c r="C1152" s="7">
        <v>43983</v>
      </c>
      <c r="D1152" s="39" t="s">
        <v>88</v>
      </c>
      <c r="E1152" s="39">
        <v>61</v>
      </c>
      <c r="F1152" s="82">
        <f t="shared" si="51"/>
        <v>6.0999999999999999E-2</v>
      </c>
      <c r="G1152" s="39">
        <f>VLOOKUP(N1152,Currecny_M!$A$1:$P$10,2,FALSE)</f>
        <v>65</v>
      </c>
      <c r="H1152" s="39">
        <f>MATCH(C1152,Currecny_M!$A$1:$P$1,0)</f>
        <v>4</v>
      </c>
      <c r="I1152" s="39">
        <f>VLOOKUP(N1152,Currecny_M!$A$1:$P$10,MATCH(Database!C1152,Currecny_M!$A$1:$P$1,0),FALSE)</f>
        <v>66.31</v>
      </c>
      <c r="J1152" s="82">
        <f t="shared" si="52"/>
        <v>4.0449099999999998</v>
      </c>
      <c r="K1152" s="39">
        <f>VLOOKUP('Cover page'!$B$6,Currecny_M!$A$1:$P$10,MATCH(Database!C1152,Currecny_M!$A$1:$P$1,0),FALSE)</f>
        <v>1</v>
      </c>
      <c r="L1152" s="82">
        <f t="shared" si="53"/>
        <v>4.0449099999999998</v>
      </c>
      <c r="M1152" s="82">
        <f>((E1152/$F$1)*VLOOKUP(N1152,Currecny_M!$A$1:$P$10,MATCH(Database!C1152,Currecny_M!$A$1:$P$1,0),FALSE))/VLOOKUP('Cover page'!$B$6,Currecny_M!$A$1:$P$10,MATCH(Database!C1152,Currecny_M!$A$1:$P$1,0),FALSE)</f>
        <v>4.0449099999999998</v>
      </c>
      <c r="N1152" s="6" t="str">
        <f>VLOOKUP(B1152,Master!$A$2:$C$11,3,FALSE)</f>
        <v>Yuan</v>
      </c>
      <c r="O1152" s="6" t="str">
        <f>VLOOKUP(B1152,Master!$A$2:$C$11,2,FALSE)</f>
        <v>Asia</v>
      </c>
      <c r="Q1152" s="39" t="str">
        <f>VLOOKUP(D1152,GL_Master!$A$1:$D$80,2,FALSE)</f>
        <v>PL</v>
      </c>
      <c r="R1152" s="39" t="str">
        <f>VLOOKUP(D1152,GL_Master!$A$1:$D$80,3,FALSE)</f>
        <v>COGS</v>
      </c>
      <c r="S1152" s="39" t="str">
        <f>VLOOKUP(D1152,GL_Master!$A$1:$D$80,4,FALSE)</f>
        <v>Civil, Installation, Commissioning and Other miscellaneous expenses</v>
      </c>
    </row>
    <row r="1153" spans="1:19" x14ac:dyDescent="0.25">
      <c r="A1153" s="39" t="s">
        <v>262</v>
      </c>
      <c r="B1153" s="39" t="s">
        <v>234</v>
      </c>
      <c r="C1153" s="7">
        <v>43983</v>
      </c>
      <c r="D1153" s="39" t="s">
        <v>89</v>
      </c>
      <c r="E1153" s="39">
        <v>112</v>
      </c>
      <c r="F1153" s="82">
        <f t="shared" si="51"/>
        <v>0.112</v>
      </c>
      <c r="G1153" s="39">
        <f>VLOOKUP(N1153,Currecny_M!$A$1:$P$10,2,FALSE)</f>
        <v>65</v>
      </c>
      <c r="H1153" s="39">
        <f>MATCH(C1153,Currecny_M!$A$1:$P$1,0)</f>
        <v>4</v>
      </c>
      <c r="I1153" s="39">
        <f>VLOOKUP(N1153,Currecny_M!$A$1:$P$10,MATCH(Database!C1153,Currecny_M!$A$1:$P$1,0),FALSE)</f>
        <v>66.31</v>
      </c>
      <c r="J1153" s="82">
        <f t="shared" si="52"/>
        <v>7.4267200000000004</v>
      </c>
      <c r="K1153" s="39">
        <f>VLOOKUP('Cover page'!$B$6,Currecny_M!$A$1:$P$10,MATCH(Database!C1153,Currecny_M!$A$1:$P$1,0),FALSE)</f>
        <v>1</v>
      </c>
      <c r="L1153" s="82">
        <f t="shared" si="53"/>
        <v>7.4267200000000004</v>
      </c>
      <c r="M1153" s="82">
        <f>((E1153/$F$1)*VLOOKUP(N1153,Currecny_M!$A$1:$P$10,MATCH(Database!C1153,Currecny_M!$A$1:$P$1,0),FALSE))/VLOOKUP('Cover page'!$B$6,Currecny_M!$A$1:$P$10,MATCH(Database!C1153,Currecny_M!$A$1:$P$1,0),FALSE)</f>
        <v>7.4267200000000004</v>
      </c>
      <c r="N1153" s="6" t="str">
        <f>VLOOKUP(B1153,Master!$A$2:$C$11,3,FALSE)</f>
        <v>Yuan</v>
      </c>
      <c r="O1153" s="6" t="str">
        <f>VLOOKUP(B1153,Master!$A$2:$C$11,2,FALSE)</f>
        <v>Asia</v>
      </c>
      <c r="Q1153" s="39" t="str">
        <f>VLOOKUP(D1153,GL_Master!$A$1:$D$80,2,FALSE)</f>
        <v>PL</v>
      </c>
      <c r="R1153" s="39" t="str">
        <f>VLOOKUP(D1153,GL_Master!$A$1:$D$80,3,FALSE)</f>
        <v>COGS</v>
      </c>
      <c r="S1153" s="39" t="str">
        <f>VLOOKUP(D1153,GL_Master!$A$1:$D$80,4,FALSE)</f>
        <v>project Expenses</v>
      </c>
    </row>
    <row r="1154" spans="1:19" x14ac:dyDescent="0.25">
      <c r="A1154" s="39" t="s">
        <v>262</v>
      </c>
      <c r="B1154" s="39" t="s">
        <v>234</v>
      </c>
      <c r="C1154" s="7">
        <v>43983</v>
      </c>
      <c r="D1154" s="39" t="s">
        <v>90</v>
      </c>
      <c r="E1154" s="39">
        <v>37</v>
      </c>
      <c r="F1154" s="82">
        <f t="shared" si="51"/>
        <v>3.6999999999999998E-2</v>
      </c>
      <c r="G1154" s="39">
        <f>VLOOKUP(N1154,Currecny_M!$A$1:$P$10,2,FALSE)</f>
        <v>65</v>
      </c>
      <c r="H1154" s="39">
        <f>MATCH(C1154,Currecny_M!$A$1:$P$1,0)</f>
        <v>4</v>
      </c>
      <c r="I1154" s="39">
        <f>VLOOKUP(N1154,Currecny_M!$A$1:$P$10,MATCH(Database!C1154,Currecny_M!$A$1:$P$1,0),FALSE)</f>
        <v>66.31</v>
      </c>
      <c r="J1154" s="82">
        <f t="shared" si="52"/>
        <v>2.4534699999999998</v>
      </c>
      <c r="K1154" s="39">
        <f>VLOOKUP('Cover page'!$B$6,Currecny_M!$A$1:$P$10,MATCH(Database!C1154,Currecny_M!$A$1:$P$1,0),FALSE)</f>
        <v>1</v>
      </c>
      <c r="L1154" s="82">
        <f t="shared" si="53"/>
        <v>2.4534699999999998</v>
      </c>
      <c r="M1154" s="82">
        <f>((E1154/$F$1)*VLOOKUP(N1154,Currecny_M!$A$1:$P$10,MATCH(Database!C1154,Currecny_M!$A$1:$P$1,0),FALSE))/VLOOKUP('Cover page'!$B$6,Currecny_M!$A$1:$P$10,MATCH(Database!C1154,Currecny_M!$A$1:$P$1,0),FALSE)</f>
        <v>2.4534699999999998</v>
      </c>
      <c r="N1154" s="6" t="str">
        <f>VLOOKUP(B1154,Master!$A$2:$C$11,3,FALSE)</f>
        <v>Yuan</v>
      </c>
      <c r="O1154" s="6" t="str">
        <f>VLOOKUP(B1154,Master!$A$2:$C$11,2,FALSE)</f>
        <v>Asia</v>
      </c>
      <c r="Q1154" s="39" t="str">
        <f>VLOOKUP(D1154,GL_Master!$A$1:$D$80,2,FALSE)</f>
        <v>PL</v>
      </c>
      <c r="R1154" s="39" t="str">
        <f>VLOOKUP(D1154,GL_Master!$A$1:$D$80,3,FALSE)</f>
        <v>Office utility</v>
      </c>
      <c r="S1154" s="39" t="str">
        <f>VLOOKUP(D1154,GL_Master!$A$1:$D$80,4,FALSE)</f>
        <v>Electricity Expenses</v>
      </c>
    </row>
    <row r="1155" spans="1:19" x14ac:dyDescent="0.25">
      <c r="A1155" s="39" t="s">
        <v>262</v>
      </c>
      <c r="B1155" s="39" t="s">
        <v>234</v>
      </c>
      <c r="C1155" s="7">
        <v>43983</v>
      </c>
      <c r="D1155" s="39" t="s">
        <v>91</v>
      </c>
      <c r="E1155" s="39">
        <v>78</v>
      </c>
      <c r="F1155" s="82">
        <f t="shared" si="51"/>
        <v>7.8E-2</v>
      </c>
      <c r="G1155" s="39">
        <f>VLOOKUP(N1155,Currecny_M!$A$1:$P$10,2,FALSE)</f>
        <v>65</v>
      </c>
      <c r="H1155" s="39">
        <f>MATCH(C1155,Currecny_M!$A$1:$P$1,0)</f>
        <v>4</v>
      </c>
      <c r="I1155" s="39">
        <f>VLOOKUP(N1155,Currecny_M!$A$1:$P$10,MATCH(Database!C1155,Currecny_M!$A$1:$P$1,0),FALSE)</f>
        <v>66.31</v>
      </c>
      <c r="J1155" s="82">
        <f t="shared" si="52"/>
        <v>5.17218</v>
      </c>
      <c r="K1155" s="39">
        <f>VLOOKUP('Cover page'!$B$6,Currecny_M!$A$1:$P$10,MATCH(Database!C1155,Currecny_M!$A$1:$P$1,0),FALSE)</f>
        <v>1</v>
      </c>
      <c r="L1155" s="82">
        <f t="shared" si="53"/>
        <v>5.17218</v>
      </c>
      <c r="M1155" s="82">
        <f>((E1155/$F$1)*VLOOKUP(N1155,Currecny_M!$A$1:$P$10,MATCH(Database!C1155,Currecny_M!$A$1:$P$1,0),FALSE))/VLOOKUP('Cover page'!$B$6,Currecny_M!$A$1:$P$10,MATCH(Database!C1155,Currecny_M!$A$1:$P$1,0),FALSE)</f>
        <v>5.17218</v>
      </c>
      <c r="N1155" s="6" t="str">
        <f>VLOOKUP(B1155,Master!$A$2:$C$11,3,FALSE)</f>
        <v>Yuan</v>
      </c>
      <c r="O1155" s="6" t="str">
        <f>VLOOKUP(B1155,Master!$A$2:$C$11,2,FALSE)</f>
        <v>Asia</v>
      </c>
      <c r="Q1155" s="39" t="str">
        <f>VLOOKUP(D1155,GL_Master!$A$1:$D$80,2,FALSE)</f>
        <v>PL</v>
      </c>
      <c r="R1155" s="39" t="str">
        <f>VLOOKUP(D1155,GL_Master!$A$1:$D$80,3,FALSE)</f>
        <v>Misc. expenses</v>
      </c>
      <c r="S1155" s="39" t="str">
        <f>VLOOKUP(D1155,GL_Master!$A$1:$D$80,4,FALSE)</f>
        <v>Repair &amp; Maintenance</v>
      </c>
    </row>
    <row r="1156" spans="1:19" x14ac:dyDescent="0.25">
      <c r="A1156" s="39" t="s">
        <v>262</v>
      </c>
      <c r="B1156" s="39" t="s">
        <v>234</v>
      </c>
      <c r="C1156" s="7">
        <v>43983</v>
      </c>
      <c r="D1156" s="39" t="s">
        <v>92</v>
      </c>
      <c r="E1156" s="39">
        <v>59</v>
      </c>
      <c r="F1156" s="82">
        <f t="shared" ref="F1156:F1219" si="54">E1156/$F$1</f>
        <v>5.8999999999999997E-2</v>
      </c>
      <c r="G1156" s="39">
        <f>VLOOKUP(N1156,Currecny_M!$A$1:$P$10,2,FALSE)</f>
        <v>65</v>
      </c>
      <c r="H1156" s="39">
        <f>MATCH(C1156,Currecny_M!$A$1:$P$1,0)</f>
        <v>4</v>
      </c>
      <c r="I1156" s="39">
        <f>VLOOKUP(N1156,Currecny_M!$A$1:$P$10,MATCH(Database!C1156,Currecny_M!$A$1:$P$1,0),FALSE)</f>
        <v>66.31</v>
      </c>
      <c r="J1156" s="82">
        <f t="shared" ref="J1156:J1219" si="55">F1156*I1156</f>
        <v>3.91229</v>
      </c>
      <c r="K1156" s="39">
        <f>VLOOKUP('Cover page'!$B$6,Currecny_M!$A$1:$P$10,MATCH(Database!C1156,Currecny_M!$A$1:$P$1,0),FALSE)</f>
        <v>1</v>
      </c>
      <c r="L1156" s="82">
        <f t="shared" ref="L1156:L1219" si="56">J1156/K1156</f>
        <v>3.91229</v>
      </c>
      <c r="M1156" s="82">
        <f>((E1156/$F$1)*VLOOKUP(N1156,Currecny_M!$A$1:$P$10,MATCH(Database!C1156,Currecny_M!$A$1:$P$1,0),FALSE))/VLOOKUP('Cover page'!$B$6,Currecny_M!$A$1:$P$10,MATCH(Database!C1156,Currecny_M!$A$1:$P$1,0),FALSE)</f>
        <v>3.91229</v>
      </c>
      <c r="N1156" s="6" t="str">
        <f>VLOOKUP(B1156,Master!$A$2:$C$11,3,FALSE)</f>
        <v>Yuan</v>
      </c>
      <c r="O1156" s="6" t="str">
        <f>VLOOKUP(B1156,Master!$A$2:$C$11,2,FALSE)</f>
        <v>Asia</v>
      </c>
      <c r="Q1156" s="39" t="str">
        <f>VLOOKUP(D1156,GL_Master!$A$1:$D$80,2,FALSE)</f>
        <v>PL</v>
      </c>
      <c r="R1156" s="39" t="str">
        <f>VLOOKUP(D1156,GL_Master!$A$1:$D$80,3,FALSE)</f>
        <v>Misc. expenses</v>
      </c>
      <c r="S1156" s="39" t="str">
        <f>VLOOKUP(D1156,GL_Master!$A$1:$D$80,4,FALSE)</f>
        <v>Repair &amp; Maintenance</v>
      </c>
    </row>
    <row r="1157" spans="1:19" x14ac:dyDescent="0.25">
      <c r="A1157" s="39" t="s">
        <v>262</v>
      </c>
      <c r="B1157" s="39" t="s">
        <v>234</v>
      </c>
      <c r="C1157" s="7">
        <v>43983</v>
      </c>
      <c r="D1157" s="39" t="s">
        <v>93</v>
      </c>
      <c r="E1157" s="39">
        <v>691</v>
      </c>
      <c r="F1157" s="82">
        <f t="shared" si="54"/>
        <v>0.69099999999999995</v>
      </c>
      <c r="G1157" s="39">
        <f>VLOOKUP(N1157,Currecny_M!$A$1:$P$10,2,FALSE)</f>
        <v>65</v>
      </c>
      <c r="H1157" s="39">
        <f>MATCH(C1157,Currecny_M!$A$1:$P$1,0)</f>
        <v>4</v>
      </c>
      <c r="I1157" s="39">
        <f>VLOOKUP(N1157,Currecny_M!$A$1:$P$10,MATCH(Database!C1157,Currecny_M!$A$1:$P$1,0),FALSE)</f>
        <v>66.31</v>
      </c>
      <c r="J1157" s="82">
        <f t="shared" si="55"/>
        <v>45.820209999999996</v>
      </c>
      <c r="K1157" s="39">
        <f>VLOOKUP('Cover page'!$B$6,Currecny_M!$A$1:$P$10,MATCH(Database!C1157,Currecny_M!$A$1:$P$1,0),FALSE)</f>
        <v>1</v>
      </c>
      <c r="L1157" s="82">
        <f t="shared" si="56"/>
        <v>45.820209999999996</v>
      </c>
      <c r="M1157" s="82">
        <f>((E1157/$F$1)*VLOOKUP(N1157,Currecny_M!$A$1:$P$10,MATCH(Database!C1157,Currecny_M!$A$1:$P$1,0),FALSE))/VLOOKUP('Cover page'!$B$6,Currecny_M!$A$1:$P$10,MATCH(Database!C1157,Currecny_M!$A$1:$P$1,0),FALSE)</f>
        <v>45.820209999999996</v>
      </c>
      <c r="N1157" s="6" t="str">
        <f>VLOOKUP(B1157,Master!$A$2:$C$11,3,FALSE)</f>
        <v>Yuan</v>
      </c>
      <c r="O1157" s="6" t="str">
        <f>VLOOKUP(B1157,Master!$A$2:$C$11,2,FALSE)</f>
        <v>Asia</v>
      </c>
      <c r="Q1157" s="39" t="str">
        <f>VLOOKUP(D1157,GL_Master!$A$1:$D$80,2,FALSE)</f>
        <v>PL</v>
      </c>
      <c r="R1157" s="39" t="str">
        <f>VLOOKUP(D1157,GL_Master!$A$1:$D$80,3,FALSE)</f>
        <v>Salary wages &amp; benefits</v>
      </c>
      <c r="S1157" s="39" t="str">
        <f>VLOOKUP(D1157,GL_Master!$A$1:$D$80,4,FALSE)</f>
        <v>Employee benefits expense</v>
      </c>
    </row>
    <row r="1158" spans="1:19" x14ac:dyDescent="0.25">
      <c r="A1158" s="39" t="s">
        <v>262</v>
      </c>
      <c r="B1158" s="39" t="s">
        <v>234</v>
      </c>
      <c r="C1158" s="7">
        <v>43983</v>
      </c>
      <c r="D1158" s="39" t="s">
        <v>33</v>
      </c>
      <c r="E1158" s="39">
        <v>20</v>
      </c>
      <c r="F1158" s="82">
        <f t="shared" si="54"/>
        <v>0.02</v>
      </c>
      <c r="G1158" s="39">
        <f>VLOOKUP(N1158,Currecny_M!$A$1:$P$10,2,FALSE)</f>
        <v>65</v>
      </c>
      <c r="H1158" s="39">
        <f>MATCH(C1158,Currecny_M!$A$1:$P$1,0)</f>
        <v>4</v>
      </c>
      <c r="I1158" s="39">
        <f>VLOOKUP(N1158,Currecny_M!$A$1:$P$10,MATCH(Database!C1158,Currecny_M!$A$1:$P$1,0),FALSE)</f>
        <v>66.31</v>
      </c>
      <c r="J1158" s="82">
        <f t="shared" si="55"/>
        <v>1.3262</v>
      </c>
      <c r="K1158" s="39">
        <f>VLOOKUP('Cover page'!$B$6,Currecny_M!$A$1:$P$10,MATCH(Database!C1158,Currecny_M!$A$1:$P$1,0),FALSE)</f>
        <v>1</v>
      </c>
      <c r="L1158" s="82">
        <f t="shared" si="56"/>
        <v>1.3262</v>
      </c>
      <c r="M1158" s="82">
        <f>((E1158/$F$1)*VLOOKUP(N1158,Currecny_M!$A$1:$P$10,MATCH(Database!C1158,Currecny_M!$A$1:$P$1,0),FALSE))/VLOOKUP('Cover page'!$B$6,Currecny_M!$A$1:$P$10,MATCH(Database!C1158,Currecny_M!$A$1:$P$1,0),FALSE)</f>
        <v>1.3262</v>
      </c>
      <c r="N1158" s="6" t="str">
        <f>VLOOKUP(B1158,Master!$A$2:$C$11,3,FALSE)</f>
        <v>Yuan</v>
      </c>
      <c r="O1158" s="6" t="str">
        <f>VLOOKUP(B1158,Master!$A$2:$C$11,2,FALSE)</f>
        <v>Asia</v>
      </c>
      <c r="Q1158" s="39" t="str">
        <f>VLOOKUP(D1158,GL_Master!$A$1:$D$80,2,FALSE)</f>
        <v>PL</v>
      </c>
      <c r="R1158" s="39" t="str">
        <f>VLOOKUP(D1158,GL_Master!$A$1:$D$80,3,FALSE)</f>
        <v>Staff welfare expenses</v>
      </c>
      <c r="S1158" s="39" t="str">
        <f>VLOOKUP(D1158,GL_Master!$A$1:$D$80,4,FALSE)</f>
        <v>Other staff welfare</v>
      </c>
    </row>
    <row r="1159" spans="1:19" x14ac:dyDescent="0.25">
      <c r="A1159" s="39" t="s">
        <v>262</v>
      </c>
      <c r="B1159" s="39" t="s">
        <v>234</v>
      </c>
      <c r="C1159" s="7">
        <v>43983</v>
      </c>
      <c r="D1159" s="39" t="s">
        <v>94</v>
      </c>
      <c r="E1159" s="39">
        <v>119</v>
      </c>
      <c r="F1159" s="82">
        <f t="shared" si="54"/>
        <v>0.11899999999999999</v>
      </c>
      <c r="G1159" s="39">
        <f>VLOOKUP(N1159,Currecny_M!$A$1:$P$10,2,FALSE)</f>
        <v>65</v>
      </c>
      <c r="H1159" s="39">
        <f>MATCH(C1159,Currecny_M!$A$1:$P$1,0)</f>
        <v>4</v>
      </c>
      <c r="I1159" s="39">
        <f>VLOOKUP(N1159,Currecny_M!$A$1:$P$10,MATCH(Database!C1159,Currecny_M!$A$1:$P$1,0),FALSE)</f>
        <v>66.31</v>
      </c>
      <c r="J1159" s="82">
        <f t="shared" si="55"/>
        <v>7.8908899999999997</v>
      </c>
      <c r="K1159" s="39">
        <f>VLOOKUP('Cover page'!$B$6,Currecny_M!$A$1:$P$10,MATCH(Database!C1159,Currecny_M!$A$1:$P$1,0),FALSE)</f>
        <v>1</v>
      </c>
      <c r="L1159" s="82">
        <f t="shared" si="56"/>
        <v>7.8908899999999997</v>
      </c>
      <c r="M1159" s="82">
        <f>((E1159/$F$1)*VLOOKUP(N1159,Currecny_M!$A$1:$P$10,MATCH(Database!C1159,Currecny_M!$A$1:$P$1,0),FALSE))/VLOOKUP('Cover page'!$B$6,Currecny_M!$A$1:$P$10,MATCH(Database!C1159,Currecny_M!$A$1:$P$1,0),FALSE)</f>
        <v>7.8908899999999997</v>
      </c>
      <c r="N1159" s="6" t="str">
        <f>VLOOKUP(B1159,Master!$A$2:$C$11,3,FALSE)</f>
        <v>Yuan</v>
      </c>
      <c r="O1159" s="6" t="str">
        <f>VLOOKUP(B1159,Master!$A$2:$C$11,2,FALSE)</f>
        <v>Asia</v>
      </c>
      <c r="Q1159" s="39" t="str">
        <f>VLOOKUP(D1159,GL_Master!$A$1:$D$80,2,FALSE)</f>
        <v>PL</v>
      </c>
      <c r="R1159" s="39" t="str">
        <f>VLOOKUP(D1159,GL_Master!$A$1:$D$80,3,FALSE)</f>
        <v xml:space="preserve">Gratuity expenses </v>
      </c>
      <c r="S1159" s="39" t="str">
        <f>VLOOKUP(D1159,GL_Master!$A$1:$D$80,4,FALSE)</f>
        <v>Gratuity</v>
      </c>
    </row>
    <row r="1160" spans="1:19" x14ac:dyDescent="0.25">
      <c r="A1160" s="39" t="s">
        <v>262</v>
      </c>
      <c r="B1160" s="39" t="s">
        <v>234</v>
      </c>
      <c r="C1160" s="7">
        <v>43983</v>
      </c>
      <c r="D1160" s="39" t="s">
        <v>95</v>
      </c>
      <c r="E1160" s="39">
        <v>40</v>
      </c>
      <c r="F1160" s="82">
        <f t="shared" si="54"/>
        <v>0.04</v>
      </c>
      <c r="G1160" s="39">
        <f>VLOOKUP(N1160,Currecny_M!$A$1:$P$10,2,FALSE)</f>
        <v>65</v>
      </c>
      <c r="H1160" s="39">
        <f>MATCH(C1160,Currecny_M!$A$1:$P$1,0)</f>
        <v>4</v>
      </c>
      <c r="I1160" s="39">
        <f>VLOOKUP(N1160,Currecny_M!$A$1:$P$10,MATCH(Database!C1160,Currecny_M!$A$1:$P$1,0),FALSE)</f>
        <v>66.31</v>
      </c>
      <c r="J1160" s="82">
        <f t="shared" si="55"/>
        <v>2.6524000000000001</v>
      </c>
      <c r="K1160" s="39">
        <f>VLOOKUP('Cover page'!$B$6,Currecny_M!$A$1:$P$10,MATCH(Database!C1160,Currecny_M!$A$1:$P$1,0),FALSE)</f>
        <v>1</v>
      </c>
      <c r="L1160" s="82">
        <f t="shared" si="56"/>
        <v>2.6524000000000001</v>
      </c>
      <c r="M1160" s="82">
        <f>((E1160/$F$1)*VLOOKUP(N1160,Currecny_M!$A$1:$P$10,MATCH(Database!C1160,Currecny_M!$A$1:$P$1,0),FALSE))/VLOOKUP('Cover page'!$B$6,Currecny_M!$A$1:$P$10,MATCH(Database!C1160,Currecny_M!$A$1:$P$1,0),FALSE)</f>
        <v>2.6524000000000001</v>
      </c>
      <c r="N1160" s="6" t="str">
        <f>VLOOKUP(B1160,Master!$A$2:$C$11,3,FALSE)</f>
        <v>Yuan</v>
      </c>
      <c r="O1160" s="6" t="str">
        <f>VLOOKUP(B1160,Master!$A$2:$C$11,2,FALSE)</f>
        <v>Asia</v>
      </c>
      <c r="Q1160" s="39" t="str">
        <f>VLOOKUP(D1160,GL_Master!$A$1:$D$80,2,FALSE)</f>
        <v>PL</v>
      </c>
      <c r="R1160" s="39" t="str">
        <f>VLOOKUP(D1160,GL_Master!$A$1:$D$80,3,FALSE)</f>
        <v>Salary wages &amp; benefits</v>
      </c>
      <c r="S1160" s="39" t="str">
        <f>VLOOKUP(D1160,GL_Master!$A$1:$D$80,4,FALSE)</f>
        <v>Employee benefits expense</v>
      </c>
    </row>
    <row r="1161" spans="1:19" x14ac:dyDescent="0.25">
      <c r="A1161" s="39" t="s">
        <v>262</v>
      </c>
      <c r="B1161" s="39" t="s">
        <v>234</v>
      </c>
      <c r="C1161" s="7">
        <v>43983</v>
      </c>
      <c r="D1161" s="39" t="s">
        <v>96</v>
      </c>
      <c r="E1161" s="39">
        <v>346</v>
      </c>
      <c r="F1161" s="82">
        <f t="shared" si="54"/>
        <v>0.34599999999999997</v>
      </c>
      <c r="G1161" s="39">
        <f>VLOOKUP(N1161,Currecny_M!$A$1:$P$10,2,FALSE)</f>
        <v>65</v>
      </c>
      <c r="H1161" s="39">
        <f>MATCH(C1161,Currecny_M!$A$1:$P$1,0)</f>
        <v>4</v>
      </c>
      <c r="I1161" s="39">
        <f>VLOOKUP(N1161,Currecny_M!$A$1:$P$10,MATCH(Database!C1161,Currecny_M!$A$1:$P$1,0),FALSE)</f>
        <v>66.31</v>
      </c>
      <c r="J1161" s="82">
        <f t="shared" si="55"/>
        <v>22.943259999999999</v>
      </c>
      <c r="K1161" s="39">
        <f>VLOOKUP('Cover page'!$B$6,Currecny_M!$A$1:$P$10,MATCH(Database!C1161,Currecny_M!$A$1:$P$1,0),FALSE)</f>
        <v>1</v>
      </c>
      <c r="L1161" s="82">
        <f t="shared" si="56"/>
        <v>22.943259999999999</v>
      </c>
      <c r="M1161" s="82">
        <f>((E1161/$F$1)*VLOOKUP(N1161,Currecny_M!$A$1:$P$10,MATCH(Database!C1161,Currecny_M!$A$1:$P$1,0),FALSE))/VLOOKUP('Cover page'!$B$6,Currecny_M!$A$1:$P$10,MATCH(Database!C1161,Currecny_M!$A$1:$P$1,0),FALSE)</f>
        <v>22.943259999999999</v>
      </c>
      <c r="N1161" s="6" t="str">
        <f>VLOOKUP(B1161,Master!$A$2:$C$11,3,FALSE)</f>
        <v>Yuan</v>
      </c>
      <c r="O1161" s="6" t="str">
        <f>VLOOKUP(B1161,Master!$A$2:$C$11,2,FALSE)</f>
        <v>Asia</v>
      </c>
      <c r="Q1161" s="39" t="str">
        <f>VLOOKUP(D1161,GL_Master!$A$1:$D$80,2,FALSE)</f>
        <v>PL</v>
      </c>
      <c r="R1161" s="39" t="str">
        <f>VLOOKUP(D1161,GL_Master!$A$1:$D$80,3,FALSE)</f>
        <v>Salary wages &amp; benefits</v>
      </c>
      <c r="S1161" s="39" t="str">
        <f>VLOOKUP(D1161,GL_Master!$A$1:$D$80,4,FALSE)</f>
        <v>Employee benefits expense</v>
      </c>
    </row>
    <row r="1162" spans="1:19" x14ac:dyDescent="0.25">
      <c r="A1162" s="39" t="s">
        <v>262</v>
      </c>
      <c r="B1162" s="39" t="s">
        <v>234</v>
      </c>
      <c r="C1162" s="7">
        <v>43983</v>
      </c>
      <c r="D1162" s="39" t="s">
        <v>97</v>
      </c>
      <c r="E1162" s="39">
        <v>20</v>
      </c>
      <c r="F1162" s="82">
        <f t="shared" si="54"/>
        <v>0.02</v>
      </c>
      <c r="G1162" s="39">
        <f>VLOOKUP(N1162,Currecny_M!$A$1:$P$10,2,FALSE)</f>
        <v>65</v>
      </c>
      <c r="H1162" s="39">
        <f>MATCH(C1162,Currecny_M!$A$1:$P$1,0)</f>
        <v>4</v>
      </c>
      <c r="I1162" s="39">
        <f>VLOOKUP(N1162,Currecny_M!$A$1:$P$10,MATCH(Database!C1162,Currecny_M!$A$1:$P$1,0),FALSE)</f>
        <v>66.31</v>
      </c>
      <c r="J1162" s="82">
        <f t="shared" si="55"/>
        <v>1.3262</v>
      </c>
      <c r="K1162" s="39">
        <f>VLOOKUP('Cover page'!$B$6,Currecny_M!$A$1:$P$10,MATCH(Database!C1162,Currecny_M!$A$1:$P$1,0),FALSE)</f>
        <v>1</v>
      </c>
      <c r="L1162" s="82">
        <f t="shared" si="56"/>
        <v>1.3262</v>
      </c>
      <c r="M1162" s="82">
        <f>((E1162/$F$1)*VLOOKUP(N1162,Currecny_M!$A$1:$P$10,MATCH(Database!C1162,Currecny_M!$A$1:$P$1,0),FALSE))/VLOOKUP('Cover page'!$B$6,Currecny_M!$A$1:$P$10,MATCH(Database!C1162,Currecny_M!$A$1:$P$1,0),FALSE)</f>
        <v>1.3262</v>
      </c>
      <c r="N1162" s="6" t="str">
        <f>VLOOKUP(B1162,Master!$A$2:$C$11,3,FALSE)</f>
        <v>Yuan</v>
      </c>
      <c r="O1162" s="6" t="str">
        <f>VLOOKUP(B1162,Master!$A$2:$C$11,2,FALSE)</f>
        <v>Asia</v>
      </c>
      <c r="Q1162" s="39" t="str">
        <f>VLOOKUP(D1162,GL_Master!$A$1:$D$80,2,FALSE)</f>
        <v>PL</v>
      </c>
      <c r="R1162" s="39" t="str">
        <f>VLOOKUP(D1162,GL_Master!$A$1:$D$80,3,FALSE)</f>
        <v>Salary wages &amp; benefits</v>
      </c>
      <c r="S1162" s="39" t="str">
        <f>VLOOKUP(D1162,GL_Master!$A$1:$D$80,4,FALSE)</f>
        <v>Employee benefits expense</v>
      </c>
    </row>
    <row r="1163" spans="1:19" x14ac:dyDescent="0.25">
      <c r="A1163" s="39" t="s">
        <v>262</v>
      </c>
      <c r="B1163" s="39" t="s">
        <v>234</v>
      </c>
      <c r="C1163" s="7">
        <v>43983</v>
      </c>
      <c r="D1163" s="39" t="s">
        <v>98</v>
      </c>
      <c r="E1163" s="39">
        <v>39</v>
      </c>
      <c r="F1163" s="82">
        <f t="shared" si="54"/>
        <v>3.9E-2</v>
      </c>
      <c r="G1163" s="39">
        <f>VLOOKUP(N1163,Currecny_M!$A$1:$P$10,2,FALSE)</f>
        <v>65</v>
      </c>
      <c r="H1163" s="39">
        <f>MATCH(C1163,Currecny_M!$A$1:$P$1,0)</f>
        <v>4</v>
      </c>
      <c r="I1163" s="39">
        <f>VLOOKUP(N1163,Currecny_M!$A$1:$P$10,MATCH(Database!C1163,Currecny_M!$A$1:$P$1,0),FALSE)</f>
        <v>66.31</v>
      </c>
      <c r="J1163" s="82">
        <f t="shared" si="55"/>
        <v>2.58609</v>
      </c>
      <c r="K1163" s="39">
        <f>VLOOKUP('Cover page'!$B$6,Currecny_M!$A$1:$P$10,MATCH(Database!C1163,Currecny_M!$A$1:$P$1,0),FALSE)</f>
        <v>1</v>
      </c>
      <c r="L1163" s="82">
        <f t="shared" si="56"/>
        <v>2.58609</v>
      </c>
      <c r="M1163" s="82">
        <f>((E1163/$F$1)*VLOOKUP(N1163,Currecny_M!$A$1:$P$10,MATCH(Database!C1163,Currecny_M!$A$1:$P$1,0),FALSE))/VLOOKUP('Cover page'!$B$6,Currecny_M!$A$1:$P$10,MATCH(Database!C1163,Currecny_M!$A$1:$P$1,0),FALSE)</f>
        <v>2.58609</v>
      </c>
      <c r="N1163" s="6" t="str">
        <f>VLOOKUP(B1163,Master!$A$2:$C$11,3,FALSE)</f>
        <v>Yuan</v>
      </c>
      <c r="O1163" s="6" t="str">
        <f>VLOOKUP(B1163,Master!$A$2:$C$11,2,FALSE)</f>
        <v>Asia</v>
      </c>
      <c r="Q1163" s="39" t="str">
        <f>VLOOKUP(D1163,GL_Master!$A$1:$D$80,2,FALSE)</f>
        <v>PL</v>
      </c>
      <c r="R1163" s="39" t="str">
        <f>VLOOKUP(D1163,GL_Master!$A$1:$D$80,3,FALSE)</f>
        <v>Salary wages &amp; benefits</v>
      </c>
      <c r="S1163" s="39" t="str">
        <f>VLOOKUP(D1163,GL_Master!$A$1:$D$80,4,FALSE)</f>
        <v>Employee benefits expense</v>
      </c>
    </row>
    <row r="1164" spans="1:19" x14ac:dyDescent="0.25">
      <c r="A1164" s="39" t="s">
        <v>262</v>
      </c>
      <c r="B1164" s="39" t="s">
        <v>234</v>
      </c>
      <c r="C1164" s="7">
        <v>43983</v>
      </c>
      <c r="D1164" s="39" t="s">
        <v>99</v>
      </c>
      <c r="E1164" s="39">
        <v>19</v>
      </c>
      <c r="F1164" s="82">
        <f t="shared" si="54"/>
        <v>1.9E-2</v>
      </c>
      <c r="G1164" s="39">
        <f>VLOOKUP(N1164,Currecny_M!$A$1:$P$10,2,FALSE)</f>
        <v>65</v>
      </c>
      <c r="H1164" s="39">
        <f>MATCH(C1164,Currecny_M!$A$1:$P$1,0)</f>
        <v>4</v>
      </c>
      <c r="I1164" s="39">
        <f>VLOOKUP(N1164,Currecny_M!$A$1:$P$10,MATCH(Database!C1164,Currecny_M!$A$1:$P$1,0),FALSE)</f>
        <v>66.31</v>
      </c>
      <c r="J1164" s="82">
        <f t="shared" si="55"/>
        <v>1.25989</v>
      </c>
      <c r="K1164" s="39">
        <f>VLOOKUP('Cover page'!$B$6,Currecny_M!$A$1:$P$10,MATCH(Database!C1164,Currecny_M!$A$1:$P$1,0),FALSE)</f>
        <v>1</v>
      </c>
      <c r="L1164" s="82">
        <f t="shared" si="56"/>
        <v>1.25989</v>
      </c>
      <c r="M1164" s="82">
        <f>((E1164/$F$1)*VLOOKUP(N1164,Currecny_M!$A$1:$P$10,MATCH(Database!C1164,Currecny_M!$A$1:$P$1,0),FALSE))/VLOOKUP('Cover page'!$B$6,Currecny_M!$A$1:$P$10,MATCH(Database!C1164,Currecny_M!$A$1:$P$1,0),FALSE)</f>
        <v>1.25989</v>
      </c>
      <c r="N1164" s="6" t="str">
        <f>VLOOKUP(B1164,Master!$A$2:$C$11,3,FALSE)</f>
        <v>Yuan</v>
      </c>
      <c r="O1164" s="6" t="str">
        <f>VLOOKUP(B1164,Master!$A$2:$C$11,2,FALSE)</f>
        <v>Asia</v>
      </c>
      <c r="Q1164" s="39" t="str">
        <f>VLOOKUP(D1164,GL_Master!$A$1:$D$80,2,FALSE)</f>
        <v>PL</v>
      </c>
      <c r="R1164" s="39" t="str">
        <f>VLOOKUP(D1164,GL_Master!$A$1:$D$80,3,FALSE)</f>
        <v>Salary wages &amp; benefits</v>
      </c>
      <c r="S1164" s="39" t="str">
        <f>VLOOKUP(D1164,GL_Master!$A$1:$D$80,4,FALSE)</f>
        <v>Employee benefits expense</v>
      </c>
    </row>
    <row r="1165" spans="1:19" x14ac:dyDescent="0.25">
      <c r="A1165" s="39" t="s">
        <v>262</v>
      </c>
      <c r="B1165" s="39" t="s">
        <v>234</v>
      </c>
      <c r="C1165" s="7">
        <v>43983</v>
      </c>
      <c r="D1165" s="39" t="s">
        <v>100</v>
      </c>
      <c r="E1165" s="39">
        <v>140</v>
      </c>
      <c r="F1165" s="82">
        <f t="shared" si="54"/>
        <v>0.14000000000000001</v>
      </c>
      <c r="G1165" s="39">
        <f>VLOOKUP(N1165,Currecny_M!$A$1:$P$10,2,FALSE)</f>
        <v>65</v>
      </c>
      <c r="H1165" s="39">
        <f>MATCH(C1165,Currecny_M!$A$1:$P$1,0)</f>
        <v>4</v>
      </c>
      <c r="I1165" s="39">
        <f>VLOOKUP(N1165,Currecny_M!$A$1:$P$10,MATCH(Database!C1165,Currecny_M!$A$1:$P$1,0),FALSE)</f>
        <v>66.31</v>
      </c>
      <c r="J1165" s="82">
        <f t="shared" si="55"/>
        <v>9.2834000000000003</v>
      </c>
      <c r="K1165" s="39">
        <f>VLOOKUP('Cover page'!$B$6,Currecny_M!$A$1:$P$10,MATCH(Database!C1165,Currecny_M!$A$1:$P$1,0),FALSE)</f>
        <v>1</v>
      </c>
      <c r="L1165" s="82">
        <f t="shared" si="56"/>
        <v>9.2834000000000003</v>
      </c>
      <c r="M1165" s="82">
        <f>((E1165/$F$1)*VLOOKUP(N1165,Currecny_M!$A$1:$P$10,MATCH(Database!C1165,Currecny_M!$A$1:$P$1,0),FALSE))/VLOOKUP('Cover page'!$B$6,Currecny_M!$A$1:$P$10,MATCH(Database!C1165,Currecny_M!$A$1:$P$1,0),FALSE)</f>
        <v>9.2834000000000003</v>
      </c>
      <c r="N1165" s="6" t="str">
        <f>VLOOKUP(B1165,Master!$A$2:$C$11,3,FALSE)</f>
        <v>Yuan</v>
      </c>
      <c r="O1165" s="6" t="str">
        <f>VLOOKUP(B1165,Master!$A$2:$C$11,2,FALSE)</f>
        <v>Asia</v>
      </c>
      <c r="Q1165" s="39" t="str">
        <f>VLOOKUP(D1165,GL_Master!$A$1:$D$80,2,FALSE)</f>
        <v>PL</v>
      </c>
      <c r="R1165" s="39" t="str">
        <f>VLOOKUP(D1165,GL_Master!$A$1:$D$80,3,FALSE)</f>
        <v>Salary wages &amp; benefits</v>
      </c>
      <c r="S1165" s="39" t="str">
        <f>VLOOKUP(D1165,GL_Master!$A$1:$D$80,4,FALSE)</f>
        <v>Employee benefits expense</v>
      </c>
    </row>
    <row r="1166" spans="1:19" x14ac:dyDescent="0.25">
      <c r="A1166" s="39" t="s">
        <v>262</v>
      </c>
      <c r="B1166" s="39" t="s">
        <v>234</v>
      </c>
      <c r="C1166" s="7">
        <v>43983</v>
      </c>
      <c r="D1166" s="39" t="s">
        <v>30</v>
      </c>
      <c r="E1166" s="39">
        <v>37</v>
      </c>
      <c r="F1166" s="82">
        <f t="shared" si="54"/>
        <v>3.6999999999999998E-2</v>
      </c>
      <c r="G1166" s="39">
        <f>VLOOKUP(N1166,Currecny_M!$A$1:$P$10,2,FALSE)</f>
        <v>65</v>
      </c>
      <c r="H1166" s="39">
        <f>MATCH(C1166,Currecny_M!$A$1:$P$1,0)</f>
        <v>4</v>
      </c>
      <c r="I1166" s="39">
        <f>VLOOKUP(N1166,Currecny_M!$A$1:$P$10,MATCH(Database!C1166,Currecny_M!$A$1:$P$1,0),FALSE)</f>
        <v>66.31</v>
      </c>
      <c r="J1166" s="82">
        <f t="shared" si="55"/>
        <v>2.4534699999999998</v>
      </c>
      <c r="K1166" s="39">
        <f>VLOOKUP('Cover page'!$B$6,Currecny_M!$A$1:$P$10,MATCH(Database!C1166,Currecny_M!$A$1:$P$1,0),FALSE)</f>
        <v>1</v>
      </c>
      <c r="L1166" s="82">
        <f t="shared" si="56"/>
        <v>2.4534699999999998</v>
      </c>
      <c r="M1166" s="82">
        <f>((E1166/$F$1)*VLOOKUP(N1166,Currecny_M!$A$1:$P$10,MATCH(Database!C1166,Currecny_M!$A$1:$P$1,0),FALSE))/VLOOKUP('Cover page'!$B$6,Currecny_M!$A$1:$P$10,MATCH(Database!C1166,Currecny_M!$A$1:$P$1,0),FALSE)</f>
        <v>2.4534699999999998</v>
      </c>
      <c r="N1166" s="6" t="str">
        <f>VLOOKUP(B1166,Master!$A$2:$C$11,3,FALSE)</f>
        <v>Yuan</v>
      </c>
      <c r="O1166" s="6" t="str">
        <f>VLOOKUP(B1166,Master!$A$2:$C$11,2,FALSE)</f>
        <v>Asia</v>
      </c>
      <c r="Q1166" s="39" t="str">
        <f>VLOOKUP(D1166,GL_Master!$A$1:$D$80,2,FALSE)</f>
        <v>PL</v>
      </c>
      <c r="R1166" s="39" t="str">
        <f>VLOOKUP(D1166,GL_Master!$A$1:$D$80,3,FALSE)</f>
        <v>Travelling and conveyance</v>
      </c>
      <c r="S1166" s="39" t="str">
        <f>VLOOKUP(D1166,GL_Master!$A$1:$D$80,4,FALSE)</f>
        <v>Local conveyance</v>
      </c>
    </row>
    <row r="1167" spans="1:19" x14ac:dyDescent="0.25">
      <c r="A1167" s="39" t="s">
        <v>262</v>
      </c>
      <c r="B1167" s="39" t="s">
        <v>234</v>
      </c>
      <c r="C1167" s="7">
        <v>43983</v>
      </c>
      <c r="D1167" s="39" t="s">
        <v>31</v>
      </c>
      <c r="E1167" s="39">
        <v>20</v>
      </c>
      <c r="F1167" s="82">
        <f t="shared" si="54"/>
        <v>0.02</v>
      </c>
      <c r="G1167" s="39">
        <f>VLOOKUP(N1167,Currecny_M!$A$1:$P$10,2,FALSE)</f>
        <v>65</v>
      </c>
      <c r="H1167" s="39">
        <f>MATCH(C1167,Currecny_M!$A$1:$P$1,0)</f>
        <v>4</v>
      </c>
      <c r="I1167" s="39">
        <f>VLOOKUP(N1167,Currecny_M!$A$1:$P$10,MATCH(Database!C1167,Currecny_M!$A$1:$P$1,0),FALSE)</f>
        <v>66.31</v>
      </c>
      <c r="J1167" s="82">
        <f t="shared" si="55"/>
        <v>1.3262</v>
      </c>
      <c r="K1167" s="39">
        <f>VLOOKUP('Cover page'!$B$6,Currecny_M!$A$1:$P$10,MATCH(Database!C1167,Currecny_M!$A$1:$P$1,0),FALSE)</f>
        <v>1</v>
      </c>
      <c r="L1167" s="82">
        <f t="shared" si="56"/>
        <v>1.3262</v>
      </c>
      <c r="M1167" s="82">
        <f>((E1167/$F$1)*VLOOKUP(N1167,Currecny_M!$A$1:$P$10,MATCH(Database!C1167,Currecny_M!$A$1:$P$1,0),FALSE))/VLOOKUP('Cover page'!$B$6,Currecny_M!$A$1:$P$10,MATCH(Database!C1167,Currecny_M!$A$1:$P$1,0),FALSE)</f>
        <v>1.3262</v>
      </c>
      <c r="N1167" s="6" t="str">
        <f>VLOOKUP(B1167,Master!$A$2:$C$11,3,FALSE)</f>
        <v>Yuan</v>
      </c>
      <c r="O1167" s="6" t="str">
        <f>VLOOKUP(B1167,Master!$A$2:$C$11,2,FALSE)</f>
        <v>Asia</v>
      </c>
      <c r="Q1167" s="39" t="str">
        <f>VLOOKUP(D1167,GL_Master!$A$1:$D$80,2,FALSE)</f>
        <v>PL</v>
      </c>
      <c r="R1167" s="39" t="str">
        <f>VLOOKUP(D1167,GL_Master!$A$1:$D$80,3,FALSE)</f>
        <v>Office expenses</v>
      </c>
      <c r="S1167" s="39" t="str">
        <f>VLOOKUP(D1167,GL_Master!$A$1:$D$80,4,FALSE)</f>
        <v>Parking charges</v>
      </c>
    </row>
    <row r="1168" spans="1:19" x14ac:dyDescent="0.25">
      <c r="A1168" s="39" t="s">
        <v>262</v>
      </c>
      <c r="B1168" s="39" t="s">
        <v>234</v>
      </c>
      <c r="C1168" s="7">
        <v>43983</v>
      </c>
      <c r="D1168" s="39" t="s">
        <v>101</v>
      </c>
      <c r="E1168" s="39">
        <v>19</v>
      </c>
      <c r="F1168" s="82">
        <f t="shared" si="54"/>
        <v>1.9E-2</v>
      </c>
      <c r="G1168" s="39">
        <f>VLOOKUP(N1168,Currecny_M!$A$1:$P$10,2,FALSE)</f>
        <v>65</v>
      </c>
      <c r="H1168" s="39">
        <f>MATCH(C1168,Currecny_M!$A$1:$P$1,0)</f>
        <v>4</v>
      </c>
      <c r="I1168" s="39">
        <f>VLOOKUP(N1168,Currecny_M!$A$1:$P$10,MATCH(Database!C1168,Currecny_M!$A$1:$P$1,0),FALSE)</f>
        <v>66.31</v>
      </c>
      <c r="J1168" s="82">
        <f t="shared" si="55"/>
        <v>1.25989</v>
      </c>
      <c r="K1168" s="39">
        <f>VLOOKUP('Cover page'!$B$6,Currecny_M!$A$1:$P$10,MATCH(Database!C1168,Currecny_M!$A$1:$P$1,0),FALSE)</f>
        <v>1</v>
      </c>
      <c r="L1168" s="82">
        <f t="shared" si="56"/>
        <v>1.25989</v>
      </c>
      <c r="M1168" s="82">
        <f>((E1168/$F$1)*VLOOKUP(N1168,Currecny_M!$A$1:$P$10,MATCH(Database!C1168,Currecny_M!$A$1:$P$1,0),FALSE))/VLOOKUP('Cover page'!$B$6,Currecny_M!$A$1:$P$10,MATCH(Database!C1168,Currecny_M!$A$1:$P$1,0),FALSE)</f>
        <v>1.25989</v>
      </c>
      <c r="N1168" s="6" t="str">
        <f>VLOOKUP(B1168,Master!$A$2:$C$11,3,FALSE)</f>
        <v>Yuan</v>
      </c>
      <c r="O1168" s="6" t="str">
        <f>VLOOKUP(B1168,Master!$A$2:$C$11,2,FALSE)</f>
        <v>Asia</v>
      </c>
      <c r="Q1168" s="39" t="str">
        <f>VLOOKUP(D1168,GL_Master!$A$1:$D$80,2,FALSE)</f>
        <v>PL</v>
      </c>
      <c r="R1168" s="39" t="str">
        <f>VLOOKUP(D1168,GL_Master!$A$1:$D$80,3,FALSE)</f>
        <v>COGS</v>
      </c>
      <c r="S1168" s="39" t="str">
        <f>VLOOKUP(D1168,GL_Master!$A$1:$D$80,4,FALSE)</f>
        <v>Purchase of other traded goods</v>
      </c>
    </row>
    <row r="1169" spans="1:19" x14ac:dyDescent="0.25">
      <c r="A1169" s="39" t="s">
        <v>262</v>
      </c>
      <c r="B1169" s="39" t="s">
        <v>234</v>
      </c>
      <c r="C1169" s="7">
        <v>43983</v>
      </c>
      <c r="D1169" s="39" t="s">
        <v>102</v>
      </c>
      <c r="E1169" s="39">
        <v>20</v>
      </c>
      <c r="F1169" s="82">
        <f t="shared" si="54"/>
        <v>0.02</v>
      </c>
      <c r="G1169" s="39">
        <f>VLOOKUP(N1169,Currecny_M!$A$1:$P$10,2,FALSE)</f>
        <v>65</v>
      </c>
      <c r="H1169" s="39">
        <f>MATCH(C1169,Currecny_M!$A$1:$P$1,0)</f>
        <v>4</v>
      </c>
      <c r="I1169" s="39">
        <f>VLOOKUP(N1169,Currecny_M!$A$1:$P$10,MATCH(Database!C1169,Currecny_M!$A$1:$P$1,0),FALSE)</f>
        <v>66.31</v>
      </c>
      <c r="J1169" s="82">
        <f t="shared" si="55"/>
        <v>1.3262</v>
      </c>
      <c r="K1169" s="39">
        <f>VLOOKUP('Cover page'!$B$6,Currecny_M!$A$1:$P$10,MATCH(Database!C1169,Currecny_M!$A$1:$P$1,0),FALSE)</f>
        <v>1</v>
      </c>
      <c r="L1169" s="82">
        <f t="shared" si="56"/>
        <v>1.3262</v>
      </c>
      <c r="M1169" s="82">
        <f>((E1169/$F$1)*VLOOKUP(N1169,Currecny_M!$A$1:$P$10,MATCH(Database!C1169,Currecny_M!$A$1:$P$1,0),FALSE))/VLOOKUP('Cover page'!$B$6,Currecny_M!$A$1:$P$10,MATCH(Database!C1169,Currecny_M!$A$1:$P$1,0),FALSE)</f>
        <v>1.3262</v>
      </c>
      <c r="N1169" s="6" t="str">
        <f>VLOOKUP(B1169,Master!$A$2:$C$11,3,FALSE)</f>
        <v>Yuan</v>
      </c>
      <c r="O1169" s="6" t="str">
        <f>VLOOKUP(B1169,Master!$A$2:$C$11,2,FALSE)</f>
        <v>Asia</v>
      </c>
      <c r="Q1169" s="39" t="str">
        <f>VLOOKUP(D1169,GL_Master!$A$1:$D$80,2,FALSE)</f>
        <v>PL</v>
      </c>
      <c r="R1169" s="39" t="str">
        <f>VLOOKUP(D1169,GL_Master!$A$1:$D$80,3,FALSE)</f>
        <v>Staff welfare expenses</v>
      </c>
      <c r="S1169" s="39" t="str">
        <f>VLOOKUP(D1169,GL_Master!$A$1:$D$80,4,FALSE)</f>
        <v>Diwali Expense</v>
      </c>
    </row>
    <row r="1170" spans="1:19" x14ac:dyDescent="0.25">
      <c r="A1170" s="39" t="s">
        <v>262</v>
      </c>
      <c r="B1170" s="39" t="s">
        <v>234</v>
      </c>
      <c r="C1170" s="7">
        <v>43983</v>
      </c>
      <c r="D1170" s="39" t="s">
        <v>20</v>
      </c>
      <c r="E1170" s="39">
        <v>40</v>
      </c>
      <c r="F1170" s="82">
        <f t="shared" si="54"/>
        <v>0.04</v>
      </c>
      <c r="G1170" s="39">
        <f>VLOOKUP(N1170,Currecny_M!$A$1:$P$10,2,FALSE)</f>
        <v>65</v>
      </c>
      <c r="H1170" s="39">
        <f>MATCH(C1170,Currecny_M!$A$1:$P$1,0)</f>
        <v>4</v>
      </c>
      <c r="I1170" s="39">
        <f>VLOOKUP(N1170,Currecny_M!$A$1:$P$10,MATCH(Database!C1170,Currecny_M!$A$1:$P$1,0),FALSE)</f>
        <v>66.31</v>
      </c>
      <c r="J1170" s="82">
        <f t="shared" si="55"/>
        <v>2.6524000000000001</v>
      </c>
      <c r="K1170" s="39">
        <f>VLOOKUP('Cover page'!$B$6,Currecny_M!$A$1:$P$10,MATCH(Database!C1170,Currecny_M!$A$1:$P$1,0),FALSE)</f>
        <v>1</v>
      </c>
      <c r="L1170" s="82">
        <f t="shared" si="56"/>
        <v>2.6524000000000001</v>
      </c>
      <c r="M1170" s="82">
        <f>((E1170/$F$1)*VLOOKUP(N1170,Currecny_M!$A$1:$P$10,MATCH(Database!C1170,Currecny_M!$A$1:$P$1,0),FALSE))/VLOOKUP('Cover page'!$B$6,Currecny_M!$A$1:$P$10,MATCH(Database!C1170,Currecny_M!$A$1:$P$1,0),FALSE)</f>
        <v>2.6524000000000001</v>
      </c>
      <c r="N1170" s="6" t="str">
        <f>VLOOKUP(B1170,Master!$A$2:$C$11,3,FALSE)</f>
        <v>Yuan</v>
      </c>
      <c r="O1170" s="6" t="str">
        <f>VLOOKUP(B1170,Master!$A$2:$C$11,2,FALSE)</f>
        <v>Asia</v>
      </c>
      <c r="Q1170" s="39" t="str">
        <f>VLOOKUP(D1170,GL_Master!$A$1:$D$80,2,FALSE)</f>
        <v>PL</v>
      </c>
      <c r="R1170" s="39" t="str">
        <f>VLOOKUP(D1170,GL_Master!$A$1:$D$80,3,FALSE)</f>
        <v>Selling and Marketing expenses</v>
      </c>
      <c r="S1170" s="39" t="str">
        <f>VLOOKUP(D1170,GL_Master!$A$1:$D$80,4,FALSE)</f>
        <v>Business promotion</v>
      </c>
    </row>
    <row r="1171" spans="1:19" x14ac:dyDescent="0.25">
      <c r="A1171" s="39" t="s">
        <v>262</v>
      </c>
      <c r="B1171" s="39" t="s">
        <v>234</v>
      </c>
      <c r="C1171" s="7">
        <v>43983</v>
      </c>
      <c r="D1171" s="39" t="s">
        <v>29</v>
      </c>
      <c r="E1171" s="39">
        <v>40</v>
      </c>
      <c r="F1171" s="82">
        <f t="shared" si="54"/>
        <v>0.04</v>
      </c>
      <c r="G1171" s="39">
        <f>VLOOKUP(N1171,Currecny_M!$A$1:$P$10,2,FALSE)</f>
        <v>65</v>
      </c>
      <c r="H1171" s="39">
        <f>MATCH(C1171,Currecny_M!$A$1:$P$1,0)</f>
        <v>4</v>
      </c>
      <c r="I1171" s="39">
        <f>VLOOKUP(N1171,Currecny_M!$A$1:$P$10,MATCH(Database!C1171,Currecny_M!$A$1:$P$1,0),FALSE)</f>
        <v>66.31</v>
      </c>
      <c r="J1171" s="82">
        <f t="shared" si="55"/>
        <v>2.6524000000000001</v>
      </c>
      <c r="K1171" s="39">
        <f>VLOOKUP('Cover page'!$B$6,Currecny_M!$A$1:$P$10,MATCH(Database!C1171,Currecny_M!$A$1:$P$1,0),FALSE)</f>
        <v>1</v>
      </c>
      <c r="L1171" s="82">
        <f t="shared" si="56"/>
        <v>2.6524000000000001</v>
      </c>
      <c r="M1171" s="82">
        <f>((E1171/$F$1)*VLOOKUP(N1171,Currecny_M!$A$1:$P$10,MATCH(Database!C1171,Currecny_M!$A$1:$P$1,0),FALSE))/VLOOKUP('Cover page'!$B$6,Currecny_M!$A$1:$P$10,MATCH(Database!C1171,Currecny_M!$A$1:$P$1,0),FALSE)</f>
        <v>2.6524000000000001</v>
      </c>
      <c r="N1171" s="6" t="str">
        <f>VLOOKUP(B1171,Master!$A$2:$C$11,3,FALSE)</f>
        <v>Yuan</v>
      </c>
      <c r="O1171" s="6" t="str">
        <f>VLOOKUP(B1171,Master!$A$2:$C$11,2,FALSE)</f>
        <v>Asia</v>
      </c>
      <c r="Q1171" s="39" t="str">
        <f>VLOOKUP(D1171,GL_Master!$A$1:$D$80,2,FALSE)</f>
        <v>PL</v>
      </c>
      <c r="R1171" s="39" t="str">
        <f>VLOOKUP(D1171,GL_Master!$A$1:$D$80,3,FALSE)</f>
        <v>Communication &amp; internet exp</v>
      </c>
      <c r="S1171" s="39" t="str">
        <f>VLOOKUP(D1171,GL_Master!$A$1:$D$80,4,FALSE)</f>
        <v>Communication cost</v>
      </c>
    </row>
    <row r="1172" spans="1:19" x14ac:dyDescent="0.25">
      <c r="A1172" s="39" t="s">
        <v>262</v>
      </c>
      <c r="B1172" s="39" t="s">
        <v>234</v>
      </c>
      <c r="C1172" s="7">
        <v>43983</v>
      </c>
      <c r="D1172" s="39" t="s">
        <v>41</v>
      </c>
      <c r="E1172" s="39">
        <v>20</v>
      </c>
      <c r="F1172" s="82">
        <f t="shared" si="54"/>
        <v>0.02</v>
      </c>
      <c r="G1172" s="39">
        <f>VLOOKUP(N1172,Currecny_M!$A$1:$P$10,2,FALSE)</f>
        <v>65</v>
      </c>
      <c r="H1172" s="39">
        <f>MATCH(C1172,Currecny_M!$A$1:$P$1,0)</f>
        <v>4</v>
      </c>
      <c r="I1172" s="39">
        <f>VLOOKUP(N1172,Currecny_M!$A$1:$P$10,MATCH(Database!C1172,Currecny_M!$A$1:$P$1,0),FALSE)</f>
        <v>66.31</v>
      </c>
      <c r="J1172" s="82">
        <f t="shared" si="55"/>
        <v>1.3262</v>
      </c>
      <c r="K1172" s="39">
        <f>VLOOKUP('Cover page'!$B$6,Currecny_M!$A$1:$P$10,MATCH(Database!C1172,Currecny_M!$A$1:$P$1,0),FALSE)</f>
        <v>1</v>
      </c>
      <c r="L1172" s="82">
        <f t="shared" si="56"/>
        <v>1.3262</v>
      </c>
      <c r="M1172" s="82">
        <f>((E1172/$F$1)*VLOOKUP(N1172,Currecny_M!$A$1:$P$10,MATCH(Database!C1172,Currecny_M!$A$1:$P$1,0),FALSE))/VLOOKUP('Cover page'!$B$6,Currecny_M!$A$1:$P$10,MATCH(Database!C1172,Currecny_M!$A$1:$P$1,0),FALSE)</f>
        <v>1.3262</v>
      </c>
      <c r="N1172" s="6" t="str">
        <f>VLOOKUP(B1172,Master!$A$2:$C$11,3,FALSE)</f>
        <v>Yuan</v>
      </c>
      <c r="O1172" s="6" t="str">
        <f>VLOOKUP(B1172,Master!$A$2:$C$11,2,FALSE)</f>
        <v>Asia</v>
      </c>
      <c r="Q1172" s="39" t="str">
        <f>VLOOKUP(D1172,GL_Master!$A$1:$D$80,2,FALSE)</f>
        <v>PL</v>
      </c>
      <c r="R1172" s="39" t="str">
        <f>VLOOKUP(D1172,GL_Master!$A$1:$D$80,3,FALSE)</f>
        <v>Communication &amp; internet exp</v>
      </c>
      <c r="S1172" s="39" t="str">
        <f>VLOOKUP(D1172,GL_Master!$A$1:$D$80,4,FALSE)</f>
        <v>Communication cost</v>
      </c>
    </row>
    <row r="1173" spans="1:19" x14ac:dyDescent="0.25">
      <c r="A1173" s="39" t="s">
        <v>262</v>
      </c>
      <c r="B1173" s="39" t="s">
        <v>234</v>
      </c>
      <c r="C1173" s="7">
        <v>43983</v>
      </c>
      <c r="D1173" s="39" t="s">
        <v>103</v>
      </c>
      <c r="E1173" s="39">
        <v>38</v>
      </c>
      <c r="F1173" s="82">
        <f t="shared" si="54"/>
        <v>3.7999999999999999E-2</v>
      </c>
      <c r="G1173" s="39">
        <f>VLOOKUP(N1173,Currecny_M!$A$1:$P$10,2,FALSE)</f>
        <v>65</v>
      </c>
      <c r="H1173" s="39">
        <f>MATCH(C1173,Currecny_M!$A$1:$P$1,0)</f>
        <v>4</v>
      </c>
      <c r="I1173" s="39">
        <f>VLOOKUP(N1173,Currecny_M!$A$1:$P$10,MATCH(Database!C1173,Currecny_M!$A$1:$P$1,0),FALSE)</f>
        <v>66.31</v>
      </c>
      <c r="J1173" s="82">
        <f t="shared" si="55"/>
        <v>2.5197799999999999</v>
      </c>
      <c r="K1173" s="39">
        <f>VLOOKUP('Cover page'!$B$6,Currecny_M!$A$1:$P$10,MATCH(Database!C1173,Currecny_M!$A$1:$P$1,0),FALSE)</f>
        <v>1</v>
      </c>
      <c r="L1173" s="82">
        <f t="shared" si="56"/>
        <v>2.5197799999999999</v>
      </c>
      <c r="M1173" s="82">
        <f>((E1173/$F$1)*VLOOKUP(N1173,Currecny_M!$A$1:$P$10,MATCH(Database!C1173,Currecny_M!$A$1:$P$1,0),FALSE))/VLOOKUP('Cover page'!$B$6,Currecny_M!$A$1:$P$10,MATCH(Database!C1173,Currecny_M!$A$1:$P$1,0),FALSE)</f>
        <v>2.5197799999999999</v>
      </c>
      <c r="N1173" s="6" t="str">
        <f>VLOOKUP(B1173,Master!$A$2:$C$11,3,FALSE)</f>
        <v>Yuan</v>
      </c>
      <c r="O1173" s="6" t="str">
        <f>VLOOKUP(B1173,Master!$A$2:$C$11,2,FALSE)</f>
        <v>Asia</v>
      </c>
      <c r="Q1173" s="39" t="str">
        <f>VLOOKUP(D1173,GL_Master!$A$1:$D$80,2,FALSE)</f>
        <v>PL</v>
      </c>
      <c r="R1173" s="39" t="str">
        <f>VLOOKUP(D1173,GL_Master!$A$1:$D$80,3,FALSE)</f>
        <v>Communication &amp; internet exp</v>
      </c>
      <c r="S1173" s="39" t="str">
        <f>VLOOKUP(D1173,GL_Master!$A$1:$D$80,4,FALSE)</f>
        <v>Communication cost</v>
      </c>
    </row>
    <row r="1174" spans="1:19" x14ac:dyDescent="0.25">
      <c r="A1174" s="39" t="s">
        <v>262</v>
      </c>
      <c r="B1174" s="39" t="s">
        <v>234</v>
      </c>
      <c r="C1174" s="7">
        <v>43983</v>
      </c>
      <c r="D1174" s="39" t="s">
        <v>104</v>
      </c>
      <c r="E1174" s="39">
        <v>58</v>
      </c>
      <c r="F1174" s="82">
        <f t="shared" si="54"/>
        <v>5.8000000000000003E-2</v>
      </c>
      <c r="G1174" s="39">
        <f>VLOOKUP(N1174,Currecny_M!$A$1:$P$10,2,FALSE)</f>
        <v>65</v>
      </c>
      <c r="H1174" s="39">
        <f>MATCH(C1174,Currecny_M!$A$1:$P$1,0)</f>
        <v>4</v>
      </c>
      <c r="I1174" s="39">
        <f>VLOOKUP(N1174,Currecny_M!$A$1:$P$10,MATCH(Database!C1174,Currecny_M!$A$1:$P$1,0),FALSE)</f>
        <v>66.31</v>
      </c>
      <c r="J1174" s="82">
        <f t="shared" si="55"/>
        <v>3.8459800000000004</v>
      </c>
      <c r="K1174" s="39">
        <f>VLOOKUP('Cover page'!$B$6,Currecny_M!$A$1:$P$10,MATCH(Database!C1174,Currecny_M!$A$1:$P$1,0),FALSE)</f>
        <v>1</v>
      </c>
      <c r="L1174" s="82">
        <f t="shared" si="56"/>
        <v>3.8459800000000004</v>
      </c>
      <c r="M1174" s="82">
        <f>((E1174/$F$1)*VLOOKUP(N1174,Currecny_M!$A$1:$P$10,MATCH(Database!C1174,Currecny_M!$A$1:$P$1,0),FALSE))/VLOOKUP('Cover page'!$B$6,Currecny_M!$A$1:$P$10,MATCH(Database!C1174,Currecny_M!$A$1:$P$1,0),FALSE)</f>
        <v>3.8459800000000004</v>
      </c>
      <c r="N1174" s="6" t="str">
        <f>VLOOKUP(B1174,Master!$A$2:$C$11,3,FALSE)</f>
        <v>Yuan</v>
      </c>
      <c r="O1174" s="6" t="str">
        <f>VLOOKUP(B1174,Master!$A$2:$C$11,2,FALSE)</f>
        <v>Asia</v>
      </c>
      <c r="Q1174" s="39" t="str">
        <f>VLOOKUP(D1174,GL_Master!$A$1:$D$80,2,FALSE)</f>
        <v>PL</v>
      </c>
      <c r="R1174" s="39" t="str">
        <f>VLOOKUP(D1174,GL_Master!$A$1:$D$80,3,FALSE)</f>
        <v>Legal &amp; Professional expenses</v>
      </c>
      <c r="S1174" s="39" t="str">
        <f>VLOOKUP(D1174,GL_Master!$A$1:$D$80,4,FALSE)</f>
        <v>Professional Fees - Others</v>
      </c>
    </row>
    <row r="1175" spans="1:19" x14ac:dyDescent="0.25">
      <c r="A1175" s="39" t="s">
        <v>262</v>
      </c>
      <c r="B1175" s="39" t="s">
        <v>234</v>
      </c>
      <c r="C1175" s="7">
        <v>43983</v>
      </c>
      <c r="D1175" s="39" t="s">
        <v>105</v>
      </c>
      <c r="E1175" s="39">
        <v>38</v>
      </c>
      <c r="F1175" s="82">
        <f t="shared" si="54"/>
        <v>3.7999999999999999E-2</v>
      </c>
      <c r="G1175" s="39">
        <f>VLOOKUP(N1175,Currecny_M!$A$1:$P$10,2,FALSE)</f>
        <v>65</v>
      </c>
      <c r="H1175" s="39">
        <f>MATCH(C1175,Currecny_M!$A$1:$P$1,0)</f>
        <v>4</v>
      </c>
      <c r="I1175" s="39">
        <f>VLOOKUP(N1175,Currecny_M!$A$1:$P$10,MATCH(Database!C1175,Currecny_M!$A$1:$P$1,0),FALSE)</f>
        <v>66.31</v>
      </c>
      <c r="J1175" s="82">
        <f t="shared" si="55"/>
        <v>2.5197799999999999</v>
      </c>
      <c r="K1175" s="39">
        <f>VLOOKUP('Cover page'!$B$6,Currecny_M!$A$1:$P$10,MATCH(Database!C1175,Currecny_M!$A$1:$P$1,0),FALSE)</f>
        <v>1</v>
      </c>
      <c r="L1175" s="82">
        <f t="shared" si="56"/>
        <v>2.5197799999999999</v>
      </c>
      <c r="M1175" s="82">
        <f>((E1175/$F$1)*VLOOKUP(N1175,Currecny_M!$A$1:$P$10,MATCH(Database!C1175,Currecny_M!$A$1:$P$1,0),FALSE))/VLOOKUP('Cover page'!$B$6,Currecny_M!$A$1:$P$10,MATCH(Database!C1175,Currecny_M!$A$1:$P$1,0),FALSE)</f>
        <v>2.5197799999999999</v>
      </c>
      <c r="N1175" s="6" t="str">
        <f>VLOOKUP(B1175,Master!$A$2:$C$11,3,FALSE)</f>
        <v>Yuan</v>
      </c>
      <c r="O1175" s="6" t="str">
        <f>VLOOKUP(B1175,Master!$A$2:$C$11,2,FALSE)</f>
        <v>Asia</v>
      </c>
      <c r="Q1175" s="39" t="str">
        <f>VLOOKUP(D1175,GL_Master!$A$1:$D$80,2,FALSE)</f>
        <v>PL</v>
      </c>
      <c r="R1175" s="39" t="str">
        <f>VLOOKUP(D1175,GL_Master!$A$1:$D$80,3,FALSE)</f>
        <v>Travelling and conveyance</v>
      </c>
      <c r="S1175" s="39" t="str">
        <f>VLOOKUP(D1175,GL_Master!$A$1:$D$80,4,FALSE)</f>
        <v>Car hiring and rental services</v>
      </c>
    </row>
    <row r="1176" spans="1:19" x14ac:dyDescent="0.25">
      <c r="A1176" s="39" t="s">
        <v>262</v>
      </c>
      <c r="B1176" s="39" t="s">
        <v>234</v>
      </c>
      <c r="C1176" s="7">
        <v>43983</v>
      </c>
      <c r="D1176" s="39" t="s">
        <v>106</v>
      </c>
      <c r="E1176" s="39">
        <v>19</v>
      </c>
      <c r="F1176" s="82">
        <f t="shared" si="54"/>
        <v>1.9E-2</v>
      </c>
      <c r="G1176" s="39">
        <f>VLOOKUP(N1176,Currecny_M!$A$1:$P$10,2,FALSE)</f>
        <v>65</v>
      </c>
      <c r="H1176" s="39">
        <f>MATCH(C1176,Currecny_M!$A$1:$P$1,0)</f>
        <v>4</v>
      </c>
      <c r="I1176" s="39">
        <f>VLOOKUP(N1176,Currecny_M!$A$1:$P$10,MATCH(Database!C1176,Currecny_M!$A$1:$P$1,0),FALSE)</f>
        <v>66.31</v>
      </c>
      <c r="J1176" s="82">
        <f t="shared" si="55"/>
        <v>1.25989</v>
      </c>
      <c r="K1176" s="39">
        <f>VLOOKUP('Cover page'!$B$6,Currecny_M!$A$1:$P$10,MATCH(Database!C1176,Currecny_M!$A$1:$P$1,0),FALSE)</f>
        <v>1</v>
      </c>
      <c r="L1176" s="82">
        <f t="shared" si="56"/>
        <v>1.25989</v>
      </c>
      <c r="M1176" s="82">
        <f>((E1176/$F$1)*VLOOKUP(N1176,Currecny_M!$A$1:$P$10,MATCH(Database!C1176,Currecny_M!$A$1:$P$1,0),FALSE))/VLOOKUP('Cover page'!$B$6,Currecny_M!$A$1:$P$10,MATCH(Database!C1176,Currecny_M!$A$1:$P$1,0),FALSE)</f>
        <v>1.25989</v>
      </c>
      <c r="N1176" s="6" t="str">
        <f>VLOOKUP(B1176,Master!$A$2:$C$11,3,FALSE)</f>
        <v>Yuan</v>
      </c>
      <c r="O1176" s="6" t="str">
        <f>VLOOKUP(B1176,Master!$A$2:$C$11,2,FALSE)</f>
        <v>Asia</v>
      </c>
      <c r="Q1176" s="39" t="str">
        <f>VLOOKUP(D1176,GL_Master!$A$1:$D$80,2,FALSE)</f>
        <v>PL</v>
      </c>
      <c r="R1176" s="39" t="str">
        <f>VLOOKUP(D1176,GL_Master!$A$1:$D$80,3,FALSE)</f>
        <v>Communication &amp; internet exp</v>
      </c>
      <c r="S1176" s="39" t="str">
        <f>VLOOKUP(D1176,GL_Master!$A$1:$D$80,4,FALSE)</f>
        <v>Printing &amp; Stationary</v>
      </c>
    </row>
    <row r="1177" spans="1:19" x14ac:dyDescent="0.25">
      <c r="A1177" s="39" t="s">
        <v>262</v>
      </c>
      <c r="B1177" s="39" t="s">
        <v>234</v>
      </c>
      <c r="C1177" s="7">
        <v>43983</v>
      </c>
      <c r="D1177" s="39" t="s">
        <v>32</v>
      </c>
      <c r="E1177" s="39">
        <v>19</v>
      </c>
      <c r="F1177" s="82">
        <f t="shared" si="54"/>
        <v>1.9E-2</v>
      </c>
      <c r="G1177" s="39">
        <f>VLOOKUP(N1177,Currecny_M!$A$1:$P$10,2,FALSE)</f>
        <v>65</v>
      </c>
      <c r="H1177" s="39">
        <f>MATCH(C1177,Currecny_M!$A$1:$P$1,0)</f>
        <v>4</v>
      </c>
      <c r="I1177" s="39">
        <f>VLOOKUP(N1177,Currecny_M!$A$1:$P$10,MATCH(Database!C1177,Currecny_M!$A$1:$P$1,0),FALSE)</f>
        <v>66.31</v>
      </c>
      <c r="J1177" s="82">
        <f t="shared" si="55"/>
        <v>1.25989</v>
      </c>
      <c r="K1177" s="39">
        <f>VLOOKUP('Cover page'!$B$6,Currecny_M!$A$1:$P$10,MATCH(Database!C1177,Currecny_M!$A$1:$P$1,0),FALSE)</f>
        <v>1</v>
      </c>
      <c r="L1177" s="82">
        <f t="shared" si="56"/>
        <v>1.25989</v>
      </c>
      <c r="M1177" s="82">
        <f>((E1177/$F$1)*VLOOKUP(N1177,Currecny_M!$A$1:$P$10,MATCH(Database!C1177,Currecny_M!$A$1:$P$1,0),FALSE))/VLOOKUP('Cover page'!$B$6,Currecny_M!$A$1:$P$10,MATCH(Database!C1177,Currecny_M!$A$1:$P$1,0),FALSE)</f>
        <v>1.25989</v>
      </c>
      <c r="N1177" s="6" t="str">
        <f>VLOOKUP(B1177,Master!$A$2:$C$11,3,FALSE)</f>
        <v>Yuan</v>
      </c>
      <c r="O1177" s="6" t="str">
        <f>VLOOKUP(B1177,Master!$A$2:$C$11,2,FALSE)</f>
        <v>Asia</v>
      </c>
      <c r="Q1177" s="39" t="str">
        <f>VLOOKUP(D1177,GL_Master!$A$1:$D$80,2,FALSE)</f>
        <v>PL</v>
      </c>
      <c r="R1177" s="39" t="str">
        <f>VLOOKUP(D1177,GL_Master!$A$1:$D$80,3,FALSE)</f>
        <v>Communication &amp; internet exp</v>
      </c>
      <c r="S1177" s="39" t="str">
        <f>VLOOKUP(D1177,GL_Master!$A$1:$D$80,4,FALSE)</f>
        <v>Printing &amp; Stationary</v>
      </c>
    </row>
    <row r="1178" spans="1:19" x14ac:dyDescent="0.25">
      <c r="A1178" s="39" t="s">
        <v>262</v>
      </c>
      <c r="B1178" s="39" t="s">
        <v>234</v>
      </c>
      <c r="C1178" s="7">
        <v>43983</v>
      </c>
      <c r="D1178" s="39" t="s">
        <v>35</v>
      </c>
      <c r="E1178" s="39">
        <v>59</v>
      </c>
      <c r="F1178" s="82">
        <f t="shared" si="54"/>
        <v>5.8999999999999997E-2</v>
      </c>
      <c r="G1178" s="39">
        <f>VLOOKUP(N1178,Currecny_M!$A$1:$P$10,2,FALSE)</f>
        <v>65</v>
      </c>
      <c r="H1178" s="39">
        <f>MATCH(C1178,Currecny_M!$A$1:$P$1,0)</f>
        <v>4</v>
      </c>
      <c r="I1178" s="39">
        <f>VLOOKUP(N1178,Currecny_M!$A$1:$P$10,MATCH(Database!C1178,Currecny_M!$A$1:$P$1,0),FALSE)</f>
        <v>66.31</v>
      </c>
      <c r="J1178" s="82">
        <f t="shared" si="55"/>
        <v>3.91229</v>
      </c>
      <c r="K1178" s="39">
        <f>VLOOKUP('Cover page'!$B$6,Currecny_M!$A$1:$P$10,MATCH(Database!C1178,Currecny_M!$A$1:$P$1,0),FALSE)</f>
        <v>1</v>
      </c>
      <c r="L1178" s="82">
        <f t="shared" si="56"/>
        <v>3.91229</v>
      </c>
      <c r="M1178" s="82">
        <f>((E1178/$F$1)*VLOOKUP(N1178,Currecny_M!$A$1:$P$10,MATCH(Database!C1178,Currecny_M!$A$1:$P$1,0),FALSE))/VLOOKUP('Cover page'!$B$6,Currecny_M!$A$1:$P$10,MATCH(Database!C1178,Currecny_M!$A$1:$P$1,0),FALSE)</f>
        <v>3.91229</v>
      </c>
      <c r="N1178" s="6" t="str">
        <f>VLOOKUP(B1178,Master!$A$2:$C$11,3,FALSE)</f>
        <v>Yuan</v>
      </c>
      <c r="O1178" s="6" t="str">
        <f>VLOOKUP(B1178,Master!$A$2:$C$11,2,FALSE)</f>
        <v>Asia</v>
      </c>
      <c r="Q1178" s="39" t="str">
        <f>VLOOKUP(D1178,GL_Master!$A$1:$D$80,2,FALSE)</f>
        <v>PL</v>
      </c>
      <c r="R1178" s="39" t="str">
        <f>VLOOKUP(D1178,GL_Master!$A$1:$D$80,3,FALSE)</f>
        <v>Security Expenses</v>
      </c>
      <c r="S1178" s="39" t="str">
        <f>VLOOKUP(D1178,GL_Master!$A$1:$D$80,4,FALSE)</f>
        <v>Security Expenses others</v>
      </c>
    </row>
    <row r="1179" spans="1:19" x14ac:dyDescent="0.25">
      <c r="A1179" s="39" t="s">
        <v>262</v>
      </c>
      <c r="B1179" s="39" t="s">
        <v>234</v>
      </c>
      <c r="C1179" s="7">
        <v>43983</v>
      </c>
      <c r="D1179" s="39" t="s">
        <v>38</v>
      </c>
      <c r="E1179" s="39">
        <v>19</v>
      </c>
      <c r="F1179" s="82">
        <f t="shared" si="54"/>
        <v>1.9E-2</v>
      </c>
      <c r="G1179" s="39">
        <f>VLOOKUP(N1179,Currecny_M!$A$1:$P$10,2,FALSE)</f>
        <v>65</v>
      </c>
      <c r="H1179" s="39">
        <f>MATCH(C1179,Currecny_M!$A$1:$P$1,0)</f>
        <v>4</v>
      </c>
      <c r="I1179" s="39">
        <f>VLOOKUP(N1179,Currecny_M!$A$1:$P$10,MATCH(Database!C1179,Currecny_M!$A$1:$P$1,0),FALSE)</f>
        <v>66.31</v>
      </c>
      <c r="J1179" s="82">
        <f t="shared" si="55"/>
        <v>1.25989</v>
      </c>
      <c r="K1179" s="39">
        <f>VLOOKUP('Cover page'!$B$6,Currecny_M!$A$1:$P$10,MATCH(Database!C1179,Currecny_M!$A$1:$P$1,0),FALSE)</f>
        <v>1</v>
      </c>
      <c r="L1179" s="82">
        <f t="shared" si="56"/>
        <v>1.25989</v>
      </c>
      <c r="M1179" s="82">
        <f>((E1179/$F$1)*VLOOKUP(N1179,Currecny_M!$A$1:$P$10,MATCH(Database!C1179,Currecny_M!$A$1:$P$1,0),FALSE))/VLOOKUP('Cover page'!$B$6,Currecny_M!$A$1:$P$10,MATCH(Database!C1179,Currecny_M!$A$1:$P$1,0),FALSE)</f>
        <v>1.25989</v>
      </c>
      <c r="N1179" s="6" t="str">
        <f>VLOOKUP(B1179,Master!$A$2:$C$11,3,FALSE)</f>
        <v>Yuan</v>
      </c>
      <c r="O1179" s="6" t="str">
        <f>VLOOKUP(B1179,Master!$A$2:$C$11,2,FALSE)</f>
        <v>Asia</v>
      </c>
      <c r="Q1179" s="39" t="str">
        <f>VLOOKUP(D1179,GL_Master!$A$1:$D$80,2,FALSE)</f>
        <v>PL</v>
      </c>
      <c r="R1179" s="39" t="str">
        <f>VLOOKUP(D1179,GL_Master!$A$1:$D$80,3,FALSE)</f>
        <v>House Keeping Expenses</v>
      </c>
      <c r="S1179" s="39" t="str">
        <f>VLOOKUP(D1179,GL_Master!$A$1:$D$80,4,FALSE)</f>
        <v>House Keeping Expenses</v>
      </c>
    </row>
    <row r="1180" spans="1:19" x14ac:dyDescent="0.25">
      <c r="A1180" s="39" t="s">
        <v>262</v>
      </c>
      <c r="B1180" s="39" t="s">
        <v>234</v>
      </c>
      <c r="C1180" s="7">
        <v>43983</v>
      </c>
      <c r="D1180" s="39" t="s">
        <v>107</v>
      </c>
      <c r="E1180" s="39">
        <v>20</v>
      </c>
      <c r="F1180" s="82">
        <f t="shared" si="54"/>
        <v>0.02</v>
      </c>
      <c r="G1180" s="39">
        <f>VLOOKUP(N1180,Currecny_M!$A$1:$P$10,2,FALSE)</f>
        <v>65</v>
      </c>
      <c r="H1180" s="39">
        <f>MATCH(C1180,Currecny_M!$A$1:$P$1,0)</f>
        <v>4</v>
      </c>
      <c r="I1180" s="39">
        <f>VLOOKUP(N1180,Currecny_M!$A$1:$P$10,MATCH(Database!C1180,Currecny_M!$A$1:$P$1,0),FALSE)</f>
        <v>66.31</v>
      </c>
      <c r="J1180" s="82">
        <f t="shared" si="55"/>
        <v>1.3262</v>
      </c>
      <c r="K1180" s="39">
        <f>VLOOKUP('Cover page'!$B$6,Currecny_M!$A$1:$P$10,MATCH(Database!C1180,Currecny_M!$A$1:$P$1,0),FALSE)</f>
        <v>1</v>
      </c>
      <c r="L1180" s="82">
        <f t="shared" si="56"/>
        <v>1.3262</v>
      </c>
      <c r="M1180" s="82">
        <f>((E1180/$F$1)*VLOOKUP(N1180,Currecny_M!$A$1:$P$10,MATCH(Database!C1180,Currecny_M!$A$1:$P$1,0),FALSE))/VLOOKUP('Cover page'!$B$6,Currecny_M!$A$1:$P$10,MATCH(Database!C1180,Currecny_M!$A$1:$P$1,0),FALSE)</f>
        <v>1.3262</v>
      </c>
      <c r="N1180" s="6" t="str">
        <f>VLOOKUP(B1180,Master!$A$2:$C$11,3,FALSE)</f>
        <v>Yuan</v>
      </c>
      <c r="O1180" s="6" t="str">
        <f>VLOOKUP(B1180,Master!$A$2:$C$11,2,FALSE)</f>
        <v>Asia</v>
      </c>
      <c r="Q1180" s="39" t="str">
        <f>VLOOKUP(D1180,GL_Master!$A$1:$D$80,2,FALSE)</f>
        <v>PL</v>
      </c>
      <c r="R1180" s="39" t="str">
        <f>VLOOKUP(D1180,GL_Master!$A$1:$D$80,3,FALSE)</f>
        <v>Misc. expenses</v>
      </c>
      <c r="S1180" s="39" t="str">
        <f>VLOOKUP(D1180,GL_Master!$A$1:$D$80,4,FALSE)</f>
        <v>Repair &amp; Maintenance</v>
      </c>
    </row>
    <row r="1181" spans="1:19" x14ac:dyDescent="0.25">
      <c r="A1181" s="39" t="s">
        <v>262</v>
      </c>
      <c r="B1181" s="39" t="s">
        <v>234</v>
      </c>
      <c r="C1181" s="7">
        <v>43983</v>
      </c>
      <c r="D1181" s="39" t="s">
        <v>108</v>
      </c>
      <c r="E1181" s="39">
        <v>20</v>
      </c>
      <c r="F1181" s="82">
        <f t="shared" si="54"/>
        <v>0.02</v>
      </c>
      <c r="G1181" s="39">
        <f>VLOOKUP(N1181,Currecny_M!$A$1:$P$10,2,FALSE)</f>
        <v>65</v>
      </c>
      <c r="H1181" s="39">
        <f>MATCH(C1181,Currecny_M!$A$1:$P$1,0)</f>
        <v>4</v>
      </c>
      <c r="I1181" s="39">
        <f>VLOOKUP(N1181,Currecny_M!$A$1:$P$10,MATCH(Database!C1181,Currecny_M!$A$1:$P$1,0),FALSE)</f>
        <v>66.31</v>
      </c>
      <c r="J1181" s="82">
        <f t="shared" si="55"/>
        <v>1.3262</v>
      </c>
      <c r="K1181" s="39">
        <f>VLOOKUP('Cover page'!$B$6,Currecny_M!$A$1:$P$10,MATCH(Database!C1181,Currecny_M!$A$1:$P$1,0),FALSE)</f>
        <v>1</v>
      </c>
      <c r="L1181" s="82">
        <f t="shared" si="56"/>
        <v>1.3262</v>
      </c>
      <c r="M1181" s="82">
        <f>((E1181/$F$1)*VLOOKUP(N1181,Currecny_M!$A$1:$P$10,MATCH(Database!C1181,Currecny_M!$A$1:$P$1,0),FALSE))/VLOOKUP('Cover page'!$B$6,Currecny_M!$A$1:$P$10,MATCH(Database!C1181,Currecny_M!$A$1:$P$1,0),FALSE)</f>
        <v>1.3262</v>
      </c>
      <c r="N1181" s="6" t="str">
        <f>VLOOKUP(B1181,Master!$A$2:$C$11,3,FALSE)</f>
        <v>Yuan</v>
      </c>
      <c r="O1181" s="6" t="str">
        <f>VLOOKUP(B1181,Master!$A$2:$C$11,2,FALSE)</f>
        <v>Asia</v>
      </c>
      <c r="Q1181" s="39" t="str">
        <f>VLOOKUP(D1181,GL_Master!$A$1:$D$80,2,FALSE)</f>
        <v>PL</v>
      </c>
      <c r="R1181" s="39" t="str">
        <f>VLOOKUP(D1181,GL_Master!$A$1:$D$80,3,FALSE)</f>
        <v>Misc. expenses</v>
      </c>
      <c r="S1181" s="39" t="str">
        <f>VLOOKUP(D1181,GL_Master!$A$1:$D$80,4,FALSE)</f>
        <v>Repair &amp; Maintenance</v>
      </c>
    </row>
    <row r="1182" spans="1:19" x14ac:dyDescent="0.25">
      <c r="A1182" s="39" t="s">
        <v>262</v>
      </c>
      <c r="B1182" s="39" t="s">
        <v>234</v>
      </c>
      <c r="C1182" s="7">
        <v>43983</v>
      </c>
      <c r="D1182" s="39" t="s">
        <v>9</v>
      </c>
      <c r="E1182" s="39">
        <v>183</v>
      </c>
      <c r="F1182" s="82">
        <f t="shared" si="54"/>
        <v>0.183</v>
      </c>
      <c r="G1182" s="39">
        <f>VLOOKUP(N1182,Currecny_M!$A$1:$P$10,2,FALSE)</f>
        <v>65</v>
      </c>
      <c r="H1182" s="39">
        <f>MATCH(C1182,Currecny_M!$A$1:$P$1,0)</f>
        <v>4</v>
      </c>
      <c r="I1182" s="39">
        <f>VLOOKUP(N1182,Currecny_M!$A$1:$P$10,MATCH(Database!C1182,Currecny_M!$A$1:$P$1,0),FALSE)</f>
        <v>66.31</v>
      </c>
      <c r="J1182" s="82">
        <f t="shared" si="55"/>
        <v>12.134729999999999</v>
      </c>
      <c r="K1182" s="39">
        <f>VLOOKUP('Cover page'!$B$6,Currecny_M!$A$1:$P$10,MATCH(Database!C1182,Currecny_M!$A$1:$P$1,0),FALSE)</f>
        <v>1</v>
      </c>
      <c r="L1182" s="82">
        <f t="shared" si="56"/>
        <v>12.134729999999999</v>
      </c>
      <c r="M1182" s="82">
        <f>((E1182/$F$1)*VLOOKUP(N1182,Currecny_M!$A$1:$P$10,MATCH(Database!C1182,Currecny_M!$A$1:$P$1,0),FALSE))/VLOOKUP('Cover page'!$B$6,Currecny_M!$A$1:$P$10,MATCH(Database!C1182,Currecny_M!$A$1:$P$1,0),FALSE)</f>
        <v>12.134729999999999</v>
      </c>
      <c r="N1182" s="6" t="str">
        <f>VLOOKUP(B1182,Master!$A$2:$C$11,3,FALSE)</f>
        <v>Yuan</v>
      </c>
      <c r="O1182" s="6" t="str">
        <f>VLOOKUP(B1182,Master!$A$2:$C$11,2,FALSE)</f>
        <v>Asia</v>
      </c>
      <c r="Q1182" s="39" t="str">
        <f>VLOOKUP(D1182,GL_Master!$A$1:$D$80,2,FALSE)</f>
        <v>PL</v>
      </c>
      <c r="R1182" s="39" t="str">
        <f>VLOOKUP(D1182,GL_Master!$A$1:$D$80,3,FALSE)</f>
        <v>Rent</v>
      </c>
      <c r="S1182" s="39" t="str">
        <f>VLOOKUP(D1182,GL_Master!$A$1:$D$80,4,FALSE)</f>
        <v>Office Rent</v>
      </c>
    </row>
    <row r="1183" spans="1:19" x14ac:dyDescent="0.25">
      <c r="A1183" s="39" t="s">
        <v>262</v>
      </c>
      <c r="B1183" s="39" t="s">
        <v>234</v>
      </c>
      <c r="C1183" s="7">
        <v>43983</v>
      </c>
      <c r="D1183" s="39" t="s">
        <v>109</v>
      </c>
      <c r="E1183" s="39">
        <v>-93</v>
      </c>
      <c r="F1183" s="82">
        <f t="shared" si="54"/>
        <v>-9.2999999999999999E-2</v>
      </c>
      <c r="G1183" s="39">
        <f>VLOOKUP(N1183,Currecny_M!$A$1:$P$10,2,FALSE)</f>
        <v>65</v>
      </c>
      <c r="H1183" s="39">
        <f>MATCH(C1183,Currecny_M!$A$1:$P$1,0)</f>
        <v>4</v>
      </c>
      <c r="I1183" s="39">
        <f>VLOOKUP(N1183,Currecny_M!$A$1:$P$10,MATCH(Database!C1183,Currecny_M!$A$1:$P$1,0),FALSE)</f>
        <v>66.31</v>
      </c>
      <c r="J1183" s="82">
        <f t="shared" si="55"/>
        <v>-6.16683</v>
      </c>
      <c r="K1183" s="39">
        <f>VLOOKUP('Cover page'!$B$6,Currecny_M!$A$1:$P$10,MATCH(Database!C1183,Currecny_M!$A$1:$P$1,0),FALSE)</f>
        <v>1</v>
      </c>
      <c r="L1183" s="82">
        <f t="shared" si="56"/>
        <v>-6.16683</v>
      </c>
      <c r="M1183" s="82">
        <f>((E1183/$F$1)*VLOOKUP(N1183,Currecny_M!$A$1:$P$10,MATCH(Database!C1183,Currecny_M!$A$1:$P$1,0),FALSE))/VLOOKUP('Cover page'!$B$6,Currecny_M!$A$1:$P$10,MATCH(Database!C1183,Currecny_M!$A$1:$P$1,0),FALSE)</f>
        <v>-6.16683</v>
      </c>
      <c r="N1183" s="6" t="str">
        <f>VLOOKUP(B1183,Master!$A$2:$C$11,3,FALSE)</f>
        <v>Yuan</v>
      </c>
      <c r="O1183" s="6" t="str">
        <f>VLOOKUP(B1183,Master!$A$2:$C$11,2,FALSE)</f>
        <v>Asia</v>
      </c>
      <c r="Q1183" s="39" t="str">
        <f>VLOOKUP(D1183,GL_Master!$A$1:$D$80,2,FALSE)</f>
        <v>PL</v>
      </c>
      <c r="R1183" s="39" t="str">
        <f>VLOOKUP(D1183,GL_Master!$A$1:$D$80,3,FALSE)</f>
        <v>Travelling and conveyance</v>
      </c>
      <c r="S1183" s="39" t="str">
        <f>VLOOKUP(D1183,GL_Master!$A$1:$D$80,4,FALSE)</f>
        <v>Travelling , hotel lodging</v>
      </c>
    </row>
    <row r="1184" spans="1:19" x14ac:dyDescent="0.25">
      <c r="A1184" s="39" t="s">
        <v>262</v>
      </c>
      <c r="B1184" s="39" t="s">
        <v>234</v>
      </c>
      <c r="C1184" s="7">
        <v>43983</v>
      </c>
      <c r="D1184" s="39" t="s">
        <v>110</v>
      </c>
      <c r="E1184" s="39">
        <v>38</v>
      </c>
      <c r="F1184" s="82">
        <f t="shared" si="54"/>
        <v>3.7999999999999999E-2</v>
      </c>
      <c r="G1184" s="39">
        <f>VLOOKUP(N1184,Currecny_M!$A$1:$P$10,2,FALSE)</f>
        <v>65</v>
      </c>
      <c r="H1184" s="39">
        <f>MATCH(C1184,Currecny_M!$A$1:$P$1,0)</f>
        <v>4</v>
      </c>
      <c r="I1184" s="39">
        <f>VLOOKUP(N1184,Currecny_M!$A$1:$P$10,MATCH(Database!C1184,Currecny_M!$A$1:$P$1,0),FALSE)</f>
        <v>66.31</v>
      </c>
      <c r="J1184" s="82">
        <f t="shared" si="55"/>
        <v>2.5197799999999999</v>
      </c>
      <c r="K1184" s="39">
        <f>VLOOKUP('Cover page'!$B$6,Currecny_M!$A$1:$P$10,MATCH(Database!C1184,Currecny_M!$A$1:$P$1,0),FALSE)</f>
        <v>1</v>
      </c>
      <c r="L1184" s="82">
        <f t="shared" si="56"/>
        <v>2.5197799999999999</v>
      </c>
      <c r="M1184" s="82">
        <f>((E1184/$F$1)*VLOOKUP(N1184,Currecny_M!$A$1:$P$10,MATCH(Database!C1184,Currecny_M!$A$1:$P$1,0),FALSE))/VLOOKUP('Cover page'!$B$6,Currecny_M!$A$1:$P$10,MATCH(Database!C1184,Currecny_M!$A$1:$P$1,0),FALSE)</f>
        <v>2.5197799999999999</v>
      </c>
      <c r="N1184" s="6" t="str">
        <f>VLOOKUP(B1184,Master!$A$2:$C$11,3,FALSE)</f>
        <v>Yuan</v>
      </c>
      <c r="O1184" s="6" t="str">
        <f>VLOOKUP(B1184,Master!$A$2:$C$11,2,FALSE)</f>
        <v>Asia</v>
      </c>
      <c r="Q1184" s="39" t="str">
        <f>VLOOKUP(D1184,GL_Master!$A$1:$D$80,2,FALSE)</f>
        <v>PL</v>
      </c>
      <c r="R1184" s="39" t="str">
        <f>VLOOKUP(D1184,GL_Master!$A$1:$D$80,3,FALSE)</f>
        <v>Travelling and conveyance</v>
      </c>
      <c r="S1184" s="39" t="str">
        <f>VLOOKUP(D1184,GL_Master!$A$1:$D$80,4,FALSE)</f>
        <v>Travelling , hotel lodging</v>
      </c>
    </row>
    <row r="1185" spans="1:19" x14ac:dyDescent="0.25">
      <c r="A1185" s="39" t="s">
        <v>262</v>
      </c>
      <c r="B1185" s="39" t="s">
        <v>234</v>
      </c>
      <c r="C1185" s="7">
        <v>43983</v>
      </c>
      <c r="D1185" s="39" t="s">
        <v>111</v>
      </c>
      <c r="E1185" s="39">
        <v>19</v>
      </c>
      <c r="F1185" s="82">
        <f t="shared" si="54"/>
        <v>1.9E-2</v>
      </c>
      <c r="G1185" s="39">
        <f>VLOOKUP(N1185,Currecny_M!$A$1:$P$10,2,FALSE)</f>
        <v>65</v>
      </c>
      <c r="H1185" s="39">
        <f>MATCH(C1185,Currecny_M!$A$1:$P$1,0)</f>
        <v>4</v>
      </c>
      <c r="I1185" s="39">
        <f>VLOOKUP(N1185,Currecny_M!$A$1:$P$10,MATCH(Database!C1185,Currecny_M!$A$1:$P$1,0),FALSE)</f>
        <v>66.31</v>
      </c>
      <c r="J1185" s="82">
        <f t="shared" si="55"/>
        <v>1.25989</v>
      </c>
      <c r="K1185" s="39">
        <f>VLOOKUP('Cover page'!$B$6,Currecny_M!$A$1:$P$10,MATCH(Database!C1185,Currecny_M!$A$1:$P$1,0),FALSE)</f>
        <v>1</v>
      </c>
      <c r="L1185" s="82">
        <f t="shared" si="56"/>
        <v>1.25989</v>
      </c>
      <c r="M1185" s="82">
        <f>((E1185/$F$1)*VLOOKUP(N1185,Currecny_M!$A$1:$P$10,MATCH(Database!C1185,Currecny_M!$A$1:$P$1,0),FALSE))/VLOOKUP('Cover page'!$B$6,Currecny_M!$A$1:$P$10,MATCH(Database!C1185,Currecny_M!$A$1:$P$1,0),FALSE)</f>
        <v>1.25989</v>
      </c>
      <c r="N1185" s="6" t="str">
        <f>VLOOKUP(B1185,Master!$A$2:$C$11,3,FALSE)</f>
        <v>Yuan</v>
      </c>
      <c r="O1185" s="6" t="str">
        <f>VLOOKUP(B1185,Master!$A$2:$C$11,2,FALSE)</f>
        <v>Asia</v>
      </c>
      <c r="Q1185" s="39" t="str">
        <f>VLOOKUP(D1185,GL_Master!$A$1:$D$80,2,FALSE)</f>
        <v>PL</v>
      </c>
      <c r="R1185" s="39" t="str">
        <f>VLOOKUP(D1185,GL_Master!$A$1:$D$80,3,FALSE)</f>
        <v>Legal &amp; Professional expenses</v>
      </c>
      <c r="S1185" s="39" t="str">
        <f>VLOOKUP(D1185,GL_Master!$A$1:$D$80,4,FALSE)</f>
        <v>Professional Fees - Others</v>
      </c>
    </row>
    <row r="1186" spans="1:19" x14ac:dyDescent="0.25">
      <c r="A1186" s="39" t="s">
        <v>262</v>
      </c>
      <c r="B1186" s="39" t="s">
        <v>234</v>
      </c>
      <c r="C1186" s="7">
        <v>43983</v>
      </c>
      <c r="D1186" s="39" t="s">
        <v>112</v>
      </c>
      <c r="E1186" s="39">
        <v>198</v>
      </c>
      <c r="F1186" s="82">
        <f t="shared" si="54"/>
        <v>0.19800000000000001</v>
      </c>
      <c r="G1186" s="39">
        <f>VLOOKUP(N1186,Currecny_M!$A$1:$P$10,2,FALSE)</f>
        <v>65</v>
      </c>
      <c r="H1186" s="39">
        <f>MATCH(C1186,Currecny_M!$A$1:$P$1,0)</f>
        <v>4</v>
      </c>
      <c r="I1186" s="39">
        <f>VLOOKUP(N1186,Currecny_M!$A$1:$P$10,MATCH(Database!C1186,Currecny_M!$A$1:$P$1,0),FALSE)</f>
        <v>66.31</v>
      </c>
      <c r="J1186" s="82">
        <f t="shared" si="55"/>
        <v>13.129380000000001</v>
      </c>
      <c r="K1186" s="39">
        <f>VLOOKUP('Cover page'!$B$6,Currecny_M!$A$1:$P$10,MATCH(Database!C1186,Currecny_M!$A$1:$P$1,0),FALSE)</f>
        <v>1</v>
      </c>
      <c r="L1186" s="82">
        <f t="shared" si="56"/>
        <v>13.129380000000001</v>
      </c>
      <c r="M1186" s="82">
        <f>((E1186/$F$1)*VLOOKUP(N1186,Currecny_M!$A$1:$P$10,MATCH(Database!C1186,Currecny_M!$A$1:$P$1,0),FALSE))/VLOOKUP('Cover page'!$B$6,Currecny_M!$A$1:$P$10,MATCH(Database!C1186,Currecny_M!$A$1:$P$1,0),FALSE)</f>
        <v>13.129380000000001</v>
      </c>
      <c r="N1186" s="6" t="str">
        <f>VLOOKUP(B1186,Master!$A$2:$C$11,3,FALSE)</f>
        <v>Yuan</v>
      </c>
      <c r="O1186" s="6" t="str">
        <f>VLOOKUP(B1186,Master!$A$2:$C$11,2,FALSE)</f>
        <v>Asia</v>
      </c>
      <c r="Q1186" s="39" t="str">
        <f>VLOOKUP(D1186,GL_Master!$A$1:$D$80,2,FALSE)</f>
        <v>PL</v>
      </c>
      <c r="R1186" s="39" t="str">
        <f>VLOOKUP(D1186,GL_Master!$A$1:$D$80,3,FALSE)</f>
        <v>Finance Cost</v>
      </c>
      <c r="S1186" s="39" t="str">
        <f>VLOOKUP(D1186,GL_Master!$A$1:$D$80,4,FALSE)</f>
        <v>Interest expense</v>
      </c>
    </row>
    <row r="1187" spans="1:19" x14ac:dyDescent="0.25">
      <c r="A1187" s="39" t="s">
        <v>262</v>
      </c>
      <c r="B1187" s="39" t="s">
        <v>234</v>
      </c>
      <c r="C1187" s="7">
        <v>43983</v>
      </c>
      <c r="D1187" s="39" t="s">
        <v>25</v>
      </c>
      <c r="E1187" s="39">
        <v>1711</v>
      </c>
      <c r="F1187" s="82">
        <f t="shared" si="54"/>
        <v>1.7110000000000001</v>
      </c>
      <c r="G1187" s="39">
        <f>VLOOKUP(N1187,Currecny_M!$A$1:$P$10,2,FALSE)</f>
        <v>65</v>
      </c>
      <c r="H1187" s="39">
        <f>MATCH(C1187,Currecny_M!$A$1:$P$1,0)</f>
        <v>4</v>
      </c>
      <c r="I1187" s="39">
        <f>VLOOKUP(N1187,Currecny_M!$A$1:$P$10,MATCH(Database!C1187,Currecny_M!$A$1:$P$1,0),FALSE)</f>
        <v>66.31</v>
      </c>
      <c r="J1187" s="82">
        <f t="shared" si="55"/>
        <v>113.45641000000001</v>
      </c>
      <c r="K1187" s="39">
        <f>VLOOKUP('Cover page'!$B$6,Currecny_M!$A$1:$P$10,MATCH(Database!C1187,Currecny_M!$A$1:$P$1,0),FALSE)</f>
        <v>1</v>
      </c>
      <c r="L1187" s="82">
        <f t="shared" si="56"/>
        <v>113.45641000000001</v>
      </c>
      <c r="M1187" s="82">
        <f>((E1187/$F$1)*VLOOKUP(N1187,Currecny_M!$A$1:$P$10,MATCH(Database!C1187,Currecny_M!$A$1:$P$1,0),FALSE))/VLOOKUP('Cover page'!$B$6,Currecny_M!$A$1:$P$10,MATCH(Database!C1187,Currecny_M!$A$1:$P$1,0),FALSE)</f>
        <v>113.45641000000001</v>
      </c>
      <c r="N1187" s="6" t="str">
        <f>VLOOKUP(B1187,Master!$A$2:$C$11,3,FALSE)</f>
        <v>Yuan</v>
      </c>
      <c r="O1187" s="6" t="str">
        <f>VLOOKUP(B1187,Master!$A$2:$C$11,2,FALSE)</f>
        <v>Asia</v>
      </c>
      <c r="Q1187" s="39" t="str">
        <f>VLOOKUP(D1187,GL_Master!$A$1:$D$80,2,FALSE)</f>
        <v>PL</v>
      </c>
      <c r="R1187" s="39" t="str">
        <f>VLOOKUP(D1187,GL_Master!$A$1:$D$80,3,FALSE)</f>
        <v>Depreciation</v>
      </c>
      <c r="S1187" s="39" t="str">
        <f>VLOOKUP(D1187,GL_Master!$A$1:$D$80,4,FALSE)</f>
        <v>Depreciation</v>
      </c>
    </row>
    <row r="1188" spans="1:19" x14ac:dyDescent="0.25">
      <c r="A1188" s="39" t="s">
        <v>262</v>
      </c>
      <c r="B1188" s="39" t="s">
        <v>234</v>
      </c>
      <c r="C1188" s="7">
        <v>44013</v>
      </c>
      <c r="D1188" s="39" t="s">
        <v>51</v>
      </c>
      <c r="E1188" s="39">
        <v>-18462</v>
      </c>
      <c r="F1188" s="82">
        <f t="shared" si="54"/>
        <v>-18.462</v>
      </c>
      <c r="G1188" s="39">
        <f>VLOOKUP(N1188,Currecny_M!$A$1:$P$10,2,FALSE)</f>
        <v>65</v>
      </c>
      <c r="H1188" s="39">
        <f>MATCH(C1188,Currecny_M!$A$1:$P$1,0)</f>
        <v>5</v>
      </c>
      <c r="I1188" s="39">
        <f>VLOOKUP(N1188,Currecny_M!$A$1:$P$10,MATCH(Database!C1188,Currecny_M!$A$1:$P$1,0),FALSE)</f>
        <v>66.97</v>
      </c>
      <c r="J1188" s="82">
        <f t="shared" si="55"/>
        <v>-1236.40014</v>
      </c>
      <c r="K1188" s="39">
        <f>VLOOKUP('Cover page'!$B$6,Currecny_M!$A$1:$P$10,MATCH(Database!C1188,Currecny_M!$A$1:$P$1,0),FALSE)</f>
        <v>1</v>
      </c>
      <c r="L1188" s="82">
        <f t="shared" si="56"/>
        <v>-1236.40014</v>
      </c>
      <c r="M1188" s="82">
        <f>((E1188/$F$1)*VLOOKUP(N1188,Currecny_M!$A$1:$P$10,MATCH(Database!C1188,Currecny_M!$A$1:$P$1,0),FALSE))/VLOOKUP('Cover page'!$B$6,Currecny_M!$A$1:$P$10,MATCH(Database!C1188,Currecny_M!$A$1:$P$1,0),FALSE)</f>
        <v>-1236.40014</v>
      </c>
      <c r="N1188" s="6" t="str">
        <f>VLOOKUP(B1188,Master!$A$2:$C$11,3,FALSE)</f>
        <v>Yuan</v>
      </c>
      <c r="O1188" s="6" t="str">
        <f>VLOOKUP(B1188,Master!$A$2:$C$11,2,FALSE)</f>
        <v>Asia</v>
      </c>
      <c r="Q1188" s="39" t="str">
        <f>VLOOKUP(D1188,GL_Master!$A$1:$D$80,2,FALSE)</f>
        <v>BS</v>
      </c>
      <c r="R1188" s="39" t="str">
        <f>VLOOKUP(D1188,GL_Master!$A$1:$D$80,3,FALSE)</f>
        <v>Share Capital</v>
      </c>
      <c r="S1188" s="39" t="str">
        <f>VLOOKUP(D1188,GL_Master!$A$1:$D$80,4,FALSE)</f>
        <v>Equity shares</v>
      </c>
    </row>
    <row r="1189" spans="1:19" x14ac:dyDescent="0.25">
      <c r="A1189" s="39" t="s">
        <v>262</v>
      </c>
      <c r="B1189" s="39" t="s">
        <v>234</v>
      </c>
      <c r="C1189" s="7">
        <v>44013</v>
      </c>
      <c r="D1189" s="39" t="s">
        <v>52</v>
      </c>
      <c r="E1189" s="39">
        <v>-35372</v>
      </c>
      <c r="F1189" s="82">
        <f t="shared" si="54"/>
        <v>-35.372</v>
      </c>
      <c r="G1189" s="39">
        <f>VLOOKUP(N1189,Currecny_M!$A$1:$P$10,2,FALSE)</f>
        <v>65</v>
      </c>
      <c r="H1189" s="39">
        <f>MATCH(C1189,Currecny_M!$A$1:$P$1,0)</f>
        <v>5</v>
      </c>
      <c r="I1189" s="39">
        <f>VLOOKUP(N1189,Currecny_M!$A$1:$P$10,MATCH(Database!C1189,Currecny_M!$A$1:$P$1,0),FALSE)</f>
        <v>66.97</v>
      </c>
      <c r="J1189" s="82">
        <f t="shared" si="55"/>
        <v>-2368.8628399999998</v>
      </c>
      <c r="K1189" s="39">
        <f>VLOOKUP('Cover page'!$B$6,Currecny_M!$A$1:$P$10,MATCH(Database!C1189,Currecny_M!$A$1:$P$1,0),FALSE)</f>
        <v>1</v>
      </c>
      <c r="L1189" s="82">
        <f t="shared" si="56"/>
        <v>-2368.8628399999998</v>
      </c>
      <c r="M1189" s="82">
        <f>((E1189/$F$1)*VLOOKUP(N1189,Currecny_M!$A$1:$P$10,MATCH(Database!C1189,Currecny_M!$A$1:$P$1,0),FALSE))/VLOOKUP('Cover page'!$B$6,Currecny_M!$A$1:$P$10,MATCH(Database!C1189,Currecny_M!$A$1:$P$1,0),FALSE)</f>
        <v>-2368.8628399999998</v>
      </c>
      <c r="N1189" s="6" t="str">
        <f>VLOOKUP(B1189,Master!$A$2:$C$11,3,FALSE)</f>
        <v>Yuan</v>
      </c>
      <c r="O1189" s="6" t="str">
        <f>VLOOKUP(B1189,Master!$A$2:$C$11,2,FALSE)</f>
        <v>Asia</v>
      </c>
      <c r="Q1189" s="39" t="str">
        <f>VLOOKUP(D1189,GL_Master!$A$1:$D$80,2,FALSE)</f>
        <v>BS</v>
      </c>
      <c r="R1189" s="39" t="str">
        <f>VLOOKUP(D1189,GL_Master!$A$1:$D$80,3,FALSE)</f>
        <v>Reserve and Surplus</v>
      </c>
      <c r="S1189" s="39" t="str">
        <f>VLOOKUP(D1189,GL_Master!$A$1:$D$80,4,FALSE)</f>
        <v>Reserves at the commencement of the year</v>
      </c>
    </row>
    <row r="1190" spans="1:19" x14ac:dyDescent="0.25">
      <c r="A1190" s="39" t="s">
        <v>262</v>
      </c>
      <c r="B1190" s="39" t="s">
        <v>234</v>
      </c>
      <c r="C1190" s="7">
        <v>44013</v>
      </c>
      <c r="D1190" s="39" t="s">
        <v>53</v>
      </c>
      <c r="E1190" s="39">
        <v>-9818</v>
      </c>
      <c r="F1190" s="82">
        <f t="shared" si="54"/>
        <v>-9.8179999999999996</v>
      </c>
      <c r="G1190" s="39">
        <f>VLOOKUP(N1190,Currecny_M!$A$1:$P$10,2,FALSE)</f>
        <v>65</v>
      </c>
      <c r="H1190" s="39">
        <f>MATCH(C1190,Currecny_M!$A$1:$P$1,0)</f>
        <v>5</v>
      </c>
      <c r="I1190" s="39">
        <f>VLOOKUP(N1190,Currecny_M!$A$1:$P$10,MATCH(Database!C1190,Currecny_M!$A$1:$P$1,0),FALSE)</f>
        <v>66.97</v>
      </c>
      <c r="J1190" s="82">
        <f t="shared" si="55"/>
        <v>-657.51145999999994</v>
      </c>
      <c r="K1190" s="39">
        <f>VLOOKUP('Cover page'!$B$6,Currecny_M!$A$1:$P$10,MATCH(Database!C1190,Currecny_M!$A$1:$P$1,0),FALSE)</f>
        <v>1</v>
      </c>
      <c r="L1190" s="82">
        <f t="shared" si="56"/>
        <v>-657.51145999999994</v>
      </c>
      <c r="M1190" s="82">
        <f>((E1190/$F$1)*VLOOKUP(N1190,Currecny_M!$A$1:$P$10,MATCH(Database!C1190,Currecny_M!$A$1:$P$1,0),FALSE))/VLOOKUP('Cover page'!$B$6,Currecny_M!$A$1:$P$10,MATCH(Database!C1190,Currecny_M!$A$1:$P$1,0),FALSE)</f>
        <v>-657.51145999999994</v>
      </c>
      <c r="N1190" s="6" t="str">
        <f>VLOOKUP(B1190,Master!$A$2:$C$11,3,FALSE)</f>
        <v>Yuan</v>
      </c>
      <c r="O1190" s="6" t="str">
        <f>VLOOKUP(B1190,Master!$A$2:$C$11,2,FALSE)</f>
        <v>Asia</v>
      </c>
      <c r="Q1190" s="39" t="str">
        <f>VLOOKUP(D1190,GL_Master!$A$1:$D$80,2,FALSE)</f>
        <v>BS</v>
      </c>
      <c r="R1190" s="39" t="str">
        <f>VLOOKUP(D1190,GL_Master!$A$1:$D$80,3,FALSE)</f>
        <v>Loan Fund</v>
      </c>
      <c r="S1190" s="39" t="str">
        <f>VLOOKUP(D1190,GL_Master!$A$1:$D$80,4,FALSE)</f>
        <v>Term Loan</v>
      </c>
    </row>
    <row r="1191" spans="1:19" x14ac:dyDescent="0.25">
      <c r="A1191" s="39" t="s">
        <v>262</v>
      </c>
      <c r="B1191" s="39" t="s">
        <v>234</v>
      </c>
      <c r="C1191" s="7">
        <v>44013</v>
      </c>
      <c r="D1191" s="39" t="s">
        <v>54</v>
      </c>
      <c r="E1191" s="39">
        <v>40</v>
      </c>
      <c r="F1191" s="82">
        <f t="shared" si="54"/>
        <v>0.04</v>
      </c>
      <c r="G1191" s="39">
        <f>VLOOKUP(N1191,Currecny_M!$A$1:$P$10,2,FALSE)</f>
        <v>65</v>
      </c>
      <c r="H1191" s="39">
        <f>MATCH(C1191,Currecny_M!$A$1:$P$1,0)</f>
        <v>5</v>
      </c>
      <c r="I1191" s="39">
        <f>VLOOKUP(N1191,Currecny_M!$A$1:$P$10,MATCH(Database!C1191,Currecny_M!$A$1:$P$1,0),FALSE)</f>
        <v>66.97</v>
      </c>
      <c r="J1191" s="82">
        <f t="shared" si="55"/>
        <v>2.6787999999999998</v>
      </c>
      <c r="K1191" s="39">
        <f>VLOOKUP('Cover page'!$B$6,Currecny_M!$A$1:$P$10,MATCH(Database!C1191,Currecny_M!$A$1:$P$1,0),FALSE)</f>
        <v>1</v>
      </c>
      <c r="L1191" s="82">
        <f t="shared" si="56"/>
        <v>2.6787999999999998</v>
      </c>
      <c r="M1191" s="82">
        <f>((E1191/$F$1)*VLOOKUP(N1191,Currecny_M!$A$1:$P$10,MATCH(Database!C1191,Currecny_M!$A$1:$P$1,0),FALSE))/VLOOKUP('Cover page'!$B$6,Currecny_M!$A$1:$P$10,MATCH(Database!C1191,Currecny_M!$A$1:$P$1,0),FALSE)</f>
        <v>2.6787999999999998</v>
      </c>
      <c r="N1191" s="6" t="str">
        <f>VLOOKUP(B1191,Master!$A$2:$C$11,3,FALSE)</f>
        <v>Yuan</v>
      </c>
      <c r="O1191" s="6" t="str">
        <f>VLOOKUP(B1191,Master!$A$2:$C$11,2,FALSE)</f>
        <v>Asia</v>
      </c>
      <c r="Q1191" s="39" t="str">
        <f>VLOOKUP(D1191,GL_Master!$A$1:$D$80,2,FALSE)</f>
        <v>BS</v>
      </c>
      <c r="R1191" s="39" t="str">
        <f>VLOOKUP(D1191,GL_Master!$A$1:$D$80,3,FALSE)</f>
        <v>Trade Payables</v>
      </c>
      <c r="S1191" s="39" t="str">
        <f>VLOOKUP(D1191,GL_Master!$A$1:$D$80,4,FALSE)</f>
        <v>Trade payable</v>
      </c>
    </row>
    <row r="1192" spans="1:19" x14ac:dyDescent="0.25">
      <c r="A1192" s="39" t="s">
        <v>262</v>
      </c>
      <c r="B1192" s="39" t="s">
        <v>234</v>
      </c>
      <c r="C1192" s="7">
        <v>44013</v>
      </c>
      <c r="D1192" s="39" t="s">
        <v>34</v>
      </c>
      <c r="E1192" s="39">
        <v>-989</v>
      </c>
      <c r="F1192" s="82">
        <f t="shared" si="54"/>
        <v>-0.98899999999999999</v>
      </c>
      <c r="G1192" s="39">
        <f>VLOOKUP(N1192,Currecny_M!$A$1:$P$10,2,FALSE)</f>
        <v>65</v>
      </c>
      <c r="H1192" s="39">
        <f>MATCH(C1192,Currecny_M!$A$1:$P$1,0)</f>
        <v>5</v>
      </c>
      <c r="I1192" s="39">
        <f>VLOOKUP(N1192,Currecny_M!$A$1:$P$10,MATCH(Database!C1192,Currecny_M!$A$1:$P$1,0),FALSE)</f>
        <v>66.97</v>
      </c>
      <c r="J1192" s="82">
        <f t="shared" si="55"/>
        <v>-66.233329999999995</v>
      </c>
      <c r="K1192" s="39">
        <f>VLOOKUP('Cover page'!$B$6,Currecny_M!$A$1:$P$10,MATCH(Database!C1192,Currecny_M!$A$1:$P$1,0),FALSE)</f>
        <v>1</v>
      </c>
      <c r="L1192" s="82">
        <f t="shared" si="56"/>
        <v>-66.233329999999995</v>
      </c>
      <c r="M1192" s="82">
        <f>((E1192/$F$1)*VLOOKUP(N1192,Currecny_M!$A$1:$P$10,MATCH(Database!C1192,Currecny_M!$A$1:$P$1,0),FALSE))/VLOOKUP('Cover page'!$B$6,Currecny_M!$A$1:$P$10,MATCH(Database!C1192,Currecny_M!$A$1:$P$1,0),FALSE)</f>
        <v>-66.233329999999995</v>
      </c>
      <c r="N1192" s="6" t="str">
        <f>VLOOKUP(B1192,Master!$A$2:$C$11,3,FALSE)</f>
        <v>Yuan</v>
      </c>
      <c r="O1192" s="6" t="str">
        <f>VLOOKUP(B1192,Master!$A$2:$C$11,2,FALSE)</f>
        <v>Asia</v>
      </c>
      <c r="Q1192" s="39" t="str">
        <f>VLOOKUP(D1192,GL_Master!$A$1:$D$80,2,FALSE)</f>
        <v>BS</v>
      </c>
      <c r="R1192" s="39" t="str">
        <f>VLOOKUP(D1192,GL_Master!$A$1:$D$80,3,FALSE)</f>
        <v>Provisions</v>
      </c>
      <c r="S1192" s="39" t="str">
        <f>VLOOKUP(D1192,GL_Master!$A$1:$D$80,4,FALSE)</f>
        <v>Expenses payables</v>
      </c>
    </row>
    <row r="1193" spans="1:19" x14ac:dyDescent="0.25">
      <c r="A1193" s="39" t="s">
        <v>262</v>
      </c>
      <c r="B1193" s="39" t="s">
        <v>234</v>
      </c>
      <c r="C1193" s="7">
        <v>44013</v>
      </c>
      <c r="D1193" s="39" t="s">
        <v>18</v>
      </c>
      <c r="E1193" s="39">
        <v>-607</v>
      </c>
      <c r="F1193" s="82">
        <f t="shared" si="54"/>
        <v>-0.60699999999999998</v>
      </c>
      <c r="G1193" s="39">
        <f>VLOOKUP(N1193,Currecny_M!$A$1:$P$10,2,FALSE)</f>
        <v>65</v>
      </c>
      <c r="H1193" s="39">
        <f>MATCH(C1193,Currecny_M!$A$1:$P$1,0)</f>
        <v>5</v>
      </c>
      <c r="I1193" s="39">
        <f>VLOOKUP(N1193,Currecny_M!$A$1:$P$10,MATCH(Database!C1193,Currecny_M!$A$1:$P$1,0),FALSE)</f>
        <v>66.97</v>
      </c>
      <c r="J1193" s="82">
        <f t="shared" si="55"/>
        <v>-40.650790000000001</v>
      </c>
      <c r="K1193" s="39">
        <f>VLOOKUP('Cover page'!$B$6,Currecny_M!$A$1:$P$10,MATCH(Database!C1193,Currecny_M!$A$1:$P$1,0),FALSE)</f>
        <v>1</v>
      </c>
      <c r="L1193" s="82">
        <f t="shared" si="56"/>
        <v>-40.650790000000001</v>
      </c>
      <c r="M1193" s="82">
        <f>((E1193/$F$1)*VLOOKUP(N1193,Currecny_M!$A$1:$P$10,MATCH(Database!C1193,Currecny_M!$A$1:$P$1,0),FALSE))/VLOOKUP('Cover page'!$B$6,Currecny_M!$A$1:$P$10,MATCH(Database!C1193,Currecny_M!$A$1:$P$1,0),FALSE)</f>
        <v>-40.650790000000001</v>
      </c>
      <c r="N1193" s="6" t="str">
        <f>VLOOKUP(B1193,Master!$A$2:$C$11,3,FALSE)</f>
        <v>Yuan</v>
      </c>
      <c r="O1193" s="6" t="str">
        <f>VLOOKUP(B1193,Master!$A$2:$C$11,2,FALSE)</f>
        <v>Asia</v>
      </c>
      <c r="Q1193" s="39" t="str">
        <f>VLOOKUP(D1193,GL_Master!$A$1:$D$80,2,FALSE)</f>
        <v>BS</v>
      </c>
      <c r="R1193" s="39" t="str">
        <f>VLOOKUP(D1193,GL_Master!$A$1:$D$80,3,FALSE)</f>
        <v>Other current liabilities</v>
      </c>
      <c r="S1193" s="39" t="str">
        <f>VLOOKUP(D1193,GL_Master!$A$1:$D$80,4,FALSE)</f>
        <v>Employee related liabilities</v>
      </c>
    </row>
    <row r="1194" spans="1:19" x14ac:dyDescent="0.25">
      <c r="A1194" s="39" t="s">
        <v>262</v>
      </c>
      <c r="B1194" s="39" t="s">
        <v>234</v>
      </c>
      <c r="C1194" s="7">
        <v>44013</v>
      </c>
      <c r="D1194" s="39" t="s">
        <v>55</v>
      </c>
      <c r="E1194" s="39">
        <v>-75</v>
      </c>
      <c r="F1194" s="82">
        <f t="shared" si="54"/>
        <v>-7.4999999999999997E-2</v>
      </c>
      <c r="G1194" s="39">
        <f>VLOOKUP(N1194,Currecny_M!$A$1:$P$10,2,FALSE)</f>
        <v>65</v>
      </c>
      <c r="H1194" s="39">
        <f>MATCH(C1194,Currecny_M!$A$1:$P$1,0)</f>
        <v>5</v>
      </c>
      <c r="I1194" s="39">
        <f>VLOOKUP(N1194,Currecny_M!$A$1:$P$10,MATCH(Database!C1194,Currecny_M!$A$1:$P$1,0),FALSE)</f>
        <v>66.97</v>
      </c>
      <c r="J1194" s="82">
        <f t="shared" si="55"/>
        <v>-5.0227499999999994</v>
      </c>
      <c r="K1194" s="39">
        <f>VLOOKUP('Cover page'!$B$6,Currecny_M!$A$1:$P$10,MATCH(Database!C1194,Currecny_M!$A$1:$P$1,0),FALSE)</f>
        <v>1</v>
      </c>
      <c r="L1194" s="82">
        <f t="shared" si="56"/>
        <v>-5.0227499999999994</v>
      </c>
      <c r="M1194" s="82">
        <f>((E1194/$F$1)*VLOOKUP(N1194,Currecny_M!$A$1:$P$10,MATCH(Database!C1194,Currecny_M!$A$1:$P$1,0),FALSE))/VLOOKUP('Cover page'!$B$6,Currecny_M!$A$1:$P$10,MATCH(Database!C1194,Currecny_M!$A$1:$P$1,0),FALSE)</f>
        <v>-5.0227499999999994</v>
      </c>
      <c r="N1194" s="6" t="str">
        <f>VLOOKUP(B1194,Master!$A$2:$C$11,3,FALSE)</f>
        <v>Yuan</v>
      </c>
      <c r="O1194" s="6" t="str">
        <f>VLOOKUP(B1194,Master!$A$2:$C$11,2,FALSE)</f>
        <v>Asia</v>
      </c>
      <c r="Q1194" s="39" t="str">
        <f>VLOOKUP(D1194,GL_Master!$A$1:$D$80,2,FALSE)</f>
        <v>BS</v>
      </c>
      <c r="R1194" s="39" t="str">
        <f>VLOOKUP(D1194,GL_Master!$A$1:$D$80,3,FALSE)</f>
        <v>Other current liabilities</v>
      </c>
      <c r="S1194" s="39" t="str">
        <f>VLOOKUP(D1194,GL_Master!$A$1:$D$80,4,FALSE)</f>
        <v>Security deposit received</v>
      </c>
    </row>
    <row r="1195" spans="1:19" x14ac:dyDescent="0.25">
      <c r="A1195" s="39" t="s">
        <v>262</v>
      </c>
      <c r="B1195" s="39" t="s">
        <v>234</v>
      </c>
      <c r="C1195" s="7">
        <v>44013</v>
      </c>
      <c r="D1195" s="39" t="s">
        <v>56</v>
      </c>
      <c r="E1195" s="39">
        <v>-20</v>
      </c>
      <c r="F1195" s="82">
        <f t="shared" si="54"/>
        <v>-0.02</v>
      </c>
      <c r="G1195" s="39">
        <f>VLOOKUP(N1195,Currecny_M!$A$1:$P$10,2,FALSE)</f>
        <v>65</v>
      </c>
      <c r="H1195" s="39">
        <f>MATCH(C1195,Currecny_M!$A$1:$P$1,0)</f>
        <v>5</v>
      </c>
      <c r="I1195" s="39">
        <f>VLOOKUP(N1195,Currecny_M!$A$1:$P$10,MATCH(Database!C1195,Currecny_M!$A$1:$P$1,0),FALSE)</f>
        <v>66.97</v>
      </c>
      <c r="J1195" s="82">
        <f t="shared" si="55"/>
        <v>-1.3393999999999999</v>
      </c>
      <c r="K1195" s="39">
        <f>VLOOKUP('Cover page'!$B$6,Currecny_M!$A$1:$P$10,MATCH(Database!C1195,Currecny_M!$A$1:$P$1,0),FALSE)</f>
        <v>1</v>
      </c>
      <c r="L1195" s="82">
        <f t="shared" si="56"/>
        <v>-1.3393999999999999</v>
      </c>
      <c r="M1195" s="82">
        <f>((E1195/$F$1)*VLOOKUP(N1195,Currecny_M!$A$1:$P$10,MATCH(Database!C1195,Currecny_M!$A$1:$P$1,0),FALSE))/VLOOKUP('Cover page'!$B$6,Currecny_M!$A$1:$P$10,MATCH(Database!C1195,Currecny_M!$A$1:$P$1,0),FALSE)</f>
        <v>-1.3393999999999999</v>
      </c>
      <c r="N1195" s="6" t="str">
        <f>VLOOKUP(B1195,Master!$A$2:$C$11,3,FALSE)</f>
        <v>Yuan</v>
      </c>
      <c r="O1195" s="6" t="str">
        <f>VLOOKUP(B1195,Master!$A$2:$C$11,2,FALSE)</f>
        <v>Asia</v>
      </c>
      <c r="Q1195" s="39" t="str">
        <f>VLOOKUP(D1195,GL_Master!$A$1:$D$80,2,FALSE)</f>
        <v>BS</v>
      </c>
      <c r="R1195" s="39" t="str">
        <f>VLOOKUP(D1195,GL_Master!$A$1:$D$80,3,FALSE)</f>
        <v>Other Tax Payables</v>
      </c>
      <c r="S1195" s="39" t="str">
        <f>VLOOKUP(D1195,GL_Master!$A$1:$D$80,4,FALSE)</f>
        <v>Tax deducted at source payable</v>
      </c>
    </row>
    <row r="1196" spans="1:19" x14ac:dyDescent="0.25">
      <c r="A1196" s="39" t="s">
        <v>262</v>
      </c>
      <c r="B1196" s="39" t="s">
        <v>234</v>
      </c>
      <c r="C1196" s="7">
        <v>44013</v>
      </c>
      <c r="D1196" s="39" t="s">
        <v>57</v>
      </c>
      <c r="E1196" s="39">
        <v>-183</v>
      </c>
      <c r="F1196" s="82">
        <f t="shared" si="54"/>
        <v>-0.183</v>
      </c>
      <c r="G1196" s="39">
        <f>VLOOKUP(N1196,Currecny_M!$A$1:$P$10,2,FALSE)</f>
        <v>65</v>
      </c>
      <c r="H1196" s="39">
        <f>MATCH(C1196,Currecny_M!$A$1:$P$1,0)</f>
        <v>5</v>
      </c>
      <c r="I1196" s="39">
        <f>VLOOKUP(N1196,Currecny_M!$A$1:$P$10,MATCH(Database!C1196,Currecny_M!$A$1:$P$1,0),FALSE)</f>
        <v>66.97</v>
      </c>
      <c r="J1196" s="82">
        <f t="shared" si="55"/>
        <v>-12.255509999999999</v>
      </c>
      <c r="K1196" s="39">
        <f>VLOOKUP('Cover page'!$B$6,Currecny_M!$A$1:$P$10,MATCH(Database!C1196,Currecny_M!$A$1:$P$1,0),FALSE)</f>
        <v>1</v>
      </c>
      <c r="L1196" s="82">
        <f t="shared" si="56"/>
        <v>-12.255509999999999</v>
      </c>
      <c r="M1196" s="82">
        <f>((E1196/$F$1)*VLOOKUP(N1196,Currecny_M!$A$1:$P$10,MATCH(Database!C1196,Currecny_M!$A$1:$P$1,0),FALSE))/VLOOKUP('Cover page'!$B$6,Currecny_M!$A$1:$P$10,MATCH(Database!C1196,Currecny_M!$A$1:$P$1,0),FALSE)</f>
        <v>-12.255509999999999</v>
      </c>
      <c r="N1196" s="6" t="str">
        <f>VLOOKUP(B1196,Master!$A$2:$C$11,3,FALSE)</f>
        <v>Yuan</v>
      </c>
      <c r="O1196" s="6" t="str">
        <f>VLOOKUP(B1196,Master!$A$2:$C$11,2,FALSE)</f>
        <v>Asia</v>
      </c>
      <c r="Q1196" s="39" t="str">
        <f>VLOOKUP(D1196,GL_Master!$A$1:$D$80,2,FALSE)</f>
        <v>BS</v>
      </c>
      <c r="R1196" s="39" t="str">
        <f>VLOOKUP(D1196,GL_Master!$A$1:$D$80,3,FALSE)</f>
        <v>Other Tax Payables</v>
      </c>
      <c r="S1196" s="39" t="str">
        <f>VLOOKUP(D1196,GL_Master!$A$1:$D$80,4,FALSE)</f>
        <v>Tax deducted at source payable</v>
      </c>
    </row>
    <row r="1197" spans="1:19" x14ac:dyDescent="0.25">
      <c r="A1197" s="39" t="s">
        <v>262</v>
      </c>
      <c r="B1197" s="39" t="s">
        <v>234</v>
      </c>
      <c r="C1197" s="7">
        <v>44013</v>
      </c>
      <c r="D1197" s="39" t="s">
        <v>58</v>
      </c>
      <c r="E1197" s="39">
        <v>-1381</v>
      </c>
      <c r="F1197" s="82">
        <f t="shared" si="54"/>
        <v>-1.381</v>
      </c>
      <c r="G1197" s="39">
        <f>VLOOKUP(N1197,Currecny_M!$A$1:$P$10,2,FALSE)</f>
        <v>65</v>
      </c>
      <c r="H1197" s="39">
        <f>MATCH(C1197,Currecny_M!$A$1:$P$1,0)</f>
        <v>5</v>
      </c>
      <c r="I1197" s="39">
        <f>VLOOKUP(N1197,Currecny_M!$A$1:$P$10,MATCH(Database!C1197,Currecny_M!$A$1:$P$1,0),FALSE)</f>
        <v>66.97</v>
      </c>
      <c r="J1197" s="82">
        <f t="shared" si="55"/>
        <v>-92.485569999999996</v>
      </c>
      <c r="K1197" s="39">
        <f>VLOOKUP('Cover page'!$B$6,Currecny_M!$A$1:$P$10,MATCH(Database!C1197,Currecny_M!$A$1:$P$1,0),FALSE)</f>
        <v>1</v>
      </c>
      <c r="L1197" s="82">
        <f t="shared" si="56"/>
        <v>-92.485569999999996</v>
      </c>
      <c r="M1197" s="82">
        <f>((E1197/$F$1)*VLOOKUP(N1197,Currecny_M!$A$1:$P$10,MATCH(Database!C1197,Currecny_M!$A$1:$P$1,0),FALSE))/VLOOKUP('Cover page'!$B$6,Currecny_M!$A$1:$P$10,MATCH(Database!C1197,Currecny_M!$A$1:$P$1,0),FALSE)</f>
        <v>-92.485569999999996</v>
      </c>
      <c r="N1197" s="6" t="str">
        <f>VLOOKUP(B1197,Master!$A$2:$C$11,3,FALSE)</f>
        <v>Yuan</v>
      </c>
      <c r="O1197" s="6" t="str">
        <f>VLOOKUP(B1197,Master!$A$2:$C$11,2,FALSE)</f>
        <v>Asia</v>
      </c>
      <c r="Q1197" s="39" t="str">
        <f>VLOOKUP(D1197,GL_Master!$A$1:$D$80,2,FALSE)</f>
        <v>BS</v>
      </c>
      <c r="R1197" s="39" t="str">
        <f>VLOOKUP(D1197,GL_Master!$A$1:$D$80,3,FALSE)</f>
        <v>Long-term provisions</v>
      </c>
      <c r="S1197" s="39" t="str">
        <f>VLOOKUP(D1197,GL_Master!$A$1:$D$80,4,FALSE)</f>
        <v>Provision for gratuity</v>
      </c>
    </row>
    <row r="1198" spans="1:19" x14ac:dyDescent="0.25">
      <c r="A1198" s="39" t="s">
        <v>262</v>
      </c>
      <c r="B1198" s="39" t="s">
        <v>234</v>
      </c>
      <c r="C1198" s="7">
        <v>44013</v>
      </c>
      <c r="D1198" s="39" t="s">
        <v>59</v>
      </c>
      <c r="E1198" s="39">
        <v>-562</v>
      </c>
      <c r="F1198" s="82">
        <f t="shared" si="54"/>
        <v>-0.56200000000000006</v>
      </c>
      <c r="G1198" s="39">
        <f>VLOOKUP(N1198,Currecny_M!$A$1:$P$10,2,FALSE)</f>
        <v>65</v>
      </c>
      <c r="H1198" s="39">
        <f>MATCH(C1198,Currecny_M!$A$1:$P$1,0)</f>
        <v>5</v>
      </c>
      <c r="I1198" s="39">
        <f>VLOOKUP(N1198,Currecny_M!$A$1:$P$10,MATCH(Database!C1198,Currecny_M!$A$1:$P$1,0),FALSE)</f>
        <v>66.97</v>
      </c>
      <c r="J1198" s="82">
        <f t="shared" si="55"/>
        <v>-37.637140000000002</v>
      </c>
      <c r="K1198" s="39">
        <f>VLOOKUP('Cover page'!$B$6,Currecny_M!$A$1:$P$10,MATCH(Database!C1198,Currecny_M!$A$1:$P$1,0),FALSE)</f>
        <v>1</v>
      </c>
      <c r="L1198" s="82">
        <f t="shared" si="56"/>
        <v>-37.637140000000002</v>
      </c>
      <c r="M1198" s="82">
        <f>((E1198/$F$1)*VLOOKUP(N1198,Currecny_M!$A$1:$P$10,MATCH(Database!C1198,Currecny_M!$A$1:$P$1,0),FALSE))/VLOOKUP('Cover page'!$B$6,Currecny_M!$A$1:$P$10,MATCH(Database!C1198,Currecny_M!$A$1:$P$1,0),FALSE)</f>
        <v>-37.637140000000002</v>
      </c>
      <c r="N1198" s="6" t="str">
        <f>VLOOKUP(B1198,Master!$A$2:$C$11,3,FALSE)</f>
        <v>Yuan</v>
      </c>
      <c r="O1198" s="6" t="str">
        <f>VLOOKUP(B1198,Master!$A$2:$C$11,2,FALSE)</f>
        <v>Asia</v>
      </c>
      <c r="Q1198" s="39" t="str">
        <f>VLOOKUP(D1198,GL_Master!$A$1:$D$80,2,FALSE)</f>
        <v>BS</v>
      </c>
      <c r="R1198" s="39" t="str">
        <f>VLOOKUP(D1198,GL_Master!$A$1:$D$80,3,FALSE)</f>
        <v>Long-term provisions</v>
      </c>
      <c r="S1198" s="39" t="str">
        <f>VLOOKUP(D1198,GL_Master!$A$1:$D$80,4,FALSE)</f>
        <v>Provision for leave encashment</v>
      </c>
    </row>
    <row r="1199" spans="1:19" x14ac:dyDescent="0.25">
      <c r="A1199" s="39" t="s">
        <v>262</v>
      </c>
      <c r="B1199" s="39" t="s">
        <v>234</v>
      </c>
      <c r="C1199" s="7">
        <v>44013</v>
      </c>
      <c r="D1199" s="39" t="s">
        <v>60</v>
      </c>
      <c r="E1199" s="39">
        <v>-152</v>
      </c>
      <c r="F1199" s="82">
        <f t="shared" si="54"/>
        <v>-0.152</v>
      </c>
      <c r="G1199" s="39">
        <f>VLOOKUP(N1199,Currecny_M!$A$1:$P$10,2,FALSE)</f>
        <v>65</v>
      </c>
      <c r="H1199" s="39">
        <f>MATCH(C1199,Currecny_M!$A$1:$P$1,0)</f>
        <v>5</v>
      </c>
      <c r="I1199" s="39">
        <f>VLOOKUP(N1199,Currecny_M!$A$1:$P$10,MATCH(Database!C1199,Currecny_M!$A$1:$P$1,0),FALSE)</f>
        <v>66.97</v>
      </c>
      <c r="J1199" s="82">
        <f t="shared" si="55"/>
        <v>-10.17944</v>
      </c>
      <c r="K1199" s="39">
        <f>VLOOKUP('Cover page'!$B$6,Currecny_M!$A$1:$P$10,MATCH(Database!C1199,Currecny_M!$A$1:$P$1,0),FALSE)</f>
        <v>1</v>
      </c>
      <c r="L1199" s="82">
        <f t="shared" si="56"/>
        <v>-10.17944</v>
      </c>
      <c r="M1199" s="82">
        <f>((E1199/$F$1)*VLOOKUP(N1199,Currecny_M!$A$1:$P$10,MATCH(Database!C1199,Currecny_M!$A$1:$P$1,0),FALSE))/VLOOKUP('Cover page'!$B$6,Currecny_M!$A$1:$P$10,MATCH(Database!C1199,Currecny_M!$A$1:$P$1,0),FALSE)</f>
        <v>-10.17944</v>
      </c>
      <c r="N1199" s="6" t="str">
        <f>VLOOKUP(B1199,Master!$A$2:$C$11,3,FALSE)</f>
        <v>Yuan</v>
      </c>
      <c r="O1199" s="6" t="str">
        <f>VLOOKUP(B1199,Master!$A$2:$C$11,2,FALSE)</f>
        <v>Asia</v>
      </c>
      <c r="Q1199" s="39" t="str">
        <f>VLOOKUP(D1199,GL_Master!$A$1:$D$80,2,FALSE)</f>
        <v>BS</v>
      </c>
      <c r="R1199" s="39" t="str">
        <f>VLOOKUP(D1199,GL_Master!$A$1:$D$80,3,FALSE)</f>
        <v>Trade Payables</v>
      </c>
      <c r="S1199" s="39" t="str">
        <f>VLOOKUP(D1199,GL_Master!$A$1:$D$80,4,FALSE)</f>
        <v>Trade payable</v>
      </c>
    </row>
    <row r="1200" spans="1:19" x14ac:dyDescent="0.25">
      <c r="A1200" s="39" t="s">
        <v>262</v>
      </c>
      <c r="B1200" s="39" t="s">
        <v>234</v>
      </c>
      <c r="C1200" s="7">
        <v>44013</v>
      </c>
      <c r="D1200" s="39" t="s">
        <v>61</v>
      </c>
      <c r="E1200" s="39">
        <v>-1690</v>
      </c>
      <c r="F1200" s="82">
        <f t="shared" si="54"/>
        <v>-1.69</v>
      </c>
      <c r="G1200" s="39">
        <f>VLOOKUP(N1200,Currecny_M!$A$1:$P$10,2,FALSE)</f>
        <v>65</v>
      </c>
      <c r="H1200" s="39">
        <f>MATCH(C1200,Currecny_M!$A$1:$P$1,0)</f>
        <v>5</v>
      </c>
      <c r="I1200" s="39">
        <f>VLOOKUP(N1200,Currecny_M!$A$1:$P$10,MATCH(Database!C1200,Currecny_M!$A$1:$P$1,0),FALSE)</f>
        <v>66.97</v>
      </c>
      <c r="J1200" s="82">
        <f t="shared" si="55"/>
        <v>-113.1793</v>
      </c>
      <c r="K1200" s="39">
        <f>VLOOKUP('Cover page'!$B$6,Currecny_M!$A$1:$P$10,MATCH(Database!C1200,Currecny_M!$A$1:$P$1,0),FALSE)</f>
        <v>1</v>
      </c>
      <c r="L1200" s="82">
        <f t="shared" si="56"/>
        <v>-113.1793</v>
      </c>
      <c r="M1200" s="82">
        <f>((E1200/$F$1)*VLOOKUP(N1200,Currecny_M!$A$1:$P$10,MATCH(Database!C1200,Currecny_M!$A$1:$P$1,0),FALSE))/VLOOKUP('Cover page'!$B$6,Currecny_M!$A$1:$P$10,MATCH(Database!C1200,Currecny_M!$A$1:$P$1,0),FALSE)</f>
        <v>-113.1793</v>
      </c>
      <c r="N1200" s="6" t="str">
        <f>VLOOKUP(B1200,Master!$A$2:$C$11,3,FALSE)</f>
        <v>Yuan</v>
      </c>
      <c r="O1200" s="6" t="str">
        <f>VLOOKUP(B1200,Master!$A$2:$C$11,2,FALSE)</f>
        <v>Asia</v>
      </c>
      <c r="Q1200" s="39" t="str">
        <f>VLOOKUP(D1200,GL_Master!$A$1:$D$80,2,FALSE)</f>
        <v>BS</v>
      </c>
      <c r="R1200" s="39" t="str">
        <f>VLOOKUP(D1200,GL_Master!$A$1:$D$80,3,FALSE)</f>
        <v>Provisions</v>
      </c>
      <c r="S1200" s="39" t="str">
        <f>VLOOKUP(D1200,GL_Master!$A$1:$D$80,4,FALSE)</f>
        <v>Provision for doubtful assets</v>
      </c>
    </row>
    <row r="1201" spans="1:19" x14ac:dyDescent="0.25">
      <c r="A1201" s="39" t="s">
        <v>262</v>
      </c>
      <c r="B1201" s="39" t="s">
        <v>234</v>
      </c>
      <c r="C1201" s="7">
        <v>44013</v>
      </c>
      <c r="D1201" s="39" t="s">
        <v>62</v>
      </c>
      <c r="E1201" s="39">
        <v>-60</v>
      </c>
      <c r="F1201" s="82">
        <f t="shared" si="54"/>
        <v>-0.06</v>
      </c>
      <c r="G1201" s="39">
        <f>VLOOKUP(N1201,Currecny_M!$A$1:$P$10,2,FALSE)</f>
        <v>65</v>
      </c>
      <c r="H1201" s="39">
        <f>MATCH(C1201,Currecny_M!$A$1:$P$1,0)</f>
        <v>5</v>
      </c>
      <c r="I1201" s="39">
        <f>VLOOKUP(N1201,Currecny_M!$A$1:$P$10,MATCH(Database!C1201,Currecny_M!$A$1:$P$1,0),FALSE)</f>
        <v>66.97</v>
      </c>
      <c r="J1201" s="82">
        <f t="shared" si="55"/>
        <v>-4.0182000000000002</v>
      </c>
      <c r="K1201" s="39">
        <f>VLOOKUP('Cover page'!$B$6,Currecny_M!$A$1:$P$10,MATCH(Database!C1201,Currecny_M!$A$1:$P$1,0),FALSE)</f>
        <v>1</v>
      </c>
      <c r="L1201" s="82">
        <f t="shared" si="56"/>
        <v>-4.0182000000000002</v>
      </c>
      <c r="M1201" s="82">
        <f>((E1201/$F$1)*VLOOKUP(N1201,Currecny_M!$A$1:$P$10,MATCH(Database!C1201,Currecny_M!$A$1:$P$1,0),FALSE))/VLOOKUP('Cover page'!$B$6,Currecny_M!$A$1:$P$10,MATCH(Database!C1201,Currecny_M!$A$1:$P$1,0),FALSE)</f>
        <v>-4.0182000000000002</v>
      </c>
      <c r="N1201" s="6" t="str">
        <f>VLOOKUP(B1201,Master!$A$2:$C$11,3,FALSE)</f>
        <v>Yuan</v>
      </c>
      <c r="O1201" s="6" t="str">
        <f>VLOOKUP(B1201,Master!$A$2:$C$11,2,FALSE)</f>
        <v>Asia</v>
      </c>
      <c r="Q1201" s="39" t="str">
        <f>VLOOKUP(D1201,GL_Master!$A$1:$D$80,2,FALSE)</f>
        <v>BS</v>
      </c>
      <c r="R1201" s="39" t="str">
        <f>VLOOKUP(D1201,GL_Master!$A$1:$D$80,3,FALSE)</f>
        <v>Provisions</v>
      </c>
      <c r="S1201" s="39" t="str">
        <f>VLOOKUP(D1201,GL_Master!$A$1:$D$80,4,FALSE)</f>
        <v>Provision for Insurance</v>
      </c>
    </row>
    <row r="1202" spans="1:19" x14ac:dyDescent="0.25">
      <c r="A1202" s="39" t="s">
        <v>262</v>
      </c>
      <c r="B1202" s="39" t="s">
        <v>234</v>
      </c>
      <c r="C1202" s="7">
        <v>44013</v>
      </c>
      <c r="D1202" s="39" t="s">
        <v>63</v>
      </c>
      <c r="E1202" s="39">
        <v>142</v>
      </c>
      <c r="F1202" s="82">
        <f t="shared" si="54"/>
        <v>0.14199999999999999</v>
      </c>
      <c r="G1202" s="39">
        <f>VLOOKUP(N1202,Currecny_M!$A$1:$P$10,2,FALSE)</f>
        <v>65</v>
      </c>
      <c r="H1202" s="39">
        <f>MATCH(C1202,Currecny_M!$A$1:$P$1,0)</f>
        <v>5</v>
      </c>
      <c r="I1202" s="39">
        <f>VLOOKUP(N1202,Currecny_M!$A$1:$P$10,MATCH(Database!C1202,Currecny_M!$A$1:$P$1,0),FALSE)</f>
        <v>66.97</v>
      </c>
      <c r="J1202" s="82">
        <f t="shared" si="55"/>
        <v>9.509739999999999</v>
      </c>
      <c r="K1202" s="39">
        <f>VLOOKUP('Cover page'!$B$6,Currecny_M!$A$1:$P$10,MATCH(Database!C1202,Currecny_M!$A$1:$P$1,0),FALSE)</f>
        <v>1</v>
      </c>
      <c r="L1202" s="82">
        <f t="shared" si="56"/>
        <v>9.509739999999999</v>
      </c>
      <c r="M1202" s="82">
        <f>((E1202/$F$1)*VLOOKUP(N1202,Currecny_M!$A$1:$P$10,MATCH(Database!C1202,Currecny_M!$A$1:$P$1,0),FALSE))/VLOOKUP('Cover page'!$B$6,Currecny_M!$A$1:$P$10,MATCH(Database!C1202,Currecny_M!$A$1:$P$1,0),FALSE)</f>
        <v>9.509739999999999</v>
      </c>
      <c r="N1202" s="6" t="str">
        <f>VLOOKUP(B1202,Master!$A$2:$C$11,3,FALSE)</f>
        <v>Yuan</v>
      </c>
      <c r="O1202" s="6" t="str">
        <f>VLOOKUP(B1202,Master!$A$2:$C$11,2,FALSE)</f>
        <v>Asia</v>
      </c>
      <c r="Q1202" s="39" t="str">
        <f>VLOOKUP(D1202,GL_Master!$A$1:$D$80,2,FALSE)</f>
        <v>BS</v>
      </c>
      <c r="R1202" s="39" t="str">
        <f>VLOOKUP(D1202,GL_Master!$A$1:$D$80,3,FALSE)</f>
        <v>Gross Block</v>
      </c>
      <c r="S1202" s="39" t="str">
        <f>VLOOKUP(D1202,GL_Master!$A$1:$D$80,4,FALSE)</f>
        <v>Tangible Fixed assets</v>
      </c>
    </row>
    <row r="1203" spans="1:19" x14ac:dyDescent="0.25">
      <c r="A1203" s="39" t="s">
        <v>262</v>
      </c>
      <c r="B1203" s="39" t="s">
        <v>234</v>
      </c>
      <c r="C1203" s="7">
        <v>44013</v>
      </c>
      <c r="D1203" s="39" t="s">
        <v>64</v>
      </c>
      <c r="E1203" s="39">
        <v>7773</v>
      </c>
      <c r="F1203" s="82">
        <f t="shared" si="54"/>
        <v>7.7729999999999997</v>
      </c>
      <c r="G1203" s="39">
        <f>VLOOKUP(N1203,Currecny_M!$A$1:$P$10,2,FALSE)</f>
        <v>65</v>
      </c>
      <c r="H1203" s="39">
        <f>MATCH(C1203,Currecny_M!$A$1:$P$1,0)</f>
        <v>5</v>
      </c>
      <c r="I1203" s="39">
        <f>VLOOKUP(N1203,Currecny_M!$A$1:$P$10,MATCH(Database!C1203,Currecny_M!$A$1:$P$1,0),FALSE)</f>
        <v>66.97</v>
      </c>
      <c r="J1203" s="82">
        <f t="shared" si="55"/>
        <v>520.55781000000002</v>
      </c>
      <c r="K1203" s="39">
        <f>VLOOKUP('Cover page'!$B$6,Currecny_M!$A$1:$P$10,MATCH(Database!C1203,Currecny_M!$A$1:$P$1,0),FALSE)</f>
        <v>1</v>
      </c>
      <c r="L1203" s="82">
        <f t="shared" si="56"/>
        <v>520.55781000000002</v>
      </c>
      <c r="M1203" s="82">
        <f>((E1203/$F$1)*VLOOKUP(N1203,Currecny_M!$A$1:$P$10,MATCH(Database!C1203,Currecny_M!$A$1:$P$1,0),FALSE))/VLOOKUP('Cover page'!$B$6,Currecny_M!$A$1:$P$10,MATCH(Database!C1203,Currecny_M!$A$1:$P$1,0),FALSE)</f>
        <v>520.55781000000002</v>
      </c>
      <c r="N1203" s="6" t="str">
        <f>VLOOKUP(B1203,Master!$A$2:$C$11,3,FALSE)</f>
        <v>Yuan</v>
      </c>
      <c r="O1203" s="6" t="str">
        <f>VLOOKUP(B1203,Master!$A$2:$C$11,2,FALSE)</f>
        <v>Asia</v>
      </c>
      <c r="Q1203" s="39" t="str">
        <f>VLOOKUP(D1203,GL_Master!$A$1:$D$80,2,FALSE)</f>
        <v>BS</v>
      </c>
      <c r="R1203" s="39" t="str">
        <f>VLOOKUP(D1203,GL_Master!$A$1:$D$80,3,FALSE)</f>
        <v>Gross Block</v>
      </c>
      <c r="S1203" s="39" t="str">
        <f>VLOOKUP(D1203,GL_Master!$A$1:$D$80,4,FALSE)</f>
        <v>Tangible Fixed assets</v>
      </c>
    </row>
    <row r="1204" spans="1:19" x14ac:dyDescent="0.25">
      <c r="A1204" s="39" t="s">
        <v>262</v>
      </c>
      <c r="B1204" s="39" t="s">
        <v>234</v>
      </c>
      <c r="C1204" s="7">
        <v>44013</v>
      </c>
      <c r="D1204" s="39" t="s">
        <v>65</v>
      </c>
      <c r="E1204" s="39">
        <v>-5044</v>
      </c>
      <c r="F1204" s="82">
        <f t="shared" si="54"/>
        <v>-5.0439999999999996</v>
      </c>
      <c r="G1204" s="39">
        <f>VLOOKUP(N1204,Currecny_M!$A$1:$P$10,2,FALSE)</f>
        <v>65</v>
      </c>
      <c r="H1204" s="39">
        <f>MATCH(C1204,Currecny_M!$A$1:$P$1,0)</f>
        <v>5</v>
      </c>
      <c r="I1204" s="39">
        <f>VLOOKUP(N1204,Currecny_M!$A$1:$P$10,MATCH(Database!C1204,Currecny_M!$A$1:$P$1,0),FALSE)</f>
        <v>66.97</v>
      </c>
      <c r="J1204" s="82">
        <f t="shared" si="55"/>
        <v>-337.79667999999998</v>
      </c>
      <c r="K1204" s="39">
        <f>VLOOKUP('Cover page'!$B$6,Currecny_M!$A$1:$P$10,MATCH(Database!C1204,Currecny_M!$A$1:$P$1,0),FALSE)</f>
        <v>1</v>
      </c>
      <c r="L1204" s="82">
        <f t="shared" si="56"/>
        <v>-337.79667999999998</v>
      </c>
      <c r="M1204" s="82">
        <f>((E1204/$F$1)*VLOOKUP(N1204,Currecny_M!$A$1:$P$10,MATCH(Database!C1204,Currecny_M!$A$1:$P$1,0),FALSE))/VLOOKUP('Cover page'!$B$6,Currecny_M!$A$1:$P$10,MATCH(Database!C1204,Currecny_M!$A$1:$P$1,0),FALSE)</f>
        <v>-337.79667999999998</v>
      </c>
      <c r="N1204" s="6" t="str">
        <f>VLOOKUP(B1204,Master!$A$2:$C$11,3,FALSE)</f>
        <v>Yuan</v>
      </c>
      <c r="O1204" s="6" t="str">
        <f>VLOOKUP(B1204,Master!$A$2:$C$11,2,FALSE)</f>
        <v>Asia</v>
      </c>
      <c r="Q1204" s="39" t="str">
        <f>VLOOKUP(D1204,GL_Master!$A$1:$D$80,2,FALSE)</f>
        <v>BS</v>
      </c>
      <c r="R1204" s="39" t="str">
        <f>VLOOKUP(D1204,GL_Master!$A$1:$D$80,3,FALSE)</f>
        <v>Accumulated Depreciation</v>
      </c>
      <c r="S1204" s="39" t="str">
        <f>VLOOKUP(D1204,GL_Master!$A$1:$D$80,4,FALSE)</f>
        <v>Accumulated Depreciation</v>
      </c>
    </row>
    <row r="1205" spans="1:19" x14ac:dyDescent="0.25">
      <c r="A1205" s="39" t="s">
        <v>262</v>
      </c>
      <c r="B1205" s="39" t="s">
        <v>234</v>
      </c>
      <c r="C1205" s="7">
        <v>44013</v>
      </c>
      <c r="D1205" s="39" t="s">
        <v>66</v>
      </c>
      <c r="E1205" s="39">
        <v>4347</v>
      </c>
      <c r="F1205" s="82">
        <f t="shared" si="54"/>
        <v>4.3470000000000004</v>
      </c>
      <c r="G1205" s="39">
        <f>VLOOKUP(N1205,Currecny_M!$A$1:$P$10,2,FALSE)</f>
        <v>65</v>
      </c>
      <c r="H1205" s="39">
        <f>MATCH(C1205,Currecny_M!$A$1:$P$1,0)</f>
        <v>5</v>
      </c>
      <c r="I1205" s="39">
        <f>VLOOKUP(N1205,Currecny_M!$A$1:$P$10,MATCH(Database!C1205,Currecny_M!$A$1:$P$1,0),FALSE)</f>
        <v>66.97</v>
      </c>
      <c r="J1205" s="82">
        <f t="shared" si="55"/>
        <v>291.11859000000004</v>
      </c>
      <c r="K1205" s="39">
        <f>VLOOKUP('Cover page'!$B$6,Currecny_M!$A$1:$P$10,MATCH(Database!C1205,Currecny_M!$A$1:$P$1,0),FALSE)</f>
        <v>1</v>
      </c>
      <c r="L1205" s="82">
        <f t="shared" si="56"/>
        <v>291.11859000000004</v>
      </c>
      <c r="M1205" s="82">
        <f>((E1205/$F$1)*VLOOKUP(N1205,Currecny_M!$A$1:$P$10,MATCH(Database!C1205,Currecny_M!$A$1:$P$1,0),FALSE))/VLOOKUP('Cover page'!$B$6,Currecny_M!$A$1:$P$10,MATCH(Database!C1205,Currecny_M!$A$1:$P$1,0),FALSE)</f>
        <v>291.11859000000004</v>
      </c>
      <c r="N1205" s="6" t="str">
        <f>VLOOKUP(B1205,Master!$A$2:$C$11,3,FALSE)</f>
        <v>Yuan</v>
      </c>
      <c r="O1205" s="6" t="str">
        <f>VLOOKUP(B1205,Master!$A$2:$C$11,2,FALSE)</f>
        <v>Asia</v>
      </c>
      <c r="Q1205" s="39" t="str">
        <f>VLOOKUP(D1205,GL_Master!$A$1:$D$80,2,FALSE)</f>
        <v>BS</v>
      </c>
      <c r="R1205" s="39" t="str">
        <f>VLOOKUP(D1205,GL_Master!$A$1:$D$80,3,FALSE)</f>
        <v>Gross Block</v>
      </c>
      <c r="S1205" s="39" t="str">
        <f>VLOOKUP(D1205,GL_Master!$A$1:$D$80,4,FALSE)</f>
        <v>Tangible Fixed assets</v>
      </c>
    </row>
    <row r="1206" spans="1:19" x14ac:dyDescent="0.25">
      <c r="A1206" s="39" t="s">
        <v>262</v>
      </c>
      <c r="B1206" s="39" t="s">
        <v>234</v>
      </c>
      <c r="C1206" s="7">
        <v>44013</v>
      </c>
      <c r="D1206" s="39" t="s">
        <v>67</v>
      </c>
      <c r="E1206" s="39">
        <v>1604</v>
      </c>
      <c r="F1206" s="82">
        <f t="shared" si="54"/>
        <v>1.6040000000000001</v>
      </c>
      <c r="G1206" s="39">
        <f>VLOOKUP(N1206,Currecny_M!$A$1:$P$10,2,FALSE)</f>
        <v>65</v>
      </c>
      <c r="H1206" s="39">
        <f>MATCH(C1206,Currecny_M!$A$1:$P$1,0)</f>
        <v>5</v>
      </c>
      <c r="I1206" s="39">
        <f>VLOOKUP(N1206,Currecny_M!$A$1:$P$10,MATCH(Database!C1206,Currecny_M!$A$1:$P$1,0),FALSE)</f>
        <v>66.97</v>
      </c>
      <c r="J1206" s="82">
        <f t="shared" si="55"/>
        <v>107.41988000000001</v>
      </c>
      <c r="K1206" s="39">
        <f>VLOOKUP('Cover page'!$B$6,Currecny_M!$A$1:$P$10,MATCH(Database!C1206,Currecny_M!$A$1:$P$1,0),FALSE)</f>
        <v>1</v>
      </c>
      <c r="L1206" s="82">
        <f t="shared" si="56"/>
        <v>107.41988000000001</v>
      </c>
      <c r="M1206" s="82">
        <f>((E1206/$F$1)*VLOOKUP(N1206,Currecny_M!$A$1:$P$10,MATCH(Database!C1206,Currecny_M!$A$1:$P$1,0),FALSE))/VLOOKUP('Cover page'!$B$6,Currecny_M!$A$1:$P$10,MATCH(Database!C1206,Currecny_M!$A$1:$P$1,0),FALSE)</f>
        <v>107.41988000000001</v>
      </c>
      <c r="N1206" s="6" t="str">
        <f>VLOOKUP(B1206,Master!$A$2:$C$11,3,FALSE)</f>
        <v>Yuan</v>
      </c>
      <c r="O1206" s="6" t="str">
        <f>VLOOKUP(B1206,Master!$A$2:$C$11,2,FALSE)</f>
        <v>Asia</v>
      </c>
      <c r="Q1206" s="39" t="str">
        <f>VLOOKUP(D1206,GL_Master!$A$1:$D$80,2,FALSE)</f>
        <v>BS</v>
      </c>
      <c r="R1206" s="39" t="str">
        <f>VLOOKUP(D1206,GL_Master!$A$1:$D$80,3,FALSE)</f>
        <v>Gross Block</v>
      </c>
      <c r="S1206" s="39" t="str">
        <f>VLOOKUP(D1206,GL_Master!$A$1:$D$80,4,FALSE)</f>
        <v>Tangible Fixed assets</v>
      </c>
    </row>
    <row r="1207" spans="1:19" x14ac:dyDescent="0.25">
      <c r="A1207" s="39" t="s">
        <v>262</v>
      </c>
      <c r="B1207" s="39" t="s">
        <v>234</v>
      </c>
      <c r="C1207" s="7">
        <v>44013</v>
      </c>
      <c r="D1207" s="39" t="s">
        <v>68</v>
      </c>
      <c r="E1207" s="39">
        <v>-1401</v>
      </c>
      <c r="F1207" s="82">
        <f t="shared" si="54"/>
        <v>-1.401</v>
      </c>
      <c r="G1207" s="39">
        <f>VLOOKUP(N1207,Currecny_M!$A$1:$P$10,2,FALSE)</f>
        <v>65</v>
      </c>
      <c r="H1207" s="39">
        <f>MATCH(C1207,Currecny_M!$A$1:$P$1,0)</f>
        <v>5</v>
      </c>
      <c r="I1207" s="39">
        <f>VLOOKUP(N1207,Currecny_M!$A$1:$P$10,MATCH(Database!C1207,Currecny_M!$A$1:$P$1,0),FALSE)</f>
        <v>66.97</v>
      </c>
      <c r="J1207" s="82">
        <f t="shared" si="55"/>
        <v>-93.824969999999993</v>
      </c>
      <c r="K1207" s="39">
        <f>VLOOKUP('Cover page'!$B$6,Currecny_M!$A$1:$P$10,MATCH(Database!C1207,Currecny_M!$A$1:$P$1,0),FALSE)</f>
        <v>1</v>
      </c>
      <c r="L1207" s="82">
        <f t="shared" si="56"/>
        <v>-93.824969999999993</v>
      </c>
      <c r="M1207" s="82">
        <f>((E1207/$F$1)*VLOOKUP(N1207,Currecny_M!$A$1:$P$10,MATCH(Database!C1207,Currecny_M!$A$1:$P$1,0),FALSE))/VLOOKUP('Cover page'!$B$6,Currecny_M!$A$1:$P$10,MATCH(Database!C1207,Currecny_M!$A$1:$P$1,0),FALSE)</f>
        <v>-93.824969999999993</v>
      </c>
      <c r="N1207" s="6" t="str">
        <f>VLOOKUP(B1207,Master!$A$2:$C$11,3,FALSE)</f>
        <v>Yuan</v>
      </c>
      <c r="O1207" s="6" t="str">
        <f>VLOOKUP(B1207,Master!$A$2:$C$11,2,FALSE)</f>
        <v>Asia</v>
      </c>
      <c r="Q1207" s="39" t="str">
        <f>VLOOKUP(D1207,GL_Master!$A$1:$D$80,2,FALSE)</f>
        <v>BS</v>
      </c>
      <c r="R1207" s="39" t="str">
        <f>VLOOKUP(D1207,GL_Master!$A$1:$D$80,3,FALSE)</f>
        <v>Accumulated Depreciation</v>
      </c>
      <c r="S1207" s="39" t="str">
        <f>VLOOKUP(D1207,GL_Master!$A$1:$D$80,4,FALSE)</f>
        <v>Accumulated Depreciation</v>
      </c>
    </row>
    <row r="1208" spans="1:19" x14ac:dyDescent="0.25">
      <c r="A1208" s="39" t="s">
        <v>262</v>
      </c>
      <c r="B1208" s="39" t="s">
        <v>234</v>
      </c>
      <c r="C1208" s="7">
        <v>44013</v>
      </c>
      <c r="D1208" s="39" t="s">
        <v>69</v>
      </c>
      <c r="E1208" s="39">
        <v>2580</v>
      </c>
      <c r="F1208" s="82">
        <f t="shared" si="54"/>
        <v>2.58</v>
      </c>
      <c r="G1208" s="39">
        <f>VLOOKUP(N1208,Currecny_M!$A$1:$P$10,2,FALSE)</f>
        <v>65</v>
      </c>
      <c r="H1208" s="39">
        <f>MATCH(C1208,Currecny_M!$A$1:$P$1,0)</f>
        <v>5</v>
      </c>
      <c r="I1208" s="39">
        <f>VLOOKUP(N1208,Currecny_M!$A$1:$P$10,MATCH(Database!C1208,Currecny_M!$A$1:$P$1,0),FALSE)</f>
        <v>66.97</v>
      </c>
      <c r="J1208" s="82">
        <f t="shared" si="55"/>
        <v>172.7826</v>
      </c>
      <c r="K1208" s="39">
        <f>VLOOKUP('Cover page'!$B$6,Currecny_M!$A$1:$P$10,MATCH(Database!C1208,Currecny_M!$A$1:$P$1,0),FALSE)</f>
        <v>1</v>
      </c>
      <c r="L1208" s="82">
        <f t="shared" si="56"/>
        <v>172.7826</v>
      </c>
      <c r="M1208" s="82">
        <f>((E1208/$F$1)*VLOOKUP(N1208,Currecny_M!$A$1:$P$10,MATCH(Database!C1208,Currecny_M!$A$1:$P$1,0),FALSE))/VLOOKUP('Cover page'!$B$6,Currecny_M!$A$1:$P$10,MATCH(Database!C1208,Currecny_M!$A$1:$P$1,0),FALSE)</f>
        <v>172.7826</v>
      </c>
      <c r="N1208" s="6" t="str">
        <f>VLOOKUP(B1208,Master!$A$2:$C$11,3,FALSE)</f>
        <v>Yuan</v>
      </c>
      <c r="O1208" s="6" t="str">
        <f>VLOOKUP(B1208,Master!$A$2:$C$11,2,FALSE)</f>
        <v>Asia</v>
      </c>
      <c r="Q1208" s="39" t="str">
        <f>VLOOKUP(D1208,GL_Master!$A$1:$D$80,2,FALSE)</f>
        <v>BS</v>
      </c>
      <c r="R1208" s="39" t="str">
        <f>VLOOKUP(D1208,GL_Master!$A$1:$D$80,3,FALSE)</f>
        <v>Gross Block</v>
      </c>
      <c r="S1208" s="39" t="str">
        <f>VLOOKUP(D1208,GL_Master!$A$1:$D$80,4,FALSE)</f>
        <v>Tangible Fixed assets</v>
      </c>
    </row>
    <row r="1209" spans="1:19" x14ac:dyDescent="0.25">
      <c r="A1209" s="39" t="s">
        <v>262</v>
      </c>
      <c r="B1209" s="39" t="s">
        <v>234</v>
      </c>
      <c r="C1209" s="7">
        <v>44013</v>
      </c>
      <c r="D1209" s="39" t="s">
        <v>70</v>
      </c>
      <c r="E1209" s="39">
        <v>-99</v>
      </c>
      <c r="F1209" s="82">
        <f t="shared" si="54"/>
        <v>-9.9000000000000005E-2</v>
      </c>
      <c r="G1209" s="39">
        <f>VLOOKUP(N1209,Currecny_M!$A$1:$P$10,2,FALSE)</f>
        <v>65</v>
      </c>
      <c r="H1209" s="39">
        <f>MATCH(C1209,Currecny_M!$A$1:$P$1,0)</f>
        <v>5</v>
      </c>
      <c r="I1209" s="39">
        <f>VLOOKUP(N1209,Currecny_M!$A$1:$P$10,MATCH(Database!C1209,Currecny_M!$A$1:$P$1,0),FALSE)</f>
        <v>66.97</v>
      </c>
      <c r="J1209" s="82">
        <f t="shared" si="55"/>
        <v>-6.6300300000000005</v>
      </c>
      <c r="K1209" s="39">
        <f>VLOOKUP('Cover page'!$B$6,Currecny_M!$A$1:$P$10,MATCH(Database!C1209,Currecny_M!$A$1:$P$1,0),FALSE)</f>
        <v>1</v>
      </c>
      <c r="L1209" s="82">
        <f t="shared" si="56"/>
        <v>-6.6300300000000005</v>
      </c>
      <c r="M1209" s="82">
        <f>((E1209/$F$1)*VLOOKUP(N1209,Currecny_M!$A$1:$P$10,MATCH(Database!C1209,Currecny_M!$A$1:$P$1,0),FALSE))/VLOOKUP('Cover page'!$B$6,Currecny_M!$A$1:$P$10,MATCH(Database!C1209,Currecny_M!$A$1:$P$1,0),FALSE)</f>
        <v>-6.6300300000000005</v>
      </c>
      <c r="N1209" s="6" t="str">
        <f>VLOOKUP(B1209,Master!$A$2:$C$11,3,FALSE)</f>
        <v>Yuan</v>
      </c>
      <c r="O1209" s="6" t="str">
        <f>VLOOKUP(B1209,Master!$A$2:$C$11,2,FALSE)</f>
        <v>Asia</v>
      </c>
      <c r="Q1209" s="39" t="str">
        <f>VLOOKUP(D1209,GL_Master!$A$1:$D$80,2,FALSE)</f>
        <v>BS</v>
      </c>
      <c r="R1209" s="39" t="str">
        <f>VLOOKUP(D1209,GL_Master!$A$1:$D$80,3,FALSE)</f>
        <v>Accumulated Depreciation</v>
      </c>
      <c r="S1209" s="39" t="str">
        <f>VLOOKUP(D1209,GL_Master!$A$1:$D$80,4,FALSE)</f>
        <v>Accumulated Depreciation</v>
      </c>
    </row>
    <row r="1210" spans="1:19" x14ac:dyDescent="0.25">
      <c r="A1210" s="39" t="s">
        <v>262</v>
      </c>
      <c r="B1210" s="39" t="s">
        <v>234</v>
      </c>
      <c r="C1210" s="7">
        <v>44013</v>
      </c>
      <c r="D1210" s="39" t="s">
        <v>71</v>
      </c>
      <c r="E1210" s="39">
        <v>4905</v>
      </c>
      <c r="F1210" s="82">
        <f t="shared" si="54"/>
        <v>4.9050000000000002</v>
      </c>
      <c r="G1210" s="39">
        <f>VLOOKUP(N1210,Currecny_M!$A$1:$P$10,2,FALSE)</f>
        <v>65</v>
      </c>
      <c r="H1210" s="39">
        <f>MATCH(C1210,Currecny_M!$A$1:$P$1,0)</f>
        <v>5</v>
      </c>
      <c r="I1210" s="39">
        <f>VLOOKUP(N1210,Currecny_M!$A$1:$P$10,MATCH(Database!C1210,Currecny_M!$A$1:$P$1,0),FALSE)</f>
        <v>66.97</v>
      </c>
      <c r="J1210" s="82">
        <f t="shared" si="55"/>
        <v>328.48785000000004</v>
      </c>
      <c r="K1210" s="39">
        <f>VLOOKUP('Cover page'!$B$6,Currecny_M!$A$1:$P$10,MATCH(Database!C1210,Currecny_M!$A$1:$P$1,0),FALSE)</f>
        <v>1</v>
      </c>
      <c r="L1210" s="82">
        <f t="shared" si="56"/>
        <v>328.48785000000004</v>
      </c>
      <c r="M1210" s="82">
        <f>((E1210/$F$1)*VLOOKUP(N1210,Currecny_M!$A$1:$P$10,MATCH(Database!C1210,Currecny_M!$A$1:$P$1,0),FALSE))/VLOOKUP('Cover page'!$B$6,Currecny_M!$A$1:$P$10,MATCH(Database!C1210,Currecny_M!$A$1:$P$1,0),FALSE)</f>
        <v>328.48785000000004</v>
      </c>
      <c r="N1210" s="6" t="str">
        <f>VLOOKUP(B1210,Master!$A$2:$C$11,3,FALSE)</f>
        <v>Yuan</v>
      </c>
      <c r="O1210" s="6" t="str">
        <f>VLOOKUP(B1210,Master!$A$2:$C$11,2,FALSE)</f>
        <v>Asia</v>
      </c>
      <c r="Q1210" s="39" t="str">
        <f>VLOOKUP(D1210,GL_Master!$A$1:$D$80,2,FALSE)</f>
        <v>BS</v>
      </c>
      <c r="R1210" s="39" t="str">
        <f>VLOOKUP(D1210,GL_Master!$A$1:$D$80,3,FALSE)</f>
        <v>Gross Block</v>
      </c>
      <c r="S1210" s="39" t="str">
        <f>VLOOKUP(D1210,GL_Master!$A$1:$D$80,4,FALSE)</f>
        <v>Tangible Fixed assets</v>
      </c>
    </row>
    <row r="1211" spans="1:19" x14ac:dyDescent="0.25">
      <c r="A1211" s="39" t="s">
        <v>262</v>
      </c>
      <c r="B1211" s="39" t="s">
        <v>234</v>
      </c>
      <c r="C1211" s="7">
        <v>44013</v>
      </c>
      <c r="D1211" s="39" t="s">
        <v>72</v>
      </c>
      <c r="E1211" s="39">
        <v>41</v>
      </c>
      <c r="F1211" s="82">
        <f t="shared" si="54"/>
        <v>4.1000000000000002E-2</v>
      </c>
      <c r="G1211" s="39">
        <f>VLOOKUP(N1211,Currecny_M!$A$1:$P$10,2,FALSE)</f>
        <v>65</v>
      </c>
      <c r="H1211" s="39">
        <f>MATCH(C1211,Currecny_M!$A$1:$P$1,0)</f>
        <v>5</v>
      </c>
      <c r="I1211" s="39">
        <f>VLOOKUP(N1211,Currecny_M!$A$1:$P$10,MATCH(Database!C1211,Currecny_M!$A$1:$P$1,0),FALSE)</f>
        <v>66.97</v>
      </c>
      <c r="J1211" s="82">
        <f t="shared" si="55"/>
        <v>2.7457700000000003</v>
      </c>
      <c r="K1211" s="39">
        <f>VLOOKUP('Cover page'!$B$6,Currecny_M!$A$1:$P$10,MATCH(Database!C1211,Currecny_M!$A$1:$P$1,0),FALSE)</f>
        <v>1</v>
      </c>
      <c r="L1211" s="82">
        <f t="shared" si="56"/>
        <v>2.7457700000000003</v>
      </c>
      <c r="M1211" s="82">
        <f>((E1211/$F$1)*VLOOKUP(N1211,Currecny_M!$A$1:$P$10,MATCH(Database!C1211,Currecny_M!$A$1:$P$1,0),FALSE))/VLOOKUP('Cover page'!$B$6,Currecny_M!$A$1:$P$10,MATCH(Database!C1211,Currecny_M!$A$1:$P$1,0),FALSE)</f>
        <v>2.7457700000000003</v>
      </c>
      <c r="N1211" s="6" t="str">
        <f>VLOOKUP(B1211,Master!$A$2:$C$11,3,FALSE)</f>
        <v>Yuan</v>
      </c>
      <c r="O1211" s="6" t="str">
        <f>VLOOKUP(B1211,Master!$A$2:$C$11,2,FALSE)</f>
        <v>Asia</v>
      </c>
      <c r="Q1211" s="39" t="str">
        <f>VLOOKUP(D1211,GL_Master!$A$1:$D$80,2,FALSE)</f>
        <v>BS</v>
      </c>
      <c r="R1211" s="39" t="str">
        <f>VLOOKUP(D1211,GL_Master!$A$1:$D$80,3,FALSE)</f>
        <v>Gross Block</v>
      </c>
      <c r="S1211" s="39" t="str">
        <f>VLOOKUP(D1211,GL_Master!$A$1:$D$80,4,FALSE)</f>
        <v>Tangible Fixed assets</v>
      </c>
    </row>
    <row r="1212" spans="1:19" x14ac:dyDescent="0.25">
      <c r="A1212" s="39" t="s">
        <v>262</v>
      </c>
      <c r="B1212" s="39" t="s">
        <v>234</v>
      </c>
      <c r="C1212" s="7">
        <v>44013</v>
      </c>
      <c r="D1212" s="39" t="s">
        <v>73</v>
      </c>
      <c r="E1212" s="39">
        <v>19</v>
      </c>
      <c r="F1212" s="82">
        <f t="shared" si="54"/>
        <v>1.9E-2</v>
      </c>
      <c r="G1212" s="39">
        <f>VLOOKUP(N1212,Currecny_M!$A$1:$P$10,2,FALSE)</f>
        <v>65</v>
      </c>
      <c r="H1212" s="39">
        <f>MATCH(C1212,Currecny_M!$A$1:$P$1,0)</f>
        <v>5</v>
      </c>
      <c r="I1212" s="39">
        <f>VLOOKUP(N1212,Currecny_M!$A$1:$P$10,MATCH(Database!C1212,Currecny_M!$A$1:$P$1,0),FALSE)</f>
        <v>66.97</v>
      </c>
      <c r="J1212" s="82">
        <f t="shared" si="55"/>
        <v>1.2724299999999999</v>
      </c>
      <c r="K1212" s="39">
        <f>VLOOKUP('Cover page'!$B$6,Currecny_M!$A$1:$P$10,MATCH(Database!C1212,Currecny_M!$A$1:$P$1,0),FALSE)</f>
        <v>1</v>
      </c>
      <c r="L1212" s="82">
        <f t="shared" si="56"/>
        <v>1.2724299999999999</v>
      </c>
      <c r="M1212" s="82">
        <f>((E1212/$F$1)*VLOOKUP(N1212,Currecny_M!$A$1:$P$10,MATCH(Database!C1212,Currecny_M!$A$1:$P$1,0),FALSE))/VLOOKUP('Cover page'!$B$6,Currecny_M!$A$1:$P$10,MATCH(Database!C1212,Currecny_M!$A$1:$P$1,0),FALSE)</f>
        <v>1.2724299999999999</v>
      </c>
      <c r="N1212" s="6" t="str">
        <f>VLOOKUP(B1212,Master!$A$2:$C$11,3,FALSE)</f>
        <v>Yuan</v>
      </c>
      <c r="O1212" s="6" t="str">
        <f>VLOOKUP(B1212,Master!$A$2:$C$11,2,FALSE)</f>
        <v>Asia</v>
      </c>
      <c r="Q1212" s="39" t="str">
        <f>VLOOKUP(D1212,GL_Master!$A$1:$D$80,2,FALSE)</f>
        <v>BS</v>
      </c>
      <c r="R1212" s="39" t="str">
        <f>VLOOKUP(D1212,GL_Master!$A$1:$D$80,3,FALSE)</f>
        <v>Gross Block</v>
      </c>
      <c r="S1212" s="39" t="str">
        <f>VLOOKUP(D1212,GL_Master!$A$1:$D$80,4,FALSE)</f>
        <v>Tangible Fixed assets</v>
      </c>
    </row>
    <row r="1213" spans="1:19" x14ac:dyDescent="0.25">
      <c r="A1213" s="39" t="s">
        <v>262</v>
      </c>
      <c r="B1213" s="39" t="s">
        <v>234</v>
      </c>
      <c r="C1213" s="7">
        <v>44013</v>
      </c>
      <c r="D1213" s="39" t="s">
        <v>74</v>
      </c>
      <c r="E1213" s="39">
        <v>-4531</v>
      </c>
      <c r="F1213" s="82">
        <f t="shared" si="54"/>
        <v>-4.5309999999999997</v>
      </c>
      <c r="G1213" s="39">
        <f>VLOOKUP(N1213,Currecny_M!$A$1:$P$10,2,FALSE)</f>
        <v>65</v>
      </c>
      <c r="H1213" s="39">
        <f>MATCH(C1213,Currecny_M!$A$1:$P$1,0)</f>
        <v>5</v>
      </c>
      <c r="I1213" s="39">
        <f>VLOOKUP(N1213,Currecny_M!$A$1:$P$10,MATCH(Database!C1213,Currecny_M!$A$1:$P$1,0),FALSE)</f>
        <v>66.97</v>
      </c>
      <c r="J1213" s="82">
        <f t="shared" si="55"/>
        <v>-303.44106999999997</v>
      </c>
      <c r="K1213" s="39">
        <f>VLOOKUP('Cover page'!$B$6,Currecny_M!$A$1:$P$10,MATCH(Database!C1213,Currecny_M!$A$1:$P$1,0),FALSE)</f>
        <v>1</v>
      </c>
      <c r="L1213" s="82">
        <f t="shared" si="56"/>
        <v>-303.44106999999997</v>
      </c>
      <c r="M1213" s="82">
        <f>((E1213/$F$1)*VLOOKUP(N1213,Currecny_M!$A$1:$P$10,MATCH(Database!C1213,Currecny_M!$A$1:$P$1,0),FALSE))/VLOOKUP('Cover page'!$B$6,Currecny_M!$A$1:$P$10,MATCH(Database!C1213,Currecny_M!$A$1:$P$1,0),FALSE)</f>
        <v>-303.44106999999997</v>
      </c>
      <c r="N1213" s="6" t="str">
        <f>VLOOKUP(B1213,Master!$A$2:$C$11,3,FALSE)</f>
        <v>Yuan</v>
      </c>
      <c r="O1213" s="6" t="str">
        <f>VLOOKUP(B1213,Master!$A$2:$C$11,2,FALSE)</f>
        <v>Asia</v>
      </c>
      <c r="Q1213" s="39" t="str">
        <f>VLOOKUP(D1213,GL_Master!$A$1:$D$80,2,FALSE)</f>
        <v>BS</v>
      </c>
      <c r="R1213" s="39" t="str">
        <f>VLOOKUP(D1213,GL_Master!$A$1:$D$80,3,FALSE)</f>
        <v>Accumulated Depreciation</v>
      </c>
      <c r="S1213" s="39" t="str">
        <f>VLOOKUP(D1213,GL_Master!$A$1:$D$80,4,FALSE)</f>
        <v>Accumulated Depreciation</v>
      </c>
    </row>
    <row r="1214" spans="1:19" x14ac:dyDescent="0.25">
      <c r="A1214" s="39" t="s">
        <v>262</v>
      </c>
      <c r="B1214" s="39" t="s">
        <v>234</v>
      </c>
      <c r="C1214" s="7">
        <v>44013</v>
      </c>
      <c r="D1214" s="39" t="s">
        <v>21</v>
      </c>
      <c r="E1214" s="39">
        <v>377</v>
      </c>
      <c r="F1214" s="82">
        <f t="shared" si="54"/>
        <v>0.377</v>
      </c>
      <c r="G1214" s="39">
        <f>VLOOKUP(N1214,Currecny_M!$A$1:$P$10,2,FALSE)</f>
        <v>65</v>
      </c>
      <c r="H1214" s="39">
        <f>MATCH(C1214,Currecny_M!$A$1:$P$1,0)</f>
        <v>5</v>
      </c>
      <c r="I1214" s="39">
        <f>VLOOKUP(N1214,Currecny_M!$A$1:$P$10,MATCH(Database!C1214,Currecny_M!$A$1:$P$1,0),FALSE)</f>
        <v>66.97</v>
      </c>
      <c r="J1214" s="82">
        <f t="shared" si="55"/>
        <v>25.247689999999999</v>
      </c>
      <c r="K1214" s="39">
        <f>VLOOKUP('Cover page'!$B$6,Currecny_M!$A$1:$P$10,MATCH(Database!C1214,Currecny_M!$A$1:$P$1,0),FALSE)</f>
        <v>1</v>
      </c>
      <c r="L1214" s="82">
        <f t="shared" si="56"/>
        <v>25.247689999999999</v>
      </c>
      <c r="M1214" s="82">
        <f>((E1214/$F$1)*VLOOKUP(N1214,Currecny_M!$A$1:$P$10,MATCH(Database!C1214,Currecny_M!$A$1:$P$1,0),FALSE))/VLOOKUP('Cover page'!$B$6,Currecny_M!$A$1:$P$10,MATCH(Database!C1214,Currecny_M!$A$1:$P$1,0),FALSE)</f>
        <v>25.247689999999999</v>
      </c>
      <c r="N1214" s="6" t="str">
        <f>VLOOKUP(B1214,Master!$A$2:$C$11,3,FALSE)</f>
        <v>Yuan</v>
      </c>
      <c r="O1214" s="6" t="str">
        <f>VLOOKUP(B1214,Master!$A$2:$C$11,2,FALSE)</f>
        <v>Asia</v>
      </c>
      <c r="Q1214" s="39" t="str">
        <f>VLOOKUP(D1214,GL_Master!$A$1:$D$80,2,FALSE)</f>
        <v>BS</v>
      </c>
      <c r="R1214" s="39" t="str">
        <f>VLOOKUP(D1214,GL_Master!$A$1:$D$80,3,FALSE)</f>
        <v>Gross Block</v>
      </c>
      <c r="S1214" s="39" t="str">
        <f>VLOOKUP(D1214,GL_Master!$A$1:$D$80,4,FALSE)</f>
        <v>Tangible Fixed assets</v>
      </c>
    </row>
    <row r="1215" spans="1:19" x14ac:dyDescent="0.25">
      <c r="A1215" s="39" t="s">
        <v>262</v>
      </c>
      <c r="B1215" s="39" t="s">
        <v>234</v>
      </c>
      <c r="C1215" s="7">
        <v>44013</v>
      </c>
      <c r="D1215" s="39" t="s">
        <v>27</v>
      </c>
      <c r="E1215" s="39">
        <v>881</v>
      </c>
      <c r="F1215" s="82">
        <f t="shared" si="54"/>
        <v>0.88100000000000001</v>
      </c>
      <c r="G1215" s="39">
        <f>VLOOKUP(N1215,Currecny_M!$A$1:$P$10,2,FALSE)</f>
        <v>65</v>
      </c>
      <c r="H1215" s="39">
        <f>MATCH(C1215,Currecny_M!$A$1:$P$1,0)</f>
        <v>5</v>
      </c>
      <c r="I1215" s="39">
        <f>VLOOKUP(N1215,Currecny_M!$A$1:$P$10,MATCH(Database!C1215,Currecny_M!$A$1:$P$1,0),FALSE)</f>
        <v>66.97</v>
      </c>
      <c r="J1215" s="82">
        <f t="shared" si="55"/>
        <v>59.000569999999996</v>
      </c>
      <c r="K1215" s="39">
        <f>VLOOKUP('Cover page'!$B$6,Currecny_M!$A$1:$P$10,MATCH(Database!C1215,Currecny_M!$A$1:$P$1,0),FALSE)</f>
        <v>1</v>
      </c>
      <c r="L1215" s="82">
        <f t="shared" si="56"/>
        <v>59.000569999999996</v>
      </c>
      <c r="M1215" s="82">
        <f>((E1215/$F$1)*VLOOKUP(N1215,Currecny_M!$A$1:$P$10,MATCH(Database!C1215,Currecny_M!$A$1:$P$1,0),FALSE))/VLOOKUP('Cover page'!$B$6,Currecny_M!$A$1:$P$10,MATCH(Database!C1215,Currecny_M!$A$1:$P$1,0),FALSE)</f>
        <v>59.000569999999996</v>
      </c>
      <c r="N1215" s="6" t="str">
        <f>VLOOKUP(B1215,Master!$A$2:$C$11,3,FALSE)</f>
        <v>Yuan</v>
      </c>
      <c r="O1215" s="6" t="str">
        <f>VLOOKUP(B1215,Master!$A$2:$C$11,2,FALSE)</f>
        <v>Asia</v>
      </c>
      <c r="Q1215" s="39" t="str">
        <f>VLOOKUP(D1215,GL_Master!$A$1:$D$80,2,FALSE)</f>
        <v>BS</v>
      </c>
      <c r="R1215" s="39" t="str">
        <f>VLOOKUP(D1215,GL_Master!$A$1:$D$80,3,FALSE)</f>
        <v>Gross Block</v>
      </c>
      <c r="S1215" s="39" t="str">
        <f>VLOOKUP(D1215,GL_Master!$A$1:$D$80,4,FALSE)</f>
        <v>Tangible Fixed assets</v>
      </c>
    </row>
    <row r="1216" spans="1:19" x14ac:dyDescent="0.25">
      <c r="A1216" s="39" t="s">
        <v>262</v>
      </c>
      <c r="B1216" s="39" t="s">
        <v>234</v>
      </c>
      <c r="C1216" s="7">
        <v>44013</v>
      </c>
      <c r="D1216" s="39" t="s">
        <v>75</v>
      </c>
      <c r="E1216" s="39">
        <v>-19</v>
      </c>
      <c r="F1216" s="82">
        <f t="shared" si="54"/>
        <v>-1.9E-2</v>
      </c>
      <c r="G1216" s="39">
        <f>VLOOKUP(N1216,Currecny_M!$A$1:$P$10,2,FALSE)</f>
        <v>65</v>
      </c>
      <c r="H1216" s="39">
        <f>MATCH(C1216,Currecny_M!$A$1:$P$1,0)</f>
        <v>5</v>
      </c>
      <c r="I1216" s="39">
        <f>VLOOKUP(N1216,Currecny_M!$A$1:$P$10,MATCH(Database!C1216,Currecny_M!$A$1:$P$1,0),FALSE)</f>
        <v>66.97</v>
      </c>
      <c r="J1216" s="82">
        <f t="shared" si="55"/>
        <v>-1.2724299999999999</v>
      </c>
      <c r="K1216" s="39">
        <f>VLOOKUP('Cover page'!$B$6,Currecny_M!$A$1:$P$10,MATCH(Database!C1216,Currecny_M!$A$1:$P$1,0),FALSE)</f>
        <v>1</v>
      </c>
      <c r="L1216" s="82">
        <f t="shared" si="56"/>
        <v>-1.2724299999999999</v>
      </c>
      <c r="M1216" s="82">
        <f>((E1216/$F$1)*VLOOKUP(N1216,Currecny_M!$A$1:$P$10,MATCH(Database!C1216,Currecny_M!$A$1:$P$1,0),FALSE))/VLOOKUP('Cover page'!$B$6,Currecny_M!$A$1:$P$10,MATCH(Database!C1216,Currecny_M!$A$1:$P$1,0),FALSE)</f>
        <v>-1.2724299999999999</v>
      </c>
      <c r="N1216" s="6" t="str">
        <f>VLOOKUP(B1216,Master!$A$2:$C$11,3,FALSE)</f>
        <v>Yuan</v>
      </c>
      <c r="O1216" s="6" t="str">
        <f>VLOOKUP(B1216,Master!$A$2:$C$11,2,FALSE)</f>
        <v>Asia</v>
      </c>
      <c r="Q1216" s="39" t="str">
        <f>VLOOKUP(D1216,GL_Master!$A$1:$D$80,2,FALSE)</f>
        <v>BS</v>
      </c>
      <c r="R1216" s="39" t="str">
        <f>VLOOKUP(D1216,GL_Master!$A$1:$D$80,3,FALSE)</f>
        <v>Gross Block</v>
      </c>
      <c r="S1216" s="39" t="str">
        <f>VLOOKUP(D1216,GL_Master!$A$1:$D$80,4,FALSE)</f>
        <v>Tangible Fixed assets</v>
      </c>
    </row>
    <row r="1217" spans="1:19" x14ac:dyDescent="0.25">
      <c r="A1217" s="39" t="s">
        <v>262</v>
      </c>
      <c r="B1217" s="39" t="s">
        <v>234</v>
      </c>
      <c r="C1217" s="7">
        <v>44013</v>
      </c>
      <c r="D1217" s="39" t="s">
        <v>76</v>
      </c>
      <c r="E1217" s="39">
        <v>480</v>
      </c>
      <c r="F1217" s="82">
        <f t="shared" si="54"/>
        <v>0.48</v>
      </c>
      <c r="G1217" s="39">
        <f>VLOOKUP(N1217,Currecny_M!$A$1:$P$10,2,FALSE)</f>
        <v>65</v>
      </c>
      <c r="H1217" s="39">
        <f>MATCH(C1217,Currecny_M!$A$1:$P$1,0)</f>
        <v>5</v>
      </c>
      <c r="I1217" s="39">
        <f>VLOOKUP(N1217,Currecny_M!$A$1:$P$10,MATCH(Database!C1217,Currecny_M!$A$1:$P$1,0),FALSE)</f>
        <v>66.97</v>
      </c>
      <c r="J1217" s="82">
        <f t="shared" si="55"/>
        <v>32.145600000000002</v>
      </c>
      <c r="K1217" s="39">
        <f>VLOOKUP('Cover page'!$B$6,Currecny_M!$A$1:$P$10,MATCH(Database!C1217,Currecny_M!$A$1:$P$1,0),FALSE)</f>
        <v>1</v>
      </c>
      <c r="L1217" s="82">
        <f t="shared" si="56"/>
        <v>32.145600000000002</v>
      </c>
      <c r="M1217" s="82">
        <f>((E1217/$F$1)*VLOOKUP(N1217,Currecny_M!$A$1:$P$10,MATCH(Database!C1217,Currecny_M!$A$1:$P$1,0),FALSE))/VLOOKUP('Cover page'!$B$6,Currecny_M!$A$1:$P$10,MATCH(Database!C1217,Currecny_M!$A$1:$P$1,0),FALSE)</f>
        <v>32.145600000000002</v>
      </c>
      <c r="N1217" s="6" t="str">
        <f>VLOOKUP(B1217,Master!$A$2:$C$11,3,FALSE)</f>
        <v>Yuan</v>
      </c>
      <c r="O1217" s="6" t="str">
        <f>VLOOKUP(B1217,Master!$A$2:$C$11,2,FALSE)</f>
        <v>Asia</v>
      </c>
      <c r="Q1217" s="39" t="str">
        <f>VLOOKUP(D1217,GL_Master!$A$1:$D$80,2,FALSE)</f>
        <v>BS</v>
      </c>
      <c r="R1217" s="39" t="str">
        <f>VLOOKUP(D1217,GL_Master!$A$1:$D$80,3,FALSE)</f>
        <v>Inventories</v>
      </c>
      <c r="S1217" s="39" t="str">
        <f>VLOOKUP(D1217,GL_Master!$A$1:$D$80,4,FALSE)</f>
        <v>Inventory</v>
      </c>
    </row>
    <row r="1218" spans="1:19" x14ac:dyDescent="0.25">
      <c r="A1218" s="39" t="s">
        <v>262</v>
      </c>
      <c r="B1218" s="39" t="s">
        <v>234</v>
      </c>
      <c r="C1218" s="7">
        <v>44013</v>
      </c>
      <c r="D1218" s="39" t="s">
        <v>77</v>
      </c>
      <c r="E1218" s="39">
        <v>1244</v>
      </c>
      <c r="F1218" s="82">
        <f t="shared" si="54"/>
        <v>1.244</v>
      </c>
      <c r="G1218" s="39">
        <f>VLOOKUP(N1218,Currecny_M!$A$1:$P$10,2,FALSE)</f>
        <v>65</v>
      </c>
      <c r="H1218" s="39">
        <f>MATCH(C1218,Currecny_M!$A$1:$P$1,0)</f>
        <v>5</v>
      </c>
      <c r="I1218" s="39">
        <f>VLOOKUP(N1218,Currecny_M!$A$1:$P$10,MATCH(Database!C1218,Currecny_M!$A$1:$P$1,0),FALSE)</f>
        <v>66.97</v>
      </c>
      <c r="J1218" s="82">
        <f t="shared" si="55"/>
        <v>83.310680000000005</v>
      </c>
      <c r="K1218" s="39">
        <f>VLOOKUP('Cover page'!$B$6,Currecny_M!$A$1:$P$10,MATCH(Database!C1218,Currecny_M!$A$1:$P$1,0),FALSE)</f>
        <v>1</v>
      </c>
      <c r="L1218" s="82">
        <f t="shared" si="56"/>
        <v>83.310680000000005</v>
      </c>
      <c r="M1218" s="82">
        <f>((E1218/$F$1)*VLOOKUP(N1218,Currecny_M!$A$1:$P$10,MATCH(Database!C1218,Currecny_M!$A$1:$P$1,0),FALSE))/VLOOKUP('Cover page'!$B$6,Currecny_M!$A$1:$P$10,MATCH(Database!C1218,Currecny_M!$A$1:$P$1,0),FALSE)</f>
        <v>83.310680000000005</v>
      </c>
      <c r="N1218" s="6" t="str">
        <f>VLOOKUP(B1218,Master!$A$2:$C$11,3,FALSE)</f>
        <v>Yuan</v>
      </c>
      <c r="O1218" s="6" t="str">
        <f>VLOOKUP(B1218,Master!$A$2:$C$11,2,FALSE)</f>
        <v>Asia</v>
      </c>
      <c r="Q1218" s="39" t="str">
        <f>VLOOKUP(D1218,GL_Master!$A$1:$D$80,2,FALSE)</f>
        <v>BS</v>
      </c>
      <c r="R1218" s="39" t="str">
        <f>VLOOKUP(D1218,GL_Master!$A$1:$D$80,3,FALSE)</f>
        <v>Inventories</v>
      </c>
      <c r="S1218" s="39" t="str">
        <f>VLOOKUP(D1218,GL_Master!$A$1:$D$80,4,FALSE)</f>
        <v>Inventory</v>
      </c>
    </row>
    <row r="1219" spans="1:19" x14ac:dyDescent="0.25">
      <c r="A1219" s="39" t="s">
        <v>262</v>
      </c>
      <c r="B1219" s="39" t="s">
        <v>234</v>
      </c>
      <c r="C1219" s="7">
        <v>44013</v>
      </c>
      <c r="D1219" s="39" t="s">
        <v>2</v>
      </c>
      <c r="E1219" s="39">
        <v>125869</v>
      </c>
      <c r="F1219" s="82">
        <f t="shared" si="54"/>
        <v>125.869</v>
      </c>
      <c r="G1219" s="39">
        <f>VLOOKUP(N1219,Currecny_M!$A$1:$P$10,2,FALSE)</f>
        <v>65</v>
      </c>
      <c r="H1219" s="39">
        <f>MATCH(C1219,Currecny_M!$A$1:$P$1,0)</f>
        <v>5</v>
      </c>
      <c r="I1219" s="39">
        <f>VLOOKUP(N1219,Currecny_M!$A$1:$P$10,MATCH(Database!C1219,Currecny_M!$A$1:$P$1,0),FALSE)</f>
        <v>66.97</v>
      </c>
      <c r="J1219" s="82">
        <f t="shared" si="55"/>
        <v>8429.4469300000001</v>
      </c>
      <c r="K1219" s="39">
        <f>VLOOKUP('Cover page'!$B$6,Currecny_M!$A$1:$P$10,MATCH(Database!C1219,Currecny_M!$A$1:$P$1,0),FALSE)</f>
        <v>1</v>
      </c>
      <c r="L1219" s="82">
        <f t="shared" si="56"/>
        <v>8429.4469300000001</v>
      </c>
      <c r="M1219" s="82">
        <f>((E1219/$F$1)*VLOOKUP(N1219,Currecny_M!$A$1:$P$10,MATCH(Database!C1219,Currecny_M!$A$1:$P$1,0),FALSE))/VLOOKUP('Cover page'!$B$6,Currecny_M!$A$1:$P$10,MATCH(Database!C1219,Currecny_M!$A$1:$P$1,0),FALSE)</f>
        <v>8429.4469300000001</v>
      </c>
      <c r="N1219" s="6" t="str">
        <f>VLOOKUP(B1219,Master!$A$2:$C$11,3,FALSE)</f>
        <v>Yuan</v>
      </c>
      <c r="O1219" s="6" t="str">
        <f>VLOOKUP(B1219,Master!$A$2:$C$11,2,FALSE)</f>
        <v>Asia</v>
      </c>
      <c r="Q1219" s="39" t="str">
        <f>VLOOKUP(D1219,GL_Master!$A$1:$D$80,2,FALSE)</f>
        <v>BS</v>
      </c>
      <c r="R1219" s="39" t="str">
        <f>VLOOKUP(D1219,GL_Master!$A$1:$D$80,3,FALSE)</f>
        <v>Trade receivables</v>
      </c>
      <c r="S1219" s="39" t="str">
        <f>VLOOKUP(D1219,GL_Master!$A$1:$D$80,4,FALSE)</f>
        <v>Unsecured, considered good</v>
      </c>
    </row>
    <row r="1220" spans="1:19" x14ac:dyDescent="0.25">
      <c r="A1220" s="39" t="s">
        <v>262</v>
      </c>
      <c r="B1220" s="39" t="s">
        <v>234</v>
      </c>
      <c r="C1220" s="7">
        <v>44013</v>
      </c>
      <c r="D1220" s="39" t="s">
        <v>78</v>
      </c>
      <c r="E1220" s="39">
        <v>20</v>
      </c>
      <c r="F1220" s="82">
        <f t="shared" ref="F1220:F1283" si="57">E1220/$F$1</f>
        <v>0.02</v>
      </c>
      <c r="G1220" s="39">
        <f>VLOOKUP(N1220,Currecny_M!$A$1:$P$10,2,FALSE)</f>
        <v>65</v>
      </c>
      <c r="H1220" s="39">
        <f>MATCH(C1220,Currecny_M!$A$1:$P$1,0)</f>
        <v>5</v>
      </c>
      <c r="I1220" s="39">
        <f>VLOOKUP(N1220,Currecny_M!$A$1:$P$10,MATCH(Database!C1220,Currecny_M!$A$1:$P$1,0),FALSE)</f>
        <v>66.97</v>
      </c>
      <c r="J1220" s="82">
        <f t="shared" ref="J1220:J1283" si="58">F1220*I1220</f>
        <v>1.3393999999999999</v>
      </c>
      <c r="K1220" s="39">
        <f>VLOOKUP('Cover page'!$B$6,Currecny_M!$A$1:$P$10,MATCH(Database!C1220,Currecny_M!$A$1:$P$1,0),FALSE)</f>
        <v>1</v>
      </c>
      <c r="L1220" s="82">
        <f t="shared" ref="L1220:L1283" si="59">J1220/K1220</f>
        <v>1.3393999999999999</v>
      </c>
      <c r="M1220" s="82">
        <f>((E1220/$F$1)*VLOOKUP(N1220,Currecny_M!$A$1:$P$10,MATCH(Database!C1220,Currecny_M!$A$1:$P$1,0),FALSE))/VLOOKUP('Cover page'!$B$6,Currecny_M!$A$1:$P$10,MATCH(Database!C1220,Currecny_M!$A$1:$P$1,0),FALSE)</f>
        <v>1.3393999999999999</v>
      </c>
      <c r="N1220" s="6" t="str">
        <f>VLOOKUP(B1220,Master!$A$2:$C$11,3,FALSE)</f>
        <v>Yuan</v>
      </c>
      <c r="O1220" s="6" t="str">
        <f>VLOOKUP(B1220,Master!$A$2:$C$11,2,FALSE)</f>
        <v>Asia</v>
      </c>
      <c r="Q1220" s="39" t="str">
        <f>VLOOKUP(D1220,GL_Master!$A$1:$D$80,2,FALSE)</f>
        <v>BS</v>
      </c>
      <c r="R1220" s="39" t="str">
        <f>VLOOKUP(D1220,GL_Master!$A$1:$D$80,3,FALSE)</f>
        <v>Cash &amp; Bank Balances</v>
      </c>
      <c r="S1220" s="39" t="str">
        <f>VLOOKUP(D1220,GL_Master!$A$1:$D$80,4,FALSE)</f>
        <v>Cash In hand</v>
      </c>
    </row>
    <row r="1221" spans="1:19" x14ac:dyDescent="0.25">
      <c r="A1221" s="39" t="s">
        <v>262</v>
      </c>
      <c r="B1221" s="39" t="s">
        <v>234</v>
      </c>
      <c r="C1221" s="7">
        <v>44013</v>
      </c>
      <c r="D1221" s="39" t="s">
        <v>79</v>
      </c>
      <c r="E1221" s="39">
        <v>-4846</v>
      </c>
      <c r="F1221" s="82">
        <f t="shared" si="57"/>
        <v>-4.8460000000000001</v>
      </c>
      <c r="G1221" s="39">
        <f>VLOOKUP(N1221,Currecny_M!$A$1:$P$10,2,FALSE)</f>
        <v>65</v>
      </c>
      <c r="H1221" s="39">
        <f>MATCH(C1221,Currecny_M!$A$1:$P$1,0)</f>
        <v>5</v>
      </c>
      <c r="I1221" s="39">
        <f>VLOOKUP(N1221,Currecny_M!$A$1:$P$10,MATCH(Database!C1221,Currecny_M!$A$1:$P$1,0),FALSE)</f>
        <v>66.97</v>
      </c>
      <c r="J1221" s="82">
        <f t="shared" si="58"/>
        <v>-324.53662000000003</v>
      </c>
      <c r="K1221" s="39">
        <f>VLOOKUP('Cover page'!$B$6,Currecny_M!$A$1:$P$10,MATCH(Database!C1221,Currecny_M!$A$1:$P$1,0),FALSE)</f>
        <v>1</v>
      </c>
      <c r="L1221" s="82">
        <f t="shared" si="59"/>
        <v>-324.53662000000003</v>
      </c>
      <c r="M1221" s="82">
        <f>((E1221/$F$1)*VLOOKUP(N1221,Currecny_M!$A$1:$P$10,MATCH(Database!C1221,Currecny_M!$A$1:$P$1,0),FALSE))/VLOOKUP('Cover page'!$B$6,Currecny_M!$A$1:$P$10,MATCH(Database!C1221,Currecny_M!$A$1:$P$1,0),FALSE)</f>
        <v>-324.53662000000003</v>
      </c>
      <c r="N1221" s="6" t="str">
        <f>VLOOKUP(B1221,Master!$A$2:$C$11,3,FALSE)</f>
        <v>Yuan</v>
      </c>
      <c r="O1221" s="6" t="str">
        <f>VLOOKUP(B1221,Master!$A$2:$C$11,2,FALSE)</f>
        <v>Asia</v>
      </c>
      <c r="Q1221" s="39" t="str">
        <f>VLOOKUP(D1221,GL_Master!$A$1:$D$80,2,FALSE)</f>
        <v>BS</v>
      </c>
      <c r="R1221" s="39" t="str">
        <f>VLOOKUP(D1221,GL_Master!$A$1:$D$80,3,FALSE)</f>
        <v>Loan Fund</v>
      </c>
      <c r="S1221" s="39" t="str">
        <f>VLOOKUP(D1221,GL_Master!$A$1:$D$80,4,FALSE)</f>
        <v>Term Loan</v>
      </c>
    </row>
    <row r="1222" spans="1:19" x14ac:dyDescent="0.25">
      <c r="A1222" s="39" t="s">
        <v>262</v>
      </c>
      <c r="B1222" s="39" t="s">
        <v>234</v>
      </c>
      <c r="C1222" s="7">
        <v>44013</v>
      </c>
      <c r="D1222" s="39" t="s">
        <v>80</v>
      </c>
      <c r="E1222" s="39">
        <v>141</v>
      </c>
      <c r="F1222" s="82">
        <f t="shared" si="57"/>
        <v>0.14099999999999999</v>
      </c>
      <c r="G1222" s="39">
        <f>VLOOKUP(N1222,Currecny_M!$A$1:$P$10,2,FALSE)</f>
        <v>65</v>
      </c>
      <c r="H1222" s="39">
        <f>MATCH(C1222,Currecny_M!$A$1:$P$1,0)</f>
        <v>5</v>
      </c>
      <c r="I1222" s="39">
        <f>VLOOKUP(N1222,Currecny_M!$A$1:$P$10,MATCH(Database!C1222,Currecny_M!$A$1:$P$1,0),FALSE)</f>
        <v>66.97</v>
      </c>
      <c r="J1222" s="82">
        <f t="shared" si="58"/>
        <v>9.4427699999999994</v>
      </c>
      <c r="K1222" s="39">
        <f>VLOOKUP('Cover page'!$B$6,Currecny_M!$A$1:$P$10,MATCH(Database!C1222,Currecny_M!$A$1:$P$1,0),FALSE)</f>
        <v>1</v>
      </c>
      <c r="L1222" s="82">
        <f t="shared" si="59"/>
        <v>9.4427699999999994</v>
      </c>
      <c r="M1222" s="82">
        <f>((E1222/$F$1)*VLOOKUP(N1222,Currecny_M!$A$1:$P$10,MATCH(Database!C1222,Currecny_M!$A$1:$P$1,0),FALSE))/VLOOKUP('Cover page'!$B$6,Currecny_M!$A$1:$P$10,MATCH(Database!C1222,Currecny_M!$A$1:$P$1,0),FALSE)</f>
        <v>9.4427699999999994</v>
      </c>
      <c r="N1222" s="6" t="str">
        <f>VLOOKUP(B1222,Master!$A$2:$C$11,3,FALSE)</f>
        <v>Yuan</v>
      </c>
      <c r="O1222" s="6" t="str">
        <f>VLOOKUP(B1222,Master!$A$2:$C$11,2,FALSE)</f>
        <v>Asia</v>
      </c>
      <c r="Q1222" s="39" t="str">
        <f>VLOOKUP(D1222,GL_Master!$A$1:$D$80,2,FALSE)</f>
        <v>BS</v>
      </c>
      <c r="R1222" s="39" t="str">
        <f>VLOOKUP(D1222,GL_Master!$A$1:$D$80,3,FALSE)</f>
        <v>Cash &amp; Bank Balances</v>
      </c>
      <c r="S1222" s="39" t="str">
        <f>VLOOKUP(D1222,GL_Master!$A$1:$D$80,4,FALSE)</f>
        <v xml:space="preserve">      On Current Accounts</v>
      </c>
    </row>
    <row r="1223" spans="1:19" x14ac:dyDescent="0.25">
      <c r="A1223" s="39" t="s">
        <v>262</v>
      </c>
      <c r="B1223" s="39" t="s">
        <v>234</v>
      </c>
      <c r="C1223" s="7">
        <v>44013</v>
      </c>
      <c r="D1223" s="39" t="s">
        <v>81</v>
      </c>
      <c r="E1223" s="39">
        <v>10142</v>
      </c>
      <c r="F1223" s="82">
        <f t="shared" si="57"/>
        <v>10.141999999999999</v>
      </c>
      <c r="G1223" s="39">
        <f>VLOOKUP(N1223,Currecny_M!$A$1:$P$10,2,FALSE)</f>
        <v>65</v>
      </c>
      <c r="H1223" s="39">
        <f>MATCH(C1223,Currecny_M!$A$1:$P$1,0)</f>
        <v>5</v>
      </c>
      <c r="I1223" s="39">
        <f>VLOOKUP(N1223,Currecny_M!$A$1:$P$10,MATCH(Database!C1223,Currecny_M!$A$1:$P$1,0),FALSE)</f>
        <v>66.97</v>
      </c>
      <c r="J1223" s="82">
        <f t="shared" si="58"/>
        <v>679.2097399999999</v>
      </c>
      <c r="K1223" s="39">
        <f>VLOOKUP('Cover page'!$B$6,Currecny_M!$A$1:$P$10,MATCH(Database!C1223,Currecny_M!$A$1:$P$1,0),FALSE)</f>
        <v>1</v>
      </c>
      <c r="L1223" s="82">
        <f t="shared" si="59"/>
        <v>679.2097399999999</v>
      </c>
      <c r="M1223" s="82">
        <f>((E1223/$F$1)*VLOOKUP(N1223,Currecny_M!$A$1:$P$10,MATCH(Database!C1223,Currecny_M!$A$1:$P$1,0),FALSE))/VLOOKUP('Cover page'!$B$6,Currecny_M!$A$1:$P$10,MATCH(Database!C1223,Currecny_M!$A$1:$P$1,0),FALSE)</f>
        <v>679.2097399999999</v>
      </c>
      <c r="N1223" s="6" t="str">
        <f>VLOOKUP(B1223,Master!$A$2:$C$11,3,FALSE)</f>
        <v>Yuan</v>
      </c>
      <c r="O1223" s="6" t="str">
        <f>VLOOKUP(B1223,Master!$A$2:$C$11,2,FALSE)</f>
        <v>Asia</v>
      </c>
      <c r="Q1223" s="39" t="str">
        <f>VLOOKUP(D1223,GL_Master!$A$1:$D$80,2,FALSE)</f>
        <v>BS</v>
      </c>
      <c r="R1223" s="39" t="str">
        <f>VLOOKUP(D1223,GL_Master!$A$1:$D$80,3,FALSE)</f>
        <v>Other Current Assets</v>
      </c>
      <c r="S1223" s="39" t="str">
        <f>VLOOKUP(D1223,GL_Master!$A$1:$D$80,4,FALSE)</f>
        <v>Advance tax recoverable (net of provision )</v>
      </c>
    </row>
    <row r="1224" spans="1:19" x14ac:dyDescent="0.25">
      <c r="A1224" s="39" t="s">
        <v>262</v>
      </c>
      <c r="B1224" s="39" t="s">
        <v>234</v>
      </c>
      <c r="C1224" s="7">
        <v>44013</v>
      </c>
      <c r="D1224" s="39" t="s">
        <v>19</v>
      </c>
      <c r="E1224" s="39">
        <v>93</v>
      </c>
      <c r="F1224" s="82">
        <f t="shared" si="57"/>
        <v>9.2999999999999999E-2</v>
      </c>
      <c r="G1224" s="39">
        <f>VLOOKUP(N1224,Currecny_M!$A$1:$P$10,2,FALSE)</f>
        <v>65</v>
      </c>
      <c r="H1224" s="39">
        <f>MATCH(C1224,Currecny_M!$A$1:$P$1,0)</f>
        <v>5</v>
      </c>
      <c r="I1224" s="39">
        <f>VLOOKUP(N1224,Currecny_M!$A$1:$P$10,MATCH(Database!C1224,Currecny_M!$A$1:$P$1,0),FALSE)</f>
        <v>66.97</v>
      </c>
      <c r="J1224" s="82">
        <f t="shared" si="58"/>
        <v>6.2282099999999998</v>
      </c>
      <c r="K1224" s="39">
        <f>VLOOKUP('Cover page'!$B$6,Currecny_M!$A$1:$P$10,MATCH(Database!C1224,Currecny_M!$A$1:$P$1,0),FALSE)</f>
        <v>1</v>
      </c>
      <c r="L1224" s="82">
        <f t="shared" si="59"/>
        <v>6.2282099999999998</v>
      </c>
      <c r="M1224" s="82">
        <f>((E1224/$F$1)*VLOOKUP(N1224,Currecny_M!$A$1:$P$10,MATCH(Database!C1224,Currecny_M!$A$1:$P$1,0),FALSE))/VLOOKUP('Cover page'!$B$6,Currecny_M!$A$1:$P$10,MATCH(Database!C1224,Currecny_M!$A$1:$P$1,0),FALSE)</f>
        <v>6.2282099999999998</v>
      </c>
      <c r="N1224" s="6" t="str">
        <f>VLOOKUP(B1224,Master!$A$2:$C$11,3,FALSE)</f>
        <v>Yuan</v>
      </c>
      <c r="O1224" s="6" t="str">
        <f>VLOOKUP(B1224,Master!$A$2:$C$11,2,FALSE)</f>
        <v>Asia</v>
      </c>
      <c r="Q1224" s="39" t="str">
        <f>VLOOKUP(D1224,GL_Master!$A$1:$D$80,2,FALSE)</f>
        <v>BS</v>
      </c>
      <c r="R1224" s="39" t="str">
        <f>VLOOKUP(D1224,GL_Master!$A$1:$D$80,3,FALSE)</f>
        <v>Short-term loan and advances</v>
      </c>
      <c r="S1224" s="39" t="str">
        <f>VLOOKUP(D1224,GL_Master!$A$1:$D$80,4,FALSE)</f>
        <v>Prepaid expenses</v>
      </c>
    </row>
    <row r="1225" spans="1:19" x14ac:dyDescent="0.25">
      <c r="A1225" s="39" t="s">
        <v>262</v>
      </c>
      <c r="B1225" s="39" t="s">
        <v>234</v>
      </c>
      <c r="C1225" s="7">
        <v>44013</v>
      </c>
      <c r="D1225" s="39" t="s">
        <v>82</v>
      </c>
      <c r="E1225" s="39">
        <v>1007</v>
      </c>
      <c r="F1225" s="82">
        <f t="shared" si="57"/>
        <v>1.0069999999999999</v>
      </c>
      <c r="G1225" s="39">
        <f>VLOOKUP(N1225,Currecny_M!$A$1:$P$10,2,FALSE)</f>
        <v>65</v>
      </c>
      <c r="H1225" s="39">
        <f>MATCH(C1225,Currecny_M!$A$1:$P$1,0)</f>
        <v>5</v>
      </c>
      <c r="I1225" s="39">
        <f>VLOOKUP(N1225,Currecny_M!$A$1:$P$10,MATCH(Database!C1225,Currecny_M!$A$1:$P$1,0),FALSE)</f>
        <v>66.97</v>
      </c>
      <c r="J1225" s="82">
        <f t="shared" si="58"/>
        <v>67.438789999999997</v>
      </c>
      <c r="K1225" s="39">
        <f>VLOOKUP('Cover page'!$B$6,Currecny_M!$A$1:$P$10,MATCH(Database!C1225,Currecny_M!$A$1:$P$1,0),FALSE)</f>
        <v>1</v>
      </c>
      <c r="L1225" s="82">
        <f t="shared" si="59"/>
        <v>67.438789999999997</v>
      </c>
      <c r="M1225" s="82">
        <f>((E1225/$F$1)*VLOOKUP(N1225,Currecny_M!$A$1:$P$10,MATCH(Database!C1225,Currecny_M!$A$1:$P$1,0),FALSE))/VLOOKUP('Cover page'!$B$6,Currecny_M!$A$1:$P$10,MATCH(Database!C1225,Currecny_M!$A$1:$P$1,0),FALSE)</f>
        <v>67.438789999999997</v>
      </c>
      <c r="N1225" s="6" t="str">
        <f>VLOOKUP(B1225,Master!$A$2:$C$11,3,FALSE)</f>
        <v>Yuan</v>
      </c>
      <c r="O1225" s="6" t="str">
        <f>VLOOKUP(B1225,Master!$A$2:$C$11,2,FALSE)</f>
        <v>Asia</v>
      </c>
      <c r="Q1225" s="39" t="str">
        <f>VLOOKUP(D1225,GL_Master!$A$1:$D$80,2,FALSE)</f>
        <v>BS</v>
      </c>
      <c r="R1225" s="39" t="str">
        <f>VLOOKUP(D1225,GL_Master!$A$1:$D$80,3,FALSE)</f>
        <v>Short-term loan and advances</v>
      </c>
      <c r="S1225" s="39" t="str">
        <f>VLOOKUP(D1225,GL_Master!$A$1:$D$80,4,FALSE)</f>
        <v>Advance to vendor/employees</v>
      </c>
    </row>
    <row r="1226" spans="1:19" x14ac:dyDescent="0.25">
      <c r="A1226" s="39" t="s">
        <v>262</v>
      </c>
      <c r="B1226" s="39" t="s">
        <v>234</v>
      </c>
      <c r="C1226" s="7">
        <v>44013</v>
      </c>
      <c r="D1226" s="39" t="s">
        <v>83</v>
      </c>
      <c r="E1226" s="39">
        <v>731</v>
      </c>
      <c r="F1226" s="82">
        <f t="shared" si="57"/>
        <v>0.73099999999999998</v>
      </c>
      <c r="G1226" s="39">
        <f>VLOOKUP(N1226,Currecny_M!$A$1:$P$10,2,FALSE)</f>
        <v>65</v>
      </c>
      <c r="H1226" s="39">
        <f>MATCH(C1226,Currecny_M!$A$1:$P$1,0)</f>
        <v>5</v>
      </c>
      <c r="I1226" s="39">
        <f>VLOOKUP(N1226,Currecny_M!$A$1:$P$10,MATCH(Database!C1226,Currecny_M!$A$1:$P$1,0),FALSE)</f>
        <v>66.97</v>
      </c>
      <c r="J1226" s="82">
        <f t="shared" si="58"/>
        <v>48.955069999999999</v>
      </c>
      <c r="K1226" s="39">
        <f>VLOOKUP('Cover page'!$B$6,Currecny_M!$A$1:$P$10,MATCH(Database!C1226,Currecny_M!$A$1:$P$1,0),FALSE)</f>
        <v>1</v>
      </c>
      <c r="L1226" s="82">
        <f t="shared" si="59"/>
        <v>48.955069999999999</v>
      </c>
      <c r="M1226" s="82">
        <f>((E1226/$F$1)*VLOOKUP(N1226,Currecny_M!$A$1:$P$10,MATCH(Database!C1226,Currecny_M!$A$1:$P$1,0),FALSE))/VLOOKUP('Cover page'!$B$6,Currecny_M!$A$1:$P$10,MATCH(Database!C1226,Currecny_M!$A$1:$P$1,0),FALSE)</f>
        <v>48.955069999999999</v>
      </c>
      <c r="N1226" s="6" t="str">
        <f>VLOOKUP(B1226,Master!$A$2:$C$11,3,FALSE)</f>
        <v>Yuan</v>
      </c>
      <c r="O1226" s="6" t="str">
        <f>VLOOKUP(B1226,Master!$A$2:$C$11,2,FALSE)</f>
        <v>Asia</v>
      </c>
      <c r="Q1226" s="39" t="str">
        <f>VLOOKUP(D1226,GL_Master!$A$1:$D$80,2,FALSE)</f>
        <v>BS</v>
      </c>
      <c r="R1226" s="39" t="str">
        <f>VLOOKUP(D1226,GL_Master!$A$1:$D$80,3,FALSE)</f>
        <v>Other Current Assets</v>
      </c>
      <c r="S1226" s="39" t="str">
        <f>VLOOKUP(D1226,GL_Master!$A$1:$D$80,4,FALSE)</f>
        <v>Security deposits ( Unsecured, considered good)</v>
      </c>
    </row>
    <row r="1227" spans="1:19" x14ac:dyDescent="0.25">
      <c r="A1227" s="39" t="s">
        <v>262</v>
      </c>
      <c r="B1227" s="39" t="s">
        <v>234</v>
      </c>
      <c r="C1227" s="7">
        <v>44013</v>
      </c>
      <c r="D1227" s="39" t="s">
        <v>246</v>
      </c>
      <c r="E1227" s="39">
        <v>-80968</v>
      </c>
      <c r="F1227" s="82">
        <f t="shared" si="57"/>
        <v>-80.968000000000004</v>
      </c>
      <c r="G1227" s="39">
        <f>VLOOKUP(N1227,Currecny_M!$A$1:$P$10,2,FALSE)</f>
        <v>65</v>
      </c>
      <c r="H1227" s="39">
        <f>MATCH(C1227,Currecny_M!$A$1:$P$1,0)</f>
        <v>5</v>
      </c>
      <c r="I1227" s="39">
        <f>VLOOKUP(N1227,Currecny_M!$A$1:$P$10,MATCH(Database!C1227,Currecny_M!$A$1:$P$1,0),FALSE)</f>
        <v>66.97</v>
      </c>
      <c r="J1227" s="82">
        <f t="shared" si="58"/>
        <v>-5422.4269599999998</v>
      </c>
      <c r="K1227" s="39">
        <f>VLOOKUP('Cover page'!$B$6,Currecny_M!$A$1:$P$10,MATCH(Database!C1227,Currecny_M!$A$1:$P$1,0),FALSE)</f>
        <v>1</v>
      </c>
      <c r="L1227" s="82">
        <f t="shared" si="59"/>
        <v>-5422.4269599999998</v>
      </c>
      <c r="M1227" s="82">
        <f>((E1227/$F$1)*VLOOKUP(N1227,Currecny_M!$A$1:$P$10,MATCH(Database!C1227,Currecny_M!$A$1:$P$1,0),FALSE))/VLOOKUP('Cover page'!$B$6,Currecny_M!$A$1:$P$10,MATCH(Database!C1227,Currecny_M!$A$1:$P$1,0),FALSE)</f>
        <v>-5422.4269599999998</v>
      </c>
      <c r="N1227" s="6" t="str">
        <f>VLOOKUP(B1227,Master!$A$2:$C$11,3,FALSE)</f>
        <v>Yuan</v>
      </c>
      <c r="O1227" s="6" t="str">
        <f>VLOOKUP(B1227,Master!$A$2:$C$11,2,FALSE)</f>
        <v>Asia</v>
      </c>
      <c r="Q1227" s="39" t="str">
        <f>VLOOKUP(D1227,GL_Master!$A$1:$D$80,2,FALSE)</f>
        <v>PL</v>
      </c>
      <c r="R1227" s="39" t="str">
        <f>VLOOKUP(D1227,GL_Master!$A$1:$D$80,3,FALSE)</f>
        <v>Revenue from Operations</v>
      </c>
      <c r="S1227" s="39" t="str">
        <f>VLOOKUP(D1227,GL_Master!$A$1:$D$80,4,FALSE)</f>
        <v>Contract revenue</v>
      </c>
    </row>
    <row r="1228" spans="1:19" x14ac:dyDescent="0.25">
      <c r="A1228" s="39" t="s">
        <v>262</v>
      </c>
      <c r="B1228" s="39" t="s">
        <v>234</v>
      </c>
      <c r="C1228" s="7">
        <v>44013</v>
      </c>
      <c r="D1228" s="39" t="s">
        <v>134</v>
      </c>
      <c r="E1228" s="39">
        <v>-646</v>
      </c>
      <c r="F1228" s="82">
        <f t="shared" si="57"/>
        <v>-0.64600000000000002</v>
      </c>
      <c r="G1228" s="39">
        <f>VLOOKUP(N1228,Currecny_M!$A$1:$P$10,2,FALSE)</f>
        <v>65</v>
      </c>
      <c r="H1228" s="39">
        <f>MATCH(C1228,Currecny_M!$A$1:$P$1,0)</f>
        <v>5</v>
      </c>
      <c r="I1228" s="39">
        <f>VLOOKUP(N1228,Currecny_M!$A$1:$P$10,MATCH(Database!C1228,Currecny_M!$A$1:$P$1,0),FALSE)</f>
        <v>66.97</v>
      </c>
      <c r="J1228" s="82">
        <f t="shared" si="58"/>
        <v>-43.262619999999998</v>
      </c>
      <c r="K1228" s="39">
        <f>VLOOKUP('Cover page'!$B$6,Currecny_M!$A$1:$P$10,MATCH(Database!C1228,Currecny_M!$A$1:$P$1,0),FALSE)</f>
        <v>1</v>
      </c>
      <c r="L1228" s="82">
        <f t="shared" si="59"/>
        <v>-43.262619999999998</v>
      </c>
      <c r="M1228" s="82">
        <f>((E1228/$F$1)*VLOOKUP(N1228,Currecny_M!$A$1:$P$10,MATCH(Database!C1228,Currecny_M!$A$1:$P$1,0),FALSE))/VLOOKUP('Cover page'!$B$6,Currecny_M!$A$1:$P$10,MATCH(Database!C1228,Currecny_M!$A$1:$P$1,0),FALSE)</f>
        <v>-43.262619999999998</v>
      </c>
      <c r="N1228" s="6" t="str">
        <f>VLOOKUP(B1228,Master!$A$2:$C$11,3,FALSE)</f>
        <v>Yuan</v>
      </c>
      <c r="O1228" s="6" t="str">
        <f>VLOOKUP(B1228,Master!$A$2:$C$11,2,FALSE)</f>
        <v>Asia</v>
      </c>
      <c r="Q1228" s="39" t="str">
        <f>VLOOKUP(D1228,GL_Master!$A$1:$D$80,2,FALSE)</f>
        <v>PL</v>
      </c>
      <c r="R1228" s="39" t="str">
        <f>VLOOKUP(D1228,GL_Master!$A$1:$D$80,3,FALSE)</f>
        <v>Other Income</v>
      </c>
      <c r="S1228" s="39" t="str">
        <f>VLOOKUP(D1228,GL_Master!$A$1:$D$80,4,FALSE)</f>
        <v>Other Income</v>
      </c>
    </row>
    <row r="1229" spans="1:19" x14ac:dyDescent="0.25">
      <c r="A1229" s="39" t="s">
        <v>262</v>
      </c>
      <c r="B1229" s="39" t="s">
        <v>234</v>
      </c>
      <c r="C1229" s="7">
        <v>44013</v>
      </c>
      <c r="D1229" s="39" t="s">
        <v>86</v>
      </c>
      <c r="E1229" s="39">
        <v>38</v>
      </c>
      <c r="F1229" s="82">
        <f t="shared" si="57"/>
        <v>3.7999999999999999E-2</v>
      </c>
      <c r="G1229" s="39">
        <f>VLOOKUP(N1229,Currecny_M!$A$1:$P$10,2,FALSE)</f>
        <v>65</v>
      </c>
      <c r="H1229" s="39">
        <f>MATCH(C1229,Currecny_M!$A$1:$P$1,0)</f>
        <v>5</v>
      </c>
      <c r="I1229" s="39">
        <f>VLOOKUP(N1229,Currecny_M!$A$1:$P$10,MATCH(Database!C1229,Currecny_M!$A$1:$P$1,0),FALSE)</f>
        <v>66.97</v>
      </c>
      <c r="J1229" s="82">
        <f t="shared" si="58"/>
        <v>2.5448599999999999</v>
      </c>
      <c r="K1229" s="39">
        <f>VLOOKUP('Cover page'!$B$6,Currecny_M!$A$1:$P$10,MATCH(Database!C1229,Currecny_M!$A$1:$P$1,0),FALSE)</f>
        <v>1</v>
      </c>
      <c r="L1229" s="82">
        <f t="shared" si="59"/>
        <v>2.5448599999999999</v>
      </c>
      <c r="M1229" s="82">
        <f>((E1229/$F$1)*VLOOKUP(N1229,Currecny_M!$A$1:$P$10,MATCH(Database!C1229,Currecny_M!$A$1:$P$1,0),FALSE))/VLOOKUP('Cover page'!$B$6,Currecny_M!$A$1:$P$10,MATCH(Database!C1229,Currecny_M!$A$1:$P$1,0),FALSE)</f>
        <v>2.5448599999999999</v>
      </c>
      <c r="N1229" s="6" t="str">
        <f>VLOOKUP(B1229,Master!$A$2:$C$11,3,FALSE)</f>
        <v>Yuan</v>
      </c>
      <c r="O1229" s="6" t="str">
        <f>VLOOKUP(B1229,Master!$A$2:$C$11,2,FALSE)</f>
        <v>Asia</v>
      </c>
      <c r="Q1229" s="39" t="str">
        <f>VLOOKUP(D1229,GL_Master!$A$1:$D$80,2,FALSE)</f>
        <v>PL</v>
      </c>
      <c r="R1229" s="39" t="str">
        <f>VLOOKUP(D1229,GL_Master!$A$1:$D$80,3,FALSE)</f>
        <v>COGS</v>
      </c>
      <c r="S1229" s="39" t="str">
        <f>VLOOKUP(D1229,GL_Master!$A$1:$D$80,4,FALSE)</f>
        <v>Purchase of other traded goods</v>
      </c>
    </row>
    <row r="1230" spans="1:19" x14ac:dyDescent="0.25">
      <c r="A1230" s="39" t="s">
        <v>262</v>
      </c>
      <c r="B1230" s="39" t="s">
        <v>234</v>
      </c>
      <c r="C1230" s="7">
        <v>44013</v>
      </c>
      <c r="D1230" s="39" t="s">
        <v>87</v>
      </c>
      <c r="E1230" s="39">
        <v>19</v>
      </c>
      <c r="F1230" s="82">
        <f t="shared" si="57"/>
        <v>1.9E-2</v>
      </c>
      <c r="G1230" s="39">
        <f>VLOOKUP(N1230,Currecny_M!$A$1:$P$10,2,FALSE)</f>
        <v>65</v>
      </c>
      <c r="H1230" s="39">
        <f>MATCH(C1230,Currecny_M!$A$1:$P$1,0)</f>
        <v>5</v>
      </c>
      <c r="I1230" s="39">
        <f>VLOOKUP(N1230,Currecny_M!$A$1:$P$10,MATCH(Database!C1230,Currecny_M!$A$1:$P$1,0),FALSE)</f>
        <v>66.97</v>
      </c>
      <c r="J1230" s="82">
        <f t="shared" si="58"/>
        <v>1.2724299999999999</v>
      </c>
      <c r="K1230" s="39">
        <f>VLOOKUP('Cover page'!$B$6,Currecny_M!$A$1:$P$10,MATCH(Database!C1230,Currecny_M!$A$1:$P$1,0),FALSE)</f>
        <v>1</v>
      </c>
      <c r="L1230" s="82">
        <f t="shared" si="59"/>
        <v>1.2724299999999999</v>
      </c>
      <c r="M1230" s="82">
        <f>((E1230/$F$1)*VLOOKUP(N1230,Currecny_M!$A$1:$P$10,MATCH(Database!C1230,Currecny_M!$A$1:$P$1,0),FALSE))/VLOOKUP('Cover page'!$B$6,Currecny_M!$A$1:$P$10,MATCH(Database!C1230,Currecny_M!$A$1:$P$1,0),FALSE)</f>
        <v>1.2724299999999999</v>
      </c>
      <c r="N1230" s="6" t="str">
        <f>VLOOKUP(B1230,Master!$A$2:$C$11,3,FALSE)</f>
        <v>Yuan</v>
      </c>
      <c r="O1230" s="6" t="str">
        <f>VLOOKUP(B1230,Master!$A$2:$C$11,2,FALSE)</f>
        <v>Asia</v>
      </c>
      <c r="Q1230" s="39" t="str">
        <f>VLOOKUP(D1230,GL_Master!$A$1:$D$80,2,FALSE)</f>
        <v>PL</v>
      </c>
      <c r="R1230" s="39" t="str">
        <f>VLOOKUP(D1230,GL_Master!$A$1:$D$80,3,FALSE)</f>
        <v>COGS</v>
      </c>
      <c r="S1230" s="39" t="str">
        <f>VLOOKUP(D1230,GL_Master!$A$1:$D$80,4,FALSE)</f>
        <v>Civil, Installation, Commissioning and Other miscellaneous expenses</v>
      </c>
    </row>
    <row r="1231" spans="1:19" x14ac:dyDescent="0.25">
      <c r="A1231" s="39" t="s">
        <v>262</v>
      </c>
      <c r="B1231" s="39" t="s">
        <v>234</v>
      </c>
      <c r="C1231" s="7">
        <v>44013</v>
      </c>
      <c r="D1231" s="39" t="s">
        <v>88</v>
      </c>
      <c r="E1231" s="39">
        <v>56</v>
      </c>
      <c r="F1231" s="82">
        <f t="shared" si="57"/>
        <v>5.6000000000000001E-2</v>
      </c>
      <c r="G1231" s="39">
        <f>VLOOKUP(N1231,Currecny_M!$A$1:$P$10,2,FALSE)</f>
        <v>65</v>
      </c>
      <c r="H1231" s="39">
        <f>MATCH(C1231,Currecny_M!$A$1:$P$1,0)</f>
        <v>5</v>
      </c>
      <c r="I1231" s="39">
        <f>VLOOKUP(N1231,Currecny_M!$A$1:$P$10,MATCH(Database!C1231,Currecny_M!$A$1:$P$1,0),FALSE)</f>
        <v>66.97</v>
      </c>
      <c r="J1231" s="82">
        <f t="shared" si="58"/>
        <v>3.7503199999999999</v>
      </c>
      <c r="K1231" s="39">
        <f>VLOOKUP('Cover page'!$B$6,Currecny_M!$A$1:$P$10,MATCH(Database!C1231,Currecny_M!$A$1:$P$1,0),FALSE)</f>
        <v>1</v>
      </c>
      <c r="L1231" s="82">
        <f t="shared" si="59"/>
        <v>3.7503199999999999</v>
      </c>
      <c r="M1231" s="82">
        <f>((E1231/$F$1)*VLOOKUP(N1231,Currecny_M!$A$1:$P$10,MATCH(Database!C1231,Currecny_M!$A$1:$P$1,0),FALSE))/VLOOKUP('Cover page'!$B$6,Currecny_M!$A$1:$P$10,MATCH(Database!C1231,Currecny_M!$A$1:$P$1,0),FALSE)</f>
        <v>3.7503199999999999</v>
      </c>
      <c r="N1231" s="6" t="str">
        <f>VLOOKUP(B1231,Master!$A$2:$C$11,3,FALSE)</f>
        <v>Yuan</v>
      </c>
      <c r="O1231" s="6" t="str">
        <f>VLOOKUP(B1231,Master!$A$2:$C$11,2,FALSE)</f>
        <v>Asia</v>
      </c>
      <c r="Q1231" s="39" t="str">
        <f>VLOOKUP(D1231,GL_Master!$A$1:$D$80,2,FALSE)</f>
        <v>PL</v>
      </c>
      <c r="R1231" s="39" t="str">
        <f>VLOOKUP(D1231,GL_Master!$A$1:$D$80,3,FALSE)</f>
        <v>COGS</v>
      </c>
      <c r="S1231" s="39" t="str">
        <f>VLOOKUP(D1231,GL_Master!$A$1:$D$80,4,FALSE)</f>
        <v>Civil, Installation, Commissioning and Other miscellaneous expenses</v>
      </c>
    </row>
    <row r="1232" spans="1:19" x14ac:dyDescent="0.25">
      <c r="A1232" s="39" t="s">
        <v>262</v>
      </c>
      <c r="B1232" s="39" t="s">
        <v>234</v>
      </c>
      <c r="C1232" s="7">
        <v>44013</v>
      </c>
      <c r="D1232" s="39" t="s">
        <v>89</v>
      </c>
      <c r="E1232" s="39">
        <v>121</v>
      </c>
      <c r="F1232" s="82">
        <f t="shared" si="57"/>
        <v>0.121</v>
      </c>
      <c r="G1232" s="39">
        <f>VLOOKUP(N1232,Currecny_M!$A$1:$P$10,2,FALSE)</f>
        <v>65</v>
      </c>
      <c r="H1232" s="39">
        <f>MATCH(C1232,Currecny_M!$A$1:$P$1,0)</f>
        <v>5</v>
      </c>
      <c r="I1232" s="39">
        <f>VLOOKUP(N1232,Currecny_M!$A$1:$P$10,MATCH(Database!C1232,Currecny_M!$A$1:$P$1,0),FALSE)</f>
        <v>66.97</v>
      </c>
      <c r="J1232" s="82">
        <f t="shared" si="58"/>
        <v>8.10337</v>
      </c>
      <c r="K1232" s="39">
        <f>VLOOKUP('Cover page'!$B$6,Currecny_M!$A$1:$P$10,MATCH(Database!C1232,Currecny_M!$A$1:$P$1,0),FALSE)</f>
        <v>1</v>
      </c>
      <c r="L1232" s="82">
        <f t="shared" si="59"/>
        <v>8.10337</v>
      </c>
      <c r="M1232" s="82">
        <f>((E1232/$F$1)*VLOOKUP(N1232,Currecny_M!$A$1:$P$10,MATCH(Database!C1232,Currecny_M!$A$1:$P$1,0),FALSE))/VLOOKUP('Cover page'!$B$6,Currecny_M!$A$1:$P$10,MATCH(Database!C1232,Currecny_M!$A$1:$P$1,0),FALSE)</f>
        <v>8.10337</v>
      </c>
      <c r="N1232" s="6" t="str">
        <f>VLOOKUP(B1232,Master!$A$2:$C$11,3,FALSE)</f>
        <v>Yuan</v>
      </c>
      <c r="O1232" s="6" t="str">
        <f>VLOOKUP(B1232,Master!$A$2:$C$11,2,FALSE)</f>
        <v>Asia</v>
      </c>
      <c r="Q1232" s="39" t="str">
        <f>VLOOKUP(D1232,GL_Master!$A$1:$D$80,2,FALSE)</f>
        <v>PL</v>
      </c>
      <c r="R1232" s="39" t="str">
        <f>VLOOKUP(D1232,GL_Master!$A$1:$D$80,3,FALSE)</f>
        <v>COGS</v>
      </c>
      <c r="S1232" s="39" t="str">
        <f>VLOOKUP(D1232,GL_Master!$A$1:$D$80,4,FALSE)</f>
        <v>project Expenses</v>
      </c>
    </row>
    <row r="1233" spans="1:19" x14ac:dyDescent="0.25">
      <c r="A1233" s="39" t="s">
        <v>262</v>
      </c>
      <c r="B1233" s="39" t="s">
        <v>234</v>
      </c>
      <c r="C1233" s="7">
        <v>44013</v>
      </c>
      <c r="D1233" s="39" t="s">
        <v>90</v>
      </c>
      <c r="E1233" s="39">
        <v>40</v>
      </c>
      <c r="F1233" s="82">
        <f t="shared" si="57"/>
        <v>0.04</v>
      </c>
      <c r="G1233" s="39">
        <f>VLOOKUP(N1233,Currecny_M!$A$1:$P$10,2,FALSE)</f>
        <v>65</v>
      </c>
      <c r="H1233" s="39">
        <f>MATCH(C1233,Currecny_M!$A$1:$P$1,0)</f>
        <v>5</v>
      </c>
      <c r="I1233" s="39">
        <f>VLOOKUP(N1233,Currecny_M!$A$1:$P$10,MATCH(Database!C1233,Currecny_M!$A$1:$P$1,0),FALSE)</f>
        <v>66.97</v>
      </c>
      <c r="J1233" s="82">
        <f t="shared" si="58"/>
        <v>2.6787999999999998</v>
      </c>
      <c r="K1233" s="39">
        <f>VLOOKUP('Cover page'!$B$6,Currecny_M!$A$1:$P$10,MATCH(Database!C1233,Currecny_M!$A$1:$P$1,0),FALSE)</f>
        <v>1</v>
      </c>
      <c r="L1233" s="82">
        <f t="shared" si="59"/>
        <v>2.6787999999999998</v>
      </c>
      <c r="M1233" s="82">
        <f>((E1233/$F$1)*VLOOKUP(N1233,Currecny_M!$A$1:$P$10,MATCH(Database!C1233,Currecny_M!$A$1:$P$1,0),FALSE))/VLOOKUP('Cover page'!$B$6,Currecny_M!$A$1:$P$10,MATCH(Database!C1233,Currecny_M!$A$1:$P$1,0),FALSE)</f>
        <v>2.6787999999999998</v>
      </c>
      <c r="N1233" s="6" t="str">
        <f>VLOOKUP(B1233,Master!$A$2:$C$11,3,FALSE)</f>
        <v>Yuan</v>
      </c>
      <c r="O1233" s="6" t="str">
        <f>VLOOKUP(B1233,Master!$A$2:$C$11,2,FALSE)</f>
        <v>Asia</v>
      </c>
      <c r="Q1233" s="39" t="str">
        <f>VLOOKUP(D1233,GL_Master!$A$1:$D$80,2,FALSE)</f>
        <v>PL</v>
      </c>
      <c r="R1233" s="39" t="str">
        <f>VLOOKUP(D1233,GL_Master!$A$1:$D$80,3,FALSE)</f>
        <v>Office utility</v>
      </c>
      <c r="S1233" s="39" t="str">
        <f>VLOOKUP(D1233,GL_Master!$A$1:$D$80,4,FALSE)</f>
        <v>Electricity Expenses</v>
      </c>
    </row>
    <row r="1234" spans="1:19" x14ac:dyDescent="0.25">
      <c r="A1234" s="39" t="s">
        <v>262</v>
      </c>
      <c r="B1234" s="39" t="s">
        <v>234</v>
      </c>
      <c r="C1234" s="7">
        <v>44013</v>
      </c>
      <c r="D1234" s="39" t="s">
        <v>91</v>
      </c>
      <c r="E1234" s="39">
        <v>80</v>
      </c>
      <c r="F1234" s="82">
        <f t="shared" si="57"/>
        <v>0.08</v>
      </c>
      <c r="G1234" s="39">
        <f>VLOOKUP(N1234,Currecny_M!$A$1:$P$10,2,FALSE)</f>
        <v>65</v>
      </c>
      <c r="H1234" s="39">
        <f>MATCH(C1234,Currecny_M!$A$1:$P$1,0)</f>
        <v>5</v>
      </c>
      <c r="I1234" s="39">
        <f>VLOOKUP(N1234,Currecny_M!$A$1:$P$10,MATCH(Database!C1234,Currecny_M!$A$1:$P$1,0),FALSE)</f>
        <v>66.97</v>
      </c>
      <c r="J1234" s="82">
        <f t="shared" si="58"/>
        <v>5.3575999999999997</v>
      </c>
      <c r="K1234" s="39">
        <f>VLOOKUP('Cover page'!$B$6,Currecny_M!$A$1:$P$10,MATCH(Database!C1234,Currecny_M!$A$1:$P$1,0),FALSE)</f>
        <v>1</v>
      </c>
      <c r="L1234" s="82">
        <f t="shared" si="59"/>
        <v>5.3575999999999997</v>
      </c>
      <c r="M1234" s="82">
        <f>((E1234/$F$1)*VLOOKUP(N1234,Currecny_M!$A$1:$P$10,MATCH(Database!C1234,Currecny_M!$A$1:$P$1,0),FALSE))/VLOOKUP('Cover page'!$B$6,Currecny_M!$A$1:$P$10,MATCH(Database!C1234,Currecny_M!$A$1:$P$1,0),FALSE)</f>
        <v>5.3575999999999997</v>
      </c>
      <c r="N1234" s="6" t="str">
        <f>VLOOKUP(B1234,Master!$A$2:$C$11,3,FALSE)</f>
        <v>Yuan</v>
      </c>
      <c r="O1234" s="6" t="str">
        <f>VLOOKUP(B1234,Master!$A$2:$C$11,2,FALSE)</f>
        <v>Asia</v>
      </c>
      <c r="Q1234" s="39" t="str">
        <f>VLOOKUP(D1234,GL_Master!$A$1:$D$80,2,FALSE)</f>
        <v>PL</v>
      </c>
      <c r="R1234" s="39" t="str">
        <f>VLOOKUP(D1234,GL_Master!$A$1:$D$80,3,FALSE)</f>
        <v>Misc. expenses</v>
      </c>
      <c r="S1234" s="39" t="str">
        <f>VLOOKUP(D1234,GL_Master!$A$1:$D$80,4,FALSE)</f>
        <v>Repair &amp; Maintenance</v>
      </c>
    </row>
    <row r="1235" spans="1:19" x14ac:dyDescent="0.25">
      <c r="A1235" s="39" t="s">
        <v>262</v>
      </c>
      <c r="B1235" s="39" t="s">
        <v>234</v>
      </c>
      <c r="C1235" s="7">
        <v>44013</v>
      </c>
      <c r="D1235" s="39" t="s">
        <v>92</v>
      </c>
      <c r="E1235" s="39">
        <v>59</v>
      </c>
      <c r="F1235" s="82">
        <f t="shared" si="57"/>
        <v>5.8999999999999997E-2</v>
      </c>
      <c r="G1235" s="39">
        <f>VLOOKUP(N1235,Currecny_M!$A$1:$P$10,2,FALSE)</f>
        <v>65</v>
      </c>
      <c r="H1235" s="39">
        <f>MATCH(C1235,Currecny_M!$A$1:$P$1,0)</f>
        <v>5</v>
      </c>
      <c r="I1235" s="39">
        <f>VLOOKUP(N1235,Currecny_M!$A$1:$P$10,MATCH(Database!C1235,Currecny_M!$A$1:$P$1,0),FALSE)</f>
        <v>66.97</v>
      </c>
      <c r="J1235" s="82">
        <f t="shared" si="58"/>
        <v>3.9512299999999998</v>
      </c>
      <c r="K1235" s="39">
        <f>VLOOKUP('Cover page'!$B$6,Currecny_M!$A$1:$P$10,MATCH(Database!C1235,Currecny_M!$A$1:$P$1,0),FALSE)</f>
        <v>1</v>
      </c>
      <c r="L1235" s="82">
        <f t="shared" si="59"/>
        <v>3.9512299999999998</v>
      </c>
      <c r="M1235" s="82">
        <f>((E1235/$F$1)*VLOOKUP(N1235,Currecny_M!$A$1:$P$10,MATCH(Database!C1235,Currecny_M!$A$1:$P$1,0),FALSE))/VLOOKUP('Cover page'!$B$6,Currecny_M!$A$1:$P$10,MATCH(Database!C1235,Currecny_M!$A$1:$P$1,0),FALSE)</f>
        <v>3.9512299999999998</v>
      </c>
      <c r="N1235" s="6" t="str">
        <f>VLOOKUP(B1235,Master!$A$2:$C$11,3,FALSE)</f>
        <v>Yuan</v>
      </c>
      <c r="O1235" s="6" t="str">
        <f>VLOOKUP(B1235,Master!$A$2:$C$11,2,FALSE)</f>
        <v>Asia</v>
      </c>
      <c r="Q1235" s="39" t="str">
        <f>VLOOKUP(D1235,GL_Master!$A$1:$D$80,2,FALSE)</f>
        <v>PL</v>
      </c>
      <c r="R1235" s="39" t="str">
        <f>VLOOKUP(D1235,GL_Master!$A$1:$D$80,3,FALSE)</f>
        <v>Misc. expenses</v>
      </c>
      <c r="S1235" s="39" t="str">
        <f>VLOOKUP(D1235,GL_Master!$A$1:$D$80,4,FALSE)</f>
        <v>Repair &amp; Maintenance</v>
      </c>
    </row>
    <row r="1236" spans="1:19" x14ac:dyDescent="0.25">
      <c r="A1236" s="39" t="s">
        <v>262</v>
      </c>
      <c r="B1236" s="39" t="s">
        <v>234</v>
      </c>
      <c r="C1236" s="7">
        <v>44013</v>
      </c>
      <c r="D1236" s="39" t="s">
        <v>93</v>
      </c>
      <c r="E1236" s="39">
        <v>691</v>
      </c>
      <c r="F1236" s="82">
        <f t="shared" si="57"/>
        <v>0.69099999999999995</v>
      </c>
      <c r="G1236" s="39">
        <f>VLOOKUP(N1236,Currecny_M!$A$1:$P$10,2,FALSE)</f>
        <v>65</v>
      </c>
      <c r="H1236" s="39">
        <f>MATCH(C1236,Currecny_M!$A$1:$P$1,0)</f>
        <v>5</v>
      </c>
      <c r="I1236" s="39">
        <f>VLOOKUP(N1236,Currecny_M!$A$1:$P$10,MATCH(Database!C1236,Currecny_M!$A$1:$P$1,0),FALSE)</f>
        <v>66.97</v>
      </c>
      <c r="J1236" s="82">
        <f t="shared" si="58"/>
        <v>46.276269999999997</v>
      </c>
      <c r="K1236" s="39">
        <f>VLOOKUP('Cover page'!$B$6,Currecny_M!$A$1:$P$10,MATCH(Database!C1236,Currecny_M!$A$1:$P$1,0),FALSE)</f>
        <v>1</v>
      </c>
      <c r="L1236" s="82">
        <f t="shared" si="59"/>
        <v>46.276269999999997</v>
      </c>
      <c r="M1236" s="82">
        <f>((E1236/$F$1)*VLOOKUP(N1236,Currecny_M!$A$1:$P$10,MATCH(Database!C1236,Currecny_M!$A$1:$P$1,0),FALSE))/VLOOKUP('Cover page'!$B$6,Currecny_M!$A$1:$P$10,MATCH(Database!C1236,Currecny_M!$A$1:$P$1,0),FALSE)</f>
        <v>46.276269999999997</v>
      </c>
      <c r="N1236" s="6" t="str">
        <f>VLOOKUP(B1236,Master!$A$2:$C$11,3,FALSE)</f>
        <v>Yuan</v>
      </c>
      <c r="O1236" s="6" t="str">
        <f>VLOOKUP(B1236,Master!$A$2:$C$11,2,FALSE)</f>
        <v>Asia</v>
      </c>
      <c r="Q1236" s="39" t="str">
        <f>VLOOKUP(D1236,GL_Master!$A$1:$D$80,2,FALSE)</f>
        <v>PL</v>
      </c>
      <c r="R1236" s="39" t="str">
        <f>VLOOKUP(D1236,GL_Master!$A$1:$D$80,3,FALSE)</f>
        <v>Salary wages &amp; benefits</v>
      </c>
      <c r="S1236" s="39" t="str">
        <f>VLOOKUP(D1236,GL_Master!$A$1:$D$80,4,FALSE)</f>
        <v>Employee benefits expense</v>
      </c>
    </row>
    <row r="1237" spans="1:19" x14ac:dyDescent="0.25">
      <c r="A1237" s="39" t="s">
        <v>262</v>
      </c>
      <c r="B1237" s="39" t="s">
        <v>234</v>
      </c>
      <c r="C1237" s="7">
        <v>44013</v>
      </c>
      <c r="D1237" s="39" t="s">
        <v>33</v>
      </c>
      <c r="E1237" s="39">
        <v>20</v>
      </c>
      <c r="F1237" s="82">
        <f t="shared" si="57"/>
        <v>0.02</v>
      </c>
      <c r="G1237" s="39">
        <f>VLOOKUP(N1237,Currecny_M!$A$1:$P$10,2,FALSE)</f>
        <v>65</v>
      </c>
      <c r="H1237" s="39">
        <f>MATCH(C1237,Currecny_M!$A$1:$P$1,0)</f>
        <v>5</v>
      </c>
      <c r="I1237" s="39">
        <f>VLOOKUP(N1237,Currecny_M!$A$1:$P$10,MATCH(Database!C1237,Currecny_M!$A$1:$P$1,0),FALSE)</f>
        <v>66.97</v>
      </c>
      <c r="J1237" s="82">
        <f t="shared" si="58"/>
        <v>1.3393999999999999</v>
      </c>
      <c r="K1237" s="39">
        <f>VLOOKUP('Cover page'!$B$6,Currecny_M!$A$1:$P$10,MATCH(Database!C1237,Currecny_M!$A$1:$P$1,0),FALSE)</f>
        <v>1</v>
      </c>
      <c r="L1237" s="82">
        <f t="shared" si="59"/>
        <v>1.3393999999999999</v>
      </c>
      <c r="M1237" s="82">
        <f>((E1237/$F$1)*VLOOKUP(N1237,Currecny_M!$A$1:$P$10,MATCH(Database!C1237,Currecny_M!$A$1:$P$1,0),FALSE))/VLOOKUP('Cover page'!$B$6,Currecny_M!$A$1:$P$10,MATCH(Database!C1237,Currecny_M!$A$1:$P$1,0),FALSE)</f>
        <v>1.3393999999999999</v>
      </c>
      <c r="N1237" s="6" t="str">
        <f>VLOOKUP(B1237,Master!$A$2:$C$11,3,FALSE)</f>
        <v>Yuan</v>
      </c>
      <c r="O1237" s="6" t="str">
        <f>VLOOKUP(B1237,Master!$A$2:$C$11,2,FALSE)</f>
        <v>Asia</v>
      </c>
      <c r="Q1237" s="39" t="str">
        <f>VLOOKUP(D1237,GL_Master!$A$1:$D$80,2,FALSE)</f>
        <v>PL</v>
      </c>
      <c r="R1237" s="39" t="str">
        <f>VLOOKUP(D1237,GL_Master!$A$1:$D$80,3,FALSE)</f>
        <v>Staff welfare expenses</v>
      </c>
      <c r="S1237" s="39" t="str">
        <f>VLOOKUP(D1237,GL_Master!$A$1:$D$80,4,FALSE)</f>
        <v>Other staff welfare</v>
      </c>
    </row>
    <row r="1238" spans="1:19" x14ac:dyDescent="0.25">
      <c r="A1238" s="39" t="s">
        <v>262</v>
      </c>
      <c r="B1238" s="39" t="s">
        <v>234</v>
      </c>
      <c r="C1238" s="7">
        <v>44013</v>
      </c>
      <c r="D1238" s="39" t="s">
        <v>94</v>
      </c>
      <c r="E1238" s="39">
        <v>112</v>
      </c>
      <c r="F1238" s="82">
        <f t="shared" si="57"/>
        <v>0.112</v>
      </c>
      <c r="G1238" s="39">
        <f>VLOOKUP(N1238,Currecny_M!$A$1:$P$10,2,FALSE)</f>
        <v>65</v>
      </c>
      <c r="H1238" s="39">
        <f>MATCH(C1238,Currecny_M!$A$1:$P$1,0)</f>
        <v>5</v>
      </c>
      <c r="I1238" s="39">
        <f>VLOOKUP(N1238,Currecny_M!$A$1:$P$10,MATCH(Database!C1238,Currecny_M!$A$1:$P$1,0),FALSE)</f>
        <v>66.97</v>
      </c>
      <c r="J1238" s="82">
        <f t="shared" si="58"/>
        <v>7.5006399999999998</v>
      </c>
      <c r="K1238" s="39">
        <f>VLOOKUP('Cover page'!$B$6,Currecny_M!$A$1:$P$10,MATCH(Database!C1238,Currecny_M!$A$1:$P$1,0),FALSE)</f>
        <v>1</v>
      </c>
      <c r="L1238" s="82">
        <f t="shared" si="59"/>
        <v>7.5006399999999998</v>
      </c>
      <c r="M1238" s="82">
        <f>((E1238/$F$1)*VLOOKUP(N1238,Currecny_M!$A$1:$P$10,MATCH(Database!C1238,Currecny_M!$A$1:$P$1,0),FALSE))/VLOOKUP('Cover page'!$B$6,Currecny_M!$A$1:$P$10,MATCH(Database!C1238,Currecny_M!$A$1:$P$1,0),FALSE)</f>
        <v>7.5006399999999998</v>
      </c>
      <c r="N1238" s="6" t="str">
        <f>VLOOKUP(B1238,Master!$A$2:$C$11,3,FALSE)</f>
        <v>Yuan</v>
      </c>
      <c r="O1238" s="6" t="str">
        <f>VLOOKUP(B1238,Master!$A$2:$C$11,2,FALSE)</f>
        <v>Asia</v>
      </c>
      <c r="Q1238" s="39" t="str">
        <f>VLOOKUP(D1238,GL_Master!$A$1:$D$80,2,FALSE)</f>
        <v>PL</v>
      </c>
      <c r="R1238" s="39" t="str">
        <f>VLOOKUP(D1238,GL_Master!$A$1:$D$80,3,FALSE)</f>
        <v xml:space="preserve">Gratuity expenses </v>
      </c>
      <c r="S1238" s="39" t="str">
        <f>VLOOKUP(D1238,GL_Master!$A$1:$D$80,4,FALSE)</f>
        <v>Gratuity</v>
      </c>
    </row>
    <row r="1239" spans="1:19" x14ac:dyDescent="0.25">
      <c r="A1239" s="39" t="s">
        <v>262</v>
      </c>
      <c r="B1239" s="39" t="s">
        <v>234</v>
      </c>
      <c r="C1239" s="7">
        <v>44013</v>
      </c>
      <c r="D1239" s="39" t="s">
        <v>95</v>
      </c>
      <c r="E1239" s="39">
        <v>38</v>
      </c>
      <c r="F1239" s="82">
        <f t="shared" si="57"/>
        <v>3.7999999999999999E-2</v>
      </c>
      <c r="G1239" s="39">
        <f>VLOOKUP(N1239,Currecny_M!$A$1:$P$10,2,FALSE)</f>
        <v>65</v>
      </c>
      <c r="H1239" s="39">
        <f>MATCH(C1239,Currecny_M!$A$1:$P$1,0)</f>
        <v>5</v>
      </c>
      <c r="I1239" s="39">
        <f>VLOOKUP(N1239,Currecny_M!$A$1:$P$10,MATCH(Database!C1239,Currecny_M!$A$1:$P$1,0),FALSE)</f>
        <v>66.97</v>
      </c>
      <c r="J1239" s="82">
        <f t="shared" si="58"/>
        <v>2.5448599999999999</v>
      </c>
      <c r="K1239" s="39">
        <f>VLOOKUP('Cover page'!$B$6,Currecny_M!$A$1:$P$10,MATCH(Database!C1239,Currecny_M!$A$1:$P$1,0),FALSE)</f>
        <v>1</v>
      </c>
      <c r="L1239" s="82">
        <f t="shared" si="59"/>
        <v>2.5448599999999999</v>
      </c>
      <c r="M1239" s="82">
        <f>((E1239/$F$1)*VLOOKUP(N1239,Currecny_M!$A$1:$P$10,MATCH(Database!C1239,Currecny_M!$A$1:$P$1,0),FALSE))/VLOOKUP('Cover page'!$B$6,Currecny_M!$A$1:$P$10,MATCH(Database!C1239,Currecny_M!$A$1:$P$1,0),FALSE)</f>
        <v>2.5448599999999999</v>
      </c>
      <c r="N1239" s="6" t="str">
        <f>VLOOKUP(B1239,Master!$A$2:$C$11,3,FALSE)</f>
        <v>Yuan</v>
      </c>
      <c r="O1239" s="6" t="str">
        <f>VLOOKUP(B1239,Master!$A$2:$C$11,2,FALSE)</f>
        <v>Asia</v>
      </c>
      <c r="Q1239" s="39" t="str">
        <f>VLOOKUP(D1239,GL_Master!$A$1:$D$80,2,FALSE)</f>
        <v>PL</v>
      </c>
      <c r="R1239" s="39" t="str">
        <f>VLOOKUP(D1239,GL_Master!$A$1:$D$80,3,FALSE)</f>
        <v>Salary wages &amp; benefits</v>
      </c>
      <c r="S1239" s="39" t="str">
        <f>VLOOKUP(D1239,GL_Master!$A$1:$D$80,4,FALSE)</f>
        <v>Employee benefits expense</v>
      </c>
    </row>
    <row r="1240" spans="1:19" x14ac:dyDescent="0.25">
      <c r="A1240" s="39" t="s">
        <v>262</v>
      </c>
      <c r="B1240" s="39" t="s">
        <v>234</v>
      </c>
      <c r="C1240" s="7">
        <v>44013</v>
      </c>
      <c r="D1240" s="39" t="s">
        <v>96</v>
      </c>
      <c r="E1240" s="39">
        <v>346</v>
      </c>
      <c r="F1240" s="82">
        <f t="shared" si="57"/>
        <v>0.34599999999999997</v>
      </c>
      <c r="G1240" s="39">
        <f>VLOOKUP(N1240,Currecny_M!$A$1:$P$10,2,FALSE)</f>
        <v>65</v>
      </c>
      <c r="H1240" s="39">
        <f>MATCH(C1240,Currecny_M!$A$1:$P$1,0)</f>
        <v>5</v>
      </c>
      <c r="I1240" s="39">
        <f>VLOOKUP(N1240,Currecny_M!$A$1:$P$10,MATCH(Database!C1240,Currecny_M!$A$1:$P$1,0),FALSE)</f>
        <v>66.97</v>
      </c>
      <c r="J1240" s="82">
        <f t="shared" si="58"/>
        <v>23.171619999999997</v>
      </c>
      <c r="K1240" s="39">
        <f>VLOOKUP('Cover page'!$B$6,Currecny_M!$A$1:$P$10,MATCH(Database!C1240,Currecny_M!$A$1:$P$1,0),FALSE)</f>
        <v>1</v>
      </c>
      <c r="L1240" s="82">
        <f t="shared" si="59"/>
        <v>23.171619999999997</v>
      </c>
      <c r="M1240" s="82">
        <f>((E1240/$F$1)*VLOOKUP(N1240,Currecny_M!$A$1:$P$10,MATCH(Database!C1240,Currecny_M!$A$1:$P$1,0),FALSE))/VLOOKUP('Cover page'!$B$6,Currecny_M!$A$1:$P$10,MATCH(Database!C1240,Currecny_M!$A$1:$P$1,0),FALSE)</f>
        <v>23.171619999999997</v>
      </c>
      <c r="N1240" s="6" t="str">
        <f>VLOOKUP(B1240,Master!$A$2:$C$11,3,FALSE)</f>
        <v>Yuan</v>
      </c>
      <c r="O1240" s="6" t="str">
        <f>VLOOKUP(B1240,Master!$A$2:$C$11,2,FALSE)</f>
        <v>Asia</v>
      </c>
      <c r="Q1240" s="39" t="str">
        <f>VLOOKUP(D1240,GL_Master!$A$1:$D$80,2,FALSE)</f>
        <v>PL</v>
      </c>
      <c r="R1240" s="39" t="str">
        <f>VLOOKUP(D1240,GL_Master!$A$1:$D$80,3,FALSE)</f>
        <v>Salary wages &amp; benefits</v>
      </c>
      <c r="S1240" s="39" t="str">
        <f>VLOOKUP(D1240,GL_Master!$A$1:$D$80,4,FALSE)</f>
        <v>Employee benefits expense</v>
      </c>
    </row>
    <row r="1241" spans="1:19" x14ac:dyDescent="0.25">
      <c r="A1241" s="39" t="s">
        <v>262</v>
      </c>
      <c r="B1241" s="39" t="s">
        <v>234</v>
      </c>
      <c r="C1241" s="7">
        <v>44013</v>
      </c>
      <c r="D1241" s="39" t="s">
        <v>97</v>
      </c>
      <c r="E1241" s="39">
        <v>20</v>
      </c>
      <c r="F1241" s="82">
        <f t="shared" si="57"/>
        <v>0.02</v>
      </c>
      <c r="G1241" s="39">
        <f>VLOOKUP(N1241,Currecny_M!$A$1:$P$10,2,FALSE)</f>
        <v>65</v>
      </c>
      <c r="H1241" s="39">
        <f>MATCH(C1241,Currecny_M!$A$1:$P$1,0)</f>
        <v>5</v>
      </c>
      <c r="I1241" s="39">
        <f>VLOOKUP(N1241,Currecny_M!$A$1:$P$10,MATCH(Database!C1241,Currecny_M!$A$1:$P$1,0),FALSE)</f>
        <v>66.97</v>
      </c>
      <c r="J1241" s="82">
        <f t="shared" si="58"/>
        <v>1.3393999999999999</v>
      </c>
      <c r="K1241" s="39">
        <f>VLOOKUP('Cover page'!$B$6,Currecny_M!$A$1:$P$10,MATCH(Database!C1241,Currecny_M!$A$1:$P$1,0),FALSE)</f>
        <v>1</v>
      </c>
      <c r="L1241" s="82">
        <f t="shared" si="59"/>
        <v>1.3393999999999999</v>
      </c>
      <c r="M1241" s="82">
        <f>((E1241/$F$1)*VLOOKUP(N1241,Currecny_M!$A$1:$P$10,MATCH(Database!C1241,Currecny_M!$A$1:$P$1,0),FALSE))/VLOOKUP('Cover page'!$B$6,Currecny_M!$A$1:$P$10,MATCH(Database!C1241,Currecny_M!$A$1:$P$1,0),FALSE)</f>
        <v>1.3393999999999999</v>
      </c>
      <c r="N1241" s="6" t="str">
        <f>VLOOKUP(B1241,Master!$A$2:$C$11,3,FALSE)</f>
        <v>Yuan</v>
      </c>
      <c r="O1241" s="6" t="str">
        <f>VLOOKUP(B1241,Master!$A$2:$C$11,2,FALSE)</f>
        <v>Asia</v>
      </c>
      <c r="Q1241" s="39" t="str">
        <f>VLOOKUP(D1241,GL_Master!$A$1:$D$80,2,FALSE)</f>
        <v>PL</v>
      </c>
      <c r="R1241" s="39" t="str">
        <f>VLOOKUP(D1241,GL_Master!$A$1:$D$80,3,FALSE)</f>
        <v>Salary wages &amp; benefits</v>
      </c>
      <c r="S1241" s="39" t="str">
        <f>VLOOKUP(D1241,GL_Master!$A$1:$D$80,4,FALSE)</f>
        <v>Employee benefits expense</v>
      </c>
    </row>
    <row r="1242" spans="1:19" x14ac:dyDescent="0.25">
      <c r="A1242" s="39" t="s">
        <v>262</v>
      </c>
      <c r="B1242" s="39" t="s">
        <v>234</v>
      </c>
      <c r="C1242" s="7">
        <v>44013</v>
      </c>
      <c r="D1242" s="39" t="s">
        <v>98</v>
      </c>
      <c r="E1242" s="39">
        <v>40</v>
      </c>
      <c r="F1242" s="82">
        <f t="shared" si="57"/>
        <v>0.04</v>
      </c>
      <c r="G1242" s="39">
        <f>VLOOKUP(N1242,Currecny_M!$A$1:$P$10,2,FALSE)</f>
        <v>65</v>
      </c>
      <c r="H1242" s="39">
        <f>MATCH(C1242,Currecny_M!$A$1:$P$1,0)</f>
        <v>5</v>
      </c>
      <c r="I1242" s="39">
        <f>VLOOKUP(N1242,Currecny_M!$A$1:$P$10,MATCH(Database!C1242,Currecny_M!$A$1:$P$1,0),FALSE)</f>
        <v>66.97</v>
      </c>
      <c r="J1242" s="82">
        <f t="shared" si="58"/>
        <v>2.6787999999999998</v>
      </c>
      <c r="K1242" s="39">
        <f>VLOOKUP('Cover page'!$B$6,Currecny_M!$A$1:$P$10,MATCH(Database!C1242,Currecny_M!$A$1:$P$1,0),FALSE)</f>
        <v>1</v>
      </c>
      <c r="L1242" s="82">
        <f t="shared" si="59"/>
        <v>2.6787999999999998</v>
      </c>
      <c r="M1242" s="82">
        <f>((E1242/$F$1)*VLOOKUP(N1242,Currecny_M!$A$1:$P$10,MATCH(Database!C1242,Currecny_M!$A$1:$P$1,0),FALSE))/VLOOKUP('Cover page'!$B$6,Currecny_M!$A$1:$P$10,MATCH(Database!C1242,Currecny_M!$A$1:$P$1,0),FALSE)</f>
        <v>2.6787999999999998</v>
      </c>
      <c r="N1242" s="6" t="str">
        <f>VLOOKUP(B1242,Master!$A$2:$C$11,3,FALSE)</f>
        <v>Yuan</v>
      </c>
      <c r="O1242" s="6" t="str">
        <f>VLOOKUP(B1242,Master!$A$2:$C$11,2,FALSE)</f>
        <v>Asia</v>
      </c>
      <c r="Q1242" s="39" t="str">
        <f>VLOOKUP(D1242,GL_Master!$A$1:$D$80,2,FALSE)</f>
        <v>PL</v>
      </c>
      <c r="R1242" s="39" t="str">
        <f>VLOOKUP(D1242,GL_Master!$A$1:$D$80,3,FALSE)</f>
        <v>Salary wages &amp; benefits</v>
      </c>
      <c r="S1242" s="39" t="str">
        <f>VLOOKUP(D1242,GL_Master!$A$1:$D$80,4,FALSE)</f>
        <v>Employee benefits expense</v>
      </c>
    </row>
    <row r="1243" spans="1:19" x14ac:dyDescent="0.25">
      <c r="A1243" s="39" t="s">
        <v>262</v>
      </c>
      <c r="B1243" s="39" t="s">
        <v>234</v>
      </c>
      <c r="C1243" s="7">
        <v>44013</v>
      </c>
      <c r="D1243" s="39" t="s">
        <v>99</v>
      </c>
      <c r="E1243" s="39">
        <v>20</v>
      </c>
      <c r="F1243" s="82">
        <f t="shared" si="57"/>
        <v>0.02</v>
      </c>
      <c r="G1243" s="39">
        <f>VLOOKUP(N1243,Currecny_M!$A$1:$P$10,2,FALSE)</f>
        <v>65</v>
      </c>
      <c r="H1243" s="39">
        <f>MATCH(C1243,Currecny_M!$A$1:$P$1,0)</f>
        <v>5</v>
      </c>
      <c r="I1243" s="39">
        <f>VLOOKUP(N1243,Currecny_M!$A$1:$P$10,MATCH(Database!C1243,Currecny_M!$A$1:$P$1,0),FALSE)</f>
        <v>66.97</v>
      </c>
      <c r="J1243" s="82">
        <f t="shared" si="58"/>
        <v>1.3393999999999999</v>
      </c>
      <c r="K1243" s="39">
        <f>VLOOKUP('Cover page'!$B$6,Currecny_M!$A$1:$P$10,MATCH(Database!C1243,Currecny_M!$A$1:$P$1,0),FALSE)</f>
        <v>1</v>
      </c>
      <c r="L1243" s="82">
        <f t="shared" si="59"/>
        <v>1.3393999999999999</v>
      </c>
      <c r="M1243" s="82">
        <f>((E1243/$F$1)*VLOOKUP(N1243,Currecny_M!$A$1:$P$10,MATCH(Database!C1243,Currecny_M!$A$1:$P$1,0),FALSE))/VLOOKUP('Cover page'!$B$6,Currecny_M!$A$1:$P$10,MATCH(Database!C1243,Currecny_M!$A$1:$P$1,0),FALSE)</f>
        <v>1.3393999999999999</v>
      </c>
      <c r="N1243" s="6" t="str">
        <f>VLOOKUP(B1243,Master!$A$2:$C$11,3,FALSE)</f>
        <v>Yuan</v>
      </c>
      <c r="O1243" s="6" t="str">
        <f>VLOOKUP(B1243,Master!$A$2:$C$11,2,FALSE)</f>
        <v>Asia</v>
      </c>
      <c r="Q1243" s="39" t="str">
        <f>VLOOKUP(D1243,GL_Master!$A$1:$D$80,2,FALSE)</f>
        <v>PL</v>
      </c>
      <c r="R1243" s="39" t="str">
        <f>VLOOKUP(D1243,GL_Master!$A$1:$D$80,3,FALSE)</f>
        <v>Salary wages &amp; benefits</v>
      </c>
      <c r="S1243" s="39" t="str">
        <f>VLOOKUP(D1243,GL_Master!$A$1:$D$80,4,FALSE)</f>
        <v>Employee benefits expense</v>
      </c>
    </row>
    <row r="1244" spans="1:19" x14ac:dyDescent="0.25">
      <c r="A1244" s="39" t="s">
        <v>262</v>
      </c>
      <c r="B1244" s="39" t="s">
        <v>234</v>
      </c>
      <c r="C1244" s="7">
        <v>44013</v>
      </c>
      <c r="D1244" s="39" t="s">
        <v>100</v>
      </c>
      <c r="E1244" s="39">
        <v>133</v>
      </c>
      <c r="F1244" s="82">
        <f t="shared" si="57"/>
        <v>0.13300000000000001</v>
      </c>
      <c r="G1244" s="39">
        <f>VLOOKUP(N1244,Currecny_M!$A$1:$P$10,2,FALSE)</f>
        <v>65</v>
      </c>
      <c r="H1244" s="39">
        <f>MATCH(C1244,Currecny_M!$A$1:$P$1,0)</f>
        <v>5</v>
      </c>
      <c r="I1244" s="39">
        <f>VLOOKUP(N1244,Currecny_M!$A$1:$P$10,MATCH(Database!C1244,Currecny_M!$A$1:$P$1,0),FALSE)</f>
        <v>66.97</v>
      </c>
      <c r="J1244" s="82">
        <f t="shared" si="58"/>
        <v>8.9070099999999996</v>
      </c>
      <c r="K1244" s="39">
        <f>VLOOKUP('Cover page'!$B$6,Currecny_M!$A$1:$P$10,MATCH(Database!C1244,Currecny_M!$A$1:$P$1,0),FALSE)</f>
        <v>1</v>
      </c>
      <c r="L1244" s="82">
        <f t="shared" si="59"/>
        <v>8.9070099999999996</v>
      </c>
      <c r="M1244" s="82">
        <f>((E1244/$F$1)*VLOOKUP(N1244,Currecny_M!$A$1:$P$10,MATCH(Database!C1244,Currecny_M!$A$1:$P$1,0),FALSE))/VLOOKUP('Cover page'!$B$6,Currecny_M!$A$1:$P$10,MATCH(Database!C1244,Currecny_M!$A$1:$P$1,0),FALSE)</f>
        <v>8.9070099999999996</v>
      </c>
      <c r="N1244" s="6" t="str">
        <f>VLOOKUP(B1244,Master!$A$2:$C$11,3,FALSE)</f>
        <v>Yuan</v>
      </c>
      <c r="O1244" s="6" t="str">
        <f>VLOOKUP(B1244,Master!$A$2:$C$11,2,FALSE)</f>
        <v>Asia</v>
      </c>
      <c r="Q1244" s="39" t="str">
        <f>VLOOKUP(D1244,GL_Master!$A$1:$D$80,2,FALSE)</f>
        <v>PL</v>
      </c>
      <c r="R1244" s="39" t="str">
        <f>VLOOKUP(D1244,GL_Master!$A$1:$D$80,3,FALSE)</f>
        <v>Salary wages &amp; benefits</v>
      </c>
      <c r="S1244" s="39" t="str">
        <f>VLOOKUP(D1244,GL_Master!$A$1:$D$80,4,FALSE)</f>
        <v>Employee benefits expense</v>
      </c>
    </row>
    <row r="1245" spans="1:19" x14ac:dyDescent="0.25">
      <c r="A1245" s="39" t="s">
        <v>262</v>
      </c>
      <c r="B1245" s="39" t="s">
        <v>234</v>
      </c>
      <c r="C1245" s="7">
        <v>44013</v>
      </c>
      <c r="D1245" s="39" t="s">
        <v>30</v>
      </c>
      <c r="E1245" s="39">
        <v>38</v>
      </c>
      <c r="F1245" s="82">
        <f t="shared" si="57"/>
        <v>3.7999999999999999E-2</v>
      </c>
      <c r="G1245" s="39">
        <f>VLOOKUP(N1245,Currecny_M!$A$1:$P$10,2,FALSE)</f>
        <v>65</v>
      </c>
      <c r="H1245" s="39">
        <f>MATCH(C1245,Currecny_M!$A$1:$P$1,0)</f>
        <v>5</v>
      </c>
      <c r="I1245" s="39">
        <f>VLOOKUP(N1245,Currecny_M!$A$1:$P$10,MATCH(Database!C1245,Currecny_M!$A$1:$P$1,0),FALSE)</f>
        <v>66.97</v>
      </c>
      <c r="J1245" s="82">
        <f t="shared" si="58"/>
        <v>2.5448599999999999</v>
      </c>
      <c r="K1245" s="39">
        <f>VLOOKUP('Cover page'!$B$6,Currecny_M!$A$1:$P$10,MATCH(Database!C1245,Currecny_M!$A$1:$P$1,0),FALSE)</f>
        <v>1</v>
      </c>
      <c r="L1245" s="82">
        <f t="shared" si="59"/>
        <v>2.5448599999999999</v>
      </c>
      <c r="M1245" s="82">
        <f>((E1245/$F$1)*VLOOKUP(N1245,Currecny_M!$A$1:$P$10,MATCH(Database!C1245,Currecny_M!$A$1:$P$1,0),FALSE))/VLOOKUP('Cover page'!$B$6,Currecny_M!$A$1:$P$10,MATCH(Database!C1245,Currecny_M!$A$1:$P$1,0),FALSE)</f>
        <v>2.5448599999999999</v>
      </c>
      <c r="N1245" s="6" t="str">
        <f>VLOOKUP(B1245,Master!$A$2:$C$11,3,FALSE)</f>
        <v>Yuan</v>
      </c>
      <c r="O1245" s="6" t="str">
        <f>VLOOKUP(B1245,Master!$A$2:$C$11,2,FALSE)</f>
        <v>Asia</v>
      </c>
      <c r="Q1245" s="39" t="str">
        <f>VLOOKUP(D1245,GL_Master!$A$1:$D$80,2,FALSE)</f>
        <v>PL</v>
      </c>
      <c r="R1245" s="39" t="str">
        <f>VLOOKUP(D1245,GL_Master!$A$1:$D$80,3,FALSE)</f>
        <v>Travelling and conveyance</v>
      </c>
      <c r="S1245" s="39" t="str">
        <f>VLOOKUP(D1245,GL_Master!$A$1:$D$80,4,FALSE)</f>
        <v>Local conveyance</v>
      </c>
    </row>
    <row r="1246" spans="1:19" x14ac:dyDescent="0.25">
      <c r="A1246" s="39" t="s">
        <v>262</v>
      </c>
      <c r="B1246" s="39" t="s">
        <v>234</v>
      </c>
      <c r="C1246" s="7">
        <v>44013</v>
      </c>
      <c r="D1246" s="39" t="s">
        <v>31</v>
      </c>
      <c r="E1246" s="39">
        <v>20</v>
      </c>
      <c r="F1246" s="82">
        <f t="shared" si="57"/>
        <v>0.02</v>
      </c>
      <c r="G1246" s="39">
        <f>VLOOKUP(N1246,Currecny_M!$A$1:$P$10,2,FALSE)</f>
        <v>65</v>
      </c>
      <c r="H1246" s="39">
        <f>MATCH(C1246,Currecny_M!$A$1:$P$1,0)</f>
        <v>5</v>
      </c>
      <c r="I1246" s="39">
        <f>VLOOKUP(N1246,Currecny_M!$A$1:$P$10,MATCH(Database!C1246,Currecny_M!$A$1:$P$1,0),FALSE)</f>
        <v>66.97</v>
      </c>
      <c r="J1246" s="82">
        <f t="shared" si="58"/>
        <v>1.3393999999999999</v>
      </c>
      <c r="K1246" s="39">
        <f>VLOOKUP('Cover page'!$B$6,Currecny_M!$A$1:$P$10,MATCH(Database!C1246,Currecny_M!$A$1:$P$1,0),FALSE)</f>
        <v>1</v>
      </c>
      <c r="L1246" s="82">
        <f t="shared" si="59"/>
        <v>1.3393999999999999</v>
      </c>
      <c r="M1246" s="82">
        <f>((E1246/$F$1)*VLOOKUP(N1246,Currecny_M!$A$1:$P$10,MATCH(Database!C1246,Currecny_M!$A$1:$P$1,0),FALSE))/VLOOKUP('Cover page'!$B$6,Currecny_M!$A$1:$P$10,MATCH(Database!C1246,Currecny_M!$A$1:$P$1,0),FALSE)</f>
        <v>1.3393999999999999</v>
      </c>
      <c r="N1246" s="6" t="str">
        <f>VLOOKUP(B1246,Master!$A$2:$C$11,3,FALSE)</f>
        <v>Yuan</v>
      </c>
      <c r="O1246" s="6" t="str">
        <f>VLOOKUP(B1246,Master!$A$2:$C$11,2,FALSE)</f>
        <v>Asia</v>
      </c>
      <c r="Q1246" s="39" t="str">
        <f>VLOOKUP(D1246,GL_Master!$A$1:$D$80,2,FALSE)</f>
        <v>PL</v>
      </c>
      <c r="R1246" s="39" t="str">
        <f>VLOOKUP(D1246,GL_Master!$A$1:$D$80,3,FALSE)</f>
        <v>Office expenses</v>
      </c>
      <c r="S1246" s="39" t="str">
        <f>VLOOKUP(D1246,GL_Master!$A$1:$D$80,4,FALSE)</f>
        <v>Parking charges</v>
      </c>
    </row>
    <row r="1247" spans="1:19" x14ac:dyDescent="0.25">
      <c r="A1247" s="39" t="s">
        <v>262</v>
      </c>
      <c r="B1247" s="39" t="s">
        <v>234</v>
      </c>
      <c r="C1247" s="7">
        <v>44013</v>
      </c>
      <c r="D1247" s="39" t="s">
        <v>101</v>
      </c>
      <c r="E1247" s="39">
        <v>20</v>
      </c>
      <c r="F1247" s="82">
        <f t="shared" si="57"/>
        <v>0.02</v>
      </c>
      <c r="G1247" s="39">
        <f>VLOOKUP(N1247,Currecny_M!$A$1:$P$10,2,FALSE)</f>
        <v>65</v>
      </c>
      <c r="H1247" s="39">
        <f>MATCH(C1247,Currecny_M!$A$1:$P$1,0)</f>
        <v>5</v>
      </c>
      <c r="I1247" s="39">
        <f>VLOOKUP(N1247,Currecny_M!$A$1:$P$10,MATCH(Database!C1247,Currecny_M!$A$1:$P$1,0),FALSE)</f>
        <v>66.97</v>
      </c>
      <c r="J1247" s="82">
        <f t="shared" si="58"/>
        <v>1.3393999999999999</v>
      </c>
      <c r="K1247" s="39">
        <f>VLOOKUP('Cover page'!$B$6,Currecny_M!$A$1:$P$10,MATCH(Database!C1247,Currecny_M!$A$1:$P$1,0),FALSE)</f>
        <v>1</v>
      </c>
      <c r="L1247" s="82">
        <f t="shared" si="59"/>
        <v>1.3393999999999999</v>
      </c>
      <c r="M1247" s="82">
        <f>((E1247/$F$1)*VLOOKUP(N1247,Currecny_M!$A$1:$P$10,MATCH(Database!C1247,Currecny_M!$A$1:$P$1,0),FALSE))/VLOOKUP('Cover page'!$B$6,Currecny_M!$A$1:$P$10,MATCH(Database!C1247,Currecny_M!$A$1:$P$1,0),FALSE)</f>
        <v>1.3393999999999999</v>
      </c>
      <c r="N1247" s="6" t="str">
        <f>VLOOKUP(B1247,Master!$A$2:$C$11,3,FALSE)</f>
        <v>Yuan</v>
      </c>
      <c r="O1247" s="6" t="str">
        <f>VLOOKUP(B1247,Master!$A$2:$C$11,2,FALSE)</f>
        <v>Asia</v>
      </c>
      <c r="Q1247" s="39" t="str">
        <f>VLOOKUP(D1247,GL_Master!$A$1:$D$80,2,FALSE)</f>
        <v>PL</v>
      </c>
      <c r="R1247" s="39" t="str">
        <f>VLOOKUP(D1247,GL_Master!$A$1:$D$80,3,FALSE)</f>
        <v>COGS</v>
      </c>
      <c r="S1247" s="39" t="str">
        <f>VLOOKUP(D1247,GL_Master!$A$1:$D$80,4,FALSE)</f>
        <v>Purchase of other traded goods</v>
      </c>
    </row>
    <row r="1248" spans="1:19" x14ac:dyDescent="0.25">
      <c r="A1248" s="39" t="s">
        <v>262</v>
      </c>
      <c r="B1248" s="39" t="s">
        <v>234</v>
      </c>
      <c r="C1248" s="7">
        <v>44013</v>
      </c>
      <c r="D1248" s="39" t="s">
        <v>102</v>
      </c>
      <c r="E1248" s="39">
        <v>20</v>
      </c>
      <c r="F1248" s="82">
        <f t="shared" si="57"/>
        <v>0.02</v>
      </c>
      <c r="G1248" s="39">
        <f>VLOOKUP(N1248,Currecny_M!$A$1:$P$10,2,FALSE)</f>
        <v>65</v>
      </c>
      <c r="H1248" s="39">
        <f>MATCH(C1248,Currecny_M!$A$1:$P$1,0)</f>
        <v>5</v>
      </c>
      <c r="I1248" s="39">
        <f>VLOOKUP(N1248,Currecny_M!$A$1:$P$10,MATCH(Database!C1248,Currecny_M!$A$1:$P$1,0),FALSE)</f>
        <v>66.97</v>
      </c>
      <c r="J1248" s="82">
        <f t="shared" si="58"/>
        <v>1.3393999999999999</v>
      </c>
      <c r="K1248" s="39">
        <f>VLOOKUP('Cover page'!$B$6,Currecny_M!$A$1:$P$10,MATCH(Database!C1248,Currecny_M!$A$1:$P$1,0),FALSE)</f>
        <v>1</v>
      </c>
      <c r="L1248" s="82">
        <f t="shared" si="59"/>
        <v>1.3393999999999999</v>
      </c>
      <c r="M1248" s="82">
        <f>((E1248/$F$1)*VLOOKUP(N1248,Currecny_M!$A$1:$P$10,MATCH(Database!C1248,Currecny_M!$A$1:$P$1,0),FALSE))/VLOOKUP('Cover page'!$B$6,Currecny_M!$A$1:$P$10,MATCH(Database!C1248,Currecny_M!$A$1:$P$1,0),FALSE)</f>
        <v>1.3393999999999999</v>
      </c>
      <c r="N1248" s="6" t="str">
        <f>VLOOKUP(B1248,Master!$A$2:$C$11,3,FALSE)</f>
        <v>Yuan</v>
      </c>
      <c r="O1248" s="6" t="str">
        <f>VLOOKUP(B1248,Master!$A$2:$C$11,2,FALSE)</f>
        <v>Asia</v>
      </c>
      <c r="Q1248" s="39" t="str">
        <f>VLOOKUP(D1248,GL_Master!$A$1:$D$80,2,FALSE)</f>
        <v>PL</v>
      </c>
      <c r="R1248" s="39" t="str">
        <f>VLOOKUP(D1248,GL_Master!$A$1:$D$80,3,FALSE)</f>
        <v>Staff welfare expenses</v>
      </c>
      <c r="S1248" s="39" t="str">
        <f>VLOOKUP(D1248,GL_Master!$A$1:$D$80,4,FALSE)</f>
        <v>Diwali Expense</v>
      </c>
    </row>
    <row r="1249" spans="1:19" x14ac:dyDescent="0.25">
      <c r="A1249" s="39" t="s">
        <v>262</v>
      </c>
      <c r="B1249" s="39" t="s">
        <v>234</v>
      </c>
      <c r="C1249" s="7">
        <v>44013</v>
      </c>
      <c r="D1249" s="39" t="s">
        <v>20</v>
      </c>
      <c r="E1249" s="39">
        <v>40</v>
      </c>
      <c r="F1249" s="82">
        <f t="shared" si="57"/>
        <v>0.04</v>
      </c>
      <c r="G1249" s="39">
        <f>VLOOKUP(N1249,Currecny_M!$A$1:$P$10,2,FALSE)</f>
        <v>65</v>
      </c>
      <c r="H1249" s="39">
        <f>MATCH(C1249,Currecny_M!$A$1:$P$1,0)</f>
        <v>5</v>
      </c>
      <c r="I1249" s="39">
        <f>VLOOKUP(N1249,Currecny_M!$A$1:$P$10,MATCH(Database!C1249,Currecny_M!$A$1:$P$1,0),FALSE)</f>
        <v>66.97</v>
      </c>
      <c r="J1249" s="82">
        <f t="shared" si="58"/>
        <v>2.6787999999999998</v>
      </c>
      <c r="K1249" s="39">
        <f>VLOOKUP('Cover page'!$B$6,Currecny_M!$A$1:$P$10,MATCH(Database!C1249,Currecny_M!$A$1:$P$1,0),FALSE)</f>
        <v>1</v>
      </c>
      <c r="L1249" s="82">
        <f t="shared" si="59"/>
        <v>2.6787999999999998</v>
      </c>
      <c r="M1249" s="82">
        <f>((E1249/$F$1)*VLOOKUP(N1249,Currecny_M!$A$1:$P$10,MATCH(Database!C1249,Currecny_M!$A$1:$P$1,0),FALSE))/VLOOKUP('Cover page'!$B$6,Currecny_M!$A$1:$P$10,MATCH(Database!C1249,Currecny_M!$A$1:$P$1,0),FALSE)</f>
        <v>2.6787999999999998</v>
      </c>
      <c r="N1249" s="6" t="str">
        <f>VLOOKUP(B1249,Master!$A$2:$C$11,3,FALSE)</f>
        <v>Yuan</v>
      </c>
      <c r="O1249" s="6" t="str">
        <f>VLOOKUP(B1249,Master!$A$2:$C$11,2,FALSE)</f>
        <v>Asia</v>
      </c>
      <c r="Q1249" s="39" t="str">
        <f>VLOOKUP(D1249,GL_Master!$A$1:$D$80,2,FALSE)</f>
        <v>PL</v>
      </c>
      <c r="R1249" s="39" t="str">
        <f>VLOOKUP(D1249,GL_Master!$A$1:$D$80,3,FALSE)</f>
        <v>Selling and Marketing expenses</v>
      </c>
      <c r="S1249" s="39" t="str">
        <f>VLOOKUP(D1249,GL_Master!$A$1:$D$80,4,FALSE)</f>
        <v>Business promotion</v>
      </c>
    </row>
    <row r="1250" spans="1:19" x14ac:dyDescent="0.25">
      <c r="A1250" s="39" t="s">
        <v>262</v>
      </c>
      <c r="B1250" s="39" t="s">
        <v>234</v>
      </c>
      <c r="C1250" s="7">
        <v>44013</v>
      </c>
      <c r="D1250" s="39" t="s">
        <v>29</v>
      </c>
      <c r="E1250" s="39">
        <v>37</v>
      </c>
      <c r="F1250" s="82">
        <f t="shared" si="57"/>
        <v>3.6999999999999998E-2</v>
      </c>
      <c r="G1250" s="39">
        <f>VLOOKUP(N1250,Currecny_M!$A$1:$P$10,2,FALSE)</f>
        <v>65</v>
      </c>
      <c r="H1250" s="39">
        <f>MATCH(C1250,Currecny_M!$A$1:$P$1,0)</f>
        <v>5</v>
      </c>
      <c r="I1250" s="39">
        <f>VLOOKUP(N1250,Currecny_M!$A$1:$P$10,MATCH(Database!C1250,Currecny_M!$A$1:$P$1,0),FALSE)</f>
        <v>66.97</v>
      </c>
      <c r="J1250" s="82">
        <f t="shared" si="58"/>
        <v>2.4778899999999999</v>
      </c>
      <c r="K1250" s="39">
        <f>VLOOKUP('Cover page'!$B$6,Currecny_M!$A$1:$P$10,MATCH(Database!C1250,Currecny_M!$A$1:$P$1,0),FALSE)</f>
        <v>1</v>
      </c>
      <c r="L1250" s="82">
        <f t="shared" si="59"/>
        <v>2.4778899999999999</v>
      </c>
      <c r="M1250" s="82">
        <f>((E1250/$F$1)*VLOOKUP(N1250,Currecny_M!$A$1:$P$10,MATCH(Database!C1250,Currecny_M!$A$1:$P$1,0),FALSE))/VLOOKUP('Cover page'!$B$6,Currecny_M!$A$1:$P$10,MATCH(Database!C1250,Currecny_M!$A$1:$P$1,0),FALSE)</f>
        <v>2.4778899999999999</v>
      </c>
      <c r="N1250" s="6" t="str">
        <f>VLOOKUP(B1250,Master!$A$2:$C$11,3,FALSE)</f>
        <v>Yuan</v>
      </c>
      <c r="O1250" s="6" t="str">
        <f>VLOOKUP(B1250,Master!$A$2:$C$11,2,FALSE)</f>
        <v>Asia</v>
      </c>
      <c r="Q1250" s="39" t="str">
        <f>VLOOKUP(D1250,GL_Master!$A$1:$D$80,2,FALSE)</f>
        <v>PL</v>
      </c>
      <c r="R1250" s="39" t="str">
        <f>VLOOKUP(D1250,GL_Master!$A$1:$D$80,3,FALSE)</f>
        <v>Communication &amp; internet exp</v>
      </c>
      <c r="S1250" s="39" t="str">
        <f>VLOOKUP(D1250,GL_Master!$A$1:$D$80,4,FALSE)</f>
        <v>Communication cost</v>
      </c>
    </row>
    <row r="1251" spans="1:19" x14ac:dyDescent="0.25">
      <c r="A1251" s="39" t="s">
        <v>262</v>
      </c>
      <c r="B1251" s="39" t="s">
        <v>234</v>
      </c>
      <c r="C1251" s="7">
        <v>44013</v>
      </c>
      <c r="D1251" s="39" t="s">
        <v>41</v>
      </c>
      <c r="E1251" s="39">
        <v>19</v>
      </c>
      <c r="F1251" s="82">
        <f t="shared" si="57"/>
        <v>1.9E-2</v>
      </c>
      <c r="G1251" s="39">
        <f>VLOOKUP(N1251,Currecny_M!$A$1:$P$10,2,FALSE)</f>
        <v>65</v>
      </c>
      <c r="H1251" s="39">
        <f>MATCH(C1251,Currecny_M!$A$1:$P$1,0)</f>
        <v>5</v>
      </c>
      <c r="I1251" s="39">
        <f>VLOOKUP(N1251,Currecny_M!$A$1:$P$10,MATCH(Database!C1251,Currecny_M!$A$1:$P$1,0),FALSE)</f>
        <v>66.97</v>
      </c>
      <c r="J1251" s="82">
        <f t="shared" si="58"/>
        <v>1.2724299999999999</v>
      </c>
      <c r="K1251" s="39">
        <f>VLOOKUP('Cover page'!$B$6,Currecny_M!$A$1:$P$10,MATCH(Database!C1251,Currecny_M!$A$1:$P$1,0),FALSE)</f>
        <v>1</v>
      </c>
      <c r="L1251" s="82">
        <f t="shared" si="59"/>
        <v>1.2724299999999999</v>
      </c>
      <c r="M1251" s="82">
        <f>((E1251/$F$1)*VLOOKUP(N1251,Currecny_M!$A$1:$P$10,MATCH(Database!C1251,Currecny_M!$A$1:$P$1,0),FALSE))/VLOOKUP('Cover page'!$B$6,Currecny_M!$A$1:$P$10,MATCH(Database!C1251,Currecny_M!$A$1:$P$1,0),FALSE)</f>
        <v>1.2724299999999999</v>
      </c>
      <c r="N1251" s="6" t="str">
        <f>VLOOKUP(B1251,Master!$A$2:$C$11,3,FALSE)</f>
        <v>Yuan</v>
      </c>
      <c r="O1251" s="6" t="str">
        <f>VLOOKUP(B1251,Master!$A$2:$C$11,2,FALSE)</f>
        <v>Asia</v>
      </c>
      <c r="Q1251" s="39" t="str">
        <f>VLOOKUP(D1251,GL_Master!$A$1:$D$80,2,FALSE)</f>
        <v>PL</v>
      </c>
      <c r="R1251" s="39" t="str">
        <f>VLOOKUP(D1251,GL_Master!$A$1:$D$80,3,FALSE)</f>
        <v>Communication &amp; internet exp</v>
      </c>
      <c r="S1251" s="39" t="str">
        <f>VLOOKUP(D1251,GL_Master!$A$1:$D$80,4,FALSE)</f>
        <v>Communication cost</v>
      </c>
    </row>
    <row r="1252" spans="1:19" x14ac:dyDescent="0.25">
      <c r="A1252" s="39" t="s">
        <v>262</v>
      </c>
      <c r="B1252" s="39" t="s">
        <v>234</v>
      </c>
      <c r="C1252" s="7">
        <v>44013</v>
      </c>
      <c r="D1252" s="39" t="s">
        <v>103</v>
      </c>
      <c r="E1252" s="39">
        <v>40</v>
      </c>
      <c r="F1252" s="82">
        <f t="shared" si="57"/>
        <v>0.04</v>
      </c>
      <c r="G1252" s="39">
        <f>VLOOKUP(N1252,Currecny_M!$A$1:$P$10,2,FALSE)</f>
        <v>65</v>
      </c>
      <c r="H1252" s="39">
        <f>MATCH(C1252,Currecny_M!$A$1:$P$1,0)</f>
        <v>5</v>
      </c>
      <c r="I1252" s="39">
        <f>VLOOKUP(N1252,Currecny_M!$A$1:$P$10,MATCH(Database!C1252,Currecny_M!$A$1:$P$1,0),FALSE)</f>
        <v>66.97</v>
      </c>
      <c r="J1252" s="82">
        <f t="shared" si="58"/>
        <v>2.6787999999999998</v>
      </c>
      <c r="K1252" s="39">
        <f>VLOOKUP('Cover page'!$B$6,Currecny_M!$A$1:$P$10,MATCH(Database!C1252,Currecny_M!$A$1:$P$1,0),FALSE)</f>
        <v>1</v>
      </c>
      <c r="L1252" s="82">
        <f t="shared" si="59"/>
        <v>2.6787999999999998</v>
      </c>
      <c r="M1252" s="82">
        <f>((E1252/$F$1)*VLOOKUP(N1252,Currecny_M!$A$1:$P$10,MATCH(Database!C1252,Currecny_M!$A$1:$P$1,0),FALSE))/VLOOKUP('Cover page'!$B$6,Currecny_M!$A$1:$P$10,MATCH(Database!C1252,Currecny_M!$A$1:$P$1,0),FALSE)</f>
        <v>2.6787999999999998</v>
      </c>
      <c r="N1252" s="6" t="str">
        <f>VLOOKUP(B1252,Master!$A$2:$C$11,3,FALSE)</f>
        <v>Yuan</v>
      </c>
      <c r="O1252" s="6" t="str">
        <f>VLOOKUP(B1252,Master!$A$2:$C$11,2,FALSE)</f>
        <v>Asia</v>
      </c>
      <c r="Q1252" s="39" t="str">
        <f>VLOOKUP(D1252,GL_Master!$A$1:$D$80,2,FALSE)</f>
        <v>PL</v>
      </c>
      <c r="R1252" s="39" t="str">
        <f>VLOOKUP(D1252,GL_Master!$A$1:$D$80,3,FALSE)</f>
        <v>Communication &amp; internet exp</v>
      </c>
      <c r="S1252" s="39" t="str">
        <f>VLOOKUP(D1252,GL_Master!$A$1:$D$80,4,FALSE)</f>
        <v>Communication cost</v>
      </c>
    </row>
    <row r="1253" spans="1:19" x14ac:dyDescent="0.25">
      <c r="A1253" s="39" t="s">
        <v>262</v>
      </c>
      <c r="B1253" s="39" t="s">
        <v>234</v>
      </c>
      <c r="C1253" s="7">
        <v>44013</v>
      </c>
      <c r="D1253" s="39" t="s">
        <v>104</v>
      </c>
      <c r="E1253" s="39">
        <v>58</v>
      </c>
      <c r="F1253" s="82">
        <f t="shared" si="57"/>
        <v>5.8000000000000003E-2</v>
      </c>
      <c r="G1253" s="39">
        <f>VLOOKUP(N1253,Currecny_M!$A$1:$P$10,2,FALSE)</f>
        <v>65</v>
      </c>
      <c r="H1253" s="39">
        <f>MATCH(C1253,Currecny_M!$A$1:$P$1,0)</f>
        <v>5</v>
      </c>
      <c r="I1253" s="39">
        <f>VLOOKUP(N1253,Currecny_M!$A$1:$P$10,MATCH(Database!C1253,Currecny_M!$A$1:$P$1,0),FALSE)</f>
        <v>66.97</v>
      </c>
      <c r="J1253" s="82">
        <f t="shared" si="58"/>
        <v>3.8842600000000003</v>
      </c>
      <c r="K1253" s="39">
        <f>VLOOKUP('Cover page'!$B$6,Currecny_M!$A$1:$P$10,MATCH(Database!C1253,Currecny_M!$A$1:$P$1,0),FALSE)</f>
        <v>1</v>
      </c>
      <c r="L1253" s="82">
        <f t="shared" si="59"/>
        <v>3.8842600000000003</v>
      </c>
      <c r="M1253" s="82">
        <f>((E1253/$F$1)*VLOOKUP(N1253,Currecny_M!$A$1:$P$10,MATCH(Database!C1253,Currecny_M!$A$1:$P$1,0),FALSE))/VLOOKUP('Cover page'!$B$6,Currecny_M!$A$1:$P$10,MATCH(Database!C1253,Currecny_M!$A$1:$P$1,0),FALSE)</f>
        <v>3.8842600000000003</v>
      </c>
      <c r="N1253" s="6" t="str">
        <f>VLOOKUP(B1253,Master!$A$2:$C$11,3,FALSE)</f>
        <v>Yuan</v>
      </c>
      <c r="O1253" s="6" t="str">
        <f>VLOOKUP(B1253,Master!$A$2:$C$11,2,FALSE)</f>
        <v>Asia</v>
      </c>
      <c r="Q1253" s="39" t="str">
        <f>VLOOKUP(D1253,GL_Master!$A$1:$D$80,2,FALSE)</f>
        <v>PL</v>
      </c>
      <c r="R1253" s="39" t="str">
        <f>VLOOKUP(D1253,GL_Master!$A$1:$D$80,3,FALSE)</f>
        <v>Legal &amp; Professional expenses</v>
      </c>
      <c r="S1253" s="39" t="str">
        <f>VLOOKUP(D1253,GL_Master!$A$1:$D$80,4,FALSE)</f>
        <v>Professional Fees - Others</v>
      </c>
    </row>
    <row r="1254" spans="1:19" x14ac:dyDescent="0.25">
      <c r="A1254" s="39" t="s">
        <v>262</v>
      </c>
      <c r="B1254" s="39" t="s">
        <v>234</v>
      </c>
      <c r="C1254" s="7">
        <v>44013</v>
      </c>
      <c r="D1254" s="39" t="s">
        <v>105</v>
      </c>
      <c r="E1254" s="39">
        <v>40</v>
      </c>
      <c r="F1254" s="82">
        <f t="shared" si="57"/>
        <v>0.04</v>
      </c>
      <c r="G1254" s="39">
        <f>VLOOKUP(N1254,Currecny_M!$A$1:$P$10,2,FALSE)</f>
        <v>65</v>
      </c>
      <c r="H1254" s="39">
        <f>MATCH(C1254,Currecny_M!$A$1:$P$1,0)</f>
        <v>5</v>
      </c>
      <c r="I1254" s="39">
        <f>VLOOKUP(N1254,Currecny_M!$A$1:$P$10,MATCH(Database!C1254,Currecny_M!$A$1:$P$1,0),FALSE)</f>
        <v>66.97</v>
      </c>
      <c r="J1254" s="82">
        <f t="shared" si="58"/>
        <v>2.6787999999999998</v>
      </c>
      <c r="K1254" s="39">
        <f>VLOOKUP('Cover page'!$B$6,Currecny_M!$A$1:$P$10,MATCH(Database!C1254,Currecny_M!$A$1:$P$1,0),FALSE)</f>
        <v>1</v>
      </c>
      <c r="L1254" s="82">
        <f t="shared" si="59"/>
        <v>2.6787999999999998</v>
      </c>
      <c r="M1254" s="82">
        <f>((E1254/$F$1)*VLOOKUP(N1254,Currecny_M!$A$1:$P$10,MATCH(Database!C1254,Currecny_M!$A$1:$P$1,0),FALSE))/VLOOKUP('Cover page'!$B$6,Currecny_M!$A$1:$P$10,MATCH(Database!C1254,Currecny_M!$A$1:$P$1,0),FALSE)</f>
        <v>2.6787999999999998</v>
      </c>
      <c r="N1254" s="6" t="str">
        <f>VLOOKUP(B1254,Master!$A$2:$C$11,3,FALSE)</f>
        <v>Yuan</v>
      </c>
      <c r="O1254" s="6" t="str">
        <f>VLOOKUP(B1254,Master!$A$2:$C$11,2,FALSE)</f>
        <v>Asia</v>
      </c>
      <c r="Q1254" s="39" t="str">
        <f>VLOOKUP(D1254,GL_Master!$A$1:$D$80,2,FALSE)</f>
        <v>PL</v>
      </c>
      <c r="R1254" s="39" t="str">
        <f>VLOOKUP(D1254,GL_Master!$A$1:$D$80,3,FALSE)</f>
        <v>Travelling and conveyance</v>
      </c>
      <c r="S1254" s="39" t="str">
        <f>VLOOKUP(D1254,GL_Master!$A$1:$D$80,4,FALSE)</f>
        <v>Car hiring and rental services</v>
      </c>
    </row>
    <row r="1255" spans="1:19" x14ac:dyDescent="0.25">
      <c r="A1255" s="39" t="s">
        <v>262</v>
      </c>
      <c r="B1255" s="39" t="s">
        <v>234</v>
      </c>
      <c r="C1255" s="7">
        <v>44013</v>
      </c>
      <c r="D1255" s="39" t="s">
        <v>106</v>
      </c>
      <c r="E1255" s="39">
        <v>20</v>
      </c>
      <c r="F1255" s="82">
        <f t="shared" si="57"/>
        <v>0.02</v>
      </c>
      <c r="G1255" s="39">
        <f>VLOOKUP(N1255,Currecny_M!$A$1:$P$10,2,FALSE)</f>
        <v>65</v>
      </c>
      <c r="H1255" s="39">
        <f>MATCH(C1255,Currecny_M!$A$1:$P$1,0)</f>
        <v>5</v>
      </c>
      <c r="I1255" s="39">
        <f>VLOOKUP(N1255,Currecny_M!$A$1:$P$10,MATCH(Database!C1255,Currecny_M!$A$1:$P$1,0),FALSE)</f>
        <v>66.97</v>
      </c>
      <c r="J1255" s="82">
        <f t="shared" si="58"/>
        <v>1.3393999999999999</v>
      </c>
      <c r="K1255" s="39">
        <f>VLOOKUP('Cover page'!$B$6,Currecny_M!$A$1:$P$10,MATCH(Database!C1255,Currecny_M!$A$1:$P$1,0),FALSE)</f>
        <v>1</v>
      </c>
      <c r="L1255" s="82">
        <f t="shared" si="59"/>
        <v>1.3393999999999999</v>
      </c>
      <c r="M1255" s="82">
        <f>((E1255/$F$1)*VLOOKUP(N1255,Currecny_M!$A$1:$P$10,MATCH(Database!C1255,Currecny_M!$A$1:$P$1,0),FALSE))/VLOOKUP('Cover page'!$B$6,Currecny_M!$A$1:$P$10,MATCH(Database!C1255,Currecny_M!$A$1:$P$1,0),FALSE)</f>
        <v>1.3393999999999999</v>
      </c>
      <c r="N1255" s="6" t="str">
        <f>VLOOKUP(B1255,Master!$A$2:$C$11,3,FALSE)</f>
        <v>Yuan</v>
      </c>
      <c r="O1255" s="6" t="str">
        <f>VLOOKUP(B1255,Master!$A$2:$C$11,2,FALSE)</f>
        <v>Asia</v>
      </c>
      <c r="Q1255" s="39" t="str">
        <f>VLOOKUP(D1255,GL_Master!$A$1:$D$80,2,FALSE)</f>
        <v>PL</v>
      </c>
      <c r="R1255" s="39" t="str">
        <f>VLOOKUP(D1255,GL_Master!$A$1:$D$80,3,FALSE)</f>
        <v>Communication &amp; internet exp</v>
      </c>
      <c r="S1255" s="39" t="str">
        <f>VLOOKUP(D1255,GL_Master!$A$1:$D$80,4,FALSE)</f>
        <v>Printing &amp; Stationary</v>
      </c>
    </row>
    <row r="1256" spans="1:19" x14ac:dyDescent="0.25">
      <c r="A1256" s="39" t="s">
        <v>262</v>
      </c>
      <c r="B1256" s="39" t="s">
        <v>234</v>
      </c>
      <c r="C1256" s="7">
        <v>44013</v>
      </c>
      <c r="D1256" s="39" t="s">
        <v>32</v>
      </c>
      <c r="E1256" s="39">
        <v>20</v>
      </c>
      <c r="F1256" s="82">
        <f t="shared" si="57"/>
        <v>0.02</v>
      </c>
      <c r="G1256" s="39">
        <f>VLOOKUP(N1256,Currecny_M!$A$1:$P$10,2,FALSE)</f>
        <v>65</v>
      </c>
      <c r="H1256" s="39">
        <f>MATCH(C1256,Currecny_M!$A$1:$P$1,0)</f>
        <v>5</v>
      </c>
      <c r="I1256" s="39">
        <f>VLOOKUP(N1256,Currecny_M!$A$1:$P$10,MATCH(Database!C1256,Currecny_M!$A$1:$P$1,0),FALSE)</f>
        <v>66.97</v>
      </c>
      <c r="J1256" s="82">
        <f t="shared" si="58"/>
        <v>1.3393999999999999</v>
      </c>
      <c r="K1256" s="39">
        <f>VLOOKUP('Cover page'!$B$6,Currecny_M!$A$1:$P$10,MATCH(Database!C1256,Currecny_M!$A$1:$P$1,0),FALSE)</f>
        <v>1</v>
      </c>
      <c r="L1256" s="82">
        <f t="shared" si="59"/>
        <v>1.3393999999999999</v>
      </c>
      <c r="M1256" s="82">
        <f>((E1256/$F$1)*VLOOKUP(N1256,Currecny_M!$A$1:$P$10,MATCH(Database!C1256,Currecny_M!$A$1:$P$1,0),FALSE))/VLOOKUP('Cover page'!$B$6,Currecny_M!$A$1:$P$10,MATCH(Database!C1256,Currecny_M!$A$1:$P$1,0),FALSE)</f>
        <v>1.3393999999999999</v>
      </c>
      <c r="N1256" s="6" t="str">
        <f>VLOOKUP(B1256,Master!$A$2:$C$11,3,FALSE)</f>
        <v>Yuan</v>
      </c>
      <c r="O1256" s="6" t="str">
        <f>VLOOKUP(B1256,Master!$A$2:$C$11,2,FALSE)</f>
        <v>Asia</v>
      </c>
      <c r="Q1256" s="39" t="str">
        <f>VLOOKUP(D1256,GL_Master!$A$1:$D$80,2,FALSE)</f>
        <v>PL</v>
      </c>
      <c r="R1256" s="39" t="str">
        <f>VLOOKUP(D1256,GL_Master!$A$1:$D$80,3,FALSE)</f>
        <v>Communication &amp; internet exp</v>
      </c>
      <c r="S1256" s="39" t="str">
        <f>VLOOKUP(D1256,GL_Master!$A$1:$D$80,4,FALSE)</f>
        <v>Printing &amp; Stationary</v>
      </c>
    </row>
    <row r="1257" spans="1:19" x14ac:dyDescent="0.25">
      <c r="A1257" s="39" t="s">
        <v>262</v>
      </c>
      <c r="B1257" s="39" t="s">
        <v>234</v>
      </c>
      <c r="C1257" s="7">
        <v>44013</v>
      </c>
      <c r="D1257" s="39" t="s">
        <v>35</v>
      </c>
      <c r="E1257" s="39">
        <v>59</v>
      </c>
      <c r="F1257" s="82">
        <f t="shared" si="57"/>
        <v>5.8999999999999997E-2</v>
      </c>
      <c r="G1257" s="39">
        <f>VLOOKUP(N1257,Currecny_M!$A$1:$P$10,2,FALSE)</f>
        <v>65</v>
      </c>
      <c r="H1257" s="39">
        <f>MATCH(C1257,Currecny_M!$A$1:$P$1,0)</f>
        <v>5</v>
      </c>
      <c r="I1257" s="39">
        <f>VLOOKUP(N1257,Currecny_M!$A$1:$P$10,MATCH(Database!C1257,Currecny_M!$A$1:$P$1,0),FALSE)</f>
        <v>66.97</v>
      </c>
      <c r="J1257" s="82">
        <f t="shared" si="58"/>
        <v>3.9512299999999998</v>
      </c>
      <c r="K1257" s="39">
        <f>VLOOKUP('Cover page'!$B$6,Currecny_M!$A$1:$P$10,MATCH(Database!C1257,Currecny_M!$A$1:$P$1,0),FALSE)</f>
        <v>1</v>
      </c>
      <c r="L1257" s="82">
        <f t="shared" si="59"/>
        <v>3.9512299999999998</v>
      </c>
      <c r="M1257" s="82">
        <f>((E1257/$F$1)*VLOOKUP(N1257,Currecny_M!$A$1:$P$10,MATCH(Database!C1257,Currecny_M!$A$1:$P$1,0),FALSE))/VLOOKUP('Cover page'!$B$6,Currecny_M!$A$1:$P$10,MATCH(Database!C1257,Currecny_M!$A$1:$P$1,0),FALSE)</f>
        <v>3.9512299999999998</v>
      </c>
      <c r="N1257" s="6" t="str">
        <f>VLOOKUP(B1257,Master!$A$2:$C$11,3,FALSE)</f>
        <v>Yuan</v>
      </c>
      <c r="O1257" s="6" t="str">
        <f>VLOOKUP(B1257,Master!$A$2:$C$11,2,FALSE)</f>
        <v>Asia</v>
      </c>
      <c r="Q1257" s="39" t="str">
        <f>VLOOKUP(D1257,GL_Master!$A$1:$D$80,2,FALSE)</f>
        <v>PL</v>
      </c>
      <c r="R1257" s="39" t="str">
        <f>VLOOKUP(D1257,GL_Master!$A$1:$D$80,3,FALSE)</f>
        <v>Security Expenses</v>
      </c>
      <c r="S1257" s="39" t="str">
        <f>VLOOKUP(D1257,GL_Master!$A$1:$D$80,4,FALSE)</f>
        <v>Security Expenses others</v>
      </c>
    </row>
    <row r="1258" spans="1:19" x14ac:dyDescent="0.25">
      <c r="A1258" s="39" t="s">
        <v>262</v>
      </c>
      <c r="B1258" s="39" t="s">
        <v>234</v>
      </c>
      <c r="C1258" s="7">
        <v>44013</v>
      </c>
      <c r="D1258" s="39" t="s">
        <v>38</v>
      </c>
      <c r="E1258" s="39">
        <v>20</v>
      </c>
      <c r="F1258" s="82">
        <f t="shared" si="57"/>
        <v>0.02</v>
      </c>
      <c r="G1258" s="39">
        <f>VLOOKUP(N1258,Currecny_M!$A$1:$P$10,2,FALSE)</f>
        <v>65</v>
      </c>
      <c r="H1258" s="39">
        <f>MATCH(C1258,Currecny_M!$A$1:$P$1,0)</f>
        <v>5</v>
      </c>
      <c r="I1258" s="39">
        <f>VLOOKUP(N1258,Currecny_M!$A$1:$P$10,MATCH(Database!C1258,Currecny_M!$A$1:$P$1,0),FALSE)</f>
        <v>66.97</v>
      </c>
      <c r="J1258" s="82">
        <f t="shared" si="58"/>
        <v>1.3393999999999999</v>
      </c>
      <c r="K1258" s="39">
        <f>VLOOKUP('Cover page'!$B$6,Currecny_M!$A$1:$P$10,MATCH(Database!C1258,Currecny_M!$A$1:$P$1,0),FALSE)</f>
        <v>1</v>
      </c>
      <c r="L1258" s="82">
        <f t="shared" si="59"/>
        <v>1.3393999999999999</v>
      </c>
      <c r="M1258" s="82">
        <f>((E1258/$F$1)*VLOOKUP(N1258,Currecny_M!$A$1:$P$10,MATCH(Database!C1258,Currecny_M!$A$1:$P$1,0),FALSE))/VLOOKUP('Cover page'!$B$6,Currecny_M!$A$1:$P$10,MATCH(Database!C1258,Currecny_M!$A$1:$P$1,0),FALSE)</f>
        <v>1.3393999999999999</v>
      </c>
      <c r="N1258" s="6" t="str">
        <f>VLOOKUP(B1258,Master!$A$2:$C$11,3,FALSE)</f>
        <v>Yuan</v>
      </c>
      <c r="O1258" s="6" t="str">
        <f>VLOOKUP(B1258,Master!$A$2:$C$11,2,FALSE)</f>
        <v>Asia</v>
      </c>
      <c r="Q1258" s="39" t="str">
        <f>VLOOKUP(D1258,GL_Master!$A$1:$D$80,2,FALSE)</f>
        <v>PL</v>
      </c>
      <c r="R1258" s="39" t="str">
        <f>VLOOKUP(D1258,GL_Master!$A$1:$D$80,3,FALSE)</f>
        <v>House Keeping Expenses</v>
      </c>
      <c r="S1258" s="39" t="str">
        <f>VLOOKUP(D1258,GL_Master!$A$1:$D$80,4,FALSE)</f>
        <v>House Keeping Expenses</v>
      </c>
    </row>
    <row r="1259" spans="1:19" x14ac:dyDescent="0.25">
      <c r="A1259" s="39" t="s">
        <v>262</v>
      </c>
      <c r="B1259" s="39" t="s">
        <v>234</v>
      </c>
      <c r="C1259" s="7">
        <v>44013</v>
      </c>
      <c r="D1259" s="39" t="s">
        <v>107</v>
      </c>
      <c r="E1259" s="39">
        <v>20</v>
      </c>
      <c r="F1259" s="82">
        <f t="shared" si="57"/>
        <v>0.02</v>
      </c>
      <c r="G1259" s="39">
        <f>VLOOKUP(N1259,Currecny_M!$A$1:$P$10,2,FALSE)</f>
        <v>65</v>
      </c>
      <c r="H1259" s="39">
        <f>MATCH(C1259,Currecny_M!$A$1:$P$1,0)</f>
        <v>5</v>
      </c>
      <c r="I1259" s="39">
        <f>VLOOKUP(N1259,Currecny_M!$A$1:$P$10,MATCH(Database!C1259,Currecny_M!$A$1:$P$1,0),FALSE)</f>
        <v>66.97</v>
      </c>
      <c r="J1259" s="82">
        <f t="shared" si="58"/>
        <v>1.3393999999999999</v>
      </c>
      <c r="K1259" s="39">
        <f>VLOOKUP('Cover page'!$B$6,Currecny_M!$A$1:$P$10,MATCH(Database!C1259,Currecny_M!$A$1:$P$1,0),FALSE)</f>
        <v>1</v>
      </c>
      <c r="L1259" s="82">
        <f t="shared" si="59"/>
        <v>1.3393999999999999</v>
      </c>
      <c r="M1259" s="82">
        <f>((E1259/$F$1)*VLOOKUP(N1259,Currecny_M!$A$1:$P$10,MATCH(Database!C1259,Currecny_M!$A$1:$P$1,0),FALSE))/VLOOKUP('Cover page'!$B$6,Currecny_M!$A$1:$P$10,MATCH(Database!C1259,Currecny_M!$A$1:$P$1,0),FALSE)</f>
        <v>1.3393999999999999</v>
      </c>
      <c r="N1259" s="6" t="str">
        <f>VLOOKUP(B1259,Master!$A$2:$C$11,3,FALSE)</f>
        <v>Yuan</v>
      </c>
      <c r="O1259" s="6" t="str">
        <f>VLOOKUP(B1259,Master!$A$2:$C$11,2,FALSE)</f>
        <v>Asia</v>
      </c>
      <c r="Q1259" s="39" t="str">
        <f>VLOOKUP(D1259,GL_Master!$A$1:$D$80,2,FALSE)</f>
        <v>PL</v>
      </c>
      <c r="R1259" s="39" t="str">
        <f>VLOOKUP(D1259,GL_Master!$A$1:$D$80,3,FALSE)</f>
        <v>Misc. expenses</v>
      </c>
      <c r="S1259" s="39" t="str">
        <f>VLOOKUP(D1259,GL_Master!$A$1:$D$80,4,FALSE)</f>
        <v>Repair &amp; Maintenance</v>
      </c>
    </row>
    <row r="1260" spans="1:19" x14ac:dyDescent="0.25">
      <c r="A1260" s="39" t="s">
        <v>262</v>
      </c>
      <c r="B1260" s="39" t="s">
        <v>234</v>
      </c>
      <c r="C1260" s="7">
        <v>44013</v>
      </c>
      <c r="D1260" s="39" t="s">
        <v>108</v>
      </c>
      <c r="E1260" s="39">
        <v>20</v>
      </c>
      <c r="F1260" s="82">
        <f t="shared" si="57"/>
        <v>0.02</v>
      </c>
      <c r="G1260" s="39">
        <f>VLOOKUP(N1260,Currecny_M!$A$1:$P$10,2,FALSE)</f>
        <v>65</v>
      </c>
      <c r="H1260" s="39">
        <f>MATCH(C1260,Currecny_M!$A$1:$P$1,0)</f>
        <v>5</v>
      </c>
      <c r="I1260" s="39">
        <f>VLOOKUP(N1260,Currecny_M!$A$1:$P$10,MATCH(Database!C1260,Currecny_M!$A$1:$P$1,0),FALSE)</f>
        <v>66.97</v>
      </c>
      <c r="J1260" s="82">
        <f t="shared" si="58"/>
        <v>1.3393999999999999</v>
      </c>
      <c r="K1260" s="39">
        <f>VLOOKUP('Cover page'!$B$6,Currecny_M!$A$1:$P$10,MATCH(Database!C1260,Currecny_M!$A$1:$P$1,0),FALSE)</f>
        <v>1</v>
      </c>
      <c r="L1260" s="82">
        <f t="shared" si="59"/>
        <v>1.3393999999999999</v>
      </c>
      <c r="M1260" s="82">
        <f>((E1260/$F$1)*VLOOKUP(N1260,Currecny_M!$A$1:$P$10,MATCH(Database!C1260,Currecny_M!$A$1:$P$1,0),FALSE))/VLOOKUP('Cover page'!$B$6,Currecny_M!$A$1:$P$10,MATCH(Database!C1260,Currecny_M!$A$1:$P$1,0),FALSE)</f>
        <v>1.3393999999999999</v>
      </c>
      <c r="N1260" s="6" t="str">
        <f>VLOOKUP(B1260,Master!$A$2:$C$11,3,FALSE)</f>
        <v>Yuan</v>
      </c>
      <c r="O1260" s="6" t="str">
        <f>VLOOKUP(B1260,Master!$A$2:$C$11,2,FALSE)</f>
        <v>Asia</v>
      </c>
      <c r="Q1260" s="39" t="str">
        <f>VLOOKUP(D1260,GL_Master!$A$1:$D$80,2,FALSE)</f>
        <v>PL</v>
      </c>
      <c r="R1260" s="39" t="str">
        <f>VLOOKUP(D1260,GL_Master!$A$1:$D$80,3,FALSE)</f>
        <v>Misc. expenses</v>
      </c>
      <c r="S1260" s="39" t="str">
        <f>VLOOKUP(D1260,GL_Master!$A$1:$D$80,4,FALSE)</f>
        <v>Repair &amp; Maintenance</v>
      </c>
    </row>
    <row r="1261" spans="1:19" x14ac:dyDescent="0.25">
      <c r="A1261" s="39" t="s">
        <v>262</v>
      </c>
      <c r="B1261" s="39" t="s">
        <v>234</v>
      </c>
      <c r="C1261" s="7">
        <v>44013</v>
      </c>
      <c r="D1261" s="39" t="s">
        <v>9</v>
      </c>
      <c r="E1261" s="39">
        <v>178</v>
      </c>
      <c r="F1261" s="82">
        <f t="shared" si="57"/>
        <v>0.17799999999999999</v>
      </c>
      <c r="G1261" s="39">
        <f>VLOOKUP(N1261,Currecny_M!$A$1:$P$10,2,FALSE)</f>
        <v>65</v>
      </c>
      <c r="H1261" s="39">
        <f>MATCH(C1261,Currecny_M!$A$1:$P$1,0)</f>
        <v>5</v>
      </c>
      <c r="I1261" s="39">
        <f>VLOOKUP(N1261,Currecny_M!$A$1:$P$10,MATCH(Database!C1261,Currecny_M!$A$1:$P$1,0),FALSE)</f>
        <v>66.97</v>
      </c>
      <c r="J1261" s="82">
        <f t="shared" si="58"/>
        <v>11.92066</v>
      </c>
      <c r="K1261" s="39">
        <f>VLOOKUP('Cover page'!$B$6,Currecny_M!$A$1:$P$10,MATCH(Database!C1261,Currecny_M!$A$1:$P$1,0),FALSE)</f>
        <v>1</v>
      </c>
      <c r="L1261" s="82">
        <f t="shared" si="59"/>
        <v>11.92066</v>
      </c>
      <c r="M1261" s="82">
        <f>((E1261/$F$1)*VLOOKUP(N1261,Currecny_M!$A$1:$P$10,MATCH(Database!C1261,Currecny_M!$A$1:$P$1,0),FALSE))/VLOOKUP('Cover page'!$B$6,Currecny_M!$A$1:$P$10,MATCH(Database!C1261,Currecny_M!$A$1:$P$1,0),FALSE)</f>
        <v>11.92066</v>
      </c>
      <c r="N1261" s="6" t="str">
        <f>VLOOKUP(B1261,Master!$A$2:$C$11,3,FALSE)</f>
        <v>Yuan</v>
      </c>
      <c r="O1261" s="6" t="str">
        <f>VLOOKUP(B1261,Master!$A$2:$C$11,2,FALSE)</f>
        <v>Asia</v>
      </c>
      <c r="Q1261" s="39" t="str">
        <f>VLOOKUP(D1261,GL_Master!$A$1:$D$80,2,FALSE)</f>
        <v>PL</v>
      </c>
      <c r="R1261" s="39" t="str">
        <f>VLOOKUP(D1261,GL_Master!$A$1:$D$80,3,FALSE)</f>
        <v>Rent</v>
      </c>
      <c r="S1261" s="39" t="str">
        <f>VLOOKUP(D1261,GL_Master!$A$1:$D$80,4,FALSE)</f>
        <v>Office Rent</v>
      </c>
    </row>
    <row r="1262" spans="1:19" x14ac:dyDescent="0.25">
      <c r="A1262" s="39" t="s">
        <v>262</v>
      </c>
      <c r="B1262" s="39" t="s">
        <v>234</v>
      </c>
      <c r="C1262" s="7">
        <v>44013</v>
      </c>
      <c r="D1262" s="39" t="s">
        <v>109</v>
      </c>
      <c r="E1262" s="39">
        <v>-99</v>
      </c>
      <c r="F1262" s="82">
        <f t="shared" si="57"/>
        <v>-9.9000000000000005E-2</v>
      </c>
      <c r="G1262" s="39">
        <f>VLOOKUP(N1262,Currecny_M!$A$1:$P$10,2,FALSE)</f>
        <v>65</v>
      </c>
      <c r="H1262" s="39">
        <f>MATCH(C1262,Currecny_M!$A$1:$P$1,0)</f>
        <v>5</v>
      </c>
      <c r="I1262" s="39">
        <f>VLOOKUP(N1262,Currecny_M!$A$1:$P$10,MATCH(Database!C1262,Currecny_M!$A$1:$P$1,0),FALSE)</f>
        <v>66.97</v>
      </c>
      <c r="J1262" s="82">
        <f t="shared" si="58"/>
        <v>-6.6300300000000005</v>
      </c>
      <c r="K1262" s="39">
        <f>VLOOKUP('Cover page'!$B$6,Currecny_M!$A$1:$P$10,MATCH(Database!C1262,Currecny_M!$A$1:$P$1,0),FALSE)</f>
        <v>1</v>
      </c>
      <c r="L1262" s="82">
        <f t="shared" si="59"/>
        <v>-6.6300300000000005</v>
      </c>
      <c r="M1262" s="82">
        <f>((E1262/$F$1)*VLOOKUP(N1262,Currecny_M!$A$1:$P$10,MATCH(Database!C1262,Currecny_M!$A$1:$P$1,0),FALSE))/VLOOKUP('Cover page'!$B$6,Currecny_M!$A$1:$P$10,MATCH(Database!C1262,Currecny_M!$A$1:$P$1,0),FALSE)</f>
        <v>-6.6300300000000005</v>
      </c>
      <c r="N1262" s="6" t="str">
        <f>VLOOKUP(B1262,Master!$A$2:$C$11,3,FALSE)</f>
        <v>Yuan</v>
      </c>
      <c r="O1262" s="6" t="str">
        <f>VLOOKUP(B1262,Master!$A$2:$C$11,2,FALSE)</f>
        <v>Asia</v>
      </c>
      <c r="Q1262" s="39" t="str">
        <f>VLOOKUP(D1262,GL_Master!$A$1:$D$80,2,FALSE)</f>
        <v>PL</v>
      </c>
      <c r="R1262" s="39" t="str">
        <f>VLOOKUP(D1262,GL_Master!$A$1:$D$80,3,FALSE)</f>
        <v>Travelling and conveyance</v>
      </c>
      <c r="S1262" s="39" t="str">
        <f>VLOOKUP(D1262,GL_Master!$A$1:$D$80,4,FALSE)</f>
        <v>Travelling , hotel lodging</v>
      </c>
    </row>
    <row r="1263" spans="1:19" x14ac:dyDescent="0.25">
      <c r="A1263" s="39" t="s">
        <v>262</v>
      </c>
      <c r="B1263" s="39" t="s">
        <v>234</v>
      </c>
      <c r="C1263" s="7">
        <v>44013</v>
      </c>
      <c r="D1263" s="39" t="s">
        <v>110</v>
      </c>
      <c r="E1263" s="39">
        <v>39</v>
      </c>
      <c r="F1263" s="82">
        <f t="shared" si="57"/>
        <v>3.9E-2</v>
      </c>
      <c r="G1263" s="39">
        <f>VLOOKUP(N1263,Currecny_M!$A$1:$P$10,2,FALSE)</f>
        <v>65</v>
      </c>
      <c r="H1263" s="39">
        <f>MATCH(C1263,Currecny_M!$A$1:$P$1,0)</f>
        <v>5</v>
      </c>
      <c r="I1263" s="39">
        <f>VLOOKUP(N1263,Currecny_M!$A$1:$P$10,MATCH(Database!C1263,Currecny_M!$A$1:$P$1,0),FALSE)</f>
        <v>66.97</v>
      </c>
      <c r="J1263" s="82">
        <f t="shared" si="58"/>
        <v>2.6118299999999999</v>
      </c>
      <c r="K1263" s="39">
        <f>VLOOKUP('Cover page'!$B$6,Currecny_M!$A$1:$P$10,MATCH(Database!C1263,Currecny_M!$A$1:$P$1,0),FALSE)</f>
        <v>1</v>
      </c>
      <c r="L1263" s="82">
        <f t="shared" si="59"/>
        <v>2.6118299999999999</v>
      </c>
      <c r="M1263" s="82">
        <f>((E1263/$F$1)*VLOOKUP(N1263,Currecny_M!$A$1:$P$10,MATCH(Database!C1263,Currecny_M!$A$1:$P$1,0),FALSE))/VLOOKUP('Cover page'!$B$6,Currecny_M!$A$1:$P$10,MATCH(Database!C1263,Currecny_M!$A$1:$P$1,0),FALSE)</f>
        <v>2.6118299999999999</v>
      </c>
      <c r="N1263" s="6" t="str">
        <f>VLOOKUP(B1263,Master!$A$2:$C$11,3,FALSE)</f>
        <v>Yuan</v>
      </c>
      <c r="O1263" s="6" t="str">
        <f>VLOOKUP(B1263,Master!$A$2:$C$11,2,FALSE)</f>
        <v>Asia</v>
      </c>
      <c r="Q1263" s="39" t="str">
        <f>VLOOKUP(D1263,GL_Master!$A$1:$D$80,2,FALSE)</f>
        <v>PL</v>
      </c>
      <c r="R1263" s="39" t="str">
        <f>VLOOKUP(D1263,GL_Master!$A$1:$D$80,3,FALSE)</f>
        <v>Travelling and conveyance</v>
      </c>
      <c r="S1263" s="39" t="str">
        <f>VLOOKUP(D1263,GL_Master!$A$1:$D$80,4,FALSE)</f>
        <v>Travelling , hotel lodging</v>
      </c>
    </row>
    <row r="1264" spans="1:19" x14ac:dyDescent="0.25">
      <c r="A1264" s="39" t="s">
        <v>262</v>
      </c>
      <c r="B1264" s="39" t="s">
        <v>234</v>
      </c>
      <c r="C1264" s="7">
        <v>44013</v>
      </c>
      <c r="D1264" s="39" t="s">
        <v>111</v>
      </c>
      <c r="E1264" s="39">
        <v>19</v>
      </c>
      <c r="F1264" s="82">
        <f t="shared" si="57"/>
        <v>1.9E-2</v>
      </c>
      <c r="G1264" s="39">
        <f>VLOOKUP(N1264,Currecny_M!$A$1:$P$10,2,FALSE)</f>
        <v>65</v>
      </c>
      <c r="H1264" s="39">
        <f>MATCH(C1264,Currecny_M!$A$1:$P$1,0)</f>
        <v>5</v>
      </c>
      <c r="I1264" s="39">
        <f>VLOOKUP(N1264,Currecny_M!$A$1:$P$10,MATCH(Database!C1264,Currecny_M!$A$1:$P$1,0),FALSE)</f>
        <v>66.97</v>
      </c>
      <c r="J1264" s="82">
        <f t="shared" si="58"/>
        <v>1.2724299999999999</v>
      </c>
      <c r="K1264" s="39">
        <f>VLOOKUP('Cover page'!$B$6,Currecny_M!$A$1:$P$10,MATCH(Database!C1264,Currecny_M!$A$1:$P$1,0),FALSE)</f>
        <v>1</v>
      </c>
      <c r="L1264" s="82">
        <f t="shared" si="59"/>
        <v>1.2724299999999999</v>
      </c>
      <c r="M1264" s="82">
        <f>((E1264/$F$1)*VLOOKUP(N1264,Currecny_M!$A$1:$P$10,MATCH(Database!C1264,Currecny_M!$A$1:$P$1,0),FALSE))/VLOOKUP('Cover page'!$B$6,Currecny_M!$A$1:$P$10,MATCH(Database!C1264,Currecny_M!$A$1:$P$1,0),FALSE)</f>
        <v>1.2724299999999999</v>
      </c>
      <c r="N1264" s="6" t="str">
        <f>VLOOKUP(B1264,Master!$A$2:$C$11,3,FALSE)</f>
        <v>Yuan</v>
      </c>
      <c r="O1264" s="6" t="str">
        <f>VLOOKUP(B1264,Master!$A$2:$C$11,2,FALSE)</f>
        <v>Asia</v>
      </c>
      <c r="Q1264" s="39" t="str">
        <f>VLOOKUP(D1264,GL_Master!$A$1:$D$80,2,FALSE)</f>
        <v>PL</v>
      </c>
      <c r="R1264" s="39" t="str">
        <f>VLOOKUP(D1264,GL_Master!$A$1:$D$80,3,FALSE)</f>
        <v>Legal &amp; Professional expenses</v>
      </c>
      <c r="S1264" s="39" t="str">
        <f>VLOOKUP(D1264,GL_Master!$A$1:$D$80,4,FALSE)</f>
        <v>Professional Fees - Others</v>
      </c>
    </row>
    <row r="1265" spans="1:19" x14ac:dyDescent="0.25">
      <c r="A1265" s="39" t="s">
        <v>262</v>
      </c>
      <c r="B1265" s="39" t="s">
        <v>234</v>
      </c>
      <c r="C1265" s="7">
        <v>44013</v>
      </c>
      <c r="D1265" s="39" t="s">
        <v>112</v>
      </c>
      <c r="E1265" s="39">
        <v>201</v>
      </c>
      <c r="F1265" s="82">
        <f t="shared" si="57"/>
        <v>0.20100000000000001</v>
      </c>
      <c r="G1265" s="39">
        <f>VLOOKUP(N1265,Currecny_M!$A$1:$P$10,2,FALSE)</f>
        <v>65</v>
      </c>
      <c r="H1265" s="39">
        <f>MATCH(C1265,Currecny_M!$A$1:$P$1,0)</f>
        <v>5</v>
      </c>
      <c r="I1265" s="39">
        <f>VLOOKUP(N1265,Currecny_M!$A$1:$P$10,MATCH(Database!C1265,Currecny_M!$A$1:$P$1,0),FALSE)</f>
        <v>66.97</v>
      </c>
      <c r="J1265" s="82">
        <f t="shared" si="58"/>
        <v>13.460970000000001</v>
      </c>
      <c r="K1265" s="39">
        <f>VLOOKUP('Cover page'!$B$6,Currecny_M!$A$1:$P$10,MATCH(Database!C1265,Currecny_M!$A$1:$P$1,0),FALSE)</f>
        <v>1</v>
      </c>
      <c r="L1265" s="82">
        <f t="shared" si="59"/>
        <v>13.460970000000001</v>
      </c>
      <c r="M1265" s="82">
        <f>((E1265/$F$1)*VLOOKUP(N1265,Currecny_M!$A$1:$P$10,MATCH(Database!C1265,Currecny_M!$A$1:$P$1,0),FALSE))/VLOOKUP('Cover page'!$B$6,Currecny_M!$A$1:$P$10,MATCH(Database!C1265,Currecny_M!$A$1:$P$1,0),FALSE)</f>
        <v>13.460970000000001</v>
      </c>
      <c r="N1265" s="6" t="str">
        <f>VLOOKUP(B1265,Master!$A$2:$C$11,3,FALSE)</f>
        <v>Yuan</v>
      </c>
      <c r="O1265" s="6" t="str">
        <f>VLOOKUP(B1265,Master!$A$2:$C$11,2,FALSE)</f>
        <v>Asia</v>
      </c>
      <c r="Q1265" s="39" t="str">
        <f>VLOOKUP(D1265,GL_Master!$A$1:$D$80,2,FALSE)</f>
        <v>PL</v>
      </c>
      <c r="R1265" s="39" t="str">
        <f>VLOOKUP(D1265,GL_Master!$A$1:$D$80,3,FALSE)</f>
        <v>Finance Cost</v>
      </c>
      <c r="S1265" s="39" t="str">
        <f>VLOOKUP(D1265,GL_Master!$A$1:$D$80,4,FALSE)</f>
        <v>Interest expense</v>
      </c>
    </row>
    <row r="1266" spans="1:19" x14ac:dyDescent="0.25">
      <c r="A1266" s="39" t="s">
        <v>262</v>
      </c>
      <c r="B1266" s="39" t="s">
        <v>234</v>
      </c>
      <c r="C1266" s="7">
        <v>44013</v>
      </c>
      <c r="D1266" s="39" t="s">
        <v>25</v>
      </c>
      <c r="E1266" s="39">
        <v>1828</v>
      </c>
      <c r="F1266" s="82">
        <f t="shared" si="57"/>
        <v>1.8280000000000001</v>
      </c>
      <c r="G1266" s="39">
        <f>VLOOKUP(N1266,Currecny_M!$A$1:$P$10,2,FALSE)</f>
        <v>65</v>
      </c>
      <c r="H1266" s="39">
        <f>MATCH(C1266,Currecny_M!$A$1:$P$1,0)</f>
        <v>5</v>
      </c>
      <c r="I1266" s="39">
        <f>VLOOKUP(N1266,Currecny_M!$A$1:$P$10,MATCH(Database!C1266,Currecny_M!$A$1:$P$1,0),FALSE)</f>
        <v>66.97</v>
      </c>
      <c r="J1266" s="82">
        <f t="shared" si="58"/>
        <v>122.42116</v>
      </c>
      <c r="K1266" s="39">
        <f>VLOOKUP('Cover page'!$B$6,Currecny_M!$A$1:$P$10,MATCH(Database!C1266,Currecny_M!$A$1:$P$1,0),FALSE)</f>
        <v>1</v>
      </c>
      <c r="L1266" s="82">
        <f t="shared" si="59"/>
        <v>122.42116</v>
      </c>
      <c r="M1266" s="82">
        <f>((E1266/$F$1)*VLOOKUP(N1266,Currecny_M!$A$1:$P$10,MATCH(Database!C1266,Currecny_M!$A$1:$P$1,0),FALSE))/VLOOKUP('Cover page'!$B$6,Currecny_M!$A$1:$P$10,MATCH(Database!C1266,Currecny_M!$A$1:$P$1,0),FALSE)</f>
        <v>122.42116</v>
      </c>
      <c r="N1266" s="6" t="str">
        <f>VLOOKUP(B1266,Master!$A$2:$C$11,3,FALSE)</f>
        <v>Yuan</v>
      </c>
      <c r="O1266" s="6" t="str">
        <f>VLOOKUP(B1266,Master!$A$2:$C$11,2,FALSE)</f>
        <v>Asia</v>
      </c>
      <c r="Q1266" s="39" t="str">
        <f>VLOOKUP(D1266,GL_Master!$A$1:$D$80,2,FALSE)</f>
        <v>PL</v>
      </c>
      <c r="R1266" s="39" t="str">
        <f>VLOOKUP(D1266,GL_Master!$A$1:$D$80,3,FALSE)</f>
        <v>Depreciation</v>
      </c>
      <c r="S1266" s="39" t="str">
        <f>VLOOKUP(D1266,GL_Master!$A$1:$D$80,4,FALSE)</f>
        <v>Depreciation</v>
      </c>
    </row>
    <row r="1267" spans="1:19" x14ac:dyDescent="0.25">
      <c r="A1267" s="39" t="s">
        <v>262</v>
      </c>
      <c r="B1267" s="39" t="s">
        <v>234</v>
      </c>
      <c r="C1267" s="7">
        <v>44044</v>
      </c>
      <c r="D1267" s="39" t="s">
        <v>51</v>
      </c>
      <c r="E1267" s="39">
        <v>-18462</v>
      </c>
      <c r="F1267" s="82">
        <f t="shared" si="57"/>
        <v>-18.462</v>
      </c>
      <c r="G1267" s="39">
        <f>VLOOKUP(N1267,Currecny_M!$A$1:$P$10,2,FALSE)</f>
        <v>65</v>
      </c>
      <c r="H1267" s="39">
        <f>MATCH(C1267,Currecny_M!$A$1:$P$1,0)</f>
        <v>6</v>
      </c>
      <c r="I1267" s="39">
        <f>VLOOKUP(N1267,Currecny_M!$A$1:$P$10,MATCH(Database!C1267,Currecny_M!$A$1:$P$1,0),FALSE)</f>
        <v>67.64</v>
      </c>
      <c r="J1267" s="82">
        <f t="shared" si="58"/>
        <v>-1248.7696799999999</v>
      </c>
      <c r="K1267" s="39">
        <f>VLOOKUP('Cover page'!$B$6,Currecny_M!$A$1:$P$10,MATCH(Database!C1267,Currecny_M!$A$1:$P$1,0),FALSE)</f>
        <v>1</v>
      </c>
      <c r="L1267" s="82">
        <f t="shared" si="59"/>
        <v>-1248.7696799999999</v>
      </c>
      <c r="M1267" s="82">
        <f>((E1267/$F$1)*VLOOKUP(N1267,Currecny_M!$A$1:$P$10,MATCH(Database!C1267,Currecny_M!$A$1:$P$1,0),FALSE))/VLOOKUP('Cover page'!$B$6,Currecny_M!$A$1:$P$10,MATCH(Database!C1267,Currecny_M!$A$1:$P$1,0),FALSE)</f>
        <v>-1248.7696799999999</v>
      </c>
      <c r="N1267" s="6" t="str">
        <f>VLOOKUP(B1267,Master!$A$2:$C$11,3,FALSE)</f>
        <v>Yuan</v>
      </c>
      <c r="O1267" s="6" t="str">
        <f>VLOOKUP(B1267,Master!$A$2:$C$11,2,FALSE)</f>
        <v>Asia</v>
      </c>
      <c r="Q1267" s="39" t="str">
        <f>VLOOKUP(D1267,GL_Master!$A$1:$D$80,2,FALSE)</f>
        <v>BS</v>
      </c>
      <c r="R1267" s="39" t="str">
        <f>VLOOKUP(D1267,GL_Master!$A$1:$D$80,3,FALSE)</f>
        <v>Share Capital</v>
      </c>
      <c r="S1267" s="39" t="str">
        <f>VLOOKUP(D1267,GL_Master!$A$1:$D$80,4,FALSE)</f>
        <v>Equity shares</v>
      </c>
    </row>
    <row r="1268" spans="1:19" x14ac:dyDescent="0.25">
      <c r="A1268" s="39" t="s">
        <v>262</v>
      </c>
      <c r="B1268" s="39" t="s">
        <v>234</v>
      </c>
      <c r="C1268" s="7">
        <v>44044</v>
      </c>
      <c r="D1268" s="39" t="s">
        <v>52</v>
      </c>
      <c r="E1268" s="39">
        <v>-35372</v>
      </c>
      <c r="F1268" s="82">
        <f t="shared" si="57"/>
        <v>-35.372</v>
      </c>
      <c r="G1268" s="39">
        <f>VLOOKUP(N1268,Currecny_M!$A$1:$P$10,2,FALSE)</f>
        <v>65</v>
      </c>
      <c r="H1268" s="39">
        <f>MATCH(C1268,Currecny_M!$A$1:$P$1,0)</f>
        <v>6</v>
      </c>
      <c r="I1268" s="39">
        <f>VLOOKUP(N1268,Currecny_M!$A$1:$P$10,MATCH(Database!C1268,Currecny_M!$A$1:$P$1,0),FALSE)</f>
        <v>67.64</v>
      </c>
      <c r="J1268" s="82">
        <f t="shared" si="58"/>
        <v>-2392.5620800000002</v>
      </c>
      <c r="K1268" s="39">
        <f>VLOOKUP('Cover page'!$B$6,Currecny_M!$A$1:$P$10,MATCH(Database!C1268,Currecny_M!$A$1:$P$1,0),FALSE)</f>
        <v>1</v>
      </c>
      <c r="L1268" s="82">
        <f t="shared" si="59"/>
        <v>-2392.5620800000002</v>
      </c>
      <c r="M1268" s="82">
        <f>((E1268/$F$1)*VLOOKUP(N1268,Currecny_M!$A$1:$P$10,MATCH(Database!C1268,Currecny_M!$A$1:$P$1,0),FALSE))/VLOOKUP('Cover page'!$B$6,Currecny_M!$A$1:$P$10,MATCH(Database!C1268,Currecny_M!$A$1:$P$1,0),FALSE)</f>
        <v>-2392.5620800000002</v>
      </c>
      <c r="N1268" s="6" t="str">
        <f>VLOOKUP(B1268,Master!$A$2:$C$11,3,FALSE)</f>
        <v>Yuan</v>
      </c>
      <c r="O1268" s="6" t="str">
        <f>VLOOKUP(B1268,Master!$A$2:$C$11,2,FALSE)</f>
        <v>Asia</v>
      </c>
      <c r="Q1268" s="39" t="str">
        <f>VLOOKUP(D1268,GL_Master!$A$1:$D$80,2,FALSE)</f>
        <v>BS</v>
      </c>
      <c r="R1268" s="39" t="str">
        <f>VLOOKUP(D1268,GL_Master!$A$1:$D$80,3,FALSE)</f>
        <v>Reserve and Surplus</v>
      </c>
      <c r="S1268" s="39" t="str">
        <f>VLOOKUP(D1268,GL_Master!$A$1:$D$80,4,FALSE)</f>
        <v>Reserves at the commencement of the year</v>
      </c>
    </row>
    <row r="1269" spans="1:19" x14ac:dyDescent="0.25">
      <c r="A1269" s="39" t="s">
        <v>262</v>
      </c>
      <c r="B1269" s="39" t="s">
        <v>234</v>
      </c>
      <c r="C1269" s="7">
        <v>44044</v>
      </c>
      <c r="D1269" s="39" t="s">
        <v>53</v>
      </c>
      <c r="E1269" s="39">
        <v>-5081</v>
      </c>
      <c r="F1269" s="82">
        <f t="shared" si="57"/>
        <v>-5.0810000000000004</v>
      </c>
      <c r="G1269" s="39">
        <f>VLOOKUP(N1269,Currecny_M!$A$1:$P$10,2,FALSE)</f>
        <v>65</v>
      </c>
      <c r="H1269" s="39">
        <f>MATCH(C1269,Currecny_M!$A$1:$P$1,0)</f>
        <v>6</v>
      </c>
      <c r="I1269" s="39">
        <f>VLOOKUP(N1269,Currecny_M!$A$1:$P$10,MATCH(Database!C1269,Currecny_M!$A$1:$P$1,0),FALSE)</f>
        <v>67.64</v>
      </c>
      <c r="J1269" s="82">
        <f t="shared" si="58"/>
        <v>-343.67884000000004</v>
      </c>
      <c r="K1269" s="39">
        <f>VLOOKUP('Cover page'!$B$6,Currecny_M!$A$1:$P$10,MATCH(Database!C1269,Currecny_M!$A$1:$P$1,0),FALSE)</f>
        <v>1</v>
      </c>
      <c r="L1269" s="82">
        <f t="shared" si="59"/>
        <v>-343.67884000000004</v>
      </c>
      <c r="M1269" s="82">
        <f>((E1269/$F$1)*VLOOKUP(N1269,Currecny_M!$A$1:$P$10,MATCH(Database!C1269,Currecny_M!$A$1:$P$1,0),FALSE))/VLOOKUP('Cover page'!$B$6,Currecny_M!$A$1:$P$10,MATCH(Database!C1269,Currecny_M!$A$1:$P$1,0),FALSE)</f>
        <v>-343.67884000000004</v>
      </c>
      <c r="N1269" s="6" t="str">
        <f>VLOOKUP(B1269,Master!$A$2:$C$11,3,FALSE)</f>
        <v>Yuan</v>
      </c>
      <c r="O1269" s="6" t="str">
        <f>VLOOKUP(B1269,Master!$A$2:$C$11,2,FALSE)</f>
        <v>Asia</v>
      </c>
      <c r="Q1269" s="39" t="str">
        <f>VLOOKUP(D1269,GL_Master!$A$1:$D$80,2,FALSE)</f>
        <v>BS</v>
      </c>
      <c r="R1269" s="39" t="str">
        <f>VLOOKUP(D1269,GL_Master!$A$1:$D$80,3,FALSE)</f>
        <v>Loan Fund</v>
      </c>
      <c r="S1269" s="39" t="str">
        <f>VLOOKUP(D1269,GL_Master!$A$1:$D$80,4,FALSE)</f>
        <v>Term Loan</v>
      </c>
    </row>
    <row r="1270" spans="1:19" x14ac:dyDescent="0.25">
      <c r="A1270" s="39" t="s">
        <v>262</v>
      </c>
      <c r="B1270" s="39" t="s">
        <v>234</v>
      </c>
      <c r="C1270" s="7">
        <v>44044</v>
      </c>
      <c r="D1270" s="39" t="s">
        <v>54</v>
      </c>
      <c r="E1270" s="39">
        <v>40</v>
      </c>
      <c r="F1270" s="82">
        <f t="shared" si="57"/>
        <v>0.04</v>
      </c>
      <c r="G1270" s="39">
        <f>VLOOKUP(N1270,Currecny_M!$A$1:$P$10,2,FALSE)</f>
        <v>65</v>
      </c>
      <c r="H1270" s="39">
        <f>MATCH(C1270,Currecny_M!$A$1:$P$1,0)</f>
        <v>6</v>
      </c>
      <c r="I1270" s="39">
        <f>VLOOKUP(N1270,Currecny_M!$A$1:$P$10,MATCH(Database!C1270,Currecny_M!$A$1:$P$1,0),FALSE)</f>
        <v>67.64</v>
      </c>
      <c r="J1270" s="82">
        <f t="shared" si="58"/>
        <v>2.7056</v>
      </c>
      <c r="K1270" s="39">
        <f>VLOOKUP('Cover page'!$B$6,Currecny_M!$A$1:$P$10,MATCH(Database!C1270,Currecny_M!$A$1:$P$1,0),FALSE)</f>
        <v>1</v>
      </c>
      <c r="L1270" s="82">
        <f t="shared" si="59"/>
        <v>2.7056</v>
      </c>
      <c r="M1270" s="82">
        <f>((E1270/$F$1)*VLOOKUP(N1270,Currecny_M!$A$1:$P$10,MATCH(Database!C1270,Currecny_M!$A$1:$P$1,0),FALSE))/VLOOKUP('Cover page'!$B$6,Currecny_M!$A$1:$P$10,MATCH(Database!C1270,Currecny_M!$A$1:$P$1,0),FALSE)</f>
        <v>2.7056</v>
      </c>
      <c r="N1270" s="6" t="str">
        <f>VLOOKUP(B1270,Master!$A$2:$C$11,3,FALSE)</f>
        <v>Yuan</v>
      </c>
      <c r="O1270" s="6" t="str">
        <f>VLOOKUP(B1270,Master!$A$2:$C$11,2,FALSE)</f>
        <v>Asia</v>
      </c>
      <c r="Q1270" s="39" t="str">
        <f>VLOOKUP(D1270,GL_Master!$A$1:$D$80,2,FALSE)</f>
        <v>BS</v>
      </c>
      <c r="R1270" s="39" t="str">
        <f>VLOOKUP(D1270,GL_Master!$A$1:$D$80,3,FALSE)</f>
        <v>Trade Payables</v>
      </c>
      <c r="S1270" s="39" t="str">
        <f>VLOOKUP(D1270,GL_Master!$A$1:$D$80,4,FALSE)</f>
        <v>Trade payable</v>
      </c>
    </row>
    <row r="1271" spans="1:19" x14ac:dyDescent="0.25">
      <c r="A1271" s="39" t="s">
        <v>262</v>
      </c>
      <c r="B1271" s="39" t="s">
        <v>234</v>
      </c>
      <c r="C1271" s="7">
        <v>44044</v>
      </c>
      <c r="D1271" s="39" t="s">
        <v>34</v>
      </c>
      <c r="E1271" s="39">
        <v>-970</v>
      </c>
      <c r="F1271" s="82">
        <f t="shared" si="57"/>
        <v>-0.97</v>
      </c>
      <c r="G1271" s="39">
        <f>VLOOKUP(N1271,Currecny_M!$A$1:$P$10,2,FALSE)</f>
        <v>65</v>
      </c>
      <c r="H1271" s="39">
        <f>MATCH(C1271,Currecny_M!$A$1:$P$1,0)</f>
        <v>6</v>
      </c>
      <c r="I1271" s="39">
        <f>VLOOKUP(N1271,Currecny_M!$A$1:$P$10,MATCH(Database!C1271,Currecny_M!$A$1:$P$1,0),FALSE)</f>
        <v>67.64</v>
      </c>
      <c r="J1271" s="82">
        <f t="shared" si="58"/>
        <v>-65.610799999999998</v>
      </c>
      <c r="K1271" s="39">
        <f>VLOOKUP('Cover page'!$B$6,Currecny_M!$A$1:$P$10,MATCH(Database!C1271,Currecny_M!$A$1:$P$1,0),FALSE)</f>
        <v>1</v>
      </c>
      <c r="L1271" s="82">
        <f t="shared" si="59"/>
        <v>-65.610799999999998</v>
      </c>
      <c r="M1271" s="82">
        <f>((E1271/$F$1)*VLOOKUP(N1271,Currecny_M!$A$1:$P$10,MATCH(Database!C1271,Currecny_M!$A$1:$P$1,0),FALSE))/VLOOKUP('Cover page'!$B$6,Currecny_M!$A$1:$P$10,MATCH(Database!C1271,Currecny_M!$A$1:$P$1,0),FALSE)</f>
        <v>-65.610799999999998</v>
      </c>
      <c r="N1271" s="6" t="str">
        <f>VLOOKUP(B1271,Master!$A$2:$C$11,3,FALSE)</f>
        <v>Yuan</v>
      </c>
      <c r="O1271" s="6" t="str">
        <f>VLOOKUP(B1271,Master!$A$2:$C$11,2,FALSE)</f>
        <v>Asia</v>
      </c>
      <c r="Q1271" s="39" t="str">
        <f>VLOOKUP(D1271,GL_Master!$A$1:$D$80,2,FALSE)</f>
        <v>BS</v>
      </c>
      <c r="R1271" s="39" t="str">
        <f>VLOOKUP(D1271,GL_Master!$A$1:$D$80,3,FALSE)</f>
        <v>Provisions</v>
      </c>
      <c r="S1271" s="39" t="str">
        <f>VLOOKUP(D1271,GL_Master!$A$1:$D$80,4,FALSE)</f>
        <v>Expenses payables</v>
      </c>
    </row>
    <row r="1272" spans="1:19" x14ac:dyDescent="0.25">
      <c r="A1272" s="39" t="s">
        <v>262</v>
      </c>
      <c r="B1272" s="39" t="s">
        <v>234</v>
      </c>
      <c r="C1272" s="7">
        <v>44044</v>
      </c>
      <c r="D1272" s="39" t="s">
        <v>18</v>
      </c>
      <c r="E1272" s="39">
        <v>-612</v>
      </c>
      <c r="F1272" s="82">
        <f t="shared" si="57"/>
        <v>-0.61199999999999999</v>
      </c>
      <c r="G1272" s="39">
        <f>VLOOKUP(N1272,Currecny_M!$A$1:$P$10,2,FALSE)</f>
        <v>65</v>
      </c>
      <c r="H1272" s="39">
        <f>MATCH(C1272,Currecny_M!$A$1:$P$1,0)</f>
        <v>6</v>
      </c>
      <c r="I1272" s="39">
        <f>VLOOKUP(N1272,Currecny_M!$A$1:$P$10,MATCH(Database!C1272,Currecny_M!$A$1:$P$1,0),FALSE)</f>
        <v>67.64</v>
      </c>
      <c r="J1272" s="82">
        <f t="shared" si="58"/>
        <v>-41.395679999999999</v>
      </c>
      <c r="K1272" s="39">
        <f>VLOOKUP('Cover page'!$B$6,Currecny_M!$A$1:$P$10,MATCH(Database!C1272,Currecny_M!$A$1:$P$1,0),FALSE)</f>
        <v>1</v>
      </c>
      <c r="L1272" s="82">
        <f t="shared" si="59"/>
        <v>-41.395679999999999</v>
      </c>
      <c r="M1272" s="82">
        <f>((E1272/$F$1)*VLOOKUP(N1272,Currecny_M!$A$1:$P$10,MATCH(Database!C1272,Currecny_M!$A$1:$P$1,0),FALSE))/VLOOKUP('Cover page'!$B$6,Currecny_M!$A$1:$P$10,MATCH(Database!C1272,Currecny_M!$A$1:$P$1,0),FALSE)</f>
        <v>-41.395679999999999</v>
      </c>
      <c r="N1272" s="6" t="str">
        <f>VLOOKUP(B1272,Master!$A$2:$C$11,3,FALSE)</f>
        <v>Yuan</v>
      </c>
      <c r="O1272" s="6" t="str">
        <f>VLOOKUP(B1272,Master!$A$2:$C$11,2,FALSE)</f>
        <v>Asia</v>
      </c>
      <c r="Q1272" s="39" t="str">
        <f>VLOOKUP(D1272,GL_Master!$A$1:$D$80,2,FALSE)</f>
        <v>BS</v>
      </c>
      <c r="R1272" s="39" t="str">
        <f>VLOOKUP(D1272,GL_Master!$A$1:$D$80,3,FALSE)</f>
        <v>Other current liabilities</v>
      </c>
      <c r="S1272" s="39" t="str">
        <f>VLOOKUP(D1272,GL_Master!$A$1:$D$80,4,FALSE)</f>
        <v>Employee related liabilities</v>
      </c>
    </row>
    <row r="1273" spans="1:19" x14ac:dyDescent="0.25">
      <c r="A1273" s="39" t="s">
        <v>262</v>
      </c>
      <c r="B1273" s="39" t="s">
        <v>234</v>
      </c>
      <c r="C1273" s="7">
        <v>44044</v>
      </c>
      <c r="D1273" s="39" t="s">
        <v>55</v>
      </c>
      <c r="E1273" s="39">
        <v>-78</v>
      </c>
      <c r="F1273" s="82">
        <f t="shared" si="57"/>
        <v>-7.8E-2</v>
      </c>
      <c r="G1273" s="39">
        <f>VLOOKUP(N1273,Currecny_M!$A$1:$P$10,2,FALSE)</f>
        <v>65</v>
      </c>
      <c r="H1273" s="39">
        <f>MATCH(C1273,Currecny_M!$A$1:$P$1,0)</f>
        <v>6</v>
      </c>
      <c r="I1273" s="39">
        <f>VLOOKUP(N1273,Currecny_M!$A$1:$P$10,MATCH(Database!C1273,Currecny_M!$A$1:$P$1,0),FALSE)</f>
        <v>67.64</v>
      </c>
      <c r="J1273" s="82">
        <f t="shared" si="58"/>
        <v>-5.2759200000000002</v>
      </c>
      <c r="K1273" s="39">
        <f>VLOOKUP('Cover page'!$B$6,Currecny_M!$A$1:$P$10,MATCH(Database!C1273,Currecny_M!$A$1:$P$1,0),FALSE)</f>
        <v>1</v>
      </c>
      <c r="L1273" s="82">
        <f t="shared" si="59"/>
        <v>-5.2759200000000002</v>
      </c>
      <c r="M1273" s="82">
        <f>((E1273/$F$1)*VLOOKUP(N1273,Currecny_M!$A$1:$P$10,MATCH(Database!C1273,Currecny_M!$A$1:$P$1,0),FALSE))/VLOOKUP('Cover page'!$B$6,Currecny_M!$A$1:$P$10,MATCH(Database!C1273,Currecny_M!$A$1:$P$1,0),FALSE)</f>
        <v>-5.2759200000000002</v>
      </c>
      <c r="N1273" s="6" t="str">
        <f>VLOOKUP(B1273,Master!$A$2:$C$11,3,FALSE)</f>
        <v>Yuan</v>
      </c>
      <c r="O1273" s="6" t="str">
        <f>VLOOKUP(B1273,Master!$A$2:$C$11,2,FALSE)</f>
        <v>Asia</v>
      </c>
      <c r="Q1273" s="39" t="str">
        <f>VLOOKUP(D1273,GL_Master!$A$1:$D$80,2,FALSE)</f>
        <v>BS</v>
      </c>
      <c r="R1273" s="39" t="str">
        <f>VLOOKUP(D1273,GL_Master!$A$1:$D$80,3,FALSE)</f>
        <v>Other current liabilities</v>
      </c>
      <c r="S1273" s="39" t="str">
        <f>VLOOKUP(D1273,GL_Master!$A$1:$D$80,4,FALSE)</f>
        <v>Security deposit received</v>
      </c>
    </row>
    <row r="1274" spans="1:19" x14ac:dyDescent="0.25">
      <c r="A1274" s="39" t="s">
        <v>262</v>
      </c>
      <c r="B1274" s="39" t="s">
        <v>234</v>
      </c>
      <c r="C1274" s="7">
        <v>44044</v>
      </c>
      <c r="D1274" s="39" t="s">
        <v>56</v>
      </c>
      <c r="E1274" s="39">
        <v>-19</v>
      </c>
      <c r="F1274" s="82">
        <f t="shared" si="57"/>
        <v>-1.9E-2</v>
      </c>
      <c r="G1274" s="39">
        <f>VLOOKUP(N1274,Currecny_M!$A$1:$P$10,2,FALSE)</f>
        <v>65</v>
      </c>
      <c r="H1274" s="39">
        <f>MATCH(C1274,Currecny_M!$A$1:$P$1,0)</f>
        <v>6</v>
      </c>
      <c r="I1274" s="39">
        <f>VLOOKUP(N1274,Currecny_M!$A$1:$P$10,MATCH(Database!C1274,Currecny_M!$A$1:$P$1,0),FALSE)</f>
        <v>67.64</v>
      </c>
      <c r="J1274" s="82">
        <f t="shared" si="58"/>
        <v>-1.2851600000000001</v>
      </c>
      <c r="K1274" s="39">
        <f>VLOOKUP('Cover page'!$B$6,Currecny_M!$A$1:$P$10,MATCH(Database!C1274,Currecny_M!$A$1:$P$1,0),FALSE)</f>
        <v>1</v>
      </c>
      <c r="L1274" s="82">
        <f t="shared" si="59"/>
        <v>-1.2851600000000001</v>
      </c>
      <c r="M1274" s="82">
        <f>((E1274/$F$1)*VLOOKUP(N1274,Currecny_M!$A$1:$P$10,MATCH(Database!C1274,Currecny_M!$A$1:$P$1,0),FALSE))/VLOOKUP('Cover page'!$B$6,Currecny_M!$A$1:$P$10,MATCH(Database!C1274,Currecny_M!$A$1:$P$1,0),FALSE)</f>
        <v>-1.2851600000000001</v>
      </c>
      <c r="N1274" s="6" t="str">
        <f>VLOOKUP(B1274,Master!$A$2:$C$11,3,FALSE)</f>
        <v>Yuan</v>
      </c>
      <c r="O1274" s="6" t="str">
        <f>VLOOKUP(B1274,Master!$A$2:$C$11,2,FALSE)</f>
        <v>Asia</v>
      </c>
      <c r="Q1274" s="39" t="str">
        <f>VLOOKUP(D1274,GL_Master!$A$1:$D$80,2,FALSE)</f>
        <v>BS</v>
      </c>
      <c r="R1274" s="39" t="str">
        <f>VLOOKUP(D1274,GL_Master!$A$1:$D$80,3,FALSE)</f>
        <v>Other Tax Payables</v>
      </c>
      <c r="S1274" s="39" t="str">
        <f>VLOOKUP(D1274,GL_Master!$A$1:$D$80,4,FALSE)</f>
        <v>Tax deducted at source payable</v>
      </c>
    </row>
    <row r="1275" spans="1:19" x14ac:dyDescent="0.25">
      <c r="A1275" s="39" t="s">
        <v>262</v>
      </c>
      <c r="B1275" s="39" t="s">
        <v>234</v>
      </c>
      <c r="C1275" s="7">
        <v>44044</v>
      </c>
      <c r="D1275" s="39" t="s">
        <v>57</v>
      </c>
      <c r="E1275" s="39">
        <v>-179</v>
      </c>
      <c r="F1275" s="82">
        <f t="shared" si="57"/>
        <v>-0.17899999999999999</v>
      </c>
      <c r="G1275" s="39">
        <f>VLOOKUP(N1275,Currecny_M!$A$1:$P$10,2,FALSE)</f>
        <v>65</v>
      </c>
      <c r="H1275" s="39">
        <f>MATCH(C1275,Currecny_M!$A$1:$P$1,0)</f>
        <v>6</v>
      </c>
      <c r="I1275" s="39">
        <f>VLOOKUP(N1275,Currecny_M!$A$1:$P$10,MATCH(Database!C1275,Currecny_M!$A$1:$P$1,0),FALSE)</f>
        <v>67.64</v>
      </c>
      <c r="J1275" s="82">
        <f t="shared" si="58"/>
        <v>-12.107559999999999</v>
      </c>
      <c r="K1275" s="39">
        <f>VLOOKUP('Cover page'!$B$6,Currecny_M!$A$1:$P$10,MATCH(Database!C1275,Currecny_M!$A$1:$P$1,0),FALSE)</f>
        <v>1</v>
      </c>
      <c r="L1275" s="82">
        <f t="shared" si="59"/>
        <v>-12.107559999999999</v>
      </c>
      <c r="M1275" s="82">
        <f>((E1275/$F$1)*VLOOKUP(N1275,Currecny_M!$A$1:$P$10,MATCH(Database!C1275,Currecny_M!$A$1:$P$1,0),FALSE))/VLOOKUP('Cover page'!$B$6,Currecny_M!$A$1:$P$10,MATCH(Database!C1275,Currecny_M!$A$1:$P$1,0),FALSE)</f>
        <v>-12.107559999999999</v>
      </c>
      <c r="N1275" s="6" t="str">
        <f>VLOOKUP(B1275,Master!$A$2:$C$11,3,FALSE)</f>
        <v>Yuan</v>
      </c>
      <c r="O1275" s="6" t="str">
        <f>VLOOKUP(B1275,Master!$A$2:$C$11,2,FALSE)</f>
        <v>Asia</v>
      </c>
      <c r="Q1275" s="39" t="str">
        <f>VLOOKUP(D1275,GL_Master!$A$1:$D$80,2,FALSE)</f>
        <v>BS</v>
      </c>
      <c r="R1275" s="39" t="str">
        <f>VLOOKUP(D1275,GL_Master!$A$1:$D$80,3,FALSE)</f>
        <v>Other Tax Payables</v>
      </c>
      <c r="S1275" s="39" t="str">
        <f>VLOOKUP(D1275,GL_Master!$A$1:$D$80,4,FALSE)</f>
        <v>Tax deducted at source payable</v>
      </c>
    </row>
    <row r="1276" spans="1:19" x14ac:dyDescent="0.25">
      <c r="A1276" s="39" t="s">
        <v>262</v>
      </c>
      <c r="B1276" s="39" t="s">
        <v>234</v>
      </c>
      <c r="C1276" s="7">
        <v>44044</v>
      </c>
      <c r="D1276" s="39" t="s">
        <v>58</v>
      </c>
      <c r="E1276" s="39">
        <v>-1356</v>
      </c>
      <c r="F1276" s="82">
        <f t="shared" si="57"/>
        <v>-1.3560000000000001</v>
      </c>
      <c r="G1276" s="39">
        <f>VLOOKUP(N1276,Currecny_M!$A$1:$P$10,2,FALSE)</f>
        <v>65</v>
      </c>
      <c r="H1276" s="39">
        <f>MATCH(C1276,Currecny_M!$A$1:$P$1,0)</f>
        <v>6</v>
      </c>
      <c r="I1276" s="39">
        <f>VLOOKUP(N1276,Currecny_M!$A$1:$P$10,MATCH(Database!C1276,Currecny_M!$A$1:$P$1,0),FALSE)</f>
        <v>67.64</v>
      </c>
      <c r="J1276" s="82">
        <f t="shared" si="58"/>
        <v>-91.719840000000005</v>
      </c>
      <c r="K1276" s="39">
        <f>VLOOKUP('Cover page'!$B$6,Currecny_M!$A$1:$P$10,MATCH(Database!C1276,Currecny_M!$A$1:$P$1,0),FALSE)</f>
        <v>1</v>
      </c>
      <c r="L1276" s="82">
        <f t="shared" si="59"/>
        <v>-91.719840000000005</v>
      </c>
      <c r="M1276" s="82">
        <f>((E1276/$F$1)*VLOOKUP(N1276,Currecny_M!$A$1:$P$10,MATCH(Database!C1276,Currecny_M!$A$1:$P$1,0),FALSE))/VLOOKUP('Cover page'!$B$6,Currecny_M!$A$1:$P$10,MATCH(Database!C1276,Currecny_M!$A$1:$P$1,0),FALSE)</f>
        <v>-91.719840000000005</v>
      </c>
      <c r="N1276" s="6" t="str">
        <f>VLOOKUP(B1276,Master!$A$2:$C$11,3,FALSE)</f>
        <v>Yuan</v>
      </c>
      <c r="O1276" s="6" t="str">
        <f>VLOOKUP(B1276,Master!$A$2:$C$11,2,FALSE)</f>
        <v>Asia</v>
      </c>
      <c r="Q1276" s="39" t="str">
        <f>VLOOKUP(D1276,GL_Master!$A$1:$D$80,2,FALSE)</f>
        <v>BS</v>
      </c>
      <c r="R1276" s="39" t="str">
        <f>VLOOKUP(D1276,GL_Master!$A$1:$D$80,3,FALSE)</f>
        <v>Long-term provisions</v>
      </c>
      <c r="S1276" s="39" t="str">
        <f>VLOOKUP(D1276,GL_Master!$A$1:$D$80,4,FALSE)</f>
        <v>Provision for gratuity</v>
      </c>
    </row>
    <row r="1277" spans="1:19" x14ac:dyDescent="0.25">
      <c r="A1277" s="39" t="s">
        <v>262</v>
      </c>
      <c r="B1277" s="39" t="s">
        <v>234</v>
      </c>
      <c r="C1277" s="7">
        <v>44044</v>
      </c>
      <c r="D1277" s="39" t="s">
        <v>59</v>
      </c>
      <c r="E1277" s="39">
        <v>-546</v>
      </c>
      <c r="F1277" s="82">
        <f t="shared" si="57"/>
        <v>-0.54600000000000004</v>
      </c>
      <c r="G1277" s="39">
        <f>VLOOKUP(N1277,Currecny_M!$A$1:$P$10,2,FALSE)</f>
        <v>65</v>
      </c>
      <c r="H1277" s="39">
        <f>MATCH(C1277,Currecny_M!$A$1:$P$1,0)</f>
        <v>6</v>
      </c>
      <c r="I1277" s="39">
        <f>VLOOKUP(N1277,Currecny_M!$A$1:$P$10,MATCH(Database!C1277,Currecny_M!$A$1:$P$1,0),FALSE)</f>
        <v>67.64</v>
      </c>
      <c r="J1277" s="82">
        <f t="shared" si="58"/>
        <v>-36.931440000000002</v>
      </c>
      <c r="K1277" s="39">
        <f>VLOOKUP('Cover page'!$B$6,Currecny_M!$A$1:$P$10,MATCH(Database!C1277,Currecny_M!$A$1:$P$1,0),FALSE)</f>
        <v>1</v>
      </c>
      <c r="L1277" s="82">
        <f t="shared" si="59"/>
        <v>-36.931440000000002</v>
      </c>
      <c r="M1277" s="82">
        <f>((E1277/$F$1)*VLOOKUP(N1277,Currecny_M!$A$1:$P$10,MATCH(Database!C1277,Currecny_M!$A$1:$P$1,0),FALSE))/VLOOKUP('Cover page'!$B$6,Currecny_M!$A$1:$P$10,MATCH(Database!C1277,Currecny_M!$A$1:$P$1,0),FALSE)</f>
        <v>-36.931440000000002</v>
      </c>
      <c r="N1277" s="6" t="str">
        <f>VLOOKUP(B1277,Master!$A$2:$C$11,3,FALSE)</f>
        <v>Yuan</v>
      </c>
      <c r="O1277" s="6" t="str">
        <f>VLOOKUP(B1277,Master!$A$2:$C$11,2,FALSE)</f>
        <v>Asia</v>
      </c>
      <c r="Q1277" s="39" t="str">
        <f>VLOOKUP(D1277,GL_Master!$A$1:$D$80,2,FALSE)</f>
        <v>BS</v>
      </c>
      <c r="R1277" s="39" t="str">
        <f>VLOOKUP(D1277,GL_Master!$A$1:$D$80,3,FALSE)</f>
        <v>Long-term provisions</v>
      </c>
      <c r="S1277" s="39" t="str">
        <f>VLOOKUP(D1277,GL_Master!$A$1:$D$80,4,FALSE)</f>
        <v>Provision for leave encashment</v>
      </c>
    </row>
    <row r="1278" spans="1:19" x14ac:dyDescent="0.25">
      <c r="A1278" s="39" t="s">
        <v>262</v>
      </c>
      <c r="B1278" s="39" t="s">
        <v>234</v>
      </c>
      <c r="C1278" s="7">
        <v>44044</v>
      </c>
      <c r="D1278" s="39" t="s">
        <v>60</v>
      </c>
      <c r="E1278" s="39">
        <v>-151</v>
      </c>
      <c r="F1278" s="82">
        <f t="shared" si="57"/>
        <v>-0.151</v>
      </c>
      <c r="G1278" s="39">
        <f>VLOOKUP(N1278,Currecny_M!$A$1:$P$10,2,FALSE)</f>
        <v>65</v>
      </c>
      <c r="H1278" s="39">
        <f>MATCH(C1278,Currecny_M!$A$1:$P$1,0)</f>
        <v>6</v>
      </c>
      <c r="I1278" s="39">
        <f>VLOOKUP(N1278,Currecny_M!$A$1:$P$10,MATCH(Database!C1278,Currecny_M!$A$1:$P$1,0),FALSE)</f>
        <v>67.64</v>
      </c>
      <c r="J1278" s="82">
        <f t="shared" si="58"/>
        <v>-10.21364</v>
      </c>
      <c r="K1278" s="39">
        <f>VLOOKUP('Cover page'!$B$6,Currecny_M!$A$1:$P$10,MATCH(Database!C1278,Currecny_M!$A$1:$P$1,0),FALSE)</f>
        <v>1</v>
      </c>
      <c r="L1278" s="82">
        <f t="shared" si="59"/>
        <v>-10.21364</v>
      </c>
      <c r="M1278" s="82">
        <f>((E1278/$F$1)*VLOOKUP(N1278,Currecny_M!$A$1:$P$10,MATCH(Database!C1278,Currecny_M!$A$1:$P$1,0),FALSE))/VLOOKUP('Cover page'!$B$6,Currecny_M!$A$1:$P$10,MATCH(Database!C1278,Currecny_M!$A$1:$P$1,0),FALSE)</f>
        <v>-10.21364</v>
      </c>
      <c r="N1278" s="6" t="str">
        <f>VLOOKUP(B1278,Master!$A$2:$C$11,3,FALSE)</f>
        <v>Yuan</v>
      </c>
      <c r="O1278" s="6" t="str">
        <f>VLOOKUP(B1278,Master!$A$2:$C$11,2,FALSE)</f>
        <v>Asia</v>
      </c>
      <c r="Q1278" s="39" t="str">
        <f>VLOOKUP(D1278,GL_Master!$A$1:$D$80,2,FALSE)</f>
        <v>BS</v>
      </c>
      <c r="R1278" s="39" t="str">
        <f>VLOOKUP(D1278,GL_Master!$A$1:$D$80,3,FALSE)</f>
        <v>Trade Payables</v>
      </c>
      <c r="S1278" s="39" t="str">
        <f>VLOOKUP(D1278,GL_Master!$A$1:$D$80,4,FALSE)</f>
        <v>Trade payable</v>
      </c>
    </row>
    <row r="1279" spans="1:19" x14ac:dyDescent="0.25">
      <c r="A1279" s="39" t="s">
        <v>262</v>
      </c>
      <c r="B1279" s="39" t="s">
        <v>234</v>
      </c>
      <c r="C1279" s="7">
        <v>44044</v>
      </c>
      <c r="D1279" s="39" t="s">
        <v>61</v>
      </c>
      <c r="E1279" s="39">
        <v>-1597</v>
      </c>
      <c r="F1279" s="82">
        <f t="shared" si="57"/>
        <v>-1.597</v>
      </c>
      <c r="G1279" s="39">
        <f>VLOOKUP(N1279,Currecny_M!$A$1:$P$10,2,FALSE)</f>
        <v>65</v>
      </c>
      <c r="H1279" s="39">
        <f>MATCH(C1279,Currecny_M!$A$1:$P$1,0)</f>
        <v>6</v>
      </c>
      <c r="I1279" s="39">
        <f>VLOOKUP(N1279,Currecny_M!$A$1:$P$10,MATCH(Database!C1279,Currecny_M!$A$1:$P$1,0),FALSE)</f>
        <v>67.64</v>
      </c>
      <c r="J1279" s="82">
        <f t="shared" si="58"/>
        <v>-108.02108</v>
      </c>
      <c r="K1279" s="39">
        <f>VLOOKUP('Cover page'!$B$6,Currecny_M!$A$1:$P$10,MATCH(Database!C1279,Currecny_M!$A$1:$P$1,0),FALSE)</f>
        <v>1</v>
      </c>
      <c r="L1279" s="82">
        <f t="shared" si="59"/>
        <v>-108.02108</v>
      </c>
      <c r="M1279" s="82">
        <f>((E1279/$F$1)*VLOOKUP(N1279,Currecny_M!$A$1:$P$10,MATCH(Database!C1279,Currecny_M!$A$1:$P$1,0),FALSE))/VLOOKUP('Cover page'!$B$6,Currecny_M!$A$1:$P$10,MATCH(Database!C1279,Currecny_M!$A$1:$P$1,0),FALSE)</f>
        <v>-108.02108</v>
      </c>
      <c r="N1279" s="6" t="str">
        <f>VLOOKUP(B1279,Master!$A$2:$C$11,3,FALSE)</f>
        <v>Yuan</v>
      </c>
      <c r="O1279" s="6" t="str">
        <f>VLOOKUP(B1279,Master!$A$2:$C$11,2,FALSE)</f>
        <v>Asia</v>
      </c>
      <c r="Q1279" s="39" t="str">
        <f>VLOOKUP(D1279,GL_Master!$A$1:$D$80,2,FALSE)</f>
        <v>BS</v>
      </c>
      <c r="R1279" s="39" t="str">
        <f>VLOOKUP(D1279,GL_Master!$A$1:$D$80,3,FALSE)</f>
        <v>Provisions</v>
      </c>
      <c r="S1279" s="39" t="str">
        <f>VLOOKUP(D1279,GL_Master!$A$1:$D$80,4,FALSE)</f>
        <v>Provision for doubtful assets</v>
      </c>
    </row>
    <row r="1280" spans="1:19" x14ac:dyDescent="0.25">
      <c r="A1280" s="39" t="s">
        <v>262</v>
      </c>
      <c r="B1280" s="39" t="s">
        <v>234</v>
      </c>
      <c r="C1280" s="7">
        <v>44044</v>
      </c>
      <c r="D1280" s="39" t="s">
        <v>62</v>
      </c>
      <c r="E1280" s="39">
        <v>-56</v>
      </c>
      <c r="F1280" s="82">
        <f t="shared" si="57"/>
        <v>-5.6000000000000001E-2</v>
      </c>
      <c r="G1280" s="39">
        <f>VLOOKUP(N1280,Currecny_M!$A$1:$P$10,2,FALSE)</f>
        <v>65</v>
      </c>
      <c r="H1280" s="39">
        <f>MATCH(C1280,Currecny_M!$A$1:$P$1,0)</f>
        <v>6</v>
      </c>
      <c r="I1280" s="39">
        <f>VLOOKUP(N1280,Currecny_M!$A$1:$P$10,MATCH(Database!C1280,Currecny_M!$A$1:$P$1,0),FALSE)</f>
        <v>67.64</v>
      </c>
      <c r="J1280" s="82">
        <f t="shared" si="58"/>
        <v>-3.7878400000000001</v>
      </c>
      <c r="K1280" s="39">
        <f>VLOOKUP('Cover page'!$B$6,Currecny_M!$A$1:$P$10,MATCH(Database!C1280,Currecny_M!$A$1:$P$1,0),FALSE)</f>
        <v>1</v>
      </c>
      <c r="L1280" s="82">
        <f t="shared" si="59"/>
        <v>-3.7878400000000001</v>
      </c>
      <c r="M1280" s="82">
        <f>((E1280/$F$1)*VLOOKUP(N1280,Currecny_M!$A$1:$P$10,MATCH(Database!C1280,Currecny_M!$A$1:$P$1,0),FALSE))/VLOOKUP('Cover page'!$B$6,Currecny_M!$A$1:$P$10,MATCH(Database!C1280,Currecny_M!$A$1:$P$1,0),FALSE)</f>
        <v>-3.7878400000000001</v>
      </c>
      <c r="N1280" s="6" t="str">
        <f>VLOOKUP(B1280,Master!$A$2:$C$11,3,FALSE)</f>
        <v>Yuan</v>
      </c>
      <c r="O1280" s="6" t="str">
        <f>VLOOKUP(B1280,Master!$A$2:$C$11,2,FALSE)</f>
        <v>Asia</v>
      </c>
      <c r="Q1280" s="39" t="str">
        <f>VLOOKUP(D1280,GL_Master!$A$1:$D$80,2,FALSE)</f>
        <v>BS</v>
      </c>
      <c r="R1280" s="39" t="str">
        <f>VLOOKUP(D1280,GL_Master!$A$1:$D$80,3,FALSE)</f>
        <v>Provisions</v>
      </c>
      <c r="S1280" s="39" t="str">
        <f>VLOOKUP(D1280,GL_Master!$A$1:$D$80,4,FALSE)</f>
        <v>Provision for Insurance</v>
      </c>
    </row>
    <row r="1281" spans="1:19" x14ac:dyDescent="0.25">
      <c r="A1281" s="39" t="s">
        <v>262</v>
      </c>
      <c r="B1281" s="39" t="s">
        <v>234</v>
      </c>
      <c r="C1281" s="7">
        <v>44044</v>
      </c>
      <c r="D1281" s="39" t="s">
        <v>63</v>
      </c>
      <c r="E1281" s="39">
        <v>132</v>
      </c>
      <c r="F1281" s="82">
        <f t="shared" si="57"/>
        <v>0.13200000000000001</v>
      </c>
      <c r="G1281" s="39">
        <f>VLOOKUP(N1281,Currecny_M!$A$1:$P$10,2,FALSE)</f>
        <v>65</v>
      </c>
      <c r="H1281" s="39">
        <f>MATCH(C1281,Currecny_M!$A$1:$P$1,0)</f>
        <v>6</v>
      </c>
      <c r="I1281" s="39">
        <f>VLOOKUP(N1281,Currecny_M!$A$1:$P$10,MATCH(Database!C1281,Currecny_M!$A$1:$P$1,0),FALSE)</f>
        <v>67.64</v>
      </c>
      <c r="J1281" s="82">
        <f t="shared" si="58"/>
        <v>8.9284800000000004</v>
      </c>
      <c r="K1281" s="39">
        <f>VLOOKUP('Cover page'!$B$6,Currecny_M!$A$1:$P$10,MATCH(Database!C1281,Currecny_M!$A$1:$P$1,0),FALSE)</f>
        <v>1</v>
      </c>
      <c r="L1281" s="82">
        <f t="shared" si="59"/>
        <v>8.9284800000000004</v>
      </c>
      <c r="M1281" s="82">
        <f>((E1281/$F$1)*VLOOKUP(N1281,Currecny_M!$A$1:$P$10,MATCH(Database!C1281,Currecny_M!$A$1:$P$1,0),FALSE))/VLOOKUP('Cover page'!$B$6,Currecny_M!$A$1:$P$10,MATCH(Database!C1281,Currecny_M!$A$1:$P$1,0),FALSE)</f>
        <v>8.9284800000000004</v>
      </c>
      <c r="N1281" s="6" t="str">
        <f>VLOOKUP(B1281,Master!$A$2:$C$11,3,FALSE)</f>
        <v>Yuan</v>
      </c>
      <c r="O1281" s="6" t="str">
        <f>VLOOKUP(B1281,Master!$A$2:$C$11,2,FALSE)</f>
        <v>Asia</v>
      </c>
      <c r="Q1281" s="39" t="str">
        <f>VLOOKUP(D1281,GL_Master!$A$1:$D$80,2,FALSE)</f>
        <v>BS</v>
      </c>
      <c r="R1281" s="39" t="str">
        <f>VLOOKUP(D1281,GL_Master!$A$1:$D$80,3,FALSE)</f>
        <v>Gross Block</v>
      </c>
      <c r="S1281" s="39" t="str">
        <f>VLOOKUP(D1281,GL_Master!$A$1:$D$80,4,FALSE)</f>
        <v>Tangible Fixed assets</v>
      </c>
    </row>
    <row r="1282" spans="1:19" x14ac:dyDescent="0.25">
      <c r="A1282" s="39" t="s">
        <v>262</v>
      </c>
      <c r="B1282" s="39" t="s">
        <v>234</v>
      </c>
      <c r="C1282" s="7">
        <v>44044</v>
      </c>
      <c r="D1282" s="39" t="s">
        <v>64</v>
      </c>
      <c r="E1282" s="39">
        <v>8143</v>
      </c>
      <c r="F1282" s="82">
        <f t="shared" si="57"/>
        <v>8.1430000000000007</v>
      </c>
      <c r="G1282" s="39">
        <f>VLOOKUP(N1282,Currecny_M!$A$1:$P$10,2,FALSE)</f>
        <v>65</v>
      </c>
      <c r="H1282" s="39">
        <f>MATCH(C1282,Currecny_M!$A$1:$P$1,0)</f>
        <v>6</v>
      </c>
      <c r="I1282" s="39">
        <f>VLOOKUP(N1282,Currecny_M!$A$1:$P$10,MATCH(Database!C1282,Currecny_M!$A$1:$P$1,0),FALSE)</f>
        <v>67.64</v>
      </c>
      <c r="J1282" s="82">
        <f t="shared" si="58"/>
        <v>550.79252000000008</v>
      </c>
      <c r="K1282" s="39">
        <f>VLOOKUP('Cover page'!$B$6,Currecny_M!$A$1:$P$10,MATCH(Database!C1282,Currecny_M!$A$1:$P$1,0),FALSE)</f>
        <v>1</v>
      </c>
      <c r="L1282" s="82">
        <f t="shared" si="59"/>
        <v>550.79252000000008</v>
      </c>
      <c r="M1282" s="82">
        <f>((E1282/$F$1)*VLOOKUP(N1282,Currecny_M!$A$1:$P$10,MATCH(Database!C1282,Currecny_M!$A$1:$P$1,0),FALSE))/VLOOKUP('Cover page'!$B$6,Currecny_M!$A$1:$P$10,MATCH(Database!C1282,Currecny_M!$A$1:$P$1,0),FALSE)</f>
        <v>550.79252000000008</v>
      </c>
      <c r="N1282" s="6" t="str">
        <f>VLOOKUP(B1282,Master!$A$2:$C$11,3,FALSE)</f>
        <v>Yuan</v>
      </c>
      <c r="O1282" s="6" t="str">
        <f>VLOOKUP(B1282,Master!$A$2:$C$11,2,FALSE)</f>
        <v>Asia</v>
      </c>
      <c r="Q1282" s="39" t="str">
        <f>VLOOKUP(D1282,GL_Master!$A$1:$D$80,2,FALSE)</f>
        <v>BS</v>
      </c>
      <c r="R1282" s="39" t="str">
        <f>VLOOKUP(D1282,GL_Master!$A$1:$D$80,3,FALSE)</f>
        <v>Gross Block</v>
      </c>
      <c r="S1282" s="39" t="str">
        <f>VLOOKUP(D1282,GL_Master!$A$1:$D$80,4,FALSE)</f>
        <v>Tangible Fixed assets</v>
      </c>
    </row>
    <row r="1283" spans="1:19" x14ac:dyDescent="0.25">
      <c r="A1283" s="39" t="s">
        <v>262</v>
      </c>
      <c r="B1283" s="39" t="s">
        <v>234</v>
      </c>
      <c r="C1283" s="7">
        <v>44044</v>
      </c>
      <c r="D1283" s="39" t="s">
        <v>65</v>
      </c>
      <c r="E1283" s="39">
        <v>-4717</v>
      </c>
      <c r="F1283" s="82">
        <f t="shared" si="57"/>
        <v>-4.7169999999999996</v>
      </c>
      <c r="G1283" s="39">
        <f>VLOOKUP(N1283,Currecny_M!$A$1:$P$10,2,FALSE)</f>
        <v>65</v>
      </c>
      <c r="H1283" s="39">
        <f>MATCH(C1283,Currecny_M!$A$1:$P$1,0)</f>
        <v>6</v>
      </c>
      <c r="I1283" s="39">
        <f>VLOOKUP(N1283,Currecny_M!$A$1:$P$10,MATCH(Database!C1283,Currecny_M!$A$1:$P$1,0),FALSE)</f>
        <v>67.64</v>
      </c>
      <c r="J1283" s="82">
        <f t="shared" si="58"/>
        <v>-319.05787999999995</v>
      </c>
      <c r="K1283" s="39">
        <f>VLOOKUP('Cover page'!$B$6,Currecny_M!$A$1:$P$10,MATCH(Database!C1283,Currecny_M!$A$1:$P$1,0),FALSE)</f>
        <v>1</v>
      </c>
      <c r="L1283" s="82">
        <f t="shared" si="59"/>
        <v>-319.05787999999995</v>
      </c>
      <c r="M1283" s="82">
        <f>((E1283/$F$1)*VLOOKUP(N1283,Currecny_M!$A$1:$P$10,MATCH(Database!C1283,Currecny_M!$A$1:$P$1,0),FALSE))/VLOOKUP('Cover page'!$B$6,Currecny_M!$A$1:$P$10,MATCH(Database!C1283,Currecny_M!$A$1:$P$1,0),FALSE)</f>
        <v>-319.05787999999995</v>
      </c>
      <c r="N1283" s="6" t="str">
        <f>VLOOKUP(B1283,Master!$A$2:$C$11,3,FALSE)</f>
        <v>Yuan</v>
      </c>
      <c r="O1283" s="6" t="str">
        <f>VLOOKUP(B1283,Master!$A$2:$C$11,2,FALSE)</f>
        <v>Asia</v>
      </c>
      <c r="Q1283" s="39" t="str">
        <f>VLOOKUP(D1283,GL_Master!$A$1:$D$80,2,FALSE)</f>
        <v>BS</v>
      </c>
      <c r="R1283" s="39" t="str">
        <f>VLOOKUP(D1283,GL_Master!$A$1:$D$80,3,FALSE)</f>
        <v>Accumulated Depreciation</v>
      </c>
      <c r="S1283" s="39" t="str">
        <f>VLOOKUP(D1283,GL_Master!$A$1:$D$80,4,FALSE)</f>
        <v>Accumulated Depreciation</v>
      </c>
    </row>
    <row r="1284" spans="1:19" x14ac:dyDescent="0.25">
      <c r="A1284" s="39" t="s">
        <v>262</v>
      </c>
      <c r="B1284" s="39" t="s">
        <v>234</v>
      </c>
      <c r="C1284" s="7">
        <v>44044</v>
      </c>
      <c r="D1284" s="39" t="s">
        <v>66</v>
      </c>
      <c r="E1284" s="39">
        <v>4107</v>
      </c>
      <c r="F1284" s="82">
        <f t="shared" ref="F1284:F1347" si="60">E1284/$F$1</f>
        <v>4.1070000000000002</v>
      </c>
      <c r="G1284" s="39">
        <f>VLOOKUP(N1284,Currecny_M!$A$1:$P$10,2,FALSE)</f>
        <v>65</v>
      </c>
      <c r="H1284" s="39">
        <f>MATCH(C1284,Currecny_M!$A$1:$P$1,0)</f>
        <v>6</v>
      </c>
      <c r="I1284" s="39">
        <f>VLOOKUP(N1284,Currecny_M!$A$1:$P$10,MATCH(Database!C1284,Currecny_M!$A$1:$P$1,0),FALSE)</f>
        <v>67.64</v>
      </c>
      <c r="J1284" s="82">
        <f t="shared" ref="J1284:J1347" si="61">F1284*I1284</f>
        <v>277.79748000000001</v>
      </c>
      <c r="K1284" s="39">
        <f>VLOOKUP('Cover page'!$B$6,Currecny_M!$A$1:$P$10,MATCH(Database!C1284,Currecny_M!$A$1:$P$1,0),FALSE)</f>
        <v>1</v>
      </c>
      <c r="L1284" s="82">
        <f t="shared" ref="L1284:L1347" si="62">J1284/K1284</f>
        <v>277.79748000000001</v>
      </c>
      <c r="M1284" s="82">
        <f>((E1284/$F$1)*VLOOKUP(N1284,Currecny_M!$A$1:$P$10,MATCH(Database!C1284,Currecny_M!$A$1:$P$1,0),FALSE))/VLOOKUP('Cover page'!$B$6,Currecny_M!$A$1:$P$10,MATCH(Database!C1284,Currecny_M!$A$1:$P$1,0),FALSE)</f>
        <v>277.79748000000001</v>
      </c>
      <c r="N1284" s="6" t="str">
        <f>VLOOKUP(B1284,Master!$A$2:$C$11,3,FALSE)</f>
        <v>Yuan</v>
      </c>
      <c r="O1284" s="6" t="str">
        <f>VLOOKUP(B1284,Master!$A$2:$C$11,2,FALSE)</f>
        <v>Asia</v>
      </c>
      <c r="Q1284" s="39" t="str">
        <f>VLOOKUP(D1284,GL_Master!$A$1:$D$80,2,FALSE)</f>
        <v>BS</v>
      </c>
      <c r="R1284" s="39" t="str">
        <f>VLOOKUP(D1284,GL_Master!$A$1:$D$80,3,FALSE)</f>
        <v>Gross Block</v>
      </c>
      <c r="S1284" s="39" t="str">
        <f>VLOOKUP(D1284,GL_Master!$A$1:$D$80,4,FALSE)</f>
        <v>Tangible Fixed assets</v>
      </c>
    </row>
    <row r="1285" spans="1:19" x14ac:dyDescent="0.25">
      <c r="A1285" s="39" t="s">
        <v>262</v>
      </c>
      <c r="B1285" s="39" t="s">
        <v>234</v>
      </c>
      <c r="C1285" s="7">
        <v>44044</v>
      </c>
      <c r="D1285" s="39" t="s">
        <v>67</v>
      </c>
      <c r="E1285" s="39">
        <v>1473</v>
      </c>
      <c r="F1285" s="82">
        <f t="shared" si="60"/>
        <v>1.4730000000000001</v>
      </c>
      <c r="G1285" s="39">
        <f>VLOOKUP(N1285,Currecny_M!$A$1:$P$10,2,FALSE)</f>
        <v>65</v>
      </c>
      <c r="H1285" s="39">
        <f>MATCH(C1285,Currecny_M!$A$1:$P$1,0)</f>
        <v>6</v>
      </c>
      <c r="I1285" s="39">
        <f>VLOOKUP(N1285,Currecny_M!$A$1:$P$10,MATCH(Database!C1285,Currecny_M!$A$1:$P$1,0),FALSE)</f>
        <v>67.64</v>
      </c>
      <c r="J1285" s="82">
        <f t="shared" si="61"/>
        <v>99.633720000000011</v>
      </c>
      <c r="K1285" s="39">
        <f>VLOOKUP('Cover page'!$B$6,Currecny_M!$A$1:$P$10,MATCH(Database!C1285,Currecny_M!$A$1:$P$1,0),FALSE)</f>
        <v>1</v>
      </c>
      <c r="L1285" s="82">
        <f t="shared" si="62"/>
        <v>99.633720000000011</v>
      </c>
      <c r="M1285" s="82">
        <f>((E1285/$F$1)*VLOOKUP(N1285,Currecny_M!$A$1:$P$10,MATCH(Database!C1285,Currecny_M!$A$1:$P$1,0),FALSE))/VLOOKUP('Cover page'!$B$6,Currecny_M!$A$1:$P$10,MATCH(Database!C1285,Currecny_M!$A$1:$P$1,0),FALSE)</f>
        <v>99.633720000000011</v>
      </c>
      <c r="N1285" s="6" t="str">
        <f>VLOOKUP(B1285,Master!$A$2:$C$11,3,FALSE)</f>
        <v>Yuan</v>
      </c>
      <c r="O1285" s="6" t="str">
        <f>VLOOKUP(B1285,Master!$A$2:$C$11,2,FALSE)</f>
        <v>Asia</v>
      </c>
      <c r="Q1285" s="39" t="str">
        <f>VLOOKUP(D1285,GL_Master!$A$1:$D$80,2,FALSE)</f>
        <v>BS</v>
      </c>
      <c r="R1285" s="39" t="str">
        <f>VLOOKUP(D1285,GL_Master!$A$1:$D$80,3,FALSE)</f>
        <v>Gross Block</v>
      </c>
      <c r="S1285" s="39" t="str">
        <f>VLOOKUP(D1285,GL_Master!$A$1:$D$80,4,FALSE)</f>
        <v>Tangible Fixed assets</v>
      </c>
    </row>
    <row r="1286" spans="1:19" x14ac:dyDescent="0.25">
      <c r="A1286" s="39" t="s">
        <v>262</v>
      </c>
      <c r="B1286" s="39" t="s">
        <v>234</v>
      </c>
      <c r="C1286" s="7">
        <v>44044</v>
      </c>
      <c r="D1286" s="39" t="s">
        <v>68</v>
      </c>
      <c r="E1286" s="39">
        <v>-1299</v>
      </c>
      <c r="F1286" s="82">
        <f t="shared" si="60"/>
        <v>-1.2989999999999999</v>
      </c>
      <c r="G1286" s="39">
        <f>VLOOKUP(N1286,Currecny_M!$A$1:$P$10,2,FALSE)</f>
        <v>65</v>
      </c>
      <c r="H1286" s="39">
        <f>MATCH(C1286,Currecny_M!$A$1:$P$1,0)</f>
        <v>6</v>
      </c>
      <c r="I1286" s="39">
        <f>VLOOKUP(N1286,Currecny_M!$A$1:$P$10,MATCH(Database!C1286,Currecny_M!$A$1:$P$1,0),FALSE)</f>
        <v>67.64</v>
      </c>
      <c r="J1286" s="82">
        <f t="shared" si="61"/>
        <v>-87.864359999999991</v>
      </c>
      <c r="K1286" s="39">
        <f>VLOOKUP('Cover page'!$B$6,Currecny_M!$A$1:$P$10,MATCH(Database!C1286,Currecny_M!$A$1:$P$1,0),FALSE)</f>
        <v>1</v>
      </c>
      <c r="L1286" s="82">
        <f t="shared" si="62"/>
        <v>-87.864359999999991</v>
      </c>
      <c r="M1286" s="82">
        <f>((E1286/$F$1)*VLOOKUP(N1286,Currecny_M!$A$1:$P$10,MATCH(Database!C1286,Currecny_M!$A$1:$P$1,0),FALSE))/VLOOKUP('Cover page'!$B$6,Currecny_M!$A$1:$P$10,MATCH(Database!C1286,Currecny_M!$A$1:$P$1,0),FALSE)</f>
        <v>-87.864359999999991</v>
      </c>
      <c r="N1286" s="6" t="str">
        <f>VLOOKUP(B1286,Master!$A$2:$C$11,3,FALSE)</f>
        <v>Yuan</v>
      </c>
      <c r="O1286" s="6" t="str">
        <f>VLOOKUP(B1286,Master!$A$2:$C$11,2,FALSE)</f>
        <v>Asia</v>
      </c>
      <c r="Q1286" s="39" t="str">
        <f>VLOOKUP(D1286,GL_Master!$A$1:$D$80,2,FALSE)</f>
        <v>BS</v>
      </c>
      <c r="R1286" s="39" t="str">
        <f>VLOOKUP(D1286,GL_Master!$A$1:$D$80,3,FALSE)</f>
        <v>Accumulated Depreciation</v>
      </c>
      <c r="S1286" s="39" t="str">
        <f>VLOOKUP(D1286,GL_Master!$A$1:$D$80,4,FALSE)</f>
        <v>Accumulated Depreciation</v>
      </c>
    </row>
    <row r="1287" spans="1:19" x14ac:dyDescent="0.25">
      <c r="A1287" s="39" t="s">
        <v>262</v>
      </c>
      <c r="B1287" s="39" t="s">
        <v>234</v>
      </c>
      <c r="C1287" s="7">
        <v>44044</v>
      </c>
      <c r="D1287" s="39" t="s">
        <v>69</v>
      </c>
      <c r="E1287" s="39">
        <v>2681</v>
      </c>
      <c r="F1287" s="82">
        <f t="shared" si="60"/>
        <v>2.681</v>
      </c>
      <c r="G1287" s="39">
        <f>VLOOKUP(N1287,Currecny_M!$A$1:$P$10,2,FALSE)</f>
        <v>65</v>
      </c>
      <c r="H1287" s="39">
        <f>MATCH(C1287,Currecny_M!$A$1:$P$1,0)</f>
        <v>6</v>
      </c>
      <c r="I1287" s="39">
        <f>VLOOKUP(N1287,Currecny_M!$A$1:$P$10,MATCH(Database!C1287,Currecny_M!$A$1:$P$1,0),FALSE)</f>
        <v>67.64</v>
      </c>
      <c r="J1287" s="82">
        <f t="shared" si="61"/>
        <v>181.34284</v>
      </c>
      <c r="K1287" s="39">
        <f>VLOOKUP('Cover page'!$B$6,Currecny_M!$A$1:$P$10,MATCH(Database!C1287,Currecny_M!$A$1:$P$1,0),FALSE)</f>
        <v>1</v>
      </c>
      <c r="L1287" s="82">
        <f t="shared" si="62"/>
        <v>181.34284</v>
      </c>
      <c r="M1287" s="82">
        <f>((E1287/$F$1)*VLOOKUP(N1287,Currecny_M!$A$1:$P$10,MATCH(Database!C1287,Currecny_M!$A$1:$P$1,0),FALSE))/VLOOKUP('Cover page'!$B$6,Currecny_M!$A$1:$P$10,MATCH(Database!C1287,Currecny_M!$A$1:$P$1,0),FALSE)</f>
        <v>181.34284</v>
      </c>
      <c r="N1287" s="6" t="str">
        <f>VLOOKUP(B1287,Master!$A$2:$C$11,3,FALSE)</f>
        <v>Yuan</v>
      </c>
      <c r="O1287" s="6" t="str">
        <f>VLOOKUP(B1287,Master!$A$2:$C$11,2,FALSE)</f>
        <v>Asia</v>
      </c>
      <c r="Q1287" s="39" t="str">
        <f>VLOOKUP(D1287,GL_Master!$A$1:$D$80,2,FALSE)</f>
        <v>BS</v>
      </c>
      <c r="R1287" s="39" t="str">
        <f>VLOOKUP(D1287,GL_Master!$A$1:$D$80,3,FALSE)</f>
        <v>Gross Block</v>
      </c>
      <c r="S1287" s="39" t="str">
        <f>VLOOKUP(D1287,GL_Master!$A$1:$D$80,4,FALSE)</f>
        <v>Tangible Fixed assets</v>
      </c>
    </row>
    <row r="1288" spans="1:19" x14ac:dyDescent="0.25">
      <c r="A1288" s="39" t="s">
        <v>262</v>
      </c>
      <c r="B1288" s="39" t="s">
        <v>234</v>
      </c>
      <c r="C1288" s="7">
        <v>44044</v>
      </c>
      <c r="D1288" s="39" t="s">
        <v>70</v>
      </c>
      <c r="E1288" s="39">
        <v>-98</v>
      </c>
      <c r="F1288" s="82">
        <f t="shared" si="60"/>
        <v>-9.8000000000000004E-2</v>
      </c>
      <c r="G1288" s="39">
        <f>VLOOKUP(N1288,Currecny_M!$A$1:$P$10,2,FALSE)</f>
        <v>65</v>
      </c>
      <c r="H1288" s="39">
        <f>MATCH(C1288,Currecny_M!$A$1:$P$1,0)</f>
        <v>6</v>
      </c>
      <c r="I1288" s="39">
        <f>VLOOKUP(N1288,Currecny_M!$A$1:$P$10,MATCH(Database!C1288,Currecny_M!$A$1:$P$1,0),FALSE)</f>
        <v>67.64</v>
      </c>
      <c r="J1288" s="82">
        <f t="shared" si="61"/>
        <v>-6.6287200000000004</v>
      </c>
      <c r="K1288" s="39">
        <f>VLOOKUP('Cover page'!$B$6,Currecny_M!$A$1:$P$10,MATCH(Database!C1288,Currecny_M!$A$1:$P$1,0),FALSE)</f>
        <v>1</v>
      </c>
      <c r="L1288" s="82">
        <f t="shared" si="62"/>
        <v>-6.6287200000000004</v>
      </c>
      <c r="M1288" s="82">
        <f>((E1288/$F$1)*VLOOKUP(N1288,Currecny_M!$A$1:$P$10,MATCH(Database!C1288,Currecny_M!$A$1:$P$1,0),FALSE))/VLOOKUP('Cover page'!$B$6,Currecny_M!$A$1:$P$10,MATCH(Database!C1288,Currecny_M!$A$1:$P$1,0),FALSE)</f>
        <v>-6.6287200000000004</v>
      </c>
      <c r="N1288" s="6" t="str">
        <f>VLOOKUP(B1288,Master!$A$2:$C$11,3,FALSE)</f>
        <v>Yuan</v>
      </c>
      <c r="O1288" s="6" t="str">
        <f>VLOOKUP(B1288,Master!$A$2:$C$11,2,FALSE)</f>
        <v>Asia</v>
      </c>
      <c r="Q1288" s="39" t="str">
        <f>VLOOKUP(D1288,GL_Master!$A$1:$D$80,2,FALSE)</f>
        <v>BS</v>
      </c>
      <c r="R1288" s="39" t="str">
        <f>VLOOKUP(D1288,GL_Master!$A$1:$D$80,3,FALSE)</f>
        <v>Accumulated Depreciation</v>
      </c>
      <c r="S1288" s="39" t="str">
        <f>VLOOKUP(D1288,GL_Master!$A$1:$D$80,4,FALSE)</f>
        <v>Accumulated Depreciation</v>
      </c>
    </row>
    <row r="1289" spans="1:19" x14ac:dyDescent="0.25">
      <c r="A1289" s="39" t="s">
        <v>262</v>
      </c>
      <c r="B1289" s="39" t="s">
        <v>234</v>
      </c>
      <c r="C1289" s="7">
        <v>44044</v>
      </c>
      <c r="D1289" s="39" t="s">
        <v>71</v>
      </c>
      <c r="E1289" s="39">
        <v>4769</v>
      </c>
      <c r="F1289" s="82">
        <f t="shared" si="60"/>
        <v>4.7690000000000001</v>
      </c>
      <c r="G1289" s="39">
        <f>VLOOKUP(N1289,Currecny_M!$A$1:$P$10,2,FALSE)</f>
        <v>65</v>
      </c>
      <c r="H1289" s="39">
        <f>MATCH(C1289,Currecny_M!$A$1:$P$1,0)</f>
        <v>6</v>
      </c>
      <c r="I1289" s="39">
        <f>VLOOKUP(N1289,Currecny_M!$A$1:$P$10,MATCH(Database!C1289,Currecny_M!$A$1:$P$1,0),FALSE)</f>
        <v>67.64</v>
      </c>
      <c r="J1289" s="82">
        <f t="shared" si="61"/>
        <v>322.57516000000004</v>
      </c>
      <c r="K1289" s="39">
        <f>VLOOKUP('Cover page'!$B$6,Currecny_M!$A$1:$P$10,MATCH(Database!C1289,Currecny_M!$A$1:$P$1,0),FALSE)</f>
        <v>1</v>
      </c>
      <c r="L1289" s="82">
        <f t="shared" si="62"/>
        <v>322.57516000000004</v>
      </c>
      <c r="M1289" s="82">
        <f>((E1289/$F$1)*VLOOKUP(N1289,Currecny_M!$A$1:$P$10,MATCH(Database!C1289,Currecny_M!$A$1:$P$1,0),FALSE))/VLOOKUP('Cover page'!$B$6,Currecny_M!$A$1:$P$10,MATCH(Database!C1289,Currecny_M!$A$1:$P$1,0),FALSE)</f>
        <v>322.57516000000004</v>
      </c>
      <c r="N1289" s="6" t="str">
        <f>VLOOKUP(B1289,Master!$A$2:$C$11,3,FALSE)</f>
        <v>Yuan</v>
      </c>
      <c r="O1289" s="6" t="str">
        <f>VLOOKUP(B1289,Master!$A$2:$C$11,2,FALSE)</f>
        <v>Asia</v>
      </c>
      <c r="Q1289" s="39" t="str">
        <f>VLOOKUP(D1289,GL_Master!$A$1:$D$80,2,FALSE)</f>
        <v>BS</v>
      </c>
      <c r="R1289" s="39" t="str">
        <f>VLOOKUP(D1289,GL_Master!$A$1:$D$80,3,FALSE)</f>
        <v>Gross Block</v>
      </c>
      <c r="S1289" s="39" t="str">
        <f>VLOOKUP(D1289,GL_Master!$A$1:$D$80,4,FALSE)</f>
        <v>Tangible Fixed assets</v>
      </c>
    </row>
    <row r="1290" spans="1:19" x14ac:dyDescent="0.25">
      <c r="A1290" s="39" t="s">
        <v>262</v>
      </c>
      <c r="B1290" s="39" t="s">
        <v>234</v>
      </c>
      <c r="C1290" s="7">
        <v>44044</v>
      </c>
      <c r="D1290" s="39" t="s">
        <v>72</v>
      </c>
      <c r="E1290" s="39">
        <v>41</v>
      </c>
      <c r="F1290" s="82">
        <f t="shared" si="60"/>
        <v>4.1000000000000002E-2</v>
      </c>
      <c r="G1290" s="39">
        <f>VLOOKUP(N1290,Currecny_M!$A$1:$P$10,2,FALSE)</f>
        <v>65</v>
      </c>
      <c r="H1290" s="39">
        <f>MATCH(C1290,Currecny_M!$A$1:$P$1,0)</f>
        <v>6</v>
      </c>
      <c r="I1290" s="39">
        <f>VLOOKUP(N1290,Currecny_M!$A$1:$P$10,MATCH(Database!C1290,Currecny_M!$A$1:$P$1,0),FALSE)</f>
        <v>67.64</v>
      </c>
      <c r="J1290" s="82">
        <f t="shared" si="61"/>
        <v>2.7732399999999999</v>
      </c>
      <c r="K1290" s="39">
        <f>VLOOKUP('Cover page'!$B$6,Currecny_M!$A$1:$P$10,MATCH(Database!C1290,Currecny_M!$A$1:$P$1,0),FALSE)</f>
        <v>1</v>
      </c>
      <c r="L1290" s="82">
        <f t="shared" si="62"/>
        <v>2.7732399999999999</v>
      </c>
      <c r="M1290" s="82">
        <f>((E1290/$F$1)*VLOOKUP(N1290,Currecny_M!$A$1:$P$10,MATCH(Database!C1290,Currecny_M!$A$1:$P$1,0),FALSE))/VLOOKUP('Cover page'!$B$6,Currecny_M!$A$1:$P$10,MATCH(Database!C1290,Currecny_M!$A$1:$P$1,0),FALSE)</f>
        <v>2.7732399999999999</v>
      </c>
      <c r="N1290" s="6" t="str">
        <f>VLOOKUP(B1290,Master!$A$2:$C$11,3,FALSE)</f>
        <v>Yuan</v>
      </c>
      <c r="O1290" s="6" t="str">
        <f>VLOOKUP(B1290,Master!$A$2:$C$11,2,FALSE)</f>
        <v>Asia</v>
      </c>
      <c r="Q1290" s="39" t="str">
        <f>VLOOKUP(D1290,GL_Master!$A$1:$D$80,2,FALSE)</f>
        <v>BS</v>
      </c>
      <c r="R1290" s="39" t="str">
        <f>VLOOKUP(D1290,GL_Master!$A$1:$D$80,3,FALSE)</f>
        <v>Gross Block</v>
      </c>
      <c r="S1290" s="39" t="str">
        <f>VLOOKUP(D1290,GL_Master!$A$1:$D$80,4,FALSE)</f>
        <v>Tangible Fixed assets</v>
      </c>
    </row>
    <row r="1291" spans="1:19" x14ac:dyDescent="0.25">
      <c r="A1291" s="39" t="s">
        <v>262</v>
      </c>
      <c r="B1291" s="39" t="s">
        <v>234</v>
      </c>
      <c r="C1291" s="7">
        <v>44044</v>
      </c>
      <c r="D1291" s="39" t="s">
        <v>73</v>
      </c>
      <c r="E1291" s="39">
        <v>19</v>
      </c>
      <c r="F1291" s="82">
        <f t="shared" si="60"/>
        <v>1.9E-2</v>
      </c>
      <c r="G1291" s="39">
        <f>VLOOKUP(N1291,Currecny_M!$A$1:$P$10,2,FALSE)</f>
        <v>65</v>
      </c>
      <c r="H1291" s="39">
        <f>MATCH(C1291,Currecny_M!$A$1:$P$1,0)</f>
        <v>6</v>
      </c>
      <c r="I1291" s="39">
        <f>VLOOKUP(N1291,Currecny_M!$A$1:$P$10,MATCH(Database!C1291,Currecny_M!$A$1:$P$1,0),FALSE)</f>
        <v>67.64</v>
      </c>
      <c r="J1291" s="82">
        <f t="shared" si="61"/>
        <v>1.2851600000000001</v>
      </c>
      <c r="K1291" s="39">
        <f>VLOOKUP('Cover page'!$B$6,Currecny_M!$A$1:$P$10,MATCH(Database!C1291,Currecny_M!$A$1:$P$1,0),FALSE)</f>
        <v>1</v>
      </c>
      <c r="L1291" s="82">
        <f t="shared" si="62"/>
        <v>1.2851600000000001</v>
      </c>
      <c r="M1291" s="82">
        <f>((E1291/$F$1)*VLOOKUP(N1291,Currecny_M!$A$1:$P$10,MATCH(Database!C1291,Currecny_M!$A$1:$P$1,0),FALSE))/VLOOKUP('Cover page'!$B$6,Currecny_M!$A$1:$P$10,MATCH(Database!C1291,Currecny_M!$A$1:$P$1,0),FALSE)</f>
        <v>1.2851600000000001</v>
      </c>
      <c r="N1291" s="6" t="str">
        <f>VLOOKUP(B1291,Master!$A$2:$C$11,3,FALSE)</f>
        <v>Yuan</v>
      </c>
      <c r="O1291" s="6" t="str">
        <f>VLOOKUP(B1291,Master!$A$2:$C$11,2,FALSE)</f>
        <v>Asia</v>
      </c>
      <c r="Q1291" s="39" t="str">
        <f>VLOOKUP(D1291,GL_Master!$A$1:$D$80,2,FALSE)</f>
        <v>BS</v>
      </c>
      <c r="R1291" s="39" t="str">
        <f>VLOOKUP(D1291,GL_Master!$A$1:$D$80,3,FALSE)</f>
        <v>Gross Block</v>
      </c>
      <c r="S1291" s="39" t="str">
        <f>VLOOKUP(D1291,GL_Master!$A$1:$D$80,4,FALSE)</f>
        <v>Tangible Fixed assets</v>
      </c>
    </row>
    <row r="1292" spans="1:19" x14ac:dyDescent="0.25">
      <c r="A1292" s="39" t="s">
        <v>262</v>
      </c>
      <c r="B1292" s="39" t="s">
        <v>234</v>
      </c>
      <c r="C1292" s="7">
        <v>44044</v>
      </c>
      <c r="D1292" s="39" t="s">
        <v>74</v>
      </c>
      <c r="E1292" s="39">
        <v>-4705</v>
      </c>
      <c r="F1292" s="82">
        <f t="shared" si="60"/>
        <v>-4.7050000000000001</v>
      </c>
      <c r="G1292" s="39">
        <f>VLOOKUP(N1292,Currecny_M!$A$1:$P$10,2,FALSE)</f>
        <v>65</v>
      </c>
      <c r="H1292" s="39">
        <f>MATCH(C1292,Currecny_M!$A$1:$P$1,0)</f>
        <v>6</v>
      </c>
      <c r="I1292" s="39">
        <f>VLOOKUP(N1292,Currecny_M!$A$1:$P$10,MATCH(Database!C1292,Currecny_M!$A$1:$P$1,0),FALSE)</f>
        <v>67.64</v>
      </c>
      <c r="J1292" s="82">
        <f t="shared" si="61"/>
        <v>-318.24619999999999</v>
      </c>
      <c r="K1292" s="39">
        <f>VLOOKUP('Cover page'!$B$6,Currecny_M!$A$1:$P$10,MATCH(Database!C1292,Currecny_M!$A$1:$P$1,0),FALSE)</f>
        <v>1</v>
      </c>
      <c r="L1292" s="82">
        <f t="shared" si="62"/>
        <v>-318.24619999999999</v>
      </c>
      <c r="M1292" s="82">
        <f>((E1292/$F$1)*VLOOKUP(N1292,Currecny_M!$A$1:$P$10,MATCH(Database!C1292,Currecny_M!$A$1:$P$1,0),FALSE))/VLOOKUP('Cover page'!$B$6,Currecny_M!$A$1:$P$10,MATCH(Database!C1292,Currecny_M!$A$1:$P$1,0),FALSE)</f>
        <v>-318.24619999999999</v>
      </c>
      <c r="N1292" s="6" t="str">
        <f>VLOOKUP(B1292,Master!$A$2:$C$11,3,FALSE)</f>
        <v>Yuan</v>
      </c>
      <c r="O1292" s="6" t="str">
        <f>VLOOKUP(B1292,Master!$A$2:$C$11,2,FALSE)</f>
        <v>Asia</v>
      </c>
      <c r="Q1292" s="39" t="str">
        <f>VLOOKUP(D1292,GL_Master!$A$1:$D$80,2,FALSE)</f>
        <v>BS</v>
      </c>
      <c r="R1292" s="39" t="str">
        <f>VLOOKUP(D1292,GL_Master!$A$1:$D$80,3,FALSE)</f>
        <v>Accumulated Depreciation</v>
      </c>
      <c r="S1292" s="39" t="str">
        <f>VLOOKUP(D1292,GL_Master!$A$1:$D$80,4,FALSE)</f>
        <v>Accumulated Depreciation</v>
      </c>
    </row>
    <row r="1293" spans="1:19" x14ac:dyDescent="0.25">
      <c r="A1293" s="39" t="s">
        <v>262</v>
      </c>
      <c r="B1293" s="39" t="s">
        <v>234</v>
      </c>
      <c r="C1293" s="7">
        <v>44044</v>
      </c>
      <c r="D1293" s="39" t="s">
        <v>21</v>
      </c>
      <c r="E1293" s="39">
        <v>395</v>
      </c>
      <c r="F1293" s="82">
        <f t="shared" si="60"/>
        <v>0.39500000000000002</v>
      </c>
      <c r="G1293" s="39">
        <f>VLOOKUP(N1293,Currecny_M!$A$1:$P$10,2,FALSE)</f>
        <v>65</v>
      </c>
      <c r="H1293" s="39">
        <f>MATCH(C1293,Currecny_M!$A$1:$P$1,0)</f>
        <v>6</v>
      </c>
      <c r="I1293" s="39">
        <f>VLOOKUP(N1293,Currecny_M!$A$1:$P$10,MATCH(Database!C1293,Currecny_M!$A$1:$P$1,0),FALSE)</f>
        <v>67.64</v>
      </c>
      <c r="J1293" s="82">
        <f t="shared" si="61"/>
        <v>26.7178</v>
      </c>
      <c r="K1293" s="39">
        <f>VLOOKUP('Cover page'!$B$6,Currecny_M!$A$1:$P$10,MATCH(Database!C1293,Currecny_M!$A$1:$P$1,0),FALSE)</f>
        <v>1</v>
      </c>
      <c r="L1293" s="82">
        <f t="shared" si="62"/>
        <v>26.7178</v>
      </c>
      <c r="M1293" s="82">
        <f>((E1293/$F$1)*VLOOKUP(N1293,Currecny_M!$A$1:$P$10,MATCH(Database!C1293,Currecny_M!$A$1:$P$1,0),FALSE))/VLOOKUP('Cover page'!$B$6,Currecny_M!$A$1:$P$10,MATCH(Database!C1293,Currecny_M!$A$1:$P$1,0),FALSE)</f>
        <v>26.7178</v>
      </c>
      <c r="N1293" s="6" t="str">
        <f>VLOOKUP(B1293,Master!$A$2:$C$11,3,FALSE)</f>
        <v>Yuan</v>
      </c>
      <c r="O1293" s="6" t="str">
        <f>VLOOKUP(B1293,Master!$A$2:$C$11,2,FALSE)</f>
        <v>Asia</v>
      </c>
      <c r="Q1293" s="39" t="str">
        <f>VLOOKUP(D1293,GL_Master!$A$1:$D$80,2,FALSE)</f>
        <v>BS</v>
      </c>
      <c r="R1293" s="39" t="str">
        <f>VLOOKUP(D1293,GL_Master!$A$1:$D$80,3,FALSE)</f>
        <v>Gross Block</v>
      </c>
      <c r="S1293" s="39" t="str">
        <f>VLOOKUP(D1293,GL_Master!$A$1:$D$80,4,FALSE)</f>
        <v>Tangible Fixed assets</v>
      </c>
    </row>
    <row r="1294" spans="1:19" x14ac:dyDescent="0.25">
      <c r="A1294" s="39" t="s">
        <v>262</v>
      </c>
      <c r="B1294" s="39" t="s">
        <v>234</v>
      </c>
      <c r="C1294" s="7">
        <v>44044</v>
      </c>
      <c r="D1294" s="39" t="s">
        <v>27</v>
      </c>
      <c r="E1294" s="39">
        <v>864</v>
      </c>
      <c r="F1294" s="82">
        <f t="shared" si="60"/>
        <v>0.86399999999999999</v>
      </c>
      <c r="G1294" s="39">
        <f>VLOOKUP(N1294,Currecny_M!$A$1:$P$10,2,FALSE)</f>
        <v>65</v>
      </c>
      <c r="H1294" s="39">
        <f>MATCH(C1294,Currecny_M!$A$1:$P$1,0)</f>
        <v>6</v>
      </c>
      <c r="I1294" s="39">
        <f>VLOOKUP(N1294,Currecny_M!$A$1:$P$10,MATCH(Database!C1294,Currecny_M!$A$1:$P$1,0),FALSE)</f>
        <v>67.64</v>
      </c>
      <c r="J1294" s="82">
        <f t="shared" si="61"/>
        <v>58.440959999999997</v>
      </c>
      <c r="K1294" s="39">
        <f>VLOOKUP('Cover page'!$B$6,Currecny_M!$A$1:$P$10,MATCH(Database!C1294,Currecny_M!$A$1:$P$1,0),FALSE)</f>
        <v>1</v>
      </c>
      <c r="L1294" s="82">
        <f t="shared" si="62"/>
        <v>58.440959999999997</v>
      </c>
      <c r="M1294" s="82">
        <f>((E1294/$F$1)*VLOOKUP(N1294,Currecny_M!$A$1:$P$10,MATCH(Database!C1294,Currecny_M!$A$1:$P$1,0),FALSE))/VLOOKUP('Cover page'!$B$6,Currecny_M!$A$1:$P$10,MATCH(Database!C1294,Currecny_M!$A$1:$P$1,0),FALSE)</f>
        <v>58.440959999999997</v>
      </c>
      <c r="N1294" s="6" t="str">
        <f>VLOOKUP(B1294,Master!$A$2:$C$11,3,FALSE)</f>
        <v>Yuan</v>
      </c>
      <c r="O1294" s="6" t="str">
        <f>VLOOKUP(B1294,Master!$A$2:$C$11,2,FALSE)</f>
        <v>Asia</v>
      </c>
      <c r="Q1294" s="39" t="str">
        <f>VLOOKUP(D1294,GL_Master!$A$1:$D$80,2,FALSE)</f>
        <v>BS</v>
      </c>
      <c r="R1294" s="39" t="str">
        <f>VLOOKUP(D1294,GL_Master!$A$1:$D$80,3,FALSE)</f>
        <v>Gross Block</v>
      </c>
      <c r="S1294" s="39" t="str">
        <f>VLOOKUP(D1294,GL_Master!$A$1:$D$80,4,FALSE)</f>
        <v>Tangible Fixed assets</v>
      </c>
    </row>
    <row r="1295" spans="1:19" x14ac:dyDescent="0.25">
      <c r="A1295" s="39" t="s">
        <v>262</v>
      </c>
      <c r="B1295" s="39" t="s">
        <v>234</v>
      </c>
      <c r="C1295" s="7">
        <v>44044</v>
      </c>
      <c r="D1295" s="39" t="s">
        <v>75</v>
      </c>
      <c r="E1295" s="39">
        <v>-19</v>
      </c>
      <c r="F1295" s="82">
        <f t="shared" si="60"/>
        <v>-1.9E-2</v>
      </c>
      <c r="G1295" s="39">
        <f>VLOOKUP(N1295,Currecny_M!$A$1:$P$10,2,FALSE)</f>
        <v>65</v>
      </c>
      <c r="H1295" s="39">
        <f>MATCH(C1295,Currecny_M!$A$1:$P$1,0)</f>
        <v>6</v>
      </c>
      <c r="I1295" s="39">
        <f>VLOOKUP(N1295,Currecny_M!$A$1:$P$10,MATCH(Database!C1295,Currecny_M!$A$1:$P$1,0),FALSE)</f>
        <v>67.64</v>
      </c>
      <c r="J1295" s="82">
        <f t="shared" si="61"/>
        <v>-1.2851600000000001</v>
      </c>
      <c r="K1295" s="39">
        <f>VLOOKUP('Cover page'!$B$6,Currecny_M!$A$1:$P$10,MATCH(Database!C1295,Currecny_M!$A$1:$P$1,0),FALSE)</f>
        <v>1</v>
      </c>
      <c r="L1295" s="82">
        <f t="shared" si="62"/>
        <v>-1.2851600000000001</v>
      </c>
      <c r="M1295" s="82">
        <f>((E1295/$F$1)*VLOOKUP(N1295,Currecny_M!$A$1:$P$10,MATCH(Database!C1295,Currecny_M!$A$1:$P$1,0),FALSE))/VLOOKUP('Cover page'!$B$6,Currecny_M!$A$1:$P$10,MATCH(Database!C1295,Currecny_M!$A$1:$P$1,0),FALSE)</f>
        <v>-1.2851600000000001</v>
      </c>
      <c r="N1295" s="6" t="str">
        <f>VLOOKUP(B1295,Master!$A$2:$C$11,3,FALSE)</f>
        <v>Yuan</v>
      </c>
      <c r="O1295" s="6" t="str">
        <f>VLOOKUP(B1295,Master!$A$2:$C$11,2,FALSE)</f>
        <v>Asia</v>
      </c>
      <c r="Q1295" s="39" t="str">
        <f>VLOOKUP(D1295,GL_Master!$A$1:$D$80,2,FALSE)</f>
        <v>BS</v>
      </c>
      <c r="R1295" s="39" t="str">
        <f>VLOOKUP(D1295,GL_Master!$A$1:$D$80,3,FALSE)</f>
        <v>Gross Block</v>
      </c>
      <c r="S1295" s="39" t="str">
        <f>VLOOKUP(D1295,GL_Master!$A$1:$D$80,4,FALSE)</f>
        <v>Tangible Fixed assets</v>
      </c>
    </row>
    <row r="1296" spans="1:19" x14ac:dyDescent="0.25">
      <c r="A1296" s="39" t="s">
        <v>262</v>
      </c>
      <c r="B1296" s="39" t="s">
        <v>234</v>
      </c>
      <c r="C1296" s="7">
        <v>44044</v>
      </c>
      <c r="D1296" s="39" t="s">
        <v>76</v>
      </c>
      <c r="E1296" s="39">
        <v>489</v>
      </c>
      <c r="F1296" s="82">
        <f t="shared" si="60"/>
        <v>0.48899999999999999</v>
      </c>
      <c r="G1296" s="39">
        <f>VLOOKUP(N1296,Currecny_M!$A$1:$P$10,2,FALSE)</f>
        <v>65</v>
      </c>
      <c r="H1296" s="39">
        <f>MATCH(C1296,Currecny_M!$A$1:$P$1,0)</f>
        <v>6</v>
      </c>
      <c r="I1296" s="39">
        <f>VLOOKUP(N1296,Currecny_M!$A$1:$P$10,MATCH(Database!C1296,Currecny_M!$A$1:$P$1,0),FALSE)</f>
        <v>67.64</v>
      </c>
      <c r="J1296" s="82">
        <f t="shared" si="61"/>
        <v>33.075960000000002</v>
      </c>
      <c r="K1296" s="39">
        <f>VLOOKUP('Cover page'!$B$6,Currecny_M!$A$1:$P$10,MATCH(Database!C1296,Currecny_M!$A$1:$P$1,0),FALSE)</f>
        <v>1</v>
      </c>
      <c r="L1296" s="82">
        <f t="shared" si="62"/>
        <v>33.075960000000002</v>
      </c>
      <c r="M1296" s="82">
        <f>((E1296/$F$1)*VLOOKUP(N1296,Currecny_M!$A$1:$P$10,MATCH(Database!C1296,Currecny_M!$A$1:$P$1,0),FALSE))/VLOOKUP('Cover page'!$B$6,Currecny_M!$A$1:$P$10,MATCH(Database!C1296,Currecny_M!$A$1:$P$1,0),FALSE)</f>
        <v>33.075960000000002</v>
      </c>
      <c r="N1296" s="6" t="str">
        <f>VLOOKUP(B1296,Master!$A$2:$C$11,3,FALSE)</f>
        <v>Yuan</v>
      </c>
      <c r="O1296" s="6" t="str">
        <f>VLOOKUP(B1296,Master!$A$2:$C$11,2,FALSE)</f>
        <v>Asia</v>
      </c>
      <c r="Q1296" s="39" t="str">
        <f>VLOOKUP(D1296,GL_Master!$A$1:$D$80,2,FALSE)</f>
        <v>BS</v>
      </c>
      <c r="R1296" s="39" t="str">
        <f>VLOOKUP(D1296,GL_Master!$A$1:$D$80,3,FALSE)</f>
        <v>Inventories</v>
      </c>
      <c r="S1296" s="39" t="str">
        <f>VLOOKUP(D1296,GL_Master!$A$1:$D$80,4,FALSE)</f>
        <v>Inventory</v>
      </c>
    </row>
    <row r="1297" spans="1:19" x14ac:dyDescent="0.25">
      <c r="A1297" s="39" t="s">
        <v>262</v>
      </c>
      <c r="B1297" s="39" t="s">
        <v>234</v>
      </c>
      <c r="C1297" s="7">
        <v>44044</v>
      </c>
      <c r="D1297" s="39" t="s">
        <v>77</v>
      </c>
      <c r="E1297" s="39">
        <v>1279</v>
      </c>
      <c r="F1297" s="82">
        <f t="shared" si="60"/>
        <v>1.2789999999999999</v>
      </c>
      <c r="G1297" s="39">
        <f>VLOOKUP(N1297,Currecny_M!$A$1:$P$10,2,FALSE)</f>
        <v>65</v>
      </c>
      <c r="H1297" s="39">
        <f>MATCH(C1297,Currecny_M!$A$1:$P$1,0)</f>
        <v>6</v>
      </c>
      <c r="I1297" s="39">
        <f>VLOOKUP(N1297,Currecny_M!$A$1:$P$10,MATCH(Database!C1297,Currecny_M!$A$1:$P$1,0),FALSE)</f>
        <v>67.64</v>
      </c>
      <c r="J1297" s="82">
        <f t="shared" si="61"/>
        <v>86.511559999999989</v>
      </c>
      <c r="K1297" s="39">
        <f>VLOOKUP('Cover page'!$B$6,Currecny_M!$A$1:$P$10,MATCH(Database!C1297,Currecny_M!$A$1:$P$1,0),FALSE)</f>
        <v>1</v>
      </c>
      <c r="L1297" s="82">
        <f t="shared" si="62"/>
        <v>86.511559999999989</v>
      </c>
      <c r="M1297" s="82">
        <f>((E1297/$F$1)*VLOOKUP(N1297,Currecny_M!$A$1:$P$10,MATCH(Database!C1297,Currecny_M!$A$1:$P$1,0),FALSE))/VLOOKUP('Cover page'!$B$6,Currecny_M!$A$1:$P$10,MATCH(Database!C1297,Currecny_M!$A$1:$P$1,0),FALSE)</f>
        <v>86.511559999999989</v>
      </c>
      <c r="N1297" s="6" t="str">
        <f>VLOOKUP(B1297,Master!$A$2:$C$11,3,FALSE)</f>
        <v>Yuan</v>
      </c>
      <c r="O1297" s="6" t="str">
        <f>VLOOKUP(B1297,Master!$A$2:$C$11,2,FALSE)</f>
        <v>Asia</v>
      </c>
      <c r="Q1297" s="39" t="str">
        <f>VLOOKUP(D1297,GL_Master!$A$1:$D$80,2,FALSE)</f>
        <v>BS</v>
      </c>
      <c r="R1297" s="39" t="str">
        <f>VLOOKUP(D1297,GL_Master!$A$1:$D$80,3,FALSE)</f>
        <v>Inventories</v>
      </c>
      <c r="S1297" s="39" t="str">
        <f>VLOOKUP(D1297,GL_Master!$A$1:$D$80,4,FALSE)</f>
        <v>Inventory</v>
      </c>
    </row>
    <row r="1298" spans="1:19" x14ac:dyDescent="0.25">
      <c r="A1298" s="39" t="s">
        <v>262</v>
      </c>
      <c r="B1298" s="39" t="s">
        <v>234</v>
      </c>
      <c r="C1298" s="7">
        <v>44044</v>
      </c>
      <c r="D1298" s="39" t="s">
        <v>2</v>
      </c>
      <c r="E1298" s="39">
        <v>119932</v>
      </c>
      <c r="F1298" s="82">
        <f t="shared" si="60"/>
        <v>119.932</v>
      </c>
      <c r="G1298" s="39">
        <f>VLOOKUP(N1298,Currecny_M!$A$1:$P$10,2,FALSE)</f>
        <v>65</v>
      </c>
      <c r="H1298" s="39">
        <f>MATCH(C1298,Currecny_M!$A$1:$P$1,0)</f>
        <v>6</v>
      </c>
      <c r="I1298" s="39">
        <f>VLOOKUP(N1298,Currecny_M!$A$1:$P$10,MATCH(Database!C1298,Currecny_M!$A$1:$P$1,0),FALSE)</f>
        <v>67.64</v>
      </c>
      <c r="J1298" s="82">
        <f t="shared" si="61"/>
        <v>8112.2004800000004</v>
      </c>
      <c r="K1298" s="39">
        <f>VLOOKUP('Cover page'!$B$6,Currecny_M!$A$1:$P$10,MATCH(Database!C1298,Currecny_M!$A$1:$P$1,0),FALSE)</f>
        <v>1</v>
      </c>
      <c r="L1298" s="82">
        <f t="shared" si="62"/>
        <v>8112.2004800000004</v>
      </c>
      <c r="M1298" s="82">
        <f>((E1298/$F$1)*VLOOKUP(N1298,Currecny_M!$A$1:$P$10,MATCH(Database!C1298,Currecny_M!$A$1:$P$1,0),FALSE))/VLOOKUP('Cover page'!$B$6,Currecny_M!$A$1:$P$10,MATCH(Database!C1298,Currecny_M!$A$1:$P$1,0),FALSE)</f>
        <v>8112.2004800000004</v>
      </c>
      <c r="N1298" s="6" t="str">
        <f>VLOOKUP(B1298,Master!$A$2:$C$11,3,FALSE)</f>
        <v>Yuan</v>
      </c>
      <c r="O1298" s="6" t="str">
        <f>VLOOKUP(B1298,Master!$A$2:$C$11,2,FALSE)</f>
        <v>Asia</v>
      </c>
      <c r="Q1298" s="39" t="str">
        <f>VLOOKUP(D1298,GL_Master!$A$1:$D$80,2,FALSE)</f>
        <v>BS</v>
      </c>
      <c r="R1298" s="39" t="str">
        <f>VLOOKUP(D1298,GL_Master!$A$1:$D$80,3,FALSE)</f>
        <v>Trade receivables</v>
      </c>
      <c r="S1298" s="39" t="str">
        <f>VLOOKUP(D1298,GL_Master!$A$1:$D$80,4,FALSE)</f>
        <v>Unsecured, considered good</v>
      </c>
    </row>
    <row r="1299" spans="1:19" x14ac:dyDescent="0.25">
      <c r="A1299" s="39" t="s">
        <v>262</v>
      </c>
      <c r="B1299" s="39" t="s">
        <v>234</v>
      </c>
      <c r="C1299" s="7">
        <v>44044</v>
      </c>
      <c r="D1299" s="39" t="s">
        <v>78</v>
      </c>
      <c r="E1299" s="39">
        <v>19</v>
      </c>
      <c r="F1299" s="82">
        <f t="shared" si="60"/>
        <v>1.9E-2</v>
      </c>
      <c r="G1299" s="39">
        <f>VLOOKUP(N1299,Currecny_M!$A$1:$P$10,2,FALSE)</f>
        <v>65</v>
      </c>
      <c r="H1299" s="39">
        <f>MATCH(C1299,Currecny_M!$A$1:$P$1,0)</f>
        <v>6</v>
      </c>
      <c r="I1299" s="39">
        <f>VLOOKUP(N1299,Currecny_M!$A$1:$P$10,MATCH(Database!C1299,Currecny_M!$A$1:$P$1,0),FALSE)</f>
        <v>67.64</v>
      </c>
      <c r="J1299" s="82">
        <f t="shared" si="61"/>
        <v>1.2851600000000001</v>
      </c>
      <c r="K1299" s="39">
        <f>VLOOKUP('Cover page'!$B$6,Currecny_M!$A$1:$P$10,MATCH(Database!C1299,Currecny_M!$A$1:$P$1,0),FALSE)</f>
        <v>1</v>
      </c>
      <c r="L1299" s="82">
        <f t="shared" si="62"/>
        <v>1.2851600000000001</v>
      </c>
      <c r="M1299" s="82">
        <f>((E1299/$F$1)*VLOOKUP(N1299,Currecny_M!$A$1:$P$10,MATCH(Database!C1299,Currecny_M!$A$1:$P$1,0),FALSE))/VLOOKUP('Cover page'!$B$6,Currecny_M!$A$1:$P$10,MATCH(Database!C1299,Currecny_M!$A$1:$P$1,0),FALSE)</f>
        <v>1.2851600000000001</v>
      </c>
      <c r="N1299" s="6" t="str">
        <f>VLOOKUP(B1299,Master!$A$2:$C$11,3,FALSE)</f>
        <v>Yuan</v>
      </c>
      <c r="O1299" s="6" t="str">
        <f>VLOOKUP(B1299,Master!$A$2:$C$11,2,FALSE)</f>
        <v>Asia</v>
      </c>
      <c r="Q1299" s="39" t="str">
        <f>VLOOKUP(D1299,GL_Master!$A$1:$D$80,2,FALSE)</f>
        <v>BS</v>
      </c>
      <c r="R1299" s="39" t="str">
        <f>VLOOKUP(D1299,GL_Master!$A$1:$D$80,3,FALSE)</f>
        <v>Cash &amp; Bank Balances</v>
      </c>
      <c r="S1299" s="39" t="str">
        <f>VLOOKUP(D1299,GL_Master!$A$1:$D$80,4,FALSE)</f>
        <v>Cash In hand</v>
      </c>
    </row>
    <row r="1300" spans="1:19" x14ac:dyDescent="0.25">
      <c r="A1300" s="39" t="s">
        <v>262</v>
      </c>
      <c r="B1300" s="39" t="s">
        <v>234</v>
      </c>
      <c r="C1300" s="7">
        <v>44044</v>
      </c>
      <c r="D1300" s="39" t="s">
        <v>79</v>
      </c>
      <c r="E1300" s="39">
        <v>-5031</v>
      </c>
      <c r="F1300" s="82">
        <f t="shared" si="60"/>
        <v>-5.0309999999999997</v>
      </c>
      <c r="G1300" s="39">
        <f>VLOOKUP(N1300,Currecny_M!$A$1:$P$10,2,FALSE)</f>
        <v>65</v>
      </c>
      <c r="H1300" s="39">
        <f>MATCH(C1300,Currecny_M!$A$1:$P$1,0)</f>
        <v>6</v>
      </c>
      <c r="I1300" s="39">
        <f>VLOOKUP(N1300,Currecny_M!$A$1:$P$10,MATCH(Database!C1300,Currecny_M!$A$1:$P$1,0),FALSE)</f>
        <v>67.64</v>
      </c>
      <c r="J1300" s="82">
        <f t="shared" si="61"/>
        <v>-340.29683999999997</v>
      </c>
      <c r="K1300" s="39">
        <f>VLOOKUP('Cover page'!$B$6,Currecny_M!$A$1:$P$10,MATCH(Database!C1300,Currecny_M!$A$1:$P$1,0),FALSE)</f>
        <v>1</v>
      </c>
      <c r="L1300" s="82">
        <f t="shared" si="62"/>
        <v>-340.29683999999997</v>
      </c>
      <c r="M1300" s="82">
        <f>((E1300/$F$1)*VLOOKUP(N1300,Currecny_M!$A$1:$P$10,MATCH(Database!C1300,Currecny_M!$A$1:$P$1,0),FALSE))/VLOOKUP('Cover page'!$B$6,Currecny_M!$A$1:$P$10,MATCH(Database!C1300,Currecny_M!$A$1:$P$1,0),FALSE)</f>
        <v>-340.29683999999997</v>
      </c>
      <c r="N1300" s="6" t="str">
        <f>VLOOKUP(B1300,Master!$A$2:$C$11,3,FALSE)</f>
        <v>Yuan</v>
      </c>
      <c r="O1300" s="6" t="str">
        <f>VLOOKUP(B1300,Master!$A$2:$C$11,2,FALSE)</f>
        <v>Asia</v>
      </c>
      <c r="Q1300" s="39" t="str">
        <f>VLOOKUP(D1300,GL_Master!$A$1:$D$80,2,FALSE)</f>
        <v>BS</v>
      </c>
      <c r="R1300" s="39" t="str">
        <f>VLOOKUP(D1300,GL_Master!$A$1:$D$80,3,FALSE)</f>
        <v>Loan Fund</v>
      </c>
      <c r="S1300" s="39" t="str">
        <f>VLOOKUP(D1300,GL_Master!$A$1:$D$80,4,FALSE)</f>
        <v>Term Loan</v>
      </c>
    </row>
    <row r="1301" spans="1:19" x14ac:dyDescent="0.25">
      <c r="A1301" s="39" t="s">
        <v>262</v>
      </c>
      <c r="B1301" s="39" t="s">
        <v>234</v>
      </c>
      <c r="C1301" s="7">
        <v>44044</v>
      </c>
      <c r="D1301" s="39" t="s">
        <v>80</v>
      </c>
      <c r="E1301" s="39">
        <v>132</v>
      </c>
      <c r="F1301" s="82">
        <f t="shared" si="60"/>
        <v>0.13200000000000001</v>
      </c>
      <c r="G1301" s="39">
        <f>VLOOKUP(N1301,Currecny_M!$A$1:$P$10,2,FALSE)</f>
        <v>65</v>
      </c>
      <c r="H1301" s="39">
        <f>MATCH(C1301,Currecny_M!$A$1:$P$1,0)</f>
        <v>6</v>
      </c>
      <c r="I1301" s="39">
        <f>VLOOKUP(N1301,Currecny_M!$A$1:$P$10,MATCH(Database!C1301,Currecny_M!$A$1:$P$1,0),FALSE)</f>
        <v>67.64</v>
      </c>
      <c r="J1301" s="82">
        <f t="shared" si="61"/>
        <v>8.9284800000000004</v>
      </c>
      <c r="K1301" s="39">
        <f>VLOOKUP('Cover page'!$B$6,Currecny_M!$A$1:$P$10,MATCH(Database!C1301,Currecny_M!$A$1:$P$1,0),FALSE)</f>
        <v>1</v>
      </c>
      <c r="L1301" s="82">
        <f t="shared" si="62"/>
        <v>8.9284800000000004</v>
      </c>
      <c r="M1301" s="82">
        <f>((E1301/$F$1)*VLOOKUP(N1301,Currecny_M!$A$1:$P$10,MATCH(Database!C1301,Currecny_M!$A$1:$P$1,0),FALSE))/VLOOKUP('Cover page'!$B$6,Currecny_M!$A$1:$P$10,MATCH(Database!C1301,Currecny_M!$A$1:$P$1,0),FALSE)</f>
        <v>8.9284800000000004</v>
      </c>
      <c r="N1301" s="6" t="str">
        <f>VLOOKUP(B1301,Master!$A$2:$C$11,3,FALSE)</f>
        <v>Yuan</v>
      </c>
      <c r="O1301" s="6" t="str">
        <f>VLOOKUP(B1301,Master!$A$2:$C$11,2,FALSE)</f>
        <v>Asia</v>
      </c>
      <c r="Q1301" s="39" t="str">
        <f>VLOOKUP(D1301,GL_Master!$A$1:$D$80,2,FALSE)</f>
        <v>BS</v>
      </c>
      <c r="R1301" s="39" t="str">
        <f>VLOOKUP(D1301,GL_Master!$A$1:$D$80,3,FALSE)</f>
        <v>Cash &amp; Bank Balances</v>
      </c>
      <c r="S1301" s="39" t="str">
        <f>VLOOKUP(D1301,GL_Master!$A$1:$D$80,4,FALSE)</f>
        <v xml:space="preserve">      On Current Accounts</v>
      </c>
    </row>
    <row r="1302" spans="1:19" x14ac:dyDescent="0.25">
      <c r="A1302" s="39" t="s">
        <v>262</v>
      </c>
      <c r="B1302" s="39" t="s">
        <v>234</v>
      </c>
      <c r="C1302" s="7">
        <v>44044</v>
      </c>
      <c r="D1302" s="39" t="s">
        <v>81</v>
      </c>
      <c r="E1302" s="39">
        <v>9677</v>
      </c>
      <c r="F1302" s="82">
        <f t="shared" si="60"/>
        <v>9.6769999999999996</v>
      </c>
      <c r="G1302" s="39">
        <f>VLOOKUP(N1302,Currecny_M!$A$1:$P$10,2,FALSE)</f>
        <v>65</v>
      </c>
      <c r="H1302" s="39">
        <f>MATCH(C1302,Currecny_M!$A$1:$P$1,0)</f>
        <v>6</v>
      </c>
      <c r="I1302" s="39">
        <f>VLOOKUP(N1302,Currecny_M!$A$1:$P$10,MATCH(Database!C1302,Currecny_M!$A$1:$P$1,0),FALSE)</f>
        <v>67.64</v>
      </c>
      <c r="J1302" s="82">
        <f t="shared" si="61"/>
        <v>654.55228</v>
      </c>
      <c r="K1302" s="39">
        <f>VLOOKUP('Cover page'!$B$6,Currecny_M!$A$1:$P$10,MATCH(Database!C1302,Currecny_M!$A$1:$P$1,0),FALSE)</f>
        <v>1</v>
      </c>
      <c r="L1302" s="82">
        <f t="shared" si="62"/>
        <v>654.55228</v>
      </c>
      <c r="M1302" s="82">
        <f>((E1302/$F$1)*VLOOKUP(N1302,Currecny_M!$A$1:$P$10,MATCH(Database!C1302,Currecny_M!$A$1:$P$1,0),FALSE))/VLOOKUP('Cover page'!$B$6,Currecny_M!$A$1:$P$10,MATCH(Database!C1302,Currecny_M!$A$1:$P$1,0),FALSE)</f>
        <v>654.55228</v>
      </c>
      <c r="N1302" s="6" t="str">
        <f>VLOOKUP(B1302,Master!$A$2:$C$11,3,FALSE)</f>
        <v>Yuan</v>
      </c>
      <c r="O1302" s="6" t="str">
        <f>VLOOKUP(B1302,Master!$A$2:$C$11,2,FALSE)</f>
        <v>Asia</v>
      </c>
      <c r="Q1302" s="39" t="str">
        <f>VLOOKUP(D1302,GL_Master!$A$1:$D$80,2,FALSE)</f>
        <v>BS</v>
      </c>
      <c r="R1302" s="39" t="str">
        <f>VLOOKUP(D1302,GL_Master!$A$1:$D$80,3,FALSE)</f>
        <v>Other Current Assets</v>
      </c>
      <c r="S1302" s="39" t="str">
        <f>VLOOKUP(D1302,GL_Master!$A$1:$D$80,4,FALSE)</f>
        <v>Advance tax recoverable (net of provision )</v>
      </c>
    </row>
    <row r="1303" spans="1:19" x14ac:dyDescent="0.25">
      <c r="A1303" s="39" t="s">
        <v>262</v>
      </c>
      <c r="B1303" s="39" t="s">
        <v>234</v>
      </c>
      <c r="C1303" s="7">
        <v>44044</v>
      </c>
      <c r="D1303" s="39" t="s">
        <v>19</v>
      </c>
      <c r="E1303" s="39">
        <v>95</v>
      </c>
      <c r="F1303" s="82">
        <f t="shared" si="60"/>
        <v>9.5000000000000001E-2</v>
      </c>
      <c r="G1303" s="39">
        <f>VLOOKUP(N1303,Currecny_M!$A$1:$P$10,2,FALSE)</f>
        <v>65</v>
      </c>
      <c r="H1303" s="39">
        <f>MATCH(C1303,Currecny_M!$A$1:$P$1,0)</f>
        <v>6</v>
      </c>
      <c r="I1303" s="39">
        <f>VLOOKUP(N1303,Currecny_M!$A$1:$P$10,MATCH(Database!C1303,Currecny_M!$A$1:$P$1,0),FALSE)</f>
        <v>67.64</v>
      </c>
      <c r="J1303" s="82">
        <f t="shared" si="61"/>
        <v>6.4257999999999997</v>
      </c>
      <c r="K1303" s="39">
        <f>VLOOKUP('Cover page'!$B$6,Currecny_M!$A$1:$P$10,MATCH(Database!C1303,Currecny_M!$A$1:$P$1,0),FALSE)</f>
        <v>1</v>
      </c>
      <c r="L1303" s="82">
        <f t="shared" si="62"/>
        <v>6.4257999999999997</v>
      </c>
      <c r="M1303" s="82">
        <f>((E1303/$F$1)*VLOOKUP(N1303,Currecny_M!$A$1:$P$10,MATCH(Database!C1303,Currecny_M!$A$1:$P$1,0),FALSE))/VLOOKUP('Cover page'!$B$6,Currecny_M!$A$1:$P$10,MATCH(Database!C1303,Currecny_M!$A$1:$P$1,0),FALSE)</f>
        <v>6.4257999999999997</v>
      </c>
      <c r="N1303" s="6" t="str">
        <f>VLOOKUP(B1303,Master!$A$2:$C$11,3,FALSE)</f>
        <v>Yuan</v>
      </c>
      <c r="O1303" s="6" t="str">
        <f>VLOOKUP(B1303,Master!$A$2:$C$11,2,FALSE)</f>
        <v>Asia</v>
      </c>
      <c r="Q1303" s="39" t="str">
        <f>VLOOKUP(D1303,GL_Master!$A$1:$D$80,2,FALSE)</f>
        <v>BS</v>
      </c>
      <c r="R1303" s="39" t="str">
        <f>VLOOKUP(D1303,GL_Master!$A$1:$D$80,3,FALSE)</f>
        <v>Short-term loan and advances</v>
      </c>
      <c r="S1303" s="39" t="str">
        <f>VLOOKUP(D1303,GL_Master!$A$1:$D$80,4,FALSE)</f>
        <v>Prepaid expenses</v>
      </c>
    </row>
    <row r="1304" spans="1:19" x14ac:dyDescent="0.25">
      <c r="A1304" s="39" t="s">
        <v>262</v>
      </c>
      <c r="B1304" s="39" t="s">
        <v>234</v>
      </c>
      <c r="C1304" s="7">
        <v>44044</v>
      </c>
      <c r="D1304" s="39" t="s">
        <v>82</v>
      </c>
      <c r="E1304" s="39">
        <v>1017</v>
      </c>
      <c r="F1304" s="82">
        <f t="shared" si="60"/>
        <v>1.0169999999999999</v>
      </c>
      <c r="G1304" s="39">
        <f>VLOOKUP(N1304,Currecny_M!$A$1:$P$10,2,FALSE)</f>
        <v>65</v>
      </c>
      <c r="H1304" s="39">
        <f>MATCH(C1304,Currecny_M!$A$1:$P$1,0)</f>
        <v>6</v>
      </c>
      <c r="I1304" s="39">
        <f>VLOOKUP(N1304,Currecny_M!$A$1:$P$10,MATCH(Database!C1304,Currecny_M!$A$1:$P$1,0),FALSE)</f>
        <v>67.64</v>
      </c>
      <c r="J1304" s="82">
        <f t="shared" si="61"/>
        <v>68.789879999999997</v>
      </c>
      <c r="K1304" s="39">
        <f>VLOOKUP('Cover page'!$B$6,Currecny_M!$A$1:$P$10,MATCH(Database!C1304,Currecny_M!$A$1:$P$1,0),FALSE)</f>
        <v>1</v>
      </c>
      <c r="L1304" s="82">
        <f t="shared" si="62"/>
        <v>68.789879999999997</v>
      </c>
      <c r="M1304" s="82">
        <f>((E1304/$F$1)*VLOOKUP(N1304,Currecny_M!$A$1:$P$10,MATCH(Database!C1304,Currecny_M!$A$1:$P$1,0),FALSE))/VLOOKUP('Cover page'!$B$6,Currecny_M!$A$1:$P$10,MATCH(Database!C1304,Currecny_M!$A$1:$P$1,0),FALSE)</f>
        <v>68.789879999999997</v>
      </c>
      <c r="N1304" s="6" t="str">
        <f>VLOOKUP(B1304,Master!$A$2:$C$11,3,FALSE)</f>
        <v>Yuan</v>
      </c>
      <c r="O1304" s="6" t="str">
        <f>VLOOKUP(B1304,Master!$A$2:$C$11,2,FALSE)</f>
        <v>Asia</v>
      </c>
      <c r="Q1304" s="39" t="str">
        <f>VLOOKUP(D1304,GL_Master!$A$1:$D$80,2,FALSE)</f>
        <v>BS</v>
      </c>
      <c r="R1304" s="39" t="str">
        <f>VLOOKUP(D1304,GL_Master!$A$1:$D$80,3,FALSE)</f>
        <v>Short-term loan and advances</v>
      </c>
      <c r="S1304" s="39" t="str">
        <f>VLOOKUP(D1304,GL_Master!$A$1:$D$80,4,FALSE)</f>
        <v>Advance to vendor/employees</v>
      </c>
    </row>
    <row r="1305" spans="1:19" x14ac:dyDescent="0.25">
      <c r="A1305" s="39" t="s">
        <v>262</v>
      </c>
      <c r="B1305" s="39" t="s">
        <v>234</v>
      </c>
      <c r="C1305" s="7">
        <v>44044</v>
      </c>
      <c r="D1305" s="39" t="s">
        <v>83</v>
      </c>
      <c r="E1305" s="39">
        <v>711</v>
      </c>
      <c r="F1305" s="82">
        <f t="shared" si="60"/>
        <v>0.71099999999999997</v>
      </c>
      <c r="G1305" s="39">
        <f>VLOOKUP(N1305,Currecny_M!$A$1:$P$10,2,FALSE)</f>
        <v>65</v>
      </c>
      <c r="H1305" s="39">
        <f>MATCH(C1305,Currecny_M!$A$1:$P$1,0)</f>
        <v>6</v>
      </c>
      <c r="I1305" s="39">
        <f>VLOOKUP(N1305,Currecny_M!$A$1:$P$10,MATCH(Database!C1305,Currecny_M!$A$1:$P$1,0),FALSE)</f>
        <v>67.64</v>
      </c>
      <c r="J1305" s="82">
        <f t="shared" si="61"/>
        <v>48.092039999999997</v>
      </c>
      <c r="K1305" s="39">
        <f>VLOOKUP('Cover page'!$B$6,Currecny_M!$A$1:$P$10,MATCH(Database!C1305,Currecny_M!$A$1:$P$1,0),FALSE)</f>
        <v>1</v>
      </c>
      <c r="L1305" s="82">
        <f t="shared" si="62"/>
        <v>48.092039999999997</v>
      </c>
      <c r="M1305" s="82">
        <f>((E1305/$F$1)*VLOOKUP(N1305,Currecny_M!$A$1:$P$10,MATCH(Database!C1305,Currecny_M!$A$1:$P$1,0),FALSE))/VLOOKUP('Cover page'!$B$6,Currecny_M!$A$1:$P$10,MATCH(Database!C1305,Currecny_M!$A$1:$P$1,0),FALSE)</f>
        <v>48.092039999999997</v>
      </c>
      <c r="N1305" s="6" t="str">
        <f>VLOOKUP(B1305,Master!$A$2:$C$11,3,FALSE)</f>
        <v>Yuan</v>
      </c>
      <c r="O1305" s="6" t="str">
        <f>VLOOKUP(B1305,Master!$A$2:$C$11,2,FALSE)</f>
        <v>Asia</v>
      </c>
      <c r="Q1305" s="39" t="str">
        <f>VLOOKUP(D1305,GL_Master!$A$1:$D$80,2,FALSE)</f>
        <v>BS</v>
      </c>
      <c r="R1305" s="39" t="str">
        <f>VLOOKUP(D1305,GL_Master!$A$1:$D$80,3,FALSE)</f>
        <v>Other Current Assets</v>
      </c>
      <c r="S1305" s="39" t="str">
        <f>VLOOKUP(D1305,GL_Master!$A$1:$D$80,4,FALSE)</f>
        <v>Security deposits ( Unsecured, considered good)</v>
      </c>
    </row>
    <row r="1306" spans="1:19" x14ac:dyDescent="0.25">
      <c r="A1306" s="39" t="s">
        <v>262</v>
      </c>
      <c r="B1306" s="39" t="s">
        <v>234</v>
      </c>
      <c r="C1306" s="7">
        <v>44044</v>
      </c>
      <c r="D1306" s="39" t="s">
        <v>246</v>
      </c>
      <c r="E1306" s="39">
        <v>-79395</v>
      </c>
      <c r="F1306" s="82">
        <f t="shared" si="60"/>
        <v>-79.394999999999996</v>
      </c>
      <c r="G1306" s="39">
        <f>VLOOKUP(N1306,Currecny_M!$A$1:$P$10,2,FALSE)</f>
        <v>65</v>
      </c>
      <c r="H1306" s="39">
        <f>MATCH(C1306,Currecny_M!$A$1:$P$1,0)</f>
        <v>6</v>
      </c>
      <c r="I1306" s="39">
        <f>VLOOKUP(N1306,Currecny_M!$A$1:$P$10,MATCH(Database!C1306,Currecny_M!$A$1:$P$1,0),FALSE)</f>
        <v>67.64</v>
      </c>
      <c r="J1306" s="82">
        <f t="shared" si="61"/>
        <v>-5370.2777999999998</v>
      </c>
      <c r="K1306" s="39">
        <f>VLOOKUP('Cover page'!$B$6,Currecny_M!$A$1:$P$10,MATCH(Database!C1306,Currecny_M!$A$1:$P$1,0),FALSE)</f>
        <v>1</v>
      </c>
      <c r="L1306" s="82">
        <f t="shared" si="62"/>
        <v>-5370.2777999999998</v>
      </c>
      <c r="M1306" s="82">
        <f>((E1306/$F$1)*VLOOKUP(N1306,Currecny_M!$A$1:$P$10,MATCH(Database!C1306,Currecny_M!$A$1:$P$1,0),FALSE))/VLOOKUP('Cover page'!$B$6,Currecny_M!$A$1:$P$10,MATCH(Database!C1306,Currecny_M!$A$1:$P$1,0),FALSE)</f>
        <v>-5370.2777999999998</v>
      </c>
      <c r="N1306" s="6" t="str">
        <f>VLOOKUP(B1306,Master!$A$2:$C$11,3,FALSE)</f>
        <v>Yuan</v>
      </c>
      <c r="O1306" s="6" t="str">
        <f>VLOOKUP(B1306,Master!$A$2:$C$11,2,FALSE)</f>
        <v>Asia</v>
      </c>
      <c r="Q1306" s="39" t="str">
        <f>VLOOKUP(D1306,GL_Master!$A$1:$D$80,2,FALSE)</f>
        <v>PL</v>
      </c>
      <c r="R1306" s="39" t="str">
        <f>VLOOKUP(D1306,GL_Master!$A$1:$D$80,3,FALSE)</f>
        <v>Revenue from Operations</v>
      </c>
      <c r="S1306" s="39" t="str">
        <f>VLOOKUP(D1306,GL_Master!$A$1:$D$80,4,FALSE)</f>
        <v>Contract revenue</v>
      </c>
    </row>
    <row r="1307" spans="1:19" x14ac:dyDescent="0.25">
      <c r="A1307" s="39" t="s">
        <v>262</v>
      </c>
      <c r="B1307" s="39" t="s">
        <v>234</v>
      </c>
      <c r="C1307" s="7">
        <v>44044</v>
      </c>
      <c r="D1307" s="39" t="s">
        <v>134</v>
      </c>
      <c r="E1307" s="39">
        <v>-658</v>
      </c>
      <c r="F1307" s="82">
        <f t="shared" si="60"/>
        <v>-0.65800000000000003</v>
      </c>
      <c r="G1307" s="39">
        <f>VLOOKUP(N1307,Currecny_M!$A$1:$P$10,2,FALSE)</f>
        <v>65</v>
      </c>
      <c r="H1307" s="39">
        <f>MATCH(C1307,Currecny_M!$A$1:$P$1,0)</f>
        <v>6</v>
      </c>
      <c r="I1307" s="39">
        <f>VLOOKUP(N1307,Currecny_M!$A$1:$P$10,MATCH(Database!C1307,Currecny_M!$A$1:$P$1,0),FALSE)</f>
        <v>67.64</v>
      </c>
      <c r="J1307" s="82">
        <f t="shared" si="61"/>
        <v>-44.50712</v>
      </c>
      <c r="K1307" s="39">
        <f>VLOOKUP('Cover page'!$B$6,Currecny_M!$A$1:$P$10,MATCH(Database!C1307,Currecny_M!$A$1:$P$1,0),FALSE)</f>
        <v>1</v>
      </c>
      <c r="L1307" s="82">
        <f t="shared" si="62"/>
        <v>-44.50712</v>
      </c>
      <c r="M1307" s="82">
        <f>((E1307/$F$1)*VLOOKUP(N1307,Currecny_M!$A$1:$P$10,MATCH(Database!C1307,Currecny_M!$A$1:$P$1,0),FALSE))/VLOOKUP('Cover page'!$B$6,Currecny_M!$A$1:$P$10,MATCH(Database!C1307,Currecny_M!$A$1:$P$1,0),FALSE)</f>
        <v>-44.50712</v>
      </c>
      <c r="N1307" s="6" t="str">
        <f>VLOOKUP(B1307,Master!$A$2:$C$11,3,FALSE)</f>
        <v>Yuan</v>
      </c>
      <c r="O1307" s="6" t="str">
        <f>VLOOKUP(B1307,Master!$A$2:$C$11,2,FALSE)</f>
        <v>Asia</v>
      </c>
      <c r="Q1307" s="39" t="str">
        <f>VLOOKUP(D1307,GL_Master!$A$1:$D$80,2,FALSE)</f>
        <v>PL</v>
      </c>
      <c r="R1307" s="39" t="str">
        <f>VLOOKUP(D1307,GL_Master!$A$1:$D$80,3,FALSE)</f>
        <v>Other Income</v>
      </c>
      <c r="S1307" s="39" t="str">
        <f>VLOOKUP(D1307,GL_Master!$A$1:$D$80,4,FALSE)</f>
        <v>Other Income</v>
      </c>
    </row>
    <row r="1308" spans="1:19" x14ac:dyDescent="0.25">
      <c r="A1308" s="39" t="s">
        <v>262</v>
      </c>
      <c r="B1308" s="39" t="s">
        <v>234</v>
      </c>
      <c r="C1308" s="7">
        <v>44044</v>
      </c>
      <c r="D1308" s="39" t="s">
        <v>86</v>
      </c>
      <c r="E1308" s="39">
        <v>39</v>
      </c>
      <c r="F1308" s="82">
        <f t="shared" si="60"/>
        <v>3.9E-2</v>
      </c>
      <c r="G1308" s="39">
        <f>VLOOKUP(N1308,Currecny_M!$A$1:$P$10,2,FALSE)</f>
        <v>65</v>
      </c>
      <c r="H1308" s="39">
        <f>MATCH(C1308,Currecny_M!$A$1:$P$1,0)</f>
        <v>6</v>
      </c>
      <c r="I1308" s="39">
        <f>VLOOKUP(N1308,Currecny_M!$A$1:$P$10,MATCH(Database!C1308,Currecny_M!$A$1:$P$1,0),FALSE)</f>
        <v>67.64</v>
      </c>
      <c r="J1308" s="82">
        <f t="shared" si="61"/>
        <v>2.6379600000000001</v>
      </c>
      <c r="K1308" s="39">
        <f>VLOOKUP('Cover page'!$B$6,Currecny_M!$A$1:$P$10,MATCH(Database!C1308,Currecny_M!$A$1:$P$1,0),FALSE)</f>
        <v>1</v>
      </c>
      <c r="L1308" s="82">
        <f t="shared" si="62"/>
        <v>2.6379600000000001</v>
      </c>
      <c r="M1308" s="82">
        <f>((E1308/$F$1)*VLOOKUP(N1308,Currecny_M!$A$1:$P$10,MATCH(Database!C1308,Currecny_M!$A$1:$P$1,0),FALSE))/VLOOKUP('Cover page'!$B$6,Currecny_M!$A$1:$P$10,MATCH(Database!C1308,Currecny_M!$A$1:$P$1,0),FALSE)</f>
        <v>2.6379600000000001</v>
      </c>
      <c r="N1308" s="6" t="str">
        <f>VLOOKUP(B1308,Master!$A$2:$C$11,3,FALSE)</f>
        <v>Yuan</v>
      </c>
      <c r="O1308" s="6" t="str">
        <f>VLOOKUP(B1308,Master!$A$2:$C$11,2,FALSE)</f>
        <v>Asia</v>
      </c>
      <c r="Q1308" s="39" t="str">
        <f>VLOOKUP(D1308,GL_Master!$A$1:$D$80,2,FALSE)</f>
        <v>PL</v>
      </c>
      <c r="R1308" s="39" t="str">
        <f>VLOOKUP(D1308,GL_Master!$A$1:$D$80,3,FALSE)</f>
        <v>COGS</v>
      </c>
      <c r="S1308" s="39" t="str">
        <f>VLOOKUP(D1308,GL_Master!$A$1:$D$80,4,FALSE)</f>
        <v>Purchase of other traded goods</v>
      </c>
    </row>
    <row r="1309" spans="1:19" x14ac:dyDescent="0.25">
      <c r="A1309" s="39" t="s">
        <v>262</v>
      </c>
      <c r="B1309" s="39" t="s">
        <v>234</v>
      </c>
      <c r="C1309" s="7">
        <v>44044</v>
      </c>
      <c r="D1309" s="39" t="s">
        <v>87</v>
      </c>
      <c r="E1309" s="39">
        <v>20</v>
      </c>
      <c r="F1309" s="82">
        <f t="shared" si="60"/>
        <v>0.02</v>
      </c>
      <c r="G1309" s="39">
        <f>VLOOKUP(N1309,Currecny_M!$A$1:$P$10,2,FALSE)</f>
        <v>65</v>
      </c>
      <c r="H1309" s="39">
        <f>MATCH(C1309,Currecny_M!$A$1:$P$1,0)</f>
        <v>6</v>
      </c>
      <c r="I1309" s="39">
        <f>VLOOKUP(N1309,Currecny_M!$A$1:$P$10,MATCH(Database!C1309,Currecny_M!$A$1:$P$1,0),FALSE)</f>
        <v>67.64</v>
      </c>
      <c r="J1309" s="82">
        <f t="shared" si="61"/>
        <v>1.3528</v>
      </c>
      <c r="K1309" s="39">
        <f>VLOOKUP('Cover page'!$B$6,Currecny_M!$A$1:$P$10,MATCH(Database!C1309,Currecny_M!$A$1:$P$1,0),FALSE)</f>
        <v>1</v>
      </c>
      <c r="L1309" s="82">
        <f t="shared" si="62"/>
        <v>1.3528</v>
      </c>
      <c r="M1309" s="82">
        <f>((E1309/$F$1)*VLOOKUP(N1309,Currecny_M!$A$1:$P$10,MATCH(Database!C1309,Currecny_M!$A$1:$P$1,0),FALSE))/VLOOKUP('Cover page'!$B$6,Currecny_M!$A$1:$P$10,MATCH(Database!C1309,Currecny_M!$A$1:$P$1,0),FALSE)</f>
        <v>1.3528</v>
      </c>
      <c r="N1309" s="6" t="str">
        <f>VLOOKUP(B1309,Master!$A$2:$C$11,3,FALSE)</f>
        <v>Yuan</v>
      </c>
      <c r="O1309" s="6" t="str">
        <f>VLOOKUP(B1309,Master!$A$2:$C$11,2,FALSE)</f>
        <v>Asia</v>
      </c>
      <c r="Q1309" s="39" t="str">
        <f>VLOOKUP(D1309,GL_Master!$A$1:$D$80,2,FALSE)</f>
        <v>PL</v>
      </c>
      <c r="R1309" s="39" t="str">
        <f>VLOOKUP(D1309,GL_Master!$A$1:$D$80,3,FALSE)</f>
        <v>COGS</v>
      </c>
      <c r="S1309" s="39" t="str">
        <f>VLOOKUP(D1309,GL_Master!$A$1:$D$80,4,FALSE)</f>
        <v>Civil, Installation, Commissioning and Other miscellaneous expenses</v>
      </c>
    </row>
    <row r="1310" spans="1:19" x14ac:dyDescent="0.25">
      <c r="A1310" s="39" t="s">
        <v>262</v>
      </c>
      <c r="B1310" s="39" t="s">
        <v>234</v>
      </c>
      <c r="C1310" s="7">
        <v>44044</v>
      </c>
      <c r="D1310" s="39" t="s">
        <v>88</v>
      </c>
      <c r="E1310" s="39">
        <v>59</v>
      </c>
      <c r="F1310" s="82">
        <f t="shared" si="60"/>
        <v>5.8999999999999997E-2</v>
      </c>
      <c r="G1310" s="39">
        <f>VLOOKUP(N1310,Currecny_M!$A$1:$P$10,2,FALSE)</f>
        <v>65</v>
      </c>
      <c r="H1310" s="39">
        <f>MATCH(C1310,Currecny_M!$A$1:$P$1,0)</f>
        <v>6</v>
      </c>
      <c r="I1310" s="39">
        <f>VLOOKUP(N1310,Currecny_M!$A$1:$P$10,MATCH(Database!C1310,Currecny_M!$A$1:$P$1,0),FALSE)</f>
        <v>67.64</v>
      </c>
      <c r="J1310" s="82">
        <f t="shared" si="61"/>
        <v>3.9907599999999999</v>
      </c>
      <c r="K1310" s="39">
        <f>VLOOKUP('Cover page'!$B$6,Currecny_M!$A$1:$P$10,MATCH(Database!C1310,Currecny_M!$A$1:$P$1,0),FALSE)</f>
        <v>1</v>
      </c>
      <c r="L1310" s="82">
        <f t="shared" si="62"/>
        <v>3.9907599999999999</v>
      </c>
      <c r="M1310" s="82">
        <f>((E1310/$F$1)*VLOOKUP(N1310,Currecny_M!$A$1:$P$10,MATCH(Database!C1310,Currecny_M!$A$1:$P$1,0),FALSE))/VLOOKUP('Cover page'!$B$6,Currecny_M!$A$1:$P$10,MATCH(Database!C1310,Currecny_M!$A$1:$P$1,0),FALSE)</f>
        <v>3.9907599999999999</v>
      </c>
      <c r="N1310" s="6" t="str">
        <f>VLOOKUP(B1310,Master!$A$2:$C$11,3,FALSE)</f>
        <v>Yuan</v>
      </c>
      <c r="O1310" s="6" t="str">
        <f>VLOOKUP(B1310,Master!$A$2:$C$11,2,FALSE)</f>
        <v>Asia</v>
      </c>
      <c r="Q1310" s="39" t="str">
        <f>VLOOKUP(D1310,GL_Master!$A$1:$D$80,2,FALSE)</f>
        <v>PL</v>
      </c>
      <c r="R1310" s="39" t="str">
        <f>VLOOKUP(D1310,GL_Master!$A$1:$D$80,3,FALSE)</f>
        <v>COGS</v>
      </c>
      <c r="S1310" s="39" t="str">
        <f>VLOOKUP(D1310,GL_Master!$A$1:$D$80,4,FALSE)</f>
        <v>Civil, Installation, Commissioning and Other miscellaneous expenses</v>
      </c>
    </row>
    <row r="1311" spans="1:19" x14ac:dyDescent="0.25">
      <c r="A1311" s="39" t="s">
        <v>262</v>
      </c>
      <c r="B1311" s="39" t="s">
        <v>234</v>
      </c>
      <c r="C1311" s="7">
        <v>44044</v>
      </c>
      <c r="D1311" s="39" t="s">
        <v>89</v>
      </c>
      <c r="E1311" s="39">
        <v>117</v>
      </c>
      <c r="F1311" s="82">
        <f t="shared" si="60"/>
        <v>0.11700000000000001</v>
      </c>
      <c r="G1311" s="39">
        <f>VLOOKUP(N1311,Currecny_M!$A$1:$P$10,2,FALSE)</f>
        <v>65</v>
      </c>
      <c r="H1311" s="39">
        <f>MATCH(C1311,Currecny_M!$A$1:$P$1,0)</f>
        <v>6</v>
      </c>
      <c r="I1311" s="39">
        <f>VLOOKUP(N1311,Currecny_M!$A$1:$P$10,MATCH(Database!C1311,Currecny_M!$A$1:$P$1,0),FALSE)</f>
        <v>67.64</v>
      </c>
      <c r="J1311" s="82">
        <f t="shared" si="61"/>
        <v>7.9138800000000007</v>
      </c>
      <c r="K1311" s="39">
        <f>VLOOKUP('Cover page'!$B$6,Currecny_M!$A$1:$P$10,MATCH(Database!C1311,Currecny_M!$A$1:$P$1,0),FALSE)</f>
        <v>1</v>
      </c>
      <c r="L1311" s="82">
        <f t="shared" si="62"/>
        <v>7.9138800000000007</v>
      </c>
      <c r="M1311" s="82">
        <f>((E1311/$F$1)*VLOOKUP(N1311,Currecny_M!$A$1:$P$10,MATCH(Database!C1311,Currecny_M!$A$1:$P$1,0),FALSE))/VLOOKUP('Cover page'!$B$6,Currecny_M!$A$1:$P$10,MATCH(Database!C1311,Currecny_M!$A$1:$P$1,0),FALSE)</f>
        <v>7.9138800000000007</v>
      </c>
      <c r="N1311" s="6" t="str">
        <f>VLOOKUP(B1311,Master!$A$2:$C$11,3,FALSE)</f>
        <v>Yuan</v>
      </c>
      <c r="O1311" s="6" t="str">
        <f>VLOOKUP(B1311,Master!$A$2:$C$11,2,FALSE)</f>
        <v>Asia</v>
      </c>
      <c r="Q1311" s="39" t="str">
        <f>VLOOKUP(D1311,GL_Master!$A$1:$D$80,2,FALSE)</f>
        <v>PL</v>
      </c>
      <c r="R1311" s="39" t="str">
        <f>VLOOKUP(D1311,GL_Master!$A$1:$D$80,3,FALSE)</f>
        <v>COGS</v>
      </c>
      <c r="S1311" s="39" t="str">
        <f>VLOOKUP(D1311,GL_Master!$A$1:$D$80,4,FALSE)</f>
        <v>project Expenses</v>
      </c>
    </row>
    <row r="1312" spans="1:19" x14ac:dyDescent="0.25">
      <c r="A1312" s="39" t="s">
        <v>262</v>
      </c>
      <c r="B1312" s="39" t="s">
        <v>234</v>
      </c>
      <c r="C1312" s="7">
        <v>44044</v>
      </c>
      <c r="D1312" s="39" t="s">
        <v>90</v>
      </c>
      <c r="E1312" s="39">
        <v>38</v>
      </c>
      <c r="F1312" s="82">
        <f t="shared" si="60"/>
        <v>3.7999999999999999E-2</v>
      </c>
      <c r="G1312" s="39">
        <f>VLOOKUP(N1312,Currecny_M!$A$1:$P$10,2,FALSE)</f>
        <v>65</v>
      </c>
      <c r="H1312" s="39">
        <f>MATCH(C1312,Currecny_M!$A$1:$P$1,0)</f>
        <v>6</v>
      </c>
      <c r="I1312" s="39">
        <f>VLOOKUP(N1312,Currecny_M!$A$1:$P$10,MATCH(Database!C1312,Currecny_M!$A$1:$P$1,0),FALSE)</f>
        <v>67.64</v>
      </c>
      <c r="J1312" s="82">
        <f t="shared" si="61"/>
        <v>2.5703200000000002</v>
      </c>
      <c r="K1312" s="39">
        <f>VLOOKUP('Cover page'!$B$6,Currecny_M!$A$1:$P$10,MATCH(Database!C1312,Currecny_M!$A$1:$P$1,0),FALSE)</f>
        <v>1</v>
      </c>
      <c r="L1312" s="82">
        <f t="shared" si="62"/>
        <v>2.5703200000000002</v>
      </c>
      <c r="M1312" s="82">
        <f>((E1312/$F$1)*VLOOKUP(N1312,Currecny_M!$A$1:$P$10,MATCH(Database!C1312,Currecny_M!$A$1:$P$1,0),FALSE))/VLOOKUP('Cover page'!$B$6,Currecny_M!$A$1:$P$10,MATCH(Database!C1312,Currecny_M!$A$1:$P$1,0),FALSE)</f>
        <v>2.5703200000000002</v>
      </c>
      <c r="N1312" s="6" t="str">
        <f>VLOOKUP(B1312,Master!$A$2:$C$11,3,FALSE)</f>
        <v>Yuan</v>
      </c>
      <c r="O1312" s="6" t="str">
        <f>VLOOKUP(B1312,Master!$A$2:$C$11,2,FALSE)</f>
        <v>Asia</v>
      </c>
      <c r="Q1312" s="39" t="str">
        <f>VLOOKUP(D1312,GL_Master!$A$1:$D$80,2,FALSE)</f>
        <v>PL</v>
      </c>
      <c r="R1312" s="39" t="str">
        <f>VLOOKUP(D1312,GL_Master!$A$1:$D$80,3,FALSE)</f>
        <v>Office utility</v>
      </c>
      <c r="S1312" s="39" t="str">
        <f>VLOOKUP(D1312,GL_Master!$A$1:$D$80,4,FALSE)</f>
        <v>Electricity Expenses</v>
      </c>
    </row>
    <row r="1313" spans="1:19" x14ac:dyDescent="0.25">
      <c r="A1313" s="39" t="s">
        <v>262</v>
      </c>
      <c r="B1313" s="39" t="s">
        <v>234</v>
      </c>
      <c r="C1313" s="7">
        <v>44044</v>
      </c>
      <c r="D1313" s="39" t="s">
        <v>91</v>
      </c>
      <c r="E1313" s="39">
        <v>75</v>
      </c>
      <c r="F1313" s="82">
        <f t="shared" si="60"/>
        <v>7.4999999999999997E-2</v>
      </c>
      <c r="G1313" s="39">
        <f>VLOOKUP(N1313,Currecny_M!$A$1:$P$10,2,FALSE)</f>
        <v>65</v>
      </c>
      <c r="H1313" s="39">
        <f>MATCH(C1313,Currecny_M!$A$1:$P$1,0)</f>
        <v>6</v>
      </c>
      <c r="I1313" s="39">
        <f>VLOOKUP(N1313,Currecny_M!$A$1:$P$10,MATCH(Database!C1313,Currecny_M!$A$1:$P$1,0),FALSE)</f>
        <v>67.64</v>
      </c>
      <c r="J1313" s="82">
        <f t="shared" si="61"/>
        <v>5.0729999999999995</v>
      </c>
      <c r="K1313" s="39">
        <f>VLOOKUP('Cover page'!$B$6,Currecny_M!$A$1:$P$10,MATCH(Database!C1313,Currecny_M!$A$1:$P$1,0),FALSE)</f>
        <v>1</v>
      </c>
      <c r="L1313" s="82">
        <f t="shared" si="62"/>
        <v>5.0729999999999995</v>
      </c>
      <c r="M1313" s="82">
        <f>((E1313/$F$1)*VLOOKUP(N1313,Currecny_M!$A$1:$P$10,MATCH(Database!C1313,Currecny_M!$A$1:$P$1,0),FALSE))/VLOOKUP('Cover page'!$B$6,Currecny_M!$A$1:$P$10,MATCH(Database!C1313,Currecny_M!$A$1:$P$1,0),FALSE)</f>
        <v>5.0729999999999995</v>
      </c>
      <c r="N1313" s="6" t="str">
        <f>VLOOKUP(B1313,Master!$A$2:$C$11,3,FALSE)</f>
        <v>Yuan</v>
      </c>
      <c r="O1313" s="6" t="str">
        <f>VLOOKUP(B1313,Master!$A$2:$C$11,2,FALSE)</f>
        <v>Asia</v>
      </c>
      <c r="Q1313" s="39" t="str">
        <f>VLOOKUP(D1313,GL_Master!$A$1:$D$80,2,FALSE)</f>
        <v>PL</v>
      </c>
      <c r="R1313" s="39" t="str">
        <f>VLOOKUP(D1313,GL_Master!$A$1:$D$80,3,FALSE)</f>
        <v>Misc. expenses</v>
      </c>
      <c r="S1313" s="39" t="str">
        <f>VLOOKUP(D1313,GL_Master!$A$1:$D$80,4,FALSE)</f>
        <v>Repair &amp; Maintenance</v>
      </c>
    </row>
    <row r="1314" spans="1:19" x14ac:dyDescent="0.25">
      <c r="A1314" s="39" t="s">
        <v>262</v>
      </c>
      <c r="B1314" s="39" t="s">
        <v>234</v>
      </c>
      <c r="C1314" s="7">
        <v>44044</v>
      </c>
      <c r="D1314" s="39" t="s">
        <v>92</v>
      </c>
      <c r="E1314" s="39">
        <v>59</v>
      </c>
      <c r="F1314" s="82">
        <f t="shared" si="60"/>
        <v>5.8999999999999997E-2</v>
      </c>
      <c r="G1314" s="39">
        <f>VLOOKUP(N1314,Currecny_M!$A$1:$P$10,2,FALSE)</f>
        <v>65</v>
      </c>
      <c r="H1314" s="39">
        <f>MATCH(C1314,Currecny_M!$A$1:$P$1,0)</f>
        <v>6</v>
      </c>
      <c r="I1314" s="39">
        <f>VLOOKUP(N1314,Currecny_M!$A$1:$P$10,MATCH(Database!C1314,Currecny_M!$A$1:$P$1,0),FALSE)</f>
        <v>67.64</v>
      </c>
      <c r="J1314" s="82">
        <f t="shared" si="61"/>
        <v>3.9907599999999999</v>
      </c>
      <c r="K1314" s="39">
        <f>VLOOKUP('Cover page'!$B$6,Currecny_M!$A$1:$P$10,MATCH(Database!C1314,Currecny_M!$A$1:$P$1,0),FALSE)</f>
        <v>1</v>
      </c>
      <c r="L1314" s="82">
        <f t="shared" si="62"/>
        <v>3.9907599999999999</v>
      </c>
      <c r="M1314" s="82">
        <f>((E1314/$F$1)*VLOOKUP(N1314,Currecny_M!$A$1:$P$10,MATCH(Database!C1314,Currecny_M!$A$1:$P$1,0),FALSE))/VLOOKUP('Cover page'!$B$6,Currecny_M!$A$1:$P$10,MATCH(Database!C1314,Currecny_M!$A$1:$P$1,0),FALSE)</f>
        <v>3.9907599999999999</v>
      </c>
      <c r="N1314" s="6" t="str">
        <f>VLOOKUP(B1314,Master!$A$2:$C$11,3,FALSE)</f>
        <v>Yuan</v>
      </c>
      <c r="O1314" s="6" t="str">
        <f>VLOOKUP(B1314,Master!$A$2:$C$11,2,FALSE)</f>
        <v>Asia</v>
      </c>
      <c r="Q1314" s="39" t="str">
        <f>VLOOKUP(D1314,GL_Master!$A$1:$D$80,2,FALSE)</f>
        <v>PL</v>
      </c>
      <c r="R1314" s="39" t="str">
        <f>VLOOKUP(D1314,GL_Master!$A$1:$D$80,3,FALSE)</f>
        <v>Misc. expenses</v>
      </c>
      <c r="S1314" s="39" t="str">
        <f>VLOOKUP(D1314,GL_Master!$A$1:$D$80,4,FALSE)</f>
        <v>Repair &amp; Maintenance</v>
      </c>
    </row>
    <row r="1315" spans="1:19" x14ac:dyDescent="0.25">
      <c r="A1315" s="39" t="s">
        <v>262</v>
      </c>
      <c r="B1315" s="39" t="s">
        <v>234</v>
      </c>
      <c r="C1315" s="7">
        <v>44044</v>
      </c>
      <c r="D1315" s="39" t="s">
        <v>93</v>
      </c>
      <c r="E1315" s="39">
        <v>711</v>
      </c>
      <c r="F1315" s="82">
        <f t="shared" si="60"/>
        <v>0.71099999999999997</v>
      </c>
      <c r="G1315" s="39">
        <f>VLOOKUP(N1315,Currecny_M!$A$1:$P$10,2,FALSE)</f>
        <v>65</v>
      </c>
      <c r="H1315" s="39">
        <f>MATCH(C1315,Currecny_M!$A$1:$P$1,0)</f>
        <v>6</v>
      </c>
      <c r="I1315" s="39">
        <f>VLOOKUP(N1315,Currecny_M!$A$1:$P$10,MATCH(Database!C1315,Currecny_M!$A$1:$P$1,0),FALSE)</f>
        <v>67.64</v>
      </c>
      <c r="J1315" s="82">
        <f t="shared" si="61"/>
        <v>48.092039999999997</v>
      </c>
      <c r="K1315" s="39">
        <f>VLOOKUP('Cover page'!$B$6,Currecny_M!$A$1:$P$10,MATCH(Database!C1315,Currecny_M!$A$1:$P$1,0),FALSE)</f>
        <v>1</v>
      </c>
      <c r="L1315" s="82">
        <f t="shared" si="62"/>
        <v>48.092039999999997</v>
      </c>
      <c r="M1315" s="82">
        <f>((E1315/$F$1)*VLOOKUP(N1315,Currecny_M!$A$1:$P$10,MATCH(Database!C1315,Currecny_M!$A$1:$P$1,0),FALSE))/VLOOKUP('Cover page'!$B$6,Currecny_M!$A$1:$P$10,MATCH(Database!C1315,Currecny_M!$A$1:$P$1,0),FALSE)</f>
        <v>48.092039999999997</v>
      </c>
      <c r="N1315" s="6" t="str">
        <f>VLOOKUP(B1315,Master!$A$2:$C$11,3,FALSE)</f>
        <v>Yuan</v>
      </c>
      <c r="O1315" s="6" t="str">
        <f>VLOOKUP(B1315,Master!$A$2:$C$11,2,FALSE)</f>
        <v>Asia</v>
      </c>
      <c r="Q1315" s="39" t="str">
        <f>VLOOKUP(D1315,GL_Master!$A$1:$D$80,2,FALSE)</f>
        <v>PL</v>
      </c>
      <c r="R1315" s="39" t="str">
        <f>VLOOKUP(D1315,GL_Master!$A$1:$D$80,3,FALSE)</f>
        <v>Salary wages &amp; benefits</v>
      </c>
      <c r="S1315" s="39" t="str">
        <f>VLOOKUP(D1315,GL_Master!$A$1:$D$80,4,FALSE)</f>
        <v>Employee benefits expense</v>
      </c>
    </row>
    <row r="1316" spans="1:19" x14ac:dyDescent="0.25">
      <c r="A1316" s="39" t="s">
        <v>262</v>
      </c>
      <c r="B1316" s="39" t="s">
        <v>234</v>
      </c>
      <c r="C1316" s="7">
        <v>44044</v>
      </c>
      <c r="D1316" s="39" t="s">
        <v>33</v>
      </c>
      <c r="E1316" s="39">
        <v>20</v>
      </c>
      <c r="F1316" s="82">
        <f t="shared" si="60"/>
        <v>0.02</v>
      </c>
      <c r="G1316" s="39">
        <f>VLOOKUP(N1316,Currecny_M!$A$1:$P$10,2,FALSE)</f>
        <v>65</v>
      </c>
      <c r="H1316" s="39">
        <f>MATCH(C1316,Currecny_M!$A$1:$P$1,0)</f>
        <v>6</v>
      </c>
      <c r="I1316" s="39">
        <f>VLOOKUP(N1316,Currecny_M!$A$1:$P$10,MATCH(Database!C1316,Currecny_M!$A$1:$P$1,0),FALSE)</f>
        <v>67.64</v>
      </c>
      <c r="J1316" s="82">
        <f t="shared" si="61"/>
        <v>1.3528</v>
      </c>
      <c r="K1316" s="39">
        <f>VLOOKUP('Cover page'!$B$6,Currecny_M!$A$1:$P$10,MATCH(Database!C1316,Currecny_M!$A$1:$P$1,0),FALSE)</f>
        <v>1</v>
      </c>
      <c r="L1316" s="82">
        <f t="shared" si="62"/>
        <v>1.3528</v>
      </c>
      <c r="M1316" s="82">
        <f>((E1316/$F$1)*VLOOKUP(N1316,Currecny_M!$A$1:$P$10,MATCH(Database!C1316,Currecny_M!$A$1:$P$1,0),FALSE))/VLOOKUP('Cover page'!$B$6,Currecny_M!$A$1:$P$10,MATCH(Database!C1316,Currecny_M!$A$1:$P$1,0),FALSE)</f>
        <v>1.3528</v>
      </c>
      <c r="N1316" s="6" t="str">
        <f>VLOOKUP(B1316,Master!$A$2:$C$11,3,FALSE)</f>
        <v>Yuan</v>
      </c>
      <c r="O1316" s="6" t="str">
        <f>VLOOKUP(B1316,Master!$A$2:$C$11,2,FALSE)</f>
        <v>Asia</v>
      </c>
      <c r="Q1316" s="39" t="str">
        <f>VLOOKUP(D1316,GL_Master!$A$1:$D$80,2,FALSE)</f>
        <v>PL</v>
      </c>
      <c r="R1316" s="39" t="str">
        <f>VLOOKUP(D1316,GL_Master!$A$1:$D$80,3,FALSE)</f>
        <v>Staff welfare expenses</v>
      </c>
      <c r="S1316" s="39" t="str">
        <f>VLOOKUP(D1316,GL_Master!$A$1:$D$80,4,FALSE)</f>
        <v>Other staff welfare</v>
      </c>
    </row>
    <row r="1317" spans="1:19" x14ac:dyDescent="0.25">
      <c r="A1317" s="39" t="s">
        <v>262</v>
      </c>
      <c r="B1317" s="39" t="s">
        <v>234</v>
      </c>
      <c r="C1317" s="7">
        <v>44044</v>
      </c>
      <c r="D1317" s="39" t="s">
        <v>94</v>
      </c>
      <c r="E1317" s="39">
        <v>112</v>
      </c>
      <c r="F1317" s="82">
        <f t="shared" si="60"/>
        <v>0.112</v>
      </c>
      <c r="G1317" s="39">
        <f>VLOOKUP(N1317,Currecny_M!$A$1:$P$10,2,FALSE)</f>
        <v>65</v>
      </c>
      <c r="H1317" s="39">
        <f>MATCH(C1317,Currecny_M!$A$1:$P$1,0)</f>
        <v>6</v>
      </c>
      <c r="I1317" s="39">
        <f>VLOOKUP(N1317,Currecny_M!$A$1:$P$10,MATCH(Database!C1317,Currecny_M!$A$1:$P$1,0),FALSE)</f>
        <v>67.64</v>
      </c>
      <c r="J1317" s="82">
        <f t="shared" si="61"/>
        <v>7.5756800000000002</v>
      </c>
      <c r="K1317" s="39">
        <f>VLOOKUP('Cover page'!$B$6,Currecny_M!$A$1:$P$10,MATCH(Database!C1317,Currecny_M!$A$1:$P$1,0),FALSE)</f>
        <v>1</v>
      </c>
      <c r="L1317" s="82">
        <f t="shared" si="62"/>
        <v>7.5756800000000002</v>
      </c>
      <c r="M1317" s="82">
        <f>((E1317/$F$1)*VLOOKUP(N1317,Currecny_M!$A$1:$P$10,MATCH(Database!C1317,Currecny_M!$A$1:$P$1,0),FALSE))/VLOOKUP('Cover page'!$B$6,Currecny_M!$A$1:$P$10,MATCH(Database!C1317,Currecny_M!$A$1:$P$1,0),FALSE)</f>
        <v>7.5756800000000002</v>
      </c>
      <c r="N1317" s="6" t="str">
        <f>VLOOKUP(B1317,Master!$A$2:$C$11,3,FALSE)</f>
        <v>Yuan</v>
      </c>
      <c r="O1317" s="6" t="str">
        <f>VLOOKUP(B1317,Master!$A$2:$C$11,2,FALSE)</f>
        <v>Asia</v>
      </c>
      <c r="Q1317" s="39" t="str">
        <f>VLOOKUP(D1317,GL_Master!$A$1:$D$80,2,FALSE)</f>
        <v>PL</v>
      </c>
      <c r="R1317" s="39" t="str">
        <f>VLOOKUP(D1317,GL_Master!$A$1:$D$80,3,FALSE)</f>
        <v xml:space="preserve">Gratuity expenses </v>
      </c>
      <c r="S1317" s="39" t="str">
        <f>VLOOKUP(D1317,GL_Master!$A$1:$D$80,4,FALSE)</f>
        <v>Gratuity</v>
      </c>
    </row>
    <row r="1318" spans="1:19" x14ac:dyDescent="0.25">
      <c r="A1318" s="39" t="s">
        <v>262</v>
      </c>
      <c r="B1318" s="39" t="s">
        <v>234</v>
      </c>
      <c r="C1318" s="7">
        <v>44044</v>
      </c>
      <c r="D1318" s="39" t="s">
        <v>95</v>
      </c>
      <c r="E1318" s="39">
        <v>38</v>
      </c>
      <c r="F1318" s="82">
        <f t="shared" si="60"/>
        <v>3.7999999999999999E-2</v>
      </c>
      <c r="G1318" s="39">
        <f>VLOOKUP(N1318,Currecny_M!$A$1:$P$10,2,FALSE)</f>
        <v>65</v>
      </c>
      <c r="H1318" s="39">
        <f>MATCH(C1318,Currecny_M!$A$1:$P$1,0)</f>
        <v>6</v>
      </c>
      <c r="I1318" s="39">
        <f>VLOOKUP(N1318,Currecny_M!$A$1:$P$10,MATCH(Database!C1318,Currecny_M!$A$1:$P$1,0),FALSE)</f>
        <v>67.64</v>
      </c>
      <c r="J1318" s="82">
        <f t="shared" si="61"/>
        <v>2.5703200000000002</v>
      </c>
      <c r="K1318" s="39">
        <f>VLOOKUP('Cover page'!$B$6,Currecny_M!$A$1:$P$10,MATCH(Database!C1318,Currecny_M!$A$1:$P$1,0),FALSE)</f>
        <v>1</v>
      </c>
      <c r="L1318" s="82">
        <f t="shared" si="62"/>
        <v>2.5703200000000002</v>
      </c>
      <c r="M1318" s="82">
        <f>((E1318/$F$1)*VLOOKUP(N1318,Currecny_M!$A$1:$P$10,MATCH(Database!C1318,Currecny_M!$A$1:$P$1,0),FALSE))/VLOOKUP('Cover page'!$B$6,Currecny_M!$A$1:$P$10,MATCH(Database!C1318,Currecny_M!$A$1:$P$1,0),FALSE)</f>
        <v>2.5703200000000002</v>
      </c>
      <c r="N1318" s="6" t="str">
        <f>VLOOKUP(B1318,Master!$A$2:$C$11,3,FALSE)</f>
        <v>Yuan</v>
      </c>
      <c r="O1318" s="6" t="str">
        <f>VLOOKUP(B1318,Master!$A$2:$C$11,2,FALSE)</f>
        <v>Asia</v>
      </c>
      <c r="Q1318" s="39" t="str">
        <f>VLOOKUP(D1318,GL_Master!$A$1:$D$80,2,FALSE)</f>
        <v>PL</v>
      </c>
      <c r="R1318" s="39" t="str">
        <f>VLOOKUP(D1318,GL_Master!$A$1:$D$80,3,FALSE)</f>
        <v>Salary wages &amp; benefits</v>
      </c>
      <c r="S1318" s="39" t="str">
        <f>VLOOKUP(D1318,GL_Master!$A$1:$D$80,4,FALSE)</f>
        <v>Employee benefits expense</v>
      </c>
    </row>
    <row r="1319" spans="1:19" x14ac:dyDescent="0.25">
      <c r="A1319" s="39" t="s">
        <v>262</v>
      </c>
      <c r="B1319" s="39" t="s">
        <v>234</v>
      </c>
      <c r="C1319" s="7">
        <v>44044</v>
      </c>
      <c r="D1319" s="39" t="s">
        <v>96</v>
      </c>
      <c r="E1319" s="39">
        <v>336</v>
      </c>
      <c r="F1319" s="82">
        <f t="shared" si="60"/>
        <v>0.33600000000000002</v>
      </c>
      <c r="G1319" s="39">
        <f>VLOOKUP(N1319,Currecny_M!$A$1:$P$10,2,FALSE)</f>
        <v>65</v>
      </c>
      <c r="H1319" s="39">
        <f>MATCH(C1319,Currecny_M!$A$1:$P$1,0)</f>
        <v>6</v>
      </c>
      <c r="I1319" s="39">
        <f>VLOOKUP(N1319,Currecny_M!$A$1:$P$10,MATCH(Database!C1319,Currecny_M!$A$1:$P$1,0),FALSE)</f>
        <v>67.64</v>
      </c>
      <c r="J1319" s="82">
        <f t="shared" si="61"/>
        <v>22.727040000000002</v>
      </c>
      <c r="K1319" s="39">
        <f>VLOOKUP('Cover page'!$B$6,Currecny_M!$A$1:$P$10,MATCH(Database!C1319,Currecny_M!$A$1:$P$1,0),FALSE)</f>
        <v>1</v>
      </c>
      <c r="L1319" s="82">
        <f t="shared" si="62"/>
        <v>22.727040000000002</v>
      </c>
      <c r="M1319" s="82">
        <f>((E1319/$F$1)*VLOOKUP(N1319,Currecny_M!$A$1:$P$10,MATCH(Database!C1319,Currecny_M!$A$1:$P$1,0),FALSE))/VLOOKUP('Cover page'!$B$6,Currecny_M!$A$1:$P$10,MATCH(Database!C1319,Currecny_M!$A$1:$P$1,0),FALSE)</f>
        <v>22.727040000000002</v>
      </c>
      <c r="N1319" s="6" t="str">
        <f>VLOOKUP(B1319,Master!$A$2:$C$11,3,FALSE)</f>
        <v>Yuan</v>
      </c>
      <c r="O1319" s="6" t="str">
        <f>VLOOKUP(B1319,Master!$A$2:$C$11,2,FALSE)</f>
        <v>Asia</v>
      </c>
      <c r="Q1319" s="39" t="str">
        <f>VLOOKUP(D1319,GL_Master!$A$1:$D$80,2,FALSE)</f>
        <v>PL</v>
      </c>
      <c r="R1319" s="39" t="str">
        <f>VLOOKUP(D1319,GL_Master!$A$1:$D$80,3,FALSE)</f>
        <v>Salary wages &amp; benefits</v>
      </c>
      <c r="S1319" s="39" t="str">
        <f>VLOOKUP(D1319,GL_Master!$A$1:$D$80,4,FALSE)</f>
        <v>Employee benefits expense</v>
      </c>
    </row>
    <row r="1320" spans="1:19" x14ac:dyDescent="0.25">
      <c r="A1320" s="39" t="s">
        <v>262</v>
      </c>
      <c r="B1320" s="39" t="s">
        <v>234</v>
      </c>
      <c r="C1320" s="7">
        <v>44044</v>
      </c>
      <c r="D1320" s="39" t="s">
        <v>97</v>
      </c>
      <c r="E1320" s="39">
        <v>20</v>
      </c>
      <c r="F1320" s="82">
        <f t="shared" si="60"/>
        <v>0.02</v>
      </c>
      <c r="G1320" s="39">
        <f>VLOOKUP(N1320,Currecny_M!$A$1:$P$10,2,FALSE)</f>
        <v>65</v>
      </c>
      <c r="H1320" s="39">
        <f>MATCH(C1320,Currecny_M!$A$1:$P$1,0)</f>
        <v>6</v>
      </c>
      <c r="I1320" s="39">
        <f>VLOOKUP(N1320,Currecny_M!$A$1:$P$10,MATCH(Database!C1320,Currecny_M!$A$1:$P$1,0),FALSE)</f>
        <v>67.64</v>
      </c>
      <c r="J1320" s="82">
        <f t="shared" si="61"/>
        <v>1.3528</v>
      </c>
      <c r="K1320" s="39">
        <f>VLOOKUP('Cover page'!$B$6,Currecny_M!$A$1:$P$10,MATCH(Database!C1320,Currecny_M!$A$1:$P$1,0),FALSE)</f>
        <v>1</v>
      </c>
      <c r="L1320" s="82">
        <f t="shared" si="62"/>
        <v>1.3528</v>
      </c>
      <c r="M1320" s="82">
        <f>((E1320/$F$1)*VLOOKUP(N1320,Currecny_M!$A$1:$P$10,MATCH(Database!C1320,Currecny_M!$A$1:$P$1,0),FALSE))/VLOOKUP('Cover page'!$B$6,Currecny_M!$A$1:$P$10,MATCH(Database!C1320,Currecny_M!$A$1:$P$1,0),FALSE)</f>
        <v>1.3528</v>
      </c>
      <c r="N1320" s="6" t="str">
        <f>VLOOKUP(B1320,Master!$A$2:$C$11,3,FALSE)</f>
        <v>Yuan</v>
      </c>
      <c r="O1320" s="6" t="str">
        <f>VLOOKUP(B1320,Master!$A$2:$C$11,2,FALSE)</f>
        <v>Asia</v>
      </c>
      <c r="Q1320" s="39" t="str">
        <f>VLOOKUP(D1320,GL_Master!$A$1:$D$80,2,FALSE)</f>
        <v>PL</v>
      </c>
      <c r="R1320" s="39" t="str">
        <f>VLOOKUP(D1320,GL_Master!$A$1:$D$80,3,FALSE)</f>
        <v>Salary wages &amp; benefits</v>
      </c>
      <c r="S1320" s="39" t="str">
        <f>VLOOKUP(D1320,GL_Master!$A$1:$D$80,4,FALSE)</f>
        <v>Employee benefits expense</v>
      </c>
    </row>
    <row r="1321" spans="1:19" x14ac:dyDescent="0.25">
      <c r="A1321" s="39" t="s">
        <v>262</v>
      </c>
      <c r="B1321" s="39" t="s">
        <v>234</v>
      </c>
      <c r="C1321" s="7">
        <v>44044</v>
      </c>
      <c r="D1321" s="39" t="s">
        <v>98</v>
      </c>
      <c r="E1321" s="39">
        <v>41</v>
      </c>
      <c r="F1321" s="82">
        <f t="shared" si="60"/>
        <v>4.1000000000000002E-2</v>
      </c>
      <c r="G1321" s="39">
        <f>VLOOKUP(N1321,Currecny_M!$A$1:$P$10,2,FALSE)</f>
        <v>65</v>
      </c>
      <c r="H1321" s="39">
        <f>MATCH(C1321,Currecny_M!$A$1:$P$1,0)</f>
        <v>6</v>
      </c>
      <c r="I1321" s="39">
        <f>VLOOKUP(N1321,Currecny_M!$A$1:$P$10,MATCH(Database!C1321,Currecny_M!$A$1:$P$1,0),FALSE)</f>
        <v>67.64</v>
      </c>
      <c r="J1321" s="82">
        <f t="shared" si="61"/>
        <v>2.7732399999999999</v>
      </c>
      <c r="K1321" s="39">
        <f>VLOOKUP('Cover page'!$B$6,Currecny_M!$A$1:$P$10,MATCH(Database!C1321,Currecny_M!$A$1:$P$1,0),FALSE)</f>
        <v>1</v>
      </c>
      <c r="L1321" s="82">
        <f t="shared" si="62"/>
        <v>2.7732399999999999</v>
      </c>
      <c r="M1321" s="82">
        <f>((E1321/$F$1)*VLOOKUP(N1321,Currecny_M!$A$1:$P$10,MATCH(Database!C1321,Currecny_M!$A$1:$P$1,0),FALSE))/VLOOKUP('Cover page'!$B$6,Currecny_M!$A$1:$P$10,MATCH(Database!C1321,Currecny_M!$A$1:$P$1,0),FALSE)</f>
        <v>2.7732399999999999</v>
      </c>
      <c r="N1321" s="6" t="str">
        <f>VLOOKUP(B1321,Master!$A$2:$C$11,3,FALSE)</f>
        <v>Yuan</v>
      </c>
      <c r="O1321" s="6" t="str">
        <f>VLOOKUP(B1321,Master!$A$2:$C$11,2,FALSE)</f>
        <v>Asia</v>
      </c>
      <c r="Q1321" s="39" t="str">
        <f>VLOOKUP(D1321,GL_Master!$A$1:$D$80,2,FALSE)</f>
        <v>PL</v>
      </c>
      <c r="R1321" s="39" t="str">
        <f>VLOOKUP(D1321,GL_Master!$A$1:$D$80,3,FALSE)</f>
        <v>Salary wages &amp; benefits</v>
      </c>
      <c r="S1321" s="39" t="str">
        <f>VLOOKUP(D1321,GL_Master!$A$1:$D$80,4,FALSE)</f>
        <v>Employee benefits expense</v>
      </c>
    </row>
    <row r="1322" spans="1:19" x14ac:dyDescent="0.25">
      <c r="A1322" s="39" t="s">
        <v>262</v>
      </c>
      <c r="B1322" s="39" t="s">
        <v>234</v>
      </c>
      <c r="C1322" s="7">
        <v>44044</v>
      </c>
      <c r="D1322" s="39" t="s">
        <v>99</v>
      </c>
      <c r="E1322" s="39">
        <v>19</v>
      </c>
      <c r="F1322" s="82">
        <f t="shared" si="60"/>
        <v>1.9E-2</v>
      </c>
      <c r="G1322" s="39">
        <f>VLOOKUP(N1322,Currecny_M!$A$1:$P$10,2,FALSE)</f>
        <v>65</v>
      </c>
      <c r="H1322" s="39">
        <f>MATCH(C1322,Currecny_M!$A$1:$P$1,0)</f>
        <v>6</v>
      </c>
      <c r="I1322" s="39">
        <f>VLOOKUP(N1322,Currecny_M!$A$1:$P$10,MATCH(Database!C1322,Currecny_M!$A$1:$P$1,0),FALSE)</f>
        <v>67.64</v>
      </c>
      <c r="J1322" s="82">
        <f t="shared" si="61"/>
        <v>1.2851600000000001</v>
      </c>
      <c r="K1322" s="39">
        <f>VLOOKUP('Cover page'!$B$6,Currecny_M!$A$1:$P$10,MATCH(Database!C1322,Currecny_M!$A$1:$P$1,0),FALSE)</f>
        <v>1</v>
      </c>
      <c r="L1322" s="82">
        <f t="shared" si="62"/>
        <v>1.2851600000000001</v>
      </c>
      <c r="M1322" s="82">
        <f>((E1322/$F$1)*VLOOKUP(N1322,Currecny_M!$A$1:$P$10,MATCH(Database!C1322,Currecny_M!$A$1:$P$1,0),FALSE))/VLOOKUP('Cover page'!$B$6,Currecny_M!$A$1:$P$10,MATCH(Database!C1322,Currecny_M!$A$1:$P$1,0),FALSE)</f>
        <v>1.2851600000000001</v>
      </c>
      <c r="N1322" s="6" t="str">
        <f>VLOOKUP(B1322,Master!$A$2:$C$11,3,FALSE)</f>
        <v>Yuan</v>
      </c>
      <c r="O1322" s="6" t="str">
        <f>VLOOKUP(B1322,Master!$A$2:$C$11,2,FALSE)</f>
        <v>Asia</v>
      </c>
      <c r="Q1322" s="39" t="str">
        <f>VLOOKUP(D1322,GL_Master!$A$1:$D$80,2,FALSE)</f>
        <v>PL</v>
      </c>
      <c r="R1322" s="39" t="str">
        <f>VLOOKUP(D1322,GL_Master!$A$1:$D$80,3,FALSE)</f>
        <v>Salary wages &amp; benefits</v>
      </c>
      <c r="S1322" s="39" t="str">
        <f>VLOOKUP(D1322,GL_Master!$A$1:$D$80,4,FALSE)</f>
        <v>Employee benefits expense</v>
      </c>
    </row>
    <row r="1323" spans="1:19" x14ac:dyDescent="0.25">
      <c r="A1323" s="39" t="s">
        <v>262</v>
      </c>
      <c r="B1323" s="39" t="s">
        <v>234</v>
      </c>
      <c r="C1323" s="7">
        <v>44044</v>
      </c>
      <c r="D1323" s="39" t="s">
        <v>100</v>
      </c>
      <c r="E1323" s="39">
        <v>132</v>
      </c>
      <c r="F1323" s="82">
        <f t="shared" si="60"/>
        <v>0.13200000000000001</v>
      </c>
      <c r="G1323" s="39">
        <f>VLOOKUP(N1323,Currecny_M!$A$1:$P$10,2,FALSE)</f>
        <v>65</v>
      </c>
      <c r="H1323" s="39">
        <f>MATCH(C1323,Currecny_M!$A$1:$P$1,0)</f>
        <v>6</v>
      </c>
      <c r="I1323" s="39">
        <f>VLOOKUP(N1323,Currecny_M!$A$1:$P$10,MATCH(Database!C1323,Currecny_M!$A$1:$P$1,0),FALSE)</f>
        <v>67.64</v>
      </c>
      <c r="J1323" s="82">
        <f t="shared" si="61"/>
        <v>8.9284800000000004</v>
      </c>
      <c r="K1323" s="39">
        <f>VLOOKUP('Cover page'!$B$6,Currecny_M!$A$1:$P$10,MATCH(Database!C1323,Currecny_M!$A$1:$P$1,0),FALSE)</f>
        <v>1</v>
      </c>
      <c r="L1323" s="82">
        <f t="shared" si="62"/>
        <v>8.9284800000000004</v>
      </c>
      <c r="M1323" s="82">
        <f>((E1323/$F$1)*VLOOKUP(N1323,Currecny_M!$A$1:$P$10,MATCH(Database!C1323,Currecny_M!$A$1:$P$1,0),FALSE))/VLOOKUP('Cover page'!$B$6,Currecny_M!$A$1:$P$10,MATCH(Database!C1323,Currecny_M!$A$1:$P$1,0),FALSE)</f>
        <v>8.9284800000000004</v>
      </c>
      <c r="N1323" s="6" t="str">
        <f>VLOOKUP(B1323,Master!$A$2:$C$11,3,FALSE)</f>
        <v>Yuan</v>
      </c>
      <c r="O1323" s="6" t="str">
        <f>VLOOKUP(B1323,Master!$A$2:$C$11,2,FALSE)</f>
        <v>Asia</v>
      </c>
      <c r="Q1323" s="39" t="str">
        <f>VLOOKUP(D1323,GL_Master!$A$1:$D$80,2,FALSE)</f>
        <v>PL</v>
      </c>
      <c r="R1323" s="39" t="str">
        <f>VLOOKUP(D1323,GL_Master!$A$1:$D$80,3,FALSE)</f>
        <v>Salary wages &amp; benefits</v>
      </c>
      <c r="S1323" s="39" t="str">
        <f>VLOOKUP(D1323,GL_Master!$A$1:$D$80,4,FALSE)</f>
        <v>Employee benefits expense</v>
      </c>
    </row>
    <row r="1324" spans="1:19" x14ac:dyDescent="0.25">
      <c r="A1324" s="39" t="s">
        <v>262</v>
      </c>
      <c r="B1324" s="39" t="s">
        <v>234</v>
      </c>
      <c r="C1324" s="7">
        <v>44044</v>
      </c>
      <c r="D1324" s="39" t="s">
        <v>30</v>
      </c>
      <c r="E1324" s="39">
        <v>39</v>
      </c>
      <c r="F1324" s="82">
        <f t="shared" si="60"/>
        <v>3.9E-2</v>
      </c>
      <c r="G1324" s="39">
        <f>VLOOKUP(N1324,Currecny_M!$A$1:$P$10,2,FALSE)</f>
        <v>65</v>
      </c>
      <c r="H1324" s="39">
        <f>MATCH(C1324,Currecny_M!$A$1:$P$1,0)</f>
        <v>6</v>
      </c>
      <c r="I1324" s="39">
        <f>VLOOKUP(N1324,Currecny_M!$A$1:$P$10,MATCH(Database!C1324,Currecny_M!$A$1:$P$1,0),FALSE)</f>
        <v>67.64</v>
      </c>
      <c r="J1324" s="82">
        <f t="shared" si="61"/>
        <v>2.6379600000000001</v>
      </c>
      <c r="K1324" s="39">
        <f>VLOOKUP('Cover page'!$B$6,Currecny_M!$A$1:$P$10,MATCH(Database!C1324,Currecny_M!$A$1:$P$1,0),FALSE)</f>
        <v>1</v>
      </c>
      <c r="L1324" s="82">
        <f t="shared" si="62"/>
        <v>2.6379600000000001</v>
      </c>
      <c r="M1324" s="82">
        <f>((E1324/$F$1)*VLOOKUP(N1324,Currecny_M!$A$1:$P$10,MATCH(Database!C1324,Currecny_M!$A$1:$P$1,0),FALSE))/VLOOKUP('Cover page'!$B$6,Currecny_M!$A$1:$P$10,MATCH(Database!C1324,Currecny_M!$A$1:$P$1,0),FALSE)</f>
        <v>2.6379600000000001</v>
      </c>
      <c r="N1324" s="6" t="str">
        <f>VLOOKUP(B1324,Master!$A$2:$C$11,3,FALSE)</f>
        <v>Yuan</v>
      </c>
      <c r="O1324" s="6" t="str">
        <f>VLOOKUP(B1324,Master!$A$2:$C$11,2,FALSE)</f>
        <v>Asia</v>
      </c>
      <c r="Q1324" s="39" t="str">
        <f>VLOOKUP(D1324,GL_Master!$A$1:$D$80,2,FALSE)</f>
        <v>PL</v>
      </c>
      <c r="R1324" s="39" t="str">
        <f>VLOOKUP(D1324,GL_Master!$A$1:$D$80,3,FALSE)</f>
        <v>Travelling and conveyance</v>
      </c>
      <c r="S1324" s="39" t="str">
        <f>VLOOKUP(D1324,GL_Master!$A$1:$D$80,4,FALSE)</f>
        <v>Local conveyance</v>
      </c>
    </row>
    <row r="1325" spans="1:19" x14ac:dyDescent="0.25">
      <c r="A1325" s="39" t="s">
        <v>262</v>
      </c>
      <c r="B1325" s="39" t="s">
        <v>234</v>
      </c>
      <c r="C1325" s="7">
        <v>44044</v>
      </c>
      <c r="D1325" s="39" t="s">
        <v>31</v>
      </c>
      <c r="E1325" s="39">
        <v>19</v>
      </c>
      <c r="F1325" s="82">
        <f t="shared" si="60"/>
        <v>1.9E-2</v>
      </c>
      <c r="G1325" s="39">
        <f>VLOOKUP(N1325,Currecny_M!$A$1:$P$10,2,FALSE)</f>
        <v>65</v>
      </c>
      <c r="H1325" s="39">
        <f>MATCH(C1325,Currecny_M!$A$1:$P$1,0)</f>
        <v>6</v>
      </c>
      <c r="I1325" s="39">
        <f>VLOOKUP(N1325,Currecny_M!$A$1:$P$10,MATCH(Database!C1325,Currecny_M!$A$1:$P$1,0),FALSE)</f>
        <v>67.64</v>
      </c>
      <c r="J1325" s="82">
        <f t="shared" si="61"/>
        <v>1.2851600000000001</v>
      </c>
      <c r="K1325" s="39">
        <f>VLOOKUP('Cover page'!$B$6,Currecny_M!$A$1:$P$10,MATCH(Database!C1325,Currecny_M!$A$1:$P$1,0),FALSE)</f>
        <v>1</v>
      </c>
      <c r="L1325" s="82">
        <f t="shared" si="62"/>
        <v>1.2851600000000001</v>
      </c>
      <c r="M1325" s="82">
        <f>((E1325/$F$1)*VLOOKUP(N1325,Currecny_M!$A$1:$P$10,MATCH(Database!C1325,Currecny_M!$A$1:$P$1,0),FALSE))/VLOOKUP('Cover page'!$B$6,Currecny_M!$A$1:$P$10,MATCH(Database!C1325,Currecny_M!$A$1:$P$1,0),FALSE)</f>
        <v>1.2851600000000001</v>
      </c>
      <c r="N1325" s="6" t="str">
        <f>VLOOKUP(B1325,Master!$A$2:$C$11,3,FALSE)</f>
        <v>Yuan</v>
      </c>
      <c r="O1325" s="6" t="str">
        <f>VLOOKUP(B1325,Master!$A$2:$C$11,2,FALSE)</f>
        <v>Asia</v>
      </c>
      <c r="Q1325" s="39" t="str">
        <f>VLOOKUP(D1325,GL_Master!$A$1:$D$80,2,FALSE)</f>
        <v>PL</v>
      </c>
      <c r="R1325" s="39" t="str">
        <f>VLOOKUP(D1325,GL_Master!$A$1:$D$80,3,FALSE)</f>
        <v>Office expenses</v>
      </c>
      <c r="S1325" s="39" t="str">
        <f>VLOOKUP(D1325,GL_Master!$A$1:$D$80,4,FALSE)</f>
        <v>Parking charges</v>
      </c>
    </row>
    <row r="1326" spans="1:19" x14ac:dyDescent="0.25">
      <c r="A1326" s="39" t="s">
        <v>262</v>
      </c>
      <c r="B1326" s="39" t="s">
        <v>234</v>
      </c>
      <c r="C1326" s="7">
        <v>44044</v>
      </c>
      <c r="D1326" s="39" t="s">
        <v>101</v>
      </c>
      <c r="E1326" s="39">
        <v>19</v>
      </c>
      <c r="F1326" s="82">
        <f t="shared" si="60"/>
        <v>1.9E-2</v>
      </c>
      <c r="G1326" s="39">
        <f>VLOOKUP(N1326,Currecny_M!$A$1:$P$10,2,FALSE)</f>
        <v>65</v>
      </c>
      <c r="H1326" s="39">
        <f>MATCH(C1326,Currecny_M!$A$1:$P$1,0)</f>
        <v>6</v>
      </c>
      <c r="I1326" s="39">
        <f>VLOOKUP(N1326,Currecny_M!$A$1:$P$10,MATCH(Database!C1326,Currecny_M!$A$1:$P$1,0),FALSE)</f>
        <v>67.64</v>
      </c>
      <c r="J1326" s="82">
        <f t="shared" si="61"/>
        <v>1.2851600000000001</v>
      </c>
      <c r="K1326" s="39">
        <f>VLOOKUP('Cover page'!$B$6,Currecny_M!$A$1:$P$10,MATCH(Database!C1326,Currecny_M!$A$1:$P$1,0),FALSE)</f>
        <v>1</v>
      </c>
      <c r="L1326" s="82">
        <f t="shared" si="62"/>
        <v>1.2851600000000001</v>
      </c>
      <c r="M1326" s="82">
        <f>((E1326/$F$1)*VLOOKUP(N1326,Currecny_M!$A$1:$P$10,MATCH(Database!C1326,Currecny_M!$A$1:$P$1,0),FALSE))/VLOOKUP('Cover page'!$B$6,Currecny_M!$A$1:$P$10,MATCH(Database!C1326,Currecny_M!$A$1:$P$1,0),FALSE)</f>
        <v>1.2851600000000001</v>
      </c>
      <c r="N1326" s="6" t="str">
        <f>VLOOKUP(B1326,Master!$A$2:$C$11,3,FALSE)</f>
        <v>Yuan</v>
      </c>
      <c r="O1326" s="6" t="str">
        <f>VLOOKUP(B1326,Master!$A$2:$C$11,2,FALSE)</f>
        <v>Asia</v>
      </c>
      <c r="Q1326" s="39" t="str">
        <f>VLOOKUP(D1326,GL_Master!$A$1:$D$80,2,FALSE)</f>
        <v>PL</v>
      </c>
      <c r="R1326" s="39" t="str">
        <f>VLOOKUP(D1326,GL_Master!$A$1:$D$80,3,FALSE)</f>
        <v>COGS</v>
      </c>
      <c r="S1326" s="39" t="str">
        <f>VLOOKUP(D1326,GL_Master!$A$1:$D$80,4,FALSE)</f>
        <v>Purchase of other traded goods</v>
      </c>
    </row>
    <row r="1327" spans="1:19" x14ac:dyDescent="0.25">
      <c r="A1327" s="39" t="s">
        <v>262</v>
      </c>
      <c r="B1327" s="39" t="s">
        <v>234</v>
      </c>
      <c r="C1327" s="7">
        <v>44044</v>
      </c>
      <c r="D1327" s="39" t="s">
        <v>102</v>
      </c>
      <c r="E1327" s="39">
        <v>19</v>
      </c>
      <c r="F1327" s="82">
        <f t="shared" si="60"/>
        <v>1.9E-2</v>
      </c>
      <c r="G1327" s="39">
        <f>VLOOKUP(N1327,Currecny_M!$A$1:$P$10,2,FALSE)</f>
        <v>65</v>
      </c>
      <c r="H1327" s="39">
        <f>MATCH(C1327,Currecny_M!$A$1:$P$1,0)</f>
        <v>6</v>
      </c>
      <c r="I1327" s="39">
        <f>VLOOKUP(N1327,Currecny_M!$A$1:$P$10,MATCH(Database!C1327,Currecny_M!$A$1:$P$1,0),FALSE)</f>
        <v>67.64</v>
      </c>
      <c r="J1327" s="82">
        <f t="shared" si="61"/>
        <v>1.2851600000000001</v>
      </c>
      <c r="K1327" s="39">
        <f>VLOOKUP('Cover page'!$B$6,Currecny_M!$A$1:$P$10,MATCH(Database!C1327,Currecny_M!$A$1:$P$1,0),FALSE)</f>
        <v>1</v>
      </c>
      <c r="L1327" s="82">
        <f t="shared" si="62"/>
        <v>1.2851600000000001</v>
      </c>
      <c r="M1327" s="82">
        <f>((E1327/$F$1)*VLOOKUP(N1327,Currecny_M!$A$1:$P$10,MATCH(Database!C1327,Currecny_M!$A$1:$P$1,0),FALSE))/VLOOKUP('Cover page'!$B$6,Currecny_M!$A$1:$P$10,MATCH(Database!C1327,Currecny_M!$A$1:$P$1,0),FALSE)</f>
        <v>1.2851600000000001</v>
      </c>
      <c r="N1327" s="6" t="str">
        <f>VLOOKUP(B1327,Master!$A$2:$C$11,3,FALSE)</f>
        <v>Yuan</v>
      </c>
      <c r="O1327" s="6" t="str">
        <f>VLOOKUP(B1327,Master!$A$2:$C$11,2,FALSE)</f>
        <v>Asia</v>
      </c>
      <c r="Q1327" s="39" t="str">
        <f>VLOOKUP(D1327,GL_Master!$A$1:$D$80,2,FALSE)</f>
        <v>PL</v>
      </c>
      <c r="R1327" s="39" t="str">
        <f>VLOOKUP(D1327,GL_Master!$A$1:$D$80,3,FALSE)</f>
        <v>Staff welfare expenses</v>
      </c>
      <c r="S1327" s="39" t="str">
        <f>VLOOKUP(D1327,GL_Master!$A$1:$D$80,4,FALSE)</f>
        <v>Diwali Expense</v>
      </c>
    </row>
    <row r="1328" spans="1:19" x14ac:dyDescent="0.25">
      <c r="A1328" s="39" t="s">
        <v>262</v>
      </c>
      <c r="B1328" s="39" t="s">
        <v>234</v>
      </c>
      <c r="C1328" s="7">
        <v>44044</v>
      </c>
      <c r="D1328" s="39" t="s">
        <v>20</v>
      </c>
      <c r="E1328" s="39">
        <v>37</v>
      </c>
      <c r="F1328" s="82">
        <f t="shared" si="60"/>
        <v>3.6999999999999998E-2</v>
      </c>
      <c r="G1328" s="39">
        <f>VLOOKUP(N1328,Currecny_M!$A$1:$P$10,2,FALSE)</f>
        <v>65</v>
      </c>
      <c r="H1328" s="39">
        <f>MATCH(C1328,Currecny_M!$A$1:$P$1,0)</f>
        <v>6</v>
      </c>
      <c r="I1328" s="39">
        <f>VLOOKUP(N1328,Currecny_M!$A$1:$P$10,MATCH(Database!C1328,Currecny_M!$A$1:$P$1,0),FALSE)</f>
        <v>67.64</v>
      </c>
      <c r="J1328" s="82">
        <f t="shared" si="61"/>
        <v>2.5026799999999998</v>
      </c>
      <c r="K1328" s="39">
        <f>VLOOKUP('Cover page'!$B$6,Currecny_M!$A$1:$P$10,MATCH(Database!C1328,Currecny_M!$A$1:$P$1,0),FALSE)</f>
        <v>1</v>
      </c>
      <c r="L1328" s="82">
        <f t="shared" si="62"/>
        <v>2.5026799999999998</v>
      </c>
      <c r="M1328" s="82">
        <f>((E1328/$F$1)*VLOOKUP(N1328,Currecny_M!$A$1:$P$10,MATCH(Database!C1328,Currecny_M!$A$1:$P$1,0),FALSE))/VLOOKUP('Cover page'!$B$6,Currecny_M!$A$1:$P$10,MATCH(Database!C1328,Currecny_M!$A$1:$P$1,0),FALSE)</f>
        <v>2.5026799999999998</v>
      </c>
      <c r="N1328" s="6" t="str">
        <f>VLOOKUP(B1328,Master!$A$2:$C$11,3,FALSE)</f>
        <v>Yuan</v>
      </c>
      <c r="O1328" s="6" t="str">
        <f>VLOOKUP(B1328,Master!$A$2:$C$11,2,FALSE)</f>
        <v>Asia</v>
      </c>
      <c r="Q1328" s="39" t="str">
        <f>VLOOKUP(D1328,GL_Master!$A$1:$D$80,2,FALSE)</f>
        <v>PL</v>
      </c>
      <c r="R1328" s="39" t="str">
        <f>VLOOKUP(D1328,GL_Master!$A$1:$D$80,3,FALSE)</f>
        <v>Selling and Marketing expenses</v>
      </c>
      <c r="S1328" s="39" t="str">
        <f>VLOOKUP(D1328,GL_Master!$A$1:$D$80,4,FALSE)</f>
        <v>Business promotion</v>
      </c>
    </row>
    <row r="1329" spans="1:19" x14ac:dyDescent="0.25">
      <c r="A1329" s="39" t="s">
        <v>262</v>
      </c>
      <c r="B1329" s="39" t="s">
        <v>234</v>
      </c>
      <c r="C1329" s="7">
        <v>44044</v>
      </c>
      <c r="D1329" s="39" t="s">
        <v>29</v>
      </c>
      <c r="E1329" s="39">
        <v>39</v>
      </c>
      <c r="F1329" s="82">
        <f t="shared" si="60"/>
        <v>3.9E-2</v>
      </c>
      <c r="G1329" s="39">
        <f>VLOOKUP(N1329,Currecny_M!$A$1:$P$10,2,FALSE)</f>
        <v>65</v>
      </c>
      <c r="H1329" s="39">
        <f>MATCH(C1329,Currecny_M!$A$1:$P$1,0)</f>
        <v>6</v>
      </c>
      <c r="I1329" s="39">
        <f>VLOOKUP(N1329,Currecny_M!$A$1:$P$10,MATCH(Database!C1329,Currecny_M!$A$1:$P$1,0),FALSE)</f>
        <v>67.64</v>
      </c>
      <c r="J1329" s="82">
        <f t="shared" si="61"/>
        <v>2.6379600000000001</v>
      </c>
      <c r="K1329" s="39">
        <f>VLOOKUP('Cover page'!$B$6,Currecny_M!$A$1:$P$10,MATCH(Database!C1329,Currecny_M!$A$1:$P$1,0),FALSE)</f>
        <v>1</v>
      </c>
      <c r="L1329" s="82">
        <f t="shared" si="62"/>
        <v>2.6379600000000001</v>
      </c>
      <c r="M1329" s="82">
        <f>((E1329/$F$1)*VLOOKUP(N1329,Currecny_M!$A$1:$P$10,MATCH(Database!C1329,Currecny_M!$A$1:$P$1,0),FALSE))/VLOOKUP('Cover page'!$B$6,Currecny_M!$A$1:$P$10,MATCH(Database!C1329,Currecny_M!$A$1:$P$1,0),FALSE)</f>
        <v>2.6379600000000001</v>
      </c>
      <c r="N1329" s="6" t="str">
        <f>VLOOKUP(B1329,Master!$A$2:$C$11,3,FALSE)</f>
        <v>Yuan</v>
      </c>
      <c r="O1329" s="6" t="str">
        <f>VLOOKUP(B1329,Master!$A$2:$C$11,2,FALSE)</f>
        <v>Asia</v>
      </c>
      <c r="Q1329" s="39" t="str">
        <f>VLOOKUP(D1329,GL_Master!$A$1:$D$80,2,FALSE)</f>
        <v>PL</v>
      </c>
      <c r="R1329" s="39" t="str">
        <f>VLOOKUP(D1329,GL_Master!$A$1:$D$80,3,FALSE)</f>
        <v>Communication &amp; internet exp</v>
      </c>
      <c r="S1329" s="39" t="str">
        <f>VLOOKUP(D1329,GL_Master!$A$1:$D$80,4,FALSE)</f>
        <v>Communication cost</v>
      </c>
    </row>
    <row r="1330" spans="1:19" x14ac:dyDescent="0.25">
      <c r="A1330" s="39" t="s">
        <v>262</v>
      </c>
      <c r="B1330" s="39" t="s">
        <v>234</v>
      </c>
      <c r="C1330" s="7">
        <v>44044</v>
      </c>
      <c r="D1330" s="39" t="s">
        <v>41</v>
      </c>
      <c r="E1330" s="39">
        <v>20</v>
      </c>
      <c r="F1330" s="82">
        <f t="shared" si="60"/>
        <v>0.02</v>
      </c>
      <c r="G1330" s="39">
        <f>VLOOKUP(N1330,Currecny_M!$A$1:$P$10,2,FALSE)</f>
        <v>65</v>
      </c>
      <c r="H1330" s="39">
        <f>MATCH(C1330,Currecny_M!$A$1:$P$1,0)</f>
        <v>6</v>
      </c>
      <c r="I1330" s="39">
        <f>VLOOKUP(N1330,Currecny_M!$A$1:$P$10,MATCH(Database!C1330,Currecny_M!$A$1:$P$1,0),FALSE)</f>
        <v>67.64</v>
      </c>
      <c r="J1330" s="82">
        <f t="shared" si="61"/>
        <v>1.3528</v>
      </c>
      <c r="K1330" s="39">
        <f>VLOOKUP('Cover page'!$B$6,Currecny_M!$A$1:$P$10,MATCH(Database!C1330,Currecny_M!$A$1:$P$1,0),FALSE)</f>
        <v>1</v>
      </c>
      <c r="L1330" s="82">
        <f t="shared" si="62"/>
        <v>1.3528</v>
      </c>
      <c r="M1330" s="82">
        <f>((E1330/$F$1)*VLOOKUP(N1330,Currecny_M!$A$1:$P$10,MATCH(Database!C1330,Currecny_M!$A$1:$P$1,0),FALSE))/VLOOKUP('Cover page'!$B$6,Currecny_M!$A$1:$P$10,MATCH(Database!C1330,Currecny_M!$A$1:$P$1,0),FALSE)</f>
        <v>1.3528</v>
      </c>
      <c r="N1330" s="6" t="str">
        <f>VLOOKUP(B1330,Master!$A$2:$C$11,3,FALSE)</f>
        <v>Yuan</v>
      </c>
      <c r="O1330" s="6" t="str">
        <f>VLOOKUP(B1330,Master!$A$2:$C$11,2,FALSE)</f>
        <v>Asia</v>
      </c>
      <c r="Q1330" s="39" t="str">
        <f>VLOOKUP(D1330,GL_Master!$A$1:$D$80,2,FALSE)</f>
        <v>PL</v>
      </c>
      <c r="R1330" s="39" t="str">
        <f>VLOOKUP(D1330,GL_Master!$A$1:$D$80,3,FALSE)</f>
        <v>Communication &amp; internet exp</v>
      </c>
      <c r="S1330" s="39" t="str">
        <f>VLOOKUP(D1330,GL_Master!$A$1:$D$80,4,FALSE)</f>
        <v>Communication cost</v>
      </c>
    </row>
    <row r="1331" spans="1:19" x14ac:dyDescent="0.25">
      <c r="A1331" s="39" t="s">
        <v>262</v>
      </c>
      <c r="B1331" s="39" t="s">
        <v>234</v>
      </c>
      <c r="C1331" s="7">
        <v>44044</v>
      </c>
      <c r="D1331" s="39" t="s">
        <v>103</v>
      </c>
      <c r="E1331" s="39">
        <v>38</v>
      </c>
      <c r="F1331" s="82">
        <f t="shared" si="60"/>
        <v>3.7999999999999999E-2</v>
      </c>
      <c r="G1331" s="39">
        <f>VLOOKUP(N1331,Currecny_M!$A$1:$P$10,2,FALSE)</f>
        <v>65</v>
      </c>
      <c r="H1331" s="39">
        <f>MATCH(C1331,Currecny_M!$A$1:$P$1,0)</f>
        <v>6</v>
      </c>
      <c r="I1331" s="39">
        <f>VLOOKUP(N1331,Currecny_M!$A$1:$P$10,MATCH(Database!C1331,Currecny_M!$A$1:$P$1,0),FALSE)</f>
        <v>67.64</v>
      </c>
      <c r="J1331" s="82">
        <f t="shared" si="61"/>
        <v>2.5703200000000002</v>
      </c>
      <c r="K1331" s="39">
        <f>VLOOKUP('Cover page'!$B$6,Currecny_M!$A$1:$P$10,MATCH(Database!C1331,Currecny_M!$A$1:$P$1,0),FALSE)</f>
        <v>1</v>
      </c>
      <c r="L1331" s="82">
        <f t="shared" si="62"/>
        <v>2.5703200000000002</v>
      </c>
      <c r="M1331" s="82">
        <f>((E1331/$F$1)*VLOOKUP(N1331,Currecny_M!$A$1:$P$10,MATCH(Database!C1331,Currecny_M!$A$1:$P$1,0),FALSE))/VLOOKUP('Cover page'!$B$6,Currecny_M!$A$1:$P$10,MATCH(Database!C1331,Currecny_M!$A$1:$P$1,0),FALSE)</f>
        <v>2.5703200000000002</v>
      </c>
      <c r="N1331" s="6" t="str">
        <f>VLOOKUP(B1331,Master!$A$2:$C$11,3,FALSE)</f>
        <v>Yuan</v>
      </c>
      <c r="O1331" s="6" t="str">
        <f>VLOOKUP(B1331,Master!$A$2:$C$11,2,FALSE)</f>
        <v>Asia</v>
      </c>
      <c r="Q1331" s="39" t="str">
        <f>VLOOKUP(D1331,GL_Master!$A$1:$D$80,2,FALSE)</f>
        <v>PL</v>
      </c>
      <c r="R1331" s="39" t="str">
        <f>VLOOKUP(D1331,GL_Master!$A$1:$D$80,3,FALSE)</f>
        <v>Communication &amp; internet exp</v>
      </c>
      <c r="S1331" s="39" t="str">
        <f>VLOOKUP(D1331,GL_Master!$A$1:$D$80,4,FALSE)</f>
        <v>Communication cost</v>
      </c>
    </row>
    <row r="1332" spans="1:19" x14ac:dyDescent="0.25">
      <c r="A1332" s="39" t="s">
        <v>262</v>
      </c>
      <c r="B1332" s="39" t="s">
        <v>234</v>
      </c>
      <c r="C1332" s="7">
        <v>44044</v>
      </c>
      <c r="D1332" s="39" t="s">
        <v>104</v>
      </c>
      <c r="E1332" s="39">
        <v>59</v>
      </c>
      <c r="F1332" s="82">
        <f t="shared" si="60"/>
        <v>5.8999999999999997E-2</v>
      </c>
      <c r="G1332" s="39">
        <f>VLOOKUP(N1332,Currecny_M!$A$1:$P$10,2,FALSE)</f>
        <v>65</v>
      </c>
      <c r="H1332" s="39">
        <f>MATCH(C1332,Currecny_M!$A$1:$P$1,0)</f>
        <v>6</v>
      </c>
      <c r="I1332" s="39">
        <f>VLOOKUP(N1332,Currecny_M!$A$1:$P$10,MATCH(Database!C1332,Currecny_M!$A$1:$P$1,0),FALSE)</f>
        <v>67.64</v>
      </c>
      <c r="J1332" s="82">
        <f t="shared" si="61"/>
        <v>3.9907599999999999</v>
      </c>
      <c r="K1332" s="39">
        <f>VLOOKUP('Cover page'!$B$6,Currecny_M!$A$1:$P$10,MATCH(Database!C1332,Currecny_M!$A$1:$P$1,0),FALSE)</f>
        <v>1</v>
      </c>
      <c r="L1332" s="82">
        <f t="shared" si="62"/>
        <v>3.9907599999999999</v>
      </c>
      <c r="M1332" s="82">
        <f>((E1332/$F$1)*VLOOKUP(N1332,Currecny_M!$A$1:$P$10,MATCH(Database!C1332,Currecny_M!$A$1:$P$1,0),FALSE))/VLOOKUP('Cover page'!$B$6,Currecny_M!$A$1:$P$10,MATCH(Database!C1332,Currecny_M!$A$1:$P$1,0),FALSE)</f>
        <v>3.9907599999999999</v>
      </c>
      <c r="N1332" s="6" t="str">
        <f>VLOOKUP(B1332,Master!$A$2:$C$11,3,FALSE)</f>
        <v>Yuan</v>
      </c>
      <c r="O1332" s="6" t="str">
        <f>VLOOKUP(B1332,Master!$A$2:$C$11,2,FALSE)</f>
        <v>Asia</v>
      </c>
      <c r="Q1332" s="39" t="str">
        <f>VLOOKUP(D1332,GL_Master!$A$1:$D$80,2,FALSE)</f>
        <v>PL</v>
      </c>
      <c r="R1332" s="39" t="str">
        <f>VLOOKUP(D1332,GL_Master!$A$1:$D$80,3,FALSE)</f>
        <v>Legal &amp; Professional expenses</v>
      </c>
      <c r="S1332" s="39" t="str">
        <f>VLOOKUP(D1332,GL_Master!$A$1:$D$80,4,FALSE)</f>
        <v>Professional Fees - Others</v>
      </c>
    </row>
    <row r="1333" spans="1:19" x14ac:dyDescent="0.25">
      <c r="A1333" s="39" t="s">
        <v>262</v>
      </c>
      <c r="B1333" s="39" t="s">
        <v>234</v>
      </c>
      <c r="C1333" s="7">
        <v>44044</v>
      </c>
      <c r="D1333" s="39" t="s">
        <v>105</v>
      </c>
      <c r="E1333" s="39">
        <v>41</v>
      </c>
      <c r="F1333" s="82">
        <f t="shared" si="60"/>
        <v>4.1000000000000002E-2</v>
      </c>
      <c r="G1333" s="39">
        <f>VLOOKUP(N1333,Currecny_M!$A$1:$P$10,2,FALSE)</f>
        <v>65</v>
      </c>
      <c r="H1333" s="39">
        <f>MATCH(C1333,Currecny_M!$A$1:$P$1,0)</f>
        <v>6</v>
      </c>
      <c r="I1333" s="39">
        <f>VLOOKUP(N1333,Currecny_M!$A$1:$P$10,MATCH(Database!C1333,Currecny_M!$A$1:$P$1,0),FALSE)</f>
        <v>67.64</v>
      </c>
      <c r="J1333" s="82">
        <f t="shared" si="61"/>
        <v>2.7732399999999999</v>
      </c>
      <c r="K1333" s="39">
        <f>VLOOKUP('Cover page'!$B$6,Currecny_M!$A$1:$P$10,MATCH(Database!C1333,Currecny_M!$A$1:$P$1,0),FALSE)</f>
        <v>1</v>
      </c>
      <c r="L1333" s="82">
        <f t="shared" si="62"/>
        <v>2.7732399999999999</v>
      </c>
      <c r="M1333" s="82">
        <f>((E1333/$F$1)*VLOOKUP(N1333,Currecny_M!$A$1:$P$10,MATCH(Database!C1333,Currecny_M!$A$1:$P$1,0),FALSE))/VLOOKUP('Cover page'!$B$6,Currecny_M!$A$1:$P$10,MATCH(Database!C1333,Currecny_M!$A$1:$P$1,0),FALSE)</f>
        <v>2.7732399999999999</v>
      </c>
      <c r="N1333" s="6" t="str">
        <f>VLOOKUP(B1333,Master!$A$2:$C$11,3,FALSE)</f>
        <v>Yuan</v>
      </c>
      <c r="O1333" s="6" t="str">
        <f>VLOOKUP(B1333,Master!$A$2:$C$11,2,FALSE)</f>
        <v>Asia</v>
      </c>
      <c r="Q1333" s="39" t="str">
        <f>VLOOKUP(D1333,GL_Master!$A$1:$D$80,2,FALSE)</f>
        <v>PL</v>
      </c>
      <c r="R1333" s="39" t="str">
        <f>VLOOKUP(D1333,GL_Master!$A$1:$D$80,3,FALSE)</f>
        <v>Travelling and conveyance</v>
      </c>
      <c r="S1333" s="39" t="str">
        <f>VLOOKUP(D1333,GL_Master!$A$1:$D$80,4,FALSE)</f>
        <v>Car hiring and rental services</v>
      </c>
    </row>
    <row r="1334" spans="1:19" x14ac:dyDescent="0.25">
      <c r="A1334" s="39" t="s">
        <v>262</v>
      </c>
      <c r="B1334" s="39" t="s">
        <v>234</v>
      </c>
      <c r="C1334" s="7">
        <v>44044</v>
      </c>
      <c r="D1334" s="39" t="s">
        <v>106</v>
      </c>
      <c r="E1334" s="39">
        <v>19</v>
      </c>
      <c r="F1334" s="82">
        <f t="shared" si="60"/>
        <v>1.9E-2</v>
      </c>
      <c r="G1334" s="39">
        <f>VLOOKUP(N1334,Currecny_M!$A$1:$P$10,2,FALSE)</f>
        <v>65</v>
      </c>
      <c r="H1334" s="39">
        <f>MATCH(C1334,Currecny_M!$A$1:$P$1,0)</f>
        <v>6</v>
      </c>
      <c r="I1334" s="39">
        <f>VLOOKUP(N1334,Currecny_M!$A$1:$P$10,MATCH(Database!C1334,Currecny_M!$A$1:$P$1,0),FALSE)</f>
        <v>67.64</v>
      </c>
      <c r="J1334" s="82">
        <f t="shared" si="61"/>
        <v>1.2851600000000001</v>
      </c>
      <c r="K1334" s="39">
        <f>VLOOKUP('Cover page'!$B$6,Currecny_M!$A$1:$P$10,MATCH(Database!C1334,Currecny_M!$A$1:$P$1,0),FALSE)</f>
        <v>1</v>
      </c>
      <c r="L1334" s="82">
        <f t="shared" si="62"/>
        <v>1.2851600000000001</v>
      </c>
      <c r="M1334" s="82">
        <f>((E1334/$F$1)*VLOOKUP(N1334,Currecny_M!$A$1:$P$10,MATCH(Database!C1334,Currecny_M!$A$1:$P$1,0),FALSE))/VLOOKUP('Cover page'!$B$6,Currecny_M!$A$1:$P$10,MATCH(Database!C1334,Currecny_M!$A$1:$P$1,0),FALSE)</f>
        <v>1.2851600000000001</v>
      </c>
      <c r="N1334" s="6" t="str">
        <f>VLOOKUP(B1334,Master!$A$2:$C$11,3,FALSE)</f>
        <v>Yuan</v>
      </c>
      <c r="O1334" s="6" t="str">
        <f>VLOOKUP(B1334,Master!$A$2:$C$11,2,FALSE)</f>
        <v>Asia</v>
      </c>
      <c r="Q1334" s="39" t="str">
        <f>VLOOKUP(D1334,GL_Master!$A$1:$D$80,2,FALSE)</f>
        <v>PL</v>
      </c>
      <c r="R1334" s="39" t="str">
        <f>VLOOKUP(D1334,GL_Master!$A$1:$D$80,3,FALSE)</f>
        <v>Communication &amp; internet exp</v>
      </c>
      <c r="S1334" s="39" t="str">
        <f>VLOOKUP(D1334,GL_Master!$A$1:$D$80,4,FALSE)</f>
        <v>Printing &amp; Stationary</v>
      </c>
    </row>
    <row r="1335" spans="1:19" x14ac:dyDescent="0.25">
      <c r="A1335" s="39" t="s">
        <v>262</v>
      </c>
      <c r="B1335" s="39" t="s">
        <v>234</v>
      </c>
      <c r="C1335" s="7">
        <v>44044</v>
      </c>
      <c r="D1335" s="39" t="s">
        <v>32</v>
      </c>
      <c r="E1335" s="39">
        <v>20</v>
      </c>
      <c r="F1335" s="82">
        <f t="shared" si="60"/>
        <v>0.02</v>
      </c>
      <c r="G1335" s="39">
        <f>VLOOKUP(N1335,Currecny_M!$A$1:$P$10,2,FALSE)</f>
        <v>65</v>
      </c>
      <c r="H1335" s="39">
        <f>MATCH(C1335,Currecny_M!$A$1:$P$1,0)</f>
        <v>6</v>
      </c>
      <c r="I1335" s="39">
        <f>VLOOKUP(N1335,Currecny_M!$A$1:$P$10,MATCH(Database!C1335,Currecny_M!$A$1:$P$1,0),FALSE)</f>
        <v>67.64</v>
      </c>
      <c r="J1335" s="82">
        <f t="shared" si="61"/>
        <v>1.3528</v>
      </c>
      <c r="K1335" s="39">
        <f>VLOOKUP('Cover page'!$B$6,Currecny_M!$A$1:$P$10,MATCH(Database!C1335,Currecny_M!$A$1:$P$1,0),FALSE)</f>
        <v>1</v>
      </c>
      <c r="L1335" s="82">
        <f t="shared" si="62"/>
        <v>1.3528</v>
      </c>
      <c r="M1335" s="82">
        <f>((E1335/$F$1)*VLOOKUP(N1335,Currecny_M!$A$1:$P$10,MATCH(Database!C1335,Currecny_M!$A$1:$P$1,0),FALSE))/VLOOKUP('Cover page'!$B$6,Currecny_M!$A$1:$P$10,MATCH(Database!C1335,Currecny_M!$A$1:$P$1,0),FALSE)</f>
        <v>1.3528</v>
      </c>
      <c r="N1335" s="6" t="str">
        <f>VLOOKUP(B1335,Master!$A$2:$C$11,3,FALSE)</f>
        <v>Yuan</v>
      </c>
      <c r="O1335" s="6" t="str">
        <f>VLOOKUP(B1335,Master!$A$2:$C$11,2,FALSE)</f>
        <v>Asia</v>
      </c>
      <c r="Q1335" s="39" t="str">
        <f>VLOOKUP(D1335,GL_Master!$A$1:$D$80,2,FALSE)</f>
        <v>PL</v>
      </c>
      <c r="R1335" s="39" t="str">
        <f>VLOOKUP(D1335,GL_Master!$A$1:$D$80,3,FALSE)</f>
        <v>Communication &amp; internet exp</v>
      </c>
      <c r="S1335" s="39" t="str">
        <f>VLOOKUP(D1335,GL_Master!$A$1:$D$80,4,FALSE)</f>
        <v>Printing &amp; Stationary</v>
      </c>
    </row>
    <row r="1336" spans="1:19" x14ac:dyDescent="0.25">
      <c r="A1336" s="39" t="s">
        <v>262</v>
      </c>
      <c r="B1336" s="39" t="s">
        <v>234</v>
      </c>
      <c r="C1336" s="7">
        <v>44044</v>
      </c>
      <c r="D1336" s="39" t="s">
        <v>35</v>
      </c>
      <c r="E1336" s="39">
        <v>56</v>
      </c>
      <c r="F1336" s="82">
        <f t="shared" si="60"/>
        <v>5.6000000000000001E-2</v>
      </c>
      <c r="G1336" s="39">
        <f>VLOOKUP(N1336,Currecny_M!$A$1:$P$10,2,FALSE)</f>
        <v>65</v>
      </c>
      <c r="H1336" s="39">
        <f>MATCH(C1336,Currecny_M!$A$1:$P$1,0)</f>
        <v>6</v>
      </c>
      <c r="I1336" s="39">
        <f>VLOOKUP(N1336,Currecny_M!$A$1:$P$10,MATCH(Database!C1336,Currecny_M!$A$1:$P$1,0),FALSE)</f>
        <v>67.64</v>
      </c>
      <c r="J1336" s="82">
        <f t="shared" si="61"/>
        <v>3.7878400000000001</v>
      </c>
      <c r="K1336" s="39">
        <f>VLOOKUP('Cover page'!$B$6,Currecny_M!$A$1:$P$10,MATCH(Database!C1336,Currecny_M!$A$1:$P$1,0),FALSE)</f>
        <v>1</v>
      </c>
      <c r="L1336" s="82">
        <f t="shared" si="62"/>
        <v>3.7878400000000001</v>
      </c>
      <c r="M1336" s="82">
        <f>((E1336/$F$1)*VLOOKUP(N1336,Currecny_M!$A$1:$P$10,MATCH(Database!C1336,Currecny_M!$A$1:$P$1,0),FALSE))/VLOOKUP('Cover page'!$B$6,Currecny_M!$A$1:$P$10,MATCH(Database!C1336,Currecny_M!$A$1:$P$1,0),FALSE)</f>
        <v>3.7878400000000001</v>
      </c>
      <c r="N1336" s="6" t="str">
        <f>VLOOKUP(B1336,Master!$A$2:$C$11,3,FALSE)</f>
        <v>Yuan</v>
      </c>
      <c r="O1336" s="6" t="str">
        <f>VLOOKUP(B1336,Master!$A$2:$C$11,2,FALSE)</f>
        <v>Asia</v>
      </c>
      <c r="Q1336" s="39" t="str">
        <f>VLOOKUP(D1336,GL_Master!$A$1:$D$80,2,FALSE)</f>
        <v>PL</v>
      </c>
      <c r="R1336" s="39" t="str">
        <f>VLOOKUP(D1336,GL_Master!$A$1:$D$80,3,FALSE)</f>
        <v>Security Expenses</v>
      </c>
      <c r="S1336" s="39" t="str">
        <f>VLOOKUP(D1336,GL_Master!$A$1:$D$80,4,FALSE)</f>
        <v>Security Expenses others</v>
      </c>
    </row>
    <row r="1337" spans="1:19" x14ac:dyDescent="0.25">
      <c r="A1337" s="39" t="s">
        <v>262</v>
      </c>
      <c r="B1337" s="39" t="s">
        <v>234</v>
      </c>
      <c r="C1337" s="7">
        <v>44044</v>
      </c>
      <c r="D1337" s="39" t="s">
        <v>38</v>
      </c>
      <c r="E1337" s="39">
        <v>19</v>
      </c>
      <c r="F1337" s="82">
        <f t="shared" si="60"/>
        <v>1.9E-2</v>
      </c>
      <c r="G1337" s="39">
        <f>VLOOKUP(N1337,Currecny_M!$A$1:$P$10,2,FALSE)</f>
        <v>65</v>
      </c>
      <c r="H1337" s="39">
        <f>MATCH(C1337,Currecny_M!$A$1:$P$1,0)</f>
        <v>6</v>
      </c>
      <c r="I1337" s="39">
        <f>VLOOKUP(N1337,Currecny_M!$A$1:$P$10,MATCH(Database!C1337,Currecny_M!$A$1:$P$1,0),FALSE)</f>
        <v>67.64</v>
      </c>
      <c r="J1337" s="82">
        <f t="shared" si="61"/>
        <v>1.2851600000000001</v>
      </c>
      <c r="K1337" s="39">
        <f>VLOOKUP('Cover page'!$B$6,Currecny_M!$A$1:$P$10,MATCH(Database!C1337,Currecny_M!$A$1:$P$1,0),FALSE)</f>
        <v>1</v>
      </c>
      <c r="L1337" s="82">
        <f t="shared" si="62"/>
        <v>1.2851600000000001</v>
      </c>
      <c r="M1337" s="82">
        <f>((E1337/$F$1)*VLOOKUP(N1337,Currecny_M!$A$1:$P$10,MATCH(Database!C1337,Currecny_M!$A$1:$P$1,0),FALSE))/VLOOKUP('Cover page'!$B$6,Currecny_M!$A$1:$P$10,MATCH(Database!C1337,Currecny_M!$A$1:$P$1,0),FALSE)</f>
        <v>1.2851600000000001</v>
      </c>
      <c r="N1337" s="6" t="str">
        <f>VLOOKUP(B1337,Master!$A$2:$C$11,3,FALSE)</f>
        <v>Yuan</v>
      </c>
      <c r="O1337" s="6" t="str">
        <f>VLOOKUP(B1337,Master!$A$2:$C$11,2,FALSE)</f>
        <v>Asia</v>
      </c>
      <c r="Q1337" s="39" t="str">
        <f>VLOOKUP(D1337,GL_Master!$A$1:$D$80,2,FALSE)</f>
        <v>PL</v>
      </c>
      <c r="R1337" s="39" t="str">
        <f>VLOOKUP(D1337,GL_Master!$A$1:$D$80,3,FALSE)</f>
        <v>House Keeping Expenses</v>
      </c>
      <c r="S1337" s="39" t="str">
        <f>VLOOKUP(D1337,GL_Master!$A$1:$D$80,4,FALSE)</f>
        <v>House Keeping Expenses</v>
      </c>
    </row>
    <row r="1338" spans="1:19" x14ac:dyDescent="0.25">
      <c r="A1338" s="39" t="s">
        <v>262</v>
      </c>
      <c r="B1338" s="39" t="s">
        <v>234</v>
      </c>
      <c r="C1338" s="7">
        <v>44044</v>
      </c>
      <c r="D1338" s="39" t="s">
        <v>107</v>
      </c>
      <c r="E1338" s="39">
        <v>20</v>
      </c>
      <c r="F1338" s="82">
        <f t="shared" si="60"/>
        <v>0.02</v>
      </c>
      <c r="G1338" s="39">
        <f>VLOOKUP(N1338,Currecny_M!$A$1:$P$10,2,FALSE)</f>
        <v>65</v>
      </c>
      <c r="H1338" s="39">
        <f>MATCH(C1338,Currecny_M!$A$1:$P$1,0)</f>
        <v>6</v>
      </c>
      <c r="I1338" s="39">
        <f>VLOOKUP(N1338,Currecny_M!$A$1:$P$10,MATCH(Database!C1338,Currecny_M!$A$1:$P$1,0),FALSE)</f>
        <v>67.64</v>
      </c>
      <c r="J1338" s="82">
        <f t="shared" si="61"/>
        <v>1.3528</v>
      </c>
      <c r="K1338" s="39">
        <f>VLOOKUP('Cover page'!$B$6,Currecny_M!$A$1:$P$10,MATCH(Database!C1338,Currecny_M!$A$1:$P$1,0),FALSE)</f>
        <v>1</v>
      </c>
      <c r="L1338" s="82">
        <f t="shared" si="62"/>
        <v>1.3528</v>
      </c>
      <c r="M1338" s="82">
        <f>((E1338/$F$1)*VLOOKUP(N1338,Currecny_M!$A$1:$P$10,MATCH(Database!C1338,Currecny_M!$A$1:$P$1,0),FALSE))/VLOOKUP('Cover page'!$B$6,Currecny_M!$A$1:$P$10,MATCH(Database!C1338,Currecny_M!$A$1:$P$1,0),FALSE)</f>
        <v>1.3528</v>
      </c>
      <c r="N1338" s="6" t="str">
        <f>VLOOKUP(B1338,Master!$A$2:$C$11,3,FALSE)</f>
        <v>Yuan</v>
      </c>
      <c r="O1338" s="6" t="str">
        <f>VLOOKUP(B1338,Master!$A$2:$C$11,2,FALSE)</f>
        <v>Asia</v>
      </c>
      <c r="Q1338" s="39" t="str">
        <f>VLOOKUP(D1338,GL_Master!$A$1:$D$80,2,FALSE)</f>
        <v>PL</v>
      </c>
      <c r="R1338" s="39" t="str">
        <f>VLOOKUP(D1338,GL_Master!$A$1:$D$80,3,FALSE)</f>
        <v>Misc. expenses</v>
      </c>
      <c r="S1338" s="39" t="str">
        <f>VLOOKUP(D1338,GL_Master!$A$1:$D$80,4,FALSE)</f>
        <v>Repair &amp; Maintenance</v>
      </c>
    </row>
    <row r="1339" spans="1:19" x14ac:dyDescent="0.25">
      <c r="A1339" s="39" t="s">
        <v>262</v>
      </c>
      <c r="B1339" s="39" t="s">
        <v>234</v>
      </c>
      <c r="C1339" s="7">
        <v>44044</v>
      </c>
      <c r="D1339" s="39" t="s">
        <v>108</v>
      </c>
      <c r="E1339" s="39">
        <v>20</v>
      </c>
      <c r="F1339" s="82">
        <f t="shared" si="60"/>
        <v>0.02</v>
      </c>
      <c r="G1339" s="39">
        <f>VLOOKUP(N1339,Currecny_M!$A$1:$P$10,2,FALSE)</f>
        <v>65</v>
      </c>
      <c r="H1339" s="39">
        <f>MATCH(C1339,Currecny_M!$A$1:$P$1,0)</f>
        <v>6</v>
      </c>
      <c r="I1339" s="39">
        <f>VLOOKUP(N1339,Currecny_M!$A$1:$P$10,MATCH(Database!C1339,Currecny_M!$A$1:$P$1,0),FALSE)</f>
        <v>67.64</v>
      </c>
      <c r="J1339" s="82">
        <f t="shared" si="61"/>
        <v>1.3528</v>
      </c>
      <c r="K1339" s="39">
        <f>VLOOKUP('Cover page'!$B$6,Currecny_M!$A$1:$P$10,MATCH(Database!C1339,Currecny_M!$A$1:$P$1,0),FALSE)</f>
        <v>1</v>
      </c>
      <c r="L1339" s="82">
        <f t="shared" si="62"/>
        <v>1.3528</v>
      </c>
      <c r="M1339" s="82">
        <f>((E1339/$F$1)*VLOOKUP(N1339,Currecny_M!$A$1:$P$10,MATCH(Database!C1339,Currecny_M!$A$1:$P$1,0),FALSE))/VLOOKUP('Cover page'!$B$6,Currecny_M!$A$1:$P$10,MATCH(Database!C1339,Currecny_M!$A$1:$P$1,0),FALSE)</f>
        <v>1.3528</v>
      </c>
      <c r="N1339" s="6" t="str">
        <f>VLOOKUP(B1339,Master!$A$2:$C$11,3,FALSE)</f>
        <v>Yuan</v>
      </c>
      <c r="O1339" s="6" t="str">
        <f>VLOOKUP(B1339,Master!$A$2:$C$11,2,FALSE)</f>
        <v>Asia</v>
      </c>
      <c r="Q1339" s="39" t="str">
        <f>VLOOKUP(D1339,GL_Master!$A$1:$D$80,2,FALSE)</f>
        <v>PL</v>
      </c>
      <c r="R1339" s="39" t="str">
        <f>VLOOKUP(D1339,GL_Master!$A$1:$D$80,3,FALSE)</f>
        <v>Misc. expenses</v>
      </c>
      <c r="S1339" s="39" t="str">
        <f>VLOOKUP(D1339,GL_Master!$A$1:$D$80,4,FALSE)</f>
        <v>Repair &amp; Maintenance</v>
      </c>
    </row>
    <row r="1340" spans="1:19" x14ac:dyDescent="0.25">
      <c r="A1340" s="39" t="s">
        <v>262</v>
      </c>
      <c r="B1340" s="39" t="s">
        <v>234</v>
      </c>
      <c r="C1340" s="7">
        <v>44044</v>
      </c>
      <c r="D1340" s="39" t="s">
        <v>9</v>
      </c>
      <c r="E1340" s="39">
        <v>169</v>
      </c>
      <c r="F1340" s="82">
        <f t="shared" si="60"/>
        <v>0.16900000000000001</v>
      </c>
      <c r="G1340" s="39">
        <f>VLOOKUP(N1340,Currecny_M!$A$1:$P$10,2,FALSE)</f>
        <v>65</v>
      </c>
      <c r="H1340" s="39">
        <f>MATCH(C1340,Currecny_M!$A$1:$P$1,0)</f>
        <v>6</v>
      </c>
      <c r="I1340" s="39">
        <f>VLOOKUP(N1340,Currecny_M!$A$1:$P$10,MATCH(Database!C1340,Currecny_M!$A$1:$P$1,0),FALSE)</f>
        <v>67.64</v>
      </c>
      <c r="J1340" s="82">
        <f t="shared" si="61"/>
        <v>11.43116</v>
      </c>
      <c r="K1340" s="39">
        <f>VLOOKUP('Cover page'!$B$6,Currecny_M!$A$1:$P$10,MATCH(Database!C1340,Currecny_M!$A$1:$P$1,0),FALSE)</f>
        <v>1</v>
      </c>
      <c r="L1340" s="82">
        <f t="shared" si="62"/>
        <v>11.43116</v>
      </c>
      <c r="M1340" s="82">
        <f>((E1340/$F$1)*VLOOKUP(N1340,Currecny_M!$A$1:$P$10,MATCH(Database!C1340,Currecny_M!$A$1:$P$1,0),FALSE))/VLOOKUP('Cover page'!$B$6,Currecny_M!$A$1:$P$10,MATCH(Database!C1340,Currecny_M!$A$1:$P$1,0),FALSE)</f>
        <v>11.43116</v>
      </c>
      <c r="N1340" s="6" t="str">
        <f>VLOOKUP(B1340,Master!$A$2:$C$11,3,FALSE)</f>
        <v>Yuan</v>
      </c>
      <c r="O1340" s="6" t="str">
        <f>VLOOKUP(B1340,Master!$A$2:$C$11,2,FALSE)</f>
        <v>Asia</v>
      </c>
      <c r="Q1340" s="39" t="str">
        <f>VLOOKUP(D1340,GL_Master!$A$1:$D$80,2,FALSE)</f>
        <v>PL</v>
      </c>
      <c r="R1340" s="39" t="str">
        <f>VLOOKUP(D1340,GL_Master!$A$1:$D$80,3,FALSE)</f>
        <v>Rent</v>
      </c>
      <c r="S1340" s="39" t="str">
        <f>VLOOKUP(D1340,GL_Master!$A$1:$D$80,4,FALSE)</f>
        <v>Office Rent</v>
      </c>
    </row>
    <row r="1341" spans="1:19" x14ac:dyDescent="0.25">
      <c r="A1341" s="39" t="s">
        <v>262</v>
      </c>
      <c r="B1341" s="39" t="s">
        <v>234</v>
      </c>
      <c r="C1341" s="7">
        <v>44044</v>
      </c>
      <c r="D1341" s="39" t="s">
        <v>109</v>
      </c>
      <c r="E1341" s="39">
        <v>-96</v>
      </c>
      <c r="F1341" s="82">
        <f t="shared" si="60"/>
        <v>-9.6000000000000002E-2</v>
      </c>
      <c r="G1341" s="39">
        <f>VLOOKUP(N1341,Currecny_M!$A$1:$P$10,2,FALSE)</f>
        <v>65</v>
      </c>
      <c r="H1341" s="39">
        <f>MATCH(C1341,Currecny_M!$A$1:$P$1,0)</f>
        <v>6</v>
      </c>
      <c r="I1341" s="39">
        <f>VLOOKUP(N1341,Currecny_M!$A$1:$P$10,MATCH(Database!C1341,Currecny_M!$A$1:$P$1,0),FALSE)</f>
        <v>67.64</v>
      </c>
      <c r="J1341" s="82">
        <f t="shared" si="61"/>
        <v>-6.4934400000000005</v>
      </c>
      <c r="K1341" s="39">
        <f>VLOOKUP('Cover page'!$B$6,Currecny_M!$A$1:$P$10,MATCH(Database!C1341,Currecny_M!$A$1:$P$1,0),FALSE)</f>
        <v>1</v>
      </c>
      <c r="L1341" s="82">
        <f t="shared" si="62"/>
        <v>-6.4934400000000005</v>
      </c>
      <c r="M1341" s="82">
        <f>((E1341/$F$1)*VLOOKUP(N1341,Currecny_M!$A$1:$P$10,MATCH(Database!C1341,Currecny_M!$A$1:$P$1,0),FALSE))/VLOOKUP('Cover page'!$B$6,Currecny_M!$A$1:$P$10,MATCH(Database!C1341,Currecny_M!$A$1:$P$1,0),FALSE)</f>
        <v>-6.4934400000000005</v>
      </c>
      <c r="N1341" s="6" t="str">
        <f>VLOOKUP(B1341,Master!$A$2:$C$11,3,FALSE)</f>
        <v>Yuan</v>
      </c>
      <c r="O1341" s="6" t="str">
        <f>VLOOKUP(B1341,Master!$A$2:$C$11,2,FALSE)</f>
        <v>Asia</v>
      </c>
      <c r="Q1341" s="39" t="str">
        <f>VLOOKUP(D1341,GL_Master!$A$1:$D$80,2,FALSE)</f>
        <v>PL</v>
      </c>
      <c r="R1341" s="39" t="str">
        <f>VLOOKUP(D1341,GL_Master!$A$1:$D$80,3,FALSE)</f>
        <v>Travelling and conveyance</v>
      </c>
      <c r="S1341" s="39" t="str">
        <f>VLOOKUP(D1341,GL_Master!$A$1:$D$80,4,FALSE)</f>
        <v>Travelling , hotel lodging</v>
      </c>
    </row>
    <row r="1342" spans="1:19" x14ac:dyDescent="0.25">
      <c r="A1342" s="39" t="s">
        <v>262</v>
      </c>
      <c r="B1342" s="39" t="s">
        <v>234</v>
      </c>
      <c r="C1342" s="7">
        <v>44044</v>
      </c>
      <c r="D1342" s="39" t="s">
        <v>110</v>
      </c>
      <c r="E1342" s="39">
        <v>39</v>
      </c>
      <c r="F1342" s="82">
        <f t="shared" si="60"/>
        <v>3.9E-2</v>
      </c>
      <c r="G1342" s="39">
        <f>VLOOKUP(N1342,Currecny_M!$A$1:$P$10,2,FALSE)</f>
        <v>65</v>
      </c>
      <c r="H1342" s="39">
        <f>MATCH(C1342,Currecny_M!$A$1:$P$1,0)</f>
        <v>6</v>
      </c>
      <c r="I1342" s="39">
        <f>VLOOKUP(N1342,Currecny_M!$A$1:$P$10,MATCH(Database!C1342,Currecny_M!$A$1:$P$1,0),FALSE)</f>
        <v>67.64</v>
      </c>
      <c r="J1342" s="82">
        <f t="shared" si="61"/>
        <v>2.6379600000000001</v>
      </c>
      <c r="K1342" s="39">
        <f>VLOOKUP('Cover page'!$B$6,Currecny_M!$A$1:$P$10,MATCH(Database!C1342,Currecny_M!$A$1:$P$1,0),FALSE)</f>
        <v>1</v>
      </c>
      <c r="L1342" s="82">
        <f t="shared" si="62"/>
        <v>2.6379600000000001</v>
      </c>
      <c r="M1342" s="82">
        <f>((E1342/$F$1)*VLOOKUP(N1342,Currecny_M!$A$1:$P$10,MATCH(Database!C1342,Currecny_M!$A$1:$P$1,0),FALSE))/VLOOKUP('Cover page'!$B$6,Currecny_M!$A$1:$P$10,MATCH(Database!C1342,Currecny_M!$A$1:$P$1,0),FALSE)</f>
        <v>2.6379600000000001</v>
      </c>
      <c r="N1342" s="6" t="str">
        <f>VLOOKUP(B1342,Master!$A$2:$C$11,3,FALSE)</f>
        <v>Yuan</v>
      </c>
      <c r="O1342" s="6" t="str">
        <f>VLOOKUP(B1342,Master!$A$2:$C$11,2,FALSE)</f>
        <v>Asia</v>
      </c>
      <c r="Q1342" s="39" t="str">
        <f>VLOOKUP(D1342,GL_Master!$A$1:$D$80,2,FALSE)</f>
        <v>PL</v>
      </c>
      <c r="R1342" s="39" t="str">
        <f>VLOOKUP(D1342,GL_Master!$A$1:$D$80,3,FALSE)</f>
        <v>Travelling and conveyance</v>
      </c>
      <c r="S1342" s="39" t="str">
        <f>VLOOKUP(D1342,GL_Master!$A$1:$D$80,4,FALSE)</f>
        <v>Travelling , hotel lodging</v>
      </c>
    </row>
    <row r="1343" spans="1:19" x14ac:dyDescent="0.25">
      <c r="A1343" s="39" t="s">
        <v>262</v>
      </c>
      <c r="B1343" s="39" t="s">
        <v>234</v>
      </c>
      <c r="C1343" s="7">
        <v>44044</v>
      </c>
      <c r="D1343" s="39" t="s">
        <v>111</v>
      </c>
      <c r="E1343" s="39">
        <v>20</v>
      </c>
      <c r="F1343" s="82">
        <f t="shared" si="60"/>
        <v>0.02</v>
      </c>
      <c r="G1343" s="39">
        <f>VLOOKUP(N1343,Currecny_M!$A$1:$P$10,2,FALSE)</f>
        <v>65</v>
      </c>
      <c r="H1343" s="39">
        <f>MATCH(C1343,Currecny_M!$A$1:$P$1,0)</f>
        <v>6</v>
      </c>
      <c r="I1343" s="39">
        <f>VLOOKUP(N1343,Currecny_M!$A$1:$P$10,MATCH(Database!C1343,Currecny_M!$A$1:$P$1,0),FALSE)</f>
        <v>67.64</v>
      </c>
      <c r="J1343" s="82">
        <f t="shared" si="61"/>
        <v>1.3528</v>
      </c>
      <c r="K1343" s="39">
        <f>VLOOKUP('Cover page'!$B$6,Currecny_M!$A$1:$P$10,MATCH(Database!C1343,Currecny_M!$A$1:$P$1,0),FALSE)</f>
        <v>1</v>
      </c>
      <c r="L1343" s="82">
        <f t="shared" si="62"/>
        <v>1.3528</v>
      </c>
      <c r="M1343" s="82">
        <f>((E1343/$F$1)*VLOOKUP(N1343,Currecny_M!$A$1:$P$10,MATCH(Database!C1343,Currecny_M!$A$1:$P$1,0),FALSE))/VLOOKUP('Cover page'!$B$6,Currecny_M!$A$1:$P$10,MATCH(Database!C1343,Currecny_M!$A$1:$P$1,0),FALSE)</f>
        <v>1.3528</v>
      </c>
      <c r="N1343" s="6" t="str">
        <f>VLOOKUP(B1343,Master!$A$2:$C$11,3,FALSE)</f>
        <v>Yuan</v>
      </c>
      <c r="O1343" s="6" t="str">
        <f>VLOOKUP(B1343,Master!$A$2:$C$11,2,FALSE)</f>
        <v>Asia</v>
      </c>
      <c r="Q1343" s="39" t="str">
        <f>VLOOKUP(D1343,GL_Master!$A$1:$D$80,2,FALSE)</f>
        <v>PL</v>
      </c>
      <c r="R1343" s="39" t="str">
        <f>VLOOKUP(D1343,GL_Master!$A$1:$D$80,3,FALSE)</f>
        <v>Legal &amp; Professional expenses</v>
      </c>
      <c r="S1343" s="39" t="str">
        <f>VLOOKUP(D1343,GL_Master!$A$1:$D$80,4,FALSE)</f>
        <v>Professional Fees - Others</v>
      </c>
    </row>
    <row r="1344" spans="1:19" x14ac:dyDescent="0.25">
      <c r="A1344" s="39" t="s">
        <v>262</v>
      </c>
      <c r="B1344" s="39" t="s">
        <v>234</v>
      </c>
      <c r="C1344" s="7">
        <v>44075</v>
      </c>
      <c r="D1344" s="39" t="s">
        <v>112</v>
      </c>
      <c r="E1344" s="39">
        <v>192</v>
      </c>
      <c r="F1344" s="82">
        <f t="shared" si="60"/>
        <v>0.192</v>
      </c>
      <c r="G1344" s="39">
        <f>VLOOKUP(N1344,Currecny_M!$A$1:$P$10,2,FALSE)</f>
        <v>65</v>
      </c>
      <c r="H1344" s="39">
        <f>MATCH(C1344,Currecny_M!$A$1:$P$1,0)</f>
        <v>7</v>
      </c>
      <c r="I1344" s="39">
        <f>VLOOKUP(N1344,Currecny_M!$A$1:$P$10,MATCH(Database!C1344,Currecny_M!$A$1:$P$1,0),FALSE)</f>
        <v>68.319999999999993</v>
      </c>
      <c r="J1344" s="82">
        <f t="shared" si="61"/>
        <v>13.117439999999998</v>
      </c>
      <c r="K1344" s="39">
        <f>VLOOKUP('Cover page'!$B$6,Currecny_M!$A$1:$P$10,MATCH(Database!C1344,Currecny_M!$A$1:$P$1,0),FALSE)</f>
        <v>1</v>
      </c>
      <c r="L1344" s="82">
        <f t="shared" si="62"/>
        <v>13.117439999999998</v>
      </c>
      <c r="M1344" s="82">
        <f>((E1344/$F$1)*VLOOKUP(N1344,Currecny_M!$A$1:$P$10,MATCH(Database!C1344,Currecny_M!$A$1:$P$1,0),FALSE))/VLOOKUP('Cover page'!$B$6,Currecny_M!$A$1:$P$10,MATCH(Database!C1344,Currecny_M!$A$1:$P$1,0),FALSE)</f>
        <v>13.117439999999998</v>
      </c>
      <c r="N1344" s="6" t="str">
        <f>VLOOKUP(B1344,Master!$A$2:$C$11,3,FALSE)</f>
        <v>Yuan</v>
      </c>
      <c r="O1344" s="6" t="str">
        <f>VLOOKUP(B1344,Master!$A$2:$C$11,2,FALSE)</f>
        <v>Asia</v>
      </c>
      <c r="Q1344" s="39" t="str">
        <f>VLOOKUP(D1344,GL_Master!$A$1:$D$80,2,FALSE)</f>
        <v>PL</v>
      </c>
      <c r="R1344" s="39" t="str">
        <f>VLOOKUP(D1344,GL_Master!$A$1:$D$80,3,FALSE)</f>
        <v>Finance Cost</v>
      </c>
      <c r="S1344" s="39" t="str">
        <f>VLOOKUP(D1344,GL_Master!$A$1:$D$80,4,FALSE)</f>
        <v>Interest expense</v>
      </c>
    </row>
    <row r="1345" spans="1:19" x14ac:dyDescent="0.25">
      <c r="A1345" s="39" t="s">
        <v>262</v>
      </c>
      <c r="B1345" s="39" t="s">
        <v>234</v>
      </c>
      <c r="C1345" s="7">
        <v>44075</v>
      </c>
      <c r="D1345" s="39" t="s">
        <v>25</v>
      </c>
      <c r="E1345" s="39">
        <v>1745</v>
      </c>
      <c r="F1345" s="82">
        <f t="shared" si="60"/>
        <v>1.7450000000000001</v>
      </c>
      <c r="G1345" s="39">
        <f>VLOOKUP(N1345,Currecny_M!$A$1:$P$10,2,FALSE)</f>
        <v>65</v>
      </c>
      <c r="H1345" s="39">
        <f>MATCH(C1345,Currecny_M!$A$1:$P$1,0)</f>
        <v>7</v>
      </c>
      <c r="I1345" s="39">
        <f>VLOOKUP(N1345,Currecny_M!$A$1:$P$10,MATCH(Database!C1345,Currecny_M!$A$1:$P$1,0),FALSE)</f>
        <v>68.319999999999993</v>
      </c>
      <c r="J1345" s="82">
        <f t="shared" si="61"/>
        <v>119.21839999999999</v>
      </c>
      <c r="K1345" s="39">
        <f>VLOOKUP('Cover page'!$B$6,Currecny_M!$A$1:$P$10,MATCH(Database!C1345,Currecny_M!$A$1:$P$1,0),FALSE)</f>
        <v>1</v>
      </c>
      <c r="L1345" s="82">
        <f t="shared" si="62"/>
        <v>119.21839999999999</v>
      </c>
      <c r="M1345" s="82">
        <f>((E1345/$F$1)*VLOOKUP(N1345,Currecny_M!$A$1:$P$10,MATCH(Database!C1345,Currecny_M!$A$1:$P$1,0),FALSE))/VLOOKUP('Cover page'!$B$6,Currecny_M!$A$1:$P$10,MATCH(Database!C1345,Currecny_M!$A$1:$P$1,0),FALSE)</f>
        <v>119.21839999999999</v>
      </c>
      <c r="N1345" s="6" t="str">
        <f>VLOOKUP(B1345,Master!$A$2:$C$11,3,FALSE)</f>
        <v>Yuan</v>
      </c>
      <c r="O1345" s="6" t="str">
        <f>VLOOKUP(B1345,Master!$A$2:$C$11,2,FALSE)</f>
        <v>Asia</v>
      </c>
      <c r="Q1345" s="39" t="str">
        <f>VLOOKUP(D1345,GL_Master!$A$1:$D$80,2,FALSE)</f>
        <v>PL</v>
      </c>
      <c r="R1345" s="39" t="str">
        <f>VLOOKUP(D1345,GL_Master!$A$1:$D$80,3,FALSE)</f>
        <v>Depreciation</v>
      </c>
      <c r="S1345" s="39" t="str">
        <f>VLOOKUP(D1345,GL_Master!$A$1:$D$80,4,FALSE)</f>
        <v>Depreciation</v>
      </c>
    </row>
    <row r="1346" spans="1:19" x14ac:dyDescent="0.25">
      <c r="A1346" s="39" t="s">
        <v>262</v>
      </c>
      <c r="B1346" s="39" t="s">
        <v>234</v>
      </c>
      <c r="C1346" s="7">
        <v>44075</v>
      </c>
      <c r="D1346" s="39" t="s">
        <v>51</v>
      </c>
      <c r="E1346" s="39">
        <v>-18462</v>
      </c>
      <c r="F1346" s="82">
        <f t="shared" si="60"/>
        <v>-18.462</v>
      </c>
      <c r="G1346" s="39">
        <f>VLOOKUP(N1346,Currecny_M!$A$1:$P$10,2,FALSE)</f>
        <v>65</v>
      </c>
      <c r="H1346" s="39">
        <f>MATCH(C1346,Currecny_M!$A$1:$P$1,0)</f>
        <v>7</v>
      </c>
      <c r="I1346" s="39">
        <f>VLOOKUP(N1346,Currecny_M!$A$1:$P$10,MATCH(Database!C1346,Currecny_M!$A$1:$P$1,0),FALSE)</f>
        <v>68.319999999999993</v>
      </c>
      <c r="J1346" s="82">
        <f t="shared" si="61"/>
        <v>-1261.3238399999998</v>
      </c>
      <c r="K1346" s="39">
        <f>VLOOKUP('Cover page'!$B$6,Currecny_M!$A$1:$P$10,MATCH(Database!C1346,Currecny_M!$A$1:$P$1,0),FALSE)</f>
        <v>1</v>
      </c>
      <c r="L1346" s="82">
        <f t="shared" si="62"/>
        <v>-1261.3238399999998</v>
      </c>
      <c r="M1346" s="82">
        <f>((E1346/$F$1)*VLOOKUP(N1346,Currecny_M!$A$1:$P$10,MATCH(Database!C1346,Currecny_M!$A$1:$P$1,0),FALSE))/VLOOKUP('Cover page'!$B$6,Currecny_M!$A$1:$P$10,MATCH(Database!C1346,Currecny_M!$A$1:$P$1,0),FALSE)</f>
        <v>-1261.3238399999998</v>
      </c>
      <c r="N1346" s="6" t="str">
        <f>VLOOKUP(B1346,Master!$A$2:$C$11,3,FALSE)</f>
        <v>Yuan</v>
      </c>
      <c r="O1346" s="6" t="str">
        <f>VLOOKUP(B1346,Master!$A$2:$C$11,2,FALSE)</f>
        <v>Asia</v>
      </c>
      <c r="Q1346" s="39" t="str">
        <f>VLOOKUP(D1346,GL_Master!$A$1:$D$80,2,FALSE)</f>
        <v>BS</v>
      </c>
      <c r="R1346" s="39" t="str">
        <f>VLOOKUP(D1346,GL_Master!$A$1:$D$80,3,FALSE)</f>
        <v>Share Capital</v>
      </c>
      <c r="S1346" s="39" t="str">
        <f>VLOOKUP(D1346,GL_Master!$A$1:$D$80,4,FALSE)</f>
        <v>Equity shares</v>
      </c>
    </row>
    <row r="1347" spans="1:19" x14ac:dyDescent="0.25">
      <c r="A1347" s="39" t="s">
        <v>262</v>
      </c>
      <c r="B1347" s="39" t="s">
        <v>234</v>
      </c>
      <c r="C1347" s="7">
        <v>44075</v>
      </c>
      <c r="D1347" s="39" t="s">
        <v>52</v>
      </c>
      <c r="E1347" s="39">
        <v>-35372</v>
      </c>
      <c r="F1347" s="82">
        <f t="shared" si="60"/>
        <v>-35.372</v>
      </c>
      <c r="G1347" s="39">
        <f>VLOOKUP(N1347,Currecny_M!$A$1:$P$10,2,FALSE)</f>
        <v>65</v>
      </c>
      <c r="H1347" s="39">
        <f>MATCH(C1347,Currecny_M!$A$1:$P$1,0)</f>
        <v>7</v>
      </c>
      <c r="I1347" s="39">
        <f>VLOOKUP(N1347,Currecny_M!$A$1:$P$10,MATCH(Database!C1347,Currecny_M!$A$1:$P$1,0),FALSE)</f>
        <v>68.319999999999993</v>
      </c>
      <c r="J1347" s="82">
        <f t="shared" si="61"/>
        <v>-2416.6150399999997</v>
      </c>
      <c r="K1347" s="39">
        <f>VLOOKUP('Cover page'!$B$6,Currecny_M!$A$1:$P$10,MATCH(Database!C1347,Currecny_M!$A$1:$P$1,0),FALSE)</f>
        <v>1</v>
      </c>
      <c r="L1347" s="82">
        <f t="shared" si="62"/>
        <v>-2416.6150399999997</v>
      </c>
      <c r="M1347" s="82">
        <f>((E1347/$F$1)*VLOOKUP(N1347,Currecny_M!$A$1:$P$10,MATCH(Database!C1347,Currecny_M!$A$1:$P$1,0),FALSE))/VLOOKUP('Cover page'!$B$6,Currecny_M!$A$1:$P$10,MATCH(Database!C1347,Currecny_M!$A$1:$P$1,0),FALSE)</f>
        <v>-2416.6150399999997</v>
      </c>
      <c r="N1347" s="6" t="str">
        <f>VLOOKUP(B1347,Master!$A$2:$C$11,3,FALSE)</f>
        <v>Yuan</v>
      </c>
      <c r="O1347" s="6" t="str">
        <f>VLOOKUP(B1347,Master!$A$2:$C$11,2,FALSE)</f>
        <v>Asia</v>
      </c>
      <c r="Q1347" s="39" t="str">
        <f>VLOOKUP(D1347,GL_Master!$A$1:$D$80,2,FALSE)</f>
        <v>BS</v>
      </c>
      <c r="R1347" s="39" t="str">
        <f>VLOOKUP(D1347,GL_Master!$A$1:$D$80,3,FALSE)</f>
        <v>Reserve and Surplus</v>
      </c>
      <c r="S1347" s="39" t="str">
        <f>VLOOKUP(D1347,GL_Master!$A$1:$D$80,4,FALSE)</f>
        <v>Reserves at the commencement of the year</v>
      </c>
    </row>
    <row r="1348" spans="1:19" x14ac:dyDescent="0.25">
      <c r="A1348" s="39" t="s">
        <v>262</v>
      </c>
      <c r="B1348" s="39" t="s">
        <v>234</v>
      </c>
      <c r="C1348" s="7">
        <v>44075</v>
      </c>
      <c r="D1348" s="39" t="s">
        <v>53</v>
      </c>
      <c r="E1348" s="39">
        <v>-11794</v>
      </c>
      <c r="F1348" s="82">
        <f t="shared" ref="F1348:F1411" si="63">E1348/$F$1</f>
        <v>-11.794</v>
      </c>
      <c r="G1348" s="39">
        <f>VLOOKUP(N1348,Currecny_M!$A$1:$P$10,2,FALSE)</f>
        <v>65</v>
      </c>
      <c r="H1348" s="39">
        <f>MATCH(C1348,Currecny_M!$A$1:$P$1,0)</f>
        <v>7</v>
      </c>
      <c r="I1348" s="39">
        <f>VLOOKUP(N1348,Currecny_M!$A$1:$P$10,MATCH(Database!C1348,Currecny_M!$A$1:$P$1,0),FALSE)</f>
        <v>68.319999999999993</v>
      </c>
      <c r="J1348" s="82">
        <f t="shared" ref="J1348:J1411" si="64">F1348*I1348</f>
        <v>-805.76607999999999</v>
      </c>
      <c r="K1348" s="39">
        <f>VLOOKUP('Cover page'!$B$6,Currecny_M!$A$1:$P$10,MATCH(Database!C1348,Currecny_M!$A$1:$P$1,0),FALSE)</f>
        <v>1</v>
      </c>
      <c r="L1348" s="82">
        <f t="shared" ref="L1348:L1411" si="65">J1348/K1348</f>
        <v>-805.76607999999999</v>
      </c>
      <c r="M1348" s="82">
        <f>((E1348/$F$1)*VLOOKUP(N1348,Currecny_M!$A$1:$P$10,MATCH(Database!C1348,Currecny_M!$A$1:$P$1,0),FALSE))/VLOOKUP('Cover page'!$B$6,Currecny_M!$A$1:$P$10,MATCH(Database!C1348,Currecny_M!$A$1:$P$1,0),FALSE)</f>
        <v>-805.76607999999999</v>
      </c>
      <c r="N1348" s="6" t="str">
        <f>VLOOKUP(B1348,Master!$A$2:$C$11,3,FALSE)</f>
        <v>Yuan</v>
      </c>
      <c r="O1348" s="6" t="str">
        <f>VLOOKUP(B1348,Master!$A$2:$C$11,2,FALSE)</f>
        <v>Asia</v>
      </c>
      <c r="Q1348" s="39" t="str">
        <f>VLOOKUP(D1348,GL_Master!$A$1:$D$80,2,FALSE)</f>
        <v>BS</v>
      </c>
      <c r="R1348" s="39" t="str">
        <f>VLOOKUP(D1348,GL_Master!$A$1:$D$80,3,FALSE)</f>
        <v>Loan Fund</v>
      </c>
      <c r="S1348" s="39" t="str">
        <f>VLOOKUP(D1348,GL_Master!$A$1:$D$80,4,FALSE)</f>
        <v>Term Loan</v>
      </c>
    </row>
    <row r="1349" spans="1:19" x14ac:dyDescent="0.25">
      <c r="A1349" s="39" t="s">
        <v>262</v>
      </c>
      <c r="B1349" s="39" t="s">
        <v>234</v>
      </c>
      <c r="C1349" s="7">
        <v>44075</v>
      </c>
      <c r="D1349" s="39" t="s">
        <v>54</v>
      </c>
      <c r="E1349" s="39">
        <v>38</v>
      </c>
      <c r="F1349" s="82">
        <f t="shared" si="63"/>
        <v>3.7999999999999999E-2</v>
      </c>
      <c r="G1349" s="39">
        <f>VLOOKUP(N1349,Currecny_M!$A$1:$P$10,2,FALSE)</f>
        <v>65</v>
      </c>
      <c r="H1349" s="39">
        <f>MATCH(C1349,Currecny_M!$A$1:$P$1,0)</f>
        <v>7</v>
      </c>
      <c r="I1349" s="39">
        <f>VLOOKUP(N1349,Currecny_M!$A$1:$P$10,MATCH(Database!C1349,Currecny_M!$A$1:$P$1,0),FALSE)</f>
        <v>68.319999999999993</v>
      </c>
      <c r="J1349" s="82">
        <f t="shared" si="64"/>
        <v>2.5961599999999998</v>
      </c>
      <c r="K1349" s="39">
        <f>VLOOKUP('Cover page'!$B$6,Currecny_M!$A$1:$P$10,MATCH(Database!C1349,Currecny_M!$A$1:$P$1,0),FALSE)</f>
        <v>1</v>
      </c>
      <c r="L1349" s="82">
        <f t="shared" si="65"/>
        <v>2.5961599999999998</v>
      </c>
      <c r="M1349" s="82">
        <f>((E1349/$F$1)*VLOOKUP(N1349,Currecny_M!$A$1:$P$10,MATCH(Database!C1349,Currecny_M!$A$1:$P$1,0),FALSE))/VLOOKUP('Cover page'!$B$6,Currecny_M!$A$1:$P$10,MATCH(Database!C1349,Currecny_M!$A$1:$P$1,0),FALSE)</f>
        <v>2.5961599999999998</v>
      </c>
      <c r="N1349" s="6" t="str">
        <f>VLOOKUP(B1349,Master!$A$2:$C$11,3,FALSE)</f>
        <v>Yuan</v>
      </c>
      <c r="O1349" s="6" t="str">
        <f>VLOOKUP(B1349,Master!$A$2:$C$11,2,FALSE)</f>
        <v>Asia</v>
      </c>
      <c r="Q1349" s="39" t="str">
        <f>VLOOKUP(D1349,GL_Master!$A$1:$D$80,2,FALSE)</f>
        <v>BS</v>
      </c>
      <c r="R1349" s="39" t="str">
        <f>VLOOKUP(D1349,GL_Master!$A$1:$D$80,3,FALSE)</f>
        <v>Trade Payables</v>
      </c>
      <c r="S1349" s="39" t="str">
        <f>VLOOKUP(D1349,GL_Master!$A$1:$D$80,4,FALSE)</f>
        <v>Trade payable</v>
      </c>
    </row>
    <row r="1350" spans="1:19" x14ac:dyDescent="0.25">
      <c r="A1350" s="39" t="s">
        <v>262</v>
      </c>
      <c r="B1350" s="39" t="s">
        <v>234</v>
      </c>
      <c r="C1350" s="7">
        <v>44075</v>
      </c>
      <c r="D1350" s="39" t="s">
        <v>34</v>
      </c>
      <c r="E1350" s="39">
        <v>-998</v>
      </c>
      <c r="F1350" s="82">
        <f t="shared" si="63"/>
        <v>-0.998</v>
      </c>
      <c r="G1350" s="39">
        <f>VLOOKUP(N1350,Currecny_M!$A$1:$P$10,2,FALSE)</f>
        <v>65</v>
      </c>
      <c r="H1350" s="39">
        <f>MATCH(C1350,Currecny_M!$A$1:$P$1,0)</f>
        <v>7</v>
      </c>
      <c r="I1350" s="39">
        <f>VLOOKUP(N1350,Currecny_M!$A$1:$P$10,MATCH(Database!C1350,Currecny_M!$A$1:$P$1,0),FALSE)</f>
        <v>68.319999999999993</v>
      </c>
      <c r="J1350" s="82">
        <f t="shared" si="64"/>
        <v>-68.183359999999993</v>
      </c>
      <c r="K1350" s="39">
        <f>VLOOKUP('Cover page'!$B$6,Currecny_M!$A$1:$P$10,MATCH(Database!C1350,Currecny_M!$A$1:$P$1,0),FALSE)</f>
        <v>1</v>
      </c>
      <c r="L1350" s="82">
        <f t="shared" si="65"/>
        <v>-68.183359999999993</v>
      </c>
      <c r="M1350" s="82">
        <f>((E1350/$F$1)*VLOOKUP(N1350,Currecny_M!$A$1:$P$10,MATCH(Database!C1350,Currecny_M!$A$1:$P$1,0),FALSE))/VLOOKUP('Cover page'!$B$6,Currecny_M!$A$1:$P$10,MATCH(Database!C1350,Currecny_M!$A$1:$P$1,0),FALSE)</f>
        <v>-68.183359999999993</v>
      </c>
      <c r="N1350" s="6" t="str">
        <f>VLOOKUP(B1350,Master!$A$2:$C$11,3,FALSE)</f>
        <v>Yuan</v>
      </c>
      <c r="O1350" s="6" t="str">
        <f>VLOOKUP(B1350,Master!$A$2:$C$11,2,FALSE)</f>
        <v>Asia</v>
      </c>
      <c r="Q1350" s="39" t="str">
        <f>VLOOKUP(D1350,GL_Master!$A$1:$D$80,2,FALSE)</f>
        <v>BS</v>
      </c>
      <c r="R1350" s="39" t="str">
        <f>VLOOKUP(D1350,GL_Master!$A$1:$D$80,3,FALSE)</f>
        <v>Provisions</v>
      </c>
      <c r="S1350" s="39" t="str">
        <f>VLOOKUP(D1350,GL_Master!$A$1:$D$80,4,FALSE)</f>
        <v>Expenses payables</v>
      </c>
    </row>
    <row r="1351" spans="1:19" x14ac:dyDescent="0.25">
      <c r="A1351" s="39" t="s">
        <v>262</v>
      </c>
      <c r="B1351" s="39" t="s">
        <v>234</v>
      </c>
      <c r="C1351" s="7">
        <v>44075</v>
      </c>
      <c r="D1351" s="39" t="s">
        <v>18</v>
      </c>
      <c r="E1351" s="39">
        <v>-601</v>
      </c>
      <c r="F1351" s="82">
        <f t="shared" si="63"/>
        <v>-0.60099999999999998</v>
      </c>
      <c r="G1351" s="39">
        <f>VLOOKUP(N1351,Currecny_M!$A$1:$P$10,2,FALSE)</f>
        <v>65</v>
      </c>
      <c r="H1351" s="39">
        <f>MATCH(C1351,Currecny_M!$A$1:$P$1,0)</f>
        <v>7</v>
      </c>
      <c r="I1351" s="39">
        <f>VLOOKUP(N1351,Currecny_M!$A$1:$P$10,MATCH(Database!C1351,Currecny_M!$A$1:$P$1,0),FALSE)</f>
        <v>68.319999999999993</v>
      </c>
      <c r="J1351" s="82">
        <f t="shared" si="64"/>
        <v>-41.060319999999997</v>
      </c>
      <c r="K1351" s="39">
        <f>VLOOKUP('Cover page'!$B$6,Currecny_M!$A$1:$P$10,MATCH(Database!C1351,Currecny_M!$A$1:$P$1,0),FALSE)</f>
        <v>1</v>
      </c>
      <c r="L1351" s="82">
        <f t="shared" si="65"/>
        <v>-41.060319999999997</v>
      </c>
      <c r="M1351" s="82">
        <f>((E1351/$F$1)*VLOOKUP(N1351,Currecny_M!$A$1:$P$10,MATCH(Database!C1351,Currecny_M!$A$1:$P$1,0),FALSE))/VLOOKUP('Cover page'!$B$6,Currecny_M!$A$1:$P$10,MATCH(Database!C1351,Currecny_M!$A$1:$P$1,0),FALSE)</f>
        <v>-41.060319999999997</v>
      </c>
      <c r="N1351" s="6" t="str">
        <f>VLOOKUP(B1351,Master!$A$2:$C$11,3,FALSE)</f>
        <v>Yuan</v>
      </c>
      <c r="O1351" s="6" t="str">
        <f>VLOOKUP(B1351,Master!$A$2:$C$11,2,FALSE)</f>
        <v>Asia</v>
      </c>
      <c r="Q1351" s="39" t="str">
        <f>VLOOKUP(D1351,GL_Master!$A$1:$D$80,2,FALSE)</f>
        <v>BS</v>
      </c>
      <c r="R1351" s="39" t="str">
        <f>VLOOKUP(D1351,GL_Master!$A$1:$D$80,3,FALSE)</f>
        <v>Other current liabilities</v>
      </c>
      <c r="S1351" s="39" t="str">
        <f>VLOOKUP(D1351,GL_Master!$A$1:$D$80,4,FALSE)</f>
        <v>Employee related liabilities</v>
      </c>
    </row>
    <row r="1352" spans="1:19" x14ac:dyDescent="0.25">
      <c r="A1352" s="39" t="s">
        <v>262</v>
      </c>
      <c r="B1352" s="39" t="s">
        <v>234</v>
      </c>
      <c r="C1352" s="7">
        <v>44075</v>
      </c>
      <c r="D1352" s="39" t="s">
        <v>55</v>
      </c>
      <c r="E1352" s="39">
        <v>-77</v>
      </c>
      <c r="F1352" s="82">
        <f t="shared" si="63"/>
        <v>-7.6999999999999999E-2</v>
      </c>
      <c r="G1352" s="39">
        <f>VLOOKUP(N1352,Currecny_M!$A$1:$P$10,2,FALSE)</f>
        <v>65</v>
      </c>
      <c r="H1352" s="39">
        <f>MATCH(C1352,Currecny_M!$A$1:$P$1,0)</f>
        <v>7</v>
      </c>
      <c r="I1352" s="39">
        <f>VLOOKUP(N1352,Currecny_M!$A$1:$P$10,MATCH(Database!C1352,Currecny_M!$A$1:$P$1,0),FALSE)</f>
        <v>68.319999999999993</v>
      </c>
      <c r="J1352" s="82">
        <f t="shared" si="64"/>
        <v>-5.2606399999999995</v>
      </c>
      <c r="K1352" s="39">
        <f>VLOOKUP('Cover page'!$B$6,Currecny_M!$A$1:$P$10,MATCH(Database!C1352,Currecny_M!$A$1:$P$1,0),FALSE)</f>
        <v>1</v>
      </c>
      <c r="L1352" s="82">
        <f t="shared" si="65"/>
        <v>-5.2606399999999995</v>
      </c>
      <c r="M1352" s="82">
        <f>((E1352/$F$1)*VLOOKUP(N1352,Currecny_M!$A$1:$P$10,MATCH(Database!C1352,Currecny_M!$A$1:$P$1,0),FALSE))/VLOOKUP('Cover page'!$B$6,Currecny_M!$A$1:$P$10,MATCH(Database!C1352,Currecny_M!$A$1:$P$1,0),FALSE)</f>
        <v>-5.2606399999999995</v>
      </c>
      <c r="N1352" s="6" t="str">
        <f>VLOOKUP(B1352,Master!$A$2:$C$11,3,FALSE)</f>
        <v>Yuan</v>
      </c>
      <c r="O1352" s="6" t="str">
        <f>VLOOKUP(B1352,Master!$A$2:$C$11,2,FALSE)</f>
        <v>Asia</v>
      </c>
      <c r="Q1352" s="39" t="str">
        <f>VLOOKUP(D1352,GL_Master!$A$1:$D$80,2,FALSE)</f>
        <v>BS</v>
      </c>
      <c r="R1352" s="39" t="str">
        <f>VLOOKUP(D1352,GL_Master!$A$1:$D$80,3,FALSE)</f>
        <v>Other current liabilities</v>
      </c>
      <c r="S1352" s="39" t="str">
        <f>VLOOKUP(D1352,GL_Master!$A$1:$D$80,4,FALSE)</f>
        <v>Security deposit received</v>
      </c>
    </row>
    <row r="1353" spans="1:19" x14ac:dyDescent="0.25">
      <c r="A1353" s="39" t="s">
        <v>262</v>
      </c>
      <c r="B1353" s="39" t="s">
        <v>234</v>
      </c>
      <c r="C1353" s="7">
        <v>44075</v>
      </c>
      <c r="D1353" s="39" t="s">
        <v>56</v>
      </c>
      <c r="E1353" s="39">
        <v>-19</v>
      </c>
      <c r="F1353" s="82">
        <f t="shared" si="63"/>
        <v>-1.9E-2</v>
      </c>
      <c r="G1353" s="39">
        <f>VLOOKUP(N1353,Currecny_M!$A$1:$P$10,2,FALSE)</f>
        <v>65</v>
      </c>
      <c r="H1353" s="39">
        <f>MATCH(C1353,Currecny_M!$A$1:$P$1,0)</f>
        <v>7</v>
      </c>
      <c r="I1353" s="39">
        <f>VLOOKUP(N1353,Currecny_M!$A$1:$P$10,MATCH(Database!C1353,Currecny_M!$A$1:$P$1,0),FALSE)</f>
        <v>68.319999999999993</v>
      </c>
      <c r="J1353" s="82">
        <f t="shared" si="64"/>
        <v>-1.2980799999999999</v>
      </c>
      <c r="K1353" s="39">
        <f>VLOOKUP('Cover page'!$B$6,Currecny_M!$A$1:$P$10,MATCH(Database!C1353,Currecny_M!$A$1:$P$1,0),FALSE)</f>
        <v>1</v>
      </c>
      <c r="L1353" s="82">
        <f t="shared" si="65"/>
        <v>-1.2980799999999999</v>
      </c>
      <c r="M1353" s="82">
        <f>((E1353/$F$1)*VLOOKUP(N1353,Currecny_M!$A$1:$P$10,MATCH(Database!C1353,Currecny_M!$A$1:$P$1,0),FALSE))/VLOOKUP('Cover page'!$B$6,Currecny_M!$A$1:$P$10,MATCH(Database!C1353,Currecny_M!$A$1:$P$1,0),FALSE)</f>
        <v>-1.2980799999999999</v>
      </c>
      <c r="N1353" s="6" t="str">
        <f>VLOOKUP(B1353,Master!$A$2:$C$11,3,FALSE)</f>
        <v>Yuan</v>
      </c>
      <c r="O1353" s="6" t="str">
        <f>VLOOKUP(B1353,Master!$A$2:$C$11,2,FALSE)</f>
        <v>Asia</v>
      </c>
      <c r="Q1353" s="39" t="str">
        <f>VLOOKUP(D1353,GL_Master!$A$1:$D$80,2,FALSE)</f>
        <v>BS</v>
      </c>
      <c r="R1353" s="39" t="str">
        <f>VLOOKUP(D1353,GL_Master!$A$1:$D$80,3,FALSE)</f>
        <v>Other Tax Payables</v>
      </c>
      <c r="S1353" s="39" t="str">
        <f>VLOOKUP(D1353,GL_Master!$A$1:$D$80,4,FALSE)</f>
        <v>Tax deducted at source payable</v>
      </c>
    </row>
    <row r="1354" spans="1:19" x14ac:dyDescent="0.25">
      <c r="A1354" s="39" t="s">
        <v>262</v>
      </c>
      <c r="B1354" s="39" t="s">
        <v>234</v>
      </c>
      <c r="C1354" s="7">
        <v>44075</v>
      </c>
      <c r="D1354" s="39" t="s">
        <v>57</v>
      </c>
      <c r="E1354" s="39">
        <v>-183</v>
      </c>
      <c r="F1354" s="82">
        <f t="shared" si="63"/>
        <v>-0.183</v>
      </c>
      <c r="G1354" s="39">
        <f>VLOOKUP(N1354,Currecny_M!$A$1:$P$10,2,FALSE)</f>
        <v>65</v>
      </c>
      <c r="H1354" s="39">
        <f>MATCH(C1354,Currecny_M!$A$1:$P$1,0)</f>
        <v>7</v>
      </c>
      <c r="I1354" s="39">
        <f>VLOOKUP(N1354,Currecny_M!$A$1:$P$10,MATCH(Database!C1354,Currecny_M!$A$1:$P$1,0),FALSE)</f>
        <v>68.319999999999993</v>
      </c>
      <c r="J1354" s="82">
        <f t="shared" si="64"/>
        <v>-12.502559999999999</v>
      </c>
      <c r="K1354" s="39">
        <f>VLOOKUP('Cover page'!$B$6,Currecny_M!$A$1:$P$10,MATCH(Database!C1354,Currecny_M!$A$1:$P$1,0),FALSE)</f>
        <v>1</v>
      </c>
      <c r="L1354" s="82">
        <f t="shared" si="65"/>
        <v>-12.502559999999999</v>
      </c>
      <c r="M1354" s="82">
        <f>((E1354/$F$1)*VLOOKUP(N1354,Currecny_M!$A$1:$P$10,MATCH(Database!C1354,Currecny_M!$A$1:$P$1,0),FALSE))/VLOOKUP('Cover page'!$B$6,Currecny_M!$A$1:$P$10,MATCH(Database!C1354,Currecny_M!$A$1:$P$1,0),FALSE)</f>
        <v>-12.502559999999999</v>
      </c>
      <c r="N1354" s="6" t="str">
        <f>VLOOKUP(B1354,Master!$A$2:$C$11,3,FALSE)</f>
        <v>Yuan</v>
      </c>
      <c r="O1354" s="6" t="str">
        <f>VLOOKUP(B1354,Master!$A$2:$C$11,2,FALSE)</f>
        <v>Asia</v>
      </c>
      <c r="Q1354" s="39" t="str">
        <f>VLOOKUP(D1354,GL_Master!$A$1:$D$80,2,FALSE)</f>
        <v>BS</v>
      </c>
      <c r="R1354" s="39" t="str">
        <f>VLOOKUP(D1354,GL_Master!$A$1:$D$80,3,FALSE)</f>
        <v>Other Tax Payables</v>
      </c>
      <c r="S1354" s="39" t="str">
        <f>VLOOKUP(D1354,GL_Master!$A$1:$D$80,4,FALSE)</f>
        <v>Tax deducted at source payable</v>
      </c>
    </row>
    <row r="1355" spans="1:19" x14ac:dyDescent="0.25">
      <c r="A1355" s="39" t="s">
        <v>262</v>
      </c>
      <c r="B1355" s="39" t="s">
        <v>234</v>
      </c>
      <c r="C1355" s="7">
        <v>44075</v>
      </c>
      <c r="D1355" s="39" t="s">
        <v>58</v>
      </c>
      <c r="E1355" s="39">
        <v>-1331</v>
      </c>
      <c r="F1355" s="82">
        <f t="shared" si="63"/>
        <v>-1.331</v>
      </c>
      <c r="G1355" s="39">
        <f>VLOOKUP(N1355,Currecny_M!$A$1:$P$10,2,FALSE)</f>
        <v>65</v>
      </c>
      <c r="H1355" s="39">
        <f>MATCH(C1355,Currecny_M!$A$1:$P$1,0)</f>
        <v>7</v>
      </c>
      <c r="I1355" s="39">
        <f>VLOOKUP(N1355,Currecny_M!$A$1:$P$10,MATCH(Database!C1355,Currecny_M!$A$1:$P$1,0),FALSE)</f>
        <v>68.319999999999993</v>
      </c>
      <c r="J1355" s="82">
        <f t="shared" si="64"/>
        <v>-90.933919999999986</v>
      </c>
      <c r="K1355" s="39">
        <f>VLOOKUP('Cover page'!$B$6,Currecny_M!$A$1:$P$10,MATCH(Database!C1355,Currecny_M!$A$1:$P$1,0),FALSE)</f>
        <v>1</v>
      </c>
      <c r="L1355" s="82">
        <f t="shared" si="65"/>
        <v>-90.933919999999986</v>
      </c>
      <c r="M1355" s="82">
        <f>((E1355/$F$1)*VLOOKUP(N1355,Currecny_M!$A$1:$P$10,MATCH(Database!C1355,Currecny_M!$A$1:$P$1,0),FALSE))/VLOOKUP('Cover page'!$B$6,Currecny_M!$A$1:$P$10,MATCH(Database!C1355,Currecny_M!$A$1:$P$1,0),FALSE)</f>
        <v>-90.933919999999986</v>
      </c>
      <c r="N1355" s="6" t="str">
        <f>VLOOKUP(B1355,Master!$A$2:$C$11,3,FALSE)</f>
        <v>Yuan</v>
      </c>
      <c r="O1355" s="6" t="str">
        <f>VLOOKUP(B1355,Master!$A$2:$C$11,2,FALSE)</f>
        <v>Asia</v>
      </c>
      <c r="Q1355" s="39" t="str">
        <f>VLOOKUP(D1355,GL_Master!$A$1:$D$80,2,FALSE)</f>
        <v>BS</v>
      </c>
      <c r="R1355" s="39" t="str">
        <f>VLOOKUP(D1355,GL_Master!$A$1:$D$80,3,FALSE)</f>
        <v>Long-term provisions</v>
      </c>
      <c r="S1355" s="39" t="str">
        <f>VLOOKUP(D1355,GL_Master!$A$1:$D$80,4,FALSE)</f>
        <v>Provision for gratuity</v>
      </c>
    </row>
    <row r="1356" spans="1:19" x14ac:dyDescent="0.25">
      <c r="A1356" s="39" t="s">
        <v>262</v>
      </c>
      <c r="B1356" s="39" t="s">
        <v>234</v>
      </c>
      <c r="C1356" s="7">
        <v>44075</v>
      </c>
      <c r="D1356" s="39" t="s">
        <v>59</v>
      </c>
      <c r="E1356" s="39">
        <v>-551</v>
      </c>
      <c r="F1356" s="82">
        <f t="shared" si="63"/>
        <v>-0.55100000000000005</v>
      </c>
      <c r="G1356" s="39">
        <f>VLOOKUP(N1356,Currecny_M!$A$1:$P$10,2,FALSE)</f>
        <v>65</v>
      </c>
      <c r="H1356" s="39">
        <f>MATCH(C1356,Currecny_M!$A$1:$P$1,0)</f>
        <v>7</v>
      </c>
      <c r="I1356" s="39">
        <f>VLOOKUP(N1356,Currecny_M!$A$1:$P$10,MATCH(Database!C1356,Currecny_M!$A$1:$P$1,0),FALSE)</f>
        <v>68.319999999999993</v>
      </c>
      <c r="J1356" s="82">
        <f t="shared" si="64"/>
        <v>-37.64432</v>
      </c>
      <c r="K1356" s="39">
        <f>VLOOKUP('Cover page'!$B$6,Currecny_M!$A$1:$P$10,MATCH(Database!C1356,Currecny_M!$A$1:$P$1,0),FALSE)</f>
        <v>1</v>
      </c>
      <c r="L1356" s="82">
        <f t="shared" si="65"/>
        <v>-37.64432</v>
      </c>
      <c r="M1356" s="82">
        <f>((E1356/$F$1)*VLOOKUP(N1356,Currecny_M!$A$1:$P$10,MATCH(Database!C1356,Currecny_M!$A$1:$P$1,0),FALSE))/VLOOKUP('Cover page'!$B$6,Currecny_M!$A$1:$P$10,MATCH(Database!C1356,Currecny_M!$A$1:$P$1,0),FALSE)</f>
        <v>-37.64432</v>
      </c>
      <c r="N1356" s="6" t="str">
        <f>VLOOKUP(B1356,Master!$A$2:$C$11,3,FALSE)</f>
        <v>Yuan</v>
      </c>
      <c r="O1356" s="6" t="str">
        <f>VLOOKUP(B1356,Master!$A$2:$C$11,2,FALSE)</f>
        <v>Asia</v>
      </c>
      <c r="Q1356" s="39" t="str">
        <f>VLOOKUP(D1356,GL_Master!$A$1:$D$80,2,FALSE)</f>
        <v>BS</v>
      </c>
      <c r="R1356" s="39" t="str">
        <f>VLOOKUP(D1356,GL_Master!$A$1:$D$80,3,FALSE)</f>
        <v>Long-term provisions</v>
      </c>
      <c r="S1356" s="39" t="str">
        <f>VLOOKUP(D1356,GL_Master!$A$1:$D$80,4,FALSE)</f>
        <v>Provision for leave encashment</v>
      </c>
    </row>
    <row r="1357" spans="1:19" x14ac:dyDescent="0.25">
      <c r="A1357" s="39" t="s">
        <v>262</v>
      </c>
      <c r="B1357" s="39" t="s">
        <v>234</v>
      </c>
      <c r="C1357" s="7">
        <v>44075</v>
      </c>
      <c r="D1357" s="39" t="s">
        <v>60</v>
      </c>
      <c r="E1357" s="39">
        <v>-158</v>
      </c>
      <c r="F1357" s="82">
        <f t="shared" si="63"/>
        <v>-0.158</v>
      </c>
      <c r="G1357" s="39">
        <f>VLOOKUP(N1357,Currecny_M!$A$1:$P$10,2,FALSE)</f>
        <v>65</v>
      </c>
      <c r="H1357" s="39">
        <f>MATCH(C1357,Currecny_M!$A$1:$P$1,0)</f>
        <v>7</v>
      </c>
      <c r="I1357" s="39">
        <f>VLOOKUP(N1357,Currecny_M!$A$1:$P$10,MATCH(Database!C1357,Currecny_M!$A$1:$P$1,0),FALSE)</f>
        <v>68.319999999999993</v>
      </c>
      <c r="J1357" s="82">
        <f t="shared" si="64"/>
        <v>-10.794559999999999</v>
      </c>
      <c r="K1357" s="39">
        <f>VLOOKUP('Cover page'!$B$6,Currecny_M!$A$1:$P$10,MATCH(Database!C1357,Currecny_M!$A$1:$P$1,0),FALSE)</f>
        <v>1</v>
      </c>
      <c r="L1357" s="82">
        <f t="shared" si="65"/>
        <v>-10.794559999999999</v>
      </c>
      <c r="M1357" s="82">
        <f>((E1357/$F$1)*VLOOKUP(N1357,Currecny_M!$A$1:$P$10,MATCH(Database!C1357,Currecny_M!$A$1:$P$1,0),FALSE))/VLOOKUP('Cover page'!$B$6,Currecny_M!$A$1:$P$10,MATCH(Database!C1357,Currecny_M!$A$1:$P$1,0),FALSE)</f>
        <v>-10.794559999999999</v>
      </c>
      <c r="N1357" s="6" t="str">
        <f>VLOOKUP(B1357,Master!$A$2:$C$11,3,FALSE)</f>
        <v>Yuan</v>
      </c>
      <c r="O1357" s="6" t="str">
        <f>VLOOKUP(B1357,Master!$A$2:$C$11,2,FALSE)</f>
        <v>Asia</v>
      </c>
      <c r="Q1357" s="39" t="str">
        <f>VLOOKUP(D1357,GL_Master!$A$1:$D$80,2,FALSE)</f>
        <v>BS</v>
      </c>
      <c r="R1357" s="39" t="str">
        <f>VLOOKUP(D1357,GL_Master!$A$1:$D$80,3,FALSE)</f>
        <v>Trade Payables</v>
      </c>
      <c r="S1357" s="39" t="str">
        <f>VLOOKUP(D1357,GL_Master!$A$1:$D$80,4,FALSE)</f>
        <v>Trade payable</v>
      </c>
    </row>
    <row r="1358" spans="1:19" x14ac:dyDescent="0.25">
      <c r="A1358" s="39" t="s">
        <v>262</v>
      </c>
      <c r="B1358" s="39" t="s">
        <v>234</v>
      </c>
      <c r="C1358" s="7">
        <v>44075</v>
      </c>
      <c r="D1358" s="39" t="s">
        <v>61</v>
      </c>
      <c r="E1358" s="39">
        <v>-1566</v>
      </c>
      <c r="F1358" s="82">
        <f t="shared" si="63"/>
        <v>-1.5660000000000001</v>
      </c>
      <c r="G1358" s="39">
        <f>VLOOKUP(N1358,Currecny_M!$A$1:$P$10,2,FALSE)</f>
        <v>65</v>
      </c>
      <c r="H1358" s="39">
        <f>MATCH(C1358,Currecny_M!$A$1:$P$1,0)</f>
        <v>7</v>
      </c>
      <c r="I1358" s="39">
        <f>VLOOKUP(N1358,Currecny_M!$A$1:$P$10,MATCH(Database!C1358,Currecny_M!$A$1:$P$1,0),FALSE)</f>
        <v>68.319999999999993</v>
      </c>
      <c r="J1358" s="82">
        <f t="shared" si="64"/>
        <v>-106.98912</v>
      </c>
      <c r="K1358" s="39">
        <f>VLOOKUP('Cover page'!$B$6,Currecny_M!$A$1:$P$10,MATCH(Database!C1358,Currecny_M!$A$1:$P$1,0),FALSE)</f>
        <v>1</v>
      </c>
      <c r="L1358" s="82">
        <f t="shared" si="65"/>
        <v>-106.98912</v>
      </c>
      <c r="M1358" s="82">
        <f>((E1358/$F$1)*VLOOKUP(N1358,Currecny_M!$A$1:$P$10,MATCH(Database!C1358,Currecny_M!$A$1:$P$1,0),FALSE))/VLOOKUP('Cover page'!$B$6,Currecny_M!$A$1:$P$10,MATCH(Database!C1358,Currecny_M!$A$1:$P$1,0),FALSE)</f>
        <v>-106.98912</v>
      </c>
      <c r="N1358" s="6" t="str">
        <f>VLOOKUP(B1358,Master!$A$2:$C$11,3,FALSE)</f>
        <v>Yuan</v>
      </c>
      <c r="O1358" s="6" t="str">
        <f>VLOOKUP(B1358,Master!$A$2:$C$11,2,FALSE)</f>
        <v>Asia</v>
      </c>
      <c r="Q1358" s="39" t="str">
        <f>VLOOKUP(D1358,GL_Master!$A$1:$D$80,2,FALSE)</f>
        <v>BS</v>
      </c>
      <c r="R1358" s="39" t="str">
        <f>VLOOKUP(D1358,GL_Master!$A$1:$D$80,3,FALSE)</f>
        <v>Provisions</v>
      </c>
      <c r="S1358" s="39" t="str">
        <f>VLOOKUP(D1358,GL_Master!$A$1:$D$80,4,FALSE)</f>
        <v>Provision for doubtful assets</v>
      </c>
    </row>
    <row r="1359" spans="1:19" x14ac:dyDescent="0.25">
      <c r="A1359" s="39" t="s">
        <v>262</v>
      </c>
      <c r="B1359" s="39" t="s">
        <v>234</v>
      </c>
      <c r="C1359" s="7">
        <v>44075</v>
      </c>
      <c r="D1359" s="39" t="s">
        <v>62</v>
      </c>
      <c r="E1359" s="39">
        <v>-58</v>
      </c>
      <c r="F1359" s="82">
        <f t="shared" si="63"/>
        <v>-5.8000000000000003E-2</v>
      </c>
      <c r="G1359" s="39">
        <f>VLOOKUP(N1359,Currecny_M!$A$1:$P$10,2,FALSE)</f>
        <v>65</v>
      </c>
      <c r="H1359" s="39">
        <f>MATCH(C1359,Currecny_M!$A$1:$P$1,0)</f>
        <v>7</v>
      </c>
      <c r="I1359" s="39">
        <f>VLOOKUP(N1359,Currecny_M!$A$1:$P$10,MATCH(Database!C1359,Currecny_M!$A$1:$P$1,0),FALSE)</f>
        <v>68.319999999999993</v>
      </c>
      <c r="J1359" s="82">
        <f t="shared" si="64"/>
        <v>-3.9625599999999999</v>
      </c>
      <c r="K1359" s="39">
        <f>VLOOKUP('Cover page'!$B$6,Currecny_M!$A$1:$P$10,MATCH(Database!C1359,Currecny_M!$A$1:$P$1,0),FALSE)</f>
        <v>1</v>
      </c>
      <c r="L1359" s="82">
        <f t="shared" si="65"/>
        <v>-3.9625599999999999</v>
      </c>
      <c r="M1359" s="82">
        <f>((E1359/$F$1)*VLOOKUP(N1359,Currecny_M!$A$1:$P$10,MATCH(Database!C1359,Currecny_M!$A$1:$P$1,0),FALSE))/VLOOKUP('Cover page'!$B$6,Currecny_M!$A$1:$P$10,MATCH(Database!C1359,Currecny_M!$A$1:$P$1,0),FALSE)</f>
        <v>-3.9625599999999999</v>
      </c>
      <c r="N1359" s="6" t="str">
        <f>VLOOKUP(B1359,Master!$A$2:$C$11,3,FALSE)</f>
        <v>Yuan</v>
      </c>
      <c r="O1359" s="6" t="str">
        <f>VLOOKUP(B1359,Master!$A$2:$C$11,2,FALSE)</f>
        <v>Asia</v>
      </c>
      <c r="Q1359" s="39" t="str">
        <f>VLOOKUP(D1359,GL_Master!$A$1:$D$80,2,FALSE)</f>
        <v>BS</v>
      </c>
      <c r="R1359" s="39" t="str">
        <f>VLOOKUP(D1359,GL_Master!$A$1:$D$80,3,FALSE)</f>
        <v>Provisions</v>
      </c>
      <c r="S1359" s="39" t="str">
        <f>VLOOKUP(D1359,GL_Master!$A$1:$D$80,4,FALSE)</f>
        <v>Provision for Insurance</v>
      </c>
    </row>
    <row r="1360" spans="1:19" x14ac:dyDescent="0.25">
      <c r="A1360" s="39" t="s">
        <v>262</v>
      </c>
      <c r="B1360" s="39" t="s">
        <v>234</v>
      </c>
      <c r="C1360" s="7">
        <v>44075</v>
      </c>
      <c r="D1360" s="39" t="s">
        <v>63</v>
      </c>
      <c r="E1360" s="39">
        <v>141</v>
      </c>
      <c r="F1360" s="82">
        <f t="shared" si="63"/>
        <v>0.14099999999999999</v>
      </c>
      <c r="G1360" s="39">
        <f>VLOOKUP(N1360,Currecny_M!$A$1:$P$10,2,FALSE)</f>
        <v>65</v>
      </c>
      <c r="H1360" s="39">
        <f>MATCH(C1360,Currecny_M!$A$1:$P$1,0)</f>
        <v>7</v>
      </c>
      <c r="I1360" s="39">
        <f>VLOOKUP(N1360,Currecny_M!$A$1:$P$10,MATCH(Database!C1360,Currecny_M!$A$1:$P$1,0),FALSE)</f>
        <v>68.319999999999993</v>
      </c>
      <c r="J1360" s="82">
        <f t="shared" si="64"/>
        <v>9.6331199999999981</v>
      </c>
      <c r="K1360" s="39">
        <f>VLOOKUP('Cover page'!$B$6,Currecny_M!$A$1:$P$10,MATCH(Database!C1360,Currecny_M!$A$1:$P$1,0),FALSE)</f>
        <v>1</v>
      </c>
      <c r="L1360" s="82">
        <f t="shared" si="65"/>
        <v>9.6331199999999981</v>
      </c>
      <c r="M1360" s="82">
        <f>((E1360/$F$1)*VLOOKUP(N1360,Currecny_M!$A$1:$P$10,MATCH(Database!C1360,Currecny_M!$A$1:$P$1,0),FALSE))/VLOOKUP('Cover page'!$B$6,Currecny_M!$A$1:$P$10,MATCH(Database!C1360,Currecny_M!$A$1:$P$1,0),FALSE)</f>
        <v>9.6331199999999981</v>
      </c>
      <c r="N1360" s="6" t="str">
        <f>VLOOKUP(B1360,Master!$A$2:$C$11,3,FALSE)</f>
        <v>Yuan</v>
      </c>
      <c r="O1360" s="6" t="str">
        <f>VLOOKUP(B1360,Master!$A$2:$C$11,2,FALSE)</f>
        <v>Asia</v>
      </c>
      <c r="Q1360" s="39" t="str">
        <f>VLOOKUP(D1360,GL_Master!$A$1:$D$80,2,FALSE)</f>
        <v>BS</v>
      </c>
      <c r="R1360" s="39" t="str">
        <f>VLOOKUP(D1360,GL_Master!$A$1:$D$80,3,FALSE)</f>
        <v>Gross Block</v>
      </c>
      <c r="S1360" s="39" t="str">
        <f>VLOOKUP(D1360,GL_Master!$A$1:$D$80,4,FALSE)</f>
        <v>Tangible Fixed assets</v>
      </c>
    </row>
    <row r="1361" spans="1:19" x14ac:dyDescent="0.25">
      <c r="A1361" s="39" t="s">
        <v>262</v>
      </c>
      <c r="B1361" s="39" t="s">
        <v>234</v>
      </c>
      <c r="C1361" s="7">
        <v>44075</v>
      </c>
      <c r="D1361" s="39" t="s">
        <v>64</v>
      </c>
      <c r="E1361" s="39">
        <v>7699</v>
      </c>
      <c r="F1361" s="82">
        <f t="shared" si="63"/>
        <v>7.6989999999999998</v>
      </c>
      <c r="G1361" s="39">
        <f>VLOOKUP(N1361,Currecny_M!$A$1:$P$10,2,FALSE)</f>
        <v>65</v>
      </c>
      <c r="H1361" s="39">
        <f>MATCH(C1361,Currecny_M!$A$1:$P$1,0)</f>
        <v>7</v>
      </c>
      <c r="I1361" s="39">
        <f>VLOOKUP(N1361,Currecny_M!$A$1:$P$10,MATCH(Database!C1361,Currecny_M!$A$1:$P$1,0),FALSE)</f>
        <v>68.319999999999993</v>
      </c>
      <c r="J1361" s="82">
        <f t="shared" si="64"/>
        <v>525.99567999999999</v>
      </c>
      <c r="K1361" s="39">
        <f>VLOOKUP('Cover page'!$B$6,Currecny_M!$A$1:$P$10,MATCH(Database!C1361,Currecny_M!$A$1:$P$1,0),FALSE)</f>
        <v>1</v>
      </c>
      <c r="L1361" s="82">
        <f t="shared" si="65"/>
        <v>525.99567999999999</v>
      </c>
      <c r="M1361" s="82">
        <f>((E1361/$F$1)*VLOOKUP(N1361,Currecny_M!$A$1:$P$10,MATCH(Database!C1361,Currecny_M!$A$1:$P$1,0),FALSE))/VLOOKUP('Cover page'!$B$6,Currecny_M!$A$1:$P$10,MATCH(Database!C1361,Currecny_M!$A$1:$P$1,0),FALSE)</f>
        <v>525.99567999999999</v>
      </c>
      <c r="N1361" s="6" t="str">
        <f>VLOOKUP(B1361,Master!$A$2:$C$11,3,FALSE)</f>
        <v>Yuan</v>
      </c>
      <c r="O1361" s="6" t="str">
        <f>VLOOKUP(B1361,Master!$A$2:$C$11,2,FALSE)</f>
        <v>Asia</v>
      </c>
      <c r="Q1361" s="39" t="str">
        <f>VLOOKUP(D1361,GL_Master!$A$1:$D$80,2,FALSE)</f>
        <v>BS</v>
      </c>
      <c r="R1361" s="39" t="str">
        <f>VLOOKUP(D1361,GL_Master!$A$1:$D$80,3,FALSE)</f>
        <v>Gross Block</v>
      </c>
      <c r="S1361" s="39" t="str">
        <f>VLOOKUP(D1361,GL_Master!$A$1:$D$80,4,FALSE)</f>
        <v>Tangible Fixed assets</v>
      </c>
    </row>
    <row r="1362" spans="1:19" x14ac:dyDescent="0.25">
      <c r="A1362" s="39" t="s">
        <v>262</v>
      </c>
      <c r="B1362" s="39" t="s">
        <v>234</v>
      </c>
      <c r="C1362" s="7">
        <v>44075</v>
      </c>
      <c r="D1362" s="39" t="s">
        <v>65</v>
      </c>
      <c r="E1362" s="39">
        <v>-5138</v>
      </c>
      <c r="F1362" s="82">
        <f t="shared" si="63"/>
        <v>-5.1379999999999999</v>
      </c>
      <c r="G1362" s="39">
        <f>VLOOKUP(N1362,Currecny_M!$A$1:$P$10,2,FALSE)</f>
        <v>65</v>
      </c>
      <c r="H1362" s="39">
        <f>MATCH(C1362,Currecny_M!$A$1:$P$1,0)</f>
        <v>7</v>
      </c>
      <c r="I1362" s="39">
        <f>VLOOKUP(N1362,Currecny_M!$A$1:$P$10,MATCH(Database!C1362,Currecny_M!$A$1:$P$1,0),FALSE)</f>
        <v>68.319999999999993</v>
      </c>
      <c r="J1362" s="82">
        <f t="shared" si="64"/>
        <v>-351.02815999999996</v>
      </c>
      <c r="K1362" s="39">
        <f>VLOOKUP('Cover page'!$B$6,Currecny_M!$A$1:$P$10,MATCH(Database!C1362,Currecny_M!$A$1:$P$1,0),FALSE)</f>
        <v>1</v>
      </c>
      <c r="L1362" s="82">
        <f t="shared" si="65"/>
        <v>-351.02815999999996</v>
      </c>
      <c r="M1362" s="82">
        <f>((E1362/$F$1)*VLOOKUP(N1362,Currecny_M!$A$1:$P$10,MATCH(Database!C1362,Currecny_M!$A$1:$P$1,0),FALSE))/VLOOKUP('Cover page'!$B$6,Currecny_M!$A$1:$P$10,MATCH(Database!C1362,Currecny_M!$A$1:$P$1,0),FALSE)</f>
        <v>-351.02815999999996</v>
      </c>
      <c r="N1362" s="6" t="str">
        <f>VLOOKUP(B1362,Master!$A$2:$C$11,3,FALSE)</f>
        <v>Yuan</v>
      </c>
      <c r="O1362" s="6" t="str">
        <f>VLOOKUP(B1362,Master!$A$2:$C$11,2,FALSE)</f>
        <v>Asia</v>
      </c>
      <c r="Q1362" s="39" t="str">
        <f>VLOOKUP(D1362,GL_Master!$A$1:$D$80,2,FALSE)</f>
        <v>BS</v>
      </c>
      <c r="R1362" s="39" t="str">
        <f>VLOOKUP(D1362,GL_Master!$A$1:$D$80,3,FALSE)</f>
        <v>Accumulated Depreciation</v>
      </c>
      <c r="S1362" s="39" t="str">
        <f>VLOOKUP(D1362,GL_Master!$A$1:$D$80,4,FALSE)</f>
        <v>Accumulated Depreciation</v>
      </c>
    </row>
    <row r="1363" spans="1:19" x14ac:dyDescent="0.25">
      <c r="A1363" s="39" t="s">
        <v>262</v>
      </c>
      <c r="B1363" s="39" t="s">
        <v>234</v>
      </c>
      <c r="C1363" s="7">
        <v>44075</v>
      </c>
      <c r="D1363" s="39" t="s">
        <v>66</v>
      </c>
      <c r="E1363" s="39">
        <v>4028</v>
      </c>
      <c r="F1363" s="82">
        <f t="shared" si="63"/>
        <v>4.0279999999999996</v>
      </c>
      <c r="G1363" s="39">
        <f>VLOOKUP(N1363,Currecny_M!$A$1:$P$10,2,FALSE)</f>
        <v>65</v>
      </c>
      <c r="H1363" s="39">
        <f>MATCH(C1363,Currecny_M!$A$1:$P$1,0)</f>
        <v>7</v>
      </c>
      <c r="I1363" s="39">
        <f>VLOOKUP(N1363,Currecny_M!$A$1:$P$10,MATCH(Database!C1363,Currecny_M!$A$1:$P$1,0),FALSE)</f>
        <v>68.319999999999993</v>
      </c>
      <c r="J1363" s="82">
        <f t="shared" si="64"/>
        <v>275.19295999999997</v>
      </c>
      <c r="K1363" s="39">
        <f>VLOOKUP('Cover page'!$B$6,Currecny_M!$A$1:$P$10,MATCH(Database!C1363,Currecny_M!$A$1:$P$1,0),FALSE)</f>
        <v>1</v>
      </c>
      <c r="L1363" s="82">
        <f t="shared" si="65"/>
        <v>275.19295999999997</v>
      </c>
      <c r="M1363" s="82">
        <f>((E1363/$F$1)*VLOOKUP(N1363,Currecny_M!$A$1:$P$10,MATCH(Database!C1363,Currecny_M!$A$1:$P$1,0),FALSE))/VLOOKUP('Cover page'!$B$6,Currecny_M!$A$1:$P$10,MATCH(Database!C1363,Currecny_M!$A$1:$P$1,0),FALSE)</f>
        <v>275.19295999999997</v>
      </c>
      <c r="N1363" s="6" t="str">
        <f>VLOOKUP(B1363,Master!$A$2:$C$11,3,FALSE)</f>
        <v>Yuan</v>
      </c>
      <c r="O1363" s="6" t="str">
        <f>VLOOKUP(B1363,Master!$A$2:$C$11,2,FALSE)</f>
        <v>Asia</v>
      </c>
      <c r="Q1363" s="39" t="str">
        <f>VLOOKUP(D1363,GL_Master!$A$1:$D$80,2,FALSE)</f>
        <v>BS</v>
      </c>
      <c r="R1363" s="39" t="str">
        <f>VLOOKUP(D1363,GL_Master!$A$1:$D$80,3,FALSE)</f>
        <v>Gross Block</v>
      </c>
      <c r="S1363" s="39" t="str">
        <f>VLOOKUP(D1363,GL_Master!$A$1:$D$80,4,FALSE)</f>
        <v>Tangible Fixed assets</v>
      </c>
    </row>
    <row r="1364" spans="1:19" x14ac:dyDescent="0.25">
      <c r="A1364" s="39" t="s">
        <v>262</v>
      </c>
      <c r="B1364" s="39" t="s">
        <v>234</v>
      </c>
      <c r="C1364" s="7">
        <v>44075</v>
      </c>
      <c r="D1364" s="39" t="s">
        <v>67</v>
      </c>
      <c r="E1364" s="39">
        <v>1473</v>
      </c>
      <c r="F1364" s="82">
        <f t="shared" si="63"/>
        <v>1.4730000000000001</v>
      </c>
      <c r="G1364" s="39">
        <f>VLOOKUP(N1364,Currecny_M!$A$1:$P$10,2,FALSE)</f>
        <v>65</v>
      </c>
      <c r="H1364" s="39">
        <f>MATCH(C1364,Currecny_M!$A$1:$P$1,0)</f>
        <v>7</v>
      </c>
      <c r="I1364" s="39">
        <f>VLOOKUP(N1364,Currecny_M!$A$1:$P$10,MATCH(Database!C1364,Currecny_M!$A$1:$P$1,0),FALSE)</f>
        <v>68.319999999999993</v>
      </c>
      <c r="J1364" s="82">
        <f t="shared" si="64"/>
        <v>100.63535999999999</v>
      </c>
      <c r="K1364" s="39">
        <f>VLOOKUP('Cover page'!$B$6,Currecny_M!$A$1:$P$10,MATCH(Database!C1364,Currecny_M!$A$1:$P$1,0),FALSE)</f>
        <v>1</v>
      </c>
      <c r="L1364" s="82">
        <f t="shared" si="65"/>
        <v>100.63535999999999</v>
      </c>
      <c r="M1364" s="82">
        <f>((E1364/$F$1)*VLOOKUP(N1364,Currecny_M!$A$1:$P$10,MATCH(Database!C1364,Currecny_M!$A$1:$P$1,0),FALSE))/VLOOKUP('Cover page'!$B$6,Currecny_M!$A$1:$P$10,MATCH(Database!C1364,Currecny_M!$A$1:$P$1,0),FALSE)</f>
        <v>100.63535999999999</v>
      </c>
      <c r="N1364" s="6" t="str">
        <f>VLOOKUP(B1364,Master!$A$2:$C$11,3,FALSE)</f>
        <v>Yuan</v>
      </c>
      <c r="O1364" s="6" t="str">
        <f>VLOOKUP(B1364,Master!$A$2:$C$11,2,FALSE)</f>
        <v>Asia</v>
      </c>
      <c r="Q1364" s="39" t="str">
        <f>VLOOKUP(D1364,GL_Master!$A$1:$D$80,2,FALSE)</f>
        <v>BS</v>
      </c>
      <c r="R1364" s="39" t="str">
        <f>VLOOKUP(D1364,GL_Master!$A$1:$D$80,3,FALSE)</f>
        <v>Gross Block</v>
      </c>
      <c r="S1364" s="39" t="str">
        <f>VLOOKUP(D1364,GL_Master!$A$1:$D$80,4,FALSE)</f>
        <v>Tangible Fixed assets</v>
      </c>
    </row>
    <row r="1365" spans="1:19" x14ac:dyDescent="0.25">
      <c r="A1365" s="39" t="s">
        <v>262</v>
      </c>
      <c r="B1365" s="39" t="s">
        <v>234</v>
      </c>
      <c r="C1365" s="7">
        <v>44075</v>
      </c>
      <c r="D1365" s="39" t="s">
        <v>68</v>
      </c>
      <c r="E1365" s="39">
        <v>-1388</v>
      </c>
      <c r="F1365" s="82">
        <f t="shared" si="63"/>
        <v>-1.3879999999999999</v>
      </c>
      <c r="G1365" s="39">
        <f>VLOOKUP(N1365,Currecny_M!$A$1:$P$10,2,FALSE)</f>
        <v>65</v>
      </c>
      <c r="H1365" s="39">
        <f>MATCH(C1365,Currecny_M!$A$1:$P$1,0)</f>
        <v>7</v>
      </c>
      <c r="I1365" s="39">
        <f>VLOOKUP(N1365,Currecny_M!$A$1:$P$10,MATCH(Database!C1365,Currecny_M!$A$1:$P$1,0),FALSE)</f>
        <v>68.319999999999993</v>
      </c>
      <c r="J1365" s="82">
        <f t="shared" si="64"/>
        <v>-94.828159999999983</v>
      </c>
      <c r="K1365" s="39">
        <f>VLOOKUP('Cover page'!$B$6,Currecny_M!$A$1:$P$10,MATCH(Database!C1365,Currecny_M!$A$1:$P$1,0),FALSE)</f>
        <v>1</v>
      </c>
      <c r="L1365" s="82">
        <f t="shared" si="65"/>
        <v>-94.828159999999983</v>
      </c>
      <c r="M1365" s="82">
        <f>((E1365/$F$1)*VLOOKUP(N1365,Currecny_M!$A$1:$P$10,MATCH(Database!C1365,Currecny_M!$A$1:$P$1,0),FALSE))/VLOOKUP('Cover page'!$B$6,Currecny_M!$A$1:$P$10,MATCH(Database!C1365,Currecny_M!$A$1:$P$1,0),FALSE)</f>
        <v>-94.828159999999983</v>
      </c>
      <c r="N1365" s="6" t="str">
        <f>VLOOKUP(B1365,Master!$A$2:$C$11,3,FALSE)</f>
        <v>Yuan</v>
      </c>
      <c r="O1365" s="6" t="str">
        <f>VLOOKUP(B1365,Master!$A$2:$C$11,2,FALSE)</f>
        <v>Asia</v>
      </c>
      <c r="Q1365" s="39" t="str">
        <f>VLOOKUP(D1365,GL_Master!$A$1:$D$80,2,FALSE)</f>
        <v>BS</v>
      </c>
      <c r="R1365" s="39" t="str">
        <f>VLOOKUP(D1365,GL_Master!$A$1:$D$80,3,FALSE)</f>
        <v>Accumulated Depreciation</v>
      </c>
      <c r="S1365" s="39" t="str">
        <f>VLOOKUP(D1365,GL_Master!$A$1:$D$80,4,FALSE)</f>
        <v>Accumulated Depreciation</v>
      </c>
    </row>
    <row r="1366" spans="1:19" x14ac:dyDescent="0.25">
      <c r="A1366" s="39" t="s">
        <v>262</v>
      </c>
      <c r="B1366" s="39" t="s">
        <v>234</v>
      </c>
      <c r="C1366" s="7">
        <v>44075</v>
      </c>
      <c r="D1366" s="39" t="s">
        <v>69</v>
      </c>
      <c r="E1366" s="39">
        <v>2681</v>
      </c>
      <c r="F1366" s="82">
        <f t="shared" si="63"/>
        <v>2.681</v>
      </c>
      <c r="G1366" s="39">
        <f>VLOOKUP(N1366,Currecny_M!$A$1:$P$10,2,FALSE)</f>
        <v>65</v>
      </c>
      <c r="H1366" s="39">
        <f>MATCH(C1366,Currecny_M!$A$1:$P$1,0)</f>
        <v>7</v>
      </c>
      <c r="I1366" s="39">
        <f>VLOOKUP(N1366,Currecny_M!$A$1:$P$10,MATCH(Database!C1366,Currecny_M!$A$1:$P$1,0),FALSE)</f>
        <v>68.319999999999993</v>
      </c>
      <c r="J1366" s="82">
        <f t="shared" si="64"/>
        <v>183.16591999999997</v>
      </c>
      <c r="K1366" s="39">
        <f>VLOOKUP('Cover page'!$B$6,Currecny_M!$A$1:$P$10,MATCH(Database!C1366,Currecny_M!$A$1:$P$1,0),FALSE)</f>
        <v>1</v>
      </c>
      <c r="L1366" s="82">
        <f t="shared" si="65"/>
        <v>183.16591999999997</v>
      </c>
      <c r="M1366" s="82">
        <f>((E1366/$F$1)*VLOOKUP(N1366,Currecny_M!$A$1:$P$10,MATCH(Database!C1366,Currecny_M!$A$1:$P$1,0),FALSE))/VLOOKUP('Cover page'!$B$6,Currecny_M!$A$1:$P$10,MATCH(Database!C1366,Currecny_M!$A$1:$P$1,0),FALSE)</f>
        <v>183.16591999999997</v>
      </c>
      <c r="N1366" s="6" t="str">
        <f>VLOOKUP(B1366,Master!$A$2:$C$11,3,FALSE)</f>
        <v>Yuan</v>
      </c>
      <c r="O1366" s="6" t="str">
        <f>VLOOKUP(B1366,Master!$A$2:$C$11,2,FALSE)</f>
        <v>Asia</v>
      </c>
      <c r="Q1366" s="39" t="str">
        <f>VLOOKUP(D1366,GL_Master!$A$1:$D$80,2,FALSE)</f>
        <v>BS</v>
      </c>
      <c r="R1366" s="39" t="str">
        <f>VLOOKUP(D1366,GL_Master!$A$1:$D$80,3,FALSE)</f>
        <v>Gross Block</v>
      </c>
      <c r="S1366" s="39" t="str">
        <f>VLOOKUP(D1366,GL_Master!$A$1:$D$80,4,FALSE)</f>
        <v>Tangible Fixed assets</v>
      </c>
    </row>
    <row r="1367" spans="1:19" x14ac:dyDescent="0.25">
      <c r="A1367" s="39" t="s">
        <v>262</v>
      </c>
      <c r="B1367" s="39" t="s">
        <v>234</v>
      </c>
      <c r="C1367" s="7">
        <v>44075</v>
      </c>
      <c r="D1367" s="39" t="s">
        <v>70</v>
      </c>
      <c r="E1367" s="39">
        <v>-99</v>
      </c>
      <c r="F1367" s="82">
        <f t="shared" si="63"/>
        <v>-9.9000000000000005E-2</v>
      </c>
      <c r="G1367" s="39">
        <f>VLOOKUP(N1367,Currecny_M!$A$1:$P$10,2,FALSE)</f>
        <v>65</v>
      </c>
      <c r="H1367" s="39">
        <f>MATCH(C1367,Currecny_M!$A$1:$P$1,0)</f>
        <v>7</v>
      </c>
      <c r="I1367" s="39">
        <f>VLOOKUP(N1367,Currecny_M!$A$1:$P$10,MATCH(Database!C1367,Currecny_M!$A$1:$P$1,0),FALSE)</f>
        <v>68.319999999999993</v>
      </c>
      <c r="J1367" s="82">
        <f t="shared" si="64"/>
        <v>-6.7636799999999999</v>
      </c>
      <c r="K1367" s="39">
        <f>VLOOKUP('Cover page'!$B$6,Currecny_M!$A$1:$P$10,MATCH(Database!C1367,Currecny_M!$A$1:$P$1,0),FALSE)</f>
        <v>1</v>
      </c>
      <c r="L1367" s="82">
        <f t="shared" si="65"/>
        <v>-6.7636799999999999</v>
      </c>
      <c r="M1367" s="82">
        <f>((E1367/$F$1)*VLOOKUP(N1367,Currecny_M!$A$1:$P$10,MATCH(Database!C1367,Currecny_M!$A$1:$P$1,0),FALSE))/VLOOKUP('Cover page'!$B$6,Currecny_M!$A$1:$P$10,MATCH(Database!C1367,Currecny_M!$A$1:$P$1,0),FALSE)</f>
        <v>-6.7636799999999999</v>
      </c>
      <c r="N1367" s="6" t="str">
        <f>VLOOKUP(B1367,Master!$A$2:$C$11,3,FALSE)</f>
        <v>Yuan</v>
      </c>
      <c r="O1367" s="6" t="str">
        <f>VLOOKUP(B1367,Master!$A$2:$C$11,2,FALSE)</f>
        <v>Asia</v>
      </c>
      <c r="Q1367" s="39" t="str">
        <f>VLOOKUP(D1367,GL_Master!$A$1:$D$80,2,FALSE)</f>
        <v>BS</v>
      </c>
      <c r="R1367" s="39" t="str">
        <f>VLOOKUP(D1367,GL_Master!$A$1:$D$80,3,FALSE)</f>
        <v>Accumulated Depreciation</v>
      </c>
      <c r="S1367" s="39" t="str">
        <f>VLOOKUP(D1367,GL_Master!$A$1:$D$80,4,FALSE)</f>
        <v>Accumulated Depreciation</v>
      </c>
    </row>
    <row r="1368" spans="1:19" x14ac:dyDescent="0.25">
      <c r="A1368" s="39" t="s">
        <v>262</v>
      </c>
      <c r="B1368" s="39" t="s">
        <v>234</v>
      </c>
      <c r="C1368" s="7">
        <v>44075</v>
      </c>
      <c r="D1368" s="39" t="s">
        <v>71</v>
      </c>
      <c r="E1368" s="39">
        <v>4950</v>
      </c>
      <c r="F1368" s="82">
        <f t="shared" si="63"/>
        <v>4.95</v>
      </c>
      <c r="G1368" s="39">
        <f>VLOOKUP(N1368,Currecny_M!$A$1:$P$10,2,FALSE)</f>
        <v>65</v>
      </c>
      <c r="H1368" s="39">
        <f>MATCH(C1368,Currecny_M!$A$1:$P$1,0)</f>
        <v>7</v>
      </c>
      <c r="I1368" s="39">
        <f>VLOOKUP(N1368,Currecny_M!$A$1:$P$10,MATCH(Database!C1368,Currecny_M!$A$1:$P$1,0),FALSE)</f>
        <v>68.319999999999993</v>
      </c>
      <c r="J1368" s="82">
        <f t="shared" si="64"/>
        <v>338.18399999999997</v>
      </c>
      <c r="K1368" s="39">
        <f>VLOOKUP('Cover page'!$B$6,Currecny_M!$A$1:$P$10,MATCH(Database!C1368,Currecny_M!$A$1:$P$1,0),FALSE)</f>
        <v>1</v>
      </c>
      <c r="L1368" s="82">
        <f t="shared" si="65"/>
        <v>338.18399999999997</v>
      </c>
      <c r="M1368" s="82">
        <f>((E1368/$F$1)*VLOOKUP(N1368,Currecny_M!$A$1:$P$10,MATCH(Database!C1368,Currecny_M!$A$1:$P$1,0),FALSE))/VLOOKUP('Cover page'!$B$6,Currecny_M!$A$1:$P$10,MATCH(Database!C1368,Currecny_M!$A$1:$P$1,0),FALSE)</f>
        <v>338.18399999999997</v>
      </c>
      <c r="N1368" s="6" t="str">
        <f>VLOOKUP(B1368,Master!$A$2:$C$11,3,FALSE)</f>
        <v>Yuan</v>
      </c>
      <c r="O1368" s="6" t="str">
        <f>VLOOKUP(B1368,Master!$A$2:$C$11,2,FALSE)</f>
        <v>Asia</v>
      </c>
      <c r="Q1368" s="39" t="str">
        <f>VLOOKUP(D1368,GL_Master!$A$1:$D$80,2,FALSE)</f>
        <v>BS</v>
      </c>
      <c r="R1368" s="39" t="str">
        <f>VLOOKUP(D1368,GL_Master!$A$1:$D$80,3,FALSE)</f>
        <v>Gross Block</v>
      </c>
      <c r="S1368" s="39" t="str">
        <f>VLOOKUP(D1368,GL_Master!$A$1:$D$80,4,FALSE)</f>
        <v>Tangible Fixed assets</v>
      </c>
    </row>
    <row r="1369" spans="1:19" x14ac:dyDescent="0.25">
      <c r="A1369" s="39" t="s">
        <v>262</v>
      </c>
      <c r="B1369" s="39" t="s">
        <v>234</v>
      </c>
      <c r="C1369" s="7">
        <v>44075</v>
      </c>
      <c r="D1369" s="39" t="s">
        <v>72</v>
      </c>
      <c r="E1369" s="39">
        <v>40</v>
      </c>
      <c r="F1369" s="82">
        <f t="shared" si="63"/>
        <v>0.04</v>
      </c>
      <c r="G1369" s="39">
        <f>VLOOKUP(N1369,Currecny_M!$A$1:$P$10,2,FALSE)</f>
        <v>65</v>
      </c>
      <c r="H1369" s="39">
        <f>MATCH(C1369,Currecny_M!$A$1:$P$1,0)</f>
        <v>7</v>
      </c>
      <c r="I1369" s="39">
        <f>VLOOKUP(N1369,Currecny_M!$A$1:$P$10,MATCH(Database!C1369,Currecny_M!$A$1:$P$1,0),FALSE)</f>
        <v>68.319999999999993</v>
      </c>
      <c r="J1369" s="82">
        <f t="shared" si="64"/>
        <v>2.7327999999999997</v>
      </c>
      <c r="K1369" s="39">
        <f>VLOOKUP('Cover page'!$B$6,Currecny_M!$A$1:$P$10,MATCH(Database!C1369,Currecny_M!$A$1:$P$1,0),FALSE)</f>
        <v>1</v>
      </c>
      <c r="L1369" s="82">
        <f t="shared" si="65"/>
        <v>2.7327999999999997</v>
      </c>
      <c r="M1369" s="82">
        <f>((E1369/$F$1)*VLOOKUP(N1369,Currecny_M!$A$1:$P$10,MATCH(Database!C1369,Currecny_M!$A$1:$P$1,0),FALSE))/VLOOKUP('Cover page'!$B$6,Currecny_M!$A$1:$P$10,MATCH(Database!C1369,Currecny_M!$A$1:$P$1,0),FALSE)</f>
        <v>2.7327999999999997</v>
      </c>
      <c r="N1369" s="6" t="str">
        <f>VLOOKUP(B1369,Master!$A$2:$C$11,3,FALSE)</f>
        <v>Yuan</v>
      </c>
      <c r="O1369" s="6" t="str">
        <f>VLOOKUP(B1369,Master!$A$2:$C$11,2,FALSE)</f>
        <v>Asia</v>
      </c>
      <c r="Q1369" s="39" t="str">
        <f>VLOOKUP(D1369,GL_Master!$A$1:$D$80,2,FALSE)</f>
        <v>BS</v>
      </c>
      <c r="R1369" s="39" t="str">
        <f>VLOOKUP(D1369,GL_Master!$A$1:$D$80,3,FALSE)</f>
        <v>Gross Block</v>
      </c>
      <c r="S1369" s="39" t="str">
        <f>VLOOKUP(D1369,GL_Master!$A$1:$D$80,4,FALSE)</f>
        <v>Tangible Fixed assets</v>
      </c>
    </row>
    <row r="1370" spans="1:19" x14ac:dyDescent="0.25">
      <c r="A1370" s="39" t="s">
        <v>262</v>
      </c>
      <c r="B1370" s="39" t="s">
        <v>234</v>
      </c>
      <c r="C1370" s="7">
        <v>44075</v>
      </c>
      <c r="D1370" s="39" t="s">
        <v>73</v>
      </c>
      <c r="E1370" s="39">
        <v>19</v>
      </c>
      <c r="F1370" s="82">
        <f t="shared" si="63"/>
        <v>1.9E-2</v>
      </c>
      <c r="G1370" s="39">
        <f>VLOOKUP(N1370,Currecny_M!$A$1:$P$10,2,FALSE)</f>
        <v>65</v>
      </c>
      <c r="H1370" s="39">
        <f>MATCH(C1370,Currecny_M!$A$1:$P$1,0)</f>
        <v>7</v>
      </c>
      <c r="I1370" s="39">
        <f>VLOOKUP(N1370,Currecny_M!$A$1:$P$10,MATCH(Database!C1370,Currecny_M!$A$1:$P$1,0),FALSE)</f>
        <v>68.319999999999993</v>
      </c>
      <c r="J1370" s="82">
        <f t="shared" si="64"/>
        <v>1.2980799999999999</v>
      </c>
      <c r="K1370" s="39">
        <f>VLOOKUP('Cover page'!$B$6,Currecny_M!$A$1:$P$10,MATCH(Database!C1370,Currecny_M!$A$1:$P$1,0),FALSE)</f>
        <v>1</v>
      </c>
      <c r="L1370" s="82">
        <f t="shared" si="65"/>
        <v>1.2980799999999999</v>
      </c>
      <c r="M1370" s="82">
        <f>((E1370/$F$1)*VLOOKUP(N1370,Currecny_M!$A$1:$P$10,MATCH(Database!C1370,Currecny_M!$A$1:$P$1,0),FALSE))/VLOOKUP('Cover page'!$B$6,Currecny_M!$A$1:$P$10,MATCH(Database!C1370,Currecny_M!$A$1:$P$1,0),FALSE)</f>
        <v>1.2980799999999999</v>
      </c>
      <c r="N1370" s="6" t="str">
        <f>VLOOKUP(B1370,Master!$A$2:$C$11,3,FALSE)</f>
        <v>Yuan</v>
      </c>
      <c r="O1370" s="6" t="str">
        <f>VLOOKUP(B1370,Master!$A$2:$C$11,2,FALSE)</f>
        <v>Asia</v>
      </c>
      <c r="Q1370" s="39" t="str">
        <f>VLOOKUP(D1370,GL_Master!$A$1:$D$80,2,FALSE)</f>
        <v>BS</v>
      </c>
      <c r="R1370" s="39" t="str">
        <f>VLOOKUP(D1370,GL_Master!$A$1:$D$80,3,FALSE)</f>
        <v>Gross Block</v>
      </c>
      <c r="S1370" s="39" t="str">
        <f>VLOOKUP(D1370,GL_Master!$A$1:$D$80,4,FALSE)</f>
        <v>Tangible Fixed assets</v>
      </c>
    </row>
    <row r="1371" spans="1:19" x14ac:dyDescent="0.25">
      <c r="A1371" s="39" t="s">
        <v>262</v>
      </c>
      <c r="B1371" s="39" t="s">
        <v>234</v>
      </c>
      <c r="C1371" s="7">
        <v>44075</v>
      </c>
      <c r="D1371" s="39" t="s">
        <v>74</v>
      </c>
      <c r="E1371" s="39">
        <v>-4488</v>
      </c>
      <c r="F1371" s="82">
        <f t="shared" si="63"/>
        <v>-4.4880000000000004</v>
      </c>
      <c r="G1371" s="39">
        <f>VLOOKUP(N1371,Currecny_M!$A$1:$P$10,2,FALSE)</f>
        <v>65</v>
      </c>
      <c r="H1371" s="39">
        <f>MATCH(C1371,Currecny_M!$A$1:$P$1,0)</f>
        <v>7</v>
      </c>
      <c r="I1371" s="39">
        <f>VLOOKUP(N1371,Currecny_M!$A$1:$P$10,MATCH(Database!C1371,Currecny_M!$A$1:$P$1,0),FALSE)</f>
        <v>68.319999999999993</v>
      </c>
      <c r="J1371" s="82">
        <f t="shared" si="64"/>
        <v>-306.62016</v>
      </c>
      <c r="K1371" s="39">
        <f>VLOOKUP('Cover page'!$B$6,Currecny_M!$A$1:$P$10,MATCH(Database!C1371,Currecny_M!$A$1:$P$1,0),FALSE)</f>
        <v>1</v>
      </c>
      <c r="L1371" s="82">
        <f t="shared" si="65"/>
        <v>-306.62016</v>
      </c>
      <c r="M1371" s="82">
        <f>((E1371/$F$1)*VLOOKUP(N1371,Currecny_M!$A$1:$P$10,MATCH(Database!C1371,Currecny_M!$A$1:$P$1,0),FALSE))/VLOOKUP('Cover page'!$B$6,Currecny_M!$A$1:$P$10,MATCH(Database!C1371,Currecny_M!$A$1:$P$1,0),FALSE)</f>
        <v>-306.62016</v>
      </c>
      <c r="N1371" s="6" t="str">
        <f>VLOOKUP(B1371,Master!$A$2:$C$11,3,FALSE)</f>
        <v>Yuan</v>
      </c>
      <c r="O1371" s="6" t="str">
        <f>VLOOKUP(B1371,Master!$A$2:$C$11,2,FALSE)</f>
        <v>Asia</v>
      </c>
      <c r="Q1371" s="39" t="str">
        <f>VLOOKUP(D1371,GL_Master!$A$1:$D$80,2,FALSE)</f>
        <v>BS</v>
      </c>
      <c r="R1371" s="39" t="str">
        <f>VLOOKUP(D1371,GL_Master!$A$1:$D$80,3,FALSE)</f>
        <v>Accumulated Depreciation</v>
      </c>
      <c r="S1371" s="39" t="str">
        <f>VLOOKUP(D1371,GL_Master!$A$1:$D$80,4,FALSE)</f>
        <v>Accumulated Depreciation</v>
      </c>
    </row>
    <row r="1372" spans="1:19" x14ac:dyDescent="0.25">
      <c r="A1372" s="39" t="s">
        <v>262</v>
      </c>
      <c r="B1372" s="39" t="s">
        <v>234</v>
      </c>
      <c r="C1372" s="7">
        <v>44075</v>
      </c>
      <c r="D1372" s="39" t="s">
        <v>21</v>
      </c>
      <c r="E1372" s="39">
        <v>399</v>
      </c>
      <c r="F1372" s="82">
        <f t="shared" si="63"/>
        <v>0.39900000000000002</v>
      </c>
      <c r="G1372" s="39">
        <f>VLOOKUP(N1372,Currecny_M!$A$1:$P$10,2,FALSE)</f>
        <v>65</v>
      </c>
      <c r="H1372" s="39">
        <f>MATCH(C1372,Currecny_M!$A$1:$P$1,0)</f>
        <v>7</v>
      </c>
      <c r="I1372" s="39">
        <f>VLOOKUP(N1372,Currecny_M!$A$1:$P$10,MATCH(Database!C1372,Currecny_M!$A$1:$P$1,0),FALSE)</f>
        <v>68.319999999999993</v>
      </c>
      <c r="J1372" s="82">
        <f t="shared" si="64"/>
        <v>27.259679999999999</v>
      </c>
      <c r="K1372" s="39">
        <f>VLOOKUP('Cover page'!$B$6,Currecny_M!$A$1:$P$10,MATCH(Database!C1372,Currecny_M!$A$1:$P$1,0),FALSE)</f>
        <v>1</v>
      </c>
      <c r="L1372" s="82">
        <f t="shared" si="65"/>
        <v>27.259679999999999</v>
      </c>
      <c r="M1372" s="82">
        <f>((E1372/$F$1)*VLOOKUP(N1372,Currecny_M!$A$1:$P$10,MATCH(Database!C1372,Currecny_M!$A$1:$P$1,0),FALSE))/VLOOKUP('Cover page'!$B$6,Currecny_M!$A$1:$P$10,MATCH(Database!C1372,Currecny_M!$A$1:$P$1,0),FALSE)</f>
        <v>27.259679999999999</v>
      </c>
      <c r="N1372" s="6" t="str">
        <f>VLOOKUP(B1372,Master!$A$2:$C$11,3,FALSE)</f>
        <v>Yuan</v>
      </c>
      <c r="O1372" s="6" t="str">
        <f>VLOOKUP(B1372,Master!$A$2:$C$11,2,FALSE)</f>
        <v>Asia</v>
      </c>
      <c r="Q1372" s="39" t="str">
        <f>VLOOKUP(D1372,GL_Master!$A$1:$D$80,2,FALSE)</f>
        <v>BS</v>
      </c>
      <c r="R1372" s="39" t="str">
        <f>VLOOKUP(D1372,GL_Master!$A$1:$D$80,3,FALSE)</f>
        <v>Gross Block</v>
      </c>
      <c r="S1372" s="39" t="str">
        <f>VLOOKUP(D1372,GL_Master!$A$1:$D$80,4,FALSE)</f>
        <v>Tangible Fixed assets</v>
      </c>
    </row>
    <row r="1373" spans="1:19" x14ac:dyDescent="0.25">
      <c r="A1373" s="39" t="s">
        <v>262</v>
      </c>
      <c r="B1373" s="39" t="s">
        <v>234</v>
      </c>
      <c r="C1373" s="7">
        <v>44075</v>
      </c>
      <c r="D1373" s="39" t="s">
        <v>27</v>
      </c>
      <c r="E1373" s="39">
        <v>847</v>
      </c>
      <c r="F1373" s="82">
        <f t="shared" si="63"/>
        <v>0.84699999999999998</v>
      </c>
      <c r="G1373" s="39">
        <f>VLOOKUP(N1373,Currecny_M!$A$1:$P$10,2,FALSE)</f>
        <v>65</v>
      </c>
      <c r="H1373" s="39">
        <f>MATCH(C1373,Currecny_M!$A$1:$P$1,0)</f>
        <v>7</v>
      </c>
      <c r="I1373" s="39">
        <f>VLOOKUP(N1373,Currecny_M!$A$1:$P$10,MATCH(Database!C1373,Currecny_M!$A$1:$P$1,0),FALSE)</f>
        <v>68.319999999999993</v>
      </c>
      <c r="J1373" s="82">
        <f t="shared" si="64"/>
        <v>57.867039999999996</v>
      </c>
      <c r="K1373" s="39">
        <f>VLOOKUP('Cover page'!$B$6,Currecny_M!$A$1:$P$10,MATCH(Database!C1373,Currecny_M!$A$1:$P$1,0),FALSE)</f>
        <v>1</v>
      </c>
      <c r="L1373" s="82">
        <f t="shared" si="65"/>
        <v>57.867039999999996</v>
      </c>
      <c r="M1373" s="82">
        <f>((E1373/$F$1)*VLOOKUP(N1373,Currecny_M!$A$1:$P$10,MATCH(Database!C1373,Currecny_M!$A$1:$P$1,0),FALSE))/VLOOKUP('Cover page'!$B$6,Currecny_M!$A$1:$P$10,MATCH(Database!C1373,Currecny_M!$A$1:$P$1,0),FALSE)</f>
        <v>57.867039999999996</v>
      </c>
      <c r="N1373" s="6" t="str">
        <f>VLOOKUP(B1373,Master!$A$2:$C$11,3,FALSE)</f>
        <v>Yuan</v>
      </c>
      <c r="O1373" s="6" t="str">
        <f>VLOOKUP(B1373,Master!$A$2:$C$11,2,FALSE)</f>
        <v>Asia</v>
      </c>
      <c r="Q1373" s="39" t="str">
        <f>VLOOKUP(D1373,GL_Master!$A$1:$D$80,2,FALSE)</f>
        <v>BS</v>
      </c>
      <c r="R1373" s="39" t="str">
        <f>VLOOKUP(D1373,GL_Master!$A$1:$D$80,3,FALSE)</f>
        <v>Gross Block</v>
      </c>
      <c r="S1373" s="39" t="str">
        <f>VLOOKUP(D1373,GL_Master!$A$1:$D$80,4,FALSE)</f>
        <v>Tangible Fixed assets</v>
      </c>
    </row>
    <row r="1374" spans="1:19" x14ac:dyDescent="0.25">
      <c r="A1374" s="39" t="s">
        <v>262</v>
      </c>
      <c r="B1374" s="39" t="s">
        <v>234</v>
      </c>
      <c r="C1374" s="7">
        <v>44075</v>
      </c>
      <c r="D1374" s="39" t="s">
        <v>75</v>
      </c>
      <c r="E1374" s="39">
        <v>-20</v>
      </c>
      <c r="F1374" s="82">
        <f t="shared" si="63"/>
        <v>-0.02</v>
      </c>
      <c r="G1374" s="39">
        <f>VLOOKUP(N1374,Currecny_M!$A$1:$P$10,2,FALSE)</f>
        <v>65</v>
      </c>
      <c r="H1374" s="39">
        <f>MATCH(C1374,Currecny_M!$A$1:$P$1,0)</f>
        <v>7</v>
      </c>
      <c r="I1374" s="39">
        <f>VLOOKUP(N1374,Currecny_M!$A$1:$P$10,MATCH(Database!C1374,Currecny_M!$A$1:$P$1,0),FALSE)</f>
        <v>68.319999999999993</v>
      </c>
      <c r="J1374" s="82">
        <f t="shared" si="64"/>
        <v>-1.3663999999999998</v>
      </c>
      <c r="K1374" s="39">
        <f>VLOOKUP('Cover page'!$B$6,Currecny_M!$A$1:$P$10,MATCH(Database!C1374,Currecny_M!$A$1:$P$1,0),FALSE)</f>
        <v>1</v>
      </c>
      <c r="L1374" s="82">
        <f t="shared" si="65"/>
        <v>-1.3663999999999998</v>
      </c>
      <c r="M1374" s="82">
        <f>((E1374/$F$1)*VLOOKUP(N1374,Currecny_M!$A$1:$P$10,MATCH(Database!C1374,Currecny_M!$A$1:$P$1,0),FALSE))/VLOOKUP('Cover page'!$B$6,Currecny_M!$A$1:$P$10,MATCH(Database!C1374,Currecny_M!$A$1:$P$1,0),FALSE)</f>
        <v>-1.3663999999999998</v>
      </c>
      <c r="N1374" s="6" t="str">
        <f>VLOOKUP(B1374,Master!$A$2:$C$11,3,FALSE)</f>
        <v>Yuan</v>
      </c>
      <c r="O1374" s="6" t="str">
        <f>VLOOKUP(B1374,Master!$A$2:$C$11,2,FALSE)</f>
        <v>Asia</v>
      </c>
      <c r="Q1374" s="39" t="str">
        <f>VLOOKUP(D1374,GL_Master!$A$1:$D$80,2,FALSE)</f>
        <v>BS</v>
      </c>
      <c r="R1374" s="39" t="str">
        <f>VLOOKUP(D1374,GL_Master!$A$1:$D$80,3,FALSE)</f>
        <v>Gross Block</v>
      </c>
      <c r="S1374" s="39" t="str">
        <f>VLOOKUP(D1374,GL_Master!$A$1:$D$80,4,FALSE)</f>
        <v>Tangible Fixed assets</v>
      </c>
    </row>
    <row r="1375" spans="1:19" x14ac:dyDescent="0.25">
      <c r="A1375" s="39" t="s">
        <v>262</v>
      </c>
      <c r="B1375" s="39" t="s">
        <v>234</v>
      </c>
      <c r="C1375" s="7">
        <v>44075</v>
      </c>
      <c r="D1375" s="39" t="s">
        <v>76</v>
      </c>
      <c r="E1375" s="39">
        <v>475</v>
      </c>
      <c r="F1375" s="82">
        <f t="shared" si="63"/>
        <v>0.47499999999999998</v>
      </c>
      <c r="G1375" s="39">
        <f>VLOOKUP(N1375,Currecny_M!$A$1:$P$10,2,FALSE)</f>
        <v>65</v>
      </c>
      <c r="H1375" s="39">
        <f>MATCH(C1375,Currecny_M!$A$1:$P$1,0)</f>
        <v>7</v>
      </c>
      <c r="I1375" s="39">
        <f>VLOOKUP(N1375,Currecny_M!$A$1:$P$10,MATCH(Database!C1375,Currecny_M!$A$1:$P$1,0),FALSE)</f>
        <v>68.319999999999993</v>
      </c>
      <c r="J1375" s="82">
        <f t="shared" si="64"/>
        <v>32.451999999999998</v>
      </c>
      <c r="K1375" s="39">
        <f>VLOOKUP('Cover page'!$B$6,Currecny_M!$A$1:$P$10,MATCH(Database!C1375,Currecny_M!$A$1:$P$1,0),FALSE)</f>
        <v>1</v>
      </c>
      <c r="L1375" s="82">
        <f t="shared" si="65"/>
        <v>32.451999999999998</v>
      </c>
      <c r="M1375" s="82">
        <f>((E1375/$F$1)*VLOOKUP(N1375,Currecny_M!$A$1:$P$10,MATCH(Database!C1375,Currecny_M!$A$1:$P$1,0),FALSE))/VLOOKUP('Cover page'!$B$6,Currecny_M!$A$1:$P$10,MATCH(Database!C1375,Currecny_M!$A$1:$P$1,0),FALSE)</f>
        <v>32.451999999999998</v>
      </c>
      <c r="N1375" s="6" t="str">
        <f>VLOOKUP(B1375,Master!$A$2:$C$11,3,FALSE)</f>
        <v>Yuan</v>
      </c>
      <c r="O1375" s="6" t="str">
        <f>VLOOKUP(B1375,Master!$A$2:$C$11,2,FALSE)</f>
        <v>Asia</v>
      </c>
      <c r="Q1375" s="39" t="str">
        <f>VLOOKUP(D1375,GL_Master!$A$1:$D$80,2,FALSE)</f>
        <v>BS</v>
      </c>
      <c r="R1375" s="39" t="str">
        <f>VLOOKUP(D1375,GL_Master!$A$1:$D$80,3,FALSE)</f>
        <v>Inventories</v>
      </c>
      <c r="S1375" s="39" t="str">
        <f>VLOOKUP(D1375,GL_Master!$A$1:$D$80,4,FALSE)</f>
        <v>Inventory</v>
      </c>
    </row>
    <row r="1376" spans="1:19" x14ac:dyDescent="0.25">
      <c r="A1376" s="39" t="s">
        <v>262</v>
      </c>
      <c r="B1376" s="39" t="s">
        <v>234</v>
      </c>
      <c r="C1376" s="7">
        <v>44075</v>
      </c>
      <c r="D1376" s="39" t="s">
        <v>77</v>
      </c>
      <c r="E1376" s="39">
        <v>1279</v>
      </c>
      <c r="F1376" s="82">
        <f t="shared" si="63"/>
        <v>1.2789999999999999</v>
      </c>
      <c r="G1376" s="39">
        <f>VLOOKUP(N1376,Currecny_M!$A$1:$P$10,2,FALSE)</f>
        <v>65</v>
      </c>
      <c r="H1376" s="39">
        <f>MATCH(C1376,Currecny_M!$A$1:$P$1,0)</f>
        <v>7</v>
      </c>
      <c r="I1376" s="39">
        <f>VLOOKUP(N1376,Currecny_M!$A$1:$P$10,MATCH(Database!C1376,Currecny_M!$A$1:$P$1,0),FALSE)</f>
        <v>68.319999999999993</v>
      </c>
      <c r="J1376" s="82">
        <f t="shared" si="64"/>
        <v>87.38127999999999</v>
      </c>
      <c r="K1376" s="39">
        <f>VLOOKUP('Cover page'!$B$6,Currecny_M!$A$1:$P$10,MATCH(Database!C1376,Currecny_M!$A$1:$P$1,0),FALSE)</f>
        <v>1</v>
      </c>
      <c r="L1376" s="82">
        <f t="shared" si="65"/>
        <v>87.38127999999999</v>
      </c>
      <c r="M1376" s="82">
        <f>((E1376/$F$1)*VLOOKUP(N1376,Currecny_M!$A$1:$P$10,MATCH(Database!C1376,Currecny_M!$A$1:$P$1,0),FALSE))/VLOOKUP('Cover page'!$B$6,Currecny_M!$A$1:$P$10,MATCH(Database!C1376,Currecny_M!$A$1:$P$1,0),FALSE)</f>
        <v>87.38127999999999</v>
      </c>
      <c r="N1376" s="6" t="str">
        <f>VLOOKUP(B1376,Master!$A$2:$C$11,3,FALSE)</f>
        <v>Yuan</v>
      </c>
      <c r="O1376" s="6" t="str">
        <f>VLOOKUP(B1376,Master!$A$2:$C$11,2,FALSE)</f>
        <v>Asia</v>
      </c>
      <c r="Q1376" s="39" t="str">
        <f>VLOOKUP(D1376,GL_Master!$A$1:$D$80,2,FALSE)</f>
        <v>BS</v>
      </c>
      <c r="R1376" s="39" t="str">
        <f>VLOOKUP(D1376,GL_Master!$A$1:$D$80,3,FALSE)</f>
        <v>Inventories</v>
      </c>
      <c r="S1376" s="39" t="str">
        <f>VLOOKUP(D1376,GL_Master!$A$1:$D$80,4,FALSE)</f>
        <v>Inventory</v>
      </c>
    </row>
    <row r="1377" spans="1:19" x14ac:dyDescent="0.25">
      <c r="A1377" s="39" t="s">
        <v>262</v>
      </c>
      <c r="B1377" s="39" t="s">
        <v>234</v>
      </c>
      <c r="C1377" s="7">
        <v>44075</v>
      </c>
      <c r="D1377" s="39" t="s">
        <v>2</v>
      </c>
      <c r="E1377" s="39">
        <v>128244</v>
      </c>
      <c r="F1377" s="82">
        <f t="shared" si="63"/>
        <v>128.244</v>
      </c>
      <c r="G1377" s="39">
        <f>VLOOKUP(N1377,Currecny_M!$A$1:$P$10,2,FALSE)</f>
        <v>65</v>
      </c>
      <c r="H1377" s="39">
        <f>MATCH(C1377,Currecny_M!$A$1:$P$1,0)</f>
        <v>7</v>
      </c>
      <c r="I1377" s="39">
        <f>VLOOKUP(N1377,Currecny_M!$A$1:$P$10,MATCH(Database!C1377,Currecny_M!$A$1:$P$1,0),FALSE)</f>
        <v>68.319999999999993</v>
      </c>
      <c r="J1377" s="82">
        <f t="shared" si="64"/>
        <v>8761.630079999999</v>
      </c>
      <c r="K1377" s="39">
        <f>VLOOKUP('Cover page'!$B$6,Currecny_M!$A$1:$P$10,MATCH(Database!C1377,Currecny_M!$A$1:$P$1,0),FALSE)</f>
        <v>1</v>
      </c>
      <c r="L1377" s="82">
        <f t="shared" si="65"/>
        <v>8761.630079999999</v>
      </c>
      <c r="M1377" s="82">
        <f>((E1377/$F$1)*VLOOKUP(N1377,Currecny_M!$A$1:$P$10,MATCH(Database!C1377,Currecny_M!$A$1:$P$1,0),FALSE))/VLOOKUP('Cover page'!$B$6,Currecny_M!$A$1:$P$10,MATCH(Database!C1377,Currecny_M!$A$1:$P$1,0),FALSE)</f>
        <v>8761.630079999999</v>
      </c>
      <c r="N1377" s="6" t="str">
        <f>VLOOKUP(B1377,Master!$A$2:$C$11,3,FALSE)</f>
        <v>Yuan</v>
      </c>
      <c r="O1377" s="6" t="str">
        <f>VLOOKUP(B1377,Master!$A$2:$C$11,2,FALSE)</f>
        <v>Asia</v>
      </c>
      <c r="Q1377" s="39" t="str">
        <f>VLOOKUP(D1377,GL_Master!$A$1:$D$80,2,FALSE)</f>
        <v>BS</v>
      </c>
      <c r="R1377" s="39" t="str">
        <f>VLOOKUP(D1377,GL_Master!$A$1:$D$80,3,FALSE)</f>
        <v>Trade receivables</v>
      </c>
      <c r="S1377" s="39" t="str">
        <f>VLOOKUP(D1377,GL_Master!$A$1:$D$80,4,FALSE)</f>
        <v>Unsecured, considered good</v>
      </c>
    </row>
    <row r="1378" spans="1:19" x14ac:dyDescent="0.25">
      <c r="A1378" s="39" t="s">
        <v>262</v>
      </c>
      <c r="B1378" s="39" t="s">
        <v>234</v>
      </c>
      <c r="C1378" s="7">
        <v>44075</v>
      </c>
      <c r="D1378" s="39" t="s">
        <v>78</v>
      </c>
      <c r="E1378" s="39">
        <v>20</v>
      </c>
      <c r="F1378" s="82">
        <f t="shared" si="63"/>
        <v>0.02</v>
      </c>
      <c r="G1378" s="39">
        <f>VLOOKUP(N1378,Currecny_M!$A$1:$P$10,2,FALSE)</f>
        <v>65</v>
      </c>
      <c r="H1378" s="39">
        <f>MATCH(C1378,Currecny_M!$A$1:$P$1,0)</f>
        <v>7</v>
      </c>
      <c r="I1378" s="39">
        <f>VLOOKUP(N1378,Currecny_M!$A$1:$P$10,MATCH(Database!C1378,Currecny_M!$A$1:$P$1,0),FALSE)</f>
        <v>68.319999999999993</v>
      </c>
      <c r="J1378" s="82">
        <f t="shared" si="64"/>
        <v>1.3663999999999998</v>
      </c>
      <c r="K1378" s="39">
        <f>VLOOKUP('Cover page'!$B$6,Currecny_M!$A$1:$P$10,MATCH(Database!C1378,Currecny_M!$A$1:$P$1,0),FALSE)</f>
        <v>1</v>
      </c>
      <c r="L1378" s="82">
        <f t="shared" si="65"/>
        <v>1.3663999999999998</v>
      </c>
      <c r="M1378" s="82">
        <f>((E1378/$F$1)*VLOOKUP(N1378,Currecny_M!$A$1:$P$10,MATCH(Database!C1378,Currecny_M!$A$1:$P$1,0),FALSE))/VLOOKUP('Cover page'!$B$6,Currecny_M!$A$1:$P$10,MATCH(Database!C1378,Currecny_M!$A$1:$P$1,0),FALSE)</f>
        <v>1.3663999999999998</v>
      </c>
      <c r="N1378" s="6" t="str">
        <f>VLOOKUP(B1378,Master!$A$2:$C$11,3,FALSE)</f>
        <v>Yuan</v>
      </c>
      <c r="O1378" s="6" t="str">
        <f>VLOOKUP(B1378,Master!$A$2:$C$11,2,FALSE)</f>
        <v>Asia</v>
      </c>
      <c r="Q1378" s="39" t="str">
        <f>VLOOKUP(D1378,GL_Master!$A$1:$D$80,2,FALSE)</f>
        <v>BS</v>
      </c>
      <c r="R1378" s="39" t="str">
        <f>VLOOKUP(D1378,GL_Master!$A$1:$D$80,3,FALSE)</f>
        <v>Cash &amp; Bank Balances</v>
      </c>
      <c r="S1378" s="39" t="str">
        <f>VLOOKUP(D1378,GL_Master!$A$1:$D$80,4,FALSE)</f>
        <v>Cash In hand</v>
      </c>
    </row>
    <row r="1379" spans="1:19" x14ac:dyDescent="0.25">
      <c r="A1379" s="39" t="s">
        <v>262</v>
      </c>
      <c r="B1379" s="39" t="s">
        <v>234</v>
      </c>
      <c r="C1379" s="7">
        <v>44075</v>
      </c>
      <c r="D1379" s="39" t="s">
        <v>79</v>
      </c>
      <c r="E1379" s="39">
        <v>-5077</v>
      </c>
      <c r="F1379" s="82">
        <f t="shared" si="63"/>
        <v>-5.077</v>
      </c>
      <c r="G1379" s="39">
        <f>VLOOKUP(N1379,Currecny_M!$A$1:$P$10,2,FALSE)</f>
        <v>65</v>
      </c>
      <c r="H1379" s="39">
        <f>MATCH(C1379,Currecny_M!$A$1:$P$1,0)</f>
        <v>7</v>
      </c>
      <c r="I1379" s="39">
        <f>VLOOKUP(N1379,Currecny_M!$A$1:$P$10,MATCH(Database!C1379,Currecny_M!$A$1:$P$1,0),FALSE)</f>
        <v>68.319999999999993</v>
      </c>
      <c r="J1379" s="82">
        <f t="shared" si="64"/>
        <v>-346.86063999999999</v>
      </c>
      <c r="K1379" s="39">
        <f>VLOOKUP('Cover page'!$B$6,Currecny_M!$A$1:$P$10,MATCH(Database!C1379,Currecny_M!$A$1:$P$1,0),FALSE)</f>
        <v>1</v>
      </c>
      <c r="L1379" s="82">
        <f t="shared" si="65"/>
        <v>-346.86063999999999</v>
      </c>
      <c r="M1379" s="82">
        <f>((E1379/$F$1)*VLOOKUP(N1379,Currecny_M!$A$1:$P$10,MATCH(Database!C1379,Currecny_M!$A$1:$P$1,0),FALSE))/VLOOKUP('Cover page'!$B$6,Currecny_M!$A$1:$P$10,MATCH(Database!C1379,Currecny_M!$A$1:$P$1,0),FALSE)</f>
        <v>-346.86063999999999</v>
      </c>
      <c r="N1379" s="6" t="str">
        <f>VLOOKUP(B1379,Master!$A$2:$C$11,3,FALSE)</f>
        <v>Yuan</v>
      </c>
      <c r="O1379" s="6" t="str">
        <f>VLOOKUP(B1379,Master!$A$2:$C$11,2,FALSE)</f>
        <v>Asia</v>
      </c>
      <c r="Q1379" s="39" t="str">
        <f>VLOOKUP(D1379,GL_Master!$A$1:$D$80,2,FALSE)</f>
        <v>BS</v>
      </c>
      <c r="R1379" s="39" t="str">
        <f>VLOOKUP(D1379,GL_Master!$A$1:$D$80,3,FALSE)</f>
        <v>Loan Fund</v>
      </c>
      <c r="S1379" s="39" t="str">
        <f>VLOOKUP(D1379,GL_Master!$A$1:$D$80,4,FALSE)</f>
        <v>Term Loan</v>
      </c>
    </row>
    <row r="1380" spans="1:19" x14ac:dyDescent="0.25">
      <c r="A1380" s="39" t="s">
        <v>262</v>
      </c>
      <c r="B1380" s="39" t="s">
        <v>234</v>
      </c>
      <c r="C1380" s="7">
        <v>44075</v>
      </c>
      <c r="D1380" s="39" t="s">
        <v>80</v>
      </c>
      <c r="E1380" s="39">
        <v>140</v>
      </c>
      <c r="F1380" s="82">
        <f t="shared" si="63"/>
        <v>0.14000000000000001</v>
      </c>
      <c r="G1380" s="39">
        <f>VLOOKUP(N1380,Currecny_M!$A$1:$P$10,2,FALSE)</f>
        <v>65</v>
      </c>
      <c r="H1380" s="39">
        <f>MATCH(C1380,Currecny_M!$A$1:$P$1,0)</f>
        <v>7</v>
      </c>
      <c r="I1380" s="39">
        <f>VLOOKUP(N1380,Currecny_M!$A$1:$P$10,MATCH(Database!C1380,Currecny_M!$A$1:$P$1,0),FALSE)</f>
        <v>68.319999999999993</v>
      </c>
      <c r="J1380" s="82">
        <f t="shared" si="64"/>
        <v>9.5648</v>
      </c>
      <c r="K1380" s="39">
        <f>VLOOKUP('Cover page'!$B$6,Currecny_M!$A$1:$P$10,MATCH(Database!C1380,Currecny_M!$A$1:$P$1,0),FALSE)</f>
        <v>1</v>
      </c>
      <c r="L1380" s="82">
        <f t="shared" si="65"/>
        <v>9.5648</v>
      </c>
      <c r="M1380" s="82">
        <f>((E1380/$F$1)*VLOOKUP(N1380,Currecny_M!$A$1:$P$10,MATCH(Database!C1380,Currecny_M!$A$1:$P$1,0),FALSE))/VLOOKUP('Cover page'!$B$6,Currecny_M!$A$1:$P$10,MATCH(Database!C1380,Currecny_M!$A$1:$P$1,0),FALSE)</f>
        <v>9.5648</v>
      </c>
      <c r="N1380" s="6" t="str">
        <f>VLOOKUP(B1380,Master!$A$2:$C$11,3,FALSE)</f>
        <v>Yuan</v>
      </c>
      <c r="O1380" s="6" t="str">
        <f>VLOOKUP(B1380,Master!$A$2:$C$11,2,FALSE)</f>
        <v>Asia</v>
      </c>
      <c r="Q1380" s="39" t="str">
        <f>VLOOKUP(D1380,GL_Master!$A$1:$D$80,2,FALSE)</f>
        <v>BS</v>
      </c>
      <c r="R1380" s="39" t="str">
        <f>VLOOKUP(D1380,GL_Master!$A$1:$D$80,3,FALSE)</f>
        <v>Cash &amp; Bank Balances</v>
      </c>
      <c r="S1380" s="39" t="str">
        <f>VLOOKUP(D1380,GL_Master!$A$1:$D$80,4,FALSE)</f>
        <v xml:space="preserve">      On Current Accounts</v>
      </c>
    </row>
    <row r="1381" spans="1:19" x14ac:dyDescent="0.25">
      <c r="A1381" s="39" t="s">
        <v>262</v>
      </c>
      <c r="B1381" s="39" t="s">
        <v>234</v>
      </c>
      <c r="C1381" s="7">
        <v>44075</v>
      </c>
      <c r="D1381" s="39" t="s">
        <v>81</v>
      </c>
      <c r="E1381" s="39">
        <v>9584</v>
      </c>
      <c r="F1381" s="82">
        <f t="shared" si="63"/>
        <v>9.5839999999999996</v>
      </c>
      <c r="G1381" s="39">
        <f>VLOOKUP(N1381,Currecny_M!$A$1:$P$10,2,FALSE)</f>
        <v>65</v>
      </c>
      <c r="H1381" s="39">
        <f>MATCH(C1381,Currecny_M!$A$1:$P$1,0)</f>
        <v>7</v>
      </c>
      <c r="I1381" s="39">
        <f>VLOOKUP(N1381,Currecny_M!$A$1:$P$10,MATCH(Database!C1381,Currecny_M!$A$1:$P$1,0),FALSE)</f>
        <v>68.319999999999993</v>
      </c>
      <c r="J1381" s="82">
        <f t="shared" si="64"/>
        <v>654.77887999999996</v>
      </c>
      <c r="K1381" s="39">
        <f>VLOOKUP('Cover page'!$B$6,Currecny_M!$A$1:$P$10,MATCH(Database!C1381,Currecny_M!$A$1:$P$1,0),FALSE)</f>
        <v>1</v>
      </c>
      <c r="L1381" s="82">
        <f t="shared" si="65"/>
        <v>654.77887999999996</v>
      </c>
      <c r="M1381" s="82">
        <f>((E1381/$F$1)*VLOOKUP(N1381,Currecny_M!$A$1:$P$10,MATCH(Database!C1381,Currecny_M!$A$1:$P$1,0),FALSE))/VLOOKUP('Cover page'!$B$6,Currecny_M!$A$1:$P$10,MATCH(Database!C1381,Currecny_M!$A$1:$P$1,0),FALSE)</f>
        <v>654.77887999999996</v>
      </c>
      <c r="N1381" s="6" t="str">
        <f>VLOOKUP(B1381,Master!$A$2:$C$11,3,FALSE)</f>
        <v>Yuan</v>
      </c>
      <c r="O1381" s="6" t="str">
        <f>VLOOKUP(B1381,Master!$A$2:$C$11,2,FALSE)</f>
        <v>Asia</v>
      </c>
      <c r="Q1381" s="39" t="str">
        <f>VLOOKUP(D1381,GL_Master!$A$1:$D$80,2,FALSE)</f>
        <v>BS</v>
      </c>
      <c r="R1381" s="39" t="str">
        <f>VLOOKUP(D1381,GL_Master!$A$1:$D$80,3,FALSE)</f>
        <v>Other Current Assets</v>
      </c>
      <c r="S1381" s="39" t="str">
        <f>VLOOKUP(D1381,GL_Master!$A$1:$D$80,4,FALSE)</f>
        <v>Advance tax recoverable (net of provision )</v>
      </c>
    </row>
    <row r="1382" spans="1:19" x14ac:dyDescent="0.25">
      <c r="A1382" s="39" t="s">
        <v>262</v>
      </c>
      <c r="B1382" s="39" t="s">
        <v>234</v>
      </c>
      <c r="C1382" s="7">
        <v>44075</v>
      </c>
      <c r="D1382" s="39" t="s">
        <v>19</v>
      </c>
      <c r="E1382" s="39">
        <v>95</v>
      </c>
      <c r="F1382" s="82">
        <f t="shared" si="63"/>
        <v>9.5000000000000001E-2</v>
      </c>
      <c r="G1382" s="39">
        <f>VLOOKUP(N1382,Currecny_M!$A$1:$P$10,2,FALSE)</f>
        <v>65</v>
      </c>
      <c r="H1382" s="39">
        <f>MATCH(C1382,Currecny_M!$A$1:$P$1,0)</f>
        <v>7</v>
      </c>
      <c r="I1382" s="39">
        <f>VLOOKUP(N1382,Currecny_M!$A$1:$P$10,MATCH(Database!C1382,Currecny_M!$A$1:$P$1,0),FALSE)</f>
        <v>68.319999999999993</v>
      </c>
      <c r="J1382" s="82">
        <f t="shared" si="64"/>
        <v>6.4903999999999993</v>
      </c>
      <c r="K1382" s="39">
        <f>VLOOKUP('Cover page'!$B$6,Currecny_M!$A$1:$P$10,MATCH(Database!C1382,Currecny_M!$A$1:$P$1,0),FALSE)</f>
        <v>1</v>
      </c>
      <c r="L1382" s="82">
        <f t="shared" si="65"/>
        <v>6.4903999999999993</v>
      </c>
      <c r="M1382" s="82">
        <f>((E1382/$F$1)*VLOOKUP(N1382,Currecny_M!$A$1:$P$10,MATCH(Database!C1382,Currecny_M!$A$1:$P$1,0),FALSE))/VLOOKUP('Cover page'!$B$6,Currecny_M!$A$1:$P$10,MATCH(Database!C1382,Currecny_M!$A$1:$P$1,0),FALSE)</f>
        <v>6.4903999999999993</v>
      </c>
      <c r="N1382" s="6" t="str">
        <f>VLOOKUP(B1382,Master!$A$2:$C$11,3,FALSE)</f>
        <v>Yuan</v>
      </c>
      <c r="O1382" s="6" t="str">
        <f>VLOOKUP(B1382,Master!$A$2:$C$11,2,FALSE)</f>
        <v>Asia</v>
      </c>
      <c r="Q1382" s="39" t="str">
        <f>VLOOKUP(D1382,GL_Master!$A$1:$D$80,2,FALSE)</f>
        <v>BS</v>
      </c>
      <c r="R1382" s="39" t="str">
        <f>VLOOKUP(D1382,GL_Master!$A$1:$D$80,3,FALSE)</f>
        <v>Short-term loan and advances</v>
      </c>
      <c r="S1382" s="39" t="str">
        <f>VLOOKUP(D1382,GL_Master!$A$1:$D$80,4,FALSE)</f>
        <v>Prepaid expenses</v>
      </c>
    </row>
    <row r="1383" spans="1:19" x14ac:dyDescent="0.25">
      <c r="A1383" s="39" t="s">
        <v>262</v>
      </c>
      <c r="B1383" s="39" t="s">
        <v>234</v>
      </c>
      <c r="C1383" s="7">
        <v>44075</v>
      </c>
      <c r="D1383" s="39" t="s">
        <v>82</v>
      </c>
      <c r="E1383" s="39">
        <v>1057</v>
      </c>
      <c r="F1383" s="82">
        <f t="shared" si="63"/>
        <v>1.0569999999999999</v>
      </c>
      <c r="G1383" s="39">
        <f>VLOOKUP(N1383,Currecny_M!$A$1:$P$10,2,FALSE)</f>
        <v>65</v>
      </c>
      <c r="H1383" s="39">
        <f>MATCH(C1383,Currecny_M!$A$1:$P$1,0)</f>
        <v>7</v>
      </c>
      <c r="I1383" s="39">
        <f>VLOOKUP(N1383,Currecny_M!$A$1:$P$10,MATCH(Database!C1383,Currecny_M!$A$1:$P$1,0),FALSE)</f>
        <v>68.319999999999993</v>
      </c>
      <c r="J1383" s="82">
        <f t="shared" si="64"/>
        <v>72.21423999999999</v>
      </c>
      <c r="K1383" s="39">
        <f>VLOOKUP('Cover page'!$B$6,Currecny_M!$A$1:$P$10,MATCH(Database!C1383,Currecny_M!$A$1:$P$1,0),FALSE)</f>
        <v>1</v>
      </c>
      <c r="L1383" s="82">
        <f t="shared" si="65"/>
        <v>72.21423999999999</v>
      </c>
      <c r="M1383" s="82">
        <f>((E1383/$F$1)*VLOOKUP(N1383,Currecny_M!$A$1:$P$10,MATCH(Database!C1383,Currecny_M!$A$1:$P$1,0),FALSE))/VLOOKUP('Cover page'!$B$6,Currecny_M!$A$1:$P$10,MATCH(Database!C1383,Currecny_M!$A$1:$P$1,0),FALSE)</f>
        <v>72.21423999999999</v>
      </c>
      <c r="N1383" s="6" t="str">
        <f>VLOOKUP(B1383,Master!$A$2:$C$11,3,FALSE)</f>
        <v>Yuan</v>
      </c>
      <c r="O1383" s="6" t="str">
        <f>VLOOKUP(B1383,Master!$A$2:$C$11,2,FALSE)</f>
        <v>Asia</v>
      </c>
      <c r="Q1383" s="39" t="str">
        <f>VLOOKUP(D1383,GL_Master!$A$1:$D$80,2,FALSE)</f>
        <v>BS</v>
      </c>
      <c r="R1383" s="39" t="str">
        <f>VLOOKUP(D1383,GL_Master!$A$1:$D$80,3,FALSE)</f>
        <v>Short-term loan and advances</v>
      </c>
      <c r="S1383" s="39" t="str">
        <f>VLOOKUP(D1383,GL_Master!$A$1:$D$80,4,FALSE)</f>
        <v>Advance to vendor/employees</v>
      </c>
    </row>
    <row r="1384" spans="1:19" x14ac:dyDescent="0.25">
      <c r="A1384" s="39" t="s">
        <v>262</v>
      </c>
      <c r="B1384" s="39" t="s">
        <v>234</v>
      </c>
      <c r="C1384" s="7">
        <v>44075</v>
      </c>
      <c r="D1384" s="39" t="s">
        <v>83</v>
      </c>
      <c r="E1384" s="39">
        <v>671</v>
      </c>
      <c r="F1384" s="82">
        <f t="shared" si="63"/>
        <v>0.67100000000000004</v>
      </c>
      <c r="G1384" s="39">
        <f>VLOOKUP(N1384,Currecny_M!$A$1:$P$10,2,FALSE)</f>
        <v>65</v>
      </c>
      <c r="H1384" s="39">
        <f>MATCH(C1384,Currecny_M!$A$1:$P$1,0)</f>
        <v>7</v>
      </c>
      <c r="I1384" s="39">
        <f>VLOOKUP(N1384,Currecny_M!$A$1:$P$10,MATCH(Database!C1384,Currecny_M!$A$1:$P$1,0),FALSE)</f>
        <v>68.319999999999993</v>
      </c>
      <c r="J1384" s="82">
        <f t="shared" si="64"/>
        <v>45.84272</v>
      </c>
      <c r="K1384" s="39">
        <f>VLOOKUP('Cover page'!$B$6,Currecny_M!$A$1:$P$10,MATCH(Database!C1384,Currecny_M!$A$1:$P$1,0),FALSE)</f>
        <v>1</v>
      </c>
      <c r="L1384" s="82">
        <f t="shared" si="65"/>
        <v>45.84272</v>
      </c>
      <c r="M1384" s="82">
        <f>((E1384/$F$1)*VLOOKUP(N1384,Currecny_M!$A$1:$P$10,MATCH(Database!C1384,Currecny_M!$A$1:$P$1,0),FALSE))/VLOOKUP('Cover page'!$B$6,Currecny_M!$A$1:$P$10,MATCH(Database!C1384,Currecny_M!$A$1:$P$1,0),FALSE)</f>
        <v>45.84272</v>
      </c>
      <c r="N1384" s="6" t="str">
        <f>VLOOKUP(B1384,Master!$A$2:$C$11,3,FALSE)</f>
        <v>Yuan</v>
      </c>
      <c r="O1384" s="6" t="str">
        <f>VLOOKUP(B1384,Master!$A$2:$C$11,2,FALSE)</f>
        <v>Asia</v>
      </c>
      <c r="Q1384" s="39" t="str">
        <f>VLOOKUP(D1384,GL_Master!$A$1:$D$80,2,FALSE)</f>
        <v>BS</v>
      </c>
      <c r="R1384" s="39" t="str">
        <f>VLOOKUP(D1384,GL_Master!$A$1:$D$80,3,FALSE)</f>
        <v>Other Current Assets</v>
      </c>
      <c r="S1384" s="39" t="str">
        <f>VLOOKUP(D1384,GL_Master!$A$1:$D$80,4,FALSE)</f>
        <v>Security deposits ( Unsecured, considered good)</v>
      </c>
    </row>
    <row r="1385" spans="1:19" x14ac:dyDescent="0.25">
      <c r="A1385" s="39" t="s">
        <v>262</v>
      </c>
      <c r="B1385" s="39" t="s">
        <v>234</v>
      </c>
      <c r="C1385" s="7">
        <v>44075</v>
      </c>
      <c r="D1385" s="39" t="s">
        <v>246</v>
      </c>
      <c r="E1385" s="39">
        <v>-80181</v>
      </c>
      <c r="F1385" s="82">
        <f t="shared" si="63"/>
        <v>-80.180999999999997</v>
      </c>
      <c r="G1385" s="39">
        <f>VLOOKUP(N1385,Currecny_M!$A$1:$P$10,2,FALSE)</f>
        <v>65</v>
      </c>
      <c r="H1385" s="39">
        <f>MATCH(C1385,Currecny_M!$A$1:$P$1,0)</f>
        <v>7</v>
      </c>
      <c r="I1385" s="39">
        <f>VLOOKUP(N1385,Currecny_M!$A$1:$P$10,MATCH(Database!C1385,Currecny_M!$A$1:$P$1,0),FALSE)</f>
        <v>68.319999999999993</v>
      </c>
      <c r="J1385" s="82">
        <f t="shared" si="64"/>
        <v>-5477.9659199999996</v>
      </c>
      <c r="K1385" s="39">
        <f>VLOOKUP('Cover page'!$B$6,Currecny_M!$A$1:$P$10,MATCH(Database!C1385,Currecny_M!$A$1:$P$1,0),FALSE)</f>
        <v>1</v>
      </c>
      <c r="L1385" s="82">
        <f t="shared" si="65"/>
        <v>-5477.9659199999996</v>
      </c>
      <c r="M1385" s="82">
        <f>((E1385/$F$1)*VLOOKUP(N1385,Currecny_M!$A$1:$P$10,MATCH(Database!C1385,Currecny_M!$A$1:$P$1,0),FALSE))/VLOOKUP('Cover page'!$B$6,Currecny_M!$A$1:$P$10,MATCH(Database!C1385,Currecny_M!$A$1:$P$1,0),FALSE)</f>
        <v>-5477.9659199999996</v>
      </c>
      <c r="N1385" s="6" t="str">
        <f>VLOOKUP(B1385,Master!$A$2:$C$11,3,FALSE)</f>
        <v>Yuan</v>
      </c>
      <c r="O1385" s="6" t="str">
        <f>VLOOKUP(B1385,Master!$A$2:$C$11,2,FALSE)</f>
        <v>Asia</v>
      </c>
      <c r="Q1385" s="39" t="str">
        <f>VLOOKUP(D1385,GL_Master!$A$1:$D$80,2,FALSE)</f>
        <v>PL</v>
      </c>
      <c r="R1385" s="39" t="str">
        <f>VLOOKUP(D1385,GL_Master!$A$1:$D$80,3,FALSE)</f>
        <v>Revenue from Operations</v>
      </c>
      <c r="S1385" s="39" t="str">
        <f>VLOOKUP(D1385,GL_Master!$A$1:$D$80,4,FALSE)</f>
        <v>Contract revenue</v>
      </c>
    </row>
    <row r="1386" spans="1:19" x14ac:dyDescent="0.25">
      <c r="A1386" s="39" t="s">
        <v>262</v>
      </c>
      <c r="B1386" s="39" t="s">
        <v>234</v>
      </c>
      <c r="C1386" s="7">
        <v>44075</v>
      </c>
      <c r="D1386" s="39" t="s">
        <v>134</v>
      </c>
      <c r="E1386" s="39">
        <v>-646</v>
      </c>
      <c r="F1386" s="82">
        <f t="shared" si="63"/>
        <v>-0.64600000000000002</v>
      </c>
      <c r="G1386" s="39">
        <f>VLOOKUP(N1386,Currecny_M!$A$1:$P$10,2,FALSE)</f>
        <v>65</v>
      </c>
      <c r="H1386" s="39">
        <f>MATCH(C1386,Currecny_M!$A$1:$P$1,0)</f>
        <v>7</v>
      </c>
      <c r="I1386" s="39">
        <f>VLOOKUP(N1386,Currecny_M!$A$1:$P$10,MATCH(Database!C1386,Currecny_M!$A$1:$P$1,0),FALSE)</f>
        <v>68.319999999999993</v>
      </c>
      <c r="J1386" s="82">
        <f t="shared" si="64"/>
        <v>-44.134719999999994</v>
      </c>
      <c r="K1386" s="39">
        <f>VLOOKUP('Cover page'!$B$6,Currecny_M!$A$1:$P$10,MATCH(Database!C1386,Currecny_M!$A$1:$P$1,0),FALSE)</f>
        <v>1</v>
      </c>
      <c r="L1386" s="82">
        <f t="shared" si="65"/>
        <v>-44.134719999999994</v>
      </c>
      <c r="M1386" s="82">
        <f>((E1386/$F$1)*VLOOKUP(N1386,Currecny_M!$A$1:$P$10,MATCH(Database!C1386,Currecny_M!$A$1:$P$1,0),FALSE))/VLOOKUP('Cover page'!$B$6,Currecny_M!$A$1:$P$10,MATCH(Database!C1386,Currecny_M!$A$1:$P$1,0),FALSE)</f>
        <v>-44.134719999999994</v>
      </c>
      <c r="N1386" s="6" t="str">
        <f>VLOOKUP(B1386,Master!$A$2:$C$11,3,FALSE)</f>
        <v>Yuan</v>
      </c>
      <c r="O1386" s="6" t="str">
        <f>VLOOKUP(B1386,Master!$A$2:$C$11,2,FALSE)</f>
        <v>Asia</v>
      </c>
      <c r="Q1386" s="39" t="str">
        <f>VLOOKUP(D1386,GL_Master!$A$1:$D$80,2,FALSE)</f>
        <v>PL</v>
      </c>
      <c r="R1386" s="39" t="str">
        <f>VLOOKUP(D1386,GL_Master!$A$1:$D$80,3,FALSE)</f>
        <v>Other Income</v>
      </c>
      <c r="S1386" s="39" t="str">
        <f>VLOOKUP(D1386,GL_Master!$A$1:$D$80,4,FALSE)</f>
        <v>Other Income</v>
      </c>
    </row>
    <row r="1387" spans="1:19" x14ac:dyDescent="0.25">
      <c r="A1387" s="39" t="s">
        <v>262</v>
      </c>
      <c r="B1387" s="39" t="s">
        <v>234</v>
      </c>
      <c r="C1387" s="7">
        <v>44075</v>
      </c>
      <c r="D1387" s="39" t="s">
        <v>86</v>
      </c>
      <c r="E1387" s="39">
        <v>40</v>
      </c>
      <c r="F1387" s="82">
        <f t="shared" si="63"/>
        <v>0.04</v>
      </c>
      <c r="G1387" s="39">
        <f>VLOOKUP(N1387,Currecny_M!$A$1:$P$10,2,FALSE)</f>
        <v>65</v>
      </c>
      <c r="H1387" s="39">
        <f>MATCH(C1387,Currecny_M!$A$1:$P$1,0)</f>
        <v>7</v>
      </c>
      <c r="I1387" s="39">
        <f>VLOOKUP(N1387,Currecny_M!$A$1:$P$10,MATCH(Database!C1387,Currecny_M!$A$1:$P$1,0),FALSE)</f>
        <v>68.319999999999993</v>
      </c>
      <c r="J1387" s="82">
        <f t="shared" si="64"/>
        <v>2.7327999999999997</v>
      </c>
      <c r="K1387" s="39">
        <f>VLOOKUP('Cover page'!$B$6,Currecny_M!$A$1:$P$10,MATCH(Database!C1387,Currecny_M!$A$1:$P$1,0),FALSE)</f>
        <v>1</v>
      </c>
      <c r="L1387" s="82">
        <f t="shared" si="65"/>
        <v>2.7327999999999997</v>
      </c>
      <c r="M1387" s="82">
        <f>((E1387/$F$1)*VLOOKUP(N1387,Currecny_M!$A$1:$P$10,MATCH(Database!C1387,Currecny_M!$A$1:$P$1,0),FALSE))/VLOOKUP('Cover page'!$B$6,Currecny_M!$A$1:$P$10,MATCH(Database!C1387,Currecny_M!$A$1:$P$1,0),FALSE)</f>
        <v>2.7327999999999997</v>
      </c>
      <c r="N1387" s="6" t="str">
        <f>VLOOKUP(B1387,Master!$A$2:$C$11,3,FALSE)</f>
        <v>Yuan</v>
      </c>
      <c r="O1387" s="6" t="str">
        <f>VLOOKUP(B1387,Master!$A$2:$C$11,2,FALSE)</f>
        <v>Asia</v>
      </c>
      <c r="Q1387" s="39" t="str">
        <f>VLOOKUP(D1387,GL_Master!$A$1:$D$80,2,FALSE)</f>
        <v>PL</v>
      </c>
      <c r="R1387" s="39" t="str">
        <f>VLOOKUP(D1387,GL_Master!$A$1:$D$80,3,FALSE)</f>
        <v>COGS</v>
      </c>
      <c r="S1387" s="39" t="str">
        <f>VLOOKUP(D1387,GL_Master!$A$1:$D$80,4,FALSE)</f>
        <v>Purchase of other traded goods</v>
      </c>
    </row>
    <row r="1388" spans="1:19" x14ac:dyDescent="0.25">
      <c r="A1388" s="39" t="s">
        <v>262</v>
      </c>
      <c r="B1388" s="39" t="s">
        <v>234</v>
      </c>
      <c r="C1388" s="7">
        <v>44075</v>
      </c>
      <c r="D1388" s="39" t="s">
        <v>87</v>
      </c>
      <c r="E1388" s="39">
        <v>20</v>
      </c>
      <c r="F1388" s="82">
        <f t="shared" si="63"/>
        <v>0.02</v>
      </c>
      <c r="G1388" s="39">
        <f>VLOOKUP(N1388,Currecny_M!$A$1:$P$10,2,FALSE)</f>
        <v>65</v>
      </c>
      <c r="H1388" s="39">
        <f>MATCH(C1388,Currecny_M!$A$1:$P$1,0)</f>
        <v>7</v>
      </c>
      <c r="I1388" s="39">
        <f>VLOOKUP(N1388,Currecny_M!$A$1:$P$10,MATCH(Database!C1388,Currecny_M!$A$1:$P$1,0),FALSE)</f>
        <v>68.319999999999993</v>
      </c>
      <c r="J1388" s="82">
        <f t="shared" si="64"/>
        <v>1.3663999999999998</v>
      </c>
      <c r="K1388" s="39">
        <f>VLOOKUP('Cover page'!$B$6,Currecny_M!$A$1:$P$10,MATCH(Database!C1388,Currecny_M!$A$1:$P$1,0),FALSE)</f>
        <v>1</v>
      </c>
      <c r="L1388" s="82">
        <f t="shared" si="65"/>
        <v>1.3663999999999998</v>
      </c>
      <c r="M1388" s="82">
        <f>((E1388/$F$1)*VLOOKUP(N1388,Currecny_M!$A$1:$P$10,MATCH(Database!C1388,Currecny_M!$A$1:$P$1,0),FALSE))/VLOOKUP('Cover page'!$B$6,Currecny_M!$A$1:$P$10,MATCH(Database!C1388,Currecny_M!$A$1:$P$1,0),FALSE)</f>
        <v>1.3663999999999998</v>
      </c>
      <c r="N1388" s="6" t="str">
        <f>VLOOKUP(B1388,Master!$A$2:$C$11,3,FALSE)</f>
        <v>Yuan</v>
      </c>
      <c r="O1388" s="6" t="str">
        <f>VLOOKUP(B1388,Master!$A$2:$C$11,2,FALSE)</f>
        <v>Asia</v>
      </c>
      <c r="Q1388" s="39" t="str">
        <f>VLOOKUP(D1388,GL_Master!$A$1:$D$80,2,FALSE)</f>
        <v>PL</v>
      </c>
      <c r="R1388" s="39" t="str">
        <f>VLOOKUP(D1388,GL_Master!$A$1:$D$80,3,FALSE)</f>
        <v>COGS</v>
      </c>
      <c r="S1388" s="39" t="str">
        <f>VLOOKUP(D1388,GL_Master!$A$1:$D$80,4,FALSE)</f>
        <v>Civil, Installation, Commissioning and Other miscellaneous expenses</v>
      </c>
    </row>
    <row r="1389" spans="1:19" x14ac:dyDescent="0.25">
      <c r="A1389" s="39" t="s">
        <v>262</v>
      </c>
      <c r="B1389" s="39" t="s">
        <v>234</v>
      </c>
      <c r="C1389" s="7">
        <v>44075</v>
      </c>
      <c r="D1389" s="39" t="s">
        <v>88</v>
      </c>
      <c r="E1389" s="39">
        <v>56</v>
      </c>
      <c r="F1389" s="82">
        <f t="shared" si="63"/>
        <v>5.6000000000000001E-2</v>
      </c>
      <c r="G1389" s="39">
        <f>VLOOKUP(N1389,Currecny_M!$A$1:$P$10,2,FALSE)</f>
        <v>65</v>
      </c>
      <c r="H1389" s="39">
        <f>MATCH(C1389,Currecny_M!$A$1:$P$1,0)</f>
        <v>7</v>
      </c>
      <c r="I1389" s="39">
        <f>VLOOKUP(N1389,Currecny_M!$A$1:$P$10,MATCH(Database!C1389,Currecny_M!$A$1:$P$1,0),FALSE)</f>
        <v>68.319999999999993</v>
      </c>
      <c r="J1389" s="82">
        <f t="shared" si="64"/>
        <v>3.8259199999999995</v>
      </c>
      <c r="K1389" s="39">
        <f>VLOOKUP('Cover page'!$B$6,Currecny_M!$A$1:$P$10,MATCH(Database!C1389,Currecny_M!$A$1:$P$1,0),FALSE)</f>
        <v>1</v>
      </c>
      <c r="L1389" s="82">
        <f t="shared" si="65"/>
        <v>3.8259199999999995</v>
      </c>
      <c r="M1389" s="82">
        <f>((E1389/$F$1)*VLOOKUP(N1389,Currecny_M!$A$1:$P$10,MATCH(Database!C1389,Currecny_M!$A$1:$P$1,0),FALSE))/VLOOKUP('Cover page'!$B$6,Currecny_M!$A$1:$P$10,MATCH(Database!C1389,Currecny_M!$A$1:$P$1,0),FALSE)</f>
        <v>3.8259199999999995</v>
      </c>
      <c r="N1389" s="6" t="str">
        <f>VLOOKUP(B1389,Master!$A$2:$C$11,3,FALSE)</f>
        <v>Yuan</v>
      </c>
      <c r="O1389" s="6" t="str">
        <f>VLOOKUP(B1389,Master!$A$2:$C$11,2,FALSE)</f>
        <v>Asia</v>
      </c>
      <c r="Q1389" s="39" t="str">
        <f>VLOOKUP(D1389,GL_Master!$A$1:$D$80,2,FALSE)</f>
        <v>PL</v>
      </c>
      <c r="R1389" s="39" t="str">
        <f>VLOOKUP(D1389,GL_Master!$A$1:$D$80,3,FALSE)</f>
        <v>COGS</v>
      </c>
      <c r="S1389" s="39" t="str">
        <f>VLOOKUP(D1389,GL_Master!$A$1:$D$80,4,FALSE)</f>
        <v>Civil, Installation, Commissioning and Other miscellaneous expenses</v>
      </c>
    </row>
    <row r="1390" spans="1:19" x14ac:dyDescent="0.25">
      <c r="A1390" s="39" t="s">
        <v>262</v>
      </c>
      <c r="B1390" s="39" t="s">
        <v>234</v>
      </c>
      <c r="C1390" s="7">
        <v>44075</v>
      </c>
      <c r="D1390" s="39" t="s">
        <v>89</v>
      </c>
      <c r="E1390" s="39">
        <v>112</v>
      </c>
      <c r="F1390" s="82">
        <f t="shared" si="63"/>
        <v>0.112</v>
      </c>
      <c r="G1390" s="39">
        <f>VLOOKUP(N1390,Currecny_M!$A$1:$P$10,2,FALSE)</f>
        <v>65</v>
      </c>
      <c r="H1390" s="39">
        <f>MATCH(C1390,Currecny_M!$A$1:$P$1,0)</f>
        <v>7</v>
      </c>
      <c r="I1390" s="39">
        <f>VLOOKUP(N1390,Currecny_M!$A$1:$P$10,MATCH(Database!C1390,Currecny_M!$A$1:$P$1,0),FALSE)</f>
        <v>68.319999999999993</v>
      </c>
      <c r="J1390" s="82">
        <f t="shared" si="64"/>
        <v>7.6518399999999991</v>
      </c>
      <c r="K1390" s="39">
        <f>VLOOKUP('Cover page'!$B$6,Currecny_M!$A$1:$P$10,MATCH(Database!C1390,Currecny_M!$A$1:$P$1,0),FALSE)</f>
        <v>1</v>
      </c>
      <c r="L1390" s="82">
        <f t="shared" si="65"/>
        <v>7.6518399999999991</v>
      </c>
      <c r="M1390" s="82">
        <f>((E1390/$F$1)*VLOOKUP(N1390,Currecny_M!$A$1:$P$10,MATCH(Database!C1390,Currecny_M!$A$1:$P$1,0),FALSE))/VLOOKUP('Cover page'!$B$6,Currecny_M!$A$1:$P$10,MATCH(Database!C1390,Currecny_M!$A$1:$P$1,0),FALSE)</f>
        <v>7.6518399999999991</v>
      </c>
      <c r="N1390" s="6" t="str">
        <f>VLOOKUP(B1390,Master!$A$2:$C$11,3,FALSE)</f>
        <v>Yuan</v>
      </c>
      <c r="O1390" s="6" t="str">
        <f>VLOOKUP(B1390,Master!$A$2:$C$11,2,FALSE)</f>
        <v>Asia</v>
      </c>
      <c r="Q1390" s="39" t="str">
        <f>VLOOKUP(D1390,GL_Master!$A$1:$D$80,2,FALSE)</f>
        <v>PL</v>
      </c>
      <c r="R1390" s="39" t="str">
        <f>VLOOKUP(D1390,GL_Master!$A$1:$D$80,3,FALSE)</f>
        <v>COGS</v>
      </c>
      <c r="S1390" s="39" t="str">
        <f>VLOOKUP(D1390,GL_Master!$A$1:$D$80,4,FALSE)</f>
        <v>project Expenses</v>
      </c>
    </row>
    <row r="1391" spans="1:19" x14ac:dyDescent="0.25">
      <c r="A1391" s="39" t="s">
        <v>262</v>
      </c>
      <c r="B1391" s="39" t="s">
        <v>234</v>
      </c>
      <c r="C1391" s="7">
        <v>44075</v>
      </c>
      <c r="D1391" s="39" t="s">
        <v>90</v>
      </c>
      <c r="E1391" s="39">
        <v>40</v>
      </c>
      <c r="F1391" s="82">
        <f t="shared" si="63"/>
        <v>0.04</v>
      </c>
      <c r="G1391" s="39">
        <f>VLOOKUP(N1391,Currecny_M!$A$1:$P$10,2,FALSE)</f>
        <v>65</v>
      </c>
      <c r="H1391" s="39">
        <f>MATCH(C1391,Currecny_M!$A$1:$P$1,0)</f>
        <v>7</v>
      </c>
      <c r="I1391" s="39">
        <f>VLOOKUP(N1391,Currecny_M!$A$1:$P$10,MATCH(Database!C1391,Currecny_M!$A$1:$P$1,0),FALSE)</f>
        <v>68.319999999999993</v>
      </c>
      <c r="J1391" s="82">
        <f t="shared" si="64"/>
        <v>2.7327999999999997</v>
      </c>
      <c r="K1391" s="39">
        <f>VLOOKUP('Cover page'!$B$6,Currecny_M!$A$1:$P$10,MATCH(Database!C1391,Currecny_M!$A$1:$P$1,0),FALSE)</f>
        <v>1</v>
      </c>
      <c r="L1391" s="82">
        <f t="shared" si="65"/>
        <v>2.7327999999999997</v>
      </c>
      <c r="M1391" s="82">
        <f>((E1391/$F$1)*VLOOKUP(N1391,Currecny_M!$A$1:$P$10,MATCH(Database!C1391,Currecny_M!$A$1:$P$1,0),FALSE))/VLOOKUP('Cover page'!$B$6,Currecny_M!$A$1:$P$10,MATCH(Database!C1391,Currecny_M!$A$1:$P$1,0),FALSE)</f>
        <v>2.7327999999999997</v>
      </c>
      <c r="N1391" s="6" t="str">
        <f>VLOOKUP(B1391,Master!$A$2:$C$11,3,FALSE)</f>
        <v>Yuan</v>
      </c>
      <c r="O1391" s="6" t="str">
        <f>VLOOKUP(B1391,Master!$A$2:$C$11,2,FALSE)</f>
        <v>Asia</v>
      </c>
      <c r="Q1391" s="39" t="str">
        <f>VLOOKUP(D1391,GL_Master!$A$1:$D$80,2,FALSE)</f>
        <v>PL</v>
      </c>
      <c r="R1391" s="39" t="str">
        <f>VLOOKUP(D1391,GL_Master!$A$1:$D$80,3,FALSE)</f>
        <v>Office utility</v>
      </c>
      <c r="S1391" s="39" t="str">
        <f>VLOOKUP(D1391,GL_Master!$A$1:$D$80,4,FALSE)</f>
        <v>Electricity Expenses</v>
      </c>
    </row>
    <row r="1392" spans="1:19" x14ac:dyDescent="0.25">
      <c r="A1392" s="39" t="s">
        <v>262</v>
      </c>
      <c r="B1392" s="39" t="s">
        <v>234</v>
      </c>
      <c r="C1392" s="7">
        <v>44075</v>
      </c>
      <c r="D1392" s="39" t="s">
        <v>91</v>
      </c>
      <c r="E1392" s="39">
        <v>80</v>
      </c>
      <c r="F1392" s="82">
        <f t="shared" si="63"/>
        <v>0.08</v>
      </c>
      <c r="G1392" s="39">
        <f>VLOOKUP(N1392,Currecny_M!$A$1:$P$10,2,FALSE)</f>
        <v>65</v>
      </c>
      <c r="H1392" s="39">
        <f>MATCH(C1392,Currecny_M!$A$1:$P$1,0)</f>
        <v>7</v>
      </c>
      <c r="I1392" s="39">
        <f>VLOOKUP(N1392,Currecny_M!$A$1:$P$10,MATCH(Database!C1392,Currecny_M!$A$1:$P$1,0),FALSE)</f>
        <v>68.319999999999993</v>
      </c>
      <c r="J1392" s="82">
        <f t="shared" si="64"/>
        <v>5.4655999999999993</v>
      </c>
      <c r="K1392" s="39">
        <f>VLOOKUP('Cover page'!$B$6,Currecny_M!$A$1:$P$10,MATCH(Database!C1392,Currecny_M!$A$1:$P$1,0),FALSE)</f>
        <v>1</v>
      </c>
      <c r="L1392" s="82">
        <f t="shared" si="65"/>
        <v>5.4655999999999993</v>
      </c>
      <c r="M1392" s="82">
        <f>((E1392/$F$1)*VLOOKUP(N1392,Currecny_M!$A$1:$P$10,MATCH(Database!C1392,Currecny_M!$A$1:$P$1,0),FALSE))/VLOOKUP('Cover page'!$B$6,Currecny_M!$A$1:$P$10,MATCH(Database!C1392,Currecny_M!$A$1:$P$1,0),FALSE)</f>
        <v>5.4655999999999993</v>
      </c>
      <c r="N1392" s="6" t="str">
        <f>VLOOKUP(B1392,Master!$A$2:$C$11,3,FALSE)</f>
        <v>Yuan</v>
      </c>
      <c r="O1392" s="6" t="str">
        <f>VLOOKUP(B1392,Master!$A$2:$C$11,2,FALSE)</f>
        <v>Asia</v>
      </c>
      <c r="Q1392" s="39" t="str">
        <f>VLOOKUP(D1392,GL_Master!$A$1:$D$80,2,FALSE)</f>
        <v>PL</v>
      </c>
      <c r="R1392" s="39" t="str">
        <f>VLOOKUP(D1392,GL_Master!$A$1:$D$80,3,FALSE)</f>
        <v>Misc. expenses</v>
      </c>
      <c r="S1392" s="39" t="str">
        <f>VLOOKUP(D1392,GL_Master!$A$1:$D$80,4,FALSE)</f>
        <v>Repair &amp; Maintenance</v>
      </c>
    </row>
    <row r="1393" spans="1:19" x14ac:dyDescent="0.25">
      <c r="A1393" s="39" t="s">
        <v>262</v>
      </c>
      <c r="B1393" s="39" t="s">
        <v>234</v>
      </c>
      <c r="C1393" s="7">
        <v>44075</v>
      </c>
      <c r="D1393" s="39" t="s">
        <v>92</v>
      </c>
      <c r="E1393" s="39">
        <v>60</v>
      </c>
      <c r="F1393" s="82">
        <f t="shared" si="63"/>
        <v>0.06</v>
      </c>
      <c r="G1393" s="39">
        <f>VLOOKUP(N1393,Currecny_M!$A$1:$P$10,2,FALSE)</f>
        <v>65</v>
      </c>
      <c r="H1393" s="39">
        <f>MATCH(C1393,Currecny_M!$A$1:$P$1,0)</f>
        <v>7</v>
      </c>
      <c r="I1393" s="39">
        <f>VLOOKUP(N1393,Currecny_M!$A$1:$P$10,MATCH(Database!C1393,Currecny_M!$A$1:$P$1,0),FALSE)</f>
        <v>68.319999999999993</v>
      </c>
      <c r="J1393" s="82">
        <f t="shared" si="64"/>
        <v>4.0991999999999997</v>
      </c>
      <c r="K1393" s="39">
        <f>VLOOKUP('Cover page'!$B$6,Currecny_M!$A$1:$P$10,MATCH(Database!C1393,Currecny_M!$A$1:$P$1,0),FALSE)</f>
        <v>1</v>
      </c>
      <c r="L1393" s="82">
        <f t="shared" si="65"/>
        <v>4.0991999999999997</v>
      </c>
      <c r="M1393" s="82">
        <f>((E1393/$F$1)*VLOOKUP(N1393,Currecny_M!$A$1:$P$10,MATCH(Database!C1393,Currecny_M!$A$1:$P$1,0),FALSE))/VLOOKUP('Cover page'!$B$6,Currecny_M!$A$1:$P$10,MATCH(Database!C1393,Currecny_M!$A$1:$P$1,0),FALSE)</f>
        <v>4.0991999999999997</v>
      </c>
      <c r="N1393" s="6" t="str">
        <f>VLOOKUP(B1393,Master!$A$2:$C$11,3,FALSE)</f>
        <v>Yuan</v>
      </c>
      <c r="O1393" s="6" t="str">
        <f>VLOOKUP(B1393,Master!$A$2:$C$11,2,FALSE)</f>
        <v>Asia</v>
      </c>
      <c r="Q1393" s="39" t="str">
        <f>VLOOKUP(D1393,GL_Master!$A$1:$D$80,2,FALSE)</f>
        <v>PL</v>
      </c>
      <c r="R1393" s="39" t="str">
        <f>VLOOKUP(D1393,GL_Master!$A$1:$D$80,3,FALSE)</f>
        <v>Misc. expenses</v>
      </c>
      <c r="S1393" s="39" t="str">
        <f>VLOOKUP(D1393,GL_Master!$A$1:$D$80,4,FALSE)</f>
        <v>Repair &amp; Maintenance</v>
      </c>
    </row>
    <row r="1394" spans="1:19" x14ac:dyDescent="0.25">
      <c r="A1394" s="39" t="s">
        <v>262</v>
      </c>
      <c r="B1394" s="39" t="s">
        <v>234</v>
      </c>
      <c r="C1394" s="7">
        <v>44075</v>
      </c>
      <c r="D1394" s="39" t="s">
        <v>93</v>
      </c>
      <c r="E1394" s="39">
        <v>704</v>
      </c>
      <c r="F1394" s="82">
        <f t="shared" si="63"/>
        <v>0.70399999999999996</v>
      </c>
      <c r="G1394" s="39">
        <f>VLOOKUP(N1394,Currecny_M!$A$1:$P$10,2,FALSE)</f>
        <v>65</v>
      </c>
      <c r="H1394" s="39">
        <f>MATCH(C1394,Currecny_M!$A$1:$P$1,0)</f>
        <v>7</v>
      </c>
      <c r="I1394" s="39">
        <f>VLOOKUP(N1394,Currecny_M!$A$1:$P$10,MATCH(Database!C1394,Currecny_M!$A$1:$P$1,0),FALSE)</f>
        <v>68.319999999999993</v>
      </c>
      <c r="J1394" s="82">
        <f t="shared" si="64"/>
        <v>48.097279999999991</v>
      </c>
      <c r="K1394" s="39">
        <f>VLOOKUP('Cover page'!$B$6,Currecny_M!$A$1:$P$10,MATCH(Database!C1394,Currecny_M!$A$1:$P$1,0),FALSE)</f>
        <v>1</v>
      </c>
      <c r="L1394" s="82">
        <f t="shared" si="65"/>
        <v>48.097279999999991</v>
      </c>
      <c r="M1394" s="82">
        <f>((E1394/$F$1)*VLOOKUP(N1394,Currecny_M!$A$1:$P$10,MATCH(Database!C1394,Currecny_M!$A$1:$P$1,0),FALSE))/VLOOKUP('Cover page'!$B$6,Currecny_M!$A$1:$P$10,MATCH(Database!C1394,Currecny_M!$A$1:$P$1,0),FALSE)</f>
        <v>48.097279999999991</v>
      </c>
      <c r="N1394" s="6" t="str">
        <f>VLOOKUP(B1394,Master!$A$2:$C$11,3,FALSE)</f>
        <v>Yuan</v>
      </c>
      <c r="O1394" s="6" t="str">
        <f>VLOOKUP(B1394,Master!$A$2:$C$11,2,FALSE)</f>
        <v>Asia</v>
      </c>
      <c r="Q1394" s="39" t="str">
        <f>VLOOKUP(D1394,GL_Master!$A$1:$D$80,2,FALSE)</f>
        <v>PL</v>
      </c>
      <c r="R1394" s="39" t="str">
        <f>VLOOKUP(D1394,GL_Master!$A$1:$D$80,3,FALSE)</f>
        <v>Salary wages &amp; benefits</v>
      </c>
      <c r="S1394" s="39" t="str">
        <f>VLOOKUP(D1394,GL_Master!$A$1:$D$80,4,FALSE)</f>
        <v>Employee benefits expense</v>
      </c>
    </row>
    <row r="1395" spans="1:19" x14ac:dyDescent="0.25">
      <c r="A1395" s="39" t="s">
        <v>262</v>
      </c>
      <c r="B1395" s="39" t="s">
        <v>234</v>
      </c>
      <c r="C1395" s="7">
        <v>44075</v>
      </c>
      <c r="D1395" s="39" t="s">
        <v>33</v>
      </c>
      <c r="E1395" s="39">
        <v>20</v>
      </c>
      <c r="F1395" s="82">
        <f t="shared" si="63"/>
        <v>0.02</v>
      </c>
      <c r="G1395" s="39">
        <f>VLOOKUP(N1395,Currecny_M!$A$1:$P$10,2,FALSE)</f>
        <v>65</v>
      </c>
      <c r="H1395" s="39">
        <f>MATCH(C1395,Currecny_M!$A$1:$P$1,0)</f>
        <v>7</v>
      </c>
      <c r="I1395" s="39">
        <f>VLOOKUP(N1395,Currecny_M!$A$1:$P$10,MATCH(Database!C1395,Currecny_M!$A$1:$P$1,0),FALSE)</f>
        <v>68.319999999999993</v>
      </c>
      <c r="J1395" s="82">
        <f t="shared" si="64"/>
        <v>1.3663999999999998</v>
      </c>
      <c r="K1395" s="39">
        <f>VLOOKUP('Cover page'!$B$6,Currecny_M!$A$1:$P$10,MATCH(Database!C1395,Currecny_M!$A$1:$P$1,0),FALSE)</f>
        <v>1</v>
      </c>
      <c r="L1395" s="82">
        <f t="shared" si="65"/>
        <v>1.3663999999999998</v>
      </c>
      <c r="M1395" s="82">
        <f>((E1395/$F$1)*VLOOKUP(N1395,Currecny_M!$A$1:$P$10,MATCH(Database!C1395,Currecny_M!$A$1:$P$1,0),FALSE))/VLOOKUP('Cover page'!$B$6,Currecny_M!$A$1:$P$10,MATCH(Database!C1395,Currecny_M!$A$1:$P$1,0),FALSE)</f>
        <v>1.3663999999999998</v>
      </c>
      <c r="N1395" s="6" t="str">
        <f>VLOOKUP(B1395,Master!$A$2:$C$11,3,FALSE)</f>
        <v>Yuan</v>
      </c>
      <c r="O1395" s="6" t="str">
        <f>VLOOKUP(B1395,Master!$A$2:$C$11,2,FALSE)</f>
        <v>Asia</v>
      </c>
      <c r="Q1395" s="39" t="str">
        <f>VLOOKUP(D1395,GL_Master!$A$1:$D$80,2,FALSE)</f>
        <v>PL</v>
      </c>
      <c r="R1395" s="39" t="str">
        <f>VLOOKUP(D1395,GL_Master!$A$1:$D$80,3,FALSE)</f>
        <v>Staff welfare expenses</v>
      </c>
      <c r="S1395" s="39" t="str">
        <f>VLOOKUP(D1395,GL_Master!$A$1:$D$80,4,FALSE)</f>
        <v>Other staff welfare</v>
      </c>
    </row>
    <row r="1396" spans="1:19" x14ac:dyDescent="0.25">
      <c r="A1396" s="39" t="s">
        <v>262</v>
      </c>
      <c r="B1396" s="39" t="s">
        <v>234</v>
      </c>
      <c r="C1396" s="7">
        <v>44075</v>
      </c>
      <c r="D1396" s="39" t="s">
        <v>94</v>
      </c>
      <c r="E1396" s="39">
        <v>112</v>
      </c>
      <c r="F1396" s="82">
        <f t="shared" si="63"/>
        <v>0.112</v>
      </c>
      <c r="G1396" s="39">
        <f>VLOOKUP(N1396,Currecny_M!$A$1:$P$10,2,FALSE)</f>
        <v>65</v>
      </c>
      <c r="H1396" s="39">
        <f>MATCH(C1396,Currecny_M!$A$1:$P$1,0)</f>
        <v>7</v>
      </c>
      <c r="I1396" s="39">
        <f>VLOOKUP(N1396,Currecny_M!$A$1:$P$10,MATCH(Database!C1396,Currecny_M!$A$1:$P$1,0),FALSE)</f>
        <v>68.319999999999993</v>
      </c>
      <c r="J1396" s="82">
        <f t="shared" si="64"/>
        <v>7.6518399999999991</v>
      </c>
      <c r="K1396" s="39">
        <f>VLOOKUP('Cover page'!$B$6,Currecny_M!$A$1:$P$10,MATCH(Database!C1396,Currecny_M!$A$1:$P$1,0),FALSE)</f>
        <v>1</v>
      </c>
      <c r="L1396" s="82">
        <f t="shared" si="65"/>
        <v>7.6518399999999991</v>
      </c>
      <c r="M1396" s="82">
        <f>((E1396/$F$1)*VLOOKUP(N1396,Currecny_M!$A$1:$P$10,MATCH(Database!C1396,Currecny_M!$A$1:$P$1,0),FALSE))/VLOOKUP('Cover page'!$B$6,Currecny_M!$A$1:$P$10,MATCH(Database!C1396,Currecny_M!$A$1:$P$1,0),FALSE)</f>
        <v>7.6518399999999991</v>
      </c>
      <c r="N1396" s="6" t="str">
        <f>VLOOKUP(B1396,Master!$A$2:$C$11,3,FALSE)</f>
        <v>Yuan</v>
      </c>
      <c r="O1396" s="6" t="str">
        <f>VLOOKUP(B1396,Master!$A$2:$C$11,2,FALSE)</f>
        <v>Asia</v>
      </c>
      <c r="Q1396" s="39" t="str">
        <f>VLOOKUP(D1396,GL_Master!$A$1:$D$80,2,FALSE)</f>
        <v>PL</v>
      </c>
      <c r="R1396" s="39" t="str">
        <f>VLOOKUP(D1396,GL_Master!$A$1:$D$80,3,FALSE)</f>
        <v xml:space="preserve">Gratuity expenses </v>
      </c>
      <c r="S1396" s="39" t="str">
        <f>VLOOKUP(D1396,GL_Master!$A$1:$D$80,4,FALSE)</f>
        <v>Gratuity</v>
      </c>
    </row>
    <row r="1397" spans="1:19" x14ac:dyDescent="0.25">
      <c r="A1397" s="39" t="s">
        <v>262</v>
      </c>
      <c r="B1397" s="39" t="s">
        <v>234</v>
      </c>
      <c r="C1397" s="7">
        <v>44075</v>
      </c>
      <c r="D1397" s="39" t="s">
        <v>95</v>
      </c>
      <c r="E1397" s="39">
        <v>39</v>
      </c>
      <c r="F1397" s="82">
        <f t="shared" si="63"/>
        <v>3.9E-2</v>
      </c>
      <c r="G1397" s="39">
        <f>VLOOKUP(N1397,Currecny_M!$A$1:$P$10,2,FALSE)</f>
        <v>65</v>
      </c>
      <c r="H1397" s="39">
        <f>MATCH(C1397,Currecny_M!$A$1:$P$1,0)</f>
        <v>7</v>
      </c>
      <c r="I1397" s="39">
        <f>VLOOKUP(N1397,Currecny_M!$A$1:$P$10,MATCH(Database!C1397,Currecny_M!$A$1:$P$1,0),FALSE)</f>
        <v>68.319999999999993</v>
      </c>
      <c r="J1397" s="82">
        <f t="shared" si="64"/>
        <v>2.6644799999999997</v>
      </c>
      <c r="K1397" s="39">
        <f>VLOOKUP('Cover page'!$B$6,Currecny_M!$A$1:$P$10,MATCH(Database!C1397,Currecny_M!$A$1:$P$1,0),FALSE)</f>
        <v>1</v>
      </c>
      <c r="L1397" s="82">
        <f t="shared" si="65"/>
        <v>2.6644799999999997</v>
      </c>
      <c r="M1397" s="82">
        <f>((E1397/$F$1)*VLOOKUP(N1397,Currecny_M!$A$1:$P$10,MATCH(Database!C1397,Currecny_M!$A$1:$P$1,0),FALSE))/VLOOKUP('Cover page'!$B$6,Currecny_M!$A$1:$P$10,MATCH(Database!C1397,Currecny_M!$A$1:$P$1,0),FALSE)</f>
        <v>2.6644799999999997</v>
      </c>
      <c r="N1397" s="6" t="str">
        <f>VLOOKUP(B1397,Master!$A$2:$C$11,3,FALSE)</f>
        <v>Yuan</v>
      </c>
      <c r="O1397" s="6" t="str">
        <f>VLOOKUP(B1397,Master!$A$2:$C$11,2,FALSE)</f>
        <v>Asia</v>
      </c>
      <c r="Q1397" s="39" t="str">
        <f>VLOOKUP(D1397,GL_Master!$A$1:$D$80,2,FALSE)</f>
        <v>PL</v>
      </c>
      <c r="R1397" s="39" t="str">
        <f>VLOOKUP(D1397,GL_Master!$A$1:$D$80,3,FALSE)</f>
        <v>Salary wages &amp; benefits</v>
      </c>
      <c r="S1397" s="39" t="str">
        <f>VLOOKUP(D1397,GL_Master!$A$1:$D$80,4,FALSE)</f>
        <v>Employee benefits expense</v>
      </c>
    </row>
    <row r="1398" spans="1:19" x14ac:dyDescent="0.25">
      <c r="A1398" s="39" t="s">
        <v>262</v>
      </c>
      <c r="B1398" s="39" t="s">
        <v>234</v>
      </c>
      <c r="C1398" s="7">
        <v>44075</v>
      </c>
      <c r="D1398" s="39" t="s">
        <v>96</v>
      </c>
      <c r="E1398" s="39">
        <v>339</v>
      </c>
      <c r="F1398" s="82">
        <f t="shared" si="63"/>
        <v>0.33900000000000002</v>
      </c>
      <c r="G1398" s="39">
        <f>VLOOKUP(N1398,Currecny_M!$A$1:$P$10,2,FALSE)</f>
        <v>65</v>
      </c>
      <c r="H1398" s="39">
        <f>MATCH(C1398,Currecny_M!$A$1:$P$1,0)</f>
        <v>7</v>
      </c>
      <c r="I1398" s="39">
        <f>VLOOKUP(N1398,Currecny_M!$A$1:$P$10,MATCH(Database!C1398,Currecny_M!$A$1:$P$1,0),FALSE)</f>
        <v>68.319999999999993</v>
      </c>
      <c r="J1398" s="82">
        <f t="shared" si="64"/>
        <v>23.16048</v>
      </c>
      <c r="K1398" s="39">
        <f>VLOOKUP('Cover page'!$B$6,Currecny_M!$A$1:$P$10,MATCH(Database!C1398,Currecny_M!$A$1:$P$1,0),FALSE)</f>
        <v>1</v>
      </c>
      <c r="L1398" s="82">
        <f t="shared" si="65"/>
        <v>23.16048</v>
      </c>
      <c r="M1398" s="82">
        <f>((E1398/$F$1)*VLOOKUP(N1398,Currecny_M!$A$1:$P$10,MATCH(Database!C1398,Currecny_M!$A$1:$P$1,0),FALSE))/VLOOKUP('Cover page'!$B$6,Currecny_M!$A$1:$P$10,MATCH(Database!C1398,Currecny_M!$A$1:$P$1,0),FALSE)</f>
        <v>23.16048</v>
      </c>
      <c r="N1398" s="6" t="str">
        <f>VLOOKUP(B1398,Master!$A$2:$C$11,3,FALSE)</f>
        <v>Yuan</v>
      </c>
      <c r="O1398" s="6" t="str">
        <f>VLOOKUP(B1398,Master!$A$2:$C$11,2,FALSE)</f>
        <v>Asia</v>
      </c>
      <c r="Q1398" s="39" t="str">
        <f>VLOOKUP(D1398,GL_Master!$A$1:$D$80,2,FALSE)</f>
        <v>PL</v>
      </c>
      <c r="R1398" s="39" t="str">
        <f>VLOOKUP(D1398,GL_Master!$A$1:$D$80,3,FALSE)</f>
        <v>Salary wages &amp; benefits</v>
      </c>
      <c r="S1398" s="39" t="str">
        <f>VLOOKUP(D1398,GL_Master!$A$1:$D$80,4,FALSE)</f>
        <v>Employee benefits expense</v>
      </c>
    </row>
    <row r="1399" spans="1:19" x14ac:dyDescent="0.25">
      <c r="A1399" s="39" t="s">
        <v>262</v>
      </c>
      <c r="B1399" s="39" t="s">
        <v>234</v>
      </c>
      <c r="C1399" s="7">
        <v>44075</v>
      </c>
      <c r="D1399" s="39" t="s">
        <v>97</v>
      </c>
      <c r="E1399" s="39">
        <v>19</v>
      </c>
      <c r="F1399" s="82">
        <f t="shared" si="63"/>
        <v>1.9E-2</v>
      </c>
      <c r="G1399" s="39">
        <f>VLOOKUP(N1399,Currecny_M!$A$1:$P$10,2,FALSE)</f>
        <v>65</v>
      </c>
      <c r="H1399" s="39">
        <f>MATCH(C1399,Currecny_M!$A$1:$P$1,0)</f>
        <v>7</v>
      </c>
      <c r="I1399" s="39">
        <f>VLOOKUP(N1399,Currecny_M!$A$1:$P$10,MATCH(Database!C1399,Currecny_M!$A$1:$P$1,0),FALSE)</f>
        <v>68.319999999999993</v>
      </c>
      <c r="J1399" s="82">
        <f t="shared" si="64"/>
        <v>1.2980799999999999</v>
      </c>
      <c r="K1399" s="39">
        <f>VLOOKUP('Cover page'!$B$6,Currecny_M!$A$1:$P$10,MATCH(Database!C1399,Currecny_M!$A$1:$P$1,0),FALSE)</f>
        <v>1</v>
      </c>
      <c r="L1399" s="82">
        <f t="shared" si="65"/>
        <v>1.2980799999999999</v>
      </c>
      <c r="M1399" s="82">
        <f>((E1399/$F$1)*VLOOKUP(N1399,Currecny_M!$A$1:$P$10,MATCH(Database!C1399,Currecny_M!$A$1:$P$1,0),FALSE))/VLOOKUP('Cover page'!$B$6,Currecny_M!$A$1:$P$10,MATCH(Database!C1399,Currecny_M!$A$1:$P$1,0),FALSE)</f>
        <v>1.2980799999999999</v>
      </c>
      <c r="N1399" s="6" t="str">
        <f>VLOOKUP(B1399,Master!$A$2:$C$11,3,FALSE)</f>
        <v>Yuan</v>
      </c>
      <c r="O1399" s="6" t="str">
        <f>VLOOKUP(B1399,Master!$A$2:$C$11,2,FALSE)</f>
        <v>Asia</v>
      </c>
      <c r="Q1399" s="39" t="str">
        <f>VLOOKUP(D1399,GL_Master!$A$1:$D$80,2,FALSE)</f>
        <v>PL</v>
      </c>
      <c r="R1399" s="39" t="str">
        <f>VLOOKUP(D1399,GL_Master!$A$1:$D$80,3,FALSE)</f>
        <v>Salary wages &amp; benefits</v>
      </c>
      <c r="S1399" s="39" t="str">
        <f>VLOOKUP(D1399,GL_Master!$A$1:$D$80,4,FALSE)</f>
        <v>Employee benefits expense</v>
      </c>
    </row>
    <row r="1400" spans="1:19" x14ac:dyDescent="0.25">
      <c r="A1400" s="39" t="s">
        <v>262</v>
      </c>
      <c r="B1400" s="39" t="s">
        <v>234</v>
      </c>
      <c r="C1400" s="7">
        <v>44075</v>
      </c>
      <c r="D1400" s="39" t="s">
        <v>98</v>
      </c>
      <c r="E1400" s="39">
        <v>39</v>
      </c>
      <c r="F1400" s="82">
        <f t="shared" si="63"/>
        <v>3.9E-2</v>
      </c>
      <c r="G1400" s="39">
        <f>VLOOKUP(N1400,Currecny_M!$A$1:$P$10,2,FALSE)</f>
        <v>65</v>
      </c>
      <c r="H1400" s="39">
        <f>MATCH(C1400,Currecny_M!$A$1:$P$1,0)</f>
        <v>7</v>
      </c>
      <c r="I1400" s="39">
        <f>VLOOKUP(N1400,Currecny_M!$A$1:$P$10,MATCH(Database!C1400,Currecny_M!$A$1:$P$1,0),FALSE)</f>
        <v>68.319999999999993</v>
      </c>
      <c r="J1400" s="82">
        <f t="shared" si="64"/>
        <v>2.6644799999999997</v>
      </c>
      <c r="K1400" s="39">
        <f>VLOOKUP('Cover page'!$B$6,Currecny_M!$A$1:$P$10,MATCH(Database!C1400,Currecny_M!$A$1:$P$1,0),FALSE)</f>
        <v>1</v>
      </c>
      <c r="L1400" s="82">
        <f t="shared" si="65"/>
        <v>2.6644799999999997</v>
      </c>
      <c r="M1400" s="82">
        <f>((E1400/$F$1)*VLOOKUP(N1400,Currecny_M!$A$1:$P$10,MATCH(Database!C1400,Currecny_M!$A$1:$P$1,0),FALSE))/VLOOKUP('Cover page'!$B$6,Currecny_M!$A$1:$P$10,MATCH(Database!C1400,Currecny_M!$A$1:$P$1,0),FALSE)</f>
        <v>2.6644799999999997</v>
      </c>
      <c r="N1400" s="6" t="str">
        <f>VLOOKUP(B1400,Master!$A$2:$C$11,3,FALSE)</f>
        <v>Yuan</v>
      </c>
      <c r="O1400" s="6" t="str">
        <f>VLOOKUP(B1400,Master!$A$2:$C$11,2,FALSE)</f>
        <v>Asia</v>
      </c>
      <c r="Q1400" s="39" t="str">
        <f>VLOOKUP(D1400,GL_Master!$A$1:$D$80,2,FALSE)</f>
        <v>PL</v>
      </c>
      <c r="R1400" s="39" t="str">
        <f>VLOOKUP(D1400,GL_Master!$A$1:$D$80,3,FALSE)</f>
        <v>Salary wages &amp; benefits</v>
      </c>
      <c r="S1400" s="39" t="str">
        <f>VLOOKUP(D1400,GL_Master!$A$1:$D$80,4,FALSE)</f>
        <v>Employee benefits expense</v>
      </c>
    </row>
    <row r="1401" spans="1:19" x14ac:dyDescent="0.25">
      <c r="A1401" s="39" t="s">
        <v>262</v>
      </c>
      <c r="B1401" s="39" t="s">
        <v>234</v>
      </c>
      <c r="C1401" s="7">
        <v>44075</v>
      </c>
      <c r="D1401" s="39" t="s">
        <v>99</v>
      </c>
      <c r="E1401" s="39">
        <v>19</v>
      </c>
      <c r="F1401" s="82">
        <f t="shared" si="63"/>
        <v>1.9E-2</v>
      </c>
      <c r="G1401" s="39">
        <f>VLOOKUP(N1401,Currecny_M!$A$1:$P$10,2,FALSE)</f>
        <v>65</v>
      </c>
      <c r="H1401" s="39">
        <f>MATCH(C1401,Currecny_M!$A$1:$P$1,0)</f>
        <v>7</v>
      </c>
      <c r="I1401" s="39">
        <f>VLOOKUP(N1401,Currecny_M!$A$1:$P$10,MATCH(Database!C1401,Currecny_M!$A$1:$P$1,0),FALSE)</f>
        <v>68.319999999999993</v>
      </c>
      <c r="J1401" s="82">
        <f t="shared" si="64"/>
        <v>1.2980799999999999</v>
      </c>
      <c r="K1401" s="39">
        <f>VLOOKUP('Cover page'!$B$6,Currecny_M!$A$1:$P$10,MATCH(Database!C1401,Currecny_M!$A$1:$P$1,0),FALSE)</f>
        <v>1</v>
      </c>
      <c r="L1401" s="82">
        <f t="shared" si="65"/>
        <v>1.2980799999999999</v>
      </c>
      <c r="M1401" s="82">
        <f>((E1401/$F$1)*VLOOKUP(N1401,Currecny_M!$A$1:$P$10,MATCH(Database!C1401,Currecny_M!$A$1:$P$1,0),FALSE))/VLOOKUP('Cover page'!$B$6,Currecny_M!$A$1:$P$10,MATCH(Database!C1401,Currecny_M!$A$1:$P$1,0),FALSE)</f>
        <v>1.2980799999999999</v>
      </c>
      <c r="N1401" s="6" t="str">
        <f>VLOOKUP(B1401,Master!$A$2:$C$11,3,FALSE)</f>
        <v>Yuan</v>
      </c>
      <c r="O1401" s="6" t="str">
        <f>VLOOKUP(B1401,Master!$A$2:$C$11,2,FALSE)</f>
        <v>Asia</v>
      </c>
      <c r="Q1401" s="39" t="str">
        <f>VLOOKUP(D1401,GL_Master!$A$1:$D$80,2,FALSE)</f>
        <v>PL</v>
      </c>
      <c r="R1401" s="39" t="str">
        <f>VLOOKUP(D1401,GL_Master!$A$1:$D$80,3,FALSE)</f>
        <v>Salary wages &amp; benefits</v>
      </c>
      <c r="S1401" s="39" t="str">
        <f>VLOOKUP(D1401,GL_Master!$A$1:$D$80,4,FALSE)</f>
        <v>Employee benefits expense</v>
      </c>
    </row>
    <row r="1402" spans="1:19" x14ac:dyDescent="0.25">
      <c r="A1402" s="39" t="s">
        <v>262</v>
      </c>
      <c r="B1402" s="39" t="s">
        <v>234</v>
      </c>
      <c r="C1402" s="7">
        <v>44075</v>
      </c>
      <c r="D1402" s="39" t="s">
        <v>100</v>
      </c>
      <c r="E1402" s="39">
        <v>136</v>
      </c>
      <c r="F1402" s="82">
        <f t="shared" si="63"/>
        <v>0.13600000000000001</v>
      </c>
      <c r="G1402" s="39">
        <f>VLOOKUP(N1402,Currecny_M!$A$1:$P$10,2,FALSE)</f>
        <v>65</v>
      </c>
      <c r="H1402" s="39">
        <f>MATCH(C1402,Currecny_M!$A$1:$P$1,0)</f>
        <v>7</v>
      </c>
      <c r="I1402" s="39">
        <f>VLOOKUP(N1402,Currecny_M!$A$1:$P$10,MATCH(Database!C1402,Currecny_M!$A$1:$P$1,0),FALSE)</f>
        <v>68.319999999999993</v>
      </c>
      <c r="J1402" s="82">
        <f t="shared" si="64"/>
        <v>9.2915200000000002</v>
      </c>
      <c r="K1402" s="39">
        <f>VLOOKUP('Cover page'!$B$6,Currecny_M!$A$1:$P$10,MATCH(Database!C1402,Currecny_M!$A$1:$P$1,0),FALSE)</f>
        <v>1</v>
      </c>
      <c r="L1402" s="82">
        <f t="shared" si="65"/>
        <v>9.2915200000000002</v>
      </c>
      <c r="M1402" s="82">
        <f>((E1402/$F$1)*VLOOKUP(N1402,Currecny_M!$A$1:$P$10,MATCH(Database!C1402,Currecny_M!$A$1:$P$1,0),FALSE))/VLOOKUP('Cover page'!$B$6,Currecny_M!$A$1:$P$10,MATCH(Database!C1402,Currecny_M!$A$1:$P$1,0),FALSE)</f>
        <v>9.2915200000000002</v>
      </c>
      <c r="N1402" s="6" t="str">
        <f>VLOOKUP(B1402,Master!$A$2:$C$11,3,FALSE)</f>
        <v>Yuan</v>
      </c>
      <c r="O1402" s="6" t="str">
        <f>VLOOKUP(B1402,Master!$A$2:$C$11,2,FALSE)</f>
        <v>Asia</v>
      </c>
      <c r="Q1402" s="39" t="str">
        <f>VLOOKUP(D1402,GL_Master!$A$1:$D$80,2,FALSE)</f>
        <v>PL</v>
      </c>
      <c r="R1402" s="39" t="str">
        <f>VLOOKUP(D1402,GL_Master!$A$1:$D$80,3,FALSE)</f>
        <v>Salary wages &amp; benefits</v>
      </c>
      <c r="S1402" s="39" t="str">
        <f>VLOOKUP(D1402,GL_Master!$A$1:$D$80,4,FALSE)</f>
        <v>Employee benefits expense</v>
      </c>
    </row>
    <row r="1403" spans="1:19" x14ac:dyDescent="0.25">
      <c r="A1403" s="39" t="s">
        <v>262</v>
      </c>
      <c r="B1403" s="39" t="s">
        <v>234</v>
      </c>
      <c r="C1403" s="7">
        <v>44075</v>
      </c>
      <c r="D1403" s="39" t="s">
        <v>30</v>
      </c>
      <c r="E1403" s="39">
        <v>37</v>
      </c>
      <c r="F1403" s="82">
        <f t="shared" si="63"/>
        <v>3.6999999999999998E-2</v>
      </c>
      <c r="G1403" s="39">
        <f>VLOOKUP(N1403,Currecny_M!$A$1:$P$10,2,FALSE)</f>
        <v>65</v>
      </c>
      <c r="H1403" s="39">
        <f>MATCH(C1403,Currecny_M!$A$1:$P$1,0)</f>
        <v>7</v>
      </c>
      <c r="I1403" s="39">
        <f>VLOOKUP(N1403,Currecny_M!$A$1:$P$10,MATCH(Database!C1403,Currecny_M!$A$1:$P$1,0),FALSE)</f>
        <v>68.319999999999993</v>
      </c>
      <c r="J1403" s="82">
        <f t="shared" si="64"/>
        <v>2.5278399999999994</v>
      </c>
      <c r="K1403" s="39">
        <f>VLOOKUP('Cover page'!$B$6,Currecny_M!$A$1:$P$10,MATCH(Database!C1403,Currecny_M!$A$1:$P$1,0),FALSE)</f>
        <v>1</v>
      </c>
      <c r="L1403" s="82">
        <f t="shared" si="65"/>
        <v>2.5278399999999994</v>
      </c>
      <c r="M1403" s="82">
        <f>((E1403/$F$1)*VLOOKUP(N1403,Currecny_M!$A$1:$P$10,MATCH(Database!C1403,Currecny_M!$A$1:$P$1,0),FALSE))/VLOOKUP('Cover page'!$B$6,Currecny_M!$A$1:$P$10,MATCH(Database!C1403,Currecny_M!$A$1:$P$1,0),FALSE)</f>
        <v>2.5278399999999994</v>
      </c>
      <c r="N1403" s="6" t="str">
        <f>VLOOKUP(B1403,Master!$A$2:$C$11,3,FALSE)</f>
        <v>Yuan</v>
      </c>
      <c r="O1403" s="6" t="str">
        <f>VLOOKUP(B1403,Master!$A$2:$C$11,2,FALSE)</f>
        <v>Asia</v>
      </c>
      <c r="Q1403" s="39" t="str">
        <f>VLOOKUP(D1403,GL_Master!$A$1:$D$80,2,FALSE)</f>
        <v>PL</v>
      </c>
      <c r="R1403" s="39" t="str">
        <f>VLOOKUP(D1403,GL_Master!$A$1:$D$80,3,FALSE)</f>
        <v>Travelling and conveyance</v>
      </c>
      <c r="S1403" s="39" t="str">
        <f>VLOOKUP(D1403,GL_Master!$A$1:$D$80,4,FALSE)</f>
        <v>Local conveyance</v>
      </c>
    </row>
    <row r="1404" spans="1:19" x14ac:dyDescent="0.25">
      <c r="A1404" s="39" t="s">
        <v>262</v>
      </c>
      <c r="B1404" s="39" t="s">
        <v>234</v>
      </c>
      <c r="C1404" s="7">
        <v>44075</v>
      </c>
      <c r="D1404" s="39" t="s">
        <v>31</v>
      </c>
      <c r="E1404" s="39">
        <v>19</v>
      </c>
      <c r="F1404" s="82">
        <f t="shared" si="63"/>
        <v>1.9E-2</v>
      </c>
      <c r="G1404" s="39">
        <f>VLOOKUP(N1404,Currecny_M!$A$1:$P$10,2,FALSE)</f>
        <v>65</v>
      </c>
      <c r="H1404" s="39">
        <f>MATCH(C1404,Currecny_M!$A$1:$P$1,0)</f>
        <v>7</v>
      </c>
      <c r="I1404" s="39">
        <f>VLOOKUP(N1404,Currecny_M!$A$1:$P$10,MATCH(Database!C1404,Currecny_M!$A$1:$P$1,0),FALSE)</f>
        <v>68.319999999999993</v>
      </c>
      <c r="J1404" s="82">
        <f t="shared" si="64"/>
        <v>1.2980799999999999</v>
      </c>
      <c r="K1404" s="39">
        <f>VLOOKUP('Cover page'!$B$6,Currecny_M!$A$1:$P$10,MATCH(Database!C1404,Currecny_M!$A$1:$P$1,0),FALSE)</f>
        <v>1</v>
      </c>
      <c r="L1404" s="82">
        <f t="shared" si="65"/>
        <v>1.2980799999999999</v>
      </c>
      <c r="M1404" s="82">
        <f>((E1404/$F$1)*VLOOKUP(N1404,Currecny_M!$A$1:$P$10,MATCH(Database!C1404,Currecny_M!$A$1:$P$1,0),FALSE))/VLOOKUP('Cover page'!$B$6,Currecny_M!$A$1:$P$10,MATCH(Database!C1404,Currecny_M!$A$1:$P$1,0),FALSE)</f>
        <v>1.2980799999999999</v>
      </c>
      <c r="N1404" s="6" t="str">
        <f>VLOOKUP(B1404,Master!$A$2:$C$11,3,FALSE)</f>
        <v>Yuan</v>
      </c>
      <c r="O1404" s="6" t="str">
        <f>VLOOKUP(B1404,Master!$A$2:$C$11,2,FALSE)</f>
        <v>Asia</v>
      </c>
      <c r="Q1404" s="39" t="str">
        <f>VLOOKUP(D1404,GL_Master!$A$1:$D$80,2,FALSE)</f>
        <v>PL</v>
      </c>
      <c r="R1404" s="39" t="str">
        <f>VLOOKUP(D1404,GL_Master!$A$1:$D$80,3,FALSE)</f>
        <v>Office expenses</v>
      </c>
      <c r="S1404" s="39" t="str">
        <f>VLOOKUP(D1404,GL_Master!$A$1:$D$80,4,FALSE)</f>
        <v>Parking charges</v>
      </c>
    </row>
    <row r="1405" spans="1:19" x14ac:dyDescent="0.25">
      <c r="A1405" s="39" t="s">
        <v>262</v>
      </c>
      <c r="B1405" s="39" t="s">
        <v>234</v>
      </c>
      <c r="C1405" s="7">
        <v>44075</v>
      </c>
      <c r="D1405" s="39" t="s">
        <v>101</v>
      </c>
      <c r="E1405" s="39">
        <v>19</v>
      </c>
      <c r="F1405" s="82">
        <f t="shared" si="63"/>
        <v>1.9E-2</v>
      </c>
      <c r="G1405" s="39">
        <f>VLOOKUP(N1405,Currecny_M!$A$1:$P$10,2,FALSE)</f>
        <v>65</v>
      </c>
      <c r="H1405" s="39">
        <f>MATCH(C1405,Currecny_M!$A$1:$P$1,0)</f>
        <v>7</v>
      </c>
      <c r="I1405" s="39">
        <f>VLOOKUP(N1405,Currecny_M!$A$1:$P$10,MATCH(Database!C1405,Currecny_M!$A$1:$P$1,0),FALSE)</f>
        <v>68.319999999999993</v>
      </c>
      <c r="J1405" s="82">
        <f t="shared" si="64"/>
        <v>1.2980799999999999</v>
      </c>
      <c r="K1405" s="39">
        <f>VLOOKUP('Cover page'!$B$6,Currecny_M!$A$1:$P$10,MATCH(Database!C1405,Currecny_M!$A$1:$P$1,0),FALSE)</f>
        <v>1</v>
      </c>
      <c r="L1405" s="82">
        <f t="shared" si="65"/>
        <v>1.2980799999999999</v>
      </c>
      <c r="M1405" s="82">
        <f>((E1405/$F$1)*VLOOKUP(N1405,Currecny_M!$A$1:$P$10,MATCH(Database!C1405,Currecny_M!$A$1:$P$1,0),FALSE))/VLOOKUP('Cover page'!$B$6,Currecny_M!$A$1:$P$10,MATCH(Database!C1405,Currecny_M!$A$1:$P$1,0),FALSE)</f>
        <v>1.2980799999999999</v>
      </c>
      <c r="N1405" s="6" t="str">
        <f>VLOOKUP(B1405,Master!$A$2:$C$11,3,FALSE)</f>
        <v>Yuan</v>
      </c>
      <c r="O1405" s="6" t="str">
        <f>VLOOKUP(B1405,Master!$A$2:$C$11,2,FALSE)</f>
        <v>Asia</v>
      </c>
      <c r="Q1405" s="39" t="str">
        <f>VLOOKUP(D1405,GL_Master!$A$1:$D$80,2,FALSE)</f>
        <v>PL</v>
      </c>
      <c r="R1405" s="39" t="str">
        <f>VLOOKUP(D1405,GL_Master!$A$1:$D$80,3,FALSE)</f>
        <v>COGS</v>
      </c>
      <c r="S1405" s="39" t="str">
        <f>VLOOKUP(D1405,GL_Master!$A$1:$D$80,4,FALSE)</f>
        <v>Purchase of other traded goods</v>
      </c>
    </row>
    <row r="1406" spans="1:19" x14ac:dyDescent="0.25">
      <c r="A1406" s="39" t="s">
        <v>262</v>
      </c>
      <c r="B1406" s="39" t="s">
        <v>234</v>
      </c>
      <c r="C1406" s="7">
        <v>44075</v>
      </c>
      <c r="D1406" s="39" t="s">
        <v>102</v>
      </c>
      <c r="E1406" s="39">
        <v>19</v>
      </c>
      <c r="F1406" s="82">
        <f t="shared" si="63"/>
        <v>1.9E-2</v>
      </c>
      <c r="G1406" s="39">
        <f>VLOOKUP(N1406,Currecny_M!$A$1:$P$10,2,FALSE)</f>
        <v>65</v>
      </c>
      <c r="H1406" s="39">
        <f>MATCH(C1406,Currecny_M!$A$1:$P$1,0)</f>
        <v>7</v>
      </c>
      <c r="I1406" s="39">
        <f>VLOOKUP(N1406,Currecny_M!$A$1:$P$10,MATCH(Database!C1406,Currecny_M!$A$1:$P$1,0),FALSE)</f>
        <v>68.319999999999993</v>
      </c>
      <c r="J1406" s="82">
        <f t="shared" si="64"/>
        <v>1.2980799999999999</v>
      </c>
      <c r="K1406" s="39">
        <f>VLOOKUP('Cover page'!$B$6,Currecny_M!$A$1:$P$10,MATCH(Database!C1406,Currecny_M!$A$1:$P$1,0),FALSE)</f>
        <v>1</v>
      </c>
      <c r="L1406" s="82">
        <f t="shared" si="65"/>
        <v>1.2980799999999999</v>
      </c>
      <c r="M1406" s="82">
        <f>((E1406/$F$1)*VLOOKUP(N1406,Currecny_M!$A$1:$P$10,MATCH(Database!C1406,Currecny_M!$A$1:$P$1,0),FALSE))/VLOOKUP('Cover page'!$B$6,Currecny_M!$A$1:$P$10,MATCH(Database!C1406,Currecny_M!$A$1:$P$1,0),FALSE)</f>
        <v>1.2980799999999999</v>
      </c>
      <c r="N1406" s="6" t="str">
        <f>VLOOKUP(B1406,Master!$A$2:$C$11,3,FALSE)</f>
        <v>Yuan</v>
      </c>
      <c r="O1406" s="6" t="str">
        <f>VLOOKUP(B1406,Master!$A$2:$C$11,2,FALSE)</f>
        <v>Asia</v>
      </c>
      <c r="Q1406" s="39" t="str">
        <f>VLOOKUP(D1406,GL_Master!$A$1:$D$80,2,FALSE)</f>
        <v>PL</v>
      </c>
      <c r="R1406" s="39" t="str">
        <f>VLOOKUP(D1406,GL_Master!$A$1:$D$80,3,FALSE)</f>
        <v>Staff welfare expenses</v>
      </c>
      <c r="S1406" s="39" t="str">
        <f>VLOOKUP(D1406,GL_Master!$A$1:$D$80,4,FALSE)</f>
        <v>Diwali Expense</v>
      </c>
    </row>
    <row r="1407" spans="1:19" x14ac:dyDescent="0.25">
      <c r="A1407" s="39" t="s">
        <v>262</v>
      </c>
      <c r="B1407" s="39" t="s">
        <v>234</v>
      </c>
      <c r="C1407" s="7">
        <v>44075</v>
      </c>
      <c r="D1407" s="39" t="s">
        <v>20</v>
      </c>
      <c r="E1407" s="39">
        <v>40</v>
      </c>
      <c r="F1407" s="82">
        <f t="shared" si="63"/>
        <v>0.04</v>
      </c>
      <c r="G1407" s="39">
        <f>VLOOKUP(N1407,Currecny_M!$A$1:$P$10,2,FALSE)</f>
        <v>65</v>
      </c>
      <c r="H1407" s="39">
        <f>MATCH(C1407,Currecny_M!$A$1:$P$1,0)</f>
        <v>7</v>
      </c>
      <c r="I1407" s="39">
        <f>VLOOKUP(N1407,Currecny_M!$A$1:$P$10,MATCH(Database!C1407,Currecny_M!$A$1:$P$1,0),FALSE)</f>
        <v>68.319999999999993</v>
      </c>
      <c r="J1407" s="82">
        <f t="shared" si="64"/>
        <v>2.7327999999999997</v>
      </c>
      <c r="K1407" s="39">
        <f>VLOOKUP('Cover page'!$B$6,Currecny_M!$A$1:$P$10,MATCH(Database!C1407,Currecny_M!$A$1:$P$1,0),FALSE)</f>
        <v>1</v>
      </c>
      <c r="L1407" s="82">
        <f t="shared" si="65"/>
        <v>2.7327999999999997</v>
      </c>
      <c r="M1407" s="82">
        <f>((E1407/$F$1)*VLOOKUP(N1407,Currecny_M!$A$1:$P$10,MATCH(Database!C1407,Currecny_M!$A$1:$P$1,0),FALSE))/VLOOKUP('Cover page'!$B$6,Currecny_M!$A$1:$P$10,MATCH(Database!C1407,Currecny_M!$A$1:$P$1,0),FALSE)</f>
        <v>2.7327999999999997</v>
      </c>
      <c r="N1407" s="6" t="str">
        <f>VLOOKUP(B1407,Master!$A$2:$C$11,3,FALSE)</f>
        <v>Yuan</v>
      </c>
      <c r="O1407" s="6" t="str">
        <f>VLOOKUP(B1407,Master!$A$2:$C$11,2,FALSE)</f>
        <v>Asia</v>
      </c>
      <c r="Q1407" s="39" t="str">
        <f>VLOOKUP(D1407,GL_Master!$A$1:$D$80,2,FALSE)</f>
        <v>PL</v>
      </c>
      <c r="R1407" s="39" t="str">
        <f>VLOOKUP(D1407,GL_Master!$A$1:$D$80,3,FALSE)</f>
        <v>Selling and Marketing expenses</v>
      </c>
      <c r="S1407" s="39" t="str">
        <f>VLOOKUP(D1407,GL_Master!$A$1:$D$80,4,FALSE)</f>
        <v>Business promotion</v>
      </c>
    </row>
    <row r="1408" spans="1:19" x14ac:dyDescent="0.25">
      <c r="A1408" s="39" t="s">
        <v>262</v>
      </c>
      <c r="B1408" s="39" t="s">
        <v>234</v>
      </c>
      <c r="C1408" s="7">
        <v>44075</v>
      </c>
      <c r="D1408" s="39" t="s">
        <v>29</v>
      </c>
      <c r="E1408" s="39">
        <v>40</v>
      </c>
      <c r="F1408" s="82">
        <f t="shared" si="63"/>
        <v>0.04</v>
      </c>
      <c r="G1408" s="39">
        <f>VLOOKUP(N1408,Currecny_M!$A$1:$P$10,2,FALSE)</f>
        <v>65</v>
      </c>
      <c r="H1408" s="39">
        <f>MATCH(C1408,Currecny_M!$A$1:$P$1,0)</f>
        <v>7</v>
      </c>
      <c r="I1408" s="39">
        <f>VLOOKUP(N1408,Currecny_M!$A$1:$P$10,MATCH(Database!C1408,Currecny_M!$A$1:$P$1,0),FALSE)</f>
        <v>68.319999999999993</v>
      </c>
      <c r="J1408" s="82">
        <f t="shared" si="64"/>
        <v>2.7327999999999997</v>
      </c>
      <c r="K1408" s="39">
        <f>VLOOKUP('Cover page'!$B$6,Currecny_M!$A$1:$P$10,MATCH(Database!C1408,Currecny_M!$A$1:$P$1,0),FALSE)</f>
        <v>1</v>
      </c>
      <c r="L1408" s="82">
        <f t="shared" si="65"/>
        <v>2.7327999999999997</v>
      </c>
      <c r="M1408" s="82">
        <f>((E1408/$F$1)*VLOOKUP(N1408,Currecny_M!$A$1:$P$10,MATCH(Database!C1408,Currecny_M!$A$1:$P$1,0),FALSE))/VLOOKUP('Cover page'!$B$6,Currecny_M!$A$1:$P$10,MATCH(Database!C1408,Currecny_M!$A$1:$P$1,0),FALSE)</f>
        <v>2.7327999999999997</v>
      </c>
      <c r="N1408" s="6" t="str">
        <f>VLOOKUP(B1408,Master!$A$2:$C$11,3,FALSE)</f>
        <v>Yuan</v>
      </c>
      <c r="O1408" s="6" t="str">
        <f>VLOOKUP(B1408,Master!$A$2:$C$11,2,FALSE)</f>
        <v>Asia</v>
      </c>
      <c r="Q1408" s="39" t="str">
        <f>VLOOKUP(D1408,GL_Master!$A$1:$D$80,2,FALSE)</f>
        <v>PL</v>
      </c>
      <c r="R1408" s="39" t="str">
        <f>VLOOKUP(D1408,GL_Master!$A$1:$D$80,3,FALSE)</f>
        <v>Communication &amp; internet exp</v>
      </c>
      <c r="S1408" s="39" t="str">
        <f>VLOOKUP(D1408,GL_Master!$A$1:$D$80,4,FALSE)</f>
        <v>Communication cost</v>
      </c>
    </row>
    <row r="1409" spans="1:19" x14ac:dyDescent="0.25">
      <c r="A1409" s="39" t="s">
        <v>262</v>
      </c>
      <c r="B1409" s="39" t="s">
        <v>234</v>
      </c>
      <c r="C1409" s="7">
        <v>44075</v>
      </c>
      <c r="D1409" s="39" t="s">
        <v>41</v>
      </c>
      <c r="E1409" s="39">
        <v>20</v>
      </c>
      <c r="F1409" s="82">
        <f t="shared" si="63"/>
        <v>0.02</v>
      </c>
      <c r="G1409" s="39">
        <f>VLOOKUP(N1409,Currecny_M!$A$1:$P$10,2,FALSE)</f>
        <v>65</v>
      </c>
      <c r="H1409" s="39">
        <f>MATCH(C1409,Currecny_M!$A$1:$P$1,0)</f>
        <v>7</v>
      </c>
      <c r="I1409" s="39">
        <f>VLOOKUP(N1409,Currecny_M!$A$1:$P$10,MATCH(Database!C1409,Currecny_M!$A$1:$P$1,0),FALSE)</f>
        <v>68.319999999999993</v>
      </c>
      <c r="J1409" s="82">
        <f t="shared" si="64"/>
        <v>1.3663999999999998</v>
      </c>
      <c r="K1409" s="39">
        <f>VLOOKUP('Cover page'!$B$6,Currecny_M!$A$1:$P$10,MATCH(Database!C1409,Currecny_M!$A$1:$P$1,0),FALSE)</f>
        <v>1</v>
      </c>
      <c r="L1409" s="82">
        <f t="shared" si="65"/>
        <v>1.3663999999999998</v>
      </c>
      <c r="M1409" s="82">
        <f>((E1409/$F$1)*VLOOKUP(N1409,Currecny_M!$A$1:$P$10,MATCH(Database!C1409,Currecny_M!$A$1:$P$1,0),FALSE))/VLOOKUP('Cover page'!$B$6,Currecny_M!$A$1:$P$10,MATCH(Database!C1409,Currecny_M!$A$1:$P$1,0),FALSE)</f>
        <v>1.3663999999999998</v>
      </c>
      <c r="N1409" s="6" t="str">
        <f>VLOOKUP(B1409,Master!$A$2:$C$11,3,FALSE)</f>
        <v>Yuan</v>
      </c>
      <c r="O1409" s="6" t="str">
        <f>VLOOKUP(B1409,Master!$A$2:$C$11,2,FALSE)</f>
        <v>Asia</v>
      </c>
      <c r="Q1409" s="39" t="str">
        <f>VLOOKUP(D1409,GL_Master!$A$1:$D$80,2,FALSE)</f>
        <v>PL</v>
      </c>
      <c r="R1409" s="39" t="str">
        <f>VLOOKUP(D1409,GL_Master!$A$1:$D$80,3,FALSE)</f>
        <v>Communication &amp; internet exp</v>
      </c>
      <c r="S1409" s="39" t="str">
        <f>VLOOKUP(D1409,GL_Master!$A$1:$D$80,4,FALSE)</f>
        <v>Communication cost</v>
      </c>
    </row>
    <row r="1410" spans="1:19" x14ac:dyDescent="0.25">
      <c r="A1410" s="39" t="s">
        <v>262</v>
      </c>
      <c r="B1410" s="39" t="s">
        <v>234</v>
      </c>
      <c r="C1410" s="7">
        <v>44075</v>
      </c>
      <c r="D1410" s="39" t="s">
        <v>103</v>
      </c>
      <c r="E1410" s="39">
        <v>39</v>
      </c>
      <c r="F1410" s="82">
        <f t="shared" si="63"/>
        <v>3.9E-2</v>
      </c>
      <c r="G1410" s="39">
        <f>VLOOKUP(N1410,Currecny_M!$A$1:$P$10,2,FALSE)</f>
        <v>65</v>
      </c>
      <c r="H1410" s="39">
        <f>MATCH(C1410,Currecny_M!$A$1:$P$1,0)</f>
        <v>7</v>
      </c>
      <c r="I1410" s="39">
        <f>VLOOKUP(N1410,Currecny_M!$A$1:$P$10,MATCH(Database!C1410,Currecny_M!$A$1:$P$1,0),FALSE)</f>
        <v>68.319999999999993</v>
      </c>
      <c r="J1410" s="82">
        <f t="shared" si="64"/>
        <v>2.6644799999999997</v>
      </c>
      <c r="K1410" s="39">
        <f>VLOOKUP('Cover page'!$B$6,Currecny_M!$A$1:$P$10,MATCH(Database!C1410,Currecny_M!$A$1:$P$1,0),FALSE)</f>
        <v>1</v>
      </c>
      <c r="L1410" s="82">
        <f t="shared" si="65"/>
        <v>2.6644799999999997</v>
      </c>
      <c r="M1410" s="82">
        <f>((E1410/$F$1)*VLOOKUP(N1410,Currecny_M!$A$1:$P$10,MATCH(Database!C1410,Currecny_M!$A$1:$P$1,0),FALSE))/VLOOKUP('Cover page'!$B$6,Currecny_M!$A$1:$P$10,MATCH(Database!C1410,Currecny_M!$A$1:$P$1,0),FALSE)</f>
        <v>2.6644799999999997</v>
      </c>
      <c r="N1410" s="6" t="str">
        <f>VLOOKUP(B1410,Master!$A$2:$C$11,3,FALSE)</f>
        <v>Yuan</v>
      </c>
      <c r="O1410" s="6" t="str">
        <f>VLOOKUP(B1410,Master!$A$2:$C$11,2,FALSE)</f>
        <v>Asia</v>
      </c>
      <c r="Q1410" s="39" t="str">
        <f>VLOOKUP(D1410,GL_Master!$A$1:$D$80,2,FALSE)</f>
        <v>PL</v>
      </c>
      <c r="R1410" s="39" t="str">
        <f>VLOOKUP(D1410,GL_Master!$A$1:$D$80,3,FALSE)</f>
        <v>Communication &amp; internet exp</v>
      </c>
      <c r="S1410" s="39" t="str">
        <f>VLOOKUP(D1410,GL_Master!$A$1:$D$80,4,FALSE)</f>
        <v>Communication cost</v>
      </c>
    </row>
    <row r="1411" spans="1:19" x14ac:dyDescent="0.25">
      <c r="A1411" s="39" t="s">
        <v>262</v>
      </c>
      <c r="B1411" s="39" t="s">
        <v>234</v>
      </c>
      <c r="C1411" s="7">
        <v>44075</v>
      </c>
      <c r="D1411" s="39" t="s">
        <v>104</v>
      </c>
      <c r="E1411" s="39">
        <v>59</v>
      </c>
      <c r="F1411" s="82">
        <f t="shared" si="63"/>
        <v>5.8999999999999997E-2</v>
      </c>
      <c r="G1411" s="39">
        <f>VLOOKUP(N1411,Currecny_M!$A$1:$P$10,2,FALSE)</f>
        <v>65</v>
      </c>
      <c r="H1411" s="39">
        <f>MATCH(C1411,Currecny_M!$A$1:$P$1,0)</f>
        <v>7</v>
      </c>
      <c r="I1411" s="39">
        <f>VLOOKUP(N1411,Currecny_M!$A$1:$P$10,MATCH(Database!C1411,Currecny_M!$A$1:$P$1,0),FALSE)</f>
        <v>68.319999999999993</v>
      </c>
      <c r="J1411" s="82">
        <f t="shared" si="64"/>
        <v>4.0308799999999998</v>
      </c>
      <c r="K1411" s="39">
        <f>VLOOKUP('Cover page'!$B$6,Currecny_M!$A$1:$P$10,MATCH(Database!C1411,Currecny_M!$A$1:$P$1,0),FALSE)</f>
        <v>1</v>
      </c>
      <c r="L1411" s="82">
        <f t="shared" si="65"/>
        <v>4.0308799999999998</v>
      </c>
      <c r="M1411" s="82">
        <f>((E1411/$F$1)*VLOOKUP(N1411,Currecny_M!$A$1:$P$10,MATCH(Database!C1411,Currecny_M!$A$1:$P$1,0),FALSE))/VLOOKUP('Cover page'!$B$6,Currecny_M!$A$1:$P$10,MATCH(Database!C1411,Currecny_M!$A$1:$P$1,0),FALSE)</f>
        <v>4.0308799999999998</v>
      </c>
      <c r="N1411" s="6" t="str">
        <f>VLOOKUP(B1411,Master!$A$2:$C$11,3,FALSE)</f>
        <v>Yuan</v>
      </c>
      <c r="O1411" s="6" t="str">
        <f>VLOOKUP(B1411,Master!$A$2:$C$11,2,FALSE)</f>
        <v>Asia</v>
      </c>
      <c r="Q1411" s="39" t="str">
        <f>VLOOKUP(D1411,GL_Master!$A$1:$D$80,2,FALSE)</f>
        <v>PL</v>
      </c>
      <c r="R1411" s="39" t="str">
        <f>VLOOKUP(D1411,GL_Master!$A$1:$D$80,3,FALSE)</f>
        <v>Legal &amp; Professional expenses</v>
      </c>
      <c r="S1411" s="39" t="str">
        <f>VLOOKUP(D1411,GL_Master!$A$1:$D$80,4,FALSE)</f>
        <v>Professional Fees - Others</v>
      </c>
    </row>
    <row r="1412" spans="1:19" x14ac:dyDescent="0.25">
      <c r="A1412" s="39" t="s">
        <v>262</v>
      </c>
      <c r="B1412" s="39" t="s">
        <v>234</v>
      </c>
      <c r="C1412" s="7">
        <v>44075</v>
      </c>
      <c r="D1412" s="39" t="s">
        <v>105</v>
      </c>
      <c r="E1412" s="39">
        <v>41</v>
      </c>
      <c r="F1412" s="82">
        <f t="shared" ref="F1412:F1475" si="66">E1412/$F$1</f>
        <v>4.1000000000000002E-2</v>
      </c>
      <c r="G1412" s="39">
        <f>VLOOKUP(N1412,Currecny_M!$A$1:$P$10,2,FALSE)</f>
        <v>65</v>
      </c>
      <c r="H1412" s="39">
        <f>MATCH(C1412,Currecny_M!$A$1:$P$1,0)</f>
        <v>7</v>
      </c>
      <c r="I1412" s="39">
        <f>VLOOKUP(N1412,Currecny_M!$A$1:$P$10,MATCH(Database!C1412,Currecny_M!$A$1:$P$1,0),FALSE)</f>
        <v>68.319999999999993</v>
      </c>
      <c r="J1412" s="82">
        <f t="shared" ref="J1412:J1475" si="67">F1412*I1412</f>
        <v>2.8011200000000001</v>
      </c>
      <c r="K1412" s="39">
        <f>VLOOKUP('Cover page'!$B$6,Currecny_M!$A$1:$P$10,MATCH(Database!C1412,Currecny_M!$A$1:$P$1,0),FALSE)</f>
        <v>1</v>
      </c>
      <c r="L1412" s="82">
        <f t="shared" ref="L1412:L1475" si="68">J1412/K1412</f>
        <v>2.8011200000000001</v>
      </c>
      <c r="M1412" s="82">
        <f>((E1412/$F$1)*VLOOKUP(N1412,Currecny_M!$A$1:$P$10,MATCH(Database!C1412,Currecny_M!$A$1:$P$1,0),FALSE))/VLOOKUP('Cover page'!$B$6,Currecny_M!$A$1:$P$10,MATCH(Database!C1412,Currecny_M!$A$1:$P$1,0),FALSE)</f>
        <v>2.8011200000000001</v>
      </c>
      <c r="N1412" s="6" t="str">
        <f>VLOOKUP(B1412,Master!$A$2:$C$11,3,FALSE)</f>
        <v>Yuan</v>
      </c>
      <c r="O1412" s="6" t="str">
        <f>VLOOKUP(B1412,Master!$A$2:$C$11,2,FALSE)</f>
        <v>Asia</v>
      </c>
      <c r="Q1412" s="39" t="str">
        <f>VLOOKUP(D1412,GL_Master!$A$1:$D$80,2,FALSE)</f>
        <v>PL</v>
      </c>
      <c r="R1412" s="39" t="str">
        <f>VLOOKUP(D1412,GL_Master!$A$1:$D$80,3,FALSE)</f>
        <v>Travelling and conveyance</v>
      </c>
      <c r="S1412" s="39" t="str">
        <f>VLOOKUP(D1412,GL_Master!$A$1:$D$80,4,FALSE)</f>
        <v>Car hiring and rental services</v>
      </c>
    </row>
    <row r="1413" spans="1:19" x14ac:dyDescent="0.25">
      <c r="A1413" s="39" t="s">
        <v>262</v>
      </c>
      <c r="B1413" s="39" t="s">
        <v>234</v>
      </c>
      <c r="C1413" s="7">
        <v>44075</v>
      </c>
      <c r="D1413" s="39" t="s">
        <v>106</v>
      </c>
      <c r="E1413" s="39">
        <v>19</v>
      </c>
      <c r="F1413" s="82">
        <f t="shared" si="66"/>
        <v>1.9E-2</v>
      </c>
      <c r="G1413" s="39">
        <f>VLOOKUP(N1413,Currecny_M!$A$1:$P$10,2,FALSE)</f>
        <v>65</v>
      </c>
      <c r="H1413" s="39">
        <f>MATCH(C1413,Currecny_M!$A$1:$P$1,0)</f>
        <v>7</v>
      </c>
      <c r="I1413" s="39">
        <f>VLOOKUP(N1413,Currecny_M!$A$1:$P$10,MATCH(Database!C1413,Currecny_M!$A$1:$P$1,0),FALSE)</f>
        <v>68.319999999999993</v>
      </c>
      <c r="J1413" s="82">
        <f t="shared" si="67"/>
        <v>1.2980799999999999</v>
      </c>
      <c r="K1413" s="39">
        <f>VLOOKUP('Cover page'!$B$6,Currecny_M!$A$1:$P$10,MATCH(Database!C1413,Currecny_M!$A$1:$P$1,0),FALSE)</f>
        <v>1</v>
      </c>
      <c r="L1413" s="82">
        <f t="shared" si="68"/>
        <v>1.2980799999999999</v>
      </c>
      <c r="M1413" s="82">
        <f>((E1413/$F$1)*VLOOKUP(N1413,Currecny_M!$A$1:$P$10,MATCH(Database!C1413,Currecny_M!$A$1:$P$1,0),FALSE))/VLOOKUP('Cover page'!$B$6,Currecny_M!$A$1:$P$10,MATCH(Database!C1413,Currecny_M!$A$1:$P$1,0),FALSE)</f>
        <v>1.2980799999999999</v>
      </c>
      <c r="N1413" s="6" t="str">
        <f>VLOOKUP(B1413,Master!$A$2:$C$11,3,FALSE)</f>
        <v>Yuan</v>
      </c>
      <c r="O1413" s="6" t="str">
        <f>VLOOKUP(B1413,Master!$A$2:$C$11,2,FALSE)</f>
        <v>Asia</v>
      </c>
      <c r="Q1413" s="39" t="str">
        <f>VLOOKUP(D1413,GL_Master!$A$1:$D$80,2,FALSE)</f>
        <v>PL</v>
      </c>
      <c r="R1413" s="39" t="str">
        <f>VLOOKUP(D1413,GL_Master!$A$1:$D$80,3,FALSE)</f>
        <v>Communication &amp; internet exp</v>
      </c>
      <c r="S1413" s="39" t="str">
        <f>VLOOKUP(D1413,GL_Master!$A$1:$D$80,4,FALSE)</f>
        <v>Printing &amp; Stationary</v>
      </c>
    </row>
    <row r="1414" spans="1:19" x14ac:dyDescent="0.25">
      <c r="A1414" s="39" t="s">
        <v>262</v>
      </c>
      <c r="B1414" s="39" t="s">
        <v>234</v>
      </c>
      <c r="C1414" s="7">
        <v>44075</v>
      </c>
      <c r="D1414" s="39" t="s">
        <v>32</v>
      </c>
      <c r="E1414" s="39">
        <v>19</v>
      </c>
      <c r="F1414" s="82">
        <f t="shared" si="66"/>
        <v>1.9E-2</v>
      </c>
      <c r="G1414" s="39">
        <f>VLOOKUP(N1414,Currecny_M!$A$1:$P$10,2,FALSE)</f>
        <v>65</v>
      </c>
      <c r="H1414" s="39">
        <f>MATCH(C1414,Currecny_M!$A$1:$P$1,0)</f>
        <v>7</v>
      </c>
      <c r="I1414" s="39">
        <f>VLOOKUP(N1414,Currecny_M!$A$1:$P$10,MATCH(Database!C1414,Currecny_M!$A$1:$P$1,0),FALSE)</f>
        <v>68.319999999999993</v>
      </c>
      <c r="J1414" s="82">
        <f t="shared" si="67"/>
        <v>1.2980799999999999</v>
      </c>
      <c r="K1414" s="39">
        <f>VLOOKUP('Cover page'!$B$6,Currecny_M!$A$1:$P$10,MATCH(Database!C1414,Currecny_M!$A$1:$P$1,0),FALSE)</f>
        <v>1</v>
      </c>
      <c r="L1414" s="82">
        <f t="shared" si="68"/>
        <v>1.2980799999999999</v>
      </c>
      <c r="M1414" s="82">
        <f>((E1414/$F$1)*VLOOKUP(N1414,Currecny_M!$A$1:$P$10,MATCH(Database!C1414,Currecny_M!$A$1:$P$1,0),FALSE))/VLOOKUP('Cover page'!$B$6,Currecny_M!$A$1:$P$10,MATCH(Database!C1414,Currecny_M!$A$1:$P$1,0),FALSE)</f>
        <v>1.2980799999999999</v>
      </c>
      <c r="N1414" s="6" t="str">
        <f>VLOOKUP(B1414,Master!$A$2:$C$11,3,FALSE)</f>
        <v>Yuan</v>
      </c>
      <c r="O1414" s="6" t="str">
        <f>VLOOKUP(B1414,Master!$A$2:$C$11,2,FALSE)</f>
        <v>Asia</v>
      </c>
      <c r="Q1414" s="39" t="str">
        <f>VLOOKUP(D1414,GL_Master!$A$1:$D$80,2,FALSE)</f>
        <v>PL</v>
      </c>
      <c r="R1414" s="39" t="str">
        <f>VLOOKUP(D1414,GL_Master!$A$1:$D$80,3,FALSE)</f>
        <v>Communication &amp; internet exp</v>
      </c>
      <c r="S1414" s="39" t="str">
        <f>VLOOKUP(D1414,GL_Master!$A$1:$D$80,4,FALSE)</f>
        <v>Printing &amp; Stationary</v>
      </c>
    </row>
    <row r="1415" spans="1:19" x14ac:dyDescent="0.25">
      <c r="A1415" s="39" t="s">
        <v>262</v>
      </c>
      <c r="B1415" s="39" t="s">
        <v>234</v>
      </c>
      <c r="C1415" s="7">
        <v>44075</v>
      </c>
      <c r="D1415" s="39" t="s">
        <v>35</v>
      </c>
      <c r="E1415" s="39">
        <v>60</v>
      </c>
      <c r="F1415" s="82">
        <f t="shared" si="66"/>
        <v>0.06</v>
      </c>
      <c r="G1415" s="39">
        <f>VLOOKUP(N1415,Currecny_M!$A$1:$P$10,2,FALSE)</f>
        <v>65</v>
      </c>
      <c r="H1415" s="39">
        <f>MATCH(C1415,Currecny_M!$A$1:$P$1,0)</f>
        <v>7</v>
      </c>
      <c r="I1415" s="39">
        <f>VLOOKUP(N1415,Currecny_M!$A$1:$P$10,MATCH(Database!C1415,Currecny_M!$A$1:$P$1,0),FALSE)</f>
        <v>68.319999999999993</v>
      </c>
      <c r="J1415" s="82">
        <f t="shared" si="67"/>
        <v>4.0991999999999997</v>
      </c>
      <c r="K1415" s="39">
        <f>VLOOKUP('Cover page'!$B$6,Currecny_M!$A$1:$P$10,MATCH(Database!C1415,Currecny_M!$A$1:$P$1,0),FALSE)</f>
        <v>1</v>
      </c>
      <c r="L1415" s="82">
        <f t="shared" si="68"/>
        <v>4.0991999999999997</v>
      </c>
      <c r="M1415" s="82">
        <f>((E1415/$F$1)*VLOOKUP(N1415,Currecny_M!$A$1:$P$10,MATCH(Database!C1415,Currecny_M!$A$1:$P$1,0),FALSE))/VLOOKUP('Cover page'!$B$6,Currecny_M!$A$1:$P$10,MATCH(Database!C1415,Currecny_M!$A$1:$P$1,0),FALSE)</f>
        <v>4.0991999999999997</v>
      </c>
      <c r="N1415" s="6" t="str">
        <f>VLOOKUP(B1415,Master!$A$2:$C$11,3,FALSE)</f>
        <v>Yuan</v>
      </c>
      <c r="O1415" s="6" t="str">
        <f>VLOOKUP(B1415,Master!$A$2:$C$11,2,FALSE)</f>
        <v>Asia</v>
      </c>
      <c r="Q1415" s="39" t="str">
        <f>VLOOKUP(D1415,GL_Master!$A$1:$D$80,2,FALSE)</f>
        <v>PL</v>
      </c>
      <c r="R1415" s="39" t="str">
        <f>VLOOKUP(D1415,GL_Master!$A$1:$D$80,3,FALSE)</f>
        <v>Security Expenses</v>
      </c>
      <c r="S1415" s="39" t="str">
        <f>VLOOKUP(D1415,GL_Master!$A$1:$D$80,4,FALSE)</f>
        <v>Security Expenses others</v>
      </c>
    </row>
    <row r="1416" spans="1:19" x14ac:dyDescent="0.25">
      <c r="A1416" s="39" t="s">
        <v>262</v>
      </c>
      <c r="B1416" s="39" t="s">
        <v>234</v>
      </c>
      <c r="C1416" s="7">
        <v>44075</v>
      </c>
      <c r="D1416" s="39" t="s">
        <v>38</v>
      </c>
      <c r="E1416" s="39">
        <v>20</v>
      </c>
      <c r="F1416" s="82">
        <f t="shared" si="66"/>
        <v>0.02</v>
      </c>
      <c r="G1416" s="39">
        <f>VLOOKUP(N1416,Currecny_M!$A$1:$P$10,2,FALSE)</f>
        <v>65</v>
      </c>
      <c r="H1416" s="39">
        <f>MATCH(C1416,Currecny_M!$A$1:$P$1,0)</f>
        <v>7</v>
      </c>
      <c r="I1416" s="39">
        <f>VLOOKUP(N1416,Currecny_M!$A$1:$P$10,MATCH(Database!C1416,Currecny_M!$A$1:$P$1,0),FALSE)</f>
        <v>68.319999999999993</v>
      </c>
      <c r="J1416" s="82">
        <f t="shared" si="67"/>
        <v>1.3663999999999998</v>
      </c>
      <c r="K1416" s="39">
        <f>VLOOKUP('Cover page'!$B$6,Currecny_M!$A$1:$P$10,MATCH(Database!C1416,Currecny_M!$A$1:$P$1,0),FALSE)</f>
        <v>1</v>
      </c>
      <c r="L1416" s="82">
        <f t="shared" si="68"/>
        <v>1.3663999999999998</v>
      </c>
      <c r="M1416" s="82">
        <f>((E1416/$F$1)*VLOOKUP(N1416,Currecny_M!$A$1:$P$10,MATCH(Database!C1416,Currecny_M!$A$1:$P$1,0),FALSE))/VLOOKUP('Cover page'!$B$6,Currecny_M!$A$1:$P$10,MATCH(Database!C1416,Currecny_M!$A$1:$P$1,0),FALSE)</f>
        <v>1.3663999999999998</v>
      </c>
      <c r="N1416" s="6" t="str">
        <f>VLOOKUP(B1416,Master!$A$2:$C$11,3,FALSE)</f>
        <v>Yuan</v>
      </c>
      <c r="O1416" s="6" t="str">
        <f>VLOOKUP(B1416,Master!$A$2:$C$11,2,FALSE)</f>
        <v>Asia</v>
      </c>
      <c r="Q1416" s="39" t="str">
        <f>VLOOKUP(D1416,GL_Master!$A$1:$D$80,2,FALSE)</f>
        <v>PL</v>
      </c>
      <c r="R1416" s="39" t="str">
        <f>VLOOKUP(D1416,GL_Master!$A$1:$D$80,3,FALSE)</f>
        <v>House Keeping Expenses</v>
      </c>
      <c r="S1416" s="39" t="str">
        <f>VLOOKUP(D1416,GL_Master!$A$1:$D$80,4,FALSE)</f>
        <v>House Keeping Expenses</v>
      </c>
    </row>
    <row r="1417" spans="1:19" x14ac:dyDescent="0.25">
      <c r="A1417" s="39" t="s">
        <v>262</v>
      </c>
      <c r="B1417" s="39" t="s">
        <v>234</v>
      </c>
      <c r="C1417" s="7">
        <v>44075</v>
      </c>
      <c r="D1417" s="39" t="s">
        <v>107</v>
      </c>
      <c r="E1417" s="39">
        <v>19</v>
      </c>
      <c r="F1417" s="82">
        <f t="shared" si="66"/>
        <v>1.9E-2</v>
      </c>
      <c r="G1417" s="39">
        <f>VLOOKUP(N1417,Currecny_M!$A$1:$P$10,2,FALSE)</f>
        <v>65</v>
      </c>
      <c r="H1417" s="39">
        <f>MATCH(C1417,Currecny_M!$A$1:$P$1,0)</f>
        <v>7</v>
      </c>
      <c r="I1417" s="39">
        <f>VLOOKUP(N1417,Currecny_M!$A$1:$P$10,MATCH(Database!C1417,Currecny_M!$A$1:$P$1,0),FALSE)</f>
        <v>68.319999999999993</v>
      </c>
      <c r="J1417" s="82">
        <f t="shared" si="67"/>
        <v>1.2980799999999999</v>
      </c>
      <c r="K1417" s="39">
        <f>VLOOKUP('Cover page'!$B$6,Currecny_M!$A$1:$P$10,MATCH(Database!C1417,Currecny_M!$A$1:$P$1,0),FALSE)</f>
        <v>1</v>
      </c>
      <c r="L1417" s="82">
        <f t="shared" si="68"/>
        <v>1.2980799999999999</v>
      </c>
      <c r="M1417" s="82">
        <f>((E1417/$F$1)*VLOOKUP(N1417,Currecny_M!$A$1:$P$10,MATCH(Database!C1417,Currecny_M!$A$1:$P$1,0),FALSE))/VLOOKUP('Cover page'!$B$6,Currecny_M!$A$1:$P$10,MATCH(Database!C1417,Currecny_M!$A$1:$P$1,0),FALSE)</f>
        <v>1.2980799999999999</v>
      </c>
      <c r="N1417" s="6" t="str">
        <f>VLOOKUP(B1417,Master!$A$2:$C$11,3,FALSE)</f>
        <v>Yuan</v>
      </c>
      <c r="O1417" s="6" t="str">
        <f>VLOOKUP(B1417,Master!$A$2:$C$11,2,FALSE)</f>
        <v>Asia</v>
      </c>
      <c r="Q1417" s="39" t="str">
        <f>VLOOKUP(D1417,GL_Master!$A$1:$D$80,2,FALSE)</f>
        <v>PL</v>
      </c>
      <c r="R1417" s="39" t="str">
        <f>VLOOKUP(D1417,GL_Master!$A$1:$D$80,3,FALSE)</f>
        <v>Misc. expenses</v>
      </c>
      <c r="S1417" s="39" t="str">
        <f>VLOOKUP(D1417,GL_Master!$A$1:$D$80,4,FALSE)</f>
        <v>Repair &amp; Maintenance</v>
      </c>
    </row>
    <row r="1418" spans="1:19" x14ac:dyDescent="0.25">
      <c r="A1418" s="39" t="s">
        <v>262</v>
      </c>
      <c r="B1418" s="39" t="s">
        <v>234</v>
      </c>
      <c r="C1418" s="7">
        <v>44075</v>
      </c>
      <c r="D1418" s="39" t="s">
        <v>108</v>
      </c>
      <c r="E1418" s="39">
        <v>20</v>
      </c>
      <c r="F1418" s="82">
        <f t="shared" si="66"/>
        <v>0.02</v>
      </c>
      <c r="G1418" s="39">
        <f>VLOOKUP(N1418,Currecny_M!$A$1:$P$10,2,FALSE)</f>
        <v>65</v>
      </c>
      <c r="H1418" s="39">
        <f>MATCH(C1418,Currecny_M!$A$1:$P$1,0)</f>
        <v>7</v>
      </c>
      <c r="I1418" s="39">
        <f>VLOOKUP(N1418,Currecny_M!$A$1:$P$10,MATCH(Database!C1418,Currecny_M!$A$1:$P$1,0),FALSE)</f>
        <v>68.319999999999993</v>
      </c>
      <c r="J1418" s="82">
        <f t="shared" si="67"/>
        <v>1.3663999999999998</v>
      </c>
      <c r="K1418" s="39">
        <f>VLOOKUP('Cover page'!$B$6,Currecny_M!$A$1:$P$10,MATCH(Database!C1418,Currecny_M!$A$1:$P$1,0),FALSE)</f>
        <v>1</v>
      </c>
      <c r="L1418" s="82">
        <f t="shared" si="68"/>
        <v>1.3663999999999998</v>
      </c>
      <c r="M1418" s="82">
        <f>((E1418/$F$1)*VLOOKUP(N1418,Currecny_M!$A$1:$P$10,MATCH(Database!C1418,Currecny_M!$A$1:$P$1,0),FALSE))/VLOOKUP('Cover page'!$B$6,Currecny_M!$A$1:$P$10,MATCH(Database!C1418,Currecny_M!$A$1:$P$1,0),FALSE)</f>
        <v>1.3663999999999998</v>
      </c>
      <c r="N1418" s="6" t="str">
        <f>VLOOKUP(B1418,Master!$A$2:$C$11,3,FALSE)</f>
        <v>Yuan</v>
      </c>
      <c r="O1418" s="6" t="str">
        <f>VLOOKUP(B1418,Master!$A$2:$C$11,2,FALSE)</f>
        <v>Asia</v>
      </c>
      <c r="Q1418" s="39" t="str">
        <f>VLOOKUP(D1418,GL_Master!$A$1:$D$80,2,FALSE)</f>
        <v>PL</v>
      </c>
      <c r="R1418" s="39" t="str">
        <f>VLOOKUP(D1418,GL_Master!$A$1:$D$80,3,FALSE)</f>
        <v>Misc. expenses</v>
      </c>
      <c r="S1418" s="39" t="str">
        <f>VLOOKUP(D1418,GL_Master!$A$1:$D$80,4,FALSE)</f>
        <v>Repair &amp; Maintenance</v>
      </c>
    </row>
    <row r="1419" spans="1:19" x14ac:dyDescent="0.25">
      <c r="A1419" s="39" t="s">
        <v>262</v>
      </c>
      <c r="B1419" s="39" t="s">
        <v>234</v>
      </c>
      <c r="C1419" s="7">
        <v>44075</v>
      </c>
      <c r="D1419" s="39" t="s">
        <v>9</v>
      </c>
      <c r="E1419" s="39">
        <v>171</v>
      </c>
      <c r="F1419" s="82">
        <f t="shared" si="66"/>
        <v>0.17100000000000001</v>
      </c>
      <c r="G1419" s="39">
        <f>VLOOKUP(N1419,Currecny_M!$A$1:$P$10,2,FALSE)</f>
        <v>65</v>
      </c>
      <c r="H1419" s="39">
        <f>MATCH(C1419,Currecny_M!$A$1:$P$1,0)</f>
        <v>7</v>
      </c>
      <c r="I1419" s="39">
        <f>VLOOKUP(N1419,Currecny_M!$A$1:$P$10,MATCH(Database!C1419,Currecny_M!$A$1:$P$1,0),FALSE)</f>
        <v>68.319999999999993</v>
      </c>
      <c r="J1419" s="82">
        <f t="shared" si="67"/>
        <v>11.68272</v>
      </c>
      <c r="K1419" s="39">
        <f>VLOOKUP('Cover page'!$B$6,Currecny_M!$A$1:$P$10,MATCH(Database!C1419,Currecny_M!$A$1:$P$1,0),FALSE)</f>
        <v>1</v>
      </c>
      <c r="L1419" s="82">
        <f t="shared" si="68"/>
        <v>11.68272</v>
      </c>
      <c r="M1419" s="82">
        <f>((E1419/$F$1)*VLOOKUP(N1419,Currecny_M!$A$1:$P$10,MATCH(Database!C1419,Currecny_M!$A$1:$P$1,0),FALSE))/VLOOKUP('Cover page'!$B$6,Currecny_M!$A$1:$P$10,MATCH(Database!C1419,Currecny_M!$A$1:$P$1,0),FALSE)</f>
        <v>11.68272</v>
      </c>
      <c r="N1419" s="6" t="str">
        <f>VLOOKUP(B1419,Master!$A$2:$C$11,3,FALSE)</f>
        <v>Yuan</v>
      </c>
      <c r="O1419" s="6" t="str">
        <f>VLOOKUP(B1419,Master!$A$2:$C$11,2,FALSE)</f>
        <v>Asia</v>
      </c>
      <c r="Q1419" s="39" t="str">
        <f>VLOOKUP(D1419,GL_Master!$A$1:$D$80,2,FALSE)</f>
        <v>PL</v>
      </c>
      <c r="R1419" s="39" t="str">
        <f>VLOOKUP(D1419,GL_Master!$A$1:$D$80,3,FALSE)</f>
        <v>Rent</v>
      </c>
      <c r="S1419" s="39" t="str">
        <f>VLOOKUP(D1419,GL_Master!$A$1:$D$80,4,FALSE)</f>
        <v>Office Rent</v>
      </c>
    </row>
    <row r="1420" spans="1:19" x14ac:dyDescent="0.25">
      <c r="A1420" s="39" t="s">
        <v>262</v>
      </c>
      <c r="B1420" s="39" t="s">
        <v>234</v>
      </c>
      <c r="C1420" s="7">
        <v>44075</v>
      </c>
      <c r="D1420" s="39" t="s">
        <v>109</v>
      </c>
      <c r="E1420" s="39">
        <v>-95</v>
      </c>
      <c r="F1420" s="82">
        <f t="shared" si="66"/>
        <v>-9.5000000000000001E-2</v>
      </c>
      <c r="G1420" s="39">
        <f>VLOOKUP(N1420,Currecny_M!$A$1:$P$10,2,FALSE)</f>
        <v>65</v>
      </c>
      <c r="H1420" s="39">
        <f>MATCH(C1420,Currecny_M!$A$1:$P$1,0)</f>
        <v>7</v>
      </c>
      <c r="I1420" s="39">
        <f>VLOOKUP(N1420,Currecny_M!$A$1:$P$10,MATCH(Database!C1420,Currecny_M!$A$1:$P$1,0),FALSE)</f>
        <v>68.319999999999993</v>
      </c>
      <c r="J1420" s="82">
        <f t="shared" si="67"/>
        <v>-6.4903999999999993</v>
      </c>
      <c r="K1420" s="39">
        <f>VLOOKUP('Cover page'!$B$6,Currecny_M!$A$1:$P$10,MATCH(Database!C1420,Currecny_M!$A$1:$P$1,0),FALSE)</f>
        <v>1</v>
      </c>
      <c r="L1420" s="82">
        <f t="shared" si="68"/>
        <v>-6.4903999999999993</v>
      </c>
      <c r="M1420" s="82">
        <f>((E1420/$F$1)*VLOOKUP(N1420,Currecny_M!$A$1:$P$10,MATCH(Database!C1420,Currecny_M!$A$1:$P$1,0),FALSE))/VLOOKUP('Cover page'!$B$6,Currecny_M!$A$1:$P$10,MATCH(Database!C1420,Currecny_M!$A$1:$P$1,0),FALSE)</f>
        <v>-6.4903999999999993</v>
      </c>
      <c r="N1420" s="6" t="str">
        <f>VLOOKUP(B1420,Master!$A$2:$C$11,3,FALSE)</f>
        <v>Yuan</v>
      </c>
      <c r="O1420" s="6" t="str">
        <f>VLOOKUP(B1420,Master!$A$2:$C$11,2,FALSE)</f>
        <v>Asia</v>
      </c>
      <c r="Q1420" s="39" t="str">
        <f>VLOOKUP(D1420,GL_Master!$A$1:$D$80,2,FALSE)</f>
        <v>PL</v>
      </c>
      <c r="R1420" s="39" t="str">
        <f>VLOOKUP(D1420,GL_Master!$A$1:$D$80,3,FALSE)</f>
        <v>Travelling and conveyance</v>
      </c>
      <c r="S1420" s="39" t="str">
        <f>VLOOKUP(D1420,GL_Master!$A$1:$D$80,4,FALSE)</f>
        <v>Travelling , hotel lodging</v>
      </c>
    </row>
    <row r="1421" spans="1:19" x14ac:dyDescent="0.25">
      <c r="A1421" s="39" t="s">
        <v>262</v>
      </c>
      <c r="B1421" s="39" t="s">
        <v>234</v>
      </c>
      <c r="C1421" s="7">
        <v>44075</v>
      </c>
      <c r="D1421" s="39" t="s">
        <v>110</v>
      </c>
      <c r="E1421" s="39">
        <v>39</v>
      </c>
      <c r="F1421" s="82">
        <f t="shared" si="66"/>
        <v>3.9E-2</v>
      </c>
      <c r="G1421" s="39">
        <f>VLOOKUP(N1421,Currecny_M!$A$1:$P$10,2,FALSE)</f>
        <v>65</v>
      </c>
      <c r="H1421" s="39">
        <f>MATCH(C1421,Currecny_M!$A$1:$P$1,0)</f>
        <v>7</v>
      </c>
      <c r="I1421" s="39">
        <f>VLOOKUP(N1421,Currecny_M!$A$1:$P$10,MATCH(Database!C1421,Currecny_M!$A$1:$P$1,0),FALSE)</f>
        <v>68.319999999999993</v>
      </c>
      <c r="J1421" s="82">
        <f t="shared" si="67"/>
        <v>2.6644799999999997</v>
      </c>
      <c r="K1421" s="39">
        <f>VLOOKUP('Cover page'!$B$6,Currecny_M!$A$1:$P$10,MATCH(Database!C1421,Currecny_M!$A$1:$P$1,0),FALSE)</f>
        <v>1</v>
      </c>
      <c r="L1421" s="82">
        <f t="shared" si="68"/>
        <v>2.6644799999999997</v>
      </c>
      <c r="M1421" s="82">
        <f>((E1421/$F$1)*VLOOKUP(N1421,Currecny_M!$A$1:$P$10,MATCH(Database!C1421,Currecny_M!$A$1:$P$1,0),FALSE))/VLOOKUP('Cover page'!$B$6,Currecny_M!$A$1:$P$10,MATCH(Database!C1421,Currecny_M!$A$1:$P$1,0),FALSE)</f>
        <v>2.6644799999999997</v>
      </c>
      <c r="N1421" s="6" t="str">
        <f>VLOOKUP(B1421,Master!$A$2:$C$11,3,FALSE)</f>
        <v>Yuan</v>
      </c>
      <c r="O1421" s="6" t="str">
        <f>VLOOKUP(B1421,Master!$A$2:$C$11,2,FALSE)</f>
        <v>Asia</v>
      </c>
      <c r="Q1421" s="39" t="str">
        <f>VLOOKUP(D1421,GL_Master!$A$1:$D$80,2,FALSE)</f>
        <v>PL</v>
      </c>
      <c r="R1421" s="39" t="str">
        <f>VLOOKUP(D1421,GL_Master!$A$1:$D$80,3,FALSE)</f>
        <v>Travelling and conveyance</v>
      </c>
      <c r="S1421" s="39" t="str">
        <f>VLOOKUP(D1421,GL_Master!$A$1:$D$80,4,FALSE)</f>
        <v>Travelling , hotel lodging</v>
      </c>
    </row>
    <row r="1422" spans="1:19" x14ac:dyDescent="0.25">
      <c r="A1422" s="39" t="s">
        <v>262</v>
      </c>
      <c r="B1422" s="39" t="s">
        <v>234</v>
      </c>
      <c r="C1422" s="7">
        <v>44075</v>
      </c>
      <c r="D1422" s="39" t="s">
        <v>111</v>
      </c>
      <c r="E1422" s="39">
        <v>20</v>
      </c>
      <c r="F1422" s="82">
        <f t="shared" si="66"/>
        <v>0.02</v>
      </c>
      <c r="G1422" s="39">
        <f>VLOOKUP(N1422,Currecny_M!$A$1:$P$10,2,FALSE)</f>
        <v>65</v>
      </c>
      <c r="H1422" s="39">
        <f>MATCH(C1422,Currecny_M!$A$1:$P$1,0)</f>
        <v>7</v>
      </c>
      <c r="I1422" s="39">
        <f>VLOOKUP(N1422,Currecny_M!$A$1:$P$10,MATCH(Database!C1422,Currecny_M!$A$1:$P$1,0),FALSE)</f>
        <v>68.319999999999993</v>
      </c>
      <c r="J1422" s="82">
        <f t="shared" si="67"/>
        <v>1.3663999999999998</v>
      </c>
      <c r="K1422" s="39">
        <f>VLOOKUP('Cover page'!$B$6,Currecny_M!$A$1:$P$10,MATCH(Database!C1422,Currecny_M!$A$1:$P$1,0),FALSE)</f>
        <v>1</v>
      </c>
      <c r="L1422" s="82">
        <f t="shared" si="68"/>
        <v>1.3663999999999998</v>
      </c>
      <c r="M1422" s="82">
        <f>((E1422/$F$1)*VLOOKUP(N1422,Currecny_M!$A$1:$P$10,MATCH(Database!C1422,Currecny_M!$A$1:$P$1,0),FALSE))/VLOOKUP('Cover page'!$B$6,Currecny_M!$A$1:$P$10,MATCH(Database!C1422,Currecny_M!$A$1:$P$1,0),FALSE)</f>
        <v>1.3663999999999998</v>
      </c>
      <c r="N1422" s="6" t="str">
        <f>VLOOKUP(B1422,Master!$A$2:$C$11,3,FALSE)</f>
        <v>Yuan</v>
      </c>
      <c r="O1422" s="6" t="str">
        <f>VLOOKUP(B1422,Master!$A$2:$C$11,2,FALSE)</f>
        <v>Asia</v>
      </c>
      <c r="Q1422" s="39" t="str">
        <f>VLOOKUP(D1422,GL_Master!$A$1:$D$80,2,FALSE)</f>
        <v>PL</v>
      </c>
      <c r="R1422" s="39" t="str">
        <f>VLOOKUP(D1422,GL_Master!$A$1:$D$80,3,FALSE)</f>
        <v>Legal &amp; Professional expenses</v>
      </c>
      <c r="S1422" s="39" t="str">
        <f>VLOOKUP(D1422,GL_Master!$A$1:$D$80,4,FALSE)</f>
        <v>Professional Fees - Others</v>
      </c>
    </row>
    <row r="1423" spans="1:19" x14ac:dyDescent="0.25">
      <c r="A1423" s="39" t="s">
        <v>262</v>
      </c>
      <c r="B1423" s="39" t="s">
        <v>234</v>
      </c>
      <c r="C1423" s="7">
        <v>44105</v>
      </c>
      <c r="D1423" s="39" t="s">
        <v>112</v>
      </c>
      <c r="E1423" s="39">
        <v>188</v>
      </c>
      <c r="F1423" s="82">
        <f t="shared" si="66"/>
        <v>0.188</v>
      </c>
      <c r="G1423" s="39">
        <f>VLOOKUP(N1423,Currecny_M!$A$1:$P$10,2,FALSE)</f>
        <v>65</v>
      </c>
      <c r="H1423" s="39">
        <f>MATCH(C1423,Currecny_M!$A$1:$P$1,0)</f>
        <v>8</v>
      </c>
      <c r="I1423" s="39">
        <f>VLOOKUP(N1423,Currecny_M!$A$1:$P$10,MATCH(Database!C1423,Currecny_M!$A$1:$P$1,0),FALSE)</f>
        <v>69</v>
      </c>
      <c r="J1423" s="82">
        <f t="shared" si="67"/>
        <v>12.972</v>
      </c>
      <c r="K1423" s="39">
        <f>VLOOKUP('Cover page'!$B$6,Currecny_M!$A$1:$P$10,MATCH(Database!C1423,Currecny_M!$A$1:$P$1,0),FALSE)</f>
        <v>1</v>
      </c>
      <c r="L1423" s="82">
        <f t="shared" si="68"/>
        <v>12.972</v>
      </c>
      <c r="M1423" s="82">
        <f>((E1423/$F$1)*VLOOKUP(N1423,Currecny_M!$A$1:$P$10,MATCH(Database!C1423,Currecny_M!$A$1:$P$1,0),FALSE))/VLOOKUP('Cover page'!$B$6,Currecny_M!$A$1:$P$10,MATCH(Database!C1423,Currecny_M!$A$1:$P$1,0),FALSE)</f>
        <v>12.972</v>
      </c>
      <c r="N1423" s="6" t="str">
        <f>VLOOKUP(B1423,Master!$A$2:$C$11,3,FALSE)</f>
        <v>Yuan</v>
      </c>
      <c r="O1423" s="6" t="str">
        <f>VLOOKUP(B1423,Master!$A$2:$C$11,2,FALSE)</f>
        <v>Asia</v>
      </c>
      <c r="Q1423" s="39" t="str">
        <f>VLOOKUP(D1423,GL_Master!$A$1:$D$80,2,FALSE)</f>
        <v>PL</v>
      </c>
      <c r="R1423" s="39" t="str">
        <f>VLOOKUP(D1423,GL_Master!$A$1:$D$80,3,FALSE)</f>
        <v>Finance Cost</v>
      </c>
      <c r="S1423" s="39" t="str">
        <f>VLOOKUP(D1423,GL_Master!$A$1:$D$80,4,FALSE)</f>
        <v>Interest expense</v>
      </c>
    </row>
    <row r="1424" spans="1:19" x14ac:dyDescent="0.25">
      <c r="A1424" s="39" t="s">
        <v>262</v>
      </c>
      <c r="B1424" s="39" t="s">
        <v>234</v>
      </c>
      <c r="C1424" s="7">
        <v>44105</v>
      </c>
      <c r="D1424" s="39" t="s">
        <v>25</v>
      </c>
      <c r="E1424" s="39">
        <v>1678</v>
      </c>
      <c r="F1424" s="82">
        <f t="shared" si="66"/>
        <v>1.6779999999999999</v>
      </c>
      <c r="G1424" s="39">
        <f>VLOOKUP(N1424,Currecny_M!$A$1:$P$10,2,FALSE)</f>
        <v>65</v>
      </c>
      <c r="H1424" s="39">
        <f>MATCH(C1424,Currecny_M!$A$1:$P$1,0)</f>
        <v>8</v>
      </c>
      <c r="I1424" s="39">
        <f>VLOOKUP(N1424,Currecny_M!$A$1:$P$10,MATCH(Database!C1424,Currecny_M!$A$1:$P$1,0),FALSE)</f>
        <v>69</v>
      </c>
      <c r="J1424" s="82">
        <f t="shared" si="67"/>
        <v>115.782</v>
      </c>
      <c r="K1424" s="39">
        <f>VLOOKUP('Cover page'!$B$6,Currecny_M!$A$1:$P$10,MATCH(Database!C1424,Currecny_M!$A$1:$P$1,0),FALSE)</f>
        <v>1</v>
      </c>
      <c r="L1424" s="82">
        <f t="shared" si="68"/>
        <v>115.782</v>
      </c>
      <c r="M1424" s="82">
        <f>((E1424/$F$1)*VLOOKUP(N1424,Currecny_M!$A$1:$P$10,MATCH(Database!C1424,Currecny_M!$A$1:$P$1,0),FALSE))/VLOOKUP('Cover page'!$B$6,Currecny_M!$A$1:$P$10,MATCH(Database!C1424,Currecny_M!$A$1:$P$1,0),FALSE)</f>
        <v>115.782</v>
      </c>
      <c r="N1424" s="6" t="str">
        <f>VLOOKUP(B1424,Master!$A$2:$C$11,3,FALSE)</f>
        <v>Yuan</v>
      </c>
      <c r="O1424" s="6" t="str">
        <f>VLOOKUP(B1424,Master!$A$2:$C$11,2,FALSE)</f>
        <v>Asia</v>
      </c>
      <c r="Q1424" s="39" t="str">
        <f>VLOOKUP(D1424,GL_Master!$A$1:$D$80,2,FALSE)</f>
        <v>PL</v>
      </c>
      <c r="R1424" s="39" t="str">
        <f>VLOOKUP(D1424,GL_Master!$A$1:$D$80,3,FALSE)</f>
        <v>Depreciation</v>
      </c>
      <c r="S1424" s="39" t="str">
        <f>VLOOKUP(D1424,GL_Master!$A$1:$D$80,4,FALSE)</f>
        <v>Depreciation</v>
      </c>
    </row>
    <row r="1425" spans="1:19" x14ac:dyDescent="0.25">
      <c r="A1425" s="39" t="s">
        <v>262</v>
      </c>
      <c r="B1425" s="39" t="s">
        <v>234</v>
      </c>
      <c r="C1425" s="7">
        <v>44105</v>
      </c>
      <c r="D1425" s="39" t="s">
        <v>51</v>
      </c>
      <c r="E1425" s="39">
        <v>-18462</v>
      </c>
      <c r="F1425" s="82">
        <f t="shared" si="66"/>
        <v>-18.462</v>
      </c>
      <c r="G1425" s="39">
        <f>VLOOKUP(N1425,Currecny_M!$A$1:$P$10,2,FALSE)</f>
        <v>65</v>
      </c>
      <c r="H1425" s="39">
        <f>MATCH(C1425,Currecny_M!$A$1:$P$1,0)</f>
        <v>8</v>
      </c>
      <c r="I1425" s="39">
        <f>VLOOKUP(N1425,Currecny_M!$A$1:$P$10,MATCH(Database!C1425,Currecny_M!$A$1:$P$1,0),FALSE)</f>
        <v>69</v>
      </c>
      <c r="J1425" s="82">
        <f t="shared" si="67"/>
        <v>-1273.8779999999999</v>
      </c>
      <c r="K1425" s="39">
        <f>VLOOKUP('Cover page'!$B$6,Currecny_M!$A$1:$P$10,MATCH(Database!C1425,Currecny_M!$A$1:$P$1,0),FALSE)</f>
        <v>1</v>
      </c>
      <c r="L1425" s="82">
        <f t="shared" si="68"/>
        <v>-1273.8779999999999</v>
      </c>
      <c r="M1425" s="82">
        <f>((E1425/$F$1)*VLOOKUP(N1425,Currecny_M!$A$1:$P$10,MATCH(Database!C1425,Currecny_M!$A$1:$P$1,0),FALSE))/VLOOKUP('Cover page'!$B$6,Currecny_M!$A$1:$P$10,MATCH(Database!C1425,Currecny_M!$A$1:$P$1,0),FALSE)</f>
        <v>-1273.8779999999999</v>
      </c>
      <c r="N1425" s="6" t="str">
        <f>VLOOKUP(B1425,Master!$A$2:$C$11,3,FALSE)</f>
        <v>Yuan</v>
      </c>
      <c r="O1425" s="6" t="str">
        <f>VLOOKUP(B1425,Master!$A$2:$C$11,2,FALSE)</f>
        <v>Asia</v>
      </c>
      <c r="Q1425" s="39" t="str">
        <f>VLOOKUP(D1425,GL_Master!$A$1:$D$80,2,FALSE)</f>
        <v>BS</v>
      </c>
      <c r="R1425" s="39" t="str">
        <f>VLOOKUP(D1425,GL_Master!$A$1:$D$80,3,FALSE)</f>
        <v>Share Capital</v>
      </c>
      <c r="S1425" s="39" t="str">
        <f>VLOOKUP(D1425,GL_Master!$A$1:$D$80,4,FALSE)</f>
        <v>Equity shares</v>
      </c>
    </row>
    <row r="1426" spans="1:19" x14ac:dyDescent="0.25">
      <c r="A1426" s="39" t="s">
        <v>262</v>
      </c>
      <c r="B1426" s="39" t="s">
        <v>234</v>
      </c>
      <c r="C1426" s="7">
        <v>44105</v>
      </c>
      <c r="D1426" s="39" t="s">
        <v>52</v>
      </c>
      <c r="E1426" s="39">
        <v>-35372</v>
      </c>
      <c r="F1426" s="82">
        <f t="shared" si="66"/>
        <v>-35.372</v>
      </c>
      <c r="G1426" s="39">
        <f>VLOOKUP(N1426,Currecny_M!$A$1:$P$10,2,FALSE)</f>
        <v>65</v>
      </c>
      <c r="H1426" s="39">
        <f>MATCH(C1426,Currecny_M!$A$1:$P$1,0)</f>
        <v>8</v>
      </c>
      <c r="I1426" s="39">
        <f>VLOOKUP(N1426,Currecny_M!$A$1:$P$10,MATCH(Database!C1426,Currecny_M!$A$1:$P$1,0),FALSE)</f>
        <v>69</v>
      </c>
      <c r="J1426" s="82">
        <f t="shared" si="67"/>
        <v>-2440.6680000000001</v>
      </c>
      <c r="K1426" s="39">
        <f>VLOOKUP('Cover page'!$B$6,Currecny_M!$A$1:$P$10,MATCH(Database!C1426,Currecny_M!$A$1:$P$1,0),FALSE)</f>
        <v>1</v>
      </c>
      <c r="L1426" s="82">
        <f t="shared" si="68"/>
        <v>-2440.6680000000001</v>
      </c>
      <c r="M1426" s="82">
        <f>((E1426/$F$1)*VLOOKUP(N1426,Currecny_M!$A$1:$P$10,MATCH(Database!C1426,Currecny_M!$A$1:$P$1,0),FALSE))/VLOOKUP('Cover page'!$B$6,Currecny_M!$A$1:$P$10,MATCH(Database!C1426,Currecny_M!$A$1:$P$1,0),FALSE)</f>
        <v>-2440.6680000000001</v>
      </c>
      <c r="N1426" s="6" t="str">
        <f>VLOOKUP(B1426,Master!$A$2:$C$11,3,FALSE)</f>
        <v>Yuan</v>
      </c>
      <c r="O1426" s="6" t="str">
        <f>VLOOKUP(B1426,Master!$A$2:$C$11,2,FALSE)</f>
        <v>Asia</v>
      </c>
      <c r="Q1426" s="39" t="str">
        <f>VLOOKUP(D1426,GL_Master!$A$1:$D$80,2,FALSE)</f>
        <v>BS</v>
      </c>
      <c r="R1426" s="39" t="str">
        <f>VLOOKUP(D1426,GL_Master!$A$1:$D$80,3,FALSE)</f>
        <v>Reserve and Surplus</v>
      </c>
      <c r="S1426" s="39" t="str">
        <f>VLOOKUP(D1426,GL_Master!$A$1:$D$80,4,FALSE)</f>
        <v>Reserves at the commencement of the year</v>
      </c>
    </row>
    <row r="1427" spans="1:19" x14ac:dyDescent="0.25">
      <c r="A1427" s="39" t="s">
        <v>262</v>
      </c>
      <c r="B1427" s="39" t="s">
        <v>234</v>
      </c>
      <c r="C1427" s="7">
        <v>44105</v>
      </c>
      <c r="D1427" s="39" t="s">
        <v>53</v>
      </c>
      <c r="E1427" s="39">
        <v>-4602</v>
      </c>
      <c r="F1427" s="82">
        <f t="shared" si="66"/>
        <v>-4.6020000000000003</v>
      </c>
      <c r="G1427" s="39">
        <f>VLOOKUP(N1427,Currecny_M!$A$1:$P$10,2,FALSE)</f>
        <v>65</v>
      </c>
      <c r="H1427" s="39">
        <f>MATCH(C1427,Currecny_M!$A$1:$P$1,0)</f>
        <v>8</v>
      </c>
      <c r="I1427" s="39">
        <f>VLOOKUP(N1427,Currecny_M!$A$1:$P$10,MATCH(Database!C1427,Currecny_M!$A$1:$P$1,0),FALSE)</f>
        <v>69</v>
      </c>
      <c r="J1427" s="82">
        <f t="shared" si="67"/>
        <v>-317.53800000000001</v>
      </c>
      <c r="K1427" s="39">
        <f>VLOOKUP('Cover page'!$B$6,Currecny_M!$A$1:$P$10,MATCH(Database!C1427,Currecny_M!$A$1:$P$1,0),FALSE)</f>
        <v>1</v>
      </c>
      <c r="L1427" s="82">
        <f t="shared" si="68"/>
        <v>-317.53800000000001</v>
      </c>
      <c r="M1427" s="82">
        <f>((E1427/$F$1)*VLOOKUP(N1427,Currecny_M!$A$1:$P$10,MATCH(Database!C1427,Currecny_M!$A$1:$P$1,0),FALSE))/VLOOKUP('Cover page'!$B$6,Currecny_M!$A$1:$P$10,MATCH(Database!C1427,Currecny_M!$A$1:$P$1,0),FALSE)</f>
        <v>-317.53800000000001</v>
      </c>
      <c r="N1427" s="6" t="str">
        <f>VLOOKUP(B1427,Master!$A$2:$C$11,3,FALSE)</f>
        <v>Yuan</v>
      </c>
      <c r="O1427" s="6" t="str">
        <f>VLOOKUP(B1427,Master!$A$2:$C$11,2,FALSE)</f>
        <v>Asia</v>
      </c>
      <c r="Q1427" s="39" t="str">
        <f>VLOOKUP(D1427,GL_Master!$A$1:$D$80,2,FALSE)</f>
        <v>BS</v>
      </c>
      <c r="R1427" s="39" t="str">
        <f>VLOOKUP(D1427,GL_Master!$A$1:$D$80,3,FALSE)</f>
        <v>Loan Fund</v>
      </c>
      <c r="S1427" s="39" t="str">
        <f>VLOOKUP(D1427,GL_Master!$A$1:$D$80,4,FALSE)</f>
        <v>Term Loan</v>
      </c>
    </row>
    <row r="1428" spans="1:19" x14ac:dyDescent="0.25">
      <c r="A1428" s="39" t="s">
        <v>262</v>
      </c>
      <c r="B1428" s="39" t="s">
        <v>234</v>
      </c>
      <c r="C1428" s="7">
        <v>44105</v>
      </c>
      <c r="D1428" s="39" t="s">
        <v>54</v>
      </c>
      <c r="E1428" s="39">
        <v>39</v>
      </c>
      <c r="F1428" s="82">
        <f t="shared" si="66"/>
        <v>3.9E-2</v>
      </c>
      <c r="G1428" s="39">
        <f>VLOOKUP(N1428,Currecny_M!$A$1:$P$10,2,FALSE)</f>
        <v>65</v>
      </c>
      <c r="H1428" s="39">
        <f>MATCH(C1428,Currecny_M!$A$1:$P$1,0)</f>
        <v>8</v>
      </c>
      <c r="I1428" s="39">
        <f>VLOOKUP(N1428,Currecny_M!$A$1:$P$10,MATCH(Database!C1428,Currecny_M!$A$1:$P$1,0),FALSE)</f>
        <v>69</v>
      </c>
      <c r="J1428" s="82">
        <f t="shared" si="67"/>
        <v>2.6909999999999998</v>
      </c>
      <c r="K1428" s="39">
        <f>VLOOKUP('Cover page'!$B$6,Currecny_M!$A$1:$P$10,MATCH(Database!C1428,Currecny_M!$A$1:$P$1,0),FALSE)</f>
        <v>1</v>
      </c>
      <c r="L1428" s="82">
        <f t="shared" si="68"/>
        <v>2.6909999999999998</v>
      </c>
      <c r="M1428" s="82">
        <f>((E1428/$F$1)*VLOOKUP(N1428,Currecny_M!$A$1:$P$10,MATCH(Database!C1428,Currecny_M!$A$1:$P$1,0),FALSE))/VLOOKUP('Cover page'!$B$6,Currecny_M!$A$1:$P$10,MATCH(Database!C1428,Currecny_M!$A$1:$P$1,0),FALSE)</f>
        <v>2.6909999999999998</v>
      </c>
      <c r="N1428" s="6" t="str">
        <f>VLOOKUP(B1428,Master!$A$2:$C$11,3,FALSE)</f>
        <v>Yuan</v>
      </c>
      <c r="O1428" s="6" t="str">
        <f>VLOOKUP(B1428,Master!$A$2:$C$11,2,FALSE)</f>
        <v>Asia</v>
      </c>
      <c r="Q1428" s="39" t="str">
        <f>VLOOKUP(D1428,GL_Master!$A$1:$D$80,2,FALSE)</f>
        <v>BS</v>
      </c>
      <c r="R1428" s="39" t="str">
        <f>VLOOKUP(D1428,GL_Master!$A$1:$D$80,3,FALSE)</f>
        <v>Trade Payables</v>
      </c>
      <c r="S1428" s="39" t="str">
        <f>VLOOKUP(D1428,GL_Master!$A$1:$D$80,4,FALSE)</f>
        <v>Trade payable</v>
      </c>
    </row>
    <row r="1429" spans="1:19" x14ac:dyDescent="0.25">
      <c r="A1429" s="39" t="s">
        <v>262</v>
      </c>
      <c r="B1429" s="39" t="s">
        <v>234</v>
      </c>
      <c r="C1429" s="7">
        <v>44105</v>
      </c>
      <c r="D1429" s="39" t="s">
        <v>34</v>
      </c>
      <c r="E1429" s="39">
        <v>-998</v>
      </c>
      <c r="F1429" s="82">
        <f t="shared" si="66"/>
        <v>-0.998</v>
      </c>
      <c r="G1429" s="39">
        <f>VLOOKUP(N1429,Currecny_M!$A$1:$P$10,2,FALSE)</f>
        <v>65</v>
      </c>
      <c r="H1429" s="39">
        <f>MATCH(C1429,Currecny_M!$A$1:$P$1,0)</f>
        <v>8</v>
      </c>
      <c r="I1429" s="39">
        <f>VLOOKUP(N1429,Currecny_M!$A$1:$P$10,MATCH(Database!C1429,Currecny_M!$A$1:$P$1,0),FALSE)</f>
        <v>69</v>
      </c>
      <c r="J1429" s="82">
        <f t="shared" si="67"/>
        <v>-68.861999999999995</v>
      </c>
      <c r="K1429" s="39">
        <f>VLOOKUP('Cover page'!$B$6,Currecny_M!$A$1:$P$10,MATCH(Database!C1429,Currecny_M!$A$1:$P$1,0),FALSE)</f>
        <v>1</v>
      </c>
      <c r="L1429" s="82">
        <f t="shared" si="68"/>
        <v>-68.861999999999995</v>
      </c>
      <c r="M1429" s="82">
        <f>((E1429/$F$1)*VLOOKUP(N1429,Currecny_M!$A$1:$P$10,MATCH(Database!C1429,Currecny_M!$A$1:$P$1,0),FALSE))/VLOOKUP('Cover page'!$B$6,Currecny_M!$A$1:$P$10,MATCH(Database!C1429,Currecny_M!$A$1:$P$1,0),FALSE)</f>
        <v>-68.861999999999995</v>
      </c>
      <c r="N1429" s="6" t="str">
        <f>VLOOKUP(B1429,Master!$A$2:$C$11,3,FALSE)</f>
        <v>Yuan</v>
      </c>
      <c r="O1429" s="6" t="str">
        <f>VLOOKUP(B1429,Master!$A$2:$C$11,2,FALSE)</f>
        <v>Asia</v>
      </c>
      <c r="Q1429" s="39" t="str">
        <f>VLOOKUP(D1429,GL_Master!$A$1:$D$80,2,FALSE)</f>
        <v>BS</v>
      </c>
      <c r="R1429" s="39" t="str">
        <f>VLOOKUP(D1429,GL_Master!$A$1:$D$80,3,FALSE)</f>
        <v>Provisions</v>
      </c>
      <c r="S1429" s="39" t="str">
        <f>VLOOKUP(D1429,GL_Master!$A$1:$D$80,4,FALSE)</f>
        <v>Expenses payables</v>
      </c>
    </row>
    <row r="1430" spans="1:19" x14ac:dyDescent="0.25">
      <c r="A1430" s="39" t="s">
        <v>262</v>
      </c>
      <c r="B1430" s="39" t="s">
        <v>234</v>
      </c>
      <c r="C1430" s="7">
        <v>44105</v>
      </c>
      <c r="D1430" s="39" t="s">
        <v>18</v>
      </c>
      <c r="E1430" s="39">
        <v>-607</v>
      </c>
      <c r="F1430" s="82">
        <f t="shared" si="66"/>
        <v>-0.60699999999999998</v>
      </c>
      <c r="G1430" s="39">
        <f>VLOOKUP(N1430,Currecny_M!$A$1:$P$10,2,FALSE)</f>
        <v>65</v>
      </c>
      <c r="H1430" s="39">
        <f>MATCH(C1430,Currecny_M!$A$1:$P$1,0)</f>
        <v>8</v>
      </c>
      <c r="I1430" s="39">
        <f>VLOOKUP(N1430,Currecny_M!$A$1:$P$10,MATCH(Database!C1430,Currecny_M!$A$1:$P$1,0),FALSE)</f>
        <v>69</v>
      </c>
      <c r="J1430" s="82">
        <f t="shared" si="67"/>
        <v>-41.882999999999996</v>
      </c>
      <c r="K1430" s="39">
        <f>VLOOKUP('Cover page'!$B$6,Currecny_M!$A$1:$P$10,MATCH(Database!C1430,Currecny_M!$A$1:$P$1,0),FALSE)</f>
        <v>1</v>
      </c>
      <c r="L1430" s="82">
        <f t="shared" si="68"/>
        <v>-41.882999999999996</v>
      </c>
      <c r="M1430" s="82">
        <f>((E1430/$F$1)*VLOOKUP(N1430,Currecny_M!$A$1:$P$10,MATCH(Database!C1430,Currecny_M!$A$1:$P$1,0),FALSE))/VLOOKUP('Cover page'!$B$6,Currecny_M!$A$1:$P$10,MATCH(Database!C1430,Currecny_M!$A$1:$P$1,0),FALSE)</f>
        <v>-41.882999999999996</v>
      </c>
      <c r="N1430" s="6" t="str">
        <f>VLOOKUP(B1430,Master!$A$2:$C$11,3,FALSE)</f>
        <v>Yuan</v>
      </c>
      <c r="O1430" s="6" t="str">
        <f>VLOOKUP(B1430,Master!$A$2:$C$11,2,FALSE)</f>
        <v>Asia</v>
      </c>
      <c r="Q1430" s="39" t="str">
        <f>VLOOKUP(D1430,GL_Master!$A$1:$D$80,2,FALSE)</f>
        <v>BS</v>
      </c>
      <c r="R1430" s="39" t="str">
        <f>VLOOKUP(D1430,GL_Master!$A$1:$D$80,3,FALSE)</f>
        <v>Other current liabilities</v>
      </c>
      <c r="S1430" s="39" t="str">
        <f>VLOOKUP(D1430,GL_Master!$A$1:$D$80,4,FALSE)</f>
        <v>Employee related liabilities</v>
      </c>
    </row>
    <row r="1431" spans="1:19" x14ac:dyDescent="0.25">
      <c r="A1431" s="39" t="s">
        <v>262</v>
      </c>
      <c r="B1431" s="39" t="s">
        <v>234</v>
      </c>
      <c r="C1431" s="7">
        <v>44105</v>
      </c>
      <c r="D1431" s="39" t="s">
        <v>55</v>
      </c>
      <c r="E1431" s="39">
        <v>-80</v>
      </c>
      <c r="F1431" s="82">
        <f t="shared" si="66"/>
        <v>-0.08</v>
      </c>
      <c r="G1431" s="39">
        <f>VLOOKUP(N1431,Currecny_M!$A$1:$P$10,2,FALSE)</f>
        <v>65</v>
      </c>
      <c r="H1431" s="39">
        <f>MATCH(C1431,Currecny_M!$A$1:$P$1,0)</f>
        <v>8</v>
      </c>
      <c r="I1431" s="39">
        <f>VLOOKUP(N1431,Currecny_M!$A$1:$P$10,MATCH(Database!C1431,Currecny_M!$A$1:$P$1,0),FALSE)</f>
        <v>69</v>
      </c>
      <c r="J1431" s="82">
        <f t="shared" si="67"/>
        <v>-5.5200000000000005</v>
      </c>
      <c r="K1431" s="39">
        <f>VLOOKUP('Cover page'!$B$6,Currecny_M!$A$1:$P$10,MATCH(Database!C1431,Currecny_M!$A$1:$P$1,0),FALSE)</f>
        <v>1</v>
      </c>
      <c r="L1431" s="82">
        <f t="shared" si="68"/>
        <v>-5.5200000000000005</v>
      </c>
      <c r="M1431" s="82">
        <f>((E1431/$F$1)*VLOOKUP(N1431,Currecny_M!$A$1:$P$10,MATCH(Database!C1431,Currecny_M!$A$1:$P$1,0),FALSE))/VLOOKUP('Cover page'!$B$6,Currecny_M!$A$1:$P$10,MATCH(Database!C1431,Currecny_M!$A$1:$P$1,0),FALSE)</f>
        <v>-5.5200000000000005</v>
      </c>
      <c r="N1431" s="6" t="str">
        <f>VLOOKUP(B1431,Master!$A$2:$C$11,3,FALSE)</f>
        <v>Yuan</v>
      </c>
      <c r="O1431" s="6" t="str">
        <f>VLOOKUP(B1431,Master!$A$2:$C$11,2,FALSE)</f>
        <v>Asia</v>
      </c>
      <c r="Q1431" s="39" t="str">
        <f>VLOOKUP(D1431,GL_Master!$A$1:$D$80,2,FALSE)</f>
        <v>BS</v>
      </c>
      <c r="R1431" s="39" t="str">
        <f>VLOOKUP(D1431,GL_Master!$A$1:$D$80,3,FALSE)</f>
        <v>Other current liabilities</v>
      </c>
      <c r="S1431" s="39" t="str">
        <f>VLOOKUP(D1431,GL_Master!$A$1:$D$80,4,FALSE)</f>
        <v>Security deposit received</v>
      </c>
    </row>
    <row r="1432" spans="1:19" x14ac:dyDescent="0.25">
      <c r="A1432" s="39" t="s">
        <v>262</v>
      </c>
      <c r="B1432" s="39" t="s">
        <v>234</v>
      </c>
      <c r="C1432" s="7">
        <v>44105</v>
      </c>
      <c r="D1432" s="39" t="s">
        <v>56</v>
      </c>
      <c r="E1432" s="39">
        <v>-19</v>
      </c>
      <c r="F1432" s="82">
        <f t="shared" si="66"/>
        <v>-1.9E-2</v>
      </c>
      <c r="G1432" s="39">
        <f>VLOOKUP(N1432,Currecny_M!$A$1:$P$10,2,FALSE)</f>
        <v>65</v>
      </c>
      <c r="H1432" s="39">
        <f>MATCH(C1432,Currecny_M!$A$1:$P$1,0)</f>
        <v>8</v>
      </c>
      <c r="I1432" s="39">
        <f>VLOOKUP(N1432,Currecny_M!$A$1:$P$10,MATCH(Database!C1432,Currecny_M!$A$1:$P$1,0),FALSE)</f>
        <v>69</v>
      </c>
      <c r="J1432" s="82">
        <f t="shared" si="67"/>
        <v>-1.3109999999999999</v>
      </c>
      <c r="K1432" s="39">
        <f>VLOOKUP('Cover page'!$B$6,Currecny_M!$A$1:$P$10,MATCH(Database!C1432,Currecny_M!$A$1:$P$1,0),FALSE)</f>
        <v>1</v>
      </c>
      <c r="L1432" s="82">
        <f t="shared" si="68"/>
        <v>-1.3109999999999999</v>
      </c>
      <c r="M1432" s="82">
        <f>((E1432/$F$1)*VLOOKUP(N1432,Currecny_M!$A$1:$P$10,MATCH(Database!C1432,Currecny_M!$A$1:$P$1,0),FALSE))/VLOOKUP('Cover page'!$B$6,Currecny_M!$A$1:$P$10,MATCH(Database!C1432,Currecny_M!$A$1:$P$1,0),FALSE)</f>
        <v>-1.3109999999999999</v>
      </c>
      <c r="N1432" s="6" t="str">
        <f>VLOOKUP(B1432,Master!$A$2:$C$11,3,FALSE)</f>
        <v>Yuan</v>
      </c>
      <c r="O1432" s="6" t="str">
        <f>VLOOKUP(B1432,Master!$A$2:$C$11,2,FALSE)</f>
        <v>Asia</v>
      </c>
      <c r="Q1432" s="39" t="str">
        <f>VLOOKUP(D1432,GL_Master!$A$1:$D$80,2,FALSE)</f>
        <v>BS</v>
      </c>
      <c r="R1432" s="39" t="str">
        <f>VLOOKUP(D1432,GL_Master!$A$1:$D$80,3,FALSE)</f>
        <v>Other Tax Payables</v>
      </c>
      <c r="S1432" s="39" t="str">
        <f>VLOOKUP(D1432,GL_Master!$A$1:$D$80,4,FALSE)</f>
        <v>Tax deducted at source payable</v>
      </c>
    </row>
    <row r="1433" spans="1:19" x14ac:dyDescent="0.25">
      <c r="A1433" s="39" t="s">
        <v>262</v>
      </c>
      <c r="B1433" s="39" t="s">
        <v>234</v>
      </c>
      <c r="C1433" s="7">
        <v>44105</v>
      </c>
      <c r="D1433" s="39" t="s">
        <v>57</v>
      </c>
      <c r="E1433" s="39">
        <v>-174</v>
      </c>
      <c r="F1433" s="82">
        <f t="shared" si="66"/>
        <v>-0.17399999999999999</v>
      </c>
      <c r="G1433" s="39">
        <f>VLOOKUP(N1433,Currecny_M!$A$1:$P$10,2,FALSE)</f>
        <v>65</v>
      </c>
      <c r="H1433" s="39">
        <f>MATCH(C1433,Currecny_M!$A$1:$P$1,0)</f>
        <v>8</v>
      </c>
      <c r="I1433" s="39">
        <f>VLOOKUP(N1433,Currecny_M!$A$1:$P$10,MATCH(Database!C1433,Currecny_M!$A$1:$P$1,0),FALSE)</f>
        <v>69</v>
      </c>
      <c r="J1433" s="82">
        <f t="shared" si="67"/>
        <v>-12.005999999999998</v>
      </c>
      <c r="K1433" s="39">
        <f>VLOOKUP('Cover page'!$B$6,Currecny_M!$A$1:$P$10,MATCH(Database!C1433,Currecny_M!$A$1:$P$1,0),FALSE)</f>
        <v>1</v>
      </c>
      <c r="L1433" s="82">
        <f t="shared" si="68"/>
        <v>-12.005999999999998</v>
      </c>
      <c r="M1433" s="82">
        <f>((E1433/$F$1)*VLOOKUP(N1433,Currecny_M!$A$1:$P$10,MATCH(Database!C1433,Currecny_M!$A$1:$P$1,0),FALSE))/VLOOKUP('Cover page'!$B$6,Currecny_M!$A$1:$P$10,MATCH(Database!C1433,Currecny_M!$A$1:$P$1,0),FALSE)</f>
        <v>-12.005999999999998</v>
      </c>
      <c r="N1433" s="6" t="str">
        <f>VLOOKUP(B1433,Master!$A$2:$C$11,3,FALSE)</f>
        <v>Yuan</v>
      </c>
      <c r="O1433" s="6" t="str">
        <f>VLOOKUP(B1433,Master!$A$2:$C$11,2,FALSE)</f>
        <v>Asia</v>
      </c>
      <c r="Q1433" s="39" t="str">
        <f>VLOOKUP(D1433,GL_Master!$A$1:$D$80,2,FALSE)</f>
        <v>BS</v>
      </c>
      <c r="R1433" s="39" t="str">
        <f>VLOOKUP(D1433,GL_Master!$A$1:$D$80,3,FALSE)</f>
        <v>Other Tax Payables</v>
      </c>
      <c r="S1433" s="39" t="str">
        <f>VLOOKUP(D1433,GL_Master!$A$1:$D$80,4,FALSE)</f>
        <v>Tax deducted at source payable</v>
      </c>
    </row>
    <row r="1434" spans="1:19" x14ac:dyDescent="0.25">
      <c r="A1434" s="39" t="s">
        <v>262</v>
      </c>
      <c r="B1434" s="39" t="s">
        <v>234</v>
      </c>
      <c r="C1434" s="7">
        <v>44105</v>
      </c>
      <c r="D1434" s="39" t="s">
        <v>58</v>
      </c>
      <c r="E1434" s="39">
        <v>-1318</v>
      </c>
      <c r="F1434" s="82">
        <f t="shared" si="66"/>
        <v>-1.3180000000000001</v>
      </c>
      <c r="G1434" s="39">
        <f>VLOOKUP(N1434,Currecny_M!$A$1:$P$10,2,FALSE)</f>
        <v>65</v>
      </c>
      <c r="H1434" s="39">
        <f>MATCH(C1434,Currecny_M!$A$1:$P$1,0)</f>
        <v>8</v>
      </c>
      <c r="I1434" s="39">
        <f>VLOOKUP(N1434,Currecny_M!$A$1:$P$10,MATCH(Database!C1434,Currecny_M!$A$1:$P$1,0),FALSE)</f>
        <v>69</v>
      </c>
      <c r="J1434" s="82">
        <f t="shared" si="67"/>
        <v>-90.942000000000007</v>
      </c>
      <c r="K1434" s="39">
        <f>VLOOKUP('Cover page'!$B$6,Currecny_M!$A$1:$P$10,MATCH(Database!C1434,Currecny_M!$A$1:$P$1,0),FALSE)</f>
        <v>1</v>
      </c>
      <c r="L1434" s="82">
        <f t="shared" si="68"/>
        <v>-90.942000000000007</v>
      </c>
      <c r="M1434" s="82">
        <f>((E1434/$F$1)*VLOOKUP(N1434,Currecny_M!$A$1:$P$10,MATCH(Database!C1434,Currecny_M!$A$1:$P$1,0),FALSE))/VLOOKUP('Cover page'!$B$6,Currecny_M!$A$1:$P$10,MATCH(Database!C1434,Currecny_M!$A$1:$P$1,0),FALSE)</f>
        <v>-90.942000000000007</v>
      </c>
      <c r="N1434" s="6" t="str">
        <f>VLOOKUP(B1434,Master!$A$2:$C$11,3,FALSE)</f>
        <v>Yuan</v>
      </c>
      <c r="O1434" s="6" t="str">
        <f>VLOOKUP(B1434,Master!$A$2:$C$11,2,FALSE)</f>
        <v>Asia</v>
      </c>
      <c r="Q1434" s="39" t="str">
        <f>VLOOKUP(D1434,GL_Master!$A$1:$D$80,2,FALSE)</f>
        <v>BS</v>
      </c>
      <c r="R1434" s="39" t="str">
        <f>VLOOKUP(D1434,GL_Master!$A$1:$D$80,3,FALSE)</f>
        <v>Long-term provisions</v>
      </c>
      <c r="S1434" s="39" t="str">
        <f>VLOOKUP(D1434,GL_Master!$A$1:$D$80,4,FALSE)</f>
        <v>Provision for gratuity</v>
      </c>
    </row>
    <row r="1435" spans="1:19" x14ac:dyDescent="0.25">
      <c r="A1435" s="39" t="s">
        <v>262</v>
      </c>
      <c r="B1435" s="39" t="s">
        <v>234</v>
      </c>
      <c r="C1435" s="7">
        <v>44105</v>
      </c>
      <c r="D1435" s="39" t="s">
        <v>59</v>
      </c>
      <c r="E1435" s="39">
        <v>-568</v>
      </c>
      <c r="F1435" s="82">
        <f t="shared" si="66"/>
        <v>-0.56799999999999995</v>
      </c>
      <c r="G1435" s="39">
        <f>VLOOKUP(N1435,Currecny_M!$A$1:$P$10,2,FALSE)</f>
        <v>65</v>
      </c>
      <c r="H1435" s="39">
        <f>MATCH(C1435,Currecny_M!$A$1:$P$1,0)</f>
        <v>8</v>
      </c>
      <c r="I1435" s="39">
        <f>VLOOKUP(N1435,Currecny_M!$A$1:$P$10,MATCH(Database!C1435,Currecny_M!$A$1:$P$1,0),FALSE)</f>
        <v>69</v>
      </c>
      <c r="J1435" s="82">
        <f t="shared" si="67"/>
        <v>-39.191999999999993</v>
      </c>
      <c r="K1435" s="39">
        <f>VLOOKUP('Cover page'!$B$6,Currecny_M!$A$1:$P$10,MATCH(Database!C1435,Currecny_M!$A$1:$P$1,0),FALSE)</f>
        <v>1</v>
      </c>
      <c r="L1435" s="82">
        <f t="shared" si="68"/>
        <v>-39.191999999999993</v>
      </c>
      <c r="M1435" s="82">
        <f>((E1435/$F$1)*VLOOKUP(N1435,Currecny_M!$A$1:$P$10,MATCH(Database!C1435,Currecny_M!$A$1:$P$1,0),FALSE))/VLOOKUP('Cover page'!$B$6,Currecny_M!$A$1:$P$10,MATCH(Database!C1435,Currecny_M!$A$1:$P$1,0),FALSE)</f>
        <v>-39.191999999999993</v>
      </c>
      <c r="N1435" s="6" t="str">
        <f>VLOOKUP(B1435,Master!$A$2:$C$11,3,FALSE)</f>
        <v>Yuan</v>
      </c>
      <c r="O1435" s="6" t="str">
        <f>VLOOKUP(B1435,Master!$A$2:$C$11,2,FALSE)</f>
        <v>Asia</v>
      </c>
      <c r="Q1435" s="39" t="str">
        <f>VLOOKUP(D1435,GL_Master!$A$1:$D$80,2,FALSE)</f>
        <v>BS</v>
      </c>
      <c r="R1435" s="39" t="str">
        <f>VLOOKUP(D1435,GL_Master!$A$1:$D$80,3,FALSE)</f>
        <v>Long-term provisions</v>
      </c>
      <c r="S1435" s="39" t="str">
        <f>VLOOKUP(D1435,GL_Master!$A$1:$D$80,4,FALSE)</f>
        <v>Provision for leave encashment</v>
      </c>
    </row>
    <row r="1436" spans="1:19" x14ac:dyDescent="0.25">
      <c r="A1436" s="39" t="s">
        <v>262</v>
      </c>
      <c r="B1436" s="39" t="s">
        <v>234</v>
      </c>
      <c r="C1436" s="7">
        <v>44105</v>
      </c>
      <c r="D1436" s="39" t="s">
        <v>60</v>
      </c>
      <c r="E1436" s="39">
        <v>-151</v>
      </c>
      <c r="F1436" s="82">
        <f t="shared" si="66"/>
        <v>-0.151</v>
      </c>
      <c r="G1436" s="39">
        <f>VLOOKUP(N1436,Currecny_M!$A$1:$P$10,2,FALSE)</f>
        <v>65</v>
      </c>
      <c r="H1436" s="39">
        <f>MATCH(C1436,Currecny_M!$A$1:$P$1,0)</f>
        <v>8</v>
      </c>
      <c r="I1436" s="39">
        <f>VLOOKUP(N1436,Currecny_M!$A$1:$P$10,MATCH(Database!C1436,Currecny_M!$A$1:$P$1,0),FALSE)</f>
        <v>69</v>
      </c>
      <c r="J1436" s="82">
        <f t="shared" si="67"/>
        <v>-10.419</v>
      </c>
      <c r="K1436" s="39">
        <f>VLOOKUP('Cover page'!$B$6,Currecny_M!$A$1:$P$10,MATCH(Database!C1436,Currecny_M!$A$1:$P$1,0),FALSE)</f>
        <v>1</v>
      </c>
      <c r="L1436" s="82">
        <f t="shared" si="68"/>
        <v>-10.419</v>
      </c>
      <c r="M1436" s="82">
        <f>((E1436/$F$1)*VLOOKUP(N1436,Currecny_M!$A$1:$P$10,MATCH(Database!C1436,Currecny_M!$A$1:$P$1,0),FALSE))/VLOOKUP('Cover page'!$B$6,Currecny_M!$A$1:$P$10,MATCH(Database!C1436,Currecny_M!$A$1:$P$1,0),FALSE)</f>
        <v>-10.419</v>
      </c>
      <c r="N1436" s="6" t="str">
        <f>VLOOKUP(B1436,Master!$A$2:$C$11,3,FALSE)</f>
        <v>Yuan</v>
      </c>
      <c r="O1436" s="6" t="str">
        <f>VLOOKUP(B1436,Master!$A$2:$C$11,2,FALSE)</f>
        <v>Asia</v>
      </c>
      <c r="Q1436" s="39" t="str">
        <f>VLOOKUP(D1436,GL_Master!$A$1:$D$80,2,FALSE)</f>
        <v>BS</v>
      </c>
      <c r="R1436" s="39" t="str">
        <f>VLOOKUP(D1436,GL_Master!$A$1:$D$80,3,FALSE)</f>
        <v>Trade Payables</v>
      </c>
      <c r="S1436" s="39" t="str">
        <f>VLOOKUP(D1436,GL_Master!$A$1:$D$80,4,FALSE)</f>
        <v>Trade payable</v>
      </c>
    </row>
    <row r="1437" spans="1:19" x14ac:dyDescent="0.25">
      <c r="A1437" s="39" t="s">
        <v>262</v>
      </c>
      <c r="B1437" s="39" t="s">
        <v>234</v>
      </c>
      <c r="C1437" s="7">
        <v>44105</v>
      </c>
      <c r="D1437" s="39" t="s">
        <v>61</v>
      </c>
      <c r="E1437" s="39">
        <v>-1644</v>
      </c>
      <c r="F1437" s="82">
        <f t="shared" si="66"/>
        <v>-1.6439999999999999</v>
      </c>
      <c r="G1437" s="39">
        <f>VLOOKUP(N1437,Currecny_M!$A$1:$P$10,2,FALSE)</f>
        <v>65</v>
      </c>
      <c r="H1437" s="39">
        <f>MATCH(C1437,Currecny_M!$A$1:$P$1,0)</f>
        <v>8</v>
      </c>
      <c r="I1437" s="39">
        <f>VLOOKUP(N1437,Currecny_M!$A$1:$P$10,MATCH(Database!C1437,Currecny_M!$A$1:$P$1,0),FALSE)</f>
        <v>69</v>
      </c>
      <c r="J1437" s="82">
        <f t="shared" si="67"/>
        <v>-113.43599999999999</v>
      </c>
      <c r="K1437" s="39">
        <f>VLOOKUP('Cover page'!$B$6,Currecny_M!$A$1:$P$10,MATCH(Database!C1437,Currecny_M!$A$1:$P$1,0),FALSE)</f>
        <v>1</v>
      </c>
      <c r="L1437" s="82">
        <f t="shared" si="68"/>
        <v>-113.43599999999999</v>
      </c>
      <c r="M1437" s="82">
        <f>((E1437/$F$1)*VLOOKUP(N1437,Currecny_M!$A$1:$P$10,MATCH(Database!C1437,Currecny_M!$A$1:$P$1,0),FALSE))/VLOOKUP('Cover page'!$B$6,Currecny_M!$A$1:$P$10,MATCH(Database!C1437,Currecny_M!$A$1:$P$1,0),FALSE)</f>
        <v>-113.43599999999999</v>
      </c>
      <c r="N1437" s="6" t="str">
        <f>VLOOKUP(B1437,Master!$A$2:$C$11,3,FALSE)</f>
        <v>Yuan</v>
      </c>
      <c r="O1437" s="6" t="str">
        <f>VLOOKUP(B1437,Master!$A$2:$C$11,2,FALSE)</f>
        <v>Asia</v>
      </c>
      <c r="Q1437" s="39" t="str">
        <f>VLOOKUP(D1437,GL_Master!$A$1:$D$80,2,FALSE)</f>
        <v>BS</v>
      </c>
      <c r="R1437" s="39" t="str">
        <f>VLOOKUP(D1437,GL_Master!$A$1:$D$80,3,FALSE)</f>
        <v>Provisions</v>
      </c>
      <c r="S1437" s="39" t="str">
        <f>VLOOKUP(D1437,GL_Master!$A$1:$D$80,4,FALSE)</f>
        <v>Provision for doubtful assets</v>
      </c>
    </row>
    <row r="1438" spans="1:19" x14ac:dyDescent="0.25">
      <c r="A1438" s="39" t="s">
        <v>262</v>
      </c>
      <c r="B1438" s="39" t="s">
        <v>234</v>
      </c>
      <c r="C1438" s="7">
        <v>44105</v>
      </c>
      <c r="D1438" s="39" t="s">
        <v>62</v>
      </c>
      <c r="E1438" s="39">
        <v>-58</v>
      </c>
      <c r="F1438" s="82">
        <f t="shared" si="66"/>
        <v>-5.8000000000000003E-2</v>
      </c>
      <c r="G1438" s="39">
        <f>VLOOKUP(N1438,Currecny_M!$A$1:$P$10,2,FALSE)</f>
        <v>65</v>
      </c>
      <c r="H1438" s="39">
        <f>MATCH(C1438,Currecny_M!$A$1:$P$1,0)</f>
        <v>8</v>
      </c>
      <c r="I1438" s="39">
        <f>VLOOKUP(N1438,Currecny_M!$A$1:$P$10,MATCH(Database!C1438,Currecny_M!$A$1:$P$1,0),FALSE)</f>
        <v>69</v>
      </c>
      <c r="J1438" s="82">
        <f t="shared" si="67"/>
        <v>-4.0019999999999998</v>
      </c>
      <c r="K1438" s="39">
        <f>VLOOKUP('Cover page'!$B$6,Currecny_M!$A$1:$P$10,MATCH(Database!C1438,Currecny_M!$A$1:$P$1,0),FALSE)</f>
        <v>1</v>
      </c>
      <c r="L1438" s="82">
        <f t="shared" si="68"/>
        <v>-4.0019999999999998</v>
      </c>
      <c r="M1438" s="82">
        <f>((E1438/$F$1)*VLOOKUP(N1438,Currecny_M!$A$1:$P$10,MATCH(Database!C1438,Currecny_M!$A$1:$P$1,0),FALSE))/VLOOKUP('Cover page'!$B$6,Currecny_M!$A$1:$P$10,MATCH(Database!C1438,Currecny_M!$A$1:$P$1,0),FALSE)</f>
        <v>-4.0019999999999998</v>
      </c>
      <c r="N1438" s="6" t="str">
        <f>VLOOKUP(B1438,Master!$A$2:$C$11,3,FALSE)</f>
        <v>Yuan</v>
      </c>
      <c r="O1438" s="6" t="str">
        <f>VLOOKUP(B1438,Master!$A$2:$C$11,2,FALSE)</f>
        <v>Asia</v>
      </c>
      <c r="Q1438" s="39" t="str">
        <f>VLOOKUP(D1438,GL_Master!$A$1:$D$80,2,FALSE)</f>
        <v>BS</v>
      </c>
      <c r="R1438" s="39" t="str">
        <f>VLOOKUP(D1438,GL_Master!$A$1:$D$80,3,FALSE)</f>
        <v>Provisions</v>
      </c>
      <c r="S1438" s="39" t="str">
        <f>VLOOKUP(D1438,GL_Master!$A$1:$D$80,4,FALSE)</f>
        <v>Provision for Insurance</v>
      </c>
    </row>
    <row r="1439" spans="1:19" x14ac:dyDescent="0.25">
      <c r="A1439" s="39" t="s">
        <v>262</v>
      </c>
      <c r="B1439" s="39" t="s">
        <v>234</v>
      </c>
      <c r="C1439" s="7">
        <v>44105</v>
      </c>
      <c r="D1439" s="39" t="s">
        <v>63</v>
      </c>
      <c r="E1439" s="39">
        <v>132</v>
      </c>
      <c r="F1439" s="82">
        <f t="shared" si="66"/>
        <v>0.13200000000000001</v>
      </c>
      <c r="G1439" s="39">
        <f>VLOOKUP(N1439,Currecny_M!$A$1:$P$10,2,FALSE)</f>
        <v>65</v>
      </c>
      <c r="H1439" s="39">
        <f>MATCH(C1439,Currecny_M!$A$1:$P$1,0)</f>
        <v>8</v>
      </c>
      <c r="I1439" s="39">
        <f>VLOOKUP(N1439,Currecny_M!$A$1:$P$10,MATCH(Database!C1439,Currecny_M!$A$1:$P$1,0),FALSE)</f>
        <v>69</v>
      </c>
      <c r="J1439" s="82">
        <f t="shared" si="67"/>
        <v>9.1080000000000005</v>
      </c>
      <c r="K1439" s="39">
        <f>VLOOKUP('Cover page'!$B$6,Currecny_M!$A$1:$P$10,MATCH(Database!C1439,Currecny_M!$A$1:$P$1,0),FALSE)</f>
        <v>1</v>
      </c>
      <c r="L1439" s="82">
        <f t="shared" si="68"/>
        <v>9.1080000000000005</v>
      </c>
      <c r="M1439" s="82">
        <f>((E1439/$F$1)*VLOOKUP(N1439,Currecny_M!$A$1:$P$10,MATCH(Database!C1439,Currecny_M!$A$1:$P$1,0),FALSE))/VLOOKUP('Cover page'!$B$6,Currecny_M!$A$1:$P$10,MATCH(Database!C1439,Currecny_M!$A$1:$P$1,0),FALSE)</f>
        <v>9.1080000000000005</v>
      </c>
      <c r="N1439" s="6" t="str">
        <f>VLOOKUP(B1439,Master!$A$2:$C$11,3,FALSE)</f>
        <v>Yuan</v>
      </c>
      <c r="O1439" s="6" t="str">
        <f>VLOOKUP(B1439,Master!$A$2:$C$11,2,FALSE)</f>
        <v>Asia</v>
      </c>
      <c r="Q1439" s="39" t="str">
        <f>VLOOKUP(D1439,GL_Master!$A$1:$D$80,2,FALSE)</f>
        <v>BS</v>
      </c>
      <c r="R1439" s="39" t="str">
        <f>VLOOKUP(D1439,GL_Master!$A$1:$D$80,3,FALSE)</f>
        <v>Gross Block</v>
      </c>
      <c r="S1439" s="39" t="str">
        <f>VLOOKUP(D1439,GL_Master!$A$1:$D$80,4,FALSE)</f>
        <v>Tangible Fixed assets</v>
      </c>
    </row>
    <row r="1440" spans="1:19" x14ac:dyDescent="0.25">
      <c r="A1440" s="39" t="s">
        <v>262</v>
      </c>
      <c r="B1440" s="39" t="s">
        <v>234</v>
      </c>
      <c r="C1440" s="7">
        <v>44105</v>
      </c>
      <c r="D1440" s="39" t="s">
        <v>64</v>
      </c>
      <c r="E1440" s="39">
        <v>8069</v>
      </c>
      <c r="F1440" s="82">
        <f t="shared" si="66"/>
        <v>8.0690000000000008</v>
      </c>
      <c r="G1440" s="39">
        <f>VLOOKUP(N1440,Currecny_M!$A$1:$P$10,2,FALSE)</f>
        <v>65</v>
      </c>
      <c r="H1440" s="39">
        <f>MATCH(C1440,Currecny_M!$A$1:$P$1,0)</f>
        <v>8</v>
      </c>
      <c r="I1440" s="39">
        <f>VLOOKUP(N1440,Currecny_M!$A$1:$P$10,MATCH(Database!C1440,Currecny_M!$A$1:$P$1,0),FALSE)</f>
        <v>69</v>
      </c>
      <c r="J1440" s="82">
        <f t="shared" si="67"/>
        <v>556.76100000000008</v>
      </c>
      <c r="K1440" s="39">
        <f>VLOOKUP('Cover page'!$B$6,Currecny_M!$A$1:$P$10,MATCH(Database!C1440,Currecny_M!$A$1:$P$1,0),FALSE)</f>
        <v>1</v>
      </c>
      <c r="L1440" s="82">
        <f t="shared" si="68"/>
        <v>556.76100000000008</v>
      </c>
      <c r="M1440" s="82">
        <f>((E1440/$F$1)*VLOOKUP(N1440,Currecny_M!$A$1:$P$10,MATCH(Database!C1440,Currecny_M!$A$1:$P$1,0),FALSE))/VLOOKUP('Cover page'!$B$6,Currecny_M!$A$1:$P$10,MATCH(Database!C1440,Currecny_M!$A$1:$P$1,0),FALSE)</f>
        <v>556.76100000000008</v>
      </c>
      <c r="N1440" s="6" t="str">
        <f>VLOOKUP(B1440,Master!$A$2:$C$11,3,FALSE)</f>
        <v>Yuan</v>
      </c>
      <c r="O1440" s="6" t="str">
        <f>VLOOKUP(B1440,Master!$A$2:$C$11,2,FALSE)</f>
        <v>Asia</v>
      </c>
      <c r="Q1440" s="39" t="str">
        <f>VLOOKUP(D1440,GL_Master!$A$1:$D$80,2,FALSE)</f>
        <v>BS</v>
      </c>
      <c r="R1440" s="39" t="str">
        <f>VLOOKUP(D1440,GL_Master!$A$1:$D$80,3,FALSE)</f>
        <v>Gross Block</v>
      </c>
      <c r="S1440" s="39" t="str">
        <f>VLOOKUP(D1440,GL_Master!$A$1:$D$80,4,FALSE)</f>
        <v>Tangible Fixed assets</v>
      </c>
    </row>
    <row r="1441" spans="1:19" x14ac:dyDescent="0.25">
      <c r="A1441" s="39" t="s">
        <v>262</v>
      </c>
      <c r="B1441" s="39" t="s">
        <v>234</v>
      </c>
      <c r="C1441" s="7">
        <v>44105</v>
      </c>
      <c r="D1441" s="39" t="s">
        <v>65</v>
      </c>
      <c r="E1441" s="39">
        <v>-5091</v>
      </c>
      <c r="F1441" s="82">
        <f t="shared" si="66"/>
        <v>-5.0910000000000002</v>
      </c>
      <c r="G1441" s="39">
        <f>VLOOKUP(N1441,Currecny_M!$A$1:$P$10,2,FALSE)</f>
        <v>65</v>
      </c>
      <c r="H1441" s="39">
        <f>MATCH(C1441,Currecny_M!$A$1:$P$1,0)</f>
        <v>8</v>
      </c>
      <c r="I1441" s="39">
        <f>VLOOKUP(N1441,Currecny_M!$A$1:$P$10,MATCH(Database!C1441,Currecny_M!$A$1:$P$1,0),FALSE)</f>
        <v>69</v>
      </c>
      <c r="J1441" s="82">
        <f t="shared" si="67"/>
        <v>-351.279</v>
      </c>
      <c r="K1441" s="39">
        <f>VLOOKUP('Cover page'!$B$6,Currecny_M!$A$1:$P$10,MATCH(Database!C1441,Currecny_M!$A$1:$P$1,0),FALSE)</f>
        <v>1</v>
      </c>
      <c r="L1441" s="82">
        <f t="shared" si="68"/>
        <v>-351.279</v>
      </c>
      <c r="M1441" s="82">
        <f>((E1441/$F$1)*VLOOKUP(N1441,Currecny_M!$A$1:$P$10,MATCH(Database!C1441,Currecny_M!$A$1:$P$1,0),FALSE))/VLOOKUP('Cover page'!$B$6,Currecny_M!$A$1:$P$10,MATCH(Database!C1441,Currecny_M!$A$1:$P$1,0),FALSE)</f>
        <v>-351.279</v>
      </c>
      <c r="N1441" s="6" t="str">
        <f>VLOOKUP(B1441,Master!$A$2:$C$11,3,FALSE)</f>
        <v>Yuan</v>
      </c>
      <c r="O1441" s="6" t="str">
        <f>VLOOKUP(B1441,Master!$A$2:$C$11,2,FALSE)</f>
        <v>Asia</v>
      </c>
      <c r="Q1441" s="39" t="str">
        <f>VLOOKUP(D1441,GL_Master!$A$1:$D$80,2,FALSE)</f>
        <v>BS</v>
      </c>
      <c r="R1441" s="39" t="str">
        <f>VLOOKUP(D1441,GL_Master!$A$1:$D$80,3,FALSE)</f>
        <v>Accumulated Depreciation</v>
      </c>
      <c r="S1441" s="39" t="str">
        <f>VLOOKUP(D1441,GL_Master!$A$1:$D$80,4,FALSE)</f>
        <v>Accumulated Depreciation</v>
      </c>
    </row>
    <row r="1442" spans="1:19" x14ac:dyDescent="0.25">
      <c r="A1442" s="39" t="s">
        <v>262</v>
      </c>
      <c r="B1442" s="39" t="s">
        <v>234</v>
      </c>
      <c r="C1442" s="7">
        <v>44105</v>
      </c>
      <c r="D1442" s="39" t="s">
        <v>66</v>
      </c>
      <c r="E1442" s="39">
        <v>4187</v>
      </c>
      <c r="F1442" s="82">
        <f t="shared" si="66"/>
        <v>4.1870000000000003</v>
      </c>
      <c r="G1442" s="39">
        <f>VLOOKUP(N1442,Currecny_M!$A$1:$P$10,2,FALSE)</f>
        <v>65</v>
      </c>
      <c r="H1442" s="39">
        <f>MATCH(C1442,Currecny_M!$A$1:$P$1,0)</f>
        <v>8</v>
      </c>
      <c r="I1442" s="39">
        <f>VLOOKUP(N1442,Currecny_M!$A$1:$P$10,MATCH(Database!C1442,Currecny_M!$A$1:$P$1,0),FALSE)</f>
        <v>69</v>
      </c>
      <c r="J1442" s="82">
        <f t="shared" si="67"/>
        <v>288.90300000000002</v>
      </c>
      <c r="K1442" s="39">
        <f>VLOOKUP('Cover page'!$B$6,Currecny_M!$A$1:$P$10,MATCH(Database!C1442,Currecny_M!$A$1:$P$1,0),FALSE)</f>
        <v>1</v>
      </c>
      <c r="L1442" s="82">
        <f t="shared" si="68"/>
        <v>288.90300000000002</v>
      </c>
      <c r="M1442" s="82">
        <f>((E1442/$F$1)*VLOOKUP(N1442,Currecny_M!$A$1:$P$10,MATCH(Database!C1442,Currecny_M!$A$1:$P$1,0),FALSE))/VLOOKUP('Cover page'!$B$6,Currecny_M!$A$1:$P$10,MATCH(Database!C1442,Currecny_M!$A$1:$P$1,0),FALSE)</f>
        <v>288.90300000000002</v>
      </c>
      <c r="N1442" s="6" t="str">
        <f>VLOOKUP(B1442,Master!$A$2:$C$11,3,FALSE)</f>
        <v>Yuan</v>
      </c>
      <c r="O1442" s="6" t="str">
        <f>VLOOKUP(B1442,Master!$A$2:$C$11,2,FALSE)</f>
        <v>Asia</v>
      </c>
      <c r="Q1442" s="39" t="str">
        <f>VLOOKUP(D1442,GL_Master!$A$1:$D$80,2,FALSE)</f>
        <v>BS</v>
      </c>
      <c r="R1442" s="39" t="str">
        <f>VLOOKUP(D1442,GL_Master!$A$1:$D$80,3,FALSE)</f>
        <v>Gross Block</v>
      </c>
      <c r="S1442" s="39" t="str">
        <f>VLOOKUP(D1442,GL_Master!$A$1:$D$80,4,FALSE)</f>
        <v>Tangible Fixed assets</v>
      </c>
    </row>
    <row r="1443" spans="1:19" x14ac:dyDescent="0.25">
      <c r="A1443" s="39" t="s">
        <v>262</v>
      </c>
      <c r="B1443" s="39" t="s">
        <v>234</v>
      </c>
      <c r="C1443" s="7">
        <v>44105</v>
      </c>
      <c r="D1443" s="39" t="s">
        <v>67</v>
      </c>
      <c r="E1443" s="39">
        <v>1561</v>
      </c>
      <c r="F1443" s="82">
        <f t="shared" si="66"/>
        <v>1.5609999999999999</v>
      </c>
      <c r="G1443" s="39">
        <f>VLOOKUP(N1443,Currecny_M!$A$1:$P$10,2,FALSE)</f>
        <v>65</v>
      </c>
      <c r="H1443" s="39">
        <f>MATCH(C1443,Currecny_M!$A$1:$P$1,0)</f>
        <v>8</v>
      </c>
      <c r="I1443" s="39">
        <f>VLOOKUP(N1443,Currecny_M!$A$1:$P$10,MATCH(Database!C1443,Currecny_M!$A$1:$P$1,0),FALSE)</f>
        <v>69</v>
      </c>
      <c r="J1443" s="82">
        <f t="shared" si="67"/>
        <v>107.709</v>
      </c>
      <c r="K1443" s="39">
        <f>VLOOKUP('Cover page'!$B$6,Currecny_M!$A$1:$P$10,MATCH(Database!C1443,Currecny_M!$A$1:$P$1,0),FALSE)</f>
        <v>1</v>
      </c>
      <c r="L1443" s="82">
        <f t="shared" si="68"/>
        <v>107.709</v>
      </c>
      <c r="M1443" s="82">
        <f>((E1443/$F$1)*VLOOKUP(N1443,Currecny_M!$A$1:$P$10,MATCH(Database!C1443,Currecny_M!$A$1:$P$1,0),FALSE))/VLOOKUP('Cover page'!$B$6,Currecny_M!$A$1:$P$10,MATCH(Database!C1443,Currecny_M!$A$1:$P$1,0),FALSE)</f>
        <v>107.709</v>
      </c>
      <c r="N1443" s="6" t="str">
        <f>VLOOKUP(B1443,Master!$A$2:$C$11,3,FALSE)</f>
        <v>Yuan</v>
      </c>
      <c r="O1443" s="6" t="str">
        <f>VLOOKUP(B1443,Master!$A$2:$C$11,2,FALSE)</f>
        <v>Asia</v>
      </c>
      <c r="Q1443" s="39" t="str">
        <f>VLOOKUP(D1443,GL_Master!$A$1:$D$80,2,FALSE)</f>
        <v>BS</v>
      </c>
      <c r="R1443" s="39" t="str">
        <f>VLOOKUP(D1443,GL_Master!$A$1:$D$80,3,FALSE)</f>
        <v>Gross Block</v>
      </c>
      <c r="S1443" s="39" t="str">
        <f>VLOOKUP(D1443,GL_Master!$A$1:$D$80,4,FALSE)</f>
        <v>Tangible Fixed assets</v>
      </c>
    </row>
    <row r="1444" spans="1:19" x14ac:dyDescent="0.25">
      <c r="A1444" s="39" t="s">
        <v>262</v>
      </c>
      <c r="B1444" s="39" t="s">
        <v>234</v>
      </c>
      <c r="C1444" s="7">
        <v>44105</v>
      </c>
      <c r="D1444" s="39" t="s">
        <v>68</v>
      </c>
      <c r="E1444" s="39">
        <v>-1376</v>
      </c>
      <c r="F1444" s="82">
        <f t="shared" si="66"/>
        <v>-1.3759999999999999</v>
      </c>
      <c r="G1444" s="39">
        <f>VLOOKUP(N1444,Currecny_M!$A$1:$P$10,2,FALSE)</f>
        <v>65</v>
      </c>
      <c r="H1444" s="39">
        <f>MATCH(C1444,Currecny_M!$A$1:$P$1,0)</f>
        <v>8</v>
      </c>
      <c r="I1444" s="39">
        <f>VLOOKUP(N1444,Currecny_M!$A$1:$P$10,MATCH(Database!C1444,Currecny_M!$A$1:$P$1,0),FALSE)</f>
        <v>69</v>
      </c>
      <c r="J1444" s="82">
        <f t="shared" si="67"/>
        <v>-94.943999999999988</v>
      </c>
      <c r="K1444" s="39">
        <f>VLOOKUP('Cover page'!$B$6,Currecny_M!$A$1:$P$10,MATCH(Database!C1444,Currecny_M!$A$1:$P$1,0),FALSE)</f>
        <v>1</v>
      </c>
      <c r="L1444" s="82">
        <f t="shared" si="68"/>
        <v>-94.943999999999988</v>
      </c>
      <c r="M1444" s="82">
        <f>((E1444/$F$1)*VLOOKUP(N1444,Currecny_M!$A$1:$P$10,MATCH(Database!C1444,Currecny_M!$A$1:$P$1,0),FALSE))/VLOOKUP('Cover page'!$B$6,Currecny_M!$A$1:$P$10,MATCH(Database!C1444,Currecny_M!$A$1:$P$1,0),FALSE)</f>
        <v>-94.943999999999988</v>
      </c>
      <c r="N1444" s="6" t="str">
        <f>VLOOKUP(B1444,Master!$A$2:$C$11,3,FALSE)</f>
        <v>Yuan</v>
      </c>
      <c r="O1444" s="6" t="str">
        <f>VLOOKUP(B1444,Master!$A$2:$C$11,2,FALSE)</f>
        <v>Asia</v>
      </c>
      <c r="Q1444" s="39" t="str">
        <f>VLOOKUP(D1444,GL_Master!$A$1:$D$80,2,FALSE)</f>
        <v>BS</v>
      </c>
      <c r="R1444" s="39" t="str">
        <f>VLOOKUP(D1444,GL_Master!$A$1:$D$80,3,FALSE)</f>
        <v>Accumulated Depreciation</v>
      </c>
      <c r="S1444" s="39" t="str">
        <f>VLOOKUP(D1444,GL_Master!$A$1:$D$80,4,FALSE)</f>
        <v>Accumulated Depreciation</v>
      </c>
    </row>
    <row r="1445" spans="1:19" x14ac:dyDescent="0.25">
      <c r="A1445" s="39" t="s">
        <v>262</v>
      </c>
      <c r="B1445" s="39" t="s">
        <v>234</v>
      </c>
      <c r="C1445" s="7">
        <v>44105</v>
      </c>
      <c r="D1445" s="39" t="s">
        <v>69</v>
      </c>
      <c r="E1445" s="39">
        <v>2580</v>
      </c>
      <c r="F1445" s="82">
        <f t="shared" si="66"/>
        <v>2.58</v>
      </c>
      <c r="G1445" s="39">
        <f>VLOOKUP(N1445,Currecny_M!$A$1:$P$10,2,FALSE)</f>
        <v>65</v>
      </c>
      <c r="H1445" s="39">
        <f>MATCH(C1445,Currecny_M!$A$1:$P$1,0)</f>
        <v>8</v>
      </c>
      <c r="I1445" s="39">
        <f>VLOOKUP(N1445,Currecny_M!$A$1:$P$10,MATCH(Database!C1445,Currecny_M!$A$1:$P$1,0),FALSE)</f>
        <v>69</v>
      </c>
      <c r="J1445" s="82">
        <f t="shared" si="67"/>
        <v>178.02</v>
      </c>
      <c r="K1445" s="39">
        <f>VLOOKUP('Cover page'!$B$6,Currecny_M!$A$1:$P$10,MATCH(Database!C1445,Currecny_M!$A$1:$P$1,0),FALSE)</f>
        <v>1</v>
      </c>
      <c r="L1445" s="82">
        <f t="shared" si="68"/>
        <v>178.02</v>
      </c>
      <c r="M1445" s="82">
        <f>((E1445/$F$1)*VLOOKUP(N1445,Currecny_M!$A$1:$P$10,MATCH(Database!C1445,Currecny_M!$A$1:$P$1,0),FALSE))/VLOOKUP('Cover page'!$B$6,Currecny_M!$A$1:$P$10,MATCH(Database!C1445,Currecny_M!$A$1:$P$1,0),FALSE)</f>
        <v>178.02</v>
      </c>
      <c r="N1445" s="6" t="str">
        <f>VLOOKUP(B1445,Master!$A$2:$C$11,3,FALSE)</f>
        <v>Yuan</v>
      </c>
      <c r="O1445" s="6" t="str">
        <f>VLOOKUP(B1445,Master!$A$2:$C$11,2,FALSE)</f>
        <v>Asia</v>
      </c>
      <c r="Q1445" s="39" t="str">
        <f>VLOOKUP(D1445,GL_Master!$A$1:$D$80,2,FALSE)</f>
        <v>BS</v>
      </c>
      <c r="R1445" s="39" t="str">
        <f>VLOOKUP(D1445,GL_Master!$A$1:$D$80,3,FALSE)</f>
        <v>Gross Block</v>
      </c>
      <c r="S1445" s="39" t="str">
        <f>VLOOKUP(D1445,GL_Master!$A$1:$D$80,4,FALSE)</f>
        <v>Tangible Fixed assets</v>
      </c>
    </row>
    <row r="1446" spans="1:19" x14ac:dyDescent="0.25">
      <c r="A1446" s="39" t="s">
        <v>262</v>
      </c>
      <c r="B1446" s="39" t="s">
        <v>234</v>
      </c>
      <c r="C1446" s="7">
        <v>44105</v>
      </c>
      <c r="D1446" s="39" t="s">
        <v>70</v>
      </c>
      <c r="E1446" s="39">
        <v>-96</v>
      </c>
      <c r="F1446" s="82">
        <f t="shared" si="66"/>
        <v>-9.6000000000000002E-2</v>
      </c>
      <c r="G1446" s="39">
        <f>VLOOKUP(N1446,Currecny_M!$A$1:$P$10,2,FALSE)</f>
        <v>65</v>
      </c>
      <c r="H1446" s="39">
        <f>MATCH(C1446,Currecny_M!$A$1:$P$1,0)</f>
        <v>8</v>
      </c>
      <c r="I1446" s="39">
        <f>VLOOKUP(N1446,Currecny_M!$A$1:$P$10,MATCH(Database!C1446,Currecny_M!$A$1:$P$1,0),FALSE)</f>
        <v>69</v>
      </c>
      <c r="J1446" s="82">
        <f t="shared" si="67"/>
        <v>-6.6240000000000006</v>
      </c>
      <c r="K1446" s="39">
        <f>VLOOKUP('Cover page'!$B$6,Currecny_M!$A$1:$P$10,MATCH(Database!C1446,Currecny_M!$A$1:$P$1,0),FALSE)</f>
        <v>1</v>
      </c>
      <c r="L1446" s="82">
        <f t="shared" si="68"/>
        <v>-6.6240000000000006</v>
      </c>
      <c r="M1446" s="82">
        <f>((E1446/$F$1)*VLOOKUP(N1446,Currecny_M!$A$1:$P$10,MATCH(Database!C1446,Currecny_M!$A$1:$P$1,0),FALSE))/VLOOKUP('Cover page'!$B$6,Currecny_M!$A$1:$P$10,MATCH(Database!C1446,Currecny_M!$A$1:$P$1,0),FALSE)</f>
        <v>-6.6240000000000006</v>
      </c>
      <c r="N1446" s="6" t="str">
        <f>VLOOKUP(B1446,Master!$A$2:$C$11,3,FALSE)</f>
        <v>Yuan</v>
      </c>
      <c r="O1446" s="6" t="str">
        <f>VLOOKUP(B1446,Master!$A$2:$C$11,2,FALSE)</f>
        <v>Asia</v>
      </c>
      <c r="Q1446" s="39" t="str">
        <f>VLOOKUP(D1446,GL_Master!$A$1:$D$80,2,FALSE)</f>
        <v>BS</v>
      </c>
      <c r="R1446" s="39" t="str">
        <f>VLOOKUP(D1446,GL_Master!$A$1:$D$80,3,FALSE)</f>
        <v>Accumulated Depreciation</v>
      </c>
      <c r="S1446" s="39" t="str">
        <f>VLOOKUP(D1446,GL_Master!$A$1:$D$80,4,FALSE)</f>
        <v>Accumulated Depreciation</v>
      </c>
    </row>
    <row r="1447" spans="1:19" x14ac:dyDescent="0.25">
      <c r="A1447" s="39" t="s">
        <v>262</v>
      </c>
      <c r="B1447" s="39" t="s">
        <v>234</v>
      </c>
      <c r="C1447" s="7">
        <v>44105</v>
      </c>
      <c r="D1447" s="39" t="s">
        <v>71</v>
      </c>
      <c r="E1447" s="39">
        <v>4859</v>
      </c>
      <c r="F1447" s="82">
        <f t="shared" si="66"/>
        <v>4.859</v>
      </c>
      <c r="G1447" s="39">
        <f>VLOOKUP(N1447,Currecny_M!$A$1:$P$10,2,FALSE)</f>
        <v>65</v>
      </c>
      <c r="H1447" s="39">
        <f>MATCH(C1447,Currecny_M!$A$1:$P$1,0)</f>
        <v>8</v>
      </c>
      <c r="I1447" s="39">
        <f>VLOOKUP(N1447,Currecny_M!$A$1:$P$10,MATCH(Database!C1447,Currecny_M!$A$1:$P$1,0),FALSE)</f>
        <v>69</v>
      </c>
      <c r="J1447" s="82">
        <f t="shared" si="67"/>
        <v>335.27100000000002</v>
      </c>
      <c r="K1447" s="39">
        <f>VLOOKUP('Cover page'!$B$6,Currecny_M!$A$1:$P$10,MATCH(Database!C1447,Currecny_M!$A$1:$P$1,0),FALSE)</f>
        <v>1</v>
      </c>
      <c r="L1447" s="82">
        <f t="shared" si="68"/>
        <v>335.27100000000002</v>
      </c>
      <c r="M1447" s="82">
        <f>((E1447/$F$1)*VLOOKUP(N1447,Currecny_M!$A$1:$P$10,MATCH(Database!C1447,Currecny_M!$A$1:$P$1,0),FALSE))/VLOOKUP('Cover page'!$B$6,Currecny_M!$A$1:$P$10,MATCH(Database!C1447,Currecny_M!$A$1:$P$1,0),FALSE)</f>
        <v>335.27100000000002</v>
      </c>
      <c r="N1447" s="6" t="str">
        <f>VLOOKUP(B1447,Master!$A$2:$C$11,3,FALSE)</f>
        <v>Yuan</v>
      </c>
      <c r="O1447" s="6" t="str">
        <f>VLOOKUP(B1447,Master!$A$2:$C$11,2,FALSE)</f>
        <v>Asia</v>
      </c>
      <c r="Q1447" s="39" t="str">
        <f>VLOOKUP(D1447,GL_Master!$A$1:$D$80,2,FALSE)</f>
        <v>BS</v>
      </c>
      <c r="R1447" s="39" t="str">
        <f>VLOOKUP(D1447,GL_Master!$A$1:$D$80,3,FALSE)</f>
        <v>Gross Block</v>
      </c>
      <c r="S1447" s="39" t="str">
        <f>VLOOKUP(D1447,GL_Master!$A$1:$D$80,4,FALSE)</f>
        <v>Tangible Fixed assets</v>
      </c>
    </row>
    <row r="1448" spans="1:19" x14ac:dyDescent="0.25">
      <c r="A1448" s="39" t="s">
        <v>262</v>
      </c>
      <c r="B1448" s="39" t="s">
        <v>234</v>
      </c>
      <c r="C1448" s="7">
        <v>44105</v>
      </c>
      <c r="D1448" s="39" t="s">
        <v>72</v>
      </c>
      <c r="E1448" s="39">
        <v>38</v>
      </c>
      <c r="F1448" s="82">
        <f t="shared" si="66"/>
        <v>3.7999999999999999E-2</v>
      </c>
      <c r="G1448" s="39">
        <f>VLOOKUP(N1448,Currecny_M!$A$1:$P$10,2,FALSE)</f>
        <v>65</v>
      </c>
      <c r="H1448" s="39">
        <f>MATCH(C1448,Currecny_M!$A$1:$P$1,0)</f>
        <v>8</v>
      </c>
      <c r="I1448" s="39">
        <f>VLOOKUP(N1448,Currecny_M!$A$1:$P$10,MATCH(Database!C1448,Currecny_M!$A$1:$P$1,0),FALSE)</f>
        <v>69</v>
      </c>
      <c r="J1448" s="82">
        <f t="shared" si="67"/>
        <v>2.6219999999999999</v>
      </c>
      <c r="K1448" s="39">
        <f>VLOOKUP('Cover page'!$B$6,Currecny_M!$A$1:$P$10,MATCH(Database!C1448,Currecny_M!$A$1:$P$1,0),FALSE)</f>
        <v>1</v>
      </c>
      <c r="L1448" s="82">
        <f t="shared" si="68"/>
        <v>2.6219999999999999</v>
      </c>
      <c r="M1448" s="82">
        <f>((E1448/$F$1)*VLOOKUP(N1448,Currecny_M!$A$1:$P$10,MATCH(Database!C1448,Currecny_M!$A$1:$P$1,0),FALSE))/VLOOKUP('Cover page'!$B$6,Currecny_M!$A$1:$P$10,MATCH(Database!C1448,Currecny_M!$A$1:$P$1,0),FALSE)</f>
        <v>2.6219999999999999</v>
      </c>
      <c r="N1448" s="6" t="str">
        <f>VLOOKUP(B1448,Master!$A$2:$C$11,3,FALSE)</f>
        <v>Yuan</v>
      </c>
      <c r="O1448" s="6" t="str">
        <f>VLOOKUP(B1448,Master!$A$2:$C$11,2,FALSE)</f>
        <v>Asia</v>
      </c>
      <c r="Q1448" s="39" t="str">
        <f>VLOOKUP(D1448,GL_Master!$A$1:$D$80,2,FALSE)</f>
        <v>BS</v>
      </c>
      <c r="R1448" s="39" t="str">
        <f>VLOOKUP(D1448,GL_Master!$A$1:$D$80,3,FALSE)</f>
        <v>Gross Block</v>
      </c>
      <c r="S1448" s="39" t="str">
        <f>VLOOKUP(D1448,GL_Master!$A$1:$D$80,4,FALSE)</f>
        <v>Tangible Fixed assets</v>
      </c>
    </row>
    <row r="1449" spans="1:19" x14ac:dyDescent="0.25">
      <c r="A1449" s="39" t="s">
        <v>262</v>
      </c>
      <c r="B1449" s="39" t="s">
        <v>234</v>
      </c>
      <c r="C1449" s="7">
        <v>44105</v>
      </c>
      <c r="D1449" s="39" t="s">
        <v>73</v>
      </c>
      <c r="E1449" s="39">
        <v>19</v>
      </c>
      <c r="F1449" s="82">
        <f t="shared" si="66"/>
        <v>1.9E-2</v>
      </c>
      <c r="G1449" s="39">
        <f>VLOOKUP(N1449,Currecny_M!$A$1:$P$10,2,FALSE)</f>
        <v>65</v>
      </c>
      <c r="H1449" s="39">
        <f>MATCH(C1449,Currecny_M!$A$1:$P$1,0)</f>
        <v>8</v>
      </c>
      <c r="I1449" s="39">
        <f>VLOOKUP(N1449,Currecny_M!$A$1:$P$10,MATCH(Database!C1449,Currecny_M!$A$1:$P$1,0),FALSE)</f>
        <v>69</v>
      </c>
      <c r="J1449" s="82">
        <f t="shared" si="67"/>
        <v>1.3109999999999999</v>
      </c>
      <c r="K1449" s="39">
        <f>VLOOKUP('Cover page'!$B$6,Currecny_M!$A$1:$P$10,MATCH(Database!C1449,Currecny_M!$A$1:$P$1,0),FALSE)</f>
        <v>1</v>
      </c>
      <c r="L1449" s="82">
        <f t="shared" si="68"/>
        <v>1.3109999999999999</v>
      </c>
      <c r="M1449" s="82">
        <f>((E1449/$F$1)*VLOOKUP(N1449,Currecny_M!$A$1:$P$10,MATCH(Database!C1449,Currecny_M!$A$1:$P$1,0),FALSE))/VLOOKUP('Cover page'!$B$6,Currecny_M!$A$1:$P$10,MATCH(Database!C1449,Currecny_M!$A$1:$P$1,0),FALSE)</f>
        <v>1.3109999999999999</v>
      </c>
      <c r="N1449" s="6" t="str">
        <f>VLOOKUP(B1449,Master!$A$2:$C$11,3,FALSE)</f>
        <v>Yuan</v>
      </c>
      <c r="O1449" s="6" t="str">
        <f>VLOOKUP(B1449,Master!$A$2:$C$11,2,FALSE)</f>
        <v>Asia</v>
      </c>
      <c r="Q1449" s="39" t="str">
        <f>VLOOKUP(D1449,GL_Master!$A$1:$D$80,2,FALSE)</f>
        <v>BS</v>
      </c>
      <c r="R1449" s="39" t="str">
        <f>VLOOKUP(D1449,GL_Master!$A$1:$D$80,3,FALSE)</f>
        <v>Gross Block</v>
      </c>
      <c r="S1449" s="39" t="str">
        <f>VLOOKUP(D1449,GL_Master!$A$1:$D$80,4,FALSE)</f>
        <v>Tangible Fixed assets</v>
      </c>
    </row>
    <row r="1450" spans="1:19" x14ac:dyDescent="0.25">
      <c r="A1450" s="39" t="s">
        <v>262</v>
      </c>
      <c r="B1450" s="39" t="s">
        <v>234</v>
      </c>
      <c r="C1450" s="7">
        <v>44105</v>
      </c>
      <c r="D1450" s="39" t="s">
        <v>74</v>
      </c>
      <c r="E1450" s="39">
        <v>-4400</v>
      </c>
      <c r="F1450" s="82">
        <f t="shared" si="66"/>
        <v>-4.4000000000000004</v>
      </c>
      <c r="G1450" s="39">
        <f>VLOOKUP(N1450,Currecny_M!$A$1:$P$10,2,FALSE)</f>
        <v>65</v>
      </c>
      <c r="H1450" s="39">
        <f>MATCH(C1450,Currecny_M!$A$1:$P$1,0)</f>
        <v>8</v>
      </c>
      <c r="I1450" s="39">
        <f>VLOOKUP(N1450,Currecny_M!$A$1:$P$10,MATCH(Database!C1450,Currecny_M!$A$1:$P$1,0),FALSE)</f>
        <v>69</v>
      </c>
      <c r="J1450" s="82">
        <f t="shared" si="67"/>
        <v>-303.60000000000002</v>
      </c>
      <c r="K1450" s="39">
        <f>VLOOKUP('Cover page'!$B$6,Currecny_M!$A$1:$P$10,MATCH(Database!C1450,Currecny_M!$A$1:$P$1,0),FALSE)</f>
        <v>1</v>
      </c>
      <c r="L1450" s="82">
        <f t="shared" si="68"/>
        <v>-303.60000000000002</v>
      </c>
      <c r="M1450" s="82">
        <f>((E1450/$F$1)*VLOOKUP(N1450,Currecny_M!$A$1:$P$10,MATCH(Database!C1450,Currecny_M!$A$1:$P$1,0),FALSE))/VLOOKUP('Cover page'!$B$6,Currecny_M!$A$1:$P$10,MATCH(Database!C1450,Currecny_M!$A$1:$P$1,0),FALSE)</f>
        <v>-303.60000000000002</v>
      </c>
      <c r="N1450" s="6" t="str">
        <f>VLOOKUP(B1450,Master!$A$2:$C$11,3,FALSE)</f>
        <v>Yuan</v>
      </c>
      <c r="O1450" s="6" t="str">
        <f>VLOOKUP(B1450,Master!$A$2:$C$11,2,FALSE)</f>
        <v>Asia</v>
      </c>
      <c r="Q1450" s="39" t="str">
        <f>VLOOKUP(D1450,GL_Master!$A$1:$D$80,2,FALSE)</f>
        <v>BS</v>
      </c>
      <c r="R1450" s="39" t="str">
        <f>VLOOKUP(D1450,GL_Master!$A$1:$D$80,3,FALSE)</f>
        <v>Accumulated Depreciation</v>
      </c>
      <c r="S1450" s="39" t="str">
        <f>VLOOKUP(D1450,GL_Master!$A$1:$D$80,4,FALSE)</f>
        <v>Accumulated Depreciation</v>
      </c>
    </row>
    <row r="1451" spans="1:19" x14ac:dyDescent="0.25">
      <c r="A1451" s="39" t="s">
        <v>262</v>
      </c>
      <c r="B1451" s="39" t="s">
        <v>234</v>
      </c>
      <c r="C1451" s="7">
        <v>44105</v>
      </c>
      <c r="D1451" s="39" t="s">
        <v>21</v>
      </c>
      <c r="E1451" s="39">
        <v>377</v>
      </c>
      <c r="F1451" s="82">
        <f t="shared" si="66"/>
        <v>0.377</v>
      </c>
      <c r="G1451" s="39">
        <f>VLOOKUP(N1451,Currecny_M!$A$1:$P$10,2,FALSE)</f>
        <v>65</v>
      </c>
      <c r="H1451" s="39">
        <f>MATCH(C1451,Currecny_M!$A$1:$P$1,0)</f>
        <v>8</v>
      </c>
      <c r="I1451" s="39">
        <f>VLOOKUP(N1451,Currecny_M!$A$1:$P$10,MATCH(Database!C1451,Currecny_M!$A$1:$P$1,0),FALSE)</f>
        <v>69</v>
      </c>
      <c r="J1451" s="82">
        <f t="shared" si="67"/>
        <v>26.013000000000002</v>
      </c>
      <c r="K1451" s="39">
        <f>VLOOKUP('Cover page'!$B$6,Currecny_M!$A$1:$P$10,MATCH(Database!C1451,Currecny_M!$A$1:$P$1,0),FALSE)</f>
        <v>1</v>
      </c>
      <c r="L1451" s="82">
        <f t="shared" si="68"/>
        <v>26.013000000000002</v>
      </c>
      <c r="M1451" s="82">
        <f>((E1451/$F$1)*VLOOKUP(N1451,Currecny_M!$A$1:$P$10,MATCH(Database!C1451,Currecny_M!$A$1:$P$1,0),FALSE))/VLOOKUP('Cover page'!$B$6,Currecny_M!$A$1:$P$10,MATCH(Database!C1451,Currecny_M!$A$1:$P$1,0),FALSE)</f>
        <v>26.013000000000002</v>
      </c>
      <c r="N1451" s="6" t="str">
        <f>VLOOKUP(B1451,Master!$A$2:$C$11,3,FALSE)</f>
        <v>Yuan</v>
      </c>
      <c r="O1451" s="6" t="str">
        <f>VLOOKUP(B1451,Master!$A$2:$C$11,2,FALSE)</f>
        <v>Asia</v>
      </c>
      <c r="Q1451" s="39" t="str">
        <f>VLOOKUP(D1451,GL_Master!$A$1:$D$80,2,FALSE)</f>
        <v>BS</v>
      </c>
      <c r="R1451" s="39" t="str">
        <f>VLOOKUP(D1451,GL_Master!$A$1:$D$80,3,FALSE)</f>
        <v>Gross Block</v>
      </c>
      <c r="S1451" s="39" t="str">
        <f>VLOOKUP(D1451,GL_Master!$A$1:$D$80,4,FALSE)</f>
        <v>Tangible Fixed assets</v>
      </c>
    </row>
    <row r="1452" spans="1:19" x14ac:dyDescent="0.25">
      <c r="A1452" s="39" t="s">
        <v>262</v>
      </c>
      <c r="B1452" s="39" t="s">
        <v>234</v>
      </c>
      <c r="C1452" s="7">
        <v>44105</v>
      </c>
      <c r="D1452" s="39" t="s">
        <v>27</v>
      </c>
      <c r="E1452" s="39">
        <v>906</v>
      </c>
      <c r="F1452" s="82">
        <f t="shared" si="66"/>
        <v>0.90600000000000003</v>
      </c>
      <c r="G1452" s="39">
        <f>VLOOKUP(N1452,Currecny_M!$A$1:$P$10,2,FALSE)</f>
        <v>65</v>
      </c>
      <c r="H1452" s="39">
        <f>MATCH(C1452,Currecny_M!$A$1:$P$1,0)</f>
        <v>8</v>
      </c>
      <c r="I1452" s="39">
        <f>VLOOKUP(N1452,Currecny_M!$A$1:$P$10,MATCH(Database!C1452,Currecny_M!$A$1:$P$1,0),FALSE)</f>
        <v>69</v>
      </c>
      <c r="J1452" s="82">
        <f t="shared" si="67"/>
        <v>62.514000000000003</v>
      </c>
      <c r="K1452" s="39">
        <f>VLOOKUP('Cover page'!$B$6,Currecny_M!$A$1:$P$10,MATCH(Database!C1452,Currecny_M!$A$1:$P$1,0),FALSE)</f>
        <v>1</v>
      </c>
      <c r="L1452" s="82">
        <f t="shared" si="68"/>
        <v>62.514000000000003</v>
      </c>
      <c r="M1452" s="82">
        <f>((E1452/$F$1)*VLOOKUP(N1452,Currecny_M!$A$1:$P$10,MATCH(Database!C1452,Currecny_M!$A$1:$P$1,0),FALSE))/VLOOKUP('Cover page'!$B$6,Currecny_M!$A$1:$P$10,MATCH(Database!C1452,Currecny_M!$A$1:$P$1,0),FALSE)</f>
        <v>62.514000000000003</v>
      </c>
      <c r="N1452" s="6" t="str">
        <f>VLOOKUP(B1452,Master!$A$2:$C$11,3,FALSE)</f>
        <v>Yuan</v>
      </c>
      <c r="O1452" s="6" t="str">
        <f>VLOOKUP(B1452,Master!$A$2:$C$11,2,FALSE)</f>
        <v>Asia</v>
      </c>
      <c r="Q1452" s="39" t="str">
        <f>VLOOKUP(D1452,GL_Master!$A$1:$D$80,2,FALSE)</f>
        <v>BS</v>
      </c>
      <c r="R1452" s="39" t="str">
        <f>VLOOKUP(D1452,GL_Master!$A$1:$D$80,3,FALSE)</f>
        <v>Gross Block</v>
      </c>
      <c r="S1452" s="39" t="str">
        <f>VLOOKUP(D1452,GL_Master!$A$1:$D$80,4,FALSE)</f>
        <v>Tangible Fixed assets</v>
      </c>
    </row>
    <row r="1453" spans="1:19" x14ac:dyDescent="0.25">
      <c r="A1453" s="39" t="s">
        <v>262</v>
      </c>
      <c r="B1453" s="39" t="s">
        <v>234</v>
      </c>
      <c r="C1453" s="7">
        <v>44105</v>
      </c>
      <c r="D1453" s="39" t="s">
        <v>75</v>
      </c>
      <c r="E1453" s="39">
        <v>-19</v>
      </c>
      <c r="F1453" s="82">
        <f t="shared" si="66"/>
        <v>-1.9E-2</v>
      </c>
      <c r="G1453" s="39">
        <f>VLOOKUP(N1453,Currecny_M!$A$1:$P$10,2,FALSE)</f>
        <v>65</v>
      </c>
      <c r="H1453" s="39">
        <f>MATCH(C1453,Currecny_M!$A$1:$P$1,0)</f>
        <v>8</v>
      </c>
      <c r="I1453" s="39">
        <f>VLOOKUP(N1453,Currecny_M!$A$1:$P$10,MATCH(Database!C1453,Currecny_M!$A$1:$P$1,0),FALSE)</f>
        <v>69</v>
      </c>
      <c r="J1453" s="82">
        <f t="shared" si="67"/>
        <v>-1.3109999999999999</v>
      </c>
      <c r="K1453" s="39">
        <f>VLOOKUP('Cover page'!$B$6,Currecny_M!$A$1:$P$10,MATCH(Database!C1453,Currecny_M!$A$1:$P$1,0),FALSE)</f>
        <v>1</v>
      </c>
      <c r="L1453" s="82">
        <f t="shared" si="68"/>
        <v>-1.3109999999999999</v>
      </c>
      <c r="M1453" s="82">
        <f>((E1453/$F$1)*VLOOKUP(N1453,Currecny_M!$A$1:$P$10,MATCH(Database!C1453,Currecny_M!$A$1:$P$1,0),FALSE))/VLOOKUP('Cover page'!$B$6,Currecny_M!$A$1:$P$10,MATCH(Database!C1453,Currecny_M!$A$1:$P$1,0),FALSE)</f>
        <v>-1.3109999999999999</v>
      </c>
      <c r="N1453" s="6" t="str">
        <f>VLOOKUP(B1453,Master!$A$2:$C$11,3,FALSE)</f>
        <v>Yuan</v>
      </c>
      <c r="O1453" s="6" t="str">
        <f>VLOOKUP(B1453,Master!$A$2:$C$11,2,FALSE)</f>
        <v>Asia</v>
      </c>
      <c r="Q1453" s="39" t="str">
        <f>VLOOKUP(D1453,GL_Master!$A$1:$D$80,2,FALSE)</f>
        <v>BS</v>
      </c>
      <c r="R1453" s="39" t="str">
        <f>VLOOKUP(D1453,GL_Master!$A$1:$D$80,3,FALSE)</f>
        <v>Gross Block</v>
      </c>
      <c r="S1453" s="39" t="str">
        <f>VLOOKUP(D1453,GL_Master!$A$1:$D$80,4,FALSE)</f>
        <v>Tangible Fixed assets</v>
      </c>
    </row>
    <row r="1454" spans="1:19" x14ac:dyDescent="0.25">
      <c r="A1454" s="39" t="s">
        <v>262</v>
      </c>
      <c r="B1454" s="39" t="s">
        <v>234</v>
      </c>
      <c r="C1454" s="7">
        <v>44105</v>
      </c>
      <c r="D1454" s="39" t="s">
        <v>76</v>
      </c>
      <c r="E1454" s="39">
        <v>503</v>
      </c>
      <c r="F1454" s="82">
        <f t="shared" si="66"/>
        <v>0.503</v>
      </c>
      <c r="G1454" s="39">
        <f>VLOOKUP(N1454,Currecny_M!$A$1:$P$10,2,FALSE)</f>
        <v>65</v>
      </c>
      <c r="H1454" s="39">
        <f>MATCH(C1454,Currecny_M!$A$1:$P$1,0)</f>
        <v>8</v>
      </c>
      <c r="I1454" s="39">
        <f>VLOOKUP(N1454,Currecny_M!$A$1:$P$10,MATCH(Database!C1454,Currecny_M!$A$1:$P$1,0),FALSE)</f>
        <v>69</v>
      </c>
      <c r="J1454" s="82">
        <f t="shared" si="67"/>
        <v>34.707000000000001</v>
      </c>
      <c r="K1454" s="39">
        <f>VLOOKUP('Cover page'!$B$6,Currecny_M!$A$1:$P$10,MATCH(Database!C1454,Currecny_M!$A$1:$P$1,0),FALSE)</f>
        <v>1</v>
      </c>
      <c r="L1454" s="82">
        <f t="shared" si="68"/>
        <v>34.707000000000001</v>
      </c>
      <c r="M1454" s="82">
        <f>((E1454/$F$1)*VLOOKUP(N1454,Currecny_M!$A$1:$P$10,MATCH(Database!C1454,Currecny_M!$A$1:$P$1,0),FALSE))/VLOOKUP('Cover page'!$B$6,Currecny_M!$A$1:$P$10,MATCH(Database!C1454,Currecny_M!$A$1:$P$1,0),FALSE)</f>
        <v>34.707000000000001</v>
      </c>
      <c r="N1454" s="6" t="str">
        <f>VLOOKUP(B1454,Master!$A$2:$C$11,3,FALSE)</f>
        <v>Yuan</v>
      </c>
      <c r="O1454" s="6" t="str">
        <f>VLOOKUP(B1454,Master!$A$2:$C$11,2,FALSE)</f>
        <v>Asia</v>
      </c>
      <c r="Q1454" s="39" t="str">
        <f>VLOOKUP(D1454,GL_Master!$A$1:$D$80,2,FALSE)</f>
        <v>BS</v>
      </c>
      <c r="R1454" s="39" t="str">
        <f>VLOOKUP(D1454,GL_Master!$A$1:$D$80,3,FALSE)</f>
        <v>Inventories</v>
      </c>
      <c r="S1454" s="39" t="str">
        <f>VLOOKUP(D1454,GL_Master!$A$1:$D$80,4,FALSE)</f>
        <v>Inventory</v>
      </c>
    </row>
    <row r="1455" spans="1:19" x14ac:dyDescent="0.25">
      <c r="A1455" s="39" t="s">
        <v>262</v>
      </c>
      <c r="B1455" s="39" t="s">
        <v>234</v>
      </c>
      <c r="C1455" s="7">
        <v>44105</v>
      </c>
      <c r="D1455" s="39" t="s">
        <v>77</v>
      </c>
      <c r="E1455" s="39">
        <v>1198</v>
      </c>
      <c r="F1455" s="82">
        <f t="shared" si="66"/>
        <v>1.198</v>
      </c>
      <c r="G1455" s="39">
        <f>VLOOKUP(N1455,Currecny_M!$A$1:$P$10,2,FALSE)</f>
        <v>65</v>
      </c>
      <c r="H1455" s="39">
        <f>MATCH(C1455,Currecny_M!$A$1:$P$1,0)</f>
        <v>8</v>
      </c>
      <c r="I1455" s="39">
        <f>VLOOKUP(N1455,Currecny_M!$A$1:$P$10,MATCH(Database!C1455,Currecny_M!$A$1:$P$1,0),FALSE)</f>
        <v>69</v>
      </c>
      <c r="J1455" s="82">
        <f t="shared" si="67"/>
        <v>82.661999999999992</v>
      </c>
      <c r="K1455" s="39">
        <f>VLOOKUP('Cover page'!$B$6,Currecny_M!$A$1:$P$10,MATCH(Database!C1455,Currecny_M!$A$1:$P$1,0),FALSE)</f>
        <v>1</v>
      </c>
      <c r="L1455" s="82">
        <f t="shared" si="68"/>
        <v>82.661999999999992</v>
      </c>
      <c r="M1455" s="82">
        <f>((E1455/$F$1)*VLOOKUP(N1455,Currecny_M!$A$1:$P$10,MATCH(Database!C1455,Currecny_M!$A$1:$P$1,0),FALSE))/VLOOKUP('Cover page'!$B$6,Currecny_M!$A$1:$P$10,MATCH(Database!C1455,Currecny_M!$A$1:$P$1,0),FALSE)</f>
        <v>82.661999999999992</v>
      </c>
      <c r="N1455" s="6" t="str">
        <f>VLOOKUP(B1455,Master!$A$2:$C$11,3,FALSE)</f>
        <v>Yuan</v>
      </c>
      <c r="O1455" s="6" t="str">
        <f>VLOOKUP(B1455,Master!$A$2:$C$11,2,FALSE)</f>
        <v>Asia</v>
      </c>
      <c r="Q1455" s="39" t="str">
        <f>VLOOKUP(D1455,GL_Master!$A$1:$D$80,2,FALSE)</f>
        <v>BS</v>
      </c>
      <c r="R1455" s="39" t="str">
        <f>VLOOKUP(D1455,GL_Master!$A$1:$D$80,3,FALSE)</f>
        <v>Inventories</v>
      </c>
      <c r="S1455" s="39" t="str">
        <f>VLOOKUP(D1455,GL_Master!$A$1:$D$80,4,FALSE)</f>
        <v>Inventory</v>
      </c>
    </row>
    <row r="1456" spans="1:19" x14ac:dyDescent="0.25">
      <c r="A1456" s="39" t="s">
        <v>262</v>
      </c>
      <c r="B1456" s="39" t="s">
        <v>234</v>
      </c>
      <c r="C1456" s="7">
        <v>44105</v>
      </c>
      <c r="D1456" s="39" t="s">
        <v>2</v>
      </c>
      <c r="E1456" s="39">
        <v>119932</v>
      </c>
      <c r="F1456" s="82">
        <f t="shared" si="66"/>
        <v>119.932</v>
      </c>
      <c r="G1456" s="39">
        <f>VLOOKUP(N1456,Currecny_M!$A$1:$P$10,2,FALSE)</f>
        <v>65</v>
      </c>
      <c r="H1456" s="39">
        <f>MATCH(C1456,Currecny_M!$A$1:$P$1,0)</f>
        <v>8</v>
      </c>
      <c r="I1456" s="39">
        <f>VLOOKUP(N1456,Currecny_M!$A$1:$P$10,MATCH(Database!C1456,Currecny_M!$A$1:$P$1,0),FALSE)</f>
        <v>69</v>
      </c>
      <c r="J1456" s="82">
        <f t="shared" si="67"/>
        <v>8275.3080000000009</v>
      </c>
      <c r="K1456" s="39">
        <f>VLOOKUP('Cover page'!$B$6,Currecny_M!$A$1:$P$10,MATCH(Database!C1456,Currecny_M!$A$1:$P$1,0),FALSE)</f>
        <v>1</v>
      </c>
      <c r="L1456" s="82">
        <f t="shared" si="68"/>
        <v>8275.3080000000009</v>
      </c>
      <c r="M1456" s="82">
        <f>((E1456/$F$1)*VLOOKUP(N1456,Currecny_M!$A$1:$P$10,MATCH(Database!C1456,Currecny_M!$A$1:$P$1,0),FALSE))/VLOOKUP('Cover page'!$B$6,Currecny_M!$A$1:$P$10,MATCH(Database!C1456,Currecny_M!$A$1:$P$1,0),FALSE)</f>
        <v>8275.3080000000009</v>
      </c>
      <c r="N1456" s="6" t="str">
        <f>VLOOKUP(B1456,Master!$A$2:$C$11,3,FALSE)</f>
        <v>Yuan</v>
      </c>
      <c r="O1456" s="6" t="str">
        <f>VLOOKUP(B1456,Master!$A$2:$C$11,2,FALSE)</f>
        <v>Asia</v>
      </c>
      <c r="Q1456" s="39" t="str">
        <f>VLOOKUP(D1456,GL_Master!$A$1:$D$80,2,FALSE)</f>
        <v>BS</v>
      </c>
      <c r="R1456" s="39" t="str">
        <f>VLOOKUP(D1456,GL_Master!$A$1:$D$80,3,FALSE)</f>
        <v>Trade receivables</v>
      </c>
      <c r="S1456" s="39" t="str">
        <f>VLOOKUP(D1456,GL_Master!$A$1:$D$80,4,FALSE)</f>
        <v>Unsecured, considered good</v>
      </c>
    </row>
    <row r="1457" spans="1:19" x14ac:dyDescent="0.25">
      <c r="A1457" s="39" t="s">
        <v>262</v>
      </c>
      <c r="B1457" s="39" t="s">
        <v>234</v>
      </c>
      <c r="C1457" s="7">
        <v>44105</v>
      </c>
      <c r="D1457" s="39" t="s">
        <v>78</v>
      </c>
      <c r="E1457" s="39">
        <v>19</v>
      </c>
      <c r="F1457" s="82">
        <f t="shared" si="66"/>
        <v>1.9E-2</v>
      </c>
      <c r="G1457" s="39">
        <f>VLOOKUP(N1457,Currecny_M!$A$1:$P$10,2,FALSE)</f>
        <v>65</v>
      </c>
      <c r="H1457" s="39">
        <f>MATCH(C1457,Currecny_M!$A$1:$P$1,0)</f>
        <v>8</v>
      </c>
      <c r="I1457" s="39">
        <f>VLOOKUP(N1457,Currecny_M!$A$1:$P$10,MATCH(Database!C1457,Currecny_M!$A$1:$P$1,0),FALSE)</f>
        <v>69</v>
      </c>
      <c r="J1457" s="82">
        <f t="shared" si="67"/>
        <v>1.3109999999999999</v>
      </c>
      <c r="K1457" s="39">
        <f>VLOOKUP('Cover page'!$B$6,Currecny_M!$A$1:$P$10,MATCH(Database!C1457,Currecny_M!$A$1:$P$1,0),FALSE)</f>
        <v>1</v>
      </c>
      <c r="L1457" s="82">
        <f t="shared" si="68"/>
        <v>1.3109999999999999</v>
      </c>
      <c r="M1457" s="82">
        <f>((E1457/$F$1)*VLOOKUP(N1457,Currecny_M!$A$1:$P$10,MATCH(Database!C1457,Currecny_M!$A$1:$P$1,0),FALSE))/VLOOKUP('Cover page'!$B$6,Currecny_M!$A$1:$P$10,MATCH(Database!C1457,Currecny_M!$A$1:$P$1,0),FALSE)</f>
        <v>1.3109999999999999</v>
      </c>
      <c r="N1457" s="6" t="str">
        <f>VLOOKUP(B1457,Master!$A$2:$C$11,3,FALSE)</f>
        <v>Yuan</v>
      </c>
      <c r="O1457" s="6" t="str">
        <f>VLOOKUP(B1457,Master!$A$2:$C$11,2,FALSE)</f>
        <v>Asia</v>
      </c>
      <c r="Q1457" s="39" t="str">
        <f>VLOOKUP(D1457,GL_Master!$A$1:$D$80,2,FALSE)</f>
        <v>BS</v>
      </c>
      <c r="R1457" s="39" t="str">
        <f>VLOOKUP(D1457,GL_Master!$A$1:$D$80,3,FALSE)</f>
        <v>Cash &amp; Bank Balances</v>
      </c>
      <c r="S1457" s="39" t="str">
        <f>VLOOKUP(D1457,GL_Master!$A$1:$D$80,4,FALSE)</f>
        <v>Cash In hand</v>
      </c>
    </row>
    <row r="1458" spans="1:19" x14ac:dyDescent="0.25">
      <c r="A1458" s="39" t="s">
        <v>262</v>
      </c>
      <c r="B1458" s="39" t="s">
        <v>234</v>
      </c>
      <c r="C1458" s="7">
        <v>44105</v>
      </c>
      <c r="D1458" s="39" t="s">
        <v>79</v>
      </c>
      <c r="E1458" s="39">
        <v>-5077</v>
      </c>
      <c r="F1458" s="82">
        <f t="shared" si="66"/>
        <v>-5.077</v>
      </c>
      <c r="G1458" s="39">
        <f>VLOOKUP(N1458,Currecny_M!$A$1:$P$10,2,FALSE)</f>
        <v>65</v>
      </c>
      <c r="H1458" s="39">
        <f>MATCH(C1458,Currecny_M!$A$1:$P$1,0)</f>
        <v>8</v>
      </c>
      <c r="I1458" s="39">
        <f>VLOOKUP(N1458,Currecny_M!$A$1:$P$10,MATCH(Database!C1458,Currecny_M!$A$1:$P$1,0),FALSE)</f>
        <v>69</v>
      </c>
      <c r="J1458" s="82">
        <f t="shared" si="67"/>
        <v>-350.31299999999999</v>
      </c>
      <c r="K1458" s="39">
        <f>VLOOKUP('Cover page'!$B$6,Currecny_M!$A$1:$P$10,MATCH(Database!C1458,Currecny_M!$A$1:$P$1,0),FALSE)</f>
        <v>1</v>
      </c>
      <c r="L1458" s="82">
        <f t="shared" si="68"/>
        <v>-350.31299999999999</v>
      </c>
      <c r="M1458" s="82">
        <f>((E1458/$F$1)*VLOOKUP(N1458,Currecny_M!$A$1:$P$10,MATCH(Database!C1458,Currecny_M!$A$1:$P$1,0),FALSE))/VLOOKUP('Cover page'!$B$6,Currecny_M!$A$1:$P$10,MATCH(Database!C1458,Currecny_M!$A$1:$P$1,0),FALSE)</f>
        <v>-350.31299999999999</v>
      </c>
      <c r="N1458" s="6" t="str">
        <f>VLOOKUP(B1458,Master!$A$2:$C$11,3,FALSE)</f>
        <v>Yuan</v>
      </c>
      <c r="O1458" s="6" t="str">
        <f>VLOOKUP(B1458,Master!$A$2:$C$11,2,FALSE)</f>
        <v>Asia</v>
      </c>
      <c r="Q1458" s="39" t="str">
        <f>VLOOKUP(D1458,GL_Master!$A$1:$D$80,2,FALSE)</f>
        <v>BS</v>
      </c>
      <c r="R1458" s="39" t="str">
        <f>VLOOKUP(D1458,GL_Master!$A$1:$D$80,3,FALSE)</f>
        <v>Loan Fund</v>
      </c>
      <c r="S1458" s="39" t="str">
        <f>VLOOKUP(D1458,GL_Master!$A$1:$D$80,4,FALSE)</f>
        <v>Term Loan</v>
      </c>
    </row>
    <row r="1459" spans="1:19" x14ac:dyDescent="0.25">
      <c r="A1459" s="39" t="s">
        <v>262</v>
      </c>
      <c r="B1459" s="39" t="s">
        <v>234</v>
      </c>
      <c r="C1459" s="7">
        <v>44105</v>
      </c>
      <c r="D1459" s="39" t="s">
        <v>80</v>
      </c>
      <c r="E1459" s="39">
        <v>138</v>
      </c>
      <c r="F1459" s="82">
        <f t="shared" si="66"/>
        <v>0.13800000000000001</v>
      </c>
      <c r="G1459" s="39">
        <f>VLOOKUP(N1459,Currecny_M!$A$1:$P$10,2,FALSE)</f>
        <v>65</v>
      </c>
      <c r="H1459" s="39">
        <f>MATCH(C1459,Currecny_M!$A$1:$P$1,0)</f>
        <v>8</v>
      </c>
      <c r="I1459" s="39">
        <f>VLOOKUP(N1459,Currecny_M!$A$1:$P$10,MATCH(Database!C1459,Currecny_M!$A$1:$P$1,0),FALSE)</f>
        <v>69</v>
      </c>
      <c r="J1459" s="82">
        <f t="shared" si="67"/>
        <v>9.5220000000000002</v>
      </c>
      <c r="K1459" s="39">
        <f>VLOOKUP('Cover page'!$B$6,Currecny_M!$A$1:$P$10,MATCH(Database!C1459,Currecny_M!$A$1:$P$1,0),FALSE)</f>
        <v>1</v>
      </c>
      <c r="L1459" s="82">
        <f t="shared" si="68"/>
        <v>9.5220000000000002</v>
      </c>
      <c r="M1459" s="82">
        <f>((E1459/$F$1)*VLOOKUP(N1459,Currecny_M!$A$1:$P$10,MATCH(Database!C1459,Currecny_M!$A$1:$P$1,0),FALSE))/VLOOKUP('Cover page'!$B$6,Currecny_M!$A$1:$P$10,MATCH(Database!C1459,Currecny_M!$A$1:$P$1,0),FALSE)</f>
        <v>9.5220000000000002</v>
      </c>
      <c r="N1459" s="6" t="str">
        <f>VLOOKUP(B1459,Master!$A$2:$C$11,3,FALSE)</f>
        <v>Yuan</v>
      </c>
      <c r="O1459" s="6" t="str">
        <f>VLOOKUP(B1459,Master!$A$2:$C$11,2,FALSE)</f>
        <v>Asia</v>
      </c>
      <c r="Q1459" s="39" t="str">
        <f>VLOOKUP(D1459,GL_Master!$A$1:$D$80,2,FALSE)</f>
        <v>BS</v>
      </c>
      <c r="R1459" s="39" t="str">
        <f>VLOOKUP(D1459,GL_Master!$A$1:$D$80,3,FALSE)</f>
        <v>Cash &amp; Bank Balances</v>
      </c>
      <c r="S1459" s="39" t="str">
        <f>VLOOKUP(D1459,GL_Master!$A$1:$D$80,4,FALSE)</f>
        <v xml:space="preserve">      On Current Accounts</v>
      </c>
    </row>
    <row r="1460" spans="1:19" x14ac:dyDescent="0.25">
      <c r="A1460" s="39" t="s">
        <v>262</v>
      </c>
      <c r="B1460" s="39" t="s">
        <v>234</v>
      </c>
      <c r="C1460" s="7">
        <v>44105</v>
      </c>
      <c r="D1460" s="39" t="s">
        <v>81</v>
      </c>
      <c r="E1460" s="39">
        <v>9398</v>
      </c>
      <c r="F1460" s="82">
        <f t="shared" si="66"/>
        <v>9.3979999999999997</v>
      </c>
      <c r="G1460" s="39">
        <f>VLOOKUP(N1460,Currecny_M!$A$1:$P$10,2,FALSE)</f>
        <v>65</v>
      </c>
      <c r="H1460" s="39">
        <f>MATCH(C1460,Currecny_M!$A$1:$P$1,0)</f>
        <v>8</v>
      </c>
      <c r="I1460" s="39">
        <f>VLOOKUP(N1460,Currecny_M!$A$1:$P$10,MATCH(Database!C1460,Currecny_M!$A$1:$P$1,0),FALSE)</f>
        <v>69</v>
      </c>
      <c r="J1460" s="82">
        <f t="shared" si="67"/>
        <v>648.46199999999999</v>
      </c>
      <c r="K1460" s="39">
        <f>VLOOKUP('Cover page'!$B$6,Currecny_M!$A$1:$P$10,MATCH(Database!C1460,Currecny_M!$A$1:$P$1,0),FALSE)</f>
        <v>1</v>
      </c>
      <c r="L1460" s="82">
        <f t="shared" si="68"/>
        <v>648.46199999999999</v>
      </c>
      <c r="M1460" s="82">
        <f>((E1460/$F$1)*VLOOKUP(N1460,Currecny_M!$A$1:$P$10,MATCH(Database!C1460,Currecny_M!$A$1:$P$1,0),FALSE))/VLOOKUP('Cover page'!$B$6,Currecny_M!$A$1:$P$10,MATCH(Database!C1460,Currecny_M!$A$1:$P$1,0),FALSE)</f>
        <v>648.46199999999999</v>
      </c>
      <c r="N1460" s="6" t="str">
        <f>VLOOKUP(B1460,Master!$A$2:$C$11,3,FALSE)</f>
        <v>Yuan</v>
      </c>
      <c r="O1460" s="6" t="str">
        <f>VLOOKUP(B1460,Master!$A$2:$C$11,2,FALSE)</f>
        <v>Asia</v>
      </c>
      <c r="Q1460" s="39" t="str">
        <f>VLOOKUP(D1460,GL_Master!$A$1:$D$80,2,FALSE)</f>
        <v>BS</v>
      </c>
      <c r="R1460" s="39" t="str">
        <f>VLOOKUP(D1460,GL_Master!$A$1:$D$80,3,FALSE)</f>
        <v>Other Current Assets</v>
      </c>
      <c r="S1460" s="39" t="str">
        <f>VLOOKUP(D1460,GL_Master!$A$1:$D$80,4,FALSE)</f>
        <v>Advance tax recoverable (net of provision )</v>
      </c>
    </row>
    <row r="1461" spans="1:19" x14ac:dyDescent="0.25">
      <c r="A1461" s="39" t="s">
        <v>262</v>
      </c>
      <c r="B1461" s="39" t="s">
        <v>234</v>
      </c>
      <c r="C1461" s="7">
        <v>44105</v>
      </c>
      <c r="D1461" s="39" t="s">
        <v>19</v>
      </c>
      <c r="E1461" s="39">
        <v>95</v>
      </c>
      <c r="F1461" s="82">
        <f t="shared" si="66"/>
        <v>9.5000000000000001E-2</v>
      </c>
      <c r="G1461" s="39">
        <f>VLOOKUP(N1461,Currecny_M!$A$1:$P$10,2,FALSE)</f>
        <v>65</v>
      </c>
      <c r="H1461" s="39">
        <f>MATCH(C1461,Currecny_M!$A$1:$P$1,0)</f>
        <v>8</v>
      </c>
      <c r="I1461" s="39">
        <f>VLOOKUP(N1461,Currecny_M!$A$1:$P$10,MATCH(Database!C1461,Currecny_M!$A$1:$P$1,0),FALSE)</f>
        <v>69</v>
      </c>
      <c r="J1461" s="82">
        <f t="shared" si="67"/>
        <v>6.5549999999999997</v>
      </c>
      <c r="K1461" s="39">
        <f>VLOOKUP('Cover page'!$B$6,Currecny_M!$A$1:$P$10,MATCH(Database!C1461,Currecny_M!$A$1:$P$1,0),FALSE)</f>
        <v>1</v>
      </c>
      <c r="L1461" s="82">
        <f t="shared" si="68"/>
        <v>6.5549999999999997</v>
      </c>
      <c r="M1461" s="82">
        <f>((E1461/$F$1)*VLOOKUP(N1461,Currecny_M!$A$1:$P$10,MATCH(Database!C1461,Currecny_M!$A$1:$P$1,0),FALSE))/VLOOKUP('Cover page'!$B$6,Currecny_M!$A$1:$P$10,MATCH(Database!C1461,Currecny_M!$A$1:$P$1,0),FALSE)</f>
        <v>6.5549999999999997</v>
      </c>
      <c r="N1461" s="6" t="str">
        <f>VLOOKUP(B1461,Master!$A$2:$C$11,3,FALSE)</f>
        <v>Yuan</v>
      </c>
      <c r="O1461" s="6" t="str">
        <f>VLOOKUP(B1461,Master!$A$2:$C$11,2,FALSE)</f>
        <v>Asia</v>
      </c>
      <c r="Q1461" s="39" t="str">
        <f>VLOOKUP(D1461,GL_Master!$A$1:$D$80,2,FALSE)</f>
        <v>BS</v>
      </c>
      <c r="R1461" s="39" t="str">
        <f>VLOOKUP(D1461,GL_Master!$A$1:$D$80,3,FALSE)</f>
        <v>Short-term loan and advances</v>
      </c>
      <c r="S1461" s="39" t="str">
        <f>VLOOKUP(D1461,GL_Master!$A$1:$D$80,4,FALSE)</f>
        <v>Prepaid expenses</v>
      </c>
    </row>
    <row r="1462" spans="1:19" x14ac:dyDescent="0.25">
      <c r="A1462" s="39" t="s">
        <v>262</v>
      </c>
      <c r="B1462" s="39" t="s">
        <v>234</v>
      </c>
      <c r="C1462" s="7">
        <v>44105</v>
      </c>
      <c r="D1462" s="39" t="s">
        <v>82</v>
      </c>
      <c r="E1462" s="39">
        <v>1037</v>
      </c>
      <c r="F1462" s="82">
        <f t="shared" si="66"/>
        <v>1.0369999999999999</v>
      </c>
      <c r="G1462" s="39">
        <f>VLOOKUP(N1462,Currecny_M!$A$1:$P$10,2,FALSE)</f>
        <v>65</v>
      </c>
      <c r="H1462" s="39">
        <f>MATCH(C1462,Currecny_M!$A$1:$P$1,0)</f>
        <v>8</v>
      </c>
      <c r="I1462" s="39">
        <f>VLOOKUP(N1462,Currecny_M!$A$1:$P$10,MATCH(Database!C1462,Currecny_M!$A$1:$P$1,0),FALSE)</f>
        <v>69</v>
      </c>
      <c r="J1462" s="82">
        <f t="shared" si="67"/>
        <v>71.552999999999997</v>
      </c>
      <c r="K1462" s="39">
        <f>VLOOKUP('Cover page'!$B$6,Currecny_M!$A$1:$P$10,MATCH(Database!C1462,Currecny_M!$A$1:$P$1,0),FALSE)</f>
        <v>1</v>
      </c>
      <c r="L1462" s="82">
        <f t="shared" si="68"/>
        <v>71.552999999999997</v>
      </c>
      <c r="M1462" s="82">
        <f>((E1462/$F$1)*VLOOKUP(N1462,Currecny_M!$A$1:$P$10,MATCH(Database!C1462,Currecny_M!$A$1:$P$1,0),FALSE))/VLOOKUP('Cover page'!$B$6,Currecny_M!$A$1:$P$10,MATCH(Database!C1462,Currecny_M!$A$1:$P$1,0),FALSE)</f>
        <v>71.552999999999997</v>
      </c>
      <c r="N1462" s="6" t="str">
        <f>VLOOKUP(B1462,Master!$A$2:$C$11,3,FALSE)</f>
        <v>Yuan</v>
      </c>
      <c r="O1462" s="6" t="str">
        <f>VLOOKUP(B1462,Master!$A$2:$C$11,2,FALSE)</f>
        <v>Asia</v>
      </c>
      <c r="Q1462" s="39" t="str">
        <f>VLOOKUP(D1462,GL_Master!$A$1:$D$80,2,FALSE)</f>
        <v>BS</v>
      </c>
      <c r="R1462" s="39" t="str">
        <f>VLOOKUP(D1462,GL_Master!$A$1:$D$80,3,FALSE)</f>
        <v>Short-term loan and advances</v>
      </c>
      <c r="S1462" s="39" t="str">
        <f>VLOOKUP(D1462,GL_Master!$A$1:$D$80,4,FALSE)</f>
        <v>Advance to vendor/employees</v>
      </c>
    </row>
    <row r="1463" spans="1:19" x14ac:dyDescent="0.25">
      <c r="A1463" s="39" t="s">
        <v>262</v>
      </c>
      <c r="B1463" s="39" t="s">
        <v>234</v>
      </c>
      <c r="C1463" s="7">
        <v>44105</v>
      </c>
      <c r="D1463" s="39" t="s">
        <v>83</v>
      </c>
      <c r="E1463" s="39">
        <v>678</v>
      </c>
      <c r="F1463" s="82">
        <f t="shared" si="66"/>
        <v>0.67800000000000005</v>
      </c>
      <c r="G1463" s="39">
        <f>VLOOKUP(N1463,Currecny_M!$A$1:$P$10,2,FALSE)</f>
        <v>65</v>
      </c>
      <c r="H1463" s="39">
        <f>MATCH(C1463,Currecny_M!$A$1:$P$1,0)</f>
        <v>8</v>
      </c>
      <c r="I1463" s="39">
        <f>VLOOKUP(N1463,Currecny_M!$A$1:$P$10,MATCH(Database!C1463,Currecny_M!$A$1:$P$1,0),FALSE)</f>
        <v>69</v>
      </c>
      <c r="J1463" s="82">
        <f t="shared" si="67"/>
        <v>46.782000000000004</v>
      </c>
      <c r="K1463" s="39">
        <f>VLOOKUP('Cover page'!$B$6,Currecny_M!$A$1:$P$10,MATCH(Database!C1463,Currecny_M!$A$1:$P$1,0),FALSE)</f>
        <v>1</v>
      </c>
      <c r="L1463" s="82">
        <f t="shared" si="68"/>
        <v>46.782000000000004</v>
      </c>
      <c r="M1463" s="82">
        <f>((E1463/$F$1)*VLOOKUP(N1463,Currecny_M!$A$1:$P$10,MATCH(Database!C1463,Currecny_M!$A$1:$P$1,0),FALSE))/VLOOKUP('Cover page'!$B$6,Currecny_M!$A$1:$P$10,MATCH(Database!C1463,Currecny_M!$A$1:$P$1,0),FALSE)</f>
        <v>46.782000000000004</v>
      </c>
      <c r="N1463" s="6" t="str">
        <f>VLOOKUP(B1463,Master!$A$2:$C$11,3,FALSE)</f>
        <v>Yuan</v>
      </c>
      <c r="O1463" s="6" t="str">
        <f>VLOOKUP(B1463,Master!$A$2:$C$11,2,FALSE)</f>
        <v>Asia</v>
      </c>
      <c r="Q1463" s="39" t="str">
        <f>VLOOKUP(D1463,GL_Master!$A$1:$D$80,2,FALSE)</f>
        <v>BS</v>
      </c>
      <c r="R1463" s="39" t="str">
        <f>VLOOKUP(D1463,GL_Master!$A$1:$D$80,3,FALSE)</f>
        <v>Other Current Assets</v>
      </c>
      <c r="S1463" s="39" t="str">
        <f>VLOOKUP(D1463,GL_Master!$A$1:$D$80,4,FALSE)</f>
        <v>Security deposits ( Unsecured, considered good)</v>
      </c>
    </row>
    <row r="1464" spans="1:19" x14ac:dyDescent="0.25">
      <c r="A1464" s="39" t="s">
        <v>262</v>
      </c>
      <c r="B1464" s="39" t="s">
        <v>234</v>
      </c>
      <c r="C1464" s="7">
        <v>44105</v>
      </c>
      <c r="D1464" s="39" t="s">
        <v>246</v>
      </c>
      <c r="E1464" s="39">
        <v>-79395</v>
      </c>
      <c r="F1464" s="82">
        <f t="shared" si="66"/>
        <v>-79.394999999999996</v>
      </c>
      <c r="G1464" s="39">
        <f>VLOOKUP(N1464,Currecny_M!$A$1:$P$10,2,FALSE)</f>
        <v>65</v>
      </c>
      <c r="H1464" s="39">
        <f>MATCH(C1464,Currecny_M!$A$1:$P$1,0)</f>
        <v>8</v>
      </c>
      <c r="I1464" s="39">
        <f>VLOOKUP(N1464,Currecny_M!$A$1:$P$10,MATCH(Database!C1464,Currecny_M!$A$1:$P$1,0),FALSE)</f>
        <v>69</v>
      </c>
      <c r="J1464" s="82">
        <f t="shared" si="67"/>
        <v>-5478.2550000000001</v>
      </c>
      <c r="K1464" s="39">
        <f>VLOOKUP('Cover page'!$B$6,Currecny_M!$A$1:$P$10,MATCH(Database!C1464,Currecny_M!$A$1:$P$1,0),FALSE)</f>
        <v>1</v>
      </c>
      <c r="L1464" s="82">
        <f t="shared" si="68"/>
        <v>-5478.2550000000001</v>
      </c>
      <c r="M1464" s="82">
        <f>((E1464/$F$1)*VLOOKUP(N1464,Currecny_M!$A$1:$P$10,MATCH(Database!C1464,Currecny_M!$A$1:$P$1,0),FALSE))/VLOOKUP('Cover page'!$B$6,Currecny_M!$A$1:$P$10,MATCH(Database!C1464,Currecny_M!$A$1:$P$1,0),FALSE)</f>
        <v>-5478.2550000000001</v>
      </c>
      <c r="N1464" s="6" t="str">
        <f>VLOOKUP(B1464,Master!$A$2:$C$11,3,FALSE)</f>
        <v>Yuan</v>
      </c>
      <c r="O1464" s="6" t="str">
        <f>VLOOKUP(B1464,Master!$A$2:$C$11,2,FALSE)</f>
        <v>Asia</v>
      </c>
      <c r="Q1464" s="39" t="str">
        <f>VLOOKUP(D1464,GL_Master!$A$1:$D$80,2,FALSE)</f>
        <v>PL</v>
      </c>
      <c r="R1464" s="39" t="str">
        <f>VLOOKUP(D1464,GL_Master!$A$1:$D$80,3,FALSE)</f>
        <v>Revenue from Operations</v>
      </c>
      <c r="S1464" s="39" t="str">
        <f>VLOOKUP(D1464,GL_Master!$A$1:$D$80,4,FALSE)</f>
        <v>Contract revenue</v>
      </c>
    </row>
    <row r="1465" spans="1:19" x14ac:dyDescent="0.25">
      <c r="A1465" s="39" t="s">
        <v>262</v>
      </c>
      <c r="B1465" s="39" t="s">
        <v>234</v>
      </c>
      <c r="C1465" s="7">
        <v>44105</v>
      </c>
      <c r="D1465" s="39" t="s">
        <v>134</v>
      </c>
      <c r="E1465" s="39">
        <v>-658</v>
      </c>
      <c r="F1465" s="82">
        <f t="shared" si="66"/>
        <v>-0.65800000000000003</v>
      </c>
      <c r="G1465" s="39">
        <f>VLOOKUP(N1465,Currecny_M!$A$1:$P$10,2,FALSE)</f>
        <v>65</v>
      </c>
      <c r="H1465" s="39">
        <f>MATCH(C1465,Currecny_M!$A$1:$P$1,0)</f>
        <v>8</v>
      </c>
      <c r="I1465" s="39">
        <f>VLOOKUP(N1465,Currecny_M!$A$1:$P$10,MATCH(Database!C1465,Currecny_M!$A$1:$P$1,0),FALSE)</f>
        <v>69</v>
      </c>
      <c r="J1465" s="82">
        <f t="shared" si="67"/>
        <v>-45.402000000000001</v>
      </c>
      <c r="K1465" s="39">
        <f>VLOOKUP('Cover page'!$B$6,Currecny_M!$A$1:$P$10,MATCH(Database!C1465,Currecny_M!$A$1:$P$1,0),FALSE)</f>
        <v>1</v>
      </c>
      <c r="L1465" s="82">
        <f t="shared" si="68"/>
        <v>-45.402000000000001</v>
      </c>
      <c r="M1465" s="82">
        <f>((E1465/$F$1)*VLOOKUP(N1465,Currecny_M!$A$1:$P$10,MATCH(Database!C1465,Currecny_M!$A$1:$P$1,0),FALSE))/VLOOKUP('Cover page'!$B$6,Currecny_M!$A$1:$P$10,MATCH(Database!C1465,Currecny_M!$A$1:$P$1,0),FALSE)</f>
        <v>-45.402000000000001</v>
      </c>
      <c r="N1465" s="6" t="str">
        <f>VLOOKUP(B1465,Master!$A$2:$C$11,3,FALSE)</f>
        <v>Yuan</v>
      </c>
      <c r="O1465" s="6" t="str">
        <f>VLOOKUP(B1465,Master!$A$2:$C$11,2,FALSE)</f>
        <v>Asia</v>
      </c>
      <c r="Q1465" s="39" t="str">
        <f>VLOOKUP(D1465,GL_Master!$A$1:$D$80,2,FALSE)</f>
        <v>PL</v>
      </c>
      <c r="R1465" s="39" t="str">
        <f>VLOOKUP(D1465,GL_Master!$A$1:$D$80,3,FALSE)</f>
        <v>Other Income</v>
      </c>
      <c r="S1465" s="39" t="str">
        <f>VLOOKUP(D1465,GL_Master!$A$1:$D$80,4,FALSE)</f>
        <v>Other Income</v>
      </c>
    </row>
    <row r="1466" spans="1:19" x14ac:dyDescent="0.25">
      <c r="A1466" s="39" t="s">
        <v>262</v>
      </c>
      <c r="B1466" s="39" t="s">
        <v>234</v>
      </c>
      <c r="C1466" s="7">
        <v>44105</v>
      </c>
      <c r="D1466" s="39" t="s">
        <v>86</v>
      </c>
      <c r="E1466" s="39">
        <v>40</v>
      </c>
      <c r="F1466" s="82">
        <f t="shared" si="66"/>
        <v>0.04</v>
      </c>
      <c r="G1466" s="39">
        <f>VLOOKUP(N1466,Currecny_M!$A$1:$P$10,2,FALSE)</f>
        <v>65</v>
      </c>
      <c r="H1466" s="39">
        <f>MATCH(C1466,Currecny_M!$A$1:$P$1,0)</f>
        <v>8</v>
      </c>
      <c r="I1466" s="39">
        <f>VLOOKUP(N1466,Currecny_M!$A$1:$P$10,MATCH(Database!C1466,Currecny_M!$A$1:$P$1,0),FALSE)</f>
        <v>69</v>
      </c>
      <c r="J1466" s="82">
        <f t="shared" si="67"/>
        <v>2.7600000000000002</v>
      </c>
      <c r="K1466" s="39">
        <f>VLOOKUP('Cover page'!$B$6,Currecny_M!$A$1:$P$10,MATCH(Database!C1466,Currecny_M!$A$1:$P$1,0),FALSE)</f>
        <v>1</v>
      </c>
      <c r="L1466" s="82">
        <f t="shared" si="68"/>
        <v>2.7600000000000002</v>
      </c>
      <c r="M1466" s="82">
        <f>((E1466/$F$1)*VLOOKUP(N1466,Currecny_M!$A$1:$P$10,MATCH(Database!C1466,Currecny_M!$A$1:$P$1,0),FALSE))/VLOOKUP('Cover page'!$B$6,Currecny_M!$A$1:$P$10,MATCH(Database!C1466,Currecny_M!$A$1:$P$1,0),FALSE)</f>
        <v>2.7600000000000002</v>
      </c>
      <c r="N1466" s="6" t="str">
        <f>VLOOKUP(B1466,Master!$A$2:$C$11,3,FALSE)</f>
        <v>Yuan</v>
      </c>
      <c r="O1466" s="6" t="str">
        <f>VLOOKUP(B1466,Master!$A$2:$C$11,2,FALSE)</f>
        <v>Asia</v>
      </c>
      <c r="Q1466" s="39" t="str">
        <f>VLOOKUP(D1466,GL_Master!$A$1:$D$80,2,FALSE)</f>
        <v>PL</v>
      </c>
      <c r="R1466" s="39" t="str">
        <f>VLOOKUP(D1466,GL_Master!$A$1:$D$80,3,FALSE)</f>
        <v>COGS</v>
      </c>
      <c r="S1466" s="39" t="str">
        <f>VLOOKUP(D1466,GL_Master!$A$1:$D$80,4,FALSE)</f>
        <v>Purchase of other traded goods</v>
      </c>
    </row>
    <row r="1467" spans="1:19" x14ac:dyDescent="0.25">
      <c r="A1467" s="39" t="s">
        <v>262</v>
      </c>
      <c r="B1467" s="39" t="s">
        <v>234</v>
      </c>
      <c r="C1467" s="7">
        <v>44105</v>
      </c>
      <c r="D1467" s="39" t="s">
        <v>87</v>
      </c>
      <c r="E1467" s="39">
        <v>20</v>
      </c>
      <c r="F1467" s="82">
        <f t="shared" si="66"/>
        <v>0.02</v>
      </c>
      <c r="G1467" s="39">
        <f>VLOOKUP(N1467,Currecny_M!$A$1:$P$10,2,FALSE)</f>
        <v>65</v>
      </c>
      <c r="H1467" s="39">
        <f>MATCH(C1467,Currecny_M!$A$1:$P$1,0)</f>
        <v>8</v>
      </c>
      <c r="I1467" s="39">
        <f>VLOOKUP(N1467,Currecny_M!$A$1:$P$10,MATCH(Database!C1467,Currecny_M!$A$1:$P$1,0),FALSE)</f>
        <v>69</v>
      </c>
      <c r="J1467" s="82">
        <f t="shared" si="67"/>
        <v>1.3800000000000001</v>
      </c>
      <c r="K1467" s="39">
        <f>VLOOKUP('Cover page'!$B$6,Currecny_M!$A$1:$P$10,MATCH(Database!C1467,Currecny_M!$A$1:$P$1,0),FALSE)</f>
        <v>1</v>
      </c>
      <c r="L1467" s="82">
        <f t="shared" si="68"/>
        <v>1.3800000000000001</v>
      </c>
      <c r="M1467" s="82">
        <f>((E1467/$F$1)*VLOOKUP(N1467,Currecny_M!$A$1:$P$10,MATCH(Database!C1467,Currecny_M!$A$1:$P$1,0),FALSE))/VLOOKUP('Cover page'!$B$6,Currecny_M!$A$1:$P$10,MATCH(Database!C1467,Currecny_M!$A$1:$P$1,0),FALSE)</f>
        <v>1.3800000000000001</v>
      </c>
      <c r="N1467" s="6" t="str">
        <f>VLOOKUP(B1467,Master!$A$2:$C$11,3,FALSE)</f>
        <v>Yuan</v>
      </c>
      <c r="O1467" s="6" t="str">
        <f>VLOOKUP(B1467,Master!$A$2:$C$11,2,FALSE)</f>
        <v>Asia</v>
      </c>
      <c r="Q1467" s="39" t="str">
        <f>VLOOKUP(D1467,GL_Master!$A$1:$D$80,2,FALSE)</f>
        <v>PL</v>
      </c>
      <c r="R1467" s="39" t="str">
        <f>VLOOKUP(D1467,GL_Master!$A$1:$D$80,3,FALSE)</f>
        <v>COGS</v>
      </c>
      <c r="S1467" s="39" t="str">
        <f>VLOOKUP(D1467,GL_Master!$A$1:$D$80,4,FALSE)</f>
        <v>Civil, Installation, Commissioning and Other miscellaneous expenses</v>
      </c>
    </row>
    <row r="1468" spans="1:19" x14ac:dyDescent="0.25">
      <c r="A1468" s="39" t="s">
        <v>262</v>
      </c>
      <c r="B1468" s="39" t="s">
        <v>234</v>
      </c>
      <c r="C1468" s="7">
        <v>44105</v>
      </c>
      <c r="D1468" s="39" t="s">
        <v>88</v>
      </c>
      <c r="E1468" s="39">
        <v>57</v>
      </c>
      <c r="F1468" s="82">
        <f t="shared" si="66"/>
        <v>5.7000000000000002E-2</v>
      </c>
      <c r="G1468" s="39">
        <f>VLOOKUP(N1468,Currecny_M!$A$1:$P$10,2,FALSE)</f>
        <v>65</v>
      </c>
      <c r="H1468" s="39">
        <f>MATCH(C1468,Currecny_M!$A$1:$P$1,0)</f>
        <v>8</v>
      </c>
      <c r="I1468" s="39">
        <f>VLOOKUP(N1468,Currecny_M!$A$1:$P$10,MATCH(Database!C1468,Currecny_M!$A$1:$P$1,0),FALSE)</f>
        <v>69</v>
      </c>
      <c r="J1468" s="82">
        <f t="shared" si="67"/>
        <v>3.9330000000000003</v>
      </c>
      <c r="K1468" s="39">
        <f>VLOOKUP('Cover page'!$B$6,Currecny_M!$A$1:$P$10,MATCH(Database!C1468,Currecny_M!$A$1:$P$1,0),FALSE)</f>
        <v>1</v>
      </c>
      <c r="L1468" s="82">
        <f t="shared" si="68"/>
        <v>3.9330000000000003</v>
      </c>
      <c r="M1468" s="82">
        <f>((E1468/$F$1)*VLOOKUP(N1468,Currecny_M!$A$1:$P$10,MATCH(Database!C1468,Currecny_M!$A$1:$P$1,0),FALSE))/VLOOKUP('Cover page'!$B$6,Currecny_M!$A$1:$P$10,MATCH(Database!C1468,Currecny_M!$A$1:$P$1,0),FALSE)</f>
        <v>3.9330000000000003</v>
      </c>
      <c r="N1468" s="6" t="str">
        <f>VLOOKUP(B1468,Master!$A$2:$C$11,3,FALSE)</f>
        <v>Yuan</v>
      </c>
      <c r="O1468" s="6" t="str">
        <f>VLOOKUP(B1468,Master!$A$2:$C$11,2,FALSE)</f>
        <v>Asia</v>
      </c>
      <c r="Q1468" s="39" t="str">
        <f>VLOOKUP(D1468,GL_Master!$A$1:$D$80,2,FALSE)</f>
        <v>PL</v>
      </c>
      <c r="R1468" s="39" t="str">
        <f>VLOOKUP(D1468,GL_Master!$A$1:$D$80,3,FALSE)</f>
        <v>COGS</v>
      </c>
      <c r="S1468" s="39" t="str">
        <f>VLOOKUP(D1468,GL_Master!$A$1:$D$80,4,FALSE)</f>
        <v>Civil, Installation, Commissioning and Other miscellaneous expenses</v>
      </c>
    </row>
    <row r="1469" spans="1:19" x14ac:dyDescent="0.25">
      <c r="A1469" s="39" t="s">
        <v>262</v>
      </c>
      <c r="B1469" s="39" t="s">
        <v>234</v>
      </c>
      <c r="C1469" s="7">
        <v>44105</v>
      </c>
      <c r="D1469" s="39" t="s">
        <v>89</v>
      </c>
      <c r="E1469" s="39">
        <v>122</v>
      </c>
      <c r="F1469" s="82">
        <f t="shared" si="66"/>
        <v>0.122</v>
      </c>
      <c r="G1469" s="39">
        <f>VLOOKUP(N1469,Currecny_M!$A$1:$P$10,2,FALSE)</f>
        <v>65</v>
      </c>
      <c r="H1469" s="39">
        <f>MATCH(C1469,Currecny_M!$A$1:$P$1,0)</f>
        <v>8</v>
      </c>
      <c r="I1469" s="39">
        <f>VLOOKUP(N1469,Currecny_M!$A$1:$P$10,MATCH(Database!C1469,Currecny_M!$A$1:$P$1,0),FALSE)</f>
        <v>69</v>
      </c>
      <c r="J1469" s="82">
        <f t="shared" si="67"/>
        <v>8.4179999999999993</v>
      </c>
      <c r="K1469" s="39">
        <f>VLOOKUP('Cover page'!$B$6,Currecny_M!$A$1:$P$10,MATCH(Database!C1469,Currecny_M!$A$1:$P$1,0),FALSE)</f>
        <v>1</v>
      </c>
      <c r="L1469" s="82">
        <f t="shared" si="68"/>
        <v>8.4179999999999993</v>
      </c>
      <c r="M1469" s="82">
        <f>((E1469/$F$1)*VLOOKUP(N1469,Currecny_M!$A$1:$P$10,MATCH(Database!C1469,Currecny_M!$A$1:$P$1,0),FALSE))/VLOOKUP('Cover page'!$B$6,Currecny_M!$A$1:$P$10,MATCH(Database!C1469,Currecny_M!$A$1:$P$1,0),FALSE)</f>
        <v>8.4179999999999993</v>
      </c>
      <c r="N1469" s="6" t="str">
        <f>VLOOKUP(B1469,Master!$A$2:$C$11,3,FALSE)</f>
        <v>Yuan</v>
      </c>
      <c r="O1469" s="6" t="str">
        <f>VLOOKUP(B1469,Master!$A$2:$C$11,2,FALSE)</f>
        <v>Asia</v>
      </c>
      <c r="Q1469" s="39" t="str">
        <f>VLOOKUP(D1469,GL_Master!$A$1:$D$80,2,FALSE)</f>
        <v>PL</v>
      </c>
      <c r="R1469" s="39" t="str">
        <f>VLOOKUP(D1469,GL_Master!$A$1:$D$80,3,FALSE)</f>
        <v>COGS</v>
      </c>
      <c r="S1469" s="39" t="str">
        <f>VLOOKUP(D1469,GL_Master!$A$1:$D$80,4,FALSE)</f>
        <v>project Expenses</v>
      </c>
    </row>
    <row r="1470" spans="1:19" x14ac:dyDescent="0.25">
      <c r="A1470" s="39" t="s">
        <v>262</v>
      </c>
      <c r="B1470" s="39" t="s">
        <v>234</v>
      </c>
      <c r="C1470" s="7">
        <v>44105</v>
      </c>
      <c r="D1470" s="39" t="s">
        <v>90</v>
      </c>
      <c r="E1470" s="39">
        <v>41</v>
      </c>
      <c r="F1470" s="82">
        <f t="shared" si="66"/>
        <v>4.1000000000000002E-2</v>
      </c>
      <c r="G1470" s="39">
        <f>VLOOKUP(N1470,Currecny_M!$A$1:$P$10,2,FALSE)</f>
        <v>65</v>
      </c>
      <c r="H1470" s="39">
        <f>MATCH(C1470,Currecny_M!$A$1:$P$1,0)</f>
        <v>8</v>
      </c>
      <c r="I1470" s="39">
        <f>VLOOKUP(N1470,Currecny_M!$A$1:$P$10,MATCH(Database!C1470,Currecny_M!$A$1:$P$1,0),FALSE)</f>
        <v>69</v>
      </c>
      <c r="J1470" s="82">
        <f t="shared" si="67"/>
        <v>2.8290000000000002</v>
      </c>
      <c r="K1470" s="39">
        <f>VLOOKUP('Cover page'!$B$6,Currecny_M!$A$1:$P$10,MATCH(Database!C1470,Currecny_M!$A$1:$P$1,0),FALSE)</f>
        <v>1</v>
      </c>
      <c r="L1470" s="82">
        <f t="shared" si="68"/>
        <v>2.8290000000000002</v>
      </c>
      <c r="M1470" s="82">
        <f>((E1470/$F$1)*VLOOKUP(N1470,Currecny_M!$A$1:$P$10,MATCH(Database!C1470,Currecny_M!$A$1:$P$1,0),FALSE))/VLOOKUP('Cover page'!$B$6,Currecny_M!$A$1:$P$10,MATCH(Database!C1470,Currecny_M!$A$1:$P$1,0),FALSE)</f>
        <v>2.8290000000000002</v>
      </c>
      <c r="N1470" s="6" t="str">
        <f>VLOOKUP(B1470,Master!$A$2:$C$11,3,FALSE)</f>
        <v>Yuan</v>
      </c>
      <c r="O1470" s="6" t="str">
        <f>VLOOKUP(B1470,Master!$A$2:$C$11,2,FALSE)</f>
        <v>Asia</v>
      </c>
      <c r="Q1470" s="39" t="str">
        <f>VLOOKUP(D1470,GL_Master!$A$1:$D$80,2,FALSE)</f>
        <v>PL</v>
      </c>
      <c r="R1470" s="39" t="str">
        <f>VLOOKUP(D1470,GL_Master!$A$1:$D$80,3,FALSE)</f>
        <v>Office utility</v>
      </c>
      <c r="S1470" s="39" t="str">
        <f>VLOOKUP(D1470,GL_Master!$A$1:$D$80,4,FALSE)</f>
        <v>Electricity Expenses</v>
      </c>
    </row>
    <row r="1471" spans="1:19" x14ac:dyDescent="0.25">
      <c r="A1471" s="39" t="s">
        <v>262</v>
      </c>
      <c r="B1471" s="39" t="s">
        <v>234</v>
      </c>
      <c r="C1471" s="7">
        <v>44105</v>
      </c>
      <c r="D1471" s="39" t="s">
        <v>91</v>
      </c>
      <c r="E1471" s="39">
        <v>80</v>
      </c>
      <c r="F1471" s="82">
        <f t="shared" si="66"/>
        <v>0.08</v>
      </c>
      <c r="G1471" s="39">
        <f>VLOOKUP(N1471,Currecny_M!$A$1:$P$10,2,FALSE)</f>
        <v>65</v>
      </c>
      <c r="H1471" s="39">
        <f>MATCH(C1471,Currecny_M!$A$1:$P$1,0)</f>
        <v>8</v>
      </c>
      <c r="I1471" s="39">
        <f>VLOOKUP(N1471,Currecny_M!$A$1:$P$10,MATCH(Database!C1471,Currecny_M!$A$1:$P$1,0),FALSE)</f>
        <v>69</v>
      </c>
      <c r="J1471" s="82">
        <f t="shared" si="67"/>
        <v>5.5200000000000005</v>
      </c>
      <c r="K1471" s="39">
        <f>VLOOKUP('Cover page'!$B$6,Currecny_M!$A$1:$P$10,MATCH(Database!C1471,Currecny_M!$A$1:$P$1,0),FALSE)</f>
        <v>1</v>
      </c>
      <c r="L1471" s="82">
        <f t="shared" si="68"/>
        <v>5.5200000000000005</v>
      </c>
      <c r="M1471" s="82">
        <f>((E1471/$F$1)*VLOOKUP(N1471,Currecny_M!$A$1:$P$10,MATCH(Database!C1471,Currecny_M!$A$1:$P$1,0),FALSE))/VLOOKUP('Cover page'!$B$6,Currecny_M!$A$1:$P$10,MATCH(Database!C1471,Currecny_M!$A$1:$P$1,0),FALSE)</f>
        <v>5.5200000000000005</v>
      </c>
      <c r="N1471" s="6" t="str">
        <f>VLOOKUP(B1471,Master!$A$2:$C$11,3,FALSE)</f>
        <v>Yuan</v>
      </c>
      <c r="O1471" s="6" t="str">
        <f>VLOOKUP(B1471,Master!$A$2:$C$11,2,FALSE)</f>
        <v>Asia</v>
      </c>
      <c r="Q1471" s="39" t="str">
        <f>VLOOKUP(D1471,GL_Master!$A$1:$D$80,2,FALSE)</f>
        <v>PL</v>
      </c>
      <c r="R1471" s="39" t="str">
        <f>VLOOKUP(D1471,GL_Master!$A$1:$D$80,3,FALSE)</f>
        <v>Misc. expenses</v>
      </c>
      <c r="S1471" s="39" t="str">
        <f>VLOOKUP(D1471,GL_Master!$A$1:$D$80,4,FALSE)</f>
        <v>Repair &amp; Maintenance</v>
      </c>
    </row>
    <row r="1472" spans="1:19" x14ac:dyDescent="0.25">
      <c r="A1472" s="39" t="s">
        <v>262</v>
      </c>
      <c r="B1472" s="39" t="s">
        <v>234</v>
      </c>
      <c r="C1472" s="7">
        <v>44105</v>
      </c>
      <c r="D1472" s="39" t="s">
        <v>92</v>
      </c>
      <c r="E1472" s="39">
        <v>60</v>
      </c>
      <c r="F1472" s="82">
        <f t="shared" si="66"/>
        <v>0.06</v>
      </c>
      <c r="G1472" s="39">
        <f>VLOOKUP(N1472,Currecny_M!$A$1:$P$10,2,FALSE)</f>
        <v>65</v>
      </c>
      <c r="H1472" s="39">
        <f>MATCH(C1472,Currecny_M!$A$1:$P$1,0)</f>
        <v>8</v>
      </c>
      <c r="I1472" s="39">
        <f>VLOOKUP(N1472,Currecny_M!$A$1:$P$10,MATCH(Database!C1472,Currecny_M!$A$1:$P$1,0),FALSE)</f>
        <v>69</v>
      </c>
      <c r="J1472" s="82">
        <f t="shared" si="67"/>
        <v>4.1399999999999997</v>
      </c>
      <c r="K1472" s="39">
        <f>VLOOKUP('Cover page'!$B$6,Currecny_M!$A$1:$P$10,MATCH(Database!C1472,Currecny_M!$A$1:$P$1,0),FALSE)</f>
        <v>1</v>
      </c>
      <c r="L1472" s="82">
        <f t="shared" si="68"/>
        <v>4.1399999999999997</v>
      </c>
      <c r="M1472" s="82">
        <f>((E1472/$F$1)*VLOOKUP(N1472,Currecny_M!$A$1:$P$10,MATCH(Database!C1472,Currecny_M!$A$1:$P$1,0),FALSE))/VLOOKUP('Cover page'!$B$6,Currecny_M!$A$1:$P$10,MATCH(Database!C1472,Currecny_M!$A$1:$P$1,0),FALSE)</f>
        <v>4.1399999999999997</v>
      </c>
      <c r="N1472" s="6" t="str">
        <f>VLOOKUP(B1472,Master!$A$2:$C$11,3,FALSE)</f>
        <v>Yuan</v>
      </c>
      <c r="O1472" s="6" t="str">
        <f>VLOOKUP(B1472,Master!$A$2:$C$11,2,FALSE)</f>
        <v>Asia</v>
      </c>
      <c r="Q1472" s="39" t="str">
        <f>VLOOKUP(D1472,GL_Master!$A$1:$D$80,2,FALSE)</f>
        <v>PL</v>
      </c>
      <c r="R1472" s="39" t="str">
        <f>VLOOKUP(D1472,GL_Master!$A$1:$D$80,3,FALSE)</f>
        <v>Misc. expenses</v>
      </c>
      <c r="S1472" s="39" t="str">
        <f>VLOOKUP(D1472,GL_Master!$A$1:$D$80,4,FALSE)</f>
        <v>Repair &amp; Maintenance</v>
      </c>
    </row>
    <row r="1473" spans="1:19" x14ac:dyDescent="0.25">
      <c r="A1473" s="39" t="s">
        <v>262</v>
      </c>
      <c r="B1473" s="39" t="s">
        <v>234</v>
      </c>
      <c r="C1473" s="7">
        <v>44105</v>
      </c>
      <c r="D1473" s="39" t="s">
        <v>93</v>
      </c>
      <c r="E1473" s="39">
        <v>659</v>
      </c>
      <c r="F1473" s="82">
        <f t="shared" si="66"/>
        <v>0.65900000000000003</v>
      </c>
      <c r="G1473" s="39">
        <f>VLOOKUP(N1473,Currecny_M!$A$1:$P$10,2,FALSE)</f>
        <v>65</v>
      </c>
      <c r="H1473" s="39">
        <f>MATCH(C1473,Currecny_M!$A$1:$P$1,0)</f>
        <v>8</v>
      </c>
      <c r="I1473" s="39">
        <f>VLOOKUP(N1473,Currecny_M!$A$1:$P$10,MATCH(Database!C1473,Currecny_M!$A$1:$P$1,0),FALSE)</f>
        <v>69</v>
      </c>
      <c r="J1473" s="82">
        <f t="shared" si="67"/>
        <v>45.471000000000004</v>
      </c>
      <c r="K1473" s="39">
        <f>VLOOKUP('Cover page'!$B$6,Currecny_M!$A$1:$P$10,MATCH(Database!C1473,Currecny_M!$A$1:$P$1,0),FALSE)</f>
        <v>1</v>
      </c>
      <c r="L1473" s="82">
        <f t="shared" si="68"/>
        <v>45.471000000000004</v>
      </c>
      <c r="M1473" s="82">
        <f>((E1473/$F$1)*VLOOKUP(N1473,Currecny_M!$A$1:$P$10,MATCH(Database!C1473,Currecny_M!$A$1:$P$1,0),FALSE))/VLOOKUP('Cover page'!$B$6,Currecny_M!$A$1:$P$10,MATCH(Database!C1473,Currecny_M!$A$1:$P$1,0),FALSE)</f>
        <v>45.471000000000004</v>
      </c>
      <c r="N1473" s="6" t="str">
        <f>VLOOKUP(B1473,Master!$A$2:$C$11,3,FALSE)</f>
        <v>Yuan</v>
      </c>
      <c r="O1473" s="6" t="str">
        <f>VLOOKUP(B1473,Master!$A$2:$C$11,2,FALSE)</f>
        <v>Asia</v>
      </c>
      <c r="Q1473" s="39" t="str">
        <f>VLOOKUP(D1473,GL_Master!$A$1:$D$80,2,FALSE)</f>
        <v>PL</v>
      </c>
      <c r="R1473" s="39" t="str">
        <f>VLOOKUP(D1473,GL_Master!$A$1:$D$80,3,FALSE)</f>
        <v>Salary wages &amp; benefits</v>
      </c>
      <c r="S1473" s="39" t="str">
        <f>VLOOKUP(D1473,GL_Master!$A$1:$D$80,4,FALSE)</f>
        <v>Employee benefits expense</v>
      </c>
    </row>
    <row r="1474" spans="1:19" x14ac:dyDescent="0.25">
      <c r="A1474" s="39" t="s">
        <v>262</v>
      </c>
      <c r="B1474" s="39" t="s">
        <v>234</v>
      </c>
      <c r="C1474" s="7">
        <v>44105</v>
      </c>
      <c r="D1474" s="39" t="s">
        <v>33</v>
      </c>
      <c r="E1474" s="39">
        <v>19</v>
      </c>
      <c r="F1474" s="82">
        <f t="shared" si="66"/>
        <v>1.9E-2</v>
      </c>
      <c r="G1474" s="39">
        <f>VLOOKUP(N1474,Currecny_M!$A$1:$P$10,2,FALSE)</f>
        <v>65</v>
      </c>
      <c r="H1474" s="39">
        <f>MATCH(C1474,Currecny_M!$A$1:$P$1,0)</f>
        <v>8</v>
      </c>
      <c r="I1474" s="39">
        <f>VLOOKUP(N1474,Currecny_M!$A$1:$P$10,MATCH(Database!C1474,Currecny_M!$A$1:$P$1,0),FALSE)</f>
        <v>69</v>
      </c>
      <c r="J1474" s="82">
        <f t="shared" si="67"/>
        <v>1.3109999999999999</v>
      </c>
      <c r="K1474" s="39">
        <f>VLOOKUP('Cover page'!$B$6,Currecny_M!$A$1:$P$10,MATCH(Database!C1474,Currecny_M!$A$1:$P$1,0),FALSE)</f>
        <v>1</v>
      </c>
      <c r="L1474" s="82">
        <f t="shared" si="68"/>
        <v>1.3109999999999999</v>
      </c>
      <c r="M1474" s="82">
        <f>((E1474/$F$1)*VLOOKUP(N1474,Currecny_M!$A$1:$P$10,MATCH(Database!C1474,Currecny_M!$A$1:$P$1,0),FALSE))/VLOOKUP('Cover page'!$B$6,Currecny_M!$A$1:$P$10,MATCH(Database!C1474,Currecny_M!$A$1:$P$1,0),FALSE)</f>
        <v>1.3109999999999999</v>
      </c>
      <c r="N1474" s="6" t="str">
        <f>VLOOKUP(B1474,Master!$A$2:$C$11,3,FALSE)</f>
        <v>Yuan</v>
      </c>
      <c r="O1474" s="6" t="str">
        <f>VLOOKUP(B1474,Master!$A$2:$C$11,2,FALSE)</f>
        <v>Asia</v>
      </c>
      <c r="Q1474" s="39" t="str">
        <f>VLOOKUP(D1474,GL_Master!$A$1:$D$80,2,FALSE)</f>
        <v>PL</v>
      </c>
      <c r="R1474" s="39" t="str">
        <f>VLOOKUP(D1474,GL_Master!$A$1:$D$80,3,FALSE)</f>
        <v>Staff welfare expenses</v>
      </c>
      <c r="S1474" s="39" t="str">
        <f>VLOOKUP(D1474,GL_Master!$A$1:$D$80,4,FALSE)</f>
        <v>Other staff welfare</v>
      </c>
    </row>
    <row r="1475" spans="1:19" x14ac:dyDescent="0.25">
      <c r="A1475" s="39" t="s">
        <v>262</v>
      </c>
      <c r="B1475" s="39" t="s">
        <v>234</v>
      </c>
      <c r="C1475" s="7">
        <v>44105</v>
      </c>
      <c r="D1475" s="39" t="s">
        <v>94</v>
      </c>
      <c r="E1475" s="39">
        <v>116</v>
      </c>
      <c r="F1475" s="82">
        <f t="shared" si="66"/>
        <v>0.11600000000000001</v>
      </c>
      <c r="G1475" s="39">
        <f>VLOOKUP(N1475,Currecny_M!$A$1:$P$10,2,FALSE)</f>
        <v>65</v>
      </c>
      <c r="H1475" s="39">
        <f>MATCH(C1475,Currecny_M!$A$1:$P$1,0)</f>
        <v>8</v>
      </c>
      <c r="I1475" s="39">
        <f>VLOOKUP(N1475,Currecny_M!$A$1:$P$10,MATCH(Database!C1475,Currecny_M!$A$1:$P$1,0),FALSE)</f>
        <v>69</v>
      </c>
      <c r="J1475" s="82">
        <f t="shared" si="67"/>
        <v>8.0039999999999996</v>
      </c>
      <c r="K1475" s="39">
        <f>VLOOKUP('Cover page'!$B$6,Currecny_M!$A$1:$P$10,MATCH(Database!C1475,Currecny_M!$A$1:$P$1,0),FALSE)</f>
        <v>1</v>
      </c>
      <c r="L1475" s="82">
        <f t="shared" si="68"/>
        <v>8.0039999999999996</v>
      </c>
      <c r="M1475" s="82">
        <f>((E1475/$F$1)*VLOOKUP(N1475,Currecny_M!$A$1:$P$10,MATCH(Database!C1475,Currecny_M!$A$1:$P$1,0),FALSE))/VLOOKUP('Cover page'!$B$6,Currecny_M!$A$1:$P$10,MATCH(Database!C1475,Currecny_M!$A$1:$P$1,0),FALSE)</f>
        <v>8.0039999999999996</v>
      </c>
      <c r="N1475" s="6" t="str">
        <f>VLOOKUP(B1475,Master!$A$2:$C$11,3,FALSE)</f>
        <v>Yuan</v>
      </c>
      <c r="O1475" s="6" t="str">
        <f>VLOOKUP(B1475,Master!$A$2:$C$11,2,FALSE)</f>
        <v>Asia</v>
      </c>
      <c r="Q1475" s="39" t="str">
        <f>VLOOKUP(D1475,GL_Master!$A$1:$D$80,2,FALSE)</f>
        <v>PL</v>
      </c>
      <c r="R1475" s="39" t="str">
        <f>VLOOKUP(D1475,GL_Master!$A$1:$D$80,3,FALSE)</f>
        <v xml:space="preserve">Gratuity expenses </v>
      </c>
      <c r="S1475" s="39" t="str">
        <f>VLOOKUP(D1475,GL_Master!$A$1:$D$80,4,FALSE)</f>
        <v>Gratuity</v>
      </c>
    </row>
    <row r="1476" spans="1:19" x14ac:dyDescent="0.25">
      <c r="A1476" s="39" t="s">
        <v>262</v>
      </c>
      <c r="B1476" s="39" t="s">
        <v>234</v>
      </c>
      <c r="C1476" s="7">
        <v>44105</v>
      </c>
      <c r="D1476" s="39" t="s">
        <v>95</v>
      </c>
      <c r="E1476" s="39">
        <v>38</v>
      </c>
      <c r="F1476" s="82">
        <f t="shared" ref="F1476:F1539" si="69">E1476/$F$1</f>
        <v>3.7999999999999999E-2</v>
      </c>
      <c r="G1476" s="39">
        <f>VLOOKUP(N1476,Currecny_M!$A$1:$P$10,2,FALSE)</f>
        <v>65</v>
      </c>
      <c r="H1476" s="39">
        <f>MATCH(C1476,Currecny_M!$A$1:$P$1,0)</f>
        <v>8</v>
      </c>
      <c r="I1476" s="39">
        <f>VLOOKUP(N1476,Currecny_M!$A$1:$P$10,MATCH(Database!C1476,Currecny_M!$A$1:$P$1,0),FALSE)</f>
        <v>69</v>
      </c>
      <c r="J1476" s="82">
        <f t="shared" ref="J1476:J1539" si="70">F1476*I1476</f>
        <v>2.6219999999999999</v>
      </c>
      <c r="K1476" s="39">
        <f>VLOOKUP('Cover page'!$B$6,Currecny_M!$A$1:$P$10,MATCH(Database!C1476,Currecny_M!$A$1:$P$1,0),FALSE)</f>
        <v>1</v>
      </c>
      <c r="L1476" s="82">
        <f t="shared" ref="L1476:L1539" si="71">J1476/K1476</f>
        <v>2.6219999999999999</v>
      </c>
      <c r="M1476" s="82">
        <f>((E1476/$F$1)*VLOOKUP(N1476,Currecny_M!$A$1:$P$10,MATCH(Database!C1476,Currecny_M!$A$1:$P$1,0),FALSE))/VLOOKUP('Cover page'!$B$6,Currecny_M!$A$1:$P$10,MATCH(Database!C1476,Currecny_M!$A$1:$P$1,0),FALSE)</f>
        <v>2.6219999999999999</v>
      </c>
      <c r="N1476" s="6" t="str">
        <f>VLOOKUP(B1476,Master!$A$2:$C$11,3,FALSE)</f>
        <v>Yuan</v>
      </c>
      <c r="O1476" s="6" t="str">
        <f>VLOOKUP(B1476,Master!$A$2:$C$11,2,FALSE)</f>
        <v>Asia</v>
      </c>
      <c r="Q1476" s="39" t="str">
        <f>VLOOKUP(D1476,GL_Master!$A$1:$D$80,2,FALSE)</f>
        <v>PL</v>
      </c>
      <c r="R1476" s="39" t="str">
        <f>VLOOKUP(D1476,GL_Master!$A$1:$D$80,3,FALSE)</f>
        <v>Salary wages &amp; benefits</v>
      </c>
      <c r="S1476" s="39" t="str">
        <f>VLOOKUP(D1476,GL_Master!$A$1:$D$80,4,FALSE)</f>
        <v>Employee benefits expense</v>
      </c>
    </row>
    <row r="1477" spans="1:19" x14ac:dyDescent="0.25">
      <c r="A1477" s="39" t="s">
        <v>262</v>
      </c>
      <c r="B1477" s="39" t="s">
        <v>234</v>
      </c>
      <c r="C1477" s="7">
        <v>44105</v>
      </c>
      <c r="D1477" s="39" t="s">
        <v>96</v>
      </c>
      <c r="E1477" s="39">
        <v>336</v>
      </c>
      <c r="F1477" s="82">
        <f t="shared" si="69"/>
        <v>0.33600000000000002</v>
      </c>
      <c r="G1477" s="39">
        <f>VLOOKUP(N1477,Currecny_M!$A$1:$P$10,2,FALSE)</f>
        <v>65</v>
      </c>
      <c r="H1477" s="39">
        <f>MATCH(C1477,Currecny_M!$A$1:$P$1,0)</f>
        <v>8</v>
      </c>
      <c r="I1477" s="39">
        <f>VLOOKUP(N1477,Currecny_M!$A$1:$P$10,MATCH(Database!C1477,Currecny_M!$A$1:$P$1,0),FALSE)</f>
        <v>69</v>
      </c>
      <c r="J1477" s="82">
        <f t="shared" si="70"/>
        <v>23.184000000000001</v>
      </c>
      <c r="K1477" s="39">
        <f>VLOOKUP('Cover page'!$B$6,Currecny_M!$A$1:$P$10,MATCH(Database!C1477,Currecny_M!$A$1:$P$1,0),FALSE)</f>
        <v>1</v>
      </c>
      <c r="L1477" s="82">
        <f t="shared" si="71"/>
        <v>23.184000000000001</v>
      </c>
      <c r="M1477" s="82">
        <f>((E1477/$F$1)*VLOOKUP(N1477,Currecny_M!$A$1:$P$10,MATCH(Database!C1477,Currecny_M!$A$1:$P$1,0),FALSE))/VLOOKUP('Cover page'!$B$6,Currecny_M!$A$1:$P$10,MATCH(Database!C1477,Currecny_M!$A$1:$P$1,0),FALSE)</f>
        <v>23.184000000000001</v>
      </c>
      <c r="N1477" s="6" t="str">
        <f>VLOOKUP(B1477,Master!$A$2:$C$11,3,FALSE)</f>
        <v>Yuan</v>
      </c>
      <c r="O1477" s="6" t="str">
        <f>VLOOKUP(B1477,Master!$A$2:$C$11,2,FALSE)</f>
        <v>Asia</v>
      </c>
      <c r="Q1477" s="39" t="str">
        <f>VLOOKUP(D1477,GL_Master!$A$1:$D$80,2,FALSE)</f>
        <v>PL</v>
      </c>
      <c r="R1477" s="39" t="str">
        <f>VLOOKUP(D1477,GL_Master!$A$1:$D$80,3,FALSE)</f>
        <v>Salary wages &amp; benefits</v>
      </c>
      <c r="S1477" s="39" t="str">
        <f>VLOOKUP(D1477,GL_Master!$A$1:$D$80,4,FALSE)</f>
        <v>Employee benefits expense</v>
      </c>
    </row>
    <row r="1478" spans="1:19" x14ac:dyDescent="0.25">
      <c r="A1478" s="39" t="s">
        <v>262</v>
      </c>
      <c r="B1478" s="39" t="s">
        <v>234</v>
      </c>
      <c r="C1478" s="7">
        <v>44105</v>
      </c>
      <c r="D1478" s="39" t="s">
        <v>97</v>
      </c>
      <c r="E1478" s="39">
        <v>20</v>
      </c>
      <c r="F1478" s="82">
        <f t="shared" si="69"/>
        <v>0.02</v>
      </c>
      <c r="G1478" s="39">
        <f>VLOOKUP(N1478,Currecny_M!$A$1:$P$10,2,FALSE)</f>
        <v>65</v>
      </c>
      <c r="H1478" s="39">
        <f>MATCH(C1478,Currecny_M!$A$1:$P$1,0)</f>
        <v>8</v>
      </c>
      <c r="I1478" s="39">
        <f>VLOOKUP(N1478,Currecny_M!$A$1:$P$10,MATCH(Database!C1478,Currecny_M!$A$1:$P$1,0),FALSE)</f>
        <v>69</v>
      </c>
      <c r="J1478" s="82">
        <f t="shared" si="70"/>
        <v>1.3800000000000001</v>
      </c>
      <c r="K1478" s="39">
        <f>VLOOKUP('Cover page'!$B$6,Currecny_M!$A$1:$P$10,MATCH(Database!C1478,Currecny_M!$A$1:$P$1,0),FALSE)</f>
        <v>1</v>
      </c>
      <c r="L1478" s="82">
        <f t="shared" si="71"/>
        <v>1.3800000000000001</v>
      </c>
      <c r="M1478" s="82">
        <f>((E1478/$F$1)*VLOOKUP(N1478,Currecny_M!$A$1:$P$10,MATCH(Database!C1478,Currecny_M!$A$1:$P$1,0),FALSE))/VLOOKUP('Cover page'!$B$6,Currecny_M!$A$1:$P$10,MATCH(Database!C1478,Currecny_M!$A$1:$P$1,0),FALSE)</f>
        <v>1.3800000000000001</v>
      </c>
      <c r="N1478" s="6" t="str">
        <f>VLOOKUP(B1478,Master!$A$2:$C$11,3,FALSE)</f>
        <v>Yuan</v>
      </c>
      <c r="O1478" s="6" t="str">
        <f>VLOOKUP(B1478,Master!$A$2:$C$11,2,FALSE)</f>
        <v>Asia</v>
      </c>
      <c r="Q1478" s="39" t="str">
        <f>VLOOKUP(D1478,GL_Master!$A$1:$D$80,2,FALSE)</f>
        <v>PL</v>
      </c>
      <c r="R1478" s="39" t="str">
        <f>VLOOKUP(D1478,GL_Master!$A$1:$D$80,3,FALSE)</f>
        <v>Salary wages &amp; benefits</v>
      </c>
      <c r="S1478" s="39" t="str">
        <f>VLOOKUP(D1478,GL_Master!$A$1:$D$80,4,FALSE)</f>
        <v>Employee benefits expense</v>
      </c>
    </row>
    <row r="1479" spans="1:19" x14ac:dyDescent="0.25">
      <c r="A1479" s="39" t="s">
        <v>262</v>
      </c>
      <c r="B1479" s="39" t="s">
        <v>234</v>
      </c>
      <c r="C1479" s="7">
        <v>44105</v>
      </c>
      <c r="D1479" s="39" t="s">
        <v>98</v>
      </c>
      <c r="E1479" s="39">
        <v>38</v>
      </c>
      <c r="F1479" s="82">
        <f t="shared" si="69"/>
        <v>3.7999999999999999E-2</v>
      </c>
      <c r="G1479" s="39">
        <f>VLOOKUP(N1479,Currecny_M!$A$1:$P$10,2,FALSE)</f>
        <v>65</v>
      </c>
      <c r="H1479" s="39">
        <f>MATCH(C1479,Currecny_M!$A$1:$P$1,0)</f>
        <v>8</v>
      </c>
      <c r="I1479" s="39">
        <f>VLOOKUP(N1479,Currecny_M!$A$1:$P$10,MATCH(Database!C1479,Currecny_M!$A$1:$P$1,0),FALSE)</f>
        <v>69</v>
      </c>
      <c r="J1479" s="82">
        <f t="shared" si="70"/>
        <v>2.6219999999999999</v>
      </c>
      <c r="K1479" s="39">
        <f>VLOOKUP('Cover page'!$B$6,Currecny_M!$A$1:$P$10,MATCH(Database!C1479,Currecny_M!$A$1:$P$1,0),FALSE)</f>
        <v>1</v>
      </c>
      <c r="L1479" s="82">
        <f t="shared" si="71"/>
        <v>2.6219999999999999</v>
      </c>
      <c r="M1479" s="82">
        <f>((E1479/$F$1)*VLOOKUP(N1479,Currecny_M!$A$1:$P$10,MATCH(Database!C1479,Currecny_M!$A$1:$P$1,0),FALSE))/VLOOKUP('Cover page'!$B$6,Currecny_M!$A$1:$P$10,MATCH(Database!C1479,Currecny_M!$A$1:$P$1,0),FALSE)</f>
        <v>2.6219999999999999</v>
      </c>
      <c r="N1479" s="6" t="str">
        <f>VLOOKUP(B1479,Master!$A$2:$C$11,3,FALSE)</f>
        <v>Yuan</v>
      </c>
      <c r="O1479" s="6" t="str">
        <f>VLOOKUP(B1479,Master!$A$2:$C$11,2,FALSE)</f>
        <v>Asia</v>
      </c>
      <c r="Q1479" s="39" t="str">
        <f>VLOOKUP(D1479,GL_Master!$A$1:$D$80,2,FALSE)</f>
        <v>PL</v>
      </c>
      <c r="R1479" s="39" t="str">
        <f>VLOOKUP(D1479,GL_Master!$A$1:$D$80,3,FALSE)</f>
        <v>Salary wages &amp; benefits</v>
      </c>
      <c r="S1479" s="39" t="str">
        <f>VLOOKUP(D1479,GL_Master!$A$1:$D$80,4,FALSE)</f>
        <v>Employee benefits expense</v>
      </c>
    </row>
    <row r="1480" spans="1:19" x14ac:dyDescent="0.25">
      <c r="A1480" s="39" t="s">
        <v>262</v>
      </c>
      <c r="B1480" s="39" t="s">
        <v>234</v>
      </c>
      <c r="C1480" s="7">
        <v>44105</v>
      </c>
      <c r="D1480" s="39" t="s">
        <v>99</v>
      </c>
      <c r="E1480" s="39">
        <v>20</v>
      </c>
      <c r="F1480" s="82">
        <f t="shared" si="69"/>
        <v>0.02</v>
      </c>
      <c r="G1480" s="39">
        <f>VLOOKUP(N1480,Currecny_M!$A$1:$P$10,2,FALSE)</f>
        <v>65</v>
      </c>
      <c r="H1480" s="39">
        <f>MATCH(C1480,Currecny_M!$A$1:$P$1,0)</f>
        <v>8</v>
      </c>
      <c r="I1480" s="39">
        <f>VLOOKUP(N1480,Currecny_M!$A$1:$P$10,MATCH(Database!C1480,Currecny_M!$A$1:$P$1,0),FALSE)</f>
        <v>69</v>
      </c>
      <c r="J1480" s="82">
        <f t="shared" si="70"/>
        <v>1.3800000000000001</v>
      </c>
      <c r="K1480" s="39">
        <f>VLOOKUP('Cover page'!$B$6,Currecny_M!$A$1:$P$10,MATCH(Database!C1480,Currecny_M!$A$1:$P$1,0),FALSE)</f>
        <v>1</v>
      </c>
      <c r="L1480" s="82">
        <f t="shared" si="71"/>
        <v>1.3800000000000001</v>
      </c>
      <c r="M1480" s="82">
        <f>((E1480/$F$1)*VLOOKUP(N1480,Currecny_M!$A$1:$P$10,MATCH(Database!C1480,Currecny_M!$A$1:$P$1,0),FALSE))/VLOOKUP('Cover page'!$B$6,Currecny_M!$A$1:$P$10,MATCH(Database!C1480,Currecny_M!$A$1:$P$1,0),FALSE)</f>
        <v>1.3800000000000001</v>
      </c>
      <c r="N1480" s="6" t="str">
        <f>VLOOKUP(B1480,Master!$A$2:$C$11,3,FALSE)</f>
        <v>Yuan</v>
      </c>
      <c r="O1480" s="6" t="str">
        <f>VLOOKUP(B1480,Master!$A$2:$C$11,2,FALSE)</f>
        <v>Asia</v>
      </c>
      <c r="Q1480" s="39" t="str">
        <f>VLOOKUP(D1480,GL_Master!$A$1:$D$80,2,FALSE)</f>
        <v>PL</v>
      </c>
      <c r="R1480" s="39" t="str">
        <f>VLOOKUP(D1480,GL_Master!$A$1:$D$80,3,FALSE)</f>
        <v>Salary wages &amp; benefits</v>
      </c>
      <c r="S1480" s="39" t="str">
        <f>VLOOKUP(D1480,GL_Master!$A$1:$D$80,4,FALSE)</f>
        <v>Employee benefits expense</v>
      </c>
    </row>
    <row r="1481" spans="1:19" x14ac:dyDescent="0.25">
      <c r="A1481" s="39" t="s">
        <v>262</v>
      </c>
      <c r="B1481" s="39" t="s">
        <v>234</v>
      </c>
      <c r="C1481" s="7">
        <v>44105</v>
      </c>
      <c r="D1481" s="39" t="s">
        <v>100</v>
      </c>
      <c r="E1481" s="39">
        <v>133</v>
      </c>
      <c r="F1481" s="82">
        <f t="shared" si="69"/>
        <v>0.13300000000000001</v>
      </c>
      <c r="G1481" s="39">
        <f>VLOOKUP(N1481,Currecny_M!$A$1:$P$10,2,FALSE)</f>
        <v>65</v>
      </c>
      <c r="H1481" s="39">
        <f>MATCH(C1481,Currecny_M!$A$1:$P$1,0)</f>
        <v>8</v>
      </c>
      <c r="I1481" s="39">
        <f>VLOOKUP(N1481,Currecny_M!$A$1:$P$10,MATCH(Database!C1481,Currecny_M!$A$1:$P$1,0),FALSE)</f>
        <v>69</v>
      </c>
      <c r="J1481" s="82">
        <f t="shared" si="70"/>
        <v>9.1769999999999996</v>
      </c>
      <c r="K1481" s="39">
        <f>VLOOKUP('Cover page'!$B$6,Currecny_M!$A$1:$P$10,MATCH(Database!C1481,Currecny_M!$A$1:$P$1,0),FALSE)</f>
        <v>1</v>
      </c>
      <c r="L1481" s="82">
        <f t="shared" si="71"/>
        <v>9.1769999999999996</v>
      </c>
      <c r="M1481" s="82">
        <f>((E1481/$F$1)*VLOOKUP(N1481,Currecny_M!$A$1:$P$10,MATCH(Database!C1481,Currecny_M!$A$1:$P$1,0),FALSE))/VLOOKUP('Cover page'!$B$6,Currecny_M!$A$1:$P$10,MATCH(Database!C1481,Currecny_M!$A$1:$P$1,0),FALSE)</f>
        <v>9.1769999999999996</v>
      </c>
      <c r="N1481" s="6" t="str">
        <f>VLOOKUP(B1481,Master!$A$2:$C$11,3,FALSE)</f>
        <v>Yuan</v>
      </c>
      <c r="O1481" s="6" t="str">
        <f>VLOOKUP(B1481,Master!$A$2:$C$11,2,FALSE)</f>
        <v>Asia</v>
      </c>
      <c r="Q1481" s="39" t="str">
        <f>VLOOKUP(D1481,GL_Master!$A$1:$D$80,2,FALSE)</f>
        <v>PL</v>
      </c>
      <c r="R1481" s="39" t="str">
        <f>VLOOKUP(D1481,GL_Master!$A$1:$D$80,3,FALSE)</f>
        <v>Salary wages &amp; benefits</v>
      </c>
      <c r="S1481" s="39" t="str">
        <f>VLOOKUP(D1481,GL_Master!$A$1:$D$80,4,FALSE)</f>
        <v>Employee benefits expense</v>
      </c>
    </row>
    <row r="1482" spans="1:19" x14ac:dyDescent="0.25">
      <c r="A1482" s="39" t="s">
        <v>262</v>
      </c>
      <c r="B1482" s="39" t="s">
        <v>234</v>
      </c>
      <c r="C1482" s="7">
        <v>44105</v>
      </c>
      <c r="D1482" s="39" t="s">
        <v>30</v>
      </c>
      <c r="E1482" s="39">
        <v>37</v>
      </c>
      <c r="F1482" s="82">
        <f t="shared" si="69"/>
        <v>3.6999999999999998E-2</v>
      </c>
      <c r="G1482" s="39">
        <f>VLOOKUP(N1482,Currecny_M!$A$1:$P$10,2,FALSE)</f>
        <v>65</v>
      </c>
      <c r="H1482" s="39">
        <f>MATCH(C1482,Currecny_M!$A$1:$P$1,0)</f>
        <v>8</v>
      </c>
      <c r="I1482" s="39">
        <f>VLOOKUP(N1482,Currecny_M!$A$1:$P$10,MATCH(Database!C1482,Currecny_M!$A$1:$P$1,0),FALSE)</f>
        <v>69</v>
      </c>
      <c r="J1482" s="82">
        <f t="shared" si="70"/>
        <v>2.5529999999999999</v>
      </c>
      <c r="K1482" s="39">
        <f>VLOOKUP('Cover page'!$B$6,Currecny_M!$A$1:$P$10,MATCH(Database!C1482,Currecny_M!$A$1:$P$1,0),FALSE)</f>
        <v>1</v>
      </c>
      <c r="L1482" s="82">
        <f t="shared" si="71"/>
        <v>2.5529999999999999</v>
      </c>
      <c r="M1482" s="82">
        <f>((E1482/$F$1)*VLOOKUP(N1482,Currecny_M!$A$1:$P$10,MATCH(Database!C1482,Currecny_M!$A$1:$P$1,0),FALSE))/VLOOKUP('Cover page'!$B$6,Currecny_M!$A$1:$P$10,MATCH(Database!C1482,Currecny_M!$A$1:$P$1,0),FALSE)</f>
        <v>2.5529999999999999</v>
      </c>
      <c r="N1482" s="6" t="str">
        <f>VLOOKUP(B1482,Master!$A$2:$C$11,3,FALSE)</f>
        <v>Yuan</v>
      </c>
      <c r="O1482" s="6" t="str">
        <f>VLOOKUP(B1482,Master!$A$2:$C$11,2,FALSE)</f>
        <v>Asia</v>
      </c>
      <c r="Q1482" s="39" t="str">
        <f>VLOOKUP(D1482,GL_Master!$A$1:$D$80,2,FALSE)</f>
        <v>PL</v>
      </c>
      <c r="R1482" s="39" t="str">
        <f>VLOOKUP(D1482,GL_Master!$A$1:$D$80,3,FALSE)</f>
        <v>Travelling and conveyance</v>
      </c>
      <c r="S1482" s="39" t="str">
        <f>VLOOKUP(D1482,GL_Master!$A$1:$D$80,4,FALSE)</f>
        <v>Local conveyance</v>
      </c>
    </row>
    <row r="1483" spans="1:19" x14ac:dyDescent="0.25">
      <c r="A1483" s="39" t="s">
        <v>262</v>
      </c>
      <c r="B1483" s="39" t="s">
        <v>234</v>
      </c>
      <c r="C1483" s="7">
        <v>44105</v>
      </c>
      <c r="D1483" s="39" t="s">
        <v>31</v>
      </c>
      <c r="E1483" s="39">
        <v>19</v>
      </c>
      <c r="F1483" s="82">
        <f t="shared" si="69"/>
        <v>1.9E-2</v>
      </c>
      <c r="G1483" s="39">
        <f>VLOOKUP(N1483,Currecny_M!$A$1:$P$10,2,FALSE)</f>
        <v>65</v>
      </c>
      <c r="H1483" s="39">
        <f>MATCH(C1483,Currecny_M!$A$1:$P$1,0)</f>
        <v>8</v>
      </c>
      <c r="I1483" s="39">
        <f>VLOOKUP(N1483,Currecny_M!$A$1:$P$10,MATCH(Database!C1483,Currecny_M!$A$1:$P$1,0),FALSE)</f>
        <v>69</v>
      </c>
      <c r="J1483" s="82">
        <f t="shared" si="70"/>
        <v>1.3109999999999999</v>
      </c>
      <c r="K1483" s="39">
        <f>VLOOKUP('Cover page'!$B$6,Currecny_M!$A$1:$P$10,MATCH(Database!C1483,Currecny_M!$A$1:$P$1,0),FALSE)</f>
        <v>1</v>
      </c>
      <c r="L1483" s="82">
        <f t="shared" si="71"/>
        <v>1.3109999999999999</v>
      </c>
      <c r="M1483" s="82">
        <f>((E1483/$F$1)*VLOOKUP(N1483,Currecny_M!$A$1:$P$10,MATCH(Database!C1483,Currecny_M!$A$1:$P$1,0),FALSE))/VLOOKUP('Cover page'!$B$6,Currecny_M!$A$1:$P$10,MATCH(Database!C1483,Currecny_M!$A$1:$P$1,0),FALSE)</f>
        <v>1.3109999999999999</v>
      </c>
      <c r="N1483" s="6" t="str">
        <f>VLOOKUP(B1483,Master!$A$2:$C$11,3,FALSE)</f>
        <v>Yuan</v>
      </c>
      <c r="O1483" s="6" t="str">
        <f>VLOOKUP(B1483,Master!$A$2:$C$11,2,FALSE)</f>
        <v>Asia</v>
      </c>
      <c r="Q1483" s="39" t="str">
        <f>VLOOKUP(D1483,GL_Master!$A$1:$D$80,2,FALSE)</f>
        <v>PL</v>
      </c>
      <c r="R1483" s="39" t="str">
        <f>VLOOKUP(D1483,GL_Master!$A$1:$D$80,3,FALSE)</f>
        <v>Office expenses</v>
      </c>
      <c r="S1483" s="39" t="str">
        <f>VLOOKUP(D1483,GL_Master!$A$1:$D$80,4,FALSE)</f>
        <v>Parking charges</v>
      </c>
    </row>
    <row r="1484" spans="1:19" x14ac:dyDescent="0.25">
      <c r="A1484" s="39" t="s">
        <v>262</v>
      </c>
      <c r="B1484" s="39" t="s">
        <v>234</v>
      </c>
      <c r="C1484" s="7">
        <v>44105</v>
      </c>
      <c r="D1484" s="39" t="s">
        <v>101</v>
      </c>
      <c r="E1484" s="39">
        <v>19</v>
      </c>
      <c r="F1484" s="82">
        <f t="shared" si="69"/>
        <v>1.9E-2</v>
      </c>
      <c r="G1484" s="39">
        <f>VLOOKUP(N1484,Currecny_M!$A$1:$P$10,2,FALSE)</f>
        <v>65</v>
      </c>
      <c r="H1484" s="39">
        <f>MATCH(C1484,Currecny_M!$A$1:$P$1,0)</f>
        <v>8</v>
      </c>
      <c r="I1484" s="39">
        <f>VLOOKUP(N1484,Currecny_M!$A$1:$P$10,MATCH(Database!C1484,Currecny_M!$A$1:$P$1,0),FALSE)</f>
        <v>69</v>
      </c>
      <c r="J1484" s="82">
        <f t="shared" si="70"/>
        <v>1.3109999999999999</v>
      </c>
      <c r="K1484" s="39">
        <f>VLOOKUP('Cover page'!$B$6,Currecny_M!$A$1:$P$10,MATCH(Database!C1484,Currecny_M!$A$1:$P$1,0),FALSE)</f>
        <v>1</v>
      </c>
      <c r="L1484" s="82">
        <f t="shared" si="71"/>
        <v>1.3109999999999999</v>
      </c>
      <c r="M1484" s="82">
        <f>((E1484/$F$1)*VLOOKUP(N1484,Currecny_M!$A$1:$P$10,MATCH(Database!C1484,Currecny_M!$A$1:$P$1,0),FALSE))/VLOOKUP('Cover page'!$B$6,Currecny_M!$A$1:$P$10,MATCH(Database!C1484,Currecny_M!$A$1:$P$1,0),FALSE)</f>
        <v>1.3109999999999999</v>
      </c>
      <c r="N1484" s="6" t="str">
        <f>VLOOKUP(B1484,Master!$A$2:$C$11,3,FALSE)</f>
        <v>Yuan</v>
      </c>
      <c r="O1484" s="6" t="str">
        <f>VLOOKUP(B1484,Master!$A$2:$C$11,2,FALSE)</f>
        <v>Asia</v>
      </c>
      <c r="Q1484" s="39" t="str">
        <f>VLOOKUP(D1484,GL_Master!$A$1:$D$80,2,FALSE)</f>
        <v>PL</v>
      </c>
      <c r="R1484" s="39" t="str">
        <f>VLOOKUP(D1484,GL_Master!$A$1:$D$80,3,FALSE)</f>
        <v>COGS</v>
      </c>
      <c r="S1484" s="39" t="str">
        <f>VLOOKUP(D1484,GL_Master!$A$1:$D$80,4,FALSE)</f>
        <v>Purchase of other traded goods</v>
      </c>
    </row>
    <row r="1485" spans="1:19" x14ac:dyDescent="0.25">
      <c r="A1485" s="39" t="s">
        <v>262</v>
      </c>
      <c r="B1485" s="39" t="s">
        <v>234</v>
      </c>
      <c r="C1485" s="7">
        <v>44105</v>
      </c>
      <c r="D1485" s="39" t="s">
        <v>102</v>
      </c>
      <c r="E1485" s="39">
        <v>19</v>
      </c>
      <c r="F1485" s="82">
        <f t="shared" si="69"/>
        <v>1.9E-2</v>
      </c>
      <c r="G1485" s="39">
        <f>VLOOKUP(N1485,Currecny_M!$A$1:$P$10,2,FALSE)</f>
        <v>65</v>
      </c>
      <c r="H1485" s="39">
        <f>MATCH(C1485,Currecny_M!$A$1:$P$1,0)</f>
        <v>8</v>
      </c>
      <c r="I1485" s="39">
        <f>VLOOKUP(N1485,Currecny_M!$A$1:$P$10,MATCH(Database!C1485,Currecny_M!$A$1:$P$1,0),FALSE)</f>
        <v>69</v>
      </c>
      <c r="J1485" s="82">
        <f t="shared" si="70"/>
        <v>1.3109999999999999</v>
      </c>
      <c r="K1485" s="39">
        <f>VLOOKUP('Cover page'!$B$6,Currecny_M!$A$1:$P$10,MATCH(Database!C1485,Currecny_M!$A$1:$P$1,0),FALSE)</f>
        <v>1</v>
      </c>
      <c r="L1485" s="82">
        <f t="shared" si="71"/>
        <v>1.3109999999999999</v>
      </c>
      <c r="M1485" s="82">
        <f>((E1485/$F$1)*VLOOKUP(N1485,Currecny_M!$A$1:$P$10,MATCH(Database!C1485,Currecny_M!$A$1:$P$1,0),FALSE))/VLOOKUP('Cover page'!$B$6,Currecny_M!$A$1:$P$10,MATCH(Database!C1485,Currecny_M!$A$1:$P$1,0),FALSE)</f>
        <v>1.3109999999999999</v>
      </c>
      <c r="N1485" s="6" t="str">
        <f>VLOOKUP(B1485,Master!$A$2:$C$11,3,FALSE)</f>
        <v>Yuan</v>
      </c>
      <c r="O1485" s="6" t="str">
        <f>VLOOKUP(B1485,Master!$A$2:$C$11,2,FALSE)</f>
        <v>Asia</v>
      </c>
      <c r="Q1485" s="39" t="str">
        <f>VLOOKUP(D1485,GL_Master!$A$1:$D$80,2,FALSE)</f>
        <v>PL</v>
      </c>
      <c r="R1485" s="39" t="str">
        <f>VLOOKUP(D1485,GL_Master!$A$1:$D$80,3,FALSE)</f>
        <v>Staff welfare expenses</v>
      </c>
      <c r="S1485" s="39" t="str">
        <f>VLOOKUP(D1485,GL_Master!$A$1:$D$80,4,FALSE)</f>
        <v>Diwali Expense</v>
      </c>
    </row>
    <row r="1486" spans="1:19" x14ac:dyDescent="0.25">
      <c r="A1486" s="39" t="s">
        <v>262</v>
      </c>
      <c r="B1486" s="39" t="s">
        <v>234</v>
      </c>
      <c r="C1486" s="7">
        <v>44105</v>
      </c>
      <c r="D1486" s="39" t="s">
        <v>20</v>
      </c>
      <c r="E1486" s="39">
        <v>39</v>
      </c>
      <c r="F1486" s="82">
        <f t="shared" si="69"/>
        <v>3.9E-2</v>
      </c>
      <c r="G1486" s="39">
        <f>VLOOKUP(N1486,Currecny_M!$A$1:$P$10,2,FALSE)</f>
        <v>65</v>
      </c>
      <c r="H1486" s="39">
        <f>MATCH(C1486,Currecny_M!$A$1:$P$1,0)</f>
        <v>8</v>
      </c>
      <c r="I1486" s="39">
        <f>VLOOKUP(N1486,Currecny_M!$A$1:$P$10,MATCH(Database!C1486,Currecny_M!$A$1:$P$1,0),FALSE)</f>
        <v>69</v>
      </c>
      <c r="J1486" s="82">
        <f t="shared" si="70"/>
        <v>2.6909999999999998</v>
      </c>
      <c r="K1486" s="39">
        <f>VLOOKUP('Cover page'!$B$6,Currecny_M!$A$1:$P$10,MATCH(Database!C1486,Currecny_M!$A$1:$P$1,0),FALSE)</f>
        <v>1</v>
      </c>
      <c r="L1486" s="82">
        <f t="shared" si="71"/>
        <v>2.6909999999999998</v>
      </c>
      <c r="M1486" s="82">
        <f>((E1486/$F$1)*VLOOKUP(N1486,Currecny_M!$A$1:$P$10,MATCH(Database!C1486,Currecny_M!$A$1:$P$1,0),FALSE))/VLOOKUP('Cover page'!$B$6,Currecny_M!$A$1:$P$10,MATCH(Database!C1486,Currecny_M!$A$1:$P$1,0),FALSE)</f>
        <v>2.6909999999999998</v>
      </c>
      <c r="N1486" s="6" t="str">
        <f>VLOOKUP(B1486,Master!$A$2:$C$11,3,FALSE)</f>
        <v>Yuan</v>
      </c>
      <c r="O1486" s="6" t="str">
        <f>VLOOKUP(B1486,Master!$A$2:$C$11,2,FALSE)</f>
        <v>Asia</v>
      </c>
      <c r="Q1486" s="39" t="str">
        <f>VLOOKUP(D1486,GL_Master!$A$1:$D$80,2,FALSE)</f>
        <v>PL</v>
      </c>
      <c r="R1486" s="39" t="str">
        <f>VLOOKUP(D1486,GL_Master!$A$1:$D$80,3,FALSE)</f>
        <v>Selling and Marketing expenses</v>
      </c>
      <c r="S1486" s="39" t="str">
        <f>VLOOKUP(D1486,GL_Master!$A$1:$D$80,4,FALSE)</f>
        <v>Business promotion</v>
      </c>
    </row>
    <row r="1487" spans="1:19" x14ac:dyDescent="0.25">
      <c r="A1487" s="39" t="s">
        <v>262</v>
      </c>
      <c r="B1487" s="39" t="s">
        <v>234</v>
      </c>
      <c r="C1487" s="7">
        <v>44105</v>
      </c>
      <c r="D1487" s="39" t="s">
        <v>29</v>
      </c>
      <c r="E1487" s="39">
        <v>41</v>
      </c>
      <c r="F1487" s="82">
        <f t="shared" si="69"/>
        <v>4.1000000000000002E-2</v>
      </c>
      <c r="G1487" s="39">
        <f>VLOOKUP(N1487,Currecny_M!$A$1:$P$10,2,FALSE)</f>
        <v>65</v>
      </c>
      <c r="H1487" s="39">
        <f>MATCH(C1487,Currecny_M!$A$1:$P$1,0)</f>
        <v>8</v>
      </c>
      <c r="I1487" s="39">
        <f>VLOOKUP(N1487,Currecny_M!$A$1:$P$10,MATCH(Database!C1487,Currecny_M!$A$1:$P$1,0),FALSE)</f>
        <v>69</v>
      </c>
      <c r="J1487" s="82">
        <f t="shared" si="70"/>
        <v>2.8290000000000002</v>
      </c>
      <c r="K1487" s="39">
        <f>VLOOKUP('Cover page'!$B$6,Currecny_M!$A$1:$P$10,MATCH(Database!C1487,Currecny_M!$A$1:$P$1,0),FALSE)</f>
        <v>1</v>
      </c>
      <c r="L1487" s="82">
        <f t="shared" si="71"/>
        <v>2.8290000000000002</v>
      </c>
      <c r="M1487" s="82">
        <f>((E1487/$F$1)*VLOOKUP(N1487,Currecny_M!$A$1:$P$10,MATCH(Database!C1487,Currecny_M!$A$1:$P$1,0),FALSE))/VLOOKUP('Cover page'!$B$6,Currecny_M!$A$1:$P$10,MATCH(Database!C1487,Currecny_M!$A$1:$P$1,0),FALSE)</f>
        <v>2.8290000000000002</v>
      </c>
      <c r="N1487" s="6" t="str">
        <f>VLOOKUP(B1487,Master!$A$2:$C$11,3,FALSE)</f>
        <v>Yuan</v>
      </c>
      <c r="O1487" s="6" t="str">
        <f>VLOOKUP(B1487,Master!$A$2:$C$11,2,FALSE)</f>
        <v>Asia</v>
      </c>
      <c r="Q1487" s="39" t="str">
        <f>VLOOKUP(D1487,GL_Master!$A$1:$D$80,2,FALSE)</f>
        <v>PL</v>
      </c>
      <c r="R1487" s="39" t="str">
        <f>VLOOKUP(D1487,GL_Master!$A$1:$D$80,3,FALSE)</f>
        <v>Communication &amp; internet exp</v>
      </c>
      <c r="S1487" s="39" t="str">
        <f>VLOOKUP(D1487,GL_Master!$A$1:$D$80,4,FALSE)</f>
        <v>Communication cost</v>
      </c>
    </row>
    <row r="1488" spans="1:19" x14ac:dyDescent="0.25">
      <c r="A1488" s="39" t="s">
        <v>262</v>
      </c>
      <c r="B1488" s="39" t="s">
        <v>234</v>
      </c>
      <c r="C1488" s="7">
        <v>44105</v>
      </c>
      <c r="D1488" s="39" t="s">
        <v>41</v>
      </c>
      <c r="E1488" s="39">
        <v>19</v>
      </c>
      <c r="F1488" s="82">
        <f t="shared" si="69"/>
        <v>1.9E-2</v>
      </c>
      <c r="G1488" s="39">
        <f>VLOOKUP(N1488,Currecny_M!$A$1:$P$10,2,FALSE)</f>
        <v>65</v>
      </c>
      <c r="H1488" s="39">
        <f>MATCH(C1488,Currecny_M!$A$1:$P$1,0)</f>
        <v>8</v>
      </c>
      <c r="I1488" s="39">
        <f>VLOOKUP(N1488,Currecny_M!$A$1:$P$10,MATCH(Database!C1488,Currecny_M!$A$1:$P$1,0),FALSE)</f>
        <v>69</v>
      </c>
      <c r="J1488" s="82">
        <f t="shared" si="70"/>
        <v>1.3109999999999999</v>
      </c>
      <c r="K1488" s="39">
        <f>VLOOKUP('Cover page'!$B$6,Currecny_M!$A$1:$P$10,MATCH(Database!C1488,Currecny_M!$A$1:$P$1,0),FALSE)</f>
        <v>1</v>
      </c>
      <c r="L1488" s="82">
        <f t="shared" si="71"/>
        <v>1.3109999999999999</v>
      </c>
      <c r="M1488" s="82">
        <f>((E1488/$F$1)*VLOOKUP(N1488,Currecny_M!$A$1:$P$10,MATCH(Database!C1488,Currecny_M!$A$1:$P$1,0),FALSE))/VLOOKUP('Cover page'!$B$6,Currecny_M!$A$1:$P$10,MATCH(Database!C1488,Currecny_M!$A$1:$P$1,0),FALSE)</f>
        <v>1.3109999999999999</v>
      </c>
      <c r="N1488" s="6" t="str">
        <f>VLOOKUP(B1488,Master!$A$2:$C$11,3,FALSE)</f>
        <v>Yuan</v>
      </c>
      <c r="O1488" s="6" t="str">
        <f>VLOOKUP(B1488,Master!$A$2:$C$11,2,FALSE)</f>
        <v>Asia</v>
      </c>
      <c r="Q1488" s="39" t="str">
        <f>VLOOKUP(D1488,GL_Master!$A$1:$D$80,2,FALSE)</f>
        <v>PL</v>
      </c>
      <c r="R1488" s="39" t="str">
        <f>VLOOKUP(D1488,GL_Master!$A$1:$D$80,3,FALSE)</f>
        <v>Communication &amp; internet exp</v>
      </c>
      <c r="S1488" s="39" t="str">
        <f>VLOOKUP(D1488,GL_Master!$A$1:$D$80,4,FALSE)</f>
        <v>Communication cost</v>
      </c>
    </row>
    <row r="1489" spans="1:19" x14ac:dyDescent="0.25">
      <c r="A1489" s="39" t="s">
        <v>262</v>
      </c>
      <c r="B1489" s="39" t="s">
        <v>234</v>
      </c>
      <c r="C1489" s="7">
        <v>44105</v>
      </c>
      <c r="D1489" s="39" t="s">
        <v>103</v>
      </c>
      <c r="E1489" s="39">
        <v>39</v>
      </c>
      <c r="F1489" s="82">
        <f t="shared" si="69"/>
        <v>3.9E-2</v>
      </c>
      <c r="G1489" s="39">
        <f>VLOOKUP(N1489,Currecny_M!$A$1:$P$10,2,FALSE)</f>
        <v>65</v>
      </c>
      <c r="H1489" s="39">
        <f>MATCH(C1489,Currecny_M!$A$1:$P$1,0)</f>
        <v>8</v>
      </c>
      <c r="I1489" s="39">
        <f>VLOOKUP(N1489,Currecny_M!$A$1:$P$10,MATCH(Database!C1489,Currecny_M!$A$1:$P$1,0),FALSE)</f>
        <v>69</v>
      </c>
      <c r="J1489" s="82">
        <f t="shared" si="70"/>
        <v>2.6909999999999998</v>
      </c>
      <c r="K1489" s="39">
        <f>VLOOKUP('Cover page'!$B$6,Currecny_M!$A$1:$P$10,MATCH(Database!C1489,Currecny_M!$A$1:$P$1,0),FALSE)</f>
        <v>1</v>
      </c>
      <c r="L1489" s="82">
        <f t="shared" si="71"/>
        <v>2.6909999999999998</v>
      </c>
      <c r="M1489" s="82">
        <f>((E1489/$F$1)*VLOOKUP(N1489,Currecny_M!$A$1:$P$10,MATCH(Database!C1489,Currecny_M!$A$1:$P$1,0),FALSE))/VLOOKUP('Cover page'!$B$6,Currecny_M!$A$1:$P$10,MATCH(Database!C1489,Currecny_M!$A$1:$P$1,0),FALSE)</f>
        <v>2.6909999999999998</v>
      </c>
      <c r="N1489" s="6" t="str">
        <f>VLOOKUP(B1489,Master!$A$2:$C$11,3,FALSE)</f>
        <v>Yuan</v>
      </c>
      <c r="O1489" s="6" t="str">
        <f>VLOOKUP(B1489,Master!$A$2:$C$11,2,FALSE)</f>
        <v>Asia</v>
      </c>
      <c r="Q1489" s="39" t="str">
        <f>VLOOKUP(D1489,GL_Master!$A$1:$D$80,2,FALSE)</f>
        <v>PL</v>
      </c>
      <c r="R1489" s="39" t="str">
        <f>VLOOKUP(D1489,GL_Master!$A$1:$D$80,3,FALSE)</f>
        <v>Communication &amp; internet exp</v>
      </c>
      <c r="S1489" s="39" t="str">
        <f>VLOOKUP(D1489,GL_Master!$A$1:$D$80,4,FALSE)</f>
        <v>Communication cost</v>
      </c>
    </row>
    <row r="1490" spans="1:19" x14ac:dyDescent="0.25">
      <c r="A1490" s="39" t="s">
        <v>262</v>
      </c>
      <c r="B1490" s="39" t="s">
        <v>234</v>
      </c>
      <c r="C1490" s="7">
        <v>44105</v>
      </c>
      <c r="D1490" s="39" t="s">
        <v>104</v>
      </c>
      <c r="E1490" s="39">
        <v>58</v>
      </c>
      <c r="F1490" s="82">
        <f t="shared" si="69"/>
        <v>5.8000000000000003E-2</v>
      </c>
      <c r="G1490" s="39">
        <f>VLOOKUP(N1490,Currecny_M!$A$1:$P$10,2,FALSE)</f>
        <v>65</v>
      </c>
      <c r="H1490" s="39">
        <f>MATCH(C1490,Currecny_M!$A$1:$P$1,0)</f>
        <v>8</v>
      </c>
      <c r="I1490" s="39">
        <f>VLOOKUP(N1490,Currecny_M!$A$1:$P$10,MATCH(Database!C1490,Currecny_M!$A$1:$P$1,0),FALSE)</f>
        <v>69</v>
      </c>
      <c r="J1490" s="82">
        <f t="shared" si="70"/>
        <v>4.0019999999999998</v>
      </c>
      <c r="K1490" s="39">
        <f>VLOOKUP('Cover page'!$B$6,Currecny_M!$A$1:$P$10,MATCH(Database!C1490,Currecny_M!$A$1:$P$1,0),FALSE)</f>
        <v>1</v>
      </c>
      <c r="L1490" s="82">
        <f t="shared" si="71"/>
        <v>4.0019999999999998</v>
      </c>
      <c r="M1490" s="82">
        <f>((E1490/$F$1)*VLOOKUP(N1490,Currecny_M!$A$1:$P$10,MATCH(Database!C1490,Currecny_M!$A$1:$P$1,0),FALSE))/VLOOKUP('Cover page'!$B$6,Currecny_M!$A$1:$P$10,MATCH(Database!C1490,Currecny_M!$A$1:$P$1,0),FALSE)</f>
        <v>4.0019999999999998</v>
      </c>
      <c r="N1490" s="6" t="str">
        <f>VLOOKUP(B1490,Master!$A$2:$C$11,3,FALSE)</f>
        <v>Yuan</v>
      </c>
      <c r="O1490" s="6" t="str">
        <f>VLOOKUP(B1490,Master!$A$2:$C$11,2,FALSE)</f>
        <v>Asia</v>
      </c>
      <c r="Q1490" s="39" t="str">
        <f>VLOOKUP(D1490,GL_Master!$A$1:$D$80,2,FALSE)</f>
        <v>PL</v>
      </c>
      <c r="R1490" s="39" t="str">
        <f>VLOOKUP(D1490,GL_Master!$A$1:$D$80,3,FALSE)</f>
        <v>Legal &amp; Professional expenses</v>
      </c>
      <c r="S1490" s="39" t="str">
        <f>VLOOKUP(D1490,GL_Master!$A$1:$D$80,4,FALSE)</f>
        <v>Professional Fees - Others</v>
      </c>
    </row>
    <row r="1491" spans="1:19" x14ac:dyDescent="0.25">
      <c r="A1491" s="39" t="s">
        <v>262</v>
      </c>
      <c r="B1491" s="39" t="s">
        <v>234</v>
      </c>
      <c r="C1491" s="7">
        <v>44105</v>
      </c>
      <c r="D1491" s="39" t="s">
        <v>105</v>
      </c>
      <c r="E1491" s="39">
        <v>38</v>
      </c>
      <c r="F1491" s="82">
        <f t="shared" si="69"/>
        <v>3.7999999999999999E-2</v>
      </c>
      <c r="G1491" s="39">
        <f>VLOOKUP(N1491,Currecny_M!$A$1:$P$10,2,FALSE)</f>
        <v>65</v>
      </c>
      <c r="H1491" s="39">
        <f>MATCH(C1491,Currecny_M!$A$1:$P$1,0)</f>
        <v>8</v>
      </c>
      <c r="I1491" s="39">
        <f>VLOOKUP(N1491,Currecny_M!$A$1:$P$10,MATCH(Database!C1491,Currecny_M!$A$1:$P$1,0),FALSE)</f>
        <v>69</v>
      </c>
      <c r="J1491" s="82">
        <f t="shared" si="70"/>
        <v>2.6219999999999999</v>
      </c>
      <c r="K1491" s="39">
        <f>VLOOKUP('Cover page'!$B$6,Currecny_M!$A$1:$P$10,MATCH(Database!C1491,Currecny_M!$A$1:$P$1,0),FALSE)</f>
        <v>1</v>
      </c>
      <c r="L1491" s="82">
        <f t="shared" si="71"/>
        <v>2.6219999999999999</v>
      </c>
      <c r="M1491" s="82">
        <f>((E1491/$F$1)*VLOOKUP(N1491,Currecny_M!$A$1:$P$10,MATCH(Database!C1491,Currecny_M!$A$1:$P$1,0),FALSE))/VLOOKUP('Cover page'!$B$6,Currecny_M!$A$1:$P$10,MATCH(Database!C1491,Currecny_M!$A$1:$P$1,0),FALSE)</f>
        <v>2.6219999999999999</v>
      </c>
      <c r="N1491" s="6" t="str">
        <f>VLOOKUP(B1491,Master!$A$2:$C$11,3,FALSE)</f>
        <v>Yuan</v>
      </c>
      <c r="O1491" s="6" t="str">
        <f>VLOOKUP(B1491,Master!$A$2:$C$11,2,FALSE)</f>
        <v>Asia</v>
      </c>
      <c r="Q1491" s="39" t="str">
        <f>VLOOKUP(D1491,GL_Master!$A$1:$D$80,2,FALSE)</f>
        <v>PL</v>
      </c>
      <c r="R1491" s="39" t="str">
        <f>VLOOKUP(D1491,GL_Master!$A$1:$D$80,3,FALSE)</f>
        <v>Travelling and conveyance</v>
      </c>
      <c r="S1491" s="39" t="str">
        <f>VLOOKUP(D1491,GL_Master!$A$1:$D$80,4,FALSE)</f>
        <v>Car hiring and rental services</v>
      </c>
    </row>
    <row r="1492" spans="1:19" x14ac:dyDescent="0.25">
      <c r="A1492" s="39" t="s">
        <v>262</v>
      </c>
      <c r="B1492" s="39" t="s">
        <v>234</v>
      </c>
      <c r="C1492" s="7">
        <v>44105</v>
      </c>
      <c r="D1492" s="39" t="s">
        <v>106</v>
      </c>
      <c r="E1492" s="39">
        <v>20</v>
      </c>
      <c r="F1492" s="82">
        <f t="shared" si="69"/>
        <v>0.02</v>
      </c>
      <c r="G1492" s="39">
        <f>VLOOKUP(N1492,Currecny_M!$A$1:$P$10,2,FALSE)</f>
        <v>65</v>
      </c>
      <c r="H1492" s="39">
        <f>MATCH(C1492,Currecny_M!$A$1:$P$1,0)</f>
        <v>8</v>
      </c>
      <c r="I1492" s="39">
        <f>VLOOKUP(N1492,Currecny_M!$A$1:$P$10,MATCH(Database!C1492,Currecny_M!$A$1:$P$1,0),FALSE)</f>
        <v>69</v>
      </c>
      <c r="J1492" s="82">
        <f t="shared" si="70"/>
        <v>1.3800000000000001</v>
      </c>
      <c r="K1492" s="39">
        <f>VLOOKUP('Cover page'!$B$6,Currecny_M!$A$1:$P$10,MATCH(Database!C1492,Currecny_M!$A$1:$P$1,0),FALSE)</f>
        <v>1</v>
      </c>
      <c r="L1492" s="82">
        <f t="shared" si="71"/>
        <v>1.3800000000000001</v>
      </c>
      <c r="M1492" s="82">
        <f>((E1492/$F$1)*VLOOKUP(N1492,Currecny_M!$A$1:$P$10,MATCH(Database!C1492,Currecny_M!$A$1:$P$1,0),FALSE))/VLOOKUP('Cover page'!$B$6,Currecny_M!$A$1:$P$10,MATCH(Database!C1492,Currecny_M!$A$1:$P$1,0),FALSE)</f>
        <v>1.3800000000000001</v>
      </c>
      <c r="N1492" s="6" t="str">
        <f>VLOOKUP(B1492,Master!$A$2:$C$11,3,FALSE)</f>
        <v>Yuan</v>
      </c>
      <c r="O1492" s="6" t="str">
        <f>VLOOKUP(B1492,Master!$A$2:$C$11,2,FALSE)</f>
        <v>Asia</v>
      </c>
      <c r="Q1492" s="39" t="str">
        <f>VLOOKUP(D1492,GL_Master!$A$1:$D$80,2,FALSE)</f>
        <v>PL</v>
      </c>
      <c r="R1492" s="39" t="str">
        <f>VLOOKUP(D1492,GL_Master!$A$1:$D$80,3,FALSE)</f>
        <v>Communication &amp; internet exp</v>
      </c>
      <c r="S1492" s="39" t="str">
        <f>VLOOKUP(D1492,GL_Master!$A$1:$D$80,4,FALSE)</f>
        <v>Printing &amp; Stationary</v>
      </c>
    </row>
    <row r="1493" spans="1:19" x14ac:dyDescent="0.25">
      <c r="A1493" s="39" t="s">
        <v>262</v>
      </c>
      <c r="B1493" s="39" t="s">
        <v>234</v>
      </c>
      <c r="C1493" s="7">
        <v>44105</v>
      </c>
      <c r="D1493" s="39" t="s">
        <v>32</v>
      </c>
      <c r="E1493" s="39">
        <v>20</v>
      </c>
      <c r="F1493" s="82">
        <f t="shared" si="69"/>
        <v>0.02</v>
      </c>
      <c r="G1493" s="39">
        <f>VLOOKUP(N1493,Currecny_M!$A$1:$P$10,2,FALSE)</f>
        <v>65</v>
      </c>
      <c r="H1493" s="39">
        <f>MATCH(C1493,Currecny_M!$A$1:$P$1,0)</f>
        <v>8</v>
      </c>
      <c r="I1493" s="39">
        <f>VLOOKUP(N1493,Currecny_M!$A$1:$P$10,MATCH(Database!C1493,Currecny_M!$A$1:$P$1,0),FALSE)</f>
        <v>69</v>
      </c>
      <c r="J1493" s="82">
        <f t="shared" si="70"/>
        <v>1.3800000000000001</v>
      </c>
      <c r="K1493" s="39">
        <f>VLOOKUP('Cover page'!$B$6,Currecny_M!$A$1:$P$10,MATCH(Database!C1493,Currecny_M!$A$1:$P$1,0),FALSE)</f>
        <v>1</v>
      </c>
      <c r="L1493" s="82">
        <f t="shared" si="71"/>
        <v>1.3800000000000001</v>
      </c>
      <c r="M1493" s="82">
        <f>((E1493/$F$1)*VLOOKUP(N1493,Currecny_M!$A$1:$P$10,MATCH(Database!C1493,Currecny_M!$A$1:$P$1,0),FALSE))/VLOOKUP('Cover page'!$B$6,Currecny_M!$A$1:$P$10,MATCH(Database!C1493,Currecny_M!$A$1:$P$1,0),FALSE)</f>
        <v>1.3800000000000001</v>
      </c>
      <c r="N1493" s="6" t="str">
        <f>VLOOKUP(B1493,Master!$A$2:$C$11,3,FALSE)</f>
        <v>Yuan</v>
      </c>
      <c r="O1493" s="6" t="str">
        <f>VLOOKUP(B1493,Master!$A$2:$C$11,2,FALSE)</f>
        <v>Asia</v>
      </c>
      <c r="Q1493" s="39" t="str">
        <f>VLOOKUP(D1493,GL_Master!$A$1:$D$80,2,FALSE)</f>
        <v>PL</v>
      </c>
      <c r="R1493" s="39" t="str">
        <f>VLOOKUP(D1493,GL_Master!$A$1:$D$80,3,FALSE)</f>
        <v>Communication &amp; internet exp</v>
      </c>
      <c r="S1493" s="39" t="str">
        <f>VLOOKUP(D1493,GL_Master!$A$1:$D$80,4,FALSE)</f>
        <v>Printing &amp; Stationary</v>
      </c>
    </row>
    <row r="1494" spans="1:19" x14ac:dyDescent="0.25">
      <c r="A1494" s="39" t="s">
        <v>262</v>
      </c>
      <c r="B1494" s="39" t="s">
        <v>234</v>
      </c>
      <c r="C1494" s="7">
        <v>44105</v>
      </c>
      <c r="D1494" s="39" t="s">
        <v>35</v>
      </c>
      <c r="E1494" s="39">
        <v>59</v>
      </c>
      <c r="F1494" s="82">
        <f t="shared" si="69"/>
        <v>5.8999999999999997E-2</v>
      </c>
      <c r="G1494" s="39">
        <f>VLOOKUP(N1494,Currecny_M!$A$1:$P$10,2,FALSE)</f>
        <v>65</v>
      </c>
      <c r="H1494" s="39">
        <f>MATCH(C1494,Currecny_M!$A$1:$P$1,0)</f>
        <v>8</v>
      </c>
      <c r="I1494" s="39">
        <f>VLOOKUP(N1494,Currecny_M!$A$1:$P$10,MATCH(Database!C1494,Currecny_M!$A$1:$P$1,0),FALSE)</f>
        <v>69</v>
      </c>
      <c r="J1494" s="82">
        <f t="shared" si="70"/>
        <v>4.0709999999999997</v>
      </c>
      <c r="K1494" s="39">
        <f>VLOOKUP('Cover page'!$B$6,Currecny_M!$A$1:$P$10,MATCH(Database!C1494,Currecny_M!$A$1:$P$1,0),FALSE)</f>
        <v>1</v>
      </c>
      <c r="L1494" s="82">
        <f t="shared" si="71"/>
        <v>4.0709999999999997</v>
      </c>
      <c r="M1494" s="82">
        <f>((E1494/$F$1)*VLOOKUP(N1494,Currecny_M!$A$1:$P$10,MATCH(Database!C1494,Currecny_M!$A$1:$P$1,0),FALSE))/VLOOKUP('Cover page'!$B$6,Currecny_M!$A$1:$P$10,MATCH(Database!C1494,Currecny_M!$A$1:$P$1,0),FALSE)</f>
        <v>4.0709999999999997</v>
      </c>
      <c r="N1494" s="6" t="str">
        <f>VLOOKUP(B1494,Master!$A$2:$C$11,3,FALSE)</f>
        <v>Yuan</v>
      </c>
      <c r="O1494" s="6" t="str">
        <f>VLOOKUP(B1494,Master!$A$2:$C$11,2,FALSE)</f>
        <v>Asia</v>
      </c>
      <c r="Q1494" s="39" t="str">
        <f>VLOOKUP(D1494,GL_Master!$A$1:$D$80,2,FALSE)</f>
        <v>PL</v>
      </c>
      <c r="R1494" s="39" t="str">
        <f>VLOOKUP(D1494,GL_Master!$A$1:$D$80,3,FALSE)</f>
        <v>Security Expenses</v>
      </c>
      <c r="S1494" s="39" t="str">
        <f>VLOOKUP(D1494,GL_Master!$A$1:$D$80,4,FALSE)</f>
        <v>Security Expenses others</v>
      </c>
    </row>
    <row r="1495" spans="1:19" x14ac:dyDescent="0.25">
      <c r="A1495" s="39" t="s">
        <v>262</v>
      </c>
      <c r="B1495" s="39" t="s">
        <v>234</v>
      </c>
      <c r="C1495" s="7">
        <v>44105</v>
      </c>
      <c r="D1495" s="39" t="s">
        <v>38</v>
      </c>
      <c r="E1495" s="39">
        <v>19</v>
      </c>
      <c r="F1495" s="82">
        <f t="shared" si="69"/>
        <v>1.9E-2</v>
      </c>
      <c r="G1495" s="39">
        <f>VLOOKUP(N1495,Currecny_M!$A$1:$P$10,2,FALSE)</f>
        <v>65</v>
      </c>
      <c r="H1495" s="39">
        <f>MATCH(C1495,Currecny_M!$A$1:$P$1,0)</f>
        <v>8</v>
      </c>
      <c r="I1495" s="39">
        <f>VLOOKUP(N1495,Currecny_M!$A$1:$P$10,MATCH(Database!C1495,Currecny_M!$A$1:$P$1,0),FALSE)</f>
        <v>69</v>
      </c>
      <c r="J1495" s="82">
        <f t="shared" si="70"/>
        <v>1.3109999999999999</v>
      </c>
      <c r="K1495" s="39">
        <f>VLOOKUP('Cover page'!$B$6,Currecny_M!$A$1:$P$10,MATCH(Database!C1495,Currecny_M!$A$1:$P$1,0),FALSE)</f>
        <v>1</v>
      </c>
      <c r="L1495" s="82">
        <f t="shared" si="71"/>
        <v>1.3109999999999999</v>
      </c>
      <c r="M1495" s="82">
        <f>((E1495/$F$1)*VLOOKUP(N1495,Currecny_M!$A$1:$P$10,MATCH(Database!C1495,Currecny_M!$A$1:$P$1,0),FALSE))/VLOOKUP('Cover page'!$B$6,Currecny_M!$A$1:$P$10,MATCH(Database!C1495,Currecny_M!$A$1:$P$1,0),FALSE)</f>
        <v>1.3109999999999999</v>
      </c>
      <c r="N1495" s="6" t="str">
        <f>VLOOKUP(B1495,Master!$A$2:$C$11,3,FALSE)</f>
        <v>Yuan</v>
      </c>
      <c r="O1495" s="6" t="str">
        <f>VLOOKUP(B1495,Master!$A$2:$C$11,2,FALSE)</f>
        <v>Asia</v>
      </c>
      <c r="Q1495" s="39" t="str">
        <f>VLOOKUP(D1495,GL_Master!$A$1:$D$80,2,FALSE)</f>
        <v>PL</v>
      </c>
      <c r="R1495" s="39" t="str">
        <f>VLOOKUP(D1495,GL_Master!$A$1:$D$80,3,FALSE)</f>
        <v>House Keeping Expenses</v>
      </c>
      <c r="S1495" s="39" t="str">
        <f>VLOOKUP(D1495,GL_Master!$A$1:$D$80,4,FALSE)</f>
        <v>House Keeping Expenses</v>
      </c>
    </row>
    <row r="1496" spans="1:19" x14ac:dyDescent="0.25">
      <c r="A1496" s="39" t="s">
        <v>262</v>
      </c>
      <c r="B1496" s="39" t="s">
        <v>234</v>
      </c>
      <c r="C1496" s="7">
        <v>44105</v>
      </c>
      <c r="D1496" s="39" t="s">
        <v>107</v>
      </c>
      <c r="E1496" s="39">
        <v>20</v>
      </c>
      <c r="F1496" s="82">
        <f t="shared" si="69"/>
        <v>0.02</v>
      </c>
      <c r="G1496" s="39">
        <f>VLOOKUP(N1496,Currecny_M!$A$1:$P$10,2,FALSE)</f>
        <v>65</v>
      </c>
      <c r="H1496" s="39">
        <f>MATCH(C1496,Currecny_M!$A$1:$P$1,0)</f>
        <v>8</v>
      </c>
      <c r="I1496" s="39">
        <f>VLOOKUP(N1496,Currecny_M!$A$1:$P$10,MATCH(Database!C1496,Currecny_M!$A$1:$P$1,0),FALSE)</f>
        <v>69</v>
      </c>
      <c r="J1496" s="82">
        <f t="shared" si="70"/>
        <v>1.3800000000000001</v>
      </c>
      <c r="K1496" s="39">
        <f>VLOOKUP('Cover page'!$B$6,Currecny_M!$A$1:$P$10,MATCH(Database!C1496,Currecny_M!$A$1:$P$1,0),FALSE)</f>
        <v>1</v>
      </c>
      <c r="L1496" s="82">
        <f t="shared" si="71"/>
        <v>1.3800000000000001</v>
      </c>
      <c r="M1496" s="82">
        <f>((E1496/$F$1)*VLOOKUP(N1496,Currecny_M!$A$1:$P$10,MATCH(Database!C1496,Currecny_M!$A$1:$P$1,0),FALSE))/VLOOKUP('Cover page'!$B$6,Currecny_M!$A$1:$P$10,MATCH(Database!C1496,Currecny_M!$A$1:$P$1,0),FALSE)</f>
        <v>1.3800000000000001</v>
      </c>
      <c r="N1496" s="6" t="str">
        <f>VLOOKUP(B1496,Master!$A$2:$C$11,3,FALSE)</f>
        <v>Yuan</v>
      </c>
      <c r="O1496" s="6" t="str">
        <f>VLOOKUP(B1496,Master!$A$2:$C$11,2,FALSE)</f>
        <v>Asia</v>
      </c>
      <c r="Q1496" s="39" t="str">
        <f>VLOOKUP(D1496,GL_Master!$A$1:$D$80,2,FALSE)</f>
        <v>PL</v>
      </c>
      <c r="R1496" s="39" t="str">
        <f>VLOOKUP(D1496,GL_Master!$A$1:$D$80,3,FALSE)</f>
        <v>Misc. expenses</v>
      </c>
      <c r="S1496" s="39" t="str">
        <f>VLOOKUP(D1496,GL_Master!$A$1:$D$80,4,FALSE)</f>
        <v>Repair &amp; Maintenance</v>
      </c>
    </row>
    <row r="1497" spans="1:19" x14ac:dyDescent="0.25">
      <c r="A1497" s="39" t="s">
        <v>262</v>
      </c>
      <c r="B1497" s="39" t="s">
        <v>234</v>
      </c>
      <c r="C1497" s="7">
        <v>44105</v>
      </c>
      <c r="D1497" s="39" t="s">
        <v>108</v>
      </c>
      <c r="E1497" s="39">
        <v>19</v>
      </c>
      <c r="F1497" s="82">
        <f t="shared" si="69"/>
        <v>1.9E-2</v>
      </c>
      <c r="G1497" s="39">
        <f>VLOOKUP(N1497,Currecny_M!$A$1:$P$10,2,FALSE)</f>
        <v>65</v>
      </c>
      <c r="H1497" s="39">
        <f>MATCH(C1497,Currecny_M!$A$1:$P$1,0)</f>
        <v>8</v>
      </c>
      <c r="I1497" s="39">
        <f>VLOOKUP(N1497,Currecny_M!$A$1:$P$10,MATCH(Database!C1497,Currecny_M!$A$1:$P$1,0),FALSE)</f>
        <v>69</v>
      </c>
      <c r="J1497" s="82">
        <f t="shared" si="70"/>
        <v>1.3109999999999999</v>
      </c>
      <c r="K1497" s="39">
        <f>VLOOKUP('Cover page'!$B$6,Currecny_M!$A$1:$P$10,MATCH(Database!C1497,Currecny_M!$A$1:$P$1,0),FALSE)</f>
        <v>1</v>
      </c>
      <c r="L1497" s="82">
        <f t="shared" si="71"/>
        <v>1.3109999999999999</v>
      </c>
      <c r="M1497" s="82">
        <f>((E1497/$F$1)*VLOOKUP(N1497,Currecny_M!$A$1:$P$10,MATCH(Database!C1497,Currecny_M!$A$1:$P$1,0),FALSE))/VLOOKUP('Cover page'!$B$6,Currecny_M!$A$1:$P$10,MATCH(Database!C1497,Currecny_M!$A$1:$P$1,0),FALSE)</f>
        <v>1.3109999999999999</v>
      </c>
      <c r="N1497" s="6" t="str">
        <f>VLOOKUP(B1497,Master!$A$2:$C$11,3,FALSE)</f>
        <v>Yuan</v>
      </c>
      <c r="O1497" s="6" t="str">
        <f>VLOOKUP(B1497,Master!$A$2:$C$11,2,FALSE)</f>
        <v>Asia</v>
      </c>
      <c r="Q1497" s="39" t="str">
        <f>VLOOKUP(D1497,GL_Master!$A$1:$D$80,2,FALSE)</f>
        <v>PL</v>
      </c>
      <c r="R1497" s="39" t="str">
        <f>VLOOKUP(D1497,GL_Master!$A$1:$D$80,3,FALSE)</f>
        <v>Misc. expenses</v>
      </c>
      <c r="S1497" s="39" t="str">
        <f>VLOOKUP(D1497,GL_Master!$A$1:$D$80,4,FALSE)</f>
        <v>Repair &amp; Maintenance</v>
      </c>
    </row>
    <row r="1498" spans="1:19" x14ac:dyDescent="0.25">
      <c r="A1498" s="39" t="s">
        <v>262</v>
      </c>
      <c r="B1498" s="39" t="s">
        <v>234</v>
      </c>
      <c r="C1498" s="7">
        <v>44105</v>
      </c>
      <c r="D1498" s="39" t="s">
        <v>9</v>
      </c>
      <c r="E1498" s="39">
        <v>168</v>
      </c>
      <c r="F1498" s="82">
        <f t="shared" si="69"/>
        <v>0.16800000000000001</v>
      </c>
      <c r="G1498" s="39">
        <f>VLOOKUP(N1498,Currecny_M!$A$1:$P$10,2,FALSE)</f>
        <v>65</v>
      </c>
      <c r="H1498" s="39">
        <f>MATCH(C1498,Currecny_M!$A$1:$P$1,0)</f>
        <v>8</v>
      </c>
      <c r="I1498" s="39">
        <f>VLOOKUP(N1498,Currecny_M!$A$1:$P$10,MATCH(Database!C1498,Currecny_M!$A$1:$P$1,0),FALSE)</f>
        <v>69</v>
      </c>
      <c r="J1498" s="82">
        <f t="shared" si="70"/>
        <v>11.592000000000001</v>
      </c>
      <c r="K1498" s="39">
        <f>VLOOKUP('Cover page'!$B$6,Currecny_M!$A$1:$P$10,MATCH(Database!C1498,Currecny_M!$A$1:$P$1,0),FALSE)</f>
        <v>1</v>
      </c>
      <c r="L1498" s="82">
        <f t="shared" si="71"/>
        <v>11.592000000000001</v>
      </c>
      <c r="M1498" s="82">
        <f>((E1498/$F$1)*VLOOKUP(N1498,Currecny_M!$A$1:$P$10,MATCH(Database!C1498,Currecny_M!$A$1:$P$1,0),FALSE))/VLOOKUP('Cover page'!$B$6,Currecny_M!$A$1:$P$10,MATCH(Database!C1498,Currecny_M!$A$1:$P$1,0),FALSE)</f>
        <v>11.592000000000001</v>
      </c>
      <c r="N1498" s="6" t="str">
        <f>VLOOKUP(B1498,Master!$A$2:$C$11,3,FALSE)</f>
        <v>Yuan</v>
      </c>
      <c r="O1498" s="6" t="str">
        <f>VLOOKUP(B1498,Master!$A$2:$C$11,2,FALSE)</f>
        <v>Asia</v>
      </c>
      <c r="Q1498" s="39" t="str">
        <f>VLOOKUP(D1498,GL_Master!$A$1:$D$80,2,FALSE)</f>
        <v>PL</v>
      </c>
      <c r="R1498" s="39" t="str">
        <f>VLOOKUP(D1498,GL_Master!$A$1:$D$80,3,FALSE)</f>
        <v>Rent</v>
      </c>
      <c r="S1498" s="39" t="str">
        <f>VLOOKUP(D1498,GL_Master!$A$1:$D$80,4,FALSE)</f>
        <v>Office Rent</v>
      </c>
    </row>
    <row r="1499" spans="1:19" x14ac:dyDescent="0.25">
      <c r="A1499" s="39" t="s">
        <v>262</v>
      </c>
      <c r="B1499" s="39" t="s">
        <v>234</v>
      </c>
      <c r="C1499" s="7">
        <v>44105</v>
      </c>
      <c r="D1499" s="39" t="s">
        <v>109</v>
      </c>
      <c r="E1499" s="39">
        <v>-98</v>
      </c>
      <c r="F1499" s="82">
        <f t="shared" si="69"/>
        <v>-9.8000000000000004E-2</v>
      </c>
      <c r="G1499" s="39">
        <f>VLOOKUP(N1499,Currecny_M!$A$1:$P$10,2,FALSE)</f>
        <v>65</v>
      </c>
      <c r="H1499" s="39">
        <f>MATCH(C1499,Currecny_M!$A$1:$P$1,0)</f>
        <v>8</v>
      </c>
      <c r="I1499" s="39">
        <f>VLOOKUP(N1499,Currecny_M!$A$1:$P$10,MATCH(Database!C1499,Currecny_M!$A$1:$P$1,0),FALSE)</f>
        <v>69</v>
      </c>
      <c r="J1499" s="82">
        <f t="shared" si="70"/>
        <v>-6.7620000000000005</v>
      </c>
      <c r="K1499" s="39">
        <f>VLOOKUP('Cover page'!$B$6,Currecny_M!$A$1:$P$10,MATCH(Database!C1499,Currecny_M!$A$1:$P$1,0),FALSE)</f>
        <v>1</v>
      </c>
      <c r="L1499" s="82">
        <f t="shared" si="71"/>
        <v>-6.7620000000000005</v>
      </c>
      <c r="M1499" s="82">
        <f>((E1499/$F$1)*VLOOKUP(N1499,Currecny_M!$A$1:$P$10,MATCH(Database!C1499,Currecny_M!$A$1:$P$1,0),FALSE))/VLOOKUP('Cover page'!$B$6,Currecny_M!$A$1:$P$10,MATCH(Database!C1499,Currecny_M!$A$1:$P$1,0),FALSE)</f>
        <v>-6.7620000000000005</v>
      </c>
      <c r="N1499" s="6" t="str">
        <f>VLOOKUP(B1499,Master!$A$2:$C$11,3,FALSE)</f>
        <v>Yuan</v>
      </c>
      <c r="O1499" s="6" t="str">
        <f>VLOOKUP(B1499,Master!$A$2:$C$11,2,FALSE)</f>
        <v>Asia</v>
      </c>
      <c r="Q1499" s="39" t="str">
        <f>VLOOKUP(D1499,GL_Master!$A$1:$D$80,2,FALSE)</f>
        <v>PL</v>
      </c>
      <c r="R1499" s="39" t="str">
        <f>VLOOKUP(D1499,GL_Master!$A$1:$D$80,3,FALSE)</f>
        <v>Travelling and conveyance</v>
      </c>
      <c r="S1499" s="39" t="str">
        <f>VLOOKUP(D1499,GL_Master!$A$1:$D$80,4,FALSE)</f>
        <v>Travelling , hotel lodging</v>
      </c>
    </row>
    <row r="1500" spans="1:19" x14ac:dyDescent="0.25">
      <c r="A1500" s="39" t="s">
        <v>262</v>
      </c>
      <c r="B1500" s="39" t="s">
        <v>234</v>
      </c>
      <c r="C1500" s="7">
        <v>44105</v>
      </c>
      <c r="D1500" s="39" t="s">
        <v>110</v>
      </c>
      <c r="E1500" s="39">
        <v>37</v>
      </c>
      <c r="F1500" s="82">
        <f t="shared" si="69"/>
        <v>3.6999999999999998E-2</v>
      </c>
      <c r="G1500" s="39">
        <f>VLOOKUP(N1500,Currecny_M!$A$1:$P$10,2,FALSE)</f>
        <v>65</v>
      </c>
      <c r="H1500" s="39">
        <f>MATCH(C1500,Currecny_M!$A$1:$P$1,0)</f>
        <v>8</v>
      </c>
      <c r="I1500" s="39">
        <f>VLOOKUP(N1500,Currecny_M!$A$1:$P$10,MATCH(Database!C1500,Currecny_M!$A$1:$P$1,0),FALSE)</f>
        <v>69</v>
      </c>
      <c r="J1500" s="82">
        <f t="shared" si="70"/>
        <v>2.5529999999999999</v>
      </c>
      <c r="K1500" s="39">
        <f>VLOOKUP('Cover page'!$B$6,Currecny_M!$A$1:$P$10,MATCH(Database!C1500,Currecny_M!$A$1:$P$1,0),FALSE)</f>
        <v>1</v>
      </c>
      <c r="L1500" s="82">
        <f t="shared" si="71"/>
        <v>2.5529999999999999</v>
      </c>
      <c r="M1500" s="82">
        <f>((E1500/$F$1)*VLOOKUP(N1500,Currecny_M!$A$1:$P$10,MATCH(Database!C1500,Currecny_M!$A$1:$P$1,0),FALSE))/VLOOKUP('Cover page'!$B$6,Currecny_M!$A$1:$P$10,MATCH(Database!C1500,Currecny_M!$A$1:$P$1,0),FALSE)</f>
        <v>2.5529999999999999</v>
      </c>
      <c r="N1500" s="6" t="str">
        <f>VLOOKUP(B1500,Master!$A$2:$C$11,3,FALSE)</f>
        <v>Yuan</v>
      </c>
      <c r="O1500" s="6" t="str">
        <f>VLOOKUP(B1500,Master!$A$2:$C$11,2,FALSE)</f>
        <v>Asia</v>
      </c>
      <c r="Q1500" s="39" t="str">
        <f>VLOOKUP(D1500,GL_Master!$A$1:$D$80,2,FALSE)</f>
        <v>PL</v>
      </c>
      <c r="R1500" s="39" t="str">
        <f>VLOOKUP(D1500,GL_Master!$A$1:$D$80,3,FALSE)</f>
        <v>Travelling and conveyance</v>
      </c>
      <c r="S1500" s="39" t="str">
        <f>VLOOKUP(D1500,GL_Master!$A$1:$D$80,4,FALSE)</f>
        <v>Travelling , hotel lodging</v>
      </c>
    </row>
    <row r="1501" spans="1:19" x14ac:dyDescent="0.25">
      <c r="A1501" s="39" t="s">
        <v>262</v>
      </c>
      <c r="B1501" s="39" t="s">
        <v>234</v>
      </c>
      <c r="C1501" s="7">
        <v>44105</v>
      </c>
      <c r="D1501" s="39" t="s">
        <v>111</v>
      </c>
      <c r="E1501" s="39">
        <v>20</v>
      </c>
      <c r="F1501" s="82">
        <f t="shared" si="69"/>
        <v>0.02</v>
      </c>
      <c r="G1501" s="39">
        <f>VLOOKUP(N1501,Currecny_M!$A$1:$P$10,2,FALSE)</f>
        <v>65</v>
      </c>
      <c r="H1501" s="39">
        <f>MATCH(C1501,Currecny_M!$A$1:$P$1,0)</f>
        <v>8</v>
      </c>
      <c r="I1501" s="39">
        <f>VLOOKUP(N1501,Currecny_M!$A$1:$P$10,MATCH(Database!C1501,Currecny_M!$A$1:$P$1,0),FALSE)</f>
        <v>69</v>
      </c>
      <c r="J1501" s="82">
        <f t="shared" si="70"/>
        <v>1.3800000000000001</v>
      </c>
      <c r="K1501" s="39">
        <f>VLOOKUP('Cover page'!$B$6,Currecny_M!$A$1:$P$10,MATCH(Database!C1501,Currecny_M!$A$1:$P$1,0),FALSE)</f>
        <v>1</v>
      </c>
      <c r="L1501" s="82">
        <f t="shared" si="71"/>
        <v>1.3800000000000001</v>
      </c>
      <c r="M1501" s="82">
        <f>((E1501/$F$1)*VLOOKUP(N1501,Currecny_M!$A$1:$P$10,MATCH(Database!C1501,Currecny_M!$A$1:$P$1,0),FALSE))/VLOOKUP('Cover page'!$B$6,Currecny_M!$A$1:$P$10,MATCH(Database!C1501,Currecny_M!$A$1:$P$1,0),FALSE)</f>
        <v>1.3800000000000001</v>
      </c>
      <c r="N1501" s="6" t="str">
        <f>VLOOKUP(B1501,Master!$A$2:$C$11,3,FALSE)</f>
        <v>Yuan</v>
      </c>
      <c r="O1501" s="6" t="str">
        <f>VLOOKUP(B1501,Master!$A$2:$C$11,2,FALSE)</f>
        <v>Asia</v>
      </c>
      <c r="Q1501" s="39" t="str">
        <f>VLOOKUP(D1501,GL_Master!$A$1:$D$80,2,FALSE)</f>
        <v>PL</v>
      </c>
      <c r="R1501" s="39" t="str">
        <f>VLOOKUP(D1501,GL_Master!$A$1:$D$80,3,FALSE)</f>
        <v>Legal &amp; Professional expenses</v>
      </c>
      <c r="S1501" s="39" t="str">
        <f>VLOOKUP(D1501,GL_Master!$A$1:$D$80,4,FALSE)</f>
        <v>Professional Fees - Others</v>
      </c>
    </row>
    <row r="1502" spans="1:19" x14ac:dyDescent="0.25">
      <c r="A1502" s="39" t="s">
        <v>262</v>
      </c>
      <c r="B1502" s="39" t="s">
        <v>234</v>
      </c>
      <c r="C1502" s="7">
        <v>44136</v>
      </c>
      <c r="D1502" s="39" t="s">
        <v>112</v>
      </c>
      <c r="E1502" s="39">
        <v>196</v>
      </c>
      <c r="F1502" s="82">
        <f t="shared" si="69"/>
        <v>0.19600000000000001</v>
      </c>
      <c r="G1502" s="39">
        <f>VLOOKUP(N1502,Currecny_M!$A$1:$P$10,2,FALSE)</f>
        <v>65</v>
      </c>
      <c r="H1502" s="39">
        <f>MATCH(C1502,Currecny_M!$A$1:$P$1,0)</f>
        <v>9</v>
      </c>
      <c r="I1502" s="39">
        <f>VLOOKUP(N1502,Currecny_M!$A$1:$P$10,MATCH(Database!C1502,Currecny_M!$A$1:$P$1,0),FALSE)</f>
        <v>69.69</v>
      </c>
      <c r="J1502" s="82">
        <f t="shared" si="70"/>
        <v>13.65924</v>
      </c>
      <c r="K1502" s="39">
        <f>VLOOKUP('Cover page'!$B$6,Currecny_M!$A$1:$P$10,MATCH(Database!C1502,Currecny_M!$A$1:$P$1,0),FALSE)</f>
        <v>1</v>
      </c>
      <c r="L1502" s="82">
        <f t="shared" si="71"/>
        <v>13.65924</v>
      </c>
      <c r="M1502" s="82">
        <f>((E1502/$F$1)*VLOOKUP(N1502,Currecny_M!$A$1:$P$10,MATCH(Database!C1502,Currecny_M!$A$1:$P$1,0),FALSE))/VLOOKUP('Cover page'!$B$6,Currecny_M!$A$1:$P$10,MATCH(Database!C1502,Currecny_M!$A$1:$P$1,0),FALSE)</f>
        <v>13.65924</v>
      </c>
      <c r="N1502" s="6" t="str">
        <f>VLOOKUP(B1502,Master!$A$2:$C$11,3,FALSE)</f>
        <v>Yuan</v>
      </c>
      <c r="O1502" s="6" t="str">
        <f>VLOOKUP(B1502,Master!$A$2:$C$11,2,FALSE)</f>
        <v>Asia</v>
      </c>
      <c r="Q1502" s="39" t="str">
        <f>VLOOKUP(D1502,GL_Master!$A$1:$D$80,2,FALSE)</f>
        <v>PL</v>
      </c>
      <c r="R1502" s="39" t="str">
        <f>VLOOKUP(D1502,GL_Master!$A$1:$D$80,3,FALSE)</f>
        <v>Finance Cost</v>
      </c>
      <c r="S1502" s="39" t="str">
        <f>VLOOKUP(D1502,GL_Master!$A$1:$D$80,4,FALSE)</f>
        <v>Interest expense</v>
      </c>
    </row>
    <row r="1503" spans="1:19" x14ac:dyDescent="0.25">
      <c r="A1503" s="39" t="s">
        <v>262</v>
      </c>
      <c r="B1503" s="39" t="s">
        <v>234</v>
      </c>
      <c r="C1503" s="7">
        <v>44136</v>
      </c>
      <c r="D1503" s="39" t="s">
        <v>25</v>
      </c>
      <c r="E1503" s="39">
        <v>1794</v>
      </c>
      <c r="F1503" s="82">
        <f t="shared" si="69"/>
        <v>1.794</v>
      </c>
      <c r="G1503" s="39">
        <f>VLOOKUP(N1503,Currecny_M!$A$1:$P$10,2,FALSE)</f>
        <v>65</v>
      </c>
      <c r="H1503" s="39">
        <f>MATCH(C1503,Currecny_M!$A$1:$P$1,0)</f>
        <v>9</v>
      </c>
      <c r="I1503" s="39">
        <f>VLOOKUP(N1503,Currecny_M!$A$1:$P$10,MATCH(Database!C1503,Currecny_M!$A$1:$P$1,0),FALSE)</f>
        <v>69.69</v>
      </c>
      <c r="J1503" s="82">
        <f t="shared" si="70"/>
        <v>125.02386</v>
      </c>
      <c r="K1503" s="39">
        <f>VLOOKUP('Cover page'!$B$6,Currecny_M!$A$1:$P$10,MATCH(Database!C1503,Currecny_M!$A$1:$P$1,0),FALSE)</f>
        <v>1</v>
      </c>
      <c r="L1503" s="82">
        <f t="shared" si="71"/>
        <v>125.02386</v>
      </c>
      <c r="M1503" s="82">
        <f>((E1503/$F$1)*VLOOKUP(N1503,Currecny_M!$A$1:$P$10,MATCH(Database!C1503,Currecny_M!$A$1:$P$1,0),FALSE))/VLOOKUP('Cover page'!$B$6,Currecny_M!$A$1:$P$10,MATCH(Database!C1503,Currecny_M!$A$1:$P$1,0),FALSE)</f>
        <v>125.02386</v>
      </c>
      <c r="N1503" s="6" t="str">
        <f>VLOOKUP(B1503,Master!$A$2:$C$11,3,FALSE)</f>
        <v>Yuan</v>
      </c>
      <c r="O1503" s="6" t="str">
        <f>VLOOKUP(B1503,Master!$A$2:$C$11,2,FALSE)</f>
        <v>Asia</v>
      </c>
      <c r="Q1503" s="39" t="str">
        <f>VLOOKUP(D1503,GL_Master!$A$1:$D$80,2,FALSE)</f>
        <v>PL</v>
      </c>
      <c r="R1503" s="39" t="str">
        <f>VLOOKUP(D1503,GL_Master!$A$1:$D$80,3,FALSE)</f>
        <v>Depreciation</v>
      </c>
      <c r="S1503" s="39" t="str">
        <f>VLOOKUP(D1503,GL_Master!$A$1:$D$80,4,FALSE)</f>
        <v>Depreciation</v>
      </c>
    </row>
    <row r="1504" spans="1:19" x14ac:dyDescent="0.25">
      <c r="A1504" s="39" t="s">
        <v>262</v>
      </c>
      <c r="B1504" s="39" t="s">
        <v>234</v>
      </c>
      <c r="C1504" s="7">
        <v>44136</v>
      </c>
      <c r="D1504" s="39" t="s">
        <v>51</v>
      </c>
      <c r="E1504" s="39">
        <v>-18462</v>
      </c>
      <c r="F1504" s="82">
        <f t="shared" si="69"/>
        <v>-18.462</v>
      </c>
      <c r="G1504" s="39">
        <f>VLOOKUP(N1504,Currecny_M!$A$1:$P$10,2,FALSE)</f>
        <v>65</v>
      </c>
      <c r="H1504" s="39">
        <f>MATCH(C1504,Currecny_M!$A$1:$P$1,0)</f>
        <v>9</v>
      </c>
      <c r="I1504" s="39">
        <f>VLOOKUP(N1504,Currecny_M!$A$1:$P$10,MATCH(Database!C1504,Currecny_M!$A$1:$P$1,0),FALSE)</f>
        <v>69.69</v>
      </c>
      <c r="J1504" s="82">
        <f t="shared" si="70"/>
        <v>-1286.6167799999998</v>
      </c>
      <c r="K1504" s="39">
        <f>VLOOKUP('Cover page'!$B$6,Currecny_M!$A$1:$P$10,MATCH(Database!C1504,Currecny_M!$A$1:$P$1,0),FALSE)</f>
        <v>1</v>
      </c>
      <c r="L1504" s="82">
        <f t="shared" si="71"/>
        <v>-1286.6167799999998</v>
      </c>
      <c r="M1504" s="82">
        <f>((E1504/$F$1)*VLOOKUP(N1504,Currecny_M!$A$1:$P$10,MATCH(Database!C1504,Currecny_M!$A$1:$P$1,0),FALSE))/VLOOKUP('Cover page'!$B$6,Currecny_M!$A$1:$P$10,MATCH(Database!C1504,Currecny_M!$A$1:$P$1,0),FALSE)</f>
        <v>-1286.6167799999998</v>
      </c>
      <c r="N1504" s="6" t="str">
        <f>VLOOKUP(B1504,Master!$A$2:$C$11,3,FALSE)</f>
        <v>Yuan</v>
      </c>
      <c r="O1504" s="6" t="str">
        <f>VLOOKUP(B1504,Master!$A$2:$C$11,2,FALSE)</f>
        <v>Asia</v>
      </c>
      <c r="Q1504" s="39" t="str">
        <f>VLOOKUP(D1504,GL_Master!$A$1:$D$80,2,FALSE)</f>
        <v>BS</v>
      </c>
      <c r="R1504" s="39" t="str">
        <f>VLOOKUP(D1504,GL_Master!$A$1:$D$80,3,FALSE)</f>
        <v>Share Capital</v>
      </c>
      <c r="S1504" s="39" t="str">
        <f>VLOOKUP(D1504,GL_Master!$A$1:$D$80,4,FALSE)</f>
        <v>Equity shares</v>
      </c>
    </row>
    <row r="1505" spans="1:19" x14ac:dyDescent="0.25">
      <c r="A1505" s="39" t="s">
        <v>262</v>
      </c>
      <c r="B1505" s="39" t="s">
        <v>234</v>
      </c>
      <c r="C1505" s="7">
        <v>44136</v>
      </c>
      <c r="D1505" s="39" t="s">
        <v>52</v>
      </c>
      <c r="E1505" s="39">
        <v>-35372</v>
      </c>
      <c r="F1505" s="82">
        <f t="shared" si="69"/>
        <v>-35.372</v>
      </c>
      <c r="G1505" s="39">
        <f>VLOOKUP(N1505,Currecny_M!$A$1:$P$10,2,FALSE)</f>
        <v>65</v>
      </c>
      <c r="H1505" s="39">
        <f>MATCH(C1505,Currecny_M!$A$1:$P$1,0)</f>
        <v>9</v>
      </c>
      <c r="I1505" s="39">
        <f>VLOOKUP(N1505,Currecny_M!$A$1:$P$10,MATCH(Database!C1505,Currecny_M!$A$1:$P$1,0),FALSE)</f>
        <v>69.69</v>
      </c>
      <c r="J1505" s="82">
        <f t="shared" si="70"/>
        <v>-2465.0746799999997</v>
      </c>
      <c r="K1505" s="39">
        <f>VLOOKUP('Cover page'!$B$6,Currecny_M!$A$1:$P$10,MATCH(Database!C1505,Currecny_M!$A$1:$P$1,0),FALSE)</f>
        <v>1</v>
      </c>
      <c r="L1505" s="82">
        <f t="shared" si="71"/>
        <v>-2465.0746799999997</v>
      </c>
      <c r="M1505" s="82">
        <f>((E1505/$F$1)*VLOOKUP(N1505,Currecny_M!$A$1:$P$10,MATCH(Database!C1505,Currecny_M!$A$1:$P$1,0),FALSE))/VLOOKUP('Cover page'!$B$6,Currecny_M!$A$1:$P$10,MATCH(Database!C1505,Currecny_M!$A$1:$P$1,0),FALSE)</f>
        <v>-2465.0746799999997</v>
      </c>
      <c r="N1505" s="6" t="str">
        <f>VLOOKUP(B1505,Master!$A$2:$C$11,3,FALSE)</f>
        <v>Yuan</v>
      </c>
      <c r="O1505" s="6" t="str">
        <f>VLOOKUP(B1505,Master!$A$2:$C$11,2,FALSE)</f>
        <v>Asia</v>
      </c>
      <c r="Q1505" s="39" t="str">
        <f>VLOOKUP(D1505,GL_Master!$A$1:$D$80,2,FALSE)</f>
        <v>BS</v>
      </c>
      <c r="R1505" s="39" t="str">
        <f>VLOOKUP(D1505,GL_Master!$A$1:$D$80,3,FALSE)</f>
        <v>Reserve and Surplus</v>
      </c>
      <c r="S1505" s="39" t="str">
        <f>VLOOKUP(D1505,GL_Master!$A$1:$D$80,4,FALSE)</f>
        <v>Reserves at the commencement of the year</v>
      </c>
    </row>
    <row r="1506" spans="1:19" x14ac:dyDescent="0.25">
      <c r="A1506" s="39" t="s">
        <v>262</v>
      </c>
      <c r="B1506" s="39" t="s">
        <v>234</v>
      </c>
      <c r="C1506" s="7">
        <v>44136</v>
      </c>
      <c r="D1506" s="39" t="s">
        <v>53</v>
      </c>
      <c r="E1506" s="39">
        <v>-1051</v>
      </c>
      <c r="F1506" s="82">
        <f t="shared" si="69"/>
        <v>-1.0509999999999999</v>
      </c>
      <c r="G1506" s="39">
        <f>VLOOKUP(N1506,Currecny_M!$A$1:$P$10,2,FALSE)</f>
        <v>65</v>
      </c>
      <c r="H1506" s="39">
        <f>MATCH(C1506,Currecny_M!$A$1:$P$1,0)</f>
        <v>9</v>
      </c>
      <c r="I1506" s="39">
        <f>VLOOKUP(N1506,Currecny_M!$A$1:$P$10,MATCH(Database!C1506,Currecny_M!$A$1:$P$1,0),FALSE)</f>
        <v>69.69</v>
      </c>
      <c r="J1506" s="82">
        <f t="shared" si="70"/>
        <v>-73.244189999999989</v>
      </c>
      <c r="K1506" s="39">
        <f>VLOOKUP('Cover page'!$B$6,Currecny_M!$A$1:$P$10,MATCH(Database!C1506,Currecny_M!$A$1:$P$1,0),FALSE)</f>
        <v>1</v>
      </c>
      <c r="L1506" s="82">
        <f t="shared" si="71"/>
        <v>-73.244189999999989</v>
      </c>
      <c r="M1506" s="82">
        <f>((E1506/$F$1)*VLOOKUP(N1506,Currecny_M!$A$1:$P$10,MATCH(Database!C1506,Currecny_M!$A$1:$P$1,0),FALSE))/VLOOKUP('Cover page'!$B$6,Currecny_M!$A$1:$P$10,MATCH(Database!C1506,Currecny_M!$A$1:$P$1,0),FALSE)</f>
        <v>-73.244189999999989</v>
      </c>
      <c r="N1506" s="6" t="str">
        <f>VLOOKUP(B1506,Master!$A$2:$C$11,3,FALSE)</f>
        <v>Yuan</v>
      </c>
      <c r="O1506" s="6" t="str">
        <f>VLOOKUP(B1506,Master!$A$2:$C$11,2,FALSE)</f>
        <v>Asia</v>
      </c>
      <c r="Q1506" s="39" t="str">
        <f>VLOOKUP(D1506,GL_Master!$A$1:$D$80,2,FALSE)</f>
        <v>BS</v>
      </c>
      <c r="R1506" s="39" t="str">
        <f>VLOOKUP(D1506,GL_Master!$A$1:$D$80,3,FALSE)</f>
        <v>Loan Fund</v>
      </c>
      <c r="S1506" s="39" t="str">
        <f>VLOOKUP(D1506,GL_Master!$A$1:$D$80,4,FALSE)</f>
        <v>Term Loan</v>
      </c>
    </row>
    <row r="1507" spans="1:19" x14ac:dyDescent="0.25">
      <c r="A1507" s="39" t="s">
        <v>262</v>
      </c>
      <c r="B1507" s="39" t="s">
        <v>234</v>
      </c>
      <c r="C1507" s="7">
        <v>44136</v>
      </c>
      <c r="D1507" s="39" t="s">
        <v>54</v>
      </c>
      <c r="E1507" s="39">
        <v>38</v>
      </c>
      <c r="F1507" s="82">
        <f t="shared" si="69"/>
        <v>3.7999999999999999E-2</v>
      </c>
      <c r="G1507" s="39">
        <f>VLOOKUP(N1507,Currecny_M!$A$1:$P$10,2,FALSE)</f>
        <v>65</v>
      </c>
      <c r="H1507" s="39">
        <f>MATCH(C1507,Currecny_M!$A$1:$P$1,0)</f>
        <v>9</v>
      </c>
      <c r="I1507" s="39">
        <f>VLOOKUP(N1507,Currecny_M!$A$1:$P$10,MATCH(Database!C1507,Currecny_M!$A$1:$P$1,0),FALSE)</f>
        <v>69.69</v>
      </c>
      <c r="J1507" s="82">
        <f t="shared" si="70"/>
        <v>2.6482199999999998</v>
      </c>
      <c r="K1507" s="39">
        <f>VLOOKUP('Cover page'!$B$6,Currecny_M!$A$1:$P$10,MATCH(Database!C1507,Currecny_M!$A$1:$P$1,0),FALSE)</f>
        <v>1</v>
      </c>
      <c r="L1507" s="82">
        <f t="shared" si="71"/>
        <v>2.6482199999999998</v>
      </c>
      <c r="M1507" s="82">
        <f>((E1507/$F$1)*VLOOKUP(N1507,Currecny_M!$A$1:$P$10,MATCH(Database!C1507,Currecny_M!$A$1:$P$1,0),FALSE))/VLOOKUP('Cover page'!$B$6,Currecny_M!$A$1:$P$10,MATCH(Database!C1507,Currecny_M!$A$1:$P$1,0),FALSE)</f>
        <v>2.6482199999999998</v>
      </c>
      <c r="N1507" s="6" t="str">
        <f>VLOOKUP(B1507,Master!$A$2:$C$11,3,FALSE)</f>
        <v>Yuan</v>
      </c>
      <c r="O1507" s="6" t="str">
        <f>VLOOKUP(B1507,Master!$A$2:$C$11,2,FALSE)</f>
        <v>Asia</v>
      </c>
      <c r="Q1507" s="39" t="str">
        <f>VLOOKUP(D1507,GL_Master!$A$1:$D$80,2,FALSE)</f>
        <v>BS</v>
      </c>
      <c r="R1507" s="39" t="str">
        <f>VLOOKUP(D1507,GL_Master!$A$1:$D$80,3,FALSE)</f>
        <v>Trade Payables</v>
      </c>
      <c r="S1507" s="39" t="str">
        <f>VLOOKUP(D1507,GL_Master!$A$1:$D$80,4,FALSE)</f>
        <v>Trade payable</v>
      </c>
    </row>
    <row r="1508" spans="1:19" x14ac:dyDescent="0.25">
      <c r="A1508" s="39" t="s">
        <v>262</v>
      </c>
      <c r="B1508" s="39" t="s">
        <v>234</v>
      </c>
      <c r="C1508" s="7">
        <v>44136</v>
      </c>
      <c r="D1508" s="39" t="s">
        <v>34</v>
      </c>
      <c r="E1508" s="39">
        <v>-1036</v>
      </c>
      <c r="F1508" s="82">
        <f t="shared" si="69"/>
        <v>-1.036</v>
      </c>
      <c r="G1508" s="39">
        <f>VLOOKUP(N1508,Currecny_M!$A$1:$P$10,2,FALSE)</f>
        <v>65</v>
      </c>
      <c r="H1508" s="39">
        <f>MATCH(C1508,Currecny_M!$A$1:$P$1,0)</f>
        <v>9</v>
      </c>
      <c r="I1508" s="39">
        <f>VLOOKUP(N1508,Currecny_M!$A$1:$P$10,MATCH(Database!C1508,Currecny_M!$A$1:$P$1,0),FALSE)</f>
        <v>69.69</v>
      </c>
      <c r="J1508" s="82">
        <f t="shared" si="70"/>
        <v>-72.198840000000004</v>
      </c>
      <c r="K1508" s="39">
        <f>VLOOKUP('Cover page'!$B$6,Currecny_M!$A$1:$P$10,MATCH(Database!C1508,Currecny_M!$A$1:$P$1,0),FALSE)</f>
        <v>1</v>
      </c>
      <c r="L1508" s="82">
        <f t="shared" si="71"/>
        <v>-72.198840000000004</v>
      </c>
      <c r="M1508" s="82">
        <f>((E1508/$F$1)*VLOOKUP(N1508,Currecny_M!$A$1:$P$10,MATCH(Database!C1508,Currecny_M!$A$1:$P$1,0),FALSE))/VLOOKUP('Cover page'!$B$6,Currecny_M!$A$1:$P$10,MATCH(Database!C1508,Currecny_M!$A$1:$P$1,0),FALSE)</f>
        <v>-72.198840000000004</v>
      </c>
      <c r="N1508" s="6" t="str">
        <f>VLOOKUP(B1508,Master!$A$2:$C$11,3,FALSE)</f>
        <v>Yuan</v>
      </c>
      <c r="O1508" s="6" t="str">
        <f>VLOOKUP(B1508,Master!$A$2:$C$11,2,FALSE)</f>
        <v>Asia</v>
      </c>
      <c r="Q1508" s="39" t="str">
        <f>VLOOKUP(D1508,GL_Master!$A$1:$D$80,2,FALSE)</f>
        <v>BS</v>
      </c>
      <c r="R1508" s="39" t="str">
        <f>VLOOKUP(D1508,GL_Master!$A$1:$D$80,3,FALSE)</f>
        <v>Provisions</v>
      </c>
      <c r="S1508" s="39" t="str">
        <f>VLOOKUP(D1508,GL_Master!$A$1:$D$80,4,FALSE)</f>
        <v>Expenses payables</v>
      </c>
    </row>
    <row r="1509" spans="1:19" x14ac:dyDescent="0.25">
      <c r="A1509" s="39" t="s">
        <v>262</v>
      </c>
      <c r="B1509" s="39" t="s">
        <v>234</v>
      </c>
      <c r="C1509" s="7">
        <v>44136</v>
      </c>
      <c r="D1509" s="39" t="s">
        <v>18</v>
      </c>
      <c r="E1509" s="39">
        <v>-589</v>
      </c>
      <c r="F1509" s="82">
        <f t="shared" si="69"/>
        <v>-0.58899999999999997</v>
      </c>
      <c r="G1509" s="39">
        <f>VLOOKUP(N1509,Currecny_M!$A$1:$P$10,2,FALSE)</f>
        <v>65</v>
      </c>
      <c r="H1509" s="39">
        <f>MATCH(C1509,Currecny_M!$A$1:$P$1,0)</f>
        <v>9</v>
      </c>
      <c r="I1509" s="39">
        <f>VLOOKUP(N1509,Currecny_M!$A$1:$P$10,MATCH(Database!C1509,Currecny_M!$A$1:$P$1,0),FALSE)</f>
        <v>69.69</v>
      </c>
      <c r="J1509" s="82">
        <f t="shared" si="70"/>
        <v>-41.047409999999999</v>
      </c>
      <c r="K1509" s="39">
        <f>VLOOKUP('Cover page'!$B$6,Currecny_M!$A$1:$P$10,MATCH(Database!C1509,Currecny_M!$A$1:$P$1,0),FALSE)</f>
        <v>1</v>
      </c>
      <c r="L1509" s="82">
        <f t="shared" si="71"/>
        <v>-41.047409999999999</v>
      </c>
      <c r="M1509" s="82">
        <f>((E1509/$F$1)*VLOOKUP(N1509,Currecny_M!$A$1:$P$10,MATCH(Database!C1509,Currecny_M!$A$1:$P$1,0),FALSE))/VLOOKUP('Cover page'!$B$6,Currecny_M!$A$1:$P$10,MATCH(Database!C1509,Currecny_M!$A$1:$P$1,0),FALSE)</f>
        <v>-41.047409999999999</v>
      </c>
      <c r="N1509" s="6" t="str">
        <f>VLOOKUP(B1509,Master!$A$2:$C$11,3,FALSE)</f>
        <v>Yuan</v>
      </c>
      <c r="O1509" s="6" t="str">
        <f>VLOOKUP(B1509,Master!$A$2:$C$11,2,FALSE)</f>
        <v>Asia</v>
      </c>
      <c r="Q1509" s="39" t="str">
        <f>VLOOKUP(D1509,GL_Master!$A$1:$D$80,2,FALSE)</f>
        <v>BS</v>
      </c>
      <c r="R1509" s="39" t="str">
        <f>VLOOKUP(D1509,GL_Master!$A$1:$D$80,3,FALSE)</f>
        <v>Other current liabilities</v>
      </c>
      <c r="S1509" s="39" t="str">
        <f>VLOOKUP(D1509,GL_Master!$A$1:$D$80,4,FALSE)</f>
        <v>Employee related liabilities</v>
      </c>
    </row>
    <row r="1510" spans="1:19" x14ac:dyDescent="0.25">
      <c r="A1510" s="39" t="s">
        <v>262</v>
      </c>
      <c r="B1510" s="39" t="s">
        <v>234</v>
      </c>
      <c r="C1510" s="7">
        <v>44136</v>
      </c>
      <c r="D1510" s="39" t="s">
        <v>55</v>
      </c>
      <c r="E1510" s="39">
        <v>-76</v>
      </c>
      <c r="F1510" s="82">
        <f t="shared" si="69"/>
        <v>-7.5999999999999998E-2</v>
      </c>
      <c r="G1510" s="39">
        <f>VLOOKUP(N1510,Currecny_M!$A$1:$P$10,2,FALSE)</f>
        <v>65</v>
      </c>
      <c r="H1510" s="39">
        <f>MATCH(C1510,Currecny_M!$A$1:$P$1,0)</f>
        <v>9</v>
      </c>
      <c r="I1510" s="39">
        <f>VLOOKUP(N1510,Currecny_M!$A$1:$P$10,MATCH(Database!C1510,Currecny_M!$A$1:$P$1,0),FALSE)</f>
        <v>69.69</v>
      </c>
      <c r="J1510" s="82">
        <f t="shared" si="70"/>
        <v>-5.2964399999999996</v>
      </c>
      <c r="K1510" s="39">
        <f>VLOOKUP('Cover page'!$B$6,Currecny_M!$A$1:$P$10,MATCH(Database!C1510,Currecny_M!$A$1:$P$1,0),FALSE)</f>
        <v>1</v>
      </c>
      <c r="L1510" s="82">
        <f t="shared" si="71"/>
        <v>-5.2964399999999996</v>
      </c>
      <c r="M1510" s="82">
        <f>((E1510/$F$1)*VLOOKUP(N1510,Currecny_M!$A$1:$P$10,MATCH(Database!C1510,Currecny_M!$A$1:$P$1,0),FALSE))/VLOOKUP('Cover page'!$B$6,Currecny_M!$A$1:$P$10,MATCH(Database!C1510,Currecny_M!$A$1:$P$1,0),FALSE)</f>
        <v>-5.2964399999999996</v>
      </c>
      <c r="N1510" s="6" t="str">
        <f>VLOOKUP(B1510,Master!$A$2:$C$11,3,FALSE)</f>
        <v>Yuan</v>
      </c>
      <c r="O1510" s="6" t="str">
        <f>VLOOKUP(B1510,Master!$A$2:$C$11,2,FALSE)</f>
        <v>Asia</v>
      </c>
      <c r="Q1510" s="39" t="str">
        <f>VLOOKUP(D1510,GL_Master!$A$1:$D$80,2,FALSE)</f>
        <v>BS</v>
      </c>
      <c r="R1510" s="39" t="str">
        <f>VLOOKUP(D1510,GL_Master!$A$1:$D$80,3,FALSE)</f>
        <v>Other current liabilities</v>
      </c>
      <c r="S1510" s="39" t="str">
        <f>VLOOKUP(D1510,GL_Master!$A$1:$D$80,4,FALSE)</f>
        <v>Security deposit received</v>
      </c>
    </row>
    <row r="1511" spans="1:19" x14ac:dyDescent="0.25">
      <c r="A1511" s="39" t="s">
        <v>262</v>
      </c>
      <c r="B1511" s="39" t="s">
        <v>234</v>
      </c>
      <c r="C1511" s="7">
        <v>44136</v>
      </c>
      <c r="D1511" s="39" t="s">
        <v>56</v>
      </c>
      <c r="E1511" s="39">
        <v>-20</v>
      </c>
      <c r="F1511" s="82">
        <f t="shared" si="69"/>
        <v>-0.02</v>
      </c>
      <c r="G1511" s="39">
        <f>VLOOKUP(N1511,Currecny_M!$A$1:$P$10,2,FALSE)</f>
        <v>65</v>
      </c>
      <c r="H1511" s="39">
        <f>MATCH(C1511,Currecny_M!$A$1:$P$1,0)</f>
        <v>9</v>
      </c>
      <c r="I1511" s="39">
        <f>VLOOKUP(N1511,Currecny_M!$A$1:$P$10,MATCH(Database!C1511,Currecny_M!$A$1:$P$1,0),FALSE)</f>
        <v>69.69</v>
      </c>
      <c r="J1511" s="82">
        <f t="shared" si="70"/>
        <v>-1.3937999999999999</v>
      </c>
      <c r="K1511" s="39">
        <f>VLOOKUP('Cover page'!$B$6,Currecny_M!$A$1:$P$10,MATCH(Database!C1511,Currecny_M!$A$1:$P$1,0),FALSE)</f>
        <v>1</v>
      </c>
      <c r="L1511" s="82">
        <f t="shared" si="71"/>
        <v>-1.3937999999999999</v>
      </c>
      <c r="M1511" s="82">
        <f>((E1511/$F$1)*VLOOKUP(N1511,Currecny_M!$A$1:$P$10,MATCH(Database!C1511,Currecny_M!$A$1:$P$1,0),FALSE))/VLOOKUP('Cover page'!$B$6,Currecny_M!$A$1:$P$10,MATCH(Database!C1511,Currecny_M!$A$1:$P$1,0),FALSE)</f>
        <v>-1.3937999999999999</v>
      </c>
      <c r="N1511" s="6" t="str">
        <f>VLOOKUP(B1511,Master!$A$2:$C$11,3,FALSE)</f>
        <v>Yuan</v>
      </c>
      <c r="O1511" s="6" t="str">
        <f>VLOOKUP(B1511,Master!$A$2:$C$11,2,FALSE)</f>
        <v>Asia</v>
      </c>
      <c r="Q1511" s="39" t="str">
        <f>VLOOKUP(D1511,GL_Master!$A$1:$D$80,2,FALSE)</f>
        <v>BS</v>
      </c>
      <c r="R1511" s="39" t="str">
        <f>VLOOKUP(D1511,GL_Master!$A$1:$D$80,3,FALSE)</f>
        <v>Other Tax Payables</v>
      </c>
      <c r="S1511" s="39" t="str">
        <f>VLOOKUP(D1511,GL_Master!$A$1:$D$80,4,FALSE)</f>
        <v>Tax deducted at source payable</v>
      </c>
    </row>
    <row r="1512" spans="1:19" x14ac:dyDescent="0.25">
      <c r="A1512" s="39" t="s">
        <v>262</v>
      </c>
      <c r="B1512" s="39" t="s">
        <v>234</v>
      </c>
      <c r="C1512" s="7">
        <v>44136</v>
      </c>
      <c r="D1512" s="39" t="s">
        <v>57</v>
      </c>
      <c r="E1512" s="39">
        <v>-169</v>
      </c>
      <c r="F1512" s="82">
        <f t="shared" si="69"/>
        <v>-0.16900000000000001</v>
      </c>
      <c r="G1512" s="39">
        <f>VLOOKUP(N1512,Currecny_M!$A$1:$P$10,2,FALSE)</f>
        <v>65</v>
      </c>
      <c r="H1512" s="39">
        <f>MATCH(C1512,Currecny_M!$A$1:$P$1,0)</f>
        <v>9</v>
      </c>
      <c r="I1512" s="39">
        <f>VLOOKUP(N1512,Currecny_M!$A$1:$P$10,MATCH(Database!C1512,Currecny_M!$A$1:$P$1,0),FALSE)</f>
        <v>69.69</v>
      </c>
      <c r="J1512" s="82">
        <f t="shared" si="70"/>
        <v>-11.777610000000001</v>
      </c>
      <c r="K1512" s="39">
        <f>VLOOKUP('Cover page'!$B$6,Currecny_M!$A$1:$P$10,MATCH(Database!C1512,Currecny_M!$A$1:$P$1,0),FALSE)</f>
        <v>1</v>
      </c>
      <c r="L1512" s="82">
        <f t="shared" si="71"/>
        <v>-11.777610000000001</v>
      </c>
      <c r="M1512" s="82">
        <f>((E1512/$F$1)*VLOOKUP(N1512,Currecny_M!$A$1:$P$10,MATCH(Database!C1512,Currecny_M!$A$1:$P$1,0),FALSE))/VLOOKUP('Cover page'!$B$6,Currecny_M!$A$1:$P$10,MATCH(Database!C1512,Currecny_M!$A$1:$P$1,0),FALSE)</f>
        <v>-11.777610000000001</v>
      </c>
      <c r="N1512" s="6" t="str">
        <f>VLOOKUP(B1512,Master!$A$2:$C$11,3,FALSE)</f>
        <v>Yuan</v>
      </c>
      <c r="O1512" s="6" t="str">
        <f>VLOOKUP(B1512,Master!$A$2:$C$11,2,FALSE)</f>
        <v>Asia</v>
      </c>
      <c r="Q1512" s="39" t="str">
        <f>VLOOKUP(D1512,GL_Master!$A$1:$D$80,2,FALSE)</f>
        <v>BS</v>
      </c>
      <c r="R1512" s="39" t="str">
        <f>VLOOKUP(D1512,GL_Master!$A$1:$D$80,3,FALSE)</f>
        <v>Other Tax Payables</v>
      </c>
      <c r="S1512" s="39" t="str">
        <f>VLOOKUP(D1512,GL_Master!$A$1:$D$80,4,FALSE)</f>
        <v>Tax deducted at source payable</v>
      </c>
    </row>
    <row r="1513" spans="1:19" x14ac:dyDescent="0.25">
      <c r="A1513" s="39" t="s">
        <v>262</v>
      </c>
      <c r="B1513" s="39" t="s">
        <v>234</v>
      </c>
      <c r="C1513" s="7">
        <v>44136</v>
      </c>
      <c r="D1513" s="39" t="s">
        <v>58</v>
      </c>
      <c r="E1513" s="39">
        <v>-1280</v>
      </c>
      <c r="F1513" s="82">
        <f t="shared" si="69"/>
        <v>-1.28</v>
      </c>
      <c r="G1513" s="39">
        <f>VLOOKUP(N1513,Currecny_M!$A$1:$P$10,2,FALSE)</f>
        <v>65</v>
      </c>
      <c r="H1513" s="39">
        <f>MATCH(C1513,Currecny_M!$A$1:$P$1,0)</f>
        <v>9</v>
      </c>
      <c r="I1513" s="39">
        <f>VLOOKUP(N1513,Currecny_M!$A$1:$P$10,MATCH(Database!C1513,Currecny_M!$A$1:$P$1,0),FALSE)</f>
        <v>69.69</v>
      </c>
      <c r="J1513" s="82">
        <f t="shared" si="70"/>
        <v>-89.203199999999995</v>
      </c>
      <c r="K1513" s="39">
        <f>VLOOKUP('Cover page'!$B$6,Currecny_M!$A$1:$P$10,MATCH(Database!C1513,Currecny_M!$A$1:$P$1,0),FALSE)</f>
        <v>1</v>
      </c>
      <c r="L1513" s="82">
        <f t="shared" si="71"/>
        <v>-89.203199999999995</v>
      </c>
      <c r="M1513" s="82">
        <f>((E1513/$F$1)*VLOOKUP(N1513,Currecny_M!$A$1:$P$10,MATCH(Database!C1513,Currecny_M!$A$1:$P$1,0),FALSE))/VLOOKUP('Cover page'!$B$6,Currecny_M!$A$1:$P$10,MATCH(Database!C1513,Currecny_M!$A$1:$P$1,0),FALSE)</f>
        <v>-89.203199999999995</v>
      </c>
      <c r="N1513" s="6" t="str">
        <f>VLOOKUP(B1513,Master!$A$2:$C$11,3,FALSE)</f>
        <v>Yuan</v>
      </c>
      <c r="O1513" s="6" t="str">
        <f>VLOOKUP(B1513,Master!$A$2:$C$11,2,FALSE)</f>
        <v>Asia</v>
      </c>
      <c r="Q1513" s="39" t="str">
        <f>VLOOKUP(D1513,GL_Master!$A$1:$D$80,2,FALSE)</f>
        <v>BS</v>
      </c>
      <c r="R1513" s="39" t="str">
        <f>VLOOKUP(D1513,GL_Master!$A$1:$D$80,3,FALSE)</f>
        <v>Long-term provisions</v>
      </c>
      <c r="S1513" s="39" t="str">
        <f>VLOOKUP(D1513,GL_Master!$A$1:$D$80,4,FALSE)</f>
        <v>Provision for gratuity</v>
      </c>
    </row>
    <row r="1514" spans="1:19" x14ac:dyDescent="0.25">
      <c r="A1514" s="39" t="s">
        <v>262</v>
      </c>
      <c r="B1514" s="39" t="s">
        <v>234</v>
      </c>
      <c r="C1514" s="7">
        <v>44136</v>
      </c>
      <c r="D1514" s="39" t="s">
        <v>59</v>
      </c>
      <c r="E1514" s="39">
        <v>-541</v>
      </c>
      <c r="F1514" s="82">
        <f t="shared" si="69"/>
        <v>-0.54100000000000004</v>
      </c>
      <c r="G1514" s="39">
        <f>VLOOKUP(N1514,Currecny_M!$A$1:$P$10,2,FALSE)</f>
        <v>65</v>
      </c>
      <c r="H1514" s="39">
        <f>MATCH(C1514,Currecny_M!$A$1:$P$1,0)</f>
        <v>9</v>
      </c>
      <c r="I1514" s="39">
        <f>VLOOKUP(N1514,Currecny_M!$A$1:$P$10,MATCH(Database!C1514,Currecny_M!$A$1:$P$1,0),FALSE)</f>
        <v>69.69</v>
      </c>
      <c r="J1514" s="82">
        <f t="shared" si="70"/>
        <v>-37.702289999999998</v>
      </c>
      <c r="K1514" s="39">
        <f>VLOOKUP('Cover page'!$B$6,Currecny_M!$A$1:$P$10,MATCH(Database!C1514,Currecny_M!$A$1:$P$1,0),FALSE)</f>
        <v>1</v>
      </c>
      <c r="L1514" s="82">
        <f t="shared" si="71"/>
        <v>-37.702289999999998</v>
      </c>
      <c r="M1514" s="82">
        <f>((E1514/$F$1)*VLOOKUP(N1514,Currecny_M!$A$1:$P$10,MATCH(Database!C1514,Currecny_M!$A$1:$P$1,0),FALSE))/VLOOKUP('Cover page'!$B$6,Currecny_M!$A$1:$P$10,MATCH(Database!C1514,Currecny_M!$A$1:$P$1,0),FALSE)</f>
        <v>-37.702289999999998</v>
      </c>
      <c r="N1514" s="6" t="str">
        <f>VLOOKUP(B1514,Master!$A$2:$C$11,3,FALSE)</f>
        <v>Yuan</v>
      </c>
      <c r="O1514" s="6" t="str">
        <f>VLOOKUP(B1514,Master!$A$2:$C$11,2,FALSE)</f>
        <v>Asia</v>
      </c>
      <c r="Q1514" s="39" t="str">
        <f>VLOOKUP(D1514,GL_Master!$A$1:$D$80,2,FALSE)</f>
        <v>BS</v>
      </c>
      <c r="R1514" s="39" t="str">
        <f>VLOOKUP(D1514,GL_Master!$A$1:$D$80,3,FALSE)</f>
        <v>Long-term provisions</v>
      </c>
      <c r="S1514" s="39" t="str">
        <f>VLOOKUP(D1514,GL_Master!$A$1:$D$80,4,FALSE)</f>
        <v>Provision for leave encashment</v>
      </c>
    </row>
    <row r="1515" spans="1:19" x14ac:dyDescent="0.25">
      <c r="A1515" s="39" t="s">
        <v>262</v>
      </c>
      <c r="B1515" s="39" t="s">
        <v>234</v>
      </c>
      <c r="C1515" s="7">
        <v>44136</v>
      </c>
      <c r="D1515" s="39" t="s">
        <v>60</v>
      </c>
      <c r="E1515" s="39">
        <v>-154</v>
      </c>
      <c r="F1515" s="82">
        <f t="shared" si="69"/>
        <v>-0.154</v>
      </c>
      <c r="G1515" s="39">
        <f>VLOOKUP(N1515,Currecny_M!$A$1:$P$10,2,FALSE)</f>
        <v>65</v>
      </c>
      <c r="H1515" s="39">
        <f>MATCH(C1515,Currecny_M!$A$1:$P$1,0)</f>
        <v>9</v>
      </c>
      <c r="I1515" s="39">
        <f>VLOOKUP(N1515,Currecny_M!$A$1:$P$10,MATCH(Database!C1515,Currecny_M!$A$1:$P$1,0),FALSE)</f>
        <v>69.69</v>
      </c>
      <c r="J1515" s="82">
        <f t="shared" si="70"/>
        <v>-10.73226</v>
      </c>
      <c r="K1515" s="39">
        <f>VLOOKUP('Cover page'!$B$6,Currecny_M!$A$1:$P$10,MATCH(Database!C1515,Currecny_M!$A$1:$P$1,0),FALSE)</f>
        <v>1</v>
      </c>
      <c r="L1515" s="82">
        <f t="shared" si="71"/>
        <v>-10.73226</v>
      </c>
      <c r="M1515" s="82">
        <f>((E1515/$F$1)*VLOOKUP(N1515,Currecny_M!$A$1:$P$10,MATCH(Database!C1515,Currecny_M!$A$1:$P$1,0),FALSE))/VLOOKUP('Cover page'!$B$6,Currecny_M!$A$1:$P$10,MATCH(Database!C1515,Currecny_M!$A$1:$P$1,0),FALSE)</f>
        <v>-10.73226</v>
      </c>
      <c r="N1515" s="6" t="str">
        <f>VLOOKUP(B1515,Master!$A$2:$C$11,3,FALSE)</f>
        <v>Yuan</v>
      </c>
      <c r="O1515" s="6" t="str">
        <f>VLOOKUP(B1515,Master!$A$2:$C$11,2,FALSE)</f>
        <v>Asia</v>
      </c>
      <c r="Q1515" s="39" t="str">
        <f>VLOOKUP(D1515,GL_Master!$A$1:$D$80,2,FALSE)</f>
        <v>BS</v>
      </c>
      <c r="R1515" s="39" t="str">
        <f>VLOOKUP(D1515,GL_Master!$A$1:$D$80,3,FALSE)</f>
        <v>Trade Payables</v>
      </c>
      <c r="S1515" s="39" t="str">
        <f>VLOOKUP(D1515,GL_Master!$A$1:$D$80,4,FALSE)</f>
        <v>Trade payable</v>
      </c>
    </row>
    <row r="1516" spans="1:19" x14ac:dyDescent="0.25">
      <c r="A1516" s="39" t="s">
        <v>262</v>
      </c>
      <c r="B1516" s="39" t="s">
        <v>234</v>
      </c>
      <c r="C1516" s="7">
        <v>44136</v>
      </c>
      <c r="D1516" s="39" t="s">
        <v>61</v>
      </c>
      <c r="E1516" s="39">
        <v>-1706</v>
      </c>
      <c r="F1516" s="82">
        <f t="shared" si="69"/>
        <v>-1.706</v>
      </c>
      <c r="G1516" s="39">
        <f>VLOOKUP(N1516,Currecny_M!$A$1:$P$10,2,FALSE)</f>
        <v>65</v>
      </c>
      <c r="H1516" s="39">
        <f>MATCH(C1516,Currecny_M!$A$1:$P$1,0)</f>
        <v>9</v>
      </c>
      <c r="I1516" s="39">
        <f>VLOOKUP(N1516,Currecny_M!$A$1:$P$10,MATCH(Database!C1516,Currecny_M!$A$1:$P$1,0),FALSE)</f>
        <v>69.69</v>
      </c>
      <c r="J1516" s="82">
        <f t="shared" si="70"/>
        <v>-118.89113999999999</v>
      </c>
      <c r="K1516" s="39">
        <f>VLOOKUP('Cover page'!$B$6,Currecny_M!$A$1:$P$10,MATCH(Database!C1516,Currecny_M!$A$1:$P$1,0),FALSE)</f>
        <v>1</v>
      </c>
      <c r="L1516" s="82">
        <f t="shared" si="71"/>
        <v>-118.89113999999999</v>
      </c>
      <c r="M1516" s="82">
        <f>((E1516/$F$1)*VLOOKUP(N1516,Currecny_M!$A$1:$P$10,MATCH(Database!C1516,Currecny_M!$A$1:$P$1,0),FALSE))/VLOOKUP('Cover page'!$B$6,Currecny_M!$A$1:$P$10,MATCH(Database!C1516,Currecny_M!$A$1:$P$1,0),FALSE)</f>
        <v>-118.89113999999999</v>
      </c>
      <c r="N1516" s="6" t="str">
        <f>VLOOKUP(B1516,Master!$A$2:$C$11,3,FALSE)</f>
        <v>Yuan</v>
      </c>
      <c r="O1516" s="6" t="str">
        <f>VLOOKUP(B1516,Master!$A$2:$C$11,2,FALSE)</f>
        <v>Asia</v>
      </c>
      <c r="Q1516" s="39" t="str">
        <f>VLOOKUP(D1516,GL_Master!$A$1:$D$80,2,FALSE)</f>
        <v>BS</v>
      </c>
      <c r="R1516" s="39" t="str">
        <f>VLOOKUP(D1516,GL_Master!$A$1:$D$80,3,FALSE)</f>
        <v>Provisions</v>
      </c>
      <c r="S1516" s="39" t="str">
        <f>VLOOKUP(D1516,GL_Master!$A$1:$D$80,4,FALSE)</f>
        <v>Provision for doubtful assets</v>
      </c>
    </row>
    <row r="1517" spans="1:19" x14ac:dyDescent="0.25">
      <c r="A1517" s="39" t="s">
        <v>262</v>
      </c>
      <c r="B1517" s="39" t="s">
        <v>234</v>
      </c>
      <c r="C1517" s="7">
        <v>44136</v>
      </c>
      <c r="D1517" s="39" t="s">
        <v>62</v>
      </c>
      <c r="E1517" s="39">
        <v>-58</v>
      </c>
      <c r="F1517" s="82">
        <f t="shared" si="69"/>
        <v>-5.8000000000000003E-2</v>
      </c>
      <c r="G1517" s="39">
        <f>VLOOKUP(N1517,Currecny_M!$A$1:$P$10,2,FALSE)</f>
        <v>65</v>
      </c>
      <c r="H1517" s="39">
        <f>MATCH(C1517,Currecny_M!$A$1:$P$1,0)</f>
        <v>9</v>
      </c>
      <c r="I1517" s="39">
        <f>VLOOKUP(N1517,Currecny_M!$A$1:$P$10,MATCH(Database!C1517,Currecny_M!$A$1:$P$1,0),FALSE)</f>
        <v>69.69</v>
      </c>
      <c r="J1517" s="82">
        <f t="shared" si="70"/>
        <v>-4.0420199999999999</v>
      </c>
      <c r="K1517" s="39">
        <f>VLOOKUP('Cover page'!$B$6,Currecny_M!$A$1:$P$10,MATCH(Database!C1517,Currecny_M!$A$1:$P$1,0),FALSE)</f>
        <v>1</v>
      </c>
      <c r="L1517" s="82">
        <f t="shared" si="71"/>
        <v>-4.0420199999999999</v>
      </c>
      <c r="M1517" s="82">
        <f>((E1517/$F$1)*VLOOKUP(N1517,Currecny_M!$A$1:$P$10,MATCH(Database!C1517,Currecny_M!$A$1:$P$1,0),FALSE))/VLOOKUP('Cover page'!$B$6,Currecny_M!$A$1:$P$10,MATCH(Database!C1517,Currecny_M!$A$1:$P$1,0),FALSE)</f>
        <v>-4.0420199999999999</v>
      </c>
      <c r="N1517" s="6" t="str">
        <f>VLOOKUP(B1517,Master!$A$2:$C$11,3,FALSE)</f>
        <v>Yuan</v>
      </c>
      <c r="O1517" s="6" t="str">
        <f>VLOOKUP(B1517,Master!$A$2:$C$11,2,FALSE)</f>
        <v>Asia</v>
      </c>
      <c r="Q1517" s="39" t="str">
        <f>VLOOKUP(D1517,GL_Master!$A$1:$D$80,2,FALSE)</f>
        <v>BS</v>
      </c>
      <c r="R1517" s="39" t="str">
        <f>VLOOKUP(D1517,GL_Master!$A$1:$D$80,3,FALSE)</f>
        <v>Provisions</v>
      </c>
      <c r="S1517" s="39" t="str">
        <f>VLOOKUP(D1517,GL_Master!$A$1:$D$80,4,FALSE)</f>
        <v>Provision for Insurance</v>
      </c>
    </row>
    <row r="1518" spans="1:19" x14ac:dyDescent="0.25">
      <c r="A1518" s="39" t="s">
        <v>262</v>
      </c>
      <c r="B1518" s="39" t="s">
        <v>234</v>
      </c>
      <c r="C1518" s="7">
        <v>44136</v>
      </c>
      <c r="D1518" s="39" t="s">
        <v>63</v>
      </c>
      <c r="E1518" s="39">
        <v>132</v>
      </c>
      <c r="F1518" s="82">
        <f t="shared" si="69"/>
        <v>0.13200000000000001</v>
      </c>
      <c r="G1518" s="39">
        <f>VLOOKUP(N1518,Currecny_M!$A$1:$P$10,2,FALSE)</f>
        <v>65</v>
      </c>
      <c r="H1518" s="39">
        <f>MATCH(C1518,Currecny_M!$A$1:$P$1,0)</f>
        <v>9</v>
      </c>
      <c r="I1518" s="39">
        <f>VLOOKUP(N1518,Currecny_M!$A$1:$P$10,MATCH(Database!C1518,Currecny_M!$A$1:$P$1,0),FALSE)</f>
        <v>69.69</v>
      </c>
      <c r="J1518" s="82">
        <f t="shared" si="70"/>
        <v>9.1990800000000004</v>
      </c>
      <c r="K1518" s="39">
        <f>VLOOKUP('Cover page'!$B$6,Currecny_M!$A$1:$P$10,MATCH(Database!C1518,Currecny_M!$A$1:$P$1,0),FALSE)</f>
        <v>1</v>
      </c>
      <c r="L1518" s="82">
        <f t="shared" si="71"/>
        <v>9.1990800000000004</v>
      </c>
      <c r="M1518" s="82">
        <f>((E1518/$F$1)*VLOOKUP(N1518,Currecny_M!$A$1:$P$10,MATCH(Database!C1518,Currecny_M!$A$1:$P$1,0),FALSE))/VLOOKUP('Cover page'!$B$6,Currecny_M!$A$1:$P$10,MATCH(Database!C1518,Currecny_M!$A$1:$P$1,0),FALSE)</f>
        <v>9.1990800000000004</v>
      </c>
      <c r="N1518" s="6" t="str">
        <f>VLOOKUP(B1518,Master!$A$2:$C$11,3,FALSE)</f>
        <v>Yuan</v>
      </c>
      <c r="O1518" s="6" t="str">
        <f>VLOOKUP(B1518,Master!$A$2:$C$11,2,FALSE)</f>
        <v>Asia</v>
      </c>
      <c r="Q1518" s="39" t="str">
        <f>VLOOKUP(D1518,GL_Master!$A$1:$D$80,2,FALSE)</f>
        <v>BS</v>
      </c>
      <c r="R1518" s="39" t="str">
        <f>VLOOKUP(D1518,GL_Master!$A$1:$D$80,3,FALSE)</f>
        <v>Gross Block</v>
      </c>
      <c r="S1518" s="39" t="str">
        <f>VLOOKUP(D1518,GL_Master!$A$1:$D$80,4,FALSE)</f>
        <v>Tangible Fixed assets</v>
      </c>
    </row>
    <row r="1519" spans="1:19" x14ac:dyDescent="0.25">
      <c r="A1519" s="39" t="s">
        <v>262</v>
      </c>
      <c r="B1519" s="39" t="s">
        <v>234</v>
      </c>
      <c r="C1519" s="7">
        <v>44136</v>
      </c>
      <c r="D1519" s="39" t="s">
        <v>64</v>
      </c>
      <c r="E1519" s="39">
        <v>8143</v>
      </c>
      <c r="F1519" s="82">
        <f t="shared" si="69"/>
        <v>8.1430000000000007</v>
      </c>
      <c r="G1519" s="39">
        <f>VLOOKUP(N1519,Currecny_M!$A$1:$P$10,2,FALSE)</f>
        <v>65</v>
      </c>
      <c r="H1519" s="39">
        <f>MATCH(C1519,Currecny_M!$A$1:$P$1,0)</f>
        <v>9</v>
      </c>
      <c r="I1519" s="39">
        <f>VLOOKUP(N1519,Currecny_M!$A$1:$P$10,MATCH(Database!C1519,Currecny_M!$A$1:$P$1,0),FALSE)</f>
        <v>69.69</v>
      </c>
      <c r="J1519" s="82">
        <f t="shared" si="70"/>
        <v>567.48567000000003</v>
      </c>
      <c r="K1519" s="39">
        <f>VLOOKUP('Cover page'!$B$6,Currecny_M!$A$1:$P$10,MATCH(Database!C1519,Currecny_M!$A$1:$P$1,0),FALSE)</f>
        <v>1</v>
      </c>
      <c r="L1519" s="82">
        <f t="shared" si="71"/>
        <v>567.48567000000003</v>
      </c>
      <c r="M1519" s="82">
        <f>((E1519/$F$1)*VLOOKUP(N1519,Currecny_M!$A$1:$P$10,MATCH(Database!C1519,Currecny_M!$A$1:$P$1,0),FALSE))/VLOOKUP('Cover page'!$B$6,Currecny_M!$A$1:$P$10,MATCH(Database!C1519,Currecny_M!$A$1:$P$1,0),FALSE)</f>
        <v>567.48567000000003</v>
      </c>
      <c r="N1519" s="6" t="str">
        <f>VLOOKUP(B1519,Master!$A$2:$C$11,3,FALSE)</f>
        <v>Yuan</v>
      </c>
      <c r="O1519" s="6" t="str">
        <f>VLOOKUP(B1519,Master!$A$2:$C$11,2,FALSE)</f>
        <v>Asia</v>
      </c>
      <c r="Q1519" s="39" t="str">
        <f>VLOOKUP(D1519,GL_Master!$A$1:$D$80,2,FALSE)</f>
        <v>BS</v>
      </c>
      <c r="R1519" s="39" t="str">
        <f>VLOOKUP(D1519,GL_Master!$A$1:$D$80,3,FALSE)</f>
        <v>Gross Block</v>
      </c>
      <c r="S1519" s="39" t="str">
        <f>VLOOKUP(D1519,GL_Master!$A$1:$D$80,4,FALSE)</f>
        <v>Tangible Fixed assets</v>
      </c>
    </row>
    <row r="1520" spans="1:19" x14ac:dyDescent="0.25">
      <c r="A1520" s="39" t="s">
        <v>262</v>
      </c>
      <c r="B1520" s="39" t="s">
        <v>234</v>
      </c>
      <c r="C1520" s="7">
        <v>44136</v>
      </c>
      <c r="D1520" s="39" t="s">
        <v>65</v>
      </c>
      <c r="E1520" s="39">
        <v>-4764</v>
      </c>
      <c r="F1520" s="82">
        <f t="shared" si="69"/>
        <v>-4.7640000000000002</v>
      </c>
      <c r="G1520" s="39">
        <f>VLOOKUP(N1520,Currecny_M!$A$1:$P$10,2,FALSE)</f>
        <v>65</v>
      </c>
      <c r="H1520" s="39">
        <f>MATCH(C1520,Currecny_M!$A$1:$P$1,0)</f>
        <v>9</v>
      </c>
      <c r="I1520" s="39">
        <f>VLOOKUP(N1520,Currecny_M!$A$1:$P$10,MATCH(Database!C1520,Currecny_M!$A$1:$P$1,0),FALSE)</f>
        <v>69.69</v>
      </c>
      <c r="J1520" s="82">
        <f t="shared" si="70"/>
        <v>-332.00315999999998</v>
      </c>
      <c r="K1520" s="39">
        <f>VLOOKUP('Cover page'!$B$6,Currecny_M!$A$1:$P$10,MATCH(Database!C1520,Currecny_M!$A$1:$P$1,0),FALSE)</f>
        <v>1</v>
      </c>
      <c r="L1520" s="82">
        <f t="shared" si="71"/>
        <v>-332.00315999999998</v>
      </c>
      <c r="M1520" s="82">
        <f>((E1520/$F$1)*VLOOKUP(N1520,Currecny_M!$A$1:$P$10,MATCH(Database!C1520,Currecny_M!$A$1:$P$1,0),FALSE))/VLOOKUP('Cover page'!$B$6,Currecny_M!$A$1:$P$10,MATCH(Database!C1520,Currecny_M!$A$1:$P$1,0),FALSE)</f>
        <v>-332.00315999999998</v>
      </c>
      <c r="N1520" s="6" t="str">
        <f>VLOOKUP(B1520,Master!$A$2:$C$11,3,FALSE)</f>
        <v>Yuan</v>
      </c>
      <c r="O1520" s="6" t="str">
        <f>VLOOKUP(B1520,Master!$A$2:$C$11,2,FALSE)</f>
        <v>Asia</v>
      </c>
      <c r="Q1520" s="39" t="str">
        <f>VLOOKUP(D1520,GL_Master!$A$1:$D$80,2,FALSE)</f>
        <v>BS</v>
      </c>
      <c r="R1520" s="39" t="str">
        <f>VLOOKUP(D1520,GL_Master!$A$1:$D$80,3,FALSE)</f>
        <v>Accumulated Depreciation</v>
      </c>
      <c r="S1520" s="39" t="str">
        <f>VLOOKUP(D1520,GL_Master!$A$1:$D$80,4,FALSE)</f>
        <v>Accumulated Depreciation</v>
      </c>
    </row>
    <row r="1521" spans="1:19" x14ac:dyDescent="0.25">
      <c r="A1521" s="39" t="s">
        <v>262</v>
      </c>
      <c r="B1521" s="39" t="s">
        <v>234</v>
      </c>
      <c r="C1521" s="7">
        <v>44136</v>
      </c>
      <c r="D1521" s="39" t="s">
        <v>66</v>
      </c>
      <c r="E1521" s="39">
        <v>4147</v>
      </c>
      <c r="F1521" s="82">
        <f t="shared" si="69"/>
        <v>4.1470000000000002</v>
      </c>
      <c r="G1521" s="39">
        <f>VLOOKUP(N1521,Currecny_M!$A$1:$P$10,2,FALSE)</f>
        <v>65</v>
      </c>
      <c r="H1521" s="39">
        <f>MATCH(C1521,Currecny_M!$A$1:$P$1,0)</f>
        <v>9</v>
      </c>
      <c r="I1521" s="39">
        <f>VLOOKUP(N1521,Currecny_M!$A$1:$P$10,MATCH(Database!C1521,Currecny_M!$A$1:$P$1,0),FALSE)</f>
        <v>69.69</v>
      </c>
      <c r="J1521" s="82">
        <f t="shared" si="70"/>
        <v>289.00443000000001</v>
      </c>
      <c r="K1521" s="39">
        <f>VLOOKUP('Cover page'!$B$6,Currecny_M!$A$1:$P$10,MATCH(Database!C1521,Currecny_M!$A$1:$P$1,0),FALSE)</f>
        <v>1</v>
      </c>
      <c r="L1521" s="82">
        <f t="shared" si="71"/>
        <v>289.00443000000001</v>
      </c>
      <c r="M1521" s="82">
        <f>((E1521/$F$1)*VLOOKUP(N1521,Currecny_M!$A$1:$P$10,MATCH(Database!C1521,Currecny_M!$A$1:$P$1,0),FALSE))/VLOOKUP('Cover page'!$B$6,Currecny_M!$A$1:$P$10,MATCH(Database!C1521,Currecny_M!$A$1:$P$1,0),FALSE)</f>
        <v>289.00443000000001</v>
      </c>
      <c r="N1521" s="6" t="str">
        <f>VLOOKUP(B1521,Master!$A$2:$C$11,3,FALSE)</f>
        <v>Yuan</v>
      </c>
      <c r="O1521" s="6" t="str">
        <f>VLOOKUP(B1521,Master!$A$2:$C$11,2,FALSE)</f>
        <v>Asia</v>
      </c>
      <c r="Q1521" s="39" t="str">
        <f>VLOOKUP(D1521,GL_Master!$A$1:$D$80,2,FALSE)</f>
        <v>BS</v>
      </c>
      <c r="R1521" s="39" t="str">
        <f>VLOOKUP(D1521,GL_Master!$A$1:$D$80,3,FALSE)</f>
        <v>Gross Block</v>
      </c>
      <c r="S1521" s="39" t="str">
        <f>VLOOKUP(D1521,GL_Master!$A$1:$D$80,4,FALSE)</f>
        <v>Tangible Fixed assets</v>
      </c>
    </row>
    <row r="1522" spans="1:19" x14ac:dyDescent="0.25">
      <c r="A1522" s="39" t="s">
        <v>262</v>
      </c>
      <c r="B1522" s="39" t="s">
        <v>234</v>
      </c>
      <c r="C1522" s="7">
        <v>44136</v>
      </c>
      <c r="D1522" s="39" t="s">
        <v>67</v>
      </c>
      <c r="E1522" s="39">
        <v>1473</v>
      </c>
      <c r="F1522" s="82">
        <f t="shared" si="69"/>
        <v>1.4730000000000001</v>
      </c>
      <c r="G1522" s="39">
        <f>VLOOKUP(N1522,Currecny_M!$A$1:$P$10,2,FALSE)</f>
        <v>65</v>
      </c>
      <c r="H1522" s="39">
        <f>MATCH(C1522,Currecny_M!$A$1:$P$1,0)</f>
        <v>9</v>
      </c>
      <c r="I1522" s="39">
        <f>VLOOKUP(N1522,Currecny_M!$A$1:$P$10,MATCH(Database!C1522,Currecny_M!$A$1:$P$1,0),FALSE)</f>
        <v>69.69</v>
      </c>
      <c r="J1522" s="82">
        <f t="shared" si="70"/>
        <v>102.65337000000001</v>
      </c>
      <c r="K1522" s="39">
        <f>VLOOKUP('Cover page'!$B$6,Currecny_M!$A$1:$P$10,MATCH(Database!C1522,Currecny_M!$A$1:$P$1,0),FALSE)</f>
        <v>1</v>
      </c>
      <c r="L1522" s="82">
        <f t="shared" si="71"/>
        <v>102.65337000000001</v>
      </c>
      <c r="M1522" s="82">
        <f>((E1522/$F$1)*VLOOKUP(N1522,Currecny_M!$A$1:$P$10,MATCH(Database!C1522,Currecny_M!$A$1:$P$1,0),FALSE))/VLOOKUP('Cover page'!$B$6,Currecny_M!$A$1:$P$10,MATCH(Database!C1522,Currecny_M!$A$1:$P$1,0),FALSE)</f>
        <v>102.65337000000001</v>
      </c>
      <c r="N1522" s="6" t="str">
        <f>VLOOKUP(B1522,Master!$A$2:$C$11,3,FALSE)</f>
        <v>Yuan</v>
      </c>
      <c r="O1522" s="6" t="str">
        <f>VLOOKUP(B1522,Master!$A$2:$C$11,2,FALSE)</f>
        <v>Asia</v>
      </c>
      <c r="Q1522" s="39" t="str">
        <f>VLOOKUP(D1522,GL_Master!$A$1:$D$80,2,FALSE)</f>
        <v>BS</v>
      </c>
      <c r="R1522" s="39" t="str">
        <f>VLOOKUP(D1522,GL_Master!$A$1:$D$80,3,FALSE)</f>
        <v>Gross Block</v>
      </c>
      <c r="S1522" s="39" t="str">
        <f>VLOOKUP(D1522,GL_Master!$A$1:$D$80,4,FALSE)</f>
        <v>Tangible Fixed assets</v>
      </c>
    </row>
    <row r="1523" spans="1:19" x14ac:dyDescent="0.25">
      <c r="A1523" s="39" t="s">
        <v>262</v>
      </c>
      <c r="B1523" s="39" t="s">
        <v>234</v>
      </c>
      <c r="C1523" s="7">
        <v>44136</v>
      </c>
      <c r="D1523" s="39" t="s">
        <v>68</v>
      </c>
      <c r="E1523" s="39">
        <v>-1312</v>
      </c>
      <c r="F1523" s="82">
        <f t="shared" si="69"/>
        <v>-1.3120000000000001</v>
      </c>
      <c r="G1523" s="39">
        <f>VLOOKUP(N1523,Currecny_M!$A$1:$P$10,2,FALSE)</f>
        <v>65</v>
      </c>
      <c r="H1523" s="39">
        <f>MATCH(C1523,Currecny_M!$A$1:$P$1,0)</f>
        <v>9</v>
      </c>
      <c r="I1523" s="39">
        <f>VLOOKUP(N1523,Currecny_M!$A$1:$P$10,MATCH(Database!C1523,Currecny_M!$A$1:$P$1,0),FALSE)</f>
        <v>69.69</v>
      </c>
      <c r="J1523" s="82">
        <f t="shared" si="70"/>
        <v>-91.433279999999996</v>
      </c>
      <c r="K1523" s="39">
        <f>VLOOKUP('Cover page'!$B$6,Currecny_M!$A$1:$P$10,MATCH(Database!C1523,Currecny_M!$A$1:$P$1,0),FALSE)</f>
        <v>1</v>
      </c>
      <c r="L1523" s="82">
        <f t="shared" si="71"/>
        <v>-91.433279999999996</v>
      </c>
      <c r="M1523" s="82">
        <f>((E1523/$F$1)*VLOOKUP(N1523,Currecny_M!$A$1:$P$10,MATCH(Database!C1523,Currecny_M!$A$1:$P$1,0),FALSE))/VLOOKUP('Cover page'!$B$6,Currecny_M!$A$1:$P$10,MATCH(Database!C1523,Currecny_M!$A$1:$P$1,0),FALSE)</f>
        <v>-91.433279999999996</v>
      </c>
      <c r="N1523" s="6" t="str">
        <f>VLOOKUP(B1523,Master!$A$2:$C$11,3,FALSE)</f>
        <v>Yuan</v>
      </c>
      <c r="O1523" s="6" t="str">
        <f>VLOOKUP(B1523,Master!$A$2:$C$11,2,FALSE)</f>
        <v>Asia</v>
      </c>
      <c r="Q1523" s="39" t="str">
        <f>VLOOKUP(D1523,GL_Master!$A$1:$D$80,2,FALSE)</f>
        <v>BS</v>
      </c>
      <c r="R1523" s="39" t="str">
        <f>VLOOKUP(D1523,GL_Master!$A$1:$D$80,3,FALSE)</f>
        <v>Accumulated Depreciation</v>
      </c>
      <c r="S1523" s="39" t="str">
        <f>VLOOKUP(D1523,GL_Master!$A$1:$D$80,4,FALSE)</f>
        <v>Accumulated Depreciation</v>
      </c>
    </row>
    <row r="1524" spans="1:19" x14ac:dyDescent="0.25">
      <c r="A1524" s="39" t="s">
        <v>262</v>
      </c>
      <c r="B1524" s="39" t="s">
        <v>234</v>
      </c>
      <c r="C1524" s="7">
        <v>44136</v>
      </c>
      <c r="D1524" s="39" t="s">
        <v>69</v>
      </c>
      <c r="E1524" s="39">
        <v>2555</v>
      </c>
      <c r="F1524" s="82">
        <f t="shared" si="69"/>
        <v>2.5550000000000002</v>
      </c>
      <c r="G1524" s="39">
        <f>VLOOKUP(N1524,Currecny_M!$A$1:$P$10,2,FALSE)</f>
        <v>65</v>
      </c>
      <c r="H1524" s="39">
        <f>MATCH(C1524,Currecny_M!$A$1:$P$1,0)</f>
        <v>9</v>
      </c>
      <c r="I1524" s="39">
        <f>VLOOKUP(N1524,Currecny_M!$A$1:$P$10,MATCH(Database!C1524,Currecny_M!$A$1:$P$1,0),FALSE)</f>
        <v>69.69</v>
      </c>
      <c r="J1524" s="82">
        <f t="shared" si="70"/>
        <v>178.05795000000001</v>
      </c>
      <c r="K1524" s="39">
        <f>VLOOKUP('Cover page'!$B$6,Currecny_M!$A$1:$P$10,MATCH(Database!C1524,Currecny_M!$A$1:$P$1,0),FALSE)</f>
        <v>1</v>
      </c>
      <c r="L1524" s="82">
        <f t="shared" si="71"/>
        <v>178.05795000000001</v>
      </c>
      <c r="M1524" s="82">
        <f>((E1524/$F$1)*VLOOKUP(N1524,Currecny_M!$A$1:$P$10,MATCH(Database!C1524,Currecny_M!$A$1:$P$1,0),FALSE))/VLOOKUP('Cover page'!$B$6,Currecny_M!$A$1:$P$10,MATCH(Database!C1524,Currecny_M!$A$1:$P$1,0),FALSE)</f>
        <v>178.05795000000001</v>
      </c>
      <c r="N1524" s="6" t="str">
        <f>VLOOKUP(B1524,Master!$A$2:$C$11,3,FALSE)</f>
        <v>Yuan</v>
      </c>
      <c r="O1524" s="6" t="str">
        <f>VLOOKUP(B1524,Master!$A$2:$C$11,2,FALSE)</f>
        <v>Asia</v>
      </c>
      <c r="Q1524" s="39" t="str">
        <f>VLOOKUP(D1524,GL_Master!$A$1:$D$80,2,FALSE)</f>
        <v>BS</v>
      </c>
      <c r="R1524" s="39" t="str">
        <f>VLOOKUP(D1524,GL_Master!$A$1:$D$80,3,FALSE)</f>
        <v>Gross Block</v>
      </c>
      <c r="S1524" s="39" t="str">
        <f>VLOOKUP(D1524,GL_Master!$A$1:$D$80,4,FALSE)</f>
        <v>Tangible Fixed assets</v>
      </c>
    </row>
    <row r="1525" spans="1:19" x14ac:dyDescent="0.25">
      <c r="A1525" s="39" t="s">
        <v>262</v>
      </c>
      <c r="B1525" s="39" t="s">
        <v>234</v>
      </c>
      <c r="C1525" s="7">
        <v>44136</v>
      </c>
      <c r="D1525" s="39" t="s">
        <v>70</v>
      </c>
      <c r="E1525" s="39">
        <v>-101</v>
      </c>
      <c r="F1525" s="82">
        <f t="shared" si="69"/>
        <v>-0.10100000000000001</v>
      </c>
      <c r="G1525" s="39">
        <f>VLOOKUP(N1525,Currecny_M!$A$1:$P$10,2,FALSE)</f>
        <v>65</v>
      </c>
      <c r="H1525" s="39">
        <f>MATCH(C1525,Currecny_M!$A$1:$P$1,0)</f>
        <v>9</v>
      </c>
      <c r="I1525" s="39">
        <f>VLOOKUP(N1525,Currecny_M!$A$1:$P$10,MATCH(Database!C1525,Currecny_M!$A$1:$P$1,0),FALSE)</f>
        <v>69.69</v>
      </c>
      <c r="J1525" s="82">
        <f t="shared" si="70"/>
        <v>-7.0386899999999999</v>
      </c>
      <c r="K1525" s="39">
        <f>VLOOKUP('Cover page'!$B$6,Currecny_M!$A$1:$P$10,MATCH(Database!C1525,Currecny_M!$A$1:$P$1,0),FALSE)</f>
        <v>1</v>
      </c>
      <c r="L1525" s="82">
        <f t="shared" si="71"/>
        <v>-7.0386899999999999</v>
      </c>
      <c r="M1525" s="82">
        <f>((E1525/$F$1)*VLOOKUP(N1525,Currecny_M!$A$1:$P$10,MATCH(Database!C1525,Currecny_M!$A$1:$P$1,0),FALSE))/VLOOKUP('Cover page'!$B$6,Currecny_M!$A$1:$P$10,MATCH(Database!C1525,Currecny_M!$A$1:$P$1,0),FALSE)</f>
        <v>-7.0386899999999999</v>
      </c>
      <c r="N1525" s="6" t="str">
        <f>VLOOKUP(B1525,Master!$A$2:$C$11,3,FALSE)</f>
        <v>Yuan</v>
      </c>
      <c r="O1525" s="6" t="str">
        <f>VLOOKUP(B1525,Master!$A$2:$C$11,2,FALSE)</f>
        <v>Asia</v>
      </c>
      <c r="Q1525" s="39" t="str">
        <f>VLOOKUP(D1525,GL_Master!$A$1:$D$80,2,FALSE)</f>
        <v>BS</v>
      </c>
      <c r="R1525" s="39" t="str">
        <f>VLOOKUP(D1525,GL_Master!$A$1:$D$80,3,FALSE)</f>
        <v>Accumulated Depreciation</v>
      </c>
      <c r="S1525" s="39" t="str">
        <f>VLOOKUP(D1525,GL_Master!$A$1:$D$80,4,FALSE)</f>
        <v>Accumulated Depreciation</v>
      </c>
    </row>
    <row r="1526" spans="1:19" x14ac:dyDescent="0.25">
      <c r="A1526" s="39" t="s">
        <v>262</v>
      </c>
      <c r="B1526" s="39" t="s">
        <v>234</v>
      </c>
      <c r="C1526" s="7">
        <v>44136</v>
      </c>
      <c r="D1526" s="39" t="s">
        <v>71</v>
      </c>
      <c r="E1526" s="39">
        <v>4859</v>
      </c>
      <c r="F1526" s="82">
        <f t="shared" si="69"/>
        <v>4.859</v>
      </c>
      <c r="G1526" s="39">
        <f>VLOOKUP(N1526,Currecny_M!$A$1:$P$10,2,FALSE)</f>
        <v>65</v>
      </c>
      <c r="H1526" s="39">
        <f>MATCH(C1526,Currecny_M!$A$1:$P$1,0)</f>
        <v>9</v>
      </c>
      <c r="I1526" s="39">
        <f>VLOOKUP(N1526,Currecny_M!$A$1:$P$10,MATCH(Database!C1526,Currecny_M!$A$1:$P$1,0),FALSE)</f>
        <v>69.69</v>
      </c>
      <c r="J1526" s="82">
        <f t="shared" si="70"/>
        <v>338.62370999999996</v>
      </c>
      <c r="K1526" s="39">
        <f>VLOOKUP('Cover page'!$B$6,Currecny_M!$A$1:$P$10,MATCH(Database!C1526,Currecny_M!$A$1:$P$1,0),FALSE)</f>
        <v>1</v>
      </c>
      <c r="L1526" s="82">
        <f t="shared" si="71"/>
        <v>338.62370999999996</v>
      </c>
      <c r="M1526" s="82">
        <f>((E1526/$F$1)*VLOOKUP(N1526,Currecny_M!$A$1:$P$10,MATCH(Database!C1526,Currecny_M!$A$1:$P$1,0),FALSE))/VLOOKUP('Cover page'!$B$6,Currecny_M!$A$1:$P$10,MATCH(Database!C1526,Currecny_M!$A$1:$P$1,0),FALSE)</f>
        <v>338.62370999999996</v>
      </c>
      <c r="N1526" s="6" t="str">
        <f>VLOOKUP(B1526,Master!$A$2:$C$11,3,FALSE)</f>
        <v>Yuan</v>
      </c>
      <c r="O1526" s="6" t="str">
        <f>VLOOKUP(B1526,Master!$A$2:$C$11,2,FALSE)</f>
        <v>Asia</v>
      </c>
      <c r="Q1526" s="39" t="str">
        <f>VLOOKUP(D1526,GL_Master!$A$1:$D$80,2,FALSE)</f>
        <v>BS</v>
      </c>
      <c r="R1526" s="39" t="str">
        <f>VLOOKUP(D1526,GL_Master!$A$1:$D$80,3,FALSE)</f>
        <v>Gross Block</v>
      </c>
      <c r="S1526" s="39" t="str">
        <f>VLOOKUP(D1526,GL_Master!$A$1:$D$80,4,FALSE)</f>
        <v>Tangible Fixed assets</v>
      </c>
    </row>
    <row r="1527" spans="1:19" x14ac:dyDescent="0.25">
      <c r="A1527" s="39" t="s">
        <v>262</v>
      </c>
      <c r="B1527" s="39" t="s">
        <v>234</v>
      </c>
      <c r="C1527" s="7">
        <v>44136</v>
      </c>
      <c r="D1527" s="39" t="s">
        <v>72</v>
      </c>
      <c r="E1527" s="39">
        <v>40</v>
      </c>
      <c r="F1527" s="82">
        <f t="shared" si="69"/>
        <v>0.04</v>
      </c>
      <c r="G1527" s="39">
        <f>VLOOKUP(N1527,Currecny_M!$A$1:$P$10,2,FALSE)</f>
        <v>65</v>
      </c>
      <c r="H1527" s="39">
        <f>MATCH(C1527,Currecny_M!$A$1:$P$1,0)</f>
        <v>9</v>
      </c>
      <c r="I1527" s="39">
        <f>VLOOKUP(N1527,Currecny_M!$A$1:$P$10,MATCH(Database!C1527,Currecny_M!$A$1:$P$1,0),FALSE)</f>
        <v>69.69</v>
      </c>
      <c r="J1527" s="82">
        <f t="shared" si="70"/>
        <v>2.7875999999999999</v>
      </c>
      <c r="K1527" s="39">
        <f>VLOOKUP('Cover page'!$B$6,Currecny_M!$A$1:$P$10,MATCH(Database!C1527,Currecny_M!$A$1:$P$1,0),FALSE)</f>
        <v>1</v>
      </c>
      <c r="L1527" s="82">
        <f t="shared" si="71"/>
        <v>2.7875999999999999</v>
      </c>
      <c r="M1527" s="82">
        <f>((E1527/$F$1)*VLOOKUP(N1527,Currecny_M!$A$1:$P$10,MATCH(Database!C1527,Currecny_M!$A$1:$P$1,0),FALSE))/VLOOKUP('Cover page'!$B$6,Currecny_M!$A$1:$P$10,MATCH(Database!C1527,Currecny_M!$A$1:$P$1,0),FALSE)</f>
        <v>2.7875999999999999</v>
      </c>
      <c r="N1527" s="6" t="str">
        <f>VLOOKUP(B1527,Master!$A$2:$C$11,3,FALSE)</f>
        <v>Yuan</v>
      </c>
      <c r="O1527" s="6" t="str">
        <f>VLOOKUP(B1527,Master!$A$2:$C$11,2,FALSE)</f>
        <v>Asia</v>
      </c>
      <c r="Q1527" s="39" t="str">
        <f>VLOOKUP(D1527,GL_Master!$A$1:$D$80,2,FALSE)</f>
        <v>BS</v>
      </c>
      <c r="R1527" s="39" t="str">
        <f>VLOOKUP(D1527,GL_Master!$A$1:$D$80,3,FALSE)</f>
        <v>Gross Block</v>
      </c>
      <c r="S1527" s="39" t="str">
        <f>VLOOKUP(D1527,GL_Master!$A$1:$D$80,4,FALSE)</f>
        <v>Tangible Fixed assets</v>
      </c>
    </row>
    <row r="1528" spans="1:19" x14ac:dyDescent="0.25">
      <c r="A1528" s="39" t="s">
        <v>262</v>
      </c>
      <c r="B1528" s="39" t="s">
        <v>234</v>
      </c>
      <c r="C1528" s="7">
        <v>44136</v>
      </c>
      <c r="D1528" s="39" t="s">
        <v>73</v>
      </c>
      <c r="E1528" s="39">
        <v>20</v>
      </c>
      <c r="F1528" s="82">
        <f t="shared" si="69"/>
        <v>0.02</v>
      </c>
      <c r="G1528" s="39">
        <f>VLOOKUP(N1528,Currecny_M!$A$1:$P$10,2,FALSE)</f>
        <v>65</v>
      </c>
      <c r="H1528" s="39">
        <f>MATCH(C1528,Currecny_M!$A$1:$P$1,0)</f>
        <v>9</v>
      </c>
      <c r="I1528" s="39">
        <f>VLOOKUP(N1528,Currecny_M!$A$1:$P$10,MATCH(Database!C1528,Currecny_M!$A$1:$P$1,0),FALSE)</f>
        <v>69.69</v>
      </c>
      <c r="J1528" s="82">
        <f t="shared" si="70"/>
        <v>1.3937999999999999</v>
      </c>
      <c r="K1528" s="39">
        <f>VLOOKUP('Cover page'!$B$6,Currecny_M!$A$1:$P$10,MATCH(Database!C1528,Currecny_M!$A$1:$P$1,0),FALSE)</f>
        <v>1</v>
      </c>
      <c r="L1528" s="82">
        <f t="shared" si="71"/>
        <v>1.3937999999999999</v>
      </c>
      <c r="M1528" s="82">
        <f>((E1528/$F$1)*VLOOKUP(N1528,Currecny_M!$A$1:$P$10,MATCH(Database!C1528,Currecny_M!$A$1:$P$1,0),FALSE))/VLOOKUP('Cover page'!$B$6,Currecny_M!$A$1:$P$10,MATCH(Database!C1528,Currecny_M!$A$1:$P$1,0),FALSE)</f>
        <v>1.3937999999999999</v>
      </c>
      <c r="N1528" s="6" t="str">
        <f>VLOOKUP(B1528,Master!$A$2:$C$11,3,FALSE)</f>
        <v>Yuan</v>
      </c>
      <c r="O1528" s="6" t="str">
        <f>VLOOKUP(B1528,Master!$A$2:$C$11,2,FALSE)</f>
        <v>Asia</v>
      </c>
      <c r="Q1528" s="39" t="str">
        <f>VLOOKUP(D1528,GL_Master!$A$1:$D$80,2,FALSE)</f>
        <v>BS</v>
      </c>
      <c r="R1528" s="39" t="str">
        <f>VLOOKUP(D1528,GL_Master!$A$1:$D$80,3,FALSE)</f>
        <v>Gross Block</v>
      </c>
      <c r="S1528" s="39" t="str">
        <f>VLOOKUP(D1528,GL_Master!$A$1:$D$80,4,FALSE)</f>
        <v>Tangible Fixed assets</v>
      </c>
    </row>
    <row r="1529" spans="1:19" x14ac:dyDescent="0.25">
      <c r="A1529" s="39" t="s">
        <v>262</v>
      </c>
      <c r="B1529" s="39" t="s">
        <v>234</v>
      </c>
      <c r="C1529" s="7">
        <v>44136</v>
      </c>
      <c r="D1529" s="39" t="s">
        <v>74</v>
      </c>
      <c r="E1529" s="39">
        <v>-4749</v>
      </c>
      <c r="F1529" s="82">
        <f t="shared" si="69"/>
        <v>-4.7489999999999997</v>
      </c>
      <c r="G1529" s="39">
        <f>VLOOKUP(N1529,Currecny_M!$A$1:$P$10,2,FALSE)</f>
        <v>65</v>
      </c>
      <c r="H1529" s="39">
        <f>MATCH(C1529,Currecny_M!$A$1:$P$1,0)</f>
        <v>9</v>
      </c>
      <c r="I1529" s="39">
        <f>VLOOKUP(N1529,Currecny_M!$A$1:$P$10,MATCH(Database!C1529,Currecny_M!$A$1:$P$1,0),FALSE)</f>
        <v>69.69</v>
      </c>
      <c r="J1529" s="82">
        <f t="shared" si="70"/>
        <v>-330.95780999999994</v>
      </c>
      <c r="K1529" s="39">
        <f>VLOOKUP('Cover page'!$B$6,Currecny_M!$A$1:$P$10,MATCH(Database!C1529,Currecny_M!$A$1:$P$1,0),FALSE)</f>
        <v>1</v>
      </c>
      <c r="L1529" s="82">
        <f t="shared" si="71"/>
        <v>-330.95780999999994</v>
      </c>
      <c r="M1529" s="82">
        <f>((E1529/$F$1)*VLOOKUP(N1529,Currecny_M!$A$1:$P$10,MATCH(Database!C1529,Currecny_M!$A$1:$P$1,0),FALSE))/VLOOKUP('Cover page'!$B$6,Currecny_M!$A$1:$P$10,MATCH(Database!C1529,Currecny_M!$A$1:$P$1,0),FALSE)</f>
        <v>-330.95780999999994</v>
      </c>
      <c r="N1529" s="6" t="str">
        <f>VLOOKUP(B1529,Master!$A$2:$C$11,3,FALSE)</f>
        <v>Yuan</v>
      </c>
      <c r="O1529" s="6" t="str">
        <f>VLOOKUP(B1529,Master!$A$2:$C$11,2,FALSE)</f>
        <v>Asia</v>
      </c>
      <c r="Q1529" s="39" t="str">
        <f>VLOOKUP(D1529,GL_Master!$A$1:$D$80,2,FALSE)</f>
        <v>BS</v>
      </c>
      <c r="R1529" s="39" t="str">
        <f>VLOOKUP(D1529,GL_Master!$A$1:$D$80,3,FALSE)</f>
        <v>Accumulated Depreciation</v>
      </c>
      <c r="S1529" s="39" t="str">
        <f>VLOOKUP(D1529,GL_Master!$A$1:$D$80,4,FALSE)</f>
        <v>Accumulated Depreciation</v>
      </c>
    </row>
    <row r="1530" spans="1:19" x14ac:dyDescent="0.25">
      <c r="A1530" s="39" t="s">
        <v>262</v>
      </c>
      <c r="B1530" s="39" t="s">
        <v>234</v>
      </c>
      <c r="C1530" s="7">
        <v>44136</v>
      </c>
      <c r="D1530" s="39" t="s">
        <v>21</v>
      </c>
      <c r="E1530" s="39">
        <v>399</v>
      </c>
      <c r="F1530" s="82">
        <f t="shared" si="69"/>
        <v>0.39900000000000002</v>
      </c>
      <c r="G1530" s="39">
        <f>VLOOKUP(N1530,Currecny_M!$A$1:$P$10,2,FALSE)</f>
        <v>65</v>
      </c>
      <c r="H1530" s="39">
        <f>MATCH(C1530,Currecny_M!$A$1:$P$1,0)</f>
        <v>9</v>
      </c>
      <c r="I1530" s="39">
        <f>VLOOKUP(N1530,Currecny_M!$A$1:$P$10,MATCH(Database!C1530,Currecny_M!$A$1:$P$1,0),FALSE)</f>
        <v>69.69</v>
      </c>
      <c r="J1530" s="82">
        <f t="shared" si="70"/>
        <v>27.80631</v>
      </c>
      <c r="K1530" s="39">
        <f>VLOOKUP('Cover page'!$B$6,Currecny_M!$A$1:$P$10,MATCH(Database!C1530,Currecny_M!$A$1:$P$1,0),FALSE)</f>
        <v>1</v>
      </c>
      <c r="L1530" s="82">
        <f t="shared" si="71"/>
        <v>27.80631</v>
      </c>
      <c r="M1530" s="82">
        <f>((E1530/$F$1)*VLOOKUP(N1530,Currecny_M!$A$1:$P$10,MATCH(Database!C1530,Currecny_M!$A$1:$P$1,0),FALSE))/VLOOKUP('Cover page'!$B$6,Currecny_M!$A$1:$P$10,MATCH(Database!C1530,Currecny_M!$A$1:$P$1,0),FALSE)</f>
        <v>27.80631</v>
      </c>
      <c r="N1530" s="6" t="str">
        <f>VLOOKUP(B1530,Master!$A$2:$C$11,3,FALSE)</f>
        <v>Yuan</v>
      </c>
      <c r="O1530" s="6" t="str">
        <f>VLOOKUP(B1530,Master!$A$2:$C$11,2,FALSE)</f>
        <v>Asia</v>
      </c>
      <c r="Q1530" s="39" t="str">
        <f>VLOOKUP(D1530,GL_Master!$A$1:$D$80,2,FALSE)</f>
        <v>BS</v>
      </c>
      <c r="R1530" s="39" t="str">
        <f>VLOOKUP(D1530,GL_Master!$A$1:$D$80,3,FALSE)</f>
        <v>Gross Block</v>
      </c>
      <c r="S1530" s="39" t="str">
        <f>VLOOKUP(D1530,GL_Master!$A$1:$D$80,4,FALSE)</f>
        <v>Tangible Fixed assets</v>
      </c>
    </row>
    <row r="1531" spans="1:19" x14ac:dyDescent="0.25">
      <c r="A1531" s="39" t="s">
        <v>262</v>
      </c>
      <c r="B1531" s="39" t="s">
        <v>234</v>
      </c>
      <c r="C1531" s="7">
        <v>44136</v>
      </c>
      <c r="D1531" s="39" t="s">
        <v>27</v>
      </c>
      <c r="E1531" s="39">
        <v>872</v>
      </c>
      <c r="F1531" s="82">
        <f t="shared" si="69"/>
        <v>0.872</v>
      </c>
      <c r="G1531" s="39">
        <f>VLOOKUP(N1531,Currecny_M!$A$1:$P$10,2,FALSE)</f>
        <v>65</v>
      </c>
      <c r="H1531" s="39">
        <f>MATCH(C1531,Currecny_M!$A$1:$P$1,0)</f>
        <v>9</v>
      </c>
      <c r="I1531" s="39">
        <f>VLOOKUP(N1531,Currecny_M!$A$1:$P$10,MATCH(Database!C1531,Currecny_M!$A$1:$P$1,0),FALSE)</f>
        <v>69.69</v>
      </c>
      <c r="J1531" s="82">
        <f t="shared" si="70"/>
        <v>60.769680000000001</v>
      </c>
      <c r="K1531" s="39">
        <f>VLOOKUP('Cover page'!$B$6,Currecny_M!$A$1:$P$10,MATCH(Database!C1531,Currecny_M!$A$1:$P$1,0),FALSE)</f>
        <v>1</v>
      </c>
      <c r="L1531" s="82">
        <f t="shared" si="71"/>
        <v>60.769680000000001</v>
      </c>
      <c r="M1531" s="82">
        <f>((E1531/$F$1)*VLOOKUP(N1531,Currecny_M!$A$1:$P$10,MATCH(Database!C1531,Currecny_M!$A$1:$P$1,0),FALSE))/VLOOKUP('Cover page'!$B$6,Currecny_M!$A$1:$P$10,MATCH(Database!C1531,Currecny_M!$A$1:$P$1,0),FALSE)</f>
        <v>60.769680000000001</v>
      </c>
      <c r="N1531" s="6" t="str">
        <f>VLOOKUP(B1531,Master!$A$2:$C$11,3,FALSE)</f>
        <v>Yuan</v>
      </c>
      <c r="O1531" s="6" t="str">
        <f>VLOOKUP(B1531,Master!$A$2:$C$11,2,FALSE)</f>
        <v>Asia</v>
      </c>
      <c r="Q1531" s="39" t="str">
        <f>VLOOKUP(D1531,GL_Master!$A$1:$D$80,2,FALSE)</f>
        <v>BS</v>
      </c>
      <c r="R1531" s="39" t="str">
        <f>VLOOKUP(D1531,GL_Master!$A$1:$D$80,3,FALSE)</f>
        <v>Gross Block</v>
      </c>
      <c r="S1531" s="39" t="str">
        <f>VLOOKUP(D1531,GL_Master!$A$1:$D$80,4,FALSE)</f>
        <v>Tangible Fixed assets</v>
      </c>
    </row>
    <row r="1532" spans="1:19" x14ac:dyDescent="0.25">
      <c r="A1532" s="39" t="s">
        <v>262</v>
      </c>
      <c r="B1532" s="39" t="s">
        <v>234</v>
      </c>
      <c r="C1532" s="7">
        <v>44136</v>
      </c>
      <c r="D1532" s="39" t="s">
        <v>75</v>
      </c>
      <c r="E1532" s="39">
        <v>-19</v>
      </c>
      <c r="F1532" s="82">
        <f t="shared" si="69"/>
        <v>-1.9E-2</v>
      </c>
      <c r="G1532" s="39">
        <f>VLOOKUP(N1532,Currecny_M!$A$1:$P$10,2,FALSE)</f>
        <v>65</v>
      </c>
      <c r="H1532" s="39">
        <f>MATCH(C1532,Currecny_M!$A$1:$P$1,0)</f>
        <v>9</v>
      </c>
      <c r="I1532" s="39">
        <f>VLOOKUP(N1532,Currecny_M!$A$1:$P$10,MATCH(Database!C1532,Currecny_M!$A$1:$P$1,0),FALSE)</f>
        <v>69.69</v>
      </c>
      <c r="J1532" s="82">
        <f t="shared" si="70"/>
        <v>-1.3241099999999999</v>
      </c>
      <c r="K1532" s="39">
        <f>VLOOKUP('Cover page'!$B$6,Currecny_M!$A$1:$P$10,MATCH(Database!C1532,Currecny_M!$A$1:$P$1,0),FALSE)</f>
        <v>1</v>
      </c>
      <c r="L1532" s="82">
        <f t="shared" si="71"/>
        <v>-1.3241099999999999</v>
      </c>
      <c r="M1532" s="82">
        <f>((E1532/$F$1)*VLOOKUP(N1532,Currecny_M!$A$1:$P$10,MATCH(Database!C1532,Currecny_M!$A$1:$P$1,0),FALSE))/VLOOKUP('Cover page'!$B$6,Currecny_M!$A$1:$P$10,MATCH(Database!C1532,Currecny_M!$A$1:$P$1,0),FALSE)</f>
        <v>-1.3241099999999999</v>
      </c>
      <c r="N1532" s="6" t="str">
        <f>VLOOKUP(B1532,Master!$A$2:$C$11,3,FALSE)</f>
        <v>Yuan</v>
      </c>
      <c r="O1532" s="6" t="str">
        <f>VLOOKUP(B1532,Master!$A$2:$C$11,2,FALSE)</f>
        <v>Asia</v>
      </c>
      <c r="Q1532" s="39" t="str">
        <f>VLOOKUP(D1532,GL_Master!$A$1:$D$80,2,FALSE)</f>
        <v>BS</v>
      </c>
      <c r="R1532" s="39" t="str">
        <f>VLOOKUP(D1532,GL_Master!$A$1:$D$80,3,FALSE)</f>
        <v>Gross Block</v>
      </c>
      <c r="S1532" s="39" t="str">
        <f>VLOOKUP(D1532,GL_Master!$A$1:$D$80,4,FALSE)</f>
        <v>Tangible Fixed assets</v>
      </c>
    </row>
    <row r="1533" spans="1:19" x14ac:dyDescent="0.25">
      <c r="A1533" s="39" t="s">
        <v>262</v>
      </c>
      <c r="B1533" s="39" t="s">
        <v>234</v>
      </c>
      <c r="C1533" s="7">
        <v>44136</v>
      </c>
      <c r="D1533" s="39" t="s">
        <v>76</v>
      </c>
      <c r="E1533" s="39">
        <v>508</v>
      </c>
      <c r="F1533" s="82">
        <f t="shared" si="69"/>
        <v>0.50800000000000001</v>
      </c>
      <c r="G1533" s="39">
        <f>VLOOKUP(N1533,Currecny_M!$A$1:$P$10,2,FALSE)</f>
        <v>65</v>
      </c>
      <c r="H1533" s="39">
        <f>MATCH(C1533,Currecny_M!$A$1:$P$1,0)</f>
        <v>9</v>
      </c>
      <c r="I1533" s="39">
        <f>VLOOKUP(N1533,Currecny_M!$A$1:$P$10,MATCH(Database!C1533,Currecny_M!$A$1:$P$1,0),FALSE)</f>
        <v>69.69</v>
      </c>
      <c r="J1533" s="82">
        <f t="shared" si="70"/>
        <v>35.402520000000003</v>
      </c>
      <c r="K1533" s="39">
        <f>VLOOKUP('Cover page'!$B$6,Currecny_M!$A$1:$P$10,MATCH(Database!C1533,Currecny_M!$A$1:$P$1,0),FALSE)</f>
        <v>1</v>
      </c>
      <c r="L1533" s="82">
        <f t="shared" si="71"/>
        <v>35.402520000000003</v>
      </c>
      <c r="M1533" s="82">
        <f>((E1533/$F$1)*VLOOKUP(N1533,Currecny_M!$A$1:$P$10,MATCH(Database!C1533,Currecny_M!$A$1:$P$1,0),FALSE))/VLOOKUP('Cover page'!$B$6,Currecny_M!$A$1:$P$10,MATCH(Database!C1533,Currecny_M!$A$1:$P$1,0),FALSE)</f>
        <v>35.402520000000003</v>
      </c>
      <c r="N1533" s="6" t="str">
        <f>VLOOKUP(B1533,Master!$A$2:$C$11,3,FALSE)</f>
        <v>Yuan</v>
      </c>
      <c r="O1533" s="6" t="str">
        <f>VLOOKUP(B1533,Master!$A$2:$C$11,2,FALSE)</f>
        <v>Asia</v>
      </c>
      <c r="Q1533" s="39" t="str">
        <f>VLOOKUP(D1533,GL_Master!$A$1:$D$80,2,FALSE)</f>
        <v>BS</v>
      </c>
      <c r="R1533" s="39" t="str">
        <f>VLOOKUP(D1533,GL_Master!$A$1:$D$80,3,FALSE)</f>
        <v>Inventories</v>
      </c>
      <c r="S1533" s="39" t="str">
        <f>VLOOKUP(D1533,GL_Master!$A$1:$D$80,4,FALSE)</f>
        <v>Inventory</v>
      </c>
    </row>
    <row r="1534" spans="1:19" x14ac:dyDescent="0.25">
      <c r="A1534" s="39" t="s">
        <v>262</v>
      </c>
      <c r="B1534" s="39" t="s">
        <v>234</v>
      </c>
      <c r="C1534" s="7">
        <v>44136</v>
      </c>
      <c r="D1534" s="39" t="s">
        <v>77</v>
      </c>
      <c r="E1534" s="39">
        <v>1198</v>
      </c>
      <c r="F1534" s="82">
        <f t="shared" si="69"/>
        <v>1.198</v>
      </c>
      <c r="G1534" s="39">
        <f>VLOOKUP(N1534,Currecny_M!$A$1:$P$10,2,FALSE)</f>
        <v>65</v>
      </c>
      <c r="H1534" s="39">
        <f>MATCH(C1534,Currecny_M!$A$1:$P$1,0)</f>
        <v>9</v>
      </c>
      <c r="I1534" s="39">
        <f>VLOOKUP(N1534,Currecny_M!$A$1:$P$10,MATCH(Database!C1534,Currecny_M!$A$1:$P$1,0),FALSE)</f>
        <v>69.69</v>
      </c>
      <c r="J1534" s="82">
        <f t="shared" si="70"/>
        <v>83.488619999999997</v>
      </c>
      <c r="K1534" s="39">
        <f>VLOOKUP('Cover page'!$B$6,Currecny_M!$A$1:$P$10,MATCH(Database!C1534,Currecny_M!$A$1:$P$1,0),FALSE)</f>
        <v>1</v>
      </c>
      <c r="L1534" s="82">
        <f t="shared" si="71"/>
        <v>83.488619999999997</v>
      </c>
      <c r="M1534" s="82">
        <f>((E1534/$F$1)*VLOOKUP(N1534,Currecny_M!$A$1:$P$10,MATCH(Database!C1534,Currecny_M!$A$1:$P$1,0),FALSE))/VLOOKUP('Cover page'!$B$6,Currecny_M!$A$1:$P$10,MATCH(Database!C1534,Currecny_M!$A$1:$P$1,0),FALSE)</f>
        <v>83.488619999999997</v>
      </c>
      <c r="N1534" s="6" t="str">
        <f>VLOOKUP(B1534,Master!$A$2:$C$11,3,FALSE)</f>
        <v>Yuan</v>
      </c>
      <c r="O1534" s="6" t="str">
        <f>VLOOKUP(B1534,Master!$A$2:$C$11,2,FALSE)</f>
        <v>Asia</v>
      </c>
      <c r="Q1534" s="39" t="str">
        <f>VLOOKUP(D1534,GL_Master!$A$1:$D$80,2,FALSE)</f>
        <v>BS</v>
      </c>
      <c r="R1534" s="39" t="str">
        <f>VLOOKUP(D1534,GL_Master!$A$1:$D$80,3,FALSE)</f>
        <v>Inventories</v>
      </c>
      <c r="S1534" s="39" t="str">
        <f>VLOOKUP(D1534,GL_Master!$A$1:$D$80,4,FALSE)</f>
        <v>Inventory</v>
      </c>
    </row>
    <row r="1535" spans="1:19" x14ac:dyDescent="0.25">
      <c r="A1535" s="39" t="s">
        <v>262</v>
      </c>
      <c r="B1535" s="39" t="s">
        <v>234</v>
      </c>
      <c r="C1535" s="7">
        <v>44136</v>
      </c>
      <c r="D1535" s="39" t="s">
        <v>2</v>
      </c>
      <c r="E1535" s="39">
        <v>119932</v>
      </c>
      <c r="F1535" s="82">
        <f t="shared" si="69"/>
        <v>119.932</v>
      </c>
      <c r="G1535" s="39">
        <f>VLOOKUP(N1535,Currecny_M!$A$1:$P$10,2,FALSE)</f>
        <v>65</v>
      </c>
      <c r="H1535" s="39">
        <f>MATCH(C1535,Currecny_M!$A$1:$P$1,0)</f>
        <v>9</v>
      </c>
      <c r="I1535" s="39">
        <f>VLOOKUP(N1535,Currecny_M!$A$1:$P$10,MATCH(Database!C1535,Currecny_M!$A$1:$P$1,0),FALSE)</f>
        <v>69.69</v>
      </c>
      <c r="J1535" s="82">
        <f t="shared" si="70"/>
        <v>8358.0610799999995</v>
      </c>
      <c r="K1535" s="39">
        <f>VLOOKUP('Cover page'!$B$6,Currecny_M!$A$1:$P$10,MATCH(Database!C1535,Currecny_M!$A$1:$P$1,0),FALSE)</f>
        <v>1</v>
      </c>
      <c r="L1535" s="82">
        <f t="shared" si="71"/>
        <v>8358.0610799999995</v>
      </c>
      <c r="M1535" s="82">
        <f>((E1535/$F$1)*VLOOKUP(N1535,Currecny_M!$A$1:$P$10,MATCH(Database!C1535,Currecny_M!$A$1:$P$1,0),FALSE))/VLOOKUP('Cover page'!$B$6,Currecny_M!$A$1:$P$10,MATCH(Database!C1535,Currecny_M!$A$1:$P$1,0),FALSE)</f>
        <v>8358.0610799999995</v>
      </c>
      <c r="N1535" s="6" t="str">
        <f>VLOOKUP(B1535,Master!$A$2:$C$11,3,FALSE)</f>
        <v>Yuan</v>
      </c>
      <c r="O1535" s="6" t="str">
        <f>VLOOKUP(B1535,Master!$A$2:$C$11,2,FALSE)</f>
        <v>Asia</v>
      </c>
      <c r="Q1535" s="39" t="str">
        <f>VLOOKUP(D1535,GL_Master!$A$1:$D$80,2,FALSE)</f>
        <v>BS</v>
      </c>
      <c r="R1535" s="39" t="str">
        <f>VLOOKUP(D1535,GL_Master!$A$1:$D$80,3,FALSE)</f>
        <v>Trade receivables</v>
      </c>
      <c r="S1535" s="39" t="str">
        <f>VLOOKUP(D1535,GL_Master!$A$1:$D$80,4,FALSE)</f>
        <v>Unsecured, considered good</v>
      </c>
    </row>
    <row r="1536" spans="1:19" x14ac:dyDescent="0.25">
      <c r="A1536" s="39" t="s">
        <v>262</v>
      </c>
      <c r="B1536" s="39" t="s">
        <v>234</v>
      </c>
      <c r="C1536" s="7">
        <v>44136</v>
      </c>
      <c r="D1536" s="39" t="s">
        <v>78</v>
      </c>
      <c r="E1536" s="39">
        <v>19</v>
      </c>
      <c r="F1536" s="82">
        <f t="shared" si="69"/>
        <v>1.9E-2</v>
      </c>
      <c r="G1536" s="39">
        <f>VLOOKUP(N1536,Currecny_M!$A$1:$P$10,2,FALSE)</f>
        <v>65</v>
      </c>
      <c r="H1536" s="39">
        <f>MATCH(C1536,Currecny_M!$A$1:$P$1,0)</f>
        <v>9</v>
      </c>
      <c r="I1536" s="39">
        <f>VLOOKUP(N1536,Currecny_M!$A$1:$P$10,MATCH(Database!C1536,Currecny_M!$A$1:$P$1,0),FALSE)</f>
        <v>69.69</v>
      </c>
      <c r="J1536" s="82">
        <f t="shared" si="70"/>
        <v>1.3241099999999999</v>
      </c>
      <c r="K1536" s="39">
        <f>VLOOKUP('Cover page'!$B$6,Currecny_M!$A$1:$P$10,MATCH(Database!C1536,Currecny_M!$A$1:$P$1,0),FALSE)</f>
        <v>1</v>
      </c>
      <c r="L1536" s="82">
        <f t="shared" si="71"/>
        <v>1.3241099999999999</v>
      </c>
      <c r="M1536" s="82">
        <f>((E1536/$F$1)*VLOOKUP(N1536,Currecny_M!$A$1:$P$10,MATCH(Database!C1536,Currecny_M!$A$1:$P$1,0),FALSE))/VLOOKUP('Cover page'!$B$6,Currecny_M!$A$1:$P$10,MATCH(Database!C1536,Currecny_M!$A$1:$P$1,0),FALSE)</f>
        <v>1.3241099999999999</v>
      </c>
      <c r="N1536" s="6" t="str">
        <f>VLOOKUP(B1536,Master!$A$2:$C$11,3,FALSE)</f>
        <v>Yuan</v>
      </c>
      <c r="O1536" s="6" t="str">
        <f>VLOOKUP(B1536,Master!$A$2:$C$11,2,FALSE)</f>
        <v>Asia</v>
      </c>
      <c r="Q1536" s="39" t="str">
        <f>VLOOKUP(D1536,GL_Master!$A$1:$D$80,2,FALSE)</f>
        <v>BS</v>
      </c>
      <c r="R1536" s="39" t="str">
        <f>VLOOKUP(D1536,GL_Master!$A$1:$D$80,3,FALSE)</f>
        <v>Cash &amp; Bank Balances</v>
      </c>
      <c r="S1536" s="39" t="str">
        <f>VLOOKUP(D1536,GL_Master!$A$1:$D$80,4,FALSE)</f>
        <v>Cash In hand</v>
      </c>
    </row>
    <row r="1537" spans="1:19" x14ac:dyDescent="0.25">
      <c r="A1537" s="39" t="s">
        <v>262</v>
      </c>
      <c r="B1537" s="39" t="s">
        <v>234</v>
      </c>
      <c r="C1537" s="7">
        <v>44136</v>
      </c>
      <c r="D1537" s="39" t="s">
        <v>79</v>
      </c>
      <c r="E1537" s="39">
        <v>-4985</v>
      </c>
      <c r="F1537" s="82">
        <f t="shared" si="69"/>
        <v>-4.9850000000000003</v>
      </c>
      <c r="G1537" s="39">
        <f>VLOOKUP(N1537,Currecny_M!$A$1:$P$10,2,FALSE)</f>
        <v>65</v>
      </c>
      <c r="H1537" s="39">
        <f>MATCH(C1537,Currecny_M!$A$1:$P$1,0)</f>
        <v>9</v>
      </c>
      <c r="I1537" s="39">
        <f>VLOOKUP(N1537,Currecny_M!$A$1:$P$10,MATCH(Database!C1537,Currecny_M!$A$1:$P$1,0),FALSE)</f>
        <v>69.69</v>
      </c>
      <c r="J1537" s="82">
        <f t="shared" si="70"/>
        <v>-347.40465</v>
      </c>
      <c r="K1537" s="39">
        <f>VLOOKUP('Cover page'!$B$6,Currecny_M!$A$1:$P$10,MATCH(Database!C1537,Currecny_M!$A$1:$P$1,0),FALSE)</f>
        <v>1</v>
      </c>
      <c r="L1537" s="82">
        <f t="shared" si="71"/>
        <v>-347.40465</v>
      </c>
      <c r="M1537" s="82">
        <f>((E1537/$F$1)*VLOOKUP(N1537,Currecny_M!$A$1:$P$10,MATCH(Database!C1537,Currecny_M!$A$1:$P$1,0),FALSE))/VLOOKUP('Cover page'!$B$6,Currecny_M!$A$1:$P$10,MATCH(Database!C1537,Currecny_M!$A$1:$P$1,0),FALSE)</f>
        <v>-347.40465</v>
      </c>
      <c r="N1537" s="6" t="str">
        <f>VLOOKUP(B1537,Master!$A$2:$C$11,3,FALSE)</f>
        <v>Yuan</v>
      </c>
      <c r="O1537" s="6" t="str">
        <f>VLOOKUP(B1537,Master!$A$2:$C$11,2,FALSE)</f>
        <v>Asia</v>
      </c>
      <c r="Q1537" s="39" t="str">
        <f>VLOOKUP(D1537,GL_Master!$A$1:$D$80,2,FALSE)</f>
        <v>BS</v>
      </c>
      <c r="R1537" s="39" t="str">
        <f>VLOOKUP(D1537,GL_Master!$A$1:$D$80,3,FALSE)</f>
        <v>Loan Fund</v>
      </c>
      <c r="S1537" s="39" t="str">
        <f>VLOOKUP(D1537,GL_Master!$A$1:$D$80,4,FALSE)</f>
        <v>Term Loan</v>
      </c>
    </row>
    <row r="1538" spans="1:19" x14ac:dyDescent="0.25">
      <c r="A1538" s="39" t="s">
        <v>262</v>
      </c>
      <c r="B1538" s="39" t="s">
        <v>234</v>
      </c>
      <c r="C1538" s="7">
        <v>44136</v>
      </c>
      <c r="D1538" s="39" t="s">
        <v>80</v>
      </c>
      <c r="E1538" s="39">
        <v>138</v>
      </c>
      <c r="F1538" s="82">
        <f t="shared" si="69"/>
        <v>0.13800000000000001</v>
      </c>
      <c r="G1538" s="39">
        <f>VLOOKUP(N1538,Currecny_M!$A$1:$P$10,2,FALSE)</f>
        <v>65</v>
      </c>
      <c r="H1538" s="39">
        <f>MATCH(C1538,Currecny_M!$A$1:$P$1,0)</f>
        <v>9</v>
      </c>
      <c r="I1538" s="39">
        <f>VLOOKUP(N1538,Currecny_M!$A$1:$P$10,MATCH(Database!C1538,Currecny_M!$A$1:$P$1,0),FALSE)</f>
        <v>69.69</v>
      </c>
      <c r="J1538" s="82">
        <f t="shared" si="70"/>
        <v>9.6172199999999997</v>
      </c>
      <c r="K1538" s="39">
        <f>VLOOKUP('Cover page'!$B$6,Currecny_M!$A$1:$P$10,MATCH(Database!C1538,Currecny_M!$A$1:$P$1,0),FALSE)</f>
        <v>1</v>
      </c>
      <c r="L1538" s="82">
        <f t="shared" si="71"/>
        <v>9.6172199999999997</v>
      </c>
      <c r="M1538" s="82">
        <f>((E1538/$F$1)*VLOOKUP(N1538,Currecny_M!$A$1:$P$10,MATCH(Database!C1538,Currecny_M!$A$1:$P$1,0),FALSE))/VLOOKUP('Cover page'!$B$6,Currecny_M!$A$1:$P$10,MATCH(Database!C1538,Currecny_M!$A$1:$P$1,0),FALSE)</f>
        <v>9.6172199999999997</v>
      </c>
      <c r="N1538" s="6" t="str">
        <f>VLOOKUP(B1538,Master!$A$2:$C$11,3,FALSE)</f>
        <v>Yuan</v>
      </c>
      <c r="O1538" s="6" t="str">
        <f>VLOOKUP(B1538,Master!$A$2:$C$11,2,FALSE)</f>
        <v>Asia</v>
      </c>
      <c r="Q1538" s="39" t="str">
        <f>VLOOKUP(D1538,GL_Master!$A$1:$D$80,2,FALSE)</f>
        <v>BS</v>
      </c>
      <c r="R1538" s="39" t="str">
        <f>VLOOKUP(D1538,GL_Master!$A$1:$D$80,3,FALSE)</f>
        <v>Cash &amp; Bank Balances</v>
      </c>
      <c r="S1538" s="39" t="str">
        <f>VLOOKUP(D1538,GL_Master!$A$1:$D$80,4,FALSE)</f>
        <v xml:space="preserve">      On Current Accounts</v>
      </c>
    </row>
    <row r="1539" spans="1:19" x14ac:dyDescent="0.25">
      <c r="A1539" s="39" t="s">
        <v>262</v>
      </c>
      <c r="B1539" s="39" t="s">
        <v>234</v>
      </c>
      <c r="C1539" s="7">
        <v>44136</v>
      </c>
      <c r="D1539" s="39" t="s">
        <v>81</v>
      </c>
      <c r="E1539" s="39">
        <v>9584</v>
      </c>
      <c r="F1539" s="82">
        <f t="shared" si="69"/>
        <v>9.5839999999999996</v>
      </c>
      <c r="G1539" s="39">
        <f>VLOOKUP(N1539,Currecny_M!$A$1:$P$10,2,FALSE)</f>
        <v>65</v>
      </c>
      <c r="H1539" s="39">
        <f>MATCH(C1539,Currecny_M!$A$1:$P$1,0)</f>
        <v>9</v>
      </c>
      <c r="I1539" s="39">
        <f>VLOOKUP(N1539,Currecny_M!$A$1:$P$10,MATCH(Database!C1539,Currecny_M!$A$1:$P$1,0),FALSE)</f>
        <v>69.69</v>
      </c>
      <c r="J1539" s="82">
        <f t="shared" si="70"/>
        <v>667.90895999999998</v>
      </c>
      <c r="K1539" s="39">
        <f>VLOOKUP('Cover page'!$B$6,Currecny_M!$A$1:$P$10,MATCH(Database!C1539,Currecny_M!$A$1:$P$1,0),FALSE)</f>
        <v>1</v>
      </c>
      <c r="L1539" s="82">
        <f t="shared" si="71"/>
        <v>667.90895999999998</v>
      </c>
      <c r="M1539" s="82">
        <f>((E1539/$F$1)*VLOOKUP(N1539,Currecny_M!$A$1:$P$10,MATCH(Database!C1539,Currecny_M!$A$1:$P$1,0),FALSE))/VLOOKUP('Cover page'!$B$6,Currecny_M!$A$1:$P$10,MATCH(Database!C1539,Currecny_M!$A$1:$P$1,0),FALSE)</f>
        <v>667.90895999999998</v>
      </c>
      <c r="N1539" s="6" t="str">
        <f>VLOOKUP(B1539,Master!$A$2:$C$11,3,FALSE)</f>
        <v>Yuan</v>
      </c>
      <c r="O1539" s="6" t="str">
        <f>VLOOKUP(B1539,Master!$A$2:$C$11,2,FALSE)</f>
        <v>Asia</v>
      </c>
      <c r="Q1539" s="39" t="str">
        <f>VLOOKUP(D1539,GL_Master!$A$1:$D$80,2,FALSE)</f>
        <v>BS</v>
      </c>
      <c r="R1539" s="39" t="str">
        <f>VLOOKUP(D1539,GL_Master!$A$1:$D$80,3,FALSE)</f>
        <v>Other Current Assets</v>
      </c>
      <c r="S1539" s="39" t="str">
        <f>VLOOKUP(D1539,GL_Master!$A$1:$D$80,4,FALSE)</f>
        <v>Advance tax recoverable (net of provision )</v>
      </c>
    </row>
    <row r="1540" spans="1:19" x14ac:dyDescent="0.25">
      <c r="A1540" s="39" t="s">
        <v>262</v>
      </c>
      <c r="B1540" s="39" t="s">
        <v>234</v>
      </c>
      <c r="C1540" s="7">
        <v>44136</v>
      </c>
      <c r="D1540" s="39" t="s">
        <v>19</v>
      </c>
      <c r="E1540" s="39">
        <v>99</v>
      </c>
      <c r="F1540" s="82">
        <f t="shared" ref="F1540:F1603" si="72">E1540/$F$1</f>
        <v>9.9000000000000005E-2</v>
      </c>
      <c r="G1540" s="39">
        <f>VLOOKUP(N1540,Currecny_M!$A$1:$P$10,2,FALSE)</f>
        <v>65</v>
      </c>
      <c r="H1540" s="39">
        <f>MATCH(C1540,Currecny_M!$A$1:$P$1,0)</f>
        <v>9</v>
      </c>
      <c r="I1540" s="39">
        <f>VLOOKUP(N1540,Currecny_M!$A$1:$P$10,MATCH(Database!C1540,Currecny_M!$A$1:$P$1,0),FALSE)</f>
        <v>69.69</v>
      </c>
      <c r="J1540" s="82">
        <f t="shared" ref="J1540:J1603" si="73">F1540*I1540</f>
        <v>6.8993099999999998</v>
      </c>
      <c r="K1540" s="39">
        <f>VLOOKUP('Cover page'!$B$6,Currecny_M!$A$1:$P$10,MATCH(Database!C1540,Currecny_M!$A$1:$P$1,0),FALSE)</f>
        <v>1</v>
      </c>
      <c r="L1540" s="82">
        <f t="shared" ref="L1540:L1603" si="74">J1540/K1540</f>
        <v>6.8993099999999998</v>
      </c>
      <c r="M1540" s="82">
        <f>((E1540/$F$1)*VLOOKUP(N1540,Currecny_M!$A$1:$P$10,MATCH(Database!C1540,Currecny_M!$A$1:$P$1,0),FALSE))/VLOOKUP('Cover page'!$B$6,Currecny_M!$A$1:$P$10,MATCH(Database!C1540,Currecny_M!$A$1:$P$1,0),FALSE)</f>
        <v>6.8993099999999998</v>
      </c>
      <c r="N1540" s="6" t="str">
        <f>VLOOKUP(B1540,Master!$A$2:$C$11,3,FALSE)</f>
        <v>Yuan</v>
      </c>
      <c r="O1540" s="6" t="str">
        <f>VLOOKUP(B1540,Master!$A$2:$C$11,2,FALSE)</f>
        <v>Asia</v>
      </c>
      <c r="Q1540" s="39" t="str">
        <f>VLOOKUP(D1540,GL_Master!$A$1:$D$80,2,FALSE)</f>
        <v>BS</v>
      </c>
      <c r="R1540" s="39" t="str">
        <f>VLOOKUP(D1540,GL_Master!$A$1:$D$80,3,FALSE)</f>
        <v>Short-term loan and advances</v>
      </c>
      <c r="S1540" s="39" t="str">
        <f>VLOOKUP(D1540,GL_Master!$A$1:$D$80,4,FALSE)</f>
        <v>Prepaid expenses</v>
      </c>
    </row>
    <row r="1541" spans="1:19" x14ac:dyDescent="0.25">
      <c r="A1541" s="39" t="s">
        <v>262</v>
      </c>
      <c r="B1541" s="39" t="s">
        <v>234</v>
      </c>
      <c r="C1541" s="7">
        <v>44136</v>
      </c>
      <c r="D1541" s="39" t="s">
        <v>82</v>
      </c>
      <c r="E1541" s="39">
        <v>1067</v>
      </c>
      <c r="F1541" s="82">
        <f t="shared" si="72"/>
        <v>1.0669999999999999</v>
      </c>
      <c r="G1541" s="39">
        <f>VLOOKUP(N1541,Currecny_M!$A$1:$P$10,2,FALSE)</f>
        <v>65</v>
      </c>
      <c r="H1541" s="39">
        <f>MATCH(C1541,Currecny_M!$A$1:$P$1,0)</f>
        <v>9</v>
      </c>
      <c r="I1541" s="39">
        <f>VLOOKUP(N1541,Currecny_M!$A$1:$P$10,MATCH(Database!C1541,Currecny_M!$A$1:$P$1,0),FALSE)</f>
        <v>69.69</v>
      </c>
      <c r="J1541" s="82">
        <f t="shared" si="73"/>
        <v>74.359229999999997</v>
      </c>
      <c r="K1541" s="39">
        <f>VLOOKUP('Cover page'!$B$6,Currecny_M!$A$1:$P$10,MATCH(Database!C1541,Currecny_M!$A$1:$P$1,0),FALSE)</f>
        <v>1</v>
      </c>
      <c r="L1541" s="82">
        <f t="shared" si="74"/>
        <v>74.359229999999997</v>
      </c>
      <c r="M1541" s="82">
        <f>((E1541/$F$1)*VLOOKUP(N1541,Currecny_M!$A$1:$P$10,MATCH(Database!C1541,Currecny_M!$A$1:$P$1,0),FALSE))/VLOOKUP('Cover page'!$B$6,Currecny_M!$A$1:$P$10,MATCH(Database!C1541,Currecny_M!$A$1:$P$1,0),FALSE)</f>
        <v>74.359229999999997</v>
      </c>
      <c r="N1541" s="6" t="str">
        <f>VLOOKUP(B1541,Master!$A$2:$C$11,3,FALSE)</f>
        <v>Yuan</v>
      </c>
      <c r="O1541" s="6" t="str">
        <f>VLOOKUP(B1541,Master!$A$2:$C$11,2,FALSE)</f>
        <v>Asia</v>
      </c>
      <c r="Q1541" s="39" t="str">
        <f>VLOOKUP(D1541,GL_Master!$A$1:$D$80,2,FALSE)</f>
        <v>BS</v>
      </c>
      <c r="R1541" s="39" t="str">
        <f>VLOOKUP(D1541,GL_Master!$A$1:$D$80,3,FALSE)</f>
        <v>Short-term loan and advances</v>
      </c>
      <c r="S1541" s="39" t="str">
        <f>VLOOKUP(D1541,GL_Master!$A$1:$D$80,4,FALSE)</f>
        <v>Advance to vendor/employees</v>
      </c>
    </row>
    <row r="1542" spans="1:19" x14ac:dyDescent="0.25">
      <c r="A1542" s="39" t="s">
        <v>262</v>
      </c>
      <c r="B1542" s="39" t="s">
        <v>234</v>
      </c>
      <c r="C1542" s="7">
        <v>44136</v>
      </c>
      <c r="D1542" s="39" t="s">
        <v>83</v>
      </c>
      <c r="E1542" s="39">
        <v>731</v>
      </c>
      <c r="F1542" s="82">
        <f t="shared" si="72"/>
        <v>0.73099999999999998</v>
      </c>
      <c r="G1542" s="39">
        <f>VLOOKUP(N1542,Currecny_M!$A$1:$P$10,2,FALSE)</f>
        <v>65</v>
      </c>
      <c r="H1542" s="39">
        <f>MATCH(C1542,Currecny_M!$A$1:$P$1,0)</f>
        <v>9</v>
      </c>
      <c r="I1542" s="39">
        <f>VLOOKUP(N1542,Currecny_M!$A$1:$P$10,MATCH(Database!C1542,Currecny_M!$A$1:$P$1,0),FALSE)</f>
        <v>69.69</v>
      </c>
      <c r="J1542" s="82">
        <f t="shared" si="73"/>
        <v>50.943389999999994</v>
      </c>
      <c r="K1542" s="39">
        <f>VLOOKUP('Cover page'!$B$6,Currecny_M!$A$1:$P$10,MATCH(Database!C1542,Currecny_M!$A$1:$P$1,0),FALSE)</f>
        <v>1</v>
      </c>
      <c r="L1542" s="82">
        <f t="shared" si="74"/>
        <v>50.943389999999994</v>
      </c>
      <c r="M1542" s="82">
        <f>((E1542/$F$1)*VLOOKUP(N1542,Currecny_M!$A$1:$P$10,MATCH(Database!C1542,Currecny_M!$A$1:$P$1,0),FALSE))/VLOOKUP('Cover page'!$B$6,Currecny_M!$A$1:$P$10,MATCH(Database!C1542,Currecny_M!$A$1:$P$1,0),FALSE)</f>
        <v>50.943389999999994</v>
      </c>
      <c r="N1542" s="6" t="str">
        <f>VLOOKUP(B1542,Master!$A$2:$C$11,3,FALSE)</f>
        <v>Yuan</v>
      </c>
      <c r="O1542" s="6" t="str">
        <f>VLOOKUP(B1542,Master!$A$2:$C$11,2,FALSE)</f>
        <v>Asia</v>
      </c>
      <c r="Q1542" s="39" t="str">
        <f>VLOOKUP(D1542,GL_Master!$A$1:$D$80,2,FALSE)</f>
        <v>BS</v>
      </c>
      <c r="R1542" s="39" t="str">
        <f>VLOOKUP(D1542,GL_Master!$A$1:$D$80,3,FALSE)</f>
        <v>Other Current Assets</v>
      </c>
      <c r="S1542" s="39" t="str">
        <f>VLOOKUP(D1542,GL_Master!$A$1:$D$80,4,FALSE)</f>
        <v>Security deposits ( Unsecured, considered good)</v>
      </c>
    </row>
    <row r="1543" spans="1:19" x14ac:dyDescent="0.25">
      <c r="A1543" s="39" t="s">
        <v>262</v>
      </c>
      <c r="B1543" s="39" t="s">
        <v>234</v>
      </c>
      <c r="C1543" s="7">
        <v>44136</v>
      </c>
      <c r="D1543" s="39" t="s">
        <v>246</v>
      </c>
      <c r="E1543" s="39">
        <v>-83326</v>
      </c>
      <c r="F1543" s="82">
        <f t="shared" si="72"/>
        <v>-83.325999999999993</v>
      </c>
      <c r="G1543" s="39">
        <f>VLOOKUP(N1543,Currecny_M!$A$1:$P$10,2,FALSE)</f>
        <v>65</v>
      </c>
      <c r="H1543" s="39">
        <f>MATCH(C1543,Currecny_M!$A$1:$P$1,0)</f>
        <v>9</v>
      </c>
      <c r="I1543" s="39">
        <f>VLOOKUP(N1543,Currecny_M!$A$1:$P$10,MATCH(Database!C1543,Currecny_M!$A$1:$P$1,0),FALSE)</f>
        <v>69.69</v>
      </c>
      <c r="J1543" s="82">
        <f t="shared" si="73"/>
        <v>-5806.9889399999993</v>
      </c>
      <c r="K1543" s="39">
        <f>VLOOKUP('Cover page'!$B$6,Currecny_M!$A$1:$P$10,MATCH(Database!C1543,Currecny_M!$A$1:$P$1,0),FALSE)</f>
        <v>1</v>
      </c>
      <c r="L1543" s="82">
        <f t="shared" si="74"/>
        <v>-5806.9889399999993</v>
      </c>
      <c r="M1543" s="82">
        <f>((E1543/$F$1)*VLOOKUP(N1543,Currecny_M!$A$1:$P$10,MATCH(Database!C1543,Currecny_M!$A$1:$P$1,0),FALSE))/VLOOKUP('Cover page'!$B$6,Currecny_M!$A$1:$P$10,MATCH(Database!C1543,Currecny_M!$A$1:$P$1,0),FALSE)</f>
        <v>-5806.9889399999993</v>
      </c>
      <c r="N1543" s="6" t="str">
        <f>VLOOKUP(B1543,Master!$A$2:$C$11,3,FALSE)</f>
        <v>Yuan</v>
      </c>
      <c r="O1543" s="6" t="str">
        <f>VLOOKUP(B1543,Master!$A$2:$C$11,2,FALSE)</f>
        <v>Asia</v>
      </c>
      <c r="Q1543" s="39" t="str">
        <f>VLOOKUP(D1543,GL_Master!$A$1:$D$80,2,FALSE)</f>
        <v>PL</v>
      </c>
      <c r="R1543" s="39" t="str">
        <f>VLOOKUP(D1543,GL_Master!$A$1:$D$80,3,FALSE)</f>
        <v>Revenue from Operations</v>
      </c>
      <c r="S1543" s="39" t="str">
        <f>VLOOKUP(D1543,GL_Master!$A$1:$D$80,4,FALSE)</f>
        <v>Contract revenue</v>
      </c>
    </row>
    <row r="1544" spans="1:19" x14ac:dyDescent="0.25">
      <c r="A1544" s="39" t="s">
        <v>262</v>
      </c>
      <c r="B1544" s="39" t="s">
        <v>234</v>
      </c>
      <c r="C1544" s="7">
        <v>44136</v>
      </c>
      <c r="D1544" s="39" t="s">
        <v>134</v>
      </c>
      <c r="E1544" s="39">
        <v>-615</v>
      </c>
      <c r="F1544" s="82">
        <f t="shared" si="72"/>
        <v>-0.61499999999999999</v>
      </c>
      <c r="G1544" s="39">
        <f>VLOOKUP(N1544,Currecny_M!$A$1:$P$10,2,FALSE)</f>
        <v>65</v>
      </c>
      <c r="H1544" s="39">
        <f>MATCH(C1544,Currecny_M!$A$1:$P$1,0)</f>
        <v>9</v>
      </c>
      <c r="I1544" s="39">
        <f>VLOOKUP(N1544,Currecny_M!$A$1:$P$10,MATCH(Database!C1544,Currecny_M!$A$1:$P$1,0),FALSE)</f>
        <v>69.69</v>
      </c>
      <c r="J1544" s="82">
        <f t="shared" si="73"/>
        <v>-42.859349999999999</v>
      </c>
      <c r="K1544" s="39">
        <f>VLOOKUP('Cover page'!$B$6,Currecny_M!$A$1:$P$10,MATCH(Database!C1544,Currecny_M!$A$1:$P$1,0),FALSE)</f>
        <v>1</v>
      </c>
      <c r="L1544" s="82">
        <f t="shared" si="74"/>
        <v>-42.859349999999999</v>
      </c>
      <c r="M1544" s="82">
        <f>((E1544/$F$1)*VLOOKUP(N1544,Currecny_M!$A$1:$P$10,MATCH(Database!C1544,Currecny_M!$A$1:$P$1,0),FALSE))/VLOOKUP('Cover page'!$B$6,Currecny_M!$A$1:$P$10,MATCH(Database!C1544,Currecny_M!$A$1:$P$1,0),FALSE)</f>
        <v>-42.859349999999999</v>
      </c>
      <c r="N1544" s="6" t="str">
        <f>VLOOKUP(B1544,Master!$A$2:$C$11,3,FALSE)</f>
        <v>Yuan</v>
      </c>
      <c r="O1544" s="6" t="str">
        <f>VLOOKUP(B1544,Master!$A$2:$C$11,2,FALSE)</f>
        <v>Asia</v>
      </c>
      <c r="Q1544" s="39" t="str">
        <f>VLOOKUP(D1544,GL_Master!$A$1:$D$80,2,FALSE)</f>
        <v>PL</v>
      </c>
      <c r="R1544" s="39" t="str">
        <f>VLOOKUP(D1544,GL_Master!$A$1:$D$80,3,FALSE)</f>
        <v>Other Income</v>
      </c>
      <c r="S1544" s="39" t="str">
        <f>VLOOKUP(D1544,GL_Master!$A$1:$D$80,4,FALSE)</f>
        <v>Other Income</v>
      </c>
    </row>
    <row r="1545" spans="1:19" x14ac:dyDescent="0.25">
      <c r="A1545" s="39" t="s">
        <v>262</v>
      </c>
      <c r="B1545" s="39" t="s">
        <v>234</v>
      </c>
      <c r="C1545" s="7">
        <v>44136</v>
      </c>
      <c r="D1545" s="39" t="s">
        <v>86</v>
      </c>
      <c r="E1545" s="39">
        <v>39</v>
      </c>
      <c r="F1545" s="82">
        <f t="shared" si="72"/>
        <v>3.9E-2</v>
      </c>
      <c r="G1545" s="39">
        <f>VLOOKUP(N1545,Currecny_M!$A$1:$P$10,2,FALSE)</f>
        <v>65</v>
      </c>
      <c r="H1545" s="39">
        <f>MATCH(C1545,Currecny_M!$A$1:$P$1,0)</f>
        <v>9</v>
      </c>
      <c r="I1545" s="39">
        <f>VLOOKUP(N1545,Currecny_M!$A$1:$P$10,MATCH(Database!C1545,Currecny_M!$A$1:$P$1,0),FALSE)</f>
        <v>69.69</v>
      </c>
      <c r="J1545" s="82">
        <f t="shared" si="73"/>
        <v>2.7179099999999998</v>
      </c>
      <c r="K1545" s="39">
        <f>VLOOKUP('Cover page'!$B$6,Currecny_M!$A$1:$P$10,MATCH(Database!C1545,Currecny_M!$A$1:$P$1,0),FALSE)</f>
        <v>1</v>
      </c>
      <c r="L1545" s="82">
        <f t="shared" si="74"/>
        <v>2.7179099999999998</v>
      </c>
      <c r="M1545" s="82">
        <f>((E1545/$F$1)*VLOOKUP(N1545,Currecny_M!$A$1:$P$10,MATCH(Database!C1545,Currecny_M!$A$1:$P$1,0),FALSE))/VLOOKUP('Cover page'!$B$6,Currecny_M!$A$1:$P$10,MATCH(Database!C1545,Currecny_M!$A$1:$P$1,0),FALSE)</f>
        <v>2.7179099999999998</v>
      </c>
      <c r="N1545" s="6" t="str">
        <f>VLOOKUP(B1545,Master!$A$2:$C$11,3,FALSE)</f>
        <v>Yuan</v>
      </c>
      <c r="O1545" s="6" t="str">
        <f>VLOOKUP(B1545,Master!$A$2:$C$11,2,FALSE)</f>
        <v>Asia</v>
      </c>
      <c r="Q1545" s="39" t="str">
        <f>VLOOKUP(D1545,GL_Master!$A$1:$D$80,2,FALSE)</f>
        <v>PL</v>
      </c>
      <c r="R1545" s="39" t="str">
        <f>VLOOKUP(D1545,GL_Master!$A$1:$D$80,3,FALSE)</f>
        <v>COGS</v>
      </c>
      <c r="S1545" s="39" t="str">
        <f>VLOOKUP(D1545,GL_Master!$A$1:$D$80,4,FALSE)</f>
        <v>Purchase of other traded goods</v>
      </c>
    </row>
    <row r="1546" spans="1:19" x14ac:dyDescent="0.25">
      <c r="A1546" s="39" t="s">
        <v>262</v>
      </c>
      <c r="B1546" s="39" t="s">
        <v>234</v>
      </c>
      <c r="C1546" s="7">
        <v>44136</v>
      </c>
      <c r="D1546" s="39" t="s">
        <v>87</v>
      </c>
      <c r="E1546" s="39">
        <v>19</v>
      </c>
      <c r="F1546" s="82">
        <f t="shared" si="72"/>
        <v>1.9E-2</v>
      </c>
      <c r="G1546" s="39">
        <f>VLOOKUP(N1546,Currecny_M!$A$1:$P$10,2,FALSE)</f>
        <v>65</v>
      </c>
      <c r="H1546" s="39">
        <f>MATCH(C1546,Currecny_M!$A$1:$P$1,0)</f>
        <v>9</v>
      </c>
      <c r="I1546" s="39">
        <f>VLOOKUP(N1546,Currecny_M!$A$1:$P$10,MATCH(Database!C1546,Currecny_M!$A$1:$P$1,0),FALSE)</f>
        <v>69.69</v>
      </c>
      <c r="J1546" s="82">
        <f t="shared" si="73"/>
        <v>1.3241099999999999</v>
      </c>
      <c r="K1546" s="39">
        <f>VLOOKUP('Cover page'!$B$6,Currecny_M!$A$1:$P$10,MATCH(Database!C1546,Currecny_M!$A$1:$P$1,0),FALSE)</f>
        <v>1</v>
      </c>
      <c r="L1546" s="82">
        <f t="shared" si="74"/>
        <v>1.3241099999999999</v>
      </c>
      <c r="M1546" s="82">
        <f>((E1546/$F$1)*VLOOKUP(N1546,Currecny_M!$A$1:$P$10,MATCH(Database!C1546,Currecny_M!$A$1:$P$1,0),FALSE))/VLOOKUP('Cover page'!$B$6,Currecny_M!$A$1:$P$10,MATCH(Database!C1546,Currecny_M!$A$1:$P$1,0),FALSE)</f>
        <v>1.3241099999999999</v>
      </c>
      <c r="N1546" s="6" t="str">
        <f>VLOOKUP(B1546,Master!$A$2:$C$11,3,FALSE)</f>
        <v>Yuan</v>
      </c>
      <c r="O1546" s="6" t="str">
        <f>VLOOKUP(B1546,Master!$A$2:$C$11,2,FALSE)</f>
        <v>Asia</v>
      </c>
      <c r="Q1546" s="39" t="str">
        <f>VLOOKUP(D1546,GL_Master!$A$1:$D$80,2,FALSE)</f>
        <v>PL</v>
      </c>
      <c r="R1546" s="39" t="str">
        <f>VLOOKUP(D1546,GL_Master!$A$1:$D$80,3,FALSE)</f>
        <v>COGS</v>
      </c>
      <c r="S1546" s="39" t="str">
        <f>VLOOKUP(D1546,GL_Master!$A$1:$D$80,4,FALSE)</f>
        <v>Civil, Installation, Commissioning and Other miscellaneous expenses</v>
      </c>
    </row>
    <row r="1547" spans="1:19" x14ac:dyDescent="0.25">
      <c r="A1547" s="39" t="s">
        <v>262</v>
      </c>
      <c r="B1547" s="39" t="s">
        <v>234</v>
      </c>
      <c r="C1547" s="7">
        <v>44136</v>
      </c>
      <c r="D1547" s="39" t="s">
        <v>88</v>
      </c>
      <c r="E1547" s="39">
        <v>61</v>
      </c>
      <c r="F1547" s="82">
        <f t="shared" si="72"/>
        <v>6.0999999999999999E-2</v>
      </c>
      <c r="G1547" s="39">
        <f>VLOOKUP(N1547,Currecny_M!$A$1:$P$10,2,FALSE)</f>
        <v>65</v>
      </c>
      <c r="H1547" s="39">
        <f>MATCH(C1547,Currecny_M!$A$1:$P$1,0)</f>
        <v>9</v>
      </c>
      <c r="I1547" s="39">
        <f>VLOOKUP(N1547,Currecny_M!$A$1:$P$10,MATCH(Database!C1547,Currecny_M!$A$1:$P$1,0),FALSE)</f>
        <v>69.69</v>
      </c>
      <c r="J1547" s="82">
        <f t="shared" si="73"/>
        <v>4.2510899999999996</v>
      </c>
      <c r="K1547" s="39">
        <f>VLOOKUP('Cover page'!$B$6,Currecny_M!$A$1:$P$10,MATCH(Database!C1547,Currecny_M!$A$1:$P$1,0),FALSE)</f>
        <v>1</v>
      </c>
      <c r="L1547" s="82">
        <f t="shared" si="74"/>
        <v>4.2510899999999996</v>
      </c>
      <c r="M1547" s="82">
        <f>((E1547/$F$1)*VLOOKUP(N1547,Currecny_M!$A$1:$P$10,MATCH(Database!C1547,Currecny_M!$A$1:$P$1,0),FALSE))/VLOOKUP('Cover page'!$B$6,Currecny_M!$A$1:$P$10,MATCH(Database!C1547,Currecny_M!$A$1:$P$1,0),FALSE)</f>
        <v>4.2510899999999996</v>
      </c>
      <c r="N1547" s="6" t="str">
        <f>VLOOKUP(B1547,Master!$A$2:$C$11,3,FALSE)</f>
        <v>Yuan</v>
      </c>
      <c r="O1547" s="6" t="str">
        <f>VLOOKUP(B1547,Master!$A$2:$C$11,2,FALSE)</f>
        <v>Asia</v>
      </c>
      <c r="Q1547" s="39" t="str">
        <f>VLOOKUP(D1547,GL_Master!$A$1:$D$80,2,FALSE)</f>
        <v>PL</v>
      </c>
      <c r="R1547" s="39" t="str">
        <f>VLOOKUP(D1547,GL_Master!$A$1:$D$80,3,FALSE)</f>
        <v>COGS</v>
      </c>
      <c r="S1547" s="39" t="str">
        <f>VLOOKUP(D1547,GL_Master!$A$1:$D$80,4,FALSE)</f>
        <v>Civil, Installation, Commissioning and Other miscellaneous expenses</v>
      </c>
    </row>
    <row r="1548" spans="1:19" x14ac:dyDescent="0.25">
      <c r="A1548" s="39" t="s">
        <v>262</v>
      </c>
      <c r="B1548" s="39" t="s">
        <v>234</v>
      </c>
      <c r="C1548" s="7">
        <v>44136</v>
      </c>
      <c r="D1548" s="39" t="s">
        <v>89</v>
      </c>
      <c r="E1548" s="39">
        <v>119</v>
      </c>
      <c r="F1548" s="82">
        <f t="shared" si="72"/>
        <v>0.11899999999999999</v>
      </c>
      <c r="G1548" s="39">
        <f>VLOOKUP(N1548,Currecny_M!$A$1:$P$10,2,FALSE)</f>
        <v>65</v>
      </c>
      <c r="H1548" s="39">
        <f>MATCH(C1548,Currecny_M!$A$1:$P$1,0)</f>
        <v>9</v>
      </c>
      <c r="I1548" s="39">
        <f>VLOOKUP(N1548,Currecny_M!$A$1:$P$10,MATCH(Database!C1548,Currecny_M!$A$1:$P$1,0),FALSE)</f>
        <v>69.69</v>
      </c>
      <c r="J1548" s="82">
        <f t="shared" si="73"/>
        <v>8.2931099999999986</v>
      </c>
      <c r="K1548" s="39">
        <f>VLOOKUP('Cover page'!$B$6,Currecny_M!$A$1:$P$10,MATCH(Database!C1548,Currecny_M!$A$1:$P$1,0),FALSE)</f>
        <v>1</v>
      </c>
      <c r="L1548" s="82">
        <f t="shared" si="74"/>
        <v>8.2931099999999986</v>
      </c>
      <c r="M1548" s="82">
        <f>((E1548/$F$1)*VLOOKUP(N1548,Currecny_M!$A$1:$P$10,MATCH(Database!C1548,Currecny_M!$A$1:$P$1,0),FALSE))/VLOOKUP('Cover page'!$B$6,Currecny_M!$A$1:$P$10,MATCH(Database!C1548,Currecny_M!$A$1:$P$1,0),FALSE)</f>
        <v>8.2931099999999986</v>
      </c>
      <c r="N1548" s="6" t="str">
        <f>VLOOKUP(B1548,Master!$A$2:$C$11,3,FALSE)</f>
        <v>Yuan</v>
      </c>
      <c r="O1548" s="6" t="str">
        <f>VLOOKUP(B1548,Master!$A$2:$C$11,2,FALSE)</f>
        <v>Asia</v>
      </c>
      <c r="Q1548" s="39" t="str">
        <f>VLOOKUP(D1548,GL_Master!$A$1:$D$80,2,FALSE)</f>
        <v>PL</v>
      </c>
      <c r="R1548" s="39" t="str">
        <f>VLOOKUP(D1548,GL_Master!$A$1:$D$80,3,FALSE)</f>
        <v>COGS</v>
      </c>
      <c r="S1548" s="39" t="str">
        <f>VLOOKUP(D1548,GL_Master!$A$1:$D$80,4,FALSE)</f>
        <v>project Expenses</v>
      </c>
    </row>
    <row r="1549" spans="1:19" x14ac:dyDescent="0.25">
      <c r="A1549" s="39" t="s">
        <v>262</v>
      </c>
      <c r="B1549" s="39" t="s">
        <v>234</v>
      </c>
      <c r="C1549" s="7">
        <v>44136</v>
      </c>
      <c r="D1549" s="39" t="s">
        <v>90</v>
      </c>
      <c r="E1549" s="39">
        <v>41</v>
      </c>
      <c r="F1549" s="82">
        <f t="shared" si="72"/>
        <v>4.1000000000000002E-2</v>
      </c>
      <c r="G1549" s="39">
        <f>VLOOKUP(N1549,Currecny_M!$A$1:$P$10,2,FALSE)</f>
        <v>65</v>
      </c>
      <c r="H1549" s="39">
        <f>MATCH(C1549,Currecny_M!$A$1:$P$1,0)</f>
        <v>9</v>
      </c>
      <c r="I1549" s="39">
        <f>VLOOKUP(N1549,Currecny_M!$A$1:$P$10,MATCH(Database!C1549,Currecny_M!$A$1:$P$1,0),FALSE)</f>
        <v>69.69</v>
      </c>
      <c r="J1549" s="82">
        <f t="shared" si="73"/>
        <v>2.8572899999999999</v>
      </c>
      <c r="K1549" s="39">
        <f>VLOOKUP('Cover page'!$B$6,Currecny_M!$A$1:$P$10,MATCH(Database!C1549,Currecny_M!$A$1:$P$1,0),FALSE)</f>
        <v>1</v>
      </c>
      <c r="L1549" s="82">
        <f t="shared" si="74"/>
        <v>2.8572899999999999</v>
      </c>
      <c r="M1549" s="82">
        <f>((E1549/$F$1)*VLOOKUP(N1549,Currecny_M!$A$1:$P$10,MATCH(Database!C1549,Currecny_M!$A$1:$P$1,0),FALSE))/VLOOKUP('Cover page'!$B$6,Currecny_M!$A$1:$P$10,MATCH(Database!C1549,Currecny_M!$A$1:$P$1,0),FALSE)</f>
        <v>2.8572899999999999</v>
      </c>
      <c r="N1549" s="6" t="str">
        <f>VLOOKUP(B1549,Master!$A$2:$C$11,3,FALSE)</f>
        <v>Yuan</v>
      </c>
      <c r="O1549" s="6" t="str">
        <f>VLOOKUP(B1549,Master!$A$2:$C$11,2,FALSE)</f>
        <v>Asia</v>
      </c>
      <c r="Q1549" s="39" t="str">
        <f>VLOOKUP(D1549,GL_Master!$A$1:$D$80,2,FALSE)</f>
        <v>PL</v>
      </c>
      <c r="R1549" s="39" t="str">
        <f>VLOOKUP(D1549,GL_Master!$A$1:$D$80,3,FALSE)</f>
        <v>Office utility</v>
      </c>
      <c r="S1549" s="39" t="str">
        <f>VLOOKUP(D1549,GL_Master!$A$1:$D$80,4,FALSE)</f>
        <v>Electricity Expenses</v>
      </c>
    </row>
    <row r="1550" spans="1:19" x14ac:dyDescent="0.25">
      <c r="A1550" s="39" t="s">
        <v>262</v>
      </c>
      <c r="B1550" s="39" t="s">
        <v>234</v>
      </c>
      <c r="C1550" s="7">
        <v>44136</v>
      </c>
      <c r="D1550" s="39" t="s">
        <v>91</v>
      </c>
      <c r="E1550" s="39">
        <v>80</v>
      </c>
      <c r="F1550" s="82">
        <f t="shared" si="72"/>
        <v>0.08</v>
      </c>
      <c r="G1550" s="39">
        <f>VLOOKUP(N1550,Currecny_M!$A$1:$P$10,2,FALSE)</f>
        <v>65</v>
      </c>
      <c r="H1550" s="39">
        <f>MATCH(C1550,Currecny_M!$A$1:$P$1,0)</f>
        <v>9</v>
      </c>
      <c r="I1550" s="39">
        <f>VLOOKUP(N1550,Currecny_M!$A$1:$P$10,MATCH(Database!C1550,Currecny_M!$A$1:$P$1,0),FALSE)</f>
        <v>69.69</v>
      </c>
      <c r="J1550" s="82">
        <f t="shared" si="73"/>
        <v>5.5751999999999997</v>
      </c>
      <c r="K1550" s="39">
        <f>VLOOKUP('Cover page'!$B$6,Currecny_M!$A$1:$P$10,MATCH(Database!C1550,Currecny_M!$A$1:$P$1,0),FALSE)</f>
        <v>1</v>
      </c>
      <c r="L1550" s="82">
        <f t="shared" si="74"/>
        <v>5.5751999999999997</v>
      </c>
      <c r="M1550" s="82">
        <f>((E1550/$F$1)*VLOOKUP(N1550,Currecny_M!$A$1:$P$10,MATCH(Database!C1550,Currecny_M!$A$1:$P$1,0),FALSE))/VLOOKUP('Cover page'!$B$6,Currecny_M!$A$1:$P$10,MATCH(Database!C1550,Currecny_M!$A$1:$P$1,0),FALSE)</f>
        <v>5.5751999999999997</v>
      </c>
      <c r="N1550" s="6" t="str">
        <f>VLOOKUP(B1550,Master!$A$2:$C$11,3,FALSE)</f>
        <v>Yuan</v>
      </c>
      <c r="O1550" s="6" t="str">
        <f>VLOOKUP(B1550,Master!$A$2:$C$11,2,FALSE)</f>
        <v>Asia</v>
      </c>
      <c r="Q1550" s="39" t="str">
        <f>VLOOKUP(D1550,GL_Master!$A$1:$D$80,2,FALSE)</f>
        <v>PL</v>
      </c>
      <c r="R1550" s="39" t="str">
        <f>VLOOKUP(D1550,GL_Master!$A$1:$D$80,3,FALSE)</f>
        <v>Misc. expenses</v>
      </c>
      <c r="S1550" s="39" t="str">
        <f>VLOOKUP(D1550,GL_Master!$A$1:$D$80,4,FALSE)</f>
        <v>Repair &amp; Maintenance</v>
      </c>
    </row>
    <row r="1551" spans="1:19" x14ac:dyDescent="0.25">
      <c r="A1551" s="39" t="s">
        <v>262</v>
      </c>
      <c r="B1551" s="39" t="s">
        <v>234</v>
      </c>
      <c r="C1551" s="7">
        <v>44136</v>
      </c>
      <c r="D1551" s="39" t="s">
        <v>92</v>
      </c>
      <c r="E1551" s="39">
        <v>59</v>
      </c>
      <c r="F1551" s="82">
        <f t="shared" si="72"/>
        <v>5.8999999999999997E-2</v>
      </c>
      <c r="G1551" s="39">
        <f>VLOOKUP(N1551,Currecny_M!$A$1:$P$10,2,FALSE)</f>
        <v>65</v>
      </c>
      <c r="H1551" s="39">
        <f>MATCH(C1551,Currecny_M!$A$1:$P$1,0)</f>
        <v>9</v>
      </c>
      <c r="I1551" s="39">
        <f>VLOOKUP(N1551,Currecny_M!$A$1:$P$10,MATCH(Database!C1551,Currecny_M!$A$1:$P$1,0),FALSE)</f>
        <v>69.69</v>
      </c>
      <c r="J1551" s="82">
        <f t="shared" si="73"/>
        <v>4.1117099999999995</v>
      </c>
      <c r="K1551" s="39">
        <f>VLOOKUP('Cover page'!$B$6,Currecny_M!$A$1:$P$10,MATCH(Database!C1551,Currecny_M!$A$1:$P$1,0),FALSE)</f>
        <v>1</v>
      </c>
      <c r="L1551" s="82">
        <f t="shared" si="74"/>
        <v>4.1117099999999995</v>
      </c>
      <c r="M1551" s="82">
        <f>((E1551/$F$1)*VLOOKUP(N1551,Currecny_M!$A$1:$P$10,MATCH(Database!C1551,Currecny_M!$A$1:$P$1,0),FALSE))/VLOOKUP('Cover page'!$B$6,Currecny_M!$A$1:$P$10,MATCH(Database!C1551,Currecny_M!$A$1:$P$1,0),FALSE)</f>
        <v>4.1117099999999995</v>
      </c>
      <c r="N1551" s="6" t="str">
        <f>VLOOKUP(B1551,Master!$A$2:$C$11,3,FALSE)</f>
        <v>Yuan</v>
      </c>
      <c r="O1551" s="6" t="str">
        <f>VLOOKUP(B1551,Master!$A$2:$C$11,2,FALSE)</f>
        <v>Asia</v>
      </c>
      <c r="Q1551" s="39" t="str">
        <f>VLOOKUP(D1551,GL_Master!$A$1:$D$80,2,FALSE)</f>
        <v>PL</v>
      </c>
      <c r="R1551" s="39" t="str">
        <f>VLOOKUP(D1551,GL_Master!$A$1:$D$80,3,FALSE)</f>
        <v>Misc. expenses</v>
      </c>
      <c r="S1551" s="39" t="str">
        <f>VLOOKUP(D1551,GL_Master!$A$1:$D$80,4,FALSE)</f>
        <v>Repair &amp; Maintenance</v>
      </c>
    </row>
    <row r="1552" spans="1:19" x14ac:dyDescent="0.25">
      <c r="A1552" s="39" t="s">
        <v>262</v>
      </c>
      <c r="B1552" s="39" t="s">
        <v>234</v>
      </c>
      <c r="C1552" s="7">
        <v>44136</v>
      </c>
      <c r="D1552" s="39" t="s">
        <v>93</v>
      </c>
      <c r="E1552" s="39">
        <v>666</v>
      </c>
      <c r="F1552" s="82">
        <f t="shared" si="72"/>
        <v>0.66600000000000004</v>
      </c>
      <c r="G1552" s="39">
        <f>VLOOKUP(N1552,Currecny_M!$A$1:$P$10,2,FALSE)</f>
        <v>65</v>
      </c>
      <c r="H1552" s="39">
        <f>MATCH(C1552,Currecny_M!$A$1:$P$1,0)</f>
        <v>9</v>
      </c>
      <c r="I1552" s="39">
        <f>VLOOKUP(N1552,Currecny_M!$A$1:$P$10,MATCH(Database!C1552,Currecny_M!$A$1:$P$1,0),FALSE)</f>
        <v>69.69</v>
      </c>
      <c r="J1552" s="82">
        <f t="shared" si="73"/>
        <v>46.413539999999998</v>
      </c>
      <c r="K1552" s="39">
        <f>VLOOKUP('Cover page'!$B$6,Currecny_M!$A$1:$P$10,MATCH(Database!C1552,Currecny_M!$A$1:$P$1,0),FALSE)</f>
        <v>1</v>
      </c>
      <c r="L1552" s="82">
        <f t="shared" si="74"/>
        <v>46.413539999999998</v>
      </c>
      <c r="M1552" s="82">
        <f>((E1552/$F$1)*VLOOKUP(N1552,Currecny_M!$A$1:$P$10,MATCH(Database!C1552,Currecny_M!$A$1:$P$1,0),FALSE))/VLOOKUP('Cover page'!$B$6,Currecny_M!$A$1:$P$10,MATCH(Database!C1552,Currecny_M!$A$1:$P$1,0),FALSE)</f>
        <v>46.413539999999998</v>
      </c>
      <c r="N1552" s="6" t="str">
        <f>VLOOKUP(B1552,Master!$A$2:$C$11,3,FALSE)</f>
        <v>Yuan</v>
      </c>
      <c r="O1552" s="6" t="str">
        <f>VLOOKUP(B1552,Master!$A$2:$C$11,2,FALSE)</f>
        <v>Asia</v>
      </c>
      <c r="Q1552" s="39" t="str">
        <f>VLOOKUP(D1552,GL_Master!$A$1:$D$80,2,FALSE)</f>
        <v>PL</v>
      </c>
      <c r="R1552" s="39" t="str">
        <f>VLOOKUP(D1552,GL_Master!$A$1:$D$80,3,FALSE)</f>
        <v>Salary wages &amp; benefits</v>
      </c>
      <c r="S1552" s="39" t="str">
        <f>VLOOKUP(D1552,GL_Master!$A$1:$D$80,4,FALSE)</f>
        <v>Employee benefits expense</v>
      </c>
    </row>
    <row r="1553" spans="1:19" x14ac:dyDescent="0.25">
      <c r="A1553" s="39" t="s">
        <v>262</v>
      </c>
      <c r="B1553" s="39" t="s">
        <v>234</v>
      </c>
      <c r="C1553" s="7">
        <v>44136</v>
      </c>
      <c r="D1553" s="39" t="s">
        <v>33</v>
      </c>
      <c r="E1553" s="39">
        <v>19</v>
      </c>
      <c r="F1553" s="82">
        <f t="shared" si="72"/>
        <v>1.9E-2</v>
      </c>
      <c r="G1553" s="39">
        <f>VLOOKUP(N1553,Currecny_M!$A$1:$P$10,2,FALSE)</f>
        <v>65</v>
      </c>
      <c r="H1553" s="39">
        <f>MATCH(C1553,Currecny_M!$A$1:$P$1,0)</f>
        <v>9</v>
      </c>
      <c r="I1553" s="39">
        <f>VLOOKUP(N1553,Currecny_M!$A$1:$P$10,MATCH(Database!C1553,Currecny_M!$A$1:$P$1,0),FALSE)</f>
        <v>69.69</v>
      </c>
      <c r="J1553" s="82">
        <f t="shared" si="73"/>
        <v>1.3241099999999999</v>
      </c>
      <c r="K1553" s="39">
        <f>VLOOKUP('Cover page'!$B$6,Currecny_M!$A$1:$P$10,MATCH(Database!C1553,Currecny_M!$A$1:$P$1,0),FALSE)</f>
        <v>1</v>
      </c>
      <c r="L1553" s="82">
        <f t="shared" si="74"/>
        <v>1.3241099999999999</v>
      </c>
      <c r="M1553" s="82">
        <f>((E1553/$F$1)*VLOOKUP(N1553,Currecny_M!$A$1:$P$10,MATCH(Database!C1553,Currecny_M!$A$1:$P$1,0),FALSE))/VLOOKUP('Cover page'!$B$6,Currecny_M!$A$1:$P$10,MATCH(Database!C1553,Currecny_M!$A$1:$P$1,0),FALSE)</f>
        <v>1.3241099999999999</v>
      </c>
      <c r="N1553" s="6" t="str">
        <f>VLOOKUP(B1553,Master!$A$2:$C$11,3,FALSE)</f>
        <v>Yuan</v>
      </c>
      <c r="O1553" s="6" t="str">
        <f>VLOOKUP(B1553,Master!$A$2:$C$11,2,FALSE)</f>
        <v>Asia</v>
      </c>
      <c r="Q1553" s="39" t="str">
        <f>VLOOKUP(D1553,GL_Master!$A$1:$D$80,2,FALSE)</f>
        <v>PL</v>
      </c>
      <c r="R1553" s="39" t="str">
        <f>VLOOKUP(D1553,GL_Master!$A$1:$D$80,3,FALSE)</f>
        <v>Staff welfare expenses</v>
      </c>
      <c r="S1553" s="39" t="str">
        <f>VLOOKUP(D1553,GL_Master!$A$1:$D$80,4,FALSE)</f>
        <v>Other staff welfare</v>
      </c>
    </row>
    <row r="1554" spans="1:19" x14ac:dyDescent="0.25">
      <c r="A1554" s="39" t="s">
        <v>262</v>
      </c>
      <c r="B1554" s="39" t="s">
        <v>234</v>
      </c>
      <c r="C1554" s="7">
        <v>44136</v>
      </c>
      <c r="D1554" s="39" t="s">
        <v>94</v>
      </c>
      <c r="E1554" s="39">
        <v>113</v>
      </c>
      <c r="F1554" s="82">
        <f t="shared" si="72"/>
        <v>0.113</v>
      </c>
      <c r="G1554" s="39">
        <f>VLOOKUP(N1554,Currecny_M!$A$1:$P$10,2,FALSE)</f>
        <v>65</v>
      </c>
      <c r="H1554" s="39">
        <f>MATCH(C1554,Currecny_M!$A$1:$P$1,0)</f>
        <v>9</v>
      </c>
      <c r="I1554" s="39">
        <f>VLOOKUP(N1554,Currecny_M!$A$1:$P$10,MATCH(Database!C1554,Currecny_M!$A$1:$P$1,0),FALSE)</f>
        <v>69.69</v>
      </c>
      <c r="J1554" s="82">
        <f t="shared" si="73"/>
        <v>7.8749700000000002</v>
      </c>
      <c r="K1554" s="39">
        <f>VLOOKUP('Cover page'!$B$6,Currecny_M!$A$1:$P$10,MATCH(Database!C1554,Currecny_M!$A$1:$P$1,0),FALSE)</f>
        <v>1</v>
      </c>
      <c r="L1554" s="82">
        <f t="shared" si="74"/>
        <v>7.8749700000000002</v>
      </c>
      <c r="M1554" s="82">
        <f>((E1554/$F$1)*VLOOKUP(N1554,Currecny_M!$A$1:$P$10,MATCH(Database!C1554,Currecny_M!$A$1:$P$1,0),FALSE))/VLOOKUP('Cover page'!$B$6,Currecny_M!$A$1:$P$10,MATCH(Database!C1554,Currecny_M!$A$1:$P$1,0),FALSE)</f>
        <v>7.8749700000000002</v>
      </c>
      <c r="N1554" s="6" t="str">
        <f>VLOOKUP(B1554,Master!$A$2:$C$11,3,FALSE)</f>
        <v>Yuan</v>
      </c>
      <c r="O1554" s="6" t="str">
        <f>VLOOKUP(B1554,Master!$A$2:$C$11,2,FALSE)</f>
        <v>Asia</v>
      </c>
      <c r="Q1554" s="39" t="str">
        <f>VLOOKUP(D1554,GL_Master!$A$1:$D$80,2,FALSE)</f>
        <v>PL</v>
      </c>
      <c r="R1554" s="39" t="str">
        <f>VLOOKUP(D1554,GL_Master!$A$1:$D$80,3,FALSE)</f>
        <v xml:space="preserve">Gratuity expenses </v>
      </c>
      <c r="S1554" s="39" t="str">
        <f>VLOOKUP(D1554,GL_Master!$A$1:$D$80,4,FALSE)</f>
        <v>Gratuity</v>
      </c>
    </row>
    <row r="1555" spans="1:19" x14ac:dyDescent="0.25">
      <c r="A1555" s="39" t="s">
        <v>262</v>
      </c>
      <c r="B1555" s="39" t="s">
        <v>234</v>
      </c>
      <c r="C1555" s="7">
        <v>44136</v>
      </c>
      <c r="D1555" s="39" t="s">
        <v>95</v>
      </c>
      <c r="E1555" s="39">
        <v>39</v>
      </c>
      <c r="F1555" s="82">
        <f t="shared" si="72"/>
        <v>3.9E-2</v>
      </c>
      <c r="G1555" s="39">
        <f>VLOOKUP(N1555,Currecny_M!$A$1:$P$10,2,FALSE)</f>
        <v>65</v>
      </c>
      <c r="H1555" s="39">
        <f>MATCH(C1555,Currecny_M!$A$1:$P$1,0)</f>
        <v>9</v>
      </c>
      <c r="I1555" s="39">
        <f>VLOOKUP(N1555,Currecny_M!$A$1:$P$10,MATCH(Database!C1555,Currecny_M!$A$1:$P$1,0),FALSE)</f>
        <v>69.69</v>
      </c>
      <c r="J1555" s="82">
        <f t="shared" si="73"/>
        <v>2.7179099999999998</v>
      </c>
      <c r="K1555" s="39">
        <f>VLOOKUP('Cover page'!$B$6,Currecny_M!$A$1:$P$10,MATCH(Database!C1555,Currecny_M!$A$1:$P$1,0),FALSE)</f>
        <v>1</v>
      </c>
      <c r="L1555" s="82">
        <f t="shared" si="74"/>
        <v>2.7179099999999998</v>
      </c>
      <c r="M1555" s="82">
        <f>((E1555/$F$1)*VLOOKUP(N1555,Currecny_M!$A$1:$P$10,MATCH(Database!C1555,Currecny_M!$A$1:$P$1,0),FALSE))/VLOOKUP('Cover page'!$B$6,Currecny_M!$A$1:$P$10,MATCH(Database!C1555,Currecny_M!$A$1:$P$1,0),FALSE)</f>
        <v>2.7179099999999998</v>
      </c>
      <c r="N1555" s="6" t="str">
        <f>VLOOKUP(B1555,Master!$A$2:$C$11,3,FALSE)</f>
        <v>Yuan</v>
      </c>
      <c r="O1555" s="6" t="str">
        <f>VLOOKUP(B1555,Master!$A$2:$C$11,2,FALSE)</f>
        <v>Asia</v>
      </c>
      <c r="Q1555" s="39" t="str">
        <f>VLOOKUP(D1555,GL_Master!$A$1:$D$80,2,FALSE)</f>
        <v>PL</v>
      </c>
      <c r="R1555" s="39" t="str">
        <f>VLOOKUP(D1555,GL_Master!$A$1:$D$80,3,FALSE)</f>
        <v>Salary wages &amp; benefits</v>
      </c>
      <c r="S1555" s="39" t="str">
        <f>VLOOKUP(D1555,GL_Master!$A$1:$D$80,4,FALSE)</f>
        <v>Employee benefits expense</v>
      </c>
    </row>
    <row r="1556" spans="1:19" x14ac:dyDescent="0.25">
      <c r="A1556" s="39" t="s">
        <v>262</v>
      </c>
      <c r="B1556" s="39" t="s">
        <v>234</v>
      </c>
      <c r="C1556" s="7">
        <v>44136</v>
      </c>
      <c r="D1556" s="39" t="s">
        <v>96</v>
      </c>
      <c r="E1556" s="39">
        <v>356</v>
      </c>
      <c r="F1556" s="82">
        <f t="shared" si="72"/>
        <v>0.35599999999999998</v>
      </c>
      <c r="G1556" s="39">
        <f>VLOOKUP(N1556,Currecny_M!$A$1:$P$10,2,FALSE)</f>
        <v>65</v>
      </c>
      <c r="H1556" s="39">
        <f>MATCH(C1556,Currecny_M!$A$1:$P$1,0)</f>
        <v>9</v>
      </c>
      <c r="I1556" s="39">
        <f>VLOOKUP(N1556,Currecny_M!$A$1:$P$10,MATCH(Database!C1556,Currecny_M!$A$1:$P$1,0),FALSE)</f>
        <v>69.69</v>
      </c>
      <c r="J1556" s="82">
        <f t="shared" si="73"/>
        <v>24.809639999999998</v>
      </c>
      <c r="K1556" s="39">
        <f>VLOOKUP('Cover page'!$B$6,Currecny_M!$A$1:$P$10,MATCH(Database!C1556,Currecny_M!$A$1:$P$1,0),FALSE)</f>
        <v>1</v>
      </c>
      <c r="L1556" s="82">
        <f t="shared" si="74"/>
        <v>24.809639999999998</v>
      </c>
      <c r="M1556" s="82">
        <f>((E1556/$F$1)*VLOOKUP(N1556,Currecny_M!$A$1:$P$10,MATCH(Database!C1556,Currecny_M!$A$1:$P$1,0),FALSE))/VLOOKUP('Cover page'!$B$6,Currecny_M!$A$1:$P$10,MATCH(Database!C1556,Currecny_M!$A$1:$P$1,0),FALSE)</f>
        <v>24.809639999999998</v>
      </c>
      <c r="N1556" s="6" t="str">
        <f>VLOOKUP(B1556,Master!$A$2:$C$11,3,FALSE)</f>
        <v>Yuan</v>
      </c>
      <c r="O1556" s="6" t="str">
        <f>VLOOKUP(B1556,Master!$A$2:$C$11,2,FALSE)</f>
        <v>Asia</v>
      </c>
      <c r="Q1556" s="39" t="str">
        <f>VLOOKUP(D1556,GL_Master!$A$1:$D$80,2,FALSE)</f>
        <v>PL</v>
      </c>
      <c r="R1556" s="39" t="str">
        <f>VLOOKUP(D1556,GL_Master!$A$1:$D$80,3,FALSE)</f>
        <v>Salary wages &amp; benefits</v>
      </c>
      <c r="S1556" s="39" t="str">
        <f>VLOOKUP(D1556,GL_Master!$A$1:$D$80,4,FALSE)</f>
        <v>Employee benefits expense</v>
      </c>
    </row>
    <row r="1557" spans="1:19" x14ac:dyDescent="0.25">
      <c r="A1557" s="39" t="s">
        <v>262</v>
      </c>
      <c r="B1557" s="39" t="s">
        <v>234</v>
      </c>
      <c r="C1557" s="7">
        <v>44136</v>
      </c>
      <c r="D1557" s="39" t="s">
        <v>97</v>
      </c>
      <c r="E1557" s="39">
        <v>20</v>
      </c>
      <c r="F1557" s="82">
        <f t="shared" si="72"/>
        <v>0.02</v>
      </c>
      <c r="G1557" s="39">
        <f>VLOOKUP(N1557,Currecny_M!$A$1:$P$10,2,FALSE)</f>
        <v>65</v>
      </c>
      <c r="H1557" s="39">
        <f>MATCH(C1557,Currecny_M!$A$1:$P$1,0)</f>
        <v>9</v>
      </c>
      <c r="I1557" s="39">
        <f>VLOOKUP(N1557,Currecny_M!$A$1:$P$10,MATCH(Database!C1557,Currecny_M!$A$1:$P$1,0),FALSE)</f>
        <v>69.69</v>
      </c>
      <c r="J1557" s="82">
        <f t="shared" si="73"/>
        <v>1.3937999999999999</v>
      </c>
      <c r="K1557" s="39">
        <f>VLOOKUP('Cover page'!$B$6,Currecny_M!$A$1:$P$10,MATCH(Database!C1557,Currecny_M!$A$1:$P$1,0),FALSE)</f>
        <v>1</v>
      </c>
      <c r="L1557" s="82">
        <f t="shared" si="74"/>
        <v>1.3937999999999999</v>
      </c>
      <c r="M1557" s="82">
        <f>((E1557/$F$1)*VLOOKUP(N1557,Currecny_M!$A$1:$P$10,MATCH(Database!C1557,Currecny_M!$A$1:$P$1,0),FALSE))/VLOOKUP('Cover page'!$B$6,Currecny_M!$A$1:$P$10,MATCH(Database!C1557,Currecny_M!$A$1:$P$1,0),FALSE)</f>
        <v>1.3937999999999999</v>
      </c>
      <c r="N1557" s="6" t="str">
        <f>VLOOKUP(B1557,Master!$A$2:$C$11,3,FALSE)</f>
        <v>Yuan</v>
      </c>
      <c r="O1557" s="6" t="str">
        <f>VLOOKUP(B1557,Master!$A$2:$C$11,2,FALSE)</f>
        <v>Asia</v>
      </c>
      <c r="Q1557" s="39" t="str">
        <f>VLOOKUP(D1557,GL_Master!$A$1:$D$80,2,FALSE)</f>
        <v>PL</v>
      </c>
      <c r="R1557" s="39" t="str">
        <f>VLOOKUP(D1557,GL_Master!$A$1:$D$80,3,FALSE)</f>
        <v>Salary wages &amp; benefits</v>
      </c>
      <c r="S1557" s="39" t="str">
        <f>VLOOKUP(D1557,GL_Master!$A$1:$D$80,4,FALSE)</f>
        <v>Employee benefits expense</v>
      </c>
    </row>
    <row r="1558" spans="1:19" x14ac:dyDescent="0.25">
      <c r="A1558" s="39" t="s">
        <v>262</v>
      </c>
      <c r="B1558" s="39" t="s">
        <v>234</v>
      </c>
      <c r="C1558" s="7">
        <v>44136</v>
      </c>
      <c r="D1558" s="39" t="s">
        <v>98</v>
      </c>
      <c r="E1558" s="39">
        <v>38</v>
      </c>
      <c r="F1558" s="82">
        <f t="shared" si="72"/>
        <v>3.7999999999999999E-2</v>
      </c>
      <c r="G1558" s="39">
        <f>VLOOKUP(N1558,Currecny_M!$A$1:$P$10,2,FALSE)</f>
        <v>65</v>
      </c>
      <c r="H1558" s="39">
        <f>MATCH(C1558,Currecny_M!$A$1:$P$1,0)</f>
        <v>9</v>
      </c>
      <c r="I1558" s="39">
        <f>VLOOKUP(N1558,Currecny_M!$A$1:$P$10,MATCH(Database!C1558,Currecny_M!$A$1:$P$1,0),FALSE)</f>
        <v>69.69</v>
      </c>
      <c r="J1558" s="82">
        <f t="shared" si="73"/>
        <v>2.6482199999999998</v>
      </c>
      <c r="K1558" s="39">
        <f>VLOOKUP('Cover page'!$B$6,Currecny_M!$A$1:$P$10,MATCH(Database!C1558,Currecny_M!$A$1:$P$1,0),FALSE)</f>
        <v>1</v>
      </c>
      <c r="L1558" s="82">
        <f t="shared" si="74"/>
        <v>2.6482199999999998</v>
      </c>
      <c r="M1558" s="82">
        <f>((E1558/$F$1)*VLOOKUP(N1558,Currecny_M!$A$1:$P$10,MATCH(Database!C1558,Currecny_M!$A$1:$P$1,0),FALSE))/VLOOKUP('Cover page'!$B$6,Currecny_M!$A$1:$P$10,MATCH(Database!C1558,Currecny_M!$A$1:$P$1,0),FALSE)</f>
        <v>2.6482199999999998</v>
      </c>
      <c r="N1558" s="6" t="str">
        <f>VLOOKUP(B1558,Master!$A$2:$C$11,3,FALSE)</f>
        <v>Yuan</v>
      </c>
      <c r="O1558" s="6" t="str">
        <f>VLOOKUP(B1558,Master!$A$2:$C$11,2,FALSE)</f>
        <v>Asia</v>
      </c>
      <c r="Q1558" s="39" t="str">
        <f>VLOOKUP(D1558,GL_Master!$A$1:$D$80,2,FALSE)</f>
        <v>PL</v>
      </c>
      <c r="R1558" s="39" t="str">
        <f>VLOOKUP(D1558,GL_Master!$A$1:$D$80,3,FALSE)</f>
        <v>Salary wages &amp; benefits</v>
      </c>
      <c r="S1558" s="39" t="str">
        <f>VLOOKUP(D1558,GL_Master!$A$1:$D$80,4,FALSE)</f>
        <v>Employee benefits expense</v>
      </c>
    </row>
    <row r="1559" spans="1:19" x14ac:dyDescent="0.25">
      <c r="A1559" s="39" t="s">
        <v>262</v>
      </c>
      <c r="B1559" s="39" t="s">
        <v>234</v>
      </c>
      <c r="C1559" s="7">
        <v>44136</v>
      </c>
      <c r="D1559" s="39" t="s">
        <v>99</v>
      </c>
      <c r="E1559" s="39">
        <v>19</v>
      </c>
      <c r="F1559" s="82">
        <f t="shared" si="72"/>
        <v>1.9E-2</v>
      </c>
      <c r="G1559" s="39">
        <f>VLOOKUP(N1559,Currecny_M!$A$1:$P$10,2,FALSE)</f>
        <v>65</v>
      </c>
      <c r="H1559" s="39">
        <f>MATCH(C1559,Currecny_M!$A$1:$P$1,0)</f>
        <v>9</v>
      </c>
      <c r="I1559" s="39">
        <f>VLOOKUP(N1559,Currecny_M!$A$1:$P$10,MATCH(Database!C1559,Currecny_M!$A$1:$P$1,0),FALSE)</f>
        <v>69.69</v>
      </c>
      <c r="J1559" s="82">
        <f t="shared" si="73"/>
        <v>1.3241099999999999</v>
      </c>
      <c r="K1559" s="39">
        <f>VLOOKUP('Cover page'!$B$6,Currecny_M!$A$1:$P$10,MATCH(Database!C1559,Currecny_M!$A$1:$P$1,0),FALSE)</f>
        <v>1</v>
      </c>
      <c r="L1559" s="82">
        <f t="shared" si="74"/>
        <v>1.3241099999999999</v>
      </c>
      <c r="M1559" s="82">
        <f>((E1559/$F$1)*VLOOKUP(N1559,Currecny_M!$A$1:$P$10,MATCH(Database!C1559,Currecny_M!$A$1:$P$1,0),FALSE))/VLOOKUP('Cover page'!$B$6,Currecny_M!$A$1:$P$10,MATCH(Database!C1559,Currecny_M!$A$1:$P$1,0),FALSE)</f>
        <v>1.3241099999999999</v>
      </c>
      <c r="N1559" s="6" t="str">
        <f>VLOOKUP(B1559,Master!$A$2:$C$11,3,FALSE)</f>
        <v>Yuan</v>
      </c>
      <c r="O1559" s="6" t="str">
        <f>VLOOKUP(B1559,Master!$A$2:$C$11,2,FALSE)</f>
        <v>Asia</v>
      </c>
      <c r="Q1559" s="39" t="str">
        <f>VLOOKUP(D1559,GL_Master!$A$1:$D$80,2,FALSE)</f>
        <v>PL</v>
      </c>
      <c r="R1559" s="39" t="str">
        <f>VLOOKUP(D1559,GL_Master!$A$1:$D$80,3,FALSE)</f>
        <v>Salary wages &amp; benefits</v>
      </c>
      <c r="S1559" s="39" t="str">
        <f>VLOOKUP(D1559,GL_Master!$A$1:$D$80,4,FALSE)</f>
        <v>Employee benefits expense</v>
      </c>
    </row>
    <row r="1560" spans="1:19" x14ac:dyDescent="0.25">
      <c r="A1560" s="39" t="s">
        <v>262</v>
      </c>
      <c r="B1560" s="39" t="s">
        <v>234</v>
      </c>
      <c r="C1560" s="7">
        <v>44136</v>
      </c>
      <c r="D1560" s="39" t="s">
        <v>100</v>
      </c>
      <c r="E1560" s="39">
        <v>132</v>
      </c>
      <c r="F1560" s="82">
        <f t="shared" si="72"/>
        <v>0.13200000000000001</v>
      </c>
      <c r="G1560" s="39">
        <f>VLOOKUP(N1560,Currecny_M!$A$1:$P$10,2,FALSE)</f>
        <v>65</v>
      </c>
      <c r="H1560" s="39">
        <f>MATCH(C1560,Currecny_M!$A$1:$P$1,0)</f>
        <v>9</v>
      </c>
      <c r="I1560" s="39">
        <f>VLOOKUP(N1560,Currecny_M!$A$1:$P$10,MATCH(Database!C1560,Currecny_M!$A$1:$P$1,0),FALSE)</f>
        <v>69.69</v>
      </c>
      <c r="J1560" s="82">
        <f t="shared" si="73"/>
        <v>9.1990800000000004</v>
      </c>
      <c r="K1560" s="39">
        <f>VLOOKUP('Cover page'!$B$6,Currecny_M!$A$1:$P$10,MATCH(Database!C1560,Currecny_M!$A$1:$P$1,0),FALSE)</f>
        <v>1</v>
      </c>
      <c r="L1560" s="82">
        <f t="shared" si="74"/>
        <v>9.1990800000000004</v>
      </c>
      <c r="M1560" s="82">
        <f>((E1560/$F$1)*VLOOKUP(N1560,Currecny_M!$A$1:$P$10,MATCH(Database!C1560,Currecny_M!$A$1:$P$1,0),FALSE))/VLOOKUP('Cover page'!$B$6,Currecny_M!$A$1:$P$10,MATCH(Database!C1560,Currecny_M!$A$1:$P$1,0),FALSE)</f>
        <v>9.1990800000000004</v>
      </c>
      <c r="N1560" s="6" t="str">
        <f>VLOOKUP(B1560,Master!$A$2:$C$11,3,FALSE)</f>
        <v>Yuan</v>
      </c>
      <c r="O1560" s="6" t="str">
        <f>VLOOKUP(B1560,Master!$A$2:$C$11,2,FALSE)</f>
        <v>Asia</v>
      </c>
      <c r="Q1560" s="39" t="str">
        <f>VLOOKUP(D1560,GL_Master!$A$1:$D$80,2,FALSE)</f>
        <v>PL</v>
      </c>
      <c r="R1560" s="39" t="str">
        <f>VLOOKUP(D1560,GL_Master!$A$1:$D$80,3,FALSE)</f>
        <v>Salary wages &amp; benefits</v>
      </c>
      <c r="S1560" s="39" t="str">
        <f>VLOOKUP(D1560,GL_Master!$A$1:$D$80,4,FALSE)</f>
        <v>Employee benefits expense</v>
      </c>
    </row>
    <row r="1561" spans="1:19" x14ac:dyDescent="0.25">
      <c r="A1561" s="39" t="s">
        <v>262</v>
      </c>
      <c r="B1561" s="39" t="s">
        <v>234</v>
      </c>
      <c r="C1561" s="7">
        <v>44136</v>
      </c>
      <c r="D1561" s="39" t="s">
        <v>30</v>
      </c>
      <c r="E1561" s="39">
        <v>40</v>
      </c>
      <c r="F1561" s="82">
        <f t="shared" si="72"/>
        <v>0.04</v>
      </c>
      <c r="G1561" s="39">
        <f>VLOOKUP(N1561,Currecny_M!$A$1:$P$10,2,FALSE)</f>
        <v>65</v>
      </c>
      <c r="H1561" s="39">
        <f>MATCH(C1561,Currecny_M!$A$1:$P$1,0)</f>
        <v>9</v>
      </c>
      <c r="I1561" s="39">
        <f>VLOOKUP(N1561,Currecny_M!$A$1:$P$10,MATCH(Database!C1561,Currecny_M!$A$1:$P$1,0),FALSE)</f>
        <v>69.69</v>
      </c>
      <c r="J1561" s="82">
        <f t="shared" si="73"/>
        <v>2.7875999999999999</v>
      </c>
      <c r="K1561" s="39">
        <f>VLOOKUP('Cover page'!$B$6,Currecny_M!$A$1:$P$10,MATCH(Database!C1561,Currecny_M!$A$1:$P$1,0),FALSE)</f>
        <v>1</v>
      </c>
      <c r="L1561" s="82">
        <f t="shared" si="74"/>
        <v>2.7875999999999999</v>
      </c>
      <c r="M1561" s="82">
        <f>((E1561/$F$1)*VLOOKUP(N1561,Currecny_M!$A$1:$P$10,MATCH(Database!C1561,Currecny_M!$A$1:$P$1,0),FALSE))/VLOOKUP('Cover page'!$B$6,Currecny_M!$A$1:$P$10,MATCH(Database!C1561,Currecny_M!$A$1:$P$1,0),FALSE)</f>
        <v>2.7875999999999999</v>
      </c>
      <c r="N1561" s="6" t="str">
        <f>VLOOKUP(B1561,Master!$A$2:$C$11,3,FALSE)</f>
        <v>Yuan</v>
      </c>
      <c r="O1561" s="6" t="str">
        <f>VLOOKUP(B1561,Master!$A$2:$C$11,2,FALSE)</f>
        <v>Asia</v>
      </c>
      <c r="Q1561" s="39" t="str">
        <f>VLOOKUP(D1561,GL_Master!$A$1:$D$80,2,FALSE)</f>
        <v>PL</v>
      </c>
      <c r="R1561" s="39" t="str">
        <f>VLOOKUP(D1561,GL_Master!$A$1:$D$80,3,FALSE)</f>
        <v>Travelling and conveyance</v>
      </c>
      <c r="S1561" s="39" t="str">
        <f>VLOOKUP(D1561,GL_Master!$A$1:$D$80,4,FALSE)</f>
        <v>Local conveyance</v>
      </c>
    </row>
    <row r="1562" spans="1:19" x14ac:dyDescent="0.25">
      <c r="A1562" s="39" t="s">
        <v>262</v>
      </c>
      <c r="B1562" s="39" t="s">
        <v>234</v>
      </c>
      <c r="C1562" s="7">
        <v>44136</v>
      </c>
      <c r="D1562" s="39" t="s">
        <v>31</v>
      </c>
      <c r="E1562" s="39">
        <v>19</v>
      </c>
      <c r="F1562" s="82">
        <f t="shared" si="72"/>
        <v>1.9E-2</v>
      </c>
      <c r="G1562" s="39">
        <f>VLOOKUP(N1562,Currecny_M!$A$1:$P$10,2,FALSE)</f>
        <v>65</v>
      </c>
      <c r="H1562" s="39">
        <f>MATCH(C1562,Currecny_M!$A$1:$P$1,0)</f>
        <v>9</v>
      </c>
      <c r="I1562" s="39">
        <f>VLOOKUP(N1562,Currecny_M!$A$1:$P$10,MATCH(Database!C1562,Currecny_M!$A$1:$P$1,0),FALSE)</f>
        <v>69.69</v>
      </c>
      <c r="J1562" s="82">
        <f t="shared" si="73"/>
        <v>1.3241099999999999</v>
      </c>
      <c r="K1562" s="39">
        <f>VLOOKUP('Cover page'!$B$6,Currecny_M!$A$1:$P$10,MATCH(Database!C1562,Currecny_M!$A$1:$P$1,0),FALSE)</f>
        <v>1</v>
      </c>
      <c r="L1562" s="82">
        <f t="shared" si="74"/>
        <v>1.3241099999999999</v>
      </c>
      <c r="M1562" s="82">
        <f>((E1562/$F$1)*VLOOKUP(N1562,Currecny_M!$A$1:$P$10,MATCH(Database!C1562,Currecny_M!$A$1:$P$1,0),FALSE))/VLOOKUP('Cover page'!$B$6,Currecny_M!$A$1:$P$10,MATCH(Database!C1562,Currecny_M!$A$1:$P$1,0),FALSE)</f>
        <v>1.3241099999999999</v>
      </c>
      <c r="N1562" s="6" t="str">
        <f>VLOOKUP(B1562,Master!$A$2:$C$11,3,FALSE)</f>
        <v>Yuan</v>
      </c>
      <c r="O1562" s="6" t="str">
        <f>VLOOKUP(B1562,Master!$A$2:$C$11,2,FALSE)</f>
        <v>Asia</v>
      </c>
      <c r="Q1562" s="39" t="str">
        <f>VLOOKUP(D1562,GL_Master!$A$1:$D$80,2,FALSE)</f>
        <v>PL</v>
      </c>
      <c r="R1562" s="39" t="str">
        <f>VLOOKUP(D1562,GL_Master!$A$1:$D$80,3,FALSE)</f>
        <v>Office expenses</v>
      </c>
      <c r="S1562" s="39" t="str">
        <f>VLOOKUP(D1562,GL_Master!$A$1:$D$80,4,FALSE)</f>
        <v>Parking charges</v>
      </c>
    </row>
    <row r="1563" spans="1:19" x14ac:dyDescent="0.25">
      <c r="A1563" s="39" t="s">
        <v>262</v>
      </c>
      <c r="B1563" s="39" t="s">
        <v>234</v>
      </c>
      <c r="C1563" s="7">
        <v>44136</v>
      </c>
      <c r="D1563" s="39" t="s">
        <v>101</v>
      </c>
      <c r="E1563" s="39">
        <v>19</v>
      </c>
      <c r="F1563" s="82">
        <f t="shared" si="72"/>
        <v>1.9E-2</v>
      </c>
      <c r="G1563" s="39">
        <f>VLOOKUP(N1563,Currecny_M!$A$1:$P$10,2,FALSE)</f>
        <v>65</v>
      </c>
      <c r="H1563" s="39">
        <f>MATCH(C1563,Currecny_M!$A$1:$P$1,0)</f>
        <v>9</v>
      </c>
      <c r="I1563" s="39">
        <f>VLOOKUP(N1563,Currecny_M!$A$1:$P$10,MATCH(Database!C1563,Currecny_M!$A$1:$P$1,0),FALSE)</f>
        <v>69.69</v>
      </c>
      <c r="J1563" s="82">
        <f t="shared" si="73"/>
        <v>1.3241099999999999</v>
      </c>
      <c r="K1563" s="39">
        <f>VLOOKUP('Cover page'!$B$6,Currecny_M!$A$1:$P$10,MATCH(Database!C1563,Currecny_M!$A$1:$P$1,0),FALSE)</f>
        <v>1</v>
      </c>
      <c r="L1563" s="82">
        <f t="shared" si="74"/>
        <v>1.3241099999999999</v>
      </c>
      <c r="M1563" s="82">
        <f>((E1563/$F$1)*VLOOKUP(N1563,Currecny_M!$A$1:$P$10,MATCH(Database!C1563,Currecny_M!$A$1:$P$1,0),FALSE))/VLOOKUP('Cover page'!$B$6,Currecny_M!$A$1:$P$10,MATCH(Database!C1563,Currecny_M!$A$1:$P$1,0),FALSE)</f>
        <v>1.3241099999999999</v>
      </c>
      <c r="N1563" s="6" t="str">
        <f>VLOOKUP(B1563,Master!$A$2:$C$11,3,FALSE)</f>
        <v>Yuan</v>
      </c>
      <c r="O1563" s="6" t="str">
        <f>VLOOKUP(B1563,Master!$A$2:$C$11,2,FALSE)</f>
        <v>Asia</v>
      </c>
      <c r="Q1563" s="39" t="str">
        <f>VLOOKUP(D1563,GL_Master!$A$1:$D$80,2,FALSE)</f>
        <v>PL</v>
      </c>
      <c r="R1563" s="39" t="str">
        <f>VLOOKUP(D1563,GL_Master!$A$1:$D$80,3,FALSE)</f>
        <v>COGS</v>
      </c>
      <c r="S1563" s="39" t="str">
        <f>VLOOKUP(D1563,GL_Master!$A$1:$D$80,4,FALSE)</f>
        <v>Purchase of other traded goods</v>
      </c>
    </row>
    <row r="1564" spans="1:19" x14ac:dyDescent="0.25">
      <c r="A1564" s="39" t="s">
        <v>262</v>
      </c>
      <c r="B1564" s="39" t="s">
        <v>234</v>
      </c>
      <c r="C1564" s="7">
        <v>44136</v>
      </c>
      <c r="D1564" s="39" t="s">
        <v>102</v>
      </c>
      <c r="E1564" s="39">
        <v>19</v>
      </c>
      <c r="F1564" s="82">
        <f t="shared" si="72"/>
        <v>1.9E-2</v>
      </c>
      <c r="G1564" s="39">
        <f>VLOOKUP(N1564,Currecny_M!$A$1:$P$10,2,FALSE)</f>
        <v>65</v>
      </c>
      <c r="H1564" s="39">
        <f>MATCH(C1564,Currecny_M!$A$1:$P$1,0)</f>
        <v>9</v>
      </c>
      <c r="I1564" s="39">
        <f>VLOOKUP(N1564,Currecny_M!$A$1:$P$10,MATCH(Database!C1564,Currecny_M!$A$1:$P$1,0),FALSE)</f>
        <v>69.69</v>
      </c>
      <c r="J1564" s="82">
        <f t="shared" si="73"/>
        <v>1.3241099999999999</v>
      </c>
      <c r="K1564" s="39">
        <f>VLOOKUP('Cover page'!$B$6,Currecny_M!$A$1:$P$10,MATCH(Database!C1564,Currecny_M!$A$1:$P$1,0),FALSE)</f>
        <v>1</v>
      </c>
      <c r="L1564" s="82">
        <f t="shared" si="74"/>
        <v>1.3241099999999999</v>
      </c>
      <c r="M1564" s="82">
        <f>((E1564/$F$1)*VLOOKUP(N1564,Currecny_M!$A$1:$P$10,MATCH(Database!C1564,Currecny_M!$A$1:$P$1,0),FALSE))/VLOOKUP('Cover page'!$B$6,Currecny_M!$A$1:$P$10,MATCH(Database!C1564,Currecny_M!$A$1:$P$1,0),FALSE)</f>
        <v>1.3241099999999999</v>
      </c>
      <c r="N1564" s="6" t="str">
        <f>VLOOKUP(B1564,Master!$A$2:$C$11,3,FALSE)</f>
        <v>Yuan</v>
      </c>
      <c r="O1564" s="6" t="str">
        <f>VLOOKUP(B1564,Master!$A$2:$C$11,2,FALSE)</f>
        <v>Asia</v>
      </c>
      <c r="Q1564" s="39" t="str">
        <f>VLOOKUP(D1564,GL_Master!$A$1:$D$80,2,FALSE)</f>
        <v>PL</v>
      </c>
      <c r="R1564" s="39" t="str">
        <f>VLOOKUP(D1564,GL_Master!$A$1:$D$80,3,FALSE)</f>
        <v>Staff welfare expenses</v>
      </c>
      <c r="S1564" s="39" t="str">
        <f>VLOOKUP(D1564,GL_Master!$A$1:$D$80,4,FALSE)</f>
        <v>Diwali Expense</v>
      </c>
    </row>
    <row r="1565" spans="1:19" x14ac:dyDescent="0.25">
      <c r="A1565" s="39" t="s">
        <v>262</v>
      </c>
      <c r="B1565" s="39" t="s">
        <v>234</v>
      </c>
      <c r="C1565" s="7">
        <v>44136</v>
      </c>
      <c r="D1565" s="39" t="s">
        <v>20</v>
      </c>
      <c r="E1565" s="39">
        <v>40</v>
      </c>
      <c r="F1565" s="82">
        <f t="shared" si="72"/>
        <v>0.04</v>
      </c>
      <c r="G1565" s="39">
        <f>VLOOKUP(N1565,Currecny_M!$A$1:$P$10,2,FALSE)</f>
        <v>65</v>
      </c>
      <c r="H1565" s="39">
        <f>MATCH(C1565,Currecny_M!$A$1:$P$1,0)</f>
        <v>9</v>
      </c>
      <c r="I1565" s="39">
        <f>VLOOKUP(N1565,Currecny_M!$A$1:$P$10,MATCH(Database!C1565,Currecny_M!$A$1:$P$1,0),FALSE)</f>
        <v>69.69</v>
      </c>
      <c r="J1565" s="82">
        <f t="shared" si="73"/>
        <v>2.7875999999999999</v>
      </c>
      <c r="K1565" s="39">
        <f>VLOOKUP('Cover page'!$B$6,Currecny_M!$A$1:$P$10,MATCH(Database!C1565,Currecny_M!$A$1:$P$1,0),FALSE)</f>
        <v>1</v>
      </c>
      <c r="L1565" s="82">
        <f t="shared" si="74"/>
        <v>2.7875999999999999</v>
      </c>
      <c r="M1565" s="82">
        <f>((E1565/$F$1)*VLOOKUP(N1565,Currecny_M!$A$1:$P$10,MATCH(Database!C1565,Currecny_M!$A$1:$P$1,0),FALSE))/VLOOKUP('Cover page'!$B$6,Currecny_M!$A$1:$P$10,MATCH(Database!C1565,Currecny_M!$A$1:$P$1,0),FALSE)</f>
        <v>2.7875999999999999</v>
      </c>
      <c r="N1565" s="6" t="str">
        <f>VLOOKUP(B1565,Master!$A$2:$C$11,3,FALSE)</f>
        <v>Yuan</v>
      </c>
      <c r="O1565" s="6" t="str">
        <f>VLOOKUP(B1565,Master!$A$2:$C$11,2,FALSE)</f>
        <v>Asia</v>
      </c>
      <c r="Q1565" s="39" t="str">
        <f>VLOOKUP(D1565,GL_Master!$A$1:$D$80,2,FALSE)</f>
        <v>PL</v>
      </c>
      <c r="R1565" s="39" t="str">
        <f>VLOOKUP(D1565,GL_Master!$A$1:$D$80,3,FALSE)</f>
        <v>Selling and Marketing expenses</v>
      </c>
      <c r="S1565" s="39" t="str">
        <f>VLOOKUP(D1565,GL_Master!$A$1:$D$80,4,FALSE)</f>
        <v>Business promotion</v>
      </c>
    </row>
    <row r="1566" spans="1:19" x14ac:dyDescent="0.25">
      <c r="A1566" s="39" t="s">
        <v>262</v>
      </c>
      <c r="B1566" s="39" t="s">
        <v>234</v>
      </c>
      <c r="C1566" s="7">
        <v>44136</v>
      </c>
      <c r="D1566" s="39" t="s">
        <v>29</v>
      </c>
      <c r="E1566" s="39">
        <v>40</v>
      </c>
      <c r="F1566" s="82">
        <f t="shared" si="72"/>
        <v>0.04</v>
      </c>
      <c r="G1566" s="39">
        <f>VLOOKUP(N1566,Currecny_M!$A$1:$P$10,2,FALSE)</f>
        <v>65</v>
      </c>
      <c r="H1566" s="39">
        <f>MATCH(C1566,Currecny_M!$A$1:$P$1,0)</f>
        <v>9</v>
      </c>
      <c r="I1566" s="39">
        <f>VLOOKUP(N1566,Currecny_M!$A$1:$P$10,MATCH(Database!C1566,Currecny_M!$A$1:$P$1,0),FALSE)</f>
        <v>69.69</v>
      </c>
      <c r="J1566" s="82">
        <f t="shared" si="73"/>
        <v>2.7875999999999999</v>
      </c>
      <c r="K1566" s="39">
        <f>VLOOKUP('Cover page'!$B$6,Currecny_M!$A$1:$P$10,MATCH(Database!C1566,Currecny_M!$A$1:$P$1,0),FALSE)</f>
        <v>1</v>
      </c>
      <c r="L1566" s="82">
        <f t="shared" si="74"/>
        <v>2.7875999999999999</v>
      </c>
      <c r="M1566" s="82">
        <f>((E1566/$F$1)*VLOOKUP(N1566,Currecny_M!$A$1:$P$10,MATCH(Database!C1566,Currecny_M!$A$1:$P$1,0),FALSE))/VLOOKUP('Cover page'!$B$6,Currecny_M!$A$1:$P$10,MATCH(Database!C1566,Currecny_M!$A$1:$P$1,0),FALSE)</f>
        <v>2.7875999999999999</v>
      </c>
      <c r="N1566" s="6" t="str">
        <f>VLOOKUP(B1566,Master!$A$2:$C$11,3,FALSE)</f>
        <v>Yuan</v>
      </c>
      <c r="O1566" s="6" t="str">
        <f>VLOOKUP(B1566,Master!$A$2:$C$11,2,FALSE)</f>
        <v>Asia</v>
      </c>
      <c r="Q1566" s="39" t="str">
        <f>VLOOKUP(D1566,GL_Master!$A$1:$D$80,2,FALSE)</f>
        <v>PL</v>
      </c>
      <c r="R1566" s="39" t="str">
        <f>VLOOKUP(D1566,GL_Master!$A$1:$D$80,3,FALSE)</f>
        <v>Communication &amp; internet exp</v>
      </c>
      <c r="S1566" s="39" t="str">
        <f>VLOOKUP(D1566,GL_Master!$A$1:$D$80,4,FALSE)</f>
        <v>Communication cost</v>
      </c>
    </row>
    <row r="1567" spans="1:19" x14ac:dyDescent="0.25">
      <c r="A1567" s="39" t="s">
        <v>262</v>
      </c>
      <c r="B1567" s="39" t="s">
        <v>234</v>
      </c>
      <c r="C1567" s="7">
        <v>44136</v>
      </c>
      <c r="D1567" s="39" t="s">
        <v>41</v>
      </c>
      <c r="E1567" s="39">
        <v>19</v>
      </c>
      <c r="F1567" s="82">
        <f t="shared" si="72"/>
        <v>1.9E-2</v>
      </c>
      <c r="G1567" s="39">
        <f>VLOOKUP(N1567,Currecny_M!$A$1:$P$10,2,FALSE)</f>
        <v>65</v>
      </c>
      <c r="H1567" s="39">
        <f>MATCH(C1567,Currecny_M!$A$1:$P$1,0)</f>
        <v>9</v>
      </c>
      <c r="I1567" s="39">
        <f>VLOOKUP(N1567,Currecny_M!$A$1:$P$10,MATCH(Database!C1567,Currecny_M!$A$1:$P$1,0),FALSE)</f>
        <v>69.69</v>
      </c>
      <c r="J1567" s="82">
        <f t="shared" si="73"/>
        <v>1.3241099999999999</v>
      </c>
      <c r="K1567" s="39">
        <f>VLOOKUP('Cover page'!$B$6,Currecny_M!$A$1:$P$10,MATCH(Database!C1567,Currecny_M!$A$1:$P$1,0),FALSE)</f>
        <v>1</v>
      </c>
      <c r="L1567" s="82">
        <f t="shared" si="74"/>
        <v>1.3241099999999999</v>
      </c>
      <c r="M1567" s="82">
        <f>((E1567/$F$1)*VLOOKUP(N1567,Currecny_M!$A$1:$P$10,MATCH(Database!C1567,Currecny_M!$A$1:$P$1,0),FALSE))/VLOOKUP('Cover page'!$B$6,Currecny_M!$A$1:$P$10,MATCH(Database!C1567,Currecny_M!$A$1:$P$1,0),FALSE)</f>
        <v>1.3241099999999999</v>
      </c>
      <c r="N1567" s="6" t="str">
        <f>VLOOKUP(B1567,Master!$A$2:$C$11,3,FALSE)</f>
        <v>Yuan</v>
      </c>
      <c r="O1567" s="6" t="str">
        <f>VLOOKUP(B1567,Master!$A$2:$C$11,2,FALSE)</f>
        <v>Asia</v>
      </c>
      <c r="Q1567" s="39" t="str">
        <f>VLOOKUP(D1567,GL_Master!$A$1:$D$80,2,FALSE)</f>
        <v>PL</v>
      </c>
      <c r="R1567" s="39" t="str">
        <f>VLOOKUP(D1567,GL_Master!$A$1:$D$80,3,FALSE)</f>
        <v>Communication &amp; internet exp</v>
      </c>
      <c r="S1567" s="39" t="str">
        <f>VLOOKUP(D1567,GL_Master!$A$1:$D$80,4,FALSE)</f>
        <v>Communication cost</v>
      </c>
    </row>
    <row r="1568" spans="1:19" x14ac:dyDescent="0.25">
      <c r="A1568" s="39" t="s">
        <v>262</v>
      </c>
      <c r="B1568" s="39" t="s">
        <v>234</v>
      </c>
      <c r="C1568" s="7">
        <v>44136</v>
      </c>
      <c r="D1568" s="39" t="s">
        <v>103</v>
      </c>
      <c r="E1568" s="39">
        <v>38</v>
      </c>
      <c r="F1568" s="82">
        <f t="shared" si="72"/>
        <v>3.7999999999999999E-2</v>
      </c>
      <c r="G1568" s="39">
        <f>VLOOKUP(N1568,Currecny_M!$A$1:$P$10,2,FALSE)</f>
        <v>65</v>
      </c>
      <c r="H1568" s="39">
        <f>MATCH(C1568,Currecny_M!$A$1:$P$1,0)</f>
        <v>9</v>
      </c>
      <c r="I1568" s="39">
        <f>VLOOKUP(N1568,Currecny_M!$A$1:$P$10,MATCH(Database!C1568,Currecny_M!$A$1:$P$1,0),FALSE)</f>
        <v>69.69</v>
      </c>
      <c r="J1568" s="82">
        <f t="shared" si="73"/>
        <v>2.6482199999999998</v>
      </c>
      <c r="K1568" s="39">
        <f>VLOOKUP('Cover page'!$B$6,Currecny_M!$A$1:$P$10,MATCH(Database!C1568,Currecny_M!$A$1:$P$1,0),FALSE)</f>
        <v>1</v>
      </c>
      <c r="L1568" s="82">
        <f t="shared" si="74"/>
        <v>2.6482199999999998</v>
      </c>
      <c r="M1568" s="82">
        <f>((E1568/$F$1)*VLOOKUP(N1568,Currecny_M!$A$1:$P$10,MATCH(Database!C1568,Currecny_M!$A$1:$P$1,0),FALSE))/VLOOKUP('Cover page'!$B$6,Currecny_M!$A$1:$P$10,MATCH(Database!C1568,Currecny_M!$A$1:$P$1,0),FALSE)</f>
        <v>2.6482199999999998</v>
      </c>
      <c r="N1568" s="6" t="str">
        <f>VLOOKUP(B1568,Master!$A$2:$C$11,3,FALSE)</f>
        <v>Yuan</v>
      </c>
      <c r="O1568" s="6" t="str">
        <f>VLOOKUP(B1568,Master!$A$2:$C$11,2,FALSE)</f>
        <v>Asia</v>
      </c>
      <c r="Q1568" s="39" t="str">
        <f>VLOOKUP(D1568,GL_Master!$A$1:$D$80,2,FALSE)</f>
        <v>PL</v>
      </c>
      <c r="R1568" s="39" t="str">
        <f>VLOOKUP(D1568,GL_Master!$A$1:$D$80,3,FALSE)</f>
        <v>Communication &amp; internet exp</v>
      </c>
      <c r="S1568" s="39" t="str">
        <f>VLOOKUP(D1568,GL_Master!$A$1:$D$80,4,FALSE)</f>
        <v>Communication cost</v>
      </c>
    </row>
    <row r="1569" spans="1:19" x14ac:dyDescent="0.25">
      <c r="A1569" s="39" t="s">
        <v>262</v>
      </c>
      <c r="B1569" s="39" t="s">
        <v>234</v>
      </c>
      <c r="C1569" s="7">
        <v>44136</v>
      </c>
      <c r="D1569" s="39" t="s">
        <v>104</v>
      </c>
      <c r="E1569" s="39">
        <v>56</v>
      </c>
      <c r="F1569" s="82">
        <f t="shared" si="72"/>
        <v>5.6000000000000001E-2</v>
      </c>
      <c r="G1569" s="39">
        <f>VLOOKUP(N1569,Currecny_M!$A$1:$P$10,2,FALSE)</f>
        <v>65</v>
      </c>
      <c r="H1569" s="39">
        <f>MATCH(C1569,Currecny_M!$A$1:$P$1,0)</f>
        <v>9</v>
      </c>
      <c r="I1569" s="39">
        <f>VLOOKUP(N1569,Currecny_M!$A$1:$P$10,MATCH(Database!C1569,Currecny_M!$A$1:$P$1,0),FALSE)</f>
        <v>69.69</v>
      </c>
      <c r="J1569" s="82">
        <f t="shared" si="73"/>
        <v>3.9026399999999999</v>
      </c>
      <c r="K1569" s="39">
        <f>VLOOKUP('Cover page'!$B$6,Currecny_M!$A$1:$P$10,MATCH(Database!C1569,Currecny_M!$A$1:$P$1,0),FALSE)</f>
        <v>1</v>
      </c>
      <c r="L1569" s="82">
        <f t="shared" si="74"/>
        <v>3.9026399999999999</v>
      </c>
      <c r="M1569" s="82">
        <f>((E1569/$F$1)*VLOOKUP(N1569,Currecny_M!$A$1:$P$10,MATCH(Database!C1569,Currecny_M!$A$1:$P$1,0),FALSE))/VLOOKUP('Cover page'!$B$6,Currecny_M!$A$1:$P$10,MATCH(Database!C1569,Currecny_M!$A$1:$P$1,0),FALSE)</f>
        <v>3.9026399999999999</v>
      </c>
      <c r="N1569" s="6" t="str">
        <f>VLOOKUP(B1569,Master!$A$2:$C$11,3,FALSE)</f>
        <v>Yuan</v>
      </c>
      <c r="O1569" s="6" t="str">
        <f>VLOOKUP(B1569,Master!$A$2:$C$11,2,FALSE)</f>
        <v>Asia</v>
      </c>
      <c r="Q1569" s="39" t="str">
        <f>VLOOKUP(D1569,GL_Master!$A$1:$D$80,2,FALSE)</f>
        <v>PL</v>
      </c>
      <c r="R1569" s="39" t="str">
        <f>VLOOKUP(D1569,GL_Master!$A$1:$D$80,3,FALSE)</f>
        <v>Legal &amp; Professional expenses</v>
      </c>
      <c r="S1569" s="39" t="str">
        <f>VLOOKUP(D1569,GL_Master!$A$1:$D$80,4,FALSE)</f>
        <v>Professional Fees - Others</v>
      </c>
    </row>
    <row r="1570" spans="1:19" x14ac:dyDescent="0.25">
      <c r="A1570" s="39" t="s">
        <v>262</v>
      </c>
      <c r="B1570" s="39" t="s">
        <v>234</v>
      </c>
      <c r="C1570" s="7">
        <v>44136</v>
      </c>
      <c r="D1570" s="39" t="s">
        <v>105</v>
      </c>
      <c r="E1570" s="39">
        <v>39</v>
      </c>
      <c r="F1570" s="82">
        <f t="shared" si="72"/>
        <v>3.9E-2</v>
      </c>
      <c r="G1570" s="39">
        <f>VLOOKUP(N1570,Currecny_M!$A$1:$P$10,2,FALSE)</f>
        <v>65</v>
      </c>
      <c r="H1570" s="39">
        <f>MATCH(C1570,Currecny_M!$A$1:$P$1,0)</f>
        <v>9</v>
      </c>
      <c r="I1570" s="39">
        <f>VLOOKUP(N1570,Currecny_M!$A$1:$P$10,MATCH(Database!C1570,Currecny_M!$A$1:$P$1,0),FALSE)</f>
        <v>69.69</v>
      </c>
      <c r="J1570" s="82">
        <f t="shared" si="73"/>
        <v>2.7179099999999998</v>
      </c>
      <c r="K1570" s="39">
        <f>VLOOKUP('Cover page'!$B$6,Currecny_M!$A$1:$P$10,MATCH(Database!C1570,Currecny_M!$A$1:$P$1,0),FALSE)</f>
        <v>1</v>
      </c>
      <c r="L1570" s="82">
        <f t="shared" si="74"/>
        <v>2.7179099999999998</v>
      </c>
      <c r="M1570" s="82">
        <f>((E1570/$F$1)*VLOOKUP(N1570,Currecny_M!$A$1:$P$10,MATCH(Database!C1570,Currecny_M!$A$1:$P$1,0),FALSE))/VLOOKUP('Cover page'!$B$6,Currecny_M!$A$1:$P$10,MATCH(Database!C1570,Currecny_M!$A$1:$P$1,0),FALSE)</f>
        <v>2.7179099999999998</v>
      </c>
      <c r="N1570" s="6" t="str">
        <f>VLOOKUP(B1570,Master!$A$2:$C$11,3,FALSE)</f>
        <v>Yuan</v>
      </c>
      <c r="O1570" s="6" t="str">
        <f>VLOOKUP(B1570,Master!$A$2:$C$11,2,FALSE)</f>
        <v>Asia</v>
      </c>
      <c r="Q1570" s="39" t="str">
        <f>VLOOKUP(D1570,GL_Master!$A$1:$D$80,2,FALSE)</f>
        <v>PL</v>
      </c>
      <c r="R1570" s="39" t="str">
        <f>VLOOKUP(D1570,GL_Master!$A$1:$D$80,3,FALSE)</f>
        <v>Travelling and conveyance</v>
      </c>
      <c r="S1570" s="39" t="str">
        <f>VLOOKUP(D1570,GL_Master!$A$1:$D$80,4,FALSE)</f>
        <v>Car hiring and rental services</v>
      </c>
    </row>
    <row r="1571" spans="1:19" x14ac:dyDescent="0.25">
      <c r="A1571" s="39" t="s">
        <v>262</v>
      </c>
      <c r="B1571" s="39" t="s">
        <v>234</v>
      </c>
      <c r="C1571" s="7">
        <v>44136</v>
      </c>
      <c r="D1571" s="39" t="s">
        <v>106</v>
      </c>
      <c r="E1571" s="39">
        <v>20</v>
      </c>
      <c r="F1571" s="82">
        <f t="shared" si="72"/>
        <v>0.02</v>
      </c>
      <c r="G1571" s="39">
        <f>VLOOKUP(N1571,Currecny_M!$A$1:$P$10,2,FALSE)</f>
        <v>65</v>
      </c>
      <c r="H1571" s="39">
        <f>MATCH(C1571,Currecny_M!$A$1:$P$1,0)</f>
        <v>9</v>
      </c>
      <c r="I1571" s="39">
        <f>VLOOKUP(N1571,Currecny_M!$A$1:$P$10,MATCH(Database!C1571,Currecny_M!$A$1:$P$1,0),FALSE)</f>
        <v>69.69</v>
      </c>
      <c r="J1571" s="82">
        <f t="shared" si="73"/>
        <v>1.3937999999999999</v>
      </c>
      <c r="K1571" s="39">
        <f>VLOOKUP('Cover page'!$B$6,Currecny_M!$A$1:$P$10,MATCH(Database!C1571,Currecny_M!$A$1:$P$1,0),FALSE)</f>
        <v>1</v>
      </c>
      <c r="L1571" s="82">
        <f t="shared" si="74"/>
        <v>1.3937999999999999</v>
      </c>
      <c r="M1571" s="82">
        <f>((E1571/$F$1)*VLOOKUP(N1571,Currecny_M!$A$1:$P$10,MATCH(Database!C1571,Currecny_M!$A$1:$P$1,0),FALSE))/VLOOKUP('Cover page'!$B$6,Currecny_M!$A$1:$P$10,MATCH(Database!C1571,Currecny_M!$A$1:$P$1,0),FALSE)</f>
        <v>1.3937999999999999</v>
      </c>
      <c r="N1571" s="6" t="str">
        <f>VLOOKUP(B1571,Master!$A$2:$C$11,3,FALSE)</f>
        <v>Yuan</v>
      </c>
      <c r="O1571" s="6" t="str">
        <f>VLOOKUP(B1571,Master!$A$2:$C$11,2,FALSE)</f>
        <v>Asia</v>
      </c>
      <c r="Q1571" s="39" t="str">
        <f>VLOOKUP(D1571,GL_Master!$A$1:$D$80,2,FALSE)</f>
        <v>PL</v>
      </c>
      <c r="R1571" s="39" t="str">
        <f>VLOOKUP(D1571,GL_Master!$A$1:$D$80,3,FALSE)</f>
        <v>Communication &amp; internet exp</v>
      </c>
      <c r="S1571" s="39" t="str">
        <f>VLOOKUP(D1571,GL_Master!$A$1:$D$80,4,FALSE)</f>
        <v>Printing &amp; Stationary</v>
      </c>
    </row>
    <row r="1572" spans="1:19" x14ac:dyDescent="0.25">
      <c r="A1572" s="39" t="s">
        <v>262</v>
      </c>
      <c r="B1572" s="39" t="s">
        <v>234</v>
      </c>
      <c r="C1572" s="7">
        <v>44136</v>
      </c>
      <c r="D1572" s="39" t="s">
        <v>32</v>
      </c>
      <c r="E1572" s="39">
        <v>20</v>
      </c>
      <c r="F1572" s="82">
        <f t="shared" si="72"/>
        <v>0.02</v>
      </c>
      <c r="G1572" s="39">
        <f>VLOOKUP(N1572,Currecny_M!$A$1:$P$10,2,FALSE)</f>
        <v>65</v>
      </c>
      <c r="H1572" s="39">
        <f>MATCH(C1572,Currecny_M!$A$1:$P$1,0)</f>
        <v>9</v>
      </c>
      <c r="I1572" s="39">
        <f>VLOOKUP(N1572,Currecny_M!$A$1:$P$10,MATCH(Database!C1572,Currecny_M!$A$1:$P$1,0),FALSE)</f>
        <v>69.69</v>
      </c>
      <c r="J1572" s="82">
        <f t="shared" si="73"/>
        <v>1.3937999999999999</v>
      </c>
      <c r="K1572" s="39">
        <f>VLOOKUP('Cover page'!$B$6,Currecny_M!$A$1:$P$10,MATCH(Database!C1572,Currecny_M!$A$1:$P$1,0),FALSE)</f>
        <v>1</v>
      </c>
      <c r="L1572" s="82">
        <f t="shared" si="74"/>
        <v>1.3937999999999999</v>
      </c>
      <c r="M1572" s="82">
        <f>((E1572/$F$1)*VLOOKUP(N1572,Currecny_M!$A$1:$P$10,MATCH(Database!C1572,Currecny_M!$A$1:$P$1,0),FALSE))/VLOOKUP('Cover page'!$B$6,Currecny_M!$A$1:$P$10,MATCH(Database!C1572,Currecny_M!$A$1:$P$1,0),FALSE)</f>
        <v>1.3937999999999999</v>
      </c>
      <c r="N1572" s="6" t="str">
        <f>VLOOKUP(B1572,Master!$A$2:$C$11,3,FALSE)</f>
        <v>Yuan</v>
      </c>
      <c r="O1572" s="6" t="str">
        <f>VLOOKUP(B1572,Master!$A$2:$C$11,2,FALSE)</f>
        <v>Asia</v>
      </c>
      <c r="Q1572" s="39" t="str">
        <f>VLOOKUP(D1572,GL_Master!$A$1:$D$80,2,FALSE)</f>
        <v>PL</v>
      </c>
      <c r="R1572" s="39" t="str">
        <f>VLOOKUP(D1572,GL_Master!$A$1:$D$80,3,FALSE)</f>
        <v>Communication &amp; internet exp</v>
      </c>
      <c r="S1572" s="39" t="str">
        <f>VLOOKUP(D1572,GL_Master!$A$1:$D$80,4,FALSE)</f>
        <v>Printing &amp; Stationary</v>
      </c>
    </row>
    <row r="1573" spans="1:19" x14ac:dyDescent="0.25">
      <c r="A1573" s="39" t="s">
        <v>262</v>
      </c>
      <c r="B1573" s="39" t="s">
        <v>234</v>
      </c>
      <c r="C1573" s="7">
        <v>44136</v>
      </c>
      <c r="D1573" s="39" t="s">
        <v>35</v>
      </c>
      <c r="E1573" s="39">
        <v>59</v>
      </c>
      <c r="F1573" s="82">
        <f t="shared" si="72"/>
        <v>5.8999999999999997E-2</v>
      </c>
      <c r="G1573" s="39">
        <f>VLOOKUP(N1573,Currecny_M!$A$1:$P$10,2,FALSE)</f>
        <v>65</v>
      </c>
      <c r="H1573" s="39">
        <f>MATCH(C1573,Currecny_M!$A$1:$P$1,0)</f>
        <v>9</v>
      </c>
      <c r="I1573" s="39">
        <f>VLOOKUP(N1573,Currecny_M!$A$1:$P$10,MATCH(Database!C1573,Currecny_M!$A$1:$P$1,0),FALSE)</f>
        <v>69.69</v>
      </c>
      <c r="J1573" s="82">
        <f t="shared" si="73"/>
        <v>4.1117099999999995</v>
      </c>
      <c r="K1573" s="39">
        <f>VLOOKUP('Cover page'!$B$6,Currecny_M!$A$1:$P$10,MATCH(Database!C1573,Currecny_M!$A$1:$P$1,0),FALSE)</f>
        <v>1</v>
      </c>
      <c r="L1573" s="82">
        <f t="shared" si="74"/>
        <v>4.1117099999999995</v>
      </c>
      <c r="M1573" s="82">
        <f>((E1573/$F$1)*VLOOKUP(N1573,Currecny_M!$A$1:$P$10,MATCH(Database!C1573,Currecny_M!$A$1:$P$1,0),FALSE))/VLOOKUP('Cover page'!$B$6,Currecny_M!$A$1:$P$10,MATCH(Database!C1573,Currecny_M!$A$1:$P$1,0),FALSE)</f>
        <v>4.1117099999999995</v>
      </c>
      <c r="N1573" s="6" t="str">
        <f>VLOOKUP(B1573,Master!$A$2:$C$11,3,FALSE)</f>
        <v>Yuan</v>
      </c>
      <c r="O1573" s="6" t="str">
        <f>VLOOKUP(B1573,Master!$A$2:$C$11,2,FALSE)</f>
        <v>Asia</v>
      </c>
      <c r="Q1573" s="39" t="str">
        <f>VLOOKUP(D1573,GL_Master!$A$1:$D$80,2,FALSE)</f>
        <v>PL</v>
      </c>
      <c r="R1573" s="39" t="str">
        <f>VLOOKUP(D1573,GL_Master!$A$1:$D$80,3,FALSE)</f>
        <v>Security Expenses</v>
      </c>
      <c r="S1573" s="39" t="str">
        <f>VLOOKUP(D1573,GL_Master!$A$1:$D$80,4,FALSE)</f>
        <v>Security Expenses others</v>
      </c>
    </row>
    <row r="1574" spans="1:19" x14ac:dyDescent="0.25">
      <c r="A1574" s="39" t="s">
        <v>262</v>
      </c>
      <c r="B1574" s="39" t="s">
        <v>234</v>
      </c>
      <c r="C1574" s="7">
        <v>44136</v>
      </c>
      <c r="D1574" s="39" t="s">
        <v>38</v>
      </c>
      <c r="E1574" s="39">
        <v>19</v>
      </c>
      <c r="F1574" s="82">
        <f t="shared" si="72"/>
        <v>1.9E-2</v>
      </c>
      <c r="G1574" s="39">
        <f>VLOOKUP(N1574,Currecny_M!$A$1:$P$10,2,FALSE)</f>
        <v>65</v>
      </c>
      <c r="H1574" s="39">
        <f>MATCH(C1574,Currecny_M!$A$1:$P$1,0)</f>
        <v>9</v>
      </c>
      <c r="I1574" s="39">
        <f>VLOOKUP(N1574,Currecny_M!$A$1:$P$10,MATCH(Database!C1574,Currecny_M!$A$1:$P$1,0),FALSE)</f>
        <v>69.69</v>
      </c>
      <c r="J1574" s="82">
        <f t="shared" si="73"/>
        <v>1.3241099999999999</v>
      </c>
      <c r="K1574" s="39">
        <f>VLOOKUP('Cover page'!$B$6,Currecny_M!$A$1:$P$10,MATCH(Database!C1574,Currecny_M!$A$1:$P$1,0),FALSE)</f>
        <v>1</v>
      </c>
      <c r="L1574" s="82">
        <f t="shared" si="74"/>
        <v>1.3241099999999999</v>
      </c>
      <c r="M1574" s="82">
        <f>((E1574/$F$1)*VLOOKUP(N1574,Currecny_M!$A$1:$P$10,MATCH(Database!C1574,Currecny_M!$A$1:$P$1,0),FALSE))/VLOOKUP('Cover page'!$B$6,Currecny_M!$A$1:$P$10,MATCH(Database!C1574,Currecny_M!$A$1:$P$1,0),FALSE)</f>
        <v>1.3241099999999999</v>
      </c>
      <c r="N1574" s="6" t="str">
        <f>VLOOKUP(B1574,Master!$A$2:$C$11,3,FALSE)</f>
        <v>Yuan</v>
      </c>
      <c r="O1574" s="6" t="str">
        <f>VLOOKUP(B1574,Master!$A$2:$C$11,2,FALSE)</f>
        <v>Asia</v>
      </c>
      <c r="Q1574" s="39" t="str">
        <f>VLOOKUP(D1574,GL_Master!$A$1:$D$80,2,FALSE)</f>
        <v>PL</v>
      </c>
      <c r="R1574" s="39" t="str">
        <f>VLOOKUP(D1574,GL_Master!$A$1:$D$80,3,FALSE)</f>
        <v>House Keeping Expenses</v>
      </c>
      <c r="S1574" s="39" t="str">
        <f>VLOOKUP(D1574,GL_Master!$A$1:$D$80,4,FALSE)</f>
        <v>House Keeping Expenses</v>
      </c>
    </row>
    <row r="1575" spans="1:19" x14ac:dyDescent="0.25">
      <c r="A1575" s="39" t="s">
        <v>262</v>
      </c>
      <c r="B1575" s="39" t="s">
        <v>234</v>
      </c>
      <c r="C1575" s="7">
        <v>44136</v>
      </c>
      <c r="D1575" s="39" t="s">
        <v>107</v>
      </c>
      <c r="E1575" s="39">
        <v>20</v>
      </c>
      <c r="F1575" s="82">
        <f t="shared" si="72"/>
        <v>0.02</v>
      </c>
      <c r="G1575" s="39">
        <f>VLOOKUP(N1575,Currecny_M!$A$1:$P$10,2,FALSE)</f>
        <v>65</v>
      </c>
      <c r="H1575" s="39">
        <f>MATCH(C1575,Currecny_M!$A$1:$P$1,0)</f>
        <v>9</v>
      </c>
      <c r="I1575" s="39">
        <f>VLOOKUP(N1575,Currecny_M!$A$1:$P$10,MATCH(Database!C1575,Currecny_M!$A$1:$P$1,0),FALSE)</f>
        <v>69.69</v>
      </c>
      <c r="J1575" s="82">
        <f t="shared" si="73"/>
        <v>1.3937999999999999</v>
      </c>
      <c r="K1575" s="39">
        <f>VLOOKUP('Cover page'!$B$6,Currecny_M!$A$1:$P$10,MATCH(Database!C1575,Currecny_M!$A$1:$P$1,0),FALSE)</f>
        <v>1</v>
      </c>
      <c r="L1575" s="82">
        <f t="shared" si="74"/>
        <v>1.3937999999999999</v>
      </c>
      <c r="M1575" s="82">
        <f>((E1575/$F$1)*VLOOKUP(N1575,Currecny_M!$A$1:$P$10,MATCH(Database!C1575,Currecny_M!$A$1:$P$1,0),FALSE))/VLOOKUP('Cover page'!$B$6,Currecny_M!$A$1:$P$10,MATCH(Database!C1575,Currecny_M!$A$1:$P$1,0),FALSE)</f>
        <v>1.3937999999999999</v>
      </c>
      <c r="N1575" s="6" t="str">
        <f>VLOOKUP(B1575,Master!$A$2:$C$11,3,FALSE)</f>
        <v>Yuan</v>
      </c>
      <c r="O1575" s="6" t="str">
        <f>VLOOKUP(B1575,Master!$A$2:$C$11,2,FALSE)</f>
        <v>Asia</v>
      </c>
      <c r="Q1575" s="39" t="str">
        <f>VLOOKUP(D1575,GL_Master!$A$1:$D$80,2,FALSE)</f>
        <v>PL</v>
      </c>
      <c r="R1575" s="39" t="str">
        <f>VLOOKUP(D1575,GL_Master!$A$1:$D$80,3,FALSE)</f>
        <v>Misc. expenses</v>
      </c>
      <c r="S1575" s="39" t="str">
        <f>VLOOKUP(D1575,GL_Master!$A$1:$D$80,4,FALSE)</f>
        <v>Repair &amp; Maintenance</v>
      </c>
    </row>
    <row r="1576" spans="1:19" x14ac:dyDescent="0.25">
      <c r="A1576" s="39" t="s">
        <v>262</v>
      </c>
      <c r="B1576" s="39" t="s">
        <v>234</v>
      </c>
      <c r="C1576" s="7">
        <v>44136</v>
      </c>
      <c r="D1576" s="39" t="s">
        <v>108</v>
      </c>
      <c r="E1576" s="39">
        <v>20</v>
      </c>
      <c r="F1576" s="82">
        <f t="shared" si="72"/>
        <v>0.02</v>
      </c>
      <c r="G1576" s="39">
        <f>VLOOKUP(N1576,Currecny_M!$A$1:$P$10,2,FALSE)</f>
        <v>65</v>
      </c>
      <c r="H1576" s="39">
        <f>MATCH(C1576,Currecny_M!$A$1:$P$1,0)</f>
        <v>9</v>
      </c>
      <c r="I1576" s="39">
        <f>VLOOKUP(N1576,Currecny_M!$A$1:$P$10,MATCH(Database!C1576,Currecny_M!$A$1:$P$1,0),FALSE)</f>
        <v>69.69</v>
      </c>
      <c r="J1576" s="82">
        <f t="shared" si="73"/>
        <v>1.3937999999999999</v>
      </c>
      <c r="K1576" s="39">
        <f>VLOOKUP('Cover page'!$B$6,Currecny_M!$A$1:$P$10,MATCH(Database!C1576,Currecny_M!$A$1:$P$1,0),FALSE)</f>
        <v>1</v>
      </c>
      <c r="L1576" s="82">
        <f t="shared" si="74"/>
        <v>1.3937999999999999</v>
      </c>
      <c r="M1576" s="82">
        <f>((E1576/$F$1)*VLOOKUP(N1576,Currecny_M!$A$1:$P$10,MATCH(Database!C1576,Currecny_M!$A$1:$P$1,0),FALSE))/VLOOKUP('Cover page'!$B$6,Currecny_M!$A$1:$P$10,MATCH(Database!C1576,Currecny_M!$A$1:$P$1,0),FALSE)</f>
        <v>1.3937999999999999</v>
      </c>
      <c r="N1576" s="6" t="str">
        <f>VLOOKUP(B1576,Master!$A$2:$C$11,3,FALSE)</f>
        <v>Yuan</v>
      </c>
      <c r="O1576" s="6" t="str">
        <f>VLOOKUP(B1576,Master!$A$2:$C$11,2,FALSE)</f>
        <v>Asia</v>
      </c>
      <c r="Q1576" s="39" t="str">
        <f>VLOOKUP(D1576,GL_Master!$A$1:$D$80,2,FALSE)</f>
        <v>PL</v>
      </c>
      <c r="R1576" s="39" t="str">
        <f>VLOOKUP(D1576,GL_Master!$A$1:$D$80,3,FALSE)</f>
        <v>Misc. expenses</v>
      </c>
      <c r="S1576" s="39" t="str">
        <f>VLOOKUP(D1576,GL_Master!$A$1:$D$80,4,FALSE)</f>
        <v>Repair &amp; Maintenance</v>
      </c>
    </row>
    <row r="1577" spans="1:19" x14ac:dyDescent="0.25">
      <c r="A1577" s="39" t="s">
        <v>262</v>
      </c>
      <c r="B1577" s="39" t="s">
        <v>234</v>
      </c>
      <c r="C1577" s="7">
        <v>44136</v>
      </c>
      <c r="D1577" s="39" t="s">
        <v>9</v>
      </c>
      <c r="E1577" s="39">
        <v>181</v>
      </c>
      <c r="F1577" s="82">
        <f t="shared" si="72"/>
        <v>0.18099999999999999</v>
      </c>
      <c r="G1577" s="39">
        <f>VLOOKUP(N1577,Currecny_M!$A$1:$P$10,2,FALSE)</f>
        <v>65</v>
      </c>
      <c r="H1577" s="39">
        <f>MATCH(C1577,Currecny_M!$A$1:$P$1,0)</f>
        <v>9</v>
      </c>
      <c r="I1577" s="39">
        <f>VLOOKUP(N1577,Currecny_M!$A$1:$P$10,MATCH(Database!C1577,Currecny_M!$A$1:$P$1,0),FALSE)</f>
        <v>69.69</v>
      </c>
      <c r="J1577" s="82">
        <f t="shared" si="73"/>
        <v>12.61389</v>
      </c>
      <c r="K1577" s="39">
        <f>VLOOKUP('Cover page'!$B$6,Currecny_M!$A$1:$P$10,MATCH(Database!C1577,Currecny_M!$A$1:$P$1,0),FALSE)</f>
        <v>1</v>
      </c>
      <c r="L1577" s="82">
        <f t="shared" si="74"/>
        <v>12.61389</v>
      </c>
      <c r="M1577" s="82">
        <f>((E1577/$F$1)*VLOOKUP(N1577,Currecny_M!$A$1:$P$10,MATCH(Database!C1577,Currecny_M!$A$1:$P$1,0),FALSE))/VLOOKUP('Cover page'!$B$6,Currecny_M!$A$1:$P$10,MATCH(Database!C1577,Currecny_M!$A$1:$P$1,0),FALSE)</f>
        <v>12.61389</v>
      </c>
      <c r="N1577" s="6" t="str">
        <f>VLOOKUP(B1577,Master!$A$2:$C$11,3,FALSE)</f>
        <v>Yuan</v>
      </c>
      <c r="O1577" s="6" t="str">
        <f>VLOOKUP(B1577,Master!$A$2:$C$11,2,FALSE)</f>
        <v>Asia</v>
      </c>
      <c r="Q1577" s="39" t="str">
        <f>VLOOKUP(D1577,GL_Master!$A$1:$D$80,2,FALSE)</f>
        <v>PL</v>
      </c>
      <c r="R1577" s="39" t="str">
        <f>VLOOKUP(D1577,GL_Master!$A$1:$D$80,3,FALSE)</f>
        <v>Rent</v>
      </c>
      <c r="S1577" s="39" t="str">
        <f>VLOOKUP(D1577,GL_Master!$A$1:$D$80,4,FALSE)</f>
        <v>Office Rent</v>
      </c>
    </row>
    <row r="1578" spans="1:19" x14ac:dyDescent="0.25">
      <c r="A1578" s="39" t="s">
        <v>262</v>
      </c>
      <c r="B1578" s="39" t="s">
        <v>234</v>
      </c>
      <c r="C1578" s="7">
        <v>44136</v>
      </c>
      <c r="D1578" s="39" t="s">
        <v>109</v>
      </c>
      <c r="E1578" s="39">
        <v>-96</v>
      </c>
      <c r="F1578" s="82">
        <f t="shared" si="72"/>
        <v>-9.6000000000000002E-2</v>
      </c>
      <c r="G1578" s="39">
        <f>VLOOKUP(N1578,Currecny_M!$A$1:$P$10,2,FALSE)</f>
        <v>65</v>
      </c>
      <c r="H1578" s="39">
        <f>MATCH(C1578,Currecny_M!$A$1:$P$1,0)</f>
        <v>9</v>
      </c>
      <c r="I1578" s="39">
        <f>VLOOKUP(N1578,Currecny_M!$A$1:$P$10,MATCH(Database!C1578,Currecny_M!$A$1:$P$1,0),FALSE)</f>
        <v>69.69</v>
      </c>
      <c r="J1578" s="82">
        <f t="shared" si="73"/>
        <v>-6.6902400000000002</v>
      </c>
      <c r="K1578" s="39">
        <f>VLOOKUP('Cover page'!$B$6,Currecny_M!$A$1:$P$10,MATCH(Database!C1578,Currecny_M!$A$1:$P$1,0),FALSE)</f>
        <v>1</v>
      </c>
      <c r="L1578" s="82">
        <f t="shared" si="74"/>
        <v>-6.6902400000000002</v>
      </c>
      <c r="M1578" s="82">
        <f>((E1578/$F$1)*VLOOKUP(N1578,Currecny_M!$A$1:$P$10,MATCH(Database!C1578,Currecny_M!$A$1:$P$1,0),FALSE))/VLOOKUP('Cover page'!$B$6,Currecny_M!$A$1:$P$10,MATCH(Database!C1578,Currecny_M!$A$1:$P$1,0),FALSE)</f>
        <v>-6.6902400000000002</v>
      </c>
      <c r="N1578" s="6" t="str">
        <f>VLOOKUP(B1578,Master!$A$2:$C$11,3,FALSE)</f>
        <v>Yuan</v>
      </c>
      <c r="O1578" s="6" t="str">
        <f>VLOOKUP(B1578,Master!$A$2:$C$11,2,FALSE)</f>
        <v>Asia</v>
      </c>
      <c r="Q1578" s="39" t="str">
        <f>VLOOKUP(D1578,GL_Master!$A$1:$D$80,2,FALSE)</f>
        <v>PL</v>
      </c>
      <c r="R1578" s="39" t="str">
        <f>VLOOKUP(D1578,GL_Master!$A$1:$D$80,3,FALSE)</f>
        <v>Travelling and conveyance</v>
      </c>
      <c r="S1578" s="39" t="str">
        <f>VLOOKUP(D1578,GL_Master!$A$1:$D$80,4,FALSE)</f>
        <v>Travelling , hotel lodging</v>
      </c>
    </row>
    <row r="1579" spans="1:19" x14ac:dyDescent="0.25">
      <c r="A1579" s="39" t="s">
        <v>262</v>
      </c>
      <c r="B1579" s="39" t="s">
        <v>234</v>
      </c>
      <c r="C1579" s="7">
        <v>44136</v>
      </c>
      <c r="D1579" s="39" t="s">
        <v>110</v>
      </c>
      <c r="E1579" s="39">
        <v>40</v>
      </c>
      <c r="F1579" s="82">
        <f t="shared" si="72"/>
        <v>0.04</v>
      </c>
      <c r="G1579" s="39">
        <f>VLOOKUP(N1579,Currecny_M!$A$1:$P$10,2,FALSE)</f>
        <v>65</v>
      </c>
      <c r="H1579" s="39">
        <f>MATCH(C1579,Currecny_M!$A$1:$P$1,0)</f>
        <v>9</v>
      </c>
      <c r="I1579" s="39">
        <f>VLOOKUP(N1579,Currecny_M!$A$1:$P$10,MATCH(Database!C1579,Currecny_M!$A$1:$P$1,0),FALSE)</f>
        <v>69.69</v>
      </c>
      <c r="J1579" s="82">
        <f t="shared" si="73"/>
        <v>2.7875999999999999</v>
      </c>
      <c r="K1579" s="39">
        <f>VLOOKUP('Cover page'!$B$6,Currecny_M!$A$1:$P$10,MATCH(Database!C1579,Currecny_M!$A$1:$P$1,0),FALSE)</f>
        <v>1</v>
      </c>
      <c r="L1579" s="82">
        <f t="shared" si="74"/>
        <v>2.7875999999999999</v>
      </c>
      <c r="M1579" s="82">
        <f>((E1579/$F$1)*VLOOKUP(N1579,Currecny_M!$A$1:$P$10,MATCH(Database!C1579,Currecny_M!$A$1:$P$1,0),FALSE))/VLOOKUP('Cover page'!$B$6,Currecny_M!$A$1:$P$10,MATCH(Database!C1579,Currecny_M!$A$1:$P$1,0),FALSE)</f>
        <v>2.7875999999999999</v>
      </c>
      <c r="N1579" s="6" t="str">
        <f>VLOOKUP(B1579,Master!$A$2:$C$11,3,FALSE)</f>
        <v>Yuan</v>
      </c>
      <c r="O1579" s="6" t="str">
        <f>VLOOKUP(B1579,Master!$A$2:$C$11,2,FALSE)</f>
        <v>Asia</v>
      </c>
      <c r="Q1579" s="39" t="str">
        <f>VLOOKUP(D1579,GL_Master!$A$1:$D$80,2,FALSE)</f>
        <v>PL</v>
      </c>
      <c r="R1579" s="39" t="str">
        <f>VLOOKUP(D1579,GL_Master!$A$1:$D$80,3,FALSE)</f>
        <v>Travelling and conveyance</v>
      </c>
      <c r="S1579" s="39" t="str">
        <f>VLOOKUP(D1579,GL_Master!$A$1:$D$80,4,FALSE)</f>
        <v>Travelling , hotel lodging</v>
      </c>
    </row>
    <row r="1580" spans="1:19" x14ac:dyDescent="0.25">
      <c r="A1580" s="39" t="s">
        <v>262</v>
      </c>
      <c r="B1580" s="39" t="s">
        <v>234</v>
      </c>
      <c r="C1580" s="7">
        <v>44136</v>
      </c>
      <c r="D1580" s="39" t="s">
        <v>111</v>
      </c>
      <c r="E1580" s="39">
        <v>19</v>
      </c>
      <c r="F1580" s="82">
        <f t="shared" si="72"/>
        <v>1.9E-2</v>
      </c>
      <c r="G1580" s="39">
        <f>VLOOKUP(N1580,Currecny_M!$A$1:$P$10,2,FALSE)</f>
        <v>65</v>
      </c>
      <c r="H1580" s="39">
        <f>MATCH(C1580,Currecny_M!$A$1:$P$1,0)</f>
        <v>9</v>
      </c>
      <c r="I1580" s="39">
        <f>VLOOKUP(N1580,Currecny_M!$A$1:$P$10,MATCH(Database!C1580,Currecny_M!$A$1:$P$1,0),FALSE)</f>
        <v>69.69</v>
      </c>
      <c r="J1580" s="82">
        <f t="shared" si="73"/>
        <v>1.3241099999999999</v>
      </c>
      <c r="K1580" s="39">
        <f>VLOOKUP('Cover page'!$B$6,Currecny_M!$A$1:$P$10,MATCH(Database!C1580,Currecny_M!$A$1:$P$1,0),FALSE)</f>
        <v>1</v>
      </c>
      <c r="L1580" s="82">
        <f t="shared" si="74"/>
        <v>1.3241099999999999</v>
      </c>
      <c r="M1580" s="82">
        <f>((E1580/$F$1)*VLOOKUP(N1580,Currecny_M!$A$1:$P$10,MATCH(Database!C1580,Currecny_M!$A$1:$P$1,0),FALSE))/VLOOKUP('Cover page'!$B$6,Currecny_M!$A$1:$P$10,MATCH(Database!C1580,Currecny_M!$A$1:$P$1,0),FALSE)</f>
        <v>1.3241099999999999</v>
      </c>
      <c r="N1580" s="6" t="str">
        <f>VLOOKUP(B1580,Master!$A$2:$C$11,3,FALSE)</f>
        <v>Yuan</v>
      </c>
      <c r="O1580" s="6" t="str">
        <f>VLOOKUP(B1580,Master!$A$2:$C$11,2,FALSE)</f>
        <v>Asia</v>
      </c>
      <c r="Q1580" s="39" t="str">
        <f>VLOOKUP(D1580,GL_Master!$A$1:$D$80,2,FALSE)</f>
        <v>PL</v>
      </c>
      <c r="R1580" s="39" t="str">
        <f>VLOOKUP(D1580,GL_Master!$A$1:$D$80,3,FALSE)</f>
        <v>Legal &amp; Professional expenses</v>
      </c>
      <c r="S1580" s="39" t="str">
        <f>VLOOKUP(D1580,GL_Master!$A$1:$D$80,4,FALSE)</f>
        <v>Professional Fees - Others</v>
      </c>
    </row>
    <row r="1581" spans="1:19" x14ac:dyDescent="0.25">
      <c r="A1581" s="39" t="s">
        <v>262</v>
      </c>
      <c r="B1581" s="39" t="s">
        <v>234</v>
      </c>
      <c r="C1581" s="7">
        <v>44166</v>
      </c>
      <c r="D1581" s="39" t="s">
        <v>112</v>
      </c>
      <c r="E1581" s="39">
        <v>188</v>
      </c>
      <c r="F1581" s="82">
        <f t="shared" si="72"/>
        <v>0.188</v>
      </c>
      <c r="G1581" s="39">
        <f>VLOOKUP(N1581,Currecny_M!$A$1:$P$10,2,FALSE)</f>
        <v>65</v>
      </c>
      <c r="H1581" s="39">
        <f>MATCH(C1581,Currecny_M!$A$1:$P$1,0)</f>
        <v>10</v>
      </c>
      <c r="I1581" s="39">
        <f>VLOOKUP(N1581,Currecny_M!$A$1:$P$10,MATCH(Database!C1581,Currecny_M!$A$1:$P$1,0),FALSE)</f>
        <v>70.39</v>
      </c>
      <c r="J1581" s="82">
        <f t="shared" si="73"/>
        <v>13.233320000000001</v>
      </c>
      <c r="K1581" s="39">
        <f>VLOOKUP('Cover page'!$B$6,Currecny_M!$A$1:$P$10,MATCH(Database!C1581,Currecny_M!$A$1:$P$1,0),FALSE)</f>
        <v>1</v>
      </c>
      <c r="L1581" s="82">
        <f t="shared" si="74"/>
        <v>13.233320000000001</v>
      </c>
      <c r="M1581" s="82">
        <f>((E1581/$F$1)*VLOOKUP(N1581,Currecny_M!$A$1:$P$10,MATCH(Database!C1581,Currecny_M!$A$1:$P$1,0),FALSE))/VLOOKUP('Cover page'!$B$6,Currecny_M!$A$1:$P$10,MATCH(Database!C1581,Currecny_M!$A$1:$P$1,0),FALSE)</f>
        <v>13.233320000000001</v>
      </c>
      <c r="N1581" s="6" t="str">
        <f>VLOOKUP(B1581,Master!$A$2:$C$11,3,FALSE)</f>
        <v>Yuan</v>
      </c>
      <c r="O1581" s="6" t="str">
        <f>VLOOKUP(B1581,Master!$A$2:$C$11,2,FALSE)</f>
        <v>Asia</v>
      </c>
      <c r="Q1581" s="39" t="str">
        <f>VLOOKUP(D1581,GL_Master!$A$1:$D$80,2,FALSE)</f>
        <v>PL</v>
      </c>
      <c r="R1581" s="39" t="str">
        <f>VLOOKUP(D1581,GL_Master!$A$1:$D$80,3,FALSE)</f>
        <v>Finance Cost</v>
      </c>
      <c r="S1581" s="39" t="str">
        <f>VLOOKUP(D1581,GL_Master!$A$1:$D$80,4,FALSE)</f>
        <v>Interest expense</v>
      </c>
    </row>
    <row r="1582" spans="1:19" x14ac:dyDescent="0.25">
      <c r="A1582" s="39" t="s">
        <v>262</v>
      </c>
      <c r="B1582" s="39" t="s">
        <v>234</v>
      </c>
      <c r="C1582" s="7">
        <v>44166</v>
      </c>
      <c r="D1582" s="39" t="s">
        <v>25</v>
      </c>
      <c r="E1582" s="39">
        <v>1794</v>
      </c>
      <c r="F1582" s="82">
        <f t="shared" si="72"/>
        <v>1.794</v>
      </c>
      <c r="G1582" s="39">
        <f>VLOOKUP(N1582,Currecny_M!$A$1:$P$10,2,FALSE)</f>
        <v>65</v>
      </c>
      <c r="H1582" s="39">
        <f>MATCH(C1582,Currecny_M!$A$1:$P$1,0)</f>
        <v>10</v>
      </c>
      <c r="I1582" s="39">
        <f>VLOOKUP(N1582,Currecny_M!$A$1:$P$10,MATCH(Database!C1582,Currecny_M!$A$1:$P$1,0),FALSE)</f>
        <v>70.39</v>
      </c>
      <c r="J1582" s="82">
        <f t="shared" si="73"/>
        <v>126.27966000000001</v>
      </c>
      <c r="K1582" s="39">
        <f>VLOOKUP('Cover page'!$B$6,Currecny_M!$A$1:$P$10,MATCH(Database!C1582,Currecny_M!$A$1:$P$1,0),FALSE)</f>
        <v>1</v>
      </c>
      <c r="L1582" s="82">
        <f t="shared" si="74"/>
        <v>126.27966000000001</v>
      </c>
      <c r="M1582" s="82">
        <f>((E1582/$F$1)*VLOOKUP(N1582,Currecny_M!$A$1:$P$10,MATCH(Database!C1582,Currecny_M!$A$1:$P$1,0),FALSE))/VLOOKUP('Cover page'!$B$6,Currecny_M!$A$1:$P$10,MATCH(Database!C1582,Currecny_M!$A$1:$P$1,0),FALSE)</f>
        <v>126.27966000000001</v>
      </c>
      <c r="N1582" s="6" t="str">
        <f>VLOOKUP(B1582,Master!$A$2:$C$11,3,FALSE)</f>
        <v>Yuan</v>
      </c>
      <c r="O1582" s="6" t="str">
        <f>VLOOKUP(B1582,Master!$A$2:$C$11,2,FALSE)</f>
        <v>Asia</v>
      </c>
      <c r="Q1582" s="39" t="str">
        <f>VLOOKUP(D1582,GL_Master!$A$1:$D$80,2,FALSE)</f>
        <v>PL</v>
      </c>
      <c r="R1582" s="39" t="str">
        <f>VLOOKUP(D1582,GL_Master!$A$1:$D$80,3,FALSE)</f>
        <v>Depreciation</v>
      </c>
      <c r="S1582" s="39" t="str">
        <f>VLOOKUP(D1582,GL_Master!$A$1:$D$80,4,FALSE)</f>
        <v>Depreciation</v>
      </c>
    </row>
    <row r="1583" spans="1:19" x14ac:dyDescent="0.25">
      <c r="A1583" s="39" t="s">
        <v>262</v>
      </c>
      <c r="B1583" s="39" t="s">
        <v>234</v>
      </c>
      <c r="C1583" s="7">
        <v>44166</v>
      </c>
      <c r="D1583" s="39" t="s">
        <v>51</v>
      </c>
      <c r="E1583" s="39">
        <v>-18462</v>
      </c>
      <c r="F1583" s="82">
        <f t="shared" si="72"/>
        <v>-18.462</v>
      </c>
      <c r="G1583" s="39">
        <f>VLOOKUP(N1583,Currecny_M!$A$1:$P$10,2,FALSE)</f>
        <v>65</v>
      </c>
      <c r="H1583" s="39">
        <f>MATCH(C1583,Currecny_M!$A$1:$P$1,0)</f>
        <v>10</v>
      </c>
      <c r="I1583" s="39">
        <f>VLOOKUP(N1583,Currecny_M!$A$1:$P$10,MATCH(Database!C1583,Currecny_M!$A$1:$P$1,0),FALSE)</f>
        <v>70.39</v>
      </c>
      <c r="J1583" s="82">
        <f t="shared" si="73"/>
        <v>-1299.54018</v>
      </c>
      <c r="K1583" s="39">
        <f>VLOOKUP('Cover page'!$B$6,Currecny_M!$A$1:$P$10,MATCH(Database!C1583,Currecny_M!$A$1:$P$1,0),FALSE)</f>
        <v>1</v>
      </c>
      <c r="L1583" s="82">
        <f t="shared" si="74"/>
        <v>-1299.54018</v>
      </c>
      <c r="M1583" s="82">
        <f>((E1583/$F$1)*VLOOKUP(N1583,Currecny_M!$A$1:$P$10,MATCH(Database!C1583,Currecny_M!$A$1:$P$1,0),FALSE))/VLOOKUP('Cover page'!$B$6,Currecny_M!$A$1:$P$10,MATCH(Database!C1583,Currecny_M!$A$1:$P$1,0),FALSE)</f>
        <v>-1299.54018</v>
      </c>
      <c r="N1583" s="6" t="str">
        <f>VLOOKUP(B1583,Master!$A$2:$C$11,3,FALSE)</f>
        <v>Yuan</v>
      </c>
      <c r="O1583" s="6" t="str">
        <f>VLOOKUP(B1583,Master!$A$2:$C$11,2,FALSE)</f>
        <v>Asia</v>
      </c>
      <c r="Q1583" s="39" t="str">
        <f>VLOOKUP(D1583,GL_Master!$A$1:$D$80,2,FALSE)</f>
        <v>BS</v>
      </c>
      <c r="R1583" s="39" t="str">
        <f>VLOOKUP(D1583,GL_Master!$A$1:$D$80,3,FALSE)</f>
        <v>Share Capital</v>
      </c>
      <c r="S1583" s="39" t="str">
        <f>VLOOKUP(D1583,GL_Master!$A$1:$D$80,4,FALSE)</f>
        <v>Equity shares</v>
      </c>
    </row>
    <row r="1584" spans="1:19" x14ac:dyDescent="0.25">
      <c r="A1584" s="39" t="s">
        <v>262</v>
      </c>
      <c r="B1584" s="39" t="s">
        <v>234</v>
      </c>
      <c r="C1584" s="7">
        <v>44166</v>
      </c>
      <c r="D1584" s="39" t="s">
        <v>52</v>
      </c>
      <c r="E1584" s="39">
        <v>-35372</v>
      </c>
      <c r="F1584" s="82">
        <f t="shared" si="72"/>
        <v>-35.372</v>
      </c>
      <c r="G1584" s="39">
        <f>VLOOKUP(N1584,Currecny_M!$A$1:$P$10,2,FALSE)</f>
        <v>65</v>
      </c>
      <c r="H1584" s="39">
        <f>MATCH(C1584,Currecny_M!$A$1:$P$1,0)</f>
        <v>10</v>
      </c>
      <c r="I1584" s="39">
        <f>VLOOKUP(N1584,Currecny_M!$A$1:$P$10,MATCH(Database!C1584,Currecny_M!$A$1:$P$1,0),FALSE)</f>
        <v>70.39</v>
      </c>
      <c r="J1584" s="82">
        <f t="shared" si="73"/>
        <v>-2489.8350799999998</v>
      </c>
      <c r="K1584" s="39">
        <f>VLOOKUP('Cover page'!$B$6,Currecny_M!$A$1:$P$10,MATCH(Database!C1584,Currecny_M!$A$1:$P$1,0),FALSE)</f>
        <v>1</v>
      </c>
      <c r="L1584" s="82">
        <f t="shared" si="74"/>
        <v>-2489.8350799999998</v>
      </c>
      <c r="M1584" s="82">
        <f>((E1584/$F$1)*VLOOKUP(N1584,Currecny_M!$A$1:$P$10,MATCH(Database!C1584,Currecny_M!$A$1:$P$1,0),FALSE))/VLOOKUP('Cover page'!$B$6,Currecny_M!$A$1:$P$10,MATCH(Database!C1584,Currecny_M!$A$1:$P$1,0),FALSE)</f>
        <v>-2489.8350799999998</v>
      </c>
      <c r="N1584" s="6" t="str">
        <f>VLOOKUP(B1584,Master!$A$2:$C$11,3,FALSE)</f>
        <v>Yuan</v>
      </c>
      <c r="O1584" s="6" t="str">
        <f>VLOOKUP(B1584,Master!$A$2:$C$11,2,FALSE)</f>
        <v>Asia</v>
      </c>
      <c r="Q1584" s="39" t="str">
        <f>VLOOKUP(D1584,GL_Master!$A$1:$D$80,2,FALSE)</f>
        <v>BS</v>
      </c>
      <c r="R1584" s="39" t="str">
        <f>VLOOKUP(D1584,GL_Master!$A$1:$D$80,3,FALSE)</f>
        <v>Reserve and Surplus</v>
      </c>
      <c r="S1584" s="39" t="str">
        <f>VLOOKUP(D1584,GL_Master!$A$1:$D$80,4,FALSE)</f>
        <v>Reserves at the commencement of the year</v>
      </c>
    </row>
    <row r="1585" spans="1:19" x14ac:dyDescent="0.25">
      <c r="A1585" s="39" t="s">
        <v>262</v>
      </c>
      <c r="B1585" s="39" t="s">
        <v>234</v>
      </c>
      <c r="C1585" s="7">
        <v>44166</v>
      </c>
      <c r="D1585" s="39" t="s">
        <v>53</v>
      </c>
      <c r="E1585" s="39">
        <v>-6573</v>
      </c>
      <c r="F1585" s="82">
        <f t="shared" si="72"/>
        <v>-6.5730000000000004</v>
      </c>
      <c r="G1585" s="39">
        <f>VLOOKUP(N1585,Currecny_M!$A$1:$P$10,2,FALSE)</f>
        <v>65</v>
      </c>
      <c r="H1585" s="39">
        <f>MATCH(C1585,Currecny_M!$A$1:$P$1,0)</f>
        <v>10</v>
      </c>
      <c r="I1585" s="39">
        <f>VLOOKUP(N1585,Currecny_M!$A$1:$P$10,MATCH(Database!C1585,Currecny_M!$A$1:$P$1,0),FALSE)</f>
        <v>70.39</v>
      </c>
      <c r="J1585" s="82">
        <f t="shared" si="73"/>
        <v>-462.67347000000001</v>
      </c>
      <c r="K1585" s="39">
        <f>VLOOKUP('Cover page'!$B$6,Currecny_M!$A$1:$P$10,MATCH(Database!C1585,Currecny_M!$A$1:$P$1,0),FALSE)</f>
        <v>1</v>
      </c>
      <c r="L1585" s="82">
        <f t="shared" si="74"/>
        <v>-462.67347000000001</v>
      </c>
      <c r="M1585" s="82">
        <f>((E1585/$F$1)*VLOOKUP(N1585,Currecny_M!$A$1:$P$10,MATCH(Database!C1585,Currecny_M!$A$1:$P$1,0),FALSE))/VLOOKUP('Cover page'!$B$6,Currecny_M!$A$1:$P$10,MATCH(Database!C1585,Currecny_M!$A$1:$P$1,0),FALSE)</f>
        <v>-462.67347000000001</v>
      </c>
      <c r="N1585" s="6" t="str">
        <f>VLOOKUP(B1585,Master!$A$2:$C$11,3,FALSE)</f>
        <v>Yuan</v>
      </c>
      <c r="O1585" s="6" t="str">
        <f>VLOOKUP(B1585,Master!$A$2:$C$11,2,FALSE)</f>
        <v>Asia</v>
      </c>
      <c r="Q1585" s="39" t="str">
        <f>VLOOKUP(D1585,GL_Master!$A$1:$D$80,2,FALSE)</f>
        <v>BS</v>
      </c>
      <c r="R1585" s="39" t="str">
        <f>VLOOKUP(D1585,GL_Master!$A$1:$D$80,3,FALSE)</f>
        <v>Loan Fund</v>
      </c>
      <c r="S1585" s="39" t="str">
        <f>VLOOKUP(D1585,GL_Master!$A$1:$D$80,4,FALSE)</f>
        <v>Term Loan</v>
      </c>
    </row>
    <row r="1586" spans="1:19" x14ac:dyDescent="0.25">
      <c r="A1586" s="39" t="s">
        <v>262</v>
      </c>
      <c r="B1586" s="39" t="s">
        <v>234</v>
      </c>
      <c r="C1586" s="7">
        <v>44166</v>
      </c>
      <c r="D1586" s="39" t="s">
        <v>54</v>
      </c>
      <c r="E1586" s="39">
        <v>41</v>
      </c>
      <c r="F1586" s="82">
        <f t="shared" si="72"/>
        <v>4.1000000000000002E-2</v>
      </c>
      <c r="G1586" s="39">
        <f>VLOOKUP(N1586,Currecny_M!$A$1:$P$10,2,FALSE)</f>
        <v>65</v>
      </c>
      <c r="H1586" s="39">
        <f>MATCH(C1586,Currecny_M!$A$1:$P$1,0)</f>
        <v>10</v>
      </c>
      <c r="I1586" s="39">
        <f>VLOOKUP(N1586,Currecny_M!$A$1:$P$10,MATCH(Database!C1586,Currecny_M!$A$1:$P$1,0),FALSE)</f>
        <v>70.39</v>
      </c>
      <c r="J1586" s="82">
        <f t="shared" si="73"/>
        <v>2.8859900000000001</v>
      </c>
      <c r="K1586" s="39">
        <f>VLOOKUP('Cover page'!$B$6,Currecny_M!$A$1:$P$10,MATCH(Database!C1586,Currecny_M!$A$1:$P$1,0),FALSE)</f>
        <v>1</v>
      </c>
      <c r="L1586" s="82">
        <f t="shared" si="74"/>
        <v>2.8859900000000001</v>
      </c>
      <c r="M1586" s="82">
        <f>((E1586/$F$1)*VLOOKUP(N1586,Currecny_M!$A$1:$P$10,MATCH(Database!C1586,Currecny_M!$A$1:$P$1,0),FALSE))/VLOOKUP('Cover page'!$B$6,Currecny_M!$A$1:$P$10,MATCH(Database!C1586,Currecny_M!$A$1:$P$1,0),FALSE)</f>
        <v>2.8859900000000001</v>
      </c>
      <c r="N1586" s="6" t="str">
        <f>VLOOKUP(B1586,Master!$A$2:$C$11,3,FALSE)</f>
        <v>Yuan</v>
      </c>
      <c r="O1586" s="6" t="str">
        <f>VLOOKUP(B1586,Master!$A$2:$C$11,2,FALSE)</f>
        <v>Asia</v>
      </c>
      <c r="Q1586" s="39" t="str">
        <f>VLOOKUP(D1586,GL_Master!$A$1:$D$80,2,FALSE)</f>
        <v>BS</v>
      </c>
      <c r="R1586" s="39" t="str">
        <f>VLOOKUP(D1586,GL_Master!$A$1:$D$80,3,FALSE)</f>
        <v>Trade Payables</v>
      </c>
      <c r="S1586" s="39" t="str">
        <f>VLOOKUP(D1586,GL_Master!$A$1:$D$80,4,FALSE)</f>
        <v>Trade payable</v>
      </c>
    </row>
    <row r="1587" spans="1:19" x14ac:dyDescent="0.25">
      <c r="A1587" s="39" t="s">
        <v>262</v>
      </c>
      <c r="B1587" s="39" t="s">
        <v>234</v>
      </c>
      <c r="C1587" s="7">
        <v>44166</v>
      </c>
      <c r="D1587" s="39" t="s">
        <v>34</v>
      </c>
      <c r="E1587" s="39">
        <v>-970</v>
      </c>
      <c r="F1587" s="82">
        <f t="shared" si="72"/>
        <v>-0.97</v>
      </c>
      <c r="G1587" s="39">
        <f>VLOOKUP(N1587,Currecny_M!$A$1:$P$10,2,FALSE)</f>
        <v>65</v>
      </c>
      <c r="H1587" s="39">
        <f>MATCH(C1587,Currecny_M!$A$1:$P$1,0)</f>
        <v>10</v>
      </c>
      <c r="I1587" s="39">
        <f>VLOOKUP(N1587,Currecny_M!$A$1:$P$10,MATCH(Database!C1587,Currecny_M!$A$1:$P$1,0),FALSE)</f>
        <v>70.39</v>
      </c>
      <c r="J1587" s="82">
        <f t="shared" si="73"/>
        <v>-68.278300000000002</v>
      </c>
      <c r="K1587" s="39">
        <f>VLOOKUP('Cover page'!$B$6,Currecny_M!$A$1:$P$10,MATCH(Database!C1587,Currecny_M!$A$1:$P$1,0),FALSE)</f>
        <v>1</v>
      </c>
      <c r="L1587" s="82">
        <f t="shared" si="74"/>
        <v>-68.278300000000002</v>
      </c>
      <c r="M1587" s="82">
        <f>((E1587/$F$1)*VLOOKUP(N1587,Currecny_M!$A$1:$P$10,MATCH(Database!C1587,Currecny_M!$A$1:$P$1,0),FALSE))/VLOOKUP('Cover page'!$B$6,Currecny_M!$A$1:$P$10,MATCH(Database!C1587,Currecny_M!$A$1:$P$1,0),FALSE)</f>
        <v>-68.278300000000002</v>
      </c>
      <c r="N1587" s="6" t="str">
        <f>VLOOKUP(B1587,Master!$A$2:$C$11,3,FALSE)</f>
        <v>Yuan</v>
      </c>
      <c r="O1587" s="6" t="str">
        <f>VLOOKUP(B1587,Master!$A$2:$C$11,2,FALSE)</f>
        <v>Asia</v>
      </c>
      <c r="Q1587" s="39" t="str">
        <f>VLOOKUP(D1587,GL_Master!$A$1:$D$80,2,FALSE)</f>
        <v>BS</v>
      </c>
      <c r="R1587" s="39" t="str">
        <f>VLOOKUP(D1587,GL_Master!$A$1:$D$80,3,FALSE)</f>
        <v>Provisions</v>
      </c>
      <c r="S1587" s="39" t="str">
        <f>VLOOKUP(D1587,GL_Master!$A$1:$D$80,4,FALSE)</f>
        <v>Expenses payables</v>
      </c>
    </row>
    <row r="1588" spans="1:19" x14ac:dyDescent="0.25">
      <c r="A1588" s="39" t="s">
        <v>262</v>
      </c>
      <c r="B1588" s="39" t="s">
        <v>234</v>
      </c>
      <c r="C1588" s="7">
        <v>44166</v>
      </c>
      <c r="D1588" s="39" t="s">
        <v>18</v>
      </c>
      <c r="E1588" s="39">
        <v>-601</v>
      </c>
      <c r="F1588" s="82">
        <f t="shared" si="72"/>
        <v>-0.60099999999999998</v>
      </c>
      <c r="G1588" s="39">
        <f>VLOOKUP(N1588,Currecny_M!$A$1:$P$10,2,FALSE)</f>
        <v>65</v>
      </c>
      <c r="H1588" s="39">
        <f>MATCH(C1588,Currecny_M!$A$1:$P$1,0)</f>
        <v>10</v>
      </c>
      <c r="I1588" s="39">
        <f>VLOOKUP(N1588,Currecny_M!$A$1:$P$10,MATCH(Database!C1588,Currecny_M!$A$1:$P$1,0),FALSE)</f>
        <v>70.39</v>
      </c>
      <c r="J1588" s="82">
        <f t="shared" si="73"/>
        <v>-42.304389999999998</v>
      </c>
      <c r="K1588" s="39">
        <f>VLOOKUP('Cover page'!$B$6,Currecny_M!$A$1:$P$10,MATCH(Database!C1588,Currecny_M!$A$1:$P$1,0),FALSE)</f>
        <v>1</v>
      </c>
      <c r="L1588" s="82">
        <f t="shared" si="74"/>
        <v>-42.304389999999998</v>
      </c>
      <c r="M1588" s="82">
        <f>((E1588/$F$1)*VLOOKUP(N1588,Currecny_M!$A$1:$P$10,MATCH(Database!C1588,Currecny_M!$A$1:$P$1,0),FALSE))/VLOOKUP('Cover page'!$B$6,Currecny_M!$A$1:$P$10,MATCH(Database!C1588,Currecny_M!$A$1:$P$1,0),FALSE)</f>
        <v>-42.304389999999998</v>
      </c>
      <c r="N1588" s="6" t="str">
        <f>VLOOKUP(B1588,Master!$A$2:$C$11,3,FALSE)</f>
        <v>Yuan</v>
      </c>
      <c r="O1588" s="6" t="str">
        <f>VLOOKUP(B1588,Master!$A$2:$C$11,2,FALSE)</f>
        <v>Asia</v>
      </c>
      <c r="Q1588" s="39" t="str">
        <f>VLOOKUP(D1588,GL_Master!$A$1:$D$80,2,FALSE)</f>
        <v>BS</v>
      </c>
      <c r="R1588" s="39" t="str">
        <f>VLOOKUP(D1588,GL_Master!$A$1:$D$80,3,FALSE)</f>
        <v>Other current liabilities</v>
      </c>
      <c r="S1588" s="39" t="str">
        <f>VLOOKUP(D1588,GL_Master!$A$1:$D$80,4,FALSE)</f>
        <v>Employee related liabilities</v>
      </c>
    </row>
    <row r="1589" spans="1:19" x14ac:dyDescent="0.25">
      <c r="A1589" s="39" t="s">
        <v>262</v>
      </c>
      <c r="B1589" s="39" t="s">
        <v>234</v>
      </c>
      <c r="C1589" s="7">
        <v>44166</v>
      </c>
      <c r="D1589" s="39" t="s">
        <v>55</v>
      </c>
      <c r="E1589" s="39">
        <v>-75</v>
      </c>
      <c r="F1589" s="82">
        <f t="shared" si="72"/>
        <v>-7.4999999999999997E-2</v>
      </c>
      <c r="G1589" s="39">
        <f>VLOOKUP(N1589,Currecny_M!$A$1:$P$10,2,FALSE)</f>
        <v>65</v>
      </c>
      <c r="H1589" s="39">
        <f>MATCH(C1589,Currecny_M!$A$1:$P$1,0)</f>
        <v>10</v>
      </c>
      <c r="I1589" s="39">
        <f>VLOOKUP(N1589,Currecny_M!$A$1:$P$10,MATCH(Database!C1589,Currecny_M!$A$1:$P$1,0),FALSE)</f>
        <v>70.39</v>
      </c>
      <c r="J1589" s="82">
        <f t="shared" si="73"/>
        <v>-5.2792500000000002</v>
      </c>
      <c r="K1589" s="39">
        <f>VLOOKUP('Cover page'!$B$6,Currecny_M!$A$1:$P$10,MATCH(Database!C1589,Currecny_M!$A$1:$P$1,0),FALSE)</f>
        <v>1</v>
      </c>
      <c r="L1589" s="82">
        <f t="shared" si="74"/>
        <v>-5.2792500000000002</v>
      </c>
      <c r="M1589" s="82">
        <f>((E1589/$F$1)*VLOOKUP(N1589,Currecny_M!$A$1:$P$10,MATCH(Database!C1589,Currecny_M!$A$1:$P$1,0),FALSE))/VLOOKUP('Cover page'!$B$6,Currecny_M!$A$1:$P$10,MATCH(Database!C1589,Currecny_M!$A$1:$P$1,0),FALSE)</f>
        <v>-5.2792500000000002</v>
      </c>
      <c r="N1589" s="6" t="str">
        <f>VLOOKUP(B1589,Master!$A$2:$C$11,3,FALSE)</f>
        <v>Yuan</v>
      </c>
      <c r="O1589" s="6" t="str">
        <f>VLOOKUP(B1589,Master!$A$2:$C$11,2,FALSE)</f>
        <v>Asia</v>
      </c>
      <c r="Q1589" s="39" t="str">
        <f>VLOOKUP(D1589,GL_Master!$A$1:$D$80,2,FALSE)</f>
        <v>BS</v>
      </c>
      <c r="R1589" s="39" t="str">
        <f>VLOOKUP(D1589,GL_Master!$A$1:$D$80,3,FALSE)</f>
        <v>Other current liabilities</v>
      </c>
      <c r="S1589" s="39" t="str">
        <f>VLOOKUP(D1589,GL_Master!$A$1:$D$80,4,FALSE)</f>
        <v>Security deposit received</v>
      </c>
    </row>
    <row r="1590" spans="1:19" x14ac:dyDescent="0.25">
      <c r="A1590" s="39" t="s">
        <v>262</v>
      </c>
      <c r="B1590" s="39" t="s">
        <v>234</v>
      </c>
      <c r="C1590" s="7">
        <v>44166</v>
      </c>
      <c r="D1590" s="39" t="s">
        <v>56</v>
      </c>
      <c r="E1590" s="39">
        <v>-19</v>
      </c>
      <c r="F1590" s="82">
        <f t="shared" si="72"/>
        <v>-1.9E-2</v>
      </c>
      <c r="G1590" s="39">
        <f>VLOOKUP(N1590,Currecny_M!$A$1:$P$10,2,FALSE)</f>
        <v>65</v>
      </c>
      <c r="H1590" s="39">
        <f>MATCH(C1590,Currecny_M!$A$1:$P$1,0)</f>
        <v>10</v>
      </c>
      <c r="I1590" s="39">
        <f>VLOOKUP(N1590,Currecny_M!$A$1:$P$10,MATCH(Database!C1590,Currecny_M!$A$1:$P$1,0),FALSE)</f>
        <v>70.39</v>
      </c>
      <c r="J1590" s="82">
        <f t="shared" si="73"/>
        <v>-1.33741</v>
      </c>
      <c r="K1590" s="39">
        <f>VLOOKUP('Cover page'!$B$6,Currecny_M!$A$1:$P$10,MATCH(Database!C1590,Currecny_M!$A$1:$P$1,0),FALSE)</f>
        <v>1</v>
      </c>
      <c r="L1590" s="82">
        <f t="shared" si="74"/>
        <v>-1.33741</v>
      </c>
      <c r="M1590" s="82">
        <f>((E1590/$F$1)*VLOOKUP(N1590,Currecny_M!$A$1:$P$10,MATCH(Database!C1590,Currecny_M!$A$1:$P$1,0),FALSE))/VLOOKUP('Cover page'!$B$6,Currecny_M!$A$1:$P$10,MATCH(Database!C1590,Currecny_M!$A$1:$P$1,0),FALSE)</f>
        <v>-1.33741</v>
      </c>
      <c r="N1590" s="6" t="str">
        <f>VLOOKUP(B1590,Master!$A$2:$C$11,3,FALSE)</f>
        <v>Yuan</v>
      </c>
      <c r="O1590" s="6" t="str">
        <f>VLOOKUP(B1590,Master!$A$2:$C$11,2,FALSE)</f>
        <v>Asia</v>
      </c>
      <c r="Q1590" s="39" t="str">
        <f>VLOOKUP(D1590,GL_Master!$A$1:$D$80,2,FALSE)</f>
        <v>BS</v>
      </c>
      <c r="R1590" s="39" t="str">
        <f>VLOOKUP(D1590,GL_Master!$A$1:$D$80,3,FALSE)</f>
        <v>Other Tax Payables</v>
      </c>
      <c r="S1590" s="39" t="str">
        <f>VLOOKUP(D1590,GL_Master!$A$1:$D$80,4,FALSE)</f>
        <v>Tax deducted at source payable</v>
      </c>
    </row>
    <row r="1591" spans="1:19" x14ac:dyDescent="0.25">
      <c r="A1591" s="39" t="s">
        <v>262</v>
      </c>
      <c r="B1591" s="39" t="s">
        <v>234</v>
      </c>
      <c r="C1591" s="7">
        <v>44166</v>
      </c>
      <c r="D1591" s="39" t="s">
        <v>57</v>
      </c>
      <c r="E1591" s="39">
        <v>-171</v>
      </c>
      <c r="F1591" s="82">
        <f t="shared" si="72"/>
        <v>-0.17100000000000001</v>
      </c>
      <c r="G1591" s="39">
        <f>VLOOKUP(N1591,Currecny_M!$A$1:$P$10,2,FALSE)</f>
        <v>65</v>
      </c>
      <c r="H1591" s="39">
        <f>MATCH(C1591,Currecny_M!$A$1:$P$1,0)</f>
        <v>10</v>
      </c>
      <c r="I1591" s="39">
        <f>VLOOKUP(N1591,Currecny_M!$A$1:$P$10,MATCH(Database!C1591,Currecny_M!$A$1:$P$1,0),FALSE)</f>
        <v>70.39</v>
      </c>
      <c r="J1591" s="82">
        <f t="shared" si="73"/>
        <v>-12.036690000000002</v>
      </c>
      <c r="K1591" s="39">
        <f>VLOOKUP('Cover page'!$B$6,Currecny_M!$A$1:$P$10,MATCH(Database!C1591,Currecny_M!$A$1:$P$1,0),FALSE)</f>
        <v>1</v>
      </c>
      <c r="L1591" s="82">
        <f t="shared" si="74"/>
        <v>-12.036690000000002</v>
      </c>
      <c r="M1591" s="82">
        <f>((E1591/$F$1)*VLOOKUP(N1591,Currecny_M!$A$1:$P$10,MATCH(Database!C1591,Currecny_M!$A$1:$P$1,0),FALSE))/VLOOKUP('Cover page'!$B$6,Currecny_M!$A$1:$P$10,MATCH(Database!C1591,Currecny_M!$A$1:$P$1,0),FALSE)</f>
        <v>-12.036690000000002</v>
      </c>
      <c r="N1591" s="6" t="str">
        <f>VLOOKUP(B1591,Master!$A$2:$C$11,3,FALSE)</f>
        <v>Yuan</v>
      </c>
      <c r="O1591" s="6" t="str">
        <f>VLOOKUP(B1591,Master!$A$2:$C$11,2,FALSE)</f>
        <v>Asia</v>
      </c>
      <c r="Q1591" s="39" t="str">
        <f>VLOOKUP(D1591,GL_Master!$A$1:$D$80,2,FALSE)</f>
        <v>BS</v>
      </c>
      <c r="R1591" s="39" t="str">
        <f>VLOOKUP(D1591,GL_Master!$A$1:$D$80,3,FALSE)</f>
        <v>Other Tax Payables</v>
      </c>
      <c r="S1591" s="39" t="str">
        <f>VLOOKUP(D1591,GL_Master!$A$1:$D$80,4,FALSE)</f>
        <v>Tax deducted at source payable</v>
      </c>
    </row>
    <row r="1592" spans="1:19" x14ac:dyDescent="0.25">
      <c r="A1592" s="39" t="s">
        <v>262</v>
      </c>
      <c r="B1592" s="39" t="s">
        <v>234</v>
      </c>
      <c r="C1592" s="7">
        <v>44166</v>
      </c>
      <c r="D1592" s="39" t="s">
        <v>58</v>
      </c>
      <c r="E1592" s="39">
        <v>-1343</v>
      </c>
      <c r="F1592" s="82">
        <f t="shared" si="72"/>
        <v>-1.343</v>
      </c>
      <c r="G1592" s="39">
        <f>VLOOKUP(N1592,Currecny_M!$A$1:$P$10,2,FALSE)</f>
        <v>65</v>
      </c>
      <c r="H1592" s="39">
        <f>MATCH(C1592,Currecny_M!$A$1:$P$1,0)</f>
        <v>10</v>
      </c>
      <c r="I1592" s="39">
        <f>VLOOKUP(N1592,Currecny_M!$A$1:$P$10,MATCH(Database!C1592,Currecny_M!$A$1:$P$1,0),FALSE)</f>
        <v>70.39</v>
      </c>
      <c r="J1592" s="82">
        <f t="shared" si="73"/>
        <v>-94.533770000000004</v>
      </c>
      <c r="K1592" s="39">
        <f>VLOOKUP('Cover page'!$B$6,Currecny_M!$A$1:$P$10,MATCH(Database!C1592,Currecny_M!$A$1:$P$1,0),FALSE)</f>
        <v>1</v>
      </c>
      <c r="L1592" s="82">
        <f t="shared" si="74"/>
        <v>-94.533770000000004</v>
      </c>
      <c r="M1592" s="82">
        <f>((E1592/$F$1)*VLOOKUP(N1592,Currecny_M!$A$1:$P$10,MATCH(Database!C1592,Currecny_M!$A$1:$P$1,0),FALSE))/VLOOKUP('Cover page'!$B$6,Currecny_M!$A$1:$P$10,MATCH(Database!C1592,Currecny_M!$A$1:$P$1,0),FALSE)</f>
        <v>-94.533770000000004</v>
      </c>
      <c r="N1592" s="6" t="str">
        <f>VLOOKUP(B1592,Master!$A$2:$C$11,3,FALSE)</f>
        <v>Yuan</v>
      </c>
      <c r="O1592" s="6" t="str">
        <f>VLOOKUP(B1592,Master!$A$2:$C$11,2,FALSE)</f>
        <v>Asia</v>
      </c>
      <c r="Q1592" s="39" t="str">
        <f>VLOOKUP(D1592,GL_Master!$A$1:$D$80,2,FALSE)</f>
        <v>BS</v>
      </c>
      <c r="R1592" s="39" t="str">
        <f>VLOOKUP(D1592,GL_Master!$A$1:$D$80,3,FALSE)</f>
        <v>Long-term provisions</v>
      </c>
      <c r="S1592" s="39" t="str">
        <f>VLOOKUP(D1592,GL_Master!$A$1:$D$80,4,FALSE)</f>
        <v>Provision for gratuity</v>
      </c>
    </row>
    <row r="1593" spans="1:19" x14ac:dyDescent="0.25">
      <c r="A1593" s="39" t="s">
        <v>262</v>
      </c>
      <c r="B1593" s="39" t="s">
        <v>234</v>
      </c>
      <c r="C1593" s="7">
        <v>44166</v>
      </c>
      <c r="D1593" s="39" t="s">
        <v>59</v>
      </c>
      <c r="E1593" s="39">
        <v>-557</v>
      </c>
      <c r="F1593" s="82">
        <f t="shared" si="72"/>
        <v>-0.55700000000000005</v>
      </c>
      <c r="G1593" s="39">
        <f>VLOOKUP(N1593,Currecny_M!$A$1:$P$10,2,FALSE)</f>
        <v>65</v>
      </c>
      <c r="H1593" s="39">
        <f>MATCH(C1593,Currecny_M!$A$1:$P$1,0)</f>
        <v>10</v>
      </c>
      <c r="I1593" s="39">
        <f>VLOOKUP(N1593,Currecny_M!$A$1:$P$10,MATCH(Database!C1593,Currecny_M!$A$1:$P$1,0),FALSE)</f>
        <v>70.39</v>
      </c>
      <c r="J1593" s="82">
        <f t="shared" si="73"/>
        <v>-39.207230000000003</v>
      </c>
      <c r="K1593" s="39">
        <f>VLOOKUP('Cover page'!$B$6,Currecny_M!$A$1:$P$10,MATCH(Database!C1593,Currecny_M!$A$1:$P$1,0),FALSE)</f>
        <v>1</v>
      </c>
      <c r="L1593" s="82">
        <f t="shared" si="74"/>
        <v>-39.207230000000003</v>
      </c>
      <c r="M1593" s="82">
        <f>((E1593/$F$1)*VLOOKUP(N1593,Currecny_M!$A$1:$P$10,MATCH(Database!C1593,Currecny_M!$A$1:$P$1,0),FALSE))/VLOOKUP('Cover page'!$B$6,Currecny_M!$A$1:$P$10,MATCH(Database!C1593,Currecny_M!$A$1:$P$1,0),FALSE)</f>
        <v>-39.207230000000003</v>
      </c>
      <c r="N1593" s="6" t="str">
        <f>VLOOKUP(B1593,Master!$A$2:$C$11,3,FALSE)</f>
        <v>Yuan</v>
      </c>
      <c r="O1593" s="6" t="str">
        <f>VLOOKUP(B1593,Master!$A$2:$C$11,2,FALSE)</f>
        <v>Asia</v>
      </c>
      <c r="Q1593" s="39" t="str">
        <f>VLOOKUP(D1593,GL_Master!$A$1:$D$80,2,FALSE)</f>
        <v>BS</v>
      </c>
      <c r="R1593" s="39" t="str">
        <f>VLOOKUP(D1593,GL_Master!$A$1:$D$80,3,FALSE)</f>
        <v>Long-term provisions</v>
      </c>
      <c r="S1593" s="39" t="str">
        <f>VLOOKUP(D1593,GL_Master!$A$1:$D$80,4,FALSE)</f>
        <v>Provision for leave encashment</v>
      </c>
    </row>
    <row r="1594" spans="1:19" x14ac:dyDescent="0.25">
      <c r="A1594" s="39" t="s">
        <v>262</v>
      </c>
      <c r="B1594" s="39" t="s">
        <v>234</v>
      </c>
      <c r="C1594" s="7">
        <v>44166</v>
      </c>
      <c r="D1594" s="39" t="s">
        <v>60</v>
      </c>
      <c r="E1594" s="39">
        <v>-158</v>
      </c>
      <c r="F1594" s="82">
        <f t="shared" si="72"/>
        <v>-0.158</v>
      </c>
      <c r="G1594" s="39">
        <f>VLOOKUP(N1594,Currecny_M!$A$1:$P$10,2,FALSE)</f>
        <v>65</v>
      </c>
      <c r="H1594" s="39">
        <f>MATCH(C1594,Currecny_M!$A$1:$P$1,0)</f>
        <v>10</v>
      </c>
      <c r="I1594" s="39">
        <f>VLOOKUP(N1594,Currecny_M!$A$1:$P$10,MATCH(Database!C1594,Currecny_M!$A$1:$P$1,0),FALSE)</f>
        <v>70.39</v>
      </c>
      <c r="J1594" s="82">
        <f t="shared" si="73"/>
        <v>-11.12162</v>
      </c>
      <c r="K1594" s="39">
        <f>VLOOKUP('Cover page'!$B$6,Currecny_M!$A$1:$P$10,MATCH(Database!C1594,Currecny_M!$A$1:$P$1,0),FALSE)</f>
        <v>1</v>
      </c>
      <c r="L1594" s="82">
        <f t="shared" si="74"/>
        <v>-11.12162</v>
      </c>
      <c r="M1594" s="82">
        <f>((E1594/$F$1)*VLOOKUP(N1594,Currecny_M!$A$1:$P$10,MATCH(Database!C1594,Currecny_M!$A$1:$P$1,0),FALSE))/VLOOKUP('Cover page'!$B$6,Currecny_M!$A$1:$P$10,MATCH(Database!C1594,Currecny_M!$A$1:$P$1,0),FALSE)</f>
        <v>-11.12162</v>
      </c>
      <c r="N1594" s="6" t="str">
        <f>VLOOKUP(B1594,Master!$A$2:$C$11,3,FALSE)</f>
        <v>Yuan</v>
      </c>
      <c r="O1594" s="6" t="str">
        <f>VLOOKUP(B1594,Master!$A$2:$C$11,2,FALSE)</f>
        <v>Asia</v>
      </c>
      <c r="Q1594" s="39" t="str">
        <f>VLOOKUP(D1594,GL_Master!$A$1:$D$80,2,FALSE)</f>
        <v>BS</v>
      </c>
      <c r="R1594" s="39" t="str">
        <f>VLOOKUP(D1594,GL_Master!$A$1:$D$80,3,FALSE)</f>
        <v>Trade Payables</v>
      </c>
      <c r="S1594" s="39" t="str">
        <f>VLOOKUP(D1594,GL_Master!$A$1:$D$80,4,FALSE)</f>
        <v>Trade payable</v>
      </c>
    </row>
    <row r="1595" spans="1:19" x14ac:dyDescent="0.25">
      <c r="A1595" s="39" t="s">
        <v>262</v>
      </c>
      <c r="B1595" s="39" t="s">
        <v>234</v>
      </c>
      <c r="C1595" s="7">
        <v>44166</v>
      </c>
      <c r="D1595" s="39" t="s">
        <v>61</v>
      </c>
      <c r="E1595" s="39">
        <v>-1597</v>
      </c>
      <c r="F1595" s="82">
        <f t="shared" si="72"/>
        <v>-1.597</v>
      </c>
      <c r="G1595" s="39">
        <f>VLOOKUP(N1595,Currecny_M!$A$1:$P$10,2,FALSE)</f>
        <v>65</v>
      </c>
      <c r="H1595" s="39">
        <f>MATCH(C1595,Currecny_M!$A$1:$P$1,0)</f>
        <v>10</v>
      </c>
      <c r="I1595" s="39">
        <f>VLOOKUP(N1595,Currecny_M!$A$1:$P$10,MATCH(Database!C1595,Currecny_M!$A$1:$P$1,0),FALSE)</f>
        <v>70.39</v>
      </c>
      <c r="J1595" s="82">
        <f t="shared" si="73"/>
        <v>-112.41283</v>
      </c>
      <c r="K1595" s="39">
        <f>VLOOKUP('Cover page'!$B$6,Currecny_M!$A$1:$P$10,MATCH(Database!C1595,Currecny_M!$A$1:$P$1,0),FALSE)</f>
        <v>1</v>
      </c>
      <c r="L1595" s="82">
        <f t="shared" si="74"/>
        <v>-112.41283</v>
      </c>
      <c r="M1595" s="82">
        <f>((E1595/$F$1)*VLOOKUP(N1595,Currecny_M!$A$1:$P$10,MATCH(Database!C1595,Currecny_M!$A$1:$P$1,0),FALSE))/VLOOKUP('Cover page'!$B$6,Currecny_M!$A$1:$P$10,MATCH(Database!C1595,Currecny_M!$A$1:$P$1,0),FALSE)</f>
        <v>-112.41283</v>
      </c>
      <c r="N1595" s="6" t="str">
        <f>VLOOKUP(B1595,Master!$A$2:$C$11,3,FALSE)</f>
        <v>Yuan</v>
      </c>
      <c r="O1595" s="6" t="str">
        <f>VLOOKUP(B1595,Master!$A$2:$C$11,2,FALSE)</f>
        <v>Asia</v>
      </c>
      <c r="Q1595" s="39" t="str">
        <f>VLOOKUP(D1595,GL_Master!$A$1:$D$80,2,FALSE)</f>
        <v>BS</v>
      </c>
      <c r="R1595" s="39" t="str">
        <f>VLOOKUP(D1595,GL_Master!$A$1:$D$80,3,FALSE)</f>
        <v>Provisions</v>
      </c>
      <c r="S1595" s="39" t="str">
        <f>VLOOKUP(D1595,GL_Master!$A$1:$D$80,4,FALSE)</f>
        <v>Provision for doubtful assets</v>
      </c>
    </row>
    <row r="1596" spans="1:19" x14ac:dyDescent="0.25">
      <c r="A1596" s="39" t="s">
        <v>262</v>
      </c>
      <c r="B1596" s="39" t="s">
        <v>234</v>
      </c>
      <c r="C1596" s="7">
        <v>44166</v>
      </c>
      <c r="D1596" s="39" t="s">
        <v>62</v>
      </c>
      <c r="E1596" s="39">
        <v>-58</v>
      </c>
      <c r="F1596" s="82">
        <f t="shared" si="72"/>
        <v>-5.8000000000000003E-2</v>
      </c>
      <c r="G1596" s="39">
        <f>VLOOKUP(N1596,Currecny_M!$A$1:$P$10,2,FALSE)</f>
        <v>65</v>
      </c>
      <c r="H1596" s="39">
        <f>MATCH(C1596,Currecny_M!$A$1:$P$1,0)</f>
        <v>10</v>
      </c>
      <c r="I1596" s="39">
        <f>VLOOKUP(N1596,Currecny_M!$A$1:$P$10,MATCH(Database!C1596,Currecny_M!$A$1:$P$1,0),FALSE)</f>
        <v>70.39</v>
      </c>
      <c r="J1596" s="82">
        <f t="shared" si="73"/>
        <v>-4.0826200000000004</v>
      </c>
      <c r="K1596" s="39">
        <f>VLOOKUP('Cover page'!$B$6,Currecny_M!$A$1:$P$10,MATCH(Database!C1596,Currecny_M!$A$1:$P$1,0),FALSE)</f>
        <v>1</v>
      </c>
      <c r="L1596" s="82">
        <f t="shared" si="74"/>
        <v>-4.0826200000000004</v>
      </c>
      <c r="M1596" s="82">
        <f>((E1596/$F$1)*VLOOKUP(N1596,Currecny_M!$A$1:$P$10,MATCH(Database!C1596,Currecny_M!$A$1:$P$1,0),FALSE))/VLOOKUP('Cover page'!$B$6,Currecny_M!$A$1:$P$10,MATCH(Database!C1596,Currecny_M!$A$1:$P$1,0),FALSE)</f>
        <v>-4.0826200000000004</v>
      </c>
      <c r="N1596" s="6" t="str">
        <f>VLOOKUP(B1596,Master!$A$2:$C$11,3,FALSE)</f>
        <v>Yuan</v>
      </c>
      <c r="O1596" s="6" t="str">
        <f>VLOOKUP(B1596,Master!$A$2:$C$11,2,FALSE)</f>
        <v>Asia</v>
      </c>
      <c r="Q1596" s="39" t="str">
        <f>VLOOKUP(D1596,GL_Master!$A$1:$D$80,2,FALSE)</f>
        <v>BS</v>
      </c>
      <c r="R1596" s="39" t="str">
        <f>VLOOKUP(D1596,GL_Master!$A$1:$D$80,3,FALSE)</f>
        <v>Provisions</v>
      </c>
      <c r="S1596" s="39" t="str">
        <f>VLOOKUP(D1596,GL_Master!$A$1:$D$80,4,FALSE)</f>
        <v>Provision for Insurance</v>
      </c>
    </row>
    <row r="1597" spans="1:19" x14ac:dyDescent="0.25">
      <c r="A1597" s="39" t="s">
        <v>262</v>
      </c>
      <c r="B1597" s="39" t="s">
        <v>234</v>
      </c>
      <c r="C1597" s="7">
        <v>44166</v>
      </c>
      <c r="D1597" s="39" t="s">
        <v>63</v>
      </c>
      <c r="E1597" s="39">
        <v>136</v>
      </c>
      <c r="F1597" s="82">
        <f t="shared" si="72"/>
        <v>0.13600000000000001</v>
      </c>
      <c r="G1597" s="39">
        <f>VLOOKUP(N1597,Currecny_M!$A$1:$P$10,2,FALSE)</f>
        <v>65</v>
      </c>
      <c r="H1597" s="39">
        <f>MATCH(C1597,Currecny_M!$A$1:$P$1,0)</f>
        <v>10</v>
      </c>
      <c r="I1597" s="39">
        <f>VLOOKUP(N1597,Currecny_M!$A$1:$P$10,MATCH(Database!C1597,Currecny_M!$A$1:$P$1,0),FALSE)</f>
        <v>70.39</v>
      </c>
      <c r="J1597" s="82">
        <f t="shared" si="73"/>
        <v>9.5730400000000007</v>
      </c>
      <c r="K1597" s="39">
        <f>VLOOKUP('Cover page'!$B$6,Currecny_M!$A$1:$P$10,MATCH(Database!C1597,Currecny_M!$A$1:$P$1,0),FALSE)</f>
        <v>1</v>
      </c>
      <c r="L1597" s="82">
        <f t="shared" si="74"/>
        <v>9.5730400000000007</v>
      </c>
      <c r="M1597" s="82">
        <f>((E1597/$F$1)*VLOOKUP(N1597,Currecny_M!$A$1:$P$10,MATCH(Database!C1597,Currecny_M!$A$1:$P$1,0),FALSE))/VLOOKUP('Cover page'!$B$6,Currecny_M!$A$1:$P$10,MATCH(Database!C1597,Currecny_M!$A$1:$P$1,0),FALSE)</f>
        <v>9.5730400000000007</v>
      </c>
      <c r="N1597" s="6" t="str">
        <f>VLOOKUP(B1597,Master!$A$2:$C$11,3,FALSE)</f>
        <v>Yuan</v>
      </c>
      <c r="O1597" s="6" t="str">
        <f>VLOOKUP(B1597,Master!$A$2:$C$11,2,FALSE)</f>
        <v>Asia</v>
      </c>
      <c r="Q1597" s="39" t="str">
        <f>VLOOKUP(D1597,GL_Master!$A$1:$D$80,2,FALSE)</f>
        <v>BS</v>
      </c>
      <c r="R1597" s="39" t="str">
        <f>VLOOKUP(D1597,GL_Master!$A$1:$D$80,3,FALSE)</f>
        <v>Gross Block</v>
      </c>
      <c r="S1597" s="39" t="str">
        <f>VLOOKUP(D1597,GL_Master!$A$1:$D$80,4,FALSE)</f>
        <v>Tangible Fixed assets</v>
      </c>
    </row>
    <row r="1598" spans="1:19" x14ac:dyDescent="0.25">
      <c r="A1598" s="39" t="s">
        <v>262</v>
      </c>
      <c r="B1598" s="39" t="s">
        <v>234</v>
      </c>
      <c r="C1598" s="7">
        <v>44166</v>
      </c>
      <c r="D1598" s="39" t="s">
        <v>64</v>
      </c>
      <c r="E1598" s="39">
        <v>7625</v>
      </c>
      <c r="F1598" s="82">
        <f t="shared" si="72"/>
        <v>7.625</v>
      </c>
      <c r="G1598" s="39">
        <f>VLOOKUP(N1598,Currecny_M!$A$1:$P$10,2,FALSE)</f>
        <v>65</v>
      </c>
      <c r="H1598" s="39">
        <f>MATCH(C1598,Currecny_M!$A$1:$P$1,0)</f>
        <v>10</v>
      </c>
      <c r="I1598" s="39">
        <f>VLOOKUP(N1598,Currecny_M!$A$1:$P$10,MATCH(Database!C1598,Currecny_M!$A$1:$P$1,0),FALSE)</f>
        <v>70.39</v>
      </c>
      <c r="J1598" s="82">
        <f t="shared" si="73"/>
        <v>536.72375</v>
      </c>
      <c r="K1598" s="39">
        <f>VLOOKUP('Cover page'!$B$6,Currecny_M!$A$1:$P$10,MATCH(Database!C1598,Currecny_M!$A$1:$P$1,0),FALSE)</f>
        <v>1</v>
      </c>
      <c r="L1598" s="82">
        <f t="shared" si="74"/>
        <v>536.72375</v>
      </c>
      <c r="M1598" s="82">
        <f>((E1598/$F$1)*VLOOKUP(N1598,Currecny_M!$A$1:$P$10,MATCH(Database!C1598,Currecny_M!$A$1:$P$1,0),FALSE))/VLOOKUP('Cover page'!$B$6,Currecny_M!$A$1:$P$10,MATCH(Database!C1598,Currecny_M!$A$1:$P$1,0),FALSE)</f>
        <v>536.72375</v>
      </c>
      <c r="N1598" s="6" t="str">
        <f>VLOOKUP(B1598,Master!$A$2:$C$11,3,FALSE)</f>
        <v>Yuan</v>
      </c>
      <c r="O1598" s="6" t="str">
        <f>VLOOKUP(B1598,Master!$A$2:$C$11,2,FALSE)</f>
        <v>Asia</v>
      </c>
      <c r="Q1598" s="39" t="str">
        <f>VLOOKUP(D1598,GL_Master!$A$1:$D$80,2,FALSE)</f>
        <v>BS</v>
      </c>
      <c r="R1598" s="39" t="str">
        <f>VLOOKUP(D1598,GL_Master!$A$1:$D$80,3,FALSE)</f>
        <v>Gross Block</v>
      </c>
      <c r="S1598" s="39" t="str">
        <f>VLOOKUP(D1598,GL_Master!$A$1:$D$80,4,FALSE)</f>
        <v>Tangible Fixed assets</v>
      </c>
    </row>
    <row r="1599" spans="1:19" x14ac:dyDescent="0.25">
      <c r="A1599" s="39" t="s">
        <v>262</v>
      </c>
      <c r="B1599" s="39" t="s">
        <v>234</v>
      </c>
      <c r="C1599" s="7">
        <v>44166</v>
      </c>
      <c r="D1599" s="39" t="s">
        <v>65</v>
      </c>
      <c r="E1599" s="39">
        <v>-5044</v>
      </c>
      <c r="F1599" s="82">
        <f t="shared" si="72"/>
        <v>-5.0439999999999996</v>
      </c>
      <c r="G1599" s="39">
        <f>VLOOKUP(N1599,Currecny_M!$A$1:$P$10,2,FALSE)</f>
        <v>65</v>
      </c>
      <c r="H1599" s="39">
        <f>MATCH(C1599,Currecny_M!$A$1:$P$1,0)</f>
        <v>10</v>
      </c>
      <c r="I1599" s="39">
        <f>VLOOKUP(N1599,Currecny_M!$A$1:$P$10,MATCH(Database!C1599,Currecny_M!$A$1:$P$1,0),FALSE)</f>
        <v>70.39</v>
      </c>
      <c r="J1599" s="82">
        <f t="shared" si="73"/>
        <v>-355.04715999999996</v>
      </c>
      <c r="K1599" s="39">
        <f>VLOOKUP('Cover page'!$B$6,Currecny_M!$A$1:$P$10,MATCH(Database!C1599,Currecny_M!$A$1:$P$1,0),FALSE)</f>
        <v>1</v>
      </c>
      <c r="L1599" s="82">
        <f t="shared" si="74"/>
        <v>-355.04715999999996</v>
      </c>
      <c r="M1599" s="82">
        <f>((E1599/$F$1)*VLOOKUP(N1599,Currecny_M!$A$1:$P$10,MATCH(Database!C1599,Currecny_M!$A$1:$P$1,0),FALSE))/VLOOKUP('Cover page'!$B$6,Currecny_M!$A$1:$P$10,MATCH(Database!C1599,Currecny_M!$A$1:$P$1,0),FALSE)</f>
        <v>-355.04715999999996</v>
      </c>
      <c r="N1599" s="6" t="str">
        <f>VLOOKUP(B1599,Master!$A$2:$C$11,3,FALSE)</f>
        <v>Yuan</v>
      </c>
      <c r="O1599" s="6" t="str">
        <f>VLOOKUP(B1599,Master!$A$2:$C$11,2,FALSE)</f>
        <v>Asia</v>
      </c>
      <c r="Q1599" s="39" t="str">
        <f>VLOOKUP(D1599,GL_Master!$A$1:$D$80,2,FALSE)</f>
        <v>BS</v>
      </c>
      <c r="R1599" s="39" t="str">
        <f>VLOOKUP(D1599,GL_Master!$A$1:$D$80,3,FALSE)</f>
        <v>Accumulated Depreciation</v>
      </c>
      <c r="S1599" s="39" t="str">
        <f>VLOOKUP(D1599,GL_Master!$A$1:$D$80,4,FALSE)</f>
        <v>Accumulated Depreciation</v>
      </c>
    </row>
    <row r="1600" spans="1:19" x14ac:dyDescent="0.25">
      <c r="A1600" s="39" t="s">
        <v>262</v>
      </c>
      <c r="B1600" s="39" t="s">
        <v>234</v>
      </c>
      <c r="C1600" s="7">
        <v>44166</v>
      </c>
      <c r="D1600" s="39" t="s">
        <v>66</v>
      </c>
      <c r="E1600" s="39">
        <v>4067</v>
      </c>
      <c r="F1600" s="82">
        <f t="shared" si="72"/>
        <v>4.0670000000000002</v>
      </c>
      <c r="G1600" s="39">
        <f>VLOOKUP(N1600,Currecny_M!$A$1:$P$10,2,FALSE)</f>
        <v>65</v>
      </c>
      <c r="H1600" s="39">
        <f>MATCH(C1600,Currecny_M!$A$1:$P$1,0)</f>
        <v>10</v>
      </c>
      <c r="I1600" s="39">
        <f>VLOOKUP(N1600,Currecny_M!$A$1:$P$10,MATCH(Database!C1600,Currecny_M!$A$1:$P$1,0),FALSE)</f>
        <v>70.39</v>
      </c>
      <c r="J1600" s="82">
        <f t="shared" si="73"/>
        <v>286.27613000000002</v>
      </c>
      <c r="K1600" s="39">
        <f>VLOOKUP('Cover page'!$B$6,Currecny_M!$A$1:$P$10,MATCH(Database!C1600,Currecny_M!$A$1:$P$1,0),FALSE)</f>
        <v>1</v>
      </c>
      <c r="L1600" s="82">
        <f t="shared" si="74"/>
        <v>286.27613000000002</v>
      </c>
      <c r="M1600" s="82">
        <f>((E1600/$F$1)*VLOOKUP(N1600,Currecny_M!$A$1:$P$10,MATCH(Database!C1600,Currecny_M!$A$1:$P$1,0),FALSE))/VLOOKUP('Cover page'!$B$6,Currecny_M!$A$1:$P$10,MATCH(Database!C1600,Currecny_M!$A$1:$P$1,0),FALSE)</f>
        <v>286.27613000000002</v>
      </c>
      <c r="N1600" s="6" t="str">
        <f>VLOOKUP(B1600,Master!$A$2:$C$11,3,FALSE)</f>
        <v>Yuan</v>
      </c>
      <c r="O1600" s="6" t="str">
        <f>VLOOKUP(B1600,Master!$A$2:$C$11,2,FALSE)</f>
        <v>Asia</v>
      </c>
      <c r="Q1600" s="39" t="str">
        <f>VLOOKUP(D1600,GL_Master!$A$1:$D$80,2,FALSE)</f>
        <v>BS</v>
      </c>
      <c r="R1600" s="39" t="str">
        <f>VLOOKUP(D1600,GL_Master!$A$1:$D$80,3,FALSE)</f>
        <v>Gross Block</v>
      </c>
      <c r="S1600" s="39" t="str">
        <f>VLOOKUP(D1600,GL_Master!$A$1:$D$80,4,FALSE)</f>
        <v>Tangible Fixed assets</v>
      </c>
    </row>
    <row r="1601" spans="1:19" x14ac:dyDescent="0.25">
      <c r="A1601" s="39" t="s">
        <v>262</v>
      </c>
      <c r="B1601" s="39" t="s">
        <v>234</v>
      </c>
      <c r="C1601" s="7">
        <v>44166</v>
      </c>
      <c r="D1601" s="39" t="s">
        <v>67</v>
      </c>
      <c r="E1601" s="39">
        <v>1590</v>
      </c>
      <c r="F1601" s="82">
        <f t="shared" si="72"/>
        <v>1.59</v>
      </c>
      <c r="G1601" s="39">
        <f>VLOOKUP(N1601,Currecny_M!$A$1:$P$10,2,FALSE)</f>
        <v>65</v>
      </c>
      <c r="H1601" s="39">
        <f>MATCH(C1601,Currecny_M!$A$1:$P$1,0)</f>
        <v>10</v>
      </c>
      <c r="I1601" s="39">
        <f>VLOOKUP(N1601,Currecny_M!$A$1:$P$10,MATCH(Database!C1601,Currecny_M!$A$1:$P$1,0),FALSE)</f>
        <v>70.39</v>
      </c>
      <c r="J1601" s="82">
        <f t="shared" si="73"/>
        <v>111.92010000000001</v>
      </c>
      <c r="K1601" s="39">
        <f>VLOOKUP('Cover page'!$B$6,Currecny_M!$A$1:$P$10,MATCH(Database!C1601,Currecny_M!$A$1:$P$1,0),FALSE)</f>
        <v>1</v>
      </c>
      <c r="L1601" s="82">
        <f t="shared" si="74"/>
        <v>111.92010000000001</v>
      </c>
      <c r="M1601" s="82">
        <f>((E1601/$F$1)*VLOOKUP(N1601,Currecny_M!$A$1:$P$10,MATCH(Database!C1601,Currecny_M!$A$1:$P$1,0),FALSE))/VLOOKUP('Cover page'!$B$6,Currecny_M!$A$1:$P$10,MATCH(Database!C1601,Currecny_M!$A$1:$P$1,0),FALSE)</f>
        <v>111.92010000000001</v>
      </c>
      <c r="N1601" s="6" t="str">
        <f>VLOOKUP(B1601,Master!$A$2:$C$11,3,FALSE)</f>
        <v>Yuan</v>
      </c>
      <c r="O1601" s="6" t="str">
        <f>VLOOKUP(B1601,Master!$A$2:$C$11,2,FALSE)</f>
        <v>Asia</v>
      </c>
      <c r="Q1601" s="39" t="str">
        <f>VLOOKUP(D1601,GL_Master!$A$1:$D$80,2,FALSE)</f>
        <v>BS</v>
      </c>
      <c r="R1601" s="39" t="str">
        <f>VLOOKUP(D1601,GL_Master!$A$1:$D$80,3,FALSE)</f>
        <v>Gross Block</v>
      </c>
      <c r="S1601" s="39" t="str">
        <f>VLOOKUP(D1601,GL_Master!$A$1:$D$80,4,FALSE)</f>
        <v>Tangible Fixed assets</v>
      </c>
    </row>
    <row r="1602" spans="1:19" x14ac:dyDescent="0.25">
      <c r="A1602" s="39" t="s">
        <v>262</v>
      </c>
      <c r="B1602" s="39" t="s">
        <v>234</v>
      </c>
      <c r="C1602" s="7">
        <v>44166</v>
      </c>
      <c r="D1602" s="39" t="s">
        <v>68</v>
      </c>
      <c r="E1602" s="39">
        <v>-1325</v>
      </c>
      <c r="F1602" s="82">
        <f t="shared" si="72"/>
        <v>-1.325</v>
      </c>
      <c r="G1602" s="39">
        <f>VLOOKUP(N1602,Currecny_M!$A$1:$P$10,2,FALSE)</f>
        <v>65</v>
      </c>
      <c r="H1602" s="39">
        <f>MATCH(C1602,Currecny_M!$A$1:$P$1,0)</f>
        <v>10</v>
      </c>
      <c r="I1602" s="39">
        <f>VLOOKUP(N1602,Currecny_M!$A$1:$P$10,MATCH(Database!C1602,Currecny_M!$A$1:$P$1,0),FALSE)</f>
        <v>70.39</v>
      </c>
      <c r="J1602" s="82">
        <f t="shared" si="73"/>
        <v>-93.266750000000002</v>
      </c>
      <c r="K1602" s="39">
        <f>VLOOKUP('Cover page'!$B$6,Currecny_M!$A$1:$P$10,MATCH(Database!C1602,Currecny_M!$A$1:$P$1,0),FALSE)</f>
        <v>1</v>
      </c>
      <c r="L1602" s="82">
        <f t="shared" si="74"/>
        <v>-93.266750000000002</v>
      </c>
      <c r="M1602" s="82">
        <f>((E1602/$F$1)*VLOOKUP(N1602,Currecny_M!$A$1:$P$10,MATCH(Database!C1602,Currecny_M!$A$1:$P$1,0),FALSE))/VLOOKUP('Cover page'!$B$6,Currecny_M!$A$1:$P$10,MATCH(Database!C1602,Currecny_M!$A$1:$P$1,0),FALSE)</f>
        <v>-93.266750000000002</v>
      </c>
      <c r="N1602" s="6" t="str">
        <f>VLOOKUP(B1602,Master!$A$2:$C$11,3,FALSE)</f>
        <v>Yuan</v>
      </c>
      <c r="O1602" s="6" t="str">
        <f>VLOOKUP(B1602,Master!$A$2:$C$11,2,FALSE)</f>
        <v>Asia</v>
      </c>
      <c r="Q1602" s="39" t="str">
        <f>VLOOKUP(D1602,GL_Master!$A$1:$D$80,2,FALSE)</f>
        <v>BS</v>
      </c>
      <c r="R1602" s="39" t="str">
        <f>VLOOKUP(D1602,GL_Master!$A$1:$D$80,3,FALSE)</f>
        <v>Accumulated Depreciation</v>
      </c>
      <c r="S1602" s="39" t="str">
        <f>VLOOKUP(D1602,GL_Master!$A$1:$D$80,4,FALSE)</f>
        <v>Accumulated Depreciation</v>
      </c>
    </row>
    <row r="1603" spans="1:19" x14ac:dyDescent="0.25">
      <c r="A1603" s="39" t="s">
        <v>262</v>
      </c>
      <c r="B1603" s="39" t="s">
        <v>234</v>
      </c>
      <c r="C1603" s="7">
        <v>44166</v>
      </c>
      <c r="D1603" s="39" t="s">
        <v>69</v>
      </c>
      <c r="E1603" s="39">
        <v>2656</v>
      </c>
      <c r="F1603" s="82">
        <f t="shared" si="72"/>
        <v>2.6560000000000001</v>
      </c>
      <c r="G1603" s="39">
        <f>VLOOKUP(N1603,Currecny_M!$A$1:$P$10,2,FALSE)</f>
        <v>65</v>
      </c>
      <c r="H1603" s="39">
        <f>MATCH(C1603,Currecny_M!$A$1:$P$1,0)</f>
        <v>10</v>
      </c>
      <c r="I1603" s="39">
        <f>VLOOKUP(N1603,Currecny_M!$A$1:$P$10,MATCH(Database!C1603,Currecny_M!$A$1:$P$1,0),FALSE)</f>
        <v>70.39</v>
      </c>
      <c r="J1603" s="82">
        <f t="shared" si="73"/>
        <v>186.95584000000002</v>
      </c>
      <c r="K1603" s="39">
        <f>VLOOKUP('Cover page'!$B$6,Currecny_M!$A$1:$P$10,MATCH(Database!C1603,Currecny_M!$A$1:$P$1,0),FALSE)</f>
        <v>1</v>
      </c>
      <c r="L1603" s="82">
        <f t="shared" si="74"/>
        <v>186.95584000000002</v>
      </c>
      <c r="M1603" s="82">
        <f>((E1603/$F$1)*VLOOKUP(N1603,Currecny_M!$A$1:$P$10,MATCH(Database!C1603,Currecny_M!$A$1:$P$1,0),FALSE))/VLOOKUP('Cover page'!$B$6,Currecny_M!$A$1:$P$10,MATCH(Database!C1603,Currecny_M!$A$1:$P$1,0),FALSE)</f>
        <v>186.95584000000002</v>
      </c>
      <c r="N1603" s="6" t="str">
        <f>VLOOKUP(B1603,Master!$A$2:$C$11,3,FALSE)</f>
        <v>Yuan</v>
      </c>
      <c r="O1603" s="6" t="str">
        <f>VLOOKUP(B1603,Master!$A$2:$C$11,2,FALSE)</f>
        <v>Asia</v>
      </c>
      <c r="Q1603" s="39" t="str">
        <f>VLOOKUP(D1603,GL_Master!$A$1:$D$80,2,FALSE)</f>
        <v>BS</v>
      </c>
      <c r="R1603" s="39" t="str">
        <f>VLOOKUP(D1603,GL_Master!$A$1:$D$80,3,FALSE)</f>
        <v>Gross Block</v>
      </c>
      <c r="S1603" s="39" t="str">
        <f>VLOOKUP(D1603,GL_Master!$A$1:$D$80,4,FALSE)</f>
        <v>Tangible Fixed assets</v>
      </c>
    </row>
    <row r="1604" spans="1:19" x14ac:dyDescent="0.25">
      <c r="A1604" s="39" t="s">
        <v>262</v>
      </c>
      <c r="B1604" s="39" t="s">
        <v>234</v>
      </c>
      <c r="C1604" s="7">
        <v>44166</v>
      </c>
      <c r="D1604" s="39" t="s">
        <v>70</v>
      </c>
      <c r="E1604" s="39">
        <v>-98</v>
      </c>
      <c r="F1604" s="82">
        <f t="shared" ref="F1604:F1667" si="75">E1604/$F$1</f>
        <v>-9.8000000000000004E-2</v>
      </c>
      <c r="G1604" s="39">
        <f>VLOOKUP(N1604,Currecny_M!$A$1:$P$10,2,FALSE)</f>
        <v>65</v>
      </c>
      <c r="H1604" s="39">
        <f>MATCH(C1604,Currecny_M!$A$1:$P$1,0)</f>
        <v>10</v>
      </c>
      <c r="I1604" s="39">
        <f>VLOOKUP(N1604,Currecny_M!$A$1:$P$10,MATCH(Database!C1604,Currecny_M!$A$1:$P$1,0),FALSE)</f>
        <v>70.39</v>
      </c>
      <c r="J1604" s="82">
        <f t="shared" ref="J1604:J1667" si="76">F1604*I1604</f>
        <v>-6.8982200000000002</v>
      </c>
      <c r="K1604" s="39">
        <f>VLOOKUP('Cover page'!$B$6,Currecny_M!$A$1:$P$10,MATCH(Database!C1604,Currecny_M!$A$1:$P$1,0),FALSE)</f>
        <v>1</v>
      </c>
      <c r="L1604" s="82">
        <f t="shared" ref="L1604:L1667" si="77">J1604/K1604</f>
        <v>-6.8982200000000002</v>
      </c>
      <c r="M1604" s="82">
        <f>((E1604/$F$1)*VLOOKUP(N1604,Currecny_M!$A$1:$P$10,MATCH(Database!C1604,Currecny_M!$A$1:$P$1,0),FALSE))/VLOOKUP('Cover page'!$B$6,Currecny_M!$A$1:$P$10,MATCH(Database!C1604,Currecny_M!$A$1:$P$1,0),FALSE)</f>
        <v>-6.8982200000000002</v>
      </c>
      <c r="N1604" s="6" t="str">
        <f>VLOOKUP(B1604,Master!$A$2:$C$11,3,FALSE)</f>
        <v>Yuan</v>
      </c>
      <c r="O1604" s="6" t="str">
        <f>VLOOKUP(B1604,Master!$A$2:$C$11,2,FALSE)</f>
        <v>Asia</v>
      </c>
      <c r="Q1604" s="39" t="str">
        <f>VLOOKUP(D1604,GL_Master!$A$1:$D$80,2,FALSE)</f>
        <v>BS</v>
      </c>
      <c r="R1604" s="39" t="str">
        <f>VLOOKUP(D1604,GL_Master!$A$1:$D$80,3,FALSE)</f>
        <v>Accumulated Depreciation</v>
      </c>
      <c r="S1604" s="39" t="str">
        <f>VLOOKUP(D1604,GL_Master!$A$1:$D$80,4,FALSE)</f>
        <v>Accumulated Depreciation</v>
      </c>
    </row>
    <row r="1605" spans="1:19" x14ac:dyDescent="0.25">
      <c r="A1605" s="39" t="s">
        <v>262</v>
      </c>
      <c r="B1605" s="39" t="s">
        <v>234</v>
      </c>
      <c r="C1605" s="7">
        <v>44166</v>
      </c>
      <c r="D1605" s="39" t="s">
        <v>71</v>
      </c>
      <c r="E1605" s="39">
        <v>4950</v>
      </c>
      <c r="F1605" s="82">
        <f t="shared" si="75"/>
        <v>4.95</v>
      </c>
      <c r="G1605" s="39">
        <f>VLOOKUP(N1605,Currecny_M!$A$1:$P$10,2,FALSE)</f>
        <v>65</v>
      </c>
      <c r="H1605" s="39">
        <f>MATCH(C1605,Currecny_M!$A$1:$P$1,0)</f>
        <v>10</v>
      </c>
      <c r="I1605" s="39">
        <f>VLOOKUP(N1605,Currecny_M!$A$1:$P$10,MATCH(Database!C1605,Currecny_M!$A$1:$P$1,0),FALSE)</f>
        <v>70.39</v>
      </c>
      <c r="J1605" s="82">
        <f t="shared" si="76"/>
        <v>348.43049999999999</v>
      </c>
      <c r="K1605" s="39">
        <f>VLOOKUP('Cover page'!$B$6,Currecny_M!$A$1:$P$10,MATCH(Database!C1605,Currecny_M!$A$1:$P$1,0),FALSE)</f>
        <v>1</v>
      </c>
      <c r="L1605" s="82">
        <f t="shared" si="77"/>
        <v>348.43049999999999</v>
      </c>
      <c r="M1605" s="82">
        <f>((E1605/$F$1)*VLOOKUP(N1605,Currecny_M!$A$1:$P$10,MATCH(Database!C1605,Currecny_M!$A$1:$P$1,0),FALSE))/VLOOKUP('Cover page'!$B$6,Currecny_M!$A$1:$P$10,MATCH(Database!C1605,Currecny_M!$A$1:$P$1,0),FALSE)</f>
        <v>348.43049999999999</v>
      </c>
      <c r="N1605" s="6" t="str">
        <f>VLOOKUP(B1605,Master!$A$2:$C$11,3,FALSE)</f>
        <v>Yuan</v>
      </c>
      <c r="O1605" s="6" t="str">
        <f>VLOOKUP(B1605,Master!$A$2:$C$11,2,FALSE)</f>
        <v>Asia</v>
      </c>
      <c r="Q1605" s="39" t="str">
        <f>VLOOKUP(D1605,GL_Master!$A$1:$D$80,2,FALSE)</f>
        <v>BS</v>
      </c>
      <c r="R1605" s="39" t="str">
        <f>VLOOKUP(D1605,GL_Master!$A$1:$D$80,3,FALSE)</f>
        <v>Gross Block</v>
      </c>
      <c r="S1605" s="39" t="str">
        <f>VLOOKUP(D1605,GL_Master!$A$1:$D$80,4,FALSE)</f>
        <v>Tangible Fixed assets</v>
      </c>
    </row>
    <row r="1606" spans="1:19" x14ac:dyDescent="0.25">
      <c r="A1606" s="39" t="s">
        <v>262</v>
      </c>
      <c r="B1606" s="39" t="s">
        <v>234</v>
      </c>
      <c r="C1606" s="7">
        <v>44166</v>
      </c>
      <c r="D1606" s="39" t="s">
        <v>72</v>
      </c>
      <c r="E1606" s="39">
        <v>40</v>
      </c>
      <c r="F1606" s="82">
        <f t="shared" si="75"/>
        <v>0.04</v>
      </c>
      <c r="G1606" s="39">
        <f>VLOOKUP(N1606,Currecny_M!$A$1:$P$10,2,FALSE)</f>
        <v>65</v>
      </c>
      <c r="H1606" s="39">
        <f>MATCH(C1606,Currecny_M!$A$1:$P$1,0)</f>
        <v>10</v>
      </c>
      <c r="I1606" s="39">
        <f>VLOOKUP(N1606,Currecny_M!$A$1:$P$10,MATCH(Database!C1606,Currecny_M!$A$1:$P$1,0),FALSE)</f>
        <v>70.39</v>
      </c>
      <c r="J1606" s="82">
        <f t="shared" si="76"/>
        <v>2.8155999999999999</v>
      </c>
      <c r="K1606" s="39">
        <f>VLOOKUP('Cover page'!$B$6,Currecny_M!$A$1:$P$10,MATCH(Database!C1606,Currecny_M!$A$1:$P$1,0),FALSE)</f>
        <v>1</v>
      </c>
      <c r="L1606" s="82">
        <f t="shared" si="77"/>
        <v>2.8155999999999999</v>
      </c>
      <c r="M1606" s="82">
        <f>((E1606/$F$1)*VLOOKUP(N1606,Currecny_M!$A$1:$P$10,MATCH(Database!C1606,Currecny_M!$A$1:$P$1,0),FALSE))/VLOOKUP('Cover page'!$B$6,Currecny_M!$A$1:$P$10,MATCH(Database!C1606,Currecny_M!$A$1:$P$1,0),FALSE)</f>
        <v>2.8155999999999999</v>
      </c>
      <c r="N1606" s="6" t="str">
        <f>VLOOKUP(B1606,Master!$A$2:$C$11,3,FALSE)</f>
        <v>Yuan</v>
      </c>
      <c r="O1606" s="6" t="str">
        <f>VLOOKUP(B1606,Master!$A$2:$C$11,2,FALSE)</f>
        <v>Asia</v>
      </c>
      <c r="Q1606" s="39" t="str">
        <f>VLOOKUP(D1606,GL_Master!$A$1:$D$80,2,FALSE)</f>
        <v>BS</v>
      </c>
      <c r="R1606" s="39" t="str">
        <f>VLOOKUP(D1606,GL_Master!$A$1:$D$80,3,FALSE)</f>
        <v>Gross Block</v>
      </c>
      <c r="S1606" s="39" t="str">
        <f>VLOOKUP(D1606,GL_Master!$A$1:$D$80,4,FALSE)</f>
        <v>Tangible Fixed assets</v>
      </c>
    </row>
    <row r="1607" spans="1:19" x14ac:dyDescent="0.25">
      <c r="A1607" s="39" t="s">
        <v>262</v>
      </c>
      <c r="B1607" s="39" t="s">
        <v>234</v>
      </c>
      <c r="C1607" s="7">
        <v>44166</v>
      </c>
      <c r="D1607" s="39" t="s">
        <v>73</v>
      </c>
      <c r="E1607" s="39">
        <v>20</v>
      </c>
      <c r="F1607" s="82">
        <f t="shared" si="75"/>
        <v>0.02</v>
      </c>
      <c r="G1607" s="39">
        <f>VLOOKUP(N1607,Currecny_M!$A$1:$P$10,2,FALSE)</f>
        <v>65</v>
      </c>
      <c r="H1607" s="39">
        <f>MATCH(C1607,Currecny_M!$A$1:$P$1,0)</f>
        <v>10</v>
      </c>
      <c r="I1607" s="39">
        <f>VLOOKUP(N1607,Currecny_M!$A$1:$P$10,MATCH(Database!C1607,Currecny_M!$A$1:$P$1,0),FALSE)</f>
        <v>70.39</v>
      </c>
      <c r="J1607" s="82">
        <f t="shared" si="76"/>
        <v>1.4077999999999999</v>
      </c>
      <c r="K1607" s="39">
        <f>VLOOKUP('Cover page'!$B$6,Currecny_M!$A$1:$P$10,MATCH(Database!C1607,Currecny_M!$A$1:$P$1,0),FALSE)</f>
        <v>1</v>
      </c>
      <c r="L1607" s="82">
        <f t="shared" si="77"/>
        <v>1.4077999999999999</v>
      </c>
      <c r="M1607" s="82">
        <f>((E1607/$F$1)*VLOOKUP(N1607,Currecny_M!$A$1:$P$10,MATCH(Database!C1607,Currecny_M!$A$1:$P$1,0),FALSE))/VLOOKUP('Cover page'!$B$6,Currecny_M!$A$1:$P$10,MATCH(Database!C1607,Currecny_M!$A$1:$P$1,0),FALSE)</f>
        <v>1.4077999999999999</v>
      </c>
      <c r="N1607" s="6" t="str">
        <f>VLOOKUP(B1607,Master!$A$2:$C$11,3,FALSE)</f>
        <v>Yuan</v>
      </c>
      <c r="O1607" s="6" t="str">
        <f>VLOOKUP(B1607,Master!$A$2:$C$11,2,FALSE)</f>
        <v>Asia</v>
      </c>
      <c r="Q1607" s="39" t="str">
        <f>VLOOKUP(D1607,GL_Master!$A$1:$D$80,2,FALSE)</f>
        <v>BS</v>
      </c>
      <c r="R1607" s="39" t="str">
        <f>VLOOKUP(D1607,GL_Master!$A$1:$D$80,3,FALSE)</f>
        <v>Gross Block</v>
      </c>
      <c r="S1607" s="39" t="str">
        <f>VLOOKUP(D1607,GL_Master!$A$1:$D$80,4,FALSE)</f>
        <v>Tangible Fixed assets</v>
      </c>
    </row>
    <row r="1608" spans="1:19" x14ac:dyDescent="0.25">
      <c r="A1608" s="39" t="s">
        <v>262</v>
      </c>
      <c r="B1608" s="39" t="s">
        <v>234</v>
      </c>
      <c r="C1608" s="7">
        <v>44166</v>
      </c>
      <c r="D1608" s="39" t="s">
        <v>74</v>
      </c>
      <c r="E1608" s="39">
        <v>-4705</v>
      </c>
      <c r="F1608" s="82">
        <f t="shared" si="75"/>
        <v>-4.7050000000000001</v>
      </c>
      <c r="G1608" s="39">
        <f>VLOOKUP(N1608,Currecny_M!$A$1:$P$10,2,FALSE)</f>
        <v>65</v>
      </c>
      <c r="H1608" s="39">
        <f>MATCH(C1608,Currecny_M!$A$1:$P$1,0)</f>
        <v>10</v>
      </c>
      <c r="I1608" s="39">
        <f>VLOOKUP(N1608,Currecny_M!$A$1:$P$10,MATCH(Database!C1608,Currecny_M!$A$1:$P$1,0),FALSE)</f>
        <v>70.39</v>
      </c>
      <c r="J1608" s="82">
        <f t="shared" si="76"/>
        <v>-331.18495000000001</v>
      </c>
      <c r="K1608" s="39">
        <f>VLOOKUP('Cover page'!$B$6,Currecny_M!$A$1:$P$10,MATCH(Database!C1608,Currecny_M!$A$1:$P$1,0),FALSE)</f>
        <v>1</v>
      </c>
      <c r="L1608" s="82">
        <f t="shared" si="77"/>
        <v>-331.18495000000001</v>
      </c>
      <c r="M1608" s="82">
        <f>((E1608/$F$1)*VLOOKUP(N1608,Currecny_M!$A$1:$P$10,MATCH(Database!C1608,Currecny_M!$A$1:$P$1,0),FALSE))/VLOOKUP('Cover page'!$B$6,Currecny_M!$A$1:$P$10,MATCH(Database!C1608,Currecny_M!$A$1:$P$1,0),FALSE)</f>
        <v>-331.18495000000001</v>
      </c>
      <c r="N1608" s="6" t="str">
        <f>VLOOKUP(B1608,Master!$A$2:$C$11,3,FALSE)</f>
        <v>Yuan</v>
      </c>
      <c r="O1608" s="6" t="str">
        <f>VLOOKUP(B1608,Master!$A$2:$C$11,2,FALSE)</f>
        <v>Asia</v>
      </c>
      <c r="Q1608" s="39" t="str">
        <f>VLOOKUP(D1608,GL_Master!$A$1:$D$80,2,FALSE)</f>
        <v>BS</v>
      </c>
      <c r="R1608" s="39" t="str">
        <f>VLOOKUP(D1608,GL_Master!$A$1:$D$80,3,FALSE)</f>
        <v>Accumulated Depreciation</v>
      </c>
      <c r="S1608" s="39" t="str">
        <f>VLOOKUP(D1608,GL_Master!$A$1:$D$80,4,FALSE)</f>
        <v>Accumulated Depreciation</v>
      </c>
    </row>
    <row r="1609" spans="1:19" x14ac:dyDescent="0.25">
      <c r="A1609" s="39" t="s">
        <v>262</v>
      </c>
      <c r="B1609" s="39" t="s">
        <v>234</v>
      </c>
      <c r="C1609" s="7">
        <v>44166</v>
      </c>
      <c r="D1609" s="39" t="s">
        <v>21</v>
      </c>
      <c r="E1609" s="39">
        <v>395</v>
      </c>
      <c r="F1609" s="82">
        <f t="shared" si="75"/>
        <v>0.39500000000000002</v>
      </c>
      <c r="G1609" s="39">
        <f>VLOOKUP(N1609,Currecny_M!$A$1:$P$10,2,FALSE)</f>
        <v>65</v>
      </c>
      <c r="H1609" s="39">
        <f>MATCH(C1609,Currecny_M!$A$1:$P$1,0)</f>
        <v>10</v>
      </c>
      <c r="I1609" s="39">
        <f>VLOOKUP(N1609,Currecny_M!$A$1:$P$10,MATCH(Database!C1609,Currecny_M!$A$1:$P$1,0),FALSE)</f>
        <v>70.39</v>
      </c>
      <c r="J1609" s="82">
        <f t="shared" si="76"/>
        <v>27.80405</v>
      </c>
      <c r="K1609" s="39">
        <f>VLOOKUP('Cover page'!$B$6,Currecny_M!$A$1:$P$10,MATCH(Database!C1609,Currecny_M!$A$1:$P$1,0),FALSE)</f>
        <v>1</v>
      </c>
      <c r="L1609" s="82">
        <f t="shared" si="77"/>
        <v>27.80405</v>
      </c>
      <c r="M1609" s="82">
        <f>((E1609/$F$1)*VLOOKUP(N1609,Currecny_M!$A$1:$P$10,MATCH(Database!C1609,Currecny_M!$A$1:$P$1,0),FALSE))/VLOOKUP('Cover page'!$B$6,Currecny_M!$A$1:$P$10,MATCH(Database!C1609,Currecny_M!$A$1:$P$1,0),FALSE)</f>
        <v>27.80405</v>
      </c>
      <c r="N1609" s="6" t="str">
        <f>VLOOKUP(B1609,Master!$A$2:$C$11,3,FALSE)</f>
        <v>Yuan</v>
      </c>
      <c r="O1609" s="6" t="str">
        <f>VLOOKUP(B1609,Master!$A$2:$C$11,2,FALSE)</f>
        <v>Asia</v>
      </c>
      <c r="Q1609" s="39" t="str">
        <f>VLOOKUP(D1609,GL_Master!$A$1:$D$80,2,FALSE)</f>
        <v>BS</v>
      </c>
      <c r="R1609" s="39" t="str">
        <f>VLOOKUP(D1609,GL_Master!$A$1:$D$80,3,FALSE)</f>
        <v>Gross Block</v>
      </c>
      <c r="S1609" s="39" t="str">
        <f>VLOOKUP(D1609,GL_Master!$A$1:$D$80,4,FALSE)</f>
        <v>Tangible Fixed assets</v>
      </c>
    </row>
    <row r="1610" spans="1:19" x14ac:dyDescent="0.25">
      <c r="A1610" s="39" t="s">
        <v>262</v>
      </c>
      <c r="B1610" s="39" t="s">
        <v>234</v>
      </c>
      <c r="C1610" s="7">
        <v>44166</v>
      </c>
      <c r="D1610" s="39" t="s">
        <v>27</v>
      </c>
      <c r="E1610" s="39">
        <v>856</v>
      </c>
      <c r="F1610" s="82">
        <f t="shared" si="75"/>
        <v>0.85599999999999998</v>
      </c>
      <c r="G1610" s="39">
        <f>VLOOKUP(N1610,Currecny_M!$A$1:$P$10,2,FALSE)</f>
        <v>65</v>
      </c>
      <c r="H1610" s="39">
        <f>MATCH(C1610,Currecny_M!$A$1:$P$1,0)</f>
        <v>10</v>
      </c>
      <c r="I1610" s="39">
        <f>VLOOKUP(N1610,Currecny_M!$A$1:$P$10,MATCH(Database!C1610,Currecny_M!$A$1:$P$1,0),FALSE)</f>
        <v>70.39</v>
      </c>
      <c r="J1610" s="82">
        <f t="shared" si="76"/>
        <v>60.253839999999997</v>
      </c>
      <c r="K1610" s="39">
        <f>VLOOKUP('Cover page'!$B$6,Currecny_M!$A$1:$P$10,MATCH(Database!C1610,Currecny_M!$A$1:$P$1,0),FALSE)</f>
        <v>1</v>
      </c>
      <c r="L1610" s="82">
        <f t="shared" si="77"/>
        <v>60.253839999999997</v>
      </c>
      <c r="M1610" s="82">
        <f>((E1610/$F$1)*VLOOKUP(N1610,Currecny_M!$A$1:$P$10,MATCH(Database!C1610,Currecny_M!$A$1:$P$1,0),FALSE))/VLOOKUP('Cover page'!$B$6,Currecny_M!$A$1:$P$10,MATCH(Database!C1610,Currecny_M!$A$1:$P$1,0),FALSE)</f>
        <v>60.253839999999997</v>
      </c>
      <c r="N1610" s="6" t="str">
        <f>VLOOKUP(B1610,Master!$A$2:$C$11,3,FALSE)</f>
        <v>Yuan</v>
      </c>
      <c r="O1610" s="6" t="str">
        <f>VLOOKUP(B1610,Master!$A$2:$C$11,2,FALSE)</f>
        <v>Asia</v>
      </c>
      <c r="Q1610" s="39" t="str">
        <f>VLOOKUP(D1610,GL_Master!$A$1:$D$80,2,FALSE)</f>
        <v>BS</v>
      </c>
      <c r="R1610" s="39" t="str">
        <f>VLOOKUP(D1610,GL_Master!$A$1:$D$80,3,FALSE)</f>
        <v>Gross Block</v>
      </c>
      <c r="S1610" s="39" t="str">
        <f>VLOOKUP(D1610,GL_Master!$A$1:$D$80,4,FALSE)</f>
        <v>Tangible Fixed assets</v>
      </c>
    </row>
    <row r="1611" spans="1:19" x14ac:dyDescent="0.25">
      <c r="A1611" s="39" t="s">
        <v>262</v>
      </c>
      <c r="B1611" s="39" t="s">
        <v>234</v>
      </c>
      <c r="C1611" s="7">
        <v>44166</v>
      </c>
      <c r="D1611" s="39" t="s">
        <v>75</v>
      </c>
      <c r="E1611" s="39">
        <v>-20</v>
      </c>
      <c r="F1611" s="82">
        <f t="shared" si="75"/>
        <v>-0.02</v>
      </c>
      <c r="G1611" s="39">
        <f>VLOOKUP(N1611,Currecny_M!$A$1:$P$10,2,FALSE)</f>
        <v>65</v>
      </c>
      <c r="H1611" s="39">
        <f>MATCH(C1611,Currecny_M!$A$1:$P$1,0)</f>
        <v>10</v>
      </c>
      <c r="I1611" s="39">
        <f>VLOOKUP(N1611,Currecny_M!$A$1:$P$10,MATCH(Database!C1611,Currecny_M!$A$1:$P$1,0),FALSE)</f>
        <v>70.39</v>
      </c>
      <c r="J1611" s="82">
        <f t="shared" si="76"/>
        <v>-1.4077999999999999</v>
      </c>
      <c r="K1611" s="39">
        <f>VLOOKUP('Cover page'!$B$6,Currecny_M!$A$1:$P$10,MATCH(Database!C1611,Currecny_M!$A$1:$P$1,0),FALSE)</f>
        <v>1</v>
      </c>
      <c r="L1611" s="82">
        <f t="shared" si="77"/>
        <v>-1.4077999999999999</v>
      </c>
      <c r="M1611" s="82">
        <f>((E1611/$F$1)*VLOOKUP(N1611,Currecny_M!$A$1:$P$10,MATCH(Database!C1611,Currecny_M!$A$1:$P$1,0),FALSE))/VLOOKUP('Cover page'!$B$6,Currecny_M!$A$1:$P$10,MATCH(Database!C1611,Currecny_M!$A$1:$P$1,0),FALSE)</f>
        <v>-1.4077999999999999</v>
      </c>
      <c r="N1611" s="6" t="str">
        <f>VLOOKUP(B1611,Master!$A$2:$C$11,3,FALSE)</f>
        <v>Yuan</v>
      </c>
      <c r="O1611" s="6" t="str">
        <f>VLOOKUP(B1611,Master!$A$2:$C$11,2,FALSE)</f>
        <v>Asia</v>
      </c>
      <c r="Q1611" s="39" t="str">
        <f>VLOOKUP(D1611,GL_Master!$A$1:$D$80,2,FALSE)</f>
        <v>BS</v>
      </c>
      <c r="R1611" s="39" t="str">
        <f>VLOOKUP(D1611,GL_Master!$A$1:$D$80,3,FALSE)</f>
        <v>Gross Block</v>
      </c>
      <c r="S1611" s="39" t="str">
        <f>VLOOKUP(D1611,GL_Master!$A$1:$D$80,4,FALSE)</f>
        <v>Tangible Fixed assets</v>
      </c>
    </row>
    <row r="1612" spans="1:19" x14ac:dyDescent="0.25">
      <c r="A1612" s="39" t="s">
        <v>262</v>
      </c>
      <c r="B1612" s="39" t="s">
        <v>234</v>
      </c>
      <c r="C1612" s="7">
        <v>44166</v>
      </c>
      <c r="D1612" s="39" t="s">
        <v>76</v>
      </c>
      <c r="E1612" s="39">
        <v>471</v>
      </c>
      <c r="F1612" s="82">
        <f t="shared" si="75"/>
        <v>0.47099999999999997</v>
      </c>
      <c r="G1612" s="39">
        <f>VLOOKUP(N1612,Currecny_M!$A$1:$P$10,2,FALSE)</f>
        <v>65</v>
      </c>
      <c r="H1612" s="39">
        <f>MATCH(C1612,Currecny_M!$A$1:$P$1,0)</f>
        <v>10</v>
      </c>
      <c r="I1612" s="39">
        <f>VLOOKUP(N1612,Currecny_M!$A$1:$P$10,MATCH(Database!C1612,Currecny_M!$A$1:$P$1,0),FALSE)</f>
        <v>70.39</v>
      </c>
      <c r="J1612" s="82">
        <f t="shared" si="76"/>
        <v>33.153689999999997</v>
      </c>
      <c r="K1612" s="39">
        <f>VLOOKUP('Cover page'!$B$6,Currecny_M!$A$1:$P$10,MATCH(Database!C1612,Currecny_M!$A$1:$P$1,0),FALSE)</f>
        <v>1</v>
      </c>
      <c r="L1612" s="82">
        <f t="shared" si="77"/>
        <v>33.153689999999997</v>
      </c>
      <c r="M1612" s="82">
        <f>((E1612/$F$1)*VLOOKUP(N1612,Currecny_M!$A$1:$P$10,MATCH(Database!C1612,Currecny_M!$A$1:$P$1,0),FALSE))/VLOOKUP('Cover page'!$B$6,Currecny_M!$A$1:$P$10,MATCH(Database!C1612,Currecny_M!$A$1:$P$1,0),FALSE)</f>
        <v>33.153689999999997</v>
      </c>
      <c r="N1612" s="6" t="str">
        <f>VLOOKUP(B1612,Master!$A$2:$C$11,3,FALSE)</f>
        <v>Yuan</v>
      </c>
      <c r="O1612" s="6" t="str">
        <f>VLOOKUP(B1612,Master!$A$2:$C$11,2,FALSE)</f>
        <v>Asia</v>
      </c>
      <c r="Q1612" s="39" t="str">
        <f>VLOOKUP(D1612,GL_Master!$A$1:$D$80,2,FALSE)</f>
        <v>BS</v>
      </c>
      <c r="R1612" s="39" t="str">
        <f>VLOOKUP(D1612,GL_Master!$A$1:$D$80,3,FALSE)</f>
        <v>Inventories</v>
      </c>
      <c r="S1612" s="39" t="str">
        <f>VLOOKUP(D1612,GL_Master!$A$1:$D$80,4,FALSE)</f>
        <v>Inventory</v>
      </c>
    </row>
    <row r="1613" spans="1:19" x14ac:dyDescent="0.25">
      <c r="A1613" s="39" t="s">
        <v>262</v>
      </c>
      <c r="B1613" s="39" t="s">
        <v>234</v>
      </c>
      <c r="C1613" s="7">
        <v>44166</v>
      </c>
      <c r="D1613" s="39" t="s">
        <v>77</v>
      </c>
      <c r="E1613" s="39">
        <v>1186</v>
      </c>
      <c r="F1613" s="82">
        <f t="shared" si="75"/>
        <v>1.1859999999999999</v>
      </c>
      <c r="G1613" s="39">
        <f>VLOOKUP(N1613,Currecny_M!$A$1:$P$10,2,FALSE)</f>
        <v>65</v>
      </c>
      <c r="H1613" s="39">
        <f>MATCH(C1613,Currecny_M!$A$1:$P$1,0)</f>
        <v>10</v>
      </c>
      <c r="I1613" s="39">
        <f>VLOOKUP(N1613,Currecny_M!$A$1:$P$10,MATCH(Database!C1613,Currecny_M!$A$1:$P$1,0),FALSE)</f>
        <v>70.39</v>
      </c>
      <c r="J1613" s="82">
        <f t="shared" si="76"/>
        <v>83.48254</v>
      </c>
      <c r="K1613" s="39">
        <f>VLOOKUP('Cover page'!$B$6,Currecny_M!$A$1:$P$10,MATCH(Database!C1613,Currecny_M!$A$1:$P$1,0),FALSE)</f>
        <v>1</v>
      </c>
      <c r="L1613" s="82">
        <f t="shared" si="77"/>
        <v>83.48254</v>
      </c>
      <c r="M1613" s="82">
        <f>((E1613/$F$1)*VLOOKUP(N1613,Currecny_M!$A$1:$P$10,MATCH(Database!C1613,Currecny_M!$A$1:$P$1,0),FALSE))/VLOOKUP('Cover page'!$B$6,Currecny_M!$A$1:$P$10,MATCH(Database!C1613,Currecny_M!$A$1:$P$1,0),FALSE)</f>
        <v>83.48254</v>
      </c>
      <c r="N1613" s="6" t="str">
        <f>VLOOKUP(B1613,Master!$A$2:$C$11,3,FALSE)</f>
        <v>Yuan</v>
      </c>
      <c r="O1613" s="6" t="str">
        <f>VLOOKUP(B1613,Master!$A$2:$C$11,2,FALSE)</f>
        <v>Asia</v>
      </c>
      <c r="Q1613" s="39" t="str">
        <f>VLOOKUP(D1613,GL_Master!$A$1:$D$80,2,FALSE)</f>
        <v>BS</v>
      </c>
      <c r="R1613" s="39" t="str">
        <f>VLOOKUP(D1613,GL_Master!$A$1:$D$80,3,FALSE)</f>
        <v>Inventories</v>
      </c>
      <c r="S1613" s="39" t="str">
        <f>VLOOKUP(D1613,GL_Master!$A$1:$D$80,4,FALSE)</f>
        <v>Inventory</v>
      </c>
    </row>
    <row r="1614" spans="1:19" x14ac:dyDescent="0.25">
      <c r="A1614" s="39" t="s">
        <v>262</v>
      </c>
      <c r="B1614" s="39" t="s">
        <v>234</v>
      </c>
      <c r="C1614" s="7">
        <v>44166</v>
      </c>
      <c r="D1614" s="39" t="s">
        <v>2</v>
      </c>
      <c r="E1614" s="39">
        <v>128244</v>
      </c>
      <c r="F1614" s="82">
        <f t="shared" si="75"/>
        <v>128.244</v>
      </c>
      <c r="G1614" s="39">
        <f>VLOOKUP(N1614,Currecny_M!$A$1:$P$10,2,FALSE)</f>
        <v>65</v>
      </c>
      <c r="H1614" s="39">
        <f>MATCH(C1614,Currecny_M!$A$1:$P$1,0)</f>
        <v>10</v>
      </c>
      <c r="I1614" s="39">
        <f>VLOOKUP(N1614,Currecny_M!$A$1:$P$10,MATCH(Database!C1614,Currecny_M!$A$1:$P$1,0),FALSE)</f>
        <v>70.39</v>
      </c>
      <c r="J1614" s="82">
        <f t="shared" si="76"/>
        <v>9027.0951600000008</v>
      </c>
      <c r="K1614" s="39">
        <f>VLOOKUP('Cover page'!$B$6,Currecny_M!$A$1:$P$10,MATCH(Database!C1614,Currecny_M!$A$1:$P$1,0),FALSE)</f>
        <v>1</v>
      </c>
      <c r="L1614" s="82">
        <f t="shared" si="77"/>
        <v>9027.0951600000008</v>
      </c>
      <c r="M1614" s="82">
        <f>((E1614/$F$1)*VLOOKUP(N1614,Currecny_M!$A$1:$P$10,MATCH(Database!C1614,Currecny_M!$A$1:$P$1,0),FALSE))/VLOOKUP('Cover page'!$B$6,Currecny_M!$A$1:$P$10,MATCH(Database!C1614,Currecny_M!$A$1:$P$1,0),FALSE)</f>
        <v>9027.0951600000008</v>
      </c>
      <c r="N1614" s="6" t="str">
        <f>VLOOKUP(B1614,Master!$A$2:$C$11,3,FALSE)</f>
        <v>Yuan</v>
      </c>
      <c r="O1614" s="6" t="str">
        <f>VLOOKUP(B1614,Master!$A$2:$C$11,2,FALSE)</f>
        <v>Asia</v>
      </c>
      <c r="Q1614" s="39" t="str">
        <f>VLOOKUP(D1614,GL_Master!$A$1:$D$80,2,FALSE)</f>
        <v>BS</v>
      </c>
      <c r="R1614" s="39" t="str">
        <f>VLOOKUP(D1614,GL_Master!$A$1:$D$80,3,FALSE)</f>
        <v>Trade receivables</v>
      </c>
      <c r="S1614" s="39" t="str">
        <f>VLOOKUP(D1614,GL_Master!$A$1:$D$80,4,FALSE)</f>
        <v>Unsecured, considered good</v>
      </c>
    </row>
    <row r="1615" spans="1:19" x14ac:dyDescent="0.25">
      <c r="A1615" s="39" t="s">
        <v>262</v>
      </c>
      <c r="B1615" s="39" t="s">
        <v>234</v>
      </c>
      <c r="C1615" s="7">
        <v>44166</v>
      </c>
      <c r="D1615" s="39" t="s">
        <v>78</v>
      </c>
      <c r="E1615" s="39">
        <v>19</v>
      </c>
      <c r="F1615" s="82">
        <f t="shared" si="75"/>
        <v>1.9E-2</v>
      </c>
      <c r="G1615" s="39">
        <f>VLOOKUP(N1615,Currecny_M!$A$1:$P$10,2,FALSE)</f>
        <v>65</v>
      </c>
      <c r="H1615" s="39">
        <f>MATCH(C1615,Currecny_M!$A$1:$P$1,0)</f>
        <v>10</v>
      </c>
      <c r="I1615" s="39">
        <f>VLOOKUP(N1615,Currecny_M!$A$1:$P$10,MATCH(Database!C1615,Currecny_M!$A$1:$P$1,0),FALSE)</f>
        <v>70.39</v>
      </c>
      <c r="J1615" s="82">
        <f t="shared" si="76"/>
        <v>1.33741</v>
      </c>
      <c r="K1615" s="39">
        <f>VLOOKUP('Cover page'!$B$6,Currecny_M!$A$1:$P$10,MATCH(Database!C1615,Currecny_M!$A$1:$P$1,0),FALSE)</f>
        <v>1</v>
      </c>
      <c r="L1615" s="82">
        <f t="shared" si="77"/>
        <v>1.33741</v>
      </c>
      <c r="M1615" s="82">
        <f>((E1615/$F$1)*VLOOKUP(N1615,Currecny_M!$A$1:$P$10,MATCH(Database!C1615,Currecny_M!$A$1:$P$1,0),FALSE))/VLOOKUP('Cover page'!$B$6,Currecny_M!$A$1:$P$10,MATCH(Database!C1615,Currecny_M!$A$1:$P$1,0),FALSE)</f>
        <v>1.33741</v>
      </c>
      <c r="N1615" s="6" t="str">
        <f>VLOOKUP(B1615,Master!$A$2:$C$11,3,FALSE)</f>
        <v>Yuan</v>
      </c>
      <c r="O1615" s="6" t="str">
        <f>VLOOKUP(B1615,Master!$A$2:$C$11,2,FALSE)</f>
        <v>Asia</v>
      </c>
      <c r="Q1615" s="39" t="str">
        <f>VLOOKUP(D1615,GL_Master!$A$1:$D$80,2,FALSE)</f>
        <v>BS</v>
      </c>
      <c r="R1615" s="39" t="str">
        <f>VLOOKUP(D1615,GL_Master!$A$1:$D$80,3,FALSE)</f>
        <v>Cash &amp; Bank Balances</v>
      </c>
      <c r="S1615" s="39" t="str">
        <f>VLOOKUP(D1615,GL_Master!$A$1:$D$80,4,FALSE)</f>
        <v>Cash In hand</v>
      </c>
    </row>
    <row r="1616" spans="1:19" x14ac:dyDescent="0.25">
      <c r="A1616" s="39" t="s">
        <v>262</v>
      </c>
      <c r="B1616" s="39" t="s">
        <v>234</v>
      </c>
      <c r="C1616" s="7">
        <v>44166</v>
      </c>
      <c r="D1616" s="39" t="s">
        <v>79</v>
      </c>
      <c r="E1616" s="39">
        <v>-4938</v>
      </c>
      <c r="F1616" s="82">
        <f t="shared" si="75"/>
        <v>-4.9379999999999997</v>
      </c>
      <c r="G1616" s="39">
        <f>VLOOKUP(N1616,Currecny_M!$A$1:$P$10,2,FALSE)</f>
        <v>65</v>
      </c>
      <c r="H1616" s="39">
        <f>MATCH(C1616,Currecny_M!$A$1:$P$1,0)</f>
        <v>10</v>
      </c>
      <c r="I1616" s="39">
        <f>VLOOKUP(N1616,Currecny_M!$A$1:$P$10,MATCH(Database!C1616,Currecny_M!$A$1:$P$1,0),FALSE)</f>
        <v>70.39</v>
      </c>
      <c r="J1616" s="82">
        <f t="shared" si="76"/>
        <v>-347.58581999999996</v>
      </c>
      <c r="K1616" s="39">
        <f>VLOOKUP('Cover page'!$B$6,Currecny_M!$A$1:$P$10,MATCH(Database!C1616,Currecny_M!$A$1:$P$1,0),FALSE)</f>
        <v>1</v>
      </c>
      <c r="L1616" s="82">
        <f t="shared" si="77"/>
        <v>-347.58581999999996</v>
      </c>
      <c r="M1616" s="82">
        <f>((E1616/$F$1)*VLOOKUP(N1616,Currecny_M!$A$1:$P$10,MATCH(Database!C1616,Currecny_M!$A$1:$P$1,0),FALSE))/VLOOKUP('Cover page'!$B$6,Currecny_M!$A$1:$P$10,MATCH(Database!C1616,Currecny_M!$A$1:$P$1,0),FALSE)</f>
        <v>-347.58581999999996</v>
      </c>
      <c r="N1616" s="6" t="str">
        <f>VLOOKUP(B1616,Master!$A$2:$C$11,3,FALSE)</f>
        <v>Yuan</v>
      </c>
      <c r="O1616" s="6" t="str">
        <f>VLOOKUP(B1616,Master!$A$2:$C$11,2,FALSE)</f>
        <v>Asia</v>
      </c>
      <c r="Q1616" s="39" t="str">
        <f>VLOOKUP(D1616,GL_Master!$A$1:$D$80,2,FALSE)</f>
        <v>BS</v>
      </c>
      <c r="R1616" s="39" t="str">
        <f>VLOOKUP(D1616,GL_Master!$A$1:$D$80,3,FALSE)</f>
        <v>Loan Fund</v>
      </c>
      <c r="S1616" s="39" t="str">
        <f>VLOOKUP(D1616,GL_Master!$A$1:$D$80,4,FALSE)</f>
        <v>Term Loan</v>
      </c>
    </row>
    <row r="1617" spans="1:19" x14ac:dyDescent="0.25">
      <c r="A1617" s="39" t="s">
        <v>262</v>
      </c>
      <c r="B1617" s="39" t="s">
        <v>234</v>
      </c>
      <c r="C1617" s="7">
        <v>44166</v>
      </c>
      <c r="D1617" s="39" t="s">
        <v>80</v>
      </c>
      <c r="E1617" s="39">
        <v>142</v>
      </c>
      <c r="F1617" s="82">
        <f t="shared" si="75"/>
        <v>0.14199999999999999</v>
      </c>
      <c r="G1617" s="39">
        <f>VLOOKUP(N1617,Currecny_M!$A$1:$P$10,2,FALSE)</f>
        <v>65</v>
      </c>
      <c r="H1617" s="39">
        <f>MATCH(C1617,Currecny_M!$A$1:$P$1,0)</f>
        <v>10</v>
      </c>
      <c r="I1617" s="39">
        <f>VLOOKUP(N1617,Currecny_M!$A$1:$P$10,MATCH(Database!C1617,Currecny_M!$A$1:$P$1,0),FALSE)</f>
        <v>70.39</v>
      </c>
      <c r="J1617" s="82">
        <f t="shared" si="76"/>
        <v>9.995379999999999</v>
      </c>
      <c r="K1617" s="39">
        <f>VLOOKUP('Cover page'!$B$6,Currecny_M!$A$1:$P$10,MATCH(Database!C1617,Currecny_M!$A$1:$P$1,0),FALSE)</f>
        <v>1</v>
      </c>
      <c r="L1617" s="82">
        <f t="shared" si="77"/>
        <v>9.995379999999999</v>
      </c>
      <c r="M1617" s="82">
        <f>((E1617/$F$1)*VLOOKUP(N1617,Currecny_M!$A$1:$P$10,MATCH(Database!C1617,Currecny_M!$A$1:$P$1,0),FALSE))/VLOOKUP('Cover page'!$B$6,Currecny_M!$A$1:$P$10,MATCH(Database!C1617,Currecny_M!$A$1:$P$1,0),FALSE)</f>
        <v>9.995379999999999</v>
      </c>
      <c r="N1617" s="6" t="str">
        <f>VLOOKUP(B1617,Master!$A$2:$C$11,3,FALSE)</f>
        <v>Yuan</v>
      </c>
      <c r="O1617" s="6" t="str">
        <f>VLOOKUP(B1617,Master!$A$2:$C$11,2,FALSE)</f>
        <v>Asia</v>
      </c>
      <c r="Q1617" s="39" t="str">
        <f>VLOOKUP(D1617,GL_Master!$A$1:$D$80,2,FALSE)</f>
        <v>BS</v>
      </c>
      <c r="R1617" s="39" t="str">
        <f>VLOOKUP(D1617,GL_Master!$A$1:$D$80,3,FALSE)</f>
        <v>Cash &amp; Bank Balances</v>
      </c>
      <c r="S1617" s="39" t="str">
        <f>VLOOKUP(D1617,GL_Master!$A$1:$D$80,4,FALSE)</f>
        <v xml:space="preserve">      On Current Accounts</v>
      </c>
    </row>
    <row r="1618" spans="1:19" x14ac:dyDescent="0.25">
      <c r="A1618" s="39" t="s">
        <v>262</v>
      </c>
      <c r="B1618" s="39" t="s">
        <v>234</v>
      </c>
      <c r="C1618" s="7">
        <v>44166</v>
      </c>
      <c r="D1618" s="39" t="s">
        <v>81</v>
      </c>
      <c r="E1618" s="39">
        <v>9863</v>
      </c>
      <c r="F1618" s="82">
        <f t="shared" si="75"/>
        <v>9.8629999999999995</v>
      </c>
      <c r="G1618" s="39">
        <f>VLOOKUP(N1618,Currecny_M!$A$1:$P$10,2,FALSE)</f>
        <v>65</v>
      </c>
      <c r="H1618" s="39">
        <f>MATCH(C1618,Currecny_M!$A$1:$P$1,0)</f>
        <v>10</v>
      </c>
      <c r="I1618" s="39">
        <f>VLOOKUP(N1618,Currecny_M!$A$1:$P$10,MATCH(Database!C1618,Currecny_M!$A$1:$P$1,0),FALSE)</f>
        <v>70.39</v>
      </c>
      <c r="J1618" s="82">
        <f t="shared" si="76"/>
        <v>694.25657000000001</v>
      </c>
      <c r="K1618" s="39">
        <f>VLOOKUP('Cover page'!$B$6,Currecny_M!$A$1:$P$10,MATCH(Database!C1618,Currecny_M!$A$1:$P$1,0),FALSE)</f>
        <v>1</v>
      </c>
      <c r="L1618" s="82">
        <f t="shared" si="77"/>
        <v>694.25657000000001</v>
      </c>
      <c r="M1618" s="82">
        <f>((E1618/$F$1)*VLOOKUP(N1618,Currecny_M!$A$1:$P$10,MATCH(Database!C1618,Currecny_M!$A$1:$P$1,0),FALSE))/VLOOKUP('Cover page'!$B$6,Currecny_M!$A$1:$P$10,MATCH(Database!C1618,Currecny_M!$A$1:$P$1,0),FALSE)</f>
        <v>694.25657000000001</v>
      </c>
      <c r="N1618" s="6" t="str">
        <f>VLOOKUP(B1618,Master!$A$2:$C$11,3,FALSE)</f>
        <v>Yuan</v>
      </c>
      <c r="O1618" s="6" t="str">
        <f>VLOOKUP(B1618,Master!$A$2:$C$11,2,FALSE)</f>
        <v>Asia</v>
      </c>
      <c r="Q1618" s="39" t="str">
        <f>VLOOKUP(D1618,GL_Master!$A$1:$D$80,2,FALSE)</f>
        <v>BS</v>
      </c>
      <c r="R1618" s="39" t="str">
        <f>VLOOKUP(D1618,GL_Master!$A$1:$D$80,3,FALSE)</f>
        <v>Other Current Assets</v>
      </c>
      <c r="S1618" s="39" t="str">
        <f>VLOOKUP(D1618,GL_Master!$A$1:$D$80,4,FALSE)</f>
        <v>Advance tax recoverable (net of provision )</v>
      </c>
    </row>
    <row r="1619" spans="1:19" x14ac:dyDescent="0.25">
      <c r="A1619" s="39" t="s">
        <v>262</v>
      </c>
      <c r="B1619" s="39" t="s">
        <v>234</v>
      </c>
      <c r="C1619" s="7">
        <v>44166</v>
      </c>
      <c r="D1619" s="39" t="s">
        <v>19</v>
      </c>
      <c r="E1619" s="39">
        <v>98</v>
      </c>
      <c r="F1619" s="82">
        <f t="shared" si="75"/>
        <v>9.8000000000000004E-2</v>
      </c>
      <c r="G1619" s="39">
        <f>VLOOKUP(N1619,Currecny_M!$A$1:$P$10,2,FALSE)</f>
        <v>65</v>
      </c>
      <c r="H1619" s="39">
        <f>MATCH(C1619,Currecny_M!$A$1:$P$1,0)</f>
        <v>10</v>
      </c>
      <c r="I1619" s="39">
        <f>VLOOKUP(N1619,Currecny_M!$A$1:$P$10,MATCH(Database!C1619,Currecny_M!$A$1:$P$1,0),FALSE)</f>
        <v>70.39</v>
      </c>
      <c r="J1619" s="82">
        <f t="shared" si="76"/>
        <v>6.8982200000000002</v>
      </c>
      <c r="K1619" s="39">
        <f>VLOOKUP('Cover page'!$B$6,Currecny_M!$A$1:$P$10,MATCH(Database!C1619,Currecny_M!$A$1:$P$1,0),FALSE)</f>
        <v>1</v>
      </c>
      <c r="L1619" s="82">
        <f t="shared" si="77"/>
        <v>6.8982200000000002</v>
      </c>
      <c r="M1619" s="82">
        <f>((E1619/$F$1)*VLOOKUP(N1619,Currecny_M!$A$1:$P$10,MATCH(Database!C1619,Currecny_M!$A$1:$P$1,0),FALSE))/VLOOKUP('Cover page'!$B$6,Currecny_M!$A$1:$P$10,MATCH(Database!C1619,Currecny_M!$A$1:$P$1,0),FALSE)</f>
        <v>6.8982200000000002</v>
      </c>
      <c r="N1619" s="6" t="str">
        <f>VLOOKUP(B1619,Master!$A$2:$C$11,3,FALSE)</f>
        <v>Yuan</v>
      </c>
      <c r="O1619" s="6" t="str">
        <f>VLOOKUP(B1619,Master!$A$2:$C$11,2,FALSE)</f>
        <v>Asia</v>
      </c>
      <c r="Q1619" s="39" t="str">
        <f>VLOOKUP(D1619,GL_Master!$A$1:$D$80,2,FALSE)</f>
        <v>BS</v>
      </c>
      <c r="R1619" s="39" t="str">
        <f>VLOOKUP(D1619,GL_Master!$A$1:$D$80,3,FALSE)</f>
        <v>Short-term loan and advances</v>
      </c>
      <c r="S1619" s="39" t="str">
        <f>VLOOKUP(D1619,GL_Master!$A$1:$D$80,4,FALSE)</f>
        <v>Prepaid expenses</v>
      </c>
    </row>
    <row r="1620" spans="1:19" x14ac:dyDescent="0.25">
      <c r="A1620" s="39" t="s">
        <v>262</v>
      </c>
      <c r="B1620" s="39" t="s">
        <v>234</v>
      </c>
      <c r="C1620" s="7">
        <v>44166</v>
      </c>
      <c r="D1620" s="39" t="s">
        <v>82</v>
      </c>
      <c r="E1620" s="39">
        <v>1007</v>
      </c>
      <c r="F1620" s="82">
        <f t="shared" si="75"/>
        <v>1.0069999999999999</v>
      </c>
      <c r="G1620" s="39">
        <f>VLOOKUP(N1620,Currecny_M!$A$1:$P$10,2,FALSE)</f>
        <v>65</v>
      </c>
      <c r="H1620" s="39">
        <f>MATCH(C1620,Currecny_M!$A$1:$P$1,0)</f>
        <v>10</v>
      </c>
      <c r="I1620" s="39">
        <f>VLOOKUP(N1620,Currecny_M!$A$1:$P$10,MATCH(Database!C1620,Currecny_M!$A$1:$P$1,0),FALSE)</f>
        <v>70.39</v>
      </c>
      <c r="J1620" s="82">
        <f t="shared" si="76"/>
        <v>70.882729999999995</v>
      </c>
      <c r="K1620" s="39">
        <f>VLOOKUP('Cover page'!$B$6,Currecny_M!$A$1:$P$10,MATCH(Database!C1620,Currecny_M!$A$1:$P$1,0),FALSE)</f>
        <v>1</v>
      </c>
      <c r="L1620" s="82">
        <f t="shared" si="77"/>
        <v>70.882729999999995</v>
      </c>
      <c r="M1620" s="82">
        <f>((E1620/$F$1)*VLOOKUP(N1620,Currecny_M!$A$1:$P$10,MATCH(Database!C1620,Currecny_M!$A$1:$P$1,0),FALSE))/VLOOKUP('Cover page'!$B$6,Currecny_M!$A$1:$P$10,MATCH(Database!C1620,Currecny_M!$A$1:$P$1,0),FALSE)</f>
        <v>70.882729999999995</v>
      </c>
      <c r="N1620" s="6" t="str">
        <f>VLOOKUP(B1620,Master!$A$2:$C$11,3,FALSE)</f>
        <v>Yuan</v>
      </c>
      <c r="O1620" s="6" t="str">
        <f>VLOOKUP(B1620,Master!$A$2:$C$11,2,FALSE)</f>
        <v>Asia</v>
      </c>
      <c r="Q1620" s="39" t="str">
        <f>VLOOKUP(D1620,GL_Master!$A$1:$D$80,2,FALSE)</f>
        <v>BS</v>
      </c>
      <c r="R1620" s="39" t="str">
        <f>VLOOKUP(D1620,GL_Master!$A$1:$D$80,3,FALSE)</f>
        <v>Short-term loan and advances</v>
      </c>
      <c r="S1620" s="39" t="str">
        <f>VLOOKUP(D1620,GL_Master!$A$1:$D$80,4,FALSE)</f>
        <v>Advance to vendor/employees</v>
      </c>
    </row>
    <row r="1621" spans="1:19" x14ac:dyDescent="0.25">
      <c r="A1621" s="39" t="s">
        <v>262</v>
      </c>
      <c r="B1621" s="39" t="s">
        <v>234</v>
      </c>
      <c r="C1621" s="7">
        <v>44166</v>
      </c>
      <c r="D1621" s="39" t="s">
        <v>83</v>
      </c>
      <c r="E1621" s="39">
        <v>691</v>
      </c>
      <c r="F1621" s="82">
        <f t="shared" si="75"/>
        <v>0.69099999999999995</v>
      </c>
      <c r="G1621" s="39">
        <f>VLOOKUP(N1621,Currecny_M!$A$1:$P$10,2,FALSE)</f>
        <v>65</v>
      </c>
      <c r="H1621" s="39">
        <f>MATCH(C1621,Currecny_M!$A$1:$P$1,0)</f>
        <v>10</v>
      </c>
      <c r="I1621" s="39">
        <f>VLOOKUP(N1621,Currecny_M!$A$1:$P$10,MATCH(Database!C1621,Currecny_M!$A$1:$P$1,0),FALSE)</f>
        <v>70.39</v>
      </c>
      <c r="J1621" s="82">
        <f t="shared" si="76"/>
        <v>48.639489999999995</v>
      </c>
      <c r="K1621" s="39">
        <f>VLOOKUP('Cover page'!$B$6,Currecny_M!$A$1:$P$10,MATCH(Database!C1621,Currecny_M!$A$1:$P$1,0),FALSE)</f>
        <v>1</v>
      </c>
      <c r="L1621" s="82">
        <f t="shared" si="77"/>
        <v>48.639489999999995</v>
      </c>
      <c r="M1621" s="82">
        <f>((E1621/$F$1)*VLOOKUP(N1621,Currecny_M!$A$1:$P$10,MATCH(Database!C1621,Currecny_M!$A$1:$P$1,0),FALSE))/VLOOKUP('Cover page'!$B$6,Currecny_M!$A$1:$P$10,MATCH(Database!C1621,Currecny_M!$A$1:$P$1,0),FALSE)</f>
        <v>48.639489999999995</v>
      </c>
      <c r="N1621" s="6" t="str">
        <f>VLOOKUP(B1621,Master!$A$2:$C$11,3,FALSE)</f>
        <v>Yuan</v>
      </c>
      <c r="O1621" s="6" t="str">
        <f>VLOOKUP(B1621,Master!$A$2:$C$11,2,FALSE)</f>
        <v>Asia</v>
      </c>
      <c r="Q1621" s="39" t="str">
        <f>VLOOKUP(D1621,GL_Master!$A$1:$D$80,2,FALSE)</f>
        <v>BS</v>
      </c>
      <c r="R1621" s="39" t="str">
        <f>VLOOKUP(D1621,GL_Master!$A$1:$D$80,3,FALSE)</f>
        <v>Other Current Assets</v>
      </c>
      <c r="S1621" s="39" t="str">
        <f>VLOOKUP(D1621,GL_Master!$A$1:$D$80,4,FALSE)</f>
        <v>Security deposits ( Unsecured, considered good)</v>
      </c>
    </row>
    <row r="1622" spans="1:19" x14ac:dyDescent="0.25">
      <c r="A1622" s="39" t="s">
        <v>262</v>
      </c>
      <c r="B1622" s="39" t="s">
        <v>234</v>
      </c>
      <c r="C1622" s="7">
        <v>44166</v>
      </c>
      <c r="D1622" s="39" t="s">
        <v>246</v>
      </c>
      <c r="E1622" s="39">
        <v>-85684</v>
      </c>
      <c r="F1622" s="82">
        <f t="shared" si="75"/>
        <v>-85.683999999999997</v>
      </c>
      <c r="G1622" s="39">
        <f>VLOOKUP(N1622,Currecny_M!$A$1:$P$10,2,FALSE)</f>
        <v>65</v>
      </c>
      <c r="H1622" s="39">
        <f>MATCH(C1622,Currecny_M!$A$1:$P$1,0)</f>
        <v>10</v>
      </c>
      <c r="I1622" s="39">
        <f>VLOOKUP(N1622,Currecny_M!$A$1:$P$10,MATCH(Database!C1622,Currecny_M!$A$1:$P$1,0),FALSE)</f>
        <v>70.39</v>
      </c>
      <c r="J1622" s="82">
        <f t="shared" si="76"/>
        <v>-6031.2967600000002</v>
      </c>
      <c r="K1622" s="39">
        <f>VLOOKUP('Cover page'!$B$6,Currecny_M!$A$1:$P$10,MATCH(Database!C1622,Currecny_M!$A$1:$P$1,0),FALSE)</f>
        <v>1</v>
      </c>
      <c r="L1622" s="82">
        <f t="shared" si="77"/>
        <v>-6031.2967600000002</v>
      </c>
      <c r="M1622" s="82">
        <f>((E1622/$F$1)*VLOOKUP(N1622,Currecny_M!$A$1:$P$10,MATCH(Database!C1622,Currecny_M!$A$1:$P$1,0),FALSE))/VLOOKUP('Cover page'!$B$6,Currecny_M!$A$1:$P$10,MATCH(Database!C1622,Currecny_M!$A$1:$P$1,0),FALSE)</f>
        <v>-6031.2967600000002</v>
      </c>
      <c r="N1622" s="6" t="str">
        <f>VLOOKUP(B1622,Master!$A$2:$C$11,3,FALSE)</f>
        <v>Yuan</v>
      </c>
      <c r="O1622" s="6" t="str">
        <f>VLOOKUP(B1622,Master!$A$2:$C$11,2,FALSE)</f>
        <v>Asia</v>
      </c>
      <c r="Q1622" s="39" t="str">
        <f>VLOOKUP(D1622,GL_Master!$A$1:$D$80,2,FALSE)</f>
        <v>PL</v>
      </c>
      <c r="R1622" s="39" t="str">
        <f>VLOOKUP(D1622,GL_Master!$A$1:$D$80,3,FALSE)</f>
        <v>Revenue from Operations</v>
      </c>
      <c r="S1622" s="39" t="str">
        <f>VLOOKUP(D1622,GL_Master!$A$1:$D$80,4,FALSE)</f>
        <v>Contract revenue</v>
      </c>
    </row>
    <row r="1623" spans="1:19" x14ac:dyDescent="0.25">
      <c r="A1623" s="39" t="s">
        <v>262</v>
      </c>
      <c r="B1623" s="39" t="s">
        <v>234</v>
      </c>
      <c r="C1623" s="7">
        <v>44166</v>
      </c>
      <c r="D1623" s="39" t="s">
        <v>134</v>
      </c>
      <c r="E1623" s="39">
        <v>-658</v>
      </c>
      <c r="F1623" s="82">
        <f t="shared" si="75"/>
        <v>-0.65800000000000003</v>
      </c>
      <c r="G1623" s="39">
        <f>VLOOKUP(N1623,Currecny_M!$A$1:$P$10,2,FALSE)</f>
        <v>65</v>
      </c>
      <c r="H1623" s="39">
        <f>MATCH(C1623,Currecny_M!$A$1:$P$1,0)</f>
        <v>10</v>
      </c>
      <c r="I1623" s="39">
        <f>VLOOKUP(N1623,Currecny_M!$A$1:$P$10,MATCH(Database!C1623,Currecny_M!$A$1:$P$1,0),FALSE)</f>
        <v>70.39</v>
      </c>
      <c r="J1623" s="82">
        <f t="shared" si="76"/>
        <v>-46.31662</v>
      </c>
      <c r="K1623" s="39">
        <f>VLOOKUP('Cover page'!$B$6,Currecny_M!$A$1:$P$10,MATCH(Database!C1623,Currecny_M!$A$1:$P$1,0),FALSE)</f>
        <v>1</v>
      </c>
      <c r="L1623" s="82">
        <f t="shared" si="77"/>
        <v>-46.31662</v>
      </c>
      <c r="M1623" s="82">
        <f>((E1623/$F$1)*VLOOKUP(N1623,Currecny_M!$A$1:$P$10,MATCH(Database!C1623,Currecny_M!$A$1:$P$1,0),FALSE))/VLOOKUP('Cover page'!$B$6,Currecny_M!$A$1:$P$10,MATCH(Database!C1623,Currecny_M!$A$1:$P$1,0),FALSE)</f>
        <v>-46.31662</v>
      </c>
      <c r="N1623" s="6" t="str">
        <f>VLOOKUP(B1623,Master!$A$2:$C$11,3,FALSE)</f>
        <v>Yuan</v>
      </c>
      <c r="O1623" s="6" t="str">
        <f>VLOOKUP(B1623,Master!$A$2:$C$11,2,FALSE)</f>
        <v>Asia</v>
      </c>
      <c r="Q1623" s="39" t="str">
        <f>VLOOKUP(D1623,GL_Master!$A$1:$D$80,2,FALSE)</f>
        <v>PL</v>
      </c>
      <c r="R1623" s="39" t="str">
        <f>VLOOKUP(D1623,GL_Master!$A$1:$D$80,3,FALSE)</f>
        <v>Other Income</v>
      </c>
      <c r="S1623" s="39" t="str">
        <f>VLOOKUP(D1623,GL_Master!$A$1:$D$80,4,FALSE)</f>
        <v>Other Income</v>
      </c>
    </row>
    <row r="1624" spans="1:19" x14ac:dyDescent="0.25">
      <c r="A1624" s="39" t="s">
        <v>262</v>
      </c>
      <c r="B1624" s="39" t="s">
        <v>234</v>
      </c>
      <c r="C1624" s="7">
        <v>44166</v>
      </c>
      <c r="D1624" s="39" t="s">
        <v>86</v>
      </c>
      <c r="E1624" s="39">
        <v>40</v>
      </c>
      <c r="F1624" s="82">
        <f t="shared" si="75"/>
        <v>0.04</v>
      </c>
      <c r="G1624" s="39">
        <f>VLOOKUP(N1624,Currecny_M!$A$1:$P$10,2,FALSE)</f>
        <v>65</v>
      </c>
      <c r="H1624" s="39">
        <f>MATCH(C1624,Currecny_M!$A$1:$P$1,0)</f>
        <v>10</v>
      </c>
      <c r="I1624" s="39">
        <f>VLOOKUP(N1624,Currecny_M!$A$1:$P$10,MATCH(Database!C1624,Currecny_M!$A$1:$P$1,0),FALSE)</f>
        <v>70.39</v>
      </c>
      <c r="J1624" s="82">
        <f t="shared" si="76"/>
        <v>2.8155999999999999</v>
      </c>
      <c r="K1624" s="39">
        <f>VLOOKUP('Cover page'!$B$6,Currecny_M!$A$1:$P$10,MATCH(Database!C1624,Currecny_M!$A$1:$P$1,0),FALSE)</f>
        <v>1</v>
      </c>
      <c r="L1624" s="82">
        <f t="shared" si="77"/>
        <v>2.8155999999999999</v>
      </c>
      <c r="M1624" s="82">
        <f>((E1624/$F$1)*VLOOKUP(N1624,Currecny_M!$A$1:$P$10,MATCH(Database!C1624,Currecny_M!$A$1:$P$1,0),FALSE))/VLOOKUP('Cover page'!$B$6,Currecny_M!$A$1:$P$10,MATCH(Database!C1624,Currecny_M!$A$1:$P$1,0),FALSE)</f>
        <v>2.8155999999999999</v>
      </c>
      <c r="N1624" s="6" t="str">
        <f>VLOOKUP(B1624,Master!$A$2:$C$11,3,FALSE)</f>
        <v>Yuan</v>
      </c>
      <c r="O1624" s="6" t="str">
        <f>VLOOKUP(B1624,Master!$A$2:$C$11,2,FALSE)</f>
        <v>Asia</v>
      </c>
      <c r="Q1624" s="39" t="str">
        <f>VLOOKUP(D1624,GL_Master!$A$1:$D$80,2,FALSE)</f>
        <v>PL</v>
      </c>
      <c r="R1624" s="39" t="str">
        <f>VLOOKUP(D1624,GL_Master!$A$1:$D$80,3,FALSE)</f>
        <v>COGS</v>
      </c>
      <c r="S1624" s="39" t="str">
        <f>VLOOKUP(D1624,GL_Master!$A$1:$D$80,4,FALSE)</f>
        <v>Purchase of other traded goods</v>
      </c>
    </row>
    <row r="1625" spans="1:19" x14ac:dyDescent="0.25">
      <c r="A1625" s="39" t="s">
        <v>262</v>
      </c>
      <c r="B1625" s="39" t="s">
        <v>234</v>
      </c>
      <c r="C1625" s="7">
        <v>44166</v>
      </c>
      <c r="D1625" s="39" t="s">
        <v>87</v>
      </c>
      <c r="E1625" s="39">
        <v>19</v>
      </c>
      <c r="F1625" s="82">
        <f t="shared" si="75"/>
        <v>1.9E-2</v>
      </c>
      <c r="G1625" s="39">
        <f>VLOOKUP(N1625,Currecny_M!$A$1:$P$10,2,FALSE)</f>
        <v>65</v>
      </c>
      <c r="H1625" s="39">
        <f>MATCH(C1625,Currecny_M!$A$1:$P$1,0)</f>
        <v>10</v>
      </c>
      <c r="I1625" s="39">
        <f>VLOOKUP(N1625,Currecny_M!$A$1:$P$10,MATCH(Database!C1625,Currecny_M!$A$1:$P$1,0),FALSE)</f>
        <v>70.39</v>
      </c>
      <c r="J1625" s="82">
        <f t="shared" si="76"/>
        <v>1.33741</v>
      </c>
      <c r="K1625" s="39">
        <f>VLOOKUP('Cover page'!$B$6,Currecny_M!$A$1:$P$10,MATCH(Database!C1625,Currecny_M!$A$1:$P$1,0),FALSE)</f>
        <v>1</v>
      </c>
      <c r="L1625" s="82">
        <f t="shared" si="77"/>
        <v>1.33741</v>
      </c>
      <c r="M1625" s="82">
        <f>((E1625/$F$1)*VLOOKUP(N1625,Currecny_M!$A$1:$P$10,MATCH(Database!C1625,Currecny_M!$A$1:$P$1,0),FALSE))/VLOOKUP('Cover page'!$B$6,Currecny_M!$A$1:$P$10,MATCH(Database!C1625,Currecny_M!$A$1:$P$1,0),FALSE)</f>
        <v>1.33741</v>
      </c>
      <c r="N1625" s="6" t="str">
        <f>VLOOKUP(B1625,Master!$A$2:$C$11,3,FALSE)</f>
        <v>Yuan</v>
      </c>
      <c r="O1625" s="6" t="str">
        <f>VLOOKUP(B1625,Master!$A$2:$C$11,2,FALSE)</f>
        <v>Asia</v>
      </c>
      <c r="Q1625" s="39" t="str">
        <f>VLOOKUP(D1625,GL_Master!$A$1:$D$80,2,FALSE)</f>
        <v>PL</v>
      </c>
      <c r="R1625" s="39" t="str">
        <f>VLOOKUP(D1625,GL_Master!$A$1:$D$80,3,FALSE)</f>
        <v>COGS</v>
      </c>
      <c r="S1625" s="39" t="str">
        <f>VLOOKUP(D1625,GL_Master!$A$1:$D$80,4,FALSE)</f>
        <v>Civil, Installation, Commissioning and Other miscellaneous expenses</v>
      </c>
    </row>
    <row r="1626" spans="1:19" x14ac:dyDescent="0.25">
      <c r="A1626" s="39" t="s">
        <v>262</v>
      </c>
      <c r="B1626" s="39" t="s">
        <v>234</v>
      </c>
      <c r="C1626" s="7">
        <v>44166</v>
      </c>
      <c r="D1626" s="39" t="s">
        <v>88</v>
      </c>
      <c r="E1626" s="39">
        <v>61</v>
      </c>
      <c r="F1626" s="82">
        <f t="shared" si="75"/>
        <v>6.0999999999999999E-2</v>
      </c>
      <c r="G1626" s="39">
        <f>VLOOKUP(N1626,Currecny_M!$A$1:$P$10,2,FALSE)</f>
        <v>65</v>
      </c>
      <c r="H1626" s="39">
        <f>MATCH(C1626,Currecny_M!$A$1:$P$1,0)</f>
        <v>10</v>
      </c>
      <c r="I1626" s="39">
        <f>VLOOKUP(N1626,Currecny_M!$A$1:$P$10,MATCH(Database!C1626,Currecny_M!$A$1:$P$1,0),FALSE)</f>
        <v>70.39</v>
      </c>
      <c r="J1626" s="82">
        <f t="shared" si="76"/>
        <v>4.2937899999999996</v>
      </c>
      <c r="K1626" s="39">
        <f>VLOOKUP('Cover page'!$B$6,Currecny_M!$A$1:$P$10,MATCH(Database!C1626,Currecny_M!$A$1:$P$1,0),FALSE)</f>
        <v>1</v>
      </c>
      <c r="L1626" s="82">
        <f t="shared" si="77"/>
        <v>4.2937899999999996</v>
      </c>
      <c r="M1626" s="82">
        <f>((E1626/$F$1)*VLOOKUP(N1626,Currecny_M!$A$1:$P$10,MATCH(Database!C1626,Currecny_M!$A$1:$P$1,0),FALSE))/VLOOKUP('Cover page'!$B$6,Currecny_M!$A$1:$P$10,MATCH(Database!C1626,Currecny_M!$A$1:$P$1,0),FALSE)</f>
        <v>4.2937899999999996</v>
      </c>
      <c r="N1626" s="6" t="str">
        <f>VLOOKUP(B1626,Master!$A$2:$C$11,3,FALSE)</f>
        <v>Yuan</v>
      </c>
      <c r="O1626" s="6" t="str">
        <f>VLOOKUP(B1626,Master!$A$2:$C$11,2,FALSE)</f>
        <v>Asia</v>
      </c>
      <c r="Q1626" s="39" t="str">
        <f>VLOOKUP(D1626,GL_Master!$A$1:$D$80,2,FALSE)</f>
        <v>PL</v>
      </c>
      <c r="R1626" s="39" t="str">
        <f>VLOOKUP(D1626,GL_Master!$A$1:$D$80,3,FALSE)</f>
        <v>COGS</v>
      </c>
      <c r="S1626" s="39" t="str">
        <f>VLOOKUP(D1626,GL_Master!$A$1:$D$80,4,FALSE)</f>
        <v>Civil, Installation, Commissioning and Other miscellaneous expenses</v>
      </c>
    </row>
    <row r="1627" spans="1:19" x14ac:dyDescent="0.25">
      <c r="A1627" s="39" t="s">
        <v>262</v>
      </c>
      <c r="B1627" s="39" t="s">
        <v>234</v>
      </c>
      <c r="C1627" s="7">
        <v>44166</v>
      </c>
      <c r="D1627" s="39" t="s">
        <v>89</v>
      </c>
      <c r="E1627" s="39">
        <v>117</v>
      </c>
      <c r="F1627" s="82">
        <f t="shared" si="75"/>
        <v>0.11700000000000001</v>
      </c>
      <c r="G1627" s="39">
        <f>VLOOKUP(N1627,Currecny_M!$A$1:$P$10,2,FALSE)</f>
        <v>65</v>
      </c>
      <c r="H1627" s="39">
        <f>MATCH(C1627,Currecny_M!$A$1:$P$1,0)</f>
        <v>10</v>
      </c>
      <c r="I1627" s="39">
        <f>VLOOKUP(N1627,Currecny_M!$A$1:$P$10,MATCH(Database!C1627,Currecny_M!$A$1:$P$1,0),FALSE)</f>
        <v>70.39</v>
      </c>
      <c r="J1627" s="82">
        <f t="shared" si="76"/>
        <v>8.2356300000000005</v>
      </c>
      <c r="K1627" s="39">
        <f>VLOOKUP('Cover page'!$B$6,Currecny_M!$A$1:$P$10,MATCH(Database!C1627,Currecny_M!$A$1:$P$1,0),FALSE)</f>
        <v>1</v>
      </c>
      <c r="L1627" s="82">
        <f t="shared" si="77"/>
        <v>8.2356300000000005</v>
      </c>
      <c r="M1627" s="82">
        <f>((E1627/$F$1)*VLOOKUP(N1627,Currecny_M!$A$1:$P$10,MATCH(Database!C1627,Currecny_M!$A$1:$P$1,0),FALSE))/VLOOKUP('Cover page'!$B$6,Currecny_M!$A$1:$P$10,MATCH(Database!C1627,Currecny_M!$A$1:$P$1,0),FALSE)</f>
        <v>8.2356300000000005</v>
      </c>
      <c r="N1627" s="6" t="str">
        <f>VLOOKUP(B1627,Master!$A$2:$C$11,3,FALSE)</f>
        <v>Yuan</v>
      </c>
      <c r="O1627" s="6" t="str">
        <f>VLOOKUP(B1627,Master!$A$2:$C$11,2,FALSE)</f>
        <v>Asia</v>
      </c>
      <c r="Q1627" s="39" t="str">
        <f>VLOOKUP(D1627,GL_Master!$A$1:$D$80,2,FALSE)</f>
        <v>PL</v>
      </c>
      <c r="R1627" s="39" t="str">
        <f>VLOOKUP(D1627,GL_Master!$A$1:$D$80,3,FALSE)</f>
        <v>COGS</v>
      </c>
      <c r="S1627" s="39" t="str">
        <f>VLOOKUP(D1627,GL_Master!$A$1:$D$80,4,FALSE)</f>
        <v>project Expenses</v>
      </c>
    </row>
    <row r="1628" spans="1:19" x14ac:dyDescent="0.25">
      <c r="A1628" s="39" t="s">
        <v>262</v>
      </c>
      <c r="B1628" s="39" t="s">
        <v>234</v>
      </c>
      <c r="C1628" s="7">
        <v>44166</v>
      </c>
      <c r="D1628" s="39" t="s">
        <v>90</v>
      </c>
      <c r="E1628" s="39">
        <v>40</v>
      </c>
      <c r="F1628" s="82">
        <f t="shared" si="75"/>
        <v>0.04</v>
      </c>
      <c r="G1628" s="39">
        <f>VLOOKUP(N1628,Currecny_M!$A$1:$P$10,2,FALSE)</f>
        <v>65</v>
      </c>
      <c r="H1628" s="39">
        <f>MATCH(C1628,Currecny_M!$A$1:$P$1,0)</f>
        <v>10</v>
      </c>
      <c r="I1628" s="39">
        <f>VLOOKUP(N1628,Currecny_M!$A$1:$P$10,MATCH(Database!C1628,Currecny_M!$A$1:$P$1,0),FALSE)</f>
        <v>70.39</v>
      </c>
      <c r="J1628" s="82">
        <f t="shared" si="76"/>
        <v>2.8155999999999999</v>
      </c>
      <c r="K1628" s="39">
        <f>VLOOKUP('Cover page'!$B$6,Currecny_M!$A$1:$P$10,MATCH(Database!C1628,Currecny_M!$A$1:$P$1,0),FALSE)</f>
        <v>1</v>
      </c>
      <c r="L1628" s="82">
        <f t="shared" si="77"/>
        <v>2.8155999999999999</v>
      </c>
      <c r="M1628" s="82">
        <f>((E1628/$F$1)*VLOOKUP(N1628,Currecny_M!$A$1:$P$10,MATCH(Database!C1628,Currecny_M!$A$1:$P$1,0),FALSE))/VLOOKUP('Cover page'!$B$6,Currecny_M!$A$1:$P$10,MATCH(Database!C1628,Currecny_M!$A$1:$P$1,0),FALSE)</f>
        <v>2.8155999999999999</v>
      </c>
      <c r="N1628" s="6" t="str">
        <f>VLOOKUP(B1628,Master!$A$2:$C$11,3,FALSE)</f>
        <v>Yuan</v>
      </c>
      <c r="O1628" s="6" t="str">
        <f>VLOOKUP(B1628,Master!$A$2:$C$11,2,FALSE)</f>
        <v>Asia</v>
      </c>
      <c r="Q1628" s="39" t="str">
        <f>VLOOKUP(D1628,GL_Master!$A$1:$D$80,2,FALSE)</f>
        <v>PL</v>
      </c>
      <c r="R1628" s="39" t="str">
        <f>VLOOKUP(D1628,GL_Master!$A$1:$D$80,3,FALSE)</f>
        <v>Office utility</v>
      </c>
      <c r="S1628" s="39" t="str">
        <f>VLOOKUP(D1628,GL_Master!$A$1:$D$80,4,FALSE)</f>
        <v>Electricity Expenses</v>
      </c>
    </row>
    <row r="1629" spans="1:19" x14ac:dyDescent="0.25">
      <c r="A1629" s="39" t="s">
        <v>262</v>
      </c>
      <c r="B1629" s="39" t="s">
        <v>234</v>
      </c>
      <c r="C1629" s="7">
        <v>44166</v>
      </c>
      <c r="D1629" s="39" t="s">
        <v>91</v>
      </c>
      <c r="E1629" s="39">
        <v>78</v>
      </c>
      <c r="F1629" s="82">
        <f t="shared" si="75"/>
        <v>7.8E-2</v>
      </c>
      <c r="G1629" s="39">
        <f>VLOOKUP(N1629,Currecny_M!$A$1:$P$10,2,FALSE)</f>
        <v>65</v>
      </c>
      <c r="H1629" s="39">
        <f>MATCH(C1629,Currecny_M!$A$1:$P$1,0)</f>
        <v>10</v>
      </c>
      <c r="I1629" s="39">
        <f>VLOOKUP(N1629,Currecny_M!$A$1:$P$10,MATCH(Database!C1629,Currecny_M!$A$1:$P$1,0),FALSE)</f>
        <v>70.39</v>
      </c>
      <c r="J1629" s="82">
        <f t="shared" si="76"/>
        <v>5.4904200000000003</v>
      </c>
      <c r="K1629" s="39">
        <f>VLOOKUP('Cover page'!$B$6,Currecny_M!$A$1:$P$10,MATCH(Database!C1629,Currecny_M!$A$1:$P$1,0),FALSE)</f>
        <v>1</v>
      </c>
      <c r="L1629" s="82">
        <f t="shared" si="77"/>
        <v>5.4904200000000003</v>
      </c>
      <c r="M1629" s="82">
        <f>((E1629/$F$1)*VLOOKUP(N1629,Currecny_M!$A$1:$P$10,MATCH(Database!C1629,Currecny_M!$A$1:$P$1,0),FALSE))/VLOOKUP('Cover page'!$B$6,Currecny_M!$A$1:$P$10,MATCH(Database!C1629,Currecny_M!$A$1:$P$1,0),FALSE)</f>
        <v>5.4904200000000003</v>
      </c>
      <c r="N1629" s="6" t="str">
        <f>VLOOKUP(B1629,Master!$A$2:$C$11,3,FALSE)</f>
        <v>Yuan</v>
      </c>
      <c r="O1629" s="6" t="str">
        <f>VLOOKUP(B1629,Master!$A$2:$C$11,2,FALSE)</f>
        <v>Asia</v>
      </c>
      <c r="Q1629" s="39" t="str">
        <f>VLOOKUP(D1629,GL_Master!$A$1:$D$80,2,FALSE)</f>
        <v>PL</v>
      </c>
      <c r="R1629" s="39" t="str">
        <f>VLOOKUP(D1629,GL_Master!$A$1:$D$80,3,FALSE)</f>
        <v>Misc. expenses</v>
      </c>
      <c r="S1629" s="39" t="str">
        <f>VLOOKUP(D1629,GL_Master!$A$1:$D$80,4,FALSE)</f>
        <v>Repair &amp; Maintenance</v>
      </c>
    </row>
    <row r="1630" spans="1:19" x14ac:dyDescent="0.25">
      <c r="A1630" s="39" t="s">
        <v>262</v>
      </c>
      <c r="B1630" s="39" t="s">
        <v>234</v>
      </c>
      <c r="C1630" s="7">
        <v>44166</v>
      </c>
      <c r="D1630" s="39" t="s">
        <v>92</v>
      </c>
      <c r="E1630" s="39">
        <v>56</v>
      </c>
      <c r="F1630" s="82">
        <f t="shared" si="75"/>
        <v>5.6000000000000001E-2</v>
      </c>
      <c r="G1630" s="39">
        <f>VLOOKUP(N1630,Currecny_M!$A$1:$P$10,2,FALSE)</f>
        <v>65</v>
      </c>
      <c r="H1630" s="39">
        <f>MATCH(C1630,Currecny_M!$A$1:$P$1,0)</f>
        <v>10</v>
      </c>
      <c r="I1630" s="39">
        <f>VLOOKUP(N1630,Currecny_M!$A$1:$P$10,MATCH(Database!C1630,Currecny_M!$A$1:$P$1,0),FALSE)</f>
        <v>70.39</v>
      </c>
      <c r="J1630" s="82">
        <f t="shared" si="76"/>
        <v>3.94184</v>
      </c>
      <c r="K1630" s="39">
        <f>VLOOKUP('Cover page'!$B$6,Currecny_M!$A$1:$P$10,MATCH(Database!C1630,Currecny_M!$A$1:$P$1,0),FALSE)</f>
        <v>1</v>
      </c>
      <c r="L1630" s="82">
        <f t="shared" si="77"/>
        <v>3.94184</v>
      </c>
      <c r="M1630" s="82">
        <f>((E1630/$F$1)*VLOOKUP(N1630,Currecny_M!$A$1:$P$10,MATCH(Database!C1630,Currecny_M!$A$1:$P$1,0),FALSE))/VLOOKUP('Cover page'!$B$6,Currecny_M!$A$1:$P$10,MATCH(Database!C1630,Currecny_M!$A$1:$P$1,0),FALSE)</f>
        <v>3.94184</v>
      </c>
      <c r="N1630" s="6" t="str">
        <f>VLOOKUP(B1630,Master!$A$2:$C$11,3,FALSE)</f>
        <v>Yuan</v>
      </c>
      <c r="O1630" s="6" t="str">
        <f>VLOOKUP(B1630,Master!$A$2:$C$11,2,FALSE)</f>
        <v>Asia</v>
      </c>
      <c r="Q1630" s="39" t="str">
        <f>VLOOKUP(D1630,GL_Master!$A$1:$D$80,2,FALSE)</f>
        <v>PL</v>
      </c>
      <c r="R1630" s="39" t="str">
        <f>VLOOKUP(D1630,GL_Master!$A$1:$D$80,3,FALSE)</f>
        <v>Misc. expenses</v>
      </c>
      <c r="S1630" s="39" t="str">
        <f>VLOOKUP(D1630,GL_Master!$A$1:$D$80,4,FALSE)</f>
        <v>Repair &amp; Maintenance</v>
      </c>
    </row>
    <row r="1631" spans="1:19" x14ac:dyDescent="0.25">
      <c r="A1631" s="39" t="s">
        <v>262</v>
      </c>
      <c r="B1631" s="39" t="s">
        <v>234</v>
      </c>
      <c r="C1631" s="7">
        <v>44166</v>
      </c>
      <c r="D1631" s="39" t="s">
        <v>93</v>
      </c>
      <c r="E1631" s="39">
        <v>653</v>
      </c>
      <c r="F1631" s="82">
        <f t="shared" si="75"/>
        <v>0.65300000000000002</v>
      </c>
      <c r="G1631" s="39">
        <f>VLOOKUP(N1631,Currecny_M!$A$1:$P$10,2,FALSE)</f>
        <v>65</v>
      </c>
      <c r="H1631" s="39">
        <f>MATCH(C1631,Currecny_M!$A$1:$P$1,0)</f>
        <v>10</v>
      </c>
      <c r="I1631" s="39">
        <f>VLOOKUP(N1631,Currecny_M!$A$1:$P$10,MATCH(Database!C1631,Currecny_M!$A$1:$P$1,0),FALSE)</f>
        <v>70.39</v>
      </c>
      <c r="J1631" s="82">
        <f t="shared" si="76"/>
        <v>45.964670000000005</v>
      </c>
      <c r="K1631" s="39">
        <f>VLOOKUP('Cover page'!$B$6,Currecny_M!$A$1:$P$10,MATCH(Database!C1631,Currecny_M!$A$1:$P$1,0),FALSE)</f>
        <v>1</v>
      </c>
      <c r="L1631" s="82">
        <f t="shared" si="77"/>
        <v>45.964670000000005</v>
      </c>
      <c r="M1631" s="82">
        <f>((E1631/$F$1)*VLOOKUP(N1631,Currecny_M!$A$1:$P$10,MATCH(Database!C1631,Currecny_M!$A$1:$P$1,0),FALSE))/VLOOKUP('Cover page'!$B$6,Currecny_M!$A$1:$P$10,MATCH(Database!C1631,Currecny_M!$A$1:$P$1,0),FALSE)</f>
        <v>45.964670000000005</v>
      </c>
      <c r="N1631" s="6" t="str">
        <f>VLOOKUP(B1631,Master!$A$2:$C$11,3,FALSE)</f>
        <v>Yuan</v>
      </c>
      <c r="O1631" s="6" t="str">
        <f>VLOOKUP(B1631,Master!$A$2:$C$11,2,FALSE)</f>
        <v>Asia</v>
      </c>
      <c r="Q1631" s="39" t="str">
        <f>VLOOKUP(D1631,GL_Master!$A$1:$D$80,2,FALSE)</f>
        <v>PL</v>
      </c>
      <c r="R1631" s="39" t="str">
        <f>VLOOKUP(D1631,GL_Master!$A$1:$D$80,3,FALSE)</f>
        <v>Salary wages &amp; benefits</v>
      </c>
      <c r="S1631" s="39" t="str">
        <f>VLOOKUP(D1631,GL_Master!$A$1:$D$80,4,FALSE)</f>
        <v>Employee benefits expense</v>
      </c>
    </row>
    <row r="1632" spans="1:19" x14ac:dyDescent="0.25">
      <c r="A1632" s="39" t="s">
        <v>262</v>
      </c>
      <c r="B1632" s="39" t="s">
        <v>234</v>
      </c>
      <c r="C1632" s="7">
        <v>44166</v>
      </c>
      <c r="D1632" s="39" t="s">
        <v>33</v>
      </c>
      <c r="E1632" s="39">
        <v>20</v>
      </c>
      <c r="F1632" s="82">
        <f t="shared" si="75"/>
        <v>0.02</v>
      </c>
      <c r="G1632" s="39">
        <f>VLOOKUP(N1632,Currecny_M!$A$1:$P$10,2,FALSE)</f>
        <v>65</v>
      </c>
      <c r="H1632" s="39">
        <f>MATCH(C1632,Currecny_M!$A$1:$P$1,0)</f>
        <v>10</v>
      </c>
      <c r="I1632" s="39">
        <f>VLOOKUP(N1632,Currecny_M!$A$1:$P$10,MATCH(Database!C1632,Currecny_M!$A$1:$P$1,0),FALSE)</f>
        <v>70.39</v>
      </c>
      <c r="J1632" s="82">
        <f t="shared" si="76"/>
        <v>1.4077999999999999</v>
      </c>
      <c r="K1632" s="39">
        <f>VLOOKUP('Cover page'!$B$6,Currecny_M!$A$1:$P$10,MATCH(Database!C1632,Currecny_M!$A$1:$P$1,0),FALSE)</f>
        <v>1</v>
      </c>
      <c r="L1632" s="82">
        <f t="shared" si="77"/>
        <v>1.4077999999999999</v>
      </c>
      <c r="M1632" s="82">
        <f>((E1632/$F$1)*VLOOKUP(N1632,Currecny_M!$A$1:$P$10,MATCH(Database!C1632,Currecny_M!$A$1:$P$1,0),FALSE))/VLOOKUP('Cover page'!$B$6,Currecny_M!$A$1:$P$10,MATCH(Database!C1632,Currecny_M!$A$1:$P$1,0),FALSE)</f>
        <v>1.4077999999999999</v>
      </c>
      <c r="N1632" s="6" t="str">
        <f>VLOOKUP(B1632,Master!$A$2:$C$11,3,FALSE)</f>
        <v>Yuan</v>
      </c>
      <c r="O1632" s="6" t="str">
        <f>VLOOKUP(B1632,Master!$A$2:$C$11,2,FALSE)</f>
        <v>Asia</v>
      </c>
      <c r="Q1632" s="39" t="str">
        <f>VLOOKUP(D1632,GL_Master!$A$1:$D$80,2,FALSE)</f>
        <v>PL</v>
      </c>
      <c r="R1632" s="39" t="str">
        <f>VLOOKUP(D1632,GL_Master!$A$1:$D$80,3,FALSE)</f>
        <v>Staff welfare expenses</v>
      </c>
      <c r="S1632" s="39" t="str">
        <f>VLOOKUP(D1632,GL_Master!$A$1:$D$80,4,FALSE)</f>
        <v>Other staff welfare</v>
      </c>
    </row>
    <row r="1633" spans="1:19" x14ac:dyDescent="0.25">
      <c r="A1633" s="39" t="s">
        <v>262</v>
      </c>
      <c r="B1633" s="39" t="s">
        <v>234</v>
      </c>
      <c r="C1633" s="7">
        <v>44166</v>
      </c>
      <c r="D1633" s="39" t="s">
        <v>94</v>
      </c>
      <c r="E1633" s="39">
        <v>115</v>
      </c>
      <c r="F1633" s="82">
        <f t="shared" si="75"/>
        <v>0.115</v>
      </c>
      <c r="G1633" s="39">
        <f>VLOOKUP(N1633,Currecny_M!$A$1:$P$10,2,FALSE)</f>
        <v>65</v>
      </c>
      <c r="H1633" s="39">
        <f>MATCH(C1633,Currecny_M!$A$1:$P$1,0)</f>
        <v>10</v>
      </c>
      <c r="I1633" s="39">
        <f>VLOOKUP(N1633,Currecny_M!$A$1:$P$10,MATCH(Database!C1633,Currecny_M!$A$1:$P$1,0),FALSE)</f>
        <v>70.39</v>
      </c>
      <c r="J1633" s="82">
        <f t="shared" si="76"/>
        <v>8.094850000000001</v>
      </c>
      <c r="K1633" s="39">
        <f>VLOOKUP('Cover page'!$B$6,Currecny_M!$A$1:$P$10,MATCH(Database!C1633,Currecny_M!$A$1:$P$1,0),FALSE)</f>
        <v>1</v>
      </c>
      <c r="L1633" s="82">
        <f t="shared" si="77"/>
        <v>8.094850000000001</v>
      </c>
      <c r="M1633" s="82">
        <f>((E1633/$F$1)*VLOOKUP(N1633,Currecny_M!$A$1:$P$10,MATCH(Database!C1633,Currecny_M!$A$1:$P$1,0),FALSE))/VLOOKUP('Cover page'!$B$6,Currecny_M!$A$1:$P$10,MATCH(Database!C1633,Currecny_M!$A$1:$P$1,0),FALSE)</f>
        <v>8.094850000000001</v>
      </c>
      <c r="N1633" s="6" t="str">
        <f>VLOOKUP(B1633,Master!$A$2:$C$11,3,FALSE)</f>
        <v>Yuan</v>
      </c>
      <c r="O1633" s="6" t="str">
        <f>VLOOKUP(B1633,Master!$A$2:$C$11,2,FALSE)</f>
        <v>Asia</v>
      </c>
      <c r="Q1633" s="39" t="str">
        <f>VLOOKUP(D1633,GL_Master!$A$1:$D$80,2,FALSE)</f>
        <v>PL</v>
      </c>
      <c r="R1633" s="39" t="str">
        <f>VLOOKUP(D1633,GL_Master!$A$1:$D$80,3,FALSE)</f>
        <v xml:space="preserve">Gratuity expenses </v>
      </c>
      <c r="S1633" s="39" t="str">
        <f>VLOOKUP(D1633,GL_Master!$A$1:$D$80,4,FALSE)</f>
        <v>Gratuity</v>
      </c>
    </row>
    <row r="1634" spans="1:19" x14ac:dyDescent="0.25">
      <c r="A1634" s="39" t="s">
        <v>262</v>
      </c>
      <c r="B1634" s="39" t="s">
        <v>234</v>
      </c>
      <c r="C1634" s="7">
        <v>44166</v>
      </c>
      <c r="D1634" s="39" t="s">
        <v>95</v>
      </c>
      <c r="E1634" s="39">
        <v>38</v>
      </c>
      <c r="F1634" s="82">
        <f t="shared" si="75"/>
        <v>3.7999999999999999E-2</v>
      </c>
      <c r="G1634" s="39">
        <f>VLOOKUP(N1634,Currecny_M!$A$1:$P$10,2,FALSE)</f>
        <v>65</v>
      </c>
      <c r="H1634" s="39">
        <f>MATCH(C1634,Currecny_M!$A$1:$P$1,0)</f>
        <v>10</v>
      </c>
      <c r="I1634" s="39">
        <f>VLOOKUP(N1634,Currecny_M!$A$1:$P$10,MATCH(Database!C1634,Currecny_M!$A$1:$P$1,0),FALSE)</f>
        <v>70.39</v>
      </c>
      <c r="J1634" s="82">
        <f t="shared" si="76"/>
        <v>2.67482</v>
      </c>
      <c r="K1634" s="39">
        <f>VLOOKUP('Cover page'!$B$6,Currecny_M!$A$1:$P$10,MATCH(Database!C1634,Currecny_M!$A$1:$P$1,0),FALSE)</f>
        <v>1</v>
      </c>
      <c r="L1634" s="82">
        <f t="shared" si="77"/>
        <v>2.67482</v>
      </c>
      <c r="M1634" s="82">
        <f>((E1634/$F$1)*VLOOKUP(N1634,Currecny_M!$A$1:$P$10,MATCH(Database!C1634,Currecny_M!$A$1:$P$1,0),FALSE))/VLOOKUP('Cover page'!$B$6,Currecny_M!$A$1:$P$10,MATCH(Database!C1634,Currecny_M!$A$1:$P$1,0),FALSE)</f>
        <v>2.67482</v>
      </c>
      <c r="N1634" s="6" t="str">
        <f>VLOOKUP(B1634,Master!$A$2:$C$11,3,FALSE)</f>
        <v>Yuan</v>
      </c>
      <c r="O1634" s="6" t="str">
        <f>VLOOKUP(B1634,Master!$A$2:$C$11,2,FALSE)</f>
        <v>Asia</v>
      </c>
      <c r="Q1634" s="39" t="str">
        <f>VLOOKUP(D1634,GL_Master!$A$1:$D$80,2,FALSE)</f>
        <v>PL</v>
      </c>
      <c r="R1634" s="39" t="str">
        <f>VLOOKUP(D1634,GL_Master!$A$1:$D$80,3,FALSE)</f>
        <v>Salary wages &amp; benefits</v>
      </c>
      <c r="S1634" s="39" t="str">
        <f>VLOOKUP(D1634,GL_Master!$A$1:$D$80,4,FALSE)</f>
        <v>Employee benefits expense</v>
      </c>
    </row>
    <row r="1635" spans="1:19" x14ac:dyDescent="0.25">
      <c r="A1635" s="39" t="s">
        <v>262</v>
      </c>
      <c r="B1635" s="39" t="s">
        <v>234</v>
      </c>
      <c r="C1635" s="7">
        <v>44166</v>
      </c>
      <c r="D1635" s="39" t="s">
        <v>96</v>
      </c>
      <c r="E1635" s="39">
        <v>346</v>
      </c>
      <c r="F1635" s="82">
        <f t="shared" si="75"/>
        <v>0.34599999999999997</v>
      </c>
      <c r="G1635" s="39">
        <f>VLOOKUP(N1635,Currecny_M!$A$1:$P$10,2,FALSE)</f>
        <v>65</v>
      </c>
      <c r="H1635" s="39">
        <f>MATCH(C1635,Currecny_M!$A$1:$P$1,0)</f>
        <v>10</v>
      </c>
      <c r="I1635" s="39">
        <f>VLOOKUP(N1635,Currecny_M!$A$1:$P$10,MATCH(Database!C1635,Currecny_M!$A$1:$P$1,0),FALSE)</f>
        <v>70.39</v>
      </c>
      <c r="J1635" s="82">
        <f t="shared" si="76"/>
        <v>24.354939999999999</v>
      </c>
      <c r="K1635" s="39">
        <f>VLOOKUP('Cover page'!$B$6,Currecny_M!$A$1:$P$10,MATCH(Database!C1635,Currecny_M!$A$1:$P$1,0),FALSE)</f>
        <v>1</v>
      </c>
      <c r="L1635" s="82">
        <f t="shared" si="77"/>
        <v>24.354939999999999</v>
      </c>
      <c r="M1635" s="82">
        <f>((E1635/$F$1)*VLOOKUP(N1635,Currecny_M!$A$1:$P$10,MATCH(Database!C1635,Currecny_M!$A$1:$P$1,0),FALSE))/VLOOKUP('Cover page'!$B$6,Currecny_M!$A$1:$P$10,MATCH(Database!C1635,Currecny_M!$A$1:$P$1,0),FALSE)</f>
        <v>24.354939999999999</v>
      </c>
      <c r="N1635" s="6" t="str">
        <f>VLOOKUP(B1635,Master!$A$2:$C$11,3,FALSE)</f>
        <v>Yuan</v>
      </c>
      <c r="O1635" s="6" t="str">
        <f>VLOOKUP(B1635,Master!$A$2:$C$11,2,FALSE)</f>
        <v>Asia</v>
      </c>
      <c r="Q1635" s="39" t="str">
        <f>VLOOKUP(D1635,GL_Master!$A$1:$D$80,2,FALSE)</f>
        <v>PL</v>
      </c>
      <c r="R1635" s="39" t="str">
        <f>VLOOKUP(D1635,GL_Master!$A$1:$D$80,3,FALSE)</f>
        <v>Salary wages &amp; benefits</v>
      </c>
      <c r="S1635" s="39" t="str">
        <f>VLOOKUP(D1635,GL_Master!$A$1:$D$80,4,FALSE)</f>
        <v>Employee benefits expense</v>
      </c>
    </row>
    <row r="1636" spans="1:19" x14ac:dyDescent="0.25">
      <c r="A1636" s="39" t="s">
        <v>262</v>
      </c>
      <c r="B1636" s="39" t="s">
        <v>234</v>
      </c>
      <c r="C1636" s="7">
        <v>44166</v>
      </c>
      <c r="D1636" s="39" t="s">
        <v>97</v>
      </c>
      <c r="E1636" s="39">
        <v>19</v>
      </c>
      <c r="F1636" s="82">
        <f t="shared" si="75"/>
        <v>1.9E-2</v>
      </c>
      <c r="G1636" s="39">
        <f>VLOOKUP(N1636,Currecny_M!$A$1:$P$10,2,FALSE)</f>
        <v>65</v>
      </c>
      <c r="H1636" s="39">
        <f>MATCH(C1636,Currecny_M!$A$1:$P$1,0)</f>
        <v>10</v>
      </c>
      <c r="I1636" s="39">
        <f>VLOOKUP(N1636,Currecny_M!$A$1:$P$10,MATCH(Database!C1636,Currecny_M!$A$1:$P$1,0),FALSE)</f>
        <v>70.39</v>
      </c>
      <c r="J1636" s="82">
        <f t="shared" si="76"/>
        <v>1.33741</v>
      </c>
      <c r="K1636" s="39">
        <f>VLOOKUP('Cover page'!$B$6,Currecny_M!$A$1:$P$10,MATCH(Database!C1636,Currecny_M!$A$1:$P$1,0),FALSE)</f>
        <v>1</v>
      </c>
      <c r="L1636" s="82">
        <f t="shared" si="77"/>
        <v>1.33741</v>
      </c>
      <c r="M1636" s="82">
        <f>((E1636/$F$1)*VLOOKUP(N1636,Currecny_M!$A$1:$P$10,MATCH(Database!C1636,Currecny_M!$A$1:$P$1,0),FALSE))/VLOOKUP('Cover page'!$B$6,Currecny_M!$A$1:$P$10,MATCH(Database!C1636,Currecny_M!$A$1:$P$1,0),FALSE)</f>
        <v>1.33741</v>
      </c>
      <c r="N1636" s="6" t="str">
        <f>VLOOKUP(B1636,Master!$A$2:$C$11,3,FALSE)</f>
        <v>Yuan</v>
      </c>
      <c r="O1636" s="6" t="str">
        <f>VLOOKUP(B1636,Master!$A$2:$C$11,2,FALSE)</f>
        <v>Asia</v>
      </c>
      <c r="Q1636" s="39" t="str">
        <f>VLOOKUP(D1636,GL_Master!$A$1:$D$80,2,FALSE)</f>
        <v>PL</v>
      </c>
      <c r="R1636" s="39" t="str">
        <f>VLOOKUP(D1636,GL_Master!$A$1:$D$80,3,FALSE)</f>
        <v>Salary wages &amp; benefits</v>
      </c>
      <c r="S1636" s="39" t="str">
        <f>VLOOKUP(D1636,GL_Master!$A$1:$D$80,4,FALSE)</f>
        <v>Employee benefits expense</v>
      </c>
    </row>
    <row r="1637" spans="1:19" x14ac:dyDescent="0.25">
      <c r="A1637" s="39" t="s">
        <v>262</v>
      </c>
      <c r="B1637" s="39" t="s">
        <v>234</v>
      </c>
      <c r="C1637" s="7">
        <v>44166</v>
      </c>
      <c r="D1637" s="39" t="s">
        <v>98</v>
      </c>
      <c r="E1637" s="39">
        <v>40</v>
      </c>
      <c r="F1637" s="82">
        <f t="shared" si="75"/>
        <v>0.04</v>
      </c>
      <c r="G1637" s="39">
        <f>VLOOKUP(N1637,Currecny_M!$A$1:$P$10,2,FALSE)</f>
        <v>65</v>
      </c>
      <c r="H1637" s="39">
        <f>MATCH(C1637,Currecny_M!$A$1:$P$1,0)</f>
        <v>10</v>
      </c>
      <c r="I1637" s="39">
        <f>VLOOKUP(N1637,Currecny_M!$A$1:$P$10,MATCH(Database!C1637,Currecny_M!$A$1:$P$1,0),FALSE)</f>
        <v>70.39</v>
      </c>
      <c r="J1637" s="82">
        <f t="shared" si="76"/>
        <v>2.8155999999999999</v>
      </c>
      <c r="K1637" s="39">
        <f>VLOOKUP('Cover page'!$B$6,Currecny_M!$A$1:$P$10,MATCH(Database!C1637,Currecny_M!$A$1:$P$1,0),FALSE)</f>
        <v>1</v>
      </c>
      <c r="L1637" s="82">
        <f t="shared" si="77"/>
        <v>2.8155999999999999</v>
      </c>
      <c r="M1637" s="82">
        <f>((E1637/$F$1)*VLOOKUP(N1637,Currecny_M!$A$1:$P$10,MATCH(Database!C1637,Currecny_M!$A$1:$P$1,0),FALSE))/VLOOKUP('Cover page'!$B$6,Currecny_M!$A$1:$P$10,MATCH(Database!C1637,Currecny_M!$A$1:$P$1,0),FALSE)</f>
        <v>2.8155999999999999</v>
      </c>
      <c r="N1637" s="6" t="str">
        <f>VLOOKUP(B1637,Master!$A$2:$C$11,3,FALSE)</f>
        <v>Yuan</v>
      </c>
      <c r="O1637" s="6" t="str">
        <f>VLOOKUP(B1637,Master!$A$2:$C$11,2,FALSE)</f>
        <v>Asia</v>
      </c>
      <c r="Q1637" s="39" t="str">
        <f>VLOOKUP(D1637,GL_Master!$A$1:$D$80,2,FALSE)</f>
        <v>PL</v>
      </c>
      <c r="R1637" s="39" t="str">
        <f>VLOOKUP(D1637,GL_Master!$A$1:$D$80,3,FALSE)</f>
        <v>Salary wages &amp; benefits</v>
      </c>
      <c r="S1637" s="39" t="str">
        <f>VLOOKUP(D1637,GL_Master!$A$1:$D$80,4,FALSE)</f>
        <v>Employee benefits expense</v>
      </c>
    </row>
    <row r="1638" spans="1:19" x14ac:dyDescent="0.25">
      <c r="A1638" s="39" t="s">
        <v>262</v>
      </c>
      <c r="B1638" s="39" t="s">
        <v>234</v>
      </c>
      <c r="C1638" s="7">
        <v>44166</v>
      </c>
      <c r="D1638" s="39" t="s">
        <v>99</v>
      </c>
      <c r="E1638" s="39">
        <v>19</v>
      </c>
      <c r="F1638" s="82">
        <f t="shared" si="75"/>
        <v>1.9E-2</v>
      </c>
      <c r="G1638" s="39">
        <f>VLOOKUP(N1638,Currecny_M!$A$1:$P$10,2,FALSE)</f>
        <v>65</v>
      </c>
      <c r="H1638" s="39">
        <f>MATCH(C1638,Currecny_M!$A$1:$P$1,0)</f>
        <v>10</v>
      </c>
      <c r="I1638" s="39">
        <f>VLOOKUP(N1638,Currecny_M!$A$1:$P$10,MATCH(Database!C1638,Currecny_M!$A$1:$P$1,0),FALSE)</f>
        <v>70.39</v>
      </c>
      <c r="J1638" s="82">
        <f t="shared" si="76"/>
        <v>1.33741</v>
      </c>
      <c r="K1638" s="39">
        <f>VLOOKUP('Cover page'!$B$6,Currecny_M!$A$1:$P$10,MATCH(Database!C1638,Currecny_M!$A$1:$P$1,0),FALSE)</f>
        <v>1</v>
      </c>
      <c r="L1638" s="82">
        <f t="shared" si="77"/>
        <v>1.33741</v>
      </c>
      <c r="M1638" s="82">
        <f>((E1638/$F$1)*VLOOKUP(N1638,Currecny_M!$A$1:$P$10,MATCH(Database!C1638,Currecny_M!$A$1:$P$1,0),FALSE))/VLOOKUP('Cover page'!$B$6,Currecny_M!$A$1:$P$10,MATCH(Database!C1638,Currecny_M!$A$1:$P$1,0),FALSE)</f>
        <v>1.33741</v>
      </c>
      <c r="N1638" s="6" t="str">
        <f>VLOOKUP(B1638,Master!$A$2:$C$11,3,FALSE)</f>
        <v>Yuan</v>
      </c>
      <c r="O1638" s="6" t="str">
        <f>VLOOKUP(B1638,Master!$A$2:$C$11,2,FALSE)</f>
        <v>Asia</v>
      </c>
      <c r="Q1638" s="39" t="str">
        <f>VLOOKUP(D1638,GL_Master!$A$1:$D$80,2,FALSE)</f>
        <v>PL</v>
      </c>
      <c r="R1638" s="39" t="str">
        <f>VLOOKUP(D1638,GL_Master!$A$1:$D$80,3,FALSE)</f>
        <v>Salary wages &amp; benefits</v>
      </c>
      <c r="S1638" s="39" t="str">
        <f>VLOOKUP(D1638,GL_Master!$A$1:$D$80,4,FALSE)</f>
        <v>Employee benefits expense</v>
      </c>
    </row>
    <row r="1639" spans="1:19" x14ac:dyDescent="0.25">
      <c r="A1639" s="39" t="s">
        <v>262</v>
      </c>
      <c r="B1639" s="39" t="s">
        <v>234</v>
      </c>
      <c r="C1639" s="7">
        <v>44166</v>
      </c>
      <c r="D1639" s="39" t="s">
        <v>100</v>
      </c>
      <c r="E1639" s="39">
        <v>137</v>
      </c>
      <c r="F1639" s="82">
        <f t="shared" si="75"/>
        <v>0.13700000000000001</v>
      </c>
      <c r="G1639" s="39">
        <f>VLOOKUP(N1639,Currecny_M!$A$1:$P$10,2,FALSE)</f>
        <v>65</v>
      </c>
      <c r="H1639" s="39">
        <f>MATCH(C1639,Currecny_M!$A$1:$P$1,0)</f>
        <v>10</v>
      </c>
      <c r="I1639" s="39">
        <f>VLOOKUP(N1639,Currecny_M!$A$1:$P$10,MATCH(Database!C1639,Currecny_M!$A$1:$P$1,0),FALSE)</f>
        <v>70.39</v>
      </c>
      <c r="J1639" s="82">
        <f t="shared" si="76"/>
        <v>9.6434300000000004</v>
      </c>
      <c r="K1639" s="39">
        <f>VLOOKUP('Cover page'!$B$6,Currecny_M!$A$1:$P$10,MATCH(Database!C1639,Currecny_M!$A$1:$P$1,0),FALSE)</f>
        <v>1</v>
      </c>
      <c r="L1639" s="82">
        <f t="shared" si="77"/>
        <v>9.6434300000000004</v>
      </c>
      <c r="M1639" s="82">
        <f>((E1639/$F$1)*VLOOKUP(N1639,Currecny_M!$A$1:$P$10,MATCH(Database!C1639,Currecny_M!$A$1:$P$1,0),FALSE))/VLOOKUP('Cover page'!$B$6,Currecny_M!$A$1:$P$10,MATCH(Database!C1639,Currecny_M!$A$1:$P$1,0),FALSE)</f>
        <v>9.6434300000000004</v>
      </c>
      <c r="N1639" s="6" t="str">
        <f>VLOOKUP(B1639,Master!$A$2:$C$11,3,FALSE)</f>
        <v>Yuan</v>
      </c>
      <c r="O1639" s="6" t="str">
        <f>VLOOKUP(B1639,Master!$A$2:$C$11,2,FALSE)</f>
        <v>Asia</v>
      </c>
      <c r="Q1639" s="39" t="str">
        <f>VLOOKUP(D1639,GL_Master!$A$1:$D$80,2,FALSE)</f>
        <v>PL</v>
      </c>
      <c r="R1639" s="39" t="str">
        <f>VLOOKUP(D1639,GL_Master!$A$1:$D$80,3,FALSE)</f>
        <v>Salary wages &amp; benefits</v>
      </c>
      <c r="S1639" s="39" t="str">
        <f>VLOOKUP(D1639,GL_Master!$A$1:$D$80,4,FALSE)</f>
        <v>Employee benefits expense</v>
      </c>
    </row>
    <row r="1640" spans="1:19" x14ac:dyDescent="0.25">
      <c r="A1640" s="39" t="s">
        <v>262</v>
      </c>
      <c r="B1640" s="39" t="s">
        <v>234</v>
      </c>
      <c r="C1640" s="7">
        <v>44166</v>
      </c>
      <c r="D1640" s="39" t="s">
        <v>30</v>
      </c>
      <c r="E1640" s="39">
        <v>38</v>
      </c>
      <c r="F1640" s="82">
        <f t="shared" si="75"/>
        <v>3.7999999999999999E-2</v>
      </c>
      <c r="G1640" s="39">
        <f>VLOOKUP(N1640,Currecny_M!$A$1:$P$10,2,FALSE)</f>
        <v>65</v>
      </c>
      <c r="H1640" s="39">
        <f>MATCH(C1640,Currecny_M!$A$1:$P$1,0)</f>
        <v>10</v>
      </c>
      <c r="I1640" s="39">
        <f>VLOOKUP(N1640,Currecny_M!$A$1:$P$10,MATCH(Database!C1640,Currecny_M!$A$1:$P$1,0),FALSE)</f>
        <v>70.39</v>
      </c>
      <c r="J1640" s="82">
        <f t="shared" si="76"/>
        <v>2.67482</v>
      </c>
      <c r="K1640" s="39">
        <f>VLOOKUP('Cover page'!$B$6,Currecny_M!$A$1:$P$10,MATCH(Database!C1640,Currecny_M!$A$1:$P$1,0),FALSE)</f>
        <v>1</v>
      </c>
      <c r="L1640" s="82">
        <f t="shared" si="77"/>
        <v>2.67482</v>
      </c>
      <c r="M1640" s="82">
        <f>((E1640/$F$1)*VLOOKUP(N1640,Currecny_M!$A$1:$P$10,MATCH(Database!C1640,Currecny_M!$A$1:$P$1,0),FALSE))/VLOOKUP('Cover page'!$B$6,Currecny_M!$A$1:$P$10,MATCH(Database!C1640,Currecny_M!$A$1:$P$1,0),FALSE)</f>
        <v>2.67482</v>
      </c>
      <c r="N1640" s="6" t="str">
        <f>VLOOKUP(B1640,Master!$A$2:$C$11,3,FALSE)</f>
        <v>Yuan</v>
      </c>
      <c r="O1640" s="6" t="str">
        <f>VLOOKUP(B1640,Master!$A$2:$C$11,2,FALSE)</f>
        <v>Asia</v>
      </c>
      <c r="Q1640" s="39" t="str">
        <f>VLOOKUP(D1640,GL_Master!$A$1:$D$80,2,FALSE)</f>
        <v>PL</v>
      </c>
      <c r="R1640" s="39" t="str">
        <f>VLOOKUP(D1640,GL_Master!$A$1:$D$80,3,FALSE)</f>
        <v>Travelling and conveyance</v>
      </c>
      <c r="S1640" s="39" t="str">
        <f>VLOOKUP(D1640,GL_Master!$A$1:$D$80,4,FALSE)</f>
        <v>Local conveyance</v>
      </c>
    </row>
    <row r="1641" spans="1:19" x14ac:dyDescent="0.25">
      <c r="A1641" s="39" t="s">
        <v>262</v>
      </c>
      <c r="B1641" s="39" t="s">
        <v>234</v>
      </c>
      <c r="C1641" s="7">
        <v>44166</v>
      </c>
      <c r="D1641" s="39" t="s">
        <v>31</v>
      </c>
      <c r="E1641" s="39">
        <v>19</v>
      </c>
      <c r="F1641" s="82">
        <f t="shared" si="75"/>
        <v>1.9E-2</v>
      </c>
      <c r="G1641" s="39">
        <f>VLOOKUP(N1641,Currecny_M!$A$1:$P$10,2,FALSE)</f>
        <v>65</v>
      </c>
      <c r="H1641" s="39">
        <f>MATCH(C1641,Currecny_M!$A$1:$P$1,0)</f>
        <v>10</v>
      </c>
      <c r="I1641" s="39">
        <f>VLOOKUP(N1641,Currecny_M!$A$1:$P$10,MATCH(Database!C1641,Currecny_M!$A$1:$P$1,0),FALSE)</f>
        <v>70.39</v>
      </c>
      <c r="J1641" s="82">
        <f t="shared" si="76"/>
        <v>1.33741</v>
      </c>
      <c r="K1641" s="39">
        <f>VLOOKUP('Cover page'!$B$6,Currecny_M!$A$1:$P$10,MATCH(Database!C1641,Currecny_M!$A$1:$P$1,0),FALSE)</f>
        <v>1</v>
      </c>
      <c r="L1641" s="82">
        <f t="shared" si="77"/>
        <v>1.33741</v>
      </c>
      <c r="M1641" s="82">
        <f>((E1641/$F$1)*VLOOKUP(N1641,Currecny_M!$A$1:$P$10,MATCH(Database!C1641,Currecny_M!$A$1:$P$1,0),FALSE))/VLOOKUP('Cover page'!$B$6,Currecny_M!$A$1:$P$10,MATCH(Database!C1641,Currecny_M!$A$1:$P$1,0),FALSE)</f>
        <v>1.33741</v>
      </c>
      <c r="N1641" s="6" t="str">
        <f>VLOOKUP(B1641,Master!$A$2:$C$11,3,FALSE)</f>
        <v>Yuan</v>
      </c>
      <c r="O1641" s="6" t="str">
        <f>VLOOKUP(B1641,Master!$A$2:$C$11,2,FALSE)</f>
        <v>Asia</v>
      </c>
      <c r="Q1641" s="39" t="str">
        <f>VLOOKUP(D1641,GL_Master!$A$1:$D$80,2,FALSE)</f>
        <v>PL</v>
      </c>
      <c r="R1641" s="39" t="str">
        <f>VLOOKUP(D1641,GL_Master!$A$1:$D$80,3,FALSE)</f>
        <v>Office expenses</v>
      </c>
      <c r="S1641" s="39" t="str">
        <f>VLOOKUP(D1641,GL_Master!$A$1:$D$80,4,FALSE)</f>
        <v>Parking charges</v>
      </c>
    </row>
    <row r="1642" spans="1:19" x14ac:dyDescent="0.25">
      <c r="A1642" s="39" t="s">
        <v>262</v>
      </c>
      <c r="B1642" s="39" t="s">
        <v>234</v>
      </c>
      <c r="C1642" s="7">
        <v>44166</v>
      </c>
      <c r="D1642" s="39" t="s">
        <v>101</v>
      </c>
      <c r="E1642" s="39">
        <v>20</v>
      </c>
      <c r="F1642" s="82">
        <f t="shared" si="75"/>
        <v>0.02</v>
      </c>
      <c r="G1642" s="39">
        <f>VLOOKUP(N1642,Currecny_M!$A$1:$P$10,2,FALSE)</f>
        <v>65</v>
      </c>
      <c r="H1642" s="39">
        <f>MATCH(C1642,Currecny_M!$A$1:$P$1,0)</f>
        <v>10</v>
      </c>
      <c r="I1642" s="39">
        <f>VLOOKUP(N1642,Currecny_M!$A$1:$P$10,MATCH(Database!C1642,Currecny_M!$A$1:$P$1,0),FALSE)</f>
        <v>70.39</v>
      </c>
      <c r="J1642" s="82">
        <f t="shared" si="76"/>
        <v>1.4077999999999999</v>
      </c>
      <c r="K1642" s="39">
        <f>VLOOKUP('Cover page'!$B$6,Currecny_M!$A$1:$P$10,MATCH(Database!C1642,Currecny_M!$A$1:$P$1,0),FALSE)</f>
        <v>1</v>
      </c>
      <c r="L1642" s="82">
        <f t="shared" si="77"/>
        <v>1.4077999999999999</v>
      </c>
      <c r="M1642" s="82">
        <f>((E1642/$F$1)*VLOOKUP(N1642,Currecny_M!$A$1:$P$10,MATCH(Database!C1642,Currecny_M!$A$1:$P$1,0),FALSE))/VLOOKUP('Cover page'!$B$6,Currecny_M!$A$1:$P$10,MATCH(Database!C1642,Currecny_M!$A$1:$P$1,0),FALSE)</f>
        <v>1.4077999999999999</v>
      </c>
      <c r="N1642" s="6" t="str">
        <f>VLOOKUP(B1642,Master!$A$2:$C$11,3,FALSE)</f>
        <v>Yuan</v>
      </c>
      <c r="O1642" s="6" t="str">
        <f>VLOOKUP(B1642,Master!$A$2:$C$11,2,FALSE)</f>
        <v>Asia</v>
      </c>
      <c r="Q1642" s="39" t="str">
        <f>VLOOKUP(D1642,GL_Master!$A$1:$D$80,2,FALSE)</f>
        <v>PL</v>
      </c>
      <c r="R1642" s="39" t="str">
        <f>VLOOKUP(D1642,GL_Master!$A$1:$D$80,3,FALSE)</f>
        <v>COGS</v>
      </c>
      <c r="S1642" s="39" t="str">
        <f>VLOOKUP(D1642,GL_Master!$A$1:$D$80,4,FALSE)</f>
        <v>Purchase of other traded goods</v>
      </c>
    </row>
    <row r="1643" spans="1:19" x14ac:dyDescent="0.25">
      <c r="A1643" s="39" t="s">
        <v>262</v>
      </c>
      <c r="B1643" s="39" t="s">
        <v>234</v>
      </c>
      <c r="C1643" s="7">
        <v>44166</v>
      </c>
      <c r="D1643" s="39" t="s">
        <v>102</v>
      </c>
      <c r="E1643" s="39">
        <v>20</v>
      </c>
      <c r="F1643" s="82">
        <f t="shared" si="75"/>
        <v>0.02</v>
      </c>
      <c r="G1643" s="39">
        <f>VLOOKUP(N1643,Currecny_M!$A$1:$P$10,2,FALSE)</f>
        <v>65</v>
      </c>
      <c r="H1643" s="39">
        <f>MATCH(C1643,Currecny_M!$A$1:$P$1,0)</f>
        <v>10</v>
      </c>
      <c r="I1643" s="39">
        <f>VLOOKUP(N1643,Currecny_M!$A$1:$P$10,MATCH(Database!C1643,Currecny_M!$A$1:$P$1,0),FALSE)</f>
        <v>70.39</v>
      </c>
      <c r="J1643" s="82">
        <f t="shared" si="76"/>
        <v>1.4077999999999999</v>
      </c>
      <c r="K1643" s="39">
        <f>VLOOKUP('Cover page'!$B$6,Currecny_M!$A$1:$P$10,MATCH(Database!C1643,Currecny_M!$A$1:$P$1,0),FALSE)</f>
        <v>1</v>
      </c>
      <c r="L1643" s="82">
        <f t="shared" si="77"/>
        <v>1.4077999999999999</v>
      </c>
      <c r="M1643" s="82">
        <f>((E1643/$F$1)*VLOOKUP(N1643,Currecny_M!$A$1:$P$10,MATCH(Database!C1643,Currecny_M!$A$1:$P$1,0),FALSE))/VLOOKUP('Cover page'!$B$6,Currecny_M!$A$1:$P$10,MATCH(Database!C1643,Currecny_M!$A$1:$P$1,0),FALSE)</f>
        <v>1.4077999999999999</v>
      </c>
      <c r="N1643" s="6" t="str">
        <f>VLOOKUP(B1643,Master!$A$2:$C$11,3,FALSE)</f>
        <v>Yuan</v>
      </c>
      <c r="O1643" s="6" t="str">
        <f>VLOOKUP(B1643,Master!$A$2:$C$11,2,FALSE)</f>
        <v>Asia</v>
      </c>
      <c r="Q1643" s="39" t="str">
        <f>VLOOKUP(D1643,GL_Master!$A$1:$D$80,2,FALSE)</f>
        <v>PL</v>
      </c>
      <c r="R1643" s="39" t="str">
        <f>VLOOKUP(D1643,GL_Master!$A$1:$D$80,3,FALSE)</f>
        <v>Staff welfare expenses</v>
      </c>
      <c r="S1643" s="39" t="str">
        <f>VLOOKUP(D1643,GL_Master!$A$1:$D$80,4,FALSE)</f>
        <v>Diwali Expense</v>
      </c>
    </row>
    <row r="1644" spans="1:19" x14ac:dyDescent="0.25">
      <c r="A1644" s="39" t="s">
        <v>262</v>
      </c>
      <c r="B1644" s="39" t="s">
        <v>234</v>
      </c>
      <c r="C1644" s="7">
        <v>44166</v>
      </c>
      <c r="D1644" s="39" t="s">
        <v>20</v>
      </c>
      <c r="E1644" s="39">
        <v>39</v>
      </c>
      <c r="F1644" s="82">
        <f t="shared" si="75"/>
        <v>3.9E-2</v>
      </c>
      <c r="G1644" s="39">
        <f>VLOOKUP(N1644,Currecny_M!$A$1:$P$10,2,FALSE)</f>
        <v>65</v>
      </c>
      <c r="H1644" s="39">
        <f>MATCH(C1644,Currecny_M!$A$1:$P$1,0)</f>
        <v>10</v>
      </c>
      <c r="I1644" s="39">
        <f>VLOOKUP(N1644,Currecny_M!$A$1:$P$10,MATCH(Database!C1644,Currecny_M!$A$1:$P$1,0),FALSE)</f>
        <v>70.39</v>
      </c>
      <c r="J1644" s="82">
        <f t="shared" si="76"/>
        <v>2.7452100000000002</v>
      </c>
      <c r="K1644" s="39">
        <f>VLOOKUP('Cover page'!$B$6,Currecny_M!$A$1:$P$10,MATCH(Database!C1644,Currecny_M!$A$1:$P$1,0),FALSE)</f>
        <v>1</v>
      </c>
      <c r="L1644" s="82">
        <f t="shared" si="77"/>
        <v>2.7452100000000002</v>
      </c>
      <c r="M1644" s="82">
        <f>((E1644/$F$1)*VLOOKUP(N1644,Currecny_M!$A$1:$P$10,MATCH(Database!C1644,Currecny_M!$A$1:$P$1,0),FALSE))/VLOOKUP('Cover page'!$B$6,Currecny_M!$A$1:$P$10,MATCH(Database!C1644,Currecny_M!$A$1:$P$1,0),FALSE)</f>
        <v>2.7452100000000002</v>
      </c>
      <c r="N1644" s="6" t="str">
        <f>VLOOKUP(B1644,Master!$A$2:$C$11,3,FALSE)</f>
        <v>Yuan</v>
      </c>
      <c r="O1644" s="6" t="str">
        <f>VLOOKUP(B1644,Master!$A$2:$C$11,2,FALSE)</f>
        <v>Asia</v>
      </c>
      <c r="Q1644" s="39" t="str">
        <f>VLOOKUP(D1644,GL_Master!$A$1:$D$80,2,FALSE)</f>
        <v>PL</v>
      </c>
      <c r="R1644" s="39" t="str">
        <f>VLOOKUP(D1644,GL_Master!$A$1:$D$80,3,FALSE)</f>
        <v>Selling and Marketing expenses</v>
      </c>
      <c r="S1644" s="39" t="str">
        <f>VLOOKUP(D1644,GL_Master!$A$1:$D$80,4,FALSE)</f>
        <v>Business promotion</v>
      </c>
    </row>
    <row r="1645" spans="1:19" x14ac:dyDescent="0.25">
      <c r="A1645" s="39" t="s">
        <v>262</v>
      </c>
      <c r="B1645" s="39" t="s">
        <v>234</v>
      </c>
      <c r="C1645" s="7">
        <v>44166</v>
      </c>
      <c r="D1645" s="39" t="s">
        <v>29</v>
      </c>
      <c r="E1645" s="39">
        <v>40</v>
      </c>
      <c r="F1645" s="82">
        <f t="shared" si="75"/>
        <v>0.04</v>
      </c>
      <c r="G1645" s="39">
        <f>VLOOKUP(N1645,Currecny_M!$A$1:$P$10,2,FALSE)</f>
        <v>65</v>
      </c>
      <c r="H1645" s="39">
        <f>MATCH(C1645,Currecny_M!$A$1:$P$1,0)</f>
        <v>10</v>
      </c>
      <c r="I1645" s="39">
        <f>VLOOKUP(N1645,Currecny_M!$A$1:$P$10,MATCH(Database!C1645,Currecny_M!$A$1:$P$1,0),FALSE)</f>
        <v>70.39</v>
      </c>
      <c r="J1645" s="82">
        <f t="shared" si="76"/>
        <v>2.8155999999999999</v>
      </c>
      <c r="K1645" s="39">
        <f>VLOOKUP('Cover page'!$B$6,Currecny_M!$A$1:$P$10,MATCH(Database!C1645,Currecny_M!$A$1:$P$1,0),FALSE)</f>
        <v>1</v>
      </c>
      <c r="L1645" s="82">
        <f t="shared" si="77"/>
        <v>2.8155999999999999</v>
      </c>
      <c r="M1645" s="82">
        <f>((E1645/$F$1)*VLOOKUP(N1645,Currecny_M!$A$1:$P$10,MATCH(Database!C1645,Currecny_M!$A$1:$P$1,0),FALSE))/VLOOKUP('Cover page'!$B$6,Currecny_M!$A$1:$P$10,MATCH(Database!C1645,Currecny_M!$A$1:$P$1,0),FALSE)</f>
        <v>2.8155999999999999</v>
      </c>
      <c r="N1645" s="6" t="str">
        <f>VLOOKUP(B1645,Master!$A$2:$C$11,3,FALSE)</f>
        <v>Yuan</v>
      </c>
      <c r="O1645" s="6" t="str">
        <f>VLOOKUP(B1645,Master!$A$2:$C$11,2,FALSE)</f>
        <v>Asia</v>
      </c>
      <c r="Q1645" s="39" t="str">
        <f>VLOOKUP(D1645,GL_Master!$A$1:$D$80,2,FALSE)</f>
        <v>PL</v>
      </c>
      <c r="R1645" s="39" t="str">
        <f>VLOOKUP(D1645,GL_Master!$A$1:$D$80,3,FALSE)</f>
        <v>Communication &amp; internet exp</v>
      </c>
      <c r="S1645" s="39" t="str">
        <f>VLOOKUP(D1645,GL_Master!$A$1:$D$80,4,FALSE)</f>
        <v>Communication cost</v>
      </c>
    </row>
    <row r="1646" spans="1:19" x14ac:dyDescent="0.25">
      <c r="A1646" s="39" t="s">
        <v>262</v>
      </c>
      <c r="B1646" s="39" t="s">
        <v>234</v>
      </c>
      <c r="C1646" s="7">
        <v>44166</v>
      </c>
      <c r="D1646" s="39" t="s">
        <v>41</v>
      </c>
      <c r="E1646" s="39">
        <v>19</v>
      </c>
      <c r="F1646" s="82">
        <f t="shared" si="75"/>
        <v>1.9E-2</v>
      </c>
      <c r="G1646" s="39">
        <f>VLOOKUP(N1646,Currecny_M!$A$1:$P$10,2,FALSE)</f>
        <v>65</v>
      </c>
      <c r="H1646" s="39">
        <f>MATCH(C1646,Currecny_M!$A$1:$P$1,0)</f>
        <v>10</v>
      </c>
      <c r="I1646" s="39">
        <f>VLOOKUP(N1646,Currecny_M!$A$1:$P$10,MATCH(Database!C1646,Currecny_M!$A$1:$P$1,0),FALSE)</f>
        <v>70.39</v>
      </c>
      <c r="J1646" s="82">
        <f t="shared" si="76"/>
        <v>1.33741</v>
      </c>
      <c r="K1646" s="39">
        <f>VLOOKUP('Cover page'!$B$6,Currecny_M!$A$1:$P$10,MATCH(Database!C1646,Currecny_M!$A$1:$P$1,0),FALSE)</f>
        <v>1</v>
      </c>
      <c r="L1646" s="82">
        <f t="shared" si="77"/>
        <v>1.33741</v>
      </c>
      <c r="M1646" s="82">
        <f>((E1646/$F$1)*VLOOKUP(N1646,Currecny_M!$A$1:$P$10,MATCH(Database!C1646,Currecny_M!$A$1:$P$1,0),FALSE))/VLOOKUP('Cover page'!$B$6,Currecny_M!$A$1:$P$10,MATCH(Database!C1646,Currecny_M!$A$1:$P$1,0),FALSE)</f>
        <v>1.33741</v>
      </c>
      <c r="N1646" s="6" t="str">
        <f>VLOOKUP(B1646,Master!$A$2:$C$11,3,FALSE)</f>
        <v>Yuan</v>
      </c>
      <c r="O1646" s="6" t="str">
        <f>VLOOKUP(B1646,Master!$A$2:$C$11,2,FALSE)</f>
        <v>Asia</v>
      </c>
      <c r="Q1646" s="39" t="str">
        <f>VLOOKUP(D1646,GL_Master!$A$1:$D$80,2,FALSE)</f>
        <v>PL</v>
      </c>
      <c r="R1646" s="39" t="str">
        <f>VLOOKUP(D1646,GL_Master!$A$1:$D$80,3,FALSE)</f>
        <v>Communication &amp; internet exp</v>
      </c>
      <c r="S1646" s="39" t="str">
        <f>VLOOKUP(D1646,GL_Master!$A$1:$D$80,4,FALSE)</f>
        <v>Communication cost</v>
      </c>
    </row>
    <row r="1647" spans="1:19" x14ac:dyDescent="0.25">
      <c r="A1647" s="39" t="s">
        <v>262</v>
      </c>
      <c r="B1647" s="39" t="s">
        <v>234</v>
      </c>
      <c r="C1647" s="7">
        <v>44166</v>
      </c>
      <c r="D1647" s="39" t="s">
        <v>103</v>
      </c>
      <c r="E1647" s="39">
        <v>40</v>
      </c>
      <c r="F1647" s="82">
        <f t="shared" si="75"/>
        <v>0.04</v>
      </c>
      <c r="G1647" s="39">
        <f>VLOOKUP(N1647,Currecny_M!$A$1:$P$10,2,FALSE)</f>
        <v>65</v>
      </c>
      <c r="H1647" s="39">
        <f>MATCH(C1647,Currecny_M!$A$1:$P$1,0)</f>
        <v>10</v>
      </c>
      <c r="I1647" s="39">
        <f>VLOOKUP(N1647,Currecny_M!$A$1:$P$10,MATCH(Database!C1647,Currecny_M!$A$1:$P$1,0),FALSE)</f>
        <v>70.39</v>
      </c>
      <c r="J1647" s="82">
        <f t="shared" si="76"/>
        <v>2.8155999999999999</v>
      </c>
      <c r="K1647" s="39">
        <f>VLOOKUP('Cover page'!$B$6,Currecny_M!$A$1:$P$10,MATCH(Database!C1647,Currecny_M!$A$1:$P$1,0),FALSE)</f>
        <v>1</v>
      </c>
      <c r="L1647" s="82">
        <f t="shared" si="77"/>
        <v>2.8155999999999999</v>
      </c>
      <c r="M1647" s="82">
        <f>((E1647/$F$1)*VLOOKUP(N1647,Currecny_M!$A$1:$P$10,MATCH(Database!C1647,Currecny_M!$A$1:$P$1,0),FALSE))/VLOOKUP('Cover page'!$B$6,Currecny_M!$A$1:$P$10,MATCH(Database!C1647,Currecny_M!$A$1:$P$1,0),FALSE)</f>
        <v>2.8155999999999999</v>
      </c>
      <c r="N1647" s="6" t="str">
        <f>VLOOKUP(B1647,Master!$A$2:$C$11,3,FALSE)</f>
        <v>Yuan</v>
      </c>
      <c r="O1647" s="6" t="str">
        <f>VLOOKUP(B1647,Master!$A$2:$C$11,2,FALSE)</f>
        <v>Asia</v>
      </c>
      <c r="Q1647" s="39" t="str">
        <f>VLOOKUP(D1647,GL_Master!$A$1:$D$80,2,FALSE)</f>
        <v>PL</v>
      </c>
      <c r="R1647" s="39" t="str">
        <f>VLOOKUP(D1647,GL_Master!$A$1:$D$80,3,FALSE)</f>
        <v>Communication &amp; internet exp</v>
      </c>
      <c r="S1647" s="39" t="str">
        <f>VLOOKUP(D1647,GL_Master!$A$1:$D$80,4,FALSE)</f>
        <v>Communication cost</v>
      </c>
    </row>
    <row r="1648" spans="1:19" x14ac:dyDescent="0.25">
      <c r="A1648" s="39" t="s">
        <v>262</v>
      </c>
      <c r="B1648" s="39" t="s">
        <v>234</v>
      </c>
      <c r="C1648" s="7">
        <v>44166</v>
      </c>
      <c r="D1648" s="39" t="s">
        <v>104</v>
      </c>
      <c r="E1648" s="39">
        <v>60</v>
      </c>
      <c r="F1648" s="82">
        <f t="shared" si="75"/>
        <v>0.06</v>
      </c>
      <c r="G1648" s="39">
        <f>VLOOKUP(N1648,Currecny_M!$A$1:$P$10,2,FALSE)</f>
        <v>65</v>
      </c>
      <c r="H1648" s="39">
        <f>MATCH(C1648,Currecny_M!$A$1:$P$1,0)</f>
        <v>10</v>
      </c>
      <c r="I1648" s="39">
        <f>VLOOKUP(N1648,Currecny_M!$A$1:$P$10,MATCH(Database!C1648,Currecny_M!$A$1:$P$1,0),FALSE)</f>
        <v>70.39</v>
      </c>
      <c r="J1648" s="82">
        <f t="shared" si="76"/>
        <v>4.2233999999999998</v>
      </c>
      <c r="K1648" s="39">
        <f>VLOOKUP('Cover page'!$B$6,Currecny_M!$A$1:$P$10,MATCH(Database!C1648,Currecny_M!$A$1:$P$1,0),FALSE)</f>
        <v>1</v>
      </c>
      <c r="L1648" s="82">
        <f t="shared" si="77"/>
        <v>4.2233999999999998</v>
      </c>
      <c r="M1648" s="82">
        <f>((E1648/$F$1)*VLOOKUP(N1648,Currecny_M!$A$1:$P$10,MATCH(Database!C1648,Currecny_M!$A$1:$P$1,0),FALSE))/VLOOKUP('Cover page'!$B$6,Currecny_M!$A$1:$P$10,MATCH(Database!C1648,Currecny_M!$A$1:$P$1,0),FALSE)</f>
        <v>4.2233999999999998</v>
      </c>
      <c r="N1648" s="6" t="str">
        <f>VLOOKUP(B1648,Master!$A$2:$C$11,3,FALSE)</f>
        <v>Yuan</v>
      </c>
      <c r="O1648" s="6" t="str">
        <f>VLOOKUP(B1648,Master!$A$2:$C$11,2,FALSE)</f>
        <v>Asia</v>
      </c>
      <c r="Q1648" s="39" t="str">
        <f>VLOOKUP(D1648,GL_Master!$A$1:$D$80,2,FALSE)</f>
        <v>PL</v>
      </c>
      <c r="R1648" s="39" t="str">
        <f>VLOOKUP(D1648,GL_Master!$A$1:$D$80,3,FALSE)</f>
        <v>Legal &amp; Professional expenses</v>
      </c>
      <c r="S1648" s="39" t="str">
        <f>VLOOKUP(D1648,GL_Master!$A$1:$D$80,4,FALSE)</f>
        <v>Professional Fees - Others</v>
      </c>
    </row>
    <row r="1649" spans="1:19" x14ac:dyDescent="0.25">
      <c r="A1649" s="39" t="s">
        <v>262</v>
      </c>
      <c r="B1649" s="39" t="s">
        <v>234</v>
      </c>
      <c r="C1649" s="7">
        <v>44166</v>
      </c>
      <c r="D1649" s="39" t="s">
        <v>105</v>
      </c>
      <c r="E1649" s="39">
        <v>38</v>
      </c>
      <c r="F1649" s="82">
        <f t="shared" si="75"/>
        <v>3.7999999999999999E-2</v>
      </c>
      <c r="G1649" s="39">
        <f>VLOOKUP(N1649,Currecny_M!$A$1:$P$10,2,FALSE)</f>
        <v>65</v>
      </c>
      <c r="H1649" s="39">
        <f>MATCH(C1649,Currecny_M!$A$1:$P$1,0)</f>
        <v>10</v>
      </c>
      <c r="I1649" s="39">
        <f>VLOOKUP(N1649,Currecny_M!$A$1:$P$10,MATCH(Database!C1649,Currecny_M!$A$1:$P$1,0),FALSE)</f>
        <v>70.39</v>
      </c>
      <c r="J1649" s="82">
        <f t="shared" si="76"/>
        <v>2.67482</v>
      </c>
      <c r="K1649" s="39">
        <f>VLOOKUP('Cover page'!$B$6,Currecny_M!$A$1:$P$10,MATCH(Database!C1649,Currecny_M!$A$1:$P$1,0),FALSE)</f>
        <v>1</v>
      </c>
      <c r="L1649" s="82">
        <f t="shared" si="77"/>
        <v>2.67482</v>
      </c>
      <c r="M1649" s="82">
        <f>((E1649/$F$1)*VLOOKUP(N1649,Currecny_M!$A$1:$P$10,MATCH(Database!C1649,Currecny_M!$A$1:$P$1,0),FALSE))/VLOOKUP('Cover page'!$B$6,Currecny_M!$A$1:$P$10,MATCH(Database!C1649,Currecny_M!$A$1:$P$1,0),FALSE)</f>
        <v>2.67482</v>
      </c>
      <c r="N1649" s="6" t="str">
        <f>VLOOKUP(B1649,Master!$A$2:$C$11,3,FALSE)</f>
        <v>Yuan</v>
      </c>
      <c r="O1649" s="6" t="str">
        <f>VLOOKUP(B1649,Master!$A$2:$C$11,2,FALSE)</f>
        <v>Asia</v>
      </c>
      <c r="Q1649" s="39" t="str">
        <f>VLOOKUP(D1649,GL_Master!$A$1:$D$80,2,FALSE)</f>
        <v>PL</v>
      </c>
      <c r="R1649" s="39" t="str">
        <f>VLOOKUP(D1649,GL_Master!$A$1:$D$80,3,FALSE)</f>
        <v>Travelling and conveyance</v>
      </c>
      <c r="S1649" s="39" t="str">
        <f>VLOOKUP(D1649,GL_Master!$A$1:$D$80,4,FALSE)</f>
        <v>Car hiring and rental services</v>
      </c>
    </row>
    <row r="1650" spans="1:19" x14ac:dyDescent="0.25">
      <c r="A1650" s="39" t="s">
        <v>262</v>
      </c>
      <c r="B1650" s="39" t="s">
        <v>234</v>
      </c>
      <c r="C1650" s="7">
        <v>44166</v>
      </c>
      <c r="D1650" s="39" t="s">
        <v>106</v>
      </c>
      <c r="E1650" s="39">
        <v>19</v>
      </c>
      <c r="F1650" s="82">
        <f t="shared" si="75"/>
        <v>1.9E-2</v>
      </c>
      <c r="G1650" s="39">
        <f>VLOOKUP(N1650,Currecny_M!$A$1:$P$10,2,FALSE)</f>
        <v>65</v>
      </c>
      <c r="H1650" s="39">
        <f>MATCH(C1650,Currecny_M!$A$1:$P$1,0)</f>
        <v>10</v>
      </c>
      <c r="I1650" s="39">
        <f>VLOOKUP(N1650,Currecny_M!$A$1:$P$10,MATCH(Database!C1650,Currecny_M!$A$1:$P$1,0),FALSE)</f>
        <v>70.39</v>
      </c>
      <c r="J1650" s="82">
        <f t="shared" si="76"/>
        <v>1.33741</v>
      </c>
      <c r="K1650" s="39">
        <f>VLOOKUP('Cover page'!$B$6,Currecny_M!$A$1:$P$10,MATCH(Database!C1650,Currecny_M!$A$1:$P$1,0),FALSE)</f>
        <v>1</v>
      </c>
      <c r="L1650" s="82">
        <f t="shared" si="77"/>
        <v>1.33741</v>
      </c>
      <c r="M1650" s="82">
        <f>((E1650/$F$1)*VLOOKUP(N1650,Currecny_M!$A$1:$P$10,MATCH(Database!C1650,Currecny_M!$A$1:$P$1,0),FALSE))/VLOOKUP('Cover page'!$B$6,Currecny_M!$A$1:$P$10,MATCH(Database!C1650,Currecny_M!$A$1:$P$1,0),FALSE)</f>
        <v>1.33741</v>
      </c>
      <c r="N1650" s="6" t="str">
        <f>VLOOKUP(B1650,Master!$A$2:$C$11,3,FALSE)</f>
        <v>Yuan</v>
      </c>
      <c r="O1650" s="6" t="str">
        <f>VLOOKUP(B1650,Master!$A$2:$C$11,2,FALSE)</f>
        <v>Asia</v>
      </c>
      <c r="Q1650" s="39" t="str">
        <f>VLOOKUP(D1650,GL_Master!$A$1:$D$80,2,FALSE)</f>
        <v>PL</v>
      </c>
      <c r="R1650" s="39" t="str">
        <f>VLOOKUP(D1650,GL_Master!$A$1:$D$80,3,FALSE)</f>
        <v>Communication &amp; internet exp</v>
      </c>
      <c r="S1650" s="39" t="str">
        <f>VLOOKUP(D1650,GL_Master!$A$1:$D$80,4,FALSE)</f>
        <v>Printing &amp; Stationary</v>
      </c>
    </row>
    <row r="1651" spans="1:19" x14ac:dyDescent="0.25">
      <c r="A1651" s="39" t="s">
        <v>262</v>
      </c>
      <c r="B1651" s="39" t="s">
        <v>234</v>
      </c>
      <c r="C1651" s="7">
        <v>44166</v>
      </c>
      <c r="D1651" s="39" t="s">
        <v>32</v>
      </c>
      <c r="E1651" s="39">
        <v>19</v>
      </c>
      <c r="F1651" s="82">
        <f t="shared" si="75"/>
        <v>1.9E-2</v>
      </c>
      <c r="G1651" s="39">
        <f>VLOOKUP(N1651,Currecny_M!$A$1:$P$10,2,FALSE)</f>
        <v>65</v>
      </c>
      <c r="H1651" s="39">
        <f>MATCH(C1651,Currecny_M!$A$1:$P$1,0)</f>
        <v>10</v>
      </c>
      <c r="I1651" s="39">
        <f>VLOOKUP(N1651,Currecny_M!$A$1:$P$10,MATCH(Database!C1651,Currecny_M!$A$1:$P$1,0),FALSE)</f>
        <v>70.39</v>
      </c>
      <c r="J1651" s="82">
        <f t="shared" si="76"/>
        <v>1.33741</v>
      </c>
      <c r="K1651" s="39">
        <f>VLOOKUP('Cover page'!$B$6,Currecny_M!$A$1:$P$10,MATCH(Database!C1651,Currecny_M!$A$1:$P$1,0),FALSE)</f>
        <v>1</v>
      </c>
      <c r="L1651" s="82">
        <f t="shared" si="77"/>
        <v>1.33741</v>
      </c>
      <c r="M1651" s="82">
        <f>((E1651/$F$1)*VLOOKUP(N1651,Currecny_M!$A$1:$P$10,MATCH(Database!C1651,Currecny_M!$A$1:$P$1,0),FALSE))/VLOOKUP('Cover page'!$B$6,Currecny_M!$A$1:$P$10,MATCH(Database!C1651,Currecny_M!$A$1:$P$1,0),FALSE)</f>
        <v>1.33741</v>
      </c>
      <c r="N1651" s="6" t="str">
        <f>VLOOKUP(B1651,Master!$A$2:$C$11,3,FALSE)</f>
        <v>Yuan</v>
      </c>
      <c r="O1651" s="6" t="str">
        <f>VLOOKUP(B1651,Master!$A$2:$C$11,2,FALSE)</f>
        <v>Asia</v>
      </c>
      <c r="Q1651" s="39" t="str">
        <f>VLOOKUP(D1651,GL_Master!$A$1:$D$80,2,FALSE)</f>
        <v>PL</v>
      </c>
      <c r="R1651" s="39" t="str">
        <f>VLOOKUP(D1651,GL_Master!$A$1:$D$80,3,FALSE)</f>
        <v>Communication &amp; internet exp</v>
      </c>
      <c r="S1651" s="39" t="str">
        <f>VLOOKUP(D1651,GL_Master!$A$1:$D$80,4,FALSE)</f>
        <v>Printing &amp; Stationary</v>
      </c>
    </row>
    <row r="1652" spans="1:19" x14ac:dyDescent="0.25">
      <c r="A1652" s="39" t="s">
        <v>262</v>
      </c>
      <c r="B1652" s="39" t="s">
        <v>234</v>
      </c>
      <c r="C1652" s="7">
        <v>44166</v>
      </c>
      <c r="D1652" s="39" t="s">
        <v>35</v>
      </c>
      <c r="E1652" s="39">
        <v>58</v>
      </c>
      <c r="F1652" s="82">
        <f t="shared" si="75"/>
        <v>5.8000000000000003E-2</v>
      </c>
      <c r="G1652" s="39">
        <f>VLOOKUP(N1652,Currecny_M!$A$1:$P$10,2,FALSE)</f>
        <v>65</v>
      </c>
      <c r="H1652" s="39">
        <f>MATCH(C1652,Currecny_M!$A$1:$P$1,0)</f>
        <v>10</v>
      </c>
      <c r="I1652" s="39">
        <f>VLOOKUP(N1652,Currecny_M!$A$1:$P$10,MATCH(Database!C1652,Currecny_M!$A$1:$P$1,0),FALSE)</f>
        <v>70.39</v>
      </c>
      <c r="J1652" s="82">
        <f t="shared" si="76"/>
        <v>4.0826200000000004</v>
      </c>
      <c r="K1652" s="39">
        <f>VLOOKUP('Cover page'!$B$6,Currecny_M!$A$1:$P$10,MATCH(Database!C1652,Currecny_M!$A$1:$P$1,0),FALSE)</f>
        <v>1</v>
      </c>
      <c r="L1652" s="82">
        <f t="shared" si="77"/>
        <v>4.0826200000000004</v>
      </c>
      <c r="M1652" s="82">
        <f>((E1652/$F$1)*VLOOKUP(N1652,Currecny_M!$A$1:$P$10,MATCH(Database!C1652,Currecny_M!$A$1:$P$1,0),FALSE))/VLOOKUP('Cover page'!$B$6,Currecny_M!$A$1:$P$10,MATCH(Database!C1652,Currecny_M!$A$1:$P$1,0),FALSE)</f>
        <v>4.0826200000000004</v>
      </c>
      <c r="N1652" s="6" t="str">
        <f>VLOOKUP(B1652,Master!$A$2:$C$11,3,FALSE)</f>
        <v>Yuan</v>
      </c>
      <c r="O1652" s="6" t="str">
        <f>VLOOKUP(B1652,Master!$A$2:$C$11,2,FALSE)</f>
        <v>Asia</v>
      </c>
      <c r="Q1652" s="39" t="str">
        <f>VLOOKUP(D1652,GL_Master!$A$1:$D$80,2,FALSE)</f>
        <v>PL</v>
      </c>
      <c r="R1652" s="39" t="str">
        <f>VLOOKUP(D1652,GL_Master!$A$1:$D$80,3,FALSE)</f>
        <v>Security Expenses</v>
      </c>
      <c r="S1652" s="39" t="str">
        <f>VLOOKUP(D1652,GL_Master!$A$1:$D$80,4,FALSE)</f>
        <v>Security Expenses others</v>
      </c>
    </row>
    <row r="1653" spans="1:19" x14ac:dyDescent="0.25">
      <c r="A1653" s="39" t="s">
        <v>262</v>
      </c>
      <c r="B1653" s="39" t="s">
        <v>234</v>
      </c>
      <c r="C1653" s="7">
        <v>44166</v>
      </c>
      <c r="D1653" s="39" t="s">
        <v>38</v>
      </c>
      <c r="E1653" s="39">
        <v>19</v>
      </c>
      <c r="F1653" s="82">
        <f t="shared" si="75"/>
        <v>1.9E-2</v>
      </c>
      <c r="G1653" s="39">
        <f>VLOOKUP(N1653,Currecny_M!$A$1:$P$10,2,FALSE)</f>
        <v>65</v>
      </c>
      <c r="H1653" s="39">
        <f>MATCH(C1653,Currecny_M!$A$1:$P$1,0)</f>
        <v>10</v>
      </c>
      <c r="I1653" s="39">
        <f>VLOOKUP(N1653,Currecny_M!$A$1:$P$10,MATCH(Database!C1653,Currecny_M!$A$1:$P$1,0),FALSE)</f>
        <v>70.39</v>
      </c>
      <c r="J1653" s="82">
        <f t="shared" si="76"/>
        <v>1.33741</v>
      </c>
      <c r="K1653" s="39">
        <f>VLOOKUP('Cover page'!$B$6,Currecny_M!$A$1:$P$10,MATCH(Database!C1653,Currecny_M!$A$1:$P$1,0),FALSE)</f>
        <v>1</v>
      </c>
      <c r="L1653" s="82">
        <f t="shared" si="77"/>
        <v>1.33741</v>
      </c>
      <c r="M1653" s="82">
        <f>((E1653/$F$1)*VLOOKUP(N1653,Currecny_M!$A$1:$P$10,MATCH(Database!C1653,Currecny_M!$A$1:$P$1,0),FALSE))/VLOOKUP('Cover page'!$B$6,Currecny_M!$A$1:$P$10,MATCH(Database!C1653,Currecny_M!$A$1:$P$1,0),FALSE)</f>
        <v>1.33741</v>
      </c>
      <c r="N1653" s="6" t="str">
        <f>VLOOKUP(B1653,Master!$A$2:$C$11,3,FALSE)</f>
        <v>Yuan</v>
      </c>
      <c r="O1653" s="6" t="str">
        <f>VLOOKUP(B1653,Master!$A$2:$C$11,2,FALSE)</f>
        <v>Asia</v>
      </c>
      <c r="Q1653" s="39" t="str">
        <f>VLOOKUP(D1653,GL_Master!$A$1:$D$80,2,FALSE)</f>
        <v>PL</v>
      </c>
      <c r="R1653" s="39" t="str">
        <f>VLOOKUP(D1653,GL_Master!$A$1:$D$80,3,FALSE)</f>
        <v>House Keeping Expenses</v>
      </c>
      <c r="S1653" s="39" t="str">
        <f>VLOOKUP(D1653,GL_Master!$A$1:$D$80,4,FALSE)</f>
        <v>House Keeping Expenses</v>
      </c>
    </row>
    <row r="1654" spans="1:19" x14ac:dyDescent="0.25">
      <c r="A1654" s="39" t="s">
        <v>262</v>
      </c>
      <c r="B1654" s="39" t="s">
        <v>234</v>
      </c>
      <c r="C1654" s="7">
        <v>44166</v>
      </c>
      <c r="D1654" s="39" t="s">
        <v>107</v>
      </c>
      <c r="E1654" s="39">
        <v>20</v>
      </c>
      <c r="F1654" s="82">
        <f t="shared" si="75"/>
        <v>0.02</v>
      </c>
      <c r="G1654" s="39">
        <f>VLOOKUP(N1654,Currecny_M!$A$1:$P$10,2,FALSE)</f>
        <v>65</v>
      </c>
      <c r="H1654" s="39">
        <f>MATCH(C1654,Currecny_M!$A$1:$P$1,0)</f>
        <v>10</v>
      </c>
      <c r="I1654" s="39">
        <f>VLOOKUP(N1654,Currecny_M!$A$1:$P$10,MATCH(Database!C1654,Currecny_M!$A$1:$P$1,0),FALSE)</f>
        <v>70.39</v>
      </c>
      <c r="J1654" s="82">
        <f t="shared" si="76"/>
        <v>1.4077999999999999</v>
      </c>
      <c r="K1654" s="39">
        <f>VLOOKUP('Cover page'!$B$6,Currecny_M!$A$1:$P$10,MATCH(Database!C1654,Currecny_M!$A$1:$P$1,0),FALSE)</f>
        <v>1</v>
      </c>
      <c r="L1654" s="82">
        <f t="shared" si="77"/>
        <v>1.4077999999999999</v>
      </c>
      <c r="M1654" s="82">
        <f>((E1654/$F$1)*VLOOKUP(N1654,Currecny_M!$A$1:$P$10,MATCH(Database!C1654,Currecny_M!$A$1:$P$1,0),FALSE))/VLOOKUP('Cover page'!$B$6,Currecny_M!$A$1:$P$10,MATCH(Database!C1654,Currecny_M!$A$1:$P$1,0),FALSE)</f>
        <v>1.4077999999999999</v>
      </c>
      <c r="N1654" s="6" t="str">
        <f>VLOOKUP(B1654,Master!$A$2:$C$11,3,FALSE)</f>
        <v>Yuan</v>
      </c>
      <c r="O1654" s="6" t="str">
        <f>VLOOKUP(B1654,Master!$A$2:$C$11,2,FALSE)</f>
        <v>Asia</v>
      </c>
      <c r="Q1654" s="39" t="str">
        <f>VLOOKUP(D1654,GL_Master!$A$1:$D$80,2,FALSE)</f>
        <v>PL</v>
      </c>
      <c r="R1654" s="39" t="str">
        <f>VLOOKUP(D1654,GL_Master!$A$1:$D$80,3,FALSE)</f>
        <v>Misc. expenses</v>
      </c>
      <c r="S1654" s="39" t="str">
        <f>VLOOKUP(D1654,GL_Master!$A$1:$D$80,4,FALSE)</f>
        <v>Repair &amp; Maintenance</v>
      </c>
    </row>
    <row r="1655" spans="1:19" x14ac:dyDescent="0.25">
      <c r="A1655" s="39" t="s">
        <v>262</v>
      </c>
      <c r="B1655" s="39" t="s">
        <v>234</v>
      </c>
      <c r="C1655" s="7">
        <v>44166</v>
      </c>
      <c r="D1655" s="39" t="s">
        <v>108</v>
      </c>
      <c r="E1655" s="39">
        <v>19</v>
      </c>
      <c r="F1655" s="82">
        <f t="shared" si="75"/>
        <v>1.9E-2</v>
      </c>
      <c r="G1655" s="39">
        <f>VLOOKUP(N1655,Currecny_M!$A$1:$P$10,2,FALSE)</f>
        <v>65</v>
      </c>
      <c r="H1655" s="39">
        <f>MATCH(C1655,Currecny_M!$A$1:$P$1,0)</f>
        <v>10</v>
      </c>
      <c r="I1655" s="39">
        <f>VLOOKUP(N1655,Currecny_M!$A$1:$P$10,MATCH(Database!C1655,Currecny_M!$A$1:$P$1,0),FALSE)</f>
        <v>70.39</v>
      </c>
      <c r="J1655" s="82">
        <f t="shared" si="76"/>
        <v>1.33741</v>
      </c>
      <c r="K1655" s="39">
        <f>VLOOKUP('Cover page'!$B$6,Currecny_M!$A$1:$P$10,MATCH(Database!C1655,Currecny_M!$A$1:$P$1,0),FALSE)</f>
        <v>1</v>
      </c>
      <c r="L1655" s="82">
        <f t="shared" si="77"/>
        <v>1.33741</v>
      </c>
      <c r="M1655" s="82">
        <f>((E1655/$F$1)*VLOOKUP(N1655,Currecny_M!$A$1:$P$10,MATCH(Database!C1655,Currecny_M!$A$1:$P$1,0),FALSE))/VLOOKUP('Cover page'!$B$6,Currecny_M!$A$1:$P$10,MATCH(Database!C1655,Currecny_M!$A$1:$P$1,0),FALSE)</f>
        <v>1.33741</v>
      </c>
      <c r="N1655" s="6" t="str">
        <f>VLOOKUP(B1655,Master!$A$2:$C$11,3,FALSE)</f>
        <v>Yuan</v>
      </c>
      <c r="O1655" s="6" t="str">
        <f>VLOOKUP(B1655,Master!$A$2:$C$11,2,FALSE)</f>
        <v>Asia</v>
      </c>
      <c r="Q1655" s="39" t="str">
        <f>VLOOKUP(D1655,GL_Master!$A$1:$D$80,2,FALSE)</f>
        <v>PL</v>
      </c>
      <c r="R1655" s="39" t="str">
        <f>VLOOKUP(D1655,GL_Master!$A$1:$D$80,3,FALSE)</f>
        <v>Misc. expenses</v>
      </c>
      <c r="S1655" s="39" t="str">
        <f>VLOOKUP(D1655,GL_Master!$A$1:$D$80,4,FALSE)</f>
        <v>Repair &amp; Maintenance</v>
      </c>
    </row>
    <row r="1656" spans="1:19" x14ac:dyDescent="0.25">
      <c r="A1656" s="39" t="s">
        <v>262</v>
      </c>
      <c r="B1656" s="39" t="s">
        <v>234</v>
      </c>
      <c r="C1656" s="7">
        <v>44166</v>
      </c>
      <c r="D1656" s="39" t="s">
        <v>9</v>
      </c>
      <c r="E1656" s="39">
        <v>174</v>
      </c>
      <c r="F1656" s="82">
        <f t="shared" si="75"/>
        <v>0.17399999999999999</v>
      </c>
      <c r="G1656" s="39">
        <f>VLOOKUP(N1656,Currecny_M!$A$1:$P$10,2,FALSE)</f>
        <v>65</v>
      </c>
      <c r="H1656" s="39">
        <f>MATCH(C1656,Currecny_M!$A$1:$P$1,0)</f>
        <v>10</v>
      </c>
      <c r="I1656" s="39">
        <f>VLOOKUP(N1656,Currecny_M!$A$1:$P$10,MATCH(Database!C1656,Currecny_M!$A$1:$P$1,0),FALSE)</f>
        <v>70.39</v>
      </c>
      <c r="J1656" s="82">
        <f t="shared" si="76"/>
        <v>12.247859999999999</v>
      </c>
      <c r="K1656" s="39">
        <f>VLOOKUP('Cover page'!$B$6,Currecny_M!$A$1:$P$10,MATCH(Database!C1656,Currecny_M!$A$1:$P$1,0),FALSE)</f>
        <v>1</v>
      </c>
      <c r="L1656" s="82">
        <f t="shared" si="77"/>
        <v>12.247859999999999</v>
      </c>
      <c r="M1656" s="82">
        <f>((E1656/$F$1)*VLOOKUP(N1656,Currecny_M!$A$1:$P$10,MATCH(Database!C1656,Currecny_M!$A$1:$P$1,0),FALSE))/VLOOKUP('Cover page'!$B$6,Currecny_M!$A$1:$P$10,MATCH(Database!C1656,Currecny_M!$A$1:$P$1,0),FALSE)</f>
        <v>12.247859999999999</v>
      </c>
      <c r="N1656" s="6" t="str">
        <f>VLOOKUP(B1656,Master!$A$2:$C$11,3,FALSE)</f>
        <v>Yuan</v>
      </c>
      <c r="O1656" s="6" t="str">
        <f>VLOOKUP(B1656,Master!$A$2:$C$11,2,FALSE)</f>
        <v>Asia</v>
      </c>
      <c r="Q1656" s="39" t="str">
        <f>VLOOKUP(D1656,GL_Master!$A$1:$D$80,2,FALSE)</f>
        <v>PL</v>
      </c>
      <c r="R1656" s="39" t="str">
        <f>VLOOKUP(D1656,GL_Master!$A$1:$D$80,3,FALSE)</f>
        <v>Rent</v>
      </c>
      <c r="S1656" s="39" t="str">
        <f>VLOOKUP(D1656,GL_Master!$A$1:$D$80,4,FALSE)</f>
        <v>Office Rent</v>
      </c>
    </row>
    <row r="1657" spans="1:19" x14ac:dyDescent="0.25">
      <c r="A1657" s="39" t="s">
        <v>262</v>
      </c>
      <c r="B1657" s="39" t="s">
        <v>234</v>
      </c>
      <c r="C1657" s="7">
        <v>44166</v>
      </c>
      <c r="D1657" s="39" t="s">
        <v>109</v>
      </c>
      <c r="E1657" s="39">
        <v>-95</v>
      </c>
      <c r="F1657" s="82">
        <f t="shared" si="75"/>
        <v>-9.5000000000000001E-2</v>
      </c>
      <c r="G1657" s="39">
        <f>VLOOKUP(N1657,Currecny_M!$A$1:$P$10,2,FALSE)</f>
        <v>65</v>
      </c>
      <c r="H1657" s="39">
        <f>MATCH(C1657,Currecny_M!$A$1:$P$1,0)</f>
        <v>10</v>
      </c>
      <c r="I1657" s="39">
        <f>VLOOKUP(N1657,Currecny_M!$A$1:$P$10,MATCH(Database!C1657,Currecny_M!$A$1:$P$1,0),FALSE)</f>
        <v>70.39</v>
      </c>
      <c r="J1657" s="82">
        <f t="shared" si="76"/>
        <v>-6.6870500000000002</v>
      </c>
      <c r="K1657" s="39">
        <f>VLOOKUP('Cover page'!$B$6,Currecny_M!$A$1:$P$10,MATCH(Database!C1657,Currecny_M!$A$1:$P$1,0),FALSE)</f>
        <v>1</v>
      </c>
      <c r="L1657" s="82">
        <f t="shared" si="77"/>
        <v>-6.6870500000000002</v>
      </c>
      <c r="M1657" s="82">
        <f>((E1657/$F$1)*VLOOKUP(N1657,Currecny_M!$A$1:$P$10,MATCH(Database!C1657,Currecny_M!$A$1:$P$1,0),FALSE))/VLOOKUP('Cover page'!$B$6,Currecny_M!$A$1:$P$10,MATCH(Database!C1657,Currecny_M!$A$1:$P$1,0),FALSE)</f>
        <v>-6.6870500000000002</v>
      </c>
      <c r="N1657" s="6" t="str">
        <f>VLOOKUP(B1657,Master!$A$2:$C$11,3,FALSE)</f>
        <v>Yuan</v>
      </c>
      <c r="O1657" s="6" t="str">
        <f>VLOOKUP(B1657,Master!$A$2:$C$11,2,FALSE)</f>
        <v>Asia</v>
      </c>
      <c r="Q1657" s="39" t="str">
        <f>VLOOKUP(D1657,GL_Master!$A$1:$D$80,2,FALSE)</f>
        <v>PL</v>
      </c>
      <c r="R1657" s="39" t="str">
        <f>VLOOKUP(D1657,GL_Master!$A$1:$D$80,3,FALSE)</f>
        <v>Travelling and conveyance</v>
      </c>
      <c r="S1657" s="39" t="str">
        <f>VLOOKUP(D1657,GL_Master!$A$1:$D$80,4,FALSE)</f>
        <v>Travelling , hotel lodging</v>
      </c>
    </row>
    <row r="1658" spans="1:19" x14ac:dyDescent="0.25">
      <c r="A1658" s="39" t="s">
        <v>262</v>
      </c>
      <c r="B1658" s="39" t="s">
        <v>234</v>
      </c>
      <c r="C1658" s="7">
        <v>44166</v>
      </c>
      <c r="D1658" s="39" t="s">
        <v>110</v>
      </c>
      <c r="E1658" s="39">
        <v>38</v>
      </c>
      <c r="F1658" s="82">
        <f t="shared" si="75"/>
        <v>3.7999999999999999E-2</v>
      </c>
      <c r="G1658" s="39">
        <f>VLOOKUP(N1658,Currecny_M!$A$1:$P$10,2,FALSE)</f>
        <v>65</v>
      </c>
      <c r="H1658" s="39">
        <f>MATCH(C1658,Currecny_M!$A$1:$P$1,0)</f>
        <v>10</v>
      </c>
      <c r="I1658" s="39">
        <f>VLOOKUP(N1658,Currecny_M!$A$1:$P$10,MATCH(Database!C1658,Currecny_M!$A$1:$P$1,0),FALSE)</f>
        <v>70.39</v>
      </c>
      <c r="J1658" s="82">
        <f t="shared" si="76"/>
        <v>2.67482</v>
      </c>
      <c r="K1658" s="39">
        <f>VLOOKUP('Cover page'!$B$6,Currecny_M!$A$1:$P$10,MATCH(Database!C1658,Currecny_M!$A$1:$P$1,0),FALSE)</f>
        <v>1</v>
      </c>
      <c r="L1658" s="82">
        <f t="shared" si="77"/>
        <v>2.67482</v>
      </c>
      <c r="M1658" s="82">
        <f>((E1658/$F$1)*VLOOKUP(N1658,Currecny_M!$A$1:$P$10,MATCH(Database!C1658,Currecny_M!$A$1:$P$1,0),FALSE))/VLOOKUP('Cover page'!$B$6,Currecny_M!$A$1:$P$10,MATCH(Database!C1658,Currecny_M!$A$1:$P$1,0),FALSE)</f>
        <v>2.67482</v>
      </c>
      <c r="N1658" s="6" t="str">
        <f>VLOOKUP(B1658,Master!$A$2:$C$11,3,FALSE)</f>
        <v>Yuan</v>
      </c>
      <c r="O1658" s="6" t="str">
        <f>VLOOKUP(B1658,Master!$A$2:$C$11,2,FALSE)</f>
        <v>Asia</v>
      </c>
      <c r="Q1658" s="39" t="str">
        <f>VLOOKUP(D1658,GL_Master!$A$1:$D$80,2,FALSE)</f>
        <v>PL</v>
      </c>
      <c r="R1658" s="39" t="str">
        <f>VLOOKUP(D1658,GL_Master!$A$1:$D$80,3,FALSE)</f>
        <v>Travelling and conveyance</v>
      </c>
      <c r="S1658" s="39" t="str">
        <f>VLOOKUP(D1658,GL_Master!$A$1:$D$80,4,FALSE)</f>
        <v>Travelling , hotel lodging</v>
      </c>
    </row>
    <row r="1659" spans="1:19" x14ac:dyDescent="0.25">
      <c r="A1659" s="39" t="s">
        <v>262</v>
      </c>
      <c r="B1659" s="39" t="s">
        <v>234</v>
      </c>
      <c r="C1659" s="7">
        <v>44166</v>
      </c>
      <c r="D1659" s="39" t="s">
        <v>111</v>
      </c>
      <c r="E1659" s="39">
        <v>19</v>
      </c>
      <c r="F1659" s="82">
        <f t="shared" si="75"/>
        <v>1.9E-2</v>
      </c>
      <c r="G1659" s="39">
        <f>VLOOKUP(N1659,Currecny_M!$A$1:$P$10,2,FALSE)</f>
        <v>65</v>
      </c>
      <c r="H1659" s="39">
        <f>MATCH(C1659,Currecny_M!$A$1:$P$1,0)</f>
        <v>10</v>
      </c>
      <c r="I1659" s="39">
        <f>VLOOKUP(N1659,Currecny_M!$A$1:$P$10,MATCH(Database!C1659,Currecny_M!$A$1:$P$1,0),FALSE)</f>
        <v>70.39</v>
      </c>
      <c r="J1659" s="82">
        <f t="shared" si="76"/>
        <v>1.33741</v>
      </c>
      <c r="K1659" s="39">
        <f>VLOOKUP('Cover page'!$B$6,Currecny_M!$A$1:$P$10,MATCH(Database!C1659,Currecny_M!$A$1:$P$1,0),FALSE)</f>
        <v>1</v>
      </c>
      <c r="L1659" s="82">
        <f t="shared" si="77"/>
        <v>1.33741</v>
      </c>
      <c r="M1659" s="82">
        <f>((E1659/$F$1)*VLOOKUP(N1659,Currecny_M!$A$1:$P$10,MATCH(Database!C1659,Currecny_M!$A$1:$P$1,0),FALSE))/VLOOKUP('Cover page'!$B$6,Currecny_M!$A$1:$P$10,MATCH(Database!C1659,Currecny_M!$A$1:$P$1,0),FALSE)</f>
        <v>1.33741</v>
      </c>
      <c r="N1659" s="6" t="str">
        <f>VLOOKUP(B1659,Master!$A$2:$C$11,3,FALSE)</f>
        <v>Yuan</v>
      </c>
      <c r="O1659" s="6" t="str">
        <f>VLOOKUP(B1659,Master!$A$2:$C$11,2,FALSE)</f>
        <v>Asia</v>
      </c>
      <c r="Q1659" s="39" t="str">
        <f>VLOOKUP(D1659,GL_Master!$A$1:$D$80,2,FALSE)</f>
        <v>PL</v>
      </c>
      <c r="R1659" s="39" t="str">
        <f>VLOOKUP(D1659,GL_Master!$A$1:$D$80,3,FALSE)</f>
        <v>Legal &amp; Professional expenses</v>
      </c>
      <c r="S1659" s="39" t="str">
        <f>VLOOKUP(D1659,GL_Master!$A$1:$D$80,4,FALSE)</f>
        <v>Professional Fees - Others</v>
      </c>
    </row>
    <row r="1660" spans="1:19" x14ac:dyDescent="0.25">
      <c r="A1660" s="39" t="s">
        <v>262</v>
      </c>
      <c r="B1660" s="39" t="s">
        <v>234</v>
      </c>
      <c r="C1660" s="7">
        <v>44197</v>
      </c>
      <c r="D1660" s="39" t="s">
        <v>112</v>
      </c>
      <c r="E1660" s="39">
        <v>201</v>
      </c>
      <c r="F1660" s="82">
        <f t="shared" si="75"/>
        <v>0.20100000000000001</v>
      </c>
      <c r="G1660" s="39">
        <f>VLOOKUP(N1660,Currecny_M!$A$1:$P$10,2,FALSE)</f>
        <v>65</v>
      </c>
      <c r="H1660" s="39">
        <f>MATCH(C1660,Currecny_M!$A$1:$P$1,0)</f>
        <v>11</v>
      </c>
      <c r="I1660" s="39">
        <f>VLOOKUP(N1660,Currecny_M!$A$1:$P$10,MATCH(Database!C1660,Currecny_M!$A$1:$P$1,0),FALSE)</f>
        <v>71.09</v>
      </c>
      <c r="J1660" s="82">
        <f t="shared" si="76"/>
        <v>14.289090000000002</v>
      </c>
      <c r="K1660" s="39">
        <f>VLOOKUP('Cover page'!$B$6,Currecny_M!$A$1:$P$10,MATCH(Database!C1660,Currecny_M!$A$1:$P$1,0),FALSE)</f>
        <v>1</v>
      </c>
      <c r="L1660" s="82">
        <f t="shared" si="77"/>
        <v>14.289090000000002</v>
      </c>
      <c r="M1660" s="82">
        <f>((E1660/$F$1)*VLOOKUP(N1660,Currecny_M!$A$1:$P$10,MATCH(Database!C1660,Currecny_M!$A$1:$P$1,0),FALSE))/VLOOKUP('Cover page'!$B$6,Currecny_M!$A$1:$P$10,MATCH(Database!C1660,Currecny_M!$A$1:$P$1,0),FALSE)</f>
        <v>14.289090000000002</v>
      </c>
      <c r="N1660" s="6" t="str">
        <f>VLOOKUP(B1660,Master!$A$2:$C$11,3,FALSE)</f>
        <v>Yuan</v>
      </c>
      <c r="O1660" s="6" t="str">
        <f>VLOOKUP(B1660,Master!$A$2:$C$11,2,FALSE)</f>
        <v>Asia</v>
      </c>
      <c r="Q1660" s="39" t="str">
        <f>VLOOKUP(D1660,GL_Master!$A$1:$D$80,2,FALSE)</f>
        <v>PL</v>
      </c>
      <c r="R1660" s="39" t="str">
        <f>VLOOKUP(D1660,GL_Master!$A$1:$D$80,3,FALSE)</f>
        <v>Finance Cost</v>
      </c>
      <c r="S1660" s="39" t="str">
        <f>VLOOKUP(D1660,GL_Master!$A$1:$D$80,4,FALSE)</f>
        <v>Interest expense</v>
      </c>
    </row>
    <row r="1661" spans="1:19" x14ac:dyDescent="0.25">
      <c r="A1661" s="39" t="s">
        <v>262</v>
      </c>
      <c r="B1661" s="39" t="s">
        <v>234</v>
      </c>
      <c r="C1661" s="7">
        <v>44197</v>
      </c>
      <c r="D1661" s="39" t="s">
        <v>25</v>
      </c>
      <c r="E1661" s="39">
        <v>1711</v>
      </c>
      <c r="F1661" s="82">
        <f t="shared" si="75"/>
        <v>1.7110000000000001</v>
      </c>
      <c r="G1661" s="39">
        <f>VLOOKUP(N1661,Currecny_M!$A$1:$P$10,2,FALSE)</f>
        <v>65</v>
      </c>
      <c r="H1661" s="39">
        <f>MATCH(C1661,Currecny_M!$A$1:$P$1,0)</f>
        <v>11</v>
      </c>
      <c r="I1661" s="39">
        <f>VLOOKUP(N1661,Currecny_M!$A$1:$P$10,MATCH(Database!C1661,Currecny_M!$A$1:$P$1,0),FALSE)</f>
        <v>71.09</v>
      </c>
      <c r="J1661" s="82">
        <f t="shared" si="76"/>
        <v>121.63499000000002</v>
      </c>
      <c r="K1661" s="39">
        <f>VLOOKUP('Cover page'!$B$6,Currecny_M!$A$1:$P$10,MATCH(Database!C1661,Currecny_M!$A$1:$P$1,0),FALSE)</f>
        <v>1</v>
      </c>
      <c r="L1661" s="82">
        <f t="shared" si="77"/>
        <v>121.63499000000002</v>
      </c>
      <c r="M1661" s="82">
        <f>((E1661/$F$1)*VLOOKUP(N1661,Currecny_M!$A$1:$P$10,MATCH(Database!C1661,Currecny_M!$A$1:$P$1,0),FALSE))/VLOOKUP('Cover page'!$B$6,Currecny_M!$A$1:$P$10,MATCH(Database!C1661,Currecny_M!$A$1:$P$1,0),FALSE)</f>
        <v>121.63499000000002</v>
      </c>
      <c r="N1661" s="6" t="str">
        <f>VLOOKUP(B1661,Master!$A$2:$C$11,3,FALSE)</f>
        <v>Yuan</v>
      </c>
      <c r="O1661" s="6" t="str">
        <f>VLOOKUP(B1661,Master!$A$2:$C$11,2,FALSE)</f>
        <v>Asia</v>
      </c>
      <c r="Q1661" s="39" t="str">
        <f>VLOOKUP(D1661,GL_Master!$A$1:$D$80,2,FALSE)</f>
        <v>PL</v>
      </c>
      <c r="R1661" s="39" t="str">
        <f>VLOOKUP(D1661,GL_Master!$A$1:$D$80,3,FALSE)</f>
        <v>Depreciation</v>
      </c>
      <c r="S1661" s="39" t="str">
        <f>VLOOKUP(D1661,GL_Master!$A$1:$D$80,4,FALSE)</f>
        <v>Depreciation</v>
      </c>
    </row>
    <row r="1662" spans="1:19" x14ac:dyDescent="0.25">
      <c r="A1662" s="39" t="s">
        <v>262</v>
      </c>
      <c r="B1662" s="39" t="s">
        <v>234</v>
      </c>
      <c r="C1662" s="7">
        <v>44197</v>
      </c>
      <c r="D1662" s="39" t="s">
        <v>51</v>
      </c>
      <c r="E1662" s="39">
        <v>-18462</v>
      </c>
      <c r="F1662" s="82">
        <f t="shared" si="75"/>
        <v>-18.462</v>
      </c>
      <c r="G1662" s="39">
        <f>VLOOKUP(N1662,Currecny_M!$A$1:$P$10,2,FALSE)</f>
        <v>65</v>
      </c>
      <c r="H1662" s="39">
        <f>MATCH(C1662,Currecny_M!$A$1:$P$1,0)</f>
        <v>11</v>
      </c>
      <c r="I1662" s="39">
        <f>VLOOKUP(N1662,Currecny_M!$A$1:$P$10,MATCH(Database!C1662,Currecny_M!$A$1:$P$1,0),FALSE)</f>
        <v>71.09</v>
      </c>
      <c r="J1662" s="82">
        <f t="shared" si="76"/>
        <v>-1312.4635800000001</v>
      </c>
      <c r="K1662" s="39">
        <f>VLOOKUP('Cover page'!$B$6,Currecny_M!$A$1:$P$10,MATCH(Database!C1662,Currecny_M!$A$1:$P$1,0),FALSE)</f>
        <v>1</v>
      </c>
      <c r="L1662" s="82">
        <f t="shared" si="77"/>
        <v>-1312.4635800000001</v>
      </c>
      <c r="M1662" s="82">
        <f>((E1662/$F$1)*VLOOKUP(N1662,Currecny_M!$A$1:$P$10,MATCH(Database!C1662,Currecny_M!$A$1:$P$1,0),FALSE))/VLOOKUP('Cover page'!$B$6,Currecny_M!$A$1:$P$10,MATCH(Database!C1662,Currecny_M!$A$1:$P$1,0),FALSE)</f>
        <v>-1312.4635800000001</v>
      </c>
      <c r="N1662" s="6" t="str">
        <f>VLOOKUP(B1662,Master!$A$2:$C$11,3,FALSE)</f>
        <v>Yuan</v>
      </c>
      <c r="O1662" s="6" t="str">
        <f>VLOOKUP(B1662,Master!$A$2:$C$11,2,FALSE)</f>
        <v>Asia</v>
      </c>
      <c r="Q1662" s="39" t="str">
        <f>VLOOKUP(D1662,GL_Master!$A$1:$D$80,2,FALSE)</f>
        <v>BS</v>
      </c>
      <c r="R1662" s="39" t="str">
        <f>VLOOKUP(D1662,GL_Master!$A$1:$D$80,3,FALSE)</f>
        <v>Share Capital</v>
      </c>
      <c r="S1662" s="39" t="str">
        <f>VLOOKUP(D1662,GL_Master!$A$1:$D$80,4,FALSE)</f>
        <v>Equity shares</v>
      </c>
    </row>
    <row r="1663" spans="1:19" x14ac:dyDescent="0.25">
      <c r="A1663" s="39" t="s">
        <v>262</v>
      </c>
      <c r="B1663" s="39" t="s">
        <v>234</v>
      </c>
      <c r="C1663" s="7">
        <v>44197</v>
      </c>
      <c r="D1663" s="39" t="s">
        <v>52</v>
      </c>
      <c r="E1663" s="39">
        <v>-35372</v>
      </c>
      <c r="F1663" s="82">
        <f t="shared" si="75"/>
        <v>-35.372</v>
      </c>
      <c r="G1663" s="39">
        <f>VLOOKUP(N1663,Currecny_M!$A$1:$P$10,2,FALSE)</f>
        <v>65</v>
      </c>
      <c r="H1663" s="39">
        <f>MATCH(C1663,Currecny_M!$A$1:$P$1,0)</f>
        <v>11</v>
      </c>
      <c r="I1663" s="39">
        <f>VLOOKUP(N1663,Currecny_M!$A$1:$P$10,MATCH(Database!C1663,Currecny_M!$A$1:$P$1,0),FALSE)</f>
        <v>71.09</v>
      </c>
      <c r="J1663" s="82">
        <f t="shared" si="76"/>
        <v>-2514.59548</v>
      </c>
      <c r="K1663" s="39">
        <f>VLOOKUP('Cover page'!$B$6,Currecny_M!$A$1:$P$10,MATCH(Database!C1663,Currecny_M!$A$1:$P$1,0),FALSE)</f>
        <v>1</v>
      </c>
      <c r="L1663" s="82">
        <f t="shared" si="77"/>
        <v>-2514.59548</v>
      </c>
      <c r="M1663" s="82">
        <f>((E1663/$F$1)*VLOOKUP(N1663,Currecny_M!$A$1:$P$10,MATCH(Database!C1663,Currecny_M!$A$1:$P$1,0),FALSE))/VLOOKUP('Cover page'!$B$6,Currecny_M!$A$1:$P$10,MATCH(Database!C1663,Currecny_M!$A$1:$P$1,0),FALSE)</f>
        <v>-2514.59548</v>
      </c>
      <c r="N1663" s="6" t="str">
        <f>VLOOKUP(B1663,Master!$A$2:$C$11,3,FALSE)</f>
        <v>Yuan</v>
      </c>
      <c r="O1663" s="6" t="str">
        <f>VLOOKUP(B1663,Master!$A$2:$C$11,2,FALSE)</f>
        <v>Asia</v>
      </c>
      <c r="Q1663" s="39" t="str">
        <f>VLOOKUP(D1663,GL_Master!$A$1:$D$80,2,FALSE)</f>
        <v>BS</v>
      </c>
      <c r="R1663" s="39" t="str">
        <f>VLOOKUP(D1663,GL_Master!$A$1:$D$80,3,FALSE)</f>
        <v>Reserve and Surplus</v>
      </c>
      <c r="S1663" s="39" t="str">
        <f>VLOOKUP(D1663,GL_Master!$A$1:$D$80,4,FALSE)</f>
        <v>Reserves at the commencement of the year</v>
      </c>
    </row>
    <row r="1664" spans="1:19" x14ac:dyDescent="0.25">
      <c r="A1664" s="39" t="s">
        <v>262</v>
      </c>
      <c r="B1664" s="39" t="s">
        <v>234</v>
      </c>
      <c r="C1664" s="7">
        <v>44197</v>
      </c>
      <c r="D1664" s="39" t="s">
        <v>53</v>
      </c>
      <c r="E1664" s="39">
        <v>-4651</v>
      </c>
      <c r="F1664" s="82">
        <f t="shared" si="75"/>
        <v>-4.6509999999999998</v>
      </c>
      <c r="G1664" s="39">
        <f>VLOOKUP(N1664,Currecny_M!$A$1:$P$10,2,FALSE)</f>
        <v>65</v>
      </c>
      <c r="H1664" s="39">
        <f>MATCH(C1664,Currecny_M!$A$1:$P$1,0)</f>
        <v>11</v>
      </c>
      <c r="I1664" s="39">
        <f>VLOOKUP(N1664,Currecny_M!$A$1:$P$10,MATCH(Database!C1664,Currecny_M!$A$1:$P$1,0),FALSE)</f>
        <v>71.09</v>
      </c>
      <c r="J1664" s="82">
        <f t="shared" si="76"/>
        <v>-330.63959</v>
      </c>
      <c r="K1664" s="39">
        <f>VLOOKUP('Cover page'!$B$6,Currecny_M!$A$1:$P$10,MATCH(Database!C1664,Currecny_M!$A$1:$P$1,0),FALSE)</f>
        <v>1</v>
      </c>
      <c r="L1664" s="82">
        <f t="shared" si="77"/>
        <v>-330.63959</v>
      </c>
      <c r="M1664" s="82">
        <f>((E1664/$F$1)*VLOOKUP(N1664,Currecny_M!$A$1:$P$10,MATCH(Database!C1664,Currecny_M!$A$1:$P$1,0),FALSE))/VLOOKUP('Cover page'!$B$6,Currecny_M!$A$1:$P$10,MATCH(Database!C1664,Currecny_M!$A$1:$P$1,0),FALSE)</f>
        <v>-330.63959</v>
      </c>
      <c r="N1664" s="6" t="str">
        <f>VLOOKUP(B1664,Master!$A$2:$C$11,3,FALSE)</f>
        <v>Yuan</v>
      </c>
      <c r="O1664" s="6" t="str">
        <f>VLOOKUP(B1664,Master!$A$2:$C$11,2,FALSE)</f>
        <v>Asia</v>
      </c>
      <c r="Q1664" s="39" t="str">
        <f>VLOOKUP(D1664,GL_Master!$A$1:$D$80,2,FALSE)</f>
        <v>BS</v>
      </c>
      <c r="R1664" s="39" t="str">
        <f>VLOOKUP(D1664,GL_Master!$A$1:$D$80,3,FALSE)</f>
        <v>Loan Fund</v>
      </c>
      <c r="S1664" s="39" t="str">
        <f>VLOOKUP(D1664,GL_Master!$A$1:$D$80,4,FALSE)</f>
        <v>Term Loan</v>
      </c>
    </row>
    <row r="1665" spans="1:19" x14ac:dyDescent="0.25">
      <c r="A1665" s="39" t="s">
        <v>262</v>
      </c>
      <c r="B1665" s="39" t="s">
        <v>234</v>
      </c>
      <c r="C1665" s="7">
        <v>44197</v>
      </c>
      <c r="D1665" s="39" t="s">
        <v>54</v>
      </c>
      <c r="E1665" s="39">
        <v>39</v>
      </c>
      <c r="F1665" s="82">
        <f t="shared" si="75"/>
        <v>3.9E-2</v>
      </c>
      <c r="G1665" s="39">
        <f>VLOOKUP(N1665,Currecny_M!$A$1:$P$10,2,FALSE)</f>
        <v>65</v>
      </c>
      <c r="H1665" s="39">
        <f>MATCH(C1665,Currecny_M!$A$1:$P$1,0)</f>
        <v>11</v>
      </c>
      <c r="I1665" s="39">
        <f>VLOOKUP(N1665,Currecny_M!$A$1:$P$10,MATCH(Database!C1665,Currecny_M!$A$1:$P$1,0),FALSE)</f>
        <v>71.09</v>
      </c>
      <c r="J1665" s="82">
        <f t="shared" si="76"/>
        <v>2.77251</v>
      </c>
      <c r="K1665" s="39">
        <f>VLOOKUP('Cover page'!$B$6,Currecny_M!$A$1:$P$10,MATCH(Database!C1665,Currecny_M!$A$1:$P$1,0),FALSE)</f>
        <v>1</v>
      </c>
      <c r="L1665" s="82">
        <f t="shared" si="77"/>
        <v>2.77251</v>
      </c>
      <c r="M1665" s="82">
        <f>((E1665/$F$1)*VLOOKUP(N1665,Currecny_M!$A$1:$P$10,MATCH(Database!C1665,Currecny_M!$A$1:$P$1,0),FALSE))/VLOOKUP('Cover page'!$B$6,Currecny_M!$A$1:$P$10,MATCH(Database!C1665,Currecny_M!$A$1:$P$1,0),FALSE)</f>
        <v>2.77251</v>
      </c>
      <c r="N1665" s="6" t="str">
        <f>VLOOKUP(B1665,Master!$A$2:$C$11,3,FALSE)</f>
        <v>Yuan</v>
      </c>
      <c r="O1665" s="6" t="str">
        <f>VLOOKUP(B1665,Master!$A$2:$C$11,2,FALSE)</f>
        <v>Asia</v>
      </c>
      <c r="Q1665" s="39" t="str">
        <f>VLOOKUP(D1665,GL_Master!$A$1:$D$80,2,FALSE)</f>
        <v>BS</v>
      </c>
      <c r="R1665" s="39" t="str">
        <f>VLOOKUP(D1665,GL_Master!$A$1:$D$80,3,FALSE)</f>
        <v>Trade Payables</v>
      </c>
      <c r="S1665" s="39" t="str">
        <f>VLOOKUP(D1665,GL_Master!$A$1:$D$80,4,FALSE)</f>
        <v>Trade payable</v>
      </c>
    </row>
    <row r="1666" spans="1:19" x14ac:dyDescent="0.25">
      <c r="A1666" s="39" t="s">
        <v>262</v>
      </c>
      <c r="B1666" s="39" t="s">
        <v>234</v>
      </c>
      <c r="C1666" s="7">
        <v>44197</v>
      </c>
      <c r="D1666" s="39" t="s">
        <v>34</v>
      </c>
      <c r="E1666" s="39">
        <v>-1007</v>
      </c>
      <c r="F1666" s="82">
        <f t="shared" si="75"/>
        <v>-1.0069999999999999</v>
      </c>
      <c r="G1666" s="39">
        <f>VLOOKUP(N1666,Currecny_M!$A$1:$P$10,2,FALSE)</f>
        <v>65</v>
      </c>
      <c r="H1666" s="39">
        <f>MATCH(C1666,Currecny_M!$A$1:$P$1,0)</f>
        <v>11</v>
      </c>
      <c r="I1666" s="39">
        <f>VLOOKUP(N1666,Currecny_M!$A$1:$P$10,MATCH(Database!C1666,Currecny_M!$A$1:$P$1,0),FALSE)</f>
        <v>71.09</v>
      </c>
      <c r="J1666" s="82">
        <f t="shared" si="76"/>
        <v>-71.58762999999999</v>
      </c>
      <c r="K1666" s="39">
        <f>VLOOKUP('Cover page'!$B$6,Currecny_M!$A$1:$P$10,MATCH(Database!C1666,Currecny_M!$A$1:$P$1,0),FALSE)</f>
        <v>1</v>
      </c>
      <c r="L1666" s="82">
        <f t="shared" si="77"/>
        <v>-71.58762999999999</v>
      </c>
      <c r="M1666" s="82">
        <f>((E1666/$F$1)*VLOOKUP(N1666,Currecny_M!$A$1:$P$10,MATCH(Database!C1666,Currecny_M!$A$1:$P$1,0),FALSE))/VLOOKUP('Cover page'!$B$6,Currecny_M!$A$1:$P$10,MATCH(Database!C1666,Currecny_M!$A$1:$P$1,0),FALSE)</f>
        <v>-71.58762999999999</v>
      </c>
      <c r="N1666" s="6" t="str">
        <f>VLOOKUP(B1666,Master!$A$2:$C$11,3,FALSE)</f>
        <v>Yuan</v>
      </c>
      <c r="O1666" s="6" t="str">
        <f>VLOOKUP(B1666,Master!$A$2:$C$11,2,FALSE)</f>
        <v>Asia</v>
      </c>
      <c r="Q1666" s="39" t="str">
        <f>VLOOKUP(D1666,GL_Master!$A$1:$D$80,2,FALSE)</f>
        <v>BS</v>
      </c>
      <c r="R1666" s="39" t="str">
        <f>VLOOKUP(D1666,GL_Master!$A$1:$D$80,3,FALSE)</f>
        <v>Provisions</v>
      </c>
      <c r="S1666" s="39" t="str">
        <f>VLOOKUP(D1666,GL_Master!$A$1:$D$80,4,FALSE)</f>
        <v>Expenses payables</v>
      </c>
    </row>
    <row r="1667" spans="1:19" x14ac:dyDescent="0.25">
      <c r="A1667" s="39" t="s">
        <v>262</v>
      </c>
      <c r="B1667" s="39" t="s">
        <v>234</v>
      </c>
      <c r="C1667" s="7">
        <v>44197</v>
      </c>
      <c r="D1667" s="39" t="s">
        <v>18</v>
      </c>
      <c r="E1667" s="39">
        <v>-584</v>
      </c>
      <c r="F1667" s="82">
        <f t="shared" si="75"/>
        <v>-0.58399999999999996</v>
      </c>
      <c r="G1667" s="39">
        <f>VLOOKUP(N1667,Currecny_M!$A$1:$P$10,2,FALSE)</f>
        <v>65</v>
      </c>
      <c r="H1667" s="39">
        <f>MATCH(C1667,Currecny_M!$A$1:$P$1,0)</f>
        <v>11</v>
      </c>
      <c r="I1667" s="39">
        <f>VLOOKUP(N1667,Currecny_M!$A$1:$P$10,MATCH(Database!C1667,Currecny_M!$A$1:$P$1,0),FALSE)</f>
        <v>71.09</v>
      </c>
      <c r="J1667" s="82">
        <f t="shared" si="76"/>
        <v>-41.516559999999998</v>
      </c>
      <c r="K1667" s="39">
        <f>VLOOKUP('Cover page'!$B$6,Currecny_M!$A$1:$P$10,MATCH(Database!C1667,Currecny_M!$A$1:$P$1,0),FALSE)</f>
        <v>1</v>
      </c>
      <c r="L1667" s="82">
        <f t="shared" si="77"/>
        <v>-41.516559999999998</v>
      </c>
      <c r="M1667" s="82">
        <f>((E1667/$F$1)*VLOOKUP(N1667,Currecny_M!$A$1:$P$10,MATCH(Database!C1667,Currecny_M!$A$1:$P$1,0),FALSE))/VLOOKUP('Cover page'!$B$6,Currecny_M!$A$1:$P$10,MATCH(Database!C1667,Currecny_M!$A$1:$P$1,0),FALSE)</f>
        <v>-41.516559999999998</v>
      </c>
      <c r="N1667" s="6" t="str">
        <f>VLOOKUP(B1667,Master!$A$2:$C$11,3,FALSE)</f>
        <v>Yuan</v>
      </c>
      <c r="O1667" s="6" t="str">
        <f>VLOOKUP(B1667,Master!$A$2:$C$11,2,FALSE)</f>
        <v>Asia</v>
      </c>
      <c r="Q1667" s="39" t="str">
        <f>VLOOKUP(D1667,GL_Master!$A$1:$D$80,2,FALSE)</f>
        <v>BS</v>
      </c>
      <c r="R1667" s="39" t="str">
        <f>VLOOKUP(D1667,GL_Master!$A$1:$D$80,3,FALSE)</f>
        <v>Other current liabilities</v>
      </c>
      <c r="S1667" s="39" t="str">
        <f>VLOOKUP(D1667,GL_Master!$A$1:$D$80,4,FALSE)</f>
        <v>Employee related liabilities</v>
      </c>
    </row>
    <row r="1668" spans="1:19" x14ac:dyDescent="0.25">
      <c r="A1668" s="39" t="s">
        <v>262</v>
      </c>
      <c r="B1668" s="39" t="s">
        <v>234</v>
      </c>
      <c r="C1668" s="7">
        <v>44197</v>
      </c>
      <c r="D1668" s="39" t="s">
        <v>55</v>
      </c>
      <c r="E1668" s="39">
        <v>-75</v>
      </c>
      <c r="F1668" s="82">
        <f t="shared" ref="F1668:F1731" si="78">E1668/$F$1</f>
        <v>-7.4999999999999997E-2</v>
      </c>
      <c r="G1668" s="39">
        <f>VLOOKUP(N1668,Currecny_M!$A$1:$P$10,2,FALSE)</f>
        <v>65</v>
      </c>
      <c r="H1668" s="39">
        <f>MATCH(C1668,Currecny_M!$A$1:$P$1,0)</f>
        <v>11</v>
      </c>
      <c r="I1668" s="39">
        <f>VLOOKUP(N1668,Currecny_M!$A$1:$P$10,MATCH(Database!C1668,Currecny_M!$A$1:$P$1,0),FALSE)</f>
        <v>71.09</v>
      </c>
      <c r="J1668" s="82">
        <f t="shared" ref="J1668:J1731" si="79">F1668*I1668</f>
        <v>-5.3317500000000004</v>
      </c>
      <c r="K1668" s="39">
        <f>VLOOKUP('Cover page'!$B$6,Currecny_M!$A$1:$P$10,MATCH(Database!C1668,Currecny_M!$A$1:$P$1,0),FALSE)</f>
        <v>1</v>
      </c>
      <c r="L1668" s="82">
        <f t="shared" ref="L1668:L1731" si="80">J1668/K1668</f>
        <v>-5.3317500000000004</v>
      </c>
      <c r="M1668" s="82">
        <f>((E1668/$F$1)*VLOOKUP(N1668,Currecny_M!$A$1:$P$10,MATCH(Database!C1668,Currecny_M!$A$1:$P$1,0),FALSE))/VLOOKUP('Cover page'!$B$6,Currecny_M!$A$1:$P$10,MATCH(Database!C1668,Currecny_M!$A$1:$P$1,0),FALSE)</f>
        <v>-5.3317500000000004</v>
      </c>
      <c r="N1668" s="6" t="str">
        <f>VLOOKUP(B1668,Master!$A$2:$C$11,3,FALSE)</f>
        <v>Yuan</v>
      </c>
      <c r="O1668" s="6" t="str">
        <f>VLOOKUP(B1668,Master!$A$2:$C$11,2,FALSE)</f>
        <v>Asia</v>
      </c>
      <c r="Q1668" s="39" t="str">
        <f>VLOOKUP(D1668,GL_Master!$A$1:$D$80,2,FALSE)</f>
        <v>BS</v>
      </c>
      <c r="R1668" s="39" t="str">
        <f>VLOOKUP(D1668,GL_Master!$A$1:$D$80,3,FALSE)</f>
        <v>Other current liabilities</v>
      </c>
      <c r="S1668" s="39" t="str">
        <f>VLOOKUP(D1668,GL_Master!$A$1:$D$80,4,FALSE)</f>
        <v>Security deposit received</v>
      </c>
    </row>
    <row r="1669" spans="1:19" x14ac:dyDescent="0.25">
      <c r="A1669" s="39" t="s">
        <v>262</v>
      </c>
      <c r="B1669" s="39" t="s">
        <v>234</v>
      </c>
      <c r="C1669" s="7">
        <v>44197</v>
      </c>
      <c r="D1669" s="39" t="s">
        <v>56</v>
      </c>
      <c r="E1669" s="39">
        <v>-19</v>
      </c>
      <c r="F1669" s="82">
        <f t="shared" si="78"/>
        <v>-1.9E-2</v>
      </c>
      <c r="G1669" s="39">
        <f>VLOOKUP(N1669,Currecny_M!$A$1:$P$10,2,FALSE)</f>
        <v>65</v>
      </c>
      <c r="H1669" s="39">
        <f>MATCH(C1669,Currecny_M!$A$1:$P$1,0)</f>
        <v>11</v>
      </c>
      <c r="I1669" s="39">
        <f>VLOOKUP(N1669,Currecny_M!$A$1:$P$10,MATCH(Database!C1669,Currecny_M!$A$1:$P$1,0),FALSE)</f>
        <v>71.09</v>
      </c>
      <c r="J1669" s="82">
        <f t="shared" si="79"/>
        <v>-1.3507100000000001</v>
      </c>
      <c r="K1669" s="39">
        <f>VLOOKUP('Cover page'!$B$6,Currecny_M!$A$1:$P$10,MATCH(Database!C1669,Currecny_M!$A$1:$P$1,0),FALSE)</f>
        <v>1</v>
      </c>
      <c r="L1669" s="82">
        <f t="shared" si="80"/>
        <v>-1.3507100000000001</v>
      </c>
      <c r="M1669" s="82">
        <f>((E1669/$F$1)*VLOOKUP(N1669,Currecny_M!$A$1:$P$10,MATCH(Database!C1669,Currecny_M!$A$1:$P$1,0),FALSE))/VLOOKUP('Cover page'!$B$6,Currecny_M!$A$1:$P$10,MATCH(Database!C1669,Currecny_M!$A$1:$P$1,0),FALSE)</f>
        <v>-1.3507100000000001</v>
      </c>
      <c r="N1669" s="6" t="str">
        <f>VLOOKUP(B1669,Master!$A$2:$C$11,3,FALSE)</f>
        <v>Yuan</v>
      </c>
      <c r="O1669" s="6" t="str">
        <f>VLOOKUP(B1669,Master!$A$2:$C$11,2,FALSE)</f>
        <v>Asia</v>
      </c>
      <c r="Q1669" s="39" t="str">
        <f>VLOOKUP(D1669,GL_Master!$A$1:$D$80,2,FALSE)</f>
        <v>BS</v>
      </c>
      <c r="R1669" s="39" t="str">
        <f>VLOOKUP(D1669,GL_Master!$A$1:$D$80,3,FALSE)</f>
        <v>Other Tax Payables</v>
      </c>
      <c r="S1669" s="39" t="str">
        <f>VLOOKUP(D1669,GL_Master!$A$1:$D$80,4,FALSE)</f>
        <v>Tax deducted at source payable</v>
      </c>
    </row>
    <row r="1670" spans="1:19" x14ac:dyDescent="0.25">
      <c r="A1670" s="39" t="s">
        <v>262</v>
      </c>
      <c r="B1670" s="39" t="s">
        <v>234</v>
      </c>
      <c r="C1670" s="7">
        <v>44197</v>
      </c>
      <c r="D1670" s="39" t="s">
        <v>57</v>
      </c>
      <c r="E1670" s="39">
        <v>-173</v>
      </c>
      <c r="F1670" s="82">
        <f t="shared" si="78"/>
        <v>-0.17299999999999999</v>
      </c>
      <c r="G1670" s="39">
        <f>VLOOKUP(N1670,Currecny_M!$A$1:$P$10,2,FALSE)</f>
        <v>65</v>
      </c>
      <c r="H1670" s="39">
        <f>MATCH(C1670,Currecny_M!$A$1:$P$1,0)</f>
        <v>11</v>
      </c>
      <c r="I1670" s="39">
        <f>VLOOKUP(N1670,Currecny_M!$A$1:$P$10,MATCH(Database!C1670,Currecny_M!$A$1:$P$1,0),FALSE)</f>
        <v>71.09</v>
      </c>
      <c r="J1670" s="82">
        <f t="shared" si="79"/>
        <v>-12.29857</v>
      </c>
      <c r="K1670" s="39">
        <f>VLOOKUP('Cover page'!$B$6,Currecny_M!$A$1:$P$10,MATCH(Database!C1670,Currecny_M!$A$1:$P$1,0),FALSE)</f>
        <v>1</v>
      </c>
      <c r="L1670" s="82">
        <f t="shared" si="80"/>
        <v>-12.29857</v>
      </c>
      <c r="M1670" s="82">
        <f>((E1670/$F$1)*VLOOKUP(N1670,Currecny_M!$A$1:$P$10,MATCH(Database!C1670,Currecny_M!$A$1:$P$1,0),FALSE))/VLOOKUP('Cover page'!$B$6,Currecny_M!$A$1:$P$10,MATCH(Database!C1670,Currecny_M!$A$1:$P$1,0),FALSE)</f>
        <v>-12.29857</v>
      </c>
      <c r="N1670" s="6" t="str">
        <f>VLOOKUP(B1670,Master!$A$2:$C$11,3,FALSE)</f>
        <v>Yuan</v>
      </c>
      <c r="O1670" s="6" t="str">
        <f>VLOOKUP(B1670,Master!$A$2:$C$11,2,FALSE)</f>
        <v>Asia</v>
      </c>
      <c r="Q1670" s="39" t="str">
        <f>VLOOKUP(D1670,GL_Master!$A$1:$D$80,2,FALSE)</f>
        <v>BS</v>
      </c>
      <c r="R1670" s="39" t="str">
        <f>VLOOKUP(D1670,GL_Master!$A$1:$D$80,3,FALSE)</f>
        <v>Other Tax Payables</v>
      </c>
      <c r="S1670" s="39" t="str">
        <f>VLOOKUP(D1670,GL_Master!$A$1:$D$80,4,FALSE)</f>
        <v>Tax deducted at source payable</v>
      </c>
    </row>
    <row r="1671" spans="1:19" x14ac:dyDescent="0.25">
      <c r="A1671" s="39" t="s">
        <v>262</v>
      </c>
      <c r="B1671" s="39" t="s">
        <v>234</v>
      </c>
      <c r="C1671" s="7">
        <v>44197</v>
      </c>
      <c r="D1671" s="39" t="s">
        <v>58</v>
      </c>
      <c r="E1671" s="39">
        <v>-1331</v>
      </c>
      <c r="F1671" s="82">
        <f t="shared" si="78"/>
        <v>-1.331</v>
      </c>
      <c r="G1671" s="39">
        <f>VLOOKUP(N1671,Currecny_M!$A$1:$P$10,2,FALSE)</f>
        <v>65</v>
      </c>
      <c r="H1671" s="39">
        <f>MATCH(C1671,Currecny_M!$A$1:$P$1,0)</f>
        <v>11</v>
      </c>
      <c r="I1671" s="39">
        <f>VLOOKUP(N1671,Currecny_M!$A$1:$P$10,MATCH(Database!C1671,Currecny_M!$A$1:$P$1,0),FALSE)</f>
        <v>71.09</v>
      </c>
      <c r="J1671" s="82">
        <f t="shared" si="79"/>
        <v>-94.62079</v>
      </c>
      <c r="K1671" s="39">
        <f>VLOOKUP('Cover page'!$B$6,Currecny_M!$A$1:$P$10,MATCH(Database!C1671,Currecny_M!$A$1:$P$1,0),FALSE)</f>
        <v>1</v>
      </c>
      <c r="L1671" s="82">
        <f t="shared" si="80"/>
        <v>-94.62079</v>
      </c>
      <c r="M1671" s="82">
        <f>((E1671/$F$1)*VLOOKUP(N1671,Currecny_M!$A$1:$P$10,MATCH(Database!C1671,Currecny_M!$A$1:$P$1,0),FALSE))/VLOOKUP('Cover page'!$B$6,Currecny_M!$A$1:$P$10,MATCH(Database!C1671,Currecny_M!$A$1:$P$1,0),FALSE)</f>
        <v>-94.62079</v>
      </c>
      <c r="N1671" s="6" t="str">
        <f>VLOOKUP(B1671,Master!$A$2:$C$11,3,FALSE)</f>
        <v>Yuan</v>
      </c>
      <c r="O1671" s="6" t="str">
        <f>VLOOKUP(B1671,Master!$A$2:$C$11,2,FALSE)</f>
        <v>Asia</v>
      </c>
      <c r="Q1671" s="39" t="str">
        <f>VLOOKUP(D1671,GL_Master!$A$1:$D$80,2,FALSE)</f>
        <v>BS</v>
      </c>
      <c r="R1671" s="39" t="str">
        <f>VLOOKUP(D1671,GL_Master!$A$1:$D$80,3,FALSE)</f>
        <v>Long-term provisions</v>
      </c>
      <c r="S1671" s="39" t="str">
        <f>VLOOKUP(D1671,GL_Master!$A$1:$D$80,4,FALSE)</f>
        <v>Provision for gratuity</v>
      </c>
    </row>
    <row r="1672" spans="1:19" x14ac:dyDescent="0.25">
      <c r="A1672" s="39" t="s">
        <v>262</v>
      </c>
      <c r="B1672" s="39" t="s">
        <v>234</v>
      </c>
      <c r="C1672" s="7">
        <v>44197</v>
      </c>
      <c r="D1672" s="39" t="s">
        <v>59</v>
      </c>
      <c r="E1672" s="39">
        <v>-541</v>
      </c>
      <c r="F1672" s="82">
        <f t="shared" si="78"/>
        <v>-0.54100000000000004</v>
      </c>
      <c r="G1672" s="39">
        <f>VLOOKUP(N1672,Currecny_M!$A$1:$P$10,2,FALSE)</f>
        <v>65</v>
      </c>
      <c r="H1672" s="39">
        <f>MATCH(C1672,Currecny_M!$A$1:$P$1,0)</f>
        <v>11</v>
      </c>
      <c r="I1672" s="39">
        <f>VLOOKUP(N1672,Currecny_M!$A$1:$P$10,MATCH(Database!C1672,Currecny_M!$A$1:$P$1,0),FALSE)</f>
        <v>71.09</v>
      </c>
      <c r="J1672" s="82">
        <f t="shared" si="79"/>
        <v>-38.459690000000002</v>
      </c>
      <c r="K1672" s="39">
        <f>VLOOKUP('Cover page'!$B$6,Currecny_M!$A$1:$P$10,MATCH(Database!C1672,Currecny_M!$A$1:$P$1,0),FALSE)</f>
        <v>1</v>
      </c>
      <c r="L1672" s="82">
        <f t="shared" si="80"/>
        <v>-38.459690000000002</v>
      </c>
      <c r="M1672" s="82">
        <f>((E1672/$F$1)*VLOOKUP(N1672,Currecny_M!$A$1:$P$10,MATCH(Database!C1672,Currecny_M!$A$1:$P$1,0),FALSE))/VLOOKUP('Cover page'!$B$6,Currecny_M!$A$1:$P$10,MATCH(Database!C1672,Currecny_M!$A$1:$P$1,0),FALSE)</f>
        <v>-38.459690000000002</v>
      </c>
      <c r="N1672" s="6" t="str">
        <f>VLOOKUP(B1672,Master!$A$2:$C$11,3,FALSE)</f>
        <v>Yuan</v>
      </c>
      <c r="O1672" s="6" t="str">
        <f>VLOOKUP(B1672,Master!$A$2:$C$11,2,FALSE)</f>
        <v>Asia</v>
      </c>
      <c r="Q1672" s="39" t="str">
        <f>VLOOKUP(D1672,GL_Master!$A$1:$D$80,2,FALSE)</f>
        <v>BS</v>
      </c>
      <c r="R1672" s="39" t="str">
        <f>VLOOKUP(D1672,GL_Master!$A$1:$D$80,3,FALSE)</f>
        <v>Long-term provisions</v>
      </c>
      <c r="S1672" s="39" t="str">
        <f>VLOOKUP(D1672,GL_Master!$A$1:$D$80,4,FALSE)</f>
        <v>Provision for leave encashment</v>
      </c>
    </row>
    <row r="1673" spans="1:19" x14ac:dyDescent="0.25">
      <c r="A1673" s="39" t="s">
        <v>262</v>
      </c>
      <c r="B1673" s="39" t="s">
        <v>234</v>
      </c>
      <c r="C1673" s="7">
        <v>44197</v>
      </c>
      <c r="D1673" s="39" t="s">
        <v>60</v>
      </c>
      <c r="E1673" s="39">
        <v>-151</v>
      </c>
      <c r="F1673" s="82">
        <f t="shared" si="78"/>
        <v>-0.151</v>
      </c>
      <c r="G1673" s="39">
        <f>VLOOKUP(N1673,Currecny_M!$A$1:$P$10,2,FALSE)</f>
        <v>65</v>
      </c>
      <c r="H1673" s="39">
        <f>MATCH(C1673,Currecny_M!$A$1:$P$1,0)</f>
        <v>11</v>
      </c>
      <c r="I1673" s="39">
        <f>VLOOKUP(N1673,Currecny_M!$A$1:$P$10,MATCH(Database!C1673,Currecny_M!$A$1:$P$1,0),FALSE)</f>
        <v>71.09</v>
      </c>
      <c r="J1673" s="82">
        <f t="shared" si="79"/>
        <v>-10.734590000000001</v>
      </c>
      <c r="K1673" s="39">
        <f>VLOOKUP('Cover page'!$B$6,Currecny_M!$A$1:$P$10,MATCH(Database!C1673,Currecny_M!$A$1:$P$1,0),FALSE)</f>
        <v>1</v>
      </c>
      <c r="L1673" s="82">
        <f t="shared" si="80"/>
        <v>-10.734590000000001</v>
      </c>
      <c r="M1673" s="82">
        <f>((E1673/$F$1)*VLOOKUP(N1673,Currecny_M!$A$1:$P$10,MATCH(Database!C1673,Currecny_M!$A$1:$P$1,0),FALSE))/VLOOKUP('Cover page'!$B$6,Currecny_M!$A$1:$P$10,MATCH(Database!C1673,Currecny_M!$A$1:$P$1,0),FALSE)</f>
        <v>-10.734590000000001</v>
      </c>
      <c r="N1673" s="6" t="str">
        <f>VLOOKUP(B1673,Master!$A$2:$C$11,3,FALSE)</f>
        <v>Yuan</v>
      </c>
      <c r="O1673" s="6" t="str">
        <f>VLOOKUP(B1673,Master!$A$2:$C$11,2,FALSE)</f>
        <v>Asia</v>
      </c>
      <c r="Q1673" s="39" t="str">
        <f>VLOOKUP(D1673,GL_Master!$A$1:$D$80,2,FALSE)</f>
        <v>BS</v>
      </c>
      <c r="R1673" s="39" t="str">
        <f>VLOOKUP(D1673,GL_Master!$A$1:$D$80,3,FALSE)</f>
        <v>Trade Payables</v>
      </c>
      <c r="S1673" s="39" t="str">
        <f>VLOOKUP(D1673,GL_Master!$A$1:$D$80,4,FALSE)</f>
        <v>Trade payable</v>
      </c>
    </row>
    <row r="1674" spans="1:19" x14ac:dyDescent="0.25">
      <c r="A1674" s="39" t="s">
        <v>262</v>
      </c>
      <c r="B1674" s="39" t="s">
        <v>234</v>
      </c>
      <c r="C1674" s="7">
        <v>44197</v>
      </c>
      <c r="D1674" s="39" t="s">
        <v>61</v>
      </c>
      <c r="E1674" s="39">
        <v>-1690</v>
      </c>
      <c r="F1674" s="82">
        <f t="shared" si="78"/>
        <v>-1.69</v>
      </c>
      <c r="G1674" s="39">
        <f>VLOOKUP(N1674,Currecny_M!$A$1:$P$10,2,FALSE)</f>
        <v>65</v>
      </c>
      <c r="H1674" s="39">
        <f>MATCH(C1674,Currecny_M!$A$1:$P$1,0)</f>
        <v>11</v>
      </c>
      <c r="I1674" s="39">
        <f>VLOOKUP(N1674,Currecny_M!$A$1:$P$10,MATCH(Database!C1674,Currecny_M!$A$1:$P$1,0),FALSE)</f>
        <v>71.09</v>
      </c>
      <c r="J1674" s="82">
        <f t="shared" si="79"/>
        <v>-120.1421</v>
      </c>
      <c r="K1674" s="39">
        <f>VLOOKUP('Cover page'!$B$6,Currecny_M!$A$1:$P$10,MATCH(Database!C1674,Currecny_M!$A$1:$P$1,0),FALSE)</f>
        <v>1</v>
      </c>
      <c r="L1674" s="82">
        <f t="shared" si="80"/>
        <v>-120.1421</v>
      </c>
      <c r="M1674" s="82">
        <f>((E1674/$F$1)*VLOOKUP(N1674,Currecny_M!$A$1:$P$10,MATCH(Database!C1674,Currecny_M!$A$1:$P$1,0),FALSE))/VLOOKUP('Cover page'!$B$6,Currecny_M!$A$1:$P$10,MATCH(Database!C1674,Currecny_M!$A$1:$P$1,0),FALSE)</f>
        <v>-120.1421</v>
      </c>
      <c r="N1674" s="6" t="str">
        <f>VLOOKUP(B1674,Master!$A$2:$C$11,3,FALSE)</f>
        <v>Yuan</v>
      </c>
      <c r="O1674" s="6" t="str">
        <f>VLOOKUP(B1674,Master!$A$2:$C$11,2,FALSE)</f>
        <v>Asia</v>
      </c>
      <c r="Q1674" s="39" t="str">
        <f>VLOOKUP(D1674,GL_Master!$A$1:$D$80,2,FALSE)</f>
        <v>BS</v>
      </c>
      <c r="R1674" s="39" t="str">
        <f>VLOOKUP(D1674,GL_Master!$A$1:$D$80,3,FALSE)</f>
        <v>Provisions</v>
      </c>
      <c r="S1674" s="39" t="str">
        <f>VLOOKUP(D1674,GL_Master!$A$1:$D$80,4,FALSE)</f>
        <v>Provision for doubtful assets</v>
      </c>
    </row>
    <row r="1675" spans="1:19" x14ac:dyDescent="0.25">
      <c r="A1675" s="39" t="s">
        <v>262</v>
      </c>
      <c r="B1675" s="39" t="s">
        <v>234</v>
      </c>
      <c r="C1675" s="7">
        <v>44197</v>
      </c>
      <c r="D1675" s="39" t="s">
        <v>62</v>
      </c>
      <c r="E1675" s="39">
        <v>-59</v>
      </c>
      <c r="F1675" s="82">
        <f t="shared" si="78"/>
        <v>-5.8999999999999997E-2</v>
      </c>
      <c r="G1675" s="39">
        <f>VLOOKUP(N1675,Currecny_M!$A$1:$P$10,2,FALSE)</f>
        <v>65</v>
      </c>
      <c r="H1675" s="39">
        <f>MATCH(C1675,Currecny_M!$A$1:$P$1,0)</f>
        <v>11</v>
      </c>
      <c r="I1675" s="39">
        <f>VLOOKUP(N1675,Currecny_M!$A$1:$P$10,MATCH(Database!C1675,Currecny_M!$A$1:$P$1,0),FALSE)</f>
        <v>71.09</v>
      </c>
      <c r="J1675" s="82">
        <f t="shared" si="79"/>
        <v>-4.1943099999999998</v>
      </c>
      <c r="K1675" s="39">
        <f>VLOOKUP('Cover page'!$B$6,Currecny_M!$A$1:$P$10,MATCH(Database!C1675,Currecny_M!$A$1:$P$1,0),FALSE)</f>
        <v>1</v>
      </c>
      <c r="L1675" s="82">
        <f t="shared" si="80"/>
        <v>-4.1943099999999998</v>
      </c>
      <c r="M1675" s="82">
        <f>((E1675/$F$1)*VLOOKUP(N1675,Currecny_M!$A$1:$P$10,MATCH(Database!C1675,Currecny_M!$A$1:$P$1,0),FALSE))/VLOOKUP('Cover page'!$B$6,Currecny_M!$A$1:$P$10,MATCH(Database!C1675,Currecny_M!$A$1:$P$1,0),FALSE)</f>
        <v>-4.1943099999999998</v>
      </c>
      <c r="N1675" s="6" t="str">
        <f>VLOOKUP(B1675,Master!$A$2:$C$11,3,FALSE)</f>
        <v>Yuan</v>
      </c>
      <c r="O1675" s="6" t="str">
        <f>VLOOKUP(B1675,Master!$A$2:$C$11,2,FALSE)</f>
        <v>Asia</v>
      </c>
      <c r="Q1675" s="39" t="str">
        <f>VLOOKUP(D1675,GL_Master!$A$1:$D$80,2,FALSE)</f>
        <v>BS</v>
      </c>
      <c r="R1675" s="39" t="str">
        <f>VLOOKUP(D1675,GL_Master!$A$1:$D$80,3,FALSE)</f>
        <v>Provisions</v>
      </c>
      <c r="S1675" s="39" t="str">
        <f>VLOOKUP(D1675,GL_Master!$A$1:$D$80,4,FALSE)</f>
        <v>Provision for Insurance</v>
      </c>
    </row>
    <row r="1676" spans="1:19" x14ac:dyDescent="0.25">
      <c r="A1676" s="39" t="s">
        <v>262</v>
      </c>
      <c r="B1676" s="39" t="s">
        <v>234</v>
      </c>
      <c r="C1676" s="7">
        <v>44197</v>
      </c>
      <c r="D1676" s="39" t="s">
        <v>63</v>
      </c>
      <c r="E1676" s="39">
        <v>131</v>
      </c>
      <c r="F1676" s="82">
        <f t="shared" si="78"/>
        <v>0.13100000000000001</v>
      </c>
      <c r="G1676" s="39">
        <f>VLOOKUP(N1676,Currecny_M!$A$1:$P$10,2,FALSE)</f>
        <v>65</v>
      </c>
      <c r="H1676" s="39">
        <f>MATCH(C1676,Currecny_M!$A$1:$P$1,0)</f>
        <v>11</v>
      </c>
      <c r="I1676" s="39">
        <f>VLOOKUP(N1676,Currecny_M!$A$1:$P$10,MATCH(Database!C1676,Currecny_M!$A$1:$P$1,0),FALSE)</f>
        <v>71.09</v>
      </c>
      <c r="J1676" s="82">
        <f t="shared" si="79"/>
        <v>9.3127900000000015</v>
      </c>
      <c r="K1676" s="39">
        <f>VLOOKUP('Cover page'!$B$6,Currecny_M!$A$1:$P$10,MATCH(Database!C1676,Currecny_M!$A$1:$P$1,0),FALSE)</f>
        <v>1</v>
      </c>
      <c r="L1676" s="82">
        <f t="shared" si="80"/>
        <v>9.3127900000000015</v>
      </c>
      <c r="M1676" s="82">
        <f>((E1676/$F$1)*VLOOKUP(N1676,Currecny_M!$A$1:$P$10,MATCH(Database!C1676,Currecny_M!$A$1:$P$1,0),FALSE))/VLOOKUP('Cover page'!$B$6,Currecny_M!$A$1:$P$10,MATCH(Database!C1676,Currecny_M!$A$1:$P$1,0),FALSE)</f>
        <v>9.3127900000000015</v>
      </c>
      <c r="N1676" s="6" t="str">
        <f>VLOOKUP(B1676,Master!$A$2:$C$11,3,FALSE)</f>
        <v>Yuan</v>
      </c>
      <c r="O1676" s="6" t="str">
        <f>VLOOKUP(B1676,Master!$A$2:$C$11,2,FALSE)</f>
        <v>Asia</v>
      </c>
      <c r="Q1676" s="39" t="str">
        <f>VLOOKUP(D1676,GL_Master!$A$1:$D$80,2,FALSE)</f>
        <v>BS</v>
      </c>
      <c r="R1676" s="39" t="str">
        <f>VLOOKUP(D1676,GL_Master!$A$1:$D$80,3,FALSE)</f>
        <v>Gross Block</v>
      </c>
      <c r="S1676" s="39" t="str">
        <f>VLOOKUP(D1676,GL_Master!$A$1:$D$80,4,FALSE)</f>
        <v>Tangible Fixed assets</v>
      </c>
    </row>
    <row r="1677" spans="1:19" x14ac:dyDescent="0.25">
      <c r="A1677" s="39" t="s">
        <v>262</v>
      </c>
      <c r="B1677" s="39" t="s">
        <v>234</v>
      </c>
      <c r="C1677" s="7">
        <v>44197</v>
      </c>
      <c r="D1677" s="39" t="s">
        <v>64</v>
      </c>
      <c r="E1677" s="39">
        <v>7921</v>
      </c>
      <c r="F1677" s="82">
        <f t="shared" si="78"/>
        <v>7.9210000000000003</v>
      </c>
      <c r="G1677" s="39">
        <f>VLOOKUP(N1677,Currecny_M!$A$1:$P$10,2,FALSE)</f>
        <v>65</v>
      </c>
      <c r="H1677" s="39">
        <f>MATCH(C1677,Currecny_M!$A$1:$P$1,0)</f>
        <v>11</v>
      </c>
      <c r="I1677" s="39">
        <f>VLOOKUP(N1677,Currecny_M!$A$1:$P$10,MATCH(Database!C1677,Currecny_M!$A$1:$P$1,0),FALSE)</f>
        <v>71.09</v>
      </c>
      <c r="J1677" s="82">
        <f t="shared" si="79"/>
        <v>563.10389000000009</v>
      </c>
      <c r="K1677" s="39">
        <f>VLOOKUP('Cover page'!$B$6,Currecny_M!$A$1:$P$10,MATCH(Database!C1677,Currecny_M!$A$1:$P$1,0),FALSE)</f>
        <v>1</v>
      </c>
      <c r="L1677" s="82">
        <f t="shared" si="80"/>
        <v>563.10389000000009</v>
      </c>
      <c r="M1677" s="82">
        <f>((E1677/$F$1)*VLOOKUP(N1677,Currecny_M!$A$1:$P$10,MATCH(Database!C1677,Currecny_M!$A$1:$P$1,0),FALSE))/VLOOKUP('Cover page'!$B$6,Currecny_M!$A$1:$P$10,MATCH(Database!C1677,Currecny_M!$A$1:$P$1,0),FALSE)</f>
        <v>563.10389000000009</v>
      </c>
      <c r="N1677" s="6" t="str">
        <f>VLOOKUP(B1677,Master!$A$2:$C$11,3,FALSE)</f>
        <v>Yuan</v>
      </c>
      <c r="O1677" s="6" t="str">
        <f>VLOOKUP(B1677,Master!$A$2:$C$11,2,FALSE)</f>
        <v>Asia</v>
      </c>
      <c r="Q1677" s="39" t="str">
        <f>VLOOKUP(D1677,GL_Master!$A$1:$D$80,2,FALSE)</f>
        <v>BS</v>
      </c>
      <c r="R1677" s="39" t="str">
        <f>VLOOKUP(D1677,GL_Master!$A$1:$D$80,3,FALSE)</f>
        <v>Gross Block</v>
      </c>
      <c r="S1677" s="39" t="str">
        <f>VLOOKUP(D1677,GL_Master!$A$1:$D$80,4,FALSE)</f>
        <v>Tangible Fixed assets</v>
      </c>
    </row>
    <row r="1678" spans="1:19" x14ac:dyDescent="0.25">
      <c r="A1678" s="39" t="s">
        <v>262</v>
      </c>
      <c r="B1678" s="39" t="s">
        <v>234</v>
      </c>
      <c r="C1678" s="7">
        <v>44197</v>
      </c>
      <c r="D1678" s="39" t="s">
        <v>65</v>
      </c>
      <c r="E1678" s="39">
        <v>-5091</v>
      </c>
      <c r="F1678" s="82">
        <f t="shared" si="78"/>
        <v>-5.0910000000000002</v>
      </c>
      <c r="G1678" s="39">
        <f>VLOOKUP(N1678,Currecny_M!$A$1:$P$10,2,FALSE)</f>
        <v>65</v>
      </c>
      <c r="H1678" s="39">
        <f>MATCH(C1678,Currecny_M!$A$1:$P$1,0)</f>
        <v>11</v>
      </c>
      <c r="I1678" s="39">
        <f>VLOOKUP(N1678,Currecny_M!$A$1:$P$10,MATCH(Database!C1678,Currecny_M!$A$1:$P$1,0),FALSE)</f>
        <v>71.09</v>
      </c>
      <c r="J1678" s="82">
        <f t="shared" si="79"/>
        <v>-361.91919000000001</v>
      </c>
      <c r="K1678" s="39">
        <f>VLOOKUP('Cover page'!$B$6,Currecny_M!$A$1:$P$10,MATCH(Database!C1678,Currecny_M!$A$1:$P$1,0),FALSE)</f>
        <v>1</v>
      </c>
      <c r="L1678" s="82">
        <f t="shared" si="80"/>
        <v>-361.91919000000001</v>
      </c>
      <c r="M1678" s="82">
        <f>((E1678/$F$1)*VLOOKUP(N1678,Currecny_M!$A$1:$P$10,MATCH(Database!C1678,Currecny_M!$A$1:$P$1,0),FALSE))/VLOOKUP('Cover page'!$B$6,Currecny_M!$A$1:$P$10,MATCH(Database!C1678,Currecny_M!$A$1:$P$1,0),FALSE)</f>
        <v>-361.91919000000001</v>
      </c>
      <c r="N1678" s="6" t="str">
        <f>VLOOKUP(B1678,Master!$A$2:$C$11,3,FALSE)</f>
        <v>Yuan</v>
      </c>
      <c r="O1678" s="6" t="str">
        <f>VLOOKUP(B1678,Master!$A$2:$C$11,2,FALSE)</f>
        <v>Asia</v>
      </c>
      <c r="Q1678" s="39" t="str">
        <f>VLOOKUP(D1678,GL_Master!$A$1:$D$80,2,FALSE)</f>
        <v>BS</v>
      </c>
      <c r="R1678" s="39" t="str">
        <f>VLOOKUP(D1678,GL_Master!$A$1:$D$80,3,FALSE)</f>
        <v>Accumulated Depreciation</v>
      </c>
      <c r="S1678" s="39" t="str">
        <f>VLOOKUP(D1678,GL_Master!$A$1:$D$80,4,FALSE)</f>
        <v>Accumulated Depreciation</v>
      </c>
    </row>
    <row r="1679" spans="1:19" x14ac:dyDescent="0.25">
      <c r="A1679" s="39" t="s">
        <v>262</v>
      </c>
      <c r="B1679" s="39" t="s">
        <v>234</v>
      </c>
      <c r="C1679" s="7">
        <v>44197</v>
      </c>
      <c r="D1679" s="39" t="s">
        <v>66</v>
      </c>
      <c r="E1679" s="39">
        <v>4067</v>
      </c>
      <c r="F1679" s="82">
        <f t="shared" si="78"/>
        <v>4.0670000000000002</v>
      </c>
      <c r="G1679" s="39">
        <f>VLOOKUP(N1679,Currecny_M!$A$1:$P$10,2,FALSE)</f>
        <v>65</v>
      </c>
      <c r="H1679" s="39">
        <f>MATCH(C1679,Currecny_M!$A$1:$P$1,0)</f>
        <v>11</v>
      </c>
      <c r="I1679" s="39">
        <f>VLOOKUP(N1679,Currecny_M!$A$1:$P$10,MATCH(Database!C1679,Currecny_M!$A$1:$P$1,0),FALSE)</f>
        <v>71.09</v>
      </c>
      <c r="J1679" s="82">
        <f t="shared" si="79"/>
        <v>289.12303000000003</v>
      </c>
      <c r="K1679" s="39">
        <f>VLOOKUP('Cover page'!$B$6,Currecny_M!$A$1:$P$10,MATCH(Database!C1679,Currecny_M!$A$1:$P$1,0),FALSE)</f>
        <v>1</v>
      </c>
      <c r="L1679" s="82">
        <f t="shared" si="80"/>
        <v>289.12303000000003</v>
      </c>
      <c r="M1679" s="82">
        <f>((E1679/$F$1)*VLOOKUP(N1679,Currecny_M!$A$1:$P$10,MATCH(Database!C1679,Currecny_M!$A$1:$P$1,0),FALSE))/VLOOKUP('Cover page'!$B$6,Currecny_M!$A$1:$P$10,MATCH(Database!C1679,Currecny_M!$A$1:$P$1,0),FALSE)</f>
        <v>289.12303000000003</v>
      </c>
      <c r="N1679" s="6" t="str">
        <f>VLOOKUP(B1679,Master!$A$2:$C$11,3,FALSE)</f>
        <v>Yuan</v>
      </c>
      <c r="O1679" s="6" t="str">
        <f>VLOOKUP(B1679,Master!$A$2:$C$11,2,FALSE)</f>
        <v>Asia</v>
      </c>
      <c r="Q1679" s="39" t="str">
        <f>VLOOKUP(D1679,GL_Master!$A$1:$D$80,2,FALSE)</f>
        <v>BS</v>
      </c>
      <c r="R1679" s="39" t="str">
        <f>VLOOKUP(D1679,GL_Master!$A$1:$D$80,3,FALSE)</f>
        <v>Gross Block</v>
      </c>
      <c r="S1679" s="39" t="str">
        <f>VLOOKUP(D1679,GL_Master!$A$1:$D$80,4,FALSE)</f>
        <v>Tangible Fixed assets</v>
      </c>
    </row>
    <row r="1680" spans="1:19" x14ac:dyDescent="0.25">
      <c r="A1680" s="39" t="s">
        <v>262</v>
      </c>
      <c r="B1680" s="39" t="s">
        <v>234</v>
      </c>
      <c r="C1680" s="7">
        <v>44197</v>
      </c>
      <c r="D1680" s="39" t="s">
        <v>67</v>
      </c>
      <c r="E1680" s="39">
        <v>1604</v>
      </c>
      <c r="F1680" s="82">
        <f t="shared" si="78"/>
        <v>1.6040000000000001</v>
      </c>
      <c r="G1680" s="39">
        <f>VLOOKUP(N1680,Currecny_M!$A$1:$P$10,2,FALSE)</f>
        <v>65</v>
      </c>
      <c r="H1680" s="39">
        <f>MATCH(C1680,Currecny_M!$A$1:$P$1,0)</f>
        <v>11</v>
      </c>
      <c r="I1680" s="39">
        <f>VLOOKUP(N1680,Currecny_M!$A$1:$P$10,MATCH(Database!C1680,Currecny_M!$A$1:$P$1,0),FALSE)</f>
        <v>71.09</v>
      </c>
      <c r="J1680" s="82">
        <f t="shared" si="79"/>
        <v>114.02836000000001</v>
      </c>
      <c r="K1680" s="39">
        <f>VLOOKUP('Cover page'!$B$6,Currecny_M!$A$1:$P$10,MATCH(Database!C1680,Currecny_M!$A$1:$P$1,0),FALSE)</f>
        <v>1</v>
      </c>
      <c r="L1680" s="82">
        <f t="shared" si="80"/>
        <v>114.02836000000001</v>
      </c>
      <c r="M1680" s="82">
        <f>((E1680/$F$1)*VLOOKUP(N1680,Currecny_M!$A$1:$P$10,MATCH(Database!C1680,Currecny_M!$A$1:$P$1,0),FALSE))/VLOOKUP('Cover page'!$B$6,Currecny_M!$A$1:$P$10,MATCH(Database!C1680,Currecny_M!$A$1:$P$1,0),FALSE)</f>
        <v>114.02836000000001</v>
      </c>
      <c r="N1680" s="6" t="str">
        <f>VLOOKUP(B1680,Master!$A$2:$C$11,3,FALSE)</f>
        <v>Yuan</v>
      </c>
      <c r="O1680" s="6" t="str">
        <f>VLOOKUP(B1680,Master!$A$2:$C$11,2,FALSE)</f>
        <v>Asia</v>
      </c>
      <c r="Q1680" s="39" t="str">
        <f>VLOOKUP(D1680,GL_Master!$A$1:$D$80,2,FALSE)</f>
        <v>BS</v>
      </c>
      <c r="R1680" s="39" t="str">
        <f>VLOOKUP(D1680,GL_Master!$A$1:$D$80,3,FALSE)</f>
        <v>Gross Block</v>
      </c>
      <c r="S1680" s="39" t="str">
        <f>VLOOKUP(D1680,GL_Master!$A$1:$D$80,4,FALSE)</f>
        <v>Tangible Fixed assets</v>
      </c>
    </row>
    <row r="1681" spans="1:19" x14ac:dyDescent="0.25">
      <c r="A1681" s="39" t="s">
        <v>262</v>
      </c>
      <c r="B1681" s="39" t="s">
        <v>234</v>
      </c>
      <c r="C1681" s="7">
        <v>44197</v>
      </c>
      <c r="D1681" s="39" t="s">
        <v>68</v>
      </c>
      <c r="E1681" s="39">
        <v>-1376</v>
      </c>
      <c r="F1681" s="82">
        <f t="shared" si="78"/>
        <v>-1.3759999999999999</v>
      </c>
      <c r="G1681" s="39">
        <f>VLOOKUP(N1681,Currecny_M!$A$1:$P$10,2,FALSE)</f>
        <v>65</v>
      </c>
      <c r="H1681" s="39">
        <f>MATCH(C1681,Currecny_M!$A$1:$P$1,0)</f>
        <v>11</v>
      </c>
      <c r="I1681" s="39">
        <f>VLOOKUP(N1681,Currecny_M!$A$1:$P$10,MATCH(Database!C1681,Currecny_M!$A$1:$P$1,0),FALSE)</f>
        <v>71.09</v>
      </c>
      <c r="J1681" s="82">
        <f t="shared" si="79"/>
        <v>-97.819839999999999</v>
      </c>
      <c r="K1681" s="39">
        <f>VLOOKUP('Cover page'!$B$6,Currecny_M!$A$1:$P$10,MATCH(Database!C1681,Currecny_M!$A$1:$P$1,0),FALSE)</f>
        <v>1</v>
      </c>
      <c r="L1681" s="82">
        <f t="shared" si="80"/>
        <v>-97.819839999999999</v>
      </c>
      <c r="M1681" s="82">
        <f>((E1681/$F$1)*VLOOKUP(N1681,Currecny_M!$A$1:$P$10,MATCH(Database!C1681,Currecny_M!$A$1:$P$1,0),FALSE))/VLOOKUP('Cover page'!$B$6,Currecny_M!$A$1:$P$10,MATCH(Database!C1681,Currecny_M!$A$1:$P$1,0),FALSE)</f>
        <v>-97.819839999999999</v>
      </c>
      <c r="N1681" s="6" t="str">
        <f>VLOOKUP(B1681,Master!$A$2:$C$11,3,FALSE)</f>
        <v>Yuan</v>
      </c>
      <c r="O1681" s="6" t="str">
        <f>VLOOKUP(B1681,Master!$A$2:$C$11,2,FALSE)</f>
        <v>Asia</v>
      </c>
      <c r="Q1681" s="39" t="str">
        <f>VLOOKUP(D1681,GL_Master!$A$1:$D$80,2,FALSE)</f>
        <v>BS</v>
      </c>
      <c r="R1681" s="39" t="str">
        <f>VLOOKUP(D1681,GL_Master!$A$1:$D$80,3,FALSE)</f>
        <v>Accumulated Depreciation</v>
      </c>
      <c r="S1681" s="39" t="str">
        <f>VLOOKUP(D1681,GL_Master!$A$1:$D$80,4,FALSE)</f>
        <v>Accumulated Depreciation</v>
      </c>
    </row>
    <row r="1682" spans="1:19" x14ac:dyDescent="0.25">
      <c r="A1682" s="39" t="s">
        <v>262</v>
      </c>
      <c r="B1682" s="39" t="s">
        <v>234</v>
      </c>
      <c r="C1682" s="7">
        <v>44197</v>
      </c>
      <c r="D1682" s="39" t="s">
        <v>69</v>
      </c>
      <c r="E1682" s="39">
        <v>2782</v>
      </c>
      <c r="F1682" s="82">
        <f t="shared" si="78"/>
        <v>2.782</v>
      </c>
      <c r="G1682" s="39">
        <f>VLOOKUP(N1682,Currecny_M!$A$1:$P$10,2,FALSE)</f>
        <v>65</v>
      </c>
      <c r="H1682" s="39">
        <f>MATCH(C1682,Currecny_M!$A$1:$P$1,0)</f>
        <v>11</v>
      </c>
      <c r="I1682" s="39">
        <f>VLOOKUP(N1682,Currecny_M!$A$1:$P$10,MATCH(Database!C1682,Currecny_M!$A$1:$P$1,0),FALSE)</f>
        <v>71.09</v>
      </c>
      <c r="J1682" s="82">
        <f t="shared" si="79"/>
        <v>197.77238</v>
      </c>
      <c r="K1682" s="39">
        <f>VLOOKUP('Cover page'!$B$6,Currecny_M!$A$1:$P$10,MATCH(Database!C1682,Currecny_M!$A$1:$P$1,0),FALSE)</f>
        <v>1</v>
      </c>
      <c r="L1682" s="82">
        <f t="shared" si="80"/>
        <v>197.77238</v>
      </c>
      <c r="M1682" s="82">
        <f>((E1682/$F$1)*VLOOKUP(N1682,Currecny_M!$A$1:$P$10,MATCH(Database!C1682,Currecny_M!$A$1:$P$1,0),FALSE))/VLOOKUP('Cover page'!$B$6,Currecny_M!$A$1:$P$10,MATCH(Database!C1682,Currecny_M!$A$1:$P$1,0),FALSE)</f>
        <v>197.77238</v>
      </c>
      <c r="N1682" s="6" t="str">
        <f>VLOOKUP(B1682,Master!$A$2:$C$11,3,FALSE)</f>
        <v>Yuan</v>
      </c>
      <c r="O1682" s="6" t="str">
        <f>VLOOKUP(B1682,Master!$A$2:$C$11,2,FALSE)</f>
        <v>Asia</v>
      </c>
      <c r="Q1682" s="39" t="str">
        <f>VLOOKUP(D1682,GL_Master!$A$1:$D$80,2,FALSE)</f>
        <v>BS</v>
      </c>
      <c r="R1682" s="39" t="str">
        <f>VLOOKUP(D1682,GL_Master!$A$1:$D$80,3,FALSE)</f>
        <v>Gross Block</v>
      </c>
      <c r="S1682" s="39" t="str">
        <f>VLOOKUP(D1682,GL_Master!$A$1:$D$80,4,FALSE)</f>
        <v>Tangible Fixed assets</v>
      </c>
    </row>
    <row r="1683" spans="1:19" x14ac:dyDescent="0.25">
      <c r="A1683" s="39" t="s">
        <v>262</v>
      </c>
      <c r="B1683" s="39" t="s">
        <v>234</v>
      </c>
      <c r="C1683" s="7">
        <v>44197</v>
      </c>
      <c r="D1683" s="39" t="s">
        <v>70</v>
      </c>
      <c r="E1683" s="39">
        <v>-102</v>
      </c>
      <c r="F1683" s="82">
        <f t="shared" si="78"/>
        <v>-0.10199999999999999</v>
      </c>
      <c r="G1683" s="39">
        <f>VLOOKUP(N1683,Currecny_M!$A$1:$P$10,2,FALSE)</f>
        <v>65</v>
      </c>
      <c r="H1683" s="39">
        <f>MATCH(C1683,Currecny_M!$A$1:$P$1,0)</f>
        <v>11</v>
      </c>
      <c r="I1683" s="39">
        <f>VLOOKUP(N1683,Currecny_M!$A$1:$P$10,MATCH(Database!C1683,Currecny_M!$A$1:$P$1,0),FALSE)</f>
        <v>71.09</v>
      </c>
      <c r="J1683" s="82">
        <f t="shared" si="79"/>
        <v>-7.2511799999999997</v>
      </c>
      <c r="K1683" s="39">
        <f>VLOOKUP('Cover page'!$B$6,Currecny_M!$A$1:$P$10,MATCH(Database!C1683,Currecny_M!$A$1:$P$1,0),FALSE)</f>
        <v>1</v>
      </c>
      <c r="L1683" s="82">
        <f t="shared" si="80"/>
        <v>-7.2511799999999997</v>
      </c>
      <c r="M1683" s="82">
        <f>((E1683/$F$1)*VLOOKUP(N1683,Currecny_M!$A$1:$P$10,MATCH(Database!C1683,Currecny_M!$A$1:$P$1,0),FALSE))/VLOOKUP('Cover page'!$B$6,Currecny_M!$A$1:$P$10,MATCH(Database!C1683,Currecny_M!$A$1:$P$1,0),FALSE)</f>
        <v>-7.2511799999999997</v>
      </c>
      <c r="N1683" s="6" t="str">
        <f>VLOOKUP(B1683,Master!$A$2:$C$11,3,FALSE)</f>
        <v>Yuan</v>
      </c>
      <c r="O1683" s="6" t="str">
        <f>VLOOKUP(B1683,Master!$A$2:$C$11,2,FALSE)</f>
        <v>Asia</v>
      </c>
      <c r="Q1683" s="39" t="str">
        <f>VLOOKUP(D1683,GL_Master!$A$1:$D$80,2,FALSE)</f>
        <v>BS</v>
      </c>
      <c r="R1683" s="39" t="str">
        <f>VLOOKUP(D1683,GL_Master!$A$1:$D$80,3,FALSE)</f>
        <v>Accumulated Depreciation</v>
      </c>
      <c r="S1683" s="39" t="str">
        <f>VLOOKUP(D1683,GL_Master!$A$1:$D$80,4,FALSE)</f>
        <v>Accumulated Depreciation</v>
      </c>
    </row>
    <row r="1684" spans="1:19" x14ac:dyDescent="0.25">
      <c r="A1684" s="39" t="s">
        <v>262</v>
      </c>
      <c r="B1684" s="39" t="s">
        <v>234</v>
      </c>
      <c r="C1684" s="7">
        <v>44197</v>
      </c>
      <c r="D1684" s="39" t="s">
        <v>71</v>
      </c>
      <c r="E1684" s="39">
        <v>4859</v>
      </c>
      <c r="F1684" s="82">
        <f t="shared" si="78"/>
        <v>4.859</v>
      </c>
      <c r="G1684" s="39">
        <f>VLOOKUP(N1684,Currecny_M!$A$1:$P$10,2,FALSE)</f>
        <v>65</v>
      </c>
      <c r="H1684" s="39">
        <f>MATCH(C1684,Currecny_M!$A$1:$P$1,0)</f>
        <v>11</v>
      </c>
      <c r="I1684" s="39">
        <f>VLOOKUP(N1684,Currecny_M!$A$1:$P$10,MATCH(Database!C1684,Currecny_M!$A$1:$P$1,0),FALSE)</f>
        <v>71.09</v>
      </c>
      <c r="J1684" s="82">
        <f t="shared" si="79"/>
        <v>345.42631</v>
      </c>
      <c r="K1684" s="39">
        <f>VLOOKUP('Cover page'!$B$6,Currecny_M!$A$1:$P$10,MATCH(Database!C1684,Currecny_M!$A$1:$P$1,0),FALSE)</f>
        <v>1</v>
      </c>
      <c r="L1684" s="82">
        <f t="shared" si="80"/>
        <v>345.42631</v>
      </c>
      <c r="M1684" s="82">
        <f>((E1684/$F$1)*VLOOKUP(N1684,Currecny_M!$A$1:$P$10,MATCH(Database!C1684,Currecny_M!$A$1:$P$1,0),FALSE))/VLOOKUP('Cover page'!$B$6,Currecny_M!$A$1:$P$10,MATCH(Database!C1684,Currecny_M!$A$1:$P$1,0),FALSE)</f>
        <v>345.42631</v>
      </c>
      <c r="N1684" s="6" t="str">
        <f>VLOOKUP(B1684,Master!$A$2:$C$11,3,FALSE)</f>
        <v>Yuan</v>
      </c>
      <c r="O1684" s="6" t="str">
        <f>VLOOKUP(B1684,Master!$A$2:$C$11,2,FALSE)</f>
        <v>Asia</v>
      </c>
      <c r="Q1684" s="39" t="str">
        <f>VLOOKUP(D1684,GL_Master!$A$1:$D$80,2,FALSE)</f>
        <v>BS</v>
      </c>
      <c r="R1684" s="39" t="str">
        <f>VLOOKUP(D1684,GL_Master!$A$1:$D$80,3,FALSE)</f>
        <v>Gross Block</v>
      </c>
      <c r="S1684" s="39" t="str">
        <f>VLOOKUP(D1684,GL_Master!$A$1:$D$80,4,FALSE)</f>
        <v>Tangible Fixed assets</v>
      </c>
    </row>
    <row r="1685" spans="1:19" x14ac:dyDescent="0.25">
      <c r="A1685" s="39" t="s">
        <v>262</v>
      </c>
      <c r="B1685" s="39" t="s">
        <v>234</v>
      </c>
      <c r="C1685" s="7">
        <v>44197</v>
      </c>
      <c r="D1685" s="39" t="s">
        <v>72</v>
      </c>
      <c r="E1685" s="39">
        <v>38</v>
      </c>
      <c r="F1685" s="82">
        <f t="shared" si="78"/>
        <v>3.7999999999999999E-2</v>
      </c>
      <c r="G1685" s="39">
        <f>VLOOKUP(N1685,Currecny_M!$A$1:$P$10,2,FALSE)</f>
        <v>65</v>
      </c>
      <c r="H1685" s="39">
        <f>MATCH(C1685,Currecny_M!$A$1:$P$1,0)</f>
        <v>11</v>
      </c>
      <c r="I1685" s="39">
        <f>VLOOKUP(N1685,Currecny_M!$A$1:$P$10,MATCH(Database!C1685,Currecny_M!$A$1:$P$1,0),FALSE)</f>
        <v>71.09</v>
      </c>
      <c r="J1685" s="82">
        <f t="shared" si="79"/>
        <v>2.7014200000000002</v>
      </c>
      <c r="K1685" s="39">
        <f>VLOOKUP('Cover page'!$B$6,Currecny_M!$A$1:$P$10,MATCH(Database!C1685,Currecny_M!$A$1:$P$1,0),FALSE)</f>
        <v>1</v>
      </c>
      <c r="L1685" s="82">
        <f t="shared" si="80"/>
        <v>2.7014200000000002</v>
      </c>
      <c r="M1685" s="82">
        <f>((E1685/$F$1)*VLOOKUP(N1685,Currecny_M!$A$1:$P$10,MATCH(Database!C1685,Currecny_M!$A$1:$P$1,0),FALSE))/VLOOKUP('Cover page'!$B$6,Currecny_M!$A$1:$P$10,MATCH(Database!C1685,Currecny_M!$A$1:$P$1,0),FALSE)</f>
        <v>2.7014200000000002</v>
      </c>
      <c r="N1685" s="6" t="str">
        <f>VLOOKUP(B1685,Master!$A$2:$C$11,3,FALSE)</f>
        <v>Yuan</v>
      </c>
      <c r="O1685" s="6" t="str">
        <f>VLOOKUP(B1685,Master!$A$2:$C$11,2,FALSE)</f>
        <v>Asia</v>
      </c>
      <c r="Q1685" s="39" t="str">
        <f>VLOOKUP(D1685,GL_Master!$A$1:$D$80,2,FALSE)</f>
        <v>BS</v>
      </c>
      <c r="R1685" s="39" t="str">
        <f>VLOOKUP(D1685,GL_Master!$A$1:$D$80,3,FALSE)</f>
        <v>Gross Block</v>
      </c>
      <c r="S1685" s="39" t="str">
        <f>VLOOKUP(D1685,GL_Master!$A$1:$D$80,4,FALSE)</f>
        <v>Tangible Fixed assets</v>
      </c>
    </row>
    <row r="1686" spans="1:19" x14ac:dyDescent="0.25">
      <c r="A1686" s="39" t="s">
        <v>262</v>
      </c>
      <c r="B1686" s="39" t="s">
        <v>234</v>
      </c>
      <c r="C1686" s="7">
        <v>44197</v>
      </c>
      <c r="D1686" s="39" t="s">
        <v>73</v>
      </c>
      <c r="E1686" s="39">
        <v>19</v>
      </c>
      <c r="F1686" s="82">
        <f t="shared" si="78"/>
        <v>1.9E-2</v>
      </c>
      <c r="G1686" s="39">
        <f>VLOOKUP(N1686,Currecny_M!$A$1:$P$10,2,FALSE)</f>
        <v>65</v>
      </c>
      <c r="H1686" s="39">
        <f>MATCH(C1686,Currecny_M!$A$1:$P$1,0)</f>
        <v>11</v>
      </c>
      <c r="I1686" s="39">
        <f>VLOOKUP(N1686,Currecny_M!$A$1:$P$10,MATCH(Database!C1686,Currecny_M!$A$1:$P$1,0),FALSE)</f>
        <v>71.09</v>
      </c>
      <c r="J1686" s="82">
        <f t="shared" si="79"/>
        <v>1.3507100000000001</v>
      </c>
      <c r="K1686" s="39">
        <f>VLOOKUP('Cover page'!$B$6,Currecny_M!$A$1:$P$10,MATCH(Database!C1686,Currecny_M!$A$1:$P$1,0),FALSE)</f>
        <v>1</v>
      </c>
      <c r="L1686" s="82">
        <f t="shared" si="80"/>
        <v>1.3507100000000001</v>
      </c>
      <c r="M1686" s="82">
        <f>((E1686/$F$1)*VLOOKUP(N1686,Currecny_M!$A$1:$P$10,MATCH(Database!C1686,Currecny_M!$A$1:$P$1,0),FALSE))/VLOOKUP('Cover page'!$B$6,Currecny_M!$A$1:$P$10,MATCH(Database!C1686,Currecny_M!$A$1:$P$1,0),FALSE)</f>
        <v>1.3507100000000001</v>
      </c>
      <c r="N1686" s="6" t="str">
        <f>VLOOKUP(B1686,Master!$A$2:$C$11,3,FALSE)</f>
        <v>Yuan</v>
      </c>
      <c r="O1686" s="6" t="str">
        <f>VLOOKUP(B1686,Master!$A$2:$C$11,2,FALSE)</f>
        <v>Asia</v>
      </c>
      <c r="Q1686" s="39" t="str">
        <f>VLOOKUP(D1686,GL_Master!$A$1:$D$80,2,FALSE)</f>
        <v>BS</v>
      </c>
      <c r="R1686" s="39" t="str">
        <f>VLOOKUP(D1686,GL_Master!$A$1:$D$80,3,FALSE)</f>
        <v>Gross Block</v>
      </c>
      <c r="S1686" s="39" t="str">
        <f>VLOOKUP(D1686,GL_Master!$A$1:$D$80,4,FALSE)</f>
        <v>Tangible Fixed assets</v>
      </c>
    </row>
    <row r="1687" spans="1:19" x14ac:dyDescent="0.25">
      <c r="A1687" s="39" t="s">
        <v>262</v>
      </c>
      <c r="B1687" s="39" t="s">
        <v>234</v>
      </c>
      <c r="C1687" s="7">
        <v>44197</v>
      </c>
      <c r="D1687" s="39" t="s">
        <v>74</v>
      </c>
      <c r="E1687" s="39">
        <v>-4749</v>
      </c>
      <c r="F1687" s="82">
        <f t="shared" si="78"/>
        <v>-4.7489999999999997</v>
      </c>
      <c r="G1687" s="39">
        <f>VLOOKUP(N1687,Currecny_M!$A$1:$P$10,2,FALSE)</f>
        <v>65</v>
      </c>
      <c r="H1687" s="39">
        <f>MATCH(C1687,Currecny_M!$A$1:$P$1,0)</f>
        <v>11</v>
      </c>
      <c r="I1687" s="39">
        <f>VLOOKUP(N1687,Currecny_M!$A$1:$P$10,MATCH(Database!C1687,Currecny_M!$A$1:$P$1,0),FALSE)</f>
        <v>71.09</v>
      </c>
      <c r="J1687" s="82">
        <f t="shared" si="79"/>
        <v>-337.60640999999998</v>
      </c>
      <c r="K1687" s="39">
        <f>VLOOKUP('Cover page'!$B$6,Currecny_M!$A$1:$P$10,MATCH(Database!C1687,Currecny_M!$A$1:$P$1,0),FALSE)</f>
        <v>1</v>
      </c>
      <c r="L1687" s="82">
        <f t="shared" si="80"/>
        <v>-337.60640999999998</v>
      </c>
      <c r="M1687" s="82">
        <f>((E1687/$F$1)*VLOOKUP(N1687,Currecny_M!$A$1:$P$10,MATCH(Database!C1687,Currecny_M!$A$1:$P$1,0),FALSE))/VLOOKUP('Cover page'!$B$6,Currecny_M!$A$1:$P$10,MATCH(Database!C1687,Currecny_M!$A$1:$P$1,0),FALSE)</f>
        <v>-337.60640999999998</v>
      </c>
      <c r="N1687" s="6" t="str">
        <f>VLOOKUP(B1687,Master!$A$2:$C$11,3,FALSE)</f>
        <v>Yuan</v>
      </c>
      <c r="O1687" s="6" t="str">
        <f>VLOOKUP(B1687,Master!$A$2:$C$11,2,FALSE)</f>
        <v>Asia</v>
      </c>
      <c r="Q1687" s="39" t="str">
        <f>VLOOKUP(D1687,GL_Master!$A$1:$D$80,2,FALSE)</f>
        <v>BS</v>
      </c>
      <c r="R1687" s="39" t="str">
        <f>VLOOKUP(D1687,GL_Master!$A$1:$D$80,3,FALSE)</f>
        <v>Accumulated Depreciation</v>
      </c>
      <c r="S1687" s="39" t="str">
        <f>VLOOKUP(D1687,GL_Master!$A$1:$D$80,4,FALSE)</f>
        <v>Accumulated Depreciation</v>
      </c>
    </row>
    <row r="1688" spans="1:19" x14ac:dyDescent="0.25">
      <c r="A1688" s="39" t="s">
        <v>262</v>
      </c>
      <c r="B1688" s="39" t="s">
        <v>234</v>
      </c>
      <c r="C1688" s="7">
        <v>44197</v>
      </c>
      <c r="D1688" s="39" t="s">
        <v>21</v>
      </c>
      <c r="E1688" s="39">
        <v>377</v>
      </c>
      <c r="F1688" s="82">
        <f t="shared" si="78"/>
        <v>0.377</v>
      </c>
      <c r="G1688" s="39">
        <f>VLOOKUP(N1688,Currecny_M!$A$1:$P$10,2,FALSE)</f>
        <v>65</v>
      </c>
      <c r="H1688" s="39">
        <f>MATCH(C1688,Currecny_M!$A$1:$P$1,0)</f>
        <v>11</v>
      </c>
      <c r="I1688" s="39">
        <f>VLOOKUP(N1688,Currecny_M!$A$1:$P$10,MATCH(Database!C1688,Currecny_M!$A$1:$P$1,0),FALSE)</f>
        <v>71.09</v>
      </c>
      <c r="J1688" s="82">
        <f t="shared" si="79"/>
        <v>26.800930000000001</v>
      </c>
      <c r="K1688" s="39">
        <f>VLOOKUP('Cover page'!$B$6,Currecny_M!$A$1:$P$10,MATCH(Database!C1688,Currecny_M!$A$1:$P$1,0),FALSE)</f>
        <v>1</v>
      </c>
      <c r="L1688" s="82">
        <f t="shared" si="80"/>
        <v>26.800930000000001</v>
      </c>
      <c r="M1688" s="82">
        <f>((E1688/$F$1)*VLOOKUP(N1688,Currecny_M!$A$1:$P$10,MATCH(Database!C1688,Currecny_M!$A$1:$P$1,0),FALSE))/VLOOKUP('Cover page'!$B$6,Currecny_M!$A$1:$P$10,MATCH(Database!C1688,Currecny_M!$A$1:$P$1,0),FALSE)</f>
        <v>26.800930000000001</v>
      </c>
      <c r="N1688" s="6" t="str">
        <f>VLOOKUP(B1688,Master!$A$2:$C$11,3,FALSE)</f>
        <v>Yuan</v>
      </c>
      <c r="O1688" s="6" t="str">
        <f>VLOOKUP(B1688,Master!$A$2:$C$11,2,FALSE)</f>
        <v>Asia</v>
      </c>
      <c r="Q1688" s="39" t="str">
        <f>VLOOKUP(D1688,GL_Master!$A$1:$D$80,2,FALSE)</f>
        <v>BS</v>
      </c>
      <c r="R1688" s="39" t="str">
        <f>VLOOKUP(D1688,GL_Master!$A$1:$D$80,3,FALSE)</f>
        <v>Gross Block</v>
      </c>
      <c r="S1688" s="39" t="str">
        <f>VLOOKUP(D1688,GL_Master!$A$1:$D$80,4,FALSE)</f>
        <v>Tangible Fixed assets</v>
      </c>
    </row>
    <row r="1689" spans="1:19" x14ac:dyDescent="0.25">
      <c r="A1689" s="39" t="s">
        <v>262</v>
      </c>
      <c r="B1689" s="39" t="s">
        <v>234</v>
      </c>
      <c r="C1689" s="7">
        <v>44197</v>
      </c>
      <c r="D1689" s="39" t="s">
        <v>27</v>
      </c>
      <c r="E1689" s="39">
        <v>864</v>
      </c>
      <c r="F1689" s="82">
        <f t="shared" si="78"/>
        <v>0.86399999999999999</v>
      </c>
      <c r="G1689" s="39">
        <f>VLOOKUP(N1689,Currecny_M!$A$1:$P$10,2,FALSE)</f>
        <v>65</v>
      </c>
      <c r="H1689" s="39">
        <f>MATCH(C1689,Currecny_M!$A$1:$P$1,0)</f>
        <v>11</v>
      </c>
      <c r="I1689" s="39">
        <f>VLOOKUP(N1689,Currecny_M!$A$1:$P$10,MATCH(Database!C1689,Currecny_M!$A$1:$P$1,0),FALSE)</f>
        <v>71.09</v>
      </c>
      <c r="J1689" s="82">
        <f t="shared" si="79"/>
        <v>61.421759999999999</v>
      </c>
      <c r="K1689" s="39">
        <f>VLOOKUP('Cover page'!$B$6,Currecny_M!$A$1:$P$10,MATCH(Database!C1689,Currecny_M!$A$1:$P$1,0),FALSE)</f>
        <v>1</v>
      </c>
      <c r="L1689" s="82">
        <f t="shared" si="80"/>
        <v>61.421759999999999</v>
      </c>
      <c r="M1689" s="82">
        <f>((E1689/$F$1)*VLOOKUP(N1689,Currecny_M!$A$1:$P$10,MATCH(Database!C1689,Currecny_M!$A$1:$P$1,0),FALSE))/VLOOKUP('Cover page'!$B$6,Currecny_M!$A$1:$P$10,MATCH(Database!C1689,Currecny_M!$A$1:$P$1,0),FALSE)</f>
        <v>61.421759999999999</v>
      </c>
      <c r="N1689" s="6" t="str">
        <f>VLOOKUP(B1689,Master!$A$2:$C$11,3,FALSE)</f>
        <v>Yuan</v>
      </c>
      <c r="O1689" s="6" t="str">
        <f>VLOOKUP(B1689,Master!$A$2:$C$11,2,FALSE)</f>
        <v>Asia</v>
      </c>
      <c r="Q1689" s="39" t="str">
        <f>VLOOKUP(D1689,GL_Master!$A$1:$D$80,2,FALSE)</f>
        <v>BS</v>
      </c>
      <c r="R1689" s="39" t="str">
        <f>VLOOKUP(D1689,GL_Master!$A$1:$D$80,3,FALSE)</f>
        <v>Gross Block</v>
      </c>
      <c r="S1689" s="39" t="str">
        <f>VLOOKUP(D1689,GL_Master!$A$1:$D$80,4,FALSE)</f>
        <v>Tangible Fixed assets</v>
      </c>
    </row>
    <row r="1690" spans="1:19" x14ac:dyDescent="0.25">
      <c r="A1690" s="39" t="s">
        <v>262</v>
      </c>
      <c r="B1690" s="39" t="s">
        <v>234</v>
      </c>
      <c r="C1690" s="7">
        <v>44197</v>
      </c>
      <c r="D1690" s="39" t="s">
        <v>75</v>
      </c>
      <c r="E1690" s="39">
        <v>-20</v>
      </c>
      <c r="F1690" s="82">
        <f t="shared" si="78"/>
        <v>-0.02</v>
      </c>
      <c r="G1690" s="39">
        <f>VLOOKUP(N1690,Currecny_M!$A$1:$P$10,2,FALSE)</f>
        <v>65</v>
      </c>
      <c r="H1690" s="39">
        <f>MATCH(C1690,Currecny_M!$A$1:$P$1,0)</f>
        <v>11</v>
      </c>
      <c r="I1690" s="39">
        <f>VLOOKUP(N1690,Currecny_M!$A$1:$P$10,MATCH(Database!C1690,Currecny_M!$A$1:$P$1,0),FALSE)</f>
        <v>71.09</v>
      </c>
      <c r="J1690" s="82">
        <f t="shared" si="79"/>
        <v>-1.4218000000000002</v>
      </c>
      <c r="K1690" s="39">
        <f>VLOOKUP('Cover page'!$B$6,Currecny_M!$A$1:$P$10,MATCH(Database!C1690,Currecny_M!$A$1:$P$1,0),FALSE)</f>
        <v>1</v>
      </c>
      <c r="L1690" s="82">
        <f t="shared" si="80"/>
        <v>-1.4218000000000002</v>
      </c>
      <c r="M1690" s="82">
        <f>((E1690/$F$1)*VLOOKUP(N1690,Currecny_M!$A$1:$P$10,MATCH(Database!C1690,Currecny_M!$A$1:$P$1,0),FALSE))/VLOOKUP('Cover page'!$B$6,Currecny_M!$A$1:$P$10,MATCH(Database!C1690,Currecny_M!$A$1:$P$1,0),FALSE)</f>
        <v>-1.4218000000000002</v>
      </c>
      <c r="N1690" s="6" t="str">
        <f>VLOOKUP(B1690,Master!$A$2:$C$11,3,FALSE)</f>
        <v>Yuan</v>
      </c>
      <c r="O1690" s="6" t="str">
        <f>VLOOKUP(B1690,Master!$A$2:$C$11,2,FALSE)</f>
        <v>Asia</v>
      </c>
      <c r="Q1690" s="39" t="str">
        <f>VLOOKUP(D1690,GL_Master!$A$1:$D$80,2,FALSE)</f>
        <v>BS</v>
      </c>
      <c r="R1690" s="39" t="str">
        <f>VLOOKUP(D1690,GL_Master!$A$1:$D$80,3,FALSE)</f>
        <v>Gross Block</v>
      </c>
      <c r="S1690" s="39" t="str">
        <f>VLOOKUP(D1690,GL_Master!$A$1:$D$80,4,FALSE)</f>
        <v>Tangible Fixed assets</v>
      </c>
    </row>
    <row r="1691" spans="1:19" x14ac:dyDescent="0.25">
      <c r="A1691" s="39" t="s">
        <v>262</v>
      </c>
      <c r="B1691" s="39" t="s">
        <v>234</v>
      </c>
      <c r="C1691" s="7">
        <v>44197</v>
      </c>
      <c r="D1691" s="39" t="s">
        <v>76</v>
      </c>
      <c r="E1691" s="39">
        <v>480</v>
      </c>
      <c r="F1691" s="82">
        <f t="shared" si="78"/>
        <v>0.48</v>
      </c>
      <c r="G1691" s="39">
        <f>VLOOKUP(N1691,Currecny_M!$A$1:$P$10,2,FALSE)</f>
        <v>65</v>
      </c>
      <c r="H1691" s="39">
        <f>MATCH(C1691,Currecny_M!$A$1:$P$1,0)</f>
        <v>11</v>
      </c>
      <c r="I1691" s="39">
        <f>VLOOKUP(N1691,Currecny_M!$A$1:$P$10,MATCH(Database!C1691,Currecny_M!$A$1:$P$1,0),FALSE)</f>
        <v>71.09</v>
      </c>
      <c r="J1691" s="82">
        <f t="shared" si="79"/>
        <v>34.123199999999997</v>
      </c>
      <c r="K1691" s="39">
        <f>VLOOKUP('Cover page'!$B$6,Currecny_M!$A$1:$P$10,MATCH(Database!C1691,Currecny_M!$A$1:$P$1,0),FALSE)</f>
        <v>1</v>
      </c>
      <c r="L1691" s="82">
        <f t="shared" si="80"/>
        <v>34.123199999999997</v>
      </c>
      <c r="M1691" s="82">
        <f>((E1691/$F$1)*VLOOKUP(N1691,Currecny_M!$A$1:$P$10,MATCH(Database!C1691,Currecny_M!$A$1:$P$1,0),FALSE))/VLOOKUP('Cover page'!$B$6,Currecny_M!$A$1:$P$10,MATCH(Database!C1691,Currecny_M!$A$1:$P$1,0),FALSE)</f>
        <v>34.123199999999997</v>
      </c>
      <c r="N1691" s="6" t="str">
        <f>VLOOKUP(B1691,Master!$A$2:$C$11,3,FALSE)</f>
        <v>Yuan</v>
      </c>
      <c r="O1691" s="6" t="str">
        <f>VLOOKUP(B1691,Master!$A$2:$C$11,2,FALSE)</f>
        <v>Asia</v>
      </c>
      <c r="Q1691" s="39" t="str">
        <f>VLOOKUP(D1691,GL_Master!$A$1:$D$80,2,FALSE)</f>
        <v>BS</v>
      </c>
      <c r="R1691" s="39" t="str">
        <f>VLOOKUP(D1691,GL_Master!$A$1:$D$80,3,FALSE)</f>
        <v>Inventories</v>
      </c>
      <c r="S1691" s="39" t="str">
        <f>VLOOKUP(D1691,GL_Master!$A$1:$D$80,4,FALSE)</f>
        <v>Inventory</v>
      </c>
    </row>
    <row r="1692" spans="1:19" x14ac:dyDescent="0.25">
      <c r="A1692" s="39" t="s">
        <v>262</v>
      </c>
      <c r="B1692" s="39" t="s">
        <v>234</v>
      </c>
      <c r="C1692" s="7">
        <v>44197</v>
      </c>
      <c r="D1692" s="39" t="s">
        <v>77</v>
      </c>
      <c r="E1692" s="39">
        <v>1175</v>
      </c>
      <c r="F1692" s="82">
        <f t="shared" si="78"/>
        <v>1.175</v>
      </c>
      <c r="G1692" s="39">
        <f>VLOOKUP(N1692,Currecny_M!$A$1:$P$10,2,FALSE)</f>
        <v>65</v>
      </c>
      <c r="H1692" s="39">
        <f>MATCH(C1692,Currecny_M!$A$1:$P$1,0)</f>
        <v>11</v>
      </c>
      <c r="I1692" s="39">
        <f>VLOOKUP(N1692,Currecny_M!$A$1:$P$10,MATCH(Database!C1692,Currecny_M!$A$1:$P$1,0),FALSE)</f>
        <v>71.09</v>
      </c>
      <c r="J1692" s="82">
        <f t="shared" si="79"/>
        <v>83.530750000000012</v>
      </c>
      <c r="K1692" s="39">
        <f>VLOOKUP('Cover page'!$B$6,Currecny_M!$A$1:$P$10,MATCH(Database!C1692,Currecny_M!$A$1:$P$1,0),FALSE)</f>
        <v>1</v>
      </c>
      <c r="L1692" s="82">
        <f t="shared" si="80"/>
        <v>83.530750000000012</v>
      </c>
      <c r="M1692" s="82">
        <f>((E1692/$F$1)*VLOOKUP(N1692,Currecny_M!$A$1:$P$10,MATCH(Database!C1692,Currecny_M!$A$1:$P$1,0),FALSE))/VLOOKUP('Cover page'!$B$6,Currecny_M!$A$1:$P$10,MATCH(Database!C1692,Currecny_M!$A$1:$P$1,0),FALSE)</f>
        <v>83.530750000000012</v>
      </c>
      <c r="N1692" s="6" t="str">
        <f>VLOOKUP(B1692,Master!$A$2:$C$11,3,FALSE)</f>
        <v>Yuan</v>
      </c>
      <c r="O1692" s="6" t="str">
        <f>VLOOKUP(B1692,Master!$A$2:$C$11,2,FALSE)</f>
        <v>Asia</v>
      </c>
      <c r="Q1692" s="39" t="str">
        <f>VLOOKUP(D1692,GL_Master!$A$1:$D$80,2,FALSE)</f>
        <v>BS</v>
      </c>
      <c r="R1692" s="39" t="str">
        <f>VLOOKUP(D1692,GL_Master!$A$1:$D$80,3,FALSE)</f>
        <v>Inventories</v>
      </c>
      <c r="S1692" s="39" t="str">
        <f>VLOOKUP(D1692,GL_Master!$A$1:$D$80,4,FALSE)</f>
        <v>Inventory</v>
      </c>
    </row>
    <row r="1693" spans="1:19" x14ac:dyDescent="0.25">
      <c r="A1693" s="39" t="s">
        <v>262</v>
      </c>
      <c r="B1693" s="39" t="s">
        <v>234</v>
      </c>
      <c r="C1693" s="7">
        <v>44197</v>
      </c>
      <c r="D1693" s="39" t="s">
        <v>2</v>
      </c>
      <c r="E1693" s="39">
        <v>119932</v>
      </c>
      <c r="F1693" s="82">
        <f t="shared" si="78"/>
        <v>119.932</v>
      </c>
      <c r="G1693" s="39">
        <f>VLOOKUP(N1693,Currecny_M!$A$1:$P$10,2,FALSE)</f>
        <v>65</v>
      </c>
      <c r="H1693" s="39">
        <f>MATCH(C1693,Currecny_M!$A$1:$P$1,0)</f>
        <v>11</v>
      </c>
      <c r="I1693" s="39">
        <f>VLOOKUP(N1693,Currecny_M!$A$1:$P$10,MATCH(Database!C1693,Currecny_M!$A$1:$P$1,0),FALSE)</f>
        <v>71.09</v>
      </c>
      <c r="J1693" s="82">
        <f t="shared" si="79"/>
        <v>8525.9658799999997</v>
      </c>
      <c r="K1693" s="39">
        <f>VLOOKUP('Cover page'!$B$6,Currecny_M!$A$1:$P$10,MATCH(Database!C1693,Currecny_M!$A$1:$P$1,0),FALSE)</f>
        <v>1</v>
      </c>
      <c r="L1693" s="82">
        <f t="shared" si="80"/>
        <v>8525.9658799999997</v>
      </c>
      <c r="M1693" s="82">
        <f>((E1693/$F$1)*VLOOKUP(N1693,Currecny_M!$A$1:$P$10,MATCH(Database!C1693,Currecny_M!$A$1:$P$1,0),FALSE))/VLOOKUP('Cover page'!$B$6,Currecny_M!$A$1:$P$10,MATCH(Database!C1693,Currecny_M!$A$1:$P$1,0),FALSE)</f>
        <v>8525.9658799999997</v>
      </c>
      <c r="N1693" s="6" t="str">
        <f>VLOOKUP(B1693,Master!$A$2:$C$11,3,FALSE)</f>
        <v>Yuan</v>
      </c>
      <c r="O1693" s="6" t="str">
        <f>VLOOKUP(B1693,Master!$A$2:$C$11,2,FALSE)</f>
        <v>Asia</v>
      </c>
      <c r="Q1693" s="39" t="str">
        <f>VLOOKUP(D1693,GL_Master!$A$1:$D$80,2,FALSE)</f>
        <v>BS</v>
      </c>
      <c r="R1693" s="39" t="str">
        <f>VLOOKUP(D1693,GL_Master!$A$1:$D$80,3,FALSE)</f>
        <v>Trade receivables</v>
      </c>
      <c r="S1693" s="39" t="str">
        <f>VLOOKUP(D1693,GL_Master!$A$1:$D$80,4,FALSE)</f>
        <v>Unsecured, considered good</v>
      </c>
    </row>
    <row r="1694" spans="1:19" x14ac:dyDescent="0.25">
      <c r="A1694" s="39" t="s">
        <v>262</v>
      </c>
      <c r="B1694" s="39" t="s">
        <v>234</v>
      </c>
      <c r="C1694" s="7">
        <v>44197</v>
      </c>
      <c r="D1694" s="39" t="s">
        <v>78</v>
      </c>
      <c r="E1694" s="39">
        <v>20</v>
      </c>
      <c r="F1694" s="82">
        <f t="shared" si="78"/>
        <v>0.02</v>
      </c>
      <c r="G1694" s="39">
        <f>VLOOKUP(N1694,Currecny_M!$A$1:$P$10,2,FALSE)</f>
        <v>65</v>
      </c>
      <c r="H1694" s="39">
        <f>MATCH(C1694,Currecny_M!$A$1:$P$1,0)</f>
        <v>11</v>
      </c>
      <c r="I1694" s="39">
        <f>VLOOKUP(N1694,Currecny_M!$A$1:$P$10,MATCH(Database!C1694,Currecny_M!$A$1:$P$1,0),FALSE)</f>
        <v>71.09</v>
      </c>
      <c r="J1694" s="82">
        <f t="shared" si="79"/>
        <v>1.4218000000000002</v>
      </c>
      <c r="K1694" s="39">
        <f>VLOOKUP('Cover page'!$B$6,Currecny_M!$A$1:$P$10,MATCH(Database!C1694,Currecny_M!$A$1:$P$1,0),FALSE)</f>
        <v>1</v>
      </c>
      <c r="L1694" s="82">
        <f t="shared" si="80"/>
        <v>1.4218000000000002</v>
      </c>
      <c r="M1694" s="82">
        <f>((E1694/$F$1)*VLOOKUP(N1694,Currecny_M!$A$1:$P$10,MATCH(Database!C1694,Currecny_M!$A$1:$P$1,0),FALSE))/VLOOKUP('Cover page'!$B$6,Currecny_M!$A$1:$P$10,MATCH(Database!C1694,Currecny_M!$A$1:$P$1,0),FALSE)</f>
        <v>1.4218000000000002</v>
      </c>
      <c r="N1694" s="6" t="str">
        <f>VLOOKUP(B1694,Master!$A$2:$C$11,3,FALSE)</f>
        <v>Yuan</v>
      </c>
      <c r="O1694" s="6" t="str">
        <f>VLOOKUP(B1694,Master!$A$2:$C$11,2,FALSE)</f>
        <v>Asia</v>
      </c>
      <c r="Q1694" s="39" t="str">
        <f>VLOOKUP(D1694,GL_Master!$A$1:$D$80,2,FALSE)</f>
        <v>BS</v>
      </c>
      <c r="R1694" s="39" t="str">
        <f>VLOOKUP(D1694,GL_Master!$A$1:$D$80,3,FALSE)</f>
        <v>Cash &amp; Bank Balances</v>
      </c>
      <c r="S1694" s="39" t="str">
        <f>VLOOKUP(D1694,GL_Master!$A$1:$D$80,4,FALSE)</f>
        <v>Cash In hand</v>
      </c>
    </row>
    <row r="1695" spans="1:19" x14ac:dyDescent="0.25">
      <c r="A1695" s="39" t="s">
        <v>262</v>
      </c>
      <c r="B1695" s="39" t="s">
        <v>234</v>
      </c>
      <c r="C1695" s="7">
        <v>44197</v>
      </c>
      <c r="D1695" s="39" t="s">
        <v>79</v>
      </c>
      <c r="E1695" s="39">
        <v>-4938</v>
      </c>
      <c r="F1695" s="82">
        <f t="shared" si="78"/>
        <v>-4.9379999999999997</v>
      </c>
      <c r="G1695" s="39">
        <f>VLOOKUP(N1695,Currecny_M!$A$1:$P$10,2,FALSE)</f>
        <v>65</v>
      </c>
      <c r="H1695" s="39">
        <f>MATCH(C1695,Currecny_M!$A$1:$P$1,0)</f>
        <v>11</v>
      </c>
      <c r="I1695" s="39">
        <f>VLOOKUP(N1695,Currecny_M!$A$1:$P$10,MATCH(Database!C1695,Currecny_M!$A$1:$P$1,0),FALSE)</f>
        <v>71.09</v>
      </c>
      <c r="J1695" s="82">
        <f t="shared" si="79"/>
        <v>-351.04241999999999</v>
      </c>
      <c r="K1695" s="39">
        <f>VLOOKUP('Cover page'!$B$6,Currecny_M!$A$1:$P$10,MATCH(Database!C1695,Currecny_M!$A$1:$P$1,0),FALSE)</f>
        <v>1</v>
      </c>
      <c r="L1695" s="82">
        <f t="shared" si="80"/>
        <v>-351.04241999999999</v>
      </c>
      <c r="M1695" s="82">
        <f>((E1695/$F$1)*VLOOKUP(N1695,Currecny_M!$A$1:$P$10,MATCH(Database!C1695,Currecny_M!$A$1:$P$1,0),FALSE))/VLOOKUP('Cover page'!$B$6,Currecny_M!$A$1:$P$10,MATCH(Database!C1695,Currecny_M!$A$1:$P$1,0),FALSE)</f>
        <v>-351.04241999999999</v>
      </c>
      <c r="N1695" s="6" t="str">
        <f>VLOOKUP(B1695,Master!$A$2:$C$11,3,FALSE)</f>
        <v>Yuan</v>
      </c>
      <c r="O1695" s="6" t="str">
        <f>VLOOKUP(B1695,Master!$A$2:$C$11,2,FALSE)</f>
        <v>Asia</v>
      </c>
      <c r="Q1695" s="39" t="str">
        <f>VLOOKUP(D1695,GL_Master!$A$1:$D$80,2,FALSE)</f>
        <v>BS</v>
      </c>
      <c r="R1695" s="39" t="str">
        <f>VLOOKUP(D1695,GL_Master!$A$1:$D$80,3,FALSE)</f>
        <v>Loan Fund</v>
      </c>
      <c r="S1695" s="39" t="str">
        <f>VLOOKUP(D1695,GL_Master!$A$1:$D$80,4,FALSE)</f>
        <v>Term Loan</v>
      </c>
    </row>
    <row r="1696" spans="1:19" x14ac:dyDescent="0.25">
      <c r="A1696" s="39" t="s">
        <v>262</v>
      </c>
      <c r="B1696" s="39" t="s">
        <v>234</v>
      </c>
      <c r="C1696" s="7">
        <v>44197</v>
      </c>
      <c r="D1696" s="39" t="s">
        <v>80</v>
      </c>
      <c r="E1696" s="39">
        <v>132</v>
      </c>
      <c r="F1696" s="82">
        <f t="shared" si="78"/>
        <v>0.13200000000000001</v>
      </c>
      <c r="G1696" s="39">
        <f>VLOOKUP(N1696,Currecny_M!$A$1:$P$10,2,FALSE)</f>
        <v>65</v>
      </c>
      <c r="H1696" s="39">
        <f>MATCH(C1696,Currecny_M!$A$1:$P$1,0)</f>
        <v>11</v>
      </c>
      <c r="I1696" s="39">
        <f>VLOOKUP(N1696,Currecny_M!$A$1:$P$10,MATCH(Database!C1696,Currecny_M!$A$1:$P$1,0),FALSE)</f>
        <v>71.09</v>
      </c>
      <c r="J1696" s="82">
        <f t="shared" si="79"/>
        <v>9.3838800000000013</v>
      </c>
      <c r="K1696" s="39">
        <f>VLOOKUP('Cover page'!$B$6,Currecny_M!$A$1:$P$10,MATCH(Database!C1696,Currecny_M!$A$1:$P$1,0),FALSE)</f>
        <v>1</v>
      </c>
      <c r="L1696" s="82">
        <f t="shared" si="80"/>
        <v>9.3838800000000013</v>
      </c>
      <c r="M1696" s="82">
        <f>((E1696/$F$1)*VLOOKUP(N1696,Currecny_M!$A$1:$P$10,MATCH(Database!C1696,Currecny_M!$A$1:$P$1,0),FALSE))/VLOOKUP('Cover page'!$B$6,Currecny_M!$A$1:$P$10,MATCH(Database!C1696,Currecny_M!$A$1:$P$1,0),FALSE)</f>
        <v>9.3838800000000013</v>
      </c>
      <c r="N1696" s="6" t="str">
        <f>VLOOKUP(B1696,Master!$A$2:$C$11,3,FALSE)</f>
        <v>Yuan</v>
      </c>
      <c r="O1696" s="6" t="str">
        <f>VLOOKUP(B1696,Master!$A$2:$C$11,2,FALSE)</f>
        <v>Asia</v>
      </c>
      <c r="Q1696" s="39" t="str">
        <f>VLOOKUP(D1696,GL_Master!$A$1:$D$80,2,FALSE)</f>
        <v>BS</v>
      </c>
      <c r="R1696" s="39" t="str">
        <f>VLOOKUP(D1696,GL_Master!$A$1:$D$80,3,FALSE)</f>
        <v>Cash &amp; Bank Balances</v>
      </c>
      <c r="S1696" s="39" t="str">
        <f>VLOOKUP(D1696,GL_Master!$A$1:$D$80,4,FALSE)</f>
        <v xml:space="preserve">      On Current Accounts</v>
      </c>
    </row>
    <row r="1697" spans="1:19" x14ac:dyDescent="0.25">
      <c r="A1697" s="39" t="s">
        <v>262</v>
      </c>
      <c r="B1697" s="39" t="s">
        <v>234</v>
      </c>
      <c r="C1697" s="7">
        <v>44197</v>
      </c>
      <c r="D1697" s="39" t="s">
        <v>81</v>
      </c>
      <c r="E1697" s="39">
        <v>9677</v>
      </c>
      <c r="F1697" s="82">
        <f t="shared" si="78"/>
        <v>9.6769999999999996</v>
      </c>
      <c r="G1697" s="39">
        <f>VLOOKUP(N1697,Currecny_M!$A$1:$P$10,2,FALSE)</f>
        <v>65</v>
      </c>
      <c r="H1697" s="39">
        <f>MATCH(C1697,Currecny_M!$A$1:$P$1,0)</f>
        <v>11</v>
      </c>
      <c r="I1697" s="39">
        <f>VLOOKUP(N1697,Currecny_M!$A$1:$P$10,MATCH(Database!C1697,Currecny_M!$A$1:$P$1,0),FALSE)</f>
        <v>71.09</v>
      </c>
      <c r="J1697" s="82">
        <f t="shared" si="79"/>
        <v>687.93793000000005</v>
      </c>
      <c r="K1697" s="39">
        <f>VLOOKUP('Cover page'!$B$6,Currecny_M!$A$1:$P$10,MATCH(Database!C1697,Currecny_M!$A$1:$P$1,0),FALSE)</f>
        <v>1</v>
      </c>
      <c r="L1697" s="82">
        <f t="shared" si="80"/>
        <v>687.93793000000005</v>
      </c>
      <c r="M1697" s="82">
        <f>((E1697/$F$1)*VLOOKUP(N1697,Currecny_M!$A$1:$P$10,MATCH(Database!C1697,Currecny_M!$A$1:$P$1,0),FALSE))/VLOOKUP('Cover page'!$B$6,Currecny_M!$A$1:$P$10,MATCH(Database!C1697,Currecny_M!$A$1:$P$1,0),FALSE)</f>
        <v>687.93793000000005</v>
      </c>
      <c r="N1697" s="6" t="str">
        <f>VLOOKUP(B1697,Master!$A$2:$C$11,3,FALSE)</f>
        <v>Yuan</v>
      </c>
      <c r="O1697" s="6" t="str">
        <f>VLOOKUP(B1697,Master!$A$2:$C$11,2,FALSE)</f>
        <v>Asia</v>
      </c>
      <c r="Q1697" s="39" t="str">
        <f>VLOOKUP(D1697,GL_Master!$A$1:$D$80,2,FALSE)</f>
        <v>BS</v>
      </c>
      <c r="R1697" s="39" t="str">
        <f>VLOOKUP(D1697,GL_Master!$A$1:$D$80,3,FALSE)</f>
        <v>Other Current Assets</v>
      </c>
      <c r="S1697" s="39" t="str">
        <f>VLOOKUP(D1697,GL_Master!$A$1:$D$80,4,FALSE)</f>
        <v>Advance tax recoverable (net of provision )</v>
      </c>
    </row>
    <row r="1698" spans="1:19" x14ac:dyDescent="0.25">
      <c r="A1698" s="39" t="s">
        <v>262</v>
      </c>
      <c r="B1698" s="39" t="s">
        <v>234</v>
      </c>
      <c r="C1698" s="7">
        <v>44197</v>
      </c>
      <c r="D1698" s="39" t="s">
        <v>19</v>
      </c>
      <c r="E1698" s="39">
        <v>94</v>
      </c>
      <c r="F1698" s="82">
        <f t="shared" si="78"/>
        <v>9.4E-2</v>
      </c>
      <c r="G1698" s="39">
        <f>VLOOKUP(N1698,Currecny_M!$A$1:$P$10,2,FALSE)</f>
        <v>65</v>
      </c>
      <c r="H1698" s="39">
        <f>MATCH(C1698,Currecny_M!$A$1:$P$1,0)</f>
        <v>11</v>
      </c>
      <c r="I1698" s="39">
        <f>VLOOKUP(N1698,Currecny_M!$A$1:$P$10,MATCH(Database!C1698,Currecny_M!$A$1:$P$1,0),FALSE)</f>
        <v>71.09</v>
      </c>
      <c r="J1698" s="82">
        <f t="shared" si="79"/>
        <v>6.6824600000000007</v>
      </c>
      <c r="K1698" s="39">
        <f>VLOOKUP('Cover page'!$B$6,Currecny_M!$A$1:$P$10,MATCH(Database!C1698,Currecny_M!$A$1:$P$1,0),FALSE)</f>
        <v>1</v>
      </c>
      <c r="L1698" s="82">
        <f t="shared" si="80"/>
        <v>6.6824600000000007</v>
      </c>
      <c r="M1698" s="82">
        <f>((E1698/$F$1)*VLOOKUP(N1698,Currecny_M!$A$1:$P$10,MATCH(Database!C1698,Currecny_M!$A$1:$P$1,0),FALSE))/VLOOKUP('Cover page'!$B$6,Currecny_M!$A$1:$P$10,MATCH(Database!C1698,Currecny_M!$A$1:$P$1,0),FALSE)</f>
        <v>6.6824600000000007</v>
      </c>
      <c r="N1698" s="6" t="str">
        <f>VLOOKUP(B1698,Master!$A$2:$C$11,3,FALSE)</f>
        <v>Yuan</v>
      </c>
      <c r="O1698" s="6" t="str">
        <f>VLOOKUP(B1698,Master!$A$2:$C$11,2,FALSE)</f>
        <v>Asia</v>
      </c>
      <c r="Q1698" s="39" t="str">
        <f>VLOOKUP(D1698,GL_Master!$A$1:$D$80,2,FALSE)</f>
        <v>BS</v>
      </c>
      <c r="R1698" s="39" t="str">
        <f>VLOOKUP(D1698,GL_Master!$A$1:$D$80,3,FALSE)</f>
        <v>Short-term loan and advances</v>
      </c>
      <c r="S1698" s="39" t="str">
        <f>VLOOKUP(D1698,GL_Master!$A$1:$D$80,4,FALSE)</f>
        <v>Prepaid expenses</v>
      </c>
    </row>
    <row r="1699" spans="1:19" x14ac:dyDescent="0.25">
      <c r="A1699" s="39" t="s">
        <v>262</v>
      </c>
      <c r="B1699" s="39" t="s">
        <v>234</v>
      </c>
      <c r="C1699" s="7">
        <v>44197</v>
      </c>
      <c r="D1699" s="39" t="s">
        <v>82</v>
      </c>
      <c r="E1699" s="39">
        <v>1097</v>
      </c>
      <c r="F1699" s="82">
        <f t="shared" si="78"/>
        <v>1.097</v>
      </c>
      <c r="G1699" s="39">
        <f>VLOOKUP(N1699,Currecny_M!$A$1:$P$10,2,FALSE)</f>
        <v>65</v>
      </c>
      <c r="H1699" s="39">
        <f>MATCH(C1699,Currecny_M!$A$1:$P$1,0)</f>
        <v>11</v>
      </c>
      <c r="I1699" s="39">
        <f>VLOOKUP(N1699,Currecny_M!$A$1:$P$10,MATCH(Database!C1699,Currecny_M!$A$1:$P$1,0),FALSE)</f>
        <v>71.09</v>
      </c>
      <c r="J1699" s="82">
        <f t="shared" si="79"/>
        <v>77.985730000000004</v>
      </c>
      <c r="K1699" s="39">
        <f>VLOOKUP('Cover page'!$B$6,Currecny_M!$A$1:$P$10,MATCH(Database!C1699,Currecny_M!$A$1:$P$1,0),FALSE)</f>
        <v>1</v>
      </c>
      <c r="L1699" s="82">
        <f t="shared" si="80"/>
        <v>77.985730000000004</v>
      </c>
      <c r="M1699" s="82">
        <f>((E1699/$F$1)*VLOOKUP(N1699,Currecny_M!$A$1:$P$10,MATCH(Database!C1699,Currecny_M!$A$1:$P$1,0),FALSE))/VLOOKUP('Cover page'!$B$6,Currecny_M!$A$1:$P$10,MATCH(Database!C1699,Currecny_M!$A$1:$P$1,0),FALSE)</f>
        <v>77.985730000000004</v>
      </c>
      <c r="N1699" s="6" t="str">
        <f>VLOOKUP(B1699,Master!$A$2:$C$11,3,FALSE)</f>
        <v>Yuan</v>
      </c>
      <c r="O1699" s="6" t="str">
        <f>VLOOKUP(B1699,Master!$A$2:$C$11,2,FALSE)</f>
        <v>Asia</v>
      </c>
      <c r="Q1699" s="39" t="str">
        <f>VLOOKUP(D1699,GL_Master!$A$1:$D$80,2,FALSE)</f>
        <v>BS</v>
      </c>
      <c r="R1699" s="39" t="str">
        <f>VLOOKUP(D1699,GL_Master!$A$1:$D$80,3,FALSE)</f>
        <v>Short-term loan and advances</v>
      </c>
      <c r="S1699" s="39" t="str">
        <f>VLOOKUP(D1699,GL_Master!$A$1:$D$80,4,FALSE)</f>
        <v>Advance to vendor/employees</v>
      </c>
    </row>
    <row r="1700" spans="1:19" x14ac:dyDescent="0.25">
      <c r="A1700" s="39" t="s">
        <v>262</v>
      </c>
      <c r="B1700" s="39" t="s">
        <v>234</v>
      </c>
      <c r="C1700" s="7">
        <v>44197</v>
      </c>
      <c r="D1700" s="39" t="s">
        <v>83</v>
      </c>
      <c r="E1700" s="39">
        <v>724</v>
      </c>
      <c r="F1700" s="82">
        <f t="shared" si="78"/>
        <v>0.72399999999999998</v>
      </c>
      <c r="G1700" s="39">
        <f>VLOOKUP(N1700,Currecny_M!$A$1:$P$10,2,FALSE)</f>
        <v>65</v>
      </c>
      <c r="H1700" s="39">
        <f>MATCH(C1700,Currecny_M!$A$1:$P$1,0)</f>
        <v>11</v>
      </c>
      <c r="I1700" s="39">
        <f>VLOOKUP(N1700,Currecny_M!$A$1:$P$10,MATCH(Database!C1700,Currecny_M!$A$1:$P$1,0),FALSE)</f>
        <v>71.09</v>
      </c>
      <c r="J1700" s="82">
        <f t="shared" si="79"/>
        <v>51.469160000000002</v>
      </c>
      <c r="K1700" s="39">
        <f>VLOOKUP('Cover page'!$B$6,Currecny_M!$A$1:$P$10,MATCH(Database!C1700,Currecny_M!$A$1:$P$1,0),FALSE)</f>
        <v>1</v>
      </c>
      <c r="L1700" s="82">
        <f t="shared" si="80"/>
        <v>51.469160000000002</v>
      </c>
      <c r="M1700" s="82">
        <f>((E1700/$F$1)*VLOOKUP(N1700,Currecny_M!$A$1:$P$10,MATCH(Database!C1700,Currecny_M!$A$1:$P$1,0),FALSE))/VLOOKUP('Cover page'!$B$6,Currecny_M!$A$1:$P$10,MATCH(Database!C1700,Currecny_M!$A$1:$P$1,0),FALSE)</f>
        <v>51.469160000000002</v>
      </c>
      <c r="N1700" s="6" t="str">
        <f>VLOOKUP(B1700,Master!$A$2:$C$11,3,FALSE)</f>
        <v>Yuan</v>
      </c>
      <c r="O1700" s="6" t="str">
        <f>VLOOKUP(B1700,Master!$A$2:$C$11,2,FALSE)</f>
        <v>Asia</v>
      </c>
      <c r="Q1700" s="39" t="str">
        <f>VLOOKUP(D1700,GL_Master!$A$1:$D$80,2,FALSE)</f>
        <v>BS</v>
      </c>
      <c r="R1700" s="39" t="str">
        <f>VLOOKUP(D1700,GL_Master!$A$1:$D$80,3,FALSE)</f>
        <v>Other Current Assets</v>
      </c>
      <c r="S1700" s="39" t="str">
        <f>VLOOKUP(D1700,GL_Master!$A$1:$D$80,4,FALSE)</f>
        <v>Security deposits ( Unsecured, considered good)</v>
      </c>
    </row>
    <row r="1701" spans="1:19" x14ac:dyDescent="0.25">
      <c r="A1701" s="39" t="s">
        <v>262</v>
      </c>
      <c r="B1701" s="39" t="s">
        <v>234</v>
      </c>
      <c r="C1701" s="7">
        <v>44197</v>
      </c>
      <c r="D1701" s="39" t="s">
        <v>246</v>
      </c>
      <c r="E1701" s="39">
        <v>-79395</v>
      </c>
      <c r="F1701" s="82">
        <f t="shared" si="78"/>
        <v>-79.394999999999996</v>
      </c>
      <c r="G1701" s="39">
        <f>VLOOKUP(N1701,Currecny_M!$A$1:$P$10,2,FALSE)</f>
        <v>65</v>
      </c>
      <c r="H1701" s="39">
        <f>MATCH(C1701,Currecny_M!$A$1:$P$1,0)</f>
        <v>11</v>
      </c>
      <c r="I1701" s="39">
        <f>VLOOKUP(N1701,Currecny_M!$A$1:$P$10,MATCH(Database!C1701,Currecny_M!$A$1:$P$1,0),FALSE)</f>
        <v>71.09</v>
      </c>
      <c r="J1701" s="82">
        <f t="shared" si="79"/>
        <v>-5644.1905500000003</v>
      </c>
      <c r="K1701" s="39">
        <f>VLOOKUP('Cover page'!$B$6,Currecny_M!$A$1:$P$10,MATCH(Database!C1701,Currecny_M!$A$1:$P$1,0),FALSE)</f>
        <v>1</v>
      </c>
      <c r="L1701" s="82">
        <f t="shared" si="80"/>
        <v>-5644.1905500000003</v>
      </c>
      <c r="M1701" s="82">
        <f>((E1701/$F$1)*VLOOKUP(N1701,Currecny_M!$A$1:$P$10,MATCH(Database!C1701,Currecny_M!$A$1:$P$1,0),FALSE))/VLOOKUP('Cover page'!$B$6,Currecny_M!$A$1:$P$10,MATCH(Database!C1701,Currecny_M!$A$1:$P$1,0),FALSE)</f>
        <v>-5644.1905500000003</v>
      </c>
      <c r="N1701" s="6" t="str">
        <f>VLOOKUP(B1701,Master!$A$2:$C$11,3,FALSE)</f>
        <v>Yuan</v>
      </c>
      <c r="O1701" s="6" t="str">
        <f>VLOOKUP(B1701,Master!$A$2:$C$11,2,FALSE)</f>
        <v>Asia</v>
      </c>
      <c r="Q1701" s="39" t="str">
        <f>VLOOKUP(D1701,GL_Master!$A$1:$D$80,2,FALSE)</f>
        <v>PL</v>
      </c>
      <c r="R1701" s="39" t="str">
        <f>VLOOKUP(D1701,GL_Master!$A$1:$D$80,3,FALSE)</f>
        <v>Revenue from Operations</v>
      </c>
      <c r="S1701" s="39" t="str">
        <f>VLOOKUP(D1701,GL_Master!$A$1:$D$80,4,FALSE)</f>
        <v>Contract revenue</v>
      </c>
    </row>
    <row r="1702" spans="1:19" x14ac:dyDescent="0.25">
      <c r="A1702" s="39" t="s">
        <v>262</v>
      </c>
      <c r="B1702" s="39" t="s">
        <v>234</v>
      </c>
      <c r="C1702" s="7">
        <v>44197</v>
      </c>
      <c r="D1702" s="39" t="s">
        <v>134</v>
      </c>
      <c r="E1702" s="39">
        <v>-628</v>
      </c>
      <c r="F1702" s="82">
        <f t="shared" si="78"/>
        <v>-0.628</v>
      </c>
      <c r="G1702" s="39">
        <f>VLOOKUP(N1702,Currecny_M!$A$1:$P$10,2,FALSE)</f>
        <v>65</v>
      </c>
      <c r="H1702" s="39">
        <f>MATCH(C1702,Currecny_M!$A$1:$P$1,0)</f>
        <v>11</v>
      </c>
      <c r="I1702" s="39">
        <f>VLOOKUP(N1702,Currecny_M!$A$1:$P$10,MATCH(Database!C1702,Currecny_M!$A$1:$P$1,0),FALSE)</f>
        <v>71.09</v>
      </c>
      <c r="J1702" s="82">
        <f t="shared" si="79"/>
        <v>-44.64452</v>
      </c>
      <c r="K1702" s="39">
        <f>VLOOKUP('Cover page'!$B$6,Currecny_M!$A$1:$P$10,MATCH(Database!C1702,Currecny_M!$A$1:$P$1,0),FALSE)</f>
        <v>1</v>
      </c>
      <c r="L1702" s="82">
        <f t="shared" si="80"/>
        <v>-44.64452</v>
      </c>
      <c r="M1702" s="82">
        <f>((E1702/$F$1)*VLOOKUP(N1702,Currecny_M!$A$1:$P$10,MATCH(Database!C1702,Currecny_M!$A$1:$P$1,0),FALSE))/VLOOKUP('Cover page'!$B$6,Currecny_M!$A$1:$P$10,MATCH(Database!C1702,Currecny_M!$A$1:$P$1,0),FALSE)</f>
        <v>-44.64452</v>
      </c>
      <c r="N1702" s="6" t="str">
        <f>VLOOKUP(B1702,Master!$A$2:$C$11,3,FALSE)</f>
        <v>Yuan</v>
      </c>
      <c r="O1702" s="6" t="str">
        <f>VLOOKUP(B1702,Master!$A$2:$C$11,2,FALSE)</f>
        <v>Asia</v>
      </c>
      <c r="Q1702" s="39" t="str">
        <f>VLOOKUP(D1702,GL_Master!$A$1:$D$80,2,FALSE)</f>
        <v>PL</v>
      </c>
      <c r="R1702" s="39" t="str">
        <f>VLOOKUP(D1702,GL_Master!$A$1:$D$80,3,FALSE)</f>
        <v>Other Income</v>
      </c>
      <c r="S1702" s="39" t="str">
        <f>VLOOKUP(D1702,GL_Master!$A$1:$D$80,4,FALSE)</f>
        <v>Other Income</v>
      </c>
    </row>
    <row r="1703" spans="1:19" x14ac:dyDescent="0.25">
      <c r="A1703" s="39" t="s">
        <v>262</v>
      </c>
      <c r="B1703" s="39" t="s">
        <v>234</v>
      </c>
      <c r="C1703" s="7">
        <v>44197</v>
      </c>
      <c r="D1703" s="39" t="s">
        <v>86</v>
      </c>
      <c r="E1703" s="39">
        <v>38</v>
      </c>
      <c r="F1703" s="82">
        <f t="shared" si="78"/>
        <v>3.7999999999999999E-2</v>
      </c>
      <c r="G1703" s="39">
        <f>VLOOKUP(N1703,Currecny_M!$A$1:$P$10,2,FALSE)</f>
        <v>65</v>
      </c>
      <c r="H1703" s="39">
        <f>MATCH(C1703,Currecny_M!$A$1:$P$1,0)</f>
        <v>11</v>
      </c>
      <c r="I1703" s="39">
        <f>VLOOKUP(N1703,Currecny_M!$A$1:$P$10,MATCH(Database!C1703,Currecny_M!$A$1:$P$1,0),FALSE)</f>
        <v>71.09</v>
      </c>
      <c r="J1703" s="82">
        <f t="shared" si="79"/>
        <v>2.7014200000000002</v>
      </c>
      <c r="K1703" s="39">
        <f>VLOOKUP('Cover page'!$B$6,Currecny_M!$A$1:$P$10,MATCH(Database!C1703,Currecny_M!$A$1:$P$1,0),FALSE)</f>
        <v>1</v>
      </c>
      <c r="L1703" s="82">
        <f t="shared" si="80"/>
        <v>2.7014200000000002</v>
      </c>
      <c r="M1703" s="82">
        <f>((E1703/$F$1)*VLOOKUP(N1703,Currecny_M!$A$1:$P$10,MATCH(Database!C1703,Currecny_M!$A$1:$P$1,0),FALSE))/VLOOKUP('Cover page'!$B$6,Currecny_M!$A$1:$P$10,MATCH(Database!C1703,Currecny_M!$A$1:$P$1,0),FALSE)</f>
        <v>2.7014200000000002</v>
      </c>
      <c r="N1703" s="6" t="str">
        <f>VLOOKUP(B1703,Master!$A$2:$C$11,3,FALSE)</f>
        <v>Yuan</v>
      </c>
      <c r="O1703" s="6" t="str">
        <f>VLOOKUP(B1703,Master!$A$2:$C$11,2,FALSE)</f>
        <v>Asia</v>
      </c>
      <c r="Q1703" s="39" t="str">
        <f>VLOOKUP(D1703,GL_Master!$A$1:$D$80,2,FALSE)</f>
        <v>PL</v>
      </c>
      <c r="R1703" s="39" t="str">
        <f>VLOOKUP(D1703,GL_Master!$A$1:$D$80,3,FALSE)</f>
        <v>COGS</v>
      </c>
      <c r="S1703" s="39" t="str">
        <f>VLOOKUP(D1703,GL_Master!$A$1:$D$80,4,FALSE)</f>
        <v>Purchase of other traded goods</v>
      </c>
    </row>
    <row r="1704" spans="1:19" x14ac:dyDescent="0.25">
      <c r="A1704" s="39" t="s">
        <v>262</v>
      </c>
      <c r="B1704" s="39" t="s">
        <v>234</v>
      </c>
      <c r="C1704" s="7">
        <v>44197</v>
      </c>
      <c r="D1704" s="39" t="s">
        <v>87</v>
      </c>
      <c r="E1704" s="39">
        <v>20</v>
      </c>
      <c r="F1704" s="82">
        <f t="shared" si="78"/>
        <v>0.02</v>
      </c>
      <c r="G1704" s="39">
        <f>VLOOKUP(N1704,Currecny_M!$A$1:$P$10,2,FALSE)</f>
        <v>65</v>
      </c>
      <c r="H1704" s="39">
        <f>MATCH(C1704,Currecny_M!$A$1:$P$1,0)</f>
        <v>11</v>
      </c>
      <c r="I1704" s="39">
        <f>VLOOKUP(N1704,Currecny_M!$A$1:$P$10,MATCH(Database!C1704,Currecny_M!$A$1:$P$1,0),FALSE)</f>
        <v>71.09</v>
      </c>
      <c r="J1704" s="82">
        <f t="shared" si="79"/>
        <v>1.4218000000000002</v>
      </c>
      <c r="K1704" s="39">
        <f>VLOOKUP('Cover page'!$B$6,Currecny_M!$A$1:$P$10,MATCH(Database!C1704,Currecny_M!$A$1:$P$1,0),FALSE)</f>
        <v>1</v>
      </c>
      <c r="L1704" s="82">
        <f t="shared" si="80"/>
        <v>1.4218000000000002</v>
      </c>
      <c r="M1704" s="82">
        <f>((E1704/$F$1)*VLOOKUP(N1704,Currecny_M!$A$1:$P$10,MATCH(Database!C1704,Currecny_M!$A$1:$P$1,0),FALSE))/VLOOKUP('Cover page'!$B$6,Currecny_M!$A$1:$P$10,MATCH(Database!C1704,Currecny_M!$A$1:$P$1,0),FALSE)</f>
        <v>1.4218000000000002</v>
      </c>
      <c r="N1704" s="6" t="str">
        <f>VLOOKUP(B1704,Master!$A$2:$C$11,3,FALSE)</f>
        <v>Yuan</v>
      </c>
      <c r="O1704" s="6" t="str">
        <f>VLOOKUP(B1704,Master!$A$2:$C$11,2,FALSE)</f>
        <v>Asia</v>
      </c>
      <c r="Q1704" s="39" t="str">
        <f>VLOOKUP(D1704,GL_Master!$A$1:$D$80,2,FALSE)</f>
        <v>PL</v>
      </c>
      <c r="R1704" s="39" t="str">
        <f>VLOOKUP(D1704,GL_Master!$A$1:$D$80,3,FALSE)</f>
        <v>COGS</v>
      </c>
      <c r="S1704" s="39" t="str">
        <f>VLOOKUP(D1704,GL_Master!$A$1:$D$80,4,FALSE)</f>
        <v>Civil, Installation, Commissioning and Other miscellaneous expenses</v>
      </c>
    </row>
    <row r="1705" spans="1:19" x14ac:dyDescent="0.25">
      <c r="A1705" s="39" t="s">
        <v>262</v>
      </c>
      <c r="B1705" s="39" t="s">
        <v>234</v>
      </c>
      <c r="C1705" s="7">
        <v>44197</v>
      </c>
      <c r="D1705" s="39" t="s">
        <v>88</v>
      </c>
      <c r="E1705" s="39">
        <v>56</v>
      </c>
      <c r="F1705" s="82">
        <f t="shared" si="78"/>
        <v>5.6000000000000001E-2</v>
      </c>
      <c r="G1705" s="39">
        <f>VLOOKUP(N1705,Currecny_M!$A$1:$P$10,2,FALSE)</f>
        <v>65</v>
      </c>
      <c r="H1705" s="39">
        <f>MATCH(C1705,Currecny_M!$A$1:$P$1,0)</f>
        <v>11</v>
      </c>
      <c r="I1705" s="39">
        <f>VLOOKUP(N1705,Currecny_M!$A$1:$P$10,MATCH(Database!C1705,Currecny_M!$A$1:$P$1,0),FALSE)</f>
        <v>71.09</v>
      </c>
      <c r="J1705" s="82">
        <f t="shared" si="79"/>
        <v>3.9810400000000001</v>
      </c>
      <c r="K1705" s="39">
        <f>VLOOKUP('Cover page'!$B$6,Currecny_M!$A$1:$P$10,MATCH(Database!C1705,Currecny_M!$A$1:$P$1,0),FALSE)</f>
        <v>1</v>
      </c>
      <c r="L1705" s="82">
        <f t="shared" si="80"/>
        <v>3.9810400000000001</v>
      </c>
      <c r="M1705" s="82">
        <f>((E1705/$F$1)*VLOOKUP(N1705,Currecny_M!$A$1:$P$10,MATCH(Database!C1705,Currecny_M!$A$1:$P$1,0),FALSE))/VLOOKUP('Cover page'!$B$6,Currecny_M!$A$1:$P$10,MATCH(Database!C1705,Currecny_M!$A$1:$P$1,0),FALSE)</f>
        <v>3.9810400000000001</v>
      </c>
      <c r="N1705" s="6" t="str">
        <f>VLOOKUP(B1705,Master!$A$2:$C$11,3,FALSE)</f>
        <v>Yuan</v>
      </c>
      <c r="O1705" s="6" t="str">
        <f>VLOOKUP(B1705,Master!$A$2:$C$11,2,FALSE)</f>
        <v>Asia</v>
      </c>
      <c r="Q1705" s="39" t="str">
        <f>VLOOKUP(D1705,GL_Master!$A$1:$D$80,2,FALSE)</f>
        <v>PL</v>
      </c>
      <c r="R1705" s="39" t="str">
        <f>VLOOKUP(D1705,GL_Master!$A$1:$D$80,3,FALSE)</f>
        <v>COGS</v>
      </c>
      <c r="S1705" s="39" t="str">
        <f>VLOOKUP(D1705,GL_Master!$A$1:$D$80,4,FALSE)</f>
        <v>Civil, Installation, Commissioning and Other miscellaneous expenses</v>
      </c>
    </row>
    <row r="1706" spans="1:19" x14ac:dyDescent="0.25">
      <c r="A1706" s="39" t="s">
        <v>262</v>
      </c>
      <c r="B1706" s="39" t="s">
        <v>234</v>
      </c>
      <c r="C1706" s="7">
        <v>44197</v>
      </c>
      <c r="D1706" s="39" t="s">
        <v>89</v>
      </c>
      <c r="E1706" s="39">
        <v>120</v>
      </c>
      <c r="F1706" s="82">
        <f t="shared" si="78"/>
        <v>0.12</v>
      </c>
      <c r="G1706" s="39">
        <f>VLOOKUP(N1706,Currecny_M!$A$1:$P$10,2,FALSE)</f>
        <v>65</v>
      </c>
      <c r="H1706" s="39">
        <f>MATCH(C1706,Currecny_M!$A$1:$P$1,0)</f>
        <v>11</v>
      </c>
      <c r="I1706" s="39">
        <f>VLOOKUP(N1706,Currecny_M!$A$1:$P$10,MATCH(Database!C1706,Currecny_M!$A$1:$P$1,0),FALSE)</f>
        <v>71.09</v>
      </c>
      <c r="J1706" s="82">
        <f t="shared" si="79"/>
        <v>8.5307999999999993</v>
      </c>
      <c r="K1706" s="39">
        <f>VLOOKUP('Cover page'!$B$6,Currecny_M!$A$1:$P$10,MATCH(Database!C1706,Currecny_M!$A$1:$P$1,0),FALSE)</f>
        <v>1</v>
      </c>
      <c r="L1706" s="82">
        <f t="shared" si="80"/>
        <v>8.5307999999999993</v>
      </c>
      <c r="M1706" s="82">
        <f>((E1706/$F$1)*VLOOKUP(N1706,Currecny_M!$A$1:$P$10,MATCH(Database!C1706,Currecny_M!$A$1:$P$1,0),FALSE))/VLOOKUP('Cover page'!$B$6,Currecny_M!$A$1:$P$10,MATCH(Database!C1706,Currecny_M!$A$1:$P$1,0),FALSE)</f>
        <v>8.5307999999999993</v>
      </c>
      <c r="N1706" s="6" t="str">
        <f>VLOOKUP(B1706,Master!$A$2:$C$11,3,FALSE)</f>
        <v>Yuan</v>
      </c>
      <c r="O1706" s="6" t="str">
        <f>VLOOKUP(B1706,Master!$A$2:$C$11,2,FALSE)</f>
        <v>Asia</v>
      </c>
      <c r="Q1706" s="39" t="str">
        <f>VLOOKUP(D1706,GL_Master!$A$1:$D$80,2,FALSE)</f>
        <v>PL</v>
      </c>
      <c r="R1706" s="39" t="str">
        <f>VLOOKUP(D1706,GL_Master!$A$1:$D$80,3,FALSE)</f>
        <v>COGS</v>
      </c>
      <c r="S1706" s="39" t="str">
        <f>VLOOKUP(D1706,GL_Master!$A$1:$D$80,4,FALSE)</f>
        <v>project Expenses</v>
      </c>
    </row>
    <row r="1707" spans="1:19" x14ac:dyDescent="0.25">
      <c r="A1707" s="39" t="s">
        <v>262</v>
      </c>
      <c r="B1707" s="39" t="s">
        <v>234</v>
      </c>
      <c r="C1707" s="7">
        <v>44197</v>
      </c>
      <c r="D1707" s="39" t="s">
        <v>90</v>
      </c>
      <c r="E1707" s="39">
        <v>39</v>
      </c>
      <c r="F1707" s="82">
        <f t="shared" si="78"/>
        <v>3.9E-2</v>
      </c>
      <c r="G1707" s="39">
        <f>VLOOKUP(N1707,Currecny_M!$A$1:$P$10,2,FALSE)</f>
        <v>65</v>
      </c>
      <c r="H1707" s="39">
        <f>MATCH(C1707,Currecny_M!$A$1:$P$1,0)</f>
        <v>11</v>
      </c>
      <c r="I1707" s="39">
        <f>VLOOKUP(N1707,Currecny_M!$A$1:$P$10,MATCH(Database!C1707,Currecny_M!$A$1:$P$1,0),FALSE)</f>
        <v>71.09</v>
      </c>
      <c r="J1707" s="82">
        <f t="shared" si="79"/>
        <v>2.77251</v>
      </c>
      <c r="K1707" s="39">
        <f>VLOOKUP('Cover page'!$B$6,Currecny_M!$A$1:$P$10,MATCH(Database!C1707,Currecny_M!$A$1:$P$1,0),FALSE)</f>
        <v>1</v>
      </c>
      <c r="L1707" s="82">
        <f t="shared" si="80"/>
        <v>2.77251</v>
      </c>
      <c r="M1707" s="82">
        <f>((E1707/$F$1)*VLOOKUP(N1707,Currecny_M!$A$1:$P$10,MATCH(Database!C1707,Currecny_M!$A$1:$P$1,0),FALSE))/VLOOKUP('Cover page'!$B$6,Currecny_M!$A$1:$P$10,MATCH(Database!C1707,Currecny_M!$A$1:$P$1,0),FALSE)</f>
        <v>2.77251</v>
      </c>
      <c r="N1707" s="6" t="str">
        <f>VLOOKUP(B1707,Master!$A$2:$C$11,3,FALSE)</f>
        <v>Yuan</v>
      </c>
      <c r="O1707" s="6" t="str">
        <f>VLOOKUP(B1707,Master!$A$2:$C$11,2,FALSE)</f>
        <v>Asia</v>
      </c>
      <c r="Q1707" s="39" t="str">
        <f>VLOOKUP(D1707,GL_Master!$A$1:$D$80,2,FALSE)</f>
        <v>PL</v>
      </c>
      <c r="R1707" s="39" t="str">
        <f>VLOOKUP(D1707,GL_Master!$A$1:$D$80,3,FALSE)</f>
        <v>Office utility</v>
      </c>
      <c r="S1707" s="39" t="str">
        <f>VLOOKUP(D1707,GL_Master!$A$1:$D$80,4,FALSE)</f>
        <v>Electricity Expenses</v>
      </c>
    </row>
    <row r="1708" spans="1:19" x14ac:dyDescent="0.25">
      <c r="A1708" s="39" t="s">
        <v>262</v>
      </c>
      <c r="B1708" s="39" t="s">
        <v>234</v>
      </c>
      <c r="C1708" s="7">
        <v>44197</v>
      </c>
      <c r="D1708" s="39" t="s">
        <v>91</v>
      </c>
      <c r="E1708" s="39">
        <v>80</v>
      </c>
      <c r="F1708" s="82">
        <f t="shared" si="78"/>
        <v>0.08</v>
      </c>
      <c r="G1708" s="39">
        <f>VLOOKUP(N1708,Currecny_M!$A$1:$P$10,2,FALSE)</f>
        <v>65</v>
      </c>
      <c r="H1708" s="39">
        <f>MATCH(C1708,Currecny_M!$A$1:$P$1,0)</f>
        <v>11</v>
      </c>
      <c r="I1708" s="39">
        <f>VLOOKUP(N1708,Currecny_M!$A$1:$P$10,MATCH(Database!C1708,Currecny_M!$A$1:$P$1,0),FALSE)</f>
        <v>71.09</v>
      </c>
      <c r="J1708" s="82">
        <f t="shared" si="79"/>
        <v>5.6872000000000007</v>
      </c>
      <c r="K1708" s="39">
        <f>VLOOKUP('Cover page'!$B$6,Currecny_M!$A$1:$P$10,MATCH(Database!C1708,Currecny_M!$A$1:$P$1,0),FALSE)</f>
        <v>1</v>
      </c>
      <c r="L1708" s="82">
        <f t="shared" si="80"/>
        <v>5.6872000000000007</v>
      </c>
      <c r="M1708" s="82">
        <f>((E1708/$F$1)*VLOOKUP(N1708,Currecny_M!$A$1:$P$10,MATCH(Database!C1708,Currecny_M!$A$1:$P$1,0),FALSE))/VLOOKUP('Cover page'!$B$6,Currecny_M!$A$1:$P$10,MATCH(Database!C1708,Currecny_M!$A$1:$P$1,0),FALSE)</f>
        <v>5.6872000000000007</v>
      </c>
      <c r="N1708" s="6" t="str">
        <f>VLOOKUP(B1708,Master!$A$2:$C$11,3,FALSE)</f>
        <v>Yuan</v>
      </c>
      <c r="O1708" s="6" t="str">
        <f>VLOOKUP(B1708,Master!$A$2:$C$11,2,FALSE)</f>
        <v>Asia</v>
      </c>
      <c r="Q1708" s="39" t="str">
        <f>VLOOKUP(D1708,GL_Master!$A$1:$D$80,2,FALSE)</f>
        <v>PL</v>
      </c>
      <c r="R1708" s="39" t="str">
        <f>VLOOKUP(D1708,GL_Master!$A$1:$D$80,3,FALSE)</f>
        <v>Misc. expenses</v>
      </c>
      <c r="S1708" s="39" t="str">
        <f>VLOOKUP(D1708,GL_Master!$A$1:$D$80,4,FALSE)</f>
        <v>Repair &amp; Maintenance</v>
      </c>
    </row>
    <row r="1709" spans="1:19" x14ac:dyDescent="0.25">
      <c r="A1709" s="39" t="s">
        <v>262</v>
      </c>
      <c r="B1709" s="39" t="s">
        <v>234</v>
      </c>
      <c r="C1709" s="7">
        <v>44197</v>
      </c>
      <c r="D1709" s="39" t="s">
        <v>92</v>
      </c>
      <c r="E1709" s="39">
        <v>60</v>
      </c>
      <c r="F1709" s="82">
        <f t="shared" si="78"/>
        <v>0.06</v>
      </c>
      <c r="G1709" s="39">
        <f>VLOOKUP(N1709,Currecny_M!$A$1:$P$10,2,FALSE)</f>
        <v>65</v>
      </c>
      <c r="H1709" s="39">
        <f>MATCH(C1709,Currecny_M!$A$1:$P$1,0)</f>
        <v>11</v>
      </c>
      <c r="I1709" s="39">
        <f>VLOOKUP(N1709,Currecny_M!$A$1:$P$10,MATCH(Database!C1709,Currecny_M!$A$1:$P$1,0),FALSE)</f>
        <v>71.09</v>
      </c>
      <c r="J1709" s="82">
        <f t="shared" si="79"/>
        <v>4.2653999999999996</v>
      </c>
      <c r="K1709" s="39">
        <f>VLOOKUP('Cover page'!$B$6,Currecny_M!$A$1:$P$10,MATCH(Database!C1709,Currecny_M!$A$1:$P$1,0),FALSE)</f>
        <v>1</v>
      </c>
      <c r="L1709" s="82">
        <f t="shared" si="80"/>
        <v>4.2653999999999996</v>
      </c>
      <c r="M1709" s="82">
        <f>((E1709/$F$1)*VLOOKUP(N1709,Currecny_M!$A$1:$P$10,MATCH(Database!C1709,Currecny_M!$A$1:$P$1,0),FALSE))/VLOOKUP('Cover page'!$B$6,Currecny_M!$A$1:$P$10,MATCH(Database!C1709,Currecny_M!$A$1:$P$1,0),FALSE)</f>
        <v>4.2653999999999996</v>
      </c>
      <c r="N1709" s="6" t="str">
        <f>VLOOKUP(B1709,Master!$A$2:$C$11,3,FALSE)</f>
        <v>Yuan</v>
      </c>
      <c r="O1709" s="6" t="str">
        <f>VLOOKUP(B1709,Master!$A$2:$C$11,2,FALSE)</f>
        <v>Asia</v>
      </c>
      <c r="Q1709" s="39" t="str">
        <f>VLOOKUP(D1709,GL_Master!$A$1:$D$80,2,FALSE)</f>
        <v>PL</v>
      </c>
      <c r="R1709" s="39" t="str">
        <f>VLOOKUP(D1709,GL_Master!$A$1:$D$80,3,FALSE)</f>
        <v>Misc. expenses</v>
      </c>
      <c r="S1709" s="39" t="str">
        <f>VLOOKUP(D1709,GL_Master!$A$1:$D$80,4,FALSE)</f>
        <v>Repair &amp; Maintenance</v>
      </c>
    </row>
    <row r="1710" spans="1:19" x14ac:dyDescent="0.25">
      <c r="A1710" s="39" t="s">
        <v>262</v>
      </c>
      <c r="B1710" s="39" t="s">
        <v>234</v>
      </c>
      <c r="C1710" s="7">
        <v>44197</v>
      </c>
      <c r="D1710" s="39" t="s">
        <v>93</v>
      </c>
      <c r="E1710" s="39">
        <v>678</v>
      </c>
      <c r="F1710" s="82">
        <f t="shared" si="78"/>
        <v>0.67800000000000005</v>
      </c>
      <c r="G1710" s="39">
        <f>VLOOKUP(N1710,Currecny_M!$A$1:$P$10,2,FALSE)</f>
        <v>65</v>
      </c>
      <c r="H1710" s="39">
        <f>MATCH(C1710,Currecny_M!$A$1:$P$1,0)</f>
        <v>11</v>
      </c>
      <c r="I1710" s="39">
        <f>VLOOKUP(N1710,Currecny_M!$A$1:$P$10,MATCH(Database!C1710,Currecny_M!$A$1:$P$1,0),FALSE)</f>
        <v>71.09</v>
      </c>
      <c r="J1710" s="82">
        <f t="shared" si="79"/>
        <v>48.199020000000004</v>
      </c>
      <c r="K1710" s="39">
        <f>VLOOKUP('Cover page'!$B$6,Currecny_M!$A$1:$P$10,MATCH(Database!C1710,Currecny_M!$A$1:$P$1,0),FALSE)</f>
        <v>1</v>
      </c>
      <c r="L1710" s="82">
        <f t="shared" si="80"/>
        <v>48.199020000000004</v>
      </c>
      <c r="M1710" s="82">
        <f>((E1710/$F$1)*VLOOKUP(N1710,Currecny_M!$A$1:$P$10,MATCH(Database!C1710,Currecny_M!$A$1:$P$1,0),FALSE))/VLOOKUP('Cover page'!$B$6,Currecny_M!$A$1:$P$10,MATCH(Database!C1710,Currecny_M!$A$1:$P$1,0),FALSE)</f>
        <v>48.199020000000004</v>
      </c>
      <c r="N1710" s="6" t="str">
        <f>VLOOKUP(B1710,Master!$A$2:$C$11,3,FALSE)</f>
        <v>Yuan</v>
      </c>
      <c r="O1710" s="6" t="str">
        <f>VLOOKUP(B1710,Master!$A$2:$C$11,2,FALSE)</f>
        <v>Asia</v>
      </c>
      <c r="Q1710" s="39" t="str">
        <f>VLOOKUP(D1710,GL_Master!$A$1:$D$80,2,FALSE)</f>
        <v>PL</v>
      </c>
      <c r="R1710" s="39" t="str">
        <f>VLOOKUP(D1710,GL_Master!$A$1:$D$80,3,FALSE)</f>
        <v>Salary wages &amp; benefits</v>
      </c>
      <c r="S1710" s="39" t="str">
        <f>VLOOKUP(D1710,GL_Master!$A$1:$D$80,4,FALSE)</f>
        <v>Employee benefits expense</v>
      </c>
    </row>
    <row r="1711" spans="1:19" x14ac:dyDescent="0.25">
      <c r="A1711" s="39" t="s">
        <v>262</v>
      </c>
      <c r="B1711" s="39" t="s">
        <v>234</v>
      </c>
      <c r="C1711" s="7">
        <v>44197</v>
      </c>
      <c r="D1711" s="39" t="s">
        <v>33</v>
      </c>
      <c r="E1711" s="39">
        <v>20</v>
      </c>
      <c r="F1711" s="82">
        <f t="shared" si="78"/>
        <v>0.02</v>
      </c>
      <c r="G1711" s="39">
        <f>VLOOKUP(N1711,Currecny_M!$A$1:$P$10,2,FALSE)</f>
        <v>65</v>
      </c>
      <c r="H1711" s="39">
        <f>MATCH(C1711,Currecny_M!$A$1:$P$1,0)</f>
        <v>11</v>
      </c>
      <c r="I1711" s="39">
        <f>VLOOKUP(N1711,Currecny_M!$A$1:$P$10,MATCH(Database!C1711,Currecny_M!$A$1:$P$1,0),FALSE)</f>
        <v>71.09</v>
      </c>
      <c r="J1711" s="82">
        <f t="shared" si="79"/>
        <v>1.4218000000000002</v>
      </c>
      <c r="K1711" s="39">
        <f>VLOOKUP('Cover page'!$B$6,Currecny_M!$A$1:$P$10,MATCH(Database!C1711,Currecny_M!$A$1:$P$1,0),FALSE)</f>
        <v>1</v>
      </c>
      <c r="L1711" s="82">
        <f t="shared" si="80"/>
        <v>1.4218000000000002</v>
      </c>
      <c r="M1711" s="82">
        <f>((E1711/$F$1)*VLOOKUP(N1711,Currecny_M!$A$1:$P$10,MATCH(Database!C1711,Currecny_M!$A$1:$P$1,0),FALSE))/VLOOKUP('Cover page'!$B$6,Currecny_M!$A$1:$P$10,MATCH(Database!C1711,Currecny_M!$A$1:$P$1,0),FALSE)</f>
        <v>1.4218000000000002</v>
      </c>
      <c r="N1711" s="6" t="str">
        <f>VLOOKUP(B1711,Master!$A$2:$C$11,3,FALSE)</f>
        <v>Yuan</v>
      </c>
      <c r="O1711" s="6" t="str">
        <f>VLOOKUP(B1711,Master!$A$2:$C$11,2,FALSE)</f>
        <v>Asia</v>
      </c>
      <c r="Q1711" s="39" t="str">
        <f>VLOOKUP(D1711,GL_Master!$A$1:$D$80,2,FALSE)</f>
        <v>PL</v>
      </c>
      <c r="R1711" s="39" t="str">
        <f>VLOOKUP(D1711,GL_Master!$A$1:$D$80,3,FALSE)</f>
        <v>Staff welfare expenses</v>
      </c>
      <c r="S1711" s="39" t="str">
        <f>VLOOKUP(D1711,GL_Master!$A$1:$D$80,4,FALSE)</f>
        <v>Other staff welfare</v>
      </c>
    </row>
    <row r="1712" spans="1:19" x14ac:dyDescent="0.25">
      <c r="A1712" s="39" t="s">
        <v>262</v>
      </c>
      <c r="B1712" s="39" t="s">
        <v>234</v>
      </c>
      <c r="C1712" s="7">
        <v>44197</v>
      </c>
      <c r="D1712" s="39" t="s">
        <v>94</v>
      </c>
      <c r="E1712" s="39">
        <v>116</v>
      </c>
      <c r="F1712" s="82">
        <f t="shared" si="78"/>
        <v>0.11600000000000001</v>
      </c>
      <c r="G1712" s="39">
        <f>VLOOKUP(N1712,Currecny_M!$A$1:$P$10,2,FALSE)</f>
        <v>65</v>
      </c>
      <c r="H1712" s="39">
        <f>MATCH(C1712,Currecny_M!$A$1:$P$1,0)</f>
        <v>11</v>
      </c>
      <c r="I1712" s="39">
        <f>VLOOKUP(N1712,Currecny_M!$A$1:$P$10,MATCH(Database!C1712,Currecny_M!$A$1:$P$1,0),FALSE)</f>
        <v>71.09</v>
      </c>
      <c r="J1712" s="82">
        <f t="shared" si="79"/>
        <v>8.2464400000000015</v>
      </c>
      <c r="K1712" s="39">
        <f>VLOOKUP('Cover page'!$B$6,Currecny_M!$A$1:$P$10,MATCH(Database!C1712,Currecny_M!$A$1:$P$1,0),FALSE)</f>
        <v>1</v>
      </c>
      <c r="L1712" s="82">
        <f t="shared" si="80"/>
        <v>8.2464400000000015</v>
      </c>
      <c r="M1712" s="82">
        <f>((E1712/$F$1)*VLOOKUP(N1712,Currecny_M!$A$1:$P$10,MATCH(Database!C1712,Currecny_M!$A$1:$P$1,0),FALSE))/VLOOKUP('Cover page'!$B$6,Currecny_M!$A$1:$P$10,MATCH(Database!C1712,Currecny_M!$A$1:$P$1,0),FALSE)</f>
        <v>8.2464400000000015</v>
      </c>
      <c r="N1712" s="6" t="str">
        <f>VLOOKUP(B1712,Master!$A$2:$C$11,3,FALSE)</f>
        <v>Yuan</v>
      </c>
      <c r="O1712" s="6" t="str">
        <f>VLOOKUP(B1712,Master!$A$2:$C$11,2,FALSE)</f>
        <v>Asia</v>
      </c>
      <c r="Q1712" s="39" t="str">
        <f>VLOOKUP(D1712,GL_Master!$A$1:$D$80,2,FALSE)</f>
        <v>PL</v>
      </c>
      <c r="R1712" s="39" t="str">
        <f>VLOOKUP(D1712,GL_Master!$A$1:$D$80,3,FALSE)</f>
        <v xml:space="preserve">Gratuity expenses </v>
      </c>
      <c r="S1712" s="39" t="str">
        <f>VLOOKUP(D1712,GL_Master!$A$1:$D$80,4,FALSE)</f>
        <v>Gratuity</v>
      </c>
    </row>
    <row r="1713" spans="1:19" x14ac:dyDescent="0.25">
      <c r="A1713" s="39" t="s">
        <v>262</v>
      </c>
      <c r="B1713" s="39" t="s">
        <v>234</v>
      </c>
      <c r="C1713" s="7">
        <v>44197</v>
      </c>
      <c r="D1713" s="39" t="s">
        <v>95</v>
      </c>
      <c r="E1713" s="39">
        <v>37</v>
      </c>
      <c r="F1713" s="82">
        <f t="shared" si="78"/>
        <v>3.6999999999999998E-2</v>
      </c>
      <c r="G1713" s="39">
        <f>VLOOKUP(N1713,Currecny_M!$A$1:$P$10,2,FALSE)</f>
        <v>65</v>
      </c>
      <c r="H1713" s="39">
        <f>MATCH(C1713,Currecny_M!$A$1:$P$1,0)</f>
        <v>11</v>
      </c>
      <c r="I1713" s="39">
        <f>VLOOKUP(N1713,Currecny_M!$A$1:$P$10,MATCH(Database!C1713,Currecny_M!$A$1:$P$1,0),FALSE)</f>
        <v>71.09</v>
      </c>
      <c r="J1713" s="82">
        <f t="shared" si="79"/>
        <v>2.6303299999999998</v>
      </c>
      <c r="K1713" s="39">
        <f>VLOOKUP('Cover page'!$B$6,Currecny_M!$A$1:$P$10,MATCH(Database!C1713,Currecny_M!$A$1:$P$1,0),FALSE)</f>
        <v>1</v>
      </c>
      <c r="L1713" s="82">
        <f t="shared" si="80"/>
        <v>2.6303299999999998</v>
      </c>
      <c r="M1713" s="82">
        <f>((E1713/$F$1)*VLOOKUP(N1713,Currecny_M!$A$1:$P$10,MATCH(Database!C1713,Currecny_M!$A$1:$P$1,0),FALSE))/VLOOKUP('Cover page'!$B$6,Currecny_M!$A$1:$P$10,MATCH(Database!C1713,Currecny_M!$A$1:$P$1,0),FALSE)</f>
        <v>2.6303299999999998</v>
      </c>
      <c r="N1713" s="6" t="str">
        <f>VLOOKUP(B1713,Master!$A$2:$C$11,3,FALSE)</f>
        <v>Yuan</v>
      </c>
      <c r="O1713" s="6" t="str">
        <f>VLOOKUP(B1713,Master!$A$2:$C$11,2,FALSE)</f>
        <v>Asia</v>
      </c>
      <c r="Q1713" s="39" t="str">
        <f>VLOOKUP(D1713,GL_Master!$A$1:$D$80,2,FALSE)</f>
        <v>PL</v>
      </c>
      <c r="R1713" s="39" t="str">
        <f>VLOOKUP(D1713,GL_Master!$A$1:$D$80,3,FALSE)</f>
        <v>Salary wages &amp; benefits</v>
      </c>
      <c r="S1713" s="39" t="str">
        <f>VLOOKUP(D1713,GL_Master!$A$1:$D$80,4,FALSE)</f>
        <v>Employee benefits expense</v>
      </c>
    </row>
    <row r="1714" spans="1:19" x14ac:dyDescent="0.25">
      <c r="A1714" s="39" t="s">
        <v>262</v>
      </c>
      <c r="B1714" s="39" t="s">
        <v>234</v>
      </c>
      <c r="C1714" s="7">
        <v>44197</v>
      </c>
      <c r="D1714" s="39" t="s">
        <v>96</v>
      </c>
      <c r="E1714" s="39">
        <v>349</v>
      </c>
      <c r="F1714" s="82">
        <f t="shared" si="78"/>
        <v>0.34899999999999998</v>
      </c>
      <c r="G1714" s="39">
        <f>VLOOKUP(N1714,Currecny_M!$A$1:$P$10,2,FALSE)</f>
        <v>65</v>
      </c>
      <c r="H1714" s="39">
        <f>MATCH(C1714,Currecny_M!$A$1:$P$1,0)</f>
        <v>11</v>
      </c>
      <c r="I1714" s="39">
        <f>VLOOKUP(N1714,Currecny_M!$A$1:$P$10,MATCH(Database!C1714,Currecny_M!$A$1:$P$1,0),FALSE)</f>
        <v>71.09</v>
      </c>
      <c r="J1714" s="82">
        <f t="shared" si="79"/>
        <v>24.810410000000001</v>
      </c>
      <c r="K1714" s="39">
        <f>VLOOKUP('Cover page'!$B$6,Currecny_M!$A$1:$P$10,MATCH(Database!C1714,Currecny_M!$A$1:$P$1,0),FALSE)</f>
        <v>1</v>
      </c>
      <c r="L1714" s="82">
        <f t="shared" si="80"/>
        <v>24.810410000000001</v>
      </c>
      <c r="M1714" s="82">
        <f>((E1714/$F$1)*VLOOKUP(N1714,Currecny_M!$A$1:$P$10,MATCH(Database!C1714,Currecny_M!$A$1:$P$1,0),FALSE))/VLOOKUP('Cover page'!$B$6,Currecny_M!$A$1:$P$10,MATCH(Database!C1714,Currecny_M!$A$1:$P$1,0),FALSE)</f>
        <v>24.810410000000001</v>
      </c>
      <c r="N1714" s="6" t="str">
        <f>VLOOKUP(B1714,Master!$A$2:$C$11,3,FALSE)</f>
        <v>Yuan</v>
      </c>
      <c r="O1714" s="6" t="str">
        <f>VLOOKUP(B1714,Master!$A$2:$C$11,2,FALSE)</f>
        <v>Asia</v>
      </c>
      <c r="Q1714" s="39" t="str">
        <f>VLOOKUP(D1714,GL_Master!$A$1:$D$80,2,FALSE)</f>
        <v>PL</v>
      </c>
      <c r="R1714" s="39" t="str">
        <f>VLOOKUP(D1714,GL_Master!$A$1:$D$80,3,FALSE)</f>
        <v>Salary wages &amp; benefits</v>
      </c>
      <c r="S1714" s="39" t="str">
        <f>VLOOKUP(D1714,GL_Master!$A$1:$D$80,4,FALSE)</f>
        <v>Employee benefits expense</v>
      </c>
    </row>
    <row r="1715" spans="1:19" x14ac:dyDescent="0.25">
      <c r="A1715" s="39" t="s">
        <v>262</v>
      </c>
      <c r="B1715" s="39" t="s">
        <v>234</v>
      </c>
      <c r="C1715" s="7">
        <v>44197</v>
      </c>
      <c r="D1715" s="39" t="s">
        <v>97</v>
      </c>
      <c r="E1715" s="39">
        <v>19</v>
      </c>
      <c r="F1715" s="82">
        <f t="shared" si="78"/>
        <v>1.9E-2</v>
      </c>
      <c r="G1715" s="39">
        <f>VLOOKUP(N1715,Currecny_M!$A$1:$P$10,2,FALSE)</f>
        <v>65</v>
      </c>
      <c r="H1715" s="39">
        <f>MATCH(C1715,Currecny_M!$A$1:$P$1,0)</f>
        <v>11</v>
      </c>
      <c r="I1715" s="39">
        <f>VLOOKUP(N1715,Currecny_M!$A$1:$P$10,MATCH(Database!C1715,Currecny_M!$A$1:$P$1,0),FALSE)</f>
        <v>71.09</v>
      </c>
      <c r="J1715" s="82">
        <f t="shared" si="79"/>
        <v>1.3507100000000001</v>
      </c>
      <c r="K1715" s="39">
        <f>VLOOKUP('Cover page'!$B$6,Currecny_M!$A$1:$P$10,MATCH(Database!C1715,Currecny_M!$A$1:$P$1,0),FALSE)</f>
        <v>1</v>
      </c>
      <c r="L1715" s="82">
        <f t="shared" si="80"/>
        <v>1.3507100000000001</v>
      </c>
      <c r="M1715" s="82">
        <f>((E1715/$F$1)*VLOOKUP(N1715,Currecny_M!$A$1:$P$10,MATCH(Database!C1715,Currecny_M!$A$1:$P$1,0),FALSE))/VLOOKUP('Cover page'!$B$6,Currecny_M!$A$1:$P$10,MATCH(Database!C1715,Currecny_M!$A$1:$P$1,0),FALSE)</f>
        <v>1.3507100000000001</v>
      </c>
      <c r="N1715" s="6" t="str">
        <f>VLOOKUP(B1715,Master!$A$2:$C$11,3,FALSE)</f>
        <v>Yuan</v>
      </c>
      <c r="O1715" s="6" t="str">
        <f>VLOOKUP(B1715,Master!$A$2:$C$11,2,FALSE)</f>
        <v>Asia</v>
      </c>
      <c r="Q1715" s="39" t="str">
        <f>VLOOKUP(D1715,GL_Master!$A$1:$D$80,2,FALSE)</f>
        <v>PL</v>
      </c>
      <c r="R1715" s="39" t="str">
        <f>VLOOKUP(D1715,GL_Master!$A$1:$D$80,3,FALSE)</f>
        <v>Salary wages &amp; benefits</v>
      </c>
      <c r="S1715" s="39" t="str">
        <f>VLOOKUP(D1715,GL_Master!$A$1:$D$80,4,FALSE)</f>
        <v>Employee benefits expense</v>
      </c>
    </row>
    <row r="1716" spans="1:19" x14ac:dyDescent="0.25">
      <c r="A1716" s="39" t="s">
        <v>262</v>
      </c>
      <c r="B1716" s="39" t="s">
        <v>234</v>
      </c>
      <c r="C1716" s="7">
        <v>44197</v>
      </c>
      <c r="D1716" s="39" t="s">
        <v>98</v>
      </c>
      <c r="E1716" s="39">
        <v>39</v>
      </c>
      <c r="F1716" s="82">
        <f t="shared" si="78"/>
        <v>3.9E-2</v>
      </c>
      <c r="G1716" s="39">
        <f>VLOOKUP(N1716,Currecny_M!$A$1:$P$10,2,FALSE)</f>
        <v>65</v>
      </c>
      <c r="H1716" s="39">
        <f>MATCH(C1716,Currecny_M!$A$1:$P$1,0)</f>
        <v>11</v>
      </c>
      <c r="I1716" s="39">
        <f>VLOOKUP(N1716,Currecny_M!$A$1:$P$10,MATCH(Database!C1716,Currecny_M!$A$1:$P$1,0),FALSE)</f>
        <v>71.09</v>
      </c>
      <c r="J1716" s="82">
        <f t="shared" si="79"/>
        <v>2.77251</v>
      </c>
      <c r="K1716" s="39">
        <f>VLOOKUP('Cover page'!$B$6,Currecny_M!$A$1:$P$10,MATCH(Database!C1716,Currecny_M!$A$1:$P$1,0),FALSE)</f>
        <v>1</v>
      </c>
      <c r="L1716" s="82">
        <f t="shared" si="80"/>
        <v>2.77251</v>
      </c>
      <c r="M1716" s="82">
        <f>((E1716/$F$1)*VLOOKUP(N1716,Currecny_M!$A$1:$P$10,MATCH(Database!C1716,Currecny_M!$A$1:$P$1,0),FALSE))/VLOOKUP('Cover page'!$B$6,Currecny_M!$A$1:$P$10,MATCH(Database!C1716,Currecny_M!$A$1:$P$1,0),FALSE)</f>
        <v>2.77251</v>
      </c>
      <c r="N1716" s="6" t="str">
        <f>VLOOKUP(B1716,Master!$A$2:$C$11,3,FALSE)</f>
        <v>Yuan</v>
      </c>
      <c r="O1716" s="6" t="str">
        <f>VLOOKUP(B1716,Master!$A$2:$C$11,2,FALSE)</f>
        <v>Asia</v>
      </c>
      <c r="Q1716" s="39" t="str">
        <f>VLOOKUP(D1716,GL_Master!$A$1:$D$80,2,FALSE)</f>
        <v>PL</v>
      </c>
      <c r="R1716" s="39" t="str">
        <f>VLOOKUP(D1716,GL_Master!$A$1:$D$80,3,FALSE)</f>
        <v>Salary wages &amp; benefits</v>
      </c>
      <c r="S1716" s="39" t="str">
        <f>VLOOKUP(D1716,GL_Master!$A$1:$D$80,4,FALSE)</f>
        <v>Employee benefits expense</v>
      </c>
    </row>
    <row r="1717" spans="1:19" x14ac:dyDescent="0.25">
      <c r="A1717" s="39" t="s">
        <v>262</v>
      </c>
      <c r="B1717" s="39" t="s">
        <v>234</v>
      </c>
      <c r="C1717" s="7">
        <v>44197</v>
      </c>
      <c r="D1717" s="39" t="s">
        <v>99</v>
      </c>
      <c r="E1717" s="39">
        <v>20</v>
      </c>
      <c r="F1717" s="82">
        <f t="shared" si="78"/>
        <v>0.02</v>
      </c>
      <c r="G1717" s="39">
        <f>VLOOKUP(N1717,Currecny_M!$A$1:$P$10,2,FALSE)</f>
        <v>65</v>
      </c>
      <c r="H1717" s="39">
        <f>MATCH(C1717,Currecny_M!$A$1:$P$1,0)</f>
        <v>11</v>
      </c>
      <c r="I1717" s="39">
        <f>VLOOKUP(N1717,Currecny_M!$A$1:$P$10,MATCH(Database!C1717,Currecny_M!$A$1:$P$1,0),FALSE)</f>
        <v>71.09</v>
      </c>
      <c r="J1717" s="82">
        <f t="shared" si="79"/>
        <v>1.4218000000000002</v>
      </c>
      <c r="K1717" s="39">
        <f>VLOOKUP('Cover page'!$B$6,Currecny_M!$A$1:$P$10,MATCH(Database!C1717,Currecny_M!$A$1:$P$1,0),FALSE)</f>
        <v>1</v>
      </c>
      <c r="L1717" s="82">
        <f t="shared" si="80"/>
        <v>1.4218000000000002</v>
      </c>
      <c r="M1717" s="82">
        <f>((E1717/$F$1)*VLOOKUP(N1717,Currecny_M!$A$1:$P$10,MATCH(Database!C1717,Currecny_M!$A$1:$P$1,0),FALSE))/VLOOKUP('Cover page'!$B$6,Currecny_M!$A$1:$P$10,MATCH(Database!C1717,Currecny_M!$A$1:$P$1,0),FALSE)</f>
        <v>1.4218000000000002</v>
      </c>
      <c r="N1717" s="6" t="str">
        <f>VLOOKUP(B1717,Master!$A$2:$C$11,3,FALSE)</f>
        <v>Yuan</v>
      </c>
      <c r="O1717" s="6" t="str">
        <f>VLOOKUP(B1717,Master!$A$2:$C$11,2,FALSE)</f>
        <v>Asia</v>
      </c>
      <c r="Q1717" s="39" t="str">
        <f>VLOOKUP(D1717,GL_Master!$A$1:$D$80,2,FALSE)</f>
        <v>PL</v>
      </c>
      <c r="R1717" s="39" t="str">
        <f>VLOOKUP(D1717,GL_Master!$A$1:$D$80,3,FALSE)</f>
        <v>Salary wages &amp; benefits</v>
      </c>
      <c r="S1717" s="39" t="str">
        <f>VLOOKUP(D1717,GL_Master!$A$1:$D$80,4,FALSE)</f>
        <v>Employee benefits expense</v>
      </c>
    </row>
    <row r="1718" spans="1:19" x14ac:dyDescent="0.25">
      <c r="A1718" s="39" t="s">
        <v>262</v>
      </c>
      <c r="B1718" s="39" t="s">
        <v>234</v>
      </c>
      <c r="C1718" s="7">
        <v>44197</v>
      </c>
      <c r="D1718" s="39" t="s">
        <v>100</v>
      </c>
      <c r="E1718" s="39">
        <v>132</v>
      </c>
      <c r="F1718" s="82">
        <f t="shared" si="78"/>
        <v>0.13200000000000001</v>
      </c>
      <c r="G1718" s="39">
        <f>VLOOKUP(N1718,Currecny_M!$A$1:$P$10,2,FALSE)</f>
        <v>65</v>
      </c>
      <c r="H1718" s="39">
        <f>MATCH(C1718,Currecny_M!$A$1:$P$1,0)</f>
        <v>11</v>
      </c>
      <c r="I1718" s="39">
        <f>VLOOKUP(N1718,Currecny_M!$A$1:$P$10,MATCH(Database!C1718,Currecny_M!$A$1:$P$1,0),FALSE)</f>
        <v>71.09</v>
      </c>
      <c r="J1718" s="82">
        <f t="shared" si="79"/>
        <v>9.3838800000000013</v>
      </c>
      <c r="K1718" s="39">
        <f>VLOOKUP('Cover page'!$B$6,Currecny_M!$A$1:$P$10,MATCH(Database!C1718,Currecny_M!$A$1:$P$1,0),FALSE)</f>
        <v>1</v>
      </c>
      <c r="L1718" s="82">
        <f t="shared" si="80"/>
        <v>9.3838800000000013</v>
      </c>
      <c r="M1718" s="82">
        <f>((E1718/$F$1)*VLOOKUP(N1718,Currecny_M!$A$1:$P$10,MATCH(Database!C1718,Currecny_M!$A$1:$P$1,0),FALSE))/VLOOKUP('Cover page'!$B$6,Currecny_M!$A$1:$P$10,MATCH(Database!C1718,Currecny_M!$A$1:$P$1,0),FALSE)</f>
        <v>9.3838800000000013</v>
      </c>
      <c r="N1718" s="6" t="str">
        <f>VLOOKUP(B1718,Master!$A$2:$C$11,3,FALSE)</f>
        <v>Yuan</v>
      </c>
      <c r="O1718" s="6" t="str">
        <f>VLOOKUP(B1718,Master!$A$2:$C$11,2,FALSE)</f>
        <v>Asia</v>
      </c>
      <c r="Q1718" s="39" t="str">
        <f>VLOOKUP(D1718,GL_Master!$A$1:$D$80,2,FALSE)</f>
        <v>PL</v>
      </c>
      <c r="R1718" s="39" t="str">
        <f>VLOOKUP(D1718,GL_Master!$A$1:$D$80,3,FALSE)</f>
        <v>Salary wages &amp; benefits</v>
      </c>
      <c r="S1718" s="39" t="str">
        <f>VLOOKUP(D1718,GL_Master!$A$1:$D$80,4,FALSE)</f>
        <v>Employee benefits expense</v>
      </c>
    </row>
    <row r="1719" spans="1:19" x14ac:dyDescent="0.25">
      <c r="A1719" s="39" t="s">
        <v>262</v>
      </c>
      <c r="B1719" s="39" t="s">
        <v>234</v>
      </c>
      <c r="C1719" s="7">
        <v>44197</v>
      </c>
      <c r="D1719" s="39" t="s">
        <v>30</v>
      </c>
      <c r="E1719" s="39">
        <v>41</v>
      </c>
      <c r="F1719" s="82">
        <f t="shared" si="78"/>
        <v>4.1000000000000002E-2</v>
      </c>
      <c r="G1719" s="39">
        <f>VLOOKUP(N1719,Currecny_M!$A$1:$P$10,2,FALSE)</f>
        <v>65</v>
      </c>
      <c r="H1719" s="39">
        <f>MATCH(C1719,Currecny_M!$A$1:$P$1,0)</f>
        <v>11</v>
      </c>
      <c r="I1719" s="39">
        <f>VLOOKUP(N1719,Currecny_M!$A$1:$P$10,MATCH(Database!C1719,Currecny_M!$A$1:$P$1,0),FALSE)</f>
        <v>71.09</v>
      </c>
      <c r="J1719" s="82">
        <f t="shared" si="79"/>
        <v>2.9146900000000002</v>
      </c>
      <c r="K1719" s="39">
        <f>VLOOKUP('Cover page'!$B$6,Currecny_M!$A$1:$P$10,MATCH(Database!C1719,Currecny_M!$A$1:$P$1,0),FALSE)</f>
        <v>1</v>
      </c>
      <c r="L1719" s="82">
        <f t="shared" si="80"/>
        <v>2.9146900000000002</v>
      </c>
      <c r="M1719" s="82">
        <f>((E1719/$F$1)*VLOOKUP(N1719,Currecny_M!$A$1:$P$10,MATCH(Database!C1719,Currecny_M!$A$1:$P$1,0),FALSE))/VLOOKUP('Cover page'!$B$6,Currecny_M!$A$1:$P$10,MATCH(Database!C1719,Currecny_M!$A$1:$P$1,0),FALSE)</f>
        <v>2.9146900000000002</v>
      </c>
      <c r="N1719" s="6" t="str">
        <f>VLOOKUP(B1719,Master!$A$2:$C$11,3,FALSE)</f>
        <v>Yuan</v>
      </c>
      <c r="O1719" s="6" t="str">
        <f>VLOOKUP(B1719,Master!$A$2:$C$11,2,FALSE)</f>
        <v>Asia</v>
      </c>
      <c r="Q1719" s="39" t="str">
        <f>VLOOKUP(D1719,GL_Master!$A$1:$D$80,2,FALSE)</f>
        <v>PL</v>
      </c>
      <c r="R1719" s="39" t="str">
        <f>VLOOKUP(D1719,GL_Master!$A$1:$D$80,3,FALSE)</f>
        <v>Travelling and conveyance</v>
      </c>
      <c r="S1719" s="39" t="str">
        <f>VLOOKUP(D1719,GL_Master!$A$1:$D$80,4,FALSE)</f>
        <v>Local conveyance</v>
      </c>
    </row>
    <row r="1720" spans="1:19" x14ac:dyDescent="0.25">
      <c r="A1720" s="39" t="s">
        <v>262</v>
      </c>
      <c r="B1720" s="39" t="s">
        <v>234</v>
      </c>
      <c r="C1720" s="7">
        <v>44197</v>
      </c>
      <c r="D1720" s="39" t="s">
        <v>31</v>
      </c>
      <c r="E1720" s="39">
        <v>19</v>
      </c>
      <c r="F1720" s="82">
        <f t="shared" si="78"/>
        <v>1.9E-2</v>
      </c>
      <c r="G1720" s="39">
        <f>VLOOKUP(N1720,Currecny_M!$A$1:$P$10,2,FALSE)</f>
        <v>65</v>
      </c>
      <c r="H1720" s="39">
        <f>MATCH(C1720,Currecny_M!$A$1:$P$1,0)</f>
        <v>11</v>
      </c>
      <c r="I1720" s="39">
        <f>VLOOKUP(N1720,Currecny_M!$A$1:$P$10,MATCH(Database!C1720,Currecny_M!$A$1:$P$1,0),FALSE)</f>
        <v>71.09</v>
      </c>
      <c r="J1720" s="82">
        <f t="shared" si="79"/>
        <v>1.3507100000000001</v>
      </c>
      <c r="K1720" s="39">
        <f>VLOOKUP('Cover page'!$B$6,Currecny_M!$A$1:$P$10,MATCH(Database!C1720,Currecny_M!$A$1:$P$1,0),FALSE)</f>
        <v>1</v>
      </c>
      <c r="L1720" s="82">
        <f t="shared" si="80"/>
        <v>1.3507100000000001</v>
      </c>
      <c r="M1720" s="82">
        <f>((E1720/$F$1)*VLOOKUP(N1720,Currecny_M!$A$1:$P$10,MATCH(Database!C1720,Currecny_M!$A$1:$P$1,0),FALSE))/VLOOKUP('Cover page'!$B$6,Currecny_M!$A$1:$P$10,MATCH(Database!C1720,Currecny_M!$A$1:$P$1,0),FALSE)</f>
        <v>1.3507100000000001</v>
      </c>
      <c r="N1720" s="6" t="str">
        <f>VLOOKUP(B1720,Master!$A$2:$C$11,3,FALSE)</f>
        <v>Yuan</v>
      </c>
      <c r="O1720" s="6" t="str">
        <f>VLOOKUP(B1720,Master!$A$2:$C$11,2,FALSE)</f>
        <v>Asia</v>
      </c>
      <c r="Q1720" s="39" t="str">
        <f>VLOOKUP(D1720,GL_Master!$A$1:$D$80,2,FALSE)</f>
        <v>PL</v>
      </c>
      <c r="R1720" s="39" t="str">
        <f>VLOOKUP(D1720,GL_Master!$A$1:$D$80,3,FALSE)</f>
        <v>Office expenses</v>
      </c>
      <c r="S1720" s="39" t="str">
        <f>VLOOKUP(D1720,GL_Master!$A$1:$D$80,4,FALSE)</f>
        <v>Parking charges</v>
      </c>
    </row>
    <row r="1721" spans="1:19" x14ac:dyDescent="0.25">
      <c r="A1721" s="39" t="s">
        <v>262</v>
      </c>
      <c r="B1721" s="39" t="s">
        <v>234</v>
      </c>
      <c r="C1721" s="7">
        <v>44197</v>
      </c>
      <c r="D1721" s="39" t="s">
        <v>101</v>
      </c>
      <c r="E1721" s="39">
        <v>19</v>
      </c>
      <c r="F1721" s="82">
        <f t="shared" si="78"/>
        <v>1.9E-2</v>
      </c>
      <c r="G1721" s="39">
        <f>VLOOKUP(N1721,Currecny_M!$A$1:$P$10,2,FALSE)</f>
        <v>65</v>
      </c>
      <c r="H1721" s="39">
        <f>MATCH(C1721,Currecny_M!$A$1:$P$1,0)</f>
        <v>11</v>
      </c>
      <c r="I1721" s="39">
        <f>VLOOKUP(N1721,Currecny_M!$A$1:$P$10,MATCH(Database!C1721,Currecny_M!$A$1:$P$1,0),FALSE)</f>
        <v>71.09</v>
      </c>
      <c r="J1721" s="82">
        <f t="shared" si="79"/>
        <v>1.3507100000000001</v>
      </c>
      <c r="K1721" s="39">
        <f>VLOOKUP('Cover page'!$B$6,Currecny_M!$A$1:$P$10,MATCH(Database!C1721,Currecny_M!$A$1:$P$1,0),FALSE)</f>
        <v>1</v>
      </c>
      <c r="L1721" s="82">
        <f t="shared" si="80"/>
        <v>1.3507100000000001</v>
      </c>
      <c r="M1721" s="82">
        <f>((E1721/$F$1)*VLOOKUP(N1721,Currecny_M!$A$1:$P$10,MATCH(Database!C1721,Currecny_M!$A$1:$P$1,0),FALSE))/VLOOKUP('Cover page'!$B$6,Currecny_M!$A$1:$P$10,MATCH(Database!C1721,Currecny_M!$A$1:$P$1,0),FALSE)</f>
        <v>1.3507100000000001</v>
      </c>
      <c r="N1721" s="6" t="str">
        <f>VLOOKUP(B1721,Master!$A$2:$C$11,3,FALSE)</f>
        <v>Yuan</v>
      </c>
      <c r="O1721" s="6" t="str">
        <f>VLOOKUP(B1721,Master!$A$2:$C$11,2,FALSE)</f>
        <v>Asia</v>
      </c>
      <c r="Q1721" s="39" t="str">
        <f>VLOOKUP(D1721,GL_Master!$A$1:$D$80,2,FALSE)</f>
        <v>PL</v>
      </c>
      <c r="R1721" s="39" t="str">
        <f>VLOOKUP(D1721,GL_Master!$A$1:$D$80,3,FALSE)</f>
        <v>COGS</v>
      </c>
      <c r="S1721" s="39" t="str">
        <f>VLOOKUP(D1721,GL_Master!$A$1:$D$80,4,FALSE)</f>
        <v>Purchase of other traded goods</v>
      </c>
    </row>
    <row r="1722" spans="1:19" x14ac:dyDescent="0.25">
      <c r="A1722" s="39" t="s">
        <v>262</v>
      </c>
      <c r="B1722" s="39" t="s">
        <v>234</v>
      </c>
      <c r="C1722" s="7">
        <v>44197</v>
      </c>
      <c r="D1722" s="39" t="s">
        <v>102</v>
      </c>
      <c r="E1722" s="39">
        <v>20</v>
      </c>
      <c r="F1722" s="82">
        <f t="shared" si="78"/>
        <v>0.02</v>
      </c>
      <c r="G1722" s="39">
        <f>VLOOKUP(N1722,Currecny_M!$A$1:$P$10,2,FALSE)</f>
        <v>65</v>
      </c>
      <c r="H1722" s="39">
        <f>MATCH(C1722,Currecny_M!$A$1:$P$1,0)</f>
        <v>11</v>
      </c>
      <c r="I1722" s="39">
        <f>VLOOKUP(N1722,Currecny_M!$A$1:$P$10,MATCH(Database!C1722,Currecny_M!$A$1:$P$1,0),FALSE)</f>
        <v>71.09</v>
      </c>
      <c r="J1722" s="82">
        <f t="shared" si="79"/>
        <v>1.4218000000000002</v>
      </c>
      <c r="K1722" s="39">
        <f>VLOOKUP('Cover page'!$B$6,Currecny_M!$A$1:$P$10,MATCH(Database!C1722,Currecny_M!$A$1:$P$1,0),FALSE)</f>
        <v>1</v>
      </c>
      <c r="L1722" s="82">
        <f t="shared" si="80"/>
        <v>1.4218000000000002</v>
      </c>
      <c r="M1722" s="82">
        <f>((E1722/$F$1)*VLOOKUP(N1722,Currecny_M!$A$1:$P$10,MATCH(Database!C1722,Currecny_M!$A$1:$P$1,0),FALSE))/VLOOKUP('Cover page'!$B$6,Currecny_M!$A$1:$P$10,MATCH(Database!C1722,Currecny_M!$A$1:$P$1,0),FALSE)</f>
        <v>1.4218000000000002</v>
      </c>
      <c r="N1722" s="6" t="str">
        <f>VLOOKUP(B1722,Master!$A$2:$C$11,3,FALSE)</f>
        <v>Yuan</v>
      </c>
      <c r="O1722" s="6" t="str">
        <f>VLOOKUP(B1722,Master!$A$2:$C$11,2,FALSE)</f>
        <v>Asia</v>
      </c>
      <c r="Q1722" s="39" t="str">
        <f>VLOOKUP(D1722,GL_Master!$A$1:$D$80,2,FALSE)</f>
        <v>PL</v>
      </c>
      <c r="R1722" s="39" t="str">
        <f>VLOOKUP(D1722,GL_Master!$A$1:$D$80,3,FALSE)</f>
        <v>Staff welfare expenses</v>
      </c>
      <c r="S1722" s="39" t="str">
        <f>VLOOKUP(D1722,GL_Master!$A$1:$D$80,4,FALSE)</f>
        <v>Diwali Expense</v>
      </c>
    </row>
    <row r="1723" spans="1:19" x14ac:dyDescent="0.25">
      <c r="A1723" s="39" t="s">
        <v>262</v>
      </c>
      <c r="B1723" s="39" t="s">
        <v>234</v>
      </c>
      <c r="C1723" s="7">
        <v>44197</v>
      </c>
      <c r="D1723" s="39" t="s">
        <v>20</v>
      </c>
      <c r="E1723" s="39">
        <v>38</v>
      </c>
      <c r="F1723" s="82">
        <f t="shared" si="78"/>
        <v>3.7999999999999999E-2</v>
      </c>
      <c r="G1723" s="39">
        <f>VLOOKUP(N1723,Currecny_M!$A$1:$P$10,2,FALSE)</f>
        <v>65</v>
      </c>
      <c r="H1723" s="39">
        <f>MATCH(C1723,Currecny_M!$A$1:$P$1,0)</f>
        <v>11</v>
      </c>
      <c r="I1723" s="39">
        <f>VLOOKUP(N1723,Currecny_M!$A$1:$P$10,MATCH(Database!C1723,Currecny_M!$A$1:$P$1,0),FALSE)</f>
        <v>71.09</v>
      </c>
      <c r="J1723" s="82">
        <f t="shared" si="79"/>
        <v>2.7014200000000002</v>
      </c>
      <c r="K1723" s="39">
        <f>VLOOKUP('Cover page'!$B$6,Currecny_M!$A$1:$P$10,MATCH(Database!C1723,Currecny_M!$A$1:$P$1,0),FALSE)</f>
        <v>1</v>
      </c>
      <c r="L1723" s="82">
        <f t="shared" si="80"/>
        <v>2.7014200000000002</v>
      </c>
      <c r="M1723" s="82">
        <f>((E1723/$F$1)*VLOOKUP(N1723,Currecny_M!$A$1:$P$10,MATCH(Database!C1723,Currecny_M!$A$1:$P$1,0),FALSE))/VLOOKUP('Cover page'!$B$6,Currecny_M!$A$1:$P$10,MATCH(Database!C1723,Currecny_M!$A$1:$P$1,0),FALSE)</f>
        <v>2.7014200000000002</v>
      </c>
      <c r="N1723" s="6" t="str">
        <f>VLOOKUP(B1723,Master!$A$2:$C$11,3,FALSE)</f>
        <v>Yuan</v>
      </c>
      <c r="O1723" s="6" t="str">
        <f>VLOOKUP(B1723,Master!$A$2:$C$11,2,FALSE)</f>
        <v>Asia</v>
      </c>
      <c r="Q1723" s="39" t="str">
        <f>VLOOKUP(D1723,GL_Master!$A$1:$D$80,2,FALSE)</f>
        <v>PL</v>
      </c>
      <c r="R1723" s="39" t="str">
        <f>VLOOKUP(D1723,GL_Master!$A$1:$D$80,3,FALSE)</f>
        <v>Selling and Marketing expenses</v>
      </c>
      <c r="S1723" s="39" t="str">
        <f>VLOOKUP(D1723,GL_Master!$A$1:$D$80,4,FALSE)</f>
        <v>Business promotion</v>
      </c>
    </row>
    <row r="1724" spans="1:19" x14ac:dyDescent="0.25">
      <c r="A1724" s="39" t="s">
        <v>262</v>
      </c>
      <c r="B1724" s="39" t="s">
        <v>234</v>
      </c>
      <c r="C1724" s="7">
        <v>44197</v>
      </c>
      <c r="D1724" s="39" t="s">
        <v>29</v>
      </c>
      <c r="E1724" s="39">
        <v>40</v>
      </c>
      <c r="F1724" s="82">
        <f t="shared" si="78"/>
        <v>0.04</v>
      </c>
      <c r="G1724" s="39">
        <f>VLOOKUP(N1724,Currecny_M!$A$1:$P$10,2,FALSE)</f>
        <v>65</v>
      </c>
      <c r="H1724" s="39">
        <f>MATCH(C1724,Currecny_M!$A$1:$P$1,0)</f>
        <v>11</v>
      </c>
      <c r="I1724" s="39">
        <f>VLOOKUP(N1724,Currecny_M!$A$1:$P$10,MATCH(Database!C1724,Currecny_M!$A$1:$P$1,0),FALSE)</f>
        <v>71.09</v>
      </c>
      <c r="J1724" s="82">
        <f t="shared" si="79"/>
        <v>2.8436000000000003</v>
      </c>
      <c r="K1724" s="39">
        <f>VLOOKUP('Cover page'!$B$6,Currecny_M!$A$1:$P$10,MATCH(Database!C1724,Currecny_M!$A$1:$P$1,0),FALSE)</f>
        <v>1</v>
      </c>
      <c r="L1724" s="82">
        <f t="shared" si="80"/>
        <v>2.8436000000000003</v>
      </c>
      <c r="M1724" s="82">
        <f>((E1724/$F$1)*VLOOKUP(N1724,Currecny_M!$A$1:$P$10,MATCH(Database!C1724,Currecny_M!$A$1:$P$1,0),FALSE))/VLOOKUP('Cover page'!$B$6,Currecny_M!$A$1:$P$10,MATCH(Database!C1724,Currecny_M!$A$1:$P$1,0),FALSE)</f>
        <v>2.8436000000000003</v>
      </c>
      <c r="N1724" s="6" t="str">
        <f>VLOOKUP(B1724,Master!$A$2:$C$11,3,FALSE)</f>
        <v>Yuan</v>
      </c>
      <c r="O1724" s="6" t="str">
        <f>VLOOKUP(B1724,Master!$A$2:$C$11,2,FALSE)</f>
        <v>Asia</v>
      </c>
      <c r="Q1724" s="39" t="str">
        <f>VLOOKUP(D1724,GL_Master!$A$1:$D$80,2,FALSE)</f>
        <v>PL</v>
      </c>
      <c r="R1724" s="39" t="str">
        <f>VLOOKUP(D1724,GL_Master!$A$1:$D$80,3,FALSE)</f>
        <v>Communication &amp; internet exp</v>
      </c>
      <c r="S1724" s="39" t="str">
        <f>VLOOKUP(D1724,GL_Master!$A$1:$D$80,4,FALSE)</f>
        <v>Communication cost</v>
      </c>
    </row>
    <row r="1725" spans="1:19" x14ac:dyDescent="0.25">
      <c r="A1725" s="39" t="s">
        <v>262</v>
      </c>
      <c r="B1725" s="39" t="s">
        <v>234</v>
      </c>
      <c r="C1725" s="7">
        <v>44197</v>
      </c>
      <c r="D1725" s="39" t="s">
        <v>41</v>
      </c>
      <c r="E1725" s="39">
        <v>20</v>
      </c>
      <c r="F1725" s="82">
        <f t="shared" si="78"/>
        <v>0.02</v>
      </c>
      <c r="G1725" s="39">
        <f>VLOOKUP(N1725,Currecny_M!$A$1:$P$10,2,FALSE)</f>
        <v>65</v>
      </c>
      <c r="H1725" s="39">
        <f>MATCH(C1725,Currecny_M!$A$1:$P$1,0)</f>
        <v>11</v>
      </c>
      <c r="I1725" s="39">
        <f>VLOOKUP(N1725,Currecny_M!$A$1:$P$10,MATCH(Database!C1725,Currecny_M!$A$1:$P$1,0),FALSE)</f>
        <v>71.09</v>
      </c>
      <c r="J1725" s="82">
        <f t="shared" si="79"/>
        <v>1.4218000000000002</v>
      </c>
      <c r="K1725" s="39">
        <f>VLOOKUP('Cover page'!$B$6,Currecny_M!$A$1:$P$10,MATCH(Database!C1725,Currecny_M!$A$1:$P$1,0),FALSE)</f>
        <v>1</v>
      </c>
      <c r="L1725" s="82">
        <f t="shared" si="80"/>
        <v>1.4218000000000002</v>
      </c>
      <c r="M1725" s="82">
        <f>((E1725/$F$1)*VLOOKUP(N1725,Currecny_M!$A$1:$P$10,MATCH(Database!C1725,Currecny_M!$A$1:$P$1,0),FALSE))/VLOOKUP('Cover page'!$B$6,Currecny_M!$A$1:$P$10,MATCH(Database!C1725,Currecny_M!$A$1:$P$1,0),FALSE)</f>
        <v>1.4218000000000002</v>
      </c>
      <c r="N1725" s="6" t="str">
        <f>VLOOKUP(B1725,Master!$A$2:$C$11,3,FALSE)</f>
        <v>Yuan</v>
      </c>
      <c r="O1725" s="6" t="str">
        <f>VLOOKUP(B1725,Master!$A$2:$C$11,2,FALSE)</f>
        <v>Asia</v>
      </c>
      <c r="Q1725" s="39" t="str">
        <f>VLOOKUP(D1725,GL_Master!$A$1:$D$80,2,FALSE)</f>
        <v>PL</v>
      </c>
      <c r="R1725" s="39" t="str">
        <f>VLOOKUP(D1725,GL_Master!$A$1:$D$80,3,FALSE)</f>
        <v>Communication &amp; internet exp</v>
      </c>
      <c r="S1725" s="39" t="str">
        <f>VLOOKUP(D1725,GL_Master!$A$1:$D$80,4,FALSE)</f>
        <v>Communication cost</v>
      </c>
    </row>
    <row r="1726" spans="1:19" x14ac:dyDescent="0.25">
      <c r="A1726" s="39" t="s">
        <v>262</v>
      </c>
      <c r="B1726" s="39" t="s">
        <v>234</v>
      </c>
      <c r="C1726" s="7">
        <v>44197</v>
      </c>
      <c r="D1726" s="39" t="s">
        <v>103</v>
      </c>
      <c r="E1726" s="39">
        <v>38</v>
      </c>
      <c r="F1726" s="82">
        <f t="shared" si="78"/>
        <v>3.7999999999999999E-2</v>
      </c>
      <c r="G1726" s="39">
        <f>VLOOKUP(N1726,Currecny_M!$A$1:$P$10,2,FALSE)</f>
        <v>65</v>
      </c>
      <c r="H1726" s="39">
        <f>MATCH(C1726,Currecny_M!$A$1:$P$1,0)</f>
        <v>11</v>
      </c>
      <c r="I1726" s="39">
        <f>VLOOKUP(N1726,Currecny_M!$A$1:$P$10,MATCH(Database!C1726,Currecny_M!$A$1:$P$1,0),FALSE)</f>
        <v>71.09</v>
      </c>
      <c r="J1726" s="82">
        <f t="shared" si="79"/>
        <v>2.7014200000000002</v>
      </c>
      <c r="K1726" s="39">
        <f>VLOOKUP('Cover page'!$B$6,Currecny_M!$A$1:$P$10,MATCH(Database!C1726,Currecny_M!$A$1:$P$1,0),FALSE)</f>
        <v>1</v>
      </c>
      <c r="L1726" s="82">
        <f t="shared" si="80"/>
        <v>2.7014200000000002</v>
      </c>
      <c r="M1726" s="82">
        <f>((E1726/$F$1)*VLOOKUP(N1726,Currecny_M!$A$1:$P$10,MATCH(Database!C1726,Currecny_M!$A$1:$P$1,0),FALSE))/VLOOKUP('Cover page'!$B$6,Currecny_M!$A$1:$P$10,MATCH(Database!C1726,Currecny_M!$A$1:$P$1,0),FALSE)</f>
        <v>2.7014200000000002</v>
      </c>
      <c r="N1726" s="6" t="str">
        <f>VLOOKUP(B1726,Master!$A$2:$C$11,3,FALSE)</f>
        <v>Yuan</v>
      </c>
      <c r="O1726" s="6" t="str">
        <f>VLOOKUP(B1726,Master!$A$2:$C$11,2,FALSE)</f>
        <v>Asia</v>
      </c>
      <c r="Q1726" s="39" t="str">
        <f>VLOOKUP(D1726,GL_Master!$A$1:$D$80,2,FALSE)</f>
        <v>PL</v>
      </c>
      <c r="R1726" s="39" t="str">
        <f>VLOOKUP(D1726,GL_Master!$A$1:$D$80,3,FALSE)</f>
        <v>Communication &amp; internet exp</v>
      </c>
      <c r="S1726" s="39" t="str">
        <f>VLOOKUP(D1726,GL_Master!$A$1:$D$80,4,FALSE)</f>
        <v>Communication cost</v>
      </c>
    </row>
    <row r="1727" spans="1:19" x14ac:dyDescent="0.25">
      <c r="A1727" s="39" t="s">
        <v>262</v>
      </c>
      <c r="B1727" s="39" t="s">
        <v>234</v>
      </c>
      <c r="C1727" s="7">
        <v>44197</v>
      </c>
      <c r="D1727" s="39" t="s">
        <v>104</v>
      </c>
      <c r="E1727" s="39">
        <v>59</v>
      </c>
      <c r="F1727" s="82">
        <f t="shared" si="78"/>
        <v>5.8999999999999997E-2</v>
      </c>
      <c r="G1727" s="39">
        <f>VLOOKUP(N1727,Currecny_M!$A$1:$P$10,2,FALSE)</f>
        <v>65</v>
      </c>
      <c r="H1727" s="39">
        <f>MATCH(C1727,Currecny_M!$A$1:$P$1,0)</f>
        <v>11</v>
      </c>
      <c r="I1727" s="39">
        <f>VLOOKUP(N1727,Currecny_M!$A$1:$P$10,MATCH(Database!C1727,Currecny_M!$A$1:$P$1,0),FALSE)</f>
        <v>71.09</v>
      </c>
      <c r="J1727" s="82">
        <f t="shared" si="79"/>
        <v>4.1943099999999998</v>
      </c>
      <c r="K1727" s="39">
        <f>VLOOKUP('Cover page'!$B$6,Currecny_M!$A$1:$P$10,MATCH(Database!C1727,Currecny_M!$A$1:$P$1,0),FALSE)</f>
        <v>1</v>
      </c>
      <c r="L1727" s="82">
        <f t="shared" si="80"/>
        <v>4.1943099999999998</v>
      </c>
      <c r="M1727" s="82">
        <f>((E1727/$F$1)*VLOOKUP(N1727,Currecny_M!$A$1:$P$10,MATCH(Database!C1727,Currecny_M!$A$1:$P$1,0),FALSE))/VLOOKUP('Cover page'!$B$6,Currecny_M!$A$1:$P$10,MATCH(Database!C1727,Currecny_M!$A$1:$P$1,0),FALSE)</f>
        <v>4.1943099999999998</v>
      </c>
      <c r="N1727" s="6" t="str">
        <f>VLOOKUP(B1727,Master!$A$2:$C$11,3,FALSE)</f>
        <v>Yuan</v>
      </c>
      <c r="O1727" s="6" t="str">
        <f>VLOOKUP(B1727,Master!$A$2:$C$11,2,FALSE)</f>
        <v>Asia</v>
      </c>
      <c r="Q1727" s="39" t="str">
        <f>VLOOKUP(D1727,GL_Master!$A$1:$D$80,2,FALSE)</f>
        <v>PL</v>
      </c>
      <c r="R1727" s="39" t="str">
        <f>VLOOKUP(D1727,GL_Master!$A$1:$D$80,3,FALSE)</f>
        <v>Legal &amp; Professional expenses</v>
      </c>
      <c r="S1727" s="39" t="str">
        <f>VLOOKUP(D1727,GL_Master!$A$1:$D$80,4,FALSE)</f>
        <v>Professional Fees - Others</v>
      </c>
    </row>
    <row r="1728" spans="1:19" x14ac:dyDescent="0.25">
      <c r="A1728" s="39" t="s">
        <v>262</v>
      </c>
      <c r="B1728" s="39" t="s">
        <v>234</v>
      </c>
      <c r="C1728" s="7">
        <v>44197</v>
      </c>
      <c r="D1728" s="39" t="s">
        <v>105</v>
      </c>
      <c r="E1728" s="39">
        <v>39</v>
      </c>
      <c r="F1728" s="82">
        <f t="shared" si="78"/>
        <v>3.9E-2</v>
      </c>
      <c r="G1728" s="39">
        <f>VLOOKUP(N1728,Currecny_M!$A$1:$P$10,2,FALSE)</f>
        <v>65</v>
      </c>
      <c r="H1728" s="39">
        <f>MATCH(C1728,Currecny_M!$A$1:$P$1,0)</f>
        <v>11</v>
      </c>
      <c r="I1728" s="39">
        <f>VLOOKUP(N1728,Currecny_M!$A$1:$P$10,MATCH(Database!C1728,Currecny_M!$A$1:$P$1,0),FALSE)</f>
        <v>71.09</v>
      </c>
      <c r="J1728" s="82">
        <f t="shared" si="79"/>
        <v>2.77251</v>
      </c>
      <c r="K1728" s="39">
        <f>VLOOKUP('Cover page'!$B$6,Currecny_M!$A$1:$P$10,MATCH(Database!C1728,Currecny_M!$A$1:$P$1,0),FALSE)</f>
        <v>1</v>
      </c>
      <c r="L1728" s="82">
        <f t="shared" si="80"/>
        <v>2.77251</v>
      </c>
      <c r="M1728" s="82">
        <f>((E1728/$F$1)*VLOOKUP(N1728,Currecny_M!$A$1:$P$10,MATCH(Database!C1728,Currecny_M!$A$1:$P$1,0),FALSE))/VLOOKUP('Cover page'!$B$6,Currecny_M!$A$1:$P$10,MATCH(Database!C1728,Currecny_M!$A$1:$P$1,0),FALSE)</f>
        <v>2.77251</v>
      </c>
      <c r="N1728" s="6" t="str">
        <f>VLOOKUP(B1728,Master!$A$2:$C$11,3,FALSE)</f>
        <v>Yuan</v>
      </c>
      <c r="O1728" s="6" t="str">
        <f>VLOOKUP(B1728,Master!$A$2:$C$11,2,FALSE)</f>
        <v>Asia</v>
      </c>
      <c r="Q1728" s="39" t="str">
        <f>VLOOKUP(D1728,GL_Master!$A$1:$D$80,2,FALSE)</f>
        <v>PL</v>
      </c>
      <c r="R1728" s="39" t="str">
        <f>VLOOKUP(D1728,GL_Master!$A$1:$D$80,3,FALSE)</f>
        <v>Travelling and conveyance</v>
      </c>
      <c r="S1728" s="39" t="str">
        <f>VLOOKUP(D1728,GL_Master!$A$1:$D$80,4,FALSE)</f>
        <v>Car hiring and rental services</v>
      </c>
    </row>
    <row r="1729" spans="1:19" x14ac:dyDescent="0.25">
      <c r="A1729" s="39" t="s">
        <v>262</v>
      </c>
      <c r="B1729" s="39" t="s">
        <v>234</v>
      </c>
      <c r="C1729" s="7">
        <v>44197</v>
      </c>
      <c r="D1729" s="39" t="s">
        <v>106</v>
      </c>
      <c r="E1729" s="39">
        <v>19</v>
      </c>
      <c r="F1729" s="82">
        <f t="shared" si="78"/>
        <v>1.9E-2</v>
      </c>
      <c r="G1729" s="39">
        <f>VLOOKUP(N1729,Currecny_M!$A$1:$P$10,2,FALSE)</f>
        <v>65</v>
      </c>
      <c r="H1729" s="39">
        <f>MATCH(C1729,Currecny_M!$A$1:$P$1,0)</f>
        <v>11</v>
      </c>
      <c r="I1729" s="39">
        <f>VLOOKUP(N1729,Currecny_M!$A$1:$P$10,MATCH(Database!C1729,Currecny_M!$A$1:$P$1,0),FALSE)</f>
        <v>71.09</v>
      </c>
      <c r="J1729" s="82">
        <f t="shared" si="79"/>
        <v>1.3507100000000001</v>
      </c>
      <c r="K1729" s="39">
        <f>VLOOKUP('Cover page'!$B$6,Currecny_M!$A$1:$P$10,MATCH(Database!C1729,Currecny_M!$A$1:$P$1,0),FALSE)</f>
        <v>1</v>
      </c>
      <c r="L1729" s="82">
        <f t="shared" si="80"/>
        <v>1.3507100000000001</v>
      </c>
      <c r="M1729" s="82">
        <f>((E1729/$F$1)*VLOOKUP(N1729,Currecny_M!$A$1:$P$10,MATCH(Database!C1729,Currecny_M!$A$1:$P$1,0),FALSE))/VLOOKUP('Cover page'!$B$6,Currecny_M!$A$1:$P$10,MATCH(Database!C1729,Currecny_M!$A$1:$P$1,0),FALSE)</f>
        <v>1.3507100000000001</v>
      </c>
      <c r="N1729" s="6" t="str">
        <f>VLOOKUP(B1729,Master!$A$2:$C$11,3,FALSE)</f>
        <v>Yuan</v>
      </c>
      <c r="O1729" s="6" t="str">
        <f>VLOOKUP(B1729,Master!$A$2:$C$11,2,FALSE)</f>
        <v>Asia</v>
      </c>
      <c r="Q1729" s="39" t="str">
        <f>VLOOKUP(D1729,GL_Master!$A$1:$D$80,2,FALSE)</f>
        <v>PL</v>
      </c>
      <c r="R1729" s="39" t="str">
        <f>VLOOKUP(D1729,GL_Master!$A$1:$D$80,3,FALSE)</f>
        <v>Communication &amp; internet exp</v>
      </c>
      <c r="S1729" s="39" t="str">
        <f>VLOOKUP(D1729,GL_Master!$A$1:$D$80,4,FALSE)</f>
        <v>Printing &amp; Stationary</v>
      </c>
    </row>
    <row r="1730" spans="1:19" x14ac:dyDescent="0.25">
      <c r="A1730" s="39" t="s">
        <v>262</v>
      </c>
      <c r="B1730" s="39" t="s">
        <v>234</v>
      </c>
      <c r="C1730" s="7">
        <v>44197</v>
      </c>
      <c r="D1730" s="39" t="s">
        <v>32</v>
      </c>
      <c r="E1730" s="39">
        <v>20</v>
      </c>
      <c r="F1730" s="82">
        <f t="shared" si="78"/>
        <v>0.02</v>
      </c>
      <c r="G1730" s="39">
        <f>VLOOKUP(N1730,Currecny_M!$A$1:$P$10,2,FALSE)</f>
        <v>65</v>
      </c>
      <c r="H1730" s="39">
        <f>MATCH(C1730,Currecny_M!$A$1:$P$1,0)</f>
        <v>11</v>
      </c>
      <c r="I1730" s="39">
        <f>VLOOKUP(N1730,Currecny_M!$A$1:$P$10,MATCH(Database!C1730,Currecny_M!$A$1:$P$1,0),FALSE)</f>
        <v>71.09</v>
      </c>
      <c r="J1730" s="82">
        <f t="shared" si="79"/>
        <v>1.4218000000000002</v>
      </c>
      <c r="K1730" s="39">
        <f>VLOOKUP('Cover page'!$B$6,Currecny_M!$A$1:$P$10,MATCH(Database!C1730,Currecny_M!$A$1:$P$1,0),FALSE)</f>
        <v>1</v>
      </c>
      <c r="L1730" s="82">
        <f t="shared" si="80"/>
        <v>1.4218000000000002</v>
      </c>
      <c r="M1730" s="82">
        <f>((E1730/$F$1)*VLOOKUP(N1730,Currecny_M!$A$1:$P$10,MATCH(Database!C1730,Currecny_M!$A$1:$P$1,0),FALSE))/VLOOKUP('Cover page'!$B$6,Currecny_M!$A$1:$P$10,MATCH(Database!C1730,Currecny_M!$A$1:$P$1,0),FALSE)</f>
        <v>1.4218000000000002</v>
      </c>
      <c r="N1730" s="6" t="str">
        <f>VLOOKUP(B1730,Master!$A$2:$C$11,3,FALSE)</f>
        <v>Yuan</v>
      </c>
      <c r="O1730" s="6" t="str">
        <f>VLOOKUP(B1730,Master!$A$2:$C$11,2,FALSE)</f>
        <v>Asia</v>
      </c>
      <c r="Q1730" s="39" t="str">
        <f>VLOOKUP(D1730,GL_Master!$A$1:$D$80,2,FALSE)</f>
        <v>PL</v>
      </c>
      <c r="R1730" s="39" t="str">
        <f>VLOOKUP(D1730,GL_Master!$A$1:$D$80,3,FALSE)</f>
        <v>Communication &amp; internet exp</v>
      </c>
      <c r="S1730" s="39" t="str">
        <f>VLOOKUP(D1730,GL_Master!$A$1:$D$80,4,FALSE)</f>
        <v>Printing &amp; Stationary</v>
      </c>
    </row>
    <row r="1731" spans="1:19" x14ac:dyDescent="0.25">
      <c r="A1731" s="39" t="s">
        <v>262</v>
      </c>
      <c r="B1731" s="39" t="s">
        <v>234</v>
      </c>
      <c r="C1731" s="7">
        <v>44197</v>
      </c>
      <c r="D1731" s="39" t="s">
        <v>35</v>
      </c>
      <c r="E1731" s="39">
        <v>59</v>
      </c>
      <c r="F1731" s="82">
        <f t="shared" si="78"/>
        <v>5.8999999999999997E-2</v>
      </c>
      <c r="G1731" s="39">
        <f>VLOOKUP(N1731,Currecny_M!$A$1:$P$10,2,FALSE)</f>
        <v>65</v>
      </c>
      <c r="H1731" s="39">
        <f>MATCH(C1731,Currecny_M!$A$1:$P$1,0)</f>
        <v>11</v>
      </c>
      <c r="I1731" s="39">
        <f>VLOOKUP(N1731,Currecny_M!$A$1:$P$10,MATCH(Database!C1731,Currecny_M!$A$1:$P$1,0),FALSE)</f>
        <v>71.09</v>
      </c>
      <c r="J1731" s="82">
        <f t="shared" si="79"/>
        <v>4.1943099999999998</v>
      </c>
      <c r="K1731" s="39">
        <f>VLOOKUP('Cover page'!$B$6,Currecny_M!$A$1:$P$10,MATCH(Database!C1731,Currecny_M!$A$1:$P$1,0),FALSE)</f>
        <v>1</v>
      </c>
      <c r="L1731" s="82">
        <f t="shared" si="80"/>
        <v>4.1943099999999998</v>
      </c>
      <c r="M1731" s="82">
        <f>((E1731/$F$1)*VLOOKUP(N1731,Currecny_M!$A$1:$P$10,MATCH(Database!C1731,Currecny_M!$A$1:$P$1,0),FALSE))/VLOOKUP('Cover page'!$B$6,Currecny_M!$A$1:$P$10,MATCH(Database!C1731,Currecny_M!$A$1:$P$1,0),FALSE)</f>
        <v>4.1943099999999998</v>
      </c>
      <c r="N1731" s="6" t="str">
        <f>VLOOKUP(B1731,Master!$A$2:$C$11,3,FALSE)</f>
        <v>Yuan</v>
      </c>
      <c r="O1731" s="6" t="str">
        <f>VLOOKUP(B1731,Master!$A$2:$C$11,2,FALSE)</f>
        <v>Asia</v>
      </c>
      <c r="Q1731" s="39" t="str">
        <f>VLOOKUP(D1731,GL_Master!$A$1:$D$80,2,FALSE)</f>
        <v>PL</v>
      </c>
      <c r="R1731" s="39" t="str">
        <f>VLOOKUP(D1731,GL_Master!$A$1:$D$80,3,FALSE)</f>
        <v>Security Expenses</v>
      </c>
      <c r="S1731" s="39" t="str">
        <f>VLOOKUP(D1731,GL_Master!$A$1:$D$80,4,FALSE)</f>
        <v>Security Expenses others</v>
      </c>
    </row>
    <row r="1732" spans="1:19" x14ac:dyDescent="0.25">
      <c r="A1732" s="39" t="s">
        <v>262</v>
      </c>
      <c r="B1732" s="39" t="s">
        <v>234</v>
      </c>
      <c r="C1732" s="7">
        <v>44197</v>
      </c>
      <c r="D1732" s="39" t="s">
        <v>38</v>
      </c>
      <c r="E1732" s="39">
        <v>20</v>
      </c>
      <c r="F1732" s="82">
        <f t="shared" ref="F1732:F1795" si="81">E1732/$F$1</f>
        <v>0.02</v>
      </c>
      <c r="G1732" s="39">
        <f>VLOOKUP(N1732,Currecny_M!$A$1:$P$10,2,FALSE)</f>
        <v>65</v>
      </c>
      <c r="H1732" s="39">
        <f>MATCH(C1732,Currecny_M!$A$1:$P$1,0)</f>
        <v>11</v>
      </c>
      <c r="I1732" s="39">
        <f>VLOOKUP(N1732,Currecny_M!$A$1:$P$10,MATCH(Database!C1732,Currecny_M!$A$1:$P$1,0),FALSE)</f>
        <v>71.09</v>
      </c>
      <c r="J1732" s="82">
        <f t="shared" ref="J1732:J1795" si="82">F1732*I1732</f>
        <v>1.4218000000000002</v>
      </c>
      <c r="K1732" s="39">
        <f>VLOOKUP('Cover page'!$B$6,Currecny_M!$A$1:$P$10,MATCH(Database!C1732,Currecny_M!$A$1:$P$1,0),FALSE)</f>
        <v>1</v>
      </c>
      <c r="L1732" s="82">
        <f t="shared" ref="L1732:L1795" si="83">J1732/K1732</f>
        <v>1.4218000000000002</v>
      </c>
      <c r="M1732" s="82">
        <f>((E1732/$F$1)*VLOOKUP(N1732,Currecny_M!$A$1:$P$10,MATCH(Database!C1732,Currecny_M!$A$1:$P$1,0),FALSE))/VLOOKUP('Cover page'!$B$6,Currecny_M!$A$1:$P$10,MATCH(Database!C1732,Currecny_M!$A$1:$P$1,0),FALSE)</f>
        <v>1.4218000000000002</v>
      </c>
      <c r="N1732" s="6" t="str">
        <f>VLOOKUP(B1732,Master!$A$2:$C$11,3,FALSE)</f>
        <v>Yuan</v>
      </c>
      <c r="O1732" s="6" t="str">
        <f>VLOOKUP(B1732,Master!$A$2:$C$11,2,FALSE)</f>
        <v>Asia</v>
      </c>
      <c r="Q1732" s="39" t="str">
        <f>VLOOKUP(D1732,GL_Master!$A$1:$D$80,2,FALSE)</f>
        <v>PL</v>
      </c>
      <c r="R1732" s="39" t="str">
        <f>VLOOKUP(D1732,GL_Master!$A$1:$D$80,3,FALSE)</f>
        <v>House Keeping Expenses</v>
      </c>
      <c r="S1732" s="39" t="str">
        <f>VLOOKUP(D1732,GL_Master!$A$1:$D$80,4,FALSE)</f>
        <v>House Keeping Expenses</v>
      </c>
    </row>
    <row r="1733" spans="1:19" x14ac:dyDescent="0.25">
      <c r="A1733" s="39" t="s">
        <v>262</v>
      </c>
      <c r="B1733" s="39" t="s">
        <v>234</v>
      </c>
      <c r="C1733" s="7">
        <v>44197</v>
      </c>
      <c r="D1733" s="39" t="s">
        <v>107</v>
      </c>
      <c r="E1733" s="39">
        <v>20</v>
      </c>
      <c r="F1733" s="82">
        <f t="shared" si="81"/>
        <v>0.02</v>
      </c>
      <c r="G1733" s="39">
        <f>VLOOKUP(N1733,Currecny_M!$A$1:$P$10,2,FALSE)</f>
        <v>65</v>
      </c>
      <c r="H1733" s="39">
        <f>MATCH(C1733,Currecny_M!$A$1:$P$1,0)</f>
        <v>11</v>
      </c>
      <c r="I1733" s="39">
        <f>VLOOKUP(N1733,Currecny_M!$A$1:$P$10,MATCH(Database!C1733,Currecny_M!$A$1:$P$1,0),FALSE)</f>
        <v>71.09</v>
      </c>
      <c r="J1733" s="82">
        <f t="shared" si="82"/>
        <v>1.4218000000000002</v>
      </c>
      <c r="K1733" s="39">
        <f>VLOOKUP('Cover page'!$B$6,Currecny_M!$A$1:$P$10,MATCH(Database!C1733,Currecny_M!$A$1:$P$1,0),FALSE)</f>
        <v>1</v>
      </c>
      <c r="L1733" s="82">
        <f t="shared" si="83"/>
        <v>1.4218000000000002</v>
      </c>
      <c r="M1733" s="82">
        <f>((E1733/$F$1)*VLOOKUP(N1733,Currecny_M!$A$1:$P$10,MATCH(Database!C1733,Currecny_M!$A$1:$P$1,0),FALSE))/VLOOKUP('Cover page'!$B$6,Currecny_M!$A$1:$P$10,MATCH(Database!C1733,Currecny_M!$A$1:$P$1,0),FALSE)</f>
        <v>1.4218000000000002</v>
      </c>
      <c r="N1733" s="6" t="str">
        <f>VLOOKUP(B1733,Master!$A$2:$C$11,3,FALSE)</f>
        <v>Yuan</v>
      </c>
      <c r="O1733" s="6" t="str">
        <f>VLOOKUP(B1733,Master!$A$2:$C$11,2,FALSE)</f>
        <v>Asia</v>
      </c>
      <c r="Q1733" s="39" t="str">
        <f>VLOOKUP(D1733,GL_Master!$A$1:$D$80,2,FALSE)</f>
        <v>PL</v>
      </c>
      <c r="R1733" s="39" t="str">
        <f>VLOOKUP(D1733,GL_Master!$A$1:$D$80,3,FALSE)</f>
        <v>Misc. expenses</v>
      </c>
      <c r="S1733" s="39" t="str">
        <f>VLOOKUP(D1733,GL_Master!$A$1:$D$80,4,FALSE)</f>
        <v>Repair &amp; Maintenance</v>
      </c>
    </row>
    <row r="1734" spans="1:19" x14ac:dyDescent="0.25">
      <c r="A1734" s="39" t="s">
        <v>262</v>
      </c>
      <c r="B1734" s="39" t="s">
        <v>234</v>
      </c>
      <c r="C1734" s="7">
        <v>44197</v>
      </c>
      <c r="D1734" s="39" t="s">
        <v>108</v>
      </c>
      <c r="E1734" s="39">
        <v>19</v>
      </c>
      <c r="F1734" s="82">
        <f t="shared" si="81"/>
        <v>1.9E-2</v>
      </c>
      <c r="G1734" s="39">
        <f>VLOOKUP(N1734,Currecny_M!$A$1:$P$10,2,FALSE)</f>
        <v>65</v>
      </c>
      <c r="H1734" s="39">
        <f>MATCH(C1734,Currecny_M!$A$1:$P$1,0)</f>
        <v>11</v>
      </c>
      <c r="I1734" s="39">
        <f>VLOOKUP(N1734,Currecny_M!$A$1:$P$10,MATCH(Database!C1734,Currecny_M!$A$1:$P$1,0),FALSE)</f>
        <v>71.09</v>
      </c>
      <c r="J1734" s="82">
        <f t="shared" si="82"/>
        <v>1.3507100000000001</v>
      </c>
      <c r="K1734" s="39">
        <f>VLOOKUP('Cover page'!$B$6,Currecny_M!$A$1:$P$10,MATCH(Database!C1734,Currecny_M!$A$1:$P$1,0),FALSE)</f>
        <v>1</v>
      </c>
      <c r="L1734" s="82">
        <f t="shared" si="83"/>
        <v>1.3507100000000001</v>
      </c>
      <c r="M1734" s="82">
        <f>((E1734/$F$1)*VLOOKUP(N1734,Currecny_M!$A$1:$P$10,MATCH(Database!C1734,Currecny_M!$A$1:$P$1,0),FALSE))/VLOOKUP('Cover page'!$B$6,Currecny_M!$A$1:$P$10,MATCH(Database!C1734,Currecny_M!$A$1:$P$1,0),FALSE)</f>
        <v>1.3507100000000001</v>
      </c>
      <c r="N1734" s="6" t="str">
        <f>VLOOKUP(B1734,Master!$A$2:$C$11,3,FALSE)</f>
        <v>Yuan</v>
      </c>
      <c r="O1734" s="6" t="str">
        <f>VLOOKUP(B1734,Master!$A$2:$C$11,2,FALSE)</f>
        <v>Asia</v>
      </c>
      <c r="Q1734" s="39" t="str">
        <f>VLOOKUP(D1734,GL_Master!$A$1:$D$80,2,FALSE)</f>
        <v>PL</v>
      </c>
      <c r="R1734" s="39" t="str">
        <f>VLOOKUP(D1734,GL_Master!$A$1:$D$80,3,FALSE)</f>
        <v>Misc. expenses</v>
      </c>
      <c r="S1734" s="39" t="str">
        <f>VLOOKUP(D1734,GL_Master!$A$1:$D$80,4,FALSE)</f>
        <v>Repair &amp; Maintenance</v>
      </c>
    </row>
    <row r="1735" spans="1:19" x14ac:dyDescent="0.25">
      <c r="A1735" s="39" t="s">
        <v>262</v>
      </c>
      <c r="B1735" s="39" t="s">
        <v>234</v>
      </c>
      <c r="C1735" s="7">
        <v>44197</v>
      </c>
      <c r="D1735" s="39" t="s">
        <v>9</v>
      </c>
      <c r="E1735" s="39">
        <v>176</v>
      </c>
      <c r="F1735" s="82">
        <f t="shared" si="81"/>
        <v>0.17599999999999999</v>
      </c>
      <c r="G1735" s="39">
        <f>VLOOKUP(N1735,Currecny_M!$A$1:$P$10,2,FALSE)</f>
        <v>65</v>
      </c>
      <c r="H1735" s="39">
        <f>MATCH(C1735,Currecny_M!$A$1:$P$1,0)</f>
        <v>11</v>
      </c>
      <c r="I1735" s="39">
        <f>VLOOKUP(N1735,Currecny_M!$A$1:$P$10,MATCH(Database!C1735,Currecny_M!$A$1:$P$1,0),FALSE)</f>
        <v>71.09</v>
      </c>
      <c r="J1735" s="82">
        <f t="shared" si="82"/>
        <v>12.511839999999999</v>
      </c>
      <c r="K1735" s="39">
        <f>VLOOKUP('Cover page'!$B$6,Currecny_M!$A$1:$P$10,MATCH(Database!C1735,Currecny_M!$A$1:$P$1,0),FALSE)</f>
        <v>1</v>
      </c>
      <c r="L1735" s="82">
        <f t="shared" si="83"/>
        <v>12.511839999999999</v>
      </c>
      <c r="M1735" s="82">
        <f>((E1735/$F$1)*VLOOKUP(N1735,Currecny_M!$A$1:$P$10,MATCH(Database!C1735,Currecny_M!$A$1:$P$1,0),FALSE))/VLOOKUP('Cover page'!$B$6,Currecny_M!$A$1:$P$10,MATCH(Database!C1735,Currecny_M!$A$1:$P$1,0),FALSE)</f>
        <v>12.511839999999999</v>
      </c>
      <c r="N1735" s="6" t="str">
        <f>VLOOKUP(B1735,Master!$A$2:$C$11,3,FALSE)</f>
        <v>Yuan</v>
      </c>
      <c r="O1735" s="6" t="str">
        <f>VLOOKUP(B1735,Master!$A$2:$C$11,2,FALSE)</f>
        <v>Asia</v>
      </c>
      <c r="Q1735" s="39" t="str">
        <f>VLOOKUP(D1735,GL_Master!$A$1:$D$80,2,FALSE)</f>
        <v>PL</v>
      </c>
      <c r="R1735" s="39" t="str">
        <f>VLOOKUP(D1735,GL_Master!$A$1:$D$80,3,FALSE)</f>
        <v>Rent</v>
      </c>
      <c r="S1735" s="39" t="str">
        <f>VLOOKUP(D1735,GL_Master!$A$1:$D$80,4,FALSE)</f>
        <v>Office Rent</v>
      </c>
    </row>
    <row r="1736" spans="1:19" x14ac:dyDescent="0.25">
      <c r="A1736" s="39" t="s">
        <v>262</v>
      </c>
      <c r="B1736" s="39" t="s">
        <v>234</v>
      </c>
      <c r="C1736" s="7">
        <v>44197</v>
      </c>
      <c r="D1736" s="39" t="s">
        <v>109</v>
      </c>
      <c r="E1736" s="39">
        <v>-101</v>
      </c>
      <c r="F1736" s="82">
        <f t="shared" si="81"/>
        <v>-0.10100000000000001</v>
      </c>
      <c r="G1736" s="39">
        <f>VLOOKUP(N1736,Currecny_M!$A$1:$P$10,2,FALSE)</f>
        <v>65</v>
      </c>
      <c r="H1736" s="39">
        <f>MATCH(C1736,Currecny_M!$A$1:$P$1,0)</f>
        <v>11</v>
      </c>
      <c r="I1736" s="39">
        <f>VLOOKUP(N1736,Currecny_M!$A$1:$P$10,MATCH(Database!C1736,Currecny_M!$A$1:$P$1,0),FALSE)</f>
        <v>71.09</v>
      </c>
      <c r="J1736" s="82">
        <f t="shared" si="82"/>
        <v>-7.1800900000000007</v>
      </c>
      <c r="K1736" s="39">
        <f>VLOOKUP('Cover page'!$B$6,Currecny_M!$A$1:$P$10,MATCH(Database!C1736,Currecny_M!$A$1:$P$1,0),FALSE)</f>
        <v>1</v>
      </c>
      <c r="L1736" s="82">
        <f t="shared" si="83"/>
        <v>-7.1800900000000007</v>
      </c>
      <c r="M1736" s="82">
        <f>((E1736/$F$1)*VLOOKUP(N1736,Currecny_M!$A$1:$P$10,MATCH(Database!C1736,Currecny_M!$A$1:$P$1,0),FALSE))/VLOOKUP('Cover page'!$B$6,Currecny_M!$A$1:$P$10,MATCH(Database!C1736,Currecny_M!$A$1:$P$1,0),FALSE)</f>
        <v>-7.1800900000000007</v>
      </c>
      <c r="N1736" s="6" t="str">
        <f>VLOOKUP(B1736,Master!$A$2:$C$11,3,FALSE)</f>
        <v>Yuan</v>
      </c>
      <c r="O1736" s="6" t="str">
        <f>VLOOKUP(B1736,Master!$A$2:$C$11,2,FALSE)</f>
        <v>Asia</v>
      </c>
      <c r="Q1736" s="39" t="str">
        <f>VLOOKUP(D1736,GL_Master!$A$1:$D$80,2,FALSE)</f>
        <v>PL</v>
      </c>
      <c r="R1736" s="39" t="str">
        <f>VLOOKUP(D1736,GL_Master!$A$1:$D$80,3,FALSE)</f>
        <v>Travelling and conveyance</v>
      </c>
      <c r="S1736" s="39" t="str">
        <f>VLOOKUP(D1736,GL_Master!$A$1:$D$80,4,FALSE)</f>
        <v>Travelling , hotel lodging</v>
      </c>
    </row>
    <row r="1737" spans="1:19" x14ac:dyDescent="0.25">
      <c r="A1737" s="39" t="s">
        <v>262</v>
      </c>
      <c r="B1737" s="39" t="s">
        <v>234</v>
      </c>
      <c r="C1737" s="7">
        <v>44197</v>
      </c>
      <c r="D1737" s="39" t="s">
        <v>110</v>
      </c>
      <c r="E1737" s="39">
        <v>39</v>
      </c>
      <c r="F1737" s="82">
        <f t="shared" si="81"/>
        <v>3.9E-2</v>
      </c>
      <c r="G1737" s="39">
        <f>VLOOKUP(N1737,Currecny_M!$A$1:$P$10,2,FALSE)</f>
        <v>65</v>
      </c>
      <c r="H1737" s="39">
        <f>MATCH(C1737,Currecny_M!$A$1:$P$1,0)</f>
        <v>11</v>
      </c>
      <c r="I1737" s="39">
        <f>VLOOKUP(N1737,Currecny_M!$A$1:$P$10,MATCH(Database!C1737,Currecny_M!$A$1:$P$1,0),FALSE)</f>
        <v>71.09</v>
      </c>
      <c r="J1737" s="82">
        <f t="shared" si="82"/>
        <v>2.77251</v>
      </c>
      <c r="K1737" s="39">
        <f>VLOOKUP('Cover page'!$B$6,Currecny_M!$A$1:$P$10,MATCH(Database!C1737,Currecny_M!$A$1:$P$1,0),FALSE)</f>
        <v>1</v>
      </c>
      <c r="L1737" s="82">
        <f t="shared" si="83"/>
        <v>2.77251</v>
      </c>
      <c r="M1737" s="82">
        <f>((E1737/$F$1)*VLOOKUP(N1737,Currecny_M!$A$1:$P$10,MATCH(Database!C1737,Currecny_M!$A$1:$P$1,0),FALSE))/VLOOKUP('Cover page'!$B$6,Currecny_M!$A$1:$P$10,MATCH(Database!C1737,Currecny_M!$A$1:$P$1,0),FALSE)</f>
        <v>2.77251</v>
      </c>
      <c r="N1737" s="6" t="str">
        <f>VLOOKUP(B1737,Master!$A$2:$C$11,3,FALSE)</f>
        <v>Yuan</v>
      </c>
      <c r="O1737" s="6" t="str">
        <f>VLOOKUP(B1737,Master!$A$2:$C$11,2,FALSE)</f>
        <v>Asia</v>
      </c>
      <c r="Q1737" s="39" t="str">
        <f>VLOOKUP(D1737,GL_Master!$A$1:$D$80,2,FALSE)</f>
        <v>PL</v>
      </c>
      <c r="R1737" s="39" t="str">
        <f>VLOOKUP(D1737,GL_Master!$A$1:$D$80,3,FALSE)</f>
        <v>Travelling and conveyance</v>
      </c>
      <c r="S1737" s="39" t="str">
        <f>VLOOKUP(D1737,GL_Master!$A$1:$D$80,4,FALSE)</f>
        <v>Travelling , hotel lodging</v>
      </c>
    </row>
    <row r="1738" spans="1:19" x14ac:dyDescent="0.25">
      <c r="A1738" s="39" t="s">
        <v>262</v>
      </c>
      <c r="B1738" s="39" t="s">
        <v>234</v>
      </c>
      <c r="C1738" s="7">
        <v>44197</v>
      </c>
      <c r="D1738" s="39" t="s">
        <v>111</v>
      </c>
      <c r="E1738" s="39">
        <v>19</v>
      </c>
      <c r="F1738" s="82">
        <f t="shared" si="81"/>
        <v>1.9E-2</v>
      </c>
      <c r="G1738" s="39">
        <f>VLOOKUP(N1738,Currecny_M!$A$1:$P$10,2,FALSE)</f>
        <v>65</v>
      </c>
      <c r="H1738" s="39">
        <f>MATCH(C1738,Currecny_M!$A$1:$P$1,0)</f>
        <v>11</v>
      </c>
      <c r="I1738" s="39">
        <f>VLOOKUP(N1738,Currecny_M!$A$1:$P$10,MATCH(Database!C1738,Currecny_M!$A$1:$P$1,0),FALSE)</f>
        <v>71.09</v>
      </c>
      <c r="J1738" s="82">
        <f t="shared" si="82"/>
        <v>1.3507100000000001</v>
      </c>
      <c r="K1738" s="39">
        <f>VLOOKUP('Cover page'!$B$6,Currecny_M!$A$1:$P$10,MATCH(Database!C1738,Currecny_M!$A$1:$P$1,0),FALSE)</f>
        <v>1</v>
      </c>
      <c r="L1738" s="82">
        <f t="shared" si="83"/>
        <v>1.3507100000000001</v>
      </c>
      <c r="M1738" s="82">
        <f>((E1738/$F$1)*VLOOKUP(N1738,Currecny_M!$A$1:$P$10,MATCH(Database!C1738,Currecny_M!$A$1:$P$1,0),FALSE))/VLOOKUP('Cover page'!$B$6,Currecny_M!$A$1:$P$10,MATCH(Database!C1738,Currecny_M!$A$1:$P$1,0),FALSE)</f>
        <v>1.3507100000000001</v>
      </c>
      <c r="N1738" s="6" t="str">
        <f>VLOOKUP(B1738,Master!$A$2:$C$11,3,FALSE)</f>
        <v>Yuan</v>
      </c>
      <c r="O1738" s="6" t="str">
        <f>VLOOKUP(B1738,Master!$A$2:$C$11,2,FALSE)</f>
        <v>Asia</v>
      </c>
      <c r="Q1738" s="39" t="str">
        <f>VLOOKUP(D1738,GL_Master!$A$1:$D$80,2,FALSE)</f>
        <v>PL</v>
      </c>
      <c r="R1738" s="39" t="str">
        <f>VLOOKUP(D1738,GL_Master!$A$1:$D$80,3,FALSE)</f>
        <v>Legal &amp; Professional expenses</v>
      </c>
      <c r="S1738" s="39" t="str">
        <f>VLOOKUP(D1738,GL_Master!$A$1:$D$80,4,FALSE)</f>
        <v>Professional Fees - Others</v>
      </c>
    </row>
    <row r="1739" spans="1:19" x14ac:dyDescent="0.25">
      <c r="A1739" s="39" t="s">
        <v>262</v>
      </c>
      <c r="B1739" s="39" t="s">
        <v>234</v>
      </c>
      <c r="C1739" s="7">
        <v>44228</v>
      </c>
      <c r="D1739" s="39" t="s">
        <v>112</v>
      </c>
      <c r="E1739" s="39">
        <v>188</v>
      </c>
      <c r="F1739" s="82">
        <f t="shared" si="81"/>
        <v>0.188</v>
      </c>
      <c r="G1739" s="39">
        <f>VLOOKUP(N1739,Currecny_M!$A$1:$P$10,2,FALSE)</f>
        <v>65</v>
      </c>
      <c r="H1739" s="39">
        <f>MATCH(C1739,Currecny_M!$A$1:$P$1,0)</f>
        <v>12</v>
      </c>
      <c r="I1739" s="39">
        <f>VLOOKUP(N1739,Currecny_M!$A$1:$P$10,MATCH(Database!C1739,Currecny_M!$A$1:$P$1,0),FALSE)</f>
        <v>71.8</v>
      </c>
      <c r="J1739" s="82">
        <f t="shared" si="82"/>
        <v>13.4984</v>
      </c>
      <c r="K1739" s="39">
        <f>VLOOKUP('Cover page'!$B$6,Currecny_M!$A$1:$P$10,MATCH(Database!C1739,Currecny_M!$A$1:$P$1,0),FALSE)</f>
        <v>1</v>
      </c>
      <c r="L1739" s="82">
        <f t="shared" si="83"/>
        <v>13.4984</v>
      </c>
      <c r="M1739" s="82">
        <f>((E1739/$F$1)*VLOOKUP(N1739,Currecny_M!$A$1:$P$10,MATCH(Database!C1739,Currecny_M!$A$1:$P$1,0),FALSE))/VLOOKUP('Cover page'!$B$6,Currecny_M!$A$1:$P$10,MATCH(Database!C1739,Currecny_M!$A$1:$P$1,0),FALSE)</f>
        <v>13.4984</v>
      </c>
      <c r="N1739" s="6" t="str">
        <f>VLOOKUP(B1739,Master!$A$2:$C$11,3,FALSE)</f>
        <v>Yuan</v>
      </c>
      <c r="O1739" s="6" t="str">
        <f>VLOOKUP(B1739,Master!$A$2:$C$11,2,FALSE)</f>
        <v>Asia</v>
      </c>
      <c r="Q1739" s="39" t="str">
        <f>VLOOKUP(D1739,GL_Master!$A$1:$D$80,2,FALSE)</f>
        <v>PL</v>
      </c>
      <c r="R1739" s="39" t="str">
        <f>VLOOKUP(D1739,GL_Master!$A$1:$D$80,3,FALSE)</f>
        <v>Finance Cost</v>
      </c>
      <c r="S1739" s="39" t="str">
        <f>VLOOKUP(D1739,GL_Master!$A$1:$D$80,4,FALSE)</f>
        <v>Interest expense</v>
      </c>
    </row>
    <row r="1740" spans="1:19" x14ac:dyDescent="0.25">
      <c r="A1740" s="39" t="s">
        <v>262</v>
      </c>
      <c r="B1740" s="39" t="s">
        <v>234</v>
      </c>
      <c r="C1740" s="7">
        <v>44228</v>
      </c>
      <c r="D1740" s="39" t="s">
        <v>25</v>
      </c>
      <c r="E1740" s="39">
        <v>1745</v>
      </c>
      <c r="F1740" s="82">
        <f t="shared" si="81"/>
        <v>1.7450000000000001</v>
      </c>
      <c r="G1740" s="39">
        <f>VLOOKUP(N1740,Currecny_M!$A$1:$P$10,2,FALSE)</f>
        <v>65</v>
      </c>
      <c r="H1740" s="39">
        <f>MATCH(C1740,Currecny_M!$A$1:$P$1,0)</f>
        <v>12</v>
      </c>
      <c r="I1740" s="39">
        <f>VLOOKUP(N1740,Currecny_M!$A$1:$P$10,MATCH(Database!C1740,Currecny_M!$A$1:$P$1,0),FALSE)</f>
        <v>71.8</v>
      </c>
      <c r="J1740" s="82">
        <f t="shared" si="82"/>
        <v>125.291</v>
      </c>
      <c r="K1740" s="39">
        <f>VLOOKUP('Cover page'!$B$6,Currecny_M!$A$1:$P$10,MATCH(Database!C1740,Currecny_M!$A$1:$P$1,0),FALSE)</f>
        <v>1</v>
      </c>
      <c r="L1740" s="82">
        <f t="shared" si="83"/>
        <v>125.291</v>
      </c>
      <c r="M1740" s="82">
        <f>((E1740/$F$1)*VLOOKUP(N1740,Currecny_M!$A$1:$P$10,MATCH(Database!C1740,Currecny_M!$A$1:$P$1,0),FALSE))/VLOOKUP('Cover page'!$B$6,Currecny_M!$A$1:$P$10,MATCH(Database!C1740,Currecny_M!$A$1:$P$1,0),FALSE)</f>
        <v>125.291</v>
      </c>
      <c r="N1740" s="6" t="str">
        <f>VLOOKUP(B1740,Master!$A$2:$C$11,3,FALSE)</f>
        <v>Yuan</v>
      </c>
      <c r="O1740" s="6" t="str">
        <f>VLOOKUP(B1740,Master!$A$2:$C$11,2,FALSE)</f>
        <v>Asia</v>
      </c>
      <c r="Q1740" s="39" t="str">
        <f>VLOOKUP(D1740,GL_Master!$A$1:$D$80,2,FALSE)</f>
        <v>PL</v>
      </c>
      <c r="R1740" s="39" t="str">
        <f>VLOOKUP(D1740,GL_Master!$A$1:$D$80,3,FALSE)</f>
        <v>Depreciation</v>
      </c>
      <c r="S1740" s="39" t="str">
        <f>VLOOKUP(D1740,GL_Master!$A$1:$D$80,4,FALSE)</f>
        <v>Depreciation</v>
      </c>
    </row>
    <row r="1741" spans="1:19" x14ac:dyDescent="0.25">
      <c r="A1741" s="39" t="s">
        <v>262</v>
      </c>
      <c r="B1741" s="39" t="s">
        <v>234</v>
      </c>
      <c r="C1741" s="7">
        <v>44228</v>
      </c>
      <c r="D1741" s="39" t="s">
        <v>51</v>
      </c>
      <c r="E1741" s="39">
        <v>-18462</v>
      </c>
      <c r="F1741" s="82">
        <f t="shared" si="81"/>
        <v>-18.462</v>
      </c>
      <c r="G1741" s="39">
        <f>VLOOKUP(N1741,Currecny_M!$A$1:$P$10,2,FALSE)</f>
        <v>65</v>
      </c>
      <c r="H1741" s="39">
        <f>MATCH(C1741,Currecny_M!$A$1:$P$1,0)</f>
        <v>12</v>
      </c>
      <c r="I1741" s="39">
        <f>VLOOKUP(N1741,Currecny_M!$A$1:$P$10,MATCH(Database!C1741,Currecny_M!$A$1:$P$1,0),FALSE)</f>
        <v>71.8</v>
      </c>
      <c r="J1741" s="82">
        <f t="shared" si="82"/>
        <v>-1325.5716</v>
      </c>
      <c r="K1741" s="39">
        <f>VLOOKUP('Cover page'!$B$6,Currecny_M!$A$1:$P$10,MATCH(Database!C1741,Currecny_M!$A$1:$P$1,0),FALSE)</f>
        <v>1</v>
      </c>
      <c r="L1741" s="82">
        <f t="shared" si="83"/>
        <v>-1325.5716</v>
      </c>
      <c r="M1741" s="82">
        <f>((E1741/$F$1)*VLOOKUP(N1741,Currecny_M!$A$1:$P$10,MATCH(Database!C1741,Currecny_M!$A$1:$P$1,0),FALSE))/VLOOKUP('Cover page'!$B$6,Currecny_M!$A$1:$P$10,MATCH(Database!C1741,Currecny_M!$A$1:$P$1,0),FALSE)</f>
        <v>-1325.5716</v>
      </c>
      <c r="N1741" s="6" t="str">
        <f>VLOOKUP(B1741,Master!$A$2:$C$11,3,FALSE)</f>
        <v>Yuan</v>
      </c>
      <c r="O1741" s="6" t="str">
        <f>VLOOKUP(B1741,Master!$A$2:$C$11,2,FALSE)</f>
        <v>Asia</v>
      </c>
      <c r="Q1741" s="39" t="str">
        <f>VLOOKUP(D1741,GL_Master!$A$1:$D$80,2,FALSE)</f>
        <v>BS</v>
      </c>
      <c r="R1741" s="39" t="str">
        <f>VLOOKUP(D1741,GL_Master!$A$1:$D$80,3,FALSE)</f>
        <v>Share Capital</v>
      </c>
      <c r="S1741" s="39" t="str">
        <f>VLOOKUP(D1741,GL_Master!$A$1:$D$80,4,FALSE)</f>
        <v>Equity shares</v>
      </c>
    </row>
    <row r="1742" spans="1:19" x14ac:dyDescent="0.25">
      <c r="A1742" s="39" t="s">
        <v>262</v>
      </c>
      <c r="B1742" s="39" t="s">
        <v>234</v>
      </c>
      <c r="C1742" s="7">
        <v>44228</v>
      </c>
      <c r="D1742" s="39" t="s">
        <v>52</v>
      </c>
      <c r="E1742" s="39">
        <v>-35372</v>
      </c>
      <c r="F1742" s="82">
        <f t="shared" si="81"/>
        <v>-35.372</v>
      </c>
      <c r="G1742" s="39">
        <f>VLOOKUP(N1742,Currecny_M!$A$1:$P$10,2,FALSE)</f>
        <v>65</v>
      </c>
      <c r="H1742" s="39">
        <f>MATCH(C1742,Currecny_M!$A$1:$P$1,0)</f>
        <v>12</v>
      </c>
      <c r="I1742" s="39">
        <f>VLOOKUP(N1742,Currecny_M!$A$1:$P$10,MATCH(Database!C1742,Currecny_M!$A$1:$P$1,0),FALSE)</f>
        <v>71.8</v>
      </c>
      <c r="J1742" s="82">
        <f t="shared" si="82"/>
        <v>-2539.7095999999997</v>
      </c>
      <c r="K1742" s="39">
        <f>VLOOKUP('Cover page'!$B$6,Currecny_M!$A$1:$P$10,MATCH(Database!C1742,Currecny_M!$A$1:$P$1,0),FALSE)</f>
        <v>1</v>
      </c>
      <c r="L1742" s="82">
        <f t="shared" si="83"/>
        <v>-2539.7095999999997</v>
      </c>
      <c r="M1742" s="82">
        <f>((E1742/$F$1)*VLOOKUP(N1742,Currecny_M!$A$1:$P$10,MATCH(Database!C1742,Currecny_M!$A$1:$P$1,0),FALSE))/VLOOKUP('Cover page'!$B$6,Currecny_M!$A$1:$P$10,MATCH(Database!C1742,Currecny_M!$A$1:$P$1,0),FALSE)</f>
        <v>-2539.7095999999997</v>
      </c>
      <c r="N1742" s="6" t="str">
        <f>VLOOKUP(B1742,Master!$A$2:$C$11,3,FALSE)</f>
        <v>Yuan</v>
      </c>
      <c r="O1742" s="6" t="str">
        <f>VLOOKUP(B1742,Master!$A$2:$C$11,2,FALSE)</f>
        <v>Asia</v>
      </c>
      <c r="Q1742" s="39" t="str">
        <f>VLOOKUP(D1742,GL_Master!$A$1:$D$80,2,FALSE)</f>
        <v>BS</v>
      </c>
      <c r="R1742" s="39" t="str">
        <f>VLOOKUP(D1742,GL_Master!$A$1:$D$80,3,FALSE)</f>
        <v>Reserve and Surplus</v>
      </c>
      <c r="S1742" s="39" t="str">
        <f>VLOOKUP(D1742,GL_Master!$A$1:$D$80,4,FALSE)</f>
        <v>Reserves at the commencement of the year</v>
      </c>
    </row>
    <row r="1743" spans="1:19" x14ac:dyDescent="0.25">
      <c r="A1743" s="39" t="s">
        <v>262</v>
      </c>
      <c r="B1743" s="39" t="s">
        <v>234</v>
      </c>
      <c r="C1743" s="7">
        <v>44228</v>
      </c>
      <c r="D1743" s="39" t="s">
        <v>53</v>
      </c>
      <c r="E1743" s="39">
        <v>-14104</v>
      </c>
      <c r="F1743" s="82">
        <f t="shared" si="81"/>
        <v>-14.103999999999999</v>
      </c>
      <c r="G1743" s="39">
        <f>VLOOKUP(N1743,Currecny_M!$A$1:$P$10,2,FALSE)</f>
        <v>65</v>
      </c>
      <c r="H1743" s="39">
        <f>MATCH(C1743,Currecny_M!$A$1:$P$1,0)</f>
        <v>12</v>
      </c>
      <c r="I1743" s="39">
        <f>VLOOKUP(N1743,Currecny_M!$A$1:$P$10,MATCH(Database!C1743,Currecny_M!$A$1:$P$1,0),FALSE)</f>
        <v>71.8</v>
      </c>
      <c r="J1743" s="82">
        <f t="shared" si="82"/>
        <v>-1012.6671999999999</v>
      </c>
      <c r="K1743" s="39">
        <f>VLOOKUP('Cover page'!$B$6,Currecny_M!$A$1:$P$10,MATCH(Database!C1743,Currecny_M!$A$1:$P$1,0),FALSE)</f>
        <v>1</v>
      </c>
      <c r="L1743" s="82">
        <f t="shared" si="83"/>
        <v>-1012.6671999999999</v>
      </c>
      <c r="M1743" s="82">
        <f>((E1743/$F$1)*VLOOKUP(N1743,Currecny_M!$A$1:$P$10,MATCH(Database!C1743,Currecny_M!$A$1:$P$1,0),FALSE))/VLOOKUP('Cover page'!$B$6,Currecny_M!$A$1:$P$10,MATCH(Database!C1743,Currecny_M!$A$1:$P$1,0),FALSE)</f>
        <v>-1012.6671999999999</v>
      </c>
      <c r="N1743" s="6" t="str">
        <f>VLOOKUP(B1743,Master!$A$2:$C$11,3,FALSE)</f>
        <v>Yuan</v>
      </c>
      <c r="O1743" s="6" t="str">
        <f>VLOOKUP(B1743,Master!$A$2:$C$11,2,FALSE)</f>
        <v>Asia</v>
      </c>
      <c r="Q1743" s="39" t="str">
        <f>VLOOKUP(D1743,GL_Master!$A$1:$D$80,2,FALSE)</f>
        <v>BS</v>
      </c>
      <c r="R1743" s="39" t="str">
        <f>VLOOKUP(D1743,GL_Master!$A$1:$D$80,3,FALSE)</f>
        <v>Loan Fund</v>
      </c>
      <c r="S1743" s="39" t="str">
        <f>VLOOKUP(D1743,GL_Master!$A$1:$D$80,4,FALSE)</f>
        <v>Term Loan</v>
      </c>
    </row>
    <row r="1744" spans="1:19" x14ac:dyDescent="0.25">
      <c r="A1744" s="39" t="s">
        <v>262</v>
      </c>
      <c r="B1744" s="39" t="s">
        <v>234</v>
      </c>
      <c r="C1744" s="7">
        <v>44228</v>
      </c>
      <c r="D1744" s="39" t="s">
        <v>54</v>
      </c>
      <c r="E1744" s="39">
        <v>37</v>
      </c>
      <c r="F1744" s="82">
        <f t="shared" si="81"/>
        <v>3.6999999999999998E-2</v>
      </c>
      <c r="G1744" s="39">
        <f>VLOOKUP(N1744,Currecny_M!$A$1:$P$10,2,FALSE)</f>
        <v>65</v>
      </c>
      <c r="H1744" s="39">
        <f>MATCH(C1744,Currecny_M!$A$1:$P$1,0)</f>
        <v>12</v>
      </c>
      <c r="I1744" s="39">
        <f>VLOOKUP(N1744,Currecny_M!$A$1:$P$10,MATCH(Database!C1744,Currecny_M!$A$1:$P$1,0),FALSE)</f>
        <v>71.8</v>
      </c>
      <c r="J1744" s="82">
        <f t="shared" si="82"/>
        <v>2.6565999999999996</v>
      </c>
      <c r="K1744" s="39">
        <f>VLOOKUP('Cover page'!$B$6,Currecny_M!$A$1:$P$10,MATCH(Database!C1744,Currecny_M!$A$1:$P$1,0),FALSE)</f>
        <v>1</v>
      </c>
      <c r="L1744" s="82">
        <f t="shared" si="83"/>
        <v>2.6565999999999996</v>
      </c>
      <c r="M1744" s="82">
        <f>((E1744/$F$1)*VLOOKUP(N1744,Currecny_M!$A$1:$P$10,MATCH(Database!C1744,Currecny_M!$A$1:$P$1,0),FALSE))/VLOOKUP('Cover page'!$B$6,Currecny_M!$A$1:$P$10,MATCH(Database!C1744,Currecny_M!$A$1:$P$1,0),FALSE)</f>
        <v>2.6565999999999996</v>
      </c>
      <c r="N1744" s="6" t="str">
        <f>VLOOKUP(B1744,Master!$A$2:$C$11,3,FALSE)</f>
        <v>Yuan</v>
      </c>
      <c r="O1744" s="6" t="str">
        <f>VLOOKUP(B1744,Master!$A$2:$C$11,2,FALSE)</f>
        <v>Asia</v>
      </c>
      <c r="Q1744" s="39" t="str">
        <f>VLOOKUP(D1744,GL_Master!$A$1:$D$80,2,FALSE)</f>
        <v>BS</v>
      </c>
      <c r="R1744" s="39" t="str">
        <f>VLOOKUP(D1744,GL_Master!$A$1:$D$80,3,FALSE)</f>
        <v>Trade Payables</v>
      </c>
      <c r="S1744" s="39" t="str">
        <f>VLOOKUP(D1744,GL_Master!$A$1:$D$80,4,FALSE)</f>
        <v>Trade payable</v>
      </c>
    </row>
    <row r="1745" spans="1:19" x14ac:dyDescent="0.25">
      <c r="A1745" s="39" t="s">
        <v>262</v>
      </c>
      <c r="B1745" s="39" t="s">
        <v>234</v>
      </c>
      <c r="C1745" s="7">
        <v>44228</v>
      </c>
      <c r="D1745" s="39" t="s">
        <v>34</v>
      </c>
      <c r="E1745" s="39">
        <v>-1026</v>
      </c>
      <c r="F1745" s="82">
        <f t="shared" si="81"/>
        <v>-1.026</v>
      </c>
      <c r="G1745" s="39">
        <f>VLOOKUP(N1745,Currecny_M!$A$1:$P$10,2,FALSE)</f>
        <v>65</v>
      </c>
      <c r="H1745" s="39">
        <f>MATCH(C1745,Currecny_M!$A$1:$P$1,0)</f>
        <v>12</v>
      </c>
      <c r="I1745" s="39">
        <f>VLOOKUP(N1745,Currecny_M!$A$1:$P$10,MATCH(Database!C1745,Currecny_M!$A$1:$P$1,0),FALSE)</f>
        <v>71.8</v>
      </c>
      <c r="J1745" s="82">
        <f t="shared" si="82"/>
        <v>-73.666799999999995</v>
      </c>
      <c r="K1745" s="39">
        <f>VLOOKUP('Cover page'!$B$6,Currecny_M!$A$1:$P$10,MATCH(Database!C1745,Currecny_M!$A$1:$P$1,0),FALSE)</f>
        <v>1</v>
      </c>
      <c r="L1745" s="82">
        <f t="shared" si="83"/>
        <v>-73.666799999999995</v>
      </c>
      <c r="M1745" s="82">
        <f>((E1745/$F$1)*VLOOKUP(N1745,Currecny_M!$A$1:$P$10,MATCH(Database!C1745,Currecny_M!$A$1:$P$1,0),FALSE))/VLOOKUP('Cover page'!$B$6,Currecny_M!$A$1:$P$10,MATCH(Database!C1745,Currecny_M!$A$1:$P$1,0),FALSE)</f>
        <v>-73.666799999999995</v>
      </c>
      <c r="N1745" s="6" t="str">
        <f>VLOOKUP(B1745,Master!$A$2:$C$11,3,FALSE)</f>
        <v>Yuan</v>
      </c>
      <c r="O1745" s="6" t="str">
        <f>VLOOKUP(B1745,Master!$A$2:$C$11,2,FALSE)</f>
        <v>Asia</v>
      </c>
      <c r="Q1745" s="39" t="str">
        <f>VLOOKUP(D1745,GL_Master!$A$1:$D$80,2,FALSE)</f>
        <v>BS</v>
      </c>
      <c r="R1745" s="39" t="str">
        <f>VLOOKUP(D1745,GL_Master!$A$1:$D$80,3,FALSE)</f>
        <v>Provisions</v>
      </c>
      <c r="S1745" s="39" t="str">
        <f>VLOOKUP(D1745,GL_Master!$A$1:$D$80,4,FALSE)</f>
        <v>Expenses payables</v>
      </c>
    </row>
    <row r="1746" spans="1:19" x14ac:dyDescent="0.25">
      <c r="A1746" s="39" t="s">
        <v>262</v>
      </c>
      <c r="B1746" s="39" t="s">
        <v>234</v>
      </c>
      <c r="C1746" s="7">
        <v>44228</v>
      </c>
      <c r="D1746" s="39" t="s">
        <v>18</v>
      </c>
      <c r="E1746" s="39">
        <v>-624</v>
      </c>
      <c r="F1746" s="82">
        <f t="shared" si="81"/>
        <v>-0.624</v>
      </c>
      <c r="G1746" s="39">
        <f>VLOOKUP(N1746,Currecny_M!$A$1:$P$10,2,FALSE)</f>
        <v>65</v>
      </c>
      <c r="H1746" s="39">
        <f>MATCH(C1746,Currecny_M!$A$1:$P$1,0)</f>
        <v>12</v>
      </c>
      <c r="I1746" s="39">
        <f>VLOOKUP(N1746,Currecny_M!$A$1:$P$10,MATCH(Database!C1746,Currecny_M!$A$1:$P$1,0),FALSE)</f>
        <v>71.8</v>
      </c>
      <c r="J1746" s="82">
        <f t="shared" si="82"/>
        <v>-44.803199999999997</v>
      </c>
      <c r="K1746" s="39">
        <f>VLOOKUP('Cover page'!$B$6,Currecny_M!$A$1:$P$10,MATCH(Database!C1746,Currecny_M!$A$1:$P$1,0),FALSE)</f>
        <v>1</v>
      </c>
      <c r="L1746" s="82">
        <f t="shared" si="83"/>
        <v>-44.803199999999997</v>
      </c>
      <c r="M1746" s="82">
        <f>((E1746/$F$1)*VLOOKUP(N1746,Currecny_M!$A$1:$P$10,MATCH(Database!C1746,Currecny_M!$A$1:$P$1,0),FALSE))/VLOOKUP('Cover page'!$B$6,Currecny_M!$A$1:$P$10,MATCH(Database!C1746,Currecny_M!$A$1:$P$1,0),FALSE)</f>
        <v>-44.803199999999997</v>
      </c>
      <c r="N1746" s="6" t="str">
        <f>VLOOKUP(B1746,Master!$A$2:$C$11,3,FALSE)</f>
        <v>Yuan</v>
      </c>
      <c r="O1746" s="6" t="str">
        <f>VLOOKUP(B1746,Master!$A$2:$C$11,2,FALSE)</f>
        <v>Asia</v>
      </c>
      <c r="Q1746" s="39" t="str">
        <f>VLOOKUP(D1746,GL_Master!$A$1:$D$80,2,FALSE)</f>
        <v>BS</v>
      </c>
      <c r="R1746" s="39" t="str">
        <f>VLOOKUP(D1746,GL_Master!$A$1:$D$80,3,FALSE)</f>
        <v>Other current liabilities</v>
      </c>
      <c r="S1746" s="39" t="str">
        <f>VLOOKUP(D1746,GL_Master!$A$1:$D$80,4,FALSE)</f>
        <v>Employee related liabilities</v>
      </c>
    </row>
    <row r="1747" spans="1:19" x14ac:dyDescent="0.25">
      <c r="A1747" s="39" t="s">
        <v>262</v>
      </c>
      <c r="B1747" s="39" t="s">
        <v>234</v>
      </c>
      <c r="C1747" s="7">
        <v>44228</v>
      </c>
      <c r="D1747" s="39" t="s">
        <v>55</v>
      </c>
      <c r="E1747" s="39">
        <v>-75</v>
      </c>
      <c r="F1747" s="82">
        <f t="shared" si="81"/>
        <v>-7.4999999999999997E-2</v>
      </c>
      <c r="G1747" s="39">
        <f>VLOOKUP(N1747,Currecny_M!$A$1:$P$10,2,FALSE)</f>
        <v>65</v>
      </c>
      <c r="H1747" s="39">
        <f>MATCH(C1747,Currecny_M!$A$1:$P$1,0)</f>
        <v>12</v>
      </c>
      <c r="I1747" s="39">
        <f>VLOOKUP(N1747,Currecny_M!$A$1:$P$10,MATCH(Database!C1747,Currecny_M!$A$1:$P$1,0),FALSE)</f>
        <v>71.8</v>
      </c>
      <c r="J1747" s="82">
        <f t="shared" si="82"/>
        <v>-5.3849999999999998</v>
      </c>
      <c r="K1747" s="39">
        <f>VLOOKUP('Cover page'!$B$6,Currecny_M!$A$1:$P$10,MATCH(Database!C1747,Currecny_M!$A$1:$P$1,0),FALSE)</f>
        <v>1</v>
      </c>
      <c r="L1747" s="82">
        <f t="shared" si="83"/>
        <v>-5.3849999999999998</v>
      </c>
      <c r="M1747" s="82">
        <f>((E1747/$F$1)*VLOOKUP(N1747,Currecny_M!$A$1:$P$10,MATCH(Database!C1747,Currecny_M!$A$1:$P$1,0),FALSE))/VLOOKUP('Cover page'!$B$6,Currecny_M!$A$1:$P$10,MATCH(Database!C1747,Currecny_M!$A$1:$P$1,0),FALSE)</f>
        <v>-5.3849999999999998</v>
      </c>
      <c r="N1747" s="6" t="str">
        <f>VLOOKUP(B1747,Master!$A$2:$C$11,3,FALSE)</f>
        <v>Yuan</v>
      </c>
      <c r="O1747" s="6" t="str">
        <f>VLOOKUP(B1747,Master!$A$2:$C$11,2,FALSE)</f>
        <v>Asia</v>
      </c>
      <c r="Q1747" s="39" t="str">
        <f>VLOOKUP(D1747,GL_Master!$A$1:$D$80,2,FALSE)</f>
        <v>BS</v>
      </c>
      <c r="R1747" s="39" t="str">
        <f>VLOOKUP(D1747,GL_Master!$A$1:$D$80,3,FALSE)</f>
        <v>Other current liabilities</v>
      </c>
      <c r="S1747" s="39" t="str">
        <f>VLOOKUP(D1747,GL_Master!$A$1:$D$80,4,FALSE)</f>
        <v>Security deposit received</v>
      </c>
    </row>
    <row r="1748" spans="1:19" x14ac:dyDescent="0.25">
      <c r="A1748" s="39" t="s">
        <v>262</v>
      </c>
      <c r="B1748" s="39" t="s">
        <v>234</v>
      </c>
      <c r="C1748" s="7">
        <v>44228</v>
      </c>
      <c r="D1748" s="39" t="s">
        <v>56</v>
      </c>
      <c r="E1748" s="39">
        <v>-20</v>
      </c>
      <c r="F1748" s="82">
        <f t="shared" si="81"/>
        <v>-0.02</v>
      </c>
      <c r="G1748" s="39">
        <f>VLOOKUP(N1748,Currecny_M!$A$1:$P$10,2,FALSE)</f>
        <v>65</v>
      </c>
      <c r="H1748" s="39">
        <f>MATCH(C1748,Currecny_M!$A$1:$P$1,0)</f>
        <v>12</v>
      </c>
      <c r="I1748" s="39">
        <f>VLOOKUP(N1748,Currecny_M!$A$1:$P$10,MATCH(Database!C1748,Currecny_M!$A$1:$P$1,0),FALSE)</f>
        <v>71.8</v>
      </c>
      <c r="J1748" s="82">
        <f t="shared" si="82"/>
        <v>-1.4359999999999999</v>
      </c>
      <c r="K1748" s="39">
        <f>VLOOKUP('Cover page'!$B$6,Currecny_M!$A$1:$P$10,MATCH(Database!C1748,Currecny_M!$A$1:$P$1,0),FALSE)</f>
        <v>1</v>
      </c>
      <c r="L1748" s="82">
        <f t="shared" si="83"/>
        <v>-1.4359999999999999</v>
      </c>
      <c r="M1748" s="82">
        <f>((E1748/$F$1)*VLOOKUP(N1748,Currecny_M!$A$1:$P$10,MATCH(Database!C1748,Currecny_M!$A$1:$P$1,0),FALSE))/VLOOKUP('Cover page'!$B$6,Currecny_M!$A$1:$P$10,MATCH(Database!C1748,Currecny_M!$A$1:$P$1,0),FALSE)</f>
        <v>-1.4359999999999999</v>
      </c>
      <c r="N1748" s="6" t="str">
        <f>VLOOKUP(B1748,Master!$A$2:$C$11,3,FALSE)</f>
        <v>Yuan</v>
      </c>
      <c r="O1748" s="6" t="str">
        <f>VLOOKUP(B1748,Master!$A$2:$C$11,2,FALSE)</f>
        <v>Asia</v>
      </c>
      <c r="Q1748" s="39" t="str">
        <f>VLOOKUP(D1748,GL_Master!$A$1:$D$80,2,FALSE)</f>
        <v>BS</v>
      </c>
      <c r="R1748" s="39" t="str">
        <f>VLOOKUP(D1748,GL_Master!$A$1:$D$80,3,FALSE)</f>
        <v>Other Tax Payables</v>
      </c>
      <c r="S1748" s="39" t="str">
        <f>VLOOKUP(D1748,GL_Master!$A$1:$D$80,4,FALSE)</f>
        <v>Tax deducted at source payable</v>
      </c>
    </row>
    <row r="1749" spans="1:19" x14ac:dyDescent="0.25">
      <c r="A1749" s="39" t="s">
        <v>262</v>
      </c>
      <c r="B1749" s="39" t="s">
        <v>234</v>
      </c>
      <c r="C1749" s="7">
        <v>44228</v>
      </c>
      <c r="D1749" s="39" t="s">
        <v>57</v>
      </c>
      <c r="E1749" s="39">
        <v>-183</v>
      </c>
      <c r="F1749" s="82">
        <f t="shared" si="81"/>
        <v>-0.183</v>
      </c>
      <c r="G1749" s="39">
        <f>VLOOKUP(N1749,Currecny_M!$A$1:$P$10,2,FALSE)</f>
        <v>65</v>
      </c>
      <c r="H1749" s="39">
        <f>MATCH(C1749,Currecny_M!$A$1:$P$1,0)</f>
        <v>12</v>
      </c>
      <c r="I1749" s="39">
        <f>VLOOKUP(N1749,Currecny_M!$A$1:$P$10,MATCH(Database!C1749,Currecny_M!$A$1:$P$1,0),FALSE)</f>
        <v>71.8</v>
      </c>
      <c r="J1749" s="82">
        <f t="shared" si="82"/>
        <v>-13.139399999999998</v>
      </c>
      <c r="K1749" s="39">
        <f>VLOOKUP('Cover page'!$B$6,Currecny_M!$A$1:$P$10,MATCH(Database!C1749,Currecny_M!$A$1:$P$1,0),FALSE)</f>
        <v>1</v>
      </c>
      <c r="L1749" s="82">
        <f t="shared" si="83"/>
        <v>-13.139399999999998</v>
      </c>
      <c r="M1749" s="82">
        <f>((E1749/$F$1)*VLOOKUP(N1749,Currecny_M!$A$1:$P$10,MATCH(Database!C1749,Currecny_M!$A$1:$P$1,0),FALSE))/VLOOKUP('Cover page'!$B$6,Currecny_M!$A$1:$P$10,MATCH(Database!C1749,Currecny_M!$A$1:$P$1,0),FALSE)</f>
        <v>-13.139399999999998</v>
      </c>
      <c r="N1749" s="6" t="str">
        <f>VLOOKUP(B1749,Master!$A$2:$C$11,3,FALSE)</f>
        <v>Yuan</v>
      </c>
      <c r="O1749" s="6" t="str">
        <f>VLOOKUP(B1749,Master!$A$2:$C$11,2,FALSE)</f>
        <v>Asia</v>
      </c>
      <c r="Q1749" s="39" t="str">
        <f>VLOOKUP(D1749,GL_Master!$A$1:$D$80,2,FALSE)</f>
        <v>BS</v>
      </c>
      <c r="R1749" s="39" t="str">
        <f>VLOOKUP(D1749,GL_Master!$A$1:$D$80,3,FALSE)</f>
        <v>Other Tax Payables</v>
      </c>
      <c r="S1749" s="39" t="str">
        <f>VLOOKUP(D1749,GL_Master!$A$1:$D$80,4,FALSE)</f>
        <v>Tax deducted at source payable</v>
      </c>
    </row>
    <row r="1750" spans="1:19" x14ac:dyDescent="0.25">
      <c r="A1750" s="39" t="s">
        <v>262</v>
      </c>
      <c r="B1750" s="39" t="s">
        <v>234</v>
      </c>
      <c r="C1750" s="7">
        <v>44228</v>
      </c>
      <c r="D1750" s="39" t="s">
        <v>58</v>
      </c>
      <c r="E1750" s="39">
        <v>-1280</v>
      </c>
      <c r="F1750" s="82">
        <f t="shared" si="81"/>
        <v>-1.28</v>
      </c>
      <c r="G1750" s="39">
        <f>VLOOKUP(N1750,Currecny_M!$A$1:$P$10,2,FALSE)</f>
        <v>65</v>
      </c>
      <c r="H1750" s="39">
        <f>MATCH(C1750,Currecny_M!$A$1:$P$1,0)</f>
        <v>12</v>
      </c>
      <c r="I1750" s="39">
        <f>VLOOKUP(N1750,Currecny_M!$A$1:$P$10,MATCH(Database!C1750,Currecny_M!$A$1:$P$1,0),FALSE)</f>
        <v>71.8</v>
      </c>
      <c r="J1750" s="82">
        <f t="shared" si="82"/>
        <v>-91.903999999999996</v>
      </c>
      <c r="K1750" s="39">
        <f>VLOOKUP('Cover page'!$B$6,Currecny_M!$A$1:$P$10,MATCH(Database!C1750,Currecny_M!$A$1:$P$1,0),FALSE)</f>
        <v>1</v>
      </c>
      <c r="L1750" s="82">
        <f t="shared" si="83"/>
        <v>-91.903999999999996</v>
      </c>
      <c r="M1750" s="82">
        <f>((E1750/$F$1)*VLOOKUP(N1750,Currecny_M!$A$1:$P$10,MATCH(Database!C1750,Currecny_M!$A$1:$P$1,0),FALSE))/VLOOKUP('Cover page'!$B$6,Currecny_M!$A$1:$P$10,MATCH(Database!C1750,Currecny_M!$A$1:$P$1,0),FALSE)</f>
        <v>-91.903999999999996</v>
      </c>
      <c r="N1750" s="6" t="str">
        <f>VLOOKUP(B1750,Master!$A$2:$C$11,3,FALSE)</f>
        <v>Yuan</v>
      </c>
      <c r="O1750" s="6" t="str">
        <f>VLOOKUP(B1750,Master!$A$2:$C$11,2,FALSE)</f>
        <v>Asia</v>
      </c>
      <c r="Q1750" s="39" t="str">
        <f>VLOOKUP(D1750,GL_Master!$A$1:$D$80,2,FALSE)</f>
        <v>BS</v>
      </c>
      <c r="R1750" s="39" t="str">
        <f>VLOOKUP(D1750,GL_Master!$A$1:$D$80,3,FALSE)</f>
        <v>Long-term provisions</v>
      </c>
      <c r="S1750" s="39" t="str">
        <f>VLOOKUP(D1750,GL_Master!$A$1:$D$80,4,FALSE)</f>
        <v>Provision for gratuity</v>
      </c>
    </row>
    <row r="1751" spans="1:19" x14ac:dyDescent="0.25">
      <c r="A1751" s="39" t="s">
        <v>262</v>
      </c>
      <c r="B1751" s="39" t="s">
        <v>234</v>
      </c>
      <c r="C1751" s="7">
        <v>44228</v>
      </c>
      <c r="D1751" s="39" t="s">
        <v>59</v>
      </c>
      <c r="E1751" s="39">
        <v>-546</v>
      </c>
      <c r="F1751" s="82">
        <f t="shared" si="81"/>
        <v>-0.54600000000000004</v>
      </c>
      <c r="G1751" s="39">
        <f>VLOOKUP(N1751,Currecny_M!$A$1:$P$10,2,FALSE)</f>
        <v>65</v>
      </c>
      <c r="H1751" s="39">
        <f>MATCH(C1751,Currecny_M!$A$1:$P$1,0)</f>
        <v>12</v>
      </c>
      <c r="I1751" s="39">
        <f>VLOOKUP(N1751,Currecny_M!$A$1:$P$10,MATCH(Database!C1751,Currecny_M!$A$1:$P$1,0),FALSE)</f>
        <v>71.8</v>
      </c>
      <c r="J1751" s="82">
        <f t="shared" si="82"/>
        <v>-39.202800000000003</v>
      </c>
      <c r="K1751" s="39">
        <f>VLOOKUP('Cover page'!$B$6,Currecny_M!$A$1:$P$10,MATCH(Database!C1751,Currecny_M!$A$1:$P$1,0),FALSE)</f>
        <v>1</v>
      </c>
      <c r="L1751" s="82">
        <f t="shared" si="83"/>
        <v>-39.202800000000003</v>
      </c>
      <c r="M1751" s="82">
        <f>((E1751/$F$1)*VLOOKUP(N1751,Currecny_M!$A$1:$P$10,MATCH(Database!C1751,Currecny_M!$A$1:$P$1,0),FALSE))/VLOOKUP('Cover page'!$B$6,Currecny_M!$A$1:$P$10,MATCH(Database!C1751,Currecny_M!$A$1:$P$1,0),FALSE)</f>
        <v>-39.202800000000003</v>
      </c>
      <c r="N1751" s="6" t="str">
        <f>VLOOKUP(B1751,Master!$A$2:$C$11,3,FALSE)</f>
        <v>Yuan</v>
      </c>
      <c r="O1751" s="6" t="str">
        <f>VLOOKUP(B1751,Master!$A$2:$C$11,2,FALSE)</f>
        <v>Asia</v>
      </c>
      <c r="Q1751" s="39" t="str">
        <f>VLOOKUP(D1751,GL_Master!$A$1:$D$80,2,FALSE)</f>
        <v>BS</v>
      </c>
      <c r="R1751" s="39" t="str">
        <f>VLOOKUP(D1751,GL_Master!$A$1:$D$80,3,FALSE)</f>
        <v>Long-term provisions</v>
      </c>
      <c r="S1751" s="39" t="str">
        <f>VLOOKUP(D1751,GL_Master!$A$1:$D$80,4,FALSE)</f>
        <v>Provision for leave encashment</v>
      </c>
    </row>
    <row r="1752" spans="1:19" x14ac:dyDescent="0.25">
      <c r="A1752" s="39" t="s">
        <v>262</v>
      </c>
      <c r="B1752" s="39" t="s">
        <v>234</v>
      </c>
      <c r="C1752" s="7">
        <v>44228</v>
      </c>
      <c r="D1752" s="39" t="s">
        <v>60</v>
      </c>
      <c r="E1752" s="39">
        <v>-157</v>
      </c>
      <c r="F1752" s="82">
        <f t="shared" si="81"/>
        <v>-0.157</v>
      </c>
      <c r="G1752" s="39">
        <f>VLOOKUP(N1752,Currecny_M!$A$1:$P$10,2,FALSE)</f>
        <v>65</v>
      </c>
      <c r="H1752" s="39">
        <f>MATCH(C1752,Currecny_M!$A$1:$P$1,0)</f>
        <v>12</v>
      </c>
      <c r="I1752" s="39">
        <f>VLOOKUP(N1752,Currecny_M!$A$1:$P$10,MATCH(Database!C1752,Currecny_M!$A$1:$P$1,0),FALSE)</f>
        <v>71.8</v>
      </c>
      <c r="J1752" s="82">
        <f t="shared" si="82"/>
        <v>-11.272599999999999</v>
      </c>
      <c r="K1752" s="39">
        <f>VLOOKUP('Cover page'!$B$6,Currecny_M!$A$1:$P$10,MATCH(Database!C1752,Currecny_M!$A$1:$P$1,0),FALSE)</f>
        <v>1</v>
      </c>
      <c r="L1752" s="82">
        <f t="shared" si="83"/>
        <v>-11.272599999999999</v>
      </c>
      <c r="M1752" s="82">
        <f>((E1752/$F$1)*VLOOKUP(N1752,Currecny_M!$A$1:$P$10,MATCH(Database!C1752,Currecny_M!$A$1:$P$1,0),FALSE))/VLOOKUP('Cover page'!$B$6,Currecny_M!$A$1:$P$10,MATCH(Database!C1752,Currecny_M!$A$1:$P$1,0),FALSE)</f>
        <v>-11.272599999999999</v>
      </c>
      <c r="N1752" s="6" t="str">
        <f>VLOOKUP(B1752,Master!$A$2:$C$11,3,FALSE)</f>
        <v>Yuan</v>
      </c>
      <c r="O1752" s="6" t="str">
        <f>VLOOKUP(B1752,Master!$A$2:$C$11,2,FALSE)</f>
        <v>Asia</v>
      </c>
      <c r="Q1752" s="39" t="str">
        <f>VLOOKUP(D1752,GL_Master!$A$1:$D$80,2,FALSE)</f>
        <v>BS</v>
      </c>
      <c r="R1752" s="39" t="str">
        <f>VLOOKUP(D1752,GL_Master!$A$1:$D$80,3,FALSE)</f>
        <v>Trade Payables</v>
      </c>
      <c r="S1752" s="39" t="str">
        <f>VLOOKUP(D1752,GL_Master!$A$1:$D$80,4,FALSE)</f>
        <v>Trade payable</v>
      </c>
    </row>
    <row r="1753" spans="1:19" x14ac:dyDescent="0.25">
      <c r="A1753" s="39" t="s">
        <v>262</v>
      </c>
      <c r="B1753" s="39" t="s">
        <v>234</v>
      </c>
      <c r="C1753" s="7">
        <v>44228</v>
      </c>
      <c r="D1753" s="39" t="s">
        <v>61</v>
      </c>
      <c r="E1753" s="39">
        <v>-1628</v>
      </c>
      <c r="F1753" s="82">
        <f t="shared" si="81"/>
        <v>-1.6279999999999999</v>
      </c>
      <c r="G1753" s="39">
        <f>VLOOKUP(N1753,Currecny_M!$A$1:$P$10,2,FALSE)</f>
        <v>65</v>
      </c>
      <c r="H1753" s="39">
        <f>MATCH(C1753,Currecny_M!$A$1:$P$1,0)</f>
        <v>12</v>
      </c>
      <c r="I1753" s="39">
        <f>VLOOKUP(N1753,Currecny_M!$A$1:$P$10,MATCH(Database!C1753,Currecny_M!$A$1:$P$1,0),FALSE)</f>
        <v>71.8</v>
      </c>
      <c r="J1753" s="82">
        <f t="shared" si="82"/>
        <v>-116.89039999999999</v>
      </c>
      <c r="K1753" s="39">
        <f>VLOOKUP('Cover page'!$B$6,Currecny_M!$A$1:$P$10,MATCH(Database!C1753,Currecny_M!$A$1:$P$1,0),FALSE)</f>
        <v>1</v>
      </c>
      <c r="L1753" s="82">
        <f t="shared" si="83"/>
        <v>-116.89039999999999</v>
      </c>
      <c r="M1753" s="82">
        <f>((E1753/$F$1)*VLOOKUP(N1753,Currecny_M!$A$1:$P$10,MATCH(Database!C1753,Currecny_M!$A$1:$P$1,0),FALSE))/VLOOKUP('Cover page'!$B$6,Currecny_M!$A$1:$P$10,MATCH(Database!C1753,Currecny_M!$A$1:$P$1,0),FALSE)</f>
        <v>-116.89039999999999</v>
      </c>
      <c r="N1753" s="6" t="str">
        <f>VLOOKUP(B1753,Master!$A$2:$C$11,3,FALSE)</f>
        <v>Yuan</v>
      </c>
      <c r="O1753" s="6" t="str">
        <f>VLOOKUP(B1753,Master!$A$2:$C$11,2,FALSE)</f>
        <v>Asia</v>
      </c>
      <c r="Q1753" s="39" t="str">
        <f>VLOOKUP(D1753,GL_Master!$A$1:$D$80,2,FALSE)</f>
        <v>BS</v>
      </c>
      <c r="R1753" s="39" t="str">
        <f>VLOOKUP(D1753,GL_Master!$A$1:$D$80,3,FALSE)</f>
        <v>Provisions</v>
      </c>
      <c r="S1753" s="39" t="str">
        <f>VLOOKUP(D1753,GL_Master!$A$1:$D$80,4,FALSE)</f>
        <v>Provision for doubtful assets</v>
      </c>
    </row>
    <row r="1754" spans="1:19" x14ac:dyDescent="0.25">
      <c r="A1754" s="39" t="s">
        <v>262</v>
      </c>
      <c r="B1754" s="39" t="s">
        <v>234</v>
      </c>
      <c r="C1754" s="7">
        <v>44228</v>
      </c>
      <c r="D1754" s="39" t="s">
        <v>62</v>
      </c>
      <c r="E1754" s="39">
        <v>-59</v>
      </c>
      <c r="F1754" s="82">
        <f t="shared" si="81"/>
        <v>-5.8999999999999997E-2</v>
      </c>
      <c r="G1754" s="39">
        <f>VLOOKUP(N1754,Currecny_M!$A$1:$P$10,2,FALSE)</f>
        <v>65</v>
      </c>
      <c r="H1754" s="39">
        <f>MATCH(C1754,Currecny_M!$A$1:$P$1,0)</f>
        <v>12</v>
      </c>
      <c r="I1754" s="39">
        <f>VLOOKUP(N1754,Currecny_M!$A$1:$P$10,MATCH(Database!C1754,Currecny_M!$A$1:$P$1,0),FALSE)</f>
        <v>71.8</v>
      </c>
      <c r="J1754" s="82">
        <f t="shared" si="82"/>
        <v>-4.2361999999999993</v>
      </c>
      <c r="K1754" s="39">
        <f>VLOOKUP('Cover page'!$B$6,Currecny_M!$A$1:$P$10,MATCH(Database!C1754,Currecny_M!$A$1:$P$1,0),FALSE)</f>
        <v>1</v>
      </c>
      <c r="L1754" s="82">
        <f t="shared" si="83"/>
        <v>-4.2361999999999993</v>
      </c>
      <c r="M1754" s="82">
        <f>((E1754/$F$1)*VLOOKUP(N1754,Currecny_M!$A$1:$P$10,MATCH(Database!C1754,Currecny_M!$A$1:$P$1,0),FALSE))/VLOOKUP('Cover page'!$B$6,Currecny_M!$A$1:$P$10,MATCH(Database!C1754,Currecny_M!$A$1:$P$1,0),FALSE)</f>
        <v>-4.2361999999999993</v>
      </c>
      <c r="N1754" s="6" t="str">
        <f>VLOOKUP(B1754,Master!$A$2:$C$11,3,FALSE)</f>
        <v>Yuan</v>
      </c>
      <c r="O1754" s="6" t="str">
        <f>VLOOKUP(B1754,Master!$A$2:$C$11,2,FALSE)</f>
        <v>Asia</v>
      </c>
      <c r="Q1754" s="39" t="str">
        <f>VLOOKUP(D1754,GL_Master!$A$1:$D$80,2,FALSE)</f>
        <v>BS</v>
      </c>
      <c r="R1754" s="39" t="str">
        <f>VLOOKUP(D1754,GL_Master!$A$1:$D$80,3,FALSE)</f>
        <v>Provisions</v>
      </c>
      <c r="S1754" s="39" t="str">
        <f>VLOOKUP(D1754,GL_Master!$A$1:$D$80,4,FALSE)</f>
        <v>Provision for Insurance</v>
      </c>
    </row>
    <row r="1755" spans="1:19" x14ac:dyDescent="0.25">
      <c r="A1755" s="39" t="s">
        <v>262</v>
      </c>
      <c r="B1755" s="39" t="s">
        <v>234</v>
      </c>
      <c r="C1755" s="7">
        <v>44228</v>
      </c>
      <c r="D1755" s="39" t="s">
        <v>63</v>
      </c>
      <c r="E1755" s="39">
        <v>134</v>
      </c>
      <c r="F1755" s="82">
        <f t="shared" si="81"/>
        <v>0.13400000000000001</v>
      </c>
      <c r="G1755" s="39">
        <f>VLOOKUP(N1755,Currecny_M!$A$1:$P$10,2,FALSE)</f>
        <v>65</v>
      </c>
      <c r="H1755" s="39">
        <f>MATCH(C1755,Currecny_M!$A$1:$P$1,0)</f>
        <v>12</v>
      </c>
      <c r="I1755" s="39">
        <f>VLOOKUP(N1755,Currecny_M!$A$1:$P$10,MATCH(Database!C1755,Currecny_M!$A$1:$P$1,0),FALSE)</f>
        <v>71.8</v>
      </c>
      <c r="J1755" s="82">
        <f t="shared" si="82"/>
        <v>9.6212</v>
      </c>
      <c r="K1755" s="39">
        <f>VLOOKUP('Cover page'!$B$6,Currecny_M!$A$1:$P$10,MATCH(Database!C1755,Currecny_M!$A$1:$P$1,0),FALSE)</f>
        <v>1</v>
      </c>
      <c r="L1755" s="82">
        <f t="shared" si="83"/>
        <v>9.6212</v>
      </c>
      <c r="M1755" s="82">
        <f>((E1755/$F$1)*VLOOKUP(N1755,Currecny_M!$A$1:$P$10,MATCH(Database!C1755,Currecny_M!$A$1:$P$1,0),FALSE))/VLOOKUP('Cover page'!$B$6,Currecny_M!$A$1:$P$10,MATCH(Database!C1755,Currecny_M!$A$1:$P$1,0),FALSE)</f>
        <v>9.6212</v>
      </c>
      <c r="N1755" s="6" t="str">
        <f>VLOOKUP(B1755,Master!$A$2:$C$11,3,FALSE)</f>
        <v>Yuan</v>
      </c>
      <c r="O1755" s="6" t="str">
        <f>VLOOKUP(B1755,Master!$A$2:$C$11,2,FALSE)</f>
        <v>Asia</v>
      </c>
      <c r="Q1755" s="39" t="str">
        <f>VLOOKUP(D1755,GL_Master!$A$1:$D$80,2,FALSE)</f>
        <v>BS</v>
      </c>
      <c r="R1755" s="39" t="str">
        <f>VLOOKUP(D1755,GL_Master!$A$1:$D$80,3,FALSE)</f>
        <v>Gross Block</v>
      </c>
      <c r="S1755" s="39" t="str">
        <f>VLOOKUP(D1755,GL_Master!$A$1:$D$80,4,FALSE)</f>
        <v>Tangible Fixed assets</v>
      </c>
    </row>
    <row r="1756" spans="1:19" x14ac:dyDescent="0.25">
      <c r="A1756" s="39" t="s">
        <v>262</v>
      </c>
      <c r="B1756" s="39" t="s">
        <v>234</v>
      </c>
      <c r="C1756" s="7">
        <v>44228</v>
      </c>
      <c r="D1756" s="39" t="s">
        <v>64</v>
      </c>
      <c r="E1756" s="39">
        <v>8143</v>
      </c>
      <c r="F1756" s="82">
        <f t="shared" si="81"/>
        <v>8.1430000000000007</v>
      </c>
      <c r="G1756" s="39">
        <f>VLOOKUP(N1756,Currecny_M!$A$1:$P$10,2,FALSE)</f>
        <v>65</v>
      </c>
      <c r="H1756" s="39">
        <f>MATCH(C1756,Currecny_M!$A$1:$P$1,0)</f>
        <v>12</v>
      </c>
      <c r="I1756" s="39">
        <f>VLOOKUP(N1756,Currecny_M!$A$1:$P$10,MATCH(Database!C1756,Currecny_M!$A$1:$P$1,0),FALSE)</f>
        <v>71.8</v>
      </c>
      <c r="J1756" s="82">
        <f t="shared" si="82"/>
        <v>584.66740000000004</v>
      </c>
      <c r="K1756" s="39">
        <f>VLOOKUP('Cover page'!$B$6,Currecny_M!$A$1:$P$10,MATCH(Database!C1756,Currecny_M!$A$1:$P$1,0),FALSE)</f>
        <v>1</v>
      </c>
      <c r="L1756" s="82">
        <f t="shared" si="83"/>
        <v>584.66740000000004</v>
      </c>
      <c r="M1756" s="82">
        <f>((E1756/$F$1)*VLOOKUP(N1756,Currecny_M!$A$1:$P$10,MATCH(Database!C1756,Currecny_M!$A$1:$P$1,0),FALSE))/VLOOKUP('Cover page'!$B$6,Currecny_M!$A$1:$P$10,MATCH(Database!C1756,Currecny_M!$A$1:$P$1,0),FALSE)</f>
        <v>584.66740000000004</v>
      </c>
      <c r="N1756" s="6" t="str">
        <f>VLOOKUP(B1756,Master!$A$2:$C$11,3,FALSE)</f>
        <v>Yuan</v>
      </c>
      <c r="O1756" s="6" t="str">
        <f>VLOOKUP(B1756,Master!$A$2:$C$11,2,FALSE)</f>
        <v>Asia</v>
      </c>
      <c r="Q1756" s="39" t="str">
        <f>VLOOKUP(D1756,GL_Master!$A$1:$D$80,2,FALSE)</f>
        <v>BS</v>
      </c>
      <c r="R1756" s="39" t="str">
        <f>VLOOKUP(D1756,GL_Master!$A$1:$D$80,3,FALSE)</f>
        <v>Gross Block</v>
      </c>
      <c r="S1756" s="39" t="str">
        <f>VLOOKUP(D1756,GL_Master!$A$1:$D$80,4,FALSE)</f>
        <v>Tangible Fixed assets</v>
      </c>
    </row>
    <row r="1757" spans="1:19" x14ac:dyDescent="0.25">
      <c r="A1757" s="39" t="s">
        <v>262</v>
      </c>
      <c r="B1757" s="39" t="s">
        <v>234</v>
      </c>
      <c r="C1757" s="7">
        <v>44228</v>
      </c>
      <c r="D1757" s="39" t="s">
        <v>65</v>
      </c>
      <c r="E1757" s="39">
        <v>-5138</v>
      </c>
      <c r="F1757" s="82">
        <f t="shared" si="81"/>
        <v>-5.1379999999999999</v>
      </c>
      <c r="G1757" s="39">
        <f>VLOOKUP(N1757,Currecny_M!$A$1:$P$10,2,FALSE)</f>
        <v>65</v>
      </c>
      <c r="H1757" s="39">
        <f>MATCH(C1757,Currecny_M!$A$1:$P$1,0)</f>
        <v>12</v>
      </c>
      <c r="I1757" s="39">
        <f>VLOOKUP(N1757,Currecny_M!$A$1:$P$10,MATCH(Database!C1757,Currecny_M!$A$1:$P$1,0),FALSE)</f>
        <v>71.8</v>
      </c>
      <c r="J1757" s="82">
        <f t="shared" si="82"/>
        <v>-368.90839999999997</v>
      </c>
      <c r="K1757" s="39">
        <f>VLOOKUP('Cover page'!$B$6,Currecny_M!$A$1:$P$10,MATCH(Database!C1757,Currecny_M!$A$1:$P$1,0),FALSE)</f>
        <v>1</v>
      </c>
      <c r="L1757" s="82">
        <f t="shared" si="83"/>
        <v>-368.90839999999997</v>
      </c>
      <c r="M1757" s="82">
        <f>((E1757/$F$1)*VLOOKUP(N1757,Currecny_M!$A$1:$P$10,MATCH(Database!C1757,Currecny_M!$A$1:$P$1,0),FALSE))/VLOOKUP('Cover page'!$B$6,Currecny_M!$A$1:$P$10,MATCH(Database!C1757,Currecny_M!$A$1:$P$1,0),FALSE)</f>
        <v>-368.90839999999997</v>
      </c>
      <c r="N1757" s="6" t="str">
        <f>VLOOKUP(B1757,Master!$A$2:$C$11,3,FALSE)</f>
        <v>Yuan</v>
      </c>
      <c r="O1757" s="6" t="str">
        <f>VLOOKUP(B1757,Master!$A$2:$C$11,2,FALSE)</f>
        <v>Asia</v>
      </c>
      <c r="Q1757" s="39" t="str">
        <f>VLOOKUP(D1757,GL_Master!$A$1:$D$80,2,FALSE)</f>
        <v>BS</v>
      </c>
      <c r="R1757" s="39" t="str">
        <f>VLOOKUP(D1757,GL_Master!$A$1:$D$80,3,FALSE)</f>
        <v>Accumulated Depreciation</v>
      </c>
      <c r="S1757" s="39" t="str">
        <f>VLOOKUP(D1757,GL_Master!$A$1:$D$80,4,FALSE)</f>
        <v>Accumulated Depreciation</v>
      </c>
    </row>
    <row r="1758" spans="1:19" x14ac:dyDescent="0.25">
      <c r="A1758" s="39" t="s">
        <v>262</v>
      </c>
      <c r="B1758" s="39" t="s">
        <v>234</v>
      </c>
      <c r="C1758" s="7">
        <v>44228</v>
      </c>
      <c r="D1758" s="39" t="s">
        <v>66</v>
      </c>
      <c r="E1758" s="39">
        <v>4028</v>
      </c>
      <c r="F1758" s="82">
        <f t="shared" si="81"/>
        <v>4.0279999999999996</v>
      </c>
      <c r="G1758" s="39">
        <f>VLOOKUP(N1758,Currecny_M!$A$1:$P$10,2,FALSE)</f>
        <v>65</v>
      </c>
      <c r="H1758" s="39">
        <f>MATCH(C1758,Currecny_M!$A$1:$P$1,0)</f>
        <v>12</v>
      </c>
      <c r="I1758" s="39">
        <f>VLOOKUP(N1758,Currecny_M!$A$1:$P$10,MATCH(Database!C1758,Currecny_M!$A$1:$P$1,0),FALSE)</f>
        <v>71.8</v>
      </c>
      <c r="J1758" s="82">
        <f t="shared" si="82"/>
        <v>289.21039999999994</v>
      </c>
      <c r="K1758" s="39">
        <f>VLOOKUP('Cover page'!$B$6,Currecny_M!$A$1:$P$10,MATCH(Database!C1758,Currecny_M!$A$1:$P$1,0),FALSE)</f>
        <v>1</v>
      </c>
      <c r="L1758" s="82">
        <f t="shared" si="83"/>
        <v>289.21039999999994</v>
      </c>
      <c r="M1758" s="82">
        <f>((E1758/$F$1)*VLOOKUP(N1758,Currecny_M!$A$1:$P$10,MATCH(Database!C1758,Currecny_M!$A$1:$P$1,0),FALSE))/VLOOKUP('Cover page'!$B$6,Currecny_M!$A$1:$P$10,MATCH(Database!C1758,Currecny_M!$A$1:$P$1,0),FALSE)</f>
        <v>289.21039999999994</v>
      </c>
      <c r="N1758" s="6" t="str">
        <f>VLOOKUP(B1758,Master!$A$2:$C$11,3,FALSE)</f>
        <v>Yuan</v>
      </c>
      <c r="O1758" s="6" t="str">
        <f>VLOOKUP(B1758,Master!$A$2:$C$11,2,FALSE)</f>
        <v>Asia</v>
      </c>
      <c r="Q1758" s="39" t="str">
        <f>VLOOKUP(D1758,GL_Master!$A$1:$D$80,2,FALSE)</f>
        <v>BS</v>
      </c>
      <c r="R1758" s="39" t="str">
        <f>VLOOKUP(D1758,GL_Master!$A$1:$D$80,3,FALSE)</f>
        <v>Gross Block</v>
      </c>
      <c r="S1758" s="39" t="str">
        <f>VLOOKUP(D1758,GL_Master!$A$1:$D$80,4,FALSE)</f>
        <v>Tangible Fixed assets</v>
      </c>
    </row>
    <row r="1759" spans="1:19" x14ac:dyDescent="0.25">
      <c r="A1759" s="39" t="s">
        <v>262</v>
      </c>
      <c r="B1759" s="39" t="s">
        <v>234</v>
      </c>
      <c r="C1759" s="7">
        <v>44228</v>
      </c>
      <c r="D1759" s="39" t="s">
        <v>67</v>
      </c>
      <c r="E1759" s="39">
        <v>1546</v>
      </c>
      <c r="F1759" s="82">
        <f t="shared" si="81"/>
        <v>1.546</v>
      </c>
      <c r="G1759" s="39">
        <f>VLOOKUP(N1759,Currecny_M!$A$1:$P$10,2,FALSE)</f>
        <v>65</v>
      </c>
      <c r="H1759" s="39">
        <f>MATCH(C1759,Currecny_M!$A$1:$P$1,0)</f>
        <v>12</v>
      </c>
      <c r="I1759" s="39">
        <f>VLOOKUP(N1759,Currecny_M!$A$1:$P$10,MATCH(Database!C1759,Currecny_M!$A$1:$P$1,0),FALSE)</f>
        <v>71.8</v>
      </c>
      <c r="J1759" s="82">
        <f t="shared" si="82"/>
        <v>111.00279999999999</v>
      </c>
      <c r="K1759" s="39">
        <f>VLOOKUP('Cover page'!$B$6,Currecny_M!$A$1:$P$10,MATCH(Database!C1759,Currecny_M!$A$1:$P$1,0),FALSE)</f>
        <v>1</v>
      </c>
      <c r="L1759" s="82">
        <f t="shared" si="83"/>
        <v>111.00279999999999</v>
      </c>
      <c r="M1759" s="82">
        <f>((E1759/$F$1)*VLOOKUP(N1759,Currecny_M!$A$1:$P$10,MATCH(Database!C1759,Currecny_M!$A$1:$P$1,0),FALSE))/VLOOKUP('Cover page'!$B$6,Currecny_M!$A$1:$P$10,MATCH(Database!C1759,Currecny_M!$A$1:$P$1,0),FALSE)</f>
        <v>111.00279999999999</v>
      </c>
      <c r="N1759" s="6" t="str">
        <f>VLOOKUP(B1759,Master!$A$2:$C$11,3,FALSE)</f>
        <v>Yuan</v>
      </c>
      <c r="O1759" s="6" t="str">
        <f>VLOOKUP(B1759,Master!$A$2:$C$11,2,FALSE)</f>
        <v>Asia</v>
      </c>
      <c r="Q1759" s="39" t="str">
        <f>VLOOKUP(D1759,GL_Master!$A$1:$D$80,2,FALSE)</f>
        <v>BS</v>
      </c>
      <c r="R1759" s="39" t="str">
        <f>VLOOKUP(D1759,GL_Master!$A$1:$D$80,3,FALSE)</f>
        <v>Gross Block</v>
      </c>
      <c r="S1759" s="39" t="str">
        <f>VLOOKUP(D1759,GL_Master!$A$1:$D$80,4,FALSE)</f>
        <v>Tangible Fixed assets</v>
      </c>
    </row>
    <row r="1760" spans="1:19" x14ac:dyDescent="0.25">
      <c r="A1760" s="39" t="s">
        <v>262</v>
      </c>
      <c r="B1760" s="39" t="s">
        <v>234</v>
      </c>
      <c r="C1760" s="7">
        <v>44228</v>
      </c>
      <c r="D1760" s="39" t="s">
        <v>68</v>
      </c>
      <c r="E1760" s="39">
        <v>-1325</v>
      </c>
      <c r="F1760" s="82">
        <f t="shared" si="81"/>
        <v>-1.325</v>
      </c>
      <c r="G1760" s="39">
        <f>VLOOKUP(N1760,Currecny_M!$A$1:$P$10,2,FALSE)</f>
        <v>65</v>
      </c>
      <c r="H1760" s="39">
        <f>MATCH(C1760,Currecny_M!$A$1:$P$1,0)</f>
        <v>12</v>
      </c>
      <c r="I1760" s="39">
        <f>VLOOKUP(N1760,Currecny_M!$A$1:$P$10,MATCH(Database!C1760,Currecny_M!$A$1:$P$1,0),FALSE)</f>
        <v>71.8</v>
      </c>
      <c r="J1760" s="82">
        <f t="shared" si="82"/>
        <v>-95.134999999999991</v>
      </c>
      <c r="K1760" s="39">
        <f>VLOOKUP('Cover page'!$B$6,Currecny_M!$A$1:$P$10,MATCH(Database!C1760,Currecny_M!$A$1:$P$1,0),FALSE)</f>
        <v>1</v>
      </c>
      <c r="L1760" s="82">
        <f t="shared" si="83"/>
        <v>-95.134999999999991</v>
      </c>
      <c r="M1760" s="82">
        <f>((E1760/$F$1)*VLOOKUP(N1760,Currecny_M!$A$1:$P$10,MATCH(Database!C1760,Currecny_M!$A$1:$P$1,0),FALSE))/VLOOKUP('Cover page'!$B$6,Currecny_M!$A$1:$P$10,MATCH(Database!C1760,Currecny_M!$A$1:$P$1,0),FALSE)</f>
        <v>-95.134999999999991</v>
      </c>
      <c r="N1760" s="6" t="str">
        <f>VLOOKUP(B1760,Master!$A$2:$C$11,3,FALSE)</f>
        <v>Yuan</v>
      </c>
      <c r="O1760" s="6" t="str">
        <f>VLOOKUP(B1760,Master!$A$2:$C$11,2,FALSE)</f>
        <v>Asia</v>
      </c>
      <c r="Q1760" s="39" t="str">
        <f>VLOOKUP(D1760,GL_Master!$A$1:$D$80,2,FALSE)</f>
        <v>BS</v>
      </c>
      <c r="R1760" s="39" t="str">
        <f>VLOOKUP(D1760,GL_Master!$A$1:$D$80,3,FALSE)</f>
        <v>Accumulated Depreciation</v>
      </c>
      <c r="S1760" s="39" t="str">
        <f>VLOOKUP(D1760,GL_Master!$A$1:$D$80,4,FALSE)</f>
        <v>Accumulated Depreciation</v>
      </c>
    </row>
    <row r="1761" spans="1:19" x14ac:dyDescent="0.25">
      <c r="A1761" s="39" t="s">
        <v>262</v>
      </c>
      <c r="B1761" s="39" t="s">
        <v>234</v>
      </c>
      <c r="C1761" s="7">
        <v>44228</v>
      </c>
      <c r="D1761" s="39" t="s">
        <v>69</v>
      </c>
      <c r="E1761" s="39">
        <v>2580</v>
      </c>
      <c r="F1761" s="82">
        <f t="shared" si="81"/>
        <v>2.58</v>
      </c>
      <c r="G1761" s="39">
        <f>VLOOKUP(N1761,Currecny_M!$A$1:$P$10,2,FALSE)</f>
        <v>65</v>
      </c>
      <c r="H1761" s="39">
        <f>MATCH(C1761,Currecny_M!$A$1:$P$1,0)</f>
        <v>12</v>
      </c>
      <c r="I1761" s="39">
        <f>VLOOKUP(N1761,Currecny_M!$A$1:$P$10,MATCH(Database!C1761,Currecny_M!$A$1:$P$1,0),FALSE)</f>
        <v>71.8</v>
      </c>
      <c r="J1761" s="82">
        <f t="shared" si="82"/>
        <v>185.244</v>
      </c>
      <c r="K1761" s="39">
        <f>VLOOKUP('Cover page'!$B$6,Currecny_M!$A$1:$P$10,MATCH(Database!C1761,Currecny_M!$A$1:$P$1,0),FALSE)</f>
        <v>1</v>
      </c>
      <c r="L1761" s="82">
        <f t="shared" si="83"/>
        <v>185.244</v>
      </c>
      <c r="M1761" s="82">
        <f>((E1761/$F$1)*VLOOKUP(N1761,Currecny_M!$A$1:$P$10,MATCH(Database!C1761,Currecny_M!$A$1:$P$1,0),FALSE))/VLOOKUP('Cover page'!$B$6,Currecny_M!$A$1:$P$10,MATCH(Database!C1761,Currecny_M!$A$1:$P$1,0),FALSE)</f>
        <v>185.244</v>
      </c>
      <c r="N1761" s="6" t="str">
        <f>VLOOKUP(B1761,Master!$A$2:$C$11,3,FALSE)</f>
        <v>Yuan</v>
      </c>
      <c r="O1761" s="6" t="str">
        <f>VLOOKUP(B1761,Master!$A$2:$C$11,2,FALSE)</f>
        <v>Asia</v>
      </c>
      <c r="Q1761" s="39" t="str">
        <f>VLOOKUP(D1761,GL_Master!$A$1:$D$80,2,FALSE)</f>
        <v>BS</v>
      </c>
      <c r="R1761" s="39" t="str">
        <f>VLOOKUP(D1761,GL_Master!$A$1:$D$80,3,FALSE)</f>
        <v>Gross Block</v>
      </c>
      <c r="S1761" s="39" t="str">
        <f>VLOOKUP(D1761,GL_Master!$A$1:$D$80,4,FALSE)</f>
        <v>Tangible Fixed assets</v>
      </c>
    </row>
    <row r="1762" spans="1:19" x14ac:dyDescent="0.25">
      <c r="A1762" s="39" t="s">
        <v>262</v>
      </c>
      <c r="B1762" s="39" t="s">
        <v>234</v>
      </c>
      <c r="C1762" s="7">
        <v>44228</v>
      </c>
      <c r="D1762" s="39" t="s">
        <v>70</v>
      </c>
      <c r="E1762" s="39">
        <v>-98</v>
      </c>
      <c r="F1762" s="82">
        <f t="shared" si="81"/>
        <v>-9.8000000000000004E-2</v>
      </c>
      <c r="G1762" s="39">
        <f>VLOOKUP(N1762,Currecny_M!$A$1:$P$10,2,FALSE)</f>
        <v>65</v>
      </c>
      <c r="H1762" s="39">
        <f>MATCH(C1762,Currecny_M!$A$1:$P$1,0)</f>
        <v>12</v>
      </c>
      <c r="I1762" s="39">
        <f>VLOOKUP(N1762,Currecny_M!$A$1:$P$10,MATCH(Database!C1762,Currecny_M!$A$1:$P$1,0),FALSE)</f>
        <v>71.8</v>
      </c>
      <c r="J1762" s="82">
        <f t="shared" si="82"/>
        <v>-7.0364000000000004</v>
      </c>
      <c r="K1762" s="39">
        <f>VLOOKUP('Cover page'!$B$6,Currecny_M!$A$1:$P$10,MATCH(Database!C1762,Currecny_M!$A$1:$P$1,0),FALSE)</f>
        <v>1</v>
      </c>
      <c r="L1762" s="82">
        <f t="shared" si="83"/>
        <v>-7.0364000000000004</v>
      </c>
      <c r="M1762" s="82">
        <f>((E1762/$F$1)*VLOOKUP(N1762,Currecny_M!$A$1:$P$10,MATCH(Database!C1762,Currecny_M!$A$1:$P$1,0),FALSE))/VLOOKUP('Cover page'!$B$6,Currecny_M!$A$1:$P$10,MATCH(Database!C1762,Currecny_M!$A$1:$P$1,0),FALSE)</f>
        <v>-7.0364000000000004</v>
      </c>
      <c r="N1762" s="6" t="str">
        <f>VLOOKUP(B1762,Master!$A$2:$C$11,3,FALSE)</f>
        <v>Yuan</v>
      </c>
      <c r="O1762" s="6" t="str">
        <f>VLOOKUP(B1762,Master!$A$2:$C$11,2,FALSE)</f>
        <v>Asia</v>
      </c>
      <c r="Q1762" s="39" t="str">
        <f>VLOOKUP(D1762,GL_Master!$A$1:$D$80,2,FALSE)</f>
        <v>BS</v>
      </c>
      <c r="R1762" s="39" t="str">
        <f>VLOOKUP(D1762,GL_Master!$A$1:$D$80,3,FALSE)</f>
        <v>Accumulated Depreciation</v>
      </c>
      <c r="S1762" s="39" t="str">
        <f>VLOOKUP(D1762,GL_Master!$A$1:$D$80,4,FALSE)</f>
        <v>Accumulated Depreciation</v>
      </c>
    </row>
    <row r="1763" spans="1:19" x14ac:dyDescent="0.25">
      <c r="A1763" s="39" t="s">
        <v>262</v>
      </c>
      <c r="B1763" s="39" t="s">
        <v>234</v>
      </c>
      <c r="C1763" s="7">
        <v>44228</v>
      </c>
      <c r="D1763" s="39" t="s">
        <v>71</v>
      </c>
      <c r="E1763" s="39">
        <v>4905</v>
      </c>
      <c r="F1763" s="82">
        <f t="shared" si="81"/>
        <v>4.9050000000000002</v>
      </c>
      <c r="G1763" s="39">
        <f>VLOOKUP(N1763,Currecny_M!$A$1:$P$10,2,FALSE)</f>
        <v>65</v>
      </c>
      <c r="H1763" s="39">
        <f>MATCH(C1763,Currecny_M!$A$1:$P$1,0)</f>
        <v>12</v>
      </c>
      <c r="I1763" s="39">
        <f>VLOOKUP(N1763,Currecny_M!$A$1:$P$10,MATCH(Database!C1763,Currecny_M!$A$1:$P$1,0),FALSE)</f>
        <v>71.8</v>
      </c>
      <c r="J1763" s="82">
        <f t="shared" si="82"/>
        <v>352.17900000000003</v>
      </c>
      <c r="K1763" s="39">
        <f>VLOOKUP('Cover page'!$B$6,Currecny_M!$A$1:$P$10,MATCH(Database!C1763,Currecny_M!$A$1:$P$1,0),FALSE)</f>
        <v>1</v>
      </c>
      <c r="L1763" s="82">
        <f t="shared" si="83"/>
        <v>352.17900000000003</v>
      </c>
      <c r="M1763" s="82">
        <f>((E1763/$F$1)*VLOOKUP(N1763,Currecny_M!$A$1:$P$10,MATCH(Database!C1763,Currecny_M!$A$1:$P$1,0),FALSE))/VLOOKUP('Cover page'!$B$6,Currecny_M!$A$1:$P$10,MATCH(Database!C1763,Currecny_M!$A$1:$P$1,0),FALSE)</f>
        <v>352.17900000000003</v>
      </c>
      <c r="N1763" s="6" t="str">
        <f>VLOOKUP(B1763,Master!$A$2:$C$11,3,FALSE)</f>
        <v>Yuan</v>
      </c>
      <c r="O1763" s="6" t="str">
        <f>VLOOKUP(B1763,Master!$A$2:$C$11,2,FALSE)</f>
        <v>Asia</v>
      </c>
      <c r="Q1763" s="39" t="str">
        <f>VLOOKUP(D1763,GL_Master!$A$1:$D$80,2,FALSE)</f>
        <v>BS</v>
      </c>
      <c r="R1763" s="39" t="str">
        <f>VLOOKUP(D1763,GL_Master!$A$1:$D$80,3,FALSE)</f>
        <v>Gross Block</v>
      </c>
      <c r="S1763" s="39" t="str">
        <f>VLOOKUP(D1763,GL_Master!$A$1:$D$80,4,FALSE)</f>
        <v>Tangible Fixed assets</v>
      </c>
    </row>
    <row r="1764" spans="1:19" x14ac:dyDescent="0.25">
      <c r="A1764" s="39" t="s">
        <v>262</v>
      </c>
      <c r="B1764" s="39" t="s">
        <v>234</v>
      </c>
      <c r="C1764" s="7">
        <v>44228</v>
      </c>
      <c r="D1764" s="39" t="s">
        <v>72</v>
      </c>
      <c r="E1764" s="39">
        <v>39</v>
      </c>
      <c r="F1764" s="82">
        <f t="shared" si="81"/>
        <v>3.9E-2</v>
      </c>
      <c r="G1764" s="39">
        <f>VLOOKUP(N1764,Currecny_M!$A$1:$P$10,2,FALSE)</f>
        <v>65</v>
      </c>
      <c r="H1764" s="39">
        <f>MATCH(C1764,Currecny_M!$A$1:$P$1,0)</f>
        <v>12</v>
      </c>
      <c r="I1764" s="39">
        <f>VLOOKUP(N1764,Currecny_M!$A$1:$P$10,MATCH(Database!C1764,Currecny_M!$A$1:$P$1,0),FALSE)</f>
        <v>71.8</v>
      </c>
      <c r="J1764" s="82">
        <f t="shared" si="82"/>
        <v>2.8001999999999998</v>
      </c>
      <c r="K1764" s="39">
        <f>VLOOKUP('Cover page'!$B$6,Currecny_M!$A$1:$P$10,MATCH(Database!C1764,Currecny_M!$A$1:$P$1,0),FALSE)</f>
        <v>1</v>
      </c>
      <c r="L1764" s="82">
        <f t="shared" si="83"/>
        <v>2.8001999999999998</v>
      </c>
      <c r="M1764" s="82">
        <f>((E1764/$F$1)*VLOOKUP(N1764,Currecny_M!$A$1:$P$10,MATCH(Database!C1764,Currecny_M!$A$1:$P$1,0),FALSE))/VLOOKUP('Cover page'!$B$6,Currecny_M!$A$1:$P$10,MATCH(Database!C1764,Currecny_M!$A$1:$P$1,0),FALSE)</f>
        <v>2.8001999999999998</v>
      </c>
      <c r="N1764" s="6" t="str">
        <f>VLOOKUP(B1764,Master!$A$2:$C$11,3,FALSE)</f>
        <v>Yuan</v>
      </c>
      <c r="O1764" s="6" t="str">
        <f>VLOOKUP(B1764,Master!$A$2:$C$11,2,FALSE)</f>
        <v>Asia</v>
      </c>
      <c r="Q1764" s="39" t="str">
        <f>VLOOKUP(D1764,GL_Master!$A$1:$D$80,2,FALSE)</f>
        <v>BS</v>
      </c>
      <c r="R1764" s="39" t="str">
        <f>VLOOKUP(D1764,GL_Master!$A$1:$D$80,3,FALSE)</f>
        <v>Gross Block</v>
      </c>
      <c r="S1764" s="39" t="str">
        <f>VLOOKUP(D1764,GL_Master!$A$1:$D$80,4,FALSE)</f>
        <v>Tangible Fixed assets</v>
      </c>
    </row>
    <row r="1765" spans="1:19" x14ac:dyDescent="0.25">
      <c r="A1765" s="39" t="s">
        <v>262</v>
      </c>
      <c r="B1765" s="39" t="s">
        <v>234</v>
      </c>
      <c r="C1765" s="7">
        <v>44228</v>
      </c>
      <c r="D1765" s="39" t="s">
        <v>73</v>
      </c>
      <c r="E1765" s="39">
        <v>20</v>
      </c>
      <c r="F1765" s="82">
        <f t="shared" si="81"/>
        <v>0.02</v>
      </c>
      <c r="G1765" s="39">
        <f>VLOOKUP(N1765,Currecny_M!$A$1:$P$10,2,FALSE)</f>
        <v>65</v>
      </c>
      <c r="H1765" s="39">
        <f>MATCH(C1765,Currecny_M!$A$1:$P$1,0)</f>
        <v>12</v>
      </c>
      <c r="I1765" s="39">
        <f>VLOOKUP(N1765,Currecny_M!$A$1:$P$10,MATCH(Database!C1765,Currecny_M!$A$1:$P$1,0),FALSE)</f>
        <v>71.8</v>
      </c>
      <c r="J1765" s="82">
        <f t="shared" si="82"/>
        <v>1.4359999999999999</v>
      </c>
      <c r="K1765" s="39">
        <f>VLOOKUP('Cover page'!$B$6,Currecny_M!$A$1:$P$10,MATCH(Database!C1765,Currecny_M!$A$1:$P$1,0),FALSE)</f>
        <v>1</v>
      </c>
      <c r="L1765" s="82">
        <f t="shared" si="83"/>
        <v>1.4359999999999999</v>
      </c>
      <c r="M1765" s="82">
        <f>((E1765/$F$1)*VLOOKUP(N1765,Currecny_M!$A$1:$P$10,MATCH(Database!C1765,Currecny_M!$A$1:$P$1,0),FALSE))/VLOOKUP('Cover page'!$B$6,Currecny_M!$A$1:$P$10,MATCH(Database!C1765,Currecny_M!$A$1:$P$1,0),FALSE)</f>
        <v>1.4359999999999999</v>
      </c>
      <c r="N1765" s="6" t="str">
        <f>VLOOKUP(B1765,Master!$A$2:$C$11,3,FALSE)</f>
        <v>Yuan</v>
      </c>
      <c r="O1765" s="6" t="str">
        <f>VLOOKUP(B1765,Master!$A$2:$C$11,2,FALSE)</f>
        <v>Asia</v>
      </c>
      <c r="Q1765" s="39" t="str">
        <f>VLOOKUP(D1765,GL_Master!$A$1:$D$80,2,FALSE)</f>
        <v>BS</v>
      </c>
      <c r="R1765" s="39" t="str">
        <f>VLOOKUP(D1765,GL_Master!$A$1:$D$80,3,FALSE)</f>
        <v>Gross Block</v>
      </c>
      <c r="S1765" s="39" t="str">
        <f>VLOOKUP(D1765,GL_Master!$A$1:$D$80,4,FALSE)</f>
        <v>Tangible Fixed assets</v>
      </c>
    </row>
    <row r="1766" spans="1:19" x14ac:dyDescent="0.25">
      <c r="A1766" s="39" t="s">
        <v>262</v>
      </c>
      <c r="B1766" s="39" t="s">
        <v>234</v>
      </c>
      <c r="C1766" s="7">
        <v>44228</v>
      </c>
      <c r="D1766" s="39" t="s">
        <v>74</v>
      </c>
      <c r="E1766" s="39">
        <v>-4793</v>
      </c>
      <c r="F1766" s="82">
        <f t="shared" si="81"/>
        <v>-4.7930000000000001</v>
      </c>
      <c r="G1766" s="39">
        <f>VLOOKUP(N1766,Currecny_M!$A$1:$P$10,2,FALSE)</f>
        <v>65</v>
      </c>
      <c r="H1766" s="39">
        <f>MATCH(C1766,Currecny_M!$A$1:$P$1,0)</f>
        <v>12</v>
      </c>
      <c r="I1766" s="39">
        <f>VLOOKUP(N1766,Currecny_M!$A$1:$P$10,MATCH(Database!C1766,Currecny_M!$A$1:$P$1,0),FALSE)</f>
        <v>71.8</v>
      </c>
      <c r="J1766" s="82">
        <f t="shared" si="82"/>
        <v>-344.13740000000001</v>
      </c>
      <c r="K1766" s="39">
        <f>VLOOKUP('Cover page'!$B$6,Currecny_M!$A$1:$P$10,MATCH(Database!C1766,Currecny_M!$A$1:$P$1,0),FALSE)</f>
        <v>1</v>
      </c>
      <c r="L1766" s="82">
        <f t="shared" si="83"/>
        <v>-344.13740000000001</v>
      </c>
      <c r="M1766" s="82">
        <f>((E1766/$F$1)*VLOOKUP(N1766,Currecny_M!$A$1:$P$10,MATCH(Database!C1766,Currecny_M!$A$1:$P$1,0),FALSE))/VLOOKUP('Cover page'!$B$6,Currecny_M!$A$1:$P$10,MATCH(Database!C1766,Currecny_M!$A$1:$P$1,0),FALSE)</f>
        <v>-344.13740000000001</v>
      </c>
      <c r="N1766" s="6" t="str">
        <f>VLOOKUP(B1766,Master!$A$2:$C$11,3,FALSE)</f>
        <v>Yuan</v>
      </c>
      <c r="O1766" s="6" t="str">
        <f>VLOOKUP(B1766,Master!$A$2:$C$11,2,FALSE)</f>
        <v>Asia</v>
      </c>
      <c r="Q1766" s="39" t="str">
        <f>VLOOKUP(D1766,GL_Master!$A$1:$D$80,2,FALSE)</f>
        <v>BS</v>
      </c>
      <c r="R1766" s="39" t="str">
        <f>VLOOKUP(D1766,GL_Master!$A$1:$D$80,3,FALSE)</f>
        <v>Accumulated Depreciation</v>
      </c>
      <c r="S1766" s="39" t="str">
        <f>VLOOKUP(D1766,GL_Master!$A$1:$D$80,4,FALSE)</f>
        <v>Accumulated Depreciation</v>
      </c>
    </row>
    <row r="1767" spans="1:19" x14ac:dyDescent="0.25">
      <c r="A1767" s="39" t="s">
        <v>262</v>
      </c>
      <c r="B1767" s="39" t="s">
        <v>234</v>
      </c>
      <c r="C1767" s="7">
        <v>44228</v>
      </c>
      <c r="D1767" s="39" t="s">
        <v>21</v>
      </c>
      <c r="E1767" s="39">
        <v>399</v>
      </c>
      <c r="F1767" s="82">
        <f t="shared" si="81"/>
        <v>0.39900000000000002</v>
      </c>
      <c r="G1767" s="39">
        <f>VLOOKUP(N1767,Currecny_M!$A$1:$P$10,2,FALSE)</f>
        <v>65</v>
      </c>
      <c r="H1767" s="39">
        <f>MATCH(C1767,Currecny_M!$A$1:$P$1,0)</f>
        <v>12</v>
      </c>
      <c r="I1767" s="39">
        <f>VLOOKUP(N1767,Currecny_M!$A$1:$P$10,MATCH(Database!C1767,Currecny_M!$A$1:$P$1,0),FALSE)</f>
        <v>71.8</v>
      </c>
      <c r="J1767" s="82">
        <f t="shared" si="82"/>
        <v>28.648199999999999</v>
      </c>
      <c r="K1767" s="39">
        <f>VLOOKUP('Cover page'!$B$6,Currecny_M!$A$1:$P$10,MATCH(Database!C1767,Currecny_M!$A$1:$P$1,0),FALSE)</f>
        <v>1</v>
      </c>
      <c r="L1767" s="82">
        <f t="shared" si="83"/>
        <v>28.648199999999999</v>
      </c>
      <c r="M1767" s="82">
        <f>((E1767/$F$1)*VLOOKUP(N1767,Currecny_M!$A$1:$P$10,MATCH(Database!C1767,Currecny_M!$A$1:$P$1,0),FALSE))/VLOOKUP('Cover page'!$B$6,Currecny_M!$A$1:$P$10,MATCH(Database!C1767,Currecny_M!$A$1:$P$1,0),FALSE)</f>
        <v>28.648199999999999</v>
      </c>
      <c r="N1767" s="6" t="str">
        <f>VLOOKUP(B1767,Master!$A$2:$C$11,3,FALSE)</f>
        <v>Yuan</v>
      </c>
      <c r="O1767" s="6" t="str">
        <f>VLOOKUP(B1767,Master!$A$2:$C$11,2,FALSE)</f>
        <v>Asia</v>
      </c>
      <c r="Q1767" s="39" t="str">
        <f>VLOOKUP(D1767,GL_Master!$A$1:$D$80,2,FALSE)</f>
        <v>BS</v>
      </c>
      <c r="R1767" s="39" t="str">
        <f>VLOOKUP(D1767,GL_Master!$A$1:$D$80,3,FALSE)</f>
        <v>Gross Block</v>
      </c>
      <c r="S1767" s="39" t="str">
        <f>VLOOKUP(D1767,GL_Master!$A$1:$D$80,4,FALSE)</f>
        <v>Tangible Fixed assets</v>
      </c>
    </row>
    <row r="1768" spans="1:19" x14ac:dyDescent="0.25">
      <c r="A1768" s="39" t="s">
        <v>262</v>
      </c>
      <c r="B1768" s="39" t="s">
        <v>234</v>
      </c>
      <c r="C1768" s="7">
        <v>44228</v>
      </c>
      <c r="D1768" s="39" t="s">
        <v>27</v>
      </c>
      <c r="E1768" s="39">
        <v>839</v>
      </c>
      <c r="F1768" s="82">
        <f t="shared" si="81"/>
        <v>0.83899999999999997</v>
      </c>
      <c r="G1768" s="39">
        <f>VLOOKUP(N1768,Currecny_M!$A$1:$P$10,2,FALSE)</f>
        <v>65</v>
      </c>
      <c r="H1768" s="39">
        <f>MATCH(C1768,Currecny_M!$A$1:$P$1,0)</f>
        <v>12</v>
      </c>
      <c r="I1768" s="39">
        <f>VLOOKUP(N1768,Currecny_M!$A$1:$P$10,MATCH(Database!C1768,Currecny_M!$A$1:$P$1,0),FALSE)</f>
        <v>71.8</v>
      </c>
      <c r="J1768" s="82">
        <f t="shared" si="82"/>
        <v>60.240199999999994</v>
      </c>
      <c r="K1768" s="39">
        <f>VLOOKUP('Cover page'!$B$6,Currecny_M!$A$1:$P$10,MATCH(Database!C1768,Currecny_M!$A$1:$P$1,0),FALSE)</f>
        <v>1</v>
      </c>
      <c r="L1768" s="82">
        <f t="shared" si="83"/>
        <v>60.240199999999994</v>
      </c>
      <c r="M1768" s="82">
        <f>((E1768/$F$1)*VLOOKUP(N1768,Currecny_M!$A$1:$P$10,MATCH(Database!C1768,Currecny_M!$A$1:$P$1,0),FALSE))/VLOOKUP('Cover page'!$B$6,Currecny_M!$A$1:$P$10,MATCH(Database!C1768,Currecny_M!$A$1:$P$1,0),FALSE)</f>
        <v>60.240199999999994</v>
      </c>
      <c r="N1768" s="6" t="str">
        <f>VLOOKUP(B1768,Master!$A$2:$C$11,3,FALSE)</f>
        <v>Yuan</v>
      </c>
      <c r="O1768" s="6" t="str">
        <f>VLOOKUP(B1768,Master!$A$2:$C$11,2,FALSE)</f>
        <v>Asia</v>
      </c>
      <c r="Q1768" s="39" t="str">
        <f>VLOOKUP(D1768,GL_Master!$A$1:$D$80,2,FALSE)</f>
        <v>BS</v>
      </c>
      <c r="R1768" s="39" t="str">
        <f>VLOOKUP(D1768,GL_Master!$A$1:$D$80,3,FALSE)</f>
        <v>Gross Block</v>
      </c>
      <c r="S1768" s="39" t="str">
        <f>VLOOKUP(D1768,GL_Master!$A$1:$D$80,4,FALSE)</f>
        <v>Tangible Fixed assets</v>
      </c>
    </row>
    <row r="1769" spans="1:19" x14ac:dyDescent="0.25">
      <c r="A1769" s="39" t="s">
        <v>262</v>
      </c>
      <c r="B1769" s="39" t="s">
        <v>234</v>
      </c>
      <c r="C1769" s="7">
        <v>44228</v>
      </c>
      <c r="D1769" s="39" t="s">
        <v>75</v>
      </c>
      <c r="E1769" s="39">
        <v>-20</v>
      </c>
      <c r="F1769" s="82">
        <f t="shared" si="81"/>
        <v>-0.02</v>
      </c>
      <c r="G1769" s="39">
        <f>VLOOKUP(N1769,Currecny_M!$A$1:$P$10,2,FALSE)</f>
        <v>65</v>
      </c>
      <c r="H1769" s="39">
        <f>MATCH(C1769,Currecny_M!$A$1:$P$1,0)</f>
        <v>12</v>
      </c>
      <c r="I1769" s="39">
        <f>VLOOKUP(N1769,Currecny_M!$A$1:$P$10,MATCH(Database!C1769,Currecny_M!$A$1:$P$1,0),FALSE)</f>
        <v>71.8</v>
      </c>
      <c r="J1769" s="82">
        <f t="shared" si="82"/>
        <v>-1.4359999999999999</v>
      </c>
      <c r="K1769" s="39">
        <f>VLOOKUP('Cover page'!$B$6,Currecny_M!$A$1:$P$10,MATCH(Database!C1769,Currecny_M!$A$1:$P$1,0),FALSE)</f>
        <v>1</v>
      </c>
      <c r="L1769" s="82">
        <f t="shared" si="83"/>
        <v>-1.4359999999999999</v>
      </c>
      <c r="M1769" s="82">
        <f>((E1769/$F$1)*VLOOKUP(N1769,Currecny_M!$A$1:$P$10,MATCH(Database!C1769,Currecny_M!$A$1:$P$1,0),FALSE))/VLOOKUP('Cover page'!$B$6,Currecny_M!$A$1:$P$10,MATCH(Database!C1769,Currecny_M!$A$1:$P$1,0),FALSE)</f>
        <v>-1.4359999999999999</v>
      </c>
      <c r="N1769" s="6" t="str">
        <f>VLOOKUP(B1769,Master!$A$2:$C$11,3,FALSE)</f>
        <v>Yuan</v>
      </c>
      <c r="O1769" s="6" t="str">
        <f>VLOOKUP(B1769,Master!$A$2:$C$11,2,FALSE)</f>
        <v>Asia</v>
      </c>
      <c r="Q1769" s="39" t="str">
        <f>VLOOKUP(D1769,GL_Master!$A$1:$D$80,2,FALSE)</f>
        <v>BS</v>
      </c>
      <c r="R1769" s="39" t="str">
        <f>VLOOKUP(D1769,GL_Master!$A$1:$D$80,3,FALSE)</f>
        <v>Gross Block</v>
      </c>
      <c r="S1769" s="39" t="str">
        <f>VLOOKUP(D1769,GL_Master!$A$1:$D$80,4,FALSE)</f>
        <v>Tangible Fixed assets</v>
      </c>
    </row>
    <row r="1770" spans="1:19" x14ac:dyDescent="0.25">
      <c r="A1770" s="39" t="s">
        <v>262</v>
      </c>
      <c r="B1770" s="39" t="s">
        <v>234</v>
      </c>
      <c r="C1770" s="7">
        <v>44228</v>
      </c>
      <c r="D1770" s="39" t="s">
        <v>76</v>
      </c>
      <c r="E1770" s="39">
        <v>471</v>
      </c>
      <c r="F1770" s="82">
        <f t="shared" si="81"/>
        <v>0.47099999999999997</v>
      </c>
      <c r="G1770" s="39">
        <f>VLOOKUP(N1770,Currecny_M!$A$1:$P$10,2,FALSE)</f>
        <v>65</v>
      </c>
      <c r="H1770" s="39">
        <f>MATCH(C1770,Currecny_M!$A$1:$P$1,0)</f>
        <v>12</v>
      </c>
      <c r="I1770" s="39">
        <f>VLOOKUP(N1770,Currecny_M!$A$1:$P$10,MATCH(Database!C1770,Currecny_M!$A$1:$P$1,0),FALSE)</f>
        <v>71.8</v>
      </c>
      <c r="J1770" s="82">
        <f t="shared" si="82"/>
        <v>33.817799999999998</v>
      </c>
      <c r="K1770" s="39">
        <f>VLOOKUP('Cover page'!$B$6,Currecny_M!$A$1:$P$10,MATCH(Database!C1770,Currecny_M!$A$1:$P$1,0),FALSE)</f>
        <v>1</v>
      </c>
      <c r="L1770" s="82">
        <f t="shared" si="83"/>
        <v>33.817799999999998</v>
      </c>
      <c r="M1770" s="82">
        <f>((E1770/$F$1)*VLOOKUP(N1770,Currecny_M!$A$1:$P$10,MATCH(Database!C1770,Currecny_M!$A$1:$P$1,0),FALSE))/VLOOKUP('Cover page'!$B$6,Currecny_M!$A$1:$P$10,MATCH(Database!C1770,Currecny_M!$A$1:$P$1,0),FALSE)</f>
        <v>33.817799999999998</v>
      </c>
      <c r="N1770" s="6" t="str">
        <f>VLOOKUP(B1770,Master!$A$2:$C$11,3,FALSE)</f>
        <v>Yuan</v>
      </c>
      <c r="O1770" s="6" t="str">
        <f>VLOOKUP(B1770,Master!$A$2:$C$11,2,FALSE)</f>
        <v>Asia</v>
      </c>
      <c r="Q1770" s="39" t="str">
        <f>VLOOKUP(D1770,GL_Master!$A$1:$D$80,2,FALSE)</f>
        <v>BS</v>
      </c>
      <c r="R1770" s="39" t="str">
        <f>VLOOKUP(D1770,GL_Master!$A$1:$D$80,3,FALSE)</f>
        <v>Inventories</v>
      </c>
      <c r="S1770" s="39" t="str">
        <f>VLOOKUP(D1770,GL_Master!$A$1:$D$80,4,FALSE)</f>
        <v>Inventory</v>
      </c>
    </row>
    <row r="1771" spans="1:19" x14ac:dyDescent="0.25">
      <c r="A1771" s="39" t="s">
        <v>262</v>
      </c>
      <c r="B1771" s="39" t="s">
        <v>234</v>
      </c>
      <c r="C1771" s="7">
        <v>44228</v>
      </c>
      <c r="D1771" s="39" t="s">
        <v>77</v>
      </c>
      <c r="E1771" s="39">
        <v>1186</v>
      </c>
      <c r="F1771" s="82">
        <f t="shared" si="81"/>
        <v>1.1859999999999999</v>
      </c>
      <c r="G1771" s="39">
        <f>VLOOKUP(N1771,Currecny_M!$A$1:$P$10,2,FALSE)</f>
        <v>65</v>
      </c>
      <c r="H1771" s="39">
        <f>MATCH(C1771,Currecny_M!$A$1:$P$1,0)</f>
        <v>12</v>
      </c>
      <c r="I1771" s="39">
        <f>VLOOKUP(N1771,Currecny_M!$A$1:$P$10,MATCH(Database!C1771,Currecny_M!$A$1:$P$1,0),FALSE)</f>
        <v>71.8</v>
      </c>
      <c r="J1771" s="82">
        <f t="shared" si="82"/>
        <v>85.154799999999994</v>
      </c>
      <c r="K1771" s="39">
        <f>VLOOKUP('Cover page'!$B$6,Currecny_M!$A$1:$P$10,MATCH(Database!C1771,Currecny_M!$A$1:$P$1,0),FALSE)</f>
        <v>1</v>
      </c>
      <c r="L1771" s="82">
        <f t="shared" si="83"/>
        <v>85.154799999999994</v>
      </c>
      <c r="M1771" s="82">
        <f>((E1771/$F$1)*VLOOKUP(N1771,Currecny_M!$A$1:$P$10,MATCH(Database!C1771,Currecny_M!$A$1:$P$1,0),FALSE))/VLOOKUP('Cover page'!$B$6,Currecny_M!$A$1:$P$10,MATCH(Database!C1771,Currecny_M!$A$1:$P$1,0),FALSE)</f>
        <v>85.154799999999994</v>
      </c>
      <c r="N1771" s="6" t="str">
        <f>VLOOKUP(B1771,Master!$A$2:$C$11,3,FALSE)</f>
        <v>Yuan</v>
      </c>
      <c r="O1771" s="6" t="str">
        <f>VLOOKUP(B1771,Master!$A$2:$C$11,2,FALSE)</f>
        <v>Asia</v>
      </c>
      <c r="Q1771" s="39" t="str">
        <f>VLOOKUP(D1771,GL_Master!$A$1:$D$80,2,FALSE)</f>
        <v>BS</v>
      </c>
      <c r="R1771" s="39" t="str">
        <f>VLOOKUP(D1771,GL_Master!$A$1:$D$80,3,FALSE)</f>
        <v>Inventories</v>
      </c>
      <c r="S1771" s="39" t="str">
        <f>VLOOKUP(D1771,GL_Master!$A$1:$D$80,4,FALSE)</f>
        <v>Inventory</v>
      </c>
    </row>
    <row r="1772" spans="1:19" x14ac:dyDescent="0.25">
      <c r="A1772" s="39" t="s">
        <v>262</v>
      </c>
      <c r="B1772" s="39" t="s">
        <v>234</v>
      </c>
      <c r="C1772" s="7">
        <v>44228</v>
      </c>
      <c r="D1772" s="39" t="s">
        <v>2</v>
      </c>
      <c r="E1772" s="39">
        <v>130619</v>
      </c>
      <c r="F1772" s="82">
        <f t="shared" si="81"/>
        <v>130.619</v>
      </c>
      <c r="G1772" s="39">
        <f>VLOOKUP(N1772,Currecny_M!$A$1:$P$10,2,FALSE)</f>
        <v>65</v>
      </c>
      <c r="H1772" s="39">
        <f>MATCH(C1772,Currecny_M!$A$1:$P$1,0)</f>
        <v>12</v>
      </c>
      <c r="I1772" s="39">
        <f>VLOOKUP(N1772,Currecny_M!$A$1:$P$10,MATCH(Database!C1772,Currecny_M!$A$1:$P$1,0),FALSE)</f>
        <v>71.8</v>
      </c>
      <c r="J1772" s="82">
        <f t="shared" si="82"/>
        <v>9378.4441999999999</v>
      </c>
      <c r="K1772" s="39">
        <f>VLOOKUP('Cover page'!$B$6,Currecny_M!$A$1:$P$10,MATCH(Database!C1772,Currecny_M!$A$1:$P$1,0),FALSE)</f>
        <v>1</v>
      </c>
      <c r="L1772" s="82">
        <f t="shared" si="83"/>
        <v>9378.4441999999999</v>
      </c>
      <c r="M1772" s="82">
        <f>((E1772/$F$1)*VLOOKUP(N1772,Currecny_M!$A$1:$P$10,MATCH(Database!C1772,Currecny_M!$A$1:$P$1,0),FALSE))/VLOOKUP('Cover page'!$B$6,Currecny_M!$A$1:$P$10,MATCH(Database!C1772,Currecny_M!$A$1:$P$1,0),FALSE)</f>
        <v>9378.4441999999999</v>
      </c>
      <c r="N1772" s="6" t="str">
        <f>VLOOKUP(B1772,Master!$A$2:$C$11,3,FALSE)</f>
        <v>Yuan</v>
      </c>
      <c r="O1772" s="6" t="str">
        <f>VLOOKUP(B1772,Master!$A$2:$C$11,2,FALSE)</f>
        <v>Asia</v>
      </c>
      <c r="Q1772" s="39" t="str">
        <f>VLOOKUP(D1772,GL_Master!$A$1:$D$80,2,FALSE)</f>
        <v>BS</v>
      </c>
      <c r="R1772" s="39" t="str">
        <f>VLOOKUP(D1772,GL_Master!$A$1:$D$80,3,FALSE)</f>
        <v>Trade receivables</v>
      </c>
      <c r="S1772" s="39" t="str">
        <f>VLOOKUP(D1772,GL_Master!$A$1:$D$80,4,FALSE)</f>
        <v>Unsecured, considered good</v>
      </c>
    </row>
    <row r="1773" spans="1:19" x14ac:dyDescent="0.25">
      <c r="A1773" s="39" t="s">
        <v>262</v>
      </c>
      <c r="B1773" s="39" t="s">
        <v>234</v>
      </c>
      <c r="C1773" s="7">
        <v>44228</v>
      </c>
      <c r="D1773" s="39" t="s">
        <v>78</v>
      </c>
      <c r="E1773" s="39">
        <v>19</v>
      </c>
      <c r="F1773" s="82">
        <f t="shared" si="81"/>
        <v>1.9E-2</v>
      </c>
      <c r="G1773" s="39">
        <f>VLOOKUP(N1773,Currecny_M!$A$1:$P$10,2,FALSE)</f>
        <v>65</v>
      </c>
      <c r="H1773" s="39">
        <f>MATCH(C1773,Currecny_M!$A$1:$P$1,0)</f>
        <v>12</v>
      </c>
      <c r="I1773" s="39">
        <f>VLOOKUP(N1773,Currecny_M!$A$1:$P$10,MATCH(Database!C1773,Currecny_M!$A$1:$P$1,0),FALSE)</f>
        <v>71.8</v>
      </c>
      <c r="J1773" s="82">
        <f t="shared" si="82"/>
        <v>1.3641999999999999</v>
      </c>
      <c r="K1773" s="39">
        <f>VLOOKUP('Cover page'!$B$6,Currecny_M!$A$1:$P$10,MATCH(Database!C1773,Currecny_M!$A$1:$P$1,0),FALSE)</f>
        <v>1</v>
      </c>
      <c r="L1773" s="82">
        <f t="shared" si="83"/>
        <v>1.3641999999999999</v>
      </c>
      <c r="M1773" s="82">
        <f>((E1773/$F$1)*VLOOKUP(N1773,Currecny_M!$A$1:$P$10,MATCH(Database!C1773,Currecny_M!$A$1:$P$1,0),FALSE))/VLOOKUP('Cover page'!$B$6,Currecny_M!$A$1:$P$10,MATCH(Database!C1773,Currecny_M!$A$1:$P$1,0),FALSE)</f>
        <v>1.3641999999999999</v>
      </c>
      <c r="N1773" s="6" t="str">
        <f>VLOOKUP(B1773,Master!$A$2:$C$11,3,FALSE)</f>
        <v>Yuan</v>
      </c>
      <c r="O1773" s="6" t="str">
        <f>VLOOKUP(B1773,Master!$A$2:$C$11,2,FALSE)</f>
        <v>Asia</v>
      </c>
      <c r="Q1773" s="39" t="str">
        <f>VLOOKUP(D1773,GL_Master!$A$1:$D$80,2,FALSE)</f>
        <v>BS</v>
      </c>
      <c r="R1773" s="39" t="str">
        <f>VLOOKUP(D1773,GL_Master!$A$1:$D$80,3,FALSE)</f>
        <v>Cash &amp; Bank Balances</v>
      </c>
      <c r="S1773" s="39" t="str">
        <f>VLOOKUP(D1773,GL_Master!$A$1:$D$80,4,FALSE)</f>
        <v>Cash In hand</v>
      </c>
    </row>
    <row r="1774" spans="1:19" x14ac:dyDescent="0.25">
      <c r="A1774" s="39" t="s">
        <v>262</v>
      </c>
      <c r="B1774" s="39" t="s">
        <v>234</v>
      </c>
      <c r="C1774" s="7">
        <v>44228</v>
      </c>
      <c r="D1774" s="39" t="s">
        <v>79</v>
      </c>
      <c r="E1774" s="39">
        <v>-4800</v>
      </c>
      <c r="F1774" s="82">
        <f t="shared" si="81"/>
        <v>-4.8</v>
      </c>
      <c r="G1774" s="39">
        <f>VLOOKUP(N1774,Currecny_M!$A$1:$P$10,2,FALSE)</f>
        <v>65</v>
      </c>
      <c r="H1774" s="39">
        <f>MATCH(C1774,Currecny_M!$A$1:$P$1,0)</f>
        <v>12</v>
      </c>
      <c r="I1774" s="39">
        <f>VLOOKUP(N1774,Currecny_M!$A$1:$P$10,MATCH(Database!C1774,Currecny_M!$A$1:$P$1,0),FALSE)</f>
        <v>71.8</v>
      </c>
      <c r="J1774" s="82">
        <f t="shared" si="82"/>
        <v>-344.64</v>
      </c>
      <c r="K1774" s="39">
        <f>VLOOKUP('Cover page'!$B$6,Currecny_M!$A$1:$P$10,MATCH(Database!C1774,Currecny_M!$A$1:$P$1,0),FALSE)</f>
        <v>1</v>
      </c>
      <c r="L1774" s="82">
        <f t="shared" si="83"/>
        <v>-344.64</v>
      </c>
      <c r="M1774" s="82">
        <f>((E1774/$F$1)*VLOOKUP(N1774,Currecny_M!$A$1:$P$10,MATCH(Database!C1774,Currecny_M!$A$1:$P$1,0),FALSE))/VLOOKUP('Cover page'!$B$6,Currecny_M!$A$1:$P$10,MATCH(Database!C1774,Currecny_M!$A$1:$P$1,0),FALSE)</f>
        <v>-344.64</v>
      </c>
      <c r="N1774" s="6" t="str">
        <f>VLOOKUP(B1774,Master!$A$2:$C$11,3,FALSE)</f>
        <v>Yuan</v>
      </c>
      <c r="O1774" s="6" t="str">
        <f>VLOOKUP(B1774,Master!$A$2:$C$11,2,FALSE)</f>
        <v>Asia</v>
      </c>
      <c r="Q1774" s="39" t="str">
        <f>VLOOKUP(D1774,GL_Master!$A$1:$D$80,2,FALSE)</f>
        <v>BS</v>
      </c>
      <c r="R1774" s="39" t="str">
        <f>VLOOKUP(D1774,GL_Master!$A$1:$D$80,3,FALSE)</f>
        <v>Loan Fund</v>
      </c>
      <c r="S1774" s="39" t="str">
        <f>VLOOKUP(D1774,GL_Master!$A$1:$D$80,4,FALSE)</f>
        <v>Term Loan</v>
      </c>
    </row>
    <row r="1775" spans="1:19" x14ac:dyDescent="0.25">
      <c r="A1775" s="39" t="s">
        <v>262</v>
      </c>
      <c r="B1775" s="39" t="s">
        <v>234</v>
      </c>
      <c r="C1775" s="7">
        <v>44228</v>
      </c>
      <c r="D1775" s="39" t="s">
        <v>80</v>
      </c>
      <c r="E1775" s="39">
        <v>131</v>
      </c>
      <c r="F1775" s="82">
        <f t="shared" si="81"/>
        <v>0.13100000000000001</v>
      </c>
      <c r="G1775" s="39">
        <f>VLOOKUP(N1775,Currecny_M!$A$1:$P$10,2,FALSE)</f>
        <v>65</v>
      </c>
      <c r="H1775" s="39">
        <f>MATCH(C1775,Currecny_M!$A$1:$P$1,0)</f>
        <v>12</v>
      </c>
      <c r="I1775" s="39">
        <f>VLOOKUP(N1775,Currecny_M!$A$1:$P$10,MATCH(Database!C1775,Currecny_M!$A$1:$P$1,0),FALSE)</f>
        <v>71.8</v>
      </c>
      <c r="J1775" s="82">
        <f t="shared" si="82"/>
        <v>9.4057999999999993</v>
      </c>
      <c r="K1775" s="39">
        <f>VLOOKUP('Cover page'!$B$6,Currecny_M!$A$1:$P$10,MATCH(Database!C1775,Currecny_M!$A$1:$P$1,0),FALSE)</f>
        <v>1</v>
      </c>
      <c r="L1775" s="82">
        <f t="shared" si="83"/>
        <v>9.4057999999999993</v>
      </c>
      <c r="M1775" s="82">
        <f>((E1775/$F$1)*VLOOKUP(N1775,Currecny_M!$A$1:$P$10,MATCH(Database!C1775,Currecny_M!$A$1:$P$1,0),FALSE))/VLOOKUP('Cover page'!$B$6,Currecny_M!$A$1:$P$10,MATCH(Database!C1775,Currecny_M!$A$1:$P$1,0),FALSE)</f>
        <v>9.4057999999999993</v>
      </c>
      <c r="N1775" s="6" t="str">
        <f>VLOOKUP(B1775,Master!$A$2:$C$11,3,FALSE)</f>
        <v>Yuan</v>
      </c>
      <c r="O1775" s="6" t="str">
        <f>VLOOKUP(B1775,Master!$A$2:$C$11,2,FALSE)</f>
        <v>Asia</v>
      </c>
      <c r="Q1775" s="39" t="str">
        <f>VLOOKUP(D1775,GL_Master!$A$1:$D$80,2,FALSE)</f>
        <v>BS</v>
      </c>
      <c r="R1775" s="39" t="str">
        <f>VLOOKUP(D1775,GL_Master!$A$1:$D$80,3,FALSE)</f>
        <v>Cash &amp; Bank Balances</v>
      </c>
      <c r="S1775" s="39" t="str">
        <f>VLOOKUP(D1775,GL_Master!$A$1:$D$80,4,FALSE)</f>
        <v xml:space="preserve">      On Current Accounts</v>
      </c>
    </row>
    <row r="1776" spans="1:19" x14ac:dyDescent="0.25">
      <c r="A1776" s="39" t="s">
        <v>262</v>
      </c>
      <c r="B1776" s="39" t="s">
        <v>234</v>
      </c>
      <c r="C1776" s="7">
        <v>44228</v>
      </c>
      <c r="D1776" s="39" t="s">
        <v>81</v>
      </c>
      <c r="E1776" s="39">
        <v>9956</v>
      </c>
      <c r="F1776" s="82">
        <f t="shared" si="81"/>
        <v>9.9559999999999995</v>
      </c>
      <c r="G1776" s="39">
        <f>VLOOKUP(N1776,Currecny_M!$A$1:$P$10,2,FALSE)</f>
        <v>65</v>
      </c>
      <c r="H1776" s="39">
        <f>MATCH(C1776,Currecny_M!$A$1:$P$1,0)</f>
        <v>12</v>
      </c>
      <c r="I1776" s="39">
        <f>VLOOKUP(N1776,Currecny_M!$A$1:$P$10,MATCH(Database!C1776,Currecny_M!$A$1:$P$1,0),FALSE)</f>
        <v>71.8</v>
      </c>
      <c r="J1776" s="82">
        <f t="shared" si="82"/>
        <v>714.84079999999994</v>
      </c>
      <c r="K1776" s="39">
        <f>VLOOKUP('Cover page'!$B$6,Currecny_M!$A$1:$P$10,MATCH(Database!C1776,Currecny_M!$A$1:$P$1,0),FALSE)</f>
        <v>1</v>
      </c>
      <c r="L1776" s="82">
        <f t="shared" si="83"/>
        <v>714.84079999999994</v>
      </c>
      <c r="M1776" s="82">
        <f>((E1776/$F$1)*VLOOKUP(N1776,Currecny_M!$A$1:$P$10,MATCH(Database!C1776,Currecny_M!$A$1:$P$1,0),FALSE))/VLOOKUP('Cover page'!$B$6,Currecny_M!$A$1:$P$10,MATCH(Database!C1776,Currecny_M!$A$1:$P$1,0),FALSE)</f>
        <v>714.84079999999994</v>
      </c>
      <c r="N1776" s="6" t="str">
        <f>VLOOKUP(B1776,Master!$A$2:$C$11,3,FALSE)</f>
        <v>Yuan</v>
      </c>
      <c r="O1776" s="6" t="str">
        <f>VLOOKUP(B1776,Master!$A$2:$C$11,2,FALSE)</f>
        <v>Asia</v>
      </c>
      <c r="Q1776" s="39" t="str">
        <f>VLOOKUP(D1776,GL_Master!$A$1:$D$80,2,FALSE)</f>
        <v>BS</v>
      </c>
      <c r="R1776" s="39" t="str">
        <f>VLOOKUP(D1776,GL_Master!$A$1:$D$80,3,FALSE)</f>
        <v>Other Current Assets</v>
      </c>
      <c r="S1776" s="39" t="str">
        <f>VLOOKUP(D1776,GL_Master!$A$1:$D$80,4,FALSE)</f>
        <v>Advance tax recoverable (net of provision )</v>
      </c>
    </row>
    <row r="1777" spans="1:19" x14ac:dyDescent="0.25">
      <c r="A1777" s="39" t="s">
        <v>262</v>
      </c>
      <c r="B1777" s="39" t="s">
        <v>234</v>
      </c>
      <c r="C1777" s="7">
        <v>44228</v>
      </c>
      <c r="D1777" s="39" t="s">
        <v>19</v>
      </c>
      <c r="E1777" s="39">
        <v>100</v>
      </c>
      <c r="F1777" s="82">
        <f t="shared" si="81"/>
        <v>0.1</v>
      </c>
      <c r="G1777" s="39">
        <f>VLOOKUP(N1777,Currecny_M!$A$1:$P$10,2,FALSE)</f>
        <v>65</v>
      </c>
      <c r="H1777" s="39">
        <f>MATCH(C1777,Currecny_M!$A$1:$P$1,0)</f>
        <v>12</v>
      </c>
      <c r="I1777" s="39">
        <f>VLOOKUP(N1777,Currecny_M!$A$1:$P$10,MATCH(Database!C1777,Currecny_M!$A$1:$P$1,0),FALSE)</f>
        <v>71.8</v>
      </c>
      <c r="J1777" s="82">
        <f t="shared" si="82"/>
        <v>7.18</v>
      </c>
      <c r="K1777" s="39">
        <f>VLOOKUP('Cover page'!$B$6,Currecny_M!$A$1:$P$10,MATCH(Database!C1777,Currecny_M!$A$1:$P$1,0),FALSE)</f>
        <v>1</v>
      </c>
      <c r="L1777" s="82">
        <f t="shared" si="83"/>
        <v>7.18</v>
      </c>
      <c r="M1777" s="82">
        <f>((E1777/$F$1)*VLOOKUP(N1777,Currecny_M!$A$1:$P$10,MATCH(Database!C1777,Currecny_M!$A$1:$P$1,0),FALSE))/VLOOKUP('Cover page'!$B$6,Currecny_M!$A$1:$P$10,MATCH(Database!C1777,Currecny_M!$A$1:$P$1,0),FALSE)</f>
        <v>7.18</v>
      </c>
      <c r="N1777" s="6" t="str">
        <f>VLOOKUP(B1777,Master!$A$2:$C$11,3,FALSE)</f>
        <v>Yuan</v>
      </c>
      <c r="O1777" s="6" t="str">
        <f>VLOOKUP(B1777,Master!$A$2:$C$11,2,FALSE)</f>
        <v>Asia</v>
      </c>
      <c r="Q1777" s="39" t="str">
        <f>VLOOKUP(D1777,GL_Master!$A$1:$D$80,2,FALSE)</f>
        <v>BS</v>
      </c>
      <c r="R1777" s="39" t="str">
        <f>VLOOKUP(D1777,GL_Master!$A$1:$D$80,3,FALSE)</f>
        <v>Short-term loan and advances</v>
      </c>
      <c r="S1777" s="39" t="str">
        <f>VLOOKUP(D1777,GL_Master!$A$1:$D$80,4,FALSE)</f>
        <v>Prepaid expenses</v>
      </c>
    </row>
    <row r="1778" spans="1:19" x14ac:dyDescent="0.25">
      <c r="A1778" s="39" t="s">
        <v>262</v>
      </c>
      <c r="B1778" s="39" t="s">
        <v>234</v>
      </c>
      <c r="C1778" s="7">
        <v>44228</v>
      </c>
      <c r="D1778" s="39" t="s">
        <v>82</v>
      </c>
      <c r="E1778" s="39">
        <v>1067</v>
      </c>
      <c r="F1778" s="82">
        <f t="shared" si="81"/>
        <v>1.0669999999999999</v>
      </c>
      <c r="G1778" s="39">
        <f>VLOOKUP(N1778,Currecny_M!$A$1:$P$10,2,FALSE)</f>
        <v>65</v>
      </c>
      <c r="H1778" s="39">
        <f>MATCH(C1778,Currecny_M!$A$1:$P$1,0)</f>
        <v>12</v>
      </c>
      <c r="I1778" s="39">
        <f>VLOOKUP(N1778,Currecny_M!$A$1:$P$10,MATCH(Database!C1778,Currecny_M!$A$1:$P$1,0),FALSE)</f>
        <v>71.8</v>
      </c>
      <c r="J1778" s="82">
        <f t="shared" si="82"/>
        <v>76.610599999999991</v>
      </c>
      <c r="K1778" s="39">
        <f>VLOOKUP('Cover page'!$B$6,Currecny_M!$A$1:$P$10,MATCH(Database!C1778,Currecny_M!$A$1:$P$1,0),FALSE)</f>
        <v>1</v>
      </c>
      <c r="L1778" s="82">
        <f t="shared" si="83"/>
        <v>76.610599999999991</v>
      </c>
      <c r="M1778" s="82">
        <f>((E1778/$F$1)*VLOOKUP(N1778,Currecny_M!$A$1:$P$10,MATCH(Database!C1778,Currecny_M!$A$1:$P$1,0),FALSE))/VLOOKUP('Cover page'!$B$6,Currecny_M!$A$1:$P$10,MATCH(Database!C1778,Currecny_M!$A$1:$P$1,0),FALSE)</f>
        <v>76.610599999999991</v>
      </c>
      <c r="N1778" s="6" t="str">
        <f>VLOOKUP(B1778,Master!$A$2:$C$11,3,FALSE)</f>
        <v>Yuan</v>
      </c>
      <c r="O1778" s="6" t="str">
        <f>VLOOKUP(B1778,Master!$A$2:$C$11,2,FALSE)</f>
        <v>Asia</v>
      </c>
      <c r="Q1778" s="39" t="str">
        <f>VLOOKUP(D1778,GL_Master!$A$1:$D$80,2,FALSE)</f>
        <v>BS</v>
      </c>
      <c r="R1778" s="39" t="str">
        <f>VLOOKUP(D1778,GL_Master!$A$1:$D$80,3,FALSE)</f>
        <v>Short-term loan and advances</v>
      </c>
      <c r="S1778" s="39" t="str">
        <f>VLOOKUP(D1778,GL_Master!$A$1:$D$80,4,FALSE)</f>
        <v>Advance to vendor/employees</v>
      </c>
    </row>
    <row r="1779" spans="1:19" x14ac:dyDescent="0.25">
      <c r="A1779" s="39" t="s">
        <v>262</v>
      </c>
      <c r="B1779" s="39" t="s">
        <v>234</v>
      </c>
      <c r="C1779" s="7">
        <v>44228</v>
      </c>
      <c r="D1779" s="39" t="s">
        <v>83</v>
      </c>
      <c r="E1779" s="39">
        <v>704</v>
      </c>
      <c r="F1779" s="82">
        <f t="shared" si="81"/>
        <v>0.70399999999999996</v>
      </c>
      <c r="G1779" s="39">
        <f>VLOOKUP(N1779,Currecny_M!$A$1:$P$10,2,FALSE)</f>
        <v>65</v>
      </c>
      <c r="H1779" s="39">
        <f>MATCH(C1779,Currecny_M!$A$1:$P$1,0)</f>
        <v>12</v>
      </c>
      <c r="I1779" s="39">
        <f>VLOOKUP(N1779,Currecny_M!$A$1:$P$10,MATCH(Database!C1779,Currecny_M!$A$1:$P$1,0),FALSE)</f>
        <v>71.8</v>
      </c>
      <c r="J1779" s="82">
        <f t="shared" si="82"/>
        <v>50.547199999999997</v>
      </c>
      <c r="K1779" s="39">
        <f>VLOOKUP('Cover page'!$B$6,Currecny_M!$A$1:$P$10,MATCH(Database!C1779,Currecny_M!$A$1:$P$1,0),FALSE)</f>
        <v>1</v>
      </c>
      <c r="L1779" s="82">
        <f t="shared" si="83"/>
        <v>50.547199999999997</v>
      </c>
      <c r="M1779" s="82">
        <f>((E1779/$F$1)*VLOOKUP(N1779,Currecny_M!$A$1:$P$10,MATCH(Database!C1779,Currecny_M!$A$1:$P$1,0),FALSE))/VLOOKUP('Cover page'!$B$6,Currecny_M!$A$1:$P$10,MATCH(Database!C1779,Currecny_M!$A$1:$P$1,0),FALSE)</f>
        <v>50.547199999999997</v>
      </c>
      <c r="N1779" s="6" t="str">
        <f>VLOOKUP(B1779,Master!$A$2:$C$11,3,FALSE)</f>
        <v>Yuan</v>
      </c>
      <c r="O1779" s="6" t="str">
        <f>VLOOKUP(B1779,Master!$A$2:$C$11,2,FALSE)</f>
        <v>Asia</v>
      </c>
      <c r="Q1779" s="39" t="str">
        <f>VLOOKUP(D1779,GL_Master!$A$1:$D$80,2,FALSE)</f>
        <v>BS</v>
      </c>
      <c r="R1779" s="39" t="str">
        <f>VLOOKUP(D1779,GL_Master!$A$1:$D$80,3,FALSE)</f>
        <v>Other Current Assets</v>
      </c>
      <c r="S1779" s="39" t="str">
        <f>VLOOKUP(D1779,GL_Master!$A$1:$D$80,4,FALSE)</f>
        <v>Security deposits ( Unsecured, considered good)</v>
      </c>
    </row>
    <row r="1780" spans="1:19" x14ac:dyDescent="0.25">
      <c r="A1780" s="39" t="s">
        <v>262</v>
      </c>
      <c r="B1780" s="39" t="s">
        <v>234</v>
      </c>
      <c r="C1780" s="7">
        <v>44228</v>
      </c>
      <c r="D1780" s="39" t="s">
        <v>246</v>
      </c>
      <c r="E1780" s="39">
        <v>-80968</v>
      </c>
      <c r="F1780" s="82">
        <f t="shared" si="81"/>
        <v>-80.968000000000004</v>
      </c>
      <c r="G1780" s="39">
        <f>VLOOKUP(N1780,Currecny_M!$A$1:$P$10,2,FALSE)</f>
        <v>65</v>
      </c>
      <c r="H1780" s="39">
        <f>MATCH(C1780,Currecny_M!$A$1:$P$1,0)</f>
        <v>12</v>
      </c>
      <c r="I1780" s="39">
        <f>VLOOKUP(N1780,Currecny_M!$A$1:$P$10,MATCH(Database!C1780,Currecny_M!$A$1:$P$1,0),FALSE)</f>
        <v>71.8</v>
      </c>
      <c r="J1780" s="82">
        <f t="shared" si="82"/>
        <v>-5813.5024000000003</v>
      </c>
      <c r="K1780" s="39">
        <f>VLOOKUP('Cover page'!$B$6,Currecny_M!$A$1:$P$10,MATCH(Database!C1780,Currecny_M!$A$1:$P$1,0),FALSE)</f>
        <v>1</v>
      </c>
      <c r="L1780" s="82">
        <f t="shared" si="83"/>
        <v>-5813.5024000000003</v>
      </c>
      <c r="M1780" s="82">
        <f>((E1780/$F$1)*VLOOKUP(N1780,Currecny_M!$A$1:$P$10,MATCH(Database!C1780,Currecny_M!$A$1:$P$1,0),FALSE))/VLOOKUP('Cover page'!$B$6,Currecny_M!$A$1:$P$10,MATCH(Database!C1780,Currecny_M!$A$1:$P$1,0),FALSE)</f>
        <v>-5813.5024000000003</v>
      </c>
      <c r="N1780" s="6" t="str">
        <f>VLOOKUP(B1780,Master!$A$2:$C$11,3,FALSE)</f>
        <v>Yuan</v>
      </c>
      <c r="O1780" s="6" t="str">
        <f>VLOOKUP(B1780,Master!$A$2:$C$11,2,FALSE)</f>
        <v>Asia</v>
      </c>
      <c r="Q1780" s="39" t="str">
        <f>VLOOKUP(D1780,GL_Master!$A$1:$D$80,2,FALSE)</f>
        <v>PL</v>
      </c>
      <c r="R1780" s="39" t="str">
        <f>VLOOKUP(D1780,GL_Master!$A$1:$D$80,3,FALSE)</f>
        <v>Revenue from Operations</v>
      </c>
      <c r="S1780" s="39" t="str">
        <f>VLOOKUP(D1780,GL_Master!$A$1:$D$80,4,FALSE)</f>
        <v>Contract revenue</v>
      </c>
    </row>
    <row r="1781" spans="1:19" x14ac:dyDescent="0.25">
      <c r="A1781" s="39" t="s">
        <v>262</v>
      </c>
      <c r="B1781" s="39" t="s">
        <v>234</v>
      </c>
      <c r="C1781" s="7">
        <v>44228</v>
      </c>
      <c r="D1781" s="39" t="s">
        <v>134</v>
      </c>
      <c r="E1781" s="39">
        <v>-664</v>
      </c>
      <c r="F1781" s="82">
        <f t="shared" si="81"/>
        <v>-0.66400000000000003</v>
      </c>
      <c r="G1781" s="39">
        <f>VLOOKUP(N1781,Currecny_M!$A$1:$P$10,2,FALSE)</f>
        <v>65</v>
      </c>
      <c r="H1781" s="39">
        <f>MATCH(C1781,Currecny_M!$A$1:$P$1,0)</f>
        <v>12</v>
      </c>
      <c r="I1781" s="39">
        <f>VLOOKUP(N1781,Currecny_M!$A$1:$P$10,MATCH(Database!C1781,Currecny_M!$A$1:$P$1,0),FALSE)</f>
        <v>71.8</v>
      </c>
      <c r="J1781" s="82">
        <f t="shared" si="82"/>
        <v>-47.675200000000004</v>
      </c>
      <c r="K1781" s="39">
        <f>VLOOKUP('Cover page'!$B$6,Currecny_M!$A$1:$P$10,MATCH(Database!C1781,Currecny_M!$A$1:$P$1,0),FALSE)</f>
        <v>1</v>
      </c>
      <c r="L1781" s="82">
        <f t="shared" si="83"/>
        <v>-47.675200000000004</v>
      </c>
      <c r="M1781" s="82">
        <f>((E1781/$F$1)*VLOOKUP(N1781,Currecny_M!$A$1:$P$10,MATCH(Database!C1781,Currecny_M!$A$1:$P$1,0),FALSE))/VLOOKUP('Cover page'!$B$6,Currecny_M!$A$1:$P$10,MATCH(Database!C1781,Currecny_M!$A$1:$P$1,0),FALSE)</f>
        <v>-47.675200000000004</v>
      </c>
      <c r="N1781" s="6" t="str">
        <f>VLOOKUP(B1781,Master!$A$2:$C$11,3,FALSE)</f>
        <v>Yuan</v>
      </c>
      <c r="O1781" s="6" t="str">
        <f>VLOOKUP(B1781,Master!$A$2:$C$11,2,FALSE)</f>
        <v>Asia</v>
      </c>
      <c r="Q1781" s="39" t="str">
        <f>VLOOKUP(D1781,GL_Master!$A$1:$D$80,2,FALSE)</f>
        <v>PL</v>
      </c>
      <c r="R1781" s="39" t="str">
        <f>VLOOKUP(D1781,GL_Master!$A$1:$D$80,3,FALSE)</f>
        <v>Other Income</v>
      </c>
      <c r="S1781" s="39" t="str">
        <f>VLOOKUP(D1781,GL_Master!$A$1:$D$80,4,FALSE)</f>
        <v>Other Income</v>
      </c>
    </row>
    <row r="1782" spans="1:19" x14ac:dyDescent="0.25">
      <c r="A1782" s="39" t="s">
        <v>262</v>
      </c>
      <c r="B1782" s="39" t="s">
        <v>234</v>
      </c>
      <c r="C1782" s="7">
        <v>44228</v>
      </c>
      <c r="D1782" s="39" t="s">
        <v>86</v>
      </c>
      <c r="E1782" s="39">
        <v>37</v>
      </c>
      <c r="F1782" s="82">
        <f t="shared" si="81"/>
        <v>3.6999999999999998E-2</v>
      </c>
      <c r="G1782" s="39">
        <f>VLOOKUP(N1782,Currecny_M!$A$1:$P$10,2,FALSE)</f>
        <v>65</v>
      </c>
      <c r="H1782" s="39">
        <f>MATCH(C1782,Currecny_M!$A$1:$P$1,0)</f>
        <v>12</v>
      </c>
      <c r="I1782" s="39">
        <f>VLOOKUP(N1782,Currecny_M!$A$1:$P$10,MATCH(Database!C1782,Currecny_M!$A$1:$P$1,0),FALSE)</f>
        <v>71.8</v>
      </c>
      <c r="J1782" s="82">
        <f t="shared" si="82"/>
        <v>2.6565999999999996</v>
      </c>
      <c r="K1782" s="39">
        <f>VLOOKUP('Cover page'!$B$6,Currecny_M!$A$1:$P$10,MATCH(Database!C1782,Currecny_M!$A$1:$P$1,0),FALSE)</f>
        <v>1</v>
      </c>
      <c r="L1782" s="82">
        <f t="shared" si="83"/>
        <v>2.6565999999999996</v>
      </c>
      <c r="M1782" s="82">
        <f>((E1782/$F$1)*VLOOKUP(N1782,Currecny_M!$A$1:$P$10,MATCH(Database!C1782,Currecny_M!$A$1:$P$1,0),FALSE))/VLOOKUP('Cover page'!$B$6,Currecny_M!$A$1:$P$10,MATCH(Database!C1782,Currecny_M!$A$1:$P$1,0),FALSE)</f>
        <v>2.6565999999999996</v>
      </c>
      <c r="N1782" s="6" t="str">
        <f>VLOOKUP(B1782,Master!$A$2:$C$11,3,FALSE)</f>
        <v>Yuan</v>
      </c>
      <c r="O1782" s="6" t="str">
        <f>VLOOKUP(B1782,Master!$A$2:$C$11,2,FALSE)</f>
        <v>Asia</v>
      </c>
      <c r="Q1782" s="39" t="str">
        <f>VLOOKUP(D1782,GL_Master!$A$1:$D$80,2,FALSE)</f>
        <v>PL</v>
      </c>
      <c r="R1782" s="39" t="str">
        <f>VLOOKUP(D1782,GL_Master!$A$1:$D$80,3,FALSE)</f>
        <v>COGS</v>
      </c>
      <c r="S1782" s="39" t="str">
        <f>VLOOKUP(D1782,GL_Master!$A$1:$D$80,4,FALSE)</f>
        <v>Purchase of other traded goods</v>
      </c>
    </row>
    <row r="1783" spans="1:19" x14ac:dyDescent="0.25">
      <c r="A1783" s="39" t="s">
        <v>262</v>
      </c>
      <c r="B1783" s="39" t="s">
        <v>234</v>
      </c>
      <c r="C1783" s="7">
        <v>44228</v>
      </c>
      <c r="D1783" s="39" t="s">
        <v>87</v>
      </c>
      <c r="E1783" s="39">
        <v>19</v>
      </c>
      <c r="F1783" s="82">
        <f t="shared" si="81"/>
        <v>1.9E-2</v>
      </c>
      <c r="G1783" s="39">
        <f>VLOOKUP(N1783,Currecny_M!$A$1:$P$10,2,FALSE)</f>
        <v>65</v>
      </c>
      <c r="H1783" s="39">
        <f>MATCH(C1783,Currecny_M!$A$1:$P$1,0)</f>
        <v>12</v>
      </c>
      <c r="I1783" s="39">
        <f>VLOOKUP(N1783,Currecny_M!$A$1:$P$10,MATCH(Database!C1783,Currecny_M!$A$1:$P$1,0),FALSE)</f>
        <v>71.8</v>
      </c>
      <c r="J1783" s="82">
        <f t="shared" si="82"/>
        <v>1.3641999999999999</v>
      </c>
      <c r="K1783" s="39">
        <f>VLOOKUP('Cover page'!$B$6,Currecny_M!$A$1:$P$10,MATCH(Database!C1783,Currecny_M!$A$1:$P$1,0),FALSE)</f>
        <v>1</v>
      </c>
      <c r="L1783" s="82">
        <f t="shared" si="83"/>
        <v>1.3641999999999999</v>
      </c>
      <c r="M1783" s="82">
        <f>((E1783/$F$1)*VLOOKUP(N1783,Currecny_M!$A$1:$P$10,MATCH(Database!C1783,Currecny_M!$A$1:$P$1,0),FALSE))/VLOOKUP('Cover page'!$B$6,Currecny_M!$A$1:$P$10,MATCH(Database!C1783,Currecny_M!$A$1:$P$1,0),FALSE)</f>
        <v>1.3641999999999999</v>
      </c>
      <c r="N1783" s="6" t="str">
        <f>VLOOKUP(B1783,Master!$A$2:$C$11,3,FALSE)</f>
        <v>Yuan</v>
      </c>
      <c r="O1783" s="6" t="str">
        <f>VLOOKUP(B1783,Master!$A$2:$C$11,2,FALSE)</f>
        <v>Asia</v>
      </c>
      <c r="Q1783" s="39" t="str">
        <f>VLOOKUP(D1783,GL_Master!$A$1:$D$80,2,FALSE)</f>
        <v>PL</v>
      </c>
      <c r="R1783" s="39" t="str">
        <f>VLOOKUP(D1783,GL_Master!$A$1:$D$80,3,FALSE)</f>
        <v>COGS</v>
      </c>
      <c r="S1783" s="39" t="str">
        <f>VLOOKUP(D1783,GL_Master!$A$1:$D$80,4,FALSE)</f>
        <v>Civil, Installation, Commissioning and Other miscellaneous expenses</v>
      </c>
    </row>
    <row r="1784" spans="1:19" x14ac:dyDescent="0.25">
      <c r="A1784" s="39" t="s">
        <v>262</v>
      </c>
      <c r="B1784" s="39" t="s">
        <v>234</v>
      </c>
      <c r="C1784" s="7">
        <v>44228</v>
      </c>
      <c r="D1784" s="39" t="s">
        <v>88</v>
      </c>
      <c r="E1784" s="39">
        <v>59</v>
      </c>
      <c r="F1784" s="82">
        <f t="shared" si="81"/>
        <v>5.8999999999999997E-2</v>
      </c>
      <c r="G1784" s="39">
        <f>VLOOKUP(N1784,Currecny_M!$A$1:$P$10,2,FALSE)</f>
        <v>65</v>
      </c>
      <c r="H1784" s="39">
        <f>MATCH(C1784,Currecny_M!$A$1:$P$1,0)</f>
        <v>12</v>
      </c>
      <c r="I1784" s="39">
        <f>VLOOKUP(N1784,Currecny_M!$A$1:$P$10,MATCH(Database!C1784,Currecny_M!$A$1:$P$1,0),FALSE)</f>
        <v>71.8</v>
      </c>
      <c r="J1784" s="82">
        <f t="shared" si="82"/>
        <v>4.2361999999999993</v>
      </c>
      <c r="K1784" s="39">
        <f>VLOOKUP('Cover page'!$B$6,Currecny_M!$A$1:$P$10,MATCH(Database!C1784,Currecny_M!$A$1:$P$1,0),FALSE)</f>
        <v>1</v>
      </c>
      <c r="L1784" s="82">
        <f t="shared" si="83"/>
        <v>4.2361999999999993</v>
      </c>
      <c r="M1784" s="82">
        <f>((E1784/$F$1)*VLOOKUP(N1784,Currecny_M!$A$1:$P$10,MATCH(Database!C1784,Currecny_M!$A$1:$P$1,0),FALSE))/VLOOKUP('Cover page'!$B$6,Currecny_M!$A$1:$P$10,MATCH(Database!C1784,Currecny_M!$A$1:$P$1,0),FALSE)</f>
        <v>4.2361999999999993</v>
      </c>
      <c r="N1784" s="6" t="str">
        <f>VLOOKUP(B1784,Master!$A$2:$C$11,3,FALSE)</f>
        <v>Yuan</v>
      </c>
      <c r="O1784" s="6" t="str">
        <f>VLOOKUP(B1784,Master!$A$2:$C$11,2,FALSE)</f>
        <v>Asia</v>
      </c>
      <c r="Q1784" s="39" t="str">
        <f>VLOOKUP(D1784,GL_Master!$A$1:$D$80,2,FALSE)</f>
        <v>PL</v>
      </c>
      <c r="R1784" s="39" t="str">
        <f>VLOOKUP(D1784,GL_Master!$A$1:$D$80,3,FALSE)</f>
        <v>COGS</v>
      </c>
      <c r="S1784" s="39" t="str">
        <f>VLOOKUP(D1784,GL_Master!$A$1:$D$80,4,FALSE)</f>
        <v>Civil, Installation, Commissioning and Other miscellaneous expenses</v>
      </c>
    </row>
    <row r="1785" spans="1:19" x14ac:dyDescent="0.25">
      <c r="A1785" s="39" t="s">
        <v>262</v>
      </c>
      <c r="B1785" s="39" t="s">
        <v>234</v>
      </c>
      <c r="C1785" s="7">
        <v>44228</v>
      </c>
      <c r="D1785" s="39" t="s">
        <v>89</v>
      </c>
      <c r="E1785" s="39">
        <v>119</v>
      </c>
      <c r="F1785" s="82">
        <f t="shared" si="81"/>
        <v>0.11899999999999999</v>
      </c>
      <c r="G1785" s="39">
        <f>VLOOKUP(N1785,Currecny_M!$A$1:$P$10,2,FALSE)</f>
        <v>65</v>
      </c>
      <c r="H1785" s="39">
        <f>MATCH(C1785,Currecny_M!$A$1:$P$1,0)</f>
        <v>12</v>
      </c>
      <c r="I1785" s="39">
        <f>VLOOKUP(N1785,Currecny_M!$A$1:$P$10,MATCH(Database!C1785,Currecny_M!$A$1:$P$1,0),FALSE)</f>
        <v>71.8</v>
      </c>
      <c r="J1785" s="82">
        <f t="shared" si="82"/>
        <v>8.5442</v>
      </c>
      <c r="K1785" s="39">
        <f>VLOOKUP('Cover page'!$B$6,Currecny_M!$A$1:$P$10,MATCH(Database!C1785,Currecny_M!$A$1:$P$1,0),FALSE)</f>
        <v>1</v>
      </c>
      <c r="L1785" s="82">
        <f t="shared" si="83"/>
        <v>8.5442</v>
      </c>
      <c r="M1785" s="82">
        <f>((E1785/$F$1)*VLOOKUP(N1785,Currecny_M!$A$1:$P$10,MATCH(Database!C1785,Currecny_M!$A$1:$P$1,0),FALSE))/VLOOKUP('Cover page'!$B$6,Currecny_M!$A$1:$P$10,MATCH(Database!C1785,Currecny_M!$A$1:$P$1,0),FALSE)</f>
        <v>8.5442</v>
      </c>
      <c r="N1785" s="6" t="str">
        <f>VLOOKUP(B1785,Master!$A$2:$C$11,3,FALSE)</f>
        <v>Yuan</v>
      </c>
      <c r="O1785" s="6" t="str">
        <f>VLOOKUP(B1785,Master!$A$2:$C$11,2,FALSE)</f>
        <v>Asia</v>
      </c>
      <c r="Q1785" s="39" t="str">
        <f>VLOOKUP(D1785,GL_Master!$A$1:$D$80,2,FALSE)</f>
        <v>PL</v>
      </c>
      <c r="R1785" s="39" t="str">
        <f>VLOOKUP(D1785,GL_Master!$A$1:$D$80,3,FALSE)</f>
        <v>COGS</v>
      </c>
      <c r="S1785" s="39" t="str">
        <f>VLOOKUP(D1785,GL_Master!$A$1:$D$80,4,FALSE)</f>
        <v>project Expenses</v>
      </c>
    </row>
    <row r="1786" spans="1:19" x14ac:dyDescent="0.25">
      <c r="A1786" s="39" t="s">
        <v>262</v>
      </c>
      <c r="B1786" s="39" t="s">
        <v>234</v>
      </c>
      <c r="C1786" s="7">
        <v>44228</v>
      </c>
      <c r="D1786" s="39" t="s">
        <v>90</v>
      </c>
      <c r="E1786" s="39">
        <v>38</v>
      </c>
      <c r="F1786" s="82">
        <f t="shared" si="81"/>
        <v>3.7999999999999999E-2</v>
      </c>
      <c r="G1786" s="39">
        <f>VLOOKUP(N1786,Currecny_M!$A$1:$P$10,2,FALSE)</f>
        <v>65</v>
      </c>
      <c r="H1786" s="39">
        <f>MATCH(C1786,Currecny_M!$A$1:$P$1,0)</f>
        <v>12</v>
      </c>
      <c r="I1786" s="39">
        <f>VLOOKUP(N1786,Currecny_M!$A$1:$P$10,MATCH(Database!C1786,Currecny_M!$A$1:$P$1,0),FALSE)</f>
        <v>71.8</v>
      </c>
      <c r="J1786" s="82">
        <f t="shared" si="82"/>
        <v>2.7283999999999997</v>
      </c>
      <c r="K1786" s="39">
        <f>VLOOKUP('Cover page'!$B$6,Currecny_M!$A$1:$P$10,MATCH(Database!C1786,Currecny_M!$A$1:$P$1,0),FALSE)</f>
        <v>1</v>
      </c>
      <c r="L1786" s="82">
        <f t="shared" si="83"/>
        <v>2.7283999999999997</v>
      </c>
      <c r="M1786" s="82">
        <f>((E1786/$F$1)*VLOOKUP(N1786,Currecny_M!$A$1:$P$10,MATCH(Database!C1786,Currecny_M!$A$1:$P$1,0),FALSE))/VLOOKUP('Cover page'!$B$6,Currecny_M!$A$1:$P$10,MATCH(Database!C1786,Currecny_M!$A$1:$P$1,0),FALSE)</f>
        <v>2.7283999999999997</v>
      </c>
      <c r="N1786" s="6" t="str">
        <f>VLOOKUP(B1786,Master!$A$2:$C$11,3,FALSE)</f>
        <v>Yuan</v>
      </c>
      <c r="O1786" s="6" t="str">
        <f>VLOOKUP(B1786,Master!$A$2:$C$11,2,FALSE)</f>
        <v>Asia</v>
      </c>
      <c r="Q1786" s="39" t="str">
        <f>VLOOKUP(D1786,GL_Master!$A$1:$D$80,2,FALSE)</f>
        <v>PL</v>
      </c>
      <c r="R1786" s="39" t="str">
        <f>VLOOKUP(D1786,GL_Master!$A$1:$D$80,3,FALSE)</f>
        <v>Office utility</v>
      </c>
      <c r="S1786" s="39" t="str">
        <f>VLOOKUP(D1786,GL_Master!$A$1:$D$80,4,FALSE)</f>
        <v>Electricity Expenses</v>
      </c>
    </row>
    <row r="1787" spans="1:19" x14ac:dyDescent="0.25">
      <c r="A1787" s="39" t="s">
        <v>262</v>
      </c>
      <c r="B1787" s="39" t="s">
        <v>234</v>
      </c>
      <c r="C1787" s="7">
        <v>44228</v>
      </c>
      <c r="D1787" s="39" t="s">
        <v>91</v>
      </c>
      <c r="E1787" s="39">
        <v>80</v>
      </c>
      <c r="F1787" s="82">
        <f t="shared" si="81"/>
        <v>0.08</v>
      </c>
      <c r="G1787" s="39">
        <f>VLOOKUP(N1787,Currecny_M!$A$1:$P$10,2,FALSE)</f>
        <v>65</v>
      </c>
      <c r="H1787" s="39">
        <f>MATCH(C1787,Currecny_M!$A$1:$P$1,0)</f>
        <v>12</v>
      </c>
      <c r="I1787" s="39">
        <f>VLOOKUP(N1787,Currecny_M!$A$1:$P$10,MATCH(Database!C1787,Currecny_M!$A$1:$P$1,0),FALSE)</f>
        <v>71.8</v>
      </c>
      <c r="J1787" s="82">
        <f t="shared" si="82"/>
        <v>5.7439999999999998</v>
      </c>
      <c r="K1787" s="39">
        <f>VLOOKUP('Cover page'!$B$6,Currecny_M!$A$1:$P$10,MATCH(Database!C1787,Currecny_M!$A$1:$P$1,0),FALSE)</f>
        <v>1</v>
      </c>
      <c r="L1787" s="82">
        <f t="shared" si="83"/>
        <v>5.7439999999999998</v>
      </c>
      <c r="M1787" s="82">
        <f>((E1787/$F$1)*VLOOKUP(N1787,Currecny_M!$A$1:$P$10,MATCH(Database!C1787,Currecny_M!$A$1:$P$1,0),FALSE))/VLOOKUP('Cover page'!$B$6,Currecny_M!$A$1:$P$10,MATCH(Database!C1787,Currecny_M!$A$1:$P$1,0),FALSE)</f>
        <v>5.7439999999999998</v>
      </c>
      <c r="N1787" s="6" t="str">
        <f>VLOOKUP(B1787,Master!$A$2:$C$11,3,FALSE)</f>
        <v>Yuan</v>
      </c>
      <c r="O1787" s="6" t="str">
        <f>VLOOKUP(B1787,Master!$A$2:$C$11,2,FALSE)</f>
        <v>Asia</v>
      </c>
      <c r="Q1787" s="39" t="str">
        <f>VLOOKUP(D1787,GL_Master!$A$1:$D$80,2,FALSE)</f>
        <v>PL</v>
      </c>
      <c r="R1787" s="39" t="str">
        <f>VLOOKUP(D1787,GL_Master!$A$1:$D$80,3,FALSE)</f>
        <v>Misc. expenses</v>
      </c>
      <c r="S1787" s="39" t="str">
        <f>VLOOKUP(D1787,GL_Master!$A$1:$D$80,4,FALSE)</f>
        <v>Repair &amp; Maintenance</v>
      </c>
    </row>
    <row r="1788" spans="1:19" x14ac:dyDescent="0.25">
      <c r="A1788" s="39" t="s">
        <v>262</v>
      </c>
      <c r="B1788" s="39" t="s">
        <v>234</v>
      </c>
      <c r="C1788" s="7">
        <v>44228</v>
      </c>
      <c r="D1788" s="39" t="s">
        <v>92</v>
      </c>
      <c r="E1788" s="39">
        <v>58</v>
      </c>
      <c r="F1788" s="82">
        <f t="shared" si="81"/>
        <v>5.8000000000000003E-2</v>
      </c>
      <c r="G1788" s="39">
        <f>VLOOKUP(N1788,Currecny_M!$A$1:$P$10,2,FALSE)</f>
        <v>65</v>
      </c>
      <c r="H1788" s="39">
        <f>MATCH(C1788,Currecny_M!$A$1:$P$1,0)</f>
        <v>12</v>
      </c>
      <c r="I1788" s="39">
        <f>VLOOKUP(N1788,Currecny_M!$A$1:$P$10,MATCH(Database!C1788,Currecny_M!$A$1:$P$1,0),FALSE)</f>
        <v>71.8</v>
      </c>
      <c r="J1788" s="82">
        <f t="shared" si="82"/>
        <v>4.1643999999999997</v>
      </c>
      <c r="K1788" s="39">
        <f>VLOOKUP('Cover page'!$B$6,Currecny_M!$A$1:$P$10,MATCH(Database!C1788,Currecny_M!$A$1:$P$1,0),FALSE)</f>
        <v>1</v>
      </c>
      <c r="L1788" s="82">
        <f t="shared" si="83"/>
        <v>4.1643999999999997</v>
      </c>
      <c r="M1788" s="82">
        <f>((E1788/$F$1)*VLOOKUP(N1788,Currecny_M!$A$1:$P$10,MATCH(Database!C1788,Currecny_M!$A$1:$P$1,0),FALSE))/VLOOKUP('Cover page'!$B$6,Currecny_M!$A$1:$P$10,MATCH(Database!C1788,Currecny_M!$A$1:$P$1,0),FALSE)</f>
        <v>4.1643999999999997</v>
      </c>
      <c r="N1788" s="6" t="str">
        <f>VLOOKUP(B1788,Master!$A$2:$C$11,3,FALSE)</f>
        <v>Yuan</v>
      </c>
      <c r="O1788" s="6" t="str">
        <f>VLOOKUP(B1788,Master!$A$2:$C$11,2,FALSE)</f>
        <v>Asia</v>
      </c>
      <c r="Q1788" s="39" t="str">
        <f>VLOOKUP(D1788,GL_Master!$A$1:$D$80,2,FALSE)</f>
        <v>PL</v>
      </c>
      <c r="R1788" s="39" t="str">
        <f>VLOOKUP(D1788,GL_Master!$A$1:$D$80,3,FALSE)</f>
        <v>Misc. expenses</v>
      </c>
      <c r="S1788" s="39" t="str">
        <f>VLOOKUP(D1788,GL_Master!$A$1:$D$80,4,FALSE)</f>
        <v>Repair &amp; Maintenance</v>
      </c>
    </row>
    <row r="1789" spans="1:19" x14ac:dyDescent="0.25">
      <c r="A1789" s="39" t="s">
        <v>262</v>
      </c>
      <c r="B1789" s="39" t="s">
        <v>234</v>
      </c>
      <c r="C1789" s="7">
        <v>44228</v>
      </c>
      <c r="D1789" s="39" t="s">
        <v>93</v>
      </c>
      <c r="E1789" s="39">
        <v>698</v>
      </c>
      <c r="F1789" s="82">
        <f t="shared" si="81"/>
        <v>0.69799999999999995</v>
      </c>
      <c r="G1789" s="39">
        <f>VLOOKUP(N1789,Currecny_M!$A$1:$P$10,2,FALSE)</f>
        <v>65</v>
      </c>
      <c r="H1789" s="39">
        <f>MATCH(C1789,Currecny_M!$A$1:$P$1,0)</f>
        <v>12</v>
      </c>
      <c r="I1789" s="39">
        <f>VLOOKUP(N1789,Currecny_M!$A$1:$P$10,MATCH(Database!C1789,Currecny_M!$A$1:$P$1,0),FALSE)</f>
        <v>71.8</v>
      </c>
      <c r="J1789" s="82">
        <f t="shared" si="82"/>
        <v>50.116399999999992</v>
      </c>
      <c r="K1789" s="39">
        <f>VLOOKUP('Cover page'!$B$6,Currecny_M!$A$1:$P$10,MATCH(Database!C1789,Currecny_M!$A$1:$P$1,0),FALSE)</f>
        <v>1</v>
      </c>
      <c r="L1789" s="82">
        <f t="shared" si="83"/>
        <v>50.116399999999992</v>
      </c>
      <c r="M1789" s="82">
        <f>((E1789/$F$1)*VLOOKUP(N1789,Currecny_M!$A$1:$P$10,MATCH(Database!C1789,Currecny_M!$A$1:$P$1,0),FALSE))/VLOOKUP('Cover page'!$B$6,Currecny_M!$A$1:$P$10,MATCH(Database!C1789,Currecny_M!$A$1:$P$1,0),FALSE)</f>
        <v>50.116399999999992</v>
      </c>
      <c r="N1789" s="6" t="str">
        <f>VLOOKUP(B1789,Master!$A$2:$C$11,3,FALSE)</f>
        <v>Yuan</v>
      </c>
      <c r="O1789" s="6" t="str">
        <f>VLOOKUP(B1789,Master!$A$2:$C$11,2,FALSE)</f>
        <v>Asia</v>
      </c>
      <c r="Q1789" s="39" t="str">
        <f>VLOOKUP(D1789,GL_Master!$A$1:$D$80,2,FALSE)</f>
        <v>PL</v>
      </c>
      <c r="R1789" s="39" t="str">
        <f>VLOOKUP(D1789,GL_Master!$A$1:$D$80,3,FALSE)</f>
        <v>Salary wages &amp; benefits</v>
      </c>
      <c r="S1789" s="39" t="str">
        <f>VLOOKUP(D1789,GL_Master!$A$1:$D$80,4,FALSE)</f>
        <v>Employee benefits expense</v>
      </c>
    </row>
    <row r="1790" spans="1:19" x14ac:dyDescent="0.25">
      <c r="A1790" s="39" t="s">
        <v>262</v>
      </c>
      <c r="B1790" s="39" t="s">
        <v>234</v>
      </c>
      <c r="C1790" s="7">
        <v>44228</v>
      </c>
      <c r="D1790" s="39" t="s">
        <v>33</v>
      </c>
      <c r="E1790" s="39">
        <v>20</v>
      </c>
      <c r="F1790" s="82">
        <f t="shared" si="81"/>
        <v>0.02</v>
      </c>
      <c r="G1790" s="39">
        <f>VLOOKUP(N1790,Currecny_M!$A$1:$P$10,2,FALSE)</f>
        <v>65</v>
      </c>
      <c r="H1790" s="39">
        <f>MATCH(C1790,Currecny_M!$A$1:$P$1,0)</f>
        <v>12</v>
      </c>
      <c r="I1790" s="39">
        <f>VLOOKUP(N1790,Currecny_M!$A$1:$P$10,MATCH(Database!C1790,Currecny_M!$A$1:$P$1,0),FALSE)</f>
        <v>71.8</v>
      </c>
      <c r="J1790" s="82">
        <f t="shared" si="82"/>
        <v>1.4359999999999999</v>
      </c>
      <c r="K1790" s="39">
        <f>VLOOKUP('Cover page'!$B$6,Currecny_M!$A$1:$P$10,MATCH(Database!C1790,Currecny_M!$A$1:$P$1,0),FALSE)</f>
        <v>1</v>
      </c>
      <c r="L1790" s="82">
        <f t="shared" si="83"/>
        <v>1.4359999999999999</v>
      </c>
      <c r="M1790" s="82">
        <f>((E1790/$F$1)*VLOOKUP(N1790,Currecny_M!$A$1:$P$10,MATCH(Database!C1790,Currecny_M!$A$1:$P$1,0),FALSE))/VLOOKUP('Cover page'!$B$6,Currecny_M!$A$1:$P$10,MATCH(Database!C1790,Currecny_M!$A$1:$P$1,0),FALSE)</f>
        <v>1.4359999999999999</v>
      </c>
      <c r="N1790" s="6" t="str">
        <f>VLOOKUP(B1790,Master!$A$2:$C$11,3,FALSE)</f>
        <v>Yuan</v>
      </c>
      <c r="O1790" s="6" t="str">
        <f>VLOOKUP(B1790,Master!$A$2:$C$11,2,FALSE)</f>
        <v>Asia</v>
      </c>
      <c r="Q1790" s="39" t="str">
        <f>VLOOKUP(D1790,GL_Master!$A$1:$D$80,2,FALSE)</f>
        <v>PL</v>
      </c>
      <c r="R1790" s="39" t="str">
        <f>VLOOKUP(D1790,GL_Master!$A$1:$D$80,3,FALSE)</f>
        <v>Staff welfare expenses</v>
      </c>
      <c r="S1790" s="39" t="str">
        <f>VLOOKUP(D1790,GL_Master!$A$1:$D$80,4,FALSE)</f>
        <v>Other staff welfare</v>
      </c>
    </row>
    <row r="1791" spans="1:19" x14ac:dyDescent="0.25">
      <c r="A1791" s="39" t="s">
        <v>262</v>
      </c>
      <c r="B1791" s="39" t="s">
        <v>234</v>
      </c>
      <c r="C1791" s="7">
        <v>44228</v>
      </c>
      <c r="D1791" s="39" t="s">
        <v>94</v>
      </c>
      <c r="E1791" s="39">
        <v>120</v>
      </c>
      <c r="F1791" s="82">
        <f t="shared" si="81"/>
        <v>0.12</v>
      </c>
      <c r="G1791" s="39">
        <f>VLOOKUP(N1791,Currecny_M!$A$1:$P$10,2,FALSE)</f>
        <v>65</v>
      </c>
      <c r="H1791" s="39">
        <f>MATCH(C1791,Currecny_M!$A$1:$P$1,0)</f>
        <v>12</v>
      </c>
      <c r="I1791" s="39">
        <f>VLOOKUP(N1791,Currecny_M!$A$1:$P$10,MATCH(Database!C1791,Currecny_M!$A$1:$P$1,0),FALSE)</f>
        <v>71.8</v>
      </c>
      <c r="J1791" s="82">
        <f t="shared" si="82"/>
        <v>8.6159999999999997</v>
      </c>
      <c r="K1791" s="39">
        <f>VLOOKUP('Cover page'!$B$6,Currecny_M!$A$1:$P$10,MATCH(Database!C1791,Currecny_M!$A$1:$P$1,0),FALSE)</f>
        <v>1</v>
      </c>
      <c r="L1791" s="82">
        <f t="shared" si="83"/>
        <v>8.6159999999999997</v>
      </c>
      <c r="M1791" s="82">
        <f>((E1791/$F$1)*VLOOKUP(N1791,Currecny_M!$A$1:$P$10,MATCH(Database!C1791,Currecny_M!$A$1:$P$1,0),FALSE))/VLOOKUP('Cover page'!$B$6,Currecny_M!$A$1:$P$10,MATCH(Database!C1791,Currecny_M!$A$1:$P$1,0),FALSE)</f>
        <v>8.6159999999999997</v>
      </c>
      <c r="N1791" s="6" t="str">
        <f>VLOOKUP(B1791,Master!$A$2:$C$11,3,FALSE)</f>
        <v>Yuan</v>
      </c>
      <c r="O1791" s="6" t="str">
        <f>VLOOKUP(B1791,Master!$A$2:$C$11,2,FALSE)</f>
        <v>Asia</v>
      </c>
      <c r="Q1791" s="39" t="str">
        <f>VLOOKUP(D1791,GL_Master!$A$1:$D$80,2,FALSE)</f>
        <v>PL</v>
      </c>
      <c r="R1791" s="39" t="str">
        <f>VLOOKUP(D1791,GL_Master!$A$1:$D$80,3,FALSE)</f>
        <v xml:space="preserve">Gratuity expenses </v>
      </c>
      <c r="S1791" s="39" t="str">
        <f>VLOOKUP(D1791,GL_Master!$A$1:$D$80,4,FALSE)</f>
        <v>Gratuity</v>
      </c>
    </row>
    <row r="1792" spans="1:19" x14ac:dyDescent="0.25">
      <c r="A1792" s="39" t="s">
        <v>262</v>
      </c>
      <c r="B1792" s="39" t="s">
        <v>234</v>
      </c>
      <c r="C1792" s="7">
        <v>44228</v>
      </c>
      <c r="D1792" s="39" t="s">
        <v>95</v>
      </c>
      <c r="E1792" s="39">
        <v>39</v>
      </c>
      <c r="F1792" s="82">
        <f t="shared" si="81"/>
        <v>3.9E-2</v>
      </c>
      <c r="G1792" s="39">
        <f>VLOOKUP(N1792,Currecny_M!$A$1:$P$10,2,FALSE)</f>
        <v>65</v>
      </c>
      <c r="H1792" s="39">
        <f>MATCH(C1792,Currecny_M!$A$1:$P$1,0)</f>
        <v>12</v>
      </c>
      <c r="I1792" s="39">
        <f>VLOOKUP(N1792,Currecny_M!$A$1:$P$10,MATCH(Database!C1792,Currecny_M!$A$1:$P$1,0),FALSE)</f>
        <v>71.8</v>
      </c>
      <c r="J1792" s="82">
        <f t="shared" si="82"/>
        <v>2.8001999999999998</v>
      </c>
      <c r="K1792" s="39">
        <f>VLOOKUP('Cover page'!$B$6,Currecny_M!$A$1:$P$10,MATCH(Database!C1792,Currecny_M!$A$1:$P$1,0),FALSE)</f>
        <v>1</v>
      </c>
      <c r="L1792" s="82">
        <f t="shared" si="83"/>
        <v>2.8001999999999998</v>
      </c>
      <c r="M1792" s="82">
        <f>((E1792/$F$1)*VLOOKUP(N1792,Currecny_M!$A$1:$P$10,MATCH(Database!C1792,Currecny_M!$A$1:$P$1,0),FALSE))/VLOOKUP('Cover page'!$B$6,Currecny_M!$A$1:$P$10,MATCH(Database!C1792,Currecny_M!$A$1:$P$1,0),FALSE)</f>
        <v>2.8001999999999998</v>
      </c>
      <c r="N1792" s="6" t="str">
        <f>VLOOKUP(B1792,Master!$A$2:$C$11,3,FALSE)</f>
        <v>Yuan</v>
      </c>
      <c r="O1792" s="6" t="str">
        <f>VLOOKUP(B1792,Master!$A$2:$C$11,2,FALSE)</f>
        <v>Asia</v>
      </c>
      <c r="Q1792" s="39" t="str">
        <f>VLOOKUP(D1792,GL_Master!$A$1:$D$80,2,FALSE)</f>
        <v>PL</v>
      </c>
      <c r="R1792" s="39" t="str">
        <f>VLOOKUP(D1792,GL_Master!$A$1:$D$80,3,FALSE)</f>
        <v>Salary wages &amp; benefits</v>
      </c>
      <c r="S1792" s="39" t="str">
        <f>VLOOKUP(D1792,GL_Master!$A$1:$D$80,4,FALSE)</f>
        <v>Employee benefits expense</v>
      </c>
    </row>
    <row r="1793" spans="1:19" x14ac:dyDescent="0.25">
      <c r="A1793" s="39" t="s">
        <v>262</v>
      </c>
      <c r="B1793" s="39" t="s">
        <v>234</v>
      </c>
      <c r="C1793" s="7">
        <v>44228</v>
      </c>
      <c r="D1793" s="39" t="s">
        <v>96</v>
      </c>
      <c r="E1793" s="39">
        <v>346</v>
      </c>
      <c r="F1793" s="82">
        <f t="shared" si="81"/>
        <v>0.34599999999999997</v>
      </c>
      <c r="G1793" s="39">
        <f>VLOOKUP(N1793,Currecny_M!$A$1:$P$10,2,FALSE)</f>
        <v>65</v>
      </c>
      <c r="H1793" s="39">
        <f>MATCH(C1793,Currecny_M!$A$1:$P$1,0)</f>
        <v>12</v>
      </c>
      <c r="I1793" s="39">
        <f>VLOOKUP(N1793,Currecny_M!$A$1:$P$10,MATCH(Database!C1793,Currecny_M!$A$1:$P$1,0),FALSE)</f>
        <v>71.8</v>
      </c>
      <c r="J1793" s="82">
        <f t="shared" si="82"/>
        <v>24.842799999999997</v>
      </c>
      <c r="K1793" s="39">
        <f>VLOOKUP('Cover page'!$B$6,Currecny_M!$A$1:$P$10,MATCH(Database!C1793,Currecny_M!$A$1:$P$1,0),FALSE)</f>
        <v>1</v>
      </c>
      <c r="L1793" s="82">
        <f t="shared" si="83"/>
        <v>24.842799999999997</v>
      </c>
      <c r="M1793" s="82">
        <f>((E1793/$F$1)*VLOOKUP(N1793,Currecny_M!$A$1:$P$10,MATCH(Database!C1793,Currecny_M!$A$1:$P$1,0),FALSE))/VLOOKUP('Cover page'!$B$6,Currecny_M!$A$1:$P$10,MATCH(Database!C1793,Currecny_M!$A$1:$P$1,0),FALSE)</f>
        <v>24.842799999999997</v>
      </c>
      <c r="N1793" s="6" t="str">
        <f>VLOOKUP(B1793,Master!$A$2:$C$11,3,FALSE)</f>
        <v>Yuan</v>
      </c>
      <c r="O1793" s="6" t="str">
        <f>VLOOKUP(B1793,Master!$A$2:$C$11,2,FALSE)</f>
        <v>Asia</v>
      </c>
      <c r="Q1793" s="39" t="str">
        <f>VLOOKUP(D1793,GL_Master!$A$1:$D$80,2,FALSE)</f>
        <v>PL</v>
      </c>
      <c r="R1793" s="39" t="str">
        <f>VLOOKUP(D1793,GL_Master!$A$1:$D$80,3,FALSE)</f>
        <v>Salary wages &amp; benefits</v>
      </c>
      <c r="S1793" s="39" t="str">
        <f>VLOOKUP(D1793,GL_Master!$A$1:$D$80,4,FALSE)</f>
        <v>Employee benefits expense</v>
      </c>
    </row>
    <row r="1794" spans="1:19" x14ac:dyDescent="0.25">
      <c r="A1794" s="39" t="s">
        <v>262</v>
      </c>
      <c r="B1794" s="39" t="s">
        <v>234</v>
      </c>
      <c r="C1794" s="7">
        <v>44228</v>
      </c>
      <c r="D1794" s="39" t="s">
        <v>97</v>
      </c>
      <c r="E1794" s="39">
        <v>20</v>
      </c>
      <c r="F1794" s="82">
        <f t="shared" si="81"/>
        <v>0.02</v>
      </c>
      <c r="G1794" s="39">
        <f>VLOOKUP(N1794,Currecny_M!$A$1:$P$10,2,FALSE)</f>
        <v>65</v>
      </c>
      <c r="H1794" s="39">
        <f>MATCH(C1794,Currecny_M!$A$1:$P$1,0)</f>
        <v>12</v>
      </c>
      <c r="I1794" s="39">
        <f>VLOOKUP(N1794,Currecny_M!$A$1:$P$10,MATCH(Database!C1794,Currecny_M!$A$1:$P$1,0),FALSE)</f>
        <v>71.8</v>
      </c>
      <c r="J1794" s="82">
        <f t="shared" si="82"/>
        <v>1.4359999999999999</v>
      </c>
      <c r="K1794" s="39">
        <f>VLOOKUP('Cover page'!$B$6,Currecny_M!$A$1:$P$10,MATCH(Database!C1794,Currecny_M!$A$1:$P$1,0),FALSE)</f>
        <v>1</v>
      </c>
      <c r="L1794" s="82">
        <f t="shared" si="83"/>
        <v>1.4359999999999999</v>
      </c>
      <c r="M1794" s="82">
        <f>((E1794/$F$1)*VLOOKUP(N1794,Currecny_M!$A$1:$P$10,MATCH(Database!C1794,Currecny_M!$A$1:$P$1,0),FALSE))/VLOOKUP('Cover page'!$B$6,Currecny_M!$A$1:$P$10,MATCH(Database!C1794,Currecny_M!$A$1:$P$1,0),FALSE)</f>
        <v>1.4359999999999999</v>
      </c>
      <c r="N1794" s="6" t="str">
        <f>VLOOKUP(B1794,Master!$A$2:$C$11,3,FALSE)</f>
        <v>Yuan</v>
      </c>
      <c r="O1794" s="6" t="str">
        <f>VLOOKUP(B1794,Master!$A$2:$C$11,2,FALSE)</f>
        <v>Asia</v>
      </c>
      <c r="Q1794" s="39" t="str">
        <f>VLOOKUP(D1794,GL_Master!$A$1:$D$80,2,FALSE)</f>
        <v>PL</v>
      </c>
      <c r="R1794" s="39" t="str">
        <f>VLOOKUP(D1794,GL_Master!$A$1:$D$80,3,FALSE)</f>
        <v>Salary wages &amp; benefits</v>
      </c>
      <c r="S1794" s="39" t="str">
        <f>VLOOKUP(D1794,GL_Master!$A$1:$D$80,4,FALSE)</f>
        <v>Employee benefits expense</v>
      </c>
    </row>
    <row r="1795" spans="1:19" x14ac:dyDescent="0.25">
      <c r="A1795" s="39" t="s">
        <v>262</v>
      </c>
      <c r="B1795" s="39" t="s">
        <v>234</v>
      </c>
      <c r="C1795" s="7">
        <v>44228</v>
      </c>
      <c r="D1795" s="39" t="s">
        <v>98</v>
      </c>
      <c r="E1795" s="39">
        <v>39</v>
      </c>
      <c r="F1795" s="82">
        <f t="shared" si="81"/>
        <v>3.9E-2</v>
      </c>
      <c r="G1795" s="39">
        <f>VLOOKUP(N1795,Currecny_M!$A$1:$P$10,2,FALSE)</f>
        <v>65</v>
      </c>
      <c r="H1795" s="39">
        <f>MATCH(C1795,Currecny_M!$A$1:$P$1,0)</f>
        <v>12</v>
      </c>
      <c r="I1795" s="39">
        <f>VLOOKUP(N1795,Currecny_M!$A$1:$P$10,MATCH(Database!C1795,Currecny_M!$A$1:$P$1,0),FALSE)</f>
        <v>71.8</v>
      </c>
      <c r="J1795" s="82">
        <f t="shared" si="82"/>
        <v>2.8001999999999998</v>
      </c>
      <c r="K1795" s="39">
        <f>VLOOKUP('Cover page'!$B$6,Currecny_M!$A$1:$P$10,MATCH(Database!C1795,Currecny_M!$A$1:$P$1,0),FALSE)</f>
        <v>1</v>
      </c>
      <c r="L1795" s="82">
        <f t="shared" si="83"/>
        <v>2.8001999999999998</v>
      </c>
      <c r="M1795" s="82">
        <f>((E1795/$F$1)*VLOOKUP(N1795,Currecny_M!$A$1:$P$10,MATCH(Database!C1795,Currecny_M!$A$1:$P$1,0),FALSE))/VLOOKUP('Cover page'!$B$6,Currecny_M!$A$1:$P$10,MATCH(Database!C1795,Currecny_M!$A$1:$P$1,0),FALSE)</f>
        <v>2.8001999999999998</v>
      </c>
      <c r="N1795" s="6" t="str">
        <f>VLOOKUP(B1795,Master!$A$2:$C$11,3,FALSE)</f>
        <v>Yuan</v>
      </c>
      <c r="O1795" s="6" t="str">
        <f>VLOOKUP(B1795,Master!$A$2:$C$11,2,FALSE)</f>
        <v>Asia</v>
      </c>
      <c r="Q1795" s="39" t="str">
        <f>VLOOKUP(D1795,GL_Master!$A$1:$D$80,2,FALSE)</f>
        <v>PL</v>
      </c>
      <c r="R1795" s="39" t="str">
        <f>VLOOKUP(D1795,GL_Master!$A$1:$D$80,3,FALSE)</f>
        <v>Salary wages &amp; benefits</v>
      </c>
      <c r="S1795" s="39" t="str">
        <f>VLOOKUP(D1795,GL_Master!$A$1:$D$80,4,FALSE)</f>
        <v>Employee benefits expense</v>
      </c>
    </row>
    <row r="1796" spans="1:19" x14ac:dyDescent="0.25">
      <c r="A1796" s="39" t="s">
        <v>262</v>
      </c>
      <c r="B1796" s="39" t="s">
        <v>234</v>
      </c>
      <c r="C1796" s="7">
        <v>44228</v>
      </c>
      <c r="D1796" s="39" t="s">
        <v>99</v>
      </c>
      <c r="E1796" s="39">
        <v>20</v>
      </c>
      <c r="F1796" s="82">
        <f t="shared" ref="F1796:F1859" si="84">E1796/$F$1</f>
        <v>0.02</v>
      </c>
      <c r="G1796" s="39">
        <f>VLOOKUP(N1796,Currecny_M!$A$1:$P$10,2,FALSE)</f>
        <v>65</v>
      </c>
      <c r="H1796" s="39">
        <f>MATCH(C1796,Currecny_M!$A$1:$P$1,0)</f>
        <v>12</v>
      </c>
      <c r="I1796" s="39">
        <f>VLOOKUP(N1796,Currecny_M!$A$1:$P$10,MATCH(Database!C1796,Currecny_M!$A$1:$P$1,0),FALSE)</f>
        <v>71.8</v>
      </c>
      <c r="J1796" s="82">
        <f t="shared" ref="J1796:J1859" si="85">F1796*I1796</f>
        <v>1.4359999999999999</v>
      </c>
      <c r="K1796" s="39">
        <f>VLOOKUP('Cover page'!$B$6,Currecny_M!$A$1:$P$10,MATCH(Database!C1796,Currecny_M!$A$1:$P$1,0),FALSE)</f>
        <v>1</v>
      </c>
      <c r="L1796" s="82">
        <f t="shared" ref="L1796:L1859" si="86">J1796/K1796</f>
        <v>1.4359999999999999</v>
      </c>
      <c r="M1796" s="82">
        <f>((E1796/$F$1)*VLOOKUP(N1796,Currecny_M!$A$1:$P$10,MATCH(Database!C1796,Currecny_M!$A$1:$P$1,0),FALSE))/VLOOKUP('Cover page'!$B$6,Currecny_M!$A$1:$P$10,MATCH(Database!C1796,Currecny_M!$A$1:$P$1,0),FALSE)</f>
        <v>1.4359999999999999</v>
      </c>
      <c r="N1796" s="6" t="str">
        <f>VLOOKUP(B1796,Master!$A$2:$C$11,3,FALSE)</f>
        <v>Yuan</v>
      </c>
      <c r="O1796" s="6" t="str">
        <f>VLOOKUP(B1796,Master!$A$2:$C$11,2,FALSE)</f>
        <v>Asia</v>
      </c>
      <c r="Q1796" s="39" t="str">
        <f>VLOOKUP(D1796,GL_Master!$A$1:$D$80,2,FALSE)</f>
        <v>PL</v>
      </c>
      <c r="R1796" s="39" t="str">
        <f>VLOOKUP(D1796,GL_Master!$A$1:$D$80,3,FALSE)</f>
        <v>Salary wages &amp; benefits</v>
      </c>
      <c r="S1796" s="39" t="str">
        <f>VLOOKUP(D1796,GL_Master!$A$1:$D$80,4,FALSE)</f>
        <v>Employee benefits expense</v>
      </c>
    </row>
    <row r="1797" spans="1:19" x14ac:dyDescent="0.25">
      <c r="A1797" s="39" t="s">
        <v>262</v>
      </c>
      <c r="B1797" s="39" t="s">
        <v>234</v>
      </c>
      <c r="C1797" s="7">
        <v>44228</v>
      </c>
      <c r="D1797" s="39" t="s">
        <v>100</v>
      </c>
      <c r="E1797" s="39">
        <v>137</v>
      </c>
      <c r="F1797" s="82">
        <f t="shared" si="84"/>
        <v>0.13700000000000001</v>
      </c>
      <c r="G1797" s="39">
        <f>VLOOKUP(N1797,Currecny_M!$A$1:$P$10,2,FALSE)</f>
        <v>65</v>
      </c>
      <c r="H1797" s="39">
        <f>MATCH(C1797,Currecny_M!$A$1:$P$1,0)</f>
        <v>12</v>
      </c>
      <c r="I1797" s="39">
        <f>VLOOKUP(N1797,Currecny_M!$A$1:$P$10,MATCH(Database!C1797,Currecny_M!$A$1:$P$1,0),FALSE)</f>
        <v>71.8</v>
      </c>
      <c r="J1797" s="82">
        <f t="shared" si="85"/>
        <v>9.8366000000000007</v>
      </c>
      <c r="K1797" s="39">
        <f>VLOOKUP('Cover page'!$B$6,Currecny_M!$A$1:$P$10,MATCH(Database!C1797,Currecny_M!$A$1:$P$1,0),FALSE)</f>
        <v>1</v>
      </c>
      <c r="L1797" s="82">
        <f t="shared" si="86"/>
        <v>9.8366000000000007</v>
      </c>
      <c r="M1797" s="82">
        <f>((E1797/$F$1)*VLOOKUP(N1797,Currecny_M!$A$1:$P$10,MATCH(Database!C1797,Currecny_M!$A$1:$P$1,0),FALSE))/VLOOKUP('Cover page'!$B$6,Currecny_M!$A$1:$P$10,MATCH(Database!C1797,Currecny_M!$A$1:$P$1,0),FALSE)</f>
        <v>9.8366000000000007</v>
      </c>
      <c r="N1797" s="6" t="str">
        <f>VLOOKUP(B1797,Master!$A$2:$C$11,3,FALSE)</f>
        <v>Yuan</v>
      </c>
      <c r="O1797" s="6" t="str">
        <f>VLOOKUP(B1797,Master!$A$2:$C$11,2,FALSE)</f>
        <v>Asia</v>
      </c>
      <c r="Q1797" s="39" t="str">
        <f>VLOOKUP(D1797,GL_Master!$A$1:$D$80,2,FALSE)</f>
        <v>PL</v>
      </c>
      <c r="R1797" s="39" t="str">
        <f>VLOOKUP(D1797,GL_Master!$A$1:$D$80,3,FALSE)</f>
        <v>Salary wages &amp; benefits</v>
      </c>
      <c r="S1797" s="39" t="str">
        <f>VLOOKUP(D1797,GL_Master!$A$1:$D$80,4,FALSE)</f>
        <v>Employee benefits expense</v>
      </c>
    </row>
    <row r="1798" spans="1:19" x14ac:dyDescent="0.25">
      <c r="A1798" s="39" t="s">
        <v>262</v>
      </c>
      <c r="B1798" s="39" t="s">
        <v>234</v>
      </c>
      <c r="C1798" s="7">
        <v>44228</v>
      </c>
      <c r="D1798" s="39" t="s">
        <v>30</v>
      </c>
      <c r="E1798" s="39">
        <v>38</v>
      </c>
      <c r="F1798" s="82">
        <f t="shared" si="84"/>
        <v>3.7999999999999999E-2</v>
      </c>
      <c r="G1798" s="39">
        <f>VLOOKUP(N1798,Currecny_M!$A$1:$P$10,2,FALSE)</f>
        <v>65</v>
      </c>
      <c r="H1798" s="39">
        <f>MATCH(C1798,Currecny_M!$A$1:$P$1,0)</f>
        <v>12</v>
      </c>
      <c r="I1798" s="39">
        <f>VLOOKUP(N1798,Currecny_M!$A$1:$P$10,MATCH(Database!C1798,Currecny_M!$A$1:$P$1,0),FALSE)</f>
        <v>71.8</v>
      </c>
      <c r="J1798" s="82">
        <f t="shared" si="85"/>
        <v>2.7283999999999997</v>
      </c>
      <c r="K1798" s="39">
        <f>VLOOKUP('Cover page'!$B$6,Currecny_M!$A$1:$P$10,MATCH(Database!C1798,Currecny_M!$A$1:$P$1,0),FALSE)</f>
        <v>1</v>
      </c>
      <c r="L1798" s="82">
        <f t="shared" si="86"/>
        <v>2.7283999999999997</v>
      </c>
      <c r="M1798" s="82">
        <f>((E1798/$F$1)*VLOOKUP(N1798,Currecny_M!$A$1:$P$10,MATCH(Database!C1798,Currecny_M!$A$1:$P$1,0),FALSE))/VLOOKUP('Cover page'!$B$6,Currecny_M!$A$1:$P$10,MATCH(Database!C1798,Currecny_M!$A$1:$P$1,0),FALSE)</f>
        <v>2.7283999999999997</v>
      </c>
      <c r="N1798" s="6" t="str">
        <f>VLOOKUP(B1798,Master!$A$2:$C$11,3,FALSE)</f>
        <v>Yuan</v>
      </c>
      <c r="O1798" s="6" t="str">
        <f>VLOOKUP(B1798,Master!$A$2:$C$11,2,FALSE)</f>
        <v>Asia</v>
      </c>
      <c r="Q1798" s="39" t="str">
        <f>VLOOKUP(D1798,GL_Master!$A$1:$D$80,2,FALSE)</f>
        <v>PL</v>
      </c>
      <c r="R1798" s="39" t="str">
        <f>VLOOKUP(D1798,GL_Master!$A$1:$D$80,3,FALSE)</f>
        <v>Travelling and conveyance</v>
      </c>
      <c r="S1798" s="39" t="str">
        <f>VLOOKUP(D1798,GL_Master!$A$1:$D$80,4,FALSE)</f>
        <v>Local conveyance</v>
      </c>
    </row>
    <row r="1799" spans="1:19" x14ac:dyDescent="0.25">
      <c r="A1799" s="39" t="s">
        <v>262</v>
      </c>
      <c r="B1799" s="39" t="s">
        <v>234</v>
      </c>
      <c r="C1799" s="7">
        <v>44228</v>
      </c>
      <c r="D1799" s="39" t="s">
        <v>31</v>
      </c>
      <c r="E1799" s="39">
        <v>20</v>
      </c>
      <c r="F1799" s="82">
        <f t="shared" si="84"/>
        <v>0.02</v>
      </c>
      <c r="G1799" s="39">
        <f>VLOOKUP(N1799,Currecny_M!$A$1:$P$10,2,FALSE)</f>
        <v>65</v>
      </c>
      <c r="H1799" s="39">
        <f>MATCH(C1799,Currecny_M!$A$1:$P$1,0)</f>
        <v>12</v>
      </c>
      <c r="I1799" s="39">
        <f>VLOOKUP(N1799,Currecny_M!$A$1:$P$10,MATCH(Database!C1799,Currecny_M!$A$1:$P$1,0),FALSE)</f>
        <v>71.8</v>
      </c>
      <c r="J1799" s="82">
        <f t="shared" si="85"/>
        <v>1.4359999999999999</v>
      </c>
      <c r="K1799" s="39">
        <f>VLOOKUP('Cover page'!$B$6,Currecny_M!$A$1:$P$10,MATCH(Database!C1799,Currecny_M!$A$1:$P$1,0),FALSE)</f>
        <v>1</v>
      </c>
      <c r="L1799" s="82">
        <f t="shared" si="86"/>
        <v>1.4359999999999999</v>
      </c>
      <c r="M1799" s="82">
        <f>((E1799/$F$1)*VLOOKUP(N1799,Currecny_M!$A$1:$P$10,MATCH(Database!C1799,Currecny_M!$A$1:$P$1,0),FALSE))/VLOOKUP('Cover page'!$B$6,Currecny_M!$A$1:$P$10,MATCH(Database!C1799,Currecny_M!$A$1:$P$1,0),FALSE)</f>
        <v>1.4359999999999999</v>
      </c>
      <c r="N1799" s="6" t="str">
        <f>VLOOKUP(B1799,Master!$A$2:$C$11,3,FALSE)</f>
        <v>Yuan</v>
      </c>
      <c r="O1799" s="6" t="str">
        <f>VLOOKUP(B1799,Master!$A$2:$C$11,2,FALSE)</f>
        <v>Asia</v>
      </c>
      <c r="Q1799" s="39" t="str">
        <f>VLOOKUP(D1799,GL_Master!$A$1:$D$80,2,FALSE)</f>
        <v>PL</v>
      </c>
      <c r="R1799" s="39" t="str">
        <f>VLOOKUP(D1799,GL_Master!$A$1:$D$80,3,FALSE)</f>
        <v>Office expenses</v>
      </c>
      <c r="S1799" s="39" t="str">
        <f>VLOOKUP(D1799,GL_Master!$A$1:$D$80,4,FALSE)</f>
        <v>Parking charges</v>
      </c>
    </row>
    <row r="1800" spans="1:19" x14ac:dyDescent="0.25">
      <c r="A1800" s="39" t="s">
        <v>262</v>
      </c>
      <c r="B1800" s="39" t="s">
        <v>234</v>
      </c>
      <c r="C1800" s="7">
        <v>44228</v>
      </c>
      <c r="D1800" s="39" t="s">
        <v>101</v>
      </c>
      <c r="E1800" s="39">
        <v>19</v>
      </c>
      <c r="F1800" s="82">
        <f t="shared" si="84"/>
        <v>1.9E-2</v>
      </c>
      <c r="G1800" s="39">
        <f>VLOOKUP(N1800,Currecny_M!$A$1:$P$10,2,FALSE)</f>
        <v>65</v>
      </c>
      <c r="H1800" s="39">
        <f>MATCH(C1800,Currecny_M!$A$1:$P$1,0)</f>
        <v>12</v>
      </c>
      <c r="I1800" s="39">
        <f>VLOOKUP(N1800,Currecny_M!$A$1:$P$10,MATCH(Database!C1800,Currecny_M!$A$1:$P$1,0),FALSE)</f>
        <v>71.8</v>
      </c>
      <c r="J1800" s="82">
        <f t="shared" si="85"/>
        <v>1.3641999999999999</v>
      </c>
      <c r="K1800" s="39">
        <f>VLOOKUP('Cover page'!$B$6,Currecny_M!$A$1:$P$10,MATCH(Database!C1800,Currecny_M!$A$1:$P$1,0),FALSE)</f>
        <v>1</v>
      </c>
      <c r="L1800" s="82">
        <f t="shared" si="86"/>
        <v>1.3641999999999999</v>
      </c>
      <c r="M1800" s="82">
        <f>((E1800/$F$1)*VLOOKUP(N1800,Currecny_M!$A$1:$P$10,MATCH(Database!C1800,Currecny_M!$A$1:$P$1,0),FALSE))/VLOOKUP('Cover page'!$B$6,Currecny_M!$A$1:$P$10,MATCH(Database!C1800,Currecny_M!$A$1:$P$1,0),FALSE)</f>
        <v>1.3641999999999999</v>
      </c>
      <c r="N1800" s="6" t="str">
        <f>VLOOKUP(B1800,Master!$A$2:$C$11,3,FALSE)</f>
        <v>Yuan</v>
      </c>
      <c r="O1800" s="6" t="str">
        <f>VLOOKUP(B1800,Master!$A$2:$C$11,2,FALSE)</f>
        <v>Asia</v>
      </c>
      <c r="Q1800" s="39" t="str">
        <f>VLOOKUP(D1800,GL_Master!$A$1:$D$80,2,FALSE)</f>
        <v>PL</v>
      </c>
      <c r="R1800" s="39" t="str">
        <f>VLOOKUP(D1800,GL_Master!$A$1:$D$80,3,FALSE)</f>
        <v>COGS</v>
      </c>
      <c r="S1800" s="39" t="str">
        <f>VLOOKUP(D1800,GL_Master!$A$1:$D$80,4,FALSE)</f>
        <v>Purchase of other traded goods</v>
      </c>
    </row>
    <row r="1801" spans="1:19" x14ac:dyDescent="0.25">
      <c r="A1801" s="39" t="s">
        <v>262</v>
      </c>
      <c r="B1801" s="39" t="s">
        <v>234</v>
      </c>
      <c r="C1801" s="7">
        <v>44228</v>
      </c>
      <c r="D1801" s="39" t="s">
        <v>102</v>
      </c>
      <c r="E1801" s="39">
        <v>20</v>
      </c>
      <c r="F1801" s="82">
        <f t="shared" si="84"/>
        <v>0.02</v>
      </c>
      <c r="G1801" s="39">
        <f>VLOOKUP(N1801,Currecny_M!$A$1:$P$10,2,FALSE)</f>
        <v>65</v>
      </c>
      <c r="H1801" s="39">
        <f>MATCH(C1801,Currecny_M!$A$1:$P$1,0)</f>
        <v>12</v>
      </c>
      <c r="I1801" s="39">
        <f>VLOOKUP(N1801,Currecny_M!$A$1:$P$10,MATCH(Database!C1801,Currecny_M!$A$1:$P$1,0),FALSE)</f>
        <v>71.8</v>
      </c>
      <c r="J1801" s="82">
        <f t="shared" si="85"/>
        <v>1.4359999999999999</v>
      </c>
      <c r="K1801" s="39">
        <f>VLOOKUP('Cover page'!$B$6,Currecny_M!$A$1:$P$10,MATCH(Database!C1801,Currecny_M!$A$1:$P$1,0),FALSE)</f>
        <v>1</v>
      </c>
      <c r="L1801" s="82">
        <f t="shared" si="86"/>
        <v>1.4359999999999999</v>
      </c>
      <c r="M1801" s="82">
        <f>((E1801/$F$1)*VLOOKUP(N1801,Currecny_M!$A$1:$P$10,MATCH(Database!C1801,Currecny_M!$A$1:$P$1,0),FALSE))/VLOOKUP('Cover page'!$B$6,Currecny_M!$A$1:$P$10,MATCH(Database!C1801,Currecny_M!$A$1:$P$1,0),FALSE)</f>
        <v>1.4359999999999999</v>
      </c>
      <c r="N1801" s="6" t="str">
        <f>VLOOKUP(B1801,Master!$A$2:$C$11,3,FALSE)</f>
        <v>Yuan</v>
      </c>
      <c r="O1801" s="6" t="str">
        <f>VLOOKUP(B1801,Master!$A$2:$C$11,2,FALSE)</f>
        <v>Asia</v>
      </c>
      <c r="Q1801" s="39" t="str">
        <f>VLOOKUP(D1801,GL_Master!$A$1:$D$80,2,FALSE)</f>
        <v>PL</v>
      </c>
      <c r="R1801" s="39" t="str">
        <f>VLOOKUP(D1801,GL_Master!$A$1:$D$80,3,FALSE)</f>
        <v>Staff welfare expenses</v>
      </c>
      <c r="S1801" s="39" t="str">
        <f>VLOOKUP(D1801,GL_Master!$A$1:$D$80,4,FALSE)</f>
        <v>Diwali Expense</v>
      </c>
    </row>
    <row r="1802" spans="1:19" x14ac:dyDescent="0.25">
      <c r="A1802" s="39" t="s">
        <v>262</v>
      </c>
      <c r="B1802" s="39" t="s">
        <v>234</v>
      </c>
      <c r="C1802" s="7">
        <v>44228</v>
      </c>
      <c r="D1802" s="39" t="s">
        <v>20</v>
      </c>
      <c r="E1802" s="39">
        <v>38</v>
      </c>
      <c r="F1802" s="82">
        <f t="shared" si="84"/>
        <v>3.7999999999999999E-2</v>
      </c>
      <c r="G1802" s="39">
        <f>VLOOKUP(N1802,Currecny_M!$A$1:$P$10,2,FALSE)</f>
        <v>65</v>
      </c>
      <c r="H1802" s="39">
        <f>MATCH(C1802,Currecny_M!$A$1:$P$1,0)</f>
        <v>12</v>
      </c>
      <c r="I1802" s="39">
        <f>VLOOKUP(N1802,Currecny_M!$A$1:$P$10,MATCH(Database!C1802,Currecny_M!$A$1:$P$1,0),FALSE)</f>
        <v>71.8</v>
      </c>
      <c r="J1802" s="82">
        <f t="shared" si="85"/>
        <v>2.7283999999999997</v>
      </c>
      <c r="K1802" s="39">
        <f>VLOOKUP('Cover page'!$B$6,Currecny_M!$A$1:$P$10,MATCH(Database!C1802,Currecny_M!$A$1:$P$1,0),FALSE)</f>
        <v>1</v>
      </c>
      <c r="L1802" s="82">
        <f t="shared" si="86"/>
        <v>2.7283999999999997</v>
      </c>
      <c r="M1802" s="82">
        <f>((E1802/$F$1)*VLOOKUP(N1802,Currecny_M!$A$1:$P$10,MATCH(Database!C1802,Currecny_M!$A$1:$P$1,0),FALSE))/VLOOKUP('Cover page'!$B$6,Currecny_M!$A$1:$P$10,MATCH(Database!C1802,Currecny_M!$A$1:$P$1,0),FALSE)</f>
        <v>2.7283999999999997</v>
      </c>
      <c r="N1802" s="6" t="str">
        <f>VLOOKUP(B1802,Master!$A$2:$C$11,3,FALSE)</f>
        <v>Yuan</v>
      </c>
      <c r="O1802" s="6" t="str">
        <f>VLOOKUP(B1802,Master!$A$2:$C$11,2,FALSE)</f>
        <v>Asia</v>
      </c>
      <c r="Q1802" s="39" t="str">
        <f>VLOOKUP(D1802,GL_Master!$A$1:$D$80,2,FALSE)</f>
        <v>PL</v>
      </c>
      <c r="R1802" s="39" t="str">
        <f>VLOOKUP(D1802,GL_Master!$A$1:$D$80,3,FALSE)</f>
        <v>Selling and Marketing expenses</v>
      </c>
      <c r="S1802" s="39" t="str">
        <f>VLOOKUP(D1802,GL_Master!$A$1:$D$80,4,FALSE)</f>
        <v>Business promotion</v>
      </c>
    </row>
    <row r="1803" spans="1:19" x14ac:dyDescent="0.25">
      <c r="A1803" s="39" t="s">
        <v>262</v>
      </c>
      <c r="B1803" s="39" t="s">
        <v>234</v>
      </c>
      <c r="C1803" s="7">
        <v>44228</v>
      </c>
      <c r="D1803" s="39" t="s">
        <v>29</v>
      </c>
      <c r="E1803" s="39">
        <v>41</v>
      </c>
      <c r="F1803" s="82">
        <f t="shared" si="84"/>
        <v>4.1000000000000002E-2</v>
      </c>
      <c r="G1803" s="39">
        <f>VLOOKUP(N1803,Currecny_M!$A$1:$P$10,2,FALSE)</f>
        <v>65</v>
      </c>
      <c r="H1803" s="39">
        <f>MATCH(C1803,Currecny_M!$A$1:$P$1,0)</f>
        <v>12</v>
      </c>
      <c r="I1803" s="39">
        <f>VLOOKUP(N1803,Currecny_M!$A$1:$P$10,MATCH(Database!C1803,Currecny_M!$A$1:$P$1,0),FALSE)</f>
        <v>71.8</v>
      </c>
      <c r="J1803" s="82">
        <f t="shared" si="85"/>
        <v>2.9438</v>
      </c>
      <c r="K1803" s="39">
        <f>VLOOKUP('Cover page'!$B$6,Currecny_M!$A$1:$P$10,MATCH(Database!C1803,Currecny_M!$A$1:$P$1,0),FALSE)</f>
        <v>1</v>
      </c>
      <c r="L1803" s="82">
        <f t="shared" si="86"/>
        <v>2.9438</v>
      </c>
      <c r="M1803" s="82">
        <f>((E1803/$F$1)*VLOOKUP(N1803,Currecny_M!$A$1:$P$10,MATCH(Database!C1803,Currecny_M!$A$1:$P$1,0),FALSE))/VLOOKUP('Cover page'!$B$6,Currecny_M!$A$1:$P$10,MATCH(Database!C1803,Currecny_M!$A$1:$P$1,0),FALSE)</f>
        <v>2.9438</v>
      </c>
      <c r="N1803" s="6" t="str">
        <f>VLOOKUP(B1803,Master!$A$2:$C$11,3,FALSE)</f>
        <v>Yuan</v>
      </c>
      <c r="O1803" s="6" t="str">
        <f>VLOOKUP(B1803,Master!$A$2:$C$11,2,FALSE)</f>
        <v>Asia</v>
      </c>
      <c r="Q1803" s="39" t="str">
        <f>VLOOKUP(D1803,GL_Master!$A$1:$D$80,2,FALSE)</f>
        <v>PL</v>
      </c>
      <c r="R1803" s="39" t="str">
        <f>VLOOKUP(D1803,GL_Master!$A$1:$D$80,3,FALSE)</f>
        <v>Communication &amp; internet exp</v>
      </c>
      <c r="S1803" s="39" t="str">
        <f>VLOOKUP(D1803,GL_Master!$A$1:$D$80,4,FALSE)</f>
        <v>Communication cost</v>
      </c>
    </row>
    <row r="1804" spans="1:19" x14ac:dyDescent="0.25">
      <c r="A1804" s="39" t="s">
        <v>262</v>
      </c>
      <c r="B1804" s="39" t="s">
        <v>234</v>
      </c>
      <c r="C1804" s="7">
        <v>44228</v>
      </c>
      <c r="D1804" s="39" t="s">
        <v>41</v>
      </c>
      <c r="E1804" s="39">
        <v>19</v>
      </c>
      <c r="F1804" s="82">
        <f t="shared" si="84"/>
        <v>1.9E-2</v>
      </c>
      <c r="G1804" s="39">
        <f>VLOOKUP(N1804,Currecny_M!$A$1:$P$10,2,FALSE)</f>
        <v>65</v>
      </c>
      <c r="H1804" s="39">
        <f>MATCH(C1804,Currecny_M!$A$1:$P$1,0)</f>
        <v>12</v>
      </c>
      <c r="I1804" s="39">
        <f>VLOOKUP(N1804,Currecny_M!$A$1:$P$10,MATCH(Database!C1804,Currecny_M!$A$1:$P$1,0),FALSE)</f>
        <v>71.8</v>
      </c>
      <c r="J1804" s="82">
        <f t="shared" si="85"/>
        <v>1.3641999999999999</v>
      </c>
      <c r="K1804" s="39">
        <f>VLOOKUP('Cover page'!$B$6,Currecny_M!$A$1:$P$10,MATCH(Database!C1804,Currecny_M!$A$1:$P$1,0),FALSE)</f>
        <v>1</v>
      </c>
      <c r="L1804" s="82">
        <f t="shared" si="86"/>
        <v>1.3641999999999999</v>
      </c>
      <c r="M1804" s="82">
        <f>((E1804/$F$1)*VLOOKUP(N1804,Currecny_M!$A$1:$P$10,MATCH(Database!C1804,Currecny_M!$A$1:$P$1,0),FALSE))/VLOOKUP('Cover page'!$B$6,Currecny_M!$A$1:$P$10,MATCH(Database!C1804,Currecny_M!$A$1:$P$1,0),FALSE)</f>
        <v>1.3641999999999999</v>
      </c>
      <c r="N1804" s="6" t="str">
        <f>VLOOKUP(B1804,Master!$A$2:$C$11,3,FALSE)</f>
        <v>Yuan</v>
      </c>
      <c r="O1804" s="6" t="str">
        <f>VLOOKUP(B1804,Master!$A$2:$C$11,2,FALSE)</f>
        <v>Asia</v>
      </c>
      <c r="Q1804" s="39" t="str">
        <f>VLOOKUP(D1804,GL_Master!$A$1:$D$80,2,FALSE)</f>
        <v>PL</v>
      </c>
      <c r="R1804" s="39" t="str">
        <f>VLOOKUP(D1804,GL_Master!$A$1:$D$80,3,FALSE)</f>
        <v>Communication &amp; internet exp</v>
      </c>
      <c r="S1804" s="39" t="str">
        <f>VLOOKUP(D1804,GL_Master!$A$1:$D$80,4,FALSE)</f>
        <v>Communication cost</v>
      </c>
    </row>
    <row r="1805" spans="1:19" x14ac:dyDescent="0.25">
      <c r="A1805" s="39" t="s">
        <v>262</v>
      </c>
      <c r="B1805" s="39" t="s">
        <v>234</v>
      </c>
      <c r="C1805" s="7">
        <v>44228</v>
      </c>
      <c r="D1805" s="39" t="s">
        <v>103</v>
      </c>
      <c r="E1805" s="39">
        <v>39</v>
      </c>
      <c r="F1805" s="82">
        <f t="shared" si="84"/>
        <v>3.9E-2</v>
      </c>
      <c r="G1805" s="39">
        <f>VLOOKUP(N1805,Currecny_M!$A$1:$P$10,2,FALSE)</f>
        <v>65</v>
      </c>
      <c r="H1805" s="39">
        <f>MATCH(C1805,Currecny_M!$A$1:$P$1,0)</f>
        <v>12</v>
      </c>
      <c r="I1805" s="39">
        <f>VLOOKUP(N1805,Currecny_M!$A$1:$P$10,MATCH(Database!C1805,Currecny_M!$A$1:$P$1,0),FALSE)</f>
        <v>71.8</v>
      </c>
      <c r="J1805" s="82">
        <f t="shared" si="85"/>
        <v>2.8001999999999998</v>
      </c>
      <c r="K1805" s="39">
        <f>VLOOKUP('Cover page'!$B$6,Currecny_M!$A$1:$P$10,MATCH(Database!C1805,Currecny_M!$A$1:$P$1,0),FALSE)</f>
        <v>1</v>
      </c>
      <c r="L1805" s="82">
        <f t="shared" si="86"/>
        <v>2.8001999999999998</v>
      </c>
      <c r="M1805" s="82">
        <f>((E1805/$F$1)*VLOOKUP(N1805,Currecny_M!$A$1:$P$10,MATCH(Database!C1805,Currecny_M!$A$1:$P$1,0),FALSE))/VLOOKUP('Cover page'!$B$6,Currecny_M!$A$1:$P$10,MATCH(Database!C1805,Currecny_M!$A$1:$P$1,0),FALSE)</f>
        <v>2.8001999999999998</v>
      </c>
      <c r="N1805" s="6" t="str">
        <f>VLOOKUP(B1805,Master!$A$2:$C$11,3,FALSE)</f>
        <v>Yuan</v>
      </c>
      <c r="O1805" s="6" t="str">
        <f>VLOOKUP(B1805,Master!$A$2:$C$11,2,FALSE)</f>
        <v>Asia</v>
      </c>
      <c r="Q1805" s="39" t="str">
        <f>VLOOKUP(D1805,GL_Master!$A$1:$D$80,2,FALSE)</f>
        <v>PL</v>
      </c>
      <c r="R1805" s="39" t="str">
        <f>VLOOKUP(D1805,GL_Master!$A$1:$D$80,3,FALSE)</f>
        <v>Communication &amp; internet exp</v>
      </c>
      <c r="S1805" s="39" t="str">
        <f>VLOOKUP(D1805,GL_Master!$A$1:$D$80,4,FALSE)</f>
        <v>Communication cost</v>
      </c>
    </row>
    <row r="1806" spans="1:19" x14ac:dyDescent="0.25">
      <c r="A1806" s="39" t="s">
        <v>262</v>
      </c>
      <c r="B1806" s="39" t="s">
        <v>234</v>
      </c>
      <c r="C1806" s="7">
        <v>44228</v>
      </c>
      <c r="D1806" s="39" t="s">
        <v>104</v>
      </c>
      <c r="E1806" s="39">
        <v>57</v>
      </c>
      <c r="F1806" s="82">
        <f t="shared" si="84"/>
        <v>5.7000000000000002E-2</v>
      </c>
      <c r="G1806" s="39">
        <f>VLOOKUP(N1806,Currecny_M!$A$1:$P$10,2,FALSE)</f>
        <v>65</v>
      </c>
      <c r="H1806" s="39">
        <f>MATCH(C1806,Currecny_M!$A$1:$P$1,0)</f>
        <v>12</v>
      </c>
      <c r="I1806" s="39">
        <f>VLOOKUP(N1806,Currecny_M!$A$1:$P$10,MATCH(Database!C1806,Currecny_M!$A$1:$P$1,0),FALSE)</f>
        <v>71.8</v>
      </c>
      <c r="J1806" s="82">
        <f t="shared" si="85"/>
        <v>4.0926</v>
      </c>
      <c r="K1806" s="39">
        <f>VLOOKUP('Cover page'!$B$6,Currecny_M!$A$1:$P$10,MATCH(Database!C1806,Currecny_M!$A$1:$P$1,0),FALSE)</f>
        <v>1</v>
      </c>
      <c r="L1806" s="82">
        <f t="shared" si="86"/>
        <v>4.0926</v>
      </c>
      <c r="M1806" s="82">
        <f>((E1806/$F$1)*VLOOKUP(N1806,Currecny_M!$A$1:$P$10,MATCH(Database!C1806,Currecny_M!$A$1:$P$1,0),FALSE))/VLOOKUP('Cover page'!$B$6,Currecny_M!$A$1:$P$10,MATCH(Database!C1806,Currecny_M!$A$1:$P$1,0),FALSE)</f>
        <v>4.0926</v>
      </c>
      <c r="N1806" s="6" t="str">
        <f>VLOOKUP(B1806,Master!$A$2:$C$11,3,FALSE)</f>
        <v>Yuan</v>
      </c>
      <c r="O1806" s="6" t="str">
        <f>VLOOKUP(B1806,Master!$A$2:$C$11,2,FALSE)</f>
        <v>Asia</v>
      </c>
      <c r="Q1806" s="39" t="str">
        <f>VLOOKUP(D1806,GL_Master!$A$1:$D$80,2,FALSE)</f>
        <v>PL</v>
      </c>
      <c r="R1806" s="39" t="str">
        <f>VLOOKUP(D1806,GL_Master!$A$1:$D$80,3,FALSE)</f>
        <v>Legal &amp; Professional expenses</v>
      </c>
      <c r="S1806" s="39" t="str">
        <f>VLOOKUP(D1806,GL_Master!$A$1:$D$80,4,FALSE)</f>
        <v>Professional Fees - Others</v>
      </c>
    </row>
    <row r="1807" spans="1:19" x14ac:dyDescent="0.25">
      <c r="A1807" s="39" t="s">
        <v>262</v>
      </c>
      <c r="B1807" s="39" t="s">
        <v>234</v>
      </c>
      <c r="C1807" s="7">
        <v>44228</v>
      </c>
      <c r="D1807" s="39" t="s">
        <v>105</v>
      </c>
      <c r="E1807" s="39">
        <v>40</v>
      </c>
      <c r="F1807" s="82">
        <f t="shared" si="84"/>
        <v>0.04</v>
      </c>
      <c r="G1807" s="39">
        <f>VLOOKUP(N1807,Currecny_M!$A$1:$P$10,2,FALSE)</f>
        <v>65</v>
      </c>
      <c r="H1807" s="39">
        <f>MATCH(C1807,Currecny_M!$A$1:$P$1,0)</f>
        <v>12</v>
      </c>
      <c r="I1807" s="39">
        <f>VLOOKUP(N1807,Currecny_M!$A$1:$P$10,MATCH(Database!C1807,Currecny_M!$A$1:$P$1,0),FALSE)</f>
        <v>71.8</v>
      </c>
      <c r="J1807" s="82">
        <f t="shared" si="85"/>
        <v>2.8719999999999999</v>
      </c>
      <c r="K1807" s="39">
        <f>VLOOKUP('Cover page'!$B$6,Currecny_M!$A$1:$P$10,MATCH(Database!C1807,Currecny_M!$A$1:$P$1,0),FALSE)</f>
        <v>1</v>
      </c>
      <c r="L1807" s="82">
        <f t="shared" si="86"/>
        <v>2.8719999999999999</v>
      </c>
      <c r="M1807" s="82">
        <f>((E1807/$F$1)*VLOOKUP(N1807,Currecny_M!$A$1:$P$10,MATCH(Database!C1807,Currecny_M!$A$1:$P$1,0),FALSE))/VLOOKUP('Cover page'!$B$6,Currecny_M!$A$1:$P$10,MATCH(Database!C1807,Currecny_M!$A$1:$P$1,0),FALSE)</f>
        <v>2.8719999999999999</v>
      </c>
      <c r="N1807" s="6" t="str">
        <f>VLOOKUP(B1807,Master!$A$2:$C$11,3,FALSE)</f>
        <v>Yuan</v>
      </c>
      <c r="O1807" s="6" t="str">
        <f>VLOOKUP(B1807,Master!$A$2:$C$11,2,FALSE)</f>
        <v>Asia</v>
      </c>
      <c r="Q1807" s="39" t="str">
        <f>VLOOKUP(D1807,GL_Master!$A$1:$D$80,2,FALSE)</f>
        <v>PL</v>
      </c>
      <c r="R1807" s="39" t="str">
        <f>VLOOKUP(D1807,GL_Master!$A$1:$D$80,3,FALSE)</f>
        <v>Travelling and conveyance</v>
      </c>
      <c r="S1807" s="39" t="str">
        <f>VLOOKUP(D1807,GL_Master!$A$1:$D$80,4,FALSE)</f>
        <v>Car hiring and rental services</v>
      </c>
    </row>
    <row r="1808" spans="1:19" x14ac:dyDescent="0.25">
      <c r="A1808" s="39" t="s">
        <v>262</v>
      </c>
      <c r="B1808" s="39" t="s">
        <v>234</v>
      </c>
      <c r="C1808" s="7">
        <v>44228</v>
      </c>
      <c r="D1808" s="39" t="s">
        <v>106</v>
      </c>
      <c r="E1808" s="39">
        <v>19</v>
      </c>
      <c r="F1808" s="82">
        <f t="shared" si="84"/>
        <v>1.9E-2</v>
      </c>
      <c r="G1808" s="39">
        <f>VLOOKUP(N1808,Currecny_M!$A$1:$P$10,2,FALSE)</f>
        <v>65</v>
      </c>
      <c r="H1808" s="39">
        <f>MATCH(C1808,Currecny_M!$A$1:$P$1,0)</f>
        <v>12</v>
      </c>
      <c r="I1808" s="39">
        <f>VLOOKUP(N1808,Currecny_M!$A$1:$P$10,MATCH(Database!C1808,Currecny_M!$A$1:$P$1,0),FALSE)</f>
        <v>71.8</v>
      </c>
      <c r="J1808" s="82">
        <f t="shared" si="85"/>
        <v>1.3641999999999999</v>
      </c>
      <c r="K1808" s="39">
        <f>VLOOKUP('Cover page'!$B$6,Currecny_M!$A$1:$P$10,MATCH(Database!C1808,Currecny_M!$A$1:$P$1,0),FALSE)</f>
        <v>1</v>
      </c>
      <c r="L1808" s="82">
        <f t="shared" si="86"/>
        <v>1.3641999999999999</v>
      </c>
      <c r="M1808" s="82">
        <f>((E1808/$F$1)*VLOOKUP(N1808,Currecny_M!$A$1:$P$10,MATCH(Database!C1808,Currecny_M!$A$1:$P$1,0),FALSE))/VLOOKUP('Cover page'!$B$6,Currecny_M!$A$1:$P$10,MATCH(Database!C1808,Currecny_M!$A$1:$P$1,0),FALSE)</f>
        <v>1.3641999999999999</v>
      </c>
      <c r="N1808" s="6" t="str">
        <f>VLOOKUP(B1808,Master!$A$2:$C$11,3,FALSE)</f>
        <v>Yuan</v>
      </c>
      <c r="O1808" s="6" t="str">
        <f>VLOOKUP(B1808,Master!$A$2:$C$11,2,FALSE)</f>
        <v>Asia</v>
      </c>
      <c r="Q1808" s="39" t="str">
        <f>VLOOKUP(D1808,GL_Master!$A$1:$D$80,2,FALSE)</f>
        <v>PL</v>
      </c>
      <c r="R1808" s="39" t="str">
        <f>VLOOKUP(D1808,GL_Master!$A$1:$D$80,3,FALSE)</f>
        <v>Communication &amp; internet exp</v>
      </c>
      <c r="S1808" s="39" t="str">
        <f>VLOOKUP(D1808,GL_Master!$A$1:$D$80,4,FALSE)</f>
        <v>Printing &amp; Stationary</v>
      </c>
    </row>
    <row r="1809" spans="1:19" x14ac:dyDescent="0.25">
      <c r="A1809" s="39" t="s">
        <v>262</v>
      </c>
      <c r="B1809" s="39" t="s">
        <v>234</v>
      </c>
      <c r="C1809" s="7">
        <v>44228</v>
      </c>
      <c r="D1809" s="39" t="s">
        <v>32</v>
      </c>
      <c r="E1809" s="39">
        <v>19</v>
      </c>
      <c r="F1809" s="82">
        <f t="shared" si="84"/>
        <v>1.9E-2</v>
      </c>
      <c r="G1809" s="39">
        <f>VLOOKUP(N1809,Currecny_M!$A$1:$P$10,2,FALSE)</f>
        <v>65</v>
      </c>
      <c r="H1809" s="39">
        <f>MATCH(C1809,Currecny_M!$A$1:$P$1,0)</f>
        <v>12</v>
      </c>
      <c r="I1809" s="39">
        <f>VLOOKUP(N1809,Currecny_M!$A$1:$P$10,MATCH(Database!C1809,Currecny_M!$A$1:$P$1,0),FALSE)</f>
        <v>71.8</v>
      </c>
      <c r="J1809" s="82">
        <f t="shared" si="85"/>
        <v>1.3641999999999999</v>
      </c>
      <c r="K1809" s="39">
        <f>VLOOKUP('Cover page'!$B$6,Currecny_M!$A$1:$P$10,MATCH(Database!C1809,Currecny_M!$A$1:$P$1,0),FALSE)</f>
        <v>1</v>
      </c>
      <c r="L1809" s="82">
        <f t="shared" si="86"/>
        <v>1.3641999999999999</v>
      </c>
      <c r="M1809" s="82">
        <f>((E1809/$F$1)*VLOOKUP(N1809,Currecny_M!$A$1:$P$10,MATCH(Database!C1809,Currecny_M!$A$1:$P$1,0),FALSE))/VLOOKUP('Cover page'!$B$6,Currecny_M!$A$1:$P$10,MATCH(Database!C1809,Currecny_M!$A$1:$P$1,0),FALSE)</f>
        <v>1.3641999999999999</v>
      </c>
      <c r="N1809" s="6" t="str">
        <f>VLOOKUP(B1809,Master!$A$2:$C$11,3,FALSE)</f>
        <v>Yuan</v>
      </c>
      <c r="O1809" s="6" t="str">
        <f>VLOOKUP(B1809,Master!$A$2:$C$11,2,FALSE)</f>
        <v>Asia</v>
      </c>
      <c r="Q1809" s="39" t="str">
        <f>VLOOKUP(D1809,GL_Master!$A$1:$D$80,2,FALSE)</f>
        <v>PL</v>
      </c>
      <c r="R1809" s="39" t="str">
        <f>VLOOKUP(D1809,GL_Master!$A$1:$D$80,3,FALSE)</f>
        <v>Communication &amp; internet exp</v>
      </c>
      <c r="S1809" s="39" t="str">
        <f>VLOOKUP(D1809,GL_Master!$A$1:$D$80,4,FALSE)</f>
        <v>Printing &amp; Stationary</v>
      </c>
    </row>
    <row r="1810" spans="1:19" x14ac:dyDescent="0.25">
      <c r="A1810" s="39" t="s">
        <v>262</v>
      </c>
      <c r="B1810" s="39" t="s">
        <v>234</v>
      </c>
      <c r="C1810" s="7">
        <v>44228</v>
      </c>
      <c r="D1810" s="39" t="s">
        <v>35</v>
      </c>
      <c r="E1810" s="39">
        <v>57</v>
      </c>
      <c r="F1810" s="82">
        <f t="shared" si="84"/>
        <v>5.7000000000000002E-2</v>
      </c>
      <c r="G1810" s="39">
        <f>VLOOKUP(N1810,Currecny_M!$A$1:$P$10,2,FALSE)</f>
        <v>65</v>
      </c>
      <c r="H1810" s="39">
        <f>MATCH(C1810,Currecny_M!$A$1:$P$1,0)</f>
        <v>12</v>
      </c>
      <c r="I1810" s="39">
        <f>VLOOKUP(N1810,Currecny_M!$A$1:$P$10,MATCH(Database!C1810,Currecny_M!$A$1:$P$1,0),FALSE)</f>
        <v>71.8</v>
      </c>
      <c r="J1810" s="82">
        <f t="shared" si="85"/>
        <v>4.0926</v>
      </c>
      <c r="K1810" s="39">
        <f>VLOOKUP('Cover page'!$B$6,Currecny_M!$A$1:$P$10,MATCH(Database!C1810,Currecny_M!$A$1:$P$1,0),FALSE)</f>
        <v>1</v>
      </c>
      <c r="L1810" s="82">
        <f t="shared" si="86"/>
        <v>4.0926</v>
      </c>
      <c r="M1810" s="82">
        <f>((E1810/$F$1)*VLOOKUP(N1810,Currecny_M!$A$1:$P$10,MATCH(Database!C1810,Currecny_M!$A$1:$P$1,0),FALSE))/VLOOKUP('Cover page'!$B$6,Currecny_M!$A$1:$P$10,MATCH(Database!C1810,Currecny_M!$A$1:$P$1,0),FALSE)</f>
        <v>4.0926</v>
      </c>
      <c r="N1810" s="6" t="str">
        <f>VLOOKUP(B1810,Master!$A$2:$C$11,3,FALSE)</f>
        <v>Yuan</v>
      </c>
      <c r="O1810" s="6" t="str">
        <f>VLOOKUP(B1810,Master!$A$2:$C$11,2,FALSE)</f>
        <v>Asia</v>
      </c>
      <c r="Q1810" s="39" t="str">
        <f>VLOOKUP(D1810,GL_Master!$A$1:$D$80,2,FALSE)</f>
        <v>PL</v>
      </c>
      <c r="R1810" s="39" t="str">
        <f>VLOOKUP(D1810,GL_Master!$A$1:$D$80,3,FALSE)</f>
        <v>Security Expenses</v>
      </c>
      <c r="S1810" s="39" t="str">
        <f>VLOOKUP(D1810,GL_Master!$A$1:$D$80,4,FALSE)</f>
        <v>Security Expenses others</v>
      </c>
    </row>
    <row r="1811" spans="1:19" x14ac:dyDescent="0.25">
      <c r="A1811" s="39" t="s">
        <v>262</v>
      </c>
      <c r="B1811" s="39" t="s">
        <v>234</v>
      </c>
      <c r="C1811" s="7">
        <v>44228</v>
      </c>
      <c r="D1811" s="39" t="s">
        <v>38</v>
      </c>
      <c r="E1811" s="39">
        <v>20</v>
      </c>
      <c r="F1811" s="82">
        <f t="shared" si="84"/>
        <v>0.02</v>
      </c>
      <c r="G1811" s="39">
        <f>VLOOKUP(N1811,Currecny_M!$A$1:$P$10,2,FALSE)</f>
        <v>65</v>
      </c>
      <c r="H1811" s="39">
        <f>MATCH(C1811,Currecny_M!$A$1:$P$1,0)</f>
        <v>12</v>
      </c>
      <c r="I1811" s="39">
        <f>VLOOKUP(N1811,Currecny_M!$A$1:$P$10,MATCH(Database!C1811,Currecny_M!$A$1:$P$1,0),FALSE)</f>
        <v>71.8</v>
      </c>
      <c r="J1811" s="82">
        <f t="shared" si="85"/>
        <v>1.4359999999999999</v>
      </c>
      <c r="K1811" s="39">
        <f>VLOOKUP('Cover page'!$B$6,Currecny_M!$A$1:$P$10,MATCH(Database!C1811,Currecny_M!$A$1:$P$1,0),FALSE)</f>
        <v>1</v>
      </c>
      <c r="L1811" s="82">
        <f t="shared" si="86"/>
        <v>1.4359999999999999</v>
      </c>
      <c r="M1811" s="82">
        <f>((E1811/$F$1)*VLOOKUP(N1811,Currecny_M!$A$1:$P$10,MATCH(Database!C1811,Currecny_M!$A$1:$P$1,0),FALSE))/VLOOKUP('Cover page'!$B$6,Currecny_M!$A$1:$P$10,MATCH(Database!C1811,Currecny_M!$A$1:$P$1,0),FALSE)</f>
        <v>1.4359999999999999</v>
      </c>
      <c r="N1811" s="6" t="str">
        <f>VLOOKUP(B1811,Master!$A$2:$C$11,3,FALSE)</f>
        <v>Yuan</v>
      </c>
      <c r="O1811" s="6" t="str">
        <f>VLOOKUP(B1811,Master!$A$2:$C$11,2,FALSE)</f>
        <v>Asia</v>
      </c>
      <c r="Q1811" s="39" t="str">
        <f>VLOOKUP(D1811,GL_Master!$A$1:$D$80,2,FALSE)</f>
        <v>PL</v>
      </c>
      <c r="R1811" s="39" t="str">
        <f>VLOOKUP(D1811,GL_Master!$A$1:$D$80,3,FALSE)</f>
        <v>House Keeping Expenses</v>
      </c>
      <c r="S1811" s="39" t="str">
        <f>VLOOKUP(D1811,GL_Master!$A$1:$D$80,4,FALSE)</f>
        <v>House Keeping Expenses</v>
      </c>
    </row>
    <row r="1812" spans="1:19" x14ac:dyDescent="0.25">
      <c r="A1812" s="39" t="s">
        <v>262</v>
      </c>
      <c r="B1812" s="39" t="s">
        <v>234</v>
      </c>
      <c r="C1812" s="7">
        <v>44228</v>
      </c>
      <c r="D1812" s="39" t="s">
        <v>107</v>
      </c>
      <c r="E1812" s="39">
        <v>19</v>
      </c>
      <c r="F1812" s="82">
        <f t="shared" si="84"/>
        <v>1.9E-2</v>
      </c>
      <c r="G1812" s="39">
        <f>VLOOKUP(N1812,Currecny_M!$A$1:$P$10,2,FALSE)</f>
        <v>65</v>
      </c>
      <c r="H1812" s="39">
        <f>MATCH(C1812,Currecny_M!$A$1:$P$1,0)</f>
        <v>12</v>
      </c>
      <c r="I1812" s="39">
        <f>VLOOKUP(N1812,Currecny_M!$A$1:$P$10,MATCH(Database!C1812,Currecny_M!$A$1:$P$1,0),FALSE)</f>
        <v>71.8</v>
      </c>
      <c r="J1812" s="82">
        <f t="shared" si="85"/>
        <v>1.3641999999999999</v>
      </c>
      <c r="K1812" s="39">
        <f>VLOOKUP('Cover page'!$B$6,Currecny_M!$A$1:$P$10,MATCH(Database!C1812,Currecny_M!$A$1:$P$1,0),FALSE)</f>
        <v>1</v>
      </c>
      <c r="L1812" s="82">
        <f t="shared" si="86"/>
        <v>1.3641999999999999</v>
      </c>
      <c r="M1812" s="82">
        <f>((E1812/$F$1)*VLOOKUP(N1812,Currecny_M!$A$1:$P$10,MATCH(Database!C1812,Currecny_M!$A$1:$P$1,0),FALSE))/VLOOKUP('Cover page'!$B$6,Currecny_M!$A$1:$P$10,MATCH(Database!C1812,Currecny_M!$A$1:$P$1,0),FALSE)</f>
        <v>1.3641999999999999</v>
      </c>
      <c r="N1812" s="6" t="str">
        <f>VLOOKUP(B1812,Master!$A$2:$C$11,3,FALSE)</f>
        <v>Yuan</v>
      </c>
      <c r="O1812" s="6" t="str">
        <f>VLOOKUP(B1812,Master!$A$2:$C$11,2,FALSE)</f>
        <v>Asia</v>
      </c>
      <c r="Q1812" s="39" t="str">
        <f>VLOOKUP(D1812,GL_Master!$A$1:$D$80,2,FALSE)</f>
        <v>PL</v>
      </c>
      <c r="R1812" s="39" t="str">
        <f>VLOOKUP(D1812,GL_Master!$A$1:$D$80,3,FALSE)</f>
        <v>Misc. expenses</v>
      </c>
      <c r="S1812" s="39" t="str">
        <f>VLOOKUP(D1812,GL_Master!$A$1:$D$80,4,FALSE)</f>
        <v>Repair &amp; Maintenance</v>
      </c>
    </row>
    <row r="1813" spans="1:19" x14ac:dyDescent="0.25">
      <c r="A1813" s="39" t="s">
        <v>262</v>
      </c>
      <c r="B1813" s="39" t="s">
        <v>234</v>
      </c>
      <c r="C1813" s="7">
        <v>44228</v>
      </c>
      <c r="D1813" s="39" t="s">
        <v>108</v>
      </c>
      <c r="E1813" s="39">
        <v>20</v>
      </c>
      <c r="F1813" s="82">
        <f t="shared" si="84"/>
        <v>0.02</v>
      </c>
      <c r="G1813" s="39">
        <f>VLOOKUP(N1813,Currecny_M!$A$1:$P$10,2,FALSE)</f>
        <v>65</v>
      </c>
      <c r="H1813" s="39">
        <f>MATCH(C1813,Currecny_M!$A$1:$P$1,0)</f>
        <v>12</v>
      </c>
      <c r="I1813" s="39">
        <f>VLOOKUP(N1813,Currecny_M!$A$1:$P$10,MATCH(Database!C1813,Currecny_M!$A$1:$P$1,0),FALSE)</f>
        <v>71.8</v>
      </c>
      <c r="J1813" s="82">
        <f t="shared" si="85"/>
        <v>1.4359999999999999</v>
      </c>
      <c r="K1813" s="39">
        <f>VLOOKUP('Cover page'!$B$6,Currecny_M!$A$1:$P$10,MATCH(Database!C1813,Currecny_M!$A$1:$P$1,0),FALSE)</f>
        <v>1</v>
      </c>
      <c r="L1813" s="82">
        <f t="shared" si="86"/>
        <v>1.4359999999999999</v>
      </c>
      <c r="M1813" s="82">
        <f>((E1813/$F$1)*VLOOKUP(N1813,Currecny_M!$A$1:$P$10,MATCH(Database!C1813,Currecny_M!$A$1:$P$1,0),FALSE))/VLOOKUP('Cover page'!$B$6,Currecny_M!$A$1:$P$10,MATCH(Database!C1813,Currecny_M!$A$1:$P$1,0),FALSE)</f>
        <v>1.4359999999999999</v>
      </c>
      <c r="N1813" s="6" t="str">
        <f>VLOOKUP(B1813,Master!$A$2:$C$11,3,FALSE)</f>
        <v>Yuan</v>
      </c>
      <c r="O1813" s="6" t="str">
        <f>VLOOKUP(B1813,Master!$A$2:$C$11,2,FALSE)</f>
        <v>Asia</v>
      </c>
      <c r="Q1813" s="39" t="str">
        <f>VLOOKUP(D1813,GL_Master!$A$1:$D$80,2,FALSE)</f>
        <v>PL</v>
      </c>
      <c r="R1813" s="39" t="str">
        <f>VLOOKUP(D1813,GL_Master!$A$1:$D$80,3,FALSE)</f>
        <v>Misc. expenses</v>
      </c>
      <c r="S1813" s="39" t="str">
        <f>VLOOKUP(D1813,GL_Master!$A$1:$D$80,4,FALSE)</f>
        <v>Repair &amp; Maintenance</v>
      </c>
    </row>
    <row r="1814" spans="1:19" x14ac:dyDescent="0.25">
      <c r="A1814" s="39" t="s">
        <v>262</v>
      </c>
      <c r="B1814" s="39" t="s">
        <v>234</v>
      </c>
      <c r="C1814" s="7">
        <v>44228</v>
      </c>
      <c r="D1814" s="39" t="s">
        <v>9</v>
      </c>
      <c r="E1814" s="39">
        <v>176</v>
      </c>
      <c r="F1814" s="82">
        <f t="shared" si="84"/>
        <v>0.17599999999999999</v>
      </c>
      <c r="G1814" s="39">
        <f>VLOOKUP(N1814,Currecny_M!$A$1:$P$10,2,FALSE)</f>
        <v>65</v>
      </c>
      <c r="H1814" s="39">
        <f>MATCH(C1814,Currecny_M!$A$1:$P$1,0)</f>
        <v>12</v>
      </c>
      <c r="I1814" s="39">
        <f>VLOOKUP(N1814,Currecny_M!$A$1:$P$10,MATCH(Database!C1814,Currecny_M!$A$1:$P$1,0),FALSE)</f>
        <v>71.8</v>
      </c>
      <c r="J1814" s="82">
        <f t="shared" si="85"/>
        <v>12.636799999999999</v>
      </c>
      <c r="K1814" s="39">
        <f>VLOOKUP('Cover page'!$B$6,Currecny_M!$A$1:$P$10,MATCH(Database!C1814,Currecny_M!$A$1:$P$1,0),FALSE)</f>
        <v>1</v>
      </c>
      <c r="L1814" s="82">
        <f t="shared" si="86"/>
        <v>12.636799999999999</v>
      </c>
      <c r="M1814" s="82">
        <f>((E1814/$F$1)*VLOOKUP(N1814,Currecny_M!$A$1:$P$10,MATCH(Database!C1814,Currecny_M!$A$1:$P$1,0),FALSE))/VLOOKUP('Cover page'!$B$6,Currecny_M!$A$1:$P$10,MATCH(Database!C1814,Currecny_M!$A$1:$P$1,0),FALSE)</f>
        <v>12.636799999999999</v>
      </c>
      <c r="N1814" s="6" t="str">
        <f>VLOOKUP(B1814,Master!$A$2:$C$11,3,FALSE)</f>
        <v>Yuan</v>
      </c>
      <c r="O1814" s="6" t="str">
        <f>VLOOKUP(B1814,Master!$A$2:$C$11,2,FALSE)</f>
        <v>Asia</v>
      </c>
      <c r="Q1814" s="39" t="str">
        <f>VLOOKUP(D1814,GL_Master!$A$1:$D$80,2,FALSE)</f>
        <v>PL</v>
      </c>
      <c r="R1814" s="39" t="str">
        <f>VLOOKUP(D1814,GL_Master!$A$1:$D$80,3,FALSE)</f>
        <v>Rent</v>
      </c>
      <c r="S1814" s="39" t="str">
        <f>VLOOKUP(D1814,GL_Master!$A$1:$D$80,4,FALSE)</f>
        <v>Office Rent</v>
      </c>
    </row>
    <row r="1815" spans="1:19" x14ac:dyDescent="0.25">
      <c r="A1815" s="39" t="s">
        <v>262</v>
      </c>
      <c r="B1815" s="39" t="s">
        <v>234</v>
      </c>
      <c r="C1815" s="7">
        <v>44228</v>
      </c>
      <c r="D1815" s="39" t="s">
        <v>109</v>
      </c>
      <c r="E1815" s="39">
        <v>-100</v>
      </c>
      <c r="F1815" s="82">
        <f t="shared" si="84"/>
        <v>-0.1</v>
      </c>
      <c r="G1815" s="39">
        <f>VLOOKUP(N1815,Currecny_M!$A$1:$P$10,2,FALSE)</f>
        <v>65</v>
      </c>
      <c r="H1815" s="39">
        <f>MATCH(C1815,Currecny_M!$A$1:$P$1,0)</f>
        <v>12</v>
      </c>
      <c r="I1815" s="39">
        <f>VLOOKUP(N1815,Currecny_M!$A$1:$P$10,MATCH(Database!C1815,Currecny_M!$A$1:$P$1,0),FALSE)</f>
        <v>71.8</v>
      </c>
      <c r="J1815" s="82">
        <f t="shared" si="85"/>
        <v>-7.18</v>
      </c>
      <c r="K1815" s="39">
        <f>VLOOKUP('Cover page'!$B$6,Currecny_M!$A$1:$P$10,MATCH(Database!C1815,Currecny_M!$A$1:$P$1,0),FALSE)</f>
        <v>1</v>
      </c>
      <c r="L1815" s="82">
        <f t="shared" si="86"/>
        <v>-7.18</v>
      </c>
      <c r="M1815" s="82">
        <f>((E1815/$F$1)*VLOOKUP(N1815,Currecny_M!$A$1:$P$10,MATCH(Database!C1815,Currecny_M!$A$1:$P$1,0),FALSE))/VLOOKUP('Cover page'!$B$6,Currecny_M!$A$1:$P$10,MATCH(Database!C1815,Currecny_M!$A$1:$P$1,0),FALSE)</f>
        <v>-7.18</v>
      </c>
      <c r="N1815" s="6" t="str">
        <f>VLOOKUP(B1815,Master!$A$2:$C$11,3,FALSE)</f>
        <v>Yuan</v>
      </c>
      <c r="O1815" s="6" t="str">
        <f>VLOOKUP(B1815,Master!$A$2:$C$11,2,FALSE)</f>
        <v>Asia</v>
      </c>
      <c r="Q1815" s="39" t="str">
        <f>VLOOKUP(D1815,GL_Master!$A$1:$D$80,2,FALSE)</f>
        <v>PL</v>
      </c>
      <c r="R1815" s="39" t="str">
        <f>VLOOKUP(D1815,GL_Master!$A$1:$D$80,3,FALSE)</f>
        <v>Travelling and conveyance</v>
      </c>
      <c r="S1815" s="39" t="str">
        <f>VLOOKUP(D1815,GL_Master!$A$1:$D$80,4,FALSE)</f>
        <v>Travelling , hotel lodging</v>
      </c>
    </row>
    <row r="1816" spans="1:19" x14ac:dyDescent="0.25">
      <c r="A1816" s="39" t="s">
        <v>262</v>
      </c>
      <c r="B1816" s="39" t="s">
        <v>234</v>
      </c>
      <c r="C1816" s="7">
        <v>44228</v>
      </c>
      <c r="D1816" s="39" t="s">
        <v>110</v>
      </c>
      <c r="E1816" s="39">
        <v>40</v>
      </c>
      <c r="F1816" s="82">
        <f t="shared" si="84"/>
        <v>0.04</v>
      </c>
      <c r="G1816" s="39">
        <f>VLOOKUP(N1816,Currecny_M!$A$1:$P$10,2,FALSE)</f>
        <v>65</v>
      </c>
      <c r="H1816" s="39">
        <f>MATCH(C1816,Currecny_M!$A$1:$P$1,0)</f>
        <v>12</v>
      </c>
      <c r="I1816" s="39">
        <f>VLOOKUP(N1816,Currecny_M!$A$1:$P$10,MATCH(Database!C1816,Currecny_M!$A$1:$P$1,0),FALSE)</f>
        <v>71.8</v>
      </c>
      <c r="J1816" s="82">
        <f t="shared" si="85"/>
        <v>2.8719999999999999</v>
      </c>
      <c r="K1816" s="39">
        <f>VLOOKUP('Cover page'!$B$6,Currecny_M!$A$1:$P$10,MATCH(Database!C1816,Currecny_M!$A$1:$P$1,0),FALSE)</f>
        <v>1</v>
      </c>
      <c r="L1816" s="82">
        <f t="shared" si="86"/>
        <v>2.8719999999999999</v>
      </c>
      <c r="M1816" s="82">
        <f>((E1816/$F$1)*VLOOKUP(N1816,Currecny_M!$A$1:$P$10,MATCH(Database!C1816,Currecny_M!$A$1:$P$1,0),FALSE))/VLOOKUP('Cover page'!$B$6,Currecny_M!$A$1:$P$10,MATCH(Database!C1816,Currecny_M!$A$1:$P$1,0),FALSE)</f>
        <v>2.8719999999999999</v>
      </c>
      <c r="N1816" s="6" t="str">
        <f>VLOOKUP(B1816,Master!$A$2:$C$11,3,FALSE)</f>
        <v>Yuan</v>
      </c>
      <c r="O1816" s="6" t="str">
        <f>VLOOKUP(B1816,Master!$A$2:$C$11,2,FALSE)</f>
        <v>Asia</v>
      </c>
      <c r="Q1816" s="39" t="str">
        <f>VLOOKUP(D1816,GL_Master!$A$1:$D$80,2,FALSE)</f>
        <v>PL</v>
      </c>
      <c r="R1816" s="39" t="str">
        <f>VLOOKUP(D1816,GL_Master!$A$1:$D$80,3,FALSE)</f>
        <v>Travelling and conveyance</v>
      </c>
      <c r="S1816" s="39" t="str">
        <f>VLOOKUP(D1816,GL_Master!$A$1:$D$80,4,FALSE)</f>
        <v>Travelling , hotel lodging</v>
      </c>
    </row>
    <row r="1817" spans="1:19" x14ac:dyDescent="0.25">
      <c r="A1817" s="39" t="s">
        <v>262</v>
      </c>
      <c r="B1817" s="39" t="s">
        <v>234</v>
      </c>
      <c r="C1817" s="7">
        <v>44228</v>
      </c>
      <c r="D1817" s="39" t="s">
        <v>111</v>
      </c>
      <c r="E1817" s="39">
        <v>20</v>
      </c>
      <c r="F1817" s="82">
        <f t="shared" si="84"/>
        <v>0.02</v>
      </c>
      <c r="G1817" s="39">
        <f>VLOOKUP(N1817,Currecny_M!$A$1:$P$10,2,FALSE)</f>
        <v>65</v>
      </c>
      <c r="H1817" s="39">
        <f>MATCH(C1817,Currecny_M!$A$1:$P$1,0)</f>
        <v>12</v>
      </c>
      <c r="I1817" s="39">
        <f>VLOOKUP(N1817,Currecny_M!$A$1:$P$10,MATCH(Database!C1817,Currecny_M!$A$1:$P$1,0),FALSE)</f>
        <v>71.8</v>
      </c>
      <c r="J1817" s="82">
        <f t="shared" si="85"/>
        <v>1.4359999999999999</v>
      </c>
      <c r="K1817" s="39">
        <f>VLOOKUP('Cover page'!$B$6,Currecny_M!$A$1:$P$10,MATCH(Database!C1817,Currecny_M!$A$1:$P$1,0),FALSE)</f>
        <v>1</v>
      </c>
      <c r="L1817" s="82">
        <f t="shared" si="86"/>
        <v>1.4359999999999999</v>
      </c>
      <c r="M1817" s="82">
        <f>((E1817/$F$1)*VLOOKUP(N1817,Currecny_M!$A$1:$P$10,MATCH(Database!C1817,Currecny_M!$A$1:$P$1,0),FALSE))/VLOOKUP('Cover page'!$B$6,Currecny_M!$A$1:$P$10,MATCH(Database!C1817,Currecny_M!$A$1:$P$1,0),FALSE)</f>
        <v>1.4359999999999999</v>
      </c>
      <c r="N1817" s="6" t="str">
        <f>VLOOKUP(B1817,Master!$A$2:$C$11,3,FALSE)</f>
        <v>Yuan</v>
      </c>
      <c r="O1817" s="6" t="str">
        <f>VLOOKUP(B1817,Master!$A$2:$C$11,2,FALSE)</f>
        <v>Asia</v>
      </c>
      <c r="Q1817" s="39" t="str">
        <f>VLOOKUP(D1817,GL_Master!$A$1:$D$80,2,FALSE)</f>
        <v>PL</v>
      </c>
      <c r="R1817" s="39" t="str">
        <f>VLOOKUP(D1817,GL_Master!$A$1:$D$80,3,FALSE)</f>
        <v>Legal &amp; Professional expenses</v>
      </c>
      <c r="S1817" s="39" t="str">
        <f>VLOOKUP(D1817,GL_Master!$A$1:$D$80,4,FALSE)</f>
        <v>Professional Fees - Others</v>
      </c>
    </row>
    <row r="1818" spans="1:19" x14ac:dyDescent="0.25">
      <c r="A1818" s="39" t="s">
        <v>262</v>
      </c>
      <c r="B1818" s="39" t="s">
        <v>234</v>
      </c>
      <c r="C1818" s="7">
        <v>44256</v>
      </c>
      <c r="D1818" s="39" t="s">
        <v>112</v>
      </c>
      <c r="E1818" s="39">
        <v>192</v>
      </c>
      <c r="F1818" s="82">
        <f t="shared" si="84"/>
        <v>0.192</v>
      </c>
      <c r="G1818" s="39">
        <f>VLOOKUP(N1818,Currecny_M!$A$1:$P$10,2,FALSE)</f>
        <v>65</v>
      </c>
      <c r="H1818" s="39">
        <f>MATCH(C1818,Currecny_M!$A$1:$P$1,0)</f>
        <v>13</v>
      </c>
      <c r="I1818" s="39">
        <f>VLOOKUP(N1818,Currecny_M!$A$1:$P$10,MATCH(Database!C1818,Currecny_M!$A$1:$P$1,0),FALSE)</f>
        <v>72.52</v>
      </c>
      <c r="J1818" s="82">
        <f t="shared" si="85"/>
        <v>13.92384</v>
      </c>
      <c r="K1818" s="39">
        <f>VLOOKUP('Cover page'!$B$6,Currecny_M!$A$1:$P$10,MATCH(Database!C1818,Currecny_M!$A$1:$P$1,0),FALSE)</f>
        <v>1</v>
      </c>
      <c r="L1818" s="82">
        <f t="shared" si="86"/>
        <v>13.92384</v>
      </c>
      <c r="M1818" s="82">
        <f>((E1818/$F$1)*VLOOKUP(N1818,Currecny_M!$A$1:$P$10,MATCH(Database!C1818,Currecny_M!$A$1:$P$1,0),FALSE))/VLOOKUP('Cover page'!$B$6,Currecny_M!$A$1:$P$10,MATCH(Database!C1818,Currecny_M!$A$1:$P$1,0),FALSE)</f>
        <v>13.92384</v>
      </c>
      <c r="N1818" s="6" t="str">
        <f>VLOOKUP(B1818,Master!$A$2:$C$11,3,FALSE)</f>
        <v>Yuan</v>
      </c>
      <c r="O1818" s="6" t="str">
        <f>VLOOKUP(B1818,Master!$A$2:$C$11,2,FALSE)</f>
        <v>Asia</v>
      </c>
      <c r="Q1818" s="39" t="str">
        <f>VLOOKUP(D1818,GL_Master!$A$1:$D$80,2,FALSE)</f>
        <v>PL</v>
      </c>
      <c r="R1818" s="39" t="str">
        <f>VLOOKUP(D1818,GL_Master!$A$1:$D$80,3,FALSE)</f>
        <v>Finance Cost</v>
      </c>
      <c r="S1818" s="39" t="str">
        <f>VLOOKUP(D1818,GL_Master!$A$1:$D$80,4,FALSE)</f>
        <v>Interest expense</v>
      </c>
    </row>
    <row r="1819" spans="1:19" x14ac:dyDescent="0.25">
      <c r="A1819" s="39" t="s">
        <v>262</v>
      </c>
      <c r="B1819" s="39" t="s">
        <v>234</v>
      </c>
      <c r="C1819" s="7">
        <v>44256</v>
      </c>
      <c r="D1819" s="39" t="s">
        <v>25</v>
      </c>
      <c r="E1819" s="39">
        <v>1761</v>
      </c>
      <c r="F1819" s="82">
        <f t="shared" si="84"/>
        <v>1.7609999999999999</v>
      </c>
      <c r="G1819" s="39">
        <f>VLOOKUP(N1819,Currecny_M!$A$1:$P$10,2,FALSE)</f>
        <v>65</v>
      </c>
      <c r="H1819" s="39">
        <f>MATCH(C1819,Currecny_M!$A$1:$P$1,0)</f>
        <v>13</v>
      </c>
      <c r="I1819" s="39">
        <f>VLOOKUP(N1819,Currecny_M!$A$1:$P$10,MATCH(Database!C1819,Currecny_M!$A$1:$P$1,0),FALSE)</f>
        <v>72.52</v>
      </c>
      <c r="J1819" s="82">
        <f t="shared" si="85"/>
        <v>127.70771999999998</v>
      </c>
      <c r="K1819" s="39">
        <f>VLOOKUP('Cover page'!$B$6,Currecny_M!$A$1:$P$10,MATCH(Database!C1819,Currecny_M!$A$1:$P$1,0),FALSE)</f>
        <v>1</v>
      </c>
      <c r="L1819" s="82">
        <f t="shared" si="86"/>
        <v>127.70771999999998</v>
      </c>
      <c r="M1819" s="82">
        <f>((E1819/$F$1)*VLOOKUP(N1819,Currecny_M!$A$1:$P$10,MATCH(Database!C1819,Currecny_M!$A$1:$P$1,0),FALSE))/VLOOKUP('Cover page'!$B$6,Currecny_M!$A$1:$P$10,MATCH(Database!C1819,Currecny_M!$A$1:$P$1,0),FALSE)</f>
        <v>127.70771999999998</v>
      </c>
      <c r="N1819" s="6" t="str">
        <f>VLOOKUP(B1819,Master!$A$2:$C$11,3,FALSE)</f>
        <v>Yuan</v>
      </c>
      <c r="O1819" s="6" t="str">
        <f>VLOOKUP(B1819,Master!$A$2:$C$11,2,FALSE)</f>
        <v>Asia</v>
      </c>
      <c r="Q1819" s="39" t="str">
        <f>VLOOKUP(D1819,GL_Master!$A$1:$D$80,2,FALSE)</f>
        <v>PL</v>
      </c>
      <c r="R1819" s="39" t="str">
        <f>VLOOKUP(D1819,GL_Master!$A$1:$D$80,3,FALSE)</f>
        <v>Depreciation</v>
      </c>
      <c r="S1819" s="39" t="str">
        <f>VLOOKUP(D1819,GL_Master!$A$1:$D$80,4,FALSE)</f>
        <v>Depreciation</v>
      </c>
    </row>
    <row r="1820" spans="1:19" x14ac:dyDescent="0.25">
      <c r="A1820" s="39" t="s">
        <v>262</v>
      </c>
      <c r="B1820" s="39" t="s">
        <v>234</v>
      </c>
      <c r="C1820" s="7">
        <v>44256</v>
      </c>
      <c r="D1820" s="39" t="s">
        <v>51</v>
      </c>
      <c r="E1820" s="39">
        <v>-18462</v>
      </c>
      <c r="F1820" s="82">
        <f t="shared" si="84"/>
        <v>-18.462</v>
      </c>
      <c r="G1820" s="39">
        <f>VLOOKUP(N1820,Currecny_M!$A$1:$P$10,2,FALSE)</f>
        <v>65</v>
      </c>
      <c r="H1820" s="39">
        <f>MATCH(C1820,Currecny_M!$A$1:$P$1,0)</f>
        <v>13</v>
      </c>
      <c r="I1820" s="39">
        <f>VLOOKUP(N1820,Currecny_M!$A$1:$P$10,MATCH(Database!C1820,Currecny_M!$A$1:$P$1,0),FALSE)</f>
        <v>72.52</v>
      </c>
      <c r="J1820" s="82">
        <f t="shared" si="85"/>
        <v>-1338.8642399999999</v>
      </c>
      <c r="K1820" s="39">
        <f>VLOOKUP('Cover page'!$B$6,Currecny_M!$A$1:$P$10,MATCH(Database!C1820,Currecny_M!$A$1:$P$1,0),FALSE)</f>
        <v>1</v>
      </c>
      <c r="L1820" s="82">
        <f t="shared" si="86"/>
        <v>-1338.8642399999999</v>
      </c>
      <c r="M1820" s="82">
        <f>((E1820/$F$1)*VLOOKUP(N1820,Currecny_M!$A$1:$P$10,MATCH(Database!C1820,Currecny_M!$A$1:$P$1,0),FALSE))/VLOOKUP('Cover page'!$B$6,Currecny_M!$A$1:$P$10,MATCH(Database!C1820,Currecny_M!$A$1:$P$1,0),FALSE)</f>
        <v>-1338.8642399999999</v>
      </c>
      <c r="N1820" s="6" t="str">
        <f>VLOOKUP(B1820,Master!$A$2:$C$11,3,FALSE)</f>
        <v>Yuan</v>
      </c>
      <c r="O1820" s="6" t="str">
        <f>VLOOKUP(B1820,Master!$A$2:$C$11,2,FALSE)</f>
        <v>Asia</v>
      </c>
      <c r="Q1820" s="39" t="str">
        <f>VLOOKUP(D1820,GL_Master!$A$1:$D$80,2,FALSE)</f>
        <v>BS</v>
      </c>
      <c r="R1820" s="39" t="str">
        <f>VLOOKUP(D1820,GL_Master!$A$1:$D$80,3,FALSE)</f>
        <v>Share Capital</v>
      </c>
      <c r="S1820" s="39" t="str">
        <f>VLOOKUP(D1820,GL_Master!$A$1:$D$80,4,FALSE)</f>
        <v>Equity shares</v>
      </c>
    </row>
    <row r="1821" spans="1:19" x14ac:dyDescent="0.25">
      <c r="A1821" s="39" t="s">
        <v>262</v>
      </c>
      <c r="B1821" s="39" t="s">
        <v>234</v>
      </c>
      <c r="C1821" s="7">
        <v>44256</v>
      </c>
      <c r="D1821" s="39" t="s">
        <v>52</v>
      </c>
      <c r="E1821" s="39">
        <v>-35372</v>
      </c>
      <c r="F1821" s="82">
        <f t="shared" si="84"/>
        <v>-35.372</v>
      </c>
      <c r="G1821" s="39">
        <f>VLOOKUP(N1821,Currecny_M!$A$1:$P$10,2,FALSE)</f>
        <v>65</v>
      </c>
      <c r="H1821" s="39">
        <f>MATCH(C1821,Currecny_M!$A$1:$P$1,0)</f>
        <v>13</v>
      </c>
      <c r="I1821" s="39">
        <f>VLOOKUP(N1821,Currecny_M!$A$1:$P$10,MATCH(Database!C1821,Currecny_M!$A$1:$P$1,0),FALSE)</f>
        <v>72.52</v>
      </c>
      <c r="J1821" s="82">
        <f t="shared" si="85"/>
        <v>-2565.1774399999999</v>
      </c>
      <c r="K1821" s="39">
        <f>VLOOKUP('Cover page'!$B$6,Currecny_M!$A$1:$P$10,MATCH(Database!C1821,Currecny_M!$A$1:$P$1,0),FALSE)</f>
        <v>1</v>
      </c>
      <c r="L1821" s="82">
        <f t="shared" si="86"/>
        <v>-2565.1774399999999</v>
      </c>
      <c r="M1821" s="82">
        <f>((E1821/$F$1)*VLOOKUP(N1821,Currecny_M!$A$1:$P$10,MATCH(Database!C1821,Currecny_M!$A$1:$P$1,0),FALSE))/VLOOKUP('Cover page'!$B$6,Currecny_M!$A$1:$P$10,MATCH(Database!C1821,Currecny_M!$A$1:$P$1,0),FALSE)</f>
        <v>-2565.1774399999999</v>
      </c>
      <c r="N1821" s="6" t="str">
        <f>VLOOKUP(B1821,Master!$A$2:$C$11,3,FALSE)</f>
        <v>Yuan</v>
      </c>
      <c r="O1821" s="6" t="str">
        <f>VLOOKUP(B1821,Master!$A$2:$C$11,2,FALSE)</f>
        <v>Asia</v>
      </c>
      <c r="Q1821" s="39" t="str">
        <f>VLOOKUP(D1821,GL_Master!$A$1:$D$80,2,FALSE)</f>
        <v>BS</v>
      </c>
      <c r="R1821" s="39" t="str">
        <f>VLOOKUP(D1821,GL_Master!$A$1:$D$80,3,FALSE)</f>
        <v>Reserve and Surplus</v>
      </c>
      <c r="S1821" s="39" t="str">
        <f>VLOOKUP(D1821,GL_Master!$A$1:$D$80,4,FALSE)</f>
        <v>Reserves at the commencement of the year</v>
      </c>
    </row>
    <row r="1822" spans="1:19" x14ac:dyDescent="0.25">
      <c r="A1822" s="39" t="s">
        <v>262</v>
      </c>
      <c r="B1822" s="39" t="s">
        <v>234</v>
      </c>
      <c r="C1822" s="7">
        <v>44256</v>
      </c>
      <c r="D1822" s="39" t="s">
        <v>53</v>
      </c>
      <c r="E1822" s="39">
        <v>-1454</v>
      </c>
      <c r="F1822" s="82">
        <f t="shared" si="84"/>
        <v>-1.454</v>
      </c>
      <c r="G1822" s="39">
        <f>VLOOKUP(N1822,Currecny_M!$A$1:$P$10,2,FALSE)</f>
        <v>65</v>
      </c>
      <c r="H1822" s="39">
        <f>MATCH(C1822,Currecny_M!$A$1:$P$1,0)</f>
        <v>13</v>
      </c>
      <c r="I1822" s="39">
        <f>VLOOKUP(N1822,Currecny_M!$A$1:$P$10,MATCH(Database!C1822,Currecny_M!$A$1:$P$1,0),FALSE)</f>
        <v>72.52</v>
      </c>
      <c r="J1822" s="82">
        <f t="shared" si="85"/>
        <v>-105.44407999999999</v>
      </c>
      <c r="K1822" s="39">
        <f>VLOOKUP('Cover page'!$B$6,Currecny_M!$A$1:$P$10,MATCH(Database!C1822,Currecny_M!$A$1:$P$1,0),FALSE)</f>
        <v>1</v>
      </c>
      <c r="L1822" s="82">
        <f t="shared" si="86"/>
        <v>-105.44407999999999</v>
      </c>
      <c r="M1822" s="82">
        <f>((E1822/$F$1)*VLOOKUP(N1822,Currecny_M!$A$1:$P$10,MATCH(Database!C1822,Currecny_M!$A$1:$P$1,0),FALSE))/VLOOKUP('Cover page'!$B$6,Currecny_M!$A$1:$P$10,MATCH(Database!C1822,Currecny_M!$A$1:$P$1,0),FALSE)</f>
        <v>-105.44407999999999</v>
      </c>
      <c r="N1822" s="6" t="str">
        <f>VLOOKUP(B1822,Master!$A$2:$C$11,3,FALSE)</f>
        <v>Yuan</v>
      </c>
      <c r="O1822" s="6" t="str">
        <f>VLOOKUP(B1822,Master!$A$2:$C$11,2,FALSE)</f>
        <v>Asia</v>
      </c>
      <c r="Q1822" s="39" t="str">
        <f>VLOOKUP(D1822,GL_Master!$A$1:$D$80,2,FALSE)</f>
        <v>BS</v>
      </c>
      <c r="R1822" s="39" t="str">
        <f>VLOOKUP(D1822,GL_Master!$A$1:$D$80,3,FALSE)</f>
        <v>Loan Fund</v>
      </c>
      <c r="S1822" s="39" t="str">
        <f>VLOOKUP(D1822,GL_Master!$A$1:$D$80,4,FALSE)</f>
        <v>Term Loan</v>
      </c>
    </row>
    <row r="1823" spans="1:19" x14ac:dyDescent="0.25">
      <c r="A1823" s="39" t="s">
        <v>262</v>
      </c>
      <c r="B1823" s="39" t="s">
        <v>234</v>
      </c>
      <c r="C1823" s="7">
        <v>44256</v>
      </c>
      <c r="D1823" s="39" t="s">
        <v>54</v>
      </c>
      <c r="E1823" s="39">
        <v>39</v>
      </c>
      <c r="F1823" s="82">
        <f t="shared" si="84"/>
        <v>3.9E-2</v>
      </c>
      <c r="G1823" s="39">
        <f>VLOOKUP(N1823,Currecny_M!$A$1:$P$10,2,FALSE)</f>
        <v>65</v>
      </c>
      <c r="H1823" s="39">
        <f>MATCH(C1823,Currecny_M!$A$1:$P$1,0)</f>
        <v>13</v>
      </c>
      <c r="I1823" s="39">
        <f>VLOOKUP(N1823,Currecny_M!$A$1:$P$10,MATCH(Database!C1823,Currecny_M!$A$1:$P$1,0),FALSE)</f>
        <v>72.52</v>
      </c>
      <c r="J1823" s="82">
        <f t="shared" si="85"/>
        <v>2.8282799999999999</v>
      </c>
      <c r="K1823" s="39">
        <f>VLOOKUP('Cover page'!$B$6,Currecny_M!$A$1:$P$10,MATCH(Database!C1823,Currecny_M!$A$1:$P$1,0),FALSE)</f>
        <v>1</v>
      </c>
      <c r="L1823" s="82">
        <f t="shared" si="86"/>
        <v>2.8282799999999999</v>
      </c>
      <c r="M1823" s="82">
        <f>((E1823/$F$1)*VLOOKUP(N1823,Currecny_M!$A$1:$P$10,MATCH(Database!C1823,Currecny_M!$A$1:$P$1,0),FALSE))/VLOOKUP('Cover page'!$B$6,Currecny_M!$A$1:$P$10,MATCH(Database!C1823,Currecny_M!$A$1:$P$1,0),FALSE)</f>
        <v>2.8282799999999999</v>
      </c>
      <c r="N1823" s="6" t="str">
        <f>VLOOKUP(B1823,Master!$A$2:$C$11,3,FALSE)</f>
        <v>Yuan</v>
      </c>
      <c r="O1823" s="6" t="str">
        <f>VLOOKUP(B1823,Master!$A$2:$C$11,2,FALSE)</f>
        <v>Asia</v>
      </c>
      <c r="Q1823" s="39" t="str">
        <f>VLOOKUP(D1823,GL_Master!$A$1:$D$80,2,FALSE)</f>
        <v>BS</v>
      </c>
      <c r="R1823" s="39" t="str">
        <f>VLOOKUP(D1823,GL_Master!$A$1:$D$80,3,FALSE)</f>
        <v>Trade Payables</v>
      </c>
      <c r="S1823" s="39" t="str">
        <f>VLOOKUP(D1823,GL_Master!$A$1:$D$80,4,FALSE)</f>
        <v>Trade payable</v>
      </c>
    </row>
    <row r="1824" spans="1:19" x14ac:dyDescent="0.25">
      <c r="A1824" s="39" t="s">
        <v>262</v>
      </c>
      <c r="B1824" s="39" t="s">
        <v>234</v>
      </c>
      <c r="C1824" s="7">
        <v>44256</v>
      </c>
      <c r="D1824" s="39" t="s">
        <v>34</v>
      </c>
      <c r="E1824" s="39">
        <v>-1007</v>
      </c>
      <c r="F1824" s="82">
        <f t="shared" si="84"/>
        <v>-1.0069999999999999</v>
      </c>
      <c r="G1824" s="39">
        <f>VLOOKUP(N1824,Currecny_M!$A$1:$P$10,2,FALSE)</f>
        <v>65</v>
      </c>
      <c r="H1824" s="39">
        <f>MATCH(C1824,Currecny_M!$A$1:$P$1,0)</f>
        <v>13</v>
      </c>
      <c r="I1824" s="39">
        <f>VLOOKUP(N1824,Currecny_M!$A$1:$P$10,MATCH(Database!C1824,Currecny_M!$A$1:$P$1,0),FALSE)</f>
        <v>72.52</v>
      </c>
      <c r="J1824" s="82">
        <f t="shared" si="85"/>
        <v>-73.027639999999991</v>
      </c>
      <c r="K1824" s="39">
        <f>VLOOKUP('Cover page'!$B$6,Currecny_M!$A$1:$P$10,MATCH(Database!C1824,Currecny_M!$A$1:$P$1,0),FALSE)</f>
        <v>1</v>
      </c>
      <c r="L1824" s="82">
        <f t="shared" si="86"/>
        <v>-73.027639999999991</v>
      </c>
      <c r="M1824" s="82">
        <f>((E1824/$F$1)*VLOOKUP(N1824,Currecny_M!$A$1:$P$10,MATCH(Database!C1824,Currecny_M!$A$1:$P$1,0),FALSE))/VLOOKUP('Cover page'!$B$6,Currecny_M!$A$1:$P$10,MATCH(Database!C1824,Currecny_M!$A$1:$P$1,0),FALSE)</f>
        <v>-73.027639999999991</v>
      </c>
      <c r="N1824" s="6" t="str">
        <f>VLOOKUP(B1824,Master!$A$2:$C$11,3,FALSE)</f>
        <v>Yuan</v>
      </c>
      <c r="O1824" s="6" t="str">
        <f>VLOOKUP(B1824,Master!$A$2:$C$11,2,FALSE)</f>
        <v>Asia</v>
      </c>
      <c r="Q1824" s="39" t="str">
        <f>VLOOKUP(D1824,GL_Master!$A$1:$D$80,2,FALSE)</f>
        <v>BS</v>
      </c>
      <c r="R1824" s="39" t="str">
        <f>VLOOKUP(D1824,GL_Master!$A$1:$D$80,3,FALSE)</f>
        <v>Provisions</v>
      </c>
      <c r="S1824" s="39" t="str">
        <f>VLOOKUP(D1824,GL_Master!$A$1:$D$80,4,FALSE)</f>
        <v>Expenses payables</v>
      </c>
    </row>
    <row r="1825" spans="1:19" x14ac:dyDescent="0.25">
      <c r="A1825" s="39" t="s">
        <v>262</v>
      </c>
      <c r="B1825" s="39" t="s">
        <v>234</v>
      </c>
      <c r="C1825" s="7">
        <v>44256</v>
      </c>
      <c r="D1825" s="39" t="s">
        <v>18</v>
      </c>
      <c r="E1825" s="39">
        <v>-595</v>
      </c>
      <c r="F1825" s="82">
        <f t="shared" si="84"/>
        <v>-0.59499999999999997</v>
      </c>
      <c r="G1825" s="39">
        <f>VLOOKUP(N1825,Currecny_M!$A$1:$P$10,2,FALSE)</f>
        <v>65</v>
      </c>
      <c r="H1825" s="39">
        <f>MATCH(C1825,Currecny_M!$A$1:$P$1,0)</f>
        <v>13</v>
      </c>
      <c r="I1825" s="39">
        <f>VLOOKUP(N1825,Currecny_M!$A$1:$P$10,MATCH(Database!C1825,Currecny_M!$A$1:$P$1,0),FALSE)</f>
        <v>72.52</v>
      </c>
      <c r="J1825" s="82">
        <f t="shared" si="85"/>
        <v>-43.149399999999993</v>
      </c>
      <c r="K1825" s="39">
        <f>VLOOKUP('Cover page'!$B$6,Currecny_M!$A$1:$P$10,MATCH(Database!C1825,Currecny_M!$A$1:$P$1,0),FALSE)</f>
        <v>1</v>
      </c>
      <c r="L1825" s="82">
        <f t="shared" si="86"/>
        <v>-43.149399999999993</v>
      </c>
      <c r="M1825" s="82">
        <f>((E1825/$F$1)*VLOOKUP(N1825,Currecny_M!$A$1:$P$10,MATCH(Database!C1825,Currecny_M!$A$1:$P$1,0),FALSE))/VLOOKUP('Cover page'!$B$6,Currecny_M!$A$1:$P$10,MATCH(Database!C1825,Currecny_M!$A$1:$P$1,0),FALSE)</f>
        <v>-43.149399999999993</v>
      </c>
      <c r="N1825" s="6" t="str">
        <f>VLOOKUP(B1825,Master!$A$2:$C$11,3,FALSE)</f>
        <v>Yuan</v>
      </c>
      <c r="O1825" s="6" t="str">
        <f>VLOOKUP(B1825,Master!$A$2:$C$11,2,FALSE)</f>
        <v>Asia</v>
      </c>
      <c r="Q1825" s="39" t="str">
        <f>VLOOKUP(D1825,GL_Master!$A$1:$D$80,2,FALSE)</f>
        <v>BS</v>
      </c>
      <c r="R1825" s="39" t="str">
        <f>VLOOKUP(D1825,GL_Master!$A$1:$D$80,3,FALSE)</f>
        <v>Other current liabilities</v>
      </c>
      <c r="S1825" s="39" t="str">
        <f>VLOOKUP(D1825,GL_Master!$A$1:$D$80,4,FALSE)</f>
        <v>Employee related liabilities</v>
      </c>
    </row>
    <row r="1826" spans="1:19" x14ac:dyDescent="0.25">
      <c r="A1826" s="39" t="s">
        <v>262</v>
      </c>
      <c r="B1826" s="39" t="s">
        <v>234</v>
      </c>
      <c r="C1826" s="7">
        <v>44256</v>
      </c>
      <c r="D1826" s="39" t="s">
        <v>55</v>
      </c>
      <c r="E1826" s="39">
        <v>-80</v>
      </c>
      <c r="F1826" s="82">
        <f t="shared" si="84"/>
        <v>-0.08</v>
      </c>
      <c r="G1826" s="39">
        <f>VLOOKUP(N1826,Currecny_M!$A$1:$P$10,2,FALSE)</f>
        <v>65</v>
      </c>
      <c r="H1826" s="39">
        <f>MATCH(C1826,Currecny_M!$A$1:$P$1,0)</f>
        <v>13</v>
      </c>
      <c r="I1826" s="39">
        <f>VLOOKUP(N1826,Currecny_M!$A$1:$P$10,MATCH(Database!C1826,Currecny_M!$A$1:$P$1,0),FALSE)</f>
        <v>72.52</v>
      </c>
      <c r="J1826" s="82">
        <f t="shared" si="85"/>
        <v>-5.8015999999999996</v>
      </c>
      <c r="K1826" s="39">
        <f>VLOOKUP('Cover page'!$B$6,Currecny_M!$A$1:$P$10,MATCH(Database!C1826,Currecny_M!$A$1:$P$1,0),FALSE)</f>
        <v>1</v>
      </c>
      <c r="L1826" s="82">
        <f t="shared" si="86"/>
        <v>-5.8015999999999996</v>
      </c>
      <c r="M1826" s="82">
        <f>((E1826/$F$1)*VLOOKUP(N1826,Currecny_M!$A$1:$P$10,MATCH(Database!C1826,Currecny_M!$A$1:$P$1,0),FALSE))/VLOOKUP('Cover page'!$B$6,Currecny_M!$A$1:$P$10,MATCH(Database!C1826,Currecny_M!$A$1:$P$1,0),FALSE)</f>
        <v>-5.8015999999999996</v>
      </c>
      <c r="N1826" s="6" t="str">
        <f>VLOOKUP(B1826,Master!$A$2:$C$11,3,FALSE)</f>
        <v>Yuan</v>
      </c>
      <c r="O1826" s="6" t="str">
        <f>VLOOKUP(B1826,Master!$A$2:$C$11,2,FALSE)</f>
        <v>Asia</v>
      </c>
      <c r="Q1826" s="39" t="str">
        <f>VLOOKUP(D1826,GL_Master!$A$1:$D$80,2,FALSE)</f>
        <v>BS</v>
      </c>
      <c r="R1826" s="39" t="str">
        <f>VLOOKUP(D1826,GL_Master!$A$1:$D$80,3,FALSE)</f>
        <v>Other current liabilities</v>
      </c>
      <c r="S1826" s="39" t="str">
        <f>VLOOKUP(D1826,GL_Master!$A$1:$D$80,4,FALSE)</f>
        <v>Security deposit received</v>
      </c>
    </row>
    <row r="1827" spans="1:19" x14ac:dyDescent="0.25">
      <c r="A1827" s="39" t="s">
        <v>262</v>
      </c>
      <c r="B1827" s="39" t="s">
        <v>234</v>
      </c>
      <c r="C1827" s="7">
        <v>44256</v>
      </c>
      <c r="D1827" s="39" t="s">
        <v>56</v>
      </c>
      <c r="E1827" s="39">
        <v>-20</v>
      </c>
      <c r="F1827" s="82">
        <f t="shared" si="84"/>
        <v>-0.02</v>
      </c>
      <c r="G1827" s="39">
        <f>VLOOKUP(N1827,Currecny_M!$A$1:$P$10,2,FALSE)</f>
        <v>65</v>
      </c>
      <c r="H1827" s="39">
        <f>MATCH(C1827,Currecny_M!$A$1:$P$1,0)</f>
        <v>13</v>
      </c>
      <c r="I1827" s="39">
        <f>VLOOKUP(N1827,Currecny_M!$A$1:$P$10,MATCH(Database!C1827,Currecny_M!$A$1:$P$1,0),FALSE)</f>
        <v>72.52</v>
      </c>
      <c r="J1827" s="82">
        <f t="shared" si="85"/>
        <v>-1.4503999999999999</v>
      </c>
      <c r="K1827" s="39">
        <f>VLOOKUP('Cover page'!$B$6,Currecny_M!$A$1:$P$10,MATCH(Database!C1827,Currecny_M!$A$1:$P$1,0),FALSE)</f>
        <v>1</v>
      </c>
      <c r="L1827" s="82">
        <f t="shared" si="86"/>
        <v>-1.4503999999999999</v>
      </c>
      <c r="M1827" s="82">
        <f>((E1827/$F$1)*VLOOKUP(N1827,Currecny_M!$A$1:$P$10,MATCH(Database!C1827,Currecny_M!$A$1:$P$1,0),FALSE))/VLOOKUP('Cover page'!$B$6,Currecny_M!$A$1:$P$10,MATCH(Database!C1827,Currecny_M!$A$1:$P$1,0),FALSE)</f>
        <v>-1.4503999999999999</v>
      </c>
      <c r="N1827" s="6" t="str">
        <f>VLOOKUP(B1827,Master!$A$2:$C$11,3,FALSE)</f>
        <v>Yuan</v>
      </c>
      <c r="O1827" s="6" t="str">
        <f>VLOOKUP(B1827,Master!$A$2:$C$11,2,FALSE)</f>
        <v>Asia</v>
      </c>
      <c r="Q1827" s="39" t="str">
        <f>VLOOKUP(D1827,GL_Master!$A$1:$D$80,2,FALSE)</f>
        <v>BS</v>
      </c>
      <c r="R1827" s="39" t="str">
        <f>VLOOKUP(D1827,GL_Master!$A$1:$D$80,3,FALSE)</f>
        <v>Other Tax Payables</v>
      </c>
      <c r="S1827" s="39" t="str">
        <f>VLOOKUP(D1827,GL_Master!$A$1:$D$80,4,FALSE)</f>
        <v>Tax deducted at source payable</v>
      </c>
    </row>
    <row r="1828" spans="1:19" x14ac:dyDescent="0.25">
      <c r="A1828" s="39" t="s">
        <v>262</v>
      </c>
      <c r="B1828" s="39" t="s">
        <v>234</v>
      </c>
      <c r="C1828" s="7">
        <v>44256</v>
      </c>
      <c r="D1828" s="39" t="s">
        <v>57</v>
      </c>
      <c r="E1828" s="39">
        <v>-181</v>
      </c>
      <c r="F1828" s="82">
        <f t="shared" si="84"/>
        <v>-0.18099999999999999</v>
      </c>
      <c r="G1828" s="39">
        <f>VLOOKUP(N1828,Currecny_M!$A$1:$P$10,2,FALSE)</f>
        <v>65</v>
      </c>
      <c r="H1828" s="39">
        <f>MATCH(C1828,Currecny_M!$A$1:$P$1,0)</f>
        <v>13</v>
      </c>
      <c r="I1828" s="39">
        <f>VLOOKUP(N1828,Currecny_M!$A$1:$P$10,MATCH(Database!C1828,Currecny_M!$A$1:$P$1,0),FALSE)</f>
        <v>72.52</v>
      </c>
      <c r="J1828" s="82">
        <f t="shared" si="85"/>
        <v>-13.126119999999998</v>
      </c>
      <c r="K1828" s="39">
        <f>VLOOKUP('Cover page'!$B$6,Currecny_M!$A$1:$P$10,MATCH(Database!C1828,Currecny_M!$A$1:$P$1,0),FALSE)</f>
        <v>1</v>
      </c>
      <c r="L1828" s="82">
        <f t="shared" si="86"/>
        <v>-13.126119999999998</v>
      </c>
      <c r="M1828" s="82">
        <f>((E1828/$F$1)*VLOOKUP(N1828,Currecny_M!$A$1:$P$10,MATCH(Database!C1828,Currecny_M!$A$1:$P$1,0),FALSE))/VLOOKUP('Cover page'!$B$6,Currecny_M!$A$1:$P$10,MATCH(Database!C1828,Currecny_M!$A$1:$P$1,0),FALSE)</f>
        <v>-13.126119999999998</v>
      </c>
      <c r="N1828" s="6" t="str">
        <f>VLOOKUP(B1828,Master!$A$2:$C$11,3,FALSE)</f>
        <v>Yuan</v>
      </c>
      <c r="O1828" s="6" t="str">
        <f>VLOOKUP(B1828,Master!$A$2:$C$11,2,FALSE)</f>
        <v>Asia</v>
      </c>
      <c r="Q1828" s="39" t="str">
        <f>VLOOKUP(D1828,GL_Master!$A$1:$D$80,2,FALSE)</f>
        <v>BS</v>
      </c>
      <c r="R1828" s="39" t="str">
        <f>VLOOKUP(D1828,GL_Master!$A$1:$D$80,3,FALSE)</f>
        <v>Other Tax Payables</v>
      </c>
      <c r="S1828" s="39" t="str">
        <f>VLOOKUP(D1828,GL_Master!$A$1:$D$80,4,FALSE)</f>
        <v>Tax deducted at source payable</v>
      </c>
    </row>
    <row r="1829" spans="1:19" x14ac:dyDescent="0.25">
      <c r="A1829" s="39" t="s">
        <v>262</v>
      </c>
      <c r="B1829" s="39" t="s">
        <v>234</v>
      </c>
      <c r="C1829" s="7">
        <v>44256</v>
      </c>
      <c r="D1829" s="39" t="s">
        <v>58</v>
      </c>
      <c r="E1829" s="39">
        <v>-1331</v>
      </c>
      <c r="F1829" s="82">
        <f t="shared" si="84"/>
        <v>-1.331</v>
      </c>
      <c r="G1829" s="39">
        <f>VLOOKUP(N1829,Currecny_M!$A$1:$P$10,2,FALSE)</f>
        <v>65</v>
      </c>
      <c r="H1829" s="39">
        <f>MATCH(C1829,Currecny_M!$A$1:$P$1,0)</f>
        <v>13</v>
      </c>
      <c r="I1829" s="39">
        <f>VLOOKUP(N1829,Currecny_M!$A$1:$P$10,MATCH(Database!C1829,Currecny_M!$A$1:$P$1,0),FALSE)</f>
        <v>72.52</v>
      </c>
      <c r="J1829" s="82">
        <f t="shared" si="85"/>
        <v>-96.524119999999996</v>
      </c>
      <c r="K1829" s="39">
        <f>VLOOKUP('Cover page'!$B$6,Currecny_M!$A$1:$P$10,MATCH(Database!C1829,Currecny_M!$A$1:$P$1,0),FALSE)</f>
        <v>1</v>
      </c>
      <c r="L1829" s="82">
        <f t="shared" si="86"/>
        <v>-96.524119999999996</v>
      </c>
      <c r="M1829" s="82">
        <f>((E1829/$F$1)*VLOOKUP(N1829,Currecny_M!$A$1:$P$10,MATCH(Database!C1829,Currecny_M!$A$1:$P$1,0),FALSE))/VLOOKUP('Cover page'!$B$6,Currecny_M!$A$1:$P$10,MATCH(Database!C1829,Currecny_M!$A$1:$P$1,0),FALSE)</f>
        <v>-96.524119999999996</v>
      </c>
      <c r="N1829" s="6" t="str">
        <f>VLOOKUP(B1829,Master!$A$2:$C$11,3,FALSE)</f>
        <v>Yuan</v>
      </c>
      <c r="O1829" s="6" t="str">
        <f>VLOOKUP(B1829,Master!$A$2:$C$11,2,FALSE)</f>
        <v>Asia</v>
      </c>
      <c r="Q1829" s="39" t="str">
        <f>VLOOKUP(D1829,GL_Master!$A$1:$D$80,2,FALSE)</f>
        <v>BS</v>
      </c>
      <c r="R1829" s="39" t="str">
        <f>VLOOKUP(D1829,GL_Master!$A$1:$D$80,3,FALSE)</f>
        <v>Long-term provisions</v>
      </c>
      <c r="S1829" s="39" t="str">
        <f>VLOOKUP(D1829,GL_Master!$A$1:$D$80,4,FALSE)</f>
        <v>Provision for gratuity</v>
      </c>
    </row>
    <row r="1830" spans="1:19" x14ac:dyDescent="0.25">
      <c r="A1830" s="39" t="s">
        <v>262</v>
      </c>
      <c r="B1830" s="39" t="s">
        <v>234</v>
      </c>
      <c r="C1830" s="7">
        <v>44256</v>
      </c>
      <c r="D1830" s="39" t="s">
        <v>59</v>
      </c>
      <c r="E1830" s="39">
        <v>-557</v>
      </c>
      <c r="F1830" s="82">
        <f t="shared" si="84"/>
        <v>-0.55700000000000005</v>
      </c>
      <c r="G1830" s="39">
        <f>VLOOKUP(N1830,Currecny_M!$A$1:$P$10,2,FALSE)</f>
        <v>65</v>
      </c>
      <c r="H1830" s="39">
        <f>MATCH(C1830,Currecny_M!$A$1:$P$1,0)</f>
        <v>13</v>
      </c>
      <c r="I1830" s="39">
        <f>VLOOKUP(N1830,Currecny_M!$A$1:$P$10,MATCH(Database!C1830,Currecny_M!$A$1:$P$1,0),FALSE)</f>
        <v>72.52</v>
      </c>
      <c r="J1830" s="82">
        <f t="shared" si="85"/>
        <v>-40.393640000000005</v>
      </c>
      <c r="K1830" s="39">
        <f>VLOOKUP('Cover page'!$B$6,Currecny_M!$A$1:$P$10,MATCH(Database!C1830,Currecny_M!$A$1:$P$1,0),FALSE)</f>
        <v>1</v>
      </c>
      <c r="L1830" s="82">
        <f t="shared" si="86"/>
        <v>-40.393640000000005</v>
      </c>
      <c r="M1830" s="82">
        <f>((E1830/$F$1)*VLOOKUP(N1830,Currecny_M!$A$1:$P$10,MATCH(Database!C1830,Currecny_M!$A$1:$P$1,0),FALSE))/VLOOKUP('Cover page'!$B$6,Currecny_M!$A$1:$P$10,MATCH(Database!C1830,Currecny_M!$A$1:$P$1,0),FALSE)</f>
        <v>-40.393640000000005</v>
      </c>
      <c r="N1830" s="6" t="str">
        <f>VLOOKUP(B1830,Master!$A$2:$C$11,3,FALSE)</f>
        <v>Yuan</v>
      </c>
      <c r="O1830" s="6" t="str">
        <f>VLOOKUP(B1830,Master!$A$2:$C$11,2,FALSE)</f>
        <v>Asia</v>
      </c>
      <c r="Q1830" s="39" t="str">
        <f>VLOOKUP(D1830,GL_Master!$A$1:$D$80,2,FALSE)</f>
        <v>BS</v>
      </c>
      <c r="R1830" s="39" t="str">
        <f>VLOOKUP(D1830,GL_Master!$A$1:$D$80,3,FALSE)</f>
        <v>Long-term provisions</v>
      </c>
      <c r="S1830" s="39" t="str">
        <f>VLOOKUP(D1830,GL_Master!$A$1:$D$80,4,FALSE)</f>
        <v>Provision for leave encashment</v>
      </c>
    </row>
    <row r="1831" spans="1:19" x14ac:dyDescent="0.25">
      <c r="A1831" s="39" t="s">
        <v>262</v>
      </c>
      <c r="B1831" s="39" t="s">
        <v>234</v>
      </c>
      <c r="C1831" s="7">
        <v>44256</v>
      </c>
      <c r="D1831" s="39" t="s">
        <v>60</v>
      </c>
      <c r="E1831" s="39">
        <v>-162</v>
      </c>
      <c r="F1831" s="82">
        <f t="shared" si="84"/>
        <v>-0.16200000000000001</v>
      </c>
      <c r="G1831" s="39">
        <f>VLOOKUP(N1831,Currecny_M!$A$1:$P$10,2,FALSE)</f>
        <v>65</v>
      </c>
      <c r="H1831" s="39">
        <f>MATCH(C1831,Currecny_M!$A$1:$P$1,0)</f>
        <v>13</v>
      </c>
      <c r="I1831" s="39">
        <f>VLOOKUP(N1831,Currecny_M!$A$1:$P$10,MATCH(Database!C1831,Currecny_M!$A$1:$P$1,0),FALSE)</f>
        <v>72.52</v>
      </c>
      <c r="J1831" s="82">
        <f t="shared" si="85"/>
        <v>-11.748239999999999</v>
      </c>
      <c r="K1831" s="39">
        <f>VLOOKUP('Cover page'!$B$6,Currecny_M!$A$1:$P$10,MATCH(Database!C1831,Currecny_M!$A$1:$P$1,0),FALSE)</f>
        <v>1</v>
      </c>
      <c r="L1831" s="82">
        <f t="shared" si="86"/>
        <v>-11.748239999999999</v>
      </c>
      <c r="M1831" s="82">
        <f>((E1831/$F$1)*VLOOKUP(N1831,Currecny_M!$A$1:$P$10,MATCH(Database!C1831,Currecny_M!$A$1:$P$1,0),FALSE))/VLOOKUP('Cover page'!$B$6,Currecny_M!$A$1:$P$10,MATCH(Database!C1831,Currecny_M!$A$1:$P$1,0),FALSE)</f>
        <v>-11.748239999999999</v>
      </c>
      <c r="N1831" s="6" t="str">
        <f>VLOOKUP(B1831,Master!$A$2:$C$11,3,FALSE)</f>
        <v>Yuan</v>
      </c>
      <c r="O1831" s="6" t="str">
        <f>VLOOKUP(B1831,Master!$A$2:$C$11,2,FALSE)</f>
        <v>Asia</v>
      </c>
      <c r="Q1831" s="39" t="str">
        <f>VLOOKUP(D1831,GL_Master!$A$1:$D$80,2,FALSE)</f>
        <v>BS</v>
      </c>
      <c r="R1831" s="39" t="str">
        <f>VLOOKUP(D1831,GL_Master!$A$1:$D$80,3,FALSE)</f>
        <v>Trade Payables</v>
      </c>
      <c r="S1831" s="39" t="str">
        <f>VLOOKUP(D1831,GL_Master!$A$1:$D$80,4,FALSE)</f>
        <v>Trade payable</v>
      </c>
    </row>
    <row r="1832" spans="1:19" x14ac:dyDescent="0.25">
      <c r="A1832" s="39" t="s">
        <v>262</v>
      </c>
      <c r="B1832" s="39" t="s">
        <v>234</v>
      </c>
      <c r="C1832" s="7">
        <v>44256</v>
      </c>
      <c r="D1832" s="39" t="s">
        <v>61</v>
      </c>
      <c r="E1832" s="39">
        <v>-1675</v>
      </c>
      <c r="F1832" s="82">
        <f t="shared" si="84"/>
        <v>-1.675</v>
      </c>
      <c r="G1832" s="39">
        <f>VLOOKUP(N1832,Currecny_M!$A$1:$P$10,2,FALSE)</f>
        <v>65</v>
      </c>
      <c r="H1832" s="39">
        <f>MATCH(C1832,Currecny_M!$A$1:$P$1,0)</f>
        <v>13</v>
      </c>
      <c r="I1832" s="39">
        <f>VLOOKUP(N1832,Currecny_M!$A$1:$P$10,MATCH(Database!C1832,Currecny_M!$A$1:$P$1,0),FALSE)</f>
        <v>72.52</v>
      </c>
      <c r="J1832" s="82">
        <f t="shared" si="85"/>
        <v>-121.471</v>
      </c>
      <c r="K1832" s="39">
        <f>VLOOKUP('Cover page'!$B$6,Currecny_M!$A$1:$P$10,MATCH(Database!C1832,Currecny_M!$A$1:$P$1,0),FALSE)</f>
        <v>1</v>
      </c>
      <c r="L1832" s="82">
        <f t="shared" si="86"/>
        <v>-121.471</v>
      </c>
      <c r="M1832" s="82">
        <f>((E1832/$F$1)*VLOOKUP(N1832,Currecny_M!$A$1:$P$10,MATCH(Database!C1832,Currecny_M!$A$1:$P$1,0),FALSE))/VLOOKUP('Cover page'!$B$6,Currecny_M!$A$1:$P$10,MATCH(Database!C1832,Currecny_M!$A$1:$P$1,0),FALSE)</f>
        <v>-121.471</v>
      </c>
      <c r="N1832" s="6" t="str">
        <f>VLOOKUP(B1832,Master!$A$2:$C$11,3,FALSE)</f>
        <v>Yuan</v>
      </c>
      <c r="O1832" s="6" t="str">
        <f>VLOOKUP(B1832,Master!$A$2:$C$11,2,FALSE)</f>
        <v>Asia</v>
      </c>
      <c r="Q1832" s="39" t="str">
        <f>VLOOKUP(D1832,GL_Master!$A$1:$D$80,2,FALSE)</f>
        <v>BS</v>
      </c>
      <c r="R1832" s="39" t="str">
        <f>VLOOKUP(D1832,GL_Master!$A$1:$D$80,3,FALSE)</f>
        <v>Provisions</v>
      </c>
      <c r="S1832" s="39" t="str">
        <f>VLOOKUP(D1832,GL_Master!$A$1:$D$80,4,FALSE)</f>
        <v>Provision for doubtful assets</v>
      </c>
    </row>
    <row r="1833" spans="1:19" x14ac:dyDescent="0.25">
      <c r="A1833" s="39" t="s">
        <v>262</v>
      </c>
      <c r="B1833" s="39" t="s">
        <v>234</v>
      </c>
      <c r="C1833" s="7">
        <v>44256</v>
      </c>
      <c r="D1833" s="39" t="s">
        <v>62</v>
      </c>
      <c r="E1833" s="39">
        <v>-58</v>
      </c>
      <c r="F1833" s="82">
        <f t="shared" si="84"/>
        <v>-5.8000000000000003E-2</v>
      </c>
      <c r="G1833" s="39">
        <f>VLOOKUP(N1833,Currecny_M!$A$1:$P$10,2,FALSE)</f>
        <v>65</v>
      </c>
      <c r="H1833" s="39">
        <f>MATCH(C1833,Currecny_M!$A$1:$P$1,0)</f>
        <v>13</v>
      </c>
      <c r="I1833" s="39">
        <f>VLOOKUP(N1833,Currecny_M!$A$1:$P$10,MATCH(Database!C1833,Currecny_M!$A$1:$P$1,0),FALSE)</f>
        <v>72.52</v>
      </c>
      <c r="J1833" s="82">
        <f t="shared" si="85"/>
        <v>-4.2061599999999997</v>
      </c>
      <c r="K1833" s="39">
        <f>VLOOKUP('Cover page'!$B$6,Currecny_M!$A$1:$P$10,MATCH(Database!C1833,Currecny_M!$A$1:$P$1,0),FALSE)</f>
        <v>1</v>
      </c>
      <c r="L1833" s="82">
        <f t="shared" si="86"/>
        <v>-4.2061599999999997</v>
      </c>
      <c r="M1833" s="82">
        <f>((E1833/$F$1)*VLOOKUP(N1833,Currecny_M!$A$1:$P$10,MATCH(Database!C1833,Currecny_M!$A$1:$P$1,0),FALSE))/VLOOKUP('Cover page'!$B$6,Currecny_M!$A$1:$P$10,MATCH(Database!C1833,Currecny_M!$A$1:$P$1,0),FALSE)</f>
        <v>-4.2061599999999997</v>
      </c>
      <c r="N1833" s="6" t="str">
        <f>VLOOKUP(B1833,Master!$A$2:$C$11,3,FALSE)</f>
        <v>Yuan</v>
      </c>
      <c r="O1833" s="6" t="str">
        <f>VLOOKUP(B1833,Master!$A$2:$C$11,2,FALSE)</f>
        <v>Asia</v>
      </c>
      <c r="Q1833" s="39" t="str">
        <f>VLOOKUP(D1833,GL_Master!$A$1:$D$80,2,FALSE)</f>
        <v>BS</v>
      </c>
      <c r="R1833" s="39" t="str">
        <f>VLOOKUP(D1833,GL_Master!$A$1:$D$80,3,FALSE)</f>
        <v>Provisions</v>
      </c>
      <c r="S1833" s="39" t="str">
        <f>VLOOKUP(D1833,GL_Master!$A$1:$D$80,4,FALSE)</f>
        <v>Provision for Insurance</v>
      </c>
    </row>
    <row r="1834" spans="1:19" x14ac:dyDescent="0.25">
      <c r="A1834" s="39" t="s">
        <v>262</v>
      </c>
      <c r="B1834" s="39" t="s">
        <v>234</v>
      </c>
      <c r="C1834" s="7">
        <v>44256</v>
      </c>
      <c r="D1834" s="39" t="s">
        <v>63</v>
      </c>
      <c r="E1834" s="39">
        <v>138</v>
      </c>
      <c r="F1834" s="82">
        <f t="shared" si="84"/>
        <v>0.13800000000000001</v>
      </c>
      <c r="G1834" s="39">
        <f>VLOOKUP(N1834,Currecny_M!$A$1:$P$10,2,FALSE)</f>
        <v>65</v>
      </c>
      <c r="H1834" s="39">
        <f>MATCH(C1834,Currecny_M!$A$1:$P$1,0)</f>
        <v>13</v>
      </c>
      <c r="I1834" s="39">
        <f>VLOOKUP(N1834,Currecny_M!$A$1:$P$10,MATCH(Database!C1834,Currecny_M!$A$1:$P$1,0),FALSE)</f>
        <v>72.52</v>
      </c>
      <c r="J1834" s="82">
        <f t="shared" si="85"/>
        <v>10.007760000000001</v>
      </c>
      <c r="K1834" s="39">
        <f>VLOOKUP('Cover page'!$B$6,Currecny_M!$A$1:$P$10,MATCH(Database!C1834,Currecny_M!$A$1:$P$1,0),FALSE)</f>
        <v>1</v>
      </c>
      <c r="L1834" s="82">
        <f t="shared" si="86"/>
        <v>10.007760000000001</v>
      </c>
      <c r="M1834" s="82">
        <f>((E1834/$F$1)*VLOOKUP(N1834,Currecny_M!$A$1:$P$10,MATCH(Database!C1834,Currecny_M!$A$1:$P$1,0),FALSE))/VLOOKUP('Cover page'!$B$6,Currecny_M!$A$1:$P$10,MATCH(Database!C1834,Currecny_M!$A$1:$P$1,0),FALSE)</f>
        <v>10.007760000000001</v>
      </c>
      <c r="N1834" s="6" t="str">
        <f>VLOOKUP(B1834,Master!$A$2:$C$11,3,FALSE)</f>
        <v>Yuan</v>
      </c>
      <c r="O1834" s="6" t="str">
        <f>VLOOKUP(B1834,Master!$A$2:$C$11,2,FALSE)</f>
        <v>Asia</v>
      </c>
      <c r="Q1834" s="39" t="str">
        <f>VLOOKUP(D1834,GL_Master!$A$1:$D$80,2,FALSE)</f>
        <v>BS</v>
      </c>
      <c r="R1834" s="39" t="str">
        <f>VLOOKUP(D1834,GL_Master!$A$1:$D$80,3,FALSE)</f>
        <v>Gross Block</v>
      </c>
      <c r="S1834" s="39" t="str">
        <f>VLOOKUP(D1834,GL_Master!$A$1:$D$80,4,FALSE)</f>
        <v>Tangible Fixed assets</v>
      </c>
    </row>
    <row r="1835" spans="1:19" x14ac:dyDescent="0.25">
      <c r="A1835" s="39" t="s">
        <v>262</v>
      </c>
      <c r="B1835" s="39" t="s">
        <v>234</v>
      </c>
      <c r="C1835" s="7">
        <v>44256</v>
      </c>
      <c r="D1835" s="39" t="s">
        <v>64</v>
      </c>
      <c r="E1835" s="39">
        <v>7921</v>
      </c>
      <c r="F1835" s="82">
        <f t="shared" si="84"/>
        <v>7.9210000000000003</v>
      </c>
      <c r="G1835" s="39">
        <f>VLOOKUP(N1835,Currecny_M!$A$1:$P$10,2,FALSE)</f>
        <v>65</v>
      </c>
      <c r="H1835" s="39">
        <f>MATCH(C1835,Currecny_M!$A$1:$P$1,0)</f>
        <v>13</v>
      </c>
      <c r="I1835" s="39">
        <f>VLOOKUP(N1835,Currecny_M!$A$1:$P$10,MATCH(Database!C1835,Currecny_M!$A$1:$P$1,0),FALSE)</f>
        <v>72.52</v>
      </c>
      <c r="J1835" s="82">
        <f t="shared" si="85"/>
        <v>574.43092000000001</v>
      </c>
      <c r="K1835" s="39">
        <f>VLOOKUP('Cover page'!$B$6,Currecny_M!$A$1:$P$10,MATCH(Database!C1835,Currecny_M!$A$1:$P$1,0),FALSE)</f>
        <v>1</v>
      </c>
      <c r="L1835" s="82">
        <f t="shared" si="86"/>
        <v>574.43092000000001</v>
      </c>
      <c r="M1835" s="82">
        <f>((E1835/$F$1)*VLOOKUP(N1835,Currecny_M!$A$1:$P$10,MATCH(Database!C1835,Currecny_M!$A$1:$P$1,0),FALSE))/VLOOKUP('Cover page'!$B$6,Currecny_M!$A$1:$P$10,MATCH(Database!C1835,Currecny_M!$A$1:$P$1,0),FALSE)</f>
        <v>574.43092000000001</v>
      </c>
      <c r="N1835" s="6" t="str">
        <f>VLOOKUP(B1835,Master!$A$2:$C$11,3,FALSE)</f>
        <v>Yuan</v>
      </c>
      <c r="O1835" s="6" t="str">
        <f>VLOOKUP(B1835,Master!$A$2:$C$11,2,FALSE)</f>
        <v>Asia</v>
      </c>
      <c r="Q1835" s="39" t="str">
        <f>VLOOKUP(D1835,GL_Master!$A$1:$D$80,2,FALSE)</f>
        <v>BS</v>
      </c>
      <c r="R1835" s="39" t="str">
        <f>VLOOKUP(D1835,GL_Master!$A$1:$D$80,3,FALSE)</f>
        <v>Gross Block</v>
      </c>
      <c r="S1835" s="39" t="str">
        <f>VLOOKUP(D1835,GL_Master!$A$1:$D$80,4,FALSE)</f>
        <v>Tangible Fixed assets</v>
      </c>
    </row>
    <row r="1836" spans="1:19" x14ac:dyDescent="0.25">
      <c r="A1836" s="39" t="s">
        <v>262</v>
      </c>
      <c r="B1836" s="39" t="s">
        <v>234</v>
      </c>
      <c r="C1836" s="7">
        <v>44256</v>
      </c>
      <c r="D1836" s="39" t="s">
        <v>65</v>
      </c>
      <c r="E1836" s="39">
        <v>-4811</v>
      </c>
      <c r="F1836" s="82">
        <f t="shared" si="84"/>
        <v>-4.8109999999999999</v>
      </c>
      <c r="G1836" s="39">
        <f>VLOOKUP(N1836,Currecny_M!$A$1:$P$10,2,FALSE)</f>
        <v>65</v>
      </c>
      <c r="H1836" s="39">
        <f>MATCH(C1836,Currecny_M!$A$1:$P$1,0)</f>
        <v>13</v>
      </c>
      <c r="I1836" s="39">
        <f>VLOOKUP(N1836,Currecny_M!$A$1:$P$10,MATCH(Database!C1836,Currecny_M!$A$1:$P$1,0),FALSE)</f>
        <v>72.52</v>
      </c>
      <c r="J1836" s="82">
        <f t="shared" si="85"/>
        <v>-348.89371999999997</v>
      </c>
      <c r="K1836" s="39">
        <f>VLOOKUP('Cover page'!$B$6,Currecny_M!$A$1:$P$10,MATCH(Database!C1836,Currecny_M!$A$1:$P$1,0),FALSE)</f>
        <v>1</v>
      </c>
      <c r="L1836" s="82">
        <f t="shared" si="86"/>
        <v>-348.89371999999997</v>
      </c>
      <c r="M1836" s="82">
        <f>((E1836/$F$1)*VLOOKUP(N1836,Currecny_M!$A$1:$P$10,MATCH(Database!C1836,Currecny_M!$A$1:$P$1,0),FALSE))/VLOOKUP('Cover page'!$B$6,Currecny_M!$A$1:$P$10,MATCH(Database!C1836,Currecny_M!$A$1:$P$1,0),FALSE)</f>
        <v>-348.89371999999997</v>
      </c>
      <c r="N1836" s="6" t="str">
        <f>VLOOKUP(B1836,Master!$A$2:$C$11,3,FALSE)</f>
        <v>Yuan</v>
      </c>
      <c r="O1836" s="6" t="str">
        <f>VLOOKUP(B1836,Master!$A$2:$C$11,2,FALSE)</f>
        <v>Asia</v>
      </c>
      <c r="Q1836" s="39" t="str">
        <f>VLOOKUP(D1836,GL_Master!$A$1:$D$80,2,FALSE)</f>
        <v>BS</v>
      </c>
      <c r="R1836" s="39" t="str">
        <f>VLOOKUP(D1836,GL_Master!$A$1:$D$80,3,FALSE)</f>
        <v>Accumulated Depreciation</v>
      </c>
      <c r="S1836" s="39" t="str">
        <f>VLOOKUP(D1836,GL_Master!$A$1:$D$80,4,FALSE)</f>
        <v>Accumulated Depreciation</v>
      </c>
    </row>
    <row r="1837" spans="1:19" x14ac:dyDescent="0.25">
      <c r="A1837" s="39" t="s">
        <v>262</v>
      </c>
      <c r="B1837" s="39" t="s">
        <v>234</v>
      </c>
      <c r="C1837" s="7">
        <v>44256</v>
      </c>
      <c r="D1837" s="39" t="s">
        <v>66</v>
      </c>
      <c r="E1837" s="39">
        <v>4028</v>
      </c>
      <c r="F1837" s="82">
        <f t="shared" si="84"/>
        <v>4.0279999999999996</v>
      </c>
      <c r="G1837" s="39">
        <f>VLOOKUP(N1837,Currecny_M!$A$1:$P$10,2,FALSE)</f>
        <v>65</v>
      </c>
      <c r="H1837" s="39">
        <f>MATCH(C1837,Currecny_M!$A$1:$P$1,0)</f>
        <v>13</v>
      </c>
      <c r="I1837" s="39">
        <f>VLOOKUP(N1837,Currecny_M!$A$1:$P$10,MATCH(Database!C1837,Currecny_M!$A$1:$P$1,0),FALSE)</f>
        <v>72.52</v>
      </c>
      <c r="J1837" s="82">
        <f t="shared" si="85"/>
        <v>292.11055999999996</v>
      </c>
      <c r="K1837" s="39">
        <f>VLOOKUP('Cover page'!$B$6,Currecny_M!$A$1:$P$10,MATCH(Database!C1837,Currecny_M!$A$1:$P$1,0),FALSE)</f>
        <v>1</v>
      </c>
      <c r="L1837" s="82">
        <f t="shared" si="86"/>
        <v>292.11055999999996</v>
      </c>
      <c r="M1837" s="82">
        <f>((E1837/$F$1)*VLOOKUP(N1837,Currecny_M!$A$1:$P$10,MATCH(Database!C1837,Currecny_M!$A$1:$P$1,0),FALSE))/VLOOKUP('Cover page'!$B$6,Currecny_M!$A$1:$P$10,MATCH(Database!C1837,Currecny_M!$A$1:$P$1,0),FALSE)</f>
        <v>292.11055999999996</v>
      </c>
      <c r="N1837" s="6" t="str">
        <f>VLOOKUP(B1837,Master!$A$2:$C$11,3,FALSE)</f>
        <v>Yuan</v>
      </c>
      <c r="O1837" s="6" t="str">
        <f>VLOOKUP(B1837,Master!$A$2:$C$11,2,FALSE)</f>
        <v>Asia</v>
      </c>
      <c r="Q1837" s="39" t="str">
        <f>VLOOKUP(D1837,GL_Master!$A$1:$D$80,2,FALSE)</f>
        <v>BS</v>
      </c>
      <c r="R1837" s="39" t="str">
        <f>VLOOKUP(D1837,GL_Master!$A$1:$D$80,3,FALSE)</f>
        <v>Gross Block</v>
      </c>
      <c r="S1837" s="39" t="str">
        <f>VLOOKUP(D1837,GL_Master!$A$1:$D$80,4,FALSE)</f>
        <v>Tangible Fixed assets</v>
      </c>
    </row>
    <row r="1838" spans="1:19" x14ac:dyDescent="0.25">
      <c r="A1838" s="39" t="s">
        <v>262</v>
      </c>
      <c r="B1838" s="39" t="s">
        <v>234</v>
      </c>
      <c r="C1838" s="7">
        <v>44256</v>
      </c>
      <c r="D1838" s="39" t="s">
        <v>67</v>
      </c>
      <c r="E1838" s="39">
        <v>1473</v>
      </c>
      <c r="F1838" s="82">
        <f t="shared" si="84"/>
        <v>1.4730000000000001</v>
      </c>
      <c r="G1838" s="39">
        <f>VLOOKUP(N1838,Currecny_M!$A$1:$P$10,2,FALSE)</f>
        <v>65</v>
      </c>
      <c r="H1838" s="39">
        <f>MATCH(C1838,Currecny_M!$A$1:$P$1,0)</f>
        <v>13</v>
      </c>
      <c r="I1838" s="39">
        <f>VLOOKUP(N1838,Currecny_M!$A$1:$P$10,MATCH(Database!C1838,Currecny_M!$A$1:$P$1,0),FALSE)</f>
        <v>72.52</v>
      </c>
      <c r="J1838" s="82">
        <f t="shared" si="85"/>
        <v>106.82196</v>
      </c>
      <c r="K1838" s="39">
        <f>VLOOKUP('Cover page'!$B$6,Currecny_M!$A$1:$P$10,MATCH(Database!C1838,Currecny_M!$A$1:$P$1,0),FALSE)</f>
        <v>1</v>
      </c>
      <c r="L1838" s="82">
        <f t="shared" si="86"/>
        <v>106.82196</v>
      </c>
      <c r="M1838" s="82">
        <f>((E1838/$F$1)*VLOOKUP(N1838,Currecny_M!$A$1:$P$10,MATCH(Database!C1838,Currecny_M!$A$1:$P$1,0),FALSE))/VLOOKUP('Cover page'!$B$6,Currecny_M!$A$1:$P$10,MATCH(Database!C1838,Currecny_M!$A$1:$P$1,0),FALSE)</f>
        <v>106.82196</v>
      </c>
      <c r="N1838" s="6" t="str">
        <f>VLOOKUP(B1838,Master!$A$2:$C$11,3,FALSE)</f>
        <v>Yuan</v>
      </c>
      <c r="O1838" s="6" t="str">
        <f>VLOOKUP(B1838,Master!$A$2:$C$11,2,FALSE)</f>
        <v>Asia</v>
      </c>
      <c r="Q1838" s="39" t="str">
        <f>VLOOKUP(D1838,GL_Master!$A$1:$D$80,2,FALSE)</f>
        <v>BS</v>
      </c>
      <c r="R1838" s="39" t="str">
        <f>VLOOKUP(D1838,GL_Master!$A$1:$D$80,3,FALSE)</f>
        <v>Gross Block</v>
      </c>
      <c r="S1838" s="39" t="str">
        <f>VLOOKUP(D1838,GL_Master!$A$1:$D$80,4,FALSE)</f>
        <v>Tangible Fixed assets</v>
      </c>
    </row>
    <row r="1839" spans="1:19" x14ac:dyDescent="0.25">
      <c r="A1839" s="39" t="s">
        <v>262</v>
      </c>
      <c r="B1839" s="39" t="s">
        <v>234</v>
      </c>
      <c r="C1839" s="7">
        <v>44256</v>
      </c>
      <c r="D1839" s="39" t="s">
        <v>68</v>
      </c>
      <c r="E1839" s="39">
        <v>-1363</v>
      </c>
      <c r="F1839" s="82">
        <f t="shared" si="84"/>
        <v>-1.363</v>
      </c>
      <c r="G1839" s="39">
        <f>VLOOKUP(N1839,Currecny_M!$A$1:$P$10,2,FALSE)</f>
        <v>65</v>
      </c>
      <c r="H1839" s="39">
        <f>MATCH(C1839,Currecny_M!$A$1:$P$1,0)</f>
        <v>13</v>
      </c>
      <c r="I1839" s="39">
        <f>VLOOKUP(N1839,Currecny_M!$A$1:$P$10,MATCH(Database!C1839,Currecny_M!$A$1:$P$1,0),FALSE)</f>
        <v>72.52</v>
      </c>
      <c r="J1839" s="82">
        <f t="shared" si="85"/>
        <v>-98.844759999999994</v>
      </c>
      <c r="K1839" s="39">
        <f>VLOOKUP('Cover page'!$B$6,Currecny_M!$A$1:$P$10,MATCH(Database!C1839,Currecny_M!$A$1:$P$1,0),FALSE)</f>
        <v>1</v>
      </c>
      <c r="L1839" s="82">
        <f t="shared" si="86"/>
        <v>-98.844759999999994</v>
      </c>
      <c r="M1839" s="82">
        <f>((E1839/$F$1)*VLOOKUP(N1839,Currecny_M!$A$1:$P$10,MATCH(Database!C1839,Currecny_M!$A$1:$P$1,0),FALSE))/VLOOKUP('Cover page'!$B$6,Currecny_M!$A$1:$P$10,MATCH(Database!C1839,Currecny_M!$A$1:$P$1,0),FALSE)</f>
        <v>-98.844759999999994</v>
      </c>
      <c r="N1839" s="6" t="str">
        <f>VLOOKUP(B1839,Master!$A$2:$C$11,3,FALSE)</f>
        <v>Yuan</v>
      </c>
      <c r="O1839" s="6" t="str">
        <f>VLOOKUP(B1839,Master!$A$2:$C$11,2,FALSE)</f>
        <v>Asia</v>
      </c>
      <c r="Q1839" s="39" t="str">
        <f>VLOOKUP(D1839,GL_Master!$A$1:$D$80,2,FALSE)</f>
        <v>BS</v>
      </c>
      <c r="R1839" s="39" t="str">
        <f>VLOOKUP(D1839,GL_Master!$A$1:$D$80,3,FALSE)</f>
        <v>Accumulated Depreciation</v>
      </c>
      <c r="S1839" s="39" t="str">
        <f>VLOOKUP(D1839,GL_Master!$A$1:$D$80,4,FALSE)</f>
        <v>Accumulated Depreciation</v>
      </c>
    </row>
    <row r="1840" spans="1:19" x14ac:dyDescent="0.25">
      <c r="A1840" s="39" t="s">
        <v>262</v>
      </c>
      <c r="B1840" s="39" t="s">
        <v>234</v>
      </c>
      <c r="C1840" s="7">
        <v>44256</v>
      </c>
      <c r="D1840" s="39" t="s">
        <v>69</v>
      </c>
      <c r="E1840" s="39">
        <v>2555</v>
      </c>
      <c r="F1840" s="82">
        <f t="shared" si="84"/>
        <v>2.5550000000000002</v>
      </c>
      <c r="G1840" s="39">
        <f>VLOOKUP(N1840,Currecny_M!$A$1:$P$10,2,FALSE)</f>
        <v>65</v>
      </c>
      <c r="H1840" s="39">
        <f>MATCH(C1840,Currecny_M!$A$1:$P$1,0)</f>
        <v>13</v>
      </c>
      <c r="I1840" s="39">
        <f>VLOOKUP(N1840,Currecny_M!$A$1:$P$10,MATCH(Database!C1840,Currecny_M!$A$1:$P$1,0),FALSE)</f>
        <v>72.52</v>
      </c>
      <c r="J1840" s="82">
        <f t="shared" si="85"/>
        <v>185.2886</v>
      </c>
      <c r="K1840" s="39">
        <f>VLOOKUP('Cover page'!$B$6,Currecny_M!$A$1:$P$10,MATCH(Database!C1840,Currecny_M!$A$1:$P$1,0),FALSE)</f>
        <v>1</v>
      </c>
      <c r="L1840" s="82">
        <f t="shared" si="86"/>
        <v>185.2886</v>
      </c>
      <c r="M1840" s="82">
        <f>((E1840/$F$1)*VLOOKUP(N1840,Currecny_M!$A$1:$P$10,MATCH(Database!C1840,Currecny_M!$A$1:$P$1,0),FALSE))/VLOOKUP('Cover page'!$B$6,Currecny_M!$A$1:$P$10,MATCH(Database!C1840,Currecny_M!$A$1:$P$1,0),FALSE)</f>
        <v>185.2886</v>
      </c>
      <c r="N1840" s="6" t="str">
        <f>VLOOKUP(B1840,Master!$A$2:$C$11,3,FALSE)</f>
        <v>Yuan</v>
      </c>
      <c r="O1840" s="6" t="str">
        <f>VLOOKUP(B1840,Master!$A$2:$C$11,2,FALSE)</f>
        <v>Asia</v>
      </c>
      <c r="Q1840" s="39" t="str">
        <f>VLOOKUP(D1840,GL_Master!$A$1:$D$80,2,FALSE)</f>
        <v>BS</v>
      </c>
      <c r="R1840" s="39" t="str">
        <f>VLOOKUP(D1840,GL_Master!$A$1:$D$80,3,FALSE)</f>
        <v>Gross Block</v>
      </c>
      <c r="S1840" s="39" t="str">
        <f>VLOOKUP(D1840,GL_Master!$A$1:$D$80,4,FALSE)</f>
        <v>Tangible Fixed assets</v>
      </c>
    </row>
    <row r="1841" spans="1:19" x14ac:dyDescent="0.25">
      <c r="A1841" s="39" t="s">
        <v>262</v>
      </c>
      <c r="B1841" s="39" t="s">
        <v>234</v>
      </c>
      <c r="C1841" s="7">
        <v>44256</v>
      </c>
      <c r="D1841" s="39" t="s">
        <v>70</v>
      </c>
      <c r="E1841" s="39">
        <v>-102</v>
      </c>
      <c r="F1841" s="82">
        <f t="shared" si="84"/>
        <v>-0.10199999999999999</v>
      </c>
      <c r="G1841" s="39">
        <f>VLOOKUP(N1841,Currecny_M!$A$1:$P$10,2,FALSE)</f>
        <v>65</v>
      </c>
      <c r="H1841" s="39">
        <f>MATCH(C1841,Currecny_M!$A$1:$P$1,0)</f>
        <v>13</v>
      </c>
      <c r="I1841" s="39">
        <f>VLOOKUP(N1841,Currecny_M!$A$1:$P$10,MATCH(Database!C1841,Currecny_M!$A$1:$P$1,0),FALSE)</f>
        <v>72.52</v>
      </c>
      <c r="J1841" s="82">
        <f t="shared" si="85"/>
        <v>-7.3970399999999987</v>
      </c>
      <c r="K1841" s="39">
        <f>VLOOKUP('Cover page'!$B$6,Currecny_M!$A$1:$P$10,MATCH(Database!C1841,Currecny_M!$A$1:$P$1,0),FALSE)</f>
        <v>1</v>
      </c>
      <c r="L1841" s="82">
        <f t="shared" si="86"/>
        <v>-7.3970399999999987</v>
      </c>
      <c r="M1841" s="82">
        <f>((E1841/$F$1)*VLOOKUP(N1841,Currecny_M!$A$1:$P$10,MATCH(Database!C1841,Currecny_M!$A$1:$P$1,0),FALSE))/VLOOKUP('Cover page'!$B$6,Currecny_M!$A$1:$P$10,MATCH(Database!C1841,Currecny_M!$A$1:$P$1,0),FALSE)</f>
        <v>-7.3970399999999987</v>
      </c>
      <c r="N1841" s="6" t="str">
        <f>VLOOKUP(B1841,Master!$A$2:$C$11,3,FALSE)</f>
        <v>Yuan</v>
      </c>
      <c r="O1841" s="6" t="str">
        <f>VLOOKUP(B1841,Master!$A$2:$C$11,2,FALSE)</f>
        <v>Asia</v>
      </c>
      <c r="Q1841" s="39" t="str">
        <f>VLOOKUP(D1841,GL_Master!$A$1:$D$80,2,FALSE)</f>
        <v>BS</v>
      </c>
      <c r="R1841" s="39" t="str">
        <f>VLOOKUP(D1841,GL_Master!$A$1:$D$80,3,FALSE)</f>
        <v>Accumulated Depreciation</v>
      </c>
      <c r="S1841" s="39" t="str">
        <f>VLOOKUP(D1841,GL_Master!$A$1:$D$80,4,FALSE)</f>
        <v>Accumulated Depreciation</v>
      </c>
    </row>
    <row r="1842" spans="1:19" x14ac:dyDescent="0.25">
      <c r="A1842" s="39" t="s">
        <v>262</v>
      </c>
      <c r="B1842" s="39" t="s">
        <v>234</v>
      </c>
      <c r="C1842" s="7">
        <v>44256</v>
      </c>
      <c r="D1842" s="39" t="s">
        <v>71</v>
      </c>
      <c r="E1842" s="39">
        <v>4905</v>
      </c>
      <c r="F1842" s="82">
        <f t="shared" si="84"/>
        <v>4.9050000000000002</v>
      </c>
      <c r="G1842" s="39">
        <f>VLOOKUP(N1842,Currecny_M!$A$1:$P$10,2,FALSE)</f>
        <v>65</v>
      </c>
      <c r="H1842" s="39">
        <f>MATCH(C1842,Currecny_M!$A$1:$P$1,0)</f>
        <v>13</v>
      </c>
      <c r="I1842" s="39">
        <f>VLOOKUP(N1842,Currecny_M!$A$1:$P$10,MATCH(Database!C1842,Currecny_M!$A$1:$P$1,0),FALSE)</f>
        <v>72.52</v>
      </c>
      <c r="J1842" s="82">
        <f t="shared" si="85"/>
        <v>355.7106</v>
      </c>
      <c r="K1842" s="39">
        <f>VLOOKUP('Cover page'!$B$6,Currecny_M!$A$1:$P$10,MATCH(Database!C1842,Currecny_M!$A$1:$P$1,0),FALSE)</f>
        <v>1</v>
      </c>
      <c r="L1842" s="82">
        <f t="shared" si="86"/>
        <v>355.7106</v>
      </c>
      <c r="M1842" s="82">
        <f>((E1842/$F$1)*VLOOKUP(N1842,Currecny_M!$A$1:$P$10,MATCH(Database!C1842,Currecny_M!$A$1:$P$1,0),FALSE))/VLOOKUP('Cover page'!$B$6,Currecny_M!$A$1:$P$10,MATCH(Database!C1842,Currecny_M!$A$1:$P$1,0),FALSE)</f>
        <v>355.7106</v>
      </c>
      <c r="N1842" s="6" t="str">
        <f>VLOOKUP(B1842,Master!$A$2:$C$11,3,FALSE)</f>
        <v>Yuan</v>
      </c>
      <c r="O1842" s="6" t="str">
        <f>VLOOKUP(B1842,Master!$A$2:$C$11,2,FALSE)</f>
        <v>Asia</v>
      </c>
      <c r="Q1842" s="39" t="str">
        <f>VLOOKUP(D1842,GL_Master!$A$1:$D$80,2,FALSE)</f>
        <v>BS</v>
      </c>
      <c r="R1842" s="39" t="str">
        <f>VLOOKUP(D1842,GL_Master!$A$1:$D$80,3,FALSE)</f>
        <v>Gross Block</v>
      </c>
      <c r="S1842" s="39" t="str">
        <f>VLOOKUP(D1842,GL_Master!$A$1:$D$80,4,FALSE)</f>
        <v>Tangible Fixed assets</v>
      </c>
    </row>
    <row r="1843" spans="1:19" x14ac:dyDescent="0.25">
      <c r="A1843" s="39" t="s">
        <v>262</v>
      </c>
      <c r="B1843" s="39" t="s">
        <v>234</v>
      </c>
      <c r="C1843" s="7">
        <v>44256</v>
      </c>
      <c r="D1843" s="39" t="s">
        <v>72</v>
      </c>
      <c r="E1843" s="39">
        <v>41</v>
      </c>
      <c r="F1843" s="82">
        <f t="shared" si="84"/>
        <v>4.1000000000000002E-2</v>
      </c>
      <c r="G1843" s="39">
        <f>VLOOKUP(N1843,Currecny_M!$A$1:$P$10,2,FALSE)</f>
        <v>65</v>
      </c>
      <c r="H1843" s="39">
        <f>MATCH(C1843,Currecny_M!$A$1:$P$1,0)</f>
        <v>13</v>
      </c>
      <c r="I1843" s="39">
        <f>VLOOKUP(N1843,Currecny_M!$A$1:$P$10,MATCH(Database!C1843,Currecny_M!$A$1:$P$1,0),FALSE)</f>
        <v>72.52</v>
      </c>
      <c r="J1843" s="82">
        <f t="shared" si="85"/>
        <v>2.9733199999999997</v>
      </c>
      <c r="K1843" s="39">
        <f>VLOOKUP('Cover page'!$B$6,Currecny_M!$A$1:$P$10,MATCH(Database!C1843,Currecny_M!$A$1:$P$1,0),FALSE)</f>
        <v>1</v>
      </c>
      <c r="L1843" s="82">
        <f t="shared" si="86"/>
        <v>2.9733199999999997</v>
      </c>
      <c r="M1843" s="82">
        <f>((E1843/$F$1)*VLOOKUP(N1843,Currecny_M!$A$1:$P$10,MATCH(Database!C1843,Currecny_M!$A$1:$P$1,0),FALSE))/VLOOKUP('Cover page'!$B$6,Currecny_M!$A$1:$P$10,MATCH(Database!C1843,Currecny_M!$A$1:$P$1,0),FALSE)</f>
        <v>2.9733199999999997</v>
      </c>
      <c r="N1843" s="6" t="str">
        <f>VLOOKUP(B1843,Master!$A$2:$C$11,3,FALSE)</f>
        <v>Yuan</v>
      </c>
      <c r="O1843" s="6" t="str">
        <f>VLOOKUP(B1843,Master!$A$2:$C$11,2,FALSE)</f>
        <v>Asia</v>
      </c>
      <c r="Q1843" s="39" t="str">
        <f>VLOOKUP(D1843,GL_Master!$A$1:$D$80,2,FALSE)</f>
        <v>BS</v>
      </c>
      <c r="R1843" s="39" t="str">
        <f>VLOOKUP(D1843,GL_Master!$A$1:$D$80,3,FALSE)</f>
        <v>Gross Block</v>
      </c>
      <c r="S1843" s="39" t="str">
        <f>VLOOKUP(D1843,GL_Master!$A$1:$D$80,4,FALSE)</f>
        <v>Tangible Fixed assets</v>
      </c>
    </row>
    <row r="1844" spans="1:19" x14ac:dyDescent="0.25">
      <c r="A1844" s="39" t="s">
        <v>262</v>
      </c>
      <c r="B1844" s="39" t="s">
        <v>234</v>
      </c>
      <c r="C1844" s="7">
        <v>44256</v>
      </c>
      <c r="D1844" s="39" t="s">
        <v>73</v>
      </c>
      <c r="E1844" s="39">
        <v>19</v>
      </c>
      <c r="F1844" s="82">
        <f t="shared" si="84"/>
        <v>1.9E-2</v>
      </c>
      <c r="G1844" s="39">
        <f>VLOOKUP(N1844,Currecny_M!$A$1:$P$10,2,FALSE)</f>
        <v>65</v>
      </c>
      <c r="H1844" s="39">
        <f>MATCH(C1844,Currecny_M!$A$1:$P$1,0)</f>
        <v>13</v>
      </c>
      <c r="I1844" s="39">
        <f>VLOOKUP(N1844,Currecny_M!$A$1:$P$10,MATCH(Database!C1844,Currecny_M!$A$1:$P$1,0),FALSE)</f>
        <v>72.52</v>
      </c>
      <c r="J1844" s="82">
        <f t="shared" si="85"/>
        <v>1.37788</v>
      </c>
      <c r="K1844" s="39">
        <f>VLOOKUP('Cover page'!$B$6,Currecny_M!$A$1:$P$10,MATCH(Database!C1844,Currecny_M!$A$1:$P$1,0),FALSE)</f>
        <v>1</v>
      </c>
      <c r="L1844" s="82">
        <f t="shared" si="86"/>
        <v>1.37788</v>
      </c>
      <c r="M1844" s="82">
        <f>((E1844/$F$1)*VLOOKUP(N1844,Currecny_M!$A$1:$P$10,MATCH(Database!C1844,Currecny_M!$A$1:$P$1,0),FALSE))/VLOOKUP('Cover page'!$B$6,Currecny_M!$A$1:$P$10,MATCH(Database!C1844,Currecny_M!$A$1:$P$1,0),FALSE)</f>
        <v>1.37788</v>
      </c>
      <c r="N1844" s="6" t="str">
        <f>VLOOKUP(B1844,Master!$A$2:$C$11,3,FALSE)</f>
        <v>Yuan</v>
      </c>
      <c r="O1844" s="6" t="str">
        <f>VLOOKUP(B1844,Master!$A$2:$C$11,2,FALSE)</f>
        <v>Asia</v>
      </c>
      <c r="Q1844" s="39" t="str">
        <f>VLOOKUP(D1844,GL_Master!$A$1:$D$80,2,FALSE)</f>
        <v>BS</v>
      </c>
      <c r="R1844" s="39" t="str">
        <f>VLOOKUP(D1844,GL_Master!$A$1:$D$80,3,FALSE)</f>
        <v>Gross Block</v>
      </c>
      <c r="S1844" s="39" t="str">
        <f>VLOOKUP(D1844,GL_Master!$A$1:$D$80,4,FALSE)</f>
        <v>Tangible Fixed assets</v>
      </c>
    </row>
    <row r="1845" spans="1:19" x14ac:dyDescent="0.25">
      <c r="A1845" s="39" t="s">
        <v>262</v>
      </c>
      <c r="B1845" s="39" t="s">
        <v>234</v>
      </c>
      <c r="C1845" s="7">
        <v>44256</v>
      </c>
      <c r="D1845" s="39" t="s">
        <v>74</v>
      </c>
      <c r="E1845" s="39">
        <v>-4444</v>
      </c>
      <c r="F1845" s="82">
        <f t="shared" si="84"/>
        <v>-4.444</v>
      </c>
      <c r="G1845" s="39">
        <f>VLOOKUP(N1845,Currecny_M!$A$1:$P$10,2,FALSE)</f>
        <v>65</v>
      </c>
      <c r="H1845" s="39">
        <f>MATCH(C1845,Currecny_M!$A$1:$P$1,0)</f>
        <v>13</v>
      </c>
      <c r="I1845" s="39">
        <f>VLOOKUP(N1845,Currecny_M!$A$1:$P$10,MATCH(Database!C1845,Currecny_M!$A$1:$P$1,0),FALSE)</f>
        <v>72.52</v>
      </c>
      <c r="J1845" s="82">
        <f t="shared" si="85"/>
        <v>-322.27887999999996</v>
      </c>
      <c r="K1845" s="39">
        <f>VLOOKUP('Cover page'!$B$6,Currecny_M!$A$1:$P$10,MATCH(Database!C1845,Currecny_M!$A$1:$P$1,0),FALSE)</f>
        <v>1</v>
      </c>
      <c r="L1845" s="82">
        <f t="shared" si="86"/>
        <v>-322.27887999999996</v>
      </c>
      <c r="M1845" s="82">
        <f>((E1845/$F$1)*VLOOKUP(N1845,Currecny_M!$A$1:$P$10,MATCH(Database!C1845,Currecny_M!$A$1:$P$1,0),FALSE))/VLOOKUP('Cover page'!$B$6,Currecny_M!$A$1:$P$10,MATCH(Database!C1845,Currecny_M!$A$1:$P$1,0),FALSE)</f>
        <v>-322.27887999999996</v>
      </c>
      <c r="N1845" s="6" t="str">
        <f>VLOOKUP(B1845,Master!$A$2:$C$11,3,FALSE)</f>
        <v>Yuan</v>
      </c>
      <c r="O1845" s="6" t="str">
        <f>VLOOKUP(B1845,Master!$A$2:$C$11,2,FALSE)</f>
        <v>Asia</v>
      </c>
      <c r="Q1845" s="39" t="str">
        <f>VLOOKUP(D1845,GL_Master!$A$1:$D$80,2,FALSE)</f>
        <v>BS</v>
      </c>
      <c r="R1845" s="39" t="str">
        <f>VLOOKUP(D1845,GL_Master!$A$1:$D$80,3,FALSE)</f>
        <v>Accumulated Depreciation</v>
      </c>
      <c r="S1845" s="39" t="str">
        <f>VLOOKUP(D1845,GL_Master!$A$1:$D$80,4,FALSE)</f>
        <v>Accumulated Depreciation</v>
      </c>
    </row>
    <row r="1846" spans="1:19" x14ac:dyDescent="0.25">
      <c r="A1846" s="39" t="s">
        <v>262</v>
      </c>
      <c r="B1846" s="39" t="s">
        <v>234</v>
      </c>
      <c r="C1846" s="7">
        <v>44256</v>
      </c>
      <c r="D1846" s="39" t="s">
        <v>21</v>
      </c>
      <c r="E1846" s="39">
        <v>373</v>
      </c>
      <c r="F1846" s="82">
        <f t="shared" si="84"/>
        <v>0.373</v>
      </c>
      <c r="G1846" s="39">
        <f>VLOOKUP(N1846,Currecny_M!$A$1:$P$10,2,FALSE)</f>
        <v>65</v>
      </c>
      <c r="H1846" s="39">
        <f>MATCH(C1846,Currecny_M!$A$1:$P$1,0)</f>
        <v>13</v>
      </c>
      <c r="I1846" s="39">
        <f>VLOOKUP(N1846,Currecny_M!$A$1:$P$10,MATCH(Database!C1846,Currecny_M!$A$1:$P$1,0),FALSE)</f>
        <v>72.52</v>
      </c>
      <c r="J1846" s="82">
        <f t="shared" si="85"/>
        <v>27.049959999999999</v>
      </c>
      <c r="K1846" s="39">
        <f>VLOOKUP('Cover page'!$B$6,Currecny_M!$A$1:$P$10,MATCH(Database!C1846,Currecny_M!$A$1:$P$1,0),FALSE)</f>
        <v>1</v>
      </c>
      <c r="L1846" s="82">
        <f t="shared" si="86"/>
        <v>27.049959999999999</v>
      </c>
      <c r="M1846" s="82">
        <f>((E1846/$F$1)*VLOOKUP(N1846,Currecny_M!$A$1:$P$10,MATCH(Database!C1846,Currecny_M!$A$1:$P$1,0),FALSE))/VLOOKUP('Cover page'!$B$6,Currecny_M!$A$1:$P$10,MATCH(Database!C1846,Currecny_M!$A$1:$P$1,0),FALSE)</f>
        <v>27.049959999999999</v>
      </c>
      <c r="N1846" s="6" t="str">
        <f>VLOOKUP(B1846,Master!$A$2:$C$11,3,FALSE)</f>
        <v>Yuan</v>
      </c>
      <c r="O1846" s="6" t="str">
        <f>VLOOKUP(B1846,Master!$A$2:$C$11,2,FALSE)</f>
        <v>Asia</v>
      </c>
      <c r="Q1846" s="39" t="str">
        <f>VLOOKUP(D1846,GL_Master!$A$1:$D$80,2,FALSE)</f>
        <v>BS</v>
      </c>
      <c r="R1846" s="39" t="str">
        <f>VLOOKUP(D1846,GL_Master!$A$1:$D$80,3,FALSE)</f>
        <v>Gross Block</v>
      </c>
      <c r="S1846" s="39" t="str">
        <f>VLOOKUP(D1846,GL_Master!$A$1:$D$80,4,FALSE)</f>
        <v>Tangible Fixed assets</v>
      </c>
    </row>
    <row r="1847" spans="1:19" x14ac:dyDescent="0.25">
      <c r="A1847" s="39" t="s">
        <v>262</v>
      </c>
      <c r="B1847" s="39" t="s">
        <v>234</v>
      </c>
      <c r="C1847" s="7">
        <v>44256</v>
      </c>
      <c r="D1847" s="39" t="s">
        <v>27</v>
      </c>
      <c r="E1847" s="39">
        <v>881</v>
      </c>
      <c r="F1847" s="82">
        <f t="shared" si="84"/>
        <v>0.88100000000000001</v>
      </c>
      <c r="G1847" s="39">
        <f>VLOOKUP(N1847,Currecny_M!$A$1:$P$10,2,FALSE)</f>
        <v>65</v>
      </c>
      <c r="H1847" s="39">
        <f>MATCH(C1847,Currecny_M!$A$1:$P$1,0)</f>
        <v>13</v>
      </c>
      <c r="I1847" s="39">
        <f>VLOOKUP(N1847,Currecny_M!$A$1:$P$10,MATCH(Database!C1847,Currecny_M!$A$1:$P$1,0),FALSE)</f>
        <v>72.52</v>
      </c>
      <c r="J1847" s="82">
        <f t="shared" si="85"/>
        <v>63.890119999999996</v>
      </c>
      <c r="K1847" s="39">
        <f>VLOOKUP('Cover page'!$B$6,Currecny_M!$A$1:$P$10,MATCH(Database!C1847,Currecny_M!$A$1:$P$1,0),FALSE)</f>
        <v>1</v>
      </c>
      <c r="L1847" s="82">
        <f t="shared" si="86"/>
        <v>63.890119999999996</v>
      </c>
      <c r="M1847" s="82">
        <f>((E1847/$F$1)*VLOOKUP(N1847,Currecny_M!$A$1:$P$10,MATCH(Database!C1847,Currecny_M!$A$1:$P$1,0),FALSE))/VLOOKUP('Cover page'!$B$6,Currecny_M!$A$1:$P$10,MATCH(Database!C1847,Currecny_M!$A$1:$P$1,0),FALSE)</f>
        <v>63.890119999999996</v>
      </c>
      <c r="N1847" s="6" t="str">
        <f>VLOOKUP(B1847,Master!$A$2:$C$11,3,FALSE)</f>
        <v>Yuan</v>
      </c>
      <c r="O1847" s="6" t="str">
        <f>VLOOKUP(B1847,Master!$A$2:$C$11,2,FALSE)</f>
        <v>Asia</v>
      </c>
      <c r="Q1847" s="39" t="str">
        <f>VLOOKUP(D1847,GL_Master!$A$1:$D$80,2,FALSE)</f>
        <v>BS</v>
      </c>
      <c r="R1847" s="39" t="str">
        <f>VLOOKUP(D1847,GL_Master!$A$1:$D$80,3,FALSE)</f>
        <v>Gross Block</v>
      </c>
      <c r="S1847" s="39" t="str">
        <f>VLOOKUP(D1847,GL_Master!$A$1:$D$80,4,FALSE)</f>
        <v>Tangible Fixed assets</v>
      </c>
    </row>
    <row r="1848" spans="1:19" x14ac:dyDescent="0.25">
      <c r="A1848" s="39" t="s">
        <v>262</v>
      </c>
      <c r="B1848" s="39" t="s">
        <v>234</v>
      </c>
      <c r="C1848" s="7">
        <v>44256</v>
      </c>
      <c r="D1848" s="39" t="s">
        <v>75</v>
      </c>
      <c r="E1848" s="39">
        <v>-20</v>
      </c>
      <c r="F1848" s="82">
        <f t="shared" si="84"/>
        <v>-0.02</v>
      </c>
      <c r="G1848" s="39">
        <f>VLOOKUP(N1848,Currecny_M!$A$1:$P$10,2,FALSE)</f>
        <v>65</v>
      </c>
      <c r="H1848" s="39">
        <f>MATCH(C1848,Currecny_M!$A$1:$P$1,0)</f>
        <v>13</v>
      </c>
      <c r="I1848" s="39">
        <f>VLOOKUP(N1848,Currecny_M!$A$1:$P$10,MATCH(Database!C1848,Currecny_M!$A$1:$P$1,0),FALSE)</f>
        <v>72.52</v>
      </c>
      <c r="J1848" s="82">
        <f t="shared" si="85"/>
        <v>-1.4503999999999999</v>
      </c>
      <c r="K1848" s="39">
        <f>VLOOKUP('Cover page'!$B$6,Currecny_M!$A$1:$P$10,MATCH(Database!C1848,Currecny_M!$A$1:$P$1,0),FALSE)</f>
        <v>1</v>
      </c>
      <c r="L1848" s="82">
        <f t="shared" si="86"/>
        <v>-1.4503999999999999</v>
      </c>
      <c r="M1848" s="82">
        <f>((E1848/$F$1)*VLOOKUP(N1848,Currecny_M!$A$1:$P$10,MATCH(Database!C1848,Currecny_M!$A$1:$P$1,0),FALSE))/VLOOKUP('Cover page'!$B$6,Currecny_M!$A$1:$P$10,MATCH(Database!C1848,Currecny_M!$A$1:$P$1,0),FALSE)</f>
        <v>-1.4503999999999999</v>
      </c>
      <c r="N1848" s="6" t="str">
        <f>VLOOKUP(B1848,Master!$A$2:$C$11,3,FALSE)</f>
        <v>Yuan</v>
      </c>
      <c r="O1848" s="6" t="str">
        <f>VLOOKUP(B1848,Master!$A$2:$C$11,2,FALSE)</f>
        <v>Asia</v>
      </c>
      <c r="Q1848" s="39" t="str">
        <f>VLOOKUP(D1848,GL_Master!$A$1:$D$80,2,FALSE)</f>
        <v>BS</v>
      </c>
      <c r="R1848" s="39" t="str">
        <f>VLOOKUP(D1848,GL_Master!$A$1:$D$80,3,FALSE)</f>
        <v>Gross Block</v>
      </c>
      <c r="S1848" s="39" t="str">
        <f>VLOOKUP(D1848,GL_Master!$A$1:$D$80,4,FALSE)</f>
        <v>Tangible Fixed assets</v>
      </c>
    </row>
    <row r="1849" spans="1:19" x14ac:dyDescent="0.25">
      <c r="A1849" s="39" t="s">
        <v>262</v>
      </c>
      <c r="B1849" s="39" t="s">
        <v>234</v>
      </c>
      <c r="C1849" s="7">
        <v>44256</v>
      </c>
      <c r="D1849" s="39" t="s">
        <v>76</v>
      </c>
      <c r="E1849" s="39">
        <v>508</v>
      </c>
      <c r="F1849" s="82">
        <f t="shared" si="84"/>
        <v>0.50800000000000001</v>
      </c>
      <c r="G1849" s="39">
        <f>VLOOKUP(N1849,Currecny_M!$A$1:$P$10,2,FALSE)</f>
        <v>65</v>
      </c>
      <c r="H1849" s="39">
        <f>MATCH(C1849,Currecny_M!$A$1:$P$1,0)</f>
        <v>13</v>
      </c>
      <c r="I1849" s="39">
        <f>VLOOKUP(N1849,Currecny_M!$A$1:$P$10,MATCH(Database!C1849,Currecny_M!$A$1:$P$1,0),FALSE)</f>
        <v>72.52</v>
      </c>
      <c r="J1849" s="82">
        <f t="shared" si="85"/>
        <v>36.840159999999997</v>
      </c>
      <c r="K1849" s="39">
        <f>VLOOKUP('Cover page'!$B$6,Currecny_M!$A$1:$P$10,MATCH(Database!C1849,Currecny_M!$A$1:$P$1,0),FALSE)</f>
        <v>1</v>
      </c>
      <c r="L1849" s="82">
        <f t="shared" si="86"/>
        <v>36.840159999999997</v>
      </c>
      <c r="M1849" s="82">
        <f>((E1849/$F$1)*VLOOKUP(N1849,Currecny_M!$A$1:$P$10,MATCH(Database!C1849,Currecny_M!$A$1:$P$1,0),FALSE))/VLOOKUP('Cover page'!$B$6,Currecny_M!$A$1:$P$10,MATCH(Database!C1849,Currecny_M!$A$1:$P$1,0),FALSE)</f>
        <v>36.840159999999997</v>
      </c>
      <c r="N1849" s="6" t="str">
        <f>VLOOKUP(B1849,Master!$A$2:$C$11,3,FALSE)</f>
        <v>Yuan</v>
      </c>
      <c r="O1849" s="6" t="str">
        <f>VLOOKUP(B1849,Master!$A$2:$C$11,2,FALSE)</f>
        <v>Asia</v>
      </c>
      <c r="Q1849" s="39" t="str">
        <f>VLOOKUP(D1849,GL_Master!$A$1:$D$80,2,FALSE)</f>
        <v>BS</v>
      </c>
      <c r="R1849" s="39" t="str">
        <f>VLOOKUP(D1849,GL_Master!$A$1:$D$80,3,FALSE)</f>
        <v>Inventories</v>
      </c>
      <c r="S1849" s="39" t="str">
        <f>VLOOKUP(D1849,GL_Master!$A$1:$D$80,4,FALSE)</f>
        <v>Inventory</v>
      </c>
    </row>
    <row r="1850" spans="1:19" x14ac:dyDescent="0.25">
      <c r="A1850" s="39" t="s">
        <v>262</v>
      </c>
      <c r="B1850" s="39" t="s">
        <v>234</v>
      </c>
      <c r="C1850" s="7">
        <v>44256</v>
      </c>
      <c r="D1850" s="39" t="s">
        <v>77</v>
      </c>
      <c r="E1850" s="39">
        <v>1244</v>
      </c>
      <c r="F1850" s="82">
        <f t="shared" si="84"/>
        <v>1.244</v>
      </c>
      <c r="G1850" s="39">
        <f>VLOOKUP(N1850,Currecny_M!$A$1:$P$10,2,FALSE)</f>
        <v>65</v>
      </c>
      <c r="H1850" s="39">
        <f>MATCH(C1850,Currecny_M!$A$1:$P$1,0)</f>
        <v>13</v>
      </c>
      <c r="I1850" s="39">
        <f>VLOOKUP(N1850,Currecny_M!$A$1:$P$10,MATCH(Database!C1850,Currecny_M!$A$1:$P$1,0),FALSE)</f>
        <v>72.52</v>
      </c>
      <c r="J1850" s="82">
        <f t="shared" si="85"/>
        <v>90.214879999999994</v>
      </c>
      <c r="K1850" s="39">
        <f>VLOOKUP('Cover page'!$B$6,Currecny_M!$A$1:$P$10,MATCH(Database!C1850,Currecny_M!$A$1:$P$1,0),FALSE)</f>
        <v>1</v>
      </c>
      <c r="L1850" s="82">
        <f t="shared" si="86"/>
        <v>90.214879999999994</v>
      </c>
      <c r="M1850" s="82">
        <f>((E1850/$F$1)*VLOOKUP(N1850,Currecny_M!$A$1:$P$10,MATCH(Database!C1850,Currecny_M!$A$1:$P$1,0),FALSE))/VLOOKUP('Cover page'!$B$6,Currecny_M!$A$1:$P$10,MATCH(Database!C1850,Currecny_M!$A$1:$P$1,0),FALSE)</f>
        <v>90.214879999999994</v>
      </c>
      <c r="N1850" s="6" t="str">
        <f>VLOOKUP(B1850,Master!$A$2:$C$11,3,FALSE)</f>
        <v>Yuan</v>
      </c>
      <c r="O1850" s="6" t="str">
        <f>VLOOKUP(B1850,Master!$A$2:$C$11,2,FALSE)</f>
        <v>Asia</v>
      </c>
      <c r="Q1850" s="39" t="str">
        <f>VLOOKUP(D1850,GL_Master!$A$1:$D$80,2,FALSE)</f>
        <v>BS</v>
      </c>
      <c r="R1850" s="39" t="str">
        <f>VLOOKUP(D1850,GL_Master!$A$1:$D$80,3,FALSE)</f>
        <v>Inventories</v>
      </c>
      <c r="S1850" s="39" t="str">
        <f>VLOOKUP(D1850,GL_Master!$A$1:$D$80,4,FALSE)</f>
        <v>Inventory</v>
      </c>
    </row>
    <row r="1851" spans="1:19" x14ac:dyDescent="0.25">
      <c r="A1851" s="39" t="s">
        <v>262</v>
      </c>
      <c r="B1851" s="39" t="s">
        <v>234</v>
      </c>
      <c r="C1851" s="7">
        <v>44256</v>
      </c>
      <c r="D1851" s="39" t="s">
        <v>2</v>
      </c>
      <c r="E1851" s="39">
        <v>121120</v>
      </c>
      <c r="F1851" s="82">
        <f t="shared" si="84"/>
        <v>121.12</v>
      </c>
      <c r="G1851" s="39">
        <f>VLOOKUP(N1851,Currecny_M!$A$1:$P$10,2,FALSE)</f>
        <v>65</v>
      </c>
      <c r="H1851" s="39">
        <f>MATCH(C1851,Currecny_M!$A$1:$P$1,0)</f>
        <v>13</v>
      </c>
      <c r="I1851" s="39">
        <f>VLOOKUP(N1851,Currecny_M!$A$1:$P$10,MATCH(Database!C1851,Currecny_M!$A$1:$P$1,0),FALSE)</f>
        <v>72.52</v>
      </c>
      <c r="J1851" s="82">
        <f t="shared" si="85"/>
        <v>8783.6224000000002</v>
      </c>
      <c r="K1851" s="39">
        <f>VLOOKUP('Cover page'!$B$6,Currecny_M!$A$1:$P$10,MATCH(Database!C1851,Currecny_M!$A$1:$P$1,0),FALSE)</f>
        <v>1</v>
      </c>
      <c r="L1851" s="82">
        <f t="shared" si="86"/>
        <v>8783.6224000000002</v>
      </c>
      <c r="M1851" s="82">
        <f>((E1851/$F$1)*VLOOKUP(N1851,Currecny_M!$A$1:$P$10,MATCH(Database!C1851,Currecny_M!$A$1:$P$1,0),FALSE))/VLOOKUP('Cover page'!$B$6,Currecny_M!$A$1:$P$10,MATCH(Database!C1851,Currecny_M!$A$1:$P$1,0),FALSE)</f>
        <v>8783.6224000000002</v>
      </c>
      <c r="N1851" s="6" t="str">
        <f>VLOOKUP(B1851,Master!$A$2:$C$11,3,FALSE)</f>
        <v>Yuan</v>
      </c>
      <c r="O1851" s="6" t="str">
        <f>VLOOKUP(B1851,Master!$A$2:$C$11,2,FALSE)</f>
        <v>Asia</v>
      </c>
      <c r="Q1851" s="39" t="str">
        <f>VLOOKUP(D1851,GL_Master!$A$1:$D$80,2,FALSE)</f>
        <v>BS</v>
      </c>
      <c r="R1851" s="39" t="str">
        <f>VLOOKUP(D1851,GL_Master!$A$1:$D$80,3,FALSE)</f>
        <v>Trade receivables</v>
      </c>
      <c r="S1851" s="39" t="str">
        <f>VLOOKUP(D1851,GL_Master!$A$1:$D$80,4,FALSE)</f>
        <v>Unsecured, considered good</v>
      </c>
    </row>
    <row r="1852" spans="1:19" x14ac:dyDescent="0.25">
      <c r="A1852" s="39" t="s">
        <v>262</v>
      </c>
      <c r="B1852" s="39" t="s">
        <v>234</v>
      </c>
      <c r="C1852" s="7">
        <v>44256</v>
      </c>
      <c r="D1852" s="39" t="s">
        <v>78</v>
      </c>
      <c r="E1852" s="39">
        <v>19</v>
      </c>
      <c r="F1852" s="82">
        <f t="shared" si="84"/>
        <v>1.9E-2</v>
      </c>
      <c r="G1852" s="39">
        <f>VLOOKUP(N1852,Currecny_M!$A$1:$P$10,2,FALSE)</f>
        <v>65</v>
      </c>
      <c r="H1852" s="39">
        <f>MATCH(C1852,Currecny_M!$A$1:$P$1,0)</f>
        <v>13</v>
      </c>
      <c r="I1852" s="39">
        <f>VLOOKUP(N1852,Currecny_M!$A$1:$P$10,MATCH(Database!C1852,Currecny_M!$A$1:$P$1,0),FALSE)</f>
        <v>72.52</v>
      </c>
      <c r="J1852" s="82">
        <f t="shared" si="85"/>
        <v>1.37788</v>
      </c>
      <c r="K1852" s="39">
        <f>VLOOKUP('Cover page'!$B$6,Currecny_M!$A$1:$P$10,MATCH(Database!C1852,Currecny_M!$A$1:$P$1,0),FALSE)</f>
        <v>1</v>
      </c>
      <c r="L1852" s="82">
        <f t="shared" si="86"/>
        <v>1.37788</v>
      </c>
      <c r="M1852" s="82">
        <f>((E1852/$F$1)*VLOOKUP(N1852,Currecny_M!$A$1:$P$10,MATCH(Database!C1852,Currecny_M!$A$1:$P$1,0),FALSE))/VLOOKUP('Cover page'!$B$6,Currecny_M!$A$1:$P$10,MATCH(Database!C1852,Currecny_M!$A$1:$P$1,0),FALSE)</f>
        <v>1.37788</v>
      </c>
      <c r="N1852" s="6" t="str">
        <f>VLOOKUP(B1852,Master!$A$2:$C$11,3,FALSE)</f>
        <v>Yuan</v>
      </c>
      <c r="O1852" s="6" t="str">
        <f>VLOOKUP(B1852,Master!$A$2:$C$11,2,FALSE)</f>
        <v>Asia</v>
      </c>
      <c r="Q1852" s="39" t="str">
        <f>VLOOKUP(D1852,GL_Master!$A$1:$D$80,2,FALSE)</f>
        <v>BS</v>
      </c>
      <c r="R1852" s="39" t="str">
        <f>VLOOKUP(D1852,GL_Master!$A$1:$D$80,3,FALSE)</f>
        <v>Cash &amp; Bank Balances</v>
      </c>
      <c r="S1852" s="39" t="str">
        <f>VLOOKUP(D1852,GL_Master!$A$1:$D$80,4,FALSE)</f>
        <v>Cash In hand</v>
      </c>
    </row>
    <row r="1853" spans="1:19" x14ac:dyDescent="0.25">
      <c r="A1853" s="39" t="s">
        <v>262</v>
      </c>
      <c r="B1853" s="39" t="s">
        <v>234</v>
      </c>
      <c r="C1853" s="7">
        <v>44256</v>
      </c>
      <c r="D1853" s="39" t="s">
        <v>79</v>
      </c>
      <c r="E1853" s="39">
        <v>-5077</v>
      </c>
      <c r="F1853" s="82">
        <f t="shared" si="84"/>
        <v>-5.077</v>
      </c>
      <c r="G1853" s="39">
        <f>VLOOKUP(N1853,Currecny_M!$A$1:$P$10,2,FALSE)</f>
        <v>65</v>
      </c>
      <c r="H1853" s="39">
        <f>MATCH(C1853,Currecny_M!$A$1:$P$1,0)</f>
        <v>13</v>
      </c>
      <c r="I1853" s="39">
        <f>VLOOKUP(N1853,Currecny_M!$A$1:$P$10,MATCH(Database!C1853,Currecny_M!$A$1:$P$1,0),FALSE)</f>
        <v>72.52</v>
      </c>
      <c r="J1853" s="82">
        <f t="shared" si="85"/>
        <v>-368.18403999999998</v>
      </c>
      <c r="K1853" s="39">
        <f>VLOOKUP('Cover page'!$B$6,Currecny_M!$A$1:$P$10,MATCH(Database!C1853,Currecny_M!$A$1:$P$1,0),FALSE)</f>
        <v>1</v>
      </c>
      <c r="L1853" s="82">
        <f t="shared" si="86"/>
        <v>-368.18403999999998</v>
      </c>
      <c r="M1853" s="82">
        <f>((E1853/$F$1)*VLOOKUP(N1853,Currecny_M!$A$1:$P$10,MATCH(Database!C1853,Currecny_M!$A$1:$P$1,0),FALSE))/VLOOKUP('Cover page'!$B$6,Currecny_M!$A$1:$P$10,MATCH(Database!C1853,Currecny_M!$A$1:$P$1,0),FALSE)</f>
        <v>-368.18403999999998</v>
      </c>
      <c r="N1853" s="6" t="str">
        <f>VLOOKUP(B1853,Master!$A$2:$C$11,3,FALSE)</f>
        <v>Yuan</v>
      </c>
      <c r="O1853" s="6" t="str">
        <f>VLOOKUP(B1853,Master!$A$2:$C$11,2,FALSE)</f>
        <v>Asia</v>
      </c>
      <c r="Q1853" s="39" t="str">
        <f>VLOOKUP(D1853,GL_Master!$A$1:$D$80,2,FALSE)</f>
        <v>BS</v>
      </c>
      <c r="R1853" s="39" t="str">
        <f>VLOOKUP(D1853,GL_Master!$A$1:$D$80,3,FALSE)</f>
        <v>Loan Fund</v>
      </c>
      <c r="S1853" s="39" t="str">
        <f>VLOOKUP(D1853,GL_Master!$A$1:$D$80,4,FALSE)</f>
        <v>Term Loan</v>
      </c>
    </row>
    <row r="1854" spans="1:19" x14ac:dyDescent="0.25">
      <c r="A1854" s="39" t="s">
        <v>262</v>
      </c>
      <c r="B1854" s="39" t="s">
        <v>234</v>
      </c>
      <c r="C1854" s="7">
        <v>44256</v>
      </c>
      <c r="D1854" s="39" t="s">
        <v>80</v>
      </c>
      <c r="E1854" s="39">
        <v>138</v>
      </c>
      <c r="F1854" s="82">
        <f t="shared" si="84"/>
        <v>0.13800000000000001</v>
      </c>
      <c r="G1854" s="39">
        <f>VLOOKUP(N1854,Currecny_M!$A$1:$P$10,2,FALSE)</f>
        <v>65</v>
      </c>
      <c r="H1854" s="39">
        <f>MATCH(C1854,Currecny_M!$A$1:$P$1,0)</f>
        <v>13</v>
      </c>
      <c r="I1854" s="39">
        <f>VLOOKUP(N1854,Currecny_M!$A$1:$P$10,MATCH(Database!C1854,Currecny_M!$A$1:$P$1,0),FALSE)</f>
        <v>72.52</v>
      </c>
      <c r="J1854" s="82">
        <f t="shared" si="85"/>
        <v>10.007760000000001</v>
      </c>
      <c r="K1854" s="39">
        <f>VLOOKUP('Cover page'!$B$6,Currecny_M!$A$1:$P$10,MATCH(Database!C1854,Currecny_M!$A$1:$P$1,0),FALSE)</f>
        <v>1</v>
      </c>
      <c r="L1854" s="82">
        <f t="shared" si="86"/>
        <v>10.007760000000001</v>
      </c>
      <c r="M1854" s="82">
        <f>((E1854/$F$1)*VLOOKUP(N1854,Currecny_M!$A$1:$P$10,MATCH(Database!C1854,Currecny_M!$A$1:$P$1,0),FALSE))/VLOOKUP('Cover page'!$B$6,Currecny_M!$A$1:$P$10,MATCH(Database!C1854,Currecny_M!$A$1:$P$1,0),FALSE)</f>
        <v>10.007760000000001</v>
      </c>
      <c r="N1854" s="6" t="str">
        <f>VLOOKUP(B1854,Master!$A$2:$C$11,3,FALSE)</f>
        <v>Yuan</v>
      </c>
      <c r="O1854" s="6" t="str">
        <f>VLOOKUP(B1854,Master!$A$2:$C$11,2,FALSE)</f>
        <v>Asia</v>
      </c>
      <c r="Q1854" s="39" t="str">
        <f>VLOOKUP(D1854,GL_Master!$A$1:$D$80,2,FALSE)</f>
        <v>BS</v>
      </c>
      <c r="R1854" s="39" t="str">
        <f>VLOOKUP(D1854,GL_Master!$A$1:$D$80,3,FALSE)</f>
        <v>Cash &amp; Bank Balances</v>
      </c>
      <c r="S1854" s="39" t="str">
        <f>VLOOKUP(D1854,GL_Master!$A$1:$D$80,4,FALSE)</f>
        <v xml:space="preserve">      On Current Accounts</v>
      </c>
    </row>
    <row r="1855" spans="1:19" x14ac:dyDescent="0.25">
      <c r="A1855" s="39" t="s">
        <v>262</v>
      </c>
      <c r="B1855" s="39" t="s">
        <v>234</v>
      </c>
      <c r="C1855" s="7">
        <v>44256</v>
      </c>
      <c r="D1855" s="39" t="s">
        <v>81</v>
      </c>
      <c r="E1855" s="39">
        <v>9956</v>
      </c>
      <c r="F1855" s="82">
        <f t="shared" si="84"/>
        <v>9.9559999999999995</v>
      </c>
      <c r="G1855" s="39">
        <f>VLOOKUP(N1855,Currecny_M!$A$1:$P$10,2,FALSE)</f>
        <v>65</v>
      </c>
      <c r="H1855" s="39">
        <f>MATCH(C1855,Currecny_M!$A$1:$P$1,0)</f>
        <v>13</v>
      </c>
      <c r="I1855" s="39">
        <f>VLOOKUP(N1855,Currecny_M!$A$1:$P$10,MATCH(Database!C1855,Currecny_M!$A$1:$P$1,0),FALSE)</f>
        <v>72.52</v>
      </c>
      <c r="J1855" s="82">
        <f t="shared" si="85"/>
        <v>722.00911999999994</v>
      </c>
      <c r="K1855" s="39">
        <f>VLOOKUP('Cover page'!$B$6,Currecny_M!$A$1:$P$10,MATCH(Database!C1855,Currecny_M!$A$1:$P$1,0),FALSE)</f>
        <v>1</v>
      </c>
      <c r="L1855" s="82">
        <f t="shared" si="86"/>
        <v>722.00911999999994</v>
      </c>
      <c r="M1855" s="82">
        <f>((E1855/$F$1)*VLOOKUP(N1855,Currecny_M!$A$1:$P$10,MATCH(Database!C1855,Currecny_M!$A$1:$P$1,0),FALSE))/VLOOKUP('Cover page'!$B$6,Currecny_M!$A$1:$P$10,MATCH(Database!C1855,Currecny_M!$A$1:$P$1,0),FALSE)</f>
        <v>722.00911999999994</v>
      </c>
      <c r="N1855" s="6" t="str">
        <f>VLOOKUP(B1855,Master!$A$2:$C$11,3,FALSE)</f>
        <v>Yuan</v>
      </c>
      <c r="O1855" s="6" t="str">
        <f>VLOOKUP(B1855,Master!$A$2:$C$11,2,FALSE)</f>
        <v>Asia</v>
      </c>
      <c r="Q1855" s="39" t="str">
        <f>VLOOKUP(D1855,GL_Master!$A$1:$D$80,2,FALSE)</f>
        <v>BS</v>
      </c>
      <c r="R1855" s="39" t="str">
        <f>VLOOKUP(D1855,GL_Master!$A$1:$D$80,3,FALSE)</f>
        <v>Other Current Assets</v>
      </c>
      <c r="S1855" s="39" t="str">
        <f>VLOOKUP(D1855,GL_Master!$A$1:$D$80,4,FALSE)</f>
        <v>Advance tax recoverable (net of provision )</v>
      </c>
    </row>
    <row r="1856" spans="1:19" x14ac:dyDescent="0.25">
      <c r="A1856" s="39" t="s">
        <v>262</v>
      </c>
      <c r="B1856" s="39" t="s">
        <v>234</v>
      </c>
      <c r="C1856" s="7">
        <v>44256</v>
      </c>
      <c r="D1856" s="39" t="s">
        <v>19</v>
      </c>
      <c r="E1856" s="39">
        <v>93</v>
      </c>
      <c r="F1856" s="82">
        <f t="shared" si="84"/>
        <v>9.2999999999999999E-2</v>
      </c>
      <c r="G1856" s="39">
        <f>VLOOKUP(N1856,Currecny_M!$A$1:$P$10,2,FALSE)</f>
        <v>65</v>
      </c>
      <c r="H1856" s="39">
        <f>MATCH(C1856,Currecny_M!$A$1:$P$1,0)</f>
        <v>13</v>
      </c>
      <c r="I1856" s="39">
        <f>VLOOKUP(N1856,Currecny_M!$A$1:$P$10,MATCH(Database!C1856,Currecny_M!$A$1:$P$1,0),FALSE)</f>
        <v>72.52</v>
      </c>
      <c r="J1856" s="82">
        <f t="shared" si="85"/>
        <v>6.7443599999999995</v>
      </c>
      <c r="K1856" s="39">
        <f>VLOOKUP('Cover page'!$B$6,Currecny_M!$A$1:$P$10,MATCH(Database!C1856,Currecny_M!$A$1:$P$1,0),FALSE)</f>
        <v>1</v>
      </c>
      <c r="L1856" s="82">
        <f t="shared" si="86"/>
        <v>6.7443599999999995</v>
      </c>
      <c r="M1856" s="82">
        <f>((E1856/$F$1)*VLOOKUP(N1856,Currecny_M!$A$1:$P$10,MATCH(Database!C1856,Currecny_M!$A$1:$P$1,0),FALSE))/VLOOKUP('Cover page'!$B$6,Currecny_M!$A$1:$P$10,MATCH(Database!C1856,Currecny_M!$A$1:$P$1,0),FALSE)</f>
        <v>6.7443599999999995</v>
      </c>
      <c r="N1856" s="6" t="str">
        <f>VLOOKUP(B1856,Master!$A$2:$C$11,3,FALSE)</f>
        <v>Yuan</v>
      </c>
      <c r="O1856" s="6" t="str">
        <f>VLOOKUP(B1856,Master!$A$2:$C$11,2,FALSE)</f>
        <v>Asia</v>
      </c>
      <c r="Q1856" s="39" t="str">
        <f>VLOOKUP(D1856,GL_Master!$A$1:$D$80,2,FALSE)</f>
        <v>BS</v>
      </c>
      <c r="R1856" s="39" t="str">
        <f>VLOOKUP(D1856,GL_Master!$A$1:$D$80,3,FALSE)</f>
        <v>Short-term loan and advances</v>
      </c>
      <c r="S1856" s="39" t="str">
        <f>VLOOKUP(D1856,GL_Master!$A$1:$D$80,4,FALSE)</f>
        <v>Prepaid expenses</v>
      </c>
    </row>
    <row r="1857" spans="1:19" x14ac:dyDescent="0.25">
      <c r="A1857" s="39" t="s">
        <v>262</v>
      </c>
      <c r="B1857" s="39" t="s">
        <v>234</v>
      </c>
      <c r="C1857" s="7">
        <v>44256</v>
      </c>
      <c r="D1857" s="39" t="s">
        <v>82</v>
      </c>
      <c r="E1857" s="39">
        <v>1037</v>
      </c>
      <c r="F1857" s="82">
        <f t="shared" si="84"/>
        <v>1.0369999999999999</v>
      </c>
      <c r="G1857" s="39">
        <f>VLOOKUP(N1857,Currecny_M!$A$1:$P$10,2,FALSE)</f>
        <v>65</v>
      </c>
      <c r="H1857" s="39">
        <f>MATCH(C1857,Currecny_M!$A$1:$P$1,0)</f>
        <v>13</v>
      </c>
      <c r="I1857" s="39">
        <f>VLOOKUP(N1857,Currecny_M!$A$1:$P$10,MATCH(Database!C1857,Currecny_M!$A$1:$P$1,0),FALSE)</f>
        <v>72.52</v>
      </c>
      <c r="J1857" s="82">
        <f t="shared" si="85"/>
        <v>75.203239999999994</v>
      </c>
      <c r="K1857" s="39">
        <f>VLOOKUP('Cover page'!$B$6,Currecny_M!$A$1:$P$10,MATCH(Database!C1857,Currecny_M!$A$1:$P$1,0),FALSE)</f>
        <v>1</v>
      </c>
      <c r="L1857" s="82">
        <f t="shared" si="86"/>
        <v>75.203239999999994</v>
      </c>
      <c r="M1857" s="82">
        <f>((E1857/$F$1)*VLOOKUP(N1857,Currecny_M!$A$1:$P$10,MATCH(Database!C1857,Currecny_M!$A$1:$P$1,0),FALSE))/VLOOKUP('Cover page'!$B$6,Currecny_M!$A$1:$P$10,MATCH(Database!C1857,Currecny_M!$A$1:$P$1,0),FALSE)</f>
        <v>75.203239999999994</v>
      </c>
      <c r="N1857" s="6" t="str">
        <f>VLOOKUP(B1857,Master!$A$2:$C$11,3,FALSE)</f>
        <v>Yuan</v>
      </c>
      <c r="O1857" s="6" t="str">
        <f>VLOOKUP(B1857,Master!$A$2:$C$11,2,FALSE)</f>
        <v>Asia</v>
      </c>
      <c r="Q1857" s="39" t="str">
        <f>VLOOKUP(D1857,GL_Master!$A$1:$D$80,2,FALSE)</f>
        <v>BS</v>
      </c>
      <c r="R1857" s="39" t="str">
        <f>VLOOKUP(D1857,GL_Master!$A$1:$D$80,3,FALSE)</f>
        <v>Short-term loan and advances</v>
      </c>
      <c r="S1857" s="39" t="str">
        <f>VLOOKUP(D1857,GL_Master!$A$1:$D$80,4,FALSE)</f>
        <v>Advance to vendor/employees</v>
      </c>
    </row>
    <row r="1858" spans="1:19" x14ac:dyDescent="0.25">
      <c r="A1858" s="39" t="s">
        <v>262</v>
      </c>
      <c r="B1858" s="39" t="s">
        <v>234</v>
      </c>
      <c r="C1858" s="7">
        <v>44256</v>
      </c>
      <c r="D1858" s="39" t="s">
        <v>83</v>
      </c>
      <c r="E1858" s="39">
        <v>698</v>
      </c>
      <c r="F1858" s="82">
        <f t="shared" si="84"/>
        <v>0.69799999999999995</v>
      </c>
      <c r="G1858" s="39">
        <f>VLOOKUP(N1858,Currecny_M!$A$1:$P$10,2,FALSE)</f>
        <v>65</v>
      </c>
      <c r="H1858" s="39">
        <f>MATCH(C1858,Currecny_M!$A$1:$P$1,0)</f>
        <v>13</v>
      </c>
      <c r="I1858" s="39">
        <f>VLOOKUP(N1858,Currecny_M!$A$1:$P$10,MATCH(Database!C1858,Currecny_M!$A$1:$P$1,0),FALSE)</f>
        <v>72.52</v>
      </c>
      <c r="J1858" s="82">
        <f t="shared" si="85"/>
        <v>50.618959999999994</v>
      </c>
      <c r="K1858" s="39">
        <f>VLOOKUP('Cover page'!$B$6,Currecny_M!$A$1:$P$10,MATCH(Database!C1858,Currecny_M!$A$1:$P$1,0),FALSE)</f>
        <v>1</v>
      </c>
      <c r="L1858" s="82">
        <f t="shared" si="86"/>
        <v>50.618959999999994</v>
      </c>
      <c r="M1858" s="82">
        <f>((E1858/$F$1)*VLOOKUP(N1858,Currecny_M!$A$1:$P$10,MATCH(Database!C1858,Currecny_M!$A$1:$P$1,0),FALSE))/VLOOKUP('Cover page'!$B$6,Currecny_M!$A$1:$P$10,MATCH(Database!C1858,Currecny_M!$A$1:$P$1,0),FALSE)</f>
        <v>50.618959999999994</v>
      </c>
      <c r="N1858" s="6" t="str">
        <f>VLOOKUP(B1858,Master!$A$2:$C$11,3,FALSE)</f>
        <v>Yuan</v>
      </c>
      <c r="O1858" s="6" t="str">
        <f>VLOOKUP(B1858,Master!$A$2:$C$11,2,FALSE)</f>
        <v>Asia</v>
      </c>
      <c r="Q1858" s="39" t="str">
        <f>VLOOKUP(D1858,GL_Master!$A$1:$D$80,2,FALSE)</f>
        <v>BS</v>
      </c>
      <c r="R1858" s="39" t="str">
        <f>VLOOKUP(D1858,GL_Master!$A$1:$D$80,3,FALSE)</f>
        <v>Other Current Assets</v>
      </c>
      <c r="S1858" s="39" t="str">
        <f>VLOOKUP(D1858,GL_Master!$A$1:$D$80,4,FALSE)</f>
        <v>Security deposits ( Unsecured, considered good)</v>
      </c>
    </row>
    <row r="1859" spans="1:19" x14ac:dyDescent="0.25">
      <c r="A1859" s="39" t="s">
        <v>262</v>
      </c>
      <c r="B1859" s="39" t="s">
        <v>234</v>
      </c>
      <c r="C1859" s="7">
        <v>44256</v>
      </c>
      <c r="D1859" s="39" t="s">
        <v>246</v>
      </c>
      <c r="E1859" s="39">
        <v>-84112</v>
      </c>
      <c r="F1859" s="82">
        <f t="shared" si="84"/>
        <v>-84.111999999999995</v>
      </c>
      <c r="G1859" s="39">
        <f>VLOOKUP(N1859,Currecny_M!$A$1:$P$10,2,FALSE)</f>
        <v>65</v>
      </c>
      <c r="H1859" s="39">
        <f>MATCH(C1859,Currecny_M!$A$1:$P$1,0)</f>
        <v>13</v>
      </c>
      <c r="I1859" s="39">
        <f>VLOOKUP(N1859,Currecny_M!$A$1:$P$10,MATCH(Database!C1859,Currecny_M!$A$1:$P$1,0),FALSE)</f>
        <v>72.52</v>
      </c>
      <c r="J1859" s="82">
        <f t="shared" si="85"/>
        <v>-6099.8022399999991</v>
      </c>
      <c r="K1859" s="39">
        <f>VLOOKUP('Cover page'!$B$6,Currecny_M!$A$1:$P$10,MATCH(Database!C1859,Currecny_M!$A$1:$P$1,0),FALSE)</f>
        <v>1</v>
      </c>
      <c r="L1859" s="82">
        <f t="shared" si="86"/>
        <v>-6099.8022399999991</v>
      </c>
      <c r="M1859" s="82">
        <f>((E1859/$F$1)*VLOOKUP(N1859,Currecny_M!$A$1:$P$10,MATCH(Database!C1859,Currecny_M!$A$1:$P$1,0),FALSE))/VLOOKUP('Cover page'!$B$6,Currecny_M!$A$1:$P$10,MATCH(Database!C1859,Currecny_M!$A$1:$P$1,0),FALSE)</f>
        <v>-6099.8022399999991</v>
      </c>
      <c r="N1859" s="6" t="str">
        <f>VLOOKUP(B1859,Master!$A$2:$C$11,3,FALSE)</f>
        <v>Yuan</v>
      </c>
      <c r="O1859" s="6" t="str">
        <f>VLOOKUP(B1859,Master!$A$2:$C$11,2,FALSE)</f>
        <v>Asia</v>
      </c>
      <c r="Q1859" s="39" t="str">
        <f>VLOOKUP(D1859,GL_Master!$A$1:$D$80,2,FALSE)</f>
        <v>PL</v>
      </c>
      <c r="R1859" s="39" t="str">
        <f>VLOOKUP(D1859,GL_Master!$A$1:$D$80,3,FALSE)</f>
        <v>Revenue from Operations</v>
      </c>
      <c r="S1859" s="39" t="str">
        <f>VLOOKUP(D1859,GL_Master!$A$1:$D$80,4,FALSE)</f>
        <v>Contract revenue</v>
      </c>
    </row>
    <row r="1860" spans="1:19" x14ac:dyDescent="0.25">
      <c r="A1860" s="39" t="s">
        <v>262</v>
      </c>
      <c r="B1860" s="39" t="s">
        <v>234</v>
      </c>
      <c r="C1860" s="7">
        <v>44256</v>
      </c>
      <c r="D1860" s="39" t="s">
        <v>134</v>
      </c>
      <c r="E1860" s="39">
        <v>-664</v>
      </c>
      <c r="F1860" s="82">
        <f t="shared" ref="F1860:F1923" si="87">E1860/$F$1</f>
        <v>-0.66400000000000003</v>
      </c>
      <c r="G1860" s="39">
        <f>VLOOKUP(N1860,Currecny_M!$A$1:$P$10,2,FALSE)</f>
        <v>65</v>
      </c>
      <c r="H1860" s="39">
        <f>MATCH(C1860,Currecny_M!$A$1:$P$1,0)</f>
        <v>13</v>
      </c>
      <c r="I1860" s="39">
        <f>VLOOKUP(N1860,Currecny_M!$A$1:$P$10,MATCH(Database!C1860,Currecny_M!$A$1:$P$1,0),FALSE)</f>
        <v>72.52</v>
      </c>
      <c r="J1860" s="82">
        <f t="shared" ref="J1860:J1923" si="88">F1860*I1860</f>
        <v>-48.153280000000002</v>
      </c>
      <c r="K1860" s="39">
        <f>VLOOKUP('Cover page'!$B$6,Currecny_M!$A$1:$P$10,MATCH(Database!C1860,Currecny_M!$A$1:$P$1,0),FALSE)</f>
        <v>1</v>
      </c>
      <c r="L1860" s="82">
        <f t="shared" ref="L1860:L1923" si="89">J1860/K1860</f>
        <v>-48.153280000000002</v>
      </c>
      <c r="M1860" s="82">
        <f>((E1860/$F$1)*VLOOKUP(N1860,Currecny_M!$A$1:$P$10,MATCH(Database!C1860,Currecny_M!$A$1:$P$1,0),FALSE))/VLOOKUP('Cover page'!$B$6,Currecny_M!$A$1:$P$10,MATCH(Database!C1860,Currecny_M!$A$1:$P$1,0),FALSE)</f>
        <v>-48.153280000000002</v>
      </c>
      <c r="N1860" s="6" t="str">
        <f>VLOOKUP(B1860,Master!$A$2:$C$11,3,FALSE)</f>
        <v>Yuan</v>
      </c>
      <c r="O1860" s="6" t="str">
        <f>VLOOKUP(B1860,Master!$A$2:$C$11,2,FALSE)</f>
        <v>Asia</v>
      </c>
      <c r="Q1860" s="39" t="str">
        <f>VLOOKUP(D1860,GL_Master!$A$1:$D$80,2,FALSE)</f>
        <v>PL</v>
      </c>
      <c r="R1860" s="39" t="str">
        <f>VLOOKUP(D1860,GL_Master!$A$1:$D$80,3,FALSE)</f>
        <v>Other Income</v>
      </c>
      <c r="S1860" s="39" t="str">
        <f>VLOOKUP(D1860,GL_Master!$A$1:$D$80,4,FALSE)</f>
        <v>Other Income</v>
      </c>
    </row>
    <row r="1861" spans="1:19" x14ac:dyDescent="0.25">
      <c r="A1861" s="39" t="s">
        <v>262</v>
      </c>
      <c r="B1861" s="39" t="s">
        <v>234</v>
      </c>
      <c r="C1861" s="7">
        <v>44256</v>
      </c>
      <c r="D1861" s="39" t="s">
        <v>86</v>
      </c>
      <c r="E1861" s="39">
        <v>39</v>
      </c>
      <c r="F1861" s="82">
        <f t="shared" si="87"/>
        <v>3.9E-2</v>
      </c>
      <c r="G1861" s="39">
        <f>VLOOKUP(N1861,Currecny_M!$A$1:$P$10,2,FALSE)</f>
        <v>65</v>
      </c>
      <c r="H1861" s="39">
        <f>MATCH(C1861,Currecny_M!$A$1:$P$1,0)</f>
        <v>13</v>
      </c>
      <c r="I1861" s="39">
        <f>VLOOKUP(N1861,Currecny_M!$A$1:$P$10,MATCH(Database!C1861,Currecny_M!$A$1:$P$1,0),FALSE)</f>
        <v>72.52</v>
      </c>
      <c r="J1861" s="82">
        <f t="shared" si="88"/>
        <v>2.8282799999999999</v>
      </c>
      <c r="K1861" s="39">
        <f>VLOOKUP('Cover page'!$B$6,Currecny_M!$A$1:$P$10,MATCH(Database!C1861,Currecny_M!$A$1:$P$1,0),FALSE)</f>
        <v>1</v>
      </c>
      <c r="L1861" s="82">
        <f t="shared" si="89"/>
        <v>2.8282799999999999</v>
      </c>
      <c r="M1861" s="82">
        <f>((E1861/$F$1)*VLOOKUP(N1861,Currecny_M!$A$1:$P$10,MATCH(Database!C1861,Currecny_M!$A$1:$P$1,0),FALSE))/VLOOKUP('Cover page'!$B$6,Currecny_M!$A$1:$P$10,MATCH(Database!C1861,Currecny_M!$A$1:$P$1,0),FALSE)</f>
        <v>2.8282799999999999</v>
      </c>
      <c r="N1861" s="6" t="str">
        <f>VLOOKUP(B1861,Master!$A$2:$C$11,3,FALSE)</f>
        <v>Yuan</v>
      </c>
      <c r="O1861" s="6" t="str">
        <f>VLOOKUP(B1861,Master!$A$2:$C$11,2,FALSE)</f>
        <v>Asia</v>
      </c>
      <c r="Q1861" s="39" t="str">
        <f>VLOOKUP(D1861,GL_Master!$A$1:$D$80,2,FALSE)</f>
        <v>PL</v>
      </c>
      <c r="R1861" s="39" t="str">
        <f>VLOOKUP(D1861,GL_Master!$A$1:$D$80,3,FALSE)</f>
        <v>COGS</v>
      </c>
      <c r="S1861" s="39" t="str">
        <f>VLOOKUP(D1861,GL_Master!$A$1:$D$80,4,FALSE)</f>
        <v>Purchase of other traded goods</v>
      </c>
    </row>
    <row r="1862" spans="1:19" x14ac:dyDescent="0.25">
      <c r="A1862" s="39" t="s">
        <v>262</v>
      </c>
      <c r="B1862" s="39" t="s">
        <v>234</v>
      </c>
      <c r="C1862" s="7">
        <v>44256</v>
      </c>
      <c r="D1862" s="39" t="s">
        <v>87</v>
      </c>
      <c r="E1862" s="39">
        <v>20</v>
      </c>
      <c r="F1862" s="82">
        <f t="shared" si="87"/>
        <v>0.02</v>
      </c>
      <c r="G1862" s="39">
        <f>VLOOKUP(N1862,Currecny_M!$A$1:$P$10,2,FALSE)</f>
        <v>65</v>
      </c>
      <c r="H1862" s="39">
        <f>MATCH(C1862,Currecny_M!$A$1:$P$1,0)</f>
        <v>13</v>
      </c>
      <c r="I1862" s="39">
        <f>VLOOKUP(N1862,Currecny_M!$A$1:$P$10,MATCH(Database!C1862,Currecny_M!$A$1:$P$1,0),FALSE)</f>
        <v>72.52</v>
      </c>
      <c r="J1862" s="82">
        <f t="shared" si="88"/>
        <v>1.4503999999999999</v>
      </c>
      <c r="K1862" s="39">
        <f>VLOOKUP('Cover page'!$B$6,Currecny_M!$A$1:$P$10,MATCH(Database!C1862,Currecny_M!$A$1:$P$1,0),FALSE)</f>
        <v>1</v>
      </c>
      <c r="L1862" s="82">
        <f t="shared" si="89"/>
        <v>1.4503999999999999</v>
      </c>
      <c r="M1862" s="82">
        <f>((E1862/$F$1)*VLOOKUP(N1862,Currecny_M!$A$1:$P$10,MATCH(Database!C1862,Currecny_M!$A$1:$P$1,0),FALSE))/VLOOKUP('Cover page'!$B$6,Currecny_M!$A$1:$P$10,MATCH(Database!C1862,Currecny_M!$A$1:$P$1,0),FALSE)</f>
        <v>1.4503999999999999</v>
      </c>
      <c r="N1862" s="6" t="str">
        <f>VLOOKUP(B1862,Master!$A$2:$C$11,3,FALSE)</f>
        <v>Yuan</v>
      </c>
      <c r="O1862" s="6" t="str">
        <f>VLOOKUP(B1862,Master!$A$2:$C$11,2,FALSE)</f>
        <v>Asia</v>
      </c>
      <c r="Q1862" s="39" t="str">
        <f>VLOOKUP(D1862,GL_Master!$A$1:$D$80,2,FALSE)</f>
        <v>PL</v>
      </c>
      <c r="R1862" s="39" t="str">
        <f>VLOOKUP(D1862,GL_Master!$A$1:$D$80,3,FALSE)</f>
        <v>COGS</v>
      </c>
      <c r="S1862" s="39" t="str">
        <f>VLOOKUP(D1862,GL_Master!$A$1:$D$80,4,FALSE)</f>
        <v>Civil, Installation, Commissioning and Other miscellaneous expenses</v>
      </c>
    </row>
    <row r="1863" spans="1:19" x14ac:dyDescent="0.25">
      <c r="A1863" s="39" t="s">
        <v>262</v>
      </c>
      <c r="B1863" s="39" t="s">
        <v>234</v>
      </c>
      <c r="C1863" s="7">
        <v>44256</v>
      </c>
      <c r="D1863" s="39" t="s">
        <v>88</v>
      </c>
      <c r="E1863" s="39">
        <v>60</v>
      </c>
      <c r="F1863" s="82">
        <f t="shared" si="87"/>
        <v>0.06</v>
      </c>
      <c r="G1863" s="39">
        <f>VLOOKUP(N1863,Currecny_M!$A$1:$P$10,2,FALSE)</f>
        <v>65</v>
      </c>
      <c r="H1863" s="39">
        <f>MATCH(C1863,Currecny_M!$A$1:$P$1,0)</f>
        <v>13</v>
      </c>
      <c r="I1863" s="39">
        <f>VLOOKUP(N1863,Currecny_M!$A$1:$P$10,MATCH(Database!C1863,Currecny_M!$A$1:$P$1,0),FALSE)</f>
        <v>72.52</v>
      </c>
      <c r="J1863" s="82">
        <f t="shared" si="88"/>
        <v>4.3511999999999995</v>
      </c>
      <c r="K1863" s="39">
        <f>VLOOKUP('Cover page'!$B$6,Currecny_M!$A$1:$P$10,MATCH(Database!C1863,Currecny_M!$A$1:$P$1,0),FALSE)</f>
        <v>1</v>
      </c>
      <c r="L1863" s="82">
        <f t="shared" si="89"/>
        <v>4.3511999999999995</v>
      </c>
      <c r="M1863" s="82">
        <f>((E1863/$F$1)*VLOOKUP(N1863,Currecny_M!$A$1:$P$10,MATCH(Database!C1863,Currecny_M!$A$1:$P$1,0),FALSE))/VLOOKUP('Cover page'!$B$6,Currecny_M!$A$1:$P$10,MATCH(Database!C1863,Currecny_M!$A$1:$P$1,0),FALSE)</f>
        <v>4.3511999999999995</v>
      </c>
      <c r="N1863" s="6" t="str">
        <f>VLOOKUP(B1863,Master!$A$2:$C$11,3,FALSE)</f>
        <v>Yuan</v>
      </c>
      <c r="O1863" s="6" t="str">
        <f>VLOOKUP(B1863,Master!$A$2:$C$11,2,FALSE)</f>
        <v>Asia</v>
      </c>
      <c r="Q1863" s="39" t="str">
        <f>VLOOKUP(D1863,GL_Master!$A$1:$D$80,2,FALSE)</f>
        <v>PL</v>
      </c>
      <c r="R1863" s="39" t="str">
        <f>VLOOKUP(D1863,GL_Master!$A$1:$D$80,3,FALSE)</f>
        <v>COGS</v>
      </c>
      <c r="S1863" s="39" t="str">
        <f>VLOOKUP(D1863,GL_Master!$A$1:$D$80,4,FALSE)</f>
        <v>Civil, Installation, Commissioning and Other miscellaneous expenses</v>
      </c>
    </row>
    <row r="1864" spans="1:19" x14ac:dyDescent="0.25">
      <c r="A1864" s="39" t="s">
        <v>262</v>
      </c>
      <c r="B1864" s="39" t="s">
        <v>234</v>
      </c>
      <c r="C1864" s="7">
        <v>44256</v>
      </c>
      <c r="D1864" s="39" t="s">
        <v>89</v>
      </c>
      <c r="E1864" s="39">
        <v>117</v>
      </c>
      <c r="F1864" s="82">
        <f t="shared" si="87"/>
        <v>0.11700000000000001</v>
      </c>
      <c r="G1864" s="39">
        <f>VLOOKUP(N1864,Currecny_M!$A$1:$P$10,2,FALSE)</f>
        <v>65</v>
      </c>
      <c r="H1864" s="39">
        <f>MATCH(C1864,Currecny_M!$A$1:$P$1,0)</f>
        <v>13</v>
      </c>
      <c r="I1864" s="39">
        <f>VLOOKUP(N1864,Currecny_M!$A$1:$P$10,MATCH(Database!C1864,Currecny_M!$A$1:$P$1,0),FALSE)</f>
        <v>72.52</v>
      </c>
      <c r="J1864" s="82">
        <f t="shared" si="88"/>
        <v>8.4848400000000002</v>
      </c>
      <c r="K1864" s="39">
        <f>VLOOKUP('Cover page'!$B$6,Currecny_M!$A$1:$P$10,MATCH(Database!C1864,Currecny_M!$A$1:$P$1,0),FALSE)</f>
        <v>1</v>
      </c>
      <c r="L1864" s="82">
        <f t="shared" si="89"/>
        <v>8.4848400000000002</v>
      </c>
      <c r="M1864" s="82">
        <f>((E1864/$F$1)*VLOOKUP(N1864,Currecny_M!$A$1:$P$10,MATCH(Database!C1864,Currecny_M!$A$1:$P$1,0),FALSE))/VLOOKUP('Cover page'!$B$6,Currecny_M!$A$1:$P$10,MATCH(Database!C1864,Currecny_M!$A$1:$P$1,0),FALSE)</f>
        <v>8.4848400000000002</v>
      </c>
      <c r="N1864" s="6" t="str">
        <f>VLOOKUP(B1864,Master!$A$2:$C$11,3,FALSE)</f>
        <v>Yuan</v>
      </c>
      <c r="O1864" s="6" t="str">
        <f>VLOOKUP(B1864,Master!$A$2:$C$11,2,FALSE)</f>
        <v>Asia</v>
      </c>
      <c r="Q1864" s="39" t="str">
        <f>VLOOKUP(D1864,GL_Master!$A$1:$D$80,2,FALSE)</f>
        <v>PL</v>
      </c>
      <c r="R1864" s="39" t="str">
        <f>VLOOKUP(D1864,GL_Master!$A$1:$D$80,3,FALSE)</f>
        <v>COGS</v>
      </c>
      <c r="S1864" s="39" t="str">
        <f>VLOOKUP(D1864,GL_Master!$A$1:$D$80,4,FALSE)</f>
        <v>project Expenses</v>
      </c>
    </row>
    <row r="1865" spans="1:19" x14ac:dyDescent="0.25">
      <c r="A1865" s="39" t="s">
        <v>262</v>
      </c>
      <c r="B1865" s="39" t="s">
        <v>234</v>
      </c>
      <c r="C1865" s="7">
        <v>44256</v>
      </c>
      <c r="D1865" s="39" t="s">
        <v>90</v>
      </c>
      <c r="E1865" s="39">
        <v>37</v>
      </c>
      <c r="F1865" s="82">
        <f t="shared" si="87"/>
        <v>3.6999999999999998E-2</v>
      </c>
      <c r="G1865" s="39">
        <f>VLOOKUP(N1865,Currecny_M!$A$1:$P$10,2,FALSE)</f>
        <v>65</v>
      </c>
      <c r="H1865" s="39">
        <f>MATCH(C1865,Currecny_M!$A$1:$P$1,0)</f>
        <v>13</v>
      </c>
      <c r="I1865" s="39">
        <f>VLOOKUP(N1865,Currecny_M!$A$1:$P$10,MATCH(Database!C1865,Currecny_M!$A$1:$P$1,0),FALSE)</f>
        <v>72.52</v>
      </c>
      <c r="J1865" s="82">
        <f t="shared" si="88"/>
        <v>2.6832399999999996</v>
      </c>
      <c r="K1865" s="39">
        <f>VLOOKUP('Cover page'!$B$6,Currecny_M!$A$1:$P$10,MATCH(Database!C1865,Currecny_M!$A$1:$P$1,0),FALSE)</f>
        <v>1</v>
      </c>
      <c r="L1865" s="82">
        <f t="shared" si="89"/>
        <v>2.6832399999999996</v>
      </c>
      <c r="M1865" s="82">
        <f>((E1865/$F$1)*VLOOKUP(N1865,Currecny_M!$A$1:$P$10,MATCH(Database!C1865,Currecny_M!$A$1:$P$1,0),FALSE))/VLOOKUP('Cover page'!$B$6,Currecny_M!$A$1:$P$10,MATCH(Database!C1865,Currecny_M!$A$1:$P$1,0),FALSE)</f>
        <v>2.6832399999999996</v>
      </c>
      <c r="N1865" s="6" t="str">
        <f>VLOOKUP(B1865,Master!$A$2:$C$11,3,FALSE)</f>
        <v>Yuan</v>
      </c>
      <c r="O1865" s="6" t="str">
        <f>VLOOKUP(B1865,Master!$A$2:$C$11,2,FALSE)</f>
        <v>Asia</v>
      </c>
      <c r="Q1865" s="39" t="str">
        <f>VLOOKUP(D1865,GL_Master!$A$1:$D$80,2,FALSE)</f>
        <v>PL</v>
      </c>
      <c r="R1865" s="39" t="str">
        <f>VLOOKUP(D1865,GL_Master!$A$1:$D$80,3,FALSE)</f>
        <v>Office utility</v>
      </c>
      <c r="S1865" s="39" t="str">
        <f>VLOOKUP(D1865,GL_Master!$A$1:$D$80,4,FALSE)</f>
        <v>Electricity Expenses</v>
      </c>
    </row>
    <row r="1866" spans="1:19" x14ac:dyDescent="0.25">
      <c r="A1866" s="39" t="s">
        <v>262</v>
      </c>
      <c r="B1866" s="39" t="s">
        <v>234</v>
      </c>
      <c r="C1866" s="7">
        <v>44256</v>
      </c>
      <c r="D1866" s="39" t="s">
        <v>91</v>
      </c>
      <c r="E1866" s="39">
        <v>78</v>
      </c>
      <c r="F1866" s="82">
        <f t="shared" si="87"/>
        <v>7.8E-2</v>
      </c>
      <c r="G1866" s="39">
        <f>VLOOKUP(N1866,Currecny_M!$A$1:$P$10,2,FALSE)</f>
        <v>65</v>
      </c>
      <c r="H1866" s="39">
        <f>MATCH(C1866,Currecny_M!$A$1:$P$1,0)</f>
        <v>13</v>
      </c>
      <c r="I1866" s="39">
        <f>VLOOKUP(N1866,Currecny_M!$A$1:$P$10,MATCH(Database!C1866,Currecny_M!$A$1:$P$1,0),FALSE)</f>
        <v>72.52</v>
      </c>
      <c r="J1866" s="82">
        <f t="shared" si="88"/>
        <v>5.6565599999999998</v>
      </c>
      <c r="K1866" s="39">
        <f>VLOOKUP('Cover page'!$B$6,Currecny_M!$A$1:$P$10,MATCH(Database!C1866,Currecny_M!$A$1:$P$1,0),FALSE)</f>
        <v>1</v>
      </c>
      <c r="L1866" s="82">
        <f t="shared" si="89"/>
        <v>5.6565599999999998</v>
      </c>
      <c r="M1866" s="82">
        <f>((E1866/$F$1)*VLOOKUP(N1866,Currecny_M!$A$1:$P$10,MATCH(Database!C1866,Currecny_M!$A$1:$P$1,0),FALSE))/VLOOKUP('Cover page'!$B$6,Currecny_M!$A$1:$P$10,MATCH(Database!C1866,Currecny_M!$A$1:$P$1,0),FALSE)</f>
        <v>5.6565599999999998</v>
      </c>
      <c r="N1866" s="6" t="str">
        <f>VLOOKUP(B1866,Master!$A$2:$C$11,3,FALSE)</f>
        <v>Yuan</v>
      </c>
      <c r="O1866" s="6" t="str">
        <f>VLOOKUP(B1866,Master!$A$2:$C$11,2,FALSE)</f>
        <v>Asia</v>
      </c>
      <c r="Q1866" s="39" t="str">
        <f>VLOOKUP(D1866,GL_Master!$A$1:$D$80,2,FALSE)</f>
        <v>PL</v>
      </c>
      <c r="R1866" s="39" t="str">
        <f>VLOOKUP(D1866,GL_Master!$A$1:$D$80,3,FALSE)</f>
        <v>Misc. expenses</v>
      </c>
      <c r="S1866" s="39" t="str">
        <f>VLOOKUP(D1866,GL_Master!$A$1:$D$80,4,FALSE)</f>
        <v>Repair &amp; Maintenance</v>
      </c>
    </row>
    <row r="1867" spans="1:19" x14ac:dyDescent="0.25">
      <c r="A1867" s="39" t="s">
        <v>262</v>
      </c>
      <c r="B1867" s="39" t="s">
        <v>234</v>
      </c>
      <c r="C1867" s="7">
        <v>44256</v>
      </c>
      <c r="D1867" s="39" t="s">
        <v>92</v>
      </c>
      <c r="E1867" s="39">
        <v>56</v>
      </c>
      <c r="F1867" s="82">
        <f t="shared" si="87"/>
        <v>5.6000000000000001E-2</v>
      </c>
      <c r="G1867" s="39">
        <f>VLOOKUP(N1867,Currecny_M!$A$1:$P$10,2,FALSE)</f>
        <v>65</v>
      </c>
      <c r="H1867" s="39">
        <f>MATCH(C1867,Currecny_M!$A$1:$P$1,0)</f>
        <v>13</v>
      </c>
      <c r="I1867" s="39">
        <f>VLOOKUP(N1867,Currecny_M!$A$1:$P$10,MATCH(Database!C1867,Currecny_M!$A$1:$P$1,0),FALSE)</f>
        <v>72.52</v>
      </c>
      <c r="J1867" s="82">
        <f t="shared" si="88"/>
        <v>4.0611199999999998</v>
      </c>
      <c r="K1867" s="39">
        <f>VLOOKUP('Cover page'!$B$6,Currecny_M!$A$1:$P$10,MATCH(Database!C1867,Currecny_M!$A$1:$P$1,0),FALSE)</f>
        <v>1</v>
      </c>
      <c r="L1867" s="82">
        <f t="shared" si="89"/>
        <v>4.0611199999999998</v>
      </c>
      <c r="M1867" s="82">
        <f>((E1867/$F$1)*VLOOKUP(N1867,Currecny_M!$A$1:$P$10,MATCH(Database!C1867,Currecny_M!$A$1:$P$1,0),FALSE))/VLOOKUP('Cover page'!$B$6,Currecny_M!$A$1:$P$10,MATCH(Database!C1867,Currecny_M!$A$1:$P$1,0),FALSE)</f>
        <v>4.0611199999999998</v>
      </c>
      <c r="N1867" s="6" t="str">
        <f>VLOOKUP(B1867,Master!$A$2:$C$11,3,FALSE)</f>
        <v>Yuan</v>
      </c>
      <c r="O1867" s="6" t="str">
        <f>VLOOKUP(B1867,Master!$A$2:$C$11,2,FALSE)</f>
        <v>Asia</v>
      </c>
      <c r="Q1867" s="39" t="str">
        <f>VLOOKUP(D1867,GL_Master!$A$1:$D$80,2,FALSE)</f>
        <v>PL</v>
      </c>
      <c r="R1867" s="39" t="str">
        <f>VLOOKUP(D1867,GL_Master!$A$1:$D$80,3,FALSE)</f>
        <v>Misc. expenses</v>
      </c>
      <c r="S1867" s="39" t="str">
        <f>VLOOKUP(D1867,GL_Master!$A$1:$D$80,4,FALSE)</f>
        <v>Repair &amp; Maintenance</v>
      </c>
    </row>
    <row r="1868" spans="1:19" x14ac:dyDescent="0.25">
      <c r="A1868" s="39" t="s">
        <v>262</v>
      </c>
      <c r="B1868" s="39" t="s">
        <v>234</v>
      </c>
      <c r="C1868" s="7">
        <v>44256</v>
      </c>
      <c r="D1868" s="39" t="s">
        <v>93</v>
      </c>
      <c r="E1868" s="39">
        <v>659</v>
      </c>
      <c r="F1868" s="82">
        <f t="shared" si="87"/>
        <v>0.65900000000000003</v>
      </c>
      <c r="G1868" s="39">
        <f>VLOOKUP(N1868,Currecny_M!$A$1:$P$10,2,FALSE)</f>
        <v>65</v>
      </c>
      <c r="H1868" s="39">
        <f>MATCH(C1868,Currecny_M!$A$1:$P$1,0)</f>
        <v>13</v>
      </c>
      <c r="I1868" s="39">
        <f>VLOOKUP(N1868,Currecny_M!$A$1:$P$10,MATCH(Database!C1868,Currecny_M!$A$1:$P$1,0),FALSE)</f>
        <v>72.52</v>
      </c>
      <c r="J1868" s="82">
        <f t="shared" si="88"/>
        <v>47.790680000000002</v>
      </c>
      <c r="K1868" s="39">
        <f>VLOOKUP('Cover page'!$B$6,Currecny_M!$A$1:$P$10,MATCH(Database!C1868,Currecny_M!$A$1:$P$1,0),FALSE)</f>
        <v>1</v>
      </c>
      <c r="L1868" s="82">
        <f t="shared" si="89"/>
        <v>47.790680000000002</v>
      </c>
      <c r="M1868" s="82">
        <f>((E1868/$F$1)*VLOOKUP(N1868,Currecny_M!$A$1:$P$10,MATCH(Database!C1868,Currecny_M!$A$1:$P$1,0),FALSE))/VLOOKUP('Cover page'!$B$6,Currecny_M!$A$1:$P$10,MATCH(Database!C1868,Currecny_M!$A$1:$P$1,0),FALSE)</f>
        <v>47.790680000000002</v>
      </c>
      <c r="N1868" s="6" t="str">
        <f>VLOOKUP(B1868,Master!$A$2:$C$11,3,FALSE)</f>
        <v>Yuan</v>
      </c>
      <c r="O1868" s="6" t="str">
        <f>VLOOKUP(B1868,Master!$A$2:$C$11,2,FALSE)</f>
        <v>Asia</v>
      </c>
      <c r="Q1868" s="39" t="str">
        <f>VLOOKUP(D1868,GL_Master!$A$1:$D$80,2,FALSE)</f>
        <v>PL</v>
      </c>
      <c r="R1868" s="39" t="str">
        <f>VLOOKUP(D1868,GL_Master!$A$1:$D$80,3,FALSE)</f>
        <v>Salary wages &amp; benefits</v>
      </c>
      <c r="S1868" s="39" t="str">
        <f>VLOOKUP(D1868,GL_Master!$A$1:$D$80,4,FALSE)</f>
        <v>Employee benefits expense</v>
      </c>
    </row>
    <row r="1869" spans="1:19" x14ac:dyDescent="0.25">
      <c r="A1869" s="39" t="s">
        <v>262</v>
      </c>
      <c r="B1869" s="39" t="s">
        <v>234</v>
      </c>
      <c r="C1869" s="7">
        <v>44256</v>
      </c>
      <c r="D1869" s="39" t="s">
        <v>33</v>
      </c>
      <c r="E1869" s="39">
        <v>20</v>
      </c>
      <c r="F1869" s="82">
        <f t="shared" si="87"/>
        <v>0.02</v>
      </c>
      <c r="G1869" s="39">
        <f>VLOOKUP(N1869,Currecny_M!$A$1:$P$10,2,FALSE)</f>
        <v>65</v>
      </c>
      <c r="H1869" s="39">
        <f>MATCH(C1869,Currecny_M!$A$1:$P$1,0)</f>
        <v>13</v>
      </c>
      <c r="I1869" s="39">
        <f>VLOOKUP(N1869,Currecny_M!$A$1:$P$10,MATCH(Database!C1869,Currecny_M!$A$1:$P$1,0),FALSE)</f>
        <v>72.52</v>
      </c>
      <c r="J1869" s="82">
        <f t="shared" si="88"/>
        <v>1.4503999999999999</v>
      </c>
      <c r="K1869" s="39">
        <f>VLOOKUP('Cover page'!$B$6,Currecny_M!$A$1:$P$10,MATCH(Database!C1869,Currecny_M!$A$1:$P$1,0),FALSE)</f>
        <v>1</v>
      </c>
      <c r="L1869" s="82">
        <f t="shared" si="89"/>
        <v>1.4503999999999999</v>
      </c>
      <c r="M1869" s="82">
        <f>((E1869/$F$1)*VLOOKUP(N1869,Currecny_M!$A$1:$P$10,MATCH(Database!C1869,Currecny_M!$A$1:$P$1,0),FALSE))/VLOOKUP('Cover page'!$B$6,Currecny_M!$A$1:$P$10,MATCH(Database!C1869,Currecny_M!$A$1:$P$1,0),FALSE)</f>
        <v>1.4503999999999999</v>
      </c>
      <c r="N1869" s="6" t="str">
        <f>VLOOKUP(B1869,Master!$A$2:$C$11,3,FALSE)</f>
        <v>Yuan</v>
      </c>
      <c r="O1869" s="6" t="str">
        <f>VLOOKUP(B1869,Master!$A$2:$C$11,2,FALSE)</f>
        <v>Asia</v>
      </c>
      <c r="Q1869" s="39" t="str">
        <f>VLOOKUP(D1869,GL_Master!$A$1:$D$80,2,FALSE)</f>
        <v>PL</v>
      </c>
      <c r="R1869" s="39" t="str">
        <f>VLOOKUP(D1869,GL_Master!$A$1:$D$80,3,FALSE)</f>
        <v>Staff welfare expenses</v>
      </c>
      <c r="S1869" s="39" t="str">
        <f>VLOOKUP(D1869,GL_Master!$A$1:$D$80,4,FALSE)</f>
        <v>Other staff welfare</v>
      </c>
    </row>
    <row r="1870" spans="1:19" x14ac:dyDescent="0.25">
      <c r="A1870" s="39" t="s">
        <v>262</v>
      </c>
      <c r="B1870" s="39" t="s">
        <v>234</v>
      </c>
      <c r="C1870" s="7">
        <v>44256</v>
      </c>
      <c r="D1870" s="39" t="s">
        <v>94</v>
      </c>
      <c r="E1870" s="39">
        <v>114</v>
      </c>
      <c r="F1870" s="82">
        <f t="shared" si="87"/>
        <v>0.114</v>
      </c>
      <c r="G1870" s="39">
        <f>VLOOKUP(N1870,Currecny_M!$A$1:$P$10,2,FALSE)</f>
        <v>65</v>
      </c>
      <c r="H1870" s="39">
        <f>MATCH(C1870,Currecny_M!$A$1:$P$1,0)</f>
        <v>13</v>
      </c>
      <c r="I1870" s="39">
        <f>VLOOKUP(N1870,Currecny_M!$A$1:$P$10,MATCH(Database!C1870,Currecny_M!$A$1:$P$1,0),FALSE)</f>
        <v>72.52</v>
      </c>
      <c r="J1870" s="82">
        <f t="shared" si="88"/>
        <v>8.2672799999999995</v>
      </c>
      <c r="K1870" s="39">
        <f>VLOOKUP('Cover page'!$B$6,Currecny_M!$A$1:$P$10,MATCH(Database!C1870,Currecny_M!$A$1:$P$1,0),FALSE)</f>
        <v>1</v>
      </c>
      <c r="L1870" s="82">
        <f t="shared" si="89"/>
        <v>8.2672799999999995</v>
      </c>
      <c r="M1870" s="82">
        <f>((E1870/$F$1)*VLOOKUP(N1870,Currecny_M!$A$1:$P$10,MATCH(Database!C1870,Currecny_M!$A$1:$P$1,0),FALSE))/VLOOKUP('Cover page'!$B$6,Currecny_M!$A$1:$P$10,MATCH(Database!C1870,Currecny_M!$A$1:$P$1,0),FALSE)</f>
        <v>8.2672799999999995</v>
      </c>
      <c r="N1870" s="6" t="str">
        <f>VLOOKUP(B1870,Master!$A$2:$C$11,3,FALSE)</f>
        <v>Yuan</v>
      </c>
      <c r="O1870" s="6" t="str">
        <f>VLOOKUP(B1870,Master!$A$2:$C$11,2,FALSE)</f>
        <v>Asia</v>
      </c>
      <c r="Q1870" s="39" t="str">
        <f>VLOOKUP(D1870,GL_Master!$A$1:$D$80,2,FALSE)</f>
        <v>PL</v>
      </c>
      <c r="R1870" s="39" t="str">
        <f>VLOOKUP(D1870,GL_Master!$A$1:$D$80,3,FALSE)</f>
        <v xml:space="preserve">Gratuity expenses </v>
      </c>
      <c r="S1870" s="39" t="str">
        <f>VLOOKUP(D1870,GL_Master!$A$1:$D$80,4,FALSE)</f>
        <v>Gratuity</v>
      </c>
    </row>
    <row r="1871" spans="1:19" x14ac:dyDescent="0.25">
      <c r="A1871" s="39" t="s">
        <v>262</v>
      </c>
      <c r="B1871" s="39" t="s">
        <v>234</v>
      </c>
      <c r="C1871" s="7">
        <v>44256</v>
      </c>
      <c r="D1871" s="39" t="s">
        <v>95</v>
      </c>
      <c r="E1871" s="39">
        <v>40</v>
      </c>
      <c r="F1871" s="82">
        <f t="shared" si="87"/>
        <v>0.04</v>
      </c>
      <c r="G1871" s="39">
        <f>VLOOKUP(N1871,Currecny_M!$A$1:$P$10,2,FALSE)</f>
        <v>65</v>
      </c>
      <c r="H1871" s="39">
        <f>MATCH(C1871,Currecny_M!$A$1:$P$1,0)</f>
        <v>13</v>
      </c>
      <c r="I1871" s="39">
        <f>VLOOKUP(N1871,Currecny_M!$A$1:$P$10,MATCH(Database!C1871,Currecny_M!$A$1:$P$1,0),FALSE)</f>
        <v>72.52</v>
      </c>
      <c r="J1871" s="82">
        <f t="shared" si="88"/>
        <v>2.9007999999999998</v>
      </c>
      <c r="K1871" s="39">
        <f>VLOOKUP('Cover page'!$B$6,Currecny_M!$A$1:$P$10,MATCH(Database!C1871,Currecny_M!$A$1:$P$1,0),FALSE)</f>
        <v>1</v>
      </c>
      <c r="L1871" s="82">
        <f t="shared" si="89"/>
        <v>2.9007999999999998</v>
      </c>
      <c r="M1871" s="82">
        <f>((E1871/$F$1)*VLOOKUP(N1871,Currecny_M!$A$1:$P$10,MATCH(Database!C1871,Currecny_M!$A$1:$P$1,0),FALSE))/VLOOKUP('Cover page'!$B$6,Currecny_M!$A$1:$P$10,MATCH(Database!C1871,Currecny_M!$A$1:$P$1,0),FALSE)</f>
        <v>2.9007999999999998</v>
      </c>
      <c r="N1871" s="6" t="str">
        <f>VLOOKUP(B1871,Master!$A$2:$C$11,3,FALSE)</f>
        <v>Yuan</v>
      </c>
      <c r="O1871" s="6" t="str">
        <f>VLOOKUP(B1871,Master!$A$2:$C$11,2,FALSE)</f>
        <v>Asia</v>
      </c>
      <c r="Q1871" s="39" t="str">
        <f>VLOOKUP(D1871,GL_Master!$A$1:$D$80,2,FALSE)</f>
        <v>PL</v>
      </c>
      <c r="R1871" s="39" t="str">
        <f>VLOOKUP(D1871,GL_Master!$A$1:$D$80,3,FALSE)</f>
        <v>Salary wages &amp; benefits</v>
      </c>
      <c r="S1871" s="39" t="str">
        <f>VLOOKUP(D1871,GL_Master!$A$1:$D$80,4,FALSE)</f>
        <v>Employee benefits expense</v>
      </c>
    </row>
    <row r="1872" spans="1:19" x14ac:dyDescent="0.25">
      <c r="A1872" s="39" t="s">
        <v>262</v>
      </c>
      <c r="B1872" s="39" t="s">
        <v>234</v>
      </c>
      <c r="C1872" s="7">
        <v>44256</v>
      </c>
      <c r="D1872" s="39" t="s">
        <v>96</v>
      </c>
      <c r="E1872" s="39">
        <v>352</v>
      </c>
      <c r="F1872" s="82">
        <f t="shared" si="87"/>
        <v>0.35199999999999998</v>
      </c>
      <c r="G1872" s="39">
        <f>VLOOKUP(N1872,Currecny_M!$A$1:$P$10,2,FALSE)</f>
        <v>65</v>
      </c>
      <c r="H1872" s="39">
        <f>MATCH(C1872,Currecny_M!$A$1:$P$1,0)</f>
        <v>13</v>
      </c>
      <c r="I1872" s="39">
        <f>VLOOKUP(N1872,Currecny_M!$A$1:$P$10,MATCH(Database!C1872,Currecny_M!$A$1:$P$1,0),FALSE)</f>
        <v>72.52</v>
      </c>
      <c r="J1872" s="82">
        <f t="shared" si="88"/>
        <v>25.527039999999996</v>
      </c>
      <c r="K1872" s="39">
        <f>VLOOKUP('Cover page'!$B$6,Currecny_M!$A$1:$P$10,MATCH(Database!C1872,Currecny_M!$A$1:$P$1,0),FALSE)</f>
        <v>1</v>
      </c>
      <c r="L1872" s="82">
        <f t="shared" si="89"/>
        <v>25.527039999999996</v>
      </c>
      <c r="M1872" s="82">
        <f>((E1872/$F$1)*VLOOKUP(N1872,Currecny_M!$A$1:$P$10,MATCH(Database!C1872,Currecny_M!$A$1:$P$1,0),FALSE))/VLOOKUP('Cover page'!$B$6,Currecny_M!$A$1:$P$10,MATCH(Database!C1872,Currecny_M!$A$1:$P$1,0),FALSE)</f>
        <v>25.527039999999996</v>
      </c>
      <c r="N1872" s="6" t="str">
        <f>VLOOKUP(B1872,Master!$A$2:$C$11,3,FALSE)</f>
        <v>Yuan</v>
      </c>
      <c r="O1872" s="6" t="str">
        <f>VLOOKUP(B1872,Master!$A$2:$C$11,2,FALSE)</f>
        <v>Asia</v>
      </c>
      <c r="Q1872" s="39" t="str">
        <f>VLOOKUP(D1872,GL_Master!$A$1:$D$80,2,FALSE)</f>
        <v>PL</v>
      </c>
      <c r="R1872" s="39" t="str">
        <f>VLOOKUP(D1872,GL_Master!$A$1:$D$80,3,FALSE)</f>
        <v>Salary wages &amp; benefits</v>
      </c>
      <c r="S1872" s="39" t="str">
        <f>VLOOKUP(D1872,GL_Master!$A$1:$D$80,4,FALSE)</f>
        <v>Employee benefits expense</v>
      </c>
    </row>
    <row r="1873" spans="1:19" x14ac:dyDescent="0.25">
      <c r="A1873" s="39" t="s">
        <v>262</v>
      </c>
      <c r="B1873" s="39" t="s">
        <v>234</v>
      </c>
      <c r="C1873" s="7">
        <v>44256</v>
      </c>
      <c r="D1873" s="39" t="s">
        <v>97</v>
      </c>
      <c r="E1873" s="39">
        <v>19</v>
      </c>
      <c r="F1873" s="82">
        <f t="shared" si="87"/>
        <v>1.9E-2</v>
      </c>
      <c r="G1873" s="39">
        <f>VLOOKUP(N1873,Currecny_M!$A$1:$P$10,2,FALSE)</f>
        <v>65</v>
      </c>
      <c r="H1873" s="39">
        <f>MATCH(C1873,Currecny_M!$A$1:$P$1,0)</f>
        <v>13</v>
      </c>
      <c r="I1873" s="39">
        <f>VLOOKUP(N1873,Currecny_M!$A$1:$P$10,MATCH(Database!C1873,Currecny_M!$A$1:$P$1,0),FALSE)</f>
        <v>72.52</v>
      </c>
      <c r="J1873" s="82">
        <f t="shared" si="88"/>
        <v>1.37788</v>
      </c>
      <c r="K1873" s="39">
        <f>VLOOKUP('Cover page'!$B$6,Currecny_M!$A$1:$P$10,MATCH(Database!C1873,Currecny_M!$A$1:$P$1,0),FALSE)</f>
        <v>1</v>
      </c>
      <c r="L1873" s="82">
        <f t="shared" si="89"/>
        <v>1.37788</v>
      </c>
      <c r="M1873" s="82">
        <f>((E1873/$F$1)*VLOOKUP(N1873,Currecny_M!$A$1:$P$10,MATCH(Database!C1873,Currecny_M!$A$1:$P$1,0),FALSE))/VLOOKUP('Cover page'!$B$6,Currecny_M!$A$1:$P$10,MATCH(Database!C1873,Currecny_M!$A$1:$P$1,0),FALSE)</f>
        <v>1.37788</v>
      </c>
      <c r="N1873" s="6" t="str">
        <f>VLOOKUP(B1873,Master!$A$2:$C$11,3,FALSE)</f>
        <v>Yuan</v>
      </c>
      <c r="O1873" s="6" t="str">
        <f>VLOOKUP(B1873,Master!$A$2:$C$11,2,FALSE)</f>
        <v>Asia</v>
      </c>
      <c r="Q1873" s="39" t="str">
        <f>VLOOKUP(D1873,GL_Master!$A$1:$D$80,2,FALSE)</f>
        <v>PL</v>
      </c>
      <c r="R1873" s="39" t="str">
        <f>VLOOKUP(D1873,GL_Master!$A$1:$D$80,3,FALSE)</f>
        <v>Salary wages &amp; benefits</v>
      </c>
      <c r="S1873" s="39" t="str">
        <f>VLOOKUP(D1873,GL_Master!$A$1:$D$80,4,FALSE)</f>
        <v>Employee benefits expense</v>
      </c>
    </row>
    <row r="1874" spans="1:19" x14ac:dyDescent="0.25">
      <c r="A1874" s="39" t="s">
        <v>262</v>
      </c>
      <c r="B1874" s="39" t="s">
        <v>234</v>
      </c>
      <c r="C1874" s="7">
        <v>44256</v>
      </c>
      <c r="D1874" s="39" t="s">
        <v>98</v>
      </c>
      <c r="E1874" s="39">
        <v>38</v>
      </c>
      <c r="F1874" s="82">
        <f t="shared" si="87"/>
        <v>3.7999999999999999E-2</v>
      </c>
      <c r="G1874" s="39">
        <f>VLOOKUP(N1874,Currecny_M!$A$1:$P$10,2,FALSE)</f>
        <v>65</v>
      </c>
      <c r="H1874" s="39">
        <f>MATCH(C1874,Currecny_M!$A$1:$P$1,0)</f>
        <v>13</v>
      </c>
      <c r="I1874" s="39">
        <f>VLOOKUP(N1874,Currecny_M!$A$1:$P$10,MATCH(Database!C1874,Currecny_M!$A$1:$P$1,0),FALSE)</f>
        <v>72.52</v>
      </c>
      <c r="J1874" s="82">
        <f t="shared" si="88"/>
        <v>2.75576</v>
      </c>
      <c r="K1874" s="39">
        <f>VLOOKUP('Cover page'!$B$6,Currecny_M!$A$1:$P$10,MATCH(Database!C1874,Currecny_M!$A$1:$P$1,0),FALSE)</f>
        <v>1</v>
      </c>
      <c r="L1874" s="82">
        <f t="shared" si="89"/>
        <v>2.75576</v>
      </c>
      <c r="M1874" s="82">
        <f>((E1874/$F$1)*VLOOKUP(N1874,Currecny_M!$A$1:$P$10,MATCH(Database!C1874,Currecny_M!$A$1:$P$1,0),FALSE))/VLOOKUP('Cover page'!$B$6,Currecny_M!$A$1:$P$10,MATCH(Database!C1874,Currecny_M!$A$1:$P$1,0),FALSE)</f>
        <v>2.75576</v>
      </c>
      <c r="N1874" s="6" t="str">
        <f>VLOOKUP(B1874,Master!$A$2:$C$11,3,FALSE)</f>
        <v>Yuan</v>
      </c>
      <c r="O1874" s="6" t="str">
        <f>VLOOKUP(B1874,Master!$A$2:$C$11,2,FALSE)</f>
        <v>Asia</v>
      </c>
      <c r="Q1874" s="39" t="str">
        <f>VLOOKUP(D1874,GL_Master!$A$1:$D$80,2,FALSE)</f>
        <v>PL</v>
      </c>
      <c r="R1874" s="39" t="str">
        <f>VLOOKUP(D1874,GL_Master!$A$1:$D$80,3,FALSE)</f>
        <v>Salary wages &amp; benefits</v>
      </c>
      <c r="S1874" s="39" t="str">
        <f>VLOOKUP(D1874,GL_Master!$A$1:$D$80,4,FALSE)</f>
        <v>Employee benefits expense</v>
      </c>
    </row>
    <row r="1875" spans="1:19" x14ac:dyDescent="0.25">
      <c r="A1875" s="39" t="s">
        <v>262</v>
      </c>
      <c r="B1875" s="39" t="s">
        <v>234</v>
      </c>
      <c r="C1875" s="7">
        <v>44256</v>
      </c>
      <c r="D1875" s="39" t="s">
        <v>99</v>
      </c>
      <c r="E1875" s="39">
        <v>19</v>
      </c>
      <c r="F1875" s="82">
        <f t="shared" si="87"/>
        <v>1.9E-2</v>
      </c>
      <c r="G1875" s="39">
        <f>VLOOKUP(N1875,Currecny_M!$A$1:$P$10,2,FALSE)</f>
        <v>65</v>
      </c>
      <c r="H1875" s="39">
        <f>MATCH(C1875,Currecny_M!$A$1:$P$1,0)</f>
        <v>13</v>
      </c>
      <c r="I1875" s="39">
        <f>VLOOKUP(N1875,Currecny_M!$A$1:$P$10,MATCH(Database!C1875,Currecny_M!$A$1:$P$1,0),FALSE)</f>
        <v>72.52</v>
      </c>
      <c r="J1875" s="82">
        <f t="shared" si="88"/>
        <v>1.37788</v>
      </c>
      <c r="K1875" s="39">
        <f>VLOOKUP('Cover page'!$B$6,Currecny_M!$A$1:$P$10,MATCH(Database!C1875,Currecny_M!$A$1:$P$1,0),FALSE)</f>
        <v>1</v>
      </c>
      <c r="L1875" s="82">
        <f t="shared" si="89"/>
        <v>1.37788</v>
      </c>
      <c r="M1875" s="82">
        <f>((E1875/$F$1)*VLOOKUP(N1875,Currecny_M!$A$1:$P$10,MATCH(Database!C1875,Currecny_M!$A$1:$P$1,0),FALSE))/VLOOKUP('Cover page'!$B$6,Currecny_M!$A$1:$P$10,MATCH(Database!C1875,Currecny_M!$A$1:$P$1,0),FALSE)</f>
        <v>1.37788</v>
      </c>
      <c r="N1875" s="6" t="str">
        <f>VLOOKUP(B1875,Master!$A$2:$C$11,3,FALSE)</f>
        <v>Yuan</v>
      </c>
      <c r="O1875" s="6" t="str">
        <f>VLOOKUP(B1875,Master!$A$2:$C$11,2,FALSE)</f>
        <v>Asia</v>
      </c>
      <c r="Q1875" s="39" t="str">
        <f>VLOOKUP(D1875,GL_Master!$A$1:$D$80,2,FALSE)</f>
        <v>PL</v>
      </c>
      <c r="R1875" s="39" t="str">
        <f>VLOOKUP(D1875,GL_Master!$A$1:$D$80,3,FALSE)</f>
        <v>Salary wages &amp; benefits</v>
      </c>
      <c r="S1875" s="39" t="str">
        <f>VLOOKUP(D1875,GL_Master!$A$1:$D$80,4,FALSE)</f>
        <v>Employee benefits expense</v>
      </c>
    </row>
    <row r="1876" spans="1:19" x14ac:dyDescent="0.25">
      <c r="A1876" s="39" t="s">
        <v>262</v>
      </c>
      <c r="B1876" s="39" t="s">
        <v>234</v>
      </c>
      <c r="C1876" s="7">
        <v>44256</v>
      </c>
      <c r="D1876" s="39" t="s">
        <v>100</v>
      </c>
      <c r="E1876" s="39">
        <v>134</v>
      </c>
      <c r="F1876" s="82">
        <f t="shared" si="87"/>
        <v>0.13400000000000001</v>
      </c>
      <c r="G1876" s="39">
        <f>VLOOKUP(N1876,Currecny_M!$A$1:$P$10,2,FALSE)</f>
        <v>65</v>
      </c>
      <c r="H1876" s="39">
        <f>MATCH(C1876,Currecny_M!$A$1:$P$1,0)</f>
        <v>13</v>
      </c>
      <c r="I1876" s="39">
        <f>VLOOKUP(N1876,Currecny_M!$A$1:$P$10,MATCH(Database!C1876,Currecny_M!$A$1:$P$1,0),FALSE)</f>
        <v>72.52</v>
      </c>
      <c r="J1876" s="82">
        <f t="shared" si="88"/>
        <v>9.7176799999999997</v>
      </c>
      <c r="K1876" s="39">
        <f>VLOOKUP('Cover page'!$B$6,Currecny_M!$A$1:$P$10,MATCH(Database!C1876,Currecny_M!$A$1:$P$1,0),FALSE)</f>
        <v>1</v>
      </c>
      <c r="L1876" s="82">
        <f t="shared" si="89"/>
        <v>9.7176799999999997</v>
      </c>
      <c r="M1876" s="82">
        <f>((E1876/$F$1)*VLOOKUP(N1876,Currecny_M!$A$1:$P$10,MATCH(Database!C1876,Currecny_M!$A$1:$P$1,0),FALSE))/VLOOKUP('Cover page'!$B$6,Currecny_M!$A$1:$P$10,MATCH(Database!C1876,Currecny_M!$A$1:$P$1,0),FALSE)</f>
        <v>9.7176799999999997</v>
      </c>
      <c r="N1876" s="6" t="str">
        <f>VLOOKUP(B1876,Master!$A$2:$C$11,3,FALSE)</f>
        <v>Yuan</v>
      </c>
      <c r="O1876" s="6" t="str">
        <f>VLOOKUP(B1876,Master!$A$2:$C$11,2,FALSE)</f>
        <v>Asia</v>
      </c>
      <c r="Q1876" s="39" t="str">
        <f>VLOOKUP(D1876,GL_Master!$A$1:$D$80,2,FALSE)</f>
        <v>PL</v>
      </c>
      <c r="R1876" s="39" t="str">
        <f>VLOOKUP(D1876,GL_Master!$A$1:$D$80,3,FALSE)</f>
        <v>Salary wages &amp; benefits</v>
      </c>
      <c r="S1876" s="39" t="str">
        <f>VLOOKUP(D1876,GL_Master!$A$1:$D$80,4,FALSE)</f>
        <v>Employee benefits expense</v>
      </c>
    </row>
    <row r="1877" spans="1:19" x14ac:dyDescent="0.25">
      <c r="A1877" s="39" t="s">
        <v>262</v>
      </c>
      <c r="B1877" s="39" t="s">
        <v>234</v>
      </c>
      <c r="C1877" s="7">
        <v>44256</v>
      </c>
      <c r="D1877" s="39" t="s">
        <v>30</v>
      </c>
      <c r="E1877" s="39">
        <v>40</v>
      </c>
      <c r="F1877" s="82">
        <f t="shared" si="87"/>
        <v>0.04</v>
      </c>
      <c r="G1877" s="39">
        <f>VLOOKUP(N1877,Currecny_M!$A$1:$P$10,2,FALSE)</f>
        <v>65</v>
      </c>
      <c r="H1877" s="39">
        <f>MATCH(C1877,Currecny_M!$A$1:$P$1,0)</f>
        <v>13</v>
      </c>
      <c r="I1877" s="39">
        <f>VLOOKUP(N1877,Currecny_M!$A$1:$P$10,MATCH(Database!C1877,Currecny_M!$A$1:$P$1,0),FALSE)</f>
        <v>72.52</v>
      </c>
      <c r="J1877" s="82">
        <f t="shared" si="88"/>
        <v>2.9007999999999998</v>
      </c>
      <c r="K1877" s="39">
        <f>VLOOKUP('Cover page'!$B$6,Currecny_M!$A$1:$P$10,MATCH(Database!C1877,Currecny_M!$A$1:$P$1,0),FALSE)</f>
        <v>1</v>
      </c>
      <c r="L1877" s="82">
        <f t="shared" si="89"/>
        <v>2.9007999999999998</v>
      </c>
      <c r="M1877" s="82">
        <f>((E1877/$F$1)*VLOOKUP(N1877,Currecny_M!$A$1:$P$10,MATCH(Database!C1877,Currecny_M!$A$1:$P$1,0),FALSE))/VLOOKUP('Cover page'!$B$6,Currecny_M!$A$1:$P$10,MATCH(Database!C1877,Currecny_M!$A$1:$P$1,0),FALSE)</f>
        <v>2.9007999999999998</v>
      </c>
      <c r="N1877" s="6" t="str">
        <f>VLOOKUP(B1877,Master!$A$2:$C$11,3,FALSE)</f>
        <v>Yuan</v>
      </c>
      <c r="O1877" s="6" t="str">
        <f>VLOOKUP(B1877,Master!$A$2:$C$11,2,FALSE)</f>
        <v>Asia</v>
      </c>
      <c r="Q1877" s="39" t="str">
        <f>VLOOKUP(D1877,GL_Master!$A$1:$D$80,2,FALSE)</f>
        <v>PL</v>
      </c>
      <c r="R1877" s="39" t="str">
        <f>VLOOKUP(D1877,GL_Master!$A$1:$D$80,3,FALSE)</f>
        <v>Travelling and conveyance</v>
      </c>
      <c r="S1877" s="39" t="str">
        <f>VLOOKUP(D1877,GL_Master!$A$1:$D$80,4,FALSE)</f>
        <v>Local conveyance</v>
      </c>
    </row>
    <row r="1878" spans="1:19" x14ac:dyDescent="0.25">
      <c r="A1878" s="39" t="s">
        <v>262</v>
      </c>
      <c r="B1878" s="39" t="s">
        <v>234</v>
      </c>
      <c r="C1878" s="7">
        <v>44256</v>
      </c>
      <c r="D1878" s="39" t="s">
        <v>31</v>
      </c>
      <c r="E1878" s="39">
        <v>19</v>
      </c>
      <c r="F1878" s="82">
        <f t="shared" si="87"/>
        <v>1.9E-2</v>
      </c>
      <c r="G1878" s="39">
        <f>VLOOKUP(N1878,Currecny_M!$A$1:$P$10,2,FALSE)</f>
        <v>65</v>
      </c>
      <c r="H1878" s="39">
        <f>MATCH(C1878,Currecny_M!$A$1:$P$1,0)</f>
        <v>13</v>
      </c>
      <c r="I1878" s="39">
        <f>VLOOKUP(N1878,Currecny_M!$A$1:$P$10,MATCH(Database!C1878,Currecny_M!$A$1:$P$1,0),FALSE)</f>
        <v>72.52</v>
      </c>
      <c r="J1878" s="82">
        <f t="shared" si="88"/>
        <v>1.37788</v>
      </c>
      <c r="K1878" s="39">
        <f>VLOOKUP('Cover page'!$B$6,Currecny_M!$A$1:$P$10,MATCH(Database!C1878,Currecny_M!$A$1:$P$1,0),FALSE)</f>
        <v>1</v>
      </c>
      <c r="L1878" s="82">
        <f t="shared" si="89"/>
        <v>1.37788</v>
      </c>
      <c r="M1878" s="82">
        <f>((E1878/$F$1)*VLOOKUP(N1878,Currecny_M!$A$1:$P$10,MATCH(Database!C1878,Currecny_M!$A$1:$P$1,0),FALSE))/VLOOKUP('Cover page'!$B$6,Currecny_M!$A$1:$P$10,MATCH(Database!C1878,Currecny_M!$A$1:$P$1,0),FALSE)</f>
        <v>1.37788</v>
      </c>
      <c r="N1878" s="6" t="str">
        <f>VLOOKUP(B1878,Master!$A$2:$C$11,3,FALSE)</f>
        <v>Yuan</v>
      </c>
      <c r="O1878" s="6" t="str">
        <f>VLOOKUP(B1878,Master!$A$2:$C$11,2,FALSE)</f>
        <v>Asia</v>
      </c>
      <c r="Q1878" s="39" t="str">
        <f>VLOOKUP(D1878,GL_Master!$A$1:$D$80,2,FALSE)</f>
        <v>PL</v>
      </c>
      <c r="R1878" s="39" t="str">
        <f>VLOOKUP(D1878,GL_Master!$A$1:$D$80,3,FALSE)</f>
        <v>Office expenses</v>
      </c>
      <c r="S1878" s="39" t="str">
        <f>VLOOKUP(D1878,GL_Master!$A$1:$D$80,4,FALSE)</f>
        <v>Parking charges</v>
      </c>
    </row>
    <row r="1879" spans="1:19" x14ac:dyDescent="0.25">
      <c r="A1879" s="39" t="s">
        <v>262</v>
      </c>
      <c r="B1879" s="39" t="s">
        <v>234</v>
      </c>
      <c r="C1879" s="7">
        <v>44256</v>
      </c>
      <c r="D1879" s="39" t="s">
        <v>101</v>
      </c>
      <c r="E1879" s="39">
        <v>20</v>
      </c>
      <c r="F1879" s="82">
        <f t="shared" si="87"/>
        <v>0.02</v>
      </c>
      <c r="G1879" s="39">
        <f>VLOOKUP(N1879,Currecny_M!$A$1:$P$10,2,FALSE)</f>
        <v>65</v>
      </c>
      <c r="H1879" s="39">
        <f>MATCH(C1879,Currecny_M!$A$1:$P$1,0)</f>
        <v>13</v>
      </c>
      <c r="I1879" s="39">
        <f>VLOOKUP(N1879,Currecny_M!$A$1:$P$10,MATCH(Database!C1879,Currecny_M!$A$1:$P$1,0),FALSE)</f>
        <v>72.52</v>
      </c>
      <c r="J1879" s="82">
        <f t="shared" si="88"/>
        <v>1.4503999999999999</v>
      </c>
      <c r="K1879" s="39">
        <f>VLOOKUP('Cover page'!$B$6,Currecny_M!$A$1:$P$10,MATCH(Database!C1879,Currecny_M!$A$1:$P$1,0),FALSE)</f>
        <v>1</v>
      </c>
      <c r="L1879" s="82">
        <f t="shared" si="89"/>
        <v>1.4503999999999999</v>
      </c>
      <c r="M1879" s="82">
        <f>((E1879/$F$1)*VLOOKUP(N1879,Currecny_M!$A$1:$P$10,MATCH(Database!C1879,Currecny_M!$A$1:$P$1,0),FALSE))/VLOOKUP('Cover page'!$B$6,Currecny_M!$A$1:$P$10,MATCH(Database!C1879,Currecny_M!$A$1:$P$1,0),FALSE)</f>
        <v>1.4503999999999999</v>
      </c>
      <c r="N1879" s="6" t="str">
        <f>VLOOKUP(B1879,Master!$A$2:$C$11,3,FALSE)</f>
        <v>Yuan</v>
      </c>
      <c r="O1879" s="6" t="str">
        <f>VLOOKUP(B1879,Master!$A$2:$C$11,2,FALSE)</f>
        <v>Asia</v>
      </c>
      <c r="Q1879" s="39" t="str">
        <f>VLOOKUP(D1879,GL_Master!$A$1:$D$80,2,FALSE)</f>
        <v>PL</v>
      </c>
      <c r="R1879" s="39" t="str">
        <f>VLOOKUP(D1879,GL_Master!$A$1:$D$80,3,FALSE)</f>
        <v>COGS</v>
      </c>
      <c r="S1879" s="39" t="str">
        <f>VLOOKUP(D1879,GL_Master!$A$1:$D$80,4,FALSE)</f>
        <v>Purchase of other traded goods</v>
      </c>
    </row>
    <row r="1880" spans="1:19" x14ac:dyDescent="0.25">
      <c r="A1880" s="39" t="s">
        <v>262</v>
      </c>
      <c r="B1880" s="39" t="s">
        <v>234</v>
      </c>
      <c r="C1880" s="7">
        <v>44256</v>
      </c>
      <c r="D1880" s="39" t="s">
        <v>102</v>
      </c>
      <c r="E1880" s="39">
        <v>20</v>
      </c>
      <c r="F1880" s="82">
        <f t="shared" si="87"/>
        <v>0.02</v>
      </c>
      <c r="G1880" s="39">
        <f>VLOOKUP(N1880,Currecny_M!$A$1:$P$10,2,FALSE)</f>
        <v>65</v>
      </c>
      <c r="H1880" s="39">
        <f>MATCH(C1880,Currecny_M!$A$1:$P$1,0)</f>
        <v>13</v>
      </c>
      <c r="I1880" s="39">
        <f>VLOOKUP(N1880,Currecny_M!$A$1:$P$10,MATCH(Database!C1880,Currecny_M!$A$1:$P$1,0),FALSE)</f>
        <v>72.52</v>
      </c>
      <c r="J1880" s="82">
        <f t="shared" si="88"/>
        <v>1.4503999999999999</v>
      </c>
      <c r="K1880" s="39">
        <f>VLOOKUP('Cover page'!$B$6,Currecny_M!$A$1:$P$10,MATCH(Database!C1880,Currecny_M!$A$1:$P$1,0),FALSE)</f>
        <v>1</v>
      </c>
      <c r="L1880" s="82">
        <f t="shared" si="89"/>
        <v>1.4503999999999999</v>
      </c>
      <c r="M1880" s="82">
        <f>((E1880/$F$1)*VLOOKUP(N1880,Currecny_M!$A$1:$P$10,MATCH(Database!C1880,Currecny_M!$A$1:$P$1,0),FALSE))/VLOOKUP('Cover page'!$B$6,Currecny_M!$A$1:$P$10,MATCH(Database!C1880,Currecny_M!$A$1:$P$1,0),FALSE)</f>
        <v>1.4503999999999999</v>
      </c>
      <c r="N1880" s="6" t="str">
        <f>VLOOKUP(B1880,Master!$A$2:$C$11,3,FALSE)</f>
        <v>Yuan</v>
      </c>
      <c r="O1880" s="6" t="str">
        <f>VLOOKUP(B1880,Master!$A$2:$C$11,2,FALSE)</f>
        <v>Asia</v>
      </c>
      <c r="Q1880" s="39" t="str">
        <f>VLOOKUP(D1880,GL_Master!$A$1:$D$80,2,FALSE)</f>
        <v>PL</v>
      </c>
      <c r="R1880" s="39" t="str">
        <f>VLOOKUP(D1880,GL_Master!$A$1:$D$80,3,FALSE)</f>
        <v>Staff welfare expenses</v>
      </c>
      <c r="S1880" s="39" t="str">
        <f>VLOOKUP(D1880,GL_Master!$A$1:$D$80,4,FALSE)</f>
        <v>Diwali Expense</v>
      </c>
    </row>
    <row r="1881" spans="1:19" x14ac:dyDescent="0.25">
      <c r="A1881" s="39" t="s">
        <v>262</v>
      </c>
      <c r="B1881" s="39" t="s">
        <v>234</v>
      </c>
      <c r="C1881" s="7">
        <v>44256</v>
      </c>
      <c r="D1881" s="39" t="s">
        <v>20</v>
      </c>
      <c r="E1881" s="39">
        <v>37</v>
      </c>
      <c r="F1881" s="82">
        <f t="shared" si="87"/>
        <v>3.6999999999999998E-2</v>
      </c>
      <c r="G1881" s="39">
        <f>VLOOKUP(N1881,Currecny_M!$A$1:$P$10,2,FALSE)</f>
        <v>65</v>
      </c>
      <c r="H1881" s="39">
        <f>MATCH(C1881,Currecny_M!$A$1:$P$1,0)</f>
        <v>13</v>
      </c>
      <c r="I1881" s="39">
        <f>VLOOKUP(N1881,Currecny_M!$A$1:$P$10,MATCH(Database!C1881,Currecny_M!$A$1:$P$1,0),FALSE)</f>
        <v>72.52</v>
      </c>
      <c r="J1881" s="82">
        <f t="shared" si="88"/>
        <v>2.6832399999999996</v>
      </c>
      <c r="K1881" s="39">
        <f>VLOOKUP('Cover page'!$B$6,Currecny_M!$A$1:$P$10,MATCH(Database!C1881,Currecny_M!$A$1:$P$1,0),FALSE)</f>
        <v>1</v>
      </c>
      <c r="L1881" s="82">
        <f t="shared" si="89"/>
        <v>2.6832399999999996</v>
      </c>
      <c r="M1881" s="82">
        <f>((E1881/$F$1)*VLOOKUP(N1881,Currecny_M!$A$1:$P$10,MATCH(Database!C1881,Currecny_M!$A$1:$P$1,0),FALSE))/VLOOKUP('Cover page'!$B$6,Currecny_M!$A$1:$P$10,MATCH(Database!C1881,Currecny_M!$A$1:$P$1,0),FALSE)</f>
        <v>2.6832399999999996</v>
      </c>
      <c r="N1881" s="6" t="str">
        <f>VLOOKUP(B1881,Master!$A$2:$C$11,3,FALSE)</f>
        <v>Yuan</v>
      </c>
      <c r="O1881" s="6" t="str">
        <f>VLOOKUP(B1881,Master!$A$2:$C$11,2,FALSE)</f>
        <v>Asia</v>
      </c>
      <c r="Q1881" s="39" t="str">
        <f>VLOOKUP(D1881,GL_Master!$A$1:$D$80,2,FALSE)</f>
        <v>PL</v>
      </c>
      <c r="R1881" s="39" t="str">
        <f>VLOOKUP(D1881,GL_Master!$A$1:$D$80,3,FALSE)</f>
        <v>Selling and Marketing expenses</v>
      </c>
      <c r="S1881" s="39" t="str">
        <f>VLOOKUP(D1881,GL_Master!$A$1:$D$80,4,FALSE)</f>
        <v>Business promotion</v>
      </c>
    </row>
    <row r="1882" spans="1:19" x14ac:dyDescent="0.25">
      <c r="A1882" s="39" t="s">
        <v>262</v>
      </c>
      <c r="B1882" s="39" t="s">
        <v>234</v>
      </c>
      <c r="C1882" s="7">
        <v>44256</v>
      </c>
      <c r="D1882" s="39" t="s">
        <v>29</v>
      </c>
      <c r="E1882" s="39">
        <v>38</v>
      </c>
      <c r="F1882" s="82">
        <f t="shared" si="87"/>
        <v>3.7999999999999999E-2</v>
      </c>
      <c r="G1882" s="39">
        <f>VLOOKUP(N1882,Currecny_M!$A$1:$P$10,2,FALSE)</f>
        <v>65</v>
      </c>
      <c r="H1882" s="39">
        <f>MATCH(C1882,Currecny_M!$A$1:$P$1,0)</f>
        <v>13</v>
      </c>
      <c r="I1882" s="39">
        <f>VLOOKUP(N1882,Currecny_M!$A$1:$P$10,MATCH(Database!C1882,Currecny_M!$A$1:$P$1,0),FALSE)</f>
        <v>72.52</v>
      </c>
      <c r="J1882" s="82">
        <f t="shared" si="88"/>
        <v>2.75576</v>
      </c>
      <c r="K1882" s="39">
        <f>VLOOKUP('Cover page'!$B$6,Currecny_M!$A$1:$P$10,MATCH(Database!C1882,Currecny_M!$A$1:$P$1,0),FALSE)</f>
        <v>1</v>
      </c>
      <c r="L1882" s="82">
        <f t="shared" si="89"/>
        <v>2.75576</v>
      </c>
      <c r="M1882" s="82">
        <f>((E1882/$F$1)*VLOOKUP(N1882,Currecny_M!$A$1:$P$10,MATCH(Database!C1882,Currecny_M!$A$1:$P$1,0),FALSE))/VLOOKUP('Cover page'!$B$6,Currecny_M!$A$1:$P$10,MATCH(Database!C1882,Currecny_M!$A$1:$P$1,0),FALSE)</f>
        <v>2.75576</v>
      </c>
      <c r="N1882" s="6" t="str">
        <f>VLOOKUP(B1882,Master!$A$2:$C$11,3,FALSE)</f>
        <v>Yuan</v>
      </c>
      <c r="O1882" s="6" t="str">
        <f>VLOOKUP(B1882,Master!$A$2:$C$11,2,FALSE)</f>
        <v>Asia</v>
      </c>
      <c r="Q1882" s="39" t="str">
        <f>VLOOKUP(D1882,GL_Master!$A$1:$D$80,2,FALSE)</f>
        <v>PL</v>
      </c>
      <c r="R1882" s="39" t="str">
        <f>VLOOKUP(D1882,GL_Master!$A$1:$D$80,3,FALSE)</f>
        <v>Communication &amp; internet exp</v>
      </c>
      <c r="S1882" s="39" t="str">
        <f>VLOOKUP(D1882,GL_Master!$A$1:$D$80,4,FALSE)</f>
        <v>Communication cost</v>
      </c>
    </row>
    <row r="1883" spans="1:19" x14ac:dyDescent="0.25">
      <c r="A1883" s="39" t="s">
        <v>262</v>
      </c>
      <c r="B1883" s="39" t="s">
        <v>234</v>
      </c>
      <c r="C1883" s="7">
        <v>44256</v>
      </c>
      <c r="D1883" s="39" t="s">
        <v>41</v>
      </c>
      <c r="E1883" s="39">
        <v>20</v>
      </c>
      <c r="F1883" s="82">
        <f t="shared" si="87"/>
        <v>0.02</v>
      </c>
      <c r="G1883" s="39">
        <f>VLOOKUP(N1883,Currecny_M!$A$1:$P$10,2,FALSE)</f>
        <v>65</v>
      </c>
      <c r="H1883" s="39">
        <f>MATCH(C1883,Currecny_M!$A$1:$P$1,0)</f>
        <v>13</v>
      </c>
      <c r="I1883" s="39">
        <f>VLOOKUP(N1883,Currecny_M!$A$1:$P$10,MATCH(Database!C1883,Currecny_M!$A$1:$P$1,0),FALSE)</f>
        <v>72.52</v>
      </c>
      <c r="J1883" s="82">
        <f t="shared" si="88"/>
        <v>1.4503999999999999</v>
      </c>
      <c r="K1883" s="39">
        <f>VLOOKUP('Cover page'!$B$6,Currecny_M!$A$1:$P$10,MATCH(Database!C1883,Currecny_M!$A$1:$P$1,0),FALSE)</f>
        <v>1</v>
      </c>
      <c r="L1883" s="82">
        <f t="shared" si="89"/>
        <v>1.4503999999999999</v>
      </c>
      <c r="M1883" s="82">
        <f>((E1883/$F$1)*VLOOKUP(N1883,Currecny_M!$A$1:$P$10,MATCH(Database!C1883,Currecny_M!$A$1:$P$1,0),FALSE))/VLOOKUP('Cover page'!$B$6,Currecny_M!$A$1:$P$10,MATCH(Database!C1883,Currecny_M!$A$1:$P$1,0),FALSE)</f>
        <v>1.4503999999999999</v>
      </c>
      <c r="N1883" s="6" t="str">
        <f>VLOOKUP(B1883,Master!$A$2:$C$11,3,FALSE)</f>
        <v>Yuan</v>
      </c>
      <c r="O1883" s="6" t="str">
        <f>VLOOKUP(B1883,Master!$A$2:$C$11,2,FALSE)</f>
        <v>Asia</v>
      </c>
      <c r="Q1883" s="39" t="str">
        <f>VLOOKUP(D1883,GL_Master!$A$1:$D$80,2,FALSE)</f>
        <v>PL</v>
      </c>
      <c r="R1883" s="39" t="str">
        <f>VLOOKUP(D1883,GL_Master!$A$1:$D$80,3,FALSE)</f>
        <v>Communication &amp; internet exp</v>
      </c>
      <c r="S1883" s="39" t="str">
        <f>VLOOKUP(D1883,GL_Master!$A$1:$D$80,4,FALSE)</f>
        <v>Communication cost</v>
      </c>
    </row>
    <row r="1884" spans="1:19" x14ac:dyDescent="0.25">
      <c r="A1884" s="39" t="s">
        <v>262</v>
      </c>
      <c r="B1884" s="39" t="s">
        <v>234</v>
      </c>
      <c r="C1884" s="7">
        <v>44256</v>
      </c>
      <c r="D1884" s="39" t="s">
        <v>103</v>
      </c>
      <c r="E1884" s="39">
        <v>39</v>
      </c>
      <c r="F1884" s="82">
        <f t="shared" si="87"/>
        <v>3.9E-2</v>
      </c>
      <c r="G1884" s="39">
        <f>VLOOKUP(N1884,Currecny_M!$A$1:$P$10,2,FALSE)</f>
        <v>65</v>
      </c>
      <c r="H1884" s="39">
        <f>MATCH(C1884,Currecny_M!$A$1:$P$1,0)</f>
        <v>13</v>
      </c>
      <c r="I1884" s="39">
        <f>VLOOKUP(N1884,Currecny_M!$A$1:$P$10,MATCH(Database!C1884,Currecny_M!$A$1:$P$1,0),FALSE)</f>
        <v>72.52</v>
      </c>
      <c r="J1884" s="82">
        <f t="shared" si="88"/>
        <v>2.8282799999999999</v>
      </c>
      <c r="K1884" s="39">
        <f>VLOOKUP('Cover page'!$B$6,Currecny_M!$A$1:$P$10,MATCH(Database!C1884,Currecny_M!$A$1:$P$1,0),FALSE)</f>
        <v>1</v>
      </c>
      <c r="L1884" s="82">
        <f t="shared" si="89"/>
        <v>2.8282799999999999</v>
      </c>
      <c r="M1884" s="82">
        <f>((E1884/$F$1)*VLOOKUP(N1884,Currecny_M!$A$1:$P$10,MATCH(Database!C1884,Currecny_M!$A$1:$P$1,0),FALSE))/VLOOKUP('Cover page'!$B$6,Currecny_M!$A$1:$P$10,MATCH(Database!C1884,Currecny_M!$A$1:$P$1,0),FALSE)</f>
        <v>2.8282799999999999</v>
      </c>
      <c r="N1884" s="6" t="str">
        <f>VLOOKUP(B1884,Master!$A$2:$C$11,3,FALSE)</f>
        <v>Yuan</v>
      </c>
      <c r="O1884" s="6" t="str">
        <f>VLOOKUP(B1884,Master!$A$2:$C$11,2,FALSE)</f>
        <v>Asia</v>
      </c>
      <c r="Q1884" s="39" t="str">
        <f>VLOOKUP(D1884,GL_Master!$A$1:$D$80,2,FALSE)</f>
        <v>PL</v>
      </c>
      <c r="R1884" s="39" t="str">
        <f>VLOOKUP(D1884,GL_Master!$A$1:$D$80,3,FALSE)</f>
        <v>Communication &amp; internet exp</v>
      </c>
      <c r="S1884" s="39" t="str">
        <f>VLOOKUP(D1884,GL_Master!$A$1:$D$80,4,FALSE)</f>
        <v>Communication cost</v>
      </c>
    </row>
    <row r="1885" spans="1:19" x14ac:dyDescent="0.25">
      <c r="A1885" s="39" t="s">
        <v>262</v>
      </c>
      <c r="B1885" s="39" t="s">
        <v>234</v>
      </c>
      <c r="C1885" s="7">
        <v>44256</v>
      </c>
      <c r="D1885" s="39" t="s">
        <v>104</v>
      </c>
      <c r="E1885" s="39">
        <v>58</v>
      </c>
      <c r="F1885" s="82">
        <f t="shared" si="87"/>
        <v>5.8000000000000003E-2</v>
      </c>
      <c r="G1885" s="39">
        <f>VLOOKUP(N1885,Currecny_M!$A$1:$P$10,2,FALSE)</f>
        <v>65</v>
      </c>
      <c r="H1885" s="39">
        <f>MATCH(C1885,Currecny_M!$A$1:$P$1,0)</f>
        <v>13</v>
      </c>
      <c r="I1885" s="39">
        <f>VLOOKUP(N1885,Currecny_M!$A$1:$P$10,MATCH(Database!C1885,Currecny_M!$A$1:$P$1,0),FALSE)</f>
        <v>72.52</v>
      </c>
      <c r="J1885" s="82">
        <f t="shared" si="88"/>
        <v>4.2061599999999997</v>
      </c>
      <c r="K1885" s="39">
        <f>VLOOKUP('Cover page'!$B$6,Currecny_M!$A$1:$P$10,MATCH(Database!C1885,Currecny_M!$A$1:$P$1,0),FALSE)</f>
        <v>1</v>
      </c>
      <c r="L1885" s="82">
        <f t="shared" si="89"/>
        <v>4.2061599999999997</v>
      </c>
      <c r="M1885" s="82">
        <f>((E1885/$F$1)*VLOOKUP(N1885,Currecny_M!$A$1:$P$10,MATCH(Database!C1885,Currecny_M!$A$1:$P$1,0),FALSE))/VLOOKUP('Cover page'!$B$6,Currecny_M!$A$1:$P$10,MATCH(Database!C1885,Currecny_M!$A$1:$P$1,0),FALSE)</f>
        <v>4.2061599999999997</v>
      </c>
      <c r="N1885" s="6" t="str">
        <f>VLOOKUP(B1885,Master!$A$2:$C$11,3,FALSE)</f>
        <v>Yuan</v>
      </c>
      <c r="O1885" s="6" t="str">
        <f>VLOOKUP(B1885,Master!$A$2:$C$11,2,FALSE)</f>
        <v>Asia</v>
      </c>
      <c r="Q1885" s="39" t="str">
        <f>VLOOKUP(D1885,GL_Master!$A$1:$D$80,2,FALSE)</f>
        <v>PL</v>
      </c>
      <c r="R1885" s="39" t="str">
        <f>VLOOKUP(D1885,GL_Master!$A$1:$D$80,3,FALSE)</f>
        <v>Legal &amp; Professional expenses</v>
      </c>
      <c r="S1885" s="39" t="str">
        <f>VLOOKUP(D1885,GL_Master!$A$1:$D$80,4,FALSE)</f>
        <v>Professional Fees - Others</v>
      </c>
    </row>
    <row r="1886" spans="1:19" x14ac:dyDescent="0.25">
      <c r="A1886" s="39" t="s">
        <v>262</v>
      </c>
      <c r="B1886" s="39" t="s">
        <v>234</v>
      </c>
      <c r="C1886" s="7">
        <v>44256</v>
      </c>
      <c r="D1886" s="39" t="s">
        <v>105</v>
      </c>
      <c r="E1886" s="39">
        <v>40</v>
      </c>
      <c r="F1886" s="82">
        <f t="shared" si="87"/>
        <v>0.04</v>
      </c>
      <c r="G1886" s="39">
        <f>VLOOKUP(N1886,Currecny_M!$A$1:$P$10,2,FALSE)</f>
        <v>65</v>
      </c>
      <c r="H1886" s="39">
        <f>MATCH(C1886,Currecny_M!$A$1:$P$1,0)</f>
        <v>13</v>
      </c>
      <c r="I1886" s="39">
        <f>VLOOKUP(N1886,Currecny_M!$A$1:$P$10,MATCH(Database!C1886,Currecny_M!$A$1:$P$1,0),FALSE)</f>
        <v>72.52</v>
      </c>
      <c r="J1886" s="82">
        <f t="shared" si="88"/>
        <v>2.9007999999999998</v>
      </c>
      <c r="K1886" s="39">
        <f>VLOOKUP('Cover page'!$B$6,Currecny_M!$A$1:$P$10,MATCH(Database!C1886,Currecny_M!$A$1:$P$1,0),FALSE)</f>
        <v>1</v>
      </c>
      <c r="L1886" s="82">
        <f t="shared" si="89"/>
        <v>2.9007999999999998</v>
      </c>
      <c r="M1886" s="82">
        <f>((E1886/$F$1)*VLOOKUP(N1886,Currecny_M!$A$1:$P$10,MATCH(Database!C1886,Currecny_M!$A$1:$P$1,0),FALSE))/VLOOKUP('Cover page'!$B$6,Currecny_M!$A$1:$P$10,MATCH(Database!C1886,Currecny_M!$A$1:$P$1,0),FALSE)</f>
        <v>2.9007999999999998</v>
      </c>
      <c r="N1886" s="6" t="str">
        <f>VLOOKUP(B1886,Master!$A$2:$C$11,3,FALSE)</f>
        <v>Yuan</v>
      </c>
      <c r="O1886" s="6" t="str">
        <f>VLOOKUP(B1886,Master!$A$2:$C$11,2,FALSE)</f>
        <v>Asia</v>
      </c>
      <c r="Q1886" s="39" t="str">
        <f>VLOOKUP(D1886,GL_Master!$A$1:$D$80,2,FALSE)</f>
        <v>PL</v>
      </c>
      <c r="R1886" s="39" t="str">
        <f>VLOOKUP(D1886,GL_Master!$A$1:$D$80,3,FALSE)</f>
        <v>Travelling and conveyance</v>
      </c>
      <c r="S1886" s="39" t="str">
        <f>VLOOKUP(D1886,GL_Master!$A$1:$D$80,4,FALSE)</f>
        <v>Car hiring and rental services</v>
      </c>
    </row>
    <row r="1887" spans="1:19" x14ac:dyDescent="0.25">
      <c r="A1887" s="39" t="s">
        <v>262</v>
      </c>
      <c r="B1887" s="39" t="s">
        <v>234</v>
      </c>
      <c r="C1887" s="7">
        <v>44256</v>
      </c>
      <c r="D1887" s="39" t="s">
        <v>106</v>
      </c>
      <c r="E1887" s="39">
        <v>20</v>
      </c>
      <c r="F1887" s="82">
        <f t="shared" si="87"/>
        <v>0.02</v>
      </c>
      <c r="G1887" s="39">
        <f>VLOOKUP(N1887,Currecny_M!$A$1:$P$10,2,FALSE)</f>
        <v>65</v>
      </c>
      <c r="H1887" s="39">
        <f>MATCH(C1887,Currecny_M!$A$1:$P$1,0)</f>
        <v>13</v>
      </c>
      <c r="I1887" s="39">
        <f>VLOOKUP(N1887,Currecny_M!$A$1:$P$10,MATCH(Database!C1887,Currecny_M!$A$1:$P$1,0),FALSE)</f>
        <v>72.52</v>
      </c>
      <c r="J1887" s="82">
        <f t="shared" si="88"/>
        <v>1.4503999999999999</v>
      </c>
      <c r="K1887" s="39">
        <f>VLOOKUP('Cover page'!$B$6,Currecny_M!$A$1:$P$10,MATCH(Database!C1887,Currecny_M!$A$1:$P$1,0),FALSE)</f>
        <v>1</v>
      </c>
      <c r="L1887" s="82">
        <f t="shared" si="89"/>
        <v>1.4503999999999999</v>
      </c>
      <c r="M1887" s="82">
        <f>((E1887/$F$1)*VLOOKUP(N1887,Currecny_M!$A$1:$P$10,MATCH(Database!C1887,Currecny_M!$A$1:$P$1,0),FALSE))/VLOOKUP('Cover page'!$B$6,Currecny_M!$A$1:$P$10,MATCH(Database!C1887,Currecny_M!$A$1:$P$1,0),FALSE)</f>
        <v>1.4503999999999999</v>
      </c>
      <c r="N1887" s="6" t="str">
        <f>VLOOKUP(B1887,Master!$A$2:$C$11,3,FALSE)</f>
        <v>Yuan</v>
      </c>
      <c r="O1887" s="6" t="str">
        <f>VLOOKUP(B1887,Master!$A$2:$C$11,2,FALSE)</f>
        <v>Asia</v>
      </c>
      <c r="Q1887" s="39" t="str">
        <f>VLOOKUP(D1887,GL_Master!$A$1:$D$80,2,FALSE)</f>
        <v>PL</v>
      </c>
      <c r="R1887" s="39" t="str">
        <f>VLOOKUP(D1887,GL_Master!$A$1:$D$80,3,FALSE)</f>
        <v>Communication &amp; internet exp</v>
      </c>
      <c r="S1887" s="39" t="str">
        <f>VLOOKUP(D1887,GL_Master!$A$1:$D$80,4,FALSE)</f>
        <v>Printing &amp; Stationary</v>
      </c>
    </row>
    <row r="1888" spans="1:19" x14ac:dyDescent="0.25">
      <c r="A1888" s="39" t="s">
        <v>262</v>
      </c>
      <c r="B1888" s="39" t="s">
        <v>234</v>
      </c>
      <c r="C1888" s="7">
        <v>44256</v>
      </c>
      <c r="D1888" s="39" t="s">
        <v>32</v>
      </c>
      <c r="E1888" s="39">
        <v>19</v>
      </c>
      <c r="F1888" s="82">
        <f t="shared" si="87"/>
        <v>1.9E-2</v>
      </c>
      <c r="G1888" s="39">
        <f>VLOOKUP(N1888,Currecny_M!$A$1:$P$10,2,FALSE)</f>
        <v>65</v>
      </c>
      <c r="H1888" s="39">
        <f>MATCH(C1888,Currecny_M!$A$1:$P$1,0)</f>
        <v>13</v>
      </c>
      <c r="I1888" s="39">
        <f>VLOOKUP(N1888,Currecny_M!$A$1:$P$10,MATCH(Database!C1888,Currecny_M!$A$1:$P$1,0),FALSE)</f>
        <v>72.52</v>
      </c>
      <c r="J1888" s="82">
        <f t="shared" si="88"/>
        <v>1.37788</v>
      </c>
      <c r="K1888" s="39">
        <f>VLOOKUP('Cover page'!$B$6,Currecny_M!$A$1:$P$10,MATCH(Database!C1888,Currecny_M!$A$1:$P$1,0),FALSE)</f>
        <v>1</v>
      </c>
      <c r="L1888" s="82">
        <f t="shared" si="89"/>
        <v>1.37788</v>
      </c>
      <c r="M1888" s="82">
        <f>((E1888/$F$1)*VLOOKUP(N1888,Currecny_M!$A$1:$P$10,MATCH(Database!C1888,Currecny_M!$A$1:$P$1,0),FALSE))/VLOOKUP('Cover page'!$B$6,Currecny_M!$A$1:$P$10,MATCH(Database!C1888,Currecny_M!$A$1:$P$1,0),FALSE)</f>
        <v>1.37788</v>
      </c>
      <c r="N1888" s="6" t="str">
        <f>VLOOKUP(B1888,Master!$A$2:$C$11,3,FALSE)</f>
        <v>Yuan</v>
      </c>
      <c r="O1888" s="6" t="str">
        <f>VLOOKUP(B1888,Master!$A$2:$C$11,2,FALSE)</f>
        <v>Asia</v>
      </c>
      <c r="Q1888" s="39" t="str">
        <f>VLOOKUP(D1888,GL_Master!$A$1:$D$80,2,FALSE)</f>
        <v>PL</v>
      </c>
      <c r="R1888" s="39" t="str">
        <f>VLOOKUP(D1888,GL_Master!$A$1:$D$80,3,FALSE)</f>
        <v>Communication &amp; internet exp</v>
      </c>
      <c r="S1888" s="39" t="str">
        <f>VLOOKUP(D1888,GL_Master!$A$1:$D$80,4,FALSE)</f>
        <v>Printing &amp; Stationary</v>
      </c>
    </row>
    <row r="1889" spans="1:19" x14ac:dyDescent="0.25">
      <c r="A1889" s="39" t="s">
        <v>262</v>
      </c>
      <c r="B1889" s="39" t="s">
        <v>234</v>
      </c>
      <c r="C1889" s="7">
        <v>44256</v>
      </c>
      <c r="D1889" s="39" t="s">
        <v>35</v>
      </c>
      <c r="E1889" s="39">
        <v>58</v>
      </c>
      <c r="F1889" s="82">
        <f t="shared" si="87"/>
        <v>5.8000000000000003E-2</v>
      </c>
      <c r="G1889" s="39">
        <f>VLOOKUP(N1889,Currecny_M!$A$1:$P$10,2,FALSE)</f>
        <v>65</v>
      </c>
      <c r="H1889" s="39">
        <f>MATCH(C1889,Currecny_M!$A$1:$P$1,0)</f>
        <v>13</v>
      </c>
      <c r="I1889" s="39">
        <f>VLOOKUP(N1889,Currecny_M!$A$1:$P$10,MATCH(Database!C1889,Currecny_M!$A$1:$P$1,0),FALSE)</f>
        <v>72.52</v>
      </c>
      <c r="J1889" s="82">
        <f t="shared" si="88"/>
        <v>4.2061599999999997</v>
      </c>
      <c r="K1889" s="39">
        <f>VLOOKUP('Cover page'!$B$6,Currecny_M!$A$1:$P$10,MATCH(Database!C1889,Currecny_M!$A$1:$P$1,0),FALSE)</f>
        <v>1</v>
      </c>
      <c r="L1889" s="82">
        <f t="shared" si="89"/>
        <v>4.2061599999999997</v>
      </c>
      <c r="M1889" s="82">
        <f>((E1889/$F$1)*VLOOKUP(N1889,Currecny_M!$A$1:$P$10,MATCH(Database!C1889,Currecny_M!$A$1:$P$1,0),FALSE))/VLOOKUP('Cover page'!$B$6,Currecny_M!$A$1:$P$10,MATCH(Database!C1889,Currecny_M!$A$1:$P$1,0),FALSE)</f>
        <v>4.2061599999999997</v>
      </c>
      <c r="N1889" s="6" t="str">
        <f>VLOOKUP(B1889,Master!$A$2:$C$11,3,FALSE)</f>
        <v>Yuan</v>
      </c>
      <c r="O1889" s="6" t="str">
        <f>VLOOKUP(B1889,Master!$A$2:$C$11,2,FALSE)</f>
        <v>Asia</v>
      </c>
      <c r="Q1889" s="39" t="str">
        <f>VLOOKUP(D1889,GL_Master!$A$1:$D$80,2,FALSE)</f>
        <v>PL</v>
      </c>
      <c r="R1889" s="39" t="str">
        <f>VLOOKUP(D1889,GL_Master!$A$1:$D$80,3,FALSE)</f>
        <v>Security Expenses</v>
      </c>
      <c r="S1889" s="39" t="str">
        <f>VLOOKUP(D1889,GL_Master!$A$1:$D$80,4,FALSE)</f>
        <v>Security Expenses others</v>
      </c>
    </row>
    <row r="1890" spans="1:19" x14ac:dyDescent="0.25">
      <c r="A1890" s="39" t="s">
        <v>262</v>
      </c>
      <c r="B1890" s="39" t="s">
        <v>234</v>
      </c>
      <c r="C1890" s="7">
        <v>44256</v>
      </c>
      <c r="D1890" s="39" t="s">
        <v>38</v>
      </c>
      <c r="E1890" s="39">
        <v>19</v>
      </c>
      <c r="F1890" s="82">
        <f t="shared" si="87"/>
        <v>1.9E-2</v>
      </c>
      <c r="G1890" s="39">
        <f>VLOOKUP(N1890,Currecny_M!$A$1:$P$10,2,FALSE)</f>
        <v>65</v>
      </c>
      <c r="H1890" s="39">
        <f>MATCH(C1890,Currecny_M!$A$1:$P$1,0)</f>
        <v>13</v>
      </c>
      <c r="I1890" s="39">
        <f>VLOOKUP(N1890,Currecny_M!$A$1:$P$10,MATCH(Database!C1890,Currecny_M!$A$1:$P$1,0),FALSE)</f>
        <v>72.52</v>
      </c>
      <c r="J1890" s="82">
        <f t="shared" si="88"/>
        <v>1.37788</v>
      </c>
      <c r="K1890" s="39">
        <f>VLOOKUP('Cover page'!$B$6,Currecny_M!$A$1:$P$10,MATCH(Database!C1890,Currecny_M!$A$1:$P$1,0),FALSE)</f>
        <v>1</v>
      </c>
      <c r="L1890" s="82">
        <f t="shared" si="89"/>
        <v>1.37788</v>
      </c>
      <c r="M1890" s="82">
        <f>((E1890/$F$1)*VLOOKUP(N1890,Currecny_M!$A$1:$P$10,MATCH(Database!C1890,Currecny_M!$A$1:$P$1,0),FALSE))/VLOOKUP('Cover page'!$B$6,Currecny_M!$A$1:$P$10,MATCH(Database!C1890,Currecny_M!$A$1:$P$1,0),FALSE)</f>
        <v>1.37788</v>
      </c>
      <c r="N1890" s="6" t="str">
        <f>VLOOKUP(B1890,Master!$A$2:$C$11,3,FALSE)</f>
        <v>Yuan</v>
      </c>
      <c r="O1890" s="6" t="str">
        <f>VLOOKUP(B1890,Master!$A$2:$C$11,2,FALSE)</f>
        <v>Asia</v>
      </c>
      <c r="Q1890" s="39" t="str">
        <f>VLOOKUP(D1890,GL_Master!$A$1:$D$80,2,FALSE)</f>
        <v>PL</v>
      </c>
      <c r="R1890" s="39" t="str">
        <f>VLOOKUP(D1890,GL_Master!$A$1:$D$80,3,FALSE)</f>
        <v>House Keeping Expenses</v>
      </c>
      <c r="S1890" s="39" t="str">
        <f>VLOOKUP(D1890,GL_Master!$A$1:$D$80,4,FALSE)</f>
        <v>House Keeping Expenses</v>
      </c>
    </row>
    <row r="1891" spans="1:19" x14ac:dyDescent="0.25">
      <c r="A1891" s="39" t="s">
        <v>262</v>
      </c>
      <c r="B1891" s="39" t="s">
        <v>234</v>
      </c>
      <c r="C1891" s="7">
        <v>44256</v>
      </c>
      <c r="D1891" s="39" t="s">
        <v>107</v>
      </c>
      <c r="E1891" s="39">
        <v>19</v>
      </c>
      <c r="F1891" s="82">
        <f t="shared" si="87"/>
        <v>1.9E-2</v>
      </c>
      <c r="G1891" s="39">
        <f>VLOOKUP(N1891,Currecny_M!$A$1:$P$10,2,FALSE)</f>
        <v>65</v>
      </c>
      <c r="H1891" s="39">
        <f>MATCH(C1891,Currecny_M!$A$1:$P$1,0)</f>
        <v>13</v>
      </c>
      <c r="I1891" s="39">
        <f>VLOOKUP(N1891,Currecny_M!$A$1:$P$10,MATCH(Database!C1891,Currecny_M!$A$1:$P$1,0),FALSE)</f>
        <v>72.52</v>
      </c>
      <c r="J1891" s="82">
        <f t="shared" si="88"/>
        <v>1.37788</v>
      </c>
      <c r="K1891" s="39">
        <f>VLOOKUP('Cover page'!$B$6,Currecny_M!$A$1:$P$10,MATCH(Database!C1891,Currecny_M!$A$1:$P$1,0),FALSE)</f>
        <v>1</v>
      </c>
      <c r="L1891" s="82">
        <f t="shared" si="89"/>
        <v>1.37788</v>
      </c>
      <c r="M1891" s="82">
        <f>((E1891/$F$1)*VLOOKUP(N1891,Currecny_M!$A$1:$P$10,MATCH(Database!C1891,Currecny_M!$A$1:$P$1,0),FALSE))/VLOOKUP('Cover page'!$B$6,Currecny_M!$A$1:$P$10,MATCH(Database!C1891,Currecny_M!$A$1:$P$1,0),FALSE)</f>
        <v>1.37788</v>
      </c>
      <c r="N1891" s="6" t="str">
        <f>VLOOKUP(B1891,Master!$A$2:$C$11,3,FALSE)</f>
        <v>Yuan</v>
      </c>
      <c r="O1891" s="6" t="str">
        <f>VLOOKUP(B1891,Master!$A$2:$C$11,2,FALSE)</f>
        <v>Asia</v>
      </c>
      <c r="Q1891" s="39" t="str">
        <f>VLOOKUP(D1891,GL_Master!$A$1:$D$80,2,FALSE)</f>
        <v>PL</v>
      </c>
      <c r="R1891" s="39" t="str">
        <f>VLOOKUP(D1891,GL_Master!$A$1:$D$80,3,FALSE)</f>
        <v>Misc. expenses</v>
      </c>
      <c r="S1891" s="39" t="str">
        <f>VLOOKUP(D1891,GL_Master!$A$1:$D$80,4,FALSE)</f>
        <v>Repair &amp; Maintenance</v>
      </c>
    </row>
    <row r="1892" spans="1:19" x14ac:dyDescent="0.25">
      <c r="A1892" s="39" t="s">
        <v>262</v>
      </c>
      <c r="B1892" s="39" t="s">
        <v>234</v>
      </c>
      <c r="C1892" s="7">
        <v>44256</v>
      </c>
      <c r="D1892" s="39" t="s">
        <v>108</v>
      </c>
      <c r="E1892" s="39">
        <v>20</v>
      </c>
      <c r="F1892" s="82">
        <f t="shared" si="87"/>
        <v>0.02</v>
      </c>
      <c r="G1892" s="39">
        <f>VLOOKUP(N1892,Currecny_M!$A$1:$P$10,2,FALSE)</f>
        <v>65</v>
      </c>
      <c r="H1892" s="39">
        <f>MATCH(C1892,Currecny_M!$A$1:$P$1,0)</f>
        <v>13</v>
      </c>
      <c r="I1892" s="39">
        <f>VLOOKUP(N1892,Currecny_M!$A$1:$P$10,MATCH(Database!C1892,Currecny_M!$A$1:$P$1,0),FALSE)</f>
        <v>72.52</v>
      </c>
      <c r="J1892" s="82">
        <f t="shared" si="88"/>
        <v>1.4503999999999999</v>
      </c>
      <c r="K1892" s="39">
        <f>VLOOKUP('Cover page'!$B$6,Currecny_M!$A$1:$P$10,MATCH(Database!C1892,Currecny_M!$A$1:$P$1,0),FALSE)</f>
        <v>1</v>
      </c>
      <c r="L1892" s="82">
        <f t="shared" si="89"/>
        <v>1.4503999999999999</v>
      </c>
      <c r="M1892" s="82">
        <f>((E1892/$F$1)*VLOOKUP(N1892,Currecny_M!$A$1:$P$10,MATCH(Database!C1892,Currecny_M!$A$1:$P$1,0),FALSE))/VLOOKUP('Cover page'!$B$6,Currecny_M!$A$1:$P$10,MATCH(Database!C1892,Currecny_M!$A$1:$P$1,0),FALSE)</f>
        <v>1.4503999999999999</v>
      </c>
      <c r="N1892" s="6" t="str">
        <f>VLOOKUP(B1892,Master!$A$2:$C$11,3,FALSE)</f>
        <v>Yuan</v>
      </c>
      <c r="O1892" s="6" t="str">
        <f>VLOOKUP(B1892,Master!$A$2:$C$11,2,FALSE)</f>
        <v>Asia</v>
      </c>
      <c r="Q1892" s="39" t="str">
        <f>VLOOKUP(D1892,GL_Master!$A$1:$D$80,2,FALSE)</f>
        <v>PL</v>
      </c>
      <c r="R1892" s="39" t="str">
        <f>VLOOKUP(D1892,GL_Master!$A$1:$D$80,3,FALSE)</f>
        <v>Misc. expenses</v>
      </c>
      <c r="S1892" s="39" t="str">
        <f>VLOOKUP(D1892,GL_Master!$A$1:$D$80,4,FALSE)</f>
        <v>Repair &amp; Maintenance</v>
      </c>
    </row>
    <row r="1893" spans="1:19" x14ac:dyDescent="0.25">
      <c r="A1893" s="39" t="s">
        <v>262</v>
      </c>
      <c r="B1893" s="39" t="s">
        <v>234</v>
      </c>
      <c r="C1893" s="7">
        <v>44256</v>
      </c>
      <c r="D1893" s="39" t="s">
        <v>9</v>
      </c>
      <c r="E1893" s="39">
        <v>174</v>
      </c>
      <c r="F1893" s="82">
        <f t="shared" si="87"/>
        <v>0.17399999999999999</v>
      </c>
      <c r="G1893" s="39">
        <f>VLOOKUP(N1893,Currecny_M!$A$1:$P$10,2,FALSE)</f>
        <v>65</v>
      </c>
      <c r="H1893" s="39">
        <f>MATCH(C1893,Currecny_M!$A$1:$P$1,0)</f>
        <v>13</v>
      </c>
      <c r="I1893" s="39">
        <f>VLOOKUP(N1893,Currecny_M!$A$1:$P$10,MATCH(Database!C1893,Currecny_M!$A$1:$P$1,0),FALSE)</f>
        <v>72.52</v>
      </c>
      <c r="J1893" s="82">
        <f t="shared" si="88"/>
        <v>12.618479999999998</v>
      </c>
      <c r="K1893" s="39">
        <f>VLOOKUP('Cover page'!$B$6,Currecny_M!$A$1:$P$10,MATCH(Database!C1893,Currecny_M!$A$1:$P$1,0),FALSE)</f>
        <v>1</v>
      </c>
      <c r="L1893" s="82">
        <f t="shared" si="89"/>
        <v>12.618479999999998</v>
      </c>
      <c r="M1893" s="82">
        <f>((E1893/$F$1)*VLOOKUP(N1893,Currecny_M!$A$1:$P$10,MATCH(Database!C1893,Currecny_M!$A$1:$P$1,0),FALSE))/VLOOKUP('Cover page'!$B$6,Currecny_M!$A$1:$P$10,MATCH(Database!C1893,Currecny_M!$A$1:$P$1,0),FALSE)</f>
        <v>12.618479999999998</v>
      </c>
      <c r="N1893" s="6" t="str">
        <f>VLOOKUP(B1893,Master!$A$2:$C$11,3,FALSE)</f>
        <v>Yuan</v>
      </c>
      <c r="O1893" s="6" t="str">
        <f>VLOOKUP(B1893,Master!$A$2:$C$11,2,FALSE)</f>
        <v>Asia</v>
      </c>
      <c r="Q1893" s="39" t="str">
        <f>VLOOKUP(D1893,GL_Master!$A$1:$D$80,2,FALSE)</f>
        <v>PL</v>
      </c>
      <c r="R1893" s="39" t="str">
        <f>VLOOKUP(D1893,GL_Master!$A$1:$D$80,3,FALSE)</f>
        <v>Rent</v>
      </c>
      <c r="S1893" s="39" t="str">
        <f>VLOOKUP(D1893,GL_Master!$A$1:$D$80,4,FALSE)</f>
        <v>Office Rent</v>
      </c>
    </row>
    <row r="1894" spans="1:19" x14ac:dyDescent="0.25">
      <c r="A1894" s="39" t="s">
        <v>262</v>
      </c>
      <c r="B1894" s="39" t="s">
        <v>234</v>
      </c>
      <c r="C1894" s="7">
        <v>44256</v>
      </c>
      <c r="D1894" s="39" t="s">
        <v>109</v>
      </c>
      <c r="E1894" s="39">
        <v>-95</v>
      </c>
      <c r="F1894" s="82">
        <f t="shared" si="87"/>
        <v>-9.5000000000000001E-2</v>
      </c>
      <c r="G1894" s="39">
        <f>VLOOKUP(N1894,Currecny_M!$A$1:$P$10,2,FALSE)</f>
        <v>65</v>
      </c>
      <c r="H1894" s="39">
        <f>MATCH(C1894,Currecny_M!$A$1:$P$1,0)</f>
        <v>13</v>
      </c>
      <c r="I1894" s="39">
        <f>VLOOKUP(N1894,Currecny_M!$A$1:$P$10,MATCH(Database!C1894,Currecny_M!$A$1:$P$1,0),FALSE)</f>
        <v>72.52</v>
      </c>
      <c r="J1894" s="82">
        <f t="shared" si="88"/>
        <v>-6.8893999999999993</v>
      </c>
      <c r="K1894" s="39">
        <f>VLOOKUP('Cover page'!$B$6,Currecny_M!$A$1:$P$10,MATCH(Database!C1894,Currecny_M!$A$1:$P$1,0),FALSE)</f>
        <v>1</v>
      </c>
      <c r="L1894" s="82">
        <f t="shared" si="89"/>
        <v>-6.8893999999999993</v>
      </c>
      <c r="M1894" s="82">
        <f>((E1894/$F$1)*VLOOKUP(N1894,Currecny_M!$A$1:$P$10,MATCH(Database!C1894,Currecny_M!$A$1:$P$1,0),FALSE))/VLOOKUP('Cover page'!$B$6,Currecny_M!$A$1:$P$10,MATCH(Database!C1894,Currecny_M!$A$1:$P$1,0),FALSE)</f>
        <v>-6.8893999999999993</v>
      </c>
      <c r="N1894" s="6" t="str">
        <f>VLOOKUP(B1894,Master!$A$2:$C$11,3,FALSE)</f>
        <v>Yuan</v>
      </c>
      <c r="O1894" s="6" t="str">
        <f>VLOOKUP(B1894,Master!$A$2:$C$11,2,FALSE)</f>
        <v>Asia</v>
      </c>
      <c r="Q1894" s="39" t="str">
        <f>VLOOKUP(D1894,GL_Master!$A$1:$D$80,2,FALSE)</f>
        <v>PL</v>
      </c>
      <c r="R1894" s="39" t="str">
        <f>VLOOKUP(D1894,GL_Master!$A$1:$D$80,3,FALSE)</f>
        <v>Travelling and conveyance</v>
      </c>
      <c r="S1894" s="39" t="str">
        <f>VLOOKUP(D1894,GL_Master!$A$1:$D$80,4,FALSE)</f>
        <v>Travelling , hotel lodging</v>
      </c>
    </row>
    <row r="1895" spans="1:19" x14ac:dyDescent="0.25">
      <c r="A1895" s="39" t="s">
        <v>262</v>
      </c>
      <c r="B1895" s="39" t="s">
        <v>234</v>
      </c>
      <c r="C1895" s="7">
        <v>44256</v>
      </c>
      <c r="D1895" s="39" t="s">
        <v>110</v>
      </c>
      <c r="E1895" s="39">
        <v>37</v>
      </c>
      <c r="F1895" s="82">
        <f t="shared" si="87"/>
        <v>3.6999999999999998E-2</v>
      </c>
      <c r="G1895" s="39">
        <f>VLOOKUP(N1895,Currecny_M!$A$1:$P$10,2,FALSE)</f>
        <v>65</v>
      </c>
      <c r="H1895" s="39">
        <f>MATCH(C1895,Currecny_M!$A$1:$P$1,0)</f>
        <v>13</v>
      </c>
      <c r="I1895" s="39">
        <f>VLOOKUP(N1895,Currecny_M!$A$1:$P$10,MATCH(Database!C1895,Currecny_M!$A$1:$P$1,0),FALSE)</f>
        <v>72.52</v>
      </c>
      <c r="J1895" s="82">
        <f t="shared" si="88"/>
        <v>2.6832399999999996</v>
      </c>
      <c r="K1895" s="39">
        <f>VLOOKUP('Cover page'!$B$6,Currecny_M!$A$1:$P$10,MATCH(Database!C1895,Currecny_M!$A$1:$P$1,0),FALSE)</f>
        <v>1</v>
      </c>
      <c r="L1895" s="82">
        <f t="shared" si="89"/>
        <v>2.6832399999999996</v>
      </c>
      <c r="M1895" s="82">
        <f>((E1895/$F$1)*VLOOKUP(N1895,Currecny_M!$A$1:$P$10,MATCH(Database!C1895,Currecny_M!$A$1:$P$1,0),FALSE))/VLOOKUP('Cover page'!$B$6,Currecny_M!$A$1:$P$10,MATCH(Database!C1895,Currecny_M!$A$1:$P$1,0),FALSE)</f>
        <v>2.6832399999999996</v>
      </c>
      <c r="N1895" s="6" t="str">
        <f>VLOOKUP(B1895,Master!$A$2:$C$11,3,FALSE)</f>
        <v>Yuan</v>
      </c>
      <c r="O1895" s="6" t="str">
        <f>VLOOKUP(B1895,Master!$A$2:$C$11,2,FALSE)</f>
        <v>Asia</v>
      </c>
      <c r="Q1895" s="39" t="str">
        <f>VLOOKUP(D1895,GL_Master!$A$1:$D$80,2,FALSE)</f>
        <v>PL</v>
      </c>
      <c r="R1895" s="39" t="str">
        <f>VLOOKUP(D1895,GL_Master!$A$1:$D$80,3,FALSE)</f>
        <v>Travelling and conveyance</v>
      </c>
      <c r="S1895" s="39" t="str">
        <f>VLOOKUP(D1895,GL_Master!$A$1:$D$80,4,FALSE)</f>
        <v>Travelling , hotel lodging</v>
      </c>
    </row>
    <row r="1896" spans="1:19" x14ac:dyDescent="0.25">
      <c r="A1896" s="39" t="s">
        <v>262</v>
      </c>
      <c r="B1896" s="39" t="s">
        <v>234</v>
      </c>
      <c r="C1896" s="7">
        <v>44256</v>
      </c>
      <c r="D1896" s="39" t="s">
        <v>111</v>
      </c>
      <c r="E1896" s="39">
        <v>20</v>
      </c>
      <c r="F1896" s="82">
        <f t="shared" si="87"/>
        <v>0.02</v>
      </c>
      <c r="G1896" s="39">
        <f>VLOOKUP(N1896,Currecny_M!$A$1:$P$10,2,FALSE)</f>
        <v>65</v>
      </c>
      <c r="H1896" s="39">
        <f>MATCH(C1896,Currecny_M!$A$1:$P$1,0)</f>
        <v>13</v>
      </c>
      <c r="I1896" s="39">
        <f>VLOOKUP(N1896,Currecny_M!$A$1:$P$10,MATCH(Database!C1896,Currecny_M!$A$1:$P$1,0),FALSE)</f>
        <v>72.52</v>
      </c>
      <c r="J1896" s="82">
        <f t="shared" si="88"/>
        <v>1.4503999999999999</v>
      </c>
      <c r="K1896" s="39">
        <f>VLOOKUP('Cover page'!$B$6,Currecny_M!$A$1:$P$10,MATCH(Database!C1896,Currecny_M!$A$1:$P$1,0),FALSE)</f>
        <v>1</v>
      </c>
      <c r="L1896" s="82">
        <f t="shared" si="89"/>
        <v>1.4503999999999999</v>
      </c>
      <c r="M1896" s="82">
        <f>((E1896/$F$1)*VLOOKUP(N1896,Currecny_M!$A$1:$P$10,MATCH(Database!C1896,Currecny_M!$A$1:$P$1,0),FALSE))/VLOOKUP('Cover page'!$B$6,Currecny_M!$A$1:$P$10,MATCH(Database!C1896,Currecny_M!$A$1:$P$1,0),FALSE)</f>
        <v>1.4503999999999999</v>
      </c>
      <c r="N1896" s="6" t="str">
        <f>VLOOKUP(B1896,Master!$A$2:$C$11,3,FALSE)</f>
        <v>Yuan</v>
      </c>
      <c r="O1896" s="6" t="str">
        <f>VLOOKUP(B1896,Master!$A$2:$C$11,2,FALSE)</f>
        <v>Asia</v>
      </c>
      <c r="Q1896" s="39" t="str">
        <f>VLOOKUP(D1896,GL_Master!$A$1:$D$80,2,FALSE)</f>
        <v>PL</v>
      </c>
      <c r="R1896" s="39" t="str">
        <f>VLOOKUP(D1896,GL_Master!$A$1:$D$80,3,FALSE)</f>
        <v>Legal &amp; Professional expenses</v>
      </c>
      <c r="S1896" s="39" t="str">
        <f>VLOOKUP(D1896,GL_Master!$A$1:$D$80,4,FALSE)</f>
        <v>Professional Fees - Others</v>
      </c>
    </row>
    <row r="1897" spans="1:19" x14ac:dyDescent="0.25">
      <c r="A1897" s="39" t="s">
        <v>262</v>
      </c>
      <c r="B1897" s="39" t="s">
        <v>234</v>
      </c>
      <c r="C1897" s="7">
        <v>44287</v>
      </c>
      <c r="D1897" s="39" t="s">
        <v>112</v>
      </c>
      <c r="E1897" s="39">
        <v>190</v>
      </c>
      <c r="F1897" s="82">
        <f t="shared" si="87"/>
        <v>0.19</v>
      </c>
      <c r="G1897" s="39">
        <f>VLOOKUP(N1897,Currecny_M!$A$1:$P$10,2,FALSE)</f>
        <v>65</v>
      </c>
      <c r="H1897" s="39">
        <f>MATCH(C1897,Currecny_M!$A$1:$P$1,0)</f>
        <v>14</v>
      </c>
      <c r="I1897" s="39">
        <f>VLOOKUP(N1897,Currecny_M!$A$1:$P$10,MATCH(Database!C1897,Currecny_M!$A$1:$P$1,0),FALSE)</f>
        <v>73.25</v>
      </c>
      <c r="J1897" s="82">
        <f t="shared" si="88"/>
        <v>13.9175</v>
      </c>
      <c r="K1897" s="39">
        <f>VLOOKUP('Cover page'!$B$6,Currecny_M!$A$1:$P$10,MATCH(Database!C1897,Currecny_M!$A$1:$P$1,0),FALSE)</f>
        <v>1</v>
      </c>
      <c r="L1897" s="82">
        <f t="shared" si="89"/>
        <v>13.9175</v>
      </c>
      <c r="M1897" s="82">
        <f>((E1897/$F$1)*VLOOKUP(N1897,Currecny_M!$A$1:$P$10,MATCH(Database!C1897,Currecny_M!$A$1:$P$1,0),FALSE))/VLOOKUP('Cover page'!$B$6,Currecny_M!$A$1:$P$10,MATCH(Database!C1897,Currecny_M!$A$1:$P$1,0),FALSE)</f>
        <v>13.9175</v>
      </c>
      <c r="N1897" s="6" t="str">
        <f>VLOOKUP(B1897,Master!$A$2:$C$11,3,FALSE)</f>
        <v>Yuan</v>
      </c>
      <c r="O1897" s="6" t="str">
        <f>VLOOKUP(B1897,Master!$A$2:$C$11,2,FALSE)</f>
        <v>Asia</v>
      </c>
      <c r="Q1897" s="39" t="str">
        <f>VLOOKUP(D1897,GL_Master!$A$1:$D$80,2,FALSE)</f>
        <v>PL</v>
      </c>
      <c r="R1897" s="39" t="str">
        <f>VLOOKUP(D1897,GL_Master!$A$1:$D$80,3,FALSE)</f>
        <v>Finance Cost</v>
      </c>
      <c r="S1897" s="39" t="str">
        <f>VLOOKUP(D1897,GL_Master!$A$1:$D$80,4,FALSE)</f>
        <v>Interest expense</v>
      </c>
    </row>
    <row r="1898" spans="1:19" x14ac:dyDescent="0.25">
      <c r="A1898" s="39" t="s">
        <v>262</v>
      </c>
      <c r="B1898" s="39" t="s">
        <v>234</v>
      </c>
      <c r="C1898" s="7">
        <v>44287</v>
      </c>
      <c r="D1898" s="39" t="s">
        <v>25</v>
      </c>
      <c r="E1898" s="39">
        <v>1745</v>
      </c>
      <c r="F1898" s="82">
        <f t="shared" si="87"/>
        <v>1.7450000000000001</v>
      </c>
      <c r="G1898" s="39">
        <f>VLOOKUP(N1898,Currecny_M!$A$1:$P$10,2,FALSE)</f>
        <v>65</v>
      </c>
      <c r="H1898" s="39">
        <f>MATCH(C1898,Currecny_M!$A$1:$P$1,0)</f>
        <v>14</v>
      </c>
      <c r="I1898" s="39">
        <f>VLOOKUP(N1898,Currecny_M!$A$1:$P$10,MATCH(Database!C1898,Currecny_M!$A$1:$P$1,0),FALSE)</f>
        <v>73.25</v>
      </c>
      <c r="J1898" s="82">
        <f t="shared" si="88"/>
        <v>127.82125000000001</v>
      </c>
      <c r="K1898" s="39">
        <f>VLOOKUP('Cover page'!$B$6,Currecny_M!$A$1:$P$10,MATCH(Database!C1898,Currecny_M!$A$1:$P$1,0),FALSE)</f>
        <v>1</v>
      </c>
      <c r="L1898" s="82">
        <f t="shared" si="89"/>
        <v>127.82125000000001</v>
      </c>
      <c r="M1898" s="82">
        <f>((E1898/$F$1)*VLOOKUP(N1898,Currecny_M!$A$1:$P$10,MATCH(Database!C1898,Currecny_M!$A$1:$P$1,0),FALSE))/VLOOKUP('Cover page'!$B$6,Currecny_M!$A$1:$P$10,MATCH(Database!C1898,Currecny_M!$A$1:$P$1,0),FALSE)</f>
        <v>127.82125000000001</v>
      </c>
      <c r="N1898" s="6" t="str">
        <f>VLOOKUP(B1898,Master!$A$2:$C$11,3,FALSE)</f>
        <v>Yuan</v>
      </c>
      <c r="O1898" s="6" t="str">
        <f>VLOOKUP(B1898,Master!$A$2:$C$11,2,FALSE)</f>
        <v>Asia</v>
      </c>
      <c r="Q1898" s="39" t="str">
        <f>VLOOKUP(D1898,GL_Master!$A$1:$D$80,2,FALSE)</f>
        <v>PL</v>
      </c>
      <c r="R1898" s="39" t="str">
        <f>VLOOKUP(D1898,GL_Master!$A$1:$D$80,3,FALSE)</f>
        <v>Depreciation</v>
      </c>
      <c r="S1898" s="39" t="str">
        <f>VLOOKUP(D1898,GL_Master!$A$1:$D$80,4,FALSE)</f>
        <v>Depreciation</v>
      </c>
    </row>
    <row r="1899" spans="1:19" x14ac:dyDescent="0.25">
      <c r="A1899" s="39" t="s">
        <v>262</v>
      </c>
      <c r="B1899" s="39" t="s">
        <v>237</v>
      </c>
      <c r="C1899" s="7">
        <v>43922</v>
      </c>
      <c r="D1899" s="39" t="s">
        <v>51</v>
      </c>
      <c r="E1899" s="39">
        <v>-26506</v>
      </c>
      <c r="F1899" s="82">
        <f t="shared" si="87"/>
        <v>-26.506</v>
      </c>
      <c r="G1899" s="39">
        <f>VLOOKUP(N1899,Currecny_M!$A$1:$P$10,2,FALSE)</f>
        <v>83</v>
      </c>
      <c r="H1899" s="39">
        <f>MATCH(C1899,Currecny_M!$A$1:$P$1,0)</f>
        <v>2</v>
      </c>
      <c r="I1899" s="39">
        <f>VLOOKUP(N1899,Currecny_M!$A$1:$P$10,MATCH(Database!C1899,Currecny_M!$A$1:$P$1,0),FALSE)</f>
        <v>83</v>
      </c>
      <c r="J1899" s="82">
        <f t="shared" si="88"/>
        <v>-2199.998</v>
      </c>
      <c r="K1899" s="39">
        <f>VLOOKUP('Cover page'!$B$6,Currecny_M!$A$1:$P$10,MATCH(Database!C1899,Currecny_M!$A$1:$P$1,0),FALSE)</f>
        <v>1</v>
      </c>
      <c r="L1899" s="82">
        <f t="shared" si="89"/>
        <v>-2199.998</v>
      </c>
      <c r="M1899" s="82">
        <f>((E1899/$F$1)*VLOOKUP(N1899,Currecny_M!$A$1:$P$10,MATCH(Database!C1899,Currecny_M!$A$1:$P$1,0),FALSE))/VLOOKUP('Cover page'!$B$6,Currecny_M!$A$1:$P$10,MATCH(Database!C1899,Currecny_M!$A$1:$P$1,0),FALSE)</f>
        <v>-2199.998</v>
      </c>
      <c r="N1899" s="6" t="str">
        <f>VLOOKUP(B1899,Master!$A$2:$C$11,3,FALSE)</f>
        <v>Euro</v>
      </c>
      <c r="O1899" s="6" t="str">
        <f>VLOOKUP(B1899,Master!$A$2:$C$11,2,FALSE)</f>
        <v>Europe</v>
      </c>
      <c r="Q1899" s="39" t="str">
        <f>VLOOKUP(D1899,GL_Master!$A$1:$D$80,2,FALSE)</f>
        <v>BS</v>
      </c>
      <c r="R1899" s="39" t="str">
        <f>VLOOKUP(D1899,GL_Master!$A$1:$D$80,3,FALSE)</f>
        <v>Share Capital</v>
      </c>
      <c r="S1899" s="39" t="str">
        <f>VLOOKUP(D1899,GL_Master!$A$1:$D$80,4,FALSE)</f>
        <v>Equity shares</v>
      </c>
    </row>
    <row r="1900" spans="1:19" x14ac:dyDescent="0.25">
      <c r="A1900" s="39" t="s">
        <v>262</v>
      </c>
      <c r="B1900" s="39" t="s">
        <v>237</v>
      </c>
      <c r="C1900" s="7">
        <v>43922</v>
      </c>
      <c r="D1900" s="39" t="s">
        <v>52</v>
      </c>
      <c r="E1900" s="39">
        <v>-50786</v>
      </c>
      <c r="F1900" s="82">
        <f t="shared" si="87"/>
        <v>-50.786000000000001</v>
      </c>
      <c r="G1900" s="39">
        <f>VLOOKUP(N1900,Currecny_M!$A$1:$P$10,2,FALSE)</f>
        <v>83</v>
      </c>
      <c r="H1900" s="39">
        <f>MATCH(C1900,Currecny_M!$A$1:$P$1,0)</f>
        <v>2</v>
      </c>
      <c r="I1900" s="39">
        <f>VLOOKUP(N1900,Currecny_M!$A$1:$P$10,MATCH(Database!C1900,Currecny_M!$A$1:$P$1,0),FALSE)</f>
        <v>83</v>
      </c>
      <c r="J1900" s="82">
        <f t="shared" si="88"/>
        <v>-4215.2380000000003</v>
      </c>
      <c r="K1900" s="39">
        <f>VLOOKUP('Cover page'!$B$6,Currecny_M!$A$1:$P$10,MATCH(Database!C1900,Currecny_M!$A$1:$P$1,0),FALSE)</f>
        <v>1</v>
      </c>
      <c r="L1900" s="82">
        <f t="shared" si="89"/>
        <v>-4215.2380000000003</v>
      </c>
      <c r="M1900" s="82">
        <f>((E1900/$F$1)*VLOOKUP(N1900,Currecny_M!$A$1:$P$10,MATCH(Database!C1900,Currecny_M!$A$1:$P$1,0),FALSE))/VLOOKUP('Cover page'!$B$6,Currecny_M!$A$1:$P$10,MATCH(Database!C1900,Currecny_M!$A$1:$P$1,0),FALSE)</f>
        <v>-4215.2380000000003</v>
      </c>
      <c r="N1900" s="6" t="str">
        <f>VLOOKUP(B1900,Master!$A$2:$C$11,3,FALSE)</f>
        <v>Euro</v>
      </c>
      <c r="O1900" s="6" t="str">
        <f>VLOOKUP(B1900,Master!$A$2:$C$11,2,FALSE)</f>
        <v>Europe</v>
      </c>
      <c r="Q1900" s="39" t="str">
        <f>VLOOKUP(D1900,GL_Master!$A$1:$D$80,2,FALSE)</f>
        <v>BS</v>
      </c>
      <c r="R1900" s="39" t="str">
        <f>VLOOKUP(D1900,GL_Master!$A$1:$D$80,3,FALSE)</f>
        <v>Reserve and Surplus</v>
      </c>
      <c r="S1900" s="39" t="str">
        <f>VLOOKUP(D1900,GL_Master!$A$1:$D$80,4,FALSE)</f>
        <v>Reserves at the commencement of the year</v>
      </c>
    </row>
    <row r="1901" spans="1:19" x14ac:dyDescent="0.25">
      <c r="A1901" s="39" t="s">
        <v>262</v>
      </c>
      <c r="B1901" s="39" t="s">
        <v>237</v>
      </c>
      <c r="C1901" s="7">
        <v>43922</v>
      </c>
      <c r="D1901" s="39" t="s">
        <v>53</v>
      </c>
      <c r="E1901" s="39">
        <v>-5322</v>
      </c>
      <c r="F1901" s="82">
        <f t="shared" si="87"/>
        <v>-5.3220000000000001</v>
      </c>
      <c r="G1901" s="39">
        <f>VLOOKUP(N1901,Currecny_M!$A$1:$P$10,2,FALSE)</f>
        <v>83</v>
      </c>
      <c r="H1901" s="39">
        <f>MATCH(C1901,Currecny_M!$A$1:$P$1,0)</f>
        <v>2</v>
      </c>
      <c r="I1901" s="39">
        <f>VLOOKUP(N1901,Currecny_M!$A$1:$P$10,MATCH(Database!C1901,Currecny_M!$A$1:$P$1,0),FALSE)</f>
        <v>83</v>
      </c>
      <c r="J1901" s="82">
        <f t="shared" si="88"/>
        <v>-441.726</v>
      </c>
      <c r="K1901" s="39">
        <f>VLOOKUP('Cover page'!$B$6,Currecny_M!$A$1:$P$10,MATCH(Database!C1901,Currecny_M!$A$1:$P$1,0),FALSE)</f>
        <v>1</v>
      </c>
      <c r="L1901" s="82">
        <f t="shared" si="89"/>
        <v>-441.726</v>
      </c>
      <c r="M1901" s="82">
        <f>((E1901/$F$1)*VLOOKUP(N1901,Currecny_M!$A$1:$P$10,MATCH(Database!C1901,Currecny_M!$A$1:$P$1,0),FALSE))/VLOOKUP('Cover page'!$B$6,Currecny_M!$A$1:$P$10,MATCH(Database!C1901,Currecny_M!$A$1:$P$1,0),FALSE)</f>
        <v>-441.726</v>
      </c>
      <c r="N1901" s="6" t="str">
        <f>VLOOKUP(B1901,Master!$A$2:$C$11,3,FALSE)</f>
        <v>Euro</v>
      </c>
      <c r="O1901" s="6" t="str">
        <f>VLOOKUP(B1901,Master!$A$2:$C$11,2,FALSE)</f>
        <v>Europe</v>
      </c>
      <c r="Q1901" s="39" t="str">
        <f>VLOOKUP(D1901,GL_Master!$A$1:$D$80,2,FALSE)</f>
        <v>BS</v>
      </c>
      <c r="R1901" s="39" t="str">
        <f>VLOOKUP(D1901,GL_Master!$A$1:$D$80,3,FALSE)</f>
        <v>Loan Fund</v>
      </c>
      <c r="S1901" s="39" t="str">
        <f>VLOOKUP(D1901,GL_Master!$A$1:$D$80,4,FALSE)</f>
        <v>Term Loan</v>
      </c>
    </row>
    <row r="1902" spans="1:19" x14ac:dyDescent="0.25">
      <c r="A1902" s="39" t="s">
        <v>262</v>
      </c>
      <c r="B1902" s="39" t="s">
        <v>237</v>
      </c>
      <c r="C1902" s="7">
        <v>43922</v>
      </c>
      <c r="D1902" s="39" t="s">
        <v>54</v>
      </c>
      <c r="E1902" s="39">
        <v>53</v>
      </c>
      <c r="F1902" s="82">
        <f t="shared" si="87"/>
        <v>5.2999999999999999E-2</v>
      </c>
      <c r="G1902" s="39">
        <f>VLOOKUP(N1902,Currecny_M!$A$1:$P$10,2,FALSE)</f>
        <v>83</v>
      </c>
      <c r="H1902" s="39">
        <f>MATCH(C1902,Currecny_M!$A$1:$P$1,0)</f>
        <v>2</v>
      </c>
      <c r="I1902" s="39">
        <f>VLOOKUP(N1902,Currecny_M!$A$1:$P$10,MATCH(Database!C1902,Currecny_M!$A$1:$P$1,0),FALSE)</f>
        <v>83</v>
      </c>
      <c r="J1902" s="82">
        <f t="shared" si="88"/>
        <v>4.399</v>
      </c>
      <c r="K1902" s="39">
        <f>VLOOKUP('Cover page'!$B$6,Currecny_M!$A$1:$P$10,MATCH(Database!C1902,Currecny_M!$A$1:$P$1,0),FALSE)</f>
        <v>1</v>
      </c>
      <c r="L1902" s="82">
        <f t="shared" si="89"/>
        <v>4.399</v>
      </c>
      <c r="M1902" s="82">
        <f>((E1902/$F$1)*VLOOKUP(N1902,Currecny_M!$A$1:$P$10,MATCH(Database!C1902,Currecny_M!$A$1:$P$1,0),FALSE))/VLOOKUP('Cover page'!$B$6,Currecny_M!$A$1:$P$10,MATCH(Database!C1902,Currecny_M!$A$1:$P$1,0),FALSE)</f>
        <v>4.399</v>
      </c>
      <c r="N1902" s="6" t="str">
        <f>VLOOKUP(B1902,Master!$A$2:$C$11,3,FALSE)</f>
        <v>Euro</v>
      </c>
      <c r="O1902" s="6" t="str">
        <f>VLOOKUP(B1902,Master!$A$2:$C$11,2,FALSE)</f>
        <v>Europe</v>
      </c>
      <c r="Q1902" s="39" t="str">
        <f>VLOOKUP(D1902,GL_Master!$A$1:$D$80,2,FALSE)</f>
        <v>BS</v>
      </c>
      <c r="R1902" s="39" t="str">
        <f>VLOOKUP(D1902,GL_Master!$A$1:$D$80,3,FALSE)</f>
        <v>Trade Payables</v>
      </c>
      <c r="S1902" s="39" t="str">
        <f>VLOOKUP(D1902,GL_Master!$A$1:$D$80,4,FALSE)</f>
        <v>Trade payable</v>
      </c>
    </row>
    <row r="1903" spans="1:19" x14ac:dyDescent="0.25">
      <c r="A1903" s="39" t="s">
        <v>262</v>
      </c>
      <c r="B1903" s="39" t="s">
        <v>237</v>
      </c>
      <c r="C1903" s="7">
        <v>43922</v>
      </c>
      <c r="D1903" s="39" t="s">
        <v>34</v>
      </c>
      <c r="E1903" s="39">
        <v>-1352</v>
      </c>
      <c r="F1903" s="82">
        <f t="shared" si="87"/>
        <v>-1.3520000000000001</v>
      </c>
      <c r="G1903" s="39">
        <f>VLOOKUP(N1903,Currecny_M!$A$1:$P$10,2,FALSE)</f>
        <v>83</v>
      </c>
      <c r="H1903" s="39">
        <f>MATCH(C1903,Currecny_M!$A$1:$P$1,0)</f>
        <v>2</v>
      </c>
      <c r="I1903" s="39">
        <f>VLOOKUP(N1903,Currecny_M!$A$1:$P$10,MATCH(Database!C1903,Currecny_M!$A$1:$P$1,0),FALSE)</f>
        <v>83</v>
      </c>
      <c r="J1903" s="82">
        <f t="shared" si="88"/>
        <v>-112.21600000000001</v>
      </c>
      <c r="K1903" s="39">
        <f>VLOOKUP('Cover page'!$B$6,Currecny_M!$A$1:$P$10,MATCH(Database!C1903,Currecny_M!$A$1:$P$1,0),FALSE)</f>
        <v>1</v>
      </c>
      <c r="L1903" s="82">
        <f t="shared" si="89"/>
        <v>-112.21600000000001</v>
      </c>
      <c r="M1903" s="82">
        <f>((E1903/$F$1)*VLOOKUP(N1903,Currecny_M!$A$1:$P$10,MATCH(Database!C1903,Currecny_M!$A$1:$P$1,0),FALSE))/VLOOKUP('Cover page'!$B$6,Currecny_M!$A$1:$P$10,MATCH(Database!C1903,Currecny_M!$A$1:$P$1,0),FALSE)</f>
        <v>-112.21600000000001</v>
      </c>
      <c r="N1903" s="6" t="str">
        <f>VLOOKUP(B1903,Master!$A$2:$C$11,3,FALSE)</f>
        <v>Euro</v>
      </c>
      <c r="O1903" s="6" t="str">
        <f>VLOOKUP(B1903,Master!$A$2:$C$11,2,FALSE)</f>
        <v>Europe</v>
      </c>
      <c r="Q1903" s="39" t="str">
        <f>VLOOKUP(D1903,GL_Master!$A$1:$D$80,2,FALSE)</f>
        <v>BS</v>
      </c>
      <c r="R1903" s="39" t="str">
        <f>VLOOKUP(D1903,GL_Master!$A$1:$D$80,3,FALSE)</f>
        <v>Provisions</v>
      </c>
      <c r="S1903" s="39" t="str">
        <f>VLOOKUP(D1903,GL_Master!$A$1:$D$80,4,FALSE)</f>
        <v>Expenses payables</v>
      </c>
    </row>
    <row r="1904" spans="1:19" x14ac:dyDescent="0.25">
      <c r="A1904" s="39" t="s">
        <v>262</v>
      </c>
      <c r="B1904" s="39" t="s">
        <v>237</v>
      </c>
      <c r="C1904" s="7">
        <v>43922</v>
      </c>
      <c r="D1904" s="39" t="s">
        <v>18</v>
      </c>
      <c r="E1904" s="39">
        <v>-822</v>
      </c>
      <c r="F1904" s="82">
        <f t="shared" si="87"/>
        <v>-0.82199999999999995</v>
      </c>
      <c r="G1904" s="39">
        <f>VLOOKUP(N1904,Currecny_M!$A$1:$P$10,2,FALSE)</f>
        <v>83</v>
      </c>
      <c r="H1904" s="39">
        <f>MATCH(C1904,Currecny_M!$A$1:$P$1,0)</f>
        <v>2</v>
      </c>
      <c r="I1904" s="39">
        <f>VLOOKUP(N1904,Currecny_M!$A$1:$P$10,MATCH(Database!C1904,Currecny_M!$A$1:$P$1,0),FALSE)</f>
        <v>83</v>
      </c>
      <c r="J1904" s="82">
        <f t="shared" si="88"/>
        <v>-68.225999999999999</v>
      </c>
      <c r="K1904" s="39">
        <f>VLOOKUP('Cover page'!$B$6,Currecny_M!$A$1:$P$10,MATCH(Database!C1904,Currecny_M!$A$1:$P$1,0),FALSE)</f>
        <v>1</v>
      </c>
      <c r="L1904" s="82">
        <f t="shared" si="89"/>
        <v>-68.225999999999999</v>
      </c>
      <c r="M1904" s="82">
        <f>((E1904/$F$1)*VLOOKUP(N1904,Currecny_M!$A$1:$P$10,MATCH(Database!C1904,Currecny_M!$A$1:$P$1,0),FALSE))/VLOOKUP('Cover page'!$B$6,Currecny_M!$A$1:$P$10,MATCH(Database!C1904,Currecny_M!$A$1:$P$1,0),FALSE)</f>
        <v>-68.225999999999999</v>
      </c>
      <c r="N1904" s="6" t="str">
        <f>VLOOKUP(B1904,Master!$A$2:$C$11,3,FALSE)</f>
        <v>Euro</v>
      </c>
      <c r="O1904" s="6" t="str">
        <f>VLOOKUP(B1904,Master!$A$2:$C$11,2,FALSE)</f>
        <v>Europe</v>
      </c>
      <c r="Q1904" s="39" t="str">
        <f>VLOOKUP(D1904,GL_Master!$A$1:$D$80,2,FALSE)</f>
        <v>BS</v>
      </c>
      <c r="R1904" s="39" t="str">
        <f>VLOOKUP(D1904,GL_Master!$A$1:$D$80,3,FALSE)</f>
        <v>Other current liabilities</v>
      </c>
      <c r="S1904" s="39" t="str">
        <f>VLOOKUP(D1904,GL_Master!$A$1:$D$80,4,FALSE)</f>
        <v>Employee related liabilities</v>
      </c>
    </row>
    <row r="1905" spans="1:19" x14ac:dyDescent="0.25">
      <c r="A1905" s="39" t="s">
        <v>262</v>
      </c>
      <c r="B1905" s="39" t="s">
        <v>237</v>
      </c>
      <c r="C1905" s="7">
        <v>43922</v>
      </c>
      <c r="D1905" s="39" t="s">
        <v>55</v>
      </c>
      <c r="E1905" s="39">
        <v>-106</v>
      </c>
      <c r="F1905" s="82">
        <f t="shared" si="87"/>
        <v>-0.106</v>
      </c>
      <c r="G1905" s="39">
        <f>VLOOKUP(N1905,Currecny_M!$A$1:$P$10,2,FALSE)</f>
        <v>83</v>
      </c>
      <c r="H1905" s="39">
        <f>MATCH(C1905,Currecny_M!$A$1:$P$1,0)</f>
        <v>2</v>
      </c>
      <c r="I1905" s="39">
        <f>VLOOKUP(N1905,Currecny_M!$A$1:$P$10,MATCH(Database!C1905,Currecny_M!$A$1:$P$1,0),FALSE)</f>
        <v>83</v>
      </c>
      <c r="J1905" s="82">
        <f t="shared" si="88"/>
        <v>-8.798</v>
      </c>
      <c r="K1905" s="39">
        <f>VLOOKUP('Cover page'!$B$6,Currecny_M!$A$1:$P$10,MATCH(Database!C1905,Currecny_M!$A$1:$P$1,0),FALSE)</f>
        <v>1</v>
      </c>
      <c r="L1905" s="82">
        <f t="shared" si="89"/>
        <v>-8.798</v>
      </c>
      <c r="M1905" s="82">
        <f>((E1905/$F$1)*VLOOKUP(N1905,Currecny_M!$A$1:$P$10,MATCH(Database!C1905,Currecny_M!$A$1:$P$1,0),FALSE))/VLOOKUP('Cover page'!$B$6,Currecny_M!$A$1:$P$10,MATCH(Database!C1905,Currecny_M!$A$1:$P$1,0),FALSE)</f>
        <v>-8.798</v>
      </c>
      <c r="N1905" s="6" t="str">
        <f>VLOOKUP(B1905,Master!$A$2:$C$11,3,FALSE)</f>
        <v>Euro</v>
      </c>
      <c r="O1905" s="6" t="str">
        <f>VLOOKUP(B1905,Master!$A$2:$C$11,2,FALSE)</f>
        <v>Europe</v>
      </c>
      <c r="Q1905" s="39" t="str">
        <f>VLOOKUP(D1905,GL_Master!$A$1:$D$80,2,FALSE)</f>
        <v>BS</v>
      </c>
      <c r="R1905" s="39" t="str">
        <f>VLOOKUP(D1905,GL_Master!$A$1:$D$80,3,FALSE)</f>
        <v>Other current liabilities</v>
      </c>
      <c r="S1905" s="39" t="str">
        <f>VLOOKUP(D1905,GL_Master!$A$1:$D$80,4,FALSE)</f>
        <v>Security deposit received</v>
      </c>
    </row>
    <row r="1906" spans="1:19" x14ac:dyDescent="0.25">
      <c r="A1906" s="39" t="s">
        <v>262</v>
      </c>
      <c r="B1906" s="39" t="s">
        <v>237</v>
      </c>
      <c r="C1906" s="7">
        <v>43922</v>
      </c>
      <c r="D1906" s="39" t="s">
        <v>56</v>
      </c>
      <c r="E1906" s="39">
        <v>-27</v>
      </c>
      <c r="F1906" s="82">
        <f t="shared" si="87"/>
        <v>-2.7E-2</v>
      </c>
      <c r="G1906" s="39">
        <f>VLOOKUP(N1906,Currecny_M!$A$1:$P$10,2,FALSE)</f>
        <v>83</v>
      </c>
      <c r="H1906" s="39">
        <f>MATCH(C1906,Currecny_M!$A$1:$P$1,0)</f>
        <v>2</v>
      </c>
      <c r="I1906" s="39">
        <f>VLOOKUP(N1906,Currecny_M!$A$1:$P$10,MATCH(Database!C1906,Currecny_M!$A$1:$P$1,0),FALSE)</f>
        <v>83</v>
      </c>
      <c r="J1906" s="82">
        <f t="shared" si="88"/>
        <v>-2.2410000000000001</v>
      </c>
      <c r="K1906" s="39">
        <f>VLOOKUP('Cover page'!$B$6,Currecny_M!$A$1:$P$10,MATCH(Database!C1906,Currecny_M!$A$1:$P$1,0),FALSE)</f>
        <v>1</v>
      </c>
      <c r="L1906" s="82">
        <f t="shared" si="89"/>
        <v>-2.2410000000000001</v>
      </c>
      <c r="M1906" s="82">
        <f>((E1906/$F$1)*VLOOKUP(N1906,Currecny_M!$A$1:$P$10,MATCH(Database!C1906,Currecny_M!$A$1:$P$1,0),FALSE))/VLOOKUP('Cover page'!$B$6,Currecny_M!$A$1:$P$10,MATCH(Database!C1906,Currecny_M!$A$1:$P$1,0),FALSE)</f>
        <v>-2.2410000000000001</v>
      </c>
      <c r="N1906" s="6" t="str">
        <f>VLOOKUP(B1906,Master!$A$2:$C$11,3,FALSE)</f>
        <v>Euro</v>
      </c>
      <c r="O1906" s="6" t="str">
        <f>VLOOKUP(B1906,Master!$A$2:$C$11,2,FALSE)</f>
        <v>Europe</v>
      </c>
      <c r="Q1906" s="39" t="str">
        <f>VLOOKUP(D1906,GL_Master!$A$1:$D$80,2,FALSE)</f>
        <v>BS</v>
      </c>
      <c r="R1906" s="39" t="str">
        <f>VLOOKUP(D1906,GL_Master!$A$1:$D$80,3,FALSE)</f>
        <v>Other Tax Payables</v>
      </c>
      <c r="S1906" s="39" t="str">
        <f>VLOOKUP(D1906,GL_Master!$A$1:$D$80,4,FALSE)</f>
        <v>Tax deducted at source payable</v>
      </c>
    </row>
    <row r="1907" spans="1:19" x14ac:dyDescent="0.25">
      <c r="A1907" s="39" t="s">
        <v>262</v>
      </c>
      <c r="B1907" s="39" t="s">
        <v>237</v>
      </c>
      <c r="C1907" s="7">
        <v>43922</v>
      </c>
      <c r="D1907" s="39" t="s">
        <v>57</v>
      </c>
      <c r="E1907" s="39">
        <v>-239</v>
      </c>
      <c r="F1907" s="82">
        <f t="shared" si="87"/>
        <v>-0.23899999999999999</v>
      </c>
      <c r="G1907" s="39">
        <f>VLOOKUP(N1907,Currecny_M!$A$1:$P$10,2,FALSE)</f>
        <v>83</v>
      </c>
      <c r="H1907" s="39">
        <f>MATCH(C1907,Currecny_M!$A$1:$P$1,0)</f>
        <v>2</v>
      </c>
      <c r="I1907" s="39">
        <f>VLOOKUP(N1907,Currecny_M!$A$1:$P$10,MATCH(Database!C1907,Currecny_M!$A$1:$P$1,0),FALSE)</f>
        <v>83</v>
      </c>
      <c r="J1907" s="82">
        <f t="shared" si="88"/>
        <v>-19.837</v>
      </c>
      <c r="K1907" s="39">
        <f>VLOOKUP('Cover page'!$B$6,Currecny_M!$A$1:$P$10,MATCH(Database!C1907,Currecny_M!$A$1:$P$1,0),FALSE)</f>
        <v>1</v>
      </c>
      <c r="L1907" s="82">
        <f t="shared" si="89"/>
        <v>-19.837</v>
      </c>
      <c r="M1907" s="82">
        <f>((E1907/$F$1)*VLOOKUP(N1907,Currecny_M!$A$1:$P$10,MATCH(Database!C1907,Currecny_M!$A$1:$P$1,0),FALSE))/VLOOKUP('Cover page'!$B$6,Currecny_M!$A$1:$P$10,MATCH(Database!C1907,Currecny_M!$A$1:$P$1,0),FALSE)</f>
        <v>-19.837</v>
      </c>
      <c r="N1907" s="6" t="str">
        <f>VLOOKUP(B1907,Master!$A$2:$C$11,3,FALSE)</f>
        <v>Euro</v>
      </c>
      <c r="O1907" s="6" t="str">
        <f>VLOOKUP(B1907,Master!$A$2:$C$11,2,FALSE)</f>
        <v>Europe</v>
      </c>
      <c r="Q1907" s="39" t="str">
        <f>VLOOKUP(D1907,GL_Master!$A$1:$D$80,2,FALSE)</f>
        <v>BS</v>
      </c>
      <c r="R1907" s="39" t="str">
        <f>VLOOKUP(D1907,GL_Master!$A$1:$D$80,3,FALSE)</f>
        <v>Other Tax Payables</v>
      </c>
      <c r="S1907" s="39" t="str">
        <f>VLOOKUP(D1907,GL_Master!$A$1:$D$80,4,FALSE)</f>
        <v>Tax deducted at source payable</v>
      </c>
    </row>
    <row r="1908" spans="1:19" x14ac:dyDescent="0.25">
      <c r="A1908" s="39" t="s">
        <v>262</v>
      </c>
      <c r="B1908" s="39" t="s">
        <v>237</v>
      </c>
      <c r="C1908" s="7">
        <v>43922</v>
      </c>
      <c r="D1908" s="39" t="s">
        <v>58</v>
      </c>
      <c r="E1908" s="39">
        <v>-1802</v>
      </c>
      <c r="F1908" s="82">
        <f t="shared" si="87"/>
        <v>-1.802</v>
      </c>
      <c r="G1908" s="39">
        <f>VLOOKUP(N1908,Currecny_M!$A$1:$P$10,2,FALSE)</f>
        <v>83</v>
      </c>
      <c r="H1908" s="39">
        <f>MATCH(C1908,Currecny_M!$A$1:$P$1,0)</f>
        <v>2</v>
      </c>
      <c r="I1908" s="39">
        <f>VLOOKUP(N1908,Currecny_M!$A$1:$P$10,MATCH(Database!C1908,Currecny_M!$A$1:$P$1,0),FALSE)</f>
        <v>83</v>
      </c>
      <c r="J1908" s="82">
        <f t="shared" si="88"/>
        <v>-149.566</v>
      </c>
      <c r="K1908" s="39">
        <f>VLOOKUP('Cover page'!$B$6,Currecny_M!$A$1:$P$10,MATCH(Database!C1908,Currecny_M!$A$1:$P$1,0),FALSE)</f>
        <v>1</v>
      </c>
      <c r="L1908" s="82">
        <f t="shared" si="89"/>
        <v>-149.566</v>
      </c>
      <c r="M1908" s="82">
        <f>((E1908/$F$1)*VLOOKUP(N1908,Currecny_M!$A$1:$P$10,MATCH(Database!C1908,Currecny_M!$A$1:$P$1,0),FALSE))/VLOOKUP('Cover page'!$B$6,Currecny_M!$A$1:$P$10,MATCH(Database!C1908,Currecny_M!$A$1:$P$1,0),FALSE)</f>
        <v>-149.566</v>
      </c>
      <c r="N1908" s="6" t="str">
        <f>VLOOKUP(B1908,Master!$A$2:$C$11,3,FALSE)</f>
        <v>Euro</v>
      </c>
      <c r="O1908" s="6" t="str">
        <f>VLOOKUP(B1908,Master!$A$2:$C$11,2,FALSE)</f>
        <v>Europe</v>
      </c>
      <c r="Q1908" s="39" t="str">
        <f>VLOOKUP(D1908,GL_Master!$A$1:$D$80,2,FALSE)</f>
        <v>BS</v>
      </c>
      <c r="R1908" s="39" t="str">
        <f>VLOOKUP(D1908,GL_Master!$A$1:$D$80,3,FALSE)</f>
        <v>Long-term provisions</v>
      </c>
      <c r="S1908" s="39" t="str">
        <f>VLOOKUP(D1908,GL_Master!$A$1:$D$80,4,FALSE)</f>
        <v>Provision for gratuity</v>
      </c>
    </row>
    <row r="1909" spans="1:19" x14ac:dyDescent="0.25">
      <c r="A1909" s="39" t="s">
        <v>262</v>
      </c>
      <c r="B1909" s="39" t="s">
        <v>237</v>
      </c>
      <c r="C1909" s="7">
        <v>43922</v>
      </c>
      <c r="D1909" s="39" t="s">
        <v>59</v>
      </c>
      <c r="E1909" s="39">
        <v>-769</v>
      </c>
      <c r="F1909" s="82">
        <f t="shared" si="87"/>
        <v>-0.76900000000000002</v>
      </c>
      <c r="G1909" s="39">
        <f>VLOOKUP(N1909,Currecny_M!$A$1:$P$10,2,FALSE)</f>
        <v>83</v>
      </c>
      <c r="H1909" s="39">
        <f>MATCH(C1909,Currecny_M!$A$1:$P$1,0)</f>
        <v>2</v>
      </c>
      <c r="I1909" s="39">
        <f>VLOOKUP(N1909,Currecny_M!$A$1:$P$10,MATCH(Database!C1909,Currecny_M!$A$1:$P$1,0),FALSE)</f>
        <v>83</v>
      </c>
      <c r="J1909" s="82">
        <f t="shared" si="88"/>
        <v>-63.826999999999998</v>
      </c>
      <c r="K1909" s="39">
        <f>VLOOKUP('Cover page'!$B$6,Currecny_M!$A$1:$P$10,MATCH(Database!C1909,Currecny_M!$A$1:$P$1,0),FALSE)</f>
        <v>1</v>
      </c>
      <c r="L1909" s="82">
        <f t="shared" si="89"/>
        <v>-63.826999999999998</v>
      </c>
      <c r="M1909" s="82">
        <f>((E1909/$F$1)*VLOOKUP(N1909,Currecny_M!$A$1:$P$10,MATCH(Database!C1909,Currecny_M!$A$1:$P$1,0),FALSE))/VLOOKUP('Cover page'!$B$6,Currecny_M!$A$1:$P$10,MATCH(Database!C1909,Currecny_M!$A$1:$P$1,0),FALSE)</f>
        <v>-63.826999999999998</v>
      </c>
      <c r="N1909" s="6" t="str">
        <f>VLOOKUP(B1909,Master!$A$2:$C$11,3,FALSE)</f>
        <v>Euro</v>
      </c>
      <c r="O1909" s="6" t="str">
        <f>VLOOKUP(B1909,Master!$A$2:$C$11,2,FALSE)</f>
        <v>Europe</v>
      </c>
      <c r="Q1909" s="39" t="str">
        <f>VLOOKUP(D1909,GL_Master!$A$1:$D$80,2,FALSE)</f>
        <v>BS</v>
      </c>
      <c r="R1909" s="39" t="str">
        <f>VLOOKUP(D1909,GL_Master!$A$1:$D$80,3,FALSE)</f>
        <v>Long-term provisions</v>
      </c>
      <c r="S1909" s="39" t="str">
        <f>VLOOKUP(D1909,GL_Master!$A$1:$D$80,4,FALSE)</f>
        <v>Provision for leave encashment</v>
      </c>
    </row>
    <row r="1910" spans="1:19" x14ac:dyDescent="0.25">
      <c r="A1910" s="39" t="s">
        <v>262</v>
      </c>
      <c r="B1910" s="39" t="s">
        <v>237</v>
      </c>
      <c r="C1910" s="7">
        <v>43922</v>
      </c>
      <c r="D1910" s="39" t="s">
        <v>60</v>
      </c>
      <c r="E1910" s="39">
        <v>-212</v>
      </c>
      <c r="F1910" s="82">
        <f t="shared" si="87"/>
        <v>-0.21199999999999999</v>
      </c>
      <c r="G1910" s="39">
        <f>VLOOKUP(N1910,Currecny_M!$A$1:$P$10,2,FALSE)</f>
        <v>83</v>
      </c>
      <c r="H1910" s="39">
        <f>MATCH(C1910,Currecny_M!$A$1:$P$1,0)</f>
        <v>2</v>
      </c>
      <c r="I1910" s="39">
        <f>VLOOKUP(N1910,Currecny_M!$A$1:$P$10,MATCH(Database!C1910,Currecny_M!$A$1:$P$1,0),FALSE)</f>
        <v>83</v>
      </c>
      <c r="J1910" s="82">
        <f t="shared" si="88"/>
        <v>-17.596</v>
      </c>
      <c r="K1910" s="39">
        <f>VLOOKUP('Cover page'!$B$6,Currecny_M!$A$1:$P$10,MATCH(Database!C1910,Currecny_M!$A$1:$P$1,0),FALSE)</f>
        <v>1</v>
      </c>
      <c r="L1910" s="82">
        <f t="shared" si="89"/>
        <v>-17.596</v>
      </c>
      <c r="M1910" s="82">
        <f>((E1910/$F$1)*VLOOKUP(N1910,Currecny_M!$A$1:$P$10,MATCH(Database!C1910,Currecny_M!$A$1:$P$1,0),FALSE))/VLOOKUP('Cover page'!$B$6,Currecny_M!$A$1:$P$10,MATCH(Database!C1910,Currecny_M!$A$1:$P$1,0),FALSE)</f>
        <v>-17.596</v>
      </c>
      <c r="N1910" s="6" t="str">
        <f>VLOOKUP(B1910,Master!$A$2:$C$11,3,FALSE)</f>
        <v>Euro</v>
      </c>
      <c r="O1910" s="6" t="str">
        <f>VLOOKUP(B1910,Master!$A$2:$C$11,2,FALSE)</f>
        <v>Europe</v>
      </c>
      <c r="Q1910" s="39" t="str">
        <f>VLOOKUP(D1910,GL_Master!$A$1:$D$80,2,FALSE)</f>
        <v>BS</v>
      </c>
      <c r="R1910" s="39" t="str">
        <f>VLOOKUP(D1910,GL_Master!$A$1:$D$80,3,FALSE)</f>
        <v>Trade Payables</v>
      </c>
      <c r="S1910" s="39" t="str">
        <f>VLOOKUP(D1910,GL_Master!$A$1:$D$80,4,FALSE)</f>
        <v>Trade payable</v>
      </c>
    </row>
    <row r="1911" spans="1:19" x14ac:dyDescent="0.25">
      <c r="A1911" s="39" t="s">
        <v>262</v>
      </c>
      <c r="B1911" s="39" t="s">
        <v>237</v>
      </c>
      <c r="C1911" s="7">
        <v>43922</v>
      </c>
      <c r="D1911" s="39" t="s">
        <v>61</v>
      </c>
      <c r="E1911" s="39">
        <v>-2227</v>
      </c>
      <c r="F1911" s="82">
        <f t="shared" si="87"/>
        <v>-2.2269999999999999</v>
      </c>
      <c r="G1911" s="39">
        <f>VLOOKUP(N1911,Currecny_M!$A$1:$P$10,2,FALSE)</f>
        <v>83</v>
      </c>
      <c r="H1911" s="39">
        <f>MATCH(C1911,Currecny_M!$A$1:$P$1,0)</f>
        <v>2</v>
      </c>
      <c r="I1911" s="39">
        <f>VLOOKUP(N1911,Currecny_M!$A$1:$P$10,MATCH(Database!C1911,Currecny_M!$A$1:$P$1,0),FALSE)</f>
        <v>83</v>
      </c>
      <c r="J1911" s="82">
        <f t="shared" si="88"/>
        <v>-184.84099999999998</v>
      </c>
      <c r="K1911" s="39">
        <f>VLOOKUP('Cover page'!$B$6,Currecny_M!$A$1:$P$10,MATCH(Database!C1911,Currecny_M!$A$1:$P$1,0),FALSE)</f>
        <v>1</v>
      </c>
      <c r="L1911" s="82">
        <f t="shared" si="89"/>
        <v>-184.84099999999998</v>
      </c>
      <c r="M1911" s="82">
        <f>((E1911/$F$1)*VLOOKUP(N1911,Currecny_M!$A$1:$P$10,MATCH(Database!C1911,Currecny_M!$A$1:$P$1,0),FALSE))/VLOOKUP('Cover page'!$B$6,Currecny_M!$A$1:$P$10,MATCH(Database!C1911,Currecny_M!$A$1:$P$1,0),FALSE)</f>
        <v>-184.84099999999998</v>
      </c>
      <c r="N1911" s="6" t="str">
        <f>VLOOKUP(B1911,Master!$A$2:$C$11,3,FALSE)</f>
        <v>Euro</v>
      </c>
      <c r="O1911" s="6" t="str">
        <f>VLOOKUP(B1911,Master!$A$2:$C$11,2,FALSE)</f>
        <v>Europe</v>
      </c>
      <c r="Q1911" s="39" t="str">
        <f>VLOOKUP(D1911,GL_Master!$A$1:$D$80,2,FALSE)</f>
        <v>BS</v>
      </c>
      <c r="R1911" s="39" t="str">
        <f>VLOOKUP(D1911,GL_Master!$A$1:$D$80,3,FALSE)</f>
        <v>Provisions</v>
      </c>
      <c r="S1911" s="39" t="str">
        <f>VLOOKUP(D1911,GL_Master!$A$1:$D$80,4,FALSE)</f>
        <v>Provision for doubtful assets</v>
      </c>
    </row>
    <row r="1912" spans="1:19" x14ac:dyDescent="0.25">
      <c r="A1912" s="39" t="s">
        <v>262</v>
      </c>
      <c r="B1912" s="39" t="s">
        <v>237</v>
      </c>
      <c r="C1912" s="7">
        <v>43922</v>
      </c>
      <c r="D1912" s="39" t="s">
        <v>62</v>
      </c>
      <c r="E1912" s="39">
        <v>-80</v>
      </c>
      <c r="F1912" s="82">
        <f t="shared" si="87"/>
        <v>-0.08</v>
      </c>
      <c r="G1912" s="39">
        <f>VLOOKUP(N1912,Currecny_M!$A$1:$P$10,2,FALSE)</f>
        <v>83</v>
      </c>
      <c r="H1912" s="39">
        <f>MATCH(C1912,Currecny_M!$A$1:$P$1,0)</f>
        <v>2</v>
      </c>
      <c r="I1912" s="39">
        <f>VLOOKUP(N1912,Currecny_M!$A$1:$P$10,MATCH(Database!C1912,Currecny_M!$A$1:$P$1,0),FALSE)</f>
        <v>83</v>
      </c>
      <c r="J1912" s="82">
        <f t="shared" si="88"/>
        <v>-6.6400000000000006</v>
      </c>
      <c r="K1912" s="39">
        <f>VLOOKUP('Cover page'!$B$6,Currecny_M!$A$1:$P$10,MATCH(Database!C1912,Currecny_M!$A$1:$P$1,0),FALSE)</f>
        <v>1</v>
      </c>
      <c r="L1912" s="82">
        <f t="shared" si="89"/>
        <v>-6.6400000000000006</v>
      </c>
      <c r="M1912" s="82">
        <f>((E1912/$F$1)*VLOOKUP(N1912,Currecny_M!$A$1:$P$10,MATCH(Database!C1912,Currecny_M!$A$1:$P$1,0),FALSE))/VLOOKUP('Cover page'!$B$6,Currecny_M!$A$1:$P$10,MATCH(Database!C1912,Currecny_M!$A$1:$P$1,0),FALSE)</f>
        <v>-6.6400000000000006</v>
      </c>
      <c r="N1912" s="6" t="str">
        <f>VLOOKUP(B1912,Master!$A$2:$C$11,3,FALSE)</f>
        <v>Euro</v>
      </c>
      <c r="O1912" s="6" t="str">
        <f>VLOOKUP(B1912,Master!$A$2:$C$11,2,FALSE)</f>
        <v>Europe</v>
      </c>
      <c r="Q1912" s="39" t="str">
        <f>VLOOKUP(D1912,GL_Master!$A$1:$D$80,2,FALSE)</f>
        <v>BS</v>
      </c>
      <c r="R1912" s="39" t="str">
        <f>VLOOKUP(D1912,GL_Master!$A$1:$D$80,3,FALSE)</f>
        <v>Provisions</v>
      </c>
      <c r="S1912" s="39" t="str">
        <f>VLOOKUP(D1912,GL_Master!$A$1:$D$80,4,FALSE)</f>
        <v>Provision for Insurance</v>
      </c>
    </row>
    <row r="1913" spans="1:19" x14ac:dyDescent="0.25">
      <c r="A1913" s="39" t="s">
        <v>262</v>
      </c>
      <c r="B1913" s="39" t="s">
        <v>237</v>
      </c>
      <c r="C1913" s="7">
        <v>43922</v>
      </c>
      <c r="D1913" s="39" t="s">
        <v>63</v>
      </c>
      <c r="E1913" s="39">
        <v>186</v>
      </c>
      <c r="F1913" s="82">
        <f t="shared" si="87"/>
        <v>0.186</v>
      </c>
      <c r="G1913" s="39">
        <f>VLOOKUP(N1913,Currecny_M!$A$1:$P$10,2,FALSE)</f>
        <v>83</v>
      </c>
      <c r="H1913" s="39">
        <f>MATCH(C1913,Currecny_M!$A$1:$P$1,0)</f>
        <v>2</v>
      </c>
      <c r="I1913" s="39">
        <f>VLOOKUP(N1913,Currecny_M!$A$1:$P$10,MATCH(Database!C1913,Currecny_M!$A$1:$P$1,0),FALSE)</f>
        <v>83</v>
      </c>
      <c r="J1913" s="82">
        <f t="shared" si="88"/>
        <v>15.438000000000001</v>
      </c>
      <c r="K1913" s="39">
        <f>VLOOKUP('Cover page'!$B$6,Currecny_M!$A$1:$P$10,MATCH(Database!C1913,Currecny_M!$A$1:$P$1,0),FALSE)</f>
        <v>1</v>
      </c>
      <c r="L1913" s="82">
        <f t="shared" si="89"/>
        <v>15.438000000000001</v>
      </c>
      <c r="M1913" s="82">
        <f>((E1913/$F$1)*VLOOKUP(N1913,Currecny_M!$A$1:$P$10,MATCH(Database!C1913,Currecny_M!$A$1:$P$1,0),FALSE))/VLOOKUP('Cover page'!$B$6,Currecny_M!$A$1:$P$10,MATCH(Database!C1913,Currecny_M!$A$1:$P$1,0),FALSE)</f>
        <v>15.438000000000001</v>
      </c>
      <c r="N1913" s="6" t="str">
        <f>VLOOKUP(B1913,Master!$A$2:$C$11,3,FALSE)</f>
        <v>Euro</v>
      </c>
      <c r="O1913" s="6" t="str">
        <f>VLOOKUP(B1913,Master!$A$2:$C$11,2,FALSE)</f>
        <v>Europe</v>
      </c>
      <c r="Q1913" s="39" t="str">
        <f>VLOOKUP(D1913,GL_Master!$A$1:$D$80,2,FALSE)</f>
        <v>BS</v>
      </c>
      <c r="R1913" s="39" t="str">
        <f>VLOOKUP(D1913,GL_Master!$A$1:$D$80,3,FALSE)</f>
        <v>Gross Block</v>
      </c>
      <c r="S1913" s="39" t="str">
        <f>VLOOKUP(D1913,GL_Master!$A$1:$D$80,4,FALSE)</f>
        <v>Tangible Fixed assets</v>
      </c>
    </row>
    <row r="1914" spans="1:19" x14ac:dyDescent="0.25">
      <c r="A1914" s="39" t="s">
        <v>262</v>
      </c>
      <c r="B1914" s="39" t="s">
        <v>237</v>
      </c>
      <c r="C1914" s="7">
        <v>43922</v>
      </c>
      <c r="D1914" s="39" t="s">
        <v>64</v>
      </c>
      <c r="E1914" s="39">
        <v>10629</v>
      </c>
      <c r="F1914" s="82">
        <f t="shared" si="87"/>
        <v>10.629</v>
      </c>
      <c r="G1914" s="39">
        <f>VLOOKUP(N1914,Currecny_M!$A$1:$P$10,2,FALSE)</f>
        <v>83</v>
      </c>
      <c r="H1914" s="39">
        <f>MATCH(C1914,Currecny_M!$A$1:$P$1,0)</f>
        <v>2</v>
      </c>
      <c r="I1914" s="39">
        <f>VLOOKUP(N1914,Currecny_M!$A$1:$P$10,MATCH(Database!C1914,Currecny_M!$A$1:$P$1,0),FALSE)</f>
        <v>83</v>
      </c>
      <c r="J1914" s="82">
        <f t="shared" si="88"/>
        <v>882.20699999999999</v>
      </c>
      <c r="K1914" s="39">
        <f>VLOOKUP('Cover page'!$B$6,Currecny_M!$A$1:$P$10,MATCH(Database!C1914,Currecny_M!$A$1:$P$1,0),FALSE)</f>
        <v>1</v>
      </c>
      <c r="L1914" s="82">
        <f t="shared" si="89"/>
        <v>882.20699999999999</v>
      </c>
      <c r="M1914" s="82">
        <f>((E1914/$F$1)*VLOOKUP(N1914,Currecny_M!$A$1:$P$10,MATCH(Database!C1914,Currecny_M!$A$1:$P$1,0),FALSE))/VLOOKUP('Cover page'!$B$6,Currecny_M!$A$1:$P$10,MATCH(Database!C1914,Currecny_M!$A$1:$P$1,0),FALSE)</f>
        <v>882.20699999999999</v>
      </c>
      <c r="N1914" s="6" t="str">
        <f>VLOOKUP(B1914,Master!$A$2:$C$11,3,FALSE)</f>
        <v>Euro</v>
      </c>
      <c r="O1914" s="6" t="str">
        <f>VLOOKUP(B1914,Master!$A$2:$C$11,2,FALSE)</f>
        <v>Europe</v>
      </c>
      <c r="Q1914" s="39" t="str">
        <f>VLOOKUP(D1914,GL_Master!$A$1:$D$80,2,FALSE)</f>
        <v>BS</v>
      </c>
      <c r="R1914" s="39" t="str">
        <f>VLOOKUP(D1914,GL_Master!$A$1:$D$80,3,FALSE)</f>
        <v>Gross Block</v>
      </c>
      <c r="S1914" s="39" t="str">
        <f>VLOOKUP(D1914,GL_Master!$A$1:$D$80,4,FALSE)</f>
        <v>Tangible Fixed assets</v>
      </c>
    </row>
    <row r="1915" spans="1:19" x14ac:dyDescent="0.25">
      <c r="A1915" s="39" t="s">
        <v>262</v>
      </c>
      <c r="B1915" s="39" t="s">
        <v>237</v>
      </c>
      <c r="C1915" s="7">
        <v>43922</v>
      </c>
      <c r="D1915" s="39" t="s">
        <v>65</v>
      </c>
      <c r="E1915" s="39">
        <v>-6706</v>
      </c>
      <c r="F1915" s="82">
        <f t="shared" si="87"/>
        <v>-6.7060000000000004</v>
      </c>
      <c r="G1915" s="39">
        <f>VLOOKUP(N1915,Currecny_M!$A$1:$P$10,2,FALSE)</f>
        <v>83</v>
      </c>
      <c r="H1915" s="39">
        <f>MATCH(C1915,Currecny_M!$A$1:$P$1,0)</f>
        <v>2</v>
      </c>
      <c r="I1915" s="39">
        <f>VLOOKUP(N1915,Currecny_M!$A$1:$P$10,MATCH(Database!C1915,Currecny_M!$A$1:$P$1,0),FALSE)</f>
        <v>83</v>
      </c>
      <c r="J1915" s="82">
        <f t="shared" si="88"/>
        <v>-556.59800000000007</v>
      </c>
      <c r="K1915" s="39">
        <f>VLOOKUP('Cover page'!$B$6,Currecny_M!$A$1:$P$10,MATCH(Database!C1915,Currecny_M!$A$1:$P$1,0),FALSE)</f>
        <v>1</v>
      </c>
      <c r="L1915" s="82">
        <f t="shared" si="89"/>
        <v>-556.59800000000007</v>
      </c>
      <c r="M1915" s="82">
        <f>((E1915/$F$1)*VLOOKUP(N1915,Currecny_M!$A$1:$P$10,MATCH(Database!C1915,Currecny_M!$A$1:$P$1,0),FALSE))/VLOOKUP('Cover page'!$B$6,Currecny_M!$A$1:$P$10,MATCH(Database!C1915,Currecny_M!$A$1:$P$1,0),FALSE)</f>
        <v>-556.59800000000007</v>
      </c>
      <c r="N1915" s="6" t="str">
        <f>VLOOKUP(B1915,Master!$A$2:$C$11,3,FALSE)</f>
        <v>Euro</v>
      </c>
      <c r="O1915" s="6" t="str">
        <f>VLOOKUP(B1915,Master!$A$2:$C$11,2,FALSE)</f>
        <v>Europe</v>
      </c>
      <c r="Q1915" s="39" t="str">
        <f>VLOOKUP(D1915,GL_Master!$A$1:$D$80,2,FALSE)</f>
        <v>BS</v>
      </c>
      <c r="R1915" s="39" t="str">
        <f>VLOOKUP(D1915,GL_Master!$A$1:$D$80,3,FALSE)</f>
        <v>Accumulated Depreciation</v>
      </c>
      <c r="S1915" s="39" t="str">
        <f>VLOOKUP(D1915,GL_Master!$A$1:$D$80,4,FALSE)</f>
        <v>Accumulated Depreciation</v>
      </c>
    </row>
    <row r="1916" spans="1:19" x14ac:dyDescent="0.25">
      <c r="A1916" s="39" t="s">
        <v>262</v>
      </c>
      <c r="B1916" s="39" t="s">
        <v>237</v>
      </c>
      <c r="C1916" s="7">
        <v>43922</v>
      </c>
      <c r="D1916" s="39" t="s">
        <v>66</v>
      </c>
      <c r="E1916" s="39">
        <v>5725</v>
      </c>
      <c r="F1916" s="82">
        <f t="shared" si="87"/>
        <v>5.7249999999999996</v>
      </c>
      <c r="G1916" s="39">
        <f>VLOOKUP(N1916,Currecny_M!$A$1:$P$10,2,FALSE)</f>
        <v>83</v>
      </c>
      <c r="H1916" s="39">
        <f>MATCH(C1916,Currecny_M!$A$1:$P$1,0)</f>
        <v>2</v>
      </c>
      <c r="I1916" s="39">
        <f>VLOOKUP(N1916,Currecny_M!$A$1:$P$10,MATCH(Database!C1916,Currecny_M!$A$1:$P$1,0),FALSE)</f>
        <v>83</v>
      </c>
      <c r="J1916" s="82">
        <f t="shared" si="88"/>
        <v>475.17499999999995</v>
      </c>
      <c r="K1916" s="39">
        <f>VLOOKUP('Cover page'!$B$6,Currecny_M!$A$1:$P$10,MATCH(Database!C1916,Currecny_M!$A$1:$P$1,0),FALSE)</f>
        <v>1</v>
      </c>
      <c r="L1916" s="82">
        <f t="shared" si="89"/>
        <v>475.17499999999995</v>
      </c>
      <c r="M1916" s="82">
        <f>((E1916/$F$1)*VLOOKUP(N1916,Currecny_M!$A$1:$P$10,MATCH(Database!C1916,Currecny_M!$A$1:$P$1,0),FALSE))/VLOOKUP('Cover page'!$B$6,Currecny_M!$A$1:$P$10,MATCH(Database!C1916,Currecny_M!$A$1:$P$1,0),FALSE)</f>
        <v>475.17499999999995</v>
      </c>
      <c r="N1916" s="6" t="str">
        <f>VLOOKUP(B1916,Master!$A$2:$C$11,3,FALSE)</f>
        <v>Euro</v>
      </c>
      <c r="O1916" s="6" t="str">
        <f>VLOOKUP(B1916,Master!$A$2:$C$11,2,FALSE)</f>
        <v>Europe</v>
      </c>
      <c r="Q1916" s="39" t="str">
        <f>VLOOKUP(D1916,GL_Master!$A$1:$D$80,2,FALSE)</f>
        <v>BS</v>
      </c>
      <c r="R1916" s="39" t="str">
        <f>VLOOKUP(D1916,GL_Master!$A$1:$D$80,3,FALSE)</f>
        <v>Gross Block</v>
      </c>
      <c r="S1916" s="39" t="str">
        <f>VLOOKUP(D1916,GL_Master!$A$1:$D$80,4,FALSE)</f>
        <v>Tangible Fixed assets</v>
      </c>
    </row>
    <row r="1917" spans="1:19" x14ac:dyDescent="0.25">
      <c r="A1917" s="39" t="s">
        <v>262</v>
      </c>
      <c r="B1917" s="39" t="s">
        <v>237</v>
      </c>
      <c r="C1917" s="7">
        <v>43922</v>
      </c>
      <c r="D1917" s="39" t="s">
        <v>67</v>
      </c>
      <c r="E1917" s="39">
        <v>2094</v>
      </c>
      <c r="F1917" s="82">
        <f t="shared" si="87"/>
        <v>2.0939999999999999</v>
      </c>
      <c r="G1917" s="39">
        <f>VLOOKUP(N1917,Currecny_M!$A$1:$P$10,2,FALSE)</f>
        <v>83</v>
      </c>
      <c r="H1917" s="39">
        <f>MATCH(C1917,Currecny_M!$A$1:$P$1,0)</f>
        <v>2</v>
      </c>
      <c r="I1917" s="39">
        <f>VLOOKUP(N1917,Currecny_M!$A$1:$P$10,MATCH(Database!C1917,Currecny_M!$A$1:$P$1,0),FALSE)</f>
        <v>83</v>
      </c>
      <c r="J1917" s="82">
        <f t="shared" si="88"/>
        <v>173.80199999999999</v>
      </c>
      <c r="K1917" s="39">
        <f>VLOOKUP('Cover page'!$B$6,Currecny_M!$A$1:$P$10,MATCH(Database!C1917,Currecny_M!$A$1:$P$1,0),FALSE)</f>
        <v>1</v>
      </c>
      <c r="L1917" s="82">
        <f t="shared" si="89"/>
        <v>173.80199999999999</v>
      </c>
      <c r="M1917" s="82">
        <f>((E1917/$F$1)*VLOOKUP(N1917,Currecny_M!$A$1:$P$10,MATCH(Database!C1917,Currecny_M!$A$1:$P$1,0),FALSE))/VLOOKUP('Cover page'!$B$6,Currecny_M!$A$1:$P$10,MATCH(Database!C1917,Currecny_M!$A$1:$P$1,0),FALSE)</f>
        <v>173.80199999999999</v>
      </c>
      <c r="N1917" s="6" t="str">
        <f>VLOOKUP(B1917,Master!$A$2:$C$11,3,FALSE)</f>
        <v>Euro</v>
      </c>
      <c r="O1917" s="6" t="str">
        <f>VLOOKUP(B1917,Master!$A$2:$C$11,2,FALSE)</f>
        <v>Europe</v>
      </c>
      <c r="Q1917" s="39" t="str">
        <f>VLOOKUP(D1917,GL_Master!$A$1:$D$80,2,FALSE)</f>
        <v>BS</v>
      </c>
      <c r="R1917" s="39" t="str">
        <f>VLOOKUP(D1917,GL_Master!$A$1:$D$80,3,FALSE)</f>
        <v>Gross Block</v>
      </c>
      <c r="S1917" s="39" t="str">
        <f>VLOOKUP(D1917,GL_Master!$A$1:$D$80,4,FALSE)</f>
        <v>Tangible Fixed assets</v>
      </c>
    </row>
    <row r="1918" spans="1:19" x14ac:dyDescent="0.25">
      <c r="A1918" s="39" t="s">
        <v>262</v>
      </c>
      <c r="B1918" s="39" t="s">
        <v>237</v>
      </c>
      <c r="C1918" s="7">
        <v>43922</v>
      </c>
      <c r="D1918" s="39" t="s">
        <v>68</v>
      </c>
      <c r="E1918" s="39">
        <v>-1829</v>
      </c>
      <c r="F1918" s="82">
        <f t="shared" si="87"/>
        <v>-1.829</v>
      </c>
      <c r="G1918" s="39">
        <f>VLOOKUP(N1918,Currecny_M!$A$1:$P$10,2,FALSE)</f>
        <v>83</v>
      </c>
      <c r="H1918" s="39">
        <f>MATCH(C1918,Currecny_M!$A$1:$P$1,0)</f>
        <v>2</v>
      </c>
      <c r="I1918" s="39">
        <f>VLOOKUP(N1918,Currecny_M!$A$1:$P$10,MATCH(Database!C1918,Currecny_M!$A$1:$P$1,0),FALSE)</f>
        <v>83</v>
      </c>
      <c r="J1918" s="82">
        <f t="shared" si="88"/>
        <v>-151.80699999999999</v>
      </c>
      <c r="K1918" s="39">
        <f>VLOOKUP('Cover page'!$B$6,Currecny_M!$A$1:$P$10,MATCH(Database!C1918,Currecny_M!$A$1:$P$1,0),FALSE)</f>
        <v>1</v>
      </c>
      <c r="L1918" s="82">
        <f t="shared" si="89"/>
        <v>-151.80699999999999</v>
      </c>
      <c r="M1918" s="82">
        <f>((E1918/$F$1)*VLOOKUP(N1918,Currecny_M!$A$1:$P$10,MATCH(Database!C1918,Currecny_M!$A$1:$P$1,0),FALSE))/VLOOKUP('Cover page'!$B$6,Currecny_M!$A$1:$P$10,MATCH(Database!C1918,Currecny_M!$A$1:$P$1,0),FALSE)</f>
        <v>-151.80699999999999</v>
      </c>
      <c r="N1918" s="6" t="str">
        <f>VLOOKUP(B1918,Master!$A$2:$C$11,3,FALSE)</f>
        <v>Euro</v>
      </c>
      <c r="O1918" s="6" t="str">
        <f>VLOOKUP(B1918,Master!$A$2:$C$11,2,FALSE)</f>
        <v>Europe</v>
      </c>
      <c r="Q1918" s="39" t="str">
        <f>VLOOKUP(D1918,GL_Master!$A$1:$D$80,2,FALSE)</f>
        <v>BS</v>
      </c>
      <c r="R1918" s="39" t="str">
        <f>VLOOKUP(D1918,GL_Master!$A$1:$D$80,3,FALSE)</f>
        <v>Accumulated Depreciation</v>
      </c>
      <c r="S1918" s="39" t="str">
        <f>VLOOKUP(D1918,GL_Master!$A$1:$D$80,4,FALSE)</f>
        <v>Accumulated Depreciation</v>
      </c>
    </row>
    <row r="1919" spans="1:19" x14ac:dyDescent="0.25">
      <c r="A1919" s="39" t="s">
        <v>262</v>
      </c>
      <c r="B1919" s="39" t="s">
        <v>237</v>
      </c>
      <c r="C1919" s="7">
        <v>43922</v>
      </c>
      <c r="D1919" s="39" t="s">
        <v>69</v>
      </c>
      <c r="E1919" s="39">
        <v>3631</v>
      </c>
      <c r="F1919" s="82">
        <f t="shared" si="87"/>
        <v>3.6309999999999998</v>
      </c>
      <c r="G1919" s="39">
        <f>VLOOKUP(N1919,Currecny_M!$A$1:$P$10,2,FALSE)</f>
        <v>83</v>
      </c>
      <c r="H1919" s="39">
        <f>MATCH(C1919,Currecny_M!$A$1:$P$1,0)</f>
        <v>2</v>
      </c>
      <c r="I1919" s="39">
        <f>VLOOKUP(N1919,Currecny_M!$A$1:$P$10,MATCH(Database!C1919,Currecny_M!$A$1:$P$1,0),FALSE)</f>
        <v>83</v>
      </c>
      <c r="J1919" s="82">
        <f t="shared" si="88"/>
        <v>301.37299999999999</v>
      </c>
      <c r="K1919" s="39">
        <f>VLOOKUP('Cover page'!$B$6,Currecny_M!$A$1:$P$10,MATCH(Database!C1919,Currecny_M!$A$1:$P$1,0),FALSE)</f>
        <v>1</v>
      </c>
      <c r="L1919" s="82">
        <f t="shared" si="89"/>
        <v>301.37299999999999</v>
      </c>
      <c r="M1919" s="82">
        <f>((E1919/$F$1)*VLOOKUP(N1919,Currecny_M!$A$1:$P$10,MATCH(Database!C1919,Currecny_M!$A$1:$P$1,0),FALSE))/VLOOKUP('Cover page'!$B$6,Currecny_M!$A$1:$P$10,MATCH(Database!C1919,Currecny_M!$A$1:$P$1,0),FALSE)</f>
        <v>301.37299999999999</v>
      </c>
      <c r="N1919" s="6" t="str">
        <f>VLOOKUP(B1919,Master!$A$2:$C$11,3,FALSE)</f>
        <v>Euro</v>
      </c>
      <c r="O1919" s="6" t="str">
        <f>VLOOKUP(B1919,Master!$A$2:$C$11,2,FALSE)</f>
        <v>Europe</v>
      </c>
      <c r="Q1919" s="39" t="str">
        <f>VLOOKUP(D1919,GL_Master!$A$1:$D$80,2,FALSE)</f>
        <v>BS</v>
      </c>
      <c r="R1919" s="39" t="str">
        <f>VLOOKUP(D1919,GL_Master!$A$1:$D$80,3,FALSE)</f>
        <v>Gross Block</v>
      </c>
      <c r="S1919" s="39" t="str">
        <f>VLOOKUP(D1919,GL_Master!$A$1:$D$80,4,FALSE)</f>
        <v>Tangible Fixed assets</v>
      </c>
    </row>
    <row r="1920" spans="1:19" x14ac:dyDescent="0.25">
      <c r="A1920" s="39" t="s">
        <v>262</v>
      </c>
      <c r="B1920" s="39" t="s">
        <v>237</v>
      </c>
      <c r="C1920" s="7">
        <v>43922</v>
      </c>
      <c r="D1920" s="39" t="s">
        <v>70</v>
      </c>
      <c r="E1920" s="39">
        <v>-133</v>
      </c>
      <c r="F1920" s="82">
        <f t="shared" si="87"/>
        <v>-0.13300000000000001</v>
      </c>
      <c r="G1920" s="39">
        <f>VLOOKUP(N1920,Currecny_M!$A$1:$P$10,2,FALSE)</f>
        <v>83</v>
      </c>
      <c r="H1920" s="39">
        <f>MATCH(C1920,Currecny_M!$A$1:$P$1,0)</f>
        <v>2</v>
      </c>
      <c r="I1920" s="39">
        <f>VLOOKUP(N1920,Currecny_M!$A$1:$P$10,MATCH(Database!C1920,Currecny_M!$A$1:$P$1,0),FALSE)</f>
        <v>83</v>
      </c>
      <c r="J1920" s="82">
        <f t="shared" si="88"/>
        <v>-11.039000000000001</v>
      </c>
      <c r="K1920" s="39">
        <f>VLOOKUP('Cover page'!$B$6,Currecny_M!$A$1:$P$10,MATCH(Database!C1920,Currecny_M!$A$1:$P$1,0),FALSE)</f>
        <v>1</v>
      </c>
      <c r="L1920" s="82">
        <f t="shared" si="89"/>
        <v>-11.039000000000001</v>
      </c>
      <c r="M1920" s="82">
        <f>((E1920/$F$1)*VLOOKUP(N1920,Currecny_M!$A$1:$P$10,MATCH(Database!C1920,Currecny_M!$A$1:$P$1,0),FALSE))/VLOOKUP('Cover page'!$B$6,Currecny_M!$A$1:$P$10,MATCH(Database!C1920,Currecny_M!$A$1:$P$1,0),FALSE)</f>
        <v>-11.039000000000001</v>
      </c>
      <c r="N1920" s="6" t="str">
        <f>VLOOKUP(B1920,Master!$A$2:$C$11,3,FALSE)</f>
        <v>Euro</v>
      </c>
      <c r="O1920" s="6" t="str">
        <f>VLOOKUP(B1920,Master!$A$2:$C$11,2,FALSE)</f>
        <v>Europe</v>
      </c>
      <c r="Q1920" s="39" t="str">
        <f>VLOOKUP(D1920,GL_Master!$A$1:$D$80,2,FALSE)</f>
        <v>BS</v>
      </c>
      <c r="R1920" s="39" t="str">
        <f>VLOOKUP(D1920,GL_Master!$A$1:$D$80,3,FALSE)</f>
        <v>Accumulated Depreciation</v>
      </c>
      <c r="S1920" s="39" t="str">
        <f>VLOOKUP(D1920,GL_Master!$A$1:$D$80,4,FALSE)</f>
        <v>Accumulated Depreciation</v>
      </c>
    </row>
    <row r="1921" spans="1:19" x14ac:dyDescent="0.25">
      <c r="A1921" s="39" t="s">
        <v>262</v>
      </c>
      <c r="B1921" s="39" t="s">
        <v>237</v>
      </c>
      <c r="C1921" s="7">
        <v>43922</v>
      </c>
      <c r="D1921" s="39" t="s">
        <v>71</v>
      </c>
      <c r="E1921" s="39">
        <v>6520</v>
      </c>
      <c r="F1921" s="82">
        <f t="shared" si="87"/>
        <v>6.52</v>
      </c>
      <c r="G1921" s="39">
        <f>VLOOKUP(N1921,Currecny_M!$A$1:$P$10,2,FALSE)</f>
        <v>83</v>
      </c>
      <c r="H1921" s="39">
        <f>MATCH(C1921,Currecny_M!$A$1:$P$1,0)</f>
        <v>2</v>
      </c>
      <c r="I1921" s="39">
        <f>VLOOKUP(N1921,Currecny_M!$A$1:$P$10,MATCH(Database!C1921,Currecny_M!$A$1:$P$1,0),FALSE)</f>
        <v>83</v>
      </c>
      <c r="J1921" s="82">
        <f t="shared" si="88"/>
        <v>541.16</v>
      </c>
      <c r="K1921" s="39">
        <f>VLOOKUP('Cover page'!$B$6,Currecny_M!$A$1:$P$10,MATCH(Database!C1921,Currecny_M!$A$1:$P$1,0),FALSE)</f>
        <v>1</v>
      </c>
      <c r="L1921" s="82">
        <f t="shared" si="89"/>
        <v>541.16</v>
      </c>
      <c r="M1921" s="82">
        <f>((E1921/$F$1)*VLOOKUP(N1921,Currecny_M!$A$1:$P$10,MATCH(Database!C1921,Currecny_M!$A$1:$P$1,0),FALSE))/VLOOKUP('Cover page'!$B$6,Currecny_M!$A$1:$P$10,MATCH(Database!C1921,Currecny_M!$A$1:$P$1,0),FALSE)</f>
        <v>541.16</v>
      </c>
      <c r="N1921" s="6" t="str">
        <f>VLOOKUP(B1921,Master!$A$2:$C$11,3,FALSE)</f>
        <v>Euro</v>
      </c>
      <c r="O1921" s="6" t="str">
        <f>VLOOKUP(B1921,Master!$A$2:$C$11,2,FALSE)</f>
        <v>Europe</v>
      </c>
      <c r="Q1921" s="39" t="str">
        <f>VLOOKUP(D1921,GL_Master!$A$1:$D$80,2,FALSE)</f>
        <v>BS</v>
      </c>
      <c r="R1921" s="39" t="str">
        <f>VLOOKUP(D1921,GL_Master!$A$1:$D$80,3,FALSE)</f>
        <v>Gross Block</v>
      </c>
      <c r="S1921" s="39" t="str">
        <f>VLOOKUP(D1921,GL_Master!$A$1:$D$80,4,FALSE)</f>
        <v>Tangible Fixed assets</v>
      </c>
    </row>
    <row r="1922" spans="1:19" x14ac:dyDescent="0.25">
      <c r="A1922" s="39" t="s">
        <v>262</v>
      </c>
      <c r="B1922" s="39" t="s">
        <v>237</v>
      </c>
      <c r="C1922" s="7">
        <v>43922</v>
      </c>
      <c r="D1922" s="39" t="s">
        <v>72</v>
      </c>
      <c r="E1922" s="39">
        <v>53</v>
      </c>
      <c r="F1922" s="82">
        <f t="shared" si="87"/>
        <v>5.2999999999999999E-2</v>
      </c>
      <c r="G1922" s="39">
        <f>VLOOKUP(N1922,Currecny_M!$A$1:$P$10,2,FALSE)</f>
        <v>83</v>
      </c>
      <c r="H1922" s="39">
        <f>MATCH(C1922,Currecny_M!$A$1:$P$1,0)</f>
        <v>2</v>
      </c>
      <c r="I1922" s="39">
        <f>VLOOKUP(N1922,Currecny_M!$A$1:$P$10,MATCH(Database!C1922,Currecny_M!$A$1:$P$1,0),FALSE)</f>
        <v>83</v>
      </c>
      <c r="J1922" s="82">
        <f t="shared" si="88"/>
        <v>4.399</v>
      </c>
      <c r="K1922" s="39">
        <f>VLOOKUP('Cover page'!$B$6,Currecny_M!$A$1:$P$10,MATCH(Database!C1922,Currecny_M!$A$1:$P$1,0),FALSE)</f>
        <v>1</v>
      </c>
      <c r="L1922" s="82">
        <f t="shared" si="89"/>
        <v>4.399</v>
      </c>
      <c r="M1922" s="82">
        <f>((E1922/$F$1)*VLOOKUP(N1922,Currecny_M!$A$1:$P$10,MATCH(Database!C1922,Currecny_M!$A$1:$P$1,0),FALSE))/VLOOKUP('Cover page'!$B$6,Currecny_M!$A$1:$P$10,MATCH(Database!C1922,Currecny_M!$A$1:$P$1,0),FALSE)</f>
        <v>4.399</v>
      </c>
      <c r="N1922" s="6" t="str">
        <f>VLOOKUP(B1922,Master!$A$2:$C$11,3,FALSE)</f>
        <v>Euro</v>
      </c>
      <c r="O1922" s="6" t="str">
        <f>VLOOKUP(B1922,Master!$A$2:$C$11,2,FALSE)</f>
        <v>Europe</v>
      </c>
      <c r="Q1922" s="39" t="str">
        <f>VLOOKUP(D1922,GL_Master!$A$1:$D$80,2,FALSE)</f>
        <v>BS</v>
      </c>
      <c r="R1922" s="39" t="str">
        <f>VLOOKUP(D1922,GL_Master!$A$1:$D$80,3,FALSE)</f>
        <v>Gross Block</v>
      </c>
      <c r="S1922" s="39" t="str">
        <f>VLOOKUP(D1922,GL_Master!$A$1:$D$80,4,FALSE)</f>
        <v>Tangible Fixed assets</v>
      </c>
    </row>
    <row r="1923" spans="1:19" x14ac:dyDescent="0.25">
      <c r="A1923" s="39" t="s">
        <v>262</v>
      </c>
      <c r="B1923" s="39" t="s">
        <v>237</v>
      </c>
      <c r="C1923" s="7">
        <v>43922</v>
      </c>
      <c r="D1923" s="39" t="s">
        <v>73</v>
      </c>
      <c r="E1923" s="39">
        <v>27</v>
      </c>
      <c r="F1923" s="82">
        <f t="shared" si="87"/>
        <v>2.7E-2</v>
      </c>
      <c r="G1923" s="39">
        <f>VLOOKUP(N1923,Currecny_M!$A$1:$P$10,2,FALSE)</f>
        <v>83</v>
      </c>
      <c r="H1923" s="39">
        <f>MATCH(C1923,Currecny_M!$A$1:$P$1,0)</f>
        <v>2</v>
      </c>
      <c r="I1923" s="39">
        <f>VLOOKUP(N1923,Currecny_M!$A$1:$P$10,MATCH(Database!C1923,Currecny_M!$A$1:$P$1,0),FALSE)</f>
        <v>83</v>
      </c>
      <c r="J1923" s="82">
        <f t="shared" si="88"/>
        <v>2.2410000000000001</v>
      </c>
      <c r="K1923" s="39">
        <f>VLOOKUP('Cover page'!$B$6,Currecny_M!$A$1:$P$10,MATCH(Database!C1923,Currecny_M!$A$1:$P$1,0),FALSE)</f>
        <v>1</v>
      </c>
      <c r="L1923" s="82">
        <f t="shared" si="89"/>
        <v>2.2410000000000001</v>
      </c>
      <c r="M1923" s="82">
        <f>((E1923/$F$1)*VLOOKUP(N1923,Currecny_M!$A$1:$P$10,MATCH(Database!C1923,Currecny_M!$A$1:$P$1,0),FALSE))/VLOOKUP('Cover page'!$B$6,Currecny_M!$A$1:$P$10,MATCH(Database!C1923,Currecny_M!$A$1:$P$1,0),FALSE)</f>
        <v>2.2410000000000001</v>
      </c>
      <c r="N1923" s="6" t="str">
        <f>VLOOKUP(B1923,Master!$A$2:$C$11,3,FALSE)</f>
        <v>Euro</v>
      </c>
      <c r="O1923" s="6" t="str">
        <f>VLOOKUP(B1923,Master!$A$2:$C$11,2,FALSE)</f>
        <v>Europe</v>
      </c>
      <c r="Q1923" s="39" t="str">
        <f>VLOOKUP(D1923,GL_Master!$A$1:$D$80,2,FALSE)</f>
        <v>BS</v>
      </c>
      <c r="R1923" s="39" t="str">
        <f>VLOOKUP(D1923,GL_Master!$A$1:$D$80,3,FALSE)</f>
        <v>Gross Block</v>
      </c>
      <c r="S1923" s="39" t="str">
        <f>VLOOKUP(D1923,GL_Master!$A$1:$D$80,4,FALSE)</f>
        <v>Tangible Fixed assets</v>
      </c>
    </row>
    <row r="1924" spans="1:19" x14ac:dyDescent="0.25">
      <c r="A1924" s="39" t="s">
        <v>262</v>
      </c>
      <c r="B1924" s="39" t="s">
        <v>237</v>
      </c>
      <c r="C1924" s="7">
        <v>43922</v>
      </c>
      <c r="D1924" s="39" t="s">
        <v>74</v>
      </c>
      <c r="E1924" s="39">
        <v>-6255</v>
      </c>
      <c r="F1924" s="82">
        <f t="shared" ref="F1924:F1987" si="90">E1924/$F$1</f>
        <v>-6.2549999999999999</v>
      </c>
      <c r="G1924" s="39">
        <f>VLOOKUP(N1924,Currecny_M!$A$1:$P$10,2,FALSE)</f>
        <v>83</v>
      </c>
      <c r="H1924" s="39">
        <f>MATCH(C1924,Currecny_M!$A$1:$P$1,0)</f>
        <v>2</v>
      </c>
      <c r="I1924" s="39">
        <f>VLOOKUP(N1924,Currecny_M!$A$1:$P$10,MATCH(Database!C1924,Currecny_M!$A$1:$P$1,0),FALSE)</f>
        <v>83</v>
      </c>
      <c r="J1924" s="82">
        <f t="shared" ref="J1924:J1987" si="91">F1924*I1924</f>
        <v>-519.16499999999996</v>
      </c>
      <c r="K1924" s="39">
        <f>VLOOKUP('Cover page'!$B$6,Currecny_M!$A$1:$P$10,MATCH(Database!C1924,Currecny_M!$A$1:$P$1,0),FALSE)</f>
        <v>1</v>
      </c>
      <c r="L1924" s="82">
        <f t="shared" ref="L1924:L1987" si="92">J1924/K1924</f>
        <v>-519.16499999999996</v>
      </c>
      <c r="M1924" s="82">
        <f>((E1924/$F$1)*VLOOKUP(N1924,Currecny_M!$A$1:$P$10,MATCH(Database!C1924,Currecny_M!$A$1:$P$1,0),FALSE))/VLOOKUP('Cover page'!$B$6,Currecny_M!$A$1:$P$10,MATCH(Database!C1924,Currecny_M!$A$1:$P$1,0),FALSE)</f>
        <v>-519.16499999999996</v>
      </c>
      <c r="N1924" s="6" t="str">
        <f>VLOOKUP(B1924,Master!$A$2:$C$11,3,FALSE)</f>
        <v>Euro</v>
      </c>
      <c r="O1924" s="6" t="str">
        <f>VLOOKUP(B1924,Master!$A$2:$C$11,2,FALSE)</f>
        <v>Europe</v>
      </c>
      <c r="Q1924" s="39" t="str">
        <f>VLOOKUP(D1924,GL_Master!$A$1:$D$80,2,FALSE)</f>
        <v>BS</v>
      </c>
      <c r="R1924" s="39" t="str">
        <f>VLOOKUP(D1924,GL_Master!$A$1:$D$80,3,FALSE)</f>
        <v>Accumulated Depreciation</v>
      </c>
      <c r="S1924" s="39" t="str">
        <f>VLOOKUP(D1924,GL_Master!$A$1:$D$80,4,FALSE)</f>
        <v>Accumulated Depreciation</v>
      </c>
    </row>
    <row r="1925" spans="1:19" x14ac:dyDescent="0.25">
      <c r="A1925" s="39" t="s">
        <v>262</v>
      </c>
      <c r="B1925" s="39" t="s">
        <v>237</v>
      </c>
      <c r="C1925" s="7">
        <v>43922</v>
      </c>
      <c r="D1925" s="39" t="s">
        <v>21</v>
      </c>
      <c r="E1925" s="39">
        <v>530</v>
      </c>
      <c r="F1925" s="82">
        <f t="shared" si="90"/>
        <v>0.53</v>
      </c>
      <c r="G1925" s="39">
        <f>VLOOKUP(N1925,Currecny_M!$A$1:$P$10,2,FALSE)</f>
        <v>83</v>
      </c>
      <c r="H1925" s="39">
        <f>MATCH(C1925,Currecny_M!$A$1:$P$1,0)</f>
        <v>2</v>
      </c>
      <c r="I1925" s="39">
        <f>VLOOKUP(N1925,Currecny_M!$A$1:$P$10,MATCH(Database!C1925,Currecny_M!$A$1:$P$1,0),FALSE)</f>
        <v>83</v>
      </c>
      <c r="J1925" s="82">
        <f t="shared" si="91"/>
        <v>43.99</v>
      </c>
      <c r="K1925" s="39">
        <f>VLOOKUP('Cover page'!$B$6,Currecny_M!$A$1:$P$10,MATCH(Database!C1925,Currecny_M!$A$1:$P$1,0),FALSE)</f>
        <v>1</v>
      </c>
      <c r="L1925" s="82">
        <f t="shared" si="92"/>
        <v>43.99</v>
      </c>
      <c r="M1925" s="82">
        <f>((E1925/$F$1)*VLOOKUP(N1925,Currecny_M!$A$1:$P$10,MATCH(Database!C1925,Currecny_M!$A$1:$P$1,0),FALSE))/VLOOKUP('Cover page'!$B$6,Currecny_M!$A$1:$P$10,MATCH(Database!C1925,Currecny_M!$A$1:$P$1,0),FALSE)</f>
        <v>43.99</v>
      </c>
      <c r="N1925" s="6" t="str">
        <f>VLOOKUP(B1925,Master!$A$2:$C$11,3,FALSE)</f>
        <v>Euro</v>
      </c>
      <c r="O1925" s="6" t="str">
        <f>VLOOKUP(B1925,Master!$A$2:$C$11,2,FALSE)</f>
        <v>Europe</v>
      </c>
      <c r="Q1925" s="39" t="str">
        <f>VLOOKUP(D1925,GL_Master!$A$1:$D$80,2,FALSE)</f>
        <v>BS</v>
      </c>
      <c r="R1925" s="39" t="str">
        <f>VLOOKUP(D1925,GL_Master!$A$1:$D$80,3,FALSE)</f>
        <v>Gross Block</v>
      </c>
      <c r="S1925" s="39" t="str">
        <f>VLOOKUP(D1925,GL_Master!$A$1:$D$80,4,FALSE)</f>
        <v>Tangible Fixed assets</v>
      </c>
    </row>
    <row r="1926" spans="1:19" x14ac:dyDescent="0.25">
      <c r="A1926" s="39" t="s">
        <v>262</v>
      </c>
      <c r="B1926" s="39" t="s">
        <v>237</v>
      </c>
      <c r="C1926" s="7">
        <v>43922</v>
      </c>
      <c r="D1926" s="39" t="s">
        <v>27</v>
      </c>
      <c r="E1926" s="39">
        <v>1193</v>
      </c>
      <c r="F1926" s="82">
        <f t="shared" si="90"/>
        <v>1.1930000000000001</v>
      </c>
      <c r="G1926" s="39">
        <f>VLOOKUP(N1926,Currecny_M!$A$1:$P$10,2,FALSE)</f>
        <v>83</v>
      </c>
      <c r="H1926" s="39">
        <f>MATCH(C1926,Currecny_M!$A$1:$P$1,0)</f>
        <v>2</v>
      </c>
      <c r="I1926" s="39">
        <f>VLOOKUP(N1926,Currecny_M!$A$1:$P$10,MATCH(Database!C1926,Currecny_M!$A$1:$P$1,0),FALSE)</f>
        <v>83</v>
      </c>
      <c r="J1926" s="82">
        <f t="shared" si="91"/>
        <v>99.019000000000005</v>
      </c>
      <c r="K1926" s="39">
        <f>VLOOKUP('Cover page'!$B$6,Currecny_M!$A$1:$P$10,MATCH(Database!C1926,Currecny_M!$A$1:$P$1,0),FALSE)</f>
        <v>1</v>
      </c>
      <c r="L1926" s="82">
        <f t="shared" si="92"/>
        <v>99.019000000000005</v>
      </c>
      <c r="M1926" s="82">
        <f>((E1926/$F$1)*VLOOKUP(N1926,Currecny_M!$A$1:$P$10,MATCH(Database!C1926,Currecny_M!$A$1:$P$1,0),FALSE))/VLOOKUP('Cover page'!$B$6,Currecny_M!$A$1:$P$10,MATCH(Database!C1926,Currecny_M!$A$1:$P$1,0),FALSE)</f>
        <v>99.019000000000005</v>
      </c>
      <c r="N1926" s="6" t="str">
        <f>VLOOKUP(B1926,Master!$A$2:$C$11,3,FALSE)</f>
        <v>Euro</v>
      </c>
      <c r="O1926" s="6" t="str">
        <f>VLOOKUP(B1926,Master!$A$2:$C$11,2,FALSE)</f>
        <v>Europe</v>
      </c>
      <c r="Q1926" s="39" t="str">
        <f>VLOOKUP(D1926,GL_Master!$A$1:$D$80,2,FALSE)</f>
        <v>BS</v>
      </c>
      <c r="R1926" s="39" t="str">
        <f>VLOOKUP(D1926,GL_Master!$A$1:$D$80,3,FALSE)</f>
        <v>Gross Block</v>
      </c>
      <c r="S1926" s="39" t="str">
        <f>VLOOKUP(D1926,GL_Master!$A$1:$D$80,4,FALSE)</f>
        <v>Tangible Fixed assets</v>
      </c>
    </row>
    <row r="1927" spans="1:19" x14ac:dyDescent="0.25">
      <c r="A1927" s="39" t="s">
        <v>262</v>
      </c>
      <c r="B1927" s="39" t="s">
        <v>237</v>
      </c>
      <c r="C1927" s="7">
        <v>43922</v>
      </c>
      <c r="D1927" s="39" t="s">
        <v>75</v>
      </c>
      <c r="E1927" s="39">
        <v>-27</v>
      </c>
      <c r="F1927" s="82">
        <f t="shared" si="90"/>
        <v>-2.7E-2</v>
      </c>
      <c r="G1927" s="39">
        <f>VLOOKUP(N1927,Currecny_M!$A$1:$P$10,2,FALSE)</f>
        <v>83</v>
      </c>
      <c r="H1927" s="39">
        <f>MATCH(C1927,Currecny_M!$A$1:$P$1,0)</f>
        <v>2</v>
      </c>
      <c r="I1927" s="39">
        <f>VLOOKUP(N1927,Currecny_M!$A$1:$P$10,MATCH(Database!C1927,Currecny_M!$A$1:$P$1,0),FALSE)</f>
        <v>83</v>
      </c>
      <c r="J1927" s="82">
        <f t="shared" si="91"/>
        <v>-2.2410000000000001</v>
      </c>
      <c r="K1927" s="39">
        <f>VLOOKUP('Cover page'!$B$6,Currecny_M!$A$1:$P$10,MATCH(Database!C1927,Currecny_M!$A$1:$P$1,0),FALSE)</f>
        <v>1</v>
      </c>
      <c r="L1927" s="82">
        <f t="shared" si="92"/>
        <v>-2.2410000000000001</v>
      </c>
      <c r="M1927" s="82">
        <f>((E1927/$F$1)*VLOOKUP(N1927,Currecny_M!$A$1:$P$10,MATCH(Database!C1927,Currecny_M!$A$1:$P$1,0),FALSE))/VLOOKUP('Cover page'!$B$6,Currecny_M!$A$1:$P$10,MATCH(Database!C1927,Currecny_M!$A$1:$P$1,0),FALSE)</f>
        <v>-2.2410000000000001</v>
      </c>
      <c r="N1927" s="6" t="str">
        <f>VLOOKUP(B1927,Master!$A$2:$C$11,3,FALSE)</f>
        <v>Euro</v>
      </c>
      <c r="O1927" s="6" t="str">
        <f>VLOOKUP(B1927,Master!$A$2:$C$11,2,FALSE)</f>
        <v>Europe</v>
      </c>
      <c r="Q1927" s="39" t="str">
        <f>VLOOKUP(D1927,GL_Master!$A$1:$D$80,2,FALSE)</f>
        <v>BS</v>
      </c>
      <c r="R1927" s="39" t="str">
        <f>VLOOKUP(D1927,GL_Master!$A$1:$D$80,3,FALSE)</f>
        <v>Gross Block</v>
      </c>
      <c r="S1927" s="39" t="str">
        <f>VLOOKUP(D1927,GL_Master!$A$1:$D$80,4,FALSE)</f>
        <v>Tangible Fixed assets</v>
      </c>
    </row>
    <row r="1928" spans="1:19" x14ac:dyDescent="0.25">
      <c r="A1928" s="39" t="s">
        <v>262</v>
      </c>
      <c r="B1928" s="39" t="s">
        <v>237</v>
      </c>
      <c r="C1928" s="7">
        <v>43922</v>
      </c>
      <c r="D1928" s="39" t="s">
        <v>76</v>
      </c>
      <c r="E1928" s="39">
        <v>663</v>
      </c>
      <c r="F1928" s="82">
        <f t="shared" si="90"/>
        <v>0.66300000000000003</v>
      </c>
      <c r="G1928" s="39">
        <f>VLOOKUP(N1928,Currecny_M!$A$1:$P$10,2,FALSE)</f>
        <v>83</v>
      </c>
      <c r="H1928" s="39">
        <f>MATCH(C1928,Currecny_M!$A$1:$P$1,0)</f>
        <v>2</v>
      </c>
      <c r="I1928" s="39">
        <f>VLOOKUP(N1928,Currecny_M!$A$1:$P$10,MATCH(Database!C1928,Currecny_M!$A$1:$P$1,0),FALSE)</f>
        <v>83</v>
      </c>
      <c r="J1928" s="82">
        <f t="shared" si="91"/>
        <v>55.029000000000003</v>
      </c>
      <c r="K1928" s="39">
        <f>VLOOKUP('Cover page'!$B$6,Currecny_M!$A$1:$P$10,MATCH(Database!C1928,Currecny_M!$A$1:$P$1,0),FALSE)</f>
        <v>1</v>
      </c>
      <c r="L1928" s="82">
        <f t="shared" si="92"/>
        <v>55.029000000000003</v>
      </c>
      <c r="M1928" s="82">
        <f>((E1928/$F$1)*VLOOKUP(N1928,Currecny_M!$A$1:$P$10,MATCH(Database!C1928,Currecny_M!$A$1:$P$1,0),FALSE))/VLOOKUP('Cover page'!$B$6,Currecny_M!$A$1:$P$10,MATCH(Database!C1928,Currecny_M!$A$1:$P$1,0),FALSE)</f>
        <v>55.029000000000003</v>
      </c>
      <c r="N1928" s="6" t="str">
        <f>VLOOKUP(B1928,Master!$A$2:$C$11,3,FALSE)</f>
        <v>Euro</v>
      </c>
      <c r="O1928" s="6" t="str">
        <f>VLOOKUP(B1928,Master!$A$2:$C$11,2,FALSE)</f>
        <v>Europe</v>
      </c>
      <c r="Q1928" s="39" t="str">
        <f>VLOOKUP(D1928,GL_Master!$A$1:$D$80,2,FALSE)</f>
        <v>BS</v>
      </c>
      <c r="R1928" s="39" t="str">
        <f>VLOOKUP(D1928,GL_Master!$A$1:$D$80,3,FALSE)</f>
        <v>Inventories</v>
      </c>
      <c r="S1928" s="39" t="str">
        <f>VLOOKUP(D1928,GL_Master!$A$1:$D$80,4,FALSE)</f>
        <v>Inventory</v>
      </c>
    </row>
    <row r="1929" spans="1:19" x14ac:dyDescent="0.25">
      <c r="A1929" s="39" t="s">
        <v>262</v>
      </c>
      <c r="B1929" s="39" t="s">
        <v>237</v>
      </c>
      <c r="C1929" s="7">
        <v>43922</v>
      </c>
      <c r="D1929" s="39" t="s">
        <v>77</v>
      </c>
      <c r="E1929" s="39">
        <v>1670</v>
      </c>
      <c r="F1929" s="82">
        <f t="shared" si="90"/>
        <v>1.67</v>
      </c>
      <c r="G1929" s="39">
        <f>VLOOKUP(N1929,Currecny_M!$A$1:$P$10,2,FALSE)</f>
        <v>83</v>
      </c>
      <c r="H1929" s="39">
        <f>MATCH(C1929,Currecny_M!$A$1:$P$1,0)</f>
        <v>2</v>
      </c>
      <c r="I1929" s="39">
        <f>VLOOKUP(N1929,Currecny_M!$A$1:$P$10,MATCH(Database!C1929,Currecny_M!$A$1:$P$1,0),FALSE)</f>
        <v>83</v>
      </c>
      <c r="J1929" s="82">
        <f t="shared" si="91"/>
        <v>138.60999999999999</v>
      </c>
      <c r="K1929" s="39">
        <f>VLOOKUP('Cover page'!$B$6,Currecny_M!$A$1:$P$10,MATCH(Database!C1929,Currecny_M!$A$1:$P$1,0),FALSE)</f>
        <v>1</v>
      </c>
      <c r="L1929" s="82">
        <f t="shared" si="92"/>
        <v>138.60999999999999</v>
      </c>
      <c r="M1929" s="82">
        <f>((E1929/$F$1)*VLOOKUP(N1929,Currecny_M!$A$1:$P$10,MATCH(Database!C1929,Currecny_M!$A$1:$P$1,0),FALSE))/VLOOKUP('Cover page'!$B$6,Currecny_M!$A$1:$P$10,MATCH(Database!C1929,Currecny_M!$A$1:$P$1,0),FALSE)</f>
        <v>138.60999999999999</v>
      </c>
      <c r="N1929" s="6" t="str">
        <f>VLOOKUP(B1929,Master!$A$2:$C$11,3,FALSE)</f>
        <v>Euro</v>
      </c>
      <c r="O1929" s="6" t="str">
        <f>VLOOKUP(B1929,Master!$A$2:$C$11,2,FALSE)</f>
        <v>Europe</v>
      </c>
      <c r="Q1929" s="39" t="str">
        <f>VLOOKUP(D1929,GL_Master!$A$1:$D$80,2,FALSE)</f>
        <v>BS</v>
      </c>
      <c r="R1929" s="39" t="str">
        <f>VLOOKUP(D1929,GL_Master!$A$1:$D$80,3,FALSE)</f>
        <v>Inventories</v>
      </c>
      <c r="S1929" s="39" t="str">
        <f>VLOOKUP(D1929,GL_Master!$A$1:$D$80,4,FALSE)</f>
        <v>Inventory</v>
      </c>
    </row>
    <row r="1930" spans="1:19" x14ac:dyDescent="0.25">
      <c r="A1930" s="39" t="s">
        <v>262</v>
      </c>
      <c r="B1930" s="39" t="s">
        <v>237</v>
      </c>
      <c r="C1930" s="7">
        <v>43922</v>
      </c>
      <c r="D1930" s="39" t="s">
        <v>2</v>
      </c>
      <c r="E1930" s="39">
        <v>170487</v>
      </c>
      <c r="F1930" s="82">
        <f t="shared" si="90"/>
        <v>170.48699999999999</v>
      </c>
      <c r="G1930" s="39">
        <f>VLOOKUP(N1930,Currecny_M!$A$1:$P$10,2,FALSE)</f>
        <v>83</v>
      </c>
      <c r="H1930" s="39">
        <f>MATCH(C1930,Currecny_M!$A$1:$P$1,0)</f>
        <v>2</v>
      </c>
      <c r="I1930" s="39">
        <f>VLOOKUP(N1930,Currecny_M!$A$1:$P$10,MATCH(Database!C1930,Currecny_M!$A$1:$P$1,0),FALSE)</f>
        <v>83</v>
      </c>
      <c r="J1930" s="82">
        <f t="shared" si="91"/>
        <v>14150.421</v>
      </c>
      <c r="K1930" s="39">
        <f>VLOOKUP('Cover page'!$B$6,Currecny_M!$A$1:$P$10,MATCH(Database!C1930,Currecny_M!$A$1:$P$1,0),FALSE)</f>
        <v>1</v>
      </c>
      <c r="L1930" s="82">
        <f t="shared" si="92"/>
        <v>14150.421</v>
      </c>
      <c r="M1930" s="82">
        <f>((E1930/$F$1)*VLOOKUP(N1930,Currecny_M!$A$1:$P$10,MATCH(Database!C1930,Currecny_M!$A$1:$P$1,0),FALSE))/VLOOKUP('Cover page'!$B$6,Currecny_M!$A$1:$P$10,MATCH(Database!C1930,Currecny_M!$A$1:$P$1,0),FALSE)</f>
        <v>14150.421</v>
      </c>
      <c r="N1930" s="6" t="str">
        <f>VLOOKUP(B1930,Master!$A$2:$C$11,3,FALSE)</f>
        <v>Euro</v>
      </c>
      <c r="O1930" s="6" t="str">
        <f>VLOOKUP(B1930,Master!$A$2:$C$11,2,FALSE)</f>
        <v>Europe</v>
      </c>
      <c r="Q1930" s="39" t="str">
        <f>VLOOKUP(D1930,GL_Master!$A$1:$D$80,2,FALSE)</f>
        <v>BS</v>
      </c>
      <c r="R1930" s="39" t="str">
        <f>VLOOKUP(D1930,GL_Master!$A$1:$D$80,3,FALSE)</f>
        <v>Trade receivables</v>
      </c>
      <c r="S1930" s="39" t="str">
        <f>VLOOKUP(D1930,GL_Master!$A$1:$D$80,4,FALSE)</f>
        <v>Unsecured, considered good</v>
      </c>
    </row>
    <row r="1931" spans="1:19" x14ac:dyDescent="0.25">
      <c r="A1931" s="39" t="s">
        <v>262</v>
      </c>
      <c r="B1931" s="39" t="s">
        <v>237</v>
      </c>
      <c r="C1931" s="7">
        <v>43922</v>
      </c>
      <c r="D1931" s="39" t="s">
        <v>78</v>
      </c>
      <c r="E1931" s="39">
        <v>27</v>
      </c>
      <c r="F1931" s="82">
        <f t="shared" si="90"/>
        <v>2.7E-2</v>
      </c>
      <c r="G1931" s="39">
        <f>VLOOKUP(N1931,Currecny_M!$A$1:$P$10,2,FALSE)</f>
        <v>83</v>
      </c>
      <c r="H1931" s="39">
        <f>MATCH(C1931,Currecny_M!$A$1:$P$1,0)</f>
        <v>2</v>
      </c>
      <c r="I1931" s="39">
        <f>VLOOKUP(N1931,Currecny_M!$A$1:$P$10,MATCH(Database!C1931,Currecny_M!$A$1:$P$1,0),FALSE)</f>
        <v>83</v>
      </c>
      <c r="J1931" s="82">
        <f t="shared" si="91"/>
        <v>2.2410000000000001</v>
      </c>
      <c r="K1931" s="39">
        <f>VLOOKUP('Cover page'!$B$6,Currecny_M!$A$1:$P$10,MATCH(Database!C1931,Currecny_M!$A$1:$P$1,0),FALSE)</f>
        <v>1</v>
      </c>
      <c r="L1931" s="82">
        <f t="shared" si="92"/>
        <v>2.2410000000000001</v>
      </c>
      <c r="M1931" s="82">
        <f>((E1931/$F$1)*VLOOKUP(N1931,Currecny_M!$A$1:$P$10,MATCH(Database!C1931,Currecny_M!$A$1:$P$1,0),FALSE))/VLOOKUP('Cover page'!$B$6,Currecny_M!$A$1:$P$10,MATCH(Database!C1931,Currecny_M!$A$1:$P$1,0),FALSE)</f>
        <v>2.2410000000000001</v>
      </c>
      <c r="N1931" s="6" t="str">
        <f>VLOOKUP(B1931,Master!$A$2:$C$11,3,FALSE)</f>
        <v>Euro</v>
      </c>
      <c r="O1931" s="6" t="str">
        <f>VLOOKUP(B1931,Master!$A$2:$C$11,2,FALSE)</f>
        <v>Europe</v>
      </c>
      <c r="Q1931" s="39" t="str">
        <f>VLOOKUP(D1931,GL_Master!$A$1:$D$80,2,FALSE)</f>
        <v>BS</v>
      </c>
      <c r="R1931" s="39" t="str">
        <f>VLOOKUP(D1931,GL_Master!$A$1:$D$80,3,FALSE)</f>
        <v>Cash &amp; Bank Balances</v>
      </c>
      <c r="S1931" s="39" t="str">
        <f>VLOOKUP(D1931,GL_Master!$A$1:$D$80,4,FALSE)</f>
        <v>Cash In hand</v>
      </c>
    </row>
    <row r="1932" spans="1:19" x14ac:dyDescent="0.25">
      <c r="A1932" s="39" t="s">
        <v>262</v>
      </c>
      <c r="B1932" s="39" t="s">
        <v>237</v>
      </c>
      <c r="C1932" s="7">
        <v>43922</v>
      </c>
      <c r="D1932" s="39" t="s">
        <v>79</v>
      </c>
      <c r="E1932" s="39">
        <v>-6627</v>
      </c>
      <c r="F1932" s="82">
        <f t="shared" si="90"/>
        <v>-6.6269999999999998</v>
      </c>
      <c r="G1932" s="39">
        <f>VLOOKUP(N1932,Currecny_M!$A$1:$P$10,2,FALSE)</f>
        <v>83</v>
      </c>
      <c r="H1932" s="39">
        <f>MATCH(C1932,Currecny_M!$A$1:$P$1,0)</f>
        <v>2</v>
      </c>
      <c r="I1932" s="39">
        <f>VLOOKUP(N1932,Currecny_M!$A$1:$P$10,MATCH(Database!C1932,Currecny_M!$A$1:$P$1,0),FALSE)</f>
        <v>83</v>
      </c>
      <c r="J1932" s="82">
        <f t="shared" si="91"/>
        <v>-550.04099999999994</v>
      </c>
      <c r="K1932" s="39">
        <f>VLOOKUP('Cover page'!$B$6,Currecny_M!$A$1:$P$10,MATCH(Database!C1932,Currecny_M!$A$1:$P$1,0),FALSE)</f>
        <v>1</v>
      </c>
      <c r="L1932" s="82">
        <f t="shared" si="92"/>
        <v>-550.04099999999994</v>
      </c>
      <c r="M1932" s="82">
        <f>((E1932/$F$1)*VLOOKUP(N1932,Currecny_M!$A$1:$P$10,MATCH(Database!C1932,Currecny_M!$A$1:$P$1,0),FALSE))/VLOOKUP('Cover page'!$B$6,Currecny_M!$A$1:$P$10,MATCH(Database!C1932,Currecny_M!$A$1:$P$1,0),FALSE)</f>
        <v>-550.04099999999994</v>
      </c>
      <c r="N1932" s="6" t="str">
        <f>VLOOKUP(B1932,Master!$A$2:$C$11,3,FALSE)</f>
        <v>Euro</v>
      </c>
      <c r="O1932" s="6" t="str">
        <f>VLOOKUP(B1932,Master!$A$2:$C$11,2,FALSE)</f>
        <v>Europe</v>
      </c>
      <c r="Q1932" s="39" t="str">
        <f>VLOOKUP(D1932,GL_Master!$A$1:$D$80,2,FALSE)</f>
        <v>BS</v>
      </c>
      <c r="R1932" s="39" t="str">
        <f>VLOOKUP(D1932,GL_Master!$A$1:$D$80,3,FALSE)</f>
        <v>Loan Fund</v>
      </c>
      <c r="S1932" s="39" t="str">
        <f>VLOOKUP(D1932,GL_Master!$A$1:$D$80,4,FALSE)</f>
        <v>Term Loan</v>
      </c>
    </row>
    <row r="1933" spans="1:19" x14ac:dyDescent="0.25">
      <c r="A1933" s="39" t="s">
        <v>262</v>
      </c>
      <c r="B1933" s="39" t="s">
        <v>237</v>
      </c>
      <c r="C1933" s="7">
        <v>43922</v>
      </c>
      <c r="D1933" s="39" t="s">
        <v>80</v>
      </c>
      <c r="E1933" s="39">
        <v>186</v>
      </c>
      <c r="F1933" s="82">
        <f t="shared" si="90"/>
        <v>0.186</v>
      </c>
      <c r="G1933" s="39">
        <f>VLOOKUP(N1933,Currecny_M!$A$1:$P$10,2,FALSE)</f>
        <v>83</v>
      </c>
      <c r="H1933" s="39">
        <f>MATCH(C1933,Currecny_M!$A$1:$P$1,0)</f>
        <v>2</v>
      </c>
      <c r="I1933" s="39">
        <f>VLOOKUP(N1933,Currecny_M!$A$1:$P$10,MATCH(Database!C1933,Currecny_M!$A$1:$P$1,0),FALSE)</f>
        <v>83</v>
      </c>
      <c r="J1933" s="82">
        <f t="shared" si="91"/>
        <v>15.438000000000001</v>
      </c>
      <c r="K1933" s="39">
        <f>VLOOKUP('Cover page'!$B$6,Currecny_M!$A$1:$P$10,MATCH(Database!C1933,Currecny_M!$A$1:$P$1,0),FALSE)</f>
        <v>1</v>
      </c>
      <c r="L1933" s="82">
        <f t="shared" si="92"/>
        <v>15.438000000000001</v>
      </c>
      <c r="M1933" s="82">
        <f>((E1933/$F$1)*VLOOKUP(N1933,Currecny_M!$A$1:$P$10,MATCH(Database!C1933,Currecny_M!$A$1:$P$1,0),FALSE))/VLOOKUP('Cover page'!$B$6,Currecny_M!$A$1:$P$10,MATCH(Database!C1933,Currecny_M!$A$1:$P$1,0),FALSE)</f>
        <v>15.438000000000001</v>
      </c>
      <c r="N1933" s="6" t="str">
        <f>VLOOKUP(B1933,Master!$A$2:$C$11,3,FALSE)</f>
        <v>Euro</v>
      </c>
      <c r="O1933" s="6" t="str">
        <f>VLOOKUP(B1933,Master!$A$2:$C$11,2,FALSE)</f>
        <v>Europe</v>
      </c>
      <c r="Q1933" s="39" t="str">
        <f>VLOOKUP(D1933,GL_Master!$A$1:$D$80,2,FALSE)</f>
        <v>BS</v>
      </c>
      <c r="R1933" s="39" t="str">
        <f>VLOOKUP(D1933,GL_Master!$A$1:$D$80,3,FALSE)</f>
        <v>Cash &amp; Bank Balances</v>
      </c>
      <c r="S1933" s="39" t="str">
        <f>VLOOKUP(D1933,GL_Master!$A$1:$D$80,4,FALSE)</f>
        <v xml:space="preserve">      On Current Accounts</v>
      </c>
    </row>
    <row r="1934" spans="1:19" x14ac:dyDescent="0.25">
      <c r="A1934" s="39" t="s">
        <v>262</v>
      </c>
      <c r="B1934" s="39" t="s">
        <v>237</v>
      </c>
      <c r="C1934" s="7">
        <v>43922</v>
      </c>
      <c r="D1934" s="39" t="s">
        <v>81</v>
      </c>
      <c r="E1934" s="39">
        <v>13359</v>
      </c>
      <c r="F1934" s="82">
        <f t="shared" si="90"/>
        <v>13.359</v>
      </c>
      <c r="G1934" s="39">
        <f>VLOOKUP(N1934,Currecny_M!$A$1:$P$10,2,FALSE)</f>
        <v>83</v>
      </c>
      <c r="H1934" s="39">
        <f>MATCH(C1934,Currecny_M!$A$1:$P$1,0)</f>
        <v>2</v>
      </c>
      <c r="I1934" s="39">
        <f>VLOOKUP(N1934,Currecny_M!$A$1:$P$10,MATCH(Database!C1934,Currecny_M!$A$1:$P$1,0),FALSE)</f>
        <v>83</v>
      </c>
      <c r="J1934" s="82">
        <f t="shared" si="91"/>
        <v>1108.797</v>
      </c>
      <c r="K1934" s="39">
        <f>VLOOKUP('Cover page'!$B$6,Currecny_M!$A$1:$P$10,MATCH(Database!C1934,Currecny_M!$A$1:$P$1,0),FALSE)</f>
        <v>1</v>
      </c>
      <c r="L1934" s="82">
        <f t="shared" si="92"/>
        <v>1108.797</v>
      </c>
      <c r="M1934" s="82">
        <f>((E1934/$F$1)*VLOOKUP(N1934,Currecny_M!$A$1:$P$10,MATCH(Database!C1934,Currecny_M!$A$1:$P$1,0),FALSE))/VLOOKUP('Cover page'!$B$6,Currecny_M!$A$1:$P$10,MATCH(Database!C1934,Currecny_M!$A$1:$P$1,0),FALSE)</f>
        <v>1108.797</v>
      </c>
      <c r="N1934" s="6" t="str">
        <f>VLOOKUP(B1934,Master!$A$2:$C$11,3,FALSE)</f>
        <v>Euro</v>
      </c>
      <c r="O1934" s="6" t="str">
        <f>VLOOKUP(B1934,Master!$A$2:$C$11,2,FALSE)</f>
        <v>Europe</v>
      </c>
      <c r="Q1934" s="39" t="str">
        <f>VLOOKUP(D1934,GL_Master!$A$1:$D$80,2,FALSE)</f>
        <v>BS</v>
      </c>
      <c r="R1934" s="39" t="str">
        <f>VLOOKUP(D1934,GL_Master!$A$1:$D$80,3,FALSE)</f>
        <v>Other Current Assets</v>
      </c>
      <c r="S1934" s="39" t="str">
        <f>VLOOKUP(D1934,GL_Master!$A$1:$D$80,4,FALSE)</f>
        <v>Advance tax recoverable (net of provision )</v>
      </c>
    </row>
    <row r="1935" spans="1:19" x14ac:dyDescent="0.25">
      <c r="A1935" s="39" t="s">
        <v>262</v>
      </c>
      <c r="B1935" s="39" t="s">
        <v>237</v>
      </c>
      <c r="C1935" s="7">
        <v>43922</v>
      </c>
      <c r="D1935" s="39" t="s">
        <v>19</v>
      </c>
      <c r="E1935" s="39">
        <v>133</v>
      </c>
      <c r="F1935" s="82">
        <f t="shared" si="90"/>
        <v>0.13300000000000001</v>
      </c>
      <c r="G1935" s="39">
        <f>VLOOKUP(N1935,Currecny_M!$A$1:$P$10,2,FALSE)</f>
        <v>83</v>
      </c>
      <c r="H1935" s="39">
        <f>MATCH(C1935,Currecny_M!$A$1:$P$1,0)</f>
        <v>2</v>
      </c>
      <c r="I1935" s="39">
        <f>VLOOKUP(N1935,Currecny_M!$A$1:$P$10,MATCH(Database!C1935,Currecny_M!$A$1:$P$1,0),FALSE)</f>
        <v>83</v>
      </c>
      <c r="J1935" s="82">
        <f t="shared" si="91"/>
        <v>11.039000000000001</v>
      </c>
      <c r="K1935" s="39">
        <f>VLOOKUP('Cover page'!$B$6,Currecny_M!$A$1:$P$10,MATCH(Database!C1935,Currecny_M!$A$1:$P$1,0),FALSE)</f>
        <v>1</v>
      </c>
      <c r="L1935" s="82">
        <f t="shared" si="92"/>
        <v>11.039000000000001</v>
      </c>
      <c r="M1935" s="82">
        <f>((E1935/$F$1)*VLOOKUP(N1935,Currecny_M!$A$1:$P$10,MATCH(Database!C1935,Currecny_M!$A$1:$P$1,0),FALSE))/VLOOKUP('Cover page'!$B$6,Currecny_M!$A$1:$P$10,MATCH(Database!C1935,Currecny_M!$A$1:$P$1,0),FALSE)</f>
        <v>11.039000000000001</v>
      </c>
      <c r="N1935" s="6" t="str">
        <f>VLOOKUP(B1935,Master!$A$2:$C$11,3,FALSE)</f>
        <v>Euro</v>
      </c>
      <c r="O1935" s="6" t="str">
        <f>VLOOKUP(B1935,Master!$A$2:$C$11,2,FALSE)</f>
        <v>Europe</v>
      </c>
      <c r="Q1935" s="39" t="str">
        <f>VLOOKUP(D1935,GL_Master!$A$1:$D$80,2,FALSE)</f>
        <v>BS</v>
      </c>
      <c r="R1935" s="39" t="str">
        <f>VLOOKUP(D1935,GL_Master!$A$1:$D$80,3,FALSE)</f>
        <v>Short-term loan and advances</v>
      </c>
      <c r="S1935" s="39" t="str">
        <f>VLOOKUP(D1935,GL_Master!$A$1:$D$80,4,FALSE)</f>
        <v>Prepaid expenses</v>
      </c>
    </row>
    <row r="1936" spans="1:19" x14ac:dyDescent="0.25">
      <c r="A1936" s="39" t="s">
        <v>262</v>
      </c>
      <c r="B1936" s="39" t="s">
        <v>237</v>
      </c>
      <c r="C1936" s="7">
        <v>43922</v>
      </c>
      <c r="D1936" s="39" t="s">
        <v>82</v>
      </c>
      <c r="E1936" s="39">
        <v>1431</v>
      </c>
      <c r="F1936" s="82">
        <f t="shared" si="90"/>
        <v>1.431</v>
      </c>
      <c r="G1936" s="39">
        <f>VLOOKUP(N1936,Currecny_M!$A$1:$P$10,2,FALSE)</f>
        <v>83</v>
      </c>
      <c r="H1936" s="39">
        <f>MATCH(C1936,Currecny_M!$A$1:$P$1,0)</f>
        <v>2</v>
      </c>
      <c r="I1936" s="39">
        <f>VLOOKUP(N1936,Currecny_M!$A$1:$P$10,MATCH(Database!C1936,Currecny_M!$A$1:$P$1,0),FALSE)</f>
        <v>83</v>
      </c>
      <c r="J1936" s="82">
        <f t="shared" si="91"/>
        <v>118.77300000000001</v>
      </c>
      <c r="K1936" s="39">
        <f>VLOOKUP('Cover page'!$B$6,Currecny_M!$A$1:$P$10,MATCH(Database!C1936,Currecny_M!$A$1:$P$1,0),FALSE)</f>
        <v>1</v>
      </c>
      <c r="L1936" s="82">
        <f t="shared" si="92"/>
        <v>118.77300000000001</v>
      </c>
      <c r="M1936" s="82">
        <f>((E1936/$F$1)*VLOOKUP(N1936,Currecny_M!$A$1:$P$10,MATCH(Database!C1936,Currecny_M!$A$1:$P$1,0),FALSE))/VLOOKUP('Cover page'!$B$6,Currecny_M!$A$1:$P$10,MATCH(Database!C1936,Currecny_M!$A$1:$P$1,0),FALSE)</f>
        <v>118.77300000000001</v>
      </c>
      <c r="N1936" s="6" t="str">
        <f>VLOOKUP(B1936,Master!$A$2:$C$11,3,FALSE)</f>
        <v>Euro</v>
      </c>
      <c r="O1936" s="6" t="str">
        <f>VLOOKUP(B1936,Master!$A$2:$C$11,2,FALSE)</f>
        <v>Europe</v>
      </c>
      <c r="Q1936" s="39" t="str">
        <f>VLOOKUP(D1936,GL_Master!$A$1:$D$80,2,FALSE)</f>
        <v>BS</v>
      </c>
      <c r="R1936" s="39" t="str">
        <f>VLOOKUP(D1936,GL_Master!$A$1:$D$80,3,FALSE)</f>
        <v>Short-term loan and advances</v>
      </c>
      <c r="S1936" s="39" t="str">
        <f>VLOOKUP(D1936,GL_Master!$A$1:$D$80,4,FALSE)</f>
        <v>Advance to vendor/employees</v>
      </c>
    </row>
    <row r="1937" spans="1:19" x14ac:dyDescent="0.25">
      <c r="A1937" s="39" t="s">
        <v>262</v>
      </c>
      <c r="B1937" s="39" t="s">
        <v>237</v>
      </c>
      <c r="C1937" s="7">
        <v>43922</v>
      </c>
      <c r="D1937" s="39" t="s">
        <v>83</v>
      </c>
      <c r="E1937" s="39">
        <v>954</v>
      </c>
      <c r="F1937" s="82">
        <f t="shared" si="90"/>
        <v>0.95399999999999996</v>
      </c>
      <c r="G1937" s="39">
        <f>VLOOKUP(N1937,Currecny_M!$A$1:$P$10,2,FALSE)</f>
        <v>83</v>
      </c>
      <c r="H1937" s="39">
        <f>MATCH(C1937,Currecny_M!$A$1:$P$1,0)</f>
        <v>2</v>
      </c>
      <c r="I1937" s="39">
        <f>VLOOKUP(N1937,Currecny_M!$A$1:$P$10,MATCH(Database!C1937,Currecny_M!$A$1:$P$1,0),FALSE)</f>
        <v>83</v>
      </c>
      <c r="J1937" s="82">
        <f t="shared" si="91"/>
        <v>79.182000000000002</v>
      </c>
      <c r="K1937" s="39">
        <f>VLOOKUP('Cover page'!$B$6,Currecny_M!$A$1:$P$10,MATCH(Database!C1937,Currecny_M!$A$1:$P$1,0),FALSE)</f>
        <v>1</v>
      </c>
      <c r="L1937" s="82">
        <f t="shared" si="92"/>
        <v>79.182000000000002</v>
      </c>
      <c r="M1937" s="82">
        <f>((E1937/$F$1)*VLOOKUP(N1937,Currecny_M!$A$1:$P$10,MATCH(Database!C1937,Currecny_M!$A$1:$P$1,0),FALSE))/VLOOKUP('Cover page'!$B$6,Currecny_M!$A$1:$P$10,MATCH(Database!C1937,Currecny_M!$A$1:$P$1,0),FALSE)</f>
        <v>79.182000000000002</v>
      </c>
      <c r="N1937" s="6" t="str">
        <f>VLOOKUP(B1937,Master!$A$2:$C$11,3,FALSE)</f>
        <v>Euro</v>
      </c>
      <c r="O1937" s="6" t="str">
        <f>VLOOKUP(B1937,Master!$A$2:$C$11,2,FALSE)</f>
        <v>Europe</v>
      </c>
      <c r="Q1937" s="39" t="str">
        <f>VLOOKUP(D1937,GL_Master!$A$1:$D$80,2,FALSE)</f>
        <v>BS</v>
      </c>
      <c r="R1937" s="39" t="str">
        <f>VLOOKUP(D1937,GL_Master!$A$1:$D$80,3,FALSE)</f>
        <v>Other Current Assets</v>
      </c>
      <c r="S1937" s="39" t="str">
        <f>VLOOKUP(D1937,GL_Master!$A$1:$D$80,4,FALSE)</f>
        <v>Security deposits ( Unsecured, considered good)</v>
      </c>
    </row>
    <row r="1938" spans="1:19" x14ac:dyDescent="0.25">
      <c r="A1938" s="39" t="s">
        <v>262</v>
      </c>
      <c r="B1938" s="39" t="s">
        <v>237</v>
      </c>
      <c r="C1938" s="7">
        <v>43922</v>
      </c>
      <c r="D1938" s="39" t="s">
        <v>246</v>
      </c>
      <c r="E1938" s="39">
        <v>-112863</v>
      </c>
      <c r="F1938" s="82">
        <f t="shared" si="90"/>
        <v>-112.863</v>
      </c>
      <c r="G1938" s="39">
        <f>VLOOKUP(N1938,Currecny_M!$A$1:$P$10,2,FALSE)</f>
        <v>83</v>
      </c>
      <c r="H1938" s="39">
        <f>MATCH(C1938,Currecny_M!$A$1:$P$1,0)</f>
        <v>2</v>
      </c>
      <c r="I1938" s="39">
        <f>VLOOKUP(N1938,Currecny_M!$A$1:$P$10,MATCH(Database!C1938,Currecny_M!$A$1:$P$1,0),FALSE)</f>
        <v>83</v>
      </c>
      <c r="J1938" s="82">
        <f t="shared" si="91"/>
        <v>-9367.6290000000008</v>
      </c>
      <c r="K1938" s="39">
        <f>VLOOKUP('Cover page'!$B$6,Currecny_M!$A$1:$P$10,MATCH(Database!C1938,Currecny_M!$A$1:$P$1,0),FALSE)</f>
        <v>1</v>
      </c>
      <c r="L1938" s="82">
        <f t="shared" si="92"/>
        <v>-9367.6290000000008</v>
      </c>
      <c r="M1938" s="82">
        <f>((E1938/$F$1)*VLOOKUP(N1938,Currecny_M!$A$1:$P$10,MATCH(Database!C1938,Currecny_M!$A$1:$P$1,0),FALSE))/VLOOKUP('Cover page'!$B$6,Currecny_M!$A$1:$P$10,MATCH(Database!C1938,Currecny_M!$A$1:$P$1,0),FALSE)</f>
        <v>-9367.6290000000008</v>
      </c>
      <c r="N1938" s="6" t="str">
        <f>VLOOKUP(B1938,Master!$A$2:$C$11,3,FALSE)</f>
        <v>Euro</v>
      </c>
      <c r="O1938" s="6" t="str">
        <f>VLOOKUP(B1938,Master!$A$2:$C$11,2,FALSE)</f>
        <v>Europe</v>
      </c>
      <c r="Q1938" s="39" t="str">
        <f>VLOOKUP(D1938,GL_Master!$A$1:$D$80,2,FALSE)</f>
        <v>PL</v>
      </c>
      <c r="R1938" s="39" t="str">
        <f>VLOOKUP(D1938,GL_Master!$A$1:$D$80,3,FALSE)</f>
        <v>Revenue from Operations</v>
      </c>
      <c r="S1938" s="39" t="str">
        <f>VLOOKUP(D1938,GL_Master!$A$1:$D$80,4,FALSE)</f>
        <v>Contract revenue</v>
      </c>
    </row>
    <row r="1939" spans="1:19" x14ac:dyDescent="0.25">
      <c r="A1939" s="39" t="s">
        <v>262</v>
      </c>
      <c r="B1939" s="39" t="s">
        <v>237</v>
      </c>
      <c r="C1939" s="7">
        <v>43922</v>
      </c>
      <c r="D1939" s="39" t="s">
        <v>134</v>
      </c>
      <c r="E1939" s="39">
        <v>-875</v>
      </c>
      <c r="F1939" s="82">
        <f t="shared" si="90"/>
        <v>-0.875</v>
      </c>
      <c r="G1939" s="39">
        <f>VLOOKUP(N1939,Currecny_M!$A$1:$P$10,2,FALSE)</f>
        <v>83</v>
      </c>
      <c r="H1939" s="39">
        <f>MATCH(C1939,Currecny_M!$A$1:$P$1,0)</f>
        <v>2</v>
      </c>
      <c r="I1939" s="39">
        <f>VLOOKUP(N1939,Currecny_M!$A$1:$P$10,MATCH(Database!C1939,Currecny_M!$A$1:$P$1,0),FALSE)</f>
        <v>83</v>
      </c>
      <c r="J1939" s="82">
        <f t="shared" si="91"/>
        <v>-72.625</v>
      </c>
      <c r="K1939" s="39">
        <f>VLOOKUP('Cover page'!$B$6,Currecny_M!$A$1:$P$10,MATCH(Database!C1939,Currecny_M!$A$1:$P$1,0),FALSE)</f>
        <v>1</v>
      </c>
      <c r="L1939" s="82">
        <f t="shared" si="92"/>
        <v>-72.625</v>
      </c>
      <c r="M1939" s="82">
        <f>((E1939/$F$1)*VLOOKUP(N1939,Currecny_M!$A$1:$P$10,MATCH(Database!C1939,Currecny_M!$A$1:$P$1,0),FALSE))/VLOOKUP('Cover page'!$B$6,Currecny_M!$A$1:$P$10,MATCH(Database!C1939,Currecny_M!$A$1:$P$1,0),FALSE)</f>
        <v>-72.625</v>
      </c>
      <c r="N1939" s="6" t="str">
        <f>VLOOKUP(B1939,Master!$A$2:$C$11,3,FALSE)</f>
        <v>Euro</v>
      </c>
      <c r="O1939" s="6" t="str">
        <f>VLOOKUP(B1939,Master!$A$2:$C$11,2,FALSE)</f>
        <v>Europe</v>
      </c>
      <c r="Q1939" s="39" t="str">
        <f>VLOOKUP(D1939,GL_Master!$A$1:$D$80,2,FALSE)</f>
        <v>PL</v>
      </c>
      <c r="R1939" s="39" t="str">
        <f>VLOOKUP(D1939,GL_Master!$A$1:$D$80,3,FALSE)</f>
        <v>Other Income</v>
      </c>
      <c r="S1939" s="39" t="str">
        <f>VLOOKUP(D1939,GL_Master!$A$1:$D$80,4,FALSE)</f>
        <v>Other Income</v>
      </c>
    </row>
    <row r="1940" spans="1:19" x14ac:dyDescent="0.25">
      <c r="A1940" s="39" t="s">
        <v>262</v>
      </c>
      <c r="B1940" s="39" t="s">
        <v>237</v>
      </c>
      <c r="C1940" s="7">
        <v>43922</v>
      </c>
      <c r="D1940" s="39" t="s">
        <v>86</v>
      </c>
      <c r="E1940" s="39">
        <v>53</v>
      </c>
      <c r="F1940" s="82">
        <f t="shared" si="90"/>
        <v>5.2999999999999999E-2</v>
      </c>
      <c r="G1940" s="39">
        <f>VLOOKUP(N1940,Currecny_M!$A$1:$P$10,2,FALSE)</f>
        <v>83</v>
      </c>
      <c r="H1940" s="39">
        <f>MATCH(C1940,Currecny_M!$A$1:$P$1,0)</f>
        <v>2</v>
      </c>
      <c r="I1940" s="39">
        <f>VLOOKUP(N1940,Currecny_M!$A$1:$P$10,MATCH(Database!C1940,Currecny_M!$A$1:$P$1,0),FALSE)</f>
        <v>83</v>
      </c>
      <c r="J1940" s="82">
        <f t="shared" si="91"/>
        <v>4.399</v>
      </c>
      <c r="K1940" s="39">
        <f>VLOOKUP('Cover page'!$B$6,Currecny_M!$A$1:$P$10,MATCH(Database!C1940,Currecny_M!$A$1:$P$1,0),FALSE)</f>
        <v>1</v>
      </c>
      <c r="L1940" s="82">
        <f t="shared" si="92"/>
        <v>4.399</v>
      </c>
      <c r="M1940" s="82">
        <f>((E1940/$F$1)*VLOOKUP(N1940,Currecny_M!$A$1:$P$10,MATCH(Database!C1940,Currecny_M!$A$1:$P$1,0),FALSE))/VLOOKUP('Cover page'!$B$6,Currecny_M!$A$1:$P$10,MATCH(Database!C1940,Currecny_M!$A$1:$P$1,0),FALSE)</f>
        <v>4.399</v>
      </c>
      <c r="N1940" s="6" t="str">
        <f>VLOOKUP(B1940,Master!$A$2:$C$11,3,FALSE)</f>
        <v>Euro</v>
      </c>
      <c r="O1940" s="6" t="str">
        <f>VLOOKUP(B1940,Master!$A$2:$C$11,2,FALSE)</f>
        <v>Europe</v>
      </c>
      <c r="Q1940" s="39" t="str">
        <f>VLOOKUP(D1940,GL_Master!$A$1:$D$80,2,FALSE)</f>
        <v>PL</v>
      </c>
      <c r="R1940" s="39" t="str">
        <f>VLOOKUP(D1940,GL_Master!$A$1:$D$80,3,FALSE)</f>
        <v>COGS</v>
      </c>
      <c r="S1940" s="39" t="str">
        <f>VLOOKUP(D1940,GL_Master!$A$1:$D$80,4,FALSE)</f>
        <v>Purchase of other traded goods</v>
      </c>
    </row>
    <row r="1941" spans="1:19" x14ac:dyDescent="0.25">
      <c r="A1941" s="39" t="s">
        <v>262</v>
      </c>
      <c r="B1941" s="39" t="s">
        <v>237</v>
      </c>
      <c r="C1941" s="7">
        <v>43922</v>
      </c>
      <c r="D1941" s="39" t="s">
        <v>87</v>
      </c>
      <c r="E1941" s="39">
        <v>27</v>
      </c>
      <c r="F1941" s="82">
        <f t="shared" si="90"/>
        <v>2.7E-2</v>
      </c>
      <c r="G1941" s="39">
        <f>VLOOKUP(N1941,Currecny_M!$A$1:$P$10,2,FALSE)</f>
        <v>83</v>
      </c>
      <c r="H1941" s="39">
        <f>MATCH(C1941,Currecny_M!$A$1:$P$1,0)</f>
        <v>2</v>
      </c>
      <c r="I1941" s="39">
        <f>VLOOKUP(N1941,Currecny_M!$A$1:$P$10,MATCH(Database!C1941,Currecny_M!$A$1:$P$1,0),FALSE)</f>
        <v>83</v>
      </c>
      <c r="J1941" s="82">
        <f t="shared" si="91"/>
        <v>2.2410000000000001</v>
      </c>
      <c r="K1941" s="39">
        <f>VLOOKUP('Cover page'!$B$6,Currecny_M!$A$1:$P$10,MATCH(Database!C1941,Currecny_M!$A$1:$P$1,0),FALSE)</f>
        <v>1</v>
      </c>
      <c r="L1941" s="82">
        <f t="shared" si="92"/>
        <v>2.2410000000000001</v>
      </c>
      <c r="M1941" s="82">
        <f>((E1941/$F$1)*VLOOKUP(N1941,Currecny_M!$A$1:$P$10,MATCH(Database!C1941,Currecny_M!$A$1:$P$1,0),FALSE))/VLOOKUP('Cover page'!$B$6,Currecny_M!$A$1:$P$10,MATCH(Database!C1941,Currecny_M!$A$1:$P$1,0),FALSE)</f>
        <v>2.2410000000000001</v>
      </c>
      <c r="N1941" s="6" t="str">
        <f>VLOOKUP(B1941,Master!$A$2:$C$11,3,FALSE)</f>
        <v>Euro</v>
      </c>
      <c r="O1941" s="6" t="str">
        <f>VLOOKUP(B1941,Master!$A$2:$C$11,2,FALSE)</f>
        <v>Europe</v>
      </c>
      <c r="Q1941" s="39" t="str">
        <f>VLOOKUP(D1941,GL_Master!$A$1:$D$80,2,FALSE)</f>
        <v>PL</v>
      </c>
      <c r="R1941" s="39" t="str">
        <f>VLOOKUP(D1941,GL_Master!$A$1:$D$80,3,FALSE)</f>
        <v>COGS</v>
      </c>
      <c r="S1941" s="39" t="str">
        <f>VLOOKUP(D1941,GL_Master!$A$1:$D$80,4,FALSE)</f>
        <v>Civil, Installation, Commissioning and Other miscellaneous expenses</v>
      </c>
    </row>
    <row r="1942" spans="1:19" x14ac:dyDescent="0.25">
      <c r="A1942" s="39" t="s">
        <v>262</v>
      </c>
      <c r="B1942" s="39" t="s">
        <v>237</v>
      </c>
      <c r="C1942" s="7">
        <v>43922</v>
      </c>
      <c r="D1942" s="39" t="s">
        <v>88</v>
      </c>
      <c r="E1942" s="39">
        <v>80</v>
      </c>
      <c r="F1942" s="82">
        <f t="shared" si="90"/>
        <v>0.08</v>
      </c>
      <c r="G1942" s="39">
        <f>VLOOKUP(N1942,Currecny_M!$A$1:$P$10,2,FALSE)</f>
        <v>83</v>
      </c>
      <c r="H1942" s="39">
        <f>MATCH(C1942,Currecny_M!$A$1:$P$1,0)</f>
        <v>2</v>
      </c>
      <c r="I1942" s="39">
        <f>VLOOKUP(N1942,Currecny_M!$A$1:$P$10,MATCH(Database!C1942,Currecny_M!$A$1:$P$1,0),FALSE)</f>
        <v>83</v>
      </c>
      <c r="J1942" s="82">
        <f t="shared" si="91"/>
        <v>6.6400000000000006</v>
      </c>
      <c r="K1942" s="39">
        <f>VLOOKUP('Cover page'!$B$6,Currecny_M!$A$1:$P$10,MATCH(Database!C1942,Currecny_M!$A$1:$P$1,0),FALSE)</f>
        <v>1</v>
      </c>
      <c r="L1942" s="82">
        <f t="shared" si="92"/>
        <v>6.6400000000000006</v>
      </c>
      <c r="M1942" s="82">
        <f>((E1942/$F$1)*VLOOKUP(N1942,Currecny_M!$A$1:$P$10,MATCH(Database!C1942,Currecny_M!$A$1:$P$1,0),FALSE))/VLOOKUP('Cover page'!$B$6,Currecny_M!$A$1:$P$10,MATCH(Database!C1942,Currecny_M!$A$1:$P$1,0),FALSE)</f>
        <v>6.6400000000000006</v>
      </c>
      <c r="N1942" s="6" t="str">
        <f>VLOOKUP(B1942,Master!$A$2:$C$11,3,FALSE)</f>
        <v>Euro</v>
      </c>
      <c r="O1942" s="6" t="str">
        <f>VLOOKUP(B1942,Master!$A$2:$C$11,2,FALSE)</f>
        <v>Europe</v>
      </c>
      <c r="Q1942" s="39" t="str">
        <f>VLOOKUP(D1942,GL_Master!$A$1:$D$80,2,FALSE)</f>
        <v>PL</v>
      </c>
      <c r="R1942" s="39" t="str">
        <f>VLOOKUP(D1942,GL_Master!$A$1:$D$80,3,FALSE)</f>
        <v>COGS</v>
      </c>
      <c r="S1942" s="39" t="str">
        <f>VLOOKUP(D1942,GL_Master!$A$1:$D$80,4,FALSE)</f>
        <v>Civil, Installation, Commissioning and Other miscellaneous expenses</v>
      </c>
    </row>
    <row r="1943" spans="1:19" x14ac:dyDescent="0.25">
      <c r="A1943" s="39" t="s">
        <v>262</v>
      </c>
      <c r="B1943" s="39" t="s">
        <v>237</v>
      </c>
      <c r="C1943" s="7">
        <v>43922</v>
      </c>
      <c r="D1943" s="39" t="s">
        <v>89</v>
      </c>
      <c r="E1943" s="39">
        <v>159</v>
      </c>
      <c r="F1943" s="82">
        <f t="shared" si="90"/>
        <v>0.159</v>
      </c>
      <c r="G1943" s="39">
        <f>VLOOKUP(N1943,Currecny_M!$A$1:$P$10,2,FALSE)</f>
        <v>83</v>
      </c>
      <c r="H1943" s="39">
        <f>MATCH(C1943,Currecny_M!$A$1:$P$1,0)</f>
        <v>2</v>
      </c>
      <c r="I1943" s="39">
        <f>VLOOKUP(N1943,Currecny_M!$A$1:$P$10,MATCH(Database!C1943,Currecny_M!$A$1:$P$1,0),FALSE)</f>
        <v>83</v>
      </c>
      <c r="J1943" s="82">
        <f t="shared" si="91"/>
        <v>13.197000000000001</v>
      </c>
      <c r="K1943" s="39">
        <f>VLOOKUP('Cover page'!$B$6,Currecny_M!$A$1:$P$10,MATCH(Database!C1943,Currecny_M!$A$1:$P$1,0),FALSE)</f>
        <v>1</v>
      </c>
      <c r="L1943" s="82">
        <f t="shared" si="92"/>
        <v>13.197000000000001</v>
      </c>
      <c r="M1943" s="82">
        <f>((E1943/$F$1)*VLOOKUP(N1943,Currecny_M!$A$1:$P$10,MATCH(Database!C1943,Currecny_M!$A$1:$P$1,0),FALSE))/VLOOKUP('Cover page'!$B$6,Currecny_M!$A$1:$P$10,MATCH(Database!C1943,Currecny_M!$A$1:$P$1,0),FALSE)</f>
        <v>13.197000000000001</v>
      </c>
      <c r="N1943" s="6" t="str">
        <f>VLOOKUP(B1943,Master!$A$2:$C$11,3,FALSE)</f>
        <v>Euro</v>
      </c>
      <c r="O1943" s="6" t="str">
        <f>VLOOKUP(B1943,Master!$A$2:$C$11,2,FALSE)</f>
        <v>Europe</v>
      </c>
      <c r="Q1943" s="39" t="str">
        <f>VLOOKUP(D1943,GL_Master!$A$1:$D$80,2,FALSE)</f>
        <v>PL</v>
      </c>
      <c r="R1943" s="39" t="str">
        <f>VLOOKUP(D1943,GL_Master!$A$1:$D$80,3,FALSE)</f>
        <v>COGS</v>
      </c>
      <c r="S1943" s="39" t="str">
        <f>VLOOKUP(D1943,GL_Master!$A$1:$D$80,4,FALSE)</f>
        <v>project Expenses</v>
      </c>
    </row>
    <row r="1944" spans="1:19" x14ac:dyDescent="0.25">
      <c r="A1944" s="39" t="s">
        <v>262</v>
      </c>
      <c r="B1944" s="39" t="s">
        <v>237</v>
      </c>
      <c r="C1944" s="7">
        <v>43922</v>
      </c>
      <c r="D1944" s="39" t="s">
        <v>90</v>
      </c>
      <c r="E1944" s="39">
        <v>53</v>
      </c>
      <c r="F1944" s="82">
        <f t="shared" si="90"/>
        <v>5.2999999999999999E-2</v>
      </c>
      <c r="G1944" s="39">
        <f>VLOOKUP(N1944,Currecny_M!$A$1:$P$10,2,FALSE)</f>
        <v>83</v>
      </c>
      <c r="H1944" s="39">
        <f>MATCH(C1944,Currecny_M!$A$1:$P$1,0)</f>
        <v>2</v>
      </c>
      <c r="I1944" s="39">
        <f>VLOOKUP(N1944,Currecny_M!$A$1:$P$10,MATCH(Database!C1944,Currecny_M!$A$1:$P$1,0),FALSE)</f>
        <v>83</v>
      </c>
      <c r="J1944" s="82">
        <f t="shared" si="91"/>
        <v>4.399</v>
      </c>
      <c r="K1944" s="39">
        <f>VLOOKUP('Cover page'!$B$6,Currecny_M!$A$1:$P$10,MATCH(Database!C1944,Currecny_M!$A$1:$P$1,0),FALSE)</f>
        <v>1</v>
      </c>
      <c r="L1944" s="82">
        <f t="shared" si="92"/>
        <v>4.399</v>
      </c>
      <c r="M1944" s="82">
        <f>((E1944/$F$1)*VLOOKUP(N1944,Currecny_M!$A$1:$P$10,MATCH(Database!C1944,Currecny_M!$A$1:$P$1,0),FALSE))/VLOOKUP('Cover page'!$B$6,Currecny_M!$A$1:$P$10,MATCH(Database!C1944,Currecny_M!$A$1:$P$1,0),FALSE)</f>
        <v>4.399</v>
      </c>
      <c r="N1944" s="6" t="str">
        <f>VLOOKUP(B1944,Master!$A$2:$C$11,3,FALSE)</f>
        <v>Euro</v>
      </c>
      <c r="O1944" s="6" t="str">
        <f>VLOOKUP(B1944,Master!$A$2:$C$11,2,FALSE)</f>
        <v>Europe</v>
      </c>
      <c r="Q1944" s="39" t="str">
        <f>VLOOKUP(D1944,GL_Master!$A$1:$D$80,2,FALSE)</f>
        <v>PL</v>
      </c>
      <c r="R1944" s="39" t="str">
        <f>VLOOKUP(D1944,GL_Master!$A$1:$D$80,3,FALSE)</f>
        <v>Office utility</v>
      </c>
      <c r="S1944" s="39" t="str">
        <f>VLOOKUP(D1944,GL_Master!$A$1:$D$80,4,FALSE)</f>
        <v>Electricity Expenses</v>
      </c>
    </row>
    <row r="1945" spans="1:19" x14ac:dyDescent="0.25">
      <c r="A1945" s="39" t="s">
        <v>262</v>
      </c>
      <c r="B1945" s="39" t="s">
        <v>237</v>
      </c>
      <c r="C1945" s="7">
        <v>43922</v>
      </c>
      <c r="D1945" s="39" t="s">
        <v>91</v>
      </c>
      <c r="E1945" s="39">
        <v>106</v>
      </c>
      <c r="F1945" s="82">
        <f t="shared" si="90"/>
        <v>0.106</v>
      </c>
      <c r="G1945" s="39">
        <f>VLOOKUP(N1945,Currecny_M!$A$1:$P$10,2,FALSE)</f>
        <v>83</v>
      </c>
      <c r="H1945" s="39">
        <f>MATCH(C1945,Currecny_M!$A$1:$P$1,0)</f>
        <v>2</v>
      </c>
      <c r="I1945" s="39">
        <f>VLOOKUP(N1945,Currecny_M!$A$1:$P$10,MATCH(Database!C1945,Currecny_M!$A$1:$P$1,0),FALSE)</f>
        <v>83</v>
      </c>
      <c r="J1945" s="82">
        <f t="shared" si="91"/>
        <v>8.798</v>
      </c>
      <c r="K1945" s="39">
        <f>VLOOKUP('Cover page'!$B$6,Currecny_M!$A$1:$P$10,MATCH(Database!C1945,Currecny_M!$A$1:$P$1,0),FALSE)</f>
        <v>1</v>
      </c>
      <c r="L1945" s="82">
        <f t="shared" si="92"/>
        <v>8.798</v>
      </c>
      <c r="M1945" s="82">
        <f>((E1945/$F$1)*VLOOKUP(N1945,Currecny_M!$A$1:$P$10,MATCH(Database!C1945,Currecny_M!$A$1:$P$1,0),FALSE))/VLOOKUP('Cover page'!$B$6,Currecny_M!$A$1:$P$10,MATCH(Database!C1945,Currecny_M!$A$1:$P$1,0),FALSE)</f>
        <v>8.798</v>
      </c>
      <c r="N1945" s="6" t="str">
        <f>VLOOKUP(B1945,Master!$A$2:$C$11,3,FALSE)</f>
        <v>Euro</v>
      </c>
      <c r="O1945" s="6" t="str">
        <f>VLOOKUP(B1945,Master!$A$2:$C$11,2,FALSE)</f>
        <v>Europe</v>
      </c>
      <c r="Q1945" s="39" t="str">
        <f>VLOOKUP(D1945,GL_Master!$A$1:$D$80,2,FALSE)</f>
        <v>PL</v>
      </c>
      <c r="R1945" s="39" t="str">
        <f>VLOOKUP(D1945,GL_Master!$A$1:$D$80,3,FALSE)</f>
        <v>Misc. expenses</v>
      </c>
      <c r="S1945" s="39" t="str">
        <f>VLOOKUP(D1945,GL_Master!$A$1:$D$80,4,FALSE)</f>
        <v>Repair &amp; Maintenance</v>
      </c>
    </row>
    <row r="1946" spans="1:19" x14ac:dyDescent="0.25">
      <c r="A1946" s="39" t="s">
        <v>262</v>
      </c>
      <c r="B1946" s="39" t="s">
        <v>237</v>
      </c>
      <c r="C1946" s="7">
        <v>43922</v>
      </c>
      <c r="D1946" s="39" t="s">
        <v>92</v>
      </c>
      <c r="E1946" s="39">
        <v>80</v>
      </c>
      <c r="F1946" s="82">
        <f t="shared" si="90"/>
        <v>0.08</v>
      </c>
      <c r="G1946" s="39">
        <f>VLOOKUP(N1946,Currecny_M!$A$1:$P$10,2,FALSE)</f>
        <v>83</v>
      </c>
      <c r="H1946" s="39">
        <f>MATCH(C1946,Currecny_M!$A$1:$P$1,0)</f>
        <v>2</v>
      </c>
      <c r="I1946" s="39">
        <f>VLOOKUP(N1946,Currecny_M!$A$1:$P$10,MATCH(Database!C1946,Currecny_M!$A$1:$P$1,0),FALSE)</f>
        <v>83</v>
      </c>
      <c r="J1946" s="82">
        <f t="shared" si="91"/>
        <v>6.6400000000000006</v>
      </c>
      <c r="K1946" s="39">
        <f>VLOOKUP('Cover page'!$B$6,Currecny_M!$A$1:$P$10,MATCH(Database!C1946,Currecny_M!$A$1:$P$1,0),FALSE)</f>
        <v>1</v>
      </c>
      <c r="L1946" s="82">
        <f t="shared" si="92"/>
        <v>6.6400000000000006</v>
      </c>
      <c r="M1946" s="82">
        <f>((E1946/$F$1)*VLOOKUP(N1946,Currecny_M!$A$1:$P$10,MATCH(Database!C1946,Currecny_M!$A$1:$P$1,0),FALSE))/VLOOKUP('Cover page'!$B$6,Currecny_M!$A$1:$P$10,MATCH(Database!C1946,Currecny_M!$A$1:$P$1,0),FALSE)</f>
        <v>6.6400000000000006</v>
      </c>
      <c r="N1946" s="6" t="str">
        <f>VLOOKUP(B1946,Master!$A$2:$C$11,3,FALSE)</f>
        <v>Euro</v>
      </c>
      <c r="O1946" s="6" t="str">
        <f>VLOOKUP(B1946,Master!$A$2:$C$11,2,FALSE)</f>
        <v>Europe</v>
      </c>
      <c r="Q1946" s="39" t="str">
        <f>VLOOKUP(D1946,GL_Master!$A$1:$D$80,2,FALSE)</f>
        <v>PL</v>
      </c>
      <c r="R1946" s="39" t="str">
        <f>VLOOKUP(D1946,GL_Master!$A$1:$D$80,3,FALSE)</f>
        <v>Misc. expenses</v>
      </c>
      <c r="S1946" s="39" t="str">
        <f>VLOOKUP(D1946,GL_Master!$A$1:$D$80,4,FALSE)</f>
        <v>Repair &amp; Maintenance</v>
      </c>
    </row>
    <row r="1947" spans="1:19" x14ac:dyDescent="0.25">
      <c r="A1947" s="39" t="s">
        <v>262</v>
      </c>
      <c r="B1947" s="39" t="s">
        <v>237</v>
      </c>
      <c r="C1947" s="7">
        <v>43922</v>
      </c>
      <c r="D1947" s="39" t="s">
        <v>93</v>
      </c>
      <c r="E1947" s="39">
        <v>928</v>
      </c>
      <c r="F1947" s="82">
        <f t="shared" si="90"/>
        <v>0.92800000000000005</v>
      </c>
      <c r="G1947" s="39">
        <f>VLOOKUP(N1947,Currecny_M!$A$1:$P$10,2,FALSE)</f>
        <v>83</v>
      </c>
      <c r="H1947" s="39">
        <f>MATCH(C1947,Currecny_M!$A$1:$P$1,0)</f>
        <v>2</v>
      </c>
      <c r="I1947" s="39">
        <f>VLOOKUP(N1947,Currecny_M!$A$1:$P$10,MATCH(Database!C1947,Currecny_M!$A$1:$P$1,0),FALSE)</f>
        <v>83</v>
      </c>
      <c r="J1947" s="82">
        <f t="shared" si="91"/>
        <v>77.024000000000001</v>
      </c>
      <c r="K1947" s="39">
        <f>VLOOKUP('Cover page'!$B$6,Currecny_M!$A$1:$P$10,MATCH(Database!C1947,Currecny_M!$A$1:$P$1,0),FALSE)</f>
        <v>1</v>
      </c>
      <c r="L1947" s="82">
        <f t="shared" si="92"/>
        <v>77.024000000000001</v>
      </c>
      <c r="M1947" s="82">
        <f>((E1947/$F$1)*VLOOKUP(N1947,Currecny_M!$A$1:$P$10,MATCH(Database!C1947,Currecny_M!$A$1:$P$1,0),FALSE))/VLOOKUP('Cover page'!$B$6,Currecny_M!$A$1:$P$10,MATCH(Database!C1947,Currecny_M!$A$1:$P$1,0),FALSE)</f>
        <v>77.024000000000001</v>
      </c>
      <c r="N1947" s="6" t="str">
        <f>VLOOKUP(B1947,Master!$A$2:$C$11,3,FALSE)</f>
        <v>Euro</v>
      </c>
      <c r="O1947" s="6" t="str">
        <f>VLOOKUP(B1947,Master!$A$2:$C$11,2,FALSE)</f>
        <v>Europe</v>
      </c>
      <c r="Q1947" s="39" t="str">
        <f>VLOOKUP(D1947,GL_Master!$A$1:$D$80,2,FALSE)</f>
        <v>PL</v>
      </c>
      <c r="R1947" s="39" t="str">
        <f>VLOOKUP(D1947,GL_Master!$A$1:$D$80,3,FALSE)</f>
        <v>Salary wages &amp; benefits</v>
      </c>
      <c r="S1947" s="39" t="str">
        <f>VLOOKUP(D1947,GL_Master!$A$1:$D$80,4,FALSE)</f>
        <v>Employee benefits expense</v>
      </c>
    </row>
    <row r="1948" spans="1:19" x14ac:dyDescent="0.25">
      <c r="A1948" s="39" t="s">
        <v>262</v>
      </c>
      <c r="B1948" s="39" t="s">
        <v>237</v>
      </c>
      <c r="C1948" s="7">
        <v>43922</v>
      </c>
      <c r="D1948" s="39" t="s">
        <v>33</v>
      </c>
      <c r="E1948" s="39">
        <v>27</v>
      </c>
      <c r="F1948" s="82">
        <f t="shared" si="90"/>
        <v>2.7E-2</v>
      </c>
      <c r="G1948" s="39">
        <f>VLOOKUP(N1948,Currecny_M!$A$1:$P$10,2,FALSE)</f>
        <v>83</v>
      </c>
      <c r="H1948" s="39">
        <f>MATCH(C1948,Currecny_M!$A$1:$P$1,0)</f>
        <v>2</v>
      </c>
      <c r="I1948" s="39">
        <f>VLOOKUP(N1948,Currecny_M!$A$1:$P$10,MATCH(Database!C1948,Currecny_M!$A$1:$P$1,0),FALSE)</f>
        <v>83</v>
      </c>
      <c r="J1948" s="82">
        <f t="shared" si="91"/>
        <v>2.2410000000000001</v>
      </c>
      <c r="K1948" s="39">
        <f>VLOOKUP('Cover page'!$B$6,Currecny_M!$A$1:$P$10,MATCH(Database!C1948,Currecny_M!$A$1:$P$1,0),FALSE)</f>
        <v>1</v>
      </c>
      <c r="L1948" s="82">
        <f t="shared" si="92"/>
        <v>2.2410000000000001</v>
      </c>
      <c r="M1948" s="82">
        <f>((E1948/$F$1)*VLOOKUP(N1948,Currecny_M!$A$1:$P$10,MATCH(Database!C1948,Currecny_M!$A$1:$P$1,0),FALSE))/VLOOKUP('Cover page'!$B$6,Currecny_M!$A$1:$P$10,MATCH(Database!C1948,Currecny_M!$A$1:$P$1,0),FALSE)</f>
        <v>2.2410000000000001</v>
      </c>
      <c r="N1948" s="6" t="str">
        <f>VLOOKUP(B1948,Master!$A$2:$C$11,3,FALSE)</f>
        <v>Euro</v>
      </c>
      <c r="O1948" s="6" t="str">
        <f>VLOOKUP(B1948,Master!$A$2:$C$11,2,FALSE)</f>
        <v>Europe</v>
      </c>
      <c r="Q1948" s="39" t="str">
        <f>VLOOKUP(D1948,GL_Master!$A$1:$D$80,2,FALSE)</f>
        <v>PL</v>
      </c>
      <c r="R1948" s="39" t="str">
        <f>VLOOKUP(D1948,GL_Master!$A$1:$D$80,3,FALSE)</f>
        <v>Staff welfare expenses</v>
      </c>
      <c r="S1948" s="39" t="str">
        <f>VLOOKUP(D1948,GL_Master!$A$1:$D$80,4,FALSE)</f>
        <v>Other staff welfare</v>
      </c>
    </row>
    <row r="1949" spans="1:19" x14ac:dyDescent="0.25">
      <c r="A1949" s="39" t="s">
        <v>262</v>
      </c>
      <c r="B1949" s="39" t="s">
        <v>237</v>
      </c>
      <c r="C1949" s="7">
        <v>43922</v>
      </c>
      <c r="D1949" s="39" t="s">
        <v>94</v>
      </c>
      <c r="E1949" s="39">
        <v>159</v>
      </c>
      <c r="F1949" s="82">
        <f t="shared" si="90"/>
        <v>0.159</v>
      </c>
      <c r="G1949" s="39">
        <f>VLOOKUP(N1949,Currecny_M!$A$1:$P$10,2,FALSE)</f>
        <v>83</v>
      </c>
      <c r="H1949" s="39">
        <f>MATCH(C1949,Currecny_M!$A$1:$P$1,0)</f>
        <v>2</v>
      </c>
      <c r="I1949" s="39">
        <f>VLOOKUP(N1949,Currecny_M!$A$1:$P$10,MATCH(Database!C1949,Currecny_M!$A$1:$P$1,0),FALSE)</f>
        <v>83</v>
      </c>
      <c r="J1949" s="82">
        <f t="shared" si="91"/>
        <v>13.197000000000001</v>
      </c>
      <c r="K1949" s="39">
        <f>VLOOKUP('Cover page'!$B$6,Currecny_M!$A$1:$P$10,MATCH(Database!C1949,Currecny_M!$A$1:$P$1,0),FALSE)</f>
        <v>1</v>
      </c>
      <c r="L1949" s="82">
        <f t="shared" si="92"/>
        <v>13.197000000000001</v>
      </c>
      <c r="M1949" s="82">
        <f>((E1949/$F$1)*VLOOKUP(N1949,Currecny_M!$A$1:$P$10,MATCH(Database!C1949,Currecny_M!$A$1:$P$1,0),FALSE))/VLOOKUP('Cover page'!$B$6,Currecny_M!$A$1:$P$10,MATCH(Database!C1949,Currecny_M!$A$1:$P$1,0),FALSE)</f>
        <v>13.197000000000001</v>
      </c>
      <c r="N1949" s="6" t="str">
        <f>VLOOKUP(B1949,Master!$A$2:$C$11,3,FALSE)</f>
        <v>Euro</v>
      </c>
      <c r="O1949" s="6" t="str">
        <f>VLOOKUP(B1949,Master!$A$2:$C$11,2,FALSE)</f>
        <v>Europe</v>
      </c>
      <c r="Q1949" s="39" t="str">
        <f>VLOOKUP(D1949,GL_Master!$A$1:$D$80,2,FALSE)</f>
        <v>PL</v>
      </c>
      <c r="R1949" s="39" t="str">
        <f>VLOOKUP(D1949,GL_Master!$A$1:$D$80,3,FALSE)</f>
        <v xml:space="preserve">Gratuity expenses </v>
      </c>
      <c r="S1949" s="39" t="str">
        <f>VLOOKUP(D1949,GL_Master!$A$1:$D$80,4,FALSE)</f>
        <v>Gratuity</v>
      </c>
    </row>
    <row r="1950" spans="1:19" x14ac:dyDescent="0.25">
      <c r="A1950" s="39" t="s">
        <v>262</v>
      </c>
      <c r="B1950" s="39" t="s">
        <v>237</v>
      </c>
      <c r="C1950" s="7">
        <v>43922</v>
      </c>
      <c r="D1950" s="39" t="s">
        <v>95</v>
      </c>
      <c r="E1950" s="39">
        <v>53</v>
      </c>
      <c r="F1950" s="82">
        <f t="shared" si="90"/>
        <v>5.2999999999999999E-2</v>
      </c>
      <c r="G1950" s="39">
        <f>VLOOKUP(N1950,Currecny_M!$A$1:$P$10,2,FALSE)</f>
        <v>83</v>
      </c>
      <c r="H1950" s="39">
        <f>MATCH(C1950,Currecny_M!$A$1:$P$1,0)</f>
        <v>2</v>
      </c>
      <c r="I1950" s="39">
        <f>VLOOKUP(N1950,Currecny_M!$A$1:$P$10,MATCH(Database!C1950,Currecny_M!$A$1:$P$1,0),FALSE)</f>
        <v>83</v>
      </c>
      <c r="J1950" s="82">
        <f t="shared" si="91"/>
        <v>4.399</v>
      </c>
      <c r="K1950" s="39">
        <f>VLOOKUP('Cover page'!$B$6,Currecny_M!$A$1:$P$10,MATCH(Database!C1950,Currecny_M!$A$1:$P$1,0),FALSE)</f>
        <v>1</v>
      </c>
      <c r="L1950" s="82">
        <f t="shared" si="92"/>
        <v>4.399</v>
      </c>
      <c r="M1950" s="82">
        <f>((E1950/$F$1)*VLOOKUP(N1950,Currecny_M!$A$1:$P$10,MATCH(Database!C1950,Currecny_M!$A$1:$P$1,0),FALSE))/VLOOKUP('Cover page'!$B$6,Currecny_M!$A$1:$P$10,MATCH(Database!C1950,Currecny_M!$A$1:$P$1,0),FALSE)</f>
        <v>4.399</v>
      </c>
      <c r="N1950" s="6" t="str">
        <f>VLOOKUP(B1950,Master!$A$2:$C$11,3,FALSE)</f>
        <v>Euro</v>
      </c>
      <c r="O1950" s="6" t="str">
        <f>VLOOKUP(B1950,Master!$A$2:$C$11,2,FALSE)</f>
        <v>Europe</v>
      </c>
      <c r="Q1950" s="39" t="str">
        <f>VLOOKUP(D1950,GL_Master!$A$1:$D$80,2,FALSE)</f>
        <v>PL</v>
      </c>
      <c r="R1950" s="39" t="str">
        <f>VLOOKUP(D1950,GL_Master!$A$1:$D$80,3,FALSE)</f>
        <v>Salary wages &amp; benefits</v>
      </c>
      <c r="S1950" s="39" t="str">
        <f>VLOOKUP(D1950,GL_Master!$A$1:$D$80,4,FALSE)</f>
        <v>Employee benefits expense</v>
      </c>
    </row>
    <row r="1951" spans="1:19" x14ac:dyDescent="0.25">
      <c r="A1951" s="39" t="s">
        <v>262</v>
      </c>
      <c r="B1951" s="39" t="s">
        <v>237</v>
      </c>
      <c r="C1951" s="7">
        <v>43922</v>
      </c>
      <c r="D1951" s="39" t="s">
        <v>96</v>
      </c>
      <c r="E1951" s="39">
        <v>477</v>
      </c>
      <c r="F1951" s="82">
        <f t="shared" si="90"/>
        <v>0.47699999999999998</v>
      </c>
      <c r="G1951" s="39">
        <f>VLOOKUP(N1951,Currecny_M!$A$1:$P$10,2,FALSE)</f>
        <v>83</v>
      </c>
      <c r="H1951" s="39">
        <f>MATCH(C1951,Currecny_M!$A$1:$P$1,0)</f>
        <v>2</v>
      </c>
      <c r="I1951" s="39">
        <f>VLOOKUP(N1951,Currecny_M!$A$1:$P$10,MATCH(Database!C1951,Currecny_M!$A$1:$P$1,0),FALSE)</f>
        <v>83</v>
      </c>
      <c r="J1951" s="82">
        <f t="shared" si="91"/>
        <v>39.591000000000001</v>
      </c>
      <c r="K1951" s="39">
        <f>VLOOKUP('Cover page'!$B$6,Currecny_M!$A$1:$P$10,MATCH(Database!C1951,Currecny_M!$A$1:$P$1,0),FALSE)</f>
        <v>1</v>
      </c>
      <c r="L1951" s="82">
        <f t="shared" si="92"/>
        <v>39.591000000000001</v>
      </c>
      <c r="M1951" s="82">
        <f>((E1951/$F$1)*VLOOKUP(N1951,Currecny_M!$A$1:$P$10,MATCH(Database!C1951,Currecny_M!$A$1:$P$1,0),FALSE))/VLOOKUP('Cover page'!$B$6,Currecny_M!$A$1:$P$10,MATCH(Database!C1951,Currecny_M!$A$1:$P$1,0),FALSE)</f>
        <v>39.591000000000001</v>
      </c>
      <c r="N1951" s="6" t="str">
        <f>VLOOKUP(B1951,Master!$A$2:$C$11,3,FALSE)</f>
        <v>Euro</v>
      </c>
      <c r="O1951" s="6" t="str">
        <f>VLOOKUP(B1951,Master!$A$2:$C$11,2,FALSE)</f>
        <v>Europe</v>
      </c>
      <c r="Q1951" s="39" t="str">
        <f>VLOOKUP(D1951,GL_Master!$A$1:$D$80,2,FALSE)</f>
        <v>PL</v>
      </c>
      <c r="R1951" s="39" t="str">
        <f>VLOOKUP(D1951,GL_Master!$A$1:$D$80,3,FALSE)</f>
        <v>Salary wages &amp; benefits</v>
      </c>
      <c r="S1951" s="39" t="str">
        <f>VLOOKUP(D1951,GL_Master!$A$1:$D$80,4,FALSE)</f>
        <v>Employee benefits expense</v>
      </c>
    </row>
    <row r="1952" spans="1:19" x14ac:dyDescent="0.25">
      <c r="A1952" s="39" t="s">
        <v>262</v>
      </c>
      <c r="B1952" s="39" t="s">
        <v>237</v>
      </c>
      <c r="C1952" s="7">
        <v>43922</v>
      </c>
      <c r="D1952" s="39" t="s">
        <v>97</v>
      </c>
      <c r="E1952" s="39">
        <v>27</v>
      </c>
      <c r="F1952" s="82">
        <f t="shared" si="90"/>
        <v>2.7E-2</v>
      </c>
      <c r="G1952" s="39">
        <f>VLOOKUP(N1952,Currecny_M!$A$1:$P$10,2,FALSE)</f>
        <v>83</v>
      </c>
      <c r="H1952" s="39">
        <f>MATCH(C1952,Currecny_M!$A$1:$P$1,0)</f>
        <v>2</v>
      </c>
      <c r="I1952" s="39">
        <f>VLOOKUP(N1952,Currecny_M!$A$1:$P$10,MATCH(Database!C1952,Currecny_M!$A$1:$P$1,0),FALSE)</f>
        <v>83</v>
      </c>
      <c r="J1952" s="82">
        <f t="shared" si="91"/>
        <v>2.2410000000000001</v>
      </c>
      <c r="K1952" s="39">
        <f>VLOOKUP('Cover page'!$B$6,Currecny_M!$A$1:$P$10,MATCH(Database!C1952,Currecny_M!$A$1:$P$1,0),FALSE)</f>
        <v>1</v>
      </c>
      <c r="L1952" s="82">
        <f t="shared" si="92"/>
        <v>2.2410000000000001</v>
      </c>
      <c r="M1952" s="82">
        <f>((E1952/$F$1)*VLOOKUP(N1952,Currecny_M!$A$1:$P$10,MATCH(Database!C1952,Currecny_M!$A$1:$P$1,0),FALSE))/VLOOKUP('Cover page'!$B$6,Currecny_M!$A$1:$P$10,MATCH(Database!C1952,Currecny_M!$A$1:$P$1,0),FALSE)</f>
        <v>2.2410000000000001</v>
      </c>
      <c r="N1952" s="6" t="str">
        <f>VLOOKUP(B1952,Master!$A$2:$C$11,3,FALSE)</f>
        <v>Euro</v>
      </c>
      <c r="O1952" s="6" t="str">
        <f>VLOOKUP(B1952,Master!$A$2:$C$11,2,FALSE)</f>
        <v>Europe</v>
      </c>
      <c r="Q1952" s="39" t="str">
        <f>VLOOKUP(D1952,GL_Master!$A$1:$D$80,2,FALSE)</f>
        <v>PL</v>
      </c>
      <c r="R1952" s="39" t="str">
        <f>VLOOKUP(D1952,GL_Master!$A$1:$D$80,3,FALSE)</f>
        <v>Salary wages &amp; benefits</v>
      </c>
      <c r="S1952" s="39" t="str">
        <f>VLOOKUP(D1952,GL_Master!$A$1:$D$80,4,FALSE)</f>
        <v>Employee benefits expense</v>
      </c>
    </row>
    <row r="1953" spans="1:19" x14ac:dyDescent="0.25">
      <c r="A1953" s="39" t="s">
        <v>262</v>
      </c>
      <c r="B1953" s="39" t="s">
        <v>237</v>
      </c>
      <c r="C1953" s="7">
        <v>43922</v>
      </c>
      <c r="D1953" s="39" t="s">
        <v>98</v>
      </c>
      <c r="E1953" s="39">
        <v>53</v>
      </c>
      <c r="F1953" s="82">
        <f t="shared" si="90"/>
        <v>5.2999999999999999E-2</v>
      </c>
      <c r="G1953" s="39">
        <f>VLOOKUP(N1953,Currecny_M!$A$1:$P$10,2,FALSE)</f>
        <v>83</v>
      </c>
      <c r="H1953" s="39">
        <f>MATCH(C1953,Currecny_M!$A$1:$P$1,0)</f>
        <v>2</v>
      </c>
      <c r="I1953" s="39">
        <f>VLOOKUP(N1953,Currecny_M!$A$1:$P$10,MATCH(Database!C1953,Currecny_M!$A$1:$P$1,0),FALSE)</f>
        <v>83</v>
      </c>
      <c r="J1953" s="82">
        <f t="shared" si="91"/>
        <v>4.399</v>
      </c>
      <c r="K1953" s="39">
        <f>VLOOKUP('Cover page'!$B$6,Currecny_M!$A$1:$P$10,MATCH(Database!C1953,Currecny_M!$A$1:$P$1,0),FALSE)</f>
        <v>1</v>
      </c>
      <c r="L1953" s="82">
        <f t="shared" si="92"/>
        <v>4.399</v>
      </c>
      <c r="M1953" s="82">
        <f>((E1953/$F$1)*VLOOKUP(N1953,Currecny_M!$A$1:$P$10,MATCH(Database!C1953,Currecny_M!$A$1:$P$1,0),FALSE))/VLOOKUP('Cover page'!$B$6,Currecny_M!$A$1:$P$10,MATCH(Database!C1953,Currecny_M!$A$1:$P$1,0),FALSE)</f>
        <v>4.399</v>
      </c>
      <c r="N1953" s="6" t="str">
        <f>VLOOKUP(B1953,Master!$A$2:$C$11,3,FALSE)</f>
        <v>Euro</v>
      </c>
      <c r="O1953" s="6" t="str">
        <f>VLOOKUP(B1953,Master!$A$2:$C$11,2,FALSE)</f>
        <v>Europe</v>
      </c>
      <c r="Q1953" s="39" t="str">
        <f>VLOOKUP(D1953,GL_Master!$A$1:$D$80,2,FALSE)</f>
        <v>PL</v>
      </c>
      <c r="R1953" s="39" t="str">
        <f>VLOOKUP(D1953,GL_Master!$A$1:$D$80,3,FALSE)</f>
        <v>Salary wages &amp; benefits</v>
      </c>
      <c r="S1953" s="39" t="str">
        <f>VLOOKUP(D1953,GL_Master!$A$1:$D$80,4,FALSE)</f>
        <v>Employee benefits expense</v>
      </c>
    </row>
    <row r="1954" spans="1:19" x14ac:dyDescent="0.25">
      <c r="A1954" s="39" t="s">
        <v>262</v>
      </c>
      <c r="B1954" s="39" t="s">
        <v>237</v>
      </c>
      <c r="C1954" s="7">
        <v>43922</v>
      </c>
      <c r="D1954" s="39" t="s">
        <v>99</v>
      </c>
      <c r="E1954" s="39">
        <v>27</v>
      </c>
      <c r="F1954" s="82">
        <f t="shared" si="90"/>
        <v>2.7E-2</v>
      </c>
      <c r="G1954" s="39">
        <f>VLOOKUP(N1954,Currecny_M!$A$1:$P$10,2,FALSE)</f>
        <v>83</v>
      </c>
      <c r="H1954" s="39">
        <f>MATCH(C1954,Currecny_M!$A$1:$P$1,0)</f>
        <v>2</v>
      </c>
      <c r="I1954" s="39">
        <f>VLOOKUP(N1954,Currecny_M!$A$1:$P$10,MATCH(Database!C1954,Currecny_M!$A$1:$P$1,0),FALSE)</f>
        <v>83</v>
      </c>
      <c r="J1954" s="82">
        <f t="shared" si="91"/>
        <v>2.2410000000000001</v>
      </c>
      <c r="K1954" s="39">
        <f>VLOOKUP('Cover page'!$B$6,Currecny_M!$A$1:$P$10,MATCH(Database!C1954,Currecny_M!$A$1:$P$1,0),FALSE)</f>
        <v>1</v>
      </c>
      <c r="L1954" s="82">
        <f t="shared" si="92"/>
        <v>2.2410000000000001</v>
      </c>
      <c r="M1954" s="82">
        <f>((E1954/$F$1)*VLOOKUP(N1954,Currecny_M!$A$1:$P$10,MATCH(Database!C1954,Currecny_M!$A$1:$P$1,0),FALSE))/VLOOKUP('Cover page'!$B$6,Currecny_M!$A$1:$P$10,MATCH(Database!C1954,Currecny_M!$A$1:$P$1,0),FALSE)</f>
        <v>2.2410000000000001</v>
      </c>
      <c r="N1954" s="6" t="str">
        <f>VLOOKUP(B1954,Master!$A$2:$C$11,3,FALSE)</f>
        <v>Euro</v>
      </c>
      <c r="O1954" s="6" t="str">
        <f>VLOOKUP(B1954,Master!$A$2:$C$11,2,FALSE)</f>
        <v>Europe</v>
      </c>
      <c r="Q1954" s="39" t="str">
        <f>VLOOKUP(D1954,GL_Master!$A$1:$D$80,2,FALSE)</f>
        <v>PL</v>
      </c>
      <c r="R1954" s="39" t="str">
        <f>VLOOKUP(D1954,GL_Master!$A$1:$D$80,3,FALSE)</f>
        <v>Salary wages &amp; benefits</v>
      </c>
      <c r="S1954" s="39" t="str">
        <f>VLOOKUP(D1954,GL_Master!$A$1:$D$80,4,FALSE)</f>
        <v>Employee benefits expense</v>
      </c>
    </row>
    <row r="1955" spans="1:19" x14ac:dyDescent="0.25">
      <c r="A1955" s="39" t="s">
        <v>262</v>
      </c>
      <c r="B1955" s="39" t="s">
        <v>237</v>
      </c>
      <c r="C1955" s="7">
        <v>43922</v>
      </c>
      <c r="D1955" s="39" t="s">
        <v>100</v>
      </c>
      <c r="E1955" s="39">
        <v>186</v>
      </c>
      <c r="F1955" s="82">
        <f t="shared" si="90"/>
        <v>0.186</v>
      </c>
      <c r="G1955" s="39">
        <f>VLOOKUP(N1955,Currecny_M!$A$1:$P$10,2,FALSE)</f>
        <v>83</v>
      </c>
      <c r="H1955" s="39">
        <f>MATCH(C1955,Currecny_M!$A$1:$P$1,0)</f>
        <v>2</v>
      </c>
      <c r="I1955" s="39">
        <f>VLOOKUP(N1955,Currecny_M!$A$1:$P$10,MATCH(Database!C1955,Currecny_M!$A$1:$P$1,0),FALSE)</f>
        <v>83</v>
      </c>
      <c r="J1955" s="82">
        <f t="shared" si="91"/>
        <v>15.438000000000001</v>
      </c>
      <c r="K1955" s="39">
        <f>VLOOKUP('Cover page'!$B$6,Currecny_M!$A$1:$P$10,MATCH(Database!C1955,Currecny_M!$A$1:$P$1,0),FALSE)</f>
        <v>1</v>
      </c>
      <c r="L1955" s="82">
        <f t="shared" si="92"/>
        <v>15.438000000000001</v>
      </c>
      <c r="M1955" s="82">
        <f>((E1955/$F$1)*VLOOKUP(N1955,Currecny_M!$A$1:$P$10,MATCH(Database!C1955,Currecny_M!$A$1:$P$1,0),FALSE))/VLOOKUP('Cover page'!$B$6,Currecny_M!$A$1:$P$10,MATCH(Database!C1955,Currecny_M!$A$1:$P$1,0),FALSE)</f>
        <v>15.438000000000001</v>
      </c>
      <c r="N1955" s="6" t="str">
        <f>VLOOKUP(B1955,Master!$A$2:$C$11,3,FALSE)</f>
        <v>Euro</v>
      </c>
      <c r="O1955" s="6" t="str">
        <f>VLOOKUP(B1955,Master!$A$2:$C$11,2,FALSE)</f>
        <v>Europe</v>
      </c>
      <c r="Q1955" s="39" t="str">
        <f>VLOOKUP(D1955,GL_Master!$A$1:$D$80,2,FALSE)</f>
        <v>PL</v>
      </c>
      <c r="R1955" s="39" t="str">
        <f>VLOOKUP(D1955,GL_Master!$A$1:$D$80,3,FALSE)</f>
        <v>Salary wages &amp; benefits</v>
      </c>
      <c r="S1955" s="39" t="str">
        <f>VLOOKUP(D1955,GL_Master!$A$1:$D$80,4,FALSE)</f>
        <v>Employee benefits expense</v>
      </c>
    </row>
    <row r="1956" spans="1:19" x14ac:dyDescent="0.25">
      <c r="A1956" s="39" t="s">
        <v>262</v>
      </c>
      <c r="B1956" s="39" t="s">
        <v>237</v>
      </c>
      <c r="C1956" s="7">
        <v>43922</v>
      </c>
      <c r="D1956" s="39" t="s">
        <v>30</v>
      </c>
      <c r="E1956" s="39">
        <v>53</v>
      </c>
      <c r="F1956" s="82">
        <f t="shared" si="90"/>
        <v>5.2999999999999999E-2</v>
      </c>
      <c r="G1956" s="39">
        <f>VLOOKUP(N1956,Currecny_M!$A$1:$P$10,2,FALSE)</f>
        <v>83</v>
      </c>
      <c r="H1956" s="39">
        <f>MATCH(C1956,Currecny_M!$A$1:$P$1,0)</f>
        <v>2</v>
      </c>
      <c r="I1956" s="39">
        <f>VLOOKUP(N1956,Currecny_M!$A$1:$P$10,MATCH(Database!C1956,Currecny_M!$A$1:$P$1,0),FALSE)</f>
        <v>83</v>
      </c>
      <c r="J1956" s="82">
        <f t="shared" si="91"/>
        <v>4.399</v>
      </c>
      <c r="K1956" s="39">
        <f>VLOOKUP('Cover page'!$B$6,Currecny_M!$A$1:$P$10,MATCH(Database!C1956,Currecny_M!$A$1:$P$1,0),FALSE)</f>
        <v>1</v>
      </c>
      <c r="L1956" s="82">
        <f t="shared" si="92"/>
        <v>4.399</v>
      </c>
      <c r="M1956" s="82">
        <f>((E1956/$F$1)*VLOOKUP(N1956,Currecny_M!$A$1:$P$10,MATCH(Database!C1956,Currecny_M!$A$1:$P$1,0),FALSE))/VLOOKUP('Cover page'!$B$6,Currecny_M!$A$1:$P$10,MATCH(Database!C1956,Currecny_M!$A$1:$P$1,0),FALSE)</f>
        <v>4.399</v>
      </c>
      <c r="N1956" s="6" t="str">
        <f>VLOOKUP(B1956,Master!$A$2:$C$11,3,FALSE)</f>
        <v>Euro</v>
      </c>
      <c r="O1956" s="6" t="str">
        <f>VLOOKUP(B1956,Master!$A$2:$C$11,2,FALSE)</f>
        <v>Europe</v>
      </c>
      <c r="Q1956" s="39" t="str">
        <f>VLOOKUP(D1956,GL_Master!$A$1:$D$80,2,FALSE)</f>
        <v>PL</v>
      </c>
      <c r="R1956" s="39" t="str">
        <f>VLOOKUP(D1956,GL_Master!$A$1:$D$80,3,FALSE)</f>
        <v>Travelling and conveyance</v>
      </c>
      <c r="S1956" s="39" t="str">
        <f>VLOOKUP(D1956,GL_Master!$A$1:$D$80,4,FALSE)</f>
        <v>Local conveyance</v>
      </c>
    </row>
    <row r="1957" spans="1:19" x14ac:dyDescent="0.25">
      <c r="A1957" s="39" t="s">
        <v>262</v>
      </c>
      <c r="B1957" s="39" t="s">
        <v>237</v>
      </c>
      <c r="C1957" s="7">
        <v>43922</v>
      </c>
      <c r="D1957" s="39" t="s">
        <v>31</v>
      </c>
      <c r="E1957" s="39">
        <v>27</v>
      </c>
      <c r="F1957" s="82">
        <f t="shared" si="90"/>
        <v>2.7E-2</v>
      </c>
      <c r="G1957" s="39">
        <f>VLOOKUP(N1957,Currecny_M!$A$1:$P$10,2,FALSE)</f>
        <v>83</v>
      </c>
      <c r="H1957" s="39">
        <f>MATCH(C1957,Currecny_M!$A$1:$P$1,0)</f>
        <v>2</v>
      </c>
      <c r="I1957" s="39">
        <f>VLOOKUP(N1957,Currecny_M!$A$1:$P$10,MATCH(Database!C1957,Currecny_M!$A$1:$P$1,0),FALSE)</f>
        <v>83</v>
      </c>
      <c r="J1957" s="82">
        <f t="shared" si="91"/>
        <v>2.2410000000000001</v>
      </c>
      <c r="K1957" s="39">
        <f>VLOOKUP('Cover page'!$B$6,Currecny_M!$A$1:$P$10,MATCH(Database!C1957,Currecny_M!$A$1:$P$1,0),FALSE)</f>
        <v>1</v>
      </c>
      <c r="L1957" s="82">
        <f t="shared" si="92"/>
        <v>2.2410000000000001</v>
      </c>
      <c r="M1957" s="82">
        <f>((E1957/$F$1)*VLOOKUP(N1957,Currecny_M!$A$1:$P$10,MATCH(Database!C1957,Currecny_M!$A$1:$P$1,0),FALSE))/VLOOKUP('Cover page'!$B$6,Currecny_M!$A$1:$P$10,MATCH(Database!C1957,Currecny_M!$A$1:$P$1,0),FALSE)</f>
        <v>2.2410000000000001</v>
      </c>
      <c r="N1957" s="6" t="str">
        <f>VLOOKUP(B1957,Master!$A$2:$C$11,3,FALSE)</f>
        <v>Euro</v>
      </c>
      <c r="O1957" s="6" t="str">
        <f>VLOOKUP(B1957,Master!$A$2:$C$11,2,FALSE)</f>
        <v>Europe</v>
      </c>
      <c r="Q1957" s="39" t="str">
        <f>VLOOKUP(D1957,GL_Master!$A$1:$D$80,2,FALSE)</f>
        <v>PL</v>
      </c>
      <c r="R1957" s="39" t="str">
        <f>VLOOKUP(D1957,GL_Master!$A$1:$D$80,3,FALSE)</f>
        <v>Office expenses</v>
      </c>
      <c r="S1957" s="39" t="str">
        <f>VLOOKUP(D1957,GL_Master!$A$1:$D$80,4,FALSE)</f>
        <v>Parking charges</v>
      </c>
    </row>
    <row r="1958" spans="1:19" x14ac:dyDescent="0.25">
      <c r="A1958" s="39" t="s">
        <v>262</v>
      </c>
      <c r="B1958" s="39" t="s">
        <v>237</v>
      </c>
      <c r="C1958" s="7">
        <v>43922</v>
      </c>
      <c r="D1958" s="39" t="s">
        <v>101</v>
      </c>
      <c r="E1958" s="39">
        <v>27</v>
      </c>
      <c r="F1958" s="82">
        <f t="shared" si="90"/>
        <v>2.7E-2</v>
      </c>
      <c r="G1958" s="39">
        <f>VLOOKUP(N1958,Currecny_M!$A$1:$P$10,2,FALSE)</f>
        <v>83</v>
      </c>
      <c r="H1958" s="39">
        <f>MATCH(C1958,Currecny_M!$A$1:$P$1,0)</f>
        <v>2</v>
      </c>
      <c r="I1958" s="39">
        <f>VLOOKUP(N1958,Currecny_M!$A$1:$P$10,MATCH(Database!C1958,Currecny_M!$A$1:$P$1,0),FALSE)</f>
        <v>83</v>
      </c>
      <c r="J1958" s="82">
        <f t="shared" si="91"/>
        <v>2.2410000000000001</v>
      </c>
      <c r="K1958" s="39">
        <f>VLOOKUP('Cover page'!$B$6,Currecny_M!$A$1:$P$10,MATCH(Database!C1958,Currecny_M!$A$1:$P$1,0),FALSE)</f>
        <v>1</v>
      </c>
      <c r="L1958" s="82">
        <f t="shared" si="92"/>
        <v>2.2410000000000001</v>
      </c>
      <c r="M1958" s="82">
        <f>((E1958/$F$1)*VLOOKUP(N1958,Currecny_M!$A$1:$P$10,MATCH(Database!C1958,Currecny_M!$A$1:$P$1,0),FALSE))/VLOOKUP('Cover page'!$B$6,Currecny_M!$A$1:$P$10,MATCH(Database!C1958,Currecny_M!$A$1:$P$1,0),FALSE)</f>
        <v>2.2410000000000001</v>
      </c>
      <c r="N1958" s="6" t="str">
        <f>VLOOKUP(B1958,Master!$A$2:$C$11,3,FALSE)</f>
        <v>Euro</v>
      </c>
      <c r="O1958" s="6" t="str">
        <f>VLOOKUP(B1958,Master!$A$2:$C$11,2,FALSE)</f>
        <v>Europe</v>
      </c>
      <c r="Q1958" s="39" t="str">
        <f>VLOOKUP(D1958,GL_Master!$A$1:$D$80,2,FALSE)</f>
        <v>PL</v>
      </c>
      <c r="R1958" s="39" t="str">
        <f>VLOOKUP(D1958,GL_Master!$A$1:$D$80,3,FALSE)</f>
        <v>COGS</v>
      </c>
      <c r="S1958" s="39" t="str">
        <f>VLOOKUP(D1958,GL_Master!$A$1:$D$80,4,FALSE)</f>
        <v>Purchase of other traded goods</v>
      </c>
    </row>
    <row r="1959" spans="1:19" x14ac:dyDescent="0.25">
      <c r="A1959" s="39" t="s">
        <v>262</v>
      </c>
      <c r="B1959" s="39" t="s">
        <v>237</v>
      </c>
      <c r="C1959" s="7">
        <v>43922</v>
      </c>
      <c r="D1959" s="39" t="s">
        <v>102</v>
      </c>
      <c r="E1959" s="39">
        <v>27</v>
      </c>
      <c r="F1959" s="82">
        <f t="shared" si="90"/>
        <v>2.7E-2</v>
      </c>
      <c r="G1959" s="39">
        <f>VLOOKUP(N1959,Currecny_M!$A$1:$P$10,2,FALSE)</f>
        <v>83</v>
      </c>
      <c r="H1959" s="39">
        <f>MATCH(C1959,Currecny_M!$A$1:$P$1,0)</f>
        <v>2</v>
      </c>
      <c r="I1959" s="39">
        <f>VLOOKUP(N1959,Currecny_M!$A$1:$P$10,MATCH(Database!C1959,Currecny_M!$A$1:$P$1,0),FALSE)</f>
        <v>83</v>
      </c>
      <c r="J1959" s="82">
        <f t="shared" si="91"/>
        <v>2.2410000000000001</v>
      </c>
      <c r="K1959" s="39">
        <f>VLOOKUP('Cover page'!$B$6,Currecny_M!$A$1:$P$10,MATCH(Database!C1959,Currecny_M!$A$1:$P$1,0),FALSE)</f>
        <v>1</v>
      </c>
      <c r="L1959" s="82">
        <f t="shared" si="92"/>
        <v>2.2410000000000001</v>
      </c>
      <c r="M1959" s="82">
        <f>((E1959/$F$1)*VLOOKUP(N1959,Currecny_M!$A$1:$P$10,MATCH(Database!C1959,Currecny_M!$A$1:$P$1,0),FALSE))/VLOOKUP('Cover page'!$B$6,Currecny_M!$A$1:$P$10,MATCH(Database!C1959,Currecny_M!$A$1:$P$1,0),FALSE)</f>
        <v>2.2410000000000001</v>
      </c>
      <c r="N1959" s="6" t="str">
        <f>VLOOKUP(B1959,Master!$A$2:$C$11,3,FALSE)</f>
        <v>Euro</v>
      </c>
      <c r="O1959" s="6" t="str">
        <f>VLOOKUP(B1959,Master!$A$2:$C$11,2,FALSE)</f>
        <v>Europe</v>
      </c>
      <c r="Q1959" s="39" t="str">
        <f>VLOOKUP(D1959,GL_Master!$A$1:$D$80,2,FALSE)</f>
        <v>PL</v>
      </c>
      <c r="R1959" s="39" t="str">
        <f>VLOOKUP(D1959,GL_Master!$A$1:$D$80,3,FALSE)</f>
        <v>Staff welfare expenses</v>
      </c>
      <c r="S1959" s="39" t="str">
        <f>VLOOKUP(D1959,GL_Master!$A$1:$D$80,4,FALSE)</f>
        <v>Diwali Expense</v>
      </c>
    </row>
    <row r="1960" spans="1:19" x14ac:dyDescent="0.25">
      <c r="A1960" s="39" t="s">
        <v>262</v>
      </c>
      <c r="B1960" s="39" t="s">
        <v>237</v>
      </c>
      <c r="C1960" s="7">
        <v>43922</v>
      </c>
      <c r="D1960" s="39" t="s">
        <v>20</v>
      </c>
      <c r="E1960" s="39">
        <v>53</v>
      </c>
      <c r="F1960" s="82">
        <f t="shared" si="90"/>
        <v>5.2999999999999999E-2</v>
      </c>
      <c r="G1960" s="39">
        <f>VLOOKUP(N1960,Currecny_M!$A$1:$P$10,2,FALSE)</f>
        <v>83</v>
      </c>
      <c r="H1960" s="39">
        <f>MATCH(C1960,Currecny_M!$A$1:$P$1,0)</f>
        <v>2</v>
      </c>
      <c r="I1960" s="39">
        <f>VLOOKUP(N1960,Currecny_M!$A$1:$P$10,MATCH(Database!C1960,Currecny_M!$A$1:$P$1,0),FALSE)</f>
        <v>83</v>
      </c>
      <c r="J1960" s="82">
        <f t="shared" si="91"/>
        <v>4.399</v>
      </c>
      <c r="K1960" s="39">
        <f>VLOOKUP('Cover page'!$B$6,Currecny_M!$A$1:$P$10,MATCH(Database!C1960,Currecny_M!$A$1:$P$1,0),FALSE)</f>
        <v>1</v>
      </c>
      <c r="L1960" s="82">
        <f t="shared" si="92"/>
        <v>4.399</v>
      </c>
      <c r="M1960" s="82">
        <f>((E1960/$F$1)*VLOOKUP(N1960,Currecny_M!$A$1:$P$10,MATCH(Database!C1960,Currecny_M!$A$1:$P$1,0),FALSE))/VLOOKUP('Cover page'!$B$6,Currecny_M!$A$1:$P$10,MATCH(Database!C1960,Currecny_M!$A$1:$P$1,0),FALSE)</f>
        <v>4.399</v>
      </c>
      <c r="N1960" s="6" t="str">
        <f>VLOOKUP(B1960,Master!$A$2:$C$11,3,FALSE)</f>
        <v>Euro</v>
      </c>
      <c r="O1960" s="6" t="str">
        <f>VLOOKUP(B1960,Master!$A$2:$C$11,2,FALSE)</f>
        <v>Europe</v>
      </c>
      <c r="Q1960" s="39" t="str">
        <f>VLOOKUP(D1960,GL_Master!$A$1:$D$80,2,FALSE)</f>
        <v>PL</v>
      </c>
      <c r="R1960" s="39" t="str">
        <f>VLOOKUP(D1960,GL_Master!$A$1:$D$80,3,FALSE)</f>
        <v>Selling and Marketing expenses</v>
      </c>
      <c r="S1960" s="39" t="str">
        <f>VLOOKUP(D1960,GL_Master!$A$1:$D$80,4,FALSE)</f>
        <v>Business promotion</v>
      </c>
    </row>
    <row r="1961" spans="1:19" x14ac:dyDescent="0.25">
      <c r="A1961" s="39" t="s">
        <v>262</v>
      </c>
      <c r="B1961" s="39" t="s">
        <v>237</v>
      </c>
      <c r="C1961" s="7">
        <v>43922</v>
      </c>
      <c r="D1961" s="39" t="s">
        <v>29</v>
      </c>
      <c r="E1961" s="39">
        <v>53</v>
      </c>
      <c r="F1961" s="82">
        <f t="shared" si="90"/>
        <v>5.2999999999999999E-2</v>
      </c>
      <c r="G1961" s="39">
        <f>VLOOKUP(N1961,Currecny_M!$A$1:$P$10,2,FALSE)</f>
        <v>83</v>
      </c>
      <c r="H1961" s="39">
        <f>MATCH(C1961,Currecny_M!$A$1:$P$1,0)</f>
        <v>2</v>
      </c>
      <c r="I1961" s="39">
        <f>VLOOKUP(N1961,Currecny_M!$A$1:$P$10,MATCH(Database!C1961,Currecny_M!$A$1:$P$1,0),FALSE)</f>
        <v>83</v>
      </c>
      <c r="J1961" s="82">
        <f t="shared" si="91"/>
        <v>4.399</v>
      </c>
      <c r="K1961" s="39">
        <f>VLOOKUP('Cover page'!$B$6,Currecny_M!$A$1:$P$10,MATCH(Database!C1961,Currecny_M!$A$1:$P$1,0),FALSE)</f>
        <v>1</v>
      </c>
      <c r="L1961" s="82">
        <f t="shared" si="92"/>
        <v>4.399</v>
      </c>
      <c r="M1961" s="82">
        <f>((E1961/$F$1)*VLOOKUP(N1961,Currecny_M!$A$1:$P$10,MATCH(Database!C1961,Currecny_M!$A$1:$P$1,0),FALSE))/VLOOKUP('Cover page'!$B$6,Currecny_M!$A$1:$P$10,MATCH(Database!C1961,Currecny_M!$A$1:$P$1,0),FALSE)</f>
        <v>4.399</v>
      </c>
      <c r="N1961" s="6" t="str">
        <f>VLOOKUP(B1961,Master!$A$2:$C$11,3,FALSE)</f>
        <v>Euro</v>
      </c>
      <c r="O1961" s="6" t="str">
        <f>VLOOKUP(B1961,Master!$A$2:$C$11,2,FALSE)</f>
        <v>Europe</v>
      </c>
      <c r="Q1961" s="39" t="str">
        <f>VLOOKUP(D1961,GL_Master!$A$1:$D$80,2,FALSE)</f>
        <v>PL</v>
      </c>
      <c r="R1961" s="39" t="str">
        <f>VLOOKUP(D1961,GL_Master!$A$1:$D$80,3,FALSE)</f>
        <v>Communication &amp; internet exp</v>
      </c>
      <c r="S1961" s="39" t="str">
        <f>VLOOKUP(D1961,GL_Master!$A$1:$D$80,4,FALSE)</f>
        <v>Communication cost</v>
      </c>
    </row>
    <row r="1962" spans="1:19" x14ac:dyDescent="0.25">
      <c r="A1962" s="39" t="s">
        <v>262</v>
      </c>
      <c r="B1962" s="39" t="s">
        <v>237</v>
      </c>
      <c r="C1962" s="7">
        <v>43922</v>
      </c>
      <c r="D1962" s="39" t="s">
        <v>41</v>
      </c>
      <c r="E1962" s="39">
        <v>27</v>
      </c>
      <c r="F1962" s="82">
        <f t="shared" si="90"/>
        <v>2.7E-2</v>
      </c>
      <c r="G1962" s="39">
        <f>VLOOKUP(N1962,Currecny_M!$A$1:$P$10,2,FALSE)</f>
        <v>83</v>
      </c>
      <c r="H1962" s="39">
        <f>MATCH(C1962,Currecny_M!$A$1:$P$1,0)</f>
        <v>2</v>
      </c>
      <c r="I1962" s="39">
        <f>VLOOKUP(N1962,Currecny_M!$A$1:$P$10,MATCH(Database!C1962,Currecny_M!$A$1:$P$1,0),FALSE)</f>
        <v>83</v>
      </c>
      <c r="J1962" s="82">
        <f t="shared" si="91"/>
        <v>2.2410000000000001</v>
      </c>
      <c r="K1962" s="39">
        <f>VLOOKUP('Cover page'!$B$6,Currecny_M!$A$1:$P$10,MATCH(Database!C1962,Currecny_M!$A$1:$P$1,0),FALSE)</f>
        <v>1</v>
      </c>
      <c r="L1962" s="82">
        <f t="shared" si="92"/>
        <v>2.2410000000000001</v>
      </c>
      <c r="M1962" s="82">
        <f>((E1962/$F$1)*VLOOKUP(N1962,Currecny_M!$A$1:$P$10,MATCH(Database!C1962,Currecny_M!$A$1:$P$1,0),FALSE))/VLOOKUP('Cover page'!$B$6,Currecny_M!$A$1:$P$10,MATCH(Database!C1962,Currecny_M!$A$1:$P$1,0),FALSE)</f>
        <v>2.2410000000000001</v>
      </c>
      <c r="N1962" s="6" t="str">
        <f>VLOOKUP(B1962,Master!$A$2:$C$11,3,FALSE)</f>
        <v>Euro</v>
      </c>
      <c r="O1962" s="6" t="str">
        <f>VLOOKUP(B1962,Master!$A$2:$C$11,2,FALSE)</f>
        <v>Europe</v>
      </c>
      <c r="Q1962" s="39" t="str">
        <f>VLOOKUP(D1962,GL_Master!$A$1:$D$80,2,FALSE)</f>
        <v>PL</v>
      </c>
      <c r="R1962" s="39" t="str">
        <f>VLOOKUP(D1962,GL_Master!$A$1:$D$80,3,FALSE)</f>
        <v>Communication &amp; internet exp</v>
      </c>
      <c r="S1962" s="39" t="str">
        <f>VLOOKUP(D1962,GL_Master!$A$1:$D$80,4,FALSE)</f>
        <v>Communication cost</v>
      </c>
    </row>
    <row r="1963" spans="1:19" x14ac:dyDescent="0.25">
      <c r="A1963" s="39" t="s">
        <v>262</v>
      </c>
      <c r="B1963" s="39" t="s">
        <v>237</v>
      </c>
      <c r="C1963" s="7">
        <v>43922</v>
      </c>
      <c r="D1963" s="39" t="s">
        <v>103</v>
      </c>
      <c r="E1963" s="39">
        <v>53</v>
      </c>
      <c r="F1963" s="82">
        <f t="shared" si="90"/>
        <v>5.2999999999999999E-2</v>
      </c>
      <c r="G1963" s="39">
        <f>VLOOKUP(N1963,Currecny_M!$A$1:$P$10,2,FALSE)</f>
        <v>83</v>
      </c>
      <c r="H1963" s="39">
        <f>MATCH(C1963,Currecny_M!$A$1:$P$1,0)</f>
        <v>2</v>
      </c>
      <c r="I1963" s="39">
        <f>VLOOKUP(N1963,Currecny_M!$A$1:$P$10,MATCH(Database!C1963,Currecny_M!$A$1:$P$1,0),FALSE)</f>
        <v>83</v>
      </c>
      <c r="J1963" s="82">
        <f t="shared" si="91"/>
        <v>4.399</v>
      </c>
      <c r="K1963" s="39">
        <f>VLOOKUP('Cover page'!$B$6,Currecny_M!$A$1:$P$10,MATCH(Database!C1963,Currecny_M!$A$1:$P$1,0),FALSE)</f>
        <v>1</v>
      </c>
      <c r="L1963" s="82">
        <f t="shared" si="92"/>
        <v>4.399</v>
      </c>
      <c r="M1963" s="82">
        <f>((E1963/$F$1)*VLOOKUP(N1963,Currecny_M!$A$1:$P$10,MATCH(Database!C1963,Currecny_M!$A$1:$P$1,0),FALSE))/VLOOKUP('Cover page'!$B$6,Currecny_M!$A$1:$P$10,MATCH(Database!C1963,Currecny_M!$A$1:$P$1,0),FALSE)</f>
        <v>4.399</v>
      </c>
      <c r="N1963" s="6" t="str">
        <f>VLOOKUP(B1963,Master!$A$2:$C$11,3,FALSE)</f>
        <v>Euro</v>
      </c>
      <c r="O1963" s="6" t="str">
        <f>VLOOKUP(B1963,Master!$A$2:$C$11,2,FALSE)</f>
        <v>Europe</v>
      </c>
      <c r="Q1963" s="39" t="str">
        <f>VLOOKUP(D1963,GL_Master!$A$1:$D$80,2,FALSE)</f>
        <v>PL</v>
      </c>
      <c r="R1963" s="39" t="str">
        <f>VLOOKUP(D1963,GL_Master!$A$1:$D$80,3,FALSE)</f>
        <v>Communication &amp; internet exp</v>
      </c>
      <c r="S1963" s="39" t="str">
        <f>VLOOKUP(D1963,GL_Master!$A$1:$D$80,4,FALSE)</f>
        <v>Communication cost</v>
      </c>
    </row>
    <row r="1964" spans="1:19" x14ac:dyDescent="0.25">
      <c r="A1964" s="39" t="s">
        <v>262</v>
      </c>
      <c r="B1964" s="39" t="s">
        <v>237</v>
      </c>
      <c r="C1964" s="7">
        <v>43922</v>
      </c>
      <c r="D1964" s="39" t="s">
        <v>104</v>
      </c>
      <c r="E1964" s="39">
        <v>80</v>
      </c>
      <c r="F1964" s="82">
        <f t="shared" si="90"/>
        <v>0.08</v>
      </c>
      <c r="G1964" s="39">
        <f>VLOOKUP(N1964,Currecny_M!$A$1:$P$10,2,FALSE)</f>
        <v>83</v>
      </c>
      <c r="H1964" s="39">
        <f>MATCH(C1964,Currecny_M!$A$1:$P$1,0)</f>
        <v>2</v>
      </c>
      <c r="I1964" s="39">
        <f>VLOOKUP(N1964,Currecny_M!$A$1:$P$10,MATCH(Database!C1964,Currecny_M!$A$1:$P$1,0),FALSE)</f>
        <v>83</v>
      </c>
      <c r="J1964" s="82">
        <f t="shared" si="91"/>
        <v>6.6400000000000006</v>
      </c>
      <c r="K1964" s="39">
        <f>VLOOKUP('Cover page'!$B$6,Currecny_M!$A$1:$P$10,MATCH(Database!C1964,Currecny_M!$A$1:$P$1,0),FALSE)</f>
        <v>1</v>
      </c>
      <c r="L1964" s="82">
        <f t="shared" si="92"/>
        <v>6.6400000000000006</v>
      </c>
      <c r="M1964" s="82">
        <f>((E1964/$F$1)*VLOOKUP(N1964,Currecny_M!$A$1:$P$10,MATCH(Database!C1964,Currecny_M!$A$1:$P$1,0),FALSE))/VLOOKUP('Cover page'!$B$6,Currecny_M!$A$1:$P$10,MATCH(Database!C1964,Currecny_M!$A$1:$P$1,0),FALSE)</f>
        <v>6.6400000000000006</v>
      </c>
      <c r="N1964" s="6" t="str">
        <f>VLOOKUP(B1964,Master!$A$2:$C$11,3,FALSE)</f>
        <v>Euro</v>
      </c>
      <c r="O1964" s="6" t="str">
        <f>VLOOKUP(B1964,Master!$A$2:$C$11,2,FALSE)</f>
        <v>Europe</v>
      </c>
      <c r="Q1964" s="39" t="str">
        <f>VLOOKUP(D1964,GL_Master!$A$1:$D$80,2,FALSE)</f>
        <v>PL</v>
      </c>
      <c r="R1964" s="39" t="str">
        <f>VLOOKUP(D1964,GL_Master!$A$1:$D$80,3,FALSE)</f>
        <v>Legal &amp; Professional expenses</v>
      </c>
      <c r="S1964" s="39" t="str">
        <f>VLOOKUP(D1964,GL_Master!$A$1:$D$80,4,FALSE)</f>
        <v>Professional Fees - Others</v>
      </c>
    </row>
    <row r="1965" spans="1:19" x14ac:dyDescent="0.25">
      <c r="A1965" s="39" t="s">
        <v>262</v>
      </c>
      <c r="B1965" s="39" t="s">
        <v>237</v>
      </c>
      <c r="C1965" s="7">
        <v>43922</v>
      </c>
      <c r="D1965" s="39" t="s">
        <v>105</v>
      </c>
      <c r="E1965" s="39">
        <v>53</v>
      </c>
      <c r="F1965" s="82">
        <f t="shared" si="90"/>
        <v>5.2999999999999999E-2</v>
      </c>
      <c r="G1965" s="39">
        <f>VLOOKUP(N1965,Currecny_M!$A$1:$P$10,2,FALSE)</f>
        <v>83</v>
      </c>
      <c r="H1965" s="39">
        <f>MATCH(C1965,Currecny_M!$A$1:$P$1,0)</f>
        <v>2</v>
      </c>
      <c r="I1965" s="39">
        <f>VLOOKUP(N1965,Currecny_M!$A$1:$P$10,MATCH(Database!C1965,Currecny_M!$A$1:$P$1,0),FALSE)</f>
        <v>83</v>
      </c>
      <c r="J1965" s="82">
        <f t="shared" si="91"/>
        <v>4.399</v>
      </c>
      <c r="K1965" s="39">
        <f>VLOOKUP('Cover page'!$B$6,Currecny_M!$A$1:$P$10,MATCH(Database!C1965,Currecny_M!$A$1:$P$1,0),FALSE)</f>
        <v>1</v>
      </c>
      <c r="L1965" s="82">
        <f t="shared" si="92"/>
        <v>4.399</v>
      </c>
      <c r="M1965" s="82">
        <f>((E1965/$F$1)*VLOOKUP(N1965,Currecny_M!$A$1:$P$10,MATCH(Database!C1965,Currecny_M!$A$1:$P$1,0),FALSE))/VLOOKUP('Cover page'!$B$6,Currecny_M!$A$1:$P$10,MATCH(Database!C1965,Currecny_M!$A$1:$P$1,0),FALSE)</f>
        <v>4.399</v>
      </c>
      <c r="N1965" s="6" t="str">
        <f>VLOOKUP(B1965,Master!$A$2:$C$11,3,FALSE)</f>
        <v>Euro</v>
      </c>
      <c r="O1965" s="6" t="str">
        <f>VLOOKUP(B1965,Master!$A$2:$C$11,2,FALSE)</f>
        <v>Europe</v>
      </c>
      <c r="Q1965" s="39" t="str">
        <f>VLOOKUP(D1965,GL_Master!$A$1:$D$80,2,FALSE)</f>
        <v>PL</v>
      </c>
      <c r="R1965" s="39" t="str">
        <f>VLOOKUP(D1965,GL_Master!$A$1:$D$80,3,FALSE)</f>
        <v>Travelling and conveyance</v>
      </c>
      <c r="S1965" s="39" t="str">
        <f>VLOOKUP(D1965,GL_Master!$A$1:$D$80,4,FALSE)</f>
        <v>Car hiring and rental services</v>
      </c>
    </row>
    <row r="1966" spans="1:19" x14ac:dyDescent="0.25">
      <c r="A1966" s="39" t="s">
        <v>262</v>
      </c>
      <c r="B1966" s="39" t="s">
        <v>237</v>
      </c>
      <c r="C1966" s="7">
        <v>43922</v>
      </c>
      <c r="D1966" s="39" t="s">
        <v>106</v>
      </c>
      <c r="E1966" s="39">
        <v>27</v>
      </c>
      <c r="F1966" s="82">
        <f t="shared" si="90"/>
        <v>2.7E-2</v>
      </c>
      <c r="G1966" s="39">
        <f>VLOOKUP(N1966,Currecny_M!$A$1:$P$10,2,FALSE)</f>
        <v>83</v>
      </c>
      <c r="H1966" s="39">
        <f>MATCH(C1966,Currecny_M!$A$1:$P$1,0)</f>
        <v>2</v>
      </c>
      <c r="I1966" s="39">
        <f>VLOOKUP(N1966,Currecny_M!$A$1:$P$10,MATCH(Database!C1966,Currecny_M!$A$1:$P$1,0),FALSE)</f>
        <v>83</v>
      </c>
      <c r="J1966" s="82">
        <f t="shared" si="91"/>
        <v>2.2410000000000001</v>
      </c>
      <c r="K1966" s="39">
        <f>VLOOKUP('Cover page'!$B$6,Currecny_M!$A$1:$P$10,MATCH(Database!C1966,Currecny_M!$A$1:$P$1,0),FALSE)</f>
        <v>1</v>
      </c>
      <c r="L1966" s="82">
        <f t="shared" si="92"/>
        <v>2.2410000000000001</v>
      </c>
      <c r="M1966" s="82">
        <f>((E1966/$F$1)*VLOOKUP(N1966,Currecny_M!$A$1:$P$10,MATCH(Database!C1966,Currecny_M!$A$1:$P$1,0),FALSE))/VLOOKUP('Cover page'!$B$6,Currecny_M!$A$1:$P$10,MATCH(Database!C1966,Currecny_M!$A$1:$P$1,0),FALSE)</f>
        <v>2.2410000000000001</v>
      </c>
      <c r="N1966" s="6" t="str">
        <f>VLOOKUP(B1966,Master!$A$2:$C$11,3,FALSE)</f>
        <v>Euro</v>
      </c>
      <c r="O1966" s="6" t="str">
        <f>VLOOKUP(B1966,Master!$A$2:$C$11,2,FALSE)</f>
        <v>Europe</v>
      </c>
      <c r="Q1966" s="39" t="str">
        <f>VLOOKUP(D1966,GL_Master!$A$1:$D$80,2,FALSE)</f>
        <v>PL</v>
      </c>
      <c r="R1966" s="39" t="str">
        <f>VLOOKUP(D1966,GL_Master!$A$1:$D$80,3,FALSE)</f>
        <v>Communication &amp; internet exp</v>
      </c>
      <c r="S1966" s="39" t="str">
        <f>VLOOKUP(D1966,GL_Master!$A$1:$D$80,4,FALSE)</f>
        <v>Printing &amp; Stationary</v>
      </c>
    </row>
    <row r="1967" spans="1:19" x14ac:dyDescent="0.25">
      <c r="A1967" s="39" t="s">
        <v>262</v>
      </c>
      <c r="B1967" s="39" t="s">
        <v>237</v>
      </c>
      <c r="C1967" s="7">
        <v>43922</v>
      </c>
      <c r="D1967" s="39" t="s">
        <v>32</v>
      </c>
      <c r="E1967" s="39">
        <v>27</v>
      </c>
      <c r="F1967" s="82">
        <f t="shared" si="90"/>
        <v>2.7E-2</v>
      </c>
      <c r="G1967" s="39">
        <f>VLOOKUP(N1967,Currecny_M!$A$1:$P$10,2,FALSE)</f>
        <v>83</v>
      </c>
      <c r="H1967" s="39">
        <f>MATCH(C1967,Currecny_M!$A$1:$P$1,0)</f>
        <v>2</v>
      </c>
      <c r="I1967" s="39">
        <f>VLOOKUP(N1967,Currecny_M!$A$1:$P$10,MATCH(Database!C1967,Currecny_M!$A$1:$P$1,0),FALSE)</f>
        <v>83</v>
      </c>
      <c r="J1967" s="82">
        <f t="shared" si="91"/>
        <v>2.2410000000000001</v>
      </c>
      <c r="K1967" s="39">
        <f>VLOOKUP('Cover page'!$B$6,Currecny_M!$A$1:$P$10,MATCH(Database!C1967,Currecny_M!$A$1:$P$1,0),FALSE)</f>
        <v>1</v>
      </c>
      <c r="L1967" s="82">
        <f t="shared" si="92"/>
        <v>2.2410000000000001</v>
      </c>
      <c r="M1967" s="82">
        <f>((E1967/$F$1)*VLOOKUP(N1967,Currecny_M!$A$1:$P$10,MATCH(Database!C1967,Currecny_M!$A$1:$P$1,0),FALSE))/VLOOKUP('Cover page'!$B$6,Currecny_M!$A$1:$P$10,MATCH(Database!C1967,Currecny_M!$A$1:$P$1,0),FALSE)</f>
        <v>2.2410000000000001</v>
      </c>
      <c r="N1967" s="6" t="str">
        <f>VLOOKUP(B1967,Master!$A$2:$C$11,3,FALSE)</f>
        <v>Euro</v>
      </c>
      <c r="O1967" s="6" t="str">
        <f>VLOOKUP(B1967,Master!$A$2:$C$11,2,FALSE)</f>
        <v>Europe</v>
      </c>
      <c r="Q1967" s="39" t="str">
        <f>VLOOKUP(D1967,GL_Master!$A$1:$D$80,2,FALSE)</f>
        <v>PL</v>
      </c>
      <c r="R1967" s="39" t="str">
        <f>VLOOKUP(D1967,GL_Master!$A$1:$D$80,3,FALSE)</f>
        <v>Communication &amp; internet exp</v>
      </c>
      <c r="S1967" s="39" t="str">
        <f>VLOOKUP(D1967,GL_Master!$A$1:$D$80,4,FALSE)</f>
        <v>Printing &amp; Stationary</v>
      </c>
    </row>
    <row r="1968" spans="1:19" x14ac:dyDescent="0.25">
      <c r="A1968" s="39" t="s">
        <v>262</v>
      </c>
      <c r="B1968" s="39" t="s">
        <v>237</v>
      </c>
      <c r="C1968" s="7">
        <v>43922</v>
      </c>
      <c r="D1968" s="39" t="s">
        <v>35</v>
      </c>
      <c r="E1968" s="39">
        <v>80</v>
      </c>
      <c r="F1968" s="82">
        <f t="shared" si="90"/>
        <v>0.08</v>
      </c>
      <c r="G1968" s="39">
        <f>VLOOKUP(N1968,Currecny_M!$A$1:$P$10,2,FALSE)</f>
        <v>83</v>
      </c>
      <c r="H1968" s="39">
        <f>MATCH(C1968,Currecny_M!$A$1:$P$1,0)</f>
        <v>2</v>
      </c>
      <c r="I1968" s="39">
        <f>VLOOKUP(N1968,Currecny_M!$A$1:$P$10,MATCH(Database!C1968,Currecny_M!$A$1:$P$1,0),FALSE)</f>
        <v>83</v>
      </c>
      <c r="J1968" s="82">
        <f t="shared" si="91"/>
        <v>6.6400000000000006</v>
      </c>
      <c r="K1968" s="39">
        <f>VLOOKUP('Cover page'!$B$6,Currecny_M!$A$1:$P$10,MATCH(Database!C1968,Currecny_M!$A$1:$P$1,0),FALSE)</f>
        <v>1</v>
      </c>
      <c r="L1968" s="82">
        <f t="shared" si="92"/>
        <v>6.6400000000000006</v>
      </c>
      <c r="M1968" s="82">
        <f>((E1968/$F$1)*VLOOKUP(N1968,Currecny_M!$A$1:$P$10,MATCH(Database!C1968,Currecny_M!$A$1:$P$1,0),FALSE))/VLOOKUP('Cover page'!$B$6,Currecny_M!$A$1:$P$10,MATCH(Database!C1968,Currecny_M!$A$1:$P$1,0),FALSE)</f>
        <v>6.6400000000000006</v>
      </c>
      <c r="N1968" s="6" t="str">
        <f>VLOOKUP(B1968,Master!$A$2:$C$11,3,FALSE)</f>
        <v>Euro</v>
      </c>
      <c r="O1968" s="6" t="str">
        <f>VLOOKUP(B1968,Master!$A$2:$C$11,2,FALSE)</f>
        <v>Europe</v>
      </c>
      <c r="Q1968" s="39" t="str">
        <f>VLOOKUP(D1968,GL_Master!$A$1:$D$80,2,FALSE)</f>
        <v>PL</v>
      </c>
      <c r="R1968" s="39" t="str">
        <f>VLOOKUP(D1968,GL_Master!$A$1:$D$80,3,FALSE)</f>
        <v>Security Expenses</v>
      </c>
      <c r="S1968" s="39" t="str">
        <f>VLOOKUP(D1968,GL_Master!$A$1:$D$80,4,FALSE)</f>
        <v>Security Expenses others</v>
      </c>
    </row>
    <row r="1969" spans="1:19" x14ac:dyDescent="0.25">
      <c r="A1969" s="39" t="s">
        <v>262</v>
      </c>
      <c r="B1969" s="39" t="s">
        <v>237</v>
      </c>
      <c r="C1969" s="7">
        <v>43922</v>
      </c>
      <c r="D1969" s="39" t="s">
        <v>38</v>
      </c>
      <c r="E1969" s="39">
        <v>27</v>
      </c>
      <c r="F1969" s="82">
        <f t="shared" si="90"/>
        <v>2.7E-2</v>
      </c>
      <c r="G1969" s="39">
        <f>VLOOKUP(N1969,Currecny_M!$A$1:$P$10,2,FALSE)</f>
        <v>83</v>
      </c>
      <c r="H1969" s="39">
        <f>MATCH(C1969,Currecny_M!$A$1:$P$1,0)</f>
        <v>2</v>
      </c>
      <c r="I1969" s="39">
        <f>VLOOKUP(N1969,Currecny_M!$A$1:$P$10,MATCH(Database!C1969,Currecny_M!$A$1:$P$1,0),FALSE)</f>
        <v>83</v>
      </c>
      <c r="J1969" s="82">
        <f t="shared" si="91"/>
        <v>2.2410000000000001</v>
      </c>
      <c r="K1969" s="39">
        <f>VLOOKUP('Cover page'!$B$6,Currecny_M!$A$1:$P$10,MATCH(Database!C1969,Currecny_M!$A$1:$P$1,0),FALSE)</f>
        <v>1</v>
      </c>
      <c r="L1969" s="82">
        <f t="shared" si="92"/>
        <v>2.2410000000000001</v>
      </c>
      <c r="M1969" s="82">
        <f>((E1969/$F$1)*VLOOKUP(N1969,Currecny_M!$A$1:$P$10,MATCH(Database!C1969,Currecny_M!$A$1:$P$1,0),FALSE))/VLOOKUP('Cover page'!$B$6,Currecny_M!$A$1:$P$10,MATCH(Database!C1969,Currecny_M!$A$1:$P$1,0),FALSE)</f>
        <v>2.2410000000000001</v>
      </c>
      <c r="N1969" s="6" t="str">
        <f>VLOOKUP(B1969,Master!$A$2:$C$11,3,FALSE)</f>
        <v>Euro</v>
      </c>
      <c r="O1969" s="6" t="str">
        <f>VLOOKUP(B1969,Master!$A$2:$C$11,2,FALSE)</f>
        <v>Europe</v>
      </c>
      <c r="Q1969" s="39" t="str">
        <f>VLOOKUP(D1969,GL_Master!$A$1:$D$80,2,FALSE)</f>
        <v>PL</v>
      </c>
      <c r="R1969" s="39" t="str">
        <f>VLOOKUP(D1969,GL_Master!$A$1:$D$80,3,FALSE)</f>
        <v>House Keeping Expenses</v>
      </c>
      <c r="S1969" s="39" t="str">
        <f>VLOOKUP(D1969,GL_Master!$A$1:$D$80,4,FALSE)</f>
        <v>House Keeping Expenses</v>
      </c>
    </row>
    <row r="1970" spans="1:19" x14ac:dyDescent="0.25">
      <c r="A1970" s="39" t="s">
        <v>262</v>
      </c>
      <c r="B1970" s="39" t="s">
        <v>237</v>
      </c>
      <c r="C1970" s="7">
        <v>43922</v>
      </c>
      <c r="D1970" s="39" t="s">
        <v>107</v>
      </c>
      <c r="E1970" s="39">
        <v>27</v>
      </c>
      <c r="F1970" s="82">
        <f t="shared" si="90"/>
        <v>2.7E-2</v>
      </c>
      <c r="G1970" s="39">
        <f>VLOOKUP(N1970,Currecny_M!$A$1:$P$10,2,FALSE)</f>
        <v>83</v>
      </c>
      <c r="H1970" s="39">
        <f>MATCH(C1970,Currecny_M!$A$1:$P$1,0)</f>
        <v>2</v>
      </c>
      <c r="I1970" s="39">
        <f>VLOOKUP(N1970,Currecny_M!$A$1:$P$10,MATCH(Database!C1970,Currecny_M!$A$1:$P$1,0),FALSE)</f>
        <v>83</v>
      </c>
      <c r="J1970" s="82">
        <f t="shared" si="91"/>
        <v>2.2410000000000001</v>
      </c>
      <c r="K1970" s="39">
        <f>VLOOKUP('Cover page'!$B$6,Currecny_M!$A$1:$P$10,MATCH(Database!C1970,Currecny_M!$A$1:$P$1,0),FALSE)</f>
        <v>1</v>
      </c>
      <c r="L1970" s="82">
        <f t="shared" si="92"/>
        <v>2.2410000000000001</v>
      </c>
      <c r="M1970" s="82">
        <f>((E1970/$F$1)*VLOOKUP(N1970,Currecny_M!$A$1:$P$10,MATCH(Database!C1970,Currecny_M!$A$1:$P$1,0),FALSE))/VLOOKUP('Cover page'!$B$6,Currecny_M!$A$1:$P$10,MATCH(Database!C1970,Currecny_M!$A$1:$P$1,0),FALSE)</f>
        <v>2.2410000000000001</v>
      </c>
      <c r="N1970" s="6" t="str">
        <f>VLOOKUP(B1970,Master!$A$2:$C$11,3,FALSE)</f>
        <v>Euro</v>
      </c>
      <c r="O1970" s="6" t="str">
        <f>VLOOKUP(B1970,Master!$A$2:$C$11,2,FALSE)</f>
        <v>Europe</v>
      </c>
      <c r="Q1970" s="39" t="str">
        <f>VLOOKUP(D1970,GL_Master!$A$1:$D$80,2,FALSE)</f>
        <v>PL</v>
      </c>
      <c r="R1970" s="39" t="str">
        <f>VLOOKUP(D1970,GL_Master!$A$1:$D$80,3,FALSE)</f>
        <v>Misc. expenses</v>
      </c>
      <c r="S1970" s="39" t="str">
        <f>VLOOKUP(D1970,GL_Master!$A$1:$D$80,4,FALSE)</f>
        <v>Repair &amp; Maintenance</v>
      </c>
    </row>
    <row r="1971" spans="1:19" x14ac:dyDescent="0.25">
      <c r="A1971" s="39" t="s">
        <v>262</v>
      </c>
      <c r="B1971" s="39" t="s">
        <v>237</v>
      </c>
      <c r="C1971" s="7">
        <v>43922</v>
      </c>
      <c r="D1971" s="39" t="s">
        <v>108</v>
      </c>
      <c r="E1971" s="39">
        <v>27</v>
      </c>
      <c r="F1971" s="82">
        <f t="shared" si="90"/>
        <v>2.7E-2</v>
      </c>
      <c r="G1971" s="39">
        <f>VLOOKUP(N1971,Currecny_M!$A$1:$P$10,2,FALSE)</f>
        <v>83</v>
      </c>
      <c r="H1971" s="39">
        <f>MATCH(C1971,Currecny_M!$A$1:$P$1,0)</f>
        <v>2</v>
      </c>
      <c r="I1971" s="39">
        <f>VLOOKUP(N1971,Currecny_M!$A$1:$P$10,MATCH(Database!C1971,Currecny_M!$A$1:$P$1,0),FALSE)</f>
        <v>83</v>
      </c>
      <c r="J1971" s="82">
        <f t="shared" si="91"/>
        <v>2.2410000000000001</v>
      </c>
      <c r="K1971" s="39">
        <f>VLOOKUP('Cover page'!$B$6,Currecny_M!$A$1:$P$10,MATCH(Database!C1971,Currecny_M!$A$1:$P$1,0),FALSE)</f>
        <v>1</v>
      </c>
      <c r="L1971" s="82">
        <f t="shared" si="92"/>
        <v>2.2410000000000001</v>
      </c>
      <c r="M1971" s="82">
        <f>((E1971/$F$1)*VLOOKUP(N1971,Currecny_M!$A$1:$P$10,MATCH(Database!C1971,Currecny_M!$A$1:$P$1,0),FALSE))/VLOOKUP('Cover page'!$B$6,Currecny_M!$A$1:$P$10,MATCH(Database!C1971,Currecny_M!$A$1:$P$1,0),FALSE)</f>
        <v>2.2410000000000001</v>
      </c>
      <c r="N1971" s="6" t="str">
        <f>VLOOKUP(B1971,Master!$A$2:$C$11,3,FALSE)</f>
        <v>Euro</v>
      </c>
      <c r="O1971" s="6" t="str">
        <f>VLOOKUP(B1971,Master!$A$2:$C$11,2,FALSE)</f>
        <v>Europe</v>
      </c>
      <c r="Q1971" s="39" t="str">
        <f>VLOOKUP(D1971,GL_Master!$A$1:$D$80,2,FALSE)</f>
        <v>PL</v>
      </c>
      <c r="R1971" s="39" t="str">
        <f>VLOOKUP(D1971,GL_Master!$A$1:$D$80,3,FALSE)</f>
        <v>Misc. expenses</v>
      </c>
      <c r="S1971" s="39" t="str">
        <f>VLOOKUP(D1971,GL_Master!$A$1:$D$80,4,FALSE)</f>
        <v>Repair &amp; Maintenance</v>
      </c>
    </row>
    <row r="1972" spans="1:19" x14ac:dyDescent="0.25">
      <c r="A1972" s="39" t="s">
        <v>262</v>
      </c>
      <c r="B1972" s="39" t="s">
        <v>237</v>
      </c>
      <c r="C1972" s="7">
        <v>43922</v>
      </c>
      <c r="D1972" s="39" t="s">
        <v>9</v>
      </c>
      <c r="E1972" s="39">
        <v>239</v>
      </c>
      <c r="F1972" s="82">
        <f t="shared" si="90"/>
        <v>0.23899999999999999</v>
      </c>
      <c r="G1972" s="39">
        <f>VLOOKUP(N1972,Currecny_M!$A$1:$P$10,2,FALSE)</f>
        <v>83</v>
      </c>
      <c r="H1972" s="39">
        <f>MATCH(C1972,Currecny_M!$A$1:$P$1,0)</f>
        <v>2</v>
      </c>
      <c r="I1972" s="39">
        <f>VLOOKUP(N1972,Currecny_M!$A$1:$P$10,MATCH(Database!C1972,Currecny_M!$A$1:$P$1,0),FALSE)</f>
        <v>83</v>
      </c>
      <c r="J1972" s="82">
        <f t="shared" si="91"/>
        <v>19.837</v>
      </c>
      <c r="K1972" s="39">
        <f>VLOOKUP('Cover page'!$B$6,Currecny_M!$A$1:$P$10,MATCH(Database!C1972,Currecny_M!$A$1:$P$1,0),FALSE)</f>
        <v>1</v>
      </c>
      <c r="L1972" s="82">
        <f t="shared" si="92"/>
        <v>19.837</v>
      </c>
      <c r="M1972" s="82">
        <f>((E1972/$F$1)*VLOOKUP(N1972,Currecny_M!$A$1:$P$10,MATCH(Database!C1972,Currecny_M!$A$1:$P$1,0),FALSE))/VLOOKUP('Cover page'!$B$6,Currecny_M!$A$1:$P$10,MATCH(Database!C1972,Currecny_M!$A$1:$P$1,0),FALSE)</f>
        <v>19.837</v>
      </c>
      <c r="N1972" s="6" t="str">
        <f>VLOOKUP(B1972,Master!$A$2:$C$11,3,FALSE)</f>
        <v>Euro</v>
      </c>
      <c r="O1972" s="6" t="str">
        <f>VLOOKUP(B1972,Master!$A$2:$C$11,2,FALSE)</f>
        <v>Europe</v>
      </c>
      <c r="Q1972" s="39" t="str">
        <f>VLOOKUP(D1972,GL_Master!$A$1:$D$80,2,FALSE)</f>
        <v>PL</v>
      </c>
      <c r="R1972" s="39" t="str">
        <f>VLOOKUP(D1972,GL_Master!$A$1:$D$80,3,FALSE)</f>
        <v>Rent</v>
      </c>
      <c r="S1972" s="39" t="str">
        <f>VLOOKUP(D1972,GL_Master!$A$1:$D$80,4,FALSE)</f>
        <v>Office Rent</v>
      </c>
    </row>
    <row r="1973" spans="1:19" x14ac:dyDescent="0.25">
      <c r="A1973" s="39" t="s">
        <v>262</v>
      </c>
      <c r="B1973" s="39" t="s">
        <v>237</v>
      </c>
      <c r="C1973" s="7">
        <v>43922</v>
      </c>
      <c r="D1973" s="39" t="s">
        <v>109</v>
      </c>
      <c r="E1973" s="39">
        <v>-133</v>
      </c>
      <c r="F1973" s="82">
        <f t="shared" si="90"/>
        <v>-0.13300000000000001</v>
      </c>
      <c r="G1973" s="39">
        <f>VLOOKUP(N1973,Currecny_M!$A$1:$P$10,2,FALSE)</f>
        <v>83</v>
      </c>
      <c r="H1973" s="39">
        <f>MATCH(C1973,Currecny_M!$A$1:$P$1,0)</f>
        <v>2</v>
      </c>
      <c r="I1973" s="39">
        <f>VLOOKUP(N1973,Currecny_M!$A$1:$P$10,MATCH(Database!C1973,Currecny_M!$A$1:$P$1,0),FALSE)</f>
        <v>83</v>
      </c>
      <c r="J1973" s="82">
        <f t="shared" si="91"/>
        <v>-11.039000000000001</v>
      </c>
      <c r="K1973" s="39">
        <f>VLOOKUP('Cover page'!$B$6,Currecny_M!$A$1:$P$10,MATCH(Database!C1973,Currecny_M!$A$1:$P$1,0),FALSE)</f>
        <v>1</v>
      </c>
      <c r="L1973" s="82">
        <f t="shared" si="92"/>
        <v>-11.039000000000001</v>
      </c>
      <c r="M1973" s="82">
        <f>((E1973/$F$1)*VLOOKUP(N1973,Currecny_M!$A$1:$P$10,MATCH(Database!C1973,Currecny_M!$A$1:$P$1,0),FALSE))/VLOOKUP('Cover page'!$B$6,Currecny_M!$A$1:$P$10,MATCH(Database!C1973,Currecny_M!$A$1:$P$1,0),FALSE)</f>
        <v>-11.039000000000001</v>
      </c>
      <c r="N1973" s="6" t="str">
        <f>VLOOKUP(B1973,Master!$A$2:$C$11,3,FALSE)</f>
        <v>Euro</v>
      </c>
      <c r="O1973" s="6" t="str">
        <f>VLOOKUP(B1973,Master!$A$2:$C$11,2,FALSE)</f>
        <v>Europe</v>
      </c>
      <c r="Q1973" s="39" t="str">
        <f>VLOOKUP(D1973,GL_Master!$A$1:$D$80,2,FALSE)</f>
        <v>PL</v>
      </c>
      <c r="R1973" s="39" t="str">
        <f>VLOOKUP(D1973,GL_Master!$A$1:$D$80,3,FALSE)</f>
        <v>Travelling and conveyance</v>
      </c>
      <c r="S1973" s="39" t="str">
        <f>VLOOKUP(D1973,GL_Master!$A$1:$D$80,4,FALSE)</f>
        <v>Travelling , hotel lodging</v>
      </c>
    </row>
    <row r="1974" spans="1:19" x14ac:dyDescent="0.25">
      <c r="A1974" s="39" t="s">
        <v>262</v>
      </c>
      <c r="B1974" s="39" t="s">
        <v>237</v>
      </c>
      <c r="C1974" s="7">
        <v>43922</v>
      </c>
      <c r="D1974" s="39" t="s">
        <v>110</v>
      </c>
      <c r="E1974" s="39">
        <v>53</v>
      </c>
      <c r="F1974" s="82">
        <f t="shared" si="90"/>
        <v>5.2999999999999999E-2</v>
      </c>
      <c r="G1974" s="39">
        <f>VLOOKUP(N1974,Currecny_M!$A$1:$P$10,2,FALSE)</f>
        <v>83</v>
      </c>
      <c r="H1974" s="39">
        <f>MATCH(C1974,Currecny_M!$A$1:$P$1,0)</f>
        <v>2</v>
      </c>
      <c r="I1974" s="39">
        <f>VLOOKUP(N1974,Currecny_M!$A$1:$P$10,MATCH(Database!C1974,Currecny_M!$A$1:$P$1,0),FALSE)</f>
        <v>83</v>
      </c>
      <c r="J1974" s="82">
        <f t="shared" si="91"/>
        <v>4.399</v>
      </c>
      <c r="K1974" s="39">
        <f>VLOOKUP('Cover page'!$B$6,Currecny_M!$A$1:$P$10,MATCH(Database!C1974,Currecny_M!$A$1:$P$1,0),FALSE)</f>
        <v>1</v>
      </c>
      <c r="L1974" s="82">
        <f t="shared" si="92"/>
        <v>4.399</v>
      </c>
      <c r="M1974" s="82">
        <f>((E1974/$F$1)*VLOOKUP(N1974,Currecny_M!$A$1:$P$10,MATCH(Database!C1974,Currecny_M!$A$1:$P$1,0),FALSE))/VLOOKUP('Cover page'!$B$6,Currecny_M!$A$1:$P$10,MATCH(Database!C1974,Currecny_M!$A$1:$P$1,0),FALSE)</f>
        <v>4.399</v>
      </c>
      <c r="N1974" s="6" t="str">
        <f>VLOOKUP(B1974,Master!$A$2:$C$11,3,FALSE)</f>
        <v>Euro</v>
      </c>
      <c r="O1974" s="6" t="str">
        <f>VLOOKUP(B1974,Master!$A$2:$C$11,2,FALSE)</f>
        <v>Europe</v>
      </c>
      <c r="Q1974" s="39" t="str">
        <f>VLOOKUP(D1974,GL_Master!$A$1:$D$80,2,FALSE)</f>
        <v>PL</v>
      </c>
      <c r="R1974" s="39" t="str">
        <f>VLOOKUP(D1974,GL_Master!$A$1:$D$80,3,FALSE)</f>
        <v>Travelling and conveyance</v>
      </c>
      <c r="S1974" s="39" t="str">
        <f>VLOOKUP(D1974,GL_Master!$A$1:$D$80,4,FALSE)</f>
        <v>Travelling , hotel lodging</v>
      </c>
    </row>
    <row r="1975" spans="1:19" x14ac:dyDescent="0.25">
      <c r="A1975" s="39" t="s">
        <v>262</v>
      </c>
      <c r="B1975" s="39" t="s">
        <v>237</v>
      </c>
      <c r="C1975" s="7">
        <v>43922</v>
      </c>
      <c r="D1975" s="39" t="s">
        <v>111</v>
      </c>
      <c r="E1975" s="39">
        <v>27</v>
      </c>
      <c r="F1975" s="82">
        <f t="shared" si="90"/>
        <v>2.7E-2</v>
      </c>
      <c r="G1975" s="39">
        <f>VLOOKUP(N1975,Currecny_M!$A$1:$P$10,2,FALSE)</f>
        <v>83</v>
      </c>
      <c r="H1975" s="39">
        <f>MATCH(C1975,Currecny_M!$A$1:$P$1,0)</f>
        <v>2</v>
      </c>
      <c r="I1975" s="39">
        <f>VLOOKUP(N1975,Currecny_M!$A$1:$P$10,MATCH(Database!C1975,Currecny_M!$A$1:$P$1,0),FALSE)</f>
        <v>83</v>
      </c>
      <c r="J1975" s="82">
        <f t="shared" si="91"/>
        <v>2.2410000000000001</v>
      </c>
      <c r="K1975" s="39">
        <f>VLOOKUP('Cover page'!$B$6,Currecny_M!$A$1:$P$10,MATCH(Database!C1975,Currecny_M!$A$1:$P$1,0),FALSE)</f>
        <v>1</v>
      </c>
      <c r="L1975" s="82">
        <f t="shared" si="92"/>
        <v>2.2410000000000001</v>
      </c>
      <c r="M1975" s="82">
        <f>((E1975/$F$1)*VLOOKUP(N1975,Currecny_M!$A$1:$P$10,MATCH(Database!C1975,Currecny_M!$A$1:$P$1,0),FALSE))/VLOOKUP('Cover page'!$B$6,Currecny_M!$A$1:$P$10,MATCH(Database!C1975,Currecny_M!$A$1:$P$1,0),FALSE)</f>
        <v>2.2410000000000001</v>
      </c>
      <c r="N1975" s="6" t="str">
        <f>VLOOKUP(B1975,Master!$A$2:$C$11,3,FALSE)</f>
        <v>Euro</v>
      </c>
      <c r="O1975" s="6" t="str">
        <f>VLOOKUP(B1975,Master!$A$2:$C$11,2,FALSE)</f>
        <v>Europe</v>
      </c>
      <c r="Q1975" s="39" t="str">
        <f>VLOOKUP(D1975,GL_Master!$A$1:$D$80,2,FALSE)</f>
        <v>PL</v>
      </c>
      <c r="R1975" s="39" t="str">
        <f>VLOOKUP(D1975,GL_Master!$A$1:$D$80,3,FALSE)</f>
        <v>Legal &amp; Professional expenses</v>
      </c>
      <c r="S1975" s="39" t="str">
        <f>VLOOKUP(D1975,GL_Master!$A$1:$D$80,4,FALSE)</f>
        <v>Professional Fees - Others</v>
      </c>
    </row>
    <row r="1976" spans="1:19" x14ac:dyDescent="0.25">
      <c r="A1976" s="39" t="s">
        <v>262</v>
      </c>
      <c r="B1976" s="39" t="s">
        <v>237</v>
      </c>
      <c r="C1976" s="7">
        <v>43922</v>
      </c>
      <c r="D1976" s="39" t="s">
        <v>112</v>
      </c>
      <c r="E1976" s="39">
        <v>265</v>
      </c>
      <c r="F1976" s="82">
        <f t="shared" si="90"/>
        <v>0.26500000000000001</v>
      </c>
      <c r="G1976" s="39">
        <f>VLOOKUP(N1976,Currecny_M!$A$1:$P$10,2,FALSE)</f>
        <v>83</v>
      </c>
      <c r="H1976" s="39">
        <f>MATCH(C1976,Currecny_M!$A$1:$P$1,0)</f>
        <v>2</v>
      </c>
      <c r="I1976" s="39">
        <f>VLOOKUP(N1976,Currecny_M!$A$1:$P$10,MATCH(Database!C1976,Currecny_M!$A$1:$P$1,0),FALSE)</f>
        <v>83</v>
      </c>
      <c r="J1976" s="82">
        <f t="shared" si="91"/>
        <v>21.995000000000001</v>
      </c>
      <c r="K1976" s="39">
        <f>VLOOKUP('Cover page'!$B$6,Currecny_M!$A$1:$P$10,MATCH(Database!C1976,Currecny_M!$A$1:$P$1,0),FALSE)</f>
        <v>1</v>
      </c>
      <c r="L1976" s="82">
        <f t="shared" si="92"/>
        <v>21.995000000000001</v>
      </c>
      <c r="M1976" s="82">
        <f>((E1976/$F$1)*VLOOKUP(N1976,Currecny_M!$A$1:$P$10,MATCH(Database!C1976,Currecny_M!$A$1:$P$1,0),FALSE))/VLOOKUP('Cover page'!$B$6,Currecny_M!$A$1:$P$10,MATCH(Database!C1976,Currecny_M!$A$1:$P$1,0),FALSE)</f>
        <v>21.995000000000001</v>
      </c>
      <c r="N1976" s="6" t="str">
        <f>VLOOKUP(B1976,Master!$A$2:$C$11,3,FALSE)</f>
        <v>Euro</v>
      </c>
      <c r="O1976" s="6" t="str">
        <f>VLOOKUP(B1976,Master!$A$2:$C$11,2,FALSE)</f>
        <v>Europe</v>
      </c>
      <c r="Q1976" s="39" t="str">
        <f>VLOOKUP(D1976,GL_Master!$A$1:$D$80,2,FALSE)</f>
        <v>PL</v>
      </c>
      <c r="R1976" s="39" t="str">
        <f>VLOOKUP(D1976,GL_Master!$A$1:$D$80,3,FALSE)</f>
        <v>Finance Cost</v>
      </c>
      <c r="S1976" s="39" t="str">
        <f>VLOOKUP(D1976,GL_Master!$A$1:$D$80,4,FALSE)</f>
        <v>Interest expense</v>
      </c>
    </row>
    <row r="1977" spans="1:19" x14ac:dyDescent="0.25">
      <c r="A1977" s="39" t="s">
        <v>262</v>
      </c>
      <c r="B1977" s="39" t="s">
        <v>237</v>
      </c>
      <c r="C1977" s="7">
        <v>43922</v>
      </c>
      <c r="D1977" s="39" t="s">
        <v>25</v>
      </c>
      <c r="E1977" s="39">
        <v>2386</v>
      </c>
      <c r="F1977" s="82">
        <f t="shared" si="90"/>
        <v>2.3860000000000001</v>
      </c>
      <c r="G1977" s="39">
        <f>VLOOKUP(N1977,Currecny_M!$A$1:$P$10,2,FALSE)</f>
        <v>83</v>
      </c>
      <c r="H1977" s="39">
        <f>MATCH(C1977,Currecny_M!$A$1:$P$1,0)</f>
        <v>2</v>
      </c>
      <c r="I1977" s="39">
        <f>VLOOKUP(N1977,Currecny_M!$A$1:$P$10,MATCH(Database!C1977,Currecny_M!$A$1:$P$1,0),FALSE)</f>
        <v>83</v>
      </c>
      <c r="J1977" s="82">
        <f t="shared" si="91"/>
        <v>198.03800000000001</v>
      </c>
      <c r="K1977" s="39">
        <f>VLOOKUP('Cover page'!$B$6,Currecny_M!$A$1:$P$10,MATCH(Database!C1977,Currecny_M!$A$1:$P$1,0),FALSE)</f>
        <v>1</v>
      </c>
      <c r="L1977" s="82">
        <f t="shared" si="92"/>
        <v>198.03800000000001</v>
      </c>
      <c r="M1977" s="82">
        <f>((E1977/$F$1)*VLOOKUP(N1977,Currecny_M!$A$1:$P$10,MATCH(Database!C1977,Currecny_M!$A$1:$P$1,0),FALSE))/VLOOKUP('Cover page'!$B$6,Currecny_M!$A$1:$P$10,MATCH(Database!C1977,Currecny_M!$A$1:$P$1,0),FALSE)</f>
        <v>198.03800000000001</v>
      </c>
      <c r="N1977" s="6" t="str">
        <f>VLOOKUP(B1977,Master!$A$2:$C$11,3,FALSE)</f>
        <v>Euro</v>
      </c>
      <c r="O1977" s="6" t="str">
        <f>VLOOKUP(B1977,Master!$A$2:$C$11,2,FALSE)</f>
        <v>Europe</v>
      </c>
      <c r="Q1977" s="39" t="str">
        <f>VLOOKUP(D1977,GL_Master!$A$1:$D$80,2,FALSE)</f>
        <v>PL</v>
      </c>
      <c r="R1977" s="39" t="str">
        <f>VLOOKUP(D1977,GL_Master!$A$1:$D$80,3,FALSE)</f>
        <v>Depreciation</v>
      </c>
      <c r="S1977" s="39" t="str">
        <f>VLOOKUP(D1977,GL_Master!$A$1:$D$80,4,FALSE)</f>
        <v>Depreciation</v>
      </c>
    </row>
    <row r="1978" spans="1:19" x14ac:dyDescent="0.25">
      <c r="A1978" s="39" t="s">
        <v>262</v>
      </c>
      <c r="B1978" s="39" t="s">
        <v>237</v>
      </c>
      <c r="C1978" s="7">
        <v>43952</v>
      </c>
      <c r="D1978" s="39" t="s">
        <v>51</v>
      </c>
      <c r="E1978" s="39">
        <v>-26506</v>
      </c>
      <c r="F1978" s="82">
        <f t="shared" si="90"/>
        <v>-26.506</v>
      </c>
      <c r="G1978" s="39">
        <f>VLOOKUP(N1978,Currecny_M!$A$1:$P$10,2,FALSE)</f>
        <v>83</v>
      </c>
      <c r="H1978" s="39">
        <f>MATCH(C1978,Currecny_M!$A$1:$P$1,0)</f>
        <v>3</v>
      </c>
      <c r="I1978" s="39">
        <f>VLOOKUP(N1978,Currecny_M!$A$1:$P$10,MATCH(Database!C1978,Currecny_M!$A$1:$P$1,0),FALSE)</f>
        <v>83.83</v>
      </c>
      <c r="J1978" s="82">
        <f t="shared" si="91"/>
        <v>-2221.9979800000001</v>
      </c>
      <c r="K1978" s="39">
        <f>VLOOKUP('Cover page'!$B$6,Currecny_M!$A$1:$P$10,MATCH(Database!C1978,Currecny_M!$A$1:$P$1,0),FALSE)</f>
        <v>1</v>
      </c>
      <c r="L1978" s="82">
        <f t="shared" si="92"/>
        <v>-2221.9979800000001</v>
      </c>
      <c r="M1978" s="82">
        <f>((E1978/$F$1)*VLOOKUP(N1978,Currecny_M!$A$1:$P$10,MATCH(Database!C1978,Currecny_M!$A$1:$P$1,0),FALSE))/VLOOKUP('Cover page'!$B$6,Currecny_M!$A$1:$P$10,MATCH(Database!C1978,Currecny_M!$A$1:$P$1,0),FALSE)</f>
        <v>-2221.9979800000001</v>
      </c>
      <c r="N1978" s="6" t="str">
        <f>VLOOKUP(B1978,Master!$A$2:$C$11,3,FALSE)</f>
        <v>Euro</v>
      </c>
      <c r="O1978" s="6" t="str">
        <f>VLOOKUP(B1978,Master!$A$2:$C$11,2,FALSE)</f>
        <v>Europe</v>
      </c>
      <c r="Q1978" s="39" t="str">
        <f>VLOOKUP(D1978,GL_Master!$A$1:$D$80,2,FALSE)</f>
        <v>BS</v>
      </c>
      <c r="R1978" s="39" t="str">
        <f>VLOOKUP(D1978,GL_Master!$A$1:$D$80,3,FALSE)</f>
        <v>Share Capital</v>
      </c>
      <c r="S1978" s="39" t="str">
        <f>VLOOKUP(D1978,GL_Master!$A$1:$D$80,4,FALSE)</f>
        <v>Equity shares</v>
      </c>
    </row>
    <row r="1979" spans="1:19" x14ac:dyDescent="0.25">
      <c r="A1979" s="39" t="s">
        <v>262</v>
      </c>
      <c r="B1979" s="39" t="s">
        <v>237</v>
      </c>
      <c r="C1979" s="7">
        <v>43952</v>
      </c>
      <c r="D1979" s="39" t="s">
        <v>52</v>
      </c>
      <c r="E1979" s="39">
        <v>-50786</v>
      </c>
      <c r="F1979" s="82">
        <f t="shared" si="90"/>
        <v>-50.786000000000001</v>
      </c>
      <c r="G1979" s="39">
        <f>VLOOKUP(N1979,Currecny_M!$A$1:$P$10,2,FALSE)</f>
        <v>83</v>
      </c>
      <c r="H1979" s="39">
        <f>MATCH(C1979,Currecny_M!$A$1:$P$1,0)</f>
        <v>3</v>
      </c>
      <c r="I1979" s="39">
        <f>VLOOKUP(N1979,Currecny_M!$A$1:$P$10,MATCH(Database!C1979,Currecny_M!$A$1:$P$1,0),FALSE)</f>
        <v>83.83</v>
      </c>
      <c r="J1979" s="82">
        <f t="shared" si="91"/>
        <v>-4257.3903799999998</v>
      </c>
      <c r="K1979" s="39">
        <f>VLOOKUP('Cover page'!$B$6,Currecny_M!$A$1:$P$10,MATCH(Database!C1979,Currecny_M!$A$1:$P$1,0),FALSE)</f>
        <v>1</v>
      </c>
      <c r="L1979" s="82">
        <f t="shared" si="92"/>
        <v>-4257.3903799999998</v>
      </c>
      <c r="M1979" s="82">
        <f>((E1979/$F$1)*VLOOKUP(N1979,Currecny_M!$A$1:$P$10,MATCH(Database!C1979,Currecny_M!$A$1:$P$1,0),FALSE))/VLOOKUP('Cover page'!$B$6,Currecny_M!$A$1:$P$10,MATCH(Database!C1979,Currecny_M!$A$1:$P$1,0),FALSE)</f>
        <v>-4257.3903799999998</v>
      </c>
      <c r="N1979" s="6" t="str">
        <f>VLOOKUP(B1979,Master!$A$2:$C$11,3,FALSE)</f>
        <v>Euro</v>
      </c>
      <c r="O1979" s="6" t="str">
        <f>VLOOKUP(B1979,Master!$A$2:$C$11,2,FALSE)</f>
        <v>Europe</v>
      </c>
      <c r="Q1979" s="39" t="str">
        <f>VLOOKUP(D1979,GL_Master!$A$1:$D$80,2,FALSE)</f>
        <v>BS</v>
      </c>
      <c r="R1979" s="39" t="str">
        <f>VLOOKUP(D1979,GL_Master!$A$1:$D$80,3,FALSE)</f>
        <v>Reserve and Surplus</v>
      </c>
      <c r="S1979" s="39" t="str">
        <f>VLOOKUP(D1979,GL_Master!$A$1:$D$80,4,FALSE)</f>
        <v>Reserves at the commencement of the year</v>
      </c>
    </row>
    <row r="1980" spans="1:19" x14ac:dyDescent="0.25">
      <c r="A1980" s="39" t="s">
        <v>262</v>
      </c>
      <c r="B1980" s="39" t="s">
        <v>237</v>
      </c>
      <c r="C1980" s="7">
        <v>43952</v>
      </c>
      <c r="D1980" s="39" t="s">
        <v>53</v>
      </c>
      <c r="E1980" s="39">
        <v>-13161</v>
      </c>
      <c r="F1980" s="82">
        <f t="shared" si="90"/>
        <v>-13.161</v>
      </c>
      <c r="G1980" s="39">
        <f>VLOOKUP(N1980,Currecny_M!$A$1:$P$10,2,FALSE)</f>
        <v>83</v>
      </c>
      <c r="H1980" s="39">
        <f>MATCH(C1980,Currecny_M!$A$1:$P$1,0)</f>
        <v>3</v>
      </c>
      <c r="I1980" s="39">
        <f>VLOOKUP(N1980,Currecny_M!$A$1:$P$10,MATCH(Database!C1980,Currecny_M!$A$1:$P$1,0),FALSE)</f>
        <v>83.83</v>
      </c>
      <c r="J1980" s="82">
        <f t="shared" si="91"/>
        <v>-1103.2866299999998</v>
      </c>
      <c r="K1980" s="39">
        <f>VLOOKUP('Cover page'!$B$6,Currecny_M!$A$1:$P$10,MATCH(Database!C1980,Currecny_M!$A$1:$P$1,0),FALSE)</f>
        <v>1</v>
      </c>
      <c r="L1980" s="82">
        <f t="shared" si="92"/>
        <v>-1103.2866299999998</v>
      </c>
      <c r="M1980" s="82">
        <f>((E1980/$F$1)*VLOOKUP(N1980,Currecny_M!$A$1:$P$10,MATCH(Database!C1980,Currecny_M!$A$1:$P$1,0),FALSE))/VLOOKUP('Cover page'!$B$6,Currecny_M!$A$1:$P$10,MATCH(Database!C1980,Currecny_M!$A$1:$P$1,0),FALSE)</f>
        <v>-1103.2866299999998</v>
      </c>
      <c r="N1980" s="6" t="str">
        <f>VLOOKUP(B1980,Master!$A$2:$C$11,3,FALSE)</f>
        <v>Euro</v>
      </c>
      <c r="O1980" s="6" t="str">
        <f>VLOOKUP(B1980,Master!$A$2:$C$11,2,FALSE)</f>
        <v>Europe</v>
      </c>
      <c r="Q1980" s="39" t="str">
        <f>VLOOKUP(D1980,GL_Master!$A$1:$D$80,2,FALSE)</f>
        <v>BS</v>
      </c>
      <c r="R1980" s="39" t="str">
        <f>VLOOKUP(D1980,GL_Master!$A$1:$D$80,3,FALSE)</f>
        <v>Loan Fund</v>
      </c>
      <c r="S1980" s="39" t="str">
        <f>VLOOKUP(D1980,GL_Master!$A$1:$D$80,4,FALSE)</f>
        <v>Term Loan</v>
      </c>
    </row>
    <row r="1981" spans="1:19" x14ac:dyDescent="0.25">
      <c r="A1981" s="39" t="s">
        <v>262</v>
      </c>
      <c r="B1981" s="39" t="s">
        <v>237</v>
      </c>
      <c r="C1981" s="7">
        <v>43952</v>
      </c>
      <c r="D1981" s="39" t="s">
        <v>54</v>
      </c>
      <c r="E1981" s="39">
        <v>58</v>
      </c>
      <c r="F1981" s="82">
        <f t="shared" si="90"/>
        <v>5.8000000000000003E-2</v>
      </c>
      <c r="G1981" s="39">
        <f>VLOOKUP(N1981,Currecny_M!$A$1:$P$10,2,FALSE)</f>
        <v>83</v>
      </c>
      <c r="H1981" s="39">
        <f>MATCH(C1981,Currecny_M!$A$1:$P$1,0)</f>
        <v>3</v>
      </c>
      <c r="I1981" s="39">
        <f>VLOOKUP(N1981,Currecny_M!$A$1:$P$10,MATCH(Database!C1981,Currecny_M!$A$1:$P$1,0),FALSE)</f>
        <v>83.83</v>
      </c>
      <c r="J1981" s="82">
        <f t="shared" si="91"/>
        <v>4.8621400000000001</v>
      </c>
      <c r="K1981" s="39">
        <f>VLOOKUP('Cover page'!$B$6,Currecny_M!$A$1:$P$10,MATCH(Database!C1981,Currecny_M!$A$1:$P$1,0),FALSE)</f>
        <v>1</v>
      </c>
      <c r="L1981" s="82">
        <f t="shared" si="92"/>
        <v>4.8621400000000001</v>
      </c>
      <c r="M1981" s="82">
        <f>((E1981/$F$1)*VLOOKUP(N1981,Currecny_M!$A$1:$P$10,MATCH(Database!C1981,Currecny_M!$A$1:$P$1,0),FALSE))/VLOOKUP('Cover page'!$B$6,Currecny_M!$A$1:$P$10,MATCH(Database!C1981,Currecny_M!$A$1:$P$1,0),FALSE)</f>
        <v>4.8621400000000001</v>
      </c>
      <c r="N1981" s="6" t="str">
        <f>VLOOKUP(B1981,Master!$A$2:$C$11,3,FALSE)</f>
        <v>Euro</v>
      </c>
      <c r="O1981" s="6" t="str">
        <f>VLOOKUP(B1981,Master!$A$2:$C$11,2,FALSE)</f>
        <v>Europe</v>
      </c>
      <c r="Q1981" s="39" t="str">
        <f>VLOOKUP(D1981,GL_Master!$A$1:$D$80,2,FALSE)</f>
        <v>BS</v>
      </c>
      <c r="R1981" s="39" t="str">
        <f>VLOOKUP(D1981,GL_Master!$A$1:$D$80,3,FALSE)</f>
        <v>Trade Payables</v>
      </c>
      <c r="S1981" s="39" t="str">
        <f>VLOOKUP(D1981,GL_Master!$A$1:$D$80,4,FALSE)</f>
        <v>Trade payable</v>
      </c>
    </row>
    <row r="1982" spans="1:19" x14ac:dyDescent="0.25">
      <c r="A1982" s="39" t="s">
        <v>262</v>
      </c>
      <c r="B1982" s="39" t="s">
        <v>237</v>
      </c>
      <c r="C1982" s="7">
        <v>43952</v>
      </c>
      <c r="D1982" s="39" t="s">
        <v>34</v>
      </c>
      <c r="E1982" s="39">
        <v>-1419</v>
      </c>
      <c r="F1982" s="82">
        <f t="shared" si="90"/>
        <v>-1.419</v>
      </c>
      <c r="G1982" s="39">
        <f>VLOOKUP(N1982,Currecny_M!$A$1:$P$10,2,FALSE)</f>
        <v>83</v>
      </c>
      <c r="H1982" s="39">
        <f>MATCH(C1982,Currecny_M!$A$1:$P$1,0)</f>
        <v>3</v>
      </c>
      <c r="I1982" s="39">
        <f>VLOOKUP(N1982,Currecny_M!$A$1:$P$10,MATCH(Database!C1982,Currecny_M!$A$1:$P$1,0),FALSE)</f>
        <v>83.83</v>
      </c>
      <c r="J1982" s="82">
        <f t="shared" si="91"/>
        <v>-118.95477</v>
      </c>
      <c r="K1982" s="39">
        <f>VLOOKUP('Cover page'!$B$6,Currecny_M!$A$1:$P$10,MATCH(Database!C1982,Currecny_M!$A$1:$P$1,0),FALSE)</f>
        <v>1</v>
      </c>
      <c r="L1982" s="82">
        <f t="shared" si="92"/>
        <v>-118.95477</v>
      </c>
      <c r="M1982" s="82">
        <f>((E1982/$F$1)*VLOOKUP(N1982,Currecny_M!$A$1:$P$10,MATCH(Database!C1982,Currecny_M!$A$1:$P$1,0),FALSE))/VLOOKUP('Cover page'!$B$6,Currecny_M!$A$1:$P$10,MATCH(Database!C1982,Currecny_M!$A$1:$P$1,0),FALSE)</f>
        <v>-118.95477</v>
      </c>
      <c r="N1982" s="6" t="str">
        <f>VLOOKUP(B1982,Master!$A$2:$C$11,3,FALSE)</f>
        <v>Euro</v>
      </c>
      <c r="O1982" s="6" t="str">
        <f>VLOOKUP(B1982,Master!$A$2:$C$11,2,FALSE)</f>
        <v>Europe</v>
      </c>
      <c r="Q1982" s="39" t="str">
        <f>VLOOKUP(D1982,GL_Master!$A$1:$D$80,2,FALSE)</f>
        <v>BS</v>
      </c>
      <c r="R1982" s="39" t="str">
        <f>VLOOKUP(D1982,GL_Master!$A$1:$D$80,3,FALSE)</f>
        <v>Provisions</v>
      </c>
      <c r="S1982" s="39" t="str">
        <f>VLOOKUP(D1982,GL_Master!$A$1:$D$80,4,FALSE)</f>
        <v>Expenses payables</v>
      </c>
    </row>
    <row r="1983" spans="1:19" x14ac:dyDescent="0.25">
      <c r="A1983" s="39" t="s">
        <v>262</v>
      </c>
      <c r="B1983" s="39" t="s">
        <v>237</v>
      </c>
      <c r="C1983" s="7">
        <v>43952</v>
      </c>
      <c r="D1983" s="39" t="s">
        <v>18</v>
      </c>
      <c r="E1983" s="39">
        <v>-887</v>
      </c>
      <c r="F1983" s="82">
        <f t="shared" si="90"/>
        <v>-0.88700000000000001</v>
      </c>
      <c r="G1983" s="39">
        <f>VLOOKUP(N1983,Currecny_M!$A$1:$P$10,2,FALSE)</f>
        <v>83</v>
      </c>
      <c r="H1983" s="39">
        <f>MATCH(C1983,Currecny_M!$A$1:$P$1,0)</f>
        <v>3</v>
      </c>
      <c r="I1983" s="39">
        <f>VLOOKUP(N1983,Currecny_M!$A$1:$P$10,MATCH(Database!C1983,Currecny_M!$A$1:$P$1,0),FALSE)</f>
        <v>83.83</v>
      </c>
      <c r="J1983" s="82">
        <f t="shared" si="91"/>
        <v>-74.357209999999995</v>
      </c>
      <c r="K1983" s="39">
        <f>VLOOKUP('Cover page'!$B$6,Currecny_M!$A$1:$P$10,MATCH(Database!C1983,Currecny_M!$A$1:$P$1,0),FALSE)</f>
        <v>1</v>
      </c>
      <c r="L1983" s="82">
        <f t="shared" si="92"/>
        <v>-74.357209999999995</v>
      </c>
      <c r="M1983" s="82">
        <f>((E1983/$F$1)*VLOOKUP(N1983,Currecny_M!$A$1:$P$10,MATCH(Database!C1983,Currecny_M!$A$1:$P$1,0),FALSE))/VLOOKUP('Cover page'!$B$6,Currecny_M!$A$1:$P$10,MATCH(Database!C1983,Currecny_M!$A$1:$P$1,0),FALSE)</f>
        <v>-74.357209999999995</v>
      </c>
      <c r="N1983" s="6" t="str">
        <f>VLOOKUP(B1983,Master!$A$2:$C$11,3,FALSE)</f>
        <v>Euro</v>
      </c>
      <c r="O1983" s="6" t="str">
        <f>VLOOKUP(B1983,Master!$A$2:$C$11,2,FALSE)</f>
        <v>Europe</v>
      </c>
      <c r="Q1983" s="39" t="str">
        <f>VLOOKUP(D1983,GL_Master!$A$1:$D$80,2,FALSE)</f>
        <v>BS</v>
      </c>
      <c r="R1983" s="39" t="str">
        <f>VLOOKUP(D1983,GL_Master!$A$1:$D$80,3,FALSE)</f>
        <v>Other current liabilities</v>
      </c>
      <c r="S1983" s="39" t="str">
        <f>VLOOKUP(D1983,GL_Master!$A$1:$D$80,4,FALSE)</f>
        <v>Employee related liabilities</v>
      </c>
    </row>
    <row r="1984" spans="1:19" x14ac:dyDescent="0.25">
      <c r="A1984" s="39" t="s">
        <v>262</v>
      </c>
      <c r="B1984" s="39" t="s">
        <v>237</v>
      </c>
      <c r="C1984" s="7">
        <v>43952</v>
      </c>
      <c r="D1984" s="39" t="s">
        <v>55</v>
      </c>
      <c r="E1984" s="39">
        <v>-113</v>
      </c>
      <c r="F1984" s="82">
        <f t="shared" si="90"/>
        <v>-0.113</v>
      </c>
      <c r="G1984" s="39">
        <f>VLOOKUP(N1984,Currecny_M!$A$1:$P$10,2,FALSE)</f>
        <v>83</v>
      </c>
      <c r="H1984" s="39">
        <f>MATCH(C1984,Currecny_M!$A$1:$P$1,0)</f>
        <v>3</v>
      </c>
      <c r="I1984" s="39">
        <f>VLOOKUP(N1984,Currecny_M!$A$1:$P$10,MATCH(Database!C1984,Currecny_M!$A$1:$P$1,0),FALSE)</f>
        <v>83.83</v>
      </c>
      <c r="J1984" s="82">
        <f t="shared" si="91"/>
        <v>-9.4727899999999998</v>
      </c>
      <c r="K1984" s="39">
        <f>VLOOKUP('Cover page'!$B$6,Currecny_M!$A$1:$P$10,MATCH(Database!C1984,Currecny_M!$A$1:$P$1,0),FALSE)</f>
        <v>1</v>
      </c>
      <c r="L1984" s="82">
        <f t="shared" si="92"/>
        <v>-9.4727899999999998</v>
      </c>
      <c r="M1984" s="82">
        <f>((E1984/$F$1)*VLOOKUP(N1984,Currecny_M!$A$1:$P$10,MATCH(Database!C1984,Currecny_M!$A$1:$P$1,0),FALSE))/VLOOKUP('Cover page'!$B$6,Currecny_M!$A$1:$P$10,MATCH(Database!C1984,Currecny_M!$A$1:$P$1,0),FALSE)</f>
        <v>-9.4727899999999998</v>
      </c>
      <c r="N1984" s="6" t="str">
        <f>VLOOKUP(B1984,Master!$A$2:$C$11,3,FALSE)</f>
        <v>Euro</v>
      </c>
      <c r="O1984" s="6" t="str">
        <f>VLOOKUP(B1984,Master!$A$2:$C$11,2,FALSE)</f>
        <v>Europe</v>
      </c>
      <c r="Q1984" s="39" t="str">
        <f>VLOOKUP(D1984,GL_Master!$A$1:$D$80,2,FALSE)</f>
        <v>BS</v>
      </c>
      <c r="R1984" s="39" t="str">
        <f>VLOOKUP(D1984,GL_Master!$A$1:$D$80,3,FALSE)</f>
        <v>Other current liabilities</v>
      </c>
      <c r="S1984" s="39" t="str">
        <f>VLOOKUP(D1984,GL_Master!$A$1:$D$80,4,FALSE)</f>
        <v>Security deposit received</v>
      </c>
    </row>
    <row r="1985" spans="1:19" x14ac:dyDescent="0.25">
      <c r="A1985" s="39" t="s">
        <v>262</v>
      </c>
      <c r="B1985" s="39" t="s">
        <v>237</v>
      </c>
      <c r="C1985" s="7">
        <v>43952</v>
      </c>
      <c r="D1985" s="39" t="s">
        <v>56</v>
      </c>
      <c r="E1985" s="39">
        <v>-27</v>
      </c>
      <c r="F1985" s="82">
        <f t="shared" si="90"/>
        <v>-2.7E-2</v>
      </c>
      <c r="G1985" s="39">
        <f>VLOOKUP(N1985,Currecny_M!$A$1:$P$10,2,FALSE)</f>
        <v>83</v>
      </c>
      <c r="H1985" s="39">
        <f>MATCH(C1985,Currecny_M!$A$1:$P$1,0)</f>
        <v>3</v>
      </c>
      <c r="I1985" s="39">
        <f>VLOOKUP(N1985,Currecny_M!$A$1:$P$10,MATCH(Database!C1985,Currecny_M!$A$1:$P$1,0),FALSE)</f>
        <v>83.83</v>
      </c>
      <c r="J1985" s="82">
        <f t="shared" si="91"/>
        <v>-2.2634099999999999</v>
      </c>
      <c r="K1985" s="39">
        <f>VLOOKUP('Cover page'!$B$6,Currecny_M!$A$1:$P$10,MATCH(Database!C1985,Currecny_M!$A$1:$P$1,0),FALSE)</f>
        <v>1</v>
      </c>
      <c r="L1985" s="82">
        <f t="shared" si="92"/>
        <v>-2.2634099999999999</v>
      </c>
      <c r="M1985" s="82">
        <f>((E1985/$F$1)*VLOOKUP(N1985,Currecny_M!$A$1:$P$10,MATCH(Database!C1985,Currecny_M!$A$1:$P$1,0),FALSE))/VLOOKUP('Cover page'!$B$6,Currecny_M!$A$1:$P$10,MATCH(Database!C1985,Currecny_M!$A$1:$P$1,0),FALSE)</f>
        <v>-2.2634099999999999</v>
      </c>
      <c r="N1985" s="6" t="str">
        <f>VLOOKUP(B1985,Master!$A$2:$C$11,3,FALSE)</f>
        <v>Euro</v>
      </c>
      <c r="O1985" s="6" t="str">
        <f>VLOOKUP(B1985,Master!$A$2:$C$11,2,FALSE)</f>
        <v>Europe</v>
      </c>
      <c r="Q1985" s="39" t="str">
        <f>VLOOKUP(D1985,GL_Master!$A$1:$D$80,2,FALSE)</f>
        <v>BS</v>
      </c>
      <c r="R1985" s="39" t="str">
        <f>VLOOKUP(D1985,GL_Master!$A$1:$D$80,3,FALSE)</f>
        <v>Other Tax Payables</v>
      </c>
      <c r="S1985" s="39" t="str">
        <f>VLOOKUP(D1985,GL_Master!$A$1:$D$80,4,FALSE)</f>
        <v>Tax deducted at source payable</v>
      </c>
    </row>
    <row r="1986" spans="1:19" x14ac:dyDescent="0.25">
      <c r="A1986" s="39" t="s">
        <v>262</v>
      </c>
      <c r="B1986" s="39" t="s">
        <v>237</v>
      </c>
      <c r="C1986" s="7">
        <v>43952</v>
      </c>
      <c r="D1986" s="39" t="s">
        <v>57</v>
      </c>
      <c r="E1986" s="39">
        <v>-260</v>
      </c>
      <c r="F1986" s="82">
        <f t="shared" si="90"/>
        <v>-0.26</v>
      </c>
      <c r="G1986" s="39">
        <f>VLOOKUP(N1986,Currecny_M!$A$1:$P$10,2,FALSE)</f>
        <v>83</v>
      </c>
      <c r="H1986" s="39">
        <f>MATCH(C1986,Currecny_M!$A$1:$P$1,0)</f>
        <v>3</v>
      </c>
      <c r="I1986" s="39">
        <f>VLOOKUP(N1986,Currecny_M!$A$1:$P$10,MATCH(Database!C1986,Currecny_M!$A$1:$P$1,0),FALSE)</f>
        <v>83.83</v>
      </c>
      <c r="J1986" s="82">
        <f t="shared" si="91"/>
        <v>-21.7958</v>
      </c>
      <c r="K1986" s="39">
        <f>VLOOKUP('Cover page'!$B$6,Currecny_M!$A$1:$P$10,MATCH(Database!C1986,Currecny_M!$A$1:$P$1,0),FALSE)</f>
        <v>1</v>
      </c>
      <c r="L1986" s="82">
        <f t="shared" si="92"/>
        <v>-21.7958</v>
      </c>
      <c r="M1986" s="82">
        <f>((E1986/$F$1)*VLOOKUP(N1986,Currecny_M!$A$1:$P$10,MATCH(Database!C1986,Currecny_M!$A$1:$P$1,0),FALSE))/VLOOKUP('Cover page'!$B$6,Currecny_M!$A$1:$P$10,MATCH(Database!C1986,Currecny_M!$A$1:$P$1,0),FALSE)</f>
        <v>-21.7958</v>
      </c>
      <c r="N1986" s="6" t="str">
        <f>VLOOKUP(B1986,Master!$A$2:$C$11,3,FALSE)</f>
        <v>Euro</v>
      </c>
      <c r="O1986" s="6" t="str">
        <f>VLOOKUP(B1986,Master!$A$2:$C$11,2,FALSE)</f>
        <v>Europe</v>
      </c>
      <c r="Q1986" s="39" t="str">
        <f>VLOOKUP(D1986,GL_Master!$A$1:$D$80,2,FALSE)</f>
        <v>BS</v>
      </c>
      <c r="R1986" s="39" t="str">
        <f>VLOOKUP(D1986,GL_Master!$A$1:$D$80,3,FALSE)</f>
        <v>Other Tax Payables</v>
      </c>
      <c r="S1986" s="39" t="str">
        <f>VLOOKUP(D1986,GL_Master!$A$1:$D$80,4,FALSE)</f>
        <v>Tax deducted at source payable</v>
      </c>
    </row>
    <row r="1987" spans="1:19" x14ac:dyDescent="0.25">
      <c r="A1987" s="39" t="s">
        <v>262</v>
      </c>
      <c r="B1987" s="39" t="s">
        <v>237</v>
      </c>
      <c r="C1987" s="7">
        <v>43952</v>
      </c>
      <c r="D1987" s="39" t="s">
        <v>58</v>
      </c>
      <c r="E1987" s="39">
        <v>-1911</v>
      </c>
      <c r="F1987" s="82">
        <f t="shared" si="90"/>
        <v>-1.911</v>
      </c>
      <c r="G1987" s="39">
        <f>VLOOKUP(N1987,Currecny_M!$A$1:$P$10,2,FALSE)</f>
        <v>83</v>
      </c>
      <c r="H1987" s="39">
        <f>MATCH(C1987,Currecny_M!$A$1:$P$1,0)</f>
        <v>3</v>
      </c>
      <c r="I1987" s="39">
        <f>VLOOKUP(N1987,Currecny_M!$A$1:$P$10,MATCH(Database!C1987,Currecny_M!$A$1:$P$1,0),FALSE)</f>
        <v>83.83</v>
      </c>
      <c r="J1987" s="82">
        <f t="shared" si="91"/>
        <v>-160.19913</v>
      </c>
      <c r="K1987" s="39">
        <f>VLOOKUP('Cover page'!$B$6,Currecny_M!$A$1:$P$10,MATCH(Database!C1987,Currecny_M!$A$1:$P$1,0),FALSE)</f>
        <v>1</v>
      </c>
      <c r="L1987" s="82">
        <f t="shared" si="92"/>
        <v>-160.19913</v>
      </c>
      <c r="M1987" s="82">
        <f>((E1987/$F$1)*VLOOKUP(N1987,Currecny_M!$A$1:$P$10,MATCH(Database!C1987,Currecny_M!$A$1:$P$1,0),FALSE))/VLOOKUP('Cover page'!$B$6,Currecny_M!$A$1:$P$10,MATCH(Database!C1987,Currecny_M!$A$1:$P$1,0),FALSE)</f>
        <v>-160.19913</v>
      </c>
      <c r="N1987" s="6" t="str">
        <f>VLOOKUP(B1987,Master!$A$2:$C$11,3,FALSE)</f>
        <v>Euro</v>
      </c>
      <c r="O1987" s="6" t="str">
        <f>VLOOKUP(B1987,Master!$A$2:$C$11,2,FALSE)</f>
        <v>Europe</v>
      </c>
      <c r="Q1987" s="39" t="str">
        <f>VLOOKUP(D1987,GL_Master!$A$1:$D$80,2,FALSE)</f>
        <v>BS</v>
      </c>
      <c r="R1987" s="39" t="str">
        <f>VLOOKUP(D1987,GL_Master!$A$1:$D$80,3,FALSE)</f>
        <v>Long-term provisions</v>
      </c>
      <c r="S1987" s="39" t="str">
        <f>VLOOKUP(D1987,GL_Master!$A$1:$D$80,4,FALSE)</f>
        <v>Provision for gratuity</v>
      </c>
    </row>
    <row r="1988" spans="1:19" x14ac:dyDescent="0.25">
      <c r="A1988" s="39" t="s">
        <v>262</v>
      </c>
      <c r="B1988" s="39" t="s">
        <v>237</v>
      </c>
      <c r="C1988" s="7">
        <v>43952</v>
      </c>
      <c r="D1988" s="39" t="s">
        <v>59</v>
      </c>
      <c r="E1988" s="39">
        <v>-838</v>
      </c>
      <c r="F1988" s="82">
        <f t="shared" ref="F1988:F2051" si="93">E1988/$F$1</f>
        <v>-0.83799999999999997</v>
      </c>
      <c r="G1988" s="39">
        <f>VLOOKUP(N1988,Currecny_M!$A$1:$P$10,2,FALSE)</f>
        <v>83</v>
      </c>
      <c r="H1988" s="39">
        <f>MATCH(C1988,Currecny_M!$A$1:$P$1,0)</f>
        <v>3</v>
      </c>
      <c r="I1988" s="39">
        <f>VLOOKUP(N1988,Currecny_M!$A$1:$P$10,MATCH(Database!C1988,Currecny_M!$A$1:$P$1,0),FALSE)</f>
        <v>83.83</v>
      </c>
      <c r="J1988" s="82">
        <f t="shared" ref="J1988:J2051" si="94">F1988*I1988</f>
        <v>-70.249539999999996</v>
      </c>
      <c r="K1988" s="39">
        <f>VLOOKUP('Cover page'!$B$6,Currecny_M!$A$1:$P$10,MATCH(Database!C1988,Currecny_M!$A$1:$P$1,0),FALSE)</f>
        <v>1</v>
      </c>
      <c r="L1988" s="82">
        <f t="shared" ref="L1988:L2051" si="95">J1988/K1988</f>
        <v>-70.249539999999996</v>
      </c>
      <c r="M1988" s="82">
        <f>((E1988/$F$1)*VLOOKUP(N1988,Currecny_M!$A$1:$P$10,MATCH(Database!C1988,Currecny_M!$A$1:$P$1,0),FALSE))/VLOOKUP('Cover page'!$B$6,Currecny_M!$A$1:$P$10,MATCH(Database!C1988,Currecny_M!$A$1:$P$1,0),FALSE)</f>
        <v>-70.249539999999996</v>
      </c>
      <c r="N1988" s="6" t="str">
        <f>VLOOKUP(B1988,Master!$A$2:$C$11,3,FALSE)</f>
        <v>Euro</v>
      </c>
      <c r="O1988" s="6" t="str">
        <f>VLOOKUP(B1988,Master!$A$2:$C$11,2,FALSE)</f>
        <v>Europe</v>
      </c>
      <c r="Q1988" s="39" t="str">
        <f>VLOOKUP(D1988,GL_Master!$A$1:$D$80,2,FALSE)</f>
        <v>BS</v>
      </c>
      <c r="R1988" s="39" t="str">
        <f>VLOOKUP(D1988,GL_Master!$A$1:$D$80,3,FALSE)</f>
        <v>Long-term provisions</v>
      </c>
      <c r="S1988" s="39" t="str">
        <f>VLOOKUP(D1988,GL_Master!$A$1:$D$80,4,FALSE)</f>
        <v>Provision for leave encashment</v>
      </c>
    </row>
    <row r="1989" spans="1:19" x14ac:dyDescent="0.25">
      <c r="A1989" s="39" t="s">
        <v>262</v>
      </c>
      <c r="B1989" s="39" t="s">
        <v>237</v>
      </c>
      <c r="C1989" s="7">
        <v>43952</v>
      </c>
      <c r="D1989" s="39" t="s">
        <v>60</v>
      </c>
      <c r="E1989" s="39">
        <v>-231</v>
      </c>
      <c r="F1989" s="82">
        <f t="shared" si="93"/>
        <v>-0.23100000000000001</v>
      </c>
      <c r="G1989" s="39">
        <f>VLOOKUP(N1989,Currecny_M!$A$1:$P$10,2,FALSE)</f>
        <v>83</v>
      </c>
      <c r="H1989" s="39">
        <f>MATCH(C1989,Currecny_M!$A$1:$P$1,0)</f>
        <v>3</v>
      </c>
      <c r="I1989" s="39">
        <f>VLOOKUP(N1989,Currecny_M!$A$1:$P$10,MATCH(Database!C1989,Currecny_M!$A$1:$P$1,0),FALSE)</f>
        <v>83.83</v>
      </c>
      <c r="J1989" s="82">
        <f t="shared" si="94"/>
        <v>-19.364730000000002</v>
      </c>
      <c r="K1989" s="39">
        <f>VLOOKUP('Cover page'!$B$6,Currecny_M!$A$1:$P$10,MATCH(Database!C1989,Currecny_M!$A$1:$P$1,0),FALSE)</f>
        <v>1</v>
      </c>
      <c r="L1989" s="82">
        <f t="shared" si="95"/>
        <v>-19.364730000000002</v>
      </c>
      <c r="M1989" s="82">
        <f>((E1989/$F$1)*VLOOKUP(N1989,Currecny_M!$A$1:$P$10,MATCH(Database!C1989,Currecny_M!$A$1:$P$1,0),FALSE))/VLOOKUP('Cover page'!$B$6,Currecny_M!$A$1:$P$10,MATCH(Database!C1989,Currecny_M!$A$1:$P$1,0),FALSE)</f>
        <v>-19.364730000000002</v>
      </c>
      <c r="N1989" s="6" t="str">
        <f>VLOOKUP(B1989,Master!$A$2:$C$11,3,FALSE)</f>
        <v>Euro</v>
      </c>
      <c r="O1989" s="6" t="str">
        <f>VLOOKUP(B1989,Master!$A$2:$C$11,2,FALSE)</f>
        <v>Europe</v>
      </c>
      <c r="Q1989" s="39" t="str">
        <f>VLOOKUP(D1989,GL_Master!$A$1:$D$80,2,FALSE)</f>
        <v>BS</v>
      </c>
      <c r="R1989" s="39" t="str">
        <f>VLOOKUP(D1989,GL_Master!$A$1:$D$80,3,FALSE)</f>
        <v>Trade Payables</v>
      </c>
      <c r="S1989" s="39" t="str">
        <f>VLOOKUP(D1989,GL_Master!$A$1:$D$80,4,FALSE)</f>
        <v>Trade payable</v>
      </c>
    </row>
    <row r="1990" spans="1:19" x14ac:dyDescent="0.25">
      <c r="A1990" s="39" t="s">
        <v>262</v>
      </c>
      <c r="B1990" s="39" t="s">
        <v>237</v>
      </c>
      <c r="C1990" s="7">
        <v>43952</v>
      </c>
      <c r="D1990" s="39" t="s">
        <v>61</v>
      </c>
      <c r="E1990" s="39">
        <v>-2249</v>
      </c>
      <c r="F1990" s="82">
        <f t="shared" si="93"/>
        <v>-2.2490000000000001</v>
      </c>
      <c r="G1990" s="39">
        <f>VLOOKUP(N1990,Currecny_M!$A$1:$P$10,2,FALSE)</f>
        <v>83</v>
      </c>
      <c r="H1990" s="39">
        <f>MATCH(C1990,Currecny_M!$A$1:$P$1,0)</f>
        <v>3</v>
      </c>
      <c r="I1990" s="39">
        <f>VLOOKUP(N1990,Currecny_M!$A$1:$P$10,MATCH(Database!C1990,Currecny_M!$A$1:$P$1,0),FALSE)</f>
        <v>83.83</v>
      </c>
      <c r="J1990" s="82">
        <f t="shared" si="94"/>
        <v>-188.53367</v>
      </c>
      <c r="K1990" s="39">
        <f>VLOOKUP('Cover page'!$B$6,Currecny_M!$A$1:$P$10,MATCH(Database!C1990,Currecny_M!$A$1:$P$1,0),FALSE)</f>
        <v>1</v>
      </c>
      <c r="L1990" s="82">
        <f t="shared" si="95"/>
        <v>-188.53367</v>
      </c>
      <c r="M1990" s="82">
        <f>((E1990/$F$1)*VLOOKUP(N1990,Currecny_M!$A$1:$P$10,MATCH(Database!C1990,Currecny_M!$A$1:$P$1,0),FALSE))/VLOOKUP('Cover page'!$B$6,Currecny_M!$A$1:$P$10,MATCH(Database!C1990,Currecny_M!$A$1:$P$1,0),FALSE)</f>
        <v>-188.53367</v>
      </c>
      <c r="N1990" s="6" t="str">
        <f>VLOOKUP(B1990,Master!$A$2:$C$11,3,FALSE)</f>
        <v>Euro</v>
      </c>
      <c r="O1990" s="6" t="str">
        <f>VLOOKUP(B1990,Master!$A$2:$C$11,2,FALSE)</f>
        <v>Europe</v>
      </c>
      <c r="Q1990" s="39" t="str">
        <f>VLOOKUP(D1990,GL_Master!$A$1:$D$80,2,FALSE)</f>
        <v>BS</v>
      </c>
      <c r="R1990" s="39" t="str">
        <f>VLOOKUP(D1990,GL_Master!$A$1:$D$80,3,FALSE)</f>
        <v>Provisions</v>
      </c>
      <c r="S1990" s="39" t="str">
        <f>VLOOKUP(D1990,GL_Master!$A$1:$D$80,4,FALSE)</f>
        <v>Provision for doubtful assets</v>
      </c>
    </row>
    <row r="1991" spans="1:19" x14ac:dyDescent="0.25">
      <c r="A1991" s="39" t="s">
        <v>262</v>
      </c>
      <c r="B1991" s="39" t="s">
        <v>237</v>
      </c>
      <c r="C1991" s="7">
        <v>43952</v>
      </c>
      <c r="D1991" s="39" t="s">
        <v>62</v>
      </c>
      <c r="E1991" s="39">
        <v>-81</v>
      </c>
      <c r="F1991" s="82">
        <f t="shared" si="93"/>
        <v>-8.1000000000000003E-2</v>
      </c>
      <c r="G1991" s="39">
        <f>VLOOKUP(N1991,Currecny_M!$A$1:$P$10,2,FALSE)</f>
        <v>83</v>
      </c>
      <c r="H1991" s="39">
        <f>MATCH(C1991,Currecny_M!$A$1:$P$1,0)</f>
        <v>3</v>
      </c>
      <c r="I1991" s="39">
        <f>VLOOKUP(N1991,Currecny_M!$A$1:$P$10,MATCH(Database!C1991,Currecny_M!$A$1:$P$1,0),FALSE)</f>
        <v>83.83</v>
      </c>
      <c r="J1991" s="82">
        <f t="shared" si="94"/>
        <v>-6.7902300000000002</v>
      </c>
      <c r="K1991" s="39">
        <f>VLOOKUP('Cover page'!$B$6,Currecny_M!$A$1:$P$10,MATCH(Database!C1991,Currecny_M!$A$1:$P$1,0),FALSE)</f>
        <v>1</v>
      </c>
      <c r="L1991" s="82">
        <f t="shared" si="95"/>
        <v>-6.7902300000000002</v>
      </c>
      <c r="M1991" s="82">
        <f>((E1991/$F$1)*VLOOKUP(N1991,Currecny_M!$A$1:$P$10,MATCH(Database!C1991,Currecny_M!$A$1:$P$1,0),FALSE))/VLOOKUP('Cover page'!$B$6,Currecny_M!$A$1:$P$10,MATCH(Database!C1991,Currecny_M!$A$1:$P$1,0),FALSE)</f>
        <v>-6.7902300000000002</v>
      </c>
      <c r="N1991" s="6" t="str">
        <f>VLOOKUP(B1991,Master!$A$2:$C$11,3,FALSE)</f>
        <v>Euro</v>
      </c>
      <c r="O1991" s="6" t="str">
        <f>VLOOKUP(B1991,Master!$A$2:$C$11,2,FALSE)</f>
        <v>Europe</v>
      </c>
      <c r="Q1991" s="39" t="str">
        <f>VLOOKUP(D1991,GL_Master!$A$1:$D$80,2,FALSE)</f>
        <v>BS</v>
      </c>
      <c r="R1991" s="39" t="str">
        <f>VLOOKUP(D1991,GL_Master!$A$1:$D$80,3,FALSE)</f>
        <v>Provisions</v>
      </c>
      <c r="S1991" s="39" t="str">
        <f>VLOOKUP(D1991,GL_Master!$A$1:$D$80,4,FALSE)</f>
        <v>Provision for Insurance</v>
      </c>
    </row>
    <row r="1992" spans="1:19" x14ac:dyDescent="0.25">
      <c r="A1992" s="39" t="s">
        <v>262</v>
      </c>
      <c r="B1992" s="39" t="s">
        <v>237</v>
      </c>
      <c r="C1992" s="7">
        <v>43952</v>
      </c>
      <c r="D1992" s="39" t="s">
        <v>63</v>
      </c>
      <c r="E1992" s="39">
        <v>187</v>
      </c>
      <c r="F1992" s="82">
        <f t="shared" si="93"/>
        <v>0.187</v>
      </c>
      <c r="G1992" s="39">
        <f>VLOOKUP(N1992,Currecny_M!$A$1:$P$10,2,FALSE)</f>
        <v>83</v>
      </c>
      <c r="H1992" s="39">
        <f>MATCH(C1992,Currecny_M!$A$1:$P$1,0)</f>
        <v>3</v>
      </c>
      <c r="I1992" s="39">
        <f>VLOOKUP(N1992,Currecny_M!$A$1:$P$10,MATCH(Database!C1992,Currecny_M!$A$1:$P$1,0),FALSE)</f>
        <v>83.83</v>
      </c>
      <c r="J1992" s="82">
        <f t="shared" si="94"/>
        <v>15.676209999999999</v>
      </c>
      <c r="K1992" s="39">
        <f>VLOOKUP('Cover page'!$B$6,Currecny_M!$A$1:$P$10,MATCH(Database!C1992,Currecny_M!$A$1:$P$1,0),FALSE)</f>
        <v>1</v>
      </c>
      <c r="L1992" s="82">
        <f t="shared" si="95"/>
        <v>15.676209999999999</v>
      </c>
      <c r="M1992" s="82">
        <f>((E1992/$F$1)*VLOOKUP(N1992,Currecny_M!$A$1:$P$10,MATCH(Database!C1992,Currecny_M!$A$1:$P$1,0),FALSE))/VLOOKUP('Cover page'!$B$6,Currecny_M!$A$1:$P$10,MATCH(Database!C1992,Currecny_M!$A$1:$P$1,0),FALSE)</f>
        <v>15.676209999999999</v>
      </c>
      <c r="N1992" s="6" t="str">
        <f>VLOOKUP(B1992,Master!$A$2:$C$11,3,FALSE)</f>
        <v>Euro</v>
      </c>
      <c r="O1992" s="6" t="str">
        <f>VLOOKUP(B1992,Master!$A$2:$C$11,2,FALSE)</f>
        <v>Europe</v>
      </c>
      <c r="Q1992" s="39" t="str">
        <f>VLOOKUP(D1992,GL_Master!$A$1:$D$80,2,FALSE)</f>
        <v>BS</v>
      </c>
      <c r="R1992" s="39" t="str">
        <f>VLOOKUP(D1992,GL_Master!$A$1:$D$80,3,FALSE)</f>
        <v>Gross Block</v>
      </c>
      <c r="S1992" s="39" t="str">
        <f>VLOOKUP(D1992,GL_Master!$A$1:$D$80,4,FALSE)</f>
        <v>Tangible Fixed assets</v>
      </c>
    </row>
    <row r="1993" spans="1:19" x14ac:dyDescent="0.25">
      <c r="A1993" s="39" t="s">
        <v>262</v>
      </c>
      <c r="B1993" s="39" t="s">
        <v>237</v>
      </c>
      <c r="C1993" s="7">
        <v>43952</v>
      </c>
      <c r="D1993" s="39" t="s">
        <v>64</v>
      </c>
      <c r="E1993" s="39">
        <v>11586</v>
      </c>
      <c r="F1993" s="82">
        <f t="shared" si="93"/>
        <v>11.586</v>
      </c>
      <c r="G1993" s="39">
        <f>VLOOKUP(N1993,Currecny_M!$A$1:$P$10,2,FALSE)</f>
        <v>83</v>
      </c>
      <c r="H1993" s="39">
        <f>MATCH(C1993,Currecny_M!$A$1:$P$1,0)</f>
        <v>3</v>
      </c>
      <c r="I1993" s="39">
        <f>VLOOKUP(N1993,Currecny_M!$A$1:$P$10,MATCH(Database!C1993,Currecny_M!$A$1:$P$1,0),FALSE)</f>
        <v>83.83</v>
      </c>
      <c r="J1993" s="82">
        <f t="shared" si="94"/>
        <v>971.25437999999997</v>
      </c>
      <c r="K1993" s="39">
        <f>VLOOKUP('Cover page'!$B$6,Currecny_M!$A$1:$P$10,MATCH(Database!C1993,Currecny_M!$A$1:$P$1,0),FALSE)</f>
        <v>1</v>
      </c>
      <c r="L1993" s="82">
        <f t="shared" si="95"/>
        <v>971.25437999999997</v>
      </c>
      <c r="M1993" s="82">
        <f>((E1993/$F$1)*VLOOKUP(N1993,Currecny_M!$A$1:$P$10,MATCH(Database!C1993,Currecny_M!$A$1:$P$1,0),FALSE))/VLOOKUP('Cover page'!$B$6,Currecny_M!$A$1:$P$10,MATCH(Database!C1993,Currecny_M!$A$1:$P$1,0),FALSE)</f>
        <v>971.25437999999997</v>
      </c>
      <c r="N1993" s="6" t="str">
        <f>VLOOKUP(B1993,Master!$A$2:$C$11,3,FALSE)</f>
        <v>Euro</v>
      </c>
      <c r="O1993" s="6" t="str">
        <f>VLOOKUP(B1993,Master!$A$2:$C$11,2,FALSE)</f>
        <v>Europe</v>
      </c>
      <c r="Q1993" s="39" t="str">
        <f>VLOOKUP(D1993,GL_Master!$A$1:$D$80,2,FALSE)</f>
        <v>BS</v>
      </c>
      <c r="R1993" s="39" t="str">
        <f>VLOOKUP(D1993,GL_Master!$A$1:$D$80,3,FALSE)</f>
        <v>Gross Block</v>
      </c>
      <c r="S1993" s="39" t="str">
        <f>VLOOKUP(D1993,GL_Master!$A$1:$D$80,4,FALSE)</f>
        <v>Tangible Fixed assets</v>
      </c>
    </row>
    <row r="1994" spans="1:19" x14ac:dyDescent="0.25">
      <c r="A1994" s="39" t="s">
        <v>262</v>
      </c>
      <c r="B1994" s="39" t="s">
        <v>237</v>
      </c>
      <c r="C1994" s="7">
        <v>43952</v>
      </c>
      <c r="D1994" s="39" t="s">
        <v>65</v>
      </c>
      <c r="E1994" s="39">
        <v>-7041</v>
      </c>
      <c r="F1994" s="82">
        <f t="shared" si="93"/>
        <v>-7.0410000000000004</v>
      </c>
      <c r="G1994" s="39">
        <f>VLOOKUP(N1994,Currecny_M!$A$1:$P$10,2,FALSE)</f>
        <v>83</v>
      </c>
      <c r="H1994" s="39">
        <f>MATCH(C1994,Currecny_M!$A$1:$P$1,0)</f>
        <v>3</v>
      </c>
      <c r="I1994" s="39">
        <f>VLOOKUP(N1994,Currecny_M!$A$1:$P$10,MATCH(Database!C1994,Currecny_M!$A$1:$P$1,0),FALSE)</f>
        <v>83.83</v>
      </c>
      <c r="J1994" s="82">
        <f t="shared" si="94"/>
        <v>-590.24703</v>
      </c>
      <c r="K1994" s="39">
        <f>VLOOKUP('Cover page'!$B$6,Currecny_M!$A$1:$P$10,MATCH(Database!C1994,Currecny_M!$A$1:$P$1,0),FALSE)</f>
        <v>1</v>
      </c>
      <c r="L1994" s="82">
        <f t="shared" si="95"/>
        <v>-590.24703</v>
      </c>
      <c r="M1994" s="82">
        <f>((E1994/$F$1)*VLOOKUP(N1994,Currecny_M!$A$1:$P$10,MATCH(Database!C1994,Currecny_M!$A$1:$P$1,0),FALSE))/VLOOKUP('Cover page'!$B$6,Currecny_M!$A$1:$P$10,MATCH(Database!C1994,Currecny_M!$A$1:$P$1,0),FALSE)</f>
        <v>-590.24703</v>
      </c>
      <c r="N1994" s="6" t="str">
        <f>VLOOKUP(B1994,Master!$A$2:$C$11,3,FALSE)</f>
        <v>Euro</v>
      </c>
      <c r="O1994" s="6" t="str">
        <f>VLOOKUP(B1994,Master!$A$2:$C$11,2,FALSE)</f>
        <v>Europe</v>
      </c>
      <c r="Q1994" s="39" t="str">
        <f>VLOOKUP(D1994,GL_Master!$A$1:$D$80,2,FALSE)</f>
        <v>BS</v>
      </c>
      <c r="R1994" s="39" t="str">
        <f>VLOOKUP(D1994,GL_Master!$A$1:$D$80,3,FALSE)</f>
        <v>Accumulated Depreciation</v>
      </c>
      <c r="S1994" s="39" t="str">
        <f>VLOOKUP(D1994,GL_Master!$A$1:$D$80,4,FALSE)</f>
        <v>Accumulated Depreciation</v>
      </c>
    </row>
    <row r="1995" spans="1:19" x14ac:dyDescent="0.25">
      <c r="A1995" s="39" t="s">
        <v>262</v>
      </c>
      <c r="B1995" s="39" t="s">
        <v>237</v>
      </c>
      <c r="C1995" s="7">
        <v>43952</v>
      </c>
      <c r="D1995" s="39" t="s">
        <v>66</v>
      </c>
      <c r="E1995" s="39">
        <v>5783</v>
      </c>
      <c r="F1995" s="82">
        <f t="shared" si="93"/>
        <v>5.7830000000000004</v>
      </c>
      <c r="G1995" s="39">
        <f>VLOOKUP(N1995,Currecny_M!$A$1:$P$10,2,FALSE)</f>
        <v>83</v>
      </c>
      <c r="H1995" s="39">
        <f>MATCH(C1995,Currecny_M!$A$1:$P$1,0)</f>
        <v>3</v>
      </c>
      <c r="I1995" s="39">
        <f>VLOOKUP(N1995,Currecny_M!$A$1:$P$10,MATCH(Database!C1995,Currecny_M!$A$1:$P$1,0),FALSE)</f>
        <v>83.83</v>
      </c>
      <c r="J1995" s="82">
        <f t="shared" si="94"/>
        <v>484.78889000000004</v>
      </c>
      <c r="K1995" s="39">
        <f>VLOOKUP('Cover page'!$B$6,Currecny_M!$A$1:$P$10,MATCH(Database!C1995,Currecny_M!$A$1:$P$1,0),FALSE)</f>
        <v>1</v>
      </c>
      <c r="L1995" s="82">
        <f t="shared" si="95"/>
        <v>484.78889000000004</v>
      </c>
      <c r="M1995" s="82">
        <f>((E1995/$F$1)*VLOOKUP(N1995,Currecny_M!$A$1:$P$10,MATCH(Database!C1995,Currecny_M!$A$1:$P$1,0),FALSE))/VLOOKUP('Cover page'!$B$6,Currecny_M!$A$1:$P$10,MATCH(Database!C1995,Currecny_M!$A$1:$P$1,0),FALSE)</f>
        <v>484.78889000000004</v>
      </c>
      <c r="N1995" s="6" t="str">
        <f>VLOOKUP(B1995,Master!$A$2:$C$11,3,FALSE)</f>
        <v>Euro</v>
      </c>
      <c r="O1995" s="6" t="str">
        <f>VLOOKUP(B1995,Master!$A$2:$C$11,2,FALSE)</f>
        <v>Europe</v>
      </c>
      <c r="Q1995" s="39" t="str">
        <f>VLOOKUP(D1995,GL_Master!$A$1:$D$80,2,FALSE)</f>
        <v>BS</v>
      </c>
      <c r="R1995" s="39" t="str">
        <f>VLOOKUP(D1995,GL_Master!$A$1:$D$80,3,FALSE)</f>
        <v>Gross Block</v>
      </c>
      <c r="S1995" s="39" t="str">
        <f>VLOOKUP(D1995,GL_Master!$A$1:$D$80,4,FALSE)</f>
        <v>Tangible Fixed assets</v>
      </c>
    </row>
    <row r="1996" spans="1:19" x14ac:dyDescent="0.25">
      <c r="A1996" s="39" t="s">
        <v>262</v>
      </c>
      <c r="B1996" s="39" t="s">
        <v>237</v>
      </c>
      <c r="C1996" s="7">
        <v>43952</v>
      </c>
      <c r="D1996" s="39" t="s">
        <v>67</v>
      </c>
      <c r="E1996" s="39">
        <v>2282</v>
      </c>
      <c r="F1996" s="82">
        <f t="shared" si="93"/>
        <v>2.282</v>
      </c>
      <c r="G1996" s="39">
        <f>VLOOKUP(N1996,Currecny_M!$A$1:$P$10,2,FALSE)</f>
        <v>83</v>
      </c>
      <c r="H1996" s="39">
        <f>MATCH(C1996,Currecny_M!$A$1:$P$1,0)</f>
        <v>3</v>
      </c>
      <c r="I1996" s="39">
        <f>VLOOKUP(N1996,Currecny_M!$A$1:$P$10,MATCH(Database!C1996,Currecny_M!$A$1:$P$1,0),FALSE)</f>
        <v>83.83</v>
      </c>
      <c r="J1996" s="82">
        <f t="shared" si="94"/>
        <v>191.30006</v>
      </c>
      <c r="K1996" s="39">
        <f>VLOOKUP('Cover page'!$B$6,Currecny_M!$A$1:$P$10,MATCH(Database!C1996,Currecny_M!$A$1:$P$1,0),FALSE)</f>
        <v>1</v>
      </c>
      <c r="L1996" s="82">
        <f t="shared" si="95"/>
        <v>191.30006</v>
      </c>
      <c r="M1996" s="82">
        <f>((E1996/$F$1)*VLOOKUP(N1996,Currecny_M!$A$1:$P$10,MATCH(Database!C1996,Currecny_M!$A$1:$P$1,0),FALSE))/VLOOKUP('Cover page'!$B$6,Currecny_M!$A$1:$P$10,MATCH(Database!C1996,Currecny_M!$A$1:$P$1,0),FALSE)</f>
        <v>191.30006</v>
      </c>
      <c r="N1996" s="6" t="str">
        <f>VLOOKUP(B1996,Master!$A$2:$C$11,3,FALSE)</f>
        <v>Euro</v>
      </c>
      <c r="O1996" s="6" t="str">
        <f>VLOOKUP(B1996,Master!$A$2:$C$11,2,FALSE)</f>
        <v>Europe</v>
      </c>
      <c r="Q1996" s="39" t="str">
        <f>VLOOKUP(D1996,GL_Master!$A$1:$D$80,2,FALSE)</f>
        <v>BS</v>
      </c>
      <c r="R1996" s="39" t="str">
        <f>VLOOKUP(D1996,GL_Master!$A$1:$D$80,3,FALSE)</f>
        <v>Gross Block</v>
      </c>
      <c r="S1996" s="39" t="str">
        <f>VLOOKUP(D1996,GL_Master!$A$1:$D$80,4,FALSE)</f>
        <v>Tangible Fixed assets</v>
      </c>
    </row>
    <row r="1997" spans="1:19" x14ac:dyDescent="0.25">
      <c r="A1997" s="39" t="s">
        <v>262</v>
      </c>
      <c r="B1997" s="39" t="s">
        <v>237</v>
      </c>
      <c r="C1997" s="7">
        <v>43952</v>
      </c>
      <c r="D1997" s="39" t="s">
        <v>68</v>
      </c>
      <c r="E1997" s="39">
        <v>-1902</v>
      </c>
      <c r="F1997" s="82">
        <f t="shared" si="93"/>
        <v>-1.9019999999999999</v>
      </c>
      <c r="G1997" s="39">
        <f>VLOOKUP(N1997,Currecny_M!$A$1:$P$10,2,FALSE)</f>
        <v>83</v>
      </c>
      <c r="H1997" s="39">
        <f>MATCH(C1997,Currecny_M!$A$1:$P$1,0)</f>
        <v>3</v>
      </c>
      <c r="I1997" s="39">
        <f>VLOOKUP(N1997,Currecny_M!$A$1:$P$10,MATCH(Database!C1997,Currecny_M!$A$1:$P$1,0),FALSE)</f>
        <v>83.83</v>
      </c>
      <c r="J1997" s="82">
        <f t="shared" si="94"/>
        <v>-159.44466</v>
      </c>
      <c r="K1997" s="39">
        <f>VLOOKUP('Cover page'!$B$6,Currecny_M!$A$1:$P$10,MATCH(Database!C1997,Currecny_M!$A$1:$P$1,0),FALSE)</f>
        <v>1</v>
      </c>
      <c r="L1997" s="82">
        <f t="shared" si="95"/>
        <v>-159.44466</v>
      </c>
      <c r="M1997" s="82">
        <f>((E1997/$F$1)*VLOOKUP(N1997,Currecny_M!$A$1:$P$10,MATCH(Database!C1997,Currecny_M!$A$1:$P$1,0),FALSE))/VLOOKUP('Cover page'!$B$6,Currecny_M!$A$1:$P$10,MATCH(Database!C1997,Currecny_M!$A$1:$P$1,0),FALSE)</f>
        <v>-159.44466</v>
      </c>
      <c r="N1997" s="6" t="str">
        <f>VLOOKUP(B1997,Master!$A$2:$C$11,3,FALSE)</f>
        <v>Euro</v>
      </c>
      <c r="O1997" s="6" t="str">
        <f>VLOOKUP(B1997,Master!$A$2:$C$11,2,FALSE)</f>
        <v>Europe</v>
      </c>
      <c r="Q1997" s="39" t="str">
        <f>VLOOKUP(D1997,GL_Master!$A$1:$D$80,2,FALSE)</f>
        <v>BS</v>
      </c>
      <c r="R1997" s="39" t="str">
        <f>VLOOKUP(D1997,GL_Master!$A$1:$D$80,3,FALSE)</f>
        <v>Accumulated Depreciation</v>
      </c>
      <c r="S1997" s="39" t="str">
        <f>VLOOKUP(D1997,GL_Master!$A$1:$D$80,4,FALSE)</f>
        <v>Accumulated Depreciation</v>
      </c>
    </row>
    <row r="1998" spans="1:19" x14ac:dyDescent="0.25">
      <c r="A1998" s="39" t="s">
        <v>262</v>
      </c>
      <c r="B1998" s="39" t="s">
        <v>237</v>
      </c>
      <c r="C1998" s="7">
        <v>43952</v>
      </c>
      <c r="D1998" s="39" t="s">
        <v>69</v>
      </c>
      <c r="E1998" s="39">
        <v>3958</v>
      </c>
      <c r="F1998" s="82">
        <f t="shared" si="93"/>
        <v>3.9580000000000002</v>
      </c>
      <c r="G1998" s="39">
        <f>VLOOKUP(N1998,Currecny_M!$A$1:$P$10,2,FALSE)</f>
        <v>83</v>
      </c>
      <c r="H1998" s="39">
        <f>MATCH(C1998,Currecny_M!$A$1:$P$1,0)</f>
        <v>3</v>
      </c>
      <c r="I1998" s="39">
        <f>VLOOKUP(N1998,Currecny_M!$A$1:$P$10,MATCH(Database!C1998,Currecny_M!$A$1:$P$1,0),FALSE)</f>
        <v>83.83</v>
      </c>
      <c r="J1998" s="82">
        <f t="shared" si="94"/>
        <v>331.79914000000002</v>
      </c>
      <c r="K1998" s="39">
        <f>VLOOKUP('Cover page'!$B$6,Currecny_M!$A$1:$P$10,MATCH(Database!C1998,Currecny_M!$A$1:$P$1,0),FALSE)</f>
        <v>1</v>
      </c>
      <c r="L1998" s="82">
        <f t="shared" si="95"/>
        <v>331.79914000000002</v>
      </c>
      <c r="M1998" s="82">
        <f>((E1998/$F$1)*VLOOKUP(N1998,Currecny_M!$A$1:$P$10,MATCH(Database!C1998,Currecny_M!$A$1:$P$1,0),FALSE))/VLOOKUP('Cover page'!$B$6,Currecny_M!$A$1:$P$10,MATCH(Database!C1998,Currecny_M!$A$1:$P$1,0),FALSE)</f>
        <v>331.79914000000002</v>
      </c>
      <c r="N1998" s="6" t="str">
        <f>VLOOKUP(B1998,Master!$A$2:$C$11,3,FALSE)</f>
        <v>Euro</v>
      </c>
      <c r="O1998" s="6" t="str">
        <f>VLOOKUP(B1998,Master!$A$2:$C$11,2,FALSE)</f>
        <v>Europe</v>
      </c>
      <c r="Q1998" s="39" t="str">
        <f>VLOOKUP(D1998,GL_Master!$A$1:$D$80,2,FALSE)</f>
        <v>BS</v>
      </c>
      <c r="R1998" s="39" t="str">
        <f>VLOOKUP(D1998,GL_Master!$A$1:$D$80,3,FALSE)</f>
        <v>Gross Block</v>
      </c>
      <c r="S1998" s="39" t="str">
        <f>VLOOKUP(D1998,GL_Master!$A$1:$D$80,4,FALSE)</f>
        <v>Tangible Fixed assets</v>
      </c>
    </row>
    <row r="1999" spans="1:19" x14ac:dyDescent="0.25">
      <c r="A1999" s="39" t="s">
        <v>262</v>
      </c>
      <c r="B1999" s="39" t="s">
        <v>237</v>
      </c>
      <c r="C1999" s="7">
        <v>43952</v>
      </c>
      <c r="D1999" s="39" t="s">
        <v>70</v>
      </c>
      <c r="E1999" s="39">
        <v>-134</v>
      </c>
      <c r="F1999" s="82">
        <f t="shared" si="93"/>
        <v>-0.13400000000000001</v>
      </c>
      <c r="G1999" s="39">
        <f>VLOOKUP(N1999,Currecny_M!$A$1:$P$10,2,FALSE)</f>
        <v>83</v>
      </c>
      <c r="H1999" s="39">
        <f>MATCH(C1999,Currecny_M!$A$1:$P$1,0)</f>
        <v>3</v>
      </c>
      <c r="I1999" s="39">
        <f>VLOOKUP(N1999,Currecny_M!$A$1:$P$10,MATCH(Database!C1999,Currecny_M!$A$1:$P$1,0),FALSE)</f>
        <v>83.83</v>
      </c>
      <c r="J1999" s="82">
        <f t="shared" si="94"/>
        <v>-11.233220000000001</v>
      </c>
      <c r="K1999" s="39">
        <f>VLOOKUP('Cover page'!$B$6,Currecny_M!$A$1:$P$10,MATCH(Database!C1999,Currecny_M!$A$1:$P$1,0),FALSE)</f>
        <v>1</v>
      </c>
      <c r="L1999" s="82">
        <f t="shared" si="95"/>
        <v>-11.233220000000001</v>
      </c>
      <c r="M1999" s="82">
        <f>((E1999/$F$1)*VLOOKUP(N1999,Currecny_M!$A$1:$P$10,MATCH(Database!C1999,Currecny_M!$A$1:$P$1,0),FALSE))/VLOOKUP('Cover page'!$B$6,Currecny_M!$A$1:$P$10,MATCH(Database!C1999,Currecny_M!$A$1:$P$1,0),FALSE)</f>
        <v>-11.233220000000001</v>
      </c>
      <c r="N1999" s="6" t="str">
        <f>VLOOKUP(B1999,Master!$A$2:$C$11,3,FALSE)</f>
        <v>Euro</v>
      </c>
      <c r="O1999" s="6" t="str">
        <f>VLOOKUP(B1999,Master!$A$2:$C$11,2,FALSE)</f>
        <v>Europe</v>
      </c>
      <c r="Q1999" s="39" t="str">
        <f>VLOOKUP(D1999,GL_Master!$A$1:$D$80,2,FALSE)</f>
        <v>BS</v>
      </c>
      <c r="R1999" s="39" t="str">
        <f>VLOOKUP(D1999,GL_Master!$A$1:$D$80,3,FALSE)</f>
        <v>Accumulated Depreciation</v>
      </c>
      <c r="S1999" s="39" t="str">
        <f>VLOOKUP(D1999,GL_Master!$A$1:$D$80,4,FALSE)</f>
        <v>Accumulated Depreciation</v>
      </c>
    </row>
    <row r="2000" spans="1:19" x14ac:dyDescent="0.25">
      <c r="A2000" s="39" t="s">
        <v>262</v>
      </c>
      <c r="B2000" s="39" t="s">
        <v>237</v>
      </c>
      <c r="C2000" s="7">
        <v>43952</v>
      </c>
      <c r="D2000" s="39" t="s">
        <v>71</v>
      </c>
      <c r="E2000" s="39">
        <v>6716</v>
      </c>
      <c r="F2000" s="82">
        <f t="shared" si="93"/>
        <v>6.7160000000000002</v>
      </c>
      <c r="G2000" s="39">
        <f>VLOOKUP(N2000,Currecny_M!$A$1:$P$10,2,FALSE)</f>
        <v>83</v>
      </c>
      <c r="H2000" s="39">
        <f>MATCH(C2000,Currecny_M!$A$1:$P$1,0)</f>
        <v>3</v>
      </c>
      <c r="I2000" s="39">
        <f>VLOOKUP(N2000,Currecny_M!$A$1:$P$10,MATCH(Database!C2000,Currecny_M!$A$1:$P$1,0),FALSE)</f>
        <v>83.83</v>
      </c>
      <c r="J2000" s="82">
        <f t="shared" si="94"/>
        <v>563.00228000000004</v>
      </c>
      <c r="K2000" s="39">
        <f>VLOOKUP('Cover page'!$B$6,Currecny_M!$A$1:$P$10,MATCH(Database!C2000,Currecny_M!$A$1:$P$1,0),FALSE)</f>
        <v>1</v>
      </c>
      <c r="L2000" s="82">
        <f t="shared" si="95"/>
        <v>563.00228000000004</v>
      </c>
      <c r="M2000" s="82">
        <f>((E2000/$F$1)*VLOOKUP(N2000,Currecny_M!$A$1:$P$10,MATCH(Database!C2000,Currecny_M!$A$1:$P$1,0),FALSE))/VLOOKUP('Cover page'!$B$6,Currecny_M!$A$1:$P$10,MATCH(Database!C2000,Currecny_M!$A$1:$P$1,0),FALSE)</f>
        <v>563.00228000000004</v>
      </c>
      <c r="N2000" s="6" t="str">
        <f>VLOOKUP(B2000,Master!$A$2:$C$11,3,FALSE)</f>
        <v>Euro</v>
      </c>
      <c r="O2000" s="6" t="str">
        <f>VLOOKUP(B2000,Master!$A$2:$C$11,2,FALSE)</f>
        <v>Europe</v>
      </c>
      <c r="Q2000" s="39" t="str">
        <f>VLOOKUP(D2000,GL_Master!$A$1:$D$80,2,FALSE)</f>
        <v>BS</v>
      </c>
      <c r="R2000" s="39" t="str">
        <f>VLOOKUP(D2000,GL_Master!$A$1:$D$80,3,FALSE)</f>
        <v>Gross Block</v>
      </c>
      <c r="S2000" s="39" t="str">
        <f>VLOOKUP(D2000,GL_Master!$A$1:$D$80,4,FALSE)</f>
        <v>Tangible Fixed assets</v>
      </c>
    </row>
    <row r="2001" spans="1:19" x14ac:dyDescent="0.25">
      <c r="A2001" s="39" t="s">
        <v>262</v>
      </c>
      <c r="B2001" s="39" t="s">
        <v>237</v>
      </c>
      <c r="C2001" s="7">
        <v>43952</v>
      </c>
      <c r="D2001" s="39" t="s">
        <v>72</v>
      </c>
      <c r="E2001" s="39">
        <v>56</v>
      </c>
      <c r="F2001" s="82">
        <f t="shared" si="93"/>
        <v>5.6000000000000001E-2</v>
      </c>
      <c r="G2001" s="39">
        <f>VLOOKUP(N2001,Currecny_M!$A$1:$P$10,2,FALSE)</f>
        <v>83</v>
      </c>
      <c r="H2001" s="39">
        <f>MATCH(C2001,Currecny_M!$A$1:$P$1,0)</f>
        <v>3</v>
      </c>
      <c r="I2001" s="39">
        <f>VLOOKUP(N2001,Currecny_M!$A$1:$P$10,MATCH(Database!C2001,Currecny_M!$A$1:$P$1,0),FALSE)</f>
        <v>83.83</v>
      </c>
      <c r="J2001" s="82">
        <f t="shared" si="94"/>
        <v>4.6944800000000004</v>
      </c>
      <c r="K2001" s="39">
        <f>VLOOKUP('Cover page'!$B$6,Currecny_M!$A$1:$P$10,MATCH(Database!C2001,Currecny_M!$A$1:$P$1,0),FALSE)</f>
        <v>1</v>
      </c>
      <c r="L2001" s="82">
        <f t="shared" si="95"/>
        <v>4.6944800000000004</v>
      </c>
      <c r="M2001" s="82">
        <f>((E2001/$F$1)*VLOOKUP(N2001,Currecny_M!$A$1:$P$10,MATCH(Database!C2001,Currecny_M!$A$1:$P$1,0),FALSE))/VLOOKUP('Cover page'!$B$6,Currecny_M!$A$1:$P$10,MATCH(Database!C2001,Currecny_M!$A$1:$P$1,0),FALSE)</f>
        <v>4.6944800000000004</v>
      </c>
      <c r="N2001" s="6" t="str">
        <f>VLOOKUP(B2001,Master!$A$2:$C$11,3,FALSE)</f>
        <v>Euro</v>
      </c>
      <c r="O2001" s="6" t="str">
        <f>VLOOKUP(B2001,Master!$A$2:$C$11,2,FALSE)</f>
        <v>Europe</v>
      </c>
      <c r="Q2001" s="39" t="str">
        <f>VLOOKUP(D2001,GL_Master!$A$1:$D$80,2,FALSE)</f>
        <v>BS</v>
      </c>
      <c r="R2001" s="39" t="str">
        <f>VLOOKUP(D2001,GL_Master!$A$1:$D$80,3,FALSE)</f>
        <v>Gross Block</v>
      </c>
      <c r="S2001" s="39" t="str">
        <f>VLOOKUP(D2001,GL_Master!$A$1:$D$80,4,FALSE)</f>
        <v>Tangible Fixed assets</v>
      </c>
    </row>
    <row r="2002" spans="1:19" x14ac:dyDescent="0.25">
      <c r="A2002" s="39" t="s">
        <v>262</v>
      </c>
      <c r="B2002" s="39" t="s">
        <v>237</v>
      </c>
      <c r="C2002" s="7">
        <v>43952</v>
      </c>
      <c r="D2002" s="39" t="s">
        <v>73</v>
      </c>
      <c r="E2002" s="39">
        <v>27</v>
      </c>
      <c r="F2002" s="82">
        <f t="shared" si="93"/>
        <v>2.7E-2</v>
      </c>
      <c r="G2002" s="39">
        <f>VLOOKUP(N2002,Currecny_M!$A$1:$P$10,2,FALSE)</f>
        <v>83</v>
      </c>
      <c r="H2002" s="39">
        <f>MATCH(C2002,Currecny_M!$A$1:$P$1,0)</f>
        <v>3</v>
      </c>
      <c r="I2002" s="39">
        <f>VLOOKUP(N2002,Currecny_M!$A$1:$P$10,MATCH(Database!C2002,Currecny_M!$A$1:$P$1,0),FALSE)</f>
        <v>83.83</v>
      </c>
      <c r="J2002" s="82">
        <f t="shared" si="94"/>
        <v>2.2634099999999999</v>
      </c>
      <c r="K2002" s="39">
        <f>VLOOKUP('Cover page'!$B$6,Currecny_M!$A$1:$P$10,MATCH(Database!C2002,Currecny_M!$A$1:$P$1,0),FALSE)</f>
        <v>1</v>
      </c>
      <c r="L2002" s="82">
        <f t="shared" si="95"/>
        <v>2.2634099999999999</v>
      </c>
      <c r="M2002" s="82">
        <f>((E2002/$F$1)*VLOOKUP(N2002,Currecny_M!$A$1:$P$10,MATCH(Database!C2002,Currecny_M!$A$1:$P$1,0),FALSE))/VLOOKUP('Cover page'!$B$6,Currecny_M!$A$1:$P$10,MATCH(Database!C2002,Currecny_M!$A$1:$P$1,0),FALSE)</f>
        <v>2.2634099999999999</v>
      </c>
      <c r="N2002" s="6" t="str">
        <f>VLOOKUP(B2002,Master!$A$2:$C$11,3,FALSE)</f>
        <v>Euro</v>
      </c>
      <c r="O2002" s="6" t="str">
        <f>VLOOKUP(B2002,Master!$A$2:$C$11,2,FALSE)</f>
        <v>Europe</v>
      </c>
      <c r="Q2002" s="39" t="str">
        <f>VLOOKUP(D2002,GL_Master!$A$1:$D$80,2,FALSE)</f>
        <v>BS</v>
      </c>
      <c r="R2002" s="39" t="str">
        <f>VLOOKUP(D2002,GL_Master!$A$1:$D$80,3,FALSE)</f>
        <v>Gross Block</v>
      </c>
      <c r="S2002" s="39" t="str">
        <f>VLOOKUP(D2002,GL_Master!$A$1:$D$80,4,FALSE)</f>
        <v>Tangible Fixed assets</v>
      </c>
    </row>
    <row r="2003" spans="1:19" x14ac:dyDescent="0.25">
      <c r="A2003" s="39" t="s">
        <v>262</v>
      </c>
      <c r="B2003" s="39" t="s">
        <v>237</v>
      </c>
      <c r="C2003" s="7">
        <v>43952</v>
      </c>
      <c r="D2003" s="39" t="s">
        <v>74</v>
      </c>
      <c r="E2003" s="39">
        <v>-6506</v>
      </c>
      <c r="F2003" s="82">
        <f t="shared" si="93"/>
        <v>-6.5060000000000002</v>
      </c>
      <c r="G2003" s="39">
        <f>VLOOKUP(N2003,Currecny_M!$A$1:$P$10,2,FALSE)</f>
        <v>83</v>
      </c>
      <c r="H2003" s="39">
        <f>MATCH(C2003,Currecny_M!$A$1:$P$1,0)</f>
        <v>3</v>
      </c>
      <c r="I2003" s="39">
        <f>VLOOKUP(N2003,Currecny_M!$A$1:$P$10,MATCH(Database!C2003,Currecny_M!$A$1:$P$1,0),FALSE)</f>
        <v>83.83</v>
      </c>
      <c r="J2003" s="82">
        <f t="shared" si="94"/>
        <v>-545.39797999999996</v>
      </c>
      <c r="K2003" s="39">
        <f>VLOOKUP('Cover page'!$B$6,Currecny_M!$A$1:$P$10,MATCH(Database!C2003,Currecny_M!$A$1:$P$1,0),FALSE)</f>
        <v>1</v>
      </c>
      <c r="L2003" s="82">
        <f t="shared" si="95"/>
        <v>-545.39797999999996</v>
      </c>
      <c r="M2003" s="82">
        <f>((E2003/$F$1)*VLOOKUP(N2003,Currecny_M!$A$1:$P$10,MATCH(Database!C2003,Currecny_M!$A$1:$P$1,0),FALSE))/VLOOKUP('Cover page'!$B$6,Currecny_M!$A$1:$P$10,MATCH(Database!C2003,Currecny_M!$A$1:$P$1,0),FALSE)</f>
        <v>-545.39797999999996</v>
      </c>
      <c r="N2003" s="6" t="str">
        <f>VLOOKUP(B2003,Master!$A$2:$C$11,3,FALSE)</f>
        <v>Euro</v>
      </c>
      <c r="O2003" s="6" t="str">
        <f>VLOOKUP(B2003,Master!$A$2:$C$11,2,FALSE)</f>
        <v>Europe</v>
      </c>
      <c r="Q2003" s="39" t="str">
        <f>VLOOKUP(D2003,GL_Master!$A$1:$D$80,2,FALSE)</f>
        <v>BS</v>
      </c>
      <c r="R2003" s="39" t="str">
        <f>VLOOKUP(D2003,GL_Master!$A$1:$D$80,3,FALSE)</f>
        <v>Accumulated Depreciation</v>
      </c>
      <c r="S2003" s="39" t="str">
        <f>VLOOKUP(D2003,GL_Master!$A$1:$D$80,4,FALSE)</f>
        <v>Accumulated Depreciation</v>
      </c>
    </row>
    <row r="2004" spans="1:19" x14ac:dyDescent="0.25">
      <c r="A2004" s="39" t="s">
        <v>262</v>
      </c>
      <c r="B2004" s="39" t="s">
        <v>237</v>
      </c>
      <c r="C2004" s="7">
        <v>43952</v>
      </c>
      <c r="D2004" s="39" t="s">
        <v>21</v>
      </c>
      <c r="E2004" s="39">
        <v>578</v>
      </c>
      <c r="F2004" s="82">
        <f t="shared" si="93"/>
        <v>0.57799999999999996</v>
      </c>
      <c r="G2004" s="39">
        <f>VLOOKUP(N2004,Currecny_M!$A$1:$P$10,2,FALSE)</f>
        <v>83</v>
      </c>
      <c r="H2004" s="39">
        <f>MATCH(C2004,Currecny_M!$A$1:$P$1,0)</f>
        <v>3</v>
      </c>
      <c r="I2004" s="39">
        <f>VLOOKUP(N2004,Currecny_M!$A$1:$P$10,MATCH(Database!C2004,Currecny_M!$A$1:$P$1,0),FALSE)</f>
        <v>83.83</v>
      </c>
      <c r="J2004" s="82">
        <f t="shared" si="94"/>
        <v>48.453739999999996</v>
      </c>
      <c r="K2004" s="39">
        <f>VLOOKUP('Cover page'!$B$6,Currecny_M!$A$1:$P$10,MATCH(Database!C2004,Currecny_M!$A$1:$P$1,0),FALSE)</f>
        <v>1</v>
      </c>
      <c r="L2004" s="82">
        <f t="shared" si="95"/>
        <v>48.453739999999996</v>
      </c>
      <c r="M2004" s="82">
        <f>((E2004/$F$1)*VLOOKUP(N2004,Currecny_M!$A$1:$P$10,MATCH(Database!C2004,Currecny_M!$A$1:$P$1,0),FALSE))/VLOOKUP('Cover page'!$B$6,Currecny_M!$A$1:$P$10,MATCH(Database!C2004,Currecny_M!$A$1:$P$1,0),FALSE)</f>
        <v>48.453739999999996</v>
      </c>
      <c r="N2004" s="6" t="str">
        <f>VLOOKUP(B2004,Master!$A$2:$C$11,3,FALSE)</f>
        <v>Euro</v>
      </c>
      <c r="O2004" s="6" t="str">
        <f>VLOOKUP(B2004,Master!$A$2:$C$11,2,FALSE)</f>
        <v>Europe</v>
      </c>
      <c r="Q2004" s="39" t="str">
        <f>VLOOKUP(D2004,GL_Master!$A$1:$D$80,2,FALSE)</f>
        <v>BS</v>
      </c>
      <c r="R2004" s="39" t="str">
        <f>VLOOKUP(D2004,GL_Master!$A$1:$D$80,3,FALSE)</f>
        <v>Gross Block</v>
      </c>
      <c r="S2004" s="39" t="str">
        <f>VLOOKUP(D2004,GL_Master!$A$1:$D$80,4,FALSE)</f>
        <v>Tangible Fixed assets</v>
      </c>
    </row>
    <row r="2005" spans="1:19" x14ac:dyDescent="0.25">
      <c r="A2005" s="39" t="s">
        <v>262</v>
      </c>
      <c r="B2005" s="39" t="s">
        <v>237</v>
      </c>
      <c r="C2005" s="7">
        <v>43952</v>
      </c>
      <c r="D2005" s="39" t="s">
        <v>27</v>
      </c>
      <c r="E2005" s="39">
        <v>1312</v>
      </c>
      <c r="F2005" s="82">
        <f t="shared" si="93"/>
        <v>1.3120000000000001</v>
      </c>
      <c r="G2005" s="39">
        <f>VLOOKUP(N2005,Currecny_M!$A$1:$P$10,2,FALSE)</f>
        <v>83</v>
      </c>
      <c r="H2005" s="39">
        <f>MATCH(C2005,Currecny_M!$A$1:$P$1,0)</f>
        <v>3</v>
      </c>
      <c r="I2005" s="39">
        <f>VLOOKUP(N2005,Currecny_M!$A$1:$P$10,MATCH(Database!C2005,Currecny_M!$A$1:$P$1,0),FALSE)</f>
        <v>83.83</v>
      </c>
      <c r="J2005" s="82">
        <f t="shared" si="94"/>
        <v>109.98496</v>
      </c>
      <c r="K2005" s="39">
        <f>VLOOKUP('Cover page'!$B$6,Currecny_M!$A$1:$P$10,MATCH(Database!C2005,Currecny_M!$A$1:$P$1,0),FALSE)</f>
        <v>1</v>
      </c>
      <c r="L2005" s="82">
        <f t="shared" si="95"/>
        <v>109.98496</v>
      </c>
      <c r="M2005" s="82">
        <f>((E2005/$F$1)*VLOOKUP(N2005,Currecny_M!$A$1:$P$10,MATCH(Database!C2005,Currecny_M!$A$1:$P$1,0),FALSE))/VLOOKUP('Cover page'!$B$6,Currecny_M!$A$1:$P$10,MATCH(Database!C2005,Currecny_M!$A$1:$P$1,0),FALSE)</f>
        <v>109.98496</v>
      </c>
      <c r="N2005" s="6" t="str">
        <f>VLOOKUP(B2005,Master!$A$2:$C$11,3,FALSE)</f>
        <v>Euro</v>
      </c>
      <c r="O2005" s="6" t="str">
        <f>VLOOKUP(B2005,Master!$A$2:$C$11,2,FALSE)</f>
        <v>Europe</v>
      </c>
      <c r="Q2005" s="39" t="str">
        <f>VLOOKUP(D2005,GL_Master!$A$1:$D$80,2,FALSE)</f>
        <v>BS</v>
      </c>
      <c r="R2005" s="39" t="str">
        <f>VLOOKUP(D2005,GL_Master!$A$1:$D$80,3,FALSE)</f>
        <v>Gross Block</v>
      </c>
      <c r="S2005" s="39" t="str">
        <f>VLOOKUP(D2005,GL_Master!$A$1:$D$80,4,FALSE)</f>
        <v>Tangible Fixed assets</v>
      </c>
    </row>
    <row r="2006" spans="1:19" x14ac:dyDescent="0.25">
      <c r="A2006" s="39" t="s">
        <v>262</v>
      </c>
      <c r="B2006" s="39" t="s">
        <v>237</v>
      </c>
      <c r="C2006" s="7">
        <v>43952</v>
      </c>
      <c r="D2006" s="39" t="s">
        <v>75</v>
      </c>
      <c r="E2006" s="39">
        <v>-27</v>
      </c>
      <c r="F2006" s="82">
        <f t="shared" si="93"/>
        <v>-2.7E-2</v>
      </c>
      <c r="G2006" s="39">
        <f>VLOOKUP(N2006,Currecny_M!$A$1:$P$10,2,FALSE)</f>
        <v>83</v>
      </c>
      <c r="H2006" s="39">
        <f>MATCH(C2006,Currecny_M!$A$1:$P$1,0)</f>
        <v>3</v>
      </c>
      <c r="I2006" s="39">
        <f>VLOOKUP(N2006,Currecny_M!$A$1:$P$10,MATCH(Database!C2006,Currecny_M!$A$1:$P$1,0),FALSE)</f>
        <v>83.83</v>
      </c>
      <c r="J2006" s="82">
        <f t="shared" si="94"/>
        <v>-2.2634099999999999</v>
      </c>
      <c r="K2006" s="39">
        <f>VLOOKUP('Cover page'!$B$6,Currecny_M!$A$1:$P$10,MATCH(Database!C2006,Currecny_M!$A$1:$P$1,0),FALSE)</f>
        <v>1</v>
      </c>
      <c r="L2006" s="82">
        <f t="shared" si="95"/>
        <v>-2.2634099999999999</v>
      </c>
      <c r="M2006" s="82">
        <f>((E2006/$F$1)*VLOOKUP(N2006,Currecny_M!$A$1:$P$10,MATCH(Database!C2006,Currecny_M!$A$1:$P$1,0),FALSE))/VLOOKUP('Cover page'!$B$6,Currecny_M!$A$1:$P$10,MATCH(Database!C2006,Currecny_M!$A$1:$P$1,0),FALSE)</f>
        <v>-2.2634099999999999</v>
      </c>
      <c r="N2006" s="6" t="str">
        <f>VLOOKUP(B2006,Master!$A$2:$C$11,3,FALSE)</f>
        <v>Euro</v>
      </c>
      <c r="O2006" s="6" t="str">
        <f>VLOOKUP(B2006,Master!$A$2:$C$11,2,FALSE)</f>
        <v>Europe</v>
      </c>
      <c r="Q2006" s="39" t="str">
        <f>VLOOKUP(D2006,GL_Master!$A$1:$D$80,2,FALSE)</f>
        <v>BS</v>
      </c>
      <c r="R2006" s="39" t="str">
        <f>VLOOKUP(D2006,GL_Master!$A$1:$D$80,3,FALSE)</f>
        <v>Gross Block</v>
      </c>
      <c r="S2006" s="39" t="str">
        <f>VLOOKUP(D2006,GL_Master!$A$1:$D$80,4,FALSE)</f>
        <v>Tangible Fixed assets</v>
      </c>
    </row>
    <row r="2007" spans="1:19" x14ac:dyDescent="0.25">
      <c r="A2007" s="39" t="s">
        <v>262</v>
      </c>
      <c r="B2007" s="39" t="s">
        <v>237</v>
      </c>
      <c r="C2007" s="7">
        <v>43952</v>
      </c>
      <c r="D2007" s="39" t="s">
        <v>76</v>
      </c>
      <c r="E2007" s="39">
        <v>689</v>
      </c>
      <c r="F2007" s="82">
        <f t="shared" si="93"/>
        <v>0.68899999999999995</v>
      </c>
      <c r="G2007" s="39">
        <f>VLOOKUP(N2007,Currecny_M!$A$1:$P$10,2,FALSE)</f>
        <v>83</v>
      </c>
      <c r="H2007" s="39">
        <f>MATCH(C2007,Currecny_M!$A$1:$P$1,0)</f>
        <v>3</v>
      </c>
      <c r="I2007" s="39">
        <f>VLOOKUP(N2007,Currecny_M!$A$1:$P$10,MATCH(Database!C2007,Currecny_M!$A$1:$P$1,0),FALSE)</f>
        <v>83.83</v>
      </c>
      <c r="J2007" s="82">
        <f t="shared" si="94"/>
        <v>57.758869999999995</v>
      </c>
      <c r="K2007" s="39">
        <f>VLOOKUP('Cover page'!$B$6,Currecny_M!$A$1:$P$10,MATCH(Database!C2007,Currecny_M!$A$1:$P$1,0),FALSE)</f>
        <v>1</v>
      </c>
      <c r="L2007" s="82">
        <f t="shared" si="95"/>
        <v>57.758869999999995</v>
      </c>
      <c r="M2007" s="82">
        <f>((E2007/$F$1)*VLOOKUP(N2007,Currecny_M!$A$1:$P$10,MATCH(Database!C2007,Currecny_M!$A$1:$P$1,0),FALSE))/VLOOKUP('Cover page'!$B$6,Currecny_M!$A$1:$P$10,MATCH(Database!C2007,Currecny_M!$A$1:$P$1,0),FALSE)</f>
        <v>57.758869999999995</v>
      </c>
      <c r="N2007" s="6" t="str">
        <f>VLOOKUP(B2007,Master!$A$2:$C$11,3,FALSE)</f>
        <v>Euro</v>
      </c>
      <c r="O2007" s="6" t="str">
        <f>VLOOKUP(B2007,Master!$A$2:$C$11,2,FALSE)</f>
        <v>Europe</v>
      </c>
      <c r="Q2007" s="39" t="str">
        <f>VLOOKUP(D2007,GL_Master!$A$1:$D$80,2,FALSE)</f>
        <v>BS</v>
      </c>
      <c r="R2007" s="39" t="str">
        <f>VLOOKUP(D2007,GL_Master!$A$1:$D$80,3,FALSE)</f>
        <v>Inventories</v>
      </c>
      <c r="S2007" s="39" t="str">
        <f>VLOOKUP(D2007,GL_Master!$A$1:$D$80,4,FALSE)</f>
        <v>Inventory</v>
      </c>
    </row>
    <row r="2008" spans="1:19" x14ac:dyDescent="0.25">
      <c r="A2008" s="39" t="s">
        <v>262</v>
      </c>
      <c r="B2008" s="39" t="s">
        <v>237</v>
      </c>
      <c r="C2008" s="7">
        <v>43952</v>
      </c>
      <c r="D2008" s="39" t="s">
        <v>77</v>
      </c>
      <c r="E2008" s="39">
        <v>1820</v>
      </c>
      <c r="F2008" s="82">
        <f t="shared" si="93"/>
        <v>1.82</v>
      </c>
      <c r="G2008" s="39">
        <f>VLOOKUP(N2008,Currecny_M!$A$1:$P$10,2,FALSE)</f>
        <v>83</v>
      </c>
      <c r="H2008" s="39">
        <f>MATCH(C2008,Currecny_M!$A$1:$P$1,0)</f>
        <v>3</v>
      </c>
      <c r="I2008" s="39">
        <f>VLOOKUP(N2008,Currecny_M!$A$1:$P$10,MATCH(Database!C2008,Currecny_M!$A$1:$P$1,0),FALSE)</f>
        <v>83.83</v>
      </c>
      <c r="J2008" s="82">
        <f t="shared" si="94"/>
        <v>152.57060000000001</v>
      </c>
      <c r="K2008" s="39">
        <f>VLOOKUP('Cover page'!$B$6,Currecny_M!$A$1:$P$10,MATCH(Database!C2008,Currecny_M!$A$1:$P$1,0),FALSE)</f>
        <v>1</v>
      </c>
      <c r="L2008" s="82">
        <f t="shared" si="95"/>
        <v>152.57060000000001</v>
      </c>
      <c r="M2008" s="82">
        <f>((E2008/$F$1)*VLOOKUP(N2008,Currecny_M!$A$1:$P$10,MATCH(Database!C2008,Currecny_M!$A$1:$P$1,0),FALSE))/VLOOKUP('Cover page'!$B$6,Currecny_M!$A$1:$P$10,MATCH(Database!C2008,Currecny_M!$A$1:$P$1,0),FALSE)</f>
        <v>152.57060000000001</v>
      </c>
      <c r="N2008" s="6" t="str">
        <f>VLOOKUP(B2008,Master!$A$2:$C$11,3,FALSE)</f>
        <v>Euro</v>
      </c>
      <c r="O2008" s="6" t="str">
        <f>VLOOKUP(B2008,Master!$A$2:$C$11,2,FALSE)</f>
        <v>Europe</v>
      </c>
      <c r="Q2008" s="39" t="str">
        <f>VLOOKUP(D2008,GL_Master!$A$1:$D$80,2,FALSE)</f>
        <v>BS</v>
      </c>
      <c r="R2008" s="39" t="str">
        <f>VLOOKUP(D2008,GL_Master!$A$1:$D$80,3,FALSE)</f>
        <v>Inventories</v>
      </c>
      <c r="S2008" s="39" t="str">
        <f>VLOOKUP(D2008,GL_Master!$A$1:$D$80,4,FALSE)</f>
        <v>Inventory</v>
      </c>
    </row>
    <row r="2009" spans="1:19" x14ac:dyDescent="0.25">
      <c r="A2009" s="39" t="s">
        <v>262</v>
      </c>
      <c r="B2009" s="39" t="s">
        <v>237</v>
      </c>
      <c r="C2009" s="7">
        <v>43952</v>
      </c>
      <c r="D2009" s="39" t="s">
        <v>2</v>
      </c>
      <c r="E2009" s="39">
        <v>179011</v>
      </c>
      <c r="F2009" s="82">
        <f t="shared" si="93"/>
        <v>179.011</v>
      </c>
      <c r="G2009" s="39">
        <f>VLOOKUP(N2009,Currecny_M!$A$1:$P$10,2,FALSE)</f>
        <v>83</v>
      </c>
      <c r="H2009" s="39">
        <f>MATCH(C2009,Currecny_M!$A$1:$P$1,0)</f>
        <v>3</v>
      </c>
      <c r="I2009" s="39">
        <f>VLOOKUP(N2009,Currecny_M!$A$1:$P$10,MATCH(Database!C2009,Currecny_M!$A$1:$P$1,0),FALSE)</f>
        <v>83.83</v>
      </c>
      <c r="J2009" s="82">
        <f t="shared" si="94"/>
        <v>15006.492129999999</v>
      </c>
      <c r="K2009" s="39">
        <f>VLOOKUP('Cover page'!$B$6,Currecny_M!$A$1:$P$10,MATCH(Database!C2009,Currecny_M!$A$1:$P$1,0),FALSE)</f>
        <v>1</v>
      </c>
      <c r="L2009" s="82">
        <f t="shared" si="95"/>
        <v>15006.492129999999</v>
      </c>
      <c r="M2009" s="82">
        <f>((E2009/$F$1)*VLOOKUP(N2009,Currecny_M!$A$1:$P$10,MATCH(Database!C2009,Currecny_M!$A$1:$P$1,0),FALSE))/VLOOKUP('Cover page'!$B$6,Currecny_M!$A$1:$P$10,MATCH(Database!C2009,Currecny_M!$A$1:$P$1,0),FALSE)</f>
        <v>15006.492129999999</v>
      </c>
      <c r="N2009" s="6" t="str">
        <f>VLOOKUP(B2009,Master!$A$2:$C$11,3,FALSE)</f>
        <v>Euro</v>
      </c>
      <c r="O2009" s="6" t="str">
        <f>VLOOKUP(B2009,Master!$A$2:$C$11,2,FALSE)</f>
        <v>Europe</v>
      </c>
      <c r="Q2009" s="39" t="str">
        <f>VLOOKUP(D2009,GL_Master!$A$1:$D$80,2,FALSE)</f>
        <v>BS</v>
      </c>
      <c r="R2009" s="39" t="str">
        <f>VLOOKUP(D2009,GL_Master!$A$1:$D$80,3,FALSE)</f>
        <v>Trade receivables</v>
      </c>
      <c r="S2009" s="39" t="str">
        <f>VLOOKUP(D2009,GL_Master!$A$1:$D$80,4,FALSE)</f>
        <v>Unsecured, considered good</v>
      </c>
    </row>
    <row r="2010" spans="1:19" x14ac:dyDescent="0.25">
      <c r="A2010" s="39" t="s">
        <v>262</v>
      </c>
      <c r="B2010" s="39" t="s">
        <v>237</v>
      </c>
      <c r="C2010" s="7">
        <v>43952</v>
      </c>
      <c r="D2010" s="39" t="s">
        <v>78</v>
      </c>
      <c r="E2010" s="39">
        <v>27</v>
      </c>
      <c r="F2010" s="82">
        <f t="shared" si="93"/>
        <v>2.7E-2</v>
      </c>
      <c r="G2010" s="39">
        <f>VLOOKUP(N2010,Currecny_M!$A$1:$P$10,2,FALSE)</f>
        <v>83</v>
      </c>
      <c r="H2010" s="39">
        <f>MATCH(C2010,Currecny_M!$A$1:$P$1,0)</f>
        <v>3</v>
      </c>
      <c r="I2010" s="39">
        <f>VLOOKUP(N2010,Currecny_M!$A$1:$P$10,MATCH(Database!C2010,Currecny_M!$A$1:$P$1,0),FALSE)</f>
        <v>83.83</v>
      </c>
      <c r="J2010" s="82">
        <f t="shared" si="94"/>
        <v>2.2634099999999999</v>
      </c>
      <c r="K2010" s="39">
        <f>VLOOKUP('Cover page'!$B$6,Currecny_M!$A$1:$P$10,MATCH(Database!C2010,Currecny_M!$A$1:$P$1,0),FALSE)</f>
        <v>1</v>
      </c>
      <c r="L2010" s="82">
        <f t="shared" si="95"/>
        <v>2.2634099999999999</v>
      </c>
      <c r="M2010" s="82">
        <f>((E2010/$F$1)*VLOOKUP(N2010,Currecny_M!$A$1:$P$10,MATCH(Database!C2010,Currecny_M!$A$1:$P$1,0),FALSE))/VLOOKUP('Cover page'!$B$6,Currecny_M!$A$1:$P$10,MATCH(Database!C2010,Currecny_M!$A$1:$P$1,0),FALSE)</f>
        <v>2.2634099999999999</v>
      </c>
      <c r="N2010" s="6" t="str">
        <f>VLOOKUP(B2010,Master!$A$2:$C$11,3,FALSE)</f>
        <v>Euro</v>
      </c>
      <c r="O2010" s="6" t="str">
        <f>VLOOKUP(B2010,Master!$A$2:$C$11,2,FALSE)</f>
        <v>Europe</v>
      </c>
      <c r="Q2010" s="39" t="str">
        <f>VLOOKUP(D2010,GL_Master!$A$1:$D$80,2,FALSE)</f>
        <v>BS</v>
      </c>
      <c r="R2010" s="39" t="str">
        <f>VLOOKUP(D2010,GL_Master!$A$1:$D$80,3,FALSE)</f>
        <v>Cash &amp; Bank Balances</v>
      </c>
      <c r="S2010" s="39" t="str">
        <f>VLOOKUP(D2010,GL_Master!$A$1:$D$80,4,FALSE)</f>
        <v>Cash In hand</v>
      </c>
    </row>
    <row r="2011" spans="1:19" x14ac:dyDescent="0.25">
      <c r="A2011" s="39" t="s">
        <v>262</v>
      </c>
      <c r="B2011" s="39" t="s">
        <v>237</v>
      </c>
      <c r="C2011" s="7">
        <v>43952</v>
      </c>
      <c r="D2011" s="39" t="s">
        <v>79</v>
      </c>
      <c r="E2011" s="39">
        <v>-7223</v>
      </c>
      <c r="F2011" s="82">
        <f t="shared" si="93"/>
        <v>-7.2229999999999999</v>
      </c>
      <c r="G2011" s="39">
        <f>VLOOKUP(N2011,Currecny_M!$A$1:$P$10,2,FALSE)</f>
        <v>83</v>
      </c>
      <c r="H2011" s="39">
        <f>MATCH(C2011,Currecny_M!$A$1:$P$1,0)</f>
        <v>3</v>
      </c>
      <c r="I2011" s="39">
        <f>VLOOKUP(N2011,Currecny_M!$A$1:$P$10,MATCH(Database!C2011,Currecny_M!$A$1:$P$1,0),FALSE)</f>
        <v>83.83</v>
      </c>
      <c r="J2011" s="82">
        <f t="shared" si="94"/>
        <v>-605.50409000000002</v>
      </c>
      <c r="K2011" s="39">
        <f>VLOOKUP('Cover page'!$B$6,Currecny_M!$A$1:$P$10,MATCH(Database!C2011,Currecny_M!$A$1:$P$1,0),FALSE)</f>
        <v>1</v>
      </c>
      <c r="L2011" s="82">
        <f t="shared" si="95"/>
        <v>-605.50409000000002</v>
      </c>
      <c r="M2011" s="82">
        <f>((E2011/$F$1)*VLOOKUP(N2011,Currecny_M!$A$1:$P$10,MATCH(Database!C2011,Currecny_M!$A$1:$P$1,0),FALSE))/VLOOKUP('Cover page'!$B$6,Currecny_M!$A$1:$P$10,MATCH(Database!C2011,Currecny_M!$A$1:$P$1,0),FALSE)</f>
        <v>-605.50409000000002</v>
      </c>
      <c r="N2011" s="6" t="str">
        <f>VLOOKUP(B2011,Master!$A$2:$C$11,3,FALSE)</f>
        <v>Euro</v>
      </c>
      <c r="O2011" s="6" t="str">
        <f>VLOOKUP(B2011,Master!$A$2:$C$11,2,FALSE)</f>
        <v>Europe</v>
      </c>
      <c r="Q2011" s="39" t="str">
        <f>VLOOKUP(D2011,GL_Master!$A$1:$D$80,2,FALSE)</f>
        <v>BS</v>
      </c>
      <c r="R2011" s="39" t="str">
        <f>VLOOKUP(D2011,GL_Master!$A$1:$D$80,3,FALSE)</f>
        <v>Loan Fund</v>
      </c>
      <c r="S2011" s="39" t="str">
        <f>VLOOKUP(D2011,GL_Master!$A$1:$D$80,4,FALSE)</f>
        <v>Term Loan</v>
      </c>
    </row>
    <row r="2012" spans="1:19" x14ac:dyDescent="0.25">
      <c r="A2012" s="39" t="s">
        <v>262</v>
      </c>
      <c r="B2012" s="39" t="s">
        <v>237</v>
      </c>
      <c r="C2012" s="7">
        <v>43952</v>
      </c>
      <c r="D2012" s="39" t="s">
        <v>80</v>
      </c>
      <c r="E2012" s="39">
        <v>195</v>
      </c>
      <c r="F2012" s="82">
        <f t="shared" si="93"/>
        <v>0.19500000000000001</v>
      </c>
      <c r="G2012" s="39">
        <f>VLOOKUP(N2012,Currecny_M!$A$1:$P$10,2,FALSE)</f>
        <v>83</v>
      </c>
      <c r="H2012" s="39">
        <f>MATCH(C2012,Currecny_M!$A$1:$P$1,0)</f>
        <v>3</v>
      </c>
      <c r="I2012" s="39">
        <f>VLOOKUP(N2012,Currecny_M!$A$1:$P$10,MATCH(Database!C2012,Currecny_M!$A$1:$P$1,0),FALSE)</f>
        <v>83.83</v>
      </c>
      <c r="J2012" s="82">
        <f t="shared" si="94"/>
        <v>16.34685</v>
      </c>
      <c r="K2012" s="39">
        <f>VLOOKUP('Cover page'!$B$6,Currecny_M!$A$1:$P$10,MATCH(Database!C2012,Currecny_M!$A$1:$P$1,0),FALSE)</f>
        <v>1</v>
      </c>
      <c r="L2012" s="82">
        <f t="shared" si="95"/>
        <v>16.34685</v>
      </c>
      <c r="M2012" s="82">
        <f>((E2012/$F$1)*VLOOKUP(N2012,Currecny_M!$A$1:$P$10,MATCH(Database!C2012,Currecny_M!$A$1:$P$1,0),FALSE))/VLOOKUP('Cover page'!$B$6,Currecny_M!$A$1:$P$10,MATCH(Database!C2012,Currecny_M!$A$1:$P$1,0),FALSE)</f>
        <v>16.34685</v>
      </c>
      <c r="N2012" s="6" t="str">
        <f>VLOOKUP(B2012,Master!$A$2:$C$11,3,FALSE)</f>
        <v>Euro</v>
      </c>
      <c r="O2012" s="6" t="str">
        <f>VLOOKUP(B2012,Master!$A$2:$C$11,2,FALSE)</f>
        <v>Europe</v>
      </c>
      <c r="Q2012" s="39" t="str">
        <f>VLOOKUP(D2012,GL_Master!$A$1:$D$80,2,FALSE)</f>
        <v>BS</v>
      </c>
      <c r="R2012" s="39" t="str">
        <f>VLOOKUP(D2012,GL_Master!$A$1:$D$80,3,FALSE)</f>
        <v>Cash &amp; Bank Balances</v>
      </c>
      <c r="S2012" s="39" t="str">
        <f>VLOOKUP(D2012,GL_Master!$A$1:$D$80,4,FALSE)</f>
        <v xml:space="preserve">      On Current Accounts</v>
      </c>
    </row>
    <row r="2013" spans="1:19" x14ac:dyDescent="0.25">
      <c r="A2013" s="39" t="s">
        <v>262</v>
      </c>
      <c r="B2013" s="39" t="s">
        <v>237</v>
      </c>
      <c r="C2013" s="7">
        <v>43952</v>
      </c>
      <c r="D2013" s="39" t="s">
        <v>81</v>
      </c>
      <c r="E2013" s="39">
        <v>14161</v>
      </c>
      <c r="F2013" s="82">
        <f t="shared" si="93"/>
        <v>14.161</v>
      </c>
      <c r="G2013" s="39">
        <f>VLOOKUP(N2013,Currecny_M!$A$1:$P$10,2,FALSE)</f>
        <v>83</v>
      </c>
      <c r="H2013" s="39">
        <f>MATCH(C2013,Currecny_M!$A$1:$P$1,0)</f>
        <v>3</v>
      </c>
      <c r="I2013" s="39">
        <f>VLOOKUP(N2013,Currecny_M!$A$1:$P$10,MATCH(Database!C2013,Currecny_M!$A$1:$P$1,0),FALSE)</f>
        <v>83.83</v>
      </c>
      <c r="J2013" s="82">
        <f t="shared" si="94"/>
        <v>1187.11663</v>
      </c>
      <c r="K2013" s="39">
        <f>VLOOKUP('Cover page'!$B$6,Currecny_M!$A$1:$P$10,MATCH(Database!C2013,Currecny_M!$A$1:$P$1,0),FALSE)</f>
        <v>1</v>
      </c>
      <c r="L2013" s="82">
        <f t="shared" si="95"/>
        <v>1187.11663</v>
      </c>
      <c r="M2013" s="82">
        <f>((E2013/$F$1)*VLOOKUP(N2013,Currecny_M!$A$1:$P$10,MATCH(Database!C2013,Currecny_M!$A$1:$P$1,0),FALSE))/VLOOKUP('Cover page'!$B$6,Currecny_M!$A$1:$P$10,MATCH(Database!C2013,Currecny_M!$A$1:$P$1,0),FALSE)</f>
        <v>1187.11663</v>
      </c>
      <c r="N2013" s="6" t="str">
        <f>VLOOKUP(B2013,Master!$A$2:$C$11,3,FALSE)</f>
        <v>Euro</v>
      </c>
      <c r="O2013" s="6" t="str">
        <f>VLOOKUP(B2013,Master!$A$2:$C$11,2,FALSE)</f>
        <v>Europe</v>
      </c>
      <c r="Q2013" s="39" t="str">
        <f>VLOOKUP(D2013,GL_Master!$A$1:$D$80,2,FALSE)</f>
        <v>BS</v>
      </c>
      <c r="R2013" s="39" t="str">
        <f>VLOOKUP(D2013,GL_Master!$A$1:$D$80,3,FALSE)</f>
        <v>Other Current Assets</v>
      </c>
      <c r="S2013" s="39" t="str">
        <f>VLOOKUP(D2013,GL_Master!$A$1:$D$80,4,FALSE)</f>
        <v>Advance tax recoverable (net of provision )</v>
      </c>
    </row>
    <row r="2014" spans="1:19" x14ac:dyDescent="0.25">
      <c r="A2014" s="39" t="s">
        <v>262</v>
      </c>
      <c r="B2014" s="39" t="s">
        <v>237</v>
      </c>
      <c r="C2014" s="7">
        <v>43952</v>
      </c>
      <c r="D2014" s="39" t="s">
        <v>19</v>
      </c>
      <c r="E2014" s="39">
        <v>139</v>
      </c>
      <c r="F2014" s="82">
        <f t="shared" si="93"/>
        <v>0.13900000000000001</v>
      </c>
      <c r="G2014" s="39">
        <f>VLOOKUP(N2014,Currecny_M!$A$1:$P$10,2,FALSE)</f>
        <v>83</v>
      </c>
      <c r="H2014" s="39">
        <f>MATCH(C2014,Currecny_M!$A$1:$P$1,0)</f>
        <v>3</v>
      </c>
      <c r="I2014" s="39">
        <f>VLOOKUP(N2014,Currecny_M!$A$1:$P$10,MATCH(Database!C2014,Currecny_M!$A$1:$P$1,0),FALSE)</f>
        <v>83.83</v>
      </c>
      <c r="J2014" s="82">
        <f t="shared" si="94"/>
        <v>11.652370000000001</v>
      </c>
      <c r="K2014" s="39">
        <f>VLOOKUP('Cover page'!$B$6,Currecny_M!$A$1:$P$10,MATCH(Database!C2014,Currecny_M!$A$1:$P$1,0),FALSE)</f>
        <v>1</v>
      </c>
      <c r="L2014" s="82">
        <f t="shared" si="95"/>
        <v>11.652370000000001</v>
      </c>
      <c r="M2014" s="82">
        <f>((E2014/$F$1)*VLOOKUP(N2014,Currecny_M!$A$1:$P$10,MATCH(Database!C2014,Currecny_M!$A$1:$P$1,0),FALSE))/VLOOKUP('Cover page'!$B$6,Currecny_M!$A$1:$P$10,MATCH(Database!C2014,Currecny_M!$A$1:$P$1,0),FALSE)</f>
        <v>11.652370000000001</v>
      </c>
      <c r="N2014" s="6" t="str">
        <f>VLOOKUP(B2014,Master!$A$2:$C$11,3,FALSE)</f>
        <v>Euro</v>
      </c>
      <c r="O2014" s="6" t="str">
        <f>VLOOKUP(B2014,Master!$A$2:$C$11,2,FALSE)</f>
        <v>Europe</v>
      </c>
      <c r="Q2014" s="39" t="str">
        <f>VLOOKUP(D2014,GL_Master!$A$1:$D$80,2,FALSE)</f>
        <v>BS</v>
      </c>
      <c r="R2014" s="39" t="str">
        <f>VLOOKUP(D2014,GL_Master!$A$1:$D$80,3,FALSE)</f>
        <v>Short-term loan and advances</v>
      </c>
      <c r="S2014" s="39" t="str">
        <f>VLOOKUP(D2014,GL_Master!$A$1:$D$80,4,FALSE)</f>
        <v>Prepaid expenses</v>
      </c>
    </row>
    <row r="2015" spans="1:19" x14ac:dyDescent="0.25">
      <c r="A2015" s="39" t="s">
        <v>262</v>
      </c>
      <c r="B2015" s="39" t="s">
        <v>237</v>
      </c>
      <c r="C2015" s="7">
        <v>43952</v>
      </c>
      <c r="D2015" s="39" t="s">
        <v>82</v>
      </c>
      <c r="E2015" s="39">
        <v>1460</v>
      </c>
      <c r="F2015" s="82">
        <f t="shared" si="93"/>
        <v>1.46</v>
      </c>
      <c r="G2015" s="39">
        <f>VLOOKUP(N2015,Currecny_M!$A$1:$P$10,2,FALSE)</f>
        <v>83</v>
      </c>
      <c r="H2015" s="39">
        <f>MATCH(C2015,Currecny_M!$A$1:$P$1,0)</f>
        <v>3</v>
      </c>
      <c r="I2015" s="39">
        <f>VLOOKUP(N2015,Currecny_M!$A$1:$P$10,MATCH(Database!C2015,Currecny_M!$A$1:$P$1,0),FALSE)</f>
        <v>83.83</v>
      </c>
      <c r="J2015" s="82">
        <f t="shared" si="94"/>
        <v>122.39179999999999</v>
      </c>
      <c r="K2015" s="39">
        <f>VLOOKUP('Cover page'!$B$6,Currecny_M!$A$1:$P$10,MATCH(Database!C2015,Currecny_M!$A$1:$P$1,0),FALSE)</f>
        <v>1</v>
      </c>
      <c r="L2015" s="82">
        <f t="shared" si="95"/>
        <v>122.39179999999999</v>
      </c>
      <c r="M2015" s="82">
        <f>((E2015/$F$1)*VLOOKUP(N2015,Currecny_M!$A$1:$P$10,MATCH(Database!C2015,Currecny_M!$A$1:$P$1,0),FALSE))/VLOOKUP('Cover page'!$B$6,Currecny_M!$A$1:$P$10,MATCH(Database!C2015,Currecny_M!$A$1:$P$1,0),FALSE)</f>
        <v>122.39179999999999</v>
      </c>
      <c r="N2015" s="6" t="str">
        <f>VLOOKUP(B2015,Master!$A$2:$C$11,3,FALSE)</f>
        <v>Euro</v>
      </c>
      <c r="O2015" s="6" t="str">
        <f>VLOOKUP(B2015,Master!$A$2:$C$11,2,FALSE)</f>
        <v>Europe</v>
      </c>
      <c r="Q2015" s="39" t="str">
        <f>VLOOKUP(D2015,GL_Master!$A$1:$D$80,2,FALSE)</f>
        <v>BS</v>
      </c>
      <c r="R2015" s="39" t="str">
        <f>VLOOKUP(D2015,GL_Master!$A$1:$D$80,3,FALSE)</f>
        <v>Short-term loan and advances</v>
      </c>
      <c r="S2015" s="39" t="str">
        <f>VLOOKUP(D2015,GL_Master!$A$1:$D$80,4,FALSE)</f>
        <v>Advance to vendor/employees</v>
      </c>
    </row>
    <row r="2016" spans="1:19" x14ac:dyDescent="0.25">
      <c r="A2016" s="39" t="s">
        <v>262</v>
      </c>
      <c r="B2016" s="39" t="s">
        <v>237</v>
      </c>
      <c r="C2016" s="7">
        <v>43952</v>
      </c>
      <c r="D2016" s="39" t="s">
        <v>83</v>
      </c>
      <c r="E2016" s="39">
        <v>973</v>
      </c>
      <c r="F2016" s="82">
        <f t="shared" si="93"/>
        <v>0.97299999999999998</v>
      </c>
      <c r="G2016" s="39">
        <f>VLOOKUP(N2016,Currecny_M!$A$1:$P$10,2,FALSE)</f>
        <v>83</v>
      </c>
      <c r="H2016" s="39">
        <f>MATCH(C2016,Currecny_M!$A$1:$P$1,0)</f>
        <v>3</v>
      </c>
      <c r="I2016" s="39">
        <f>VLOOKUP(N2016,Currecny_M!$A$1:$P$10,MATCH(Database!C2016,Currecny_M!$A$1:$P$1,0),FALSE)</f>
        <v>83.83</v>
      </c>
      <c r="J2016" s="82">
        <f t="shared" si="94"/>
        <v>81.566589999999991</v>
      </c>
      <c r="K2016" s="39">
        <f>VLOOKUP('Cover page'!$B$6,Currecny_M!$A$1:$P$10,MATCH(Database!C2016,Currecny_M!$A$1:$P$1,0),FALSE)</f>
        <v>1</v>
      </c>
      <c r="L2016" s="82">
        <f t="shared" si="95"/>
        <v>81.566589999999991</v>
      </c>
      <c r="M2016" s="82">
        <f>((E2016/$F$1)*VLOOKUP(N2016,Currecny_M!$A$1:$P$10,MATCH(Database!C2016,Currecny_M!$A$1:$P$1,0),FALSE))/VLOOKUP('Cover page'!$B$6,Currecny_M!$A$1:$P$10,MATCH(Database!C2016,Currecny_M!$A$1:$P$1,0),FALSE)</f>
        <v>81.566589999999991</v>
      </c>
      <c r="N2016" s="6" t="str">
        <f>VLOOKUP(B2016,Master!$A$2:$C$11,3,FALSE)</f>
        <v>Euro</v>
      </c>
      <c r="O2016" s="6" t="str">
        <f>VLOOKUP(B2016,Master!$A$2:$C$11,2,FALSE)</f>
        <v>Europe</v>
      </c>
      <c r="Q2016" s="39" t="str">
        <f>VLOOKUP(D2016,GL_Master!$A$1:$D$80,2,FALSE)</f>
        <v>BS</v>
      </c>
      <c r="R2016" s="39" t="str">
        <f>VLOOKUP(D2016,GL_Master!$A$1:$D$80,3,FALSE)</f>
        <v>Other Current Assets</v>
      </c>
      <c r="S2016" s="39" t="str">
        <f>VLOOKUP(D2016,GL_Master!$A$1:$D$80,4,FALSE)</f>
        <v>Security deposits ( Unsecured, considered good)</v>
      </c>
    </row>
    <row r="2017" spans="1:19" x14ac:dyDescent="0.25">
      <c r="A2017" s="39" t="s">
        <v>262</v>
      </c>
      <c r="B2017" s="39" t="s">
        <v>237</v>
      </c>
      <c r="C2017" s="7">
        <v>43952</v>
      </c>
      <c r="D2017" s="39" t="s">
        <v>246</v>
      </c>
      <c r="E2017" s="39">
        <v>-115120</v>
      </c>
      <c r="F2017" s="82">
        <f t="shared" si="93"/>
        <v>-115.12</v>
      </c>
      <c r="G2017" s="39">
        <f>VLOOKUP(N2017,Currecny_M!$A$1:$P$10,2,FALSE)</f>
        <v>83</v>
      </c>
      <c r="H2017" s="39">
        <f>MATCH(C2017,Currecny_M!$A$1:$P$1,0)</f>
        <v>3</v>
      </c>
      <c r="I2017" s="39">
        <f>VLOOKUP(N2017,Currecny_M!$A$1:$P$10,MATCH(Database!C2017,Currecny_M!$A$1:$P$1,0),FALSE)</f>
        <v>83.83</v>
      </c>
      <c r="J2017" s="82">
        <f t="shared" si="94"/>
        <v>-9650.5095999999994</v>
      </c>
      <c r="K2017" s="39">
        <f>VLOOKUP('Cover page'!$B$6,Currecny_M!$A$1:$P$10,MATCH(Database!C2017,Currecny_M!$A$1:$P$1,0),FALSE)</f>
        <v>1</v>
      </c>
      <c r="L2017" s="82">
        <f t="shared" si="95"/>
        <v>-9650.5095999999994</v>
      </c>
      <c r="M2017" s="82">
        <f>((E2017/$F$1)*VLOOKUP(N2017,Currecny_M!$A$1:$P$10,MATCH(Database!C2017,Currecny_M!$A$1:$P$1,0),FALSE))/VLOOKUP('Cover page'!$B$6,Currecny_M!$A$1:$P$10,MATCH(Database!C2017,Currecny_M!$A$1:$P$1,0),FALSE)</f>
        <v>-9650.5095999999994</v>
      </c>
      <c r="N2017" s="6" t="str">
        <f>VLOOKUP(B2017,Master!$A$2:$C$11,3,FALSE)</f>
        <v>Euro</v>
      </c>
      <c r="O2017" s="6" t="str">
        <f>VLOOKUP(B2017,Master!$A$2:$C$11,2,FALSE)</f>
        <v>Europe</v>
      </c>
      <c r="Q2017" s="39" t="str">
        <f>VLOOKUP(D2017,GL_Master!$A$1:$D$80,2,FALSE)</f>
        <v>PL</v>
      </c>
      <c r="R2017" s="39" t="str">
        <f>VLOOKUP(D2017,GL_Master!$A$1:$D$80,3,FALSE)</f>
        <v>Revenue from Operations</v>
      </c>
      <c r="S2017" s="39" t="str">
        <f>VLOOKUP(D2017,GL_Master!$A$1:$D$80,4,FALSE)</f>
        <v>Contract revenue</v>
      </c>
    </row>
    <row r="2018" spans="1:19" x14ac:dyDescent="0.25">
      <c r="A2018" s="39" t="s">
        <v>262</v>
      </c>
      <c r="B2018" s="39" t="s">
        <v>237</v>
      </c>
      <c r="C2018" s="7">
        <v>43952</v>
      </c>
      <c r="D2018" s="39" t="s">
        <v>134</v>
      </c>
      <c r="E2018" s="39">
        <v>-945</v>
      </c>
      <c r="F2018" s="82">
        <f t="shared" si="93"/>
        <v>-0.94499999999999995</v>
      </c>
      <c r="G2018" s="39">
        <f>VLOOKUP(N2018,Currecny_M!$A$1:$P$10,2,FALSE)</f>
        <v>83</v>
      </c>
      <c r="H2018" s="39">
        <f>MATCH(C2018,Currecny_M!$A$1:$P$1,0)</f>
        <v>3</v>
      </c>
      <c r="I2018" s="39">
        <f>VLOOKUP(N2018,Currecny_M!$A$1:$P$10,MATCH(Database!C2018,Currecny_M!$A$1:$P$1,0),FALSE)</f>
        <v>83.83</v>
      </c>
      <c r="J2018" s="82">
        <f t="shared" si="94"/>
        <v>-79.219349999999991</v>
      </c>
      <c r="K2018" s="39">
        <f>VLOOKUP('Cover page'!$B$6,Currecny_M!$A$1:$P$10,MATCH(Database!C2018,Currecny_M!$A$1:$P$1,0),FALSE)</f>
        <v>1</v>
      </c>
      <c r="L2018" s="82">
        <f t="shared" si="95"/>
        <v>-79.219349999999991</v>
      </c>
      <c r="M2018" s="82">
        <f>((E2018/$F$1)*VLOOKUP(N2018,Currecny_M!$A$1:$P$10,MATCH(Database!C2018,Currecny_M!$A$1:$P$1,0),FALSE))/VLOOKUP('Cover page'!$B$6,Currecny_M!$A$1:$P$10,MATCH(Database!C2018,Currecny_M!$A$1:$P$1,0),FALSE)</f>
        <v>-79.219349999999991</v>
      </c>
      <c r="N2018" s="6" t="str">
        <f>VLOOKUP(B2018,Master!$A$2:$C$11,3,FALSE)</f>
        <v>Euro</v>
      </c>
      <c r="O2018" s="6" t="str">
        <f>VLOOKUP(B2018,Master!$A$2:$C$11,2,FALSE)</f>
        <v>Europe</v>
      </c>
      <c r="Q2018" s="39" t="str">
        <f>VLOOKUP(D2018,GL_Master!$A$1:$D$80,2,FALSE)</f>
        <v>PL</v>
      </c>
      <c r="R2018" s="39" t="str">
        <f>VLOOKUP(D2018,GL_Master!$A$1:$D$80,3,FALSE)</f>
        <v>Other Income</v>
      </c>
      <c r="S2018" s="39" t="str">
        <f>VLOOKUP(D2018,GL_Master!$A$1:$D$80,4,FALSE)</f>
        <v>Other Income</v>
      </c>
    </row>
    <row r="2019" spans="1:19" x14ac:dyDescent="0.25">
      <c r="A2019" s="39" t="s">
        <v>262</v>
      </c>
      <c r="B2019" s="39" t="s">
        <v>237</v>
      </c>
      <c r="C2019" s="7">
        <v>43952</v>
      </c>
      <c r="D2019" s="39" t="s">
        <v>86</v>
      </c>
      <c r="E2019" s="39">
        <v>54</v>
      </c>
      <c r="F2019" s="82">
        <f t="shared" si="93"/>
        <v>5.3999999999999999E-2</v>
      </c>
      <c r="G2019" s="39">
        <f>VLOOKUP(N2019,Currecny_M!$A$1:$P$10,2,FALSE)</f>
        <v>83</v>
      </c>
      <c r="H2019" s="39">
        <f>MATCH(C2019,Currecny_M!$A$1:$P$1,0)</f>
        <v>3</v>
      </c>
      <c r="I2019" s="39">
        <f>VLOOKUP(N2019,Currecny_M!$A$1:$P$10,MATCH(Database!C2019,Currecny_M!$A$1:$P$1,0),FALSE)</f>
        <v>83.83</v>
      </c>
      <c r="J2019" s="82">
        <f t="shared" si="94"/>
        <v>4.5268199999999998</v>
      </c>
      <c r="K2019" s="39">
        <f>VLOOKUP('Cover page'!$B$6,Currecny_M!$A$1:$P$10,MATCH(Database!C2019,Currecny_M!$A$1:$P$1,0),FALSE)</f>
        <v>1</v>
      </c>
      <c r="L2019" s="82">
        <f t="shared" si="95"/>
        <v>4.5268199999999998</v>
      </c>
      <c r="M2019" s="82">
        <f>((E2019/$F$1)*VLOOKUP(N2019,Currecny_M!$A$1:$P$10,MATCH(Database!C2019,Currecny_M!$A$1:$P$1,0),FALSE))/VLOOKUP('Cover page'!$B$6,Currecny_M!$A$1:$P$10,MATCH(Database!C2019,Currecny_M!$A$1:$P$1,0),FALSE)</f>
        <v>4.5268199999999998</v>
      </c>
      <c r="N2019" s="6" t="str">
        <f>VLOOKUP(B2019,Master!$A$2:$C$11,3,FALSE)</f>
        <v>Euro</v>
      </c>
      <c r="O2019" s="6" t="str">
        <f>VLOOKUP(B2019,Master!$A$2:$C$11,2,FALSE)</f>
        <v>Europe</v>
      </c>
      <c r="Q2019" s="39" t="str">
        <f>VLOOKUP(D2019,GL_Master!$A$1:$D$80,2,FALSE)</f>
        <v>PL</v>
      </c>
      <c r="R2019" s="39" t="str">
        <f>VLOOKUP(D2019,GL_Master!$A$1:$D$80,3,FALSE)</f>
        <v>COGS</v>
      </c>
      <c r="S2019" s="39" t="str">
        <f>VLOOKUP(D2019,GL_Master!$A$1:$D$80,4,FALSE)</f>
        <v>Purchase of other traded goods</v>
      </c>
    </row>
    <row r="2020" spans="1:19" x14ac:dyDescent="0.25">
      <c r="A2020" s="39" t="s">
        <v>262</v>
      </c>
      <c r="B2020" s="39" t="s">
        <v>237</v>
      </c>
      <c r="C2020" s="7">
        <v>43952</v>
      </c>
      <c r="D2020" s="39" t="s">
        <v>87</v>
      </c>
      <c r="E2020" s="39">
        <v>28</v>
      </c>
      <c r="F2020" s="82">
        <f t="shared" si="93"/>
        <v>2.8000000000000001E-2</v>
      </c>
      <c r="G2020" s="39">
        <f>VLOOKUP(N2020,Currecny_M!$A$1:$P$10,2,FALSE)</f>
        <v>83</v>
      </c>
      <c r="H2020" s="39">
        <f>MATCH(C2020,Currecny_M!$A$1:$P$1,0)</f>
        <v>3</v>
      </c>
      <c r="I2020" s="39">
        <f>VLOOKUP(N2020,Currecny_M!$A$1:$P$10,MATCH(Database!C2020,Currecny_M!$A$1:$P$1,0),FALSE)</f>
        <v>83.83</v>
      </c>
      <c r="J2020" s="82">
        <f t="shared" si="94"/>
        <v>2.3472400000000002</v>
      </c>
      <c r="K2020" s="39">
        <f>VLOOKUP('Cover page'!$B$6,Currecny_M!$A$1:$P$10,MATCH(Database!C2020,Currecny_M!$A$1:$P$1,0),FALSE)</f>
        <v>1</v>
      </c>
      <c r="L2020" s="82">
        <f t="shared" si="95"/>
        <v>2.3472400000000002</v>
      </c>
      <c r="M2020" s="82">
        <f>((E2020/$F$1)*VLOOKUP(N2020,Currecny_M!$A$1:$P$10,MATCH(Database!C2020,Currecny_M!$A$1:$P$1,0),FALSE))/VLOOKUP('Cover page'!$B$6,Currecny_M!$A$1:$P$10,MATCH(Database!C2020,Currecny_M!$A$1:$P$1,0),FALSE)</f>
        <v>2.3472400000000002</v>
      </c>
      <c r="N2020" s="6" t="str">
        <f>VLOOKUP(B2020,Master!$A$2:$C$11,3,FALSE)</f>
        <v>Euro</v>
      </c>
      <c r="O2020" s="6" t="str">
        <f>VLOOKUP(B2020,Master!$A$2:$C$11,2,FALSE)</f>
        <v>Europe</v>
      </c>
      <c r="Q2020" s="39" t="str">
        <f>VLOOKUP(D2020,GL_Master!$A$1:$D$80,2,FALSE)</f>
        <v>PL</v>
      </c>
      <c r="R2020" s="39" t="str">
        <f>VLOOKUP(D2020,GL_Master!$A$1:$D$80,3,FALSE)</f>
        <v>COGS</v>
      </c>
      <c r="S2020" s="39" t="str">
        <f>VLOOKUP(D2020,GL_Master!$A$1:$D$80,4,FALSE)</f>
        <v>Civil, Installation, Commissioning and Other miscellaneous expenses</v>
      </c>
    </row>
    <row r="2021" spans="1:19" x14ac:dyDescent="0.25">
      <c r="A2021" s="39" t="s">
        <v>262</v>
      </c>
      <c r="B2021" s="39" t="s">
        <v>237</v>
      </c>
      <c r="C2021" s="7">
        <v>43952</v>
      </c>
      <c r="D2021" s="39" t="s">
        <v>88</v>
      </c>
      <c r="E2021" s="39">
        <v>81</v>
      </c>
      <c r="F2021" s="82">
        <f t="shared" si="93"/>
        <v>8.1000000000000003E-2</v>
      </c>
      <c r="G2021" s="39">
        <f>VLOOKUP(N2021,Currecny_M!$A$1:$P$10,2,FALSE)</f>
        <v>83</v>
      </c>
      <c r="H2021" s="39">
        <f>MATCH(C2021,Currecny_M!$A$1:$P$1,0)</f>
        <v>3</v>
      </c>
      <c r="I2021" s="39">
        <f>VLOOKUP(N2021,Currecny_M!$A$1:$P$10,MATCH(Database!C2021,Currecny_M!$A$1:$P$1,0),FALSE)</f>
        <v>83.83</v>
      </c>
      <c r="J2021" s="82">
        <f t="shared" si="94"/>
        <v>6.7902300000000002</v>
      </c>
      <c r="K2021" s="39">
        <f>VLOOKUP('Cover page'!$B$6,Currecny_M!$A$1:$P$10,MATCH(Database!C2021,Currecny_M!$A$1:$P$1,0),FALSE)</f>
        <v>1</v>
      </c>
      <c r="L2021" s="82">
        <f t="shared" si="95"/>
        <v>6.7902300000000002</v>
      </c>
      <c r="M2021" s="82">
        <f>((E2021/$F$1)*VLOOKUP(N2021,Currecny_M!$A$1:$P$10,MATCH(Database!C2021,Currecny_M!$A$1:$P$1,0),FALSE))/VLOOKUP('Cover page'!$B$6,Currecny_M!$A$1:$P$10,MATCH(Database!C2021,Currecny_M!$A$1:$P$1,0),FALSE)</f>
        <v>6.7902300000000002</v>
      </c>
      <c r="N2021" s="6" t="str">
        <f>VLOOKUP(B2021,Master!$A$2:$C$11,3,FALSE)</f>
        <v>Euro</v>
      </c>
      <c r="O2021" s="6" t="str">
        <f>VLOOKUP(B2021,Master!$A$2:$C$11,2,FALSE)</f>
        <v>Europe</v>
      </c>
      <c r="Q2021" s="39" t="str">
        <f>VLOOKUP(D2021,GL_Master!$A$1:$D$80,2,FALSE)</f>
        <v>PL</v>
      </c>
      <c r="R2021" s="39" t="str">
        <f>VLOOKUP(D2021,GL_Master!$A$1:$D$80,3,FALSE)</f>
        <v>COGS</v>
      </c>
      <c r="S2021" s="39" t="str">
        <f>VLOOKUP(D2021,GL_Master!$A$1:$D$80,4,FALSE)</f>
        <v>Civil, Installation, Commissioning and Other miscellaneous expenses</v>
      </c>
    </row>
    <row r="2022" spans="1:19" x14ac:dyDescent="0.25">
      <c r="A2022" s="39" t="s">
        <v>262</v>
      </c>
      <c r="B2022" s="39" t="s">
        <v>237</v>
      </c>
      <c r="C2022" s="7">
        <v>43952</v>
      </c>
      <c r="D2022" s="39" t="s">
        <v>89</v>
      </c>
      <c r="E2022" s="39">
        <v>169</v>
      </c>
      <c r="F2022" s="82">
        <f t="shared" si="93"/>
        <v>0.16900000000000001</v>
      </c>
      <c r="G2022" s="39">
        <f>VLOOKUP(N2022,Currecny_M!$A$1:$P$10,2,FALSE)</f>
        <v>83</v>
      </c>
      <c r="H2022" s="39">
        <f>MATCH(C2022,Currecny_M!$A$1:$P$1,0)</f>
        <v>3</v>
      </c>
      <c r="I2022" s="39">
        <f>VLOOKUP(N2022,Currecny_M!$A$1:$P$10,MATCH(Database!C2022,Currecny_M!$A$1:$P$1,0),FALSE)</f>
        <v>83.83</v>
      </c>
      <c r="J2022" s="82">
        <f t="shared" si="94"/>
        <v>14.16727</v>
      </c>
      <c r="K2022" s="39">
        <f>VLOOKUP('Cover page'!$B$6,Currecny_M!$A$1:$P$10,MATCH(Database!C2022,Currecny_M!$A$1:$P$1,0),FALSE)</f>
        <v>1</v>
      </c>
      <c r="L2022" s="82">
        <f t="shared" si="95"/>
        <v>14.16727</v>
      </c>
      <c r="M2022" s="82">
        <f>((E2022/$F$1)*VLOOKUP(N2022,Currecny_M!$A$1:$P$10,MATCH(Database!C2022,Currecny_M!$A$1:$P$1,0),FALSE))/VLOOKUP('Cover page'!$B$6,Currecny_M!$A$1:$P$10,MATCH(Database!C2022,Currecny_M!$A$1:$P$1,0),FALSE)</f>
        <v>14.16727</v>
      </c>
      <c r="N2022" s="6" t="str">
        <f>VLOOKUP(B2022,Master!$A$2:$C$11,3,FALSE)</f>
        <v>Euro</v>
      </c>
      <c r="O2022" s="6" t="str">
        <f>VLOOKUP(B2022,Master!$A$2:$C$11,2,FALSE)</f>
        <v>Europe</v>
      </c>
      <c r="Q2022" s="39" t="str">
        <f>VLOOKUP(D2022,GL_Master!$A$1:$D$80,2,FALSE)</f>
        <v>PL</v>
      </c>
      <c r="R2022" s="39" t="str">
        <f>VLOOKUP(D2022,GL_Master!$A$1:$D$80,3,FALSE)</f>
        <v>COGS</v>
      </c>
      <c r="S2022" s="39" t="str">
        <f>VLOOKUP(D2022,GL_Master!$A$1:$D$80,4,FALSE)</f>
        <v>project Expenses</v>
      </c>
    </row>
    <row r="2023" spans="1:19" x14ac:dyDescent="0.25">
      <c r="A2023" s="39" t="s">
        <v>262</v>
      </c>
      <c r="B2023" s="39" t="s">
        <v>237</v>
      </c>
      <c r="C2023" s="7">
        <v>43952</v>
      </c>
      <c r="D2023" s="39" t="s">
        <v>90</v>
      </c>
      <c r="E2023" s="39">
        <v>54</v>
      </c>
      <c r="F2023" s="82">
        <f t="shared" si="93"/>
        <v>5.3999999999999999E-2</v>
      </c>
      <c r="G2023" s="39">
        <f>VLOOKUP(N2023,Currecny_M!$A$1:$P$10,2,FALSE)</f>
        <v>83</v>
      </c>
      <c r="H2023" s="39">
        <f>MATCH(C2023,Currecny_M!$A$1:$P$1,0)</f>
        <v>3</v>
      </c>
      <c r="I2023" s="39">
        <f>VLOOKUP(N2023,Currecny_M!$A$1:$P$10,MATCH(Database!C2023,Currecny_M!$A$1:$P$1,0),FALSE)</f>
        <v>83.83</v>
      </c>
      <c r="J2023" s="82">
        <f t="shared" si="94"/>
        <v>4.5268199999999998</v>
      </c>
      <c r="K2023" s="39">
        <f>VLOOKUP('Cover page'!$B$6,Currecny_M!$A$1:$P$10,MATCH(Database!C2023,Currecny_M!$A$1:$P$1,0),FALSE)</f>
        <v>1</v>
      </c>
      <c r="L2023" s="82">
        <f t="shared" si="95"/>
        <v>4.5268199999999998</v>
      </c>
      <c r="M2023" s="82">
        <f>((E2023/$F$1)*VLOOKUP(N2023,Currecny_M!$A$1:$P$10,MATCH(Database!C2023,Currecny_M!$A$1:$P$1,0),FALSE))/VLOOKUP('Cover page'!$B$6,Currecny_M!$A$1:$P$10,MATCH(Database!C2023,Currecny_M!$A$1:$P$1,0),FALSE)</f>
        <v>4.5268199999999998</v>
      </c>
      <c r="N2023" s="6" t="str">
        <f>VLOOKUP(B2023,Master!$A$2:$C$11,3,FALSE)</f>
        <v>Euro</v>
      </c>
      <c r="O2023" s="6" t="str">
        <f>VLOOKUP(B2023,Master!$A$2:$C$11,2,FALSE)</f>
        <v>Europe</v>
      </c>
      <c r="Q2023" s="39" t="str">
        <f>VLOOKUP(D2023,GL_Master!$A$1:$D$80,2,FALSE)</f>
        <v>PL</v>
      </c>
      <c r="R2023" s="39" t="str">
        <f>VLOOKUP(D2023,GL_Master!$A$1:$D$80,3,FALSE)</f>
        <v>Office utility</v>
      </c>
      <c r="S2023" s="39" t="str">
        <f>VLOOKUP(D2023,GL_Master!$A$1:$D$80,4,FALSE)</f>
        <v>Electricity Expenses</v>
      </c>
    </row>
    <row r="2024" spans="1:19" x14ac:dyDescent="0.25">
      <c r="A2024" s="39" t="s">
        <v>262</v>
      </c>
      <c r="B2024" s="39" t="s">
        <v>237</v>
      </c>
      <c r="C2024" s="7">
        <v>43952</v>
      </c>
      <c r="D2024" s="39" t="s">
        <v>91</v>
      </c>
      <c r="E2024" s="39">
        <v>116</v>
      </c>
      <c r="F2024" s="82">
        <f t="shared" si="93"/>
        <v>0.11600000000000001</v>
      </c>
      <c r="G2024" s="39">
        <f>VLOOKUP(N2024,Currecny_M!$A$1:$P$10,2,FALSE)</f>
        <v>83</v>
      </c>
      <c r="H2024" s="39">
        <f>MATCH(C2024,Currecny_M!$A$1:$P$1,0)</f>
        <v>3</v>
      </c>
      <c r="I2024" s="39">
        <f>VLOOKUP(N2024,Currecny_M!$A$1:$P$10,MATCH(Database!C2024,Currecny_M!$A$1:$P$1,0),FALSE)</f>
        <v>83.83</v>
      </c>
      <c r="J2024" s="82">
        <f t="shared" si="94"/>
        <v>9.7242800000000003</v>
      </c>
      <c r="K2024" s="39">
        <f>VLOOKUP('Cover page'!$B$6,Currecny_M!$A$1:$P$10,MATCH(Database!C2024,Currecny_M!$A$1:$P$1,0),FALSE)</f>
        <v>1</v>
      </c>
      <c r="L2024" s="82">
        <f t="shared" si="95"/>
        <v>9.7242800000000003</v>
      </c>
      <c r="M2024" s="82">
        <f>((E2024/$F$1)*VLOOKUP(N2024,Currecny_M!$A$1:$P$10,MATCH(Database!C2024,Currecny_M!$A$1:$P$1,0),FALSE))/VLOOKUP('Cover page'!$B$6,Currecny_M!$A$1:$P$10,MATCH(Database!C2024,Currecny_M!$A$1:$P$1,0),FALSE)</f>
        <v>9.7242800000000003</v>
      </c>
      <c r="N2024" s="6" t="str">
        <f>VLOOKUP(B2024,Master!$A$2:$C$11,3,FALSE)</f>
        <v>Euro</v>
      </c>
      <c r="O2024" s="6" t="str">
        <f>VLOOKUP(B2024,Master!$A$2:$C$11,2,FALSE)</f>
        <v>Europe</v>
      </c>
      <c r="Q2024" s="39" t="str">
        <f>VLOOKUP(D2024,GL_Master!$A$1:$D$80,2,FALSE)</f>
        <v>PL</v>
      </c>
      <c r="R2024" s="39" t="str">
        <f>VLOOKUP(D2024,GL_Master!$A$1:$D$80,3,FALSE)</f>
        <v>Misc. expenses</v>
      </c>
      <c r="S2024" s="39" t="str">
        <f>VLOOKUP(D2024,GL_Master!$A$1:$D$80,4,FALSE)</f>
        <v>Repair &amp; Maintenance</v>
      </c>
    </row>
    <row r="2025" spans="1:19" x14ac:dyDescent="0.25">
      <c r="A2025" s="39" t="s">
        <v>262</v>
      </c>
      <c r="B2025" s="39" t="s">
        <v>237</v>
      </c>
      <c r="C2025" s="7">
        <v>43952</v>
      </c>
      <c r="D2025" s="39" t="s">
        <v>92</v>
      </c>
      <c r="E2025" s="39">
        <v>84</v>
      </c>
      <c r="F2025" s="82">
        <f t="shared" si="93"/>
        <v>8.4000000000000005E-2</v>
      </c>
      <c r="G2025" s="39">
        <f>VLOOKUP(N2025,Currecny_M!$A$1:$P$10,2,FALSE)</f>
        <v>83</v>
      </c>
      <c r="H2025" s="39">
        <f>MATCH(C2025,Currecny_M!$A$1:$P$1,0)</f>
        <v>3</v>
      </c>
      <c r="I2025" s="39">
        <f>VLOOKUP(N2025,Currecny_M!$A$1:$P$10,MATCH(Database!C2025,Currecny_M!$A$1:$P$1,0),FALSE)</f>
        <v>83.83</v>
      </c>
      <c r="J2025" s="82">
        <f t="shared" si="94"/>
        <v>7.0417200000000006</v>
      </c>
      <c r="K2025" s="39">
        <f>VLOOKUP('Cover page'!$B$6,Currecny_M!$A$1:$P$10,MATCH(Database!C2025,Currecny_M!$A$1:$P$1,0),FALSE)</f>
        <v>1</v>
      </c>
      <c r="L2025" s="82">
        <f t="shared" si="95"/>
        <v>7.0417200000000006</v>
      </c>
      <c r="M2025" s="82">
        <f>((E2025/$F$1)*VLOOKUP(N2025,Currecny_M!$A$1:$P$10,MATCH(Database!C2025,Currecny_M!$A$1:$P$1,0),FALSE))/VLOOKUP('Cover page'!$B$6,Currecny_M!$A$1:$P$10,MATCH(Database!C2025,Currecny_M!$A$1:$P$1,0),FALSE)</f>
        <v>7.0417200000000006</v>
      </c>
      <c r="N2025" s="6" t="str">
        <f>VLOOKUP(B2025,Master!$A$2:$C$11,3,FALSE)</f>
        <v>Euro</v>
      </c>
      <c r="O2025" s="6" t="str">
        <f>VLOOKUP(B2025,Master!$A$2:$C$11,2,FALSE)</f>
        <v>Europe</v>
      </c>
      <c r="Q2025" s="39" t="str">
        <f>VLOOKUP(D2025,GL_Master!$A$1:$D$80,2,FALSE)</f>
        <v>PL</v>
      </c>
      <c r="R2025" s="39" t="str">
        <f>VLOOKUP(D2025,GL_Master!$A$1:$D$80,3,FALSE)</f>
        <v>Misc. expenses</v>
      </c>
      <c r="S2025" s="39" t="str">
        <f>VLOOKUP(D2025,GL_Master!$A$1:$D$80,4,FALSE)</f>
        <v>Repair &amp; Maintenance</v>
      </c>
    </row>
    <row r="2026" spans="1:19" x14ac:dyDescent="0.25">
      <c r="A2026" s="39" t="s">
        <v>262</v>
      </c>
      <c r="B2026" s="39" t="s">
        <v>237</v>
      </c>
      <c r="C2026" s="7">
        <v>43952</v>
      </c>
      <c r="D2026" s="39" t="s">
        <v>93</v>
      </c>
      <c r="E2026" s="39">
        <v>983</v>
      </c>
      <c r="F2026" s="82">
        <f t="shared" si="93"/>
        <v>0.98299999999999998</v>
      </c>
      <c r="G2026" s="39">
        <f>VLOOKUP(N2026,Currecny_M!$A$1:$P$10,2,FALSE)</f>
        <v>83</v>
      </c>
      <c r="H2026" s="39">
        <f>MATCH(C2026,Currecny_M!$A$1:$P$1,0)</f>
        <v>3</v>
      </c>
      <c r="I2026" s="39">
        <f>VLOOKUP(N2026,Currecny_M!$A$1:$P$10,MATCH(Database!C2026,Currecny_M!$A$1:$P$1,0),FALSE)</f>
        <v>83.83</v>
      </c>
      <c r="J2026" s="82">
        <f t="shared" si="94"/>
        <v>82.404889999999995</v>
      </c>
      <c r="K2026" s="39">
        <f>VLOOKUP('Cover page'!$B$6,Currecny_M!$A$1:$P$10,MATCH(Database!C2026,Currecny_M!$A$1:$P$1,0),FALSE)</f>
        <v>1</v>
      </c>
      <c r="L2026" s="82">
        <f t="shared" si="95"/>
        <v>82.404889999999995</v>
      </c>
      <c r="M2026" s="82">
        <f>((E2026/$F$1)*VLOOKUP(N2026,Currecny_M!$A$1:$P$10,MATCH(Database!C2026,Currecny_M!$A$1:$P$1,0),FALSE))/VLOOKUP('Cover page'!$B$6,Currecny_M!$A$1:$P$10,MATCH(Database!C2026,Currecny_M!$A$1:$P$1,0),FALSE)</f>
        <v>82.404889999999995</v>
      </c>
      <c r="N2026" s="6" t="str">
        <f>VLOOKUP(B2026,Master!$A$2:$C$11,3,FALSE)</f>
        <v>Euro</v>
      </c>
      <c r="O2026" s="6" t="str">
        <f>VLOOKUP(B2026,Master!$A$2:$C$11,2,FALSE)</f>
        <v>Europe</v>
      </c>
      <c r="Q2026" s="39" t="str">
        <f>VLOOKUP(D2026,GL_Master!$A$1:$D$80,2,FALSE)</f>
        <v>PL</v>
      </c>
      <c r="R2026" s="39" t="str">
        <f>VLOOKUP(D2026,GL_Master!$A$1:$D$80,3,FALSE)</f>
        <v>Salary wages &amp; benefits</v>
      </c>
      <c r="S2026" s="39" t="str">
        <f>VLOOKUP(D2026,GL_Master!$A$1:$D$80,4,FALSE)</f>
        <v>Employee benefits expense</v>
      </c>
    </row>
    <row r="2027" spans="1:19" x14ac:dyDescent="0.25">
      <c r="A2027" s="39" t="s">
        <v>262</v>
      </c>
      <c r="B2027" s="39" t="s">
        <v>237</v>
      </c>
      <c r="C2027" s="7">
        <v>43952</v>
      </c>
      <c r="D2027" s="39" t="s">
        <v>33</v>
      </c>
      <c r="E2027" s="39">
        <v>27</v>
      </c>
      <c r="F2027" s="82">
        <f t="shared" si="93"/>
        <v>2.7E-2</v>
      </c>
      <c r="G2027" s="39">
        <f>VLOOKUP(N2027,Currecny_M!$A$1:$P$10,2,FALSE)</f>
        <v>83</v>
      </c>
      <c r="H2027" s="39">
        <f>MATCH(C2027,Currecny_M!$A$1:$P$1,0)</f>
        <v>3</v>
      </c>
      <c r="I2027" s="39">
        <f>VLOOKUP(N2027,Currecny_M!$A$1:$P$10,MATCH(Database!C2027,Currecny_M!$A$1:$P$1,0),FALSE)</f>
        <v>83.83</v>
      </c>
      <c r="J2027" s="82">
        <f t="shared" si="94"/>
        <v>2.2634099999999999</v>
      </c>
      <c r="K2027" s="39">
        <f>VLOOKUP('Cover page'!$B$6,Currecny_M!$A$1:$P$10,MATCH(Database!C2027,Currecny_M!$A$1:$P$1,0),FALSE)</f>
        <v>1</v>
      </c>
      <c r="L2027" s="82">
        <f t="shared" si="95"/>
        <v>2.2634099999999999</v>
      </c>
      <c r="M2027" s="82">
        <f>((E2027/$F$1)*VLOOKUP(N2027,Currecny_M!$A$1:$P$10,MATCH(Database!C2027,Currecny_M!$A$1:$P$1,0),FALSE))/VLOOKUP('Cover page'!$B$6,Currecny_M!$A$1:$P$10,MATCH(Database!C2027,Currecny_M!$A$1:$P$1,0),FALSE)</f>
        <v>2.2634099999999999</v>
      </c>
      <c r="N2027" s="6" t="str">
        <f>VLOOKUP(B2027,Master!$A$2:$C$11,3,FALSE)</f>
        <v>Euro</v>
      </c>
      <c r="O2027" s="6" t="str">
        <f>VLOOKUP(B2027,Master!$A$2:$C$11,2,FALSE)</f>
        <v>Europe</v>
      </c>
      <c r="Q2027" s="39" t="str">
        <f>VLOOKUP(D2027,GL_Master!$A$1:$D$80,2,FALSE)</f>
        <v>PL</v>
      </c>
      <c r="R2027" s="39" t="str">
        <f>VLOOKUP(D2027,GL_Master!$A$1:$D$80,3,FALSE)</f>
        <v>Staff welfare expenses</v>
      </c>
      <c r="S2027" s="39" t="str">
        <f>VLOOKUP(D2027,GL_Master!$A$1:$D$80,4,FALSE)</f>
        <v>Other staff welfare</v>
      </c>
    </row>
    <row r="2028" spans="1:19" x14ac:dyDescent="0.25">
      <c r="A2028" s="39" t="s">
        <v>262</v>
      </c>
      <c r="B2028" s="39" t="s">
        <v>237</v>
      </c>
      <c r="C2028" s="7">
        <v>43952</v>
      </c>
      <c r="D2028" s="39" t="s">
        <v>94</v>
      </c>
      <c r="E2028" s="39">
        <v>172</v>
      </c>
      <c r="F2028" s="82">
        <f t="shared" si="93"/>
        <v>0.17199999999999999</v>
      </c>
      <c r="G2028" s="39">
        <f>VLOOKUP(N2028,Currecny_M!$A$1:$P$10,2,FALSE)</f>
        <v>83</v>
      </c>
      <c r="H2028" s="39">
        <f>MATCH(C2028,Currecny_M!$A$1:$P$1,0)</f>
        <v>3</v>
      </c>
      <c r="I2028" s="39">
        <f>VLOOKUP(N2028,Currecny_M!$A$1:$P$10,MATCH(Database!C2028,Currecny_M!$A$1:$P$1,0),FALSE)</f>
        <v>83.83</v>
      </c>
      <c r="J2028" s="82">
        <f t="shared" si="94"/>
        <v>14.418759999999999</v>
      </c>
      <c r="K2028" s="39">
        <f>VLOOKUP('Cover page'!$B$6,Currecny_M!$A$1:$P$10,MATCH(Database!C2028,Currecny_M!$A$1:$P$1,0),FALSE)</f>
        <v>1</v>
      </c>
      <c r="L2028" s="82">
        <f t="shared" si="95"/>
        <v>14.418759999999999</v>
      </c>
      <c r="M2028" s="82">
        <f>((E2028/$F$1)*VLOOKUP(N2028,Currecny_M!$A$1:$P$10,MATCH(Database!C2028,Currecny_M!$A$1:$P$1,0),FALSE))/VLOOKUP('Cover page'!$B$6,Currecny_M!$A$1:$P$10,MATCH(Database!C2028,Currecny_M!$A$1:$P$1,0),FALSE)</f>
        <v>14.418759999999999</v>
      </c>
      <c r="N2028" s="6" t="str">
        <f>VLOOKUP(B2028,Master!$A$2:$C$11,3,FALSE)</f>
        <v>Euro</v>
      </c>
      <c r="O2028" s="6" t="str">
        <f>VLOOKUP(B2028,Master!$A$2:$C$11,2,FALSE)</f>
        <v>Europe</v>
      </c>
      <c r="Q2028" s="39" t="str">
        <f>VLOOKUP(D2028,GL_Master!$A$1:$D$80,2,FALSE)</f>
        <v>PL</v>
      </c>
      <c r="R2028" s="39" t="str">
        <f>VLOOKUP(D2028,GL_Master!$A$1:$D$80,3,FALSE)</f>
        <v xml:space="preserve">Gratuity expenses </v>
      </c>
      <c r="S2028" s="39" t="str">
        <f>VLOOKUP(D2028,GL_Master!$A$1:$D$80,4,FALSE)</f>
        <v>Gratuity</v>
      </c>
    </row>
    <row r="2029" spans="1:19" x14ac:dyDescent="0.25">
      <c r="A2029" s="39" t="s">
        <v>262</v>
      </c>
      <c r="B2029" s="39" t="s">
        <v>237</v>
      </c>
      <c r="C2029" s="7">
        <v>43952</v>
      </c>
      <c r="D2029" s="39" t="s">
        <v>95</v>
      </c>
      <c r="E2029" s="39">
        <v>58</v>
      </c>
      <c r="F2029" s="82">
        <f t="shared" si="93"/>
        <v>5.8000000000000003E-2</v>
      </c>
      <c r="G2029" s="39">
        <f>VLOOKUP(N2029,Currecny_M!$A$1:$P$10,2,FALSE)</f>
        <v>83</v>
      </c>
      <c r="H2029" s="39">
        <f>MATCH(C2029,Currecny_M!$A$1:$P$1,0)</f>
        <v>3</v>
      </c>
      <c r="I2029" s="39">
        <f>VLOOKUP(N2029,Currecny_M!$A$1:$P$10,MATCH(Database!C2029,Currecny_M!$A$1:$P$1,0),FALSE)</f>
        <v>83.83</v>
      </c>
      <c r="J2029" s="82">
        <f t="shared" si="94"/>
        <v>4.8621400000000001</v>
      </c>
      <c r="K2029" s="39">
        <f>VLOOKUP('Cover page'!$B$6,Currecny_M!$A$1:$P$10,MATCH(Database!C2029,Currecny_M!$A$1:$P$1,0),FALSE)</f>
        <v>1</v>
      </c>
      <c r="L2029" s="82">
        <f t="shared" si="95"/>
        <v>4.8621400000000001</v>
      </c>
      <c r="M2029" s="82">
        <f>((E2029/$F$1)*VLOOKUP(N2029,Currecny_M!$A$1:$P$10,MATCH(Database!C2029,Currecny_M!$A$1:$P$1,0),FALSE))/VLOOKUP('Cover page'!$B$6,Currecny_M!$A$1:$P$10,MATCH(Database!C2029,Currecny_M!$A$1:$P$1,0),FALSE)</f>
        <v>4.8621400000000001</v>
      </c>
      <c r="N2029" s="6" t="str">
        <f>VLOOKUP(B2029,Master!$A$2:$C$11,3,FALSE)</f>
        <v>Euro</v>
      </c>
      <c r="O2029" s="6" t="str">
        <f>VLOOKUP(B2029,Master!$A$2:$C$11,2,FALSE)</f>
        <v>Europe</v>
      </c>
      <c r="Q2029" s="39" t="str">
        <f>VLOOKUP(D2029,GL_Master!$A$1:$D$80,2,FALSE)</f>
        <v>PL</v>
      </c>
      <c r="R2029" s="39" t="str">
        <f>VLOOKUP(D2029,GL_Master!$A$1:$D$80,3,FALSE)</f>
        <v>Salary wages &amp; benefits</v>
      </c>
      <c r="S2029" s="39" t="str">
        <f>VLOOKUP(D2029,GL_Master!$A$1:$D$80,4,FALSE)</f>
        <v>Employee benefits expense</v>
      </c>
    </row>
    <row r="2030" spans="1:19" x14ac:dyDescent="0.25">
      <c r="A2030" s="39" t="s">
        <v>262</v>
      </c>
      <c r="B2030" s="39" t="s">
        <v>237</v>
      </c>
      <c r="C2030" s="7">
        <v>43952</v>
      </c>
      <c r="D2030" s="39" t="s">
        <v>96</v>
      </c>
      <c r="E2030" s="39">
        <v>511</v>
      </c>
      <c r="F2030" s="82">
        <f t="shared" si="93"/>
        <v>0.51100000000000001</v>
      </c>
      <c r="G2030" s="39">
        <f>VLOOKUP(N2030,Currecny_M!$A$1:$P$10,2,FALSE)</f>
        <v>83</v>
      </c>
      <c r="H2030" s="39">
        <f>MATCH(C2030,Currecny_M!$A$1:$P$1,0)</f>
        <v>3</v>
      </c>
      <c r="I2030" s="39">
        <f>VLOOKUP(N2030,Currecny_M!$A$1:$P$10,MATCH(Database!C2030,Currecny_M!$A$1:$P$1,0),FALSE)</f>
        <v>83.83</v>
      </c>
      <c r="J2030" s="82">
        <f t="shared" si="94"/>
        <v>42.837130000000002</v>
      </c>
      <c r="K2030" s="39">
        <f>VLOOKUP('Cover page'!$B$6,Currecny_M!$A$1:$P$10,MATCH(Database!C2030,Currecny_M!$A$1:$P$1,0),FALSE)</f>
        <v>1</v>
      </c>
      <c r="L2030" s="82">
        <f t="shared" si="95"/>
        <v>42.837130000000002</v>
      </c>
      <c r="M2030" s="82">
        <f>((E2030/$F$1)*VLOOKUP(N2030,Currecny_M!$A$1:$P$10,MATCH(Database!C2030,Currecny_M!$A$1:$P$1,0),FALSE))/VLOOKUP('Cover page'!$B$6,Currecny_M!$A$1:$P$10,MATCH(Database!C2030,Currecny_M!$A$1:$P$1,0),FALSE)</f>
        <v>42.837130000000002</v>
      </c>
      <c r="N2030" s="6" t="str">
        <f>VLOOKUP(B2030,Master!$A$2:$C$11,3,FALSE)</f>
        <v>Euro</v>
      </c>
      <c r="O2030" s="6" t="str">
        <f>VLOOKUP(B2030,Master!$A$2:$C$11,2,FALSE)</f>
        <v>Europe</v>
      </c>
      <c r="Q2030" s="39" t="str">
        <f>VLOOKUP(D2030,GL_Master!$A$1:$D$80,2,FALSE)</f>
        <v>PL</v>
      </c>
      <c r="R2030" s="39" t="str">
        <f>VLOOKUP(D2030,GL_Master!$A$1:$D$80,3,FALSE)</f>
        <v>Salary wages &amp; benefits</v>
      </c>
      <c r="S2030" s="39" t="str">
        <f>VLOOKUP(D2030,GL_Master!$A$1:$D$80,4,FALSE)</f>
        <v>Employee benefits expense</v>
      </c>
    </row>
    <row r="2031" spans="1:19" x14ac:dyDescent="0.25">
      <c r="A2031" s="39" t="s">
        <v>262</v>
      </c>
      <c r="B2031" s="39" t="s">
        <v>237</v>
      </c>
      <c r="C2031" s="7">
        <v>43952</v>
      </c>
      <c r="D2031" s="39" t="s">
        <v>97</v>
      </c>
      <c r="E2031" s="39">
        <v>27</v>
      </c>
      <c r="F2031" s="82">
        <f t="shared" si="93"/>
        <v>2.7E-2</v>
      </c>
      <c r="G2031" s="39">
        <f>VLOOKUP(N2031,Currecny_M!$A$1:$P$10,2,FALSE)</f>
        <v>83</v>
      </c>
      <c r="H2031" s="39">
        <f>MATCH(C2031,Currecny_M!$A$1:$P$1,0)</f>
        <v>3</v>
      </c>
      <c r="I2031" s="39">
        <f>VLOOKUP(N2031,Currecny_M!$A$1:$P$10,MATCH(Database!C2031,Currecny_M!$A$1:$P$1,0),FALSE)</f>
        <v>83.83</v>
      </c>
      <c r="J2031" s="82">
        <f t="shared" si="94"/>
        <v>2.2634099999999999</v>
      </c>
      <c r="K2031" s="39">
        <f>VLOOKUP('Cover page'!$B$6,Currecny_M!$A$1:$P$10,MATCH(Database!C2031,Currecny_M!$A$1:$P$1,0),FALSE)</f>
        <v>1</v>
      </c>
      <c r="L2031" s="82">
        <f t="shared" si="95"/>
        <v>2.2634099999999999</v>
      </c>
      <c r="M2031" s="82">
        <f>((E2031/$F$1)*VLOOKUP(N2031,Currecny_M!$A$1:$P$10,MATCH(Database!C2031,Currecny_M!$A$1:$P$1,0),FALSE))/VLOOKUP('Cover page'!$B$6,Currecny_M!$A$1:$P$10,MATCH(Database!C2031,Currecny_M!$A$1:$P$1,0),FALSE)</f>
        <v>2.2634099999999999</v>
      </c>
      <c r="N2031" s="6" t="str">
        <f>VLOOKUP(B2031,Master!$A$2:$C$11,3,FALSE)</f>
        <v>Euro</v>
      </c>
      <c r="O2031" s="6" t="str">
        <f>VLOOKUP(B2031,Master!$A$2:$C$11,2,FALSE)</f>
        <v>Europe</v>
      </c>
      <c r="Q2031" s="39" t="str">
        <f>VLOOKUP(D2031,GL_Master!$A$1:$D$80,2,FALSE)</f>
        <v>PL</v>
      </c>
      <c r="R2031" s="39" t="str">
        <f>VLOOKUP(D2031,GL_Master!$A$1:$D$80,3,FALSE)</f>
        <v>Salary wages &amp; benefits</v>
      </c>
      <c r="S2031" s="39" t="str">
        <f>VLOOKUP(D2031,GL_Master!$A$1:$D$80,4,FALSE)</f>
        <v>Employee benefits expense</v>
      </c>
    </row>
    <row r="2032" spans="1:19" x14ac:dyDescent="0.25">
      <c r="A2032" s="39" t="s">
        <v>262</v>
      </c>
      <c r="B2032" s="39" t="s">
        <v>237</v>
      </c>
      <c r="C2032" s="7">
        <v>43952</v>
      </c>
      <c r="D2032" s="39" t="s">
        <v>98</v>
      </c>
      <c r="E2032" s="39">
        <v>55</v>
      </c>
      <c r="F2032" s="82">
        <f t="shared" si="93"/>
        <v>5.5E-2</v>
      </c>
      <c r="G2032" s="39">
        <f>VLOOKUP(N2032,Currecny_M!$A$1:$P$10,2,FALSE)</f>
        <v>83</v>
      </c>
      <c r="H2032" s="39">
        <f>MATCH(C2032,Currecny_M!$A$1:$P$1,0)</f>
        <v>3</v>
      </c>
      <c r="I2032" s="39">
        <f>VLOOKUP(N2032,Currecny_M!$A$1:$P$10,MATCH(Database!C2032,Currecny_M!$A$1:$P$1,0),FALSE)</f>
        <v>83.83</v>
      </c>
      <c r="J2032" s="82">
        <f t="shared" si="94"/>
        <v>4.6106499999999997</v>
      </c>
      <c r="K2032" s="39">
        <f>VLOOKUP('Cover page'!$B$6,Currecny_M!$A$1:$P$10,MATCH(Database!C2032,Currecny_M!$A$1:$P$1,0),FALSE)</f>
        <v>1</v>
      </c>
      <c r="L2032" s="82">
        <f t="shared" si="95"/>
        <v>4.6106499999999997</v>
      </c>
      <c r="M2032" s="82">
        <f>((E2032/$F$1)*VLOOKUP(N2032,Currecny_M!$A$1:$P$10,MATCH(Database!C2032,Currecny_M!$A$1:$P$1,0),FALSE))/VLOOKUP('Cover page'!$B$6,Currecny_M!$A$1:$P$10,MATCH(Database!C2032,Currecny_M!$A$1:$P$1,0),FALSE)</f>
        <v>4.6106499999999997</v>
      </c>
      <c r="N2032" s="6" t="str">
        <f>VLOOKUP(B2032,Master!$A$2:$C$11,3,FALSE)</f>
        <v>Euro</v>
      </c>
      <c r="O2032" s="6" t="str">
        <f>VLOOKUP(B2032,Master!$A$2:$C$11,2,FALSE)</f>
        <v>Europe</v>
      </c>
      <c r="Q2032" s="39" t="str">
        <f>VLOOKUP(D2032,GL_Master!$A$1:$D$80,2,FALSE)</f>
        <v>PL</v>
      </c>
      <c r="R2032" s="39" t="str">
        <f>VLOOKUP(D2032,GL_Master!$A$1:$D$80,3,FALSE)</f>
        <v>Salary wages &amp; benefits</v>
      </c>
      <c r="S2032" s="39" t="str">
        <f>VLOOKUP(D2032,GL_Master!$A$1:$D$80,4,FALSE)</f>
        <v>Employee benefits expense</v>
      </c>
    </row>
    <row r="2033" spans="1:19" x14ac:dyDescent="0.25">
      <c r="A2033" s="39" t="s">
        <v>262</v>
      </c>
      <c r="B2033" s="39" t="s">
        <v>237</v>
      </c>
      <c r="C2033" s="7">
        <v>43952</v>
      </c>
      <c r="D2033" s="39" t="s">
        <v>99</v>
      </c>
      <c r="E2033" s="39">
        <v>28</v>
      </c>
      <c r="F2033" s="82">
        <f t="shared" si="93"/>
        <v>2.8000000000000001E-2</v>
      </c>
      <c r="G2033" s="39">
        <f>VLOOKUP(N2033,Currecny_M!$A$1:$P$10,2,FALSE)</f>
        <v>83</v>
      </c>
      <c r="H2033" s="39">
        <f>MATCH(C2033,Currecny_M!$A$1:$P$1,0)</f>
        <v>3</v>
      </c>
      <c r="I2033" s="39">
        <f>VLOOKUP(N2033,Currecny_M!$A$1:$P$10,MATCH(Database!C2033,Currecny_M!$A$1:$P$1,0),FALSE)</f>
        <v>83.83</v>
      </c>
      <c r="J2033" s="82">
        <f t="shared" si="94"/>
        <v>2.3472400000000002</v>
      </c>
      <c r="K2033" s="39">
        <f>VLOOKUP('Cover page'!$B$6,Currecny_M!$A$1:$P$10,MATCH(Database!C2033,Currecny_M!$A$1:$P$1,0),FALSE)</f>
        <v>1</v>
      </c>
      <c r="L2033" s="82">
        <f t="shared" si="95"/>
        <v>2.3472400000000002</v>
      </c>
      <c r="M2033" s="82">
        <f>((E2033/$F$1)*VLOOKUP(N2033,Currecny_M!$A$1:$P$10,MATCH(Database!C2033,Currecny_M!$A$1:$P$1,0),FALSE))/VLOOKUP('Cover page'!$B$6,Currecny_M!$A$1:$P$10,MATCH(Database!C2033,Currecny_M!$A$1:$P$1,0),FALSE)</f>
        <v>2.3472400000000002</v>
      </c>
      <c r="N2033" s="6" t="str">
        <f>VLOOKUP(B2033,Master!$A$2:$C$11,3,FALSE)</f>
        <v>Euro</v>
      </c>
      <c r="O2033" s="6" t="str">
        <f>VLOOKUP(B2033,Master!$A$2:$C$11,2,FALSE)</f>
        <v>Europe</v>
      </c>
      <c r="Q2033" s="39" t="str">
        <f>VLOOKUP(D2033,GL_Master!$A$1:$D$80,2,FALSE)</f>
        <v>PL</v>
      </c>
      <c r="R2033" s="39" t="str">
        <f>VLOOKUP(D2033,GL_Master!$A$1:$D$80,3,FALSE)</f>
        <v>Salary wages &amp; benefits</v>
      </c>
      <c r="S2033" s="39" t="str">
        <f>VLOOKUP(D2033,GL_Master!$A$1:$D$80,4,FALSE)</f>
        <v>Employee benefits expense</v>
      </c>
    </row>
    <row r="2034" spans="1:19" x14ac:dyDescent="0.25">
      <c r="A2034" s="39" t="s">
        <v>262</v>
      </c>
      <c r="B2034" s="39" t="s">
        <v>237</v>
      </c>
      <c r="C2034" s="7">
        <v>43952</v>
      </c>
      <c r="D2034" s="39" t="s">
        <v>100</v>
      </c>
      <c r="E2034" s="39">
        <v>197</v>
      </c>
      <c r="F2034" s="82">
        <f t="shared" si="93"/>
        <v>0.19700000000000001</v>
      </c>
      <c r="G2034" s="39">
        <f>VLOOKUP(N2034,Currecny_M!$A$1:$P$10,2,FALSE)</f>
        <v>83</v>
      </c>
      <c r="H2034" s="39">
        <f>MATCH(C2034,Currecny_M!$A$1:$P$1,0)</f>
        <v>3</v>
      </c>
      <c r="I2034" s="39">
        <f>VLOOKUP(N2034,Currecny_M!$A$1:$P$10,MATCH(Database!C2034,Currecny_M!$A$1:$P$1,0),FALSE)</f>
        <v>83.83</v>
      </c>
      <c r="J2034" s="82">
        <f t="shared" si="94"/>
        <v>16.514510000000001</v>
      </c>
      <c r="K2034" s="39">
        <f>VLOOKUP('Cover page'!$B$6,Currecny_M!$A$1:$P$10,MATCH(Database!C2034,Currecny_M!$A$1:$P$1,0),FALSE)</f>
        <v>1</v>
      </c>
      <c r="L2034" s="82">
        <f t="shared" si="95"/>
        <v>16.514510000000001</v>
      </c>
      <c r="M2034" s="82">
        <f>((E2034/$F$1)*VLOOKUP(N2034,Currecny_M!$A$1:$P$10,MATCH(Database!C2034,Currecny_M!$A$1:$P$1,0),FALSE))/VLOOKUP('Cover page'!$B$6,Currecny_M!$A$1:$P$10,MATCH(Database!C2034,Currecny_M!$A$1:$P$1,0),FALSE)</f>
        <v>16.514510000000001</v>
      </c>
      <c r="N2034" s="6" t="str">
        <f>VLOOKUP(B2034,Master!$A$2:$C$11,3,FALSE)</f>
        <v>Euro</v>
      </c>
      <c r="O2034" s="6" t="str">
        <f>VLOOKUP(B2034,Master!$A$2:$C$11,2,FALSE)</f>
        <v>Europe</v>
      </c>
      <c r="Q2034" s="39" t="str">
        <f>VLOOKUP(D2034,GL_Master!$A$1:$D$80,2,FALSE)</f>
        <v>PL</v>
      </c>
      <c r="R2034" s="39" t="str">
        <f>VLOOKUP(D2034,GL_Master!$A$1:$D$80,3,FALSE)</f>
        <v>Salary wages &amp; benefits</v>
      </c>
      <c r="S2034" s="39" t="str">
        <f>VLOOKUP(D2034,GL_Master!$A$1:$D$80,4,FALSE)</f>
        <v>Employee benefits expense</v>
      </c>
    </row>
    <row r="2035" spans="1:19" x14ac:dyDescent="0.25">
      <c r="A2035" s="39" t="s">
        <v>262</v>
      </c>
      <c r="B2035" s="39" t="s">
        <v>237</v>
      </c>
      <c r="C2035" s="7">
        <v>43952</v>
      </c>
      <c r="D2035" s="39" t="s">
        <v>30</v>
      </c>
      <c r="E2035" s="39">
        <v>55</v>
      </c>
      <c r="F2035" s="82">
        <f t="shared" si="93"/>
        <v>5.5E-2</v>
      </c>
      <c r="G2035" s="39">
        <f>VLOOKUP(N2035,Currecny_M!$A$1:$P$10,2,FALSE)</f>
        <v>83</v>
      </c>
      <c r="H2035" s="39">
        <f>MATCH(C2035,Currecny_M!$A$1:$P$1,0)</f>
        <v>3</v>
      </c>
      <c r="I2035" s="39">
        <f>VLOOKUP(N2035,Currecny_M!$A$1:$P$10,MATCH(Database!C2035,Currecny_M!$A$1:$P$1,0),FALSE)</f>
        <v>83.83</v>
      </c>
      <c r="J2035" s="82">
        <f t="shared" si="94"/>
        <v>4.6106499999999997</v>
      </c>
      <c r="K2035" s="39">
        <f>VLOOKUP('Cover page'!$B$6,Currecny_M!$A$1:$P$10,MATCH(Database!C2035,Currecny_M!$A$1:$P$1,0),FALSE)</f>
        <v>1</v>
      </c>
      <c r="L2035" s="82">
        <f t="shared" si="95"/>
        <v>4.6106499999999997</v>
      </c>
      <c r="M2035" s="82">
        <f>((E2035/$F$1)*VLOOKUP(N2035,Currecny_M!$A$1:$P$10,MATCH(Database!C2035,Currecny_M!$A$1:$P$1,0),FALSE))/VLOOKUP('Cover page'!$B$6,Currecny_M!$A$1:$P$10,MATCH(Database!C2035,Currecny_M!$A$1:$P$1,0),FALSE)</f>
        <v>4.6106499999999997</v>
      </c>
      <c r="N2035" s="6" t="str">
        <f>VLOOKUP(B2035,Master!$A$2:$C$11,3,FALSE)</f>
        <v>Euro</v>
      </c>
      <c r="O2035" s="6" t="str">
        <f>VLOOKUP(B2035,Master!$A$2:$C$11,2,FALSE)</f>
        <v>Europe</v>
      </c>
      <c r="Q2035" s="39" t="str">
        <f>VLOOKUP(D2035,GL_Master!$A$1:$D$80,2,FALSE)</f>
        <v>PL</v>
      </c>
      <c r="R2035" s="39" t="str">
        <f>VLOOKUP(D2035,GL_Master!$A$1:$D$80,3,FALSE)</f>
        <v>Travelling and conveyance</v>
      </c>
      <c r="S2035" s="39" t="str">
        <f>VLOOKUP(D2035,GL_Master!$A$1:$D$80,4,FALSE)</f>
        <v>Local conveyance</v>
      </c>
    </row>
    <row r="2036" spans="1:19" x14ac:dyDescent="0.25">
      <c r="A2036" s="39" t="s">
        <v>262</v>
      </c>
      <c r="B2036" s="39" t="s">
        <v>237</v>
      </c>
      <c r="C2036" s="7">
        <v>43952</v>
      </c>
      <c r="D2036" s="39" t="s">
        <v>31</v>
      </c>
      <c r="E2036" s="39">
        <v>27</v>
      </c>
      <c r="F2036" s="82">
        <f t="shared" si="93"/>
        <v>2.7E-2</v>
      </c>
      <c r="G2036" s="39">
        <f>VLOOKUP(N2036,Currecny_M!$A$1:$P$10,2,FALSE)</f>
        <v>83</v>
      </c>
      <c r="H2036" s="39">
        <f>MATCH(C2036,Currecny_M!$A$1:$P$1,0)</f>
        <v>3</v>
      </c>
      <c r="I2036" s="39">
        <f>VLOOKUP(N2036,Currecny_M!$A$1:$P$10,MATCH(Database!C2036,Currecny_M!$A$1:$P$1,0),FALSE)</f>
        <v>83.83</v>
      </c>
      <c r="J2036" s="82">
        <f t="shared" si="94"/>
        <v>2.2634099999999999</v>
      </c>
      <c r="K2036" s="39">
        <f>VLOOKUP('Cover page'!$B$6,Currecny_M!$A$1:$P$10,MATCH(Database!C2036,Currecny_M!$A$1:$P$1,0),FALSE)</f>
        <v>1</v>
      </c>
      <c r="L2036" s="82">
        <f t="shared" si="95"/>
        <v>2.2634099999999999</v>
      </c>
      <c r="M2036" s="82">
        <f>((E2036/$F$1)*VLOOKUP(N2036,Currecny_M!$A$1:$P$10,MATCH(Database!C2036,Currecny_M!$A$1:$P$1,0),FALSE))/VLOOKUP('Cover page'!$B$6,Currecny_M!$A$1:$P$10,MATCH(Database!C2036,Currecny_M!$A$1:$P$1,0),FALSE)</f>
        <v>2.2634099999999999</v>
      </c>
      <c r="N2036" s="6" t="str">
        <f>VLOOKUP(B2036,Master!$A$2:$C$11,3,FALSE)</f>
        <v>Euro</v>
      </c>
      <c r="O2036" s="6" t="str">
        <f>VLOOKUP(B2036,Master!$A$2:$C$11,2,FALSE)</f>
        <v>Europe</v>
      </c>
      <c r="Q2036" s="39" t="str">
        <f>VLOOKUP(D2036,GL_Master!$A$1:$D$80,2,FALSE)</f>
        <v>PL</v>
      </c>
      <c r="R2036" s="39" t="str">
        <f>VLOOKUP(D2036,GL_Master!$A$1:$D$80,3,FALSE)</f>
        <v>Office expenses</v>
      </c>
      <c r="S2036" s="39" t="str">
        <f>VLOOKUP(D2036,GL_Master!$A$1:$D$80,4,FALSE)</f>
        <v>Parking charges</v>
      </c>
    </row>
    <row r="2037" spans="1:19" x14ac:dyDescent="0.25">
      <c r="A2037" s="39" t="s">
        <v>262</v>
      </c>
      <c r="B2037" s="39" t="s">
        <v>237</v>
      </c>
      <c r="C2037" s="7">
        <v>43952</v>
      </c>
      <c r="D2037" s="39" t="s">
        <v>101</v>
      </c>
      <c r="E2037" s="39">
        <v>28</v>
      </c>
      <c r="F2037" s="82">
        <f t="shared" si="93"/>
        <v>2.8000000000000001E-2</v>
      </c>
      <c r="G2037" s="39">
        <f>VLOOKUP(N2037,Currecny_M!$A$1:$P$10,2,FALSE)</f>
        <v>83</v>
      </c>
      <c r="H2037" s="39">
        <f>MATCH(C2037,Currecny_M!$A$1:$P$1,0)</f>
        <v>3</v>
      </c>
      <c r="I2037" s="39">
        <f>VLOOKUP(N2037,Currecny_M!$A$1:$P$10,MATCH(Database!C2037,Currecny_M!$A$1:$P$1,0),FALSE)</f>
        <v>83.83</v>
      </c>
      <c r="J2037" s="82">
        <f t="shared" si="94"/>
        <v>2.3472400000000002</v>
      </c>
      <c r="K2037" s="39">
        <f>VLOOKUP('Cover page'!$B$6,Currecny_M!$A$1:$P$10,MATCH(Database!C2037,Currecny_M!$A$1:$P$1,0),FALSE)</f>
        <v>1</v>
      </c>
      <c r="L2037" s="82">
        <f t="shared" si="95"/>
        <v>2.3472400000000002</v>
      </c>
      <c r="M2037" s="82">
        <f>((E2037/$F$1)*VLOOKUP(N2037,Currecny_M!$A$1:$P$10,MATCH(Database!C2037,Currecny_M!$A$1:$P$1,0),FALSE))/VLOOKUP('Cover page'!$B$6,Currecny_M!$A$1:$P$10,MATCH(Database!C2037,Currecny_M!$A$1:$P$1,0),FALSE)</f>
        <v>2.3472400000000002</v>
      </c>
      <c r="N2037" s="6" t="str">
        <f>VLOOKUP(B2037,Master!$A$2:$C$11,3,FALSE)</f>
        <v>Euro</v>
      </c>
      <c r="O2037" s="6" t="str">
        <f>VLOOKUP(B2037,Master!$A$2:$C$11,2,FALSE)</f>
        <v>Europe</v>
      </c>
      <c r="Q2037" s="39" t="str">
        <f>VLOOKUP(D2037,GL_Master!$A$1:$D$80,2,FALSE)</f>
        <v>PL</v>
      </c>
      <c r="R2037" s="39" t="str">
        <f>VLOOKUP(D2037,GL_Master!$A$1:$D$80,3,FALSE)</f>
        <v>COGS</v>
      </c>
      <c r="S2037" s="39" t="str">
        <f>VLOOKUP(D2037,GL_Master!$A$1:$D$80,4,FALSE)</f>
        <v>Purchase of other traded goods</v>
      </c>
    </row>
    <row r="2038" spans="1:19" x14ac:dyDescent="0.25">
      <c r="A2038" s="39" t="s">
        <v>262</v>
      </c>
      <c r="B2038" s="39" t="s">
        <v>237</v>
      </c>
      <c r="C2038" s="7">
        <v>43952</v>
      </c>
      <c r="D2038" s="39" t="s">
        <v>102</v>
      </c>
      <c r="E2038" s="39">
        <v>28</v>
      </c>
      <c r="F2038" s="82">
        <f t="shared" si="93"/>
        <v>2.8000000000000001E-2</v>
      </c>
      <c r="G2038" s="39">
        <f>VLOOKUP(N2038,Currecny_M!$A$1:$P$10,2,FALSE)</f>
        <v>83</v>
      </c>
      <c r="H2038" s="39">
        <f>MATCH(C2038,Currecny_M!$A$1:$P$1,0)</f>
        <v>3</v>
      </c>
      <c r="I2038" s="39">
        <f>VLOOKUP(N2038,Currecny_M!$A$1:$P$10,MATCH(Database!C2038,Currecny_M!$A$1:$P$1,0),FALSE)</f>
        <v>83.83</v>
      </c>
      <c r="J2038" s="82">
        <f t="shared" si="94"/>
        <v>2.3472400000000002</v>
      </c>
      <c r="K2038" s="39">
        <f>VLOOKUP('Cover page'!$B$6,Currecny_M!$A$1:$P$10,MATCH(Database!C2038,Currecny_M!$A$1:$P$1,0),FALSE)</f>
        <v>1</v>
      </c>
      <c r="L2038" s="82">
        <f t="shared" si="95"/>
        <v>2.3472400000000002</v>
      </c>
      <c r="M2038" s="82">
        <f>((E2038/$F$1)*VLOOKUP(N2038,Currecny_M!$A$1:$P$10,MATCH(Database!C2038,Currecny_M!$A$1:$P$1,0),FALSE))/VLOOKUP('Cover page'!$B$6,Currecny_M!$A$1:$P$10,MATCH(Database!C2038,Currecny_M!$A$1:$P$1,0),FALSE)</f>
        <v>2.3472400000000002</v>
      </c>
      <c r="N2038" s="6" t="str">
        <f>VLOOKUP(B2038,Master!$A$2:$C$11,3,FALSE)</f>
        <v>Euro</v>
      </c>
      <c r="O2038" s="6" t="str">
        <f>VLOOKUP(B2038,Master!$A$2:$C$11,2,FALSE)</f>
        <v>Europe</v>
      </c>
      <c r="Q2038" s="39" t="str">
        <f>VLOOKUP(D2038,GL_Master!$A$1:$D$80,2,FALSE)</f>
        <v>PL</v>
      </c>
      <c r="R2038" s="39" t="str">
        <f>VLOOKUP(D2038,GL_Master!$A$1:$D$80,3,FALSE)</f>
        <v>Staff welfare expenses</v>
      </c>
      <c r="S2038" s="39" t="str">
        <f>VLOOKUP(D2038,GL_Master!$A$1:$D$80,4,FALSE)</f>
        <v>Diwali Expense</v>
      </c>
    </row>
    <row r="2039" spans="1:19" x14ac:dyDescent="0.25">
      <c r="A2039" s="39" t="s">
        <v>262</v>
      </c>
      <c r="B2039" s="39" t="s">
        <v>237</v>
      </c>
      <c r="C2039" s="7">
        <v>43952</v>
      </c>
      <c r="D2039" s="39" t="s">
        <v>20</v>
      </c>
      <c r="E2039" s="39">
        <v>58</v>
      </c>
      <c r="F2039" s="82">
        <f t="shared" si="93"/>
        <v>5.8000000000000003E-2</v>
      </c>
      <c r="G2039" s="39">
        <f>VLOOKUP(N2039,Currecny_M!$A$1:$P$10,2,FALSE)</f>
        <v>83</v>
      </c>
      <c r="H2039" s="39">
        <f>MATCH(C2039,Currecny_M!$A$1:$P$1,0)</f>
        <v>3</v>
      </c>
      <c r="I2039" s="39">
        <f>VLOOKUP(N2039,Currecny_M!$A$1:$P$10,MATCH(Database!C2039,Currecny_M!$A$1:$P$1,0),FALSE)</f>
        <v>83.83</v>
      </c>
      <c r="J2039" s="82">
        <f t="shared" si="94"/>
        <v>4.8621400000000001</v>
      </c>
      <c r="K2039" s="39">
        <f>VLOOKUP('Cover page'!$B$6,Currecny_M!$A$1:$P$10,MATCH(Database!C2039,Currecny_M!$A$1:$P$1,0),FALSE)</f>
        <v>1</v>
      </c>
      <c r="L2039" s="82">
        <f t="shared" si="95"/>
        <v>4.8621400000000001</v>
      </c>
      <c r="M2039" s="82">
        <f>((E2039/$F$1)*VLOOKUP(N2039,Currecny_M!$A$1:$P$10,MATCH(Database!C2039,Currecny_M!$A$1:$P$1,0),FALSE))/VLOOKUP('Cover page'!$B$6,Currecny_M!$A$1:$P$10,MATCH(Database!C2039,Currecny_M!$A$1:$P$1,0),FALSE)</f>
        <v>4.8621400000000001</v>
      </c>
      <c r="N2039" s="6" t="str">
        <f>VLOOKUP(B2039,Master!$A$2:$C$11,3,FALSE)</f>
        <v>Euro</v>
      </c>
      <c r="O2039" s="6" t="str">
        <f>VLOOKUP(B2039,Master!$A$2:$C$11,2,FALSE)</f>
        <v>Europe</v>
      </c>
      <c r="Q2039" s="39" t="str">
        <f>VLOOKUP(D2039,GL_Master!$A$1:$D$80,2,FALSE)</f>
        <v>PL</v>
      </c>
      <c r="R2039" s="39" t="str">
        <f>VLOOKUP(D2039,GL_Master!$A$1:$D$80,3,FALSE)</f>
        <v>Selling and Marketing expenses</v>
      </c>
      <c r="S2039" s="39" t="str">
        <f>VLOOKUP(D2039,GL_Master!$A$1:$D$80,4,FALSE)</f>
        <v>Business promotion</v>
      </c>
    </row>
    <row r="2040" spans="1:19" x14ac:dyDescent="0.25">
      <c r="A2040" s="39" t="s">
        <v>262</v>
      </c>
      <c r="B2040" s="39" t="s">
        <v>237</v>
      </c>
      <c r="C2040" s="7">
        <v>43952</v>
      </c>
      <c r="D2040" s="39" t="s">
        <v>29</v>
      </c>
      <c r="E2040" s="39">
        <v>55</v>
      </c>
      <c r="F2040" s="82">
        <f t="shared" si="93"/>
        <v>5.5E-2</v>
      </c>
      <c r="G2040" s="39">
        <f>VLOOKUP(N2040,Currecny_M!$A$1:$P$10,2,FALSE)</f>
        <v>83</v>
      </c>
      <c r="H2040" s="39">
        <f>MATCH(C2040,Currecny_M!$A$1:$P$1,0)</f>
        <v>3</v>
      </c>
      <c r="I2040" s="39">
        <f>VLOOKUP(N2040,Currecny_M!$A$1:$P$10,MATCH(Database!C2040,Currecny_M!$A$1:$P$1,0),FALSE)</f>
        <v>83.83</v>
      </c>
      <c r="J2040" s="82">
        <f t="shared" si="94"/>
        <v>4.6106499999999997</v>
      </c>
      <c r="K2040" s="39">
        <f>VLOOKUP('Cover page'!$B$6,Currecny_M!$A$1:$P$10,MATCH(Database!C2040,Currecny_M!$A$1:$P$1,0),FALSE)</f>
        <v>1</v>
      </c>
      <c r="L2040" s="82">
        <f t="shared" si="95"/>
        <v>4.6106499999999997</v>
      </c>
      <c r="M2040" s="82">
        <f>((E2040/$F$1)*VLOOKUP(N2040,Currecny_M!$A$1:$P$10,MATCH(Database!C2040,Currecny_M!$A$1:$P$1,0),FALSE))/VLOOKUP('Cover page'!$B$6,Currecny_M!$A$1:$P$10,MATCH(Database!C2040,Currecny_M!$A$1:$P$1,0),FALSE)</f>
        <v>4.6106499999999997</v>
      </c>
      <c r="N2040" s="6" t="str">
        <f>VLOOKUP(B2040,Master!$A$2:$C$11,3,FALSE)</f>
        <v>Euro</v>
      </c>
      <c r="O2040" s="6" t="str">
        <f>VLOOKUP(B2040,Master!$A$2:$C$11,2,FALSE)</f>
        <v>Europe</v>
      </c>
      <c r="Q2040" s="39" t="str">
        <f>VLOOKUP(D2040,GL_Master!$A$1:$D$80,2,FALSE)</f>
        <v>PL</v>
      </c>
      <c r="R2040" s="39" t="str">
        <f>VLOOKUP(D2040,GL_Master!$A$1:$D$80,3,FALSE)</f>
        <v>Communication &amp; internet exp</v>
      </c>
      <c r="S2040" s="39" t="str">
        <f>VLOOKUP(D2040,GL_Master!$A$1:$D$80,4,FALSE)</f>
        <v>Communication cost</v>
      </c>
    </row>
    <row r="2041" spans="1:19" x14ac:dyDescent="0.25">
      <c r="A2041" s="39" t="s">
        <v>262</v>
      </c>
      <c r="B2041" s="39" t="s">
        <v>237</v>
      </c>
      <c r="C2041" s="7">
        <v>43952</v>
      </c>
      <c r="D2041" s="39" t="s">
        <v>41</v>
      </c>
      <c r="E2041" s="39">
        <v>27</v>
      </c>
      <c r="F2041" s="82">
        <f t="shared" si="93"/>
        <v>2.7E-2</v>
      </c>
      <c r="G2041" s="39">
        <f>VLOOKUP(N2041,Currecny_M!$A$1:$P$10,2,FALSE)</f>
        <v>83</v>
      </c>
      <c r="H2041" s="39">
        <f>MATCH(C2041,Currecny_M!$A$1:$P$1,0)</f>
        <v>3</v>
      </c>
      <c r="I2041" s="39">
        <f>VLOOKUP(N2041,Currecny_M!$A$1:$P$10,MATCH(Database!C2041,Currecny_M!$A$1:$P$1,0),FALSE)</f>
        <v>83.83</v>
      </c>
      <c r="J2041" s="82">
        <f t="shared" si="94"/>
        <v>2.2634099999999999</v>
      </c>
      <c r="K2041" s="39">
        <f>VLOOKUP('Cover page'!$B$6,Currecny_M!$A$1:$P$10,MATCH(Database!C2041,Currecny_M!$A$1:$P$1,0),FALSE)</f>
        <v>1</v>
      </c>
      <c r="L2041" s="82">
        <f t="shared" si="95"/>
        <v>2.2634099999999999</v>
      </c>
      <c r="M2041" s="82">
        <f>((E2041/$F$1)*VLOOKUP(N2041,Currecny_M!$A$1:$P$10,MATCH(Database!C2041,Currecny_M!$A$1:$P$1,0),FALSE))/VLOOKUP('Cover page'!$B$6,Currecny_M!$A$1:$P$10,MATCH(Database!C2041,Currecny_M!$A$1:$P$1,0),FALSE)</f>
        <v>2.2634099999999999</v>
      </c>
      <c r="N2041" s="6" t="str">
        <f>VLOOKUP(B2041,Master!$A$2:$C$11,3,FALSE)</f>
        <v>Euro</v>
      </c>
      <c r="O2041" s="6" t="str">
        <f>VLOOKUP(B2041,Master!$A$2:$C$11,2,FALSE)</f>
        <v>Europe</v>
      </c>
      <c r="Q2041" s="39" t="str">
        <f>VLOOKUP(D2041,GL_Master!$A$1:$D$80,2,FALSE)</f>
        <v>PL</v>
      </c>
      <c r="R2041" s="39" t="str">
        <f>VLOOKUP(D2041,GL_Master!$A$1:$D$80,3,FALSE)</f>
        <v>Communication &amp; internet exp</v>
      </c>
      <c r="S2041" s="39" t="str">
        <f>VLOOKUP(D2041,GL_Master!$A$1:$D$80,4,FALSE)</f>
        <v>Communication cost</v>
      </c>
    </row>
    <row r="2042" spans="1:19" x14ac:dyDescent="0.25">
      <c r="A2042" s="39" t="s">
        <v>262</v>
      </c>
      <c r="B2042" s="39" t="s">
        <v>237</v>
      </c>
      <c r="C2042" s="7">
        <v>43952</v>
      </c>
      <c r="D2042" s="39" t="s">
        <v>103</v>
      </c>
      <c r="E2042" s="39">
        <v>56</v>
      </c>
      <c r="F2042" s="82">
        <f t="shared" si="93"/>
        <v>5.6000000000000001E-2</v>
      </c>
      <c r="G2042" s="39">
        <f>VLOOKUP(N2042,Currecny_M!$A$1:$P$10,2,FALSE)</f>
        <v>83</v>
      </c>
      <c r="H2042" s="39">
        <f>MATCH(C2042,Currecny_M!$A$1:$P$1,0)</f>
        <v>3</v>
      </c>
      <c r="I2042" s="39">
        <f>VLOOKUP(N2042,Currecny_M!$A$1:$P$10,MATCH(Database!C2042,Currecny_M!$A$1:$P$1,0),FALSE)</f>
        <v>83.83</v>
      </c>
      <c r="J2042" s="82">
        <f t="shared" si="94"/>
        <v>4.6944800000000004</v>
      </c>
      <c r="K2042" s="39">
        <f>VLOOKUP('Cover page'!$B$6,Currecny_M!$A$1:$P$10,MATCH(Database!C2042,Currecny_M!$A$1:$P$1,0),FALSE)</f>
        <v>1</v>
      </c>
      <c r="L2042" s="82">
        <f t="shared" si="95"/>
        <v>4.6944800000000004</v>
      </c>
      <c r="M2042" s="82">
        <f>((E2042/$F$1)*VLOOKUP(N2042,Currecny_M!$A$1:$P$10,MATCH(Database!C2042,Currecny_M!$A$1:$P$1,0),FALSE))/VLOOKUP('Cover page'!$B$6,Currecny_M!$A$1:$P$10,MATCH(Database!C2042,Currecny_M!$A$1:$P$1,0),FALSE)</f>
        <v>4.6944800000000004</v>
      </c>
      <c r="N2042" s="6" t="str">
        <f>VLOOKUP(B2042,Master!$A$2:$C$11,3,FALSE)</f>
        <v>Euro</v>
      </c>
      <c r="O2042" s="6" t="str">
        <f>VLOOKUP(B2042,Master!$A$2:$C$11,2,FALSE)</f>
        <v>Europe</v>
      </c>
      <c r="Q2042" s="39" t="str">
        <f>VLOOKUP(D2042,GL_Master!$A$1:$D$80,2,FALSE)</f>
        <v>PL</v>
      </c>
      <c r="R2042" s="39" t="str">
        <f>VLOOKUP(D2042,GL_Master!$A$1:$D$80,3,FALSE)</f>
        <v>Communication &amp; internet exp</v>
      </c>
      <c r="S2042" s="39" t="str">
        <f>VLOOKUP(D2042,GL_Master!$A$1:$D$80,4,FALSE)</f>
        <v>Communication cost</v>
      </c>
    </row>
    <row r="2043" spans="1:19" x14ac:dyDescent="0.25">
      <c r="A2043" s="39" t="s">
        <v>262</v>
      </c>
      <c r="B2043" s="39" t="s">
        <v>237</v>
      </c>
      <c r="C2043" s="7">
        <v>43952</v>
      </c>
      <c r="D2043" s="39" t="s">
        <v>104</v>
      </c>
      <c r="E2043" s="39">
        <v>82</v>
      </c>
      <c r="F2043" s="82">
        <f t="shared" si="93"/>
        <v>8.2000000000000003E-2</v>
      </c>
      <c r="G2043" s="39">
        <f>VLOOKUP(N2043,Currecny_M!$A$1:$P$10,2,FALSE)</f>
        <v>83</v>
      </c>
      <c r="H2043" s="39">
        <f>MATCH(C2043,Currecny_M!$A$1:$P$1,0)</f>
        <v>3</v>
      </c>
      <c r="I2043" s="39">
        <f>VLOOKUP(N2043,Currecny_M!$A$1:$P$10,MATCH(Database!C2043,Currecny_M!$A$1:$P$1,0),FALSE)</f>
        <v>83.83</v>
      </c>
      <c r="J2043" s="82">
        <f t="shared" si="94"/>
        <v>6.8740600000000001</v>
      </c>
      <c r="K2043" s="39">
        <f>VLOOKUP('Cover page'!$B$6,Currecny_M!$A$1:$P$10,MATCH(Database!C2043,Currecny_M!$A$1:$P$1,0),FALSE)</f>
        <v>1</v>
      </c>
      <c r="L2043" s="82">
        <f t="shared" si="95"/>
        <v>6.8740600000000001</v>
      </c>
      <c r="M2043" s="82">
        <f>((E2043/$F$1)*VLOOKUP(N2043,Currecny_M!$A$1:$P$10,MATCH(Database!C2043,Currecny_M!$A$1:$P$1,0),FALSE))/VLOOKUP('Cover page'!$B$6,Currecny_M!$A$1:$P$10,MATCH(Database!C2043,Currecny_M!$A$1:$P$1,0),FALSE)</f>
        <v>6.8740600000000001</v>
      </c>
      <c r="N2043" s="6" t="str">
        <f>VLOOKUP(B2043,Master!$A$2:$C$11,3,FALSE)</f>
        <v>Euro</v>
      </c>
      <c r="O2043" s="6" t="str">
        <f>VLOOKUP(B2043,Master!$A$2:$C$11,2,FALSE)</f>
        <v>Europe</v>
      </c>
      <c r="Q2043" s="39" t="str">
        <f>VLOOKUP(D2043,GL_Master!$A$1:$D$80,2,FALSE)</f>
        <v>PL</v>
      </c>
      <c r="R2043" s="39" t="str">
        <f>VLOOKUP(D2043,GL_Master!$A$1:$D$80,3,FALSE)</f>
        <v>Legal &amp; Professional expenses</v>
      </c>
      <c r="S2043" s="39" t="str">
        <f>VLOOKUP(D2043,GL_Master!$A$1:$D$80,4,FALSE)</f>
        <v>Professional Fees - Others</v>
      </c>
    </row>
    <row r="2044" spans="1:19" x14ac:dyDescent="0.25">
      <c r="A2044" s="39" t="s">
        <v>262</v>
      </c>
      <c r="B2044" s="39" t="s">
        <v>237</v>
      </c>
      <c r="C2044" s="7">
        <v>43952</v>
      </c>
      <c r="D2044" s="39" t="s">
        <v>105</v>
      </c>
      <c r="E2044" s="39">
        <v>56</v>
      </c>
      <c r="F2044" s="82">
        <f t="shared" si="93"/>
        <v>5.6000000000000001E-2</v>
      </c>
      <c r="G2044" s="39">
        <f>VLOOKUP(N2044,Currecny_M!$A$1:$P$10,2,FALSE)</f>
        <v>83</v>
      </c>
      <c r="H2044" s="39">
        <f>MATCH(C2044,Currecny_M!$A$1:$P$1,0)</f>
        <v>3</v>
      </c>
      <c r="I2044" s="39">
        <f>VLOOKUP(N2044,Currecny_M!$A$1:$P$10,MATCH(Database!C2044,Currecny_M!$A$1:$P$1,0),FALSE)</f>
        <v>83.83</v>
      </c>
      <c r="J2044" s="82">
        <f t="shared" si="94"/>
        <v>4.6944800000000004</v>
      </c>
      <c r="K2044" s="39">
        <f>VLOOKUP('Cover page'!$B$6,Currecny_M!$A$1:$P$10,MATCH(Database!C2044,Currecny_M!$A$1:$P$1,0),FALSE)</f>
        <v>1</v>
      </c>
      <c r="L2044" s="82">
        <f t="shared" si="95"/>
        <v>4.6944800000000004</v>
      </c>
      <c r="M2044" s="82">
        <f>((E2044/$F$1)*VLOOKUP(N2044,Currecny_M!$A$1:$P$10,MATCH(Database!C2044,Currecny_M!$A$1:$P$1,0),FALSE))/VLOOKUP('Cover page'!$B$6,Currecny_M!$A$1:$P$10,MATCH(Database!C2044,Currecny_M!$A$1:$P$1,0),FALSE)</f>
        <v>4.6944800000000004</v>
      </c>
      <c r="N2044" s="6" t="str">
        <f>VLOOKUP(B2044,Master!$A$2:$C$11,3,FALSE)</f>
        <v>Euro</v>
      </c>
      <c r="O2044" s="6" t="str">
        <f>VLOOKUP(B2044,Master!$A$2:$C$11,2,FALSE)</f>
        <v>Europe</v>
      </c>
      <c r="Q2044" s="39" t="str">
        <f>VLOOKUP(D2044,GL_Master!$A$1:$D$80,2,FALSE)</f>
        <v>PL</v>
      </c>
      <c r="R2044" s="39" t="str">
        <f>VLOOKUP(D2044,GL_Master!$A$1:$D$80,3,FALSE)</f>
        <v>Travelling and conveyance</v>
      </c>
      <c r="S2044" s="39" t="str">
        <f>VLOOKUP(D2044,GL_Master!$A$1:$D$80,4,FALSE)</f>
        <v>Car hiring and rental services</v>
      </c>
    </row>
    <row r="2045" spans="1:19" x14ac:dyDescent="0.25">
      <c r="A2045" s="39" t="s">
        <v>262</v>
      </c>
      <c r="B2045" s="39" t="s">
        <v>237</v>
      </c>
      <c r="C2045" s="7">
        <v>43952</v>
      </c>
      <c r="D2045" s="39" t="s">
        <v>106</v>
      </c>
      <c r="E2045" s="39">
        <v>28</v>
      </c>
      <c r="F2045" s="82">
        <f t="shared" si="93"/>
        <v>2.8000000000000001E-2</v>
      </c>
      <c r="G2045" s="39">
        <f>VLOOKUP(N2045,Currecny_M!$A$1:$P$10,2,FALSE)</f>
        <v>83</v>
      </c>
      <c r="H2045" s="39">
        <f>MATCH(C2045,Currecny_M!$A$1:$P$1,0)</f>
        <v>3</v>
      </c>
      <c r="I2045" s="39">
        <f>VLOOKUP(N2045,Currecny_M!$A$1:$P$10,MATCH(Database!C2045,Currecny_M!$A$1:$P$1,0),FALSE)</f>
        <v>83.83</v>
      </c>
      <c r="J2045" s="82">
        <f t="shared" si="94"/>
        <v>2.3472400000000002</v>
      </c>
      <c r="K2045" s="39">
        <f>VLOOKUP('Cover page'!$B$6,Currecny_M!$A$1:$P$10,MATCH(Database!C2045,Currecny_M!$A$1:$P$1,0),FALSE)</f>
        <v>1</v>
      </c>
      <c r="L2045" s="82">
        <f t="shared" si="95"/>
        <v>2.3472400000000002</v>
      </c>
      <c r="M2045" s="82">
        <f>((E2045/$F$1)*VLOOKUP(N2045,Currecny_M!$A$1:$P$10,MATCH(Database!C2045,Currecny_M!$A$1:$P$1,0),FALSE))/VLOOKUP('Cover page'!$B$6,Currecny_M!$A$1:$P$10,MATCH(Database!C2045,Currecny_M!$A$1:$P$1,0),FALSE)</f>
        <v>2.3472400000000002</v>
      </c>
      <c r="N2045" s="6" t="str">
        <f>VLOOKUP(B2045,Master!$A$2:$C$11,3,FALSE)</f>
        <v>Euro</v>
      </c>
      <c r="O2045" s="6" t="str">
        <f>VLOOKUP(B2045,Master!$A$2:$C$11,2,FALSE)</f>
        <v>Europe</v>
      </c>
      <c r="Q2045" s="39" t="str">
        <f>VLOOKUP(D2045,GL_Master!$A$1:$D$80,2,FALSE)</f>
        <v>PL</v>
      </c>
      <c r="R2045" s="39" t="str">
        <f>VLOOKUP(D2045,GL_Master!$A$1:$D$80,3,FALSE)</f>
        <v>Communication &amp; internet exp</v>
      </c>
      <c r="S2045" s="39" t="str">
        <f>VLOOKUP(D2045,GL_Master!$A$1:$D$80,4,FALSE)</f>
        <v>Printing &amp; Stationary</v>
      </c>
    </row>
    <row r="2046" spans="1:19" x14ac:dyDescent="0.25">
      <c r="A2046" s="39" t="s">
        <v>262</v>
      </c>
      <c r="B2046" s="39" t="s">
        <v>237</v>
      </c>
      <c r="C2046" s="7">
        <v>43952</v>
      </c>
      <c r="D2046" s="39" t="s">
        <v>32</v>
      </c>
      <c r="E2046" s="39">
        <v>27</v>
      </c>
      <c r="F2046" s="82">
        <f t="shared" si="93"/>
        <v>2.7E-2</v>
      </c>
      <c r="G2046" s="39">
        <f>VLOOKUP(N2046,Currecny_M!$A$1:$P$10,2,FALSE)</f>
        <v>83</v>
      </c>
      <c r="H2046" s="39">
        <f>MATCH(C2046,Currecny_M!$A$1:$P$1,0)</f>
        <v>3</v>
      </c>
      <c r="I2046" s="39">
        <f>VLOOKUP(N2046,Currecny_M!$A$1:$P$10,MATCH(Database!C2046,Currecny_M!$A$1:$P$1,0),FALSE)</f>
        <v>83.83</v>
      </c>
      <c r="J2046" s="82">
        <f t="shared" si="94"/>
        <v>2.2634099999999999</v>
      </c>
      <c r="K2046" s="39">
        <f>VLOOKUP('Cover page'!$B$6,Currecny_M!$A$1:$P$10,MATCH(Database!C2046,Currecny_M!$A$1:$P$1,0),FALSE)</f>
        <v>1</v>
      </c>
      <c r="L2046" s="82">
        <f t="shared" si="95"/>
        <v>2.2634099999999999</v>
      </c>
      <c r="M2046" s="82">
        <f>((E2046/$F$1)*VLOOKUP(N2046,Currecny_M!$A$1:$P$10,MATCH(Database!C2046,Currecny_M!$A$1:$P$1,0),FALSE))/VLOOKUP('Cover page'!$B$6,Currecny_M!$A$1:$P$10,MATCH(Database!C2046,Currecny_M!$A$1:$P$1,0),FALSE)</f>
        <v>2.2634099999999999</v>
      </c>
      <c r="N2046" s="6" t="str">
        <f>VLOOKUP(B2046,Master!$A$2:$C$11,3,FALSE)</f>
        <v>Euro</v>
      </c>
      <c r="O2046" s="6" t="str">
        <f>VLOOKUP(B2046,Master!$A$2:$C$11,2,FALSE)</f>
        <v>Europe</v>
      </c>
      <c r="Q2046" s="39" t="str">
        <f>VLOOKUP(D2046,GL_Master!$A$1:$D$80,2,FALSE)</f>
        <v>PL</v>
      </c>
      <c r="R2046" s="39" t="str">
        <f>VLOOKUP(D2046,GL_Master!$A$1:$D$80,3,FALSE)</f>
        <v>Communication &amp; internet exp</v>
      </c>
      <c r="S2046" s="39" t="str">
        <f>VLOOKUP(D2046,GL_Master!$A$1:$D$80,4,FALSE)</f>
        <v>Printing &amp; Stationary</v>
      </c>
    </row>
    <row r="2047" spans="1:19" x14ac:dyDescent="0.25">
      <c r="A2047" s="39" t="s">
        <v>262</v>
      </c>
      <c r="B2047" s="39" t="s">
        <v>237</v>
      </c>
      <c r="C2047" s="7">
        <v>43952</v>
      </c>
      <c r="D2047" s="39" t="s">
        <v>35</v>
      </c>
      <c r="E2047" s="39">
        <v>83</v>
      </c>
      <c r="F2047" s="82">
        <f t="shared" si="93"/>
        <v>8.3000000000000004E-2</v>
      </c>
      <c r="G2047" s="39">
        <f>VLOOKUP(N2047,Currecny_M!$A$1:$P$10,2,FALSE)</f>
        <v>83</v>
      </c>
      <c r="H2047" s="39">
        <f>MATCH(C2047,Currecny_M!$A$1:$P$1,0)</f>
        <v>3</v>
      </c>
      <c r="I2047" s="39">
        <f>VLOOKUP(N2047,Currecny_M!$A$1:$P$10,MATCH(Database!C2047,Currecny_M!$A$1:$P$1,0),FALSE)</f>
        <v>83.83</v>
      </c>
      <c r="J2047" s="82">
        <f t="shared" si="94"/>
        <v>6.9578899999999999</v>
      </c>
      <c r="K2047" s="39">
        <f>VLOOKUP('Cover page'!$B$6,Currecny_M!$A$1:$P$10,MATCH(Database!C2047,Currecny_M!$A$1:$P$1,0),FALSE)</f>
        <v>1</v>
      </c>
      <c r="L2047" s="82">
        <f t="shared" si="95"/>
        <v>6.9578899999999999</v>
      </c>
      <c r="M2047" s="82">
        <f>((E2047/$F$1)*VLOOKUP(N2047,Currecny_M!$A$1:$P$10,MATCH(Database!C2047,Currecny_M!$A$1:$P$1,0),FALSE))/VLOOKUP('Cover page'!$B$6,Currecny_M!$A$1:$P$10,MATCH(Database!C2047,Currecny_M!$A$1:$P$1,0),FALSE)</f>
        <v>6.9578899999999999</v>
      </c>
      <c r="N2047" s="6" t="str">
        <f>VLOOKUP(B2047,Master!$A$2:$C$11,3,FALSE)</f>
        <v>Euro</v>
      </c>
      <c r="O2047" s="6" t="str">
        <f>VLOOKUP(B2047,Master!$A$2:$C$11,2,FALSE)</f>
        <v>Europe</v>
      </c>
      <c r="Q2047" s="39" t="str">
        <f>VLOOKUP(D2047,GL_Master!$A$1:$D$80,2,FALSE)</f>
        <v>PL</v>
      </c>
      <c r="R2047" s="39" t="str">
        <f>VLOOKUP(D2047,GL_Master!$A$1:$D$80,3,FALSE)</f>
        <v>Security Expenses</v>
      </c>
      <c r="S2047" s="39" t="str">
        <f>VLOOKUP(D2047,GL_Master!$A$1:$D$80,4,FALSE)</f>
        <v>Security Expenses others</v>
      </c>
    </row>
    <row r="2048" spans="1:19" x14ac:dyDescent="0.25">
      <c r="A2048" s="39" t="s">
        <v>262</v>
      </c>
      <c r="B2048" s="39" t="s">
        <v>237</v>
      </c>
      <c r="C2048" s="7">
        <v>43952</v>
      </c>
      <c r="D2048" s="39" t="s">
        <v>38</v>
      </c>
      <c r="E2048" s="39">
        <v>28</v>
      </c>
      <c r="F2048" s="82">
        <f t="shared" si="93"/>
        <v>2.8000000000000001E-2</v>
      </c>
      <c r="G2048" s="39">
        <f>VLOOKUP(N2048,Currecny_M!$A$1:$P$10,2,FALSE)</f>
        <v>83</v>
      </c>
      <c r="H2048" s="39">
        <f>MATCH(C2048,Currecny_M!$A$1:$P$1,0)</f>
        <v>3</v>
      </c>
      <c r="I2048" s="39">
        <f>VLOOKUP(N2048,Currecny_M!$A$1:$P$10,MATCH(Database!C2048,Currecny_M!$A$1:$P$1,0),FALSE)</f>
        <v>83.83</v>
      </c>
      <c r="J2048" s="82">
        <f t="shared" si="94"/>
        <v>2.3472400000000002</v>
      </c>
      <c r="K2048" s="39">
        <f>VLOOKUP('Cover page'!$B$6,Currecny_M!$A$1:$P$10,MATCH(Database!C2048,Currecny_M!$A$1:$P$1,0),FALSE)</f>
        <v>1</v>
      </c>
      <c r="L2048" s="82">
        <f t="shared" si="95"/>
        <v>2.3472400000000002</v>
      </c>
      <c r="M2048" s="82">
        <f>((E2048/$F$1)*VLOOKUP(N2048,Currecny_M!$A$1:$P$10,MATCH(Database!C2048,Currecny_M!$A$1:$P$1,0),FALSE))/VLOOKUP('Cover page'!$B$6,Currecny_M!$A$1:$P$10,MATCH(Database!C2048,Currecny_M!$A$1:$P$1,0),FALSE)</f>
        <v>2.3472400000000002</v>
      </c>
      <c r="N2048" s="6" t="str">
        <f>VLOOKUP(B2048,Master!$A$2:$C$11,3,FALSE)</f>
        <v>Euro</v>
      </c>
      <c r="O2048" s="6" t="str">
        <f>VLOOKUP(B2048,Master!$A$2:$C$11,2,FALSE)</f>
        <v>Europe</v>
      </c>
      <c r="Q2048" s="39" t="str">
        <f>VLOOKUP(D2048,GL_Master!$A$1:$D$80,2,FALSE)</f>
        <v>PL</v>
      </c>
      <c r="R2048" s="39" t="str">
        <f>VLOOKUP(D2048,GL_Master!$A$1:$D$80,3,FALSE)</f>
        <v>House Keeping Expenses</v>
      </c>
      <c r="S2048" s="39" t="str">
        <f>VLOOKUP(D2048,GL_Master!$A$1:$D$80,4,FALSE)</f>
        <v>House Keeping Expenses</v>
      </c>
    </row>
    <row r="2049" spans="1:19" x14ac:dyDescent="0.25">
      <c r="A2049" s="39" t="s">
        <v>262</v>
      </c>
      <c r="B2049" s="39" t="s">
        <v>237</v>
      </c>
      <c r="C2049" s="7">
        <v>43952</v>
      </c>
      <c r="D2049" s="39" t="s">
        <v>107</v>
      </c>
      <c r="E2049" s="39">
        <v>27</v>
      </c>
      <c r="F2049" s="82">
        <f t="shared" si="93"/>
        <v>2.7E-2</v>
      </c>
      <c r="G2049" s="39">
        <f>VLOOKUP(N2049,Currecny_M!$A$1:$P$10,2,FALSE)</f>
        <v>83</v>
      </c>
      <c r="H2049" s="39">
        <f>MATCH(C2049,Currecny_M!$A$1:$P$1,0)</f>
        <v>3</v>
      </c>
      <c r="I2049" s="39">
        <f>VLOOKUP(N2049,Currecny_M!$A$1:$P$10,MATCH(Database!C2049,Currecny_M!$A$1:$P$1,0),FALSE)</f>
        <v>83.83</v>
      </c>
      <c r="J2049" s="82">
        <f t="shared" si="94"/>
        <v>2.2634099999999999</v>
      </c>
      <c r="K2049" s="39">
        <f>VLOOKUP('Cover page'!$B$6,Currecny_M!$A$1:$P$10,MATCH(Database!C2049,Currecny_M!$A$1:$P$1,0),FALSE)</f>
        <v>1</v>
      </c>
      <c r="L2049" s="82">
        <f t="shared" si="95"/>
        <v>2.2634099999999999</v>
      </c>
      <c r="M2049" s="82">
        <f>((E2049/$F$1)*VLOOKUP(N2049,Currecny_M!$A$1:$P$10,MATCH(Database!C2049,Currecny_M!$A$1:$P$1,0),FALSE))/VLOOKUP('Cover page'!$B$6,Currecny_M!$A$1:$P$10,MATCH(Database!C2049,Currecny_M!$A$1:$P$1,0),FALSE)</f>
        <v>2.2634099999999999</v>
      </c>
      <c r="N2049" s="6" t="str">
        <f>VLOOKUP(B2049,Master!$A$2:$C$11,3,FALSE)</f>
        <v>Euro</v>
      </c>
      <c r="O2049" s="6" t="str">
        <f>VLOOKUP(B2049,Master!$A$2:$C$11,2,FALSE)</f>
        <v>Europe</v>
      </c>
      <c r="Q2049" s="39" t="str">
        <f>VLOOKUP(D2049,GL_Master!$A$1:$D$80,2,FALSE)</f>
        <v>PL</v>
      </c>
      <c r="R2049" s="39" t="str">
        <f>VLOOKUP(D2049,GL_Master!$A$1:$D$80,3,FALSE)</f>
        <v>Misc. expenses</v>
      </c>
      <c r="S2049" s="39" t="str">
        <f>VLOOKUP(D2049,GL_Master!$A$1:$D$80,4,FALSE)</f>
        <v>Repair &amp; Maintenance</v>
      </c>
    </row>
    <row r="2050" spans="1:19" x14ac:dyDescent="0.25">
      <c r="A2050" s="39" t="s">
        <v>262</v>
      </c>
      <c r="B2050" s="39" t="s">
        <v>237</v>
      </c>
      <c r="C2050" s="7">
        <v>43952</v>
      </c>
      <c r="D2050" s="39" t="s">
        <v>108</v>
      </c>
      <c r="E2050" s="39">
        <v>27</v>
      </c>
      <c r="F2050" s="82">
        <f t="shared" si="93"/>
        <v>2.7E-2</v>
      </c>
      <c r="G2050" s="39">
        <f>VLOOKUP(N2050,Currecny_M!$A$1:$P$10,2,FALSE)</f>
        <v>83</v>
      </c>
      <c r="H2050" s="39">
        <f>MATCH(C2050,Currecny_M!$A$1:$P$1,0)</f>
        <v>3</v>
      </c>
      <c r="I2050" s="39">
        <f>VLOOKUP(N2050,Currecny_M!$A$1:$P$10,MATCH(Database!C2050,Currecny_M!$A$1:$P$1,0),FALSE)</f>
        <v>83.83</v>
      </c>
      <c r="J2050" s="82">
        <f t="shared" si="94"/>
        <v>2.2634099999999999</v>
      </c>
      <c r="K2050" s="39">
        <f>VLOOKUP('Cover page'!$B$6,Currecny_M!$A$1:$P$10,MATCH(Database!C2050,Currecny_M!$A$1:$P$1,0),FALSE)</f>
        <v>1</v>
      </c>
      <c r="L2050" s="82">
        <f t="shared" si="95"/>
        <v>2.2634099999999999</v>
      </c>
      <c r="M2050" s="82">
        <f>((E2050/$F$1)*VLOOKUP(N2050,Currecny_M!$A$1:$P$10,MATCH(Database!C2050,Currecny_M!$A$1:$P$1,0),FALSE))/VLOOKUP('Cover page'!$B$6,Currecny_M!$A$1:$P$10,MATCH(Database!C2050,Currecny_M!$A$1:$P$1,0),FALSE)</f>
        <v>2.2634099999999999</v>
      </c>
      <c r="N2050" s="6" t="str">
        <f>VLOOKUP(B2050,Master!$A$2:$C$11,3,FALSE)</f>
        <v>Euro</v>
      </c>
      <c r="O2050" s="6" t="str">
        <f>VLOOKUP(B2050,Master!$A$2:$C$11,2,FALSE)</f>
        <v>Europe</v>
      </c>
      <c r="Q2050" s="39" t="str">
        <f>VLOOKUP(D2050,GL_Master!$A$1:$D$80,2,FALSE)</f>
        <v>PL</v>
      </c>
      <c r="R2050" s="39" t="str">
        <f>VLOOKUP(D2050,GL_Master!$A$1:$D$80,3,FALSE)</f>
        <v>Misc. expenses</v>
      </c>
      <c r="S2050" s="39" t="str">
        <f>VLOOKUP(D2050,GL_Master!$A$1:$D$80,4,FALSE)</f>
        <v>Repair &amp; Maintenance</v>
      </c>
    </row>
    <row r="2051" spans="1:19" x14ac:dyDescent="0.25">
      <c r="A2051" s="39" t="s">
        <v>262</v>
      </c>
      <c r="B2051" s="39" t="s">
        <v>237</v>
      </c>
      <c r="C2051" s="7">
        <v>43952</v>
      </c>
      <c r="D2051" s="39" t="s">
        <v>9</v>
      </c>
      <c r="E2051" s="39">
        <v>255</v>
      </c>
      <c r="F2051" s="82">
        <f t="shared" si="93"/>
        <v>0.255</v>
      </c>
      <c r="G2051" s="39">
        <f>VLOOKUP(N2051,Currecny_M!$A$1:$P$10,2,FALSE)</f>
        <v>83</v>
      </c>
      <c r="H2051" s="39">
        <f>MATCH(C2051,Currecny_M!$A$1:$P$1,0)</f>
        <v>3</v>
      </c>
      <c r="I2051" s="39">
        <f>VLOOKUP(N2051,Currecny_M!$A$1:$P$10,MATCH(Database!C2051,Currecny_M!$A$1:$P$1,0),FALSE)</f>
        <v>83.83</v>
      </c>
      <c r="J2051" s="82">
        <f t="shared" si="94"/>
        <v>21.376650000000001</v>
      </c>
      <c r="K2051" s="39">
        <f>VLOOKUP('Cover page'!$B$6,Currecny_M!$A$1:$P$10,MATCH(Database!C2051,Currecny_M!$A$1:$P$1,0),FALSE)</f>
        <v>1</v>
      </c>
      <c r="L2051" s="82">
        <f t="shared" si="95"/>
        <v>21.376650000000001</v>
      </c>
      <c r="M2051" s="82">
        <f>((E2051/$F$1)*VLOOKUP(N2051,Currecny_M!$A$1:$P$10,MATCH(Database!C2051,Currecny_M!$A$1:$P$1,0),FALSE))/VLOOKUP('Cover page'!$B$6,Currecny_M!$A$1:$P$10,MATCH(Database!C2051,Currecny_M!$A$1:$P$1,0),FALSE)</f>
        <v>21.376650000000001</v>
      </c>
      <c r="N2051" s="6" t="str">
        <f>VLOOKUP(B2051,Master!$A$2:$C$11,3,FALSE)</f>
        <v>Euro</v>
      </c>
      <c r="O2051" s="6" t="str">
        <f>VLOOKUP(B2051,Master!$A$2:$C$11,2,FALSE)</f>
        <v>Europe</v>
      </c>
      <c r="Q2051" s="39" t="str">
        <f>VLOOKUP(D2051,GL_Master!$A$1:$D$80,2,FALSE)</f>
        <v>PL</v>
      </c>
      <c r="R2051" s="39" t="str">
        <f>VLOOKUP(D2051,GL_Master!$A$1:$D$80,3,FALSE)</f>
        <v>Rent</v>
      </c>
      <c r="S2051" s="39" t="str">
        <f>VLOOKUP(D2051,GL_Master!$A$1:$D$80,4,FALSE)</f>
        <v>Office Rent</v>
      </c>
    </row>
    <row r="2052" spans="1:19" x14ac:dyDescent="0.25">
      <c r="A2052" s="39" t="s">
        <v>262</v>
      </c>
      <c r="B2052" s="39" t="s">
        <v>237</v>
      </c>
      <c r="C2052" s="7">
        <v>43952</v>
      </c>
      <c r="D2052" s="39" t="s">
        <v>109</v>
      </c>
      <c r="E2052" s="39">
        <v>-135</v>
      </c>
      <c r="F2052" s="82">
        <f t="shared" ref="F2052:F2115" si="96">E2052/$F$1</f>
        <v>-0.13500000000000001</v>
      </c>
      <c r="G2052" s="39">
        <f>VLOOKUP(N2052,Currecny_M!$A$1:$P$10,2,FALSE)</f>
        <v>83</v>
      </c>
      <c r="H2052" s="39">
        <f>MATCH(C2052,Currecny_M!$A$1:$P$1,0)</f>
        <v>3</v>
      </c>
      <c r="I2052" s="39">
        <f>VLOOKUP(N2052,Currecny_M!$A$1:$P$10,MATCH(Database!C2052,Currecny_M!$A$1:$P$1,0),FALSE)</f>
        <v>83.83</v>
      </c>
      <c r="J2052" s="82">
        <f t="shared" ref="J2052:J2115" si="97">F2052*I2052</f>
        <v>-11.31705</v>
      </c>
      <c r="K2052" s="39">
        <f>VLOOKUP('Cover page'!$B$6,Currecny_M!$A$1:$P$10,MATCH(Database!C2052,Currecny_M!$A$1:$P$1,0),FALSE)</f>
        <v>1</v>
      </c>
      <c r="L2052" s="82">
        <f t="shared" ref="L2052:L2115" si="98">J2052/K2052</f>
        <v>-11.31705</v>
      </c>
      <c r="M2052" s="82">
        <f>((E2052/$F$1)*VLOOKUP(N2052,Currecny_M!$A$1:$P$10,MATCH(Database!C2052,Currecny_M!$A$1:$P$1,0),FALSE))/VLOOKUP('Cover page'!$B$6,Currecny_M!$A$1:$P$10,MATCH(Database!C2052,Currecny_M!$A$1:$P$1,0),FALSE)</f>
        <v>-11.31705</v>
      </c>
      <c r="N2052" s="6" t="str">
        <f>VLOOKUP(B2052,Master!$A$2:$C$11,3,FALSE)</f>
        <v>Euro</v>
      </c>
      <c r="O2052" s="6" t="str">
        <f>VLOOKUP(B2052,Master!$A$2:$C$11,2,FALSE)</f>
        <v>Europe</v>
      </c>
      <c r="Q2052" s="39" t="str">
        <f>VLOOKUP(D2052,GL_Master!$A$1:$D$80,2,FALSE)</f>
        <v>PL</v>
      </c>
      <c r="R2052" s="39" t="str">
        <f>VLOOKUP(D2052,GL_Master!$A$1:$D$80,3,FALSE)</f>
        <v>Travelling and conveyance</v>
      </c>
      <c r="S2052" s="39" t="str">
        <f>VLOOKUP(D2052,GL_Master!$A$1:$D$80,4,FALSE)</f>
        <v>Travelling , hotel lodging</v>
      </c>
    </row>
    <row r="2053" spans="1:19" x14ac:dyDescent="0.25">
      <c r="A2053" s="39" t="s">
        <v>262</v>
      </c>
      <c r="B2053" s="39" t="s">
        <v>237</v>
      </c>
      <c r="C2053" s="7">
        <v>43952</v>
      </c>
      <c r="D2053" s="39" t="s">
        <v>110</v>
      </c>
      <c r="E2053" s="39">
        <v>56</v>
      </c>
      <c r="F2053" s="82">
        <f t="shared" si="96"/>
        <v>5.6000000000000001E-2</v>
      </c>
      <c r="G2053" s="39">
        <f>VLOOKUP(N2053,Currecny_M!$A$1:$P$10,2,FALSE)</f>
        <v>83</v>
      </c>
      <c r="H2053" s="39">
        <f>MATCH(C2053,Currecny_M!$A$1:$P$1,0)</f>
        <v>3</v>
      </c>
      <c r="I2053" s="39">
        <f>VLOOKUP(N2053,Currecny_M!$A$1:$P$10,MATCH(Database!C2053,Currecny_M!$A$1:$P$1,0),FALSE)</f>
        <v>83.83</v>
      </c>
      <c r="J2053" s="82">
        <f t="shared" si="97"/>
        <v>4.6944800000000004</v>
      </c>
      <c r="K2053" s="39">
        <f>VLOOKUP('Cover page'!$B$6,Currecny_M!$A$1:$P$10,MATCH(Database!C2053,Currecny_M!$A$1:$P$1,0),FALSE)</f>
        <v>1</v>
      </c>
      <c r="L2053" s="82">
        <f t="shared" si="98"/>
        <v>4.6944800000000004</v>
      </c>
      <c r="M2053" s="82">
        <f>((E2053/$F$1)*VLOOKUP(N2053,Currecny_M!$A$1:$P$10,MATCH(Database!C2053,Currecny_M!$A$1:$P$1,0),FALSE))/VLOOKUP('Cover page'!$B$6,Currecny_M!$A$1:$P$10,MATCH(Database!C2053,Currecny_M!$A$1:$P$1,0),FALSE)</f>
        <v>4.6944800000000004</v>
      </c>
      <c r="N2053" s="6" t="str">
        <f>VLOOKUP(B2053,Master!$A$2:$C$11,3,FALSE)</f>
        <v>Euro</v>
      </c>
      <c r="O2053" s="6" t="str">
        <f>VLOOKUP(B2053,Master!$A$2:$C$11,2,FALSE)</f>
        <v>Europe</v>
      </c>
      <c r="Q2053" s="39" t="str">
        <f>VLOOKUP(D2053,GL_Master!$A$1:$D$80,2,FALSE)</f>
        <v>PL</v>
      </c>
      <c r="R2053" s="39" t="str">
        <f>VLOOKUP(D2053,GL_Master!$A$1:$D$80,3,FALSE)</f>
        <v>Travelling and conveyance</v>
      </c>
      <c r="S2053" s="39" t="str">
        <f>VLOOKUP(D2053,GL_Master!$A$1:$D$80,4,FALSE)</f>
        <v>Travelling , hotel lodging</v>
      </c>
    </row>
    <row r="2054" spans="1:19" x14ac:dyDescent="0.25">
      <c r="A2054" s="39" t="s">
        <v>262</v>
      </c>
      <c r="B2054" s="39" t="s">
        <v>237</v>
      </c>
      <c r="C2054" s="7">
        <v>43952</v>
      </c>
      <c r="D2054" s="39" t="s">
        <v>111</v>
      </c>
      <c r="E2054" s="39">
        <v>27</v>
      </c>
      <c r="F2054" s="82">
        <f t="shared" si="96"/>
        <v>2.7E-2</v>
      </c>
      <c r="G2054" s="39">
        <f>VLOOKUP(N2054,Currecny_M!$A$1:$P$10,2,FALSE)</f>
        <v>83</v>
      </c>
      <c r="H2054" s="39">
        <f>MATCH(C2054,Currecny_M!$A$1:$P$1,0)</f>
        <v>3</v>
      </c>
      <c r="I2054" s="39">
        <f>VLOOKUP(N2054,Currecny_M!$A$1:$P$10,MATCH(Database!C2054,Currecny_M!$A$1:$P$1,0),FALSE)</f>
        <v>83.83</v>
      </c>
      <c r="J2054" s="82">
        <f t="shared" si="97"/>
        <v>2.2634099999999999</v>
      </c>
      <c r="K2054" s="39">
        <f>VLOOKUP('Cover page'!$B$6,Currecny_M!$A$1:$P$10,MATCH(Database!C2054,Currecny_M!$A$1:$P$1,0),FALSE)</f>
        <v>1</v>
      </c>
      <c r="L2054" s="82">
        <f t="shared" si="98"/>
        <v>2.2634099999999999</v>
      </c>
      <c r="M2054" s="82">
        <f>((E2054/$F$1)*VLOOKUP(N2054,Currecny_M!$A$1:$P$10,MATCH(Database!C2054,Currecny_M!$A$1:$P$1,0),FALSE))/VLOOKUP('Cover page'!$B$6,Currecny_M!$A$1:$P$10,MATCH(Database!C2054,Currecny_M!$A$1:$P$1,0),FALSE)</f>
        <v>2.2634099999999999</v>
      </c>
      <c r="N2054" s="6" t="str">
        <f>VLOOKUP(B2054,Master!$A$2:$C$11,3,FALSE)</f>
        <v>Euro</v>
      </c>
      <c r="O2054" s="6" t="str">
        <f>VLOOKUP(B2054,Master!$A$2:$C$11,2,FALSE)</f>
        <v>Europe</v>
      </c>
      <c r="Q2054" s="39" t="str">
        <f>VLOOKUP(D2054,GL_Master!$A$1:$D$80,2,FALSE)</f>
        <v>PL</v>
      </c>
      <c r="R2054" s="39" t="str">
        <f>VLOOKUP(D2054,GL_Master!$A$1:$D$80,3,FALSE)</f>
        <v>Legal &amp; Professional expenses</v>
      </c>
      <c r="S2054" s="39" t="str">
        <f>VLOOKUP(D2054,GL_Master!$A$1:$D$80,4,FALSE)</f>
        <v>Professional Fees - Others</v>
      </c>
    </row>
    <row r="2055" spans="1:19" x14ac:dyDescent="0.25">
      <c r="A2055" s="39" t="s">
        <v>262</v>
      </c>
      <c r="B2055" s="39" t="s">
        <v>237</v>
      </c>
      <c r="C2055" s="7">
        <v>43952</v>
      </c>
      <c r="D2055" s="39" t="s">
        <v>112</v>
      </c>
      <c r="E2055" s="39">
        <v>284</v>
      </c>
      <c r="F2055" s="82">
        <f t="shared" si="96"/>
        <v>0.28399999999999997</v>
      </c>
      <c r="G2055" s="39">
        <f>VLOOKUP(N2055,Currecny_M!$A$1:$P$10,2,FALSE)</f>
        <v>83</v>
      </c>
      <c r="H2055" s="39">
        <f>MATCH(C2055,Currecny_M!$A$1:$P$1,0)</f>
        <v>3</v>
      </c>
      <c r="I2055" s="39">
        <f>VLOOKUP(N2055,Currecny_M!$A$1:$P$10,MATCH(Database!C2055,Currecny_M!$A$1:$P$1,0),FALSE)</f>
        <v>83.83</v>
      </c>
      <c r="J2055" s="82">
        <f t="shared" si="97"/>
        <v>23.807719999999996</v>
      </c>
      <c r="K2055" s="39">
        <f>VLOOKUP('Cover page'!$B$6,Currecny_M!$A$1:$P$10,MATCH(Database!C2055,Currecny_M!$A$1:$P$1,0),FALSE)</f>
        <v>1</v>
      </c>
      <c r="L2055" s="82">
        <f t="shared" si="98"/>
        <v>23.807719999999996</v>
      </c>
      <c r="M2055" s="82">
        <f>((E2055/$F$1)*VLOOKUP(N2055,Currecny_M!$A$1:$P$10,MATCH(Database!C2055,Currecny_M!$A$1:$P$1,0),FALSE))/VLOOKUP('Cover page'!$B$6,Currecny_M!$A$1:$P$10,MATCH(Database!C2055,Currecny_M!$A$1:$P$1,0),FALSE)</f>
        <v>23.807719999999996</v>
      </c>
      <c r="N2055" s="6" t="str">
        <f>VLOOKUP(B2055,Master!$A$2:$C$11,3,FALSE)</f>
        <v>Euro</v>
      </c>
      <c r="O2055" s="6" t="str">
        <f>VLOOKUP(B2055,Master!$A$2:$C$11,2,FALSE)</f>
        <v>Europe</v>
      </c>
      <c r="Q2055" s="39" t="str">
        <f>VLOOKUP(D2055,GL_Master!$A$1:$D$80,2,FALSE)</f>
        <v>PL</v>
      </c>
      <c r="R2055" s="39" t="str">
        <f>VLOOKUP(D2055,GL_Master!$A$1:$D$80,3,FALSE)</f>
        <v>Finance Cost</v>
      </c>
      <c r="S2055" s="39" t="str">
        <f>VLOOKUP(D2055,GL_Master!$A$1:$D$80,4,FALSE)</f>
        <v>Interest expense</v>
      </c>
    </row>
    <row r="2056" spans="1:19" x14ac:dyDescent="0.25">
      <c r="A2056" s="39" t="s">
        <v>262</v>
      </c>
      <c r="B2056" s="39" t="s">
        <v>237</v>
      </c>
      <c r="C2056" s="7">
        <v>43952</v>
      </c>
      <c r="D2056" s="39" t="s">
        <v>25</v>
      </c>
      <c r="E2056" s="39">
        <v>2529</v>
      </c>
      <c r="F2056" s="82">
        <f t="shared" si="96"/>
        <v>2.5289999999999999</v>
      </c>
      <c r="G2056" s="39">
        <f>VLOOKUP(N2056,Currecny_M!$A$1:$P$10,2,FALSE)</f>
        <v>83</v>
      </c>
      <c r="H2056" s="39">
        <f>MATCH(C2056,Currecny_M!$A$1:$P$1,0)</f>
        <v>3</v>
      </c>
      <c r="I2056" s="39">
        <f>VLOOKUP(N2056,Currecny_M!$A$1:$P$10,MATCH(Database!C2056,Currecny_M!$A$1:$P$1,0),FALSE)</f>
        <v>83.83</v>
      </c>
      <c r="J2056" s="82">
        <f t="shared" si="97"/>
        <v>212.00606999999999</v>
      </c>
      <c r="K2056" s="39">
        <f>VLOOKUP('Cover page'!$B$6,Currecny_M!$A$1:$P$10,MATCH(Database!C2056,Currecny_M!$A$1:$P$1,0),FALSE)</f>
        <v>1</v>
      </c>
      <c r="L2056" s="82">
        <f t="shared" si="98"/>
        <v>212.00606999999999</v>
      </c>
      <c r="M2056" s="82">
        <f>((E2056/$F$1)*VLOOKUP(N2056,Currecny_M!$A$1:$P$10,MATCH(Database!C2056,Currecny_M!$A$1:$P$1,0),FALSE))/VLOOKUP('Cover page'!$B$6,Currecny_M!$A$1:$P$10,MATCH(Database!C2056,Currecny_M!$A$1:$P$1,0),FALSE)</f>
        <v>212.00606999999999</v>
      </c>
      <c r="N2056" s="6" t="str">
        <f>VLOOKUP(B2056,Master!$A$2:$C$11,3,FALSE)</f>
        <v>Euro</v>
      </c>
      <c r="O2056" s="6" t="str">
        <f>VLOOKUP(B2056,Master!$A$2:$C$11,2,FALSE)</f>
        <v>Europe</v>
      </c>
      <c r="Q2056" s="39" t="str">
        <f>VLOOKUP(D2056,GL_Master!$A$1:$D$80,2,FALSE)</f>
        <v>PL</v>
      </c>
      <c r="R2056" s="39" t="str">
        <f>VLOOKUP(D2056,GL_Master!$A$1:$D$80,3,FALSE)</f>
        <v>Depreciation</v>
      </c>
      <c r="S2056" s="39" t="str">
        <f>VLOOKUP(D2056,GL_Master!$A$1:$D$80,4,FALSE)</f>
        <v>Depreciation</v>
      </c>
    </row>
    <row r="2057" spans="1:19" x14ac:dyDescent="0.25">
      <c r="A2057" s="39" t="s">
        <v>262</v>
      </c>
      <c r="B2057" s="39" t="s">
        <v>237</v>
      </c>
      <c r="C2057" s="7">
        <v>43983</v>
      </c>
      <c r="D2057" s="39" t="s">
        <v>51</v>
      </c>
      <c r="E2057" s="39">
        <v>-26506</v>
      </c>
      <c r="F2057" s="82">
        <f t="shared" si="96"/>
        <v>-26.506</v>
      </c>
      <c r="G2057" s="39">
        <f>VLOOKUP(N2057,Currecny_M!$A$1:$P$10,2,FALSE)</f>
        <v>83</v>
      </c>
      <c r="H2057" s="39">
        <f>MATCH(C2057,Currecny_M!$A$1:$P$1,0)</f>
        <v>4</v>
      </c>
      <c r="I2057" s="39">
        <f>VLOOKUP(N2057,Currecny_M!$A$1:$P$10,MATCH(Database!C2057,Currecny_M!$A$1:$P$1,0),FALSE)</f>
        <v>84.67</v>
      </c>
      <c r="J2057" s="82">
        <f t="shared" si="97"/>
        <v>-2244.2630199999999</v>
      </c>
      <c r="K2057" s="39">
        <f>VLOOKUP('Cover page'!$B$6,Currecny_M!$A$1:$P$10,MATCH(Database!C2057,Currecny_M!$A$1:$P$1,0),FALSE)</f>
        <v>1</v>
      </c>
      <c r="L2057" s="82">
        <f t="shared" si="98"/>
        <v>-2244.2630199999999</v>
      </c>
      <c r="M2057" s="82">
        <f>((E2057/$F$1)*VLOOKUP(N2057,Currecny_M!$A$1:$P$10,MATCH(Database!C2057,Currecny_M!$A$1:$P$1,0),FALSE))/VLOOKUP('Cover page'!$B$6,Currecny_M!$A$1:$P$10,MATCH(Database!C2057,Currecny_M!$A$1:$P$1,0),FALSE)</f>
        <v>-2244.2630199999999</v>
      </c>
      <c r="N2057" s="6" t="str">
        <f>VLOOKUP(B2057,Master!$A$2:$C$11,3,FALSE)</f>
        <v>Euro</v>
      </c>
      <c r="O2057" s="6" t="str">
        <f>VLOOKUP(B2057,Master!$A$2:$C$11,2,FALSE)</f>
        <v>Europe</v>
      </c>
      <c r="Q2057" s="39" t="str">
        <f>VLOOKUP(D2057,GL_Master!$A$1:$D$80,2,FALSE)</f>
        <v>BS</v>
      </c>
      <c r="R2057" s="39" t="str">
        <f>VLOOKUP(D2057,GL_Master!$A$1:$D$80,3,FALSE)</f>
        <v>Share Capital</v>
      </c>
      <c r="S2057" s="39" t="str">
        <f>VLOOKUP(D2057,GL_Master!$A$1:$D$80,4,FALSE)</f>
        <v>Equity shares</v>
      </c>
    </row>
    <row r="2058" spans="1:19" x14ac:dyDescent="0.25">
      <c r="A2058" s="39" t="s">
        <v>262</v>
      </c>
      <c r="B2058" s="39" t="s">
        <v>237</v>
      </c>
      <c r="C2058" s="7">
        <v>43983</v>
      </c>
      <c r="D2058" s="39" t="s">
        <v>52</v>
      </c>
      <c r="E2058" s="39">
        <v>-50786</v>
      </c>
      <c r="F2058" s="82">
        <f t="shared" si="96"/>
        <v>-50.786000000000001</v>
      </c>
      <c r="G2058" s="39">
        <f>VLOOKUP(N2058,Currecny_M!$A$1:$P$10,2,FALSE)</f>
        <v>83</v>
      </c>
      <c r="H2058" s="39">
        <f>MATCH(C2058,Currecny_M!$A$1:$P$1,0)</f>
        <v>4</v>
      </c>
      <c r="I2058" s="39">
        <f>VLOOKUP(N2058,Currecny_M!$A$1:$P$10,MATCH(Database!C2058,Currecny_M!$A$1:$P$1,0),FALSE)</f>
        <v>84.67</v>
      </c>
      <c r="J2058" s="82">
        <f t="shared" si="97"/>
        <v>-4300.05062</v>
      </c>
      <c r="K2058" s="39">
        <f>VLOOKUP('Cover page'!$B$6,Currecny_M!$A$1:$P$10,MATCH(Database!C2058,Currecny_M!$A$1:$P$1,0),FALSE)</f>
        <v>1</v>
      </c>
      <c r="L2058" s="82">
        <f t="shared" si="98"/>
        <v>-4300.05062</v>
      </c>
      <c r="M2058" s="82">
        <f>((E2058/$F$1)*VLOOKUP(N2058,Currecny_M!$A$1:$P$10,MATCH(Database!C2058,Currecny_M!$A$1:$P$1,0),FALSE))/VLOOKUP('Cover page'!$B$6,Currecny_M!$A$1:$P$10,MATCH(Database!C2058,Currecny_M!$A$1:$P$1,0),FALSE)</f>
        <v>-4300.05062</v>
      </c>
      <c r="N2058" s="6" t="str">
        <f>VLOOKUP(B2058,Master!$A$2:$C$11,3,FALSE)</f>
        <v>Euro</v>
      </c>
      <c r="O2058" s="6" t="str">
        <f>VLOOKUP(B2058,Master!$A$2:$C$11,2,FALSE)</f>
        <v>Europe</v>
      </c>
      <c r="Q2058" s="39" t="str">
        <f>VLOOKUP(D2058,GL_Master!$A$1:$D$80,2,FALSE)</f>
        <v>BS</v>
      </c>
      <c r="R2058" s="39" t="str">
        <f>VLOOKUP(D2058,GL_Master!$A$1:$D$80,3,FALSE)</f>
        <v>Reserve and Surplus</v>
      </c>
      <c r="S2058" s="39" t="str">
        <f>VLOOKUP(D2058,GL_Master!$A$1:$D$80,4,FALSE)</f>
        <v>Reserves at the commencement of the year</v>
      </c>
    </row>
    <row r="2059" spans="1:19" x14ac:dyDescent="0.25">
      <c r="A2059" s="39" t="s">
        <v>262</v>
      </c>
      <c r="B2059" s="39" t="s">
        <v>237</v>
      </c>
      <c r="C2059" s="7">
        <v>43983</v>
      </c>
      <c r="D2059" s="39" t="s">
        <v>53</v>
      </c>
      <c r="E2059" s="39">
        <v>-18460</v>
      </c>
      <c r="F2059" s="82">
        <f t="shared" si="96"/>
        <v>-18.46</v>
      </c>
      <c r="G2059" s="39">
        <f>VLOOKUP(N2059,Currecny_M!$A$1:$P$10,2,FALSE)</f>
        <v>83</v>
      </c>
      <c r="H2059" s="39">
        <f>MATCH(C2059,Currecny_M!$A$1:$P$1,0)</f>
        <v>4</v>
      </c>
      <c r="I2059" s="39">
        <f>VLOOKUP(N2059,Currecny_M!$A$1:$P$10,MATCH(Database!C2059,Currecny_M!$A$1:$P$1,0),FALSE)</f>
        <v>84.67</v>
      </c>
      <c r="J2059" s="82">
        <f t="shared" si="97"/>
        <v>-1563.0082000000002</v>
      </c>
      <c r="K2059" s="39">
        <f>VLOOKUP('Cover page'!$B$6,Currecny_M!$A$1:$P$10,MATCH(Database!C2059,Currecny_M!$A$1:$P$1,0),FALSE)</f>
        <v>1</v>
      </c>
      <c r="L2059" s="82">
        <f t="shared" si="98"/>
        <v>-1563.0082000000002</v>
      </c>
      <c r="M2059" s="82">
        <f>((E2059/$F$1)*VLOOKUP(N2059,Currecny_M!$A$1:$P$10,MATCH(Database!C2059,Currecny_M!$A$1:$P$1,0),FALSE))/VLOOKUP('Cover page'!$B$6,Currecny_M!$A$1:$P$10,MATCH(Database!C2059,Currecny_M!$A$1:$P$1,0),FALSE)</f>
        <v>-1563.0082000000002</v>
      </c>
      <c r="N2059" s="6" t="str">
        <f>VLOOKUP(B2059,Master!$A$2:$C$11,3,FALSE)</f>
        <v>Euro</v>
      </c>
      <c r="O2059" s="6" t="str">
        <f>VLOOKUP(B2059,Master!$A$2:$C$11,2,FALSE)</f>
        <v>Europe</v>
      </c>
      <c r="Q2059" s="39" t="str">
        <f>VLOOKUP(D2059,GL_Master!$A$1:$D$80,2,FALSE)</f>
        <v>BS</v>
      </c>
      <c r="R2059" s="39" t="str">
        <f>VLOOKUP(D2059,GL_Master!$A$1:$D$80,3,FALSE)</f>
        <v>Loan Fund</v>
      </c>
      <c r="S2059" s="39" t="str">
        <f>VLOOKUP(D2059,GL_Master!$A$1:$D$80,4,FALSE)</f>
        <v>Term Loan</v>
      </c>
    </row>
    <row r="2060" spans="1:19" x14ac:dyDescent="0.25">
      <c r="A2060" s="39" t="s">
        <v>262</v>
      </c>
      <c r="B2060" s="39" t="s">
        <v>237</v>
      </c>
      <c r="C2060" s="7">
        <v>43983</v>
      </c>
      <c r="D2060" s="39" t="s">
        <v>54</v>
      </c>
      <c r="E2060" s="39">
        <v>55</v>
      </c>
      <c r="F2060" s="82">
        <f t="shared" si="96"/>
        <v>5.5E-2</v>
      </c>
      <c r="G2060" s="39">
        <f>VLOOKUP(N2060,Currecny_M!$A$1:$P$10,2,FALSE)</f>
        <v>83</v>
      </c>
      <c r="H2060" s="39">
        <f>MATCH(C2060,Currecny_M!$A$1:$P$1,0)</f>
        <v>4</v>
      </c>
      <c r="I2060" s="39">
        <f>VLOOKUP(N2060,Currecny_M!$A$1:$P$10,MATCH(Database!C2060,Currecny_M!$A$1:$P$1,0),FALSE)</f>
        <v>84.67</v>
      </c>
      <c r="J2060" s="82">
        <f t="shared" si="97"/>
        <v>4.6568500000000004</v>
      </c>
      <c r="K2060" s="39">
        <f>VLOOKUP('Cover page'!$B$6,Currecny_M!$A$1:$P$10,MATCH(Database!C2060,Currecny_M!$A$1:$P$1,0),FALSE)</f>
        <v>1</v>
      </c>
      <c r="L2060" s="82">
        <f t="shared" si="98"/>
        <v>4.6568500000000004</v>
      </c>
      <c r="M2060" s="82">
        <f>((E2060/$F$1)*VLOOKUP(N2060,Currecny_M!$A$1:$P$10,MATCH(Database!C2060,Currecny_M!$A$1:$P$1,0),FALSE))/VLOOKUP('Cover page'!$B$6,Currecny_M!$A$1:$P$10,MATCH(Database!C2060,Currecny_M!$A$1:$P$1,0),FALSE)</f>
        <v>4.6568500000000004</v>
      </c>
      <c r="N2060" s="6" t="str">
        <f>VLOOKUP(B2060,Master!$A$2:$C$11,3,FALSE)</f>
        <v>Euro</v>
      </c>
      <c r="O2060" s="6" t="str">
        <f>VLOOKUP(B2060,Master!$A$2:$C$11,2,FALSE)</f>
        <v>Europe</v>
      </c>
      <c r="Q2060" s="39" t="str">
        <f>VLOOKUP(D2060,GL_Master!$A$1:$D$80,2,FALSE)</f>
        <v>BS</v>
      </c>
      <c r="R2060" s="39" t="str">
        <f>VLOOKUP(D2060,GL_Master!$A$1:$D$80,3,FALSE)</f>
        <v>Trade Payables</v>
      </c>
      <c r="S2060" s="39" t="str">
        <f>VLOOKUP(D2060,GL_Master!$A$1:$D$80,4,FALSE)</f>
        <v>Trade payable</v>
      </c>
    </row>
    <row r="2061" spans="1:19" x14ac:dyDescent="0.25">
      <c r="A2061" s="39" t="s">
        <v>262</v>
      </c>
      <c r="B2061" s="39" t="s">
        <v>237</v>
      </c>
      <c r="C2061" s="7">
        <v>43983</v>
      </c>
      <c r="D2061" s="39" t="s">
        <v>34</v>
      </c>
      <c r="E2061" s="39">
        <v>-1487</v>
      </c>
      <c r="F2061" s="82">
        <f t="shared" si="96"/>
        <v>-1.4870000000000001</v>
      </c>
      <c r="G2061" s="39">
        <f>VLOOKUP(N2061,Currecny_M!$A$1:$P$10,2,FALSE)</f>
        <v>83</v>
      </c>
      <c r="H2061" s="39">
        <f>MATCH(C2061,Currecny_M!$A$1:$P$1,0)</f>
        <v>4</v>
      </c>
      <c r="I2061" s="39">
        <f>VLOOKUP(N2061,Currecny_M!$A$1:$P$10,MATCH(Database!C2061,Currecny_M!$A$1:$P$1,0),FALSE)</f>
        <v>84.67</v>
      </c>
      <c r="J2061" s="82">
        <f t="shared" si="97"/>
        <v>-125.90429000000002</v>
      </c>
      <c r="K2061" s="39">
        <f>VLOOKUP('Cover page'!$B$6,Currecny_M!$A$1:$P$10,MATCH(Database!C2061,Currecny_M!$A$1:$P$1,0),FALSE)</f>
        <v>1</v>
      </c>
      <c r="L2061" s="82">
        <f t="shared" si="98"/>
        <v>-125.90429000000002</v>
      </c>
      <c r="M2061" s="82">
        <f>((E2061/$F$1)*VLOOKUP(N2061,Currecny_M!$A$1:$P$10,MATCH(Database!C2061,Currecny_M!$A$1:$P$1,0),FALSE))/VLOOKUP('Cover page'!$B$6,Currecny_M!$A$1:$P$10,MATCH(Database!C2061,Currecny_M!$A$1:$P$1,0),FALSE)</f>
        <v>-125.90429000000002</v>
      </c>
      <c r="N2061" s="6" t="str">
        <f>VLOOKUP(B2061,Master!$A$2:$C$11,3,FALSE)</f>
        <v>Euro</v>
      </c>
      <c r="O2061" s="6" t="str">
        <f>VLOOKUP(B2061,Master!$A$2:$C$11,2,FALSE)</f>
        <v>Europe</v>
      </c>
      <c r="Q2061" s="39" t="str">
        <f>VLOOKUP(D2061,GL_Master!$A$1:$D$80,2,FALSE)</f>
        <v>BS</v>
      </c>
      <c r="R2061" s="39" t="str">
        <f>VLOOKUP(D2061,GL_Master!$A$1:$D$80,3,FALSE)</f>
        <v>Provisions</v>
      </c>
      <c r="S2061" s="39" t="str">
        <f>VLOOKUP(D2061,GL_Master!$A$1:$D$80,4,FALSE)</f>
        <v>Expenses payables</v>
      </c>
    </row>
    <row r="2062" spans="1:19" x14ac:dyDescent="0.25">
      <c r="A2062" s="39" t="s">
        <v>262</v>
      </c>
      <c r="B2062" s="39" t="s">
        <v>237</v>
      </c>
      <c r="C2062" s="7">
        <v>43983</v>
      </c>
      <c r="D2062" s="39" t="s">
        <v>18</v>
      </c>
      <c r="E2062" s="39">
        <v>-887</v>
      </c>
      <c r="F2062" s="82">
        <f t="shared" si="96"/>
        <v>-0.88700000000000001</v>
      </c>
      <c r="G2062" s="39">
        <f>VLOOKUP(N2062,Currecny_M!$A$1:$P$10,2,FALSE)</f>
        <v>83</v>
      </c>
      <c r="H2062" s="39">
        <f>MATCH(C2062,Currecny_M!$A$1:$P$1,0)</f>
        <v>4</v>
      </c>
      <c r="I2062" s="39">
        <f>VLOOKUP(N2062,Currecny_M!$A$1:$P$10,MATCH(Database!C2062,Currecny_M!$A$1:$P$1,0),FALSE)</f>
        <v>84.67</v>
      </c>
      <c r="J2062" s="82">
        <f t="shared" si="97"/>
        <v>-75.102289999999996</v>
      </c>
      <c r="K2062" s="39">
        <f>VLOOKUP('Cover page'!$B$6,Currecny_M!$A$1:$P$10,MATCH(Database!C2062,Currecny_M!$A$1:$P$1,0),FALSE)</f>
        <v>1</v>
      </c>
      <c r="L2062" s="82">
        <f t="shared" si="98"/>
        <v>-75.102289999999996</v>
      </c>
      <c r="M2062" s="82">
        <f>((E2062/$F$1)*VLOOKUP(N2062,Currecny_M!$A$1:$P$10,MATCH(Database!C2062,Currecny_M!$A$1:$P$1,0),FALSE))/VLOOKUP('Cover page'!$B$6,Currecny_M!$A$1:$P$10,MATCH(Database!C2062,Currecny_M!$A$1:$P$1,0),FALSE)</f>
        <v>-75.102289999999996</v>
      </c>
      <c r="N2062" s="6" t="str">
        <f>VLOOKUP(B2062,Master!$A$2:$C$11,3,FALSE)</f>
        <v>Euro</v>
      </c>
      <c r="O2062" s="6" t="str">
        <f>VLOOKUP(B2062,Master!$A$2:$C$11,2,FALSE)</f>
        <v>Europe</v>
      </c>
      <c r="Q2062" s="39" t="str">
        <f>VLOOKUP(D2062,GL_Master!$A$1:$D$80,2,FALSE)</f>
        <v>BS</v>
      </c>
      <c r="R2062" s="39" t="str">
        <f>VLOOKUP(D2062,GL_Master!$A$1:$D$80,3,FALSE)</f>
        <v>Other current liabilities</v>
      </c>
      <c r="S2062" s="39" t="str">
        <f>VLOOKUP(D2062,GL_Master!$A$1:$D$80,4,FALSE)</f>
        <v>Employee related liabilities</v>
      </c>
    </row>
    <row r="2063" spans="1:19" x14ac:dyDescent="0.25">
      <c r="A2063" s="39" t="s">
        <v>262</v>
      </c>
      <c r="B2063" s="39" t="s">
        <v>237</v>
      </c>
      <c r="C2063" s="7">
        <v>43983</v>
      </c>
      <c r="D2063" s="39" t="s">
        <v>55</v>
      </c>
      <c r="E2063" s="39">
        <v>-112</v>
      </c>
      <c r="F2063" s="82">
        <f t="shared" si="96"/>
        <v>-0.112</v>
      </c>
      <c r="G2063" s="39">
        <f>VLOOKUP(N2063,Currecny_M!$A$1:$P$10,2,FALSE)</f>
        <v>83</v>
      </c>
      <c r="H2063" s="39">
        <f>MATCH(C2063,Currecny_M!$A$1:$P$1,0)</f>
        <v>4</v>
      </c>
      <c r="I2063" s="39">
        <f>VLOOKUP(N2063,Currecny_M!$A$1:$P$10,MATCH(Database!C2063,Currecny_M!$A$1:$P$1,0),FALSE)</f>
        <v>84.67</v>
      </c>
      <c r="J2063" s="82">
        <f t="shared" si="97"/>
        <v>-9.4830400000000008</v>
      </c>
      <c r="K2063" s="39">
        <f>VLOOKUP('Cover page'!$B$6,Currecny_M!$A$1:$P$10,MATCH(Database!C2063,Currecny_M!$A$1:$P$1,0),FALSE)</f>
        <v>1</v>
      </c>
      <c r="L2063" s="82">
        <f t="shared" si="98"/>
        <v>-9.4830400000000008</v>
      </c>
      <c r="M2063" s="82">
        <f>((E2063/$F$1)*VLOOKUP(N2063,Currecny_M!$A$1:$P$10,MATCH(Database!C2063,Currecny_M!$A$1:$P$1,0),FALSE))/VLOOKUP('Cover page'!$B$6,Currecny_M!$A$1:$P$10,MATCH(Database!C2063,Currecny_M!$A$1:$P$1,0),FALSE)</f>
        <v>-9.4830400000000008</v>
      </c>
      <c r="N2063" s="6" t="str">
        <f>VLOOKUP(B2063,Master!$A$2:$C$11,3,FALSE)</f>
        <v>Euro</v>
      </c>
      <c r="O2063" s="6" t="str">
        <f>VLOOKUP(B2063,Master!$A$2:$C$11,2,FALSE)</f>
        <v>Europe</v>
      </c>
      <c r="Q2063" s="39" t="str">
        <f>VLOOKUP(D2063,GL_Master!$A$1:$D$80,2,FALSE)</f>
        <v>BS</v>
      </c>
      <c r="R2063" s="39" t="str">
        <f>VLOOKUP(D2063,GL_Master!$A$1:$D$80,3,FALSE)</f>
        <v>Other current liabilities</v>
      </c>
      <c r="S2063" s="39" t="str">
        <f>VLOOKUP(D2063,GL_Master!$A$1:$D$80,4,FALSE)</f>
        <v>Security deposit received</v>
      </c>
    </row>
    <row r="2064" spans="1:19" x14ac:dyDescent="0.25">
      <c r="A2064" s="39" t="s">
        <v>262</v>
      </c>
      <c r="B2064" s="39" t="s">
        <v>237</v>
      </c>
      <c r="C2064" s="7">
        <v>43983</v>
      </c>
      <c r="D2064" s="39" t="s">
        <v>56</v>
      </c>
      <c r="E2064" s="39">
        <v>-27</v>
      </c>
      <c r="F2064" s="82">
        <f t="shared" si="96"/>
        <v>-2.7E-2</v>
      </c>
      <c r="G2064" s="39">
        <f>VLOOKUP(N2064,Currecny_M!$A$1:$P$10,2,FALSE)</f>
        <v>83</v>
      </c>
      <c r="H2064" s="39">
        <f>MATCH(C2064,Currecny_M!$A$1:$P$1,0)</f>
        <v>4</v>
      </c>
      <c r="I2064" s="39">
        <f>VLOOKUP(N2064,Currecny_M!$A$1:$P$10,MATCH(Database!C2064,Currecny_M!$A$1:$P$1,0),FALSE)</f>
        <v>84.67</v>
      </c>
      <c r="J2064" s="82">
        <f t="shared" si="97"/>
        <v>-2.2860900000000002</v>
      </c>
      <c r="K2064" s="39">
        <f>VLOOKUP('Cover page'!$B$6,Currecny_M!$A$1:$P$10,MATCH(Database!C2064,Currecny_M!$A$1:$P$1,0),FALSE)</f>
        <v>1</v>
      </c>
      <c r="L2064" s="82">
        <f t="shared" si="98"/>
        <v>-2.2860900000000002</v>
      </c>
      <c r="M2064" s="82">
        <f>((E2064/$F$1)*VLOOKUP(N2064,Currecny_M!$A$1:$P$10,MATCH(Database!C2064,Currecny_M!$A$1:$P$1,0),FALSE))/VLOOKUP('Cover page'!$B$6,Currecny_M!$A$1:$P$10,MATCH(Database!C2064,Currecny_M!$A$1:$P$1,0),FALSE)</f>
        <v>-2.2860900000000002</v>
      </c>
      <c r="N2064" s="6" t="str">
        <f>VLOOKUP(B2064,Master!$A$2:$C$11,3,FALSE)</f>
        <v>Euro</v>
      </c>
      <c r="O2064" s="6" t="str">
        <f>VLOOKUP(B2064,Master!$A$2:$C$11,2,FALSE)</f>
        <v>Europe</v>
      </c>
      <c r="Q2064" s="39" t="str">
        <f>VLOOKUP(D2064,GL_Master!$A$1:$D$80,2,FALSE)</f>
        <v>BS</v>
      </c>
      <c r="R2064" s="39" t="str">
        <f>VLOOKUP(D2064,GL_Master!$A$1:$D$80,3,FALSE)</f>
        <v>Other Tax Payables</v>
      </c>
      <c r="S2064" s="39" t="str">
        <f>VLOOKUP(D2064,GL_Master!$A$1:$D$80,4,FALSE)</f>
        <v>Tax deducted at source payable</v>
      </c>
    </row>
    <row r="2065" spans="1:19" x14ac:dyDescent="0.25">
      <c r="A2065" s="39" t="s">
        <v>262</v>
      </c>
      <c r="B2065" s="39" t="s">
        <v>237</v>
      </c>
      <c r="C2065" s="7">
        <v>43983</v>
      </c>
      <c r="D2065" s="39" t="s">
        <v>57</v>
      </c>
      <c r="E2065" s="39">
        <v>-262</v>
      </c>
      <c r="F2065" s="82">
        <f t="shared" si="96"/>
        <v>-0.26200000000000001</v>
      </c>
      <c r="G2065" s="39">
        <f>VLOOKUP(N2065,Currecny_M!$A$1:$P$10,2,FALSE)</f>
        <v>83</v>
      </c>
      <c r="H2065" s="39">
        <f>MATCH(C2065,Currecny_M!$A$1:$P$1,0)</f>
        <v>4</v>
      </c>
      <c r="I2065" s="39">
        <f>VLOOKUP(N2065,Currecny_M!$A$1:$P$10,MATCH(Database!C2065,Currecny_M!$A$1:$P$1,0),FALSE)</f>
        <v>84.67</v>
      </c>
      <c r="J2065" s="82">
        <f t="shared" si="97"/>
        <v>-22.183540000000001</v>
      </c>
      <c r="K2065" s="39">
        <f>VLOOKUP('Cover page'!$B$6,Currecny_M!$A$1:$P$10,MATCH(Database!C2065,Currecny_M!$A$1:$P$1,0),FALSE)</f>
        <v>1</v>
      </c>
      <c r="L2065" s="82">
        <f t="shared" si="98"/>
        <v>-22.183540000000001</v>
      </c>
      <c r="M2065" s="82">
        <f>((E2065/$F$1)*VLOOKUP(N2065,Currecny_M!$A$1:$P$10,MATCH(Database!C2065,Currecny_M!$A$1:$P$1,0),FALSE))/VLOOKUP('Cover page'!$B$6,Currecny_M!$A$1:$P$10,MATCH(Database!C2065,Currecny_M!$A$1:$P$1,0),FALSE)</f>
        <v>-22.183540000000001</v>
      </c>
      <c r="N2065" s="6" t="str">
        <f>VLOOKUP(B2065,Master!$A$2:$C$11,3,FALSE)</f>
        <v>Euro</v>
      </c>
      <c r="O2065" s="6" t="str">
        <f>VLOOKUP(B2065,Master!$A$2:$C$11,2,FALSE)</f>
        <v>Europe</v>
      </c>
      <c r="Q2065" s="39" t="str">
        <f>VLOOKUP(D2065,GL_Master!$A$1:$D$80,2,FALSE)</f>
        <v>BS</v>
      </c>
      <c r="R2065" s="39" t="str">
        <f>VLOOKUP(D2065,GL_Master!$A$1:$D$80,3,FALSE)</f>
        <v>Other Tax Payables</v>
      </c>
      <c r="S2065" s="39" t="str">
        <f>VLOOKUP(D2065,GL_Master!$A$1:$D$80,4,FALSE)</f>
        <v>Tax deducted at source payable</v>
      </c>
    </row>
    <row r="2066" spans="1:19" x14ac:dyDescent="0.25">
      <c r="A2066" s="39" t="s">
        <v>262</v>
      </c>
      <c r="B2066" s="39" t="s">
        <v>237</v>
      </c>
      <c r="C2066" s="7">
        <v>43983</v>
      </c>
      <c r="D2066" s="39" t="s">
        <v>58</v>
      </c>
      <c r="E2066" s="39">
        <v>-1983</v>
      </c>
      <c r="F2066" s="82">
        <f t="shared" si="96"/>
        <v>-1.9830000000000001</v>
      </c>
      <c r="G2066" s="39">
        <f>VLOOKUP(N2066,Currecny_M!$A$1:$P$10,2,FALSE)</f>
        <v>83</v>
      </c>
      <c r="H2066" s="39">
        <f>MATCH(C2066,Currecny_M!$A$1:$P$1,0)</f>
        <v>4</v>
      </c>
      <c r="I2066" s="39">
        <f>VLOOKUP(N2066,Currecny_M!$A$1:$P$10,MATCH(Database!C2066,Currecny_M!$A$1:$P$1,0),FALSE)</f>
        <v>84.67</v>
      </c>
      <c r="J2066" s="82">
        <f t="shared" si="97"/>
        <v>-167.90061</v>
      </c>
      <c r="K2066" s="39">
        <f>VLOOKUP('Cover page'!$B$6,Currecny_M!$A$1:$P$10,MATCH(Database!C2066,Currecny_M!$A$1:$P$1,0),FALSE)</f>
        <v>1</v>
      </c>
      <c r="L2066" s="82">
        <f t="shared" si="98"/>
        <v>-167.90061</v>
      </c>
      <c r="M2066" s="82">
        <f>((E2066/$F$1)*VLOOKUP(N2066,Currecny_M!$A$1:$P$10,MATCH(Database!C2066,Currecny_M!$A$1:$P$1,0),FALSE))/VLOOKUP('Cover page'!$B$6,Currecny_M!$A$1:$P$10,MATCH(Database!C2066,Currecny_M!$A$1:$P$1,0),FALSE)</f>
        <v>-167.90061</v>
      </c>
      <c r="N2066" s="6" t="str">
        <f>VLOOKUP(B2066,Master!$A$2:$C$11,3,FALSE)</f>
        <v>Euro</v>
      </c>
      <c r="O2066" s="6" t="str">
        <f>VLOOKUP(B2066,Master!$A$2:$C$11,2,FALSE)</f>
        <v>Europe</v>
      </c>
      <c r="Q2066" s="39" t="str">
        <f>VLOOKUP(D2066,GL_Master!$A$1:$D$80,2,FALSE)</f>
        <v>BS</v>
      </c>
      <c r="R2066" s="39" t="str">
        <f>VLOOKUP(D2066,GL_Master!$A$1:$D$80,3,FALSE)</f>
        <v>Long-term provisions</v>
      </c>
      <c r="S2066" s="39" t="str">
        <f>VLOOKUP(D2066,GL_Master!$A$1:$D$80,4,FALSE)</f>
        <v>Provision for gratuity</v>
      </c>
    </row>
    <row r="2067" spans="1:19" x14ac:dyDescent="0.25">
      <c r="A2067" s="39" t="s">
        <v>262</v>
      </c>
      <c r="B2067" s="39" t="s">
        <v>237</v>
      </c>
      <c r="C2067" s="7">
        <v>43983</v>
      </c>
      <c r="D2067" s="39" t="s">
        <v>59</v>
      </c>
      <c r="E2067" s="39">
        <v>-807</v>
      </c>
      <c r="F2067" s="82">
        <f t="shared" si="96"/>
        <v>-0.80700000000000005</v>
      </c>
      <c r="G2067" s="39">
        <f>VLOOKUP(N2067,Currecny_M!$A$1:$P$10,2,FALSE)</f>
        <v>83</v>
      </c>
      <c r="H2067" s="39">
        <f>MATCH(C2067,Currecny_M!$A$1:$P$1,0)</f>
        <v>4</v>
      </c>
      <c r="I2067" s="39">
        <f>VLOOKUP(N2067,Currecny_M!$A$1:$P$10,MATCH(Database!C2067,Currecny_M!$A$1:$P$1,0),FALSE)</f>
        <v>84.67</v>
      </c>
      <c r="J2067" s="82">
        <f t="shared" si="97"/>
        <v>-68.328690000000009</v>
      </c>
      <c r="K2067" s="39">
        <f>VLOOKUP('Cover page'!$B$6,Currecny_M!$A$1:$P$10,MATCH(Database!C2067,Currecny_M!$A$1:$P$1,0),FALSE)</f>
        <v>1</v>
      </c>
      <c r="L2067" s="82">
        <f t="shared" si="98"/>
        <v>-68.328690000000009</v>
      </c>
      <c r="M2067" s="82">
        <f>((E2067/$F$1)*VLOOKUP(N2067,Currecny_M!$A$1:$P$10,MATCH(Database!C2067,Currecny_M!$A$1:$P$1,0),FALSE))/VLOOKUP('Cover page'!$B$6,Currecny_M!$A$1:$P$10,MATCH(Database!C2067,Currecny_M!$A$1:$P$1,0),FALSE)</f>
        <v>-68.328690000000009</v>
      </c>
      <c r="N2067" s="6" t="str">
        <f>VLOOKUP(B2067,Master!$A$2:$C$11,3,FALSE)</f>
        <v>Euro</v>
      </c>
      <c r="O2067" s="6" t="str">
        <f>VLOOKUP(B2067,Master!$A$2:$C$11,2,FALSE)</f>
        <v>Europe</v>
      </c>
      <c r="Q2067" s="39" t="str">
        <f>VLOOKUP(D2067,GL_Master!$A$1:$D$80,2,FALSE)</f>
        <v>BS</v>
      </c>
      <c r="R2067" s="39" t="str">
        <f>VLOOKUP(D2067,GL_Master!$A$1:$D$80,3,FALSE)</f>
        <v>Long-term provisions</v>
      </c>
      <c r="S2067" s="39" t="str">
        <f>VLOOKUP(D2067,GL_Master!$A$1:$D$80,4,FALSE)</f>
        <v>Provision for leave encashment</v>
      </c>
    </row>
    <row r="2068" spans="1:19" x14ac:dyDescent="0.25">
      <c r="A2068" s="39" t="s">
        <v>262</v>
      </c>
      <c r="B2068" s="39" t="s">
        <v>237</v>
      </c>
      <c r="C2068" s="7">
        <v>43983</v>
      </c>
      <c r="D2068" s="39" t="s">
        <v>60</v>
      </c>
      <c r="E2068" s="39">
        <v>-223</v>
      </c>
      <c r="F2068" s="82">
        <f t="shared" si="96"/>
        <v>-0.223</v>
      </c>
      <c r="G2068" s="39">
        <f>VLOOKUP(N2068,Currecny_M!$A$1:$P$10,2,FALSE)</f>
        <v>83</v>
      </c>
      <c r="H2068" s="39">
        <f>MATCH(C2068,Currecny_M!$A$1:$P$1,0)</f>
        <v>4</v>
      </c>
      <c r="I2068" s="39">
        <f>VLOOKUP(N2068,Currecny_M!$A$1:$P$10,MATCH(Database!C2068,Currecny_M!$A$1:$P$1,0),FALSE)</f>
        <v>84.67</v>
      </c>
      <c r="J2068" s="82">
        <f t="shared" si="97"/>
        <v>-18.881410000000002</v>
      </c>
      <c r="K2068" s="39">
        <f>VLOOKUP('Cover page'!$B$6,Currecny_M!$A$1:$P$10,MATCH(Database!C2068,Currecny_M!$A$1:$P$1,0),FALSE)</f>
        <v>1</v>
      </c>
      <c r="L2068" s="82">
        <f t="shared" si="98"/>
        <v>-18.881410000000002</v>
      </c>
      <c r="M2068" s="82">
        <f>((E2068/$F$1)*VLOOKUP(N2068,Currecny_M!$A$1:$P$10,MATCH(Database!C2068,Currecny_M!$A$1:$P$1,0),FALSE))/VLOOKUP('Cover page'!$B$6,Currecny_M!$A$1:$P$10,MATCH(Database!C2068,Currecny_M!$A$1:$P$1,0),FALSE)</f>
        <v>-18.881410000000002</v>
      </c>
      <c r="N2068" s="6" t="str">
        <f>VLOOKUP(B2068,Master!$A$2:$C$11,3,FALSE)</f>
        <v>Euro</v>
      </c>
      <c r="O2068" s="6" t="str">
        <f>VLOOKUP(B2068,Master!$A$2:$C$11,2,FALSE)</f>
        <v>Europe</v>
      </c>
      <c r="Q2068" s="39" t="str">
        <f>VLOOKUP(D2068,GL_Master!$A$1:$D$80,2,FALSE)</f>
        <v>BS</v>
      </c>
      <c r="R2068" s="39" t="str">
        <f>VLOOKUP(D2068,GL_Master!$A$1:$D$80,3,FALSE)</f>
        <v>Trade Payables</v>
      </c>
      <c r="S2068" s="39" t="str">
        <f>VLOOKUP(D2068,GL_Master!$A$1:$D$80,4,FALSE)</f>
        <v>Trade payable</v>
      </c>
    </row>
    <row r="2069" spans="1:19" x14ac:dyDescent="0.25">
      <c r="A2069" s="39" t="s">
        <v>262</v>
      </c>
      <c r="B2069" s="39" t="s">
        <v>237</v>
      </c>
      <c r="C2069" s="7">
        <v>43983</v>
      </c>
      <c r="D2069" s="39" t="s">
        <v>61</v>
      </c>
      <c r="E2069" s="39">
        <v>-2360</v>
      </c>
      <c r="F2069" s="82">
        <f t="shared" si="96"/>
        <v>-2.36</v>
      </c>
      <c r="G2069" s="39">
        <f>VLOOKUP(N2069,Currecny_M!$A$1:$P$10,2,FALSE)</f>
        <v>83</v>
      </c>
      <c r="H2069" s="39">
        <f>MATCH(C2069,Currecny_M!$A$1:$P$1,0)</f>
        <v>4</v>
      </c>
      <c r="I2069" s="39">
        <f>VLOOKUP(N2069,Currecny_M!$A$1:$P$10,MATCH(Database!C2069,Currecny_M!$A$1:$P$1,0),FALSE)</f>
        <v>84.67</v>
      </c>
      <c r="J2069" s="82">
        <f t="shared" si="97"/>
        <v>-199.8212</v>
      </c>
      <c r="K2069" s="39">
        <f>VLOOKUP('Cover page'!$B$6,Currecny_M!$A$1:$P$10,MATCH(Database!C2069,Currecny_M!$A$1:$P$1,0),FALSE)</f>
        <v>1</v>
      </c>
      <c r="L2069" s="82">
        <f t="shared" si="98"/>
        <v>-199.8212</v>
      </c>
      <c r="M2069" s="82">
        <f>((E2069/$F$1)*VLOOKUP(N2069,Currecny_M!$A$1:$P$10,MATCH(Database!C2069,Currecny_M!$A$1:$P$1,0),FALSE))/VLOOKUP('Cover page'!$B$6,Currecny_M!$A$1:$P$10,MATCH(Database!C2069,Currecny_M!$A$1:$P$1,0),FALSE)</f>
        <v>-199.8212</v>
      </c>
      <c r="N2069" s="6" t="str">
        <f>VLOOKUP(B2069,Master!$A$2:$C$11,3,FALSE)</f>
        <v>Euro</v>
      </c>
      <c r="O2069" s="6" t="str">
        <f>VLOOKUP(B2069,Master!$A$2:$C$11,2,FALSE)</f>
        <v>Europe</v>
      </c>
      <c r="Q2069" s="39" t="str">
        <f>VLOOKUP(D2069,GL_Master!$A$1:$D$80,2,FALSE)</f>
        <v>BS</v>
      </c>
      <c r="R2069" s="39" t="str">
        <f>VLOOKUP(D2069,GL_Master!$A$1:$D$80,3,FALSE)</f>
        <v>Provisions</v>
      </c>
      <c r="S2069" s="39" t="str">
        <f>VLOOKUP(D2069,GL_Master!$A$1:$D$80,4,FALSE)</f>
        <v>Provision for doubtful assets</v>
      </c>
    </row>
    <row r="2070" spans="1:19" x14ac:dyDescent="0.25">
      <c r="A2070" s="39" t="s">
        <v>262</v>
      </c>
      <c r="B2070" s="39" t="s">
        <v>237</v>
      </c>
      <c r="C2070" s="7">
        <v>43983</v>
      </c>
      <c r="D2070" s="39" t="s">
        <v>62</v>
      </c>
      <c r="E2070" s="39">
        <v>-83</v>
      </c>
      <c r="F2070" s="82">
        <f t="shared" si="96"/>
        <v>-8.3000000000000004E-2</v>
      </c>
      <c r="G2070" s="39">
        <f>VLOOKUP(N2070,Currecny_M!$A$1:$P$10,2,FALSE)</f>
        <v>83</v>
      </c>
      <c r="H2070" s="39">
        <f>MATCH(C2070,Currecny_M!$A$1:$P$1,0)</f>
        <v>4</v>
      </c>
      <c r="I2070" s="39">
        <f>VLOOKUP(N2070,Currecny_M!$A$1:$P$10,MATCH(Database!C2070,Currecny_M!$A$1:$P$1,0),FALSE)</f>
        <v>84.67</v>
      </c>
      <c r="J2070" s="82">
        <f t="shared" si="97"/>
        <v>-7.0276100000000001</v>
      </c>
      <c r="K2070" s="39">
        <f>VLOOKUP('Cover page'!$B$6,Currecny_M!$A$1:$P$10,MATCH(Database!C2070,Currecny_M!$A$1:$P$1,0),FALSE)</f>
        <v>1</v>
      </c>
      <c r="L2070" s="82">
        <f t="shared" si="98"/>
        <v>-7.0276100000000001</v>
      </c>
      <c r="M2070" s="82">
        <f>((E2070/$F$1)*VLOOKUP(N2070,Currecny_M!$A$1:$P$10,MATCH(Database!C2070,Currecny_M!$A$1:$P$1,0),FALSE))/VLOOKUP('Cover page'!$B$6,Currecny_M!$A$1:$P$10,MATCH(Database!C2070,Currecny_M!$A$1:$P$1,0),FALSE)</f>
        <v>-7.0276100000000001</v>
      </c>
      <c r="N2070" s="6" t="str">
        <f>VLOOKUP(B2070,Master!$A$2:$C$11,3,FALSE)</f>
        <v>Euro</v>
      </c>
      <c r="O2070" s="6" t="str">
        <f>VLOOKUP(B2070,Master!$A$2:$C$11,2,FALSE)</f>
        <v>Europe</v>
      </c>
      <c r="Q2070" s="39" t="str">
        <f>VLOOKUP(D2070,GL_Master!$A$1:$D$80,2,FALSE)</f>
        <v>BS</v>
      </c>
      <c r="R2070" s="39" t="str">
        <f>VLOOKUP(D2070,GL_Master!$A$1:$D$80,3,FALSE)</f>
        <v>Provisions</v>
      </c>
      <c r="S2070" s="39" t="str">
        <f>VLOOKUP(D2070,GL_Master!$A$1:$D$80,4,FALSE)</f>
        <v>Provision for Insurance</v>
      </c>
    </row>
    <row r="2071" spans="1:19" x14ac:dyDescent="0.25">
      <c r="A2071" s="39" t="s">
        <v>262</v>
      </c>
      <c r="B2071" s="39" t="s">
        <v>237</v>
      </c>
      <c r="C2071" s="7">
        <v>43983</v>
      </c>
      <c r="D2071" s="39" t="s">
        <v>63</v>
      </c>
      <c r="E2071" s="39">
        <v>187</v>
      </c>
      <c r="F2071" s="82">
        <f t="shared" si="96"/>
        <v>0.187</v>
      </c>
      <c r="G2071" s="39">
        <f>VLOOKUP(N2071,Currecny_M!$A$1:$P$10,2,FALSE)</f>
        <v>83</v>
      </c>
      <c r="H2071" s="39">
        <f>MATCH(C2071,Currecny_M!$A$1:$P$1,0)</f>
        <v>4</v>
      </c>
      <c r="I2071" s="39">
        <f>VLOOKUP(N2071,Currecny_M!$A$1:$P$10,MATCH(Database!C2071,Currecny_M!$A$1:$P$1,0),FALSE)</f>
        <v>84.67</v>
      </c>
      <c r="J2071" s="82">
        <f t="shared" si="97"/>
        <v>15.83329</v>
      </c>
      <c r="K2071" s="39">
        <f>VLOOKUP('Cover page'!$B$6,Currecny_M!$A$1:$P$10,MATCH(Database!C2071,Currecny_M!$A$1:$P$1,0),FALSE)</f>
        <v>1</v>
      </c>
      <c r="L2071" s="82">
        <f t="shared" si="98"/>
        <v>15.83329</v>
      </c>
      <c r="M2071" s="82">
        <f>((E2071/$F$1)*VLOOKUP(N2071,Currecny_M!$A$1:$P$10,MATCH(Database!C2071,Currecny_M!$A$1:$P$1,0),FALSE))/VLOOKUP('Cover page'!$B$6,Currecny_M!$A$1:$P$10,MATCH(Database!C2071,Currecny_M!$A$1:$P$1,0),FALSE)</f>
        <v>15.83329</v>
      </c>
      <c r="N2071" s="6" t="str">
        <f>VLOOKUP(B2071,Master!$A$2:$C$11,3,FALSE)</f>
        <v>Euro</v>
      </c>
      <c r="O2071" s="6" t="str">
        <f>VLOOKUP(B2071,Master!$A$2:$C$11,2,FALSE)</f>
        <v>Europe</v>
      </c>
      <c r="Q2071" s="39" t="str">
        <f>VLOOKUP(D2071,GL_Master!$A$1:$D$80,2,FALSE)</f>
        <v>BS</v>
      </c>
      <c r="R2071" s="39" t="str">
        <f>VLOOKUP(D2071,GL_Master!$A$1:$D$80,3,FALSE)</f>
        <v>Gross Block</v>
      </c>
      <c r="S2071" s="39" t="str">
        <f>VLOOKUP(D2071,GL_Master!$A$1:$D$80,4,FALSE)</f>
        <v>Tangible Fixed assets</v>
      </c>
    </row>
    <row r="2072" spans="1:19" x14ac:dyDescent="0.25">
      <c r="A2072" s="39" t="s">
        <v>262</v>
      </c>
      <c r="B2072" s="39" t="s">
        <v>237</v>
      </c>
      <c r="C2072" s="7">
        <v>43983</v>
      </c>
      <c r="D2072" s="39" t="s">
        <v>64</v>
      </c>
      <c r="E2072" s="39">
        <v>11373</v>
      </c>
      <c r="F2072" s="82">
        <f t="shared" si="96"/>
        <v>11.372999999999999</v>
      </c>
      <c r="G2072" s="39">
        <f>VLOOKUP(N2072,Currecny_M!$A$1:$P$10,2,FALSE)</f>
        <v>83</v>
      </c>
      <c r="H2072" s="39">
        <f>MATCH(C2072,Currecny_M!$A$1:$P$1,0)</f>
        <v>4</v>
      </c>
      <c r="I2072" s="39">
        <f>VLOOKUP(N2072,Currecny_M!$A$1:$P$10,MATCH(Database!C2072,Currecny_M!$A$1:$P$1,0),FALSE)</f>
        <v>84.67</v>
      </c>
      <c r="J2072" s="82">
        <f t="shared" si="97"/>
        <v>962.95191</v>
      </c>
      <c r="K2072" s="39">
        <f>VLOOKUP('Cover page'!$B$6,Currecny_M!$A$1:$P$10,MATCH(Database!C2072,Currecny_M!$A$1:$P$1,0),FALSE)</f>
        <v>1</v>
      </c>
      <c r="L2072" s="82">
        <f t="shared" si="98"/>
        <v>962.95191</v>
      </c>
      <c r="M2072" s="82">
        <f>((E2072/$F$1)*VLOOKUP(N2072,Currecny_M!$A$1:$P$10,MATCH(Database!C2072,Currecny_M!$A$1:$P$1,0),FALSE))/VLOOKUP('Cover page'!$B$6,Currecny_M!$A$1:$P$10,MATCH(Database!C2072,Currecny_M!$A$1:$P$1,0),FALSE)</f>
        <v>962.95191</v>
      </c>
      <c r="N2072" s="6" t="str">
        <f>VLOOKUP(B2072,Master!$A$2:$C$11,3,FALSE)</f>
        <v>Euro</v>
      </c>
      <c r="O2072" s="6" t="str">
        <f>VLOOKUP(B2072,Master!$A$2:$C$11,2,FALSE)</f>
        <v>Europe</v>
      </c>
      <c r="Q2072" s="39" t="str">
        <f>VLOOKUP(D2072,GL_Master!$A$1:$D$80,2,FALSE)</f>
        <v>BS</v>
      </c>
      <c r="R2072" s="39" t="str">
        <f>VLOOKUP(D2072,GL_Master!$A$1:$D$80,3,FALSE)</f>
        <v>Gross Block</v>
      </c>
      <c r="S2072" s="39" t="str">
        <f>VLOOKUP(D2072,GL_Master!$A$1:$D$80,4,FALSE)</f>
        <v>Tangible Fixed assets</v>
      </c>
    </row>
    <row r="2073" spans="1:19" x14ac:dyDescent="0.25">
      <c r="A2073" s="39" t="s">
        <v>262</v>
      </c>
      <c r="B2073" s="39" t="s">
        <v>237</v>
      </c>
      <c r="C2073" s="7">
        <v>43983</v>
      </c>
      <c r="D2073" s="39" t="s">
        <v>65</v>
      </c>
      <c r="E2073" s="39">
        <v>-6840</v>
      </c>
      <c r="F2073" s="82">
        <f t="shared" si="96"/>
        <v>-6.84</v>
      </c>
      <c r="G2073" s="39">
        <f>VLOOKUP(N2073,Currecny_M!$A$1:$P$10,2,FALSE)</f>
        <v>83</v>
      </c>
      <c r="H2073" s="39">
        <f>MATCH(C2073,Currecny_M!$A$1:$P$1,0)</f>
        <v>4</v>
      </c>
      <c r="I2073" s="39">
        <f>VLOOKUP(N2073,Currecny_M!$A$1:$P$10,MATCH(Database!C2073,Currecny_M!$A$1:$P$1,0),FALSE)</f>
        <v>84.67</v>
      </c>
      <c r="J2073" s="82">
        <f t="shared" si="97"/>
        <v>-579.14279999999997</v>
      </c>
      <c r="K2073" s="39">
        <f>VLOOKUP('Cover page'!$B$6,Currecny_M!$A$1:$P$10,MATCH(Database!C2073,Currecny_M!$A$1:$P$1,0),FALSE)</f>
        <v>1</v>
      </c>
      <c r="L2073" s="82">
        <f t="shared" si="98"/>
        <v>-579.14279999999997</v>
      </c>
      <c r="M2073" s="82">
        <f>((E2073/$F$1)*VLOOKUP(N2073,Currecny_M!$A$1:$P$10,MATCH(Database!C2073,Currecny_M!$A$1:$P$1,0),FALSE))/VLOOKUP('Cover page'!$B$6,Currecny_M!$A$1:$P$10,MATCH(Database!C2073,Currecny_M!$A$1:$P$1,0),FALSE)</f>
        <v>-579.14279999999997</v>
      </c>
      <c r="N2073" s="6" t="str">
        <f>VLOOKUP(B2073,Master!$A$2:$C$11,3,FALSE)</f>
        <v>Euro</v>
      </c>
      <c r="O2073" s="6" t="str">
        <f>VLOOKUP(B2073,Master!$A$2:$C$11,2,FALSE)</f>
        <v>Europe</v>
      </c>
      <c r="Q2073" s="39" t="str">
        <f>VLOOKUP(D2073,GL_Master!$A$1:$D$80,2,FALSE)</f>
        <v>BS</v>
      </c>
      <c r="R2073" s="39" t="str">
        <f>VLOOKUP(D2073,GL_Master!$A$1:$D$80,3,FALSE)</f>
        <v>Accumulated Depreciation</v>
      </c>
      <c r="S2073" s="39" t="str">
        <f>VLOOKUP(D2073,GL_Master!$A$1:$D$80,4,FALSE)</f>
        <v>Accumulated Depreciation</v>
      </c>
    </row>
    <row r="2074" spans="1:19" x14ac:dyDescent="0.25">
      <c r="A2074" s="39" t="s">
        <v>262</v>
      </c>
      <c r="B2074" s="39" t="s">
        <v>237</v>
      </c>
      <c r="C2074" s="7">
        <v>43983</v>
      </c>
      <c r="D2074" s="39" t="s">
        <v>66</v>
      </c>
      <c r="E2074" s="39">
        <v>6069</v>
      </c>
      <c r="F2074" s="82">
        <f t="shared" si="96"/>
        <v>6.069</v>
      </c>
      <c r="G2074" s="39">
        <f>VLOOKUP(N2074,Currecny_M!$A$1:$P$10,2,FALSE)</f>
        <v>83</v>
      </c>
      <c r="H2074" s="39">
        <f>MATCH(C2074,Currecny_M!$A$1:$P$1,0)</f>
        <v>4</v>
      </c>
      <c r="I2074" s="39">
        <f>VLOOKUP(N2074,Currecny_M!$A$1:$P$10,MATCH(Database!C2074,Currecny_M!$A$1:$P$1,0),FALSE)</f>
        <v>84.67</v>
      </c>
      <c r="J2074" s="82">
        <f t="shared" si="97"/>
        <v>513.86222999999995</v>
      </c>
      <c r="K2074" s="39">
        <f>VLOOKUP('Cover page'!$B$6,Currecny_M!$A$1:$P$10,MATCH(Database!C2074,Currecny_M!$A$1:$P$1,0),FALSE)</f>
        <v>1</v>
      </c>
      <c r="L2074" s="82">
        <f t="shared" si="98"/>
        <v>513.86222999999995</v>
      </c>
      <c r="M2074" s="82">
        <f>((E2074/$F$1)*VLOOKUP(N2074,Currecny_M!$A$1:$P$10,MATCH(Database!C2074,Currecny_M!$A$1:$P$1,0),FALSE))/VLOOKUP('Cover page'!$B$6,Currecny_M!$A$1:$P$10,MATCH(Database!C2074,Currecny_M!$A$1:$P$1,0),FALSE)</f>
        <v>513.86222999999995</v>
      </c>
      <c r="N2074" s="6" t="str">
        <f>VLOOKUP(B2074,Master!$A$2:$C$11,3,FALSE)</f>
        <v>Euro</v>
      </c>
      <c r="O2074" s="6" t="str">
        <f>VLOOKUP(B2074,Master!$A$2:$C$11,2,FALSE)</f>
        <v>Europe</v>
      </c>
      <c r="Q2074" s="39" t="str">
        <f>VLOOKUP(D2074,GL_Master!$A$1:$D$80,2,FALSE)</f>
        <v>BS</v>
      </c>
      <c r="R2074" s="39" t="str">
        <f>VLOOKUP(D2074,GL_Master!$A$1:$D$80,3,FALSE)</f>
        <v>Gross Block</v>
      </c>
      <c r="S2074" s="39" t="str">
        <f>VLOOKUP(D2074,GL_Master!$A$1:$D$80,4,FALSE)</f>
        <v>Tangible Fixed assets</v>
      </c>
    </row>
    <row r="2075" spans="1:19" x14ac:dyDescent="0.25">
      <c r="A2075" s="39" t="s">
        <v>262</v>
      </c>
      <c r="B2075" s="39" t="s">
        <v>237</v>
      </c>
      <c r="C2075" s="7">
        <v>43983</v>
      </c>
      <c r="D2075" s="39" t="s">
        <v>67</v>
      </c>
      <c r="E2075" s="39">
        <v>2178</v>
      </c>
      <c r="F2075" s="82">
        <f t="shared" si="96"/>
        <v>2.1779999999999999</v>
      </c>
      <c r="G2075" s="39">
        <f>VLOOKUP(N2075,Currecny_M!$A$1:$P$10,2,FALSE)</f>
        <v>83</v>
      </c>
      <c r="H2075" s="39">
        <f>MATCH(C2075,Currecny_M!$A$1:$P$1,0)</f>
        <v>4</v>
      </c>
      <c r="I2075" s="39">
        <f>VLOOKUP(N2075,Currecny_M!$A$1:$P$10,MATCH(Database!C2075,Currecny_M!$A$1:$P$1,0),FALSE)</f>
        <v>84.67</v>
      </c>
      <c r="J2075" s="82">
        <f t="shared" si="97"/>
        <v>184.41126</v>
      </c>
      <c r="K2075" s="39">
        <f>VLOOKUP('Cover page'!$B$6,Currecny_M!$A$1:$P$10,MATCH(Database!C2075,Currecny_M!$A$1:$P$1,0),FALSE)</f>
        <v>1</v>
      </c>
      <c r="L2075" s="82">
        <f t="shared" si="98"/>
        <v>184.41126</v>
      </c>
      <c r="M2075" s="82">
        <f>((E2075/$F$1)*VLOOKUP(N2075,Currecny_M!$A$1:$P$10,MATCH(Database!C2075,Currecny_M!$A$1:$P$1,0),FALSE))/VLOOKUP('Cover page'!$B$6,Currecny_M!$A$1:$P$10,MATCH(Database!C2075,Currecny_M!$A$1:$P$1,0),FALSE)</f>
        <v>184.41126</v>
      </c>
      <c r="N2075" s="6" t="str">
        <f>VLOOKUP(B2075,Master!$A$2:$C$11,3,FALSE)</f>
        <v>Euro</v>
      </c>
      <c r="O2075" s="6" t="str">
        <f>VLOOKUP(B2075,Master!$A$2:$C$11,2,FALSE)</f>
        <v>Europe</v>
      </c>
      <c r="Q2075" s="39" t="str">
        <f>VLOOKUP(D2075,GL_Master!$A$1:$D$80,2,FALSE)</f>
        <v>BS</v>
      </c>
      <c r="R2075" s="39" t="str">
        <f>VLOOKUP(D2075,GL_Master!$A$1:$D$80,3,FALSE)</f>
        <v>Gross Block</v>
      </c>
      <c r="S2075" s="39" t="str">
        <f>VLOOKUP(D2075,GL_Master!$A$1:$D$80,4,FALSE)</f>
        <v>Tangible Fixed assets</v>
      </c>
    </row>
    <row r="2076" spans="1:19" x14ac:dyDescent="0.25">
      <c r="A2076" s="39" t="s">
        <v>262</v>
      </c>
      <c r="B2076" s="39" t="s">
        <v>237</v>
      </c>
      <c r="C2076" s="7">
        <v>43983</v>
      </c>
      <c r="D2076" s="39" t="s">
        <v>68</v>
      </c>
      <c r="E2076" s="39">
        <v>-1994</v>
      </c>
      <c r="F2076" s="82">
        <f t="shared" si="96"/>
        <v>-1.994</v>
      </c>
      <c r="G2076" s="39">
        <f>VLOOKUP(N2076,Currecny_M!$A$1:$P$10,2,FALSE)</f>
        <v>83</v>
      </c>
      <c r="H2076" s="39">
        <f>MATCH(C2076,Currecny_M!$A$1:$P$1,0)</f>
        <v>4</v>
      </c>
      <c r="I2076" s="39">
        <f>VLOOKUP(N2076,Currecny_M!$A$1:$P$10,MATCH(Database!C2076,Currecny_M!$A$1:$P$1,0),FALSE)</f>
        <v>84.67</v>
      </c>
      <c r="J2076" s="82">
        <f t="shared" si="97"/>
        <v>-168.83198000000002</v>
      </c>
      <c r="K2076" s="39">
        <f>VLOOKUP('Cover page'!$B$6,Currecny_M!$A$1:$P$10,MATCH(Database!C2076,Currecny_M!$A$1:$P$1,0),FALSE)</f>
        <v>1</v>
      </c>
      <c r="L2076" s="82">
        <f t="shared" si="98"/>
        <v>-168.83198000000002</v>
      </c>
      <c r="M2076" s="82">
        <f>((E2076/$F$1)*VLOOKUP(N2076,Currecny_M!$A$1:$P$10,MATCH(Database!C2076,Currecny_M!$A$1:$P$1,0),FALSE))/VLOOKUP('Cover page'!$B$6,Currecny_M!$A$1:$P$10,MATCH(Database!C2076,Currecny_M!$A$1:$P$1,0),FALSE)</f>
        <v>-168.83198000000002</v>
      </c>
      <c r="N2076" s="6" t="str">
        <f>VLOOKUP(B2076,Master!$A$2:$C$11,3,FALSE)</f>
        <v>Euro</v>
      </c>
      <c r="O2076" s="6" t="str">
        <f>VLOOKUP(B2076,Master!$A$2:$C$11,2,FALSE)</f>
        <v>Europe</v>
      </c>
      <c r="Q2076" s="39" t="str">
        <f>VLOOKUP(D2076,GL_Master!$A$1:$D$80,2,FALSE)</f>
        <v>BS</v>
      </c>
      <c r="R2076" s="39" t="str">
        <f>VLOOKUP(D2076,GL_Master!$A$1:$D$80,3,FALSE)</f>
        <v>Accumulated Depreciation</v>
      </c>
      <c r="S2076" s="39" t="str">
        <f>VLOOKUP(D2076,GL_Master!$A$1:$D$80,4,FALSE)</f>
        <v>Accumulated Depreciation</v>
      </c>
    </row>
    <row r="2077" spans="1:19" x14ac:dyDescent="0.25">
      <c r="A2077" s="39" t="s">
        <v>262</v>
      </c>
      <c r="B2077" s="39" t="s">
        <v>237</v>
      </c>
      <c r="C2077" s="7">
        <v>43983</v>
      </c>
      <c r="D2077" s="39" t="s">
        <v>69</v>
      </c>
      <c r="E2077" s="39">
        <v>3958</v>
      </c>
      <c r="F2077" s="82">
        <f t="shared" si="96"/>
        <v>3.9580000000000002</v>
      </c>
      <c r="G2077" s="39">
        <f>VLOOKUP(N2077,Currecny_M!$A$1:$P$10,2,FALSE)</f>
        <v>83</v>
      </c>
      <c r="H2077" s="39">
        <f>MATCH(C2077,Currecny_M!$A$1:$P$1,0)</f>
        <v>4</v>
      </c>
      <c r="I2077" s="39">
        <f>VLOOKUP(N2077,Currecny_M!$A$1:$P$10,MATCH(Database!C2077,Currecny_M!$A$1:$P$1,0),FALSE)</f>
        <v>84.67</v>
      </c>
      <c r="J2077" s="82">
        <f t="shared" si="97"/>
        <v>335.12386000000004</v>
      </c>
      <c r="K2077" s="39">
        <f>VLOOKUP('Cover page'!$B$6,Currecny_M!$A$1:$P$10,MATCH(Database!C2077,Currecny_M!$A$1:$P$1,0),FALSE)</f>
        <v>1</v>
      </c>
      <c r="L2077" s="82">
        <f t="shared" si="98"/>
        <v>335.12386000000004</v>
      </c>
      <c r="M2077" s="82">
        <f>((E2077/$F$1)*VLOOKUP(N2077,Currecny_M!$A$1:$P$10,MATCH(Database!C2077,Currecny_M!$A$1:$P$1,0),FALSE))/VLOOKUP('Cover page'!$B$6,Currecny_M!$A$1:$P$10,MATCH(Database!C2077,Currecny_M!$A$1:$P$1,0),FALSE)</f>
        <v>335.12386000000004</v>
      </c>
      <c r="N2077" s="6" t="str">
        <f>VLOOKUP(B2077,Master!$A$2:$C$11,3,FALSE)</f>
        <v>Euro</v>
      </c>
      <c r="O2077" s="6" t="str">
        <f>VLOOKUP(B2077,Master!$A$2:$C$11,2,FALSE)</f>
        <v>Europe</v>
      </c>
      <c r="Q2077" s="39" t="str">
        <f>VLOOKUP(D2077,GL_Master!$A$1:$D$80,2,FALSE)</f>
        <v>BS</v>
      </c>
      <c r="R2077" s="39" t="str">
        <f>VLOOKUP(D2077,GL_Master!$A$1:$D$80,3,FALSE)</f>
        <v>Gross Block</v>
      </c>
      <c r="S2077" s="39" t="str">
        <f>VLOOKUP(D2077,GL_Master!$A$1:$D$80,4,FALSE)</f>
        <v>Tangible Fixed assets</v>
      </c>
    </row>
    <row r="2078" spans="1:19" x14ac:dyDescent="0.25">
      <c r="A2078" s="39" t="s">
        <v>262</v>
      </c>
      <c r="B2078" s="39" t="s">
        <v>237</v>
      </c>
      <c r="C2078" s="7">
        <v>43983</v>
      </c>
      <c r="D2078" s="39" t="s">
        <v>70</v>
      </c>
      <c r="E2078" s="39">
        <v>-135</v>
      </c>
      <c r="F2078" s="82">
        <f t="shared" si="96"/>
        <v>-0.13500000000000001</v>
      </c>
      <c r="G2078" s="39">
        <f>VLOOKUP(N2078,Currecny_M!$A$1:$P$10,2,FALSE)</f>
        <v>83</v>
      </c>
      <c r="H2078" s="39">
        <f>MATCH(C2078,Currecny_M!$A$1:$P$1,0)</f>
        <v>4</v>
      </c>
      <c r="I2078" s="39">
        <f>VLOOKUP(N2078,Currecny_M!$A$1:$P$10,MATCH(Database!C2078,Currecny_M!$A$1:$P$1,0),FALSE)</f>
        <v>84.67</v>
      </c>
      <c r="J2078" s="82">
        <f t="shared" si="97"/>
        <v>-11.43045</v>
      </c>
      <c r="K2078" s="39">
        <f>VLOOKUP('Cover page'!$B$6,Currecny_M!$A$1:$P$10,MATCH(Database!C2078,Currecny_M!$A$1:$P$1,0),FALSE)</f>
        <v>1</v>
      </c>
      <c r="L2078" s="82">
        <f t="shared" si="98"/>
        <v>-11.43045</v>
      </c>
      <c r="M2078" s="82">
        <f>((E2078/$F$1)*VLOOKUP(N2078,Currecny_M!$A$1:$P$10,MATCH(Database!C2078,Currecny_M!$A$1:$P$1,0),FALSE))/VLOOKUP('Cover page'!$B$6,Currecny_M!$A$1:$P$10,MATCH(Database!C2078,Currecny_M!$A$1:$P$1,0),FALSE)</f>
        <v>-11.43045</v>
      </c>
      <c r="N2078" s="6" t="str">
        <f>VLOOKUP(B2078,Master!$A$2:$C$11,3,FALSE)</f>
        <v>Euro</v>
      </c>
      <c r="O2078" s="6" t="str">
        <f>VLOOKUP(B2078,Master!$A$2:$C$11,2,FALSE)</f>
        <v>Europe</v>
      </c>
      <c r="Q2078" s="39" t="str">
        <f>VLOOKUP(D2078,GL_Master!$A$1:$D$80,2,FALSE)</f>
        <v>BS</v>
      </c>
      <c r="R2078" s="39" t="str">
        <f>VLOOKUP(D2078,GL_Master!$A$1:$D$80,3,FALSE)</f>
        <v>Accumulated Depreciation</v>
      </c>
      <c r="S2078" s="39" t="str">
        <f>VLOOKUP(D2078,GL_Master!$A$1:$D$80,4,FALSE)</f>
        <v>Accumulated Depreciation</v>
      </c>
    </row>
    <row r="2079" spans="1:19" x14ac:dyDescent="0.25">
      <c r="A2079" s="39" t="s">
        <v>262</v>
      </c>
      <c r="B2079" s="39" t="s">
        <v>237</v>
      </c>
      <c r="C2079" s="7">
        <v>43983</v>
      </c>
      <c r="D2079" s="39" t="s">
        <v>71</v>
      </c>
      <c r="E2079" s="39">
        <v>6781</v>
      </c>
      <c r="F2079" s="82">
        <f t="shared" si="96"/>
        <v>6.7809999999999997</v>
      </c>
      <c r="G2079" s="39">
        <f>VLOOKUP(N2079,Currecny_M!$A$1:$P$10,2,FALSE)</f>
        <v>83</v>
      </c>
      <c r="H2079" s="39">
        <f>MATCH(C2079,Currecny_M!$A$1:$P$1,0)</f>
        <v>4</v>
      </c>
      <c r="I2079" s="39">
        <f>VLOOKUP(N2079,Currecny_M!$A$1:$P$10,MATCH(Database!C2079,Currecny_M!$A$1:$P$1,0),FALSE)</f>
        <v>84.67</v>
      </c>
      <c r="J2079" s="82">
        <f t="shared" si="97"/>
        <v>574.14726999999993</v>
      </c>
      <c r="K2079" s="39">
        <f>VLOOKUP('Cover page'!$B$6,Currecny_M!$A$1:$P$10,MATCH(Database!C2079,Currecny_M!$A$1:$P$1,0),FALSE)</f>
        <v>1</v>
      </c>
      <c r="L2079" s="82">
        <f t="shared" si="98"/>
        <v>574.14726999999993</v>
      </c>
      <c r="M2079" s="82">
        <f>((E2079/$F$1)*VLOOKUP(N2079,Currecny_M!$A$1:$P$10,MATCH(Database!C2079,Currecny_M!$A$1:$P$1,0),FALSE))/VLOOKUP('Cover page'!$B$6,Currecny_M!$A$1:$P$10,MATCH(Database!C2079,Currecny_M!$A$1:$P$1,0),FALSE)</f>
        <v>574.14726999999993</v>
      </c>
      <c r="N2079" s="6" t="str">
        <f>VLOOKUP(B2079,Master!$A$2:$C$11,3,FALSE)</f>
        <v>Euro</v>
      </c>
      <c r="O2079" s="6" t="str">
        <f>VLOOKUP(B2079,Master!$A$2:$C$11,2,FALSE)</f>
        <v>Europe</v>
      </c>
      <c r="Q2079" s="39" t="str">
        <f>VLOOKUP(D2079,GL_Master!$A$1:$D$80,2,FALSE)</f>
        <v>BS</v>
      </c>
      <c r="R2079" s="39" t="str">
        <f>VLOOKUP(D2079,GL_Master!$A$1:$D$80,3,FALSE)</f>
        <v>Gross Block</v>
      </c>
      <c r="S2079" s="39" t="str">
        <f>VLOOKUP(D2079,GL_Master!$A$1:$D$80,4,FALSE)</f>
        <v>Tangible Fixed assets</v>
      </c>
    </row>
    <row r="2080" spans="1:19" x14ac:dyDescent="0.25">
      <c r="A2080" s="39" t="s">
        <v>262</v>
      </c>
      <c r="B2080" s="39" t="s">
        <v>237</v>
      </c>
      <c r="C2080" s="7">
        <v>43983</v>
      </c>
      <c r="D2080" s="39" t="s">
        <v>72</v>
      </c>
      <c r="E2080" s="39">
        <v>57</v>
      </c>
      <c r="F2080" s="82">
        <f t="shared" si="96"/>
        <v>5.7000000000000002E-2</v>
      </c>
      <c r="G2080" s="39">
        <f>VLOOKUP(N2080,Currecny_M!$A$1:$P$10,2,FALSE)</f>
        <v>83</v>
      </c>
      <c r="H2080" s="39">
        <f>MATCH(C2080,Currecny_M!$A$1:$P$1,0)</f>
        <v>4</v>
      </c>
      <c r="I2080" s="39">
        <f>VLOOKUP(N2080,Currecny_M!$A$1:$P$10,MATCH(Database!C2080,Currecny_M!$A$1:$P$1,0),FALSE)</f>
        <v>84.67</v>
      </c>
      <c r="J2080" s="82">
        <f t="shared" si="97"/>
        <v>4.8261900000000004</v>
      </c>
      <c r="K2080" s="39">
        <f>VLOOKUP('Cover page'!$B$6,Currecny_M!$A$1:$P$10,MATCH(Database!C2080,Currecny_M!$A$1:$P$1,0),FALSE)</f>
        <v>1</v>
      </c>
      <c r="L2080" s="82">
        <f t="shared" si="98"/>
        <v>4.8261900000000004</v>
      </c>
      <c r="M2080" s="82">
        <f>((E2080/$F$1)*VLOOKUP(N2080,Currecny_M!$A$1:$P$10,MATCH(Database!C2080,Currecny_M!$A$1:$P$1,0),FALSE))/VLOOKUP('Cover page'!$B$6,Currecny_M!$A$1:$P$10,MATCH(Database!C2080,Currecny_M!$A$1:$P$1,0),FALSE)</f>
        <v>4.8261900000000004</v>
      </c>
      <c r="N2080" s="6" t="str">
        <f>VLOOKUP(B2080,Master!$A$2:$C$11,3,FALSE)</f>
        <v>Euro</v>
      </c>
      <c r="O2080" s="6" t="str">
        <f>VLOOKUP(B2080,Master!$A$2:$C$11,2,FALSE)</f>
        <v>Europe</v>
      </c>
      <c r="Q2080" s="39" t="str">
        <f>VLOOKUP(D2080,GL_Master!$A$1:$D$80,2,FALSE)</f>
        <v>BS</v>
      </c>
      <c r="R2080" s="39" t="str">
        <f>VLOOKUP(D2080,GL_Master!$A$1:$D$80,3,FALSE)</f>
        <v>Gross Block</v>
      </c>
      <c r="S2080" s="39" t="str">
        <f>VLOOKUP(D2080,GL_Master!$A$1:$D$80,4,FALSE)</f>
        <v>Tangible Fixed assets</v>
      </c>
    </row>
    <row r="2081" spans="1:19" x14ac:dyDescent="0.25">
      <c r="A2081" s="39" t="s">
        <v>262</v>
      </c>
      <c r="B2081" s="39" t="s">
        <v>237</v>
      </c>
      <c r="C2081" s="7">
        <v>43983</v>
      </c>
      <c r="D2081" s="39" t="s">
        <v>73</v>
      </c>
      <c r="E2081" s="39">
        <v>28</v>
      </c>
      <c r="F2081" s="82">
        <f t="shared" si="96"/>
        <v>2.8000000000000001E-2</v>
      </c>
      <c r="G2081" s="39">
        <f>VLOOKUP(N2081,Currecny_M!$A$1:$P$10,2,FALSE)</f>
        <v>83</v>
      </c>
      <c r="H2081" s="39">
        <f>MATCH(C2081,Currecny_M!$A$1:$P$1,0)</f>
        <v>4</v>
      </c>
      <c r="I2081" s="39">
        <f>VLOOKUP(N2081,Currecny_M!$A$1:$P$10,MATCH(Database!C2081,Currecny_M!$A$1:$P$1,0),FALSE)</f>
        <v>84.67</v>
      </c>
      <c r="J2081" s="82">
        <f t="shared" si="97"/>
        <v>2.3707600000000002</v>
      </c>
      <c r="K2081" s="39">
        <f>VLOOKUP('Cover page'!$B$6,Currecny_M!$A$1:$P$10,MATCH(Database!C2081,Currecny_M!$A$1:$P$1,0),FALSE)</f>
        <v>1</v>
      </c>
      <c r="L2081" s="82">
        <f t="shared" si="98"/>
        <v>2.3707600000000002</v>
      </c>
      <c r="M2081" s="82">
        <f>((E2081/$F$1)*VLOOKUP(N2081,Currecny_M!$A$1:$P$10,MATCH(Database!C2081,Currecny_M!$A$1:$P$1,0),FALSE))/VLOOKUP('Cover page'!$B$6,Currecny_M!$A$1:$P$10,MATCH(Database!C2081,Currecny_M!$A$1:$P$1,0),FALSE)</f>
        <v>2.3707600000000002</v>
      </c>
      <c r="N2081" s="6" t="str">
        <f>VLOOKUP(B2081,Master!$A$2:$C$11,3,FALSE)</f>
        <v>Euro</v>
      </c>
      <c r="O2081" s="6" t="str">
        <f>VLOOKUP(B2081,Master!$A$2:$C$11,2,FALSE)</f>
        <v>Europe</v>
      </c>
      <c r="Q2081" s="39" t="str">
        <f>VLOOKUP(D2081,GL_Master!$A$1:$D$80,2,FALSE)</f>
        <v>BS</v>
      </c>
      <c r="R2081" s="39" t="str">
        <f>VLOOKUP(D2081,GL_Master!$A$1:$D$80,3,FALSE)</f>
        <v>Gross Block</v>
      </c>
      <c r="S2081" s="39" t="str">
        <f>VLOOKUP(D2081,GL_Master!$A$1:$D$80,4,FALSE)</f>
        <v>Tangible Fixed assets</v>
      </c>
    </row>
    <row r="2082" spans="1:19" x14ac:dyDescent="0.25">
      <c r="A2082" s="39" t="s">
        <v>262</v>
      </c>
      <c r="B2082" s="39" t="s">
        <v>237</v>
      </c>
      <c r="C2082" s="7">
        <v>43983</v>
      </c>
      <c r="D2082" s="39" t="s">
        <v>74</v>
      </c>
      <c r="E2082" s="39">
        <v>-6693</v>
      </c>
      <c r="F2082" s="82">
        <f t="shared" si="96"/>
        <v>-6.6929999999999996</v>
      </c>
      <c r="G2082" s="39">
        <f>VLOOKUP(N2082,Currecny_M!$A$1:$P$10,2,FALSE)</f>
        <v>83</v>
      </c>
      <c r="H2082" s="39">
        <f>MATCH(C2082,Currecny_M!$A$1:$P$1,0)</f>
        <v>4</v>
      </c>
      <c r="I2082" s="39">
        <f>VLOOKUP(N2082,Currecny_M!$A$1:$P$10,MATCH(Database!C2082,Currecny_M!$A$1:$P$1,0),FALSE)</f>
        <v>84.67</v>
      </c>
      <c r="J2082" s="82">
        <f t="shared" si="97"/>
        <v>-566.69630999999993</v>
      </c>
      <c r="K2082" s="39">
        <f>VLOOKUP('Cover page'!$B$6,Currecny_M!$A$1:$P$10,MATCH(Database!C2082,Currecny_M!$A$1:$P$1,0),FALSE)</f>
        <v>1</v>
      </c>
      <c r="L2082" s="82">
        <f t="shared" si="98"/>
        <v>-566.69630999999993</v>
      </c>
      <c r="M2082" s="82">
        <f>((E2082/$F$1)*VLOOKUP(N2082,Currecny_M!$A$1:$P$10,MATCH(Database!C2082,Currecny_M!$A$1:$P$1,0),FALSE))/VLOOKUP('Cover page'!$B$6,Currecny_M!$A$1:$P$10,MATCH(Database!C2082,Currecny_M!$A$1:$P$1,0),FALSE)</f>
        <v>-566.69630999999993</v>
      </c>
      <c r="N2082" s="6" t="str">
        <f>VLOOKUP(B2082,Master!$A$2:$C$11,3,FALSE)</f>
        <v>Euro</v>
      </c>
      <c r="O2082" s="6" t="str">
        <f>VLOOKUP(B2082,Master!$A$2:$C$11,2,FALSE)</f>
        <v>Europe</v>
      </c>
      <c r="Q2082" s="39" t="str">
        <f>VLOOKUP(D2082,GL_Master!$A$1:$D$80,2,FALSE)</f>
        <v>BS</v>
      </c>
      <c r="R2082" s="39" t="str">
        <f>VLOOKUP(D2082,GL_Master!$A$1:$D$80,3,FALSE)</f>
        <v>Accumulated Depreciation</v>
      </c>
      <c r="S2082" s="39" t="str">
        <f>VLOOKUP(D2082,GL_Master!$A$1:$D$80,4,FALSE)</f>
        <v>Accumulated Depreciation</v>
      </c>
    </row>
    <row r="2083" spans="1:19" x14ac:dyDescent="0.25">
      <c r="A2083" s="39" t="s">
        <v>262</v>
      </c>
      <c r="B2083" s="39" t="s">
        <v>237</v>
      </c>
      <c r="C2083" s="7">
        <v>43983</v>
      </c>
      <c r="D2083" s="39" t="s">
        <v>21</v>
      </c>
      <c r="E2083" s="39">
        <v>557</v>
      </c>
      <c r="F2083" s="82">
        <f t="shared" si="96"/>
        <v>0.55700000000000005</v>
      </c>
      <c r="G2083" s="39">
        <f>VLOOKUP(N2083,Currecny_M!$A$1:$P$10,2,FALSE)</f>
        <v>83</v>
      </c>
      <c r="H2083" s="39">
        <f>MATCH(C2083,Currecny_M!$A$1:$P$1,0)</f>
        <v>4</v>
      </c>
      <c r="I2083" s="39">
        <f>VLOOKUP(N2083,Currecny_M!$A$1:$P$10,MATCH(Database!C2083,Currecny_M!$A$1:$P$1,0),FALSE)</f>
        <v>84.67</v>
      </c>
      <c r="J2083" s="82">
        <f t="shared" si="97"/>
        <v>47.161190000000005</v>
      </c>
      <c r="K2083" s="39">
        <f>VLOOKUP('Cover page'!$B$6,Currecny_M!$A$1:$P$10,MATCH(Database!C2083,Currecny_M!$A$1:$P$1,0),FALSE)</f>
        <v>1</v>
      </c>
      <c r="L2083" s="82">
        <f t="shared" si="98"/>
        <v>47.161190000000005</v>
      </c>
      <c r="M2083" s="82">
        <f>((E2083/$F$1)*VLOOKUP(N2083,Currecny_M!$A$1:$P$10,MATCH(Database!C2083,Currecny_M!$A$1:$P$1,0),FALSE))/VLOOKUP('Cover page'!$B$6,Currecny_M!$A$1:$P$10,MATCH(Database!C2083,Currecny_M!$A$1:$P$1,0),FALSE)</f>
        <v>47.161190000000005</v>
      </c>
      <c r="N2083" s="6" t="str">
        <f>VLOOKUP(B2083,Master!$A$2:$C$11,3,FALSE)</f>
        <v>Euro</v>
      </c>
      <c r="O2083" s="6" t="str">
        <f>VLOOKUP(B2083,Master!$A$2:$C$11,2,FALSE)</f>
        <v>Europe</v>
      </c>
      <c r="Q2083" s="39" t="str">
        <f>VLOOKUP(D2083,GL_Master!$A$1:$D$80,2,FALSE)</f>
        <v>BS</v>
      </c>
      <c r="R2083" s="39" t="str">
        <f>VLOOKUP(D2083,GL_Master!$A$1:$D$80,3,FALSE)</f>
        <v>Gross Block</v>
      </c>
      <c r="S2083" s="39" t="str">
        <f>VLOOKUP(D2083,GL_Master!$A$1:$D$80,4,FALSE)</f>
        <v>Tangible Fixed assets</v>
      </c>
    </row>
    <row r="2084" spans="1:19" x14ac:dyDescent="0.25">
      <c r="A2084" s="39" t="s">
        <v>262</v>
      </c>
      <c r="B2084" s="39" t="s">
        <v>237</v>
      </c>
      <c r="C2084" s="7">
        <v>43983</v>
      </c>
      <c r="D2084" s="39" t="s">
        <v>27</v>
      </c>
      <c r="E2084" s="39">
        <v>1288</v>
      </c>
      <c r="F2084" s="82">
        <f t="shared" si="96"/>
        <v>1.288</v>
      </c>
      <c r="G2084" s="39">
        <f>VLOOKUP(N2084,Currecny_M!$A$1:$P$10,2,FALSE)</f>
        <v>83</v>
      </c>
      <c r="H2084" s="39">
        <f>MATCH(C2084,Currecny_M!$A$1:$P$1,0)</f>
        <v>4</v>
      </c>
      <c r="I2084" s="39">
        <f>VLOOKUP(N2084,Currecny_M!$A$1:$P$10,MATCH(Database!C2084,Currecny_M!$A$1:$P$1,0),FALSE)</f>
        <v>84.67</v>
      </c>
      <c r="J2084" s="82">
        <f t="shared" si="97"/>
        <v>109.05496000000001</v>
      </c>
      <c r="K2084" s="39">
        <f>VLOOKUP('Cover page'!$B$6,Currecny_M!$A$1:$P$10,MATCH(Database!C2084,Currecny_M!$A$1:$P$1,0),FALSE)</f>
        <v>1</v>
      </c>
      <c r="L2084" s="82">
        <f t="shared" si="98"/>
        <v>109.05496000000001</v>
      </c>
      <c r="M2084" s="82">
        <f>((E2084/$F$1)*VLOOKUP(N2084,Currecny_M!$A$1:$P$10,MATCH(Database!C2084,Currecny_M!$A$1:$P$1,0),FALSE))/VLOOKUP('Cover page'!$B$6,Currecny_M!$A$1:$P$10,MATCH(Database!C2084,Currecny_M!$A$1:$P$1,0),FALSE)</f>
        <v>109.05496000000001</v>
      </c>
      <c r="N2084" s="6" t="str">
        <f>VLOOKUP(B2084,Master!$A$2:$C$11,3,FALSE)</f>
        <v>Euro</v>
      </c>
      <c r="O2084" s="6" t="str">
        <f>VLOOKUP(B2084,Master!$A$2:$C$11,2,FALSE)</f>
        <v>Europe</v>
      </c>
      <c r="Q2084" s="39" t="str">
        <f>VLOOKUP(D2084,GL_Master!$A$1:$D$80,2,FALSE)</f>
        <v>BS</v>
      </c>
      <c r="R2084" s="39" t="str">
        <f>VLOOKUP(D2084,GL_Master!$A$1:$D$80,3,FALSE)</f>
        <v>Gross Block</v>
      </c>
      <c r="S2084" s="39" t="str">
        <f>VLOOKUP(D2084,GL_Master!$A$1:$D$80,4,FALSE)</f>
        <v>Tangible Fixed assets</v>
      </c>
    </row>
    <row r="2085" spans="1:19" x14ac:dyDescent="0.25">
      <c r="A2085" s="39" t="s">
        <v>262</v>
      </c>
      <c r="B2085" s="39" t="s">
        <v>237</v>
      </c>
      <c r="C2085" s="7">
        <v>43983</v>
      </c>
      <c r="D2085" s="39" t="s">
        <v>75</v>
      </c>
      <c r="E2085" s="39">
        <v>-27</v>
      </c>
      <c r="F2085" s="82">
        <f t="shared" si="96"/>
        <v>-2.7E-2</v>
      </c>
      <c r="G2085" s="39">
        <f>VLOOKUP(N2085,Currecny_M!$A$1:$P$10,2,FALSE)</f>
        <v>83</v>
      </c>
      <c r="H2085" s="39">
        <f>MATCH(C2085,Currecny_M!$A$1:$P$1,0)</f>
        <v>4</v>
      </c>
      <c r="I2085" s="39">
        <f>VLOOKUP(N2085,Currecny_M!$A$1:$P$10,MATCH(Database!C2085,Currecny_M!$A$1:$P$1,0),FALSE)</f>
        <v>84.67</v>
      </c>
      <c r="J2085" s="82">
        <f t="shared" si="97"/>
        <v>-2.2860900000000002</v>
      </c>
      <c r="K2085" s="39">
        <f>VLOOKUP('Cover page'!$B$6,Currecny_M!$A$1:$P$10,MATCH(Database!C2085,Currecny_M!$A$1:$P$1,0),FALSE)</f>
        <v>1</v>
      </c>
      <c r="L2085" s="82">
        <f t="shared" si="98"/>
        <v>-2.2860900000000002</v>
      </c>
      <c r="M2085" s="82">
        <f>((E2085/$F$1)*VLOOKUP(N2085,Currecny_M!$A$1:$P$10,MATCH(Database!C2085,Currecny_M!$A$1:$P$1,0),FALSE))/VLOOKUP('Cover page'!$B$6,Currecny_M!$A$1:$P$10,MATCH(Database!C2085,Currecny_M!$A$1:$P$1,0),FALSE)</f>
        <v>-2.2860900000000002</v>
      </c>
      <c r="N2085" s="6" t="str">
        <f>VLOOKUP(B2085,Master!$A$2:$C$11,3,FALSE)</f>
        <v>Euro</v>
      </c>
      <c r="O2085" s="6" t="str">
        <f>VLOOKUP(B2085,Master!$A$2:$C$11,2,FALSE)</f>
        <v>Europe</v>
      </c>
      <c r="Q2085" s="39" t="str">
        <f>VLOOKUP(D2085,GL_Master!$A$1:$D$80,2,FALSE)</f>
        <v>BS</v>
      </c>
      <c r="R2085" s="39" t="str">
        <f>VLOOKUP(D2085,GL_Master!$A$1:$D$80,3,FALSE)</f>
        <v>Gross Block</v>
      </c>
      <c r="S2085" s="39" t="str">
        <f>VLOOKUP(D2085,GL_Master!$A$1:$D$80,4,FALSE)</f>
        <v>Tangible Fixed assets</v>
      </c>
    </row>
    <row r="2086" spans="1:19" x14ac:dyDescent="0.25">
      <c r="A2086" s="39" t="s">
        <v>262</v>
      </c>
      <c r="B2086" s="39" t="s">
        <v>237</v>
      </c>
      <c r="C2086" s="7">
        <v>43983</v>
      </c>
      <c r="D2086" s="39" t="s">
        <v>76</v>
      </c>
      <c r="E2086" s="39">
        <v>683</v>
      </c>
      <c r="F2086" s="82">
        <f t="shared" si="96"/>
        <v>0.68300000000000005</v>
      </c>
      <c r="G2086" s="39">
        <f>VLOOKUP(N2086,Currecny_M!$A$1:$P$10,2,FALSE)</f>
        <v>83</v>
      </c>
      <c r="H2086" s="39">
        <f>MATCH(C2086,Currecny_M!$A$1:$P$1,0)</f>
        <v>4</v>
      </c>
      <c r="I2086" s="39">
        <f>VLOOKUP(N2086,Currecny_M!$A$1:$P$10,MATCH(Database!C2086,Currecny_M!$A$1:$P$1,0),FALSE)</f>
        <v>84.67</v>
      </c>
      <c r="J2086" s="82">
        <f t="shared" si="97"/>
        <v>57.829610000000002</v>
      </c>
      <c r="K2086" s="39">
        <f>VLOOKUP('Cover page'!$B$6,Currecny_M!$A$1:$P$10,MATCH(Database!C2086,Currecny_M!$A$1:$P$1,0),FALSE)</f>
        <v>1</v>
      </c>
      <c r="L2086" s="82">
        <f t="shared" si="98"/>
        <v>57.829610000000002</v>
      </c>
      <c r="M2086" s="82">
        <f>((E2086/$F$1)*VLOOKUP(N2086,Currecny_M!$A$1:$P$10,MATCH(Database!C2086,Currecny_M!$A$1:$P$1,0),FALSE))/VLOOKUP('Cover page'!$B$6,Currecny_M!$A$1:$P$10,MATCH(Database!C2086,Currecny_M!$A$1:$P$1,0),FALSE)</f>
        <v>57.829610000000002</v>
      </c>
      <c r="N2086" s="6" t="str">
        <f>VLOOKUP(B2086,Master!$A$2:$C$11,3,FALSE)</f>
        <v>Euro</v>
      </c>
      <c r="O2086" s="6" t="str">
        <f>VLOOKUP(B2086,Master!$A$2:$C$11,2,FALSE)</f>
        <v>Europe</v>
      </c>
      <c r="Q2086" s="39" t="str">
        <f>VLOOKUP(D2086,GL_Master!$A$1:$D$80,2,FALSE)</f>
        <v>BS</v>
      </c>
      <c r="R2086" s="39" t="str">
        <f>VLOOKUP(D2086,GL_Master!$A$1:$D$80,3,FALSE)</f>
        <v>Inventories</v>
      </c>
      <c r="S2086" s="39" t="str">
        <f>VLOOKUP(D2086,GL_Master!$A$1:$D$80,4,FALSE)</f>
        <v>Inventory</v>
      </c>
    </row>
    <row r="2087" spans="1:19" x14ac:dyDescent="0.25">
      <c r="A2087" s="39" t="s">
        <v>262</v>
      </c>
      <c r="B2087" s="39" t="s">
        <v>237</v>
      </c>
      <c r="C2087" s="7">
        <v>43983</v>
      </c>
      <c r="D2087" s="39" t="s">
        <v>77</v>
      </c>
      <c r="E2087" s="39">
        <v>1720</v>
      </c>
      <c r="F2087" s="82">
        <f t="shared" si="96"/>
        <v>1.72</v>
      </c>
      <c r="G2087" s="39">
        <f>VLOOKUP(N2087,Currecny_M!$A$1:$P$10,2,FALSE)</f>
        <v>83</v>
      </c>
      <c r="H2087" s="39">
        <f>MATCH(C2087,Currecny_M!$A$1:$P$1,0)</f>
        <v>4</v>
      </c>
      <c r="I2087" s="39">
        <f>VLOOKUP(N2087,Currecny_M!$A$1:$P$10,MATCH(Database!C2087,Currecny_M!$A$1:$P$1,0),FALSE)</f>
        <v>84.67</v>
      </c>
      <c r="J2087" s="82">
        <f t="shared" si="97"/>
        <v>145.63239999999999</v>
      </c>
      <c r="K2087" s="39">
        <f>VLOOKUP('Cover page'!$B$6,Currecny_M!$A$1:$P$10,MATCH(Database!C2087,Currecny_M!$A$1:$P$1,0),FALSE)</f>
        <v>1</v>
      </c>
      <c r="L2087" s="82">
        <f t="shared" si="98"/>
        <v>145.63239999999999</v>
      </c>
      <c r="M2087" s="82">
        <f>((E2087/$F$1)*VLOOKUP(N2087,Currecny_M!$A$1:$P$10,MATCH(Database!C2087,Currecny_M!$A$1:$P$1,0),FALSE))/VLOOKUP('Cover page'!$B$6,Currecny_M!$A$1:$P$10,MATCH(Database!C2087,Currecny_M!$A$1:$P$1,0),FALSE)</f>
        <v>145.63239999999999</v>
      </c>
      <c r="N2087" s="6" t="str">
        <f>VLOOKUP(B2087,Master!$A$2:$C$11,3,FALSE)</f>
        <v>Euro</v>
      </c>
      <c r="O2087" s="6" t="str">
        <f>VLOOKUP(B2087,Master!$A$2:$C$11,2,FALSE)</f>
        <v>Europe</v>
      </c>
      <c r="Q2087" s="39" t="str">
        <f>VLOOKUP(D2087,GL_Master!$A$1:$D$80,2,FALSE)</f>
        <v>BS</v>
      </c>
      <c r="R2087" s="39" t="str">
        <f>VLOOKUP(D2087,GL_Master!$A$1:$D$80,3,FALSE)</f>
        <v>Inventories</v>
      </c>
      <c r="S2087" s="39" t="str">
        <f>VLOOKUP(D2087,GL_Master!$A$1:$D$80,4,FALSE)</f>
        <v>Inventory</v>
      </c>
    </row>
    <row r="2088" spans="1:19" x14ac:dyDescent="0.25">
      <c r="A2088" s="39" t="s">
        <v>262</v>
      </c>
      <c r="B2088" s="39" t="s">
        <v>237</v>
      </c>
      <c r="C2088" s="7">
        <v>43983</v>
      </c>
      <c r="D2088" s="39" t="s">
        <v>2</v>
      </c>
      <c r="E2088" s="39">
        <v>185831</v>
      </c>
      <c r="F2088" s="82">
        <f t="shared" si="96"/>
        <v>185.83099999999999</v>
      </c>
      <c r="G2088" s="39">
        <f>VLOOKUP(N2088,Currecny_M!$A$1:$P$10,2,FALSE)</f>
        <v>83</v>
      </c>
      <c r="H2088" s="39">
        <f>MATCH(C2088,Currecny_M!$A$1:$P$1,0)</f>
        <v>4</v>
      </c>
      <c r="I2088" s="39">
        <f>VLOOKUP(N2088,Currecny_M!$A$1:$P$10,MATCH(Database!C2088,Currecny_M!$A$1:$P$1,0),FALSE)</f>
        <v>84.67</v>
      </c>
      <c r="J2088" s="82">
        <f t="shared" si="97"/>
        <v>15734.31077</v>
      </c>
      <c r="K2088" s="39">
        <f>VLOOKUP('Cover page'!$B$6,Currecny_M!$A$1:$P$10,MATCH(Database!C2088,Currecny_M!$A$1:$P$1,0),FALSE)</f>
        <v>1</v>
      </c>
      <c r="L2088" s="82">
        <f t="shared" si="98"/>
        <v>15734.31077</v>
      </c>
      <c r="M2088" s="82">
        <f>((E2088/$F$1)*VLOOKUP(N2088,Currecny_M!$A$1:$P$10,MATCH(Database!C2088,Currecny_M!$A$1:$P$1,0),FALSE))/VLOOKUP('Cover page'!$B$6,Currecny_M!$A$1:$P$10,MATCH(Database!C2088,Currecny_M!$A$1:$P$1,0),FALSE)</f>
        <v>15734.31077</v>
      </c>
      <c r="N2088" s="6" t="str">
        <f>VLOOKUP(B2088,Master!$A$2:$C$11,3,FALSE)</f>
        <v>Euro</v>
      </c>
      <c r="O2088" s="6" t="str">
        <f>VLOOKUP(B2088,Master!$A$2:$C$11,2,FALSE)</f>
        <v>Europe</v>
      </c>
      <c r="Q2088" s="39" t="str">
        <f>VLOOKUP(D2088,GL_Master!$A$1:$D$80,2,FALSE)</f>
        <v>BS</v>
      </c>
      <c r="R2088" s="39" t="str">
        <f>VLOOKUP(D2088,GL_Master!$A$1:$D$80,3,FALSE)</f>
        <v>Trade receivables</v>
      </c>
      <c r="S2088" s="39" t="str">
        <f>VLOOKUP(D2088,GL_Master!$A$1:$D$80,4,FALSE)</f>
        <v>Unsecured, considered good</v>
      </c>
    </row>
    <row r="2089" spans="1:19" x14ac:dyDescent="0.25">
      <c r="A2089" s="39" t="s">
        <v>262</v>
      </c>
      <c r="B2089" s="39" t="s">
        <v>237</v>
      </c>
      <c r="C2089" s="7">
        <v>43983</v>
      </c>
      <c r="D2089" s="39" t="s">
        <v>78</v>
      </c>
      <c r="E2089" s="39">
        <v>27</v>
      </c>
      <c r="F2089" s="82">
        <f t="shared" si="96"/>
        <v>2.7E-2</v>
      </c>
      <c r="G2089" s="39">
        <f>VLOOKUP(N2089,Currecny_M!$A$1:$P$10,2,FALSE)</f>
        <v>83</v>
      </c>
      <c r="H2089" s="39">
        <f>MATCH(C2089,Currecny_M!$A$1:$P$1,0)</f>
        <v>4</v>
      </c>
      <c r="I2089" s="39">
        <f>VLOOKUP(N2089,Currecny_M!$A$1:$P$10,MATCH(Database!C2089,Currecny_M!$A$1:$P$1,0),FALSE)</f>
        <v>84.67</v>
      </c>
      <c r="J2089" s="82">
        <f t="shared" si="97"/>
        <v>2.2860900000000002</v>
      </c>
      <c r="K2089" s="39">
        <f>VLOOKUP('Cover page'!$B$6,Currecny_M!$A$1:$P$10,MATCH(Database!C2089,Currecny_M!$A$1:$P$1,0),FALSE)</f>
        <v>1</v>
      </c>
      <c r="L2089" s="82">
        <f t="shared" si="98"/>
        <v>2.2860900000000002</v>
      </c>
      <c r="M2089" s="82">
        <f>((E2089/$F$1)*VLOOKUP(N2089,Currecny_M!$A$1:$P$10,MATCH(Database!C2089,Currecny_M!$A$1:$P$1,0),FALSE))/VLOOKUP('Cover page'!$B$6,Currecny_M!$A$1:$P$10,MATCH(Database!C2089,Currecny_M!$A$1:$P$1,0),FALSE)</f>
        <v>2.2860900000000002</v>
      </c>
      <c r="N2089" s="6" t="str">
        <f>VLOOKUP(B2089,Master!$A$2:$C$11,3,FALSE)</f>
        <v>Euro</v>
      </c>
      <c r="O2089" s="6" t="str">
        <f>VLOOKUP(B2089,Master!$A$2:$C$11,2,FALSE)</f>
        <v>Europe</v>
      </c>
      <c r="Q2089" s="39" t="str">
        <f>VLOOKUP(D2089,GL_Master!$A$1:$D$80,2,FALSE)</f>
        <v>BS</v>
      </c>
      <c r="R2089" s="39" t="str">
        <f>VLOOKUP(D2089,GL_Master!$A$1:$D$80,3,FALSE)</f>
        <v>Cash &amp; Bank Balances</v>
      </c>
      <c r="S2089" s="39" t="str">
        <f>VLOOKUP(D2089,GL_Master!$A$1:$D$80,4,FALSE)</f>
        <v>Cash In hand</v>
      </c>
    </row>
    <row r="2090" spans="1:19" x14ac:dyDescent="0.25">
      <c r="A2090" s="39" t="s">
        <v>262</v>
      </c>
      <c r="B2090" s="39" t="s">
        <v>237</v>
      </c>
      <c r="C2090" s="7">
        <v>43983</v>
      </c>
      <c r="D2090" s="39" t="s">
        <v>79</v>
      </c>
      <c r="E2090" s="39">
        <v>-7024</v>
      </c>
      <c r="F2090" s="82">
        <f t="shared" si="96"/>
        <v>-7.024</v>
      </c>
      <c r="G2090" s="39">
        <f>VLOOKUP(N2090,Currecny_M!$A$1:$P$10,2,FALSE)</f>
        <v>83</v>
      </c>
      <c r="H2090" s="39">
        <f>MATCH(C2090,Currecny_M!$A$1:$P$1,0)</f>
        <v>4</v>
      </c>
      <c r="I2090" s="39">
        <f>VLOOKUP(N2090,Currecny_M!$A$1:$P$10,MATCH(Database!C2090,Currecny_M!$A$1:$P$1,0),FALSE)</f>
        <v>84.67</v>
      </c>
      <c r="J2090" s="82">
        <f t="shared" si="97"/>
        <v>-594.72208000000001</v>
      </c>
      <c r="K2090" s="39">
        <f>VLOOKUP('Cover page'!$B$6,Currecny_M!$A$1:$P$10,MATCH(Database!C2090,Currecny_M!$A$1:$P$1,0),FALSE)</f>
        <v>1</v>
      </c>
      <c r="L2090" s="82">
        <f t="shared" si="98"/>
        <v>-594.72208000000001</v>
      </c>
      <c r="M2090" s="82">
        <f>((E2090/$F$1)*VLOOKUP(N2090,Currecny_M!$A$1:$P$10,MATCH(Database!C2090,Currecny_M!$A$1:$P$1,0),FALSE))/VLOOKUP('Cover page'!$B$6,Currecny_M!$A$1:$P$10,MATCH(Database!C2090,Currecny_M!$A$1:$P$1,0),FALSE)</f>
        <v>-594.72208000000001</v>
      </c>
      <c r="N2090" s="6" t="str">
        <f>VLOOKUP(B2090,Master!$A$2:$C$11,3,FALSE)</f>
        <v>Euro</v>
      </c>
      <c r="O2090" s="6" t="str">
        <f>VLOOKUP(B2090,Master!$A$2:$C$11,2,FALSE)</f>
        <v>Europe</v>
      </c>
      <c r="Q2090" s="39" t="str">
        <f>VLOOKUP(D2090,GL_Master!$A$1:$D$80,2,FALSE)</f>
        <v>BS</v>
      </c>
      <c r="R2090" s="39" t="str">
        <f>VLOOKUP(D2090,GL_Master!$A$1:$D$80,3,FALSE)</f>
        <v>Loan Fund</v>
      </c>
      <c r="S2090" s="39" t="str">
        <f>VLOOKUP(D2090,GL_Master!$A$1:$D$80,4,FALSE)</f>
        <v>Term Loan</v>
      </c>
    </row>
    <row r="2091" spans="1:19" x14ac:dyDescent="0.25">
      <c r="A2091" s="39" t="s">
        <v>262</v>
      </c>
      <c r="B2091" s="39" t="s">
        <v>237</v>
      </c>
      <c r="C2091" s="7">
        <v>43983</v>
      </c>
      <c r="D2091" s="39" t="s">
        <v>80</v>
      </c>
      <c r="E2091" s="39">
        <v>195</v>
      </c>
      <c r="F2091" s="82">
        <f t="shared" si="96"/>
        <v>0.19500000000000001</v>
      </c>
      <c r="G2091" s="39">
        <f>VLOOKUP(N2091,Currecny_M!$A$1:$P$10,2,FALSE)</f>
        <v>83</v>
      </c>
      <c r="H2091" s="39">
        <f>MATCH(C2091,Currecny_M!$A$1:$P$1,0)</f>
        <v>4</v>
      </c>
      <c r="I2091" s="39">
        <f>VLOOKUP(N2091,Currecny_M!$A$1:$P$10,MATCH(Database!C2091,Currecny_M!$A$1:$P$1,0),FALSE)</f>
        <v>84.67</v>
      </c>
      <c r="J2091" s="82">
        <f t="shared" si="97"/>
        <v>16.510650000000002</v>
      </c>
      <c r="K2091" s="39">
        <f>VLOOKUP('Cover page'!$B$6,Currecny_M!$A$1:$P$10,MATCH(Database!C2091,Currecny_M!$A$1:$P$1,0),FALSE)</f>
        <v>1</v>
      </c>
      <c r="L2091" s="82">
        <f t="shared" si="98"/>
        <v>16.510650000000002</v>
      </c>
      <c r="M2091" s="82">
        <f>((E2091/$F$1)*VLOOKUP(N2091,Currecny_M!$A$1:$P$10,MATCH(Database!C2091,Currecny_M!$A$1:$P$1,0),FALSE))/VLOOKUP('Cover page'!$B$6,Currecny_M!$A$1:$P$10,MATCH(Database!C2091,Currecny_M!$A$1:$P$1,0),FALSE)</f>
        <v>16.510650000000002</v>
      </c>
      <c r="N2091" s="6" t="str">
        <f>VLOOKUP(B2091,Master!$A$2:$C$11,3,FALSE)</f>
        <v>Euro</v>
      </c>
      <c r="O2091" s="6" t="str">
        <f>VLOOKUP(B2091,Master!$A$2:$C$11,2,FALSE)</f>
        <v>Europe</v>
      </c>
      <c r="Q2091" s="39" t="str">
        <f>VLOOKUP(D2091,GL_Master!$A$1:$D$80,2,FALSE)</f>
        <v>BS</v>
      </c>
      <c r="R2091" s="39" t="str">
        <f>VLOOKUP(D2091,GL_Master!$A$1:$D$80,3,FALSE)</f>
        <v>Cash &amp; Bank Balances</v>
      </c>
      <c r="S2091" s="39" t="str">
        <f>VLOOKUP(D2091,GL_Master!$A$1:$D$80,4,FALSE)</f>
        <v xml:space="preserve">      On Current Accounts</v>
      </c>
    </row>
    <row r="2092" spans="1:19" x14ac:dyDescent="0.25">
      <c r="A2092" s="39" t="s">
        <v>262</v>
      </c>
      <c r="B2092" s="39" t="s">
        <v>237</v>
      </c>
      <c r="C2092" s="7">
        <v>43983</v>
      </c>
      <c r="D2092" s="39" t="s">
        <v>81</v>
      </c>
      <c r="E2092" s="39">
        <v>13893</v>
      </c>
      <c r="F2092" s="82">
        <f t="shared" si="96"/>
        <v>13.893000000000001</v>
      </c>
      <c r="G2092" s="39">
        <f>VLOOKUP(N2092,Currecny_M!$A$1:$P$10,2,FALSE)</f>
        <v>83</v>
      </c>
      <c r="H2092" s="39">
        <f>MATCH(C2092,Currecny_M!$A$1:$P$1,0)</f>
        <v>4</v>
      </c>
      <c r="I2092" s="39">
        <f>VLOOKUP(N2092,Currecny_M!$A$1:$P$10,MATCH(Database!C2092,Currecny_M!$A$1:$P$1,0),FALSE)</f>
        <v>84.67</v>
      </c>
      <c r="J2092" s="82">
        <f t="shared" si="97"/>
        <v>1176.3203100000001</v>
      </c>
      <c r="K2092" s="39">
        <f>VLOOKUP('Cover page'!$B$6,Currecny_M!$A$1:$P$10,MATCH(Database!C2092,Currecny_M!$A$1:$P$1,0),FALSE)</f>
        <v>1</v>
      </c>
      <c r="L2092" s="82">
        <f t="shared" si="98"/>
        <v>1176.3203100000001</v>
      </c>
      <c r="M2092" s="82">
        <f>((E2092/$F$1)*VLOOKUP(N2092,Currecny_M!$A$1:$P$10,MATCH(Database!C2092,Currecny_M!$A$1:$P$1,0),FALSE))/VLOOKUP('Cover page'!$B$6,Currecny_M!$A$1:$P$10,MATCH(Database!C2092,Currecny_M!$A$1:$P$1,0),FALSE)</f>
        <v>1176.3203100000001</v>
      </c>
      <c r="N2092" s="6" t="str">
        <f>VLOOKUP(B2092,Master!$A$2:$C$11,3,FALSE)</f>
        <v>Euro</v>
      </c>
      <c r="O2092" s="6" t="str">
        <f>VLOOKUP(B2092,Master!$A$2:$C$11,2,FALSE)</f>
        <v>Europe</v>
      </c>
      <c r="Q2092" s="39" t="str">
        <f>VLOOKUP(D2092,GL_Master!$A$1:$D$80,2,FALSE)</f>
        <v>BS</v>
      </c>
      <c r="R2092" s="39" t="str">
        <f>VLOOKUP(D2092,GL_Master!$A$1:$D$80,3,FALSE)</f>
        <v>Other Current Assets</v>
      </c>
      <c r="S2092" s="39" t="str">
        <f>VLOOKUP(D2092,GL_Master!$A$1:$D$80,4,FALSE)</f>
        <v>Advance tax recoverable (net of provision )</v>
      </c>
    </row>
    <row r="2093" spans="1:19" x14ac:dyDescent="0.25">
      <c r="A2093" s="39" t="s">
        <v>262</v>
      </c>
      <c r="B2093" s="39" t="s">
        <v>237</v>
      </c>
      <c r="C2093" s="7">
        <v>43983</v>
      </c>
      <c r="D2093" s="39" t="s">
        <v>19</v>
      </c>
      <c r="E2093" s="39">
        <v>146</v>
      </c>
      <c r="F2093" s="82">
        <f t="shared" si="96"/>
        <v>0.14599999999999999</v>
      </c>
      <c r="G2093" s="39">
        <f>VLOOKUP(N2093,Currecny_M!$A$1:$P$10,2,FALSE)</f>
        <v>83</v>
      </c>
      <c r="H2093" s="39">
        <f>MATCH(C2093,Currecny_M!$A$1:$P$1,0)</f>
        <v>4</v>
      </c>
      <c r="I2093" s="39">
        <f>VLOOKUP(N2093,Currecny_M!$A$1:$P$10,MATCH(Database!C2093,Currecny_M!$A$1:$P$1,0),FALSE)</f>
        <v>84.67</v>
      </c>
      <c r="J2093" s="82">
        <f t="shared" si="97"/>
        <v>12.36182</v>
      </c>
      <c r="K2093" s="39">
        <f>VLOOKUP('Cover page'!$B$6,Currecny_M!$A$1:$P$10,MATCH(Database!C2093,Currecny_M!$A$1:$P$1,0),FALSE)</f>
        <v>1</v>
      </c>
      <c r="L2093" s="82">
        <f t="shared" si="98"/>
        <v>12.36182</v>
      </c>
      <c r="M2093" s="82">
        <f>((E2093/$F$1)*VLOOKUP(N2093,Currecny_M!$A$1:$P$10,MATCH(Database!C2093,Currecny_M!$A$1:$P$1,0),FALSE))/VLOOKUP('Cover page'!$B$6,Currecny_M!$A$1:$P$10,MATCH(Database!C2093,Currecny_M!$A$1:$P$1,0),FALSE)</f>
        <v>12.36182</v>
      </c>
      <c r="N2093" s="6" t="str">
        <f>VLOOKUP(B2093,Master!$A$2:$C$11,3,FALSE)</f>
        <v>Euro</v>
      </c>
      <c r="O2093" s="6" t="str">
        <f>VLOOKUP(B2093,Master!$A$2:$C$11,2,FALSE)</f>
        <v>Europe</v>
      </c>
      <c r="Q2093" s="39" t="str">
        <f>VLOOKUP(D2093,GL_Master!$A$1:$D$80,2,FALSE)</f>
        <v>BS</v>
      </c>
      <c r="R2093" s="39" t="str">
        <f>VLOOKUP(D2093,GL_Master!$A$1:$D$80,3,FALSE)</f>
        <v>Short-term loan and advances</v>
      </c>
      <c r="S2093" s="39" t="str">
        <f>VLOOKUP(D2093,GL_Master!$A$1:$D$80,4,FALSE)</f>
        <v>Prepaid expenses</v>
      </c>
    </row>
    <row r="2094" spans="1:19" x14ac:dyDescent="0.25">
      <c r="A2094" s="39" t="s">
        <v>262</v>
      </c>
      <c r="B2094" s="39" t="s">
        <v>237</v>
      </c>
      <c r="C2094" s="7">
        <v>43983</v>
      </c>
      <c r="D2094" s="39" t="s">
        <v>82</v>
      </c>
      <c r="E2094" s="39">
        <v>1560</v>
      </c>
      <c r="F2094" s="82">
        <f t="shared" si="96"/>
        <v>1.56</v>
      </c>
      <c r="G2094" s="39">
        <f>VLOOKUP(N2094,Currecny_M!$A$1:$P$10,2,FALSE)</f>
        <v>83</v>
      </c>
      <c r="H2094" s="39">
        <f>MATCH(C2094,Currecny_M!$A$1:$P$1,0)</f>
        <v>4</v>
      </c>
      <c r="I2094" s="39">
        <f>VLOOKUP(N2094,Currecny_M!$A$1:$P$10,MATCH(Database!C2094,Currecny_M!$A$1:$P$1,0),FALSE)</f>
        <v>84.67</v>
      </c>
      <c r="J2094" s="82">
        <f t="shared" si="97"/>
        <v>132.08520000000001</v>
      </c>
      <c r="K2094" s="39">
        <f>VLOOKUP('Cover page'!$B$6,Currecny_M!$A$1:$P$10,MATCH(Database!C2094,Currecny_M!$A$1:$P$1,0),FALSE)</f>
        <v>1</v>
      </c>
      <c r="L2094" s="82">
        <f t="shared" si="98"/>
        <v>132.08520000000001</v>
      </c>
      <c r="M2094" s="82">
        <f>((E2094/$F$1)*VLOOKUP(N2094,Currecny_M!$A$1:$P$10,MATCH(Database!C2094,Currecny_M!$A$1:$P$1,0),FALSE))/VLOOKUP('Cover page'!$B$6,Currecny_M!$A$1:$P$10,MATCH(Database!C2094,Currecny_M!$A$1:$P$1,0),FALSE)</f>
        <v>132.08520000000001</v>
      </c>
      <c r="N2094" s="6" t="str">
        <f>VLOOKUP(B2094,Master!$A$2:$C$11,3,FALSE)</f>
        <v>Euro</v>
      </c>
      <c r="O2094" s="6" t="str">
        <f>VLOOKUP(B2094,Master!$A$2:$C$11,2,FALSE)</f>
        <v>Europe</v>
      </c>
      <c r="Q2094" s="39" t="str">
        <f>VLOOKUP(D2094,GL_Master!$A$1:$D$80,2,FALSE)</f>
        <v>BS</v>
      </c>
      <c r="R2094" s="39" t="str">
        <f>VLOOKUP(D2094,GL_Master!$A$1:$D$80,3,FALSE)</f>
        <v>Short-term loan and advances</v>
      </c>
      <c r="S2094" s="39" t="str">
        <f>VLOOKUP(D2094,GL_Master!$A$1:$D$80,4,FALSE)</f>
        <v>Advance to vendor/employees</v>
      </c>
    </row>
    <row r="2095" spans="1:19" x14ac:dyDescent="0.25">
      <c r="A2095" s="39" t="s">
        <v>262</v>
      </c>
      <c r="B2095" s="39" t="s">
        <v>237</v>
      </c>
      <c r="C2095" s="7">
        <v>43983</v>
      </c>
      <c r="D2095" s="39" t="s">
        <v>83</v>
      </c>
      <c r="E2095" s="39">
        <v>1002</v>
      </c>
      <c r="F2095" s="82">
        <f t="shared" si="96"/>
        <v>1.002</v>
      </c>
      <c r="G2095" s="39">
        <f>VLOOKUP(N2095,Currecny_M!$A$1:$P$10,2,FALSE)</f>
        <v>83</v>
      </c>
      <c r="H2095" s="39">
        <f>MATCH(C2095,Currecny_M!$A$1:$P$1,0)</f>
        <v>4</v>
      </c>
      <c r="I2095" s="39">
        <f>VLOOKUP(N2095,Currecny_M!$A$1:$P$10,MATCH(Database!C2095,Currecny_M!$A$1:$P$1,0),FALSE)</f>
        <v>84.67</v>
      </c>
      <c r="J2095" s="82">
        <f t="shared" si="97"/>
        <v>84.839340000000007</v>
      </c>
      <c r="K2095" s="39">
        <f>VLOOKUP('Cover page'!$B$6,Currecny_M!$A$1:$P$10,MATCH(Database!C2095,Currecny_M!$A$1:$P$1,0),FALSE)</f>
        <v>1</v>
      </c>
      <c r="L2095" s="82">
        <f t="shared" si="98"/>
        <v>84.839340000000007</v>
      </c>
      <c r="M2095" s="82">
        <f>((E2095/$F$1)*VLOOKUP(N2095,Currecny_M!$A$1:$P$10,MATCH(Database!C2095,Currecny_M!$A$1:$P$1,0),FALSE))/VLOOKUP('Cover page'!$B$6,Currecny_M!$A$1:$P$10,MATCH(Database!C2095,Currecny_M!$A$1:$P$1,0),FALSE)</f>
        <v>84.839340000000007</v>
      </c>
      <c r="N2095" s="6" t="str">
        <f>VLOOKUP(B2095,Master!$A$2:$C$11,3,FALSE)</f>
        <v>Euro</v>
      </c>
      <c r="O2095" s="6" t="str">
        <f>VLOOKUP(B2095,Master!$A$2:$C$11,2,FALSE)</f>
        <v>Europe</v>
      </c>
      <c r="Q2095" s="39" t="str">
        <f>VLOOKUP(D2095,GL_Master!$A$1:$D$80,2,FALSE)</f>
        <v>BS</v>
      </c>
      <c r="R2095" s="39" t="str">
        <f>VLOOKUP(D2095,GL_Master!$A$1:$D$80,3,FALSE)</f>
        <v>Other Current Assets</v>
      </c>
      <c r="S2095" s="39" t="str">
        <f>VLOOKUP(D2095,GL_Master!$A$1:$D$80,4,FALSE)</f>
        <v>Security deposits ( Unsecured, considered good)</v>
      </c>
    </row>
    <row r="2096" spans="1:19" x14ac:dyDescent="0.25">
      <c r="A2096" s="39" t="s">
        <v>262</v>
      </c>
      <c r="B2096" s="39" t="s">
        <v>237</v>
      </c>
      <c r="C2096" s="7">
        <v>43983</v>
      </c>
      <c r="D2096" s="39" t="s">
        <v>246</v>
      </c>
      <c r="E2096" s="39">
        <v>-116249</v>
      </c>
      <c r="F2096" s="82">
        <f t="shared" si="96"/>
        <v>-116.249</v>
      </c>
      <c r="G2096" s="39">
        <f>VLOOKUP(N2096,Currecny_M!$A$1:$P$10,2,FALSE)</f>
        <v>83</v>
      </c>
      <c r="H2096" s="39">
        <f>MATCH(C2096,Currecny_M!$A$1:$P$1,0)</f>
        <v>4</v>
      </c>
      <c r="I2096" s="39">
        <f>VLOOKUP(N2096,Currecny_M!$A$1:$P$10,MATCH(Database!C2096,Currecny_M!$A$1:$P$1,0),FALSE)</f>
        <v>84.67</v>
      </c>
      <c r="J2096" s="82">
        <f t="shared" si="97"/>
        <v>-9842.8028300000005</v>
      </c>
      <c r="K2096" s="39">
        <f>VLOOKUP('Cover page'!$B$6,Currecny_M!$A$1:$P$10,MATCH(Database!C2096,Currecny_M!$A$1:$P$1,0),FALSE)</f>
        <v>1</v>
      </c>
      <c r="L2096" s="82">
        <f t="shared" si="98"/>
        <v>-9842.8028300000005</v>
      </c>
      <c r="M2096" s="82">
        <f>((E2096/$F$1)*VLOOKUP(N2096,Currecny_M!$A$1:$P$10,MATCH(Database!C2096,Currecny_M!$A$1:$P$1,0),FALSE))/VLOOKUP('Cover page'!$B$6,Currecny_M!$A$1:$P$10,MATCH(Database!C2096,Currecny_M!$A$1:$P$1,0),FALSE)</f>
        <v>-9842.8028300000005</v>
      </c>
      <c r="N2096" s="6" t="str">
        <f>VLOOKUP(B2096,Master!$A$2:$C$11,3,FALSE)</f>
        <v>Euro</v>
      </c>
      <c r="O2096" s="6" t="str">
        <f>VLOOKUP(B2096,Master!$A$2:$C$11,2,FALSE)</f>
        <v>Europe</v>
      </c>
      <c r="Q2096" s="39" t="str">
        <f>VLOOKUP(D2096,GL_Master!$A$1:$D$80,2,FALSE)</f>
        <v>PL</v>
      </c>
      <c r="R2096" s="39" t="str">
        <f>VLOOKUP(D2096,GL_Master!$A$1:$D$80,3,FALSE)</f>
        <v>Revenue from Operations</v>
      </c>
      <c r="S2096" s="39" t="str">
        <f>VLOOKUP(D2096,GL_Master!$A$1:$D$80,4,FALSE)</f>
        <v>Contract revenue</v>
      </c>
    </row>
    <row r="2097" spans="1:19" x14ac:dyDescent="0.25">
      <c r="A2097" s="39" t="s">
        <v>262</v>
      </c>
      <c r="B2097" s="39" t="s">
        <v>237</v>
      </c>
      <c r="C2097" s="7">
        <v>43983</v>
      </c>
      <c r="D2097" s="39" t="s">
        <v>134</v>
      </c>
      <c r="E2097" s="39">
        <v>-927</v>
      </c>
      <c r="F2097" s="82">
        <f t="shared" si="96"/>
        <v>-0.92700000000000005</v>
      </c>
      <c r="G2097" s="39">
        <f>VLOOKUP(N2097,Currecny_M!$A$1:$P$10,2,FALSE)</f>
        <v>83</v>
      </c>
      <c r="H2097" s="39">
        <f>MATCH(C2097,Currecny_M!$A$1:$P$1,0)</f>
        <v>4</v>
      </c>
      <c r="I2097" s="39">
        <f>VLOOKUP(N2097,Currecny_M!$A$1:$P$10,MATCH(Database!C2097,Currecny_M!$A$1:$P$1,0),FALSE)</f>
        <v>84.67</v>
      </c>
      <c r="J2097" s="82">
        <f t="shared" si="97"/>
        <v>-78.489090000000004</v>
      </c>
      <c r="K2097" s="39">
        <f>VLOOKUP('Cover page'!$B$6,Currecny_M!$A$1:$P$10,MATCH(Database!C2097,Currecny_M!$A$1:$P$1,0),FALSE)</f>
        <v>1</v>
      </c>
      <c r="L2097" s="82">
        <f t="shared" si="98"/>
        <v>-78.489090000000004</v>
      </c>
      <c r="M2097" s="82">
        <f>((E2097/$F$1)*VLOOKUP(N2097,Currecny_M!$A$1:$P$10,MATCH(Database!C2097,Currecny_M!$A$1:$P$1,0),FALSE))/VLOOKUP('Cover page'!$B$6,Currecny_M!$A$1:$P$10,MATCH(Database!C2097,Currecny_M!$A$1:$P$1,0),FALSE)</f>
        <v>-78.489090000000004</v>
      </c>
      <c r="N2097" s="6" t="str">
        <f>VLOOKUP(B2097,Master!$A$2:$C$11,3,FALSE)</f>
        <v>Euro</v>
      </c>
      <c r="O2097" s="6" t="str">
        <f>VLOOKUP(B2097,Master!$A$2:$C$11,2,FALSE)</f>
        <v>Europe</v>
      </c>
      <c r="Q2097" s="39" t="str">
        <f>VLOOKUP(D2097,GL_Master!$A$1:$D$80,2,FALSE)</f>
        <v>PL</v>
      </c>
      <c r="R2097" s="39" t="str">
        <f>VLOOKUP(D2097,GL_Master!$A$1:$D$80,3,FALSE)</f>
        <v>Other Income</v>
      </c>
      <c r="S2097" s="39" t="str">
        <f>VLOOKUP(D2097,GL_Master!$A$1:$D$80,4,FALSE)</f>
        <v>Other Income</v>
      </c>
    </row>
    <row r="2098" spans="1:19" x14ac:dyDescent="0.25">
      <c r="A2098" s="39" t="s">
        <v>262</v>
      </c>
      <c r="B2098" s="39" t="s">
        <v>237</v>
      </c>
      <c r="C2098" s="7">
        <v>43983</v>
      </c>
      <c r="D2098" s="39" t="s">
        <v>86</v>
      </c>
      <c r="E2098" s="39">
        <v>54</v>
      </c>
      <c r="F2098" s="82">
        <f t="shared" si="96"/>
        <v>5.3999999999999999E-2</v>
      </c>
      <c r="G2098" s="39">
        <f>VLOOKUP(N2098,Currecny_M!$A$1:$P$10,2,FALSE)</f>
        <v>83</v>
      </c>
      <c r="H2098" s="39">
        <f>MATCH(C2098,Currecny_M!$A$1:$P$1,0)</f>
        <v>4</v>
      </c>
      <c r="I2098" s="39">
        <f>VLOOKUP(N2098,Currecny_M!$A$1:$P$10,MATCH(Database!C2098,Currecny_M!$A$1:$P$1,0),FALSE)</f>
        <v>84.67</v>
      </c>
      <c r="J2098" s="82">
        <f t="shared" si="97"/>
        <v>4.5721800000000004</v>
      </c>
      <c r="K2098" s="39">
        <f>VLOOKUP('Cover page'!$B$6,Currecny_M!$A$1:$P$10,MATCH(Database!C2098,Currecny_M!$A$1:$P$1,0),FALSE)</f>
        <v>1</v>
      </c>
      <c r="L2098" s="82">
        <f t="shared" si="98"/>
        <v>4.5721800000000004</v>
      </c>
      <c r="M2098" s="82">
        <f>((E2098/$F$1)*VLOOKUP(N2098,Currecny_M!$A$1:$P$10,MATCH(Database!C2098,Currecny_M!$A$1:$P$1,0),FALSE))/VLOOKUP('Cover page'!$B$6,Currecny_M!$A$1:$P$10,MATCH(Database!C2098,Currecny_M!$A$1:$P$1,0),FALSE)</f>
        <v>4.5721800000000004</v>
      </c>
      <c r="N2098" s="6" t="str">
        <f>VLOOKUP(B2098,Master!$A$2:$C$11,3,FALSE)</f>
        <v>Euro</v>
      </c>
      <c r="O2098" s="6" t="str">
        <f>VLOOKUP(B2098,Master!$A$2:$C$11,2,FALSE)</f>
        <v>Europe</v>
      </c>
      <c r="Q2098" s="39" t="str">
        <f>VLOOKUP(D2098,GL_Master!$A$1:$D$80,2,FALSE)</f>
        <v>PL</v>
      </c>
      <c r="R2098" s="39" t="str">
        <f>VLOOKUP(D2098,GL_Master!$A$1:$D$80,3,FALSE)</f>
        <v>COGS</v>
      </c>
      <c r="S2098" s="39" t="str">
        <f>VLOOKUP(D2098,GL_Master!$A$1:$D$80,4,FALSE)</f>
        <v>Purchase of other traded goods</v>
      </c>
    </row>
    <row r="2099" spans="1:19" x14ac:dyDescent="0.25">
      <c r="A2099" s="39" t="s">
        <v>262</v>
      </c>
      <c r="B2099" s="39" t="s">
        <v>237</v>
      </c>
      <c r="C2099" s="7">
        <v>43983</v>
      </c>
      <c r="D2099" s="39" t="s">
        <v>87</v>
      </c>
      <c r="E2099" s="39">
        <v>27</v>
      </c>
      <c r="F2099" s="82">
        <f t="shared" si="96"/>
        <v>2.7E-2</v>
      </c>
      <c r="G2099" s="39">
        <f>VLOOKUP(N2099,Currecny_M!$A$1:$P$10,2,FALSE)</f>
        <v>83</v>
      </c>
      <c r="H2099" s="39">
        <f>MATCH(C2099,Currecny_M!$A$1:$P$1,0)</f>
        <v>4</v>
      </c>
      <c r="I2099" s="39">
        <f>VLOOKUP(N2099,Currecny_M!$A$1:$P$10,MATCH(Database!C2099,Currecny_M!$A$1:$P$1,0),FALSE)</f>
        <v>84.67</v>
      </c>
      <c r="J2099" s="82">
        <f t="shared" si="97"/>
        <v>2.2860900000000002</v>
      </c>
      <c r="K2099" s="39">
        <f>VLOOKUP('Cover page'!$B$6,Currecny_M!$A$1:$P$10,MATCH(Database!C2099,Currecny_M!$A$1:$P$1,0),FALSE)</f>
        <v>1</v>
      </c>
      <c r="L2099" s="82">
        <f t="shared" si="98"/>
        <v>2.2860900000000002</v>
      </c>
      <c r="M2099" s="82">
        <f>((E2099/$F$1)*VLOOKUP(N2099,Currecny_M!$A$1:$P$10,MATCH(Database!C2099,Currecny_M!$A$1:$P$1,0),FALSE))/VLOOKUP('Cover page'!$B$6,Currecny_M!$A$1:$P$10,MATCH(Database!C2099,Currecny_M!$A$1:$P$1,0),FALSE)</f>
        <v>2.2860900000000002</v>
      </c>
      <c r="N2099" s="6" t="str">
        <f>VLOOKUP(B2099,Master!$A$2:$C$11,3,FALSE)</f>
        <v>Euro</v>
      </c>
      <c r="O2099" s="6" t="str">
        <f>VLOOKUP(B2099,Master!$A$2:$C$11,2,FALSE)</f>
        <v>Europe</v>
      </c>
      <c r="Q2099" s="39" t="str">
        <f>VLOOKUP(D2099,GL_Master!$A$1:$D$80,2,FALSE)</f>
        <v>PL</v>
      </c>
      <c r="R2099" s="39" t="str">
        <f>VLOOKUP(D2099,GL_Master!$A$1:$D$80,3,FALSE)</f>
        <v>COGS</v>
      </c>
      <c r="S2099" s="39" t="str">
        <f>VLOOKUP(D2099,GL_Master!$A$1:$D$80,4,FALSE)</f>
        <v>Civil, Installation, Commissioning and Other miscellaneous expenses</v>
      </c>
    </row>
    <row r="2100" spans="1:19" x14ac:dyDescent="0.25">
      <c r="A2100" s="39" t="s">
        <v>262</v>
      </c>
      <c r="B2100" s="39" t="s">
        <v>237</v>
      </c>
      <c r="C2100" s="7">
        <v>43983</v>
      </c>
      <c r="D2100" s="39" t="s">
        <v>88</v>
      </c>
      <c r="E2100" s="39">
        <v>87</v>
      </c>
      <c r="F2100" s="82">
        <f t="shared" si="96"/>
        <v>8.6999999999999994E-2</v>
      </c>
      <c r="G2100" s="39">
        <f>VLOOKUP(N2100,Currecny_M!$A$1:$P$10,2,FALSE)</f>
        <v>83</v>
      </c>
      <c r="H2100" s="39">
        <f>MATCH(C2100,Currecny_M!$A$1:$P$1,0)</f>
        <v>4</v>
      </c>
      <c r="I2100" s="39">
        <f>VLOOKUP(N2100,Currecny_M!$A$1:$P$10,MATCH(Database!C2100,Currecny_M!$A$1:$P$1,0),FALSE)</f>
        <v>84.67</v>
      </c>
      <c r="J2100" s="82">
        <f t="shared" si="97"/>
        <v>7.3662899999999993</v>
      </c>
      <c r="K2100" s="39">
        <f>VLOOKUP('Cover page'!$B$6,Currecny_M!$A$1:$P$10,MATCH(Database!C2100,Currecny_M!$A$1:$P$1,0),FALSE)</f>
        <v>1</v>
      </c>
      <c r="L2100" s="82">
        <f t="shared" si="98"/>
        <v>7.3662899999999993</v>
      </c>
      <c r="M2100" s="82">
        <f>((E2100/$F$1)*VLOOKUP(N2100,Currecny_M!$A$1:$P$10,MATCH(Database!C2100,Currecny_M!$A$1:$P$1,0),FALSE))/VLOOKUP('Cover page'!$B$6,Currecny_M!$A$1:$P$10,MATCH(Database!C2100,Currecny_M!$A$1:$P$1,0),FALSE)</f>
        <v>7.3662899999999993</v>
      </c>
      <c r="N2100" s="6" t="str">
        <f>VLOOKUP(B2100,Master!$A$2:$C$11,3,FALSE)</f>
        <v>Euro</v>
      </c>
      <c r="O2100" s="6" t="str">
        <f>VLOOKUP(B2100,Master!$A$2:$C$11,2,FALSE)</f>
        <v>Europe</v>
      </c>
      <c r="Q2100" s="39" t="str">
        <f>VLOOKUP(D2100,GL_Master!$A$1:$D$80,2,FALSE)</f>
        <v>PL</v>
      </c>
      <c r="R2100" s="39" t="str">
        <f>VLOOKUP(D2100,GL_Master!$A$1:$D$80,3,FALSE)</f>
        <v>COGS</v>
      </c>
      <c r="S2100" s="39" t="str">
        <f>VLOOKUP(D2100,GL_Master!$A$1:$D$80,4,FALSE)</f>
        <v>Civil, Installation, Commissioning and Other miscellaneous expenses</v>
      </c>
    </row>
    <row r="2101" spans="1:19" x14ac:dyDescent="0.25">
      <c r="A2101" s="39" t="s">
        <v>262</v>
      </c>
      <c r="B2101" s="39" t="s">
        <v>237</v>
      </c>
      <c r="C2101" s="7">
        <v>43983</v>
      </c>
      <c r="D2101" s="39" t="s">
        <v>89</v>
      </c>
      <c r="E2101" s="39">
        <v>161</v>
      </c>
      <c r="F2101" s="82">
        <f t="shared" si="96"/>
        <v>0.161</v>
      </c>
      <c r="G2101" s="39">
        <f>VLOOKUP(N2101,Currecny_M!$A$1:$P$10,2,FALSE)</f>
        <v>83</v>
      </c>
      <c r="H2101" s="39">
        <f>MATCH(C2101,Currecny_M!$A$1:$P$1,0)</f>
        <v>4</v>
      </c>
      <c r="I2101" s="39">
        <f>VLOOKUP(N2101,Currecny_M!$A$1:$P$10,MATCH(Database!C2101,Currecny_M!$A$1:$P$1,0),FALSE)</f>
        <v>84.67</v>
      </c>
      <c r="J2101" s="82">
        <f t="shared" si="97"/>
        <v>13.631870000000001</v>
      </c>
      <c r="K2101" s="39">
        <f>VLOOKUP('Cover page'!$B$6,Currecny_M!$A$1:$P$10,MATCH(Database!C2101,Currecny_M!$A$1:$P$1,0),FALSE)</f>
        <v>1</v>
      </c>
      <c r="L2101" s="82">
        <f t="shared" si="98"/>
        <v>13.631870000000001</v>
      </c>
      <c r="M2101" s="82">
        <f>((E2101/$F$1)*VLOOKUP(N2101,Currecny_M!$A$1:$P$10,MATCH(Database!C2101,Currecny_M!$A$1:$P$1,0),FALSE))/VLOOKUP('Cover page'!$B$6,Currecny_M!$A$1:$P$10,MATCH(Database!C2101,Currecny_M!$A$1:$P$1,0),FALSE)</f>
        <v>13.631870000000001</v>
      </c>
      <c r="N2101" s="6" t="str">
        <f>VLOOKUP(B2101,Master!$A$2:$C$11,3,FALSE)</f>
        <v>Euro</v>
      </c>
      <c r="O2101" s="6" t="str">
        <f>VLOOKUP(B2101,Master!$A$2:$C$11,2,FALSE)</f>
        <v>Europe</v>
      </c>
      <c r="Q2101" s="39" t="str">
        <f>VLOOKUP(D2101,GL_Master!$A$1:$D$80,2,FALSE)</f>
        <v>PL</v>
      </c>
      <c r="R2101" s="39" t="str">
        <f>VLOOKUP(D2101,GL_Master!$A$1:$D$80,3,FALSE)</f>
        <v>COGS</v>
      </c>
      <c r="S2101" s="39" t="str">
        <f>VLOOKUP(D2101,GL_Master!$A$1:$D$80,4,FALSE)</f>
        <v>project Expenses</v>
      </c>
    </row>
    <row r="2102" spans="1:19" x14ac:dyDescent="0.25">
      <c r="A2102" s="39" t="s">
        <v>262</v>
      </c>
      <c r="B2102" s="39" t="s">
        <v>237</v>
      </c>
      <c r="C2102" s="7">
        <v>43983</v>
      </c>
      <c r="D2102" s="39" t="s">
        <v>90</v>
      </c>
      <c r="E2102" s="39">
        <v>54</v>
      </c>
      <c r="F2102" s="82">
        <f t="shared" si="96"/>
        <v>5.3999999999999999E-2</v>
      </c>
      <c r="G2102" s="39">
        <f>VLOOKUP(N2102,Currecny_M!$A$1:$P$10,2,FALSE)</f>
        <v>83</v>
      </c>
      <c r="H2102" s="39">
        <f>MATCH(C2102,Currecny_M!$A$1:$P$1,0)</f>
        <v>4</v>
      </c>
      <c r="I2102" s="39">
        <f>VLOOKUP(N2102,Currecny_M!$A$1:$P$10,MATCH(Database!C2102,Currecny_M!$A$1:$P$1,0),FALSE)</f>
        <v>84.67</v>
      </c>
      <c r="J2102" s="82">
        <f t="shared" si="97"/>
        <v>4.5721800000000004</v>
      </c>
      <c r="K2102" s="39">
        <f>VLOOKUP('Cover page'!$B$6,Currecny_M!$A$1:$P$10,MATCH(Database!C2102,Currecny_M!$A$1:$P$1,0),FALSE)</f>
        <v>1</v>
      </c>
      <c r="L2102" s="82">
        <f t="shared" si="98"/>
        <v>4.5721800000000004</v>
      </c>
      <c r="M2102" s="82">
        <f>((E2102/$F$1)*VLOOKUP(N2102,Currecny_M!$A$1:$P$10,MATCH(Database!C2102,Currecny_M!$A$1:$P$1,0),FALSE))/VLOOKUP('Cover page'!$B$6,Currecny_M!$A$1:$P$10,MATCH(Database!C2102,Currecny_M!$A$1:$P$1,0),FALSE)</f>
        <v>4.5721800000000004</v>
      </c>
      <c r="N2102" s="6" t="str">
        <f>VLOOKUP(B2102,Master!$A$2:$C$11,3,FALSE)</f>
        <v>Euro</v>
      </c>
      <c r="O2102" s="6" t="str">
        <f>VLOOKUP(B2102,Master!$A$2:$C$11,2,FALSE)</f>
        <v>Europe</v>
      </c>
      <c r="Q2102" s="39" t="str">
        <f>VLOOKUP(D2102,GL_Master!$A$1:$D$80,2,FALSE)</f>
        <v>PL</v>
      </c>
      <c r="R2102" s="39" t="str">
        <f>VLOOKUP(D2102,GL_Master!$A$1:$D$80,3,FALSE)</f>
        <v>Office utility</v>
      </c>
      <c r="S2102" s="39" t="str">
        <f>VLOOKUP(D2102,GL_Master!$A$1:$D$80,4,FALSE)</f>
        <v>Electricity Expenses</v>
      </c>
    </row>
    <row r="2103" spans="1:19" x14ac:dyDescent="0.25">
      <c r="A2103" s="39" t="s">
        <v>262</v>
      </c>
      <c r="B2103" s="39" t="s">
        <v>237</v>
      </c>
      <c r="C2103" s="7">
        <v>43983</v>
      </c>
      <c r="D2103" s="39" t="s">
        <v>91</v>
      </c>
      <c r="E2103" s="39">
        <v>111</v>
      </c>
      <c r="F2103" s="82">
        <f t="shared" si="96"/>
        <v>0.111</v>
      </c>
      <c r="G2103" s="39">
        <f>VLOOKUP(N2103,Currecny_M!$A$1:$P$10,2,FALSE)</f>
        <v>83</v>
      </c>
      <c r="H2103" s="39">
        <f>MATCH(C2103,Currecny_M!$A$1:$P$1,0)</f>
        <v>4</v>
      </c>
      <c r="I2103" s="39">
        <f>VLOOKUP(N2103,Currecny_M!$A$1:$P$10,MATCH(Database!C2103,Currecny_M!$A$1:$P$1,0),FALSE)</f>
        <v>84.67</v>
      </c>
      <c r="J2103" s="82">
        <f t="shared" si="97"/>
        <v>9.3983699999999999</v>
      </c>
      <c r="K2103" s="39">
        <f>VLOOKUP('Cover page'!$B$6,Currecny_M!$A$1:$P$10,MATCH(Database!C2103,Currecny_M!$A$1:$P$1,0),FALSE)</f>
        <v>1</v>
      </c>
      <c r="L2103" s="82">
        <f t="shared" si="98"/>
        <v>9.3983699999999999</v>
      </c>
      <c r="M2103" s="82">
        <f>((E2103/$F$1)*VLOOKUP(N2103,Currecny_M!$A$1:$P$10,MATCH(Database!C2103,Currecny_M!$A$1:$P$1,0),FALSE))/VLOOKUP('Cover page'!$B$6,Currecny_M!$A$1:$P$10,MATCH(Database!C2103,Currecny_M!$A$1:$P$1,0),FALSE)</f>
        <v>9.3983699999999999</v>
      </c>
      <c r="N2103" s="6" t="str">
        <f>VLOOKUP(B2103,Master!$A$2:$C$11,3,FALSE)</f>
        <v>Euro</v>
      </c>
      <c r="O2103" s="6" t="str">
        <f>VLOOKUP(B2103,Master!$A$2:$C$11,2,FALSE)</f>
        <v>Europe</v>
      </c>
      <c r="Q2103" s="39" t="str">
        <f>VLOOKUP(D2103,GL_Master!$A$1:$D$80,2,FALSE)</f>
        <v>PL</v>
      </c>
      <c r="R2103" s="39" t="str">
        <f>VLOOKUP(D2103,GL_Master!$A$1:$D$80,3,FALSE)</f>
        <v>Misc. expenses</v>
      </c>
      <c r="S2103" s="39" t="str">
        <f>VLOOKUP(D2103,GL_Master!$A$1:$D$80,4,FALSE)</f>
        <v>Repair &amp; Maintenance</v>
      </c>
    </row>
    <row r="2104" spans="1:19" x14ac:dyDescent="0.25">
      <c r="A2104" s="39" t="s">
        <v>262</v>
      </c>
      <c r="B2104" s="39" t="s">
        <v>237</v>
      </c>
      <c r="C2104" s="7">
        <v>43983</v>
      </c>
      <c r="D2104" s="39" t="s">
        <v>92</v>
      </c>
      <c r="E2104" s="39">
        <v>84</v>
      </c>
      <c r="F2104" s="82">
        <f t="shared" si="96"/>
        <v>8.4000000000000005E-2</v>
      </c>
      <c r="G2104" s="39">
        <f>VLOOKUP(N2104,Currecny_M!$A$1:$P$10,2,FALSE)</f>
        <v>83</v>
      </c>
      <c r="H2104" s="39">
        <f>MATCH(C2104,Currecny_M!$A$1:$P$1,0)</f>
        <v>4</v>
      </c>
      <c r="I2104" s="39">
        <f>VLOOKUP(N2104,Currecny_M!$A$1:$P$10,MATCH(Database!C2104,Currecny_M!$A$1:$P$1,0),FALSE)</f>
        <v>84.67</v>
      </c>
      <c r="J2104" s="82">
        <f t="shared" si="97"/>
        <v>7.1122800000000002</v>
      </c>
      <c r="K2104" s="39">
        <f>VLOOKUP('Cover page'!$B$6,Currecny_M!$A$1:$P$10,MATCH(Database!C2104,Currecny_M!$A$1:$P$1,0),FALSE)</f>
        <v>1</v>
      </c>
      <c r="L2104" s="82">
        <f t="shared" si="98"/>
        <v>7.1122800000000002</v>
      </c>
      <c r="M2104" s="82">
        <f>((E2104/$F$1)*VLOOKUP(N2104,Currecny_M!$A$1:$P$10,MATCH(Database!C2104,Currecny_M!$A$1:$P$1,0),FALSE))/VLOOKUP('Cover page'!$B$6,Currecny_M!$A$1:$P$10,MATCH(Database!C2104,Currecny_M!$A$1:$P$1,0),FALSE)</f>
        <v>7.1122800000000002</v>
      </c>
      <c r="N2104" s="6" t="str">
        <f>VLOOKUP(B2104,Master!$A$2:$C$11,3,FALSE)</f>
        <v>Euro</v>
      </c>
      <c r="O2104" s="6" t="str">
        <f>VLOOKUP(B2104,Master!$A$2:$C$11,2,FALSE)</f>
        <v>Europe</v>
      </c>
      <c r="Q2104" s="39" t="str">
        <f>VLOOKUP(D2104,GL_Master!$A$1:$D$80,2,FALSE)</f>
        <v>PL</v>
      </c>
      <c r="R2104" s="39" t="str">
        <f>VLOOKUP(D2104,GL_Master!$A$1:$D$80,3,FALSE)</f>
        <v>Misc. expenses</v>
      </c>
      <c r="S2104" s="39" t="str">
        <f>VLOOKUP(D2104,GL_Master!$A$1:$D$80,4,FALSE)</f>
        <v>Repair &amp; Maintenance</v>
      </c>
    </row>
    <row r="2105" spans="1:19" x14ac:dyDescent="0.25">
      <c r="A2105" s="39" t="s">
        <v>262</v>
      </c>
      <c r="B2105" s="39" t="s">
        <v>237</v>
      </c>
      <c r="C2105" s="7">
        <v>43983</v>
      </c>
      <c r="D2105" s="39" t="s">
        <v>93</v>
      </c>
      <c r="E2105" s="39">
        <v>993</v>
      </c>
      <c r="F2105" s="82">
        <f t="shared" si="96"/>
        <v>0.99299999999999999</v>
      </c>
      <c r="G2105" s="39">
        <f>VLOOKUP(N2105,Currecny_M!$A$1:$P$10,2,FALSE)</f>
        <v>83</v>
      </c>
      <c r="H2105" s="39">
        <f>MATCH(C2105,Currecny_M!$A$1:$P$1,0)</f>
        <v>4</v>
      </c>
      <c r="I2105" s="39">
        <f>VLOOKUP(N2105,Currecny_M!$A$1:$P$10,MATCH(Database!C2105,Currecny_M!$A$1:$P$1,0),FALSE)</f>
        <v>84.67</v>
      </c>
      <c r="J2105" s="82">
        <f t="shared" si="97"/>
        <v>84.077309999999997</v>
      </c>
      <c r="K2105" s="39">
        <f>VLOOKUP('Cover page'!$B$6,Currecny_M!$A$1:$P$10,MATCH(Database!C2105,Currecny_M!$A$1:$P$1,0),FALSE)</f>
        <v>1</v>
      </c>
      <c r="L2105" s="82">
        <f t="shared" si="98"/>
        <v>84.077309999999997</v>
      </c>
      <c r="M2105" s="82">
        <f>((E2105/$F$1)*VLOOKUP(N2105,Currecny_M!$A$1:$P$10,MATCH(Database!C2105,Currecny_M!$A$1:$P$1,0),FALSE))/VLOOKUP('Cover page'!$B$6,Currecny_M!$A$1:$P$10,MATCH(Database!C2105,Currecny_M!$A$1:$P$1,0),FALSE)</f>
        <v>84.077309999999997</v>
      </c>
      <c r="N2105" s="6" t="str">
        <f>VLOOKUP(B2105,Master!$A$2:$C$11,3,FALSE)</f>
        <v>Euro</v>
      </c>
      <c r="O2105" s="6" t="str">
        <f>VLOOKUP(B2105,Master!$A$2:$C$11,2,FALSE)</f>
        <v>Europe</v>
      </c>
      <c r="Q2105" s="39" t="str">
        <f>VLOOKUP(D2105,GL_Master!$A$1:$D$80,2,FALSE)</f>
        <v>PL</v>
      </c>
      <c r="R2105" s="39" t="str">
        <f>VLOOKUP(D2105,GL_Master!$A$1:$D$80,3,FALSE)</f>
        <v>Salary wages &amp; benefits</v>
      </c>
      <c r="S2105" s="39" t="str">
        <f>VLOOKUP(D2105,GL_Master!$A$1:$D$80,4,FALSE)</f>
        <v>Employee benefits expense</v>
      </c>
    </row>
    <row r="2106" spans="1:19" x14ac:dyDescent="0.25">
      <c r="A2106" s="39" t="s">
        <v>262</v>
      </c>
      <c r="B2106" s="39" t="s">
        <v>237</v>
      </c>
      <c r="C2106" s="7">
        <v>43983</v>
      </c>
      <c r="D2106" s="39" t="s">
        <v>33</v>
      </c>
      <c r="E2106" s="39">
        <v>29</v>
      </c>
      <c r="F2106" s="82">
        <f t="shared" si="96"/>
        <v>2.9000000000000001E-2</v>
      </c>
      <c r="G2106" s="39">
        <f>VLOOKUP(N2106,Currecny_M!$A$1:$P$10,2,FALSE)</f>
        <v>83</v>
      </c>
      <c r="H2106" s="39">
        <f>MATCH(C2106,Currecny_M!$A$1:$P$1,0)</f>
        <v>4</v>
      </c>
      <c r="I2106" s="39">
        <f>VLOOKUP(N2106,Currecny_M!$A$1:$P$10,MATCH(Database!C2106,Currecny_M!$A$1:$P$1,0),FALSE)</f>
        <v>84.67</v>
      </c>
      <c r="J2106" s="82">
        <f t="shared" si="97"/>
        <v>2.4554300000000002</v>
      </c>
      <c r="K2106" s="39">
        <f>VLOOKUP('Cover page'!$B$6,Currecny_M!$A$1:$P$10,MATCH(Database!C2106,Currecny_M!$A$1:$P$1,0),FALSE)</f>
        <v>1</v>
      </c>
      <c r="L2106" s="82">
        <f t="shared" si="98"/>
        <v>2.4554300000000002</v>
      </c>
      <c r="M2106" s="82">
        <f>((E2106/$F$1)*VLOOKUP(N2106,Currecny_M!$A$1:$P$10,MATCH(Database!C2106,Currecny_M!$A$1:$P$1,0),FALSE))/VLOOKUP('Cover page'!$B$6,Currecny_M!$A$1:$P$10,MATCH(Database!C2106,Currecny_M!$A$1:$P$1,0),FALSE)</f>
        <v>2.4554300000000002</v>
      </c>
      <c r="N2106" s="6" t="str">
        <f>VLOOKUP(B2106,Master!$A$2:$C$11,3,FALSE)</f>
        <v>Euro</v>
      </c>
      <c r="O2106" s="6" t="str">
        <f>VLOOKUP(B2106,Master!$A$2:$C$11,2,FALSE)</f>
        <v>Europe</v>
      </c>
      <c r="Q2106" s="39" t="str">
        <f>VLOOKUP(D2106,GL_Master!$A$1:$D$80,2,FALSE)</f>
        <v>PL</v>
      </c>
      <c r="R2106" s="39" t="str">
        <f>VLOOKUP(D2106,GL_Master!$A$1:$D$80,3,FALSE)</f>
        <v>Staff welfare expenses</v>
      </c>
      <c r="S2106" s="39" t="str">
        <f>VLOOKUP(D2106,GL_Master!$A$1:$D$80,4,FALSE)</f>
        <v>Other staff welfare</v>
      </c>
    </row>
    <row r="2107" spans="1:19" x14ac:dyDescent="0.25">
      <c r="A2107" s="39" t="s">
        <v>262</v>
      </c>
      <c r="B2107" s="39" t="s">
        <v>237</v>
      </c>
      <c r="C2107" s="7">
        <v>43983</v>
      </c>
      <c r="D2107" s="39" t="s">
        <v>94</v>
      </c>
      <c r="E2107" s="39">
        <v>170</v>
      </c>
      <c r="F2107" s="82">
        <f t="shared" si="96"/>
        <v>0.17</v>
      </c>
      <c r="G2107" s="39">
        <f>VLOOKUP(N2107,Currecny_M!$A$1:$P$10,2,FALSE)</f>
        <v>83</v>
      </c>
      <c r="H2107" s="39">
        <f>MATCH(C2107,Currecny_M!$A$1:$P$1,0)</f>
        <v>4</v>
      </c>
      <c r="I2107" s="39">
        <f>VLOOKUP(N2107,Currecny_M!$A$1:$P$10,MATCH(Database!C2107,Currecny_M!$A$1:$P$1,0),FALSE)</f>
        <v>84.67</v>
      </c>
      <c r="J2107" s="82">
        <f t="shared" si="97"/>
        <v>14.393900000000002</v>
      </c>
      <c r="K2107" s="39">
        <f>VLOOKUP('Cover page'!$B$6,Currecny_M!$A$1:$P$10,MATCH(Database!C2107,Currecny_M!$A$1:$P$1,0),FALSE)</f>
        <v>1</v>
      </c>
      <c r="L2107" s="82">
        <f t="shared" si="98"/>
        <v>14.393900000000002</v>
      </c>
      <c r="M2107" s="82">
        <f>((E2107/$F$1)*VLOOKUP(N2107,Currecny_M!$A$1:$P$10,MATCH(Database!C2107,Currecny_M!$A$1:$P$1,0),FALSE))/VLOOKUP('Cover page'!$B$6,Currecny_M!$A$1:$P$10,MATCH(Database!C2107,Currecny_M!$A$1:$P$1,0),FALSE)</f>
        <v>14.393900000000002</v>
      </c>
      <c r="N2107" s="6" t="str">
        <f>VLOOKUP(B2107,Master!$A$2:$C$11,3,FALSE)</f>
        <v>Euro</v>
      </c>
      <c r="O2107" s="6" t="str">
        <f>VLOOKUP(B2107,Master!$A$2:$C$11,2,FALSE)</f>
        <v>Europe</v>
      </c>
      <c r="Q2107" s="39" t="str">
        <f>VLOOKUP(D2107,GL_Master!$A$1:$D$80,2,FALSE)</f>
        <v>PL</v>
      </c>
      <c r="R2107" s="39" t="str">
        <f>VLOOKUP(D2107,GL_Master!$A$1:$D$80,3,FALSE)</f>
        <v xml:space="preserve">Gratuity expenses </v>
      </c>
      <c r="S2107" s="39" t="str">
        <f>VLOOKUP(D2107,GL_Master!$A$1:$D$80,4,FALSE)</f>
        <v>Gratuity</v>
      </c>
    </row>
    <row r="2108" spans="1:19" x14ac:dyDescent="0.25">
      <c r="A2108" s="39" t="s">
        <v>262</v>
      </c>
      <c r="B2108" s="39" t="s">
        <v>237</v>
      </c>
      <c r="C2108" s="7">
        <v>43983</v>
      </c>
      <c r="D2108" s="39" t="s">
        <v>95</v>
      </c>
      <c r="E2108" s="39">
        <v>58</v>
      </c>
      <c r="F2108" s="82">
        <f t="shared" si="96"/>
        <v>5.8000000000000003E-2</v>
      </c>
      <c r="G2108" s="39">
        <f>VLOOKUP(N2108,Currecny_M!$A$1:$P$10,2,FALSE)</f>
        <v>83</v>
      </c>
      <c r="H2108" s="39">
        <f>MATCH(C2108,Currecny_M!$A$1:$P$1,0)</f>
        <v>4</v>
      </c>
      <c r="I2108" s="39">
        <f>VLOOKUP(N2108,Currecny_M!$A$1:$P$10,MATCH(Database!C2108,Currecny_M!$A$1:$P$1,0),FALSE)</f>
        <v>84.67</v>
      </c>
      <c r="J2108" s="82">
        <f t="shared" si="97"/>
        <v>4.9108600000000004</v>
      </c>
      <c r="K2108" s="39">
        <f>VLOOKUP('Cover page'!$B$6,Currecny_M!$A$1:$P$10,MATCH(Database!C2108,Currecny_M!$A$1:$P$1,0),FALSE)</f>
        <v>1</v>
      </c>
      <c r="L2108" s="82">
        <f t="shared" si="98"/>
        <v>4.9108600000000004</v>
      </c>
      <c r="M2108" s="82">
        <f>((E2108/$F$1)*VLOOKUP(N2108,Currecny_M!$A$1:$P$10,MATCH(Database!C2108,Currecny_M!$A$1:$P$1,0),FALSE))/VLOOKUP('Cover page'!$B$6,Currecny_M!$A$1:$P$10,MATCH(Database!C2108,Currecny_M!$A$1:$P$1,0),FALSE)</f>
        <v>4.9108600000000004</v>
      </c>
      <c r="N2108" s="6" t="str">
        <f>VLOOKUP(B2108,Master!$A$2:$C$11,3,FALSE)</f>
        <v>Euro</v>
      </c>
      <c r="O2108" s="6" t="str">
        <f>VLOOKUP(B2108,Master!$A$2:$C$11,2,FALSE)</f>
        <v>Europe</v>
      </c>
      <c r="Q2108" s="39" t="str">
        <f>VLOOKUP(D2108,GL_Master!$A$1:$D$80,2,FALSE)</f>
        <v>PL</v>
      </c>
      <c r="R2108" s="39" t="str">
        <f>VLOOKUP(D2108,GL_Master!$A$1:$D$80,3,FALSE)</f>
        <v>Salary wages &amp; benefits</v>
      </c>
      <c r="S2108" s="39" t="str">
        <f>VLOOKUP(D2108,GL_Master!$A$1:$D$80,4,FALSE)</f>
        <v>Employee benefits expense</v>
      </c>
    </row>
    <row r="2109" spans="1:19" x14ac:dyDescent="0.25">
      <c r="A2109" s="39" t="s">
        <v>262</v>
      </c>
      <c r="B2109" s="39" t="s">
        <v>237</v>
      </c>
      <c r="C2109" s="7">
        <v>43983</v>
      </c>
      <c r="D2109" s="39" t="s">
        <v>96</v>
      </c>
      <c r="E2109" s="39">
        <v>496</v>
      </c>
      <c r="F2109" s="82">
        <f t="shared" si="96"/>
        <v>0.496</v>
      </c>
      <c r="G2109" s="39">
        <f>VLOOKUP(N2109,Currecny_M!$A$1:$P$10,2,FALSE)</f>
        <v>83</v>
      </c>
      <c r="H2109" s="39">
        <f>MATCH(C2109,Currecny_M!$A$1:$P$1,0)</f>
        <v>4</v>
      </c>
      <c r="I2109" s="39">
        <f>VLOOKUP(N2109,Currecny_M!$A$1:$P$10,MATCH(Database!C2109,Currecny_M!$A$1:$P$1,0),FALSE)</f>
        <v>84.67</v>
      </c>
      <c r="J2109" s="82">
        <f t="shared" si="97"/>
        <v>41.996319999999997</v>
      </c>
      <c r="K2109" s="39">
        <f>VLOOKUP('Cover page'!$B$6,Currecny_M!$A$1:$P$10,MATCH(Database!C2109,Currecny_M!$A$1:$P$1,0),FALSE)</f>
        <v>1</v>
      </c>
      <c r="L2109" s="82">
        <f t="shared" si="98"/>
        <v>41.996319999999997</v>
      </c>
      <c r="M2109" s="82">
        <f>((E2109/$F$1)*VLOOKUP(N2109,Currecny_M!$A$1:$P$10,MATCH(Database!C2109,Currecny_M!$A$1:$P$1,0),FALSE))/VLOOKUP('Cover page'!$B$6,Currecny_M!$A$1:$P$10,MATCH(Database!C2109,Currecny_M!$A$1:$P$1,0),FALSE)</f>
        <v>41.996319999999997</v>
      </c>
      <c r="N2109" s="6" t="str">
        <f>VLOOKUP(B2109,Master!$A$2:$C$11,3,FALSE)</f>
        <v>Euro</v>
      </c>
      <c r="O2109" s="6" t="str">
        <f>VLOOKUP(B2109,Master!$A$2:$C$11,2,FALSE)</f>
        <v>Europe</v>
      </c>
      <c r="Q2109" s="39" t="str">
        <f>VLOOKUP(D2109,GL_Master!$A$1:$D$80,2,FALSE)</f>
        <v>PL</v>
      </c>
      <c r="R2109" s="39" t="str">
        <f>VLOOKUP(D2109,GL_Master!$A$1:$D$80,3,FALSE)</f>
        <v>Salary wages &amp; benefits</v>
      </c>
      <c r="S2109" s="39" t="str">
        <f>VLOOKUP(D2109,GL_Master!$A$1:$D$80,4,FALSE)</f>
        <v>Employee benefits expense</v>
      </c>
    </row>
    <row r="2110" spans="1:19" x14ac:dyDescent="0.25">
      <c r="A2110" s="39" t="s">
        <v>262</v>
      </c>
      <c r="B2110" s="39" t="s">
        <v>237</v>
      </c>
      <c r="C2110" s="7">
        <v>43983</v>
      </c>
      <c r="D2110" s="39" t="s">
        <v>97</v>
      </c>
      <c r="E2110" s="39">
        <v>28</v>
      </c>
      <c r="F2110" s="82">
        <f t="shared" si="96"/>
        <v>2.8000000000000001E-2</v>
      </c>
      <c r="G2110" s="39">
        <f>VLOOKUP(N2110,Currecny_M!$A$1:$P$10,2,FALSE)</f>
        <v>83</v>
      </c>
      <c r="H2110" s="39">
        <f>MATCH(C2110,Currecny_M!$A$1:$P$1,0)</f>
        <v>4</v>
      </c>
      <c r="I2110" s="39">
        <f>VLOOKUP(N2110,Currecny_M!$A$1:$P$10,MATCH(Database!C2110,Currecny_M!$A$1:$P$1,0),FALSE)</f>
        <v>84.67</v>
      </c>
      <c r="J2110" s="82">
        <f t="shared" si="97"/>
        <v>2.3707600000000002</v>
      </c>
      <c r="K2110" s="39">
        <f>VLOOKUP('Cover page'!$B$6,Currecny_M!$A$1:$P$10,MATCH(Database!C2110,Currecny_M!$A$1:$P$1,0),FALSE)</f>
        <v>1</v>
      </c>
      <c r="L2110" s="82">
        <f t="shared" si="98"/>
        <v>2.3707600000000002</v>
      </c>
      <c r="M2110" s="82">
        <f>((E2110/$F$1)*VLOOKUP(N2110,Currecny_M!$A$1:$P$10,MATCH(Database!C2110,Currecny_M!$A$1:$P$1,0),FALSE))/VLOOKUP('Cover page'!$B$6,Currecny_M!$A$1:$P$10,MATCH(Database!C2110,Currecny_M!$A$1:$P$1,0),FALSE)</f>
        <v>2.3707600000000002</v>
      </c>
      <c r="N2110" s="6" t="str">
        <f>VLOOKUP(B2110,Master!$A$2:$C$11,3,FALSE)</f>
        <v>Euro</v>
      </c>
      <c r="O2110" s="6" t="str">
        <f>VLOOKUP(B2110,Master!$A$2:$C$11,2,FALSE)</f>
        <v>Europe</v>
      </c>
      <c r="Q2110" s="39" t="str">
        <f>VLOOKUP(D2110,GL_Master!$A$1:$D$80,2,FALSE)</f>
        <v>PL</v>
      </c>
      <c r="R2110" s="39" t="str">
        <f>VLOOKUP(D2110,GL_Master!$A$1:$D$80,3,FALSE)</f>
        <v>Salary wages &amp; benefits</v>
      </c>
      <c r="S2110" s="39" t="str">
        <f>VLOOKUP(D2110,GL_Master!$A$1:$D$80,4,FALSE)</f>
        <v>Employee benefits expense</v>
      </c>
    </row>
    <row r="2111" spans="1:19" x14ac:dyDescent="0.25">
      <c r="A2111" s="39" t="s">
        <v>262</v>
      </c>
      <c r="B2111" s="39" t="s">
        <v>237</v>
      </c>
      <c r="C2111" s="7">
        <v>43983</v>
      </c>
      <c r="D2111" s="39" t="s">
        <v>98</v>
      </c>
      <c r="E2111" s="39">
        <v>56</v>
      </c>
      <c r="F2111" s="82">
        <f t="shared" si="96"/>
        <v>5.6000000000000001E-2</v>
      </c>
      <c r="G2111" s="39">
        <f>VLOOKUP(N2111,Currecny_M!$A$1:$P$10,2,FALSE)</f>
        <v>83</v>
      </c>
      <c r="H2111" s="39">
        <f>MATCH(C2111,Currecny_M!$A$1:$P$1,0)</f>
        <v>4</v>
      </c>
      <c r="I2111" s="39">
        <f>VLOOKUP(N2111,Currecny_M!$A$1:$P$10,MATCH(Database!C2111,Currecny_M!$A$1:$P$1,0),FALSE)</f>
        <v>84.67</v>
      </c>
      <c r="J2111" s="82">
        <f t="shared" si="97"/>
        <v>4.7415200000000004</v>
      </c>
      <c r="K2111" s="39">
        <f>VLOOKUP('Cover page'!$B$6,Currecny_M!$A$1:$P$10,MATCH(Database!C2111,Currecny_M!$A$1:$P$1,0),FALSE)</f>
        <v>1</v>
      </c>
      <c r="L2111" s="82">
        <f t="shared" si="98"/>
        <v>4.7415200000000004</v>
      </c>
      <c r="M2111" s="82">
        <f>((E2111/$F$1)*VLOOKUP(N2111,Currecny_M!$A$1:$P$10,MATCH(Database!C2111,Currecny_M!$A$1:$P$1,0),FALSE))/VLOOKUP('Cover page'!$B$6,Currecny_M!$A$1:$P$10,MATCH(Database!C2111,Currecny_M!$A$1:$P$1,0),FALSE)</f>
        <v>4.7415200000000004</v>
      </c>
      <c r="N2111" s="6" t="str">
        <f>VLOOKUP(B2111,Master!$A$2:$C$11,3,FALSE)</f>
        <v>Euro</v>
      </c>
      <c r="O2111" s="6" t="str">
        <f>VLOOKUP(B2111,Master!$A$2:$C$11,2,FALSE)</f>
        <v>Europe</v>
      </c>
      <c r="Q2111" s="39" t="str">
        <f>VLOOKUP(D2111,GL_Master!$A$1:$D$80,2,FALSE)</f>
        <v>PL</v>
      </c>
      <c r="R2111" s="39" t="str">
        <f>VLOOKUP(D2111,GL_Master!$A$1:$D$80,3,FALSE)</f>
        <v>Salary wages &amp; benefits</v>
      </c>
      <c r="S2111" s="39" t="str">
        <f>VLOOKUP(D2111,GL_Master!$A$1:$D$80,4,FALSE)</f>
        <v>Employee benefits expense</v>
      </c>
    </row>
    <row r="2112" spans="1:19" x14ac:dyDescent="0.25">
      <c r="A2112" s="39" t="s">
        <v>262</v>
      </c>
      <c r="B2112" s="39" t="s">
        <v>237</v>
      </c>
      <c r="C2112" s="7">
        <v>43983</v>
      </c>
      <c r="D2112" s="39" t="s">
        <v>99</v>
      </c>
      <c r="E2112" s="39">
        <v>28</v>
      </c>
      <c r="F2112" s="82">
        <f t="shared" si="96"/>
        <v>2.8000000000000001E-2</v>
      </c>
      <c r="G2112" s="39">
        <f>VLOOKUP(N2112,Currecny_M!$A$1:$P$10,2,FALSE)</f>
        <v>83</v>
      </c>
      <c r="H2112" s="39">
        <f>MATCH(C2112,Currecny_M!$A$1:$P$1,0)</f>
        <v>4</v>
      </c>
      <c r="I2112" s="39">
        <f>VLOOKUP(N2112,Currecny_M!$A$1:$P$10,MATCH(Database!C2112,Currecny_M!$A$1:$P$1,0),FALSE)</f>
        <v>84.67</v>
      </c>
      <c r="J2112" s="82">
        <f t="shared" si="97"/>
        <v>2.3707600000000002</v>
      </c>
      <c r="K2112" s="39">
        <f>VLOOKUP('Cover page'!$B$6,Currecny_M!$A$1:$P$10,MATCH(Database!C2112,Currecny_M!$A$1:$P$1,0),FALSE)</f>
        <v>1</v>
      </c>
      <c r="L2112" s="82">
        <f t="shared" si="98"/>
        <v>2.3707600000000002</v>
      </c>
      <c r="M2112" s="82">
        <f>((E2112/$F$1)*VLOOKUP(N2112,Currecny_M!$A$1:$P$10,MATCH(Database!C2112,Currecny_M!$A$1:$P$1,0),FALSE))/VLOOKUP('Cover page'!$B$6,Currecny_M!$A$1:$P$10,MATCH(Database!C2112,Currecny_M!$A$1:$P$1,0),FALSE)</f>
        <v>2.3707600000000002</v>
      </c>
      <c r="N2112" s="6" t="str">
        <f>VLOOKUP(B2112,Master!$A$2:$C$11,3,FALSE)</f>
        <v>Euro</v>
      </c>
      <c r="O2112" s="6" t="str">
        <f>VLOOKUP(B2112,Master!$A$2:$C$11,2,FALSE)</f>
        <v>Europe</v>
      </c>
      <c r="Q2112" s="39" t="str">
        <f>VLOOKUP(D2112,GL_Master!$A$1:$D$80,2,FALSE)</f>
        <v>PL</v>
      </c>
      <c r="R2112" s="39" t="str">
        <f>VLOOKUP(D2112,GL_Master!$A$1:$D$80,3,FALSE)</f>
        <v>Salary wages &amp; benefits</v>
      </c>
      <c r="S2112" s="39" t="str">
        <f>VLOOKUP(D2112,GL_Master!$A$1:$D$80,4,FALSE)</f>
        <v>Employee benefits expense</v>
      </c>
    </row>
    <row r="2113" spans="1:19" x14ac:dyDescent="0.25">
      <c r="A2113" s="39" t="s">
        <v>262</v>
      </c>
      <c r="B2113" s="39" t="s">
        <v>237</v>
      </c>
      <c r="C2113" s="7">
        <v>43983</v>
      </c>
      <c r="D2113" s="39" t="s">
        <v>100</v>
      </c>
      <c r="E2113" s="39">
        <v>200</v>
      </c>
      <c r="F2113" s="82">
        <f t="shared" si="96"/>
        <v>0.2</v>
      </c>
      <c r="G2113" s="39">
        <f>VLOOKUP(N2113,Currecny_M!$A$1:$P$10,2,FALSE)</f>
        <v>83</v>
      </c>
      <c r="H2113" s="39">
        <f>MATCH(C2113,Currecny_M!$A$1:$P$1,0)</f>
        <v>4</v>
      </c>
      <c r="I2113" s="39">
        <f>VLOOKUP(N2113,Currecny_M!$A$1:$P$10,MATCH(Database!C2113,Currecny_M!$A$1:$P$1,0),FALSE)</f>
        <v>84.67</v>
      </c>
      <c r="J2113" s="82">
        <f t="shared" si="97"/>
        <v>16.934000000000001</v>
      </c>
      <c r="K2113" s="39">
        <f>VLOOKUP('Cover page'!$B$6,Currecny_M!$A$1:$P$10,MATCH(Database!C2113,Currecny_M!$A$1:$P$1,0),FALSE)</f>
        <v>1</v>
      </c>
      <c r="L2113" s="82">
        <f t="shared" si="98"/>
        <v>16.934000000000001</v>
      </c>
      <c r="M2113" s="82">
        <f>((E2113/$F$1)*VLOOKUP(N2113,Currecny_M!$A$1:$P$10,MATCH(Database!C2113,Currecny_M!$A$1:$P$1,0),FALSE))/VLOOKUP('Cover page'!$B$6,Currecny_M!$A$1:$P$10,MATCH(Database!C2113,Currecny_M!$A$1:$P$1,0),FALSE)</f>
        <v>16.934000000000001</v>
      </c>
      <c r="N2113" s="6" t="str">
        <f>VLOOKUP(B2113,Master!$A$2:$C$11,3,FALSE)</f>
        <v>Euro</v>
      </c>
      <c r="O2113" s="6" t="str">
        <f>VLOOKUP(B2113,Master!$A$2:$C$11,2,FALSE)</f>
        <v>Europe</v>
      </c>
      <c r="Q2113" s="39" t="str">
        <f>VLOOKUP(D2113,GL_Master!$A$1:$D$80,2,FALSE)</f>
        <v>PL</v>
      </c>
      <c r="R2113" s="39" t="str">
        <f>VLOOKUP(D2113,GL_Master!$A$1:$D$80,3,FALSE)</f>
        <v>Salary wages &amp; benefits</v>
      </c>
      <c r="S2113" s="39" t="str">
        <f>VLOOKUP(D2113,GL_Master!$A$1:$D$80,4,FALSE)</f>
        <v>Employee benefits expense</v>
      </c>
    </row>
    <row r="2114" spans="1:19" x14ac:dyDescent="0.25">
      <c r="A2114" s="39" t="s">
        <v>262</v>
      </c>
      <c r="B2114" s="39" t="s">
        <v>237</v>
      </c>
      <c r="C2114" s="7">
        <v>43983</v>
      </c>
      <c r="D2114" s="39" t="s">
        <v>30</v>
      </c>
      <c r="E2114" s="39">
        <v>54</v>
      </c>
      <c r="F2114" s="82">
        <f t="shared" si="96"/>
        <v>5.3999999999999999E-2</v>
      </c>
      <c r="G2114" s="39">
        <f>VLOOKUP(N2114,Currecny_M!$A$1:$P$10,2,FALSE)</f>
        <v>83</v>
      </c>
      <c r="H2114" s="39">
        <f>MATCH(C2114,Currecny_M!$A$1:$P$1,0)</f>
        <v>4</v>
      </c>
      <c r="I2114" s="39">
        <f>VLOOKUP(N2114,Currecny_M!$A$1:$P$10,MATCH(Database!C2114,Currecny_M!$A$1:$P$1,0),FALSE)</f>
        <v>84.67</v>
      </c>
      <c r="J2114" s="82">
        <f t="shared" si="97"/>
        <v>4.5721800000000004</v>
      </c>
      <c r="K2114" s="39">
        <f>VLOOKUP('Cover page'!$B$6,Currecny_M!$A$1:$P$10,MATCH(Database!C2114,Currecny_M!$A$1:$P$1,0),FALSE)</f>
        <v>1</v>
      </c>
      <c r="L2114" s="82">
        <f t="shared" si="98"/>
        <v>4.5721800000000004</v>
      </c>
      <c r="M2114" s="82">
        <f>((E2114/$F$1)*VLOOKUP(N2114,Currecny_M!$A$1:$P$10,MATCH(Database!C2114,Currecny_M!$A$1:$P$1,0),FALSE))/VLOOKUP('Cover page'!$B$6,Currecny_M!$A$1:$P$10,MATCH(Database!C2114,Currecny_M!$A$1:$P$1,0),FALSE)</f>
        <v>4.5721800000000004</v>
      </c>
      <c r="N2114" s="6" t="str">
        <f>VLOOKUP(B2114,Master!$A$2:$C$11,3,FALSE)</f>
        <v>Euro</v>
      </c>
      <c r="O2114" s="6" t="str">
        <f>VLOOKUP(B2114,Master!$A$2:$C$11,2,FALSE)</f>
        <v>Europe</v>
      </c>
      <c r="Q2114" s="39" t="str">
        <f>VLOOKUP(D2114,GL_Master!$A$1:$D$80,2,FALSE)</f>
        <v>PL</v>
      </c>
      <c r="R2114" s="39" t="str">
        <f>VLOOKUP(D2114,GL_Master!$A$1:$D$80,3,FALSE)</f>
        <v>Travelling and conveyance</v>
      </c>
      <c r="S2114" s="39" t="str">
        <f>VLOOKUP(D2114,GL_Master!$A$1:$D$80,4,FALSE)</f>
        <v>Local conveyance</v>
      </c>
    </row>
    <row r="2115" spans="1:19" x14ac:dyDescent="0.25">
      <c r="A2115" s="39" t="s">
        <v>262</v>
      </c>
      <c r="B2115" s="39" t="s">
        <v>237</v>
      </c>
      <c r="C2115" s="7">
        <v>43983</v>
      </c>
      <c r="D2115" s="39" t="s">
        <v>31</v>
      </c>
      <c r="E2115" s="39">
        <v>28</v>
      </c>
      <c r="F2115" s="82">
        <f t="shared" si="96"/>
        <v>2.8000000000000001E-2</v>
      </c>
      <c r="G2115" s="39">
        <f>VLOOKUP(N2115,Currecny_M!$A$1:$P$10,2,FALSE)</f>
        <v>83</v>
      </c>
      <c r="H2115" s="39">
        <f>MATCH(C2115,Currecny_M!$A$1:$P$1,0)</f>
        <v>4</v>
      </c>
      <c r="I2115" s="39">
        <f>VLOOKUP(N2115,Currecny_M!$A$1:$P$10,MATCH(Database!C2115,Currecny_M!$A$1:$P$1,0),FALSE)</f>
        <v>84.67</v>
      </c>
      <c r="J2115" s="82">
        <f t="shared" si="97"/>
        <v>2.3707600000000002</v>
      </c>
      <c r="K2115" s="39">
        <f>VLOOKUP('Cover page'!$B$6,Currecny_M!$A$1:$P$10,MATCH(Database!C2115,Currecny_M!$A$1:$P$1,0),FALSE)</f>
        <v>1</v>
      </c>
      <c r="L2115" s="82">
        <f t="shared" si="98"/>
        <v>2.3707600000000002</v>
      </c>
      <c r="M2115" s="82">
        <f>((E2115/$F$1)*VLOOKUP(N2115,Currecny_M!$A$1:$P$10,MATCH(Database!C2115,Currecny_M!$A$1:$P$1,0),FALSE))/VLOOKUP('Cover page'!$B$6,Currecny_M!$A$1:$P$10,MATCH(Database!C2115,Currecny_M!$A$1:$P$1,0),FALSE)</f>
        <v>2.3707600000000002</v>
      </c>
      <c r="N2115" s="6" t="str">
        <f>VLOOKUP(B2115,Master!$A$2:$C$11,3,FALSE)</f>
        <v>Euro</v>
      </c>
      <c r="O2115" s="6" t="str">
        <f>VLOOKUP(B2115,Master!$A$2:$C$11,2,FALSE)</f>
        <v>Europe</v>
      </c>
      <c r="Q2115" s="39" t="str">
        <f>VLOOKUP(D2115,GL_Master!$A$1:$D$80,2,FALSE)</f>
        <v>PL</v>
      </c>
      <c r="R2115" s="39" t="str">
        <f>VLOOKUP(D2115,GL_Master!$A$1:$D$80,3,FALSE)</f>
        <v>Office expenses</v>
      </c>
      <c r="S2115" s="39" t="str">
        <f>VLOOKUP(D2115,GL_Master!$A$1:$D$80,4,FALSE)</f>
        <v>Parking charges</v>
      </c>
    </row>
    <row r="2116" spans="1:19" x14ac:dyDescent="0.25">
      <c r="A2116" s="39" t="s">
        <v>262</v>
      </c>
      <c r="B2116" s="39" t="s">
        <v>237</v>
      </c>
      <c r="C2116" s="7">
        <v>43983</v>
      </c>
      <c r="D2116" s="39" t="s">
        <v>101</v>
      </c>
      <c r="E2116" s="39">
        <v>27</v>
      </c>
      <c r="F2116" s="82">
        <f t="shared" ref="F2116:F2179" si="99">E2116/$F$1</f>
        <v>2.7E-2</v>
      </c>
      <c r="G2116" s="39">
        <f>VLOOKUP(N2116,Currecny_M!$A$1:$P$10,2,FALSE)</f>
        <v>83</v>
      </c>
      <c r="H2116" s="39">
        <f>MATCH(C2116,Currecny_M!$A$1:$P$1,0)</f>
        <v>4</v>
      </c>
      <c r="I2116" s="39">
        <f>VLOOKUP(N2116,Currecny_M!$A$1:$P$10,MATCH(Database!C2116,Currecny_M!$A$1:$P$1,0),FALSE)</f>
        <v>84.67</v>
      </c>
      <c r="J2116" s="82">
        <f t="shared" ref="J2116:J2179" si="100">F2116*I2116</f>
        <v>2.2860900000000002</v>
      </c>
      <c r="K2116" s="39">
        <f>VLOOKUP('Cover page'!$B$6,Currecny_M!$A$1:$P$10,MATCH(Database!C2116,Currecny_M!$A$1:$P$1,0),FALSE)</f>
        <v>1</v>
      </c>
      <c r="L2116" s="82">
        <f t="shared" ref="L2116:L2179" si="101">J2116/K2116</f>
        <v>2.2860900000000002</v>
      </c>
      <c r="M2116" s="82">
        <f>((E2116/$F$1)*VLOOKUP(N2116,Currecny_M!$A$1:$P$10,MATCH(Database!C2116,Currecny_M!$A$1:$P$1,0),FALSE))/VLOOKUP('Cover page'!$B$6,Currecny_M!$A$1:$P$10,MATCH(Database!C2116,Currecny_M!$A$1:$P$1,0),FALSE)</f>
        <v>2.2860900000000002</v>
      </c>
      <c r="N2116" s="6" t="str">
        <f>VLOOKUP(B2116,Master!$A$2:$C$11,3,FALSE)</f>
        <v>Euro</v>
      </c>
      <c r="O2116" s="6" t="str">
        <f>VLOOKUP(B2116,Master!$A$2:$C$11,2,FALSE)</f>
        <v>Europe</v>
      </c>
      <c r="Q2116" s="39" t="str">
        <f>VLOOKUP(D2116,GL_Master!$A$1:$D$80,2,FALSE)</f>
        <v>PL</v>
      </c>
      <c r="R2116" s="39" t="str">
        <f>VLOOKUP(D2116,GL_Master!$A$1:$D$80,3,FALSE)</f>
        <v>COGS</v>
      </c>
      <c r="S2116" s="39" t="str">
        <f>VLOOKUP(D2116,GL_Master!$A$1:$D$80,4,FALSE)</f>
        <v>Purchase of other traded goods</v>
      </c>
    </row>
    <row r="2117" spans="1:19" x14ac:dyDescent="0.25">
      <c r="A2117" s="39" t="s">
        <v>262</v>
      </c>
      <c r="B2117" s="39" t="s">
        <v>237</v>
      </c>
      <c r="C2117" s="7">
        <v>43983</v>
      </c>
      <c r="D2117" s="39" t="s">
        <v>102</v>
      </c>
      <c r="E2117" s="39">
        <v>29</v>
      </c>
      <c r="F2117" s="82">
        <f t="shared" si="99"/>
        <v>2.9000000000000001E-2</v>
      </c>
      <c r="G2117" s="39">
        <f>VLOOKUP(N2117,Currecny_M!$A$1:$P$10,2,FALSE)</f>
        <v>83</v>
      </c>
      <c r="H2117" s="39">
        <f>MATCH(C2117,Currecny_M!$A$1:$P$1,0)</f>
        <v>4</v>
      </c>
      <c r="I2117" s="39">
        <f>VLOOKUP(N2117,Currecny_M!$A$1:$P$10,MATCH(Database!C2117,Currecny_M!$A$1:$P$1,0),FALSE)</f>
        <v>84.67</v>
      </c>
      <c r="J2117" s="82">
        <f t="shared" si="100"/>
        <v>2.4554300000000002</v>
      </c>
      <c r="K2117" s="39">
        <f>VLOOKUP('Cover page'!$B$6,Currecny_M!$A$1:$P$10,MATCH(Database!C2117,Currecny_M!$A$1:$P$1,0),FALSE)</f>
        <v>1</v>
      </c>
      <c r="L2117" s="82">
        <f t="shared" si="101"/>
        <v>2.4554300000000002</v>
      </c>
      <c r="M2117" s="82">
        <f>((E2117/$F$1)*VLOOKUP(N2117,Currecny_M!$A$1:$P$10,MATCH(Database!C2117,Currecny_M!$A$1:$P$1,0),FALSE))/VLOOKUP('Cover page'!$B$6,Currecny_M!$A$1:$P$10,MATCH(Database!C2117,Currecny_M!$A$1:$P$1,0),FALSE)</f>
        <v>2.4554300000000002</v>
      </c>
      <c r="N2117" s="6" t="str">
        <f>VLOOKUP(B2117,Master!$A$2:$C$11,3,FALSE)</f>
        <v>Euro</v>
      </c>
      <c r="O2117" s="6" t="str">
        <f>VLOOKUP(B2117,Master!$A$2:$C$11,2,FALSE)</f>
        <v>Europe</v>
      </c>
      <c r="Q2117" s="39" t="str">
        <f>VLOOKUP(D2117,GL_Master!$A$1:$D$80,2,FALSE)</f>
        <v>PL</v>
      </c>
      <c r="R2117" s="39" t="str">
        <f>VLOOKUP(D2117,GL_Master!$A$1:$D$80,3,FALSE)</f>
        <v>Staff welfare expenses</v>
      </c>
      <c r="S2117" s="39" t="str">
        <f>VLOOKUP(D2117,GL_Master!$A$1:$D$80,4,FALSE)</f>
        <v>Diwali Expense</v>
      </c>
    </row>
    <row r="2118" spans="1:19" x14ac:dyDescent="0.25">
      <c r="A2118" s="39" t="s">
        <v>262</v>
      </c>
      <c r="B2118" s="39" t="s">
        <v>237</v>
      </c>
      <c r="C2118" s="7">
        <v>43983</v>
      </c>
      <c r="D2118" s="39" t="s">
        <v>20</v>
      </c>
      <c r="E2118" s="39">
        <v>57</v>
      </c>
      <c r="F2118" s="82">
        <f t="shared" si="99"/>
        <v>5.7000000000000002E-2</v>
      </c>
      <c r="G2118" s="39">
        <f>VLOOKUP(N2118,Currecny_M!$A$1:$P$10,2,FALSE)</f>
        <v>83</v>
      </c>
      <c r="H2118" s="39">
        <f>MATCH(C2118,Currecny_M!$A$1:$P$1,0)</f>
        <v>4</v>
      </c>
      <c r="I2118" s="39">
        <f>VLOOKUP(N2118,Currecny_M!$A$1:$P$10,MATCH(Database!C2118,Currecny_M!$A$1:$P$1,0),FALSE)</f>
        <v>84.67</v>
      </c>
      <c r="J2118" s="82">
        <f t="shared" si="100"/>
        <v>4.8261900000000004</v>
      </c>
      <c r="K2118" s="39">
        <f>VLOOKUP('Cover page'!$B$6,Currecny_M!$A$1:$P$10,MATCH(Database!C2118,Currecny_M!$A$1:$P$1,0),FALSE)</f>
        <v>1</v>
      </c>
      <c r="L2118" s="82">
        <f t="shared" si="101"/>
        <v>4.8261900000000004</v>
      </c>
      <c r="M2118" s="82">
        <f>((E2118/$F$1)*VLOOKUP(N2118,Currecny_M!$A$1:$P$10,MATCH(Database!C2118,Currecny_M!$A$1:$P$1,0),FALSE))/VLOOKUP('Cover page'!$B$6,Currecny_M!$A$1:$P$10,MATCH(Database!C2118,Currecny_M!$A$1:$P$1,0),FALSE)</f>
        <v>4.8261900000000004</v>
      </c>
      <c r="N2118" s="6" t="str">
        <f>VLOOKUP(B2118,Master!$A$2:$C$11,3,FALSE)</f>
        <v>Euro</v>
      </c>
      <c r="O2118" s="6" t="str">
        <f>VLOOKUP(B2118,Master!$A$2:$C$11,2,FALSE)</f>
        <v>Europe</v>
      </c>
      <c r="Q2118" s="39" t="str">
        <f>VLOOKUP(D2118,GL_Master!$A$1:$D$80,2,FALSE)</f>
        <v>PL</v>
      </c>
      <c r="R2118" s="39" t="str">
        <f>VLOOKUP(D2118,GL_Master!$A$1:$D$80,3,FALSE)</f>
        <v>Selling and Marketing expenses</v>
      </c>
      <c r="S2118" s="39" t="str">
        <f>VLOOKUP(D2118,GL_Master!$A$1:$D$80,4,FALSE)</f>
        <v>Business promotion</v>
      </c>
    </row>
    <row r="2119" spans="1:19" x14ac:dyDescent="0.25">
      <c r="A2119" s="39" t="s">
        <v>262</v>
      </c>
      <c r="B2119" s="39" t="s">
        <v>237</v>
      </c>
      <c r="C2119" s="7">
        <v>43983</v>
      </c>
      <c r="D2119" s="39" t="s">
        <v>29</v>
      </c>
      <c r="E2119" s="39">
        <v>58</v>
      </c>
      <c r="F2119" s="82">
        <f t="shared" si="99"/>
        <v>5.8000000000000003E-2</v>
      </c>
      <c r="G2119" s="39">
        <f>VLOOKUP(N2119,Currecny_M!$A$1:$P$10,2,FALSE)</f>
        <v>83</v>
      </c>
      <c r="H2119" s="39">
        <f>MATCH(C2119,Currecny_M!$A$1:$P$1,0)</f>
        <v>4</v>
      </c>
      <c r="I2119" s="39">
        <f>VLOOKUP(N2119,Currecny_M!$A$1:$P$10,MATCH(Database!C2119,Currecny_M!$A$1:$P$1,0),FALSE)</f>
        <v>84.67</v>
      </c>
      <c r="J2119" s="82">
        <f t="shared" si="100"/>
        <v>4.9108600000000004</v>
      </c>
      <c r="K2119" s="39">
        <f>VLOOKUP('Cover page'!$B$6,Currecny_M!$A$1:$P$10,MATCH(Database!C2119,Currecny_M!$A$1:$P$1,0),FALSE)</f>
        <v>1</v>
      </c>
      <c r="L2119" s="82">
        <f t="shared" si="101"/>
        <v>4.9108600000000004</v>
      </c>
      <c r="M2119" s="82">
        <f>((E2119/$F$1)*VLOOKUP(N2119,Currecny_M!$A$1:$P$10,MATCH(Database!C2119,Currecny_M!$A$1:$P$1,0),FALSE))/VLOOKUP('Cover page'!$B$6,Currecny_M!$A$1:$P$10,MATCH(Database!C2119,Currecny_M!$A$1:$P$1,0),FALSE)</f>
        <v>4.9108600000000004</v>
      </c>
      <c r="N2119" s="6" t="str">
        <f>VLOOKUP(B2119,Master!$A$2:$C$11,3,FALSE)</f>
        <v>Euro</v>
      </c>
      <c r="O2119" s="6" t="str">
        <f>VLOOKUP(B2119,Master!$A$2:$C$11,2,FALSE)</f>
        <v>Europe</v>
      </c>
      <c r="Q2119" s="39" t="str">
        <f>VLOOKUP(D2119,GL_Master!$A$1:$D$80,2,FALSE)</f>
        <v>PL</v>
      </c>
      <c r="R2119" s="39" t="str">
        <f>VLOOKUP(D2119,GL_Master!$A$1:$D$80,3,FALSE)</f>
        <v>Communication &amp; internet exp</v>
      </c>
      <c r="S2119" s="39" t="str">
        <f>VLOOKUP(D2119,GL_Master!$A$1:$D$80,4,FALSE)</f>
        <v>Communication cost</v>
      </c>
    </row>
    <row r="2120" spans="1:19" x14ac:dyDescent="0.25">
      <c r="A2120" s="39" t="s">
        <v>262</v>
      </c>
      <c r="B2120" s="39" t="s">
        <v>237</v>
      </c>
      <c r="C2120" s="7">
        <v>43983</v>
      </c>
      <c r="D2120" s="39" t="s">
        <v>41</v>
      </c>
      <c r="E2120" s="39">
        <v>28</v>
      </c>
      <c r="F2120" s="82">
        <f t="shared" si="99"/>
        <v>2.8000000000000001E-2</v>
      </c>
      <c r="G2120" s="39">
        <f>VLOOKUP(N2120,Currecny_M!$A$1:$P$10,2,FALSE)</f>
        <v>83</v>
      </c>
      <c r="H2120" s="39">
        <f>MATCH(C2120,Currecny_M!$A$1:$P$1,0)</f>
        <v>4</v>
      </c>
      <c r="I2120" s="39">
        <f>VLOOKUP(N2120,Currecny_M!$A$1:$P$10,MATCH(Database!C2120,Currecny_M!$A$1:$P$1,0),FALSE)</f>
        <v>84.67</v>
      </c>
      <c r="J2120" s="82">
        <f t="shared" si="100"/>
        <v>2.3707600000000002</v>
      </c>
      <c r="K2120" s="39">
        <f>VLOOKUP('Cover page'!$B$6,Currecny_M!$A$1:$P$10,MATCH(Database!C2120,Currecny_M!$A$1:$P$1,0),FALSE)</f>
        <v>1</v>
      </c>
      <c r="L2120" s="82">
        <f t="shared" si="101"/>
        <v>2.3707600000000002</v>
      </c>
      <c r="M2120" s="82">
        <f>((E2120/$F$1)*VLOOKUP(N2120,Currecny_M!$A$1:$P$10,MATCH(Database!C2120,Currecny_M!$A$1:$P$1,0),FALSE))/VLOOKUP('Cover page'!$B$6,Currecny_M!$A$1:$P$10,MATCH(Database!C2120,Currecny_M!$A$1:$P$1,0),FALSE)</f>
        <v>2.3707600000000002</v>
      </c>
      <c r="N2120" s="6" t="str">
        <f>VLOOKUP(B2120,Master!$A$2:$C$11,3,FALSE)</f>
        <v>Euro</v>
      </c>
      <c r="O2120" s="6" t="str">
        <f>VLOOKUP(B2120,Master!$A$2:$C$11,2,FALSE)</f>
        <v>Europe</v>
      </c>
      <c r="Q2120" s="39" t="str">
        <f>VLOOKUP(D2120,GL_Master!$A$1:$D$80,2,FALSE)</f>
        <v>PL</v>
      </c>
      <c r="R2120" s="39" t="str">
        <f>VLOOKUP(D2120,GL_Master!$A$1:$D$80,3,FALSE)</f>
        <v>Communication &amp; internet exp</v>
      </c>
      <c r="S2120" s="39" t="str">
        <f>VLOOKUP(D2120,GL_Master!$A$1:$D$80,4,FALSE)</f>
        <v>Communication cost</v>
      </c>
    </row>
    <row r="2121" spans="1:19" x14ac:dyDescent="0.25">
      <c r="A2121" s="39" t="s">
        <v>262</v>
      </c>
      <c r="B2121" s="39" t="s">
        <v>237</v>
      </c>
      <c r="C2121" s="7">
        <v>43983</v>
      </c>
      <c r="D2121" s="39" t="s">
        <v>103</v>
      </c>
      <c r="E2121" s="39">
        <v>54</v>
      </c>
      <c r="F2121" s="82">
        <f t="shared" si="99"/>
        <v>5.3999999999999999E-2</v>
      </c>
      <c r="G2121" s="39">
        <f>VLOOKUP(N2121,Currecny_M!$A$1:$P$10,2,FALSE)</f>
        <v>83</v>
      </c>
      <c r="H2121" s="39">
        <f>MATCH(C2121,Currecny_M!$A$1:$P$1,0)</f>
        <v>4</v>
      </c>
      <c r="I2121" s="39">
        <f>VLOOKUP(N2121,Currecny_M!$A$1:$P$10,MATCH(Database!C2121,Currecny_M!$A$1:$P$1,0),FALSE)</f>
        <v>84.67</v>
      </c>
      <c r="J2121" s="82">
        <f t="shared" si="100"/>
        <v>4.5721800000000004</v>
      </c>
      <c r="K2121" s="39">
        <f>VLOOKUP('Cover page'!$B$6,Currecny_M!$A$1:$P$10,MATCH(Database!C2121,Currecny_M!$A$1:$P$1,0),FALSE)</f>
        <v>1</v>
      </c>
      <c r="L2121" s="82">
        <f t="shared" si="101"/>
        <v>4.5721800000000004</v>
      </c>
      <c r="M2121" s="82">
        <f>((E2121/$F$1)*VLOOKUP(N2121,Currecny_M!$A$1:$P$10,MATCH(Database!C2121,Currecny_M!$A$1:$P$1,0),FALSE))/VLOOKUP('Cover page'!$B$6,Currecny_M!$A$1:$P$10,MATCH(Database!C2121,Currecny_M!$A$1:$P$1,0),FALSE)</f>
        <v>4.5721800000000004</v>
      </c>
      <c r="N2121" s="6" t="str">
        <f>VLOOKUP(B2121,Master!$A$2:$C$11,3,FALSE)</f>
        <v>Euro</v>
      </c>
      <c r="O2121" s="6" t="str">
        <f>VLOOKUP(B2121,Master!$A$2:$C$11,2,FALSE)</f>
        <v>Europe</v>
      </c>
      <c r="Q2121" s="39" t="str">
        <f>VLOOKUP(D2121,GL_Master!$A$1:$D$80,2,FALSE)</f>
        <v>PL</v>
      </c>
      <c r="R2121" s="39" t="str">
        <f>VLOOKUP(D2121,GL_Master!$A$1:$D$80,3,FALSE)</f>
        <v>Communication &amp; internet exp</v>
      </c>
      <c r="S2121" s="39" t="str">
        <f>VLOOKUP(D2121,GL_Master!$A$1:$D$80,4,FALSE)</f>
        <v>Communication cost</v>
      </c>
    </row>
    <row r="2122" spans="1:19" x14ac:dyDescent="0.25">
      <c r="A2122" s="39" t="s">
        <v>262</v>
      </c>
      <c r="B2122" s="39" t="s">
        <v>237</v>
      </c>
      <c r="C2122" s="7">
        <v>43983</v>
      </c>
      <c r="D2122" s="39" t="s">
        <v>104</v>
      </c>
      <c r="E2122" s="39">
        <v>83</v>
      </c>
      <c r="F2122" s="82">
        <f t="shared" si="99"/>
        <v>8.3000000000000004E-2</v>
      </c>
      <c r="G2122" s="39">
        <f>VLOOKUP(N2122,Currecny_M!$A$1:$P$10,2,FALSE)</f>
        <v>83</v>
      </c>
      <c r="H2122" s="39">
        <f>MATCH(C2122,Currecny_M!$A$1:$P$1,0)</f>
        <v>4</v>
      </c>
      <c r="I2122" s="39">
        <f>VLOOKUP(N2122,Currecny_M!$A$1:$P$10,MATCH(Database!C2122,Currecny_M!$A$1:$P$1,0),FALSE)</f>
        <v>84.67</v>
      </c>
      <c r="J2122" s="82">
        <f t="shared" si="100"/>
        <v>7.0276100000000001</v>
      </c>
      <c r="K2122" s="39">
        <f>VLOOKUP('Cover page'!$B$6,Currecny_M!$A$1:$P$10,MATCH(Database!C2122,Currecny_M!$A$1:$P$1,0),FALSE)</f>
        <v>1</v>
      </c>
      <c r="L2122" s="82">
        <f t="shared" si="101"/>
        <v>7.0276100000000001</v>
      </c>
      <c r="M2122" s="82">
        <f>((E2122/$F$1)*VLOOKUP(N2122,Currecny_M!$A$1:$P$10,MATCH(Database!C2122,Currecny_M!$A$1:$P$1,0),FALSE))/VLOOKUP('Cover page'!$B$6,Currecny_M!$A$1:$P$10,MATCH(Database!C2122,Currecny_M!$A$1:$P$1,0),FALSE)</f>
        <v>7.0276100000000001</v>
      </c>
      <c r="N2122" s="6" t="str">
        <f>VLOOKUP(B2122,Master!$A$2:$C$11,3,FALSE)</f>
        <v>Euro</v>
      </c>
      <c r="O2122" s="6" t="str">
        <f>VLOOKUP(B2122,Master!$A$2:$C$11,2,FALSE)</f>
        <v>Europe</v>
      </c>
      <c r="Q2122" s="39" t="str">
        <f>VLOOKUP(D2122,GL_Master!$A$1:$D$80,2,FALSE)</f>
        <v>PL</v>
      </c>
      <c r="R2122" s="39" t="str">
        <f>VLOOKUP(D2122,GL_Master!$A$1:$D$80,3,FALSE)</f>
        <v>Legal &amp; Professional expenses</v>
      </c>
      <c r="S2122" s="39" t="str">
        <f>VLOOKUP(D2122,GL_Master!$A$1:$D$80,4,FALSE)</f>
        <v>Professional Fees - Others</v>
      </c>
    </row>
    <row r="2123" spans="1:19" x14ac:dyDescent="0.25">
      <c r="A2123" s="39" t="s">
        <v>262</v>
      </c>
      <c r="B2123" s="39" t="s">
        <v>237</v>
      </c>
      <c r="C2123" s="7">
        <v>43983</v>
      </c>
      <c r="D2123" s="39" t="s">
        <v>105</v>
      </c>
      <c r="E2123" s="39">
        <v>55</v>
      </c>
      <c r="F2123" s="82">
        <f t="shared" si="99"/>
        <v>5.5E-2</v>
      </c>
      <c r="G2123" s="39">
        <f>VLOOKUP(N2123,Currecny_M!$A$1:$P$10,2,FALSE)</f>
        <v>83</v>
      </c>
      <c r="H2123" s="39">
        <f>MATCH(C2123,Currecny_M!$A$1:$P$1,0)</f>
        <v>4</v>
      </c>
      <c r="I2123" s="39">
        <f>VLOOKUP(N2123,Currecny_M!$A$1:$P$10,MATCH(Database!C2123,Currecny_M!$A$1:$P$1,0),FALSE)</f>
        <v>84.67</v>
      </c>
      <c r="J2123" s="82">
        <f t="shared" si="100"/>
        <v>4.6568500000000004</v>
      </c>
      <c r="K2123" s="39">
        <f>VLOOKUP('Cover page'!$B$6,Currecny_M!$A$1:$P$10,MATCH(Database!C2123,Currecny_M!$A$1:$P$1,0),FALSE)</f>
        <v>1</v>
      </c>
      <c r="L2123" s="82">
        <f t="shared" si="101"/>
        <v>4.6568500000000004</v>
      </c>
      <c r="M2123" s="82">
        <f>((E2123/$F$1)*VLOOKUP(N2123,Currecny_M!$A$1:$P$10,MATCH(Database!C2123,Currecny_M!$A$1:$P$1,0),FALSE))/VLOOKUP('Cover page'!$B$6,Currecny_M!$A$1:$P$10,MATCH(Database!C2123,Currecny_M!$A$1:$P$1,0),FALSE)</f>
        <v>4.6568500000000004</v>
      </c>
      <c r="N2123" s="6" t="str">
        <f>VLOOKUP(B2123,Master!$A$2:$C$11,3,FALSE)</f>
        <v>Euro</v>
      </c>
      <c r="O2123" s="6" t="str">
        <f>VLOOKUP(B2123,Master!$A$2:$C$11,2,FALSE)</f>
        <v>Europe</v>
      </c>
      <c r="Q2123" s="39" t="str">
        <f>VLOOKUP(D2123,GL_Master!$A$1:$D$80,2,FALSE)</f>
        <v>PL</v>
      </c>
      <c r="R2123" s="39" t="str">
        <f>VLOOKUP(D2123,GL_Master!$A$1:$D$80,3,FALSE)</f>
        <v>Travelling and conveyance</v>
      </c>
      <c r="S2123" s="39" t="str">
        <f>VLOOKUP(D2123,GL_Master!$A$1:$D$80,4,FALSE)</f>
        <v>Car hiring and rental services</v>
      </c>
    </row>
    <row r="2124" spans="1:19" x14ac:dyDescent="0.25">
      <c r="A2124" s="39" t="s">
        <v>262</v>
      </c>
      <c r="B2124" s="39" t="s">
        <v>237</v>
      </c>
      <c r="C2124" s="7">
        <v>43983</v>
      </c>
      <c r="D2124" s="39" t="s">
        <v>106</v>
      </c>
      <c r="E2124" s="39">
        <v>27</v>
      </c>
      <c r="F2124" s="82">
        <f t="shared" si="99"/>
        <v>2.7E-2</v>
      </c>
      <c r="G2124" s="39">
        <f>VLOOKUP(N2124,Currecny_M!$A$1:$P$10,2,FALSE)</f>
        <v>83</v>
      </c>
      <c r="H2124" s="39">
        <f>MATCH(C2124,Currecny_M!$A$1:$P$1,0)</f>
        <v>4</v>
      </c>
      <c r="I2124" s="39">
        <f>VLOOKUP(N2124,Currecny_M!$A$1:$P$10,MATCH(Database!C2124,Currecny_M!$A$1:$P$1,0),FALSE)</f>
        <v>84.67</v>
      </c>
      <c r="J2124" s="82">
        <f t="shared" si="100"/>
        <v>2.2860900000000002</v>
      </c>
      <c r="K2124" s="39">
        <f>VLOOKUP('Cover page'!$B$6,Currecny_M!$A$1:$P$10,MATCH(Database!C2124,Currecny_M!$A$1:$P$1,0),FALSE)</f>
        <v>1</v>
      </c>
      <c r="L2124" s="82">
        <f t="shared" si="101"/>
        <v>2.2860900000000002</v>
      </c>
      <c r="M2124" s="82">
        <f>((E2124/$F$1)*VLOOKUP(N2124,Currecny_M!$A$1:$P$10,MATCH(Database!C2124,Currecny_M!$A$1:$P$1,0),FALSE))/VLOOKUP('Cover page'!$B$6,Currecny_M!$A$1:$P$10,MATCH(Database!C2124,Currecny_M!$A$1:$P$1,0),FALSE)</f>
        <v>2.2860900000000002</v>
      </c>
      <c r="N2124" s="6" t="str">
        <f>VLOOKUP(B2124,Master!$A$2:$C$11,3,FALSE)</f>
        <v>Euro</v>
      </c>
      <c r="O2124" s="6" t="str">
        <f>VLOOKUP(B2124,Master!$A$2:$C$11,2,FALSE)</f>
        <v>Europe</v>
      </c>
      <c r="Q2124" s="39" t="str">
        <f>VLOOKUP(D2124,GL_Master!$A$1:$D$80,2,FALSE)</f>
        <v>PL</v>
      </c>
      <c r="R2124" s="39" t="str">
        <f>VLOOKUP(D2124,GL_Master!$A$1:$D$80,3,FALSE)</f>
        <v>Communication &amp; internet exp</v>
      </c>
      <c r="S2124" s="39" t="str">
        <f>VLOOKUP(D2124,GL_Master!$A$1:$D$80,4,FALSE)</f>
        <v>Printing &amp; Stationary</v>
      </c>
    </row>
    <row r="2125" spans="1:19" x14ac:dyDescent="0.25">
      <c r="A2125" s="39" t="s">
        <v>262</v>
      </c>
      <c r="B2125" s="39" t="s">
        <v>237</v>
      </c>
      <c r="C2125" s="7">
        <v>43983</v>
      </c>
      <c r="D2125" s="39" t="s">
        <v>32</v>
      </c>
      <c r="E2125" s="39">
        <v>27</v>
      </c>
      <c r="F2125" s="82">
        <f t="shared" si="99"/>
        <v>2.7E-2</v>
      </c>
      <c r="G2125" s="39">
        <f>VLOOKUP(N2125,Currecny_M!$A$1:$P$10,2,FALSE)</f>
        <v>83</v>
      </c>
      <c r="H2125" s="39">
        <f>MATCH(C2125,Currecny_M!$A$1:$P$1,0)</f>
        <v>4</v>
      </c>
      <c r="I2125" s="39">
        <f>VLOOKUP(N2125,Currecny_M!$A$1:$P$10,MATCH(Database!C2125,Currecny_M!$A$1:$P$1,0),FALSE)</f>
        <v>84.67</v>
      </c>
      <c r="J2125" s="82">
        <f t="shared" si="100"/>
        <v>2.2860900000000002</v>
      </c>
      <c r="K2125" s="39">
        <f>VLOOKUP('Cover page'!$B$6,Currecny_M!$A$1:$P$10,MATCH(Database!C2125,Currecny_M!$A$1:$P$1,0),FALSE)</f>
        <v>1</v>
      </c>
      <c r="L2125" s="82">
        <f t="shared" si="101"/>
        <v>2.2860900000000002</v>
      </c>
      <c r="M2125" s="82">
        <f>((E2125/$F$1)*VLOOKUP(N2125,Currecny_M!$A$1:$P$10,MATCH(Database!C2125,Currecny_M!$A$1:$P$1,0),FALSE))/VLOOKUP('Cover page'!$B$6,Currecny_M!$A$1:$P$10,MATCH(Database!C2125,Currecny_M!$A$1:$P$1,0),FALSE)</f>
        <v>2.2860900000000002</v>
      </c>
      <c r="N2125" s="6" t="str">
        <f>VLOOKUP(B2125,Master!$A$2:$C$11,3,FALSE)</f>
        <v>Euro</v>
      </c>
      <c r="O2125" s="6" t="str">
        <f>VLOOKUP(B2125,Master!$A$2:$C$11,2,FALSE)</f>
        <v>Europe</v>
      </c>
      <c r="Q2125" s="39" t="str">
        <f>VLOOKUP(D2125,GL_Master!$A$1:$D$80,2,FALSE)</f>
        <v>PL</v>
      </c>
      <c r="R2125" s="39" t="str">
        <f>VLOOKUP(D2125,GL_Master!$A$1:$D$80,3,FALSE)</f>
        <v>Communication &amp; internet exp</v>
      </c>
      <c r="S2125" s="39" t="str">
        <f>VLOOKUP(D2125,GL_Master!$A$1:$D$80,4,FALSE)</f>
        <v>Printing &amp; Stationary</v>
      </c>
    </row>
    <row r="2126" spans="1:19" x14ac:dyDescent="0.25">
      <c r="A2126" s="39" t="s">
        <v>262</v>
      </c>
      <c r="B2126" s="39" t="s">
        <v>237</v>
      </c>
      <c r="C2126" s="7">
        <v>43983</v>
      </c>
      <c r="D2126" s="39" t="s">
        <v>35</v>
      </c>
      <c r="E2126" s="39">
        <v>85</v>
      </c>
      <c r="F2126" s="82">
        <f t="shared" si="99"/>
        <v>8.5000000000000006E-2</v>
      </c>
      <c r="G2126" s="39">
        <f>VLOOKUP(N2126,Currecny_M!$A$1:$P$10,2,FALSE)</f>
        <v>83</v>
      </c>
      <c r="H2126" s="39">
        <f>MATCH(C2126,Currecny_M!$A$1:$P$1,0)</f>
        <v>4</v>
      </c>
      <c r="I2126" s="39">
        <f>VLOOKUP(N2126,Currecny_M!$A$1:$P$10,MATCH(Database!C2126,Currecny_M!$A$1:$P$1,0),FALSE)</f>
        <v>84.67</v>
      </c>
      <c r="J2126" s="82">
        <f t="shared" si="100"/>
        <v>7.1969500000000011</v>
      </c>
      <c r="K2126" s="39">
        <f>VLOOKUP('Cover page'!$B$6,Currecny_M!$A$1:$P$10,MATCH(Database!C2126,Currecny_M!$A$1:$P$1,0),FALSE)</f>
        <v>1</v>
      </c>
      <c r="L2126" s="82">
        <f t="shared" si="101"/>
        <v>7.1969500000000011</v>
      </c>
      <c r="M2126" s="82">
        <f>((E2126/$F$1)*VLOOKUP(N2126,Currecny_M!$A$1:$P$10,MATCH(Database!C2126,Currecny_M!$A$1:$P$1,0),FALSE))/VLOOKUP('Cover page'!$B$6,Currecny_M!$A$1:$P$10,MATCH(Database!C2126,Currecny_M!$A$1:$P$1,0),FALSE)</f>
        <v>7.1969500000000011</v>
      </c>
      <c r="N2126" s="6" t="str">
        <f>VLOOKUP(B2126,Master!$A$2:$C$11,3,FALSE)</f>
        <v>Euro</v>
      </c>
      <c r="O2126" s="6" t="str">
        <f>VLOOKUP(B2126,Master!$A$2:$C$11,2,FALSE)</f>
        <v>Europe</v>
      </c>
      <c r="Q2126" s="39" t="str">
        <f>VLOOKUP(D2126,GL_Master!$A$1:$D$80,2,FALSE)</f>
        <v>PL</v>
      </c>
      <c r="R2126" s="39" t="str">
        <f>VLOOKUP(D2126,GL_Master!$A$1:$D$80,3,FALSE)</f>
        <v>Security Expenses</v>
      </c>
      <c r="S2126" s="39" t="str">
        <f>VLOOKUP(D2126,GL_Master!$A$1:$D$80,4,FALSE)</f>
        <v>Security Expenses others</v>
      </c>
    </row>
    <row r="2127" spans="1:19" x14ac:dyDescent="0.25">
      <c r="A2127" s="39" t="s">
        <v>262</v>
      </c>
      <c r="B2127" s="39" t="s">
        <v>237</v>
      </c>
      <c r="C2127" s="7">
        <v>43983</v>
      </c>
      <c r="D2127" s="39" t="s">
        <v>38</v>
      </c>
      <c r="E2127" s="39">
        <v>28</v>
      </c>
      <c r="F2127" s="82">
        <f t="shared" si="99"/>
        <v>2.8000000000000001E-2</v>
      </c>
      <c r="G2127" s="39">
        <f>VLOOKUP(N2127,Currecny_M!$A$1:$P$10,2,FALSE)</f>
        <v>83</v>
      </c>
      <c r="H2127" s="39">
        <f>MATCH(C2127,Currecny_M!$A$1:$P$1,0)</f>
        <v>4</v>
      </c>
      <c r="I2127" s="39">
        <f>VLOOKUP(N2127,Currecny_M!$A$1:$P$10,MATCH(Database!C2127,Currecny_M!$A$1:$P$1,0),FALSE)</f>
        <v>84.67</v>
      </c>
      <c r="J2127" s="82">
        <f t="shared" si="100"/>
        <v>2.3707600000000002</v>
      </c>
      <c r="K2127" s="39">
        <f>VLOOKUP('Cover page'!$B$6,Currecny_M!$A$1:$P$10,MATCH(Database!C2127,Currecny_M!$A$1:$P$1,0),FALSE)</f>
        <v>1</v>
      </c>
      <c r="L2127" s="82">
        <f t="shared" si="101"/>
        <v>2.3707600000000002</v>
      </c>
      <c r="M2127" s="82">
        <f>((E2127/$F$1)*VLOOKUP(N2127,Currecny_M!$A$1:$P$10,MATCH(Database!C2127,Currecny_M!$A$1:$P$1,0),FALSE))/VLOOKUP('Cover page'!$B$6,Currecny_M!$A$1:$P$10,MATCH(Database!C2127,Currecny_M!$A$1:$P$1,0),FALSE)</f>
        <v>2.3707600000000002</v>
      </c>
      <c r="N2127" s="6" t="str">
        <f>VLOOKUP(B2127,Master!$A$2:$C$11,3,FALSE)</f>
        <v>Euro</v>
      </c>
      <c r="O2127" s="6" t="str">
        <f>VLOOKUP(B2127,Master!$A$2:$C$11,2,FALSE)</f>
        <v>Europe</v>
      </c>
      <c r="Q2127" s="39" t="str">
        <f>VLOOKUP(D2127,GL_Master!$A$1:$D$80,2,FALSE)</f>
        <v>PL</v>
      </c>
      <c r="R2127" s="39" t="str">
        <f>VLOOKUP(D2127,GL_Master!$A$1:$D$80,3,FALSE)</f>
        <v>House Keeping Expenses</v>
      </c>
      <c r="S2127" s="39" t="str">
        <f>VLOOKUP(D2127,GL_Master!$A$1:$D$80,4,FALSE)</f>
        <v>House Keeping Expenses</v>
      </c>
    </row>
    <row r="2128" spans="1:19" x14ac:dyDescent="0.25">
      <c r="A2128" s="39" t="s">
        <v>262</v>
      </c>
      <c r="B2128" s="39" t="s">
        <v>237</v>
      </c>
      <c r="C2128" s="7">
        <v>43983</v>
      </c>
      <c r="D2128" s="39" t="s">
        <v>107</v>
      </c>
      <c r="E2128" s="39">
        <v>29</v>
      </c>
      <c r="F2128" s="82">
        <f t="shared" si="99"/>
        <v>2.9000000000000001E-2</v>
      </c>
      <c r="G2128" s="39">
        <f>VLOOKUP(N2128,Currecny_M!$A$1:$P$10,2,FALSE)</f>
        <v>83</v>
      </c>
      <c r="H2128" s="39">
        <f>MATCH(C2128,Currecny_M!$A$1:$P$1,0)</f>
        <v>4</v>
      </c>
      <c r="I2128" s="39">
        <f>VLOOKUP(N2128,Currecny_M!$A$1:$P$10,MATCH(Database!C2128,Currecny_M!$A$1:$P$1,0),FALSE)</f>
        <v>84.67</v>
      </c>
      <c r="J2128" s="82">
        <f t="shared" si="100"/>
        <v>2.4554300000000002</v>
      </c>
      <c r="K2128" s="39">
        <f>VLOOKUP('Cover page'!$B$6,Currecny_M!$A$1:$P$10,MATCH(Database!C2128,Currecny_M!$A$1:$P$1,0),FALSE)</f>
        <v>1</v>
      </c>
      <c r="L2128" s="82">
        <f t="shared" si="101"/>
        <v>2.4554300000000002</v>
      </c>
      <c r="M2128" s="82">
        <f>((E2128/$F$1)*VLOOKUP(N2128,Currecny_M!$A$1:$P$10,MATCH(Database!C2128,Currecny_M!$A$1:$P$1,0),FALSE))/VLOOKUP('Cover page'!$B$6,Currecny_M!$A$1:$P$10,MATCH(Database!C2128,Currecny_M!$A$1:$P$1,0),FALSE)</f>
        <v>2.4554300000000002</v>
      </c>
      <c r="N2128" s="6" t="str">
        <f>VLOOKUP(B2128,Master!$A$2:$C$11,3,FALSE)</f>
        <v>Euro</v>
      </c>
      <c r="O2128" s="6" t="str">
        <f>VLOOKUP(B2128,Master!$A$2:$C$11,2,FALSE)</f>
        <v>Europe</v>
      </c>
      <c r="Q2128" s="39" t="str">
        <f>VLOOKUP(D2128,GL_Master!$A$1:$D$80,2,FALSE)</f>
        <v>PL</v>
      </c>
      <c r="R2128" s="39" t="str">
        <f>VLOOKUP(D2128,GL_Master!$A$1:$D$80,3,FALSE)</f>
        <v>Misc. expenses</v>
      </c>
      <c r="S2128" s="39" t="str">
        <f>VLOOKUP(D2128,GL_Master!$A$1:$D$80,4,FALSE)</f>
        <v>Repair &amp; Maintenance</v>
      </c>
    </row>
    <row r="2129" spans="1:19" x14ac:dyDescent="0.25">
      <c r="A2129" s="39" t="s">
        <v>262</v>
      </c>
      <c r="B2129" s="39" t="s">
        <v>237</v>
      </c>
      <c r="C2129" s="7">
        <v>43983</v>
      </c>
      <c r="D2129" s="39" t="s">
        <v>108</v>
      </c>
      <c r="E2129" s="39">
        <v>29</v>
      </c>
      <c r="F2129" s="82">
        <f t="shared" si="99"/>
        <v>2.9000000000000001E-2</v>
      </c>
      <c r="G2129" s="39">
        <f>VLOOKUP(N2129,Currecny_M!$A$1:$P$10,2,FALSE)</f>
        <v>83</v>
      </c>
      <c r="H2129" s="39">
        <f>MATCH(C2129,Currecny_M!$A$1:$P$1,0)</f>
        <v>4</v>
      </c>
      <c r="I2129" s="39">
        <f>VLOOKUP(N2129,Currecny_M!$A$1:$P$10,MATCH(Database!C2129,Currecny_M!$A$1:$P$1,0),FALSE)</f>
        <v>84.67</v>
      </c>
      <c r="J2129" s="82">
        <f t="shared" si="100"/>
        <v>2.4554300000000002</v>
      </c>
      <c r="K2129" s="39">
        <f>VLOOKUP('Cover page'!$B$6,Currecny_M!$A$1:$P$10,MATCH(Database!C2129,Currecny_M!$A$1:$P$1,0),FALSE)</f>
        <v>1</v>
      </c>
      <c r="L2129" s="82">
        <f t="shared" si="101"/>
        <v>2.4554300000000002</v>
      </c>
      <c r="M2129" s="82">
        <f>((E2129/$F$1)*VLOOKUP(N2129,Currecny_M!$A$1:$P$10,MATCH(Database!C2129,Currecny_M!$A$1:$P$1,0),FALSE))/VLOOKUP('Cover page'!$B$6,Currecny_M!$A$1:$P$10,MATCH(Database!C2129,Currecny_M!$A$1:$P$1,0),FALSE)</f>
        <v>2.4554300000000002</v>
      </c>
      <c r="N2129" s="6" t="str">
        <f>VLOOKUP(B2129,Master!$A$2:$C$11,3,FALSE)</f>
        <v>Euro</v>
      </c>
      <c r="O2129" s="6" t="str">
        <f>VLOOKUP(B2129,Master!$A$2:$C$11,2,FALSE)</f>
        <v>Europe</v>
      </c>
      <c r="Q2129" s="39" t="str">
        <f>VLOOKUP(D2129,GL_Master!$A$1:$D$80,2,FALSE)</f>
        <v>PL</v>
      </c>
      <c r="R2129" s="39" t="str">
        <f>VLOOKUP(D2129,GL_Master!$A$1:$D$80,3,FALSE)</f>
        <v>Misc. expenses</v>
      </c>
      <c r="S2129" s="39" t="str">
        <f>VLOOKUP(D2129,GL_Master!$A$1:$D$80,4,FALSE)</f>
        <v>Repair &amp; Maintenance</v>
      </c>
    </row>
    <row r="2130" spans="1:19" x14ac:dyDescent="0.25">
      <c r="A2130" s="39" t="s">
        <v>262</v>
      </c>
      <c r="B2130" s="39" t="s">
        <v>237</v>
      </c>
      <c r="C2130" s="7">
        <v>43983</v>
      </c>
      <c r="D2130" s="39" t="s">
        <v>9</v>
      </c>
      <c r="E2130" s="39">
        <v>262</v>
      </c>
      <c r="F2130" s="82">
        <f t="shared" si="99"/>
        <v>0.26200000000000001</v>
      </c>
      <c r="G2130" s="39">
        <f>VLOOKUP(N2130,Currecny_M!$A$1:$P$10,2,FALSE)</f>
        <v>83</v>
      </c>
      <c r="H2130" s="39">
        <f>MATCH(C2130,Currecny_M!$A$1:$P$1,0)</f>
        <v>4</v>
      </c>
      <c r="I2130" s="39">
        <f>VLOOKUP(N2130,Currecny_M!$A$1:$P$10,MATCH(Database!C2130,Currecny_M!$A$1:$P$1,0),FALSE)</f>
        <v>84.67</v>
      </c>
      <c r="J2130" s="82">
        <f t="shared" si="100"/>
        <v>22.183540000000001</v>
      </c>
      <c r="K2130" s="39">
        <f>VLOOKUP('Cover page'!$B$6,Currecny_M!$A$1:$P$10,MATCH(Database!C2130,Currecny_M!$A$1:$P$1,0),FALSE)</f>
        <v>1</v>
      </c>
      <c r="L2130" s="82">
        <f t="shared" si="101"/>
        <v>22.183540000000001</v>
      </c>
      <c r="M2130" s="82">
        <f>((E2130/$F$1)*VLOOKUP(N2130,Currecny_M!$A$1:$P$10,MATCH(Database!C2130,Currecny_M!$A$1:$P$1,0),FALSE))/VLOOKUP('Cover page'!$B$6,Currecny_M!$A$1:$P$10,MATCH(Database!C2130,Currecny_M!$A$1:$P$1,0),FALSE)</f>
        <v>22.183540000000001</v>
      </c>
      <c r="N2130" s="6" t="str">
        <f>VLOOKUP(B2130,Master!$A$2:$C$11,3,FALSE)</f>
        <v>Euro</v>
      </c>
      <c r="O2130" s="6" t="str">
        <f>VLOOKUP(B2130,Master!$A$2:$C$11,2,FALSE)</f>
        <v>Europe</v>
      </c>
      <c r="Q2130" s="39" t="str">
        <f>VLOOKUP(D2130,GL_Master!$A$1:$D$80,2,FALSE)</f>
        <v>PL</v>
      </c>
      <c r="R2130" s="39" t="str">
        <f>VLOOKUP(D2130,GL_Master!$A$1:$D$80,3,FALSE)</f>
        <v>Rent</v>
      </c>
      <c r="S2130" s="39" t="str">
        <f>VLOOKUP(D2130,GL_Master!$A$1:$D$80,4,FALSE)</f>
        <v>Office Rent</v>
      </c>
    </row>
    <row r="2131" spans="1:19" x14ac:dyDescent="0.25">
      <c r="A2131" s="39" t="s">
        <v>262</v>
      </c>
      <c r="B2131" s="39" t="s">
        <v>237</v>
      </c>
      <c r="C2131" s="7">
        <v>43983</v>
      </c>
      <c r="D2131" s="39" t="s">
        <v>109</v>
      </c>
      <c r="E2131" s="39">
        <v>-134</v>
      </c>
      <c r="F2131" s="82">
        <f t="shared" si="99"/>
        <v>-0.13400000000000001</v>
      </c>
      <c r="G2131" s="39">
        <f>VLOOKUP(N2131,Currecny_M!$A$1:$P$10,2,FALSE)</f>
        <v>83</v>
      </c>
      <c r="H2131" s="39">
        <f>MATCH(C2131,Currecny_M!$A$1:$P$1,0)</f>
        <v>4</v>
      </c>
      <c r="I2131" s="39">
        <f>VLOOKUP(N2131,Currecny_M!$A$1:$P$10,MATCH(Database!C2131,Currecny_M!$A$1:$P$1,0),FALSE)</f>
        <v>84.67</v>
      </c>
      <c r="J2131" s="82">
        <f t="shared" si="100"/>
        <v>-11.345780000000001</v>
      </c>
      <c r="K2131" s="39">
        <f>VLOOKUP('Cover page'!$B$6,Currecny_M!$A$1:$P$10,MATCH(Database!C2131,Currecny_M!$A$1:$P$1,0),FALSE)</f>
        <v>1</v>
      </c>
      <c r="L2131" s="82">
        <f t="shared" si="101"/>
        <v>-11.345780000000001</v>
      </c>
      <c r="M2131" s="82">
        <f>((E2131/$F$1)*VLOOKUP(N2131,Currecny_M!$A$1:$P$10,MATCH(Database!C2131,Currecny_M!$A$1:$P$1,0),FALSE))/VLOOKUP('Cover page'!$B$6,Currecny_M!$A$1:$P$10,MATCH(Database!C2131,Currecny_M!$A$1:$P$1,0),FALSE)</f>
        <v>-11.345780000000001</v>
      </c>
      <c r="N2131" s="6" t="str">
        <f>VLOOKUP(B2131,Master!$A$2:$C$11,3,FALSE)</f>
        <v>Euro</v>
      </c>
      <c r="O2131" s="6" t="str">
        <f>VLOOKUP(B2131,Master!$A$2:$C$11,2,FALSE)</f>
        <v>Europe</v>
      </c>
      <c r="Q2131" s="39" t="str">
        <f>VLOOKUP(D2131,GL_Master!$A$1:$D$80,2,FALSE)</f>
        <v>PL</v>
      </c>
      <c r="R2131" s="39" t="str">
        <f>VLOOKUP(D2131,GL_Master!$A$1:$D$80,3,FALSE)</f>
        <v>Travelling and conveyance</v>
      </c>
      <c r="S2131" s="39" t="str">
        <f>VLOOKUP(D2131,GL_Master!$A$1:$D$80,4,FALSE)</f>
        <v>Travelling , hotel lodging</v>
      </c>
    </row>
    <row r="2132" spans="1:19" x14ac:dyDescent="0.25">
      <c r="A2132" s="39" t="s">
        <v>262</v>
      </c>
      <c r="B2132" s="39" t="s">
        <v>237</v>
      </c>
      <c r="C2132" s="7">
        <v>43983</v>
      </c>
      <c r="D2132" s="39" t="s">
        <v>110</v>
      </c>
      <c r="E2132" s="39">
        <v>55</v>
      </c>
      <c r="F2132" s="82">
        <f t="shared" si="99"/>
        <v>5.5E-2</v>
      </c>
      <c r="G2132" s="39">
        <f>VLOOKUP(N2132,Currecny_M!$A$1:$P$10,2,FALSE)</f>
        <v>83</v>
      </c>
      <c r="H2132" s="39">
        <f>MATCH(C2132,Currecny_M!$A$1:$P$1,0)</f>
        <v>4</v>
      </c>
      <c r="I2132" s="39">
        <f>VLOOKUP(N2132,Currecny_M!$A$1:$P$10,MATCH(Database!C2132,Currecny_M!$A$1:$P$1,0),FALSE)</f>
        <v>84.67</v>
      </c>
      <c r="J2132" s="82">
        <f t="shared" si="100"/>
        <v>4.6568500000000004</v>
      </c>
      <c r="K2132" s="39">
        <f>VLOOKUP('Cover page'!$B$6,Currecny_M!$A$1:$P$10,MATCH(Database!C2132,Currecny_M!$A$1:$P$1,0),FALSE)</f>
        <v>1</v>
      </c>
      <c r="L2132" s="82">
        <f t="shared" si="101"/>
        <v>4.6568500000000004</v>
      </c>
      <c r="M2132" s="82">
        <f>((E2132/$F$1)*VLOOKUP(N2132,Currecny_M!$A$1:$P$10,MATCH(Database!C2132,Currecny_M!$A$1:$P$1,0),FALSE))/VLOOKUP('Cover page'!$B$6,Currecny_M!$A$1:$P$10,MATCH(Database!C2132,Currecny_M!$A$1:$P$1,0),FALSE)</f>
        <v>4.6568500000000004</v>
      </c>
      <c r="N2132" s="6" t="str">
        <f>VLOOKUP(B2132,Master!$A$2:$C$11,3,FALSE)</f>
        <v>Euro</v>
      </c>
      <c r="O2132" s="6" t="str">
        <f>VLOOKUP(B2132,Master!$A$2:$C$11,2,FALSE)</f>
        <v>Europe</v>
      </c>
      <c r="Q2132" s="39" t="str">
        <f>VLOOKUP(D2132,GL_Master!$A$1:$D$80,2,FALSE)</f>
        <v>PL</v>
      </c>
      <c r="R2132" s="39" t="str">
        <f>VLOOKUP(D2132,GL_Master!$A$1:$D$80,3,FALSE)</f>
        <v>Travelling and conveyance</v>
      </c>
      <c r="S2132" s="39" t="str">
        <f>VLOOKUP(D2132,GL_Master!$A$1:$D$80,4,FALSE)</f>
        <v>Travelling , hotel lodging</v>
      </c>
    </row>
    <row r="2133" spans="1:19" x14ac:dyDescent="0.25">
      <c r="A2133" s="39" t="s">
        <v>262</v>
      </c>
      <c r="B2133" s="39" t="s">
        <v>237</v>
      </c>
      <c r="C2133" s="7">
        <v>43983</v>
      </c>
      <c r="D2133" s="39" t="s">
        <v>111</v>
      </c>
      <c r="E2133" s="39">
        <v>28</v>
      </c>
      <c r="F2133" s="82">
        <f t="shared" si="99"/>
        <v>2.8000000000000001E-2</v>
      </c>
      <c r="G2133" s="39">
        <f>VLOOKUP(N2133,Currecny_M!$A$1:$P$10,2,FALSE)</f>
        <v>83</v>
      </c>
      <c r="H2133" s="39">
        <f>MATCH(C2133,Currecny_M!$A$1:$P$1,0)</f>
        <v>4</v>
      </c>
      <c r="I2133" s="39">
        <f>VLOOKUP(N2133,Currecny_M!$A$1:$P$10,MATCH(Database!C2133,Currecny_M!$A$1:$P$1,0),FALSE)</f>
        <v>84.67</v>
      </c>
      <c r="J2133" s="82">
        <f t="shared" si="100"/>
        <v>2.3707600000000002</v>
      </c>
      <c r="K2133" s="39">
        <f>VLOOKUP('Cover page'!$B$6,Currecny_M!$A$1:$P$10,MATCH(Database!C2133,Currecny_M!$A$1:$P$1,0),FALSE)</f>
        <v>1</v>
      </c>
      <c r="L2133" s="82">
        <f t="shared" si="101"/>
        <v>2.3707600000000002</v>
      </c>
      <c r="M2133" s="82">
        <f>((E2133/$F$1)*VLOOKUP(N2133,Currecny_M!$A$1:$P$10,MATCH(Database!C2133,Currecny_M!$A$1:$P$1,0),FALSE))/VLOOKUP('Cover page'!$B$6,Currecny_M!$A$1:$P$10,MATCH(Database!C2133,Currecny_M!$A$1:$P$1,0),FALSE)</f>
        <v>2.3707600000000002</v>
      </c>
      <c r="N2133" s="6" t="str">
        <f>VLOOKUP(B2133,Master!$A$2:$C$11,3,FALSE)</f>
        <v>Euro</v>
      </c>
      <c r="O2133" s="6" t="str">
        <f>VLOOKUP(B2133,Master!$A$2:$C$11,2,FALSE)</f>
        <v>Europe</v>
      </c>
      <c r="Q2133" s="39" t="str">
        <f>VLOOKUP(D2133,GL_Master!$A$1:$D$80,2,FALSE)</f>
        <v>PL</v>
      </c>
      <c r="R2133" s="39" t="str">
        <f>VLOOKUP(D2133,GL_Master!$A$1:$D$80,3,FALSE)</f>
        <v>Legal &amp; Professional expenses</v>
      </c>
      <c r="S2133" s="39" t="str">
        <f>VLOOKUP(D2133,GL_Master!$A$1:$D$80,4,FALSE)</f>
        <v>Professional Fees - Others</v>
      </c>
    </row>
    <row r="2134" spans="1:19" x14ac:dyDescent="0.25">
      <c r="A2134" s="39" t="s">
        <v>262</v>
      </c>
      <c r="B2134" s="39" t="s">
        <v>237</v>
      </c>
      <c r="C2134" s="7">
        <v>43983</v>
      </c>
      <c r="D2134" s="39" t="s">
        <v>112</v>
      </c>
      <c r="E2134" s="39">
        <v>284</v>
      </c>
      <c r="F2134" s="82">
        <f t="shared" si="99"/>
        <v>0.28399999999999997</v>
      </c>
      <c r="G2134" s="39">
        <f>VLOOKUP(N2134,Currecny_M!$A$1:$P$10,2,FALSE)</f>
        <v>83</v>
      </c>
      <c r="H2134" s="39">
        <f>MATCH(C2134,Currecny_M!$A$1:$P$1,0)</f>
        <v>4</v>
      </c>
      <c r="I2134" s="39">
        <f>VLOOKUP(N2134,Currecny_M!$A$1:$P$10,MATCH(Database!C2134,Currecny_M!$A$1:$P$1,0),FALSE)</f>
        <v>84.67</v>
      </c>
      <c r="J2134" s="82">
        <f t="shared" si="100"/>
        <v>24.046279999999999</v>
      </c>
      <c r="K2134" s="39">
        <f>VLOOKUP('Cover page'!$B$6,Currecny_M!$A$1:$P$10,MATCH(Database!C2134,Currecny_M!$A$1:$P$1,0),FALSE)</f>
        <v>1</v>
      </c>
      <c r="L2134" s="82">
        <f t="shared" si="101"/>
        <v>24.046279999999999</v>
      </c>
      <c r="M2134" s="82">
        <f>((E2134/$F$1)*VLOOKUP(N2134,Currecny_M!$A$1:$P$10,MATCH(Database!C2134,Currecny_M!$A$1:$P$1,0),FALSE))/VLOOKUP('Cover page'!$B$6,Currecny_M!$A$1:$P$10,MATCH(Database!C2134,Currecny_M!$A$1:$P$1,0),FALSE)</f>
        <v>24.046279999999999</v>
      </c>
      <c r="N2134" s="6" t="str">
        <f>VLOOKUP(B2134,Master!$A$2:$C$11,3,FALSE)</f>
        <v>Euro</v>
      </c>
      <c r="O2134" s="6" t="str">
        <f>VLOOKUP(B2134,Master!$A$2:$C$11,2,FALSE)</f>
        <v>Europe</v>
      </c>
      <c r="Q2134" s="39" t="str">
        <f>VLOOKUP(D2134,GL_Master!$A$1:$D$80,2,FALSE)</f>
        <v>PL</v>
      </c>
      <c r="R2134" s="39" t="str">
        <f>VLOOKUP(D2134,GL_Master!$A$1:$D$80,3,FALSE)</f>
        <v>Finance Cost</v>
      </c>
      <c r="S2134" s="39" t="str">
        <f>VLOOKUP(D2134,GL_Master!$A$1:$D$80,4,FALSE)</f>
        <v>Interest expense</v>
      </c>
    </row>
    <row r="2135" spans="1:19" x14ac:dyDescent="0.25">
      <c r="A2135" s="39" t="s">
        <v>262</v>
      </c>
      <c r="B2135" s="39" t="s">
        <v>237</v>
      </c>
      <c r="C2135" s="7">
        <v>43983</v>
      </c>
      <c r="D2135" s="39" t="s">
        <v>25</v>
      </c>
      <c r="E2135" s="39">
        <v>2457</v>
      </c>
      <c r="F2135" s="82">
        <f t="shared" si="99"/>
        <v>2.4569999999999999</v>
      </c>
      <c r="G2135" s="39">
        <f>VLOOKUP(N2135,Currecny_M!$A$1:$P$10,2,FALSE)</f>
        <v>83</v>
      </c>
      <c r="H2135" s="39">
        <f>MATCH(C2135,Currecny_M!$A$1:$P$1,0)</f>
        <v>4</v>
      </c>
      <c r="I2135" s="39">
        <f>VLOOKUP(N2135,Currecny_M!$A$1:$P$10,MATCH(Database!C2135,Currecny_M!$A$1:$P$1,0),FALSE)</f>
        <v>84.67</v>
      </c>
      <c r="J2135" s="82">
        <f t="shared" si="100"/>
        <v>208.03419</v>
      </c>
      <c r="K2135" s="39">
        <f>VLOOKUP('Cover page'!$B$6,Currecny_M!$A$1:$P$10,MATCH(Database!C2135,Currecny_M!$A$1:$P$1,0),FALSE)</f>
        <v>1</v>
      </c>
      <c r="L2135" s="82">
        <f t="shared" si="101"/>
        <v>208.03419</v>
      </c>
      <c r="M2135" s="82">
        <f>((E2135/$F$1)*VLOOKUP(N2135,Currecny_M!$A$1:$P$10,MATCH(Database!C2135,Currecny_M!$A$1:$P$1,0),FALSE))/VLOOKUP('Cover page'!$B$6,Currecny_M!$A$1:$P$10,MATCH(Database!C2135,Currecny_M!$A$1:$P$1,0),FALSE)</f>
        <v>208.03419</v>
      </c>
      <c r="N2135" s="6" t="str">
        <f>VLOOKUP(B2135,Master!$A$2:$C$11,3,FALSE)</f>
        <v>Euro</v>
      </c>
      <c r="O2135" s="6" t="str">
        <f>VLOOKUP(B2135,Master!$A$2:$C$11,2,FALSE)</f>
        <v>Europe</v>
      </c>
      <c r="Q2135" s="39" t="str">
        <f>VLOOKUP(D2135,GL_Master!$A$1:$D$80,2,FALSE)</f>
        <v>PL</v>
      </c>
      <c r="R2135" s="39" t="str">
        <f>VLOOKUP(D2135,GL_Master!$A$1:$D$80,3,FALSE)</f>
        <v>Depreciation</v>
      </c>
      <c r="S2135" s="39" t="str">
        <f>VLOOKUP(D2135,GL_Master!$A$1:$D$80,4,FALSE)</f>
        <v>Depreciation</v>
      </c>
    </row>
    <row r="2136" spans="1:19" x14ac:dyDescent="0.25">
      <c r="A2136" s="39" t="s">
        <v>262</v>
      </c>
      <c r="B2136" s="39" t="s">
        <v>237</v>
      </c>
      <c r="C2136" s="7">
        <v>44013</v>
      </c>
      <c r="D2136" s="39" t="s">
        <v>51</v>
      </c>
      <c r="E2136" s="39">
        <v>-26506</v>
      </c>
      <c r="F2136" s="82">
        <f t="shared" si="99"/>
        <v>-26.506</v>
      </c>
      <c r="G2136" s="39">
        <f>VLOOKUP(N2136,Currecny_M!$A$1:$P$10,2,FALSE)</f>
        <v>83</v>
      </c>
      <c r="H2136" s="39">
        <f>MATCH(C2136,Currecny_M!$A$1:$P$1,0)</f>
        <v>5</v>
      </c>
      <c r="I2136" s="39">
        <f>VLOOKUP(N2136,Currecny_M!$A$1:$P$10,MATCH(Database!C2136,Currecny_M!$A$1:$P$1,0),FALSE)</f>
        <v>85.52</v>
      </c>
      <c r="J2136" s="82">
        <f t="shared" si="100"/>
        <v>-2266.7931199999998</v>
      </c>
      <c r="K2136" s="39">
        <f>VLOOKUP('Cover page'!$B$6,Currecny_M!$A$1:$P$10,MATCH(Database!C2136,Currecny_M!$A$1:$P$1,0),FALSE)</f>
        <v>1</v>
      </c>
      <c r="L2136" s="82">
        <f t="shared" si="101"/>
        <v>-2266.7931199999998</v>
      </c>
      <c r="M2136" s="82">
        <f>((E2136/$F$1)*VLOOKUP(N2136,Currecny_M!$A$1:$P$10,MATCH(Database!C2136,Currecny_M!$A$1:$P$1,0),FALSE))/VLOOKUP('Cover page'!$B$6,Currecny_M!$A$1:$P$10,MATCH(Database!C2136,Currecny_M!$A$1:$P$1,0),FALSE)</f>
        <v>-2266.7931199999998</v>
      </c>
      <c r="N2136" s="6" t="str">
        <f>VLOOKUP(B2136,Master!$A$2:$C$11,3,FALSE)</f>
        <v>Euro</v>
      </c>
      <c r="O2136" s="6" t="str">
        <f>VLOOKUP(B2136,Master!$A$2:$C$11,2,FALSE)</f>
        <v>Europe</v>
      </c>
      <c r="Q2136" s="39" t="str">
        <f>VLOOKUP(D2136,GL_Master!$A$1:$D$80,2,FALSE)</f>
        <v>BS</v>
      </c>
      <c r="R2136" s="39" t="str">
        <f>VLOOKUP(D2136,GL_Master!$A$1:$D$80,3,FALSE)</f>
        <v>Share Capital</v>
      </c>
      <c r="S2136" s="39" t="str">
        <f>VLOOKUP(D2136,GL_Master!$A$1:$D$80,4,FALSE)</f>
        <v>Equity shares</v>
      </c>
    </row>
    <row r="2137" spans="1:19" x14ac:dyDescent="0.25">
      <c r="A2137" s="39" t="s">
        <v>262</v>
      </c>
      <c r="B2137" s="39" t="s">
        <v>237</v>
      </c>
      <c r="C2137" s="7">
        <v>44013</v>
      </c>
      <c r="D2137" s="39" t="s">
        <v>52</v>
      </c>
      <c r="E2137" s="39">
        <v>-50786</v>
      </c>
      <c r="F2137" s="82">
        <f t="shared" si="99"/>
        <v>-50.786000000000001</v>
      </c>
      <c r="G2137" s="39">
        <f>VLOOKUP(N2137,Currecny_M!$A$1:$P$10,2,FALSE)</f>
        <v>83</v>
      </c>
      <c r="H2137" s="39">
        <f>MATCH(C2137,Currecny_M!$A$1:$P$1,0)</f>
        <v>5</v>
      </c>
      <c r="I2137" s="39">
        <f>VLOOKUP(N2137,Currecny_M!$A$1:$P$10,MATCH(Database!C2137,Currecny_M!$A$1:$P$1,0),FALSE)</f>
        <v>85.52</v>
      </c>
      <c r="J2137" s="82">
        <f t="shared" si="100"/>
        <v>-4343.2187199999998</v>
      </c>
      <c r="K2137" s="39">
        <f>VLOOKUP('Cover page'!$B$6,Currecny_M!$A$1:$P$10,MATCH(Database!C2137,Currecny_M!$A$1:$P$1,0),FALSE)</f>
        <v>1</v>
      </c>
      <c r="L2137" s="82">
        <f t="shared" si="101"/>
        <v>-4343.2187199999998</v>
      </c>
      <c r="M2137" s="82">
        <f>((E2137/$F$1)*VLOOKUP(N2137,Currecny_M!$A$1:$P$10,MATCH(Database!C2137,Currecny_M!$A$1:$P$1,0),FALSE))/VLOOKUP('Cover page'!$B$6,Currecny_M!$A$1:$P$10,MATCH(Database!C2137,Currecny_M!$A$1:$P$1,0),FALSE)</f>
        <v>-4343.2187199999998</v>
      </c>
      <c r="N2137" s="6" t="str">
        <f>VLOOKUP(B2137,Master!$A$2:$C$11,3,FALSE)</f>
        <v>Euro</v>
      </c>
      <c r="O2137" s="6" t="str">
        <f>VLOOKUP(B2137,Master!$A$2:$C$11,2,FALSE)</f>
        <v>Europe</v>
      </c>
      <c r="Q2137" s="39" t="str">
        <f>VLOOKUP(D2137,GL_Master!$A$1:$D$80,2,FALSE)</f>
        <v>BS</v>
      </c>
      <c r="R2137" s="39" t="str">
        <f>VLOOKUP(D2137,GL_Master!$A$1:$D$80,3,FALSE)</f>
        <v>Reserve and Surplus</v>
      </c>
      <c r="S2137" s="39" t="str">
        <f>VLOOKUP(D2137,GL_Master!$A$1:$D$80,4,FALSE)</f>
        <v>Reserves at the commencement of the year</v>
      </c>
    </row>
    <row r="2138" spans="1:19" x14ac:dyDescent="0.25">
      <c r="A2138" s="39" t="s">
        <v>262</v>
      </c>
      <c r="B2138" s="39" t="s">
        <v>237</v>
      </c>
      <c r="C2138" s="7">
        <v>44013</v>
      </c>
      <c r="D2138" s="39" t="s">
        <v>53</v>
      </c>
      <c r="E2138" s="39">
        <v>-14097</v>
      </c>
      <c r="F2138" s="82">
        <f t="shared" si="99"/>
        <v>-14.097</v>
      </c>
      <c r="G2138" s="39">
        <f>VLOOKUP(N2138,Currecny_M!$A$1:$P$10,2,FALSE)</f>
        <v>83</v>
      </c>
      <c r="H2138" s="39">
        <f>MATCH(C2138,Currecny_M!$A$1:$P$1,0)</f>
        <v>5</v>
      </c>
      <c r="I2138" s="39">
        <f>VLOOKUP(N2138,Currecny_M!$A$1:$P$10,MATCH(Database!C2138,Currecny_M!$A$1:$P$1,0),FALSE)</f>
        <v>85.52</v>
      </c>
      <c r="J2138" s="82">
        <f t="shared" si="100"/>
        <v>-1205.5754399999998</v>
      </c>
      <c r="K2138" s="39">
        <f>VLOOKUP('Cover page'!$B$6,Currecny_M!$A$1:$P$10,MATCH(Database!C2138,Currecny_M!$A$1:$P$1,0),FALSE)</f>
        <v>1</v>
      </c>
      <c r="L2138" s="82">
        <f t="shared" si="101"/>
        <v>-1205.5754399999998</v>
      </c>
      <c r="M2138" s="82">
        <f>((E2138/$F$1)*VLOOKUP(N2138,Currecny_M!$A$1:$P$10,MATCH(Database!C2138,Currecny_M!$A$1:$P$1,0),FALSE))/VLOOKUP('Cover page'!$B$6,Currecny_M!$A$1:$P$10,MATCH(Database!C2138,Currecny_M!$A$1:$P$1,0),FALSE)</f>
        <v>-1205.5754399999998</v>
      </c>
      <c r="N2138" s="6" t="str">
        <f>VLOOKUP(B2138,Master!$A$2:$C$11,3,FALSE)</f>
        <v>Euro</v>
      </c>
      <c r="O2138" s="6" t="str">
        <f>VLOOKUP(B2138,Master!$A$2:$C$11,2,FALSE)</f>
        <v>Europe</v>
      </c>
      <c r="Q2138" s="39" t="str">
        <f>VLOOKUP(D2138,GL_Master!$A$1:$D$80,2,FALSE)</f>
        <v>BS</v>
      </c>
      <c r="R2138" s="39" t="str">
        <f>VLOOKUP(D2138,GL_Master!$A$1:$D$80,3,FALSE)</f>
        <v>Loan Fund</v>
      </c>
      <c r="S2138" s="39" t="str">
        <f>VLOOKUP(D2138,GL_Master!$A$1:$D$80,4,FALSE)</f>
        <v>Term Loan</v>
      </c>
    </row>
    <row r="2139" spans="1:19" x14ac:dyDescent="0.25">
      <c r="A2139" s="39" t="s">
        <v>262</v>
      </c>
      <c r="B2139" s="39" t="s">
        <v>237</v>
      </c>
      <c r="C2139" s="7">
        <v>44013</v>
      </c>
      <c r="D2139" s="39" t="s">
        <v>54</v>
      </c>
      <c r="E2139" s="39">
        <v>57</v>
      </c>
      <c r="F2139" s="82">
        <f t="shared" si="99"/>
        <v>5.7000000000000002E-2</v>
      </c>
      <c r="G2139" s="39">
        <f>VLOOKUP(N2139,Currecny_M!$A$1:$P$10,2,FALSE)</f>
        <v>83</v>
      </c>
      <c r="H2139" s="39">
        <f>MATCH(C2139,Currecny_M!$A$1:$P$1,0)</f>
        <v>5</v>
      </c>
      <c r="I2139" s="39">
        <f>VLOOKUP(N2139,Currecny_M!$A$1:$P$10,MATCH(Database!C2139,Currecny_M!$A$1:$P$1,0),FALSE)</f>
        <v>85.52</v>
      </c>
      <c r="J2139" s="82">
        <f t="shared" si="100"/>
        <v>4.8746400000000003</v>
      </c>
      <c r="K2139" s="39">
        <f>VLOOKUP('Cover page'!$B$6,Currecny_M!$A$1:$P$10,MATCH(Database!C2139,Currecny_M!$A$1:$P$1,0),FALSE)</f>
        <v>1</v>
      </c>
      <c r="L2139" s="82">
        <f t="shared" si="101"/>
        <v>4.8746400000000003</v>
      </c>
      <c r="M2139" s="82">
        <f>((E2139/$F$1)*VLOOKUP(N2139,Currecny_M!$A$1:$P$10,MATCH(Database!C2139,Currecny_M!$A$1:$P$1,0),FALSE))/VLOOKUP('Cover page'!$B$6,Currecny_M!$A$1:$P$10,MATCH(Database!C2139,Currecny_M!$A$1:$P$1,0),FALSE)</f>
        <v>4.8746400000000003</v>
      </c>
      <c r="N2139" s="6" t="str">
        <f>VLOOKUP(B2139,Master!$A$2:$C$11,3,FALSE)</f>
        <v>Euro</v>
      </c>
      <c r="O2139" s="6" t="str">
        <f>VLOOKUP(B2139,Master!$A$2:$C$11,2,FALSE)</f>
        <v>Europe</v>
      </c>
      <c r="Q2139" s="39" t="str">
        <f>VLOOKUP(D2139,GL_Master!$A$1:$D$80,2,FALSE)</f>
        <v>BS</v>
      </c>
      <c r="R2139" s="39" t="str">
        <f>VLOOKUP(D2139,GL_Master!$A$1:$D$80,3,FALSE)</f>
        <v>Trade Payables</v>
      </c>
      <c r="S2139" s="39" t="str">
        <f>VLOOKUP(D2139,GL_Master!$A$1:$D$80,4,FALSE)</f>
        <v>Trade payable</v>
      </c>
    </row>
    <row r="2140" spans="1:19" x14ac:dyDescent="0.25">
      <c r="A2140" s="39" t="s">
        <v>262</v>
      </c>
      <c r="B2140" s="39" t="s">
        <v>237</v>
      </c>
      <c r="C2140" s="7">
        <v>44013</v>
      </c>
      <c r="D2140" s="39" t="s">
        <v>34</v>
      </c>
      <c r="E2140" s="39">
        <v>-1419</v>
      </c>
      <c r="F2140" s="82">
        <f t="shared" si="99"/>
        <v>-1.419</v>
      </c>
      <c r="G2140" s="39">
        <f>VLOOKUP(N2140,Currecny_M!$A$1:$P$10,2,FALSE)</f>
        <v>83</v>
      </c>
      <c r="H2140" s="39">
        <f>MATCH(C2140,Currecny_M!$A$1:$P$1,0)</f>
        <v>5</v>
      </c>
      <c r="I2140" s="39">
        <f>VLOOKUP(N2140,Currecny_M!$A$1:$P$10,MATCH(Database!C2140,Currecny_M!$A$1:$P$1,0),FALSE)</f>
        <v>85.52</v>
      </c>
      <c r="J2140" s="82">
        <f t="shared" si="100"/>
        <v>-121.35288</v>
      </c>
      <c r="K2140" s="39">
        <f>VLOOKUP('Cover page'!$B$6,Currecny_M!$A$1:$P$10,MATCH(Database!C2140,Currecny_M!$A$1:$P$1,0),FALSE)</f>
        <v>1</v>
      </c>
      <c r="L2140" s="82">
        <f t="shared" si="101"/>
        <v>-121.35288</v>
      </c>
      <c r="M2140" s="82">
        <f>((E2140/$F$1)*VLOOKUP(N2140,Currecny_M!$A$1:$P$10,MATCH(Database!C2140,Currecny_M!$A$1:$P$1,0),FALSE))/VLOOKUP('Cover page'!$B$6,Currecny_M!$A$1:$P$10,MATCH(Database!C2140,Currecny_M!$A$1:$P$1,0),FALSE)</f>
        <v>-121.35288</v>
      </c>
      <c r="N2140" s="6" t="str">
        <f>VLOOKUP(B2140,Master!$A$2:$C$11,3,FALSE)</f>
        <v>Euro</v>
      </c>
      <c r="O2140" s="6" t="str">
        <f>VLOOKUP(B2140,Master!$A$2:$C$11,2,FALSE)</f>
        <v>Europe</v>
      </c>
      <c r="Q2140" s="39" t="str">
        <f>VLOOKUP(D2140,GL_Master!$A$1:$D$80,2,FALSE)</f>
        <v>BS</v>
      </c>
      <c r="R2140" s="39" t="str">
        <f>VLOOKUP(D2140,GL_Master!$A$1:$D$80,3,FALSE)</f>
        <v>Provisions</v>
      </c>
      <c r="S2140" s="39" t="str">
        <f>VLOOKUP(D2140,GL_Master!$A$1:$D$80,4,FALSE)</f>
        <v>Expenses payables</v>
      </c>
    </row>
    <row r="2141" spans="1:19" x14ac:dyDescent="0.25">
      <c r="A2141" s="39" t="s">
        <v>262</v>
      </c>
      <c r="B2141" s="39" t="s">
        <v>237</v>
      </c>
      <c r="C2141" s="7">
        <v>44013</v>
      </c>
      <c r="D2141" s="39" t="s">
        <v>18</v>
      </c>
      <c r="E2141" s="39">
        <v>-871</v>
      </c>
      <c r="F2141" s="82">
        <f t="shared" si="99"/>
        <v>-0.871</v>
      </c>
      <c r="G2141" s="39">
        <f>VLOOKUP(N2141,Currecny_M!$A$1:$P$10,2,FALSE)</f>
        <v>83</v>
      </c>
      <c r="H2141" s="39">
        <f>MATCH(C2141,Currecny_M!$A$1:$P$1,0)</f>
        <v>5</v>
      </c>
      <c r="I2141" s="39">
        <f>VLOOKUP(N2141,Currecny_M!$A$1:$P$10,MATCH(Database!C2141,Currecny_M!$A$1:$P$1,0),FALSE)</f>
        <v>85.52</v>
      </c>
      <c r="J2141" s="82">
        <f t="shared" si="100"/>
        <v>-74.487920000000003</v>
      </c>
      <c r="K2141" s="39">
        <f>VLOOKUP('Cover page'!$B$6,Currecny_M!$A$1:$P$10,MATCH(Database!C2141,Currecny_M!$A$1:$P$1,0),FALSE)</f>
        <v>1</v>
      </c>
      <c r="L2141" s="82">
        <f t="shared" si="101"/>
        <v>-74.487920000000003</v>
      </c>
      <c r="M2141" s="82">
        <f>((E2141/$F$1)*VLOOKUP(N2141,Currecny_M!$A$1:$P$10,MATCH(Database!C2141,Currecny_M!$A$1:$P$1,0),FALSE))/VLOOKUP('Cover page'!$B$6,Currecny_M!$A$1:$P$10,MATCH(Database!C2141,Currecny_M!$A$1:$P$1,0),FALSE)</f>
        <v>-74.487920000000003</v>
      </c>
      <c r="N2141" s="6" t="str">
        <f>VLOOKUP(B2141,Master!$A$2:$C$11,3,FALSE)</f>
        <v>Euro</v>
      </c>
      <c r="O2141" s="6" t="str">
        <f>VLOOKUP(B2141,Master!$A$2:$C$11,2,FALSE)</f>
        <v>Europe</v>
      </c>
      <c r="Q2141" s="39" t="str">
        <f>VLOOKUP(D2141,GL_Master!$A$1:$D$80,2,FALSE)</f>
        <v>BS</v>
      </c>
      <c r="R2141" s="39" t="str">
        <f>VLOOKUP(D2141,GL_Master!$A$1:$D$80,3,FALSE)</f>
        <v>Other current liabilities</v>
      </c>
      <c r="S2141" s="39" t="str">
        <f>VLOOKUP(D2141,GL_Master!$A$1:$D$80,4,FALSE)</f>
        <v>Employee related liabilities</v>
      </c>
    </row>
    <row r="2142" spans="1:19" x14ac:dyDescent="0.25">
      <c r="A2142" s="39" t="s">
        <v>262</v>
      </c>
      <c r="B2142" s="39" t="s">
        <v>237</v>
      </c>
      <c r="C2142" s="7">
        <v>44013</v>
      </c>
      <c r="D2142" s="39" t="s">
        <v>55</v>
      </c>
      <c r="E2142" s="39">
        <v>-108</v>
      </c>
      <c r="F2142" s="82">
        <f t="shared" si="99"/>
        <v>-0.108</v>
      </c>
      <c r="G2142" s="39">
        <f>VLOOKUP(N2142,Currecny_M!$A$1:$P$10,2,FALSE)</f>
        <v>83</v>
      </c>
      <c r="H2142" s="39">
        <f>MATCH(C2142,Currecny_M!$A$1:$P$1,0)</f>
        <v>5</v>
      </c>
      <c r="I2142" s="39">
        <f>VLOOKUP(N2142,Currecny_M!$A$1:$P$10,MATCH(Database!C2142,Currecny_M!$A$1:$P$1,0),FALSE)</f>
        <v>85.52</v>
      </c>
      <c r="J2142" s="82">
        <f t="shared" si="100"/>
        <v>-9.2361599999999999</v>
      </c>
      <c r="K2142" s="39">
        <f>VLOOKUP('Cover page'!$B$6,Currecny_M!$A$1:$P$10,MATCH(Database!C2142,Currecny_M!$A$1:$P$1,0),FALSE)</f>
        <v>1</v>
      </c>
      <c r="L2142" s="82">
        <f t="shared" si="101"/>
        <v>-9.2361599999999999</v>
      </c>
      <c r="M2142" s="82">
        <f>((E2142/$F$1)*VLOOKUP(N2142,Currecny_M!$A$1:$P$10,MATCH(Database!C2142,Currecny_M!$A$1:$P$1,0),FALSE))/VLOOKUP('Cover page'!$B$6,Currecny_M!$A$1:$P$10,MATCH(Database!C2142,Currecny_M!$A$1:$P$1,0),FALSE)</f>
        <v>-9.2361599999999999</v>
      </c>
      <c r="N2142" s="6" t="str">
        <f>VLOOKUP(B2142,Master!$A$2:$C$11,3,FALSE)</f>
        <v>Euro</v>
      </c>
      <c r="O2142" s="6" t="str">
        <f>VLOOKUP(B2142,Master!$A$2:$C$11,2,FALSE)</f>
        <v>Europe</v>
      </c>
      <c r="Q2142" s="39" t="str">
        <f>VLOOKUP(D2142,GL_Master!$A$1:$D$80,2,FALSE)</f>
        <v>BS</v>
      </c>
      <c r="R2142" s="39" t="str">
        <f>VLOOKUP(D2142,GL_Master!$A$1:$D$80,3,FALSE)</f>
        <v>Other current liabilities</v>
      </c>
      <c r="S2142" s="39" t="str">
        <f>VLOOKUP(D2142,GL_Master!$A$1:$D$80,4,FALSE)</f>
        <v>Security deposit received</v>
      </c>
    </row>
    <row r="2143" spans="1:19" x14ac:dyDescent="0.25">
      <c r="A2143" s="39" t="s">
        <v>262</v>
      </c>
      <c r="B2143" s="39" t="s">
        <v>237</v>
      </c>
      <c r="C2143" s="7">
        <v>44013</v>
      </c>
      <c r="D2143" s="39" t="s">
        <v>56</v>
      </c>
      <c r="E2143" s="39">
        <v>-28</v>
      </c>
      <c r="F2143" s="82">
        <f t="shared" si="99"/>
        <v>-2.8000000000000001E-2</v>
      </c>
      <c r="G2143" s="39">
        <f>VLOOKUP(N2143,Currecny_M!$A$1:$P$10,2,FALSE)</f>
        <v>83</v>
      </c>
      <c r="H2143" s="39">
        <f>MATCH(C2143,Currecny_M!$A$1:$P$1,0)</f>
        <v>5</v>
      </c>
      <c r="I2143" s="39">
        <f>VLOOKUP(N2143,Currecny_M!$A$1:$P$10,MATCH(Database!C2143,Currecny_M!$A$1:$P$1,0),FALSE)</f>
        <v>85.52</v>
      </c>
      <c r="J2143" s="82">
        <f t="shared" si="100"/>
        <v>-2.3945599999999998</v>
      </c>
      <c r="K2143" s="39">
        <f>VLOOKUP('Cover page'!$B$6,Currecny_M!$A$1:$P$10,MATCH(Database!C2143,Currecny_M!$A$1:$P$1,0),FALSE)</f>
        <v>1</v>
      </c>
      <c r="L2143" s="82">
        <f t="shared" si="101"/>
        <v>-2.3945599999999998</v>
      </c>
      <c r="M2143" s="82">
        <f>((E2143/$F$1)*VLOOKUP(N2143,Currecny_M!$A$1:$P$10,MATCH(Database!C2143,Currecny_M!$A$1:$P$1,0),FALSE))/VLOOKUP('Cover page'!$B$6,Currecny_M!$A$1:$P$10,MATCH(Database!C2143,Currecny_M!$A$1:$P$1,0),FALSE)</f>
        <v>-2.3945599999999998</v>
      </c>
      <c r="N2143" s="6" t="str">
        <f>VLOOKUP(B2143,Master!$A$2:$C$11,3,FALSE)</f>
        <v>Euro</v>
      </c>
      <c r="O2143" s="6" t="str">
        <f>VLOOKUP(B2143,Master!$A$2:$C$11,2,FALSE)</f>
        <v>Europe</v>
      </c>
      <c r="Q2143" s="39" t="str">
        <f>VLOOKUP(D2143,GL_Master!$A$1:$D$80,2,FALSE)</f>
        <v>BS</v>
      </c>
      <c r="R2143" s="39" t="str">
        <f>VLOOKUP(D2143,GL_Master!$A$1:$D$80,3,FALSE)</f>
        <v>Other Tax Payables</v>
      </c>
      <c r="S2143" s="39" t="str">
        <f>VLOOKUP(D2143,GL_Master!$A$1:$D$80,4,FALSE)</f>
        <v>Tax deducted at source payable</v>
      </c>
    </row>
    <row r="2144" spans="1:19" x14ac:dyDescent="0.25">
      <c r="A2144" s="39" t="s">
        <v>262</v>
      </c>
      <c r="B2144" s="39" t="s">
        <v>237</v>
      </c>
      <c r="C2144" s="7">
        <v>44013</v>
      </c>
      <c r="D2144" s="39" t="s">
        <v>57</v>
      </c>
      <c r="E2144" s="39">
        <v>-262</v>
      </c>
      <c r="F2144" s="82">
        <f t="shared" si="99"/>
        <v>-0.26200000000000001</v>
      </c>
      <c r="G2144" s="39">
        <f>VLOOKUP(N2144,Currecny_M!$A$1:$P$10,2,FALSE)</f>
        <v>83</v>
      </c>
      <c r="H2144" s="39">
        <f>MATCH(C2144,Currecny_M!$A$1:$P$1,0)</f>
        <v>5</v>
      </c>
      <c r="I2144" s="39">
        <f>VLOOKUP(N2144,Currecny_M!$A$1:$P$10,MATCH(Database!C2144,Currecny_M!$A$1:$P$1,0),FALSE)</f>
        <v>85.52</v>
      </c>
      <c r="J2144" s="82">
        <f t="shared" si="100"/>
        <v>-22.40624</v>
      </c>
      <c r="K2144" s="39">
        <f>VLOOKUP('Cover page'!$B$6,Currecny_M!$A$1:$P$10,MATCH(Database!C2144,Currecny_M!$A$1:$P$1,0),FALSE)</f>
        <v>1</v>
      </c>
      <c r="L2144" s="82">
        <f t="shared" si="101"/>
        <v>-22.40624</v>
      </c>
      <c r="M2144" s="82">
        <f>((E2144/$F$1)*VLOOKUP(N2144,Currecny_M!$A$1:$P$10,MATCH(Database!C2144,Currecny_M!$A$1:$P$1,0),FALSE))/VLOOKUP('Cover page'!$B$6,Currecny_M!$A$1:$P$10,MATCH(Database!C2144,Currecny_M!$A$1:$P$1,0),FALSE)</f>
        <v>-22.40624</v>
      </c>
      <c r="N2144" s="6" t="str">
        <f>VLOOKUP(B2144,Master!$A$2:$C$11,3,FALSE)</f>
        <v>Euro</v>
      </c>
      <c r="O2144" s="6" t="str">
        <f>VLOOKUP(B2144,Master!$A$2:$C$11,2,FALSE)</f>
        <v>Europe</v>
      </c>
      <c r="Q2144" s="39" t="str">
        <f>VLOOKUP(D2144,GL_Master!$A$1:$D$80,2,FALSE)</f>
        <v>BS</v>
      </c>
      <c r="R2144" s="39" t="str">
        <f>VLOOKUP(D2144,GL_Master!$A$1:$D$80,3,FALSE)</f>
        <v>Other Tax Payables</v>
      </c>
      <c r="S2144" s="39" t="str">
        <f>VLOOKUP(D2144,GL_Master!$A$1:$D$80,4,FALSE)</f>
        <v>Tax deducted at source payable</v>
      </c>
    </row>
    <row r="2145" spans="1:19" x14ac:dyDescent="0.25">
      <c r="A2145" s="39" t="s">
        <v>262</v>
      </c>
      <c r="B2145" s="39" t="s">
        <v>237</v>
      </c>
      <c r="C2145" s="7">
        <v>44013</v>
      </c>
      <c r="D2145" s="39" t="s">
        <v>58</v>
      </c>
      <c r="E2145" s="39">
        <v>-1983</v>
      </c>
      <c r="F2145" s="82">
        <f t="shared" si="99"/>
        <v>-1.9830000000000001</v>
      </c>
      <c r="G2145" s="39">
        <f>VLOOKUP(N2145,Currecny_M!$A$1:$P$10,2,FALSE)</f>
        <v>83</v>
      </c>
      <c r="H2145" s="39">
        <f>MATCH(C2145,Currecny_M!$A$1:$P$1,0)</f>
        <v>5</v>
      </c>
      <c r="I2145" s="39">
        <f>VLOOKUP(N2145,Currecny_M!$A$1:$P$10,MATCH(Database!C2145,Currecny_M!$A$1:$P$1,0),FALSE)</f>
        <v>85.52</v>
      </c>
      <c r="J2145" s="82">
        <f t="shared" si="100"/>
        <v>-169.58616000000001</v>
      </c>
      <c r="K2145" s="39">
        <f>VLOOKUP('Cover page'!$B$6,Currecny_M!$A$1:$P$10,MATCH(Database!C2145,Currecny_M!$A$1:$P$1,0),FALSE)</f>
        <v>1</v>
      </c>
      <c r="L2145" s="82">
        <f t="shared" si="101"/>
        <v>-169.58616000000001</v>
      </c>
      <c r="M2145" s="82">
        <f>((E2145/$F$1)*VLOOKUP(N2145,Currecny_M!$A$1:$P$10,MATCH(Database!C2145,Currecny_M!$A$1:$P$1,0),FALSE))/VLOOKUP('Cover page'!$B$6,Currecny_M!$A$1:$P$10,MATCH(Database!C2145,Currecny_M!$A$1:$P$1,0),FALSE)</f>
        <v>-169.58616000000001</v>
      </c>
      <c r="N2145" s="6" t="str">
        <f>VLOOKUP(B2145,Master!$A$2:$C$11,3,FALSE)</f>
        <v>Euro</v>
      </c>
      <c r="O2145" s="6" t="str">
        <f>VLOOKUP(B2145,Master!$A$2:$C$11,2,FALSE)</f>
        <v>Europe</v>
      </c>
      <c r="Q2145" s="39" t="str">
        <f>VLOOKUP(D2145,GL_Master!$A$1:$D$80,2,FALSE)</f>
        <v>BS</v>
      </c>
      <c r="R2145" s="39" t="str">
        <f>VLOOKUP(D2145,GL_Master!$A$1:$D$80,3,FALSE)</f>
        <v>Long-term provisions</v>
      </c>
      <c r="S2145" s="39" t="str">
        <f>VLOOKUP(D2145,GL_Master!$A$1:$D$80,4,FALSE)</f>
        <v>Provision for gratuity</v>
      </c>
    </row>
    <row r="2146" spans="1:19" x14ac:dyDescent="0.25">
      <c r="A2146" s="39" t="s">
        <v>262</v>
      </c>
      <c r="B2146" s="39" t="s">
        <v>237</v>
      </c>
      <c r="C2146" s="7">
        <v>44013</v>
      </c>
      <c r="D2146" s="39" t="s">
        <v>59</v>
      </c>
      <c r="E2146" s="39">
        <v>-807</v>
      </c>
      <c r="F2146" s="82">
        <f t="shared" si="99"/>
        <v>-0.80700000000000005</v>
      </c>
      <c r="G2146" s="39">
        <f>VLOOKUP(N2146,Currecny_M!$A$1:$P$10,2,FALSE)</f>
        <v>83</v>
      </c>
      <c r="H2146" s="39">
        <f>MATCH(C2146,Currecny_M!$A$1:$P$1,0)</f>
        <v>5</v>
      </c>
      <c r="I2146" s="39">
        <f>VLOOKUP(N2146,Currecny_M!$A$1:$P$10,MATCH(Database!C2146,Currecny_M!$A$1:$P$1,0),FALSE)</f>
        <v>85.52</v>
      </c>
      <c r="J2146" s="82">
        <f t="shared" si="100"/>
        <v>-69.01464</v>
      </c>
      <c r="K2146" s="39">
        <f>VLOOKUP('Cover page'!$B$6,Currecny_M!$A$1:$P$10,MATCH(Database!C2146,Currecny_M!$A$1:$P$1,0),FALSE)</f>
        <v>1</v>
      </c>
      <c r="L2146" s="82">
        <f t="shared" si="101"/>
        <v>-69.01464</v>
      </c>
      <c r="M2146" s="82">
        <f>((E2146/$F$1)*VLOOKUP(N2146,Currecny_M!$A$1:$P$10,MATCH(Database!C2146,Currecny_M!$A$1:$P$1,0),FALSE))/VLOOKUP('Cover page'!$B$6,Currecny_M!$A$1:$P$10,MATCH(Database!C2146,Currecny_M!$A$1:$P$1,0),FALSE)</f>
        <v>-69.01464</v>
      </c>
      <c r="N2146" s="6" t="str">
        <f>VLOOKUP(B2146,Master!$A$2:$C$11,3,FALSE)</f>
        <v>Euro</v>
      </c>
      <c r="O2146" s="6" t="str">
        <f>VLOOKUP(B2146,Master!$A$2:$C$11,2,FALSE)</f>
        <v>Europe</v>
      </c>
      <c r="Q2146" s="39" t="str">
        <f>VLOOKUP(D2146,GL_Master!$A$1:$D$80,2,FALSE)</f>
        <v>BS</v>
      </c>
      <c r="R2146" s="39" t="str">
        <f>VLOOKUP(D2146,GL_Master!$A$1:$D$80,3,FALSE)</f>
        <v>Long-term provisions</v>
      </c>
      <c r="S2146" s="39" t="str">
        <f>VLOOKUP(D2146,GL_Master!$A$1:$D$80,4,FALSE)</f>
        <v>Provision for leave encashment</v>
      </c>
    </row>
    <row r="2147" spans="1:19" x14ac:dyDescent="0.25">
      <c r="A2147" s="39" t="s">
        <v>262</v>
      </c>
      <c r="B2147" s="39" t="s">
        <v>237</v>
      </c>
      <c r="C2147" s="7">
        <v>44013</v>
      </c>
      <c r="D2147" s="39" t="s">
        <v>60</v>
      </c>
      <c r="E2147" s="39">
        <v>-218</v>
      </c>
      <c r="F2147" s="82">
        <f t="shared" si="99"/>
        <v>-0.218</v>
      </c>
      <c r="G2147" s="39">
        <f>VLOOKUP(N2147,Currecny_M!$A$1:$P$10,2,FALSE)</f>
        <v>83</v>
      </c>
      <c r="H2147" s="39">
        <f>MATCH(C2147,Currecny_M!$A$1:$P$1,0)</f>
        <v>5</v>
      </c>
      <c r="I2147" s="39">
        <f>VLOOKUP(N2147,Currecny_M!$A$1:$P$10,MATCH(Database!C2147,Currecny_M!$A$1:$P$1,0),FALSE)</f>
        <v>85.52</v>
      </c>
      <c r="J2147" s="82">
        <f t="shared" si="100"/>
        <v>-18.643359999999998</v>
      </c>
      <c r="K2147" s="39">
        <f>VLOOKUP('Cover page'!$B$6,Currecny_M!$A$1:$P$10,MATCH(Database!C2147,Currecny_M!$A$1:$P$1,0),FALSE)</f>
        <v>1</v>
      </c>
      <c r="L2147" s="82">
        <f t="shared" si="101"/>
        <v>-18.643359999999998</v>
      </c>
      <c r="M2147" s="82">
        <f>((E2147/$F$1)*VLOOKUP(N2147,Currecny_M!$A$1:$P$10,MATCH(Database!C2147,Currecny_M!$A$1:$P$1,0),FALSE))/VLOOKUP('Cover page'!$B$6,Currecny_M!$A$1:$P$10,MATCH(Database!C2147,Currecny_M!$A$1:$P$1,0),FALSE)</f>
        <v>-18.643359999999998</v>
      </c>
      <c r="N2147" s="6" t="str">
        <f>VLOOKUP(B2147,Master!$A$2:$C$11,3,FALSE)</f>
        <v>Euro</v>
      </c>
      <c r="O2147" s="6" t="str">
        <f>VLOOKUP(B2147,Master!$A$2:$C$11,2,FALSE)</f>
        <v>Europe</v>
      </c>
      <c r="Q2147" s="39" t="str">
        <f>VLOOKUP(D2147,GL_Master!$A$1:$D$80,2,FALSE)</f>
        <v>BS</v>
      </c>
      <c r="R2147" s="39" t="str">
        <f>VLOOKUP(D2147,GL_Master!$A$1:$D$80,3,FALSE)</f>
        <v>Trade Payables</v>
      </c>
      <c r="S2147" s="39" t="str">
        <f>VLOOKUP(D2147,GL_Master!$A$1:$D$80,4,FALSE)</f>
        <v>Trade payable</v>
      </c>
    </row>
    <row r="2148" spans="1:19" x14ac:dyDescent="0.25">
      <c r="A2148" s="39" t="s">
        <v>262</v>
      </c>
      <c r="B2148" s="39" t="s">
        <v>237</v>
      </c>
      <c r="C2148" s="7">
        <v>44013</v>
      </c>
      <c r="D2148" s="39" t="s">
        <v>61</v>
      </c>
      <c r="E2148" s="39">
        <v>-2427</v>
      </c>
      <c r="F2148" s="82">
        <f t="shared" si="99"/>
        <v>-2.427</v>
      </c>
      <c r="G2148" s="39">
        <f>VLOOKUP(N2148,Currecny_M!$A$1:$P$10,2,FALSE)</f>
        <v>83</v>
      </c>
      <c r="H2148" s="39">
        <f>MATCH(C2148,Currecny_M!$A$1:$P$1,0)</f>
        <v>5</v>
      </c>
      <c r="I2148" s="39">
        <f>VLOOKUP(N2148,Currecny_M!$A$1:$P$10,MATCH(Database!C2148,Currecny_M!$A$1:$P$1,0),FALSE)</f>
        <v>85.52</v>
      </c>
      <c r="J2148" s="82">
        <f t="shared" si="100"/>
        <v>-207.55704</v>
      </c>
      <c r="K2148" s="39">
        <f>VLOOKUP('Cover page'!$B$6,Currecny_M!$A$1:$P$10,MATCH(Database!C2148,Currecny_M!$A$1:$P$1,0),FALSE)</f>
        <v>1</v>
      </c>
      <c r="L2148" s="82">
        <f t="shared" si="101"/>
        <v>-207.55704</v>
      </c>
      <c r="M2148" s="82">
        <f>((E2148/$F$1)*VLOOKUP(N2148,Currecny_M!$A$1:$P$10,MATCH(Database!C2148,Currecny_M!$A$1:$P$1,0),FALSE))/VLOOKUP('Cover page'!$B$6,Currecny_M!$A$1:$P$10,MATCH(Database!C2148,Currecny_M!$A$1:$P$1,0),FALSE)</f>
        <v>-207.55704</v>
      </c>
      <c r="N2148" s="6" t="str">
        <f>VLOOKUP(B2148,Master!$A$2:$C$11,3,FALSE)</f>
        <v>Euro</v>
      </c>
      <c r="O2148" s="6" t="str">
        <f>VLOOKUP(B2148,Master!$A$2:$C$11,2,FALSE)</f>
        <v>Europe</v>
      </c>
      <c r="Q2148" s="39" t="str">
        <f>VLOOKUP(D2148,GL_Master!$A$1:$D$80,2,FALSE)</f>
        <v>BS</v>
      </c>
      <c r="R2148" s="39" t="str">
        <f>VLOOKUP(D2148,GL_Master!$A$1:$D$80,3,FALSE)</f>
        <v>Provisions</v>
      </c>
      <c r="S2148" s="39" t="str">
        <f>VLOOKUP(D2148,GL_Master!$A$1:$D$80,4,FALSE)</f>
        <v>Provision for doubtful assets</v>
      </c>
    </row>
    <row r="2149" spans="1:19" x14ac:dyDescent="0.25">
      <c r="A2149" s="39" t="s">
        <v>262</v>
      </c>
      <c r="B2149" s="39" t="s">
        <v>237</v>
      </c>
      <c r="C2149" s="7">
        <v>44013</v>
      </c>
      <c r="D2149" s="39" t="s">
        <v>62</v>
      </c>
      <c r="E2149" s="39">
        <v>-87</v>
      </c>
      <c r="F2149" s="82">
        <f t="shared" si="99"/>
        <v>-8.6999999999999994E-2</v>
      </c>
      <c r="G2149" s="39">
        <f>VLOOKUP(N2149,Currecny_M!$A$1:$P$10,2,FALSE)</f>
        <v>83</v>
      </c>
      <c r="H2149" s="39">
        <f>MATCH(C2149,Currecny_M!$A$1:$P$1,0)</f>
        <v>5</v>
      </c>
      <c r="I2149" s="39">
        <f>VLOOKUP(N2149,Currecny_M!$A$1:$P$10,MATCH(Database!C2149,Currecny_M!$A$1:$P$1,0),FALSE)</f>
        <v>85.52</v>
      </c>
      <c r="J2149" s="82">
        <f t="shared" si="100"/>
        <v>-7.4402399999999993</v>
      </c>
      <c r="K2149" s="39">
        <f>VLOOKUP('Cover page'!$B$6,Currecny_M!$A$1:$P$10,MATCH(Database!C2149,Currecny_M!$A$1:$P$1,0),FALSE)</f>
        <v>1</v>
      </c>
      <c r="L2149" s="82">
        <f t="shared" si="101"/>
        <v>-7.4402399999999993</v>
      </c>
      <c r="M2149" s="82">
        <f>((E2149/$F$1)*VLOOKUP(N2149,Currecny_M!$A$1:$P$10,MATCH(Database!C2149,Currecny_M!$A$1:$P$1,0),FALSE))/VLOOKUP('Cover page'!$B$6,Currecny_M!$A$1:$P$10,MATCH(Database!C2149,Currecny_M!$A$1:$P$1,0),FALSE)</f>
        <v>-7.4402399999999993</v>
      </c>
      <c r="N2149" s="6" t="str">
        <f>VLOOKUP(B2149,Master!$A$2:$C$11,3,FALSE)</f>
        <v>Euro</v>
      </c>
      <c r="O2149" s="6" t="str">
        <f>VLOOKUP(B2149,Master!$A$2:$C$11,2,FALSE)</f>
        <v>Europe</v>
      </c>
      <c r="Q2149" s="39" t="str">
        <f>VLOOKUP(D2149,GL_Master!$A$1:$D$80,2,FALSE)</f>
        <v>BS</v>
      </c>
      <c r="R2149" s="39" t="str">
        <f>VLOOKUP(D2149,GL_Master!$A$1:$D$80,3,FALSE)</f>
        <v>Provisions</v>
      </c>
      <c r="S2149" s="39" t="str">
        <f>VLOOKUP(D2149,GL_Master!$A$1:$D$80,4,FALSE)</f>
        <v>Provision for Insurance</v>
      </c>
    </row>
    <row r="2150" spans="1:19" x14ac:dyDescent="0.25">
      <c r="A2150" s="39" t="s">
        <v>262</v>
      </c>
      <c r="B2150" s="39" t="s">
        <v>237</v>
      </c>
      <c r="C2150" s="7">
        <v>44013</v>
      </c>
      <c r="D2150" s="39" t="s">
        <v>63</v>
      </c>
      <c r="E2150" s="39">
        <v>204</v>
      </c>
      <c r="F2150" s="82">
        <f t="shared" si="99"/>
        <v>0.20399999999999999</v>
      </c>
      <c r="G2150" s="39">
        <f>VLOOKUP(N2150,Currecny_M!$A$1:$P$10,2,FALSE)</f>
        <v>83</v>
      </c>
      <c r="H2150" s="39">
        <f>MATCH(C2150,Currecny_M!$A$1:$P$1,0)</f>
        <v>5</v>
      </c>
      <c r="I2150" s="39">
        <f>VLOOKUP(N2150,Currecny_M!$A$1:$P$10,MATCH(Database!C2150,Currecny_M!$A$1:$P$1,0),FALSE)</f>
        <v>85.52</v>
      </c>
      <c r="J2150" s="82">
        <f t="shared" si="100"/>
        <v>17.446079999999998</v>
      </c>
      <c r="K2150" s="39">
        <f>VLOOKUP('Cover page'!$B$6,Currecny_M!$A$1:$P$10,MATCH(Database!C2150,Currecny_M!$A$1:$P$1,0),FALSE)</f>
        <v>1</v>
      </c>
      <c r="L2150" s="82">
        <f t="shared" si="101"/>
        <v>17.446079999999998</v>
      </c>
      <c r="M2150" s="82">
        <f>((E2150/$F$1)*VLOOKUP(N2150,Currecny_M!$A$1:$P$10,MATCH(Database!C2150,Currecny_M!$A$1:$P$1,0),FALSE))/VLOOKUP('Cover page'!$B$6,Currecny_M!$A$1:$P$10,MATCH(Database!C2150,Currecny_M!$A$1:$P$1,0),FALSE)</f>
        <v>17.446079999999998</v>
      </c>
      <c r="N2150" s="6" t="str">
        <f>VLOOKUP(B2150,Master!$A$2:$C$11,3,FALSE)</f>
        <v>Euro</v>
      </c>
      <c r="O2150" s="6" t="str">
        <f>VLOOKUP(B2150,Master!$A$2:$C$11,2,FALSE)</f>
        <v>Europe</v>
      </c>
      <c r="Q2150" s="39" t="str">
        <f>VLOOKUP(D2150,GL_Master!$A$1:$D$80,2,FALSE)</f>
        <v>BS</v>
      </c>
      <c r="R2150" s="39" t="str">
        <f>VLOOKUP(D2150,GL_Master!$A$1:$D$80,3,FALSE)</f>
        <v>Gross Block</v>
      </c>
      <c r="S2150" s="39" t="str">
        <f>VLOOKUP(D2150,GL_Master!$A$1:$D$80,4,FALSE)</f>
        <v>Tangible Fixed assets</v>
      </c>
    </row>
    <row r="2151" spans="1:19" x14ac:dyDescent="0.25">
      <c r="A2151" s="39" t="s">
        <v>262</v>
      </c>
      <c r="B2151" s="39" t="s">
        <v>237</v>
      </c>
      <c r="C2151" s="7">
        <v>44013</v>
      </c>
      <c r="D2151" s="39" t="s">
        <v>64</v>
      </c>
      <c r="E2151" s="39">
        <v>11160</v>
      </c>
      <c r="F2151" s="82">
        <f t="shared" si="99"/>
        <v>11.16</v>
      </c>
      <c r="G2151" s="39">
        <f>VLOOKUP(N2151,Currecny_M!$A$1:$P$10,2,FALSE)</f>
        <v>83</v>
      </c>
      <c r="H2151" s="39">
        <f>MATCH(C2151,Currecny_M!$A$1:$P$1,0)</f>
        <v>5</v>
      </c>
      <c r="I2151" s="39">
        <f>VLOOKUP(N2151,Currecny_M!$A$1:$P$10,MATCH(Database!C2151,Currecny_M!$A$1:$P$1,0),FALSE)</f>
        <v>85.52</v>
      </c>
      <c r="J2151" s="82">
        <f t="shared" si="100"/>
        <v>954.40319999999997</v>
      </c>
      <c r="K2151" s="39">
        <f>VLOOKUP('Cover page'!$B$6,Currecny_M!$A$1:$P$10,MATCH(Database!C2151,Currecny_M!$A$1:$P$1,0),FALSE)</f>
        <v>1</v>
      </c>
      <c r="L2151" s="82">
        <f t="shared" si="101"/>
        <v>954.40319999999997</v>
      </c>
      <c r="M2151" s="82">
        <f>((E2151/$F$1)*VLOOKUP(N2151,Currecny_M!$A$1:$P$10,MATCH(Database!C2151,Currecny_M!$A$1:$P$1,0),FALSE))/VLOOKUP('Cover page'!$B$6,Currecny_M!$A$1:$P$10,MATCH(Database!C2151,Currecny_M!$A$1:$P$1,0),FALSE)</f>
        <v>954.40319999999997</v>
      </c>
      <c r="N2151" s="6" t="str">
        <f>VLOOKUP(B2151,Master!$A$2:$C$11,3,FALSE)</f>
        <v>Euro</v>
      </c>
      <c r="O2151" s="6" t="str">
        <f>VLOOKUP(B2151,Master!$A$2:$C$11,2,FALSE)</f>
        <v>Europe</v>
      </c>
      <c r="Q2151" s="39" t="str">
        <f>VLOOKUP(D2151,GL_Master!$A$1:$D$80,2,FALSE)</f>
        <v>BS</v>
      </c>
      <c r="R2151" s="39" t="str">
        <f>VLOOKUP(D2151,GL_Master!$A$1:$D$80,3,FALSE)</f>
        <v>Gross Block</v>
      </c>
      <c r="S2151" s="39" t="str">
        <f>VLOOKUP(D2151,GL_Master!$A$1:$D$80,4,FALSE)</f>
        <v>Tangible Fixed assets</v>
      </c>
    </row>
    <row r="2152" spans="1:19" x14ac:dyDescent="0.25">
      <c r="A2152" s="39" t="s">
        <v>262</v>
      </c>
      <c r="B2152" s="39" t="s">
        <v>237</v>
      </c>
      <c r="C2152" s="7">
        <v>44013</v>
      </c>
      <c r="D2152" s="39" t="s">
        <v>65</v>
      </c>
      <c r="E2152" s="39">
        <v>-7243</v>
      </c>
      <c r="F2152" s="82">
        <f t="shared" si="99"/>
        <v>-7.2430000000000003</v>
      </c>
      <c r="G2152" s="39">
        <f>VLOOKUP(N2152,Currecny_M!$A$1:$P$10,2,FALSE)</f>
        <v>83</v>
      </c>
      <c r="H2152" s="39">
        <f>MATCH(C2152,Currecny_M!$A$1:$P$1,0)</f>
        <v>5</v>
      </c>
      <c r="I2152" s="39">
        <f>VLOOKUP(N2152,Currecny_M!$A$1:$P$10,MATCH(Database!C2152,Currecny_M!$A$1:$P$1,0),FALSE)</f>
        <v>85.52</v>
      </c>
      <c r="J2152" s="82">
        <f t="shared" si="100"/>
        <v>-619.42136000000005</v>
      </c>
      <c r="K2152" s="39">
        <f>VLOOKUP('Cover page'!$B$6,Currecny_M!$A$1:$P$10,MATCH(Database!C2152,Currecny_M!$A$1:$P$1,0),FALSE)</f>
        <v>1</v>
      </c>
      <c r="L2152" s="82">
        <f t="shared" si="101"/>
        <v>-619.42136000000005</v>
      </c>
      <c r="M2152" s="82">
        <f>((E2152/$F$1)*VLOOKUP(N2152,Currecny_M!$A$1:$P$10,MATCH(Database!C2152,Currecny_M!$A$1:$P$1,0),FALSE))/VLOOKUP('Cover page'!$B$6,Currecny_M!$A$1:$P$10,MATCH(Database!C2152,Currecny_M!$A$1:$P$1,0),FALSE)</f>
        <v>-619.42136000000005</v>
      </c>
      <c r="N2152" s="6" t="str">
        <f>VLOOKUP(B2152,Master!$A$2:$C$11,3,FALSE)</f>
        <v>Euro</v>
      </c>
      <c r="O2152" s="6" t="str">
        <f>VLOOKUP(B2152,Master!$A$2:$C$11,2,FALSE)</f>
        <v>Europe</v>
      </c>
      <c r="Q2152" s="39" t="str">
        <f>VLOOKUP(D2152,GL_Master!$A$1:$D$80,2,FALSE)</f>
        <v>BS</v>
      </c>
      <c r="R2152" s="39" t="str">
        <f>VLOOKUP(D2152,GL_Master!$A$1:$D$80,3,FALSE)</f>
        <v>Accumulated Depreciation</v>
      </c>
      <c r="S2152" s="39" t="str">
        <f>VLOOKUP(D2152,GL_Master!$A$1:$D$80,4,FALSE)</f>
        <v>Accumulated Depreciation</v>
      </c>
    </row>
    <row r="2153" spans="1:19" x14ac:dyDescent="0.25">
      <c r="A2153" s="39" t="s">
        <v>262</v>
      </c>
      <c r="B2153" s="39" t="s">
        <v>237</v>
      </c>
      <c r="C2153" s="7">
        <v>44013</v>
      </c>
      <c r="D2153" s="39" t="s">
        <v>66</v>
      </c>
      <c r="E2153" s="39">
        <v>6241</v>
      </c>
      <c r="F2153" s="82">
        <f t="shared" si="99"/>
        <v>6.2409999999999997</v>
      </c>
      <c r="G2153" s="39">
        <f>VLOOKUP(N2153,Currecny_M!$A$1:$P$10,2,FALSE)</f>
        <v>83</v>
      </c>
      <c r="H2153" s="39">
        <f>MATCH(C2153,Currecny_M!$A$1:$P$1,0)</f>
        <v>5</v>
      </c>
      <c r="I2153" s="39">
        <f>VLOOKUP(N2153,Currecny_M!$A$1:$P$10,MATCH(Database!C2153,Currecny_M!$A$1:$P$1,0),FALSE)</f>
        <v>85.52</v>
      </c>
      <c r="J2153" s="82">
        <f t="shared" si="100"/>
        <v>533.73031999999989</v>
      </c>
      <c r="K2153" s="39">
        <f>VLOOKUP('Cover page'!$B$6,Currecny_M!$A$1:$P$10,MATCH(Database!C2153,Currecny_M!$A$1:$P$1,0),FALSE)</f>
        <v>1</v>
      </c>
      <c r="L2153" s="82">
        <f t="shared" si="101"/>
        <v>533.73031999999989</v>
      </c>
      <c r="M2153" s="82">
        <f>((E2153/$F$1)*VLOOKUP(N2153,Currecny_M!$A$1:$P$10,MATCH(Database!C2153,Currecny_M!$A$1:$P$1,0),FALSE))/VLOOKUP('Cover page'!$B$6,Currecny_M!$A$1:$P$10,MATCH(Database!C2153,Currecny_M!$A$1:$P$1,0),FALSE)</f>
        <v>533.73031999999989</v>
      </c>
      <c r="N2153" s="6" t="str">
        <f>VLOOKUP(B2153,Master!$A$2:$C$11,3,FALSE)</f>
        <v>Euro</v>
      </c>
      <c r="O2153" s="6" t="str">
        <f>VLOOKUP(B2153,Master!$A$2:$C$11,2,FALSE)</f>
        <v>Europe</v>
      </c>
      <c r="Q2153" s="39" t="str">
        <f>VLOOKUP(D2153,GL_Master!$A$1:$D$80,2,FALSE)</f>
        <v>BS</v>
      </c>
      <c r="R2153" s="39" t="str">
        <f>VLOOKUP(D2153,GL_Master!$A$1:$D$80,3,FALSE)</f>
        <v>Gross Block</v>
      </c>
      <c r="S2153" s="39" t="str">
        <f>VLOOKUP(D2153,GL_Master!$A$1:$D$80,4,FALSE)</f>
        <v>Tangible Fixed assets</v>
      </c>
    </row>
    <row r="2154" spans="1:19" x14ac:dyDescent="0.25">
      <c r="A2154" s="39" t="s">
        <v>262</v>
      </c>
      <c r="B2154" s="39" t="s">
        <v>237</v>
      </c>
      <c r="C2154" s="7">
        <v>44013</v>
      </c>
      <c r="D2154" s="39" t="s">
        <v>67</v>
      </c>
      <c r="E2154" s="39">
        <v>2303</v>
      </c>
      <c r="F2154" s="82">
        <f t="shared" si="99"/>
        <v>2.3029999999999999</v>
      </c>
      <c r="G2154" s="39">
        <f>VLOOKUP(N2154,Currecny_M!$A$1:$P$10,2,FALSE)</f>
        <v>83</v>
      </c>
      <c r="H2154" s="39">
        <f>MATCH(C2154,Currecny_M!$A$1:$P$1,0)</f>
        <v>5</v>
      </c>
      <c r="I2154" s="39">
        <f>VLOOKUP(N2154,Currecny_M!$A$1:$P$10,MATCH(Database!C2154,Currecny_M!$A$1:$P$1,0),FALSE)</f>
        <v>85.52</v>
      </c>
      <c r="J2154" s="82">
        <f t="shared" si="100"/>
        <v>196.95255999999998</v>
      </c>
      <c r="K2154" s="39">
        <f>VLOOKUP('Cover page'!$B$6,Currecny_M!$A$1:$P$10,MATCH(Database!C2154,Currecny_M!$A$1:$P$1,0),FALSE)</f>
        <v>1</v>
      </c>
      <c r="L2154" s="82">
        <f t="shared" si="101"/>
        <v>196.95255999999998</v>
      </c>
      <c r="M2154" s="82">
        <f>((E2154/$F$1)*VLOOKUP(N2154,Currecny_M!$A$1:$P$10,MATCH(Database!C2154,Currecny_M!$A$1:$P$1,0),FALSE))/VLOOKUP('Cover page'!$B$6,Currecny_M!$A$1:$P$10,MATCH(Database!C2154,Currecny_M!$A$1:$P$1,0),FALSE)</f>
        <v>196.95255999999998</v>
      </c>
      <c r="N2154" s="6" t="str">
        <f>VLOOKUP(B2154,Master!$A$2:$C$11,3,FALSE)</f>
        <v>Euro</v>
      </c>
      <c r="O2154" s="6" t="str">
        <f>VLOOKUP(B2154,Master!$A$2:$C$11,2,FALSE)</f>
        <v>Europe</v>
      </c>
      <c r="Q2154" s="39" t="str">
        <f>VLOOKUP(D2154,GL_Master!$A$1:$D$80,2,FALSE)</f>
        <v>BS</v>
      </c>
      <c r="R2154" s="39" t="str">
        <f>VLOOKUP(D2154,GL_Master!$A$1:$D$80,3,FALSE)</f>
        <v>Gross Block</v>
      </c>
      <c r="S2154" s="39" t="str">
        <f>VLOOKUP(D2154,GL_Master!$A$1:$D$80,4,FALSE)</f>
        <v>Tangible Fixed assets</v>
      </c>
    </row>
    <row r="2155" spans="1:19" x14ac:dyDescent="0.25">
      <c r="A2155" s="39" t="s">
        <v>262</v>
      </c>
      <c r="B2155" s="39" t="s">
        <v>237</v>
      </c>
      <c r="C2155" s="7">
        <v>44013</v>
      </c>
      <c r="D2155" s="39" t="s">
        <v>68</v>
      </c>
      <c r="E2155" s="39">
        <v>-2012</v>
      </c>
      <c r="F2155" s="82">
        <f t="shared" si="99"/>
        <v>-2.012</v>
      </c>
      <c r="G2155" s="39">
        <f>VLOOKUP(N2155,Currecny_M!$A$1:$P$10,2,FALSE)</f>
        <v>83</v>
      </c>
      <c r="H2155" s="39">
        <f>MATCH(C2155,Currecny_M!$A$1:$P$1,0)</f>
        <v>5</v>
      </c>
      <c r="I2155" s="39">
        <f>VLOOKUP(N2155,Currecny_M!$A$1:$P$10,MATCH(Database!C2155,Currecny_M!$A$1:$P$1,0),FALSE)</f>
        <v>85.52</v>
      </c>
      <c r="J2155" s="82">
        <f t="shared" si="100"/>
        <v>-172.06623999999999</v>
      </c>
      <c r="K2155" s="39">
        <f>VLOOKUP('Cover page'!$B$6,Currecny_M!$A$1:$P$10,MATCH(Database!C2155,Currecny_M!$A$1:$P$1,0),FALSE)</f>
        <v>1</v>
      </c>
      <c r="L2155" s="82">
        <f t="shared" si="101"/>
        <v>-172.06623999999999</v>
      </c>
      <c r="M2155" s="82">
        <f>((E2155/$F$1)*VLOOKUP(N2155,Currecny_M!$A$1:$P$10,MATCH(Database!C2155,Currecny_M!$A$1:$P$1,0),FALSE))/VLOOKUP('Cover page'!$B$6,Currecny_M!$A$1:$P$10,MATCH(Database!C2155,Currecny_M!$A$1:$P$1,0),FALSE)</f>
        <v>-172.06623999999999</v>
      </c>
      <c r="N2155" s="6" t="str">
        <f>VLOOKUP(B2155,Master!$A$2:$C$11,3,FALSE)</f>
        <v>Euro</v>
      </c>
      <c r="O2155" s="6" t="str">
        <f>VLOOKUP(B2155,Master!$A$2:$C$11,2,FALSE)</f>
        <v>Europe</v>
      </c>
      <c r="Q2155" s="39" t="str">
        <f>VLOOKUP(D2155,GL_Master!$A$1:$D$80,2,FALSE)</f>
        <v>BS</v>
      </c>
      <c r="R2155" s="39" t="str">
        <f>VLOOKUP(D2155,GL_Master!$A$1:$D$80,3,FALSE)</f>
        <v>Accumulated Depreciation</v>
      </c>
      <c r="S2155" s="39" t="str">
        <f>VLOOKUP(D2155,GL_Master!$A$1:$D$80,4,FALSE)</f>
        <v>Accumulated Depreciation</v>
      </c>
    </row>
    <row r="2156" spans="1:19" x14ac:dyDescent="0.25">
      <c r="A2156" s="39" t="s">
        <v>262</v>
      </c>
      <c r="B2156" s="39" t="s">
        <v>237</v>
      </c>
      <c r="C2156" s="7">
        <v>44013</v>
      </c>
      <c r="D2156" s="39" t="s">
        <v>69</v>
      </c>
      <c r="E2156" s="39">
        <v>3704</v>
      </c>
      <c r="F2156" s="82">
        <f t="shared" si="99"/>
        <v>3.7040000000000002</v>
      </c>
      <c r="G2156" s="39">
        <f>VLOOKUP(N2156,Currecny_M!$A$1:$P$10,2,FALSE)</f>
        <v>83</v>
      </c>
      <c r="H2156" s="39">
        <f>MATCH(C2156,Currecny_M!$A$1:$P$1,0)</f>
        <v>5</v>
      </c>
      <c r="I2156" s="39">
        <f>VLOOKUP(N2156,Currecny_M!$A$1:$P$10,MATCH(Database!C2156,Currecny_M!$A$1:$P$1,0),FALSE)</f>
        <v>85.52</v>
      </c>
      <c r="J2156" s="82">
        <f t="shared" si="100"/>
        <v>316.76607999999999</v>
      </c>
      <c r="K2156" s="39">
        <f>VLOOKUP('Cover page'!$B$6,Currecny_M!$A$1:$P$10,MATCH(Database!C2156,Currecny_M!$A$1:$P$1,0),FALSE)</f>
        <v>1</v>
      </c>
      <c r="L2156" s="82">
        <f t="shared" si="101"/>
        <v>316.76607999999999</v>
      </c>
      <c r="M2156" s="82">
        <f>((E2156/$F$1)*VLOOKUP(N2156,Currecny_M!$A$1:$P$10,MATCH(Database!C2156,Currecny_M!$A$1:$P$1,0),FALSE))/VLOOKUP('Cover page'!$B$6,Currecny_M!$A$1:$P$10,MATCH(Database!C2156,Currecny_M!$A$1:$P$1,0),FALSE)</f>
        <v>316.76607999999999</v>
      </c>
      <c r="N2156" s="6" t="str">
        <f>VLOOKUP(B2156,Master!$A$2:$C$11,3,FALSE)</f>
        <v>Euro</v>
      </c>
      <c r="O2156" s="6" t="str">
        <f>VLOOKUP(B2156,Master!$A$2:$C$11,2,FALSE)</f>
        <v>Europe</v>
      </c>
      <c r="Q2156" s="39" t="str">
        <f>VLOOKUP(D2156,GL_Master!$A$1:$D$80,2,FALSE)</f>
        <v>BS</v>
      </c>
      <c r="R2156" s="39" t="str">
        <f>VLOOKUP(D2156,GL_Master!$A$1:$D$80,3,FALSE)</f>
        <v>Gross Block</v>
      </c>
      <c r="S2156" s="39" t="str">
        <f>VLOOKUP(D2156,GL_Master!$A$1:$D$80,4,FALSE)</f>
        <v>Tangible Fixed assets</v>
      </c>
    </row>
    <row r="2157" spans="1:19" x14ac:dyDescent="0.25">
      <c r="A2157" s="39" t="s">
        <v>262</v>
      </c>
      <c r="B2157" s="39" t="s">
        <v>237</v>
      </c>
      <c r="C2157" s="7">
        <v>44013</v>
      </c>
      <c r="D2157" s="39" t="s">
        <v>70</v>
      </c>
      <c r="E2157" s="39">
        <v>-142</v>
      </c>
      <c r="F2157" s="82">
        <f t="shared" si="99"/>
        <v>-0.14199999999999999</v>
      </c>
      <c r="G2157" s="39">
        <f>VLOOKUP(N2157,Currecny_M!$A$1:$P$10,2,FALSE)</f>
        <v>83</v>
      </c>
      <c r="H2157" s="39">
        <f>MATCH(C2157,Currecny_M!$A$1:$P$1,0)</f>
        <v>5</v>
      </c>
      <c r="I2157" s="39">
        <f>VLOOKUP(N2157,Currecny_M!$A$1:$P$10,MATCH(Database!C2157,Currecny_M!$A$1:$P$1,0),FALSE)</f>
        <v>85.52</v>
      </c>
      <c r="J2157" s="82">
        <f t="shared" si="100"/>
        <v>-12.143839999999999</v>
      </c>
      <c r="K2157" s="39">
        <f>VLOOKUP('Cover page'!$B$6,Currecny_M!$A$1:$P$10,MATCH(Database!C2157,Currecny_M!$A$1:$P$1,0),FALSE)</f>
        <v>1</v>
      </c>
      <c r="L2157" s="82">
        <f t="shared" si="101"/>
        <v>-12.143839999999999</v>
      </c>
      <c r="M2157" s="82">
        <f>((E2157/$F$1)*VLOOKUP(N2157,Currecny_M!$A$1:$P$10,MATCH(Database!C2157,Currecny_M!$A$1:$P$1,0),FALSE))/VLOOKUP('Cover page'!$B$6,Currecny_M!$A$1:$P$10,MATCH(Database!C2157,Currecny_M!$A$1:$P$1,0),FALSE)</f>
        <v>-12.143839999999999</v>
      </c>
      <c r="N2157" s="6" t="str">
        <f>VLOOKUP(B2157,Master!$A$2:$C$11,3,FALSE)</f>
        <v>Euro</v>
      </c>
      <c r="O2157" s="6" t="str">
        <f>VLOOKUP(B2157,Master!$A$2:$C$11,2,FALSE)</f>
        <v>Europe</v>
      </c>
      <c r="Q2157" s="39" t="str">
        <f>VLOOKUP(D2157,GL_Master!$A$1:$D$80,2,FALSE)</f>
        <v>BS</v>
      </c>
      <c r="R2157" s="39" t="str">
        <f>VLOOKUP(D2157,GL_Master!$A$1:$D$80,3,FALSE)</f>
        <v>Accumulated Depreciation</v>
      </c>
      <c r="S2157" s="39" t="str">
        <f>VLOOKUP(D2157,GL_Master!$A$1:$D$80,4,FALSE)</f>
        <v>Accumulated Depreciation</v>
      </c>
    </row>
    <row r="2158" spans="1:19" x14ac:dyDescent="0.25">
      <c r="A2158" s="39" t="s">
        <v>262</v>
      </c>
      <c r="B2158" s="39" t="s">
        <v>237</v>
      </c>
      <c r="C2158" s="7">
        <v>44013</v>
      </c>
      <c r="D2158" s="39" t="s">
        <v>71</v>
      </c>
      <c r="E2158" s="39">
        <v>7042</v>
      </c>
      <c r="F2158" s="82">
        <f t="shared" si="99"/>
        <v>7.0419999999999998</v>
      </c>
      <c r="G2158" s="39">
        <f>VLOOKUP(N2158,Currecny_M!$A$1:$P$10,2,FALSE)</f>
        <v>83</v>
      </c>
      <c r="H2158" s="39">
        <f>MATCH(C2158,Currecny_M!$A$1:$P$1,0)</f>
        <v>5</v>
      </c>
      <c r="I2158" s="39">
        <f>VLOOKUP(N2158,Currecny_M!$A$1:$P$10,MATCH(Database!C2158,Currecny_M!$A$1:$P$1,0),FALSE)</f>
        <v>85.52</v>
      </c>
      <c r="J2158" s="82">
        <f t="shared" si="100"/>
        <v>602.23183999999992</v>
      </c>
      <c r="K2158" s="39">
        <f>VLOOKUP('Cover page'!$B$6,Currecny_M!$A$1:$P$10,MATCH(Database!C2158,Currecny_M!$A$1:$P$1,0),FALSE)</f>
        <v>1</v>
      </c>
      <c r="L2158" s="82">
        <f t="shared" si="101"/>
        <v>602.23183999999992</v>
      </c>
      <c r="M2158" s="82">
        <f>((E2158/$F$1)*VLOOKUP(N2158,Currecny_M!$A$1:$P$10,MATCH(Database!C2158,Currecny_M!$A$1:$P$1,0),FALSE))/VLOOKUP('Cover page'!$B$6,Currecny_M!$A$1:$P$10,MATCH(Database!C2158,Currecny_M!$A$1:$P$1,0),FALSE)</f>
        <v>602.23183999999992</v>
      </c>
      <c r="N2158" s="6" t="str">
        <f>VLOOKUP(B2158,Master!$A$2:$C$11,3,FALSE)</f>
        <v>Euro</v>
      </c>
      <c r="O2158" s="6" t="str">
        <f>VLOOKUP(B2158,Master!$A$2:$C$11,2,FALSE)</f>
        <v>Europe</v>
      </c>
      <c r="Q2158" s="39" t="str">
        <f>VLOOKUP(D2158,GL_Master!$A$1:$D$80,2,FALSE)</f>
        <v>BS</v>
      </c>
      <c r="R2158" s="39" t="str">
        <f>VLOOKUP(D2158,GL_Master!$A$1:$D$80,3,FALSE)</f>
        <v>Gross Block</v>
      </c>
      <c r="S2158" s="39" t="str">
        <f>VLOOKUP(D2158,GL_Master!$A$1:$D$80,4,FALSE)</f>
        <v>Tangible Fixed assets</v>
      </c>
    </row>
    <row r="2159" spans="1:19" x14ac:dyDescent="0.25">
      <c r="A2159" s="39" t="s">
        <v>262</v>
      </c>
      <c r="B2159" s="39" t="s">
        <v>237</v>
      </c>
      <c r="C2159" s="7">
        <v>44013</v>
      </c>
      <c r="D2159" s="39" t="s">
        <v>72</v>
      </c>
      <c r="E2159" s="39">
        <v>58</v>
      </c>
      <c r="F2159" s="82">
        <f t="shared" si="99"/>
        <v>5.8000000000000003E-2</v>
      </c>
      <c r="G2159" s="39">
        <f>VLOOKUP(N2159,Currecny_M!$A$1:$P$10,2,FALSE)</f>
        <v>83</v>
      </c>
      <c r="H2159" s="39">
        <f>MATCH(C2159,Currecny_M!$A$1:$P$1,0)</f>
        <v>5</v>
      </c>
      <c r="I2159" s="39">
        <f>VLOOKUP(N2159,Currecny_M!$A$1:$P$10,MATCH(Database!C2159,Currecny_M!$A$1:$P$1,0),FALSE)</f>
        <v>85.52</v>
      </c>
      <c r="J2159" s="82">
        <f t="shared" si="100"/>
        <v>4.9601600000000001</v>
      </c>
      <c r="K2159" s="39">
        <f>VLOOKUP('Cover page'!$B$6,Currecny_M!$A$1:$P$10,MATCH(Database!C2159,Currecny_M!$A$1:$P$1,0),FALSE)</f>
        <v>1</v>
      </c>
      <c r="L2159" s="82">
        <f t="shared" si="101"/>
        <v>4.9601600000000001</v>
      </c>
      <c r="M2159" s="82">
        <f>((E2159/$F$1)*VLOOKUP(N2159,Currecny_M!$A$1:$P$10,MATCH(Database!C2159,Currecny_M!$A$1:$P$1,0),FALSE))/VLOOKUP('Cover page'!$B$6,Currecny_M!$A$1:$P$10,MATCH(Database!C2159,Currecny_M!$A$1:$P$1,0),FALSE)</f>
        <v>4.9601600000000001</v>
      </c>
      <c r="N2159" s="6" t="str">
        <f>VLOOKUP(B2159,Master!$A$2:$C$11,3,FALSE)</f>
        <v>Euro</v>
      </c>
      <c r="O2159" s="6" t="str">
        <f>VLOOKUP(B2159,Master!$A$2:$C$11,2,FALSE)</f>
        <v>Europe</v>
      </c>
      <c r="Q2159" s="39" t="str">
        <f>VLOOKUP(D2159,GL_Master!$A$1:$D$80,2,FALSE)</f>
        <v>BS</v>
      </c>
      <c r="R2159" s="39" t="str">
        <f>VLOOKUP(D2159,GL_Master!$A$1:$D$80,3,FALSE)</f>
        <v>Gross Block</v>
      </c>
      <c r="S2159" s="39" t="str">
        <f>VLOOKUP(D2159,GL_Master!$A$1:$D$80,4,FALSE)</f>
        <v>Tangible Fixed assets</v>
      </c>
    </row>
    <row r="2160" spans="1:19" x14ac:dyDescent="0.25">
      <c r="A2160" s="39" t="s">
        <v>262</v>
      </c>
      <c r="B2160" s="39" t="s">
        <v>237</v>
      </c>
      <c r="C2160" s="7">
        <v>44013</v>
      </c>
      <c r="D2160" s="39" t="s">
        <v>73</v>
      </c>
      <c r="E2160" s="39">
        <v>27</v>
      </c>
      <c r="F2160" s="82">
        <f t="shared" si="99"/>
        <v>2.7E-2</v>
      </c>
      <c r="G2160" s="39">
        <f>VLOOKUP(N2160,Currecny_M!$A$1:$P$10,2,FALSE)</f>
        <v>83</v>
      </c>
      <c r="H2160" s="39">
        <f>MATCH(C2160,Currecny_M!$A$1:$P$1,0)</f>
        <v>5</v>
      </c>
      <c r="I2160" s="39">
        <f>VLOOKUP(N2160,Currecny_M!$A$1:$P$10,MATCH(Database!C2160,Currecny_M!$A$1:$P$1,0),FALSE)</f>
        <v>85.52</v>
      </c>
      <c r="J2160" s="82">
        <f t="shared" si="100"/>
        <v>2.30904</v>
      </c>
      <c r="K2160" s="39">
        <f>VLOOKUP('Cover page'!$B$6,Currecny_M!$A$1:$P$10,MATCH(Database!C2160,Currecny_M!$A$1:$P$1,0),FALSE)</f>
        <v>1</v>
      </c>
      <c r="L2160" s="82">
        <f t="shared" si="101"/>
        <v>2.30904</v>
      </c>
      <c r="M2160" s="82">
        <f>((E2160/$F$1)*VLOOKUP(N2160,Currecny_M!$A$1:$P$10,MATCH(Database!C2160,Currecny_M!$A$1:$P$1,0),FALSE))/VLOOKUP('Cover page'!$B$6,Currecny_M!$A$1:$P$10,MATCH(Database!C2160,Currecny_M!$A$1:$P$1,0),FALSE)</f>
        <v>2.30904</v>
      </c>
      <c r="N2160" s="6" t="str">
        <f>VLOOKUP(B2160,Master!$A$2:$C$11,3,FALSE)</f>
        <v>Euro</v>
      </c>
      <c r="O2160" s="6" t="str">
        <f>VLOOKUP(B2160,Master!$A$2:$C$11,2,FALSE)</f>
        <v>Europe</v>
      </c>
      <c r="Q2160" s="39" t="str">
        <f>VLOOKUP(D2160,GL_Master!$A$1:$D$80,2,FALSE)</f>
        <v>BS</v>
      </c>
      <c r="R2160" s="39" t="str">
        <f>VLOOKUP(D2160,GL_Master!$A$1:$D$80,3,FALSE)</f>
        <v>Gross Block</v>
      </c>
      <c r="S2160" s="39" t="str">
        <f>VLOOKUP(D2160,GL_Master!$A$1:$D$80,4,FALSE)</f>
        <v>Tangible Fixed assets</v>
      </c>
    </row>
    <row r="2161" spans="1:19" x14ac:dyDescent="0.25">
      <c r="A2161" s="39" t="s">
        <v>262</v>
      </c>
      <c r="B2161" s="39" t="s">
        <v>237</v>
      </c>
      <c r="C2161" s="7">
        <v>44013</v>
      </c>
      <c r="D2161" s="39" t="s">
        <v>74</v>
      </c>
      <c r="E2161" s="39">
        <v>-6506</v>
      </c>
      <c r="F2161" s="82">
        <f t="shared" si="99"/>
        <v>-6.5060000000000002</v>
      </c>
      <c r="G2161" s="39">
        <f>VLOOKUP(N2161,Currecny_M!$A$1:$P$10,2,FALSE)</f>
        <v>83</v>
      </c>
      <c r="H2161" s="39">
        <f>MATCH(C2161,Currecny_M!$A$1:$P$1,0)</f>
        <v>5</v>
      </c>
      <c r="I2161" s="39">
        <f>VLOOKUP(N2161,Currecny_M!$A$1:$P$10,MATCH(Database!C2161,Currecny_M!$A$1:$P$1,0),FALSE)</f>
        <v>85.52</v>
      </c>
      <c r="J2161" s="82">
        <f t="shared" si="100"/>
        <v>-556.39311999999995</v>
      </c>
      <c r="K2161" s="39">
        <f>VLOOKUP('Cover page'!$B$6,Currecny_M!$A$1:$P$10,MATCH(Database!C2161,Currecny_M!$A$1:$P$1,0),FALSE)</f>
        <v>1</v>
      </c>
      <c r="L2161" s="82">
        <f t="shared" si="101"/>
        <v>-556.39311999999995</v>
      </c>
      <c r="M2161" s="82">
        <f>((E2161/$F$1)*VLOOKUP(N2161,Currecny_M!$A$1:$P$10,MATCH(Database!C2161,Currecny_M!$A$1:$P$1,0),FALSE))/VLOOKUP('Cover page'!$B$6,Currecny_M!$A$1:$P$10,MATCH(Database!C2161,Currecny_M!$A$1:$P$1,0),FALSE)</f>
        <v>-556.39311999999995</v>
      </c>
      <c r="N2161" s="6" t="str">
        <f>VLOOKUP(B2161,Master!$A$2:$C$11,3,FALSE)</f>
        <v>Euro</v>
      </c>
      <c r="O2161" s="6" t="str">
        <f>VLOOKUP(B2161,Master!$A$2:$C$11,2,FALSE)</f>
        <v>Europe</v>
      </c>
      <c r="Q2161" s="39" t="str">
        <f>VLOOKUP(D2161,GL_Master!$A$1:$D$80,2,FALSE)</f>
        <v>BS</v>
      </c>
      <c r="R2161" s="39" t="str">
        <f>VLOOKUP(D2161,GL_Master!$A$1:$D$80,3,FALSE)</f>
        <v>Accumulated Depreciation</v>
      </c>
      <c r="S2161" s="39" t="str">
        <f>VLOOKUP(D2161,GL_Master!$A$1:$D$80,4,FALSE)</f>
        <v>Accumulated Depreciation</v>
      </c>
    </row>
    <row r="2162" spans="1:19" x14ac:dyDescent="0.25">
      <c r="A2162" s="39" t="s">
        <v>262</v>
      </c>
      <c r="B2162" s="39" t="s">
        <v>237</v>
      </c>
      <c r="C2162" s="7">
        <v>44013</v>
      </c>
      <c r="D2162" s="39" t="s">
        <v>21</v>
      </c>
      <c r="E2162" s="39">
        <v>541</v>
      </c>
      <c r="F2162" s="82">
        <f t="shared" si="99"/>
        <v>0.54100000000000004</v>
      </c>
      <c r="G2162" s="39">
        <f>VLOOKUP(N2162,Currecny_M!$A$1:$P$10,2,FALSE)</f>
        <v>83</v>
      </c>
      <c r="H2162" s="39">
        <f>MATCH(C2162,Currecny_M!$A$1:$P$1,0)</f>
        <v>5</v>
      </c>
      <c r="I2162" s="39">
        <f>VLOOKUP(N2162,Currecny_M!$A$1:$P$10,MATCH(Database!C2162,Currecny_M!$A$1:$P$1,0),FALSE)</f>
        <v>85.52</v>
      </c>
      <c r="J2162" s="82">
        <f t="shared" si="100"/>
        <v>46.26632</v>
      </c>
      <c r="K2162" s="39">
        <f>VLOOKUP('Cover page'!$B$6,Currecny_M!$A$1:$P$10,MATCH(Database!C2162,Currecny_M!$A$1:$P$1,0),FALSE)</f>
        <v>1</v>
      </c>
      <c r="L2162" s="82">
        <f t="shared" si="101"/>
        <v>46.26632</v>
      </c>
      <c r="M2162" s="82">
        <f>((E2162/$F$1)*VLOOKUP(N2162,Currecny_M!$A$1:$P$10,MATCH(Database!C2162,Currecny_M!$A$1:$P$1,0),FALSE))/VLOOKUP('Cover page'!$B$6,Currecny_M!$A$1:$P$10,MATCH(Database!C2162,Currecny_M!$A$1:$P$1,0),FALSE)</f>
        <v>46.26632</v>
      </c>
      <c r="N2162" s="6" t="str">
        <f>VLOOKUP(B2162,Master!$A$2:$C$11,3,FALSE)</f>
        <v>Euro</v>
      </c>
      <c r="O2162" s="6" t="str">
        <f>VLOOKUP(B2162,Master!$A$2:$C$11,2,FALSE)</f>
        <v>Europe</v>
      </c>
      <c r="Q2162" s="39" t="str">
        <f>VLOOKUP(D2162,GL_Master!$A$1:$D$80,2,FALSE)</f>
        <v>BS</v>
      </c>
      <c r="R2162" s="39" t="str">
        <f>VLOOKUP(D2162,GL_Master!$A$1:$D$80,3,FALSE)</f>
        <v>Gross Block</v>
      </c>
      <c r="S2162" s="39" t="str">
        <f>VLOOKUP(D2162,GL_Master!$A$1:$D$80,4,FALSE)</f>
        <v>Tangible Fixed assets</v>
      </c>
    </row>
    <row r="2163" spans="1:19" x14ac:dyDescent="0.25">
      <c r="A2163" s="39" t="s">
        <v>262</v>
      </c>
      <c r="B2163" s="39" t="s">
        <v>237</v>
      </c>
      <c r="C2163" s="7">
        <v>44013</v>
      </c>
      <c r="D2163" s="39" t="s">
        <v>27</v>
      </c>
      <c r="E2163" s="39">
        <v>1264</v>
      </c>
      <c r="F2163" s="82">
        <f t="shared" si="99"/>
        <v>1.264</v>
      </c>
      <c r="G2163" s="39">
        <f>VLOOKUP(N2163,Currecny_M!$A$1:$P$10,2,FALSE)</f>
        <v>83</v>
      </c>
      <c r="H2163" s="39">
        <f>MATCH(C2163,Currecny_M!$A$1:$P$1,0)</f>
        <v>5</v>
      </c>
      <c r="I2163" s="39">
        <f>VLOOKUP(N2163,Currecny_M!$A$1:$P$10,MATCH(Database!C2163,Currecny_M!$A$1:$P$1,0),FALSE)</f>
        <v>85.52</v>
      </c>
      <c r="J2163" s="82">
        <f t="shared" si="100"/>
        <v>108.09728</v>
      </c>
      <c r="K2163" s="39">
        <f>VLOOKUP('Cover page'!$B$6,Currecny_M!$A$1:$P$10,MATCH(Database!C2163,Currecny_M!$A$1:$P$1,0),FALSE)</f>
        <v>1</v>
      </c>
      <c r="L2163" s="82">
        <f t="shared" si="101"/>
        <v>108.09728</v>
      </c>
      <c r="M2163" s="82">
        <f>((E2163/$F$1)*VLOOKUP(N2163,Currecny_M!$A$1:$P$10,MATCH(Database!C2163,Currecny_M!$A$1:$P$1,0),FALSE))/VLOOKUP('Cover page'!$B$6,Currecny_M!$A$1:$P$10,MATCH(Database!C2163,Currecny_M!$A$1:$P$1,0),FALSE)</f>
        <v>108.09728</v>
      </c>
      <c r="N2163" s="6" t="str">
        <f>VLOOKUP(B2163,Master!$A$2:$C$11,3,FALSE)</f>
        <v>Euro</v>
      </c>
      <c r="O2163" s="6" t="str">
        <f>VLOOKUP(B2163,Master!$A$2:$C$11,2,FALSE)</f>
        <v>Europe</v>
      </c>
      <c r="Q2163" s="39" t="str">
        <f>VLOOKUP(D2163,GL_Master!$A$1:$D$80,2,FALSE)</f>
        <v>BS</v>
      </c>
      <c r="R2163" s="39" t="str">
        <f>VLOOKUP(D2163,GL_Master!$A$1:$D$80,3,FALSE)</f>
        <v>Gross Block</v>
      </c>
      <c r="S2163" s="39" t="str">
        <f>VLOOKUP(D2163,GL_Master!$A$1:$D$80,4,FALSE)</f>
        <v>Tangible Fixed assets</v>
      </c>
    </row>
    <row r="2164" spans="1:19" x14ac:dyDescent="0.25">
      <c r="A2164" s="39" t="s">
        <v>262</v>
      </c>
      <c r="B2164" s="39" t="s">
        <v>237</v>
      </c>
      <c r="C2164" s="7">
        <v>44013</v>
      </c>
      <c r="D2164" s="39" t="s">
        <v>75</v>
      </c>
      <c r="E2164" s="39">
        <v>-27</v>
      </c>
      <c r="F2164" s="82">
        <f t="shared" si="99"/>
        <v>-2.7E-2</v>
      </c>
      <c r="G2164" s="39">
        <f>VLOOKUP(N2164,Currecny_M!$A$1:$P$10,2,FALSE)</f>
        <v>83</v>
      </c>
      <c r="H2164" s="39">
        <f>MATCH(C2164,Currecny_M!$A$1:$P$1,0)</f>
        <v>5</v>
      </c>
      <c r="I2164" s="39">
        <f>VLOOKUP(N2164,Currecny_M!$A$1:$P$10,MATCH(Database!C2164,Currecny_M!$A$1:$P$1,0),FALSE)</f>
        <v>85.52</v>
      </c>
      <c r="J2164" s="82">
        <f t="shared" si="100"/>
        <v>-2.30904</v>
      </c>
      <c r="K2164" s="39">
        <f>VLOOKUP('Cover page'!$B$6,Currecny_M!$A$1:$P$10,MATCH(Database!C2164,Currecny_M!$A$1:$P$1,0),FALSE)</f>
        <v>1</v>
      </c>
      <c r="L2164" s="82">
        <f t="shared" si="101"/>
        <v>-2.30904</v>
      </c>
      <c r="M2164" s="82">
        <f>((E2164/$F$1)*VLOOKUP(N2164,Currecny_M!$A$1:$P$10,MATCH(Database!C2164,Currecny_M!$A$1:$P$1,0),FALSE))/VLOOKUP('Cover page'!$B$6,Currecny_M!$A$1:$P$10,MATCH(Database!C2164,Currecny_M!$A$1:$P$1,0),FALSE)</f>
        <v>-2.30904</v>
      </c>
      <c r="N2164" s="6" t="str">
        <f>VLOOKUP(B2164,Master!$A$2:$C$11,3,FALSE)</f>
        <v>Euro</v>
      </c>
      <c r="O2164" s="6" t="str">
        <f>VLOOKUP(B2164,Master!$A$2:$C$11,2,FALSE)</f>
        <v>Europe</v>
      </c>
      <c r="Q2164" s="39" t="str">
        <f>VLOOKUP(D2164,GL_Master!$A$1:$D$80,2,FALSE)</f>
        <v>BS</v>
      </c>
      <c r="R2164" s="39" t="str">
        <f>VLOOKUP(D2164,GL_Master!$A$1:$D$80,3,FALSE)</f>
        <v>Gross Block</v>
      </c>
      <c r="S2164" s="39" t="str">
        <f>VLOOKUP(D2164,GL_Master!$A$1:$D$80,4,FALSE)</f>
        <v>Tangible Fixed assets</v>
      </c>
    </row>
    <row r="2165" spans="1:19" x14ac:dyDescent="0.25">
      <c r="A2165" s="39" t="s">
        <v>262</v>
      </c>
      <c r="B2165" s="39" t="s">
        <v>237</v>
      </c>
      <c r="C2165" s="7">
        <v>44013</v>
      </c>
      <c r="D2165" s="39" t="s">
        <v>76</v>
      </c>
      <c r="E2165" s="39">
        <v>689</v>
      </c>
      <c r="F2165" s="82">
        <f t="shared" si="99"/>
        <v>0.68899999999999995</v>
      </c>
      <c r="G2165" s="39">
        <f>VLOOKUP(N2165,Currecny_M!$A$1:$P$10,2,FALSE)</f>
        <v>83</v>
      </c>
      <c r="H2165" s="39">
        <f>MATCH(C2165,Currecny_M!$A$1:$P$1,0)</f>
        <v>5</v>
      </c>
      <c r="I2165" s="39">
        <f>VLOOKUP(N2165,Currecny_M!$A$1:$P$10,MATCH(Database!C2165,Currecny_M!$A$1:$P$1,0),FALSE)</f>
        <v>85.52</v>
      </c>
      <c r="J2165" s="82">
        <f t="shared" si="100"/>
        <v>58.923279999999991</v>
      </c>
      <c r="K2165" s="39">
        <f>VLOOKUP('Cover page'!$B$6,Currecny_M!$A$1:$P$10,MATCH(Database!C2165,Currecny_M!$A$1:$P$1,0),FALSE)</f>
        <v>1</v>
      </c>
      <c r="L2165" s="82">
        <f t="shared" si="101"/>
        <v>58.923279999999991</v>
      </c>
      <c r="M2165" s="82">
        <f>((E2165/$F$1)*VLOOKUP(N2165,Currecny_M!$A$1:$P$10,MATCH(Database!C2165,Currecny_M!$A$1:$P$1,0),FALSE))/VLOOKUP('Cover page'!$B$6,Currecny_M!$A$1:$P$10,MATCH(Database!C2165,Currecny_M!$A$1:$P$1,0),FALSE)</f>
        <v>58.923279999999991</v>
      </c>
      <c r="N2165" s="6" t="str">
        <f>VLOOKUP(B2165,Master!$A$2:$C$11,3,FALSE)</f>
        <v>Euro</v>
      </c>
      <c r="O2165" s="6" t="str">
        <f>VLOOKUP(B2165,Master!$A$2:$C$11,2,FALSE)</f>
        <v>Europe</v>
      </c>
      <c r="Q2165" s="39" t="str">
        <f>VLOOKUP(D2165,GL_Master!$A$1:$D$80,2,FALSE)</f>
        <v>BS</v>
      </c>
      <c r="R2165" s="39" t="str">
        <f>VLOOKUP(D2165,GL_Master!$A$1:$D$80,3,FALSE)</f>
        <v>Inventories</v>
      </c>
      <c r="S2165" s="39" t="str">
        <f>VLOOKUP(D2165,GL_Master!$A$1:$D$80,4,FALSE)</f>
        <v>Inventory</v>
      </c>
    </row>
    <row r="2166" spans="1:19" x14ac:dyDescent="0.25">
      <c r="A2166" s="39" t="s">
        <v>262</v>
      </c>
      <c r="B2166" s="39" t="s">
        <v>237</v>
      </c>
      <c r="C2166" s="7">
        <v>44013</v>
      </c>
      <c r="D2166" s="39" t="s">
        <v>77</v>
      </c>
      <c r="E2166" s="39">
        <v>1787</v>
      </c>
      <c r="F2166" s="82">
        <f t="shared" si="99"/>
        <v>1.7869999999999999</v>
      </c>
      <c r="G2166" s="39">
        <f>VLOOKUP(N2166,Currecny_M!$A$1:$P$10,2,FALSE)</f>
        <v>83</v>
      </c>
      <c r="H2166" s="39">
        <f>MATCH(C2166,Currecny_M!$A$1:$P$1,0)</f>
        <v>5</v>
      </c>
      <c r="I2166" s="39">
        <f>VLOOKUP(N2166,Currecny_M!$A$1:$P$10,MATCH(Database!C2166,Currecny_M!$A$1:$P$1,0),FALSE)</f>
        <v>85.52</v>
      </c>
      <c r="J2166" s="82">
        <f t="shared" si="100"/>
        <v>152.82423999999997</v>
      </c>
      <c r="K2166" s="39">
        <f>VLOOKUP('Cover page'!$B$6,Currecny_M!$A$1:$P$10,MATCH(Database!C2166,Currecny_M!$A$1:$P$1,0),FALSE)</f>
        <v>1</v>
      </c>
      <c r="L2166" s="82">
        <f t="shared" si="101"/>
        <v>152.82423999999997</v>
      </c>
      <c r="M2166" s="82">
        <f>((E2166/$F$1)*VLOOKUP(N2166,Currecny_M!$A$1:$P$10,MATCH(Database!C2166,Currecny_M!$A$1:$P$1,0),FALSE))/VLOOKUP('Cover page'!$B$6,Currecny_M!$A$1:$P$10,MATCH(Database!C2166,Currecny_M!$A$1:$P$1,0),FALSE)</f>
        <v>152.82423999999997</v>
      </c>
      <c r="N2166" s="6" t="str">
        <f>VLOOKUP(B2166,Master!$A$2:$C$11,3,FALSE)</f>
        <v>Euro</v>
      </c>
      <c r="O2166" s="6" t="str">
        <f>VLOOKUP(B2166,Master!$A$2:$C$11,2,FALSE)</f>
        <v>Europe</v>
      </c>
      <c r="Q2166" s="39" t="str">
        <f>VLOOKUP(D2166,GL_Master!$A$1:$D$80,2,FALSE)</f>
        <v>BS</v>
      </c>
      <c r="R2166" s="39" t="str">
        <f>VLOOKUP(D2166,GL_Master!$A$1:$D$80,3,FALSE)</f>
        <v>Inventories</v>
      </c>
      <c r="S2166" s="39" t="str">
        <f>VLOOKUP(D2166,GL_Master!$A$1:$D$80,4,FALSE)</f>
        <v>Inventory</v>
      </c>
    </row>
    <row r="2167" spans="1:19" x14ac:dyDescent="0.25">
      <c r="A2167" s="39" t="s">
        <v>262</v>
      </c>
      <c r="B2167" s="39" t="s">
        <v>237</v>
      </c>
      <c r="C2167" s="7">
        <v>44013</v>
      </c>
      <c r="D2167" s="39" t="s">
        <v>2</v>
      </c>
      <c r="E2167" s="39">
        <v>180716</v>
      </c>
      <c r="F2167" s="82">
        <f t="shared" si="99"/>
        <v>180.71600000000001</v>
      </c>
      <c r="G2167" s="39">
        <f>VLOOKUP(N2167,Currecny_M!$A$1:$P$10,2,FALSE)</f>
        <v>83</v>
      </c>
      <c r="H2167" s="39">
        <f>MATCH(C2167,Currecny_M!$A$1:$P$1,0)</f>
        <v>5</v>
      </c>
      <c r="I2167" s="39">
        <f>VLOOKUP(N2167,Currecny_M!$A$1:$P$10,MATCH(Database!C2167,Currecny_M!$A$1:$P$1,0),FALSE)</f>
        <v>85.52</v>
      </c>
      <c r="J2167" s="82">
        <f t="shared" si="100"/>
        <v>15454.83232</v>
      </c>
      <c r="K2167" s="39">
        <f>VLOOKUP('Cover page'!$B$6,Currecny_M!$A$1:$P$10,MATCH(Database!C2167,Currecny_M!$A$1:$P$1,0),FALSE)</f>
        <v>1</v>
      </c>
      <c r="L2167" s="82">
        <f t="shared" si="101"/>
        <v>15454.83232</v>
      </c>
      <c r="M2167" s="82">
        <f>((E2167/$F$1)*VLOOKUP(N2167,Currecny_M!$A$1:$P$10,MATCH(Database!C2167,Currecny_M!$A$1:$P$1,0),FALSE))/VLOOKUP('Cover page'!$B$6,Currecny_M!$A$1:$P$10,MATCH(Database!C2167,Currecny_M!$A$1:$P$1,0),FALSE)</f>
        <v>15454.83232</v>
      </c>
      <c r="N2167" s="6" t="str">
        <f>VLOOKUP(B2167,Master!$A$2:$C$11,3,FALSE)</f>
        <v>Euro</v>
      </c>
      <c r="O2167" s="6" t="str">
        <f>VLOOKUP(B2167,Master!$A$2:$C$11,2,FALSE)</f>
        <v>Europe</v>
      </c>
      <c r="Q2167" s="39" t="str">
        <f>VLOOKUP(D2167,GL_Master!$A$1:$D$80,2,FALSE)</f>
        <v>BS</v>
      </c>
      <c r="R2167" s="39" t="str">
        <f>VLOOKUP(D2167,GL_Master!$A$1:$D$80,3,FALSE)</f>
        <v>Trade receivables</v>
      </c>
      <c r="S2167" s="39" t="str">
        <f>VLOOKUP(D2167,GL_Master!$A$1:$D$80,4,FALSE)</f>
        <v>Unsecured, considered good</v>
      </c>
    </row>
    <row r="2168" spans="1:19" x14ac:dyDescent="0.25">
      <c r="A2168" s="39" t="s">
        <v>262</v>
      </c>
      <c r="B2168" s="39" t="s">
        <v>237</v>
      </c>
      <c r="C2168" s="7">
        <v>44013</v>
      </c>
      <c r="D2168" s="39" t="s">
        <v>78</v>
      </c>
      <c r="E2168" s="39">
        <v>28</v>
      </c>
      <c r="F2168" s="82">
        <f t="shared" si="99"/>
        <v>2.8000000000000001E-2</v>
      </c>
      <c r="G2168" s="39">
        <f>VLOOKUP(N2168,Currecny_M!$A$1:$P$10,2,FALSE)</f>
        <v>83</v>
      </c>
      <c r="H2168" s="39">
        <f>MATCH(C2168,Currecny_M!$A$1:$P$1,0)</f>
        <v>5</v>
      </c>
      <c r="I2168" s="39">
        <f>VLOOKUP(N2168,Currecny_M!$A$1:$P$10,MATCH(Database!C2168,Currecny_M!$A$1:$P$1,0),FALSE)</f>
        <v>85.52</v>
      </c>
      <c r="J2168" s="82">
        <f t="shared" si="100"/>
        <v>2.3945599999999998</v>
      </c>
      <c r="K2168" s="39">
        <f>VLOOKUP('Cover page'!$B$6,Currecny_M!$A$1:$P$10,MATCH(Database!C2168,Currecny_M!$A$1:$P$1,0),FALSE)</f>
        <v>1</v>
      </c>
      <c r="L2168" s="82">
        <f t="shared" si="101"/>
        <v>2.3945599999999998</v>
      </c>
      <c r="M2168" s="82">
        <f>((E2168/$F$1)*VLOOKUP(N2168,Currecny_M!$A$1:$P$10,MATCH(Database!C2168,Currecny_M!$A$1:$P$1,0),FALSE))/VLOOKUP('Cover page'!$B$6,Currecny_M!$A$1:$P$10,MATCH(Database!C2168,Currecny_M!$A$1:$P$1,0),FALSE)</f>
        <v>2.3945599999999998</v>
      </c>
      <c r="N2168" s="6" t="str">
        <f>VLOOKUP(B2168,Master!$A$2:$C$11,3,FALSE)</f>
        <v>Euro</v>
      </c>
      <c r="O2168" s="6" t="str">
        <f>VLOOKUP(B2168,Master!$A$2:$C$11,2,FALSE)</f>
        <v>Europe</v>
      </c>
      <c r="Q2168" s="39" t="str">
        <f>VLOOKUP(D2168,GL_Master!$A$1:$D$80,2,FALSE)</f>
        <v>BS</v>
      </c>
      <c r="R2168" s="39" t="str">
        <f>VLOOKUP(D2168,GL_Master!$A$1:$D$80,3,FALSE)</f>
        <v>Cash &amp; Bank Balances</v>
      </c>
      <c r="S2168" s="39" t="str">
        <f>VLOOKUP(D2168,GL_Master!$A$1:$D$80,4,FALSE)</f>
        <v>Cash In hand</v>
      </c>
    </row>
    <row r="2169" spans="1:19" x14ac:dyDescent="0.25">
      <c r="A2169" s="39" t="s">
        <v>262</v>
      </c>
      <c r="B2169" s="39" t="s">
        <v>237</v>
      </c>
      <c r="C2169" s="7">
        <v>44013</v>
      </c>
      <c r="D2169" s="39" t="s">
        <v>79</v>
      </c>
      <c r="E2169" s="39">
        <v>-6958</v>
      </c>
      <c r="F2169" s="82">
        <f t="shared" si="99"/>
        <v>-6.9580000000000002</v>
      </c>
      <c r="G2169" s="39">
        <f>VLOOKUP(N2169,Currecny_M!$A$1:$P$10,2,FALSE)</f>
        <v>83</v>
      </c>
      <c r="H2169" s="39">
        <f>MATCH(C2169,Currecny_M!$A$1:$P$1,0)</f>
        <v>5</v>
      </c>
      <c r="I2169" s="39">
        <f>VLOOKUP(N2169,Currecny_M!$A$1:$P$10,MATCH(Database!C2169,Currecny_M!$A$1:$P$1,0),FALSE)</f>
        <v>85.52</v>
      </c>
      <c r="J2169" s="82">
        <f t="shared" si="100"/>
        <v>-595.04815999999994</v>
      </c>
      <c r="K2169" s="39">
        <f>VLOOKUP('Cover page'!$B$6,Currecny_M!$A$1:$P$10,MATCH(Database!C2169,Currecny_M!$A$1:$P$1,0),FALSE)</f>
        <v>1</v>
      </c>
      <c r="L2169" s="82">
        <f t="shared" si="101"/>
        <v>-595.04815999999994</v>
      </c>
      <c r="M2169" s="82">
        <f>((E2169/$F$1)*VLOOKUP(N2169,Currecny_M!$A$1:$P$10,MATCH(Database!C2169,Currecny_M!$A$1:$P$1,0),FALSE))/VLOOKUP('Cover page'!$B$6,Currecny_M!$A$1:$P$10,MATCH(Database!C2169,Currecny_M!$A$1:$P$1,0),FALSE)</f>
        <v>-595.04815999999994</v>
      </c>
      <c r="N2169" s="6" t="str">
        <f>VLOOKUP(B2169,Master!$A$2:$C$11,3,FALSE)</f>
        <v>Euro</v>
      </c>
      <c r="O2169" s="6" t="str">
        <f>VLOOKUP(B2169,Master!$A$2:$C$11,2,FALSE)</f>
        <v>Europe</v>
      </c>
      <c r="Q2169" s="39" t="str">
        <f>VLOOKUP(D2169,GL_Master!$A$1:$D$80,2,FALSE)</f>
        <v>BS</v>
      </c>
      <c r="R2169" s="39" t="str">
        <f>VLOOKUP(D2169,GL_Master!$A$1:$D$80,3,FALSE)</f>
        <v>Loan Fund</v>
      </c>
      <c r="S2169" s="39" t="str">
        <f>VLOOKUP(D2169,GL_Master!$A$1:$D$80,4,FALSE)</f>
        <v>Term Loan</v>
      </c>
    </row>
    <row r="2170" spans="1:19" x14ac:dyDescent="0.25">
      <c r="A2170" s="39" t="s">
        <v>262</v>
      </c>
      <c r="B2170" s="39" t="s">
        <v>237</v>
      </c>
      <c r="C2170" s="7">
        <v>44013</v>
      </c>
      <c r="D2170" s="39" t="s">
        <v>80</v>
      </c>
      <c r="E2170" s="39">
        <v>202</v>
      </c>
      <c r="F2170" s="82">
        <f t="shared" si="99"/>
        <v>0.20200000000000001</v>
      </c>
      <c r="G2170" s="39">
        <f>VLOOKUP(N2170,Currecny_M!$A$1:$P$10,2,FALSE)</f>
        <v>83</v>
      </c>
      <c r="H2170" s="39">
        <f>MATCH(C2170,Currecny_M!$A$1:$P$1,0)</f>
        <v>5</v>
      </c>
      <c r="I2170" s="39">
        <f>VLOOKUP(N2170,Currecny_M!$A$1:$P$10,MATCH(Database!C2170,Currecny_M!$A$1:$P$1,0),FALSE)</f>
        <v>85.52</v>
      </c>
      <c r="J2170" s="82">
        <f t="shared" si="100"/>
        <v>17.275040000000001</v>
      </c>
      <c r="K2170" s="39">
        <f>VLOOKUP('Cover page'!$B$6,Currecny_M!$A$1:$P$10,MATCH(Database!C2170,Currecny_M!$A$1:$P$1,0),FALSE)</f>
        <v>1</v>
      </c>
      <c r="L2170" s="82">
        <f t="shared" si="101"/>
        <v>17.275040000000001</v>
      </c>
      <c r="M2170" s="82">
        <f>((E2170/$F$1)*VLOOKUP(N2170,Currecny_M!$A$1:$P$10,MATCH(Database!C2170,Currecny_M!$A$1:$P$1,0),FALSE))/VLOOKUP('Cover page'!$B$6,Currecny_M!$A$1:$P$10,MATCH(Database!C2170,Currecny_M!$A$1:$P$1,0),FALSE)</f>
        <v>17.275040000000001</v>
      </c>
      <c r="N2170" s="6" t="str">
        <f>VLOOKUP(B2170,Master!$A$2:$C$11,3,FALSE)</f>
        <v>Euro</v>
      </c>
      <c r="O2170" s="6" t="str">
        <f>VLOOKUP(B2170,Master!$A$2:$C$11,2,FALSE)</f>
        <v>Europe</v>
      </c>
      <c r="Q2170" s="39" t="str">
        <f>VLOOKUP(D2170,GL_Master!$A$1:$D$80,2,FALSE)</f>
        <v>BS</v>
      </c>
      <c r="R2170" s="39" t="str">
        <f>VLOOKUP(D2170,GL_Master!$A$1:$D$80,3,FALSE)</f>
        <v>Cash &amp; Bank Balances</v>
      </c>
      <c r="S2170" s="39" t="str">
        <f>VLOOKUP(D2170,GL_Master!$A$1:$D$80,4,FALSE)</f>
        <v xml:space="preserve">      On Current Accounts</v>
      </c>
    </row>
    <row r="2171" spans="1:19" x14ac:dyDescent="0.25">
      <c r="A2171" s="39" t="s">
        <v>262</v>
      </c>
      <c r="B2171" s="39" t="s">
        <v>237</v>
      </c>
      <c r="C2171" s="7">
        <v>44013</v>
      </c>
      <c r="D2171" s="39" t="s">
        <v>81</v>
      </c>
      <c r="E2171" s="39">
        <v>14561</v>
      </c>
      <c r="F2171" s="82">
        <f t="shared" si="99"/>
        <v>14.561</v>
      </c>
      <c r="G2171" s="39">
        <f>VLOOKUP(N2171,Currecny_M!$A$1:$P$10,2,FALSE)</f>
        <v>83</v>
      </c>
      <c r="H2171" s="39">
        <f>MATCH(C2171,Currecny_M!$A$1:$P$1,0)</f>
        <v>5</v>
      </c>
      <c r="I2171" s="39">
        <f>VLOOKUP(N2171,Currecny_M!$A$1:$P$10,MATCH(Database!C2171,Currecny_M!$A$1:$P$1,0),FALSE)</f>
        <v>85.52</v>
      </c>
      <c r="J2171" s="82">
        <f t="shared" si="100"/>
        <v>1245.2567199999999</v>
      </c>
      <c r="K2171" s="39">
        <f>VLOOKUP('Cover page'!$B$6,Currecny_M!$A$1:$P$10,MATCH(Database!C2171,Currecny_M!$A$1:$P$1,0),FALSE)</f>
        <v>1</v>
      </c>
      <c r="L2171" s="82">
        <f t="shared" si="101"/>
        <v>1245.2567199999999</v>
      </c>
      <c r="M2171" s="82">
        <f>((E2171/$F$1)*VLOOKUP(N2171,Currecny_M!$A$1:$P$10,MATCH(Database!C2171,Currecny_M!$A$1:$P$1,0),FALSE))/VLOOKUP('Cover page'!$B$6,Currecny_M!$A$1:$P$10,MATCH(Database!C2171,Currecny_M!$A$1:$P$1,0),FALSE)</f>
        <v>1245.2567199999999</v>
      </c>
      <c r="N2171" s="6" t="str">
        <f>VLOOKUP(B2171,Master!$A$2:$C$11,3,FALSE)</f>
        <v>Euro</v>
      </c>
      <c r="O2171" s="6" t="str">
        <f>VLOOKUP(B2171,Master!$A$2:$C$11,2,FALSE)</f>
        <v>Europe</v>
      </c>
      <c r="Q2171" s="39" t="str">
        <f>VLOOKUP(D2171,GL_Master!$A$1:$D$80,2,FALSE)</f>
        <v>BS</v>
      </c>
      <c r="R2171" s="39" t="str">
        <f>VLOOKUP(D2171,GL_Master!$A$1:$D$80,3,FALSE)</f>
        <v>Other Current Assets</v>
      </c>
      <c r="S2171" s="39" t="str">
        <f>VLOOKUP(D2171,GL_Master!$A$1:$D$80,4,FALSE)</f>
        <v>Advance tax recoverable (net of provision )</v>
      </c>
    </row>
    <row r="2172" spans="1:19" x14ac:dyDescent="0.25">
      <c r="A2172" s="39" t="s">
        <v>262</v>
      </c>
      <c r="B2172" s="39" t="s">
        <v>237</v>
      </c>
      <c r="C2172" s="7">
        <v>44013</v>
      </c>
      <c r="D2172" s="39" t="s">
        <v>19</v>
      </c>
      <c r="E2172" s="39">
        <v>134</v>
      </c>
      <c r="F2172" s="82">
        <f t="shared" si="99"/>
        <v>0.13400000000000001</v>
      </c>
      <c r="G2172" s="39">
        <f>VLOOKUP(N2172,Currecny_M!$A$1:$P$10,2,FALSE)</f>
        <v>83</v>
      </c>
      <c r="H2172" s="39">
        <f>MATCH(C2172,Currecny_M!$A$1:$P$1,0)</f>
        <v>5</v>
      </c>
      <c r="I2172" s="39">
        <f>VLOOKUP(N2172,Currecny_M!$A$1:$P$10,MATCH(Database!C2172,Currecny_M!$A$1:$P$1,0),FALSE)</f>
        <v>85.52</v>
      </c>
      <c r="J2172" s="82">
        <f t="shared" si="100"/>
        <v>11.459680000000001</v>
      </c>
      <c r="K2172" s="39">
        <f>VLOOKUP('Cover page'!$B$6,Currecny_M!$A$1:$P$10,MATCH(Database!C2172,Currecny_M!$A$1:$P$1,0),FALSE)</f>
        <v>1</v>
      </c>
      <c r="L2172" s="82">
        <f t="shared" si="101"/>
        <v>11.459680000000001</v>
      </c>
      <c r="M2172" s="82">
        <f>((E2172/$F$1)*VLOOKUP(N2172,Currecny_M!$A$1:$P$10,MATCH(Database!C2172,Currecny_M!$A$1:$P$1,0),FALSE))/VLOOKUP('Cover page'!$B$6,Currecny_M!$A$1:$P$10,MATCH(Database!C2172,Currecny_M!$A$1:$P$1,0),FALSE)</f>
        <v>11.459680000000001</v>
      </c>
      <c r="N2172" s="6" t="str">
        <f>VLOOKUP(B2172,Master!$A$2:$C$11,3,FALSE)</f>
        <v>Euro</v>
      </c>
      <c r="O2172" s="6" t="str">
        <f>VLOOKUP(B2172,Master!$A$2:$C$11,2,FALSE)</f>
        <v>Europe</v>
      </c>
      <c r="Q2172" s="39" t="str">
        <f>VLOOKUP(D2172,GL_Master!$A$1:$D$80,2,FALSE)</f>
        <v>BS</v>
      </c>
      <c r="R2172" s="39" t="str">
        <f>VLOOKUP(D2172,GL_Master!$A$1:$D$80,3,FALSE)</f>
        <v>Short-term loan and advances</v>
      </c>
      <c r="S2172" s="39" t="str">
        <f>VLOOKUP(D2172,GL_Master!$A$1:$D$80,4,FALSE)</f>
        <v>Prepaid expenses</v>
      </c>
    </row>
    <row r="2173" spans="1:19" x14ac:dyDescent="0.25">
      <c r="A2173" s="39" t="s">
        <v>262</v>
      </c>
      <c r="B2173" s="39" t="s">
        <v>237</v>
      </c>
      <c r="C2173" s="7">
        <v>44013</v>
      </c>
      <c r="D2173" s="39" t="s">
        <v>82</v>
      </c>
      <c r="E2173" s="39">
        <v>1446</v>
      </c>
      <c r="F2173" s="82">
        <f t="shared" si="99"/>
        <v>1.446</v>
      </c>
      <c r="G2173" s="39">
        <f>VLOOKUP(N2173,Currecny_M!$A$1:$P$10,2,FALSE)</f>
        <v>83</v>
      </c>
      <c r="H2173" s="39">
        <f>MATCH(C2173,Currecny_M!$A$1:$P$1,0)</f>
        <v>5</v>
      </c>
      <c r="I2173" s="39">
        <f>VLOOKUP(N2173,Currecny_M!$A$1:$P$10,MATCH(Database!C2173,Currecny_M!$A$1:$P$1,0),FALSE)</f>
        <v>85.52</v>
      </c>
      <c r="J2173" s="82">
        <f t="shared" si="100"/>
        <v>123.66191999999999</v>
      </c>
      <c r="K2173" s="39">
        <f>VLOOKUP('Cover page'!$B$6,Currecny_M!$A$1:$P$10,MATCH(Database!C2173,Currecny_M!$A$1:$P$1,0),FALSE)</f>
        <v>1</v>
      </c>
      <c r="L2173" s="82">
        <f t="shared" si="101"/>
        <v>123.66191999999999</v>
      </c>
      <c r="M2173" s="82">
        <f>((E2173/$F$1)*VLOOKUP(N2173,Currecny_M!$A$1:$P$10,MATCH(Database!C2173,Currecny_M!$A$1:$P$1,0),FALSE))/VLOOKUP('Cover page'!$B$6,Currecny_M!$A$1:$P$10,MATCH(Database!C2173,Currecny_M!$A$1:$P$1,0),FALSE)</f>
        <v>123.66191999999999</v>
      </c>
      <c r="N2173" s="6" t="str">
        <f>VLOOKUP(B2173,Master!$A$2:$C$11,3,FALSE)</f>
        <v>Euro</v>
      </c>
      <c r="O2173" s="6" t="str">
        <f>VLOOKUP(B2173,Master!$A$2:$C$11,2,FALSE)</f>
        <v>Europe</v>
      </c>
      <c r="Q2173" s="39" t="str">
        <f>VLOOKUP(D2173,GL_Master!$A$1:$D$80,2,FALSE)</f>
        <v>BS</v>
      </c>
      <c r="R2173" s="39" t="str">
        <f>VLOOKUP(D2173,GL_Master!$A$1:$D$80,3,FALSE)</f>
        <v>Short-term loan and advances</v>
      </c>
      <c r="S2173" s="39" t="str">
        <f>VLOOKUP(D2173,GL_Master!$A$1:$D$80,4,FALSE)</f>
        <v>Advance to vendor/employees</v>
      </c>
    </row>
    <row r="2174" spans="1:19" x14ac:dyDescent="0.25">
      <c r="A2174" s="39" t="s">
        <v>262</v>
      </c>
      <c r="B2174" s="39" t="s">
        <v>237</v>
      </c>
      <c r="C2174" s="7">
        <v>44013</v>
      </c>
      <c r="D2174" s="39" t="s">
        <v>83</v>
      </c>
      <c r="E2174" s="39">
        <v>1050</v>
      </c>
      <c r="F2174" s="82">
        <f t="shared" si="99"/>
        <v>1.05</v>
      </c>
      <c r="G2174" s="39">
        <f>VLOOKUP(N2174,Currecny_M!$A$1:$P$10,2,FALSE)</f>
        <v>83</v>
      </c>
      <c r="H2174" s="39">
        <f>MATCH(C2174,Currecny_M!$A$1:$P$1,0)</f>
        <v>5</v>
      </c>
      <c r="I2174" s="39">
        <f>VLOOKUP(N2174,Currecny_M!$A$1:$P$10,MATCH(Database!C2174,Currecny_M!$A$1:$P$1,0),FALSE)</f>
        <v>85.52</v>
      </c>
      <c r="J2174" s="82">
        <f t="shared" si="100"/>
        <v>89.796000000000006</v>
      </c>
      <c r="K2174" s="39">
        <f>VLOOKUP('Cover page'!$B$6,Currecny_M!$A$1:$P$10,MATCH(Database!C2174,Currecny_M!$A$1:$P$1,0),FALSE)</f>
        <v>1</v>
      </c>
      <c r="L2174" s="82">
        <f t="shared" si="101"/>
        <v>89.796000000000006</v>
      </c>
      <c r="M2174" s="82">
        <f>((E2174/$F$1)*VLOOKUP(N2174,Currecny_M!$A$1:$P$10,MATCH(Database!C2174,Currecny_M!$A$1:$P$1,0),FALSE))/VLOOKUP('Cover page'!$B$6,Currecny_M!$A$1:$P$10,MATCH(Database!C2174,Currecny_M!$A$1:$P$1,0),FALSE)</f>
        <v>89.796000000000006</v>
      </c>
      <c r="N2174" s="6" t="str">
        <f>VLOOKUP(B2174,Master!$A$2:$C$11,3,FALSE)</f>
        <v>Euro</v>
      </c>
      <c r="O2174" s="6" t="str">
        <f>VLOOKUP(B2174,Master!$A$2:$C$11,2,FALSE)</f>
        <v>Europe</v>
      </c>
      <c r="Q2174" s="39" t="str">
        <f>VLOOKUP(D2174,GL_Master!$A$1:$D$80,2,FALSE)</f>
        <v>BS</v>
      </c>
      <c r="R2174" s="39" t="str">
        <f>VLOOKUP(D2174,GL_Master!$A$1:$D$80,3,FALSE)</f>
        <v>Other Current Assets</v>
      </c>
      <c r="S2174" s="39" t="str">
        <f>VLOOKUP(D2174,GL_Master!$A$1:$D$80,4,FALSE)</f>
        <v>Security deposits ( Unsecured, considered good)</v>
      </c>
    </row>
    <row r="2175" spans="1:19" x14ac:dyDescent="0.25">
      <c r="A2175" s="39" t="s">
        <v>262</v>
      </c>
      <c r="B2175" s="39" t="s">
        <v>237</v>
      </c>
      <c r="C2175" s="7">
        <v>44013</v>
      </c>
      <c r="D2175" s="39" t="s">
        <v>246</v>
      </c>
      <c r="E2175" s="39">
        <v>-116249</v>
      </c>
      <c r="F2175" s="82">
        <f t="shared" si="99"/>
        <v>-116.249</v>
      </c>
      <c r="G2175" s="39">
        <f>VLOOKUP(N2175,Currecny_M!$A$1:$P$10,2,FALSE)</f>
        <v>83</v>
      </c>
      <c r="H2175" s="39">
        <f>MATCH(C2175,Currecny_M!$A$1:$P$1,0)</f>
        <v>5</v>
      </c>
      <c r="I2175" s="39">
        <f>VLOOKUP(N2175,Currecny_M!$A$1:$P$10,MATCH(Database!C2175,Currecny_M!$A$1:$P$1,0),FALSE)</f>
        <v>85.52</v>
      </c>
      <c r="J2175" s="82">
        <f t="shared" si="100"/>
        <v>-9941.6144799999984</v>
      </c>
      <c r="K2175" s="39">
        <f>VLOOKUP('Cover page'!$B$6,Currecny_M!$A$1:$P$10,MATCH(Database!C2175,Currecny_M!$A$1:$P$1,0),FALSE)</f>
        <v>1</v>
      </c>
      <c r="L2175" s="82">
        <f t="shared" si="101"/>
        <v>-9941.6144799999984</v>
      </c>
      <c r="M2175" s="82">
        <f>((E2175/$F$1)*VLOOKUP(N2175,Currecny_M!$A$1:$P$10,MATCH(Database!C2175,Currecny_M!$A$1:$P$1,0),FALSE))/VLOOKUP('Cover page'!$B$6,Currecny_M!$A$1:$P$10,MATCH(Database!C2175,Currecny_M!$A$1:$P$1,0),FALSE)</f>
        <v>-9941.6144799999984</v>
      </c>
      <c r="N2175" s="6" t="str">
        <f>VLOOKUP(B2175,Master!$A$2:$C$11,3,FALSE)</f>
        <v>Euro</v>
      </c>
      <c r="O2175" s="6" t="str">
        <f>VLOOKUP(B2175,Master!$A$2:$C$11,2,FALSE)</f>
        <v>Europe</v>
      </c>
      <c r="Q2175" s="39" t="str">
        <f>VLOOKUP(D2175,GL_Master!$A$1:$D$80,2,FALSE)</f>
        <v>PL</v>
      </c>
      <c r="R2175" s="39" t="str">
        <f>VLOOKUP(D2175,GL_Master!$A$1:$D$80,3,FALSE)</f>
        <v>Revenue from Operations</v>
      </c>
      <c r="S2175" s="39" t="str">
        <f>VLOOKUP(D2175,GL_Master!$A$1:$D$80,4,FALSE)</f>
        <v>Contract revenue</v>
      </c>
    </row>
    <row r="2176" spans="1:19" x14ac:dyDescent="0.25">
      <c r="A2176" s="39" t="s">
        <v>262</v>
      </c>
      <c r="B2176" s="39" t="s">
        <v>237</v>
      </c>
      <c r="C2176" s="7">
        <v>44013</v>
      </c>
      <c r="D2176" s="39" t="s">
        <v>134</v>
      </c>
      <c r="E2176" s="39">
        <v>-927</v>
      </c>
      <c r="F2176" s="82">
        <f t="shared" si="99"/>
        <v>-0.92700000000000005</v>
      </c>
      <c r="G2176" s="39">
        <f>VLOOKUP(N2176,Currecny_M!$A$1:$P$10,2,FALSE)</f>
        <v>83</v>
      </c>
      <c r="H2176" s="39">
        <f>MATCH(C2176,Currecny_M!$A$1:$P$1,0)</f>
        <v>5</v>
      </c>
      <c r="I2176" s="39">
        <f>VLOOKUP(N2176,Currecny_M!$A$1:$P$10,MATCH(Database!C2176,Currecny_M!$A$1:$P$1,0),FALSE)</f>
        <v>85.52</v>
      </c>
      <c r="J2176" s="82">
        <f t="shared" si="100"/>
        <v>-79.27704</v>
      </c>
      <c r="K2176" s="39">
        <f>VLOOKUP('Cover page'!$B$6,Currecny_M!$A$1:$P$10,MATCH(Database!C2176,Currecny_M!$A$1:$P$1,0),FALSE)</f>
        <v>1</v>
      </c>
      <c r="L2176" s="82">
        <f t="shared" si="101"/>
        <v>-79.27704</v>
      </c>
      <c r="M2176" s="82">
        <f>((E2176/$F$1)*VLOOKUP(N2176,Currecny_M!$A$1:$P$10,MATCH(Database!C2176,Currecny_M!$A$1:$P$1,0),FALSE))/VLOOKUP('Cover page'!$B$6,Currecny_M!$A$1:$P$10,MATCH(Database!C2176,Currecny_M!$A$1:$P$1,0),FALSE)</f>
        <v>-79.27704</v>
      </c>
      <c r="N2176" s="6" t="str">
        <f>VLOOKUP(B2176,Master!$A$2:$C$11,3,FALSE)</f>
        <v>Euro</v>
      </c>
      <c r="O2176" s="6" t="str">
        <f>VLOOKUP(B2176,Master!$A$2:$C$11,2,FALSE)</f>
        <v>Europe</v>
      </c>
      <c r="Q2176" s="39" t="str">
        <f>VLOOKUP(D2176,GL_Master!$A$1:$D$80,2,FALSE)</f>
        <v>PL</v>
      </c>
      <c r="R2176" s="39" t="str">
        <f>VLOOKUP(D2176,GL_Master!$A$1:$D$80,3,FALSE)</f>
        <v>Other Income</v>
      </c>
      <c r="S2176" s="39" t="str">
        <f>VLOOKUP(D2176,GL_Master!$A$1:$D$80,4,FALSE)</f>
        <v>Other Income</v>
      </c>
    </row>
    <row r="2177" spans="1:19" x14ac:dyDescent="0.25">
      <c r="A2177" s="39" t="s">
        <v>262</v>
      </c>
      <c r="B2177" s="39" t="s">
        <v>237</v>
      </c>
      <c r="C2177" s="7">
        <v>44013</v>
      </c>
      <c r="D2177" s="39" t="s">
        <v>86</v>
      </c>
      <c r="E2177" s="39">
        <v>54</v>
      </c>
      <c r="F2177" s="82">
        <f t="shared" si="99"/>
        <v>5.3999999999999999E-2</v>
      </c>
      <c r="G2177" s="39">
        <f>VLOOKUP(N2177,Currecny_M!$A$1:$P$10,2,FALSE)</f>
        <v>83</v>
      </c>
      <c r="H2177" s="39">
        <f>MATCH(C2177,Currecny_M!$A$1:$P$1,0)</f>
        <v>5</v>
      </c>
      <c r="I2177" s="39">
        <f>VLOOKUP(N2177,Currecny_M!$A$1:$P$10,MATCH(Database!C2177,Currecny_M!$A$1:$P$1,0),FALSE)</f>
        <v>85.52</v>
      </c>
      <c r="J2177" s="82">
        <f t="shared" si="100"/>
        <v>4.61808</v>
      </c>
      <c r="K2177" s="39">
        <f>VLOOKUP('Cover page'!$B$6,Currecny_M!$A$1:$P$10,MATCH(Database!C2177,Currecny_M!$A$1:$P$1,0),FALSE)</f>
        <v>1</v>
      </c>
      <c r="L2177" s="82">
        <f t="shared" si="101"/>
        <v>4.61808</v>
      </c>
      <c r="M2177" s="82">
        <f>((E2177/$F$1)*VLOOKUP(N2177,Currecny_M!$A$1:$P$10,MATCH(Database!C2177,Currecny_M!$A$1:$P$1,0),FALSE))/VLOOKUP('Cover page'!$B$6,Currecny_M!$A$1:$P$10,MATCH(Database!C2177,Currecny_M!$A$1:$P$1,0),FALSE)</f>
        <v>4.61808</v>
      </c>
      <c r="N2177" s="6" t="str">
        <f>VLOOKUP(B2177,Master!$A$2:$C$11,3,FALSE)</f>
        <v>Euro</v>
      </c>
      <c r="O2177" s="6" t="str">
        <f>VLOOKUP(B2177,Master!$A$2:$C$11,2,FALSE)</f>
        <v>Europe</v>
      </c>
      <c r="Q2177" s="39" t="str">
        <f>VLOOKUP(D2177,GL_Master!$A$1:$D$80,2,FALSE)</f>
        <v>PL</v>
      </c>
      <c r="R2177" s="39" t="str">
        <f>VLOOKUP(D2177,GL_Master!$A$1:$D$80,3,FALSE)</f>
        <v>COGS</v>
      </c>
      <c r="S2177" s="39" t="str">
        <f>VLOOKUP(D2177,GL_Master!$A$1:$D$80,4,FALSE)</f>
        <v>Purchase of other traded goods</v>
      </c>
    </row>
    <row r="2178" spans="1:19" x14ac:dyDescent="0.25">
      <c r="A2178" s="39" t="s">
        <v>262</v>
      </c>
      <c r="B2178" s="39" t="s">
        <v>237</v>
      </c>
      <c r="C2178" s="7">
        <v>44013</v>
      </c>
      <c r="D2178" s="39" t="s">
        <v>87</v>
      </c>
      <c r="E2178" s="39">
        <v>28</v>
      </c>
      <c r="F2178" s="82">
        <f t="shared" si="99"/>
        <v>2.8000000000000001E-2</v>
      </c>
      <c r="G2178" s="39">
        <f>VLOOKUP(N2178,Currecny_M!$A$1:$P$10,2,FALSE)</f>
        <v>83</v>
      </c>
      <c r="H2178" s="39">
        <f>MATCH(C2178,Currecny_M!$A$1:$P$1,0)</f>
        <v>5</v>
      </c>
      <c r="I2178" s="39">
        <f>VLOOKUP(N2178,Currecny_M!$A$1:$P$10,MATCH(Database!C2178,Currecny_M!$A$1:$P$1,0),FALSE)</f>
        <v>85.52</v>
      </c>
      <c r="J2178" s="82">
        <f t="shared" si="100"/>
        <v>2.3945599999999998</v>
      </c>
      <c r="K2178" s="39">
        <f>VLOOKUP('Cover page'!$B$6,Currecny_M!$A$1:$P$10,MATCH(Database!C2178,Currecny_M!$A$1:$P$1,0),FALSE)</f>
        <v>1</v>
      </c>
      <c r="L2178" s="82">
        <f t="shared" si="101"/>
        <v>2.3945599999999998</v>
      </c>
      <c r="M2178" s="82">
        <f>((E2178/$F$1)*VLOOKUP(N2178,Currecny_M!$A$1:$P$10,MATCH(Database!C2178,Currecny_M!$A$1:$P$1,0),FALSE))/VLOOKUP('Cover page'!$B$6,Currecny_M!$A$1:$P$10,MATCH(Database!C2178,Currecny_M!$A$1:$P$1,0),FALSE)</f>
        <v>2.3945599999999998</v>
      </c>
      <c r="N2178" s="6" t="str">
        <f>VLOOKUP(B2178,Master!$A$2:$C$11,3,FALSE)</f>
        <v>Euro</v>
      </c>
      <c r="O2178" s="6" t="str">
        <f>VLOOKUP(B2178,Master!$A$2:$C$11,2,FALSE)</f>
        <v>Europe</v>
      </c>
      <c r="Q2178" s="39" t="str">
        <f>VLOOKUP(D2178,GL_Master!$A$1:$D$80,2,FALSE)</f>
        <v>PL</v>
      </c>
      <c r="R2178" s="39" t="str">
        <f>VLOOKUP(D2178,GL_Master!$A$1:$D$80,3,FALSE)</f>
        <v>COGS</v>
      </c>
      <c r="S2178" s="39" t="str">
        <f>VLOOKUP(D2178,GL_Master!$A$1:$D$80,4,FALSE)</f>
        <v>Civil, Installation, Commissioning and Other miscellaneous expenses</v>
      </c>
    </row>
    <row r="2179" spans="1:19" x14ac:dyDescent="0.25">
      <c r="A2179" s="39" t="s">
        <v>262</v>
      </c>
      <c r="B2179" s="39" t="s">
        <v>237</v>
      </c>
      <c r="C2179" s="7">
        <v>44013</v>
      </c>
      <c r="D2179" s="39" t="s">
        <v>88</v>
      </c>
      <c r="E2179" s="39">
        <v>80</v>
      </c>
      <c r="F2179" s="82">
        <f t="shared" si="99"/>
        <v>0.08</v>
      </c>
      <c r="G2179" s="39">
        <f>VLOOKUP(N2179,Currecny_M!$A$1:$P$10,2,FALSE)</f>
        <v>83</v>
      </c>
      <c r="H2179" s="39">
        <f>MATCH(C2179,Currecny_M!$A$1:$P$1,0)</f>
        <v>5</v>
      </c>
      <c r="I2179" s="39">
        <f>VLOOKUP(N2179,Currecny_M!$A$1:$P$10,MATCH(Database!C2179,Currecny_M!$A$1:$P$1,0),FALSE)</f>
        <v>85.52</v>
      </c>
      <c r="J2179" s="82">
        <f t="shared" si="100"/>
        <v>6.8415999999999997</v>
      </c>
      <c r="K2179" s="39">
        <f>VLOOKUP('Cover page'!$B$6,Currecny_M!$A$1:$P$10,MATCH(Database!C2179,Currecny_M!$A$1:$P$1,0),FALSE)</f>
        <v>1</v>
      </c>
      <c r="L2179" s="82">
        <f t="shared" si="101"/>
        <v>6.8415999999999997</v>
      </c>
      <c r="M2179" s="82">
        <f>((E2179/$F$1)*VLOOKUP(N2179,Currecny_M!$A$1:$P$10,MATCH(Database!C2179,Currecny_M!$A$1:$P$1,0),FALSE))/VLOOKUP('Cover page'!$B$6,Currecny_M!$A$1:$P$10,MATCH(Database!C2179,Currecny_M!$A$1:$P$1,0),FALSE)</f>
        <v>6.8415999999999997</v>
      </c>
      <c r="N2179" s="6" t="str">
        <f>VLOOKUP(B2179,Master!$A$2:$C$11,3,FALSE)</f>
        <v>Euro</v>
      </c>
      <c r="O2179" s="6" t="str">
        <f>VLOOKUP(B2179,Master!$A$2:$C$11,2,FALSE)</f>
        <v>Europe</v>
      </c>
      <c r="Q2179" s="39" t="str">
        <f>VLOOKUP(D2179,GL_Master!$A$1:$D$80,2,FALSE)</f>
        <v>PL</v>
      </c>
      <c r="R2179" s="39" t="str">
        <f>VLOOKUP(D2179,GL_Master!$A$1:$D$80,3,FALSE)</f>
        <v>COGS</v>
      </c>
      <c r="S2179" s="39" t="str">
        <f>VLOOKUP(D2179,GL_Master!$A$1:$D$80,4,FALSE)</f>
        <v>Civil, Installation, Commissioning and Other miscellaneous expenses</v>
      </c>
    </row>
    <row r="2180" spans="1:19" x14ac:dyDescent="0.25">
      <c r="A2180" s="39" t="s">
        <v>262</v>
      </c>
      <c r="B2180" s="39" t="s">
        <v>237</v>
      </c>
      <c r="C2180" s="7">
        <v>44013</v>
      </c>
      <c r="D2180" s="39" t="s">
        <v>89</v>
      </c>
      <c r="E2180" s="39">
        <v>173</v>
      </c>
      <c r="F2180" s="82">
        <f t="shared" ref="F2180:F2243" si="102">E2180/$F$1</f>
        <v>0.17299999999999999</v>
      </c>
      <c r="G2180" s="39">
        <f>VLOOKUP(N2180,Currecny_M!$A$1:$P$10,2,FALSE)</f>
        <v>83</v>
      </c>
      <c r="H2180" s="39">
        <f>MATCH(C2180,Currecny_M!$A$1:$P$1,0)</f>
        <v>5</v>
      </c>
      <c r="I2180" s="39">
        <f>VLOOKUP(N2180,Currecny_M!$A$1:$P$10,MATCH(Database!C2180,Currecny_M!$A$1:$P$1,0),FALSE)</f>
        <v>85.52</v>
      </c>
      <c r="J2180" s="82">
        <f t="shared" ref="J2180:J2243" si="103">F2180*I2180</f>
        <v>14.794959999999998</v>
      </c>
      <c r="K2180" s="39">
        <f>VLOOKUP('Cover page'!$B$6,Currecny_M!$A$1:$P$10,MATCH(Database!C2180,Currecny_M!$A$1:$P$1,0),FALSE)</f>
        <v>1</v>
      </c>
      <c r="L2180" s="82">
        <f t="shared" ref="L2180:L2243" si="104">J2180/K2180</f>
        <v>14.794959999999998</v>
      </c>
      <c r="M2180" s="82">
        <f>((E2180/$F$1)*VLOOKUP(N2180,Currecny_M!$A$1:$P$10,MATCH(Database!C2180,Currecny_M!$A$1:$P$1,0),FALSE))/VLOOKUP('Cover page'!$B$6,Currecny_M!$A$1:$P$10,MATCH(Database!C2180,Currecny_M!$A$1:$P$1,0),FALSE)</f>
        <v>14.794959999999998</v>
      </c>
      <c r="N2180" s="6" t="str">
        <f>VLOOKUP(B2180,Master!$A$2:$C$11,3,FALSE)</f>
        <v>Euro</v>
      </c>
      <c r="O2180" s="6" t="str">
        <f>VLOOKUP(B2180,Master!$A$2:$C$11,2,FALSE)</f>
        <v>Europe</v>
      </c>
      <c r="Q2180" s="39" t="str">
        <f>VLOOKUP(D2180,GL_Master!$A$1:$D$80,2,FALSE)</f>
        <v>PL</v>
      </c>
      <c r="R2180" s="39" t="str">
        <f>VLOOKUP(D2180,GL_Master!$A$1:$D$80,3,FALSE)</f>
        <v>COGS</v>
      </c>
      <c r="S2180" s="39" t="str">
        <f>VLOOKUP(D2180,GL_Master!$A$1:$D$80,4,FALSE)</f>
        <v>project Expenses</v>
      </c>
    </row>
    <row r="2181" spans="1:19" x14ac:dyDescent="0.25">
      <c r="A2181" s="39" t="s">
        <v>262</v>
      </c>
      <c r="B2181" s="39" t="s">
        <v>237</v>
      </c>
      <c r="C2181" s="7">
        <v>44013</v>
      </c>
      <c r="D2181" s="39" t="s">
        <v>90</v>
      </c>
      <c r="E2181" s="39">
        <v>58</v>
      </c>
      <c r="F2181" s="82">
        <f t="shared" si="102"/>
        <v>5.8000000000000003E-2</v>
      </c>
      <c r="G2181" s="39">
        <f>VLOOKUP(N2181,Currecny_M!$A$1:$P$10,2,FALSE)</f>
        <v>83</v>
      </c>
      <c r="H2181" s="39">
        <f>MATCH(C2181,Currecny_M!$A$1:$P$1,0)</f>
        <v>5</v>
      </c>
      <c r="I2181" s="39">
        <f>VLOOKUP(N2181,Currecny_M!$A$1:$P$10,MATCH(Database!C2181,Currecny_M!$A$1:$P$1,0),FALSE)</f>
        <v>85.52</v>
      </c>
      <c r="J2181" s="82">
        <f t="shared" si="103"/>
        <v>4.9601600000000001</v>
      </c>
      <c r="K2181" s="39">
        <f>VLOOKUP('Cover page'!$B$6,Currecny_M!$A$1:$P$10,MATCH(Database!C2181,Currecny_M!$A$1:$P$1,0),FALSE)</f>
        <v>1</v>
      </c>
      <c r="L2181" s="82">
        <f t="shared" si="104"/>
        <v>4.9601600000000001</v>
      </c>
      <c r="M2181" s="82">
        <f>((E2181/$F$1)*VLOOKUP(N2181,Currecny_M!$A$1:$P$10,MATCH(Database!C2181,Currecny_M!$A$1:$P$1,0),FALSE))/VLOOKUP('Cover page'!$B$6,Currecny_M!$A$1:$P$10,MATCH(Database!C2181,Currecny_M!$A$1:$P$1,0),FALSE)</f>
        <v>4.9601600000000001</v>
      </c>
      <c r="N2181" s="6" t="str">
        <f>VLOOKUP(B2181,Master!$A$2:$C$11,3,FALSE)</f>
        <v>Euro</v>
      </c>
      <c r="O2181" s="6" t="str">
        <f>VLOOKUP(B2181,Master!$A$2:$C$11,2,FALSE)</f>
        <v>Europe</v>
      </c>
      <c r="Q2181" s="39" t="str">
        <f>VLOOKUP(D2181,GL_Master!$A$1:$D$80,2,FALSE)</f>
        <v>PL</v>
      </c>
      <c r="R2181" s="39" t="str">
        <f>VLOOKUP(D2181,GL_Master!$A$1:$D$80,3,FALSE)</f>
        <v>Office utility</v>
      </c>
      <c r="S2181" s="39" t="str">
        <f>VLOOKUP(D2181,GL_Master!$A$1:$D$80,4,FALSE)</f>
        <v>Electricity Expenses</v>
      </c>
    </row>
    <row r="2182" spans="1:19" x14ac:dyDescent="0.25">
      <c r="A2182" s="39" t="s">
        <v>262</v>
      </c>
      <c r="B2182" s="39" t="s">
        <v>237</v>
      </c>
      <c r="C2182" s="7">
        <v>44013</v>
      </c>
      <c r="D2182" s="39" t="s">
        <v>91</v>
      </c>
      <c r="E2182" s="39">
        <v>115</v>
      </c>
      <c r="F2182" s="82">
        <f t="shared" si="102"/>
        <v>0.115</v>
      </c>
      <c r="G2182" s="39">
        <f>VLOOKUP(N2182,Currecny_M!$A$1:$P$10,2,FALSE)</f>
        <v>83</v>
      </c>
      <c r="H2182" s="39">
        <f>MATCH(C2182,Currecny_M!$A$1:$P$1,0)</f>
        <v>5</v>
      </c>
      <c r="I2182" s="39">
        <f>VLOOKUP(N2182,Currecny_M!$A$1:$P$10,MATCH(Database!C2182,Currecny_M!$A$1:$P$1,0),FALSE)</f>
        <v>85.52</v>
      </c>
      <c r="J2182" s="82">
        <f t="shared" si="103"/>
        <v>9.8347999999999995</v>
      </c>
      <c r="K2182" s="39">
        <f>VLOOKUP('Cover page'!$B$6,Currecny_M!$A$1:$P$10,MATCH(Database!C2182,Currecny_M!$A$1:$P$1,0),FALSE)</f>
        <v>1</v>
      </c>
      <c r="L2182" s="82">
        <f t="shared" si="104"/>
        <v>9.8347999999999995</v>
      </c>
      <c r="M2182" s="82">
        <f>((E2182/$F$1)*VLOOKUP(N2182,Currecny_M!$A$1:$P$10,MATCH(Database!C2182,Currecny_M!$A$1:$P$1,0),FALSE))/VLOOKUP('Cover page'!$B$6,Currecny_M!$A$1:$P$10,MATCH(Database!C2182,Currecny_M!$A$1:$P$1,0),FALSE)</f>
        <v>9.8347999999999995</v>
      </c>
      <c r="N2182" s="6" t="str">
        <f>VLOOKUP(B2182,Master!$A$2:$C$11,3,FALSE)</f>
        <v>Euro</v>
      </c>
      <c r="O2182" s="6" t="str">
        <f>VLOOKUP(B2182,Master!$A$2:$C$11,2,FALSE)</f>
        <v>Europe</v>
      </c>
      <c r="Q2182" s="39" t="str">
        <f>VLOOKUP(D2182,GL_Master!$A$1:$D$80,2,FALSE)</f>
        <v>PL</v>
      </c>
      <c r="R2182" s="39" t="str">
        <f>VLOOKUP(D2182,GL_Master!$A$1:$D$80,3,FALSE)</f>
        <v>Misc. expenses</v>
      </c>
      <c r="S2182" s="39" t="str">
        <f>VLOOKUP(D2182,GL_Master!$A$1:$D$80,4,FALSE)</f>
        <v>Repair &amp; Maintenance</v>
      </c>
    </row>
    <row r="2183" spans="1:19" x14ac:dyDescent="0.25">
      <c r="A2183" s="39" t="s">
        <v>262</v>
      </c>
      <c r="B2183" s="39" t="s">
        <v>237</v>
      </c>
      <c r="C2183" s="7">
        <v>44013</v>
      </c>
      <c r="D2183" s="39" t="s">
        <v>92</v>
      </c>
      <c r="E2183" s="39">
        <v>85</v>
      </c>
      <c r="F2183" s="82">
        <f t="shared" si="102"/>
        <v>8.5000000000000006E-2</v>
      </c>
      <c r="G2183" s="39">
        <f>VLOOKUP(N2183,Currecny_M!$A$1:$P$10,2,FALSE)</f>
        <v>83</v>
      </c>
      <c r="H2183" s="39">
        <f>MATCH(C2183,Currecny_M!$A$1:$P$1,0)</f>
        <v>5</v>
      </c>
      <c r="I2183" s="39">
        <f>VLOOKUP(N2183,Currecny_M!$A$1:$P$10,MATCH(Database!C2183,Currecny_M!$A$1:$P$1,0),FALSE)</f>
        <v>85.52</v>
      </c>
      <c r="J2183" s="82">
        <f t="shared" si="103"/>
        <v>7.2692000000000005</v>
      </c>
      <c r="K2183" s="39">
        <f>VLOOKUP('Cover page'!$B$6,Currecny_M!$A$1:$P$10,MATCH(Database!C2183,Currecny_M!$A$1:$P$1,0),FALSE)</f>
        <v>1</v>
      </c>
      <c r="L2183" s="82">
        <f t="shared" si="104"/>
        <v>7.2692000000000005</v>
      </c>
      <c r="M2183" s="82">
        <f>((E2183/$F$1)*VLOOKUP(N2183,Currecny_M!$A$1:$P$10,MATCH(Database!C2183,Currecny_M!$A$1:$P$1,0),FALSE))/VLOOKUP('Cover page'!$B$6,Currecny_M!$A$1:$P$10,MATCH(Database!C2183,Currecny_M!$A$1:$P$1,0),FALSE)</f>
        <v>7.2692000000000005</v>
      </c>
      <c r="N2183" s="6" t="str">
        <f>VLOOKUP(B2183,Master!$A$2:$C$11,3,FALSE)</f>
        <v>Euro</v>
      </c>
      <c r="O2183" s="6" t="str">
        <f>VLOOKUP(B2183,Master!$A$2:$C$11,2,FALSE)</f>
        <v>Europe</v>
      </c>
      <c r="Q2183" s="39" t="str">
        <f>VLOOKUP(D2183,GL_Master!$A$1:$D$80,2,FALSE)</f>
        <v>PL</v>
      </c>
      <c r="R2183" s="39" t="str">
        <f>VLOOKUP(D2183,GL_Master!$A$1:$D$80,3,FALSE)</f>
        <v>Misc. expenses</v>
      </c>
      <c r="S2183" s="39" t="str">
        <f>VLOOKUP(D2183,GL_Master!$A$1:$D$80,4,FALSE)</f>
        <v>Repair &amp; Maintenance</v>
      </c>
    </row>
    <row r="2184" spans="1:19" x14ac:dyDescent="0.25">
      <c r="A2184" s="39" t="s">
        <v>262</v>
      </c>
      <c r="B2184" s="39" t="s">
        <v>237</v>
      </c>
      <c r="C2184" s="7">
        <v>44013</v>
      </c>
      <c r="D2184" s="39" t="s">
        <v>93</v>
      </c>
      <c r="E2184" s="39">
        <v>993</v>
      </c>
      <c r="F2184" s="82">
        <f t="shared" si="102"/>
        <v>0.99299999999999999</v>
      </c>
      <c r="G2184" s="39">
        <f>VLOOKUP(N2184,Currecny_M!$A$1:$P$10,2,FALSE)</f>
        <v>83</v>
      </c>
      <c r="H2184" s="39">
        <f>MATCH(C2184,Currecny_M!$A$1:$P$1,0)</f>
        <v>5</v>
      </c>
      <c r="I2184" s="39">
        <f>VLOOKUP(N2184,Currecny_M!$A$1:$P$10,MATCH(Database!C2184,Currecny_M!$A$1:$P$1,0),FALSE)</f>
        <v>85.52</v>
      </c>
      <c r="J2184" s="82">
        <f t="shared" si="103"/>
        <v>84.921359999999993</v>
      </c>
      <c r="K2184" s="39">
        <f>VLOOKUP('Cover page'!$B$6,Currecny_M!$A$1:$P$10,MATCH(Database!C2184,Currecny_M!$A$1:$P$1,0),FALSE)</f>
        <v>1</v>
      </c>
      <c r="L2184" s="82">
        <f t="shared" si="104"/>
        <v>84.921359999999993</v>
      </c>
      <c r="M2184" s="82">
        <f>((E2184/$F$1)*VLOOKUP(N2184,Currecny_M!$A$1:$P$10,MATCH(Database!C2184,Currecny_M!$A$1:$P$1,0),FALSE))/VLOOKUP('Cover page'!$B$6,Currecny_M!$A$1:$P$10,MATCH(Database!C2184,Currecny_M!$A$1:$P$1,0),FALSE)</f>
        <v>84.921359999999993</v>
      </c>
      <c r="N2184" s="6" t="str">
        <f>VLOOKUP(B2184,Master!$A$2:$C$11,3,FALSE)</f>
        <v>Euro</v>
      </c>
      <c r="O2184" s="6" t="str">
        <f>VLOOKUP(B2184,Master!$A$2:$C$11,2,FALSE)</f>
        <v>Europe</v>
      </c>
      <c r="Q2184" s="39" t="str">
        <f>VLOOKUP(D2184,GL_Master!$A$1:$D$80,2,FALSE)</f>
        <v>PL</v>
      </c>
      <c r="R2184" s="39" t="str">
        <f>VLOOKUP(D2184,GL_Master!$A$1:$D$80,3,FALSE)</f>
        <v>Salary wages &amp; benefits</v>
      </c>
      <c r="S2184" s="39" t="str">
        <f>VLOOKUP(D2184,GL_Master!$A$1:$D$80,4,FALSE)</f>
        <v>Employee benefits expense</v>
      </c>
    </row>
    <row r="2185" spans="1:19" x14ac:dyDescent="0.25">
      <c r="A2185" s="39" t="s">
        <v>262</v>
      </c>
      <c r="B2185" s="39" t="s">
        <v>237</v>
      </c>
      <c r="C2185" s="7">
        <v>44013</v>
      </c>
      <c r="D2185" s="39" t="s">
        <v>33</v>
      </c>
      <c r="E2185" s="39">
        <v>28</v>
      </c>
      <c r="F2185" s="82">
        <f t="shared" si="102"/>
        <v>2.8000000000000001E-2</v>
      </c>
      <c r="G2185" s="39">
        <f>VLOOKUP(N2185,Currecny_M!$A$1:$P$10,2,FALSE)</f>
        <v>83</v>
      </c>
      <c r="H2185" s="39">
        <f>MATCH(C2185,Currecny_M!$A$1:$P$1,0)</f>
        <v>5</v>
      </c>
      <c r="I2185" s="39">
        <f>VLOOKUP(N2185,Currecny_M!$A$1:$P$10,MATCH(Database!C2185,Currecny_M!$A$1:$P$1,0),FALSE)</f>
        <v>85.52</v>
      </c>
      <c r="J2185" s="82">
        <f t="shared" si="103"/>
        <v>2.3945599999999998</v>
      </c>
      <c r="K2185" s="39">
        <f>VLOOKUP('Cover page'!$B$6,Currecny_M!$A$1:$P$10,MATCH(Database!C2185,Currecny_M!$A$1:$P$1,0),FALSE)</f>
        <v>1</v>
      </c>
      <c r="L2185" s="82">
        <f t="shared" si="104"/>
        <v>2.3945599999999998</v>
      </c>
      <c r="M2185" s="82">
        <f>((E2185/$F$1)*VLOOKUP(N2185,Currecny_M!$A$1:$P$10,MATCH(Database!C2185,Currecny_M!$A$1:$P$1,0),FALSE))/VLOOKUP('Cover page'!$B$6,Currecny_M!$A$1:$P$10,MATCH(Database!C2185,Currecny_M!$A$1:$P$1,0),FALSE)</f>
        <v>2.3945599999999998</v>
      </c>
      <c r="N2185" s="6" t="str">
        <f>VLOOKUP(B2185,Master!$A$2:$C$11,3,FALSE)</f>
        <v>Euro</v>
      </c>
      <c r="O2185" s="6" t="str">
        <f>VLOOKUP(B2185,Master!$A$2:$C$11,2,FALSE)</f>
        <v>Europe</v>
      </c>
      <c r="Q2185" s="39" t="str">
        <f>VLOOKUP(D2185,GL_Master!$A$1:$D$80,2,FALSE)</f>
        <v>PL</v>
      </c>
      <c r="R2185" s="39" t="str">
        <f>VLOOKUP(D2185,GL_Master!$A$1:$D$80,3,FALSE)</f>
        <v>Staff welfare expenses</v>
      </c>
      <c r="S2185" s="39" t="str">
        <f>VLOOKUP(D2185,GL_Master!$A$1:$D$80,4,FALSE)</f>
        <v>Other staff welfare</v>
      </c>
    </row>
    <row r="2186" spans="1:19" x14ac:dyDescent="0.25">
      <c r="A2186" s="39" t="s">
        <v>262</v>
      </c>
      <c r="B2186" s="39" t="s">
        <v>237</v>
      </c>
      <c r="C2186" s="7">
        <v>44013</v>
      </c>
      <c r="D2186" s="39" t="s">
        <v>94</v>
      </c>
      <c r="E2186" s="39">
        <v>161</v>
      </c>
      <c r="F2186" s="82">
        <f t="shared" si="102"/>
        <v>0.161</v>
      </c>
      <c r="G2186" s="39">
        <f>VLOOKUP(N2186,Currecny_M!$A$1:$P$10,2,FALSE)</f>
        <v>83</v>
      </c>
      <c r="H2186" s="39">
        <f>MATCH(C2186,Currecny_M!$A$1:$P$1,0)</f>
        <v>5</v>
      </c>
      <c r="I2186" s="39">
        <f>VLOOKUP(N2186,Currecny_M!$A$1:$P$10,MATCH(Database!C2186,Currecny_M!$A$1:$P$1,0),FALSE)</f>
        <v>85.52</v>
      </c>
      <c r="J2186" s="82">
        <f t="shared" si="103"/>
        <v>13.76872</v>
      </c>
      <c r="K2186" s="39">
        <f>VLOOKUP('Cover page'!$B$6,Currecny_M!$A$1:$P$10,MATCH(Database!C2186,Currecny_M!$A$1:$P$1,0),FALSE)</f>
        <v>1</v>
      </c>
      <c r="L2186" s="82">
        <f t="shared" si="104"/>
        <v>13.76872</v>
      </c>
      <c r="M2186" s="82">
        <f>((E2186/$F$1)*VLOOKUP(N2186,Currecny_M!$A$1:$P$10,MATCH(Database!C2186,Currecny_M!$A$1:$P$1,0),FALSE))/VLOOKUP('Cover page'!$B$6,Currecny_M!$A$1:$P$10,MATCH(Database!C2186,Currecny_M!$A$1:$P$1,0),FALSE)</f>
        <v>13.76872</v>
      </c>
      <c r="N2186" s="6" t="str">
        <f>VLOOKUP(B2186,Master!$A$2:$C$11,3,FALSE)</f>
        <v>Euro</v>
      </c>
      <c r="O2186" s="6" t="str">
        <f>VLOOKUP(B2186,Master!$A$2:$C$11,2,FALSE)</f>
        <v>Europe</v>
      </c>
      <c r="Q2186" s="39" t="str">
        <f>VLOOKUP(D2186,GL_Master!$A$1:$D$80,2,FALSE)</f>
        <v>PL</v>
      </c>
      <c r="R2186" s="39" t="str">
        <f>VLOOKUP(D2186,GL_Master!$A$1:$D$80,3,FALSE)</f>
        <v xml:space="preserve">Gratuity expenses </v>
      </c>
      <c r="S2186" s="39" t="str">
        <f>VLOOKUP(D2186,GL_Master!$A$1:$D$80,4,FALSE)</f>
        <v>Gratuity</v>
      </c>
    </row>
    <row r="2187" spans="1:19" x14ac:dyDescent="0.25">
      <c r="A2187" s="39" t="s">
        <v>262</v>
      </c>
      <c r="B2187" s="39" t="s">
        <v>237</v>
      </c>
      <c r="C2187" s="7">
        <v>44013</v>
      </c>
      <c r="D2187" s="39" t="s">
        <v>95</v>
      </c>
      <c r="E2187" s="39">
        <v>55</v>
      </c>
      <c r="F2187" s="82">
        <f t="shared" si="102"/>
        <v>5.5E-2</v>
      </c>
      <c r="G2187" s="39">
        <f>VLOOKUP(N2187,Currecny_M!$A$1:$P$10,2,FALSE)</f>
        <v>83</v>
      </c>
      <c r="H2187" s="39">
        <f>MATCH(C2187,Currecny_M!$A$1:$P$1,0)</f>
        <v>5</v>
      </c>
      <c r="I2187" s="39">
        <f>VLOOKUP(N2187,Currecny_M!$A$1:$P$10,MATCH(Database!C2187,Currecny_M!$A$1:$P$1,0),FALSE)</f>
        <v>85.52</v>
      </c>
      <c r="J2187" s="82">
        <f t="shared" si="103"/>
        <v>4.7035999999999998</v>
      </c>
      <c r="K2187" s="39">
        <f>VLOOKUP('Cover page'!$B$6,Currecny_M!$A$1:$P$10,MATCH(Database!C2187,Currecny_M!$A$1:$P$1,0),FALSE)</f>
        <v>1</v>
      </c>
      <c r="L2187" s="82">
        <f t="shared" si="104"/>
        <v>4.7035999999999998</v>
      </c>
      <c r="M2187" s="82">
        <f>((E2187/$F$1)*VLOOKUP(N2187,Currecny_M!$A$1:$P$10,MATCH(Database!C2187,Currecny_M!$A$1:$P$1,0),FALSE))/VLOOKUP('Cover page'!$B$6,Currecny_M!$A$1:$P$10,MATCH(Database!C2187,Currecny_M!$A$1:$P$1,0),FALSE)</f>
        <v>4.7035999999999998</v>
      </c>
      <c r="N2187" s="6" t="str">
        <f>VLOOKUP(B2187,Master!$A$2:$C$11,3,FALSE)</f>
        <v>Euro</v>
      </c>
      <c r="O2187" s="6" t="str">
        <f>VLOOKUP(B2187,Master!$A$2:$C$11,2,FALSE)</f>
        <v>Europe</v>
      </c>
      <c r="Q2187" s="39" t="str">
        <f>VLOOKUP(D2187,GL_Master!$A$1:$D$80,2,FALSE)</f>
        <v>PL</v>
      </c>
      <c r="R2187" s="39" t="str">
        <f>VLOOKUP(D2187,GL_Master!$A$1:$D$80,3,FALSE)</f>
        <v>Salary wages &amp; benefits</v>
      </c>
      <c r="S2187" s="39" t="str">
        <f>VLOOKUP(D2187,GL_Master!$A$1:$D$80,4,FALSE)</f>
        <v>Employee benefits expense</v>
      </c>
    </row>
    <row r="2188" spans="1:19" x14ac:dyDescent="0.25">
      <c r="A2188" s="39" t="s">
        <v>262</v>
      </c>
      <c r="B2188" s="39" t="s">
        <v>237</v>
      </c>
      <c r="C2188" s="7">
        <v>44013</v>
      </c>
      <c r="D2188" s="39" t="s">
        <v>96</v>
      </c>
      <c r="E2188" s="39">
        <v>496</v>
      </c>
      <c r="F2188" s="82">
        <f t="shared" si="102"/>
        <v>0.496</v>
      </c>
      <c r="G2188" s="39">
        <f>VLOOKUP(N2188,Currecny_M!$A$1:$P$10,2,FALSE)</f>
        <v>83</v>
      </c>
      <c r="H2188" s="39">
        <f>MATCH(C2188,Currecny_M!$A$1:$P$1,0)</f>
        <v>5</v>
      </c>
      <c r="I2188" s="39">
        <f>VLOOKUP(N2188,Currecny_M!$A$1:$P$10,MATCH(Database!C2188,Currecny_M!$A$1:$P$1,0),FALSE)</f>
        <v>85.52</v>
      </c>
      <c r="J2188" s="82">
        <f t="shared" si="103"/>
        <v>42.417919999999995</v>
      </c>
      <c r="K2188" s="39">
        <f>VLOOKUP('Cover page'!$B$6,Currecny_M!$A$1:$P$10,MATCH(Database!C2188,Currecny_M!$A$1:$P$1,0),FALSE)</f>
        <v>1</v>
      </c>
      <c r="L2188" s="82">
        <f t="shared" si="104"/>
        <v>42.417919999999995</v>
      </c>
      <c r="M2188" s="82">
        <f>((E2188/$F$1)*VLOOKUP(N2188,Currecny_M!$A$1:$P$10,MATCH(Database!C2188,Currecny_M!$A$1:$P$1,0),FALSE))/VLOOKUP('Cover page'!$B$6,Currecny_M!$A$1:$P$10,MATCH(Database!C2188,Currecny_M!$A$1:$P$1,0),FALSE)</f>
        <v>42.417919999999995</v>
      </c>
      <c r="N2188" s="6" t="str">
        <f>VLOOKUP(B2188,Master!$A$2:$C$11,3,FALSE)</f>
        <v>Euro</v>
      </c>
      <c r="O2188" s="6" t="str">
        <f>VLOOKUP(B2188,Master!$A$2:$C$11,2,FALSE)</f>
        <v>Europe</v>
      </c>
      <c r="Q2188" s="39" t="str">
        <f>VLOOKUP(D2188,GL_Master!$A$1:$D$80,2,FALSE)</f>
        <v>PL</v>
      </c>
      <c r="R2188" s="39" t="str">
        <f>VLOOKUP(D2188,GL_Master!$A$1:$D$80,3,FALSE)</f>
        <v>Salary wages &amp; benefits</v>
      </c>
      <c r="S2188" s="39" t="str">
        <f>VLOOKUP(D2188,GL_Master!$A$1:$D$80,4,FALSE)</f>
        <v>Employee benefits expense</v>
      </c>
    </row>
    <row r="2189" spans="1:19" x14ac:dyDescent="0.25">
      <c r="A2189" s="39" t="s">
        <v>262</v>
      </c>
      <c r="B2189" s="39" t="s">
        <v>237</v>
      </c>
      <c r="C2189" s="7">
        <v>44013</v>
      </c>
      <c r="D2189" s="39" t="s">
        <v>97</v>
      </c>
      <c r="E2189" s="39">
        <v>29</v>
      </c>
      <c r="F2189" s="82">
        <f t="shared" si="102"/>
        <v>2.9000000000000001E-2</v>
      </c>
      <c r="G2189" s="39">
        <f>VLOOKUP(N2189,Currecny_M!$A$1:$P$10,2,FALSE)</f>
        <v>83</v>
      </c>
      <c r="H2189" s="39">
        <f>MATCH(C2189,Currecny_M!$A$1:$P$1,0)</f>
        <v>5</v>
      </c>
      <c r="I2189" s="39">
        <f>VLOOKUP(N2189,Currecny_M!$A$1:$P$10,MATCH(Database!C2189,Currecny_M!$A$1:$P$1,0),FALSE)</f>
        <v>85.52</v>
      </c>
      <c r="J2189" s="82">
        <f t="shared" si="103"/>
        <v>2.4800800000000001</v>
      </c>
      <c r="K2189" s="39">
        <f>VLOOKUP('Cover page'!$B$6,Currecny_M!$A$1:$P$10,MATCH(Database!C2189,Currecny_M!$A$1:$P$1,0),FALSE)</f>
        <v>1</v>
      </c>
      <c r="L2189" s="82">
        <f t="shared" si="104"/>
        <v>2.4800800000000001</v>
      </c>
      <c r="M2189" s="82">
        <f>((E2189/$F$1)*VLOOKUP(N2189,Currecny_M!$A$1:$P$10,MATCH(Database!C2189,Currecny_M!$A$1:$P$1,0),FALSE))/VLOOKUP('Cover page'!$B$6,Currecny_M!$A$1:$P$10,MATCH(Database!C2189,Currecny_M!$A$1:$P$1,0),FALSE)</f>
        <v>2.4800800000000001</v>
      </c>
      <c r="N2189" s="6" t="str">
        <f>VLOOKUP(B2189,Master!$A$2:$C$11,3,FALSE)</f>
        <v>Euro</v>
      </c>
      <c r="O2189" s="6" t="str">
        <f>VLOOKUP(B2189,Master!$A$2:$C$11,2,FALSE)</f>
        <v>Europe</v>
      </c>
      <c r="Q2189" s="39" t="str">
        <f>VLOOKUP(D2189,GL_Master!$A$1:$D$80,2,FALSE)</f>
        <v>PL</v>
      </c>
      <c r="R2189" s="39" t="str">
        <f>VLOOKUP(D2189,GL_Master!$A$1:$D$80,3,FALSE)</f>
        <v>Salary wages &amp; benefits</v>
      </c>
      <c r="S2189" s="39" t="str">
        <f>VLOOKUP(D2189,GL_Master!$A$1:$D$80,4,FALSE)</f>
        <v>Employee benefits expense</v>
      </c>
    </row>
    <row r="2190" spans="1:19" x14ac:dyDescent="0.25">
      <c r="A2190" s="39" t="s">
        <v>262</v>
      </c>
      <c r="B2190" s="39" t="s">
        <v>237</v>
      </c>
      <c r="C2190" s="7">
        <v>44013</v>
      </c>
      <c r="D2190" s="39" t="s">
        <v>98</v>
      </c>
      <c r="E2190" s="39">
        <v>57</v>
      </c>
      <c r="F2190" s="82">
        <f t="shared" si="102"/>
        <v>5.7000000000000002E-2</v>
      </c>
      <c r="G2190" s="39">
        <f>VLOOKUP(N2190,Currecny_M!$A$1:$P$10,2,FALSE)</f>
        <v>83</v>
      </c>
      <c r="H2190" s="39">
        <f>MATCH(C2190,Currecny_M!$A$1:$P$1,0)</f>
        <v>5</v>
      </c>
      <c r="I2190" s="39">
        <f>VLOOKUP(N2190,Currecny_M!$A$1:$P$10,MATCH(Database!C2190,Currecny_M!$A$1:$P$1,0),FALSE)</f>
        <v>85.52</v>
      </c>
      <c r="J2190" s="82">
        <f t="shared" si="103"/>
        <v>4.8746400000000003</v>
      </c>
      <c r="K2190" s="39">
        <f>VLOOKUP('Cover page'!$B$6,Currecny_M!$A$1:$P$10,MATCH(Database!C2190,Currecny_M!$A$1:$P$1,0),FALSE)</f>
        <v>1</v>
      </c>
      <c r="L2190" s="82">
        <f t="shared" si="104"/>
        <v>4.8746400000000003</v>
      </c>
      <c r="M2190" s="82">
        <f>((E2190/$F$1)*VLOOKUP(N2190,Currecny_M!$A$1:$P$10,MATCH(Database!C2190,Currecny_M!$A$1:$P$1,0),FALSE))/VLOOKUP('Cover page'!$B$6,Currecny_M!$A$1:$P$10,MATCH(Database!C2190,Currecny_M!$A$1:$P$1,0),FALSE)</f>
        <v>4.8746400000000003</v>
      </c>
      <c r="N2190" s="6" t="str">
        <f>VLOOKUP(B2190,Master!$A$2:$C$11,3,FALSE)</f>
        <v>Euro</v>
      </c>
      <c r="O2190" s="6" t="str">
        <f>VLOOKUP(B2190,Master!$A$2:$C$11,2,FALSE)</f>
        <v>Europe</v>
      </c>
      <c r="Q2190" s="39" t="str">
        <f>VLOOKUP(D2190,GL_Master!$A$1:$D$80,2,FALSE)</f>
        <v>PL</v>
      </c>
      <c r="R2190" s="39" t="str">
        <f>VLOOKUP(D2190,GL_Master!$A$1:$D$80,3,FALSE)</f>
        <v>Salary wages &amp; benefits</v>
      </c>
      <c r="S2190" s="39" t="str">
        <f>VLOOKUP(D2190,GL_Master!$A$1:$D$80,4,FALSE)</f>
        <v>Employee benefits expense</v>
      </c>
    </row>
    <row r="2191" spans="1:19" x14ac:dyDescent="0.25">
      <c r="A2191" s="39" t="s">
        <v>262</v>
      </c>
      <c r="B2191" s="39" t="s">
        <v>237</v>
      </c>
      <c r="C2191" s="7">
        <v>44013</v>
      </c>
      <c r="D2191" s="39" t="s">
        <v>99</v>
      </c>
      <c r="E2191" s="39">
        <v>28</v>
      </c>
      <c r="F2191" s="82">
        <f t="shared" si="102"/>
        <v>2.8000000000000001E-2</v>
      </c>
      <c r="G2191" s="39">
        <f>VLOOKUP(N2191,Currecny_M!$A$1:$P$10,2,FALSE)</f>
        <v>83</v>
      </c>
      <c r="H2191" s="39">
        <f>MATCH(C2191,Currecny_M!$A$1:$P$1,0)</f>
        <v>5</v>
      </c>
      <c r="I2191" s="39">
        <f>VLOOKUP(N2191,Currecny_M!$A$1:$P$10,MATCH(Database!C2191,Currecny_M!$A$1:$P$1,0),FALSE)</f>
        <v>85.52</v>
      </c>
      <c r="J2191" s="82">
        <f t="shared" si="103"/>
        <v>2.3945599999999998</v>
      </c>
      <c r="K2191" s="39">
        <f>VLOOKUP('Cover page'!$B$6,Currecny_M!$A$1:$P$10,MATCH(Database!C2191,Currecny_M!$A$1:$P$1,0),FALSE)</f>
        <v>1</v>
      </c>
      <c r="L2191" s="82">
        <f t="shared" si="104"/>
        <v>2.3945599999999998</v>
      </c>
      <c r="M2191" s="82">
        <f>((E2191/$F$1)*VLOOKUP(N2191,Currecny_M!$A$1:$P$10,MATCH(Database!C2191,Currecny_M!$A$1:$P$1,0),FALSE))/VLOOKUP('Cover page'!$B$6,Currecny_M!$A$1:$P$10,MATCH(Database!C2191,Currecny_M!$A$1:$P$1,0),FALSE)</f>
        <v>2.3945599999999998</v>
      </c>
      <c r="N2191" s="6" t="str">
        <f>VLOOKUP(B2191,Master!$A$2:$C$11,3,FALSE)</f>
        <v>Euro</v>
      </c>
      <c r="O2191" s="6" t="str">
        <f>VLOOKUP(B2191,Master!$A$2:$C$11,2,FALSE)</f>
        <v>Europe</v>
      </c>
      <c r="Q2191" s="39" t="str">
        <f>VLOOKUP(D2191,GL_Master!$A$1:$D$80,2,FALSE)</f>
        <v>PL</v>
      </c>
      <c r="R2191" s="39" t="str">
        <f>VLOOKUP(D2191,GL_Master!$A$1:$D$80,3,FALSE)</f>
        <v>Salary wages &amp; benefits</v>
      </c>
      <c r="S2191" s="39" t="str">
        <f>VLOOKUP(D2191,GL_Master!$A$1:$D$80,4,FALSE)</f>
        <v>Employee benefits expense</v>
      </c>
    </row>
    <row r="2192" spans="1:19" x14ac:dyDescent="0.25">
      <c r="A2192" s="39" t="s">
        <v>262</v>
      </c>
      <c r="B2192" s="39" t="s">
        <v>237</v>
      </c>
      <c r="C2192" s="7">
        <v>44013</v>
      </c>
      <c r="D2192" s="39" t="s">
        <v>100</v>
      </c>
      <c r="E2192" s="39">
        <v>191</v>
      </c>
      <c r="F2192" s="82">
        <f t="shared" si="102"/>
        <v>0.191</v>
      </c>
      <c r="G2192" s="39">
        <f>VLOOKUP(N2192,Currecny_M!$A$1:$P$10,2,FALSE)</f>
        <v>83</v>
      </c>
      <c r="H2192" s="39">
        <f>MATCH(C2192,Currecny_M!$A$1:$P$1,0)</f>
        <v>5</v>
      </c>
      <c r="I2192" s="39">
        <f>VLOOKUP(N2192,Currecny_M!$A$1:$P$10,MATCH(Database!C2192,Currecny_M!$A$1:$P$1,0),FALSE)</f>
        <v>85.52</v>
      </c>
      <c r="J2192" s="82">
        <f t="shared" si="103"/>
        <v>16.334319999999998</v>
      </c>
      <c r="K2192" s="39">
        <f>VLOOKUP('Cover page'!$B$6,Currecny_M!$A$1:$P$10,MATCH(Database!C2192,Currecny_M!$A$1:$P$1,0),FALSE)</f>
        <v>1</v>
      </c>
      <c r="L2192" s="82">
        <f t="shared" si="104"/>
        <v>16.334319999999998</v>
      </c>
      <c r="M2192" s="82">
        <f>((E2192/$F$1)*VLOOKUP(N2192,Currecny_M!$A$1:$P$10,MATCH(Database!C2192,Currecny_M!$A$1:$P$1,0),FALSE))/VLOOKUP('Cover page'!$B$6,Currecny_M!$A$1:$P$10,MATCH(Database!C2192,Currecny_M!$A$1:$P$1,0),FALSE)</f>
        <v>16.334319999999998</v>
      </c>
      <c r="N2192" s="6" t="str">
        <f>VLOOKUP(B2192,Master!$A$2:$C$11,3,FALSE)</f>
        <v>Euro</v>
      </c>
      <c r="O2192" s="6" t="str">
        <f>VLOOKUP(B2192,Master!$A$2:$C$11,2,FALSE)</f>
        <v>Europe</v>
      </c>
      <c r="Q2192" s="39" t="str">
        <f>VLOOKUP(D2192,GL_Master!$A$1:$D$80,2,FALSE)</f>
        <v>PL</v>
      </c>
      <c r="R2192" s="39" t="str">
        <f>VLOOKUP(D2192,GL_Master!$A$1:$D$80,3,FALSE)</f>
        <v>Salary wages &amp; benefits</v>
      </c>
      <c r="S2192" s="39" t="str">
        <f>VLOOKUP(D2192,GL_Master!$A$1:$D$80,4,FALSE)</f>
        <v>Employee benefits expense</v>
      </c>
    </row>
    <row r="2193" spans="1:19" x14ac:dyDescent="0.25">
      <c r="A2193" s="39" t="s">
        <v>262</v>
      </c>
      <c r="B2193" s="39" t="s">
        <v>237</v>
      </c>
      <c r="C2193" s="7">
        <v>44013</v>
      </c>
      <c r="D2193" s="39" t="s">
        <v>30</v>
      </c>
      <c r="E2193" s="39">
        <v>55</v>
      </c>
      <c r="F2193" s="82">
        <f t="shared" si="102"/>
        <v>5.5E-2</v>
      </c>
      <c r="G2193" s="39">
        <f>VLOOKUP(N2193,Currecny_M!$A$1:$P$10,2,FALSE)</f>
        <v>83</v>
      </c>
      <c r="H2193" s="39">
        <f>MATCH(C2193,Currecny_M!$A$1:$P$1,0)</f>
        <v>5</v>
      </c>
      <c r="I2193" s="39">
        <f>VLOOKUP(N2193,Currecny_M!$A$1:$P$10,MATCH(Database!C2193,Currecny_M!$A$1:$P$1,0),FALSE)</f>
        <v>85.52</v>
      </c>
      <c r="J2193" s="82">
        <f t="shared" si="103"/>
        <v>4.7035999999999998</v>
      </c>
      <c r="K2193" s="39">
        <f>VLOOKUP('Cover page'!$B$6,Currecny_M!$A$1:$P$10,MATCH(Database!C2193,Currecny_M!$A$1:$P$1,0),FALSE)</f>
        <v>1</v>
      </c>
      <c r="L2193" s="82">
        <f t="shared" si="104"/>
        <v>4.7035999999999998</v>
      </c>
      <c r="M2193" s="82">
        <f>((E2193/$F$1)*VLOOKUP(N2193,Currecny_M!$A$1:$P$10,MATCH(Database!C2193,Currecny_M!$A$1:$P$1,0),FALSE))/VLOOKUP('Cover page'!$B$6,Currecny_M!$A$1:$P$10,MATCH(Database!C2193,Currecny_M!$A$1:$P$1,0),FALSE)</f>
        <v>4.7035999999999998</v>
      </c>
      <c r="N2193" s="6" t="str">
        <f>VLOOKUP(B2193,Master!$A$2:$C$11,3,FALSE)</f>
        <v>Euro</v>
      </c>
      <c r="O2193" s="6" t="str">
        <f>VLOOKUP(B2193,Master!$A$2:$C$11,2,FALSE)</f>
        <v>Europe</v>
      </c>
      <c r="Q2193" s="39" t="str">
        <f>VLOOKUP(D2193,GL_Master!$A$1:$D$80,2,FALSE)</f>
        <v>PL</v>
      </c>
      <c r="R2193" s="39" t="str">
        <f>VLOOKUP(D2193,GL_Master!$A$1:$D$80,3,FALSE)</f>
        <v>Travelling and conveyance</v>
      </c>
      <c r="S2193" s="39" t="str">
        <f>VLOOKUP(D2193,GL_Master!$A$1:$D$80,4,FALSE)</f>
        <v>Local conveyance</v>
      </c>
    </row>
    <row r="2194" spans="1:19" x14ac:dyDescent="0.25">
      <c r="A2194" s="39" t="s">
        <v>262</v>
      </c>
      <c r="B2194" s="39" t="s">
        <v>237</v>
      </c>
      <c r="C2194" s="7">
        <v>44013</v>
      </c>
      <c r="D2194" s="39" t="s">
        <v>31</v>
      </c>
      <c r="E2194" s="39">
        <v>28</v>
      </c>
      <c r="F2194" s="82">
        <f t="shared" si="102"/>
        <v>2.8000000000000001E-2</v>
      </c>
      <c r="G2194" s="39">
        <f>VLOOKUP(N2194,Currecny_M!$A$1:$P$10,2,FALSE)</f>
        <v>83</v>
      </c>
      <c r="H2194" s="39">
        <f>MATCH(C2194,Currecny_M!$A$1:$P$1,0)</f>
        <v>5</v>
      </c>
      <c r="I2194" s="39">
        <f>VLOOKUP(N2194,Currecny_M!$A$1:$P$10,MATCH(Database!C2194,Currecny_M!$A$1:$P$1,0),FALSE)</f>
        <v>85.52</v>
      </c>
      <c r="J2194" s="82">
        <f t="shared" si="103"/>
        <v>2.3945599999999998</v>
      </c>
      <c r="K2194" s="39">
        <f>VLOOKUP('Cover page'!$B$6,Currecny_M!$A$1:$P$10,MATCH(Database!C2194,Currecny_M!$A$1:$P$1,0),FALSE)</f>
        <v>1</v>
      </c>
      <c r="L2194" s="82">
        <f t="shared" si="104"/>
        <v>2.3945599999999998</v>
      </c>
      <c r="M2194" s="82">
        <f>((E2194/$F$1)*VLOOKUP(N2194,Currecny_M!$A$1:$P$10,MATCH(Database!C2194,Currecny_M!$A$1:$P$1,0),FALSE))/VLOOKUP('Cover page'!$B$6,Currecny_M!$A$1:$P$10,MATCH(Database!C2194,Currecny_M!$A$1:$P$1,0),FALSE)</f>
        <v>2.3945599999999998</v>
      </c>
      <c r="N2194" s="6" t="str">
        <f>VLOOKUP(B2194,Master!$A$2:$C$11,3,FALSE)</f>
        <v>Euro</v>
      </c>
      <c r="O2194" s="6" t="str">
        <f>VLOOKUP(B2194,Master!$A$2:$C$11,2,FALSE)</f>
        <v>Europe</v>
      </c>
      <c r="Q2194" s="39" t="str">
        <f>VLOOKUP(D2194,GL_Master!$A$1:$D$80,2,FALSE)</f>
        <v>PL</v>
      </c>
      <c r="R2194" s="39" t="str">
        <f>VLOOKUP(D2194,GL_Master!$A$1:$D$80,3,FALSE)</f>
        <v>Office expenses</v>
      </c>
      <c r="S2194" s="39" t="str">
        <f>VLOOKUP(D2194,GL_Master!$A$1:$D$80,4,FALSE)</f>
        <v>Parking charges</v>
      </c>
    </row>
    <row r="2195" spans="1:19" x14ac:dyDescent="0.25">
      <c r="A2195" s="39" t="s">
        <v>262</v>
      </c>
      <c r="B2195" s="39" t="s">
        <v>237</v>
      </c>
      <c r="C2195" s="7">
        <v>44013</v>
      </c>
      <c r="D2195" s="39" t="s">
        <v>101</v>
      </c>
      <c r="E2195" s="39">
        <v>28</v>
      </c>
      <c r="F2195" s="82">
        <f t="shared" si="102"/>
        <v>2.8000000000000001E-2</v>
      </c>
      <c r="G2195" s="39">
        <f>VLOOKUP(N2195,Currecny_M!$A$1:$P$10,2,FALSE)</f>
        <v>83</v>
      </c>
      <c r="H2195" s="39">
        <f>MATCH(C2195,Currecny_M!$A$1:$P$1,0)</f>
        <v>5</v>
      </c>
      <c r="I2195" s="39">
        <f>VLOOKUP(N2195,Currecny_M!$A$1:$P$10,MATCH(Database!C2195,Currecny_M!$A$1:$P$1,0),FALSE)</f>
        <v>85.52</v>
      </c>
      <c r="J2195" s="82">
        <f t="shared" si="103"/>
        <v>2.3945599999999998</v>
      </c>
      <c r="K2195" s="39">
        <f>VLOOKUP('Cover page'!$B$6,Currecny_M!$A$1:$P$10,MATCH(Database!C2195,Currecny_M!$A$1:$P$1,0),FALSE)</f>
        <v>1</v>
      </c>
      <c r="L2195" s="82">
        <f t="shared" si="104"/>
        <v>2.3945599999999998</v>
      </c>
      <c r="M2195" s="82">
        <f>((E2195/$F$1)*VLOOKUP(N2195,Currecny_M!$A$1:$P$10,MATCH(Database!C2195,Currecny_M!$A$1:$P$1,0),FALSE))/VLOOKUP('Cover page'!$B$6,Currecny_M!$A$1:$P$10,MATCH(Database!C2195,Currecny_M!$A$1:$P$1,0),FALSE)</f>
        <v>2.3945599999999998</v>
      </c>
      <c r="N2195" s="6" t="str">
        <f>VLOOKUP(B2195,Master!$A$2:$C$11,3,FALSE)</f>
        <v>Euro</v>
      </c>
      <c r="O2195" s="6" t="str">
        <f>VLOOKUP(B2195,Master!$A$2:$C$11,2,FALSE)</f>
        <v>Europe</v>
      </c>
      <c r="Q2195" s="39" t="str">
        <f>VLOOKUP(D2195,GL_Master!$A$1:$D$80,2,FALSE)</f>
        <v>PL</v>
      </c>
      <c r="R2195" s="39" t="str">
        <f>VLOOKUP(D2195,GL_Master!$A$1:$D$80,3,FALSE)</f>
        <v>COGS</v>
      </c>
      <c r="S2195" s="39" t="str">
        <f>VLOOKUP(D2195,GL_Master!$A$1:$D$80,4,FALSE)</f>
        <v>Purchase of other traded goods</v>
      </c>
    </row>
    <row r="2196" spans="1:19" x14ac:dyDescent="0.25">
      <c r="A2196" s="39" t="s">
        <v>262</v>
      </c>
      <c r="B2196" s="39" t="s">
        <v>237</v>
      </c>
      <c r="C2196" s="7">
        <v>44013</v>
      </c>
      <c r="D2196" s="39" t="s">
        <v>102</v>
      </c>
      <c r="E2196" s="39">
        <v>29</v>
      </c>
      <c r="F2196" s="82">
        <f t="shared" si="102"/>
        <v>2.9000000000000001E-2</v>
      </c>
      <c r="G2196" s="39">
        <f>VLOOKUP(N2196,Currecny_M!$A$1:$P$10,2,FALSE)</f>
        <v>83</v>
      </c>
      <c r="H2196" s="39">
        <f>MATCH(C2196,Currecny_M!$A$1:$P$1,0)</f>
        <v>5</v>
      </c>
      <c r="I2196" s="39">
        <f>VLOOKUP(N2196,Currecny_M!$A$1:$P$10,MATCH(Database!C2196,Currecny_M!$A$1:$P$1,0),FALSE)</f>
        <v>85.52</v>
      </c>
      <c r="J2196" s="82">
        <f t="shared" si="103"/>
        <v>2.4800800000000001</v>
      </c>
      <c r="K2196" s="39">
        <f>VLOOKUP('Cover page'!$B$6,Currecny_M!$A$1:$P$10,MATCH(Database!C2196,Currecny_M!$A$1:$P$1,0),FALSE)</f>
        <v>1</v>
      </c>
      <c r="L2196" s="82">
        <f t="shared" si="104"/>
        <v>2.4800800000000001</v>
      </c>
      <c r="M2196" s="82">
        <f>((E2196/$F$1)*VLOOKUP(N2196,Currecny_M!$A$1:$P$10,MATCH(Database!C2196,Currecny_M!$A$1:$P$1,0),FALSE))/VLOOKUP('Cover page'!$B$6,Currecny_M!$A$1:$P$10,MATCH(Database!C2196,Currecny_M!$A$1:$P$1,0),FALSE)</f>
        <v>2.4800800000000001</v>
      </c>
      <c r="N2196" s="6" t="str">
        <f>VLOOKUP(B2196,Master!$A$2:$C$11,3,FALSE)</f>
        <v>Euro</v>
      </c>
      <c r="O2196" s="6" t="str">
        <f>VLOOKUP(B2196,Master!$A$2:$C$11,2,FALSE)</f>
        <v>Europe</v>
      </c>
      <c r="Q2196" s="39" t="str">
        <f>VLOOKUP(D2196,GL_Master!$A$1:$D$80,2,FALSE)</f>
        <v>PL</v>
      </c>
      <c r="R2196" s="39" t="str">
        <f>VLOOKUP(D2196,GL_Master!$A$1:$D$80,3,FALSE)</f>
        <v>Staff welfare expenses</v>
      </c>
      <c r="S2196" s="39" t="str">
        <f>VLOOKUP(D2196,GL_Master!$A$1:$D$80,4,FALSE)</f>
        <v>Diwali Expense</v>
      </c>
    </row>
    <row r="2197" spans="1:19" x14ac:dyDescent="0.25">
      <c r="A2197" s="39" t="s">
        <v>262</v>
      </c>
      <c r="B2197" s="39" t="s">
        <v>237</v>
      </c>
      <c r="C2197" s="7">
        <v>44013</v>
      </c>
      <c r="D2197" s="39" t="s">
        <v>20</v>
      </c>
      <c r="E2197" s="39">
        <v>57</v>
      </c>
      <c r="F2197" s="82">
        <f t="shared" si="102"/>
        <v>5.7000000000000002E-2</v>
      </c>
      <c r="G2197" s="39">
        <f>VLOOKUP(N2197,Currecny_M!$A$1:$P$10,2,FALSE)</f>
        <v>83</v>
      </c>
      <c r="H2197" s="39">
        <f>MATCH(C2197,Currecny_M!$A$1:$P$1,0)</f>
        <v>5</v>
      </c>
      <c r="I2197" s="39">
        <f>VLOOKUP(N2197,Currecny_M!$A$1:$P$10,MATCH(Database!C2197,Currecny_M!$A$1:$P$1,0),FALSE)</f>
        <v>85.52</v>
      </c>
      <c r="J2197" s="82">
        <f t="shared" si="103"/>
        <v>4.8746400000000003</v>
      </c>
      <c r="K2197" s="39">
        <f>VLOOKUP('Cover page'!$B$6,Currecny_M!$A$1:$P$10,MATCH(Database!C2197,Currecny_M!$A$1:$P$1,0),FALSE)</f>
        <v>1</v>
      </c>
      <c r="L2197" s="82">
        <f t="shared" si="104"/>
        <v>4.8746400000000003</v>
      </c>
      <c r="M2197" s="82">
        <f>((E2197/$F$1)*VLOOKUP(N2197,Currecny_M!$A$1:$P$10,MATCH(Database!C2197,Currecny_M!$A$1:$P$1,0),FALSE))/VLOOKUP('Cover page'!$B$6,Currecny_M!$A$1:$P$10,MATCH(Database!C2197,Currecny_M!$A$1:$P$1,0),FALSE)</f>
        <v>4.8746400000000003</v>
      </c>
      <c r="N2197" s="6" t="str">
        <f>VLOOKUP(B2197,Master!$A$2:$C$11,3,FALSE)</f>
        <v>Euro</v>
      </c>
      <c r="O2197" s="6" t="str">
        <f>VLOOKUP(B2197,Master!$A$2:$C$11,2,FALSE)</f>
        <v>Europe</v>
      </c>
      <c r="Q2197" s="39" t="str">
        <f>VLOOKUP(D2197,GL_Master!$A$1:$D$80,2,FALSE)</f>
        <v>PL</v>
      </c>
      <c r="R2197" s="39" t="str">
        <f>VLOOKUP(D2197,GL_Master!$A$1:$D$80,3,FALSE)</f>
        <v>Selling and Marketing expenses</v>
      </c>
      <c r="S2197" s="39" t="str">
        <f>VLOOKUP(D2197,GL_Master!$A$1:$D$80,4,FALSE)</f>
        <v>Business promotion</v>
      </c>
    </row>
    <row r="2198" spans="1:19" x14ac:dyDescent="0.25">
      <c r="A2198" s="39" t="s">
        <v>262</v>
      </c>
      <c r="B2198" s="39" t="s">
        <v>237</v>
      </c>
      <c r="C2198" s="7">
        <v>44013</v>
      </c>
      <c r="D2198" s="39" t="s">
        <v>29</v>
      </c>
      <c r="E2198" s="39">
        <v>54</v>
      </c>
      <c r="F2198" s="82">
        <f t="shared" si="102"/>
        <v>5.3999999999999999E-2</v>
      </c>
      <c r="G2198" s="39">
        <f>VLOOKUP(N2198,Currecny_M!$A$1:$P$10,2,FALSE)</f>
        <v>83</v>
      </c>
      <c r="H2198" s="39">
        <f>MATCH(C2198,Currecny_M!$A$1:$P$1,0)</f>
        <v>5</v>
      </c>
      <c r="I2198" s="39">
        <f>VLOOKUP(N2198,Currecny_M!$A$1:$P$10,MATCH(Database!C2198,Currecny_M!$A$1:$P$1,0),FALSE)</f>
        <v>85.52</v>
      </c>
      <c r="J2198" s="82">
        <f t="shared" si="103"/>
        <v>4.61808</v>
      </c>
      <c r="K2198" s="39">
        <f>VLOOKUP('Cover page'!$B$6,Currecny_M!$A$1:$P$10,MATCH(Database!C2198,Currecny_M!$A$1:$P$1,0),FALSE)</f>
        <v>1</v>
      </c>
      <c r="L2198" s="82">
        <f t="shared" si="104"/>
        <v>4.61808</v>
      </c>
      <c r="M2198" s="82">
        <f>((E2198/$F$1)*VLOOKUP(N2198,Currecny_M!$A$1:$P$10,MATCH(Database!C2198,Currecny_M!$A$1:$P$1,0),FALSE))/VLOOKUP('Cover page'!$B$6,Currecny_M!$A$1:$P$10,MATCH(Database!C2198,Currecny_M!$A$1:$P$1,0),FALSE)</f>
        <v>4.61808</v>
      </c>
      <c r="N2198" s="6" t="str">
        <f>VLOOKUP(B2198,Master!$A$2:$C$11,3,FALSE)</f>
        <v>Euro</v>
      </c>
      <c r="O2198" s="6" t="str">
        <f>VLOOKUP(B2198,Master!$A$2:$C$11,2,FALSE)</f>
        <v>Europe</v>
      </c>
      <c r="Q2198" s="39" t="str">
        <f>VLOOKUP(D2198,GL_Master!$A$1:$D$80,2,FALSE)</f>
        <v>PL</v>
      </c>
      <c r="R2198" s="39" t="str">
        <f>VLOOKUP(D2198,GL_Master!$A$1:$D$80,3,FALSE)</f>
        <v>Communication &amp; internet exp</v>
      </c>
      <c r="S2198" s="39" t="str">
        <f>VLOOKUP(D2198,GL_Master!$A$1:$D$80,4,FALSE)</f>
        <v>Communication cost</v>
      </c>
    </row>
    <row r="2199" spans="1:19" x14ac:dyDescent="0.25">
      <c r="A2199" s="39" t="s">
        <v>262</v>
      </c>
      <c r="B2199" s="39" t="s">
        <v>237</v>
      </c>
      <c r="C2199" s="7">
        <v>44013</v>
      </c>
      <c r="D2199" s="39" t="s">
        <v>41</v>
      </c>
      <c r="E2199" s="39">
        <v>27</v>
      </c>
      <c r="F2199" s="82">
        <f t="shared" si="102"/>
        <v>2.7E-2</v>
      </c>
      <c r="G2199" s="39">
        <f>VLOOKUP(N2199,Currecny_M!$A$1:$P$10,2,FALSE)</f>
        <v>83</v>
      </c>
      <c r="H2199" s="39">
        <f>MATCH(C2199,Currecny_M!$A$1:$P$1,0)</f>
        <v>5</v>
      </c>
      <c r="I2199" s="39">
        <f>VLOOKUP(N2199,Currecny_M!$A$1:$P$10,MATCH(Database!C2199,Currecny_M!$A$1:$P$1,0),FALSE)</f>
        <v>85.52</v>
      </c>
      <c r="J2199" s="82">
        <f t="shared" si="103"/>
        <v>2.30904</v>
      </c>
      <c r="K2199" s="39">
        <f>VLOOKUP('Cover page'!$B$6,Currecny_M!$A$1:$P$10,MATCH(Database!C2199,Currecny_M!$A$1:$P$1,0),FALSE)</f>
        <v>1</v>
      </c>
      <c r="L2199" s="82">
        <f t="shared" si="104"/>
        <v>2.30904</v>
      </c>
      <c r="M2199" s="82">
        <f>((E2199/$F$1)*VLOOKUP(N2199,Currecny_M!$A$1:$P$10,MATCH(Database!C2199,Currecny_M!$A$1:$P$1,0),FALSE))/VLOOKUP('Cover page'!$B$6,Currecny_M!$A$1:$P$10,MATCH(Database!C2199,Currecny_M!$A$1:$P$1,0),FALSE)</f>
        <v>2.30904</v>
      </c>
      <c r="N2199" s="6" t="str">
        <f>VLOOKUP(B2199,Master!$A$2:$C$11,3,FALSE)</f>
        <v>Euro</v>
      </c>
      <c r="O2199" s="6" t="str">
        <f>VLOOKUP(B2199,Master!$A$2:$C$11,2,FALSE)</f>
        <v>Europe</v>
      </c>
      <c r="Q2199" s="39" t="str">
        <f>VLOOKUP(D2199,GL_Master!$A$1:$D$80,2,FALSE)</f>
        <v>PL</v>
      </c>
      <c r="R2199" s="39" t="str">
        <f>VLOOKUP(D2199,GL_Master!$A$1:$D$80,3,FALSE)</f>
        <v>Communication &amp; internet exp</v>
      </c>
      <c r="S2199" s="39" t="str">
        <f>VLOOKUP(D2199,GL_Master!$A$1:$D$80,4,FALSE)</f>
        <v>Communication cost</v>
      </c>
    </row>
    <row r="2200" spans="1:19" x14ac:dyDescent="0.25">
      <c r="A2200" s="39" t="s">
        <v>262</v>
      </c>
      <c r="B2200" s="39" t="s">
        <v>237</v>
      </c>
      <c r="C2200" s="7">
        <v>44013</v>
      </c>
      <c r="D2200" s="39" t="s">
        <v>103</v>
      </c>
      <c r="E2200" s="39">
        <v>58</v>
      </c>
      <c r="F2200" s="82">
        <f t="shared" si="102"/>
        <v>5.8000000000000003E-2</v>
      </c>
      <c r="G2200" s="39">
        <f>VLOOKUP(N2200,Currecny_M!$A$1:$P$10,2,FALSE)</f>
        <v>83</v>
      </c>
      <c r="H2200" s="39">
        <f>MATCH(C2200,Currecny_M!$A$1:$P$1,0)</f>
        <v>5</v>
      </c>
      <c r="I2200" s="39">
        <f>VLOOKUP(N2200,Currecny_M!$A$1:$P$10,MATCH(Database!C2200,Currecny_M!$A$1:$P$1,0),FALSE)</f>
        <v>85.52</v>
      </c>
      <c r="J2200" s="82">
        <f t="shared" si="103"/>
        <v>4.9601600000000001</v>
      </c>
      <c r="K2200" s="39">
        <f>VLOOKUP('Cover page'!$B$6,Currecny_M!$A$1:$P$10,MATCH(Database!C2200,Currecny_M!$A$1:$P$1,0),FALSE)</f>
        <v>1</v>
      </c>
      <c r="L2200" s="82">
        <f t="shared" si="104"/>
        <v>4.9601600000000001</v>
      </c>
      <c r="M2200" s="82">
        <f>((E2200/$F$1)*VLOOKUP(N2200,Currecny_M!$A$1:$P$10,MATCH(Database!C2200,Currecny_M!$A$1:$P$1,0),FALSE))/VLOOKUP('Cover page'!$B$6,Currecny_M!$A$1:$P$10,MATCH(Database!C2200,Currecny_M!$A$1:$P$1,0),FALSE)</f>
        <v>4.9601600000000001</v>
      </c>
      <c r="N2200" s="6" t="str">
        <f>VLOOKUP(B2200,Master!$A$2:$C$11,3,FALSE)</f>
        <v>Euro</v>
      </c>
      <c r="O2200" s="6" t="str">
        <f>VLOOKUP(B2200,Master!$A$2:$C$11,2,FALSE)</f>
        <v>Europe</v>
      </c>
      <c r="Q2200" s="39" t="str">
        <f>VLOOKUP(D2200,GL_Master!$A$1:$D$80,2,FALSE)</f>
        <v>PL</v>
      </c>
      <c r="R2200" s="39" t="str">
        <f>VLOOKUP(D2200,GL_Master!$A$1:$D$80,3,FALSE)</f>
        <v>Communication &amp; internet exp</v>
      </c>
      <c r="S2200" s="39" t="str">
        <f>VLOOKUP(D2200,GL_Master!$A$1:$D$80,4,FALSE)</f>
        <v>Communication cost</v>
      </c>
    </row>
    <row r="2201" spans="1:19" x14ac:dyDescent="0.25">
      <c r="A2201" s="39" t="s">
        <v>262</v>
      </c>
      <c r="B2201" s="39" t="s">
        <v>237</v>
      </c>
      <c r="C2201" s="7">
        <v>44013</v>
      </c>
      <c r="D2201" s="39" t="s">
        <v>104</v>
      </c>
      <c r="E2201" s="39">
        <v>83</v>
      </c>
      <c r="F2201" s="82">
        <f t="shared" si="102"/>
        <v>8.3000000000000004E-2</v>
      </c>
      <c r="G2201" s="39">
        <f>VLOOKUP(N2201,Currecny_M!$A$1:$P$10,2,FALSE)</f>
        <v>83</v>
      </c>
      <c r="H2201" s="39">
        <f>MATCH(C2201,Currecny_M!$A$1:$P$1,0)</f>
        <v>5</v>
      </c>
      <c r="I2201" s="39">
        <f>VLOOKUP(N2201,Currecny_M!$A$1:$P$10,MATCH(Database!C2201,Currecny_M!$A$1:$P$1,0),FALSE)</f>
        <v>85.52</v>
      </c>
      <c r="J2201" s="82">
        <f t="shared" si="103"/>
        <v>7.09816</v>
      </c>
      <c r="K2201" s="39">
        <f>VLOOKUP('Cover page'!$B$6,Currecny_M!$A$1:$P$10,MATCH(Database!C2201,Currecny_M!$A$1:$P$1,0),FALSE)</f>
        <v>1</v>
      </c>
      <c r="L2201" s="82">
        <f t="shared" si="104"/>
        <v>7.09816</v>
      </c>
      <c r="M2201" s="82">
        <f>((E2201/$F$1)*VLOOKUP(N2201,Currecny_M!$A$1:$P$10,MATCH(Database!C2201,Currecny_M!$A$1:$P$1,0),FALSE))/VLOOKUP('Cover page'!$B$6,Currecny_M!$A$1:$P$10,MATCH(Database!C2201,Currecny_M!$A$1:$P$1,0),FALSE)</f>
        <v>7.09816</v>
      </c>
      <c r="N2201" s="6" t="str">
        <f>VLOOKUP(B2201,Master!$A$2:$C$11,3,FALSE)</f>
        <v>Euro</v>
      </c>
      <c r="O2201" s="6" t="str">
        <f>VLOOKUP(B2201,Master!$A$2:$C$11,2,FALSE)</f>
        <v>Europe</v>
      </c>
      <c r="Q2201" s="39" t="str">
        <f>VLOOKUP(D2201,GL_Master!$A$1:$D$80,2,FALSE)</f>
        <v>PL</v>
      </c>
      <c r="R2201" s="39" t="str">
        <f>VLOOKUP(D2201,GL_Master!$A$1:$D$80,3,FALSE)</f>
        <v>Legal &amp; Professional expenses</v>
      </c>
      <c r="S2201" s="39" t="str">
        <f>VLOOKUP(D2201,GL_Master!$A$1:$D$80,4,FALSE)</f>
        <v>Professional Fees - Others</v>
      </c>
    </row>
    <row r="2202" spans="1:19" x14ac:dyDescent="0.25">
      <c r="A2202" s="39" t="s">
        <v>262</v>
      </c>
      <c r="B2202" s="39" t="s">
        <v>237</v>
      </c>
      <c r="C2202" s="7">
        <v>44013</v>
      </c>
      <c r="D2202" s="39" t="s">
        <v>105</v>
      </c>
      <c r="E2202" s="39">
        <v>58</v>
      </c>
      <c r="F2202" s="82">
        <f t="shared" si="102"/>
        <v>5.8000000000000003E-2</v>
      </c>
      <c r="G2202" s="39">
        <f>VLOOKUP(N2202,Currecny_M!$A$1:$P$10,2,FALSE)</f>
        <v>83</v>
      </c>
      <c r="H2202" s="39">
        <f>MATCH(C2202,Currecny_M!$A$1:$P$1,0)</f>
        <v>5</v>
      </c>
      <c r="I2202" s="39">
        <f>VLOOKUP(N2202,Currecny_M!$A$1:$P$10,MATCH(Database!C2202,Currecny_M!$A$1:$P$1,0),FALSE)</f>
        <v>85.52</v>
      </c>
      <c r="J2202" s="82">
        <f t="shared" si="103"/>
        <v>4.9601600000000001</v>
      </c>
      <c r="K2202" s="39">
        <f>VLOOKUP('Cover page'!$B$6,Currecny_M!$A$1:$P$10,MATCH(Database!C2202,Currecny_M!$A$1:$P$1,0),FALSE)</f>
        <v>1</v>
      </c>
      <c r="L2202" s="82">
        <f t="shared" si="104"/>
        <v>4.9601600000000001</v>
      </c>
      <c r="M2202" s="82">
        <f>((E2202/$F$1)*VLOOKUP(N2202,Currecny_M!$A$1:$P$10,MATCH(Database!C2202,Currecny_M!$A$1:$P$1,0),FALSE))/VLOOKUP('Cover page'!$B$6,Currecny_M!$A$1:$P$10,MATCH(Database!C2202,Currecny_M!$A$1:$P$1,0),FALSE)</f>
        <v>4.9601600000000001</v>
      </c>
      <c r="N2202" s="6" t="str">
        <f>VLOOKUP(B2202,Master!$A$2:$C$11,3,FALSE)</f>
        <v>Euro</v>
      </c>
      <c r="O2202" s="6" t="str">
        <f>VLOOKUP(B2202,Master!$A$2:$C$11,2,FALSE)</f>
        <v>Europe</v>
      </c>
      <c r="Q2202" s="39" t="str">
        <f>VLOOKUP(D2202,GL_Master!$A$1:$D$80,2,FALSE)</f>
        <v>PL</v>
      </c>
      <c r="R2202" s="39" t="str">
        <f>VLOOKUP(D2202,GL_Master!$A$1:$D$80,3,FALSE)</f>
        <v>Travelling and conveyance</v>
      </c>
      <c r="S2202" s="39" t="str">
        <f>VLOOKUP(D2202,GL_Master!$A$1:$D$80,4,FALSE)</f>
        <v>Car hiring and rental services</v>
      </c>
    </row>
    <row r="2203" spans="1:19" x14ac:dyDescent="0.25">
      <c r="A2203" s="39" t="s">
        <v>262</v>
      </c>
      <c r="B2203" s="39" t="s">
        <v>237</v>
      </c>
      <c r="C2203" s="7">
        <v>44013</v>
      </c>
      <c r="D2203" s="39" t="s">
        <v>106</v>
      </c>
      <c r="E2203" s="39">
        <v>28</v>
      </c>
      <c r="F2203" s="82">
        <f t="shared" si="102"/>
        <v>2.8000000000000001E-2</v>
      </c>
      <c r="G2203" s="39">
        <f>VLOOKUP(N2203,Currecny_M!$A$1:$P$10,2,FALSE)</f>
        <v>83</v>
      </c>
      <c r="H2203" s="39">
        <f>MATCH(C2203,Currecny_M!$A$1:$P$1,0)</f>
        <v>5</v>
      </c>
      <c r="I2203" s="39">
        <f>VLOOKUP(N2203,Currecny_M!$A$1:$P$10,MATCH(Database!C2203,Currecny_M!$A$1:$P$1,0),FALSE)</f>
        <v>85.52</v>
      </c>
      <c r="J2203" s="82">
        <f t="shared" si="103"/>
        <v>2.3945599999999998</v>
      </c>
      <c r="K2203" s="39">
        <f>VLOOKUP('Cover page'!$B$6,Currecny_M!$A$1:$P$10,MATCH(Database!C2203,Currecny_M!$A$1:$P$1,0),FALSE)</f>
        <v>1</v>
      </c>
      <c r="L2203" s="82">
        <f t="shared" si="104"/>
        <v>2.3945599999999998</v>
      </c>
      <c r="M2203" s="82">
        <f>((E2203/$F$1)*VLOOKUP(N2203,Currecny_M!$A$1:$P$10,MATCH(Database!C2203,Currecny_M!$A$1:$P$1,0),FALSE))/VLOOKUP('Cover page'!$B$6,Currecny_M!$A$1:$P$10,MATCH(Database!C2203,Currecny_M!$A$1:$P$1,0),FALSE)</f>
        <v>2.3945599999999998</v>
      </c>
      <c r="N2203" s="6" t="str">
        <f>VLOOKUP(B2203,Master!$A$2:$C$11,3,FALSE)</f>
        <v>Euro</v>
      </c>
      <c r="O2203" s="6" t="str">
        <f>VLOOKUP(B2203,Master!$A$2:$C$11,2,FALSE)</f>
        <v>Europe</v>
      </c>
      <c r="Q2203" s="39" t="str">
        <f>VLOOKUP(D2203,GL_Master!$A$1:$D$80,2,FALSE)</f>
        <v>PL</v>
      </c>
      <c r="R2203" s="39" t="str">
        <f>VLOOKUP(D2203,GL_Master!$A$1:$D$80,3,FALSE)</f>
        <v>Communication &amp; internet exp</v>
      </c>
      <c r="S2203" s="39" t="str">
        <f>VLOOKUP(D2203,GL_Master!$A$1:$D$80,4,FALSE)</f>
        <v>Printing &amp; Stationary</v>
      </c>
    </row>
    <row r="2204" spans="1:19" x14ac:dyDescent="0.25">
      <c r="A2204" s="39" t="s">
        <v>262</v>
      </c>
      <c r="B2204" s="39" t="s">
        <v>237</v>
      </c>
      <c r="C2204" s="7">
        <v>44013</v>
      </c>
      <c r="D2204" s="39" t="s">
        <v>32</v>
      </c>
      <c r="E2204" s="39">
        <v>28</v>
      </c>
      <c r="F2204" s="82">
        <f t="shared" si="102"/>
        <v>2.8000000000000001E-2</v>
      </c>
      <c r="G2204" s="39">
        <f>VLOOKUP(N2204,Currecny_M!$A$1:$P$10,2,FALSE)</f>
        <v>83</v>
      </c>
      <c r="H2204" s="39">
        <f>MATCH(C2204,Currecny_M!$A$1:$P$1,0)</f>
        <v>5</v>
      </c>
      <c r="I2204" s="39">
        <f>VLOOKUP(N2204,Currecny_M!$A$1:$P$10,MATCH(Database!C2204,Currecny_M!$A$1:$P$1,0),FALSE)</f>
        <v>85.52</v>
      </c>
      <c r="J2204" s="82">
        <f t="shared" si="103"/>
        <v>2.3945599999999998</v>
      </c>
      <c r="K2204" s="39">
        <f>VLOOKUP('Cover page'!$B$6,Currecny_M!$A$1:$P$10,MATCH(Database!C2204,Currecny_M!$A$1:$P$1,0),FALSE)</f>
        <v>1</v>
      </c>
      <c r="L2204" s="82">
        <f t="shared" si="104"/>
        <v>2.3945599999999998</v>
      </c>
      <c r="M2204" s="82">
        <f>((E2204/$F$1)*VLOOKUP(N2204,Currecny_M!$A$1:$P$10,MATCH(Database!C2204,Currecny_M!$A$1:$P$1,0),FALSE))/VLOOKUP('Cover page'!$B$6,Currecny_M!$A$1:$P$10,MATCH(Database!C2204,Currecny_M!$A$1:$P$1,0),FALSE)</f>
        <v>2.3945599999999998</v>
      </c>
      <c r="N2204" s="6" t="str">
        <f>VLOOKUP(B2204,Master!$A$2:$C$11,3,FALSE)</f>
        <v>Euro</v>
      </c>
      <c r="O2204" s="6" t="str">
        <f>VLOOKUP(B2204,Master!$A$2:$C$11,2,FALSE)</f>
        <v>Europe</v>
      </c>
      <c r="Q2204" s="39" t="str">
        <f>VLOOKUP(D2204,GL_Master!$A$1:$D$80,2,FALSE)</f>
        <v>PL</v>
      </c>
      <c r="R2204" s="39" t="str">
        <f>VLOOKUP(D2204,GL_Master!$A$1:$D$80,3,FALSE)</f>
        <v>Communication &amp; internet exp</v>
      </c>
      <c r="S2204" s="39" t="str">
        <f>VLOOKUP(D2204,GL_Master!$A$1:$D$80,4,FALSE)</f>
        <v>Printing &amp; Stationary</v>
      </c>
    </row>
    <row r="2205" spans="1:19" x14ac:dyDescent="0.25">
      <c r="A2205" s="39" t="s">
        <v>262</v>
      </c>
      <c r="B2205" s="39" t="s">
        <v>237</v>
      </c>
      <c r="C2205" s="7">
        <v>44013</v>
      </c>
      <c r="D2205" s="39" t="s">
        <v>35</v>
      </c>
      <c r="E2205" s="39">
        <v>85</v>
      </c>
      <c r="F2205" s="82">
        <f t="shared" si="102"/>
        <v>8.5000000000000006E-2</v>
      </c>
      <c r="G2205" s="39">
        <f>VLOOKUP(N2205,Currecny_M!$A$1:$P$10,2,FALSE)</f>
        <v>83</v>
      </c>
      <c r="H2205" s="39">
        <f>MATCH(C2205,Currecny_M!$A$1:$P$1,0)</f>
        <v>5</v>
      </c>
      <c r="I2205" s="39">
        <f>VLOOKUP(N2205,Currecny_M!$A$1:$P$10,MATCH(Database!C2205,Currecny_M!$A$1:$P$1,0),FALSE)</f>
        <v>85.52</v>
      </c>
      <c r="J2205" s="82">
        <f t="shared" si="103"/>
        <v>7.2692000000000005</v>
      </c>
      <c r="K2205" s="39">
        <f>VLOOKUP('Cover page'!$B$6,Currecny_M!$A$1:$P$10,MATCH(Database!C2205,Currecny_M!$A$1:$P$1,0),FALSE)</f>
        <v>1</v>
      </c>
      <c r="L2205" s="82">
        <f t="shared" si="104"/>
        <v>7.2692000000000005</v>
      </c>
      <c r="M2205" s="82">
        <f>((E2205/$F$1)*VLOOKUP(N2205,Currecny_M!$A$1:$P$10,MATCH(Database!C2205,Currecny_M!$A$1:$P$1,0),FALSE))/VLOOKUP('Cover page'!$B$6,Currecny_M!$A$1:$P$10,MATCH(Database!C2205,Currecny_M!$A$1:$P$1,0),FALSE)</f>
        <v>7.2692000000000005</v>
      </c>
      <c r="N2205" s="6" t="str">
        <f>VLOOKUP(B2205,Master!$A$2:$C$11,3,FALSE)</f>
        <v>Euro</v>
      </c>
      <c r="O2205" s="6" t="str">
        <f>VLOOKUP(B2205,Master!$A$2:$C$11,2,FALSE)</f>
        <v>Europe</v>
      </c>
      <c r="Q2205" s="39" t="str">
        <f>VLOOKUP(D2205,GL_Master!$A$1:$D$80,2,FALSE)</f>
        <v>PL</v>
      </c>
      <c r="R2205" s="39" t="str">
        <f>VLOOKUP(D2205,GL_Master!$A$1:$D$80,3,FALSE)</f>
        <v>Security Expenses</v>
      </c>
      <c r="S2205" s="39" t="str">
        <f>VLOOKUP(D2205,GL_Master!$A$1:$D$80,4,FALSE)</f>
        <v>Security Expenses others</v>
      </c>
    </row>
    <row r="2206" spans="1:19" x14ac:dyDescent="0.25">
      <c r="A2206" s="39" t="s">
        <v>262</v>
      </c>
      <c r="B2206" s="39" t="s">
        <v>237</v>
      </c>
      <c r="C2206" s="7">
        <v>44013</v>
      </c>
      <c r="D2206" s="39" t="s">
        <v>38</v>
      </c>
      <c r="E2206" s="39">
        <v>29</v>
      </c>
      <c r="F2206" s="82">
        <f t="shared" si="102"/>
        <v>2.9000000000000001E-2</v>
      </c>
      <c r="G2206" s="39">
        <f>VLOOKUP(N2206,Currecny_M!$A$1:$P$10,2,FALSE)</f>
        <v>83</v>
      </c>
      <c r="H2206" s="39">
        <f>MATCH(C2206,Currecny_M!$A$1:$P$1,0)</f>
        <v>5</v>
      </c>
      <c r="I2206" s="39">
        <f>VLOOKUP(N2206,Currecny_M!$A$1:$P$10,MATCH(Database!C2206,Currecny_M!$A$1:$P$1,0),FALSE)</f>
        <v>85.52</v>
      </c>
      <c r="J2206" s="82">
        <f t="shared" si="103"/>
        <v>2.4800800000000001</v>
      </c>
      <c r="K2206" s="39">
        <f>VLOOKUP('Cover page'!$B$6,Currecny_M!$A$1:$P$10,MATCH(Database!C2206,Currecny_M!$A$1:$P$1,0),FALSE)</f>
        <v>1</v>
      </c>
      <c r="L2206" s="82">
        <f t="shared" si="104"/>
        <v>2.4800800000000001</v>
      </c>
      <c r="M2206" s="82">
        <f>((E2206/$F$1)*VLOOKUP(N2206,Currecny_M!$A$1:$P$10,MATCH(Database!C2206,Currecny_M!$A$1:$P$1,0),FALSE))/VLOOKUP('Cover page'!$B$6,Currecny_M!$A$1:$P$10,MATCH(Database!C2206,Currecny_M!$A$1:$P$1,0),FALSE)</f>
        <v>2.4800800000000001</v>
      </c>
      <c r="N2206" s="6" t="str">
        <f>VLOOKUP(B2206,Master!$A$2:$C$11,3,FALSE)</f>
        <v>Euro</v>
      </c>
      <c r="O2206" s="6" t="str">
        <f>VLOOKUP(B2206,Master!$A$2:$C$11,2,FALSE)</f>
        <v>Europe</v>
      </c>
      <c r="Q2206" s="39" t="str">
        <f>VLOOKUP(D2206,GL_Master!$A$1:$D$80,2,FALSE)</f>
        <v>PL</v>
      </c>
      <c r="R2206" s="39" t="str">
        <f>VLOOKUP(D2206,GL_Master!$A$1:$D$80,3,FALSE)</f>
        <v>House Keeping Expenses</v>
      </c>
      <c r="S2206" s="39" t="str">
        <f>VLOOKUP(D2206,GL_Master!$A$1:$D$80,4,FALSE)</f>
        <v>House Keeping Expenses</v>
      </c>
    </row>
    <row r="2207" spans="1:19" x14ac:dyDescent="0.25">
      <c r="A2207" s="39" t="s">
        <v>262</v>
      </c>
      <c r="B2207" s="39" t="s">
        <v>237</v>
      </c>
      <c r="C2207" s="7">
        <v>44013</v>
      </c>
      <c r="D2207" s="39" t="s">
        <v>107</v>
      </c>
      <c r="E2207" s="39">
        <v>29</v>
      </c>
      <c r="F2207" s="82">
        <f t="shared" si="102"/>
        <v>2.9000000000000001E-2</v>
      </c>
      <c r="G2207" s="39">
        <f>VLOOKUP(N2207,Currecny_M!$A$1:$P$10,2,FALSE)</f>
        <v>83</v>
      </c>
      <c r="H2207" s="39">
        <f>MATCH(C2207,Currecny_M!$A$1:$P$1,0)</f>
        <v>5</v>
      </c>
      <c r="I2207" s="39">
        <f>VLOOKUP(N2207,Currecny_M!$A$1:$P$10,MATCH(Database!C2207,Currecny_M!$A$1:$P$1,0),FALSE)</f>
        <v>85.52</v>
      </c>
      <c r="J2207" s="82">
        <f t="shared" si="103"/>
        <v>2.4800800000000001</v>
      </c>
      <c r="K2207" s="39">
        <f>VLOOKUP('Cover page'!$B$6,Currecny_M!$A$1:$P$10,MATCH(Database!C2207,Currecny_M!$A$1:$P$1,0),FALSE)</f>
        <v>1</v>
      </c>
      <c r="L2207" s="82">
        <f t="shared" si="104"/>
        <v>2.4800800000000001</v>
      </c>
      <c r="M2207" s="82">
        <f>((E2207/$F$1)*VLOOKUP(N2207,Currecny_M!$A$1:$P$10,MATCH(Database!C2207,Currecny_M!$A$1:$P$1,0),FALSE))/VLOOKUP('Cover page'!$B$6,Currecny_M!$A$1:$P$10,MATCH(Database!C2207,Currecny_M!$A$1:$P$1,0),FALSE)</f>
        <v>2.4800800000000001</v>
      </c>
      <c r="N2207" s="6" t="str">
        <f>VLOOKUP(B2207,Master!$A$2:$C$11,3,FALSE)</f>
        <v>Euro</v>
      </c>
      <c r="O2207" s="6" t="str">
        <f>VLOOKUP(B2207,Master!$A$2:$C$11,2,FALSE)</f>
        <v>Europe</v>
      </c>
      <c r="Q2207" s="39" t="str">
        <f>VLOOKUP(D2207,GL_Master!$A$1:$D$80,2,FALSE)</f>
        <v>PL</v>
      </c>
      <c r="R2207" s="39" t="str">
        <f>VLOOKUP(D2207,GL_Master!$A$1:$D$80,3,FALSE)</f>
        <v>Misc. expenses</v>
      </c>
      <c r="S2207" s="39" t="str">
        <f>VLOOKUP(D2207,GL_Master!$A$1:$D$80,4,FALSE)</f>
        <v>Repair &amp; Maintenance</v>
      </c>
    </row>
    <row r="2208" spans="1:19" x14ac:dyDescent="0.25">
      <c r="A2208" s="39" t="s">
        <v>262</v>
      </c>
      <c r="B2208" s="39" t="s">
        <v>237</v>
      </c>
      <c r="C2208" s="7">
        <v>44013</v>
      </c>
      <c r="D2208" s="39" t="s">
        <v>108</v>
      </c>
      <c r="E2208" s="39">
        <v>29</v>
      </c>
      <c r="F2208" s="82">
        <f t="shared" si="102"/>
        <v>2.9000000000000001E-2</v>
      </c>
      <c r="G2208" s="39">
        <f>VLOOKUP(N2208,Currecny_M!$A$1:$P$10,2,FALSE)</f>
        <v>83</v>
      </c>
      <c r="H2208" s="39">
        <f>MATCH(C2208,Currecny_M!$A$1:$P$1,0)</f>
        <v>5</v>
      </c>
      <c r="I2208" s="39">
        <f>VLOOKUP(N2208,Currecny_M!$A$1:$P$10,MATCH(Database!C2208,Currecny_M!$A$1:$P$1,0),FALSE)</f>
        <v>85.52</v>
      </c>
      <c r="J2208" s="82">
        <f t="shared" si="103"/>
        <v>2.4800800000000001</v>
      </c>
      <c r="K2208" s="39">
        <f>VLOOKUP('Cover page'!$B$6,Currecny_M!$A$1:$P$10,MATCH(Database!C2208,Currecny_M!$A$1:$P$1,0),FALSE)</f>
        <v>1</v>
      </c>
      <c r="L2208" s="82">
        <f t="shared" si="104"/>
        <v>2.4800800000000001</v>
      </c>
      <c r="M2208" s="82">
        <f>((E2208/$F$1)*VLOOKUP(N2208,Currecny_M!$A$1:$P$10,MATCH(Database!C2208,Currecny_M!$A$1:$P$1,0),FALSE))/VLOOKUP('Cover page'!$B$6,Currecny_M!$A$1:$P$10,MATCH(Database!C2208,Currecny_M!$A$1:$P$1,0),FALSE)</f>
        <v>2.4800800000000001</v>
      </c>
      <c r="N2208" s="6" t="str">
        <f>VLOOKUP(B2208,Master!$A$2:$C$11,3,FALSE)</f>
        <v>Euro</v>
      </c>
      <c r="O2208" s="6" t="str">
        <f>VLOOKUP(B2208,Master!$A$2:$C$11,2,FALSE)</f>
        <v>Europe</v>
      </c>
      <c r="Q2208" s="39" t="str">
        <f>VLOOKUP(D2208,GL_Master!$A$1:$D$80,2,FALSE)</f>
        <v>PL</v>
      </c>
      <c r="R2208" s="39" t="str">
        <f>VLOOKUP(D2208,GL_Master!$A$1:$D$80,3,FALSE)</f>
        <v>Misc. expenses</v>
      </c>
      <c r="S2208" s="39" t="str">
        <f>VLOOKUP(D2208,GL_Master!$A$1:$D$80,4,FALSE)</f>
        <v>Repair &amp; Maintenance</v>
      </c>
    </row>
    <row r="2209" spans="1:19" x14ac:dyDescent="0.25">
      <c r="A2209" s="39" t="s">
        <v>262</v>
      </c>
      <c r="B2209" s="39" t="s">
        <v>237</v>
      </c>
      <c r="C2209" s="7">
        <v>44013</v>
      </c>
      <c r="D2209" s="39" t="s">
        <v>9</v>
      </c>
      <c r="E2209" s="39">
        <v>255</v>
      </c>
      <c r="F2209" s="82">
        <f t="shared" si="102"/>
        <v>0.255</v>
      </c>
      <c r="G2209" s="39">
        <f>VLOOKUP(N2209,Currecny_M!$A$1:$P$10,2,FALSE)</f>
        <v>83</v>
      </c>
      <c r="H2209" s="39">
        <f>MATCH(C2209,Currecny_M!$A$1:$P$1,0)</f>
        <v>5</v>
      </c>
      <c r="I2209" s="39">
        <f>VLOOKUP(N2209,Currecny_M!$A$1:$P$10,MATCH(Database!C2209,Currecny_M!$A$1:$P$1,0),FALSE)</f>
        <v>85.52</v>
      </c>
      <c r="J2209" s="82">
        <f t="shared" si="103"/>
        <v>21.807600000000001</v>
      </c>
      <c r="K2209" s="39">
        <f>VLOOKUP('Cover page'!$B$6,Currecny_M!$A$1:$P$10,MATCH(Database!C2209,Currecny_M!$A$1:$P$1,0),FALSE)</f>
        <v>1</v>
      </c>
      <c r="L2209" s="82">
        <f t="shared" si="104"/>
        <v>21.807600000000001</v>
      </c>
      <c r="M2209" s="82">
        <f>((E2209/$F$1)*VLOOKUP(N2209,Currecny_M!$A$1:$P$10,MATCH(Database!C2209,Currecny_M!$A$1:$P$1,0),FALSE))/VLOOKUP('Cover page'!$B$6,Currecny_M!$A$1:$P$10,MATCH(Database!C2209,Currecny_M!$A$1:$P$1,0),FALSE)</f>
        <v>21.807600000000001</v>
      </c>
      <c r="N2209" s="6" t="str">
        <f>VLOOKUP(B2209,Master!$A$2:$C$11,3,FALSE)</f>
        <v>Euro</v>
      </c>
      <c r="O2209" s="6" t="str">
        <f>VLOOKUP(B2209,Master!$A$2:$C$11,2,FALSE)</f>
        <v>Europe</v>
      </c>
      <c r="Q2209" s="39" t="str">
        <f>VLOOKUP(D2209,GL_Master!$A$1:$D$80,2,FALSE)</f>
        <v>PL</v>
      </c>
      <c r="R2209" s="39" t="str">
        <f>VLOOKUP(D2209,GL_Master!$A$1:$D$80,3,FALSE)</f>
        <v>Rent</v>
      </c>
      <c r="S2209" s="39" t="str">
        <f>VLOOKUP(D2209,GL_Master!$A$1:$D$80,4,FALSE)</f>
        <v>Office Rent</v>
      </c>
    </row>
    <row r="2210" spans="1:19" x14ac:dyDescent="0.25">
      <c r="A2210" s="39" t="s">
        <v>262</v>
      </c>
      <c r="B2210" s="39" t="s">
        <v>237</v>
      </c>
      <c r="C2210" s="7">
        <v>44013</v>
      </c>
      <c r="D2210" s="39" t="s">
        <v>109</v>
      </c>
      <c r="E2210" s="39">
        <v>-142</v>
      </c>
      <c r="F2210" s="82">
        <f t="shared" si="102"/>
        <v>-0.14199999999999999</v>
      </c>
      <c r="G2210" s="39">
        <f>VLOOKUP(N2210,Currecny_M!$A$1:$P$10,2,FALSE)</f>
        <v>83</v>
      </c>
      <c r="H2210" s="39">
        <f>MATCH(C2210,Currecny_M!$A$1:$P$1,0)</f>
        <v>5</v>
      </c>
      <c r="I2210" s="39">
        <f>VLOOKUP(N2210,Currecny_M!$A$1:$P$10,MATCH(Database!C2210,Currecny_M!$A$1:$P$1,0),FALSE)</f>
        <v>85.52</v>
      </c>
      <c r="J2210" s="82">
        <f t="shared" si="103"/>
        <v>-12.143839999999999</v>
      </c>
      <c r="K2210" s="39">
        <f>VLOOKUP('Cover page'!$B$6,Currecny_M!$A$1:$P$10,MATCH(Database!C2210,Currecny_M!$A$1:$P$1,0),FALSE)</f>
        <v>1</v>
      </c>
      <c r="L2210" s="82">
        <f t="shared" si="104"/>
        <v>-12.143839999999999</v>
      </c>
      <c r="M2210" s="82">
        <f>((E2210/$F$1)*VLOOKUP(N2210,Currecny_M!$A$1:$P$10,MATCH(Database!C2210,Currecny_M!$A$1:$P$1,0),FALSE))/VLOOKUP('Cover page'!$B$6,Currecny_M!$A$1:$P$10,MATCH(Database!C2210,Currecny_M!$A$1:$P$1,0),FALSE)</f>
        <v>-12.143839999999999</v>
      </c>
      <c r="N2210" s="6" t="str">
        <f>VLOOKUP(B2210,Master!$A$2:$C$11,3,FALSE)</f>
        <v>Euro</v>
      </c>
      <c r="O2210" s="6" t="str">
        <f>VLOOKUP(B2210,Master!$A$2:$C$11,2,FALSE)</f>
        <v>Europe</v>
      </c>
      <c r="Q2210" s="39" t="str">
        <f>VLOOKUP(D2210,GL_Master!$A$1:$D$80,2,FALSE)</f>
        <v>PL</v>
      </c>
      <c r="R2210" s="39" t="str">
        <f>VLOOKUP(D2210,GL_Master!$A$1:$D$80,3,FALSE)</f>
        <v>Travelling and conveyance</v>
      </c>
      <c r="S2210" s="39" t="str">
        <f>VLOOKUP(D2210,GL_Master!$A$1:$D$80,4,FALSE)</f>
        <v>Travelling , hotel lodging</v>
      </c>
    </row>
    <row r="2211" spans="1:19" x14ac:dyDescent="0.25">
      <c r="A2211" s="39" t="s">
        <v>262</v>
      </c>
      <c r="B2211" s="39" t="s">
        <v>237</v>
      </c>
      <c r="C2211" s="7">
        <v>44013</v>
      </c>
      <c r="D2211" s="39" t="s">
        <v>110</v>
      </c>
      <c r="E2211" s="39">
        <v>56</v>
      </c>
      <c r="F2211" s="82">
        <f t="shared" si="102"/>
        <v>5.6000000000000001E-2</v>
      </c>
      <c r="G2211" s="39">
        <f>VLOOKUP(N2211,Currecny_M!$A$1:$P$10,2,FALSE)</f>
        <v>83</v>
      </c>
      <c r="H2211" s="39">
        <f>MATCH(C2211,Currecny_M!$A$1:$P$1,0)</f>
        <v>5</v>
      </c>
      <c r="I2211" s="39">
        <f>VLOOKUP(N2211,Currecny_M!$A$1:$P$10,MATCH(Database!C2211,Currecny_M!$A$1:$P$1,0),FALSE)</f>
        <v>85.52</v>
      </c>
      <c r="J2211" s="82">
        <f t="shared" si="103"/>
        <v>4.7891199999999996</v>
      </c>
      <c r="K2211" s="39">
        <f>VLOOKUP('Cover page'!$B$6,Currecny_M!$A$1:$P$10,MATCH(Database!C2211,Currecny_M!$A$1:$P$1,0),FALSE)</f>
        <v>1</v>
      </c>
      <c r="L2211" s="82">
        <f t="shared" si="104"/>
        <v>4.7891199999999996</v>
      </c>
      <c r="M2211" s="82">
        <f>((E2211/$F$1)*VLOOKUP(N2211,Currecny_M!$A$1:$P$10,MATCH(Database!C2211,Currecny_M!$A$1:$P$1,0),FALSE))/VLOOKUP('Cover page'!$B$6,Currecny_M!$A$1:$P$10,MATCH(Database!C2211,Currecny_M!$A$1:$P$1,0),FALSE)</f>
        <v>4.7891199999999996</v>
      </c>
      <c r="N2211" s="6" t="str">
        <f>VLOOKUP(B2211,Master!$A$2:$C$11,3,FALSE)</f>
        <v>Euro</v>
      </c>
      <c r="O2211" s="6" t="str">
        <f>VLOOKUP(B2211,Master!$A$2:$C$11,2,FALSE)</f>
        <v>Europe</v>
      </c>
      <c r="Q2211" s="39" t="str">
        <f>VLOOKUP(D2211,GL_Master!$A$1:$D$80,2,FALSE)</f>
        <v>PL</v>
      </c>
      <c r="R2211" s="39" t="str">
        <f>VLOOKUP(D2211,GL_Master!$A$1:$D$80,3,FALSE)</f>
        <v>Travelling and conveyance</v>
      </c>
      <c r="S2211" s="39" t="str">
        <f>VLOOKUP(D2211,GL_Master!$A$1:$D$80,4,FALSE)</f>
        <v>Travelling , hotel lodging</v>
      </c>
    </row>
    <row r="2212" spans="1:19" x14ac:dyDescent="0.25">
      <c r="A2212" s="39" t="s">
        <v>262</v>
      </c>
      <c r="B2212" s="39" t="s">
        <v>237</v>
      </c>
      <c r="C2212" s="7">
        <v>44013</v>
      </c>
      <c r="D2212" s="39" t="s">
        <v>111</v>
      </c>
      <c r="E2212" s="39">
        <v>28</v>
      </c>
      <c r="F2212" s="82">
        <f t="shared" si="102"/>
        <v>2.8000000000000001E-2</v>
      </c>
      <c r="G2212" s="39">
        <f>VLOOKUP(N2212,Currecny_M!$A$1:$P$10,2,FALSE)</f>
        <v>83</v>
      </c>
      <c r="H2212" s="39">
        <f>MATCH(C2212,Currecny_M!$A$1:$P$1,0)</f>
        <v>5</v>
      </c>
      <c r="I2212" s="39">
        <f>VLOOKUP(N2212,Currecny_M!$A$1:$P$10,MATCH(Database!C2212,Currecny_M!$A$1:$P$1,0),FALSE)</f>
        <v>85.52</v>
      </c>
      <c r="J2212" s="82">
        <f t="shared" si="103"/>
        <v>2.3945599999999998</v>
      </c>
      <c r="K2212" s="39">
        <f>VLOOKUP('Cover page'!$B$6,Currecny_M!$A$1:$P$10,MATCH(Database!C2212,Currecny_M!$A$1:$P$1,0),FALSE)</f>
        <v>1</v>
      </c>
      <c r="L2212" s="82">
        <f t="shared" si="104"/>
        <v>2.3945599999999998</v>
      </c>
      <c r="M2212" s="82">
        <f>((E2212/$F$1)*VLOOKUP(N2212,Currecny_M!$A$1:$P$10,MATCH(Database!C2212,Currecny_M!$A$1:$P$1,0),FALSE))/VLOOKUP('Cover page'!$B$6,Currecny_M!$A$1:$P$10,MATCH(Database!C2212,Currecny_M!$A$1:$P$1,0),FALSE)</f>
        <v>2.3945599999999998</v>
      </c>
      <c r="N2212" s="6" t="str">
        <f>VLOOKUP(B2212,Master!$A$2:$C$11,3,FALSE)</f>
        <v>Euro</v>
      </c>
      <c r="O2212" s="6" t="str">
        <f>VLOOKUP(B2212,Master!$A$2:$C$11,2,FALSE)</f>
        <v>Europe</v>
      </c>
      <c r="Q2212" s="39" t="str">
        <f>VLOOKUP(D2212,GL_Master!$A$1:$D$80,2,FALSE)</f>
        <v>PL</v>
      </c>
      <c r="R2212" s="39" t="str">
        <f>VLOOKUP(D2212,GL_Master!$A$1:$D$80,3,FALSE)</f>
        <v>Legal &amp; Professional expenses</v>
      </c>
      <c r="S2212" s="39" t="str">
        <f>VLOOKUP(D2212,GL_Master!$A$1:$D$80,4,FALSE)</f>
        <v>Professional Fees - Others</v>
      </c>
    </row>
    <row r="2213" spans="1:19" x14ac:dyDescent="0.25">
      <c r="A2213" s="39" t="s">
        <v>262</v>
      </c>
      <c r="B2213" s="39" t="s">
        <v>237</v>
      </c>
      <c r="C2213" s="7">
        <v>44013</v>
      </c>
      <c r="D2213" s="39" t="s">
        <v>112</v>
      </c>
      <c r="E2213" s="39">
        <v>289</v>
      </c>
      <c r="F2213" s="82">
        <f t="shared" si="102"/>
        <v>0.28899999999999998</v>
      </c>
      <c r="G2213" s="39">
        <f>VLOOKUP(N2213,Currecny_M!$A$1:$P$10,2,FALSE)</f>
        <v>83</v>
      </c>
      <c r="H2213" s="39">
        <f>MATCH(C2213,Currecny_M!$A$1:$P$1,0)</f>
        <v>5</v>
      </c>
      <c r="I2213" s="39">
        <f>VLOOKUP(N2213,Currecny_M!$A$1:$P$10,MATCH(Database!C2213,Currecny_M!$A$1:$P$1,0),FALSE)</f>
        <v>85.52</v>
      </c>
      <c r="J2213" s="82">
        <f t="shared" si="103"/>
        <v>24.715279999999996</v>
      </c>
      <c r="K2213" s="39">
        <f>VLOOKUP('Cover page'!$B$6,Currecny_M!$A$1:$P$10,MATCH(Database!C2213,Currecny_M!$A$1:$P$1,0),FALSE)</f>
        <v>1</v>
      </c>
      <c r="L2213" s="82">
        <f t="shared" si="104"/>
        <v>24.715279999999996</v>
      </c>
      <c r="M2213" s="82">
        <f>((E2213/$F$1)*VLOOKUP(N2213,Currecny_M!$A$1:$P$10,MATCH(Database!C2213,Currecny_M!$A$1:$P$1,0),FALSE))/VLOOKUP('Cover page'!$B$6,Currecny_M!$A$1:$P$10,MATCH(Database!C2213,Currecny_M!$A$1:$P$1,0),FALSE)</f>
        <v>24.715279999999996</v>
      </c>
      <c r="N2213" s="6" t="str">
        <f>VLOOKUP(B2213,Master!$A$2:$C$11,3,FALSE)</f>
        <v>Euro</v>
      </c>
      <c r="O2213" s="6" t="str">
        <f>VLOOKUP(B2213,Master!$A$2:$C$11,2,FALSE)</f>
        <v>Europe</v>
      </c>
      <c r="Q2213" s="39" t="str">
        <f>VLOOKUP(D2213,GL_Master!$A$1:$D$80,2,FALSE)</f>
        <v>PL</v>
      </c>
      <c r="R2213" s="39" t="str">
        <f>VLOOKUP(D2213,GL_Master!$A$1:$D$80,3,FALSE)</f>
        <v>Finance Cost</v>
      </c>
      <c r="S2213" s="39" t="str">
        <f>VLOOKUP(D2213,GL_Master!$A$1:$D$80,4,FALSE)</f>
        <v>Interest expense</v>
      </c>
    </row>
    <row r="2214" spans="1:19" x14ac:dyDescent="0.25">
      <c r="A2214" s="39" t="s">
        <v>262</v>
      </c>
      <c r="B2214" s="39" t="s">
        <v>237</v>
      </c>
      <c r="C2214" s="7">
        <v>44013</v>
      </c>
      <c r="D2214" s="39" t="s">
        <v>25</v>
      </c>
      <c r="E2214" s="39">
        <v>2624</v>
      </c>
      <c r="F2214" s="82">
        <f t="shared" si="102"/>
        <v>2.6240000000000001</v>
      </c>
      <c r="G2214" s="39">
        <f>VLOOKUP(N2214,Currecny_M!$A$1:$P$10,2,FALSE)</f>
        <v>83</v>
      </c>
      <c r="H2214" s="39">
        <f>MATCH(C2214,Currecny_M!$A$1:$P$1,0)</f>
        <v>5</v>
      </c>
      <c r="I2214" s="39">
        <f>VLOOKUP(N2214,Currecny_M!$A$1:$P$10,MATCH(Database!C2214,Currecny_M!$A$1:$P$1,0),FALSE)</f>
        <v>85.52</v>
      </c>
      <c r="J2214" s="82">
        <f t="shared" si="103"/>
        <v>224.40448000000001</v>
      </c>
      <c r="K2214" s="39">
        <f>VLOOKUP('Cover page'!$B$6,Currecny_M!$A$1:$P$10,MATCH(Database!C2214,Currecny_M!$A$1:$P$1,0),FALSE)</f>
        <v>1</v>
      </c>
      <c r="L2214" s="82">
        <f t="shared" si="104"/>
        <v>224.40448000000001</v>
      </c>
      <c r="M2214" s="82">
        <f>((E2214/$F$1)*VLOOKUP(N2214,Currecny_M!$A$1:$P$10,MATCH(Database!C2214,Currecny_M!$A$1:$P$1,0),FALSE))/VLOOKUP('Cover page'!$B$6,Currecny_M!$A$1:$P$10,MATCH(Database!C2214,Currecny_M!$A$1:$P$1,0),FALSE)</f>
        <v>224.40448000000001</v>
      </c>
      <c r="N2214" s="6" t="str">
        <f>VLOOKUP(B2214,Master!$A$2:$C$11,3,FALSE)</f>
        <v>Euro</v>
      </c>
      <c r="O2214" s="6" t="str">
        <f>VLOOKUP(B2214,Master!$A$2:$C$11,2,FALSE)</f>
        <v>Europe</v>
      </c>
      <c r="Q2214" s="39" t="str">
        <f>VLOOKUP(D2214,GL_Master!$A$1:$D$80,2,FALSE)</f>
        <v>PL</v>
      </c>
      <c r="R2214" s="39" t="str">
        <f>VLOOKUP(D2214,GL_Master!$A$1:$D$80,3,FALSE)</f>
        <v>Depreciation</v>
      </c>
      <c r="S2214" s="39" t="str">
        <f>VLOOKUP(D2214,GL_Master!$A$1:$D$80,4,FALSE)</f>
        <v>Depreciation</v>
      </c>
    </row>
    <row r="2215" spans="1:19" x14ac:dyDescent="0.25">
      <c r="A2215" s="39" t="s">
        <v>262</v>
      </c>
      <c r="B2215" s="39" t="s">
        <v>237</v>
      </c>
      <c r="C2215" s="7">
        <v>44044</v>
      </c>
      <c r="D2215" s="39" t="s">
        <v>51</v>
      </c>
      <c r="E2215" s="39">
        <v>-26506</v>
      </c>
      <c r="F2215" s="82">
        <f t="shared" si="102"/>
        <v>-26.506</v>
      </c>
      <c r="G2215" s="39">
        <f>VLOOKUP(N2215,Currecny_M!$A$1:$P$10,2,FALSE)</f>
        <v>83</v>
      </c>
      <c r="H2215" s="39">
        <f>MATCH(C2215,Currecny_M!$A$1:$P$1,0)</f>
        <v>6</v>
      </c>
      <c r="I2215" s="39">
        <f>VLOOKUP(N2215,Currecny_M!$A$1:$P$10,MATCH(Database!C2215,Currecny_M!$A$1:$P$1,0),FALSE)</f>
        <v>86.38</v>
      </c>
      <c r="J2215" s="82">
        <f t="shared" si="103"/>
        <v>-2289.5882799999999</v>
      </c>
      <c r="K2215" s="39">
        <f>VLOOKUP('Cover page'!$B$6,Currecny_M!$A$1:$P$10,MATCH(Database!C2215,Currecny_M!$A$1:$P$1,0),FALSE)</f>
        <v>1</v>
      </c>
      <c r="L2215" s="82">
        <f t="shared" si="104"/>
        <v>-2289.5882799999999</v>
      </c>
      <c r="M2215" s="82">
        <f>((E2215/$F$1)*VLOOKUP(N2215,Currecny_M!$A$1:$P$10,MATCH(Database!C2215,Currecny_M!$A$1:$P$1,0),FALSE))/VLOOKUP('Cover page'!$B$6,Currecny_M!$A$1:$P$10,MATCH(Database!C2215,Currecny_M!$A$1:$P$1,0),FALSE)</f>
        <v>-2289.5882799999999</v>
      </c>
      <c r="N2215" s="6" t="str">
        <f>VLOOKUP(B2215,Master!$A$2:$C$11,3,FALSE)</f>
        <v>Euro</v>
      </c>
      <c r="O2215" s="6" t="str">
        <f>VLOOKUP(B2215,Master!$A$2:$C$11,2,FALSE)</f>
        <v>Europe</v>
      </c>
      <c r="Q2215" s="39" t="str">
        <f>VLOOKUP(D2215,GL_Master!$A$1:$D$80,2,FALSE)</f>
        <v>BS</v>
      </c>
      <c r="R2215" s="39" t="str">
        <f>VLOOKUP(D2215,GL_Master!$A$1:$D$80,3,FALSE)</f>
        <v>Share Capital</v>
      </c>
      <c r="S2215" s="39" t="str">
        <f>VLOOKUP(D2215,GL_Master!$A$1:$D$80,4,FALSE)</f>
        <v>Equity shares</v>
      </c>
    </row>
    <row r="2216" spans="1:19" x14ac:dyDescent="0.25">
      <c r="A2216" s="39" t="s">
        <v>262</v>
      </c>
      <c r="B2216" s="39" t="s">
        <v>237</v>
      </c>
      <c r="C2216" s="7">
        <v>44044</v>
      </c>
      <c r="D2216" s="39" t="s">
        <v>52</v>
      </c>
      <c r="E2216" s="39">
        <v>-50786</v>
      </c>
      <c r="F2216" s="82">
        <f t="shared" si="102"/>
        <v>-50.786000000000001</v>
      </c>
      <c r="G2216" s="39">
        <f>VLOOKUP(N2216,Currecny_M!$A$1:$P$10,2,FALSE)</f>
        <v>83</v>
      </c>
      <c r="H2216" s="39">
        <f>MATCH(C2216,Currecny_M!$A$1:$P$1,0)</f>
        <v>6</v>
      </c>
      <c r="I2216" s="39">
        <f>VLOOKUP(N2216,Currecny_M!$A$1:$P$10,MATCH(Database!C2216,Currecny_M!$A$1:$P$1,0),FALSE)</f>
        <v>86.38</v>
      </c>
      <c r="J2216" s="82">
        <f t="shared" si="103"/>
        <v>-4386.8946800000003</v>
      </c>
      <c r="K2216" s="39">
        <f>VLOOKUP('Cover page'!$B$6,Currecny_M!$A$1:$P$10,MATCH(Database!C2216,Currecny_M!$A$1:$P$1,0),FALSE)</f>
        <v>1</v>
      </c>
      <c r="L2216" s="82">
        <f t="shared" si="104"/>
        <v>-4386.8946800000003</v>
      </c>
      <c r="M2216" s="82">
        <f>((E2216/$F$1)*VLOOKUP(N2216,Currecny_M!$A$1:$P$10,MATCH(Database!C2216,Currecny_M!$A$1:$P$1,0),FALSE))/VLOOKUP('Cover page'!$B$6,Currecny_M!$A$1:$P$10,MATCH(Database!C2216,Currecny_M!$A$1:$P$1,0),FALSE)</f>
        <v>-4386.8946800000003</v>
      </c>
      <c r="N2216" s="6" t="str">
        <f>VLOOKUP(B2216,Master!$A$2:$C$11,3,FALSE)</f>
        <v>Euro</v>
      </c>
      <c r="O2216" s="6" t="str">
        <f>VLOOKUP(B2216,Master!$A$2:$C$11,2,FALSE)</f>
        <v>Europe</v>
      </c>
      <c r="Q2216" s="39" t="str">
        <f>VLOOKUP(D2216,GL_Master!$A$1:$D$80,2,FALSE)</f>
        <v>BS</v>
      </c>
      <c r="R2216" s="39" t="str">
        <f>VLOOKUP(D2216,GL_Master!$A$1:$D$80,3,FALSE)</f>
        <v>Reserve and Surplus</v>
      </c>
      <c r="S2216" s="39" t="str">
        <f>VLOOKUP(D2216,GL_Master!$A$1:$D$80,4,FALSE)</f>
        <v>Reserves at the commencement of the year</v>
      </c>
    </row>
    <row r="2217" spans="1:19" x14ac:dyDescent="0.25">
      <c r="A2217" s="39" t="s">
        <v>262</v>
      </c>
      <c r="B2217" s="39" t="s">
        <v>237</v>
      </c>
      <c r="C2217" s="7">
        <v>44044</v>
      </c>
      <c r="D2217" s="39" t="s">
        <v>53</v>
      </c>
      <c r="E2217" s="39">
        <v>-7295</v>
      </c>
      <c r="F2217" s="82">
        <f t="shared" si="102"/>
        <v>-7.2949999999999999</v>
      </c>
      <c r="G2217" s="39">
        <f>VLOOKUP(N2217,Currecny_M!$A$1:$P$10,2,FALSE)</f>
        <v>83</v>
      </c>
      <c r="H2217" s="39">
        <f>MATCH(C2217,Currecny_M!$A$1:$P$1,0)</f>
        <v>6</v>
      </c>
      <c r="I2217" s="39">
        <f>VLOOKUP(N2217,Currecny_M!$A$1:$P$10,MATCH(Database!C2217,Currecny_M!$A$1:$P$1,0),FALSE)</f>
        <v>86.38</v>
      </c>
      <c r="J2217" s="82">
        <f t="shared" si="103"/>
        <v>-630.14209999999991</v>
      </c>
      <c r="K2217" s="39">
        <f>VLOOKUP('Cover page'!$B$6,Currecny_M!$A$1:$P$10,MATCH(Database!C2217,Currecny_M!$A$1:$P$1,0),FALSE)</f>
        <v>1</v>
      </c>
      <c r="L2217" s="82">
        <f t="shared" si="104"/>
        <v>-630.14209999999991</v>
      </c>
      <c r="M2217" s="82">
        <f>((E2217/$F$1)*VLOOKUP(N2217,Currecny_M!$A$1:$P$10,MATCH(Database!C2217,Currecny_M!$A$1:$P$1,0),FALSE))/VLOOKUP('Cover page'!$B$6,Currecny_M!$A$1:$P$10,MATCH(Database!C2217,Currecny_M!$A$1:$P$1,0),FALSE)</f>
        <v>-630.14209999999991</v>
      </c>
      <c r="N2217" s="6" t="str">
        <f>VLOOKUP(B2217,Master!$A$2:$C$11,3,FALSE)</f>
        <v>Euro</v>
      </c>
      <c r="O2217" s="6" t="str">
        <f>VLOOKUP(B2217,Master!$A$2:$C$11,2,FALSE)</f>
        <v>Europe</v>
      </c>
      <c r="Q2217" s="39" t="str">
        <f>VLOOKUP(D2217,GL_Master!$A$1:$D$80,2,FALSE)</f>
        <v>BS</v>
      </c>
      <c r="R2217" s="39" t="str">
        <f>VLOOKUP(D2217,GL_Master!$A$1:$D$80,3,FALSE)</f>
        <v>Loan Fund</v>
      </c>
      <c r="S2217" s="39" t="str">
        <f>VLOOKUP(D2217,GL_Master!$A$1:$D$80,4,FALSE)</f>
        <v>Term Loan</v>
      </c>
    </row>
    <row r="2218" spans="1:19" x14ac:dyDescent="0.25">
      <c r="A2218" s="39" t="s">
        <v>262</v>
      </c>
      <c r="B2218" s="39" t="s">
        <v>237</v>
      </c>
      <c r="C2218" s="7">
        <v>44044</v>
      </c>
      <c r="D2218" s="39" t="s">
        <v>54</v>
      </c>
      <c r="E2218" s="39">
        <v>57</v>
      </c>
      <c r="F2218" s="82">
        <f t="shared" si="102"/>
        <v>5.7000000000000002E-2</v>
      </c>
      <c r="G2218" s="39">
        <f>VLOOKUP(N2218,Currecny_M!$A$1:$P$10,2,FALSE)</f>
        <v>83</v>
      </c>
      <c r="H2218" s="39">
        <f>MATCH(C2218,Currecny_M!$A$1:$P$1,0)</f>
        <v>6</v>
      </c>
      <c r="I2218" s="39">
        <f>VLOOKUP(N2218,Currecny_M!$A$1:$P$10,MATCH(Database!C2218,Currecny_M!$A$1:$P$1,0),FALSE)</f>
        <v>86.38</v>
      </c>
      <c r="J2218" s="82">
        <f t="shared" si="103"/>
        <v>4.9236599999999999</v>
      </c>
      <c r="K2218" s="39">
        <f>VLOOKUP('Cover page'!$B$6,Currecny_M!$A$1:$P$10,MATCH(Database!C2218,Currecny_M!$A$1:$P$1,0),FALSE)</f>
        <v>1</v>
      </c>
      <c r="L2218" s="82">
        <f t="shared" si="104"/>
        <v>4.9236599999999999</v>
      </c>
      <c r="M2218" s="82">
        <f>((E2218/$F$1)*VLOOKUP(N2218,Currecny_M!$A$1:$P$10,MATCH(Database!C2218,Currecny_M!$A$1:$P$1,0),FALSE))/VLOOKUP('Cover page'!$B$6,Currecny_M!$A$1:$P$10,MATCH(Database!C2218,Currecny_M!$A$1:$P$1,0),FALSE)</f>
        <v>4.9236599999999999</v>
      </c>
      <c r="N2218" s="6" t="str">
        <f>VLOOKUP(B2218,Master!$A$2:$C$11,3,FALSE)</f>
        <v>Euro</v>
      </c>
      <c r="O2218" s="6" t="str">
        <f>VLOOKUP(B2218,Master!$A$2:$C$11,2,FALSE)</f>
        <v>Europe</v>
      </c>
      <c r="Q2218" s="39" t="str">
        <f>VLOOKUP(D2218,GL_Master!$A$1:$D$80,2,FALSE)</f>
        <v>BS</v>
      </c>
      <c r="R2218" s="39" t="str">
        <f>VLOOKUP(D2218,GL_Master!$A$1:$D$80,3,FALSE)</f>
        <v>Trade Payables</v>
      </c>
      <c r="S2218" s="39" t="str">
        <f>VLOOKUP(D2218,GL_Master!$A$1:$D$80,4,FALSE)</f>
        <v>Trade payable</v>
      </c>
    </row>
    <row r="2219" spans="1:19" x14ac:dyDescent="0.25">
      <c r="A2219" s="39" t="s">
        <v>262</v>
      </c>
      <c r="B2219" s="39" t="s">
        <v>237</v>
      </c>
      <c r="C2219" s="7">
        <v>44044</v>
      </c>
      <c r="D2219" s="39" t="s">
        <v>34</v>
      </c>
      <c r="E2219" s="39">
        <v>-1392</v>
      </c>
      <c r="F2219" s="82">
        <f t="shared" si="102"/>
        <v>-1.3919999999999999</v>
      </c>
      <c r="G2219" s="39">
        <f>VLOOKUP(N2219,Currecny_M!$A$1:$P$10,2,FALSE)</f>
        <v>83</v>
      </c>
      <c r="H2219" s="39">
        <f>MATCH(C2219,Currecny_M!$A$1:$P$1,0)</f>
        <v>6</v>
      </c>
      <c r="I2219" s="39">
        <f>VLOOKUP(N2219,Currecny_M!$A$1:$P$10,MATCH(Database!C2219,Currecny_M!$A$1:$P$1,0),FALSE)</f>
        <v>86.38</v>
      </c>
      <c r="J2219" s="82">
        <f t="shared" si="103"/>
        <v>-120.24095999999999</v>
      </c>
      <c r="K2219" s="39">
        <f>VLOOKUP('Cover page'!$B$6,Currecny_M!$A$1:$P$10,MATCH(Database!C2219,Currecny_M!$A$1:$P$1,0),FALSE)</f>
        <v>1</v>
      </c>
      <c r="L2219" s="82">
        <f t="shared" si="104"/>
        <v>-120.24095999999999</v>
      </c>
      <c r="M2219" s="82">
        <f>((E2219/$F$1)*VLOOKUP(N2219,Currecny_M!$A$1:$P$10,MATCH(Database!C2219,Currecny_M!$A$1:$P$1,0),FALSE))/VLOOKUP('Cover page'!$B$6,Currecny_M!$A$1:$P$10,MATCH(Database!C2219,Currecny_M!$A$1:$P$1,0),FALSE)</f>
        <v>-120.24095999999999</v>
      </c>
      <c r="N2219" s="6" t="str">
        <f>VLOOKUP(B2219,Master!$A$2:$C$11,3,FALSE)</f>
        <v>Euro</v>
      </c>
      <c r="O2219" s="6" t="str">
        <f>VLOOKUP(B2219,Master!$A$2:$C$11,2,FALSE)</f>
        <v>Europe</v>
      </c>
      <c r="Q2219" s="39" t="str">
        <f>VLOOKUP(D2219,GL_Master!$A$1:$D$80,2,FALSE)</f>
        <v>BS</v>
      </c>
      <c r="R2219" s="39" t="str">
        <f>VLOOKUP(D2219,GL_Master!$A$1:$D$80,3,FALSE)</f>
        <v>Provisions</v>
      </c>
      <c r="S2219" s="39" t="str">
        <f>VLOOKUP(D2219,GL_Master!$A$1:$D$80,4,FALSE)</f>
        <v>Expenses payables</v>
      </c>
    </row>
    <row r="2220" spans="1:19" x14ac:dyDescent="0.25">
      <c r="A2220" s="39" t="s">
        <v>262</v>
      </c>
      <c r="B2220" s="39" t="s">
        <v>237</v>
      </c>
      <c r="C2220" s="7">
        <v>44044</v>
      </c>
      <c r="D2220" s="39" t="s">
        <v>18</v>
      </c>
      <c r="E2220" s="39">
        <v>-879</v>
      </c>
      <c r="F2220" s="82">
        <f t="shared" si="102"/>
        <v>-0.879</v>
      </c>
      <c r="G2220" s="39">
        <f>VLOOKUP(N2220,Currecny_M!$A$1:$P$10,2,FALSE)</f>
        <v>83</v>
      </c>
      <c r="H2220" s="39">
        <f>MATCH(C2220,Currecny_M!$A$1:$P$1,0)</f>
        <v>6</v>
      </c>
      <c r="I2220" s="39">
        <f>VLOOKUP(N2220,Currecny_M!$A$1:$P$10,MATCH(Database!C2220,Currecny_M!$A$1:$P$1,0),FALSE)</f>
        <v>86.38</v>
      </c>
      <c r="J2220" s="82">
        <f t="shared" si="103"/>
        <v>-75.928019999999989</v>
      </c>
      <c r="K2220" s="39">
        <f>VLOOKUP('Cover page'!$B$6,Currecny_M!$A$1:$P$10,MATCH(Database!C2220,Currecny_M!$A$1:$P$1,0),FALSE)</f>
        <v>1</v>
      </c>
      <c r="L2220" s="82">
        <f t="shared" si="104"/>
        <v>-75.928019999999989</v>
      </c>
      <c r="M2220" s="82">
        <f>((E2220/$F$1)*VLOOKUP(N2220,Currecny_M!$A$1:$P$10,MATCH(Database!C2220,Currecny_M!$A$1:$P$1,0),FALSE))/VLOOKUP('Cover page'!$B$6,Currecny_M!$A$1:$P$10,MATCH(Database!C2220,Currecny_M!$A$1:$P$1,0),FALSE)</f>
        <v>-75.928019999999989</v>
      </c>
      <c r="N2220" s="6" t="str">
        <f>VLOOKUP(B2220,Master!$A$2:$C$11,3,FALSE)</f>
        <v>Euro</v>
      </c>
      <c r="O2220" s="6" t="str">
        <f>VLOOKUP(B2220,Master!$A$2:$C$11,2,FALSE)</f>
        <v>Europe</v>
      </c>
      <c r="Q2220" s="39" t="str">
        <f>VLOOKUP(D2220,GL_Master!$A$1:$D$80,2,FALSE)</f>
        <v>BS</v>
      </c>
      <c r="R2220" s="39" t="str">
        <f>VLOOKUP(D2220,GL_Master!$A$1:$D$80,3,FALSE)</f>
        <v>Other current liabilities</v>
      </c>
      <c r="S2220" s="39" t="str">
        <f>VLOOKUP(D2220,GL_Master!$A$1:$D$80,4,FALSE)</f>
        <v>Employee related liabilities</v>
      </c>
    </row>
    <row r="2221" spans="1:19" x14ac:dyDescent="0.25">
      <c r="A2221" s="39" t="s">
        <v>262</v>
      </c>
      <c r="B2221" s="39" t="s">
        <v>237</v>
      </c>
      <c r="C2221" s="7">
        <v>44044</v>
      </c>
      <c r="D2221" s="39" t="s">
        <v>55</v>
      </c>
      <c r="E2221" s="39">
        <v>-111</v>
      </c>
      <c r="F2221" s="82">
        <f t="shared" si="102"/>
        <v>-0.111</v>
      </c>
      <c r="G2221" s="39">
        <f>VLOOKUP(N2221,Currecny_M!$A$1:$P$10,2,FALSE)</f>
        <v>83</v>
      </c>
      <c r="H2221" s="39">
        <f>MATCH(C2221,Currecny_M!$A$1:$P$1,0)</f>
        <v>6</v>
      </c>
      <c r="I2221" s="39">
        <f>VLOOKUP(N2221,Currecny_M!$A$1:$P$10,MATCH(Database!C2221,Currecny_M!$A$1:$P$1,0),FALSE)</f>
        <v>86.38</v>
      </c>
      <c r="J2221" s="82">
        <f t="shared" si="103"/>
        <v>-9.5881799999999995</v>
      </c>
      <c r="K2221" s="39">
        <f>VLOOKUP('Cover page'!$B$6,Currecny_M!$A$1:$P$10,MATCH(Database!C2221,Currecny_M!$A$1:$P$1,0),FALSE)</f>
        <v>1</v>
      </c>
      <c r="L2221" s="82">
        <f t="shared" si="104"/>
        <v>-9.5881799999999995</v>
      </c>
      <c r="M2221" s="82">
        <f>((E2221/$F$1)*VLOOKUP(N2221,Currecny_M!$A$1:$P$10,MATCH(Database!C2221,Currecny_M!$A$1:$P$1,0),FALSE))/VLOOKUP('Cover page'!$B$6,Currecny_M!$A$1:$P$10,MATCH(Database!C2221,Currecny_M!$A$1:$P$1,0),FALSE)</f>
        <v>-9.5881799999999995</v>
      </c>
      <c r="N2221" s="6" t="str">
        <f>VLOOKUP(B2221,Master!$A$2:$C$11,3,FALSE)</f>
        <v>Euro</v>
      </c>
      <c r="O2221" s="6" t="str">
        <f>VLOOKUP(B2221,Master!$A$2:$C$11,2,FALSE)</f>
        <v>Europe</v>
      </c>
      <c r="Q2221" s="39" t="str">
        <f>VLOOKUP(D2221,GL_Master!$A$1:$D$80,2,FALSE)</f>
        <v>BS</v>
      </c>
      <c r="R2221" s="39" t="str">
        <f>VLOOKUP(D2221,GL_Master!$A$1:$D$80,3,FALSE)</f>
        <v>Other current liabilities</v>
      </c>
      <c r="S2221" s="39" t="str">
        <f>VLOOKUP(D2221,GL_Master!$A$1:$D$80,4,FALSE)</f>
        <v>Security deposit received</v>
      </c>
    </row>
    <row r="2222" spans="1:19" x14ac:dyDescent="0.25">
      <c r="A2222" s="39" t="s">
        <v>262</v>
      </c>
      <c r="B2222" s="39" t="s">
        <v>237</v>
      </c>
      <c r="C2222" s="7">
        <v>44044</v>
      </c>
      <c r="D2222" s="39" t="s">
        <v>56</v>
      </c>
      <c r="E2222" s="39">
        <v>-27</v>
      </c>
      <c r="F2222" s="82">
        <f t="shared" si="102"/>
        <v>-2.7E-2</v>
      </c>
      <c r="G2222" s="39">
        <f>VLOOKUP(N2222,Currecny_M!$A$1:$P$10,2,FALSE)</f>
        <v>83</v>
      </c>
      <c r="H2222" s="39">
        <f>MATCH(C2222,Currecny_M!$A$1:$P$1,0)</f>
        <v>6</v>
      </c>
      <c r="I2222" s="39">
        <f>VLOOKUP(N2222,Currecny_M!$A$1:$P$10,MATCH(Database!C2222,Currecny_M!$A$1:$P$1,0),FALSE)</f>
        <v>86.38</v>
      </c>
      <c r="J2222" s="82">
        <f t="shared" si="103"/>
        <v>-2.3322599999999998</v>
      </c>
      <c r="K2222" s="39">
        <f>VLOOKUP('Cover page'!$B$6,Currecny_M!$A$1:$P$10,MATCH(Database!C2222,Currecny_M!$A$1:$P$1,0),FALSE)</f>
        <v>1</v>
      </c>
      <c r="L2222" s="82">
        <f t="shared" si="104"/>
        <v>-2.3322599999999998</v>
      </c>
      <c r="M2222" s="82">
        <f>((E2222/$F$1)*VLOOKUP(N2222,Currecny_M!$A$1:$P$10,MATCH(Database!C2222,Currecny_M!$A$1:$P$1,0),FALSE))/VLOOKUP('Cover page'!$B$6,Currecny_M!$A$1:$P$10,MATCH(Database!C2222,Currecny_M!$A$1:$P$1,0),FALSE)</f>
        <v>-2.3322599999999998</v>
      </c>
      <c r="N2222" s="6" t="str">
        <f>VLOOKUP(B2222,Master!$A$2:$C$11,3,FALSE)</f>
        <v>Euro</v>
      </c>
      <c r="O2222" s="6" t="str">
        <f>VLOOKUP(B2222,Master!$A$2:$C$11,2,FALSE)</f>
        <v>Europe</v>
      </c>
      <c r="Q2222" s="39" t="str">
        <f>VLOOKUP(D2222,GL_Master!$A$1:$D$80,2,FALSE)</f>
        <v>BS</v>
      </c>
      <c r="R2222" s="39" t="str">
        <f>VLOOKUP(D2222,GL_Master!$A$1:$D$80,3,FALSE)</f>
        <v>Other Tax Payables</v>
      </c>
      <c r="S2222" s="39" t="str">
        <f>VLOOKUP(D2222,GL_Master!$A$1:$D$80,4,FALSE)</f>
        <v>Tax deducted at source payable</v>
      </c>
    </row>
    <row r="2223" spans="1:19" x14ac:dyDescent="0.25">
      <c r="A2223" s="39" t="s">
        <v>262</v>
      </c>
      <c r="B2223" s="39" t="s">
        <v>237</v>
      </c>
      <c r="C2223" s="7">
        <v>44044</v>
      </c>
      <c r="D2223" s="39" t="s">
        <v>57</v>
      </c>
      <c r="E2223" s="39">
        <v>-258</v>
      </c>
      <c r="F2223" s="82">
        <f t="shared" si="102"/>
        <v>-0.25800000000000001</v>
      </c>
      <c r="G2223" s="39">
        <f>VLOOKUP(N2223,Currecny_M!$A$1:$P$10,2,FALSE)</f>
        <v>83</v>
      </c>
      <c r="H2223" s="39">
        <f>MATCH(C2223,Currecny_M!$A$1:$P$1,0)</f>
        <v>6</v>
      </c>
      <c r="I2223" s="39">
        <f>VLOOKUP(N2223,Currecny_M!$A$1:$P$10,MATCH(Database!C2223,Currecny_M!$A$1:$P$1,0),FALSE)</f>
        <v>86.38</v>
      </c>
      <c r="J2223" s="82">
        <f t="shared" si="103"/>
        <v>-22.28604</v>
      </c>
      <c r="K2223" s="39">
        <f>VLOOKUP('Cover page'!$B$6,Currecny_M!$A$1:$P$10,MATCH(Database!C2223,Currecny_M!$A$1:$P$1,0),FALSE)</f>
        <v>1</v>
      </c>
      <c r="L2223" s="82">
        <f t="shared" si="104"/>
        <v>-22.28604</v>
      </c>
      <c r="M2223" s="82">
        <f>((E2223/$F$1)*VLOOKUP(N2223,Currecny_M!$A$1:$P$10,MATCH(Database!C2223,Currecny_M!$A$1:$P$1,0),FALSE))/VLOOKUP('Cover page'!$B$6,Currecny_M!$A$1:$P$10,MATCH(Database!C2223,Currecny_M!$A$1:$P$1,0),FALSE)</f>
        <v>-22.28604</v>
      </c>
      <c r="N2223" s="6" t="str">
        <f>VLOOKUP(B2223,Master!$A$2:$C$11,3,FALSE)</f>
        <v>Euro</v>
      </c>
      <c r="O2223" s="6" t="str">
        <f>VLOOKUP(B2223,Master!$A$2:$C$11,2,FALSE)</f>
        <v>Europe</v>
      </c>
      <c r="Q2223" s="39" t="str">
        <f>VLOOKUP(D2223,GL_Master!$A$1:$D$80,2,FALSE)</f>
        <v>BS</v>
      </c>
      <c r="R2223" s="39" t="str">
        <f>VLOOKUP(D2223,GL_Master!$A$1:$D$80,3,FALSE)</f>
        <v>Other Tax Payables</v>
      </c>
      <c r="S2223" s="39" t="str">
        <f>VLOOKUP(D2223,GL_Master!$A$1:$D$80,4,FALSE)</f>
        <v>Tax deducted at source payable</v>
      </c>
    </row>
    <row r="2224" spans="1:19" x14ac:dyDescent="0.25">
      <c r="A2224" s="39" t="s">
        <v>262</v>
      </c>
      <c r="B2224" s="39" t="s">
        <v>237</v>
      </c>
      <c r="C2224" s="7">
        <v>44044</v>
      </c>
      <c r="D2224" s="39" t="s">
        <v>58</v>
      </c>
      <c r="E2224" s="39">
        <v>-1947</v>
      </c>
      <c r="F2224" s="82">
        <f t="shared" si="102"/>
        <v>-1.9470000000000001</v>
      </c>
      <c r="G2224" s="39">
        <f>VLOOKUP(N2224,Currecny_M!$A$1:$P$10,2,FALSE)</f>
        <v>83</v>
      </c>
      <c r="H2224" s="39">
        <f>MATCH(C2224,Currecny_M!$A$1:$P$1,0)</f>
        <v>6</v>
      </c>
      <c r="I2224" s="39">
        <f>VLOOKUP(N2224,Currecny_M!$A$1:$P$10,MATCH(Database!C2224,Currecny_M!$A$1:$P$1,0),FALSE)</f>
        <v>86.38</v>
      </c>
      <c r="J2224" s="82">
        <f t="shared" si="103"/>
        <v>-168.18186</v>
      </c>
      <c r="K2224" s="39">
        <f>VLOOKUP('Cover page'!$B$6,Currecny_M!$A$1:$P$10,MATCH(Database!C2224,Currecny_M!$A$1:$P$1,0),FALSE)</f>
        <v>1</v>
      </c>
      <c r="L2224" s="82">
        <f t="shared" si="104"/>
        <v>-168.18186</v>
      </c>
      <c r="M2224" s="82">
        <f>((E2224/$F$1)*VLOOKUP(N2224,Currecny_M!$A$1:$P$10,MATCH(Database!C2224,Currecny_M!$A$1:$P$1,0),FALSE))/VLOOKUP('Cover page'!$B$6,Currecny_M!$A$1:$P$10,MATCH(Database!C2224,Currecny_M!$A$1:$P$1,0),FALSE)</f>
        <v>-168.18186</v>
      </c>
      <c r="N2224" s="6" t="str">
        <f>VLOOKUP(B2224,Master!$A$2:$C$11,3,FALSE)</f>
        <v>Euro</v>
      </c>
      <c r="O2224" s="6" t="str">
        <f>VLOOKUP(B2224,Master!$A$2:$C$11,2,FALSE)</f>
        <v>Europe</v>
      </c>
      <c r="Q2224" s="39" t="str">
        <f>VLOOKUP(D2224,GL_Master!$A$1:$D$80,2,FALSE)</f>
        <v>BS</v>
      </c>
      <c r="R2224" s="39" t="str">
        <f>VLOOKUP(D2224,GL_Master!$A$1:$D$80,3,FALSE)</f>
        <v>Long-term provisions</v>
      </c>
      <c r="S2224" s="39" t="str">
        <f>VLOOKUP(D2224,GL_Master!$A$1:$D$80,4,FALSE)</f>
        <v>Provision for gratuity</v>
      </c>
    </row>
    <row r="2225" spans="1:19" x14ac:dyDescent="0.25">
      <c r="A2225" s="39" t="s">
        <v>262</v>
      </c>
      <c r="B2225" s="39" t="s">
        <v>237</v>
      </c>
      <c r="C2225" s="7">
        <v>44044</v>
      </c>
      <c r="D2225" s="39" t="s">
        <v>59</v>
      </c>
      <c r="E2225" s="39">
        <v>-784</v>
      </c>
      <c r="F2225" s="82">
        <f t="shared" si="102"/>
        <v>-0.78400000000000003</v>
      </c>
      <c r="G2225" s="39">
        <f>VLOOKUP(N2225,Currecny_M!$A$1:$P$10,2,FALSE)</f>
        <v>83</v>
      </c>
      <c r="H2225" s="39">
        <f>MATCH(C2225,Currecny_M!$A$1:$P$1,0)</f>
        <v>6</v>
      </c>
      <c r="I2225" s="39">
        <f>VLOOKUP(N2225,Currecny_M!$A$1:$P$10,MATCH(Database!C2225,Currecny_M!$A$1:$P$1,0),FALSE)</f>
        <v>86.38</v>
      </c>
      <c r="J2225" s="82">
        <f t="shared" si="103"/>
        <v>-67.721919999999997</v>
      </c>
      <c r="K2225" s="39">
        <f>VLOOKUP('Cover page'!$B$6,Currecny_M!$A$1:$P$10,MATCH(Database!C2225,Currecny_M!$A$1:$P$1,0),FALSE)</f>
        <v>1</v>
      </c>
      <c r="L2225" s="82">
        <f t="shared" si="104"/>
        <v>-67.721919999999997</v>
      </c>
      <c r="M2225" s="82">
        <f>((E2225/$F$1)*VLOOKUP(N2225,Currecny_M!$A$1:$P$10,MATCH(Database!C2225,Currecny_M!$A$1:$P$1,0),FALSE))/VLOOKUP('Cover page'!$B$6,Currecny_M!$A$1:$P$10,MATCH(Database!C2225,Currecny_M!$A$1:$P$1,0),FALSE)</f>
        <v>-67.721919999999997</v>
      </c>
      <c r="N2225" s="6" t="str">
        <f>VLOOKUP(B2225,Master!$A$2:$C$11,3,FALSE)</f>
        <v>Euro</v>
      </c>
      <c r="O2225" s="6" t="str">
        <f>VLOOKUP(B2225,Master!$A$2:$C$11,2,FALSE)</f>
        <v>Europe</v>
      </c>
      <c r="Q2225" s="39" t="str">
        <f>VLOOKUP(D2225,GL_Master!$A$1:$D$80,2,FALSE)</f>
        <v>BS</v>
      </c>
      <c r="R2225" s="39" t="str">
        <f>VLOOKUP(D2225,GL_Master!$A$1:$D$80,3,FALSE)</f>
        <v>Long-term provisions</v>
      </c>
      <c r="S2225" s="39" t="str">
        <f>VLOOKUP(D2225,GL_Master!$A$1:$D$80,4,FALSE)</f>
        <v>Provision for leave encashment</v>
      </c>
    </row>
    <row r="2226" spans="1:19" x14ac:dyDescent="0.25">
      <c r="A2226" s="39" t="s">
        <v>262</v>
      </c>
      <c r="B2226" s="39" t="s">
        <v>237</v>
      </c>
      <c r="C2226" s="7">
        <v>44044</v>
      </c>
      <c r="D2226" s="39" t="s">
        <v>60</v>
      </c>
      <c r="E2226" s="39">
        <v>-216</v>
      </c>
      <c r="F2226" s="82">
        <f t="shared" si="102"/>
        <v>-0.216</v>
      </c>
      <c r="G2226" s="39">
        <f>VLOOKUP(N2226,Currecny_M!$A$1:$P$10,2,FALSE)</f>
        <v>83</v>
      </c>
      <c r="H2226" s="39">
        <f>MATCH(C2226,Currecny_M!$A$1:$P$1,0)</f>
        <v>6</v>
      </c>
      <c r="I2226" s="39">
        <f>VLOOKUP(N2226,Currecny_M!$A$1:$P$10,MATCH(Database!C2226,Currecny_M!$A$1:$P$1,0),FALSE)</f>
        <v>86.38</v>
      </c>
      <c r="J2226" s="82">
        <f t="shared" si="103"/>
        <v>-18.658079999999998</v>
      </c>
      <c r="K2226" s="39">
        <f>VLOOKUP('Cover page'!$B$6,Currecny_M!$A$1:$P$10,MATCH(Database!C2226,Currecny_M!$A$1:$P$1,0),FALSE)</f>
        <v>1</v>
      </c>
      <c r="L2226" s="82">
        <f t="shared" si="104"/>
        <v>-18.658079999999998</v>
      </c>
      <c r="M2226" s="82">
        <f>((E2226/$F$1)*VLOOKUP(N2226,Currecny_M!$A$1:$P$10,MATCH(Database!C2226,Currecny_M!$A$1:$P$1,0),FALSE))/VLOOKUP('Cover page'!$B$6,Currecny_M!$A$1:$P$10,MATCH(Database!C2226,Currecny_M!$A$1:$P$1,0),FALSE)</f>
        <v>-18.658079999999998</v>
      </c>
      <c r="N2226" s="6" t="str">
        <f>VLOOKUP(B2226,Master!$A$2:$C$11,3,FALSE)</f>
        <v>Euro</v>
      </c>
      <c r="O2226" s="6" t="str">
        <f>VLOOKUP(B2226,Master!$A$2:$C$11,2,FALSE)</f>
        <v>Europe</v>
      </c>
      <c r="Q2226" s="39" t="str">
        <f>VLOOKUP(D2226,GL_Master!$A$1:$D$80,2,FALSE)</f>
        <v>BS</v>
      </c>
      <c r="R2226" s="39" t="str">
        <f>VLOOKUP(D2226,GL_Master!$A$1:$D$80,3,FALSE)</f>
        <v>Trade Payables</v>
      </c>
      <c r="S2226" s="39" t="str">
        <f>VLOOKUP(D2226,GL_Master!$A$1:$D$80,4,FALSE)</f>
        <v>Trade payable</v>
      </c>
    </row>
    <row r="2227" spans="1:19" x14ac:dyDescent="0.25">
      <c r="A2227" s="39" t="s">
        <v>262</v>
      </c>
      <c r="B2227" s="39" t="s">
        <v>237</v>
      </c>
      <c r="C2227" s="7">
        <v>44044</v>
      </c>
      <c r="D2227" s="39" t="s">
        <v>61</v>
      </c>
      <c r="E2227" s="39">
        <v>-2293</v>
      </c>
      <c r="F2227" s="82">
        <f t="shared" si="102"/>
        <v>-2.2930000000000001</v>
      </c>
      <c r="G2227" s="39">
        <f>VLOOKUP(N2227,Currecny_M!$A$1:$P$10,2,FALSE)</f>
        <v>83</v>
      </c>
      <c r="H2227" s="39">
        <f>MATCH(C2227,Currecny_M!$A$1:$P$1,0)</f>
        <v>6</v>
      </c>
      <c r="I2227" s="39">
        <f>VLOOKUP(N2227,Currecny_M!$A$1:$P$10,MATCH(Database!C2227,Currecny_M!$A$1:$P$1,0),FALSE)</f>
        <v>86.38</v>
      </c>
      <c r="J2227" s="82">
        <f t="shared" si="103"/>
        <v>-198.06934000000001</v>
      </c>
      <c r="K2227" s="39">
        <f>VLOOKUP('Cover page'!$B$6,Currecny_M!$A$1:$P$10,MATCH(Database!C2227,Currecny_M!$A$1:$P$1,0),FALSE)</f>
        <v>1</v>
      </c>
      <c r="L2227" s="82">
        <f t="shared" si="104"/>
        <v>-198.06934000000001</v>
      </c>
      <c r="M2227" s="82">
        <f>((E2227/$F$1)*VLOOKUP(N2227,Currecny_M!$A$1:$P$10,MATCH(Database!C2227,Currecny_M!$A$1:$P$1,0),FALSE))/VLOOKUP('Cover page'!$B$6,Currecny_M!$A$1:$P$10,MATCH(Database!C2227,Currecny_M!$A$1:$P$1,0),FALSE)</f>
        <v>-198.06934000000001</v>
      </c>
      <c r="N2227" s="6" t="str">
        <f>VLOOKUP(B2227,Master!$A$2:$C$11,3,FALSE)</f>
        <v>Euro</v>
      </c>
      <c r="O2227" s="6" t="str">
        <f>VLOOKUP(B2227,Master!$A$2:$C$11,2,FALSE)</f>
        <v>Europe</v>
      </c>
      <c r="Q2227" s="39" t="str">
        <f>VLOOKUP(D2227,GL_Master!$A$1:$D$80,2,FALSE)</f>
        <v>BS</v>
      </c>
      <c r="R2227" s="39" t="str">
        <f>VLOOKUP(D2227,GL_Master!$A$1:$D$80,3,FALSE)</f>
        <v>Provisions</v>
      </c>
      <c r="S2227" s="39" t="str">
        <f>VLOOKUP(D2227,GL_Master!$A$1:$D$80,4,FALSE)</f>
        <v>Provision for doubtful assets</v>
      </c>
    </row>
    <row r="2228" spans="1:19" x14ac:dyDescent="0.25">
      <c r="A2228" s="39" t="s">
        <v>262</v>
      </c>
      <c r="B2228" s="39" t="s">
        <v>237</v>
      </c>
      <c r="C2228" s="7">
        <v>44044</v>
      </c>
      <c r="D2228" s="39" t="s">
        <v>62</v>
      </c>
      <c r="E2228" s="39">
        <v>-81</v>
      </c>
      <c r="F2228" s="82">
        <f t="shared" si="102"/>
        <v>-8.1000000000000003E-2</v>
      </c>
      <c r="G2228" s="39">
        <f>VLOOKUP(N2228,Currecny_M!$A$1:$P$10,2,FALSE)</f>
        <v>83</v>
      </c>
      <c r="H2228" s="39">
        <f>MATCH(C2228,Currecny_M!$A$1:$P$1,0)</f>
        <v>6</v>
      </c>
      <c r="I2228" s="39">
        <f>VLOOKUP(N2228,Currecny_M!$A$1:$P$10,MATCH(Database!C2228,Currecny_M!$A$1:$P$1,0),FALSE)</f>
        <v>86.38</v>
      </c>
      <c r="J2228" s="82">
        <f t="shared" si="103"/>
        <v>-6.9967800000000002</v>
      </c>
      <c r="K2228" s="39">
        <f>VLOOKUP('Cover page'!$B$6,Currecny_M!$A$1:$P$10,MATCH(Database!C2228,Currecny_M!$A$1:$P$1,0),FALSE)</f>
        <v>1</v>
      </c>
      <c r="L2228" s="82">
        <f t="shared" si="104"/>
        <v>-6.9967800000000002</v>
      </c>
      <c r="M2228" s="82">
        <f>((E2228/$F$1)*VLOOKUP(N2228,Currecny_M!$A$1:$P$10,MATCH(Database!C2228,Currecny_M!$A$1:$P$1,0),FALSE))/VLOOKUP('Cover page'!$B$6,Currecny_M!$A$1:$P$10,MATCH(Database!C2228,Currecny_M!$A$1:$P$1,0),FALSE)</f>
        <v>-6.9967800000000002</v>
      </c>
      <c r="N2228" s="6" t="str">
        <f>VLOOKUP(B2228,Master!$A$2:$C$11,3,FALSE)</f>
        <v>Euro</v>
      </c>
      <c r="O2228" s="6" t="str">
        <f>VLOOKUP(B2228,Master!$A$2:$C$11,2,FALSE)</f>
        <v>Europe</v>
      </c>
      <c r="Q2228" s="39" t="str">
        <f>VLOOKUP(D2228,GL_Master!$A$1:$D$80,2,FALSE)</f>
        <v>BS</v>
      </c>
      <c r="R2228" s="39" t="str">
        <f>VLOOKUP(D2228,GL_Master!$A$1:$D$80,3,FALSE)</f>
        <v>Provisions</v>
      </c>
      <c r="S2228" s="39" t="str">
        <f>VLOOKUP(D2228,GL_Master!$A$1:$D$80,4,FALSE)</f>
        <v>Provision for Insurance</v>
      </c>
    </row>
    <row r="2229" spans="1:19" x14ac:dyDescent="0.25">
      <c r="A2229" s="39" t="s">
        <v>262</v>
      </c>
      <c r="B2229" s="39" t="s">
        <v>237</v>
      </c>
      <c r="C2229" s="7">
        <v>44044</v>
      </c>
      <c r="D2229" s="39" t="s">
        <v>63</v>
      </c>
      <c r="E2229" s="39">
        <v>189</v>
      </c>
      <c r="F2229" s="82">
        <f t="shared" si="102"/>
        <v>0.189</v>
      </c>
      <c r="G2229" s="39">
        <f>VLOOKUP(N2229,Currecny_M!$A$1:$P$10,2,FALSE)</f>
        <v>83</v>
      </c>
      <c r="H2229" s="39">
        <f>MATCH(C2229,Currecny_M!$A$1:$P$1,0)</f>
        <v>6</v>
      </c>
      <c r="I2229" s="39">
        <f>VLOOKUP(N2229,Currecny_M!$A$1:$P$10,MATCH(Database!C2229,Currecny_M!$A$1:$P$1,0),FALSE)</f>
        <v>86.38</v>
      </c>
      <c r="J2229" s="82">
        <f t="shared" si="103"/>
        <v>16.32582</v>
      </c>
      <c r="K2229" s="39">
        <f>VLOOKUP('Cover page'!$B$6,Currecny_M!$A$1:$P$10,MATCH(Database!C2229,Currecny_M!$A$1:$P$1,0),FALSE)</f>
        <v>1</v>
      </c>
      <c r="L2229" s="82">
        <f t="shared" si="104"/>
        <v>16.32582</v>
      </c>
      <c r="M2229" s="82">
        <f>((E2229/$F$1)*VLOOKUP(N2229,Currecny_M!$A$1:$P$10,MATCH(Database!C2229,Currecny_M!$A$1:$P$1,0),FALSE))/VLOOKUP('Cover page'!$B$6,Currecny_M!$A$1:$P$10,MATCH(Database!C2229,Currecny_M!$A$1:$P$1,0),FALSE)</f>
        <v>16.32582</v>
      </c>
      <c r="N2229" s="6" t="str">
        <f>VLOOKUP(B2229,Master!$A$2:$C$11,3,FALSE)</f>
        <v>Euro</v>
      </c>
      <c r="O2229" s="6" t="str">
        <f>VLOOKUP(B2229,Master!$A$2:$C$11,2,FALSE)</f>
        <v>Europe</v>
      </c>
      <c r="Q2229" s="39" t="str">
        <f>VLOOKUP(D2229,GL_Master!$A$1:$D$80,2,FALSE)</f>
        <v>BS</v>
      </c>
      <c r="R2229" s="39" t="str">
        <f>VLOOKUP(D2229,GL_Master!$A$1:$D$80,3,FALSE)</f>
        <v>Gross Block</v>
      </c>
      <c r="S2229" s="39" t="str">
        <f>VLOOKUP(D2229,GL_Master!$A$1:$D$80,4,FALSE)</f>
        <v>Tangible Fixed assets</v>
      </c>
    </row>
    <row r="2230" spans="1:19" x14ac:dyDescent="0.25">
      <c r="A2230" s="39" t="s">
        <v>262</v>
      </c>
      <c r="B2230" s="39" t="s">
        <v>237</v>
      </c>
      <c r="C2230" s="7">
        <v>44044</v>
      </c>
      <c r="D2230" s="39" t="s">
        <v>64</v>
      </c>
      <c r="E2230" s="39">
        <v>11692</v>
      </c>
      <c r="F2230" s="82">
        <f t="shared" si="102"/>
        <v>11.692</v>
      </c>
      <c r="G2230" s="39">
        <f>VLOOKUP(N2230,Currecny_M!$A$1:$P$10,2,FALSE)</f>
        <v>83</v>
      </c>
      <c r="H2230" s="39">
        <f>MATCH(C2230,Currecny_M!$A$1:$P$1,0)</f>
        <v>6</v>
      </c>
      <c r="I2230" s="39">
        <f>VLOOKUP(N2230,Currecny_M!$A$1:$P$10,MATCH(Database!C2230,Currecny_M!$A$1:$P$1,0),FALSE)</f>
        <v>86.38</v>
      </c>
      <c r="J2230" s="82">
        <f t="shared" si="103"/>
        <v>1009.9549599999999</v>
      </c>
      <c r="K2230" s="39">
        <f>VLOOKUP('Cover page'!$B$6,Currecny_M!$A$1:$P$10,MATCH(Database!C2230,Currecny_M!$A$1:$P$1,0),FALSE)</f>
        <v>1</v>
      </c>
      <c r="L2230" s="82">
        <f t="shared" si="104"/>
        <v>1009.9549599999999</v>
      </c>
      <c r="M2230" s="82">
        <f>((E2230/$F$1)*VLOOKUP(N2230,Currecny_M!$A$1:$P$10,MATCH(Database!C2230,Currecny_M!$A$1:$P$1,0),FALSE))/VLOOKUP('Cover page'!$B$6,Currecny_M!$A$1:$P$10,MATCH(Database!C2230,Currecny_M!$A$1:$P$1,0),FALSE)</f>
        <v>1009.9549599999999</v>
      </c>
      <c r="N2230" s="6" t="str">
        <f>VLOOKUP(B2230,Master!$A$2:$C$11,3,FALSE)</f>
        <v>Euro</v>
      </c>
      <c r="O2230" s="6" t="str">
        <f>VLOOKUP(B2230,Master!$A$2:$C$11,2,FALSE)</f>
        <v>Europe</v>
      </c>
      <c r="Q2230" s="39" t="str">
        <f>VLOOKUP(D2230,GL_Master!$A$1:$D$80,2,FALSE)</f>
        <v>BS</v>
      </c>
      <c r="R2230" s="39" t="str">
        <f>VLOOKUP(D2230,GL_Master!$A$1:$D$80,3,FALSE)</f>
        <v>Gross Block</v>
      </c>
      <c r="S2230" s="39" t="str">
        <f>VLOOKUP(D2230,GL_Master!$A$1:$D$80,4,FALSE)</f>
        <v>Tangible Fixed assets</v>
      </c>
    </row>
    <row r="2231" spans="1:19" x14ac:dyDescent="0.25">
      <c r="A2231" s="39" t="s">
        <v>262</v>
      </c>
      <c r="B2231" s="39" t="s">
        <v>237</v>
      </c>
      <c r="C2231" s="7">
        <v>44044</v>
      </c>
      <c r="D2231" s="39" t="s">
        <v>65</v>
      </c>
      <c r="E2231" s="39">
        <v>-6773</v>
      </c>
      <c r="F2231" s="82">
        <f t="shared" si="102"/>
        <v>-6.7729999999999997</v>
      </c>
      <c r="G2231" s="39">
        <f>VLOOKUP(N2231,Currecny_M!$A$1:$P$10,2,FALSE)</f>
        <v>83</v>
      </c>
      <c r="H2231" s="39">
        <f>MATCH(C2231,Currecny_M!$A$1:$P$1,0)</f>
        <v>6</v>
      </c>
      <c r="I2231" s="39">
        <f>VLOOKUP(N2231,Currecny_M!$A$1:$P$10,MATCH(Database!C2231,Currecny_M!$A$1:$P$1,0),FALSE)</f>
        <v>86.38</v>
      </c>
      <c r="J2231" s="82">
        <f t="shared" si="103"/>
        <v>-585.05174</v>
      </c>
      <c r="K2231" s="39">
        <f>VLOOKUP('Cover page'!$B$6,Currecny_M!$A$1:$P$10,MATCH(Database!C2231,Currecny_M!$A$1:$P$1,0),FALSE)</f>
        <v>1</v>
      </c>
      <c r="L2231" s="82">
        <f t="shared" si="104"/>
        <v>-585.05174</v>
      </c>
      <c r="M2231" s="82">
        <f>((E2231/$F$1)*VLOOKUP(N2231,Currecny_M!$A$1:$P$10,MATCH(Database!C2231,Currecny_M!$A$1:$P$1,0),FALSE))/VLOOKUP('Cover page'!$B$6,Currecny_M!$A$1:$P$10,MATCH(Database!C2231,Currecny_M!$A$1:$P$1,0),FALSE)</f>
        <v>-585.05174</v>
      </c>
      <c r="N2231" s="6" t="str">
        <f>VLOOKUP(B2231,Master!$A$2:$C$11,3,FALSE)</f>
        <v>Euro</v>
      </c>
      <c r="O2231" s="6" t="str">
        <f>VLOOKUP(B2231,Master!$A$2:$C$11,2,FALSE)</f>
        <v>Europe</v>
      </c>
      <c r="Q2231" s="39" t="str">
        <f>VLOOKUP(D2231,GL_Master!$A$1:$D$80,2,FALSE)</f>
        <v>BS</v>
      </c>
      <c r="R2231" s="39" t="str">
        <f>VLOOKUP(D2231,GL_Master!$A$1:$D$80,3,FALSE)</f>
        <v>Accumulated Depreciation</v>
      </c>
      <c r="S2231" s="39" t="str">
        <f>VLOOKUP(D2231,GL_Master!$A$1:$D$80,4,FALSE)</f>
        <v>Accumulated Depreciation</v>
      </c>
    </row>
    <row r="2232" spans="1:19" x14ac:dyDescent="0.25">
      <c r="A2232" s="39" t="s">
        <v>262</v>
      </c>
      <c r="B2232" s="39" t="s">
        <v>237</v>
      </c>
      <c r="C2232" s="7">
        <v>44044</v>
      </c>
      <c r="D2232" s="39" t="s">
        <v>66</v>
      </c>
      <c r="E2232" s="39">
        <v>5897</v>
      </c>
      <c r="F2232" s="82">
        <f t="shared" si="102"/>
        <v>5.8970000000000002</v>
      </c>
      <c r="G2232" s="39">
        <f>VLOOKUP(N2232,Currecny_M!$A$1:$P$10,2,FALSE)</f>
        <v>83</v>
      </c>
      <c r="H2232" s="39">
        <f>MATCH(C2232,Currecny_M!$A$1:$P$1,0)</f>
        <v>6</v>
      </c>
      <c r="I2232" s="39">
        <f>VLOOKUP(N2232,Currecny_M!$A$1:$P$10,MATCH(Database!C2232,Currecny_M!$A$1:$P$1,0),FALSE)</f>
        <v>86.38</v>
      </c>
      <c r="J2232" s="82">
        <f t="shared" si="103"/>
        <v>509.38285999999999</v>
      </c>
      <c r="K2232" s="39">
        <f>VLOOKUP('Cover page'!$B$6,Currecny_M!$A$1:$P$10,MATCH(Database!C2232,Currecny_M!$A$1:$P$1,0),FALSE)</f>
        <v>1</v>
      </c>
      <c r="L2232" s="82">
        <f t="shared" si="104"/>
        <v>509.38285999999999</v>
      </c>
      <c r="M2232" s="82">
        <f>((E2232/$F$1)*VLOOKUP(N2232,Currecny_M!$A$1:$P$10,MATCH(Database!C2232,Currecny_M!$A$1:$P$1,0),FALSE))/VLOOKUP('Cover page'!$B$6,Currecny_M!$A$1:$P$10,MATCH(Database!C2232,Currecny_M!$A$1:$P$1,0),FALSE)</f>
        <v>509.38285999999999</v>
      </c>
      <c r="N2232" s="6" t="str">
        <f>VLOOKUP(B2232,Master!$A$2:$C$11,3,FALSE)</f>
        <v>Euro</v>
      </c>
      <c r="O2232" s="6" t="str">
        <f>VLOOKUP(B2232,Master!$A$2:$C$11,2,FALSE)</f>
        <v>Europe</v>
      </c>
      <c r="Q2232" s="39" t="str">
        <f>VLOOKUP(D2232,GL_Master!$A$1:$D$80,2,FALSE)</f>
        <v>BS</v>
      </c>
      <c r="R2232" s="39" t="str">
        <f>VLOOKUP(D2232,GL_Master!$A$1:$D$80,3,FALSE)</f>
        <v>Gross Block</v>
      </c>
      <c r="S2232" s="39" t="str">
        <f>VLOOKUP(D2232,GL_Master!$A$1:$D$80,4,FALSE)</f>
        <v>Tangible Fixed assets</v>
      </c>
    </row>
    <row r="2233" spans="1:19" x14ac:dyDescent="0.25">
      <c r="A2233" s="39" t="s">
        <v>262</v>
      </c>
      <c r="B2233" s="39" t="s">
        <v>237</v>
      </c>
      <c r="C2233" s="7">
        <v>44044</v>
      </c>
      <c r="D2233" s="39" t="s">
        <v>67</v>
      </c>
      <c r="E2233" s="39">
        <v>2115</v>
      </c>
      <c r="F2233" s="82">
        <f t="shared" si="102"/>
        <v>2.1150000000000002</v>
      </c>
      <c r="G2233" s="39">
        <f>VLOOKUP(N2233,Currecny_M!$A$1:$P$10,2,FALSE)</f>
        <v>83</v>
      </c>
      <c r="H2233" s="39">
        <f>MATCH(C2233,Currecny_M!$A$1:$P$1,0)</f>
        <v>6</v>
      </c>
      <c r="I2233" s="39">
        <f>VLOOKUP(N2233,Currecny_M!$A$1:$P$10,MATCH(Database!C2233,Currecny_M!$A$1:$P$1,0),FALSE)</f>
        <v>86.38</v>
      </c>
      <c r="J2233" s="82">
        <f t="shared" si="103"/>
        <v>182.69370000000001</v>
      </c>
      <c r="K2233" s="39">
        <f>VLOOKUP('Cover page'!$B$6,Currecny_M!$A$1:$P$10,MATCH(Database!C2233,Currecny_M!$A$1:$P$1,0),FALSE)</f>
        <v>1</v>
      </c>
      <c r="L2233" s="82">
        <f t="shared" si="104"/>
        <v>182.69370000000001</v>
      </c>
      <c r="M2233" s="82">
        <f>((E2233/$F$1)*VLOOKUP(N2233,Currecny_M!$A$1:$P$10,MATCH(Database!C2233,Currecny_M!$A$1:$P$1,0),FALSE))/VLOOKUP('Cover page'!$B$6,Currecny_M!$A$1:$P$10,MATCH(Database!C2233,Currecny_M!$A$1:$P$1,0),FALSE)</f>
        <v>182.69370000000001</v>
      </c>
      <c r="N2233" s="6" t="str">
        <f>VLOOKUP(B2233,Master!$A$2:$C$11,3,FALSE)</f>
        <v>Euro</v>
      </c>
      <c r="O2233" s="6" t="str">
        <f>VLOOKUP(B2233,Master!$A$2:$C$11,2,FALSE)</f>
        <v>Europe</v>
      </c>
      <c r="Q2233" s="39" t="str">
        <f>VLOOKUP(D2233,GL_Master!$A$1:$D$80,2,FALSE)</f>
        <v>BS</v>
      </c>
      <c r="R2233" s="39" t="str">
        <f>VLOOKUP(D2233,GL_Master!$A$1:$D$80,3,FALSE)</f>
        <v>Gross Block</v>
      </c>
      <c r="S2233" s="39" t="str">
        <f>VLOOKUP(D2233,GL_Master!$A$1:$D$80,4,FALSE)</f>
        <v>Tangible Fixed assets</v>
      </c>
    </row>
    <row r="2234" spans="1:19" x14ac:dyDescent="0.25">
      <c r="A2234" s="39" t="s">
        <v>262</v>
      </c>
      <c r="B2234" s="39" t="s">
        <v>237</v>
      </c>
      <c r="C2234" s="7">
        <v>44044</v>
      </c>
      <c r="D2234" s="39" t="s">
        <v>68</v>
      </c>
      <c r="E2234" s="39">
        <v>-1865</v>
      </c>
      <c r="F2234" s="82">
        <f t="shared" si="102"/>
        <v>-1.865</v>
      </c>
      <c r="G2234" s="39">
        <f>VLOOKUP(N2234,Currecny_M!$A$1:$P$10,2,FALSE)</f>
        <v>83</v>
      </c>
      <c r="H2234" s="39">
        <f>MATCH(C2234,Currecny_M!$A$1:$P$1,0)</f>
        <v>6</v>
      </c>
      <c r="I2234" s="39">
        <f>VLOOKUP(N2234,Currecny_M!$A$1:$P$10,MATCH(Database!C2234,Currecny_M!$A$1:$P$1,0),FALSE)</f>
        <v>86.38</v>
      </c>
      <c r="J2234" s="82">
        <f t="shared" si="103"/>
        <v>-161.09869999999998</v>
      </c>
      <c r="K2234" s="39">
        <f>VLOOKUP('Cover page'!$B$6,Currecny_M!$A$1:$P$10,MATCH(Database!C2234,Currecny_M!$A$1:$P$1,0),FALSE)</f>
        <v>1</v>
      </c>
      <c r="L2234" s="82">
        <f t="shared" si="104"/>
        <v>-161.09869999999998</v>
      </c>
      <c r="M2234" s="82">
        <f>((E2234/$F$1)*VLOOKUP(N2234,Currecny_M!$A$1:$P$10,MATCH(Database!C2234,Currecny_M!$A$1:$P$1,0),FALSE))/VLOOKUP('Cover page'!$B$6,Currecny_M!$A$1:$P$10,MATCH(Database!C2234,Currecny_M!$A$1:$P$1,0),FALSE)</f>
        <v>-161.09869999999998</v>
      </c>
      <c r="N2234" s="6" t="str">
        <f>VLOOKUP(B2234,Master!$A$2:$C$11,3,FALSE)</f>
        <v>Euro</v>
      </c>
      <c r="O2234" s="6" t="str">
        <f>VLOOKUP(B2234,Master!$A$2:$C$11,2,FALSE)</f>
        <v>Europe</v>
      </c>
      <c r="Q2234" s="39" t="str">
        <f>VLOOKUP(D2234,GL_Master!$A$1:$D$80,2,FALSE)</f>
        <v>BS</v>
      </c>
      <c r="R2234" s="39" t="str">
        <f>VLOOKUP(D2234,GL_Master!$A$1:$D$80,3,FALSE)</f>
        <v>Accumulated Depreciation</v>
      </c>
      <c r="S2234" s="39" t="str">
        <f>VLOOKUP(D2234,GL_Master!$A$1:$D$80,4,FALSE)</f>
        <v>Accumulated Depreciation</v>
      </c>
    </row>
    <row r="2235" spans="1:19" x14ac:dyDescent="0.25">
      <c r="A2235" s="39" t="s">
        <v>262</v>
      </c>
      <c r="B2235" s="39" t="s">
        <v>237</v>
      </c>
      <c r="C2235" s="7">
        <v>44044</v>
      </c>
      <c r="D2235" s="39" t="s">
        <v>69</v>
      </c>
      <c r="E2235" s="39">
        <v>3849</v>
      </c>
      <c r="F2235" s="82">
        <f t="shared" si="102"/>
        <v>3.8490000000000002</v>
      </c>
      <c r="G2235" s="39">
        <f>VLOOKUP(N2235,Currecny_M!$A$1:$P$10,2,FALSE)</f>
        <v>83</v>
      </c>
      <c r="H2235" s="39">
        <f>MATCH(C2235,Currecny_M!$A$1:$P$1,0)</f>
        <v>6</v>
      </c>
      <c r="I2235" s="39">
        <f>VLOOKUP(N2235,Currecny_M!$A$1:$P$10,MATCH(Database!C2235,Currecny_M!$A$1:$P$1,0),FALSE)</f>
        <v>86.38</v>
      </c>
      <c r="J2235" s="82">
        <f t="shared" si="103"/>
        <v>332.47662000000003</v>
      </c>
      <c r="K2235" s="39">
        <f>VLOOKUP('Cover page'!$B$6,Currecny_M!$A$1:$P$10,MATCH(Database!C2235,Currecny_M!$A$1:$P$1,0),FALSE)</f>
        <v>1</v>
      </c>
      <c r="L2235" s="82">
        <f t="shared" si="104"/>
        <v>332.47662000000003</v>
      </c>
      <c r="M2235" s="82">
        <f>((E2235/$F$1)*VLOOKUP(N2235,Currecny_M!$A$1:$P$10,MATCH(Database!C2235,Currecny_M!$A$1:$P$1,0),FALSE))/VLOOKUP('Cover page'!$B$6,Currecny_M!$A$1:$P$10,MATCH(Database!C2235,Currecny_M!$A$1:$P$1,0),FALSE)</f>
        <v>332.47662000000003</v>
      </c>
      <c r="N2235" s="6" t="str">
        <f>VLOOKUP(B2235,Master!$A$2:$C$11,3,FALSE)</f>
        <v>Euro</v>
      </c>
      <c r="O2235" s="6" t="str">
        <f>VLOOKUP(B2235,Master!$A$2:$C$11,2,FALSE)</f>
        <v>Europe</v>
      </c>
      <c r="Q2235" s="39" t="str">
        <f>VLOOKUP(D2235,GL_Master!$A$1:$D$80,2,FALSE)</f>
        <v>BS</v>
      </c>
      <c r="R2235" s="39" t="str">
        <f>VLOOKUP(D2235,GL_Master!$A$1:$D$80,3,FALSE)</f>
        <v>Gross Block</v>
      </c>
      <c r="S2235" s="39" t="str">
        <f>VLOOKUP(D2235,GL_Master!$A$1:$D$80,4,FALSE)</f>
        <v>Tangible Fixed assets</v>
      </c>
    </row>
    <row r="2236" spans="1:19" x14ac:dyDescent="0.25">
      <c r="A2236" s="39" t="s">
        <v>262</v>
      </c>
      <c r="B2236" s="39" t="s">
        <v>237</v>
      </c>
      <c r="C2236" s="7">
        <v>44044</v>
      </c>
      <c r="D2236" s="39" t="s">
        <v>70</v>
      </c>
      <c r="E2236" s="39">
        <v>-140</v>
      </c>
      <c r="F2236" s="82">
        <f t="shared" si="102"/>
        <v>-0.14000000000000001</v>
      </c>
      <c r="G2236" s="39">
        <f>VLOOKUP(N2236,Currecny_M!$A$1:$P$10,2,FALSE)</f>
        <v>83</v>
      </c>
      <c r="H2236" s="39">
        <f>MATCH(C2236,Currecny_M!$A$1:$P$1,0)</f>
        <v>6</v>
      </c>
      <c r="I2236" s="39">
        <f>VLOOKUP(N2236,Currecny_M!$A$1:$P$10,MATCH(Database!C2236,Currecny_M!$A$1:$P$1,0),FALSE)</f>
        <v>86.38</v>
      </c>
      <c r="J2236" s="82">
        <f t="shared" si="103"/>
        <v>-12.093200000000001</v>
      </c>
      <c r="K2236" s="39">
        <f>VLOOKUP('Cover page'!$B$6,Currecny_M!$A$1:$P$10,MATCH(Database!C2236,Currecny_M!$A$1:$P$1,0),FALSE)</f>
        <v>1</v>
      </c>
      <c r="L2236" s="82">
        <f t="shared" si="104"/>
        <v>-12.093200000000001</v>
      </c>
      <c r="M2236" s="82">
        <f>((E2236/$F$1)*VLOOKUP(N2236,Currecny_M!$A$1:$P$10,MATCH(Database!C2236,Currecny_M!$A$1:$P$1,0),FALSE))/VLOOKUP('Cover page'!$B$6,Currecny_M!$A$1:$P$10,MATCH(Database!C2236,Currecny_M!$A$1:$P$1,0),FALSE)</f>
        <v>-12.093200000000001</v>
      </c>
      <c r="N2236" s="6" t="str">
        <f>VLOOKUP(B2236,Master!$A$2:$C$11,3,FALSE)</f>
        <v>Euro</v>
      </c>
      <c r="O2236" s="6" t="str">
        <f>VLOOKUP(B2236,Master!$A$2:$C$11,2,FALSE)</f>
        <v>Europe</v>
      </c>
      <c r="Q2236" s="39" t="str">
        <f>VLOOKUP(D2236,GL_Master!$A$1:$D$80,2,FALSE)</f>
        <v>BS</v>
      </c>
      <c r="R2236" s="39" t="str">
        <f>VLOOKUP(D2236,GL_Master!$A$1:$D$80,3,FALSE)</f>
        <v>Accumulated Depreciation</v>
      </c>
      <c r="S2236" s="39" t="str">
        <f>VLOOKUP(D2236,GL_Master!$A$1:$D$80,4,FALSE)</f>
        <v>Accumulated Depreciation</v>
      </c>
    </row>
    <row r="2237" spans="1:19" x14ac:dyDescent="0.25">
      <c r="A2237" s="39" t="s">
        <v>262</v>
      </c>
      <c r="B2237" s="39" t="s">
        <v>237</v>
      </c>
      <c r="C2237" s="7">
        <v>44044</v>
      </c>
      <c r="D2237" s="39" t="s">
        <v>71</v>
      </c>
      <c r="E2237" s="39">
        <v>6847</v>
      </c>
      <c r="F2237" s="82">
        <f t="shared" si="102"/>
        <v>6.8470000000000004</v>
      </c>
      <c r="G2237" s="39">
        <f>VLOOKUP(N2237,Currecny_M!$A$1:$P$10,2,FALSE)</f>
        <v>83</v>
      </c>
      <c r="H2237" s="39">
        <f>MATCH(C2237,Currecny_M!$A$1:$P$1,0)</f>
        <v>6</v>
      </c>
      <c r="I2237" s="39">
        <f>VLOOKUP(N2237,Currecny_M!$A$1:$P$10,MATCH(Database!C2237,Currecny_M!$A$1:$P$1,0),FALSE)</f>
        <v>86.38</v>
      </c>
      <c r="J2237" s="82">
        <f t="shared" si="103"/>
        <v>591.44385999999997</v>
      </c>
      <c r="K2237" s="39">
        <f>VLOOKUP('Cover page'!$B$6,Currecny_M!$A$1:$P$10,MATCH(Database!C2237,Currecny_M!$A$1:$P$1,0),FALSE)</f>
        <v>1</v>
      </c>
      <c r="L2237" s="82">
        <f t="shared" si="104"/>
        <v>591.44385999999997</v>
      </c>
      <c r="M2237" s="82">
        <f>((E2237/$F$1)*VLOOKUP(N2237,Currecny_M!$A$1:$P$10,MATCH(Database!C2237,Currecny_M!$A$1:$P$1,0),FALSE))/VLOOKUP('Cover page'!$B$6,Currecny_M!$A$1:$P$10,MATCH(Database!C2237,Currecny_M!$A$1:$P$1,0),FALSE)</f>
        <v>591.44385999999997</v>
      </c>
      <c r="N2237" s="6" t="str">
        <f>VLOOKUP(B2237,Master!$A$2:$C$11,3,FALSE)</f>
        <v>Euro</v>
      </c>
      <c r="O2237" s="6" t="str">
        <f>VLOOKUP(B2237,Master!$A$2:$C$11,2,FALSE)</f>
        <v>Europe</v>
      </c>
      <c r="Q2237" s="39" t="str">
        <f>VLOOKUP(D2237,GL_Master!$A$1:$D$80,2,FALSE)</f>
        <v>BS</v>
      </c>
      <c r="R2237" s="39" t="str">
        <f>VLOOKUP(D2237,GL_Master!$A$1:$D$80,3,FALSE)</f>
        <v>Gross Block</v>
      </c>
      <c r="S2237" s="39" t="str">
        <f>VLOOKUP(D2237,GL_Master!$A$1:$D$80,4,FALSE)</f>
        <v>Tangible Fixed assets</v>
      </c>
    </row>
    <row r="2238" spans="1:19" x14ac:dyDescent="0.25">
      <c r="A2238" s="39" t="s">
        <v>262</v>
      </c>
      <c r="B2238" s="39" t="s">
        <v>237</v>
      </c>
      <c r="C2238" s="7">
        <v>44044</v>
      </c>
      <c r="D2238" s="39" t="s">
        <v>72</v>
      </c>
      <c r="E2238" s="39">
        <v>58</v>
      </c>
      <c r="F2238" s="82">
        <f t="shared" si="102"/>
        <v>5.8000000000000003E-2</v>
      </c>
      <c r="G2238" s="39">
        <f>VLOOKUP(N2238,Currecny_M!$A$1:$P$10,2,FALSE)</f>
        <v>83</v>
      </c>
      <c r="H2238" s="39">
        <f>MATCH(C2238,Currecny_M!$A$1:$P$1,0)</f>
        <v>6</v>
      </c>
      <c r="I2238" s="39">
        <f>VLOOKUP(N2238,Currecny_M!$A$1:$P$10,MATCH(Database!C2238,Currecny_M!$A$1:$P$1,0),FALSE)</f>
        <v>86.38</v>
      </c>
      <c r="J2238" s="82">
        <f t="shared" si="103"/>
        <v>5.01004</v>
      </c>
      <c r="K2238" s="39">
        <f>VLOOKUP('Cover page'!$B$6,Currecny_M!$A$1:$P$10,MATCH(Database!C2238,Currecny_M!$A$1:$P$1,0),FALSE)</f>
        <v>1</v>
      </c>
      <c r="L2238" s="82">
        <f t="shared" si="104"/>
        <v>5.01004</v>
      </c>
      <c r="M2238" s="82">
        <f>((E2238/$F$1)*VLOOKUP(N2238,Currecny_M!$A$1:$P$10,MATCH(Database!C2238,Currecny_M!$A$1:$P$1,0),FALSE))/VLOOKUP('Cover page'!$B$6,Currecny_M!$A$1:$P$10,MATCH(Database!C2238,Currecny_M!$A$1:$P$1,0),FALSE)</f>
        <v>5.01004</v>
      </c>
      <c r="N2238" s="6" t="str">
        <f>VLOOKUP(B2238,Master!$A$2:$C$11,3,FALSE)</f>
        <v>Euro</v>
      </c>
      <c r="O2238" s="6" t="str">
        <f>VLOOKUP(B2238,Master!$A$2:$C$11,2,FALSE)</f>
        <v>Europe</v>
      </c>
      <c r="Q2238" s="39" t="str">
        <f>VLOOKUP(D2238,GL_Master!$A$1:$D$80,2,FALSE)</f>
        <v>BS</v>
      </c>
      <c r="R2238" s="39" t="str">
        <f>VLOOKUP(D2238,GL_Master!$A$1:$D$80,3,FALSE)</f>
        <v>Gross Block</v>
      </c>
      <c r="S2238" s="39" t="str">
        <f>VLOOKUP(D2238,GL_Master!$A$1:$D$80,4,FALSE)</f>
        <v>Tangible Fixed assets</v>
      </c>
    </row>
    <row r="2239" spans="1:19" x14ac:dyDescent="0.25">
      <c r="A2239" s="39" t="s">
        <v>262</v>
      </c>
      <c r="B2239" s="39" t="s">
        <v>237</v>
      </c>
      <c r="C2239" s="7">
        <v>44044</v>
      </c>
      <c r="D2239" s="39" t="s">
        <v>73</v>
      </c>
      <c r="E2239" s="39">
        <v>28</v>
      </c>
      <c r="F2239" s="82">
        <f t="shared" si="102"/>
        <v>2.8000000000000001E-2</v>
      </c>
      <c r="G2239" s="39">
        <f>VLOOKUP(N2239,Currecny_M!$A$1:$P$10,2,FALSE)</f>
        <v>83</v>
      </c>
      <c r="H2239" s="39">
        <f>MATCH(C2239,Currecny_M!$A$1:$P$1,0)</f>
        <v>6</v>
      </c>
      <c r="I2239" s="39">
        <f>VLOOKUP(N2239,Currecny_M!$A$1:$P$10,MATCH(Database!C2239,Currecny_M!$A$1:$P$1,0),FALSE)</f>
        <v>86.38</v>
      </c>
      <c r="J2239" s="82">
        <f t="shared" si="103"/>
        <v>2.4186399999999999</v>
      </c>
      <c r="K2239" s="39">
        <f>VLOOKUP('Cover page'!$B$6,Currecny_M!$A$1:$P$10,MATCH(Database!C2239,Currecny_M!$A$1:$P$1,0),FALSE)</f>
        <v>1</v>
      </c>
      <c r="L2239" s="82">
        <f t="shared" si="104"/>
        <v>2.4186399999999999</v>
      </c>
      <c r="M2239" s="82">
        <f>((E2239/$F$1)*VLOOKUP(N2239,Currecny_M!$A$1:$P$10,MATCH(Database!C2239,Currecny_M!$A$1:$P$1,0),FALSE))/VLOOKUP('Cover page'!$B$6,Currecny_M!$A$1:$P$10,MATCH(Database!C2239,Currecny_M!$A$1:$P$1,0),FALSE)</f>
        <v>2.4186399999999999</v>
      </c>
      <c r="N2239" s="6" t="str">
        <f>VLOOKUP(B2239,Master!$A$2:$C$11,3,FALSE)</f>
        <v>Euro</v>
      </c>
      <c r="O2239" s="6" t="str">
        <f>VLOOKUP(B2239,Master!$A$2:$C$11,2,FALSE)</f>
        <v>Europe</v>
      </c>
      <c r="Q2239" s="39" t="str">
        <f>VLOOKUP(D2239,GL_Master!$A$1:$D$80,2,FALSE)</f>
        <v>BS</v>
      </c>
      <c r="R2239" s="39" t="str">
        <f>VLOOKUP(D2239,GL_Master!$A$1:$D$80,3,FALSE)</f>
        <v>Gross Block</v>
      </c>
      <c r="S2239" s="39" t="str">
        <f>VLOOKUP(D2239,GL_Master!$A$1:$D$80,4,FALSE)</f>
        <v>Tangible Fixed assets</v>
      </c>
    </row>
    <row r="2240" spans="1:19" x14ac:dyDescent="0.25">
      <c r="A2240" s="39" t="s">
        <v>262</v>
      </c>
      <c r="B2240" s="39" t="s">
        <v>237</v>
      </c>
      <c r="C2240" s="7">
        <v>44044</v>
      </c>
      <c r="D2240" s="39" t="s">
        <v>74</v>
      </c>
      <c r="E2240" s="39">
        <v>-6756</v>
      </c>
      <c r="F2240" s="82">
        <f t="shared" si="102"/>
        <v>-6.7560000000000002</v>
      </c>
      <c r="G2240" s="39">
        <f>VLOOKUP(N2240,Currecny_M!$A$1:$P$10,2,FALSE)</f>
        <v>83</v>
      </c>
      <c r="H2240" s="39">
        <f>MATCH(C2240,Currecny_M!$A$1:$P$1,0)</f>
        <v>6</v>
      </c>
      <c r="I2240" s="39">
        <f>VLOOKUP(N2240,Currecny_M!$A$1:$P$10,MATCH(Database!C2240,Currecny_M!$A$1:$P$1,0),FALSE)</f>
        <v>86.38</v>
      </c>
      <c r="J2240" s="82">
        <f t="shared" si="103"/>
        <v>-583.58327999999995</v>
      </c>
      <c r="K2240" s="39">
        <f>VLOOKUP('Cover page'!$B$6,Currecny_M!$A$1:$P$10,MATCH(Database!C2240,Currecny_M!$A$1:$P$1,0),FALSE)</f>
        <v>1</v>
      </c>
      <c r="L2240" s="82">
        <f t="shared" si="104"/>
        <v>-583.58327999999995</v>
      </c>
      <c r="M2240" s="82">
        <f>((E2240/$F$1)*VLOOKUP(N2240,Currecny_M!$A$1:$P$10,MATCH(Database!C2240,Currecny_M!$A$1:$P$1,0),FALSE))/VLOOKUP('Cover page'!$B$6,Currecny_M!$A$1:$P$10,MATCH(Database!C2240,Currecny_M!$A$1:$P$1,0),FALSE)</f>
        <v>-583.58327999999995</v>
      </c>
      <c r="N2240" s="6" t="str">
        <f>VLOOKUP(B2240,Master!$A$2:$C$11,3,FALSE)</f>
        <v>Euro</v>
      </c>
      <c r="O2240" s="6" t="str">
        <f>VLOOKUP(B2240,Master!$A$2:$C$11,2,FALSE)</f>
        <v>Europe</v>
      </c>
      <c r="Q2240" s="39" t="str">
        <f>VLOOKUP(D2240,GL_Master!$A$1:$D$80,2,FALSE)</f>
        <v>BS</v>
      </c>
      <c r="R2240" s="39" t="str">
        <f>VLOOKUP(D2240,GL_Master!$A$1:$D$80,3,FALSE)</f>
        <v>Accumulated Depreciation</v>
      </c>
      <c r="S2240" s="39" t="str">
        <f>VLOOKUP(D2240,GL_Master!$A$1:$D$80,4,FALSE)</f>
        <v>Accumulated Depreciation</v>
      </c>
    </row>
    <row r="2241" spans="1:19" x14ac:dyDescent="0.25">
      <c r="A2241" s="39" t="s">
        <v>262</v>
      </c>
      <c r="B2241" s="39" t="s">
        <v>237</v>
      </c>
      <c r="C2241" s="7">
        <v>44044</v>
      </c>
      <c r="D2241" s="39" t="s">
        <v>21</v>
      </c>
      <c r="E2241" s="39">
        <v>567</v>
      </c>
      <c r="F2241" s="82">
        <f t="shared" si="102"/>
        <v>0.56699999999999995</v>
      </c>
      <c r="G2241" s="39">
        <f>VLOOKUP(N2241,Currecny_M!$A$1:$P$10,2,FALSE)</f>
        <v>83</v>
      </c>
      <c r="H2241" s="39">
        <f>MATCH(C2241,Currecny_M!$A$1:$P$1,0)</f>
        <v>6</v>
      </c>
      <c r="I2241" s="39">
        <f>VLOOKUP(N2241,Currecny_M!$A$1:$P$10,MATCH(Database!C2241,Currecny_M!$A$1:$P$1,0),FALSE)</f>
        <v>86.38</v>
      </c>
      <c r="J2241" s="82">
        <f t="shared" si="103"/>
        <v>48.977459999999994</v>
      </c>
      <c r="K2241" s="39">
        <f>VLOOKUP('Cover page'!$B$6,Currecny_M!$A$1:$P$10,MATCH(Database!C2241,Currecny_M!$A$1:$P$1,0),FALSE)</f>
        <v>1</v>
      </c>
      <c r="L2241" s="82">
        <f t="shared" si="104"/>
        <v>48.977459999999994</v>
      </c>
      <c r="M2241" s="82">
        <f>((E2241/$F$1)*VLOOKUP(N2241,Currecny_M!$A$1:$P$10,MATCH(Database!C2241,Currecny_M!$A$1:$P$1,0),FALSE))/VLOOKUP('Cover page'!$B$6,Currecny_M!$A$1:$P$10,MATCH(Database!C2241,Currecny_M!$A$1:$P$1,0),FALSE)</f>
        <v>48.977459999999994</v>
      </c>
      <c r="N2241" s="6" t="str">
        <f>VLOOKUP(B2241,Master!$A$2:$C$11,3,FALSE)</f>
        <v>Euro</v>
      </c>
      <c r="O2241" s="6" t="str">
        <f>VLOOKUP(B2241,Master!$A$2:$C$11,2,FALSE)</f>
        <v>Europe</v>
      </c>
      <c r="Q2241" s="39" t="str">
        <f>VLOOKUP(D2241,GL_Master!$A$1:$D$80,2,FALSE)</f>
        <v>BS</v>
      </c>
      <c r="R2241" s="39" t="str">
        <f>VLOOKUP(D2241,GL_Master!$A$1:$D$80,3,FALSE)</f>
        <v>Gross Block</v>
      </c>
      <c r="S2241" s="39" t="str">
        <f>VLOOKUP(D2241,GL_Master!$A$1:$D$80,4,FALSE)</f>
        <v>Tangible Fixed assets</v>
      </c>
    </row>
    <row r="2242" spans="1:19" x14ac:dyDescent="0.25">
      <c r="A2242" s="39" t="s">
        <v>262</v>
      </c>
      <c r="B2242" s="39" t="s">
        <v>237</v>
      </c>
      <c r="C2242" s="7">
        <v>44044</v>
      </c>
      <c r="D2242" s="39" t="s">
        <v>27</v>
      </c>
      <c r="E2242" s="39">
        <v>1240</v>
      </c>
      <c r="F2242" s="82">
        <f t="shared" si="102"/>
        <v>1.24</v>
      </c>
      <c r="G2242" s="39">
        <f>VLOOKUP(N2242,Currecny_M!$A$1:$P$10,2,FALSE)</f>
        <v>83</v>
      </c>
      <c r="H2242" s="39">
        <f>MATCH(C2242,Currecny_M!$A$1:$P$1,0)</f>
        <v>6</v>
      </c>
      <c r="I2242" s="39">
        <f>VLOOKUP(N2242,Currecny_M!$A$1:$P$10,MATCH(Database!C2242,Currecny_M!$A$1:$P$1,0),FALSE)</f>
        <v>86.38</v>
      </c>
      <c r="J2242" s="82">
        <f t="shared" si="103"/>
        <v>107.1112</v>
      </c>
      <c r="K2242" s="39">
        <f>VLOOKUP('Cover page'!$B$6,Currecny_M!$A$1:$P$10,MATCH(Database!C2242,Currecny_M!$A$1:$P$1,0),FALSE)</f>
        <v>1</v>
      </c>
      <c r="L2242" s="82">
        <f t="shared" si="104"/>
        <v>107.1112</v>
      </c>
      <c r="M2242" s="82">
        <f>((E2242/$F$1)*VLOOKUP(N2242,Currecny_M!$A$1:$P$10,MATCH(Database!C2242,Currecny_M!$A$1:$P$1,0),FALSE))/VLOOKUP('Cover page'!$B$6,Currecny_M!$A$1:$P$10,MATCH(Database!C2242,Currecny_M!$A$1:$P$1,0),FALSE)</f>
        <v>107.1112</v>
      </c>
      <c r="N2242" s="6" t="str">
        <f>VLOOKUP(B2242,Master!$A$2:$C$11,3,FALSE)</f>
        <v>Euro</v>
      </c>
      <c r="O2242" s="6" t="str">
        <f>VLOOKUP(B2242,Master!$A$2:$C$11,2,FALSE)</f>
        <v>Europe</v>
      </c>
      <c r="Q2242" s="39" t="str">
        <f>VLOOKUP(D2242,GL_Master!$A$1:$D$80,2,FALSE)</f>
        <v>BS</v>
      </c>
      <c r="R2242" s="39" t="str">
        <f>VLOOKUP(D2242,GL_Master!$A$1:$D$80,3,FALSE)</f>
        <v>Gross Block</v>
      </c>
      <c r="S2242" s="39" t="str">
        <f>VLOOKUP(D2242,GL_Master!$A$1:$D$80,4,FALSE)</f>
        <v>Tangible Fixed assets</v>
      </c>
    </row>
    <row r="2243" spans="1:19" x14ac:dyDescent="0.25">
      <c r="A2243" s="39" t="s">
        <v>262</v>
      </c>
      <c r="B2243" s="39" t="s">
        <v>237</v>
      </c>
      <c r="C2243" s="7">
        <v>44044</v>
      </c>
      <c r="D2243" s="39" t="s">
        <v>75</v>
      </c>
      <c r="E2243" s="39">
        <v>-28</v>
      </c>
      <c r="F2243" s="82">
        <f t="shared" si="102"/>
        <v>-2.8000000000000001E-2</v>
      </c>
      <c r="G2243" s="39">
        <f>VLOOKUP(N2243,Currecny_M!$A$1:$P$10,2,FALSE)</f>
        <v>83</v>
      </c>
      <c r="H2243" s="39">
        <f>MATCH(C2243,Currecny_M!$A$1:$P$1,0)</f>
        <v>6</v>
      </c>
      <c r="I2243" s="39">
        <f>VLOOKUP(N2243,Currecny_M!$A$1:$P$10,MATCH(Database!C2243,Currecny_M!$A$1:$P$1,0),FALSE)</f>
        <v>86.38</v>
      </c>
      <c r="J2243" s="82">
        <f t="shared" si="103"/>
        <v>-2.4186399999999999</v>
      </c>
      <c r="K2243" s="39">
        <f>VLOOKUP('Cover page'!$B$6,Currecny_M!$A$1:$P$10,MATCH(Database!C2243,Currecny_M!$A$1:$P$1,0),FALSE)</f>
        <v>1</v>
      </c>
      <c r="L2243" s="82">
        <f t="shared" si="104"/>
        <v>-2.4186399999999999</v>
      </c>
      <c r="M2243" s="82">
        <f>((E2243/$F$1)*VLOOKUP(N2243,Currecny_M!$A$1:$P$10,MATCH(Database!C2243,Currecny_M!$A$1:$P$1,0),FALSE))/VLOOKUP('Cover page'!$B$6,Currecny_M!$A$1:$P$10,MATCH(Database!C2243,Currecny_M!$A$1:$P$1,0),FALSE)</f>
        <v>-2.4186399999999999</v>
      </c>
      <c r="N2243" s="6" t="str">
        <f>VLOOKUP(B2243,Master!$A$2:$C$11,3,FALSE)</f>
        <v>Euro</v>
      </c>
      <c r="O2243" s="6" t="str">
        <f>VLOOKUP(B2243,Master!$A$2:$C$11,2,FALSE)</f>
        <v>Europe</v>
      </c>
      <c r="Q2243" s="39" t="str">
        <f>VLOOKUP(D2243,GL_Master!$A$1:$D$80,2,FALSE)</f>
        <v>BS</v>
      </c>
      <c r="R2243" s="39" t="str">
        <f>VLOOKUP(D2243,GL_Master!$A$1:$D$80,3,FALSE)</f>
        <v>Gross Block</v>
      </c>
      <c r="S2243" s="39" t="str">
        <f>VLOOKUP(D2243,GL_Master!$A$1:$D$80,4,FALSE)</f>
        <v>Tangible Fixed assets</v>
      </c>
    </row>
    <row r="2244" spans="1:19" x14ac:dyDescent="0.25">
      <c r="A2244" s="39" t="s">
        <v>262</v>
      </c>
      <c r="B2244" s="39" t="s">
        <v>237</v>
      </c>
      <c r="C2244" s="7">
        <v>44044</v>
      </c>
      <c r="D2244" s="39" t="s">
        <v>76</v>
      </c>
      <c r="E2244" s="39">
        <v>702</v>
      </c>
      <c r="F2244" s="82">
        <f t="shared" ref="F2244:F2307" si="105">E2244/$F$1</f>
        <v>0.70199999999999996</v>
      </c>
      <c r="G2244" s="39">
        <f>VLOOKUP(N2244,Currecny_M!$A$1:$P$10,2,FALSE)</f>
        <v>83</v>
      </c>
      <c r="H2244" s="39">
        <f>MATCH(C2244,Currecny_M!$A$1:$P$1,0)</f>
        <v>6</v>
      </c>
      <c r="I2244" s="39">
        <f>VLOOKUP(N2244,Currecny_M!$A$1:$P$10,MATCH(Database!C2244,Currecny_M!$A$1:$P$1,0),FALSE)</f>
        <v>86.38</v>
      </c>
      <c r="J2244" s="82">
        <f t="shared" ref="J2244:J2307" si="106">F2244*I2244</f>
        <v>60.638759999999991</v>
      </c>
      <c r="K2244" s="39">
        <f>VLOOKUP('Cover page'!$B$6,Currecny_M!$A$1:$P$10,MATCH(Database!C2244,Currecny_M!$A$1:$P$1,0),FALSE)</f>
        <v>1</v>
      </c>
      <c r="L2244" s="82">
        <f t="shared" ref="L2244:L2307" si="107">J2244/K2244</f>
        <v>60.638759999999991</v>
      </c>
      <c r="M2244" s="82">
        <f>((E2244/$F$1)*VLOOKUP(N2244,Currecny_M!$A$1:$P$10,MATCH(Database!C2244,Currecny_M!$A$1:$P$1,0),FALSE))/VLOOKUP('Cover page'!$B$6,Currecny_M!$A$1:$P$10,MATCH(Database!C2244,Currecny_M!$A$1:$P$1,0),FALSE)</f>
        <v>60.638759999999991</v>
      </c>
      <c r="N2244" s="6" t="str">
        <f>VLOOKUP(B2244,Master!$A$2:$C$11,3,FALSE)</f>
        <v>Euro</v>
      </c>
      <c r="O2244" s="6" t="str">
        <f>VLOOKUP(B2244,Master!$A$2:$C$11,2,FALSE)</f>
        <v>Europe</v>
      </c>
      <c r="Q2244" s="39" t="str">
        <f>VLOOKUP(D2244,GL_Master!$A$1:$D$80,2,FALSE)</f>
        <v>BS</v>
      </c>
      <c r="R2244" s="39" t="str">
        <f>VLOOKUP(D2244,GL_Master!$A$1:$D$80,3,FALSE)</f>
        <v>Inventories</v>
      </c>
      <c r="S2244" s="39" t="str">
        <f>VLOOKUP(D2244,GL_Master!$A$1:$D$80,4,FALSE)</f>
        <v>Inventory</v>
      </c>
    </row>
    <row r="2245" spans="1:19" x14ac:dyDescent="0.25">
      <c r="A2245" s="39" t="s">
        <v>262</v>
      </c>
      <c r="B2245" s="39" t="s">
        <v>237</v>
      </c>
      <c r="C2245" s="7">
        <v>44044</v>
      </c>
      <c r="D2245" s="39" t="s">
        <v>77</v>
      </c>
      <c r="E2245" s="39">
        <v>1837</v>
      </c>
      <c r="F2245" s="82">
        <f t="shared" si="105"/>
        <v>1.837</v>
      </c>
      <c r="G2245" s="39">
        <f>VLOOKUP(N2245,Currecny_M!$A$1:$P$10,2,FALSE)</f>
        <v>83</v>
      </c>
      <c r="H2245" s="39">
        <f>MATCH(C2245,Currecny_M!$A$1:$P$1,0)</f>
        <v>6</v>
      </c>
      <c r="I2245" s="39">
        <f>VLOOKUP(N2245,Currecny_M!$A$1:$P$10,MATCH(Database!C2245,Currecny_M!$A$1:$P$1,0),FALSE)</f>
        <v>86.38</v>
      </c>
      <c r="J2245" s="82">
        <f t="shared" si="106"/>
        <v>158.68006</v>
      </c>
      <c r="K2245" s="39">
        <f>VLOOKUP('Cover page'!$B$6,Currecny_M!$A$1:$P$10,MATCH(Database!C2245,Currecny_M!$A$1:$P$1,0),FALSE)</f>
        <v>1</v>
      </c>
      <c r="L2245" s="82">
        <f t="shared" si="107"/>
        <v>158.68006</v>
      </c>
      <c r="M2245" s="82">
        <f>((E2245/$F$1)*VLOOKUP(N2245,Currecny_M!$A$1:$P$10,MATCH(Database!C2245,Currecny_M!$A$1:$P$1,0),FALSE))/VLOOKUP('Cover page'!$B$6,Currecny_M!$A$1:$P$10,MATCH(Database!C2245,Currecny_M!$A$1:$P$1,0),FALSE)</f>
        <v>158.68006</v>
      </c>
      <c r="N2245" s="6" t="str">
        <f>VLOOKUP(B2245,Master!$A$2:$C$11,3,FALSE)</f>
        <v>Euro</v>
      </c>
      <c r="O2245" s="6" t="str">
        <f>VLOOKUP(B2245,Master!$A$2:$C$11,2,FALSE)</f>
        <v>Europe</v>
      </c>
      <c r="Q2245" s="39" t="str">
        <f>VLOOKUP(D2245,GL_Master!$A$1:$D$80,2,FALSE)</f>
        <v>BS</v>
      </c>
      <c r="R2245" s="39" t="str">
        <f>VLOOKUP(D2245,GL_Master!$A$1:$D$80,3,FALSE)</f>
        <v>Inventories</v>
      </c>
      <c r="S2245" s="39" t="str">
        <f>VLOOKUP(D2245,GL_Master!$A$1:$D$80,4,FALSE)</f>
        <v>Inventory</v>
      </c>
    </row>
    <row r="2246" spans="1:19" x14ac:dyDescent="0.25">
      <c r="A2246" s="39" t="s">
        <v>262</v>
      </c>
      <c r="B2246" s="39" t="s">
        <v>237</v>
      </c>
      <c r="C2246" s="7">
        <v>44044</v>
      </c>
      <c r="D2246" s="39" t="s">
        <v>2</v>
      </c>
      <c r="E2246" s="39">
        <v>172192</v>
      </c>
      <c r="F2246" s="82">
        <f t="shared" si="105"/>
        <v>172.19200000000001</v>
      </c>
      <c r="G2246" s="39">
        <f>VLOOKUP(N2246,Currecny_M!$A$1:$P$10,2,FALSE)</f>
        <v>83</v>
      </c>
      <c r="H2246" s="39">
        <f>MATCH(C2246,Currecny_M!$A$1:$P$1,0)</f>
        <v>6</v>
      </c>
      <c r="I2246" s="39">
        <f>VLOOKUP(N2246,Currecny_M!$A$1:$P$10,MATCH(Database!C2246,Currecny_M!$A$1:$P$1,0),FALSE)</f>
        <v>86.38</v>
      </c>
      <c r="J2246" s="82">
        <f t="shared" si="106"/>
        <v>14873.944960000001</v>
      </c>
      <c r="K2246" s="39">
        <f>VLOOKUP('Cover page'!$B$6,Currecny_M!$A$1:$P$10,MATCH(Database!C2246,Currecny_M!$A$1:$P$1,0),FALSE)</f>
        <v>1</v>
      </c>
      <c r="L2246" s="82">
        <f t="shared" si="107"/>
        <v>14873.944960000001</v>
      </c>
      <c r="M2246" s="82">
        <f>((E2246/$F$1)*VLOOKUP(N2246,Currecny_M!$A$1:$P$10,MATCH(Database!C2246,Currecny_M!$A$1:$P$1,0),FALSE))/VLOOKUP('Cover page'!$B$6,Currecny_M!$A$1:$P$10,MATCH(Database!C2246,Currecny_M!$A$1:$P$1,0),FALSE)</f>
        <v>14873.944960000001</v>
      </c>
      <c r="N2246" s="6" t="str">
        <f>VLOOKUP(B2246,Master!$A$2:$C$11,3,FALSE)</f>
        <v>Euro</v>
      </c>
      <c r="O2246" s="6" t="str">
        <f>VLOOKUP(B2246,Master!$A$2:$C$11,2,FALSE)</f>
        <v>Europe</v>
      </c>
      <c r="Q2246" s="39" t="str">
        <f>VLOOKUP(D2246,GL_Master!$A$1:$D$80,2,FALSE)</f>
        <v>BS</v>
      </c>
      <c r="R2246" s="39" t="str">
        <f>VLOOKUP(D2246,GL_Master!$A$1:$D$80,3,FALSE)</f>
        <v>Trade receivables</v>
      </c>
      <c r="S2246" s="39" t="str">
        <f>VLOOKUP(D2246,GL_Master!$A$1:$D$80,4,FALSE)</f>
        <v>Unsecured, considered good</v>
      </c>
    </row>
    <row r="2247" spans="1:19" x14ac:dyDescent="0.25">
      <c r="A2247" s="39" t="s">
        <v>262</v>
      </c>
      <c r="B2247" s="39" t="s">
        <v>237</v>
      </c>
      <c r="C2247" s="7">
        <v>44044</v>
      </c>
      <c r="D2247" s="39" t="s">
        <v>78</v>
      </c>
      <c r="E2247" s="39">
        <v>27</v>
      </c>
      <c r="F2247" s="82">
        <f t="shared" si="105"/>
        <v>2.7E-2</v>
      </c>
      <c r="G2247" s="39">
        <f>VLOOKUP(N2247,Currecny_M!$A$1:$P$10,2,FALSE)</f>
        <v>83</v>
      </c>
      <c r="H2247" s="39">
        <f>MATCH(C2247,Currecny_M!$A$1:$P$1,0)</f>
        <v>6</v>
      </c>
      <c r="I2247" s="39">
        <f>VLOOKUP(N2247,Currecny_M!$A$1:$P$10,MATCH(Database!C2247,Currecny_M!$A$1:$P$1,0),FALSE)</f>
        <v>86.38</v>
      </c>
      <c r="J2247" s="82">
        <f t="shared" si="106"/>
        <v>2.3322599999999998</v>
      </c>
      <c r="K2247" s="39">
        <f>VLOOKUP('Cover page'!$B$6,Currecny_M!$A$1:$P$10,MATCH(Database!C2247,Currecny_M!$A$1:$P$1,0),FALSE)</f>
        <v>1</v>
      </c>
      <c r="L2247" s="82">
        <f t="shared" si="107"/>
        <v>2.3322599999999998</v>
      </c>
      <c r="M2247" s="82">
        <f>((E2247/$F$1)*VLOOKUP(N2247,Currecny_M!$A$1:$P$10,MATCH(Database!C2247,Currecny_M!$A$1:$P$1,0),FALSE))/VLOOKUP('Cover page'!$B$6,Currecny_M!$A$1:$P$10,MATCH(Database!C2247,Currecny_M!$A$1:$P$1,0),FALSE)</f>
        <v>2.3322599999999998</v>
      </c>
      <c r="N2247" s="6" t="str">
        <f>VLOOKUP(B2247,Master!$A$2:$C$11,3,FALSE)</f>
        <v>Euro</v>
      </c>
      <c r="O2247" s="6" t="str">
        <f>VLOOKUP(B2247,Master!$A$2:$C$11,2,FALSE)</f>
        <v>Europe</v>
      </c>
      <c r="Q2247" s="39" t="str">
        <f>VLOOKUP(D2247,GL_Master!$A$1:$D$80,2,FALSE)</f>
        <v>BS</v>
      </c>
      <c r="R2247" s="39" t="str">
        <f>VLOOKUP(D2247,GL_Master!$A$1:$D$80,3,FALSE)</f>
        <v>Cash &amp; Bank Balances</v>
      </c>
      <c r="S2247" s="39" t="str">
        <f>VLOOKUP(D2247,GL_Master!$A$1:$D$80,4,FALSE)</f>
        <v>Cash In hand</v>
      </c>
    </row>
    <row r="2248" spans="1:19" x14ac:dyDescent="0.25">
      <c r="A2248" s="39" t="s">
        <v>262</v>
      </c>
      <c r="B2248" s="39" t="s">
        <v>237</v>
      </c>
      <c r="C2248" s="7">
        <v>44044</v>
      </c>
      <c r="D2248" s="39" t="s">
        <v>79</v>
      </c>
      <c r="E2248" s="39">
        <v>-7223</v>
      </c>
      <c r="F2248" s="82">
        <f t="shared" si="105"/>
        <v>-7.2229999999999999</v>
      </c>
      <c r="G2248" s="39">
        <f>VLOOKUP(N2248,Currecny_M!$A$1:$P$10,2,FALSE)</f>
        <v>83</v>
      </c>
      <c r="H2248" s="39">
        <f>MATCH(C2248,Currecny_M!$A$1:$P$1,0)</f>
        <v>6</v>
      </c>
      <c r="I2248" s="39">
        <f>VLOOKUP(N2248,Currecny_M!$A$1:$P$10,MATCH(Database!C2248,Currecny_M!$A$1:$P$1,0),FALSE)</f>
        <v>86.38</v>
      </c>
      <c r="J2248" s="82">
        <f t="shared" si="106"/>
        <v>-623.92273999999998</v>
      </c>
      <c r="K2248" s="39">
        <f>VLOOKUP('Cover page'!$B$6,Currecny_M!$A$1:$P$10,MATCH(Database!C2248,Currecny_M!$A$1:$P$1,0),FALSE)</f>
        <v>1</v>
      </c>
      <c r="L2248" s="82">
        <f t="shared" si="107"/>
        <v>-623.92273999999998</v>
      </c>
      <c r="M2248" s="82">
        <f>((E2248/$F$1)*VLOOKUP(N2248,Currecny_M!$A$1:$P$10,MATCH(Database!C2248,Currecny_M!$A$1:$P$1,0),FALSE))/VLOOKUP('Cover page'!$B$6,Currecny_M!$A$1:$P$10,MATCH(Database!C2248,Currecny_M!$A$1:$P$1,0),FALSE)</f>
        <v>-623.92273999999998</v>
      </c>
      <c r="N2248" s="6" t="str">
        <f>VLOOKUP(B2248,Master!$A$2:$C$11,3,FALSE)</f>
        <v>Euro</v>
      </c>
      <c r="O2248" s="6" t="str">
        <f>VLOOKUP(B2248,Master!$A$2:$C$11,2,FALSE)</f>
        <v>Europe</v>
      </c>
      <c r="Q2248" s="39" t="str">
        <f>VLOOKUP(D2248,GL_Master!$A$1:$D$80,2,FALSE)</f>
        <v>BS</v>
      </c>
      <c r="R2248" s="39" t="str">
        <f>VLOOKUP(D2248,GL_Master!$A$1:$D$80,3,FALSE)</f>
        <v>Loan Fund</v>
      </c>
      <c r="S2248" s="39" t="str">
        <f>VLOOKUP(D2248,GL_Master!$A$1:$D$80,4,FALSE)</f>
        <v>Term Loan</v>
      </c>
    </row>
    <row r="2249" spans="1:19" x14ac:dyDescent="0.25">
      <c r="A2249" s="39" t="s">
        <v>262</v>
      </c>
      <c r="B2249" s="39" t="s">
        <v>237</v>
      </c>
      <c r="C2249" s="7">
        <v>44044</v>
      </c>
      <c r="D2249" s="39" t="s">
        <v>80</v>
      </c>
      <c r="E2249" s="39">
        <v>189</v>
      </c>
      <c r="F2249" s="82">
        <f t="shared" si="105"/>
        <v>0.189</v>
      </c>
      <c r="G2249" s="39">
        <f>VLOOKUP(N2249,Currecny_M!$A$1:$P$10,2,FALSE)</f>
        <v>83</v>
      </c>
      <c r="H2249" s="39">
        <f>MATCH(C2249,Currecny_M!$A$1:$P$1,0)</f>
        <v>6</v>
      </c>
      <c r="I2249" s="39">
        <f>VLOOKUP(N2249,Currecny_M!$A$1:$P$10,MATCH(Database!C2249,Currecny_M!$A$1:$P$1,0),FALSE)</f>
        <v>86.38</v>
      </c>
      <c r="J2249" s="82">
        <f t="shared" si="106"/>
        <v>16.32582</v>
      </c>
      <c r="K2249" s="39">
        <f>VLOOKUP('Cover page'!$B$6,Currecny_M!$A$1:$P$10,MATCH(Database!C2249,Currecny_M!$A$1:$P$1,0),FALSE)</f>
        <v>1</v>
      </c>
      <c r="L2249" s="82">
        <f t="shared" si="107"/>
        <v>16.32582</v>
      </c>
      <c r="M2249" s="82">
        <f>((E2249/$F$1)*VLOOKUP(N2249,Currecny_M!$A$1:$P$10,MATCH(Database!C2249,Currecny_M!$A$1:$P$1,0),FALSE))/VLOOKUP('Cover page'!$B$6,Currecny_M!$A$1:$P$10,MATCH(Database!C2249,Currecny_M!$A$1:$P$1,0),FALSE)</f>
        <v>16.32582</v>
      </c>
      <c r="N2249" s="6" t="str">
        <f>VLOOKUP(B2249,Master!$A$2:$C$11,3,FALSE)</f>
        <v>Euro</v>
      </c>
      <c r="O2249" s="6" t="str">
        <f>VLOOKUP(B2249,Master!$A$2:$C$11,2,FALSE)</f>
        <v>Europe</v>
      </c>
      <c r="Q2249" s="39" t="str">
        <f>VLOOKUP(D2249,GL_Master!$A$1:$D$80,2,FALSE)</f>
        <v>BS</v>
      </c>
      <c r="R2249" s="39" t="str">
        <f>VLOOKUP(D2249,GL_Master!$A$1:$D$80,3,FALSE)</f>
        <v>Cash &amp; Bank Balances</v>
      </c>
      <c r="S2249" s="39" t="str">
        <f>VLOOKUP(D2249,GL_Master!$A$1:$D$80,4,FALSE)</f>
        <v xml:space="preserve">      On Current Accounts</v>
      </c>
    </row>
    <row r="2250" spans="1:19" x14ac:dyDescent="0.25">
      <c r="A2250" s="39" t="s">
        <v>262</v>
      </c>
      <c r="B2250" s="39" t="s">
        <v>237</v>
      </c>
      <c r="C2250" s="7">
        <v>44044</v>
      </c>
      <c r="D2250" s="39" t="s">
        <v>81</v>
      </c>
      <c r="E2250" s="39">
        <v>13893</v>
      </c>
      <c r="F2250" s="82">
        <f t="shared" si="105"/>
        <v>13.893000000000001</v>
      </c>
      <c r="G2250" s="39">
        <f>VLOOKUP(N2250,Currecny_M!$A$1:$P$10,2,FALSE)</f>
        <v>83</v>
      </c>
      <c r="H2250" s="39">
        <f>MATCH(C2250,Currecny_M!$A$1:$P$1,0)</f>
        <v>6</v>
      </c>
      <c r="I2250" s="39">
        <f>VLOOKUP(N2250,Currecny_M!$A$1:$P$10,MATCH(Database!C2250,Currecny_M!$A$1:$P$1,0),FALSE)</f>
        <v>86.38</v>
      </c>
      <c r="J2250" s="82">
        <f t="shared" si="106"/>
        <v>1200.07734</v>
      </c>
      <c r="K2250" s="39">
        <f>VLOOKUP('Cover page'!$B$6,Currecny_M!$A$1:$P$10,MATCH(Database!C2250,Currecny_M!$A$1:$P$1,0),FALSE)</f>
        <v>1</v>
      </c>
      <c r="L2250" s="82">
        <f t="shared" si="107"/>
        <v>1200.07734</v>
      </c>
      <c r="M2250" s="82">
        <f>((E2250/$F$1)*VLOOKUP(N2250,Currecny_M!$A$1:$P$10,MATCH(Database!C2250,Currecny_M!$A$1:$P$1,0),FALSE))/VLOOKUP('Cover page'!$B$6,Currecny_M!$A$1:$P$10,MATCH(Database!C2250,Currecny_M!$A$1:$P$1,0),FALSE)</f>
        <v>1200.07734</v>
      </c>
      <c r="N2250" s="6" t="str">
        <f>VLOOKUP(B2250,Master!$A$2:$C$11,3,FALSE)</f>
        <v>Euro</v>
      </c>
      <c r="O2250" s="6" t="str">
        <f>VLOOKUP(B2250,Master!$A$2:$C$11,2,FALSE)</f>
        <v>Europe</v>
      </c>
      <c r="Q2250" s="39" t="str">
        <f>VLOOKUP(D2250,GL_Master!$A$1:$D$80,2,FALSE)</f>
        <v>BS</v>
      </c>
      <c r="R2250" s="39" t="str">
        <f>VLOOKUP(D2250,GL_Master!$A$1:$D$80,3,FALSE)</f>
        <v>Other Current Assets</v>
      </c>
      <c r="S2250" s="39" t="str">
        <f>VLOOKUP(D2250,GL_Master!$A$1:$D$80,4,FALSE)</f>
        <v>Advance tax recoverable (net of provision )</v>
      </c>
    </row>
    <row r="2251" spans="1:19" x14ac:dyDescent="0.25">
      <c r="A2251" s="39" t="s">
        <v>262</v>
      </c>
      <c r="B2251" s="39" t="s">
        <v>237</v>
      </c>
      <c r="C2251" s="7">
        <v>44044</v>
      </c>
      <c r="D2251" s="39" t="s">
        <v>19</v>
      </c>
      <c r="E2251" s="39">
        <v>137</v>
      </c>
      <c r="F2251" s="82">
        <f t="shared" si="105"/>
        <v>0.13700000000000001</v>
      </c>
      <c r="G2251" s="39">
        <f>VLOOKUP(N2251,Currecny_M!$A$1:$P$10,2,FALSE)</f>
        <v>83</v>
      </c>
      <c r="H2251" s="39">
        <f>MATCH(C2251,Currecny_M!$A$1:$P$1,0)</f>
        <v>6</v>
      </c>
      <c r="I2251" s="39">
        <f>VLOOKUP(N2251,Currecny_M!$A$1:$P$10,MATCH(Database!C2251,Currecny_M!$A$1:$P$1,0),FALSE)</f>
        <v>86.38</v>
      </c>
      <c r="J2251" s="82">
        <f t="shared" si="106"/>
        <v>11.834060000000001</v>
      </c>
      <c r="K2251" s="39">
        <f>VLOOKUP('Cover page'!$B$6,Currecny_M!$A$1:$P$10,MATCH(Database!C2251,Currecny_M!$A$1:$P$1,0),FALSE)</f>
        <v>1</v>
      </c>
      <c r="L2251" s="82">
        <f t="shared" si="107"/>
        <v>11.834060000000001</v>
      </c>
      <c r="M2251" s="82">
        <f>((E2251/$F$1)*VLOOKUP(N2251,Currecny_M!$A$1:$P$10,MATCH(Database!C2251,Currecny_M!$A$1:$P$1,0),FALSE))/VLOOKUP('Cover page'!$B$6,Currecny_M!$A$1:$P$10,MATCH(Database!C2251,Currecny_M!$A$1:$P$1,0),FALSE)</f>
        <v>11.834060000000001</v>
      </c>
      <c r="N2251" s="6" t="str">
        <f>VLOOKUP(B2251,Master!$A$2:$C$11,3,FALSE)</f>
        <v>Euro</v>
      </c>
      <c r="O2251" s="6" t="str">
        <f>VLOOKUP(B2251,Master!$A$2:$C$11,2,FALSE)</f>
        <v>Europe</v>
      </c>
      <c r="Q2251" s="39" t="str">
        <f>VLOOKUP(D2251,GL_Master!$A$1:$D$80,2,FALSE)</f>
        <v>BS</v>
      </c>
      <c r="R2251" s="39" t="str">
        <f>VLOOKUP(D2251,GL_Master!$A$1:$D$80,3,FALSE)</f>
        <v>Short-term loan and advances</v>
      </c>
      <c r="S2251" s="39" t="str">
        <f>VLOOKUP(D2251,GL_Master!$A$1:$D$80,4,FALSE)</f>
        <v>Prepaid expenses</v>
      </c>
    </row>
    <row r="2252" spans="1:19" x14ac:dyDescent="0.25">
      <c r="A2252" s="39" t="s">
        <v>262</v>
      </c>
      <c r="B2252" s="39" t="s">
        <v>237</v>
      </c>
      <c r="C2252" s="7">
        <v>44044</v>
      </c>
      <c r="D2252" s="39" t="s">
        <v>82</v>
      </c>
      <c r="E2252" s="39">
        <v>1460</v>
      </c>
      <c r="F2252" s="82">
        <f t="shared" si="105"/>
        <v>1.46</v>
      </c>
      <c r="G2252" s="39">
        <f>VLOOKUP(N2252,Currecny_M!$A$1:$P$10,2,FALSE)</f>
        <v>83</v>
      </c>
      <c r="H2252" s="39">
        <f>MATCH(C2252,Currecny_M!$A$1:$P$1,0)</f>
        <v>6</v>
      </c>
      <c r="I2252" s="39">
        <f>VLOOKUP(N2252,Currecny_M!$A$1:$P$10,MATCH(Database!C2252,Currecny_M!$A$1:$P$1,0),FALSE)</f>
        <v>86.38</v>
      </c>
      <c r="J2252" s="82">
        <f t="shared" si="106"/>
        <v>126.11479999999999</v>
      </c>
      <c r="K2252" s="39">
        <f>VLOOKUP('Cover page'!$B$6,Currecny_M!$A$1:$P$10,MATCH(Database!C2252,Currecny_M!$A$1:$P$1,0),FALSE)</f>
        <v>1</v>
      </c>
      <c r="L2252" s="82">
        <f t="shared" si="107"/>
        <v>126.11479999999999</v>
      </c>
      <c r="M2252" s="82">
        <f>((E2252/$F$1)*VLOOKUP(N2252,Currecny_M!$A$1:$P$10,MATCH(Database!C2252,Currecny_M!$A$1:$P$1,0),FALSE))/VLOOKUP('Cover page'!$B$6,Currecny_M!$A$1:$P$10,MATCH(Database!C2252,Currecny_M!$A$1:$P$1,0),FALSE)</f>
        <v>126.11479999999999</v>
      </c>
      <c r="N2252" s="6" t="str">
        <f>VLOOKUP(B2252,Master!$A$2:$C$11,3,FALSE)</f>
        <v>Euro</v>
      </c>
      <c r="O2252" s="6" t="str">
        <f>VLOOKUP(B2252,Master!$A$2:$C$11,2,FALSE)</f>
        <v>Europe</v>
      </c>
      <c r="Q2252" s="39" t="str">
        <f>VLOOKUP(D2252,GL_Master!$A$1:$D$80,2,FALSE)</f>
        <v>BS</v>
      </c>
      <c r="R2252" s="39" t="str">
        <f>VLOOKUP(D2252,GL_Master!$A$1:$D$80,3,FALSE)</f>
        <v>Short-term loan and advances</v>
      </c>
      <c r="S2252" s="39" t="str">
        <f>VLOOKUP(D2252,GL_Master!$A$1:$D$80,4,FALSE)</f>
        <v>Advance to vendor/employees</v>
      </c>
    </row>
    <row r="2253" spans="1:19" x14ac:dyDescent="0.25">
      <c r="A2253" s="39" t="s">
        <v>262</v>
      </c>
      <c r="B2253" s="39" t="s">
        <v>237</v>
      </c>
      <c r="C2253" s="7">
        <v>44044</v>
      </c>
      <c r="D2253" s="39" t="s">
        <v>83</v>
      </c>
      <c r="E2253" s="39">
        <v>1021</v>
      </c>
      <c r="F2253" s="82">
        <f t="shared" si="105"/>
        <v>1.0209999999999999</v>
      </c>
      <c r="G2253" s="39">
        <f>VLOOKUP(N2253,Currecny_M!$A$1:$P$10,2,FALSE)</f>
        <v>83</v>
      </c>
      <c r="H2253" s="39">
        <f>MATCH(C2253,Currecny_M!$A$1:$P$1,0)</f>
        <v>6</v>
      </c>
      <c r="I2253" s="39">
        <f>VLOOKUP(N2253,Currecny_M!$A$1:$P$10,MATCH(Database!C2253,Currecny_M!$A$1:$P$1,0),FALSE)</f>
        <v>86.38</v>
      </c>
      <c r="J2253" s="82">
        <f t="shared" si="106"/>
        <v>88.193979999999982</v>
      </c>
      <c r="K2253" s="39">
        <f>VLOOKUP('Cover page'!$B$6,Currecny_M!$A$1:$P$10,MATCH(Database!C2253,Currecny_M!$A$1:$P$1,0),FALSE)</f>
        <v>1</v>
      </c>
      <c r="L2253" s="82">
        <f t="shared" si="107"/>
        <v>88.193979999999982</v>
      </c>
      <c r="M2253" s="82">
        <f>((E2253/$F$1)*VLOOKUP(N2253,Currecny_M!$A$1:$P$10,MATCH(Database!C2253,Currecny_M!$A$1:$P$1,0),FALSE))/VLOOKUP('Cover page'!$B$6,Currecny_M!$A$1:$P$10,MATCH(Database!C2253,Currecny_M!$A$1:$P$1,0),FALSE)</f>
        <v>88.193979999999982</v>
      </c>
      <c r="N2253" s="6" t="str">
        <f>VLOOKUP(B2253,Master!$A$2:$C$11,3,FALSE)</f>
        <v>Euro</v>
      </c>
      <c r="O2253" s="6" t="str">
        <f>VLOOKUP(B2253,Master!$A$2:$C$11,2,FALSE)</f>
        <v>Europe</v>
      </c>
      <c r="Q2253" s="39" t="str">
        <f>VLOOKUP(D2253,GL_Master!$A$1:$D$80,2,FALSE)</f>
        <v>BS</v>
      </c>
      <c r="R2253" s="39" t="str">
        <f>VLOOKUP(D2253,GL_Master!$A$1:$D$80,3,FALSE)</f>
        <v>Other Current Assets</v>
      </c>
      <c r="S2253" s="39" t="str">
        <f>VLOOKUP(D2253,GL_Master!$A$1:$D$80,4,FALSE)</f>
        <v>Security deposits ( Unsecured, considered good)</v>
      </c>
    </row>
    <row r="2254" spans="1:19" x14ac:dyDescent="0.25">
      <c r="A2254" s="39" t="s">
        <v>262</v>
      </c>
      <c r="B2254" s="39" t="s">
        <v>237</v>
      </c>
      <c r="C2254" s="7">
        <v>44044</v>
      </c>
      <c r="D2254" s="39" t="s">
        <v>246</v>
      </c>
      <c r="E2254" s="39">
        <v>-113991</v>
      </c>
      <c r="F2254" s="82">
        <f t="shared" si="105"/>
        <v>-113.991</v>
      </c>
      <c r="G2254" s="39">
        <f>VLOOKUP(N2254,Currecny_M!$A$1:$P$10,2,FALSE)</f>
        <v>83</v>
      </c>
      <c r="H2254" s="39">
        <f>MATCH(C2254,Currecny_M!$A$1:$P$1,0)</f>
        <v>6</v>
      </c>
      <c r="I2254" s="39">
        <f>VLOOKUP(N2254,Currecny_M!$A$1:$P$10,MATCH(Database!C2254,Currecny_M!$A$1:$P$1,0),FALSE)</f>
        <v>86.38</v>
      </c>
      <c r="J2254" s="82">
        <f t="shared" si="106"/>
        <v>-9846.5425799999994</v>
      </c>
      <c r="K2254" s="39">
        <f>VLOOKUP('Cover page'!$B$6,Currecny_M!$A$1:$P$10,MATCH(Database!C2254,Currecny_M!$A$1:$P$1,0),FALSE)</f>
        <v>1</v>
      </c>
      <c r="L2254" s="82">
        <f t="shared" si="107"/>
        <v>-9846.5425799999994</v>
      </c>
      <c r="M2254" s="82">
        <f>((E2254/$F$1)*VLOOKUP(N2254,Currecny_M!$A$1:$P$10,MATCH(Database!C2254,Currecny_M!$A$1:$P$1,0),FALSE))/VLOOKUP('Cover page'!$B$6,Currecny_M!$A$1:$P$10,MATCH(Database!C2254,Currecny_M!$A$1:$P$1,0),FALSE)</f>
        <v>-9846.5425799999994</v>
      </c>
      <c r="N2254" s="6" t="str">
        <f>VLOOKUP(B2254,Master!$A$2:$C$11,3,FALSE)</f>
        <v>Euro</v>
      </c>
      <c r="O2254" s="6" t="str">
        <f>VLOOKUP(B2254,Master!$A$2:$C$11,2,FALSE)</f>
        <v>Europe</v>
      </c>
      <c r="Q2254" s="39" t="str">
        <f>VLOOKUP(D2254,GL_Master!$A$1:$D$80,2,FALSE)</f>
        <v>PL</v>
      </c>
      <c r="R2254" s="39" t="str">
        <f>VLOOKUP(D2254,GL_Master!$A$1:$D$80,3,FALSE)</f>
        <v>Revenue from Operations</v>
      </c>
      <c r="S2254" s="39" t="str">
        <f>VLOOKUP(D2254,GL_Master!$A$1:$D$80,4,FALSE)</f>
        <v>Contract revenue</v>
      </c>
    </row>
    <row r="2255" spans="1:19" x14ac:dyDescent="0.25">
      <c r="A2255" s="39" t="s">
        <v>262</v>
      </c>
      <c r="B2255" s="39" t="s">
        <v>237</v>
      </c>
      <c r="C2255" s="7">
        <v>44044</v>
      </c>
      <c r="D2255" s="39" t="s">
        <v>134</v>
      </c>
      <c r="E2255" s="39">
        <v>-945</v>
      </c>
      <c r="F2255" s="82">
        <f t="shared" si="105"/>
        <v>-0.94499999999999995</v>
      </c>
      <c r="G2255" s="39">
        <f>VLOOKUP(N2255,Currecny_M!$A$1:$P$10,2,FALSE)</f>
        <v>83</v>
      </c>
      <c r="H2255" s="39">
        <f>MATCH(C2255,Currecny_M!$A$1:$P$1,0)</f>
        <v>6</v>
      </c>
      <c r="I2255" s="39">
        <f>VLOOKUP(N2255,Currecny_M!$A$1:$P$10,MATCH(Database!C2255,Currecny_M!$A$1:$P$1,0),FALSE)</f>
        <v>86.38</v>
      </c>
      <c r="J2255" s="82">
        <f t="shared" si="106"/>
        <v>-81.629099999999994</v>
      </c>
      <c r="K2255" s="39">
        <f>VLOOKUP('Cover page'!$B$6,Currecny_M!$A$1:$P$10,MATCH(Database!C2255,Currecny_M!$A$1:$P$1,0),FALSE)</f>
        <v>1</v>
      </c>
      <c r="L2255" s="82">
        <f t="shared" si="107"/>
        <v>-81.629099999999994</v>
      </c>
      <c r="M2255" s="82">
        <f>((E2255/$F$1)*VLOOKUP(N2255,Currecny_M!$A$1:$P$10,MATCH(Database!C2255,Currecny_M!$A$1:$P$1,0),FALSE))/VLOOKUP('Cover page'!$B$6,Currecny_M!$A$1:$P$10,MATCH(Database!C2255,Currecny_M!$A$1:$P$1,0),FALSE)</f>
        <v>-81.629099999999994</v>
      </c>
      <c r="N2255" s="6" t="str">
        <f>VLOOKUP(B2255,Master!$A$2:$C$11,3,FALSE)</f>
        <v>Euro</v>
      </c>
      <c r="O2255" s="6" t="str">
        <f>VLOOKUP(B2255,Master!$A$2:$C$11,2,FALSE)</f>
        <v>Europe</v>
      </c>
      <c r="Q2255" s="39" t="str">
        <f>VLOOKUP(D2255,GL_Master!$A$1:$D$80,2,FALSE)</f>
        <v>PL</v>
      </c>
      <c r="R2255" s="39" t="str">
        <f>VLOOKUP(D2255,GL_Master!$A$1:$D$80,3,FALSE)</f>
        <v>Other Income</v>
      </c>
      <c r="S2255" s="39" t="str">
        <f>VLOOKUP(D2255,GL_Master!$A$1:$D$80,4,FALSE)</f>
        <v>Other Income</v>
      </c>
    </row>
    <row r="2256" spans="1:19" x14ac:dyDescent="0.25">
      <c r="A2256" s="39" t="s">
        <v>262</v>
      </c>
      <c r="B2256" s="39" t="s">
        <v>237</v>
      </c>
      <c r="C2256" s="7">
        <v>44044</v>
      </c>
      <c r="D2256" s="39" t="s">
        <v>86</v>
      </c>
      <c r="E2256" s="39">
        <v>56</v>
      </c>
      <c r="F2256" s="82">
        <f t="shared" si="105"/>
        <v>5.6000000000000001E-2</v>
      </c>
      <c r="G2256" s="39">
        <f>VLOOKUP(N2256,Currecny_M!$A$1:$P$10,2,FALSE)</f>
        <v>83</v>
      </c>
      <c r="H2256" s="39">
        <f>MATCH(C2256,Currecny_M!$A$1:$P$1,0)</f>
        <v>6</v>
      </c>
      <c r="I2256" s="39">
        <f>VLOOKUP(N2256,Currecny_M!$A$1:$P$10,MATCH(Database!C2256,Currecny_M!$A$1:$P$1,0),FALSE)</f>
        <v>86.38</v>
      </c>
      <c r="J2256" s="82">
        <f t="shared" si="106"/>
        <v>4.8372799999999998</v>
      </c>
      <c r="K2256" s="39">
        <f>VLOOKUP('Cover page'!$B$6,Currecny_M!$A$1:$P$10,MATCH(Database!C2256,Currecny_M!$A$1:$P$1,0),FALSE)</f>
        <v>1</v>
      </c>
      <c r="L2256" s="82">
        <f t="shared" si="107"/>
        <v>4.8372799999999998</v>
      </c>
      <c r="M2256" s="82">
        <f>((E2256/$F$1)*VLOOKUP(N2256,Currecny_M!$A$1:$P$10,MATCH(Database!C2256,Currecny_M!$A$1:$P$1,0),FALSE))/VLOOKUP('Cover page'!$B$6,Currecny_M!$A$1:$P$10,MATCH(Database!C2256,Currecny_M!$A$1:$P$1,0),FALSE)</f>
        <v>4.8372799999999998</v>
      </c>
      <c r="N2256" s="6" t="str">
        <f>VLOOKUP(B2256,Master!$A$2:$C$11,3,FALSE)</f>
        <v>Euro</v>
      </c>
      <c r="O2256" s="6" t="str">
        <f>VLOOKUP(B2256,Master!$A$2:$C$11,2,FALSE)</f>
        <v>Europe</v>
      </c>
      <c r="Q2256" s="39" t="str">
        <f>VLOOKUP(D2256,GL_Master!$A$1:$D$80,2,FALSE)</f>
        <v>PL</v>
      </c>
      <c r="R2256" s="39" t="str">
        <f>VLOOKUP(D2256,GL_Master!$A$1:$D$80,3,FALSE)</f>
        <v>COGS</v>
      </c>
      <c r="S2256" s="39" t="str">
        <f>VLOOKUP(D2256,GL_Master!$A$1:$D$80,4,FALSE)</f>
        <v>Purchase of other traded goods</v>
      </c>
    </row>
    <row r="2257" spans="1:19" x14ac:dyDescent="0.25">
      <c r="A2257" s="39" t="s">
        <v>262</v>
      </c>
      <c r="B2257" s="39" t="s">
        <v>237</v>
      </c>
      <c r="C2257" s="7">
        <v>44044</v>
      </c>
      <c r="D2257" s="39" t="s">
        <v>87</v>
      </c>
      <c r="E2257" s="39">
        <v>28</v>
      </c>
      <c r="F2257" s="82">
        <f t="shared" si="105"/>
        <v>2.8000000000000001E-2</v>
      </c>
      <c r="G2257" s="39">
        <f>VLOOKUP(N2257,Currecny_M!$A$1:$P$10,2,FALSE)</f>
        <v>83</v>
      </c>
      <c r="H2257" s="39">
        <f>MATCH(C2257,Currecny_M!$A$1:$P$1,0)</f>
        <v>6</v>
      </c>
      <c r="I2257" s="39">
        <f>VLOOKUP(N2257,Currecny_M!$A$1:$P$10,MATCH(Database!C2257,Currecny_M!$A$1:$P$1,0),FALSE)</f>
        <v>86.38</v>
      </c>
      <c r="J2257" s="82">
        <f t="shared" si="106"/>
        <v>2.4186399999999999</v>
      </c>
      <c r="K2257" s="39">
        <f>VLOOKUP('Cover page'!$B$6,Currecny_M!$A$1:$P$10,MATCH(Database!C2257,Currecny_M!$A$1:$P$1,0),FALSE)</f>
        <v>1</v>
      </c>
      <c r="L2257" s="82">
        <f t="shared" si="107"/>
        <v>2.4186399999999999</v>
      </c>
      <c r="M2257" s="82">
        <f>((E2257/$F$1)*VLOOKUP(N2257,Currecny_M!$A$1:$P$10,MATCH(Database!C2257,Currecny_M!$A$1:$P$1,0),FALSE))/VLOOKUP('Cover page'!$B$6,Currecny_M!$A$1:$P$10,MATCH(Database!C2257,Currecny_M!$A$1:$P$1,0),FALSE)</f>
        <v>2.4186399999999999</v>
      </c>
      <c r="N2257" s="6" t="str">
        <f>VLOOKUP(B2257,Master!$A$2:$C$11,3,FALSE)</f>
        <v>Euro</v>
      </c>
      <c r="O2257" s="6" t="str">
        <f>VLOOKUP(B2257,Master!$A$2:$C$11,2,FALSE)</f>
        <v>Europe</v>
      </c>
      <c r="Q2257" s="39" t="str">
        <f>VLOOKUP(D2257,GL_Master!$A$1:$D$80,2,FALSE)</f>
        <v>PL</v>
      </c>
      <c r="R2257" s="39" t="str">
        <f>VLOOKUP(D2257,GL_Master!$A$1:$D$80,3,FALSE)</f>
        <v>COGS</v>
      </c>
      <c r="S2257" s="39" t="str">
        <f>VLOOKUP(D2257,GL_Master!$A$1:$D$80,4,FALSE)</f>
        <v>Civil, Installation, Commissioning and Other miscellaneous expenses</v>
      </c>
    </row>
    <row r="2258" spans="1:19" x14ac:dyDescent="0.25">
      <c r="A2258" s="39" t="s">
        <v>262</v>
      </c>
      <c r="B2258" s="39" t="s">
        <v>237</v>
      </c>
      <c r="C2258" s="7">
        <v>44044</v>
      </c>
      <c r="D2258" s="39" t="s">
        <v>88</v>
      </c>
      <c r="E2258" s="39">
        <v>84</v>
      </c>
      <c r="F2258" s="82">
        <f t="shared" si="105"/>
        <v>8.4000000000000005E-2</v>
      </c>
      <c r="G2258" s="39">
        <f>VLOOKUP(N2258,Currecny_M!$A$1:$P$10,2,FALSE)</f>
        <v>83</v>
      </c>
      <c r="H2258" s="39">
        <f>MATCH(C2258,Currecny_M!$A$1:$P$1,0)</f>
        <v>6</v>
      </c>
      <c r="I2258" s="39">
        <f>VLOOKUP(N2258,Currecny_M!$A$1:$P$10,MATCH(Database!C2258,Currecny_M!$A$1:$P$1,0),FALSE)</f>
        <v>86.38</v>
      </c>
      <c r="J2258" s="82">
        <f t="shared" si="106"/>
        <v>7.2559199999999997</v>
      </c>
      <c r="K2258" s="39">
        <f>VLOOKUP('Cover page'!$B$6,Currecny_M!$A$1:$P$10,MATCH(Database!C2258,Currecny_M!$A$1:$P$1,0),FALSE)</f>
        <v>1</v>
      </c>
      <c r="L2258" s="82">
        <f t="shared" si="107"/>
        <v>7.2559199999999997</v>
      </c>
      <c r="M2258" s="82">
        <f>((E2258/$F$1)*VLOOKUP(N2258,Currecny_M!$A$1:$P$10,MATCH(Database!C2258,Currecny_M!$A$1:$P$1,0),FALSE))/VLOOKUP('Cover page'!$B$6,Currecny_M!$A$1:$P$10,MATCH(Database!C2258,Currecny_M!$A$1:$P$1,0),FALSE)</f>
        <v>7.2559199999999997</v>
      </c>
      <c r="N2258" s="6" t="str">
        <f>VLOOKUP(B2258,Master!$A$2:$C$11,3,FALSE)</f>
        <v>Euro</v>
      </c>
      <c r="O2258" s="6" t="str">
        <f>VLOOKUP(B2258,Master!$A$2:$C$11,2,FALSE)</f>
        <v>Europe</v>
      </c>
      <c r="Q2258" s="39" t="str">
        <f>VLOOKUP(D2258,GL_Master!$A$1:$D$80,2,FALSE)</f>
        <v>PL</v>
      </c>
      <c r="R2258" s="39" t="str">
        <f>VLOOKUP(D2258,GL_Master!$A$1:$D$80,3,FALSE)</f>
        <v>COGS</v>
      </c>
      <c r="S2258" s="39" t="str">
        <f>VLOOKUP(D2258,GL_Master!$A$1:$D$80,4,FALSE)</f>
        <v>Civil, Installation, Commissioning and Other miscellaneous expenses</v>
      </c>
    </row>
    <row r="2259" spans="1:19" x14ac:dyDescent="0.25">
      <c r="A2259" s="39" t="s">
        <v>262</v>
      </c>
      <c r="B2259" s="39" t="s">
        <v>237</v>
      </c>
      <c r="C2259" s="7">
        <v>44044</v>
      </c>
      <c r="D2259" s="39" t="s">
        <v>89</v>
      </c>
      <c r="E2259" s="39">
        <v>169</v>
      </c>
      <c r="F2259" s="82">
        <f t="shared" si="105"/>
        <v>0.16900000000000001</v>
      </c>
      <c r="G2259" s="39">
        <f>VLOOKUP(N2259,Currecny_M!$A$1:$P$10,2,FALSE)</f>
        <v>83</v>
      </c>
      <c r="H2259" s="39">
        <f>MATCH(C2259,Currecny_M!$A$1:$P$1,0)</f>
        <v>6</v>
      </c>
      <c r="I2259" s="39">
        <f>VLOOKUP(N2259,Currecny_M!$A$1:$P$10,MATCH(Database!C2259,Currecny_M!$A$1:$P$1,0),FALSE)</f>
        <v>86.38</v>
      </c>
      <c r="J2259" s="82">
        <f t="shared" si="106"/>
        <v>14.59822</v>
      </c>
      <c r="K2259" s="39">
        <f>VLOOKUP('Cover page'!$B$6,Currecny_M!$A$1:$P$10,MATCH(Database!C2259,Currecny_M!$A$1:$P$1,0),FALSE)</f>
        <v>1</v>
      </c>
      <c r="L2259" s="82">
        <f t="shared" si="107"/>
        <v>14.59822</v>
      </c>
      <c r="M2259" s="82">
        <f>((E2259/$F$1)*VLOOKUP(N2259,Currecny_M!$A$1:$P$10,MATCH(Database!C2259,Currecny_M!$A$1:$P$1,0),FALSE))/VLOOKUP('Cover page'!$B$6,Currecny_M!$A$1:$P$10,MATCH(Database!C2259,Currecny_M!$A$1:$P$1,0),FALSE)</f>
        <v>14.59822</v>
      </c>
      <c r="N2259" s="6" t="str">
        <f>VLOOKUP(B2259,Master!$A$2:$C$11,3,FALSE)</f>
        <v>Euro</v>
      </c>
      <c r="O2259" s="6" t="str">
        <f>VLOOKUP(B2259,Master!$A$2:$C$11,2,FALSE)</f>
        <v>Europe</v>
      </c>
      <c r="Q2259" s="39" t="str">
        <f>VLOOKUP(D2259,GL_Master!$A$1:$D$80,2,FALSE)</f>
        <v>PL</v>
      </c>
      <c r="R2259" s="39" t="str">
        <f>VLOOKUP(D2259,GL_Master!$A$1:$D$80,3,FALSE)</f>
        <v>COGS</v>
      </c>
      <c r="S2259" s="39" t="str">
        <f>VLOOKUP(D2259,GL_Master!$A$1:$D$80,4,FALSE)</f>
        <v>project Expenses</v>
      </c>
    </row>
    <row r="2260" spans="1:19" x14ac:dyDescent="0.25">
      <c r="A2260" s="39" t="s">
        <v>262</v>
      </c>
      <c r="B2260" s="39" t="s">
        <v>237</v>
      </c>
      <c r="C2260" s="7">
        <v>44044</v>
      </c>
      <c r="D2260" s="39" t="s">
        <v>90</v>
      </c>
      <c r="E2260" s="39">
        <v>55</v>
      </c>
      <c r="F2260" s="82">
        <f t="shared" si="105"/>
        <v>5.5E-2</v>
      </c>
      <c r="G2260" s="39">
        <f>VLOOKUP(N2260,Currecny_M!$A$1:$P$10,2,FALSE)</f>
        <v>83</v>
      </c>
      <c r="H2260" s="39">
        <f>MATCH(C2260,Currecny_M!$A$1:$P$1,0)</f>
        <v>6</v>
      </c>
      <c r="I2260" s="39">
        <f>VLOOKUP(N2260,Currecny_M!$A$1:$P$10,MATCH(Database!C2260,Currecny_M!$A$1:$P$1,0),FALSE)</f>
        <v>86.38</v>
      </c>
      <c r="J2260" s="82">
        <f t="shared" si="106"/>
        <v>4.7508999999999997</v>
      </c>
      <c r="K2260" s="39">
        <f>VLOOKUP('Cover page'!$B$6,Currecny_M!$A$1:$P$10,MATCH(Database!C2260,Currecny_M!$A$1:$P$1,0),FALSE)</f>
        <v>1</v>
      </c>
      <c r="L2260" s="82">
        <f t="shared" si="107"/>
        <v>4.7508999999999997</v>
      </c>
      <c r="M2260" s="82">
        <f>((E2260/$F$1)*VLOOKUP(N2260,Currecny_M!$A$1:$P$10,MATCH(Database!C2260,Currecny_M!$A$1:$P$1,0),FALSE))/VLOOKUP('Cover page'!$B$6,Currecny_M!$A$1:$P$10,MATCH(Database!C2260,Currecny_M!$A$1:$P$1,0),FALSE)</f>
        <v>4.7508999999999997</v>
      </c>
      <c r="N2260" s="6" t="str">
        <f>VLOOKUP(B2260,Master!$A$2:$C$11,3,FALSE)</f>
        <v>Euro</v>
      </c>
      <c r="O2260" s="6" t="str">
        <f>VLOOKUP(B2260,Master!$A$2:$C$11,2,FALSE)</f>
        <v>Europe</v>
      </c>
      <c r="Q2260" s="39" t="str">
        <f>VLOOKUP(D2260,GL_Master!$A$1:$D$80,2,FALSE)</f>
        <v>PL</v>
      </c>
      <c r="R2260" s="39" t="str">
        <f>VLOOKUP(D2260,GL_Master!$A$1:$D$80,3,FALSE)</f>
        <v>Office utility</v>
      </c>
      <c r="S2260" s="39" t="str">
        <f>VLOOKUP(D2260,GL_Master!$A$1:$D$80,4,FALSE)</f>
        <v>Electricity Expenses</v>
      </c>
    </row>
    <row r="2261" spans="1:19" x14ac:dyDescent="0.25">
      <c r="A2261" s="39" t="s">
        <v>262</v>
      </c>
      <c r="B2261" s="39" t="s">
        <v>237</v>
      </c>
      <c r="C2261" s="7">
        <v>44044</v>
      </c>
      <c r="D2261" s="39" t="s">
        <v>91</v>
      </c>
      <c r="E2261" s="39">
        <v>107</v>
      </c>
      <c r="F2261" s="82">
        <f t="shared" si="105"/>
        <v>0.107</v>
      </c>
      <c r="G2261" s="39">
        <f>VLOOKUP(N2261,Currecny_M!$A$1:$P$10,2,FALSE)</f>
        <v>83</v>
      </c>
      <c r="H2261" s="39">
        <f>MATCH(C2261,Currecny_M!$A$1:$P$1,0)</f>
        <v>6</v>
      </c>
      <c r="I2261" s="39">
        <f>VLOOKUP(N2261,Currecny_M!$A$1:$P$10,MATCH(Database!C2261,Currecny_M!$A$1:$P$1,0),FALSE)</f>
        <v>86.38</v>
      </c>
      <c r="J2261" s="82">
        <f t="shared" si="106"/>
        <v>9.242659999999999</v>
      </c>
      <c r="K2261" s="39">
        <f>VLOOKUP('Cover page'!$B$6,Currecny_M!$A$1:$P$10,MATCH(Database!C2261,Currecny_M!$A$1:$P$1,0),FALSE)</f>
        <v>1</v>
      </c>
      <c r="L2261" s="82">
        <f t="shared" si="107"/>
        <v>9.242659999999999</v>
      </c>
      <c r="M2261" s="82">
        <f>((E2261/$F$1)*VLOOKUP(N2261,Currecny_M!$A$1:$P$10,MATCH(Database!C2261,Currecny_M!$A$1:$P$1,0),FALSE))/VLOOKUP('Cover page'!$B$6,Currecny_M!$A$1:$P$10,MATCH(Database!C2261,Currecny_M!$A$1:$P$1,0),FALSE)</f>
        <v>9.242659999999999</v>
      </c>
      <c r="N2261" s="6" t="str">
        <f>VLOOKUP(B2261,Master!$A$2:$C$11,3,FALSE)</f>
        <v>Euro</v>
      </c>
      <c r="O2261" s="6" t="str">
        <f>VLOOKUP(B2261,Master!$A$2:$C$11,2,FALSE)</f>
        <v>Europe</v>
      </c>
      <c r="Q2261" s="39" t="str">
        <f>VLOOKUP(D2261,GL_Master!$A$1:$D$80,2,FALSE)</f>
        <v>PL</v>
      </c>
      <c r="R2261" s="39" t="str">
        <f>VLOOKUP(D2261,GL_Master!$A$1:$D$80,3,FALSE)</f>
        <v>Misc. expenses</v>
      </c>
      <c r="S2261" s="39" t="str">
        <f>VLOOKUP(D2261,GL_Master!$A$1:$D$80,4,FALSE)</f>
        <v>Repair &amp; Maintenance</v>
      </c>
    </row>
    <row r="2262" spans="1:19" x14ac:dyDescent="0.25">
      <c r="A2262" s="39" t="s">
        <v>262</v>
      </c>
      <c r="B2262" s="39" t="s">
        <v>237</v>
      </c>
      <c r="C2262" s="7">
        <v>44044</v>
      </c>
      <c r="D2262" s="39" t="s">
        <v>92</v>
      </c>
      <c r="E2262" s="39">
        <v>84</v>
      </c>
      <c r="F2262" s="82">
        <f t="shared" si="105"/>
        <v>8.4000000000000005E-2</v>
      </c>
      <c r="G2262" s="39">
        <f>VLOOKUP(N2262,Currecny_M!$A$1:$P$10,2,FALSE)</f>
        <v>83</v>
      </c>
      <c r="H2262" s="39">
        <f>MATCH(C2262,Currecny_M!$A$1:$P$1,0)</f>
        <v>6</v>
      </c>
      <c r="I2262" s="39">
        <f>VLOOKUP(N2262,Currecny_M!$A$1:$P$10,MATCH(Database!C2262,Currecny_M!$A$1:$P$1,0),FALSE)</f>
        <v>86.38</v>
      </c>
      <c r="J2262" s="82">
        <f t="shared" si="106"/>
        <v>7.2559199999999997</v>
      </c>
      <c r="K2262" s="39">
        <f>VLOOKUP('Cover page'!$B$6,Currecny_M!$A$1:$P$10,MATCH(Database!C2262,Currecny_M!$A$1:$P$1,0),FALSE)</f>
        <v>1</v>
      </c>
      <c r="L2262" s="82">
        <f t="shared" si="107"/>
        <v>7.2559199999999997</v>
      </c>
      <c r="M2262" s="82">
        <f>((E2262/$F$1)*VLOOKUP(N2262,Currecny_M!$A$1:$P$10,MATCH(Database!C2262,Currecny_M!$A$1:$P$1,0),FALSE))/VLOOKUP('Cover page'!$B$6,Currecny_M!$A$1:$P$10,MATCH(Database!C2262,Currecny_M!$A$1:$P$1,0),FALSE)</f>
        <v>7.2559199999999997</v>
      </c>
      <c r="N2262" s="6" t="str">
        <f>VLOOKUP(B2262,Master!$A$2:$C$11,3,FALSE)</f>
        <v>Euro</v>
      </c>
      <c r="O2262" s="6" t="str">
        <f>VLOOKUP(B2262,Master!$A$2:$C$11,2,FALSE)</f>
        <v>Europe</v>
      </c>
      <c r="Q2262" s="39" t="str">
        <f>VLOOKUP(D2262,GL_Master!$A$1:$D$80,2,FALSE)</f>
        <v>PL</v>
      </c>
      <c r="R2262" s="39" t="str">
        <f>VLOOKUP(D2262,GL_Master!$A$1:$D$80,3,FALSE)</f>
        <v>Misc. expenses</v>
      </c>
      <c r="S2262" s="39" t="str">
        <f>VLOOKUP(D2262,GL_Master!$A$1:$D$80,4,FALSE)</f>
        <v>Repair &amp; Maintenance</v>
      </c>
    </row>
    <row r="2263" spans="1:19" x14ac:dyDescent="0.25">
      <c r="A2263" s="39" t="s">
        <v>262</v>
      </c>
      <c r="B2263" s="39" t="s">
        <v>237</v>
      </c>
      <c r="C2263" s="7">
        <v>44044</v>
      </c>
      <c r="D2263" s="39" t="s">
        <v>93</v>
      </c>
      <c r="E2263" s="39">
        <v>1020</v>
      </c>
      <c r="F2263" s="82">
        <f t="shared" si="105"/>
        <v>1.02</v>
      </c>
      <c r="G2263" s="39">
        <f>VLOOKUP(N2263,Currecny_M!$A$1:$P$10,2,FALSE)</f>
        <v>83</v>
      </c>
      <c r="H2263" s="39">
        <f>MATCH(C2263,Currecny_M!$A$1:$P$1,0)</f>
        <v>6</v>
      </c>
      <c r="I2263" s="39">
        <f>VLOOKUP(N2263,Currecny_M!$A$1:$P$10,MATCH(Database!C2263,Currecny_M!$A$1:$P$1,0),FALSE)</f>
        <v>86.38</v>
      </c>
      <c r="J2263" s="82">
        <f t="shared" si="106"/>
        <v>88.107599999999991</v>
      </c>
      <c r="K2263" s="39">
        <f>VLOOKUP('Cover page'!$B$6,Currecny_M!$A$1:$P$10,MATCH(Database!C2263,Currecny_M!$A$1:$P$1,0),FALSE)</f>
        <v>1</v>
      </c>
      <c r="L2263" s="82">
        <f t="shared" si="107"/>
        <v>88.107599999999991</v>
      </c>
      <c r="M2263" s="82">
        <f>((E2263/$F$1)*VLOOKUP(N2263,Currecny_M!$A$1:$P$10,MATCH(Database!C2263,Currecny_M!$A$1:$P$1,0),FALSE))/VLOOKUP('Cover page'!$B$6,Currecny_M!$A$1:$P$10,MATCH(Database!C2263,Currecny_M!$A$1:$P$1,0),FALSE)</f>
        <v>88.107599999999991</v>
      </c>
      <c r="N2263" s="6" t="str">
        <f>VLOOKUP(B2263,Master!$A$2:$C$11,3,FALSE)</f>
        <v>Euro</v>
      </c>
      <c r="O2263" s="6" t="str">
        <f>VLOOKUP(B2263,Master!$A$2:$C$11,2,FALSE)</f>
        <v>Europe</v>
      </c>
      <c r="Q2263" s="39" t="str">
        <f>VLOOKUP(D2263,GL_Master!$A$1:$D$80,2,FALSE)</f>
        <v>PL</v>
      </c>
      <c r="R2263" s="39" t="str">
        <f>VLOOKUP(D2263,GL_Master!$A$1:$D$80,3,FALSE)</f>
        <v>Salary wages &amp; benefits</v>
      </c>
      <c r="S2263" s="39" t="str">
        <f>VLOOKUP(D2263,GL_Master!$A$1:$D$80,4,FALSE)</f>
        <v>Employee benefits expense</v>
      </c>
    </row>
    <row r="2264" spans="1:19" x14ac:dyDescent="0.25">
      <c r="A2264" s="39" t="s">
        <v>262</v>
      </c>
      <c r="B2264" s="39" t="s">
        <v>237</v>
      </c>
      <c r="C2264" s="7">
        <v>44044</v>
      </c>
      <c r="D2264" s="39" t="s">
        <v>33</v>
      </c>
      <c r="E2264" s="39">
        <v>29</v>
      </c>
      <c r="F2264" s="82">
        <f t="shared" si="105"/>
        <v>2.9000000000000001E-2</v>
      </c>
      <c r="G2264" s="39">
        <f>VLOOKUP(N2264,Currecny_M!$A$1:$P$10,2,FALSE)</f>
        <v>83</v>
      </c>
      <c r="H2264" s="39">
        <f>MATCH(C2264,Currecny_M!$A$1:$P$1,0)</f>
        <v>6</v>
      </c>
      <c r="I2264" s="39">
        <f>VLOOKUP(N2264,Currecny_M!$A$1:$P$10,MATCH(Database!C2264,Currecny_M!$A$1:$P$1,0),FALSE)</f>
        <v>86.38</v>
      </c>
      <c r="J2264" s="82">
        <f t="shared" si="106"/>
        <v>2.50502</v>
      </c>
      <c r="K2264" s="39">
        <f>VLOOKUP('Cover page'!$B$6,Currecny_M!$A$1:$P$10,MATCH(Database!C2264,Currecny_M!$A$1:$P$1,0),FALSE)</f>
        <v>1</v>
      </c>
      <c r="L2264" s="82">
        <f t="shared" si="107"/>
        <v>2.50502</v>
      </c>
      <c r="M2264" s="82">
        <f>((E2264/$F$1)*VLOOKUP(N2264,Currecny_M!$A$1:$P$10,MATCH(Database!C2264,Currecny_M!$A$1:$P$1,0),FALSE))/VLOOKUP('Cover page'!$B$6,Currecny_M!$A$1:$P$10,MATCH(Database!C2264,Currecny_M!$A$1:$P$1,0),FALSE)</f>
        <v>2.50502</v>
      </c>
      <c r="N2264" s="6" t="str">
        <f>VLOOKUP(B2264,Master!$A$2:$C$11,3,FALSE)</f>
        <v>Euro</v>
      </c>
      <c r="O2264" s="6" t="str">
        <f>VLOOKUP(B2264,Master!$A$2:$C$11,2,FALSE)</f>
        <v>Europe</v>
      </c>
      <c r="Q2264" s="39" t="str">
        <f>VLOOKUP(D2264,GL_Master!$A$1:$D$80,2,FALSE)</f>
        <v>PL</v>
      </c>
      <c r="R2264" s="39" t="str">
        <f>VLOOKUP(D2264,GL_Master!$A$1:$D$80,3,FALSE)</f>
        <v>Staff welfare expenses</v>
      </c>
      <c r="S2264" s="39" t="str">
        <f>VLOOKUP(D2264,GL_Master!$A$1:$D$80,4,FALSE)</f>
        <v>Other staff welfare</v>
      </c>
    </row>
    <row r="2265" spans="1:19" x14ac:dyDescent="0.25">
      <c r="A2265" s="39" t="s">
        <v>262</v>
      </c>
      <c r="B2265" s="39" t="s">
        <v>237</v>
      </c>
      <c r="C2265" s="7">
        <v>44044</v>
      </c>
      <c r="D2265" s="39" t="s">
        <v>94</v>
      </c>
      <c r="E2265" s="39">
        <v>161</v>
      </c>
      <c r="F2265" s="82">
        <f t="shared" si="105"/>
        <v>0.161</v>
      </c>
      <c r="G2265" s="39">
        <f>VLOOKUP(N2265,Currecny_M!$A$1:$P$10,2,FALSE)</f>
        <v>83</v>
      </c>
      <c r="H2265" s="39">
        <f>MATCH(C2265,Currecny_M!$A$1:$P$1,0)</f>
        <v>6</v>
      </c>
      <c r="I2265" s="39">
        <f>VLOOKUP(N2265,Currecny_M!$A$1:$P$10,MATCH(Database!C2265,Currecny_M!$A$1:$P$1,0),FALSE)</f>
        <v>86.38</v>
      </c>
      <c r="J2265" s="82">
        <f t="shared" si="106"/>
        <v>13.90718</v>
      </c>
      <c r="K2265" s="39">
        <f>VLOOKUP('Cover page'!$B$6,Currecny_M!$A$1:$P$10,MATCH(Database!C2265,Currecny_M!$A$1:$P$1,0),FALSE)</f>
        <v>1</v>
      </c>
      <c r="L2265" s="82">
        <f t="shared" si="107"/>
        <v>13.90718</v>
      </c>
      <c r="M2265" s="82">
        <f>((E2265/$F$1)*VLOOKUP(N2265,Currecny_M!$A$1:$P$10,MATCH(Database!C2265,Currecny_M!$A$1:$P$1,0),FALSE))/VLOOKUP('Cover page'!$B$6,Currecny_M!$A$1:$P$10,MATCH(Database!C2265,Currecny_M!$A$1:$P$1,0),FALSE)</f>
        <v>13.90718</v>
      </c>
      <c r="N2265" s="6" t="str">
        <f>VLOOKUP(B2265,Master!$A$2:$C$11,3,FALSE)</f>
        <v>Euro</v>
      </c>
      <c r="O2265" s="6" t="str">
        <f>VLOOKUP(B2265,Master!$A$2:$C$11,2,FALSE)</f>
        <v>Europe</v>
      </c>
      <c r="Q2265" s="39" t="str">
        <f>VLOOKUP(D2265,GL_Master!$A$1:$D$80,2,FALSE)</f>
        <v>PL</v>
      </c>
      <c r="R2265" s="39" t="str">
        <f>VLOOKUP(D2265,GL_Master!$A$1:$D$80,3,FALSE)</f>
        <v xml:space="preserve">Gratuity expenses </v>
      </c>
      <c r="S2265" s="39" t="str">
        <f>VLOOKUP(D2265,GL_Master!$A$1:$D$80,4,FALSE)</f>
        <v>Gratuity</v>
      </c>
    </row>
    <row r="2266" spans="1:19" x14ac:dyDescent="0.25">
      <c r="A2266" s="39" t="s">
        <v>262</v>
      </c>
      <c r="B2266" s="39" t="s">
        <v>237</v>
      </c>
      <c r="C2266" s="7">
        <v>44044</v>
      </c>
      <c r="D2266" s="39" t="s">
        <v>95</v>
      </c>
      <c r="E2266" s="39">
        <v>55</v>
      </c>
      <c r="F2266" s="82">
        <f t="shared" si="105"/>
        <v>5.5E-2</v>
      </c>
      <c r="G2266" s="39">
        <f>VLOOKUP(N2266,Currecny_M!$A$1:$P$10,2,FALSE)</f>
        <v>83</v>
      </c>
      <c r="H2266" s="39">
        <f>MATCH(C2266,Currecny_M!$A$1:$P$1,0)</f>
        <v>6</v>
      </c>
      <c r="I2266" s="39">
        <f>VLOOKUP(N2266,Currecny_M!$A$1:$P$10,MATCH(Database!C2266,Currecny_M!$A$1:$P$1,0),FALSE)</f>
        <v>86.38</v>
      </c>
      <c r="J2266" s="82">
        <f t="shared" si="106"/>
        <v>4.7508999999999997</v>
      </c>
      <c r="K2266" s="39">
        <f>VLOOKUP('Cover page'!$B$6,Currecny_M!$A$1:$P$10,MATCH(Database!C2266,Currecny_M!$A$1:$P$1,0),FALSE)</f>
        <v>1</v>
      </c>
      <c r="L2266" s="82">
        <f t="shared" si="107"/>
        <v>4.7508999999999997</v>
      </c>
      <c r="M2266" s="82">
        <f>((E2266/$F$1)*VLOOKUP(N2266,Currecny_M!$A$1:$P$10,MATCH(Database!C2266,Currecny_M!$A$1:$P$1,0),FALSE))/VLOOKUP('Cover page'!$B$6,Currecny_M!$A$1:$P$10,MATCH(Database!C2266,Currecny_M!$A$1:$P$1,0),FALSE)</f>
        <v>4.7508999999999997</v>
      </c>
      <c r="N2266" s="6" t="str">
        <f>VLOOKUP(B2266,Master!$A$2:$C$11,3,FALSE)</f>
        <v>Euro</v>
      </c>
      <c r="O2266" s="6" t="str">
        <f>VLOOKUP(B2266,Master!$A$2:$C$11,2,FALSE)</f>
        <v>Europe</v>
      </c>
      <c r="Q2266" s="39" t="str">
        <f>VLOOKUP(D2266,GL_Master!$A$1:$D$80,2,FALSE)</f>
        <v>PL</v>
      </c>
      <c r="R2266" s="39" t="str">
        <f>VLOOKUP(D2266,GL_Master!$A$1:$D$80,3,FALSE)</f>
        <v>Salary wages &amp; benefits</v>
      </c>
      <c r="S2266" s="39" t="str">
        <f>VLOOKUP(D2266,GL_Master!$A$1:$D$80,4,FALSE)</f>
        <v>Employee benefits expense</v>
      </c>
    </row>
    <row r="2267" spans="1:19" x14ac:dyDescent="0.25">
      <c r="A2267" s="39" t="s">
        <v>262</v>
      </c>
      <c r="B2267" s="39" t="s">
        <v>237</v>
      </c>
      <c r="C2267" s="7">
        <v>44044</v>
      </c>
      <c r="D2267" s="39" t="s">
        <v>96</v>
      </c>
      <c r="E2267" s="39">
        <v>482</v>
      </c>
      <c r="F2267" s="82">
        <f t="shared" si="105"/>
        <v>0.48199999999999998</v>
      </c>
      <c r="G2267" s="39">
        <f>VLOOKUP(N2267,Currecny_M!$A$1:$P$10,2,FALSE)</f>
        <v>83</v>
      </c>
      <c r="H2267" s="39">
        <f>MATCH(C2267,Currecny_M!$A$1:$P$1,0)</f>
        <v>6</v>
      </c>
      <c r="I2267" s="39">
        <f>VLOOKUP(N2267,Currecny_M!$A$1:$P$10,MATCH(Database!C2267,Currecny_M!$A$1:$P$1,0),FALSE)</f>
        <v>86.38</v>
      </c>
      <c r="J2267" s="82">
        <f t="shared" si="106"/>
        <v>41.635159999999999</v>
      </c>
      <c r="K2267" s="39">
        <f>VLOOKUP('Cover page'!$B$6,Currecny_M!$A$1:$P$10,MATCH(Database!C2267,Currecny_M!$A$1:$P$1,0),FALSE)</f>
        <v>1</v>
      </c>
      <c r="L2267" s="82">
        <f t="shared" si="107"/>
        <v>41.635159999999999</v>
      </c>
      <c r="M2267" s="82">
        <f>((E2267/$F$1)*VLOOKUP(N2267,Currecny_M!$A$1:$P$10,MATCH(Database!C2267,Currecny_M!$A$1:$P$1,0),FALSE))/VLOOKUP('Cover page'!$B$6,Currecny_M!$A$1:$P$10,MATCH(Database!C2267,Currecny_M!$A$1:$P$1,0),FALSE)</f>
        <v>41.635159999999999</v>
      </c>
      <c r="N2267" s="6" t="str">
        <f>VLOOKUP(B2267,Master!$A$2:$C$11,3,FALSE)</f>
        <v>Euro</v>
      </c>
      <c r="O2267" s="6" t="str">
        <f>VLOOKUP(B2267,Master!$A$2:$C$11,2,FALSE)</f>
        <v>Europe</v>
      </c>
      <c r="Q2267" s="39" t="str">
        <f>VLOOKUP(D2267,GL_Master!$A$1:$D$80,2,FALSE)</f>
        <v>PL</v>
      </c>
      <c r="R2267" s="39" t="str">
        <f>VLOOKUP(D2267,GL_Master!$A$1:$D$80,3,FALSE)</f>
        <v>Salary wages &amp; benefits</v>
      </c>
      <c r="S2267" s="39" t="str">
        <f>VLOOKUP(D2267,GL_Master!$A$1:$D$80,4,FALSE)</f>
        <v>Employee benefits expense</v>
      </c>
    </row>
    <row r="2268" spans="1:19" x14ac:dyDescent="0.25">
      <c r="A2268" s="39" t="s">
        <v>262</v>
      </c>
      <c r="B2268" s="39" t="s">
        <v>237</v>
      </c>
      <c r="C2268" s="7">
        <v>44044</v>
      </c>
      <c r="D2268" s="39" t="s">
        <v>97</v>
      </c>
      <c r="E2268" s="39">
        <v>29</v>
      </c>
      <c r="F2268" s="82">
        <f t="shared" si="105"/>
        <v>2.9000000000000001E-2</v>
      </c>
      <c r="G2268" s="39">
        <f>VLOOKUP(N2268,Currecny_M!$A$1:$P$10,2,FALSE)</f>
        <v>83</v>
      </c>
      <c r="H2268" s="39">
        <f>MATCH(C2268,Currecny_M!$A$1:$P$1,0)</f>
        <v>6</v>
      </c>
      <c r="I2268" s="39">
        <f>VLOOKUP(N2268,Currecny_M!$A$1:$P$10,MATCH(Database!C2268,Currecny_M!$A$1:$P$1,0),FALSE)</f>
        <v>86.38</v>
      </c>
      <c r="J2268" s="82">
        <f t="shared" si="106"/>
        <v>2.50502</v>
      </c>
      <c r="K2268" s="39">
        <f>VLOOKUP('Cover page'!$B$6,Currecny_M!$A$1:$P$10,MATCH(Database!C2268,Currecny_M!$A$1:$P$1,0),FALSE)</f>
        <v>1</v>
      </c>
      <c r="L2268" s="82">
        <f t="shared" si="107"/>
        <v>2.50502</v>
      </c>
      <c r="M2268" s="82">
        <f>((E2268/$F$1)*VLOOKUP(N2268,Currecny_M!$A$1:$P$10,MATCH(Database!C2268,Currecny_M!$A$1:$P$1,0),FALSE))/VLOOKUP('Cover page'!$B$6,Currecny_M!$A$1:$P$10,MATCH(Database!C2268,Currecny_M!$A$1:$P$1,0),FALSE)</f>
        <v>2.50502</v>
      </c>
      <c r="N2268" s="6" t="str">
        <f>VLOOKUP(B2268,Master!$A$2:$C$11,3,FALSE)</f>
        <v>Euro</v>
      </c>
      <c r="O2268" s="6" t="str">
        <f>VLOOKUP(B2268,Master!$A$2:$C$11,2,FALSE)</f>
        <v>Europe</v>
      </c>
      <c r="Q2268" s="39" t="str">
        <f>VLOOKUP(D2268,GL_Master!$A$1:$D$80,2,FALSE)</f>
        <v>PL</v>
      </c>
      <c r="R2268" s="39" t="str">
        <f>VLOOKUP(D2268,GL_Master!$A$1:$D$80,3,FALSE)</f>
        <v>Salary wages &amp; benefits</v>
      </c>
      <c r="S2268" s="39" t="str">
        <f>VLOOKUP(D2268,GL_Master!$A$1:$D$80,4,FALSE)</f>
        <v>Employee benefits expense</v>
      </c>
    </row>
    <row r="2269" spans="1:19" x14ac:dyDescent="0.25">
      <c r="A2269" s="39" t="s">
        <v>262</v>
      </c>
      <c r="B2269" s="39" t="s">
        <v>237</v>
      </c>
      <c r="C2269" s="7">
        <v>44044</v>
      </c>
      <c r="D2269" s="39" t="s">
        <v>98</v>
      </c>
      <c r="E2269" s="39">
        <v>58</v>
      </c>
      <c r="F2269" s="82">
        <f t="shared" si="105"/>
        <v>5.8000000000000003E-2</v>
      </c>
      <c r="G2269" s="39">
        <f>VLOOKUP(N2269,Currecny_M!$A$1:$P$10,2,FALSE)</f>
        <v>83</v>
      </c>
      <c r="H2269" s="39">
        <f>MATCH(C2269,Currecny_M!$A$1:$P$1,0)</f>
        <v>6</v>
      </c>
      <c r="I2269" s="39">
        <f>VLOOKUP(N2269,Currecny_M!$A$1:$P$10,MATCH(Database!C2269,Currecny_M!$A$1:$P$1,0),FALSE)</f>
        <v>86.38</v>
      </c>
      <c r="J2269" s="82">
        <f t="shared" si="106"/>
        <v>5.01004</v>
      </c>
      <c r="K2269" s="39">
        <f>VLOOKUP('Cover page'!$B$6,Currecny_M!$A$1:$P$10,MATCH(Database!C2269,Currecny_M!$A$1:$P$1,0),FALSE)</f>
        <v>1</v>
      </c>
      <c r="L2269" s="82">
        <f t="shared" si="107"/>
        <v>5.01004</v>
      </c>
      <c r="M2269" s="82">
        <f>((E2269/$F$1)*VLOOKUP(N2269,Currecny_M!$A$1:$P$10,MATCH(Database!C2269,Currecny_M!$A$1:$P$1,0),FALSE))/VLOOKUP('Cover page'!$B$6,Currecny_M!$A$1:$P$10,MATCH(Database!C2269,Currecny_M!$A$1:$P$1,0),FALSE)</f>
        <v>5.01004</v>
      </c>
      <c r="N2269" s="6" t="str">
        <f>VLOOKUP(B2269,Master!$A$2:$C$11,3,FALSE)</f>
        <v>Euro</v>
      </c>
      <c r="O2269" s="6" t="str">
        <f>VLOOKUP(B2269,Master!$A$2:$C$11,2,FALSE)</f>
        <v>Europe</v>
      </c>
      <c r="Q2269" s="39" t="str">
        <f>VLOOKUP(D2269,GL_Master!$A$1:$D$80,2,FALSE)</f>
        <v>PL</v>
      </c>
      <c r="R2269" s="39" t="str">
        <f>VLOOKUP(D2269,GL_Master!$A$1:$D$80,3,FALSE)</f>
        <v>Salary wages &amp; benefits</v>
      </c>
      <c r="S2269" s="39" t="str">
        <f>VLOOKUP(D2269,GL_Master!$A$1:$D$80,4,FALSE)</f>
        <v>Employee benefits expense</v>
      </c>
    </row>
    <row r="2270" spans="1:19" x14ac:dyDescent="0.25">
      <c r="A2270" s="39" t="s">
        <v>262</v>
      </c>
      <c r="B2270" s="39" t="s">
        <v>237</v>
      </c>
      <c r="C2270" s="7">
        <v>44044</v>
      </c>
      <c r="D2270" s="39" t="s">
        <v>99</v>
      </c>
      <c r="E2270" s="39">
        <v>27</v>
      </c>
      <c r="F2270" s="82">
        <f t="shared" si="105"/>
        <v>2.7E-2</v>
      </c>
      <c r="G2270" s="39">
        <f>VLOOKUP(N2270,Currecny_M!$A$1:$P$10,2,FALSE)</f>
        <v>83</v>
      </c>
      <c r="H2270" s="39">
        <f>MATCH(C2270,Currecny_M!$A$1:$P$1,0)</f>
        <v>6</v>
      </c>
      <c r="I2270" s="39">
        <f>VLOOKUP(N2270,Currecny_M!$A$1:$P$10,MATCH(Database!C2270,Currecny_M!$A$1:$P$1,0),FALSE)</f>
        <v>86.38</v>
      </c>
      <c r="J2270" s="82">
        <f t="shared" si="106"/>
        <v>2.3322599999999998</v>
      </c>
      <c r="K2270" s="39">
        <f>VLOOKUP('Cover page'!$B$6,Currecny_M!$A$1:$P$10,MATCH(Database!C2270,Currecny_M!$A$1:$P$1,0),FALSE)</f>
        <v>1</v>
      </c>
      <c r="L2270" s="82">
        <f t="shared" si="107"/>
        <v>2.3322599999999998</v>
      </c>
      <c r="M2270" s="82">
        <f>((E2270/$F$1)*VLOOKUP(N2270,Currecny_M!$A$1:$P$10,MATCH(Database!C2270,Currecny_M!$A$1:$P$1,0),FALSE))/VLOOKUP('Cover page'!$B$6,Currecny_M!$A$1:$P$10,MATCH(Database!C2270,Currecny_M!$A$1:$P$1,0),FALSE)</f>
        <v>2.3322599999999998</v>
      </c>
      <c r="N2270" s="6" t="str">
        <f>VLOOKUP(B2270,Master!$A$2:$C$11,3,FALSE)</f>
        <v>Euro</v>
      </c>
      <c r="O2270" s="6" t="str">
        <f>VLOOKUP(B2270,Master!$A$2:$C$11,2,FALSE)</f>
        <v>Europe</v>
      </c>
      <c r="Q2270" s="39" t="str">
        <f>VLOOKUP(D2270,GL_Master!$A$1:$D$80,2,FALSE)</f>
        <v>PL</v>
      </c>
      <c r="R2270" s="39" t="str">
        <f>VLOOKUP(D2270,GL_Master!$A$1:$D$80,3,FALSE)</f>
        <v>Salary wages &amp; benefits</v>
      </c>
      <c r="S2270" s="39" t="str">
        <f>VLOOKUP(D2270,GL_Master!$A$1:$D$80,4,FALSE)</f>
        <v>Employee benefits expense</v>
      </c>
    </row>
    <row r="2271" spans="1:19" x14ac:dyDescent="0.25">
      <c r="A2271" s="39" t="s">
        <v>262</v>
      </c>
      <c r="B2271" s="39" t="s">
        <v>237</v>
      </c>
      <c r="C2271" s="7">
        <v>44044</v>
      </c>
      <c r="D2271" s="39" t="s">
        <v>100</v>
      </c>
      <c r="E2271" s="39">
        <v>189</v>
      </c>
      <c r="F2271" s="82">
        <f t="shared" si="105"/>
        <v>0.189</v>
      </c>
      <c r="G2271" s="39">
        <f>VLOOKUP(N2271,Currecny_M!$A$1:$P$10,2,FALSE)</f>
        <v>83</v>
      </c>
      <c r="H2271" s="39">
        <f>MATCH(C2271,Currecny_M!$A$1:$P$1,0)</f>
        <v>6</v>
      </c>
      <c r="I2271" s="39">
        <f>VLOOKUP(N2271,Currecny_M!$A$1:$P$10,MATCH(Database!C2271,Currecny_M!$A$1:$P$1,0),FALSE)</f>
        <v>86.38</v>
      </c>
      <c r="J2271" s="82">
        <f t="shared" si="106"/>
        <v>16.32582</v>
      </c>
      <c r="K2271" s="39">
        <f>VLOOKUP('Cover page'!$B$6,Currecny_M!$A$1:$P$10,MATCH(Database!C2271,Currecny_M!$A$1:$P$1,0),FALSE)</f>
        <v>1</v>
      </c>
      <c r="L2271" s="82">
        <f t="shared" si="107"/>
        <v>16.32582</v>
      </c>
      <c r="M2271" s="82">
        <f>((E2271/$F$1)*VLOOKUP(N2271,Currecny_M!$A$1:$P$10,MATCH(Database!C2271,Currecny_M!$A$1:$P$1,0),FALSE))/VLOOKUP('Cover page'!$B$6,Currecny_M!$A$1:$P$10,MATCH(Database!C2271,Currecny_M!$A$1:$P$1,0),FALSE)</f>
        <v>16.32582</v>
      </c>
      <c r="N2271" s="6" t="str">
        <f>VLOOKUP(B2271,Master!$A$2:$C$11,3,FALSE)</f>
        <v>Euro</v>
      </c>
      <c r="O2271" s="6" t="str">
        <f>VLOOKUP(B2271,Master!$A$2:$C$11,2,FALSE)</f>
        <v>Europe</v>
      </c>
      <c r="Q2271" s="39" t="str">
        <f>VLOOKUP(D2271,GL_Master!$A$1:$D$80,2,FALSE)</f>
        <v>PL</v>
      </c>
      <c r="R2271" s="39" t="str">
        <f>VLOOKUP(D2271,GL_Master!$A$1:$D$80,3,FALSE)</f>
        <v>Salary wages &amp; benefits</v>
      </c>
      <c r="S2271" s="39" t="str">
        <f>VLOOKUP(D2271,GL_Master!$A$1:$D$80,4,FALSE)</f>
        <v>Employee benefits expense</v>
      </c>
    </row>
    <row r="2272" spans="1:19" x14ac:dyDescent="0.25">
      <c r="A2272" s="39" t="s">
        <v>262</v>
      </c>
      <c r="B2272" s="39" t="s">
        <v>237</v>
      </c>
      <c r="C2272" s="7">
        <v>44044</v>
      </c>
      <c r="D2272" s="39" t="s">
        <v>30</v>
      </c>
      <c r="E2272" s="39">
        <v>56</v>
      </c>
      <c r="F2272" s="82">
        <f t="shared" si="105"/>
        <v>5.6000000000000001E-2</v>
      </c>
      <c r="G2272" s="39">
        <f>VLOOKUP(N2272,Currecny_M!$A$1:$P$10,2,FALSE)</f>
        <v>83</v>
      </c>
      <c r="H2272" s="39">
        <f>MATCH(C2272,Currecny_M!$A$1:$P$1,0)</f>
        <v>6</v>
      </c>
      <c r="I2272" s="39">
        <f>VLOOKUP(N2272,Currecny_M!$A$1:$P$10,MATCH(Database!C2272,Currecny_M!$A$1:$P$1,0),FALSE)</f>
        <v>86.38</v>
      </c>
      <c r="J2272" s="82">
        <f t="shared" si="106"/>
        <v>4.8372799999999998</v>
      </c>
      <c r="K2272" s="39">
        <f>VLOOKUP('Cover page'!$B$6,Currecny_M!$A$1:$P$10,MATCH(Database!C2272,Currecny_M!$A$1:$P$1,0),FALSE)</f>
        <v>1</v>
      </c>
      <c r="L2272" s="82">
        <f t="shared" si="107"/>
        <v>4.8372799999999998</v>
      </c>
      <c r="M2272" s="82">
        <f>((E2272/$F$1)*VLOOKUP(N2272,Currecny_M!$A$1:$P$10,MATCH(Database!C2272,Currecny_M!$A$1:$P$1,0),FALSE))/VLOOKUP('Cover page'!$B$6,Currecny_M!$A$1:$P$10,MATCH(Database!C2272,Currecny_M!$A$1:$P$1,0),FALSE)</f>
        <v>4.8372799999999998</v>
      </c>
      <c r="N2272" s="6" t="str">
        <f>VLOOKUP(B2272,Master!$A$2:$C$11,3,FALSE)</f>
        <v>Euro</v>
      </c>
      <c r="O2272" s="6" t="str">
        <f>VLOOKUP(B2272,Master!$A$2:$C$11,2,FALSE)</f>
        <v>Europe</v>
      </c>
      <c r="Q2272" s="39" t="str">
        <f>VLOOKUP(D2272,GL_Master!$A$1:$D$80,2,FALSE)</f>
        <v>PL</v>
      </c>
      <c r="R2272" s="39" t="str">
        <f>VLOOKUP(D2272,GL_Master!$A$1:$D$80,3,FALSE)</f>
        <v>Travelling and conveyance</v>
      </c>
      <c r="S2272" s="39" t="str">
        <f>VLOOKUP(D2272,GL_Master!$A$1:$D$80,4,FALSE)</f>
        <v>Local conveyance</v>
      </c>
    </row>
    <row r="2273" spans="1:19" x14ac:dyDescent="0.25">
      <c r="A2273" s="39" t="s">
        <v>262</v>
      </c>
      <c r="B2273" s="39" t="s">
        <v>237</v>
      </c>
      <c r="C2273" s="7">
        <v>44044</v>
      </c>
      <c r="D2273" s="39" t="s">
        <v>31</v>
      </c>
      <c r="E2273" s="39">
        <v>27</v>
      </c>
      <c r="F2273" s="82">
        <f t="shared" si="105"/>
        <v>2.7E-2</v>
      </c>
      <c r="G2273" s="39">
        <f>VLOOKUP(N2273,Currecny_M!$A$1:$P$10,2,FALSE)</f>
        <v>83</v>
      </c>
      <c r="H2273" s="39">
        <f>MATCH(C2273,Currecny_M!$A$1:$P$1,0)</f>
        <v>6</v>
      </c>
      <c r="I2273" s="39">
        <f>VLOOKUP(N2273,Currecny_M!$A$1:$P$10,MATCH(Database!C2273,Currecny_M!$A$1:$P$1,0),FALSE)</f>
        <v>86.38</v>
      </c>
      <c r="J2273" s="82">
        <f t="shared" si="106"/>
        <v>2.3322599999999998</v>
      </c>
      <c r="K2273" s="39">
        <f>VLOOKUP('Cover page'!$B$6,Currecny_M!$A$1:$P$10,MATCH(Database!C2273,Currecny_M!$A$1:$P$1,0),FALSE)</f>
        <v>1</v>
      </c>
      <c r="L2273" s="82">
        <f t="shared" si="107"/>
        <v>2.3322599999999998</v>
      </c>
      <c r="M2273" s="82">
        <f>((E2273/$F$1)*VLOOKUP(N2273,Currecny_M!$A$1:$P$10,MATCH(Database!C2273,Currecny_M!$A$1:$P$1,0),FALSE))/VLOOKUP('Cover page'!$B$6,Currecny_M!$A$1:$P$10,MATCH(Database!C2273,Currecny_M!$A$1:$P$1,0),FALSE)</f>
        <v>2.3322599999999998</v>
      </c>
      <c r="N2273" s="6" t="str">
        <f>VLOOKUP(B2273,Master!$A$2:$C$11,3,FALSE)</f>
        <v>Euro</v>
      </c>
      <c r="O2273" s="6" t="str">
        <f>VLOOKUP(B2273,Master!$A$2:$C$11,2,FALSE)</f>
        <v>Europe</v>
      </c>
      <c r="Q2273" s="39" t="str">
        <f>VLOOKUP(D2273,GL_Master!$A$1:$D$80,2,FALSE)</f>
        <v>PL</v>
      </c>
      <c r="R2273" s="39" t="str">
        <f>VLOOKUP(D2273,GL_Master!$A$1:$D$80,3,FALSE)</f>
        <v>Office expenses</v>
      </c>
      <c r="S2273" s="39" t="str">
        <f>VLOOKUP(D2273,GL_Master!$A$1:$D$80,4,FALSE)</f>
        <v>Parking charges</v>
      </c>
    </row>
    <row r="2274" spans="1:19" x14ac:dyDescent="0.25">
      <c r="A2274" s="39" t="s">
        <v>262</v>
      </c>
      <c r="B2274" s="39" t="s">
        <v>237</v>
      </c>
      <c r="C2274" s="7">
        <v>44044</v>
      </c>
      <c r="D2274" s="39" t="s">
        <v>101</v>
      </c>
      <c r="E2274" s="39">
        <v>28</v>
      </c>
      <c r="F2274" s="82">
        <f t="shared" si="105"/>
        <v>2.8000000000000001E-2</v>
      </c>
      <c r="G2274" s="39">
        <f>VLOOKUP(N2274,Currecny_M!$A$1:$P$10,2,FALSE)</f>
        <v>83</v>
      </c>
      <c r="H2274" s="39">
        <f>MATCH(C2274,Currecny_M!$A$1:$P$1,0)</f>
        <v>6</v>
      </c>
      <c r="I2274" s="39">
        <f>VLOOKUP(N2274,Currecny_M!$A$1:$P$10,MATCH(Database!C2274,Currecny_M!$A$1:$P$1,0),FALSE)</f>
        <v>86.38</v>
      </c>
      <c r="J2274" s="82">
        <f t="shared" si="106"/>
        <v>2.4186399999999999</v>
      </c>
      <c r="K2274" s="39">
        <f>VLOOKUP('Cover page'!$B$6,Currecny_M!$A$1:$P$10,MATCH(Database!C2274,Currecny_M!$A$1:$P$1,0),FALSE)</f>
        <v>1</v>
      </c>
      <c r="L2274" s="82">
        <f t="shared" si="107"/>
        <v>2.4186399999999999</v>
      </c>
      <c r="M2274" s="82">
        <f>((E2274/$F$1)*VLOOKUP(N2274,Currecny_M!$A$1:$P$10,MATCH(Database!C2274,Currecny_M!$A$1:$P$1,0),FALSE))/VLOOKUP('Cover page'!$B$6,Currecny_M!$A$1:$P$10,MATCH(Database!C2274,Currecny_M!$A$1:$P$1,0),FALSE)</f>
        <v>2.4186399999999999</v>
      </c>
      <c r="N2274" s="6" t="str">
        <f>VLOOKUP(B2274,Master!$A$2:$C$11,3,FALSE)</f>
        <v>Euro</v>
      </c>
      <c r="O2274" s="6" t="str">
        <f>VLOOKUP(B2274,Master!$A$2:$C$11,2,FALSE)</f>
        <v>Europe</v>
      </c>
      <c r="Q2274" s="39" t="str">
        <f>VLOOKUP(D2274,GL_Master!$A$1:$D$80,2,FALSE)</f>
        <v>PL</v>
      </c>
      <c r="R2274" s="39" t="str">
        <f>VLOOKUP(D2274,GL_Master!$A$1:$D$80,3,FALSE)</f>
        <v>COGS</v>
      </c>
      <c r="S2274" s="39" t="str">
        <f>VLOOKUP(D2274,GL_Master!$A$1:$D$80,4,FALSE)</f>
        <v>Purchase of other traded goods</v>
      </c>
    </row>
    <row r="2275" spans="1:19" x14ac:dyDescent="0.25">
      <c r="A2275" s="39" t="s">
        <v>262</v>
      </c>
      <c r="B2275" s="39" t="s">
        <v>237</v>
      </c>
      <c r="C2275" s="7">
        <v>44044</v>
      </c>
      <c r="D2275" s="39" t="s">
        <v>102</v>
      </c>
      <c r="E2275" s="39">
        <v>28</v>
      </c>
      <c r="F2275" s="82">
        <f t="shared" si="105"/>
        <v>2.8000000000000001E-2</v>
      </c>
      <c r="G2275" s="39">
        <f>VLOOKUP(N2275,Currecny_M!$A$1:$P$10,2,FALSE)</f>
        <v>83</v>
      </c>
      <c r="H2275" s="39">
        <f>MATCH(C2275,Currecny_M!$A$1:$P$1,0)</f>
        <v>6</v>
      </c>
      <c r="I2275" s="39">
        <f>VLOOKUP(N2275,Currecny_M!$A$1:$P$10,MATCH(Database!C2275,Currecny_M!$A$1:$P$1,0),FALSE)</f>
        <v>86.38</v>
      </c>
      <c r="J2275" s="82">
        <f t="shared" si="106"/>
        <v>2.4186399999999999</v>
      </c>
      <c r="K2275" s="39">
        <f>VLOOKUP('Cover page'!$B$6,Currecny_M!$A$1:$P$10,MATCH(Database!C2275,Currecny_M!$A$1:$P$1,0),FALSE)</f>
        <v>1</v>
      </c>
      <c r="L2275" s="82">
        <f t="shared" si="107"/>
        <v>2.4186399999999999</v>
      </c>
      <c r="M2275" s="82">
        <f>((E2275/$F$1)*VLOOKUP(N2275,Currecny_M!$A$1:$P$10,MATCH(Database!C2275,Currecny_M!$A$1:$P$1,0),FALSE))/VLOOKUP('Cover page'!$B$6,Currecny_M!$A$1:$P$10,MATCH(Database!C2275,Currecny_M!$A$1:$P$1,0),FALSE)</f>
        <v>2.4186399999999999</v>
      </c>
      <c r="N2275" s="6" t="str">
        <f>VLOOKUP(B2275,Master!$A$2:$C$11,3,FALSE)</f>
        <v>Euro</v>
      </c>
      <c r="O2275" s="6" t="str">
        <f>VLOOKUP(B2275,Master!$A$2:$C$11,2,FALSE)</f>
        <v>Europe</v>
      </c>
      <c r="Q2275" s="39" t="str">
        <f>VLOOKUP(D2275,GL_Master!$A$1:$D$80,2,FALSE)</f>
        <v>PL</v>
      </c>
      <c r="R2275" s="39" t="str">
        <f>VLOOKUP(D2275,GL_Master!$A$1:$D$80,3,FALSE)</f>
        <v>Staff welfare expenses</v>
      </c>
      <c r="S2275" s="39" t="str">
        <f>VLOOKUP(D2275,GL_Master!$A$1:$D$80,4,FALSE)</f>
        <v>Diwali Expense</v>
      </c>
    </row>
    <row r="2276" spans="1:19" x14ac:dyDescent="0.25">
      <c r="A2276" s="39" t="s">
        <v>262</v>
      </c>
      <c r="B2276" s="39" t="s">
        <v>237</v>
      </c>
      <c r="C2276" s="7">
        <v>44044</v>
      </c>
      <c r="D2276" s="39" t="s">
        <v>20</v>
      </c>
      <c r="E2276" s="39">
        <v>54</v>
      </c>
      <c r="F2276" s="82">
        <f t="shared" si="105"/>
        <v>5.3999999999999999E-2</v>
      </c>
      <c r="G2276" s="39">
        <f>VLOOKUP(N2276,Currecny_M!$A$1:$P$10,2,FALSE)</f>
        <v>83</v>
      </c>
      <c r="H2276" s="39">
        <f>MATCH(C2276,Currecny_M!$A$1:$P$1,0)</f>
        <v>6</v>
      </c>
      <c r="I2276" s="39">
        <f>VLOOKUP(N2276,Currecny_M!$A$1:$P$10,MATCH(Database!C2276,Currecny_M!$A$1:$P$1,0),FALSE)</f>
        <v>86.38</v>
      </c>
      <c r="J2276" s="82">
        <f t="shared" si="106"/>
        <v>4.6645199999999996</v>
      </c>
      <c r="K2276" s="39">
        <f>VLOOKUP('Cover page'!$B$6,Currecny_M!$A$1:$P$10,MATCH(Database!C2276,Currecny_M!$A$1:$P$1,0),FALSE)</f>
        <v>1</v>
      </c>
      <c r="L2276" s="82">
        <f t="shared" si="107"/>
        <v>4.6645199999999996</v>
      </c>
      <c r="M2276" s="82">
        <f>((E2276/$F$1)*VLOOKUP(N2276,Currecny_M!$A$1:$P$10,MATCH(Database!C2276,Currecny_M!$A$1:$P$1,0),FALSE))/VLOOKUP('Cover page'!$B$6,Currecny_M!$A$1:$P$10,MATCH(Database!C2276,Currecny_M!$A$1:$P$1,0),FALSE)</f>
        <v>4.6645199999999996</v>
      </c>
      <c r="N2276" s="6" t="str">
        <f>VLOOKUP(B2276,Master!$A$2:$C$11,3,FALSE)</f>
        <v>Euro</v>
      </c>
      <c r="O2276" s="6" t="str">
        <f>VLOOKUP(B2276,Master!$A$2:$C$11,2,FALSE)</f>
        <v>Europe</v>
      </c>
      <c r="Q2276" s="39" t="str">
        <f>VLOOKUP(D2276,GL_Master!$A$1:$D$80,2,FALSE)</f>
        <v>PL</v>
      </c>
      <c r="R2276" s="39" t="str">
        <f>VLOOKUP(D2276,GL_Master!$A$1:$D$80,3,FALSE)</f>
        <v>Selling and Marketing expenses</v>
      </c>
      <c r="S2276" s="39" t="str">
        <f>VLOOKUP(D2276,GL_Master!$A$1:$D$80,4,FALSE)</f>
        <v>Business promotion</v>
      </c>
    </row>
    <row r="2277" spans="1:19" x14ac:dyDescent="0.25">
      <c r="A2277" s="39" t="s">
        <v>262</v>
      </c>
      <c r="B2277" s="39" t="s">
        <v>237</v>
      </c>
      <c r="C2277" s="7">
        <v>44044</v>
      </c>
      <c r="D2277" s="39" t="s">
        <v>29</v>
      </c>
      <c r="E2277" s="39">
        <v>56</v>
      </c>
      <c r="F2277" s="82">
        <f t="shared" si="105"/>
        <v>5.6000000000000001E-2</v>
      </c>
      <c r="G2277" s="39">
        <f>VLOOKUP(N2277,Currecny_M!$A$1:$P$10,2,FALSE)</f>
        <v>83</v>
      </c>
      <c r="H2277" s="39">
        <f>MATCH(C2277,Currecny_M!$A$1:$P$1,0)</f>
        <v>6</v>
      </c>
      <c r="I2277" s="39">
        <f>VLOOKUP(N2277,Currecny_M!$A$1:$P$10,MATCH(Database!C2277,Currecny_M!$A$1:$P$1,0),FALSE)</f>
        <v>86.38</v>
      </c>
      <c r="J2277" s="82">
        <f t="shared" si="106"/>
        <v>4.8372799999999998</v>
      </c>
      <c r="K2277" s="39">
        <f>VLOOKUP('Cover page'!$B$6,Currecny_M!$A$1:$P$10,MATCH(Database!C2277,Currecny_M!$A$1:$P$1,0),FALSE)</f>
        <v>1</v>
      </c>
      <c r="L2277" s="82">
        <f t="shared" si="107"/>
        <v>4.8372799999999998</v>
      </c>
      <c r="M2277" s="82">
        <f>((E2277/$F$1)*VLOOKUP(N2277,Currecny_M!$A$1:$P$10,MATCH(Database!C2277,Currecny_M!$A$1:$P$1,0),FALSE))/VLOOKUP('Cover page'!$B$6,Currecny_M!$A$1:$P$10,MATCH(Database!C2277,Currecny_M!$A$1:$P$1,0),FALSE)</f>
        <v>4.8372799999999998</v>
      </c>
      <c r="N2277" s="6" t="str">
        <f>VLOOKUP(B2277,Master!$A$2:$C$11,3,FALSE)</f>
        <v>Euro</v>
      </c>
      <c r="O2277" s="6" t="str">
        <f>VLOOKUP(B2277,Master!$A$2:$C$11,2,FALSE)</f>
        <v>Europe</v>
      </c>
      <c r="Q2277" s="39" t="str">
        <f>VLOOKUP(D2277,GL_Master!$A$1:$D$80,2,FALSE)</f>
        <v>PL</v>
      </c>
      <c r="R2277" s="39" t="str">
        <f>VLOOKUP(D2277,GL_Master!$A$1:$D$80,3,FALSE)</f>
        <v>Communication &amp; internet exp</v>
      </c>
      <c r="S2277" s="39" t="str">
        <f>VLOOKUP(D2277,GL_Master!$A$1:$D$80,4,FALSE)</f>
        <v>Communication cost</v>
      </c>
    </row>
    <row r="2278" spans="1:19" x14ac:dyDescent="0.25">
      <c r="A2278" s="39" t="s">
        <v>262</v>
      </c>
      <c r="B2278" s="39" t="s">
        <v>237</v>
      </c>
      <c r="C2278" s="7">
        <v>44044</v>
      </c>
      <c r="D2278" s="39" t="s">
        <v>41</v>
      </c>
      <c r="E2278" s="39">
        <v>28</v>
      </c>
      <c r="F2278" s="82">
        <f t="shared" si="105"/>
        <v>2.8000000000000001E-2</v>
      </c>
      <c r="G2278" s="39">
        <f>VLOOKUP(N2278,Currecny_M!$A$1:$P$10,2,FALSE)</f>
        <v>83</v>
      </c>
      <c r="H2278" s="39">
        <f>MATCH(C2278,Currecny_M!$A$1:$P$1,0)</f>
        <v>6</v>
      </c>
      <c r="I2278" s="39">
        <f>VLOOKUP(N2278,Currecny_M!$A$1:$P$10,MATCH(Database!C2278,Currecny_M!$A$1:$P$1,0),FALSE)</f>
        <v>86.38</v>
      </c>
      <c r="J2278" s="82">
        <f t="shared" si="106"/>
        <v>2.4186399999999999</v>
      </c>
      <c r="K2278" s="39">
        <f>VLOOKUP('Cover page'!$B$6,Currecny_M!$A$1:$P$10,MATCH(Database!C2278,Currecny_M!$A$1:$P$1,0),FALSE)</f>
        <v>1</v>
      </c>
      <c r="L2278" s="82">
        <f t="shared" si="107"/>
        <v>2.4186399999999999</v>
      </c>
      <c r="M2278" s="82">
        <f>((E2278/$F$1)*VLOOKUP(N2278,Currecny_M!$A$1:$P$10,MATCH(Database!C2278,Currecny_M!$A$1:$P$1,0),FALSE))/VLOOKUP('Cover page'!$B$6,Currecny_M!$A$1:$P$10,MATCH(Database!C2278,Currecny_M!$A$1:$P$1,0),FALSE)</f>
        <v>2.4186399999999999</v>
      </c>
      <c r="N2278" s="6" t="str">
        <f>VLOOKUP(B2278,Master!$A$2:$C$11,3,FALSE)</f>
        <v>Euro</v>
      </c>
      <c r="O2278" s="6" t="str">
        <f>VLOOKUP(B2278,Master!$A$2:$C$11,2,FALSE)</f>
        <v>Europe</v>
      </c>
      <c r="Q2278" s="39" t="str">
        <f>VLOOKUP(D2278,GL_Master!$A$1:$D$80,2,FALSE)</f>
        <v>PL</v>
      </c>
      <c r="R2278" s="39" t="str">
        <f>VLOOKUP(D2278,GL_Master!$A$1:$D$80,3,FALSE)</f>
        <v>Communication &amp; internet exp</v>
      </c>
      <c r="S2278" s="39" t="str">
        <f>VLOOKUP(D2278,GL_Master!$A$1:$D$80,4,FALSE)</f>
        <v>Communication cost</v>
      </c>
    </row>
    <row r="2279" spans="1:19" x14ac:dyDescent="0.25">
      <c r="A2279" s="39" t="s">
        <v>262</v>
      </c>
      <c r="B2279" s="39" t="s">
        <v>237</v>
      </c>
      <c r="C2279" s="7">
        <v>44044</v>
      </c>
      <c r="D2279" s="39" t="s">
        <v>103</v>
      </c>
      <c r="E2279" s="39">
        <v>54</v>
      </c>
      <c r="F2279" s="82">
        <f t="shared" si="105"/>
        <v>5.3999999999999999E-2</v>
      </c>
      <c r="G2279" s="39">
        <f>VLOOKUP(N2279,Currecny_M!$A$1:$P$10,2,FALSE)</f>
        <v>83</v>
      </c>
      <c r="H2279" s="39">
        <f>MATCH(C2279,Currecny_M!$A$1:$P$1,0)</f>
        <v>6</v>
      </c>
      <c r="I2279" s="39">
        <f>VLOOKUP(N2279,Currecny_M!$A$1:$P$10,MATCH(Database!C2279,Currecny_M!$A$1:$P$1,0),FALSE)</f>
        <v>86.38</v>
      </c>
      <c r="J2279" s="82">
        <f t="shared" si="106"/>
        <v>4.6645199999999996</v>
      </c>
      <c r="K2279" s="39">
        <f>VLOOKUP('Cover page'!$B$6,Currecny_M!$A$1:$P$10,MATCH(Database!C2279,Currecny_M!$A$1:$P$1,0),FALSE)</f>
        <v>1</v>
      </c>
      <c r="L2279" s="82">
        <f t="shared" si="107"/>
        <v>4.6645199999999996</v>
      </c>
      <c r="M2279" s="82">
        <f>((E2279/$F$1)*VLOOKUP(N2279,Currecny_M!$A$1:$P$10,MATCH(Database!C2279,Currecny_M!$A$1:$P$1,0),FALSE))/VLOOKUP('Cover page'!$B$6,Currecny_M!$A$1:$P$10,MATCH(Database!C2279,Currecny_M!$A$1:$P$1,0),FALSE)</f>
        <v>4.6645199999999996</v>
      </c>
      <c r="N2279" s="6" t="str">
        <f>VLOOKUP(B2279,Master!$A$2:$C$11,3,FALSE)</f>
        <v>Euro</v>
      </c>
      <c r="O2279" s="6" t="str">
        <f>VLOOKUP(B2279,Master!$A$2:$C$11,2,FALSE)</f>
        <v>Europe</v>
      </c>
      <c r="Q2279" s="39" t="str">
        <f>VLOOKUP(D2279,GL_Master!$A$1:$D$80,2,FALSE)</f>
        <v>PL</v>
      </c>
      <c r="R2279" s="39" t="str">
        <f>VLOOKUP(D2279,GL_Master!$A$1:$D$80,3,FALSE)</f>
        <v>Communication &amp; internet exp</v>
      </c>
      <c r="S2279" s="39" t="str">
        <f>VLOOKUP(D2279,GL_Master!$A$1:$D$80,4,FALSE)</f>
        <v>Communication cost</v>
      </c>
    </row>
    <row r="2280" spans="1:19" x14ac:dyDescent="0.25">
      <c r="A2280" s="39" t="s">
        <v>262</v>
      </c>
      <c r="B2280" s="39" t="s">
        <v>237</v>
      </c>
      <c r="C2280" s="7">
        <v>44044</v>
      </c>
      <c r="D2280" s="39" t="s">
        <v>104</v>
      </c>
      <c r="E2280" s="39">
        <v>84</v>
      </c>
      <c r="F2280" s="82">
        <f t="shared" si="105"/>
        <v>8.4000000000000005E-2</v>
      </c>
      <c r="G2280" s="39">
        <f>VLOOKUP(N2280,Currecny_M!$A$1:$P$10,2,FALSE)</f>
        <v>83</v>
      </c>
      <c r="H2280" s="39">
        <f>MATCH(C2280,Currecny_M!$A$1:$P$1,0)</f>
        <v>6</v>
      </c>
      <c r="I2280" s="39">
        <f>VLOOKUP(N2280,Currecny_M!$A$1:$P$10,MATCH(Database!C2280,Currecny_M!$A$1:$P$1,0),FALSE)</f>
        <v>86.38</v>
      </c>
      <c r="J2280" s="82">
        <f t="shared" si="106"/>
        <v>7.2559199999999997</v>
      </c>
      <c r="K2280" s="39">
        <f>VLOOKUP('Cover page'!$B$6,Currecny_M!$A$1:$P$10,MATCH(Database!C2280,Currecny_M!$A$1:$P$1,0),FALSE)</f>
        <v>1</v>
      </c>
      <c r="L2280" s="82">
        <f t="shared" si="107"/>
        <v>7.2559199999999997</v>
      </c>
      <c r="M2280" s="82">
        <f>((E2280/$F$1)*VLOOKUP(N2280,Currecny_M!$A$1:$P$10,MATCH(Database!C2280,Currecny_M!$A$1:$P$1,0),FALSE))/VLOOKUP('Cover page'!$B$6,Currecny_M!$A$1:$P$10,MATCH(Database!C2280,Currecny_M!$A$1:$P$1,0),FALSE)</f>
        <v>7.2559199999999997</v>
      </c>
      <c r="N2280" s="6" t="str">
        <f>VLOOKUP(B2280,Master!$A$2:$C$11,3,FALSE)</f>
        <v>Euro</v>
      </c>
      <c r="O2280" s="6" t="str">
        <f>VLOOKUP(B2280,Master!$A$2:$C$11,2,FALSE)</f>
        <v>Europe</v>
      </c>
      <c r="Q2280" s="39" t="str">
        <f>VLOOKUP(D2280,GL_Master!$A$1:$D$80,2,FALSE)</f>
        <v>PL</v>
      </c>
      <c r="R2280" s="39" t="str">
        <f>VLOOKUP(D2280,GL_Master!$A$1:$D$80,3,FALSE)</f>
        <v>Legal &amp; Professional expenses</v>
      </c>
      <c r="S2280" s="39" t="str">
        <f>VLOOKUP(D2280,GL_Master!$A$1:$D$80,4,FALSE)</f>
        <v>Professional Fees - Others</v>
      </c>
    </row>
    <row r="2281" spans="1:19" x14ac:dyDescent="0.25">
      <c r="A2281" s="39" t="s">
        <v>262</v>
      </c>
      <c r="B2281" s="39" t="s">
        <v>237</v>
      </c>
      <c r="C2281" s="7">
        <v>44044</v>
      </c>
      <c r="D2281" s="39" t="s">
        <v>105</v>
      </c>
      <c r="E2281" s="39">
        <v>58</v>
      </c>
      <c r="F2281" s="82">
        <f t="shared" si="105"/>
        <v>5.8000000000000003E-2</v>
      </c>
      <c r="G2281" s="39">
        <f>VLOOKUP(N2281,Currecny_M!$A$1:$P$10,2,FALSE)</f>
        <v>83</v>
      </c>
      <c r="H2281" s="39">
        <f>MATCH(C2281,Currecny_M!$A$1:$P$1,0)</f>
        <v>6</v>
      </c>
      <c r="I2281" s="39">
        <f>VLOOKUP(N2281,Currecny_M!$A$1:$P$10,MATCH(Database!C2281,Currecny_M!$A$1:$P$1,0),FALSE)</f>
        <v>86.38</v>
      </c>
      <c r="J2281" s="82">
        <f t="shared" si="106"/>
        <v>5.01004</v>
      </c>
      <c r="K2281" s="39">
        <f>VLOOKUP('Cover page'!$B$6,Currecny_M!$A$1:$P$10,MATCH(Database!C2281,Currecny_M!$A$1:$P$1,0),FALSE)</f>
        <v>1</v>
      </c>
      <c r="L2281" s="82">
        <f t="shared" si="107"/>
        <v>5.01004</v>
      </c>
      <c r="M2281" s="82">
        <f>((E2281/$F$1)*VLOOKUP(N2281,Currecny_M!$A$1:$P$10,MATCH(Database!C2281,Currecny_M!$A$1:$P$1,0),FALSE))/VLOOKUP('Cover page'!$B$6,Currecny_M!$A$1:$P$10,MATCH(Database!C2281,Currecny_M!$A$1:$P$1,0),FALSE)</f>
        <v>5.01004</v>
      </c>
      <c r="N2281" s="6" t="str">
        <f>VLOOKUP(B2281,Master!$A$2:$C$11,3,FALSE)</f>
        <v>Euro</v>
      </c>
      <c r="O2281" s="6" t="str">
        <f>VLOOKUP(B2281,Master!$A$2:$C$11,2,FALSE)</f>
        <v>Europe</v>
      </c>
      <c r="Q2281" s="39" t="str">
        <f>VLOOKUP(D2281,GL_Master!$A$1:$D$80,2,FALSE)</f>
        <v>PL</v>
      </c>
      <c r="R2281" s="39" t="str">
        <f>VLOOKUP(D2281,GL_Master!$A$1:$D$80,3,FALSE)</f>
        <v>Travelling and conveyance</v>
      </c>
      <c r="S2281" s="39" t="str">
        <f>VLOOKUP(D2281,GL_Master!$A$1:$D$80,4,FALSE)</f>
        <v>Car hiring and rental services</v>
      </c>
    </row>
    <row r="2282" spans="1:19" x14ac:dyDescent="0.25">
      <c r="A2282" s="39" t="s">
        <v>262</v>
      </c>
      <c r="B2282" s="39" t="s">
        <v>237</v>
      </c>
      <c r="C2282" s="7">
        <v>44044</v>
      </c>
      <c r="D2282" s="39" t="s">
        <v>106</v>
      </c>
      <c r="E2282" s="39">
        <v>27</v>
      </c>
      <c r="F2282" s="82">
        <f t="shared" si="105"/>
        <v>2.7E-2</v>
      </c>
      <c r="G2282" s="39">
        <f>VLOOKUP(N2282,Currecny_M!$A$1:$P$10,2,FALSE)</f>
        <v>83</v>
      </c>
      <c r="H2282" s="39">
        <f>MATCH(C2282,Currecny_M!$A$1:$P$1,0)</f>
        <v>6</v>
      </c>
      <c r="I2282" s="39">
        <f>VLOOKUP(N2282,Currecny_M!$A$1:$P$10,MATCH(Database!C2282,Currecny_M!$A$1:$P$1,0),FALSE)</f>
        <v>86.38</v>
      </c>
      <c r="J2282" s="82">
        <f t="shared" si="106"/>
        <v>2.3322599999999998</v>
      </c>
      <c r="K2282" s="39">
        <f>VLOOKUP('Cover page'!$B$6,Currecny_M!$A$1:$P$10,MATCH(Database!C2282,Currecny_M!$A$1:$P$1,0),FALSE)</f>
        <v>1</v>
      </c>
      <c r="L2282" s="82">
        <f t="shared" si="107"/>
        <v>2.3322599999999998</v>
      </c>
      <c r="M2282" s="82">
        <f>((E2282/$F$1)*VLOOKUP(N2282,Currecny_M!$A$1:$P$10,MATCH(Database!C2282,Currecny_M!$A$1:$P$1,0),FALSE))/VLOOKUP('Cover page'!$B$6,Currecny_M!$A$1:$P$10,MATCH(Database!C2282,Currecny_M!$A$1:$P$1,0),FALSE)</f>
        <v>2.3322599999999998</v>
      </c>
      <c r="N2282" s="6" t="str">
        <f>VLOOKUP(B2282,Master!$A$2:$C$11,3,FALSE)</f>
        <v>Euro</v>
      </c>
      <c r="O2282" s="6" t="str">
        <f>VLOOKUP(B2282,Master!$A$2:$C$11,2,FALSE)</f>
        <v>Europe</v>
      </c>
      <c r="Q2282" s="39" t="str">
        <f>VLOOKUP(D2282,GL_Master!$A$1:$D$80,2,FALSE)</f>
        <v>PL</v>
      </c>
      <c r="R2282" s="39" t="str">
        <f>VLOOKUP(D2282,GL_Master!$A$1:$D$80,3,FALSE)</f>
        <v>Communication &amp; internet exp</v>
      </c>
      <c r="S2282" s="39" t="str">
        <f>VLOOKUP(D2282,GL_Master!$A$1:$D$80,4,FALSE)</f>
        <v>Printing &amp; Stationary</v>
      </c>
    </row>
    <row r="2283" spans="1:19" x14ac:dyDescent="0.25">
      <c r="A2283" s="39" t="s">
        <v>262</v>
      </c>
      <c r="B2283" s="39" t="s">
        <v>237</v>
      </c>
      <c r="C2283" s="7">
        <v>44044</v>
      </c>
      <c r="D2283" s="39" t="s">
        <v>32</v>
      </c>
      <c r="E2283" s="39">
        <v>29</v>
      </c>
      <c r="F2283" s="82">
        <f t="shared" si="105"/>
        <v>2.9000000000000001E-2</v>
      </c>
      <c r="G2283" s="39">
        <f>VLOOKUP(N2283,Currecny_M!$A$1:$P$10,2,FALSE)</f>
        <v>83</v>
      </c>
      <c r="H2283" s="39">
        <f>MATCH(C2283,Currecny_M!$A$1:$P$1,0)</f>
        <v>6</v>
      </c>
      <c r="I2283" s="39">
        <f>VLOOKUP(N2283,Currecny_M!$A$1:$P$10,MATCH(Database!C2283,Currecny_M!$A$1:$P$1,0),FALSE)</f>
        <v>86.38</v>
      </c>
      <c r="J2283" s="82">
        <f t="shared" si="106"/>
        <v>2.50502</v>
      </c>
      <c r="K2283" s="39">
        <f>VLOOKUP('Cover page'!$B$6,Currecny_M!$A$1:$P$10,MATCH(Database!C2283,Currecny_M!$A$1:$P$1,0),FALSE)</f>
        <v>1</v>
      </c>
      <c r="L2283" s="82">
        <f t="shared" si="107"/>
        <v>2.50502</v>
      </c>
      <c r="M2283" s="82">
        <f>((E2283/$F$1)*VLOOKUP(N2283,Currecny_M!$A$1:$P$10,MATCH(Database!C2283,Currecny_M!$A$1:$P$1,0),FALSE))/VLOOKUP('Cover page'!$B$6,Currecny_M!$A$1:$P$10,MATCH(Database!C2283,Currecny_M!$A$1:$P$1,0),FALSE)</f>
        <v>2.50502</v>
      </c>
      <c r="N2283" s="6" t="str">
        <f>VLOOKUP(B2283,Master!$A$2:$C$11,3,FALSE)</f>
        <v>Euro</v>
      </c>
      <c r="O2283" s="6" t="str">
        <f>VLOOKUP(B2283,Master!$A$2:$C$11,2,FALSE)</f>
        <v>Europe</v>
      </c>
      <c r="Q2283" s="39" t="str">
        <f>VLOOKUP(D2283,GL_Master!$A$1:$D$80,2,FALSE)</f>
        <v>PL</v>
      </c>
      <c r="R2283" s="39" t="str">
        <f>VLOOKUP(D2283,GL_Master!$A$1:$D$80,3,FALSE)</f>
        <v>Communication &amp; internet exp</v>
      </c>
      <c r="S2283" s="39" t="str">
        <f>VLOOKUP(D2283,GL_Master!$A$1:$D$80,4,FALSE)</f>
        <v>Printing &amp; Stationary</v>
      </c>
    </row>
    <row r="2284" spans="1:19" x14ac:dyDescent="0.25">
      <c r="A2284" s="39" t="s">
        <v>262</v>
      </c>
      <c r="B2284" s="39" t="s">
        <v>237</v>
      </c>
      <c r="C2284" s="7">
        <v>44044</v>
      </c>
      <c r="D2284" s="39" t="s">
        <v>35</v>
      </c>
      <c r="E2284" s="39">
        <v>80</v>
      </c>
      <c r="F2284" s="82">
        <f t="shared" si="105"/>
        <v>0.08</v>
      </c>
      <c r="G2284" s="39">
        <f>VLOOKUP(N2284,Currecny_M!$A$1:$P$10,2,FALSE)</f>
        <v>83</v>
      </c>
      <c r="H2284" s="39">
        <f>MATCH(C2284,Currecny_M!$A$1:$P$1,0)</f>
        <v>6</v>
      </c>
      <c r="I2284" s="39">
        <f>VLOOKUP(N2284,Currecny_M!$A$1:$P$10,MATCH(Database!C2284,Currecny_M!$A$1:$P$1,0),FALSE)</f>
        <v>86.38</v>
      </c>
      <c r="J2284" s="82">
        <f t="shared" si="106"/>
        <v>6.9104000000000001</v>
      </c>
      <c r="K2284" s="39">
        <f>VLOOKUP('Cover page'!$B$6,Currecny_M!$A$1:$P$10,MATCH(Database!C2284,Currecny_M!$A$1:$P$1,0),FALSE)</f>
        <v>1</v>
      </c>
      <c r="L2284" s="82">
        <f t="shared" si="107"/>
        <v>6.9104000000000001</v>
      </c>
      <c r="M2284" s="82">
        <f>((E2284/$F$1)*VLOOKUP(N2284,Currecny_M!$A$1:$P$10,MATCH(Database!C2284,Currecny_M!$A$1:$P$1,0),FALSE))/VLOOKUP('Cover page'!$B$6,Currecny_M!$A$1:$P$10,MATCH(Database!C2284,Currecny_M!$A$1:$P$1,0),FALSE)</f>
        <v>6.9104000000000001</v>
      </c>
      <c r="N2284" s="6" t="str">
        <f>VLOOKUP(B2284,Master!$A$2:$C$11,3,FALSE)</f>
        <v>Euro</v>
      </c>
      <c r="O2284" s="6" t="str">
        <f>VLOOKUP(B2284,Master!$A$2:$C$11,2,FALSE)</f>
        <v>Europe</v>
      </c>
      <c r="Q2284" s="39" t="str">
        <f>VLOOKUP(D2284,GL_Master!$A$1:$D$80,2,FALSE)</f>
        <v>PL</v>
      </c>
      <c r="R2284" s="39" t="str">
        <f>VLOOKUP(D2284,GL_Master!$A$1:$D$80,3,FALSE)</f>
        <v>Security Expenses</v>
      </c>
      <c r="S2284" s="39" t="str">
        <f>VLOOKUP(D2284,GL_Master!$A$1:$D$80,4,FALSE)</f>
        <v>Security Expenses others</v>
      </c>
    </row>
    <row r="2285" spans="1:19" x14ac:dyDescent="0.25">
      <c r="A2285" s="39" t="s">
        <v>262</v>
      </c>
      <c r="B2285" s="39" t="s">
        <v>237</v>
      </c>
      <c r="C2285" s="7">
        <v>44044</v>
      </c>
      <c r="D2285" s="39" t="s">
        <v>38</v>
      </c>
      <c r="E2285" s="39">
        <v>28</v>
      </c>
      <c r="F2285" s="82">
        <f t="shared" si="105"/>
        <v>2.8000000000000001E-2</v>
      </c>
      <c r="G2285" s="39">
        <f>VLOOKUP(N2285,Currecny_M!$A$1:$P$10,2,FALSE)</f>
        <v>83</v>
      </c>
      <c r="H2285" s="39">
        <f>MATCH(C2285,Currecny_M!$A$1:$P$1,0)</f>
        <v>6</v>
      </c>
      <c r="I2285" s="39">
        <f>VLOOKUP(N2285,Currecny_M!$A$1:$P$10,MATCH(Database!C2285,Currecny_M!$A$1:$P$1,0),FALSE)</f>
        <v>86.38</v>
      </c>
      <c r="J2285" s="82">
        <f t="shared" si="106"/>
        <v>2.4186399999999999</v>
      </c>
      <c r="K2285" s="39">
        <f>VLOOKUP('Cover page'!$B$6,Currecny_M!$A$1:$P$10,MATCH(Database!C2285,Currecny_M!$A$1:$P$1,0),FALSE)</f>
        <v>1</v>
      </c>
      <c r="L2285" s="82">
        <f t="shared" si="107"/>
        <v>2.4186399999999999</v>
      </c>
      <c r="M2285" s="82">
        <f>((E2285/$F$1)*VLOOKUP(N2285,Currecny_M!$A$1:$P$10,MATCH(Database!C2285,Currecny_M!$A$1:$P$1,0),FALSE))/VLOOKUP('Cover page'!$B$6,Currecny_M!$A$1:$P$10,MATCH(Database!C2285,Currecny_M!$A$1:$P$1,0),FALSE)</f>
        <v>2.4186399999999999</v>
      </c>
      <c r="N2285" s="6" t="str">
        <f>VLOOKUP(B2285,Master!$A$2:$C$11,3,FALSE)</f>
        <v>Euro</v>
      </c>
      <c r="O2285" s="6" t="str">
        <f>VLOOKUP(B2285,Master!$A$2:$C$11,2,FALSE)</f>
        <v>Europe</v>
      </c>
      <c r="Q2285" s="39" t="str">
        <f>VLOOKUP(D2285,GL_Master!$A$1:$D$80,2,FALSE)</f>
        <v>PL</v>
      </c>
      <c r="R2285" s="39" t="str">
        <f>VLOOKUP(D2285,GL_Master!$A$1:$D$80,3,FALSE)</f>
        <v>House Keeping Expenses</v>
      </c>
      <c r="S2285" s="39" t="str">
        <f>VLOOKUP(D2285,GL_Master!$A$1:$D$80,4,FALSE)</f>
        <v>House Keeping Expenses</v>
      </c>
    </row>
    <row r="2286" spans="1:19" x14ac:dyDescent="0.25">
      <c r="A2286" s="39" t="s">
        <v>262</v>
      </c>
      <c r="B2286" s="39" t="s">
        <v>237</v>
      </c>
      <c r="C2286" s="7">
        <v>44044</v>
      </c>
      <c r="D2286" s="39" t="s">
        <v>107</v>
      </c>
      <c r="E2286" s="39">
        <v>29</v>
      </c>
      <c r="F2286" s="82">
        <f t="shared" si="105"/>
        <v>2.9000000000000001E-2</v>
      </c>
      <c r="G2286" s="39">
        <f>VLOOKUP(N2286,Currecny_M!$A$1:$P$10,2,FALSE)</f>
        <v>83</v>
      </c>
      <c r="H2286" s="39">
        <f>MATCH(C2286,Currecny_M!$A$1:$P$1,0)</f>
        <v>6</v>
      </c>
      <c r="I2286" s="39">
        <f>VLOOKUP(N2286,Currecny_M!$A$1:$P$10,MATCH(Database!C2286,Currecny_M!$A$1:$P$1,0),FALSE)</f>
        <v>86.38</v>
      </c>
      <c r="J2286" s="82">
        <f t="shared" si="106"/>
        <v>2.50502</v>
      </c>
      <c r="K2286" s="39">
        <f>VLOOKUP('Cover page'!$B$6,Currecny_M!$A$1:$P$10,MATCH(Database!C2286,Currecny_M!$A$1:$P$1,0),FALSE)</f>
        <v>1</v>
      </c>
      <c r="L2286" s="82">
        <f t="shared" si="107"/>
        <v>2.50502</v>
      </c>
      <c r="M2286" s="82">
        <f>((E2286/$F$1)*VLOOKUP(N2286,Currecny_M!$A$1:$P$10,MATCH(Database!C2286,Currecny_M!$A$1:$P$1,0),FALSE))/VLOOKUP('Cover page'!$B$6,Currecny_M!$A$1:$P$10,MATCH(Database!C2286,Currecny_M!$A$1:$P$1,0),FALSE)</f>
        <v>2.50502</v>
      </c>
      <c r="N2286" s="6" t="str">
        <f>VLOOKUP(B2286,Master!$A$2:$C$11,3,FALSE)</f>
        <v>Euro</v>
      </c>
      <c r="O2286" s="6" t="str">
        <f>VLOOKUP(B2286,Master!$A$2:$C$11,2,FALSE)</f>
        <v>Europe</v>
      </c>
      <c r="Q2286" s="39" t="str">
        <f>VLOOKUP(D2286,GL_Master!$A$1:$D$80,2,FALSE)</f>
        <v>PL</v>
      </c>
      <c r="R2286" s="39" t="str">
        <f>VLOOKUP(D2286,GL_Master!$A$1:$D$80,3,FALSE)</f>
        <v>Misc. expenses</v>
      </c>
      <c r="S2286" s="39" t="str">
        <f>VLOOKUP(D2286,GL_Master!$A$1:$D$80,4,FALSE)</f>
        <v>Repair &amp; Maintenance</v>
      </c>
    </row>
    <row r="2287" spans="1:19" x14ac:dyDescent="0.25">
      <c r="A2287" s="39" t="s">
        <v>262</v>
      </c>
      <c r="B2287" s="39" t="s">
        <v>237</v>
      </c>
      <c r="C2287" s="7">
        <v>44044</v>
      </c>
      <c r="D2287" s="39" t="s">
        <v>108</v>
      </c>
      <c r="E2287" s="39">
        <v>29</v>
      </c>
      <c r="F2287" s="82">
        <f t="shared" si="105"/>
        <v>2.9000000000000001E-2</v>
      </c>
      <c r="G2287" s="39">
        <f>VLOOKUP(N2287,Currecny_M!$A$1:$P$10,2,FALSE)</f>
        <v>83</v>
      </c>
      <c r="H2287" s="39">
        <f>MATCH(C2287,Currecny_M!$A$1:$P$1,0)</f>
        <v>6</v>
      </c>
      <c r="I2287" s="39">
        <f>VLOOKUP(N2287,Currecny_M!$A$1:$P$10,MATCH(Database!C2287,Currecny_M!$A$1:$P$1,0),FALSE)</f>
        <v>86.38</v>
      </c>
      <c r="J2287" s="82">
        <f t="shared" si="106"/>
        <v>2.50502</v>
      </c>
      <c r="K2287" s="39">
        <f>VLOOKUP('Cover page'!$B$6,Currecny_M!$A$1:$P$10,MATCH(Database!C2287,Currecny_M!$A$1:$P$1,0),FALSE)</f>
        <v>1</v>
      </c>
      <c r="L2287" s="82">
        <f t="shared" si="107"/>
        <v>2.50502</v>
      </c>
      <c r="M2287" s="82">
        <f>((E2287/$F$1)*VLOOKUP(N2287,Currecny_M!$A$1:$P$10,MATCH(Database!C2287,Currecny_M!$A$1:$P$1,0),FALSE))/VLOOKUP('Cover page'!$B$6,Currecny_M!$A$1:$P$10,MATCH(Database!C2287,Currecny_M!$A$1:$P$1,0),FALSE)</f>
        <v>2.50502</v>
      </c>
      <c r="N2287" s="6" t="str">
        <f>VLOOKUP(B2287,Master!$A$2:$C$11,3,FALSE)</f>
        <v>Euro</v>
      </c>
      <c r="O2287" s="6" t="str">
        <f>VLOOKUP(B2287,Master!$A$2:$C$11,2,FALSE)</f>
        <v>Europe</v>
      </c>
      <c r="Q2287" s="39" t="str">
        <f>VLOOKUP(D2287,GL_Master!$A$1:$D$80,2,FALSE)</f>
        <v>PL</v>
      </c>
      <c r="R2287" s="39" t="str">
        <f>VLOOKUP(D2287,GL_Master!$A$1:$D$80,3,FALSE)</f>
        <v>Misc. expenses</v>
      </c>
      <c r="S2287" s="39" t="str">
        <f>VLOOKUP(D2287,GL_Master!$A$1:$D$80,4,FALSE)</f>
        <v>Repair &amp; Maintenance</v>
      </c>
    </row>
    <row r="2288" spans="1:19" x14ac:dyDescent="0.25">
      <c r="A2288" s="39" t="s">
        <v>262</v>
      </c>
      <c r="B2288" s="39" t="s">
        <v>237</v>
      </c>
      <c r="C2288" s="7">
        <v>44044</v>
      </c>
      <c r="D2288" s="39" t="s">
        <v>9</v>
      </c>
      <c r="E2288" s="39">
        <v>243</v>
      </c>
      <c r="F2288" s="82">
        <f t="shared" si="105"/>
        <v>0.24299999999999999</v>
      </c>
      <c r="G2288" s="39">
        <f>VLOOKUP(N2288,Currecny_M!$A$1:$P$10,2,FALSE)</f>
        <v>83</v>
      </c>
      <c r="H2288" s="39">
        <f>MATCH(C2288,Currecny_M!$A$1:$P$1,0)</f>
        <v>6</v>
      </c>
      <c r="I2288" s="39">
        <f>VLOOKUP(N2288,Currecny_M!$A$1:$P$10,MATCH(Database!C2288,Currecny_M!$A$1:$P$1,0),FALSE)</f>
        <v>86.38</v>
      </c>
      <c r="J2288" s="82">
        <f t="shared" si="106"/>
        <v>20.99034</v>
      </c>
      <c r="K2288" s="39">
        <f>VLOOKUP('Cover page'!$B$6,Currecny_M!$A$1:$P$10,MATCH(Database!C2288,Currecny_M!$A$1:$P$1,0),FALSE)</f>
        <v>1</v>
      </c>
      <c r="L2288" s="82">
        <f t="shared" si="107"/>
        <v>20.99034</v>
      </c>
      <c r="M2288" s="82">
        <f>((E2288/$F$1)*VLOOKUP(N2288,Currecny_M!$A$1:$P$10,MATCH(Database!C2288,Currecny_M!$A$1:$P$1,0),FALSE))/VLOOKUP('Cover page'!$B$6,Currecny_M!$A$1:$P$10,MATCH(Database!C2288,Currecny_M!$A$1:$P$1,0),FALSE)</f>
        <v>20.99034</v>
      </c>
      <c r="N2288" s="6" t="str">
        <f>VLOOKUP(B2288,Master!$A$2:$C$11,3,FALSE)</f>
        <v>Euro</v>
      </c>
      <c r="O2288" s="6" t="str">
        <f>VLOOKUP(B2288,Master!$A$2:$C$11,2,FALSE)</f>
        <v>Europe</v>
      </c>
      <c r="Q2288" s="39" t="str">
        <f>VLOOKUP(D2288,GL_Master!$A$1:$D$80,2,FALSE)</f>
        <v>PL</v>
      </c>
      <c r="R2288" s="39" t="str">
        <f>VLOOKUP(D2288,GL_Master!$A$1:$D$80,3,FALSE)</f>
        <v>Rent</v>
      </c>
      <c r="S2288" s="39" t="str">
        <f>VLOOKUP(D2288,GL_Master!$A$1:$D$80,4,FALSE)</f>
        <v>Office Rent</v>
      </c>
    </row>
    <row r="2289" spans="1:19" x14ac:dyDescent="0.25">
      <c r="A2289" s="39" t="s">
        <v>262</v>
      </c>
      <c r="B2289" s="39" t="s">
        <v>237</v>
      </c>
      <c r="C2289" s="7">
        <v>44044</v>
      </c>
      <c r="D2289" s="39" t="s">
        <v>109</v>
      </c>
      <c r="E2289" s="39">
        <v>-138</v>
      </c>
      <c r="F2289" s="82">
        <f t="shared" si="105"/>
        <v>-0.13800000000000001</v>
      </c>
      <c r="G2289" s="39">
        <f>VLOOKUP(N2289,Currecny_M!$A$1:$P$10,2,FALSE)</f>
        <v>83</v>
      </c>
      <c r="H2289" s="39">
        <f>MATCH(C2289,Currecny_M!$A$1:$P$1,0)</f>
        <v>6</v>
      </c>
      <c r="I2289" s="39">
        <f>VLOOKUP(N2289,Currecny_M!$A$1:$P$10,MATCH(Database!C2289,Currecny_M!$A$1:$P$1,0),FALSE)</f>
        <v>86.38</v>
      </c>
      <c r="J2289" s="82">
        <f t="shared" si="106"/>
        <v>-11.920440000000001</v>
      </c>
      <c r="K2289" s="39">
        <f>VLOOKUP('Cover page'!$B$6,Currecny_M!$A$1:$P$10,MATCH(Database!C2289,Currecny_M!$A$1:$P$1,0),FALSE)</f>
        <v>1</v>
      </c>
      <c r="L2289" s="82">
        <f t="shared" si="107"/>
        <v>-11.920440000000001</v>
      </c>
      <c r="M2289" s="82">
        <f>((E2289/$F$1)*VLOOKUP(N2289,Currecny_M!$A$1:$P$10,MATCH(Database!C2289,Currecny_M!$A$1:$P$1,0),FALSE))/VLOOKUP('Cover page'!$B$6,Currecny_M!$A$1:$P$10,MATCH(Database!C2289,Currecny_M!$A$1:$P$1,0),FALSE)</f>
        <v>-11.920440000000001</v>
      </c>
      <c r="N2289" s="6" t="str">
        <f>VLOOKUP(B2289,Master!$A$2:$C$11,3,FALSE)</f>
        <v>Euro</v>
      </c>
      <c r="O2289" s="6" t="str">
        <f>VLOOKUP(B2289,Master!$A$2:$C$11,2,FALSE)</f>
        <v>Europe</v>
      </c>
      <c r="Q2289" s="39" t="str">
        <f>VLOOKUP(D2289,GL_Master!$A$1:$D$80,2,FALSE)</f>
        <v>PL</v>
      </c>
      <c r="R2289" s="39" t="str">
        <f>VLOOKUP(D2289,GL_Master!$A$1:$D$80,3,FALSE)</f>
        <v>Travelling and conveyance</v>
      </c>
      <c r="S2289" s="39" t="str">
        <f>VLOOKUP(D2289,GL_Master!$A$1:$D$80,4,FALSE)</f>
        <v>Travelling , hotel lodging</v>
      </c>
    </row>
    <row r="2290" spans="1:19" x14ac:dyDescent="0.25">
      <c r="A2290" s="39" t="s">
        <v>262</v>
      </c>
      <c r="B2290" s="39" t="s">
        <v>237</v>
      </c>
      <c r="C2290" s="7">
        <v>44044</v>
      </c>
      <c r="D2290" s="39" t="s">
        <v>110</v>
      </c>
      <c r="E2290" s="39">
        <v>56</v>
      </c>
      <c r="F2290" s="82">
        <f t="shared" si="105"/>
        <v>5.6000000000000001E-2</v>
      </c>
      <c r="G2290" s="39">
        <f>VLOOKUP(N2290,Currecny_M!$A$1:$P$10,2,FALSE)</f>
        <v>83</v>
      </c>
      <c r="H2290" s="39">
        <f>MATCH(C2290,Currecny_M!$A$1:$P$1,0)</f>
        <v>6</v>
      </c>
      <c r="I2290" s="39">
        <f>VLOOKUP(N2290,Currecny_M!$A$1:$P$10,MATCH(Database!C2290,Currecny_M!$A$1:$P$1,0),FALSE)</f>
        <v>86.38</v>
      </c>
      <c r="J2290" s="82">
        <f t="shared" si="106"/>
        <v>4.8372799999999998</v>
      </c>
      <c r="K2290" s="39">
        <f>VLOOKUP('Cover page'!$B$6,Currecny_M!$A$1:$P$10,MATCH(Database!C2290,Currecny_M!$A$1:$P$1,0),FALSE)</f>
        <v>1</v>
      </c>
      <c r="L2290" s="82">
        <f t="shared" si="107"/>
        <v>4.8372799999999998</v>
      </c>
      <c r="M2290" s="82">
        <f>((E2290/$F$1)*VLOOKUP(N2290,Currecny_M!$A$1:$P$10,MATCH(Database!C2290,Currecny_M!$A$1:$P$1,0),FALSE))/VLOOKUP('Cover page'!$B$6,Currecny_M!$A$1:$P$10,MATCH(Database!C2290,Currecny_M!$A$1:$P$1,0),FALSE)</f>
        <v>4.8372799999999998</v>
      </c>
      <c r="N2290" s="6" t="str">
        <f>VLOOKUP(B2290,Master!$A$2:$C$11,3,FALSE)</f>
        <v>Euro</v>
      </c>
      <c r="O2290" s="6" t="str">
        <f>VLOOKUP(B2290,Master!$A$2:$C$11,2,FALSE)</f>
        <v>Europe</v>
      </c>
      <c r="Q2290" s="39" t="str">
        <f>VLOOKUP(D2290,GL_Master!$A$1:$D$80,2,FALSE)</f>
        <v>PL</v>
      </c>
      <c r="R2290" s="39" t="str">
        <f>VLOOKUP(D2290,GL_Master!$A$1:$D$80,3,FALSE)</f>
        <v>Travelling and conveyance</v>
      </c>
      <c r="S2290" s="39" t="str">
        <f>VLOOKUP(D2290,GL_Master!$A$1:$D$80,4,FALSE)</f>
        <v>Travelling , hotel lodging</v>
      </c>
    </row>
    <row r="2291" spans="1:19" x14ac:dyDescent="0.25">
      <c r="A2291" s="39" t="s">
        <v>262</v>
      </c>
      <c r="B2291" s="39" t="s">
        <v>237</v>
      </c>
      <c r="C2291" s="7">
        <v>44044</v>
      </c>
      <c r="D2291" s="39" t="s">
        <v>111</v>
      </c>
      <c r="E2291" s="39">
        <v>29</v>
      </c>
      <c r="F2291" s="82">
        <f t="shared" si="105"/>
        <v>2.9000000000000001E-2</v>
      </c>
      <c r="G2291" s="39">
        <f>VLOOKUP(N2291,Currecny_M!$A$1:$P$10,2,FALSE)</f>
        <v>83</v>
      </c>
      <c r="H2291" s="39">
        <f>MATCH(C2291,Currecny_M!$A$1:$P$1,0)</f>
        <v>6</v>
      </c>
      <c r="I2291" s="39">
        <f>VLOOKUP(N2291,Currecny_M!$A$1:$P$10,MATCH(Database!C2291,Currecny_M!$A$1:$P$1,0),FALSE)</f>
        <v>86.38</v>
      </c>
      <c r="J2291" s="82">
        <f t="shared" si="106"/>
        <v>2.50502</v>
      </c>
      <c r="K2291" s="39">
        <f>VLOOKUP('Cover page'!$B$6,Currecny_M!$A$1:$P$10,MATCH(Database!C2291,Currecny_M!$A$1:$P$1,0),FALSE)</f>
        <v>1</v>
      </c>
      <c r="L2291" s="82">
        <f t="shared" si="107"/>
        <v>2.50502</v>
      </c>
      <c r="M2291" s="82">
        <f>((E2291/$F$1)*VLOOKUP(N2291,Currecny_M!$A$1:$P$10,MATCH(Database!C2291,Currecny_M!$A$1:$P$1,0),FALSE))/VLOOKUP('Cover page'!$B$6,Currecny_M!$A$1:$P$10,MATCH(Database!C2291,Currecny_M!$A$1:$P$1,0),FALSE)</f>
        <v>2.50502</v>
      </c>
      <c r="N2291" s="6" t="str">
        <f>VLOOKUP(B2291,Master!$A$2:$C$11,3,FALSE)</f>
        <v>Euro</v>
      </c>
      <c r="O2291" s="6" t="str">
        <f>VLOOKUP(B2291,Master!$A$2:$C$11,2,FALSE)</f>
        <v>Europe</v>
      </c>
      <c r="Q2291" s="39" t="str">
        <f>VLOOKUP(D2291,GL_Master!$A$1:$D$80,2,FALSE)</f>
        <v>PL</v>
      </c>
      <c r="R2291" s="39" t="str">
        <f>VLOOKUP(D2291,GL_Master!$A$1:$D$80,3,FALSE)</f>
        <v>Legal &amp; Professional expenses</v>
      </c>
      <c r="S2291" s="39" t="str">
        <f>VLOOKUP(D2291,GL_Master!$A$1:$D$80,4,FALSE)</f>
        <v>Professional Fees - Others</v>
      </c>
    </row>
    <row r="2292" spans="1:19" x14ac:dyDescent="0.25">
      <c r="A2292" s="39" t="s">
        <v>262</v>
      </c>
      <c r="B2292" s="39" t="s">
        <v>237</v>
      </c>
      <c r="C2292" s="7">
        <v>44075</v>
      </c>
      <c r="D2292" s="39" t="s">
        <v>112</v>
      </c>
      <c r="E2292" s="39">
        <v>276</v>
      </c>
      <c r="F2292" s="82">
        <f t="shared" si="105"/>
        <v>0.27600000000000002</v>
      </c>
      <c r="G2292" s="39">
        <f>VLOOKUP(N2292,Currecny_M!$A$1:$P$10,2,FALSE)</f>
        <v>83</v>
      </c>
      <c r="H2292" s="39">
        <f>MATCH(C2292,Currecny_M!$A$1:$P$1,0)</f>
        <v>7</v>
      </c>
      <c r="I2292" s="39">
        <f>VLOOKUP(N2292,Currecny_M!$A$1:$P$10,MATCH(Database!C2292,Currecny_M!$A$1:$P$1,0),FALSE)</f>
        <v>87.24</v>
      </c>
      <c r="J2292" s="82">
        <f t="shared" si="106"/>
        <v>24.078240000000001</v>
      </c>
      <c r="K2292" s="39">
        <f>VLOOKUP('Cover page'!$B$6,Currecny_M!$A$1:$P$10,MATCH(Database!C2292,Currecny_M!$A$1:$P$1,0),FALSE)</f>
        <v>1</v>
      </c>
      <c r="L2292" s="82">
        <f t="shared" si="107"/>
        <v>24.078240000000001</v>
      </c>
      <c r="M2292" s="82">
        <f>((E2292/$F$1)*VLOOKUP(N2292,Currecny_M!$A$1:$P$10,MATCH(Database!C2292,Currecny_M!$A$1:$P$1,0),FALSE))/VLOOKUP('Cover page'!$B$6,Currecny_M!$A$1:$P$10,MATCH(Database!C2292,Currecny_M!$A$1:$P$1,0),FALSE)</f>
        <v>24.078240000000001</v>
      </c>
      <c r="N2292" s="6" t="str">
        <f>VLOOKUP(B2292,Master!$A$2:$C$11,3,FALSE)</f>
        <v>Euro</v>
      </c>
      <c r="O2292" s="6" t="str">
        <f>VLOOKUP(B2292,Master!$A$2:$C$11,2,FALSE)</f>
        <v>Europe</v>
      </c>
      <c r="Q2292" s="39" t="str">
        <f>VLOOKUP(D2292,GL_Master!$A$1:$D$80,2,FALSE)</f>
        <v>PL</v>
      </c>
      <c r="R2292" s="39" t="str">
        <f>VLOOKUP(D2292,GL_Master!$A$1:$D$80,3,FALSE)</f>
        <v>Finance Cost</v>
      </c>
      <c r="S2292" s="39" t="str">
        <f>VLOOKUP(D2292,GL_Master!$A$1:$D$80,4,FALSE)</f>
        <v>Interest expense</v>
      </c>
    </row>
    <row r="2293" spans="1:19" x14ac:dyDescent="0.25">
      <c r="A2293" s="39" t="s">
        <v>262</v>
      </c>
      <c r="B2293" s="39" t="s">
        <v>237</v>
      </c>
      <c r="C2293" s="7">
        <v>44075</v>
      </c>
      <c r="D2293" s="39" t="s">
        <v>25</v>
      </c>
      <c r="E2293" s="39">
        <v>2505</v>
      </c>
      <c r="F2293" s="82">
        <f t="shared" si="105"/>
        <v>2.5049999999999999</v>
      </c>
      <c r="G2293" s="39">
        <f>VLOOKUP(N2293,Currecny_M!$A$1:$P$10,2,FALSE)</f>
        <v>83</v>
      </c>
      <c r="H2293" s="39">
        <f>MATCH(C2293,Currecny_M!$A$1:$P$1,0)</f>
        <v>7</v>
      </c>
      <c r="I2293" s="39">
        <f>VLOOKUP(N2293,Currecny_M!$A$1:$P$10,MATCH(Database!C2293,Currecny_M!$A$1:$P$1,0),FALSE)</f>
        <v>87.24</v>
      </c>
      <c r="J2293" s="82">
        <f t="shared" si="106"/>
        <v>218.53619999999998</v>
      </c>
      <c r="K2293" s="39">
        <f>VLOOKUP('Cover page'!$B$6,Currecny_M!$A$1:$P$10,MATCH(Database!C2293,Currecny_M!$A$1:$P$1,0),FALSE)</f>
        <v>1</v>
      </c>
      <c r="L2293" s="82">
        <f t="shared" si="107"/>
        <v>218.53619999999998</v>
      </c>
      <c r="M2293" s="82">
        <f>((E2293/$F$1)*VLOOKUP(N2293,Currecny_M!$A$1:$P$10,MATCH(Database!C2293,Currecny_M!$A$1:$P$1,0),FALSE))/VLOOKUP('Cover page'!$B$6,Currecny_M!$A$1:$P$10,MATCH(Database!C2293,Currecny_M!$A$1:$P$1,0),FALSE)</f>
        <v>218.53619999999998</v>
      </c>
      <c r="N2293" s="6" t="str">
        <f>VLOOKUP(B2293,Master!$A$2:$C$11,3,FALSE)</f>
        <v>Euro</v>
      </c>
      <c r="O2293" s="6" t="str">
        <f>VLOOKUP(B2293,Master!$A$2:$C$11,2,FALSE)</f>
        <v>Europe</v>
      </c>
      <c r="Q2293" s="39" t="str">
        <f>VLOOKUP(D2293,GL_Master!$A$1:$D$80,2,FALSE)</f>
        <v>PL</v>
      </c>
      <c r="R2293" s="39" t="str">
        <f>VLOOKUP(D2293,GL_Master!$A$1:$D$80,3,FALSE)</f>
        <v>Depreciation</v>
      </c>
      <c r="S2293" s="39" t="str">
        <f>VLOOKUP(D2293,GL_Master!$A$1:$D$80,4,FALSE)</f>
        <v>Depreciation</v>
      </c>
    </row>
    <row r="2294" spans="1:19" x14ac:dyDescent="0.25">
      <c r="A2294" s="39" t="s">
        <v>262</v>
      </c>
      <c r="B2294" s="39" t="s">
        <v>237</v>
      </c>
      <c r="C2294" s="7">
        <v>44075</v>
      </c>
      <c r="D2294" s="39" t="s">
        <v>51</v>
      </c>
      <c r="E2294" s="39">
        <v>-26506</v>
      </c>
      <c r="F2294" s="82">
        <f t="shared" si="105"/>
        <v>-26.506</v>
      </c>
      <c r="G2294" s="39">
        <f>VLOOKUP(N2294,Currecny_M!$A$1:$P$10,2,FALSE)</f>
        <v>83</v>
      </c>
      <c r="H2294" s="39">
        <f>MATCH(C2294,Currecny_M!$A$1:$P$1,0)</f>
        <v>7</v>
      </c>
      <c r="I2294" s="39">
        <f>VLOOKUP(N2294,Currecny_M!$A$1:$P$10,MATCH(Database!C2294,Currecny_M!$A$1:$P$1,0),FALSE)</f>
        <v>87.24</v>
      </c>
      <c r="J2294" s="82">
        <f t="shared" si="106"/>
        <v>-2312.3834400000001</v>
      </c>
      <c r="K2294" s="39">
        <f>VLOOKUP('Cover page'!$B$6,Currecny_M!$A$1:$P$10,MATCH(Database!C2294,Currecny_M!$A$1:$P$1,0),FALSE)</f>
        <v>1</v>
      </c>
      <c r="L2294" s="82">
        <f t="shared" si="107"/>
        <v>-2312.3834400000001</v>
      </c>
      <c r="M2294" s="82">
        <f>((E2294/$F$1)*VLOOKUP(N2294,Currecny_M!$A$1:$P$10,MATCH(Database!C2294,Currecny_M!$A$1:$P$1,0),FALSE))/VLOOKUP('Cover page'!$B$6,Currecny_M!$A$1:$P$10,MATCH(Database!C2294,Currecny_M!$A$1:$P$1,0),FALSE)</f>
        <v>-2312.3834400000001</v>
      </c>
      <c r="N2294" s="6" t="str">
        <f>VLOOKUP(B2294,Master!$A$2:$C$11,3,FALSE)</f>
        <v>Euro</v>
      </c>
      <c r="O2294" s="6" t="str">
        <f>VLOOKUP(B2294,Master!$A$2:$C$11,2,FALSE)</f>
        <v>Europe</v>
      </c>
      <c r="Q2294" s="39" t="str">
        <f>VLOOKUP(D2294,GL_Master!$A$1:$D$80,2,FALSE)</f>
        <v>BS</v>
      </c>
      <c r="R2294" s="39" t="str">
        <f>VLOOKUP(D2294,GL_Master!$A$1:$D$80,3,FALSE)</f>
        <v>Share Capital</v>
      </c>
      <c r="S2294" s="39" t="str">
        <f>VLOOKUP(D2294,GL_Master!$A$1:$D$80,4,FALSE)</f>
        <v>Equity shares</v>
      </c>
    </row>
    <row r="2295" spans="1:19" x14ac:dyDescent="0.25">
      <c r="A2295" s="39" t="s">
        <v>262</v>
      </c>
      <c r="B2295" s="39" t="s">
        <v>237</v>
      </c>
      <c r="C2295" s="7">
        <v>44075</v>
      </c>
      <c r="D2295" s="39" t="s">
        <v>52</v>
      </c>
      <c r="E2295" s="39">
        <v>-50786</v>
      </c>
      <c r="F2295" s="82">
        <f t="shared" si="105"/>
        <v>-50.786000000000001</v>
      </c>
      <c r="G2295" s="39">
        <f>VLOOKUP(N2295,Currecny_M!$A$1:$P$10,2,FALSE)</f>
        <v>83</v>
      </c>
      <c r="H2295" s="39">
        <f>MATCH(C2295,Currecny_M!$A$1:$P$1,0)</f>
        <v>7</v>
      </c>
      <c r="I2295" s="39">
        <f>VLOOKUP(N2295,Currecny_M!$A$1:$P$10,MATCH(Database!C2295,Currecny_M!$A$1:$P$1,0),FALSE)</f>
        <v>87.24</v>
      </c>
      <c r="J2295" s="82">
        <f t="shared" si="106"/>
        <v>-4430.5706399999999</v>
      </c>
      <c r="K2295" s="39">
        <f>VLOOKUP('Cover page'!$B$6,Currecny_M!$A$1:$P$10,MATCH(Database!C2295,Currecny_M!$A$1:$P$1,0),FALSE)</f>
        <v>1</v>
      </c>
      <c r="L2295" s="82">
        <f t="shared" si="107"/>
        <v>-4430.5706399999999</v>
      </c>
      <c r="M2295" s="82">
        <f>((E2295/$F$1)*VLOOKUP(N2295,Currecny_M!$A$1:$P$10,MATCH(Database!C2295,Currecny_M!$A$1:$P$1,0),FALSE))/VLOOKUP('Cover page'!$B$6,Currecny_M!$A$1:$P$10,MATCH(Database!C2295,Currecny_M!$A$1:$P$1,0),FALSE)</f>
        <v>-4430.5706399999999</v>
      </c>
      <c r="N2295" s="6" t="str">
        <f>VLOOKUP(B2295,Master!$A$2:$C$11,3,FALSE)</f>
        <v>Euro</v>
      </c>
      <c r="O2295" s="6" t="str">
        <f>VLOOKUP(B2295,Master!$A$2:$C$11,2,FALSE)</f>
        <v>Europe</v>
      </c>
      <c r="Q2295" s="39" t="str">
        <f>VLOOKUP(D2295,GL_Master!$A$1:$D$80,2,FALSE)</f>
        <v>BS</v>
      </c>
      <c r="R2295" s="39" t="str">
        <f>VLOOKUP(D2295,GL_Master!$A$1:$D$80,3,FALSE)</f>
        <v>Reserve and Surplus</v>
      </c>
      <c r="S2295" s="39" t="str">
        <f>VLOOKUP(D2295,GL_Master!$A$1:$D$80,4,FALSE)</f>
        <v>Reserves at the commencement of the year</v>
      </c>
    </row>
    <row r="2296" spans="1:19" x14ac:dyDescent="0.25">
      <c r="A2296" s="39" t="s">
        <v>262</v>
      </c>
      <c r="B2296" s="39" t="s">
        <v>237</v>
      </c>
      <c r="C2296" s="7">
        <v>44075</v>
      </c>
      <c r="D2296" s="39" t="s">
        <v>53</v>
      </c>
      <c r="E2296" s="39">
        <v>-16934</v>
      </c>
      <c r="F2296" s="82">
        <f t="shared" si="105"/>
        <v>-16.934000000000001</v>
      </c>
      <c r="G2296" s="39">
        <f>VLOOKUP(N2296,Currecny_M!$A$1:$P$10,2,FALSE)</f>
        <v>83</v>
      </c>
      <c r="H2296" s="39">
        <f>MATCH(C2296,Currecny_M!$A$1:$P$1,0)</f>
        <v>7</v>
      </c>
      <c r="I2296" s="39">
        <f>VLOOKUP(N2296,Currecny_M!$A$1:$P$10,MATCH(Database!C2296,Currecny_M!$A$1:$P$1,0),FALSE)</f>
        <v>87.24</v>
      </c>
      <c r="J2296" s="82">
        <f t="shared" si="106"/>
        <v>-1477.3221599999999</v>
      </c>
      <c r="K2296" s="39">
        <f>VLOOKUP('Cover page'!$B$6,Currecny_M!$A$1:$P$10,MATCH(Database!C2296,Currecny_M!$A$1:$P$1,0),FALSE)</f>
        <v>1</v>
      </c>
      <c r="L2296" s="82">
        <f t="shared" si="107"/>
        <v>-1477.3221599999999</v>
      </c>
      <c r="M2296" s="82">
        <f>((E2296/$F$1)*VLOOKUP(N2296,Currecny_M!$A$1:$P$10,MATCH(Database!C2296,Currecny_M!$A$1:$P$1,0),FALSE))/VLOOKUP('Cover page'!$B$6,Currecny_M!$A$1:$P$10,MATCH(Database!C2296,Currecny_M!$A$1:$P$1,0),FALSE)</f>
        <v>-1477.3221599999999</v>
      </c>
      <c r="N2296" s="6" t="str">
        <f>VLOOKUP(B2296,Master!$A$2:$C$11,3,FALSE)</f>
        <v>Euro</v>
      </c>
      <c r="O2296" s="6" t="str">
        <f>VLOOKUP(B2296,Master!$A$2:$C$11,2,FALSE)</f>
        <v>Europe</v>
      </c>
      <c r="Q2296" s="39" t="str">
        <f>VLOOKUP(D2296,GL_Master!$A$1:$D$80,2,FALSE)</f>
        <v>BS</v>
      </c>
      <c r="R2296" s="39" t="str">
        <f>VLOOKUP(D2296,GL_Master!$A$1:$D$80,3,FALSE)</f>
        <v>Loan Fund</v>
      </c>
      <c r="S2296" s="39" t="str">
        <f>VLOOKUP(D2296,GL_Master!$A$1:$D$80,4,FALSE)</f>
        <v>Term Loan</v>
      </c>
    </row>
    <row r="2297" spans="1:19" x14ac:dyDescent="0.25">
      <c r="A2297" s="39" t="s">
        <v>262</v>
      </c>
      <c r="B2297" s="39" t="s">
        <v>237</v>
      </c>
      <c r="C2297" s="7">
        <v>44075</v>
      </c>
      <c r="D2297" s="39" t="s">
        <v>54</v>
      </c>
      <c r="E2297" s="39">
        <v>55</v>
      </c>
      <c r="F2297" s="82">
        <f t="shared" si="105"/>
        <v>5.5E-2</v>
      </c>
      <c r="G2297" s="39">
        <f>VLOOKUP(N2297,Currecny_M!$A$1:$P$10,2,FALSE)</f>
        <v>83</v>
      </c>
      <c r="H2297" s="39">
        <f>MATCH(C2297,Currecny_M!$A$1:$P$1,0)</f>
        <v>7</v>
      </c>
      <c r="I2297" s="39">
        <f>VLOOKUP(N2297,Currecny_M!$A$1:$P$10,MATCH(Database!C2297,Currecny_M!$A$1:$P$1,0),FALSE)</f>
        <v>87.24</v>
      </c>
      <c r="J2297" s="82">
        <f t="shared" si="106"/>
        <v>4.7981999999999996</v>
      </c>
      <c r="K2297" s="39">
        <f>VLOOKUP('Cover page'!$B$6,Currecny_M!$A$1:$P$10,MATCH(Database!C2297,Currecny_M!$A$1:$P$1,0),FALSE)</f>
        <v>1</v>
      </c>
      <c r="L2297" s="82">
        <f t="shared" si="107"/>
        <v>4.7981999999999996</v>
      </c>
      <c r="M2297" s="82">
        <f>((E2297/$F$1)*VLOOKUP(N2297,Currecny_M!$A$1:$P$10,MATCH(Database!C2297,Currecny_M!$A$1:$P$1,0),FALSE))/VLOOKUP('Cover page'!$B$6,Currecny_M!$A$1:$P$10,MATCH(Database!C2297,Currecny_M!$A$1:$P$1,0),FALSE)</f>
        <v>4.7981999999999996</v>
      </c>
      <c r="N2297" s="6" t="str">
        <f>VLOOKUP(B2297,Master!$A$2:$C$11,3,FALSE)</f>
        <v>Euro</v>
      </c>
      <c r="O2297" s="6" t="str">
        <f>VLOOKUP(B2297,Master!$A$2:$C$11,2,FALSE)</f>
        <v>Europe</v>
      </c>
      <c r="Q2297" s="39" t="str">
        <f>VLOOKUP(D2297,GL_Master!$A$1:$D$80,2,FALSE)</f>
        <v>BS</v>
      </c>
      <c r="R2297" s="39" t="str">
        <f>VLOOKUP(D2297,GL_Master!$A$1:$D$80,3,FALSE)</f>
        <v>Trade Payables</v>
      </c>
      <c r="S2297" s="39" t="str">
        <f>VLOOKUP(D2297,GL_Master!$A$1:$D$80,4,FALSE)</f>
        <v>Trade payable</v>
      </c>
    </row>
    <row r="2298" spans="1:19" x14ac:dyDescent="0.25">
      <c r="A2298" s="39" t="s">
        <v>262</v>
      </c>
      <c r="B2298" s="39" t="s">
        <v>237</v>
      </c>
      <c r="C2298" s="7">
        <v>44075</v>
      </c>
      <c r="D2298" s="39" t="s">
        <v>34</v>
      </c>
      <c r="E2298" s="39">
        <v>-1433</v>
      </c>
      <c r="F2298" s="82">
        <f t="shared" si="105"/>
        <v>-1.4330000000000001</v>
      </c>
      <c r="G2298" s="39">
        <f>VLOOKUP(N2298,Currecny_M!$A$1:$P$10,2,FALSE)</f>
        <v>83</v>
      </c>
      <c r="H2298" s="39">
        <f>MATCH(C2298,Currecny_M!$A$1:$P$1,0)</f>
        <v>7</v>
      </c>
      <c r="I2298" s="39">
        <f>VLOOKUP(N2298,Currecny_M!$A$1:$P$10,MATCH(Database!C2298,Currecny_M!$A$1:$P$1,0),FALSE)</f>
        <v>87.24</v>
      </c>
      <c r="J2298" s="82">
        <f t="shared" si="106"/>
        <v>-125.01492</v>
      </c>
      <c r="K2298" s="39">
        <f>VLOOKUP('Cover page'!$B$6,Currecny_M!$A$1:$P$10,MATCH(Database!C2298,Currecny_M!$A$1:$P$1,0),FALSE)</f>
        <v>1</v>
      </c>
      <c r="L2298" s="82">
        <f t="shared" si="107"/>
        <v>-125.01492</v>
      </c>
      <c r="M2298" s="82">
        <f>((E2298/$F$1)*VLOOKUP(N2298,Currecny_M!$A$1:$P$10,MATCH(Database!C2298,Currecny_M!$A$1:$P$1,0),FALSE))/VLOOKUP('Cover page'!$B$6,Currecny_M!$A$1:$P$10,MATCH(Database!C2298,Currecny_M!$A$1:$P$1,0),FALSE)</f>
        <v>-125.01492</v>
      </c>
      <c r="N2298" s="6" t="str">
        <f>VLOOKUP(B2298,Master!$A$2:$C$11,3,FALSE)</f>
        <v>Euro</v>
      </c>
      <c r="O2298" s="6" t="str">
        <f>VLOOKUP(B2298,Master!$A$2:$C$11,2,FALSE)</f>
        <v>Europe</v>
      </c>
      <c r="Q2298" s="39" t="str">
        <f>VLOOKUP(D2298,GL_Master!$A$1:$D$80,2,FALSE)</f>
        <v>BS</v>
      </c>
      <c r="R2298" s="39" t="str">
        <f>VLOOKUP(D2298,GL_Master!$A$1:$D$80,3,FALSE)</f>
        <v>Provisions</v>
      </c>
      <c r="S2298" s="39" t="str">
        <f>VLOOKUP(D2298,GL_Master!$A$1:$D$80,4,FALSE)</f>
        <v>Expenses payables</v>
      </c>
    </row>
    <row r="2299" spans="1:19" x14ac:dyDescent="0.25">
      <c r="A2299" s="39" t="s">
        <v>262</v>
      </c>
      <c r="B2299" s="39" t="s">
        <v>237</v>
      </c>
      <c r="C2299" s="7">
        <v>44075</v>
      </c>
      <c r="D2299" s="39" t="s">
        <v>18</v>
      </c>
      <c r="E2299" s="39">
        <v>-863</v>
      </c>
      <c r="F2299" s="82">
        <f t="shared" si="105"/>
        <v>-0.86299999999999999</v>
      </c>
      <c r="G2299" s="39">
        <f>VLOOKUP(N2299,Currecny_M!$A$1:$P$10,2,FALSE)</f>
        <v>83</v>
      </c>
      <c r="H2299" s="39">
        <f>MATCH(C2299,Currecny_M!$A$1:$P$1,0)</f>
        <v>7</v>
      </c>
      <c r="I2299" s="39">
        <f>VLOOKUP(N2299,Currecny_M!$A$1:$P$10,MATCH(Database!C2299,Currecny_M!$A$1:$P$1,0),FALSE)</f>
        <v>87.24</v>
      </c>
      <c r="J2299" s="82">
        <f t="shared" si="106"/>
        <v>-75.288119999999992</v>
      </c>
      <c r="K2299" s="39">
        <f>VLOOKUP('Cover page'!$B$6,Currecny_M!$A$1:$P$10,MATCH(Database!C2299,Currecny_M!$A$1:$P$1,0),FALSE)</f>
        <v>1</v>
      </c>
      <c r="L2299" s="82">
        <f t="shared" si="107"/>
        <v>-75.288119999999992</v>
      </c>
      <c r="M2299" s="82">
        <f>((E2299/$F$1)*VLOOKUP(N2299,Currecny_M!$A$1:$P$10,MATCH(Database!C2299,Currecny_M!$A$1:$P$1,0),FALSE))/VLOOKUP('Cover page'!$B$6,Currecny_M!$A$1:$P$10,MATCH(Database!C2299,Currecny_M!$A$1:$P$1,0),FALSE)</f>
        <v>-75.288119999999992</v>
      </c>
      <c r="N2299" s="6" t="str">
        <f>VLOOKUP(B2299,Master!$A$2:$C$11,3,FALSE)</f>
        <v>Euro</v>
      </c>
      <c r="O2299" s="6" t="str">
        <f>VLOOKUP(B2299,Master!$A$2:$C$11,2,FALSE)</f>
        <v>Europe</v>
      </c>
      <c r="Q2299" s="39" t="str">
        <f>VLOOKUP(D2299,GL_Master!$A$1:$D$80,2,FALSE)</f>
        <v>BS</v>
      </c>
      <c r="R2299" s="39" t="str">
        <f>VLOOKUP(D2299,GL_Master!$A$1:$D$80,3,FALSE)</f>
        <v>Other current liabilities</v>
      </c>
      <c r="S2299" s="39" t="str">
        <f>VLOOKUP(D2299,GL_Master!$A$1:$D$80,4,FALSE)</f>
        <v>Employee related liabilities</v>
      </c>
    </row>
    <row r="2300" spans="1:19" x14ac:dyDescent="0.25">
      <c r="A2300" s="39" t="s">
        <v>262</v>
      </c>
      <c r="B2300" s="39" t="s">
        <v>237</v>
      </c>
      <c r="C2300" s="7">
        <v>44075</v>
      </c>
      <c r="D2300" s="39" t="s">
        <v>55</v>
      </c>
      <c r="E2300" s="39">
        <v>-110</v>
      </c>
      <c r="F2300" s="82">
        <f t="shared" si="105"/>
        <v>-0.11</v>
      </c>
      <c r="G2300" s="39">
        <f>VLOOKUP(N2300,Currecny_M!$A$1:$P$10,2,FALSE)</f>
        <v>83</v>
      </c>
      <c r="H2300" s="39">
        <f>MATCH(C2300,Currecny_M!$A$1:$P$1,0)</f>
        <v>7</v>
      </c>
      <c r="I2300" s="39">
        <f>VLOOKUP(N2300,Currecny_M!$A$1:$P$10,MATCH(Database!C2300,Currecny_M!$A$1:$P$1,0),FALSE)</f>
        <v>87.24</v>
      </c>
      <c r="J2300" s="82">
        <f t="shared" si="106"/>
        <v>-9.5963999999999992</v>
      </c>
      <c r="K2300" s="39">
        <f>VLOOKUP('Cover page'!$B$6,Currecny_M!$A$1:$P$10,MATCH(Database!C2300,Currecny_M!$A$1:$P$1,0),FALSE)</f>
        <v>1</v>
      </c>
      <c r="L2300" s="82">
        <f t="shared" si="107"/>
        <v>-9.5963999999999992</v>
      </c>
      <c r="M2300" s="82">
        <f>((E2300/$F$1)*VLOOKUP(N2300,Currecny_M!$A$1:$P$10,MATCH(Database!C2300,Currecny_M!$A$1:$P$1,0),FALSE))/VLOOKUP('Cover page'!$B$6,Currecny_M!$A$1:$P$10,MATCH(Database!C2300,Currecny_M!$A$1:$P$1,0),FALSE)</f>
        <v>-9.5963999999999992</v>
      </c>
      <c r="N2300" s="6" t="str">
        <f>VLOOKUP(B2300,Master!$A$2:$C$11,3,FALSE)</f>
        <v>Euro</v>
      </c>
      <c r="O2300" s="6" t="str">
        <f>VLOOKUP(B2300,Master!$A$2:$C$11,2,FALSE)</f>
        <v>Europe</v>
      </c>
      <c r="Q2300" s="39" t="str">
        <f>VLOOKUP(D2300,GL_Master!$A$1:$D$80,2,FALSE)</f>
        <v>BS</v>
      </c>
      <c r="R2300" s="39" t="str">
        <f>VLOOKUP(D2300,GL_Master!$A$1:$D$80,3,FALSE)</f>
        <v>Other current liabilities</v>
      </c>
      <c r="S2300" s="39" t="str">
        <f>VLOOKUP(D2300,GL_Master!$A$1:$D$80,4,FALSE)</f>
        <v>Security deposit received</v>
      </c>
    </row>
    <row r="2301" spans="1:19" x14ac:dyDescent="0.25">
      <c r="A2301" s="39" t="s">
        <v>262</v>
      </c>
      <c r="B2301" s="39" t="s">
        <v>237</v>
      </c>
      <c r="C2301" s="7">
        <v>44075</v>
      </c>
      <c r="D2301" s="39" t="s">
        <v>56</v>
      </c>
      <c r="E2301" s="39">
        <v>-28</v>
      </c>
      <c r="F2301" s="82">
        <f t="shared" si="105"/>
        <v>-2.8000000000000001E-2</v>
      </c>
      <c r="G2301" s="39">
        <f>VLOOKUP(N2301,Currecny_M!$A$1:$P$10,2,FALSE)</f>
        <v>83</v>
      </c>
      <c r="H2301" s="39">
        <f>MATCH(C2301,Currecny_M!$A$1:$P$1,0)</f>
        <v>7</v>
      </c>
      <c r="I2301" s="39">
        <f>VLOOKUP(N2301,Currecny_M!$A$1:$P$10,MATCH(Database!C2301,Currecny_M!$A$1:$P$1,0),FALSE)</f>
        <v>87.24</v>
      </c>
      <c r="J2301" s="82">
        <f t="shared" si="106"/>
        <v>-2.44272</v>
      </c>
      <c r="K2301" s="39">
        <f>VLOOKUP('Cover page'!$B$6,Currecny_M!$A$1:$P$10,MATCH(Database!C2301,Currecny_M!$A$1:$P$1,0),FALSE)</f>
        <v>1</v>
      </c>
      <c r="L2301" s="82">
        <f t="shared" si="107"/>
        <v>-2.44272</v>
      </c>
      <c r="M2301" s="82">
        <f>((E2301/$F$1)*VLOOKUP(N2301,Currecny_M!$A$1:$P$10,MATCH(Database!C2301,Currecny_M!$A$1:$P$1,0),FALSE))/VLOOKUP('Cover page'!$B$6,Currecny_M!$A$1:$P$10,MATCH(Database!C2301,Currecny_M!$A$1:$P$1,0),FALSE)</f>
        <v>-2.44272</v>
      </c>
      <c r="N2301" s="6" t="str">
        <f>VLOOKUP(B2301,Master!$A$2:$C$11,3,FALSE)</f>
        <v>Euro</v>
      </c>
      <c r="O2301" s="6" t="str">
        <f>VLOOKUP(B2301,Master!$A$2:$C$11,2,FALSE)</f>
        <v>Europe</v>
      </c>
      <c r="Q2301" s="39" t="str">
        <f>VLOOKUP(D2301,GL_Master!$A$1:$D$80,2,FALSE)</f>
        <v>BS</v>
      </c>
      <c r="R2301" s="39" t="str">
        <f>VLOOKUP(D2301,GL_Master!$A$1:$D$80,3,FALSE)</f>
        <v>Other Tax Payables</v>
      </c>
      <c r="S2301" s="39" t="str">
        <f>VLOOKUP(D2301,GL_Master!$A$1:$D$80,4,FALSE)</f>
        <v>Tax deducted at source payable</v>
      </c>
    </row>
    <row r="2302" spans="1:19" x14ac:dyDescent="0.25">
      <c r="A2302" s="39" t="s">
        <v>262</v>
      </c>
      <c r="B2302" s="39" t="s">
        <v>237</v>
      </c>
      <c r="C2302" s="7">
        <v>44075</v>
      </c>
      <c r="D2302" s="39" t="s">
        <v>57</v>
      </c>
      <c r="E2302" s="39">
        <v>-262</v>
      </c>
      <c r="F2302" s="82">
        <f t="shared" si="105"/>
        <v>-0.26200000000000001</v>
      </c>
      <c r="G2302" s="39">
        <f>VLOOKUP(N2302,Currecny_M!$A$1:$P$10,2,FALSE)</f>
        <v>83</v>
      </c>
      <c r="H2302" s="39">
        <f>MATCH(C2302,Currecny_M!$A$1:$P$1,0)</f>
        <v>7</v>
      </c>
      <c r="I2302" s="39">
        <f>VLOOKUP(N2302,Currecny_M!$A$1:$P$10,MATCH(Database!C2302,Currecny_M!$A$1:$P$1,0),FALSE)</f>
        <v>87.24</v>
      </c>
      <c r="J2302" s="82">
        <f t="shared" si="106"/>
        <v>-22.85688</v>
      </c>
      <c r="K2302" s="39">
        <f>VLOOKUP('Cover page'!$B$6,Currecny_M!$A$1:$P$10,MATCH(Database!C2302,Currecny_M!$A$1:$P$1,0),FALSE)</f>
        <v>1</v>
      </c>
      <c r="L2302" s="82">
        <f t="shared" si="107"/>
        <v>-22.85688</v>
      </c>
      <c r="M2302" s="82">
        <f>((E2302/$F$1)*VLOOKUP(N2302,Currecny_M!$A$1:$P$10,MATCH(Database!C2302,Currecny_M!$A$1:$P$1,0),FALSE))/VLOOKUP('Cover page'!$B$6,Currecny_M!$A$1:$P$10,MATCH(Database!C2302,Currecny_M!$A$1:$P$1,0),FALSE)</f>
        <v>-22.85688</v>
      </c>
      <c r="N2302" s="6" t="str">
        <f>VLOOKUP(B2302,Master!$A$2:$C$11,3,FALSE)</f>
        <v>Euro</v>
      </c>
      <c r="O2302" s="6" t="str">
        <f>VLOOKUP(B2302,Master!$A$2:$C$11,2,FALSE)</f>
        <v>Europe</v>
      </c>
      <c r="Q2302" s="39" t="str">
        <f>VLOOKUP(D2302,GL_Master!$A$1:$D$80,2,FALSE)</f>
        <v>BS</v>
      </c>
      <c r="R2302" s="39" t="str">
        <f>VLOOKUP(D2302,GL_Master!$A$1:$D$80,3,FALSE)</f>
        <v>Other Tax Payables</v>
      </c>
      <c r="S2302" s="39" t="str">
        <f>VLOOKUP(D2302,GL_Master!$A$1:$D$80,4,FALSE)</f>
        <v>Tax deducted at source payable</v>
      </c>
    </row>
    <row r="2303" spans="1:19" x14ac:dyDescent="0.25">
      <c r="A2303" s="39" t="s">
        <v>262</v>
      </c>
      <c r="B2303" s="39" t="s">
        <v>237</v>
      </c>
      <c r="C2303" s="7">
        <v>44075</v>
      </c>
      <c r="D2303" s="39" t="s">
        <v>58</v>
      </c>
      <c r="E2303" s="39">
        <v>-1911</v>
      </c>
      <c r="F2303" s="82">
        <f t="shared" si="105"/>
        <v>-1.911</v>
      </c>
      <c r="G2303" s="39">
        <f>VLOOKUP(N2303,Currecny_M!$A$1:$P$10,2,FALSE)</f>
        <v>83</v>
      </c>
      <c r="H2303" s="39">
        <f>MATCH(C2303,Currecny_M!$A$1:$P$1,0)</f>
        <v>7</v>
      </c>
      <c r="I2303" s="39">
        <f>VLOOKUP(N2303,Currecny_M!$A$1:$P$10,MATCH(Database!C2303,Currecny_M!$A$1:$P$1,0),FALSE)</f>
        <v>87.24</v>
      </c>
      <c r="J2303" s="82">
        <f t="shared" si="106"/>
        <v>-166.71563999999998</v>
      </c>
      <c r="K2303" s="39">
        <f>VLOOKUP('Cover page'!$B$6,Currecny_M!$A$1:$P$10,MATCH(Database!C2303,Currecny_M!$A$1:$P$1,0),FALSE)</f>
        <v>1</v>
      </c>
      <c r="L2303" s="82">
        <f t="shared" si="107"/>
        <v>-166.71563999999998</v>
      </c>
      <c r="M2303" s="82">
        <f>((E2303/$F$1)*VLOOKUP(N2303,Currecny_M!$A$1:$P$10,MATCH(Database!C2303,Currecny_M!$A$1:$P$1,0),FALSE))/VLOOKUP('Cover page'!$B$6,Currecny_M!$A$1:$P$10,MATCH(Database!C2303,Currecny_M!$A$1:$P$1,0),FALSE)</f>
        <v>-166.71563999999998</v>
      </c>
      <c r="N2303" s="6" t="str">
        <f>VLOOKUP(B2303,Master!$A$2:$C$11,3,FALSE)</f>
        <v>Euro</v>
      </c>
      <c r="O2303" s="6" t="str">
        <f>VLOOKUP(B2303,Master!$A$2:$C$11,2,FALSE)</f>
        <v>Europe</v>
      </c>
      <c r="Q2303" s="39" t="str">
        <f>VLOOKUP(D2303,GL_Master!$A$1:$D$80,2,FALSE)</f>
        <v>BS</v>
      </c>
      <c r="R2303" s="39" t="str">
        <f>VLOOKUP(D2303,GL_Master!$A$1:$D$80,3,FALSE)</f>
        <v>Long-term provisions</v>
      </c>
      <c r="S2303" s="39" t="str">
        <f>VLOOKUP(D2303,GL_Master!$A$1:$D$80,4,FALSE)</f>
        <v>Provision for gratuity</v>
      </c>
    </row>
    <row r="2304" spans="1:19" x14ac:dyDescent="0.25">
      <c r="A2304" s="39" t="s">
        <v>262</v>
      </c>
      <c r="B2304" s="39" t="s">
        <v>237</v>
      </c>
      <c r="C2304" s="7">
        <v>44075</v>
      </c>
      <c r="D2304" s="39" t="s">
        <v>59</v>
      </c>
      <c r="E2304" s="39">
        <v>-792</v>
      </c>
      <c r="F2304" s="82">
        <f t="shared" si="105"/>
        <v>-0.79200000000000004</v>
      </c>
      <c r="G2304" s="39">
        <f>VLOOKUP(N2304,Currecny_M!$A$1:$P$10,2,FALSE)</f>
        <v>83</v>
      </c>
      <c r="H2304" s="39">
        <f>MATCH(C2304,Currecny_M!$A$1:$P$1,0)</f>
        <v>7</v>
      </c>
      <c r="I2304" s="39">
        <f>VLOOKUP(N2304,Currecny_M!$A$1:$P$10,MATCH(Database!C2304,Currecny_M!$A$1:$P$1,0),FALSE)</f>
        <v>87.24</v>
      </c>
      <c r="J2304" s="82">
        <f t="shared" si="106"/>
        <v>-69.094080000000005</v>
      </c>
      <c r="K2304" s="39">
        <f>VLOOKUP('Cover page'!$B$6,Currecny_M!$A$1:$P$10,MATCH(Database!C2304,Currecny_M!$A$1:$P$1,0),FALSE)</f>
        <v>1</v>
      </c>
      <c r="L2304" s="82">
        <f t="shared" si="107"/>
        <v>-69.094080000000005</v>
      </c>
      <c r="M2304" s="82">
        <f>((E2304/$F$1)*VLOOKUP(N2304,Currecny_M!$A$1:$P$10,MATCH(Database!C2304,Currecny_M!$A$1:$P$1,0),FALSE))/VLOOKUP('Cover page'!$B$6,Currecny_M!$A$1:$P$10,MATCH(Database!C2304,Currecny_M!$A$1:$P$1,0),FALSE)</f>
        <v>-69.094080000000005</v>
      </c>
      <c r="N2304" s="6" t="str">
        <f>VLOOKUP(B2304,Master!$A$2:$C$11,3,FALSE)</f>
        <v>Euro</v>
      </c>
      <c r="O2304" s="6" t="str">
        <f>VLOOKUP(B2304,Master!$A$2:$C$11,2,FALSE)</f>
        <v>Europe</v>
      </c>
      <c r="Q2304" s="39" t="str">
        <f>VLOOKUP(D2304,GL_Master!$A$1:$D$80,2,FALSE)</f>
        <v>BS</v>
      </c>
      <c r="R2304" s="39" t="str">
        <f>VLOOKUP(D2304,GL_Master!$A$1:$D$80,3,FALSE)</f>
        <v>Long-term provisions</v>
      </c>
      <c r="S2304" s="39" t="str">
        <f>VLOOKUP(D2304,GL_Master!$A$1:$D$80,4,FALSE)</f>
        <v>Provision for leave encashment</v>
      </c>
    </row>
    <row r="2305" spans="1:19" x14ac:dyDescent="0.25">
      <c r="A2305" s="39" t="s">
        <v>262</v>
      </c>
      <c r="B2305" s="39" t="s">
        <v>237</v>
      </c>
      <c r="C2305" s="7">
        <v>44075</v>
      </c>
      <c r="D2305" s="39" t="s">
        <v>60</v>
      </c>
      <c r="E2305" s="39">
        <v>-227</v>
      </c>
      <c r="F2305" s="82">
        <f t="shared" si="105"/>
        <v>-0.22700000000000001</v>
      </c>
      <c r="G2305" s="39">
        <f>VLOOKUP(N2305,Currecny_M!$A$1:$P$10,2,FALSE)</f>
        <v>83</v>
      </c>
      <c r="H2305" s="39">
        <f>MATCH(C2305,Currecny_M!$A$1:$P$1,0)</f>
        <v>7</v>
      </c>
      <c r="I2305" s="39">
        <f>VLOOKUP(N2305,Currecny_M!$A$1:$P$10,MATCH(Database!C2305,Currecny_M!$A$1:$P$1,0),FALSE)</f>
        <v>87.24</v>
      </c>
      <c r="J2305" s="82">
        <f t="shared" si="106"/>
        <v>-19.80348</v>
      </c>
      <c r="K2305" s="39">
        <f>VLOOKUP('Cover page'!$B$6,Currecny_M!$A$1:$P$10,MATCH(Database!C2305,Currecny_M!$A$1:$P$1,0),FALSE)</f>
        <v>1</v>
      </c>
      <c r="L2305" s="82">
        <f t="shared" si="107"/>
        <v>-19.80348</v>
      </c>
      <c r="M2305" s="82">
        <f>((E2305/$F$1)*VLOOKUP(N2305,Currecny_M!$A$1:$P$10,MATCH(Database!C2305,Currecny_M!$A$1:$P$1,0),FALSE))/VLOOKUP('Cover page'!$B$6,Currecny_M!$A$1:$P$10,MATCH(Database!C2305,Currecny_M!$A$1:$P$1,0),FALSE)</f>
        <v>-19.80348</v>
      </c>
      <c r="N2305" s="6" t="str">
        <f>VLOOKUP(B2305,Master!$A$2:$C$11,3,FALSE)</f>
        <v>Euro</v>
      </c>
      <c r="O2305" s="6" t="str">
        <f>VLOOKUP(B2305,Master!$A$2:$C$11,2,FALSE)</f>
        <v>Europe</v>
      </c>
      <c r="Q2305" s="39" t="str">
        <f>VLOOKUP(D2305,GL_Master!$A$1:$D$80,2,FALSE)</f>
        <v>BS</v>
      </c>
      <c r="R2305" s="39" t="str">
        <f>VLOOKUP(D2305,GL_Master!$A$1:$D$80,3,FALSE)</f>
        <v>Trade Payables</v>
      </c>
      <c r="S2305" s="39" t="str">
        <f>VLOOKUP(D2305,GL_Master!$A$1:$D$80,4,FALSE)</f>
        <v>Trade payable</v>
      </c>
    </row>
    <row r="2306" spans="1:19" x14ac:dyDescent="0.25">
      <c r="A2306" s="39" t="s">
        <v>262</v>
      </c>
      <c r="B2306" s="39" t="s">
        <v>237</v>
      </c>
      <c r="C2306" s="7">
        <v>44075</v>
      </c>
      <c r="D2306" s="39" t="s">
        <v>61</v>
      </c>
      <c r="E2306" s="39">
        <v>-2249</v>
      </c>
      <c r="F2306" s="82">
        <f t="shared" si="105"/>
        <v>-2.2490000000000001</v>
      </c>
      <c r="G2306" s="39">
        <f>VLOOKUP(N2306,Currecny_M!$A$1:$P$10,2,FALSE)</f>
        <v>83</v>
      </c>
      <c r="H2306" s="39">
        <f>MATCH(C2306,Currecny_M!$A$1:$P$1,0)</f>
        <v>7</v>
      </c>
      <c r="I2306" s="39">
        <f>VLOOKUP(N2306,Currecny_M!$A$1:$P$10,MATCH(Database!C2306,Currecny_M!$A$1:$P$1,0),FALSE)</f>
        <v>87.24</v>
      </c>
      <c r="J2306" s="82">
        <f t="shared" si="106"/>
        <v>-196.20276000000001</v>
      </c>
      <c r="K2306" s="39">
        <f>VLOOKUP('Cover page'!$B$6,Currecny_M!$A$1:$P$10,MATCH(Database!C2306,Currecny_M!$A$1:$P$1,0),FALSE)</f>
        <v>1</v>
      </c>
      <c r="L2306" s="82">
        <f t="shared" si="107"/>
        <v>-196.20276000000001</v>
      </c>
      <c r="M2306" s="82">
        <f>((E2306/$F$1)*VLOOKUP(N2306,Currecny_M!$A$1:$P$10,MATCH(Database!C2306,Currecny_M!$A$1:$P$1,0),FALSE))/VLOOKUP('Cover page'!$B$6,Currecny_M!$A$1:$P$10,MATCH(Database!C2306,Currecny_M!$A$1:$P$1,0),FALSE)</f>
        <v>-196.20276000000001</v>
      </c>
      <c r="N2306" s="6" t="str">
        <f>VLOOKUP(B2306,Master!$A$2:$C$11,3,FALSE)</f>
        <v>Euro</v>
      </c>
      <c r="O2306" s="6" t="str">
        <f>VLOOKUP(B2306,Master!$A$2:$C$11,2,FALSE)</f>
        <v>Europe</v>
      </c>
      <c r="Q2306" s="39" t="str">
        <f>VLOOKUP(D2306,GL_Master!$A$1:$D$80,2,FALSE)</f>
        <v>BS</v>
      </c>
      <c r="R2306" s="39" t="str">
        <f>VLOOKUP(D2306,GL_Master!$A$1:$D$80,3,FALSE)</f>
        <v>Provisions</v>
      </c>
      <c r="S2306" s="39" t="str">
        <f>VLOOKUP(D2306,GL_Master!$A$1:$D$80,4,FALSE)</f>
        <v>Provision for doubtful assets</v>
      </c>
    </row>
    <row r="2307" spans="1:19" x14ac:dyDescent="0.25">
      <c r="A2307" s="39" t="s">
        <v>262</v>
      </c>
      <c r="B2307" s="39" t="s">
        <v>237</v>
      </c>
      <c r="C2307" s="7">
        <v>44075</v>
      </c>
      <c r="D2307" s="39" t="s">
        <v>62</v>
      </c>
      <c r="E2307" s="39">
        <v>-83</v>
      </c>
      <c r="F2307" s="82">
        <f t="shared" si="105"/>
        <v>-8.3000000000000004E-2</v>
      </c>
      <c r="G2307" s="39">
        <f>VLOOKUP(N2307,Currecny_M!$A$1:$P$10,2,FALSE)</f>
        <v>83</v>
      </c>
      <c r="H2307" s="39">
        <f>MATCH(C2307,Currecny_M!$A$1:$P$1,0)</f>
        <v>7</v>
      </c>
      <c r="I2307" s="39">
        <f>VLOOKUP(N2307,Currecny_M!$A$1:$P$10,MATCH(Database!C2307,Currecny_M!$A$1:$P$1,0),FALSE)</f>
        <v>87.24</v>
      </c>
      <c r="J2307" s="82">
        <f t="shared" si="106"/>
        <v>-7.24092</v>
      </c>
      <c r="K2307" s="39">
        <f>VLOOKUP('Cover page'!$B$6,Currecny_M!$A$1:$P$10,MATCH(Database!C2307,Currecny_M!$A$1:$P$1,0),FALSE)</f>
        <v>1</v>
      </c>
      <c r="L2307" s="82">
        <f t="shared" si="107"/>
        <v>-7.24092</v>
      </c>
      <c r="M2307" s="82">
        <f>((E2307/$F$1)*VLOOKUP(N2307,Currecny_M!$A$1:$P$10,MATCH(Database!C2307,Currecny_M!$A$1:$P$1,0),FALSE))/VLOOKUP('Cover page'!$B$6,Currecny_M!$A$1:$P$10,MATCH(Database!C2307,Currecny_M!$A$1:$P$1,0),FALSE)</f>
        <v>-7.24092</v>
      </c>
      <c r="N2307" s="6" t="str">
        <f>VLOOKUP(B2307,Master!$A$2:$C$11,3,FALSE)</f>
        <v>Euro</v>
      </c>
      <c r="O2307" s="6" t="str">
        <f>VLOOKUP(B2307,Master!$A$2:$C$11,2,FALSE)</f>
        <v>Europe</v>
      </c>
      <c r="Q2307" s="39" t="str">
        <f>VLOOKUP(D2307,GL_Master!$A$1:$D$80,2,FALSE)</f>
        <v>BS</v>
      </c>
      <c r="R2307" s="39" t="str">
        <f>VLOOKUP(D2307,GL_Master!$A$1:$D$80,3,FALSE)</f>
        <v>Provisions</v>
      </c>
      <c r="S2307" s="39" t="str">
        <f>VLOOKUP(D2307,GL_Master!$A$1:$D$80,4,FALSE)</f>
        <v>Provision for Insurance</v>
      </c>
    </row>
    <row r="2308" spans="1:19" x14ac:dyDescent="0.25">
      <c r="A2308" s="39" t="s">
        <v>262</v>
      </c>
      <c r="B2308" s="39" t="s">
        <v>237</v>
      </c>
      <c r="C2308" s="7">
        <v>44075</v>
      </c>
      <c r="D2308" s="39" t="s">
        <v>63</v>
      </c>
      <c r="E2308" s="39">
        <v>202</v>
      </c>
      <c r="F2308" s="82">
        <f t="shared" ref="F2308:F2371" si="108">E2308/$F$1</f>
        <v>0.20200000000000001</v>
      </c>
      <c r="G2308" s="39">
        <f>VLOOKUP(N2308,Currecny_M!$A$1:$P$10,2,FALSE)</f>
        <v>83</v>
      </c>
      <c r="H2308" s="39">
        <f>MATCH(C2308,Currecny_M!$A$1:$P$1,0)</f>
        <v>7</v>
      </c>
      <c r="I2308" s="39">
        <f>VLOOKUP(N2308,Currecny_M!$A$1:$P$10,MATCH(Database!C2308,Currecny_M!$A$1:$P$1,0),FALSE)</f>
        <v>87.24</v>
      </c>
      <c r="J2308" s="82">
        <f t="shared" ref="J2308:J2371" si="109">F2308*I2308</f>
        <v>17.622479999999999</v>
      </c>
      <c r="K2308" s="39">
        <f>VLOOKUP('Cover page'!$B$6,Currecny_M!$A$1:$P$10,MATCH(Database!C2308,Currecny_M!$A$1:$P$1,0),FALSE)</f>
        <v>1</v>
      </c>
      <c r="L2308" s="82">
        <f t="shared" ref="L2308:L2371" si="110">J2308/K2308</f>
        <v>17.622479999999999</v>
      </c>
      <c r="M2308" s="82">
        <f>((E2308/$F$1)*VLOOKUP(N2308,Currecny_M!$A$1:$P$10,MATCH(Database!C2308,Currecny_M!$A$1:$P$1,0),FALSE))/VLOOKUP('Cover page'!$B$6,Currecny_M!$A$1:$P$10,MATCH(Database!C2308,Currecny_M!$A$1:$P$1,0),FALSE)</f>
        <v>17.622479999999999</v>
      </c>
      <c r="N2308" s="6" t="str">
        <f>VLOOKUP(B2308,Master!$A$2:$C$11,3,FALSE)</f>
        <v>Euro</v>
      </c>
      <c r="O2308" s="6" t="str">
        <f>VLOOKUP(B2308,Master!$A$2:$C$11,2,FALSE)</f>
        <v>Europe</v>
      </c>
      <c r="Q2308" s="39" t="str">
        <f>VLOOKUP(D2308,GL_Master!$A$1:$D$80,2,FALSE)</f>
        <v>BS</v>
      </c>
      <c r="R2308" s="39" t="str">
        <f>VLOOKUP(D2308,GL_Master!$A$1:$D$80,3,FALSE)</f>
        <v>Gross Block</v>
      </c>
      <c r="S2308" s="39" t="str">
        <f>VLOOKUP(D2308,GL_Master!$A$1:$D$80,4,FALSE)</f>
        <v>Tangible Fixed assets</v>
      </c>
    </row>
    <row r="2309" spans="1:19" x14ac:dyDescent="0.25">
      <c r="A2309" s="39" t="s">
        <v>262</v>
      </c>
      <c r="B2309" s="39" t="s">
        <v>237</v>
      </c>
      <c r="C2309" s="7">
        <v>44075</v>
      </c>
      <c r="D2309" s="39" t="s">
        <v>64</v>
      </c>
      <c r="E2309" s="39">
        <v>11054</v>
      </c>
      <c r="F2309" s="82">
        <f t="shared" si="108"/>
        <v>11.054</v>
      </c>
      <c r="G2309" s="39">
        <f>VLOOKUP(N2309,Currecny_M!$A$1:$P$10,2,FALSE)</f>
        <v>83</v>
      </c>
      <c r="H2309" s="39">
        <f>MATCH(C2309,Currecny_M!$A$1:$P$1,0)</f>
        <v>7</v>
      </c>
      <c r="I2309" s="39">
        <f>VLOOKUP(N2309,Currecny_M!$A$1:$P$10,MATCH(Database!C2309,Currecny_M!$A$1:$P$1,0),FALSE)</f>
        <v>87.24</v>
      </c>
      <c r="J2309" s="82">
        <f t="shared" si="109"/>
        <v>964.35095999999999</v>
      </c>
      <c r="K2309" s="39">
        <f>VLOOKUP('Cover page'!$B$6,Currecny_M!$A$1:$P$10,MATCH(Database!C2309,Currecny_M!$A$1:$P$1,0),FALSE)</f>
        <v>1</v>
      </c>
      <c r="L2309" s="82">
        <f t="shared" si="110"/>
        <v>964.35095999999999</v>
      </c>
      <c r="M2309" s="82">
        <f>((E2309/$F$1)*VLOOKUP(N2309,Currecny_M!$A$1:$P$10,MATCH(Database!C2309,Currecny_M!$A$1:$P$1,0),FALSE))/VLOOKUP('Cover page'!$B$6,Currecny_M!$A$1:$P$10,MATCH(Database!C2309,Currecny_M!$A$1:$P$1,0),FALSE)</f>
        <v>964.35095999999999</v>
      </c>
      <c r="N2309" s="6" t="str">
        <f>VLOOKUP(B2309,Master!$A$2:$C$11,3,FALSE)</f>
        <v>Euro</v>
      </c>
      <c r="O2309" s="6" t="str">
        <f>VLOOKUP(B2309,Master!$A$2:$C$11,2,FALSE)</f>
        <v>Europe</v>
      </c>
      <c r="Q2309" s="39" t="str">
        <f>VLOOKUP(D2309,GL_Master!$A$1:$D$80,2,FALSE)</f>
        <v>BS</v>
      </c>
      <c r="R2309" s="39" t="str">
        <f>VLOOKUP(D2309,GL_Master!$A$1:$D$80,3,FALSE)</f>
        <v>Gross Block</v>
      </c>
      <c r="S2309" s="39" t="str">
        <f>VLOOKUP(D2309,GL_Master!$A$1:$D$80,4,FALSE)</f>
        <v>Tangible Fixed assets</v>
      </c>
    </row>
    <row r="2310" spans="1:19" x14ac:dyDescent="0.25">
      <c r="A2310" s="39" t="s">
        <v>262</v>
      </c>
      <c r="B2310" s="39" t="s">
        <v>237</v>
      </c>
      <c r="C2310" s="7">
        <v>44075</v>
      </c>
      <c r="D2310" s="39" t="s">
        <v>65</v>
      </c>
      <c r="E2310" s="39">
        <v>-7377</v>
      </c>
      <c r="F2310" s="82">
        <f t="shared" si="108"/>
        <v>-7.3769999999999998</v>
      </c>
      <c r="G2310" s="39">
        <f>VLOOKUP(N2310,Currecny_M!$A$1:$P$10,2,FALSE)</f>
        <v>83</v>
      </c>
      <c r="H2310" s="39">
        <f>MATCH(C2310,Currecny_M!$A$1:$P$1,0)</f>
        <v>7</v>
      </c>
      <c r="I2310" s="39">
        <f>VLOOKUP(N2310,Currecny_M!$A$1:$P$10,MATCH(Database!C2310,Currecny_M!$A$1:$P$1,0),FALSE)</f>
        <v>87.24</v>
      </c>
      <c r="J2310" s="82">
        <f t="shared" si="109"/>
        <v>-643.56948</v>
      </c>
      <c r="K2310" s="39">
        <f>VLOOKUP('Cover page'!$B$6,Currecny_M!$A$1:$P$10,MATCH(Database!C2310,Currecny_M!$A$1:$P$1,0),FALSE)</f>
        <v>1</v>
      </c>
      <c r="L2310" s="82">
        <f t="shared" si="110"/>
        <v>-643.56948</v>
      </c>
      <c r="M2310" s="82">
        <f>((E2310/$F$1)*VLOOKUP(N2310,Currecny_M!$A$1:$P$10,MATCH(Database!C2310,Currecny_M!$A$1:$P$1,0),FALSE))/VLOOKUP('Cover page'!$B$6,Currecny_M!$A$1:$P$10,MATCH(Database!C2310,Currecny_M!$A$1:$P$1,0),FALSE)</f>
        <v>-643.56948</v>
      </c>
      <c r="N2310" s="6" t="str">
        <f>VLOOKUP(B2310,Master!$A$2:$C$11,3,FALSE)</f>
        <v>Euro</v>
      </c>
      <c r="O2310" s="6" t="str">
        <f>VLOOKUP(B2310,Master!$A$2:$C$11,2,FALSE)</f>
        <v>Europe</v>
      </c>
      <c r="Q2310" s="39" t="str">
        <f>VLOOKUP(D2310,GL_Master!$A$1:$D$80,2,FALSE)</f>
        <v>BS</v>
      </c>
      <c r="R2310" s="39" t="str">
        <f>VLOOKUP(D2310,GL_Master!$A$1:$D$80,3,FALSE)</f>
        <v>Accumulated Depreciation</v>
      </c>
      <c r="S2310" s="39" t="str">
        <f>VLOOKUP(D2310,GL_Master!$A$1:$D$80,4,FALSE)</f>
        <v>Accumulated Depreciation</v>
      </c>
    </row>
    <row r="2311" spans="1:19" x14ac:dyDescent="0.25">
      <c r="A2311" s="39" t="s">
        <v>262</v>
      </c>
      <c r="B2311" s="39" t="s">
        <v>237</v>
      </c>
      <c r="C2311" s="7">
        <v>44075</v>
      </c>
      <c r="D2311" s="39" t="s">
        <v>66</v>
      </c>
      <c r="E2311" s="39">
        <v>5783</v>
      </c>
      <c r="F2311" s="82">
        <f t="shared" si="108"/>
        <v>5.7830000000000004</v>
      </c>
      <c r="G2311" s="39">
        <f>VLOOKUP(N2311,Currecny_M!$A$1:$P$10,2,FALSE)</f>
        <v>83</v>
      </c>
      <c r="H2311" s="39">
        <f>MATCH(C2311,Currecny_M!$A$1:$P$1,0)</f>
        <v>7</v>
      </c>
      <c r="I2311" s="39">
        <f>VLOOKUP(N2311,Currecny_M!$A$1:$P$10,MATCH(Database!C2311,Currecny_M!$A$1:$P$1,0),FALSE)</f>
        <v>87.24</v>
      </c>
      <c r="J2311" s="82">
        <f t="shared" si="109"/>
        <v>504.50891999999999</v>
      </c>
      <c r="K2311" s="39">
        <f>VLOOKUP('Cover page'!$B$6,Currecny_M!$A$1:$P$10,MATCH(Database!C2311,Currecny_M!$A$1:$P$1,0),FALSE)</f>
        <v>1</v>
      </c>
      <c r="L2311" s="82">
        <f t="shared" si="110"/>
        <v>504.50891999999999</v>
      </c>
      <c r="M2311" s="82">
        <f>((E2311/$F$1)*VLOOKUP(N2311,Currecny_M!$A$1:$P$10,MATCH(Database!C2311,Currecny_M!$A$1:$P$1,0),FALSE))/VLOOKUP('Cover page'!$B$6,Currecny_M!$A$1:$P$10,MATCH(Database!C2311,Currecny_M!$A$1:$P$1,0),FALSE)</f>
        <v>504.50891999999999</v>
      </c>
      <c r="N2311" s="6" t="str">
        <f>VLOOKUP(B2311,Master!$A$2:$C$11,3,FALSE)</f>
        <v>Euro</v>
      </c>
      <c r="O2311" s="6" t="str">
        <f>VLOOKUP(B2311,Master!$A$2:$C$11,2,FALSE)</f>
        <v>Europe</v>
      </c>
      <c r="Q2311" s="39" t="str">
        <f>VLOOKUP(D2311,GL_Master!$A$1:$D$80,2,FALSE)</f>
        <v>BS</v>
      </c>
      <c r="R2311" s="39" t="str">
        <f>VLOOKUP(D2311,GL_Master!$A$1:$D$80,3,FALSE)</f>
        <v>Gross Block</v>
      </c>
      <c r="S2311" s="39" t="str">
        <f>VLOOKUP(D2311,GL_Master!$A$1:$D$80,4,FALSE)</f>
        <v>Tangible Fixed assets</v>
      </c>
    </row>
    <row r="2312" spans="1:19" x14ac:dyDescent="0.25">
      <c r="A2312" s="39" t="s">
        <v>262</v>
      </c>
      <c r="B2312" s="39" t="s">
        <v>237</v>
      </c>
      <c r="C2312" s="7">
        <v>44075</v>
      </c>
      <c r="D2312" s="39" t="s">
        <v>67</v>
      </c>
      <c r="E2312" s="39">
        <v>2115</v>
      </c>
      <c r="F2312" s="82">
        <f t="shared" si="108"/>
        <v>2.1150000000000002</v>
      </c>
      <c r="G2312" s="39">
        <f>VLOOKUP(N2312,Currecny_M!$A$1:$P$10,2,FALSE)</f>
        <v>83</v>
      </c>
      <c r="H2312" s="39">
        <f>MATCH(C2312,Currecny_M!$A$1:$P$1,0)</f>
        <v>7</v>
      </c>
      <c r="I2312" s="39">
        <f>VLOOKUP(N2312,Currecny_M!$A$1:$P$10,MATCH(Database!C2312,Currecny_M!$A$1:$P$1,0),FALSE)</f>
        <v>87.24</v>
      </c>
      <c r="J2312" s="82">
        <f t="shared" si="109"/>
        <v>184.51260000000002</v>
      </c>
      <c r="K2312" s="39">
        <f>VLOOKUP('Cover page'!$B$6,Currecny_M!$A$1:$P$10,MATCH(Database!C2312,Currecny_M!$A$1:$P$1,0),FALSE)</f>
        <v>1</v>
      </c>
      <c r="L2312" s="82">
        <f t="shared" si="110"/>
        <v>184.51260000000002</v>
      </c>
      <c r="M2312" s="82">
        <f>((E2312/$F$1)*VLOOKUP(N2312,Currecny_M!$A$1:$P$10,MATCH(Database!C2312,Currecny_M!$A$1:$P$1,0),FALSE))/VLOOKUP('Cover page'!$B$6,Currecny_M!$A$1:$P$10,MATCH(Database!C2312,Currecny_M!$A$1:$P$1,0),FALSE)</f>
        <v>184.51260000000002</v>
      </c>
      <c r="N2312" s="6" t="str">
        <f>VLOOKUP(B2312,Master!$A$2:$C$11,3,FALSE)</f>
        <v>Euro</v>
      </c>
      <c r="O2312" s="6" t="str">
        <f>VLOOKUP(B2312,Master!$A$2:$C$11,2,FALSE)</f>
        <v>Europe</v>
      </c>
      <c r="Q2312" s="39" t="str">
        <f>VLOOKUP(D2312,GL_Master!$A$1:$D$80,2,FALSE)</f>
        <v>BS</v>
      </c>
      <c r="R2312" s="39" t="str">
        <f>VLOOKUP(D2312,GL_Master!$A$1:$D$80,3,FALSE)</f>
        <v>Gross Block</v>
      </c>
      <c r="S2312" s="39" t="str">
        <f>VLOOKUP(D2312,GL_Master!$A$1:$D$80,4,FALSE)</f>
        <v>Tangible Fixed assets</v>
      </c>
    </row>
    <row r="2313" spans="1:19" x14ac:dyDescent="0.25">
      <c r="A2313" s="39" t="s">
        <v>262</v>
      </c>
      <c r="B2313" s="39" t="s">
        <v>237</v>
      </c>
      <c r="C2313" s="7">
        <v>44075</v>
      </c>
      <c r="D2313" s="39" t="s">
        <v>68</v>
      </c>
      <c r="E2313" s="39">
        <v>-1994</v>
      </c>
      <c r="F2313" s="82">
        <f t="shared" si="108"/>
        <v>-1.994</v>
      </c>
      <c r="G2313" s="39">
        <f>VLOOKUP(N2313,Currecny_M!$A$1:$P$10,2,FALSE)</f>
        <v>83</v>
      </c>
      <c r="H2313" s="39">
        <f>MATCH(C2313,Currecny_M!$A$1:$P$1,0)</f>
        <v>7</v>
      </c>
      <c r="I2313" s="39">
        <f>VLOOKUP(N2313,Currecny_M!$A$1:$P$10,MATCH(Database!C2313,Currecny_M!$A$1:$P$1,0),FALSE)</f>
        <v>87.24</v>
      </c>
      <c r="J2313" s="82">
        <f t="shared" si="109"/>
        <v>-173.95656</v>
      </c>
      <c r="K2313" s="39">
        <f>VLOOKUP('Cover page'!$B$6,Currecny_M!$A$1:$P$10,MATCH(Database!C2313,Currecny_M!$A$1:$P$1,0),FALSE)</f>
        <v>1</v>
      </c>
      <c r="L2313" s="82">
        <f t="shared" si="110"/>
        <v>-173.95656</v>
      </c>
      <c r="M2313" s="82">
        <f>((E2313/$F$1)*VLOOKUP(N2313,Currecny_M!$A$1:$P$10,MATCH(Database!C2313,Currecny_M!$A$1:$P$1,0),FALSE))/VLOOKUP('Cover page'!$B$6,Currecny_M!$A$1:$P$10,MATCH(Database!C2313,Currecny_M!$A$1:$P$1,0),FALSE)</f>
        <v>-173.95656</v>
      </c>
      <c r="N2313" s="6" t="str">
        <f>VLOOKUP(B2313,Master!$A$2:$C$11,3,FALSE)</f>
        <v>Euro</v>
      </c>
      <c r="O2313" s="6" t="str">
        <f>VLOOKUP(B2313,Master!$A$2:$C$11,2,FALSE)</f>
        <v>Europe</v>
      </c>
      <c r="Q2313" s="39" t="str">
        <f>VLOOKUP(D2313,GL_Master!$A$1:$D$80,2,FALSE)</f>
        <v>BS</v>
      </c>
      <c r="R2313" s="39" t="str">
        <f>VLOOKUP(D2313,GL_Master!$A$1:$D$80,3,FALSE)</f>
        <v>Accumulated Depreciation</v>
      </c>
      <c r="S2313" s="39" t="str">
        <f>VLOOKUP(D2313,GL_Master!$A$1:$D$80,4,FALSE)</f>
        <v>Accumulated Depreciation</v>
      </c>
    </row>
    <row r="2314" spans="1:19" x14ac:dyDescent="0.25">
      <c r="A2314" s="39" t="s">
        <v>262</v>
      </c>
      <c r="B2314" s="39" t="s">
        <v>237</v>
      </c>
      <c r="C2314" s="7">
        <v>44075</v>
      </c>
      <c r="D2314" s="39" t="s">
        <v>69</v>
      </c>
      <c r="E2314" s="39">
        <v>3849</v>
      </c>
      <c r="F2314" s="82">
        <f t="shared" si="108"/>
        <v>3.8490000000000002</v>
      </c>
      <c r="G2314" s="39">
        <f>VLOOKUP(N2314,Currecny_M!$A$1:$P$10,2,FALSE)</f>
        <v>83</v>
      </c>
      <c r="H2314" s="39">
        <f>MATCH(C2314,Currecny_M!$A$1:$P$1,0)</f>
        <v>7</v>
      </c>
      <c r="I2314" s="39">
        <f>VLOOKUP(N2314,Currecny_M!$A$1:$P$10,MATCH(Database!C2314,Currecny_M!$A$1:$P$1,0),FALSE)</f>
        <v>87.24</v>
      </c>
      <c r="J2314" s="82">
        <f t="shared" si="109"/>
        <v>335.78676000000002</v>
      </c>
      <c r="K2314" s="39">
        <f>VLOOKUP('Cover page'!$B$6,Currecny_M!$A$1:$P$10,MATCH(Database!C2314,Currecny_M!$A$1:$P$1,0),FALSE)</f>
        <v>1</v>
      </c>
      <c r="L2314" s="82">
        <f t="shared" si="110"/>
        <v>335.78676000000002</v>
      </c>
      <c r="M2314" s="82">
        <f>((E2314/$F$1)*VLOOKUP(N2314,Currecny_M!$A$1:$P$10,MATCH(Database!C2314,Currecny_M!$A$1:$P$1,0),FALSE))/VLOOKUP('Cover page'!$B$6,Currecny_M!$A$1:$P$10,MATCH(Database!C2314,Currecny_M!$A$1:$P$1,0),FALSE)</f>
        <v>335.78676000000002</v>
      </c>
      <c r="N2314" s="6" t="str">
        <f>VLOOKUP(B2314,Master!$A$2:$C$11,3,FALSE)</f>
        <v>Euro</v>
      </c>
      <c r="O2314" s="6" t="str">
        <f>VLOOKUP(B2314,Master!$A$2:$C$11,2,FALSE)</f>
        <v>Europe</v>
      </c>
      <c r="Q2314" s="39" t="str">
        <f>VLOOKUP(D2314,GL_Master!$A$1:$D$80,2,FALSE)</f>
        <v>BS</v>
      </c>
      <c r="R2314" s="39" t="str">
        <f>VLOOKUP(D2314,GL_Master!$A$1:$D$80,3,FALSE)</f>
        <v>Gross Block</v>
      </c>
      <c r="S2314" s="39" t="str">
        <f>VLOOKUP(D2314,GL_Master!$A$1:$D$80,4,FALSE)</f>
        <v>Tangible Fixed assets</v>
      </c>
    </row>
    <row r="2315" spans="1:19" x14ac:dyDescent="0.25">
      <c r="A2315" s="39" t="s">
        <v>262</v>
      </c>
      <c r="B2315" s="39" t="s">
        <v>237</v>
      </c>
      <c r="C2315" s="7">
        <v>44075</v>
      </c>
      <c r="D2315" s="39" t="s">
        <v>70</v>
      </c>
      <c r="E2315" s="39">
        <v>-142</v>
      </c>
      <c r="F2315" s="82">
        <f t="shared" si="108"/>
        <v>-0.14199999999999999</v>
      </c>
      <c r="G2315" s="39">
        <f>VLOOKUP(N2315,Currecny_M!$A$1:$P$10,2,FALSE)</f>
        <v>83</v>
      </c>
      <c r="H2315" s="39">
        <f>MATCH(C2315,Currecny_M!$A$1:$P$1,0)</f>
        <v>7</v>
      </c>
      <c r="I2315" s="39">
        <f>VLOOKUP(N2315,Currecny_M!$A$1:$P$10,MATCH(Database!C2315,Currecny_M!$A$1:$P$1,0),FALSE)</f>
        <v>87.24</v>
      </c>
      <c r="J2315" s="82">
        <f t="shared" si="109"/>
        <v>-12.388079999999999</v>
      </c>
      <c r="K2315" s="39">
        <f>VLOOKUP('Cover page'!$B$6,Currecny_M!$A$1:$P$10,MATCH(Database!C2315,Currecny_M!$A$1:$P$1,0),FALSE)</f>
        <v>1</v>
      </c>
      <c r="L2315" s="82">
        <f t="shared" si="110"/>
        <v>-12.388079999999999</v>
      </c>
      <c r="M2315" s="82">
        <f>((E2315/$F$1)*VLOOKUP(N2315,Currecny_M!$A$1:$P$10,MATCH(Database!C2315,Currecny_M!$A$1:$P$1,0),FALSE))/VLOOKUP('Cover page'!$B$6,Currecny_M!$A$1:$P$10,MATCH(Database!C2315,Currecny_M!$A$1:$P$1,0),FALSE)</f>
        <v>-12.388079999999999</v>
      </c>
      <c r="N2315" s="6" t="str">
        <f>VLOOKUP(B2315,Master!$A$2:$C$11,3,FALSE)</f>
        <v>Euro</v>
      </c>
      <c r="O2315" s="6" t="str">
        <f>VLOOKUP(B2315,Master!$A$2:$C$11,2,FALSE)</f>
        <v>Europe</v>
      </c>
      <c r="Q2315" s="39" t="str">
        <f>VLOOKUP(D2315,GL_Master!$A$1:$D$80,2,FALSE)</f>
        <v>BS</v>
      </c>
      <c r="R2315" s="39" t="str">
        <f>VLOOKUP(D2315,GL_Master!$A$1:$D$80,3,FALSE)</f>
        <v>Accumulated Depreciation</v>
      </c>
      <c r="S2315" s="39" t="str">
        <f>VLOOKUP(D2315,GL_Master!$A$1:$D$80,4,FALSE)</f>
        <v>Accumulated Depreciation</v>
      </c>
    </row>
    <row r="2316" spans="1:19" x14ac:dyDescent="0.25">
      <c r="A2316" s="39" t="s">
        <v>262</v>
      </c>
      <c r="B2316" s="39" t="s">
        <v>237</v>
      </c>
      <c r="C2316" s="7">
        <v>44075</v>
      </c>
      <c r="D2316" s="39" t="s">
        <v>71</v>
      </c>
      <c r="E2316" s="39">
        <v>7107</v>
      </c>
      <c r="F2316" s="82">
        <f t="shared" si="108"/>
        <v>7.1070000000000002</v>
      </c>
      <c r="G2316" s="39">
        <f>VLOOKUP(N2316,Currecny_M!$A$1:$P$10,2,FALSE)</f>
        <v>83</v>
      </c>
      <c r="H2316" s="39">
        <f>MATCH(C2316,Currecny_M!$A$1:$P$1,0)</f>
        <v>7</v>
      </c>
      <c r="I2316" s="39">
        <f>VLOOKUP(N2316,Currecny_M!$A$1:$P$10,MATCH(Database!C2316,Currecny_M!$A$1:$P$1,0),FALSE)</f>
        <v>87.24</v>
      </c>
      <c r="J2316" s="82">
        <f t="shared" si="109"/>
        <v>620.01468</v>
      </c>
      <c r="K2316" s="39">
        <f>VLOOKUP('Cover page'!$B$6,Currecny_M!$A$1:$P$10,MATCH(Database!C2316,Currecny_M!$A$1:$P$1,0),FALSE)</f>
        <v>1</v>
      </c>
      <c r="L2316" s="82">
        <f t="shared" si="110"/>
        <v>620.01468</v>
      </c>
      <c r="M2316" s="82">
        <f>((E2316/$F$1)*VLOOKUP(N2316,Currecny_M!$A$1:$P$10,MATCH(Database!C2316,Currecny_M!$A$1:$P$1,0),FALSE))/VLOOKUP('Cover page'!$B$6,Currecny_M!$A$1:$P$10,MATCH(Database!C2316,Currecny_M!$A$1:$P$1,0),FALSE)</f>
        <v>620.01468</v>
      </c>
      <c r="N2316" s="6" t="str">
        <f>VLOOKUP(B2316,Master!$A$2:$C$11,3,FALSE)</f>
        <v>Euro</v>
      </c>
      <c r="O2316" s="6" t="str">
        <f>VLOOKUP(B2316,Master!$A$2:$C$11,2,FALSE)</f>
        <v>Europe</v>
      </c>
      <c r="Q2316" s="39" t="str">
        <f>VLOOKUP(D2316,GL_Master!$A$1:$D$80,2,FALSE)</f>
        <v>BS</v>
      </c>
      <c r="R2316" s="39" t="str">
        <f>VLOOKUP(D2316,GL_Master!$A$1:$D$80,3,FALSE)</f>
        <v>Gross Block</v>
      </c>
      <c r="S2316" s="39" t="str">
        <f>VLOOKUP(D2316,GL_Master!$A$1:$D$80,4,FALSE)</f>
        <v>Tangible Fixed assets</v>
      </c>
    </row>
    <row r="2317" spans="1:19" x14ac:dyDescent="0.25">
      <c r="A2317" s="39" t="s">
        <v>262</v>
      </c>
      <c r="B2317" s="39" t="s">
        <v>237</v>
      </c>
      <c r="C2317" s="7">
        <v>44075</v>
      </c>
      <c r="D2317" s="39" t="s">
        <v>72</v>
      </c>
      <c r="E2317" s="39">
        <v>57</v>
      </c>
      <c r="F2317" s="82">
        <f t="shared" si="108"/>
        <v>5.7000000000000002E-2</v>
      </c>
      <c r="G2317" s="39">
        <f>VLOOKUP(N2317,Currecny_M!$A$1:$P$10,2,FALSE)</f>
        <v>83</v>
      </c>
      <c r="H2317" s="39">
        <f>MATCH(C2317,Currecny_M!$A$1:$P$1,0)</f>
        <v>7</v>
      </c>
      <c r="I2317" s="39">
        <f>VLOOKUP(N2317,Currecny_M!$A$1:$P$10,MATCH(Database!C2317,Currecny_M!$A$1:$P$1,0),FALSE)</f>
        <v>87.24</v>
      </c>
      <c r="J2317" s="82">
        <f t="shared" si="109"/>
        <v>4.9726799999999995</v>
      </c>
      <c r="K2317" s="39">
        <f>VLOOKUP('Cover page'!$B$6,Currecny_M!$A$1:$P$10,MATCH(Database!C2317,Currecny_M!$A$1:$P$1,0),FALSE)</f>
        <v>1</v>
      </c>
      <c r="L2317" s="82">
        <f t="shared" si="110"/>
        <v>4.9726799999999995</v>
      </c>
      <c r="M2317" s="82">
        <f>((E2317/$F$1)*VLOOKUP(N2317,Currecny_M!$A$1:$P$10,MATCH(Database!C2317,Currecny_M!$A$1:$P$1,0),FALSE))/VLOOKUP('Cover page'!$B$6,Currecny_M!$A$1:$P$10,MATCH(Database!C2317,Currecny_M!$A$1:$P$1,0),FALSE)</f>
        <v>4.9726799999999995</v>
      </c>
      <c r="N2317" s="6" t="str">
        <f>VLOOKUP(B2317,Master!$A$2:$C$11,3,FALSE)</f>
        <v>Euro</v>
      </c>
      <c r="O2317" s="6" t="str">
        <f>VLOOKUP(B2317,Master!$A$2:$C$11,2,FALSE)</f>
        <v>Europe</v>
      </c>
      <c r="Q2317" s="39" t="str">
        <f>VLOOKUP(D2317,GL_Master!$A$1:$D$80,2,FALSE)</f>
        <v>BS</v>
      </c>
      <c r="R2317" s="39" t="str">
        <f>VLOOKUP(D2317,GL_Master!$A$1:$D$80,3,FALSE)</f>
        <v>Gross Block</v>
      </c>
      <c r="S2317" s="39" t="str">
        <f>VLOOKUP(D2317,GL_Master!$A$1:$D$80,4,FALSE)</f>
        <v>Tangible Fixed assets</v>
      </c>
    </row>
    <row r="2318" spans="1:19" x14ac:dyDescent="0.25">
      <c r="A2318" s="39" t="s">
        <v>262</v>
      </c>
      <c r="B2318" s="39" t="s">
        <v>237</v>
      </c>
      <c r="C2318" s="7">
        <v>44075</v>
      </c>
      <c r="D2318" s="39" t="s">
        <v>73</v>
      </c>
      <c r="E2318" s="39">
        <v>27</v>
      </c>
      <c r="F2318" s="82">
        <f t="shared" si="108"/>
        <v>2.7E-2</v>
      </c>
      <c r="G2318" s="39">
        <f>VLOOKUP(N2318,Currecny_M!$A$1:$P$10,2,FALSE)</f>
        <v>83</v>
      </c>
      <c r="H2318" s="39">
        <f>MATCH(C2318,Currecny_M!$A$1:$P$1,0)</f>
        <v>7</v>
      </c>
      <c r="I2318" s="39">
        <f>VLOOKUP(N2318,Currecny_M!$A$1:$P$10,MATCH(Database!C2318,Currecny_M!$A$1:$P$1,0),FALSE)</f>
        <v>87.24</v>
      </c>
      <c r="J2318" s="82">
        <f t="shared" si="109"/>
        <v>2.35548</v>
      </c>
      <c r="K2318" s="39">
        <f>VLOOKUP('Cover page'!$B$6,Currecny_M!$A$1:$P$10,MATCH(Database!C2318,Currecny_M!$A$1:$P$1,0),FALSE)</f>
        <v>1</v>
      </c>
      <c r="L2318" s="82">
        <f t="shared" si="110"/>
        <v>2.35548</v>
      </c>
      <c r="M2318" s="82">
        <f>((E2318/$F$1)*VLOOKUP(N2318,Currecny_M!$A$1:$P$10,MATCH(Database!C2318,Currecny_M!$A$1:$P$1,0),FALSE))/VLOOKUP('Cover page'!$B$6,Currecny_M!$A$1:$P$10,MATCH(Database!C2318,Currecny_M!$A$1:$P$1,0),FALSE)</f>
        <v>2.35548</v>
      </c>
      <c r="N2318" s="6" t="str">
        <f>VLOOKUP(B2318,Master!$A$2:$C$11,3,FALSE)</f>
        <v>Euro</v>
      </c>
      <c r="O2318" s="6" t="str">
        <f>VLOOKUP(B2318,Master!$A$2:$C$11,2,FALSE)</f>
        <v>Europe</v>
      </c>
      <c r="Q2318" s="39" t="str">
        <f>VLOOKUP(D2318,GL_Master!$A$1:$D$80,2,FALSE)</f>
        <v>BS</v>
      </c>
      <c r="R2318" s="39" t="str">
        <f>VLOOKUP(D2318,GL_Master!$A$1:$D$80,3,FALSE)</f>
        <v>Gross Block</v>
      </c>
      <c r="S2318" s="39" t="str">
        <f>VLOOKUP(D2318,GL_Master!$A$1:$D$80,4,FALSE)</f>
        <v>Tangible Fixed assets</v>
      </c>
    </row>
    <row r="2319" spans="1:19" x14ac:dyDescent="0.25">
      <c r="A2319" s="39" t="s">
        <v>262</v>
      </c>
      <c r="B2319" s="39" t="s">
        <v>237</v>
      </c>
      <c r="C2319" s="7">
        <v>44075</v>
      </c>
      <c r="D2319" s="39" t="s">
        <v>74</v>
      </c>
      <c r="E2319" s="39">
        <v>-6443</v>
      </c>
      <c r="F2319" s="82">
        <f t="shared" si="108"/>
        <v>-6.4429999999999996</v>
      </c>
      <c r="G2319" s="39">
        <f>VLOOKUP(N2319,Currecny_M!$A$1:$P$10,2,FALSE)</f>
        <v>83</v>
      </c>
      <c r="H2319" s="39">
        <f>MATCH(C2319,Currecny_M!$A$1:$P$1,0)</f>
        <v>7</v>
      </c>
      <c r="I2319" s="39">
        <f>VLOOKUP(N2319,Currecny_M!$A$1:$P$10,MATCH(Database!C2319,Currecny_M!$A$1:$P$1,0),FALSE)</f>
        <v>87.24</v>
      </c>
      <c r="J2319" s="82">
        <f t="shared" si="109"/>
        <v>-562.08731999999998</v>
      </c>
      <c r="K2319" s="39">
        <f>VLOOKUP('Cover page'!$B$6,Currecny_M!$A$1:$P$10,MATCH(Database!C2319,Currecny_M!$A$1:$P$1,0),FALSE)</f>
        <v>1</v>
      </c>
      <c r="L2319" s="82">
        <f t="shared" si="110"/>
        <v>-562.08731999999998</v>
      </c>
      <c r="M2319" s="82">
        <f>((E2319/$F$1)*VLOOKUP(N2319,Currecny_M!$A$1:$P$10,MATCH(Database!C2319,Currecny_M!$A$1:$P$1,0),FALSE))/VLOOKUP('Cover page'!$B$6,Currecny_M!$A$1:$P$10,MATCH(Database!C2319,Currecny_M!$A$1:$P$1,0),FALSE)</f>
        <v>-562.08731999999998</v>
      </c>
      <c r="N2319" s="6" t="str">
        <f>VLOOKUP(B2319,Master!$A$2:$C$11,3,FALSE)</f>
        <v>Euro</v>
      </c>
      <c r="O2319" s="6" t="str">
        <f>VLOOKUP(B2319,Master!$A$2:$C$11,2,FALSE)</f>
        <v>Europe</v>
      </c>
      <c r="Q2319" s="39" t="str">
        <f>VLOOKUP(D2319,GL_Master!$A$1:$D$80,2,FALSE)</f>
        <v>BS</v>
      </c>
      <c r="R2319" s="39" t="str">
        <f>VLOOKUP(D2319,GL_Master!$A$1:$D$80,3,FALSE)</f>
        <v>Accumulated Depreciation</v>
      </c>
      <c r="S2319" s="39" t="str">
        <f>VLOOKUP(D2319,GL_Master!$A$1:$D$80,4,FALSE)</f>
        <v>Accumulated Depreciation</v>
      </c>
    </row>
    <row r="2320" spans="1:19" x14ac:dyDescent="0.25">
      <c r="A2320" s="39" t="s">
        <v>262</v>
      </c>
      <c r="B2320" s="39" t="s">
        <v>237</v>
      </c>
      <c r="C2320" s="7">
        <v>44075</v>
      </c>
      <c r="D2320" s="39" t="s">
        <v>21</v>
      </c>
      <c r="E2320" s="39">
        <v>573</v>
      </c>
      <c r="F2320" s="82">
        <f t="shared" si="108"/>
        <v>0.57299999999999995</v>
      </c>
      <c r="G2320" s="39">
        <f>VLOOKUP(N2320,Currecny_M!$A$1:$P$10,2,FALSE)</f>
        <v>83</v>
      </c>
      <c r="H2320" s="39">
        <f>MATCH(C2320,Currecny_M!$A$1:$P$1,0)</f>
        <v>7</v>
      </c>
      <c r="I2320" s="39">
        <f>VLOOKUP(N2320,Currecny_M!$A$1:$P$10,MATCH(Database!C2320,Currecny_M!$A$1:$P$1,0),FALSE)</f>
        <v>87.24</v>
      </c>
      <c r="J2320" s="82">
        <f t="shared" si="109"/>
        <v>49.988519999999994</v>
      </c>
      <c r="K2320" s="39">
        <f>VLOOKUP('Cover page'!$B$6,Currecny_M!$A$1:$P$10,MATCH(Database!C2320,Currecny_M!$A$1:$P$1,0),FALSE)</f>
        <v>1</v>
      </c>
      <c r="L2320" s="82">
        <f t="shared" si="110"/>
        <v>49.988519999999994</v>
      </c>
      <c r="M2320" s="82">
        <f>((E2320/$F$1)*VLOOKUP(N2320,Currecny_M!$A$1:$P$10,MATCH(Database!C2320,Currecny_M!$A$1:$P$1,0),FALSE))/VLOOKUP('Cover page'!$B$6,Currecny_M!$A$1:$P$10,MATCH(Database!C2320,Currecny_M!$A$1:$P$1,0),FALSE)</f>
        <v>49.988519999999994</v>
      </c>
      <c r="N2320" s="6" t="str">
        <f>VLOOKUP(B2320,Master!$A$2:$C$11,3,FALSE)</f>
        <v>Euro</v>
      </c>
      <c r="O2320" s="6" t="str">
        <f>VLOOKUP(B2320,Master!$A$2:$C$11,2,FALSE)</f>
        <v>Europe</v>
      </c>
      <c r="Q2320" s="39" t="str">
        <f>VLOOKUP(D2320,GL_Master!$A$1:$D$80,2,FALSE)</f>
        <v>BS</v>
      </c>
      <c r="R2320" s="39" t="str">
        <f>VLOOKUP(D2320,GL_Master!$A$1:$D$80,3,FALSE)</f>
        <v>Gross Block</v>
      </c>
      <c r="S2320" s="39" t="str">
        <f>VLOOKUP(D2320,GL_Master!$A$1:$D$80,4,FALSE)</f>
        <v>Tangible Fixed assets</v>
      </c>
    </row>
    <row r="2321" spans="1:19" x14ac:dyDescent="0.25">
      <c r="A2321" s="39" t="s">
        <v>262</v>
      </c>
      <c r="B2321" s="39" t="s">
        <v>237</v>
      </c>
      <c r="C2321" s="7">
        <v>44075</v>
      </c>
      <c r="D2321" s="39" t="s">
        <v>27</v>
      </c>
      <c r="E2321" s="39">
        <v>1217</v>
      </c>
      <c r="F2321" s="82">
        <f t="shared" si="108"/>
        <v>1.2170000000000001</v>
      </c>
      <c r="G2321" s="39">
        <f>VLOOKUP(N2321,Currecny_M!$A$1:$P$10,2,FALSE)</f>
        <v>83</v>
      </c>
      <c r="H2321" s="39">
        <f>MATCH(C2321,Currecny_M!$A$1:$P$1,0)</f>
        <v>7</v>
      </c>
      <c r="I2321" s="39">
        <f>VLOOKUP(N2321,Currecny_M!$A$1:$P$10,MATCH(Database!C2321,Currecny_M!$A$1:$P$1,0),FALSE)</f>
        <v>87.24</v>
      </c>
      <c r="J2321" s="82">
        <f t="shared" si="109"/>
        <v>106.17108</v>
      </c>
      <c r="K2321" s="39">
        <f>VLOOKUP('Cover page'!$B$6,Currecny_M!$A$1:$P$10,MATCH(Database!C2321,Currecny_M!$A$1:$P$1,0),FALSE)</f>
        <v>1</v>
      </c>
      <c r="L2321" s="82">
        <f t="shared" si="110"/>
        <v>106.17108</v>
      </c>
      <c r="M2321" s="82">
        <f>((E2321/$F$1)*VLOOKUP(N2321,Currecny_M!$A$1:$P$10,MATCH(Database!C2321,Currecny_M!$A$1:$P$1,0),FALSE))/VLOOKUP('Cover page'!$B$6,Currecny_M!$A$1:$P$10,MATCH(Database!C2321,Currecny_M!$A$1:$P$1,0),FALSE)</f>
        <v>106.17108</v>
      </c>
      <c r="N2321" s="6" t="str">
        <f>VLOOKUP(B2321,Master!$A$2:$C$11,3,FALSE)</f>
        <v>Euro</v>
      </c>
      <c r="O2321" s="6" t="str">
        <f>VLOOKUP(B2321,Master!$A$2:$C$11,2,FALSE)</f>
        <v>Europe</v>
      </c>
      <c r="Q2321" s="39" t="str">
        <f>VLOOKUP(D2321,GL_Master!$A$1:$D$80,2,FALSE)</f>
        <v>BS</v>
      </c>
      <c r="R2321" s="39" t="str">
        <f>VLOOKUP(D2321,GL_Master!$A$1:$D$80,3,FALSE)</f>
        <v>Gross Block</v>
      </c>
      <c r="S2321" s="39" t="str">
        <f>VLOOKUP(D2321,GL_Master!$A$1:$D$80,4,FALSE)</f>
        <v>Tangible Fixed assets</v>
      </c>
    </row>
    <row r="2322" spans="1:19" x14ac:dyDescent="0.25">
      <c r="A2322" s="39" t="s">
        <v>262</v>
      </c>
      <c r="B2322" s="39" t="s">
        <v>237</v>
      </c>
      <c r="C2322" s="7">
        <v>44075</v>
      </c>
      <c r="D2322" s="39" t="s">
        <v>75</v>
      </c>
      <c r="E2322" s="39">
        <v>-28</v>
      </c>
      <c r="F2322" s="82">
        <f t="shared" si="108"/>
        <v>-2.8000000000000001E-2</v>
      </c>
      <c r="G2322" s="39">
        <f>VLOOKUP(N2322,Currecny_M!$A$1:$P$10,2,FALSE)</f>
        <v>83</v>
      </c>
      <c r="H2322" s="39">
        <f>MATCH(C2322,Currecny_M!$A$1:$P$1,0)</f>
        <v>7</v>
      </c>
      <c r="I2322" s="39">
        <f>VLOOKUP(N2322,Currecny_M!$A$1:$P$10,MATCH(Database!C2322,Currecny_M!$A$1:$P$1,0),FALSE)</f>
        <v>87.24</v>
      </c>
      <c r="J2322" s="82">
        <f t="shared" si="109"/>
        <v>-2.44272</v>
      </c>
      <c r="K2322" s="39">
        <f>VLOOKUP('Cover page'!$B$6,Currecny_M!$A$1:$P$10,MATCH(Database!C2322,Currecny_M!$A$1:$P$1,0),FALSE)</f>
        <v>1</v>
      </c>
      <c r="L2322" s="82">
        <f t="shared" si="110"/>
        <v>-2.44272</v>
      </c>
      <c r="M2322" s="82">
        <f>((E2322/$F$1)*VLOOKUP(N2322,Currecny_M!$A$1:$P$10,MATCH(Database!C2322,Currecny_M!$A$1:$P$1,0),FALSE))/VLOOKUP('Cover page'!$B$6,Currecny_M!$A$1:$P$10,MATCH(Database!C2322,Currecny_M!$A$1:$P$1,0),FALSE)</f>
        <v>-2.44272</v>
      </c>
      <c r="N2322" s="6" t="str">
        <f>VLOOKUP(B2322,Master!$A$2:$C$11,3,FALSE)</f>
        <v>Euro</v>
      </c>
      <c r="O2322" s="6" t="str">
        <f>VLOOKUP(B2322,Master!$A$2:$C$11,2,FALSE)</f>
        <v>Europe</v>
      </c>
      <c r="Q2322" s="39" t="str">
        <f>VLOOKUP(D2322,GL_Master!$A$1:$D$80,2,FALSE)</f>
        <v>BS</v>
      </c>
      <c r="R2322" s="39" t="str">
        <f>VLOOKUP(D2322,GL_Master!$A$1:$D$80,3,FALSE)</f>
        <v>Gross Block</v>
      </c>
      <c r="S2322" s="39" t="str">
        <f>VLOOKUP(D2322,GL_Master!$A$1:$D$80,4,FALSE)</f>
        <v>Tangible Fixed assets</v>
      </c>
    </row>
    <row r="2323" spans="1:19" x14ac:dyDescent="0.25">
      <c r="A2323" s="39" t="s">
        <v>262</v>
      </c>
      <c r="B2323" s="39" t="s">
        <v>237</v>
      </c>
      <c r="C2323" s="7">
        <v>44075</v>
      </c>
      <c r="D2323" s="39" t="s">
        <v>76</v>
      </c>
      <c r="E2323" s="39">
        <v>683</v>
      </c>
      <c r="F2323" s="82">
        <f t="shared" si="108"/>
        <v>0.68300000000000005</v>
      </c>
      <c r="G2323" s="39">
        <f>VLOOKUP(N2323,Currecny_M!$A$1:$P$10,2,FALSE)</f>
        <v>83</v>
      </c>
      <c r="H2323" s="39">
        <f>MATCH(C2323,Currecny_M!$A$1:$P$1,0)</f>
        <v>7</v>
      </c>
      <c r="I2323" s="39">
        <f>VLOOKUP(N2323,Currecny_M!$A$1:$P$10,MATCH(Database!C2323,Currecny_M!$A$1:$P$1,0),FALSE)</f>
        <v>87.24</v>
      </c>
      <c r="J2323" s="82">
        <f t="shared" si="109"/>
        <v>59.584920000000004</v>
      </c>
      <c r="K2323" s="39">
        <f>VLOOKUP('Cover page'!$B$6,Currecny_M!$A$1:$P$10,MATCH(Database!C2323,Currecny_M!$A$1:$P$1,0),FALSE)</f>
        <v>1</v>
      </c>
      <c r="L2323" s="82">
        <f t="shared" si="110"/>
        <v>59.584920000000004</v>
      </c>
      <c r="M2323" s="82">
        <f>((E2323/$F$1)*VLOOKUP(N2323,Currecny_M!$A$1:$P$10,MATCH(Database!C2323,Currecny_M!$A$1:$P$1,0),FALSE))/VLOOKUP('Cover page'!$B$6,Currecny_M!$A$1:$P$10,MATCH(Database!C2323,Currecny_M!$A$1:$P$1,0),FALSE)</f>
        <v>59.584920000000004</v>
      </c>
      <c r="N2323" s="6" t="str">
        <f>VLOOKUP(B2323,Master!$A$2:$C$11,3,FALSE)</f>
        <v>Euro</v>
      </c>
      <c r="O2323" s="6" t="str">
        <f>VLOOKUP(B2323,Master!$A$2:$C$11,2,FALSE)</f>
        <v>Europe</v>
      </c>
      <c r="Q2323" s="39" t="str">
        <f>VLOOKUP(D2323,GL_Master!$A$1:$D$80,2,FALSE)</f>
        <v>BS</v>
      </c>
      <c r="R2323" s="39" t="str">
        <f>VLOOKUP(D2323,GL_Master!$A$1:$D$80,3,FALSE)</f>
        <v>Inventories</v>
      </c>
      <c r="S2323" s="39" t="str">
        <f>VLOOKUP(D2323,GL_Master!$A$1:$D$80,4,FALSE)</f>
        <v>Inventory</v>
      </c>
    </row>
    <row r="2324" spans="1:19" x14ac:dyDescent="0.25">
      <c r="A2324" s="39" t="s">
        <v>262</v>
      </c>
      <c r="B2324" s="39" t="s">
        <v>237</v>
      </c>
      <c r="C2324" s="7">
        <v>44075</v>
      </c>
      <c r="D2324" s="39" t="s">
        <v>77</v>
      </c>
      <c r="E2324" s="39">
        <v>1837</v>
      </c>
      <c r="F2324" s="82">
        <f t="shared" si="108"/>
        <v>1.837</v>
      </c>
      <c r="G2324" s="39">
        <f>VLOOKUP(N2324,Currecny_M!$A$1:$P$10,2,FALSE)</f>
        <v>83</v>
      </c>
      <c r="H2324" s="39">
        <f>MATCH(C2324,Currecny_M!$A$1:$P$1,0)</f>
        <v>7</v>
      </c>
      <c r="I2324" s="39">
        <f>VLOOKUP(N2324,Currecny_M!$A$1:$P$10,MATCH(Database!C2324,Currecny_M!$A$1:$P$1,0),FALSE)</f>
        <v>87.24</v>
      </c>
      <c r="J2324" s="82">
        <f t="shared" si="109"/>
        <v>160.25987999999998</v>
      </c>
      <c r="K2324" s="39">
        <f>VLOOKUP('Cover page'!$B$6,Currecny_M!$A$1:$P$10,MATCH(Database!C2324,Currecny_M!$A$1:$P$1,0),FALSE)</f>
        <v>1</v>
      </c>
      <c r="L2324" s="82">
        <f t="shared" si="110"/>
        <v>160.25987999999998</v>
      </c>
      <c r="M2324" s="82">
        <f>((E2324/$F$1)*VLOOKUP(N2324,Currecny_M!$A$1:$P$10,MATCH(Database!C2324,Currecny_M!$A$1:$P$1,0),FALSE))/VLOOKUP('Cover page'!$B$6,Currecny_M!$A$1:$P$10,MATCH(Database!C2324,Currecny_M!$A$1:$P$1,0),FALSE)</f>
        <v>160.25987999999998</v>
      </c>
      <c r="N2324" s="6" t="str">
        <f>VLOOKUP(B2324,Master!$A$2:$C$11,3,FALSE)</f>
        <v>Euro</v>
      </c>
      <c r="O2324" s="6" t="str">
        <f>VLOOKUP(B2324,Master!$A$2:$C$11,2,FALSE)</f>
        <v>Europe</v>
      </c>
      <c r="Q2324" s="39" t="str">
        <f>VLOOKUP(D2324,GL_Master!$A$1:$D$80,2,FALSE)</f>
        <v>BS</v>
      </c>
      <c r="R2324" s="39" t="str">
        <f>VLOOKUP(D2324,GL_Master!$A$1:$D$80,3,FALSE)</f>
        <v>Inventories</v>
      </c>
      <c r="S2324" s="39" t="str">
        <f>VLOOKUP(D2324,GL_Master!$A$1:$D$80,4,FALSE)</f>
        <v>Inventory</v>
      </c>
    </row>
    <row r="2325" spans="1:19" x14ac:dyDescent="0.25">
      <c r="A2325" s="39" t="s">
        <v>262</v>
      </c>
      <c r="B2325" s="39" t="s">
        <v>237</v>
      </c>
      <c r="C2325" s="7">
        <v>44075</v>
      </c>
      <c r="D2325" s="39" t="s">
        <v>2</v>
      </c>
      <c r="E2325" s="39">
        <v>184126</v>
      </c>
      <c r="F2325" s="82">
        <f t="shared" si="108"/>
        <v>184.126</v>
      </c>
      <c r="G2325" s="39">
        <f>VLOOKUP(N2325,Currecny_M!$A$1:$P$10,2,FALSE)</f>
        <v>83</v>
      </c>
      <c r="H2325" s="39">
        <f>MATCH(C2325,Currecny_M!$A$1:$P$1,0)</f>
        <v>7</v>
      </c>
      <c r="I2325" s="39">
        <f>VLOOKUP(N2325,Currecny_M!$A$1:$P$10,MATCH(Database!C2325,Currecny_M!$A$1:$P$1,0),FALSE)</f>
        <v>87.24</v>
      </c>
      <c r="J2325" s="82">
        <f t="shared" si="109"/>
        <v>16063.152239999999</v>
      </c>
      <c r="K2325" s="39">
        <f>VLOOKUP('Cover page'!$B$6,Currecny_M!$A$1:$P$10,MATCH(Database!C2325,Currecny_M!$A$1:$P$1,0),FALSE)</f>
        <v>1</v>
      </c>
      <c r="L2325" s="82">
        <f t="shared" si="110"/>
        <v>16063.152239999999</v>
      </c>
      <c r="M2325" s="82">
        <f>((E2325/$F$1)*VLOOKUP(N2325,Currecny_M!$A$1:$P$10,MATCH(Database!C2325,Currecny_M!$A$1:$P$1,0),FALSE))/VLOOKUP('Cover page'!$B$6,Currecny_M!$A$1:$P$10,MATCH(Database!C2325,Currecny_M!$A$1:$P$1,0),FALSE)</f>
        <v>16063.152239999999</v>
      </c>
      <c r="N2325" s="6" t="str">
        <f>VLOOKUP(B2325,Master!$A$2:$C$11,3,FALSE)</f>
        <v>Euro</v>
      </c>
      <c r="O2325" s="6" t="str">
        <f>VLOOKUP(B2325,Master!$A$2:$C$11,2,FALSE)</f>
        <v>Europe</v>
      </c>
      <c r="Q2325" s="39" t="str">
        <f>VLOOKUP(D2325,GL_Master!$A$1:$D$80,2,FALSE)</f>
        <v>BS</v>
      </c>
      <c r="R2325" s="39" t="str">
        <f>VLOOKUP(D2325,GL_Master!$A$1:$D$80,3,FALSE)</f>
        <v>Trade receivables</v>
      </c>
      <c r="S2325" s="39" t="str">
        <f>VLOOKUP(D2325,GL_Master!$A$1:$D$80,4,FALSE)</f>
        <v>Unsecured, considered good</v>
      </c>
    </row>
    <row r="2326" spans="1:19" x14ac:dyDescent="0.25">
      <c r="A2326" s="39" t="s">
        <v>262</v>
      </c>
      <c r="B2326" s="39" t="s">
        <v>237</v>
      </c>
      <c r="C2326" s="7">
        <v>44075</v>
      </c>
      <c r="D2326" s="39" t="s">
        <v>78</v>
      </c>
      <c r="E2326" s="39">
        <v>28</v>
      </c>
      <c r="F2326" s="82">
        <f t="shared" si="108"/>
        <v>2.8000000000000001E-2</v>
      </c>
      <c r="G2326" s="39">
        <f>VLOOKUP(N2326,Currecny_M!$A$1:$P$10,2,FALSE)</f>
        <v>83</v>
      </c>
      <c r="H2326" s="39">
        <f>MATCH(C2326,Currecny_M!$A$1:$P$1,0)</f>
        <v>7</v>
      </c>
      <c r="I2326" s="39">
        <f>VLOOKUP(N2326,Currecny_M!$A$1:$P$10,MATCH(Database!C2326,Currecny_M!$A$1:$P$1,0),FALSE)</f>
        <v>87.24</v>
      </c>
      <c r="J2326" s="82">
        <f t="shared" si="109"/>
        <v>2.44272</v>
      </c>
      <c r="K2326" s="39">
        <f>VLOOKUP('Cover page'!$B$6,Currecny_M!$A$1:$P$10,MATCH(Database!C2326,Currecny_M!$A$1:$P$1,0),FALSE)</f>
        <v>1</v>
      </c>
      <c r="L2326" s="82">
        <f t="shared" si="110"/>
        <v>2.44272</v>
      </c>
      <c r="M2326" s="82">
        <f>((E2326/$F$1)*VLOOKUP(N2326,Currecny_M!$A$1:$P$10,MATCH(Database!C2326,Currecny_M!$A$1:$P$1,0),FALSE))/VLOOKUP('Cover page'!$B$6,Currecny_M!$A$1:$P$10,MATCH(Database!C2326,Currecny_M!$A$1:$P$1,0),FALSE)</f>
        <v>2.44272</v>
      </c>
      <c r="N2326" s="6" t="str">
        <f>VLOOKUP(B2326,Master!$A$2:$C$11,3,FALSE)</f>
        <v>Euro</v>
      </c>
      <c r="O2326" s="6" t="str">
        <f>VLOOKUP(B2326,Master!$A$2:$C$11,2,FALSE)</f>
        <v>Europe</v>
      </c>
      <c r="Q2326" s="39" t="str">
        <f>VLOOKUP(D2326,GL_Master!$A$1:$D$80,2,FALSE)</f>
        <v>BS</v>
      </c>
      <c r="R2326" s="39" t="str">
        <f>VLOOKUP(D2326,GL_Master!$A$1:$D$80,3,FALSE)</f>
        <v>Cash &amp; Bank Balances</v>
      </c>
      <c r="S2326" s="39" t="str">
        <f>VLOOKUP(D2326,GL_Master!$A$1:$D$80,4,FALSE)</f>
        <v>Cash In hand</v>
      </c>
    </row>
    <row r="2327" spans="1:19" x14ac:dyDescent="0.25">
      <c r="A2327" s="39" t="s">
        <v>262</v>
      </c>
      <c r="B2327" s="39" t="s">
        <v>237</v>
      </c>
      <c r="C2327" s="7">
        <v>44075</v>
      </c>
      <c r="D2327" s="39" t="s">
        <v>79</v>
      </c>
      <c r="E2327" s="39">
        <v>-7289</v>
      </c>
      <c r="F2327" s="82">
        <f t="shared" si="108"/>
        <v>-7.2889999999999997</v>
      </c>
      <c r="G2327" s="39">
        <f>VLOOKUP(N2327,Currecny_M!$A$1:$P$10,2,FALSE)</f>
        <v>83</v>
      </c>
      <c r="H2327" s="39">
        <f>MATCH(C2327,Currecny_M!$A$1:$P$1,0)</f>
        <v>7</v>
      </c>
      <c r="I2327" s="39">
        <f>VLOOKUP(N2327,Currecny_M!$A$1:$P$10,MATCH(Database!C2327,Currecny_M!$A$1:$P$1,0),FALSE)</f>
        <v>87.24</v>
      </c>
      <c r="J2327" s="82">
        <f t="shared" si="109"/>
        <v>-635.89235999999994</v>
      </c>
      <c r="K2327" s="39">
        <f>VLOOKUP('Cover page'!$B$6,Currecny_M!$A$1:$P$10,MATCH(Database!C2327,Currecny_M!$A$1:$P$1,0),FALSE)</f>
        <v>1</v>
      </c>
      <c r="L2327" s="82">
        <f t="shared" si="110"/>
        <v>-635.89235999999994</v>
      </c>
      <c r="M2327" s="82">
        <f>((E2327/$F$1)*VLOOKUP(N2327,Currecny_M!$A$1:$P$10,MATCH(Database!C2327,Currecny_M!$A$1:$P$1,0),FALSE))/VLOOKUP('Cover page'!$B$6,Currecny_M!$A$1:$P$10,MATCH(Database!C2327,Currecny_M!$A$1:$P$1,0),FALSE)</f>
        <v>-635.89235999999994</v>
      </c>
      <c r="N2327" s="6" t="str">
        <f>VLOOKUP(B2327,Master!$A$2:$C$11,3,FALSE)</f>
        <v>Euro</v>
      </c>
      <c r="O2327" s="6" t="str">
        <f>VLOOKUP(B2327,Master!$A$2:$C$11,2,FALSE)</f>
        <v>Europe</v>
      </c>
      <c r="Q2327" s="39" t="str">
        <f>VLOOKUP(D2327,GL_Master!$A$1:$D$80,2,FALSE)</f>
        <v>BS</v>
      </c>
      <c r="R2327" s="39" t="str">
        <f>VLOOKUP(D2327,GL_Master!$A$1:$D$80,3,FALSE)</f>
        <v>Loan Fund</v>
      </c>
      <c r="S2327" s="39" t="str">
        <f>VLOOKUP(D2327,GL_Master!$A$1:$D$80,4,FALSE)</f>
        <v>Term Loan</v>
      </c>
    </row>
    <row r="2328" spans="1:19" x14ac:dyDescent="0.25">
      <c r="A2328" s="39" t="s">
        <v>262</v>
      </c>
      <c r="B2328" s="39" t="s">
        <v>237</v>
      </c>
      <c r="C2328" s="7">
        <v>44075</v>
      </c>
      <c r="D2328" s="39" t="s">
        <v>80</v>
      </c>
      <c r="E2328" s="39">
        <v>200</v>
      </c>
      <c r="F2328" s="82">
        <f t="shared" si="108"/>
        <v>0.2</v>
      </c>
      <c r="G2328" s="39">
        <f>VLOOKUP(N2328,Currecny_M!$A$1:$P$10,2,FALSE)</f>
        <v>83</v>
      </c>
      <c r="H2328" s="39">
        <f>MATCH(C2328,Currecny_M!$A$1:$P$1,0)</f>
        <v>7</v>
      </c>
      <c r="I2328" s="39">
        <f>VLOOKUP(N2328,Currecny_M!$A$1:$P$10,MATCH(Database!C2328,Currecny_M!$A$1:$P$1,0),FALSE)</f>
        <v>87.24</v>
      </c>
      <c r="J2328" s="82">
        <f t="shared" si="109"/>
        <v>17.448</v>
      </c>
      <c r="K2328" s="39">
        <f>VLOOKUP('Cover page'!$B$6,Currecny_M!$A$1:$P$10,MATCH(Database!C2328,Currecny_M!$A$1:$P$1,0),FALSE)</f>
        <v>1</v>
      </c>
      <c r="L2328" s="82">
        <f t="shared" si="110"/>
        <v>17.448</v>
      </c>
      <c r="M2328" s="82">
        <f>((E2328/$F$1)*VLOOKUP(N2328,Currecny_M!$A$1:$P$10,MATCH(Database!C2328,Currecny_M!$A$1:$P$1,0),FALSE))/VLOOKUP('Cover page'!$B$6,Currecny_M!$A$1:$P$10,MATCH(Database!C2328,Currecny_M!$A$1:$P$1,0),FALSE)</f>
        <v>17.448</v>
      </c>
      <c r="N2328" s="6" t="str">
        <f>VLOOKUP(B2328,Master!$A$2:$C$11,3,FALSE)</f>
        <v>Euro</v>
      </c>
      <c r="O2328" s="6" t="str">
        <f>VLOOKUP(B2328,Master!$A$2:$C$11,2,FALSE)</f>
        <v>Europe</v>
      </c>
      <c r="Q2328" s="39" t="str">
        <f>VLOOKUP(D2328,GL_Master!$A$1:$D$80,2,FALSE)</f>
        <v>BS</v>
      </c>
      <c r="R2328" s="39" t="str">
        <f>VLOOKUP(D2328,GL_Master!$A$1:$D$80,3,FALSE)</f>
        <v>Cash &amp; Bank Balances</v>
      </c>
      <c r="S2328" s="39" t="str">
        <f>VLOOKUP(D2328,GL_Master!$A$1:$D$80,4,FALSE)</f>
        <v xml:space="preserve">      On Current Accounts</v>
      </c>
    </row>
    <row r="2329" spans="1:19" x14ac:dyDescent="0.25">
      <c r="A2329" s="39" t="s">
        <v>262</v>
      </c>
      <c r="B2329" s="39" t="s">
        <v>237</v>
      </c>
      <c r="C2329" s="7">
        <v>44075</v>
      </c>
      <c r="D2329" s="39" t="s">
        <v>81</v>
      </c>
      <c r="E2329" s="39">
        <v>13760</v>
      </c>
      <c r="F2329" s="82">
        <f t="shared" si="108"/>
        <v>13.76</v>
      </c>
      <c r="G2329" s="39">
        <f>VLOOKUP(N2329,Currecny_M!$A$1:$P$10,2,FALSE)</f>
        <v>83</v>
      </c>
      <c r="H2329" s="39">
        <f>MATCH(C2329,Currecny_M!$A$1:$P$1,0)</f>
        <v>7</v>
      </c>
      <c r="I2329" s="39">
        <f>VLOOKUP(N2329,Currecny_M!$A$1:$P$10,MATCH(Database!C2329,Currecny_M!$A$1:$P$1,0),FALSE)</f>
        <v>87.24</v>
      </c>
      <c r="J2329" s="82">
        <f t="shared" si="109"/>
        <v>1200.4223999999999</v>
      </c>
      <c r="K2329" s="39">
        <f>VLOOKUP('Cover page'!$B$6,Currecny_M!$A$1:$P$10,MATCH(Database!C2329,Currecny_M!$A$1:$P$1,0),FALSE)</f>
        <v>1</v>
      </c>
      <c r="L2329" s="82">
        <f t="shared" si="110"/>
        <v>1200.4223999999999</v>
      </c>
      <c r="M2329" s="82">
        <f>((E2329/$F$1)*VLOOKUP(N2329,Currecny_M!$A$1:$P$10,MATCH(Database!C2329,Currecny_M!$A$1:$P$1,0),FALSE))/VLOOKUP('Cover page'!$B$6,Currecny_M!$A$1:$P$10,MATCH(Database!C2329,Currecny_M!$A$1:$P$1,0),FALSE)</f>
        <v>1200.4223999999999</v>
      </c>
      <c r="N2329" s="6" t="str">
        <f>VLOOKUP(B2329,Master!$A$2:$C$11,3,FALSE)</f>
        <v>Euro</v>
      </c>
      <c r="O2329" s="6" t="str">
        <f>VLOOKUP(B2329,Master!$A$2:$C$11,2,FALSE)</f>
        <v>Europe</v>
      </c>
      <c r="Q2329" s="39" t="str">
        <f>VLOOKUP(D2329,GL_Master!$A$1:$D$80,2,FALSE)</f>
        <v>BS</v>
      </c>
      <c r="R2329" s="39" t="str">
        <f>VLOOKUP(D2329,GL_Master!$A$1:$D$80,3,FALSE)</f>
        <v>Other Current Assets</v>
      </c>
      <c r="S2329" s="39" t="str">
        <f>VLOOKUP(D2329,GL_Master!$A$1:$D$80,4,FALSE)</f>
        <v>Advance tax recoverable (net of provision )</v>
      </c>
    </row>
    <row r="2330" spans="1:19" x14ac:dyDescent="0.25">
      <c r="A2330" s="39" t="s">
        <v>262</v>
      </c>
      <c r="B2330" s="39" t="s">
        <v>237</v>
      </c>
      <c r="C2330" s="7">
        <v>44075</v>
      </c>
      <c r="D2330" s="39" t="s">
        <v>19</v>
      </c>
      <c r="E2330" s="39">
        <v>137</v>
      </c>
      <c r="F2330" s="82">
        <f t="shared" si="108"/>
        <v>0.13700000000000001</v>
      </c>
      <c r="G2330" s="39">
        <f>VLOOKUP(N2330,Currecny_M!$A$1:$P$10,2,FALSE)</f>
        <v>83</v>
      </c>
      <c r="H2330" s="39">
        <f>MATCH(C2330,Currecny_M!$A$1:$P$1,0)</f>
        <v>7</v>
      </c>
      <c r="I2330" s="39">
        <f>VLOOKUP(N2330,Currecny_M!$A$1:$P$10,MATCH(Database!C2330,Currecny_M!$A$1:$P$1,0),FALSE)</f>
        <v>87.24</v>
      </c>
      <c r="J2330" s="82">
        <f t="shared" si="109"/>
        <v>11.951880000000001</v>
      </c>
      <c r="K2330" s="39">
        <f>VLOOKUP('Cover page'!$B$6,Currecny_M!$A$1:$P$10,MATCH(Database!C2330,Currecny_M!$A$1:$P$1,0),FALSE)</f>
        <v>1</v>
      </c>
      <c r="L2330" s="82">
        <f t="shared" si="110"/>
        <v>11.951880000000001</v>
      </c>
      <c r="M2330" s="82">
        <f>((E2330/$F$1)*VLOOKUP(N2330,Currecny_M!$A$1:$P$10,MATCH(Database!C2330,Currecny_M!$A$1:$P$1,0),FALSE))/VLOOKUP('Cover page'!$B$6,Currecny_M!$A$1:$P$10,MATCH(Database!C2330,Currecny_M!$A$1:$P$1,0),FALSE)</f>
        <v>11.951880000000001</v>
      </c>
      <c r="N2330" s="6" t="str">
        <f>VLOOKUP(B2330,Master!$A$2:$C$11,3,FALSE)</f>
        <v>Euro</v>
      </c>
      <c r="O2330" s="6" t="str">
        <f>VLOOKUP(B2330,Master!$A$2:$C$11,2,FALSE)</f>
        <v>Europe</v>
      </c>
      <c r="Q2330" s="39" t="str">
        <f>VLOOKUP(D2330,GL_Master!$A$1:$D$80,2,FALSE)</f>
        <v>BS</v>
      </c>
      <c r="R2330" s="39" t="str">
        <f>VLOOKUP(D2330,GL_Master!$A$1:$D$80,3,FALSE)</f>
        <v>Short-term loan and advances</v>
      </c>
      <c r="S2330" s="39" t="str">
        <f>VLOOKUP(D2330,GL_Master!$A$1:$D$80,4,FALSE)</f>
        <v>Prepaid expenses</v>
      </c>
    </row>
    <row r="2331" spans="1:19" x14ac:dyDescent="0.25">
      <c r="A2331" s="39" t="s">
        <v>262</v>
      </c>
      <c r="B2331" s="39" t="s">
        <v>237</v>
      </c>
      <c r="C2331" s="7">
        <v>44075</v>
      </c>
      <c r="D2331" s="39" t="s">
        <v>82</v>
      </c>
      <c r="E2331" s="39">
        <v>1517</v>
      </c>
      <c r="F2331" s="82">
        <f t="shared" si="108"/>
        <v>1.5169999999999999</v>
      </c>
      <c r="G2331" s="39">
        <f>VLOOKUP(N2331,Currecny_M!$A$1:$P$10,2,FALSE)</f>
        <v>83</v>
      </c>
      <c r="H2331" s="39">
        <f>MATCH(C2331,Currecny_M!$A$1:$P$1,0)</f>
        <v>7</v>
      </c>
      <c r="I2331" s="39">
        <f>VLOOKUP(N2331,Currecny_M!$A$1:$P$10,MATCH(Database!C2331,Currecny_M!$A$1:$P$1,0),FALSE)</f>
        <v>87.24</v>
      </c>
      <c r="J2331" s="82">
        <f t="shared" si="109"/>
        <v>132.34307999999999</v>
      </c>
      <c r="K2331" s="39">
        <f>VLOOKUP('Cover page'!$B$6,Currecny_M!$A$1:$P$10,MATCH(Database!C2331,Currecny_M!$A$1:$P$1,0),FALSE)</f>
        <v>1</v>
      </c>
      <c r="L2331" s="82">
        <f t="shared" si="110"/>
        <v>132.34307999999999</v>
      </c>
      <c r="M2331" s="82">
        <f>((E2331/$F$1)*VLOOKUP(N2331,Currecny_M!$A$1:$P$10,MATCH(Database!C2331,Currecny_M!$A$1:$P$1,0),FALSE))/VLOOKUP('Cover page'!$B$6,Currecny_M!$A$1:$P$10,MATCH(Database!C2331,Currecny_M!$A$1:$P$1,0),FALSE)</f>
        <v>132.34307999999999</v>
      </c>
      <c r="N2331" s="6" t="str">
        <f>VLOOKUP(B2331,Master!$A$2:$C$11,3,FALSE)</f>
        <v>Euro</v>
      </c>
      <c r="O2331" s="6" t="str">
        <f>VLOOKUP(B2331,Master!$A$2:$C$11,2,FALSE)</f>
        <v>Europe</v>
      </c>
      <c r="Q2331" s="39" t="str">
        <f>VLOOKUP(D2331,GL_Master!$A$1:$D$80,2,FALSE)</f>
        <v>BS</v>
      </c>
      <c r="R2331" s="39" t="str">
        <f>VLOOKUP(D2331,GL_Master!$A$1:$D$80,3,FALSE)</f>
        <v>Short-term loan and advances</v>
      </c>
      <c r="S2331" s="39" t="str">
        <f>VLOOKUP(D2331,GL_Master!$A$1:$D$80,4,FALSE)</f>
        <v>Advance to vendor/employees</v>
      </c>
    </row>
    <row r="2332" spans="1:19" x14ac:dyDescent="0.25">
      <c r="A2332" s="39" t="s">
        <v>262</v>
      </c>
      <c r="B2332" s="39" t="s">
        <v>237</v>
      </c>
      <c r="C2332" s="7">
        <v>44075</v>
      </c>
      <c r="D2332" s="39" t="s">
        <v>83</v>
      </c>
      <c r="E2332" s="39">
        <v>964</v>
      </c>
      <c r="F2332" s="82">
        <f t="shared" si="108"/>
        <v>0.96399999999999997</v>
      </c>
      <c r="G2332" s="39">
        <f>VLOOKUP(N2332,Currecny_M!$A$1:$P$10,2,FALSE)</f>
        <v>83</v>
      </c>
      <c r="H2332" s="39">
        <f>MATCH(C2332,Currecny_M!$A$1:$P$1,0)</f>
        <v>7</v>
      </c>
      <c r="I2332" s="39">
        <f>VLOOKUP(N2332,Currecny_M!$A$1:$P$10,MATCH(Database!C2332,Currecny_M!$A$1:$P$1,0),FALSE)</f>
        <v>87.24</v>
      </c>
      <c r="J2332" s="82">
        <f t="shared" si="109"/>
        <v>84.09935999999999</v>
      </c>
      <c r="K2332" s="39">
        <f>VLOOKUP('Cover page'!$B$6,Currecny_M!$A$1:$P$10,MATCH(Database!C2332,Currecny_M!$A$1:$P$1,0),FALSE)</f>
        <v>1</v>
      </c>
      <c r="L2332" s="82">
        <f t="shared" si="110"/>
        <v>84.09935999999999</v>
      </c>
      <c r="M2332" s="82">
        <f>((E2332/$F$1)*VLOOKUP(N2332,Currecny_M!$A$1:$P$10,MATCH(Database!C2332,Currecny_M!$A$1:$P$1,0),FALSE))/VLOOKUP('Cover page'!$B$6,Currecny_M!$A$1:$P$10,MATCH(Database!C2332,Currecny_M!$A$1:$P$1,0),FALSE)</f>
        <v>84.09935999999999</v>
      </c>
      <c r="N2332" s="6" t="str">
        <f>VLOOKUP(B2332,Master!$A$2:$C$11,3,FALSE)</f>
        <v>Euro</v>
      </c>
      <c r="O2332" s="6" t="str">
        <f>VLOOKUP(B2332,Master!$A$2:$C$11,2,FALSE)</f>
        <v>Europe</v>
      </c>
      <c r="Q2332" s="39" t="str">
        <f>VLOOKUP(D2332,GL_Master!$A$1:$D$80,2,FALSE)</f>
        <v>BS</v>
      </c>
      <c r="R2332" s="39" t="str">
        <f>VLOOKUP(D2332,GL_Master!$A$1:$D$80,3,FALSE)</f>
        <v>Other Current Assets</v>
      </c>
      <c r="S2332" s="39" t="str">
        <f>VLOOKUP(D2332,GL_Master!$A$1:$D$80,4,FALSE)</f>
        <v>Security deposits ( Unsecured, considered good)</v>
      </c>
    </row>
    <row r="2333" spans="1:19" x14ac:dyDescent="0.25">
      <c r="A2333" s="39" t="s">
        <v>262</v>
      </c>
      <c r="B2333" s="39" t="s">
        <v>237</v>
      </c>
      <c r="C2333" s="7">
        <v>44075</v>
      </c>
      <c r="D2333" s="39" t="s">
        <v>246</v>
      </c>
      <c r="E2333" s="39">
        <v>-115120</v>
      </c>
      <c r="F2333" s="82">
        <f t="shared" si="108"/>
        <v>-115.12</v>
      </c>
      <c r="G2333" s="39">
        <f>VLOOKUP(N2333,Currecny_M!$A$1:$P$10,2,FALSE)</f>
        <v>83</v>
      </c>
      <c r="H2333" s="39">
        <f>MATCH(C2333,Currecny_M!$A$1:$P$1,0)</f>
        <v>7</v>
      </c>
      <c r="I2333" s="39">
        <f>VLOOKUP(N2333,Currecny_M!$A$1:$P$10,MATCH(Database!C2333,Currecny_M!$A$1:$P$1,0),FALSE)</f>
        <v>87.24</v>
      </c>
      <c r="J2333" s="82">
        <f t="shared" si="109"/>
        <v>-10043.068799999999</v>
      </c>
      <c r="K2333" s="39">
        <f>VLOOKUP('Cover page'!$B$6,Currecny_M!$A$1:$P$10,MATCH(Database!C2333,Currecny_M!$A$1:$P$1,0),FALSE)</f>
        <v>1</v>
      </c>
      <c r="L2333" s="82">
        <f t="shared" si="110"/>
        <v>-10043.068799999999</v>
      </c>
      <c r="M2333" s="82">
        <f>((E2333/$F$1)*VLOOKUP(N2333,Currecny_M!$A$1:$P$10,MATCH(Database!C2333,Currecny_M!$A$1:$P$1,0),FALSE))/VLOOKUP('Cover page'!$B$6,Currecny_M!$A$1:$P$10,MATCH(Database!C2333,Currecny_M!$A$1:$P$1,0),FALSE)</f>
        <v>-10043.068799999999</v>
      </c>
      <c r="N2333" s="6" t="str">
        <f>VLOOKUP(B2333,Master!$A$2:$C$11,3,FALSE)</f>
        <v>Euro</v>
      </c>
      <c r="O2333" s="6" t="str">
        <f>VLOOKUP(B2333,Master!$A$2:$C$11,2,FALSE)</f>
        <v>Europe</v>
      </c>
      <c r="Q2333" s="39" t="str">
        <f>VLOOKUP(D2333,GL_Master!$A$1:$D$80,2,FALSE)</f>
        <v>PL</v>
      </c>
      <c r="R2333" s="39" t="str">
        <f>VLOOKUP(D2333,GL_Master!$A$1:$D$80,3,FALSE)</f>
        <v>Revenue from Operations</v>
      </c>
      <c r="S2333" s="39" t="str">
        <f>VLOOKUP(D2333,GL_Master!$A$1:$D$80,4,FALSE)</f>
        <v>Contract revenue</v>
      </c>
    </row>
    <row r="2334" spans="1:19" x14ac:dyDescent="0.25">
      <c r="A2334" s="39" t="s">
        <v>262</v>
      </c>
      <c r="B2334" s="39" t="s">
        <v>237</v>
      </c>
      <c r="C2334" s="7">
        <v>44075</v>
      </c>
      <c r="D2334" s="39" t="s">
        <v>134</v>
      </c>
      <c r="E2334" s="39">
        <v>-927</v>
      </c>
      <c r="F2334" s="82">
        <f t="shared" si="108"/>
        <v>-0.92700000000000005</v>
      </c>
      <c r="G2334" s="39">
        <f>VLOOKUP(N2334,Currecny_M!$A$1:$P$10,2,FALSE)</f>
        <v>83</v>
      </c>
      <c r="H2334" s="39">
        <f>MATCH(C2334,Currecny_M!$A$1:$P$1,0)</f>
        <v>7</v>
      </c>
      <c r="I2334" s="39">
        <f>VLOOKUP(N2334,Currecny_M!$A$1:$P$10,MATCH(Database!C2334,Currecny_M!$A$1:$P$1,0),FALSE)</f>
        <v>87.24</v>
      </c>
      <c r="J2334" s="82">
        <f t="shared" si="109"/>
        <v>-80.871480000000005</v>
      </c>
      <c r="K2334" s="39">
        <f>VLOOKUP('Cover page'!$B$6,Currecny_M!$A$1:$P$10,MATCH(Database!C2334,Currecny_M!$A$1:$P$1,0),FALSE)</f>
        <v>1</v>
      </c>
      <c r="L2334" s="82">
        <f t="shared" si="110"/>
        <v>-80.871480000000005</v>
      </c>
      <c r="M2334" s="82">
        <f>((E2334/$F$1)*VLOOKUP(N2334,Currecny_M!$A$1:$P$10,MATCH(Database!C2334,Currecny_M!$A$1:$P$1,0),FALSE))/VLOOKUP('Cover page'!$B$6,Currecny_M!$A$1:$P$10,MATCH(Database!C2334,Currecny_M!$A$1:$P$1,0),FALSE)</f>
        <v>-80.871480000000005</v>
      </c>
      <c r="N2334" s="6" t="str">
        <f>VLOOKUP(B2334,Master!$A$2:$C$11,3,FALSE)</f>
        <v>Euro</v>
      </c>
      <c r="O2334" s="6" t="str">
        <f>VLOOKUP(B2334,Master!$A$2:$C$11,2,FALSE)</f>
        <v>Europe</v>
      </c>
      <c r="Q2334" s="39" t="str">
        <f>VLOOKUP(D2334,GL_Master!$A$1:$D$80,2,FALSE)</f>
        <v>PL</v>
      </c>
      <c r="R2334" s="39" t="str">
        <f>VLOOKUP(D2334,GL_Master!$A$1:$D$80,3,FALSE)</f>
        <v>Other Income</v>
      </c>
      <c r="S2334" s="39" t="str">
        <f>VLOOKUP(D2334,GL_Master!$A$1:$D$80,4,FALSE)</f>
        <v>Other Income</v>
      </c>
    </row>
    <row r="2335" spans="1:19" x14ac:dyDescent="0.25">
      <c r="A2335" s="39" t="s">
        <v>262</v>
      </c>
      <c r="B2335" s="39" t="s">
        <v>237</v>
      </c>
      <c r="C2335" s="7">
        <v>44075</v>
      </c>
      <c r="D2335" s="39" t="s">
        <v>86</v>
      </c>
      <c r="E2335" s="39">
        <v>58</v>
      </c>
      <c r="F2335" s="82">
        <f t="shared" si="108"/>
        <v>5.8000000000000003E-2</v>
      </c>
      <c r="G2335" s="39">
        <f>VLOOKUP(N2335,Currecny_M!$A$1:$P$10,2,FALSE)</f>
        <v>83</v>
      </c>
      <c r="H2335" s="39">
        <f>MATCH(C2335,Currecny_M!$A$1:$P$1,0)</f>
        <v>7</v>
      </c>
      <c r="I2335" s="39">
        <f>VLOOKUP(N2335,Currecny_M!$A$1:$P$10,MATCH(Database!C2335,Currecny_M!$A$1:$P$1,0),FALSE)</f>
        <v>87.24</v>
      </c>
      <c r="J2335" s="82">
        <f t="shared" si="109"/>
        <v>5.05992</v>
      </c>
      <c r="K2335" s="39">
        <f>VLOOKUP('Cover page'!$B$6,Currecny_M!$A$1:$P$10,MATCH(Database!C2335,Currecny_M!$A$1:$P$1,0),FALSE)</f>
        <v>1</v>
      </c>
      <c r="L2335" s="82">
        <f t="shared" si="110"/>
        <v>5.05992</v>
      </c>
      <c r="M2335" s="82">
        <f>((E2335/$F$1)*VLOOKUP(N2335,Currecny_M!$A$1:$P$10,MATCH(Database!C2335,Currecny_M!$A$1:$P$1,0),FALSE))/VLOOKUP('Cover page'!$B$6,Currecny_M!$A$1:$P$10,MATCH(Database!C2335,Currecny_M!$A$1:$P$1,0),FALSE)</f>
        <v>5.05992</v>
      </c>
      <c r="N2335" s="6" t="str">
        <f>VLOOKUP(B2335,Master!$A$2:$C$11,3,FALSE)</f>
        <v>Euro</v>
      </c>
      <c r="O2335" s="6" t="str">
        <f>VLOOKUP(B2335,Master!$A$2:$C$11,2,FALSE)</f>
        <v>Europe</v>
      </c>
      <c r="Q2335" s="39" t="str">
        <f>VLOOKUP(D2335,GL_Master!$A$1:$D$80,2,FALSE)</f>
        <v>PL</v>
      </c>
      <c r="R2335" s="39" t="str">
        <f>VLOOKUP(D2335,GL_Master!$A$1:$D$80,3,FALSE)</f>
        <v>COGS</v>
      </c>
      <c r="S2335" s="39" t="str">
        <f>VLOOKUP(D2335,GL_Master!$A$1:$D$80,4,FALSE)</f>
        <v>Purchase of other traded goods</v>
      </c>
    </row>
    <row r="2336" spans="1:19" x14ac:dyDescent="0.25">
      <c r="A2336" s="39" t="s">
        <v>262</v>
      </c>
      <c r="B2336" s="39" t="s">
        <v>237</v>
      </c>
      <c r="C2336" s="7">
        <v>44075</v>
      </c>
      <c r="D2336" s="39" t="s">
        <v>87</v>
      </c>
      <c r="E2336" s="39">
        <v>29</v>
      </c>
      <c r="F2336" s="82">
        <f t="shared" si="108"/>
        <v>2.9000000000000001E-2</v>
      </c>
      <c r="G2336" s="39">
        <f>VLOOKUP(N2336,Currecny_M!$A$1:$P$10,2,FALSE)</f>
        <v>83</v>
      </c>
      <c r="H2336" s="39">
        <f>MATCH(C2336,Currecny_M!$A$1:$P$1,0)</f>
        <v>7</v>
      </c>
      <c r="I2336" s="39">
        <f>VLOOKUP(N2336,Currecny_M!$A$1:$P$10,MATCH(Database!C2336,Currecny_M!$A$1:$P$1,0),FALSE)</f>
        <v>87.24</v>
      </c>
      <c r="J2336" s="82">
        <f t="shared" si="109"/>
        <v>2.52996</v>
      </c>
      <c r="K2336" s="39">
        <f>VLOOKUP('Cover page'!$B$6,Currecny_M!$A$1:$P$10,MATCH(Database!C2336,Currecny_M!$A$1:$P$1,0),FALSE)</f>
        <v>1</v>
      </c>
      <c r="L2336" s="82">
        <f t="shared" si="110"/>
        <v>2.52996</v>
      </c>
      <c r="M2336" s="82">
        <f>((E2336/$F$1)*VLOOKUP(N2336,Currecny_M!$A$1:$P$10,MATCH(Database!C2336,Currecny_M!$A$1:$P$1,0),FALSE))/VLOOKUP('Cover page'!$B$6,Currecny_M!$A$1:$P$10,MATCH(Database!C2336,Currecny_M!$A$1:$P$1,0),FALSE)</f>
        <v>2.52996</v>
      </c>
      <c r="N2336" s="6" t="str">
        <f>VLOOKUP(B2336,Master!$A$2:$C$11,3,FALSE)</f>
        <v>Euro</v>
      </c>
      <c r="O2336" s="6" t="str">
        <f>VLOOKUP(B2336,Master!$A$2:$C$11,2,FALSE)</f>
        <v>Europe</v>
      </c>
      <c r="Q2336" s="39" t="str">
        <f>VLOOKUP(D2336,GL_Master!$A$1:$D$80,2,FALSE)</f>
        <v>PL</v>
      </c>
      <c r="R2336" s="39" t="str">
        <f>VLOOKUP(D2336,GL_Master!$A$1:$D$80,3,FALSE)</f>
        <v>COGS</v>
      </c>
      <c r="S2336" s="39" t="str">
        <f>VLOOKUP(D2336,GL_Master!$A$1:$D$80,4,FALSE)</f>
        <v>Civil, Installation, Commissioning and Other miscellaneous expenses</v>
      </c>
    </row>
    <row r="2337" spans="1:19" x14ac:dyDescent="0.25">
      <c r="A2337" s="39" t="s">
        <v>262</v>
      </c>
      <c r="B2337" s="39" t="s">
        <v>237</v>
      </c>
      <c r="C2337" s="7">
        <v>44075</v>
      </c>
      <c r="D2337" s="39" t="s">
        <v>88</v>
      </c>
      <c r="E2337" s="39">
        <v>81</v>
      </c>
      <c r="F2337" s="82">
        <f t="shared" si="108"/>
        <v>8.1000000000000003E-2</v>
      </c>
      <c r="G2337" s="39">
        <f>VLOOKUP(N2337,Currecny_M!$A$1:$P$10,2,FALSE)</f>
        <v>83</v>
      </c>
      <c r="H2337" s="39">
        <f>MATCH(C2337,Currecny_M!$A$1:$P$1,0)</f>
        <v>7</v>
      </c>
      <c r="I2337" s="39">
        <f>VLOOKUP(N2337,Currecny_M!$A$1:$P$10,MATCH(Database!C2337,Currecny_M!$A$1:$P$1,0),FALSE)</f>
        <v>87.24</v>
      </c>
      <c r="J2337" s="82">
        <f t="shared" si="109"/>
        <v>7.0664400000000001</v>
      </c>
      <c r="K2337" s="39">
        <f>VLOOKUP('Cover page'!$B$6,Currecny_M!$A$1:$P$10,MATCH(Database!C2337,Currecny_M!$A$1:$P$1,0),FALSE)</f>
        <v>1</v>
      </c>
      <c r="L2337" s="82">
        <f t="shared" si="110"/>
        <v>7.0664400000000001</v>
      </c>
      <c r="M2337" s="82">
        <f>((E2337/$F$1)*VLOOKUP(N2337,Currecny_M!$A$1:$P$10,MATCH(Database!C2337,Currecny_M!$A$1:$P$1,0),FALSE))/VLOOKUP('Cover page'!$B$6,Currecny_M!$A$1:$P$10,MATCH(Database!C2337,Currecny_M!$A$1:$P$1,0),FALSE)</f>
        <v>7.0664400000000001</v>
      </c>
      <c r="N2337" s="6" t="str">
        <f>VLOOKUP(B2337,Master!$A$2:$C$11,3,FALSE)</f>
        <v>Euro</v>
      </c>
      <c r="O2337" s="6" t="str">
        <f>VLOOKUP(B2337,Master!$A$2:$C$11,2,FALSE)</f>
        <v>Europe</v>
      </c>
      <c r="Q2337" s="39" t="str">
        <f>VLOOKUP(D2337,GL_Master!$A$1:$D$80,2,FALSE)</f>
        <v>PL</v>
      </c>
      <c r="R2337" s="39" t="str">
        <f>VLOOKUP(D2337,GL_Master!$A$1:$D$80,3,FALSE)</f>
        <v>COGS</v>
      </c>
      <c r="S2337" s="39" t="str">
        <f>VLOOKUP(D2337,GL_Master!$A$1:$D$80,4,FALSE)</f>
        <v>Civil, Installation, Commissioning and Other miscellaneous expenses</v>
      </c>
    </row>
    <row r="2338" spans="1:19" x14ac:dyDescent="0.25">
      <c r="A2338" s="39" t="s">
        <v>262</v>
      </c>
      <c r="B2338" s="39" t="s">
        <v>237</v>
      </c>
      <c r="C2338" s="7">
        <v>44075</v>
      </c>
      <c r="D2338" s="39" t="s">
        <v>89</v>
      </c>
      <c r="E2338" s="39">
        <v>161</v>
      </c>
      <c r="F2338" s="82">
        <f t="shared" si="108"/>
        <v>0.161</v>
      </c>
      <c r="G2338" s="39">
        <f>VLOOKUP(N2338,Currecny_M!$A$1:$P$10,2,FALSE)</f>
        <v>83</v>
      </c>
      <c r="H2338" s="39">
        <f>MATCH(C2338,Currecny_M!$A$1:$P$1,0)</f>
        <v>7</v>
      </c>
      <c r="I2338" s="39">
        <f>VLOOKUP(N2338,Currecny_M!$A$1:$P$10,MATCH(Database!C2338,Currecny_M!$A$1:$P$1,0),FALSE)</f>
        <v>87.24</v>
      </c>
      <c r="J2338" s="82">
        <f t="shared" si="109"/>
        <v>14.045639999999999</v>
      </c>
      <c r="K2338" s="39">
        <f>VLOOKUP('Cover page'!$B$6,Currecny_M!$A$1:$P$10,MATCH(Database!C2338,Currecny_M!$A$1:$P$1,0),FALSE)</f>
        <v>1</v>
      </c>
      <c r="L2338" s="82">
        <f t="shared" si="110"/>
        <v>14.045639999999999</v>
      </c>
      <c r="M2338" s="82">
        <f>((E2338/$F$1)*VLOOKUP(N2338,Currecny_M!$A$1:$P$10,MATCH(Database!C2338,Currecny_M!$A$1:$P$1,0),FALSE))/VLOOKUP('Cover page'!$B$6,Currecny_M!$A$1:$P$10,MATCH(Database!C2338,Currecny_M!$A$1:$P$1,0),FALSE)</f>
        <v>14.045639999999999</v>
      </c>
      <c r="N2338" s="6" t="str">
        <f>VLOOKUP(B2338,Master!$A$2:$C$11,3,FALSE)</f>
        <v>Euro</v>
      </c>
      <c r="O2338" s="6" t="str">
        <f>VLOOKUP(B2338,Master!$A$2:$C$11,2,FALSE)</f>
        <v>Europe</v>
      </c>
      <c r="Q2338" s="39" t="str">
        <f>VLOOKUP(D2338,GL_Master!$A$1:$D$80,2,FALSE)</f>
        <v>PL</v>
      </c>
      <c r="R2338" s="39" t="str">
        <f>VLOOKUP(D2338,GL_Master!$A$1:$D$80,3,FALSE)</f>
        <v>COGS</v>
      </c>
      <c r="S2338" s="39" t="str">
        <f>VLOOKUP(D2338,GL_Master!$A$1:$D$80,4,FALSE)</f>
        <v>project Expenses</v>
      </c>
    </row>
    <row r="2339" spans="1:19" x14ac:dyDescent="0.25">
      <c r="A2339" s="39" t="s">
        <v>262</v>
      </c>
      <c r="B2339" s="39" t="s">
        <v>237</v>
      </c>
      <c r="C2339" s="7">
        <v>44075</v>
      </c>
      <c r="D2339" s="39" t="s">
        <v>90</v>
      </c>
      <c r="E2339" s="39">
        <v>57</v>
      </c>
      <c r="F2339" s="82">
        <f t="shared" si="108"/>
        <v>5.7000000000000002E-2</v>
      </c>
      <c r="G2339" s="39">
        <f>VLOOKUP(N2339,Currecny_M!$A$1:$P$10,2,FALSE)</f>
        <v>83</v>
      </c>
      <c r="H2339" s="39">
        <f>MATCH(C2339,Currecny_M!$A$1:$P$1,0)</f>
        <v>7</v>
      </c>
      <c r="I2339" s="39">
        <f>VLOOKUP(N2339,Currecny_M!$A$1:$P$10,MATCH(Database!C2339,Currecny_M!$A$1:$P$1,0),FALSE)</f>
        <v>87.24</v>
      </c>
      <c r="J2339" s="82">
        <f t="shared" si="109"/>
        <v>4.9726799999999995</v>
      </c>
      <c r="K2339" s="39">
        <f>VLOOKUP('Cover page'!$B$6,Currecny_M!$A$1:$P$10,MATCH(Database!C2339,Currecny_M!$A$1:$P$1,0),FALSE)</f>
        <v>1</v>
      </c>
      <c r="L2339" s="82">
        <f t="shared" si="110"/>
        <v>4.9726799999999995</v>
      </c>
      <c r="M2339" s="82">
        <f>((E2339/$F$1)*VLOOKUP(N2339,Currecny_M!$A$1:$P$10,MATCH(Database!C2339,Currecny_M!$A$1:$P$1,0),FALSE))/VLOOKUP('Cover page'!$B$6,Currecny_M!$A$1:$P$10,MATCH(Database!C2339,Currecny_M!$A$1:$P$1,0),FALSE)</f>
        <v>4.9726799999999995</v>
      </c>
      <c r="N2339" s="6" t="str">
        <f>VLOOKUP(B2339,Master!$A$2:$C$11,3,FALSE)</f>
        <v>Euro</v>
      </c>
      <c r="O2339" s="6" t="str">
        <f>VLOOKUP(B2339,Master!$A$2:$C$11,2,FALSE)</f>
        <v>Europe</v>
      </c>
      <c r="Q2339" s="39" t="str">
        <f>VLOOKUP(D2339,GL_Master!$A$1:$D$80,2,FALSE)</f>
        <v>PL</v>
      </c>
      <c r="R2339" s="39" t="str">
        <f>VLOOKUP(D2339,GL_Master!$A$1:$D$80,3,FALSE)</f>
        <v>Office utility</v>
      </c>
      <c r="S2339" s="39" t="str">
        <f>VLOOKUP(D2339,GL_Master!$A$1:$D$80,4,FALSE)</f>
        <v>Electricity Expenses</v>
      </c>
    </row>
    <row r="2340" spans="1:19" x14ac:dyDescent="0.25">
      <c r="A2340" s="39" t="s">
        <v>262</v>
      </c>
      <c r="B2340" s="39" t="s">
        <v>237</v>
      </c>
      <c r="C2340" s="7">
        <v>44075</v>
      </c>
      <c r="D2340" s="39" t="s">
        <v>91</v>
      </c>
      <c r="E2340" s="39">
        <v>116</v>
      </c>
      <c r="F2340" s="82">
        <f t="shared" si="108"/>
        <v>0.11600000000000001</v>
      </c>
      <c r="G2340" s="39">
        <f>VLOOKUP(N2340,Currecny_M!$A$1:$P$10,2,FALSE)</f>
        <v>83</v>
      </c>
      <c r="H2340" s="39">
        <f>MATCH(C2340,Currecny_M!$A$1:$P$1,0)</f>
        <v>7</v>
      </c>
      <c r="I2340" s="39">
        <f>VLOOKUP(N2340,Currecny_M!$A$1:$P$10,MATCH(Database!C2340,Currecny_M!$A$1:$P$1,0),FALSE)</f>
        <v>87.24</v>
      </c>
      <c r="J2340" s="82">
        <f t="shared" si="109"/>
        <v>10.11984</v>
      </c>
      <c r="K2340" s="39">
        <f>VLOOKUP('Cover page'!$B$6,Currecny_M!$A$1:$P$10,MATCH(Database!C2340,Currecny_M!$A$1:$P$1,0),FALSE)</f>
        <v>1</v>
      </c>
      <c r="L2340" s="82">
        <f t="shared" si="110"/>
        <v>10.11984</v>
      </c>
      <c r="M2340" s="82">
        <f>((E2340/$F$1)*VLOOKUP(N2340,Currecny_M!$A$1:$P$10,MATCH(Database!C2340,Currecny_M!$A$1:$P$1,0),FALSE))/VLOOKUP('Cover page'!$B$6,Currecny_M!$A$1:$P$10,MATCH(Database!C2340,Currecny_M!$A$1:$P$1,0),FALSE)</f>
        <v>10.11984</v>
      </c>
      <c r="N2340" s="6" t="str">
        <f>VLOOKUP(B2340,Master!$A$2:$C$11,3,FALSE)</f>
        <v>Euro</v>
      </c>
      <c r="O2340" s="6" t="str">
        <f>VLOOKUP(B2340,Master!$A$2:$C$11,2,FALSE)</f>
        <v>Europe</v>
      </c>
      <c r="Q2340" s="39" t="str">
        <f>VLOOKUP(D2340,GL_Master!$A$1:$D$80,2,FALSE)</f>
        <v>PL</v>
      </c>
      <c r="R2340" s="39" t="str">
        <f>VLOOKUP(D2340,GL_Master!$A$1:$D$80,3,FALSE)</f>
        <v>Misc. expenses</v>
      </c>
      <c r="S2340" s="39" t="str">
        <f>VLOOKUP(D2340,GL_Master!$A$1:$D$80,4,FALSE)</f>
        <v>Repair &amp; Maintenance</v>
      </c>
    </row>
    <row r="2341" spans="1:19" x14ac:dyDescent="0.25">
      <c r="A2341" s="39" t="s">
        <v>262</v>
      </c>
      <c r="B2341" s="39" t="s">
        <v>237</v>
      </c>
      <c r="C2341" s="7">
        <v>44075</v>
      </c>
      <c r="D2341" s="39" t="s">
        <v>92</v>
      </c>
      <c r="E2341" s="39">
        <v>86</v>
      </c>
      <c r="F2341" s="82">
        <f t="shared" si="108"/>
        <v>8.5999999999999993E-2</v>
      </c>
      <c r="G2341" s="39">
        <f>VLOOKUP(N2341,Currecny_M!$A$1:$P$10,2,FALSE)</f>
        <v>83</v>
      </c>
      <c r="H2341" s="39">
        <f>MATCH(C2341,Currecny_M!$A$1:$P$1,0)</f>
        <v>7</v>
      </c>
      <c r="I2341" s="39">
        <f>VLOOKUP(N2341,Currecny_M!$A$1:$P$10,MATCH(Database!C2341,Currecny_M!$A$1:$P$1,0),FALSE)</f>
        <v>87.24</v>
      </c>
      <c r="J2341" s="82">
        <f t="shared" si="109"/>
        <v>7.5026399999999986</v>
      </c>
      <c r="K2341" s="39">
        <f>VLOOKUP('Cover page'!$B$6,Currecny_M!$A$1:$P$10,MATCH(Database!C2341,Currecny_M!$A$1:$P$1,0),FALSE)</f>
        <v>1</v>
      </c>
      <c r="L2341" s="82">
        <f t="shared" si="110"/>
        <v>7.5026399999999986</v>
      </c>
      <c r="M2341" s="82">
        <f>((E2341/$F$1)*VLOOKUP(N2341,Currecny_M!$A$1:$P$10,MATCH(Database!C2341,Currecny_M!$A$1:$P$1,0),FALSE))/VLOOKUP('Cover page'!$B$6,Currecny_M!$A$1:$P$10,MATCH(Database!C2341,Currecny_M!$A$1:$P$1,0),FALSE)</f>
        <v>7.5026399999999986</v>
      </c>
      <c r="N2341" s="6" t="str">
        <f>VLOOKUP(B2341,Master!$A$2:$C$11,3,FALSE)</f>
        <v>Euro</v>
      </c>
      <c r="O2341" s="6" t="str">
        <f>VLOOKUP(B2341,Master!$A$2:$C$11,2,FALSE)</f>
        <v>Europe</v>
      </c>
      <c r="Q2341" s="39" t="str">
        <f>VLOOKUP(D2341,GL_Master!$A$1:$D$80,2,FALSE)</f>
        <v>PL</v>
      </c>
      <c r="R2341" s="39" t="str">
        <f>VLOOKUP(D2341,GL_Master!$A$1:$D$80,3,FALSE)</f>
        <v>Misc. expenses</v>
      </c>
      <c r="S2341" s="39" t="str">
        <f>VLOOKUP(D2341,GL_Master!$A$1:$D$80,4,FALSE)</f>
        <v>Repair &amp; Maintenance</v>
      </c>
    </row>
    <row r="2342" spans="1:19" x14ac:dyDescent="0.25">
      <c r="A2342" s="39" t="s">
        <v>262</v>
      </c>
      <c r="B2342" s="39" t="s">
        <v>237</v>
      </c>
      <c r="C2342" s="7">
        <v>44075</v>
      </c>
      <c r="D2342" s="39" t="s">
        <v>93</v>
      </c>
      <c r="E2342" s="39">
        <v>1011</v>
      </c>
      <c r="F2342" s="82">
        <f t="shared" si="108"/>
        <v>1.0109999999999999</v>
      </c>
      <c r="G2342" s="39">
        <f>VLOOKUP(N2342,Currecny_M!$A$1:$P$10,2,FALSE)</f>
        <v>83</v>
      </c>
      <c r="H2342" s="39">
        <f>MATCH(C2342,Currecny_M!$A$1:$P$1,0)</f>
        <v>7</v>
      </c>
      <c r="I2342" s="39">
        <f>VLOOKUP(N2342,Currecny_M!$A$1:$P$10,MATCH(Database!C2342,Currecny_M!$A$1:$P$1,0),FALSE)</f>
        <v>87.24</v>
      </c>
      <c r="J2342" s="82">
        <f t="shared" si="109"/>
        <v>88.199639999999988</v>
      </c>
      <c r="K2342" s="39">
        <f>VLOOKUP('Cover page'!$B$6,Currecny_M!$A$1:$P$10,MATCH(Database!C2342,Currecny_M!$A$1:$P$1,0),FALSE)</f>
        <v>1</v>
      </c>
      <c r="L2342" s="82">
        <f t="shared" si="110"/>
        <v>88.199639999999988</v>
      </c>
      <c r="M2342" s="82">
        <f>((E2342/$F$1)*VLOOKUP(N2342,Currecny_M!$A$1:$P$10,MATCH(Database!C2342,Currecny_M!$A$1:$P$1,0),FALSE))/VLOOKUP('Cover page'!$B$6,Currecny_M!$A$1:$P$10,MATCH(Database!C2342,Currecny_M!$A$1:$P$1,0),FALSE)</f>
        <v>88.199639999999988</v>
      </c>
      <c r="N2342" s="6" t="str">
        <f>VLOOKUP(B2342,Master!$A$2:$C$11,3,FALSE)</f>
        <v>Euro</v>
      </c>
      <c r="O2342" s="6" t="str">
        <f>VLOOKUP(B2342,Master!$A$2:$C$11,2,FALSE)</f>
        <v>Europe</v>
      </c>
      <c r="Q2342" s="39" t="str">
        <f>VLOOKUP(D2342,GL_Master!$A$1:$D$80,2,FALSE)</f>
        <v>PL</v>
      </c>
      <c r="R2342" s="39" t="str">
        <f>VLOOKUP(D2342,GL_Master!$A$1:$D$80,3,FALSE)</f>
        <v>Salary wages &amp; benefits</v>
      </c>
      <c r="S2342" s="39" t="str">
        <f>VLOOKUP(D2342,GL_Master!$A$1:$D$80,4,FALSE)</f>
        <v>Employee benefits expense</v>
      </c>
    </row>
    <row r="2343" spans="1:19" x14ac:dyDescent="0.25">
      <c r="A2343" s="39" t="s">
        <v>262</v>
      </c>
      <c r="B2343" s="39" t="s">
        <v>237</v>
      </c>
      <c r="C2343" s="7">
        <v>44075</v>
      </c>
      <c r="D2343" s="39" t="s">
        <v>33</v>
      </c>
      <c r="E2343" s="39">
        <v>29</v>
      </c>
      <c r="F2343" s="82">
        <f t="shared" si="108"/>
        <v>2.9000000000000001E-2</v>
      </c>
      <c r="G2343" s="39">
        <f>VLOOKUP(N2343,Currecny_M!$A$1:$P$10,2,FALSE)</f>
        <v>83</v>
      </c>
      <c r="H2343" s="39">
        <f>MATCH(C2343,Currecny_M!$A$1:$P$1,0)</f>
        <v>7</v>
      </c>
      <c r="I2343" s="39">
        <f>VLOOKUP(N2343,Currecny_M!$A$1:$P$10,MATCH(Database!C2343,Currecny_M!$A$1:$P$1,0),FALSE)</f>
        <v>87.24</v>
      </c>
      <c r="J2343" s="82">
        <f t="shared" si="109"/>
        <v>2.52996</v>
      </c>
      <c r="K2343" s="39">
        <f>VLOOKUP('Cover page'!$B$6,Currecny_M!$A$1:$P$10,MATCH(Database!C2343,Currecny_M!$A$1:$P$1,0),FALSE)</f>
        <v>1</v>
      </c>
      <c r="L2343" s="82">
        <f t="shared" si="110"/>
        <v>2.52996</v>
      </c>
      <c r="M2343" s="82">
        <f>((E2343/$F$1)*VLOOKUP(N2343,Currecny_M!$A$1:$P$10,MATCH(Database!C2343,Currecny_M!$A$1:$P$1,0),FALSE))/VLOOKUP('Cover page'!$B$6,Currecny_M!$A$1:$P$10,MATCH(Database!C2343,Currecny_M!$A$1:$P$1,0),FALSE)</f>
        <v>2.52996</v>
      </c>
      <c r="N2343" s="6" t="str">
        <f>VLOOKUP(B2343,Master!$A$2:$C$11,3,FALSE)</f>
        <v>Euro</v>
      </c>
      <c r="O2343" s="6" t="str">
        <f>VLOOKUP(B2343,Master!$A$2:$C$11,2,FALSE)</f>
        <v>Europe</v>
      </c>
      <c r="Q2343" s="39" t="str">
        <f>VLOOKUP(D2343,GL_Master!$A$1:$D$80,2,FALSE)</f>
        <v>PL</v>
      </c>
      <c r="R2343" s="39" t="str">
        <f>VLOOKUP(D2343,GL_Master!$A$1:$D$80,3,FALSE)</f>
        <v>Staff welfare expenses</v>
      </c>
      <c r="S2343" s="39" t="str">
        <f>VLOOKUP(D2343,GL_Master!$A$1:$D$80,4,FALSE)</f>
        <v>Other staff welfare</v>
      </c>
    </row>
    <row r="2344" spans="1:19" x14ac:dyDescent="0.25">
      <c r="A2344" s="39" t="s">
        <v>262</v>
      </c>
      <c r="B2344" s="39" t="s">
        <v>237</v>
      </c>
      <c r="C2344" s="7">
        <v>44075</v>
      </c>
      <c r="D2344" s="39" t="s">
        <v>94</v>
      </c>
      <c r="E2344" s="39">
        <v>161</v>
      </c>
      <c r="F2344" s="82">
        <f t="shared" si="108"/>
        <v>0.161</v>
      </c>
      <c r="G2344" s="39">
        <f>VLOOKUP(N2344,Currecny_M!$A$1:$P$10,2,FALSE)</f>
        <v>83</v>
      </c>
      <c r="H2344" s="39">
        <f>MATCH(C2344,Currecny_M!$A$1:$P$1,0)</f>
        <v>7</v>
      </c>
      <c r="I2344" s="39">
        <f>VLOOKUP(N2344,Currecny_M!$A$1:$P$10,MATCH(Database!C2344,Currecny_M!$A$1:$P$1,0),FALSE)</f>
        <v>87.24</v>
      </c>
      <c r="J2344" s="82">
        <f t="shared" si="109"/>
        <v>14.045639999999999</v>
      </c>
      <c r="K2344" s="39">
        <f>VLOOKUP('Cover page'!$B$6,Currecny_M!$A$1:$P$10,MATCH(Database!C2344,Currecny_M!$A$1:$P$1,0),FALSE)</f>
        <v>1</v>
      </c>
      <c r="L2344" s="82">
        <f t="shared" si="110"/>
        <v>14.045639999999999</v>
      </c>
      <c r="M2344" s="82">
        <f>((E2344/$F$1)*VLOOKUP(N2344,Currecny_M!$A$1:$P$10,MATCH(Database!C2344,Currecny_M!$A$1:$P$1,0),FALSE))/VLOOKUP('Cover page'!$B$6,Currecny_M!$A$1:$P$10,MATCH(Database!C2344,Currecny_M!$A$1:$P$1,0),FALSE)</f>
        <v>14.045639999999999</v>
      </c>
      <c r="N2344" s="6" t="str">
        <f>VLOOKUP(B2344,Master!$A$2:$C$11,3,FALSE)</f>
        <v>Euro</v>
      </c>
      <c r="O2344" s="6" t="str">
        <f>VLOOKUP(B2344,Master!$A$2:$C$11,2,FALSE)</f>
        <v>Europe</v>
      </c>
      <c r="Q2344" s="39" t="str">
        <f>VLOOKUP(D2344,GL_Master!$A$1:$D$80,2,FALSE)</f>
        <v>PL</v>
      </c>
      <c r="R2344" s="39" t="str">
        <f>VLOOKUP(D2344,GL_Master!$A$1:$D$80,3,FALSE)</f>
        <v xml:space="preserve">Gratuity expenses </v>
      </c>
      <c r="S2344" s="39" t="str">
        <f>VLOOKUP(D2344,GL_Master!$A$1:$D$80,4,FALSE)</f>
        <v>Gratuity</v>
      </c>
    </row>
    <row r="2345" spans="1:19" x14ac:dyDescent="0.25">
      <c r="A2345" s="39" t="s">
        <v>262</v>
      </c>
      <c r="B2345" s="39" t="s">
        <v>237</v>
      </c>
      <c r="C2345" s="7">
        <v>44075</v>
      </c>
      <c r="D2345" s="39" t="s">
        <v>95</v>
      </c>
      <c r="E2345" s="39">
        <v>56</v>
      </c>
      <c r="F2345" s="82">
        <f t="shared" si="108"/>
        <v>5.6000000000000001E-2</v>
      </c>
      <c r="G2345" s="39">
        <f>VLOOKUP(N2345,Currecny_M!$A$1:$P$10,2,FALSE)</f>
        <v>83</v>
      </c>
      <c r="H2345" s="39">
        <f>MATCH(C2345,Currecny_M!$A$1:$P$1,0)</f>
        <v>7</v>
      </c>
      <c r="I2345" s="39">
        <f>VLOOKUP(N2345,Currecny_M!$A$1:$P$10,MATCH(Database!C2345,Currecny_M!$A$1:$P$1,0),FALSE)</f>
        <v>87.24</v>
      </c>
      <c r="J2345" s="82">
        <f t="shared" si="109"/>
        <v>4.88544</v>
      </c>
      <c r="K2345" s="39">
        <f>VLOOKUP('Cover page'!$B$6,Currecny_M!$A$1:$P$10,MATCH(Database!C2345,Currecny_M!$A$1:$P$1,0),FALSE)</f>
        <v>1</v>
      </c>
      <c r="L2345" s="82">
        <f t="shared" si="110"/>
        <v>4.88544</v>
      </c>
      <c r="M2345" s="82">
        <f>((E2345/$F$1)*VLOOKUP(N2345,Currecny_M!$A$1:$P$10,MATCH(Database!C2345,Currecny_M!$A$1:$P$1,0),FALSE))/VLOOKUP('Cover page'!$B$6,Currecny_M!$A$1:$P$10,MATCH(Database!C2345,Currecny_M!$A$1:$P$1,0),FALSE)</f>
        <v>4.88544</v>
      </c>
      <c r="N2345" s="6" t="str">
        <f>VLOOKUP(B2345,Master!$A$2:$C$11,3,FALSE)</f>
        <v>Euro</v>
      </c>
      <c r="O2345" s="6" t="str">
        <f>VLOOKUP(B2345,Master!$A$2:$C$11,2,FALSE)</f>
        <v>Europe</v>
      </c>
      <c r="Q2345" s="39" t="str">
        <f>VLOOKUP(D2345,GL_Master!$A$1:$D$80,2,FALSE)</f>
        <v>PL</v>
      </c>
      <c r="R2345" s="39" t="str">
        <f>VLOOKUP(D2345,GL_Master!$A$1:$D$80,3,FALSE)</f>
        <v>Salary wages &amp; benefits</v>
      </c>
      <c r="S2345" s="39" t="str">
        <f>VLOOKUP(D2345,GL_Master!$A$1:$D$80,4,FALSE)</f>
        <v>Employee benefits expense</v>
      </c>
    </row>
    <row r="2346" spans="1:19" x14ac:dyDescent="0.25">
      <c r="A2346" s="39" t="s">
        <v>262</v>
      </c>
      <c r="B2346" s="39" t="s">
        <v>237</v>
      </c>
      <c r="C2346" s="7">
        <v>44075</v>
      </c>
      <c r="D2346" s="39" t="s">
        <v>96</v>
      </c>
      <c r="E2346" s="39">
        <v>487</v>
      </c>
      <c r="F2346" s="82">
        <f t="shared" si="108"/>
        <v>0.48699999999999999</v>
      </c>
      <c r="G2346" s="39">
        <f>VLOOKUP(N2346,Currecny_M!$A$1:$P$10,2,FALSE)</f>
        <v>83</v>
      </c>
      <c r="H2346" s="39">
        <f>MATCH(C2346,Currecny_M!$A$1:$P$1,0)</f>
        <v>7</v>
      </c>
      <c r="I2346" s="39">
        <f>VLOOKUP(N2346,Currecny_M!$A$1:$P$10,MATCH(Database!C2346,Currecny_M!$A$1:$P$1,0),FALSE)</f>
        <v>87.24</v>
      </c>
      <c r="J2346" s="82">
        <f t="shared" si="109"/>
        <v>42.485879999999995</v>
      </c>
      <c r="K2346" s="39">
        <f>VLOOKUP('Cover page'!$B$6,Currecny_M!$A$1:$P$10,MATCH(Database!C2346,Currecny_M!$A$1:$P$1,0),FALSE)</f>
        <v>1</v>
      </c>
      <c r="L2346" s="82">
        <f t="shared" si="110"/>
        <v>42.485879999999995</v>
      </c>
      <c r="M2346" s="82">
        <f>((E2346/$F$1)*VLOOKUP(N2346,Currecny_M!$A$1:$P$10,MATCH(Database!C2346,Currecny_M!$A$1:$P$1,0),FALSE))/VLOOKUP('Cover page'!$B$6,Currecny_M!$A$1:$P$10,MATCH(Database!C2346,Currecny_M!$A$1:$P$1,0),FALSE)</f>
        <v>42.485879999999995</v>
      </c>
      <c r="N2346" s="6" t="str">
        <f>VLOOKUP(B2346,Master!$A$2:$C$11,3,FALSE)</f>
        <v>Euro</v>
      </c>
      <c r="O2346" s="6" t="str">
        <f>VLOOKUP(B2346,Master!$A$2:$C$11,2,FALSE)</f>
        <v>Europe</v>
      </c>
      <c r="Q2346" s="39" t="str">
        <f>VLOOKUP(D2346,GL_Master!$A$1:$D$80,2,FALSE)</f>
        <v>PL</v>
      </c>
      <c r="R2346" s="39" t="str">
        <f>VLOOKUP(D2346,GL_Master!$A$1:$D$80,3,FALSE)</f>
        <v>Salary wages &amp; benefits</v>
      </c>
      <c r="S2346" s="39" t="str">
        <f>VLOOKUP(D2346,GL_Master!$A$1:$D$80,4,FALSE)</f>
        <v>Employee benefits expense</v>
      </c>
    </row>
    <row r="2347" spans="1:19" x14ac:dyDescent="0.25">
      <c r="A2347" s="39" t="s">
        <v>262</v>
      </c>
      <c r="B2347" s="39" t="s">
        <v>237</v>
      </c>
      <c r="C2347" s="7">
        <v>44075</v>
      </c>
      <c r="D2347" s="39" t="s">
        <v>97</v>
      </c>
      <c r="E2347" s="39">
        <v>27</v>
      </c>
      <c r="F2347" s="82">
        <f t="shared" si="108"/>
        <v>2.7E-2</v>
      </c>
      <c r="G2347" s="39">
        <f>VLOOKUP(N2347,Currecny_M!$A$1:$P$10,2,FALSE)</f>
        <v>83</v>
      </c>
      <c r="H2347" s="39">
        <f>MATCH(C2347,Currecny_M!$A$1:$P$1,0)</f>
        <v>7</v>
      </c>
      <c r="I2347" s="39">
        <f>VLOOKUP(N2347,Currecny_M!$A$1:$P$10,MATCH(Database!C2347,Currecny_M!$A$1:$P$1,0),FALSE)</f>
        <v>87.24</v>
      </c>
      <c r="J2347" s="82">
        <f t="shared" si="109"/>
        <v>2.35548</v>
      </c>
      <c r="K2347" s="39">
        <f>VLOOKUP('Cover page'!$B$6,Currecny_M!$A$1:$P$10,MATCH(Database!C2347,Currecny_M!$A$1:$P$1,0),FALSE)</f>
        <v>1</v>
      </c>
      <c r="L2347" s="82">
        <f t="shared" si="110"/>
        <v>2.35548</v>
      </c>
      <c r="M2347" s="82">
        <f>((E2347/$F$1)*VLOOKUP(N2347,Currecny_M!$A$1:$P$10,MATCH(Database!C2347,Currecny_M!$A$1:$P$1,0),FALSE))/VLOOKUP('Cover page'!$B$6,Currecny_M!$A$1:$P$10,MATCH(Database!C2347,Currecny_M!$A$1:$P$1,0),FALSE)</f>
        <v>2.35548</v>
      </c>
      <c r="N2347" s="6" t="str">
        <f>VLOOKUP(B2347,Master!$A$2:$C$11,3,FALSE)</f>
        <v>Euro</v>
      </c>
      <c r="O2347" s="6" t="str">
        <f>VLOOKUP(B2347,Master!$A$2:$C$11,2,FALSE)</f>
        <v>Europe</v>
      </c>
      <c r="Q2347" s="39" t="str">
        <f>VLOOKUP(D2347,GL_Master!$A$1:$D$80,2,FALSE)</f>
        <v>PL</v>
      </c>
      <c r="R2347" s="39" t="str">
        <f>VLOOKUP(D2347,GL_Master!$A$1:$D$80,3,FALSE)</f>
        <v>Salary wages &amp; benefits</v>
      </c>
      <c r="S2347" s="39" t="str">
        <f>VLOOKUP(D2347,GL_Master!$A$1:$D$80,4,FALSE)</f>
        <v>Employee benefits expense</v>
      </c>
    </row>
    <row r="2348" spans="1:19" x14ac:dyDescent="0.25">
      <c r="A2348" s="39" t="s">
        <v>262</v>
      </c>
      <c r="B2348" s="39" t="s">
        <v>237</v>
      </c>
      <c r="C2348" s="7">
        <v>44075</v>
      </c>
      <c r="D2348" s="39" t="s">
        <v>98</v>
      </c>
      <c r="E2348" s="39">
        <v>56</v>
      </c>
      <c r="F2348" s="82">
        <f t="shared" si="108"/>
        <v>5.6000000000000001E-2</v>
      </c>
      <c r="G2348" s="39">
        <f>VLOOKUP(N2348,Currecny_M!$A$1:$P$10,2,FALSE)</f>
        <v>83</v>
      </c>
      <c r="H2348" s="39">
        <f>MATCH(C2348,Currecny_M!$A$1:$P$1,0)</f>
        <v>7</v>
      </c>
      <c r="I2348" s="39">
        <f>VLOOKUP(N2348,Currecny_M!$A$1:$P$10,MATCH(Database!C2348,Currecny_M!$A$1:$P$1,0),FALSE)</f>
        <v>87.24</v>
      </c>
      <c r="J2348" s="82">
        <f t="shared" si="109"/>
        <v>4.88544</v>
      </c>
      <c r="K2348" s="39">
        <f>VLOOKUP('Cover page'!$B$6,Currecny_M!$A$1:$P$10,MATCH(Database!C2348,Currecny_M!$A$1:$P$1,0),FALSE)</f>
        <v>1</v>
      </c>
      <c r="L2348" s="82">
        <f t="shared" si="110"/>
        <v>4.88544</v>
      </c>
      <c r="M2348" s="82">
        <f>((E2348/$F$1)*VLOOKUP(N2348,Currecny_M!$A$1:$P$10,MATCH(Database!C2348,Currecny_M!$A$1:$P$1,0),FALSE))/VLOOKUP('Cover page'!$B$6,Currecny_M!$A$1:$P$10,MATCH(Database!C2348,Currecny_M!$A$1:$P$1,0),FALSE)</f>
        <v>4.88544</v>
      </c>
      <c r="N2348" s="6" t="str">
        <f>VLOOKUP(B2348,Master!$A$2:$C$11,3,FALSE)</f>
        <v>Euro</v>
      </c>
      <c r="O2348" s="6" t="str">
        <f>VLOOKUP(B2348,Master!$A$2:$C$11,2,FALSE)</f>
        <v>Europe</v>
      </c>
      <c r="Q2348" s="39" t="str">
        <f>VLOOKUP(D2348,GL_Master!$A$1:$D$80,2,FALSE)</f>
        <v>PL</v>
      </c>
      <c r="R2348" s="39" t="str">
        <f>VLOOKUP(D2348,GL_Master!$A$1:$D$80,3,FALSE)</f>
        <v>Salary wages &amp; benefits</v>
      </c>
      <c r="S2348" s="39" t="str">
        <f>VLOOKUP(D2348,GL_Master!$A$1:$D$80,4,FALSE)</f>
        <v>Employee benefits expense</v>
      </c>
    </row>
    <row r="2349" spans="1:19" x14ac:dyDescent="0.25">
      <c r="A2349" s="39" t="s">
        <v>262</v>
      </c>
      <c r="B2349" s="39" t="s">
        <v>237</v>
      </c>
      <c r="C2349" s="7">
        <v>44075</v>
      </c>
      <c r="D2349" s="39" t="s">
        <v>99</v>
      </c>
      <c r="E2349" s="39">
        <v>28</v>
      </c>
      <c r="F2349" s="82">
        <f t="shared" si="108"/>
        <v>2.8000000000000001E-2</v>
      </c>
      <c r="G2349" s="39">
        <f>VLOOKUP(N2349,Currecny_M!$A$1:$P$10,2,FALSE)</f>
        <v>83</v>
      </c>
      <c r="H2349" s="39">
        <f>MATCH(C2349,Currecny_M!$A$1:$P$1,0)</f>
        <v>7</v>
      </c>
      <c r="I2349" s="39">
        <f>VLOOKUP(N2349,Currecny_M!$A$1:$P$10,MATCH(Database!C2349,Currecny_M!$A$1:$P$1,0),FALSE)</f>
        <v>87.24</v>
      </c>
      <c r="J2349" s="82">
        <f t="shared" si="109"/>
        <v>2.44272</v>
      </c>
      <c r="K2349" s="39">
        <f>VLOOKUP('Cover page'!$B$6,Currecny_M!$A$1:$P$10,MATCH(Database!C2349,Currecny_M!$A$1:$P$1,0),FALSE)</f>
        <v>1</v>
      </c>
      <c r="L2349" s="82">
        <f t="shared" si="110"/>
        <v>2.44272</v>
      </c>
      <c r="M2349" s="82">
        <f>((E2349/$F$1)*VLOOKUP(N2349,Currecny_M!$A$1:$P$10,MATCH(Database!C2349,Currecny_M!$A$1:$P$1,0),FALSE))/VLOOKUP('Cover page'!$B$6,Currecny_M!$A$1:$P$10,MATCH(Database!C2349,Currecny_M!$A$1:$P$1,0),FALSE)</f>
        <v>2.44272</v>
      </c>
      <c r="N2349" s="6" t="str">
        <f>VLOOKUP(B2349,Master!$A$2:$C$11,3,FALSE)</f>
        <v>Euro</v>
      </c>
      <c r="O2349" s="6" t="str">
        <f>VLOOKUP(B2349,Master!$A$2:$C$11,2,FALSE)</f>
        <v>Europe</v>
      </c>
      <c r="Q2349" s="39" t="str">
        <f>VLOOKUP(D2349,GL_Master!$A$1:$D$80,2,FALSE)</f>
        <v>PL</v>
      </c>
      <c r="R2349" s="39" t="str">
        <f>VLOOKUP(D2349,GL_Master!$A$1:$D$80,3,FALSE)</f>
        <v>Salary wages &amp; benefits</v>
      </c>
      <c r="S2349" s="39" t="str">
        <f>VLOOKUP(D2349,GL_Master!$A$1:$D$80,4,FALSE)</f>
        <v>Employee benefits expense</v>
      </c>
    </row>
    <row r="2350" spans="1:19" x14ac:dyDescent="0.25">
      <c r="A2350" s="39" t="s">
        <v>262</v>
      </c>
      <c r="B2350" s="39" t="s">
        <v>237</v>
      </c>
      <c r="C2350" s="7">
        <v>44075</v>
      </c>
      <c r="D2350" s="39" t="s">
        <v>100</v>
      </c>
      <c r="E2350" s="39">
        <v>195</v>
      </c>
      <c r="F2350" s="82">
        <f t="shared" si="108"/>
        <v>0.19500000000000001</v>
      </c>
      <c r="G2350" s="39">
        <f>VLOOKUP(N2350,Currecny_M!$A$1:$P$10,2,FALSE)</f>
        <v>83</v>
      </c>
      <c r="H2350" s="39">
        <f>MATCH(C2350,Currecny_M!$A$1:$P$1,0)</f>
        <v>7</v>
      </c>
      <c r="I2350" s="39">
        <f>VLOOKUP(N2350,Currecny_M!$A$1:$P$10,MATCH(Database!C2350,Currecny_M!$A$1:$P$1,0),FALSE)</f>
        <v>87.24</v>
      </c>
      <c r="J2350" s="82">
        <f t="shared" si="109"/>
        <v>17.011800000000001</v>
      </c>
      <c r="K2350" s="39">
        <f>VLOOKUP('Cover page'!$B$6,Currecny_M!$A$1:$P$10,MATCH(Database!C2350,Currecny_M!$A$1:$P$1,0),FALSE)</f>
        <v>1</v>
      </c>
      <c r="L2350" s="82">
        <f t="shared" si="110"/>
        <v>17.011800000000001</v>
      </c>
      <c r="M2350" s="82">
        <f>((E2350/$F$1)*VLOOKUP(N2350,Currecny_M!$A$1:$P$10,MATCH(Database!C2350,Currecny_M!$A$1:$P$1,0),FALSE))/VLOOKUP('Cover page'!$B$6,Currecny_M!$A$1:$P$10,MATCH(Database!C2350,Currecny_M!$A$1:$P$1,0),FALSE)</f>
        <v>17.011800000000001</v>
      </c>
      <c r="N2350" s="6" t="str">
        <f>VLOOKUP(B2350,Master!$A$2:$C$11,3,FALSE)</f>
        <v>Euro</v>
      </c>
      <c r="O2350" s="6" t="str">
        <f>VLOOKUP(B2350,Master!$A$2:$C$11,2,FALSE)</f>
        <v>Europe</v>
      </c>
      <c r="Q2350" s="39" t="str">
        <f>VLOOKUP(D2350,GL_Master!$A$1:$D$80,2,FALSE)</f>
        <v>PL</v>
      </c>
      <c r="R2350" s="39" t="str">
        <f>VLOOKUP(D2350,GL_Master!$A$1:$D$80,3,FALSE)</f>
        <v>Salary wages &amp; benefits</v>
      </c>
      <c r="S2350" s="39" t="str">
        <f>VLOOKUP(D2350,GL_Master!$A$1:$D$80,4,FALSE)</f>
        <v>Employee benefits expense</v>
      </c>
    </row>
    <row r="2351" spans="1:19" x14ac:dyDescent="0.25">
      <c r="A2351" s="39" t="s">
        <v>262</v>
      </c>
      <c r="B2351" s="39" t="s">
        <v>237</v>
      </c>
      <c r="C2351" s="7">
        <v>44075</v>
      </c>
      <c r="D2351" s="39" t="s">
        <v>30</v>
      </c>
      <c r="E2351" s="39">
        <v>54</v>
      </c>
      <c r="F2351" s="82">
        <f t="shared" si="108"/>
        <v>5.3999999999999999E-2</v>
      </c>
      <c r="G2351" s="39">
        <f>VLOOKUP(N2351,Currecny_M!$A$1:$P$10,2,FALSE)</f>
        <v>83</v>
      </c>
      <c r="H2351" s="39">
        <f>MATCH(C2351,Currecny_M!$A$1:$P$1,0)</f>
        <v>7</v>
      </c>
      <c r="I2351" s="39">
        <f>VLOOKUP(N2351,Currecny_M!$A$1:$P$10,MATCH(Database!C2351,Currecny_M!$A$1:$P$1,0),FALSE)</f>
        <v>87.24</v>
      </c>
      <c r="J2351" s="82">
        <f t="shared" si="109"/>
        <v>4.71096</v>
      </c>
      <c r="K2351" s="39">
        <f>VLOOKUP('Cover page'!$B$6,Currecny_M!$A$1:$P$10,MATCH(Database!C2351,Currecny_M!$A$1:$P$1,0),FALSE)</f>
        <v>1</v>
      </c>
      <c r="L2351" s="82">
        <f t="shared" si="110"/>
        <v>4.71096</v>
      </c>
      <c r="M2351" s="82">
        <f>((E2351/$F$1)*VLOOKUP(N2351,Currecny_M!$A$1:$P$10,MATCH(Database!C2351,Currecny_M!$A$1:$P$1,0),FALSE))/VLOOKUP('Cover page'!$B$6,Currecny_M!$A$1:$P$10,MATCH(Database!C2351,Currecny_M!$A$1:$P$1,0),FALSE)</f>
        <v>4.71096</v>
      </c>
      <c r="N2351" s="6" t="str">
        <f>VLOOKUP(B2351,Master!$A$2:$C$11,3,FALSE)</f>
        <v>Euro</v>
      </c>
      <c r="O2351" s="6" t="str">
        <f>VLOOKUP(B2351,Master!$A$2:$C$11,2,FALSE)</f>
        <v>Europe</v>
      </c>
      <c r="Q2351" s="39" t="str">
        <f>VLOOKUP(D2351,GL_Master!$A$1:$D$80,2,FALSE)</f>
        <v>PL</v>
      </c>
      <c r="R2351" s="39" t="str">
        <f>VLOOKUP(D2351,GL_Master!$A$1:$D$80,3,FALSE)</f>
        <v>Travelling and conveyance</v>
      </c>
      <c r="S2351" s="39" t="str">
        <f>VLOOKUP(D2351,GL_Master!$A$1:$D$80,4,FALSE)</f>
        <v>Local conveyance</v>
      </c>
    </row>
    <row r="2352" spans="1:19" x14ac:dyDescent="0.25">
      <c r="A2352" s="39" t="s">
        <v>262</v>
      </c>
      <c r="B2352" s="39" t="s">
        <v>237</v>
      </c>
      <c r="C2352" s="7">
        <v>44075</v>
      </c>
      <c r="D2352" s="39" t="s">
        <v>31</v>
      </c>
      <c r="E2352" s="39">
        <v>27</v>
      </c>
      <c r="F2352" s="82">
        <f t="shared" si="108"/>
        <v>2.7E-2</v>
      </c>
      <c r="G2352" s="39">
        <f>VLOOKUP(N2352,Currecny_M!$A$1:$P$10,2,FALSE)</f>
        <v>83</v>
      </c>
      <c r="H2352" s="39">
        <f>MATCH(C2352,Currecny_M!$A$1:$P$1,0)</f>
        <v>7</v>
      </c>
      <c r="I2352" s="39">
        <f>VLOOKUP(N2352,Currecny_M!$A$1:$P$10,MATCH(Database!C2352,Currecny_M!$A$1:$P$1,0),FALSE)</f>
        <v>87.24</v>
      </c>
      <c r="J2352" s="82">
        <f t="shared" si="109"/>
        <v>2.35548</v>
      </c>
      <c r="K2352" s="39">
        <f>VLOOKUP('Cover page'!$B$6,Currecny_M!$A$1:$P$10,MATCH(Database!C2352,Currecny_M!$A$1:$P$1,0),FALSE)</f>
        <v>1</v>
      </c>
      <c r="L2352" s="82">
        <f t="shared" si="110"/>
        <v>2.35548</v>
      </c>
      <c r="M2352" s="82">
        <f>((E2352/$F$1)*VLOOKUP(N2352,Currecny_M!$A$1:$P$10,MATCH(Database!C2352,Currecny_M!$A$1:$P$1,0),FALSE))/VLOOKUP('Cover page'!$B$6,Currecny_M!$A$1:$P$10,MATCH(Database!C2352,Currecny_M!$A$1:$P$1,0),FALSE)</f>
        <v>2.35548</v>
      </c>
      <c r="N2352" s="6" t="str">
        <f>VLOOKUP(B2352,Master!$A$2:$C$11,3,FALSE)</f>
        <v>Euro</v>
      </c>
      <c r="O2352" s="6" t="str">
        <f>VLOOKUP(B2352,Master!$A$2:$C$11,2,FALSE)</f>
        <v>Europe</v>
      </c>
      <c r="Q2352" s="39" t="str">
        <f>VLOOKUP(D2352,GL_Master!$A$1:$D$80,2,FALSE)</f>
        <v>PL</v>
      </c>
      <c r="R2352" s="39" t="str">
        <f>VLOOKUP(D2352,GL_Master!$A$1:$D$80,3,FALSE)</f>
        <v>Office expenses</v>
      </c>
      <c r="S2352" s="39" t="str">
        <f>VLOOKUP(D2352,GL_Master!$A$1:$D$80,4,FALSE)</f>
        <v>Parking charges</v>
      </c>
    </row>
    <row r="2353" spans="1:19" x14ac:dyDescent="0.25">
      <c r="A2353" s="39" t="s">
        <v>262</v>
      </c>
      <c r="B2353" s="39" t="s">
        <v>237</v>
      </c>
      <c r="C2353" s="7">
        <v>44075</v>
      </c>
      <c r="D2353" s="39" t="s">
        <v>101</v>
      </c>
      <c r="E2353" s="39">
        <v>27</v>
      </c>
      <c r="F2353" s="82">
        <f t="shared" si="108"/>
        <v>2.7E-2</v>
      </c>
      <c r="G2353" s="39">
        <f>VLOOKUP(N2353,Currecny_M!$A$1:$P$10,2,FALSE)</f>
        <v>83</v>
      </c>
      <c r="H2353" s="39">
        <f>MATCH(C2353,Currecny_M!$A$1:$P$1,0)</f>
        <v>7</v>
      </c>
      <c r="I2353" s="39">
        <f>VLOOKUP(N2353,Currecny_M!$A$1:$P$10,MATCH(Database!C2353,Currecny_M!$A$1:$P$1,0),FALSE)</f>
        <v>87.24</v>
      </c>
      <c r="J2353" s="82">
        <f t="shared" si="109"/>
        <v>2.35548</v>
      </c>
      <c r="K2353" s="39">
        <f>VLOOKUP('Cover page'!$B$6,Currecny_M!$A$1:$P$10,MATCH(Database!C2353,Currecny_M!$A$1:$P$1,0),FALSE)</f>
        <v>1</v>
      </c>
      <c r="L2353" s="82">
        <f t="shared" si="110"/>
        <v>2.35548</v>
      </c>
      <c r="M2353" s="82">
        <f>((E2353/$F$1)*VLOOKUP(N2353,Currecny_M!$A$1:$P$10,MATCH(Database!C2353,Currecny_M!$A$1:$P$1,0),FALSE))/VLOOKUP('Cover page'!$B$6,Currecny_M!$A$1:$P$10,MATCH(Database!C2353,Currecny_M!$A$1:$P$1,0),FALSE)</f>
        <v>2.35548</v>
      </c>
      <c r="N2353" s="6" t="str">
        <f>VLOOKUP(B2353,Master!$A$2:$C$11,3,FALSE)</f>
        <v>Euro</v>
      </c>
      <c r="O2353" s="6" t="str">
        <f>VLOOKUP(B2353,Master!$A$2:$C$11,2,FALSE)</f>
        <v>Europe</v>
      </c>
      <c r="Q2353" s="39" t="str">
        <f>VLOOKUP(D2353,GL_Master!$A$1:$D$80,2,FALSE)</f>
        <v>PL</v>
      </c>
      <c r="R2353" s="39" t="str">
        <f>VLOOKUP(D2353,GL_Master!$A$1:$D$80,3,FALSE)</f>
        <v>COGS</v>
      </c>
      <c r="S2353" s="39" t="str">
        <f>VLOOKUP(D2353,GL_Master!$A$1:$D$80,4,FALSE)</f>
        <v>Purchase of other traded goods</v>
      </c>
    </row>
    <row r="2354" spans="1:19" x14ac:dyDescent="0.25">
      <c r="A2354" s="39" t="s">
        <v>262</v>
      </c>
      <c r="B2354" s="39" t="s">
        <v>237</v>
      </c>
      <c r="C2354" s="7">
        <v>44075</v>
      </c>
      <c r="D2354" s="39" t="s">
        <v>102</v>
      </c>
      <c r="E2354" s="39">
        <v>27</v>
      </c>
      <c r="F2354" s="82">
        <f t="shared" si="108"/>
        <v>2.7E-2</v>
      </c>
      <c r="G2354" s="39">
        <f>VLOOKUP(N2354,Currecny_M!$A$1:$P$10,2,FALSE)</f>
        <v>83</v>
      </c>
      <c r="H2354" s="39">
        <f>MATCH(C2354,Currecny_M!$A$1:$P$1,0)</f>
        <v>7</v>
      </c>
      <c r="I2354" s="39">
        <f>VLOOKUP(N2354,Currecny_M!$A$1:$P$10,MATCH(Database!C2354,Currecny_M!$A$1:$P$1,0),FALSE)</f>
        <v>87.24</v>
      </c>
      <c r="J2354" s="82">
        <f t="shared" si="109"/>
        <v>2.35548</v>
      </c>
      <c r="K2354" s="39">
        <f>VLOOKUP('Cover page'!$B$6,Currecny_M!$A$1:$P$10,MATCH(Database!C2354,Currecny_M!$A$1:$P$1,0),FALSE)</f>
        <v>1</v>
      </c>
      <c r="L2354" s="82">
        <f t="shared" si="110"/>
        <v>2.35548</v>
      </c>
      <c r="M2354" s="82">
        <f>((E2354/$F$1)*VLOOKUP(N2354,Currecny_M!$A$1:$P$10,MATCH(Database!C2354,Currecny_M!$A$1:$P$1,0),FALSE))/VLOOKUP('Cover page'!$B$6,Currecny_M!$A$1:$P$10,MATCH(Database!C2354,Currecny_M!$A$1:$P$1,0),FALSE)</f>
        <v>2.35548</v>
      </c>
      <c r="N2354" s="6" t="str">
        <f>VLOOKUP(B2354,Master!$A$2:$C$11,3,FALSE)</f>
        <v>Euro</v>
      </c>
      <c r="O2354" s="6" t="str">
        <f>VLOOKUP(B2354,Master!$A$2:$C$11,2,FALSE)</f>
        <v>Europe</v>
      </c>
      <c r="Q2354" s="39" t="str">
        <f>VLOOKUP(D2354,GL_Master!$A$1:$D$80,2,FALSE)</f>
        <v>PL</v>
      </c>
      <c r="R2354" s="39" t="str">
        <f>VLOOKUP(D2354,GL_Master!$A$1:$D$80,3,FALSE)</f>
        <v>Staff welfare expenses</v>
      </c>
      <c r="S2354" s="39" t="str">
        <f>VLOOKUP(D2354,GL_Master!$A$1:$D$80,4,FALSE)</f>
        <v>Diwali Expense</v>
      </c>
    </row>
    <row r="2355" spans="1:19" x14ac:dyDescent="0.25">
      <c r="A2355" s="39" t="s">
        <v>262</v>
      </c>
      <c r="B2355" s="39" t="s">
        <v>237</v>
      </c>
      <c r="C2355" s="7">
        <v>44075</v>
      </c>
      <c r="D2355" s="39" t="s">
        <v>20</v>
      </c>
      <c r="E2355" s="39">
        <v>58</v>
      </c>
      <c r="F2355" s="82">
        <f t="shared" si="108"/>
        <v>5.8000000000000003E-2</v>
      </c>
      <c r="G2355" s="39">
        <f>VLOOKUP(N2355,Currecny_M!$A$1:$P$10,2,FALSE)</f>
        <v>83</v>
      </c>
      <c r="H2355" s="39">
        <f>MATCH(C2355,Currecny_M!$A$1:$P$1,0)</f>
        <v>7</v>
      </c>
      <c r="I2355" s="39">
        <f>VLOOKUP(N2355,Currecny_M!$A$1:$P$10,MATCH(Database!C2355,Currecny_M!$A$1:$P$1,0),FALSE)</f>
        <v>87.24</v>
      </c>
      <c r="J2355" s="82">
        <f t="shared" si="109"/>
        <v>5.05992</v>
      </c>
      <c r="K2355" s="39">
        <f>VLOOKUP('Cover page'!$B$6,Currecny_M!$A$1:$P$10,MATCH(Database!C2355,Currecny_M!$A$1:$P$1,0),FALSE)</f>
        <v>1</v>
      </c>
      <c r="L2355" s="82">
        <f t="shared" si="110"/>
        <v>5.05992</v>
      </c>
      <c r="M2355" s="82">
        <f>((E2355/$F$1)*VLOOKUP(N2355,Currecny_M!$A$1:$P$10,MATCH(Database!C2355,Currecny_M!$A$1:$P$1,0),FALSE))/VLOOKUP('Cover page'!$B$6,Currecny_M!$A$1:$P$10,MATCH(Database!C2355,Currecny_M!$A$1:$P$1,0),FALSE)</f>
        <v>5.05992</v>
      </c>
      <c r="N2355" s="6" t="str">
        <f>VLOOKUP(B2355,Master!$A$2:$C$11,3,FALSE)</f>
        <v>Euro</v>
      </c>
      <c r="O2355" s="6" t="str">
        <f>VLOOKUP(B2355,Master!$A$2:$C$11,2,FALSE)</f>
        <v>Europe</v>
      </c>
      <c r="Q2355" s="39" t="str">
        <f>VLOOKUP(D2355,GL_Master!$A$1:$D$80,2,FALSE)</f>
        <v>PL</v>
      </c>
      <c r="R2355" s="39" t="str">
        <f>VLOOKUP(D2355,GL_Master!$A$1:$D$80,3,FALSE)</f>
        <v>Selling and Marketing expenses</v>
      </c>
      <c r="S2355" s="39" t="str">
        <f>VLOOKUP(D2355,GL_Master!$A$1:$D$80,4,FALSE)</f>
        <v>Business promotion</v>
      </c>
    </row>
    <row r="2356" spans="1:19" x14ac:dyDescent="0.25">
      <c r="A2356" s="39" t="s">
        <v>262</v>
      </c>
      <c r="B2356" s="39" t="s">
        <v>237</v>
      </c>
      <c r="C2356" s="7">
        <v>44075</v>
      </c>
      <c r="D2356" s="39" t="s">
        <v>29</v>
      </c>
      <c r="E2356" s="39">
        <v>57</v>
      </c>
      <c r="F2356" s="82">
        <f t="shared" si="108"/>
        <v>5.7000000000000002E-2</v>
      </c>
      <c r="G2356" s="39">
        <f>VLOOKUP(N2356,Currecny_M!$A$1:$P$10,2,FALSE)</f>
        <v>83</v>
      </c>
      <c r="H2356" s="39">
        <f>MATCH(C2356,Currecny_M!$A$1:$P$1,0)</f>
        <v>7</v>
      </c>
      <c r="I2356" s="39">
        <f>VLOOKUP(N2356,Currecny_M!$A$1:$P$10,MATCH(Database!C2356,Currecny_M!$A$1:$P$1,0),FALSE)</f>
        <v>87.24</v>
      </c>
      <c r="J2356" s="82">
        <f t="shared" si="109"/>
        <v>4.9726799999999995</v>
      </c>
      <c r="K2356" s="39">
        <f>VLOOKUP('Cover page'!$B$6,Currecny_M!$A$1:$P$10,MATCH(Database!C2356,Currecny_M!$A$1:$P$1,0),FALSE)</f>
        <v>1</v>
      </c>
      <c r="L2356" s="82">
        <f t="shared" si="110"/>
        <v>4.9726799999999995</v>
      </c>
      <c r="M2356" s="82">
        <f>((E2356/$F$1)*VLOOKUP(N2356,Currecny_M!$A$1:$P$10,MATCH(Database!C2356,Currecny_M!$A$1:$P$1,0),FALSE))/VLOOKUP('Cover page'!$B$6,Currecny_M!$A$1:$P$10,MATCH(Database!C2356,Currecny_M!$A$1:$P$1,0),FALSE)</f>
        <v>4.9726799999999995</v>
      </c>
      <c r="N2356" s="6" t="str">
        <f>VLOOKUP(B2356,Master!$A$2:$C$11,3,FALSE)</f>
        <v>Euro</v>
      </c>
      <c r="O2356" s="6" t="str">
        <f>VLOOKUP(B2356,Master!$A$2:$C$11,2,FALSE)</f>
        <v>Europe</v>
      </c>
      <c r="Q2356" s="39" t="str">
        <f>VLOOKUP(D2356,GL_Master!$A$1:$D$80,2,FALSE)</f>
        <v>PL</v>
      </c>
      <c r="R2356" s="39" t="str">
        <f>VLOOKUP(D2356,GL_Master!$A$1:$D$80,3,FALSE)</f>
        <v>Communication &amp; internet exp</v>
      </c>
      <c r="S2356" s="39" t="str">
        <f>VLOOKUP(D2356,GL_Master!$A$1:$D$80,4,FALSE)</f>
        <v>Communication cost</v>
      </c>
    </row>
    <row r="2357" spans="1:19" x14ac:dyDescent="0.25">
      <c r="A2357" s="39" t="s">
        <v>262</v>
      </c>
      <c r="B2357" s="39" t="s">
        <v>237</v>
      </c>
      <c r="C2357" s="7">
        <v>44075</v>
      </c>
      <c r="D2357" s="39" t="s">
        <v>41</v>
      </c>
      <c r="E2357" s="39">
        <v>29</v>
      </c>
      <c r="F2357" s="82">
        <f t="shared" si="108"/>
        <v>2.9000000000000001E-2</v>
      </c>
      <c r="G2357" s="39">
        <f>VLOOKUP(N2357,Currecny_M!$A$1:$P$10,2,FALSE)</f>
        <v>83</v>
      </c>
      <c r="H2357" s="39">
        <f>MATCH(C2357,Currecny_M!$A$1:$P$1,0)</f>
        <v>7</v>
      </c>
      <c r="I2357" s="39">
        <f>VLOOKUP(N2357,Currecny_M!$A$1:$P$10,MATCH(Database!C2357,Currecny_M!$A$1:$P$1,0),FALSE)</f>
        <v>87.24</v>
      </c>
      <c r="J2357" s="82">
        <f t="shared" si="109"/>
        <v>2.52996</v>
      </c>
      <c r="K2357" s="39">
        <f>VLOOKUP('Cover page'!$B$6,Currecny_M!$A$1:$P$10,MATCH(Database!C2357,Currecny_M!$A$1:$P$1,0),FALSE)</f>
        <v>1</v>
      </c>
      <c r="L2357" s="82">
        <f t="shared" si="110"/>
        <v>2.52996</v>
      </c>
      <c r="M2357" s="82">
        <f>((E2357/$F$1)*VLOOKUP(N2357,Currecny_M!$A$1:$P$10,MATCH(Database!C2357,Currecny_M!$A$1:$P$1,0),FALSE))/VLOOKUP('Cover page'!$B$6,Currecny_M!$A$1:$P$10,MATCH(Database!C2357,Currecny_M!$A$1:$P$1,0),FALSE)</f>
        <v>2.52996</v>
      </c>
      <c r="N2357" s="6" t="str">
        <f>VLOOKUP(B2357,Master!$A$2:$C$11,3,FALSE)</f>
        <v>Euro</v>
      </c>
      <c r="O2357" s="6" t="str">
        <f>VLOOKUP(B2357,Master!$A$2:$C$11,2,FALSE)</f>
        <v>Europe</v>
      </c>
      <c r="Q2357" s="39" t="str">
        <f>VLOOKUP(D2357,GL_Master!$A$1:$D$80,2,FALSE)</f>
        <v>PL</v>
      </c>
      <c r="R2357" s="39" t="str">
        <f>VLOOKUP(D2357,GL_Master!$A$1:$D$80,3,FALSE)</f>
        <v>Communication &amp; internet exp</v>
      </c>
      <c r="S2357" s="39" t="str">
        <f>VLOOKUP(D2357,GL_Master!$A$1:$D$80,4,FALSE)</f>
        <v>Communication cost</v>
      </c>
    </row>
    <row r="2358" spans="1:19" x14ac:dyDescent="0.25">
      <c r="A2358" s="39" t="s">
        <v>262</v>
      </c>
      <c r="B2358" s="39" t="s">
        <v>237</v>
      </c>
      <c r="C2358" s="7">
        <v>44075</v>
      </c>
      <c r="D2358" s="39" t="s">
        <v>103</v>
      </c>
      <c r="E2358" s="39">
        <v>56</v>
      </c>
      <c r="F2358" s="82">
        <f t="shared" si="108"/>
        <v>5.6000000000000001E-2</v>
      </c>
      <c r="G2358" s="39">
        <f>VLOOKUP(N2358,Currecny_M!$A$1:$P$10,2,FALSE)</f>
        <v>83</v>
      </c>
      <c r="H2358" s="39">
        <f>MATCH(C2358,Currecny_M!$A$1:$P$1,0)</f>
        <v>7</v>
      </c>
      <c r="I2358" s="39">
        <f>VLOOKUP(N2358,Currecny_M!$A$1:$P$10,MATCH(Database!C2358,Currecny_M!$A$1:$P$1,0),FALSE)</f>
        <v>87.24</v>
      </c>
      <c r="J2358" s="82">
        <f t="shared" si="109"/>
        <v>4.88544</v>
      </c>
      <c r="K2358" s="39">
        <f>VLOOKUP('Cover page'!$B$6,Currecny_M!$A$1:$P$10,MATCH(Database!C2358,Currecny_M!$A$1:$P$1,0),FALSE)</f>
        <v>1</v>
      </c>
      <c r="L2358" s="82">
        <f t="shared" si="110"/>
        <v>4.88544</v>
      </c>
      <c r="M2358" s="82">
        <f>((E2358/$F$1)*VLOOKUP(N2358,Currecny_M!$A$1:$P$10,MATCH(Database!C2358,Currecny_M!$A$1:$P$1,0),FALSE))/VLOOKUP('Cover page'!$B$6,Currecny_M!$A$1:$P$10,MATCH(Database!C2358,Currecny_M!$A$1:$P$1,0),FALSE)</f>
        <v>4.88544</v>
      </c>
      <c r="N2358" s="6" t="str">
        <f>VLOOKUP(B2358,Master!$A$2:$C$11,3,FALSE)</f>
        <v>Euro</v>
      </c>
      <c r="O2358" s="6" t="str">
        <f>VLOOKUP(B2358,Master!$A$2:$C$11,2,FALSE)</f>
        <v>Europe</v>
      </c>
      <c r="Q2358" s="39" t="str">
        <f>VLOOKUP(D2358,GL_Master!$A$1:$D$80,2,FALSE)</f>
        <v>PL</v>
      </c>
      <c r="R2358" s="39" t="str">
        <f>VLOOKUP(D2358,GL_Master!$A$1:$D$80,3,FALSE)</f>
        <v>Communication &amp; internet exp</v>
      </c>
      <c r="S2358" s="39" t="str">
        <f>VLOOKUP(D2358,GL_Master!$A$1:$D$80,4,FALSE)</f>
        <v>Communication cost</v>
      </c>
    </row>
    <row r="2359" spans="1:19" x14ac:dyDescent="0.25">
      <c r="A2359" s="39" t="s">
        <v>262</v>
      </c>
      <c r="B2359" s="39" t="s">
        <v>237</v>
      </c>
      <c r="C2359" s="7">
        <v>44075</v>
      </c>
      <c r="D2359" s="39" t="s">
        <v>104</v>
      </c>
      <c r="E2359" s="39">
        <v>85</v>
      </c>
      <c r="F2359" s="82">
        <f t="shared" si="108"/>
        <v>8.5000000000000006E-2</v>
      </c>
      <c r="G2359" s="39">
        <f>VLOOKUP(N2359,Currecny_M!$A$1:$P$10,2,FALSE)</f>
        <v>83</v>
      </c>
      <c r="H2359" s="39">
        <f>MATCH(C2359,Currecny_M!$A$1:$P$1,0)</f>
        <v>7</v>
      </c>
      <c r="I2359" s="39">
        <f>VLOOKUP(N2359,Currecny_M!$A$1:$P$10,MATCH(Database!C2359,Currecny_M!$A$1:$P$1,0),FALSE)</f>
        <v>87.24</v>
      </c>
      <c r="J2359" s="82">
        <f t="shared" si="109"/>
        <v>7.4154</v>
      </c>
      <c r="K2359" s="39">
        <f>VLOOKUP('Cover page'!$B$6,Currecny_M!$A$1:$P$10,MATCH(Database!C2359,Currecny_M!$A$1:$P$1,0),FALSE)</f>
        <v>1</v>
      </c>
      <c r="L2359" s="82">
        <f t="shared" si="110"/>
        <v>7.4154</v>
      </c>
      <c r="M2359" s="82">
        <f>((E2359/$F$1)*VLOOKUP(N2359,Currecny_M!$A$1:$P$10,MATCH(Database!C2359,Currecny_M!$A$1:$P$1,0),FALSE))/VLOOKUP('Cover page'!$B$6,Currecny_M!$A$1:$P$10,MATCH(Database!C2359,Currecny_M!$A$1:$P$1,0),FALSE)</f>
        <v>7.4154</v>
      </c>
      <c r="N2359" s="6" t="str">
        <f>VLOOKUP(B2359,Master!$A$2:$C$11,3,FALSE)</f>
        <v>Euro</v>
      </c>
      <c r="O2359" s="6" t="str">
        <f>VLOOKUP(B2359,Master!$A$2:$C$11,2,FALSE)</f>
        <v>Europe</v>
      </c>
      <c r="Q2359" s="39" t="str">
        <f>VLOOKUP(D2359,GL_Master!$A$1:$D$80,2,FALSE)</f>
        <v>PL</v>
      </c>
      <c r="R2359" s="39" t="str">
        <f>VLOOKUP(D2359,GL_Master!$A$1:$D$80,3,FALSE)</f>
        <v>Legal &amp; Professional expenses</v>
      </c>
      <c r="S2359" s="39" t="str">
        <f>VLOOKUP(D2359,GL_Master!$A$1:$D$80,4,FALSE)</f>
        <v>Professional Fees - Others</v>
      </c>
    </row>
    <row r="2360" spans="1:19" x14ac:dyDescent="0.25">
      <c r="A2360" s="39" t="s">
        <v>262</v>
      </c>
      <c r="B2360" s="39" t="s">
        <v>237</v>
      </c>
      <c r="C2360" s="7">
        <v>44075</v>
      </c>
      <c r="D2360" s="39" t="s">
        <v>105</v>
      </c>
      <c r="E2360" s="39">
        <v>58</v>
      </c>
      <c r="F2360" s="82">
        <f t="shared" si="108"/>
        <v>5.8000000000000003E-2</v>
      </c>
      <c r="G2360" s="39">
        <f>VLOOKUP(N2360,Currecny_M!$A$1:$P$10,2,FALSE)</f>
        <v>83</v>
      </c>
      <c r="H2360" s="39">
        <f>MATCH(C2360,Currecny_M!$A$1:$P$1,0)</f>
        <v>7</v>
      </c>
      <c r="I2360" s="39">
        <f>VLOOKUP(N2360,Currecny_M!$A$1:$P$10,MATCH(Database!C2360,Currecny_M!$A$1:$P$1,0),FALSE)</f>
        <v>87.24</v>
      </c>
      <c r="J2360" s="82">
        <f t="shared" si="109"/>
        <v>5.05992</v>
      </c>
      <c r="K2360" s="39">
        <f>VLOOKUP('Cover page'!$B$6,Currecny_M!$A$1:$P$10,MATCH(Database!C2360,Currecny_M!$A$1:$P$1,0),FALSE)</f>
        <v>1</v>
      </c>
      <c r="L2360" s="82">
        <f t="shared" si="110"/>
        <v>5.05992</v>
      </c>
      <c r="M2360" s="82">
        <f>((E2360/$F$1)*VLOOKUP(N2360,Currecny_M!$A$1:$P$10,MATCH(Database!C2360,Currecny_M!$A$1:$P$1,0),FALSE))/VLOOKUP('Cover page'!$B$6,Currecny_M!$A$1:$P$10,MATCH(Database!C2360,Currecny_M!$A$1:$P$1,0),FALSE)</f>
        <v>5.05992</v>
      </c>
      <c r="N2360" s="6" t="str">
        <f>VLOOKUP(B2360,Master!$A$2:$C$11,3,FALSE)</f>
        <v>Euro</v>
      </c>
      <c r="O2360" s="6" t="str">
        <f>VLOOKUP(B2360,Master!$A$2:$C$11,2,FALSE)</f>
        <v>Europe</v>
      </c>
      <c r="Q2360" s="39" t="str">
        <f>VLOOKUP(D2360,GL_Master!$A$1:$D$80,2,FALSE)</f>
        <v>PL</v>
      </c>
      <c r="R2360" s="39" t="str">
        <f>VLOOKUP(D2360,GL_Master!$A$1:$D$80,3,FALSE)</f>
        <v>Travelling and conveyance</v>
      </c>
      <c r="S2360" s="39" t="str">
        <f>VLOOKUP(D2360,GL_Master!$A$1:$D$80,4,FALSE)</f>
        <v>Car hiring and rental services</v>
      </c>
    </row>
    <row r="2361" spans="1:19" x14ac:dyDescent="0.25">
      <c r="A2361" s="39" t="s">
        <v>262</v>
      </c>
      <c r="B2361" s="39" t="s">
        <v>237</v>
      </c>
      <c r="C2361" s="7">
        <v>44075</v>
      </c>
      <c r="D2361" s="39" t="s">
        <v>106</v>
      </c>
      <c r="E2361" s="39">
        <v>27</v>
      </c>
      <c r="F2361" s="82">
        <f t="shared" si="108"/>
        <v>2.7E-2</v>
      </c>
      <c r="G2361" s="39">
        <f>VLOOKUP(N2361,Currecny_M!$A$1:$P$10,2,FALSE)</f>
        <v>83</v>
      </c>
      <c r="H2361" s="39">
        <f>MATCH(C2361,Currecny_M!$A$1:$P$1,0)</f>
        <v>7</v>
      </c>
      <c r="I2361" s="39">
        <f>VLOOKUP(N2361,Currecny_M!$A$1:$P$10,MATCH(Database!C2361,Currecny_M!$A$1:$P$1,0),FALSE)</f>
        <v>87.24</v>
      </c>
      <c r="J2361" s="82">
        <f t="shared" si="109"/>
        <v>2.35548</v>
      </c>
      <c r="K2361" s="39">
        <f>VLOOKUP('Cover page'!$B$6,Currecny_M!$A$1:$P$10,MATCH(Database!C2361,Currecny_M!$A$1:$P$1,0),FALSE)</f>
        <v>1</v>
      </c>
      <c r="L2361" s="82">
        <f t="shared" si="110"/>
        <v>2.35548</v>
      </c>
      <c r="M2361" s="82">
        <f>((E2361/$F$1)*VLOOKUP(N2361,Currecny_M!$A$1:$P$10,MATCH(Database!C2361,Currecny_M!$A$1:$P$1,0),FALSE))/VLOOKUP('Cover page'!$B$6,Currecny_M!$A$1:$P$10,MATCH(Database!C2361,Currecny_M!$A$1:$P$1,0),FALSE)</f>
        <v>2.35548</v>
      </c>
      <c r="N2361" s="6" t="str">
        <f>VLOOKUP(B2361,Master!$A$2:$C$11,3,FALSE)</f>
        <v>Euro</v>
      </c>
      <c r="O2361" s="6" t="str">
        <f>VLOOKUP(B2361,Master!$A$2:$C$11,2,FALSE)</f>
        <v>Europe</v>
      </c>
      <c r="Q2361" s="39" t="str">
        <f>VLOOKUP(D2361,GL_Master!$A$1:$D$80,2,FALSE)</f>
        <v>PL</v>
      </c>
      <c r="R2361" s="39" t="str">
        <f>VLOOKUP(D2361,GL_Master!$A$1:$D$80,3,FALSE)</f>
        <v>Communication &amp; internet exp</v>
      </c>
      <c r="S2361" s="39" t="str">
        <f>VLOOKUP(D2361,GL_Master!$A$1:$D$80,4,FALSE)</f>
        <v>Printing &amp; Stationary</v>
      </c>
    </row>
    <row r="2362" spans="1:19" x14ac:dyDescent="0.25">
      <c r="A2362" s="39" t="s">
        <v>262</v>
      </c>
      <c r="B2362" s="39" t="s">
        <v>237</v>
      </c>
      <c r="C2362" s="7">
        <v>44075</v>
      </c>
      <c r="D2362" s="39" t="s">
        <v>32</v>
      </c>
      <c r="E2362" s="39">
        <v>28</v>
      </c>
      <c r="F2362" s="82">
        <f t="shared" si="108"/>
        <v>2.8000000000000001E-2</v>
      </c>
      <c r="G2362" s="39">
        <f>VLOOKUP(N2362,Currecny_M!$A$1:$P$10,2,FALSE)</f>
        <v>83</v>
      </c>
      <c r="H2362" s="39">
        <f>MATCH(C2362,Currecny_M!$A$1:$P$1,0)</f>
        <v>7</v>
      </c>
      <c r="I2362" s="39">
        <f>VLOOKUP(N2362,Currecny_M!$A$1:$P$10,MATCH(Database!C2362,Currecny_M!$A$1:$P$1,0),FALSE)</f>
        <v>87.24</v>
      </c>
      <c r="J2362" s="82">
        <f t="shared" si="109"/>
        <v>2.44272</v>
      </c>
      <c r="K2362" s="39">
        <f>VLOOKUP('Cover page'!$B$6,Currecny_M!$A$1:$P$10,MATCH(Database!C2362,Currecny_M!$A$1:$P$1,0),FALSE)</f>
        <v>1</v>
      </c>
      <c r="L2362" s="82">
        <f t="shared" si="110"/>
        <v>2.44272</v>
      </c>
      <c r="M2362" s="82">
        <f>((E2362/$F$1)*VLOOKUP(N2362,Currecny_M!$A$1:$P$10,MATCH(Database!C2362,Currecny_M!$A$1:$P$1,0),FALSE))/VLOOKUP('Cover page'!$B$6,Currecny_M!$A$1:$P$10,MATCH(Database!C2362,Currecny_M!$A$1:$P$1,0),FALSE)</f>
        <v>2.44272</v>
      </c>
      <c r="N2362" s="6" t="str">
        <f>VLOOKUP(B2362,Master!$A$2:$C$11,3,FALSE)</f>
        <v>Euro</v>
      </c>
      <c r="O2362" s="6" t="str">
        <f>VLOOKUP(B2362,Master!$A$2:$C$11,2,FALSE)</f>
        <v>Europe</v>
      </c>
      <c r="Q2362" s="39" t="str">
        <f>VLOOKUP(D2362,GL_Master!$A$1:$D$80,2,FALSE)</f>
        <v>PL</v>
      </c>
      <c r="R2362" s="39" t="str">
        <f>VLOOKUP(D2362,GL_Master!$A$1:$D$80,3,FALSE)</f>
        <v>Communication &amp; internet exp</v>
      </c>
      <c r="S2362" s="39" t="str">
        <f>VLOOKUP(D2362,GL_Master!$A$1:$D$80,4,FALSE)</f>
        <v>Printing &amp; Stationary</v>
      </c>
    </row>
    <row r="2363" spans="1:19" x14ac:dyDescent="0.25">
      <c r="A2363" s="39" t="s">
        <v>262</v>
      </c>
      <c r="B2363" s="39" t="s">
        <v>237</v>
      </c>
      <c r="C2363" s="7">
        <v>44075</v>
      </c>
      <c r="D2363" s="39" t="s">
        <v>35</v>
      </c>
      <c r="E2363" s="39">
        <v>87</v>
      </c>
      <c r="F2363" s="82">
        <f t="shared" si="108"/>
        <v>8.6999999999999994E-2</v>
      </c>
      <c r="G2363" s="39">
        <f>VLOOKUP(N2363,Currecny_M!$A$1:$P$10,2,FALSE)</f>
        <v>83</v>
      </c>
      <c r="H2363" s="39">
        <f>MATCH(C2363,Currecny_M!$A$1:$P$1,0)</f>
        <v>7</v>
      </c>
      <c r="I2363" s="39">
        <f>VLOOKUP(N2363,Currecny_M!$A$1:$P$10,MATCH(Database!C2363,Currecny_M!$A$1:$P$1,0),FALSE)</f>
        <v>87.24</v>
      </c>
      <c r="J2363" s="82">
        <f t="shared" si="109"/>
        <v>7.5898799999999991</v>
      </c>
      <c r="K2363" s="39">
        <f>VLOOKUP('Cover page'!$B$6,Currecny_M!$A$1:$P$10,MATCH(Database!C2363,Currecny_M!$A$1:$P$1,0),FALSE)</f>
        <v>1</v>
      </c>
      <c r="L2363" s="82">
        <f t="shared" si="110"/>
        <v>7.5898799999999991</v>
      </c>
      <c r="M2363" s="82">
        <f>((E2363/$F$1)*VLOOKUP(N2363,Currecny_M!$A$1:$P$10,MATCH(Database!C2363,Currecny_M!$A$1:$P$1,0),FALSE))/VLOOKUP('Cover page'!$B$6,Currecny_M!$A$1:$P$10,MATCH(Database!C2363,Currecny_M!$A$1:$P$1,0),FALSE)</f>
        <v>7.5898799999999991</v>
      </c>
      <c r="N2363" s="6" t="str">
        <f>VLOOKUP(B2363,Master!$A$2:$C$11,3,FALSE)</f>
        <v>Euro</v>
      </c>
      <c r="O2363" s="6" t="str">
        <f>VLOOKUP(B2363,Master!$A$2:$C$11,2,FALSE)</f>
        <v>Europe</v>
      </c>
      <c r="Q2363" s="39" t="str">
        <f>VLOOKUP(D2363,GL_Master!$A$1:$D$80,2,FALSE)</f>
        <v>PL</v>
      </c>
      <c r="R2363" s="39" t="str">
        <f>VLOOKUP(D2363,GL_Master!$A$1:$D$80,3,FALSE)</f>
        <v>Security Expenses</v>
      </c>
      <c r="S2363" s="39" t="str">
        <f>VLOOKUP(D2363,GL_Master!$A$1:$D$80,4,FALSE)</f>
        <v>Security Expenses others</v>
      </c>
    </row>
    <row r="2364" spans="1:19" x14ac:dyDescent="0.25">
      <c r="A2364" s="39" t="s">
        <v>262</v>
      </c>
      <c r="B2364" s="39" t="s">
        <v>237</v>
      </c>
      <c r="C2364" s="7">
        <v>44075</v>
      </c>
      <c r="D2364" s="39" t="s">
        <v>38</v>
      </c>
      <c r="E2364" s="39">
        <v>29</v>
      </c>
      <c r="F2364" s="82">
        <f t="shared" si="108"/>
        <v>2.9000000000000001E-2</v>
      </c>
      <c r="G2364" s="39">
        <f>VLOOKUP(N2364,Currecny_M!$A$1:$P$10,2,FALSE)</f>
        <v>83</v>
      </c>
      <c r="H2364" s="39">
        <f>MATCH(C2364,Currecny_M!$A$1:$P$1,0)</f>
        <v>7</v>
      </c>
      <c r="I2364" s="39">
        <f>VLOOKUP(N2364,Currecny_M!$A$1:$P$10,MATCH(Database!C2364,Currecny_M!$A$1:$P$1,0),FALSE)</f>
        <v>87.24</v>
      </c>
      <c r="J2364" s="82">
        <f t="shared" si="109"/>
        <v>2.52996</v>
      </c>
      <c r="K2364" s="39">
        <f>VLOOKUP('Cover page'!$B$6,Currecny_M!$A$1:$P$10,MATCH(Database!C2364,Currecny_M!$A$1:$P$1,0),FALSE)</f>
        <v>1</v>
      </c>
      <c r="L2364" s="82">
        <f t="shared" si="110"/>
        <v>2.52996</v>
      </c>
      <c r="M2364" s="82">
        <f>((E2364/$F$1)*VLOOKUP(N2364,Currecny_M!$A$1:$P$10,MATCH(Database!C2364,Currecny_M!$A$1:$P$1,0),FALSE))/VLOOKUP('Cover page'!$B$6,Currecny_M!$A$1:$P$10,MATCH(Database!C2364,Currecny_M!$A$1:$P$1,0),FALSE)</f>
        <v>2.52996</v>
      </c>
      <c r="N2364" s="6" t="str">
        <f>VLOOKUP(B2364,Master!$A$2:$C$11,3,FALSE)</f>
        <v>Euro</v>
      </c>
      <c r="O2364" s="6" t="str">
        <f>VLOOKUP(B2364,Master!$A$2:$C$11,2,FALSE)</f>
        <v>Europe</v>
      </c>
      <c r="Q2364" s="39" t="str">
        <f>VLOOKUP(D2364,GL_Master!$A$1:$D$80,2,FALSE)</f>
        <v>PL</v>
      </c>
      <c r="R2364" s="39" t="str">
        <f>VLOOKUP(D2364,GL_Master!$A$1:$D$80,3,FALSE)</f>
        <v>House Keeping Expenses</v>
      </c>
      <c r="S2364" s="39" t="str">
        <f>VLOOKUP(D2364,GL_Master!$A$1:$D$80,4,FALSE)</f>
        <v>House Keeping Expenses</v>
      </c>
    </row>
    <row r="2365" spans="1:19" x14ac:dyDescent="0.25">
      <c r="A2365" s="39" t="s">
        <v>262</v>
      </c>
      <c r="B2365" s="39" t="s">
        <v>237</v>
      </c>
      <c r="C2365" s="7">
        <v>44075</v>
      </c>
      <c r="D2365" s="39" t="s">
        <v>107</v>
      </c>
      <c r="E2365" s="39">
        <v>27</v>
      </c>
      <c r="F2365" s="82">
        <f t="shared" si="108"/>
        <v>2.7E-2</v>
      </c>
      <c r="G2365" s="39">
        <f>VLOOKUP(N2365,Currecny_M!$A$1:$P$10,2,FALSE)</f>
        <v>83</v>
      </c>
      <c r="H2365" s="39">
        <f>MATCH(C2365,Currecny_M!$A$1:$P$1,0)</f>
        <v>7</v>
      </c>
      <c r="I2365" s="39">
        <f>VLOOKUP(N2365,Currecny_M!$A$1:$P$10,MATCH(Database!C2365,Currecny_M!$A$1:$P$1,0),FALSE)</f>
        <v>87.24</v>
      </c>
      <c r="J2365" s="82">
        <f t="shared" si="109"/>
        <v>2.35548</v>
      </c>
      <c r="K2365" s="39">
        <f>VLOOKUP('Cover page'!$B$6,Currecny_M!$A$1:$P$10,MATCH(Database!C2365,Currecny_M!$A$1:$P$1,0),FALSE)</f>
        <v>1</v>
      </c>
      <c r="L2365" s="82">
        <f t="shared" si="110"/>
        <v>2.35548</v>
      </c>
      <c r="M2365" s="82">
        <f>((E2365/$F$1)*VLOOKUP(N2365,Currecny_M!$A$1:$P$10,MATCH(Database!C2365,Currecny_M!$A$1:$P$1,0),FALSE))/VLOOKUP('Cover page'!$B$6,Currecny_M!$A$1:$P$10,MATCH(Database!C2365,Currecny_M!$A$1:$P$1,0),FALSE)</f>
        <v>2.35548</v>
      </c>
      <c r="N2365" s="6" t="str">
        <f>VLOOKUP(B2365,Master!$A$2:$C$11,3,FALSE)</f>
        <v>Euro</v>
      </c>
      <c r="O2365" s="6" t="str">
        <f>VLOOKUP(B2365,Master!$A$2:$C$11,2,FALSE)</f>
        <v>Europe</v>
      </c>
      <c r="Q2365" s="39" t="str">
        <f>VLOOKUP(D2365,GL_Master!$A$1:$D$80,2,FALSE)</f>
        <v>PL</v>
      </c>
      <c r="R2365" s="39" t="str">
        <f>VLOOKUP(D2365,GL_Master!$A$1:$D$80,3,FALSE)</f>
        <v>Misc. expenses</v>
      </c>
      <c r="S2365" s="39" t="str">
        <f>VLOOKUP(D2365,GL_Master!$A$1:$D$80,4,FALSE)</f>
        <v>Repair &amp; Maintenance</v>
      </c>
    </row>
    <row r="2366" spans="1:19" x14ac:dyDescent="0.25">
      <c r="A2366" s="39" t="s">
        <v>262</v>
      </c>
      <c r="B2366" s="39" t="s">
        <v>237</v>
      </c>
      <c r="C2366" s="7">
        <v>44075</v>
      </c>
      <c r="D2366" s="39" t="s">
        <v>108</v>
      </c>
      <c r="E2366" s="39">
        <v>28</v>
      </c>
      <c r="F2366" s="82">
        <f t="shared" si="108"/>
        <v>2.8000000000000001E-2</v>
      </c>
      <c r="G2366" s="39">
        <f>VLOOKUP(N2366,Currecny_M!$A$1:$P$10,2,FALSE)</f>
        <v>83</v>
      </c>
      <c r="H2366" s="39">
        <f>MATCH(C2366,Currecny_M!$A$1:$P$1,0)</f>
        <v>7</v>
      </c>
      <c r="I2366" s="39">
        <f>VLOOKUP(N2366,Currecny_M!$A$1:$P$10,MATCH(Database!C2366,Currecny_M!$A$1:$P$1,0),FALSE)</f>
        <v>87.24</v>
      </c>
      <c r="J2366" s="82">
        <f t="shared" si="109"/>
        <v>2.44272</v>
      </c>
      <c r="K2366" s="39">
        <f>VLOOKUP('Cover page'!$B$6,Currecny_M!$A$1:$P$10,MATCH(Database!C2366,Currecny_M!$A$1:$P$1,0),FALSE)</f>
        <v>1</v>
      </c>
      <c r="L2366" s="82">
        <f t="shared" si="110"/>
        <v>2.44272</v>
      </c>
      <c r="M2366" s="82">
        <f>((E2366/$F$1)*VLOOKUP(N2366,Currecny_M!$A$1:$P$10,MATCH(Database!C2366,Currecny_M!$A$1:$P$1,0),FALSE))/VLOOKUP('Cover page'!$B$6,Currecny_M!$A$1:$P$10,MATCH(Database!C2366,Currecny_M!$A$1:$P$1,0),FALSE)</f>
        <v>2.44272</v>
      </c>
      <c r="N2366" s="6" t="str">
        <f>VLOOKUP(B2366,Master!$A$2:$C$11,3,FALSE)</f>
        <v>Euro</v>
      </c>
      <c r="O2366" s="6" t="str">
        <f>VLOOKUP(B2366,Master!$A$2:$C$11,2,FALSE)</f>
        <v>Europe</v>
      </c>
      <c r="Q2366" s="39" t="str">
        <f>VLOOKUP(D2366,GL_Master!$A$1:$D$80,2,FALSE)</f>
        <v>PL</v>
      </c>
      <c r="R2366" s="39" t="str">
        <f>VLOOKUP(D2366,GL_Master!$A$1:$D$80,3,FALSE)</f>
        <v>Misc. expenses</v>
      </c>
      <c r="S2366" s="39" t="str">
        <f>VLOOKUP(D2366,GL_Master!$A$1:$D$80,4,FALSE)</f>
        <v>Repair &amp; Maintenance</v>
      </c>
    </row>
    <row r="2367" spans="1:19" x14ac:dyDescent="0.25">
      <c r="A2367" s="39" t="s">
        <v>262</v>
      </c>
      <c r="B2367" s="39" t="s">
        <v>237</v>
      </c>
      <c r="C2367" s="7">
        <v>44075</v>
      </c>
      <c r="D2367" s="39" t="s">
        <v>9</v>
      </c>
      <c r="E2367" s="39">
        <v>246</v>
      </c>
      <c r="F2367" s="82">
        <f t="shared" si="108"/>
        <v>0.246</v>
      </c>
      <c r="G2367" s="39">
        <f>VLOOKUP(N2367,Currecny_M!$A$1:$P$10,2,FALSE)</f>
        <v>83</v>
      </c>
      <c r="H2367" s="39">
        <f>MATCH(C2367,Currecny_M!$A$1:$P$1,0)</f>
        <v>7</v>
      </c>
      <c r="I2367" s="39">
        <f>VLOOKUP(N2367,Currecny_M!$A$1:$P$10,MATCH(Database!C2367,Currecny_M!$A$1:$P$1,0),FALSE)</f>
        <v>87.24</v>
      </c>
      <c r="J2367" s="82">
        <f t="shared" si="109"/>
        <v>21.461039999999997</v>
      </c>
      <c r="K2367" s="39">
        <f>VLOOKUP('Cover page'!$B$6,Currecny_M!$A$1:$P$10,MATCH(Database!C2367,Currecny_M!$A$1:$P$1,0),FALSE)</f>
        <v>1</v>
      </c>
      <c r="L2367" s="82">
        <f t="shared" si="110"/>
        <v>21.461039999999997</v>
      </c>
      <c r="M2367" s="82">
        <f>((E2367/$F$1)*VLOOKUP(N2367,Currecny_M!$A$1:$P$10,MATCH(Database!C2367,Currecny_M!$A$1:$P$1,0),FALSE))/VLOOKUP('Cover page'!$B$6,Currecny_M!$A$1:$P$10,MATCH(Database!C2367,Currecny_M!$A$1:$P$1,0),FALSE)</f>
        <v>21.461039999999997</v>
      </c>
      <c r="N2367" s="6" t="str">
        <f>VLOOKUP(B2367,Master!$A$2:$C$11,3,FALSE)</f>
        <v>Euro</v>
      </c>
      <c r="O2367" s="6" t="str">
        <f>VLOOKUP(B2367,Master!$A$2:$C$11,2,FALSE)</f>
        <v>Europe</v>
      </c>
      <c r="Q2367" s="39" t="str">
        <f>VLOOKUP(D2367,GL_Master!$A$1:$D$80,2,FALSE)</f>
        <v>PL</v>
      </c>
      <c r="R2367" s="39" t="str">
        <f>VLOOKUP(D2367,GL_Master!$A$1:$D$80,3,FALSE)</f>
        <v>Rent</v>
      </c>
      <c r="S2367" s="39" t="str">
        <f>VLOOKUP(D2367,GL_Master!$A$1:$D$80,4,FALSE)</f>
        <v>Office Rent</v>
      </c>
    </row>
    <row r="2368" spans="1:19" x14ac:dyDescent="0.25">
      <c r="A2368" s="39" t="s">
        <v>262</v>
      </c>
      <c r="B2368" s="39" t="s">
        <v>237</v>
      </c>
      <c r="C2368" s="7">
        <v>44075</v>
      </c>
      <c r="D2368" s="39" t="s">
        <v>109</v>
      </c>
      <c r="E2368" s="39">
        <v>-137</v>
      </c>
      <c r="F2368" s="82">
        <f t="shared" si="108"/>
        <v>-0.13700000000000001</v>
      </c>
      <c r="G2368" s="39">
        <f>VLOOKUP(N2368,Currecny_M!$A$1:$P$10,2,FALSE)</f>
        <v>83</v>
      </c>
      <c r="H2368" s="39">
        <f>MATCH(C2368,Currecny_M!$A$1:$P$1,0)</f>
        <v>7</v>
      </c>
      <c r="I2368" s="39">
        <f>VLOOKUP(N2368,Currecny_M!$A$1:$P$10,MATCH(Database!C2368,Currecny_M!$A$1:$P$1,0),FALSE)</f>
        <v>87.24</v>
      </c>
      <c r="J2368" s="82">
        <f t="shared" si="109"/>
        <v>-11.951880000000001</v>
      </c>
      <c r="K2368" s="39">
        <f>VLOOKUP('Cover page'!$B$6,Currecny_M!$A$1:$P$10,MATCH(Database!C2368,Currecny_M!$A$1:$P$1,0),FALSE)</f>
        <v>1</v>
      </c>
      <c r="L2368" s="82">
        <f t="shared" si="110"/>
        <v>-11.951880000000001</v>
      </c>
      <c r="M2368" s="82">
        <f>((E2368/$F$1)*VLOOKUP(N2368,Currecny_M!$A$1:$P$10,MATCH(Database!C2368,Currecny_M!$A$1:$P$1,0),FALSE))/VLOOKUP('Cover page'!$B$6,Currecny_M!$A$1:$P$10,MATCH(Database!C2368,Currecny_M!$A$1:$P$1,0),FALSE)</f>
        <v>-11.951880000000001</v>
      </c>
      <c r="N2368" s="6" t="str">
        <f>VLOOKUP(B2368,Master!$A$2:$C$11,3,FALSE)</f>
        <v>Euro</v>
      </c>
      <c r="O2368" s="6" t="str">
        <f>VLOOKUP(B2368,Master!$A$2:$C$11,2,FALSE)</f>
        <v>Europe</v>
      </c>
      <c r="Q2368" s="39" t="str">
        <f>VLOOKUP(D2368,GL_Master!$A$1:$D$80,2,FALSE)</f>
        <v>PL</v>
      </c>
      <c r="R2368" s="39" t="str">
        <f>VLOOKUP(D2368,GL_Master!$A$1:$D$80,3,FALSE)</f>
        <v>Travelling and conveyance</v>
      </c>
      <c r="S2368" s="39" t="str">
        <f>VLOOKUP(D2368,GL_Master!$A$1:$D$80,4,FALSE)</f>
        <v>Travelling , hotel lodging</v>
      </c>
    </row>
    <row r="2369" spans="1:19" x14ac:dyDescent="0.25">
      <c r="A2369" s="39" t="s">
        <v>262</v>
      </c>
      <c r="B2369" s="39" t="s">
        <v>237</v>
      </c>
      <c r="C2369" s="7">
        <v>44075</v>
      </c>
      <c r="D2369" s="39" t="s">
        <v>110</v>
      </c>
      <c r="E2369" s="39">
        <v>56</v>
      </c>
      <c r="F2369" s="82">
        <f t="shared" si="108"/>
        <v>5.6000000000000001E-2</v>
      </c>
      <c r="G2369" s="39">
        <f>VLOOKUP(N2369,Currecny_M!$A$1:$P$10,2,FALSE)</f>
        <v>83</v>
      </c>
      <c r="H2369" s="39">
        <f>MATCH(C2369,Currecny_M!$A$1:$P$1,0)</f>
        <v>7</v>
      </c>
      <c r="I2369" s="39">
        <f>VLOOKUP(N2369,Currecny_M!$A$1:$P$10,MATCH(Database!C2369,Currecny_M!$A$1:$P$1,0),FALSE)</f>
        <v>87.24</v>
      </c>
      <c r="J2369" s="82">
        <f t="shared" si="109"/>
        <v>4.88544</v>
      </c>
      <c r="K2369" s="39">
        <f>VLOOKUP('Cover page'!$B$6,Currecny_M!$A$1:$P$10,MATCH(Database!C2369,Currecny_M!$A$1:$P$1,0),FALSE)</f>
        <v>1</v>
      </c>
      <c r="L2369" s="82">
        <f t="shared" si="110"/>
        <v>4.88544</v>
      </c>
      <c r="M2369" s="82">
        <f>((E2369/$F$1)*VLOOKUP(N2369,Currecny_M!$A$1:$P$10,MATCH(Database!C2369,Currecny_M!$A$1:$P$1,0),FALSE))/VLOOKUP('Cover page'!$B$6,Currecny_M!$A$1:$P$10,MATCH(Database!C2369,Currecny_M!$A$1:$P$1,0),FALSE)</f>
        <v>4.88544</v>
      </c>
      <c r="N2369" s="6" t="str">
        <f>VLOOKUP(B2369,Master!$A$2:$C$11,3,FALSE)</f>
        <v>Euro</v>
      </c>
      <c r="O2369" s="6" t="str">
        <f>VLOOKUP(B2369,Master!$A$2:$C$11,2,FALSE)</f>
        <v>Europe</v>
      </c>
      <c r="Q2369" s="39" t="str">
        <f>VLOOKUP(D2369,GL_Master!$A$1:$D$80,2,FALSE)</f>
        <v>PL</v>
      </c>
      <c r="R2369" s="39" t="str">
        <f>VLOOKUP(D2369,GL_Master!$A$1:$D$80,3,FALSE)</f>
        <v>Travelling and conveyance</v>
      </c>
      <c r="S2369" s="39" t="str">
        <f>VLOOKUP(D2369,GL_Master!$A$1:$D$80,4,FALSE)</f>
        <v>Travelling , hotel lodging</v>
      </c>
    </row>
    <row r="2370" spans="1:19" x14ac:dyDescent="0.25">
      <c r="A2370" s="39" t="s">
        <v>262</v>
      </c>
      <c r="B2370" s="39" t="s">
        <v>237</v>
      </c>
      <c r="C2370" s="7">
        <v>44075</v>
      </c>
      <c r="D2370" s="39" t="s">
        <v>111</v>
      </c>
      <c r="E2370" s="39">
        <v>28</v>
      </c>
      <c r="F2370" s="82">
        <f t="shared" si="108"/>
        <v>2.8000000000000001E-2</v>
      </c>
      <c r="G2370" s="39">
        <f>VLOOKUP(N2370,Currecny_M!$A$1:$P$10,2,FALSE)</f>
        <v>83</v>
      </c>
      <c r="H2370" s="39">
        <f>MATCH(C2370,Currecny_M!$A$1:$P$1,0)</f>
        <v>7</v>
      </c>
      <c r="I2370" s="39">
        <f>VLOOKUP(N2370,Currecny_M!$A$1:$P$10,MATCH(Database!C2370,Currecny_M!$A$1:$P$1,0),FALSE)</f>
        <v>87.24</v>
      </c>
      <c r="J2370" s="82">
        <f t="shared" si="109"/>
        <v>2.44272</v>
      </c>
      <c r="K2370" s="39">
        <f>VLOOKUP('Cover page'!$B$6,Currecny_M!$A$1:$P$10,MATCH(Database!C2370,Currecny_M!$A$1:$P$1,0),FALSE)</f>
        <v>1</v>
      </c>
      <c r="L2370" s="82">
        <f t="shared" si="110"/>
        <v>2.44272</v>
      </c>
      <c r="M2370" s="82">
        <f>((E2370/$F$1)*VLOOKUP(N2370,Currecny_M!$A$1:$P$10,MATCH(Database!C2370,Currecny_M!$A$1:$P$1,0),FALSE))/VLOOKUP('Cover page'!$B$6,Currecny_M!$A$1:$P$10,MATCH(Database!C2370,Currecny_M!$A$1:$P$1,0),FALSE)</f>
        <v>2.44272</v>
      </c>
      <c r="N2370" s="6" t="str">
        <f>VLOOKUP(B2370,Master!$A$2:$C$11,3,FALSE)</f>
        <v>Euro</v>
      </c>
      <c r="O2370" s="6" t="str">
        <f>VLOOKUP(B2370,Master!$A$2:$C$11,2,FALSE)</f>
        <v>Europe</v>
      </c>
      <c r="Q2370" s="39" t="str">
        <f>VLOOKUP(D2370,GL_Master!$A$1:$D$80,2,FALSE)</f>
        <v>PL</v>
      </c>
      <c r="R2370" s="39" t="str">
        <f>VLOOKUP(D2370,GL_Master!$A$1:$D$80,3,FALSE)</f>
        <v>Legal &amp; Professional expenses</v>
      </c>
      <c r="S2370" s="39" t="str">
        <f>VLOOKUP(D2370,GL_Master!$A$1:$D$80,4,FALSE)</f>
        <v>Professional Fees - Others</v>
      </c>
    </row>
    <row r="2371" spans="1:19" x14ac:dyDescent="0.25">
      <c r="A2371" s="39" t="s">
        <v>262</v>
      </c>
      <c r="B2371" s="39" t="s">
        <v>237</v>
      </c>
      <c r="C2371" s="7">
        <v>44105</v>
      </c>
      <c r="D2371" s="39" t="s">
        <v>112</v>
      </c>
      <c r="E2371" s="39">
        <v>270</v>
      </c>
      <c r="F2371" s="82">
        <f t="shared" si="108"/>
        <v>0.27</v>
      </c>
      <c r="G2371" s="39">
        <f>VLOOKUP(N2371,Currecny_M!$A$1:$P$10,2,FALSE)</f>
        <v>83</v>
      </c>
      <c r="H2371" s="39">
        <f>MATCH(C2371,Currecny_M!$A$1:$P$1,0)</f>
        <v>8</v>
      </c>
      <c r="I2371" s="39">
        <f>VLOOKUP(N2371,Currecny_M!$A$1:$P$10,MATCH(Database!C2371,Currecny_M!$A$1:$P$1,0),FALSE)</f>
        <v>88.11</v>
      </c>
      <c r="J2371" s="82">
        <f t="shared" si="109"/>
        <v>23.7897</v>
      </c>
      <c r="K2371" s="39">
        <f>VLOOKUP('Cover page'!$B$6,Currecny_M!$A$1:$P$10,MATCH(Database!C2371,Currecny_M!$A$1:$P$1,0),FALSE)</f>
        <v>1</v>
      </c>
      <c r="L2371" s="82">
        <f t="shared" si="110"/>
        <v>23.7897</v>
      </c>
      <c r="M2371" s="82">
        <f>((E2371/$F$1)*VLOOKUP(N2371,Currecny_M!$A$1:$P$10,MATCH(Database!C2371,Currecny_M!$A$1:$P$1,0),FALSE))/VLOOKUP('Cover page'!$B$6,Currecny_M!$A$1:$P$10,MATCH(Database!C2371,Currecny_M!$A$1:$P$1,0),FALSE)</f>
        <v>23.7897</v>
      </c>
      <c r="N2371" s="6" t="str">
        <f>VLOOKUP(B2371,Master!$A$2:$C$11,3,FALSE)</f>
        <v>Euro</v>
      </c>
      <c r="O2371" s="6" t="str">
        <f>VLOOKUP(B2371,Master!$A$2:$C$11,2,FALSE)</f>
        <v>Europe</v>
      </c>
      <c r="Q2371" s="39" t="str">
        <f>VLOOKUP(D2371,GL_Master!$A$1:$D$80,2,FALSE)</f>
        <v>PL</v>
      </c>
      <c r="R2371" s="39" t="str">
        <f>VLOOKUP(D2371,GL_Master!$A$1:$D$80,3,FALSE)</f>
        <v>Finance Cost</v>
      </c>
      <c r="S2371" s="39" t="str">
        <f>VLOOKUP(D2371,GL_Master!$A$1:$D$80,4,FALSE)</f>
        <v>Interest expense</v>
      </c>
    </row>
    <row r="2372" spans="1:19" x14ac:dyDescent="0.25">
      <c r="A2372" s="39" t="s">
        <v>262</v>
      </c>
      <c r="B2372" s="39" t="s">
        <v>237</v>
      </c>
      <c r="C2372" s="7">
        <v>44105</v>
      </c>
      <c r="D2372" s="39" t="s">
        <v>25</v>
      </c>
      <c r="E2372" s="39">
        <v>2409</v>
      </c>
      <c r="F2372" s="82">
        <f t="shared" ref="F2372:F2435" si="111">E2372/$F$1</f>
        <v>2.4089999999999998</v>
      </c>
      <c r="G2372" s="39">
        <f>VLOOKUP(N2372,Currecny_M!$A$1:$P$10,2,FALSE)</f>
        <v>83</v>
      </c>
      <c r="H2372" s="39">
        <f>MATCH(C2372,Currecny_M!$A$1:$P$1,0)</f>
        <v>8</v>
      </c>
      <c r="I2372" s="39">
        <f>VLOOKUP(N2372,Currecny_M!$A$1:$P$10,MATCH(Database!C2372,Currecny_M!$A$1:$P$1,0),FALSE)</f>
        <v>88.11</v>
      </c>
      <c r="J2372" s="82">
        <f t="shared" ref="J2372:J2435" si="112">F2372*I2372</f>
        <v>212.25698999999997</v>
      </c>
      <c r="K2372" s="39">
        <f>VLOOKUP('Cover page'!$B$6,Currecny_M!$A$1:$P$10,MATCH(Database!C2372,Currecny_M!$A$1:$P$1,0),FALSE)</f>
        <v>1</v>
      </c>
      <c r="L2372" s="82">
        <f t="shared" ref="L2372:L2435" si="113">J2372/K2372</f>
        <v>212.25698999999997</v>
      </c>
      <c r="M2372" s="82">
        <f>((E2372/$F$1)*VLOOKUP(N2372,Currecny_M!$A$1:$P$10,MATCH(Database!C2372,Currecny_M!$A$1:$P$1,0),FALSE))/VLOOKUP('Cover page'!$B$6,Currecny_M!$A$1:$P$10,MATCH(Database!C2372,Currecny_M!$A$1:$P$1,0),FALSE)</f>
        <v>212.25698999999997</v>
      </c>
      <c r="N2372" s="6" t="str">
        <f>VLOOKUP(B2372,Master!$A$2:$C$11,3,FALSE)</f>
        <v>Euro</v>
      </c>
      <c r="O2372" s="6" t="str">
        <f>VLOOKUP(B2372,Master!$A$2:$C$11,2,FALSE)</f>
        <v>Europe</v>
      </c>
      <c r="Q2372" s="39" t="str">
        <f>VLOOKUP(D2372,GL_Master!$A$1:$D$80,2,FALSE)</f>
        <v>PL</v>
      </c>
      <c r="R2372" s="39" t="str">
        <f>VLOOKUP(D2372,GL_Master!$A$1:$D$80,3,FALSE)</f>
        <v>Depreciation</v>
      </c>
      <c r="S2372" s="39" t="str">
        <f>VLOOKUP(D2372,GL_Master!$A$1:$D$80,4,FALSE)</f>
        <v>Depreciation</v>
      </c>
    </row>
    <row r="2373" spans="1:19" x14ac:dyDescent="0.25">
      <c r="A2373" s="39" t="s">
        <v>262</v>
      </c>
      <c r="B2373" s="39" t="s">
        <v>237</v>
      </c>
      <c r="C2373" s="7">
        <v>44105</v>
      </c>
      <c r="D2373" s="39" t="s">
        <v>51</v>
      </c>
      <c r="E2373" s="39">
        <v>-26506</v>
      </c>
      <c r="F2373" s="82">
        <f t="shared" si="111"/>
        <v>-26.506</v>
      </c>
      <c r="G2373" s="39">
        <f>VLOOKUP(N2373,Currecny_M!$A$1:$P$10,2,FALSE)</f>
        <v>83</v>
      </c>
      <c r="H2373" s="39">
        <f>MATCH(C2373,Currecny_M!$A$1:$P$1,0)</f>
        <v>8</v>
      </c>
      <c r="I2373" s="39">
        <f>VLOOKUP(N2373,Currecny_M!$A$1:$P$10,MATCH(Database!C2373,Currecny_M!$A$1:$P$1,0),FALSE)</f>
        <v>88.11</v>
      </c>
      <c r="J2373" s="82">
        <f t="shared" si="112"/>
        <v>-2335.4436599999999</v>
      </c>
      <c r="K2373" s="39">
        <f>VLOOKUP('Cover page'!$B$6,Currecny_M!$A$1:$P$10,MATCH(Database!C2373,Currecny_M!$A$1:$P$1,0),FALSE)</f>
        <v>1</v>
      </c>
      <c r="L2373" s="82">
        <f t="shared" si="113"/>
        <v>-2335.4436599999999</v>
      </c>
      <c r="M2373" s="82">
        <f>((E2373/$F$1)*VLOOKUP(N2373,Currecny_M!$A$1:$P$10,MATCH(Database!C2373,Currecny_M!$A$1:$P$1,0),FALSE))/VLOOKUP('Cover page'!$B$6,Currecny_M!$A$1:$P$10,MATCH(Database!C2373,Currecny_M!$A$1:$P$1,0),FALSE)</f>
        <v>-2335.4436599999999</v>
      </c>
      <c r="N2373" s="6" t="str">
        <f>VLOOKUP(B2373,Master!$A$2:$C$11,3,FALSE)</f>
        <v>Euro</v>
      </c>
      <c r="O2373" s="6" t="str">
        <f>VLOOKUP(B2373,Master!$A$2:$C$11,2,FALSE)</f>
        <v>Europe</v>
      </c>
      <c r="Q2373" s="39" t="str">
        <f>VLOOKUP(D2373,GL_Master!$A$1:$D$80,2,FALSE)</f>
        <v>BS</v>
      </c>
      <c r="R2373" s="39" t="str">
        <f>VLOOKUP(D2373,GL_Master!$A$1:$D$80,3,FALSE)</f>
        <v>Share Capital</v>
      </c>
      <c r="S2373" s="39" t="str">
        <f>VLOOKUP(D2373,GL_Master!$A$1:$D$80,4,FALSE)</f>
        <v>Equity shares</v>
      </c>
    </row>
    <row r="2374" spans="1:19" x14ac:dyDescent="0.25">
      <c r="A2374" s="39" t="s">
        <v>262</v>
      </c>
      <c r="B2374" s="39" t="s">
        <v>237</v>
      </c>
      <c r="C2374" s="7">
        <v>44105</v>
      </c>
      <c r="D2374" s="39" t="s">
        <v>52</v>
      </c>
      <c r="E2374" s="39">
        <v>-50786</v>
      </c>
      <c r="F2374" s="82">
        <f t="shared" si="111"/>
        <v>-50.786000000000001</v>
      </c>
      <c r="G2374" s="39">
        <f>VLOOKUP(N2374,Currecny_M!$A$1:$P$10,2,FALSE)</f>
        <v>83</v>
      </c>
      <c r="H2374" s="39">
        <f>MATCH(C2374,Currecny_M!$A$1:$P$1,0)</f>
        <v>8</v>
      </c>
      <c r="I2374" s="39">
        <f>VLOOKUP(N2374,Currecny_M!$A$1:$P$10,MATCH(Database!C2374,Currecny_M!$A$1:$P$1,0),FALSE)</f>
        <v>88.11</v>
      </c>
      <c r="J2374" s="82">
        <f t="shared" si="112"/>
        <v>-4474.7544600000001</v>
      </c>
      <c r="K2374" s="39">
        <f>VLOOKUP('Cover page'!$B$6,Currecny_M!$A$1:$P$10,MATCH(Database!C2374,Currecny_M!$A$1:$P$1,0),FALSE)</f>
        <v>1</v>
      </c>
      <c r="L2374" s="82">
        <f t="shared" si="113"/>
        <v>-4474.7544600000001</v>
      </c>
      <c r="M2374" s="82">
        <f>((E2374/$F$1)*VLOOKUP(N2374,Currecny_M!$A$1:$P$10,MATCH(Database!C2374,Currecny_M!$A$1:$P$1,0),FALSE))/VLOOKUP('Cover page'!$B$6,Currecny_M!$A$1:$P$10,MATCH(Database!C2374,Currecny_M!$A$1:$P$1,0),FALSE)</f>
        <v>-4474.7544600000001</v>
      </c>
      <c r="N2374" s="6" t="str">
        <f>VLOOKUP(B2374,Master!$A$2:$C$11,3,FALSE)</f>
        <v>Euro</v>
      </c>
      <c r="O2374" s="6" t="str">
        <f>VLOOKUP(B2374,Master!$A$2:$C$11,2,FALSE)</f>
        <v>Europe</v>
      </c>
      <c r="Q2374" s="39" t="str">
        <f>VLOOKUP(D2374,GL_Master!$A$1:$D$80,2,FALSE)</f>
        <v>BS</v>
      </c>
      <c r="R2374" s="39" t="str">
        <f>VLOOKUP(D2374,GL_Master!$A$1:$D$80,3,FALSE)</f>
        <v>Reserve and Surplus</v>
      </c>
      <c r="S2374" s="39" t="str">
        <f>VLOOKUP(D2374,GL_Master!$A$1:$D$80,4,FALSE)</f>
        <v>Reserves at the commencement of the year</v>
      </c>
    </row>
    <row r="2375" spans="1:19" x14ac:dyDescent="0.25">
      <c r="A2375" s="39" t="s">
        <v>262</v>
      </c>
      <c r="B2375" s="39" t="s">
        <v>237</v>
      </c>
      <c r="C2375" s="7">
        <v>44105</v>
      </c>
      <c r="D2375" s="39" t="s">
        <v>53</v>
      </c>
      <c r="E2375" s="39">
        <v>-6607</v>
      </c>
      <c r="F2375" s="82">
        <f t="shared" si="111"/>
        <v>-6.6070000000000002</v>
      </c>
      <c r="G2375" s="39">
        <f>VLOOKUP(N2375,Currecny_M!$A$1:$P$10,2,FALSE)</f>
        <v>83</v>
      </c>
      <c r="H2375" s="39">
        <f>MATCH(C2375,Currecny_M!$A$1:$P$1,0)</f>
        <v>8</v>
      </c>
      <c r="I2375" s="39">
        <f>VLOOKUP(N2375,Currecny_M!$A$1:$P$10,MATCH(Database!C2375,Currecny_M!$A$1:$P$1,0),FALSE)</f>
        <v>88.11</v>
      </c>
      <c r="J2375" s="82">
        <f t="shared" si="112"/>
        <v>-582.14277000000004</v>
      </c>
      <c r="K2375" s="39">
        <f>VLOOKUP('Cover page'!$B$6,Currecny_M!$A$1:$P$10,MATCH(Database!C2375,Currecny_M!$A$1:$P$1,0),FALSE)</f>
        <v>1</v>
      </c>
      <c r="L2375" s="82">
        <f t="shared" si="113"/>
        <v>-582.14277000000004</v>
      </c>
      <c r="M2375" s="82">
        <f>((E2375/$F$1)*VLOOKUP(N2375,Currecny_M!$A$1:$P$10,MATCH(Database!C2375,Currecny_M!$A$1:$P$1,0),FALSE))/VLOOKUP('Cover page'!$B$6,Currecny_M!$A$1:$P$10,MATCH(Database!C2375,Currecny_M!$A$1:$P$1,0),FALSE)</f>
        <v>-582.14277000000004</v>
      </c>
      <c r="N2375" s="6" t="str">
        <f>VLOOKUP(B2375,Master!$A$2:$C$11,3,FALSE)</f>
        <v>Euro</v>
      </c>
      <c r="O2375" s="6" t="str">
        <f>VLOOKUP(B2375,Master!$A$2:$C$11,2,FALSE)</f>
        <v>Europe</v>
      </c>
      <c r="Q2375" s="39" t="str">
        <f>VLOOKUP(D2375,GL_Master!$A$1:$D$80,2,FALSE)</f>
        <v>BS</v>
      </c>
      <c r="R2375" s="39" t="str">
        <f>VLOOKUP(D2375,GL_Master!$A$1:$D$80,3,FALSE)</f>
        <v>Loan Fund</v>
      </c>
      <c r="S2375" s="39" t="str">
        <f>VLOOKUP(D2375,GL_Master!$A$1:$D$80,4,FALSE)</f>
        <v>Term Loan</v>
      </c>
    </row>
    <row r="2376" spans="1:19" x14ac:dyDescent="0.25">
      <c r="A2376" s="39" t="s">
        <v>262</v>
      </c>
      <c r="B2376" s="39" t="s">
        <v>237</v>
      </c>
      <c r="C2376" s="7">
        <v>44105</v>
      </c>
      <c r="D2376" s="39" t="s">
        <v>54</v>
      </c>
      <c r="E2376" s="39">
        <v>56</v>
      </c>
      <c r="F2376" s="82">
        <f t="shared" si="111"/>
        <v>5.6000000000000001E-2</v>
      </c>
      <c r="G2376" s="39">
        <f>VLOOKUP(N2376,Currecny_M!$A$1:$P$10,2,FALSE)</f>
        <v>83</v>
      </c>
      <c r="H2376" s="39">
        <f>MATCH(C2376,Currecny_M!$A$1:$P$1,0)</f>
        <v>8</v>
      </c>
      <c r="I2376" s="39">
        <f>VLOOKUP(N2376,Currecny_M!$A$1:$P$10,MATCH(Database!C2376,Currecny_M!$A$1:$P$1,0),FALSE)</f>
        <v>88.11</v>
      </c>
      <c r="J2376" s="82">
        <f t="shared" si="112"/>
        <v>4.9341600000000003</v>
      </c>
      <c r="K2376" s="39">
        <f>VLOOKUP('Cover page'!$B$6,Currecny_M!$A$1:$P$10,MATCH(Database!C2376,Currecny_M!$A$1:$P$1,0),FALSE)</f>
        <v>1</v>
      </c>
      <c r="L2376" s="82">
        <f t="shared" si="113"/>
        <v>4.9341600000000003</v>
      </c>
      <c r="M2376" s="82">
        <f>((E2376/$F$1)*VLOOKUP(N2376,Currecny_M!$A$1:$P$10,MATCH(Database!C2376,Currecny_M!$A$1:$P$1,0),FALSE))/VLOOKUP('Cover page'!$B$6,Currecny_M!$A$1:$P$10,MATCH(Database!C2376,Currecny_M!$A$1:$P$1,0),FALSE)</f>
        <v>4.9341600000000003</v>
      </c>
      <c r="N2376" s="6" t="str">
        <f>VLOOKUP(B2376,Master!$A$2:$C$11,3,FALSE)</f>
        <v>Euro</v>
      </c>
      <c r="O2376" s="6" t="str">
        <f>VLOOKUP(B2376,Master!$A$2:$C$11,2,FALSE)</f>
        <v>Europe</v>
      </c>
      <c r="Q2376" s="39" t="str">
        <f>VLOOKUP(D2376,GL_Master!$A$1:$D$80,2,FALSE)</f>
        <v>BS</v>
      </c>
      <c r="R2376" s="39" t="str">
        <f>VLOOKUP(D2376,GL_Master!$A$1:$D$80,3,FALSE)</f>
        <v>Trade Payables</v>
      </c>
      <c r="S2376" s="39" t="str">
        <f>VLOOKUP(D2376,GL_Master!$A$1:$D$80,4,FALSE)</f>
        <v>Trade payable</v>
      </c>
    </row>
    <row r="2377" spans="1:19" x14ac:dyDescent="0.25">
      <c r="A2377" s="39" t="s">
        <v>262</v>
      </c>
      <c r="B2377" s="39" t="s">
        <v>237</v>
      </c>
      <c r="C2377" s="7">
        <v>44105</v>
      </c>
      <c r="D2377" s="39" t="s">
        <v>34</v>
      </c>
      <c r="E2377" s="39">
        <v>-1433</v>
      </c>
      <c r="F2377" s="82">
        <f t="shared" si="111"/>
        <v>-1.4330000000000001</v>
      </c>
      <c r="G2377" s="39">
        <f>VLOOKUP(N2377,Currecny_M!$A$1:$P$10,2,FALSE)</f>
        <v>83</v>
      </c>
      <c r="H2377" s="39">
        <f>MATCH(C2377,Currecny_M!$A$1:$P$1,0)</f>
        <v>8</v>
      </c>
      <c r="I2377" s="39">
        <f>VLOOKUP(N2377,Currecny_M!$A$1:$P$10,MATCH(Database!C2377,Currecny_M!$A$1:$P$1,0),FALSE)</f>
        <v>88.11</v>
      </c>
      <c r="J2377" s="82">
        <f t="shared" si="112"/>
        <v>-126.26163</v>
      </c>
      <c r="K2377" s="39">
        <f>VLOOKUP('Cover page'!$B$6,Currecny_M!$A$1:$P$10,MATCH(Database!C2377,Currecny_M!$A$1:$P$1,0),FALSE)</f>
        <v>1</v>
      </c>
      <c r="L2377" s="82">
        <f t="shared" si="113"/>
        <v>-126.26163</v>
      </c>
      <c r="M2377" s="82">
        <f>((E2377/$F$1)*VLOOKUP(N2377,Currecny_M!$A$1:$P$10,MATCH(Database!C2377,Currecny_M!$A$1:$P$1,0),FALSE))/VLOOKUP('Cover page'!$B$6,Currecny_M!$A$1:$P$10,MATCH(Database!C2377,Currecny_M!$A$1:$P$1,0),FALSE)</f>
        <v>-126.26163</v>
      </c>
      <c r="N2377" s="6" t="str">
        <f>VLOOKUP(B2377,Master!$A$2:$C$11,3,FALSE)</f>
        <v>Euro</v>
      </c>
      <c r="O2377" s="6" t="str">
        <f>VLOOKUP(B2377,Master!$A$2:$C$11,2,FALSE)</f>
        <v>Europe</v>
      </c>
      <c r="Q2377" s="39" t="str">
        <f>VLOOKUP(D2377,GL_Master!$A$1:$D$80,2,FALSE)</f>
        <v>BS</v>
      </c>
      <c r="R2377" s="39" t="str">
        <f>VLOOKUP(D2377,GL_Master!$A$1:$D$80,3,FALSE)</f>
        <v>Provisions</v>
      </c>
      <c r="S2377" s="39" t="str">
        <f>VLOOKUP(D2377,GL_Master!$A$1:$D$80,4,FALSE)</f>
        <v>Expenses payables</v>
      </c>
    </row>
    <row r="2378" spans="1:19" x14ac:dyDescent="0.25">
      <c r="A2378" s="39" t="s">
        <v>262</v>
      </c>
      <c r="B2378" s="39" t="s">
        <v>237</v>
      </c>
      <c r="C2378" s="7">
        <v>44105</v>
      </c>
      <c r="D2378" s="39" t="s">
        <v>18</v>
      </c>
      <c r="E2378" s="39">
        <v>-871</v>
      </c>
      <c r="F2378" s="82">
        <f t="shared" si="111"/>
        <v>-0.871</v>
      </c>
      <c r="G2378" s="39">
        <f>VLOOKUP(N2378,Currecny_M!$A$1:$P$10,2,FALSE)</f>
        <v>83</v>
      </c>
      <c r="H2378" s="39">
        <f>MATCH(C2378,Currecny_M!$A$1:$P$1,0)</f>
        <v>8</v>
      </c>
      <c r="I2378" s="39">
        <f>VLOOKUP(N2378,Currecny_M!$A$1:$P$10,MATCH(Database!C2378,Currecny_M!$A$1:$P$1,0),FALSE)</f>
        <v>88.11</v>
      </c>
      <c r="J2378" s="82">
        <f t="shared" si="112"/>
        <v>-76.743809999999996</v>
      </c>
      <c r="K2378" s="39">
        <f>VLOOKUP('Cover page'!$B$6,Currecny_M!$A$1:$P$10,MATCH(Database!C2378,Currecny_M!$A$1:$P$1,0),FALSE)</f>
        <v>1</v>
      </c>
      <c r="L2378" s="82">
        <f t="shared" si="113"/>
        <v>-76.743809999999996</v>
      </c>
      <c r="M2378" s="82">
        <f>((E2378/$F$1)*VLOOKUP(N2378,Currecny_M!$A$1:$P$10,MATCH(Database!C2378,Currecny_M!$A$1:$P$1,0),FALSE))/VLOOKUP('Cover page'!$B$6,Currecny_M!$A$1:$P$10,MATCH(Database!C2378,Currecny_M!$A$1:$P$1,0),FALSE)</f>
        <v>-76.743809999999996</v>
      </c>
      <c r="N2378" s="6" t="str">
        <f>VLOOKUP(B2378,Master!$A$2:$C$11,3,FALSE)</f>
        <v>Euro</v>
      </c>
      <c r="O2378" s="6" t="str">
        <f>VLOOKUP(B2378,Master!$A$2:$C$11,2,FALSE)</f>
        <v>Europe</v>
      </c>
      <c r="Q2378" s="39" t="str">
        <f>VLOOKUP(D2378,GL_Master!$A$1:$D$80,2,FALSE)</f>
        <v>BS</v>
      </c>
      <c r="R2378" s="39" t="str">
        <f>VLOOKUP(D2378,GL_Master!$A$1:$D$80,3,FALSE)</f>
        <v>Other current liabilities</v>
      </c>
      <c r="S2378" s="39" t="str">
        <f>VLOOKUP(D2378,GL_Master!$A$1:$D$80,4,FALSE)</f>
        <v>Employee related liabilities</v>
      </c>
    </row>
    <row r="2379" spans="1:19" x14ac:dyDescent="0.25">
      <c r="A2379" s="39" t="s">
        <v>262</v>
      </c>
      <c r="B2379" s="39" t="s">
        <v>237</v>
      </c>
      <c r="C2379" s="7">
        <v>44105</v>
      </c>
      <c r="D2379" s="39" t="s">
        <v>55</v>
      </c>
      <c r="E2379" s="39">
        <v>-116</v>
      </c>
      <c r="F2379" s="82">
        <f t="shared" si="111"/>
        <v>-0.11600000000000001</v>
      </c>
      <c r="G2379" s="39">
        <f>VLOOKUP(N2379,Currecny_M!$A$1:$P$10,2,FALSE)</f>
        <v>83</v>
      </c>
      <c r="H2379" s="39">
        <f>MATCH(C2379,Currecny_M!$A$1:$P$1,0)</f>
        <v>8</v>
      </c>
      <c r="I2379" s="39">
        <f>VLOOKUP(N2379,Currecny_M!$A$1:$P$10,MATCH(Database!C2379,Currecny_M!$A$1:$P$1,0),FALSE)</f>
        <v>88.11</v>
      </c>
      <c r="J2379" s="82">
        <f t="shared" si="112"/>
        <v>-10.22076</v>
      </c>
      <c r="K2379" s="39">
        <f>VLOOKUP('Cover page'!$B$6,Currecny_M!$A$1:$P$10,MATCH(Database!C2379,Currecny_M!$A$1:$P$1,0),FALSE)</f>
        <v>1</v>
      </c>
      <c r="L2379" s="82">
        <f t="shared" si="113"/>
        <v>-10.22076</v>
      </c>
      <c r="M2379" s="82">
        <f>((E2379/$F$1)*VLOOKUP(N2379,Currecny_M!$A$1:$P$10,MATCH(Database!C2379,Currecny_M!$A$1:$P$1,0),FALSE))/VLOOKUP('Cover page'!$B$6,Currecny_M!$A$1:$P$10,MATCH(Database!C2379,Currecny_M!$A$1:$P$1,0),FALSE)</f>
        <v>-10.22076</v>
      </c>
      <c r="N2379" s="6" t="str">
        <f>VLOOKUP(B2379,Master!$A$2:$C$11,3,FALSE)</f>
        <v>Euro</v>
      </c>
      <c r="O2379" s="6" t="str">
        <f>VLOOKUP(B2379,Master!$A$2:$C$11,2,FALSE)</f>
        <v>Europe</v>
      </c>
      <c r="Q2379" s="39" t="str">
        <f>VLOOKUP(D2379,GL_Master!$A$1:$D$80,2,FALSE)</f>
        <v>BS</v>
      </c>
      <c r="R2379" s="39" t="str">
        <f>VLOOKUP(D2379,GL_Master!$A$1:$D$80,3,FALSE)</f>
        <v>Other current liabilities</v>
      </c>
      <c r="S2379" s="39" t="str">
        <f>VLOOKUP(D2379,GL_Master!$A$1:$D$80,4,FALSE)</f>
        <v>Security deposit received</v>
      </c>
    </row>
    <row r="2380" spans="1:19" x14ac:dyDescent="0.25">
      <c r="A2380" s="39" t="s">
        <v>262</v>
      </c>
      <c r="B2380" s="39" t="s">
        <v>237</v>
      </c>
      <c r="C2380" s="7">
        <v>44105</v>
      </c>
      <c r="D2380" s="39" t="s">
        <v>56</v>
      </c>
      <c r="E2380" s="39">
        <v>-27</v>
      </c>
      <c r="F2380" s="82">
        <f t="shared" si="111"/>
        <v>-2.7E-2</v>
      </c>
      <c r="G2380" s="39">
        <f>VLOOKUP(N2380,Currecny_M!$A$1:$P$10,2,FALSE)</f>
        <v>83</v>
      </c>
      <c r="H2380" s="39">
        <f>MATCH(C2380,Currecny_M!$A$1:$P$1,0)</f>
        <v>8</v>
      </c>
      <c r="I2380" s="39">
        <f>VLOOKUP(N2380,Currecny_M!$A$1:$P$10,MATCH(Database!C2380,Currecny_M!$A$1:$P$1,0),FALSE)</f>
        <v>88.11</v>
      </c>
      <c r="J2380" s="82">
        <f t="shared" si="112"/>
        <v>-2.3789699999999998</v>
      </c>
      <c r="K2380" s="39">
        <f>VLOOKUP('Cover page'!$B$6,Currecny_M!$A$1:$P$10,MATCH(Database!C2380,Currecny_M!$A$1:$P$1,0),FALSE)</f>
        <v>1</v>
      </c>
      <c r="L2380" s="82">
        <f t="shared" si="113"/>
        <v>-2.3789699999999998</v>
      </c>
      <c r="M2380" s="82">
        <f>((E2380/$F$1)*VLOOKUP(N2380,Currecny_M!$A$1:$P$10,MATCH(Database!C2380,Currecny_M!$A$1:$P$1,0),FALSE))/VLOOKUP('Cover page'!$B$6,Currecny_M!$A$1:$P$10,MATCH(Database!C2380,Currecny_M!$A$1:$P$1,0),FALSE)</f>
        <v>-2.3789699999999998</v>
      </c>
      <c r="N2380" s="6" t="str">
        <f>VLOOKUP(B2380,Master!$A$2:$C$11,3,FALSE)</f>
        <v>Euro</v>
      </c>
      <c r="O2380" s="6" t="str">
        <f>VLOOKUP(B2380,Master!$A$2:$C$11,2,FALSE)</f>
        <v>Europe</v>
      </c>
      <c r="Q2380" s="39" t="str">
        <f>VLOOKUP(D2380,GL_Master!$A$1:$D$80,2,FALSE)</f>
        <v>BS</v>
      </c>
      <c r="R2380" s="39" t="str">
        <f>VLOOKUP(D2380,GL_Master!$A$1:$D$80,3,FALSE)</f>
        <v>Other Tax Payables</v>
      </c>
      <c r="S2380" s="39" t="str">
        <f>VLOOKUP(D2380,GL_Master!$A$1:$D$80,4,FALSE)</f>
        <v>Tax deducted at source payable</v>
      </c>
    </row>
    <row r="2381" spans="1:19" x14ac:dyDescent="0.25">
      <c r="A2381" s="39" t="s">
        <v>262</v>
      </c>
      <c r="B2381" s="39" t="s">
        <v>237</v>
      </c>
      <c r="C2381" s="7">
        <v>44105</v>
      </c>
      <c r="D2381" s="39" t="s">
        <v>57</v>
      </c>
      <c r="E2381" s="39">
        <v>-250</v>
      </c>
      <c r="F2381" s="82">
        <f t="shared" si="111"/>
        <v>-0.25</v>
      </c>
      <c r="G2381" s="39">
        <f>VLOOKUP(N2381,Currecny_M!$A$1:$P$10,2,FALSE)</f>
        <v>83</v>
      </c>
      <c r="H2381" s="39">
        <f>MATCH(C2381,Currecny_M!$A$1:$P$1,0)</f>
        <v>8</v>
      </c>
      <c r="I2381" s="39">
        <f>VLOOKUP(N2381,Currecny_M!$A$1:$P$10,MATCH(Database!C2381,Currecny_M!$A$1:$P$1,0),FALSE)</f>
        <v>88.11</v>
      </c>
      <c r="J2381" s="82">
        <f t="shared" si="112"/>
        <v>-22.0275</v>
      </c>
      <c r="K2381" s="39">
        <f>VLOOKUP('Cover page'!$B$6,Currecny_M!$A$1:$P$10,MATCH(Database!C2381,Currecny_M!$A$1:$P$1,0),FALSE)</f>
        <v>1</v>
      </c>
      <c r="L2381" s="82">
        <f t="shared" si="113"/>
        <v>-22.0275</v>
      </c>
      <c r="M2381" s="82">
        <f>((E2381/$F$1)*VLOOKUP(N2381,Currecny_M!$A$1:$P$10,MATCH(Database!C2381,Currecny_M!$A$1:$P$1,0),FALSE))/VLOOKUP('Cover page'!$B$6,Currecny_M!$A$1:$P$10,MATCH(Database!C2381,Currecny_M!$A$1:$P$1,0),FALSE)</f>
        <v>-22.0275</v>
      </c>
      <c r="N2381" s="6" t="str">
        <f>VLOOKUP(B2381,Master!$A$2:$C$11,3,FALSE)</f>
        <v>Euro</v>
      </c>
      <c r="O2381" s="6" t="str">
        <f>VLOOKUP(B2381,Master!$A$2:$C$11,2,FALSE)</f>
        <v>Europe</v>
      </c>
      <c r="Q2381" s="39" t="str">
        <f>VLOOKUP(D2381,GL_Master!$A$1:$D$80,2,FALSE)</f>
        <v>BS</v>
      </c>
      <c r="R2381" s="39" t="str">
        <f>VLOOKUP(D2381,GL_Master!$A$1:$D$80,3,FALSE)</f>
        <v>Other Tax Payables</v>
      </c>
      <c r="S2381" s="39" t="str">
        <f>VLOOKUP(D2381,GL_Master!$A$1:$D$80,4,FALSE)</f>
        <v>Tax deducted at source payable</v>
      </c>
    </row>
    <row r="2382" spans="1:19" x14ac:dyDescent="0.25">
      <c r="A2382" s="39" t="s">
        <v>262</v>
      </c>
      <c r="B2382" s="39" t="s">
        <v>237</v>
      </c>
      <c r="C2382" s="7">
        <v>44105</v>
      </c>
      <c r="D2382" s="39" t="s">
        <v>58</v>
      </c>
      <c r="E2382" s="39">
        <v>-1893</v>
      </c>
      <c r="F2382" s="82">
        <f t="shared" si="111"/>
        <v>-1.893</v>
      </c>
      <c r="G2382" s="39">
        <f>VLOOKUP(N2382,Currecny_M!$A$1:$P$10,2,FALSE)</f>
        <v>83</v>
      </c>
      <c r="H2382" s="39">
        <f>MATCH(C2382,Currecny_M!$A$1:$P$1,0)</f>
        <v>8</v>
      </c>
      <c r="I2382" s="39">
        <f>VLOOKUP(N2382,Currecny_M!$A$1:$P$10,MATCH(Database!C2382,Currecny_M!$A$1:$P$1,0),FALSE)</f>
        <v>88.11</v>
      </c>
      <c r="J2382" s="82">
        <f t="shared" si="112"/>
        <v>-166.79222999999999</v>
      </c>
      <c r="K2382" s="39">
        <f>VLOOKUP('Cover page'!$B$6,Currecny_M!$A$1:$P$10,MATCH(Database!C2382,Currecny_M!$A$1:$P$1,0),FALSE)</f>
        <v>1</v>
      </c>
      <c r="L2382" s="82">
        <f t="shared" si="113"/>
        <v>-166.79222999999999</v>
      </c>
      <c r="M2382" s="82">
        <f>((E2382/$F$1)*VLOOKUP(N2382,Currecny_M!$A$1:$P$10,MATCH(Database!C2382,Currecny_M!$A$1:$P$1,0),FALSE))/VLOOKUP('Cover page'!$B$6,Currecny_M!$A$1:$P$10,MATCH(Database!C2382,Currecny_M!$A$1:$P$1,0),FALSE)</f>
        <v>-166.79222999999999</v>
      </c>
      <c r="N2382" s="6" t="str">
        <f>VLOOKUP(B2382,Master!$A$2:$C$11,3,FALSE)</f>
        <v>Euro</v>
      </c>
      <c r="O2382" s="6" t="str">
        <f>VLOOKUP(B2382,Master!$A$2:$C$11,2,FALSE)</f>
        <v>Europe</v>
      </c>
      <c r="Q2382" s="39" t="str">
        <f>VLOOKUP(D2382,GL_Master!$A$1:$D$80,2,FALSE)</f>
        <v>BS</v>
      </c>
      <c r="R2382" s="39" t="str">
        <f>VLOOKUP(D2382,GL_Master!$A$1:$D$80,3,FALSE)</f>
        <v>Long-term provisions</v>
      </c>
      <c r="S2382" s="39" t="str">
        <f>VLOOKUP(D2382,GL_Master!$A$1:$D$80,4,FALSE)</f>
        <v>Provision for gratuity</v>
      </c>
    </row>
    <row r="2383" spans="1:19" x14ac:dyDescent="0.25">
      <c r="A2383" s="39" t="s">
        <v>262</v>
      </c>
      <c r="B2383" s="39" t="s">
        <v>237</v>
      </c>
      <c r="C2383" s="7">
        <v>44105</v>
      </c>
      <c r="D2383" s="39" t="s">
        <v>59</v>
      </c>
      <c r="E2383" s="39">
        <v>-815</v>
      </c>
      <c r="F2383" s="82">
        <f t="shared" si="111"/>
        <v>-0.81499999999999995</v>
      </c>
      <c r="G2383" s="39">
        <f>VLOOKUP(N2383,Currecny_M!$A$1:$P$10,2,FALSE)</f>
        <v>83</v>
      </c>
      <c r="H2383" s="39">
        <f>MATCH(C2383,Currecny_M!$A$1:$P$1,0)</f>
        <v>8</v>
      </c>
      <c r="I2383" s="39">
        <f>VLOOKUP(N2383,Currecny_M!$A$1:$P$10,MATCH(Database!C2383,Currecny_M!$A$1:$P$1,0),FALSE)</f>
        <v>88.11</v>
      </c>
      <c r="J2383" s="82">
        <f t="shared" si="112"/>
        <v>-71.809649999999991</v>
      </c>
      <c r="K2383" s="39">
        <f>VLOOKUP('Cover page'!$B$6,Currecny_M!$A$1:$P$10,MATCH(Database!C2383,Currecny_M!$A$1:$P$1,0),FALSE)</f>
        <v>1</v>
      </c>
      <c r="L2383" s="82">
        <f t="shared" si="113"/>
        <v>-71.809649999999991</v>
      </c>
      <c r="M2383" s="82">
        <f>((E2383/$F$1)*VLOOKUP(N2383,Currecny_M!$A$1:$P$10,MATCH(Database!C2383,Currecny_M!$A$1:$P$1,0),FALSE))/VLOOKUP('Cover page'!$B$6,Currecny_M!$A$1:$P$10,MATCH(Database!C2383,Currecny_M!$A$1:$P$1,0),FALSE)</f>
        <v>-71.809649999999991</v>
      </c>
      <c r="N2383" s="6" t="str">
        <f>VLOOKUP(B2383,Master!$A$2:$C$11,3,FALSE)</f>
        <v>Euro</v>
      </c>
      <c r="O2383" s="6" t="str">
        <f>VLOOKUP(B2383,Master!$A$2:$C$11,2,FALSE)</f>
        <v>Europe</v>
      </c>
      <c r="Q2383" s="39" t="str">
        <f>VLOOKUP(D2383,GL_Master!$A$1:$D$80,2,FALSE)</f>
        <v>BS</v>
      </c>
      <c r="R2383" s="39" t="str">
        <f>VLOOKUP(D2383,GL_Master!$A$1:$D$80,3,FALSE)</f>
        <v>Long-term provisions</v>
      </c>
      <c r="S2383" s="39" t="str">
        <f>VLOOKUP(D2383,GL_Master!$A$1:$D$80,4,FALSE)</f>
        <v>Provision for leave encashment</v>
      </c>
    </row>
    <row r="2384" spans="1:19" x14ac:dyDescent="0.25">
      <c r="A2384" s="39" t="s">
        <v>262</v>
      </c>
      <c r="B2384" s="39" t="s">
        <v>237</v>
      </c>
      <c r="C2384" s="7">
        <v>44105</v>
      </c>
      <c r="D2384" s="39" t="s">
        <v>60</v>
      </c>
      <c r="E2384" s="39">
        <v>-216</v>
      </c>
      <c r="F2384" s="82">
        <f t="shared" si="111"/>
        <v>-0.216</v>
      </c>
      <c r="G2384" s="39">
        <f>VLOOKUP(N2384,Currecny_M!$A$1:$P$10,2,FALSE)</f>
        <v>83</v>
      </c>
      <c r="H2384" s="39">
        <f>MATCH(C2384,Currecny_M!$A$1:$P$1,0)</f>
        <v>8</v>
      </c>
      <c r="I2384" s="39">
        <f>VLOOKUP(N2384,Currecny_M!$A$1:$P$10,MATCH(Database!C2384,Currecny_M!$A$1:$P$1,0),FALSE)</f>
        <v>88.11</v>
      </c>
      <c r="J2384" s="82">
        <f t="shared" si="112"/>
        <v>-19.031759999999998</v>
      </c>
      <c r="K2384" s="39">
        <f>VLOOKUP('Cover page'!$B$6,Currecny_M!$A$1:$P$10,MATCH(Database!C2384,Currecny_M!$A$1:$P$1,0),FALSE)</f>
        <v>1</v>
      </c>
      <c r="L2384" s="82">
        <f t="shared" si="113"/>
        <v>-19.031759999999998</v>
      </c>
      <c r="M2384" s="82">
        <f>((E2384/$F$1)*VLOOKUP(N2384,Currecny_M!$A$1:$P$10,MATCH(Database!C2384,Currecny_M!$A$1:$P$1,0),FALSE))/VLOOKUP('Cover page'!$B$6,Currecny_M!$A$1:$P$10,MATCH(Database!C2384,Currecny_M!$A$1:$P$1,0),FALSE)</f>
        <v>-19.031759999999998</v>
      </c>
      <c r="N2384" s="6" t="str">
        <f>VLOOKUP(B2384,Master!$A$2:$C$11,3,FALSE)</f>
        <v>Euro</v>
      </c>
      <c r="O2384" s="6" t="str">
        <f>VLOOKUP(B2384,Master!$A$2:$C$11,2,FALSE)</f>
        <v>Europe</v>
      </c>
      <c r="Q2384" s="39" t="str">
        <f>VLOOKUP(D2384,GL_Master!$A$1:$D$80,2,FALSE)</f>
        <v>BS</v>
      </c>
      <c r="R2384" s="39" t="str">
        <f>VLOOKUP(D2384,GL_Master!$A$1:$D$80,3,FALSE)</f>
        <v>Trade Payables</v>
      </c>
      <c r="S2384" s="39" t="str">
        <f>VLOOKUP(D2384,GL_Master!$A$1:$D$80,4,FALSE)</f>
        <v>Trade payable</v>
      </c>
    </row>
    <row r="2385" spans="1:19" x14ac:dyDescent="0.25">
      <c r="A2385" s="39" t="s">
        <v>262</v>
      </c>
      <c r="B2385" s="39" t="s">
        <v>237</v>
      </c>
      <c r="C2385" s="7">
        <v>44105</v>
      </c>
      <c r="D2385" s="39" t="s">
        <v>61</v>
      </c>
      <c r="E2385" s="39">
        <v>-2360</v>
      </c>
      <c r="F2385" s="82">
        <f t="shared" si="111"/>
        <v>-2.36</v>
      </c>
      <c r="G2385" s="39">
        <f>VLOOKUP(N2385,Currecny_M!$A$1:$P$10,2,FALSE)</f>
        <v>83</v>
      </c>
      <c r="H2385" s="39">
        <f>MATCH(C2385,Currecny_M!$A$1:$P$1,0)</f>
        <v>8</v>
      </c>
      <c r="I2385" s="39">
        <f>VLOOKUP(N2385,Currecny_M!$A$1:$P$10,MATCH(Database!C2385,Currecny_M!$A$1:$P$1,0),FALSE)</f>
        <v>88.11</v>
      </c>
      <c r="J2385" s="82">
        <f t="shared" si="112"/>
        <v>-207.93959999999998</v>
      </c>
      <c r="K2385" s="39">
        <f>VLOOKUP('Cover page'!$B$6,Currecny_M!$A$1:$P$10,MATCH(Database!C2385,Currecny_M!$A$1:$P$1,0),FALSE)</f>
        <v>1</v>
      </c>
      <c r="L2385" s="82">
        <f t="shared" si="113"/>
        <v>-207.93959999999998</v>
      </c>
      <c r="M2385" s="82">
        <f>((E2385/$F$1)*VLOOKUP(N2385,Currecny_M!$A$1:$P$10,MATCH(Database!C2385,Currecny_M!$A$1:$P$1,0),FALSE))/VLOOKUP('Cover page'!$B$6,Currecny_M!$A$1:$P$10,MATCH(Database!C2385,Currecny_M!$A$1:$P$1,0),FALSE)</f>
        <v>-207.93959999999998</v>
      </c>
      <c r="N2385" s="6" t="str">
        <f>VLOOKUP(B2385,Master!$A$2:$C$11,3,FALSE)</f>
        <v>Euro</v>
      </c>
      <c r="O2385" s="6" t="str">
        <f>VLOOKUP(B2385,Master!$A$2:$C$11,2,FALSE)</f>
        <v>Europe</v>
      </c>
      <c r="Q2385" s="39" t="str">
        <f>VLOOKUP(D2385,GL_Master!$A$1:$D$80,2,FALSE)</f>
        <v>BS</v>
      </c>
      <c r="R2385" s="39" t="str">
        <f>VLOOKUP(D2385,GL_Master!$A$1:$D$80,3,FALSE)</f>
        <v>Provisions</v>
      </c>
      <c r="S2385" s="39" t="str">
        <f>VLOOKUP(D2385,GL_Master!$A$1:$D$80,4,FALSE)</f>
        <v>Provision for doubtful assets</v>
      </c>
    </row>
    <row r="2386" spans="1:19" x14ac:dyDescent="0.25">
      <c r="A2386" s="39" t="s">
        <v>262</v>
      </c>
      <c r="B2386" s="39" t="s">
        <v>237</v>
      </c>
      <c r="C2386" s="7">
        <v>44105</v>
      </c>
      <c r="D2386" s="39" t="s">
        <v>62</v>
      </c>
      <c r="E2386" s="39">
        <v>-83</v>
      </c>
      <c r="F2386" s="82">
        <f t="shared" si="111"/>
        <v>-8.3000000000000004E-2</v>
      </c>
      <c r="G2386" s="39">
        <f>VLOOKUP(N2386,Currecny_M!$A$1:$P$10,2,FALSE)</f>
        <v>83</v>
      </c>
      <c r="H2386" s="39">
        <f>MATCH(C2386,Currecny_M!$A$1:$P$1,0)</f>
        <v>8</v>
      </c>
      <c r="I2386" s="39">
        <f>VLOOKUP(N2386,Currecny_M!$A$1:$P$10,MATCH(Database!C2386,Currecny_M!$A$1:$P$1,0),FALSE)</f>
        <v>88.11</v>
      </c>
      <c r="J2386" s="82">
        <f t="shared" si="112"/>
        <v>-7.3131300000000001</v>
      </c>
      <c r="K2386" s="39">
        <f>VLOOKUP('Cover page'!$B$6,Currecny_M!$A$1:$P$10,MATCH(Database!C2386,Currecny_M!$A$1:$P$1,0),FALSE)</f>
        <v>1</v>
      </c>
      <c r="L2386" s="82">
        <f t="shared" si="113"/>
        <v>-7.3131300000000001</v>
      </c>
      <c r="M2386" s="82">
        <f>((E2386/$F$1)*VLOOKUP(N2386,Currecny_M!$A$1:$P$10,MATCH(Database!C2386,Currecny_M!$A$1:$P$1,0),FALSE))/VLOOKUP('Cover page'!$B$6,Currecny_M!$A$1:$P$10,MATCH(Database!C2386,Currecny_M!$A$1:$P$1,0),FALSE)</f>
        <v>-7.3131300000000001</v>
      </c>
      <c r="N2386" s="6" t="str">
        <f>VLOOKUP(B2386,Master!$A$2:$C$11,3,FALSE)</f>
        <v>Euro</v>
      </c>
      <c r="O2386" s="6" t="str">
        <f>VLOOKUP(B2386,Master!$A$2:$C$11,2,FALSE)</f>
        <v>Europe</v>
      </c>
      <c r="Q2386" s="39" t="str">
        <f>VLOOKUP(D2386,GL_Master!$A$1:$D$80,2,FALSE)</f>
        <v>BS</v>
      </c>
      <c r="R2386" s="39" t="str">
        <f>VLOOKUP(D2386,GL_Master!$A$1:$D$80,3,FALSE)</f>
        <v>Provisions</v>
      </c>
      <c r="S2386" s="39" t="str">
        <f>VLOOKUP(D2386,GL_Master!$A$1:$D$80,4,FALSE)</f>
        <v>Provision for Insurance</v>
      </c>
    </row>
    <row r="2387" spans="1:19" x14ac:dyDescent="0.25">
      <c r="A2387" s="39" t="s">
        <v>262</v>
      </c>
      <c r="B2387" s="39" t="s">
        <v>237</v>
      </c>
      <c r="C2387" s="7">
        <v>44105</v>
      </c>
      <c r="D2387" s="39" t="s">
        <v>63</v>
      </c>
      <c r="E2387" s="39">
        <v>189</v>
      </c>
      <c r="F2387" s="82">
        <f t="shared" si="111"/>
        <v>0.189</v>
      </c>
      <c r="G2387" s="39">
        <f>VLOOKUP(N2387,Currecny_M!$A$1:$P$10,2,FALSE)</f>
        <v>83</v>
      </c>
      <c r="H2387" s="39">
        <f>MATCH(C2387,Currecny_M!$A$1:$P$1,0)</f>
        <v>8</v>
      </c>
      <c r="I2387" s="39">
        <f>VLOOKUP(N2387,Currecny_M!$A$1:$P$10,MATCH(Database!C2387,Currecny_M!$A$1:$P$1,0),FALSE)</f>
        <v>88.11</v>
      </c>
      <c r="J2387" s="82">
        <f t="shared" si="112"/>
        <v>16.65279</v>
      </c>
      <c r="K2387" s="39">
        <f>VLOOKUP('Cover page'!$B$6,Currecny_M!$A$1:$P$10,MATCH(Database!C2387,Currecny_M!$A$1:$P$1,0),FALSE)</f>
        <v>1</v>
      </c>
      <c r="L2387" s="82">
        <f t="shared" si="113"/>
        <v>16.65279</v>
      </c>
      <c r="M2387" s="82">
        <f>((E2387/$F$1)*VLOOKUP(N2387,Currecny_M!$A$1:$P$10,MATCH(Database!C2387,Currecny_M!$A$1:$P$1,0),FALSE))/VLOOKUP('Cover page'!$B$6,Currecny_M!$A$1:$P$10,MATCH(Database!C2387,Currecny_M!$A$1:$P$1,0),FALSE)</f>
        <v>16.65279</v>
      </c>
      <c r="N2387" s="6" t="str">
        <f>VLOOKUP(B2387,Master!$A$2:$C$11,3,FALSE)</f>
        <v>Euro</v>
      </c>
      <c r="O2387" s="6" t="str">
        <f>VLOOKUP(B2387,Master!$A$2:$C$11,2,FALSE)</f>
        <v>Europe</v>
      </c>
      <c r="Q2387" s="39" t="str">
        <f>VLOOKUP(D2387,GL_Master!$A$1:$D$80,2,FALSE)</f>
        <v>BS</v>
      </c>
      <c r="R2387" s="39" t="str">
        <f>VLOOKUP(D2387,GL_Master!$A$1:$D$80,3,FALSE)</f>
        <v>Gross Block</v>
      </c>
      <c r="S2387" s="39" t="str">
        <f>VLOOKUP(D2387,GL_Master!$A$1:$D$80,4,FALSE)</f>
        <v>Tangible Fixed assets</v>
      </c>
    </row>
    <row r="2388" spans="1:19" x14ac:dyDescent="0.25">
      <c r="A2388" s="39" t="s">
        <v>262</v>
      </c>
      <c r="B2388" s="39" t="s">
        <v>237</v>
      </c>
      <c r="C2388" s="7">
        <v>44105</v>
      </c>
      <c r="D2388" s="39" t="s">
        <v>64</v>
      </c>
      <c r="E2388" s="39">
        <v>11586</v>
      </c>
      <c r="F2388" s="82">
        <f t="shared" si="111"/>
        <v>11.586</v>
      </c>
      <c r="G2388" s="39">
        <f>VLOOKUP(N2388,Currecny_M!$A$1:$P$10,2,FALSE)</f>
        <v>83</v>
      </c>
      <c r="H2388" s="39">
        <f>MATCH(C2388,Currecny_M!$A$1:$P$1,0)</f>
        <v>8</v>
      </c>
      <c r="I2388" s="39">
        <f>VLOOKUP(N2388,Currecny_M!$A$1:$P$10,MATCH(Database!C2388,Currecny_M!$A$1:$P$1,0),FALSE)</f>
        <v>88.11</v>
      </c>
      <c r="J2388" s="82">
        <f t="shared" si="112"/>
        <v>1020.8424600000001</v>
      </c>
      <c r="K2388" s="39">
        <f>VLOOKUP('Cover page'!$B$6,Currecny_M!$A$1:$P$10,MATCH(Database!C2388,Currecny_M!$A$1:$P$1,0),FALSE)</f>
        <v>1</v>
      </c>
      <c r="L2388" s="82">
        <f t="shared" si="113"/>
        <v>1020.8424600000001</v>
      </c>
      <c r="M2388" s="82">
        <f>((E2388/$F$1)*VLOOKUP(N2388,Currecny_M!$A$1:$P$10,MATCH(Database!C2388,Currecny_M!$A$1:$P$1,0),FALSE))/VLOOKUP('Cover page'!$B$6,Currecny_M!$A$1:$P$10,MATCH(Database!C2388,Currecny_M!$A$1:$P$1,0),FALSE)</f>
        <v>1020.8424600000001</v>
      </c>
      <c r="N2388" s="6" t="str">
        <f>VLOOKUP(B2388,Master!$A$2:$C$11,3,FALSE)</f>
        <v>Euro</v>
      </c>
      <c r="O2388" s="6" t="str">
        <f>VLOOKUP(B2388,Master!$A$2:$C$11,2,FALSE)</f>
        <v>Europe</v>
      </c>
      <c r="Q2388" s="39" t="str">
        <f>VLOOKUP(D2388,GL_Master!$A$1:$D$80,2,FALSE)</f>
        <v>BS</v>
      </c>
      <c r="R2388" s="39" t="str">
        <f>VLOOKUP(D2388,GL_Master!$A$1:$D$80,3,FALSE)</f>
        <v>Gross Block</v>
      </c>
      <c r="S2388" s="39" t="str">
        <f>VLOOKUP(D2388,GL_Master!$A$1:$D$80,4,FALSE)</f>
        <v>Tangible Fixed assets</v>
      </c>
    </row>
    <row r="2389" spans="1:19" x14ac:dyDescent="0.25">
      <c r="A2389" s="39" t="s">
        <v>262</v>
      </c>
      <c r="B2389" s="39" t="s">
        <v>237</v>
      </c>
      <c r="C2389" s="7">
        <v>44105</v>
      </c>
      <c r="D2389" s="39" t="s">
        <v>65</v>
      </c>
      <c r="E2389" s="39">
        <v>-7310</v>
      </c>
      <c r="F2389" s="82">
        <f t="shared" si="111"/>
        <v>-7.31</v>
      </c>
      <c r="G2389" s="39">
        <f>VLOOKUP(N2389,Currecny_M!$A$1:$P$10,2,FALSE)</f>
        <v>83</v>
      </c>
      <c r="H2389" s="39">
        <f>MATCH(C2389,Currecny_M!$A$1:$P$1,0)</f>
        <v>8</v>
      </c>
      <c r="I2389" s="39">
        <f>VLOOKUP(N2389,Currecny_M!$A$1:$P$10,MATCH(Database!C2389,Currecny_M!$A$1:$P$1,0),FALSE)</f>
        <v>88.11</v>
      </c>
      <c r="J2389" s="82">
        <f t="shared" si="112"/>
        <v>-644.08409999999992</v>
      </c>
      <c r="K2389" s="39">
        <f>VLOOKUP('Cover page'!$B$6,Currecny_M!$A$1:$P$10,MATCH(Database!C2389,Currecny_M!$A$1:$P$1,0),FALSE)</f>
        <v>1</v>
      </c>
      <c r="L2389" s="82">
        <f t="shared" si="113"/>
        <v>-644.08409999999992</v>
      </c>
      <c r="M2389" s="82">
        <f>((E2389/$F$1)*VLOOKUP(N2389,Currecny_M!$A$1:$P$10,MATCH(Database!C2389,Currecny_M!$A$1:$P$1,0),FALSE))/VLOOKUP('Cover page'!$B$6,Currecny_M!$A$1:$P$10,MATCH(Database!C2389,Currecny_M!$A$1:$P$1,0),FALSE)</f>
        <v>-644.08409999999992</v>
      </c>
      <c r="N2389" s="6" t="str">
        <f>VLOOKUP(B2389,Master!$A$2:$C$11,3,FALSE)</f>
        <v>Euro</v>
      </c>
      <c r="O2389" s="6" t="str">
        <f>VLOOKUP(B2389,Master!$A$2:$C$11,2,FALSE)</f>
        <v>Europe</v>
      </c>
      <c r="Q2389" s="39" t="str">
        <f>VLOOKUP(D2389,GL_Master!$A$1:$D$80,2,FALSE)</f>
        <v>BS</v>
      </c>
      <c r="R2389" s="39" t="str">
        <f>VLOOKUP(D2389,GL_Master!$A$1:$D$80,3,FALSE)</f>
        <v>Accumulated Depreciation</v>
      </c>
      <c r="S2389" s="39" t="str">
        <f>VLOOKUP(D2389,GL_Master!$A$1:$D$80,4,FALSE)</f>
        <v>Accumulated Depreciation</v>
      </c>
    </row>
    <row r="2390" spans="1:19" x14ac:dyDescent="0.25">
      <c r="A2390" s="39" t="s">
        <v>262</v>
      </c>
      <c r="B2390" s="39" t="s">
        <v>237</v>
      </c>
      <c r="C2390" s="7">
        <v>44105</v>
      </c>
      <c r="D2390" s="39" t="s">
        <v>66</v>
      </c>
      <c r="E2390" s="39">
        <v>6012</v>
      </c>
      <c r="F2390" s="82">
        <f t="shared" si="111"/>
        <v>6.0119999999999996</v>
      </c>
      <c r="G2390" s="39">
        <f>VLOOKUP(N2390,Currecny_M!$A$1:$P$10,2,FALSE)</f>
        <v>83</v>
      </c>
      <c r="H2390" s="39">
        <f>MATCH(C2390,Currecny_M!$A$1:$P$1,0)</f>
        <v>8</v>
      </c>
      <c r="I2390" s="39">
        <f>VLOOKUP(N2390,Currecny_M!$A$1:$P$10,MATCH(Database!C2390,Currecny_M!$A$1:$P$1,0),FALSE)</f>
        <v>88.11</v>
      </c>
      <c r="J2390" s="82">
        <f t="shared" si="112"/>
        <v>529.71731999999997</v>
      </c>
      <c r="K2390" s="39">
        <f>VLOOKUP('Cover page'!$B$6,Currecny_M!$A$1:$P$10,MATCH(Database!C2390,Currecny_M!$A$1:$P$1,0),FALSE)</f>
        <v>1</v>
      </c>
      <c r="L2390" s="82">
        <f t="shared" si="113"/>
        <v>529.71731999999997</v>
      </c>
      <c r="M2390" s="82">
        <f>((E2390/$F$1)*VLOOKUP(N2390,Currecny_M!$A$1:$P$10,MATCH(Database!C2390,Currecny_M!$A$1:$P$1,0),FALSE))/VLOOKUP('Cover page'!$B$6,Currecny_M!$A$1:$P$10,MATCH(Database!C2390,Currecny_M!$A$1:$P$1,0),FALSE)</f>
        <v>529.71731999999997</v>
      </c>
      <c r="N2390" s="6" t="str">
        <f>VLOOKUP(B2390,Master!$A$2:$C$11,3,FALSE)</f>
        <v>Euro</v>
      </c>
      <c r="O2390" s="6" t="str">
        <f>VLOOKUP(B2390,Master!$A$2:$C$11,2,FALSE)</f>
        <v>Europe</v>
      </c>
      <c r="Q2390" s="39" t="str">
        <f>VLOOKUP(D2390,GL_Master!$A$1:$D$80,2,FALSE)</f>
        <v>BS</v>
      </c>
      <c r="R2390" s="39" t="str">
        <f>VLOOKUP(D2390,GL_Master!$A$1:$D$80,3,FALSE)</f>
        <v>Gross Block</v>
      </c>
      <c r="S2390" s="39" t="str">
        <f>VLOOKUP(D2390,GL_Master!$A$1:$D$80,4,FALSE)</f>
        <v>Tangible Fixed assets</v>
      </c>
    </row>
    <row r="2391" spans="1:19" x14ac:dyDescent="0.25">
      <c r="A2391" s="39" t="s">
        <v>262</v>
      </c>
      <c r="B2391" s="39" t="s">
        <v>237</v>
      </c>
      <c r="C2391" s="7">
        <v>44105</v>
      </c>
      <c r="D2391" s="39" t="s">
        <v>67</v>
      </c>
      <c r="E2391" s="39">
        <v>2241</v>
      </c>
      <c r="F2391" s="82">
        <f t="shared" si="111"/>
        <v>2.2410000000000001</v>
      </c>
      <c r="G2391" s="39">
        <f>VLOOKUP(N2391,Currecny_M!$A$1:$P$10,2,FALSE)</f>
        <v>83</v>
      </c>
      <c r="H2391" s="39">
        <f>MATCH(C2391,Currecny_M!$A$1:$P$1,0)</f>
        <v>8</v>
      </c>
      <c r="I2391" s="39">
        <f>VLOOKUP(N2391,Currecny_M!$A$1:$P$10,MATCH(Database!C2391,Currecny_M!$A$1:$P$1,0),FALSE)</f>
        <v>88.11</v>
      </c>
      <c r="J2391" s="82">
        <f t="shared" si="112"/>
        <v>197.45451</v>
      </c>
      <c r="K2391" s="39">
        <f>VLOOKUP('Cover page'!$B$6,Currecny_M!$A$1:$P$10,MATCH(Database!C2391,Currecny_M!$A$1:$P$1,0),FALSE)</f>
        <v>1</v>
      </c>
      <c r="L2391" s="82">
        <f t="shared" si="113"/>
        <v>197.45451</v>
      </c>
      <c r="M2391" s="82">
        <f>((E2391/$F$1)*VLOOKUP(N2391,Currecny_M!$A$1:$P$10,MATCH(Database!C2391,Currecny_M!$A$1:$P$1,0),FALSE))/VLOOKUP('Cover page'!$B$6,Currecny_M!$A$1:$P$10,MATCH(Database!C2391,Currecny_M!$A$1:$P$1,0),FALSE)</f>
        <v>197.45451</v>
      </c>
      <c r="N2391" s="6" t="str">
        <f>VLOOKUP(B2391,Master!$A$2:$C$11,3,FALSE)</f>
        <v>Euro</v>
      </c>
      <c r="O2391" s="6" t="str">
        <f>VLOOKUP(B2391,Master!$A$2:$C$11,2,FALSE)</f>
        <v>Europe</v>
      </c>
      <c r="Q2391" s="39" t="str">
        <f>VLOOKUP(D2391,GL_Master!$A$1:$D$80,2,FALSE)</f>
        <v>BS</v>
      </c>
      <c r="R2391" s="39" t="str">
        <f>VLOOKUP(D2391,GL_Master!$A$1:$D$80,3,FALSE)</f>
        <v>Gross Block</v>
      </c>
      <c r="S2391" s="39" t="str">
        <f>VLOOKUP(D2391,GL_Master!$A$1:$D$80,4,FALSE)</f>
        <v>Tangible Fixed assets</v>
      </c>
    </row>
    <row r="2392" spans="1:19" x14ac:dyDescent="0.25">
      <c r="A2392" s="39" t="s">
        <v>262</v>
      </c>
      <c r="B2392" s="39" t="s">
        <v>237</v>
      </c>
      <c r="C2392" s="7">
        <v>44105</v>
      </c>
      <c r="D2392" s="39" t="s">
        <v>68</v>
      </c>
      <c r="E2392" s="39">
        <v>-1975</v>
      </c>
      <c r="F2392" s="82">
        <f t="shared" si="111"/>
        <v>-1.9750000000000001</v>
      </c>
      <c r="G2392" s="39">
        <f>VLOOKUP(N2392,Currecny_M!$A$1:$P$10,2,FALSE)</f>
        <v>83</v>
      </c>
      <c r="H2392" s="39">
        <f>MATCH(C2392,Currecny_M!$A$1:$P$1,0)</f>
        <v>8</v>
      </c>
      <c r="I2392" s="39">
        <f>VLOOKUP(N2392,Currecny_M!$A$1:$P$10,MATCH(Database!C2392,Currecny_M!$A$1:$P$1,0),FALSE)</f>
        <v>88.11</v>
      </c>
      <c r="J2392" s="82">
        <f t="shared" si="112"/>
        <v>-174.01725000000002</v>
      </c>
      <c r="K2392" s="39">
        <f>VLOOKUP('Cover page'!$B$6,Currecny_M!$A$1:$P$10,MATCH(Database!C2392,Currecny_M!$A$1:$P$1,0),FALSE)</f>
        <v>1</v>
      </c>
      <c r="L2392" s="82">
        <f t="shared" si="113"/>
        <v>-174.01725000000002</v>
      </c>
      <c r="M2392" s="82">
        <f>((E2392/$F$1)*VLOOKUP(N2392,Currecny_M!$A$1:$P$10,MATCH(Database!C2392,Currecny_M!$A$1:$P$1,0),FALSE))/VLOOKUP('Cover page'!$B$6,Currecny_M!$A$1:$P$10,MATCH(Database!C2392,Currecny_M!$A$1:$P$1,0),FALSE)</f>
        <v>-174.01725000000002</v>
      </c>
      <c r="N2392" s="6" t="str">
        <f>VLOOKUP(B2392,Master!$A$2:$C$11,3,FALSE)</f>
        <v>Euro</v>
      </c>
      <c r="O2392" s="6" t="str">
        <f>VLOOKUP(B2392,Master!$A$2:$C$11,2,FALSE)</f>
        <v>Europe</v>
      </c>
      <c r="Q2392" s="39" t="str">
        <f>VLOOKUP(D2392,GL_Master!$A$1:$D$80,2,FALSE)</f>
        <v>BS</v>
      </c>
      <c r="R2392" s="39" t="str">
        <f>VLOOKUP(D2392,GL_Master!$A$1:$D$80,3,FALSE)</f>
        <v>Accumulated Depreciation</v>
      </c>
      <c r="S2392" s="39" t="str">
        <f>VLOOKUP(D2392,GL_Master!$A$1:$D$80,4,FALSE)</f>
        <v>Accumulated Depreciation</v>
      </c>
    </row>
    <row r="2393" spans="1:19" x14ac:dyDescent="0.25">
      <c r="A2393" s="39" t="s">
        <v>262</v>
      </c>
      <c r="B2393" s="39" t="s">
        <v>237</v>
      </c>
      <c r="C2393" s="7">
        <v>44105</v>
      </c>
      <c r="D2393" s="39" t="s">
        <v>69</v>
      </c>
      <c r="E2393" s="39">
        <v>3704</v>
      </c>
      <c r="F2393" s="82">
        <f t="shared" si="111"/>
        <v>3.7040000000000002</v>
      </c>
      <c r="G2393" s="39">
        <f>VLOOKUP(N2393,Currecny_M!$A$1:$P$10,2,FALSE)</f>
        <v>83</v>
      </c>
      <c r="H2393" s="39">
        <f>MATCH(C2393,Currecny_M!$A$1:$P$1,0)</f>
        <v>8</v>
      </c>
      <c r="I2393" s="39">
        <f>VLOOKUP(N2393,Currecny_M!$A$1:$P$10,MATCH(Database!C2393,Currecny_M!$A$1:$P$1,0),FALSE)</f>
        <v>88.11</v>
      </c>
      <c r="J2393" s="82">
        <f t="shared" si="112"/>
        <v>326.35944000000001</v>
      </c>
      <c r="K2393" s="39">
        <f>VLOOKUP('Cover page'!$B$6,Currecny_M!$A$1:$P$10,MATCH(Database!C2393,Currecny_M!$A$1:$P$1,0),FALSE)</f>
        <v>1</v>
      </c>
      <c r="L2393" s="82">
        <f t="shared" si="113"/>
        <v>326.35944000000001</v>
      </c>
      <c r="M2393" s="82">
        <f>((E2393/$F$1)*VLOOKUP(N2393,Currecny_M!$A$1:$P$10,MATCH(Database!C2393,Currecny_M!$A$1:$P$1,0),FALSE))/VLOOKUP('Cover page'!$B$6,Currecny_M!$A$1:$P$10,MATCH(Database!C2393,Currecny_M!$A$1:$P$1,0),FALSE)</f>
        <v>326.35944000000001</v>
      </c>
      <c r="N2393" s="6" t="str">
        <f>VLOOKUP(B2393,Master!$A$2:$C$11,3,FALSE)</f>
        <v>Euro</v>
      </c>
      <c r="O2393" s="6" t="str">
        <f>VLOOKUP(B2393,Master!$A$2:$C$11,2,FALSE)</f>
        <v>Europe</v>
      </c>
      <c r="Q2393" s="39" t="str">
        <f>VLOOKUP(D2393,GL_Master!$A$1:$D$80,2,FALSE)</f>
        <v>BS</v>
      </c>
      <c r="R2393" s="39" t="str">
        <f>VLOOKUP(D2393,GL_Master!$A$1:$D$80,3,FALSE)</f>
        <v>Gross Block</v>
      </c>
      <c r="S2393" s="39" t="str">
        <f>VLOOKUP(D2393,GL_Master!$A$1:$D$80,4,FALSE)</f>
        <v>Tangible Fixed assets</v>
      </c>
    </row>
    <row r="2394" spans="1:19" x14ac:dyDescent="0.25">
      <c r="A2394" s="39" t="s">
        <v>262</v>
      </c>
      <c r="B2394" s="39" t="s">
        <v>237</v>
      </c>
      <c r="C2394" s="7">
        <v>44105</v>
      </c>
      <c r="D2394" s="39" t="s">
        <v>70</v>
      </c>
      <c r="E2394" s="39">
        <v>-138</v>
      </c>
      <c r="F2394" s="82">
        <f t="shared" si="111"/>
        <v>-0.13800000000000001</v>
      </c>
      <c r="G2394" s="39">
        <f>VLOOKUP(N2394,Currecny_M!$A$1:$P$10,2,FALSE)</f>
        <v>83</v>
      </c>
      <c r="H2394" s="39">
        <f>MATCH(C2394,Currecny_M!$A$1:$P$1,0)</f>
        <v>8</v>
      </c>
      <c r="I2394" s="39">
        <f>VLOOKUP(N2394,Currecny_M!$A$1:$P$10,MATCH(Database!C2394,Currecny_M!$A$1:$P$1,0),FALSE)</f>
        <v>88.11</v>
      </c>
      <c r="J2394" s="82">
        <f t="shared" si="112"/>
        <v>-12.159180000000001</v>
      </c>
      <c r="K2394" s="39">
        <f>VLOOKUP('Cover page'!$B$6,Currecny_M!$A$1:$P$10,MATCH(Database!C2394,Currecny_M!$A$1:$P$1,0),FALSE)</f>
        <v>1</v>
      </c>
      <c r="L2394" s="82">
        <f t="shared" si="113"/>
        <v>-12.159180000000001</v>
      </c>
      <c r="M2394" s="82">
        <f>((E2394/$F$1)*VLOOKUP(N2394,Currecny_M!$A$1:$P$10,MATCH(Database!C2394,Currecny_M!$A$1:$P$1,0),FALSE))/VLOOKUP('Cover page'!$B$6,Currecny_M!$A$1:$P$10,MATCH(Database!C2394,Currecny_M!$A$1:$P$1,0),FALSE)</f>
        <v>-12.159180000000001</v>
      </c>
      <c r="N2394" s="6" t="str">
        <f>VLOOKUP(B2394,Master!$A$2:$C$11,3,FALSE)</f>
        <v>Euro</v>
      </c>
      <c r="O2394" s="6" t="str">
        <f>VLOOKUP(B2394,Master!$A$2:$C$11,2,FALSE)</f>
        <v>Europe</v>
      </c>
      <c r="Q2394" s="39" t="str">
        <f>VLOOKUP(D2394,GL_Master!$A$1:$D$80,2,FALSE)</f>
        <v>BS</v>
      </c>
      <c r="R2394" s="39" t="str">
        <f>VLOOKUP(D2394,GL_Master!$A$1:$D$80,3,FALSE)</f>
        <v>Accumulated Depreciation</v>
      </c>
      <c r="S2394" s="39" t="str">
        <f>VLOOKUP(D2394,GL_Master!$A$1:$D$80,4,FALSE)</f>
        <v>Accumulated Depreciation</v>
      </c>
    </row>
    <row r="2395" spans="1:19" x14ac:dyDescent="0.25">
      <c r="A2395" s="39" t="s">
        <v>262</v>
      </c>
      <c r="B2395" s="39" t="s">
        <v>237</v>
      </c>
      <c r="C2395" s="7">
        <v>44105</v>
      </c>
      <c r="D2395" s="39" t="s">
        <v>71</v>
      </c>
      <c r="E2395" s="39">
        <v>6977</v>
      </c>
      <c r="F2395" s="82">
        <f t="shared" si="111"/>
        <v>6.9770000000000003</v>
      </c>
      <c r="G2395" s="39">
        <f>VLOOKUP(N2395,Currecny_M!$A$1:$P$10,2,FALSE)</f>
        <v>83</v>
      </c>
      <c r="H2395" s="39">
        <f>MATCH(C2395,Currecny_M!$A$1:$P$1,0)</f>
        <v>8</v>
      </c>
      <c r="I2395" s="39">
        <f>VLOOKUP(N2395,Currecny_M!$A$1:$P$10,MATCH(Database!C2395,Currecny_M!$A$1:$P$1,0),FALSE)</f>
        <v>88.11</v>
      </c>
      <c r="J2395" s="82">
        <f t="shared" si="112"/>
        <v>614.74347</v>
      </c>
      <c r="K2395" s="39">
        <f>VLOOKUP('Cover page'!$B$6,Currecny_M!$A$1:$P$10,MATCH(Database!C2395,Currecny_M!$A$1:$P$1,0),FALSE)</f>
        <v>1</v>
      </c>
      <c r="L2395" s="82">
        <f t="shared" si="113"/>
        <v>614.74347</v>
      </c>
      <c r="M2395" s="82">
        <f>((E2395/$F$1)*VLOOKUP(N2395,Currecny_M!$A$1:$P$10,MATCH(Database!C2395,Currecny_M!$A$1:$P$1,0),FALSE))/VLOOKUP('Cover page'!$B$6,Currecny_M!$A$1:$P$10,MATCH(Database!C2395,Currecny_M!$A$1:$P$1,0),FALSE)</f>
        <v>614.74347</v>
      </c>
      <c r="N2395" s="6" t="str">
        <f>VLOOKUP(B2395,Master!$A$2:$C$11,3,FALSE)</f>
        <v>Euro</v>
      </c>
      <c r="O2395" s="6" t="str">
        <f>VLOOKUP(B2395,Master!$A$2:$C$11,2,FALSE)</f>
        <v>Europe</v>
      </c>
      <c r="Q2395" s="39" t="str">
        <f>VLOOKUP(D2395,GL_Master!$A$1:$D$80,2,FALSE)</f>
        <v>BS</v>
      </c>
      <c r="R2395" s="39" t="str">
        <f>VLOOKUP(D2395,GL_Master!$A$1:$D$80,3,FALSE)</f>
        <v>Gross Block</v>
      </c>
      <c r="S2395" s="39" t="str">
        <f>VLOOKUP(D2395,GL_Master!$A$1:$D$80,4,FALSE)</f>
        <v>Tangible Fixed assets</v>
      </c>
    </row>
    <row r="2396" spans="1:19" x14ac:dyDescent="0.25">
      <c r="A2396" s="39" t="s">
        <v>262</v>
      </c>
      <c r="B2396" s="39" t="s">
        <v>237</v>
      </c>
      <c r="C2396" s="7">
        <v>44105</v>
      </c>
      <c r="D2396" s="39" t="s">
        <v>72</v>
      </c>
      <c r="E2396" s="39">
        <v>55</v>
      </c>
      <c r="F2396" s="82">
        <f t="shared" si="111"/>
        <v>5.5E-2</v>
      </c>
      <c r="G2396" s="39">
        <f>VLOOKUP(N2396,Currecny_M!$A$1:$P$10,2,FALSE)</f>
        <v>83</v>
      </c>
      <c r="H2396" s="39">
        <f>MATCH(C2396,Currecny_M!$A$1:$P$1,0)</f>
        <v>8</v>
      </c>
      <c r="I2396" s="39">
        <f>VLOOKUP(N2396,Currecny_M!$A$1:$P$10,MATCH(Database!C2396,Currecny_M!$A$1:$P$1,0),FALSE)</f>
        <v>88.11</v>
      </c>
      <c r="J2396" s="82">
        <f t="shared" si="112"/>
        <v>4.84605</v>
      </c>
      <c r="K2396" s="39">
        <f>VLOOKUP('Cover page'!$B$6,Currecny_M!$A$1:$P$10,MATCH(Database!C2396,Currecny_M!$A$1:$P$1,0),FALSE)</f>
        <v>1</v>
      </c>
      <c r="L2396" s="82">
        <f t="shared" si="113"/>
        <v>4.84605</v>
      </c>
      <c r="M2396" s="82">
        <f>((E2396/$F$1)*VLOOKUP(N2396,Currecny_M!$A$1:$P$10,MATCH(Database!C2396,Currecny_M!$A$1:$P$1,0),FALSE))/VLOOKUP('Cover page'!$B$6,Currecny_M!$A$1:$P$10,MATCH(Database!C2396,Currecny_M!$A$1:$P$1,0),FALSE)</f>
        <v>4.84605</v>
      </c>
      <c r="N2396" s="6" t="str">
        <f>VLOOKUP(B2396,Master!$A$2:$C$11,3,FALSE)</f>
        <v>Euro</v>
      </c>
      <c r="O2396" s="6" t="str">
        <f>VLOOKUP(B2396,Master!$A$2:$C$11,2,FALSE)</f>
        <v>Europe</v>
      </c>
      <c r="Q2396" s="39" t="str">
        <f>VLOOKUP(D2396,GL_Master!$A$1:$D$80,2,FALSE)</f>
        <v>BS</v>
      </c>
      <c r="R2396" s="39" t="str">
        <f>VLOOKUP(D2396,GL_Master!$A$1:$D$80,3,FALSE)</f>
        <v>Gross Block</v>
      </c>
      <c r="S2396" s="39" t="str">
        <f>VLOOKUP(D2396,GL_Master!$A$1:$D$80,4,FALSE)</f>
        <v>Tangible Fixed assets</v>
      </c>
    </row>
    <row r="2397" spans="1:19" x14ac:dyDescent="0.25">
      <c r="A2397" s="39" t="s">
        <v>262</v>
      </c>
      <c r="B2397" s="39" t="s">
        <v>237</v>
      </c>
      <c r="C2397" s="7">
        <v>44105</v>
      </c>
      <c r="D2397" s="39" t="s">
        <v>73</v>
      </c>
      <c r="E2397" s="39">
        <v>27</v>
      </c>
      <c r="F2397" s="82">
        <f t="shared" si="111"/>
        <v>2.7E-2</v>
      </c>
      <c r="G2397" s="39">
        <f>VLOOKUP(N2397,Currecny_M!$A$1:$P$10,2,FALSE)</f>
        <v>83</v>
      </c>
      <c r="H2397" s="39">
        <f>MATCH(C2397,Currecny_M!$A$1:$P$1,0)</f>
        <v>8</v>
      </c>
      <c r="I2397" s="39">
        <f>VLOOKUP(N2397,Currecny_M!$A$1:$P$10,MATCH(Database!C2397,Currecny_M!$A$1:$P$1,0),FALSE)</f>
        <v>88.11</v>
      </c>
      <c r="J2397" s="82">
        <f t="shared" si="112"/>
        <v>2.3789699999999998</v>
      </c>
      <c r="K2397" s="39">
        <f>VLOOKUP('Cover page'!$B$6,Currecny_M!$A$1:$P$10,MATCH(Database!C2397,Currecny_M!$A$1:$P$1,0),FALSE)</f>
        <v>1</v>
      </c>
      <c r="L2397" s="82">
        <f t="shared" si="113"/>
        <v>2.3789699999999998</v>
      </c>
      <c r="M2397" s="82">
        <f>((E2397/$F$1)*VLOOKUP(N2397,Currecny_M!$A$1:$P$10,MATCH(Database!C2397,Currecny_M!$A$1:$P$1,0),FALSE))/VLOOKUP('Cover page'!$B$6,Currecny_M!$A$1:$P$10,MATCH(Database!C2397,Currecny_M!$A$1:$P$1,0),FALSE)</f>
        <v>2.3789699999999998</v>
      </c>
      <c r="N2397" s="6" t="str">
        <f>VLOOKUP(B2397,Master!$A$2:$C$11,3,FALSE)</f>
        <v>Euro</v>
      </c>
      <c r="O2397" s="6" t="str">
        <f>VLOOKUP(B2397,Master!$A$2:$C$11,2,FALSE)</f>
        <v>Europe</v>
      </c>
      <c r="Q2397" s="39" t="str">
        <f>VLOOKUP(D2397,GL_Master!$A$1:$D$80,2,FALSE)</f>
        <v>BS</v>
      </c>
      <c r="R2397" s="39" t="str">
        <f>VLOOKUP(D2397,GL_Master!$A$1:$D$80,3,FALSE)</f>
        <v>Gross Block</v>
      </c>
      <c r="S2397" s="39" t="str">
        <f>VLOOKUP(D2397,GL_Master!$A$1:$D$80,4,FALSE)</f>
        <v>Tangible Fixed assets</v>
      </c>
    </row>
    <row r="2398" spans="1:19" x14ac:dyDescent="0.25">
      <c r="A2398" s="39" t="s">
        <v>262</v>
      </c>
      <c r="B2398" s="39" t="s">
        <v>237</v>
      </c>
      <c r="C2398" s="7">
        <v>44105</v>
      </c>
      <c r="D2398" s="39" t="s">
        <v>74</v>
      </c>
      <c r="E2398" s="39">
        <v>-6318</v>
      </c>
      <c r="F2398" s="82">
        <f t="shared" si="111"/>
        <v>-6.3179999999999996</v>
      </c>
      <c r="G2398" s="39">
        <f>VLOOKUP(N2398,Currecny_M!$A$1:$P$10,2,FALSE)</f>
        <v>83</v>
      </c>
      <c r="H2398" s="39">
        <f>MATCH(C2398,Currecny_M!$A$1:$P$1,0)</f>
        <v>8</v>
      </c>
      <c r="I2398" s="39">
        <f>VLOOKUP(N2398,Currecny_M!$A$1:$P$10,MATCH(Database!C2398,Currecny_M!$A$1:$P$1,0),FALSE)</f>
        <v>88.11</v>
      </c>
      <c r="J2398" s="82">
        <f t="shared" si="112"/>
        <v>-556.67897999999991</v>
      </c>
      <c r="K2398" s="39">
        <f>VLOOKUP('Cover page'!$B$6,Currecny_M!$A$1:$P$10,MATCH(Database!C2398,Currecny_M!$A$1:$P$1,0),FALSE)</f>
        <v>1</v>
      </c>
      <c r="L2398" s="82">
        <f t="shared" si="113"/>
        <v>-556.67897999999991</v>
      </c>
      <c r="M2398" s="82">
        <f>((E2398/$F$1)*VLOOKUP(N2398,Currecny_M!$A$1:$P$10,MATCH(Database!C2398,Currecny_M!$A$1:$P$1,0),FALSE))/VLOOKUP('Cover page'!$B$6,Currecny_M!$A$1:$P$10,MATCH(Database!C2398,Currecny_M!$A$1:$P$1,0),FALSE)</f>
        <v>-556.67897999999991</v>
      </c>
      <c r="N2398" s="6" t="str">
        <f>VLOOKUP(B2398,Master!$A$2:$C$11,3,FALSE)</f>
        <v>Euro</v>
      </c>
      <c r="O2398" s="6" t="str">
        <f>VLOOKUP(B2398,Master!$A$2:$C$11,2,FALSE)</f>
        <v>Europe</v>
      </c>
      <c r="Q2398" s="39" t="str">
        <f>VLOOKUP(D2398,GL_Master!$A$1:$D$80,2,FALSE)</f>
        <v>BS</v>
      </c>
      <c r="R2398" s="39" t="str">
        <f>VLOOKUP(D2398,GL_Master!$A$1:$D$80,3,FALSE)</f>
        <v>Accumulated Depreciation</v>
      </c>
      <c r="S2398" s="39" t="str">
        <f>VLOOKUP(D2398,GL_Master!$A$1:$D$80,4,FALSE)</f>
        <v>Accumulated Depreciation</v>
      </c>
    </row>
    <row r="2399" spans="1:19" x14ac:dyDescent="0.25">
      <c r="A2399" s="39" t="s">
        <v>262</v>
      </c>
      <c r="B2399" s="39" t="s">
        <v>237</v>
      </c>
      <c r="C2399" s="7">
        <v>44105</v>
      </c>
      <c r="D2399" s="39" t="s">
        <v>21</v>
      </c>
      <c r="E2399" s="39">
        <v>541</v>
      </c>
      <c r="F2399" s="82">
        <f t="shared" si="111"/>
        <v>0.54100000000000004</v>
      </c>
      <c r="G2399" s="39">
        <f>VLOOKUP(N2399,Currecny_M!$A$1:$P$10,2,FALSE)</f>
        <v>83</v>
      </c>
      <c r="H2399" s="39">
        <f>MATCH(C2399,Currecny_M!$A$1:$P$1,0)</f>
        <v>8</v>
      </c>
      <c r="I2399" s="39">
        <f>VLOOKUP(N2399,Currecny_M!$A$1:$P$10,MATCH(Database!C2399,Currecny_M!$A$1:$P$1,0),FALSE)</f>
        <v>88.11</v>
      </c>
      <c r="J2399" s="82">
        <f t="shared" si="112"/>
        <v>47.66751</v>
      </c>
      <c r="K2399" s="39">
        <f>VLOOKUP('Cover page'!$B$6,Currecny_M!$A$1:$P$10,MATCH(Database!C2399,Currecny_M!$A$1:$P$1,0),FALSE)</f>
        <v>1</v>
      </c>
      <c r="L2399" s="82">
        <f t="shared" si="113"/>
        <v>47.66751</v>
      </c>
      <c r="M2399" s="82">
        <f>((E2399/$F$1)*VLOOKUP(N2399,Currecny_M!$A$1:$P$10,MATCH(Database!C2399,Currecny_M!$A$1:$P$1,0),FALSE))/VLOOKUP('Cover page'!$B$6,Currecny_M!$A$1:$P$10,MATCH(Database!C2399,Currecny_M!$A$1:$P$1,0),FALSE)</f>
        <v>47.66751</v>
      </c>
      <c r="N2399" s="6" t="str">
        <f>VLOOKUP(B2399,Master!$A$2:$C$11,3,FALSE)</f>
        <v>Euro</v>
      </c>
      <c r="O2399" s="6" t="str">
        <f>VLOOKUP(B2399,Master!$A$2:$C$11,2,FALSE)</f>
        <v>Europe</v>
      </c>
      <c r="Q2399" s="39" t="str">
        <f>VLOOKUP(D2399,GL_Master!$A$1:$D$80,2,FALSE)</f>
        <v>BS</v>
      </c>
      <c r="R2399" s="39" t="str">
        <f>VLOOKUP(D2399,GL_Master!$A$1:$D$80,3,FALSE)</f>
        <v>Gross Block</v>
      </c>
      <c r="S2399" s="39" t="str">
        <f>VLOOKUP(D2399,GL_Master!$A$1:$D$80,4,FALSE)</f>
        <v>Tangible Fixed assets</v>
      </c>
    </row>
    <row r="2400" spans="1:19" x14ac:dyDescent="0.25">
      <c r="A2400" s="39" t="s">
        <v>262</v>
      </c>
      <c r="B2400" s="39" t="s">
        <v>237</v>
      </c>
      <c r="C2400" s="7">
        <v>44105</v>
      </c>
      <c r="D2400" s="39" t="s">
        <v>27</v>
      </c>
      <c r="E2400" s="39">
        <v>1300</v>
      </c>
      <c r="F2400" s="82">
        <f t="shared" si="111"/>
        <v>1.3</v>
      </c>
      <c r="G2400" s="39">
        <f>VLOOKUP(N2400,Currecny_M!$A$1:$P$10,2,FALSE)</f>
        <v>83</v>
      </c>
      <c r="H2400" s="39">
        <f>MATCH(C2400,Currecny_M!$A$1:$P$1,0)</f>
        <v>8</v>
      </c>
      <c r="I2400" s="39">
        <f>VLOOKUP(N2400,Currecny_M!$A$1:$P$10,MATCH(Database!C2400,Currecny_M!$A$1:$P$1,0),FALSE)</f>
        <v>88.11</v>
      </c>
      <c r="J2400" s="82">
        <f t="shared" si="112"/>
        <v>114.54300000000001</v>
      </c>
      <c r="K2400" s="39">
        <f>VLOOKUP('Cover page'!$B$6,Currecny_M!$A$1:$P$10,MATCH(Database!C2400,Currecny_M!$A$1:$P$1,0),FALSE)</f>
        <v>1</v>
      </c>
      <c r="L2400" s="82">
        <f t="shared" si="113"/>
        <v>114.54300000000001</v>
      </c>
      <c r="M2400" s="82">
        <f>((E2400/$F$1)*VLOOKUP(N2400,Currecny_M!$A$1:$P$10,MATCH(Database!C2400,Currecny_M!$A$1:$P$1,0),FALSE))/VLOOKUP('Cover page'!$B$6,Currecny_M!$A$1:$P$10,MATCH(Database!C2400,Currecny_M!$A$1:$P$1,0),FALSE)</f>
        <v>114.54300000000001</v>
      </c>
      <c r="N2400" s="6" t="str">
        <f>VLOOKUP(B2400,Master!$A$2:$C$11,3,FALSE)</f>
        <v>Euro</v>
      </c>
      <c r="O2400" s="6" t="str">
        <f>VLOOKUP(B2400,Master!$A$2:$C$11,2,FALSE)</f>
        <v>Europe</v>
      </c>
      <c r="Q2400" s="39" t="str">
        <f>VLOOKUP(D2400,GL_Master!$A$1:$D$80,2,FALSE)</f>
        <v>BS</v>
      </c>
      <c r="R2400" s="39" t="str">
        <f>VLOOKUP(D2400,GL_Master!$A$1:$D$80,3,FALSE)</f>
        <v>Gross Block</v>
      </c>
      <c r="S2400" s="39" t="str">
        <f>VLOOKUP(D2400,GL_Master!$A$1:$D$80,4,FALSE)</f>
        <v>Tangible Fixed assets</v>
      </c>
    </row>
    <row r="2401" spans="1:19" x14ac:dyDescent="0.25">
      <c r="A2401" s="39" t="s">
        <v>262</v>
      </c>
      <c r="B2401" s="39" t="s">
        <v>237</v>
      </c>
      <c r="C2401" s="7">
        <v>44105</v>
      </c>
      <c r="D2401" s="39" t="s">
        <v>75</v>
      </c>
      <c r="E2401" s="39">
        <v>-28</v>
      </c>
      <c r="F2401" s="82">
        <f t="shared" si="111"/>
        <v>-2.8000000000000001E-2</v>
      </c>
      <c r="G2401" s="39">
        <f>VLOOKUP(N2401,Currecny_M!$A$1:$P$10,2,FALSE)</f>
        <v>83</v>
      </c>
      <c r="H2401" s="39">
        <f>MATCH(C2401,Currecny_M!$A$1:$P$1,0)</f>
        <v>8</v>
      </c>
      <c r="I2401" s="39">
        <f>VLOOKUP(N2401,Currecny_M!$A$1:$P$10,MATCH(Database!C2401,Currecny_M!$A$1:$P$1,0),FALSE)</f>
        <v>88.11</v>
      </c>
      <c r="J2401" s="82">
        <f t="shared" si="112"/>
        <v>-2.4670800000000002</v>
      </c>
      <c r="K2401" s="39">
        <f>VLOOKUP('Cover page'!$B$6,Currecny_M!$A$1:$P$10,MATCH(Database!C2401,Currecny_M!$A$1:$P$1,0),FALSE)</f>
        <v>1</v>
      </c>
      <c r="L2401" s="82">
        <f t="shared" si="113"/>
        <v>-2.4670800000000002</v>
      </c>
      <c r="M2401" s="82">
        <f>((E2401/$F$1)*VLOOKUP(N2401,Currecny_M!$A$1:$P$10,MATCH(Database!C2401,Currecny_M!$A$1:$P$1,0),FALSE))/VLOOKUP('Cover page'!$B$6,Currecny_M!$A$1:$P$10,MATCH(Database!C2401,Currecny_M!$A$1:$P$1,0),FALSE)</f>
        <v>-2.4670800000000002</v>
      </c>
      <c r="N2401" s="6" t="str">
        <f>VLOOKUP(B2401,Master!$A$2:$C$11,3,FALSE)</f>
        <v>Euro</v>
      </c>
      <c r="O2401" s="6" t="str">
        <f>VLOOKUP(B2401,Master!$A$2:$C$11,2,FALSE)</f>
        <v>Europe</v>
      </c>
      <c r="Q2401" s="39" t="str">
        <f>VLOOKUP(D2401,GL_Master!$A$1:$D$80,2,FALSE)</f>
        <v>BS</v>
      </c>
      <c r="R2401" s="39" t="str">
        <f>VLOOKUP(D2401,GL_Master!$A$1:$D$80,3,FALSE)</f>
        <v>Gross Block</v>
      </c>
      <c r="S2401" s="39" t="str">
        <f>VLOOKUP(D2401,GL_Master!$A$1:$D$80,4,FALSE)</f>
        <v>Tangible Fixed assets</v>
      </c>
    </row>
    <row r="2402" spans="1:19" x14ac:dyDescent="0.25">
      <c r="A2402" s="39" t="s">
        <v>262</v>
      </c>
      <c r="B2402" s="39" t="s">
        <v>237</v>
      </c>
      <c r="C2402" s="7">
        <v>44105</v>
      </c>
      <c r="D2402" s="39" t="s">
        <v>76</v>
      </c>
      <c r="E2402" s="39">
        <v>722</v>
      </c>
      <c r="F2402" s="82">
        <f t="shared" si="111"/>
        <v>0.72199999999999998</v>
      </c>
      <c r="G2402" s="39">
        <f>VLOOKUP(N2402,Currecny_M!$A$1:$P$10,2,FALSE)</f>
        <v>83</v>
      </c>
      <c r="H2402" s="39">
        <f>MATCH(C2402,Currecny_M!$A$1:$P$1,0)</f>
        <v>8</v>
      </c>
      <c r="I2402" s="39">
        <f>VLOOKUP(N2402,Currecny_M!$A$1:$P$10,MATCH(Database!C2402,Currecny_M!$A$1:$P$1,0),FALSE)</f>
        <v>88.11</v>
      </c>
      <c r="J2402" s="82">
        <f t="shared" si="112"/>
        <v>63.61542</v>
      </c>
      <c r="K2402" s="39">
        <f>VLOOKUP('Cover page'!$B$6,Currecny_M!$A$1:$P$10,MATCH(Database!C2402,Currecny_M!$A$1:$P$1,0),FALSE)</f>
        <v>1</v>
      </c>
      <c r="L2402" s="82">
        <f t="shared" si="113"/>
        <v>63.61542</v>
      </c>
      <c r="M2402" s="82">
        <f>((E2402/$F$1)*VLOOKUP(N2402,Currecny_M!$A$1:$P$10,MATCH(Database!C2402,Currecny_M!$A$1:$P$1,0),FALSE))/VLOOKUP('Cover page'!$B$6,Currecny_M!$A$1:$P$10,MATCH(Database!C2402,Currecny_M!$A$1:$P$1,0),FALSE)</f>
        <v>63.61542</v>
      </c>
      <c r="N2402" s="6" t="str">
        <f>VLOOKUP(B2402,Master!$A$2:$C$11,3,FALSE)</f>
        <v>Euro</v>
      </c>
      <c r="O2402" s="6" t="str">
        <f>VLOOKUP(B2402,Master!$A$2:$C$11,2,FALSE)</f>
        <v>Europe</v>
      </c>
      <c r="Q2402" s="39" t="str">
        <f>VLOOKUP(D2402,GL_Master!$A$1:$D$80,2,FALSE)</f>
        <v>BS</v>
      </c>
      <c r="R2402" s="39" t="str">
        <f>VLOOKUP(D2402,GL_Master!$A$1:$D$80,3,FALSE)</f>
        <v>Inventories</v>
      </c>
      <c r="S2402" s="39" t="str">
        <f>VLOOKUP(D2402,GL_Master!$A$1:$D$80,4,FALSE)</f>
        <v>Inventory</v>
      </c>
    </row>
    <row r="2403" spans="1:19" x14ac:dyDescent="0.25">
      <c r="A2403" s="39" t="s">
        <v>262</v>
      </c>
      <c r="B2403" s="39" t="s">
        <v>237</v>
      </c>
      <c r="C2403" s="7">
        <v>44105</v>
      </c>
      <c r="D2403" s="39" t="s">
        <v>77</v>
      </c>
      <c r="E2403" s="39">
        <v>1720</v>
      </c>
      <c r="F2403" s="82">
        <f t="shared" si="111"/>
        <v>1.72</v>
      </c>
      <c r="G2403" s="39">
        <f>VLOOKUP(N2403,Currecny_M!$A$1:$P$10,2,FALSE)</f>
        <v>83</v>
      </c>
      <c r="H2403" s="39">
        <f>MATCH(C2403,Currecny_M!$A$1:$P$1,0)</f>
        <v>8</v>
      </c>
      <c r="I2403" s="39">
        <f>VLOOKUP(N2403,Currecny_M!$A$1:$P$10,MATCH(Database!C2403,Currecny_M!$A$1:$P$1,0),FALSE)</f>
        <v>88.11</v>
      </c>
      <c r="J2403" s="82">
        <f t="shared" si="112"/>
        <v>151.54919999999998</v>
      </c>
      <c r="K2403" s="39">
        <f>VLOOKUP('Cover page'!$B$6,Currecny_M!$A$1:$P$10,MATCH(Database!C2403,Currecny_M!$A$1:$P$1,0),FALSE)</f>
        <v>1</v>
      </c>
      <c r="L2403" s="82">
        <f t="shared" si="113"/>
        <v>151.54919999999998</v>
      </c>
      <c r="M2403" s="82">
        <f>((E2403/$F$1)*VLOOKUP(N2403,Currecny_M!$A$1:$P$10,MATCH(Database!C2403,Currecny_M!$A$1:$P$1,0),FALSE))/VLOOKUP('Cover page'!$B$6,Currecny_M!$A$1:$P$10,MATCH(Database!C2403,Currecny_M!$A$1:$P$1,0),FALSE)</f>
        <v>151.54919999999998</v>
      </c>
      <c r="N2403" s="6" t="str">
        <f>VLOOKUP(B2403,Master!$A$2:$C$11,3,FALSE)</f>
        <v>Euro</v>
      </c>
      <c r="O2403" s="6" t="str">
        <f>VLOOKUP(B2403,Master!$A$2:$C$11,2,FALSE)</f>
        <v>Europe</v>
      </c>
      <c r="Q2403" s="39" t="str">
        <f>VLOOKUP(D2403,GL_Master!$A$1:$D$80,2,FALSE)</f>
        <v>BS</v>
      </c>
      <c r="R2403" s="39" t="str">
        <f>VLOOKUP(D2403,GL_Master!$A$1:$D$80,3,FALSE)</f>
        <v>Inventories</v>
      </c>
      <c r="S2403" s="39" t="str">
        <f>VLOOKUP(D2403,GL_Master!$A$1:$D$80,4,FALSE)</f>
        <v>Inventory</v>
      </c>
    </row>
    <row r="2404" spans="1:19" x14ac:dyDescent="0.25">
      <c r="A2404" s="39" t="s">
        <v>262</v>
      </c>
      <c r="B2404" s="39" t="s">
        <v>237</v>
      </c>
      <c r="C2404" s="7">
        <v>44105</v>
      </c>
      <c r="D2404" s="39" t="s">
        <v>2</v>
      </c>
      <c r="E2404" s="39">
        <v>172192</v>
      </c>
      <c r="F2404" s="82">
        <f t="shared" si="111"/>
        <v>172.19200000000001</v>
      </c>
      <c r="G2404" s="39">
        <f>VLOOKUP(N2404,Currecny_M!$A$1:$P$10,2,FALSE)</f>
        <v>83</v>
      </c>
      <c r="H2404" s="39">
        <f>MATCH(C2404,Currecny_M!$A$1:$P$1,0)</f>
        <v>8</v>
      </c>
      <c r="I2404" s="39">
        <f>VLOOKUP(N2404,Currecny_M!$A$1:$P$10,MATCH(Database!C2404,Currecny_M!$A$1:$P$1,0),FALSE)</f>
        <v>88.11</v>
      </c>
      <c r="J2404" s="82">
        <f t="shared" si="112"/>
        <v>15171.83712</v>
      </c>
      <c r="K2404" s="39">
        <f>VLOOKUP('Cover page'!$B$6,Currecny_M!$A$1:$P$10,MATCH(Database!C2404,Currecny_M!$A$1:$P$1,0),FALSE)</f>
        <v>1</v>
      </c>
      <c r="L2404" s="82">
        <f t="shared" si="113"/>
        <v>15171.83712</v>
      </c>
      <c r="M2404" s="82">
        <f>((E2404/$F$1)*VLOOKUP(N2404,Currecny_M!$A$1:$P$10,MATCH(Database!C2404,Currecny_M!$A$1:$P$1,0),FALSE))/VLOOKUP('Cover page'!$B$6,Currecny_M!$A$1:$P$10,MATCH(Database!C2404,Currecny_M!$A$1:$P$1,0),FALSE)</f>
        <v>15171.83712</v>
      </c>
      <c r="N2404" s="6" t="str">
        <f>VLOOKUP(B2404,Master!$A$2:$C$11,3,FALSE)</f>
        <v>Euro</v>
      </c>
      <c r="O2404" s="6" t="str">
        <f>VLOOKUP(B2404,Master!$A$2:$C$11,2,FALSE)</f>
        <v>Europe</v>
      </c>
      <c r="Q2404" s="39" t="str">
        <f>VLOOKUP(D2404,GL_Master!$A$1:$D$80,2,FALSE)</f>
        <v>BS</v>
      </c>
      <c r="R2404" s="39" t="str">
        <f>VLOOKUP(D2404,GL_Master!$A$1:$D$80,3,FALSE)</f>
        <v>Trade receivables</v>
      </c>
      <c r="S2404" s="39" t="str">
        <f>VLOOKUP(D2404,GL_Master!$A$1:$D$80,4,FALSE)</f>
        <v>Unsecured, considered good</v>
      </c>
    </row>
    <row r="2405" spans="1:19" x14ac:dyDescent="0.25">
      <c r="A2405" s="39" t="s">
        <v>262</v>
      </c>
      <c r="B2405" s="39" t="s">
        <v>237</v>
      </c>
      <c r="C2405" s="7">
        <v>44105</v>
      </c>
      <c r="D2405" s="39" t="s">
        <v>78</v>
      </c>
      <c r="E2405" s="39">
        <v>28</v>
      </c>
      <c r="F2405" s="82">
        <f t="shared" si="111"/>
        <v>2.8000000000000001E-2</v>
      </c>
      <c r="G2405" s="39">
        <f>VLOOKUP(N2405,Currecny_M!$A$1:$P$10,2,FALSE)</f>
        <v>83</v>
      </c>
      <c r="H2405" s="39">
        <f>MATCH(C2405,Currecny_M!$A$1:$P$1,0)</f>
        <v>8</v>
      </c>
      <c r="I2405" s="39">
        <f>VLOOKUP(N2405,Currecny_M!$A$1:$P$10,MATCH(Database!C2405,Currecny_M!$A$1:$P$1,0),FALSE)</f>
        <v>88.11</v>
      </c>
      <c r="J2405" s="82">
        <f t="shared" si="112"/>
        <v>2.4670800000000002</v>
      </c>
      <c r="K2405" s="39">
        <f>VLOOKUP('Cover page'!$B$6,Currecny_M!$A$1:$P$10,MATCH(Database!C2405,Currecny_M!$A$1:$P$1,0),FALSE)</f>
        <v>1</v>
      </c>
      <c r="L2405" s="82">
        <f t="shared" si="113"/>
        <v>2.4670800000000002</v>
      </c>
      <c r="M2405" s="82">
        <f>((E2405/$F$1)*VLOOKUP(N2405,Currecny_M!$A$1:$P$10,MATCH(Database!C2405,Currecny_M!$A$1:$P$1,0),FALSE))/VLOOKUP('Cover page'!$B$6,Currecny_M!$A$1:$P$10,MATCH(Database!C2405,Currecny_M!$A$1:$P$1,0),FALSE)</f>
        <v>2.4670800000000002</v>
      </c>
      <c r="N2405" s="6" t="str">
        <f>VLOOKUP(B2405,Master!$A$2:$C$11,3,FALSE)</f>
        <v>Euro</v>
      </c>
      <c r="O2405" s="6" t="str">
        <f>VLOOKUP(B2405,Master!$A$2:$C$11,2,FALSE)</f>
        <v>Europe</v>
      </c>
      <c r="Q2405" s="39" t="str">
        <f>VLOOKUP(D2405,GL_Master!$A$1:$D$80,2,FALSE)</f>
        <v>BS</v>
      </c>
      <c r="R2405" s="39" t="str">
        <f>VLOOKUP(D2405,GL_Master!$A$1:$D$80,3,FALSE)</f>
        <v>Cash &amp; Bank Balances</v>
      </c>
      <c r="S2405" s="39" t="str">
        <f>VLOOKUP(D2405,GL_Master!$A$1:$D$80,4,FALSE)</f>
        <v>Cash In hand</v>
      </c>
    </row>
    <row r="2406" spans="1:19" x14ac:dyDescent="0.25">
      <c r="A2406" s="39" t="s">
        <v>262</v>
      </c>
      <c r="B2406" s="39" t="s">
        <v>237</v>
      </c>
      <c r="C2406" s="7">
        <v>44105</v>
      </c>
      <c r="D2406" s="39" t="s">
        <v>79</v>
      </c>
      <c r="E2406" s="39">
        <v>-7289</v>
      </c>
      <c r="F2406" s="82">
        <f t="shared" si="111"/>
        <v>-7.2889999999999997</v>
      </c>
      <c r="G2406" s="39">
        <f>VLOOKUP(N2406,Currecny_M!$A$1:$P$10,2,FALSE)</f>
        <v>83</v>
      </c>
      <c r="H2406" s="39">
        <f>MATCH(C2406,Currecny_M!$A$1:$P$1,0)</f>
        <v>8</v>
      </c>
      <c r="I2406" s="39">
        <f>VLOOKUP(N2406,Currecny_M!$A$1:$P$10,MATCH(Database!C2406,Currecny_M!$A$1:$P$1,0),FALSE)</f>
        <v>88.11</v>
      </c>
      <c r="J2406" s="82">
        <f t="shared" si="112"/>
        <v>-642.23379</v>
      </c>
      <c r="K2406" s="39">
        <f>VLOOKUP('Cover page'!$B$6,Currecny_M!$A$1:$P$10,MATCH(Database!C2406,Currecny_M!$A$1:$P$1,0),FALSE)</f>
        <v>1</v>
      </c>
      <c r="L2406" s="82">
        <f t="shared" si="113"/>
        <v>-642.23379</v>
      </c>
      <c r="M2406" s="82">
        <f>((E2406/$F$1)*VLOOKUP(N2406,Currecny_M!$A$1:$P$10,MATCH(Database!C2406,Currecny_M!$A$1:$P$1,0),FALSE))/VLOOKUP('Cover page'!$B$6,Currecny_M!$A$1:$P$10,MATCH(Database!C2406,Currecny_M!$A$1:$P$1,0),FALSE)</f>
        <v>-642.23379</v>
      </c>
      <c r="N2406" s="6" t="str">
        <f>VLOOKUP(B2406,Master!$A$2:$C$11,3,FALSE)</f>
        <v>Euro</v>
      </c>
      <c r="O2406" s="6" t="str">
        <f>VLOOKUP(B2406,Master!$A$2:$C$11,2,FALSE)</f>
        <v>Europe</v>
      </c>
      <c r="Q2406" s="39" t="str">
        <f>VLOOKUP(D2406,GL_Master!$A$1:$D$80,2,FALSE)</f>
        <v>BS</v>
      </c>
      <c r="R2406" s="39" t="str">
        <f>VLOOKUP(D2406,GL_Master!$A$1:$D$80,3,FALSE)</f>
        <v>Loan Fund</v>
      </c>
      <c r="S2406" s="39" t="str">
        <f>VLOOKUP(D2406,GL_Master!$A$1:$D$80,4,FALSE)</f>
        <v>Term Loan</v>
      </c>
    </row>
    <row r="2407" spans="1:19" x14ac:dyDescent="0.25">
      <c r="A2407" s="39" t="s">
        <v>262</v>
      </c>
      <c r="B2407" s="39" t="s">
        <v>237</v>
      </c>
      <c r="C2407" s="7">
        <v>44105</v>
      </c>
      <c r="D2407" s="39" t="s">
        <v>80</v>
      </c>
      <c r="E2407" s="39">
        <v>199</v>
      </c>
      <c r="F2407" s="82">
        <f t="shared" si="111"/>
        <v>0.19900000000000001</v>
      </c>
      <c r="G2407" s="39">
        <f>VLOOKUP(N2407,Currecny_M!$A$1:$P$10,2,FALSE)</f>
        <v>83</v>
      </c>
      <c r="H2407" s="39">
        <f>MATCH(C2407,Currecny_M!$A$1:$P$1,0)</f>
        <v>8</v>
      </c>
      <c r="I2407" s="39">
        <f>VLOOKUP(N2407,Currecny_M!$A$1:$P$10,MATCH(Database!C2407,Currecny_M!$A$1:$P$1,0),FALSE)</f>
        <v>88.11</v>
      </c>
      <c r="J2407" s="82">
        <f t="shared" si="112"/>
        <v>17.53389</v>
      </c>
      <c r="K2407" s="39">
        <f>VLOOKUP('Cover page'!$B$6,Currecny_M!$A$1:$P$10,MATCH(Database!C2407,Currecny_M!$A$1:$P$1,0),FALSE)</f>
        <v>1</v>
      </c>
      <c r="L2407" s="82">
        <f t="shared" si="113"/>
        <v>17.53389</v>
      </c>
      <c r="M2407" s="82">
        <f>((E2407/$F$1)*VLOOKUP(N2407,Currecny_M!$A$1:$P$10,MATCH(Database!C2407,Currecny_M!$A$1:$P$1,0),FALSE))/VLOOKUP('Cover page'!$B$6,Currecny_M!$A$1:$P$10,MATCH(Database!C2407,Currecny_M!$A$1:$P$1,0),FALSE)</f>
        <v>17.53389</v>
      </c>
      <c r="N2407" s="6" t="str">
        <f>VLOOKUP(B2407,Master!$A$2:$C$11,3,FALSE)</f>
        <v>Euro</v>
      </c>
      <c r="O2407" s="6" t="str">
        <f>VLOOKUP(B2407,Master!$A$2:$C$11,2,FALSE)</f>
        <v>Europe</v>
      </c>
      <c r="Q2407" s="39" t="str">
        <f>VLOOKUP(D2407,GL_Master!$A$1:$D$80,2,FALSE)</f>
        <v>BS</v>
      </c>
      <c r="R2407" s="39" t="str">
        <f>VLOOKUP(D2407,GL_Master!$A$1:$D$80,3,FALSE)</f>
        <v>Cash &amp; Bank Balances</v>
      </c>
      <c r="S2407" s="39" t="str">
        <f>VLOOKUP(D2407,GL_Master!$A$1:$D$80,4,FALSE)</f>
        <v xml:space="preserve">      On Current Accounts</v>
      </c>
    </row>
    <row r="2408" spans="1:19" x14ac:dyDescent="0.25">
      <c r="A2408" s="39" t="s">
        <v>262</v>
      </c>
      <c r="B2408" s="39" t="s">
        <v>237</v>
      </c>
      <c r="C2408" s="7">
        <v>44105</v>
      </c>
      <c r="D2408" s="39" t="s">
        <v>81</v>
      </c>
      <c r="E2408" s="39">
        <v>13493</v>
      </c>
      <c r="F2408" s="82">
        <f t="shared" si="111"/>
        <v>13.493</v>
      </c>
      <c r="G2408" s="39">
        <f>VLOOKUP(N2408,Currecny_M!$A$1:$P$10,2,FALSE)</f>
        <v>83</v>
      </c>
      <c r="H2408" s="39">
        <f>MATCH(C2408,Currecny_M!$A$1:$P$1,0)</f>
        <v>8</v>
      </c>
      <c r="I2408" s="39">
        <f>VLOOKUP(N2408,Currecny_M!$A$1:$P$10,MATCH(Database!C2408,Currecny_M!$A$1:$P$1,0),FALSE)</f>
        <v>88.11</v>
      </c>
      <c r="J2408" s="82">
        <f t="shared" si="112"/>
        <v>1188.86823</v>
      </c>
      <c r="K2408" s="39">
        <f>VLOOKUP('Cover page'!$B$6,Currecny_M!$A$1:$P$10,MATCH(Database!C2408,Currecny_M!$A$1:$P$1,0),FALSE)</f>
        <v>1</v>
      </c>
      <c r="L2408" s="82">
        <f t="shared" si="113"/>
        <v>1188.86823</v>
      </c>
      <c r="M2408" s="82">
        <f>((E2408/$F$1)*VLOOKUP(N2408,Currecny_M!$A$1:$P$10,MATCH(Database!C2408,Currecny_M!$A$1:$P$1,0),FALSE))/VLOOKUP('Cover page'!$B$6,Currecny_M!$A$1:$P$10,MATCH(Database!C2408,Currecny_M!$A$1:$P$1,0),FALSE)</f>
        <v>1188.86823</v>
      </c>
      <c r="N2408" s="6" t="str">
        <f>VLOOKUP(B2408,Master!$A$2:$C$11,3,FALSE)</f>
        <v>Euro</v>
      </c>
      <c r="O2408" s="6" t="str">
        <f>VLOOKUP(B2408,Master!$A$2:$C$11,2,FALSE)</f>
        <v>Europe</v>
      </c>
      <c r="Q2408" s="39" t="str">
        <f>VLOOKUP(D2408,GL_Master!$A$1:$D$80,2,FALSE)</f>
        <v>BS</v>
      </c>
      <c r="R2408" s="39" t="str">
        <f>VLOOKUP(D2408,GL_Master!$A$1:$D$80,3,FALSE)</f>
        <v>Other Current Assets</v>
      </c>
      <c r="S2408" s="39" t="str">
        <f>VLOOKUP(D2408,GL_Master!$A$1:$D$80,4,FALSE)</f>
        <v>Advance tax recoverable (net of provision )</v>
      </c>
    </row>
    <row r="2409" spans="1:19" x14ac:dyDescent="0.25">
      <c r="A2409" s="39" t="s">
        <v>262</v>
      </c>
      <c r="B2409" s="39" t="s">
        <v>237</v>
      </c>
      <c r="C2409" s="7">
        <v>44105</v>
      </c>
      <c r="D2409" s="39" t="s">
        <v>19</v>
      </c>
      <c r="E2409" s="39">
        <v>137</v>
      </c>
      <c r="F2409" s="82">
        <f t="shared" si="111"/>
        <v>0.13700000000000001</v>
      </c>
      <c r="G2409" s="39">
        <f>VLOOKUP(N2409,Currecny_M!$A$1:$P$10,2,FALSE)</f>
        <v>83</v>
      </c>
      <c r="H2409" s="39">
        <f>MATCH(C2409,Currecny_M!$A$1:$P$1,0)</f>
        <v>8</v>
      </c>
      <c r="I2409" s="39">
        <f>VLOOKUP(N2409,Currecny_M!$A$1:$P$10,MATCH(Database!C2409,Currecny_M!$A$1:$P$1,0),FALSE)</f>
        <v>88.11</v>
      </c>
      <c r="J2409" s="82">
        <f t="shared" si="112"/>
        <v>12.071070000000001</v>
      </c>
      <c r="K2409" s="39">
        <f>VLOOKUP('Cover page'!$B$6,Currecny_M!$A$1:$P$10,MATCH(Database!C2409,Currecny_M!$A$1:$P$1,0),FALSE)</f>
        <v>1</v>
      </c>
      <c r="L2409" s="82">
        <f t="shared" si="113"/>
        <v>12.071070000000001</v>
      </c>
      <c r="M2409" s="82">
        <f>((E2409/$F$1)*VLOOKUP(N2409,Currecny_M!$A$1:$P$10,MATCH(Database!C2409,Currecny_M!$A$1:$P$1,0),FALSE))/VLOOKUP('Cover page'!$B$6,Currecny_M!$A$1:$P$10,MATCH(Database!C2409,Currecny_M!$A$1:$P$1,0),FALSE)</f>
        <v>12.071070000000001</v>
      </c>
      <c r="N2409" s="6" t="str">
        <f>VLOOKUP(B2409,Master!$A$2:$C$11,3,FALSE)</f>
        <v>Euro</v>
      </c>
      <c r="O2409" s="6" t="str">
        <f>VLOOKUP(B2409,Master!$A$2:$C$11,2,FALSE)</f>
        <v>Europe</v>
      </c>
      <c r="Q2409" s="39" t="str">
        <f>VLOOKUP(D2409,GL_Master!$A$1:$D$80,2,FALSE)</f>
        <v>BS</v>
      </c>
      <c r="R2409" s="39" t="str">
        <f>VLOOKUP(D2409,GL_Master!$A$1:$D$80,3,FALSE)</f>
        <v>Short-term loan and advances</v>
      </c>
      <c r="S2409" s="39" t="str">
        <f>VLOOKUP(D2409,GL_Master!$A$1:$D$80,4,FALSE)</f>
        <v>Prepaid expenses</v>
      </c>
    </row>
    <row r="2410" spans="1:19" x14ac:dyDescent="0.25">
      <c r="A2410" s="39" t="s">
        <v>262</v>
      </c>
      <c r="B2410" s="39" t="s">
        <v>237</v>
      </c>
      <c r="C2410" s="7">
        <v>44105</v>
      </c>
      <c r="D2410" s="39" t="s">
        <v>82</v>
      </c>
      <c r="E2410" s="39">
        <v>1489</v>
      </c>
      <c r="F2410" s="82">
        <f t="shared" si="111"/>
        <v>1.4890000000000001</v>
      </c>
      <c r="G2410" s="39">
        <f>VLOOKUP(N2410,Currecny_M!$A$1:$P$10,2,FALSE)</f>
        <v>83</v>
      </c>
      <c r="H2410" s="39">
        <f>MATCH(C2410,Currecny_M!$A$1:$P$1,0)</f>
        <v>8</v>
      </c>
      <c r="I2410" s="39">
        <f>VLOOKUP(N2410,Currecny_M!$A$1:$P$10,MATCH(Database!C2410,Currecny_M!$A$1:$P$1,0),FALSE)</f>
        <v>88.11</v>
      </c>
      <c r="J2410" s="82">
        <f t="shared" si="112"/>
        <v>131.19579000000002</v>
      </c>
      <c r="K2410" s="39">
        <f>VLOOKUP('Cover page'!$B$6,Currecny_M!$A$1:$P$10,MATCH(Database!C2410,Currecny_M!$A$1:$P$1,0),FALSE)</f>
        <v>1</v>
      </c>
      <c r="L2410" s="82">
        <f t="shared" si="113"/>
        <v>131.19579000000002</v>
      </c>
      <c r="M2410" s="82">
        <f>((E2410/$F$1)*VLOOKUP(N2410,Currecny_M!$A$1:$P$10,MATCH(Database!C2410,Currecny_M!$A$1:$P$1,0),FALSE))/VLOOKUP('Cover page'!$B$6,Currecny_M!$A$1:$P$10,MATCH(Database!C2410,Currecny_M!$A$1:$P$1,0),FALSE)</f>
        <v>131.19579000000002</v>
      </c>
      <c r="N2410" s="6" t="str">
        <f>VLOOKUP(B2410,Master!$A$2:$C$11,3,FALSE)</f>
        <v>Euro</v>
      </c>
      <c r="O2410" s="6" t="str">
        <f>VLOOKUP(B2410,Master!$A$2:$C$11,2,FALSE)</f>
        <v>Europe</v>
      </c>
      <c r="Q2410" s="39" t="str">
        <f>VLOOKUP(D2410,GL_Master!$A$1:$D$80,2,FALSE)</f>
        <v>BS</v>
      </c>
      <c r="R2410" s="39" t="str">
        <f>VLOOKUP(D2410,GL_Master!$A$1:$D$80,3,FALSE)</f>
        <v>Short-term loan and advances</v>
      </c>
      <c r="S2410" s="39" t="str">
        <f>VLOOKUP(D2410,GL_Master!$A$1:$D$80,4,FALSE)</f>
        <v>Advance to vendor/employees</v>
      </c>
    </row>
    <row r="2411" spans="1:19" x14ac:dyDescent="0.25">
      <c r="A2411" s="39" t="s">
        <v>262</v>
      </c>
      <c r="B2411" s="39" t="s">
        <v>237</v>
      </c>
      <c r="C2411" s="7">
        <v>44105</v>
      </c>
      <c r="D2411" s="39" t="s">
        <v>83</v>
      </c>
      <c r="E2411" s="39">
        <v>973</v>
      </c>
      <c r="F2411" s="82">
        <f t="shared" si="111"/>
        <v>0.97299999999999998</v>
      </c>
      <c r="G2411" s="39">
        <f>VLOOKUP(N2411,Currecny_M!$A$1:$P$10,2,FALSE)</f>
        <v>83</v>
      </c>
      <c r="H2411" s="39">
        <f>MATCH(C2411,Currecny_M!$A$1:$P$1,0)</f>
        <v>8</v>
      </c>
      <c r="I2411" s="39">
        <f>VLOOKUP(N2411,Currecny_M!$A$1:$P$10,MATCH(Database!C2411,Currecny_M!$A$1:$P$1,0),FALSE)</f>
        <v>88.11</v>
      </c>
      <c r="J2411" s="82">
        <f t="shared" si="112"/>
        <v>85.731030000000004</v>
      </c>
      <c r="K2411" s="39">
        <f>VLOOKUP('Cover page'!$B$6,Currecny_M!$A$1:$P$10,MATCH(Database!C2411,Currecny_M!$A$1:$P$1,0),FALSE)</f>
        <v>1</v>
      </c>
      <c r="L2411" s="82">
        <f t="shared" si="113"/>
        <v>85.731030000000004</v>
      </c>
      <c r="M2411" s="82">
        <f>((E2411/$F$1)*VLOOKUP(N2411,Currecny_M!$A$1:$P$10,MATCH(Database!C2411,Currecny_M!$A$1:$P$1,0),FALSE))/VLOOKUP('Cover page'!$B$6,Currecny_M!$A$1:$P$10,MATCH(Database!C2411,Currecny_M!$A$1:$P$1,0),FALSE)</f>
        <v>85.731030000000004</v>
      </c>
      <c r="N2411" s="6" t="str">
        <f>VLOOKUP(B2411,Master!$A$2:$C$11,3,FALSE)</f>
        <v>Euro</v>
      </c>
      <c r="O2411" s="6" t="str">
        <f>VLOOKUP(B2411,Master!$A$2:$C$11,2,FALSE)</f>
        <v>Europe</v>
      </c>
      <c r="Q2411" s="39" t="str">
        <f>VLOOKUP(D2411,GL_Master!$A$1:$D$80,2,FALSE)</f>
        <v>BS</v>
      </c>
      <c r="R2411" s="39" t="str">
        <f>VLOOKUP(D2411,GL_Master!$A$1:$D$80,3,FALSE)</f>
        <v>Other Current Assets</v>
      </c>
      <c r="S2411" s="39" t="str">
        <f>VLOOKUP(D2411,GL_Master!$A$1:$D$80,4,FALSE)</f>
        <v>Security deposits ( Unsecured, considered good)</v>
      </c>
    </row>
    <row r="2412" spans="1:19" x14ac:dyDescent="0.25">
      <c r="A2412" s="39" t="s">
        <v>262</v>
      </c>
      <c r="B2412" s="39" t="s">
        <v>237</v>
      </c>
      <c r="C2412" s="7">
        <v>44105</v>
      </c>
      <c r="D2412" s="39" t="s">
        <v>246</v>
      </c>
      <c r="E2412" s="39">
        <v>-113991</v>
      </c>
      <c r="F2412" s="82">
        <f t="shared" si="111"/>
        <v>-113.991</v>
      </c>
      <c r="G2412" s="39">
        <f>VLOOKUP(N2412,Currecny_M!$A$1:$P$10,2,FALSE)</f>
        <v>83</v>
      </c>
      <c r="H2412" s="39">
        <f>MATCH(C2412,Currecny_M!$A$1:$P$1,0)</f>
        <v>8</v>
      </c>
      <c r="I2412" s="39">
        <f>VLOOKUP(N2412,Currecny_M!$A$1:$P$10,MATCH(Database!C2412,Currecny_M!$A$1:$P$1,0),FALSE)</f>
        <v>88.11</v>
      </c>
      <c r="J2412" s="82">
        <f t="shared" si="112"/>
        <v>-10043.747009999999</v>
      </c>
      <c r="K2412" s="39">
        <f>VLOOKUP('Cover page'!$B$6,Currecny_M!$A$1:$P$10,MATCH(Database!C2412,Currecny_M!$A$1:$P$1,0),FALSE)</f>
        <v>1</v>
      </c>
      <c r="L2412" s="82">
        <f t="shared" si="113"/>
        <v>-10043.747009999999</v>
      </c>
      <c r="M2412" s="82">
        <f>((E2412/$F$1)*VLOOKUP(N2412,Currecny_M!$A$1:$P$10,MATCH(Database!C2412,Currecny_M!$A$1:$P$1,0),FALSE))/VLOOKUP('Cover page'!$B$6,Currecny_M!$A$1:$P$10,MATCH(Database!C2412,Currecny_M!$A$1:$P$1,0),FALSE)</f>
        <v>-10043.747009999999</v>
      </c>
      <c r="N2412" s="6" t="str">
        <f>VLOOKUP(B2412,Master!$A$2:$C$11,3,FALSE)</f>
        <v>Euro</v>
      </c>
      <c r="O2412" s="6" t="str">
        <f>VLOOKUP(B2412,Master!$A$2:$C$11,2,FALSE)</f>
        <v>Europe</v>
      </c>
      <c r="Q2412" s="39" t="str">
        <f>VLOOKUP(D2412,GL_Master!$A$1:$D$80,2,FALSE)</f>
        <v>PL</v>
      </c>
      <c r="R2412" s="39" t="str">
        <f>VLOOKUP(D2412,GL_Master!$A$1:$D$80,3,FALSE)</f>
        <v>Revenue from Operations</v>
      </c>
      <c r="S2412" s="39" t="str">
        <f>VLOOKUP(D2412,GL_Master!$A$1:$D$80,4,FALSE)</f>
        <v>Contract revenue</v>
      </c>
    </row>
    <row r="2413" spans="1:19" x14ac:dyDescent="0.25">
      <c r="A2413" s="39" t="s">
        <v>262</v>
      </c>
      <c r="B2413" s="39" t="s">
        <v>237</v>
      </c>
      <c r="C2413" s="7">
        <v>44105</v>
      </c>
      <c r="D2413" s="39" t="s">
        <v>134</v>
      </c>
      <c r="E2413" s="39">
        <v>-945</v>
      </c>
      <c r="F2413" s="82">
        <f t="shared" si="111"/>
        <v>-0.94499999999999995</v>
      </c>
      <c r="G2413" s="39">
        <f>VLOOKUP(N2413,Currecny_M!$A$1:$P$10,2,FALSE)</f>
        <v>83</v>
      </c>
      <c r="H2413" s="39">
        <f>MATCH(C2413,Currecny_M!$A$1:$P$1,0)</f>
        <v>8</v>
      </c>
      <c r="I2413" s="39">
        <f>VLOOKUP(N2413,Currecny_M!$A$1:$P$10,MATCH(Database!C2413,Currecny_M!$A$1:$P$1,0),FALSE)</f>
        <v>88.11</v>
      </c>
      <c r="J2413" s="82">
        <f t="shared" si="112"/>
        <v>-83.263949999999994</v>
      </c>
      <c r="K2413" s="39">
        <f>VLOOKUP('Cover page'!$B$6,Currecny_M!$A$1:$P$10,MATCH(Database!C2413,Currecny_M!$A$1:$P$1,0),FALSE)</f>
        <v>1</v>
      </c>
      <c r="L2413" s="82">
        <f t="shared" si="113"/>
        <v>-83.263949999999994</v>
      </c>
      <c r="M2413" s="82">
        <f>((E2413/$F$1)*VLOOKUP(N2413,Currecny_M!$A$1:$P$10,MATCH(Database!C2413,Currecny_M!$A$1:$P$1,0),FALSE))/VLOOKUP('Cover page'!$B$6,Currecny_M!$A$1:$P$10,MATCH(Database!C2413,Currecny_M!$A$1:$P$1,0),FALSE)</f>
        <v>-83.263949999999994</v>
      </c>
      <c r="N2413" s="6" t="str">
        <f>VLOOKUP(B2413,Master!$A$2:$C$11,3,FALSE)</f>
        <v>Euro</v>
      </c>
      <c r="O2413" s="6" t="str">
        <f>VLOOKUP(B2413,Master!$A$2:$C$11,2,FALSE)</f>
        <v>Europe</v>
      </c>
      <c r="Q2413" s="39" t="str">
        <f>VLOOKUP(D2413,GL_Master!$A$1:$D$80,2,FALSE)</f>
        <v>PL</v>
      </c>
      <c r="R2413" s="39" t="str">
        <f>VLOOKUP(D2413,GL_Master!$A$1:$D$80,3,FALSE)</f>
        <v>Other Income</v>
      </c>
      <c r="S2413" s="39" t="str">
        <f>VLOOKUP(D2413,GL_Master!$A$1:$D$80,4,FALSE)</f>
        <v>Other Income</v>
      </c>
    </row>
    <row r="2414" spans="1:19" x14ac:dyDescent="0.25">
      <c r="A2414" s="39" t="s">
        <v>262</v>
      </c>
      <c r="B2414" s="39" t="s">
        <v>237</v>
      </c>
      <c r="C2414" s="7">
        <v>44105</v>
      </c>
      <c r="D2414" s="39" t="s">
        <v>86</v>
      </c>
      <c r="E2414" s="39">
        <v>57</v>
      </c>
      <c r="F2414" s="82">
        <f t="shared" si="111"/>
        <v>5.7000000000000002E-2</v>
      </c>
      <c r="G2414" s="39">
        <f>VLOOKUP(N2414,Currecny_M!$A$1:$P$10,2,FALSE)</f>
        <v>83</v>
      </c>
      <c r="H2414" s="39">
        <f>MATCH(C2414,Currecny_M!$A$1:$P$1,0)</f>
        <v>8</v>
      </c>
      <c r="I2414" s="39">
        <f>VLOOKUP(N2414,Currecny_M!$A$1:$P$10,MATCH(Database!C2414,Currecny_M!$A$1:$P$1,0),FALSE)</f>
        <v>88.11</v>
      </c>
      <c r="J2414" s="82">
        <f t="shared" si="112"/>
        <v>5.0222699999999998</v>
      </c>
      <c r="K2414" s="39">
        <f>VLOOKUP('Cover page'!$B$6,Currecny_M!$A$1:$P$10,MATCH(Database!C2414,Currecny_M!$A$1:$P$1,0),FALSE)</f>
        <v>1</v>
      </c>
      <c r="L2414" s="82">
        <f t="shared" si="113"/>
        <v>5.0222699999999998</v>
      </c>
      <c r="M2414" s="82">
        <f>((E2414/$F$1)*VLOOKUP(N2414,Currecny_M!$A$1:$P$10,MATCH(Database!C2414,Currecny_M!$A$1:$P$1,0),FALSE))/VLOOKUP('Cover page'!$B$6,Currecny_M!$A$1:$P$10,MATCH(Database!C2414,Currecny_M!$A$1:$P$1,0),FALSE)</f>
        <v>5.0222699999999998</v>
      </c>
      <c r="N2414" s="6" t="str">
        <f>VLOOKUP(B2414,Master!$A$2:$C$11,3,FALSE)</f>
        <v>Euro</v>
      </c>
      <c r="O2414" s="6" t="str">
        <f>VLOOKUP(B2414,Master!$A$2:$C$11,2,FALSE)</f>
        <v>Europe</v>
      </c>
      <c r="Q2414" s="39" t="str">
        <f>VLOOKUP(D2414,GL_Master!$A$1:$D$80,2,FALSE)</f>
        <v>PL</v>
      </c>
      <c r="R2414" s="39" t="str">
        <f>VLOOKUP(D2414,GL_Master!$A$1:$D$80,3,FALSE)</f>
        <v>COGS</v>
      </c>
      <c r="S2414" s="39" t="str">
        <f>VLOOKUP(D2414,GL_Master!$A$1:$D$80,4,FALSE)</f>
        <v>Purchase of other traded goods</v>
      </c>
    </row>
    <row r="2415" spans="1:19" x14ac:dyDescent="0.25">
      <c r="A2415" s="39" t="s">
        <v>262</v>
      </c>
      <c r="B2415" s="39" t="s">
        <v>237</v>
      </c>
      <c r="C2415" s="7">
        <v>44105</v>
      </c>
      <c r="D2415" s="39" t="s">
        <v>87</v>
      </c>
      <c r="E2415" s="39">
        <v>29</v>
      </c>
      <c r="F2415" s="82">
        <f t="shared" si="111"/>
        <v>2.9000000000000001E-2</v>
      </c>
      <c r="G2415" s="39">
        <f>VLOOKUP(N2415,Currecny_M!$A$1:$P$10,2,FALSE)</f>
        <v>83</v>
      </c>
      <c r="H2415" s="39">
        <f>MATCH(C2415,Currecny_M!$A$1:$P$1,0)</f>
        <v>8</v>
      </c>
      <c r="I2415" s="39">
        <f>VLOOKUP(N2415,Currecny_M!$A$1:$P$10,MATCH(Database!C2415,Currecny_M!$A$1:$P$1,0),FALSE)</f>
        <v>88.11</v>
      </c>
      <c r="J2415" s="82">
        <f t="shared" si="112"/>
        <v>2.5551900000000001</v>
      </c>
      <c r="K2415" s="39">
        <f>VLOOKUP('Cover page'!$B$6,Currecny_M!$A$1:$P$10,MATCH(Database!C2415,Currecny_M!$A$1:$P$1,0),FALSE)</f>
        <v>1</v>
      </c>
      <c r="L2415" s="82">
        <f t="shared" si="113"/>
        <v>2.5551900000000001</v>
      </c>
      <c r="M2415" s="82">
        <f>((E2415/$F$1)*VLOOKUP(N2415,Currecny_M!$A$1:$P$10,MATCH(Database!C2415,Currecny_M!$A$1:$P$1,0),FALSE))/VLOOKUP('Cover page'!$B$6,Currecny_M!$A$1:$P$10,MATCH(Database!C2415,Currecny_M!$A$1:$P$1,0),FALSE)</f>
        <v>2.5551900000000001</v>
      </c>
      <c r="N2415" s="6" t="str">
        <f>VLOOKUP(B2415,Master!$A$2:$C$11,3,FALSE)</f>
        <v>Euro</v>
      </c>
      <c r="O2415" s="6" t="str">
        <f>VLOOKUP(B2415,Master!$A$2:$C$11,2,FALSE)</f>
        <v>Europe</v>
      </c>
      <c r="Q2415" s="39" t="str">
        <f>VLOOKUP(D2415,GL_Master!$A$1:$D$80,2,FALSE)</f>
        <v>PL</v>
      </c>
      <c r="R2415" s="39" t="str">
        <f>VLOOKUP(D2415,GL_Master!$A$1:$D$80,3,FALSE)</f>
        <v>COGS</v>
      </c>
      <c r="S2415" s="39" t="str">
        <f>VLOOKUP(D2415,GL_Master!$A$1:$D$80,4,FALSE)</f>
        <v>Civil, Installation, Commissioning and Other miscellaneous expenses</v>
      </c>
    </row>
    <row r="2416" spans="1:19" x14ac:dyDescent="0.25">
      <c r="A2416" s="39" t="s">
        <v>262</v>
      </c>
      <c r="B2416" s="39" t="s">
        <v>237</v>
      </c>
      <c r="C2416" s="7">
        <v>44105</v>
      </c>
      <c r="D2416" s="39" t="s">
        <v>88</v>
      </c>
      <c r="E2416" s="39">
        <v>82</v>
      </c>
      <c r="F2416" s="82">
        <f t="shared" si="111"/>
        <v>8.2000000000000003E-2</v>
      </c>
      <c r="G2416" s="39">
        <f>VLOOKUP(N2416,Currecny_M!$A$1:$P$10,2,FALSE)</f>
        <v>83</v>
      </c>
      <c r="H2416" s="39">
        <f>MATCH(C2416,Currecny_M!$A$1:$P$1,0)</f>
        <v>8</v>
      </c>
      <c r="I2416" s="39">
        <f>VLOOKUP(N2416,Currecny_M!$A$1:$P$10,MATCH(Database!C2416,Currecny_M!$A$1:$P$1,0),FALSE)</f>
        <v>88.11</v>
      </c>
      <c r="J2416" s="82">
        <f t="shared" si="112"/>
        <v>7.2250200000000007</v>
      </c>
      <c r="K2416" s="39">
        <f>VLOOKUP('Cover page'!$B$6,Currecny_M!$A$1:$P$10,MATCH(Database!C2416,Currecny_M!$A$1:$P$1,0),FALSE)</f>
        <v>1</v>
      </c>
      <c r="L2416" s="82">
        <f t="shared" si="113"/>
        <v>7.2250200000000007</v>
      </c>
      <c r="M2416" s="82">
        <f>((E2416/$F$1)*VLOOKUP(N2416,Currecny_M!$A$1:$P$10,MATCH(Database!C2416,Currecny_M!$A$1:$P$1,0),FALSE))/VLOOKUP('Cover page'!$B$6,Currecny_M!$A$1:$P$10,MATCH(Database!C2416,Currecny_M!$A$1:$P$1,0),FALSE)</f>
        <v>7.2250200000000007</v>
      </c>
      <c r="N2416" s="6" t="str">
        <f>VLOOKUP(B2416,Master!$A$2:$C$11,3,FALSE)</f>
        <v>Euro</v>
      </c>
      <c r="O2416" s="6" t="str">
        <f>VLOOKUP(B2416,Master!$A$2:$C$11,2,FALSE)</f>
        <v>Europe</v>
      </c>
      <c r="Q2416" s="39" t="str">
        <f>VLOOKUP(D2416,GL_Master!$A$1:$D$80,2,FALSE)</f>
        <v>PL</v>
      </c>
      <c r="R2416" s="39" t="str">
        <f>VLOOKUP(D2416,GL_Master!$A$1:$D$80,3,FALSE)</f>
        <v>COGS</v>
      </c>
      <c r="S2416" s="39" t="str">
        <f>VLOOKUP(D2416,GL_Master!$A$1:$D$80,4,FALSE)</f>
        <v>Civil, Installation, Commissioning and Other miscellaneous expenses</v>
      </c>
    </row>
    <row r="2417" spans="1:19" x14ac:dyDescent="0.25">
      <c r="A2417" s="39" t="s">
        <v>262</v>
      </c>
      <c r="B2417" s="39" t="s">
        <v>237</v>
      </c>
      <c r="C2417" s="7">
        <v>44105</v>
      </c>
      <c r="D2417" s="39" t="s">
        <v>89</v>
      </c>
      <c r="E2417" s="39">
        <v>175</v>
      </c>
      <c r="F2417" s="82">
        <f t="shared" si="111"/>
        <v>0.17499999999999999</v>
      </c>
      <c r="G2417" s="39">
        <f>VLOOKUP(N2417,Currecny_M!$A$1:$P$10,2,FALSE)</f>
        <v>83</v>
      </c>
      <c r="H2417" s="39">
        <f>MATCH(C2417,Currecny_M!$A$1:$P$1,0)</f>
        <v>8</v>
      </c>
      <c r="I2417" s="39">
        <f>VLOOKUP(N2417,Currecny_M!$A$1:$P$10,MATCH(Database!C2417,Currecny_M!$A$1:$P$1,0),FALSE)</f>
        <v>88.11</v>
      </c>
      <c r="J2417" s="82">
        <f t="shared" si="112"/>
        <v>15.419249999999998</v>
      </c>
      <c r="K2417" s="39">
        <f>VLOOKUP('Cover page'!$B$6,Currecny_M!$A$1:$P$10,MATCH(Database!C2417,Currecny_M!$A$1:$P$1,0),FALSE)</f>
        <v>1</v>
      </c>
      <c r="L2417" s="82">
        <f t="shared" si="113"/>
        <v>15.419249999999998</v>
      </c>
      <c r="M2417" s="82">
        <f>((E2417/$F$1)*VLOOKUP(N2417,Currecny_M!$A$1:$P$10,MATCH(Database!C2417,Currecny_M!$A$1:$P$1,0),FALSE))/VLOOKUP('Cover page'!$B$6,Currecny_M!$A$1:$P$10,MATCH(Database!C2417,Currecny_M!$A$1:$P$1,0),FALSE)</f>
        <v>15.419249999999998</v>
      </c>
      <c r="N2417" s="6" t="str">
        <f>VLOOKUP(B2417,Master!$A$2:$C$11,3,FALSE)</f>
        <v>Euro</v>
      </c>
      <c r="O2417" s="6" t="str">
        <f>VLOOKUP(B2417,Master!$A$2:$C$11,2,FALSE)</f>
        <v>Europe</v>
      </c>
      <c r="Q2417" s="39" t="str">
        <f>VLOOKUP(D2417,GL_Master!$A$1:$D$80,2,FALSE)</f>
        <v>PL</v>
      </c>
      <c r="R2417" s="39" t="str">
        <f>VLOOKUP(D2417,GL_Master!$A$1:$D$80,3,FALSE)</f>
        <v>COGS</v>
      </c>
      <c r="S2417" s="39" t="str">
        <f>VLOOKUP(D2417,GL_Master!$A$1:$D$80,4,FALSE)</f>
        <v>project Expenses</v>
      </c>
    </row>
    <row r="2418" spans="1:19" x14ac:dyDescent="0.25">
      <c r="A2418" s="39" t="s">
        <v>262</v>
      </c>
      <c r="B2418" s="39" t="s">
        <v>237</v>
      </c>
      <c r="C2418" s="7">
        <v>44105</v>
      </c>
      <c r="D2418" s="39" t="s">
        <v>90</v>
      </c>
      <c r="E2418" s="39">
        <v>58</v>
      </c>
      <c r="F2418" s="82">
        <f t="shared" si="111"/>
        <v>5.8000000000000003E-2</v>
      </c>
      <c r="G2418" s="39">
        <f>VLOOKUP(N2418,Currecny_M!$A$1:$P$10,2,FALSE)</f>
        <v>83</v>
      </c>
      <c r="H2418" s="39">
        <f>MATCH(C2418,Currecny_M!$A$1:$P$1,0)</f>
        <v>8</v>
      </c>
      <c r="I2418" s="39">
        <f>VLOOKUP(N2418,Currecny_M!$A$1:$P$10,MATCH(Database!C2418,Currecny_M!$A$1:$P$1,0),FALSE)</f>
        <v>88.11</v>
      </c>
      <c r="J2418" s="82">
        <f t="shared" si="112"/>
        <v>5.1103800000000001</v>
      </c>
      <c r="K2418" s="39">
        <f>VLOOKUP('Cover page'!$B$6,Currecny_M!$A$1:$P$10,MATCH(Database!C2418,Currecny_M!$A$1:$P$1,0),FALSE)</f>
        <v>1</v>
      </c>
      <c r="L2418" s="82">
        <f t="shared" si="113"/>
        <v>5.1103800000000001</v>
      </c>
      <c r="M2418" s="82">
        <f>((E2418/$F$1)*VLOOKUP(N2418,Currecny_M!$A$1:$P$10,MATCH(Database!C2418,Currecny_M!$A$1:$P$1,0),FALSE))/VLOOKUP('Cover page'!$B$6,Currecny_M!$A$1:$P$10,MATCH(Database!C2418,Currecny_M!$A$1:$P$1,0),FALSE)</f>
        <v>5.1103800000000001</v>
      </c>
      <c r="N2418" s="6" t="str">
        <f>VLOOKUP(B2418,Master!$A$2:$C$11,3,FALSE)</f>
        <v>Euro</v>
      </c>
      <c r="O2418" s="6" t="str">
        <f>VLOOKUP(B2418,Master!$A$2:$C$11,2,FALSE)</f>
        <v>Europe</v>
      </c>
      <c r="Q2418" s="39" t="str">
        <f>VLOOKUP(D2418,GL_Master!$A$1:$D$80,2,FALSE)</f>
        <v>PL</v>
      </c>
      <c r="R2418" s="39" t="str">
        <f>VLOOKUP(D2418,GL_Master!$A$1:$D$80,3,FALSE)</f>
        <v>Office utility</v>
      </c>
      <c r="S2418" s="39" t="str">
        <f>VLOOKUP(D2418,GL_Master!$A$1:$D$80,4,FALSE)</f>
        <v>Electricity Expenses</v>
      </c>
    </row>
    <row r="2419" spans="1:19" x14ac:dyDescent="0.25">
      <c r="A2419" s="39" t="s">
        <v>262</v>
      </c>
      <c r="B2419" s="39" t="s">
        <v>237</v>
      </c>
      <c r="C2419" s="7">
        <v>44105</v>
      </c>
      <c r="D2419" s="39" t="s">
        <v>91</v>
      </c>
      <c r="E2419" s="39">
        <v>116</v>
      </c>
      <c r="F2419" s="82">
        <f t="shared" si="111"/>
        <v>0.11600000000000001</v>
      </c>
      <c r="G2419" s="39">
        <f>VLOOKUP(N2419,Currecny_M!$A$1:$P$10,2,FALSE)</f>
        <v>83</v>
      </c>
      <c r="H2419" s="39">
        <f>MATCH(C2419,Currecny_M!$A$1:$P$1,0)</f>
        <v>8</v>
      </c>
      <c r="I2419" s="39">
        <f>VLOOKUP(N2419,Currecny_M!$A$1:$P$10,MATCH(Database!C2419,Currecny_M!$A$1:$P$1,0),FALSE)</f>
        <v>88.11</v>
      </c>
      <c r="J2419" s="82">
        <f t="shared" si="112"/>
        <v>10.22076</v>
      </c>
      <c r="K2419" s="39">
        <f>VLOOKUP('Cover page'!$B$6,Currecny_M!$A$1:$P$10,MATCH(Database!C2419,Currecny_M!$A$1:$P$1,0),FALSE)</f>
        <v>1</v>
      </c>
      <c r="L2419" s="82">
        <f t="shared" si="113"/>
        <v>10.22076</v>
      </c>
      <c r="M2419" s="82">
        <f>((E2419/$F$1)*VLOOKUP(N2419,Currecny_M!$A$1:$P$10,MATCH(Database!C2419,Currecny_M!$A$1:$P$1,0),FALSE))/VLOOKUP('Cover page'!$B$6,Currecny_M!$A$1:$P$10,MATCH(Database!C2419,Currecny_M!$A$1:$P$1,0),FALSE)</f>
        <v>10.22076</v>
      </c>
      <c r="N2419" s="6" t="str">
        <f>VLOOKUP(B2419,Master!$A$2:$C$11,3,FALSE)</f>
        <v>Euro</v>
      </c>
      <c r="O2419" s="6" t="str">
        <f>VLOOKUP(B2419,Master!$A$2:$C$11,2,FALSE)</f>
        <v>Europe</v>
      </c>
      <c r="Q2419" s="39" t="str">
        <f>VLOOKUP(D2419,GL_Master!$A$1:$D$80,2,FALSE)</f>
        <v>PL</v>
      </c>
      <c r="R2419" s="39" t="str">
        <f>VLOOKUP(D2419,GL_Master!$A$1:$D$80,3,FALSE)</f>
        <v>Misc. expenses</v>
      </c>
      <c r="S2419" s="39" t="str">
        <f>VLOOKUP(D2419,GL_Master!$A$1:$D$80,4,FALSE)</f>
        <v>Repair &amp; Maintenance</v>
      </c>
    </row>
    <row r="2420" spans="1:19" x14ac:dyDescent="0.25">
      <c r="A2420" s="39" t="s">
        <v>262</v>
      </c>
      <c r="B2420" s="39" t="s">
        <v>237</v>
      </c>
      <c r="C2420" s="7">
        <v>44105</v>
      </c>
      <c r="D2420" s="39" t="s">
        <v>92</v>
      </c>
      <c r="E2420" s="39">
        <v>86</v>
      </c>
      <c r="F2420" s="82">
        <f t="shared" si="111"/>
        <v>8.5999999999999993E-2</v>
      </c>
      <c r="G2420" s="39">
        <f>VLOOKUP(N2420,Currecny_M!$A$1:$P$10,2,FALSE)</f>
        <v>83</v>
      </c>
      <c r="H2420" s="39">
        <f>MATCH(C2420,Currecny_M!$A$1:$P$1,0)</f>
        <v>8</v>
      </c>
      <c r="I2420" s="39">
        <f>VLOOKUP(N2420,Currecny_M!$A$1:$P$10,MATCH(Database!C2420,Currecny_M!$A$1:$P$1,0),FALSE)</f>
        <v>88.11</v>
      </c>
      <c r="J2420" s="82">
        <f t="shared" si="112"/>
        <v>7.5774599999999994</v>
      </c>
      <c r="K2420" s="39">
        <f>VLOOKUP('Cover page'!$B$6,Currecny_M!$A$1:$P$10,MATCH(Database!C2420,Currecny_M!$A$1:$P$1,0),FALSE)</f>
        <v>1</v>
      </c>
      <c r="L2420" s="82">
        <f t="shared" si="113"/>
        <v>7.5774599999999994</v>
      </c>
      <c r="M2420" s="82">
        <f>((E2420/$F$1)*VLOOKUP(N2420,Currecny_M!$A$1:$P$10,MATCH(Database!C2420,Currecny_M!$A$1:$P$1,0),FALSE))/VLOOKUP('Cover page'!$B$6,Currecny_M!$A$1:$P$10,MATCH(Database!C2420,Currecny_M!$A$1:$P$1,0),FALSE)</f>
        <v>7.5774599999999994</v>
      </c>
      <c r="N2420" s="6" t="str">
        <f>VLOOKUP(B2420,Master!$A$2:$C$11,3,FALSE)</f>
        <v>Euro</v>
      </c>
      <c r="O2420" s="6" t="str">
        <f>VLOOKUP(B2420,Master!$A$2:$C$11,2,FALSE)</f>
        <v>Europe</v>
      </c>
      <c r="Q2420" s="39" t="str">
        <f>VLOOKUP(D2420,GL_Master!$A$1:$D$80,2,FALSE)</f>
        <v>PL</v>
      </c>
      <c r="R2420" s="39" t="str">
        <f>VLOOKUP(D2420,GL_Master!$A$1:$D$80,3,FALSE)</f>
        <v>Misc. expenses</v>
      </c>
      <c r="S2420" s="39" t="str">
        <f>VLOOKUP(D2420,GL_Master!$A$1:$D$80,4,FALSE)</f>
        <v>Repair &amp; Maintenance</v>
      </c>
    </row>
    <row r="2421" spans="1:19" x14ac:dyDescent="0.25">
      <c r="A2421" s="39" t="s">
        <v>262</v>
      </c>
      <c r="B2421" s="39" t="s">
        <v>237</v>
      </c>
      <c r="C2421" s="7">
        <v>44105</v>
      </c>
      <c r="D2421" s="39" t="s">
        <v>93</v>
      </c>
      <c r="E2421" s="39">
        <v>946</v>
      </c>
      <c r="F2421" s="82">
        <f t="shared" si="111"/>
        <v>0.94599999999999995</v>
      </c>
      <c r="G2421" s="39">
        <f>VLOOKUP(N2421,Currecny_M!$A$1:$P$10,2,FALSE)</f>
        <v>83</v>
      </c>
      <c r="H2421" s="39">
        <f>MATCH(C2421,Currecny_M!$A$1:$P$1,0)</f>
        <v>8</v>
      </c>
      <c r="I2421" s="39">
        <f>VLOOKUP(N2421,Currecny_M!$A$1:$P$10,MATCH(Database!C2421,Currecny_M!$A$1:$P$1,0),FALSE)</f>
        <v>88.11</v>
      </c>
      <c r="J2421" s="82">
        <f t="shared" si="112"/>
        <v>83.352059999999994</v>
      </c>
      <c r="K2421" s="39">
        <f>VLOOKUP('Cover page'!$B$6,Currecny_M!$A$1:$P$10,MATCH(Database!C2421,Currecny_M!$A$1:$P$1,0),FALSE)</f>
        <v>1</v>
      </c>
      <c r="L2421" s="82">
        <f t="shared" si="113"/>
        <v>83.352059999999994</v>
      </c>
      <c r="M2421" s="82">
        <f>((E2421/$F$1)*VLOOKUP(N2421,Currecny_M!$A$1:$P$10,MATCH(Database!C2421,Currecny_M!$A$1:$P$1,0),FALSE))/VLOOKUP('Cover page'!$B$6,Currecny_M!$A$1:$P$10,MATCH(Database!C2421,Currecny_M!$A$1:$P$1,0),FALSE)</f>
        <v>83.352059999999994</v>
      </c>
      <c r="N2421" s="6" t="str">
        <f>VLOOKUP(B2421,Master!$A$2:$C$11,3,FALSE)</f>
        <v>Euro</v>
      </c>
      <c r="O2421" s="6" t="str">
        <f>VLOOKUP(B2421,Master!$A$2:$C$11,2,FALSE)</f>
        <v>Europe</v>
      </c>
      <c r="Q2421" s="39" t="str">
        <f>VLOOKUP(D2421,GL_Master!$A$1:$D$80,2,FALSE)</f>
        <v>PL</v>
      </c>
      <c r="R2421" s="39" t="str">
        <f>VLOOKUP(D2421,GL_Master!$A$1:$D$80,3,FALSE)</f>
        <v>Salary wages &amp; benefits</v>
      </c>
      <c r="S2421" s="39" t="str">
        <f>VLOOKUP(D2421,GL_Master!$A$1:$D$80,4,FALSE)</f>
        <v>Employee benefits expense</v>
      </c>
    </row>
    <row r="2422" spans="1:19" x14ac:dyDescent="0.25">
      <c r="A2422" s="39" t="s">
        <v>262</v>
      </c>
      <c r="B2422" s="39" t="s">
        <v>237</v>
      </c>
      <c r="C2422" s="7">
        <v>44105</v>
      </c>
      <c r="D2422" s="39" t="s">
        <v>33</v>
      </c>
      <c r="E2422" s="39">
        <v>28</v>
      </c>
      <c r="F2422" s="82">
        <f t="shared" si="111"/>
        <v>2.8000000000000001E-2</v>
      </c>
      <c r="G2422" s="39">
        <f>VLOOKUP(N2422,Currecny_M!$A$1:$P$10,2,FALSE)</f>
        <v>83</v>
      </c>
      <c r="H2422" s="39">
        <f>MATCH(C2422,Currecny_M!$A$1:$P$1,0)</f>
        <v>8</v>
      </c>
      <c r="I2422" s="39">
        <f>VLOOKUP(N2422,Currecny_M!$A$1:$P$10,MATCH(Database!C2422,Currecny_M!$A$1:$P$1,0),FALSE)</f>
        <v>88.11</v>
      </c>
      <c r="J2422" s="82">
        <f t="shared" si="112"/>
        <v>2.4670800000000002</v>
      </c>
      <c r="K2422" s="39">
        <f>VLOOKUP('Cover page'!$B$6,Currecny_M!$A$1:$P$10,MATCH(Database!C2422,Currecny_M!$A$1:$P$1,0),FALSE)</f>
        <v>1</v>
      </c>
      <c r="L2422" s="82">
        <f t="shared" si="113"/>
        <v>2.4670800000000002</v>
      </c>
      <c r="M2422" s="82">
        <f>((E2422/$F$1)*VLOOKUP(N2422,Currecny_M!$A$1:$P$10,MATCH(Database!C2422,Currecny_M!$A$1:$P$1,0),FALSE))/VLOOKUP('Cover page'!$B$6,Currecny_M!$A$1:$P$10,MATCH(Database!C2422,Currecny_M!$A$1:$P$1,0),FALSE)</f>
        <v>2.4670800000000002</v>
      </c>
      <c r="N2422" s="6" t="str">
        <f>VLOOKUP(B2422,Master!$A$2:$C$11,3,FALSE)</f>
        <v>Euro</v>
      </c>
      <c r="O2422" s="6" t="str">
        <f>VLOOKUP(B2422,Master!$A$2:$C$11,2,FALSE)</f>
        <v>Europe</v>
      </c>
      <c r="Q2422" s="39" t="str">
        <f>VLOOKUP(D2422,GL_Master!$A$1:$D$80,2,FALSE)</f>
        <v>PL</v>
      </c>
      <c r="R2422" s="39" t="str">
        <f>VLOOKUP(D2422,GL_Master!$A$1:$D$80,3,FALSE)</f>
        <v>Staff welfare expenses</v>
      </c>
      <c r="S2422" s="39" t="str">
        <f>VLOOKUP(D2422,GL_Master!$A$1:$D$80,4,FALSE)</f>
        <v>Other staff welfare</v>
      </c>
    </row>
    <row r="2423" spans="1:19" x14ac:dyDescent="0.25">
      <c r="A2423" s="39" t="s">
        <v>262</v>
      </c>
      <c r="B2423" s="39" t="s">
        <v>237</v>
      </c>
      <c r="C2423" s="7">
        <v>44105</v>
      </c>
      <c r="D2423" s="39" t="s">
        <v>94</v>
      </c>
      <c r="E2423" s="39">
        <v>167</v>
      </c>
      <c r="F2423" s="82">
        <f t="shared" si="111"/>
        <v>0.16700000000000001</v>
      </c>
      <c r="G2423" s="39">
        <f>VLOOKUP(N2423,Currecny_M!$A$1:$P$10,2,FALSE)</f>
        <v>83</v>
      </c>
      <c r="H2423" s="39">
        <f>MATCH(C2423,Currecny_M!$A$1:$P$1,0)</f>
        <v>8</v>
      </c>
      <c r="I2423" s="39">
        <f>VLOOKUP(N2423,Currecny_M!$A$1:$P$10,MATCH(Database!C2423,Currecny_M!$A$1:$P$1,0),FALSE)</f>
        <v>88.11</v>
      </c>
      <c r="J2423" s="82">
        <f t="shared" si="112"/>
        <v>14.714370000000001</v>
      </c>
      <c r="K2423" s="39">
        <f>VLOOKUP('Cover page'!$B$6,Currecny_M!$A$1:$P$10,MATCH(Database!C2423,Currecny_M!$A$1:$P$1,0),FALSE)</f>
        <v>1</v>
      </c>
      <c r="L2423" s="82">
        <f t="shared" si="113"/>
        <v>14.714370000000001</v>
      </c>
      <c r="M2423" s="82">
        <f>((E2423/$F$1)*VLOOKUP(N2423,Currecny_M!$A$1:$P$10,MATCH(Database!C2423,Currecny_M!$A$1:$P$1,0),FALSE))/VLOOKUP('Cover page'!$B$6,Currecny_M!$A$1:$P$10,MATCH(Database!C2423,Currecny_M!$A$1:$P$1,0),FALSE)</f>
        <v>14.714370000000001</v>
      </c>
      <c r="N2423" s="6" t="str">
        <f>VLOOKUP(B2423,Master!$A$2:$C$11,3,FALSE)</f>
        <v>Euro</v>
      </c>
      <c r="O2423" s="6" t="str">
        <f>VLOOKUP(B2423,Master!$A$2:$C$11,2,FALSE)</f>
        <v>Europe</v>
      </c>
      <c r="Q2423" s="39" t="str">
        <f>VLOOKUP(D2423,GL_Master!$A$1:$D$80,2,FALSE)</f>
        <v>PL</v>
      </c>
      <c r="R2423" s="39" t="str">
        <f>VLOOKUP(D2423,GL_Master!$A$1:$D$80,3,FALSE)</f>
        <v xml:space="preserve">Gratuity expenses </v>
      </c>
      <c r="S2423" s="39" t="str">
        <f>VLOOKUP(D2423,GL_Master!$A$1:$D$80,4,FALSE)</f>
        <v>Gratuity</v>
      </c>
    </row>
    <row r="2424" spans="1:19" x14ac:dyDescent="0.25">
      <c r="A2424" s="39" t="s">
        <v>262</v>
      </c>
      <c r="B2424" s="39" t="s">
        <v>237</v>
      </c>
      <c r="C2424" s="7">
        <v>44105</v>
      </c>
      <c r="D2424" s="39" t="s">
        <v>95</v>
      </c>
      <c r="E2424" s="39">
        <v>54</v>
      </c>
      <c r="F2424" s="82">
        <f t="shared" si="111"/>
        <v>5.3999999999999999E-2</v>
      </c>
      <c r="G2424" s="39">
        <f>VLOOKUP(N2424,Currecny_M!$A$1:$P$10,2,FALSE)</f>
        <v>83</v>
      </c>
      <c r="H2424" s="39">
        <f>MATCH(C2424,Currecny_M!$A$1:$P$1,0)</f>
        <v>8</v>
      </c>
      <c r="I2424" s="39">
        <f>VLOOKUP(N2424,Currecny_M!$A$1:$P$10,MATCH(Database!C2424,Currecny_M!$A$1:$P$1,0),FALSE)</f>
        <v>88.11</v>
      </c>
      <c r="J2424" s="82">
        <f t="shared" si="112"/>
        <v>4.7579399999999996</v>
      </c>
      <c r="K2424" s="39">
        <f>VLOOKUP('Cover page'!$B$6,Currecny_M!$A$1:$P$10,MATCH(Database!C2424,Currecny_M!$A$1:$P$1,0),FALSE)</f>
        <v>1</v>
      </c>
      <c r="L2424" s="82">
        <f t="shared" si="113"/>
        <v>4.7579399999999996</v>
      </c>
      <c r="M2424" s="82">
        <f>((E2424/$F$1)*VLOOKUP(N2424,Currecny_M!$A$1:$P$10,MATCH(Database!C2424,Currecny_M!$A$1:$P$1,0),FALSE))/VLOOKUP('Cover page'!$B$6,Currecny_M!$A$1:$P$10,MATCH(Database!C2424,Currecny_M!$A$1:$P$1,0),FALSE)</f>
        <v>4.7579399999999996</v>
      </c>
      <c r="N2424" s="6" t="str">
        <f>VLOOKUP(B2424,Master!$A$2:$C$11,3,FALSE)</f>
        <v>Euro</v>
      </c>
      <c r="O2424" s="6" t="str">
        <f>VLOOKUP(B2424,Master!$A$2:$C$11,2,FALSE)</f>
        <v>Europe</v>
      </c>
      <c r="Q2424" s="39" t="str">
        <f>VLOOKUP(D2424,GL_Master!$A$1:$D$80,2,FALSE)</f>
        <v>PL</v>
      </c>
      <c r="R2424" s="39" t="str">
        <f>VLOOKUP(D2424,GL_Master!$A$1:$D$80,3,FALSE)</f>
        <v>Salary wages &amp; benefits</v>
      </c>
      <c r="S2424" s="39" t="str">
        <f>VLOOKUP(D2424,GL_Master!$A$1:$D$80,4,FALSE)</f>
        <v>Employee benefits expense</v>
      </c>
    </row>
    <row r="2425" spans="1:19" x14ac:dyDescent="0.25">
      <c r="A2425" s="39" t="s">
        <v>262</v>
      </c>
      <c r="B2425" s="39" t="s">
        <v>237</v>
      </c>
      <c r="C2425" s="7">
        <v>44105</v>
      </c>
      <c r="D2425" s="39" t="s">
        <v>96</v>
      </c>
      <c r="E2425" s="39">
        <v>482</v>
      </c>
      <c r="F2425" s="82">
        <f t="shared" si="111"/>
        <v>0.48199999999999998</v>
      </c>
      <c r="G2425" s="39">
        <f>VLOOKUP(N2425,Currecny_M!$A$1:$P$10,2,FALSE)</f>
        <v>83</v>
      </c>
      <c r="H2425" s="39">
        <f>MATCH(C2425,Currecny_M!$A$1:$P$1,0)</f>
        <v>8</v>
      </c>
      <c r="I2425" s="39">
        <f>VLOOKUP(N2425,Currecny_M!$A$1:$P$10,MATCH(Database!C2425,Currecny_M!$A$1:$P$1,0),FALSE)</f>
        <v>88.11</v>
      </c>
      <c r="J2425" s="82">
        <f t="shared" si="112"/>
        <v>42.46902</v>
      </c>
      <c r="K2425" s="39">
        <f>VLOOKUP('Cover page'!$B$6,Currecny_M!$A$1:$P$10,MATCH(Database!C2425,Currecny_M!$A$1:$P$1,0),FALSE)</f>
        <v>1</v>
      </c>
      <c r="L2425" s="82">
        <f t="shared" si="113"/>
        <v>42.46902</v>
      </c>
      <c r="M2425" s="82">
        <f>((E2425/$F$1)*VLOOKUP(N2425,Currecny_M!$A$1:$P$10,MATCH(Database!C2425,Currecny_M!$A$1:$P$1,0),FALSE))/VLOOKUP('Cover page'!$B$6,Currecny_M!$A$1:$P$10,MATCH(Database!C2425,Currecny_M!$A$1:$P$1,0),FALSE)</f>
        <v>42.46902</v>
      </c>
      <c r="N2425" s="6" t="str">
        <f>VLOOKUP(B2425,Master!$A$2:$C$11,3,FALSE)</f>
        <v>Euro</v>
      </c>
      <c r="O2425" s="6" t="str">
        <f>VLOOKUP(B2425,Master!$A$2:$C$11,2,FALSE)</f>
        <v>Europe</v>
      </c>
      <c r="Q2425" s="39" t="str">
        <f>VLOOKUP(D2425,GL_Master!$A$1:$D$80,2,FALSE)</f>
        <v>PL</v>
      </c>
      <c r="R2425" s="39" t="str">
        <f>VLOOKUP(D2425,GL_Master!$A$1:$D$80,3,FALSE)</f>
        <v>Salary wages &amp; benefits</v>
      </c>
      <c r="S2425" s="39" t="str">
        <f>VLOOKUP(D2425,GL_Master!$A$1:$D$80,4,FALSE)</f>
        <v>Employee benefits expense</v>
      </c>
    </row>
    <row r="2426" spans="1:19" x14ac:dyDescent="0.25">
      <c r="A2426" s="39" t="s">
        <v>262</v>
      </c>
      <c r="B2426" s="39" t="s">
        <v>237</v>
      </c>
      <c r="C2426" s="7">
        <v>44105</v>
      </c>
      <c r="D2426" s="39" t="s">
        <v>97</v>
      </c>
      <c r="E2426" s="39">
        <v>28</v>
      </c>
      <c r="F2426" s="82">
        <f t="shared" si="111"/>
        <v>2.8000000000000001E-2</v>
      </c>
      <c r="G2426" s="39">
        <f>VLOOKUP(N2426,Currecny_M!$A$1:$P$10,2,FALSE)</f>
        <v>83</v>
      </c>
      <c r="H2426" s="39">
        <f>MATCH(C2426,Currecny_M!$A$1:$P$1,0)</f>
        <v>8</v>
      </c>
      <c r="I2426" s="39">
        <f>VLOOKUP(N2426,Currecny_M!$A$1:$P$10,MATCH(Database!C2426,Currecny_M!$A$1:$P$1,0),FALSE)</f>
        <v>88.11</v>
      </c>
      <c r="J2426" s="82">
        <f t="shared" si="112"/>
        <v>2.4670800000000002</v>
      </c>
      <c r="K2426" s="39">
        <f>VLOOKUP('Cover page'!$B$6,Currecny_M!$A$1:$P$10,MATCH(Database!C2426,Currecny_M!$A$1:$P$1,0),FALSE)</f>
        <v>1</v>
      </c>
      <c r="L2426" s="82">
        <f t="shared" si="113"/>
        <v>2.4670800000000002</v>
      </c>
      <c r="M2426" s="82">
        <f>((E2426/$F$1)*VLOOKUP(N2426,Currecny_M!$A$1:$P$10,MATCH(Database!C2426,Currecny_M!$A$1:$P$1,0),FALSE))/VLOOKUP('Cover page'!$B$6,Currecny_M!$A$1:$P$10,MATCH(Database!C2426,Currecny_M!$A$1:$P$1,0),FALSE)</f>
        <v>2.4670800000000002</v>
      </c>
      <c r="N2426" s="6" t="str">
        <f>VLOOKUP(B2426,Master!$A$2:$C$11,3,FALSE)</f>
        <v>Euro</v>
      </c>
      <c r="O2426" s="6" t="str">
        <f>VLOOKUP(B2426,Master!$A$2:$C$11,2,FALSE)</f>
        <v>Europe</v>
      </c>
      <c r="Q2426" s="39" t="str">
        <f>VLOOKUP(D2426,GL_Master!$A$1:$D$80,2,FALSE)</f>
        <v>PL</v>
      </c>
      <c r="R2426" s="39" t="str">
        <f>VLOOKUP(D2426,GL_Master!$A$1:$D$80,3,FALSE)</f>
        <v>Salary wages &amp; benefits</v>
      </c>
      <c r="S2426" s="39" t="str">
        <f>VLOOKUP(D2426,GL_Master!$A$1:$D$80,4,FALSE)</f>
        <v>Employee benefits expense</v>
      </c>
    </row>
    <row r="2427" spans="1:19" x14ac:dyDescent="0.25">
      <c r="A2427" s="39" t="s">
        <v>262</v>
      </c>
      <c r="B2427" s="39" t="s">
        <v>237</v>
      </c>
      <c r="C2427" s="7">
        <v>44105</v>
      </c>
      <c r="D2427" s="39" t="s">
        <v>98</v>
      </c>
      <c r="E2427" s="39">
        <v>55</v>
      </c>
      <c r="F2427" s="82">
        <f t="shared" si="111"/>
        <v>5.5E-2</v>
      </c>
      <c r="G2427" s="39">
        <f>VLOOKUP(N2427,Currecny_M!$A$1:$P$10,2,FALSE)</f>
        <v>83</v>
      </c>
      <c r="H2427" s="39">
        <f>MATCH(C2427,Currecny_M!$A$1:$P$1,0)</f>
        <v>8</v>
      </c>
      <c r="I2427" s="39">
        <f>VLOOKUP(N2427,Currecny_M!$A$1:$P$10,MATCH(Database!C2427,Currecny_M!$A$1:$P$1,0),FALSE)</f>
        <v>88.11</v>
      </c>
      <c r="J2427" s="82">
        <f t="shared" si="112"/>
        <v>4.84605</v>
      </c>
      <c r="K2427" s="39">
        <f>VLOOKUP('Cover page'!$B$6,Currecny_M!$A$1:$P$10,MATCH(Database!C2427,Currecny_M!$A$1:$P$1,0),FALSE)</f>
        <v>1</v>
      </c>
      <c r="L2427" s="82">
        <f t="shared" si="113"/>
        <v>4.84605</v>
      </c>
      <c r="M2427" s="82">
        <f>((E2427/$F$1)*VLOOKUP(N2427,Currecny_M!$A$1:$P$10,MATCH(Database!C2427,Currecny_M!$A$1:$P$1,0),FALSE))/VLOOKUP('Cover page'!$B$6,Currecny_M!$A$1:$P$10,MATCH(Database!C2427,Currecny_M!$A$1:$P$1,0),FALSE)</f>
        <v>4.84605</v>
      </c>
      <c r="N2427" s="6" t="str">
        <f>VLOOKUP(B2427,Master!$A$2:$C$11,3,FALSE)</f>
        <v>Euro</v>
      </c>
      <c r="O2427" s="6" t="str">
        <f>VLOOKUP(B2427,Master!$A$2:$C$11,2,FALSE)</f>
        <v>Europe</v>
      </c>
      <c r="Q2427" s="39" t="str">
        <f>VLOOKUP(D2427,GL_Master!$A$1:$D$80,2,FALSE)</f>
        <v>PL</v>
      </c>
      <c r="R2427" s="39" t="str">
        <f>VLOOKUP(D2427,GL_Master!$A$1:$D$80,3,FALSE)</f>
        <v>Salary wages &amp; benefits</v>
      </c>
      <c r="S2427" s="39" t="str">
        <f>VLOOKUP(D2427,GL_Master!$A$1:$D$80,4,FALSE)</f>
        <v>Employee benefits expense</v>
      </c>
    </row>
    <row r="2428" spans="1:19" x14ac:dyDescent="0.25">
      <c r="A2428" s="39" t="s">
        <v>262</v>
      </c>
      <c r="B2428" s="39" t="s">
        <v>237</v>
      </c>
      <c r="C2428" s="7">
        <v>44105</v>
      </c>
      <c r="D2428" s="39" t="s">
        <v>99</v>
      </c>
      <c r="E2428" s="39">
        <v>28</v>
      </c>
      <c r="F2428" s="82">
        <f t="shared" si="111"/>
        <v>2.8000000000000001E-2</v>
      </c>
      <c r="G2428" s="39">
        <f>VLOOKUP(N2428,Currecny_M!$A$1:$P$10,2,FALSE)</f>
        <v>83</v>
      </c>
      <c r="H2428" s="39">
        <f>MATCH(C2428,Currecny_M!$A$1:$P$1,0)</f>
        <v>8</v>
      </c>
      <c r="I2428" s="39">
        <f>VLOOKUP(N2428,Currecny_M!$A$1:$P$10,MATCH(Database!C2428,Currecny_M!$A$1:$P$1,0),FALSE)</f>
        <v>88.11</v>
      </c>
      <c r="J2428" s="82">
        <f t="shared" si="112"/>
        <v>2.4670800000000002</v>
      </c>
      <c r="K2428" s="39">
        <f>VLOOKUP('Cover page'!$B$6,Currecny_M!$A$1:$P$10,MATCH(Database!C2428,Currecny_M!$A$1:$P$1,0),FALSE)</f>
        <v>1</v>
      </c>
      <c r="L2428" s="82">
        <f t="shared" si="113"/>
        <v>2.4670800000000002</v>
      </c>
      <c r="M2428" s="82">
        <f>((E2428/$F$1)*VLOOKUP(N2428,Currecny_M!$A$1:$P$10,MATCH(Database!C2428,Currecny_M!$A$1:$P$1,0),FALSE))/VLOOKUP('Cover page'!$B$6,Currecny_M!$A$1:$P$10,MATCH(Database!C2428,Currecny_M!$A$1:$P$1,0),FALSE)</f>
        <v>2.4670800000000002</v>
      </c>
      <c r="N2428" s="6" t="str">
        <f>VLOOKUP(B2428,Master!$A$2:$C$11,3,FALSE)</f>
        <v>Euro</v>
      </c>
      <c r="O2428" s="6" t="str">
        <f>VLOOKUP(B2428,Master!$A$2:$C$11,2,FALSE)</f>
        <v>Europe</v>
      </c>
      <c r="Q2428" s="39" t="str">
        <f>VLOOKUP(D2428,GL_Master!$A$1:$D$80,2,FALSE)</f>
        <v>PL</v>
      </c>
      <c r="R2428" s="39" t="str">
        <f>VLOOKUP(D2428,GL_Master!$A$1:$D$80,3,FALSE)</f>
        <v>Salary wages &amp; benefits</v>
      </c>
      <c r="S2428" s="39" t="str">
        <f>VLOOKUP(D2428,GL_Master!$A$1:$D$80,4,FALSE)</f>
        <v>Employee benefits expense</v>
      </c>
    </row>
    <row r="2429" spans="1:19" x14ac:dyDescent="0.25">
      <c r="A2429" s="39" t="s">
        <v>262</v>
      </c>
      <c r="B2429" s="39" t="s">
        <v>237</v>
      </c>
      <c r="C2429" s="7">
        <v>44105</v>
      </c>
      <c r="D2429" s="39" t="s">
        <v>100</v>
      </c>
      <c r="E2429" s="39">
        <v>191</v>
      </c>
      <c r="F2429" s="82">
        <f t="shared" si="111"/>
        <v>0.191</v>
      </c>
      <c r="G2429" s="39">
        <f>VLOOKUP(N2429,Currecny_M!$A$1:$P$10,2,FALSE)</f>
        <v>83</v>
      </c>
      <c r="H2429" s="39">
        <f>MATCH(C2429,Currecny_M!$A$1:$P$1,0)</f>
        <v>8</v>
      </c>
      <c r="I2429" s="39">
        <f>VLOOKUP(N2429,Currecny_M!$A$1:$P$10,MATCH(Database!C2429,Currecny_M!$A$1:$P$1,0),FALSE)</f>
        <v>88.11</v>
      </c>
      <c r="J2429" s="82">
        <f t="shared" si="112"/>
        <v>16.82901</v>
      </c>
      <c r="K2429" s="39">
        <f>VLOOKUP('Cover page'!$B$6,Currecny_M!$A$1:$P$10,MATCH(Database!C2429,Currecny_M!$A$1:$P$1,0),FALSE)</f>
        <v>1</v>
      </c>
      <c r="L2429" s="82">
        <f t="shared" si="113"/>
        <v>16.82901</v>
      </c>
      <c r="M2429" s="82">
        <f>((E2429/$F$1)*VLOOKUP(N2429,Currecny_M!$A$1:$P$10,MATCH(Database!C2429,Currecny_M!$A$1:$P$1,0),FALSE))/VLOOKUP('Cover page'!$B$6,Currecny_M!$A$1:$P$10,MATCH(Database!C2429,Currecny_M!$A$1:$P$1,0),FALSE)</f>
        <v>16.82901</v>
      </c>
      <c r="N2429" s="6" t="str">
        <f>VLOOKUP(B2429,Master!$A$2:$C$11,3,FALSE)</f>
        <v>Euro</v>
      </c>
      <c r="O2429" s="6" t="str">
        <f>VLOOKUP(B2429,Master!$A$2:$C$11,2,FALSE)</f>
        <v>Europe</v>
      </c>
      <c r="Q2429" s="39" t="str">
        <f>VLOOKUP(D2429,GL_Master!$A$1:$D$80,2,FALSE)</f>
        <v>PL</v>
      </c>
      <c r="R2429" s="39" t="str">
        <f>VLOOKUP(D2429,GL_Master!$A$1:$D$80,3,FALSE)</f>
        <v>Salary wages &amp; benefits</v>
      </c>
      <c r="S2429" s="39" t="str">
        <f>VLOOKUP(D2429,GL_Master!$A$1:$D$80,4,FALSE)</f>
        <v>Employee benefits expense</v>
      </c>
    </row>
    <row r="2430" spans="1:19" x14ac:dyDescent="0.25">
      <c r="A2430" s="39" t="s">
        <v>262</v>
      </c>
      <c r="B2430" s="39" t="s">
        <v>237</v>
      </c>
      <c r="C2430" s="7">
        <v>44105</v>
      </c>
      <c r="D2430" s="39" t="s">
        <v>30</v>
      </c>
      <c r="E2430" s="39">
        <v>54</v>
      </c>
      <c r="F2430" s="82">
        <f t="shared" si="111"/>
        <v>5.3999999999999999E-2</v>
      </c>
      <c r="G2430" s="39">
        <f>VLOOKUP(N2430,Currecny_M!$A$1:$P$10,2,FALSE)</f>
        <v>83</v>
      </c>
      <c r="H2430" s="39">
        <f>MATCH(C2430,Currecny_M!$A$1:$P$1,0)</f>
        <v>8</v>
      </c>
      <c r="I2430" s="39">
        <f>VLOOKUP(N2430,Currecny_M!$A$1:$P$10,MATCH(Database!C2430,Currecny_M!$A$1:$P$1,0),FALSE)</f>
        <v>88.11</v>
      </c>
      <c r="J2430" s="82">
        <f t="shared" si="112"/>
        <v>4.7579399999999996</v>
      </c>
      <c r="K2430" s="39">
        <f>VLOOKUP('Cover page'!$B$6,Currecny_M!$A$1:$P$10,MATCH(Database!C2430,Currecny_M!$A$1:$P$1,0),FALSE)</f>
        <v>1</v>
      </c>
      <c r="L2430" s="82">
        <f t="shared" si="113"/>
        <v>4.7579399999999996</v>
      </c>
      <c r="M2430" s="82">
        <f>((E2430/$F$1)*VLOOKUP(N2430,Currecny_M!$A$1:$P$10,MATCH(Database!C2430,Currecny_M!$A$1:$P$1,0),FALSE))/VLOOKUP('Cover page'!$B$6,Currecny_M!$A$1:$P$10,MATCH(Database!C2430,Currecny_M!$A$1:$P$1,0),FALSE)</f>
        <v>4.7579399999999996</v>
      </c>
      <c r="N2430" s="6" t="str">
        <f>VLOOKUP(B2430,Master!$A$2:$C$11,3,FALSE)</f>
        <v>Euro</v>
      </c>
      <c r="O2430" s="6" t="str">
        <f>VLOOKUP(B2430,Master!$A$2:$C$11,2,FALSE)</f>
        <v>Europe</v>
      </c>
      <c r="Q2430" s="39" t="str">
        <f>VLOOKUP(D2430,GL_Master!$A$1:$D$80,2,FALSE)</f>
        <v>PL</v>
      </c>
      <c r="R2430" s="39" t="str">
        <f>VLOOKUP(D2430,GL_Master!$A$1:$D$80,3,FALSE)</f>
        <v>Travelling and conveyance</v>
      </c>
      <c r="S2430" s="39" t="str">
        <f>VLOOKUP(D2430,GL_Master!$A$1:$D$80,4,FALSE)</f>
        <v>Local conveyance</v>
      </c>
    </row>
    <row r="2431" spans="1:19" x14ac:dyDescent="0.25">
      <c r="A2431" s="39" t="s">
        <v>262</v>
      </c>
      <c r="B2431" s="39" t="s">
        <v>237</v>
      </c>
      <c r="C2431" s="7">
        <v>44105</v>
      </c>
      <c r="D2431" s="39" t="s">
        <v>31</v>
      </c>
      <c r="E2431" s="39">
        <v>27</v>
      </c>
      <c r="F2431" s="82">
        <f t="shared" si="111"/>
        <v>2.7E-2</v>
      </c>
      <c r="G2431" s="39">
        <f>VLOOKUP(N2431,Currecny_M!$A$1:$P$10,2,FALSE)</f>
        <v>83</v>
      </c>
      <c r="H2431" s="39">
        <f>MATCH(C2431,Currecny_M!$A$1:$P$1,0)</f>
        <v>8</v>
      </c>
      <c r="I2431" s="39">
        <f>VLOOKUP(N2431,Currecny_M!$A$1:$P$10,MATCH(Database!C2431,Currecny_M!$A$1:$P$1,0),FALSE)</f>
        <v>88.11</v>
      </c>
      <c r="J2431" s="82">
        <f t="shared" si="112"/>
        <v>2.3789699999999998</v>
      </c>
      <c r="K2431" s="39">
        <f>VLOOKUP('Cover page'!$B$6,Currecny_M!$A$1:$P$10,MATCH(Database!C2431,Currecny_M!$A$1:$P$1,0),FALSE)</f>
        <v>1</v>
      </c>
      <c r="L2431" s="82">
        <f t="shared" si="113"/>
        <v>2.3789699999999998</v>
      </c>
      <c r="M2431" s="82">
        <f>((E2431/$F$1)*VLOOKUP(N2431,Currecny_M!$A$1:$P$10,MATCH(Database!C2431,Currecny_M!$A$1:$P$1,0),FALSE))/VLOOKUP('Cover page'!$B$6,Currecny_M!$A$1:$P$10,MATCH(Database!C2431,Currecny_M!$A$1:$P$1,0),FALSE)</f>
        <v>2.3789699999999998</v>
      </c>
      <c r="N2431" s="6" t="str">
        <f>VLOOKUP(B2431,Master!$A$2:$C$11,3,FALSE)</f>
        <v>Euro</v>
      </c>
      <c r="O2431" s="6" t="str">
        <f>VLOOKUP(B2431,Master!$A$2:$C$11,2,FALSE)</f>
        <v>Europe</v>
      </c>
      <c r="Q2431" s="39" t="str">
        <f>VLOOKUP(D2431,GL_Master!$A$1:$D$80,2,FALSE)</f>
        <v>PL</v>
      </c>
      <c r="R2431" s="39" t="str">
        <f>VLOOKUP(D2431,GL_Master!$A$1:$D$80,3,FALSE)</f>
        <v>Office expenses</v>
      </c>
      <c r="S2431" s="39" t="str">
        <f>VLOOKUP(D2431,GL_Master!$A$1:$D$80,4,FALSE)</f>
        <v>Parking charges</v>
      </c>
    </row>
    <row r="2432" spans="1:19" x14ac:dyDescent="0.25">
      <c r="A2432" s="39" t="s">
        <v>262</v>
      </c>
      <c r="B2432" s="39" t="s">
        <v>237</v>
      </c>
      <c r="C2432" s="7">
        <v>44105</v>
      </c>
      <c r="D2432" s="39" t="s">
        <v>101</v>
      </c>
      <c r="E2432" s="39">
        <v>27</v>
      </c>
      <c r="F2432" s="82">
        <f t="shared" si="111"/>
        <v>2.7E-2</v>
      </c>
      <c r="G2432" s="39">
        <f>VLOOKUP(N2432,Currecny_M!$A$1:$P$10,2,FALSE)</f>
        <v>83</v>
      </c>
      <c r="H2432" s="39">
        <f>MATCH(C2432,Currecny_M!$A$1:$P$1,0)</f>
        <v>8</v>
      </c>
      <c r="I2432" s="39">
        <f>VLOOKUP(N2432,Currecny_M!$A$1:$P$10,MATCH(Database!C2432,Currecny_M!$A$1:$P$1,0),FALSE)</f>
        <v>88.11</v>
      </c>
      <c r="J2432" s="82">
        <f t="shared" si="112"/>
        <v>2.3789699999999998</v>
      </c>
      <c r="K2432" s="39">
        <f>VLOOKUP('Cover page'!$B$6,Currecny_M!$A$1:$P$10,MATCH(Database!C2432,Currecny_M!$A$1:$P$1,0),FALSE)</f>
        <v>1</v>
      </c>
      <c r="L2432" s="82">
        <f t="shared" si="113"/>
        <v>2.3789699999999998</v>
      </c>
      <c r="M2432" s="82">
        <f>((E2432/$F$1)*VLOOKUP(N2432,Currecny_M!$A$1:$P$10,MATCH(Database!C2432,Currecny_M!$A$1:$P$1,0),FALSE))/VLOOKUP('Cover page'!$B$6,Currecny_M!$A$1:$P$10,MATCH(Database!C2432,Currecny_M!$A$1:$P$1,0),FALSE)</f>
        <v>2.3789699999999998</v>
      </c>
      <c r="N2432" s="6" t="str">
        <f>VLOOKUP(B2432,Master!$A$2:$C$11,3,FALSE)</f>
        <v>Euro</v>
      </c>
      <c r="O2432" s="6" t="str">
        <f>VLOOKUP(B2432,Master!$A$2:$C$11,2,FALSE)</f>
        <v>Europe</v>
      </c>
      <c r="Q2432" s="39" t="str">
        <f>VLOOKUP(D2432,GL_Master!$A$1:$D$80,2,FALSE)</f>
        <v>PL</v>
      </c>
      <c r="R2432" s="39" t="str">
        <f>VLOOKUP(D2432,GL_Master!$A$1:$D$80,3,FALSE)</f>
        <v>COGS</v>
      </c>
      <c r="S2432" s="39" t="str">
        <f>VLOOKUP(D2432,GL_Master!$A$1:$D$80,4,FALSE)</f>
        <v>Purchase of other traded goods</v>
      </c>
    </row>
    <row r="2433" spans="1:19" x14ac:dyDescent="0.25">
      <c r="A2433" s="39" t="s">
        <v>262</v>
      </c>
      <c r="B2433" s="39" t="s">
        <v>237</v>
      </c>
      <c r="C2433" s="7">
        <v>44105</v>
      </c>
      <c r="D2433" s="39" t="s">
        <v>102</v>
      </c>
      <c r="E2433" s="39">
        <v>27</v>
      </c>
      <c r="F2433" s="82">
        <f t="shared" si="111"/>
        <v>2.7E-2</v>
      </c>
      <c r="G2433" s="39">
        <f>VLOOKUP(N2433,Currecny_M!$A$1:$P$10,2,FALSE)</f>
        <v>83</v>
      </c>
      <c r="H2433" s="39">
        <f>MATCH(C2433,Currecny_M!$A$1:$P$1,0)</f>
        <v>8</v>
      </c>
      <c r="I2433" s="39">
        <f>VLOOKUP(N2433,Currecny_M!$A$1:$P$10,MATCH(Database!C2433,Currecny_M!$A$1:$P$1,0),FALSE)</f>
        <v>88.11</v>
      </c>
      <c r="J2433" s="82">
        <f t="shared" si="112"/>
        <v>2.3789699999999998</v>
      </c>
      <c r="K2433" s="39">
        <f>VLOOKUP('Cover page'!$B$6,Currecny_M!$A$1:$P$10,MATCH(Database!C2433,Currecny_M!$A$1:$P$1,0),FALSE)</f>
        <v>1</v>
      </c>
      <c r="L2433" s="82">
        <f t="shared" si="113"/>
        <v>2.3789699999999998</v>
      </c>
      <c r="M2433" s="82">
        <f>((E2433/$F$1)*VLOOKUP(N2433,Currecny_M!$A$1:$P$10,MATCH(Database!C2433,Currecny_M!$A$1:$P$1,0),FALSE))/VLOOKUP('Cover page'!$B$6,Currecny_M!$A$1:$P$10,MATCH(Database!C2433,Currecny_M!$A$1:$P$1,0),FALSE)</f>
        <v>2.3789699999999998</v>
      </c>
      <c r="N2433" s="6" t="str">
        <f>VLOOKUP(B2433,Master!$A$2:$C$11,3,FALSE)</f>
        <v>Euro</v>
      </c>
      <c r="O2433" s="6" t="str">
        <f>VLOOKUP(B2433,Master!$A$2:$C$11,2,FALSE)</f>
        <v>Europe</v>
      </c>
      <c r="Q2433" s="39" t="str">
        <f>VLOOKUP(D2433,GL_Master!$A$1:$D$80,2,FALSE)</f>
        <v>PL</v>
      </c>
      <c r="R2433" s="39" t="str">
        <f>VLOOKUP(D2433,GL_Master!$A$1:$D$80,3,FALSE)</f>
        <v>Staff welfare expenses</v>
      </c>
      <c r="S2433" s="39" t="str">
        <f>VLOOKUP(D2433,GL_Master!$A$1:$D$80,4,FALSE)</f>
        <v>Diwali Expense</v>
      </c>
    </row>
    <row r="2434" spans="1:19" x14ac:dyDescent="0.25">
      <c r="A2434" s="39" t="s">
        <v>262</v>
      </c>
      <c r="B2434" s="39" t="s">
        <v>237</v>
      </c>
      <c r="C2434" s="7">
        <v>44105</v>
      </c>
      <c r="D2434" s="39" t="s">
        <v>20</v>
      </c>
      <c r="E2434" s="39">
        <v>56</v>
      </c>
      <c r="F2434" s="82">
        <f t="shared" si="111"/>
        <v>5.6000000000000001E-2</v>
      </c>
      <c r="G2434" s="39">
        <f>VLOOKUP(N2434,Currecny_M!$A$1:$P$10,2,FALSE)</f>
        <v>83</v>
      </c>
      <c r="H2434" s="39">
        <f>MATCH(C2434,Currecny_M!$A$1:$P$1,0)</f>
        <v>8</v>
      </c>
      <c r="I2434" s="39">
        <f>VLOOKUP(N2434,Currecny_M!$A$1:$P$10,MATCH(Database!C2434,Currecny_M!$A$1:$P$1,0),FALSE)</f>
        <v>88.11</v>
      </c>
      <c r="J2434" s="82">
        <f t="shared" si="112"/>
        <v>4.9341600000000003</v>
      </c>
      <c r="K2434" s="39">
        <f>VLOOKUP('Cover page'!$B$6,Currecny_M!$A$1:$P$10,MATCH(Database!C2434,Currecny_M!$A$1:$P$1,0),FALSE)</f>
        <v>1</v>
      </c>
      <c r="L2434" s="82">
        <f t="shared" si="113"/>
        <v>4.9341600000000003</v>
      </c>
      <c r="M2434" s="82">
        <f>((E2434/$F$1)*VLOOKUP(N2434,Currecny_M!$A$1:$P$10,MATCH(Database!C2434,Currecny_M!$A$1:$P$1,0),FALSE))/VLOOKUP('Cover page'!$B$6,Currecny_M!$A$1:$P$10,MATCH(Database!C2434,Currecny_M!$A$1:$P$1,0),FALSE)</f>
        <v>4.9341600000000003</v>
      </c>
      <c r="N2434" s="6" t="str">
        <f>VLOOKUP(B2434,Master!$A$2:$C$11,3,FALSE)</f>
        <v>Euro</v>
      </c>
      <c r="O2434" s="6" t="str">
        <f>VLOOKUP(B2434,Master!$A$2:$C$11,2,FALSE)</f>
        <v>Europe</v>
      </c>
      <c r="Q2434" s="39" t="str">
        <f>VLOOKUP(D2434,GL_Master!$A$1:$D$80,2,FALSE)</f>
        <v>PL</v>
      </c>
      <c r="R2434" s="39" t="str">
        <f>VLOOKUP(D2434,GL_Master!$A$1:$D$80,3,FALSE)</f>
        <v>Selling and Marketing expenses</v>
      </c>
      <c r="S2434" s="39" t="str">
        <f>VLOOKUP(D2434,GL_Master!$A$1:$D$80,4,FALSE)</f>
        <v>Business promotion</v>
      </c>
    </row>
    <row r="2435" spans="1:19" x14ac:dyDescent="0.25">
      <c r="A2435" s="39" t="s">
        <v>262</v>
      </c>
      <c r="B2435" s="39" t="s">
        <v>237</v>
      </c>
      <c r="C2435" s="7">
        <v>44105</v>
      </c>
      <c r="D2435" s="39" t="s">
        <v>29</v>
      </c>
      <c r="E2435" s="39">
        <v>58</v>
      </c>
      <c r="F2435" s="82">
        <f t="shared" si="111"/>
        <v>5.8000000000000003E-2</v>
      </c>
      <c r="G2435" s="39">
        <f>VLOOKUP(N2435,Currecny_M!$A$1:$P$10,2,FALSE)</f>
        <v>83</v>
      </c>
      <c r="H2435" s="39">
        <f>MATCH(C2435,Currecny_M!$A$1:$P$1,0)</f>
        <v>8</v>
      </c>
      <c r="I2435" s="39">
        <f>VLOOKUP(N2435,Currecny_M!$A$1:$P$10,MATCH(Database!C2435,Currecny_M!$A$1:$P$1,0),FALSE)</f>
        <v>88.11</v>
      </c>
      <c r="J2435" s="82">
        <f t="shared" si="112"/>
        <v>5.1103800000000001</v>
      </c>
      <c r="K2435" s="39">
        <f>VLOOKUP('Cover page'!$B$6,Currecny_M!$A$1:$P$10,MATCH(Database!C2435,Currecny_M!$A$1:$P$1,0),FALSE)</f>
        <v>1</v>
      </c>
      <c r="L2435" s="82">
        <f t="shared" si="113"/>
        <v>5.1103800000000001</v>
      </c>
      <c r="M2435" s="82">
        <f>((E2435/$F$1)*VLOOKUP(N2435,Currecny_M!$A$1:$P$10,MATCH(Database!C2435,Currecny_M!$A$1:$P$1,0),FALSE))/VLOOKUP('Cover page'!$B$6,Currecny_M!$A$1:$P$10,MATCH(Database!C2435,Currecny_M!$A$1:$P$1,0),FALSE)</f>
        <v>5.1103800000000001</v>
      </c>
      <c r="N2435" s="6" t="str">
        <f>VLOOKUP(B2435,Master!$A$2:$C$11,3,FALSE)</f>
        <v>Euro</v>
      </c>
      <c r="O2435" s="6" t="str">
        <f>VLOOKUP(B2435,Master!$A$2:$C$11,2,FALSE)</f>
        <v>Europe</v>
      </c>
      <c r="Q2435" s="39" t="str">
        <f>VLOOKUP(D2435,GL_Master!$A$1:$D$80,2,FALSE)</f>
        <v>PL</v>
      </c>
      <c r="R2435" s="39" t="str">
        <f>VLOOKUP(D2435,GL_Master!$A$1:$D$80,3,FALSE)</f>
        <v>Communication &amp; internet exp</v>
      </c>
      <c r="S2435" s="39" t="str">
        <f>VLOOKUP(D2435,GL_Master!$A$1:$D$80,4,FALSE)</f>
        <v>Communication cost</v>
      </c>
    </row>
    <row r="2436" spans="1:19" x14ac:dyDescent="0.25">
      <c r="A2436" s="39" t="s">
        <v>262</v>
      </c>
      <c r="B2436" s="39" t="s">
        <v>237</v>
      </c>
      <c r="C2436" s="7">
        <v>44105</v>
      </c>
      <c r="D2436" s="39" t="s">
        <v>41</v>
      </c>
      <c r="E2436" s="39">
        <v>27</v>
      </c>
      <c r="F2436" s="82">
        <f t="shared" ref="F2436:F2499" si="114">E2436/$F$1</f>
        <v>2.7E-2</v>
      </c>
      <c r="G2436" s="39">
        <f>VLOOKUP(N2436,Currecny_M!$A$1:$P$10,2,FALSE)</f>
        <v>83</v>
      </c>
      <c r="H2436" s="39">
        <f>MATCH(C2436,Currecny_M!$A$1:$P$1,0)</f>
        <v>8</v>
      </c>
      <c r="I2436" s="39">
        <f>VLOOKUP(N2436,Currecny_M!$A$1:$P$10,MATCH(Database!C2436,Currecny_M!$A$1:$P$1,0),FALSE)</f>
        <v>88.11</v>
      </c>
      <c r="J2436" s="82">
        <f t="shared" ref="J2436:J2499" si="115">F2436*I2436</f>
        <v>2.3789699999999998</v>
      </c>
      <c r="K2436" s="39">
        <f>VLOOKUP('Cover page'!$B$6,Currecny_M!$A$1:$P$10,MATCH(Database!C2436,Currecny_M!$A$1:$P$1,0),FALSE)</f>
        <v>1</v>
      </c>
      <c r="L2436" s="82">
        <f t="shared" ref="L2436:L2499" si="116">J2436/K2436</f>
        <v>2.3789699999999998</v>
      </c>
      <c r="M2436" s="82">
        <f>((E2436/$F$1)*VLOOKUP(N2436,Currecny_M!$A$1:$P$10,MATCH(Database!C2436,Currecny_M!$A$1:$P$1,0),FALSE))/VLOOKUP('Cover page'!$B$6,Currecny_M!$A$1:$P$10,MATCH(Database!C2436,Currecny_M!$A$1:$P$1,0),FALSE)</f>
        <v>2.3789699999999998</v>
      </c>
      <c r="N2436" s="6" t="str">
        <f>VLOOKUP(B2436,Master!$A$2:$C$11,3,FALSE)</f>
        <v>Euro</v>
      </c>
      <c r="O2436" s="6" t="str">
        <f>VLOOKUP(B2436,Master!$A$2:$C$11,2,FALSE)</f>
        <v>Europe</v>
      </c>
      <c r="Q2436" s="39" t="str">
        <f>VLOOKUP(D2436,GL_Master!$A$1:$D$80,2,FALSE)</f>
        <v>PL</v>
      </c>
      <c r="R2436" s="39" t="str">
        <f>VLOOKUP(D2436,GL_Master!$A$1:$D$80,3,FALSE)</f>
        <v>Communication &amp; internet exp</v>
      </c>
      <c r="S2436" s="39" t="str">
        <f>VLOOKUP(D2436,GL_Master!$A$1:$D$80,4,FALSE)</f>
        <v>Communication cost</v>
      </c>
    </row>
    <row r="2437" spans="1:19" x14ac:dyDescent="0.25">
      <c r="A2437" s="39" t="s">
        <v>262</v>
      </c>
      <c r="B2437" s="39" t="s">
        <v>237</v>
      </c>
      <c r="C2437" s="7">
        <v>44105</v>
      </c>
      <c r="D2437" s="39" t="s">
        <v>103</v>
      </c>
      <c r="E2437" s="39">
        <v>56</v>
      </c>
      <c r="F2437" s="82">
        <f t="shared" si="114"/>
        <v>5.6000000000000001E-2</v>
      </c>
      <c r="G2437" s="39">
        <f>VLOOKUP(N2437,Currecny_M!$A$1:$P$10,2,FALSE)</f>
        <v>83</v>
      </c>
      <c r="H2437" s="39">
        <f>MATCH(C2437,Currecny_M!$A$1:$P$1,0)</f>
        <v>8</v>
      </c>
      <c r="I2437" s="39">
        <f>VLOOKUP(N2437,Currecny_M!$A$1:$P$10,MATCH(Database!C2437,Currecny_M!$A$1:$P$1,0),FALSE)</f>
        <v>88.11</v>
      </c>
      <c r="J2437" s="82">
        <f t="shared" si="115"/>
        <v>4.9341600000000003</v>
      </c>
      <c r="K2437" s="39">
        <f>VLOOKUP('Cover page'!$B$6,Currecny_M!$A$1:$P$10,MATCH(Database!C2437,Currecny_M!$A$1:$P$1,0),FALSE)</f>
        <v>1</v>
      </c>
      <c r="L2437" s="82">
        <f t="shared" si="116"/>
        <v>4.9341600000000003</v>
      </c>
      <c r="M2437" s="82">
        <f>((E2437/$F$1)*VLOOKUP(N2437,Currecny_M!$A$1:$P$10,MATCH(Database!C2437,Currecny_M!$A$1:$P$1,0),FALSE))/VLOOKUP('Cover page'!$B$6,Currecny_M!$A$1:$P$10,MATCH(Database!C2437,Currecny_M!$A$1:$P$1,0),FALSE)</f>
        <v>4.9341600000000003</v>
      </c>
      <c r="N2437" s="6" t="str">
        <f>VLOOKUP(B2437,Master!$A$2:$C$11,3,FALSE)</f>
        <v>Euro</v>
      </c>
      <c r="O2437" s="6" t="str">
        <f>VLOOKUP(B2437,Master!$A$2:$C$11,2,FALSE)</f>
        <v>Europe</v>
      </c>
      <c r="Q2437" s="39" t="str">
        <f>VLOOKUP(D2437,GL_Master!$A$1:$D$80,2,FALSE)</f>
        <v>PL</v>
      </c>
      <c r="R2437" s="39" t="str">
        <f>VLOOKUP(D2437,GL_Master!$A$1:$D$80,3,FALSE)</f>
        <v>Communication &amp; internet exp</v>
      </c>
      <c r="S2437" s="39" t="str">
        <f>VLOOKUP(D2437,GL_Master!$A$1:$D$80,4,FALSE)</f>
        <v>Communication cost</v>
      </c>
    </row>
    <row r="2438" spans="1:19" x14ac:dyDescent="0.25">
      <c r="A2438" s="39" t="s">
        <v>262</v>
      </c>
      <c r="B2438" s="39" t="s">
        <v>237</v>
      </c>
      <c r="C2438" s="7">
        <v>44105</v>
      </c>
      <c r="D2438" s="39" t="s">
        <v>104</v>
      </c>
      <c r="E2438" s="39">
        <v>83</v>
      </c>
      <c r="F2438" s="82">
        <f t="shared" si="114"/>
        <v>8.3000000000000004E-2</v>
      </c>
      <c r="G2438" s="39">
        <f>VLOOKUP(N2438,Currecny_M!$A$1:$P$10,2,FALSE)</f>
        <v>83</v>
      </c>
      <c r="H2438" s="39">
        <f>MATCH(C2438,Currecny_M!$A$1:$P$1,0)</f>
        <v>8</v>
      </c>
      <c r="I2438" s="39">
        <f>VLOOKUP(N2438,Currecny_M!$A$1:$P$10,MATCH(Database!C2438,Currecny_M!$A$1:$P$1,0),FALSE)</f>
        <v>88.11</v>
      </c>
      <c r="J2438" s="82">
        <f t="shared" si="115"/>
        <v>7.3131300000000001</v>
      </c>
      <c r="K2438" s="39">
        <f>VLOOKUP('Cover page'!$B$6,Currecny_M!$A$1:$P$10,MATCH(Database!C2438,Currecny_M!$A$1:$P$1,0),FALSE)</f>
        <v>1</v>
      </c>
      <c r="L2438" s="82">
        <f t="shared" si="116"/>
        <v>7.3131300000000001</v>
      </c>
      <c r="M2438" s="82">
        <f>((E2438/$F$1)*VLOOKUP(N2438,Currecny_M!$A$1:$P$10,MATCH(Database!C2438,Currecny_M!$A$1:$P$1,0),FALSE))/VLOOKUP('Cover page'!$B$6,Currecny_M!$A$1:$P$10,MATCH(Database!C2438,Currecny_M!$A$1:$P$1,0),FALSE)</f>
        <v>7.3131300000000001</v>
      </c>
      <c r="N2438" s="6" t="str">
        <f>VLOOKUP(B2438,Master!$A$2:$C$11,3,FALSE)</f>
        <v>Euro</v>
      </c>
      <c r="O2438" s="6" t="str">
        <f>VLOOKUP(B2438,Master!$A$2:$C$11,2,FALSE)</f>
        <v>Europe</v>
      </c>
      <c r="Q2438" s="39" t="str">
        <f>VLOOKUP(D2438,GL_Master!$A$1:$D$80,2,FALSE)</f>
        <v>PL</v>
      </c>
      <c r="R2438" s="39" t="str">
        <f>VLOOKUP(D2438,GL_Master!$A$1:$D$80,3,FALSE)</f>
        <v>Legal &amp; Professional expenses</v>
      </c>
      <c r="S2438" s="39" t="str">
        <f>VLOOKUP(D2438,GL_Master!$A$1:$D$80,4,FALSE)</f>
        <v>Professional Fees - Others</v>
      </c>
    </row>
    <row r="2439" spans="1:19" x14ac:dyDescent="0.25">
      <c r="A2439" s="39" t="s">
        <v>262</v>
      </c>
      <c r="B2439" s="39" t="s">
        <v>237</v>
      </c>
      <c r="C2439" s="7">
        <v>44105</v>
      </c>
      <c r="D2439" s="39" t="s">
        <v>105</v>
      </c>
      <c r="E2439" s="39">
        <v>55</v>
      </c>
      <c r="F2439" s="82">
        <f t="shared" si="114"/>
        <v>5.5E-2</v>
      </c>
      <c r="G2439" s="39">
        <f>VLOOKUP(N2439,Currecny_M!$A$1:$P$10,2,FALSE)</f>
        <v>83</v>
      </c>
      <c r="H2439" s="39">
        <f>MATCH(C2439,Currecny_M!$A$1:$P$1,0)</f>
        <v>8</v>
      </c>
      <c r="I2439" s="39">
        <f>VLOOKUP(N2439,Currecny_M!$A$1:$P$10,MATCH(Database!C2439,Currecny_M!$A$1:$P$1,0),FALSE)</f>
        <v>88.11</v>
      </c>
      <c r="J2439" s="82">
        <f t="shared" si="115"/>
        <v>4.84605</v>
      </c>
      <c r="K2439" s="39">
        <f>VLOOKUP('Cover page'!$B$6,Currecny_M!$A$1:$P$10,MATCH(Database!C2439,Currecny_M!$A$1:$P$1,0),FALSE)</f>
        <v>1</v>
      </c>
      <c r="L2439" s="82">
        <f t="shared" si="116"/>
        <v>4.84605</v>
      </c>
      <c r="M2439" s="82">
        <f>((E2439/$F$1)*VLOOKUP(N2439,Currecny_M!$A$1:$P$10,MATCH(Database!C2439,Currecny_M!$A$1:$P$1,0),FALSE))/VLOOKUP('Cover page'!$B$6,Currecny_M!$A$1:$P$10,MATCH(Database!C2439,Currecny_M!$A$1:$P$1,0),FALSE)</f>
        <v>4.84605</v>
      </c>
      <c r="N2439" s="6" t="str">
        <f>VLOOKUP(B2439,Master!$A$2:$C$11,3,FALSE)</f>
        <v>Euro</v>
      </c>
      <c r="O2439" s="6" t="str">
        <f>VLOOKUP(B2439,Master!$A$2:$C$11,2,FALSE)</f>
        <v>Europe</v>
      </c>
      <c r="Q2439" s="39" t="str">
        <f>VLOOKUP(D2439,GL_Master!$A$1:$D$80,2,FALSE)</f>
        <v>PL</v>
      </c>
      <c r="R2439" s="39" t="str">
        <f>VLOOKUP(D2439,GL_Master!$A$1:$D$80,3,FALSE)</f>
        <v>Travelling and conveyance</v>
      </c>
      <c r="S2439" s="39" t="str">
        <f>VLOOKUP(D2439,GL_Master!$A$1:$D$80,4,FALSE)</f>
        <v>Car hiring and rental services</v>
      </c>
    </row>
    <row r="2440" spans="1:19" x14ac:dyDescent="0.25">
      <c r="A2440" s="39" t="s">
        <v>262</v>
      </c>
      <c r="B2440" s="39" t="s">
        <v>237</v>
      </c>
      <c r="C2440" s="7">
        <v>44105</v>
      </c>
      <c r="D2440" s="39" t="s">
        <v>106</v>
      </c>
      <c r="E2440" s="39">
        <v>29</v>
      </c>
      <c r="F2440" s="82">
        <f t="shared" si="114"/>
        <v>2.9000000000000001E-2</v>
      </c>
      <c r="G2440" s="39">
        <f>VLOOKUP(N2440,Currecny_M!$A$1:$P$10,2,FALSE)</f>
        <v>83</v>
      </c>
      <c r="H2440" s="39">
        <f>MATCH(C2440,Currecny_M!$A$1:$P$1,0)</f>
        <v>8</v>
      </c>
      <c r="I2440" s="39">
        <f>VLOOKUP(N2440,Currecny_M!$A$1:$P$10,MATCH(Database!C2440,Currecny_M!$A$1:$P$1,0),FALSE)</f>
        <v>88.11</v>
      </c>
      <c r="J2440" s="82">
        <f t="shared" si="115"/>
        <v>2.5551900000000001</v>
      </c>
      <c r="K2440" s="39">
        <f>VLOOKUP('Cover page'!$B$6,Currecny_M!$A$1:$P$10,MATCH(Database!C2440,Currecny_M!$A$1:$P$1,0),FALSE)</f>
        <v>1</v>
      </c>
      <c r="L2440" s="82">
        <f t="shared" si="116"/>
        <v>2.5551900000000001</v>
      </c>
      <c r="M2440" s="82">
        <f>((E2440/$F$1)*VLOOKUP(N2440,Currecny_M!$A$1:$P$10,MATCH(Database!C2440,Currecny_M!$A$1:$P$1,0),FALSE))/VLOOKUP('Cover page'!$B$6,Currecny_M!$A$1:$P$10,MATCH(Database!C2440,Currecny_M!$A$1:$P$1,0),FALSE)</f>
        <v>2.5551900000000001</v>
      </c>
      <c r="N2440" s="6" t="str">
        <f>VLOOKUP(B2440,Master!$A$2:$C$11,3,FALSE)</f>
        <v>Euro</v>
      </c>
      <c r="O2440" s="6" t="str">
        <f>VLOOKUP(B2440,Master!$A$2:$C$11,2,FALSE)</f>
        <v>Europe</v>
      </c>
      <c r="Q2440" s="39" t="str">
        <f>VLOOKUP(D2440,GL_Master!$A$1:$D$80,2,FALSE)</f>
        <v>PL</v>
      </c>
      <c r="R2440" s="39" t="str">
        <f>VLOOKUP(D2440,GL_Master!$A$1:$D$80,3,FALSE)</f>
        <v>Communication &amp; internet exp</v>
      </c>
      <c r="S2440" s="39" t="str">
        <f>VLOOKUP(D2440,GL_Master!$A$1:$D$80,4,FALSE)</f>
        <v>Printing &amp; Stationary</v>
      </c>
    </row>
    <row r="2441" spans="1:19" x14ac:dyDescent="0.25">
      <c r="A2441" s="39" t="s">
        <v>262</v>
      </c>
      <c r="B2441" s="39" t="s">
        <v>237</v>
      </c>
      <c r="C2441" s="7">
        <v>44105</v>
      </c>
      <c r="D2441" s="39" t="s">
        <v>32</v>
      </c>
      <c r="E2441" s="39">
        <v>28</v>
      </c>
      <c r="F2441" s="82">
        <f t="shared" si="114"/>
        <v>2.8000000000000001E-2</v>
      </c>
      <c r="G2441" s="39">
        <f>VLOOKUP(N2441,Currecny_M!$A$1:$P$10,2,FALSE)</f>
        <v>83</v>
      </c>
      <c r="H2441" s="39">
        <f>MATCH(C2441,Currecny_M!$A$1:$P$1,0)</f>
        <v>8</v>
      </c>
      <c r="I2441" s="39">
        <f>VLOOKUP(N2441,Currecny_M!$A$1:$P$10,MATCH(Database!C2441,Currecny_M!$A$1:$P$1,0),FALSE)</f>
        <v>88.11</v>
      </c>
      <c r="J2441" s="82">
        <f t="shared" si="115"/>
        <v>2.4670800000000002</v>
      </c>
      <c r="K2441" s="39">
        <f>VLOOKUP('Cover page'!$B$6,Currecny_M!$A$1:$P$10,MATCH(Database!C2441,Currecny_M!$A$1:$P$1,0),FALSE)</f>
        <v>1</v>
      </c>
      <c r="L2441" s="82">
        <f t="shared" si="116"/>
        <v>2.4670800000000002</v>
      </c>
      <c r="M2441" s="82">
        <f>((E2441/$F$1)*VLOOKUP(N2441,Currecny_M!$A$1:$P$10,MATCH(Database!C2441,Currecny_M!$A$1:$P$1,0),FALSE))/VLOOKUP('Cover page'!$B$6,Currecny_M!$A$1:$P$10,MATCH(Database!C2441,Currecny_M!$A$1:$P$1,0),FALSE)</f>
        <v>2.4670800000000002</v>
      </c>
      <c r="N2441" s="6" t="str">
        <f>VLOOKUP(B2441,Master!$A$2:$C$11,3,FALSE)</f>
        <v>Euro</v>
      </c>
      <c r="O2441" s="6" t="str">
        <f>VLOOKUP(B2441,Master!$A$2:$C$11,2,FALSE)</f>
        <v>Europe</v>
      </c>
      <c r="Q2441" s="39" t="str">
        <f>VLOOKUP(D2441,GL_Master!$A$1:$D$80,2,FALSE)</f>
        <v>PL</v>
      </c>
      <c r="R2441" s="39" t="str">
        <f>VLOOKUP(D2441,GL_Master!$A$1:$D$80,3,FALSE)</f>
        <v>Communication &amp; internet exp</v>
      </c>
      <c r="S2441" s="39" t="str">
        <f>VLOOKUP(D2441,GL_Master!$A$1:$D$80,4,FALSE)</f>
        <v>Printing &amp; Stationary</v>
      </c>
    </row>
    <row r="2442" spans="1:19" x14ac:dyDescent="0.25">
      <c r="A2442" s="39" t="s">
        <v>262</v>
      </c>
      <c r="B2442" s="39" t="s">
        <v>237</v>
      </c>
      <c r="C2442" s="7">
        <v>44105</v>
      </c>
      <c r="D2442" s="39" t="s">
        <v>35</v>
      </c>
      <c r="E2442" s="39">
        <v>85</v>
      </c>
      <c r="F2442" s="82">
        <f t="shared" si="114"/>
        <v>8.5000000000000006E-2</v>
      </c>
      <c r="G2442" s="39">
        <f>VLOOKUP(N2442,Currecny_M!$A$1:$P$10,2,FALSE)</f>
        <v>83</v>
      </c>
      <c r="H2442" s="39">
        <f>MATCH(C2442,Currecny_M!$A$1:$P$1,0)</f>
        <v>8</v>
      </c>
      <c r="I2442" s="39">
        <f>VLOOKUP(N2442,Currecny_M!$A$1:$P$10,MATCH(Database!C2442,Currecny_M!$A$1:$P$1,0),FALSE)</f>
        <v>88.11</v>
      </c>
      <c r="J2442" s="82">
        <f t="shared" si="115"/>
        <v>7.4893500000000008</v>
      </c>
      <c r="K2442" s="39">
        <f>VLOOKUP('Cover page'!$B$6,Currecny_M!$A$1:$P$10,MATCH(Database!C2442,Currecny_M!$A$1:$P$1,0),FALSE)</f>
        <v>1</v>
      </c>
      <c r="L2442" s="82">
        <f t="shared" si="116"/>
        <v>7.4893500000000008</v>
      </c>
      <c r="M2442" s="82">
        <f>((E2442/$F$1)*VLOOKUP(N2442,Currecny_M!$A$1:$P$10,MATCH(Database!C2442,Currecny_M!$A$1:$P$1,0),FALSE))/VLOOKUP('Cover page'!$B$6,Currecny_M!$A$1:$P$10,MATCH(Database!C2442,Currecny_M!$A$1:$P$1,0),FALSE)</f>
        <v>7.4893500000000008</v>
      </c>
      <c r="N2442" s="6" t="str">
        <f>VLOOKUP(B2442,Master!$A$2:$C$11,3,FALSE)</f>
        <v>Euro</v>
      </c>
      <c r="O2442" s="6" t="str">
        <f>VLOOKUP(B2442,Master!$A$2:$C$11,2,FALSE)</f>
        <v>Europe</v>
      </c>
      <c r="Q2442" s="39" t="str">
        <f>VLOOKUP(D2442,GL_Master!$A$1:$D$80,2,FALSE)</f>
        <v>PL</v>
      </c>
      <c r="R2442" s="39" t="str">
        <f>VLOOKUP(D2442,GL_Master!$A$1:$D$80,3,FALSE)</f>
        <v>Security Expenses</v>
      </c>
      <c r="S2442" s="39" t="str">
        <f>VLOOKUP(D2442,GL_Master!$A$1:$D$80,4,FALSE)</f>
        <v>Security Expenses others</v>
      </c>
    </row>
    <row r="2443" spans="1:19" x14ac:dyDescent="0.25">
      <c r="A2443" s="39" t="s">
        <v>262</v>
      </c>
      <c r="B2443" s="39" t="s">
        <v>237</v>
      </c>
      <c r="C2443" s="7">
        <v>44105</v>
      </c>
      <c r="D2443" s="39" t="s">
        <v>38</v>
      </c>
      <c r="E2443" s="39">
        <v>27</v>
      </c>
      <c r="F2443" s="82">
        <f t="shared" si="114"/>
        <v>2.7E-2</v>
      </c>
      <c r="G2443" s="39">
        <f>VLOOKUP(N2443,Currecny_M!$A$1:$P$10,2,FALSE)</f>
        <v>83</v>
      </c>
      <c r="H2443" s="39">
        <f>MATCH(C2443,Currecny_M!$A$1:$P$1,0)</f>
        <v>8</v>
      </c>
      <c r="I2443" s="39">
        <f>VLOOKUP(N2443,Currecny_M!$A$1:$P$10,MATCH(Database!C2443,Currecny_M!$A$1:$P$1,0),FALSE)</f>
        <v>88.11</v>
      </c>
      <c r="J2443" s="82">
        <f t="shared" si="115"/>
        <v>2.3789699999999998</v>
      </c>
      <c r="K2443" s="39">
        <f>VLOOKUP('Cover page'!$B$6,Currecny_M!$A$1:$P$10,MATCH(Database!C2443,Currecny_M!$A$1:$P$1,0),FALSE)</f>
        <v>1</v>
      </c>
      <c r="L2443" s="82">
        <f t="shared" si="116"/>
        <v>2.3789699999999998</v>
      </c>
      <c r="M2443" s="82">
        <f>((E2443/$F$1)*VLOOKUP(N2443,Currecny_M!$A$1:$P$10,MATCH(Database!C2443,Currecny_M!$A$1:$P$1,0),FALSE))/VLOOKUP('Cover page'!$B$6,Currecny_M!$A$1:$P$10,MATCH(Database!C2443,Currecny_M!$A$1:$P$1,0),FALSE)</f>
        <v>2.3789699999999998</v>
      </c>
      <c r="N2443" s="6" t="str">
        <f>VLOOKUP(B2443,Master!$A$2:$C$11,3,FALSE)</f>
        <v>Euro</v>
      </c>
      <c r="O2443" s="6" t="str">
        <f>VLOOKUP(B2443,Master!$A$2:$C$11,2,FALSE)</f>
        <v>Europe</v>
      </c>
      <c r="Q2443" s="39" t="str">
        <f>VLOOKUP(D2443,GL_Master!$A$1:$D$80,2,FALSE)</f>
        <v>PL</v>
      </c>
      <c r="R2443" s="39" t="str">
        <f>VLOOKUP(D2443,GL_Master!$A$1:$D$80,3,FALSE)</f>
        <v>House Keeping Expenses</v>
      </c>
      <c r="S2443" s="39" t="str">
        <f>VLOOKUP(D2443,GL_Master!$A$1:$D$80,4,FALSE)</f>
        <v>House Keeping Expenses</v>
      </c>
    </row>
    <row r="2444" spans="1:19" x14ac:dyDescent="0.25">
      <c r="A2444" s="39" t="s">
        <v>262</v>
      </c>
      <c r="B2444" s="39" t="s">
        <v>237</v>
      </c>
      <c r="C2444" s="7">
        <v>44105</v>
      </c>
      <c r="D2444" s="39" t="s">
        <v>107</v>
      </c>
      <c r="E2444" s="39">
        <v>29</v>
      </c>
      <c r="F2444" s="82">
        <f t="shared" si="114"/>
        <v>2.9000000000000001E-2</v>
      </c>
      <c r="G2444" s="39">
        <f>VLOOKUP(N2444,Currecny_M!$A$1:$P$10,2,FALSE)</f>
        <v>83</v>
      </c>
      <c r="H2444" s="39">
        <f>MATCH(C2444,Currecny_M!$A$1:$P$1,0)</f>
        <v>8</v>
      </c>
      <c r="I2444" s="39">
        <f>VLOOKUP(N2444,Currecny_M!$A$1:$P$10,MATCH(Database!C2444,Currecny_M!$A$1:$P$1,0),FALSE)</f>
        <v>88.11</v>
      </c>
      <c r="J2444" s="82">
        <f t="shared" si="115"/>
        <v>2.5551900000000001</v>
      </c>
      <c r="K2444" s="39">
        <f>VLOOKUP('Cover page'!$B$6,Currecny_M!$A$1:$P$10,MATCH(Database!C2444,Currecny_M!$A$1:$P$1,0),FALSE)</f>
        <v>1</v>
      </c>
      <c r="L2444" s="82">
        <f t="shared" si="116"/>
        <v>2.5551900000000001</v>
      </c>
      <c r="M2444" s="82">
        <f>((E2444/$F$1)*VLOOKUP(N2444,Currecny_M!$A$1:$P$10,MATCH(Database!C2444,Currecny_M!$A$1:$P$1,0),FALSE))/VLOOKUP('Cover page'!$B$6,Currecny_M!$A$1:$P$10,MATCH(Database!C2444,Currecny_M!$A$1:$P$1,0),FALSE)</f>
        <v>2.5551900000000001</v>
      </c>
      <c r="N2444" s="6" t="str">
        <f>VLOOKUP(B2444,Master!$A$2:$C$11,3,FALSE)</f>
        <v>Euro</v>
      </c>
      <c r="O2444" s="6" t="str">
        <f>VLOOKUP(B2444,Master!$A$2:$C$11,2,FALSE)</f>
        <v>Europe</v>
      </c>
      <c r="Q2444" s="39" t="str">
        <f>VLOOKUP(D2444,GL_Master!$A$1:$D$80,2,FALSE)</f>
        <v>PL</v>
      </c>
      <c r="R2444" s="39" t="str">
        <f>VLOOKUP(D2444,GL_Master!$A$1:$D$80,3,FALSE)</f>
        <v>Misc. expenses</v>
      </c>
      <c r="S2444" s="39" t="str">
        <f>VLOOKUP(D2444,GL_Master!$A$1:$D$80,4,FALSE)</f>
        <v>Repair &amp; Maintenance</v>
      </c>
    </row>
    <row r="2445" spans="1:19" x14ac:dyDescent="0.25">
      <c r="A2445" s="39" t="s">
        <v>262</v>
      </c>
      <c r="B2445" s="39" t="s">
        <v>237</v>
      </c>
      <c r="C2445" s="7">
        <v>44105</v>
      </c>
      <c r="D2445" s="39" t="s">
        <v>108</v>
      </c>
      <c r="E2445" s="39">
        <v>28</v>
      </c>
      <c r="F2445" s="82">
        <f t="shared" si="114"/>
        <v>2.8000000000000001E-2</v>
      </c>
      <c r="G2445" s="39">
        <f>VLOOKUP(N2445,Currecny_M!$A$1:$P$10,2,FALSE)</f>
        <v>83</v>
      </c>
      <c r="H2445" s="39">
        <f>MATCH(C2445,Currecny_M!$A$1:$P$1,0)</f>
        <v>8</v>
      </c>
      <c r="I2445" s="39">
        <f>VLOOKUP(N2445,Currecny_M!$A$1:$P$10,MATCH(Database!C2445,Currecny_M!$A$1:$P$1,0),FALSE)</f>
        <v>88.11</v>
      </c>
      <c r="J2445" s="82">
        <f t="shared" si="115"/>
        <v>2.4670800000000002</v>
      </c>
      <c r="K2445" s="39">
        <f>VLOOKUP('Cover page'!$B$6,Currecny_M!$A$1:$P$10,MATCH(Database!C2445,Currecny_M!$A$1:$P$1,0),FALSE)</f>
        <v>1</v>
      </c>
      <c r="L2445" s="82">
        <f t="shared" si="116"/>
        <v>2.4670800000000002</v>
      </c>
      <c r="M2445" s="82">
        <f>((E2445/$F$1)*VLOOKUP(N2445,Currecny_M!$A$1:$P$10,MATCH(Database!C2445,Currecny_M!$A$1:$P$1,0),FALSE))/VLOOKUP('Cover page'!$B$6,Currecny_M!$A$1:$P$10,MATCH(Database!C2445,Currecny_M!$A$1:$P$1,0),FALSE)</f>
        <v>2.4670800000000002</v>
      </c>
      <c r="N2445" s="6" t="str">
        <f>VLOOKUP(B2445,Master!$A$2:$C$11,3,FALSE)</f>
        <v>Euro</v>
      </c>
      <c r="O2445" s="6" t="str">
        <f>VLOOKUP(B2445,Master!$A$2:$C$11,2,FALSE)</f>
        <v>Europe</v>
      </c>
      <c r="Q2445" s="39" t="str">
        <f>VLOOKUP(D2445,GL_Master!$A$1:$D$80,2,FALSE)</f>
        <v>PL</v>
      </c>
      <c r="R2445" s="39" t="str">
        <f>VLOOKUP(D2445,GL_Master!$A$1:$D$80,3,FALSE)</f>
        <v>Misc. expenses</v>
      </c>
      <c r="S2445" s="39" t="str">
        <f>VLOOKUP(D2445,GL_Master!$A$1:$D$80,4,FALSE)</f>
        <v>Repair &amp; Maintenance</v>
      </c>
    </row>
    <row r="2446" spans="1:19" x14ac:dyDescent="0.25">
      <c r="A2446" s="39" t="s">
        <v>262</v>
      </c>
      <c r="B2446" s="39" t="s">
        <v>237</v>
      </c>
      <c r="C2446" s="7">
        <v>44105</v>
      </c>
      <c r="D2446" s="39" t="s">
        <v>9</v>
      </c>
      <c r="E2446" s="39">
        <v>241</v>
      </c>
      <c r="F2446" s="82">
        <f t="shared" si="114"/>
        <v>0.24099999999999999</v>
      </c>
      <c r="G2446" s="39">
        <f>VLOOKUP(N2446,Currecny_M!$A$1:$P$10,2,FALSE)</f>
        <v>83</v>
      </c>
      <c r="H2446" s="39">
        <f>MATCH(C2446,Currecny_M!$A$1:$P$1,0)</f>
        <v>8</v>
      </c>
      <c r="I2446" s="39">
        <f>VLOOKUP(N2446,Currecny_M!$A$1:$P$10,MATCH(Database!C2446,Currecny_M!$A$1:$P$1,0),FALSE)</f>
        <v>88.11</v>
      </c>
      <c r="J2446" s="82">
        <f t="shared" si="115"/>
        <v>21.23451</v>
      </c>
      <c r="K2446" s="39">
        <f>VLOOKUP('Cover page'!$B$6,Currecny_M!$A$1:$P$10,MATCH(Database!C2446,Currecny_M!$A$1:$P$1,0),FALSE)</f>
        <v>1</v>
      </c>
      <c r="L2446" s="82">
        <f t="shared" si="116"/>
        <v>21.23451</v>
      </c>
      <c r="M2446" s="82">
        <f>((E2446/$F$1)*VLOOKUP(N2446,Currecny_M!$A$1:$P$10,MATCH(Database!C2446,Currecny_M!$A$1:$P$1,0),FALSE))/VLOOKUP('Cover page'!$B$6,Currecny_M!$A$1:$P$10,MATCH(Database!C2446,Currecny_M!$A$1:$P$1,0),FALSE)</f>
        <v>21.23451</v>
      </c>
      <c r="N2446" s="6" t="str">
        <f>VLOOKUP(B2446,Master!$A$2:$C$11,3,FALSE)</f>
        <v>Euro</v>
      </c>
      <c r="O2446" s="6" t="str">
        <f>VLOOKUP(B2446,Master!$A$2:$C$11,2,FALSE)</f>
        <v>Europe</v>
      </c>
      <c r="Q2446" s="39" t="str">
        <f>VLOOKUP(D2446,GL_Master!$A$1:$D$80,2,FALSE)</f>
        <v>PL</v>
      </c>
      <c r="R2446" s="39" t="str">
        <f>VLOOKUP(D2446,GL_Master!$A$1:$D$80,3,FALSE)</f>
        <v>Rent</v>
      </c>
      <c r="S2446" s="39" t="str">
        <f>VLOOKUP(D2446,GL_Master!$A$1:$D$80,4,FALSE)</f>
        <v>Office Rent</v>
      </c>
    </row>
    <row r="2447" spans="1:19" x14ac:dyDescent="0.25">
      <c r="A2447" s="39" t="s">
        <v>262</v>
      </c>
      <c r="B2447" s="39" t="s">
        <v>237</v>
      </c>
      <c r="C2447" s="7">
        <v>44105</v>
      </c>
      <c r="D2447" s="39" t="s">
        <v>109</v>
      </c>
      <c r="E2447" s="39">
        <v>-140</v>
      </c>
      <c r="F2447" s="82">
        <f t="shared" si="114"/>
        <v>-0.14000000000000001</v>
      </c>
      <c r="G2447" s="39">
        <f>VLOOKUP(N2447,Currecny_M!$A$1:$P$10,2,FALSE)</f>
        <v>83</v>
      </c>
      <c r="H2447" s="39">
        <f>MATCH(C2447,Currecny_M!$A$1:$P$1,0)</f>
        <v>8</v>
      </c>
      <c r="I2447" s="39">
        <f>VLOOKUP(N2447,Currecny_M!$A$1:$P$10,MATCH(Database!C2447,Currecny_M!$A$1:$P$1,0),FALSE)</f>
        <v>88.11</v>
      </c>
      <c r="J2447" s="82">
        <f t="shared" si="115"/>
        <v>-12.335400000000002</v>
      </c>
      <c r="K2447" s="39">
        <f>VLOOKUP('Cover page'!$B$6,Currecny_M!$A$1:$P$10,MATCH(Database!C2447,Currecny_M!$A$1:$P$1,0),FALSE)</f>
        <v>1</v>
      </c>
      <c r="L2447" s="82">
        <f t="shared" si="116"/>
        <v>-12.335400000000002</v>
      </c>
      <c r="M2447" s="82">
        <f>((E2447/$F$1)*VLOOKUP(N2447,Currecny_M!$A$1:$P$10,MATCH(Database!C2447,Currecny_M!$A$1:$P$1,0),FALSE))/VLOOKUP('Cover page'!$B$6,Currecny_M!$A$1:$P$10,MATCH(Database!C2447,Currecny_M!$A$1:$P$1,0),FALSE)</f>
        <v>-12.335400000000002</v>
      </c>
      <c r="N2447" s="6" t="str">
        <f>VLOOKUP(B2447,Master!$A$2:$C$11,3,FALSE)</f>
        <v>Euro</v>
      </c>
      <c r="O2447" s="6" t="str">
        <f>VLOOKUP(B2447,Master!$A$2:$C$11,2,FALSE)</f>
        <v>Europe</v>
      </c>
      <c r="Q2447" s="39" t="str">
        <f>VLOOKUP(D2447,GL_Master!$A$1:$D$80,2,FALSE)</f>
        <v>PL</v>
      </c>
      <c r="R2447" s="39" t="str">
        <f>VLOOKUP(D2447,GL_Master!$A$1:$D$80,3,FALSE)</f>
        <v>Travelling and conveyance</v>
      </c>
      <c r="S2447" s="39" t="str">
        <f>VLOOKUP(D2447,GL_Master!$A$1:$D$80,4,FALSE)</f>
        <v>Travelling , hotel lodging</v>
      </c>
    </row>
    <row r="2448" spans="1:19" x14ac:dyDescent="0.25">
      <c r="A2448" s="39" t="s">
        <v>262</v>
      </c>
      <c r="B2448" s="39" t="s">
        <v>237</v>
      </c>
      <c r="C2448" s="7">
        <v>44105</v>
      </c>
      <c r="D2448" s="39" t="s">
        <v>110</v>
      </c>
      <c r="E2448" s="39">
        <v>54</v>
      </c>
      <c r="F2448" s="82">
        <f t="shared" si="114"/>
        <v>5.3999999999999999E-2</v>
      </c>
      <c r="G2448" s="39">
        <f>VLOOKUP(N2448,Currecny_M!$A$1:$P$10,2,FALSE)</f>
        <v>83</v>
      </c>
      <c r="H2448" s="39">
        <f>MATCH(C2448,Currecny_M!$A$1:$P$1,0)</f>
        <v>8</v>
      </c>
      <c r="I2448" s="39">
        <f>VLOOKUP(N2448,Currecny_M!$A$1:$P$10,MATCH(Database!C2448,Currecny_M!$A$1:$P$1,0),FALSE)</f>
        <v>88.11</v>
      </c>
      <c r="J2448" s="82">
        <f t="shared" si="115"/>
        <v>4.7579399999999996</v>
      </c>
      <c r="K2448" s="39">
        <f>VLOOKUP('Cover page'!$B$6,Currecny_M!$A$1:$P$10,MATCH(Database!C2448,Currecny_M!$A$1:$P$1,0),FALSE)</f>
        <v>1</v>
      </c>
      <c r="L2448" s="82">
        <f t="shared" si="116"/>
        <v>4.7579399999999996</v>
      </c>
      <c r="M2448" s="82">
        <f>((E2448/$F$1)*VLOOKUP(N2448,Currecny_M!$A$1:$P$10,MATCH(Database!C2448,Currecny_M!$A$1:$P$1,0),FALSE))/VLOOKUP('Cover page'!$B$6,Currecny_M!$A$1:$P$10,MATCH(Database!C2448,Currecny_M!$A$1:$P$1,0),FALSE)</f>
        <v>4.7579399999999996</v>
      </c>
      <c r="N2448" s="6" t="str">
        <f>VLOOKUP(B2448,Master!$A$2:$C$11,3,FALSE)</f>
        <v>Euro</v>
      </c>
      <c r="O2448" s="6" t="str">
        <f>VLOOKUP(B2448,Master!$A$2:$C$11,2,FALSE)</f>
        <v>Europe</v>
      </c>
      <c r="Q2448" s="39" t="str">
        <f>VLOOKUP(D2448,GL_Master!$A$1:$D$80,2,FALSE)</f>
        <v>PL</v>
      </c>
      <c r="R2448" s="39" t="str">
        <f>VLOOKUP(D2448,GL_Master!$A$1:$D$80,3,FALSE)</f>
        <v>Travelling and conveyance</v>
      </c>
      <c r="S2448" s="39" t="str">
        <f>VLOOKUP(D2448,GL_Master!$A$1:$D$80,4,FALSE)</f>
        <v>Travelling , hotel lodging</v>
      </c>
    </row>
    <row r="2449" spans="1:19" x14ac:dyDescent="0.25">
      <c r="A2449" s="39" t="s">
        <v>262</v>
      </c>
      <c r="B2449" s="39" t="s">
        <v>237</v>
      </c>
      <c r="C2449" s="7">
        <v>44105</v>
      </c>
      <c r="D2449" s="39" t="s">
        <v>111</v>
      </c>
      <c r="E2449" s="39">
        <v>29</v>
      </c>
      <c r="F2449" s="82">
        <f t="shared" si="114"/>
        <v>2.9000000000000001E-2</v>
      </c>
      <c r="G2449" s="39">
        <f>VLOOKUP(N2449,Currecny_M!$A$1:$P$10,2,FALSE)</f>
        <v>83</v>
      </c>
      <c r="H2449" s="39">
        <f>MATCH(C2449,Currecny_M!$A$1:$P$1,0)</f>
        <v>8</v>
      </c>
      <c r="I2449" s="39">
        <f>VLOOKUP(N2449,Currecny_M!$A$1:$P$10,MATCH(Database!C2449,Currecny_M!$A$1:$P$1,0),FALSE)</f>
        <v>88.11</v>
      </c>
      <c r="J2449" s="82">
        <f t="shared" si="115"/>
        <v>2.5551900000000001</v>
      </c>
      <c r="K2449" s="39">
        <f>VLOOKUP('Cover page'!$B$6,Currecny_M!$A$1:$P$10,MATCH(Database!C2449,Currecny_M!$A$1:$P$1,0),FALSE)</f>
        <v>1</v>
      </c>
      <c r="L2449" s="82">
        <f t="shared" si="116"/>
        <v>2.5551900000000001</v>
      </c>
      <c r="M2449" s="82">
        <f>((E2449/$F$1)*VLOOKUP(N2449,Currecny_M!$A$1:$P$10,MATCH(Database!C2449,Currecny_M!$A$1:$P$1,0),FALSE))/VLOOKUP('Cover page'!$B$6,Currecny_M!$A$1:$P$10,MATCH(Database!C2449,Currecny_M!$A$1:$P$1,0),FALSE)</f>
        <v>2.5551900000000001</v>
      </c>
      <c r="N2449" s="6" t="str">
        <f>VLOOKUP(B2449,Master!$A$2:$C$11,3,FALSE)</f>
        <v>Euro</v>
      </c>
      <c r="O2449" s="6" t="str">
        <f>VLOOKUP(B2449,Master!$A$2:$C$11,2,FALSE)</f>
        <v>Europe</v>
      </c>
      <c r="Q2449" s="39" t="str">
        <f>VLOOKUP(D2449,GL_Master!$A$1:$D$80,2,FALSE)</f>
        <v>PL</v>
      </c>
      <c r="R2449" s="39" t="str">
        <f>VLOOKUP(D2449,GL_Master!$A$1:$D$80,3,FALSE)</f>
        <v>Legal &amp; Professional expenses</v>
      </c>
      <c r="S2449" s="39" t="str">
        <f>VLOOKUP(D2449,GL_Master!$A$1:$D$80,4,FALSE)</f>
        <v>Professional Fees - Others</v>
      </c>
    </row>
    <row r="2450" spans="1:19" x14ac:dyDescent="0.25">
      <c r="A2450" s="39" t="s">
        <v>262</v>
      </c>
      <c r="B2450" s="39" t="s">
        <v>237</v>
      </c>
      <c r="C2450" s="7">
        <v>44136</v>
      </c>
      <c r="D2450" s="39" t="s">
        <v>112</v>
      </c>
      <c r="E2450" s="39">
        <v>281</v>
      </c>
      <c r="F2450" s="82">
        <f t="shared" si="114"/>
        <v>0.28100000000000003</v>
      </c>
      <c r="G2450" s="39">
        <f>VLOOKUP(N2450,Currecny_M!$A$1:$P$10,2,FALSE)</f>
        <v>83</v>
      </c>
      <c r="H2450" s="39">
        <f>MATCH(C2450,Currecny_M!$A$1:$P$1,0)</f>
        <v>9</v>
      </c>
      <c r="I2450" s="39">
        <f>VLOOKUP(N2450,Currecny_M!$A$1:$P$10,MATCH(Database!C2450,Currecny_M!$A$1:$P$1,0),FALSE)</f>
        <v>88.99</v>
      </c>
      <c r="J2450" s="82">
        <f t="shared" si="115"/>
        <v>25.00619</v>
      </c>
      <c r="K2450" s="39">
        <f>VLOOKUP('Cover page'!$B$6,Currecny_M!$A$1:$P$10,MATCH(Database!C2450,Currecny_M!$A$1:$P$1,0),FALSE)</f>
        <v>1</v>
      </c>
      <c r="L2450" s="82">
        <f t="shared" si="116"/>
        <v>25.00619</v>
      </c>
      <c r="M2450" s="82">
        <f>((E2450/$F$1)*VLOOKUP(N2450,Currecny_M!$A$1:$P$10,MATCH(Database!C2450,Currecny_M!$A$1:$P$1,0),FALSE))/VLOOKUP('Cover page'!$B$6,Currecny_M!$A$1:$P$10,MATCH(Database!C2450,Currecny_M!$A$1:$P$1,0),FALSE)</f>
        <v>25.00619</v>
      </c>
      <c r="N2450" s="6" t="str">
        <f>VLOOKUP(B2450,Master!$A$2:$C$11,3,FALSE)</f>
        <v>Euro</v>
      </c>
      <c r="O2450" s="6" t="str">
        <f>VLOOKUP(B2450,Master!$A$2:$C$11,2,FALSE)</f>
        <v>Europe</v>
      </c>
      <c r="Q2450" s="39" t="str">
        <f>VLOOKUP(D2450,GL_Master!$A$1:$D$80,2,FALSE)</f>
        <v>PL</v>
      </c>
      <c r="R2450" s="39" t="str">
        <f>VLOOKUP(D2450,GL_Master!$A$1:$D$80,3,FALSE)</f>
        <v>Finance Cost</v>
      </c>
      <c r="S2450" s="39" t="str">
        <f>VLOOKUP(D2450,GL_Master!$A$1:$D$80,4,FALSE)</f>
        <v>Interest expense</v>
      </c>
    </row>
    <row r="2451" spans="1:19" x14ac:dyDescent="0.25">
      <c r="A2451" s="39" t="s">
        <v>262</v>
      </c>
      <c r="B2451" s="39" t="s">
        <v>237</v>
      </c>
      <c r="C2451" s="7">
        <v>44136</v>
      </c>
      <c r="D2451" s="39" t="s">
        <v>25</v>
      </c>
      <c r="E2451" s="39">
        <v>2576</v>
      </c>
      <c r="F2451" s="82">
        <f t="shared" si="114"/>
        <v>2.5760000000000001</v>
      </c>
      <c r="G2451" s="39">
        <f>VLOOKUP(N2451,Currecny_M!$A$1:$P$10,2,FALSE)</f>
        <v>83</v>
      </c>
      <c r="H2451" s="39">
        <f>MATCH(C2451,Currecny_M!$A$1:$P$1,0)</f>
        <v>9</v>
      </c>
      <c r="I2451" s="39">
        <f>VLOOKUP(N2451,Currecny_M!$A$1:$P$10,MATCH(Database!C2451,Currecny_M!$A$1:$P$1,0),FALSE)</f>
        <v>88.99</v>
      </c>
      <c r="J2451" s="82">
        <f t="shared" si="115"/>
        <v>229.23823999999999</v>
      </c>
      <c r="K2451" s="39">
        <f>VLOOKUP('Cover page'!$B$6,Currecny_M!$A$1:$P$10,MATCH(Database!C2451,Currecny_M!$A$1:$P$1,0),FALSE)</f>
        <v>1</v>
      </c>
      <c r="L2451" s="82">
        <f t="shared" si="116"/>
        <v>229.23823999999999</v>
      </c>
      <c r="M2451" s="82">
        <f>((E2451/$F$1)*VLOOKUP(N2451,Currecny_M!$A$1:$P$10,MATCH(Database!C2451,Currecny_M!$A$1:$P$1,0),FALSE))/VLOOKUP('Cover page'!$B$6,Currecny_M!$A$1:$P$10,MATCH(Database!C2451,Currecny_M!$A$1:$P$1,0),FALSE)</f>
        <v>229.23823999999999</v>
      </c>
      <c r="N2451" s="6" t="str">
        <f>VLOOKUP(B2451,Master!$A$2:$C$11,3,FALSE)</f>
        <v>Euro</v>
      </c>
      <c r="O2451" s="6" t="str">
        <f>VLOOKUP(B2451,Master!$A$2:$C$11,2,FALSE)</f>
        <v>Europe</v>
      </c>
      <c r="Q2451" s="39" t="str">
        <f>VLOOKUP(D2451,GL_Master!$A$1:$D$80,2,FALSE)</f>
        <v>PL</v>
      </c>
      <c r="R2451" s="39" t="str">
        <f>VLOOKUP(D2451,GL_Master!$A$1:$D$80,3,FALSE)</f>
        <v>Depreciation</v>
      </c>
      <c r="S2451" s="39" t="str">
        <f>VLOOKUP(D2451,GL_Master!$A$1:$D$80,4,FALSE)</f>
        <v>Depreciation</v>
      </c>
    </row>
    <row r="2452" spans="1:19" x14ac:dyDescent="0.25">
      <c r="A2452" s="39" t="s">
        <v>262</v>
      </c>
      <c r="B2452" s="39" t="s">
        <v>237</v>
      </c>
      <c r="C2452" s="7">
        <v>44136</v>
      </c>
      <c r="D2452" s="39" t="s">
        <v>51</v>
      </c>
      <c r="E2452" s="39">
        <v>-26506</v>
      </c>
      <c r="F2452" s="82">
        <f t="shared" si="114"/>
        <v>-26.506</v>
      </c>
      <c r="G2452" s="39">
        <f>VLOOKUP(N2452,Currecny_M!$A$1:$P$10,2,FALSE)</f>
        <v>83</v>
      </c>
      <c r="H2452" s="39">
        <f>MATCH(C2452,Currecny_M!$A$1:$P$1,0)</f>
        <v>9</v>
      </c>
      <c r="I2452" s="39">
        <f>VLOOKUP(N2452,Currecny_M!$A$1:$P$10,MATCH(Database!C2452,Currecny_M!$A$1:$P$1,0),FALSE)</f>
        <v>88.99</v>
      </c>
      <c r="J2452" s="82">
        <f t="shared" si="115"/>
        <v>-2358.7689399999999</v>
      </c>
      <c r="K2452" s="39">
        <f>VLOOKUP('Cover page'!$B$6,Currecny_M!$A$1:$P$10,MATCH(Database!C2452,Currecny_M!$A$1:$P$1,0),FALSE)</f>
        <v>1</v>
      </c>
      <c r="L2452" s="82">
        <f t="shared" si="116"/>
        <v>-2358.7689399999999</v>
      </c>
      <c r="M2452" s="82">
        <f>((E2452/$F$1)*VLOOKUP(N2452,Currecny_M!$A$1:$P$10,MATCH(Database!C2452,Currecny_M!$A$1:$P$1,0),FALSE))/VLOOKUP('Cover page'!$B$6,Currecny_M!$A$1:$P$10,MATCH(Database!C2452,Currecny_M!$A$1:$P$1,0),FALSE)</f>
        <v>-2358.7689399999999</v>
      </c>
      <c r="N2452" s="6" t="str">
        <f>VLOOKUP(B2452,Master!$A$2:$C$11,3,FALSE)</f>
        <v>Euro</v>
      </c>
      <c r="O2452" s="6" t="str">
        <f>VLOOKUP(B2452,Master!$A$2:$C$11,2,FALSE)</f>
        <v>Europe</v>
      </c>
      <c r="Q2452" s="39" t="str">
        <f>VLOOKUP(D2452,GL_Master!$A$1:$D$80,2,FALSE)</f>
        <v>BS</v>
      </c>
      <c r="R2452" s="39" t="str">
        <f>VLOOKUP(D2452,GL_Master!$A$1:$D$80,3,FALSE)</f>
        <v>Share Capital</v>
      </c>
      <c r="S2452" s="39" t="str">
        <f>VLOOKUP(D2452,GL_Master!$A$1:$D$80,4,FALSE)</f>
        <v>Equity shares</v>
      </c>
    </row>
    <row r="2453" spans="1:19" x14ac:dyDescent="0.25">
      <c r="A2453" s="39" t="s">
        <v>262</v>
      </c>
      <c r="B2453" s="39" t="s">
        <v>237</v>
      </c>
      <c r="C2453" s="7">
        <v>44136</v>
      </c>
      <c r="D2453" s="39" t="s">
        <v>52</v>
      </c>
      <c r="E2453" s="39">
        <v>-50786</v>
      </c>
      <c r="F2453" s="82">
        <f t="shared" si="114"/>
        <v>-50.786000000000001</v>
      </c>
      <c r="G2453" s="39">
        <f>VLOOKUP(N2453,Currecny_M!$A$1:$P$10,2,FALSE)</f>
        <v>83</v>
      </c>
      <c r="H2453" s="39">
        <f>MATCH(C2453,Currecny_M!$A$1:$P$1,0)</f>
        <v>9</v>
      </c>
      <c r="I2453" s="39">
        <f>VLOOKUP(N2453,Currecny_M!$A$1:$P$10,MATCH(Database!C2453,Currecny_M!$A$1:$P$1,0),FALSE)</f>
        <v>88.99</v>
      </c>
      <c r="J2453" s="82">
        <f t="shared" si="115"/>
        <v>-4519.44614</v>
      </c>
      <c r="K2453" s="39">
        <f>VLOOKUP('Cover page'!$B$6,Currecny_M!$A$1:$P$10,MATCH(Database!C2453,Currecny_M!$A$1:$P$1,0),FALSE)</f>
        <v>1</v>
      </c>
      <c r="L2453" s="82">
        <f t="shared" si="116"/>
        <v>-4519.44614</v>
      </c>
      <c r="M2453" s="82">
        <f>((E2453/$F$1)*VLOOKUP(N2453,Currecny_M!$A$1:$P$10,MATCH(Database!C2453,Currecny_M!$A$1:$P$1,0),FALSE))/VLOOKUP('Cover page'!$B$6,Currecny_M!$A$1:$P$10,MATCH(Database!C2453,Currecny_M!$A$1:$P$1,0),FALSE)</f>
        <v>-4519.44614</v>
      </c>
      <c r="N2453" s="6" t="str">
        <f>VLOOKUP(B2453,Master!$A$2:$C$11,3,FALSE)</f>
        <v>Euro</v>
      </c>
      <c r="O2453" s="6" t="str">
        <f>VLOOKUP(B2453,Master!$A$2:$C$11,2,FALSE)</f>
        <v>Europe</v>
      </c>
      <c r="Q2453" s="39" t="str">
        <f>VLOOKUP(D2453,GL_Master!$A$1:$D$80,2,FALSE)</f>
        <v>BS</v>
      </c>
      <c r="R2453" s="39" t="str">
        <f>VLOOKUP(D2453,GL_Master!$A$1:$D$80,3,FALSE)</f>
        <v>Reserve and Surplus</v>
      </c>
      <c r="S2453" s="39" t="str">
        <f>VLOOKUP(D2453,GL_Master!$A$1:$D$80,4,FALSE)</f>
        <v>Reserves at the commencement of the year</v>
      </c>
    </row>
    <row r="2454" spans="1:19" x14ac:dyDescent="0.25">
      <c r="A2454" s="39" t="s">
        <v>262</v>
      </c>
      <c r="B2454" s="39" t="s">
        <v>237</v>
      </c>
      <c r="C2454" s="7">
        <v>44136</v>
      </c>
      <c r="D2454" s="39" t="s">
        <v>53</v>
      </c>
      <c r="E2454" s="39">
        <v>-1509</v>
      </c>
      <c r="F2454" s="82">
        <f t="shared" si="114"/>
        <v>-1.5089999999999999</v>
      </c>
      <c r="G2454" s="39">
        <f>VLOOKUP(N2454,Currecny_M!$A$1:$P$10,2,FALSE)</f>
        <v>83</v>
      </c>
      <c r="H2454" s="39">
        <f>MATCH(C2454,Currecny_M!$A$1:$P$1,0)</f>
        <v>9</v>
      </c>
      <c r="I2454" s="39">
        <f>VLOOKUP(N2454,Currecny_M!$A$1:$P$10,MATCH(Database!C2454,Currecny_M!$A$1:$P$1,0),FALSE)</f>
        <v>88.99</v>
      </c>
      <c r="J2454" s="82">
        <f t="shared" si="115"/>
        <v>-134.28590999999997</v>
      </c>
      <c r="K2454" s="39">
        <f>VLOOKUP('Cover page'!$B$6,Currecny_M!$A$1:$P$10,MATCH(Database!C2454,Currecny_M!$A$1:$P$1,0),FALSE)</f>
        <v>1</v>
      </c>
      <c r="L2454" s="82">
        <f t="shared" si="116"/>
        <v>-134.28590999999997</v>
      </c>
      <c r="M2454" s="82">
        <f>((E2454/$F$1)*VLOOKUP(N2454,Currecny_M!$A$1:$P$10,MATCH(Database!C2454,Currecny_M!$A$1:$P$1,0),FALSE))/VLOOKUP('Cover page'!$B$6,Currecny_M!$A$1:$P$10,MATCH(Database!C2454,Currecny_M!$A$1:$P$1,0),FALSE)</f>
        <v>-134.28590999999997</v>
      </c>
      <c r="N2454" s="6" t="str">
        <f>VLOOKUP(B2454,Master!$A$2:$C$11,3,FALSE)</f>
        <v>Euro</v>
      </c>
      <c r="O2454" s="6" t="str">
        <f>VLOOKUP(B2454,Master!$A$2:$C$11,2,FALSE)</f>
        <v>Europe</v>
      </c>
      <c r="Q2454" s="39" t="str">
        <f>VLOOKUP(D2454,GL_Master!$A$1:$D$80,2,FALSE)</f>
        <v>BS</v>
      </c>
      <c r="R2454" s="39" t="str">
        <f>VLOOKUP(D2454,GL_Master!$A$1:$D$80,3,FALSE)</f>
        <v>Loan Fund</v>
      </c>
      <c r="S2454" s="39" t="str">
        <f>VLOOKUP(D2454,GL_Master!$A$1:$D$80,4,FALSE)</f>
        <v>Term Loan</v>
      </c>
    </row>
    <row r="2455" spans="1:19" x14ac:dyDescent="0.25">
      <c r="A2455" s="39" t="s">
        <v>262</v>
      </c>
      <c r="B2455" s="39" t="s">
        <v>237</v>
      </c>
      <c r="C2455" s="7">
        <v>44136</v>
      </c>
      <c r="D2455" s="39" t="s">
        <v>54</v>
      </c>
      <c r="E2455" s="39">
        <v>55</v>
      </c>
      <c r="F2455" s="82">
        <f t="shared" si="114"/>
        <v>5.5E-2</v>
      </c>
      <c r="G2455" s="39">
        <f>VLOOKUP(N2455,Currecny_M!$A$1:$P$10,2,FALSE)</f>
        <v>83</v>
      </c>
      <c r="H2455" s="39">
        <f>MATCH(C2455,Currecny_M!$A$1:$P$1,0)</f>
        <v>9</v>
      </c>
      <c r="I2455" s="39">
        <f>VLOOKUP(N2455,Currecny_M!$A$1:$P$10,MATCH(Database!C2455,Currecny_M!$A$1:$P$1,0),FALSE)</f>
        <v>88.99</v>
      </c>
      <c r="J2455" s="82">
        <f t="shared" si="115"/>
        <v>4.89445</v>
      </c>
      <c r="K2455" s="39">
        <f>VLOOKUP('Cover page'!$B$6,Currecny_M!$A$1:$P$10,MATCH(Database!C2455,Currecny_M!$A$1:$P$1,0),FALSE)</f>
        <v>1</v>
      </c>
      <c r="L2455" s="82">
        <f t="shared" si="116"/>
        <v>4.89445</v>
      </c>
      <c r="M2455" s="82">
        <f>((E2455/$F$1)*VLOOKUP(N2455,Currecny_M!$A$1:$P$10,MATCH(Database!C2455,Currecny_M!$A$1:$P$1,0),FALSE))/VLOOKUP('Cover page'!$B$6,Currecny_M!$A$1:$P$10,MATCH(Database!C2455,Currecny_M!$A$1:$P$1,0),FALSE)</f>
        <v>4.89445</v>
      </c>
      <c r="N2455" s="6" t="str">
        <f>VLOOKUP(B2455,Master!$A$2:$C$11,3,FALSE)</f>
        <v>Euro</v>
      </c>
      <c r="O2455" s="6" t="str">
        <f>VLOOKUP(B2455,Master!$A$2:$C$11,2,FALSE)</f>
        <v>Europe</v>
      </c>
      <c r="Q2455" s="39" t="str">
        <f>VLOOKUP(D2455,GL_Master!$A$1:$D$80,2,FALSE)</f>
        <v>BS</v>
      </c>
      <c r="R2455" s="39" t="str">
        <f>VLOOKUP(D2455,GL_Master!$A$1:$D$80,3,FALSE)</f>
        <v>Trade Payables</v>
      </c>
      <c r="S2455" s="39" t="str">
        <f>VLOOKUP(D2455,GL_Master!$A$1:$D$80,4,FALSE)</f>
        <v>Trade payable</v>
      </c>
    </row>
    <row r="2456" spans="1:19" x14ac:dyDescent="0.25">
      <c r="A2456" s="39" t="s">
        <v>262</v>
      </c>
      <c r="B2456" s="39" t="s">
        <v>237</v>
      </c>
      <c r="C2456" s="7">
        <v>44136</v>
      </c>
      <c r="D2456" s="39" t="s">
        <v>34</v>
      </c>
      <c r="E2456" s="39">
        <v>-1487</v>
      </c>
      <c r="F2456" s="82">
        <f t="shared" si="114"/>
        <v>-1.4870000000000001</v>
      </c>
      <c r="G2456" s="39">
        <f>VLOOKUP(N2456,Currecny_M!$A$1:$P$10,2,FALSE)</f>
        <v>83</v>
      </c>
      <c r="H2456" s="39">
        <f>MATCH(C2456,Currecny_M!$A$1:$P$1,0)</f>
        <v>9</v>
      </c>
      <c r="I2456" s="39">
        <f>VLOOKUP(N2456,Currecny_M!$A$1:$P$10,MATCH(Database!C2456,Currecny_M!$A$1:$P$1,0),FALSE)</f>
        <v>88.99</v>
      </c>
      <c r="J2456" s="82">
        <f t="shared" si="115"/>
        <v>-132.32812999999999</v>
      </c>
      <c r="K2456" s="39">
        <f>VLOOKUP('Cover page'!$B$6,Currecny_M!$A$1:$P$10,MATCH(Database!C2456,Currecny_M!$A$1:$P$1,0),FALSE)</f>
        <v>1</v>
      </c>
      <c r="L2456" s="82">
        <f t="shared" si="116"/>
        <v>-132.32812999999999</v>
      </c>
      <c r="M2456" s="82">
        <f>((E2456/$F$1)*VLOOKUP(N2456,Currecny_M!$A$1:$P$10,MATCH(Database!C2456,Currecny_M!$A$1:$P$1,0),FALSE))/VLOOKUP('Cover page'!$B$6,Currecny_M!$A$1:$P$10,MATCH(Database!C2456,Currecny_M!$A$1:$P$1,0),FALSE)</f>
        <v>-132.32812999999999</v>
      </c>
      <c r="N2456" s="6" t="str">
        <f>VLOOKUP(B2456,Master!$A$2:$C$11,3,FALSE)</f>
        <v>Euro</v>
      </c>
      <c r="O2456" s="6" t="str">
        <f>VLOOKUP(B2456,Master!$A$2:$C$11,2,FALSE)</f>
        <v>Europe</v>
      </c>
      <c r="Q2456" s="39" t="str">
        <f>VLOOKUP(D2456,GL_Master!$A$1:$D$80,2,FALSE)</f>
        <v>BS</v>
      </c>
      <c r="R2456" s="39" t="str">
        <f>VLOOKUP(D2456,GL_Master!$A$1:$D$80,3,FALSE)</f>
        <v>Provisions</v>
      </c>
      <c r="S2456" s="39" t="str">
        <f>VLOOKUP(D2456,GL_Master!$A$1:$D$80,4,FALSE)</f>
        <v>Expenses payables</v>
      </c>
    </row>
    <row r="2457" spans="1:19" x14ac:dyDescent="0.25">
      <c r="A2457" s="39" t="s">
        <v>262</v>
      </c>
      <c r="B2457" s="39" t="s">
        <v>237</v>
      </c>
      <c r="C2457" s="7">
        <v>44136</v>
      </c>
      <c r="D2457" s="39" t="s">
        <v>18</v>
      </c>
      <c r="E2457" s="39">
        <v>-846</v>
      </c>
      <c r="F2457" s="82">
        <f t="shared" si="114"/>
        <v>-0.84599999999999997</v>
      </c>
      <c r="G2457" s="39">
        <f>VLOOKUP(N2457,Currecny_M!$A$1:$P$10,2,FALSE)</f>
        <v>83</v>
      </c>
      <c r="H2457" s="39">
        <f>MATCH(C2457,Currecny_M!$A$1:$P$1,0)</f>
        <v>9</v>
      </c>
      <c r="I2457" s="39">
        <f>VLOOKUP(N2457,Currecny_M!$A$1:$P$10,MATCH(Database!C2457,Currecny_M!$A$1:$P$1,0),FALSE)</f>
        <v>88.99</v>
      </c>
      <c r="J2457" s="82">
        <f t="shared" si="115"/>
        <v>-75.285539999999997</v>
      </c>
      <c r="K2457" s="39">
        <f>VLOOKUP('Cover page'!$B$6,Currecny_M!$A$1:$P$10,MATCH(Database!C2457,Currecny_M!$A$1:$P$1,0),FALSE)</f>
        <v>1</v>
      </c>
      <c r="L2457" s="82">
        <f t="shared" si="116"/>
        <v>-75.285539999999997</v>
      </c>
      <c r="M2457" s="82">
        <f>((E2457/$F$1)*VLOOKUP(N2457,Currecny_M!$A$1:$P$10,MATCH(Database!C2457,Currecny_M!$A$1:$P$1,0),FALSE))/VLOOKUP('Cover page'!$B$6,Currecny_M!$A$1:$P$10,MATCH(Database!C2457,Currecny_M!$A$1:$P$1,0),FALSE)</f>
        <v>-75.285539999999997</v>
      </c>
      <c r="N2457" s="6" t="str">
        <f>VLOOKUP(B2457,Master!$A$2:$C$11,3,FALSE)</f>
        <v>Euro</v>
      </c>
      <c r="O2457" s="6" t="str">
        <f>VLOOKUP(B2457,Master!$A$2:$C$11,2,FALSE)</f>
        <v>Europe</v>
      </c>
      <c r="Q2457" s="39" t="str">
        <f>VLOOKUP(D2457,GL_Master!$A$1:$D$80,2,FALSE)</f>
        <v>BS</v>
      </c>
      <c r="R2457" s="39" t="str">
        <f>VLOOKUP(D2457,GL_Master!$A$1:$D$80,3,FALSE)</f>
        <v>Other current liabilities</v>
      </c>
      <c r="S2457" s="39" t="str">
        <f>VLOOKUP(D2457,GL_Master!$A$1:$D$80,4,FALSE)</f>
        <v>Employee related liabilities</v>
      </c>
    </row>
    <row r="2458" spans="1:19" x14ac:dyDescent="0.25">
      <c r="A2458" s="39" t="s">
        <v>262</v>
      </c>
      <c r="B2458" s="39" t="s">
        <v>237</v>
      </c>
      <c r="C2458" s="7">
        <v>44136</v>
      </c>
      <c r="D2458" s="39" t="s">
        <v>55</v>
      </c>
      <c r="E2458" s="39">
        <v>-109</v>
      </c>
      <c r="F2458" s="82">
        <f t="shared" si="114"/>
        <v>-0.109</v>
      </c>
      <c r="G2458" s="39">
        <f>VLOOKUP(N2458,Currecny_M!$A$1:$P$10,2,FALSE)</f>
        <v>83</v>
      </c>
      <c r="H2458" s="39">
        <f>MATCH(C2458,Currecny_M!$A$1:$P$1,0)</f>
        <v>9</v>
      </c>
      <c r="I2458" s="39">
        <f>VLOOKUP(N2458,Currecny_M!$A$1:$P$10,MATCH(Database!C2458,Currecny_M!$A$1:$P$1,0),FALSE)</f>
        <v>88.99</v>
      </c>
      <c r="J2458" s="82">
        <f t="shared" si="115"/>
        <v>-9.6999099999999991</v>
      </c>
      <c r="K2458" s="39">
        <f>VLOOKUP('Cover page'!$B$6,Currecny_M!$A$1:$P$10,MATCH(Database!C2458,Currecny_M!$A$1:$P$1,0),FALSE)</f>
        <v>1</v>
      </c>
      <c r="L2458" s="82">
        <f t="shared" si="116"/>
        <v>-9.6999099999999991</v>
      </c>
      <c r="M2458" s="82">
        <f>((E2458/$F$1)*VLOOKUP(N2458,Currecny_M!$A$1:$P$10,MATCH(Database!C2458,Currecny_M!$A$1:$P$1,0),FALSE))/VLOOKUP('Cover page'!$B$6,Currecny_M!$A$1:$P$10,MATCH(Database!C2458,Currecny_M!$A$1:$P$1,0),FALSE)</f>
        <v>-9.6999099999999991</v>
      </c>
      <c r="N2458" s="6" t="str">
        <f>VLOOKUP(B2458,Master!$A$2:$C$11,3,FALSE)</f>
        <v>Euro</v>
      </c>
      <c r="O2458" s="6" t="str">
        <f>VLOOKUP(B2458,Master!$A$2:$C$11,2,FALSE)</f>
        <v>Europe</v>
      </c>
      <c r="Q2458" s="39" t="str">
        <f>VLOOKUP(D2458,GL_Master!$A$1:$D$80,2,FALSE)</f>
        <v>BS</v>
      </c>
      <c r="R2458" s="39" t="str">
        <f>VLOOKUP(D2458,GL_Master!$A$1:$D$80,3,FALSE)</f>
        <v>Other current liabilities</v>
      </c>
      <c r="S2458" s="39" t="str">
        <f>VLOOKUP(D2458,GL_Master!$A$1:$D$80,4,FALSE)</f>
        <v>Security deposit received</v>
      </c>
    </row>
    <row r="2459" spans="1:19" x14ac:dyDescent="0.25">
      <c r="A2459" s="39" t="s">
        <v>262</v>
      </c>
      <c r="B2459" s="39" t="s">
        <v>237</v>
      </c>
      <c r="C2459" s="7">
        <v>44136</v>
      </c>
      <c r="D2459" s="39" t="s">
        <v>56</v>
      </c>
      <c r="E2459" s="39">
        <v>-29</v>
      </c>
      <c r="F2459" s="82">
        <f t="shared" si="114"/>
        <v>-2.9000000000000001E-2</v>
      </c>
      <c r="G2459" s="39">
        <f>VLOOKUP(N2459,Currecny_M!$A$1:$P$10,2,FALSE)</f>
        <v>83</v>
      </c>
      <c r="H2459" s="39">
        <f>MATCH(C2459,Currecny_M!$A$1:$P$1,0)</f>
        <v>9</v>
      </c>
      <c r="I2459" s="39">
        <f>VLOOKUP(N2459,Currecny_M!$A$1:$P$10,MATCH(Database!C2459,Currecny_M!$A$1:$P$1,0),FALSE)</f>
        <v>88.99</v>
      </c>
      <c r="J2459" s="82">
        <f t="shared" si="115"/>
        <v>-2.5807099999999998</v>
      </c>
      <c r="K2459" s="39">
        <f>VLOOKUP('Cover page'!$B$6,Currecny_M!$A$1:$P$10,MATCH(Database!C2459,Currecny_M!$A$1:$P$1,0),FALSE)</f>
        <v>1</v>
      </c>
      <c r="L2459" s="82">
        <f t="shared" si="116"/>
        <v>-2.5807099999999998</v>
      </c>
      <c r="M2459" s="82">
        <f>((E2459/$F$1)*VLOOKUP(N2459,Currecny_M!$A$1:$P$10,MATCH(Database!C2459,Currecny_M!$A$1:$P$1,0),FALSE))/VLOOKUP('Cover page'!$B$6,Currecny_M!$A$1:$P$10,MATCH(Database!C2459,Currecny_M!$A$1:$P$1,0),FALSE)</f>
        <v>-2.5807099999999998</v>
      </c>
      <c r="N2459" s="6" t="str">
        <f>VLOOKUP(B2459,Master!$A$2:$C$11,3,FALSE)</f>
        <v>Euro</v>
      </c>
      <c r="O2459" s="6" t="str">
        <f>VLOOKUP(B2459,Master!$A$2:$C$11,2,FALSE)</f>
        <v>Europe</v>
      </c>
      <c r="Q2459" s="39" t="str">
        <f>VLOOKUP(D2459,GL_Master!$A$1:$D$80,2,FALSE)</f>
        <v>BS</v>
      </c>
      <c r="R2459" s="39" t="str">
        <f>VLOOKUP(D2459,GL_Master!$A$1:$D$80,3,FALSE)</f>
        <v>Other Tax Payables</v>
      </c>
      <c r="S2459" s="39" t="str">
        <f>VLOOKUP(D2459,GL_Master!$A$1:$D$80,4,FALSE)</f>
        <v>Tax deducted at source payable</v>
      </c>
    </row>
    <row r="2460" spans="1:19" x14ac:dyDescent="0.25">
      <c r="A2460" s="39" t="s">
        <v>262</v>
      </c>
      <c r="B2460" s="39" t="s">
        <v>237</v>
      </c>
      <c r="C2460" s="7">
        <v>44136</v>
      </c>
      <c r="D2460" s="39" t="s">
        <v>57</v>
      </c>
      <c r="E2460" s="39">
        <v>-243</v>
      </c>
      <c r="F2460" s="82">
        <f t="shared" si="114"/>
        <v>-0.24299999999999999</v>
      </c>
      <c r="G2460" s="39">
        <f>VLOOKUP(N2460,Currecny_M!$A$1:$P$10,2,FALSE)</f>
        <v>83</v>
      </c>
      <c r="H2460" s="39">
        <f>MATCH(C2460,Currecny_M!$A$1:$P$1,0)</f>
        <v>9</v>
      </c>
      <c r="I2460" s="39">
        <f>VLOOKUP(N2460,Currecny_M!$A$1:$P$10,MATCH(Database!C2460,Currecny_M!$A$1:$P$1,0),FALSE)</f>
        <v>88.99</v>
      </c>
      <c r="J2460" s="82">
        <f t="shared" si="115"/>
        <v>-21.624569999999999</v>
      </c>
      <c r="K2460" s="39">
        <f>VLOOKUP('Cover page'!$B$6,Currecny_M!$A$1:$P$10,MATCH(Database!C2460,Currecny_M!$A$1:$P$1,0),FALSE)</f>
        <v>1</v>
      </c>
      <c r="L2460" s="82">
        <f t="shared" si="116"/>
        <v>-21.624569999999999</v>
      </c>
      <c r="M2460" s="82">
        <f>((E2460/$F$1)*VLOOKUP(N2460,Currecny_M!$A$1:$P$10,MATCH(Database!C2460,Currecny_M!$A$1:$P$1,0),FALSE))/VLOOKUP('Cover page'!$B$6,Currecny_M!$A$1:$P$10,MATCH(Database!C2460,Currecny_M!$A$1:$P$1,0),FALSE)</f>
        <v>-21.624569999999999</v>
      </c>
      <c r="N2460" s="6" t="str">
        <f>VLOOKUP(B2460,Master!$A$2:$C$11,3,FALSE)</f>
        <v>Euro</v>
      </c>
      <c r="O2460" s="6" t="str">
        <f>VLOOKUP(B2460,Master!$A$2:$C$11,2,FALSE)</f>
        <v>Europe</v>
      </c>
      <c r="Q2460" s="39" t="str">
        <f>VLOOKUP(D2460,GL_Master!$A$1:$D$80,2,FALSE)</f>
        <v>BS</v>
      </c>
      <c r="R2460" s="39" t="str">
        <f>VLOOKUP(D2460,GL_Master!$A$1:$D$80,3,FALSE)</f>
        <v>Other Tax Payables</v>
      </c>
      <c r="S2460" s="39" t="str">
        <f>VLOOKUP(D2460,GL_Master!$A$1:$D$80,4,FALSE)</f>
        <v>Tax deducted at source payable</v>
      </c>
    </row>
    <row r="2461" spans="1:19" x14ac:dyDescent="0.25">
      <c r="A2461" s="39" t="s">
        <v>262</v>
      </c>
      <c r="B2461" s="39" t="s">
        <v>237</v>
      </c>
      <c r="C2461" s="7">
        <v>44136</v>
      </c>
      <c r="D2461" s="39" t="s">
        <v>58</v>
      </c>
      <c r="E2461" s="39">
        <v>-1838</v>
      </c>
      <c r="F2461" s="82">
        <f t="shared" si="114"/>
        <v>-1.8380000000000001</v>
      </c>
      <c r="G2461" s="39">
        <f>VLOOKUP(N2461,Currecny_M!$A$1:$P$10,2,FALSE)</f>
        <v>83</v>
      </c>
      <c r="H2461" s="39">
        <f>MATCH(C2461,Currecny_M!$A$1:$P$1,0)</f>
        <v>9</v>
      </c>
      <c r="I2461" s="39">
        <f>VLOOKUP(N2461,Currecny_M!$A$1:$P$10,MATCH(Database!C2461,Currecny_M!$A$1:$P$1,0),FALSE)</f>
        <v>88.99</v>
      </c>
      <c r="J2461" s="82">
        <f t="shared" si="115"/>
        <v>-163.56361999999999</v>
      </c>
      <c r="K2461" s="39">
        <f>VLOOKUP('Cover page'!$B$6,Currecny_M!$A$1:$P$10,MATCH(Database!C2461,Currecny_M!$A$1:$P$1,0),FALSE)</f>
        <v>1</v>
      </c>
      <c r="L2461" s="82">
        <f t="shared" si="116"/>
        <v>-163.56361999999999</v>
      </c>
      <c r="M2461" s="82">
        <f>((E2461/$F$1)*VLOOKUP(N2461,Currecny_M!$A$1:$P$10,MATCH(Database!C2461,Currecny_M!$A$1:$P$1,0),FALSE))/VLOOKUP('Cover page'!$B$6,Currecny_M!$A$1:$P$10,MATCH(Database!C2461,Currecny_M!$A$1:$P$1,0),FALSE)</f>
        <v>-163.56361999999999</v>
      </c>
      <c r="N2461" s="6" t="str">
        <f>VLOOKUP(B2461,Master!$A$2:$C$11,3,FALSE)</f>
        <v>Euro</v>
      </c>
      <c r="O2461" s="6" t="str">
        <f>VLOOKUP(B2461,Master!$A$2:$C$11,2,FALSE)</f>
        <v>Europe</v>
      </c>
      <c r="Q2461" s="39" t="str">
        <f>VLOOKUP(D2461,GL_Master!$A$1:$D$80,2,FALSE)</f>
        <v>BS</v>
      </c>
      <c r="R2461" s="39" t="str">
        <f>VLOOKUP(D2461,GL_Master!$A$1:$D$80,3,FALSE)</f>
        <v>Long-term provisions</v>
      </c>
      <c r="S2461" s="39" t="str">
        <f>VLOOKUP(D2461,GL_Master!$A$1:$D$80,4,FALSE)</f>
        <v>Provision for gratuity</v>
      </c>
    </row>
    <row r="2462" spans="1:19" x14ac:dyDescent="0.25">
      <c r="A2462" s="39" t="s">
        <v>262</v>
      </c>
      <c r="B2462" s="39" t="s">
        <v>237</v>
      </c>
      <c r="C2462" s="7">
        <v>44136</v>
      </c>
      <c r="D2462" s="39" t="s">
        <v>59</v>
      </c>
      <c r="E2462" s="39">
        <v>-776</v>
      </c>
      <c r="F2462" s="82">
        <f t="shared" si="114"/>
        <v>-0.77600000000000002</v>
      </c>
      <c r="G2462" s="39">
        <f>VLOOKUP(N2462,Currecny_M!$A$1:$P$10,2,FALSE)</f>
        <v>83</v>
      </c>
      <c r="H2462" s="39">
        <f>MATCH(C2462,Currecny_M!$A$1:$P$1,0)</f>
        <v>9</v>
      </c>
      <c r="I2462" s="39">
        <f>VLOOKUP(N2462,Currecny_M!$A$1:$P$10,MATCH(Database!C2462,Currecny_M!$A$1:$P$1,0),FALSE)</f>
        <v>88.99</v>
      </c>
      <c r="J2462" s="82">
        <f t="shared" si="115"/>
        <v>-69.056240000000003</v>
      </c>
      <c r="K2462" s="39">
        <f>VLOOKUP('Cover page'!$B$6,Currecny_M!$A$1:$P$10,MATCH(Database!C2462,Currecny_M!$A$1:$P$1,0),FALSE)</f>
        <v>1</v>
      </c>
      <c r="L2462" s="82">
        <f t="shared" si="116"/>
        <v>-69.056240000000003</v>
      </c>
      <c r="M2462" s="82">
        <f>((E2462/$F$1)*VLOOKUP(N2462,Currecny_M!$A$1:$P$10,MATCH(Database!C2462,Currecny_M!$A$1:$P$1,0),FALSE))/VLOOKUP('Cover page'!$B$6,Currecny_M!$A$1:$P$10,MATCH(Database!C2462,Currecny_M!$A$1:$P$1,0),FALSE)</f>
        <v>-69.056240000000003</v>
      </c>
      <c r="N2462" s="6" t="str">
        <f>VLOOKUP(B2462,Master!$A$2:$C$11,3,FALSE)</f>
        <v>Euro</v>
      </c>
      <c r="O2462" s="6" t="str">
        <f>VLOOKUP(B2462,Master!$A$2:$C$11,2,FALSE)</f>
        <v>Europe</v>
      </c>
      <c r="Q2462" s="39" t="str">
        <f>VLOOKUP(D2462,GL_Master!$A$1:$D$80,2,FALSE)</f>
        <v>BS</v>
      </c>
      <c r="R2462" s="39" t="str">
        <f>VLOOKUP(D2462,GL_Master!$A$1:$D$80,3,FALSE)</f>
        <v>Long-term provisions</v>
      </c>
      <c r="S2462" s="39" t="str">
        <f>VLOOKUP(D2462,GL_Master!$A$1:$D$80,4,FALSE)</f>
        <v>Provision for leave encashment</v>
      </c>
    </row>
    <row r="2463" spans="1:19" x14ac:dyDescent="0.25">
      <c r="A2463" s="39" t="s">
        <v>262</v>
      </c>
      <c r="B2463" s="39" t="s">
        <v>237</v>
      </c>
      <c r="C2463" s="7">
        <v>44136</v>
      </c>
      <c r="D2463" s="39" t="s">
        <v>60</v>
      </c>
      <c r="E2463" s="39">
        <v>-221</v>
      </c>
      <c r="F2463" s="82">
        <f t="shared" si="114"/>
        <v>-0.221</v>
      </c>
      <c r="G2463" s="39">
        <f>VLOOKUP(N2463,Currecny_M!$A$1:$P$10,2,FALSE)</f>
        <v>83</v>
      </c>
      <c r="H2463" s="39">
        <f>MATCH(C2463,Currecny_M!$A$1:$P$1,0)</f>
        <v>9</v>
      </c>
      <c r="I2463" s="39">
        <f>VLOOKUP(N2463,Currecny_M!$A$1:$P$10,MATCH(Database!C2463,Currecny_M!$A$1:$P$1,0),FALSE)</f>
        <v>88.99</v>
      </c>
      <c r="J2463" s="82">
        <f t="shared" si="115"/>
        <v>-19.666789999999999</v>
      </c>
      <c r="K2463" s="39">
        <f>VLOOKUP('Cover page'!$B$6,Currecny_M!$A$1:$P$10,MATCH(Database!C2463,Currecny_M!$A$1:$P$1,0),FALSE)</f>
        <v>1</v>
      </c>
      <c r="L2463" s="82">
        <f t="shared" si="116"/>
        <v>-19.666789999999999</v>
      </c>
      <c r="M2463" s="82">
        <f>((E2463/$F$1)*VLOOKUP(N2463,Currecny_M!$A$1:$P$10,MATCH(Database!C2463,Currecny_M!$A$1:$P$1,0),FALSE))/VLOOKUP('Cover page'!$B$6,Currecny_M!$A$1:$P$10,MATCH(Database!C2463,Currecny_M!$A$1:$P$1,0),FALSE)</f>
        <v>-19.666789999999999</v>
      </c>
      <c r="N2463" s="6" t="str">
        <f>VLOOKUP(B2463,Master!$A$2:$C$11,3,FALSE)</f>
        <v>Euro</v>
      </c>
      <c r="O2463" s="6" t="str">
        <f>VLOOKUP(B2463,Master!$A$2:$C$11,2,FALSE)</f>
        <v>Europe</v>
      </c>
      <c r="Q2463" s="39" t="str">
        <f>VLOOKUP(D2463,GL_Master!$A$1:$D$80,2,FALSE)</f>
        <v>BS</v>
      </c>
      <c r="R2463" s="39" t="str">
        <f>VLOOKUP(D2463,GL_Master!$A$1:$D$80,3,FALSE)</f>
        <v>Trade Payables</v>
      </c>
      <c r="S2463" s="39" t="str">
        <f>VLOOKUP(D2463,GL_Master!$A$1:$D$80,4,FALSE)</f>
        <v>Trade payable</v>
      </c>
    </row>
    <row r="2464" spans="1:19" x14ac:dyDescent="0.25">
      <c r="A2464" s="39" t="s">
        <v>262</v>
      </c>
      <c r="B2464" s="39" t="s">
        <v>237</v>
      </c>
      <c r="C2464" s="7">
        <v>44136</v>
      </c>
      <c r="D2464" s="39" t="s">
        <v>61</v>
      </c>
      <c r="E2464" s="39">
        <v>-2449</v>
      </c>
      <c r="F2464" s="82">
        <f t="shared" si="114"/>
        <v>-2.4489999999999998</v>
      </c>
      <c r="G2464" s="39">
        <f>VLOOKUP(N2464,Currecny_M!$A$1:$P$10,2,FALSE)</f>
        <v>83</v>
      </c>
      <c r="H2464" s="39">
        <f>MATCH(C2464,Currecny_M!$A$1:$P$1,0)</f>
        <v>9</v>
      </c>
      <c r="I2464" s="39">
        <f>VLOOKUP(N2464,Currecny_M!$A$1:$P$10,MATCH(Database!C2464,Currecny_M!$A$1:$P$1,0),FALSE)</f>
        <v>88.99</v>
      </c>
      <c r="J2464" s="82">
        <f t="shared" si="115"/>
        <v>-217.93650999999997</v>
      </c>
      <c r="K2464" s="39">
        <f>VLOOKUP('Cover page'!$B$6,Currecny_M!$A$1:$P$10,MATCH(Database!C2464,Currecny_M!$A$1:$P$1,0),FALSE)</f>
        <v>1</v>
      </c>
      <c r="L2464" s="82">
        <f t="shared" si="116"/>
        <v>-217.93650999999997</v>
      </c>
      <c r="M2464" s="82">
        <f>((E2464/$F$1)*VLOOKUP(N2464,Currecny_M!$A$1:$P$10,MATCH(Database!C2464,Currecny_M!$A$1:$P$1,0),FALSE))/VLOOKUP('Cover page'!$B$6,Currecny_M!$A$1:$P$10,MATCH(Database!C2464,Currecny_M!$A$1:$P$1,0),FALSE)</f>
        <v>-217.93650999999997</v>
      </c>
      <c r="N2464" s="6" t="str">
        <f>VLOOKUP(B2464,Master!$A$2:$C$11,3,FALSE)</f>
        <v>Euro</v>
      </c>
      <c r="O2464" s="6" t="str">
        <f>VLOOKUP(B2464,Master!$A$2:$C$11,2,FALSE)</f>
        <v>Europe</v>
      </c>
      <c r="Q2464" s="39" t="str">
        <f>VLOOKUP(D2464,GL_Master!$A$1:$D$80,2,FALSE)</f>
        <v>BS</v>
      </c>
      <c r="R2464" s="39" t="str">
        <f>VLOOKUP(D2464,GL_Master!$A$1:$D$80,3,FALSE)</f>
        <v>Provisions</v>
      </c>
      <c r="S2464" s="39" t="str">
        <f>VLOOKUP(D2464,GL_Master!$A$1:$D$80,4,FALSE)</f>
        <v>Provision for doubtful assets</v>
      </c>
    </row>
    <row r="2465" spans="1:19" x14ac:dyDescent="0.25">
      <c r="A2465" s="39" t="s">
        <v>262</v>
      </c>
      <c r="B2465" s="39" t="s">
        <v>237</v>
      </c>
      <c r="C2465" s="7">
        <v>44136</v>
      </c>
      <c r="D2465" s="39" t="s">
        <v>62</v>
      </c>
      <c r="E2465" s="39">
        <v>-83</v>
      </c>
      <c r="F2465" s="82">
        <f t="shared" si="114"/>
        <v>-8.3000000000000004E-2</v>
      </c>
      <c r="G2465" s="39">
        <f>VLOOKUP(N2465,Currecny_M!$A$1:$P$10,2,FALSE)</f>
        <v>83</v>
      </c>
      <c r="H2465" s="39">
        <f>MATCH(C2465,Currecny_M!$A$1:$P$1,0)</f>
        <v>9</v>
      </c>
      <c r="I2465" s="39">
        <f>VLOOKUP(N2465,Currecny_M!$A$1:$P$10,MATCH(Database!C2465,Currecny_M!$A$1:$P$1,0),FALSE)</f>
        <v>88.99</v>
      </c>
      <c r="J2465" s="82">
        <f t="shared" si="115"/>
        <v>-7.3861699999999999</v>
      </c>
      <c r="K2465" s="39">
        <f>VLOOKUP('Cover page'!$B$6,Currecny_M!$A$1:$P$10,MATCH(Database!C2465,Currecny_M!$A$1:$P$1,0),FALSE)</f>
        <v>1</v>
      </c>
      <c r="L2465" s="82">
        <f t="shared" si="116"/>
        <v>-7.3861699999999999</v>
      </c>
      <c r="M2465" s="82">
        <f>((E2465/$F$1)*VLOOKUP(N2465,Currecny_M!$A$1:$P$10,MATCH(Database!C2465,Currecny_M!$A$1:$P$1,0),FALSE))/VLOOKUP('Cover page'!$B$6,Currecny_M!$A$1:$P$10,MATCH(Database!C2465,Currecny_M!$A$1:$P$1,0),FALSE)</f>
        <v>-7.3861699999999999</v>
      </c>
      <c r="N2465" s="6" t="str">
        <f>VLOOKUP(B2465,Master!$A$2:$C$11,3,FALSE)</f>
        <v>Euro</v>
      </c>
      <c r="O2465" s="6" t="str">
        <f>VLOOKUP(B2465,Master!$A$2:$C$11,2,FALSE)</f>
        <v>Europe</v>
      </c>
      <c r="Q2465" s="39" t="str">
        <f>VLOOKUP(D2465,GL_Master!$A$1:$D$80,2,FALSE)</f>
        <v>BS</v>
      </c>
      <c r="R2465" s="39" t="str">
        <f>VLOOKUP(D2465,GL_Master!$A$1:$D$80,3,FALSE)</f>
        <v>Provisions</v>
      </c>
      <c r="S2465" s="39" t="str">
        <f>VLOOKUP(D2465,GL_Master!$A$1:$D$80,4,FALSE)</f>
        <v>Provision for Insurance</v>
      </c>
    </row>
    <row r="2466" spans="1:19" x14ac:dyDescent="0.25">
      <c r="A2466" s="39" t="s">
        <v>262</v>
      </c>
      <c r="B2466" s="39" t="s">
        <v>237</v>
      </c>
      <c r="C2466" s="7">
        <v>44136</v>
      </c>
      <c r="D2466" s="39" t="s">
        <v>63</v>
      </c>
      <c r="E2466" s="39">
        <v>189</v>
      </c>
      <c r="F2466" s="82">
        <f t="shared" si="114"/>
        <v>0.189</v>
      </c>
      <c r="G2466" s="39">
        <f>VLOOKUP(N2466,Currecny_M!$A$1:$P$10,2,FALSE)</f>
        <v>83</v>
      </c>
      <c r="H2466" s="39">
        <f>MATCH(C2466,Currecny_M!$A$1:$P$1,0)</f>
        <v>9</v>
      </c>
      <c r="I2466" s="39">
        <f>VLOOKUP(N2466,Currecny_M!$A$1:$P$10,MATCH(Database!C2466,Currecny_M!$A$1:$P$1,0),FALSE)</f>
        <v>88.99</v>
      </c>
      <c r="J2466" s="82">
        <f t="shared" si="115"/>
        <v>16.819109999999998</v>
      </c>
      <c r="K2466" s="39">
        <f>VLOOKUP('Cover page'!$B$6,Currecny_M!$A$1:$P$10,MATCH(Database!C2466,Currecny_M!$A$1:$P$1,0),FALSE)</f>
        <v>1</v>
      </c>
      <c r="L2466" s="82">
        <f t="shared" si="116"/>
        <v>16.819109999999998</v>
      </c>
      <c r="M2466" s="82">
        <f>((E2466/$F$1)*VLOOKUP(N2466,Currecny_M!$A$1:$P$10,MATCH(Database!C2466,Currecny_M!$A$1:$P$1,0),FALSE))/VLOOKUP('Cover page'!$B$6,Currecny_M!$A$1:$P$10,MATCH(Database!C2466,Currecny_M!$A$1:$P$1,0),FALSE)</f>
        <v>16.819109999999998</v>
      </c>
      <c r="N2466" s="6" t="str">
        <f>VLOOKUP(B2466,Master!$A$2:$C$11,3,FALSE)</f>
        <v>Euro</v>
      </c>
      <c r="O2466" s="6" t="str">
        <f>VLOOKUP(B2466,Master!$A$2:$C$11,2,FALSE)</f>
        <v>Europe</v>
      </c>
      <c r="Q2466" s="39" t="str">
        <f>VLOOKUP(D2466,GL_Master!$A$1:$D$80,2,FALSE)</f>
        <v>BS</v>
      </c>
      <c r="R2466" s="39" t="str">
        <f>VLOOKUP(D2466,GL_Master!$A$1:$D$80,3,FALSE)</f>
        <v>Gross Block</v>
      </c>
      <c r="S2466" s="39" t="str">
        <f>VLOOKUP(D2466,GL_Master!$A$1:$D$80,4,FALSE)</f>
        <v>Tangible Fixed assets</v>
      </c>
    </row>
    <row r="2467" spans="1:19" x14ac:dyDescent="0.25">
      <c r="A2467" s="39" t="s">
        <v>262</v>
      </c>
      <c r="B2467" s="39" t="s">
        <v>237</v>
      </c>
      <c r="C2467" s="7">
        <v>44136</v>
      </c>
      <c r="D2467" s="39" t="s">
        <v>64</v>
      </c>
      <c r="E2467" s="39">
        <v>11692</v>
      </c>
      <c r="F2467" s="82">
        <f t="shared" si="114"/>
        <v>11.692</v>
      </c>
      <c r="G2467" s="39">
        <f>VLOOKUP(N2467,Currecny_M!$A$1:$P$10,2,FALSE)</f>
        <v>83</v>
      </c>
      <c r="H2467" s="39">
        <f>MATCH(C2467,Currecny_M!$A$1:$P$1,0)</f>
        <v>9</v>
      </c>
      <c r="I2467" s="39">
        <f>VLOOKUP(N2467,Currecny_M!$A$1:$P$10,MATCH(Database!C2467,Currecny_M!$A$1:$P$1,0),FALSE)</f>
        <v>88.99</v>
      </c>
      <c r="J2467" s="82">
        <f t="shared" si="115"/>
        <v>1040.47108</v>
      </c>
      <c r="K2467" s="39">
        <f>VLOOKUP('Cover page'!$B$6,Currecny_M!$A$1:$P$10,MATCH(Database!C2467,Currecny_M!$A$1:$P$1,0),FALSE)</f>
        <v>1</v>
      </c>
      <c r="L2467" s="82">
        <f t="shared" si="116"/>
        <v>1040.47108</v>
      </c>
      <c r="M2467" s="82">
        <f>((E2467/$F$1)*VLOOKUP(N2467,Currecny_M!$A$1:$P$10,MATCH(Database!C2467,Currecny_M!$A$1:$P$1,0),FALSE))/VLOOKUP('Cover page'!$B$6,Currecny_M!$A$1:$P$10,MATCH(Database!C2467,Currecny_M!$A$1:$P$1,0),FALSE)</f>
        <v>1040.47108</v>
      </c>
      <c r="N2467" s="6" t="str">
        <f>VLOOKUP(B2467,Master!$A$2:$C$11,3,FALSE)</f>
        <v>Euro</v>
      </c>
      <c r="O2467" s="6" t="str">
        <f>VLOOKUP(B2467,Master!$A$2:$C$11,2,FALSE)</f>
        <v>Europe</v>
      </c>
      <c r="Q2467" s="39" t="str">
        <f>VLOOKUP(D2467,GL_Master!$A$1:$D$80,2,FALSE)</f>
        <v>BS</v>
      </c>
      <c r="R2467" s="39" t="str">
        <f>VLOOKUP(D2467,GL_Master!$A$1:$D$80,3,FALSE)</f>
        <v>Gross Block</v>
      </c>
      <c r="S2467" s="39" t="str">
        <f>VLOOKUP(D2467,GL_Master!$A$1:$D$80,4,FALSE)</f>
        <v>Tangible Fixed assets</v>
      </c>
    </row>
    <row r="2468" spans="1:19" x14ac:dyDescent="0.25">
      <c r="A2468" s="39" t="s">
        <v>262</v>
      </c>
      <c r="B2468" s="39" t="s">
        <v>237</v>
      </c>
      <c r="C2468" s="7">
        <v>44136</v>
      </c>
      <c r="D2468" s="39" t="s">
        <v>65</v>
      </c>
      <c r="E2468" s="39">
        <v>-6840</v>
      </c>
      <c r="F2468" s="82">
        <f t="shared" si="114"/>
        <v>-6.84</v>
      </c>
      <c r="G2468" s="39">
        <f>VLOOKUP(N2468,Currecny_M!$A$1:$P$10,2,FALSE)</f>
        <v>83</v>
      </c>
      <c r="H2468" s="39">
        <f>MATCH(C2468,Currecny_M!$A$1:$P$1,0)</f>
        <v>9</v>
      </c>
      <c r="I2468" s="39">
        <f>VLOOKUP(N2468,Currecny_M!$A$1:$P$10,MATCH(Database!C2468,Currecny_M!$A$1:$P$1,0),FALSE)</f>
        <v>88.99</v>
      </c>
      <c r="J2468" s="82">
        <f t="shared" si="115"/>
        <v>-608.69159999999999</v>
      </c>
      <c r="K2468" s="39">
        <f>VLOOKUP('Cover page'!$B$6,Currecny_M!$A$1:$P$10,MATCH(Database!C2468,Currecny_M!$A$1:$P$1,0),FALSE)</f>
        <v>1</v>
      </c>
      <c r="L2468" s="82">
        <f t="shared" si="116"/>
        <v>-608.69159999999999</v>
      </c>
      <c r="M2468" s="82">
        <f>((E2468/$F$1)*VLOOKUP(N2468,Currecny_M!$A$1:$P$10,MATCH(Database!C2468,Currecny_M!$A$1:$P$1,0),FALSE))/VLOOKUP('Cover page'!$B$6,Currecny_M!$A$1:$P$10,MATCH(Database!C2468,Currecny_M!$A$1:$P$1,0),FALSE)</f>
        <v>-608.69159999999999</v>
      </c>
      <c r="N2468" s="6" t="str">
        <f>VLOOKUP(B2468,Master!$A$2:$C$11,3,FALSE)</f>
        <v>Euro</v>
      </c>
      <c r="O2468" s="6" t="str">
        <f>VLOOKUP(B2468,Master!$A$2:$C$11,2,FALSE)</f>
        <v>Europe</v>
      </c>
      <c r="Q2468" s="39" t="str">
        <f>VLOOKUP(D2468,GL_Master!$A$1:$D$80,2,FALSE)</f>
        <v>BS</v>
      </c>
      <c r="R2468" s="39" t="str">
        <f>VLOOKUP(D2468,GL_Master!$A$1:$D$80,3,FALSE)</f>
        <v>Accumulated Depreciation</v>
      </c>
      <c r="S2468" s="39" t="str">
        <f>VLOOKUP(D2468,GL_Master!$A$1:$D$80,4,FALSE)</f>
        <v>Accumulated Depreciation</v>
      </c>
    </row>
    <row r="2469" spans="1:19" x14ac:dyDescent="0.25">
      <c r="A2469" s="39" t="s">
        <v>262</v>
      </c>
      <c r="B2469" s="39" t="s">
        <v>237</v>
      </c>
      <c r="C2469" s="7">
        <v>44136</v>
      </c>
      <c r="D2469" s="39" t="s">
        <v>66</v>
      </c>
      <c r="E2469" s="39">
        <v>5954</v>
      </c>
      <c r="F2469" s="82">
        <f t="shared" si="114"/>
        <v>5.9539999999999997</v>
      </c>
      <c r="G2469" s="39">
        <f>VLOOKUP(N2469,Currecny_M!$A$1:$P$10,2,FALSE)</f>
        <v>83</v>
      </c>
      <c r="H2469" s="39">
        <f>MATCH(C2469,Currecny_M!$A$1:$P$1,0)</f>
        <v>9</v>
      </c>
      <c r="I2469" s="39">
        <f>VLOOKUP(N2469,Currecny_M!$A$1:$P$10,MATCH(Database!C2469,Currecny_M!$A$1:$P$1,0),FALSE)</f>
        <v>88.99</v>
      </c>
      <c r="J2469" s="82">
        <f t="shared" si="115"/>
        <v>529.84645999999998</v>
      </c>
      <c r="K2469" s="39">
        <f>VLOOKUP('Cover page'!$B$6,Currecny_M!$A$1:$P$10,MATCH(Database!C2469,Currecny_M!$A$1:$P$1,0),FALSE)</f>
        <v>1</v>
      </c>
      <c r="L2469" s="82">
        <f t="shared" si="116"/>
        <v>529.84645999999998</v>
      </c>
      <c r="M2469" s="82">
        <f>((E2469/$F$1)*VLOOKUP(N2469,Currecny_M!$A$1:$P$10,MATCH(Database!C2469,Currecny_M!$A$1:$P$1,0),FALSE))/VLOOKUP('Cover page'!$B$6,Currecny_M!$A$1:$P$10,MATCH(Database!C2469,Currecny_M!$A$1:$P$1,0),FALSE)</f>
        <v>529.84645999999998</v>
      </c>
      <c r="N2469" s="6" t="str">
        <f>VLOOKUP(B2469,Master!$A$2:$C$11,3,FALSE)</f>
        <v>Euro</v>
      </c>
      <c r="O2469" s="6" t="str">
        <f>VLOOKUP(B2469,Master!$A$2:$C$11,2,FALSE)</f>
        <v>Europe</v>
      </c>
      <c r="Q2469" s="39" t="str">
        <f>VLOOKUP(D2469,GL_Master!$A$1:$D$80,2,FALSE)</f>
        <v>BS</v>
      </c>
      <c r="R2469" s="39" t="str">
        <f>VLOOKUP(D2469,GL_Master!$A$1:$D$80,3,FALSE)</f>
        <v>Gross Block</v>
      </c>
      <c r="S2469" s="39" t="str">
        <f>VLOOKUP(D2469,GL_Master!$A$1:$D$80,4,FALSE)</f>
        <v>Tangible Fixed assets</v>
      </c>
    </row>
    <row r="2470" spans="1:19" x14ac:dyDescent="0.25">
      <c r="A2470" s="39" t="s">
        <v>262</v>
      </c>
      <c r="B2470" s="39" t="s">
        <v>237</v>
      </c>
      <c r="C2470" s="7">
        <v>44136</v>
      </c>
      <c r="D2470" s="39" t="s">
        <v>67</v>
      </c>
      <c r="E2470" s="39">
        <v>2115</v>
      </c>
      <c r="F2470" s="82">
        <f t="shared" si="114"/>
        <v>2.1150000000000002</v>
      </c>
      <c r="G2470" s="39">
        <f>VLOOKUP(N2470,Currecny_M!$A$1:$P$10,2,FALSE)</f>
        <v>83</v>
      </c>
      <c r="H2470" s="39">
        <f>MATCH(C2470,Currecny_M!$A$1:$P$1,0)</f>
        <v>9</v>
      </c>
      <c r="I2470" s="39">
        <f>VLOOKUP(N2470,Currecny_M!$A$1:$P$10,MATCH(Database!C2470,Currecny_M!$A$1:$P$1,0),FALSE)</f>
        <v>88.99</v>
      </c>
      <c r="J2470" s="82">
        <f t="shared" si="115"/>
        <v>188.21385000000001</v>
      </c>
      <c r="K2470" s="39">
        <f>VLOOKUP('Cover page'!$B$6,Currecny_M!$A$1:$P$10,MATCH(Database!C2470,Currecny_M!$A$1:$P$1,0),FALSE)</f>
        <v>1</v>
      </c>
      <c r="L2470" s="82">
        <f t="shared" si="116"/>
        <v>188.21385000000001</v>
      </c>
      <c r="M2470" s="82">
        <f>((E2470/$F$1)*VLOOKUP(N2470,Currecny_M!$A$1:$P$10,MATCH(Database!C2470,Currecny_M!$A$1:$P$1,0),FALSE))/VLOOKUP('Cover page'!$B$6,Currecny_M!$A$1:$P$10,MATCH(Database!C2470,Currecny_M!$A$1:$P$1,0),FALSE)</f>
        <v>188.21385000000001</v>
      </c>
      <c r="N2470" s="6" t="str">
        <f>VLOOKUP(B2470,Master!$A$2:$C$11,3,FALSE)</f>
        <v>Euro</v>
      </c>
      <c r="O2470" s="6" t="str">
        <f>VLOOKUP(B2470,Master!$A$2:$C$11,2,FALSE)</f>
        <v>Europe</v>
      </c>
      <c r="Q2470" s="39" t="str">
        <f>VLOOKUP(D2470,GL_Master!$A$1:$D$80,2,FALSE)</f>
        <v>BS</v>
      </c>
      <c r="R2470" s="39" t="str">
        <f>VLOOKUP(D2470,GL_Master!$A$1:$D$80,3,FALSE)</f>
        <v>Gross Block</v>
      </c>
      <c r="S2470" s="39" t="str">
        <f>VLOOKUP(D2470,GL_Master!$A$1:$D$80,4,FALSE)</f>
        <v>Tangible Fixed assets</v>
      </c>
    </row>
    <row r="2471" spans="1:19" x14ac:dyDescent="0.25">
      <c r="A2471" s="39" t="s">
        <v>262</v>
      </c>
      <c r="B2471" s="39" t="s">
        <v>237</v>
      </c>
      <c r="C2471" s="7">
        <v>44136</v>
      </c>
      <c r="D2471" s="39" t="s">
        <v>68</v>
      </c>
      <c r="E2471" s="39">
        <v>-1884</v>
      </c>
      <c r="F2471" s="82">
        <f t="shared" si="114"/>
        <v>-1.8839999999999999</v>
      </c>
      <c r="G2471" s="39">
        <f>VLOOKUP(N2471,Currecny_M!$A$1:$P$10,2,FALSE)</f>
        <v>83</v>
      </c>
      <c r="H2471" s="39">
        <f>MATCH(C2471,Currecny_M!$A$1:$P$1,0)</f>
        <v>9</v>
      </c>
      <c r="I2471" s="39">
        <f>VLOOKUP(N2471,Currecny_M!$A$1:$P$10,MATCH(Database!C2471,Currecny_M!$A$1:$P$1,0),FALSE)</f>
        <v>88.99</v>
      </c>
      <c r="J2471" s="82">
        <f t="shared" si="115"/>
        <v>-167.65715999999998</v>
      </c>
      <c r="K2471" s="39">
        <f>VLOOKUP('Cover page'!$B$6,Currecny_M!$A$1:$P$10,MATCH(Database!C2471,Currecny_M!$A$1:$P$1,0),FALSE)</f>
        <v>1</v>
      </c>
      <c r="L2471" s="82">
        <f t="shared" si="116"/>
        <v>-167.65715999999998</v>
      </c>
      <c r="M2471" s="82">
        <f>((E2471/$F$1)*VLOOKUP(N2471,Currecny_M!$A$1:$P$10,MATCH(Database!C2471,Currecny_M!$A$1:$P$1,0),FALSE))/VLOOKUP('Cover page'!$B$6,Currecny_M!$A$1:$P$10,MATCH(Database!C2471,Currecny_M!$A$1:$P$1,0),FALSE)</f>
        <v>-167.65715999999998</v>
      </c>
      <c r="N2471" s="6" t="str">
        <f>VLOOKUP(B2471,Master!$A$2:$C$11,3,FALSE)</f>
        <v>Euro</v>
      </c>
      <c r="O2471" s="6" t="str">
        <f>VLOOKUP(B2471,Master!$A$2:$C$11,2,FALSE)</f>
        <v>Europe</v>
      </c>
      <c r="Q2471" s="39" t="str">
        <f>VLOOKUP(D2471,GL_Master!$A$1:$D$80,2,FALSE)</f>
        <v>BS</v>
      </c>
      <c r="R2471" s="39" t="str">
        <f>VLOOKUP(D2471,GL_Master!$A$1:$D$80,3,FALSE)</f>
        <v>Accumulated Depreciation</v>
      </c>
      <c r="S2471" s="39" t="str">
        <f>VLOOKUP(D2471,GL_Master!$A$1:$D$80,4,FALSE)</f>
        <v>Accumulated Depreciation</v>
      </c>
    </row>
    <row r="2472" spans="1:19" x14ac:dyDescent="0.25">
      <c r="A2472" s="39" t="s">
        <v>262</v>
      </c>
      <c r="B2472" s="39" t="s">
        <v>237</v>
      </c>
      <c r="C2472" s="7">
        <v>44136</v>
      </c>
      <c r="D2472" s="39" t="s">
        <v>69</v>
      </c>
      <c r="E2472" s="39">
        <v>3668</v>
      </c>
      <c r="F2472" s="82">
        <f t="shared" si="114"/>
        <v>3.6680000000000001</v>
      </c>
      <c r="G2472" s="39">
        <f>VLOOKUP(N2472,Currecny_M!$A$1:$P$10,2,FALSE)</f>
        <v>83</v>
      </c>
      <c r="H2472" s="39">
        <f>MATCH(C2472,Currecny_M!$A$1:$P$1,0)</f>
        <v>9</v>
      </c>
      <c r="I2472" s="39">
        <f>VLOOKUP(N2472,Currecny_M!$A$1:$P$10,MATCH(Database!C2472,Currecny_M!$A$1:$P$1,0),FALSE)</f>
        <v>88.99</v>
      </c>
      <c r="J2472" s="82">
        <f t="shared" si="115"/>
        <v>326.41532000000001</v>
      </c>
      <c r="K2472" s="39">
        <f>VLOOKUP('Cover page'!$B$6,Currecny_M!$A$1:$P$10,MATCH(Database!C2472,Currecny_M!$A$1:$P$1,0),FALSE)</f>
        <v>1</v>
      </c>
      <c r="L2472" s="82">
        <f t="shared" si="116"/>
        <v>326.41532000000001</v>
      </c>
      <c r="M2472" s="82">
        <f>((E2472/$F$1)*VLOOKUP(N2472,Currecny_M!$A$1:$P$10,MATCH(Database!C2472,Currecny_M!$A$1:$P$1,0),FALSE))/VLOOKUP('Cover page'!$B$6,Currecny_M!$A$1:$P$10,MATCH(Database!C2472,Currecny_M!$A$1:$P$1,0),FALSE)</f>
        <v>326.41532000000001</v>
      </c>
      <c r="N2472" s="6" t="str">
        <f>VLOOKUP(B2472,Master!$A$2:$C$11,3,FALSE)</f>
        <v>Euro</v>
      </c>
      <c r="O2472" s="6" t="str">
        <f>VLOOKUP(B2472,Master!$A$2:$C$11,2,FALSE)</f>
        <v>Europe</v>
      </c>
      <c r="Q2472" s="39" t="str">
        <f>VLOOKUP(D2472,GL_Master!$A$1:$D$80,2,FALSE)</f>
        <v>BS</v>
      </c>
      <c r="R2472" s="39" t="str">
        <f>VLOOKUP(D2472,GL_Master!$A$1:$D$80,3,FALSE)</f>
        <v>Gross Block</v>
      </c>
      <c r="S2472" s="39" t="str">
        <f>VLOOKUP(D2472,GL_Master!$A$1:$D$80,4,FALSE)</f>
        <v>Tangible Fixed assets</v>
      </c>
    </row>
    <row r="2473" spans="1:19" x14ac:dyDescent="0.25">
      <c r="A2473" s="39" t="s">
        <v>262</v>
      </c>
      <c r="B2473" s="39" t="s">
        <v>237</v>
      </c>
      <c r="C2473" s="7">
        <v>44136</v>
      </c>
      <c r="D2473" s="39" t="s">
        <v>70</v>
      </c>
      <c r="E2473" s="39">
        <v>-144</v>
      </c>
      <c r="F2473" s="82">
        <f t="shared" si="114"/>
        <v>-0.14399999999999999</v>
      </c>
      <c r="G2473" s="39">
        <f>VLOOKUP(N2473,Currecny_M!$A$1:$P$10,2,FALSE)</f>
        <v>83</v>
      </c>
      <c r="H2473" s="39">
        <f>MATCH(C2473,Currecny_M!$A$1:$P$1,0)</f>
        <v>9</v>
      </c>
      <c r="I2473" s="39">
        <f>VLOOKUP(N2473,Currecny_M!$A$1:$P$10,MATCH(Database!C2473,Currecny_M!$A$1:$P$1,0),FALSE)</f>
        <v>88.99</v>
      </c>
      <c r="J2473" s="82">
        <f t="shared" si="115"/>
        <v>-12.814559999999998</v>
      </c>
      <c r="K2473" s="39">
        <f>VLOOKUP('Cover page'!$B$6,Currecny_M!$A$1:$P$10,MATCH(Database!C2473,Currecny_M!$A$1:$P$1,0),FALSE)</f>
        <v>1</v>
      </c>
      <c r="L2473" s="82">
        <f t="shared" si="116"/>
        <v>-12.814559999999998</v>
      </c>
      <c r="M2473" s="82">
        <f>((E2473/$F$1)*VLOOKUP(N2473,Currecny_M!$A$1:$P$10,MATCH(Database!C2473,Currecny_M!$A$1:$P$1,0),FALSE))/VLOOKUP('Cover page'!$B$6,Currecny_M!$A$1:$P$10,MATCH(Database!C2473,Currecny_M!$A$1:$P$1,0),FALSE)</f>
        <v>-12.814559999999998</v>
      </c>
      <c r="N2473" s="6" t="str">
        <f>VLOOKUP(B2473,Master!$A$2:$C$11,3,FALSE)</f>
        <v>Euro</v>
      </c>
      <c r="O2473" s="6" t="str">
        <f>VLOOKUP(B2473,Master!$A$2:$C$11,2,FALSE)</f>
        <v>Europe</v>
      </c>
      <c r="Q2473" s="39" t="str">
        <f>VLOOKUP(D2473,GL_Master!$A$1:$D$80,2,FALSE)</f>
        <v>BS</v>
      </c>
      <c r="R2473" s="39" t="str">
        <f>VLOOKUP(D2473,GL_Master!$A$1:$D$80,3,FALSE)</f>
        <v>Accumulated Depreciation</v>
      </c>
      <c r="S2473" s="39" t="str">
        <f>VLOOKUP(D2473,GL_Master!$A$1:$D$80,4,FALSE)</f>
        <v>Accumulated Depreciation</v>
      </c>
    </row>
    <row r="2474" spans="1:19" x14ac:dyDescent="0.25">
      <c r="A2474" s="39" t="s">
        <v>262</v>
      </c>
      <c r="B2474" s="39" t="s">
        <v>237</v>
      </c>
      <c r="C2474" s="7">
        <v>44136</v>
      </c>
      <c r="D2474" s="39" t="s">
        <v>71</v>
      </c>
      <c r="E2474" s="39">
        <v>6977</v>
      </c>
      <c r="F2474" s="82">
        <f t="shared" si="114"/>
        <v>6.9770000000000003</v>
      </c>
      <c r="G2474" s="39">
        <f>VLOOKUP(N2474,Currecny_M!$A$1:$P$10,2,FALSE)</f>
        <v>83</v>
      </c>
      <c r="H2474" s="39">
        <f>MATCH(C2474,Currecny_M!$A$1:$P$1,0)</f>
        <v>9</v>
      </c>
      <c r="I2474" s="39">
        <f>VLOOKUP(N2474,Currecny_M!$A$1:$P$10,MATCH(Database!C2474,Currecny_M!$A$1:$P$1,0),FALSE)</f>
        <v>88.99</v>
      </c>
      <c r="J2474" s="82">
        <f t="shared" si="115"/>
        <v>620.88323000000003</v>
      </c>
      <c r="K2474" s="39">
        <f>VLOOKUP('Cover page'!$B$6,Currecny_M!$A$1:$P$10,MATCH(Database!C2474,Currecny_M!$A$1:$P$1,0),FALSE)</f>
        <v>1</v>
      </c>
      <c r="L2474" s="82">
        <f t="shared" si="116"/>
        <v>620.88323000000003</v>
      </c>
      <c r="M2474" s="82">
        <f>((E2474/$F$1)*VLOOKUP(N2474,Currecny_M!$A$1:$P$10,MATCH(Database!C2474,Currecny_M!$A$1:$P$1,0),FALSE))/VLOOKUP('Cover page'!$B$6,Currecny_M!$A$1:$P$10,MATCH(Database!C2474,Currecny_M!$A$1:$P$1,0),FALSE)</f>
        <v>620.88323000000003</v>
      </c>
      <c r="N2474" s="6" t="str">
        <f>VLOOKUP(B2474,Master!$A$2:$C$11,3,FALSE)</f>
        <v>Euro</v>
      </c>
      <c r="O2474" s="6" t="str">
        <f>VLOOKUP(B2474,Master!$A$2:$C$11,2,FALSE)</f>
        <v>Europe</v>
      </c>
      <c r="Q2474" s="39" t="str">
        <f>VLOOKUP(D2474,GL_Master!$A$1:$D$80,2,FALSE)</f>
        <v>BS</v>
      </c>
      <c r="R2474" s="39" t="str">
        <f>VLOOKUP(D2474,GL_Master!$A$1:$D$80,3,FALSE)</f>
        <v>Gross Block</v>
      </c>
      <c r="S2474" s="39" t="str">
        <f>VLOOKUP(D2474,GL_Master!$A$1:$D$80,4,FALSE)</f>
        <v>Tangible Fixed assets</v>
      </c>
    </row>
    <row r="2475" spans="1:19" x14ac:dyDescent="0.25">
      <c r="A2475" s="39" t="s">
        <v>262</v>
      </c>
      <c r="B2475" s="39" t="s">
        <v>237</v>
      </c>
      <c r="C2475" s="7">
        <v>44136</v>
      </c>
      <c r="D2475" s="39" t="s">
        <v>72</v>
      </c>
      <c r="E2475" s="39">
        <v>57</v>
      </c>
      <c r="F2475" s="82">
        <f t="shared" si="114"/>
        <v>5.7000000000000002E-2</v>
      </c>
      <c r="G2475" s="39">
        <f>VLOOKUP(N2475,Currecny_M!$A$1:$P$10,2,FALSE)</f>
        <v>83</v>
      </c>
      <c r="H2475" s="39">
        <f>MATCH(C2475,Currecny_M!$A$1:$P$1,0)</f>
        <v>9</v>
      </c>
      <c r="I2475" s="39">
        <f>VLOOKUP(N2475,Currecny_M!$A$1:$P$10,MATCH(Database!C2475,Currecny_M!$A$1:$P$1,0),FALSE)</f>
        <v>88.99</v>
      </c>
      <c r="J2475" s="82">
        <f t="shared" si="115"/>
        <v>5.0724299999999998</v>
      </c>
      <c r="K2475" s="39">
        <f>VLOOKUP('Cover page'!$B$6,Currecny_M!$A$1:$P$10,MATCH(Database!C2475,Currecny_M!$A$1:$P$1,0),FALSE)</f>
        <v>1</v>
      </c>
      <c r="L2475" s="82">
        <f t="shared" si="116"/>
        <v>5.0724299999999998</v>
      </c>
      <c r="M2475" s="82">
        <f>((E2475/$F$1)*VLOOKUP(N2475,Currecny_M!$A$1:$P$10,MATCH(Database!C2475,Currecny_M!$A$1:$P$1,0),FALSE))/VLOOKUP('Cover page'!$B$6,Currecny_M!$A$1:$P$10,MATCH(Database!C2475,Currecny_M!$A$1:$P$1,0),FALSE)</f>
        <v>5.0724299999999998</v>
      </c>
      <c r="N2475" s="6" t="str">
        <f>VLOOKUP(B2475,Master!$A$2:$C$11,3,FALSE)</f>
        <v>Euro</v>
      </c>
      <c r="O2475" s="6" t="str">
        <f>VLOOKUP(B2475,Master!$A$2:$C$11,2,FALSE)</f>
        <v>Europe</v>
      </c>
      <c r="Q2475" s="39" t="str">
        <f>VLOOKUP(D2475,GL_Master!$A$1:$D$80,2,FALSE)</f>
        <v>BS</v>
      </c>
      <c r="R2475" s="39" t="str">
        <f>VLOOKUP(D2475,GL_Master!$A$1:$D$80,3,FALSE)</f>
        <v>Gross Block</v>
      </c>
      <c r="S2475" s="39" t="str">
        <f>VLOOKUP(D2475,GL_Master!$A$1:$D$80,4,FALSE)</f>
        <v>Tangible Fixed assets</v>
      </c>
    </row>
    <row r="2476" spans="1:19" x14ac:dyDescent="0.25">
      <c r="A2476" s="39" t="s">
        <v>262</v>
      </c>
      <c r="B2476" s="39" t="s">
        <v>237</v>
      </c>
      <c r="C2476" s="7">
        <v>44136</v>
      </c>
      <c r="D2476" s="39" t="s">
        <v>73</v>
      </c>
      <c r="E2476" s="39">
        <v>29</v>
      </c>
      <c r="F2476" s="82">
        <f t="shared" si="114"/>
        <v>2.9000000000000001E-2</v>
      </c>
      <c r="G2476" s="39">
        <f>VLOOKUP(N2476,Currecny_M!$A$1:$P$10,2,FALSE)</f>
        <v>83</v>
      </c>
      <c r="H2476" s="39">
        <f>MATCH(C2476,Currecny_M!$A$1:$P$1,0)</f>
        <v>9</v>
      </c>
      <c r="I2476" s="39">
        <f>VLOOKUP(N2476,Currecny_M!$A$1:$P$10,MATCH(Database!C2476,Currecny_M!$A$1:$P$1,0),FALSE)</f>
        <v>88.99</v>
      </c>
      <c r="J2476" s="82">
        <f t="shared" si="115"/>
        <v>2.5807099999999998</v>
      </c>
      <c r="K2476" s="39">
        <f>VLOOKUP('Cover page'!$B$6,Currecny_M!$A$1:$P$10,MATCH(Database!C2476,Currecny_M!$A$1:$P$1,0),FALSE)</f>
        <v>1</v>
      </c>
      <c r="L2476" s="82">
        <f t="shared" si="116"/>
        <v>2.5807099999999998</v>
      </c>
      <c r="M2476" s="82">
        <f>((E2476/$F$1)*VLOOKUP(N2476,Currecny_M!$A$1:$P$10,MATCH(Database!C2476,Currecny_M!$A$1:$P$1,0),FALSE))/VLOOKUP('Cover page'!$B$6,Currecny_M!$A$1:$P$10,MATCH(Database!C2476,Currecny_M!$A$1:$P$1,0),FALSE)</f>
        <v>2.5807099999999998</v>
      </c>
      <c r="N2476" s="6" t="str">
        <f>VLOOKUP(B2476,Master!$A$2:$C$11,3,FALSE)</f>
        <v>Euro</v>
      </c>
      <c r="O2476" s="6" t="str">
        <f>VLOOKUP(B2476,Master!$A$2:$C$11,2,FALSE)</f>
        <v>Europe</v>
      </c>
      <c r="Q2476" s="39" t="str">
        <f>VLOOKUP(D2476,GL_Master!$A$1:$D$80,2,FALSE)</f>
        <v>BS</v>
      </c>
      <c r="R2476" s="39" t="str">
        <f>VLOOKUP(D2476,GL_Master!$A$1:$D$80,3,FALSE)</f>
        <v>Gross Block</v>
      </c>
      <c r="S2476" s="39" t="str">
        <f>VLOOKUP(D2476,GL_Master!$A$1:$D$80,4,FALSE)</f>
        <v>Tangible Fixed assets</v>
      </c>
    </row>
    <row r="2477" spans="1:19" x14ac:dyDescent="0.25">
      <c r="A2477" s="39" t="s">
        <v>262</v>
      </c>
      <c r="B2477" s="39" t="s">
        <v>237</v>
      </c>
      <c r="C2477" s="7">
        <v>44136</v>
      </c>
      <c r="D2477" s="39" t="s">
        <v>74</v>
      </c>
      <c r="E2477" s="39">
        <v>-6818</v>
      </c>
      <c r="F2477" s="82">
        <f t="shared" si="114"/>
        <v>-6.8179999999999996</v>
      </c>
      <c r="G2477" s="39">
        <f>VLOOKUP(N2477,Currecny_M!$A$1:$P$10,2,FALSE)</f>
        <v>83</v>
      </c>
      <c r="H2477" s="39">
        <f>MATCH(C2477,Currecny_M!$A$1:$P$1,0)</f>
        <v>9</v>
      </c>
      <c r="I2477" s="39">
        <f>VLOOKUP(N2477,Currecny_M!$A$1:$P$10,MATCH(Database!C2477,Currecny_M!$A$1:$P$1,0),FALSE)</f>
        <v>88.99</v>
      </c>
      <c r="J2477" s="82">
        <f t="shared" si="115"/>
        <v>-606.73381999999992</v>
      </c>
      <c r="K2477" s="39">
        <f>VLOOKUP('Cover page'!$B$6,Currecny_M!$A$1:$P$10,MATCH(Database!C2477,Currecny_M!$A$1:$P$1,0),FALSE)</f>
        <v>1</v>
      </c>
      <c r="L2477" s="82">
        <f t="shared" si="116"/>
        <v>-606.73381999999992</v>
      </c>
      <c r="M2477" s="82">
        <f>((E2477/$F$1)*VLOOKUP(N2477,Currecny_M!$A$1:$P$10,MATCH(Database!C2477,Currecny_M!$A$1:$P$1,0),FALSE))/VLOOKUP('Cover page'!$B$6,Currecny_M!$A$1:$P$10,MATCH(Database!C2477,Currecny_M!$A$1:$P$1,0),FALSE)</f>
        <v>-606.73381999999992</v>
      </c>
      <c r="N2477" s="6" t="str">
        <f>VLOOKUP(B2477,Master!$A$2:$C$11,3,FALSE)</f>
        <v>Euro</v>
      </c>
      <c r="O2477" s="6" t="str">
        <f>VLOOKUP(B2477,Master!$A$2:$C$11,2,FALSE)</f>
        <v>Europe</v>
      </c>
      <c r="Q2477" s="39" t="str">
        <f>VLOOKUP(D2477,GL_Master!$A$1:$D$80,2,FALSE)</f>
        <v>BS</v>
      </c>
      <c r="R2477" s="39" t="str">
        <f>VLOOKUP(D2477,GL_Master!$A$1:$D$80,3,FALSE)</f>
        <v>Accumulated Depreciation</v>
      </c>
      <c r="S2477" s="39" t="str">
        <f>VLOOKUP(D2477,GL_Master!$A$1:$D$80,4,FALSE)</f>
        <v>Accumulated Depreciation</v>
      </c>
    </row>
    <row r="2478" spans="1:19" x14ac:dyDescent="0.25">
      <c r="A2478" s="39" t="s">
        <v>262</v>
      </c>
      <c r="B2478" s="39" t="s">
        <v>237</v>
      </c>
      <c r="C2478" s="7">
        <v>44136</v>
      </c>
      <c r="D2478" s="39" t="s">
        <v>21</v>
      </c>
      <c r="E2478" s="39">
        <v>573</v>
      </c>
      <c r="F2478" s="82">
        <f t="shared" si="114"/>
        <v>0.57299999999999995</v>
      </c>
      <c r="G2478" s="39">
        <f>VLOOKUP(N2478,Currecny_M!$A$1:$P$10,2,FALSE)</f>
        <v>83</v>
      </c>
      <c r="H2478" s="39">
        <f>MATCH(C2478,Currecny_M!$A$1:$P$1,0)</f>
        <v>9</v>
      </c>
      <c r="I2478" s="39">
        <f>VLOOKUP(N2478,Currecny_M!$A$1:$P$10,MATCH(Database!C2478,Currecny_M!$A$1:$P$1,0),FALSE)</f>
        <v>88.99</v>
      </c>
      <c r="J2478" s="82">
        <f t="shared" si="115"/>
        <v>50.991269999999993</v>
      </c>
      <c r="K2478" s="39">
        <f>VLOOKUP('Cover page'!$B$6,Currecny_M!$A$1:$P$10,MATCH(Database!C2478,Currecny_M!$A$1:$P$1,0),FALSE)</f>
        <v>1</v>
      </c>
      <c r="L2478" s="82">
        <f t="shared" si="116"/>
        <v>50.991269999999993</v>
      </c>
      <c r="M2478" s="82">
        <f>((E2478/$F$1)*VLOOKUP(N2478,Currecny_M!$A$1:$P$10,MATCH(Database!C2478,Currecny_M!$A$1:$P$1,0),FALSE))/VLOOKUP('Cover page'!$B$6,Currecny_M!$A$1:$P$10,MATCH(Database!C2478,Currecny_M!$A$1:$P$1,0),FALSE)</f>
        <v>50.991269999999993</v>
      </c>
      <c r="N2478" s="6" t="str">
        <f>VLOOKUP(B2478,Master!$A$2:$C$11,3,FALSE)</f>
        <v>Euro</v>
      </c>
      <c r="O2478" s="6" t="str">
        <f>VLOOKUP(B2478,Master!$A$2:$C$11,2,FALSE)</f>
        <v>Europe</v>
      </c>
      <c r="Q2478" s="39" t="str">
        <f>VLOOKUP(D2478,GL_Master!$A$1:$D$80,2,FALSE)</f>
        <v>BS</v>
      </c>
      <c r="R2478" s="39" t="str">
        <f>VLOOKUP(D2478,GL_Master!$A$1:$D$80,3,FALSE)</f>
        <v>Gross Block</v>
      </c>
      <c r="S2478" s="39" t="str">
        <f>VLOOKUP(D2478,GL_Master!$A$1:$D$80,4,FALSE)</f>
        <v>Tangible Fixed assets</v>
      </c>
    </row>
    <row r="2479" spans="1:19" x14ac:dyDescent="0.25">
      <c r="A2479" s="39" t="s">
        <v>262</v>
      </c>
      <c r="B2479" s="39" t="s">
        <v>237</v>
      </c>
      <c r="C2479" s="7">
        <v>44136</v>
      </c>
      <c r="D2479" s="39" t="s">
        <v>27</v>
      </c>
      <c r="E2479" s="39">
        <v>1252</v>
      </c>
      <c r="F2479" s="82">
        <f t="shared" si="114"/>
        <v>1.252</v>
      </c>
      <c r="G2479" s="39">
        <f>VLOOKUP(N2479,Currecny_M!$A$1:$P$10,2,FALSE)</f>
        <v>83</v>
      </c>
      <c r="H2479" s="39">
        <f>MATCH(C2479,Currecny_M!$A$1:$P$1,0)</f>
        <v>9</v>
      </c>
      <c r="I2479" s="39">
        <f>VLOOKUP(N2479,Currecny_M!$A$1:$P$10,MATCH(Database!C2479,Currecny_M!$A$1:$P$1,0),FALSE)</f>
        <v>88.99</v>
      </c>
      <c r="J2479" s="82">
        <f t="shared" si="115"/>
        <v>111.41547999999999</v>
      </c>
      <c r="K2479" s="39">
        <f>VLOOKUP('Cover page'!$B$6,Currecny_M!$A$1:$P$10,MATCH(Database!C2479,Currecny_M!$A$1:$P$1,0),FALSE)</f>
        <v>1</v>
      </c>
      <c r="L2479" s="82">
        <f t="shared" si="116"/>
        <v>111.41547999999999</v>
      </c>
      <c r="M2479" s="82">
        <f>((E2479/$F$1)*VLOOKUP(N2479,Currecny_M!$A$1:$P$10,MATCH(Database!C2479,Currecny_M!$A$1:$P$1,0),FALSE))/VLOOKUP('Cover page'!$B$6,Currecny_M!$A$1:$P$10,MATCH(Database!C2479,Currecny_M!$A$1:$P$1,0),FALSE)</f>
        <v>111.41547999999999</v>
      </c>
      <c r="N2479" s="6" t="str">
        <f>VLOOKUP(B2479,Master!$A$2:$C$11,3,FALSE)</f>
        <v>Euro</v>
      </c>
      <c r="O2479" s="6" t="str">
        <f>VLOOKUP(B2479,Master!$A$2:$C$11,2,FALSE)</f>
        <v>Europe</v>
      </c>
      <c r="Q2479" s="39" t="str">
        <f>VLOOKUP(D2479,GL_Master!$A$1:$D$80,2,FALSE)</f>
        <v>BS</v>
      </c>
      <c r="R2479" s="39" t="str">
        <f>VLOOKUP(D2479,GL_Master!$A$1:$D$80,3,FALSE)</f>
        <v>Gross Block</v>
      </c>
      <c r="S2479" s="39" t="str">
        <f>VLOOKUP(D2479,GL_Master!$A$1:$D$80,4,FALSE)</f>
        <v>Tangible Fixed assets</v>
      </c>
    </row>
    <row r="2480" spans="1:19" x14ac:dyDescent="0.25">
      <c r="A2480" s="39" t="s">
        <v>262</v>
      </c>
      <c r="B2480" s="39" t="s">
        <v>237</v>
      </c>
      <c r="C2480" s="7">
        <v>44136</v>
      </c>
      <c r="D2480" s="39" t="s">
        <v>75</v>
      </c>
      <c r="E2480" s="39">
        <v>-27</v>
      </c>
      <c r="F2480" s="82">
        <f t="shared" si="114"/>
        <v>-2.7E-2</v>
      </c>
      <c r="G2480" s="39">
        <f>VLOOKUP(N2480,Currecny_M!$A$1:$P$10,2,FALSE)</f>
        <v>83</v>
      </c>
      <c r="H2480" s="39">
        <f>MATCH(C2480,Currecny_M!$A$1:$P$1,0)</f>
        <v>9</v>
      </c>
      <c r="I2480" s="39">
        <f>VLOOKUP(N2480,Currecny_M!$A$1:$P$10,MATCH(Database!C2480,Currecny_M!$A$1:$P$1,0),FALSE)</f>
        <v>88.99</v>
      </c>
      <c r="J2480" s="82">
        <f t="shared" si="115"/>
        <v>-2.40273</v>
      </c>
      <c r="K2480" s="39">
        <f>VLOOKUP('Cover page'!$B$6,Currecny_M!$A$1:$P$10,MATCH(Database!C2480,Currecny_M!$A$1:$P$1,0),FALSE)</f>
        <v>1</v>
      </c>
      <c r="L2480" s="82">
        <f t="shared" si="116"/>
        <v>-2.40273</v>
      </c>
      <c r="M2480" s="82">
        <f>((E2480/$F$1)*VLOOKUP(N2480,Currecny_M!$A$1:$P$10,MATCH(Database!C2480,Currecny_M!$A$1:$P$1,0),FALSE))/VLOOKUP('Cover page'!$B$6,Currecny_M!$A$1:$P$10,MATCH(Database!C2480,Currecny_M!$A$1:$P$1,0),FALSE)</f>
        <v>-2.40273</v>
      </c>
      <c r="N2480" s="6" t="str">
        <f>VLOOKUP(B2480,Master!$A$2:$C$11,3,FALSE)</f>
        <v>Euro</v>
      </c>
      <c r="O2480" s="6" t="str">
        <f>VLOOKUP(B2480,Master!$A$2:$C$11,2,FALSE)</f>
        <v>Europe</v>
      </c>
      <c r="Q2480" s="39" t="str">
        <f>VLOOKUP(D2480,GL_Master!$A$1:$D$80,2,FALSE)</f>
        <v>BS</v>
      </c>
      <c r="R2480" s="39" t="str">
        <f>VLOOKUP(D2480,GL_Master!$A$1:$D$80,3,FALSE)</f>
        <v>Gross Block</v>
      </c>
      <c r="S2480" s="39" t="str">
        <f>VLOOKUP(D2480,GL_Master!$A$1:$D$80,4,FALSE)</f>
        <v>Tangible Fixed assets</v>
      </c>
    </row>
    <row r="2481" spans="1:19" x14ac:dyDescent="0.25">
      <c r="A2481" s="39" t="s">
        <v>262</v>
      </c>
      <c r="B2481" s="39" t="s">
        <v>237</v>
      </c>
      <c r="C2481" s="7">
        <v>44136</v>
      </c>
      <c r="D2481" s="39" t="s">
        <v>76</v>
      </c>
      <c r="E2481" s="39">
        <v>729</v>
      </c>
      <c r="F2481" s="82">
        <f t="shared" si="114"/>
        <v>0.72899999999999998</v>
      </c>
      <c r="G2481" s="39">
        <f>VLOOKUP(N2481,Currecny_M!$A$1:$P$10,2,FALSE)</f>
        <v>83</v>
      </c>
      <c r="H2481" s="39">
        <f>MATCH(C2481,Currecny_M!$A$1:$P$1,0)</f>
        <v>9</v>
      </c>
      <c r="I2481" s="39">
        <f>VLOOKUP(N2481,Currecny_M!$A$1:$P$10,MATCH(Database!C2481,Currecny_M!$A$1:$P$1,0),FALSE)</f>
        <v>88.99</v>
      </c>
      <c r="J2481" s="82">
        <f t="shared" si="115"/>
        <v>64.873709999999988</v>
      </c>
      <c r="K2481" s="39">
        <f>VLOOKUP('Cover page'!$B$6,Currecny_M!$A$1:$P$10,MATCH(Database!C2481,Currecny_M!$A$1:$P$1,0),FALSE)</f>
        <v>1</v>
      </c>
      <c r="L2481" s="82">
        <f t="shared" si="116"/>
        <v>64.873709999999988</v>
      </c>
      <c r="M2481" s="82">
        <f>((E2481/$F$1)*VLOOKUP(N2481,Currecny_M!$A$1:$P$10,MATCH(Database!C2481,Currecny_M!$A$1:$P$1,0),FALSE))/VLOOKUP('Cover page'!$B$6,Currecny_M!$A$1:$P$10,MATCH(Database!C2481,Currecny_M!$A$1:$P$1,0),FALSE)</f>
        <v>64.873709999999988</v>
      </c>
      <c r="N2481" s="6" t="str">
        <f>VLOOKUP(B2481,Master!$A$2:$C$11,3,FALSE)</f>
        <v>Euro</v>
      </c>
      <c r="O2481" s="6" t="str">
        <f>VLOOKUP(B2481,Master!$A$2:$C$11,2,FALSE)</f>
        <v>Europe</v>
      </c>
      <c r="Q2481" s="39" t="str">
        <f>VLOOKUP(D2481,GL_Master!$A$1:$D$80,2,FALSE)</f>
        <v>BS</v>
      </c>
      <c r="R2481" s="39" t="str">
        <f>VLOOKUP(D2481,GL_Master!$A$1:$D$80,3,FALSE)</f>
        <v>Inventories</v>
      </c>
      <c r="S2481" s="39" t="str">
        <f>VLOOKUP(D2481,GL_Master!$A$1:$D$80,4,FALSE)</f>
        <v>Inventory</v>
      </c>
    </row>
    <row r="2482" spans="1:19" x14ac:dyDescent="0.25">
      <c r="A2482" s="39" t="s">
        <v>262</v>
      </c>
      <c r="B2482" s="39" t="s">
        <v>237</v>
      </c>
      <c r="C2482" s="7">
        <v>44136</v>
      </c>
      <c r="D2482" s="39" t="s">
        <v>77</v>
      </c>
      <c r="E2482" s="39">
        <v>1720</v>
      </c>
      <c r="F2482" s="82">
        <f t="shared" si="114"/>
        <v>1.72</v>
      </c>
      <c r="G2482" s="39">
        <f>VLOOKUP(N2482,Currecny_M!$A$1:$P$10,2,FALSE)</f>
        <v>83</v>
      </c>
      <c r="H2482" s="39">
        <f>MATCH(C2482,Currecny_M!$A$1:$P$1,0)</f>
        <v>9</v>
      </c>
      <c r="I2482" s="39">
        <f>VLOOKUP(N2482,Currecny_M!$A$1:$P$10,MATCH(Database!C2482,Currecny_M!$A$1:$P$1,0),FALSE)</f>
        <v>88.99</v>
      </c>
      <c r="J2482" s="82">
        <f t="shared" si="115"/>
        <v>153.06279999999998</v>
      </c>
      <c r="K2482" s="39">
        <f>VLOOKUP('Cover page'!$B$6,Currecny_M!$A$1:$P$10,MATCH(Database!C2482,Currecny_M!$A$1:$P$1,0),FALSE)</f>
        <v>1</v>
      </c>
      <c r="L2482" s="82">
        <f t="shared" si="116"/>
        <v>153.06279999999998</v>
      </c>
      <c r="M2482" s="82">
        <f>((E2482/$F$1)*VLOOKUP(N2482,Currecny_M!$A$1:$P$10,MATCH(Database!C2482,Currecny_M!$A$1:$P$1,0),FALSE))/VLOOKUP('Cover page'!$B$6,Currecny_M!$A$1:$P$10,MATCH(Database!C2482,Currecny_M!$A$1:$P$1,0),FALSE)</f>
        <v>153.06279999999998</v>
      </c>
      <c r="N2482" s="6" t="str">
        <f>VLOOKUP(B2482,Master!$A$2:$C$11,3,FALSE)</f>
        <v>Euro</v>
      </c>
      <c r="O2482" s="6" t="str">
        <f>VLOOKUP(B2482,Master!$A$2:$C$11,2,FALSE)</f>
        <v>Europe</v>
      </c>
      <c r="Q2482" s="39" t="str">
        <f>VLOOKUP(D2482,GL_Master!$A$1:$D$80,2,FALSE)</f>
        <v>BS</v>
      </c>
      <c r="R2482" s="39" t="str">
        <f>VLOOKUP(D2482,GL_Master!$A$1:$D$80,3,FALSE)</f>
        <v>Inventories</v>
      </c>
      <c r="S2482" s="39" t="str">
        <f>VLOOKUP(D2482,GL_Master!$A$1:$D$80,4,FALSE)</f>
        <v>Inventory</v>
      </c>
    </row>
    <row r="2483" spans="1:19" x14ac:dyDescent="0.25">
      <c r="A2483" s="39" t="s">
        <v>262</v>
      </c>
      <c r="B2483" s="39" t="s">
        <v>237</v>
      </c>
      <c r="C2483" s="7">
        <v>44136</v>
      </c>
      <c r="D2483" s="39" t="s">
        <v>2</v>
      </c>
      <c r="E2483" s="39">
        <v>172192</v>
      </c>
      <c r="F2483" s="82">
        <f t="shared" si="114"/>
        <v>172.19200000000001</v>
      </c>
      <c r="G2483" s="39">
        <f>VLOOKUP(N2483,Currecny_M!$A$1:$P$10,2,FALSE)</f>
        <v>83</v>
      </c>
      <c r="H2483" s="39">
        <f>MATCH(C2483,Currecny_M!$A$1:$P$1,0)</f>
        <v>9</v>
      </c>
      <c r="I2483" s="39">
        <f>VLOOKUP(N2483,Currecny_M!$A$1:$P$10,MATCH(Database!C2483,Currecny_M!$A$1:$P$1,0),FALSE)</f>
        <v>88.99</v>
      </c>
      <c r="J2483" s="82">
        <f t="shared" si="115"/>
        <v>15323.36608</v>
      </c>
      <c r="K2483" s="39">
        <f>VLOOKUP('Cover page'!$B$6,Currecny_M!$A$1:$P$10,MATCH(Database!C2483,Currecny_M!$A$1:$P$1,0),FALSE)</f>
        <v>1</v>
      </c>
      <c r="L2483" s="82">
        <f t="shared" si="116"/>
        <v>15323.36608</v>
      </c>
      <c r="M2483" s="82">
        <f>((E2483/$F$1)*VLOOKUP(N2483,Currecny_M!$A$1:$P$10,MATCH(Database!C2483,Currecny_M!$A$1:$P$1,0),FALSE))/VLOOKUP('Cover page'!$B$6,Currecny_M!$A$1:$P$10,MATCH(Database!C2483,Currecny_M!$A$1:$P$1,0),FALSE)</f>
        <v>15323.36608</v>
      </c>
      <c r="N2483" s="6" t="str">
        <f>VLOOKUP(B2483,Master!$A$2:$C$11,3,FALSE)</f>
        <v>Euro</v>
      </c>
      <c r="O2483" s="6" t="str">
        <f>VLOOKUP(B2483,Master!$A$2:$C$11,2,FALSE)</f>
        <v>Europe</v>
      </c>
      <c r="Q2483" s="39" t="str">
        <f>VLOOKUP(D2483,GL_Master!$A$1:$D$80,2,FALSE)</f>
        <v>BS</v>
      </c>
      <c r="R2483" s="39" t="str">
        <f>VLOOKUP(D2483,GL_Master!$A$1:$D$80,3,FALSE)</f>
        <v>Trade receivables</v>
      </c>
      <c r="S2483" s="39" t="str">
        <f>VLOOKUP(D2483,GL_Master!$A$1:$D$80,4,FALSE)</f>
        <v>Unsecured, considered good</v>
      </c>
    </row>
    <row r="2484" spans="1:19" x14ac:dyDescent="0.25">
      <c r="A2484" s="39" t="s">
        <v>262</v>
      </c>
      <c r="B2484" s="39" t="s">
        <v>237</v>
      </c>
      <c r="C2484" s="7">
        <v>44136</v>
      </c>
      <c r="D2484" s="39" t="s">
        <v>78</v>
      </c>
      <c r="E2484" s="39">
        <v>28</v>
      </c>
      <c r="F2484" s="82">
        <f t="shared" si="114"/>
        <v>2.8000000000000001E-2</v>
      </c>
      <c r="G2484" s="39">
        <f>VLOOKUP(N2484,Currecny_M!$A$1:$P$10,2,FALSE)</f>
        <v>83</v>
      </c>
      <c r="H2484" s="39">
        <f>MATCH(C2484,Currecny_M!$A$1:$P$1,0)</f>
        <v>9</v>
      </c>
      <c r="I2484" s="39">
        <f>VLOOKUP(N2484,Currecny_M!$A$1:$P$10,MATCH(Database!C2484,Currecny_M!$A$1:$P$1,0),FALSE)</f>
        <v>88.99</v>
      </c>
      <c r="J2484" s="82">
        <f t="shared" si="115"/>
        <v>2.4917199999999999</v>
      </c>
      <c r="K2484" s="39">
        <f>VLOOKUP('Cover page'!$B$6,Currecny_M!$A$1:$P$10,MATCH(Database!C2484,Currecny_M!$A$1:$P$1,0),FALSE)</f>
        <v>1</v>
      </c>
      <c r="L2484" s="82">
        <f t="shared" si="116"/>
        <v>2.4917199999999999</v>
      </c>
      <c r="M2484" s="82">
        <f>((E2484/$F$1)*VLOOKUP(N2484,Currecny_M!$A$1:$P$10,MATCH(Database!C2484,Currecny_M!$A$1:$P$1,0),FALSE))/VLOOKUP('Cover page'!$B$6,Currecny_M!$A$1:$P$10,MATCH(Database!C2484,Currecny_M!$A$1:$P$1,0),FALSE)</f>
        <v>2.4917199999999999</v>
      </c>
      <c r="N2484" s="6" t="str">
        <f>VLOOKUP(B2484,Master!$A$2:$C$11,3,FALSE)</f>
        <v>Euro</v>
      </c>
      <c r="O2484" s="6" t="str">
        <f>VLOOKUP(B2484,Master!$A$2:$C$11,2,FALSE)</f>
        <v>Europe</v>
      </c>
      <c r="Q2484" s="39" t="str">
        <f>VLOOKUP(D2484,GL_Master!$A$1:$D$80,2,FALSE)</f>
        <v>BS</v>
      </c>
      <c r="R2484" s="39" t="str">
        <f>VLOOKUP(D2484,GL_Master!$A$1:$D$80,3,FALSE)</f>
        <v>Cash &amp; Bank Balances</v>
      </c>
      <c r="S2484" s="39" t="str">
        <f>VLOOKUP(D2484,GL_Master!$A$1:$D$80,4,FALSE)</f>
        <v>Cash In hand</v>
      </c>
    </row>
    <row r="2485" spans="1:19" x14ac:dyDescent="0.25">
      <c r="A2485" s="39" t="s">
        <v>262</v>
      </c>
      <c r="B2485" s="39" t="s">
        <v>237</v>
      </c>
      <c r="C2485" s="7">
        <v>44136</v>
      </c>
      <c r="D2485" s="39" t="s">
        <v>79</v>
      </c>
      <c r="E2485" s="39">
        <v>-7157</v>
      </c>
      <c r="F2485" s="82">
        <f t="shared" si="114"/>
        <v>-7.157</v>
      </c>
      <c r="G2485" s="39">
        <f>VLOOKUP(N2485,Currecny_M!$A$1:$P$10,2,FALSE)</f>
        <v>83</v>
      </c>
      <c r="H2485" s="39">
        <f>MATCH(C2485,Currecny_M!$A$1:$P$1,0)</f>
        <v>9</v>
      </c>
      <c r="I2485" s="39">
        <f>VLOOKUP(N2485,Currecny_M!$A$1:$P$10,MATCH(Database!C2485,Currecny_M!$A$1:$P$1,0),FALSE)</f>
        <v>88.99</v>
      </c>
      <c r="J2485" s="82">
        <f t="shared" si="115"/>
        <v>-636.90143</v>
      </c>
      <c r="K2485" s="39">
        <f>VLOOKUP('Cover page'!$B$6,Currecny_M!$A$1:$P$10,MATCH(Database!C2485,Currecny_M!$A$1:$P$1,0),FALSE)</f>
        <v>1</v>
      </c>
      <c r="L2485" s="82">
        <f t="shared" si="116"/>
        <v>-636.90143</v>
      </c>
      <c r="M2485" s="82">
        <f>((E2485/$F$1)*VLOOKUP(N2485,Currecny_M!$A$1:$P$10,MATCH(Database!C2485,Currecny_M!$A$1:$P$1,0),FALSE))/VLOOKUP('Cover page'!$B$6,Currecny_M!$A$1:$P$10,MATCH(Database!C2485,Currecny_M!$A$1:$P$1,0),FALSE)</f>
        <v>-636.90143</v>
      </c>
      <c r="N2485" s="6" t="str">
        <f>VLOOKUP(B2485,Master!$A$2:$C$11,3,FALSE)</f>
        <v>Euro</v>
      </c>
      <c r="O2485" s="6" t="str">
        <f>VLOOKUP(B2485,Master!$A$2:$C$11,2,FALSE)</f>
        <v>Europe</v>
      </c>
      <c r="Q2485" s="39" t="str">
        <f>VLOOKUP(D2485,GL_Master!$A$1:$D$80,2,FALSE)</f>
        <v>BS</v>
      </c>
      <c r="R2485" s="39" t="str">
        <f>VLOOKUP(D2485,GL_Master!$A$1:$D$80,3,FALSE)</f>
        <v>Loan Fund</v>
      </c>
      <c r="S2485" s="39" t="str">
        <f>VLOOKUP(D2485,GL_Master!$A$1:$D$80,4,FALSE)</f>
        <v>Term Loan</v>
      </c>
    </row>
    <row r="2486" spans="1:19" x14ac:dyDescent="0.25">
      <c r="A2486" s="39" t="s">
        <v>262</v>
      </c>
      <c r="B2486" s="39" t="s">
        <v>237</v>
      </c>
      <c r="C2486" s="7">
        <v>44136</v>
      </c>
      <c r="D2486" s="39" t="s">
        <v>80</v>
      </c>
      <c r="E2486" s="39">
        <v>199</v>
      </c>
      <c r="F2486" s="82">
        <f t="shared" si="114"/>
        <v>0.19900000000000001</v>
      </c>
      <c r="G2486" s="39">
        <f>VLOOKUP(N2486,Currecny_M!$A$1:$P$10,2,FALSE)</f>
        <v>83</v>
      </c>
      <c r="H2486" s="39">
        <f>MATCH(C2486,Currecny_M!$A$1:$P$1,0)</f>
        <v>9</v>
      </c>
      <c r="I2486" s="39">
        <f>VLOOKUP(N2486,Currecny_M!$A$1:$P$10,MATCH(Database!C2486,Currecny_M!$A$1:$P$1,0),FALSE)</f>
        <v>88.99</v>
      </c>
      <c r="J2486" s="82">
        <f t="shared" si="115"/>
        <v>17.709009999999999</v>
      </c>
      <c r="K2486" s="39">
        <f>VLOOKUP('Cover page'!$B$6,Currecny_M!$A$1:$P$10,MATCH(Database!C2486,Currecny_M!$A$1:$P$1,0),FALSE)</f>
        <v>1</v>
      </c>
      <c r="L2486" s="82">
        <f t="shared" si="116"/>
        <v>17.709009999999999</v>
      </c>
      <c r="M2486" s="82">
        <f>((E2486/$F$1)*VLOOKUP(N2486,Currecny_M!$A$1:$P$10,MATCH(Database!C2486,Currecny_M!$A$1:$P$1,0),FALSE))/VLOOKUP('Cover page'!$B$6,Currecny_M!$A$1:$P$10,MATCH(Database!C2486,Currecny_M!$A$1:$P$1,0),FALSE)</f>
        <v>17.709009999999999</v>
      </c>
      <c r="N2486" s="6" t="str">
        <f>VLOOKUP(B2486,Master!$A$2:$C$11,3,FALSE)</f>
        <v>Euro</v>
      </c>
      <c r="O2486" s="6" t="str">
        <f>VLOOKUP(B2486,Master!$A$2:$C$11,2,FALSE)</f>
        <v>Europe</v>
      </c>
      <c r="Q2486" s="39" t="str">
        <f>VLOOKUP(D2486,GL_Master!$A$1:$D$80,2,FALSE)</f>
        <v>BS</v>
      </c>
      <c r="R2486" s="39" t="str">
        <f>VLOOKUP(D2486,GL_Master!$A$1:$D$80,3,FALSE)</f>
        <v>Cash &amp; Bank Balances</v>
      </c>
      <c r="S2486" s="39" t="str">
        <f>VLOOKUP(D2486,GL_Master!$A$1:$D$80,4,FALSE)</f>
        <v xml:space="preserve">      On Current Accounts</v>
      </c>
    </row>
    <row r="2487" spans="1:19" x14ac:dyDescent="0.25">
      <c r="A2487" s="39" t="s">
        <v>262</v>
      </c>
      <c r="B2487" s="39" t="s">
        <v>237</v>
      </c>
      <c r="C2487" s="7">
        <v>44136</v>
      </c>
      <c r="D2487" s="39" t="s">
        <v>81</v>
      </c>
      <c r="E2487" s="39">
        <v>13760</v>
      </c>
      <c r="F2487" s="82">
        <f t="shared" si="114"/>
        <v>13.76</v>
      </c>
      <c r="G2487" s="39">
        <f>VLOOKUP(N2487,Currecny_M!$A$1:$P$10,2,FALSE)</f>
        <v>83</v>
      </c>
      <c r="H2487" s="39">
        <f>MATCH(C2487,Currecny_M!$A$1:$P$1,0)</f>
        <v>9</v>
      </c>
      <c r="I2487" s="39">
        <f>VLOOKUP(N2487,Currecny_M!$A$1:$P$10,MATCH(Database!C2487,Currecny_M!$A$1:$P$1,0),FALSE)</f>
        <v>88.99</v>
      </c>
      <c r="J2487" s="82">
        <f t="shared" si="115"/>
        <v>1224.5023999999999</v>
      </c>
      <c r="K2487" s="39">
        <f>VLOOKUP('Cover page'!$B$6,Currecny_M!$A$1:$P$10,MATCH(Database!C2487,Currecny_M!$A$1:$P$1,0),FALSE)</f>
        <v>1</v>
      </c>
      <c r="L2487" s="82">
        <f t="shared" si="116"/>
        <v>1224.5023999999999</v>
      </c>
      <c r="M2487" s="82">
        <f>((E2487/$F$1)*VLOOKUP(N2487,Currecny_M!$A$1:$P$10,MATCH(Database!C2487,Currecny_M!$A$1:$P$1,0),FALSE))/VLOOKUP('Cover page'!$B$6,Currecny_M!$A$1:$P$10,MATCH(Database!C2487,Currecny_M!$A$1:$P$1,0),FALSE)</f>
        <v>1224.5023999999999</v>
      </c>
      <c r="N2487" s="6" t="str">
        <f>VLOOKUP(B2487,Master!$A$2:$C$11,3,FALSE)</f>
        <v>Euro</v>
      </c>
      <c r="O2487" s="6" t="str">
        <f>VLOOKUP(B2487,Master!$A$2:$C$11,2,FALSE)</f>
        <v>Europe</v>
      </c>
      <c r="Q2487" s="39" t="str">
        <f>VLOOKUP(D2487,GL_Master!$A$1:$D$80,2,FALSE)</f>
        <v>BS</v>
      </c>
      <c r="R2487" s="39" t="str">
        <f>VLOOKUP(D2487,GL_Master!$A$1:$D$80,3,FALSE)</f>
        <v>Other Current Assets</v>
      </c>
      <c r="S2487" s="39" t="str">
        <f>VLOOKUP(D2487,GL_Master!$A$1:$D$80,4,FALSE)</f>
        <v>Advance tax recoverable (net of provision )</v>
      </c>
    </row>
    <row r="2488" spans="1:19" x14ac:dyDescent="0.25">
      <c r="A2488" s="39" t="s">
        <v>262</v>
      </c>
      <c r="B2488" s="39" t="s">
        <v>237</v>
      </c>
      <c r="C2488" s="7">
        <v>44136</v>
      </c>
      <c r="D2488" s="39" t="s">
        <v>19</v>
      </c>
      <c r="E2488" s="39">
        <v>142</v>
      </c>
      <c r="F2488" s="82">
        <f t="shared" si="114"/>
        <v>0.14199999999999999</v>
      </c>
      <c r="G2488" s="39">
        <f>VLOOKUP(N2488,Currecny_M!$A$1:$P$10,2,FALSE)</f>
        <v>83</v>
      </c>
      <c r="H2488" s="39">
        <f>MATCH(C2488,Currecny_M!$A$1:$P$1,0)</f>
        <v>9</v>
      </c>
      <c r="I2488" s="39">
        <f>VLOOKUP(N2488,Currecny_M!$A$1:$P$10,MATCH(Database!C2488,Currecny_M!$A$1:$P$1,0),FALSE)</f>
        <v>88.99</v>
      </c>
      <c r="J2488" s="82">
        <f t="shared" si="115"/>
        <v>12.636579999999999</v>
      </c>
      <c r="K2488" s="39">
        <f>VLOOKUP('Cover page'!$B$6,Currecny_M!$A$1:$P$10,MATCH(Database!C2488,Currecny_M!$A$1:$P$1,0),FALSE)</f>
        <v>1</v>
      </c>
      <c r="L2488" s="82">
        <f t="shared" si="116"/>
        <v>12.636579999999999</v>
      </c>
      <c r="M2488" s="82">
        <f>((E2488/$F$1)*VLOOKUP(N2488,Currecny_M!$A$1:$P$10,MATCH(Database!C2488,Currecny_M!$A$1:$P$1,0),FALSE))/VLOOKUP('Cover page'!$B$6,Currecny_M!$A$1:$P$10,MATCH(Database!C2488,Currecny_M!$A$1:$P$1,0),FALSE)</f>
        <v>12.636579999999999</v>
      </c>
      <c r="N2488" s="6" t="str">
        <f>VLOOKUP(B2488,Master!$A$2:$C$11,3,FALSE)</f>
        <v>Euro</v>
      </c>
      <c r="O2488" s="6" t="str">
        <f>VLOOKUP(B2488,Master!$A$2:$C$11,2,FALSE)</f>
        <v>Europe</v>
      </c>
      <c r="Q2488" s="39" t="str">
        <f>VLOOKUP(D2488,GL_Master!$A$1:$D$80,2,FALSE)</f>
        <v>BS</v>
      </c>
      <c r="R2488" s="39" t="str">
        <f>VLOOKUP(D2488,GL_Master!$A$1:$D$80,3,FALSE)</f>
        <v>Short-term loan and advances</v>
      </c>
      <c r="S2488" s="39" t="str">
        <f>VLOOKUP(D2488,GL_Master!$A$1:$D$80,4,FALSE)</f>
        <v>Prepaid expenses</v>
      </c>
    </row>
    <row r="2489" spans="1:19" x14ac:dyDescent="0.25">
      <c r="A2489" s="39" t="s">
        <v>262</v>
      </c>
      <c r="B2489" s="39" t="s">
        <v>237</v>
      </c>
      <c r="C2489" s="7">
        <v>44136</v>
      </c>
      <c r="D2489" s="39" t="s">
        <v>82</v>
      </c>
      <c r="E2489" s="39">
        <v>1532</v>
      </c>
      <c r="F2489" s="82">
        <f t="shared" si="114"/>
        <v>1.532</v>
      </c>
      <c r="G2489" s="39">
        <f>VLOOKUP(N2489,Currecny_M!$A$1:$P$10,2,FALSE)</f>
        <v>83</v>
      </c>
      <c r="H2489" s="39">
        <f>MATCH(C2489,Currecny_M!$A$1:$P$1,0)</f>
        <v>9</v>
      </c>
      <c r="I2489" s="39">
        <f>VLOOKUP(N2489,Currecny_M!$A$1:$P$10,MATCH(Database!C2489,Currecny_M!$A$1:$P$1,0),FALSE)</f>
        <v>88.99</v>
      </c>
      <c r="J2489" s="82">
        <f t="shared" si="115"/>
        <v>136.33267999999998</v>
      </c>
      <c r="K2489" s="39">
        <f>VLOOKUP('Cover page'!$B$6,Currecny_M!$A$1:$P$10,MATCH(Database!C2489,Currecny_M!$A$1:$P$1,0),FALSE)</f>
        <v>1</v>
      </c>
      <c r="L2489" s="82">
        <f t="shared" si="116"/>
        <v>136.33267999999998</v>
      </c>
      <c r="M2489" s="82">
        <f>((E2489/$F$1)*VLOOKUP(N2489,Currecny_M!$A$1:$P$10,MATCH(Database!C2489,Currecny_M!$A$1:$P$1,0),FALSE))/VLOOKUP('Cover page'!$B$6,Currecny_M!$A$1:$P$10,MATCH(Database!C2489,Currecny_M!$A$1:$P$1,0),FALSE)</f>
        <v>136.33267999999998</v>
      </c>
      <c r="N2489" s="6" t="str">
        <f>VLOOKUP(B2489,Master!$A$2:$C$11,3,FALSE)</f>
        <v>Euro</v>
      </c>
      <c r="O2489" s="6" t="str">
        <f>VLOOKUP(B2489,Master!$A$2:$C$11,2,FALSE)</f>
        <v>Europe</v>
      </c>
      <c r="Q2489" s="39" t="str">
        <f>VLOOKUP(D2489,GL_Master!$A$1:$D$80,2,FALSE)</f>
        <v>BS</v>
      </c>
      <c r="R2489" s="39" t="str">
        <f>VLOOKUP(D2489,GL_Master!$A$1:$D$80,3,FALSE)</f>
        <v>Short-term loan and advances</v>
      </c>
      <c r="S2489" s="39" t="str">
        <f>VLOOKUP(D2489,GL_Master!$A$1:$D$80,4,FALSE)</f>
        <v>Advance to vendor/employees</v>
      </c>
    </row>
    <row r="2490" spans="1:19" x14ac:dyDescent="0.25">
      <c r="A2490" s="39" t="s">
        <v>262</v>
      </c>
      <c r="B2490" s="39" t="s">
        <v>237</v>
      </c>
      <c r="C2490" s="7">
        <v>44136</v>
      </c>
      <c r="D2490" s="39" t="s">
        <v>83</v>
      </c>
      <c r="E2490" s="39">
        <v>1050</v>
      </c>
      <c r="F2490" s="82">
        <f t="shared" si="114"/>
        <v>1.05</v>
      </c>
      <c r="G2490" s="39">
        <f>VLOOKUP(N2490,Currecny_M!$A$1:$P$10,2,FALSE)</f>
        <v>83</v>
      </c>
      <c r="H2490" s="39">
        <f>MATCH(C2490,Currecny_M!$A$1:$P$1,0)</f>
        <v>9</v>
      </c>
      <c r="I2490" s="39">
        <f>VLOOKUP(N2490,Currecny_M!$A$1:$P$10,MATCH(Database!C2490,Currecny_M!$A$1:$P$1,0),FALSE)</f>
        <v>88.99</v>
      </c>
      <c r="J2490" s="82">
        <f t="shared" si="115"/>
        <v>93.439499999999995</v>
      </c>
      <c r="K2490" s="39">
        <f>VLOOKUP('Cover page'!$B$6,Currecny_M!$A$1:$P$10,MATCH(Database!C2490,Currecny_M!$A$1:$P$1,0),FALSE)</f>
        <v>1</v>
      </c>
      <c r="L2490" s="82">
        <f t="shared" si="116"/>
        <v>93.439499999999995</v>
      </c>
      <c r="M2490" s="82">
        <f>((E2490/$F$1)*VLOOKUP(N2490,Currecny_M!$A$1:$P$10,MATCH(Database!C2490,Currecny_M!$A$1:$P$1,0),FALSE))/VLOOKUP('Cover page'!$B$6,Currecny_M!$A$1:$P$10,MATCH(Database!C2490,Currecny_M!$A$1:$P$1,0),FALSE)</f>
        <v>93.439499999999995</v>
      </c>
      <c r="N2490" s="6" t="str">
        <f>VLOOKUP(B2490,Master!$A$2:$C$11,3,FALSE)</f>
        <v>Euro</v>
      </c>
      <c r="O2490" s="6" t="str">
        <f>VLOOKUP(B2490,Master!$A$2:$C$11,2,FALSE)</f>
        <v>Europe</v>
      </c>
      <c r="Q2490" s="39" t="str">
        <f>VLOOKUP(D2490,GL_Master!$A$1:$D$80,2,FALSE)</f>
        <v>BS</v>
      </c>
      <c r="R2490" s="39" t="str">
        <f>VLOOKUP(D2490,GL_Master!$A$1:$D$80,3,FALSE)</f>
        <v>Other Current Assets</v>
      </c>
      <c r="S2490" s="39" t="str">
        <f>VLOOKUP(D2490,GL_Master!$A$1:$D$80,4,FALSE)</f>
        <v>Security deposits ( Unsecured, considered good)</v>
      </c>
    </row>
    <row r="2491" spans="1:19" x14ac:dyDescent="0.25">
      <c r="A2491" s="39" t="s">
        <v>262</v>
      </c>
      <c r="B2491" s="39" t="s">
        <v>237</v>
      </c>
      <c r="C2491" s="7">
        <v>44136</v>
      </c>
      <c r="D2491" s="39" t="s">
        <v>246</v>
      </c>
      <c r="E2491" s="39">
        <v>-119634</v>
      </c>
      <c r="F2491" s="82">
        <f t="shared" si="114"/>
        <v>-119.634</v>
      </c>
      <c r="G2491" s="39">
        <f>VLOOKUP(N2491,Currecny_M!$A$1:$P$10,2,FALSE)</f>
        <v>83</v>
      </c>
      <c r="H2491" s="39">
        <f>MATCH(C2491,Currecny_M!$A$1:$P$1,0)</f>
        <v>9</v>
      </c>
      <c r="I2491" s="39">
        <f>VLOOKUP(N2491,Currecny_M!$A$1:$P$10,MATCH(Database!C2491,Currecny_M!$A$1:$P$1,0),FALSE)</f>
        <v>88.99</v>
      </c>
      <c r="J2491" s="82">
        <f t="shared" si="115"/>
        <v>-10646.229659999999</v>
      </c>
      <c r="K2491" s="39">
        <f>VLOOKUP('Cover page'!$B$6,Currecny_M!$A$1:$P$10,MATCH(Database!C2491,Currecny_M!$A$1:$P$1,0),FALSE)</f>
        <v>1</v>
      </c>
      <c r="L2491" s="82">
        <f t="shared" si="116"/>
        <v>-10646.229659999999</v>
      </c>
      <c r="M2491" s="82">
        <f>((E2491/$F$1)*VLOOKUP(N2491,Currecny_M!$A$1:$P$10,MATCH(Database!C2491,Currecny_M!$A$1:$P$1,0),FALSE))/VLOOKUP('Cover page'!$B$6,Currecny_M!$A$1:$P$10,MATCH(Database!C2491,Currecny_M!$A$1:$P$1,0),FALSE)</f>
        <v>-10646.229659999999</v>
      </c>
      <c r="N2491" s="6" t="str">
        <f>VLOOKUP(B2491,Master!$A$2:$C$11,3,FALSE)</f>
        <v>Euro</v>
      </c>
      <c r="O2491" s="6" t="str">
        <f>VLOOKUP(B2491,Master!$A$2:$C$11,2,FALSE)</f>
        <v>Europe</v>
      </c>
      <c r="Q2491" s="39" t="str">
        <f>VLOOKUP(D2491,GL_Master!$A$1:$D$80,2,FALSE)</f>
        <v>PL</v>
      </c>
      <c r="R2491" s="39" t="str">
        <f>VLOOKUP(D2491,GL_Master!$A$1:$D$80,3,FALSE)</f>
        <v>Revenue from Operations</v>
      </c>
      <c r="S2491" s="39" t="str">
        <f>VLOOKUP(D2491,GL_Master!$A$1:$D$80,4,FALSE)</f>
        <v>Contract revenue</v>
      </c>
    </row>
    <row r="2492" spans="1:19" x14ac:dyDescent="0.25">
      <c r="A2492" s="39" t="s">
        <v>262</v>
      </c>
      <c r="B2492" s="39" t="s">
        <v>237</v>
      </c>
      <c r="C2492" s="7">
        <v>44136</v>
      </c>
      <c r="D2492" s="39" t="s">
        <v>134</v>
      </c>
      <c r="E2492" s="39">
        <v>-883</v>
      </c>
      <c r="F2492" s="82">
        <f t="shared" si="114"/>
        <v>-0.88300000000000001</v>
      </c>
      <c r="G2492" s="39">
        <f>VLOOKUP(N2492,Currecny_M!$A$1:$P$10,2,FALSE)</f>
        <v>83</v>
      </c>
      <c r="H2492" s="39">
        <f>MATCH(C2492,Currecny_M!$A$1:$P$1,0)</f>
        <v>9</v>
      </c>
      <c r="I2492" s="39">
        <f>VLOOKUP(N2492,Currecny_M!$A$1:$P$10,MATCH(Database!C2492,Currecny_M!$A$1:$P$1,0),FALSE)</f>
        <v>88.99</v>
      </c>
      <c r="J2492" s="82">
        <f t="shared" si="115"/>
        <v>-78.57817</v>
      </c>
      <c r="K2492" s="39">
        <f>VLOOKUP('Cover page'!$B$6,Currecny_M!$A$1:$P$10,MATCH(Database!C2492,Currecny_M!$A$1:$P$1,0),FALSE)</f>
        <v>1</v>
      </c>
      <c r="L2492" s="82">
        <f t="shared" si="116"/>
        <v>-78.57817</v>
      </c>
      <c r="M2492" s="82">
        <f>((E2492/$F$1)*VLOOKUP(N2492,Currecny_M!$A$1:$P$10,MATCH(Database!C2492,Currecny_M!$A$1:$P$1,0),FALSE))/VLOOKUP('Cover page'!$B$6,Currecny_M!$A$1:$P$10,MATCH(Database!C2492,Currecny_M!$A$1:$P$1,0),FALSE)</f>
        <v>-78.57817</v>
      </c>
      <c r="N2492" s="6" t="str">
        <f>VLOOKUP(B2492,Master!$A$2:$C$11,3,FALSE)</f>
        <v>Euro</v>
      </c>
      <c r="O2492" s="6" t="str">
        <f>VLOOKUP(B2492,Master!$A$2:$C$11,2,FALSE)</f>
        <v>Europe</v>
      </c>
      <c r="Q2492" s="39" t="str">
        <f>VLOOKUP(D2492,GL_Master!$A$1:$D$80,2,FALSE)</f>
        <v>PL</v>
      </c>
      <c r="R2492" s="39" t="str">
        <f>VLOOKUP(D2492,GL_Master!$A$1:$D$80,3,FALSE)</f>
        <v>Other Income</v>
      </c>
      <c r="S2492" s="39" t="str">
        <f>VLOOKUP(D2492,GL_Master!$A$1:$D$80,4,FALSE)</f>
        <v>Other Income</v>
      </c>
    </row>
    <row r="2493" spans="1:19" x14ac:dyDescent="0.25">
      <c r="A2493" s="39" t="s">
        <v>262</v>
      </c>
      <c r="B2493" s="39" t="s">
        <v>237</v>
      </c>
      <c r="C2493" s="7">
        <v>44136</v>
      </c>
      <c r="D2493" s="39" t="s">
        <v>86</v>
      </c>
      <c r="E2493" s="39">
        <v>56</v>
      </c>
      <c r="F2493" s="82">
        <f t="shared" si="114"/>
        <v>5.6000000000000001E-2</v>
      </c>
      <c r="G2493" s="39">
        <f>VLOOKUP(N2493,Currecny_M!$A$1:$P$10,2,FALSE)</f>
        <v>83</v>
      </c>
      <c r="H2493" s="39">
        <f>MATCH(C2493,Currecny_M!$A$1:$P$1,0)</f>
        <v>9</v>
      </c>
      <c r="I2493" s="39">
        <f>VLOOKUP(N2493,Currecny_M!$A$1:$P$10,MATCH(Database!C2493,Currecny_M!$A$1:$P$1,0),FALSE)</f>
        <v>88.99</v>
      </c>
      <c r="J2493" s="82">
        <f t="shared" si="115"/>
        <v>4.9834399999999999</v>
      </c>
      <c r="K2493" s="39">
        <f>VLOOKUP('Cover page'!$B$6,Currecny_M!$A$1:$P$10,MATCH(Database!C2493,Currecny_M!$A$1:$P$1,0),FALSE)</f>
        <v>1</v>
      </c>
      <c r="L2493" s="82">
        <f t="shared" si="116"/>
        <v>4.9834399999999999</v>
      </c>
      <c r="M2493" s="82">
        <f>((E2493/$F$1)*VLOOKUP(N2493,Currecny_M!$A$1:$P$10,MATCH(Database!C2493,Currecny_M!$A$1:$P$1,0),FALSE))/VLOOKUP('Cover page'!$B$6,Currecny_M!$A$1:$P$10,MATCH(Database!C2493,Currecny_M!$A$1:$P$1,0),FALSE)</f>
        <v>4.9834399999999999</v>
      </c>
      <c r="N2493" s="6" t="str">
        <f>VLOOKUP(B2493,Master!$A$2:$C$11,3,FALSE)</f>
        <v>Euro</v>
      </c>
      <c r="O2493" s="6" t="str">
        <f>VLOOKUP(B2493,Master!$A$2:$C$11,2,FALSE)</f>
        <v>Europe</v>
      </c>
      <c r="Q2493" s="39" t="str">
        <f>VLOOKUP(D2493,GL_Master!$A$1:$D$80,2,FALSE)</f>
        <v>PL</v>
      </c>
      <c r="R2493" s="39" t="str">
        <f>VLOOKUP(D2493,GL_Master!$A$1:$D$80,3,FALSE)</f>
        <v>COGS</v>
      </c>
      <c r="S2493" s="39" t="str">
        <f>VLOOKUP(D2493,GL_Master!$A$1:$D$80,4,FALSE)</f>
        <v>Purchase of other traded goods</v>
      </c>
    </row>
    <row r="2494" spans="1:19" x14ac:dyDescent="0.25">
      <c r="A2494" s="39" t="s">
        <v>262</v>
      </c>
      <c r="B2494" s="39" t="s">
        <v>237</v>
      </c>
      <c r="C2494" s="7">
        <v>44136</v>
      </c>
      <c r="D2494" s="39" t="s">
        <v>87</v>
      </c>
      <c r="E2494" s="39">
        <v>27</v>
      </c>
      <c r="F2494" s="82">
        <f t="shared" si="114"/>
        <v>2.7E-2</v>
      </c>
      <c r="G2494" s="39">
        <f>VLOOKUP(N2494,Currecny_M!$A$1:$P$10,2,FALSE)</f>
        <v>83</v>
      </c>
      <c r="H2494" s="39">
        <f>MATCH(C2494,Currecny_M!$A$1:$P$1,0)</f>
        <v>9</v>
      </c>
      <c r="I2494" s="39">
        <f>VLOOKUP(N2494,Currecny_M!$A$1:$P$10,MATCH(Database!C2494,Currecny_M!$A$1:$P$1,0),FALSE)</f>
        <v>88.99</v>
      </c>
      <c r="J2494" s="82">
        <f t="shared" si="115"/>
        <v>2.40273</v>
      </c>
      <c r="K2494" s="39">
        <f>VLOOKUP('Cover page'!$B$6,Currecny_M!$A$1:$P$10,MATCH(Database!C2494,Currecny_M!$A$1:$P$1,0),FALSE)</f>
        <v>1</v>
      </c>
      <c r="L2494" s="82">
        <f t="shared" si="116"/>
        <v>2.40273</v>
      </c>
      <c r="M2494" s="82">
        <f>((E2494/$F$1)*VLOOKUP(N2494,Currecny_M!$A$1:$P$10,MATCH(Database!C2494,Currecny_M!$A$1:$P$1,0),FALSE))/VLOOKUP('Cover page'!$B$6,Currecny_M!$A$1:$P$10,MATCH(Database!C2494,Currecny_M!$A$1:$P$1,0),FALSE)</f>
        <v>2.40273</v>
      </c>
      <c r="N2494" s="6" t="str">
        <f>VLOOKUP(B2494,Master!$A$2:$C$11,3,FALSE)</f>
        <v>Euro</v>
      </c>
      <c r="O2494" s="6" t="str">
        <f>VLOOKUP(B2494,Master!$A$2:$C$11,2,FALSE)</f>
        <v>Europe</v>
      </c>
      <c r="Q2494" s="39" t="str">
        <f>VLOOKUP(D2494,GL_Master!$A$1:$D$80,2,FALSE)</f>
        <v>PL</v>
      </c>
      <c r="R2494" s="39" t="str">
        <f>VLOOKUP(D2494,GL_Master!$A$1:$D$80,3,FALSE)</f>
        <v>COGS</v>
      </c>
      <c r="S2494" s="39" t="str">
        <f>VLOOKUP(D2494,GL_Master!$A$1:$D$80,4,FALSE)</f>
        <v>Civil, Installation, Commissioning and Other miscellaneous expenses</v>
      </c>
    </row>
    <row r="2495" spans="1:19" x14ac:dyDescent="0.25">
      <c r="A2495" s="39" t="s">
        <v>262</v>
      </c>
      <c r="B2495" s="39" t="s">
        <v>237</v>
      </c>
      <c r="C2495" s="7">
        <v>44136</v>
      </c>
      <c r="D2495" s="39" t="s">
        <v>88</v>
      </c>
      <c r="E2495" s="39">
        <v>87</v>
      </c>
      <c r="F2495" s="82">
        <f t="shared" si="114"/>
        <v>8.6999999999999994E-2</v>
      </c>
      <c r="G2495" s="39">
        <f>VLOOKUP(N2495,Currecny_M!$A$1:$P$10,2,FALSE)</f>
        <v>83</v>
      </c>
      <c r="H2495" s="39">
        <f>MATCH(C2495,Currecny_M!$A$1:$P$1,0)</f>
        <v>9</v>
      </c>
      <c r="I2495" s="39">
        <f>VLOOKUP(N2495,Currecny_M!$A$1:$P$10,MATCH(Database!C2495,Currecny_M!$A$1:$P$1,0),FALSE)</f>
        <v>88.99</v>
      </c>
      <c r="J2495" s="82">
        <f t="shared" si="115"/>
        <v>7.7421299999999986</v>
      </c>
      <c r="K2495" s="39">
        <f>VLOOKUP('Cover page'!$B$6,Currecny_M!$A$1:$P$10,MATCH(Database!C2495,Currecny_M!$A$1:$P$1,0),FALSE)</f>
        <v>1</v>
      </c>
      <c r="L2495" s="82">
        <f t="shared" si="116"/>
        <v>7.7421299999999986</v>
      </c>
      <c r="M2495" s="82">
        <f>((E2495/$F$1)*VLOOKUP(N2495,Currecny_M!$A$1:$P$10,MATCH(Database!C2495,Currecny_M!$A$1:$P$1,0),FALSE))/VLOOKUP('Cover page'!$B$6,Currecny_M!$A$1:$P$10,MATCH(Database!C2495,Currecny_M!$A$1:$P$1,0),FALSE)</f>
        <v>7.7421299999999986</v>
      </c>
      <c r="N2495" s="6" t="str">
        <f>VLOOKUP(B2495,Master!$A$2:$C$11,3,FALSE)</f>
        <v>Euro</v>
      </c>
      <c r="O2495" s="6" t="str">
        <f>VLOOKUP(B2495,Master!$A$2:$C$11,2,FALSE)</f>
        <v>Europe</v>
      </c>
      <c r="Q2495" s="39" t="str">
        <f>VLOOKUP(D2495,GL_Master!$A$1:$D$80,2,FALSE)</f>
        <v>PL</v>
      </c>
      <c r="R2495" s="39" t="str">
        <f>VLOOKUP(D2495,GL_Master!$A$1:$D$80,3,FALSE)</f>
        <v>COGS</v>
      </c>
      <c r="S2495" s="39" t="str">
        <f>VLOOKUP(D2495,GL_Master!$A$1:$D$80,4,FALSE)</f>
        <v>Civil, Installation, Commissioning and Other miscellaneous expenses</v>
      </c>
    </row>
    <row r="2496" spans="1:19" x14ac:dyDescent="0.25">
      <c r="A2496" s="39" t="s">
        <v>262</v>
      </c>
      <c r="B2496" s="39" t="s">
        <v>237</v>
      </c>
      <c r="C2496" s="7">
        <v>44136</v>
      </c>
      <c r="D2496" s="39" t="s">
        <v>89</v>
      </c>
      <c r="E2496" s="39">
        <v>170</v>
      </c>
      <c r="F2496" s="82">
        <f t="shared" si="114"/>
        <v>0.17</v>
      </c>
      <c r="G2496" s="39">
        <f>VLOOKUP(N2496,Currecny_M!$A$1:$P$10,2,FALSE)</f>
        <v>83</v>
      </c>
      <c r="H2496" s="39">
        <f>MATCH(C2496,Currecny_M!$A$1:$P$1,0)</f>
        <v>9</v>
      </c>
      <c r="I2496" s="39">
        <f>VLOOKUP(N2496,Currecny_M!$A$1:$P$10,MATCH(Database!C2496,Currecny_M!$A$1:$P$1,0),FALSE)</f>
        <v>88.99</v>
      </c>
      <c r="J2496" s="82">
        <f t="shared" si="115"/>
        <v>15.128299999999999</v>
      </c>
      <c r="K2496" s="39">
        <f>VLOOKUP('Cover page'!$B$6,Currecny_M!$A$1:$P$10,MATCH(Database!C2496,Currecny_M!$A$1:$P$1,0),FALSE)</f>
        <v>1</v>
      </c>
      <c r="L2496" s="82">
        <f t="shared" si="116"/>
        <v>15.128299999999999</v>
      </c>
      <c r="M2496" s="82">
        <f>((E2496/$F$1)*VLOOKUP(N2496,Currecny_M!$A$1:$P$10,MATCH(Database!C2496,Currecny_M!$A$1:$P$1,0),FALSE))/VLOOKUP('Cover page'!$B$6,Currecny_M!$A$1:$P$10,MATCH(Database!C2496,Currecny_M!$A$1:$P$1,0),FALSE)</f>
        <v>15.128299999999999</v>
      </c>
      <c r="N2496" s="6" t="str">
        <f>VLOOKUP(B2496,Master!$A$2:$C$11,3,FALSE)</f>
        <v>Euro</v>
      </c>
      <c r="O2496" s="6" t="str">
        <f>VLOOKUP(B2496,Master!$A$2:$C$11,2,FALSE)</f>
        <v>Europe</v>
      </c>
      <c r="Q2496" s="39" t="str">
        <f>VLOOKUP(D2496,GL_Master!$A$1:$D$80,2,FALSE)</f>
        <v>PL</v>
      </c>
      <c r="R2496" s="39" t="str">
        <f>VLOOKUP(D2496,GL_Master!$A$1:$D$80,3,FALSE)</f>
        <v>COGS</v>
      </c>
      <c r="S2496" s="39" t="str">
        <f>VLOOKUP(D2496,GL_Master!$A$1:$D$80,4,FALSE)</f>
        <v>project Expenses</v>
      </c>
    </row>
    <row r="2497" spans="1:19" x14ac:dyDescent="0.25">
      <c r="A2497" s="39" t="s">
        <v>262</v>
      </c>
      <c r="B2497" s="39" t="s">
        <v>237</v>
      </c>
      <c r="C2497" s="7">
        <v>44136</v>
      </c>
      <c r="D2497" s="39" t="s">
        <v>90</v>
      </c>
      <c r="E2497" s="39">
        <v>58</v>
      </c>
      <c r="F2497" s="82">
        <f t="shared" si="114"/>
        <v>5.8000000000000003E-2</v>
      </c>
      <c r="G2497" s="39">
        <f>VLOOKUP(N2497,Currecny_M!$A$1:$P$10,2,FALSE)</f>
        <v>83</v>
      </c>
      <c r="H2497" s="39">
        <f>MATCH(C2497,Currecny_M!$A$1:$P$1,0)</f>
        <v>9</v>
      </c>
      <c r="I2497" s="39">
        <f>VLOOKUP(N2497,Currecny_M!$A$1:$P$10,MATCH(Database!C2497,Currecny_M!$A$1:$P$1,0),FALSE)</f>
        <v>88.99</v>
      </c>
      <c r="J2497" s="82">
        <f t="shared" si="115"/>
        <v>5.1614199999999997</v>
      </c>
      <c r="K2497" s="39">
        <f>VLOOKUP('Cover page'!$B$6,Currecny_M!$A$1:$P$10,MATCH(Database!C2497,Currecny_M!$A$1:$P$1,0),FALSE)</f>
        <v>1</v>
      </c>
      <c r="L2497" s="82">
        <f t="shared" si="116"/>
        <v>5.1614199999999997</v>
      </c>
      <c r="M2497" s="82">
        <f>((E2497/$F$1)*VLOOKUP(N2497,Currecny_M!$A$1:$P$10,MATCH(Database!C2497,Currecny_M!$A$1:$P$1,0),FALSE))/VLOOKUP('Cover page'!$B$6,Currecny_M!$A$1:$P$10,MATCH(Database!C2497,Currecny_M!$A$1:$P$1,0),FALSE)</f>
        <v>5.1614199999999997</v>
      </c>
      <c r="N2497" s="6" t="str">
        <f>VLOOKUP(B2497,Master!$A$2:$C$11,3,FALSE)</f>
        <v>Euro</v>
      </c>
      <c r="O2497" s="6" t="str">
        <f>VLOOKUP(B2497,Master!$A$2:$C$11,2,FALSE)</f>
        <v>Europe</v>
      </c>
      <c r="Q2497" s="39" t="str">
        <f>VLOOKUP(D2497,GL_Master!$A$1:$D$80,2,FALSE)</f>
        <v>PL</v>
      </c>
      <c r="R2497" s="39" t="str">
        <f>VLOOKUP(D2497,GL_Master!$A$1:$D$80,3,FALSE)</f>
        <v>Office utility</v>
      </c>
      <c r="S2497" s="39" t="str">
        <f>VLOOKUP(D2497,GL_Master!$A$1:$D$80,4,FALSE)</f>
        <v>Electricity Expenses</v>
      </c>
    </row>
    <row r="2498" spans="1:19" x14ac:dyDescent="0.25">
      <c r="A2498" s="39" t="s">
        <v>262</v>
      </c>
      <c r="B2498" s="39" t="s">
        <v>237</v>
      </c>
      <c r="C2498" s="7">
        <v>44136</v>
      </c>
      <c r="D2498" s="39" t="s">
        <v>91</v>
      </c>
      <c r="E2498" s="39">
        <v>116</v>
      </c>
      <c r="F2498" s="82">
        <f t="shared" si="114"/>
        <v>0.11600000000000001</v>
      </c>
      <c r="G2498" s="39">
        <f>VLOOKUP(N2498,Currecny_M!$A$1:$P$10,2,FALSE)</f>
        <v>83</v>
      </c>
      <c r="H2498" s="39">
        <f>MATCH(C2498,Currecny_M!$A$1:$P$1,0)</f>
        <v>9</v>
      </c>
      <c r="I2498" s="39">
        <f>VLOOKUP(N2498,Currecny_M!$A$1:$P$10,MATCH(Database!C2498,Currecny_M!$A$1:$P$1,0),FALSE)</f>
        <v>88.99</v>
      </c>
      <c r="J2498" s="82">
        <f t="shared" si="115"/>
        <v>10.322839999999999</v>
      </c>
      <c r="K2498" s="39">
        <f>VLOOKUP('Cover page'!$B$6,Currecny_M!$A$1:$P$10,MATCH(Database!C2498,Currecny_M!$A$1:$P$1,0),FALSE)</f>
        <v>1</v>
      </c>
      <c r="L2498" s="82">
        <f t="shared" si="116"/>
        <v>10.322839999999999</v>
      </c>
      <c r="M2498" s="82">
        <f>((E2498/$F$1)*VLOOKUP(N2498,Currecny_M!$A$1:$P$10,MATCH(Database!C2498,Currecny_M!$A$1:$P$1,0),FALSE))/VLOOKUP('Cover page'!$B$6,Currecny_M!$A$1:$P$10,MATCH(Database!C2498,Currecny_M!$A$1:$P$1,0),FALSE)</f>
        <v>10.322839999999999</v>
      </c>
      <c r="N2498" s="6" t="str">
        <f>VLOOKUP(B2498,Master!$A$2:$C$11,3,FALSE)</f>
        <v>Euro</v>
      </c>
      <c r="O2498" s="6" t="str">
        <f>VLOOKUP(B2498,Master!$A$2:$C$11,2,FALSE)</f>
        <v>Europe</v>
      </c>
      <c r="Q2498" s="39" t="str">
        <f>VLOOKUP(D2498,GL_Master!$A$1:$D$80,2,FALSE)</f>
        <v>PL</v>
      </c>
      <c r="R2498" s="39" t="str">
        <f>VLOOKUP(D2498,GL_Master!$A$1:$D$80,3,FALSE)</f>
        <v>Misc. expenses</v>
      </c>
      <c r="S2498" s="39" t="str">
        <f>VLOOKUP(D2498,GL_Master!$A$1:$D$80,4,FALSE)</f>
        <v>Repair &amp; Maintenance</v>
      </c>
    </row>
    <row r="2499" spans="1:19" x14ac:dyDescent="0.25">
      <c r="A2499" s="39" t="s">
        <v>262</v>
      </c>
      <c r="B2499" s="39" t="s">
        <v>237</v>
      </c>
      <c r="C2499" s="7">
        <v>44136</v>
      </c>
      <c r="D2499" s="39" t="s">
        <v>92</v>
      </c>
      <c r="E2499" s="39">
        <v>84</v>
      </c>
      <c r="F2499" s="82">
        <f t="shared" si="114"/>
        <v>8.4000000000000005E-2</v>
      </c>
      <c r="G2499" s="39">
        <f>VLOOKUP(N2499,Currecny_M!$A$1:$P$10,2,FALSE)</f>
        <v>83</v>
      </c>
      <c r="H2499" s="39">
        <f>MATCH(C2499,Currecny_M!$A$1:$P$1,0)</f>
        <v>9</v>
      </c>
      <c r="I2499" s="39">
        <f>VLOOKUP(N2499,Currecny_M!$A$1:$P$10,MATCH(Database!C2499,Currecny_M!$A$1:$P$1,0),FALSE)</f>
        <v>88.99</v>
      </c>
      <c r="J2499" s="82">
        <f t="shared" si="115"/>
        <v>7.4751599999999998</v>
      </c>
      <c r="K2499" s="39">
        <f>VLOOKUP('Cover page'!$B$6,Currecny_M!$A$1:$P$10,MATCH(Database!C2499,Currecny_M!$A$1:$P$1,0),FALSE)</f>
        <v>1</v>
      </c>
      <c r="L2499" s="82">
        <f t="shared" si="116"/>
        <v>7.4751599999999998</v>
      </c>
      <c r="M2499" s="82">
        <f>((E2499/$F$1)*VLOOKUP(N2499,Currecny_M!$A$1:$P$10,MATCH(Database!C2499,Currecny_M!$A$1:$P$1,0),FALSE))/VLOOKUP('Cover page'!$B$6,Currecny_M!$A$1:$P$10,MATCH(Database!C2499,Currecny_M!$A$1:$P$1,0),FALSE)</f>
        <v>7.4751599999999998</v>
      </c>
      <c r="N2499" s="6" t="str">
        <f>VLOOKUP(B2499,Master!$A$2:$C$11,3,FALSE)</f>
        <v>Euro</v>
      </c>
      <c r="O2499" s="6" t="str">
        <f>VLOOKUP(B2499,Master!$A$2:$C$11,2,FALSE)</f>
        <v>Europe</v>
      </c>
      <c r="Q2499" s="39" t="str">
        <f>VLOOKUP(D2499,GL_Master!$A$1:$D$80,2,FALSE)</f>
        <v>PL</v>
      </c>
      <c r="R2499" s="39" t="str">
        <f>VLOOKUP(D2499,GL_Master!$A$1:$D$80,3,FALSE)</f>
        <v>Misc. expenses</v>
      </c>
      <c r="S2499" s="39" t="str">
        <f>VLOOKUP(D2499,GL_Master!$A$1:$D$80,4,FALSE)</f>
        <v>Repair &amp; Maintenance</v>
      </c>
    </row>
    <row r="2500" spans="1:19" x14ac:dyDescent="0.25">
      <c r="A2500" s="39" t="s">
        <v>262</v>
      </c>
      <c r="B2500" s="39" t="s">
        <v>237</v>
      </c>
      <c r="C2500" s="7">
        <v>44136</v>
      </c>
      <c r="D2500" s="39" t="s">
        <v>93</v>
      </c>
      <c r="E2500" s="39">
        <v>956</v>
      </c>
      <c r="F2500" s="82">
        <f t="shared" ref="F2500:F2563" si="117">E2500/$F$1</f>
        <v>0.95599999999999996</v>
      </c>
      <c r="G2500" s="39">
        <f>VLOOKUP(N2500,Currecny_M!$A$1:$P$10,2,FALSE)</f>
        <v>83</v>
      </c>
      <c r="H2500" s="39">
        <f>MATCH(C2500,Currecny_M!$A$1:$P$1,0)</f>
        <v>9</v>
      </c>
      <c r="I2500" s="39">
        <f>VLOOKUP(N2500,Currecny_M!$A$1:$P$10,MATCH(Database!C2500,Currecny_M!$A$1:$P$1,0),FALSE)</f>
        <v>88.99</v>
      </c>
      <c r="J2500" s="82">
        <f t="shared" ref="J2500:J2563" si="118">F2500*I2500</f>
        <v>85.074439999999996</v>
      </c>
      <c r="K2500" s="39">
        <f>VLOOKUP('Cover page'!$B$6,Currecny_M!$A$1:$P$10,MATCH(Database!C2500,Currecny_M!$A$1:$P$1,0),FALSE)</f>
        <v>1</v>
      </c>
      <c r="L2500" s="82">
        <f t="shared" ref="L2500:L2563" si="119">J2500/K2500</f>
        <v>85.074439999999996</v>
      </c>
      <c r="M2500" s="82">
        <f>((E2500/$F$1)*VLOOKUP(N2500,Currecny_M!$A$1:$P$10,MATCH(Database!C2500,Currecny_M!$A$1:$P$1,0),FALSE))/VLOOKUP('Cover page'!$B$6,Currecny_M!$A$1:$P$10,MATCH(Database!C2500,Currecny_M!$A$1:$P$1,0),FALSE)</f>
        <v>85.074439999999996</v>
      </c>
      <c r="N2500" s="6" t="str">
        <f>VLOOKUP(B2500,Master!$A$2:$C$11,3,FALSE)</f>
        <v>Euro</v>
      </c>
      <c r="O2500" s="6" t="str">
        <f>VLOOKUP(B2500,Master!$A$2:$C$11,2,FALSE)</f>
        <v>Europe</v>
      </c>
      <c r="Q2500" s="39" t="str">
        <f>VLOOKUP(D2500,GL_Master!$A$1:$D$80,2,FALSE)</f>
        <v>PL</v>
      </c>
      <c r="R2500" s="39" t="str">
        <f>VLOOKUP(D2500,GL_Master!$A$1:$D$80,3,FALSE)</f>
        <v>Salary wages &amp; benefits</v>
      </c>
      <c r="S2500" s="39" t="str">
        <f>VLOOKUP(D2500,GL_Master!$A$1:$D$80,4,FALSE)</f>
        <v>Employee benefits expense</v>
      </c>
    </row>
    <row r="2501" spans="1:19" x14ac:dyDescent="0.25">
      <c r="A2501" s="39" t="s">
        <v>262</v>
      </c>
      <c r="B2501" s="39" t="s">
        <v>237</v>
      </c>
      <c r="C2501" s="7">
        <v>44136</v>
      </c>
      <c r="D2501" s="39" t="s">
        <v>33</v>
      </c>
      <c r="E2501" s="39">
        <v>28</v>
      </c>
      <c r="F2501" s="82">
        <f t="shared" si="117"/>
        <v>2.8000000000000001E-2</v>
      </c>
      <c r="G2501" s="39">
        <f>VLOOKUP(N2501,Currecny_M!$A$1:$P$10,2,FALSE)</f>
        <v>83</v>
      </c>
      <c r="H2501" s="39">
        <f>MATCH(C2501,Currecny_M!$A$1:$P$1,0)</f>
        <v>9</v>
      </c>
      <c r="I2501" s="39">
        <f>VLOOKUP(N2501,Currecny_M!$A$1:$P$10,MATCH(Database!C2501,Currecny_M!$A$1:$P$1,0),FALSE)</f>
        <v>88.99</v>
      </c>
      <c r="J2501" s="82">
        <f t="shared" si="118"/>
        <v>2.4917199999999999</v>
      </c>
      <c r="K2501" s="39">
        <f>VLOOKUP('Cover page'!$B$6,Currecny_M!$A$1:$P$10,MATCH(Database!C2501,Currecny_M!$A$1:$P$1,0),FALSE)</f>
        <v>1</v>
      </c>
      <c r="L2501" s="82">
        <f t="shared" si="119"/>
        <v>2.4917199999999999</v>
      </c>
      <c r="M2501" s="82">
        <f>((E2501/$F$1)*VLOOKUP(N2501,Currecny_M!$A$1:$P$10,MATCH(Database!C2501,Currecny_M!$A$1:$P$1,0),FALSE))/VLOOKUP('Cover page'!$B$6,Currecny_M!$A$1:$P$10,MATCH(Database!C2501,Currecny_M!$A$1:$P$1,0),FALSE)</f>
        <v>2.4917199999999999</v>
      </c>
      <c r="N2501" s="6" t="str">
        <f>VLOOKUP(B2501,Master!$A$2:$C$11,3,FALSE)</f>
        <v>Euro</v>
      </c>
      <c r="O2501" s="6" t="str">
        <f>VLOOKUP(B2501,Master!$A$2:$C$11,2,FALSE)</f>
        <v>Europe</v>
      </c>
      <c r="Q2501" s="39" t="str">
        <f>VLOOKUP(D2501,GL_Master!$A$1:$D$80,2,FALSE)</f>
        <v>PL</v>
      </c>
      <c r="R2501" s="39" t="str">
        <f>VLOOKUP(D2501,GL_Master!$A$1:$D$80,3,FALSE)</f>
        <v>Staff welfare expenses</v>
      </c>
      <c r="S2501" s="39" t="str">
        <f>VLOOKUP(D2501,GL_Master!$A$1:$D$80,4,FALSE)</f>
        <v>Other staff welfare</v>
      </c>
    </row>
    <row r="2502" spans="1:19" x14ac:dyDescent="0.25">
      <c r="A2502" s="39" t="s">
        <v>262</v>
      </c>
      <c r="B2502" s="39" t="s">
        <v>237</v>
      </c>
      <c r="C2502" s="7">
        <v>44136</v>
      </c>
      <c r="D2502" s="39" t="s">
        <v>94</v>
      </c>
      <c r="E2502" s="39">
        <v>162</v>
      </c>
      <c r="F2502" s="82">
        <f t="shared" si="117"/>
        <v>0.16200000000000001</v>
      </c>
      <c r="G2502" s="39">
        <f>VLOOKUP(N2502,Currecny_M!$A$1:$P$10,2,FALSE)</f>
        <v>83</v>
      </c>
      <c r="H2502" s="39">
        <f>MATCH(C2502,Currecny_M!$A$1:$P$1,0)</f>
        <v>9</v>
      </c>
      <c r="I2502" s="39">
        <f>VLOOKUP(N2502,Currecny_M!$A$1:$P$10,MATCH(Database!C2502,Currecny_M!$A$1:$P$1,0),FALSE)</f>
        <v>88.99</v>
      </c>
      <c r="J2502" s="82">
        <f t="shared" si="118"/>
        <v>14.41638</v>
      </c>
      <c r="K2502" s="39">
        <f>VLOOKUP('Cover page'!$B$6,Currecny_M!$A$1:$P$10,MATCH(Database!C2502,Currecny_M!$A$1:$P$1,0),FALSE)</f>
        <v>1</v>
      </c>
      <c r="L2502" s="82">
        <f t="shared" si="119"/>
        <v>14.41638</v>
      </c>
      <c r="M2502" s="82">
        <f>((E2502/$F$1)*VLOOKUP(N2502,Currecny_M!$A$1:$P$10,MATCH(Database!C2502,Currecny_M!$A$1:$P$1,0),FALSE))/VLOOKUP('Cover page'!$B$6,Currecny_M!$A$1:$P$10,MATCH(Database!C2502,Currecny_M!$A$1:$P$1,0),FALSE)</f>
        <v>14.41638</v>
      </c>
      <c r="N2502" s="6" t="str">
        <f>VLOOKUP(B2502,Master!$A$2:$C$11,3,FALSE)</f>
        <v>Euro</v>
      </c>
      <c r="O2502" s="6" t="str">
        <f>VLOOKUP(B2502,Master!$A$2:$C$11,2,FALSE)</f>
        <v>Europe</v>
      </c>
      <c r="Q2502" s="39" t="str">
        <f>VLOOKUP(D2502,GL_Master!$A$1:$D$80,2,FALSE)</f>
        <v>PL</v>
      </c>
      <c r="R2502" s="39" t="str">
        <f>VLOOKUP(D2502,GL_Master!$A$1:$D$80,3,FALSE)</f>
        <v xml:space="preserve">Gratuity expenses </v>
      </c>
      <c r="S2502" s="39" t="str">
        <f>VLOOKUP(D2502,GL_Master!$A$1:$D$80,4,FALSE)</f>
        <v>Gratuity</v>
      </c>
    </row>
    <row r="2503" spans="1:19" x14ac:dyDescent="0.25">
      <c r="A2503" s="39" t="s">
        <v>262</v>
      </c>
      <c r="B2503" s="39" t="s">
        <v>237</v>
      </c>
      <c r="C2503" s="7">
        <v>44136</v>
      </c>
      <c r="D2503" s="39" t="s">
        <v>95</v>
      </c>
      <c r="E2503" s="39">
        <v>56</v>
      </c>
      <c r="F2503" s="82">
        <f t="shared" si="117"/>
        <v>5.6000000000000001E-2</v>
      </c>
      <c r="G2503" s="39">
        <f>VLOOKUP(N2503,Currecny_M!$A$1:$P$10,2,FALSE)</f>
        <v>83</v>
      </c>
      <c r="H2503" s="39">
        <f>MATCH(C2503,Currecny_M!$A$1:$P$1,0)</f>
        <v>9</v>
      </c>
      <c r="I2503" s="39">
        <f>VLOOKUP(N2503,Currecny_M!$A$1:$P$10,MATCH(Database!C2503,Currecny_M!$A$1:$P$1,0),FALSE)</f>
        <v>88.99</v>
      </c>
      <c r="J2503" s="82">
        <f t="shared" si="118"/>
        <v>4.9834399999999999</v>
      </c>
      <c r="K2503" s="39">
        <f>VLOOKUP('Cover page'!$B$6,Currecny_M!$A$1:$P$10,MATCH(Database!C2503,Currecny_M!$A$1:$P$1,0),FALSE)</f>
        <v>1</v>
      </c>
      <c r="L2503" s="82">
        <f t="shared" si="119"/>
        <v>4.9834399999999999</v>
      </c>
      <c r="M2503" s="82">
        <f>((E2503/$F$1)*VLOOKUP(N2503,Currecny_M!$A$1:$P$10,MATCH(Database!C2503,Currecny_M!$A$1:$P$1,0),FALSE))/VLOOKUP('Cover page'!$B$6,Currecny_M!$A$1:$P$10,MATCH(Database!C2503,Currecny_M!$A$1:$P$1,0),FALSE)</f>
        <v>4.9834399999999999</v>
      </c>
      <c r="N2503" s="6" t="str">
        <f>VLOOKUP(B2503,Master!$A$2:$C$11,3,FALSE)</f>
        <v>Euro</v>
      </c>
      <c r="O2503" s="6" t="str">
        <f>VLOOKUP(B2503,Master!$A$2:$C$11,2,FALSE)</f>
        <v>Europe</v>
      </c>
      <c r="Q2503" s="39" t="str">
        <f>VLOOKUP(D2503,GL_Master!$A$1:$D$80,2,FALSE)</f>
        <v>PL</v>
      </c>
      <c r="R2503" s="39" t="str">
        <f>VLOOKUP(D2503,GL_Master!$A$1:$D$80,3,FALSE)</f>
        <v>Salary wages &amp; benefits</v>
      </c>
      <c r="S2503" s="39" t="str">
        <f>VLOOKUP(D2503,GL_Master!$A$1:$D$80,4,FALSE)</f>
        <v>Employee benefits expense</v>
      </c>
    </row>
    <row r="2504" spans="1:19" x14ac:dyDescent="0.25">
      <c r="A2504" s="39" t="s">
        <v>262</v>
      </c>
      <c r="B2504" s="39" t="s">
        <v>237</v>
      </c>
      <c r="C2504" s="7">
        <v>44136</v>
      </c>
      <c r="D2504" s="39" t="s">
        <v>96</v>
      </c>
      <c r="E2504" s="39">
        <v>511</v>
      </c>
      <c r="F2504" s="82">
        <f t="shared" si="117"/>
        <v>0.51100000000000001</v>
      </c>
      <c r="G2504" s="39">
        <f>VLOOKUP(N2504,Currecny_M!$A$1:$P$10,2,FALSE)</f>
        <v>83</v>
      </c>
      <c r="H2504" s="39">
        <f>MATCH(C2504,Currecny_M!$A$1:$P$1,0)</f>
        <v>9</v>
      </c>
      <c r="I2504" s="39">
        <f>VLOOKUP(N2504,Currecny_M!$A$1:$P$10,MATCH(Database!C2504,Currecny_M!$A$1:$P$1,0),FALSE)</f>
        <v>88.99</v>
      </c>
      <c r="J2504" s="82">
        <f t="shared" si="118"/>
        <v>45.473889999999997</v>
      </c>
      <c r="K2504" s="39">
        <f>VLOOKUP('Cover page'!$B$6,Currecny_M!$A$1:$P$10,MATCH(Database!C2504,Currecny_M!$A$1:$P$1,0),FALSE)</f>
        <v>1</v>
      </c>
      <c r="L2504" s="82">
        <f t="shared" si="119"/>
        <v>45.473889999999997</v>
      </c>
      <c r="M2504" s="82">
        <f>((E2504/$F$1)*VLOOKUP(N2504,Currecny_M!$A$1:$P$10,MATCH(Database!C2504,Currecny_M!$A$1:$P$1,0),FALSE))/VLOOKUP('Cover page'!$B$6,Currecny_M!$A$1:$P$10,MATCH(Database!C2504,Currecny_M!$A$1:$P$1,0),FALSE)</f>
        <v>45.473889999999997</v>
      </c>
      <c r="N2504" s="6" t="str">
        <f>VLOOKUP(B2504,Master!$A$2:$C$11,3,FALSE)</f>
        <v>Euro</v>
      </c>
      <c r="O2504" s="6" t="str">
        <f>VLOOKUP(B2504,Master!$A$2:$C$11,2,FALSE)</f>
        <v>Europe</v>
      </c>
      <c r="Q2504" s="39" t="str">
        <f>VLOOKUP(D2504,GL_Master!$A$1:$D$80,2,FALSE)</f>
        <v>PL</v>
      </c>
      <c r="R2504" s="39" t="str">
        <f>VLOOKUP(D2504,GL_Master!$A$1:$D$80,3,FALSE)</f>
        <v>Salary wages &amp; benefits</v>
      </c>
      <c r="S2504" s="39" t="str">
        <f>VLOOKUP(D2504,GL_Master!$A$1:$D$80,4,FALSE)</f>
        <v>Employee benefits expense</v>
      </c>
    </row>
    <row r="2505" spans="1:19" x14ac:dyDescent="0.25">
      <c r="A2505" s="39" t="s">
        <v>262</v>
      </c>
      <c r="B2505" s="39" t="s">
        <v>237</v>
      </c>
      <c r="C2505" s="7">
        <v>44136</v>
      </c>
      <c r="D2505" s="39" t="s">
        <v>97</v>
      </c>
      <c r="E2505" s="39">
        <v>28</v>
      </c>
      <c r="F2505" s="82">
        <f t="shared" si="117"/>
        <v>2.8000000000000001E-2</v>
      </c>
      <c r="G2505" s="39">
        <f>VLOOKUP(N2505,Currecny_M!$A$1:$P$10,2,FALSE)</f>
        <v>83</v>
      </c>
      <c r="H2505" s="39">
        <f>MATCH(C2505,Currecny_M!$A$1:$P$1,0)</f>
        <v>9</v>
      </c>
      <c r="I2505" s="39">
        <f>VLOOKUP(N2505,Currecny_M!$A$1:$P$10,MATCH(Database!C2505,Currecny_M!$A$1:$P$1,0),FALSE)</f>
        <v>88.99</v>
      </c>
      <c r="J2505" s="82">
        <f t="shared" si="118"/>
        <v>2.4917199999999999</v>
      </c>
      <c r="K2505" s="39">
        <f>VLOOKUP('Cover page'!$B$6,Currecny_M!$A$1:$P$10,MATCH(Database!C2505,Currecny_M!$A$1:$P$1,0),FALSE)</f>
        <v>1</v>
      </c>
      <c r="L2505" s="82">
        <f t="shared" si="119"/>
        <v>2.4917199999999999</v>
      </c>
      <c r="M2505" s="82">
        <f>((E2505/$F$1)*VLOOKUP(N2505,Currecny_M!$A$1:$P$10,MATCH(Database!C2505,Currecny_M!$A$1:$P$1,0),FALSE))/VLOOKUP('Cover page'!$B$6,Currecny_M!$A$1:$P$10,MATCH(Database!C2505,Currecny_M!$A$1:$P$1,0),FALSE)</f>
        <v>2.4917199999999999</v>
      </c>
      <c r="N2505" s="6" t="str">
        <f>VLOOKUP(B2505,Master!$A$2:$C$11,3,FALSE)</f>
        <v>Euro</v>
      </c>
      <c r="O2505" s="6" t="str">
        <f>VLOOKUP(B2505,Master!$A$2:$C$11,2,FALSE)</f>
        <v>Europe</v>
      </c>
      <c r="Q2505" s="39" t="str">
        <f>VLOOKUP(D2505,GL_Master!$A$1:$D$80,2,FALSE)</f>
        <v>PL</v>
      </c>
      <c r="R2505" s="39" t="str">
        <f>VLOOKUP(D2505,GL_Master!$A$1:$D$80,3,FALSE)</f>
        <v>Salary wages &amp; benefits</v>
      </c>
      <c r="S2505" s="39" t="str">
        <f>VLOOKUP(D2505,GL_Master!$A$1:$D$80,4,FALSE)</f>
        <v>Employee benefits expense</v>
      </c>
    </row>
    <row r="2506" spans="1:19" x14ac:dyDescent="0.25">
      <c r="A2506" s="39" t="s">
        <v>262</v>
      </c>
      <c r="B2506" s="39" t="s">
        <v>237</v>
      </c>
      <c r="C2506" s="7">
        <v>44136</v>
      </c>
      <c r="D2506" s="39" t="s">
        <v>98</v>
      </c>
      <c r="E2506" s="39">
        <v>54</v>
      </c>
      <c r="F2506" s="82">
        <f t="shared" si="117"/>
        <v>5.3999999999999999E-2</v>
      </c>
      <c r="G2506" s="39">
        <f>VLOOKUP(N2506,Currecny_M!$A$1:$P$10,2,FALSE)</f>
        <v>83</v>
      </c>
      <c r="H2506" s="39">
        <f>MATCH(C2506,Currecny_M!$A$1:$P$1,0)</f>
        <v>9</v>
      </c>
      <c r="I2506" s="39">
        <f>VLOOKUP(N2506,Currecny_M!$A$1:$P$10,MATCH(Database!C2506,Currecny_M!$A$1:$P$1,0),FALSE)</f>
        <v>88.99</v>
      </c>
      <c r="J2506" s="82">
        <f t="shared" si="118"/>
        <v>4.8054600000000001</v>
      </c>
      <c r="K2506" s="39">
        <f>VLOOKUP('Cover page'!$B$6,Currecny_M!$A$1:$P$10,MATCH(Database!C2506,Currecny_M!$A$1:$P$1,0),FALSE)</f>
        <v>1</v>
      </c>
      <c r="L2506" s="82">
        <f t="shared" si="119"/>
        <v>4.8054600000000001</v>
      </c>
      <c r="M2506" s="82">
        <f>((E2506/$F$1)*VLOOKUP(N2506,Currecny_M!$A$1:$P$10,MATCH(Database!C2506,Currecny_M!$A$1:$P$1,0),FALSE))/VLOOKUP('Cover page'!$B$6,Currecny_M!$A$1:$P$10,MATCH(Database!C2506,Currecny_M!$A$1:$P$1,0),FALSE)</f>
        <v>4.8054600000000001</v>
      </c>
      <c r="N2506" s="6" t="str">
        <f>VLOOKUP(B2506,Master!$A$2:$C$11,3,FALSE)</f>
        <v>Euro</v>
      </c>
      <c r="O2506" s="6" t="str">
        <f>VLOOKUP(B2506,Master!$A$2:$C$11,2,FALSE)</f>
        <v>Europe</v>
      </c>
      <c r="Q2506" s="39" t="str">
        <f>VLOOKUP(D2506,GL_Master!$A$1:$D$80,2,FALSE)</f>
        <v>PL</v>
      </c>
      <c r="R2506" s="39" t="str">
        <f>VLOOKUP(D2506,GL_Master!$A$1:$D$80,3,FALSE)</f>
        <v>Salary wages &amp; benefits</v>
      </c>
      <c r="S2506" s="39" t="str">
        <f>VLOOKUP(D2506,GL_Master!$A$1:$D$80,4,FALSE)</f>
        <v>Employee benefits expense</v>
      </c>
    </row>
    <row r="2507" spans="1:19" x14ac:dyDescent="0.25">
      <c r="A2507" s="39" t="s">
        <v>262</v>
      </c>
      <c r="B2507" s="39" t="s">
        <v>237</v>
      </c>
      <c r="C2507" s="7">
        <v>44136</v>
      </c>
      <c r="D2507" s="39" t="s">
        <v>99</v>
      </c>
      <c r="E2507" s="39">
        <v>27</v>
      </c>
      <c r="F2507" s="82">
        <f t="shared" si="117"/>
        <v>2.7E-2</v>
      </c>
      <c r="G2507" s="39">
        <f>VLOOKUP(N2507,Currecny_M!$A$1:$P$10,2,FALSE)</f>
        <v>83</v>
      </c>
      <c r="H2507" s="39">
        <f>MATCH(C2507,Currecny_M!$A$1:$P$1,0)</f>
        <v>9</v>
      </c>
      <c r="I2507" s="39">
        <f>VLOOKUP(N2507,Currecny_M!$A$1:$P$10,MATCH(Database!C2507,Currecny_M!$A$1:$P$1,0),FALSE)</f>
        <v>88.99</v>
      </c>
      <c r="J2507" s="82">
        <f t="shared" si="118"/>
        <v>2.40273</v>
      </c>
      <c r="K2507" s="39">
        <f>VLOOKUP('Cover page'!$B$6,Currecny_M!$A$1:$P$10,MATCH(Database!C2507,Currecny_M!$A$1:$P$1,0),FALSE)</f>
        <v>1</v>
      </c>
      <c r="L2507" s="82">
        <f t="shared" si="119"/>
        <v>2.40273</v>
      </c>
      <c r="M2507" s="82">
        <f>((E2507/$F$1)*VLOOKUP(N2507,Currecny_M!$A$1:$P$10,MATCH(Database!C2507,Currecny_M!$A$1:$P$1,0),FALSE))/VLOOKUP('Cover page'!$B$6,Currecny_M!$A$1:$P$10,MATCH(Database!C2507,Currecny_M!$A$1:$P$1,0),FALSE)</f>
        <v>2.40273</v>
      </c>
      <c r="N2507" s="6" t="str">
        <f>VLOOKUP(B2507,Master!$A$2:$C$11,3,FALSE)</f>
        <v>Euro</v>
      </c>
      <c r="O2507" s="6" t="str">
        <f>VLOOKUP(B2507,Master!$A$2:$C$11,2,FALSE)</f>
        <v>Europe</v>
      </c>
      <c r="Q2507" s="39" t="str">
        <f>VLOOKUP(D2507,GL_Master!$A$1:$D$80,2,FALSE)</f>
        <v>PL</v>
      </c>
      <c r="R2507" s="39" t="str">
        <f>VLOOKUP(D2507,GL_Master!$A$1:$D$80,3,FALSE)</f>
        <v>Salary wages &amp; benefits</v>
      </c>
      <c r="S2507" s="39" t="str">
        <f>VLOOKUP(D2507,GL_Master!$A$1:$D$80,4,FALSE)</f>
        <v>Employee benefits expense</v>
      </c>
    </row>
    <row r="2508" spans="1:19" x14ac:dyDescent="0.25">
      <c r="A2508" s="39" t="s">
        <v>262</v>
      </c>
      <c r="B2508" s="39" t="s">
        <v>237</v>
      </c>
      <c r="C2508" s="7">
        <v>44136</v>
      </c>
      <c r="D2508" s="39" t="s">
        <v>100</v>
      </c>
      <c r="E2508" s="39">
        <v>189</v>
      </c>
      <c r="F2508" s="82">
        <f t="shared" si="117"/>
        <v>0.189</v>
      </c>
      <c r="G2508" s="39">
        <f>VLOOKUP(N2508,Currecny_M!$A$1:$P$10,2,FALSE)</f>
        <v>83</v>
      </c>
      <c r="H2508" s="39">
        <f>MATCH(C2508,Currecny_M!$A$1:$P$1,0)</f>
        <v>9</v>
      </c>
      <c r="I2508" s="39">
        <f>VLOOKUP(N2508,Currecny_M!$A$1:$P$10,MATCH(Database!C2508,Currecny_M!$A$1:$P$1,0),FALSE)</f>
        <v>88.99</v>
      </c>
      <c r="J2508" s="82">
        <f t="shared" si="118"/>
        <v>16.819109999999998</v>
      </c>
      <c r="K2508" s="39">
        <f>VLOOKUP('Cover page'!$B$6,Currecny_M!$A$1:$P$10,MATCH(Database!C2508,Currecny_M!$A$1:$P$1,0),FALSE)</f>
        <v>1</v>
      </c>
      <c r="L2508" s="82">
        <f t="shared" si="119"/>
        <v>16.819109999999998</v>
      </c>
      <c r="M2508" s="82">
        <f>((E2508/$F$1)*VLOOKUP(N2508,Currecny_M!$A$1:$P$10,MATCH(Database!C2508,Currecny_M!$A$1:$P$1,0),FALSE))/VLOOKUP('Cover page'!$B$6,Currecny_M!$A$1:$P$10,MATCH(Database!C2508,Currecny_M!$A$1:$P$1,0),FALSE)</f>
        <v>16.819109999999998</v>
      </c>
      <c r="N2508" s="6" t="str">
        <f>VLOOKUP(B2508,Master!$A$2:$C$11,3,FALSE)</f>
        <v>Euro</v>
      </c>
      <c r="O2508" s="6" t="str">
        <f>VLOOKUP(B2508,Master!$A$2:$C$11,2,FALSE)</f>
        <v>Europe</v>
      </c>
      <c r="Q2508" s="39" t="str">
        <f>VLOOKUP(D2508,GL_Master!$A$1:$D$80,2,FALSE)</f>
        <v>PL</v>
      </c>
      <c r="R2508" s="39" t="str">
        <f>VLOOKUP(D2508,GL_Master!$A$1:$D$80,3,FALSE)</f>
        <v>Salary wages &amp; benefits</v>
      </c>
      <c r="S2508" s="39" t="str">
        <f>VLOOKUP(D2508,GL_Master!$A$1:$D$80,4,FALSE)</f>
        <v>Employee benefits expense</v>
      </c>
    </row>
    <row r="2509" spans="1:19" x14ac:dyDescent="0.25">
      <c r="A2509" s="39" t="s">
        <v>262</v>
      </c>
      <c r="B2509" s="39" t="s">
        <v>237</v>
      </c>
      <c r="C2509" s="7">
        <v>44136</v>
      </c>
      <c r="D2509" s="39" t="s">
        <v>30</v>
      </c>
      <c r="E2509" s="39">
        <v>57</v>
      </c>
      <c r="F2509" s="82">
        <f t="shared" si="117"/>
        <v>5.7000000000000002E-2</v>
      </c>
      <c r="G2509" s="39">
        <f>VLOOKUP(N2509,Currecny_M!$A$1:$P$10,2,FALSE)</f>
        <v>83</v>
      </c>
      <c r="H2509" s="39">
        <f>MATCH(C2509,Currecny_M!$A$1:$P$1,0)</f>
        <v>9</v>
      </c>
      <c r="I2509" s="39">
        <f>VLOOKUP(N2509,Currecny_M!$A$1:$P$10,MATCH(Database!C2509,Currecny_M!$A$1:$P$1,0),FALSE)</f>
        <v>88.99</v>
      </c>
      <c r="J2509" s="82">
        <f t="shared" si="118"/>
        <v>5.0724299999999998</v>
      </c>
      <c r="K2509" s="39">
        <f>VLOOKUP('Cover page'!$B$6,Currecny_M!$A$1:$P$10,MATCH(Database!C2509,Currecny_M!$A$1:$P$1,0),FALSE)</f>
        <v>1</v>
      </c>
      <c r="L2509" s="82">
        <f t="shared" si="119"/>
        <v>5.0724299999999998</v>
      </c>
      <c r="M2509" s="82">
        <f>((E2509/$F$1)*VLOOKUP(N2509,Currecny_M!$A$1:$P$10,MATCH(Database!C2509,Currecny_M!$A$1:$P$1,0),FALSE))/VLOOKUP('Cover page'!$B$6,Currecny_M!$A$1:$P$10,MATCH(Database!C2509,Currecny_M!$A$1:$P$1,0),FALSE)</f>
        <v>5.0724299999999998</v>
      </c>
      <c r="N2509" s="6" t="str">
        <f>VLOOKUP(B2509,Master!$A$2:$C$11,3,FALSE)</f>
        <v>Euro</v>
      </c>
      <c r="O2509" s="6" t="str">
        <f>VLOOKUP(B2509,Master!$A$2:$C$11,2,FALSE)</f>
        <v>Europe</v>
      </c>
      <c r="Q2509" s="39" t="str">
        <f>VLOOKUP(D2509,GL_Master!$A$1:$D$80,2,FALSE)</f>
        <v>PL</v>
      </c>
      <c r="R2509" s="39" t="str">
        <f>VLOOKUP(D2509,GL_Master!$A$1:$D$80,3,FALSE)</f>
        <v>Travelling and conveyance</v>
      </c>
      <c r="S2509" s="39" t="str">
        <f>VLOOKUP(D2509,GL_Master!$A$1:$D$80,4,FALSE)</f>
        <v>Local conveyance</v>
      </c>
    </row>
    <row r="2510" spans="1:19" x14ac:dyDescent="0.25">
      <c r="A2510" s="39" t="s">
        <v>262</v>
      </c>
      <c r="B2510" s="39" t="s">
        <v>237</v>
      </c>
      <c r="C2510" s="7">
        <v>44136</v>
      </c>
      <c r="D2510" s="39" t="s">
        <v>31</v>
      </c>
      <c r="E2510" s="39">
        <v>27</v>
      </c>
      <c r="F2510" s="82">
        <f t="shared" si="117"/>
        <v>2.7E-2</v>
      </c>
      <c r="G2510" s="39">
        <f>VLOOKUP(N2510,Currecny_M!$A$1:$P$10,2,FALSE)</f>
        <v>83</v>
      </c>
      <c r="H2510" s="39">
        <f>MATCH(C2510,Currecny_M!$A$1:$P$1,0)</f>
        <v>9</v>
      </c>
      <c r="I2510" s="39">
        <f>VLOOKUP(N2510,Currecny_M!$A$1:$P$10,MATCH(Database!C2510,Currecny_M!$A$1:$P$1,0),FALSE)</f>
        <v>88.99</v>
      </c>
      <c r="J2510" s="82">
        <f t="shared" si="118"/>
        <v>2.40273</v>
      </c>
      <c r="K2510" s="39">
        <f>VLOOKUP('Cover page'!$B$6,Currecny_M!$A$1:$P$10,MATCH(Database!C2510,Currecny_M!$A$1:$P$1,0),FALSE)</f>
        <v>1</v>
      </c>
      <c r="L2510" s="82">
        <f t="shared" si="119"/>
        <v>2.40273</v>
      </c>
      <c r="M2510" s="82">
        <f>((E2510/$F$1)*VLOOKUP(N2510,Currecny_M!$A$1:$P$10,MATCH(Database!C2510,Currecny_M!$A$1:$P$1,0),FALSE))/VLOOKUP('Cover page'!$B$6,Currecny_M!$A$1:$P$10,MATCH(Database!C2510,Currecny_M!$A$1:$P$1,0),FALSE)</f>
        <v>2.40273</v>
      </c>
      <c r="N2510" s="6" t="str">
        <f>VLOOKUP(B2510,Master!$A$2:$C$11,3,FALSE)</f>
        <v>Euro</v>
      </c>
      <c r="O2510" s="6" t="str">
        <f>VLOOKUP(B2510,Master!$A$2:$C$11,2,FALSE)</f>
        <v>Europe</v>
      </c>
      <c r="Q2510" s="39" t="str">
        <f>VLOOKUP(D2510,GL_Master!$A$1:$D$80,2,FALSE)</f>
        <v>PL</v>
      </c>
      <c r="R2510" s="39" t="str">
        <f>VLOOKUP(D2510,GL_Master!$A$1:$D$80,3,FALSE)</f>
        <v>Office expenses</v>
      </c>
      <c r="S2510" s="39" t="str">
        <f>VLOOKUP(D2510,GL_Master!$A$1:$D$80,4,FALSE)</f>
        <v>Parking charges</v>
      </c>
    </row>
    <row r="2511" spans="1:19" x14ac:dyDescent="0.25">
      <c r="A2511" s="39" t="s">
        <v>262</v>
      </c>
      <c r="B2511" s="39" t="s">
        <v>237</v>
      </c>
      <c r="C2511" s="7">
        <v>44136</v>
      </c>
      <c r="D2511" s="39" t="s">
        <v>101</v>
      </c>
      <c r="E2511" s="39">
        <v>27</v>
      </c>
      <c r="F2511" s="82">
        <f t="shared" si="117"/>
        <v>2.7E-2</v>
      </c>
      <c r="G2511" s="39">
        <f>VLOOKUP(N2511,Currecny_M!$A$1:$P$10,2,FALSE)</f>
        <v>83</v>
      </c>
      <c r="H2511" s="39">
        <f>MATCH(C2511,Currecny_M!$A$1:$P$1,0)</f>
        <v>9</v>
      </c>
      <c r="I2511" s="39">
        <f>VLOOKUP(N2511,Currecny_M!$A$1:$P$10,MATCH(Database!C2511,Currecny_M!$A$1:$P$1,0),FALSE)</f>
        <v>88.99</v>
      </c>
      <c r="J2511" s="82">
        <f t="shared" si="118"/>
        <v>2.40273</v>
      </c>
      <c r="K2511" s="39">
        <f>VLOOKUP('Cover page'!$B$6,Currecny_M!$A$1:$P$10,MATCH(Database!C2511,Currecny_M!$A$1:$P$1,0),FALSE)</f>
        <v>1</v>
      </c>
      <c r="L2511" s="82">
        <f t="shared" si="119"/>
        <v>2.40273</v>
      </c>
      <c r="M2511" s="82">
        <f>((E2511/$F$1)*VLOOKUP(N2511,Currecny_M!$A$1:$P$10,MATCH(Database!C2511,Currecny_M!$A$1:$P$1,0),FALSE))/VLOOKUP('Cover page'!$B$6,Currecny_M!$A$1:$P$10,MATCH(Database!C2511,Currecny_M!$A$1:$P$1,0),FALSE)</f>
        <v>2.40273</v>
      </c>
      <c r="N2511" s="6" t="str">
        <f>VLOOKUP(B2511,Master!$A$2:$C$11,3,FALSE)</f>
        <v>Euro</v>
      </c>
      <c r="O2511" s="6" t="str">
        <f>VLOOKUP(B2511,Master!$A$2:$C$11,2,FALSE)</f>
        <v>Europe</v>
      </c>
      <c r="Q2511" s="39" t="str">
        <f>VLOOKUP(D2511,GL_Master!$A$1:$D$80,2,FALSE)</f>
        <v>PL</v>
      </c>
      <c r="R2511" s="39" t="str">
        <f>VLOOKUP(D2511,GL_Master!$A$1:$D$80,3,FALSE)</f>
        <v>COGS</v>
      </c>
      <c r="S2511" s="39" t="str">
        <f>VLOOKUP(D2511,GL_Master!$A$1:$D$80,4,FALSE)</f>
        <v>Purchase of other traded goods</v>
      </c>
    </row>
    <row r="2512" spans="1:19" x14ac:dyDescent="0.25">
      <c r="A2512" s="39" t="s">
        <v>262</v>
      </c>
      <c r="B2512" s="39" t="s">
        <v>237</v>
      </c>
      <c r="C2512" s="7">
        <v>44136</v>
      </c>
      <c r="D2512" s="39" t="s">
        <v>102</v>
      </c>
      <c r="E2512" s="39">
        <v>27</v>
      </c>
      <c r="F2512" s="82">
        <f t="shared" si="117"/>
        <v>2.7E-2</v>
      </c>
      <c r="G2512" s="39">
        <f>VLOOKUP(N2512,Currecny_M!$A$1:$P$10,2,FALSE)</f>
        <v>83</v>
      </c>
      <c r="H2512" s="39">
        <f>MATCH(C2512,Currecny_M!$A$1:$P$1,0)</f>
        <v>9</v>
      </c>
      <c r="I2512" s="39">
        <f>VLOOKUP(N2512,Currecny_M!$A$1:$P$10,MATCH(Database!C2512,Currecny_M!$A$1:$P$1,0),FALSE)</f>
        <v>88.99</v>
      </c>
      <c r="J2512" s="82">
        <f t="shared" si="118"/>
        <v>2.40273</v>
      </c>
      <c r="K2512" s="39">
        <f>VLOOKUP('Cover page'!$B$6,Currecny_M!$A$1:$P$10,MATCH(Database!C2512,Currecny_M!$A$1:$P$1,0),FALSE)</f>
        <v>1</v>
      </c>
      <c r="L2512" s="82">
        <f t="shared" si="119"/>
        <v>2.40273</v>
      </c>
      <c r="M2512" s="82">
        <f>((E2512/$F$1)*VLOOKUP(N2512,Currecny_M!$A$1:$P$10,MATCH(Database!C2512,Currecny_M!$A$1:$P$1,0),FALSE))/VLOOKUP('Cover page'!$B$6,Currecny_M!$A$1:$P$10,MATCH(Database!C2512,Currecny_M!$A$1:$P$1,0),FALSE)</f>
        <v>2.40273</v>
      </c>
      <c r="N2512" s="6" t="str">
        <f>VLOOKUP(B2512,Master!$A$2:$C$11,3,FALSE)</f>
        <v>Euro</v>
      </c>
      <c r="O2512" s="6" t="str">
        <f>VLOOKUP(B2512,Master!$A$2:$C$11,2,FALSE)</f>
        <v>Europe</v>
      </c>
      <c r="Q2512" s="39" t="str">
        <f>VLOOKUP(D2512,GL_Master!$A$1:$D$80,2,FALSE)</f>
        <v>PL</v>
      </c>
      <c r="R2512" s="39" t="str">
        <f>VLOOKUP(D2512,GL_Master!$A$1:$D$80,3,FALSE)</f>
        <v>Staff welfare expenses</v>
      </c>
      <c r="S2512" s="39" t="str">
        <f>VLOOKUP(D2512,GL_Master!$A$1:$D$80,4,FALSE)</f>
        <v>Diwali Expense</v>
      </c>
    </row>
    <row r="2513" spans="1:19" x14ac:dyDescent="0.25">
      <c r="A2513" s="39" t="s">
        <v>262</v>
      </c>
      <c r="B2513" s="39" t="s">
        <v>237</v>
      </c>
      <c r="C2513" s="7">
        <v>44136</v>
      </c>
      <c r="D2513" s="39" t="s">
        <v>20</v>
      </c>
      <c r="E2513" s="39">
        <v>57</v>
      </c>
      <c r="F2513" s="82">
        <f t="shared" si="117"/>
        <v>5.7000000000000002E-2</v>
      </c>
      <c r="G2513" s="39">
        <f>VLOOKUP(N2513,Currecny_M!$A$1:$P$10,2,FALSE)</f>
        <v>83</v>
      </c>
      <c r="H2513" s="39">
        <f>MATCH(C2513,Currecny_M!$A$1:$P$1,0)</f>
        <v>9</v>
      </c>
      <c r="I2513" s="39">
        <f>VLOOKUP(N2513,Currecny_M!$A$1:$P$10,MATCH(Database!C2513,Currecny_M!$A$1:$P$1,0),FALSE)</f>
        <v>88.99</v>
      </c>
      <c r="J2513" s="82">
        <f t="shared" si="118"/>
        <v>5.0724299999999998</v>
      </c>
      <c r="K2513" s="39">
        <f>VLOOKUP('Cover page'!$B$6,Currecny_M!$A$1:$P$10,MATCH(Database!C2513,Currecny_M!$A$1:$P$1,0),FALSE)</f>
        <v>1</v>
      </c>
      <c r="L2513" s="82">
        <f t="shared" si="119"/>
        <v>5.0724299999999998</v>
      </c>
      <c r="M2513" s="82">
        <f>((E2513/$F$1)*VLOOKUP(N2513,Currecny_M!$A$1:$P$10,MATCH(Database!C2513,Currecny_M!$A$1:$P$1,0),FALSE))/VLOOKUP('Cover page'!$B$6,Currecny_M!$A$1:$P$10,MATCH(Database!C2513,Currecny_M!$A$1:$P$1,0),FALSE)</f>
        <v>5.0724299999999998</v>
      </c>
      <c r="N2513" s="6" t="str">
        <f>VLOOKUP(B2513,Master!$A$2:$C$11,3,FALSE)</f>
        <v>Euro</v>
      </c>
      <c r="O2513" s="6" t="str">
        <f>VLOOKUP(B2513,Master!$A$2:$C$11,2,FALSE)</f>
        <v>Europe</v>
      </c>
      <c r="Q2513" s="39" t="str">
        <f>VLOOKUP(D2513,GL_Master!$A$1:$D$80,2,FALSE)</f>
        <v>PL</v>
      </c>
      <c r="R2513" s="39" t="str">
        <f>VLOOKUP(D2513,GL_Master!$A$1:$D$80,3,FALSE)</f>
        <v>Selling and Marketing expenses</v>
      </c>
      <c r="S2513" s="39" t="str">
        <f>VLOOKUP(D2513,GL_Master!$A$1:$D$80,4,FALSE)</f>
        <v>Business promotion</v>
      </c>
    </row>
    <row r="2514" spans="1:19" x14ac:dyDescent="0.25">
      <c r="A2514" s="39" t="s">
        <v>262</v>
      </c>
      <c r="B2514" s="39" t="s">
        <v>237</v>
      </c>
      <c r="C2514" s="7">
        <v>44136</v>
      </c>
      <c r="D2514" s="39" t="s">
        <v>29</v>
      </c>
      <c r="E2514" s="39">
        <v>57</v>
      </c>
      <c r="F2514" s="82">
        <f t="shared" si="117"/>
        <v>5.7000000000000002E-2</v>
      </c>
      <c r="G2514" s="39">
        <f>VLOOKUP(N2514,Currecny_M!$A$1:$P$10,2,FALSE)</f>
        <v>83</v>
      </c>
      <c r="H2514" s="39">
        <f>MATCH(C2514,Currecny_M!$A$1:$P$1,0)</f>
        <v>9</v>
      </c>
      <c r="I2514" s="39">
        <f>VLOOKUP(N2514,Currecny_M!$A$1:$P$10,MATCH(Database!C2514,Currecny_M!$A$1:$P$1,0),FALSE)</f>
        <v>88.99</v>
      </c>
      <c r="J2514" s="82">
        <f t="shared" si="118"/>
        <v>5.0724299999999998</v>
      </c>
      <c r="K2514" s="39">
        <f>VLOOKUP('Cover page'!$B$6,Currecny_M!$A$1:$P$10,MATCH(Database!C2514,Currecny_M!$A$1:$P$1,0),FALSE)</f>
        <v>1</v>
      </c>
      <c r="L2514" s="82">
        <f t="shared" si="119"/>
        <v>5.0724299999999998</v>
      </c>
      <c r="M2514" s="82">
        <f>((E2514/$F$1)*VLOOKUP(N2514,Currecny_M!$A$1:$P$10,MATCH(Database!C2514,Currecny_M!$A$1:$P$1,0),FALSE))/VLOOKUP('Cover page'!$B$6,Currecny_M!$A$1:$P$10,MATCH(Database!C2514,Currecny_M!$A$1:$P$1,0),FALSE)</f>
        <v>5.0724299999999998</v>
      </c>
      <c r="N2514" s="6" t="str">
        <f>VLOOKUP(B2514,Master!$A$2:$C$11,3,FALSE)</f>
        <v>Euro</v>
      </c>
      <c r="O2514" s="6" t="str">
        <f>VLOOKUP(B2514,Master!$A$2:$C$11,2,FALSE)</f>
        <v>Europe</v>
      </c>
      <c r="Q2514" s="39" t="str">
        <f>VLOOKUP(D2514,GL_Master!$A$1:$D$80,2,FALSE)</f>
        <v>PL</v>
      </c>
      <c r="R2514" s="39" t="str">
        <f>VLOOKUP(D2514,GL_Master!$A$1:$D$80,3,FALSE)</f>
        <v>Communication &amp; internet exp</v>
      </c>
      <c r="S2514" s="39" t="str">
        <f>VLOOKUP(D2514,GL_Master!$A$1:$D$80,4,FALSE)</f>
        <v>Communication cost</v>
      </c>
    </row>
    <row r="2515" spans="1:19" x14ac:dyDescent="0.25">
      <c r="A2515" s="39" t="s">
        <v>262</v>
      </c>
      <c r="B2515" s="39" t="s">
        <v>237</v>
      </c>
      <c r="C2515" s="7">
        <v>44136</v>
      </c>
      <c r="D2515" s="39" t="s">
        <v>41</v>
      </c>
      <c r="E2515" s="39">
        <v>28</v>
      </c>
      <c r="F2515" s="82">
        <f t="shared" si="117"/>
        <v>2.8000000000000001E-2</v>
      </c>
      <c r="G2515" s="39">
        <f>VLOOKUP(N2515,Currecny_M!$A$1:$P$10,2,FALSE)</f>
        <v>83</v>
      </c>
      <c r="H2515" s="39">
        <f>MATCH(C2515,Currecny_M!$A$1:$P$1,0)</f>
        <v>9</v>
      </c>
      <c r="I2515" s="39">
        <f>VLOOKUP(N2515,Currecny_M!$A$1:$P$10,MATCH(Database!C2515,Currecny_M!$A$1:$P$1,0),FALSE)</f>
        <v>88.99</v>
      </c>
      <c r="J2515" s="82">
        <f t="shared" si="118"/>
        <v>2.4917199999999999</v>
      </c>
      <c r="K2515" s="39">
        <f>VLOOKUP('Cover page'!$B$6,Currecny_M!$A$1:$P$10,MATCH(Database!C2515,Currecny_M!$A$1:$P$1,0),FALSE)</f>
        <v>1</v>
      </c>
      <c r="L2515" s="82">
        <f t="shared" si="119"/>
        <v>2.4917199999999999</v>
      </c>
      <c r="M2515" s="82">
        <f>((E2515/$F$1)*VLOOKUP(N2515,Currecny_M!$A$1:$P$10,MATCH(Database!C2515,Currecny_M!$A$1:$P$1,0),FALSE))/VLOOKUP('Cover page'!$B$6,Currecny_M!$A$1:$P$10,MATCH(Database!C2515,Currecny_M!$A$1:$P$1,0),FALSE)</f>
        <v>2.4917199999999999</v>
      </c>
      <c r="N2515" s="6" t="str">
        <f>VLOOKUP(B2515,Master!$A$2:$C$11,3,FALSE)</f>
        <v>Euro</v>
      </c>
      <c r="O2515" s="6" t="str">
        <f>VLOOKUP(B2515,Master!$A$2:$C$11,2,FALSE)</f>
        <v>Europe</v>
      </c>
      <c r="Q2515" s="39" t="str">
        <f>VLOOKUP(D2515,GL_Master!$A$1:$D$80,2,FALSE)</f>
        <v>PL</v>
      </c>
      <c r="R2515" s="39" t="str">
        <f>VLOOKUP(D2515,GL_Master!$A$1:$D$80,3,FALSE)</f>
        <v>Communication &amp; internet exp</v>
      </c>
      <c r="S2515" s="39" t="str">
        <f>VLOOKUP(D2515,GL_Master!$A$1:$D$80,4,FALSE)</f>
        <v>Communication cost</v>
      </c>
    </row>
    <row r="2516" spans="1:19" x14ac:dyDescent="0.25">
      <c r="A2516" s="39" t="s">
        <v>262</v>
      </c>
      <c r="B2516" s="39" t="s">
        <v>237</v>
      </c>
      <c r="C2516" s="7">
        <v>44136</v>
      </c>
      <c r="D2516" s="39" t="s">
        <v>103</v>
      </c>
      <c r="E2516" s="39">
        <v>55</v>
      </c>
      <c r="F2516" s="82">
        <f t="shared" si="117"/>
        <v>5.5E-2</v>
      </c>
      <c r="G2516" s="39">
        <f>VLOOKUP(N2516,Currecny_M!$A$1:$P$10,2,FALSE)</f>
        <v>83</v>
      </c>
      <c r="H2516" s="39">
        <f>MATCH(C2516,Currecny_M!$A$1:$P$1,0)</f>
        <v>9</v>
      </c>
      <c r="I2516" s="39">
        <f>VLOOKUP(N2516,Currecny_M!$A$1:$P$10,MATCH(Database!C2516,Currecny_M!$A$1:$P$1,0),FALSE)</f>
        <v>88.99</v>
      </c>
      <c r="J2516" s="82">
        <f t="shared" si="118"/>
        <v>4.89445</v>
      </c>
      <c r="K2516" s="39">
        <f>VLOOKUP('Cover page'!$B$6,Currecny_M!$A$1:$P$10,MATCH(Database!C2516,Currecny_M!$A$1:$P$1,0),FALSE)</f>
        <v>1</v>
      </c>
      <c r="L2516" s="82">
        <f t="shared" si="119"/>
        <v>4.89445</v>
      </c>
      <c r="M2516" s="82">
        <f>((E2516/$F$1)*VLOOKUP(N2516,Currecny_M!$A$1:$P$10,MATCH(Database!C2516,Currecny_M!$A$1:$P$1,0),FALSE))/VLOOKUP('Cover page'!$B$6,Currecny_M!$A$1:$P$10,MATCH(Database!C2516,Currecny_M!$A$1:$P$1,0),FALSE)</f>
        <v>4.89445</v>
      </c>
      <c r="N2516" s="6" t="str">
        <f>VLOOKUP(B2516,Master!$A$2:$C$11,3,FALSE)</f>
        <v>Euro</v>
      </c>
      <c r="O2516" s="6" t="str">
        <f>VLOOKUP(B2516,Master!$A$2:$C$11,2,FALSE)</f>
        <v>Europe</v>
      </c>
      <c r="Q2516" s="39" t="str">
        <f>VLOOKUP(D2516,GL_Master!$A$1:$D$80,2,FALSE)</f>
        <v>PL</v>
      </c>
      <c r="R2516" s="39" t="str">
        <f>VLOOKUP(D2516,GL_Master!$A$1:$D$80,3,FALSE)</f>
        <v>Communication &amp; internet exp</v>
      </c>
      <c r="S2516" s="39" t="str">
        <f>VLOOKUP(D2516,GL_Master!$A$1:$D$80,4,FALSE)</f>
        <v>Communication cost</v>
      </c>
    </row>
    <row r="2517" spans="1:19" x14ac:dyDescent="0.25">
      <c r="A2517" s="39" t="s">
        <v>262</v>
      </c>
      <c r="B2517" s="39" t="s">
        <v>237</v>
      </c>
      <c r="C2517" s="7">
        <v>44136</v>
      </c>
      <c r="D2517" s="39" t="s">
        <v>104</v>
      </c>
      <c r="E2517" s="39">
        <v>81</v>
      </c>
      <c r="F2517" s="82">
        <f t="shared" si="117"/>
        <v>8.1000000000000003E-2</v>
      </c>
      <c r="G2517" s="39">
        <f>VLOOKUP(N2517,Currecny_M!$A$1:$P$10,2,FALSE)</f>
        <v>83</v>
      </c>
      <c r="H2517" s="39">
        <f>MATCH(C2517,Currecny_M!$A$1:$P$1,0)</f>
        <v>9</v>
      </c>
      <c r="I2517" s="39">
        <f>VLOOKUP(N2517,Currecny_M!$A$1:$P$10,MATCH(Database!C2517,Currecny_M!$A$1:$P$1,0),FALSE)</f>
        <v>88.99</v>
      </c>
      <c r="J2517" s="82">
        <f t="shared" si="118"/>
        <v>7.2081900000000001</v>
      </c>
      <c r="K2517" s="39">
        <f>VLOOKUP('Cover page'!$B$6,Currecny_M!$A$1:$P$10,MATCH(Database!C2517,Currecny_M!$A$1:$P$1,0),FALSE)</f>
        <v>1</v>
      </c>
      <c r="L2517" s="82">
        <f t="shared" si="119"/>
        <v>7.2081900000000001</v>
      </c>
      <c r="M2517" s="82">
        <f>((E2517/$F$1)*VLOOKUP(N2517,Currecny_M!$A$1:$P$10,MATCH(Database!C2517,Currecny_M!$A$1:$P$1,0),FALSE))/VLOOKUP('Cover page'!$B$6,Currecny_M!$A$1:$P$10,MATCH(Database!C2517,Currecny_M!$A$1:$P$1,0),FALSE)</f>
        <v>7.2081900000000001</v>
      </c>
      <c r="N2517" s="6" t="str">
        <f>VLOOKUP(B2517,Master!$A$2:$C$11,3,FALSE)</f>
        <v>Euro</v>
      </c>
      <c r="O2517" s="6" t="str">
        <f>VLOOKUP(B2517,Master!$A$2:$C$11,2,FALSE)</f>
        <v>Europe</v>
      </c>
      <c r="Q2517" s="39" t="str">
        <f>VLOOKUP(D2517,GL_Master!$A$1:$D$80,2,FALSE)</f>
        <v>PL</v>
      </c>
      <c r="R2517" s="39" t="str">
        <f>VLOOKUP(D2517,GL_Master!$A$1:$D$80,3,FALSE)</f>
        <v>Legal &amp; Professional expenses</v>
      </c>
      <c r="S2517" s="39" t="str">
        <f>VLOOKUP(D2517,GL_Master!$A$1:$D$80,4,FALSE)</f>
        <v>Professional Fees - Others</v>
      </c>
    </row>
    <row r="2518" spans="1:19" x14ac:dyDescent="0.25">
      <c r="A2518" s="39" t="s">
        <v>262</v>
      </c>
      <c r="B2518" s="39" t="s">
        <v>237</v>
      </c>
      <c r="C2518" s="7">
        <v>44136</v>
      </c>
      <c r="D2518" s="39" t="s">
        <v>105</v>
      </c>
      <c r="E2518" s="39">
        <v>56</v>
      </c>
      <c r="F2518" s="82">
        <f t="shared" si="117"/>
        <v>5.6000000000000001E-2</v>
      </c>
      <c r="G2518" s="39">
        <f>VLOOKUP(N2518,Currecny_M!$A$1:$P$10,2,FALSE)</f>
        <v>83</v>
      </c>
      <c r="H2518" s="39">
        <f>MATCH(C2518,Currecny_M!$A$1:$P$1,0)</f>
        <v>9</v>
      </c>
      <c r="I2518" s="39">
        <f>VLOOKUP(N2518,Currecny_M!$A$1:$P$10,MATCH(Database!C2518,Currecny_M!$A$1:$P$1,0),FALSE)</f>
        <v>88.99</v>
      </c>
      <c r="J2518" s="82">
        <f t="shared" si="118"/>
        <v>4.9834399999999999</v>
      </c>
      <c r="K2518" s="39">
        <f>VLOOKUP('Cover page'!$B$6,Currecny_M!$A$1:$P$10,MATCH(Database!C2518,Currecny_M!$A$1:$P$1,0),FALSE)</f>
        <v>1</v>
      </c>
      <c r="L2518" s="82">
        <f t="shared" si="119"/>
        <v>4.9834399999999999</v>
      </c>
      <c r="M2518" s="82">
        <f>((E2518/$F$1)*VLOOKUP(N2518,Currecny_M!$A$1:$P$10,MATCH(Database!C2518,Currecny_M!$A$1:$P$1,0),FALSE))/VLOOKUP('Cover page'!$B$6,Currecny_M!$A$1:$P$10,MATCH(Database!C2518,Currecny_M!$A$1:$P$1,0),FALSE)</f>
        <v>4.9834399999999999</v>
      </c>
      <c r="N2518" s="6" t="str">
        <f>VLOOKUP(B2518,Master!$A$2:$C$11,3,FALSE)</f>
        <v>Euro</v>
      </c>
      <c r="O2518" s="6" t="str">
        <f>VLOOKUP(B2518,Master!$A$2:$C$11,2,FALSE)</f>
        <v>Europe</v>
      </c>
      <c r="Q2518" s="39" t="str">
        <f>VLOOKUP(D2518,GL_Master!$A$1:$D$80,2,FALSE)</f>
        <v>PL</v>
      </c>
      <c r="R2518" s="39" t="str">
        <f>VLOOKUP(D2518,GL_Master!$A$1:$D$80,3,FALSE)</f>
        <v>Travelling and conveyance</v>
      </c>
      <c r="S2518" s="39" t="str">
        <f>VLOOKUP(D2518,GL_Master!$A$1:$D$80,4,FALSE)</f>
        <v>Car hiring and rental services</v>
      </c>
    </row>
    <row r="2519" spans="1:19" x14ac:dyDescent="0.25">
      <c r="A2519" s="39" t="s">
        <v>262</v>
      </c>
      <c r="B2519" s="39" t="s">
        <v>237</v>
      </c>
      <c r="C2519" s="7">
        <v>44136</v>
      </c>
      <c r="D2519" s="39" t="s">
        <v>106</v>
      </c>
      <c r="E2519" s="39">
        <v>29</v>
      </c>
      <c r="F2519" s="82">
        <f t="shared" si="117"/>
        <v>2.9000000000000001E-2</v>
      </c>
      <c r="G2519" s="39">
        <f>VLOOKUP(N2519,Currecny_M!$A$1:$P$10,2,FALSE)</f>
        <v>83</v>
      </c>
      <c r="H2519" s="39">
        <f>MATCH(C2519,Currecny_M!$A$1:$P$1,0)</f>
        <v>9</v>
      </c>
      <c r="I2519" s="39">
        <f>VLOOKUP(N2519,Currecny_M!$A$1:$P$10,MATCH(Database!C2519,Currecny_M!$A$1:$P$1,0),FALSE)</f>
        <v>88.99</v>
      </c>
      <c r="J2519" s="82">
        <f t="shared" si="118"/>
        <v>2.5807099999999998</v>
      </c>
      <c r="K2519" s="39">
        <f>VLOOKUP('Cover page'!$B$6,Currecny_M!$A$1:$P$10,MATCH(Database!C2519,Currecny_M!$A$1:$P$1,0),FALSE)</f>
        <v>1</v>
      </c>
      <c r="L2519" s="82">
        <f t="shared" si="119"/>
        <v>2.5807099999999998</v>
      </c>
      <c r="M2519" s="82">
        <f>((E2519/$F$1)*VLOOKUP(N2519,Currecny_M!$A$1:$P$10,MATCH(Database!C2519,Currecny_M!$A$1:$P$1,0),FALSE))/VLOOKUP('Cover page'!$B$6,Currecny_M!$A$1:$P$10,MATCH(Database!C2519,Currecny_M!$A$1:$P$1,0),FALSE)</f>
        <v>2.5807099999999998</v>
      </c>
      <c r="N2519" s="6" t="str">
        <f>VLOOKUP(B2519,Master!$A$2:$C$11,3,FALSE)</f>
        <v>Euro</v>
      </c>
      <c r="O2519" s="6" t="str">
        <f>VLOOKUP(B2519,Master!$A$2:$C$11,2,FALSE)</f>
        <v>Europe</v>
      </c>
      <c r="Q2519" s="39" t="str">
        <f>VLOOKUP(D2519,GL_Master!$A$1:$D$80,2,FALSE)</f>
        <v>PL</v>
      </c>
      <c r="R2519" s="39" t="str">
        <f>VLOOKUP(D2519,GL_Master!$A$1:$D$80,3,FALSE)</f>
        <v>Communication &amp; internet exp</v>
      </c>
      <c r="S2519" s="39" t="str">
        <f>VLOOKUP(D2519,GL_Master!$A$1:$D$80,4,FALSE)</f>
        <v>Printing &amp; Stationary</v>
      </c>
    </row>
    <row r="2520" spans="1:19" x14ac:dyDescent="0.25">
      <c r="A2520" s="39" t="s">
        <v>262</v>
      </c>
      <c r="B2520" s="39" t="s">
        <v>237</v>
      </c>
      <c r="C2520" s="7">
        <v>44136</v>
      </c>
      <c r="D2520" s="39" t="s">
        <v>32</v>
      </c>
      <c r="E2520" s="39">
        <v>29</v>
      </c>
      <c r="F2520" s="82">
        <f t="shared" si="117"/>
        <v>2.9000000000000001E-2</v>
      </c>
      <c r="G2520" s="39">
        <f>VLOOKUP(N2520,Currecny_M!$A$1:$P$10,2,FALSE)</f>
        <v>83</v>
      </c>
      <c r="H2520" s="39">
        <f>MATCH(C2520,Currecny_M!$A$1:$P$1,0)</f>
        <v>9</v>
      </c>
      <c r="I2520" s="39">
        <f>VLOOKUP(N2520,Currecny_M!$A$1:$P$10,MATCH(Database!C2520,Currecny_M!$A$1:$P$1,0),FALSE)</f>
        <v>88.99</v>
      </c>
      <c r="J2520" s="82">
        <f t="shared" si="118"/>
        <v>2.5807099999999998</v>
      </c>
      <c r="K2520" s="39">
        <f>VLOOKUP('Cover page'!$B$6,Currecny_M!$A$1:$P$10,MATCH(Database!C2520,Currecny_M!$A$1:$P$1,0),FALSE)</f>
        <v>1</v>
      </c>
      <c r="L2520" s="82">
        <f t="shared" si="119"/>
        <v>2.5807099999999998</v>
      </c>
      <c r="M2520" s="82">
        <f>((E2520/$F$1)*VLOOKUP(N2520,Currecny_M!$A$1:$P$10,MATCH(Database!C2520,Currecny_M!$A$1:$P$1,0),FALSE))/VLOOKUP('Cover page'!$B$6,Currecny_M!$A$1:$P$10,MATCH(Database!C2520,Currecny_M!$A$1:$P$1,0),FALSE)</f>
        <v>2.5807099999999998</v>
      </c>
      <c r="N2520" s="6" t="str">
        <f>VLOOKUP(B2520,Master!$A$2:$C$11,3,FALSE)</f>
        <v>Euro</v>
      </c>
      <c r="O2520" s="6" t="str">
        <f>VLOOKUP(B2520,Master!$A$2:$C$11,2,FALSE)</f>
        <v>Europe</v>
      </c>
      <c r="Q2520" s="39" t="str">
        <f>VLOOKUP(D2520,GL_Master!$A$1:$D$80,2,FALSE)</f>
        <v>PL</v>
      </c>
      <c r="R2520" s="39" t="str">
        <f>VLOOKUP(D2520,GL_Master!$A$1:$D$80,3,FALSE)</f>
        <v>Communication &amp; internet exp</v>
      </c>
      <c r="S2520" s="39" t="str">
        <f>VLOOKUP(D2520,GL_Master!$A$1:$D$80,4,FALSE)</f>
        <v>Printing &amp; Stationary</v>
      </c>
    </row>
    <row r="2521" spans="1:19" x14ac:dyDescent="0.25">
      <c r="A2521" s="39" t="s">
        <v>262</v>
      </c>
      <c r="B2521" s="39" t="s">
        <v>237</v>
      </c>
      <c r="C2521" s="7">
        <v>44136</v>
      </c>
      <c r="D2521" s="39" t="s">
        <v>35</v>
      </c>
      <c r="E2521" s="39">
        <v>85</v>
      </c>
      <c r="F2521" s="82">
        <f t="shared" si="117"/>
        <v>8.5000000000000006E-2</v>
      </c>
      <c r="G2521" s="39">
        <f>VLOOKUP(N2521,Currecny_M!$A$1:$P$10,2,FALSE)</f>
        <v>83</v>
      </c>
      <c r="H2521" s="39">
        <f>MATCH(C2521,Currecny_M!$A$1:$P$1,0)</f>
        <v>9</v>
      </c>
      <c r="I2521" s="39">
        <f>VLOOKUP(N2521,Currecny_M!$A$1:$P$10,MATCH(Database!C2521,Currecny_M!$A$1:$P$1,0),FALSE)</f>
        <v>88.99</v>
      </c>
      <c r="J2521" s="82">
        <f t="shared" si="118"/>
        <v>7.5641499999999997</v>
      </c>
      <c r="K2521" s="39">
        <f>VLOOKUP('Cover page'!$B$6,Currecny_M!$A$1:$P$10,MATCH(Database!C2521,Currecny_M!$A$1:$P$1,0),FALSE)</f>
        <v>1</v>
      </c>
      <c r="L2521" s="82">
        <f t="shared" si="119"/>
        <v>7.5641499999999997</v>
      </c>
      <c r="M2521" s="82">
        <f>((E2521/$F$1)*VLOOKUP(N2521,Currecny_M!$A$1:$P$10,MATCH(Database!C2521,Currecny_M!$A$1:$P$1,0),FALSE))/VLOOKUP('Cover page'!$B$6,Currecny_M!$A$1:$P$10,MATCH(Database!C2521,Currecny_M!$A$1:$P$1,0),FALSE)</f>
        <v>7.5641499999999997</v>
      </c>
      <c r="N2521" s="6" t="str">
        <f>VLOOKUP(B2521,Master!$A$2:$C$11,3,FALSE)</f>
        <v>Euro</v>
      </c>
      <c r="O2521" s="6" t="str">
        <f>VLOOKUP(B2521,Master!$A$2:$C$11,2,FALSE)</f>
        <v>Europe</v>
      </c>
      <c r="Q2521" s="39" t="str">
        <f>VLOOKUP(D2521,GL_Master!$A$1:$D$80,2,FALSE)</f>
        <v>PL</v>
      </c>
      <c r="R2521" s="39" t="str">
        <f>VLOOKUP(D2521,GL_Master!$A$1:$D$80,3,FALSE)</f>
        <v>Security Expenses</v>
      </c>
      <c r="S2521" s="39" t="str">
        <f>VLOOKUP(D2521,GL_Master!$A$1:$D$80,4,FALSE)</f>
        <v>Security Expenses others</v>
      </c>
    </row>
    <row r="2522" spans="1:19" x14ac:dyDescent="0.25">
      <c r="A2522" s="39" t="s">
        <v>262</v>
      </c>
      <c r="B2522" s="39" t="s">
        <v>237</v>
      </c>
      <c r="C2522" s="7">
        <v>44136</v>
      </c>
      <c r="D2522" s="39" t="s">
        <v>38</v>
      </c>
      <c r="E2522" s="39">
        <v>28</v>
      </c>
      <c r="F2522" s="82">
        <f t="shared" si="117"/>
        <v>2.8000000000000001E-2</v>
      </c>
      <c r="G2522" s="39">
        <f>VLOOKUP(N2522,Currecny_M!$A$1:$P$10,2,FALSE)</f>
        <v>83</v>
      </c>
      <c r="H2522" s="39">
        <f>MATCH(C2522,Currecny_M!$A$1:$P$1,0)</f>
        <v>9</v>
      </c>
      <c r="I2522" s="39">
        <f>VLOOKUP(N2522,Currecny_M!$A$1:$P$10,MATCH(Database!C2522,Currecny_M!$A$1:$P$1,0),FALSE)</f>
        <v>88.99</v>
      </c>
      <c r="J2522" s="82">
        <f t="shared" si="118"/>
        <v>2.4917199999999999</v>
      </c>
      <c r="K2522" s="39">
        <f>VLOOKUP('Cover page'!$B$6,Currecny_M!$A$1:$P$10,MATCH(Database!C2522,Currecny_M!$A$1:$P$1,0),FALSE)</f>
        <v>1</v>
      </c>
      <c r="L2522" s="82">
        <f t="shared" si="119"/>
        <v>2.4917199999999999</v>
      </c>
      <c r="M2522" s="82">
        <f>((E2522/$F$1)*VLOOKUP(N2522,Currecny_M!$A$1:$P$10,MATCH(Database!C2522,Currecny_M!$A$1:$P$1,0),FALSE))/VLOOKUP('Cover page'!$B$6,Currecny_M!$A$1:$P$10,MATCH(Database!C2522,Currecny_M!$A$1:$P$1,0),FALSE)</f>
        <v>2.4917199999999999</v>
      </c>
      <c r="N2522" s="6" t="str">
        <f>VLOOKUP(B2522,Master!$A$2:$C$11,3,FALSE)</f>
        <v>Euro</v>
      </c>
      <c r="O2522" s="6" t="str">
        <f>VLOOKUP(B2522,Master!$A$2:$C$11,2,FALSE)</f>
        <v>Europe</v>
      </c>
      <c r="Q2522" s="39" t="str">
        <f>VLOOKUP(D2522,GL_Master!$A$1:$D$80,2,FALSE)</f>
        <v>PL</v>
      </c>
      <c r="R2522" s="39" t="str">
        <f>VLOOKUP(D2522,GL_Master!$A$1:$D$80,3,FALSE)</f>
        <v>House Keeping Expenses</v>
      </c>
      <c r="S2522" s="39" t="str">
        <f>VLOOKUP(D2522,GL_Master!$A$1:$D$80,4,FALSE)</f>
        <v>House Keeping Expenses</v>
      </c>
    </row>
    <row r="2523" spans="1:19" x14ac:dyDescent="0.25">
      <c r="A2523" s="39" t="s">
        <v>262</v>
      </c>
      <c r="B2523" s="39" t="s">
        <v>237</v>
      </c>
      <c r="C2523" s="7">
        <v>44136</v>
      </c>
      <c r="D2523" s="39" t="s">
        <v>107</v>
      </c>
      <c r="E2523" s="39">
        <v>28</v>
      </c>
      <c r="F2523" s="82">
        <f t="shared" si="117"/>
        <v>2.8000000000000001E-2</v>
      </c>
      <c r="G2523" s="39">
        <f>VLOOKUP(N2523,Currecny_M!$A$1:$P$10,2,FALSE)</f>
        <v>83</v>
      </c>
      <c r="H2523" s="39">
        <f>MATCH(C2523,Currecny_M!$A$1:$P$1,0)</f>
        <v>9</v>
      </c>
      <c r="I2523" s="39">
        <f>VLOOKUP(N2523,Currecny_M!$A$1:$P$10,MATCH(Database!C2523,Currecny_M!$A$1:$P$1,0),FALSE)</f>
        <v>88.99</v>
      </c>
      <c r="J2523" s="82">
        <f t="shared" si="118"/>
        <v>2.4917199999999999</v>
      </c>
      <c r="K2523" s="39">
        <f>VLOOKUP('Cover page'!$B$6,Currecny_M!$A$1:$P$10,MATCH(Database!C2523,Currecny_M!$A$1:$P$1,0),FALSE)</f>
        <v>1</v>
      </c>
      <c r="L2523" s="82">
        <f t="shared" si="119"/>
        <v>2.4917199999999999</v>
      </c>
      <c r="M2523" s="82">
        <f>((E2523/$F$1)*VLOOKUP(N2523,Currecny_M!$A$1:$P$10,MATCH(Database!C2523,Currecny_M!$A$1:$P$1,0),FALSE))/VLOOKUP('Cover page'!$B$6,Currecny_M!$A$1:$P$10,MATCH(Database!C2523,Currecny_M!$A$1:$P$1,0),FALSE)</f>
        <v>2.4917199999999999</v>
      </c>
      <c r="N2523" s="6" t="str">
        <f>VLOOKUP(B2523,Master!$A$2:$C$11,3,FALSE)</f>
        <v>Euro</v>
      </c>
      <c r="O2523" s="6" t="str">
        <f>VLOOKUP(B2523,Master!$A$2:$C$11,2,FALSE)</f>
        <v>Europe</v>
      </c>
      <c r="Q2523" s="39" t="str">
        <f>VLOOKUP(D2523,GL_Master!$A$1:$D$80,2,FALSE)</f>
        <v>PL</v>
      </c>
      <c r="R2523" s="39" t="str">
        <f>VLOOKUP(D2523,GL_Master!$A$1:$D$80,3,FALSE)</f>
        <v>Misc. expenses</v>
      </c>
      <c r="S2523" s="39" t="str">
        <f>VLOOKUP(D2523,GL_Master!$A$1:$D$80,4,FALSE)</f>
        <v>Repair &amp; Maintenance</v>
      </c>
    </row>
    <row r="2524" spans="1:19" x14ac:dyDescent="0.25">
      <c r="A2524" s="39" t="s">
        <v>262</v>
      </c>
      <c r="B2524" s="39" t="s">
        <v>237</v>
      </c>
      <c r="C2524" s="7">
        <v>44136</v>
      </c>
      <c r="D2524" s="39" t="s">
        <v>108</v>
      </c>
      <c r="E2524" s="39">
        <v>29</v>
      </c>
      <c r="F2524" s="82">
        <f t="shared" si="117"/>
        <v>2.9000000000000001E-2</v>
      </c>
      <c r="G2524" s="39">
        <f>VLOOKUP(N2524,Currecny_M!$A$1:$P$10,2,FALSE)</f>
        <v>83</v>
      </c>
      <c r="H2524" s="39">
        <f>MATCH(C2524,Currecny_M!$A$1:$P$1,0)</f>
        <v>9</v>
      </c>
      <c r="I2524" s="39">
        <f>VLOOKUP(N2524,Currecny_M!$A$1:$P$10,MATCH(Database!C2524,Currecny_M!$A$1:$P$1,0),FALSE)</f>
        <v>88.99</v>
      </c>
      <c r="J2524" s="82">
        <f t="shared" si="118"/>
        <v>2.5807099999999998</v>
      </c>
      <c r="K2524" s="39">
        <f>VLOOKUP('Cover page'!$B$6,Currecny_M!$A$1:$P$10,MATCH(Database!C2524,Currecny_M!$A$1:$P$1,0),FALSE)</f>
        <v>1</v>
      </c>
      <c r="L2524" s="82">
        <f t="shared" si="119"/>
        <v>2.5807099999999998</v>
      </c>
      <c r="M2524" s="82">
        <f>((E2524/$F$1)*VLOOKUP(N2524,Currecny_M!$A$1:$P$10,MATCH(Database!C2524,Currecny_M!$A$1:$P$1,0),FALSE))/VLOOKUP('Cover page'!$B$6,Currecny_M!$A$1:$P$10,MATCH(Database!C2524,Currecny_M!$A$1:$P$1,0),FALSE)</f>
        <v>2.5807099999999998</v>
      </c>
      <c r="N2524" s="6" t="str">
        <f>VLOOKUP(B2524,Master!$A$2:$C$11,3,FALSE)</f>
        <v>Euro</v>
      </c>
      <c r="O2524" s="6" t="str">
        <f>VLOOKUP(B2524,Master!$A$2:$C$11,2,FALSE)</f>
        <v>Europe</v>
      </c>
      <c r="Q2524" s="39" t="str">
        <f>VLOOKUP(D2524,GL_Master!$A$1:$D$80,2,FALSE)</f>
        <v>PL</v>
      </c>
      <c r="R2524" s="39" t="str">
        <f>VLOOKUP(D2524,GL_Master!$A$1:$D$80,3,FALSE)</f>
        <v>Misc. expenses</v>
      </c>
      <c r="S2524" s="39" t="str">
        <f>VLOOKUP(D2524,GL_Master!$A$1:$D$80,4,FALSE)</f>
        <v>Repair &amp; Maintenance</v>
      </c>
    </row>
    <row r="2525" spans="1:19" x14ac:dyDescent="0.25">
      <c r="A2525" s="39" t="s">
        <v>262</v>
      </c>
      <c r="B2525" s="39" t="s">
        <v>237</v>
      </c>
      <c r="C2525" s="7">
        <v>44136</v>
      </c>
      <c r="D2525" s="39" t="s">
        <v>9</v>
      </c>
      <c r="E2525" s="39">
        <v>260</v>
      </c>
      <c r="F2525" s="82">
        <f t="shared" si="117"/>
        <v>0.26</v>
      </c>
      <c r="G2525" s="39">
        <f>VLOOKUP(N2525,Currecny_M!$A$1:$P$10,2,FALSE)</f>
        <v>83</v>
      </c>
      <c r="H2525" s="39">
        <f>MATCH(C2525,Currecny_M!$A$1:$P$1,0)</f>
        <v>9</v>
      </c>
      <c r="I2525" s="39">
        <f>VLOOKUP(N2525,Currecny_M!$A$1:$P$10,MATCH(Database!C2525,Currecny_M!$A$1:$P$1,0),FALSE)</f>
        <v>88.99</v>
      </c>
      <c r="J2525" s="82">
        <f t="shared" si="118"/>
        <v>23.1374</v>
      </c>
      <c r="K2525" s="39">
        <f>VLOOKUP('Cover page'!$B$6,Currecny_M!$A$1:$P$10,MATCH(Database!C2525,Currecny_M!$A$1:$P$1,0),FALSE)</f>
        <v>1</v>
      </c>
      <c r="L2525" s="82">
        <f t="shared" si="119"/>
        <v>23.1374</v>
      </c>
      <c r="M2525" s="82">
        <f>((E2525/$F$1)*VLOOKUP(N2525,Currecny_M!$A$1:$P$10,MATCH(Database!C2525,Currecny_M!$A$1:$P$1,0),FALSE))/VLOOKUP('Cover page'!$B$6,Currecny_M!$A$1:$P$10,MATCH(Database!C2525,Currecny_M!$A$1:$P$1,0),FALSE)</f>
        <v>23.1374</v>
      </c>
      <c r="N2525" s="6" t="str">
        <f>VLOOKUP(B2525,Master!$A$2:$C$11,3,FALSE)</f>
        <v>Euro</v>
      </c>
      <c r="O2525" s="6" t="str">
        <f>VLOOKUP(B2525,Master!$A$2:$C$11,2,FALSE)</f>
        <v>Europe</v>
      </c>
      <c r="Q2525" s="39" t="str">
        <f>VLOOKUP(D2525,GL_Master!$A$1:$D$80,2,FALSE)</f>
        <v>PL</v>
      </c>
      <c r="R2525" s="39" t="str">
        <f>VLOOKUP(D2525,GL_Master!$A$1:$D$80,3,FALSE)</f>
        <v>Rent</v>
      </c>
      <c r="S2525" s="39" t="str">
        <f>VLOOKUP(D2525,GL_Master!$A$1:$D$80,4,FALSE)</f>
        <v>Office Rent</v>
      </c>
    </row>
    <row r="2526" spans="1:19" x14ac:dyDescent="0.25">
      <c r="A2526" s="39" t="s">
        <v>262</v>
      </c>
      <c r="B2526" s="39" t="s">
        <v>237</v>
      </c>
      <c r="C2526" s="7">
        <v>44136</v>
      </c>
      <c r="D2526" s="39" t="s">
        <v>109</v>
      </c>
      <c r="E2526" s="39">
        <v>-138</v>
      </c>
      <c r="F2526" s="82">
        <f t="shared" si="117"/>
        <v>-0.13800000000000001</v>
      </c>
      <c r="G2526" s="39">
        <f>VLOOKUP(N2526,Currecny_M!$A$1:$P$10,2,FALSE)</f>
        <v>83</v>
      </c>
      <c r="H2526" s="39">
        <f>MATCH(C2526,Currecny_M!$A$1:$P$1,0)</f>
        <v>9</v>
      </c>
      <c r="I2526" s="39">
        <f>VLOOKUP(N2526,Currecny_M!$A$1:$P$10,MATCH(Database!C2526,Currecny_M!$A$1:$P$1,0),FALSE)</f>
        <v>88.99</v>
      </c>
      <c r="J2526" s="82">
        <f t="shared" si="118"/>
        <v>-12.280620000000001</v>
      </c>
      <c r="K2526" s="39">
        <f>VLOOKUP('Cover page'!$B$6,Currecny_M!$A$1:$P$10,MATCH(Database!C2526,Currecny_M!$A$1:$P$1,0),FALSE)</f>
        <v>1</v>
      </c>
      <c r="L2526" s="82">
        <f t="shared" si="119"/>
        <v>-12.280620000000001</v>
      </c>
      <c r="M2526" s="82">
        <f>((E2526/$F$1)*VLOOKUP(N2526,Currecny_M!$A$1:$P$10,MATCH(Database!C2526,Currecny_M!$A$1:$P$1,0),FALSE))/VLOOKUP('Cover page'!$B$6,Currecny_M!$A$1:$P$10,MATCH(Database!C2526,Currecny_M!$A$1:$P$1,0),FALSE)</f>
        <v>-12.280620000000001</v>
      </c>
      <c r="N2526" s="6" t="str">
        <f>VLOOKUP(B2526,Master!$A$2:$C$11,3,FALSE)</f>
        <v>Euro</v>
      </c>
      <c r="O2526" s="6" t="str">
        <f>VLOOKUP(B2526,Master!$A$2:$C$11,2,FALSE)</f>
        <v>Europe</v>
      </c>
      <c r="Q2526" s="39" t="str">
        <f>VLOOKUP(D2526,GL_Master!$A$1:$D$80,2,FALSE)</f>
        <v>PL</v>
      </c>
      <c r="R2526" s="39" t="str">
        <f>VLOOKUP(D2526,GL_Master!$A$1:$D$80,3,FALSE)</f>
        <v>Travelling and conveyance</v>
      </c>
      <c r="S2526" s="39" t="str">
        <f>VLOOKUP(D2526,GL_Master!$A$1:$D$80,4,FALSE)</f>
        <v>Travelling , hotel lodging</v>
      </c>
    </row>
    <row r="2527" spans="1:19" x14ac:dyDescent="0.25">
      <c r="A2527" s="39" t="s">
        <v>262</v>
      </c>
      <c r="B2527" s="39" t="s">
        <v>237</v>
      </c>
      <c r="C2527" s="7">
        <v>44136</v>
      </c>
      <c r="D2527" s="39" t="s">
        <v>110</v>
      </c>
      <c r="E2527" s="39">
        <v>57</v>
      </c>
      <c r="F2527" s="82">
        <f t="shared" si="117"/>
        <v>5.7000000000000002E-2</v>
      </c>
      <c r="G2527" s="39">
        <f>VLOOKUP(N2527,Currecny_M!$A$1:$P$10,2,FALSE)</f>
        <v>83</v>
      </c>
      <c r="H2527" s="39">
        <f>MATCH(C2527,Currecny_M!$A$1:$P$1,0)</f>
        <v>9</v>
      </c>
      <c r="I2527" s="39">
        <f>VLOOKUP(N2527,Currecny_M!$A$1:$P$10,MATCH(Database!C2527,Currecny_M!$A$1:$P$1,0),FALSE)</f>
        <v>88.99</v>
      </c>
      <c r="J2527" s="82">
        <f t="shared" si="118"/>
        <v>5.0724299999999998</v>
      </c>
      <c r="K2527" s="39">
        <f>VLOOKUP('Cover page'!$B$6,Currecny_M!$A$1:$P$10,MATCH(Database!C2527,Currecny_M!$A$1:$P$1,0),FALSE)</f>
        <v>1</v>
      </c>
      <c r="L2527" s="82">
        <f t="shared" si="119"/>
        <v>5.0724299999999998</v>
      </c>
      <c r="M2527" s="82">
        <f>((E2527/$F$1)*VLOOKUP(N2527,Currecny_M!$A$1:$P$10,MATCH(Database!C2527,Currecny_M!$A$1:$P$1,0),FALSE))/VLOOKUP('Cover page'!$B$6,Currecny_M!$A$1:$P$10,MATCH(Database!C2527,Currecny_M!$A$1:$P$1,0),FALSE)</f>
        <v>5.0724299999999998</v>
      </c>
      <c r="N2527" s="6" t="str">
        <f>VLOOKUP(B2527,Master!$A$2:$C$11,3,FALSE)</f>
        <v>Euro</v>
      </c>
      <c r="O2527" s="6" t="str">
        <f>VLOOKUP(B2527,Master!$A$2:$C$11,2,FALSE)</f>
        <v>Europe</v>
      </c>
      <c r="Q2527" s="39" t="str">
        <f>VLOOKUP(D2527,GL_Master!$A$1:$D$80,2,FALSE)</f>
        <v>PL</v>
      </c>
      <c r="R2527" s="39" t="str">
        <f>VLOOKUP(D2527,GL_Master!$A$1:$D$80,3,FALSE)</f>
        <v>Travelling and conveyance</v>
      </c>
      <c r="S2527" s="39" t="str">
        <f>VLOOKUP(D2527,GL_Master!$A$1:$D$80,4,FALSE)</f>
        <v>Travelling , hotel lodging</v>
      </c>
    </row>
    <row r="2528" spans="1:19" x14ac:dyDescent="0.25">
      <c r="A2528" s="39" t="s">
        <v>262</v>
      </c>
      <c r="B2528" s="39" t="s">
        <v>237</v>
      </c>
      <c r="C2528" s="7">
        <v>44136</v>
      </c>
      <c r="D2528" s="39" t="s">
        <v>111</v>
      </c>
      <c r="E2528" s="39">
        <v>28</v>
      </c>
      <c r="F2528" s="82">
        <f t="shared" si="117"/>
        <v>2.8000000000000001E-2</v>
      </c>
      <c r="G2528" s="39">
        <f>VLOOKUP(N2528,Currecny_M!$A$1:$P$10,2,FALSE)</f>
        <v>83</v>
      </c>
      <c r="H2528" s="39">
        <f>MATCH(C2528,Currecny_M!$A$1:$P$1,0)</f>
        <v>9</v>
      </c>
      <c r="I2528" s="39">
        <f>VLOOKUP(N2528,Currecny_M!$A$1:$P$10,MATCH(Database!C2528,Currecny_M!$A$1:$P$1,0),FALSE)</f>
        <v>88.99</v>
      </c>
      <c r="J2528" s="82">
        <f t="shared" si="118"/>
        <v>2.4917199999999999</v>
      </c>
      <c r="K2528" s="39">
        <f>VLOOKUP('Cover page'!$B$6,Currecny_M!$A$1:$P$10,MATCH(Database!C2528,Currecny_M!$A$1:$P$1,0),FALSE)</f>
        <v>1</v>
      </c>
      <c r="L2528" s="82">
        <f t="shared" si="119"/>
        <v>2.4917199999999999</v>
      </c>
      <c r="M2528" s="82">
        <f>((E2528/$F$1)*VLOOKUP(N2528,Currecny_M!$A$1:$P$10,MATCH(Database!C2528,Currecny_M!$A$1:$P$1,0),FALSE))/VLOOKUP('Cover page'!$B$6,Currecny_M!$A$1:$P$10,MATCH(Database!C2528,Currecny_M!$A$1:$P$1,0),FALSE)</f>
        <v>2.4917199999999999</v>
      </c>
      <c r="N2528" s="6" t="str">
        <f>VLOOKUP(B2528,Master!$A$2:$C$11,3,FALSE)</f>
        <v>Euro</v>
      </c>
      <c r="O2528" s="6" t="str">
        <f>VLOOKUP(B2528,Master!$A$2:$C$11,2,FALSE)</f>
        <v>Europe</v>
      </c>
      <c r="Q2528" s="39" t="str">
        <f>VLOOKUP(D2528,GL_Master!$A$1:$D$80,2,FALSE)</f>
        <v>PL</v>
      </c>
      <c r="R2528" s="39" t="str">
        <f>VLOOKUP(D2528,GL_Master!$A$1:$D$80,3,FALSE)</f>
        <v>Legal &amp; Professional expenses</v>
      </c>
      <c r="S2528" s="39" t="str">
        <f>VLOOKUP(D2528,GL_Master!$A$1:$D$80,4,FALSE)</f>
        <v>Professional Fees - Others</v>
      </c>
    </row>
    <row r="2529" spans="1:19" x14ac:dyDescent="0.25">
      <c r="A2529" s="39" t="s">
        <v>262</v>
      </c>
      <c r="B2529" s="39" t="s">
        <v>237</v>
      </c>
      <c r="C2529" s="7">
        <v>44166</v>
      </c>
      <c r="D2529" s="39" t="s">
        <v>112</v>
      </c>
      <c r="E2529" s="39">
        <v>270</v>
      </c>
      <c r="F2529" s="82">
        <f t="shared" si="117"/>
        <v>0.27</v>
      </c>
      <c r="G2529" s="39">
        <f>VLOOKUP(N2529,Currecny_M!$A$1:$P$10,2,FALSE)</f>
        <v>83</v>
      </c>
      <c r="H2529" s="39">
        <f>MATCH(C2529,Currecny_M!$A$1:$P$1,0)</f>
        <v>10</v>
      </c>
      <c r="I2529" s="39">
        <f>VLOOKUP(N2529,Currecny_M!$A$1:$P$10,MATCH(Database!C2529,Currecny_M!$A$1:$P$1,0),FALSE)</f>
        <v>89.88</v>
      </c>
      <c r="J2529" s="82">
        <f t="shared" si="118"/>
        <v>24.267600000000002</v>
      </c>
      <c r="K2529" s="39">
        <f>VLOOKUP('Cover page'!$B$6,Currecny_M!$A$1:$P$10,MATCH(Database!C2529,Currecny_M!$A$1:$P$1,0),FALSE)</f>
        <v>1</v>
      </c>
      <c r="L2529" s="82">
        <f t="shared" si="119"/>
        <v>24.267600000000002</v>
      </c>
      <c r="M2529" s="82">
        <f>((E2529/$F$1)*VLOOKUP(N2529,Currecny_M!$A$1:$P$10,MATCH(Database!C2529,Currecny_M!$A$1:$P$1,0),FALSE))/VLOOKUP('Cover page'!$B$6,Currecny_M!$A$1:$P$10,MATCH(Database!C2529,Currecny_M!$A$1:$P$1,0),FALSE)</f>
        <v>24.267600000000002</v>
      </c>
      <c r="N2529" s="6" t="str">
        <f>VLOOKUP(B2529,Master!$A$2:$C$11,3,FALSE)</f>
        <v>Euro</v>
      </c>
      <c r="O2529" s="6" t="str">
        <f>VLOOKUP(B2529,Master!$A$2:$C$11,2,FALSE)</f>
        <v>Europe</v>
      </c>
      <c r="Q2529" s="39" t="str">
        <f>VLOOKUP(D2529,GL_Master!$A$1:$D$80,2,FALSE)</f>
        <v>PL</v>
      </c>
      <c r="R2529" s="39" t="str">
        <f>VLOOKUP(D2529,GL_Master!$A$1:$D$80,3,FALSE)</f>
        <v>Finance Cost</v>
      </c>
      <c r="S2529" s="39" t="str">
        <f>VLOOKUP(D2529,GL_Master!$A$1:$D$80,4,FALSE)</f>
        <v>Interest expense</v>
      </c>
    </row>
    <row r="2530" spans="1:19" x14ac:dyDescent="0.25">
      <c r="A2530" s="39" t="s">
        <v>262</v>
      </c>
      <c r="B2530" s="39" t="s">
        <v>237</v>
      </c>
      <c r="C2530" s="7">
        <v>44166</v>
      </c>
      <c r="D2530" s="39" t="s">
        <v>25</v>
      </c>
      <c r="E2530" s="39">
        <v>2576</v>
      </c>
      <c r="F2530" s="82">
        <f t="shared" si="117"/>
        <v>2.5760000000000001</v>
      </c>
      <c r="G2530" s="39">
        <f>VLOOKUP(N2530,Currecny_M!$A$1:$P$10,2,FALSE)</f>
        <v>83</v>
      </c>
      <c r="H2530" s="39">
        <f>MATCH(C2530,Currecny_M!$A$1:$P$1,0)</f>
        <v>10</v>
      </c>
      <c r="I2530" s="39">
        <f>VLOOKUP(N2530,Currecny_M!$A$1:$P$10,MATCH(Database!C2530,Currecny_M!$A$1:$P$1,0),FALSE)</f>
        <v>89.88</v>
      </c>
      <c r="J2530" s="82">
        <f t="shared" si="118"/>
        <v>231.53088</v>
      </c>
      <c r="K2530" s="39">
        <f>VLOOKUP('Cover page'!$B$6,Currecny_M!$A$1:$P$10,MATCH(Database!C2530,Currecny_M!$A$1:$P$1,0),FALSE)</f>
        <v>1</v>
      </c>
      <c r="L2530" s="82">
        <f t="shared" si="119"/>
        <v>231.53088</v>
      </c>
      <c r="M2530" s="82">
        <f>((E2530/$F$1)*VLOOKUP(N2530,Currecny_M!$A$1:$P$10,MATCH(Database!C2530,Currecny_M!$A$1:$P$1,0),FALSE))/VLOOKUP('Cover page'!$B$6,Currecny_M!$A$1:$P$10,MATCH(Database!C2530,Currecny_M!$A$1:$P$1,0),FALSE)</f>
        <v>231.53088</v>
      </c>
      <c r="N2530" s="6" t="str">
        <f>VLOOKUP(B2530,Master!$A$2:$C$11,3,FALSE)</f>
        <v>Euro</v>
      </c>
      <c r="O2530" s="6" t="str">
        <f>VLOOKUP(B2530,Master!$A$2:$C$11,2,FALSE)</f>
        <v>Europe</v>
      </c>
      <c r="Q2530" s="39" t="str">
        <f>VLOOKUP(D2530,GL_Master!$A$1:$D$80,2,FALSE)</f>
        <v>PL</v>
      </c>
      <c r="R2530" s="39" t="str">
        <f>VLOOKUP(D2530,GL_Master!$A$1:$D$80,3,FALSE)</f>
        <v>Depreciation</v>
      </c>
      <c r="S2530" s="39" t="str">
        <f>VLOOKUP(D2530,GL_Master!$A$1:$D$80,4,FALSE)</f>
        <v>Depreciation</v>
      </c>
    </row>
    <row r="2531" spans="1:19" x14ac:dyDescent="0.25">
      <c r="A2531" s="39" t="s">
        <v>262</v>
      </c>
      <c r="B2531" s="39" t="s">
        <v>237</v>
      </c>
      <c r="C2531" s="7">
        <v>44166</v>
      </c>
      <c r="D2531" s="39" t="s">
        <v>51</v>
      </c>
      <c r="E2531" s="39">
        <v>-26506</v>
      </c>
      <c r="F2531" s="82">
        <f t="shared" si="117"/>
        <v>-26.506</v>
      </c>
      <c r="G2531" s="39">
        <f>VLOOKUP(N2531,Currecny_M!$A$1:$P$10,2,FALSE)</f>
        <v>83</v>
      </c>
      <c r="H2531" s="39">
        <f>MATCH(C2531,Currecny_M!$A$1:$P$1,0)</f>
        <v>10</v>
      </c>
      <c r="I2531" s="39">
        <f>VLOOKUP(N2531,Currecny_M!$A$1:$P$10,MATCH(Database!C2531,Currecny_M!$A$1:$P$1,0),FALSE)</f>
        <v>89.88</v>
      </c>
      <c r="J2531" s="82">
        <f t="shared" si="118"/>
        <v>-2382.3592800000001</v>
      </c>
      <c r="K2531" s="39">
        <f>VLOOKUP('Cover page'!$B$6,Currecny_M!$A$1:$P$10,MATCH(Database!C2531,Currecny_M!$A$1:$P$1,0),FALSE)</f>
        <v>1</v>
      </c>
      <c r="L2531" s="82">
        <f t="shared" si="119"/>
        <v>-2382.3592800000001</v>
      </c>
      <c r="M2531" s="82">
        <f>((E2531/$F$1)*VLOOKUP(N2531,Currecny_M!$A$1:$P$10,MATCH(Database!C2531,Currecny_M!$A$1:$P$1,0),FALSE))/VLOOKUP('Cover page'!$B$6,Currecny_M!$A$1:$P$10,MATCH(Database!C2531,Currecny_M!$A$1:$P$1,0),FALSE)</f>
        <v>-2382.3592800000001</v>
      </c>
      <c r="N2531" s="6" t="str">
        <f>VLOOKUP(B2531,Master!$A$2:$C$11,3,FALSE)</f>
        <v>Euro</v>
      </c>
      <c r="O2531" s="6" t="str">
        <f>VLOOKUP(B2531,Master!$A$2:$C$11,2,FALSE)</f>
        <v>Europe</v>
      </c>
      <c r="Q2531" s="39" t="str">
        <f>VLOOKUP(D2531,GL_Master!$A$1:$D$80,2,FALSE)</f>
        <v>BS</v>
      </c>
      <c r="R2531" s="39" t="str">
        <f>VLOOKUP(D2531,GL_Master!$A$1:$D$80,3,FALSE)</f>
        <v>Share Capital</v>
      </c>
      <c r="S2531" s="39" t="str">
        <f>VLOOKUP(D2531,GL_Master!$A$1:$D$80,4,FALSE)</f>
        <v>Equity shares</v>
      </c>
    </row>
    <row r="2532" spans="1:19" x14ac:dyDescent="0.25">
      <c r="A2532" s="39" t="s">
        <v>262</v>
      </c>
      <c r="B2532" s="39" t="s">
        <v>237</v>
      </c>
      <c r="C2532" s="7">
        <v>44166</v>
      </c>
      <c r="D2532" s="39" t="s">
        <v>52</v>
      </c>
      <c r="E2532" s="39">
        <v>-50786</v>
      </c>
      <c r="F2532" s="82">
        <f t="shared" si="117"/>
        <v>-50.786000000000001</v>
      </c>
      <c r="G2532" s="39">
        <f>VLOOKUP(N2532,Currecny_M!$A$1:$P$10,2,FALSE)</f>
        <v>83</v>
      </c>
      <c r="H2532" s="39">
        <f>MATCH(C2532,Currecny_M!$A$1:$P$1,0)</f>
        <v>10</v>
      </c>
      <c r="I2532" s="39">
        <f>VLOOKUP(N2532,Currecny_M!$A$1:$P$10,MATCH(Database!C2532,Currecny_M!$A$1:$P$1,0),FALSE)</f>
        <v>89.88</v>
      </c>
      <c r="J2532" s="82">
        <f t="shared" si="118"/>
        <v>-4564.6456799999996</v>
      </c>
      <c r="K2532" s="39">
        <f>VLOOKUP('Cover page'!$B$6,Currecny_M!$A$1:$P$10,MATCH(Database!C2532,Currecny_M!$A$1:$P$1,0),FALSE)</f>
        <v>1</v>
      </c>
      <c r="L2532" s="82">
        <f t="shared" si="119"/>
        <v>-4564.6456799999996</v>
      </c>
      <c r="M2532" s="82">
        <f>((E2532/$F$1)*VLOOKUP(N2532,Currecny_M!$A$1:$P$10,MATCH(Database!C2532,Currecny_M!$A$1:$P$1,0),FALSE))/VLOOKUP('Cover page'!$B$6,Currecny_M!$A$1:$P$10,MATCH(Database!C2532,Currecny_M!$A$1:$P$1,0),FALSE)</f>
        <v>-4564.6456799999996</v>
      </c>
      <c r="N2532" s="6" t="str">
        <f>VLOOKUP(B2532,Master!$A$2:$C$11,3,FALSE)</f>
        <v>Euro</v>
      </c>
      <c r="O2532" s="6" t="str">
        <f>VLOOKUP(B2532,Master!$A$2:$C$11,2,FALSE)</f>
        <v>Europe</v>
      </c>
      <c r="Q2532" s="39" t="str">
        <f>VLOOKUP(D2532,GL_Master!$A$1:$D$80,2,FALSE)</f>
        <v>BS</v>
      </c>
      <c r="R2532" s="39" t="str">
        <f>VLOOKUP(D2532,GL_Master!$A$1:$D$80,3,FALSE)</f>
        <v>Reserve and Surplus</v>
      </c>
      <c r="S2532" s="39" t="str">
        <f>VLOOKUP(D2532,GL_Master!$A$1:$D$80,4,FALSE)</f>
        <v>Reserves at the commencement of the year</v>
      </c>
    </row>
    <row r="2533" spans="1:19" x14ac:dyDescent="0.25">
      <c r="A2533" s="39" t="s">
        <v>262</v>
      </c>
      <c r="B2533" s="39" t="s">
        <v>237</v>
      </c>
      <c r="C2533" s="7">
        <v>44166</v>
      </c>
      <c r="D2533" s="39" t="s">
        <v>53</v>
      </c>
      <c r="E2533" s="39">
        <v>-9437</v>
      </c>
      <c r="F2533" s="82">
        <f t="shared" si="117"/>
        <v>-9.4369999999999994</v>
      </c>
      <c r="G2533" s="39">
        <f>VLOOKUP(N2533,Currecny_M!$A$1:$P$10,2,FALSE)</f>
        <v>83</v>
      </c>
      <c r="H2533" s="39">
        <f>MATCH(C2533,Currecny_M!$A$1:$P$1,0)</f>
        <v>10</v>
      </c>
      <c r="I2533" s="39">
        <f>VLOOKUP(N2533,Currecny_M!$A$1:$P$10,MATCH(Database!C2533,Currecny_M!$A$1:$P$1,0),FALSE)</f>
        <v>89.88</v>
      </c>
      <c r="J2533" s="82">
        <f t="shared" si="118"/>
        <v>-848.19755999999995</v>
      </c>
      <c r="K2533" s="39">
        <f>VLOOKUP('Cover page'!$B$6,Currecny_M!$A$1:$P$10,MATCH(Database!C2533,Currecny_M!$A$1:$P$1,0),FALSE)</f>
        <v>1</v>
      </c>
      <c r="L2533" s="82">
        <f t="shared" si="119"/>
        <v>-848.19755999999995</v>
      </c>
      <c r="M2533" s="82">
        <f>((E2533/$F$1)*VLOOKUP(N2533,Currecny_M!$A$1:$P$10,MATCH(Database!C2533,Currecny_M!$A$1:$P$1,0),FALSE))/VLOOKUP('Cover page'!$B$6,Currecny_M!$A$1:$P$10,MATCH(Database!C2533,Currecny_M!$A$1:$P$1,0),FALSE)</f>
        <v>-848.19755999999995</v>
      </c>
      <c r="N2533" s="6" t="str">
        <f>VLOOKUP(B2533,Master!$A$2:$C$11,3,FALSE)</f>
        <v>Euro</v>
      </c>
      <c r="O2533" s="6" t="str">
        <f>VLOOKUP(B2533,Master!$A$2:$C$11,2,FALSE)</f>
        <v>Europe</v>
      </c>
      <c r="Q2533" s="39" t="str">
        <f>VLOOKUP(D2533,GL_Master!$A$1:$D$80,2,FALSE)</f>
        <v>BS</v>
      </c>
      <c r="R2533" s="39" t="str">
        <f>VLOOKUP(D2533,GL_Master!$A$1:$D$80,3,FALSE)</f>
        <v>Loan Fund</v>
      </c>
      <c r="S2533" s="39" t="str">
        <f>VLOOKUP(D2533,GL_Master!$A$1:$D$80,4,FALSE)</f>
        <v>Term Loan</v>
      </c>
    </row>
    <row r="2534" spans="1:19" x14ac:dyDescent="0.25">
      <c r="A2534" s="39" t="s">
        <v>262</v>
      </c>
      <c r="B2534" s="39" t="s">
        <v>237</v>
      </c>
      <c r="C2534" s="7">
        <v>44166</v>
      </c>
      <c r="D2534" s="39" t="s">
        <v>54</v>
      </c>
      <c r="E2534" s="39">
        <v>58</v>
      </c>
      <c r="F2534" s="82">
        <f t="shared" si="117"/>
        <v>5.8000000000000003E-2</v>
      </c>
      <c r="G2534" s="39">
        <f>VLOOKUP(N2534,Currecny_M!$A$1:$P$10,2,FALSE)</f>
        <v>83</v>
      </c>
      <c r="H2534" s="39">
        <f>MATCH(C2534,Currecny_M!$A$1:$P$1,0)</f>
        <v>10</v>
      </c>
      <c r="I2534" s="39">
        <f>VLOOKUP(N2534,Currecny_M!$A$1:$P$10,MATCH(Database!C2534,Currecny_M!$A$1:$P$1,0),FALSE)</f>
        <v>89.88</v>
      </c>
      <c r="J2534" s="82">
        <f t="shared" si="118"/>
        <v>5.2130400000000003</v>
      </c>
      <c r="K2534" s="39">
        <f>VLOOKUP('Cover page'!$B$6,Currecny_M!$A$1:$P$10,MATCH(Database!C2534,Currecny_M!$A$1:$P$1,0),FALSE)</f>
        <v>1</v>
      </c>
      <c r="L2534" s="82">
        <f t="shared" si="119"/>
        <v>5.2130400000000003</v>
      </c>
      <c r="M2534" s="82">
        <f>((E2534/$F$1)*VLOOKUP(N2534,Currecny_M!$A$1:$P$10,MATCH(Database!C2534,Currecny_M!$A$1:$P$1,0),FALSE))/VLOOKUP('Cover page'!$B$6,Currecny_M!$A$1:$P$10,MATCH(Database!C2534,Currecny_M!$A$1:$P$1,0),FALSE)</f>
        <v>5.2130400000000003</v>
      </c>
      <c r="N2534" s="6" t="str">
        <f>VLOOKUP(B2534,Master!$A$2:$C$11,3,FALSE)</f>
        <v>Euro</v>
      </c>
      <c r="O2534" s="6" t="str">
        <f>VLOOKUP(B2534,Master!$A$2:$C$11,2,FALSE)</f>
        <v>Europe</v>
      </c>
      <c r="Q2534" s="39" t="str">
        <f>VLOOKUP(D2534,GL_Master!$A$1:$D$80,2,FALSE)</f>
        <v>BS</v>
      </c>
      <c r="R2534" s="39" t="str">
        <f>VLOOKUP(D2534,GL_Master!$A$1:$D$80,3,FALSE)</f>
        <v>Trade Payables</v>
      </c>
      <c r="S2534" s="39" t="str">
        <f>VLOOKUP(D2534,GL_Master!$A$1:$D$80,4,FALSE)</f>
        <v>Trade payable</v>
      </c>
    </row>
    <row r="2535" spans="1:19" x14ac:dyDescent="0.25">
      <c r="A2535" s="39" t="s">
        <v>262</v>
      </c>
      <c r="B2535" s="39" t="s">
        <v>237</v>
      </c>
      <c r="C2535" s="7">
        <v>44166</v>
      </c>
      <c r="D2535" s="39" t="s">
        <v>34</v>
      </c>
      <c r="E2535" s="39">
        <v>-1392</v>
      </c>
      <c r="F2535" s="82">
        <f t="shared" si="117"/>
        <v>-1.3919999999999999</v>
      </c>
      <c r="G2535" s="39">
        <f>VLOOKUP(N2535,Currecny_M!$A$1:$P$10,2,FALSE)</f>
        <v>83</v>
      </c>
      <c r="H2535" s="39">
        <f>MATCH(C2535,Currecny_M!$A$1:$P$1,0)</f>
        <v>10</v>
      </c>
      <c r="I2535" s="39">
        <f>VLOOKUP(N2535,Currecny_M!$A$1:$P$10,MATCH(Database!C2535,Currecny_M!$A$1:$P$1,0),FALSE)</f>
        <v>89.88</v>
      </c>
      <c r="J2535" s="82">
        <f t="shared" si="118"/>
        <v>-125.11295999999999</v>
      </c>
      <c r="K2535" s="39">
        <f>VLOOKUP('Cover page'!$B$6,Currecny_M!$A$1:$P$10,MATCH(Database!C2535,Currecny_M!$A$1:$P$1,0),FALSE)</f>
        <v>1</v>
      </c>
      <c r="L2535" s="82">
        <f t="shared" si="119"/>
        <v>-125.11295999999999</v>
      </c>
      <c r="M2535" s="82">
        <f>((E2535/$F$1)*VLOOKUP(N2535,Currecny_M!$A$1:$P$10,MATCH(Database!C2535,Currecny_M!$A$1:$P$1,0),FALSE))/VLOOKUP('Cover page'!$B$6,Currecny_M!$A$1:$P$10,MATCH(Database!C2535,Currecny_M!$A$1:$P$1,0),FALSE)</f>
        <v>-125.11295999999999</v>
      </c>
      <c r="N2535" s="6" t="str">
        <f>VLOOKUP(B2535,Master!$A$2:$C$11,3,FALSE)</f>
        <v>Euro</v>
      </c>
      <c r="O2535" s="6" t="str">
        <f>VLOOKUP(B2535,Master!$A$2:$C$11,2,FALSE)</f>
        <v>Europe</v>
      </c>
      <c r="Q2535" s="39" t="str">
        <f>VLOOKUP(D2535,GL_Master!$A$1:$D$80,2,FALSE)</f>
        <v>BS</v>
      </c>
      <c r="R2535" s="39" t="str">
        <f>VLOOKUP(D2535,GL_Master!$A$1:$D$80,3,FALSE)</f>
        <v>Provisions</v>
      </c>
      <c r="S2535" s="39" t="str">
        <f>VLOOKUP(D2535,GL_Master!$A$1:$D$80,4,FALSE)</f>
        <v>Expenses payables</v>
      </c>
    </row>
    <row r="2536" spans="1:19" x14ac:dyDescent="0.25">
      <c r="A2536" s="39" t="s">
        <v>262</v>
      </c>
      <c r="B2536" s="39" t="s">
        <v>237</v>
      </c>
      <c r="C2536" s="7">
        <v>44166</v>
      </c>
      <c r="D2536" s="39" t="s">
        <v>18</v>
      </c>
      <c r="E2536" s="39">
        <v>-863</v>
      </c>
      <c r="F2536" s="82">
        <f t="shared" si="117"/>
        <v>-0.86299999999999999</v>
      </c>
      <c r="G2536" s="39">
        <f>VLOOKUP(N2536,Currecny_M!$A$1:$P$10,2,FALSE)</f>
        <v>83</v>
      </c>
      <c r="H2536" s="39">
        <f>MATCH(C2536,Currecny_M!$A$1:$P$1,0)</f>
        <v>10</v>
      </c>
      <c r="I2536" s="39">
        <f>VLOOKUP(N2536,Currecny_M!$A$1:$P$10,MATCH(Database!C2536,Currecny_M!$A$1:$P$1,0),FALSE)</f>
        <v>89.88</v>
      </c>
      <c r="J2536" s="82">
        <f t="shared" si="118"/>
        <v>-77.56644</v>
      </c>
      <c r="K2536" s="39">
        <f>VLOOKUP('Cover page'!$B$6,Currecny_M!$A$1:$P$10,MATCH(Database!C2536,Currecny_M!$A$1:$P$1,0),FALSE)</f>
        <v>1</v>
      </c>
      <c r="L2536" s="82">
        <f t="shared" si="119"/>
        <v>-77.56644</v>
      </c>
      <c r="M2536" s="82">
        <f>((E2536/$F$1)*VLOOKUP(N2536,Currecny_M!$A$1:$P$10,MATCH(Database!C2536,Currecny_M!$A$1:$P$1,0),FALSE))/VLOOKUP('Cover page'!$B$6,Currecny_M!$A$1:$P$10,MATCH(Database!C2536,Currecny_M!$A$1:$P$1,0),FALSE)</f>
        <v>-77.56644</v>
      </c>
      <c r="N2536" s="6" t="str">
        <f>VLOOKUP(B2536,Master!$A$2:$C$11,3,FALSE)</f>
        <v>Euro</v>
      </c>
      <c r="O2536" s="6" t="str">
        <f>VLOOKUP(B2536,Master!$A$2:$C$11,2,FALSE)</f>
        <v>Europe</v>
      </c>
      <c r="Q2536" s="39" t="str">
        <f>VLOOKUP(D2536,GL_Master!$A$1:$D$80,2,FALSE)</f>
        <v>BS</v>
      </c>
      <c r="R2536" s="39" t="str">
        <f>VLOOKUP(D2536,GL_Master!$A$1:$D$80,3,FALSE)</f>
        <v>Other current liabilities</v>
      </c>
      <c r="S2536" s="39" t="str">
        <f>VLOOKUP(D2536,GL_Master!$A$1:$D$80,4,FALSE)</f>
        <v>Employee related liabilities</v>
      </c>
    </row>
    <row r="2537" spans="1:19" x14ac:dyDescent="0.25">
      <c r="A2537" s="39" t="s">
        <v>262</v>
      </c>
      <c r="B2537" s="39" t="s">
        <v>237</v>
      </c>
      <c r="C2537" s="7">
        <v>44166</v>
      </c>
      <c r="D2537" s="39" t="s">
        <v>55</v>
      </c>
      <c r="E2537" s="39">
        <v>-108</v>
      </c>
      <c r="F2537" s="82">
        <f t="shared" si="117"/>
        <v>-0.108</v>
      </c>
      <c r="G2537" s="39">
        <f>VLOOKUP(N2537,Currecny_M!$A$1:$P$10,2,FALSE)</f>
        <v>83</v>
      </c>
      <c r="H2537" s="39">
        <f>MATCH(C2537,Currecny_M!$A$1:$P$1,0)</f>
        <v>10</v>
      </c>
      <c r="I2537" s="39">
        <f>VLOOKUP(N2537,Currecny_M!$A$1:$P$10,MATCH(Database!C2537,Currecny_M!$A$1:$P$1,0),FALSE)</f>
        <v>89.88</v>
      </c>
      <c r="J2537" s="82">
        <f t="shared" si="118"/>
        <v>-9.7070399999999992</v>
      </c>
      <c r="K2537" s="39">
        <f>VLOOKUP('Cover page'!$B$6,Currecny_M!$A$1:$P$10,MATCH(Database!C2537,Currecny_M!$A$1:$P$1,0),FALSE)</f>
        <v>1</v>
      </c>
      <c r="L2537" s="82">
        <f t="shared" si="119"/>
        <v>-9.7070399999999992</v>
      </c>
      <c r="M2537" s="82">
        <f>((E2537/$F$1)*VLOOKUP(N2537,Currecny_M!$A$1:$P$10,MATCH(Database!C2537,Currecny_M!$A$1:$P$1,0),FALSE))/VLOOKUP('Cover page'!$B$6,Currecny_M!$A$1:$P$10,MATCH(Database!C2537,Currecny_M!$A$1:$P$1,0),FALSE)</f>
        <v>-9.7070399999999992</v>
      </c>
      <c r="N2537" s="6" t="str">
        <f>VLOOKUP(B2537,Master!$A$2:$C$11,3,FALSE)</f>
        <v>Euro</v>
      </c>
      <c r="O2537" s="6" t="str">
        <f>VLOOKUP(B2537,Master!$A$2:$C$11,2,FALSE)</f>
        <v>Europe</v>
      </c>
      <c r="Q2537" s="39" t="str">
        <f>VLOOKUP(D2537,GL_Master!$A$1:$D$80,2,FALSE)</f>
        <v>BS</v>
      </c>
      <c r="R2537" s="39" t="str">
        <f>VLOOKUP(D2537,GL_Master!$A$1:$D$80,3,FALSE)</f>
        <v>Other current liabilities</v>
      </c>
      <c r="S2537" s="39" t="str">
        <f>VLOOKUP(D2537,GL_Master!$A$1:$D$80,4,FALSE)</f>
        <v>Security deposit received</v>
      </c>
    </row>
    <row r="2538" spans="1:19" x14ac:dyDescent="0.25">
      <c r="A2538" s="39" t="s">
        <v>262</v>
      </c>
      <c r="B2538" s="39" t="s">
        <v>237</v>
      </c>
      <c r="C2538" s="7">
        <v>44166</v>
      </c>
      <c r="D2538" s="39" t="s">
        <v>56</v>
      </c>
      <c r="E2538" s="39">
        <v>-28</v>
      </c>
      <c r="F2538" s="82">
        <f t="shared" si="117"/>
        <v>-2.8000000000000001E-2</v>
      </c>
      <c r="G2538" s="39">
        <f>VLOOKUP(N2538,Currecny_M!$A$1:$P$10,2,FALSE)</f>
        <v>83</v>
      </c>
      <c r="H2538" s="39">
        <f>MATCH(C2538,Currecny_M!$A$1:$P$1,0)</f>
        <v>10</v>
      </c>
      <c r="I2538" s="39">
        <f>VLOOKUP(N2538,Currecny_M!$A$1:$P$10,MATCH(Database!C2538,Currecny_M!$A$1:$P$1,0),FALSE)</f>
        <v>89.88</v>
      </c>
      <c r="J2538" s="82">
        <f t="shared" si="118"/>
        <v>-2.5166399999999998</v>
      </c>
      <c r="K2538" s="39">
        <f>VLOOKUP('Cover page'!$B$6,Currecny_M!$A$1:$P$10,MATCH(Database!C2538,Currecny_M!$A$1:$P$1,0),FALSE)</f>
        <v>1</v>
      </c>
      <c r="L2538" s="82">
        <f t="shared" si="119"/>
        <v>-2.5166399999999998</v>
      </c>
      <c r="M2538" s="82">
        <f>((E2538/$F$1)*VLOOKUP(N2538,Currecny_M!$A$1:$P$10,MATCH(Database!C2538,Currecny_M!$A$1:$P$1,0),FALSE))/VLOOKUP('Cover page'!$B$6,Currecny_M!$A$1:$P$10,MATCH(Database!C2538,Currecny_M!$A$1:$P$1,0),FALSE)</f>
        <v>-2.5166399999999998</v>
      </c>
      <c r="N2538" s="6" t="str">
        <f>VLOOKUP(B2538,Master!$A$2:$C$11,3,FALSE)</f>
        <v>Euro</v>
      </c>
      <c r="O2538" s="6" t="str">
        <f>VLOOKUP(B2538,Master!$A$2:$C$11,2,FALSE)</f>
        <v>Europe</v>
      </c>
      <c r="Q2538" s="39" t="str">
        <f>VLOOKUP(D2538,GL_Master!$A$1:$D$80,2,FALSE)</f>
        <v>BS</v>
      </c>
      <c r="R2538" s="39" t="str">
        <f>VLOOKUP(D2538,GL_Master!$A$1:$D$80,3,FALSE)</f>
        <v>Other Tax Payables</v>
      </c>
      <c r="S2538" s="39" t="str">
        <f>VLOOKUP(D2538,GL_Master!$A$1:$D$80,4,FALSE)</f>
        <v>Tax deducted at source payable</v>
      </c>
    </row>
    <row r="2539" spans="1:19" x14ac:dyDescent="0.25">
      <c r="A2539" s="39" t="s">
        <v>262</v>
      </c>
      <c r="B2539" s="39" t="s">
        <v>237</v>
      </c>
      <c r="C2539" s="7">
        <v>44166</v>
      </c>
      <c r="D2539" s="39" t="s">
        <v>57</v>
      </c>
      <c r="E2539" s="39">
        <v>-246</v>
      </c>
      <c r="F2539" s="82">
        <f t="shared" si="117"/>
        <v>-0.246</v>
      </c>
      <c r="G2539" s="39">
        <f>VLOOKUP(N2539,Currecny_M!$A$1:$P$10,2,FALSE)</f>
        <v>83</v>
      </c>
      <c r="H2539" s="39">
        <f>MATCH(C2539,Currecny_M!$A$1:$P$1,0)</f>
        <v>10</v>
      </c>
      <c r="I2539" s="39">
        <f>VLOOKUP(N2539,Currecny_M!$A$1:$P$10,MATCH(Database!C2539,Currecny_M!$A$1:$P$1,0),FALSE)</f>
        <v>89.88</v>
      </c>
      <c r="J2539" s="82">
        <f t="shared" si="118"/>
        <v>-22.110479999999999</v>
      </c>
      <c r="K2539" s="39">
        <f>VLOOKUP('Cover page'!$B$6,Currecny_M!$A$1:$P$10,MATCH(Database!C2539,Currecny_M!$A$1:$P$1,0),FALSE)</f>
        <v>1</v>
      </c>
      <c r="L2539" s="82">
        <f t="shared" si="119"/>
        <v>-22.110479999999999</v>
      </c>
      <c r="M2539" s="82">
        <f>((E2539/$F$1)*VLOOKUP(N2539,Currecny_M!$A$1:$P$10,MATCH(Database!C2539,Currecny_M!$A$1:$P$1,0),FALSE))/VLOOKUP('Cover page'!$B$6,Currecny_M!$A$1:$P$10,MATCH(Database!C2539,Currecny_M!$A$1:$P$1,0),FALSE)</f>
        <v>-22.110479999999999</v>
      </c>
      <c r="N2539" s="6" t="str">
        <f>VLOOKUP(B2539,Master!$A$2:$C$11,3,FALSE)</f>
        <v>Euro</v>
      </c>
      <c r="O2539" s="6" t="str">
        <f>VLOOKUP(B2539,Master!$A$2:$C$11,2,FALSE)</f>
        <v>Europe</v>
      </c>
      <c r="Q2539" s="39" t="str">
        <f>VLOOKUP(D2539,GL_Master!$A$1:$D$80,2,FALSE)</f>
        <v>BS</v>
      </c>
      <c r="R2539" s="39" t="str">
        <f>VLOOKUP(D2539,GL_Master!$A$1:$D$80,3,FALSE)</f>
        <v>Other Tax Payables</v>
      </c>
      <c r="S2539" s="39" t="str">
        <f>VLOOKUP(D2539,GL_Master!$A$1:$D$80,4,FALSE)</f>
        <v>Tax deducted at source payable</v>
      </c>
    </row>
    <row r="2540" spans="1:19" x14ac:dyDescent="0.25">
      <c r="A2540" s="39" t="s">
        <v>262</v>
      </c>
      <c r="B2540" s="39" t="s">
        <v>237</v>
      </c>
      <c r="C2540" s="7">
        <v>44166</v>
      </c>
      <c r="D2540" s="39" t="s">
        <v>58</v>
      </c>
      <c r="E2540" s="39">
        <v>-1929</v>
      </c>
      <c r="F2540" s="82">
        <f t="shared" si="117"/>
        <v>-1.929</v>
      </c>
      <c r="G2540" s="39">
        <f>VLOOKUP(N2540,Currecny_M!$A$1:$P$10,2,FALSE)</f>
        <v>83</v>
      </c>
      <c r="H2540" s="39">
        <f>MATCH(C2540,Currecny_M!$A$1:$P$1,0)</f>
        <v>10</v>
      </c>
      <c r="I2540" s="39">
        <f>VLOOKUP(N2540,Currecny_M!$A$1:$P$10,MATCH(Database!C2540,Currecny_M!$A$1:$P$1,0),FALSE)</f>
        <v>89.88</v>
      </c>
      <c r="J2540" s="82">
        <f t="shared" si="118"/>
        <v>-173.37852000000001</v>
      </c>
      <c r="K2540" s="39">
        <f>VLOOKUP('Cover page'!$B$6,Currecny_M!$A$1:$P$10,MATCH(Database!C2540,Currecny_M!$A$1:$P$1,0),FALSE)</f>
        <v>1</v>
      </c>
      <c r="L2540" s="82">
        <f t="shared" si="119"/>
        <v>-173.37852000000001</v>
      </c>
      <c r="M2540" s="82">
        <f>((E2540/$F$1)*VLOOKUP(N2540,Currecny_M!$A$1:$P$10,MATCH(Database!C2540,Currecny_M!$A$1:$P$1,0),FALSE))/VLOOKUP('Cover page'!$B$6,Currecny_M!$A$1:$P$10,MATCH(Database!C2540,Currecny_M!$A$1:$P$1,0),FALSE)</f>
        <v>-173.37852000000001</v>
      </c>
      <c r="N2540" s="6" t="str">
        <f>VLOOKUP(B2540,Master!$A$2:$C$11,3,FALSE)</f>
        <v>Euro</v>
      </c>
      <c r="O2540" s="6" t="str">
        <f>VLOOKUP(B2540,Master!$A$2:$C$11,2,FALSE)</f>
        <v>Europe</v>
      </c>
      <c r="Q2540" s="39" t="str">
        <f>VLOOKUP(D2540,GL_Master!$A$1:$D$80,2,FALSE)</f>
        <v>BS</v>
      </c>
      <c r="R2540" s="39" t="str">
        <f>VLOOKUP(D2540,GL_Master!$A$1:$D$80,3,FALSE)</f>
        <v>Long-term provisions</v>
      </c>
      <c r="S2540" s="39" t="str">
        <f>VLOOKUP(D2540,GL_Master!$A$1:$D$80,4,FALSE)</f>
        <v>Provision for gratuity</v>
      </c>
    </row>
    <row r="2541" spans="1:19" x14ac:dyDescent="0.25">
      <c r="A2541" s="39" t="s">
        <v>262</v>
      </c>
      <c r="B2541" s="39" t="s">
        <v>237</v>
      </c>
      <c r="C2541" s="7">
        <v>44166</v>
      </c>
      <c r="D2541" s="39" t="s">
        <v>59</v>
      </c>
      <c r="E2541" s="39">
        <v>-799</v>
      </c>
      <c r="F2541" s="82">
        <f t="shared" si="117"/>
        <v>-0.79900000000000004</v>
      </c>
      <c r="G2541" s="39">
        <f>VLOOKUP(N2541,Currecny_M!$A$1:$P$10,2,FALSE)</f>
        <v>83</v>
      </c>
      <c r="H2541" s="39">
        <f>MATCH(C2541,Currecny_M!$A$1:$P$1,0)</f>
        <v>10</v>
      </c>
      <c r="I2541" s="39">
        <f>VLOOKUP(N2541,Currecny_M!$A$1:$P$10,MATCH(Database!C2541,Currecny_M!$A$1:$P$1,0),FALSE)</f>
        <v>89.88</v>
      </c>
      <c r="J2541" s="82">
        <f t="shared" si="118"/>
        <v>-71.814120000000003</v>
      </c>
      <c r="K2541" s="39">
        <f>VLOOKUP('Cover page'!$B$6,Currecny_M!$A$1:$P$10,MATCH(Database!C2541,Currecny_M!$A$1:$P$1,0),FALSE)</f>
        <v>1</v>
      </c>
      <c r="L2541" s="82">
        <f t="shared" si="119"/>
        <v>-71.814120000000003</v>
      </c>
      <c r="M2541" s="82">
        <f>((E2541/$F$1)*VLOOKUP(N2541,Currecny_M!$A$1:$P$10,MATCH(Database!C2541,Currecny_M!$A$1:$P$1,0),FALSE))/VLOOKUP('Cover page'!$B$6,Currecny_M!$A$1:$P$10,MATCH(Database!C2541,Currecny_M!$A$1:$P$1,0),FALSE)</f>
        <v>-71.814120000000003</v>
      </c>
      <c r="N2541" s="6" t="str">
        <f>VLOOKUP(B2541,Master!$A$2:$C$11,3,FALSE)</f>
        <v>Euro</v>
      </c>
      <c r="O2541" s="6" t="str">
        <f>VLOOKUP(B2541,Master!$A$2:$C$11,2,FALSE)</f>
        <v>Europe</v>
      </c>
      <c r="Q2541" s="39" t="str">
        <f>VLOOKUP(D2541,GL_Master!$A$1:$D$80,2,FALSE)</f>
        <v>BS</v>
      </c>
      <c r="R2541" s="39" t="str">
        <f>VLOOKUP(D2541,GL_Master!$A$1:$D$80,3,FALSE)</f>
        <v>Long-term provisions</v>
      </c>
      <c r="S2541" s="39" t="str">
        <f>VLOOKUP(D2541,GL_Master!$A$1:$D$80,4,FALSE)</f>
        <v>Provision for leave encashment</v>
      </c>
    </row>
    <row r="2542" spans="1:19" x14ac:dyDescent="0.25">
      <c r="A2542" s="39" t="s">
        <v>262</v>
      </c>
      <c r="B2542" s="39" t="s">
        <v>237</v>
      </c>
      <c r="C2542" s="7">
        <v>44166</v>
      </c>
      <c r="D2542" s="39" t="s">
        <v>60</v>
      </c>
      <c r="E2542" s="39">
        <v>-227</v>
      </c>
      <c r="F2542" s="82">
        <f t="shared" si="117"/>
        <v>-0.22700000000000001</v>
      </c>
      <c r="G2542" s="39">
        <f>VLOOKUP(N2542,Currecny_M!$A$1:$P$10,2,FALSE)</f>
        <v>83</v>
      </c>
      <c r="H2542" s="39">
        <f>MATCH(C2542,Currecny_M!$A$1:$P$1,0)</f>
        <v>10</v>
      </c>
      <c r="I2542" s="39">
        <f>VLOOKUP(N2542,Currecny_M!$A$1:$P$10,MATCH(Database!C2542,Currecny_M!$A$1:$P$1,0),FALSE)</f>
        <v>89.88</v>
      </c>
      <c r="J2542" s="82">
        <f t="shared" si="118"/>
        <v>-20.402760000000001</v>
      </c>
      <c r="K2542" s="39">
        <f>VLOOKUP('Cover page'!$B$6,Currecny_M!$A$1:$P$10,MATCH(Database!C2542,Currecny_M!$A$1:$P$1,0),FALSE)</f>
        <v>1</v>
      </c>
      <c r="L2542" s="82">
        <f t="shared" si="119"/>
        <v>-20.402760000000001</v>
      </c>
      <c r="M2542" s="82">
        <f>((E2542/$F$1)*VLOOKUP(N2542,Currecny_M!$A$1:$P$10,MATCH(Database!C2542,Currecny_M!$A$1:$P$1,0),FALSE))/VLOOKUP('Cover page'!$B$6,Currecny_M!$A$1:$P$10,MATCH(Database!C2542,Currecny_M!$A$1:$P$1,0),FALSE)</f>
        <v>-20.402760000000001</v>
      </c>
      <c r="N2542" s="6" t="str">
        <f>VLOOKUP(B2542,Master!$A$2:$C$11,3,FALSE)</f>
        <v>Euro</v>
      </c>
      <c r="O2542" s="6" t="str">
        <f>VLOOKUP(B2542,Master!$A$2:$C$11,2,FALSE)</f>
        <v>Europe</v>
      </c>
      <c r="Q2542" s="39" t="str">
        <f>VLOOKUP(D2542,GL_Master!$A$1:$D$80,2,FALSE)</f>
        <v>BS</v>
      </c>
      <c r="R2542" s="39" t="str">
        <f>VLOOKUP(D2542,GL_Master!$A$1:$D$80,3,FALSE)</f>
        <v>Trade Payables</v>
      </c>
      <c r="S2542" s="39" t="str">
        <f>VLOOKUP(D2542,GL_Master!$A$1:$D$80,4,FALSE)</f>
        <v>Trade payable</v>
      </c>
    </row>
    <row r="2543" spans="1:19" x14ac:dyDescent="0.25">
      <c r="A2543" s="39" t="s">
        <v>262</v>
      </c>
      <c r="B2543" s="39" t="s">
        <v>237</v>
      </c>
      <c r="C2543" s="7">
        <v>44166</v>
      </c>
      <c r="D2543" s="39" t="s">
        <v>61</v>
      </c>
      <c r="E2543" s="39">
        <v>-2293</v>
      </c>
      <c r="F2543" s="82">
        <f t="shared" si="117"/>
        <v>-2.2930000000000001</v>
      </c>
      <c r="G2543" s="39">
        <f>VLOOKUP(N2543,Currecny_M!$A$1:$P$10,2,FALSE)</f>
        <v>83</v>
      </c>
      <c r="H2543" s="39">
        <f>MATCH(C2543,Currecny_M!$A$1:$P$1,0)</f>
        <v>10</v>
      </c>
      <c r="I2543" s="39">
        <f>VLOOKUP(N2543,Currecny_M!$A$1:$P$10,MATCH(Database!C2543,Currecny_M!$A$1:$P$1,0),FALSE)</f>
        <v>89.88</v>
      </c>
      <c r="J2543" s="82">
        <f t="shared" si="118"/>
        <v>-206.09484</v>
      </c>
      <c r="K2543" s="39">
        <f>VLOOKUP('Cover page'!$B$6,Currecny_M!$A$1:$P$10,MATCH(Database!C2543,Currecny_M!$A$1:$P$1,0),FALSE)</f>
        <v>1</v>
      </c>
      <c r="L2543" s="82">
        <f t="shared" si="119"/>
        <v>-206.09484</v>
      </c>
      <c r="M2543" s="82">
        <f>((E2543/$F$1)*VLOOKUP(N2543,Currecny_M!$A$1:$P$10,MATCH(Database!C2543,Currecny_M!$A$1:$P$1,0),FALSE))/VLOOKUP('Cover page'!$B$6,Currecny_M!$A$1:$P$10,MATCH(Database!C2543,Currecny_M!$A$1:$P$1,0),FALSE)</f>
        <v>-206.09484</v>
      </c>
      <c r="N2543" s="6" t="str">
        <f>VLOOKUP(B2543,Master!$A$2:$C$11,3,FALSE)</f>
        <v>Euro</v>
      </c>
      <c r="O2543" s="6" t="str">
        <f>VLOOKUP(B2543,Master!$A$2:$C$11,2,FALSE)</f>
        <v>Europe</v>
      </c>
      <c r="Q2543" s="39" t="str">
        <f>VLOOKUP(D2543,GL_Master!$A$1:$D$80,2,FALSE)</f>
        <v>BS</v>
      </c>
      <c r="R2543" s="39" t="str">
        <f>VLOOKUP(D2543,GL_Master!$A$1:$D$80,3,FALSE)</f>
        <v>Provisions</v>
      </c>
      <c r="S2543" s="39" t="str">
        <f>VLOOKUP(D2543,GL_Master!$A$1:$D$80,4,FALSE)</f>
        <v>Provision for doubtful assets</v>
      </c>
    </row>
    <row r="2544" spans="1:19" x14ac:dyDescent="0.25">
      <c r="A2544" s="39" t="s">
        <v>262</v>
      </c>
      <c r="B2544" s="39" t="s">
        <v>237</v>
      </c>
      <c r="C2544" s="7">
        <v>44166</v>
      </c>
      <c r="D2544" s="39" t="s">
        <v>62</v>
      </c>
      <c r="E2544" s="39">
        <v>-83</v>
      </c>
      <c r="F2544" s="82">
        <f t="shared" si="117"/>
        <v>-8.3000000000000004E-2</v>
      </c>
      <c r="G2544" s="39">
        <f>VLOOKUP(N2544,Currecny_M!$A$1:$P$10,2,FALSE)</f>
        <v>83</v>
      </c>
      <c r="H2544" s="39">
        <f>MATCH(C2544,Currecny_M!$A$1:$P$1,0)</f>
        <v>10</v>
      </c>
      <c r="I2544" s="39">
        <f>VLOOKUP(N2544,Currecny_M!$A$1:$P$10,MATCH(Database!C2544,Currecny_M!$A$1:$P$1,0),FALSE)</f>
        <v>89.88</v>
      </c>
      <c r="J2544" s="82">
        <f t="shared" si="118"/>
        <v>-7.4600400000000002</v>
      </c>
      <c r="K2544" s="39">
        <f>VLOOKUP('Cover page'!$B$6,Currecny_M!$A$1:$P$10,MATCH(Database!C2544,Currecny_M!$A$1:$P$1,0),FALSE)</f>
        <v>1</v>
      </c>
      <c r="L2544" s="82">
        <f t="shared" si="119"/>
        <v>-7.4600400000000002</v>
      </c>
      <c r="M2544" s="82">
        <f>((E2544/$F$1)*VLOOKUP(N2544,Currecny_M!$A$1:$P$10,MATCH(Database!C2544,Currecny_M!$A$1:$P$1,0),FALSE))/VLOOKUP('Cover page'!$B$6,Currecny_M!$A$1:$P$10,MATCH(Database!C2544,Currecny_M!$A$1:$P$1,0),FALSE)</f>
        <v>-7.4600400000000002</v>
      </c>
      <c r="N2544" s="6" t="str">
        <f>VLOOKUP(B2544,Master!$A$2:$C$11,3,FALSE)</f>
        <v>Euro</v>
      </c>
      <c r="O2544" s="6" t="str">
        <f>VLOOKUP(B2544,Master!$A$2:$C$11,2,FALSE)</f>
        <v>Europe</v>
      </c>
      <c r="Q2544" s="39" t="str">
        <f>VLOOKUP(D2544,GL_Master!$A$1:$D$80,2,FALSE)</f>
        <v>BS</v>
      </c>
      <c r="R2544" s="39" t="str">
        <f>VLOOKUP(D2544,GL_Master!$A$1:$D$80,3,FALSE)</f>
        <v>Provisions</v>
      </c>
      <c r="S2544" s="39" t="str">
        <f>VLOOKUP(D2544,GL_Master!$A$1:$D$80,4,FALSE)</f>
        <v>Provision for Insurance</v>
      </c>
    </row>
    <row r="2545" spans="1:19" x14ac:dyDescent="0.25">
      <c r="A2545" s="39" t="s">
        <v>262</v>
      </c>
      <c r="B2545" s="39" t="s">
        <v>237</v>
      </c>
      <c r="C2545" s="7">
        <v>44166</v>
      </c>
      <c r="D2545" s="39" t="s">
        <v>63</v>
      </c>
      <c r="E2545" s="39">
        <v>195</v>
      </c>
      <c r="F2545" s="82">
        <f t="shared" si="117"/>
        <v>0.19500000000000001</v>
      </c>
      <c r="G2545" s="39">
        <f>VLOOKUP(N2545,Currecny_M!$A$1:$P$10,2,FALSE)</f>
        <v>83</v>
      </c>
      <c r="H2545" s="39">
        <f>MATCH(C2545,Currecny_M!$A$1:$P$1,0)</f>
        <v>10</v>
      </c>
      <c r="I2545" s="39">
        <f>VLOOKUP(N2545,Currecny_M!$A$1:$P$10,MATCH(Database!C2545,Currecny_M!$A$1:$P$1,0),FALSE)</f>
        <v>89.88</v>
      </c>
      <c r="J2545" s="82">
        <f t="shared" si="118"/>
        <v>17.526599999999998</v>
      </c>
      <c r="K2545" s="39">
        <f>VLOOKUP('Cover page'!$B$6,Currecny_M!$A$1:$P$10,MATCH(Database!C2545,Currecny_M!$A$1:$P$1,0),FALSE)</f>
        <v>1</v>
      </c>
      <c r="L2545" s="82">
        <f t="shared" si="119"/>
        <v>17.526599999999998</v>
      </c>
      <c r="M2545" s="82">
        <f>((E2545/$F$1)*VLOOKUP(N2545,Currecny_M!$A$1:$P$10,MATCH(Database!C2545,Currecny_M!$A$1:$P$1,0),FALSE))/VLOOKUP('Cover page'!$B$6,Currecny_M!$A$1:$P$10,MATCH(Database!C2545,Currecny_M!$A$1:$P$1,0),FALSE)</f>
        <v>17.526599999999998</v>
      </c>
      <c r="N2545" s="6" t="str">
        <f>VLOOKUP(B2545,Master!$A$2:$C$11,3,FALSE)</f>
        <v>Euro</v>
      </c>
      <c r="O2545" s="6" t="str">
        <f>VLOOKUP(B2545,Master!$A$2:$C$11,2,FALSE)</f>
        <v>Europe</v>
      </c>
      <c r="Q2545" s="39" t="str">
        <f>VLOOKUP(D2545,GL_Master!$A$1:$D$80,2,FALSE)</f>
        <v>BS</v>
      </c>
      <c r="R2545" s="39" t="str">
        <f>VLOOKUP(D2545,GL_Master!$A$1:$D$80,3,FALSE)</f>
        <v>Gross Block</v>
      </c>
      <c r="S2545" s="39" t="str">
        <f>VLOOKUP(D2545,GL_Master!$A$1:$D$80,4,FALSE)</f>
        <v>Tangible Fixed assets</v>
      </c>
    </row>
    <row r="2546" spans="1:19" x14ac:dyDescent="0.25">
      <c r="A2546" s="39" t="s">
        <v>262</v>
      </c>
      <c r="B2546" s="39" t="s">
        <v>237</v>
      </c>
      <c r="C2546" s="7">
        <v>44166</v>
      </c>
      <c r="D2546" s="39" t="s">
        <v>64</v>
      </c>
      <c r="E2546" s="39">
        <v>10948</v>
      </c>
      <c r="F2546" s="82">
        <f t="shared" si="117"/>
        <v>10.948</v>
      </c>
      <c r="G2546" s="39">
        <f>VLOOKUP(N2546,Currecny_M!$A$1:$P$10,2,FALSE)</f>
        <v>83</v>
      </c>
      <c r="H2546" s="39">
        <f>MATCH(C2546,Currecny_M!$A$1:$P$1,0)</f>
        <v>10</v>
      </c>
      <c r="I2546" s="39">
        <f>VLOOKUP(N2546,Currecny_M!$A$1:$P$10,MATCH(Database!C2546,Currecny_M!$A$1:$P$1,0),FALSE)</f>
        <v>89.88</v>
      </c>
      <c r="J2546" s="82">
        <f t="shared" si="118"/>
        <v>984.00623999999993</v>
      </c>
      <c r="K2546" s="39">
        <f>VLOOKUP('Cover page'!$B$6,Currecny_M!$A$1:$P$10,MATCH(Database!C2546,Currecny_M!$A$1:$P$1,0),FALSE)</f>
        <v>1</v>
      </c>
      <c r="L2546" s="82">
        <f t="shared" si="119"/>
        <v>984.00623999999993</v>
      </c>
      <c r="M2546" s="82">
        <f>((E2546/$F$1)*VLOOKUP(N2546,Currecny_M!$A$1:$P$10,MATCH(Database!C2546,Currecny_M!$A$1:$P$1,0),FALSE))/VLOOKUP('Cover page'!$B$6,Currecny_M!$A$1:$P$10,MATCH(Database!C2546,Currecny_M!$A$1:$P$1,0),FALSE)</f>
        <v>984.00623999999993</v>
      </c>
      <c r="N2546" s="6" t="str">
        <f>VLOOKUP(B2546,Master!$A$2:$C$11,3,FALSE)</f>
        <v>Euro</v>
      </c>
      <c r="O2546" s="6" t="str">
        <f>VLOOKUP(B2546,Master!$A$2:$C$11,2,FALSE)</f>
        <v>Europe</v>
      </c>
      <c r="Q2546" s="39" t="str">
        <f>VLOOKUP(D2546,GL_Master!$A$1:$D$80,2,FALSE)</f>
        <v>BS</v>
      </c>
      <c r="R2546" s="39" t="str">
        <f>VLOOKUP(D2546,GL_Master!$A$1:$D$80,3,FALSE)</f>
        <v>Gross Block</v>
      </c>
      <c r="S2546" s="39" t="str">
        <f>VLOOKUP(D2546,GL_Master!$A$1:$D$80,4,FALSE)</f>
        <v>Tangible Fixed assets</v>
      </c>
    </row>
    <row r="2547" spans="1:19" x14ac:dyDescent="0.25">
      <c r="A2547" s="39" t="s">
        <v>262</v>
      </c>
      <c r="B2547" s="39" t="s">
        <v>237</v>
      </c>
      <c r="C2547" s="7">
        <v>44166</v>
      </c>
      <c r="D2547" s="39" t="s">
        <v>65</v>
      </c>
      <c r="E2547" s="39">
        <v>-7243</v>
      </c>
      <c r="F2547" s="82">
        <f t="shared" si="117"/>
        <v>-7.2430000000000003</v>
      </c>
      <c r="G2547" s="39">
        <f>VLOOKUP(N2547,Currecny_M!$A$1:$P$10,2,FALSE)</f>
        <v>83</v>
      </c>
      <c r="H2547" s="39">
        <f>MATCH(C2547,Currecny_M!$A$1:$P$1,0)</f>
        <v>10</v>
      </c>
      <c r="I2547" s="39">
        <f>VLOOKUP(N2547,Currecny_M!$A$1:$P$10,MATCH(Database!C2547,Currecny_M!$A$1:$P$1,0),FALSE)</f>
        <v>89.88</v>
      </c>
      <c r="J2547" s="82">
        <f t="shared" si="118"/>
        <v>-651.00084000000004</v>
      </c>
      <c r="K2547" s="39">
        <f>VLOOKUP('Cover page'!$B$6,Currecny_M!$A$1:$P$10,MATCH(Database!C2547,Currecny_M!$A$1:$P$1,0),FALSE)</f>
        <v>1</v>
      </c>
      <c r="L2547" s="82">
        <f t="shared" si="119"/>
        <v>-651.00084000000004</v>
      </c>
      <c r="M2547" s="82">
        <f>((E2547/$F$1)*VLOOKUP(N2547,Currecny_M!$A$1:$P$10,MATCH(Database!C2547,Currecny_M!$A$1:$P$1,0),FALSE))/VLOOKUP('Cover page'!$B$6,Currecny_M!$A$1:$P$10,MATCH(Database!C2547,Currecny_M!$A$1:$P$1,0),FALSE)</f>
        <v>-651.00084000000004</v>
      </c>
      <c r="N2547" s="6" t="str">
        <f>VLOOKUP(B2547,Master!$A$2:$C$11,3,FALSE)</f>
        <v>Euro</v>
      </c>
      <c r="O2547" s="6" t="str">
        <f>VLOOKUP(B2547,Master!$A$2:$C$11,2,FALSE)</f>
        <v>Europe</v>
      </c>
      <c r="Q2547" s="39" t="str">
        <f>VLOOKUP(D2547,GL_Master!$A$1:$D$80,2,FALSE)</f>
        <v>BS</v>
      </c>
      <c r="R2547" s="39" t="str">
        <f>VLOOKUP(D2547,GL_Master!$A$1:$D$80,3,FALSE)</f>
        <v>Accumulated Depreciation</v>
      </c>
      <c r="S2547" s="39" t="str">
        <f>VLOOKUP(D2547,GL_Master!$A$1:$D$80,4,FALSE)</f>
        <v>Accumulated Depreciation</v>
      </c>
    </row>
    <row r="2548" spans="1:19" x14ac:dyDescent="0.25">
      <c r="A2548" s="39" t="s">
        <v>262</v>
      </c>
      <c r="B2548" s="39" t="s">
        <v>237</v>
      </c>
      <c r="C2548" s="7">
        <v>44166</v>
      </c>
      <c r="D2548" s="39" t="s">
        <v>66</v>
      </c>
      <c r="E2548" s="39">
        <v>5840</v>
      </c>
      <c r="F2548" s="82">
        <f t="shared" si="117"/>
        <v>5.84</v>
      </c>
      <c r="G2548" s="39">
        <f>VLOOKUP(N2548,Currecny_M!$A$1:$P$10,2,FALSE)</f>
        <v>83</v>
      </c>
      <c r="H2548" s="39">
        <f>MATCH(C2548,Currecny_M!$A$1:$P$1,0)</f>
        <v>10</v>
      </c>
      <c r="I2548" s="39">
        <f>VLOOKUP(N2548,Currecny_M!$A$1:$P$10,MATCH(Database!C2548,Currecny_M!$A$1:$P$1,0),FALSE)</f>
        <v>89.88</v>
      </c>
      <c r="J2548" s="82">
        <f t="shared" si="118"/>
        <v>524.89919999999995</v>
      </c>
      <c r="K2548" s="39">
        <f>VLOOKUP('Cover page'!$B$6,Currecny_M!$A$1:$P$10,MATCH(Database!C2548,Currecny_M!$A$1:$P$1,0),FALSE)</f>
        <v>1</v>
      </c>
      <c r="L2548" s="82">
        <f t="shared" si="119"/>
        <v>524.89919999999995</v>
      </c>
      <c r="M2548" s="82">
        <f>((E2548/$F$1)*VLOOKUP(N2548,Currecny_M!$A$1:$P$10,MATCH(Database!C2548,Currecny_M!$A$1:$P$1,0),FALSE))/VLOOKUP('Cover page'!$B$6,Currecny_M!$A$1:$P$10,MATCH(Database!C2548,Currecny_M!$A$1:$P$1,0),FALSE)</f>
        <v>524.89919999999995</v>
      </c>
      <c r="N2548" s="6" t="str">
        <f>VLOOKUP(B2548,Master!$A$2:$C$11,3,FALSE)</f>
        <v>Euro</v>
      </c>
      <c r="O2548" s="6" t="str">
        <f>VLOOKUP(B2548,Master!$A$2:$C$11,2,FALSE)</f>
        <v>Europe</v>
      </c>
      <c r="Q2548" s="39" t="str">
        <f>VLOOKUP(D2548,GL_Master!$A$1:$D$80,2,FALSE)</f>
        <v>BS</v>
      </c>
      <c r="R2548" s="39" t="str">
        <f>VLOOKUP(D2548,GL_Master!$A$1:$D$80,3,FALSE)</f>
        <v>Gross Block</v>
      </c>
      <c r="S2548" s="39" t="str">
        <f>VLOOKUP(D2548,GL_Master!$A$1:$D$80,4,FALSE)</f>
        <v>Tangible Fixed assets</v>
      </c>
    </row>
    <row r="2549" spans="1:19" x14ac:dyDescent="0.25">
      <c r="A2549" s="39" t="s">
        <v>262</v>
      </c>
      <c r="B2549" s="39" t="s">
        <v>237</v>
      </c>
      <c r="C2549" s="7">
        <v>44166</v>
      </c>
      <c r="D2549" s="39" t="s">
        <v>67</v>
      </c>
      <c r="E2549" s="39">
        <v>2282</v>
      </c>
      <c r="F2549" s="82">
        <f t="shared" si="117"/>
        <v>2.282</v>
      </c>
      <c r="G2549" s="39">
        <f>VLOOKUP(N2549,Currecny_M!$A$1:$P$10,2,FALSE)</f>
        <v>83</v>
      </c>
      <c r="H2549" s="39">
        <f>MATCH(C2549,Currecny_M!$A$1:$P$1,0)</f>
        <v>10</v>
      </c>
      <c r="I2549" s="39">
        <f>VLOOKUP(N2549,Currecny_M!$A$1:$P$10,MATCH(Database!C2549,Currecny_M!$A$1:$P$1,0),FALSE)</f>
        <v>89.88</v>
      </c>
      <c r="J2549" s="82">
        <f t="shared" si="118"/>
        <v>205.10615999999999</v>
      </c>
      <c r="K2549" s="39">
        <f>VLOOKUP('Cover page'!$B$6,Currecny_M!$A$1:$P$10,MATCH(Database!C2549,Currecny_M!$A$1:$P$1,0),FALSE)</f>
        <v>1</v>
      </c>
      <c r="L2549" s="82">
        <f t="shared" si="119"/>
        <v>205.10615999999999</v>
      </c>
      <c r="M2549" s="82">
        <f>((E2549/$F$1)*VLOOKUP(N2549,Currecny_M!$A$1:$P$10,MATCH(Database!C2549,Currecny_M!$A$1:$P$1,0),FALSE))/VLOOKUP('Cover page'!$B$6,Currecny_M!$A$1:$P$10,MATCH(Database!C2549,Currecny_M!$A$1:$P$1,0),FALSE)</f>
        <v>205.10615999999999</v>
      </c>
      <c r="N2549" s="6" t="str">
        <f>VLOOKUP(B2549,Master!$A$2:$C$11,3,FALSE)</f>
        <v>Euro</v>
      </c>
      <c r="O2549" s="6" t="str">
        <f>VLOOKUP(B2549,Master!$A$2:$C$11,2,FALSE)</f>
        <v>Europe</v>
      </c>
      <c r="Q2549" s="39" t="str">
        <f>VLOOKUP(D2549,GL_Master!$A$1:$D$80,2,FALSE)</f>
        <v>BS</v>
      </c>
      <c r="R2549" s="39" t="str">
        <f>VLOOKUP(D2549,GL_Master!$A$1:$D$80,3,FALSE)</f>
        <v>Gross Block</v>
      </c>
      <c r="S2549" s="39" t="str">
        <f>VLOOKUP(D2549,GL_Master!$A$1:$D$80,4,FALSE)</f>
        <v>Tangible Fixed assets</v>
      </c>
    </row>
    <row r="2550" spans="1:19" x14ac:dyDescent="0.25">
      <c r="A2550" s="39" t="s">
        <v>262</v>
      </c>
      <c r="B2550" s="39" t="s">
        <v>237</v>
      </c>
      <c r="C2550" s="7">
        <v>44166</v>
      </c>
      <c r="D2550" s="39" t="s">
        <v>68</v>
      </c>
      <c r="E2550" s="39">
        <v>-1902</v>
      </c>
      <c r="F2550" s="82">
        <f t="shared" si="117"/>
        <v>-1.9019999999999999</v>
      </c>
      <c r="G2550" s="39">
        <f>VLOOKUP(N2550,Currecny_M!$A$1:$P$10,2,FALSE)</f>
        <v>83</v>
      </c>
      <c r="H2550" s="39">
        <f>MATCH(C2550,Currecny_M!$A$1:$P$1,0)</f>
        <v>10</v>
      </c>
      <c r="I2550" s="39">
        <f>VLOOKUP(N2550,Currecny_M!$A$1:$P$10,MATCH(Database!C2550,Currecny_M!$A$1:$P$1,0),FALSE)</f>
        <v>89.88</v>
      </c>
      <c r="J2550" s="82">
        <f t="shared" si="118"/>
        <v>-170.95175999999998</v>
      </c>
      <c r="K2550" s="39">
        <f>VLOOKUP('Cover page'!$B$6,Currecny_M!$A$1:$P$10,MATCH(Database!C2550,Currecny_M!$A$1:$P$1,0),FALSE)</f>
        <v>1</v>
      </c>
      <c r="L2550" s="82">
        <f t="shared" si="119"/>
        <v>-170.95175999999998</v>
      </c>
      <c r="M2550" s="82">
        <f>((E2550/$F$1)*VLOOKUP(N2550,Currecny_M!$A$1:$P$10,MATCH(Database!C2550,Currecny_M!$A$1:$P$1,0),FALSE))/VLOOKUP('Cover page'!$B$6,Currecny_M!$A$1:$P$10,MATCH(Database!C2550,Currecny_M!$A$1:$P$1,0),FALSE)</f>
        <v>-170.95175999999998</v>
      </c>
      <c r="N2550" s="6" t="str">
        <f>VLOOKUP(B2550,Master!$A$2:$C$11,3,FALSE)</f>
        <v>Euro</v>
      </c>
      <c r="O2550" s="6" t="str">
        <f>VLOOKUP(B2550,Master!$A$2:$C$11,2,FALSE)</f>
        <v>Europe</v>
      </c>
      <c r="Q2550" s="39" t="str">
        <f>VLOOKUP(D2550,GL_Master!$A$1:$D$80,2,FALSE)</f>
        <v>BS</v>
      </c>
      <c r="R2550" s="39" t="str">
        <f>VLOOKUP(D2550,GL_Master!$A$1:$D$80,3,FALSE)</f>
        <v>Accumulated Depreciation</v>
      </c>
      <c r="S2550" s="39" t="str">
        <f>VLOOKUP(D2550,GL_Master!$A$1:$D$80,4,FALSE)</f>
        <v>Accumulated Depreciation</v>
      </c>
    </row>
    <row r="2551" spans="1:19" x14ac:dyDescent="0.25">
      <c r="A2551" s="39" t="s">
        <v>262</v>
      </c>
      <c r="B2551" s="39" t="s">
        <v>237</v>
      </c>
      <c r="C2551" s="7">
        <v>44166</v>
      </c>
      <c r="D2551" s="39" t="s">
        <v>69</v>
      </c>
      <c r="E2551" s="39">
        <v>3813</v>
      </c>
      <c r="F2551" s="82">
        <f t="shared" si="117"/>
        <v>3.8130000000000002</v>
      </c>
      <c r="G2551" s="39">
        <f>VLOOKUP(N2551,Currecny_M!$A$1:$P$10,2,FALSE)</f>
        <v>83</v>
      </c>
      <c r="H2551" s="39">
        <f>MATCH(C2551,Currecny_M!$A$1:$P$1,0)</f>
        <v>10</v>
      </c>
      <c r="I2551" s="39">
        <f>VLOOKUP(N2551,Currecny_M!$A$1:$P$10,MATCH(Database!C2551,Currecny_M!$A$1:$P$1,0),FALSE)</f>
        <v>89.88</v>
      </c>
      <c r="J2551" s="82">
        <f t="shared" si="118"/>
        <v>342.71244000000002</v>
      </c>
      <c r="K2551" s="39">
        <f>VLOOKUP('Cover page'!$B$6,Currecny_M!$A$1:$P$10,MATCH(Database!C2551,Currecny_M!$A$1:$P$1,0),FALSE)</f>
        <v>1</v>
      </c>
      <c r="L2551" s="82">
        <f t="shared" si="119"/>
        <v>342.71244000000002</v>
      </c>
      <c r="M2551" s="82">
        <f>((E2551/$F$1)*VLOOKUP(N2551,Currecny_M!$A$1:$P$10,MATCH(Database!C2551,Currecny_M!$A$1:$P$1,0),FALSE))/VLOOKUP('Cover page'!$B$6,Currecny_M!$A$1:$P$10,MATCH(Database!C2551,Currecny_M!$A$1:$P$1,0),FALSE)</f>
        <v>342.71244000000002</v>
      </c>
      <c r="N2551" s="6" t="str">
        <f>VLOOKUP(B2551,Master!$A$2:$C$11,3,FALSE)</f>
        <v>Euro</v>
      </c>
      <c r="O2551" s="6" t="str">
        <f>VLOOKUP(B2551,Master!$A$2:$C$11,2,FALSE)</f>
        <v>Europe</v>
      </c>
      <c r="Q2551" s="39" t="str">
        <f>VLOOKUP(D2551,GL_Master!$A$1:$D$80,2,FALSE)</f>
        <v>BS</v>
      </c>
      <c r="R2551" s="39" t="str">
        <f>VLOOKUP(D2551,GL_Master!$A$1:$D$80,3,FALSE)</f>
        <v>Gross Block</v>
      </c>
      <c r="S2551" s="39" t="str">
        <f>VLOOKUP(D2551,GL_Master!$A$1:$D$80,4,FALSE)</f>
        <v>Tangible Fixed assets</v>
      </c>
    </row>
    <row r="2552" spans="1:19" x14ac:dyDescent="0.25">
      <c r="A2552" s="39" t="s">
        <v>262</v>
      </c>
      <c r="B2552" s="39" t="s">
        <v>237</v>
      </c>
      <c r="C2552" s="7">
        <v>44166</v>
      </c>
      <c r="D2552" s="39" t="s">
        <v>70</v>
      </c>
      <c r="E2552" s="39">
        <v>-140</v>
      </c>
      <c r="F2552" s="82">
        <f t="shared" si="117"/>
        <v>-0.14000000000000001</v>
      </c>
      <c r="G2552" s="39">
        <f>VLOOKUP(N2552,Currecny_M!$A$1:$P$10,2,FALSE)</f>
        <v>83</v>
      </c>
      <c r="H2552" s="39">
        <f>MATCH(C2552,Currecny_M!$A$1:$P$1,0)</f>
        <v>10</v>
      </c>
      <c r="I2552" s="39">
        <f>VLOOKUP(N2552,Currecny_M!$A$1:$P$10,MATCH(Database!C2552,Currecny_M!$A$1:$P$1,0),FALSE)</f>
        <v>89.88</v>
      </c>
      <c r="J2552" s="82">
        <f t="shared" si="118"/>
        <v>-12.5832</v>
      </c>
      <c r="K2552" s="39">
        <f>VLOOKUP('Cover page'!$B$6,Currecny_M!$A$1:$P$10,MATCH(Database!C2552,Currecny_M!$A$1:$P$1,0),FALSE)</f>
        <v>1</v>
      </c>
      <c r="L2552" s="82">
        <f t="shared" si="119"/>
        <v>-12.5832</v>
      </c>
      <c r="M2552" s="82">
        <f>((E2552/$F$1)*VLOOKUP(N2552,Currecny_M!$A$1:$P$10,MATCH(Database!C2552,Currecny_M!$A$1:$P$1,0),FALSE))/VLOOKUP('Cover page'!$B$6,Currecny_M!$A$1:$P$10,MATCH(Database!C2552,Currecny_M!$A$1:$P$1,0),FALSE)</f>
        <v>-12.5832</v>
      </c>
      <c r="N2552" s="6" t="str">
        <f>VLOOKUP(B2552,Master!$A$2:$C$11,3,FALSE)</f>
        <v>Euro</v>
      </c>
      <c r="O2552" s="6" t="str">
        <f>VLOOKUP(B2552,Master!$A$2:$C$11,2,FALSE)</f>
        <v>Europe</v>
      </c>
      <c r="Q2552" s="39" t="str">
        <f>VLOOKUP(D2552,GL_Master!$A$1:$D$80,2,FALSE)</f>
        <v>BS</v>
      </c>
      <c r="R2552" s="39" t="str">
        <f>VLOOKUP(D2552,GL_Master!$A$1:$D$80,3,FALSE)</f>
        <v>Accumulated Depreciation</v>
      </c>
      <c r="S2552" s="39" t="str">
        <f>VLOOKUP(D2552,GL_Master!$A$1:$D$80,4,FALSE)</f>
        <v>Accumulated Depreciation</v>
      </c>
    </row>
    <row r="2553" spans="1:19" x14ac:dyDescent="0.25">
      <c r="A2553" s="39" t="s">
        <v>262</v>
      </c>
      <c r="B2553" s="39" t="s">
        <v>237</v>
      </c>
      <c r="C2553" s="7">
        <v>44166</v>
      </c>
      <c r="D2553" s="39" t="s">
        <v>71</v>
      </c>
      <c r="E2553" s="39">
        <v>7107</v>
      </c>
      <c r="F2553" s="82">
        <f t="shared" si="117"/>
        <v>7.1070000000000002</v>
      </c>
      <c r="G2553" s="39">
        <f>VLOOKUP(N2553,Currecny_M!$A$1:$P$10,2,FALSE)</f>
        <v>83</v>
      </c>
      <c r="H2553" s="39">
        <f>MATCH(C2553,Currecny_M!$A$1:$P$1,0)</f>
        <v>10</v>
      </c>
      <c r="I2553" s="39">
        <f>VLOOKUP(N2553,Currecny_M!$A$1:$P$10,MATCH(Database!C2553,Currecny_M!$A$1:$P$1,0),FALSE)</f>
        <v>89.88</v>
      </c>
      <c r="J2553" s="82">
        <f t="shared" si="118"/>
        <v>638.77715999999998</v>
      </c>
      <c r="K2553" s="39">
        <f>VLOOKUP('Cover page'!$B$6,Currecny_M!$A$1:$P$10,MATCH(Database!C2553,Currecny_M!$A$1:$P$1,0),FALSE)</f>
        <v>1</v>
      </c>
      <c r="L2553" s="82">
        <f t="shared" si="119"/>
        <v>638.77715999999998</v>
      </c>
      <c r="M2553" s="82">
        <f>((E2553/$F$1)*VLOOKUP(N2553,Currecny_M!$A$1:$P$10,MATCH(Database!C2553,Currecny_M!$A$1:$P$1,0),FALSE))/VLOOKUP('Cover page'!$B$6,Currecny_M!$A$1:$P$10,MATCH(Database!C2553,Currecny_M!$A$1:$P$1,0),FALSE)</f>
        <v>638.77715999999998</v>
      </c>
      <c r="N2553" s="6" t="str">
        <f>VLOOKUP(B2553,Master!$A$2:$C$11,3,FALSE)</f>
        <v>Euro</v>
      </c>
      <c r="O2553" s="6" t="str">
        <f>VLOOKUP(B2553,Master!$A$2:$C$11,2,FALSE)</f>
        <v>Europe</v>
      </c>
      <c r="Q2553" s="39" t="str">
        <f>VLOOKUP(D2553,GL_Master!$A$1:$D$80,2,FALSE)</f>
        <v>BS</v>
      </c>
      <c r="R2553" s="39" t="str">
        <f>VLOOKUP(D2553,GL_Master!$A$1:$D$80,3,FALSE)</f>
        <v>Gross Block</v>
      </c>
      <c r="S2553" s="39" t="str">
        <f>VLOOKUP(D2553,GL_Master!$A$1:$D$80,4,FALSE)</f>
        <v>Tangible Fixed assets</v>
      </c>
    </row>
    <row r="2554" spans="1:19" x14ac:dyDescent="0.25">
      <c r="A2554" s="39" t="s">
        <v>262</v>
      </c>
      <c r="B2554" s="39" t="s">
        <v>237</v>
      </c>
      <c r="C2554" s="7">
        <v>44166</v>
      </c>
      <c r="D2554" s="39" t="s">
        <v>72</v>
      </c>
      <c r="E2554" s="39">
        <v>57</v>
      </c>
      <c r="F2554" s="82">
        <f t="shared" si="117"/>
        <v>5.7000000000000002E-2</v>
      </c>
      <c r="G2554" s="39">
        <f>VLOOKUP(N2554,Currecny_M!$A$1:$P$10,2,FALSE)</f>
        <v>83</v>
      </c>
      <c r="H2554" s="39">
        <f>MATCH(C2554,Currecny_M!$A$1:$P$1,0)</f>
        <v>10</v>
      </c>
      <c r="I2554" s="39">
        <f>VLOOKUP(N2554,Currecny_M!$A$1:$P$10,MATCH(Database!C2554,Currecny_M!$A$1:$P$1,0),FALSE)</f>
        <v>89.88</v>
      </c>
      <c r="J2554" s="82">
        <f t="shared" si="118"/>
        <v>5.1231599999999995</v>
      </c>
      <c r="K2554" s="39">
        <f>VLOOKUP('Cover page'!$B$6,Currecny_M!$A$1:$P$10,MATCH(Database!C2554,Currecny_M!$A$1:$P$1,0),FALSE)</f>
        <v>1</v>
      </c>
      <c r="L2554" s="82">
        <f t="shared" si="119"/>
        <v>5.1231599999999995</v>
      </c>
      <c r="M2554" s="82">
        <f>((E2554/$F$1)*VLOOKUP(N2554,Currecny_M!$A$1:$P$10,MATCH(Database!C2554,Currecny_M!$A$1:$P$1,0),FALSE))/VLOOKUP('Cover page'!$B$6,Currecny_M!$A$1:$P$10,MATCH(Database!C2554,Currecny_M!$A$1:$P$1,0),FALSE)</f>
        <v>5.1231599999999995</v>
      </c>
      <c r="N2554" s="6" t="str">
        <f>VLOOKUP(B2554,Master!$A$2:$C$11,3,FALSE)</f>
        <v>Euro</v>
      </c>
      <c r="O2554" s="6" t="str">
        <f>VLOOKUP(B2554,Master!$A$2:$C$11,2,FALSE)</f>
        <v>Europe</v>
      </c>
      <c r="Q2554" s="39" t="str">
        <f>VLOOKUP(D2554,GL_Master!$A$1:$D$80,2,FALSE)</f>
        <v>BS</v>
      </c>
      <c r="R2554" s="39" t="str">
        <f>VLOOKUP(D2554,GL_Master!$A$1:$D$80,3,FALSE)</f>
        <v>Gross Block</v>
      </c>
      <c r="S2554" s="39" t="str">
        <f>VLOOKUP(D2554,GL_Master!$A$1:$D$80,4,FALSE)</f>
        <v>Tangible Fixed assets</v>
      </c>
    </row>
    <row r="2555" spans="1:19" x14ac:dyDescent="0.25">
      <c r="A2555" s="39" t="s">
        <v>262</v>
      </c>
      <c r="B2555" s="39" t="s">
        <v>237</v>
      </c>
      <c r="C2555" s="7">
        <v>44166</v>
      </c>
      <c r="D2555" s="39" t="s">
        <v>73</v>
      </c>
      <c r="E2555" s="39">
        <v>28</v>
      </c>
      <c r="F2555" s="82">
        <f t="shared" si="117"/>
        <v>2.8000000000000001E-2</v>
      </c>
      <c r="G2555" s="39">
        <f>VLOOKUP(N2555,Currecny_M!$A$1:$P$10,2,FALSE)</f>
        <v>83</v>
      </c>
      <c r="H2555" s="39">
        <f>MATCH(C2555,Currecny_M!$A$1:$P$1,0)</f>
        <v>10</v>
      </c>
      <c r="I2555" s="39">
        <f>VLOOKUP(N2555,Currecny_M!$A$1:$P$10,MATCH(Database!C2555,Currecny_M!$A$1:$P$1,0),FALSE)</f>
        <v>89.88</v>
      </c>
      <c r="J2555" s="82">
        <f t="shared" si="118"/>
        <v>2.5166399999999998</v>
      </c>
      <c r="K2555" s="39">
        <f>VLOOKUP('Cover page'!$B$6,Currecny_M!$A$1:$P$10,MATCH(Database!C2555,Currecny_M!$A$1:$P$1,0),FALSE)</f>
        <v>1</v>
      </c>
      <c r="L2555" s="82">
        <f t="shared" si="119"/>
        <v>2.5166399999999998</v>
      </c>
      <c r="M2555" s="82">
        <f>((E2555/$F$1)*VLOOKUP(N2555,Currecny_M!$A$1:$P$10,MATCH(Database!C2555,Currecny_M!$A$1:$P$1,0),FALSE))/VLOOKUP('Cover page'!$B$6,Currecny_M!$A$1:$P$10,MATCH(Database!C2555,Currecny_M!$A$1:$P$1,0),FALSE)</f>
        <v>2.5166399999999998</v>
      </c>
      <c r="N2555" s="6" t="str">
        <f>VLOOKUP(B2555,Master!$A$2:$C$11,3,FALSE)</f>
        <v>Euro</v>
      </c>
      <c r="O2555" s="6" t="str">
        <f>VLOOKUP(B2555,Master!$A$2:$C$11,2,FALSE)</f>
        <v>Europe</v>
      </c>
      <c r="Q2555" s="39" t="str">
        <f>VLOOKUP(D2555,GL_Master!$A$1:$D$80,2,FALSE)</f>
        <v>BS</v>
      </c>
      <c r="R2555" s="39" t="str">
        <f>VLOOKUP(D2555,GL_Master!$A$1:$D$80,3,FALSE)</f>
        <v>Gross Block</v>
      </c>
      <c r="S2555" s="39" t="str">
        <f>VLOOKUP(D2555,GL_Master!$A$1:$D$80,4,FALSE)</f>
        <v>Tangible Fixed assets</v>
      </c>
    </row>
    <row r="2556" spans="1:19" x14ac:dyDescent="0.25">
      <c r="A2556" s="39" t="s">
        <v>262</v>
      </c>
      <c r="B2556" s="39" t="s">
        <v>237</v>
      </c>
      <c r="C2556" s="7">
        <v>44166</v>
      </c>
      <c r="D2556" s="39" t="s">
        <v>74</v>
      </c>
      <c r="E2556" s="39">
        <v>-6756</v>
      </c>
      <c r="F2556" s="82">
        <f t="shared" si="117"/>
        <v>-6.7560000000000002</v>
      </c>
      <c r="G2556" s="39">
        <f>VLOOKUP(N2556,Currecny_M!$A$1:$P$10,2,FALSE)</f>
        <v>83</v>
      </c>
      <c r="H2556" s="39">
        <f>MATCH(C2556,Currecny_M!$A$1:$P$1,0)</f>
        <v>10</v>
      </c>
      <c r="I2556" s="39">
        <f>VLOOKUP(N2556,Currecny_M!$A$1:$P$10,MATCH(Database!C2556,Currecny_M!$A$1:$P$1,0),FALSE)</f>
        <v>89.88</v>
      </c>
      <c r="J2556" s="82">
        <f t="shared" si="118"/>
        <v>-607.22928000000002</v>
      </c>
      <c r="K2556" s="39">
        <f>VLOOKUP('Cover page'!$B$6,Currecny_M!$A$1:$P$10,MATCH(Database!C2556,Currecny_M!$A$1:$P$1,0),FALSE)</f>
        <v>1</v>
      </c>
      <c r="L2556" s="82">
        <f t="shared" si="119"/>
        <v>-607.22928000000002</v>
      </c>
      <c r="M2556" s="82">
        <f>((E2556/$F$1)*VLOOKUP(N2556,Currecny_M!$A$1:$P$10,MATCH(Database!C2556,Currecny_M!$A$1:$P$1,0),FALSE))/VLOOKUP('Cover page'!$B$6,Currecny_M!$A$1:$P$10,MATCH(Database!C2556,Currecny_M!$A$1:$P$1,0),FALSE)</f>
        <v>-607.22928000000002</v>
      </c>
      <c r="N2556" s="6" t="str">
        <f>VLOOKUP(B2556,Master!$A$2:$C$11,3,FALSE)</f>
        <v>Euro</v>
      </c>
      <c r="O2556" s="6" t="str">
        <f>VLOOKUP(B2556,Master!$A$2:$C$11,2,FALSE)</f>
        <v>Europe</v>
      </c>
      <c r="Q2556" s="39" t="str">
        <f>VLOOKUP(D2556,GL_Master!$A$1:$D$80,2,FALSE)</f>
        <v>BS</v>
      </c>
      <c r="R2556" s="39" t="str">
        <f>VLOOKUP(D2556,GL_Master!$A$1:$D$80,3,FALSE)</f>
        <v>Accumulated Depreciation</v>
      </c>
      <c r="S2556" s="39" t="str">
        <f>VLOOKUP(D2556,GL_Master!$A$1:$D$80,4,FALSE)</f>
        <v>Accumulated Depreciation</v>
      </c>
    </row>
    <row r="2557" spans="1:19" x14ac:dyDescent="0.25">
      <c r="A2557" s="39" t="s">
        <v>262</v>
      </c>
      <c r="B2557" s="39" t="s">
        <v>237</v>
      </c>
      <c r="C2557" s="7">
        <v>44166</v>
      </c>
      <c r="D2557" s="39" t="s">
        <v>21</v>
      </c>
      <c r="E2557" s="39">
        <v>567</v>
      </c>
      <c r="F2557" s="82">
        <f t="shared" si="117"/>
        <v>0.56699999999999995</v>
      </c>
      <c r="G2557" s="39">
        <f>VLOOKUP(N2557,Currecny_M!$A$1:$P$10,2,FALSE)</f>
        <v>83</v>
      </c>
      <c r="H2557" s="39">
        <f>MATCH(C2557,Currecny_M!$A$1:$P$1,0)</f>
        <v>10</v>
      </c>
      <c r="I2557" s="39">
        <f>VLOOKUP(N2557,Currecny_M!$A$1:$P$10,MATCH(Database!C2557,Currecny_M!$A$1:$P$1,0),FALSE)</f>
        <v>89.88</v>
      </c>
      <c r="J2557" s="82">
        <f t="shared" si="118"/>
        <v>50.961959999999991</v>
      </c>
      <c r="K2557" s="39">
        <f>VLOOKUP('Cover page'!$B$6,Currecny_M!$A$1:$P$10,MATCH(Database!C2557,Currecny_M!$A$1:$P$1,0),FALSE)</f>
        <v>1</v>
      </c>
      <c r="L2557" s="82">
        <f t="shared" si="119"/>
        <v>50.961959999999991</v>
      </c>
      <c r="M2557" s="82">
        <f>((E2557/$F$1)*VLOOKUP(N2557,Currecny_M!$A$1:$P$10,MATCH(Database!C2557,Currecny_M!$A$1:$P$1,0),FALSE))/VLOOKUP('Cover page'!$B$6,Currecny_M!$A$1:$P$10,MATCH(Database!C2557,Currecny_M!$A$1:$P$1,0),FALSE)</f>
        <v>50.961959999999991</v>
      </c>
      <c r="N2557" s="6" t="str">
        <f>VLOOKUP(B2557,Master!$A$2:$C$11,3,FALSE)</f>
        <v>Euro</v>
      </c>
      <c r="O2557" s="6" t="str">
        <f>VLOOKUP(B2557,Master!$A$2:$C$11,2,FALSE)</f>
        <v>Europe</v>
      </c>
      <c r="Q2557" s="39" t="str">
        <f>VLOOKUP(D2557,GL_Master!$A$1:$D$80,2,FALSE)</f>
        <v>BS</v>
      </c>
      <c r="R2557" s="39" t="str">
        <f>VLOOKUP(D2557,GL_Master!$A$1:$D$80,3,FALSE)</f>
        <v>Gross Block</v>
      </c>
      <c r="S2557" s="39" t="str">
        <f>VLOOKUP(D2557,GL_Master!$A$1:$D$80,4,FALSE)</f>
        <v>Tangible Fixed assets</v>
      </c>
    </row>
    <row r="2558" spans="1:19" x14ac:dyDescent="0.25">
      <c r="A2558" s="39" t="s">
        <v>262</v>
      </c>
      <c r="B2558" s="39" t="s">
        <v>237</v>
      </c>
      <c r="C2558" s="7">
        <v>44166</v>
      </c>
      <c r="D2558" s="39" t="s">
        <v>27</v>
      </c>
      <c r="E2558" s="39">
        <v>1229</v>
      </c>
      <c r="F2558" s="82">
        <f t="shared" si="117"/>
        <v>1.2290000000000001</v>
      </c>
      <c r="G2558" s="39">
        <f>VLOOKUP(N2558,Currecny_M!$A$1:$P$10,2,FALSE)</f>
        <v>83</v>
      </c>
      <c r="H2558" s="39">
        <f>MATCH(C2558,Currecny_M!$A$1:$P$1,0)</f>
        <v>10</v>
      </c>
      <c r="I2558" s="39">
        <f>VLOOKUP(N2558,Currecny_M!$A$1:$P$10,MATCH(Database!C2558,Currecny_M!$A$1:$P$1,0),FALSE)</f>
        <v>89.88</v>
      </c>
      <c r="J2558" s="82">
        <f t="shared" si="118"/>
        <v>110.46252</v>
      </c>
      <c r="K2558" s="39">
        <f>VLOOKUP('Cover page'!$B$6,Currecny_M!$A$1:$P$10,MATCH(Database!C2558,Currecny_M!$A$1:$P$1,0),FALSE)</f>
        <v>1</v>
      </c>
      <c r="L2558" s="82">
        <f t="shared" si="119"/>
        <v>110.46252</v>
      </c>
      <c r="M2558" s="82">
        <f>((E2558/$F$1)*VLOOKUP(N2558,Currecny_M!$A$1:$P$10,MATCH(Database!C2558,Currecny_M!$A$1:$P$1,0),FALSE))/VLOOKUP('Cover page'!$B$6,Currecny_M!$A$1:$P$10,MATCH(Database!C2558,Currecny_M!$A$1:$P$1,0),FALSE)</f>
        <v>110.46252</v>
      </c>
      <c r="N2558" s="6" t="str">
        <f>VLOOKUP(B2558,Master!$A$2:$C$11,3,FALSE)</f>
        <v>Euro</v>
      </c>
      <c r="O2558" s="6" t="str">
        <f>VLOOKUP(B2558,Master!$A$2:$C$11,2,FALSE)</f>
        <v>Europe</v>
      </c>
      <c r="Q2558" s="39" t="str">
        <f>VLOOKUP(D2558,GL_Master!$A$1:$D$80,2,FALSE)</f>
        <v>BS</v>
      </c>
      <c r="R2558" s="39" t="str">
        <f>VLOOKUP(D2558,GL_Master!$A$1:$D$80,3,FALSE)</f>
        <v>Gross Block</v>
      </c>
      <c r="S2558" s="39" t="str">
        <f>VLOOKUP(D2558,GL_Master!$A$1:$D$80,4,FALSE)</f>
        <v>Tangible Fixed assets</v>
      </c>
    </row>
    <row r="2559" spans="1:19" x14ac:dyDescent="0.25">
      <c r="A2559" s="39" t="s">
        <v>262</v>
      </c>
      <c r="B2559" s="39" t="s">
        <v>237</v>
      </c>
      <c r="C2559" s="7">
        <v>44166</v>
      </c>
      <c r="D2559" s="39" t="s">
        <v>75</v>
      </c>
      <c r="E2559" s="39">
        <v>-29</v>
      </c>
      <c r="F2559" s="82">
        <f t="shared" si="117"/>
        <v>-2.9000000000000001E-2</v>
      </c>
      <c r="G2559" s="39">
        <f>VLOOKUP(N2559,Currecny_M!$A$1:$P$10,2,FALSE)</f>
        <v>83</v>
      </c>
      <c r="H2559" s="39">
        <f>MATCH(C2559,Currecny_M!$A$1:$P$1,0)</f>
        <v>10</v>
      </c>
      <c r="I2559" s="39">
        <f>VLOOKUP(N2559,Currecny_M!$A$1:$P$10,MATCH(Database!C2559,Currecny_M!$A$1:$P$1,0),FALSE)</f>
        <v>89.88</v>
      </c>
      <c r="J2559" s="82">
        <f t="shared" si="118"/>
        <v>-2.6065200000000002</v>
      </c>
      <c r="K2559" s="39">
        <f>VLOOKUP('Cover page'!$B$6,Currecny_M!$A$1:$P$10,MATCH(Database!C2559,Currecny_M!$A$1:$P$1,0),FALSE)</f>
        <v>1</v>
      </c>
      <c r="L2559" s="82">
        <f t="shared" si="119"/>
        <v>-2.6065200000000002</v>
      </c>
      <c r="M2559" s="82">
        <f>((E2559/$F$1)*VLOOKUP(N2559,Currecny_M!$A$1:$P$10,MATCH(Database!C2559,Currecny_M!$A$1:$P$1,0),FALSE))/VLOOKUP('Cover page'!$B$6,Currecny_M!$A$1:$P$10,MATCH(Database!C2559,Currecny_M!$A$1:$P$1,0),FALSE)</f>
        <v>-2.6065200000000002</v>
      </c>
      <c r="N2559" s="6" t="str">
        <f>VLOOKUP(B2559,Master!$A$2:$C$11,3,FALSE)</f>
        <v>Euro</v>
      </c>
      <c r="O2559" s="6" t="str">
        <f>VLOOKUP(B2559,Master!$A$2:$C$11,2,FALSE)</f>
        <v>Europe</v>
      </c>
      <c r="Q2559" s="39" t="str">
        <f>VLOOKUP(D2559,GL_Master!$A$1:$D$80,2,FALSE)</f>
        <v>BS</v>
      </c>
      <c r="R2559" s="39" t="str">
        <f>VLOOKUP(D2559,GL_Master!$A$1:$D$80,3,FALSE)</f>
        <v>Gross Block</v>
      </c>
      <c r="S2559" s="39" t="str">
        <f>VLOOKUP(D2559,GL_Master!$A$1:$D$80,4,FALSE)</f>
        <v>Tangible Fixed assets</v>
      </c>
    </row>
    <row r="2560" spans="1:19" x14ac:dyDescent="0.25">
      <c r="A2560" s="39" t="s">
        <v>262</v>
      </c>
      <c r="B2560" s="39" t="s">
        <v>237</v>
      </c>
      <c r="C2560" s="7">
        <v>44166</v>
      </c>
      <c r="D2560" s="39" t="s">
        <v>76</v>
      </c>
      <c r="E2560" s="39">
        <v>676</v>
      </c>
      <c r="F2560" s="82">
        <f t="shared" si="117"/>
        <v>0.67600000000000005</v>
      </c>
      <c r="G2560" s="39">
        <f>VLOOKUP(N2560,Currecny_M!$A$1:$P$10,2,FALSE)</f>
        <v>83</v>
      </c>
      <c r="H2560" s="39">
        <f>MATCH(C2560,Currecny_M!$A$1:$P$1,0)</f>
        <v>10</v>
      </c>
      <c r="I2560" s="39">
        <f>VLOOKUP(N2560,Currecny_M!$A$1:$P$10,MATCH(Database!C2560,Currecny_M!$A$1:$P$1,0),FALSE)</f>
        <v>89.88</v>
      </c>
      <c r="J2560" s="82">
        <f t="shared" si="118"/>
        <v>60.758879999999998</v>
      </c>
      <c r="K2560" s="39">
        <f>VLOOKUP('Cover page'!$B$6,Currecny_M!$A$1:$P$10,MATCH(Database!C2560,Currecny_M!$A$1:$P$1,0),FALSE)</f>
        <v>1</v>
      </c>
      <c r="L2560" s="82">
        <f t="shared" si="119"/>
        <v>60.758879999999998</v>
      </c>
      <c r="M2560" s="82">
        <f>((E2560/$F$1)*VLOOKUP(N2560,Currecny_M!$A$1:$P$10,MATCH(Database!C2560,Currecny_M!$A$1:$P$1,0),FALSE))/VLOOKUP('Cover page'!$B$6,Currecny_M!$A$1:$P$10,MATCH(Database!C2560,Currecny_M!$A$1:$P$1,0),FALSE)</f>
        <v>60.758879999999998</v>
      </c>
      <c r="N2560" s="6" t="str">
        <f>VLOOKUP(B2560,Master!$A$2:$C$11,3,FALSE)</f>
        <v>Euro</v>
      </c>
      <c r="O2560" s="6" t="str">
        <f>VLOOKUP(B2560,Master!$A$2:$C$11,2,FALSE)</f>
        <v>Europe</v>
      </c>
      <c r="Q2560" s="39" t="str">
        <f>VLOOKUP(D2560,GL_Master!$A$1:$D$80,2,FALSE)</f>
        <v>BS</v>
      </c>
      <c r="R2560" s="39" t="str">
        <f>VLOOKUP(D2560,GL_Master!$A$1:$D$80,3,FALSE)</f>
        <v>Inventories</v>
      </c>
      <c r="S2560" s="39" t="str">
        <f>VLOOKUP(D2560,GL_Master!$A$1:$D$80,4,FALSE)</f>
        <v>Inventory</v>
      </c>
    </row>
    <row r="2561" spans="1:19" x14ac:dyDescent="0.25">
      <c r="A2561" s="39" t="s">
        <v>262</v>
      </c>
      <c r="B2561" s="39" t="s">
        <v>237</v>
      </c>
      <c r="C2561" s="7">
        <v>44166</v>
      </c>
      <c r="D2561" s="39" t="s">
        <v>77</v>
      </c>
      <c r="E2561" s="39">
        <v>1703</v>
      </c>
      <c r="F2561" s="82">
        <f t="shared" si="117"/>
        <v>1.7030000000000001</v>
      </c>
      <c r="G2561" s="39">
        <f>VLOOKUP(N2561,Currecny_M!$A$1:$P$10,2,FALSE)</f>
        <v>83</v>
      </c>
      <c r="H2561" s="39">
        <f>MATCH(C2561,Currecny_M!$A$1:$P$1,0)</f>
        <v>10</v>
      </c>
      <c r="I2561" s="39">
        <f>VLOOKUP(N2561,Currecny_M!$A$1:$P$10,MATCH(Database!C2561,Currecny_M!$A$1:$P$1,0),FALSE)</f>
        <v>89.88</v>
      </c>
      <c r="J2561" s="82">
        <f t="shared" si="118"/>
        <v>153.06564</v>
      </c>
      <c r="K2561" s="39">
        <f>VLOOKUP('Cover page'!$B$6,Currecny_M!$A$1:$P$10,MATCH(Database!C2561,Currecny_M!$A$1:$P$1,0),FALSE)</f>
        <v>1</v>
      </c>
      <c r="L2561" s="82">
        <f t="shared" si="119"/>
        <v>153.06564</v>
      </c>
      <c r="M2561" s="82">
        <f>((E2561/$F$1)*VLOOKUP(N2561,Currecny_M!$A$1:$P$10,MATCH(Database!C2561,Currecny_M!$A$1:$P$1,0),FALSE))/VLOOKUP('Cover page'!$B$6,Currecny_M!$A$1:$P$10,MATCH(Database!C2561,Currecny_M!$A$1:$P$1,0),FALSE)</f>
        <v>153.06564</v>
      </c>
      <c r="N2561" s="6" t="str">
        <f>VLOOKUP(B2561,Master!$A$2:$C$11,3,FALSE)</f>
        <v>Euro</v>
      </c>
      <c r="O2561" s="6" t="str">
        <f>VLOOKUP(B2561,Master!$A$2:$C$11,2,FALSE)</f>
        <v>Europe</v>
      </c>
      <c r="Q2561" s="39" t="str">
        <f>VLOOKUP(D2561,GL_Master!$A$1:$D$80,2,FALSE)</f>
        <v>BS</v>
      </c>
      <c r="R2561" s="39" t="str">
        <f>VLOOKUP(D2561,GL_Master!$A$1:$D$80,3,FALSE)</f>
        <v>Inventories</v>
      </c>
      <c r="S2561" s="39" t="str">
        <f>VLOOKUP(D2561,GL_Master!$A$1:$D$80,4,FALSE)</f>
        <v>Inventory</v>
      </c>
    </row>
    <row r="2562" spans="1:19" x14ac:dyDescent="0.25">
      <c r="A2562" s="39" t="s">
        <v>262</v>
      </c>
      <c r="B2562" s="39" t="s">
        <v>237</v>
      </c>
      <c r="C2562" s="7">
        <v>44166</v>
      </c>
      <c r="D2562" s="39" t="s">
        <v>2</v>
      </c>
      <c r="E2562" s="39">
        <v>184126</v>
      </c>
      <c r="F2562" s="82">
        <f t="shared" si="117"/>
        <v>184.126</v>
      </c>
      <c r="G2562" s="39">
        <f>VLOOKUP(N2562,Currecny_M!$A$1:$P$10,2,FALSE)</f>
        <v>83</v>
      </c>
      <c r="H2562" s="39">
        <f>MATCH(C2562,Currecny_M!$A$1:$P$1,0)</f>
        <v>10</v>
      </c>
      <c r="I2562" s="39">
        <f>VLOOKUP(N2562,Currecny_M!$A$1:$P$10,MATCH(Database!C2562,Currecny_M!$A$1:$P$1,0),FALSE)</f>
        <v>89.88</v>
      </c>
      <c r="J2562" s="82">
        <f t="shared" si="118"/>
        <v>16549.244879999998</v>
      </c>
      <c r="K2562" s="39">
        <f>VLOOKUP('Cover page'!$B$6,Currecny_M!$A$1:$P$10,MATCH(Database!C2562,Currecny_M!$A$1:$P$1,0),FALSE)</f>
        <v>1</v>
      </c>
      <c r="L2562" s="82">
        <f t="shared" si="119"/>
        <v>16549.244879999998</v>
      </c>
      <c r="M2562" s="82">
        <f>((E2562/$F$1)*VLOOKUP(N2562,Currecny_M!$A$1:$P$10,MATCH(Database!C2562,Currecny_M!$A$1:$P$1,0),FALSE))/VLOOKUP('Cover page'!$B$6,Currecny_M!$A$1:$P$10,MATCH(Database!C2562,Currecny_M!$A$1:$P$1,0),FALSE)</f>
        <v>16549.244879999998</v>
      </c>
      <c r="N2562" s="6" t="str">
        <f>VLOOKUP(B2562,Master!$A$2:$C$11,3,FALSE)</f>
        <v>Euro</v>
      </c>
      <c r="O2562" s="6" t="str">
        <f>VLOOKUP(B2562,Master!$A$2:$C$11,2,FALSE)</f>
        <v>Europe</v>
      </c>
      <c r="Q2562" s="39" t="str">
        <f>VLOOKUP(D2562,GL_Master!$A$1:$D$80,2,FALSE)</f>
        <v>BS</v>
      </c>
      <c r="R2562" s="39" t="str">
        <f>VLOOKUP(D2562,GL_Master!$A$1:$D$80,3,FALSE)</f>
        <v>Trade receivables</v>
      </c>
      <c r="S2562" s="39" t="str">
        <f>VLOOKUP(D2562,GL_Master!$A$1:$D$80,4,FALSE)</f>
        <v>Unsecured, considered good</v>
      </c>
    </row>
    <row r="2563" spans="1:19" x14ac:dyDescent="0.25">
      <c r="A2563" s="39" t="s">
        <v>262</v>
      </c>
      <c r="B2563" s="39" t="s">
        <v>237</v>
      </c>
      <c r="C2563" s="7">
        <v>44166</v>
      </c>
      <c r="D2563" s="39" t="s">
        <v>78</v>
      </c>
      <c r="E2563" s="39">
        <v>27</v>
      </c>
      <c r="F2563" s="82">
        <f t="shared" si="117"/>
        <v>2.7E-2</v>
      </c>
      <c r="G2563" s="39">
        <f>VLOOKUP(N2563,Currecny_M!$A$1:$P$10,2,FALSE)</f>
        <v>83</v>
      </c>
      <c r="H2563" s="39">
        <f>MATCH(C2563,Currecny_M!$A$1:$P$1,0)</f>
        <v>10</v>
      </c>
      <c r="I2563" s="39">
        <f>VLOOKUP(N2563,Currecny_M!$A$1:$P$10,MATCH(Database!C2563,Currecny_M!$A$1:$P$1,0),FALSE)</f>
        <v>89.88</v>
      </c>
      <c r="J2563" s="82">
        <f t="shared" si="118"/>
        <v>2.4267599999999998</v>
      </c>
      <c r="K2563" s="39">
        <f>VLOOKUP('Cover page'!$B$6,Currecny_M!$A$1:$P$10,MATCH(Database!C2563,Currecny_M!$A$1:$P$1,0),FALSE)</f>
        <v>1</v>
      </c>
      <c r="L2563" s="82">
        <f t="shared" si="119"/>
        <v>2.4267599999999998</v>
      </c>
      <c r="M2563" s="82">
        <f>((E2563/$F$1)*VLOOKUP(N2563,Currecny_M!$A$1:$P$10,MATCH(Database!C2563,Currecny_M!$A$1:$P$1,0),FALSE))/VLOOKUP('Cover page'!$B$6,Currecny_M!$A$1:$P$10,MATCH(Database!C2563,Currecny_M!$A$1:$P$1,0),FALSE)</f>
        <v>2.4267599999999998</v>
      </c>
      <c r="N2563" s="6" t="str">
        <f>VLOOKUP(B2563,Master!$A$2:$C$11,3,FALSE)</f>
        <v>Euro</v>
      </c>
      <c r="O2563" s="6" t="str">
        <f>VLOOKUP(B2563,Master!$A$2:$C$11,2,FALSE)</f>
        <v>Europe</v>
      </c>
      <c r="Q2563" s="39" t="str">
        <f>VLOOKUP(D2563,GL_Master!$A$1:$D$80,2,FALSE)</f>
        <v>BS</v>
      </c>
      <c r="R2563" s="39" t="str">
        <f>VLOOKUP(D2563,GL_Master!$A$1:$D$80,3,FALSE)</f>
        <v>Cash &amp; Bank Balances</v>
      </c>
      <c r="S2563" s="39" t="str">
        <f>VLOOKUP(D2563,GL_Master!$A$1:$D$80,4,FALSE)</f>
        <v>Cash In hand</v>
      </c>
    </row>
    <row r="2564" spans="1:19" x14ac:dyDescent="0.25">
      <c r="A2564" s="39" t="s">
        <v>262</v>
      </c>
      <c r="B2564" s="39" t="s">
        <v>237</v>
      </c>
      <c r="C2564" s="7">
        <v>44166</v>
      </c>
      <c r="D2564" s="39" t="s">
        <v>79</v>
      </c>
      <c r="E2564" s="39">
        <v>-7090</v>
      </c>
      <c r="F2564" s="82">
        <f t="shared" ref="F2564:F2627" si="120">E2564/$F$1</f>
        <v>-7.09</v>
      </c>
      <c r="G2564" s="39">
        <f>VLOOKUP(N2564,Currecny_M!$A$1:$P$10,2,FALSE)</f>
        <v>83</v>
      </c>
      <c r="H2564" s="39">
        <f>MATCH(C2564,Currecny_M!$A$1:$P$1,0)</f>
        <v>10</v>
      </c>
      <c r="I2564" s="39">
        <f>VLOOKUP(N2564,Currecny_M!$A$1:$P$10,MATCH(Database!C2564,Currecny_M!$A$1:$P$1,0),FALSE)</f>
        <v>89.88</v>
      </c>
      <c r="J2564" s="82">
        <f t="shared" ref="J2564:J2627" si="121">F2564*I2564</f>
        <v>-637.24919999999997</v>
      </c>
      <c r="K2564" s="39">
        <f>VLOOKUP('Cover page'!$B$6,Currecny_M!$A$1:$P$10,MATCH(Database!C2564,Currecny_M!$A$1:$P$1,0),FALSE)</f>
        <v>1</v>
      </c>
      <c r="L2564" s="82">
        <f t="shared" ref="L2564:L2627" si="122">J2564/K2564</f>
        <v>-637.24919999999997</v>
      </c>
      <c r="M2564" s="82">
        <f>((E2564/$F$1)*VLOOKUP(N2564,Currecny_M!$A$1:$P$10,MATCH(Database!C2564,Currecny_M!$A$1:$P$1,0),FALSE))/VLOOKUP('Cover page'!$B$6,Currecny_M!$A$1:$P$10,MATCH(Database!C2564,Currecny_M!$A$1:$P$1,0),FALSE)</f>
        <v>-637.24919999999997</v>
      </c>
      <c r="N2564" s="6" t="str">
        <f>VLOOKUP(B2564,Master!$A$2:$C$11,3,FALSE)</f>
        <v>Euro</v>
      </c>
      <c r="O2564" s="6" t="str">
        <f>VLOOKUP(B2564,Master!$A$2:$C$11,2,FALSE)</f>
        <v>Europe</v>
      </c>
      <c r="Q2564" s="39" t="str">
        <f>VLOOKUP(D2564,GL_Master!$A$1:$D$80,2,FALSE)</f>
        <v>BS</v>
      </c>
      <c r="R2564" s="39" t="str">
        <f>VLOOKUP(D2564,GL_Master!$A$1:$D$80,3,FALSE)</f>
        <v>Loan Fund</v>
      </c>
      <c r="S2564" s="39" t="str">
        <f>VLOOKUP(D2564,GL_Master!$A$1:$D$80,4,FALSE)</f>
        <v>Term Loan</v>
      </c>
    </row>
    <row r="2565" spans="1:19" x14ac:dyDescent="0.25">
      <c r="A2565" s="39" t="s">
        <v>262</v>
      </c>
      <c r="B2565" s="39" t="s">
        <v>237</v>
      </c>
      <c r="C2565" s="7">
        <v>44166</v>
      </c>
      <c r="D2565" s="39" t="s">
        <v>80</v>
      </c>
      <c r="E2565" s="39">
        <v>204</v>
      </c>
      <c r="F2565" s="82">
        <f t="shared" si="120"/>
        <v>0.20399999999999999</v>
      </c>
      <c r="G2565" s="39">
        <f>VLOOKUP(N2565,Currecny_M!$A$1:$P$10,2,FALSE)</f>
        <v>83</v>
      </c>
      <c r="H2565" s="39">
        <f>MATCH(C2565,Currecny_M!$A$1:$P$1,0)</f>
        <v>10</v>
      </c>
      <c r="I2565" s="39">
        <f>VLOOKUP(N2565,Currecny_M!$A$1:$P$10,MATCH(Database!C2565,Currecny_M!$A$1:$P$1,0),FALSE)</f>
        <v>89.88</v>
      </c>
      <c r="J2565" s="82">
        <f t="shared" si="121"/>
        <v>18.335519999999999</v>
      </c>
      <c r="K2565" s="39">
        <f>VLOOKUP('Cover page'!$B$6,Currecny_M!$A$1:$P$10,MATCH(Database!C2565,Currecny_M!$A$1:$P$1,0),FALSE)</f>
        <v>1</v>
      </c>
      <c r="L2565" s="82">
        <f t="shared" si="122"/>
        <v>18.335519999999999</v>
      </c>
      <c r="M2565" s="82">
        <f>((E2565/$F$1)*VLOOKUP(N2565,Currecny_M!$A$1:$P$10,MATCH(Database!C2565,Currecny_M!$A$1:$P$1,0),FALSE))/VLOOKUP('Cover page'!$B$6,Currecny_M!$A$1:$P$10,MATCH(Database!C2565,Currecny_M!$A$1:$P$1,0),FALSE)</f>
        <v>18.335519999999999</v>
      </c>
      <c r="N2565" s="6" t="str">
        <f>VLOOKUP(B2565,Master!$A$2:$C$11,3,FALSE)</f>
        <v>Euro</v>
      </c>
      <c r="O2565" s="6" t="str">
        <f>VLOOKUP(B2565,Master!$A$2:$C$11,2,FALSE)</f>
        <v>Europe</v>
      </c>
      <c r="Q2565" s="39" t="str">
        <f>VLOOKUP(D2565,GL_Master!$A$1:$D$80,2,FALSE)</f>
        <v>BS</v>
      </c>
      <c r="R2565" s="39" t="str">
        <f>VLOOKUP(D2565,GL_Master!$A$1:$D$80,3,FALSE)</f>
        <v>Cash &amp; Bank Balances</v>
      </c>
      <c r="S2565" s="39" t="str">
        <f>VLOOKUP(D2565,GL_Master!$A$1:$D$80,4,FALSE)</f>
        <v xml:space="preserve">      On Current Accounts</v>
      </c>
    </row>
    <row r="2566" spans="1:19" x14ac:dyDescent="0.25">
      <c r="A2566" s="39" t="s">
        <v>262</v>
      </c>
      <c r="B2566" s="39" t="s">
        <v>237</v>
      </c>
      <c r="C2566" s="7">
        <v>44166</v>
      </c>
      <c r="D2566" s="39" t="s">
        <v>81</v>
      </c>
      <c r="E2566" s="39">
        <v>14161</v>
      </c>
      <c r="F2566" s="82">
        <f t="shared" si="120"/>
        <v>14.161</v>
      </c>
      <c r="G2566" s="39">
        <f>VLOOKUP(N2566,Currecny_M!$A$1:$P$10,2,FALSE)</f>
        <v>83</v>
      </c>
      <c r="H2566" s="39">
        <f>MATCH(C2566,Currecny_M!$A$1:$P$1,0)</f>
        <v>10</v>
      </c>
      <c r="I2566" s="39">
        <f>VLOOKUP(N2566,Currecny_M!$A$1:$P$10,MATCH(Database!C2566,Currecny_M!$A$1:$P$1,0),FALSE)</f>
        <v>89.88</v>
      </c>
      <c r="J2566" s="82">
        <f t="shared" si="121"/>
        <v>1272.7906799999998</v>
      </c>
      <c r="K2566" s="39">
        <f>VLOOKUP('Cover page'!$B$6,Currecny_M!$A$1:$P$10,MATCH(Database!C2566,Currecny_M!$A$1:$P$1,0),FALSE)</f>
        <v>1</v>
      </c>
      <c r="L2566" s="82">
        <f t="shared" si="122"/>
        <v>1272.7906799999998</v>
      </c>
      <c r="M2566" s="82">
        <f>((E2566/$F$1)*VLOOKUP(N2566,Currecny_M!$A$1:$P$10,MATCH(Database!C2566,Currecny_M!$A$1:$P$1,0),FALSE))/VLOOKUP('Cover page'!$B$6,Currecny_M!$A$1:$P$10,MATCH(Database!C2566,Currecny_M!$A$1:$P$1,0),FALSE)</f>
        <v>1272.7906799999998</v>
      </c>
      <c r="N2566" s="6" t="str">
        <f>VLOOKUP(B2566,Master!$A$2:$C$11,3,FALSE)</f>
        <v>Euro</v>
      </c>
      <c r="O2566" s="6" t="str">
        <f>VLOOKUP(B2566,Master!$A$2:$C$11,2,FALSE)</f>
        <v>Europe</v>
      </c>
      <c r="Q2566" s="39" t="str">
        <f>VLOOKUP(D2566,GL_Master!$A$1:$D$80,2,FALSE)</f>
        <v>BS</v>
      </c>
      <c r="R2566" s="39" t="str">
        <f>VLOOKUP(D2566,GL_Master!$A$1:$D$80,3,FALSE)</f>
        <v>Other Current Assets</v>
      </c>
      <c r="S2566" s="39" t="str">
        <f>VLOOKUP(D2566,GL_Master!$A$1:$D$80,4,FALSE)</f>
        <v>Advance tax recoverable (net of provision )</v>
      </c>
    </row>
    <row r="2567" spans="1:19" x14ac:dyDescent="0.25">
      <c r="A2567" s="39" t="s">
        <v>262</v>
      </c>
      <c r="B2567" s="39" t="s">
        <v>237</v>
      </c>
      <c r="C2567" s="7">
        <v>44166</v>
      </c>
      <c r="D2567" s="39" t="s">
        <v>19</v>
      </c>
      <c r="E2567" s="39">
        <v>140</v>
      </c>
      <c r="F2567" s="82">
        <f t="shared" si="120"/>
        <v>0.14000000000000001</v>
      </c>
      <c r="G2567" s="39">
        <f>VLOOKUP(N2567,Currecny_M!$A$1:$P$10,2,FALSE)</f>
        <v>83</v>
      </c>
      <c r="H2567" s="39">
        <f>MATCH(C2567,Currecny_M!$A$1:$P$1,0)</f>
        <v>10</v>
      </c>
      <c r="I2567" s="39">
        <f>VLOOKUP(N2567,Currecny_M!$A$1:$P$10,MATCH(Database!C2567,Currecny_M!$A$1:$P$1,0),FALSE)</f>
        <v>89.88</v>
      </c>
      <c r="J2567" s="82">
        <f t="shared" si="121"/>
        <v>12.5832</v>
      </c>
      <c r="K2567" s="39">
        <f>VLOOKUP('Cover page'!$B$6,Currecny_M!$A$1:$P$10,MATCH(Database!C2567,Currecny_M!$A$1:$P$1,0),FALSE)</f>
        <v>1</v>
      </c>
      <c r="L2567" s="82">
        <f t="shared" si="122"/>
        <v>12.5832</v>
      </c>
      <c r="M2567" s="82">
        <f>((E2567/$F$1)*VLOOKUP(N2567,Currecny_M!$A$1:$P$10,MATCH(Database!C2567,Currecny_M!$A$1:$P$1,0),FALSE))/VLOOKUP('Cover page'!$B$6,Currecny_M!$A$1:$P$10,MATCH(Database!C2567,Currecny_M!$A$1:$P$1,0),FALSE)</f>
        <v>12.5832</v>
      </c>
      <c r="N2567" s="6" t="str">
        <f>VLOOKUP(B2567,Master!$A$2:$C$11,3,FALSE)</f>
        <v>Euro</v>
      </c>
      <c r="O2567" s="6" t="str">
        <f>VLOOKUP(B2567,Master!$A$2:$C$11,2,FALSE)</f>
        <v>Europe</v>
      </c>
      <c r="Q2567" s="39" t="str">
        <f>VLOOKUP(D2567,GL_Master!$A$1:$D$80,2,FALSE)</f>
        <v>BS</v>
      </c>
      <c r="R2567" s="39" t="str">
        <f>VLOOKUP(D2567,GL_Master!$A$1:$D$80,3,FALSE)</f>
        <v>Short-term loan and advances</v>
      </c>
      <c r="S2567" s="39" t="str">
        <f>VLOOKUP(D2567,GL_Master!$A$1:$D$80,4,FALSE)</f>
        <v>Prepaid expenses</v>
      </c>
    </row>
    <row r="2568" spans="1:19" x14ac:dyDescent="0.25">
      <c r="A2568" s="39" t="s">
        <v>262</v>
      </c>
      <c r="B2568" s="39" t="s">
        <v>237</v>
      </c>
      <c r="C2568" s="7">
        <v>44166</v>
      </c>
      <c r="D2568" s="39" t="s">
        <v>82</v>
      </c>
      <c r="E2568" s="39">
        <v>1446</v>
      </c>
      <c r="F2568" s="82">
        <f t="shared" si="120"/>
        <v>1.446</v>
      </c>
      <c r="G2568" s="39">
        <f>VLOOKUP(N2568,Currecny_M!$A$1:$P$10,2,FALSE)</f>
        <v>83</v>
      </c>
      <c r="H2568" s="39">
        <f>MATCH(C2568,Currecny_M!$A$1:$P$1,0)</f>
        <v>10</v>
      </c>
      <c r="I2568" s="39">
        <f>VLOOKUP(N2568,Currecny_M!$A$1:$P$10,MATCH(Database!C2568,Currecny_M!$A$1:$P$1,0),FALSE)</f>
        <v>89.88</v>
      </c>
      <c r="J2568" s="82">
        <f t="shared" si="121"/>
        <v>129.96647999999999</v>
      </c>
      <c r="K2568" s="39">
        <f>VLOOKUP('Cover page'!$B$6,Currecny_M!$A$1:$P$10,MATCH(Database!C2568,Currecny_M!$A$1:$P$1,0),FALSE)</f>
        <v>1</v>
      </c>
      <c r="L2568" s="82">
        <f t="shared" si="122"/>
        <v>129.96647999999999</v>
      </c>
      <c r="M2568" s="82">
        <f>((E2568/$F$1)*VLOOKUP(N2568,Currecny_M!$A$1:$P$10,MATCH(Database!C2568,Currecny_M!$A$1:$P$1,0),FALSE))/VLOOKUP('Cover page'!$B$6,Currecny_M!$A$1:$P$10,MATCH(Database!C2568,Currecny_M!$A$1:$P$1,0),FALSE)</f>
        <v>129.96647999999999</v>
      </c>
      <c r="N2568" s="6" t="str">
        <f>VLOOKUP(B2568,Master!$A$2:$C$11,3,FALSE)</f>
        <v>Euro</v>
      </c>
      <c r="O2568" s="6" t="str">
        <f>VLOOKUP(B2568,Master!$A$2:$C$11,2,FALSE)</f>
        <v>Europe</v>
      </c>
      <c r="Q2568" s="39" t="str">
        <f>VLOOKUP(D2568,GL_Master!$A$1:$D$80,2,FALSE)</f>
        <v>BS</v>
      </c>
      <c r="R2568" s="39" t="str">
        <f>VLOOKUP(D2568,GL_Master!$A$1:$D$80,3,FALSE)</f>
        <v>Short-term loan and advances</v>
      </c>
      <c r="S2568" s="39" t="str">
        <f>VLOOKUP(D2568,GL_Master!$A$1:$D$80,4,FALSE)</f>
        <v>Advance to vendor/employees</v>
      </c>
    </row>
    <row r="2569" spans="1:19" x14ac:dyDescent="0.25">
      <c r="A2569" s="39" t="s">
        <v>262</v>
      </c>
      <c r="B2569" s="39" t="s">
        <v>237</v>
      </c>
      <c r="C2569" s="7">
        <v>44166</v>
      </c>
      <c r="D2569" s="39" t="s">
        <v>83</v>
      </c>
      <c r="E2569" s="39">
        <v>992</v>
      </c>
      <c r="F2569" s="82">
        <f t="shared" si="120"/>
        <v>0.99199999999999999</v>
      </c>
      <c r="G2569" s="39">
        <f>VLOOKUP(N2569,Currecny_M!$A$1:$P$10,2,FALSE)</f>
        <v>83</v>
      </c>
      <c r="H2569" s="39">
        <f>MATCH(C2569,Currecny_M!$A$1:$P$1,0)</f>
        <v>10</v>
      </c>
      <c r="I2569" s="39">
        <f>VLOOKUP(N2569,Currecny_M!$A$1:$P$10,MATCH(Database!C2569,Currecny_M!$A$1:$P$1,0),FALSE)</f>
        <v>89.88</v>
      </c>
      <c r="J2569" s="82">
        <f t="shared" si="121"/>
        <v>89.160959999999989</v>
      </c>
      <c r="K2569" s="39">
        <f>VLOOKUP('Cover page'!$B$6,Currecny_M!$A$1:$P$10,MATCH(Database!C2569,Currecny_M!$A$1:$P$1,0),FALSE)</f>
        <v>1</v>
      </c>
      <c r="L2569" s="82">
        <f t="shared" si="122"/>
        <v>89.160959999999989</v>
      </c>
      <c r="M2569" s="82">
        <f>((E2569/$F$1)*VLOOKUP(N2569,Currecny_M!$A$1:$P$10,MATCH(Database!C2569,Currecny_M!$A$1:$P$1,0),FALSE))/VLOOKUP('Cover page'!$B$6,Currecny_M!$A$1:$P$10,MATCH(Database!C2569,Currecny_M!$A$1:$P$1,0),FALSE)</f>
        <v>89.160959999999989</v>
      </c>
      <c r="N2569" s="6" t="str">
        <f>VLOOKUP(B2569,Master!$A$2:$C$11,3,FALSE)</f>
        <v>Euro</v>
      </c>
      <c r="O2569" s="6" t="str">
        <f>VLOOKUP(B2569,Master!$A$2:$C$11,2,FALSE)</f>
        <v>Europe</v>
      </c>
      <c r="Q2569" s="39" t="str">
        <f>VLOOKUP(D2569,GL_Master!$A$1:$D$80,2,FALSE)</f>
        <v>BS</v>
      </c>
      <c r="R2569" s="39" t="str">
        <f>VLOOKUP(D2569,GL_Master!$A$1:$D$80,3,FALSE)</f>
        <v>Other Current Assets</v>
      </c>
      <c r="S2569" s="39" t="str">
        <f>VLOOKUP(D2569,GL_Master!$A$1:$D$80,4,FALSE)</f>
        <v>Security deposits ( Unsecured, considered good)</v>
      </c>
    </row>
    <row r="2570" spans="1:19" x14ac:dyDescent="0.25">
      <c r="A2570" s="39" t="s">
        <v>262</v>
      </c>
      <c r="B2570" s="39" t="s">
        <v>237</v>
      </c>
      <c r="C2570" s="7">
        <v>44166</v>
      </c>
      <c r="D2570" s="39" t="s">
        <v>246</v>
      </c>
      <c r="E2570" s="39">
        <v>-123020</v>
      </c>
      <c r="F2570" s="82">
        <f t="shared" si="120"/>
        <v>-123.02</v>
      </c>
      <c r="G2570" s="39">
        <f>VLOOKUP(N2570,Currecny_M!$A$1:$P$10,2,FALSE)</f>
        <v>83</v>
      </c>
      <c r="H2570" s="39">
        <f>MATCH(C2570,Currecny_M!$A$1:$P$1,0)</f>
        <v>10</v>
      </c>
      <c r="I2570" s="39">
        <f>VLOOKUP(N2570,Currecny_M!$A$1:$P$10,MATCH(Database!C2570,Currecny_M!$A$1:$P$1,0),FALSE)</f>
        <v>89.88</v>
      </c>
      <c r="J2570" s="82">
        <f t="shared" si="121"/>
        <v>-11057.0376</v>
      </c>
      <c r="K2570" s="39">
        <f>VLOOKUP('Cover page'!$B$6,Currecny_M!$A$1:$P$10,MATCH(Database!C2570,Currecny_M!$A$1:$P$1,0),FALSE)</f>
        <v>1</v>
      </c>
      <c r="L2570" s="82">
        <f t="shared" si="122"/>
        <v>-11057.0376</v>
      </c>
      <c r="M2570" s="82">
        <f>((E2570/$F$1)*VLOOKUP(N2570,Currecny_M!$A$1:$P$10,MATCH(Database!C2570,Currecny_M!$A$1:$P$1,0),FALSE))/VLOOKUP('Cover page'!$B$6,Currecny_M!$A$1:$P$10,MATCH(Database!C2570,Currecny_M!$A$1:$P$1,0),FALSE)</f>
        <v>-11057.0376</v>
      </c>
      <c r="N2570" s="6" t="str">
        <f>VLOOKUP(B2570,Master!$A$2:$C$11,3,FALSE)</f>
        <v>Euro</v>
      </c>
      <c r="O2570" s="6" t="str">
        <f>VLOOKUP(B2570,Master!$A$2:$C$11,2,FALSE)</f>
        <v>Europe</v>
      </c>
      <c r="Q2570" s="39" t="str">
        <f>VLOOKUP(D2570,GL_Master!$A$1:$D$80,2,FALSE)</f>
        <v>PL</v>
      </c>
      <c r="R2570" s="39" t="str">
        <f>VLOOKUP(D2570,GL_Master!$A$1:$D$80,3,FALSE)</f>
        <v>Revenue from Operations</v>
      </c>
      <c r="S2570" s="39" t="str">
        <f>VLOOKUP(D2570,GL_Master!$A$1:$D$80,4,FALSE)</f>
        <v>Contract revenue</v>
      </c>
    </row>
    <row r="2571" spans="1:19" x14ac:dyDescent="0.25">
      <c r="A2571" s="39" t="s">
        <v>262</v>
      </c>
      <c r="B2571" s="39" t="s">
        <v>237</v>
      </c>
      <c r="C2571" s="7">
        <v>44166</v>
      </c>
      <c r="D2571" s="39" t="s">
        <v>134</v>
      </c>
      <c r="E2571" s="39">
        <v>-945</v>
      </c>
      <c r="F2571" s="82">
        <f t="shared" si="120"/>
        <v>-0.94499999999999995</v>
      </c>
      <c r="G2571" s="39">
        <f>VLOOKUP(N2571,Currecny_M!$A$1:$P$10,2,FALSE)</f>
        <v>83</v>
      </c>
      <c r="H2571" s="39">
        <f>MATCH(C2571,Currecny_M!$A$1:$P$1,0)</f>
        <v>10</v>
      </c>
      <c r="I2571" s="39">
        <f>VLOOKUP(N2571,Currecny_M!$A$1:$P$10,MATCH(Database!C2571,Currecny_M!$A$1:$P$1,0),FALSE)</f>
        <v>89.88</v>
      </c>
      <c r="J2571" s="82">
        <f t="shared" si="121"/>
        <v>-84.936599999999984</v>
      </c>
      <c r="K2571" s="39">
        <f>VLOOKUP('Cover page'!$B$6,Currecny_M!$A$1:$P$10,MATCH(Database!C2571,Currecny_M!$A$1:$P$1,0),FALSE)</f>
        <v>1</v>
      </c>
      <c r="L2571" s="82">
        <f t="shared" si="122"/>
        <v>-84.936599999999984</v>
      </c>
      <c r="M2571" s="82">
        <f>((E2571/$F$1)*VLOOKUP(N2571,Currecny_M!$A$1:$P$10,MATCH(Database!C2571,Currecny_M!$A$1:$P$1,0),FALSE))/VLOOKUP('Cover page'!$B$6,Currecny_M!$A$1:$P$10,MATCH(Database!C2571,Currecny_M!$A$1:$P$1,0),FALSE)</f>
        <v>-84.936599999999984</v>
      </c>
      <c r="N2571" s="6" t="str">
        <f>VLOOKUP(B2571,Master!$A$2:$C$11,3,FALSE)</f>
        <v>Euro</v>
      </c>
      <c r="O2571" s="6" t="str">
        <f>VLOOKUP(B2571,Master!$A$2:$C$11,2,FALSE)</f>
        <v>Europe</v>
      </c>
      <c r="Q2571" s="39" t="str">
        <f>VLOOKUP(D2571,GL_Master!$A$1:$D$80,2,FALSE)</f>
        <v>PL</v>
      </c>
      <c r="R2571" s="39" t="str">
        <f>VLOOKUP(D2571,GL_Master!$A$1:$D$80,3,FALSE)</f>
        <v>Other Income</v>
      </c>
      <c r="S2571" s="39" t="str">
        <f>VLOOKUP(D2571,GL_Master!$A$1:$D$80,4,FALSE)</f>
        <v>Other Income</v>
      </c>
    </row>
    <row r="2572" spans="1:19" x14ac:dyDescent="0.25">
      <c r="A2572" s="39" t="s">
        <v>262</v>
      </c>
      <c r="B2572" s="39" t="s">
        <v>237</v>
      </c>
      <c r="C2572" s="7">
        <v>44166</v>
      </c>
      <c r="D2572" s="39" t="s">
        <v>86</v>
      </c>
      <c r="E2572" s="39">
        <v>57</v>
      </c>
      <c r="F2572" s="82">
        <f t="shared" si="120"/>
        <v>5.7000000000000002E-2</v>
      </c>
      <c r="G2572" s="39">
        <f>VLOOKUP(N2572,Currecny_M!$A$1:$P$10,2,FALSE)</f>
        <v>83</v>
      </c>
      <c r="H2572" s="39">
        <f>MATCH(C2572,Currecny_M!$A$1:$P$1,0)</f>
        <v>10</v>
      </c>
      <c r="I2572" s="39">
        <f>VLOOKUP(N2572,Currecny_M!$A$1:$P$10,MATCH(Database!C2572,Currecny_M!$A$1:$P$1,0),FALSE)</f>
        <v>89.88</v>
      </c>
      <c r="J2572" s="82">
        <f t="shared" si="121"/>
        <v>5.1231599999999995</v>
      </c>
      <c r="K2572" s="39">
        <f>VLOOKUP('Cover page'!$B$6,Currecny_M!$A$1:$P$10,MATCH(Database!C2572,Currecny_M!$A$1:$P$1,0),FALSE)</f>
        <v>1</v>
      </c>
      <c r="L2572" s="82">
        <f t="shared" si="122"/>
        <v>5.1231599999999995</v>
      </c>
      <c r="M2572" s="82">
        <f>((E2572/$F$1)*VLOOKUP(N2572,Currecny_M!$A$1:$P$10,MATCH(Database!C2572,Currecny_M!$A$1:$P$1,0),FALSE))/VLOOKUP('Cover page'!$B$6,Currecny_M!$A$1:$P$10,MATCH(Database!C2572,Currecny_M!$A$1:$P$1,0),FALSE)</f>
        <v>5.1231599999999995</v>
      </c>
      <c r="N2572" s="6" t="str">
        <f>VLOOKUP(B2572,Master!$A$2:$C$11,3,FALSE)</f>
        <v>Euro</v>
      </c>
      <c r="O2572" s="6" t="str">
        <f>VLOOKUP(B2572,Master!$A$2:$C$11,2,FALSE)</f>
        <v>Europe</v>
      </c>
      <c r="Q2572" s="39" t="str">
        <f>VLOOKUP(D2572,GL_Master!$A$1:$D$80,2,FALSE)</f>
        <v>PL</v>
      </c>
      <c r="R2572" s="39" t="str">
        <f>VLOOKUP(D2572,GL_Master!$A$1:$D$80,3,FALSE)</f>
        <v>COGS</v>
      </c>
      <c r="S2572" s="39" t="str">
        <f>VLOOKUP(D2572,GL_Master!$A$1:$D$80,4,FALSE)</f>
        <v>Purchase of other traded goods</v>
      </c>
    </row>
    <row r="2573" spans="1:19" x14ac:dyDescent="0.25">
      <c r="A2573" s="39" t="s">
        <v>262</v>
      </c>
      <c r="B2573" s="39" t="s">
        <v>237</v>
      </c>
      <c r="C2573" s="7">
        <v>44166</v>
      </c>
      <c r="D2573" s="39" t="s">
        <v>87</v>
      </c>
      <c r="E2573" s="39">
        <v>28</v>
      </c>
      <c r="F2573" s="82">
        <f t="shared" si="120"/>
        <v>2.8000000000000001E-2</v>
      </c>
      <c r="G2573" s="39">
        <f>VLOOKUP(N2573,Currecny_M!$A$1:$P$10,2,FALSE)</f>
        <v>83</v>
      </c>
      <c r="H2573" s="39">
        <f>MATCH(C2573,Currecny_M!$A$1:$P$1,0)</f>
        <v>10</v>
      </c>
      <c r="I2573" s="39">
        <f>VLOOKUP(N2573,Currecny_M!$A$1:$P$10,MATCH(Database!C2573,Currecny_M!$A$1:$P$1,0),FALSE)</f>
        <v>89.88</v>
      </c>
      <c r="J2573" s="82">
        <f t="shared" si="121"/>
        <v>2.5166399999999998</v>
      </c>
      <c r="K2573" s="39">
        <f>VLOOKUP('Cover page'!$B$6,Currecny_M!$A$1:$P$10,MATCH(Database!C2573,Currecny_M!$A$1:$P$1,0),FALSE)</f>
        <v>1</v>
      </c>
      <c r="L2573" s="82">
        <f t="shared" si="122"/>
        <v>2.5166399999999998</v>
      </c>
      <c r="M2573" s="82">
        <f>((E2573/$F$1)*VLOOKUP(N2573,Currecny_M!$A$1:$P$10,MATCH(Database!C2573,Currecny_M!$A$1:$P$1,0),FALSE))/VLOOKUP('Cover page'!$B$6,Currecny_M!$A$1:$P$10,MATCH(Database!C2573,Currecny_M!$A$1:$P$1,0),FALSE)</f>
        <v>2.5166399999999998</v>
      </c>
      <c r="N2573" s="6" t="str">
        <f>VLOOKUP(B2573,Master!$A$2:$C$11,3,FALSE)</f>
        <v>Euro</v>
      </c>
      <c r="O2573" s="6" t="str">
        <f>VLOOKUP(B2573,Master!$A$2:$C$11,2,FALSE)</f>
        <v>Europe</v>
      </c>
      <c r="Q2573" s="39" t="str">
        <f>VLOOKUP(D2573,GL_Master!$A$1:$D$80,2,FALSE)</f>
        <v>PL</v>
      </c>
      <c r="R2573" s="39" t="str">
        <f>VLOOKUP(D2573,GL_Master!$A$1:$D$80,3,FALSE)</f>
        <v>COGS</v>
      </c>
      <c r="S2573" s="39" t="str">
        <f>VLOOKUP(D2573,GL_Master!$A$1:$D$80,4,FALSE)</f>
        <v>Civil, Installation, Commissioning and Other miscellaneous expenses</v>
      </c>
    </row>
    <row r="2574" spans="1:19" x14ac:dyDescent="0.25">
      <c r="A2574" s="39" t="s">
        <v>262</v>
      </c>
      <c r="B2574" s="39" t="s">
        <v>237</v>
      </c>
      <c r="C2574" s="7">
        <v>44166</v>
      </c>
      <c r="D2574" s="39" t="s">
        <v>88</v>
      </c>
      <c r="E2574" s="39">
        <v>87</v>
      </c>
      <c r="F2574" s="82">
        <f t="shared" si="120"/>
        <v>8.6999999999999994E-2</v>
      </c>
      <c r="G2574" s="39">
        <f>VLOOKUP(N2574,Currecny_M!$A$1:$P$10,2,FALSE)</f>
        <v>83</v>
      </c>
      <c r="H2574" s="39">
        <f>MATCH(C2574,Currecny_M!$A$1:$P$1,0)</f>
        <v>10</v>
      </c>
      <c r="I2574" s="39">
        <f>VLOOKUP(N2574,Currecny_M!$A$1:$P$10,MATCH(Database!C2574,Currecny_M!$A$1:$P$1,0),FALSE)</f>
        <v>89.88</v>
      </c>
      <c r="J2574" s="82">
        <f t="shared" si="121"/>
        <v>7.8195599999999992</v>
      </c>
      <c r="K2574" s="39">
        <f>VLOOKUP('Cover page'!$B$6,Currecny_M!$A$1:$P$10,MATCH(Database!C2574,Currecny_M!$A$1:$P$1,0),FALSE)</f>
        <v>1</v>
      </c>
      <c r="L2574" s="82">
        <f t="shared" si="122"/>
        <v>7.8195599999999992</v>
      </c>
      <c r="M2574" s="82">
        <f>((E2574/$F$1)*VLOOKUP(N2574,Currecny_M!$A$1:$P$10,MATCH(Database!C2574,Currecny_M!$A$1:$P$1,0),FALSE))/VLOOKUP('Cover page'!$B$6,Currecny_M!$A$1:$P$10,MATCH(Database!C2574,Currecny_M!$A$1:$P$1,0),FALSE)</f>
        <v>7.8195599999999992</v>
      </c>
      <c r="N2574" s="6" t="str">
        <f>VLOOKUP(B2574,Master!$A$2:$C$11,3,FALSE)</f>
        <v>Euro</v>
      </c>
      <c r="O2574" s="6" t="str">
        <f>VLOOKUP(B2574,Master!$A$2:$C$11,2,FALSE)</f>
        <v>Europe</v>
      </c>
      <c r="Q2574" s="39" t="str">
        <f>VLOOKUP(D2574,GL_Master!$A$1:$D$80,2,FALSE)</f>
        <v>PL</v>
      </c>
      <c r="R2574" s="39" t="str">
        <f>VLOOKUP(D2574,GL_Master!$A$1:$D$80,3,FALSE)</f>
        <v>COGS</v>
      </c>
      <c r="S2574" s="39" t="str">
        <f>VLOOKUP(D2574,GL_Master!$A$1:$D$80,4,FALSE)</f>
        <v>Civil, Installation, Commissioning and Other miscellaneous expenses</v>
      </c>
    </row>
    <row r="2575" spans="1:19" x14ac:dyDescent="0.25">
      <c r="A2575" s="39" t="s">
        <v>262</v>
      </c>
      <c r="B2575" s="39" t="s">
        <v>237</v>
      </c>
      <c r="C2575" s="7">
        <v>44166</v>
      </c>
      <c r="D2575" s="39" t="s">
        <v>89</v>
      </c>
      <c r="E2575" s="39">
        <v>169</v>
      </c>
      <c r="F2575" s="82">
        <f t="shared" si="120"/>
        <v>0.16900000000000001</v>
      </c>
      <c r="G2575" s="39">
        <f>VLOOKUP(N2575,Currecny_M!$A$1:$P$10,2,FALSE)</f>
        <v>83</v>
      </c>
      <c r="H2575" s="39">
        <f>MATCH(C2575,Currecny_M!$A$1:$P$1,0)</f>
        <v>10</v>
      </c>
      <c r="I2575" s="39">
        <f>VLOOKUP(N2575,Currecny_M!$A$1:$P$10,MATCH(Database!C2575,Currecny_M!$A$1:$P$1,0),FALSE)</f>
        <v>89.88</v>
      </c>
      <c r="J2575" s="82">
        <f t="shared" si="121"/>
        <v>15.189719999999999</v>
      </c>
      <c r="K2575" s="39">
        <f>VLOOKUP('Cover page'!$B$6,Currecny_M!$A$1:$P$10,MATCH(Database!C2575,Currecny_M!$A$1:$P$1,0),FALSE)</f>
        <v>1</v>
      </c>
      <c r="L2575" s="82">
        <f t="shared" si="122"/>
        <v>15.189719999999999</v>
      </c>
      <c r="M2575" s="82">
        <f>((E2575/$F$1)*VLOOKUP(N2575,Currecny_M!$A$1:$P$10,MATCH(Database!C2575,Currecny_M!$A$1:$P$1,0),FALSE))/VLOOKUP('Cover page'!$B$6,Currecny_M!$A$1:$P$10,MATCH(Database!C2575,Currecny_M!$A$1:$P$1,0),FALSE)</f>
        <v>15.189719999999999</v>
      </c>
      <c r="N2575" s="6" t="str">
        <f>VLOOKUP(B2575,Master!$A$2:$C$11,3,FALSE)</f>
        <v>Euro</v>
      </c>
      <c r="O2575" s="6" t="str">
        <f>VLOOKUP(B2575,Master!$A$2:$C$11,2,FALSE)</f>
        <v>Europe</v>
      </c>
      <c r="Q2575" s="39" t="str">
        <f>VLOOKUP(D2575,GL_Master!$A$1:$D$80,2,FALSE)</f>
        <v>PL</v>
      </c>
      <c r="R2575" s="39" t="str">
        <f>VLOOKUP(D2575,GL_Master!$A$1:$D$80,3,FALSE)</f>
        <v>COGS</v>
      </c>
      <c r="S2575" s="39" t="str">
        <f>VLOOKUP(D2575,GL_Master!$A$1:$D$80,4,FALSE)</f>
        <v>project Expenses</v>
      </c>
    </row>
    <row r="2576" spans="1:19" x14ac:dyDescent="0.25">
      <c r="A2576" s="39" t="s">
        <v>262</v>
      </c>
      <c r="B2576" s="39" t="s">
        <v>237</v>
      </c>
      <c r="C2576" s="7">
        <v>44166</v>
      </c>
      <c r="D2576" s="39" t="s">
        <v>90</v>
      </c>
      <c r="E2576" s="39">
        <v>57</v>
      </c>
      <c r="F2576" s="82">
        <f t="shared" si="120"/>
        <v>5.7000000000000002E-2</v>
      </c>
      <c r="G2576" s="39">
        <f>VLOOKUP(N2576,Currecny_M!$A$1:$P$10,2,FALSE)</f>
        <v>83</v>
      </c>
      <c r="H2576" s="39">
        <f>MATCH(C2576,Currecny_M!$A$1:$P$1,0)</f>
        <v>10</v>
      </c>
      <c r="I2576" s="39">
        <f>VLOOKUP(N2576,Currecny_M!$A$1:$P$10,MATCH(Database!C2576,Currecny_M!$A$1:$P$1,0),FALSE)</f>
        <v>89.88</v>
      </c>
      <c r="J2576" s="82">
        <f t="shared" si="121"/>
        <v>5.1231599999999995</v>
      </c>
      <c r="K2576" s="39">
        <f>VLOOKUP('Cover page'!$B$6,Currecny_M!$A$1:$P$10,MATCH(Database!C2576,Currecny_M!$A$1:$P$1,0),FALSE)</f>
        <v>1</v>
      </c>
      <c r="L2576" s="82">
        <f t="shared" si="122"/>
        <v>5.1231599999999995</v>
      </c>
      <c r="M2576" s="82">
        <f>((E2576/$F$1)*VLOOKUP(N2576,Currecny_M!$A$1:$P$10,MATCH(Database!C2576,Currecny_M!$A$1:$P$1,0),FALSE))/VLOOKUP('Cover page'!$B$6,Currecny_M!$A$1:$P$10,MATCH(Database!C2576,Currecny_M!$A$1:$P$1,0),FALSE)</f>
        <v>5.1231599999999995</v>
      </c>
      <c r="N2576" s="6" t="str">
        <f>VLOOKUP(B2576,Master!$A$2:$C$11,3,FALSE)</f>
        <v>Euro</v>
      </c>
      <c r="O2576" s="6" t="str">
        <f>VLOOKUP(B2576,Master!$A$2:$C$11,2,FALSE)</f>
        <v>Europe</v>
      </c>
      <c r="Q2576" s="39" t="str">
        <f>VLOOKUP(D2576,GL_Master!$A$1:$D$80,2,FALSE)</f>
        <v>PL</v>
      </c>
      <c r="R2576" s="39" t="str">
        <f>VLOOKUP(D2576,GL_Master!$A$1:$D$80,3,FALSE)</f>
        <v>Office utility</v>
      </c>
      <c r="S2576" s="39" t="str">
        <f>VLOOKUP(D2576,GL_Master!$A$1:$D$80,4,FALSE)</f>
        <v>Electricity Expenses</v>
      </c>
    </row>
    <row r="2577" spans="1:19" x14ac:dyDescent="0.25">
      <c r="A2577" s="39" t="s">
        <v>262</v>
      </c>
      <c r="B2577" s="39" t="s">
        <v>237</v>
      </c>
      <c r="C2577" s="7">
        <v>44166</v>
      </c>
      <c r="D2577" s="39" t="s">
        <v>91</v>
      </c>
      <c r="E2577" s="39">
        <v>111</v>
      </c>
      <c r="F2577" s="82">
        <f t="shared" si="120"/>
        <v>0.111</v>
      </c>
      <c r="G2577" s="39">
        <f>VLOOKUP(N2577,Currecny_M!$A$1:$P$10,2,FALSE)</f>
        <v>83</v>
      </c>
      <c r="H2577" s="39">
        <f>MATCH(C2577,Currecny_M!$A$1:$P$1,0)</f>
        <v>10</v>
      </c>
      <c r="I2577" s="39">
        <f>VLOOKUP(N2577,Currecny_M!$A$1:$P$10,MATCH(Database!C2577,Currecny_M!$A$1:$P$1,0),FALSE)</f>
        <v>89.88</v>
      </c>
      <c r="J2577" s="82">
        <f t="shared" si="121"/>
        <v>9.97668</v>
      </c>
      <c r="K2577" s="39">
        <f>VLOOKUP('Cover page'!$B$6,Currecny_M!$A$1:$P$10,MATCH(Database!C2577,Currecny_M!$A$1:$P$1,0),FALSE)</f>
        <v>1</v>
      </c>
      <c r="L2577" s="82">
        <f t="shared" si="122"/>
        <v>9.97668</v>
      </c>
      <c r="M2577" s="82">
        <f>((E2577/$F$1)*VLOOKUP(N2577,Currecny_M!$A$1:$P$10,MATCH(Database!C2577,Currecny_M!$A$1:$P$1,0),FALSE))/VLOOKUP('Cover page'!$B$6,Currecny_M!$A$1:$P$10,MATCH(Database!C2577,Currecny_M!$A$1:$P$1,0),FALSE)</f>
        <v>9.97668</v>
      </c>
      <c r="N2577" s="6" t="str">
        <f>VLOOKUP(B2577,Master!$A$2:$C$11,3,FALSE)</f>
        <v>Euro</v>
      </c>
      <c r="O2577" s="6" t="str">
        <f>VLOOKUP(B2577,Master!$A$2:$C$11,2,FALSE)</f>
        <v>Europe</v>
      </c>
      <c r="Q2577" s="39" t="str">
        <f>VLOOKUP(D2577,GL_Master!$A$1:$D$80,2,FALSE)</f>
        <v>PL</v>
      </c>
      <c r="R2577" s="39" t="str">
        <f>VLOOKUP(D2577,GL_Master!$A$1:$D$80,3,FALSE)</f>
        <v>Misc. expenses</v>
      </c>
      <c r="S2577" s="39" t="str">
        <f>VLOOKUP(D2577,GL_Master!$A$1:$D$80,4,FALSE)</f>
        <v>Repair &amp; Maintenance</v>
      </c>
    </row>
    <row r="2578" spans="1:19" x14ac:dyDescent="0.25">
      <c r="A2578" s="39" t="s">
        <v>262</v>
      </c>
      <c r="B2578" s="39" t="s">
        <v>237</v>
      </c>
      <c r="C2578" s="7">
        <v>44166</v>
      </c>
      <c r="D2578" s="39" t="s">
        <v>92</v>
      </c>
      <c r="E2578" s="39">
        <v>80</v>
      </c>
      <c r="F2578" s="82">
        <f t="shared" si="120"/>
        <v>0.08</v>
      </c>
      <c r="G2578" s="39">
        <f>VLOOKUP(N2578,Currecny_M!$A$1:$P$10,2,FALSE)</f>
        <v>83</v>
      </c>
      <c r="H2578" s="39">
        <f>MATCH(C2578,Currecny_M!$A$1:$P$1,0)</f>
        <v>10</v>
      </c>
      <c r="I2578" s="39">
        <f>VLOOKUP(N2578,Currecny_M!$A$1:$P$10,MATCH(Database!C2578,Currecny_M!$A$1:$P$1,0),FALSE)</f>
        <v>89.88</v>
      </c>
      <c r="J2578" s="82">
        <f t="shared" si="121"/>
        <v>7.1903999999999995</v>
      </c>
      <c r="K2578" s="39">
        <f>VLOOKUP('Cover page'!$B$6,Currecny_M!$A$1:$P$10,MATCH(Database!C2578,Currecny_M!$A$1:$P$1,0),FALSE)</f>
        <v>1</v>
      </c>
      <c r="L2578" s="82">
        <f t="shared" si="122"/>
        <v>7.1903999999999995</v>
      </c>
      <c r="M2578" s="82">
        <f>((E2578/$F$1)*VLOOKUP(N2578,Currecny_M!$A$1:$P$10,MATCH(Database!C2578,Currecny_M!$A$1:$P$1,0),FALSE))/VLOOKUP('Cover page'!$B$6,Currecny_M!$A$1:$P$10,MATCH(Database!C2578,Currecny_M!$A$1:$P$1,0),FALSE)</f>
        <v>7.1903999999999995</v>
      </c>
      <c r="N2578" s="6" t="str">
        <f>VLOOKUP(B2578,Master!$A$2:$C$11,3,FALSE)</f>
        <v>Euro</v>
      </c>
      <c r="O2578" s="6" t="str">
        <f>VLOOKUP(B2578,Master!$A$2:$C$11,2,FALSE)</f>
        <v>Europe</v>
      </c>
      <c r="Q2578" s="39" t="str">
        <f>VLOOKUP(D2578,GL_Master!$A$1:$D$80,2,FALSE)</f>
        <v>PL</v>
      </c>
      <c r="R2578" s="39" t="str">
        <f>VLOOKUP(D2578,GL_Master!$A$1:$D$80,3,FALSE)</f>
        <v>Misc. expenses</v>
      </c>
      <c r="S2578" s="39" t="str">
        <f>VLOOKUP(D2578,GL_Master!$A$1:$D$80,4,FALSE)</f>
        <v>Repair &amp; Maintenance</v>
      </c>
    </row>
    <row r="2579" spans="1:19" x14ac:dyDescent="0.25">
      <c r="A2579" s="39" t="s">
        <v>262</v>
      </c>
      <c r="B2579" s="39" t="s">
        <v>237</v>
      </c>
      <c r="C2579" s="7">
        <v>44166</v>
      </c>
      <c r="D2579" s="39" t="s">
        <v>93</v>
      </c>
      <c r="E2579" s="39">
        <v>937</v>
      </c>
      <c r="F2579" s="82">
        <f t="shared" si="120"/>
        <v>0.93700000000000006</v>
      </c>
      <c r="G2579" s="39">
        <f>VLOOKUP(N2579,Currecny_M!$A$1:$P$10,2,FALSE)</f>
        <v>83</v>
      </c>
      <c r="H2579" s="39">
        <f>MATCH(C2579,Currecny_M!$A$1:$P$1,0)</f>
        <v>10</v>
      </c>
      <c r="I2579" s="39">
        <f>VLOOKUP(N2579,Currecny_M!$A$1:$P$10,MATCH(Database!C2579,Currecny_M!$A$1:$P$1,0),FALSE)</f>
        <v>89.88</v>
      </c>
      <c r="J2579" s="82">
        <f t="shared" si="121"/>
        <v>84.217560000000006</v>
      </c>
      <c r="K2579" s="39">
        <f>VLOOKUP('Cover page'!$B$6,Currecny_M!$A$1:$P$10,MATCH(Database!C2579,Currecny_M!$A$1:$P$1,0),FALSE)</f>
        <v>1</v>
      </c>
      <c r="L2579" s="82">
        <f t="shared" si="122"/>
        <v>84.217560000000006</v>
      </c>
      <c r="M2579" s="82">
        <f>((E2579/$F$1)*VLOOKUP(N2579,Currecny_M!$A$1:$P$10,MATCH(Database!C2579,Currecny_M!$A$1:$P$1,0),FALSE))/VLOOKUP('Cover page'!$B$6,Currecny_M!$A$1:$P$10,MATCH(Database!C2579,Currecny_M!$A$1:$P$1,0),FALSE)</f>
        <v>84.217560000000006</v>
      </c>
      <c r="N2579" s="6" t="str">
        <f>VLOOKUP(B2579,Master!$A$2:$C$11,3,FALSE)</f>
        <v>Euro</v>
      </c>
      <c r="O2579" s="6" t="str">
        <f>VLOOKUP(B2579,Master!$A$2:$C$11,2,FALSE)</f>
        <v>Europe</v>
      </c>
      <c r="Q2579" s="39" t="str">
        <f>VLOOKUP(D2579,GL_Master!$A$1:$D$80,2,FALSE)</f>
        <v>PL</v>
      </c>
      <c r="R2579" s="39" t="str">
        <f>VLOOKUP(D2579,GL_Master!$A$1:$D$80,3,FALSE)</f>
        <v>Salary wages &amp; benefits</v>
      </c>
      <c r="S2579" s="39" t="str">
        <f>VLOOKUP(D2579,GL_Master!$A$1:$D$80,4,FALSE)</f>
        <v>Employee benefits expense</v>
      </c>
    </row>
    <row r="2580" spans="1:19" x14ac:dyDescent="0.25">
      <c r="A2580" s="39" t="s">
        <v>262</v>
      </c>
      <c r="B2580" s="39" t="s">
        <v>237</v>
      </c>
      <c r="C2580" s="7">
        <v>44166</v>
      </c>
      <c r="D2580" s="39" t="s">
        <v>33</v>
      </c>
      <c r="E2580" s="39">
        <v>29</v>
      </c>
      <c r="F2580" s="82">
        <f t="shared" si="120"/>
        <v>2.9000000000000001E-2</v>
      </c>
      <c r="G2580" s="39">
        <f>VLOOKUP(N2580,Currecny_M!$A$1:$P$10,2,FALSE)</f>
        <v>83</v>
      </c>
      <c r="H2580" s="39">
        <f>MATCH(C2580,Currecny_M!$A$1:$P$1,0)</f>
        <v>10</v>
      </c>
      <c r="I2580" s="39">
        <f>VLOOKUP(N2580,Currecny_M!$A$1:$P$10,MATCH(Database!C2580,Currecny_M!$A$1:$P$1,0),FALSE)</f>
        <v>89.88</v>
      </c>
      <c r="J2580" s="82">
        <f t="shared" si="121"/>
        <v>2.6065200000000002</v>
      </c>
      <c r="K2580" s="39">
        <f>VLOOKUP('Cover page'!$B$6,Currecny_M!$A$1:$P$10,MATCH(Database!C2580,Currecny_M!$A$1:$P$1,0),FALSE)</f>
        <v>1</v>
      </c>
      <c r="L2580" s="82">
        <f t="shared" si="122"/>
        <v>2.6065200000000002</v>
      </c>
      <c r="M2580" s="82">
        <f>((E2580/$F$1)*VLOOKUP(N2580,Currecny_M!$A$1:$P$10,MATCH(Database!C2580,Currecny_M!$A$1:$P$1,0),FALSE))/VLOOKUP('Cover page'!$B$6,Currecny_M!$A$1:$P$10,MATCH(Database!C2580,Currecny_M!$A$1:$P$1,0),FALSE)</f>
        <v>2.6065200000000002</v>
      </c>
      <c r="N2580" s="6" t="str">
        <f>VLOOKUP(B2580,Master!$A$2:$C$11,3,FALSE)</f>
        <v>Euro</v>
      </c>
      <c r="O2580" s="6" t="str">
        <f>VLOOKUP(B2580,Master!$A$2:$C$11,2,FALSE)</f>
        <v>Europe</v>
      </c>
      <c r="Q2580" s="39" t="str">
        <f>VLOOKUP(D2580,GL_Master!$A$1:$D$80,2,FALSE)</f>
        <v>PL</v>
      </c>
      <c r="R2580" s="39" t="str">
        <f>VLOOKUP(D2580,GL_Master!$A$1:$D$80,3,FALSE)</f>
        <v>Staff welfare expenses</v>
      </c>
      <c r="S2580" s="39" t="str">
        <f>VLOOKUP(D2580,GL_Master!$A$1:$D$80,4,FALSE)</f>
        <v>Other staff welfare</v>
      </c>
    </row>
    <row r="2581" spans="1:19" x14ac:dyDescent="0.25">
      <c r="A2581" s="39" t="s">
        <v>262</v>
      </c>
      <c r="B2581" s="39" t="s">
        <v>237</v>
      </c>
      <c r="C2581" s="7">
        <v>44166</v>
      </c>
      <c r="D2581" s="39" t="s">
        <v>94</v>
      </c>
      <c r="E2581" s="39">
        <v>165</v>
      </c>
      <c r="F2581" s="82">
        <f t="shared" si="120"/>
        <v>0.16500000000000001</v>
      </c>
      <c r="G2581" s="39">
        <f>VLOOKUP(N2581,Currecny_M!$A$1:$P$10,2,FALSE)</f>
        <v>83</v>
      </c>
      <c r="H2581" s="39">
        <f>MATCH(C2581,Currecny_M!$A$1:$P$1,0)</f>
        <v>10</v>
      </c>
      <c r="I2581" s="39">
        <f>VLOOKUP(N2581,Currecny_M!$A$1:$P$10,MATCH(Database!C2581,Currecny_M!$A$1:$P$1,0),FALSE)</f>
        <v>89.88</v>
      </c>
      <c r="J2581" s="82">
        <f t="shared" si="121"/>
        <v>14.8302</v>
      </c>
      <c r="K2581" s="39">
        <f>VLOOKUP('Cover page'!$B$6,Currecny_M!$A$1:$P$10,MATCH(Database!C2581,Currecny_M!$A$1:$P$1,0),FALSE)</f>
        <v>1</v>
      </c>
      <c r="L2581" s="82">
        <f t="shared" si="122"/>
        <v>14.8302</v>
      </c>
      <c r="M2581" s="82">
        <f>((E2581/$F$1)*VLOOKUP(N2581,Currecny_M!$A$1:$P$10,MATCH(Database!C2581,Currecny_M!$A$1:$P$1,0),FALSE))/VLOOKUP('Cover page'!$B$6,Currecny_M!$A$1:$P$10,MATCH(Database!C2581,Currecny_M!$A$1:$P$1,0),FALSE)</f>
        <v>14.8302</v>
      </c>
      <c r="N2581" s="6" t="str">
        <f>VLOOKUP(B2581,Master!$A$2:$C$11,3,FALSE)</f>
        <v>Euro</v>
      </c>
      <c r="O2581" s="6" t="str">
        <f>VLOOKUP(B2581,Master!$A$2:$C$11,2,FALSE)</f>
        <v>Europe</v>
      </c>
      <c r="Q2581" s="39" t="str">
        <f>VLOOKUP(D2581,GL_Master!$A$1:$D$80,2,FALSE)</f>
        <v>PL</v>
      </c>
      <c r="R2581" s="39" t="str">
        <f>VLOOKUP(D2581,GL_Master!$A$1:$D$80,3,FALSE)</f>
        <v xml:space="preserve">Gratuity expenses </v>
      </c>
      <c r="S2581" s="39" t="str">
        <f>VLOOKUP(D2581,GL_Master!$A$1:$D$80,4,FALSE)</f>
        <v>Gratuity</v>
      </c>
    </row>
    <row r="2582" spans="1:19" x14ac:dyDescent="0.25">
      <c r="A2582" s="39" t="s">
        <v>262</v>
      </c>
      <c r="B2582" s="39" t="s">
        <v>237</v>
      </c>
      <c r="C2582" s="7">
        <v>44166</v>
      </c>
      <c r="D2582" s="39" t="s">
        <v>95</v>
      </c>
      <c r="E2582" s="39">
        <v>55</v>
      </c>
      <c r="F2582" s="82">
        <f t="shared" si="120"/>
        <v>5.5E-2</v>
      </c>
      <c r="G2582" s="39">
        <f>VLOOKUP(N2582,Currecny_M!$A$1:$P$10,2,FALSE)</f>
        <v>83</v>
      </c>
      <c r="H2582" s="39">
        <f>MATCH(C2582,Currecny_M!$A$1:$P$1,0)</f>
        <v>10</v>
      </c>
      <c r="I2582" s="39">
        <f>VLOOKUP(N2582,Currecny_M!$A$1:$P$10,MATCH(Database!C2582,Currecny_M!$A$1:$P$1,0),FALSE)</f>
        <v>89.88</v>
      </c>
      <c r="J2582" s="82">
        <f t="shared" si="121"/>
        <v>4.9433999999999996</v>
      </c>
      <c r="K2582" s="39">
        <f>VLOOKUP('Cover page'!$B$6,Currecny_M!$A$1:$P$10,MATCH(Database!C2582,Currecny_M!$A$1:$P$1,0),FALSE)</f>
        <v>1</v>
      </c>
      <c r="L2582" s="82">
        <f t="shared" si="122"/>
        <v>4.9433999999999996</v>
      </c>
      <c r="M2582" s="82">
        <f>((E2582/$F$1)*VLOOKUP(N2582,Currecny_M!$A$1:$P$10,MATCH(Database!C2582,Currecny_M!$A$1:$P$1,0),FALSE))/VLOOKUP('Cover page'!$B$6,Currecny_M!$A$1:$P$10,MATCH(Database!C2582,Currecny_M!$A$1:$P$1,0),FALSE)</f>
        <v>4.9433999999999996</v>
      </c>
      <c r="N2582" s="6" t="str">
        <f>VLOOKUP(B2582,Master!$A$2:$C$11,3,FALSE)</f>
        <v>Euro</v>
      </c>
      <c r="O2582" s="6" t="str">
        <f>VLOOKUP(B2582,Master!$A$2:$C$11,2,FALSE)</f>
        <v>Europe</v>
      </c>
      <c r="Q2582" s="39" t="str">
        <f>VLOOKUP(D2582,GL_Master!$A$1:$D$80,2,FALSE)</f>
        <v>PL</v>
      </c>
      <c r="R2582" s="39" t="str">
        <f>VLOOKUP(D2582,GL_Master!$A$1:$D$80,3,FALSE)</f>
        <v>Salary wages &amp; benefits</v>
      </c>
      <c r="S2582" s="39" t="str">
        <f>VLOOKUP(D2582,GL_Master!$A$1:$D$80,4,FALSE)</f>
        <v>Employee benefits expense</v>
      </c>
    </row>
    <row r="2583" spans="1:19" x14ac:dyDescent="0.25">
      <c r="A2583" s="39" t="s">
        <v>262</v>
      </c>
      <c r="B2583" s="39" t="s">
        <v>237</v>
      </c>
      <c r="C2583" s="7">
        <v>44166</v>
      </c>
      <c r="D2583" s="39" t="s">
        <v>96</v>
      </c>
      <c r="E2583" s="39">
        <v>496</v>
      </c>
      <c r="F2583" s="82">
        <f t="shared" si="120"/>
        <v>0.496</v>
      </c>
      <c r="G2583" s="39">
        <f>VLOOKUP(N2583,Currecny_M!$A$1:$P$10,2,FALSE)</f>
        <v>83</v>
      </c>
      <c r="H2583" s="39">
        <f>MATCH(C2583,Currecny_M!$A$1:$P$1,0)</f>
        <v>10</v>
      </c>
      <c r="I2583" s="39">
        <f>VLOOKUP(N2583,Currecny_M!$A$1:$P$10,MATCH(Database!C2583,Currecny_M!$A$1:$P$1,0),FALSE)</f>
        <v>89.88</v>
      </c>
      <c r="J2583" s="82">
        <f t="shared" si="121"/>
        <v>44.580479999999994</v>
      </c>
      <c r="K2583" s="39">
        <f>VLOOKUP('Cover page'!$B$6,Currecny_M!$A$1:$P$10,MATCH(Database!C2583,Currecny_M!$A$1:$P$1,0),FALSE)</f>
        <v>1</v>
      </c>
      <c r="L2583" s="82">
        <f t="shared" si="122"/>
        <v>44.580479999999994</v>
      </c>
      <c r="M2583" s="82">
        <f>((E2583/$F$1)*VLOOKUP(N2583,Currecny_M!$A$1:$P$10,MATCH(Database!C2583,Currecny_M!$A$1:$P$1,0),FALSE))/VLOOKUP('Cover page'!$B$6,Currecny_M!$A$1:$P$10,MATCH(Database!C2583,Currecny_M!$A$1:$P$1,0),FALSE)</f>
        <v>44.580479999999994</v>
      </c>
      <c r="N2583" s="6" t="str">
        <f>VLOOKUP(B2583,Master!$A$2:$C$11,3,FALSE)</f>
        <v>Euro</v>
      </c>
      <c r="O2583" s="6" t="str">
        <f>VLOOKUP(B2583,Master!$A$2:$C$11,2,FALSE)</f>
        <v>Europe</v>
      </c>
      <c r="Q2583" s="39" t="str">
        <f>VLOOKUP(D2583,GL_Master!$A$1:$D$80,2,FALSE)</f>
        <v>PL</v>
      </c>
      <c r="R2583" s="39" t="str">
        <f>VLOOKUP(D2583,GL_Master!$A$1:$D$80,3,FALSE)</f>
        <v>Salary wages &amp; benefits</v>
      </c>
      <c r="S2583" s="39" t="str">
        <f>VLOOKUP(D2583,GL_Master!$A$1:$D$80,4,FALSE)</f>
        <v>Employee benefits expense</v>
      </c>
    </row>
    <row r="2584" spans="1:19" x14ac:dyDescent="0.25">
      <c r="A2584" s="39" t="s">
        <v>262</v>
      </c>
      <c r="B2584" s="39" t="s">
        <v>237</v>
      </c>
      <c r="C2584" s="7">
        <v>44166</v>
      </c>
      <c r="D2584" s="39" t="s">
        <v>97</v>
      </c>
      <c r="E2584" s="39">
        <v>27</v>
      </c>
      <c r="F2584" s="82">
        <f t="shared" si="120"/>
        <v>2.7E-2</v>
      </c>
      <c r="G2584" s="39">
        <f>VLOOKUP(N2584,Currecny_M!$A$1:$P$10,2,FALSE)</f>
        <v>83</v>
      </c>
      <c r="H2584" s="39">
        <f>MATCH(C2584,Currecny_M!$A$1:$P$1,0)</f>
        <v>10</v>
      </c>
      <c r="I2584" s="39">
        <f>VLOOKUP(N2584,Currecny_M!$A$1:$P$10,MATCH(Database!C2584,Currecny_M!$A$1:$P$1,0),FALSE)</f>
        <v>89.88</v>
      </c>
      <c r="J2584" s="82">
        <f t="shared" si="121"/>
        <v>2.4267599999999998</v>
      </c>
      <c r="K2584" s="39">
        <f>VLOOKUP('Cover page'!$B$6,Currecny_M!$A$1:$P$10,MATCH(Database!C2584,Currecny_M!$A$1:$P$1,0),FALSE)</f>
        <v>1</v>
      </c>
      <c r="L2584" s="82">
        <f t="shared" si="122"/>
        <v>2.4267599999999998</v>
      </c>
      <c r="M2584" s="82">
        <f>((E2584/$F$1)*VLOOKUP(N2584,Currecny_M!$A$1:$P$10,MATCH(Database!C2584,Currecny_M!$A$1:$P$1,0),FALSE))/VLOOKUP('Cover page'!$B$6,Currecny_M!$A$1:$P$10,MATCH(Database!C2584,Currecny_M!$A$1:$P$1,0),FALSE)</f>
        <v>2.4267599999999998</v>
      </c>
      <c r="N2584" s="6" t="str">
        <f>VLOOKUP(B2584,Master!$A$2:$C$11,3,FALSE)</f>
        <v>Euro</v>
      </c>
      <c r="O2584" s="6" t="str">
        <f>VLOOKUP(B2584,Master!$A$2:$C$11,2,FALSE)</f>
        <v>Europe</v>
      </c>
      <c r="Q2584" s="39" t="str">
        <f>VLOOKUP(D2584,GL_Master!$A$1:$D$80,2,FALSE)</f>
        <v>PL</v>
      </c>
      <c r="R2584" s="39" t="str">
        <f>VLOOKUP(D2584,GL_Master!$A$1:$D$80,3,FALSE)</f>
        <v>Salary wages &amp; benefits</v>
      </c>
      <c r="S2584" s="39" t="str">
        <f>VLOOKUP(D2584,GL_Master!$A$1:$D$80,4,FALSE)</f>
        <v>Employee benefits expense</v>
      </c>
    </row>
    <row r="2585" spans="1:19" x14ac:dyDescent="0.25">
      <c r="A2585" s="39" t="s">
        <v>262</v>
      </c>
      <c r="B2585" s="39" t="s">
        <v>237</v>
      </c>
      <c r="C2585" s="7">
        <v>44166</v>
      </c>
      <c r="D2585" s="39" t="s">
        <v>98</v>
      </c>
      <c r="E2585" s="39">
        <v>57</v>
      </c>
      <c r="F2585" s="82">
        <f t="shared" si="120"/>
        <v>5.7000000000000002E-2</v>
      </c>
      <c r="G2585" s="39">
        <f>VLOOKUP(N2585,Currecny_M!$A$1:$P$10,2,FALSE)</f>
        <v>83</v>
      </c>
      <c r="H2585" s="39">
        <f>MATCH(C2585,Currecny_M!$A$1:$P$1,0)</f>
        <v>10</v>
      </c>
      <c r="I2585" s="39">
        <f>VLOOKUP(N2585,Currecny_M!$A$1:$P$10,MATCH(Database!C2585,Currecny_M!$A$1:$P$1,0),FALSE)</f>
        <v>89.88</v>
      </c>
      <c r="J2585" s="82">
        <f t="shared" si="121"/>
        <v>5.1231599999999995</v>
      </c>
      <c r="K2585" s="39">
        <f>VLOOKUP('Cover page'!$B$6,Currecny_M!$A$1:$P$10,MATCH(Database!C2585,Currecny_M!$A$1:$P$1,0),FALSE)</f>
        <v>1</v>
      </c>
      <c r="L2585" s="82">
        <f t="shared" si="122"/>
        <v>5.1231599999999995</v>
      </c>
      <c r="M2585" s="82">
        <f>((E2585/$F$1)*VLOOKUP(N2585,Currecny_M!$A$1:$P$10,MATCH(Database!C2585,Currecny_M!$A$1:$P$1,0),FALSE))/VLOOKUP('Cover page'!$B$6,Currecny_M!$A$1:$P$10,MATCH(Database!C2585,Currecny_M!$A$1:$P$1,0),FALSE)</f>
        <v>5.1231599999999995</v>
      </c>
      <c r="N2585" s="6" t="str">
        <f>VLOOKUP(B2585,Master!$A$2:$C$11,3,FALSE)</f>
        <v>Euro</v>
      </c>
      <c r="O2585" s="6" t="str">
        <f>VLOOKUP(B2585,Master!$A$2:$C$11,2,FALSE)</f>
        <v>Europe</v>
      </c>
      <c r="Q2585" s="39" t="str">
        <f>VLOOKUP(D2585,GL_Master!$A$1:$D$80,2,FALSE)</f>
        <v>PL</v>
      </c>
      <c r="R2585" s="39" t="str">
        <f>VLOOKUP(D2585,GL_Master!$A$1:$D$80,3,FALSE)</f>
        <v>Salary wages &amp; benefits</v>
      </c>
      <c r="S2585" s="39" t="str">
        <f>VLOOKUP(D2585,GL_Master!$A$1:$D$80,4,FALSE)</f>
        <v>Employee benefits expense</v>
      </c>
    </row>
    <row r="2586" spans="1:19" x14ac:dyDescent="0.25">
      <c r="A2586" s="39" t="s">
        <v>262</v>
      </c>
      <c r="B2586" s="39" t="s">
        <v>237</v>
      </c>
      <c r="C2586" s="7">
        <v>44166</v>
      </c>
      <c r="D2586" s="39" t="s">
        <v>99</v>
      </c>
      <c r="E2586" s="39">
        <v>27</v>
      </c>
      <c r="F2586" s="82">
        <f t="shared" si="120"/>
        <v>2.7E-2</v>
      </c>
      <c r="G2586" s="39">
        <f>VLOOKUP(N2586,Currecny_M!$A$1:$P$10,2,FALSE)</f>
        <v>83</v>
      </c>
      <c r="H2586" s="39">
        <f>MATCH(C2586,Currecny_M!$A$1:$P$1,0)</f>
        <v>10</v>
      </c>
      <c r="I2586" s="39">
        <f>VLOOKUP(N2586,Currecny_M!$A$1:$P$10,MATCH(Database!C2586,Currecny_M!$A$1:$P$1,0),FALSE)</f>
        <v>89.88</v>
      </c>
      <c r="J2586" s="82">
        <f t="shared" si="121"/>
        <v>2.4267599999999998</v>
      </c>
      <c r="K2586" s="39">
        <f>VLOOKUP('Cover page'!$B$6,Currecny_M!$A$1:$P$10,MATCH(Database!C2586,Currecny_M!$A$1:$P$1,0),FALSE)</f>
        <v>1</v>
      </c>
      <c r="L2586" s="82">
        <f t="shared" si="122"/>
        <v>2.4267599999999998</v>
      </c>
      <c r="M2586" s="82">
        <f>((E2586/$F$1)*VLOOKUP(N2586,Currecny_M!$A$1:$P$10,MATCH(Database!C2586,Currecny_M!$A$1:$P$1,0),FALSE))/VLOOKUP('Cover page'!$B$6,Currecny_M!$A$1:$P$10,MATCH(Database!C2586,Currecny_M!$A$1:$P$1,0),FALSE)</f>
        <v>2.4267599999999998</v>
      </c>
      <c r="N2586" s="6" t="str">
        <f>VLOOKUP(B2586,Master!$A$2:$C$11,3,FALSE)</f>
        <v>Euro</v>
      </c>
      <c r="O2586" s="6" t="str">
        <f>VLOOKUP(B2586,Master!$A$2:$C$11,2,FALSE)</f>
        <v>Europe</v>
      </c>
      <c r="Q2586" s="39" t="str">
        <f>VLOOKUP(D2586,GL_Master!$A$1:$D$80,2,FALSE)</f>
        <v>PL</v>
      </c>
      <c r="R2586" s="39" t="str">
        <f>VLOOKUP(D2586,GL_Master!$A$1:$D$80,3,FALSE)</f>
        <v>Salary wages &amp; benefits</v>
      </c>
      <c r="S2586" s="39" t="str">
        <f>VLOOKUP(D2586,GL_Master!$A$1:$D$80,4,FALSE)</f>
        <v>Employee benefits expense</v>
      </c>
    </row>
    <row r="2587" spans="1:19" x14ac:dyDescent="0.25">
      <c r="A2587" s="39" t="s">
        <v>262</v>
      </c>
      <c r="B2587" s="39" t="s">
        <v>237</v>
      </c>
      <c r="C2587" s="7">
        <v>44166</v>
      </c>
      <c r="D2587" s="39" t="s">
        <v>100</v>
      </c>
      <c r="E2587" s="39">
        <v>197</v>
      </c>
      <c r="F2587" s="82">
        <f t="shared" si="120"/>
        <v>0.19700000000000001</v>
      </c>
      <c r="G2587" s="39">
        <f>VLOOKUP(N2587,Currecny_M!$A$1:$P$10,2,FALSE)</f>
        <v>83</v>
      </c>
      <c r="H2587" s="39">
        <f>MATCH(C2587,Currecny_M!$A$1:$P$1,0)</f>
        <v>10</v>
      </c>
      <c r="I2587" s="39">
        <f>VLOOKUP(N2587,Currecny_M!$A$1:$P$10,MATCH(Database!C2587,Currecny_M!$A$1:$P$1,0),FALSE)</f>
        <v>89.88</v>
      </c>
      <c r="J2587" s="82">
        <f t="shared" si="121"/>
        <v>17.70636</v>
      </c>
      <c r="K2587" s="39">
        <f>VLOOKUP('Cover page'!$B$6,Currecny_M!$A$1:$P$10,MATCH(Database!C2587,Currecny_M!$A$1:$P$1,0),FALSE)</f>
        <v>1</v>
      </c>
      <c r="L2587" s="82">
        <f t="shared" si="122"/>
        <v>17.70636</v>
      </c>
      <c r="M2587" s="82">
        <f>((E2587/$F$1)*VLOOKUP(N2587,Currecny_M!$A$1:$P$10,MATCH(Database!C2587,Currecny_M!$A$1:$P$1,0),FALSE))/VLOOKUP('Cover page'!$B$6,Currecny_M!$A$1:$P$10,MATCH(Database!C2587,Currecny_M!$A$1:$P$1,0),FALSE)</f>
        <v>17.70636</v>
      </c>
      <c r="N2587" s="6" t="str">
        <f>VLOOKUP(B2587,Master!$A$2:$C$11,3,FALSE)</f>
        <v>Euro</v>
      </c>
      <c r="O2587" s="6" t="str">
        <f>VLOOKUP(B2587,Master!$A$2:$C$11,2,FALSE)</f>
        <v>Europe</v>
      </c>
      <c r="Q2587" s="39" t="str">
        <f>VLOOKUP(D2587,GL_Master!$A$1:$D$80,2,FALSE)</f>
        <v>PL</v>
      </c>
      <c r="R2587" s="39" t="str">
        <f>VLOOKUP(D2587,GL_Master!$A$1:$D$80,3,FALSE)</f>
        <v>Salary wages &amp; benefits</v>
      </c>
      <c r="S2587" s="39" t="str">
        <f>VLOOKUP(D2587,GL_Master!$A$1:$D$80,4,FALSE)</f>
        <v>Employee benefits expense</v>
      </c>
    </row>
    <row r="2588" spans="1:19" x14ac:dyDescent="0.25">
      <c r="A2588" s="39" t="s">
        <v>262</v>
      </c>
      <c r="B2588" s="39" t="s">
        <v>237</v>
      </c>
      <c r="C2588" s="7">
        <v>44166</v>
      </c>
      <c r="D2588" s="39" t="s">
        <v>30</v>
      </c>
      <c r="E2588" s="39">
        <v>55</v>
      </c>
      <c r="F2588" s="82">
        <f t="shared" si="120"/>
        <v>5.5E-2</v>
      </c>
      <c r="G2588" s="39">
        <f>VLOOKUP(N2588,Currecny_M!$A$1:$P$10,2,FALSE)</f>
        <v>83</v>
      </c>
      <c r="H2588" s="39">
        <f>MATCH(C2588,Currecny_M!$A$1:$P$1,0)</f>
        <v>10</v>
      </c>
      <c r="I2588" s="39">
        <f>VLOOKUP(N2588,Currecny_M!$A$1:$P$10,MATCH(Database!C2588,Currecny_M!$A$1:$P$1,0),FALSE)</f>
        <v>89.88</v>
      </c>
      <c r="J2588" s="82">
        <f t="shared" si="121"/>
        <v>4.9433999999999996</v>
      </c>
      <c r="K2588" s="39">
        <f>VLOOKUP('Cover page'!$B$6,Currecny_M!$A$1:$P$10,MATCH(Database!C2588,Currecny_M!$A$1:$P$1,0),FALSE)</f>
        <v>1</v>
      </c>
      <c r="L2588" s="82">
        <f t="shared" si="122"/>
        <v>4.9433999999999996</v>
      </c>
      <c r="M2588" s="82">
        <f>((E2588/$F$1)*VLOOKUP(N2588,Currecny_M!$A$1:$P$10,MATCH(Database!C2588,Currecny_M!$A$1:$P$1,0),FALSE))/VLOOKUP('Cover page'!$B$6,Currecny_M!$A$1:$P$10,MATCH(Database!C2588,Currecny_M!$A$1:$P$1,0),FALSE)</f>
        <v>4.9433999999999996</v>
      </c>
      <c r="N2588" s="6" t="str">
        <f>VLOOKUP(B2588,Master!$A$2:$C$11,3,FALSE)</f>
        <v>Euro</v>
      </c>
      <c r="O2588" s="6" t="str">
        <f>VLOOKUP(B2588,Master!$A$2:$C$11,2,FALSE)</f>
        <v>Europe</v>
      </c>
      <c r="Q2588" s="39" t="str">
        <f>VLOOKUP(D2588,GL_Master!$A$1:$D$80,2,FALSE)</f>
        <v>PL</v>
      </c>
      <c r="R2588" s="39" t="str">
        <f>VLOOKUP(D2588,GL_Master!$A$1:$D$80,3,FALSE)</f>
        <v>Travelling and conveyance</v>
      </c>
      <c r="S2588" s="39" t="str">
        <f>VLOOKUP(D2588,GL_Master!$A$1:$D$80,4,FALSE)</f>
        <v>Local conveyance</v>
      </c>
    </row>
    <row r="2589" spans="1:19" x14ac:dyDescent="0.25">
      <c r="A2589" s="39" t="s">
        <v>262</v>
      </c>
      <c r="B2589" s="39" t="s">
        <v>237</v>
      </c>
      <c r="C2589" s="7">
        <v>44166</v>
      </c>
      <c r="D2589" s="39" t="s">
        <v>31</v>
      </c>
      <c r="E2589" s="39">
        <v>28</v>
      </c>
      <c r="F2589" s="82">
        <f t="shared" si="120"/>
        <v>2.8000000000000001E-2</v>
      </c>
      <c r="G2589" s="39">
        <f>VLOOKUP(N2589,Currecny_M!$A$1:$P$10,2,FALSE)</f>
        <v>83</v>
      </c>
      <c r="H2589" s="39">
        <f>MATCH(C2589,Currecny_M!$A$1:$P$1,0)</f>
        <v>10</v>
      </c>
      <c r="I2589" s="39">
        <f>VLOOKUP(N2589,Currecny_M!$A$1:$P$10,MATCH(Database!C2589,Currecny_M!$A$1:$P$1,0),FALSE)</f>
        <v>89.88</v>
      </c>
      <c r="J2589" s="82">
        <f t="shared" si="121"/>
        <v>2.5166399999999998</v>
      </c>
      <c r="K2589" s="39">
        <f>VLOOKUP('Cover page'!$B$6,Currecny_M!$A$1:$P$10,MATCH(Database!C2589,Currecny_M!$A$1:$P$1,0),FALSE)</f>
        <v>1</v>
      </c>
      <c r="L2589" s="82">
        <f t="shared" si="122"/>
        <v>2.5166399999999998</v>
      </c>
      <c r="M2589" s="82">
        <f>((E2589/$F$1)*VLOOKUP(N2589,Currecny_M!$A$1:$P$10,MATCH(Database!C2589,Currecny_M!$A$1:$P$1,0),FALSE))/VLOOKUP('Cover page'!$B$6,Currecny_M!$A$1:$P$10,MATCH(Database!C2589,Currecny_M!$A$1:$P$1,0),FALSE)</f>
        <v>2.5166399999999998</v>
      </c>
      <c r="N2589" s="6" t="str">
        <f>VLOOKUP(B2589,Master!$A$2:$C$11,3,FALSE)</f>
        <v>Euro</v>
      </c>
      <c r="O2589" s="6" t="str">
        <f>VLOOKUP(B2589,Master!$A$2:$C$11,2,FALSE)</f>
        <v>Europe</v>
      </c>
      <c r="Q2589" s="39" t="str">
        <f>VLOOKUP(D2589,GL_Master!$A$1:$D$80,2,FALSE)</f>
        <v>PL</v>
      </c>
      <c r="R2589" s="39" t="str">
        <f>VLOOKUP(D2589,GL_Master!$A$1:$D$80,3,FALSE)</f>
        <v>Office expenses</v>
      </c>
      <c r="S2589" s="39" t="str">
        <f>VLOOKUP(D2589,GL_Master!$A$1:$D$80,4,FALSE)</f>
        <v>Parking charges</v>
      </c>
    </row>
    <row r="2590" spans="1:19" x14ac:dyDescent="0.25">
      <c r="A2590" s="39" t="s">
        <v>262</v>
      </c>
      <c r="B2590" s="39" t="s">
        <v>237</v>
      </c>
      <c r="C2590" s="7">
        <v>44166</v>
      </c>
      <c r="D2590" s="39" t="s">
        <v>101</v>
      </c>
      <c r="E2590" s="39">
        <v>29</v>
      </c>
      <c r="F2590" s="82">
        <f t="shared" si="120"/>
        <v>2.9000000000000001E-2</v>
      </c>
      <c r="G2590" s="39">
        <f>VLOOKUP(N2590,Currecny_M!$A$1:$P$10,2,FALSE)</f>
        <v>83</v>
      </c>
      <c r="H2590" s="39">
        <f>MATCH(C2590,Currecny_M!$A$1:$P$1,0)</f>
        <v>10</v>
      </c>
      <c r="I2590" s="39">
        <f>VLOOKUP(N2590,Currecny_M!$A$1:$P$10,MATCH(Database!C2590,Currecny_M!$A$1:$P$1,0),FALSE)</f>
        <v>89.88</v>
      </c>
      <c r="J2590" s="82">
        <f t="shared" si="121"/>
        <v>2.6065200000000002</v>
      </c>
      <c r="K2590" s="39">
        <f>VLOOKUP('Cover page'!$B$6,Currecny_M!$A$1:$P$10,MATCH(Database!C2590,Currecny_M!$A$1:$P$1,0),FALSE)</f>
        <v>1</v>
      </c>
      <c r="L2590" s="82">
        <f t="shared" si="122"/>
        <v>2.6065200000000002</v>
      </c>
      <c r="M2590" s="82">
        <f>((E2590/$F$1)*VLOOKUP(N2590,Currecny_M!$A$1:$P$10,MATCH(Database!C2590,Currecny_M!$A$1:$P$1,0),FALSE))/VLOOKUP('Cover page'!$B$6,Currecny_M!$A$1:$P$10,MATCH(Database!C2590,Currecny_M!$A$1:$P$1,0),FALSE)</f>
        <v>2.6065200000000002</v>
      </c>
      <c r="N2590" s="6" t="str">
        <f>VLOOKUP(B2590,Master!$A$2:$C$11,3,FALSE)</f>
        <v>Euro</v>
      </c>
      <c r="O2590" s="6" t="str">
        <f>VLOOKUP(B2590,Master!$A$2:$C$11,2,FALSE)</f>
        <v>Europe</v>
      </c>
      <c r="Q2590" s="39" t="str">
        <f>VLOOKUP(D2590,GL_Master!$A$1:$D$80,2,FALSE)</f>
        <v>PL</v>
      </c>
      <c r="R2590" s="39" t="str">
        <f>VLOOKUP(D2590,GL_Master!$A$1:$D$80,3,FALSE)</f>
        <v>COGS</v>
      </c>
      <c r="S2590" s="39" t="str">
        <f>VLOOKUP(D2590,GL_Master!$A$1:$D$80,4,FALSE)</f>
        <v>Purchase of other traded goods</v>
      </c>
    </row>
    <row r="2591" spans="1:19" x14ac:dyDescent="0.25">
      <c r="A2591" s="39" t="s">
        <v>262</v>
      </c>
      <c r="B2591" s="39" t="s">
        <v>237</v>
      </c>
      <c r="C2591" s="7">
        <v>44166</v>
      </c>
      <c r="D2591" s="39" t="s">
        <v>102</v>
      </c>
      <c r="E2591" s="39">
        <v>29</v>
      </c>
      <c r="F2591" s="82">
        <f t="shared" si="120"/>
        <v>2.9000000000000001E-2</v>
      </c>
      <c r="G2591" s="39">
        <f>VLOOKUP(N2591,Currecny_M!$A$1:$P$10,2,FALSE)</f>
        <v>83</v>
      </c>
      <c r="H2591" s="39">
        <f>MATCH(C2591,Currecny_M!$A$1:$P$1,0)</f>
        <v>10</v>
      </c>
      <c r="I2591" s="39">
        <f>VLOOKUP(N2591,Currecny_M!$A$1:$P$10,MATCH(Database!C2591,Currecny_M!$A$1:$P$1,0),FALSE)</f>
        <v>89.88</v>
      </c>
      <c r="J2591" s="82">
        <f t="shared" si="121"/>
        <v>2.6065200000000002</v>
      </c>
      <c r="K2591" s="39">
        <f>VLOOKUP('Cover page'!$B$6,Currecny_M!$A$1:$P$10,MATCH(Database!C2591,Currecny_M!$A$1:$P$1,0),FALSE)</f>
        <v>1</v>
      </c>
      <c r="L2591" s="82">
        <f t="shared" si="122"/>
        <v>2.6065200000000002</v>
      </c>
      <c r="M2591" s="82">
        <f>((E2591/$F$1)*VLOOKUP(N2591,Currecny_M!$A$1:$P$10,MATCH(Database!C2591,Currecny_M!$A$1:$P$1,0),FALSE))/VLOOKUP('Cover page'!$B$6,Currecny_M!$A$1:$P$10,MATCH(Database!C2591,Currecny_M!$A$1:$P$1,0),FALSE)</f>
        <v>2.6065200000000002</v>
      </c>
      <c r="N2591" s="6" t="str">
        <f>VLOOKUP(B2591,Master!$A$2:$C$11,3,FALSE)</f>
        <v>Euro</v>
      </c>
      <c r="O2591" s="6" t="str">
        <f>VLOOKUP(B2591,Master!$A$2:$C$11,2,FALSE)</f>
        <v>Europe</v>
      </c>
      <c r="Q2591" s="39" t="str">
        <f>VLOOKUP(D2591,GL_Master!$A$1:$D$80,2,FALSE)</f>
        <v>PL</v>
      </c>
      <c r="R2591" s="39" t="str">
        <f>VLOOKUP(D2591,GL_Master!$A$1:$D$80,3,FALSE)</f>
        <v>Staff welfare expenses</v>
      </c>
      <c r="S2591" s="39" t="str">
        <f>VLOOKUP(D2591,GL_Master!$A$1:$D$80,4,FALSE)</f>
        <v>Diwali Expense</v>
      </c>
    </row>
    <row r="2592" spans="1:19" x14ac:dyDescent="0.25">
      <c r="A2592" s="39" t="s">
        <v>262</v>
      </c>
      <c r="B2592" s="39" t="s">
        <v>237</v>
      </c>
      <c r="C2592" s="7">
        <v>44166</v>
      </c>
      <c r="D2592" s="39" t="s">
        <v>20</v>
      </c>
      <c r="E2592" s="39">
        <v>56</v>
      </c>
      <c r="F2592" s="82">
        <f t="shared" si="120"/>
        <v>5.6000000000000001E-2</v>
      </c>
      <c r="G2592" s="39">
        <f>VLOOKUP(N2592,Currecny_M!$A$1:$P$10,2,FALSE)</f>
        <v>83</v>
      </c>
      <c r="H2592" s="39">
        <f>MATCH(C2592,Currecny_M!$A$1:$P$1,0)</f>
        <v>10</v>
      </c>
      <c r="I2592" s="39">
        <f>VLOOKUP(N2592,Currecny_M!$A$1:$P$10,MATCH(Database!C2592,Currecny_M!$A$1:$P$1,0),FALSE)</f>
        <v>89.88</v>
      </c>
      <c r="J2592" s="82">
        <f t="shared" si="121"/>
        <v>5.0332799999999995</v>
      </c>
      <c r="K2592" s="39">
        <f>VLOOKUP('Cover page'!$B$6,Currecny_M!$A$1:$P$10,MATCH(Database!C2592,Currecny_M!$A$1:$P$1,0),FALSE)</f>
        <v>1</v>
      </c>
      <c r="L2592" s="82">
        <f t="shared" si="122"/>
        <v>5.0332799999999995</v>
      </c>
      <c r="M2592" s="82">
        <f>((E2592/$F$1)*VLOOKUP(N2592,Currecny_M!$A$1:$P$10,MATCH(Database!C2592,Currecny_M!$A$1:$P$1,0),FALSE))/VLOOKUP('Cover page'!$B$6,Currecny_M!$A$1:$P$10,MATCH(Database!C2592,Currecny_M!$A$1:$P$1,0),FALSE)</f>
        <v>5.0332799999999995</v>
      </c>
      <c r="N2592" s="6" t="str">
        <f>VLOOKUP(B2592,Master!$A$2:$C$11,3,FALSE)</f>
        <v>Euro</v>
      </c>
      <c r="O2592" s="6" t="str">
        <f>VLOOKUP(B2592,Master!$A$2:$C$11,2,FALSE)</f>
        <v>Europe</v>
      </c>
      <c r="Q2592" s="39" t="str">
        <f>VLOOKUP(D2592,GL_Master!$A$1:$D$80,2,FALSE)</f>
        <v>PL</v>
      </c>
      <c r="R2592" s="39" t="str">
        <f>VLOOKUP(D2592,GL_Master!$A$1:$D$80,3,FALSE)</f>
        <v>Selling and Marketing expenses</v>
      </c>
      <c r="S2592" s="39" t="str">
        <f>VLOOKUP(D2592,GL_Master!$A$1:$D$80,4,FALSE)</f>
        <v>Business promotion</v>
      </c>
    </row>
    <row r="2593" spans="1:19" x14ac:dyDescent="0.25">
      <c r="A2593" s="39" t="s">
        <v>262</v>
      </c>
      <c r="B2593" s="39" t="s">
        <v>237</v>
      </c>
      <c r="C2593" s="7">
        <v>44166</v>
      </c>
      <c r="D2593" s="39" t="s">
        <v>29</v>
      </c>
      <c r="E2593" s="39">
        <v>58</v>
      </c>
      <c r="F2593" s="82">
        <f t="shared" si="120"/>
        <v>5.8000000000000003E-2</v>
      </c>
      <c r="G2593" s="39">
        <f>VLOOKUP(N2593,Currecny_M!$A$1:$P$10,2,FALSE)</f>
        <v>83</v>
      </c>
      <c r="H2593" s="39">
        <f>MATCH(C2593,Currecny_M!$A$1:$P$1,0)</f>
        <v>10</v>
      </c>
      <c r="I2593" s="39">
        <f>VLOOKUP(N2593,Currecny_M!$A$1:$P$10,MATCH(Database!C2593,Currecny_M!$A$1:$P$1,0),FALSE)</f>
        <v>89.88</v>
      </c>
      <c r="J2593" s="82">
        <f t="shared" si="121"/>
        <v>5.2130400000000003</v>
      </c>
      <c r="K2593" s="39">
        <f>VLOOKUP('Cover page'!$B$6,Currecny_M!$A$1:$P$10,MATCH(Database!C2593,Currecny_M!$A$1:$P$1,0),FALSE)</f>
        <v>1</v>
      </c>
      <c r="L2593" s="82">
        <f t="shared" si="122"/>
        <v>5.2130400000000003</v>
      </c>
      <c r="M2593" s="82">
        <f>((E2593/$F$1)*VLOOKUP(N2593,Currecny_M!$A$1:$P$10,MATCH(Database!C2593,Currecny_M!$A$1:$P$1,0),FALSE))/VLOOKUP('Cover page'!$B$6,Currecny_M!$A$1:$P$10,MATCH(Database!C2593,Currecny_M!$A$1:$P$1,0),FALSE)</f>
        <v>5.2130400000000003</v>
      </c>
      <c r="N2593" s="6" t="str">
        <f>VLOOKUP(B2593,Master!$A$2:$C$11,3,FALSE)</f>
        <v>Euro</v>
      </c>
      <c r="O2593" s="6" t="str">
        <f>VLOOKUP(B2593,Master!$A$2:$C$11,2,FALSE)</f>
        <v>Europe</v>
      </c>
      <c r="Q2593" s="39" t="str">
        <f>VLOOKUP(D2593,GL_Master!$A$1:$D$80,2,FALSE)</f>
        <v>PL</v>
      </c>
      <c r="R2593" s="39" t="str">
        <f>VLOOKUP(D2593,GL_Master!$A$1:$D$80,3,FALSE)</f>
        <v>Communication &amp; internet exp</v>
      </c>
      <c r="S2593" s="39" t="str">
        <f>VLOOKUP(D2593,GL_Master!$A$1:$D$80,4,FALSE)</f>
        <v>Communication cost</v>
      </c>
    </row>
    <row r="2594" spans="1:19" x14ac:dyDescent="0.25">
      <c r="A2594" s="39" t="s">
        <v>262</v>
      </c>
      <c r="B2594" s="39" t="s">
        <v>237</v>
      </c>
      <c r="C2594" s="7">
        <v>44166</v>
      </c>
      <c r="D2594" s="39" t="s">
        <v>41</v>
      </c>
      <c r="E2594" s="39">
        <v>27</v>
      </c>
      <c r="F2594" s="82">
        <f t="shared" si="120"/>
        <v>2.7E-2</v>
      </c>
      <c r="G2594" s="39">
        <f>VLOOKUP(N2594,Currecny_M!$A$1:$P$10,2,FALSE)</f>
        <v>83</v>
      </c>
      <c r="H2594" s="39">
        <f>MATCH(C2594,Currecny_M!$A$1:$P$1,0)</f>
        <v>10</v>
      </c>
      <c r="I2594" s="39">
        <f>VLOOKUP(N2594,Currecny_M!$A$1:$P$10,MATCH(Database!C2594,Currecny_M!$A$1:$P$1,0),FALSE)</f>
        <v>89.88</v>
      </c>
      <c r="J2594" s="82">
        <f t="shared" si="121"/>
        <v>2.4267599999999998</v>
      </c>
      <c r="K2594" s="39">
        <f>VLOOKUP('Cover page'!$B$6,Currecny_M!$A$1:$P$10,MATCH(Database!C2594,Currecny_M!$A$1:$P$1,0),FALSE)</f>
        <v>1</v>
      </c>
      <c r="L2594" s="82">
        <f t="shared" si="122"/>
        <v>2.4267599999999998</v>
      </c>
      <c r="M2594" s="82">
        <f>((E2594/$F$1)*VLOOKUP(N2594,Currecny_M!$A$1:$P$10,MATCH(Database!C2594,Currecny_M!$A$1:$P$1,0),FALSE))/VLOOKUP('Cover page'!$B$6,Currecny_M!$A$1:$P$10,MATCH(Database!C2594,Currecny_M!$A$1:$P$1,0),FALSE)</f>
        <v>2.4267599999999998</v>
      </c>
      <c r="N2594" s="6" t="str">
        <f>VLOOKUP(B2594,Master!$A$2:$C$11,3,FALSE)</f>
        <v>Euro</v>
      </c>
      <c r="O2594" s="6" t="str">
        <f>VLOOKUP(B2594,Master!$A$2:$C$11,2,FALSE)</f>
        <v>Europe</v>
      </c>
      <c r="Q2594" s="39" t="str">
        <f>VLOOKUP(D2594,GL_Master!$A$1:$D$80,2,FALSE)</f>
        <v>PL</v>
      </c>
      <c r="R2594" s="39" t="str">
        <f>VLOOKUP(D2594,GL_Master!$A$1:$D$80,3,FALSE)</f>
        <v>Communication &amp; internet exp</v>
      </c>
      <c r="S2594" s="39" t="str">
        <f>VLOOKUP(D2594,GL_Master!$A$1:$D$80,4,FALSE)</f>
        <v>Communication cost</v>
      </c>
    </row>
    <row r="2595" spans="1:19" x14ac:dyDescent="0.25">
      <c r="A2595" s="39" t="s">
        <v>262</v>
      </c>
      <c r="B2595" s="39" t="s">
        <v>237</v>
      </c>
      <c r="C2595" s="7">
        <v>44166</v>
      </c>
      <c r="D2595" s="39" t="s">
        <v>103</v>
      </c>
      <c r="E2595" s="39">
        <v>57</v>
      </c>
      <c r="F2595" s="82">
        <f t="shared" si="120"/>
        <v>5.7000000000000002E-2</v>
      </c>
      <c r="G2595" s="39">
        <f>VLOOKUP(N2595,Currecny_M!$A$1:$P$10,2,FALSE)</f>
        <v>83</v>
      </c>
      <c r="H2595" s="39">
        <f>MATCH(C2595,Currecny_M!$A$1:$P$1,0)</f>
        <v>10</v>
      </c>
      <c r="I2595" s="39">
        <f>VLOOKUP(N2595,Currecny_M!$A$1:$P$10,MATCH(Database!C2595,Currecny_M!$A$1:$P$1,0),FALSE)</f>
        <v>89.88</v>
      </c>
      <c r="J2595" s="82">
        <f t="shared" si="121"/>
        <v>5.1231599999999995</v>
      </c>
      <c r="K2595" s="39">
        <f>VLOOKUP('Cover page'!$B$6,Currecny_M!$A$1:$P$10,MATCH(Database!C2595,Currecny_M!$A$1:$P$1,0),FALSE)</f>
        <v>1</v>
      </c>
      <c r="L2595" s="82">
        <f t="shared" si="122"/>
        <v>5.1231599999999995</v>
      </c>
      <c r="M2595" s="82">
        <f>((E2595/$F$1)*VLOOKUP(N2595,Currecny_M!$A$1:$P$10,MATCH(Database!C2595,Currecny_M!$A$1:$P$1,0),FALSE))/VLOOKUP('Cover page'!$B$6,Currecny_M!$A$1:$P$10,MATCH(Database!C2595,Currecny_M!$A$1:$P$1,0),FALSE)</f>
        <v>5.1231599999999995</v>
      </c>
      <c r="N2595" s="6" t="str">
        <f>VLOOKUP(B2595,Master!$A$2:$C$11,3,FALSE)</f>
        <v>Euro</v>
      </c>
      <c r="O2595" s="6" t="str">
        <f>VLOOKUP(B2595,Master!$A$2:$C$11,2,FALSE)</f>
        <v>Europe</v>
      </c>
      <c r="Q2595" s="39" t="str">
        <f>VLOOKUP(D2595,GL_Master!$A$1:$D$80,2,FALSE)</f>
        <v>PL</v>
      </c>
      <c r="R2595" s="39" t="str">
        <f>VLOOKUP(D2595,GL_Master!$A$1:$D$80,3,FALSE)</f>
        <v>Communication &amp; internet exp</v>
      </c>
      <c r="S2595" s="39" t="str">
        <f>VLOOKUP(D2595,GL_Master!$A$1:$D$80,4,FALSE)</f>
        <v>Communication cost</v>
      </c>
    </row>
    <row r="2596" spans="1:19" x14ac:dyDescent="0.25">
      <c r="A2596" s="39" t="s">
        <v>262</v>
      </c>
      <c r="B2596" s="39" t="s">
        <v>237</v>
      </c>
      <c r="C2596" s="7">
        <v>44166</v>
      </c>
      <c r="D2596" s="39" t="s">
        <v>104</v>
      </c>
      <c r="E2596" s="39">
        <v>86</v>
      </c>
      <c r="F2596" s="82">
        <f t="shared" si="120"/>
        <v>8.5999999999999993E-2</v>
      </c>
      <c r="G2596" s="39">
        <f>VLOOKUP(N2596,Currecny_M!$A$1:$P$10,2,FALSE)</f>
        <v>83</v>
      </c>
      <c r="H2596" s="39">
        <f>MATCH(C2596,Currecny_M!$A$1:$P$1,0)</f>
        <v>10</v>
      </c>
      <c r="I2596" s="39">
        <f>VLOOKUP(N2596,Currecny_M!$A$1:$P$10,MATCH(Database!C2596,Currecny_M!$A$1:$P$1,0),FALSE)</f>
        <v>89.88</v>
      </c>
      <c r="J2596" s="82">
        <f t="shared" si="121"/>
        <v>7.7296799999999992</v>
      </c>
      <c r="K2596" s="39">
        <f>VLOOKUP('Cover page'!$B$6,Currecny_M!$A$1:$P$10,MATCH(Database!C2596,Currecny_M!$A$1:$P$1,0),FALSE)</f>
        <v>1</v>
      </c>
      <c r="L2596" s="82">
        <f t="shared" si="122"/>
        <v>7.7296799999999992</v>
      </c>
      <c r="M2596" s="82">
        <f>((E2596/$F$1)*VLOOKUP(N2596,Currecny_M!$A$1:$P$10,MATCH(Database!C2596,Currecny_M!$A$1:$P$1,0),FALSE))/VLOOKUP('Cover page'!$B$6,Currecny_M!$A$1:$P$10,MATCH(Database!C2596,Currecny_M!$A$1:$P$1,0),FALSE)</f>
        <v>7.7296799999999992</v>
      </c>
      <c r="N2596" s="6" t="str">
        <f>VLOOKUP(B2596,Master!$A$2:$C$11,3,FALSE)</f>
        <v>Euro</v>
      </c>
      <c r="O2596" s="6" t="str">
        <f>VLOOKUP(B2596,Master!$A$2:$C$11,2,FALSE)</f>
        <v>Europe</v>
      </c>
      <c r="Q2596" s="39" t="str">
        <f>VLOOKUP(D2596,GL_Master!$A$1:$D$80,2,FALSE)</f>
        <v>PL</v>
      </c>
      <c r="R2596" s="39" t="str">
        <f>VLOOKUP(D2596,GL_Master!$A$1:$D$80,3,FALSE)</f>
        <v>Legal &amp; Professional expenses</v>
      </c>
      <c r="S2596" s="39" t="str">
        <f>VLOOKUP(D2596,GL_Master!$A$1:$D$80,4,FALSE)</f>
        <v>Professional Fees - Others</v>
      </c>
    </row>
    <row r="2597" spans="1:19" x14ac:dyDescent="0.25">
      <c r="A2597" s="39" t="s">
        <v>262</v>
      </c>
      <c r="B2597" s="39" t="s">
        <v>237</v>
      </c>
      <c r="C2597" s="7">
        <v>44166</v>
      </c>
      <c r="D2597" s="39" t="s">
        <v>105</v>
      </c>
      <c r="E2597" s="39">
        <v>55</v>
      </c>
      <c r="F2597" s="82">
        <f t="shared" si="120"/>
        <v>5.5E-2</v>
      </c>
      <c r="G2597" s="39">
        <f>VLOOKUP(N2597,Currecny_M!$A$1:$P$10,2,FALSE)</f>
        <v>83</v>
      </c>
      <c r="H2597" s="39">
        <f>MATCH(C2597,Currecny_M!$A$1:$P$1,0)</f>
        <v>10</v>
      </c>
      <c r="I2597" s="39">
        <f>VLOOKUP(N2597,Currecny_M!$A$1:$P$10,MATCH(Database!C2597,Currecny_M!$A$1:$P$1,0),FALSE)</f>
        <v>89.88</v>
      </c>
      <c r="J2597" s="82">
        <f t="shared" si="121"/>
        <v>4.9433999999999996</v>
      </c>
      <c r="K2597" s="39">
        <f>VLOOKUP('Cover page'!$B$6,Currecny_M!$A$1:$P$10,MATCH(Database!C2597,Currecny_M!$A$1:$P$1,0),FALSE)</f>
        <v>1</v>
      </c>
      <c r="L2597" s="82">
        <f t="shared" si="122"/>
        <v>4.9433999999999996</v>
      </c>
      <c r="M2597" s="82">
        <f>((E2597/$F$1)*VLOOKUP(N2597,Currecny_M!$A$1:$P$10,MATCH(Database!C2597,Currecny_M!$A$1:$P$1,0),FALSE))/VLOOKUP('Cover page'!$B$6,Currecny_M!$A$1:$P$10,MATCH(Database!C2597,Currecny_M!$A$1:$P$1,0),FALSE)</f>
        <v>4.9433999999999996</v>
      </c>
      <c r="N2597" s="6" t="str">
        <f>VLOOKUP(B2597,Master!$A$2:$C$11,3,FALSE)</f>
        <v>Euro</v>
      </c>
      <c r="O2597" s="6" t="str">
        <f>VLOOKUP(B2597,Master!$A$2:$C$11,2,FALSE)</f>
        <v>Europe</v>
      </c>
      <c r="Q2597" s="39" t="str">
        <f>VLOOKUP(D2597,GL_Master!$A$1:$D$80,2,FALSE)</f>
        <v>PL</v>
      </c>
      <c r="R2597" s="39" t="str">
        <f>VLOOKUP(D2597,GL_Master!$A$1:$D$80,3,FALSE)</f>
        <v>Travelling and conveyance</v>
      </c>
      <c r="S2597" s="39" t="str">
        <f>VLOOKUP(D2597,GL_Master!$A$1:$D$80,4,FALSE)</f>
        <v>Car hiring and rental services</v>
      </c>
    </row>
    <row r="2598" spans="1:19" x14ac:dyDescent="0.25">
      <c r="A2598" s="39" t="s">
        <v>262</v>
      </c>
      <c r="B2598" s="39" t="s">
        <v>237</v>
      </c>
      <c r="C2598" s="7">
        <v>44166</v>
      </c>
      <c r="D2598" s="39" t="s">
        <v>106</v>
      </c>
      <c r="E2598" s="39">
        <v>28</v>
      </c>
      <c r="F2598" s="82">
        <f t="shared" si="120"/>
        <v>2.8000000000000001E-2</v>
      </c>
      <c r="G2598" s="39">
        <f>VLOOKUP(N2598,Currecny_M!$A$1:$P$10,2,FALSE)</f>
        <v>83</v>
      </c>
      <c r="H2598" s="39">
        <f>MATCH(C2598,Currecny_M!$A$1:$P$1,0)</f>
        <v>10</v>
      </c>
      <c r="I2598" s="39">
        <f>VLOOKUP(N2598,Currecny_M!$A$1:$P$10,MATCH(Database!C2598,Currecny_M!$A$1:$P$1,0),FALSE)</f>
        <v>89.88</v>
      </c>
      <c r="J2598" s="82">
        <f t="shared" si="121"/>
        <v>2.5166399999999998</v>
      </c>
      <c r="K2598" s="39">
        <f>VLOOKUP('Cover page'!$B$6,Currecny_M!$A$1:$P$10,MATCH(Database!C2598,Currecny_M!$A$1:$P$1,0),FALSE)</f>
        <v>1</v>
      </c>
      <c r="L2598" s="82">
        <f t="shared" si="122"/>
        <v>2.5166399999999998</v>
      </c>
      <c r="M2598" s="82">
        <f>((E2598/$F$1)*VLOOKUP(N2598,Currecny_M!$A$1:$P$10,MATCH(Database!C2598,Currecny_M!$A$1:$P$1,0),FALSE))/VLOOKUP('Cover page'!$B$6,Currecny_M!$A$1:$P$10,MATCH(Database!C2598,Currecny_M!$A$1:$P$1,0),FALSE)</f>
        <v>2.5166399999999998</v>
      </c>
      <c r="N2598" s="6" t="str">
        <f>VLOOKUP(B2598,Master!$A$2:$C$11,3,FALSE)</f>
        <v>Euro</v>
      </c>
      <c r="O2598" s="6" t="str">
        <f>VLOOKUP(B2598,Master!$A$2:$C$11,2,FALSE)</f>
        <v>Europe</v>
      </c>
      <c r="Q2598" s="39" t="str">
        <f>VLOOKUP(D2598,GL_Master!$A$1:$D$80,2,FALSE)</f>
        <v>PL</v>
      </c>
      <c r="R2598" s="39" t="str">
        <f>VLOOKUP(D2598,GL_Master!$A$1:$D$80,3,FALSE)</f>
        <v>Communication &amp; internet exp</v>
      </c>
      <c r="S2598" s="39" t="str">
        <f>VLOOKUP(D2598,GL_Master!$A$1:$D$80,4,FALSE)</f>
        <v>Printing &amp; Stationary</v>
      </c>
    </row>
    <row r="2599" spans="1:19" x14ac:dyDescent="0.25">
      <c r="A2599" s="39" t="s">
        <v>262</v>
      </c>
      <c r="B2599" s="39" t="s">
        <v>237</v>
      </c>
      <c r="C2599" s="7">
        <v>44166</v>
      </c>
      <c r="D2599" s="39" t="s">
        <v>32</v>
      </c>
      <c r="E2599" s="39">
        <v>27</v>
      </c>
      <c r="F2599" s="82">
        <f t="shared" si="120"/>
        <v>2.7E-2</v>
      </c>
      <c r="G2599" s="39">
        <f>VLOOKUP(N2599,Currecny_M!$A$1:$P$10,2,FALSE)</f>
        <v>83</v>
      </c>
      <c r="H2599" s="39">
        <f>MATCH(C2599,Currecny_M!$A$1:$P$1,0)</f>
        <v>10</v>
      </c>
      <c r="I2599" s="39">
        <f>VLOOKUP(N2599,Currecny_M!$A$1:$P$10,MATCH(Database!C2599,Currecny_M!$A$1:$P$1,0),FALSE)</f>
        <v>89.88</v>
      </c>
      <c r="J2599" s="82">
        <f t="shared" si="121"/>
        <v>2.4267599999999998</v>
      </c>
      <c r="K2599" s="39">
        <f>VLOOKUP('Cover page'!$B$6,Currecny_M!$A$1:$P$10,MATCH(Database!C2599,Currecny_M!$A$1:$P$1,0),FALSE)</f>
        <v>1</v>
      </c>
      <c r="L2599" s="82">
        <f t="shared" si="122"/>
        <v>2.4267599999999998</v>
      </c>
      <c r="M2599" s="82">
        <f>((E2599/$F$1)*VLOOKUP(N2599,Currecny_M!$A$1:$P$10,MATCH(Database!C2599,Currecny_M!$A$1:$P$1,0),FALSE))/VLOOKUP('Cover page'!$B$6,Currecny_M!$A$1:$P$10,MATCH(Database!C2599,Currecny_M!$A$1:$P$1,0),FALSE)</f>
        <v>2.4267599999999998</v>
      </c>
      <c r="N2599" s="6" t="str">
        <f>VLOOKUP(B2599,Master!$A$2:$C$11,3,FALSE)</f>
        <v>Euro</v>
      </c>
      <c r="O2599" s="6" t="str">
        <f>VLOOKUP(B2599,Master!$A$2:$C$11,2,FALSE)</f>
        <v>Europe</v>
      </c>
      <c r="Q2599" s="39" t="str">
        <f>VLOOKUP(D2599,GL_Master!$A$1:$D$80,2,FALSE)</f>
        <v>PL</v>
      </c>
      <c r="R2599" s="39" t="str">
        <f>VLOOKUP(D2599,GL_Master!$A$1:$D$80,3,FALSE)</f>
        <v>Communication &amp; internet exp</v>
      </c>
      <c r="S2599" s="39" t="str">
        <f>VLOOKUP(D2599,GL_Master!$A$1:$D$80,4,FALSE)</f>
        <v>Printing &amp; Stationary</v>
      </c>
    </row>
    <row r="2600" spans="1:19" x14ac:dyDescent="0.25">
      <c r="A2600" s="39" t="s">
        <v>262</v>
      </c>
      <c r="B2600" s="39" t="s">
        <v>237</v>
      </c>
      <c r="C2600" s="7">
        <v>44166</v>
      </c>
      <c r="D2600" s="39" t="s">
        <v>35</v>
      </c>
      <c r="E2600" s="39">
        <v>83</v>
      </c>
      <c r="F2600" s="82">
        <f t="shared" si="120"/>
        <v>8.3000000000000004E-2</v>
      </c>
      <c r="G2600" s="39">
        <f>VLOOKUP(N2600,Currecny_M!$A$1:$P$10,2,FALSE)</f>
        <v>83</v>
      </c>
      <c r="H2600" s="39">
        <f>MATCH(C2600,Currecny_M!$A$1:$P$1,0)</f>
        <v>10</v>
      </c>
      <c r="I2600" s="39">
        <f>VLOOKUP(N2600,Currecny_M!$A$1:$P$10,MATCH(Database!C2600,Currecny_M!$A$1:$P$1,0),FALSE)</f>
        <v>89.88</v>
      </c>
      <c r="J2600" s="82">
        <f t="shared" si="121"/>
        <v>7.4600400000000002</v>
      </c>
      <c r="K2600" s="39">
        <f>VLOOKUP('Cover page'!$B$6,Currecny_M!$A$1:$P$10,MATCH(Database!C2600,Currecny_M!$A$1:$P$1,0),FALSE)</f>
        <v>1</v>
      </c>
      <c r="L2600" s="82">
        <f t="shared" si="122"/>
        <v>7.4600400000000002</v>
      </c>
      <c r="M2600" s="82">
        <f>((E2600/$F$1)*VLOOKUP(N2600,Currecny_M!$A$1:$P$10,MATCH(Database!C2600,Currecny_M!$A$1:$P$1,0),FALSE))/VLOOKUP('Cover page'!$B$6,Currecny_M!$A$1:$P$10,MATCH(Database!C2600,Currecny_M!$A$1:$P$1,0),FALSE)</f>
        <v>7.4600400000000002</v>
      </c>
      <c r="N2600" s="6" t="str">
        <f>VLOOKUP(B2600,Master!$A$2:$C$11,3,FALSE)</f>
        <v>Euro</v>
      </c>
      <c r="O2600" s="6" t="str">
        <f>VLOOKUP(B2600,Master!$A$2:$C$11,2,FALSE)</f>
        <v>Europe</v>
      </c>
      <c r="Q2600" s="39" t="str">
        <f>VLOOKUP(D2600,GL_Master!$A$1:$D$80,2,FALSE)</f>
        <v>PL</v>
      </c>
      <c r="R2600" s="39" t="str">
        <f>VLOOKUP(D2600,GL_Master!$A$1:$D$80,3,FALSE)</f>
        <v>Security Expenses</v>
      </c>
      <c r="S2600" s="39" t="str">
        <f>VLOOKUP(D2600,GL_Master!$A$1:$D$80,4,FALSE)</f>
        <v>Security Expenses others</v>
      </c>
    </row>
    <row r="2601" spans="1:19" x14ac:dyDescent="0.25">
      <c r="A2601" s="39" t="s">
        <v>262</v>
      </c>
      <c r="B2601" s="39" t="s">
        <v>237</v>
      </c>
      <c r="C2601" s="7">
        <v>44166</v>
      </c>
      <c r="D2601" s="39" t="s">
        <v>38</v>
      </c>
      <c r="E2601" s="39">
        <v>28</v>
      </c>
      <c r="F2601" s="82">
        <f t="shared" si="120"/>
        <v>2.8000000000000001E-2</v>
      </c>
      <c r="G2601" s="39">
        <f>VLOOKUP(N2601,Currecny_M!$A$1:$P$10,2,FALSE)</f>
        <v>83</v>
      </c>
      <c r="H2601" s="39">
        <f>MATCH(C2601,Currecny_M!$A$1:$P$1,0)</f>
        <v>10</v>
      </c>
      <c r="I2601" s="39">
        <f>VLOOKUP(N2601,Currecny_M!$A$1:$P$10,MATCH(Database!C2601,Currecny_M!$A$1:$P$1,0),FALSE)</f>
        <v>89.88</v>
      </c>
      <c r="J2601" s="82">
        <f t="shared" si="121"/>
        <v>2.5166399999999998</v>
      </c>
      <c r="K2601" s="39">
        <f>VLOOKUP('Cover page'!$B$6,Currecny_M!$A$1:$P$10,MATCH(Database!C2601,Currecny_M!$A$1:$P$1,0),FALSE)</f>
        <v>1</v>
      </c>
      <c r="L2601" s="82">
        <f t="shared" si="122"/>
        <v>2.5166399999999998</v>
      </c>
      <c r="M2601" s="82">
        <f>((E2601/$F$1)*VLOOKUP(N2601,Currecny_M!$A$1:$P$10,MATCH(Database!C2601,Currecny_M!$A$1:$P$1,0),FALSE))/VLOOKUP('Cover page'!$B$6,Currecny_M!$A$1:$P$10,MATCH(Database!C2601,Currecny_M!$A$1:$P$1,0),FALSE)</f>
        <v>2.5166399999999998</v>
      </c>
      <c r="N2601" s="6" t="str">
        <f>VLOOKUP(B2601,Master!$A$2:$C$11,3,FALSE)</f>
        <v>Euro</v>
      </c>
      <c r="O2601" s="6" t="str">
        <f>VLOOKUP(B2601,Master!$A$2:$C$11,2,FALSE)</f>
        <v>Europe</v>
      </c>
      <c r="Q2601" s="39" t="str">
        <f>VLOOKUP(D2601,GL_Master!$A$1:$D$80,2,FALSE)</f>
        <v>PL</v>
      </c>
      <c r="R2601" s="39" t="str">
        <f>VLOOKUP(D2601,GL_Master!$A$1:$D$80,3,FALSE)</f>
        <v>House Keeping Expenses</v>
      </c>
      <c r="S2601" s="39" t="str">
        <f>VLOOKUP(D2601,GL_Master!$A$1:$D$80,4,FALSE)</f>
        <v>House Keeping Expenses</v>
      </c>
    </row>
    <row r="2602" spans="1:19" x14ac:dyDescent="0.25">
      <c r="A2602" s="39" t="s">
        <v>262</v>
      </c>
      <c r="B2602" s="39" t="s">
        <v>237</v>
      </c>
      <c r="C2602" s="7">
        <v>44166</v>
      </c>
      <c r="D2602" s="39" t="s">
        <v>107</v>
      </c>
      <c r="E2602" s="39">
        <v>29</v>
      </c>
      <c r="F2602" s="82">
        <f t="shared" si="120"/>
        <v>2.9000000000000001E-2</v>
      </c>
      <c r="G2602" s="39">
        <f>VLOOKUP(N2602,Currecny_M!$A$1:$P$10,2,FALSE)</f>
        <v>83</v>
      </c>
      <c r="H2602" s="39">
        <f>MATCH(C2602,Currecny_M!$A$1:$P$1,0)</f>
        <v>10</v>
      </c>
      <c r="I2602" s="39">
        <f>VLOOKUP(N2602,Currecny_M!$A$1:$P$10,MATCH(Database!C2602,Currecny_M!$A$1:$P$1,0),FALSE)</f>
        <v>89.88</v>
      </c>
      <c r="J2602" s="82">
        <f t="shared" si="121"/>
        <v>2.6065200000000002</v>
      </c>
      <c r="K2602" s="39">
        <f>VLOOKUP('Cover page'!$B$6,Currecny_M!$A$1:$P$10,MATCH(Database!C2602,Currecny_M!$A$1:$P$1,0),FALSE)</f>
        <v>1</v>
      </c>
      <c r="L2602" s="82">
        <f t="shared" si="122"/>
        <v>2.6065200000000002</v>
      </c>
      <c r="M2602" s="82">
        <f>((E2602/$F$1)*VLOOKUP(N2602,Currecny_M!$A$1:$P$10,MATCH(Database!C2602,Currecny_M!$A$1:$P$1,0),FALSE))/VLOOKUP('Cover page'!$B$6,Currecny_M!$A$1:$P$10,MATCH(Database!C2602,Currecny_M!$A$1:$P$1,0),FALSE)</f>
        <v>2.6065200000000002</v>
      </c>
      <c r="N2602" s="6" t="str">
        <f>VLOOKUP(B2602,Master!$A$2:$C$11,3,FALSE)</f>
        <v>Euro</v>
      </c>
      <c r="O2602" s="6" t="str">
        <f>VLOOKUP(B2602,Master!$A$2:$C$11,2,FALSE)</f>
        <v>Europe</v>
      </c>
      <c r="Q2602" s="39" t="str">
        <f>VLOOKUP(D2602,GL_Master!$A$1:$D$80,2,FALSE)</f>
        <v>PL</v>
      </c>
      <c r="R2602" s="39" t="str">
        <f>VLOOKUP(D2602,GL_Master!$A$1:$D$80,3,FALSE)</f>
        <v>Misc. expenses</v>
      </c>
      <c r="S2602" s="39" t="str">
        <f>VLOOKUP(D2602,GL_Master!$A$1:$D$80,4,FALSE)</f>
        <v>Repair &amp; Maintenance</v>
      </c>
    </row>
    <row r="2603" spans="1:19" x14ac:dyDescent="0.25">
      <c r="A2603" s="39" t="s">
        <v>262</v>
      </c>
      <c r="B2603" s="39" t="s">
        <v>237</v>
      </c>
      <c r="C2603" s="7">
        <v>44166</v>
      </c>
      <c r="D2603" s="39" t="s">
        <v>108</v>
      </c>
      <c r="E2603" s="39">
        <v>27</v>
      </c>
      <c r="F2603" s="82">
        <f t="shared" si="120"/>
        <v>2.7E-2</v>
      </c>
      <c r="G2603" s="39">
        <f>VLOOKUP(N2603,Currecny_M!$A$1:$P$10,2,FALSE)</f>
        <v>83</v>
      </c>
      <c r="H2603" s="39">
        <f>MATCH(C2603,Currecny_M!$A$1:$P$1,0)</f>
        <v>10</v>
      </c>
      <c r="I2603" s="39">
        <f>VLOOKUP(N2603,Currecny_M!$A$1:$P$10,MATCH(Database!C2603,Currecny_M!$A$1:$P$1,0),FALSE)</f>
        <v>89.88</v>
      </c>
      <c r="J2603" s="82">
        <f t="shared" si="121"/>
        <v>2.4267599999999998</v>
      </c>
      <c r="K2603" s="39">
        <f>VLOOKUP('Cover page'!$B$6,Currecny_M!$A$1:$P$10,MATCH(Database!C2603,Currecny_M!$A$1:$P$1,0),FALSE)</f>
        <v>1</v>
      </c>
      <c r="L2603" s="82">
        <f t="shared" si="122"/>
        <v>2.4267599999999998</v>
      </c>
      <c r="M2603" s="82">
        <f>((E2603/$F$1)*VLOOKUP(N2603,Currecny_M!$A$1:$P$10,MATCH(Database!C2603,Currecny_M!$A$1:$P$1,0),FALSE))/VLOOKUP('Cover page'!$B$6,Currecny_M!$A$1:$P$10,MATCH(Database!C2603,Currecny_M!$A$1:$P$1,0),FALSE)</f>
        <v>2.4267599999999998</v>
      </c>
      <c r="N2603" s="6" t="str">
        <f>VLOOKUP(B2603,Master!$A$2:$C$11,3,FALSE)</f>
        <v>Euro</v>
      </c>
      <c r="O2603" s="6" t="str">
        <f>VLOOKUP(B2603,Master!$A$2:$C$11,2,FALSE)</f>
        <v>Europe</v>
      </c>
      <c r="Q2603" s="39" t="str">
        <f>VLOOKUP(D2603,GL_Master!$A$1:$D$80,2,FALSE)</f>
        <v>PL</v>
      </c>
      <c r="R2603" s="39" t="str">
        <f>VLOOKUP(D2603,GL_Master!$A$1:$D$80,3,FALSE)</f>
        <v>Misc. expenses</v>
      </c>
      <c r="S2603" s="39" t="str">
        <f>VLOOKUP(D2603,GL_Master!$A$1:$D$80,4,FALSE)</f>
        <v>Repair &amp; Maintenance</v>
      </c>
    </row>
    <row r="2604" spans="1:19" x14ac:dyDescent="0.25">
      <c r="A2604" s="39" t="s">
        <v>262</v>
      </c>
      <c r="B2604" s="39" t="s">
        <v>237</v>
      </c>
      <c r="C2604" s="7">
        <v>44166</v>
      </c>
      <c r="D2604" s="39" t="s">
        <v>9</v>
      </c>
      <c r="E2604" s="39">
        <v>250</v>
      </c>
      <c r="F2604" s="82">
        <f t="shared" si="120"/>
        <v>0.25</v>
      </c>
      <c r="G2604" s="39">
        <f>VLOOKUP(N2604,Currecny_M!$A$1:$P$10,2,FALSE)</f>
        <v>83</v>
      </c>
      <c r="H2604" s="39">
        <f>MATCH(C2604,Currecny_M!$A$1:$P$1,0)</f>
        <v>10</v>
      </c>
      <c r="I2604" s="39">
        <f>VLOOKUP(N2604,Currecny_M!$A$1:$P$10,MATCH(Database!C2604,Currecny_M!$A$1:$P$1,0),FALSE)</f>
        <v>89.88</v>
      </c>
      <c r="J2604" s="82">
        <f t="shared" si="121"/>
        <v>22.47</v>
      </c>
      <c r="K2604" s="39">
        <f>VLOOKUP('Cover page'!$B$6,Currecny_M!$A$1:$P$10,MATCH(Database!C2604,Currecny_M!$A$1:$P$1,0),FALSE)</f>
        <v>1</v>
      </c>
      <c r="L2604" s="82">
        <f t="shared" si="122"/>
        <v>22.47</v>
      </c>
      <c r="M2604" s="82">
        <f>((E2604/$F$1)*VLOOKUP(N2604,Currecny_M!$A$1:$P$10,MATCH(Database!C2604,Currecny_M!$A$1:$P$1,0),FALSE))/VLOOKUP('Cover page'!$B$6,Currecny_M!$A$1:$P$10,MATCH(Database!C2604,Currecny_M!$A$1:$P$1,0),FALSE)</f>
        <v>22.47</v>
      </c>
      <c r="N2604" s="6" t="str">
        <f>VLOOKUP(B2604,Master!$A$2:$C$11,3,FALSE)</f>
        <v>Euro</v>
      </c>
      <c r="O2604" s="6" t="str">
        <f>VLOOKUP(B2604,Master!$A$2:$C$11,2,FALSE)</f>
        <v>Europe</v>
      </c>
      <c r="Q2604" s="39" t="str">
        <f>VLOOKUP(D2604,GL_Master!$A$1:$D$80,2,FALSE)</f>
        <v>PL</v>
      </c>
      <c r="R2604" s="39" t="str">
        <f>VLOOKUP(D2604,GL_Master!$A$1:$D$80,3,FALSE)</f>
        <v>Rent</v>
      </c>
      <c r="S2604" s="39" t="str">
        <f>VLOOKUP(D2604,GL_Master!$A$1:$D$80,4,FALSE)</f>
        <v>Office Rent</v>
      </c>
    </row>
    <row r="2605" spans="1:19" x14ac:dyDescent="0.25">
      <c r="A2605" s="39" t="s">
        <v>262</v>
      </c>
      <c r="B2605" s="39" t="s">
        <v>237</v>
      </c>
      <c r="C2605" s="7">
        <v>44166</v>
      </c>
      <c r="D2605" s="39" t="s">
        <v>109</v>
      </c>
      <c r="E2605" s="39">
        <v>-137</v>
      </c>
      <c r="F2605" s="82">
        <f t="shared" si="120"/>
        <v>-0.13700000000000001</v>
      </c>
      <c r="G2605" s="39">
        <f>VLOOKUP(N2605,Currecny_M!$A$1:$P$10,2,FALSE)</f>
        <v>83</v>
      </c>
      <c r="H2605" s="39">
        <f>MATCH(C2605,Currecny_M!$A$1:$P$1,0)</f>
        <v>10</v>
      </c>
      <c r="I2605" s="39">
        <f>VLOOKUP(N2605,Currecny_M!$A$1:$P$10,MATCH(Database!C2605,Currecny_M!$A$1:$P$1,0),FALSE)</f>
        <v>89.88</v>
      </c>
      <c r="J2605" s="82">
        <f t="shared" si="121"/>
        <v>-12.313560000000001</v>
      </c>
      <c r="K2605" s="39">
        <f>VLOOKUP('Cover page'!$B$6,Currecny_M!$A$1:$P$10,MATCH(Database!C2605,Currecny_M!$A$1:$P$1,0),FALSE)</f>
        <v>1</v>
      </c>
      <c r="L2605" s="82">
        <f t="shared" si="122"/>
        <v>-12.313560000000001</v>
      </c>
      <c r="M2605" s="82">
        <f>((E2605/$F$1)*VLOOKUP(N2605,Currecny_M!$A$1:$P$10,MATCH(Database!C2605,Currecny_M!$A$1:$P$1,0),FALSE))/VLOOKUP('Cover page'!$B$6,Currecny_M!$A$1:$P$10,MATCH(Database!C2605,Currecny_M!$A$1:$P$1,0),FALSE)</f>
        <v>-12.313560000000001</v>
      </c>
      <c r="N2605" s="6" t="str">
        <f>VLOOKUP(B2605,Master!$A$2:$C$11,3,FALSE)</f>
        <v>Euro</v>
      </c>
      <c r="O2605" s="6" t="str">
        <f>VLOOKUP(B2605,Master!$A$2:$C$11,2,FALSE)</f>
        <v>Europe</v>
      </c>
      <c r="Q2605" s="39" t="str">
        <f>VLOOKUP(D2605,GL_Master!$A$1:$D$80,2,FALSE)</f>
        <v>PL</v>
      </c>
      <c r="R2605" s="39" t="str">
        <f>VLOOKUP(D2605,GL_Master!$A$1:$D$80,3,FALSE)</f>
        <v>Travelling and conveyance</v>
      </c>
      <c r="S2605" s="39" t="str">
        <f>VLOOKUP(D2605,GL_Master!$A$1:$D$80,4,FALSE)</f>
        <v>Travelling , hotel lodging</v>
      </c>
    </row>
    <row r="2606" spans="1:19" x14ac:dyDescent="0.25">
      <c r="A2606" s="39" t="s">
        <v>262</v>
      </c>
      <c r="B2606" s="39" t="s">
        <v>237</v>
      </c>
      <c r="C2606" s="7">
        <v>44166</v>
      </c>
      <c r="D2606" s="39" t="s">
        <v>110</v>
      </c>
      <c r="E2606" s="39">
        <v>54</v>
      </c>
      <c r="F2606" s="82">
        <f t="shared" si="120"/>
        <v>5.3999999999999999E-2</v>
      </c>
      <c r="G2606" s="39">
        <f>VLOOKUP(N2606,Currecny_M!$A$1:$P$10,2,FALSE)</f>
        <v>83</v>
      </c>
      <c r="H2606" s="39">
        <f>MATCH(C2606,Currecny_M!$A$1:$P$1,0)</f>
        <v>10</v>
      </c>
      <c r="I2606" s="39">
        <f>VLOOKUP(N2606,Currecny_M!$A$1:$P$10,MATCH(Database!C2606,Currecny_M!$A$1:$P$1,0),FALSE)</f>
        <v>89.88</v>
      </c>
      <c r="J2606" s="82">
        <f t="shared" si="121"/>
        <v>4.8535199999999996</v>
      </c>
      <c r="K2606" s="39">
        <f>VLOOKUP('Cover page'!$B$6,Currecny_M!$A$1:$P$10,MATCH(Database!C2606,Currecny_M!$A$1:$P$1,0),FALSE)</f>
        <v>1</v>
      </c>
      <c r="L2606" s="82">
        <f t="shared" si="122"/>
        <v>4.8535199999999996</v>
      </c>
      <c r="M2606" s="82">
        <f>((E2606/$F$1)*VLOOKUP(N2606,Currecny_M!$A$1:$P$10,MATCH(Database!C2606,Currecny_M!$A$1:$P$1,0),FALSE))/VLOOKUP('Cover page'!$B$6,Currecny_M!$A$1:$P$10,MATCH(Database!C2606,Currecny_M!$A$1:$P$1,0),FALSE)</f>
        <v>4.8535199999999996</v>
      </c>
      <c r="N2606" s="6" t="str">
        <f>VLOOKUP(B2606,Master!$A$2:$C$11,3,FALSE)</f>
        <v>Euro</v>
      </c>
      <c r="O2606" s="6" t="str">
        <f>VLOOKUP(B2606,Master!$A$2:$C$11,2,FALSE)</f>
        <v>Europe</v>
      </c>
      <c r="Q2606" s="39" t="str">
        <f>VLOOKUP(D2606,GL_Master!$A$1:$D$80,2,FALSE)</f>
        <v>PL</v>
      </c>
      <c r="R2606" s="39" t="str">
        <f>VLOOKUP(D2606,GL_Master!$A$1:$D$80,3,FALSE)</f>
        <v>Travelling and conveyance</v>
      </c>
      <c r="S2606" s="39" t="str">
        <f>VLOOKUP(D2606,GL_Master!$A$1:$D$80,4,FALSE)</f>
        <v>Travelling , hotel lodging</v>
      </c>
    </row>
    <row r="2607" spans="1:19" x14ac:dyDescent="0.25">
      <c r="A2607" s="39" t="s">
        <v>262</v>
      </c>
      <c r="B2607" s="39" t="s">
        <v>237</v>
      </c>
      <c r="C2607" s="7">
        <v>44166</v>
      </c>
      <c r="D2607" s="39" t="s">
        <v>111</v>
      </c>
      <c r="E2607" s="39">
        <v>27</v>
      </c>
      <c r="F2607" s="82">
        <f t="shared" si="120"/>
        <v>2.7E-2</v>
      </c>
      <c r="G2607" s="39">
        <f>VLOOKUP(N2607,Currecny_M!$A$1:$P$10,2,FALSE)</f>
        <v>83</v>
      </c>
      <c r="H2607" s="39">
        <f>MATCH(C2607,Currecny_M!$A$1:$P$1,0)</f>
        <v>10</v>
      </c>
      <c r="I2607" s="39">
        <f>VLOOKUP(N2607,Currecny_M!$A$1:$P$10,MATCH(Database!C2607,Currecny_M!$A$1:$P$1,0),FALSE)</f>
        <v>89.88</v>
      </c>
      <c r="J2607" s="82">
        <f t="shared" si="121"/>
        <v>2.4267599999999998</v>
      </c>
      <c r="K2607" s="39">
        <f>VLOOKUP('Cover page'!$B$6,Currecny_M!$A$1:$P$10,MATCH(Database!C2607,Currecny_M!$A$1:$P$1,0),FALSE)</f>
        <v>1</v>
      </c>
      <c r="L2607" s="82">
        <f t="shared" si="122"/>
        <v>2.4267599999999998</v>
      </c>
      <c r="M2607" s="82">
        <f>((E2607/$F$1)*VLOOKUP(N2607,Currecny_M!$A$1:$P$10,MATCH(Database!C2607,Currecny_M!$A$1:$P$1,0),FALSE))/VLOOKUP('Cover page'!$B$6,Currecny_M!$A$1:$P$10,MATCH(Database!C2607,Currecny_M!$A$1:$P$1,0),FALSE)</f>
        <v>2.4267599999999998</v>
      </c>
      <c r="N2607" s="6" t="str">
        <f>VLOOKUP(B2607,Master!$A$2:$C$11,3,FALSE)</f>
        <v>Euro</v>
      </c>
      <c r="O2607" s="6" t="str">
        <f>VLOOKUP(B2607,Master!$A$2:$C$11,2,FALSE)</f>
        <v>Europe</v>
      </c>
      <c r="Q2607" s="39" t="str">
        <f>VLOOKUP(D2607,GL_Master!$A$1:$D$80,2,FALSE)</f>
        <v>PL</v>
      </c>
      <c r="R2607" s="39" t="str">
        <f>VLOOKUP(D2607,GL_Master!$A$1:$D$80,3,FALSE)</f>
        <v>Legal &amp; Professional expenses</v>
      </c>
      <c r="S2607" s="39" t="str">
        <f>VLOOKUP(D2607,GL_Master!$A$1:$D$80,4,FALSE)</f>
        <v>Professional Fees - Others</v>
      </c>
    </row>
    <row r="2608" spans="1:19" x14ac:dyDescent="0.25">
      <c r="A2608" s="39" t="s">
        <v>262</v>
      </c>
      <c r="B2608" s="39" t="s">
        <v>237</v>
      </c>
      <c r="C2608" s="7">
        <v>44197</v>
      </c>
      <c r="D2608" s="39" t="s">
        <v>112</v>
      </c>
      <c r="E2608" s="39">
        <v>289</v>
      </c>
      <c r="F2608" s="82">
        <f t="shared" si="120"/>
        <v>0.28899999999999998</v>
      </c>
      <c r="G2608" s="39">
        <f>VLOOKUP(N2608,Currecny_M!$A$1:$P$10,2,FALSE)</f>
        <v>83</v>
      </c>
      <c r="H2608" s="39">
        <f>MATCH(C2608,Currecny_M!$A$1:$P$1,0)</f>
        <v>11</v>
      </c>
      <c r="I2608" s="39">
        <f>VLOOKUP(N2608,Currecny_M!$A$1:$P$10,MATCH(Database!C2608,Currecny_M!$A$1:$P$1,0),FALSE)</f>
        <v>90.78</v>
      </c>
      <c r="J2608" s="82">
        <f t="shared" si="121"/>
        <v>26.235419999999998</v>
      </c>
      <c r="K2608" s="39">
        <f>VLOOKUP('Cover page'!$B$6,Currecny_M!$A$1:$P$10,MATCH(Database!C2608,Currecny_M!$A$1:$P$1,0),FALSE)</f>
        <v>1</v>
      </c>
      <c r="L2608" s="82">
        <f t="shared" si="122"/>
        <v>26.235419999999998</v>
      </c>
      <c r="M2608" s="82">
        <f>((E2608/$F$1)*VLOOKUP(N2608,Currecny_M!$A$1:$P$10,MATCH(Database!C2608,Currecny_M!$A$1:$P$1,0),FALSE))/VLOOKUP('Cover page'!$B$6,Currecny_M!$A$1:$P$10,MATCH(Database!C2608,Currecny_M!$A$1:$P$1,0),FALSE)</f>
        <v>26.235419999999998</v>
      </c>
      <c r="N2608" s="6" t="str">
        <f>VLOOKUP(B2608,Master!$A$2:$C$11,3,FALSE)</f>
        <v>Euro</v>
      </c>
      <c r="O2608" s="6" t="str">
        <f>VLOOKUP(B2608,Master!$A$2:$C$11,2,FALSE)</f>
        <v>Europe</v>
      </c>
      <c r="Q2608" s="39" t="str">
        <f>VLOOKUP(D2608,GL_Master!$A$1:$D$80,2,FALSE)</f>
        <v>PL</v>
      </c>
      <c r="R2608" s="39" t="str">
        <f>VLOOKUP(D2608,GL_Master!$A$1:$D$80,3,FALSE)</f>
        <v>Finance Cost</v>
      </c>
      <c r="S2608" s="39" t="str">
        <f>VLOOKUP(D2608,GL_Master!$A$1:$D$80,4,FALSE)</f>
        <v>Interest expense</v>
      </c>
    </row>
    <row r="2609" spans="1:19" x14ac:dyDescent="0.25">
      <c r="A2609" s="39" t="s">
        <v>262</v>
      </c>
      <c r="B2609" s="39" t="s">
        <v>237</v>
      </c>
      <c r="C2609" s="7">
        <v>44197</v>
      </c>
      <c r="D2609" s="39" t="s">
        <v>25</v>
      </c>
      <c r="E2609" s="39">
        <v>2457</v>
      </c>
      <c r="F2609" s="82">
        <f t="shared" si="120"/>
        <v>2.4569999999999999</v>
      </c>
      <c r="G2609" s="39">
        <f>VLOOKUP(N2609,Currecny_M!$A$1:$P$10,2,FALSE)</f>
        <v>83</v>
      </c>
      <c r="H2609" s="39">
        <f>MATCH(C2609,Currecny_M!$A$1:$P$1,0)</f>
        <v>11</v>
      </c>
      <c r="I2609" s="39">
        <f>VLOOKUP(N2609,Currecny_M!$A$1:$P$10,MATCH(Database!C2609,Currecny_M!$A$1:$P$1,0),FALSE)</f>
        <v>90.78</v>
      </c>
      <c r="J2609" s="82">
        <f t="shared" si="121"/>
        <v>223.04646</v>
      </c>
      <c r="K2609" s="39">
        <f>VLOOKUP('Cover page'!$B$6,Currecny_M!$A$1:$P$10,MATCH(Database!C2609,Currecny_M!$A$1:$P$1,0),FALSE)</f>
        <v>1</v>
      </c>
      <c r="L2609" s="82">
        <f t="shared" si="122"/>
        <v>223.04646</v>
      </c>
      <c r="M2609" s="82">
        <f>((E2609/$F$1)*VLOOKUP(N2609,Currecny_M!$A$1:$P$10,MATCH(Database!C2609,Currecny_M!$A$1:$P$1,0),FALSE))/VLOOKUP('Cover page'!$B$6,Currecny_M!$A$1:$P$10,MATCH(Database!C2609,Currecny_M!$A$1:$P$1,0),FALSE)</f>
        <v>223.04646</v>
      </c>
      <c r="N2609" s="6" t="str">
        <f>VLOOKUP(B2609,Master!$A$2:$C$11,3,FALSE)</f>
        <v>Euro</v>
      </c>
      <c r="O2609" s="6" t="str">
        <f>VLOOKUP(B2609,Master!$A$2:$C$11,2,FALSE)</f>
        <v>Europe</v>
      </c>
      <c r="Q2609" s="39" t="str">
        <f>VLOOKUP(D2609,GL_Master!$A$1:$D$80,2,FALSE)</f>
        <v>PL</v>
      </c>
      <c r="R2609" s="39" t="str">
        <f>VLOOKUP(D2609,GL_Master!$A$1:$D$80,3,FALSE)</f>
        <v>Depreciation</v>
      </c>
      <c r="S2609" s="39" t="str">
        <f>VLOOKUP(D2609,GL_Master!$A$1:$D$80,4,FALSE)</f>
        <v>Depreciation</v>
      </c>
    </row>
    <row r="2610" spans="1:19" x14ac:dyDescent="0.25">
      <c r="A2610" s="39" t="s">
        <v>262</v>
      </c>
      <c r="B2610" s="39" t="s">
        <v>237</v>
      </c>
      <c r="C2610" s="7">
        <v>44197</v>
      </c>
      <c r="D2610" s="39" t="s">
        <v>51</v>
      </c>
      <c r="E2610" s="39">
        <v>-26506</v>
      </c>
      <c r="F2610" s="82">
        <f t="shared" si="120"/>
        <v>-26.506</v>
      </c>
      <c r="G2610" s="39">
        <f>VLOOKUP(N2610,Currecny_M!$A$1:$P$10,2,FALSE)</f>
        <v>83</v>
      </c>
      <c r="H2610" s="39">
        <f>MATCH(C2610,Currecny_M!$A$1:$P$1,0)</f>
        <v>11</v>
      </c>
      <c r="I2610" s="39">
        <f>VLOOKUP(N2610,Currecny_M!$A$1:$P$10,MATCH(Database!C2610,Currecny_M!$A$1:$P$1,0),FALSE)</f>
        <v>90.78</v>
      </c>
      <c r="J2610" s="82">
        <f t="shared" si="121"/>
        <v>-2406.21468</v>
      </c>
      <c r="K2610" s="39">
        <f>VLOOKUP('Cover page'!$B$6,Currecny_M!$A$1:$P$10,MATCH(Database!C2610,Currecny_M!$A$1:$P$1,0),FALSE)</f>
        <v>1</v>
      </c>
      <c r="L2610" s="82">
        <f t="shared" si="122"/>
        <v>-2406.21468</v>
      </c>
      <c r="M2610" s="82">
        <f>((E2610/$F$1)*VLOOKUP(N2610,Currecny_M!$A$1:$P$10,MATCH(Database!C2610,Currecny_M!$A$1:$P$1,0),FALSE))/VLOOKUP('Cover page'!$B$6,Currecny_M!$A$1:$P$10,MATCH(Database!C2610,Currecny_M!$A$1:$P$1,0),FALSE)</f>
        <v>-2406.21468</v>
      </c>
      <c r="N2610" s="6" t="str">
        <f>VLOOKUP(B2610,Master!$A$2:$C$11,3,FALSE)</f>
        <v>Euro</v>
      </c>
      <c r="O2610" s="6" t="str">
        <f>VLOOKUP(B2610,Master!$A$2:$C$11,2,FALSE)</f>
        <v>Europe</v>
      </c>
      <c r="Q2610" s="39" t="str">
        <f>VLOOKUP(D2610,GL_Master!$A$1:$D$80,2,FALSE)</f>
        <v>BS</v>
      </c>
      <c r="R2610" s="39" t="str">
        <f>VLOOKUP(D2610,GL_Master!$A$1:$D$80,3,FALSE)</f>
        <v>Share Capital</v>
      </c>
      <c r="S2610" s="39" t="str">
        <f>VLOOKUP(D2610,GL_Master!$A$1:$D$80,4,FALSE)</f>
        <v>Equity shares</v>
      </c>
    </row>
    <row r="2611" spans="1:19" x14ac:dyDescent="0.25">
      <c r="A2611" s="39" t="s">
        <v>262</v>
      </c>
      <c r="B2611" s="39" t="s">
        <v>237</v>
      </c>
      <c r="C2611" s="7">
        <v>44197</v>
      </c>
      <c r="D2611" s="39" t="s">
        <v>52</v>
      </c>
      <c r="E2611" s="39">
        <v>-50786</v>
      </c>
      <c r="F2611" s="82">
        <f t="shared" si="120"/>
        <v>-50.786000000000001</v>
      </c>
      <c r="G2611" s="39">
        <f>VLOOKUP(N2611,Currecny_M!$A$1:$P$10,2,FALSE)</f>
        <v>83</v>
      </c>
      <c r="H2611" s="39">
        <f>MATCH(C2611,Currecny_M!$A$1:$P$1,0)</f>
        <v>11</v>
      </c>
      <c r="I2611" s="39">
        <f>VLOOKUP(N2611,Currecny_M!$A$1:$P$10,MATCH(Database!C2611,Currecny_M!$A$1:$P$1,0),FALSE)</f>
        <v>90.78</v>
      </c>
      <c r="J2611" s="82">
        <f t="shared" si="121"/>
        <v>-4610.3530799999999</v>
      </c>
      <c r="K2611" s="39">
        <f>VLOOKUP('Cover page'!$B$6,Currecny_M!$A$1:$P$10,MATCH(Database!C2611,Currecny_M!$A$1:$P$1,0),FALSE)</f>
        <v>1</v>
      </c>
      <c r="L2611" s="82">
        <f t="shared" si="122"/>
        <v>-4610.3530799999999</v>
      </c>
      <c r="M2611" s="82">
        <f>((E2611/$F$1)*VLOOKUP(N2611,Currecny_M!$A$1:$P$10,MATCH(Database!C2611,Currecny_M!$A$1:$P$1,0),FALSE))/VLOOKUP('Cover page'!$B$6,Currecny_M!$A$1:$P$10,MATCH(Database!C2611,Currecny_M!$A$1:$P$1,0),FALSE)</f>
        <v>-4610.3530799999999</v>
      </c>
      <c r="N2611" s="6" t="str">
        <f>VLOOKUP(B2611,Master!$A$2:$C$11,3,FALSE)</f>
        <v>Euro</v>
      </c>
      <c r="O2611" s="6" t="str">
        <f>VLOOKUP(B2611,Master!$A$2:$C$11,2,FALSE)</f>
        <v>Europe</v>
      </c>
      <c r="Q2611" s="39" t="str">
        <f>VLOOKUP(D2611,GL_Master!$A$1:$D$80,2,FALSE)</f>
        <v>BS</v>
      </c>
      <c r="R2611" s="39" t="str">
        <f>VLOOKUP(D2611,GL_Master!$A$1:$D$80,3,FALSE)</f>
        <v>Reserve and Surplus</v>
      </c>
      <c r="S2611" s="39" t="str">
        <f>VLOOKUP(D2611,GL_Master!$A$1:$D$80,4,FALSE)</f>
        <v>Reserves at the commencement of the year</v>
      </c>
    </row>
    <row r="2612" spans="1:19" x14ac:dyDescent="0.25">
      <c r="A2612" s="39" t="s">
        <v>262</v>
      </c>
      <c r="B2612" s="39" t="s">
        <v>237</v>
      </c>
      <c r="C2612" s="7">
        <v>44197</v>
      </c>
      <c r="D2612" s="39" t="s">
        <v>53</v>
      </c>
      <c r="E2612" s="39">
        <v>-6677</v>
      </c>
      <c r="F2612" s="82">
        <f t="shared" si="120"/>
        <v>-6.6769999999999996</v>
      </c>
      <c r="G2612" s="39">
        <f>VLOOKUP(N2612,Currecny_M!$A$1:$P$10,2,FALSE)</f>
        <v>83</v>
      </c>
      <c r="H2612" s="39">
        <f>MATCH(C2612,Currecny_M!$A$1:$P$1,0)</f>
        <v>11</v>
      </c>
      <c r="I2612" s="39">
        <f>VLOOKUP(N2612,Currecny_M!$A$1:$P$10,MATCH(Database!C2612,Currecny_M!$A$1:$P$1,0),FALSE)</f>
        <v>90.78</v>
      </c>
      <c r="J2612" s="82">
        <f t="shared" si="121"/>
        <v>-606.13806</v>
      </c>
      <c r="K2612" s="39">
        <f>VLOOKUP('Cover page'!$B$6,Currecny_M!$A$1:$P$10,MATCH(Database!C2612,Currecny_M!$A$1:$P$1,0),FALSE)</f>
        <v>1</v>
      </c>
      <c r="L2612" s="82">
        <f t="shared" si="122"/>
        <v>-606.13806</v>
      </c>
      <c r="M2612" s="82">
        <f>((E2612/$F$1)*VLOOKUP(N2612,Currecny_M!$A$1:$P$10,MATCH(Database!C2612,Currecny_M!$A$1:$P$1,0),FALSE))/VLOOKUP('Cover page'!$B$6,Currecny_M!$A$1:$P$10,MATCH(Database!C2612,Currecny_M!$A$1:$P$1,0),FALSE)</f>
        <v>-606.13806</v>
      </c>
      <c r="N2612" s="6" t="str">
        <f>VLOOKUP(B2612,Master!$A$2:$C$11,3,FALSE)</f>
        <v>Euro</v>
      </c>
      <c r="O2612" s="6" t="str">
        <f>VLOOKUP(B2612,Master!$A$2:$C$11,2,FALSE)</f>
        <v>Europe</v>
      </c>
      <c r="Q2612" s="39" t="str">
        <f>VLOOKUP(D2612,GL_Master!$A$1:$D$80,2,FALSE)</f>
        <v>BS</v>
      </c>
      <c r="R2612" s="39" t="str">
        <f>VLOOKUP(D2612,GL_Master!$A$1:$D$80,3,FALSE)</f>
        <v>Loan Fund</v>
      </c>
      <c r="S2612" s="39" t="str">
        <f>VLOOKUP(D2612,GL_Master!$A$1:$D$80,4,FALSE)</f>
        <v>Term Loan</v>
      </c>
    </row>
    <row r="2613" spans="1:19" x14ac:dyDescent="0.25">
      <c r="A2613" s="39" t="s">
        <v>262</v>
      </c>
      <c r="B2613" s="39" t="s">
        <v>237</v>
      </c>
      <c r="C2613" s="7">
        <v>44197</v>
      </c>
      <c r="D2613" s="39" t="s">
        <v>54</v>
      </c>
      <c r="E2613" s="39">
        <v>56</v>
      </c>
      <c r="F2613" s="82">
        <f t="shared" si="120"/>
        <v>5.6000000000000001E-2</v>
      </c>
      <c r="G2613" s="39">
        <f>VLOOKUP(N2613,Currecny_M!$A$1:$P$10,2,FALSE)</f>
        <v>83</v>
      </c>
      <c r="H2613" s="39">
        <f>MATCH(C2613,Currecny_M!$A$1:$P$1,0)</f>
        <v>11</v>
      </c>
      <c r="I2613" s="39">
        <f>VLOOKUP(N2613,Currecny_M!$A$1:$P$10,MATCH(Database!C2613,Currecny_M!$A$1:$P$1,0),FALSE)</f>
        <v>90.78</v>
      </c>
      <c r="J2613" s="82">
        <f t="shared" si="121"/>
        <v>5.0836800000000002</v>
      </c>
      <c r="K2613" s="39">
        <f>VLOOKUP('Cover page'!$B$6,Currecny_M!$A$1:$P$10,MATCH(Database!C2613,Currecny_M!$A$1:$P$1,0),FALSE)</f>
        <v>1</v>
      </c>
      <c r="L2613" s="82">
        <f t="shared" si="122"/>
        <v>5.0836800000000002</v>
      </c>
      <c r="M2613" s="82">
        <f>((E2613/$F$1)*VLOOKUP(N2613,Currecny_M!$A$1:$P$10,MATCH(Database!C2613,Currecny_M!$A$1:$P$1,0),FALSE))/VLOOKUP('Cover page'!$B$6,Currecny_M!$A$1:$P$10,MATCH(Database!C2613,Currecny_M!$A$1:$P$1,0),FALSE)</f>
        <v>5.0836800000000002</v>
      </c>
      <c r="N2613" s="6" t="str">
        <f>VLOOKUP(B2613,Master!$A$2:$C$11,3,FALSE)</f>
        <v>Euro</v>
      </c>
      <c r="O2613" s="6" t="str">
        <f>VLOOKUP(B2613,Master!$A$2:$C$11,2,FALSE)</f>
        <v>Europe</v>
      </c>
      <c r="Q2613" s="39" t="str">
        <f>VLOOKUP(D2613,GL_Master!$A$1:$D$80,2,FALSE)</f>
        <v>BS</v>
      </c>
      <c r="R2613" s="39" t="str">
        <f>VLOOKUP(D2613,GL_Master!$A$1:$D$80,3,FALSE)</f>
        <v>Trade Payables</v>
      </c>
      <c r="S2613" s="39" t="str">
        <f>VLOOKUP(D2613,GL_Master!$A$1:$D$80,4,FALSE)</f>
        <v>Trade payable</v>
      </c>
    </row>
    <row r="2614" spans="1:19" x14ac:dyDescent="0.25">
      <c r="A2614" s="39" t="s">
        <v>262</v>
      </c>
      <c r="B2614" s="39" t="s">
        <v>237</v>
      </c>
      <c r="C2614" s="7">
        <v>44197</v>
      </c>
      <c r="D2614" s="39" t="s">
        <v>34</v>
      </c>
      <c r="E2614" s="39">
        <v>-1446</v>
      </c>
      <c r="F2614" s="82">
        <f t="shared" si="120"/>
        <v>-1.446</v>
      </c>
      <c r="G2614" s="39">
        <f>VLOOKUP(N2614,Currecny_M!$A$1:$P$10,2,FALSE)</f>
        <v>83</v>
      </c>
      <c r="H2614" s="39">
        <f>MATCH(C2614,Currecny_M!$A$1:$P$1,0)</f>
        <v>11</v>
      </c>
      <c r="I2614" s="39">
        <f>VLOOKUP(N2614,Currecny_M!$A$1:$P$10,MATCH(Database!C2614,Currecny_M!$A$1:$P$1,0),FALSE)</f>
        <v>90.78</v>
      </c>
      <c r="J2614" s="82">
        <f t="shared" si="121"/>
        <v>-131.26787999999999</v>
      </c>
      <c r="K2614" s="39">
        <f>VLOOKUP('Cover page'!$B$6,Currecny_M!$A$1:$P$10,MATCH(Database!C2614,Currecny_M!$A$1:$P$1,0),FALSE)</f>
        <v>1</v>
      </c>
      <c r="L2614" s="82">
        <f t="shared" si="122"/>
        <v>-131.26787999999999</v>
      </c>
      <c r="M2614" s="82">
        <f>((E2614/$F$1)*VLOOKUP(N2614,Currecny_M!$A$1:$P$10,MATCH(Database!C2614,Currecny_M!$A$1:$P$1,0),FALSE))/VLOOKUP('Cover page'!$B$6,Currecny_M!$A$1:$P$10,MATCH(Database!C2614,Currecny_M!$A$1:$P$1,0),FALSE)</f>
        <v>-131.26787999999999</v>
      </c>
      <c r="N2614" s="6" t="str">
        <f>VLOOKUP(B2614,Master!$A$2:$C$11,3,FALSE)</f>
        <v>Euro</v>
      </c>
      <c r="O2614" s="6" t="str">
        <f>VLOOKUP(B2614,Master!$A$2:$C$11,2,FALSE)</f>
        <v>Europe</v>
      </c>
      <c r="Q2614" s="39" t="str">
        <f>VLOOKUP(D2614,GL_Master!$A$1:$D$80,2,FALSE)</f>
        <v>BS</v>
      </c>
      <c r="R2614" s="39" t="str">
        <f>VLOOKUP(D2614,GL_Master!$A$1:$D$80,3,FALSE)</f>
        <v>Provisions</v>
      </c>
      <c r="S2614" s="39" t="str">
        <f>VLOOKUP(D2614,GL_Master!$A$1:$D$80,4,FALSE)</f>
        <v>Expenses payables</v>
      </c>
    </row>
    <row r="2615" spans="1:19" x14ac:dyDescent="0.25">
      <c r="A2615" s="39" t="s">
        <v>262</v>
      </c>
      <c r="B2615" s="39" t="s">
        <v>237</v>
      </c>
      <c r="C2615" s="7">
        <v>44197</v>
      </c>
      <c r="D2615" s="39" t="s">
        <v>18</v>
      </c>
      <c r="E2615" s="39">
        <v>-838</v>
      </c>
      <c r="F2615" s="82">
        <f t="shared" si="120"/>
        <v>-0.83799999999999997</v>
      </c>
      <c r="G2615" s="39">
        <f>VLOOKUP(N2615,Currecny_M!$A$1:$P$10,2,FALSE)</f>
        <v>83</v>
      </c>
      <c r="H2615" s="39">
        <f>MATCH(C2615,Currecny_M!$A$1:$P$1,0)</f>
        <v>11</v>
      </c>
      <c r="I2615" s="39">
        <f>VLOOKUP(N2615,Currecny_M!$A$1:$P$10,MATCH(Database!C2615,Currecny_M!$A$1:$P$1,0),FALSE)</f>
        <v>90.78</v>
      </c>
      <c r="J2615" s="82">
        <f t="shared" si="121"/>
        <v>-76.073639999999997</v>
      </c>
      <c r="K2615" s="39">
        <f>VLOOKUP('Cover page'!$B$6,Currecny_M!$A$1:$P$10,MATCH(Database!C2615,Currecny_M!$A$1:$P$1,0),FALSE)</f>
        <v>1</v>
      </c>
      <c r="L2615" s="82">
        <f t="shared" si="122"/>
        <v>-76.073639999999997</v>
      </c>
      <c r="M2615" s="82">
        <f>((E2615/$F$1)*VLOOKUP(N2615,Currecny_M!$A$1:$P$10,MATCH(Database!C2615,Currecny_M!$A$1:$P$1,0),FALSE))/VLOOKUP('Cover page'!$B$6,Currecny_M!$A$1:$P$10,MATCH(Database!C2615,Currecny_M!$A$1:$P$1,0),FALSE)</f>
        <v>-76.073639999999997</v>
      </c>
      <c r="N2615" s="6" t="str">
        <f>VLOOKUP(B2615,Master!$A$2:$C$11,3,FALSE)</f>
        <v>Euro</v>
      </c>
      <c r="O2615" s="6" t="str">
        <f>VLOOKUP(B2615,Master!$A$2:$C$11,2,FALSE)</f>
        <v>Europe</v>
      </c>
      <c r="Q2615" s="39" t="str">
        <f>VLOOKUP(D2615,GL_Master!$A$1:$D$80,2,FALSE)</f>
        <v>BS</v>
      </c>
      <c r="R2615" s="39" t="str">
        <f>VLOOKUP(D2615,GL_Master!$A$1:$D$80,3,FALSE)</f>
        <v>Other current liabilities</v>
      </c>
      <c r="S2615" s="39" t="str">
        <f>VLOOKUP(D2615,GL_Master!$A$1:$D$80,4,FALSE)</f>
        <v>Employee related liabilities</v>
      </c>
    </row>
    <row r="2616" spans="1:19" x14ac:dyDescent="0.25">
      <c r="A2616" s="39" t="s">
        <v>262</v>
      </c>
      <c r="B2616" s="39" t="s">
        <v>237</v>
      </c>
      <c r="C2616" s="7">
        <v>44197</v>
      </c>
      <c r="D2616" s="39" t="s">
        <v>55</v>
      </c>
      <c r="E2616" s="39">
        <v>-107</v>
      </c>
      <c r="F2616" s="82">
        <f t="shared" si="120"/>
        <v>-0.107</v>
      </c>
      <c r="G2616" s="39">
        <f>VLOOKUP(N2616,Currecny_M!$A$1:$P$10,2,FALSE)</f>
        <v>83</v>
      </c>
      <c r="H2616" s="39">
        <f>MATCH(C2616,Currecny_M!$A$1:$P$1,0)</f>
        <v>11</v>
      </c>
      <c r="I2616" s="39">
        <f>VLOOKUP(N2616,Currecny_M!$A$1:$P$10,MATCH(Database!C2616,Currecny_M!$A$1:$P$1,0),FALSE)</f>
        <v>90.78</v>
      </c>
      <c r="J2616" s="82">
        <f t="shared" si="121"/>
        <v>-9.7134599999999995</v>
      </c>
      <c r="K2616" s="39">
        <f>VLOOKUP('Cover page'!$B$6,Currecny_M!$A$1:$P$10,MATCH(Database!C2616,Currecny_M!$A$1:$P$1,0),FALSE)</f>
        <v>1</v>
      </c>
      <c r="L2616" s="82">
        <f t="shared" si="122"/>
        <v>-9.7134599999999995</v>
      </c>
      <c r="M2616" s="82">
        <f>((E2616/$F$1)*VLOOKUP(N2616,Currecny_M!$A$1:$P$10,MATCH(Database!C2616,Currecny_M!$A$1:$P$1,0),FALSE))/VLOOKUP('Cover page'!$B$6,Currecny_M!$A$1:$P$10,MATCH(Database!C2616,Currecny_M!$A$1:$P$1,0),FALSE)</f>
        <v>-9.7134599999999995</v>
      </c>
      <c r="N2616" s="6" t="str">
        <f>VLOOKUP(B2616,Master!$A$2:$C$11,3,FALSE)</f>
        <v>Euro</v>
      </c>
      <c r="O2616" s="6" t="str">
        <f>VLOOKUP(B2616,Master!$A$2:$C$11,2,FALSE)</f>
        <v>Europe</v>
      </c>
      <c r="Q2616" s="39" t="str">
        <f>VLOOKUP(D2616,GL_Master!$A$1:$D$80,2,FALSE)</f>
        <v>BS</v>
      </c>
      <c r="R2616" s="39" t="str">
        <f>VLOOKUP(D2616,GL_Master!$A$1:$D$80,3,FALSE)</f>
        <v>Other current liabilities</v>
      </c>
      <c r="S2616" s="39" t="str">
        <f>VLOOKUP(D2616,GL_Master!$A$1:$D$80,4,FALSE)</f>
        <v>Security deposit received</v>
      </c>
    </row>
    <row r="2617" spans="1:19" x14ac:dyDescent="0.25">
      <c r="A2617" s="39" t="s">
        <v>262</v>
      </c>
      <c r="B2617" s="39" t="s">
        <v>237</v>
      </c>
      <c r="C2617" s="7">
        <v>44197</v>
      </c>
      <c r="D2617" s="39" t="s">
        <v>56</v>
      </c>
      <c r="E2617" s="39">
        <v>-28</v>
      </c>
      <c r="F2617" s="82">
        <f t="shared" si="120"/>
        <v>-2.8000000000000001E-2</v>
      </c>
      <c r="G2617" s="39">
        <f>VLOOKUP(N2617,Currecny_M!$A$1:$P$10,2,FALSE)</f>
        <v>83</v>
      </c>
      <c r="H2617" s="39">
        <f>MATCH(C2617,Currecny_M!$A$1:$P$1,0)</f>
        <v>11</v>
      </c>
      <c r="I2617" s="39">
        <f>VLOOKUP(N2617,Currecny_M!$A$1:$P$10,MATCH(Database!C2617,Currecny_M!$A$1:$P$1,0),FALSE)</f>
        <v>90.78</v>
      </c>
      <c r="J2617" s="82">
        <f t="shared" si="121"/>
        <v>-2.5418400000000001</v>
      </c>
      <c r="K2617" s="39">
        <f>VLOOKUP('Cover page'!$B$6,Currecny_M!$A$1:$P$10,MATCH(Database!C2617,Currecny_M!$A$1:$P$1,0),FALSE)</f>
        <v>1</v>
      </c>
      <c r="L2617" s="82">
        <f t="shared" si="122"/>
        <v>-2.5418400000000001</v>
      </c>
      <c r="M2617" s="82">
        <f>((E2617/$F$1)*VLOOKUP(N2617,Currecny_M!$A$1:$P$10,MATCH(Database!C2617,Currecny_M!$A$1:$P$1,0),FALSE))/VLOOKUP('Cover page'!$B$6,Currecny_M!$A$1:$P$10,MATCH(Database!C2617,Currecny_M!$A$1:$P$1,0),FALSE)</f>
        <v>-2.5418400000000001</v>
      </c>
      <c r="N2617" s="6" t="str">
        <f>VLOOKUP(B2617,Master!$A$2:$C$11,3,FALSE)</f>
        <v>Euro</v>
      </c>
      <c r="O2617" s="6" t="str">
        <f>VLOOKUP(B2617,Master!$A$2:$C$11,2,FALSE)</f>
        <v>Europe</v>
      </c>
      <c r="Q2617" s="39" t="str">
        <f>VLOOKUP(D2617,GL_Master!$A$1:$D$80,2,FALSE)</f>
        <v>BS</v>
      </c>
      <c r="R2617" s="39" t="str">
        <f>VLOOKUP(D2617,GL_Master!$A$1:$D$80,3,FALSE)</f>
        <v>Other Tax Payables</v>
      </c>
      <c r="S2617" s="39" t="str">
        <f>VLOOKUP(D2617,GL_Master!$A$1:$D$80,4,FALSE)</f>
        <v>Tax deducted at source payable</v>
      </c>
    </row>
    <row r="2618" spans="1:19" x14ac:dyDescent="0.25">
      <c r="A2618" s="39" t="s">
        <v>262</v>
      </c>
      <c r="B2618" s="39" t="s">
        <v>237</v>
      </c>
      <c r="C2618" s="7">
        <v>44197</v>
      </c>
      <c r="D2618" s="39" t="s">
        <v>57</v>
      </c>
      <c r="E2618" s="39">
        <v>-248</v>
      </c>
      <c r="F2618" s="82">
        <f t="shared" si="120"/>
        <v>-0.248</v>
      </c>
      <c r="G2618" s="39">
        <f>VLOOKUP(N2618,Currecny_M!$A$1:$P$10,2,FALSE)</f>
        <v>83</v>
      </c>
      <c r="H2618" s="39">
        <f>MATCH(C2618,Currecny_M!$A$1:$P$1,0)</f>
        <v>11</v>
      </c>
      <c r="I2618" s="39">
        <f>VLOOKUP(N2618,Currecny_M!$A$1:$P$10,MATCH(Database!C2618,Currecny_M!$A$1:$P$1,0),FALSE)</f>
        <v>90.78</v>
      </c>
      <c r="J2618" s="82">
        <f t="shared" si="121"/>
        <v>-22.513439999999999</v>
      </c>
      <c r="K2618" s="39">
        <f>VLOOKUP('Cover page'!$B$6,Currecny_M!$A$1:$P$10,MATCH(Database!C2618,Currecny_M!$A$1:$P$1,0),FALSE)</f>
        <v>1</v>
      </c>
      <c r="L2618" s="82">
        <f t="shared" si="122"/>
        <v>-22.513439999999999</v>
      </c>
      <c r="M2618" s="82">
        <f>((E2618/$F$1)*VLOOKUP(N2618,Currecny_M!$A$1:$P$10,MATCH(Database!C2618,Currecny_M!$A$1:$P$1,0),FALSE))/VLOOKUP('Cover page'!$B$6,Currecny_M!$A$1:$P$10,MATCH(Database!C2618,Currecny_M!$A$1:$P$1,0),FALSE)</f>
        <v>-22.513439999999999</v>
      </c>
      <c r="N2618" s="6" t="str">
        <f>VLOOKUP(B2618,Master!$A$2:$C$11,3,FALSE)</f>
        <v>Euro</v>
      </c>
      <c r="O2618" s="6" t="str">
        <f>VLOOKUP(B2618,Master!$A$2:$C$11,2,FALSE)</f>
        <v>Europe</v>
      </c>
      <c r="Q2618" s="39" t="str">
        <f>VLOOKUP(D2618,GL_Master!$A$1:$D$80,2,FALSE)</f>
        <v>BS</v>
      </c>
      <c r="R2618" s="39" t="str">
        <f>VLOOKUP(D2618,GL_Master!$A$1:$D$80,3,FALSE)</f>
        <v>Other Tax Payables</v>
      </c>
      <c r="S2618" s="39" t="str">
        <f>VLOOKUP(D2618,GL_Master!$A$1:$D$80,4,FALSE)</f>
        <v>Tax deducted at source payable</v>
      </c>
    </row>
    <row r="2619" spans="1:19" x14ac:dyDescent="0.25">
      <c r="A2619" s="39" t="s">
        <v>262</v>
      </c>
      <c r="B2619" s="39" t="s">
        <v>237</v>
      </c>
      <c r="C2619" s="7">
        <v>44197</v>
      </c>
      <c r="D2619" s="39" t="s">
        <v>58</v>
      </c>
      <c r="E2619" s="39">
        <v>-1911</v>
      </c>
      <c r="F2619" s="82">
        <f t="shared" si="120"/>
        <v>-1.911</v>
      </c>
      <c r="G2619" s="39">
        <f>VLOOKUP(N2619,Currecny_M!$A$1:$P$10,2,FALSE)</f>
        <v>83</v>
      </c>
      <c r="H2619" s="39">
        <f>MATCH(C2619,Currecny_M!$A$1:$P$1,0)</f>
        <v>11</v>
      </c>
      <c r="I2619" s="39">
        <f>VLOOKUP(N2619,Currecny_M!$A$1:$P$10,MATCH(Database!C2619,Currecny_M!$A$1:$P$1,0),FALSE)</f>
        <v>90.78</v>
      </c>
      <c r="J2619" s="82">
        <f t="shared" si="121"/>
        <v>-173.48058</v>
      </c>
      <c r="K2619" s="39">
        <f>VLOOKUP('Cover page'!$B$6,Currecny_M!$A$1:$P$10,MATCH(Database!C2619,Currecny_M!$A$1:$P$1,0),FALSE)</f>
        <v>1</v>
      </c>
      <c r="L2619" s="82">
        <f t="shared" si="122"/>
        <v>-173.48058</v>
      </c>
      <c r="M2619" s="82">
        <f>((E2619/$F$1)*VLOOKUP(N2619,Currecny_M!$A$1:$P$10,MATCH(Database!C2619,Currecny_M!$A$1:$P$1,0),FALSE))/VLOOKUP('Cover page'!$B$6,Currecny_M!$A$1:$P$10,MATCH(Database!C2619,Currecny_M!$A$1:$P$1,0),FALSE)</f>
        <v>-173.48058</v>
      </c>
      <c r="N2619" s="6" t="str">
        <f>VLOOKUP(B2619,Master!$A$2:$C$11,3,FALSE)</f>
        <v>Euro</v>
      </c>
      <c r="O2619" s="6" t="str">
        <f>VLOOKUP(B2619,Master!$A$2:$C$11,2,FALSE)</f>
        <v>Europe</v>
      </c>
      <c r="Q2619" s="39" t="str">
        <f>VLOOKUP(D2619,GL_Master!$A$1:$D$80,2,FALSE)</f>
        <v>BS</v>
      </c>
      <c r="R2619" s="39" t="str">
        <f>VLOOKUP(D2619,GL_Master!$A$1:$D$80,3,FALSE)</f>
        <v>Long-term provisions</v>
      </c>
      <c r="S2619" s="39" t="str">
        <f>VLOOKUP(D2619,GL_Master!$A$1:$D$80,4,FALSE)</f>
        <v>Provision for gratuity</v>
      </c>
    </row>
    <row r="2620" spans="1:19" x14ac:dyDescent="0.25">
      <c r="A2620" s="39" t="s">
        <v>262</v>
      </c>
      <c r="B2620" s="39" t="s">
        <v>237</v>
      </c>
      <c r="C2620" s="7">
        <v>44197</v>
      </c>
      <c r="D2620" s="39" t="s">
        <v>59</v>
      </c>
      <c r="E2620" s="39">
        <v>-776</v>
      </c>
      <c r="F2620" s="82">
        <f t="shared" si="120"/>
        <v>-0.77600000000000002</v>
      </c>
      <c r="G2620" s="39">
        <f>VLOOKUP(N2620,Currecny_M!$A$1:$P$10,2,FALSE)</f>
        <v>83</v>
      </c>
      <c r="H2620" s="39">
        <f>MATCH(C2620,Currecny_M!$A$1:$P$1,0)</f>
        <v>11</v>
      </c>
      <c r="I2620" s="39">
        <f>VLOOKUP(N2620,Currecny_M!$A$1:$P$10,MATCH(Database!C2620,Currecny_M!$A$1:$P$1,0),FALSE)</f>
        <v>90.78</v>
      </c>
      <c r="J2620" s="82">
        <f t="shared" si="121"/>
        <v>-70.445279999999997</v>
      </c>
      <c r="K2620" s="39">
        <f>VLOOKUP('Cover page'!$B$6,Currecny_M!$A$1:$P$10,MATCH(Database!C2620,Currecny_M!$A$1:$P$1,0),FALSE)</f>
        <v>1</v>
      </c>
      <c r="L2620" s="82">
        <f t="shared" si="122"/>
        <v>-70.445279999999997</v>
      </c>
      <c r="M2620" s="82">
        <f>((E2620/$F$1)*VLOOKUP(N2620,Currecny_M!$A$1:$P$10,MATCH(Database!C2620,Currecny_M!$A$1:$P$1,0),FALSE))/VLOOKUP('Cover page'!$B$6,Currecny_M!$A$1:$P$10,MATCH(Database!C2620,Currecny_M!$A$1:$P$1,0),FALSE)</f>
        <v>-70.445279999999997</v>
      </c>
      <c r="N2620" s="6" t="str">
        <f>VLOOKUP(B2620,Master!$A$2:$C$11,3,FALSE)</f>
        <v>Euro</v>
      </c>
      <c r="O2620" s="6" t="str">
        <f>VLOOKUP(B2620,Master!$A$2:$C$11,2,FALSE)</f>
        <v>Europe</v>
      </c>
      <c r="Q2620" s="39" t="str">
        <f>VLOOKUP(D2620,GL_Master!$A$1:$D$80,2,FALSE)</f>
        <v>BS</v>
      </c>
      <c r="R2620" s="39" t="str">
        <f>VLOOKUP(D2620,GL_Master!$A$1:$D$80,3,FALSE)</f>
        <v>Long-term provisions</v>
      </c>
      <c r="S2620" s="39" t="str">
        <f>VLOOKUP(D2620,GL_Master!$A$1:$D$80,4,FALSE)</f>
        <v>Provision for leave encashment</v>
      </c>
    </row>
    <row r="2621" spans="1:19" x14ac:dyDescent="0.25">
      <c r="A2621" s="39" t="s">
        <v>262</v>
      </c>
      <c r="B2621" s="39" t="s">
        <v>237</v>
      </c>
      <c r="C2621" s="7">
        <v>44197</v>
      </c>
      <c r="D2621" s="39" t="s">
        <v>60</v>
      </c>
      <c r="E2621" s="39">
        <v>-216</v>
      </c>
      <c r="F2621" s="82">
        <f t="shared" si="120"/>
        <v>-0.216</v>
      </c>
      <c r="G2621" s="39">
        <f>VLOOKUP(N2621,Currecny_M!$A$1:$P$10,2,FALSE)</f>
        <v>83</v>
      </c>
      <c r="H2621" s="39">
        <f>MATCH(C2621,Currecny_M!$A$1:$P$1,0)</f>
        <v>11</v>
      </c>
      <c r="I2621" s="39">
        <f>VLOOKUP(N2621,Currecny_M!$A$1:$P$10,MATCH(Database!C2621,Currecny_M!$A$1:$P$1,0),FALSE)</f>
        <v>90.78</v>
      </c>
      <c r="J2621" s="82">
        <f t="shared" si="121"/>
        <v>-19.60848</v>
      </c>
      <c r="K2621" s="39">
        <f>VLOOKUP('Cover page'!$B$6,Currecny_M!$A$1:$P$10,MATCH(Database!C2621,Currecny_M!$A$1:$P$1,0),FALSE)</f>
        <v>1</v>
      </c>
      <c r="L2621" s="82">
        <f t="shared" si="122"/>
        <v>-19.60848</v>
      </c>
      <c r="M2621" s="82">
        <f>((E2621/$F$1)*VLOOKUP(N2621,Currecny_M!$A$1:$P$10,MATCH(Database!C2621,Currecny_M!$A$1:$P$1,0),FALSE))/VLOOKUP('Cover page'!$B$6,Currecny_M!$A$1:$P$10,MATCH(Database!C2621,Currecny_M!$A$1:$P$1,0),FALSE)</f>
        <v>-19.60848</v>
      </c>
      <c r="N2621" s="6" t="str">
        <f>VLOOKUP(B2621,Master!$A$2:$C$11,3,FALSE)</f>
        <v>Euro</v>
      </c>
      <c r="O2621" s="6" t="str">
        <f>VLOOKUP(B2621,Master!$A$2:$C$11,2,FALSE)</f>
        <v>Europe</v>
      </c>
      <c r="Q2621" s="39" t="str">
        <f>VLOOKUP(D2621,GL_Master!$A$1:$D$80,2,FALSE)</f>
        <v>BS</v>
      </c>
      <c r="R2621" s="39" t="str">
        <f>VLOOKUP(D2621,GL_Master!$A$1:$D$80,3,FALSE)</f>
        <v>Trade Payables</v>
      </c>
      <c r="S2621" s="39" t="str">
        <f>VLOOKUP(D2621,GL_Master!$A$1:$D$80,4,FALSE)</f>
        <v>Trade payable</v>
      </c>
    </row>
    <row r="2622" spans="1:19" x14ac:dyDescent="0.25">
      <c r="A2622" s="39" t="s">
        <v>262</v>
      </c>
      <c r="B2622" s="39" t="s">
        <v>237</v>
      </c>
      <c r="C2622" s="7">
        <v>44197</v>
      </c>
      <c r="D2622" s="39" t="s">
        <v>61</v>
      </c>
      <c r="E2622" s="39">
        <v>-2427</v>
      </c>
      <c r="F2622" s="82">
        <f t="shared" si="120"/>
        <v>-2.427</v>
      </c>
      <c r="G2622" s="39">
        <f>VLOOKUP(N2622,Currecny_M!$A$1:$P$10,2,FALSE)</f>
        <v>83</v>
      </c>
      <c r="H2622" s="39">
        <f>MATCH(C2622,Currecny_M!$A$1:$P$1,0)</f>
        <v>11</v>
      </c>
      <c r="I2622" s="39">
        <f>VLOOKUP(N2622,Currecny_M!$A$1:$P$10,MATCH(Database!C2622,Currecny_M!$A$1:$P$1,0),FALSE)</f>
        <v>90.78</v>
      </c>
      <c r="J2622" s="82">
        <f t="shared" si="121"/>
        <v>-220.32306</v>
      </c>
      <c r="K2622" s="39">
        <f>VLOOKUP('Cover page'!$B$6,Currecny_M!$A$1:$P$10,MATCH(Database!C2622,Currecny_M!$A$1:$P$1,0),FALSE)</f>
        <v>1</v>
      </c>
      <c r="L2622" s="82">
        <f t="shared" si="122"/>
        <v>-220.32306</v>
      </c>
      <c r="M2622" s="82">
        <f>((E2622/$F$1)*VLOOKUP(N2622,Currecny_M!$A$1:$P$10,MATCH(Database!C2622,Currecny_M!$A$1:$P$1,0),FALSE))/VLOOKUP('Cover page'!$B$6,Currecny_M!$A$1:$P$10,MATCH(Database!C2622,Currecny_M!$A$1:$P$1,0),FALSE)</f>
        <v>-220.32306</v>
      </c>
      <c r="N2622" s="6" t="str">
        <f>VLOOKUP(B2622,Master!$A$2:$C$11,3,FALSE)</f>
        <v>Euro</v>
      </c>
      <c r="O2622" s="6" t="str">
        <f>VLOOKUP(B2622,Master!$A$2:$C$11,2,FALSE)</f>
        <v>Europe</v>
      </c>
      <c r="Q2622" s="39" t="str">
        <f>VLOOKUP(D2622,GL_Master!$A$1:$D$80,2,FALSE)</f>
        <v>BS</v>
      </c>
      <c r="R2622" s="39" t="str">
        <f>VLOOKUP(D2622,GL_Master!$A$1:$D$80,3,FALSE)</f>
        <v>Provisions</v>
      </c>
      <c r="S2622" s="39" t="str">
        <f>VLOOKUP(D2622,GL_Master!$A$1:$D$80,4,FALSE)</f>
        <v>Provision for doubtful assets</v>
      </c>
    </row>
    <row r="2623" spans="1:19" x14ac:dyDescent="0.25">
      <c r="A2623" s="39" t="s">
        <v>262</v>
      </c>
      <c r="B2623" s="39" t="s">
        <v>237</v>
      </c>
      <c r="C2623" s="7">
        <v>44197</v>
      </c>
      <c r="D2623" s="39" t="s">
        <v>62</v>
      </c>
      <c r="E2623" s="39">
        <v>-84</v>
      </c>
      <c r="F2623" s="82">
        <f t="shared" si="120"/>
        <v>-8.4000000000000005E-2</v>
      </c>
      <c r="G2623" s="39">
        <f>VLOOKUP(N2623,Currecny_M!$A$1:$P$10,2,FALSE)</f>
        <v>83</v>
      </c>
      <c r="H2623" s="39">
        <f>MATCH(C2623,Currecny_M!$A$1:$P$1,0)</f>
        <v>11</v>
      </c>
      <c r="I2623" s="39">
        <f>VLOOKUP(N2623,Currecny_M!$A$1:$P$10,MATCH(Database!C2623,Currecny_M!$A$1:$P$1,0),FALSE)</f>
        <v>90.78</v>
      </c>
      <c r="J2623" s="82">
        <f t="shared" si="121"/>
        <v>-7.6255200000000007</v>
      </c>
      <c r="K2623" s="39">
        <f>VLOOKUP('Cover page'!$B$6,Currecny_M!$A$1:$P$10,MATCH(Database!C2623,Currecny_M!$A$1:$P$1,0),FALSE)</f>
        <v>1</v>
      </c>
      <c r="L2623" s="82">
        <f t="shared" si="122"/>
        <v>-7.6255200000000007</v>
      </c>
      <c r="M2623" s="82">
        <f>((E2623/$F$1)*VLOOKUP(N2623,Currecny_M!$A$1:$P$10,MATCH(Database!C2623,Currecny_M!$A$1:$P$1,0),FALSE))/VLOOKUP('Cover page'!$B$6,Currecny_M!$A$1:$P$10,MATCH(Database!C2623,Currecny_M!$A$1:$P$1,0),FALSE)</f>
        <v>-7.6255200000000007</v>
      </c>
      <c r="N2623" s="6" t="str">
        <f>VLOOKUP(B2623,Master!$A$2:$C$11,3,FALSE)</f>
        <v>Euro</v>
      </c>
      <c r="O2623" s="6" t="str">
        <f>VLOOKUP(B2623,Master!$A$2:$C$11,2,FALSE)</f>
        <v>Europe</v>
      </c>
      <c r="Q2623" s="39" t="str">
        <f>VLOOKUP(D2623,GL_Master!$A$1:$D$80,2,FALSE)</f>
        <v>BS</v>
      </c>
      <c r="R2623" s="39" t="str">
        <f>VLOOKUP(D2623,GL_Master!$A$1:$D$80,3,FALSE)</f>
        <v>Provisions</v>
      </c>
      <c r="S2623" s="39" t="str">
        <f>VLOOKUP(D2623,GL_Master!$A$1:$D$80,4,FALSE)</f>
        <v>Provision for Insurance</v>
      </c>
    </row>
    <row r="2624" spans="1:19" x14ac:dyDescent="0.25">
      <c r="A2624" s="39" t="s">
        <v>262</v>
      </c>
      <c r="B2624" s="39" t="s">
        <v>237</v>
      </c>
      <c r="C2624" s="7">
        <v>44197</v>
      </c>
      <c r="D2624" s="39" t="s">
        <v>63</v>
      </c>
      <c r="E2624" s="39">
        <v>187</v>
      </c>
      <c r="F2624" s="82">
        <f t="shared" si="120"/>
        <v>0.187</v>
      </c>
      <c r="G2624" s="39">
        <f>VLOOKUP(N2624,Currecny_M!$A$1:$P$10,2,FALSE)</f>
        <v>83</v>
      </c>
      <c r="H2624" s="39">
        <f>MATCH(C2624,Currecny_M!$A$1:$P$1,0)</f>
        <v>11</v>
      </c>
      <c r="I2624" s="39">
        <f>VLOOKUP(N2624,Currecny_M!$A$1:$P$10,MATCH(Database!C2624,Currecny_M!$A$1:$P$1,0),FALSE)</f>
        <v>90.78</v>
      </c>
      <c r="J2624" s="82">
        <f t="shared" si="121"/>
        <v>16.975860000000001</v>
      </c>
      <c r="K2624" s="39">
        <f>VLOOKUP('Cover page'!$B$6,Currecny_M!$A$1:$P$10,MATCH(Database!C2624,Currecny_M!$A$1:$P$1,0),FALSE)</f>
        <v>1</v>
      </c>
      <c r="L2624" s="82">
        <f t="shared" si="122"/>
        <v>16.975860000000001</v>
      </c>
      <c r="M2624" s="82">
        <f>((E2624/$F$1)*VLOOKUP(N2624,Currecny_M!$A$1:$P$10,MATCH(Database!C2624,Currecny_M!$A$1:$P$1,0),FALSE))/VLOOKUP('Cover page'!$B$6,Currecny_M!$A$1:$P$10,MATCH(Database!C2624,Currecny_M!$A$1:$P$1,0),FALSE)</f>
        <v>16.975860000000001</v>
      </c>
      <c r="N2624" s="6" t="str">
        <f>VLOOKUP(B2624,Master!$A$2:$C$11,3,FALSE)</f>
        <v>Euro</v>
      </c>
      <c r="O2624" s="6" t="str">
        <f>VLOOKUP(B2624,Master!$A$2:$C$11,2,FALSE)</f>
        <v>Europe</v>
      </c>
      <c r="Q2624" s="39" t="str">
        <f>VLOOKUP(D2624,GL_Master!$A$1:$D$80,2,FALSE)</f>
        <v>BS</v>
      </c>
      <c r="R2624" s="39" t="str">
        <f>VLOOKUP(D2624,GL_Master!$A$1:$D$80,3,FALSE)</f>
        <v>Gross Block</v>
      </c>
      <c r="S2624" s="39" t="str">
        <f>VLOOKUP(D2624,GL_Master!$A$1:$D$80,4,FALSE)</f>
        <v>Tangible Fixed assets</v>
      </c>
    </row>
    <row r="2625" spans="1:19" x14ac:dyDescent="0.25">
      <c r="A2625" s="39" t="s">
        <v>262</v>
      </c>
      <c r="B2625" s="39" t="s">
        <v>237</v>
      </c>
      <c r="C2625" s="7">
        <v>44197</v>
      </c>
      <c r="D2625" s="39" t="s">
        <v>64</v>
      </c>
      <c r="E2625" s="39">
        <v>11373</v>
      </c>
      <c r="F2625" s="82">
        <f t="shared" si="120"/>
        <v>11.372999999999999</v>
      </c>
      <c r="G2625" s="39">
        <f>VLOOKUP(N2625,Currecny_M!$A$1:$P$10,2,FALSE)</f>
        <v>83</v>
      </c>
      <c r="H2625" s="39">
        <f>MATCH(C2625,Currecny_M!$A$1:$P$1,0)</f>
        <v>11</v>
      </c>
      <c r="I2625" s="39">
        <f>VLOOKUP(N2625,Currecny_M!$A$1:$P$10,MATCH(Database!C2625,Currecny_M!$A$1:$P$1,0),FALSE)</f>
        <v>90.78</v>
      </c>
      <c r="J2625" s="82">
        <f t="shared" si="121"/>
        <v>1032.44094</v>
      </c>
      <c r="K2625" s="39">
        <f>VLOOKUP('Cover page'!$B$6,Currecny_M!$A$1:$P$10,MATCH(Database!C2625,Currecny_M!$A$1:$P$1,0),FALSE)</f>
        <v>1</v>
      </c>
      <c r="L2625" s="82">
        <f t="shared" si="122"/>
        <v>1032.44094</v>
      </c>
      <c r="M2625" s="82">
        <f>((E2625/$F$1)*VLOOKUP(N2625,Currecny_M!$A$1:$P$10,MATCH(Database!C2625,Currecny_M!$A$1:$P$1,0),FALSE))/VLOOKUP('Cover page'!$B$6,Currecny_M!$A$1:$P$10,MATCH(Database!C2625,Currecny_M!$A$1:$P$1,0),FALSE)</f>
        <v>1032.44094</v>
      </c>
      <c r="N2625" s="6" t="str">
        <f>VLOOKUP(B2625,Master!$A$2:$C$11,3,FALSE)</f>
        <v>Euro</v>
      </c>
      <c r="O2625" s="6" t="str">
        <f>VLOOKUP(B2625,Master!$A$2:$C$11,2,FALSE)</f>
        <v>Europe</v>
      </c>
      <c r="Q2625" s="39" t="str">
        <f>VLOOKUP(D2625,GL_Master!$A$1:$D$80,2,FALSE)</f>
        <v>BS</v>
      </c>
      <c r="R2625" s="39" t="str">
        <f>VLOOKUP(D2625,GL_Master!$A$1:$D$80,3,FALSE)</f>
        <v>Gross Block</v>
      </c>
      <c r="S2625" s="39" t="str">
        <f>VLOOKUP(D2625,GL_Master!$A$1:$D$80,4,FALSE)</f>
        <v>Tangible Fixed assets</v>
      </c>
    </row>
    <row r="2626" spans="1:19" x14ac:dyDescent="0.25">
      <c r="A2626" s="39" t="s">
        <v>262</v>
      </c>
      <c r="B2626" s="39" t="s">
        <v>237</v>
      </c>
      <c r="C2626" s="7">
        <v>44197</v>
      </c>
      <c r="D2626" s="39" t="s">
        <v>65</v>
      </c>
      <c r="E2626" s="39">
        <v>-7310</v>
      </c>
      <c r="F2626" s="82">
        <f t="shared" si="120"/>
        <v>-7.31</v>
      </c>
      <c r="G2626" s="39">
        <f>VLOOKUP(N2626,Currecny_M!$A$1:$P$10,2,FALSE)</f>
        <v>83</v>
      </c>
      <c r="H2626" s="39">
        <f>MATCH(C2626,Currecny_M!$A$1:$P$1,0)</f>
        <v>11</v>
      </c>
      <c r="I2626" s="39">
        <f>VLOOKUP(N2626,Currecny_M!$A$1:$P$10,MATCH(Database!C2626,Currecny_M!$A$1:$P$1,0),FALSE)</f>
        <v>90.78</v>
      </c>
      <c r="J2626" s="82">
        <f t="shared" si="121"/>
        <v>-663.60180000000003</v>
      </c>
      <c r="K2626" s="39">
        <f>VLOOKUP('Cover page'!$B$6,Currecny_M!$A$1:$P$10,MATCH(Database!C2626,Currecny_M!$A$1:$P$1,0),FALSE)</f>
        <v>1</v>
      </c>
      <c r="L2626" s="82">
        <f t="shared" si="122"/>
        <v>-663.60180000000003</v>
      </c>
      <c r="M2626" s="82">
        <f>((E2626/$F$1)*VLOOKUP(N2626,Currecny_M!$A$1:$P$10,MATCH(Database!C2626,Currecny_M!$A$1:$P$1,0),FALSE))/VLOOKUP('Cover page'!$B$6,Currecny_M!$A$1:$P$10,MATCH(Database!C2626,Currecny_M!$A$1:$P$1,0),FALSE)</f>
        <v>-663.60180000000003</v>
      </c>
      <c r="N2626" s="6" t="str">
        <f>VLOOKUP(B2626,Master!$A$2:$C$11,3,FALSE)</f>
        <v>Euro</v>
      </c>
      <c r="O2626" s="6" t="str">
        <f>VLOOKUP(B2626,Master!$A$2:$C$11,2,FALSE)</f>
        <v>Europe</v>
      </c>
      <c r="Q2626" s="39" t="str">
        <f>VLOOKUP(D2626,GL_Master!$A$1:$D$80,2,FALSE)</f>
        <v>BS</v>
      </c>
      <c r="R2626" s="39" t="str">
        <f>VLOOKUP(D2626,GL_Master!$A$1:$D$80,3,FALSE)</f>
        <v>Accumulated Depreciation</v>
      </c>
      <c r="S2626" s="39" t="str">
        <f>VLOOKUP(D2626,GL_Master!$A$1:$D$80,4,FALSE)</f>
        <v>Accumulated Depreciation</v>
      </c>
    </row>
    <row r="2627" spans="1:19" x14ac:dyDescent="0.25">
      <c r="A2627" s="39" t="s">
        <v>262</v>
      </c>
      <c r="B2627" s="39" t="s">
        <v>237</v>
      </c>
      <c r="C2627" s="7">
        <v>44197</v>
      </c>
      <c r="D2627" s="39" t="s">
        <v>66</v>
      </c>
      <c r="E2627" s="39">
        <v>5840</v>
      </c>
      <c r="F2627" s="82">
        <f t="shared" si="120"/>
        <v>5.84</v>
      </c>
      <c r="G2627" s="39">
        <f>VLOOKUP(N2627,Currecny_M!$A$1:$P$10,2,FALSE)</f>
        <v>83</v>
      </c>
      <c r="H2627" s="39">
        <f>MATCH(C2627,Currecny_M!$A$1:$P$1,0)</f>
        <v>11</v>
      </c>
      <c r="I2627" s="39">
        <f>VLOOKUP(N2627,Currecny_M!$A$1:$P$10,MATCH(Database!C2627,Currecny_M!$A$1:$P$1,0),FALSE)</f>
        <v>90.78</v>
      </c>
      <c r="J2627" s="82">
        <f t="shared" si="121"/>
        <v>530.15520000000004</v>
      </c>
      <c r="K2627" s="39">
        <f>VLOOKUP('Cover page'!$B$6,Currecny_M!$A$1:$P$10,MATCH(Database!C2627,Currecny_M!$A$1:$P$1,0),FALSE)</f>
        <v>1</v>
      </c>
      <c r="L2627" s="82">
        <f t="shared" si="122"/>
        <v>530.15520000000004</v>
      </c>
      <c r="M2627" s="82">
        <f>((E2627/$F$1)*VLOOKUP(N2627,Currecny_M!$A$1:$P$10,MATCH(Database!C2627,Currecny_M!$A$1:$P$1,0),FALSE))/VLOOKUP('Cover page'!$B$6,Currecny_M!$A$1:$P$10,MATCH(Database!C2627,Currecny_M!$A$1:$P$1,0),FALSE)</f>
        <v>530.15520000000004</v>
      </c>
      <c r="N2627" s="6" t="str">
        <f>VLOOKUP(B2627,Master!$A$2:$C$11,3,FALSE)</f>
        <v>Euro</v>
      </c>
      <c r="O2627" s="6" t="str">
        <f>VLOOKUP(B2627,Master!$A$2:$C$11,2,FALSE)</f>
        <v>Europe</v>
      </c>
      <c r="Q2627" s="39" t="str">
        <f>VLOOKUP(D2627,GL_Master!$A$1:$D$80,2,FALSE)</f>
        <v>BS</v>
      </c>
      <c r="R2627" s="39" t="str">
        <f>VLOOKUP(D2627,GL_Master!$A$1:$D$80,3,FALSE)</f>
        <v>Gross Block</v>
      </c>
      <c r="S2627" s="39" t="str">
        <f>VLOOKUP(D2627,GL_Master!$A$1:$D$80,4,FALSE)</f>
        <v>Tangible Fixed assets</v>
      </c>
    </row>
    <row r="2628" spans="1:19" x14ac:dyDescent="0.25">
      <c r="A2628" s="39" t="s">
        <v>262</v>
      </c>
      <c r="B2628" s="39" t="s">
        <v>237</v>
      </c>
      <c r="C2628" s="7">
        <v>44197</v>
      </c>
      <c r="D2628" s="39" t="s">
        <v>67</v>
      </c>
      <c r="E2628" s="39">
        <v>2303</v>
      </c>
      <c r="F2628" s="82">
        <f t="shared" ref="F2628:F2691" si="123">E2628/$F$1</f>
        <v>2.3029999999999999</v>
      </c>
      <c r="G2628" s="39">
        <f>VLOOKUP(N2628,Currecny_M!$A$1:$P$10,2,FALSE)</f>
        <v>83</v>
      </c>
      <c r="H2628" s="39">
        <f>MATCH(C2628,Currecny_M!$A$1:$P$1,0)</f>
        <v>11</v>
      </c>
      <c r="I2628" s="39">
        <f>VLOOKUP(N2628,Currecny_M!$A$1:$P$10,MATCH(Database!C2628,Currecny_M!$A$1:$P$1,0),FALSE)</f>
        <v>90.78</v>
      </c>
      <c r="J2628" s="82">
        <f t="shared" ref="J2628:J2691" si="124">F2628*I2628</f>
        <v>209.06634</v>
      </c>
      <c r="K2628" s="39">
        <f>VLOOKUP('Cover page'!$B$6,Currecny_M!$A$1:$P$10,MATCH(Database!C2628,Currecny_M!$A$1:$P$1,0),FALSE)</f>
        <v>1</v>
      </c>
      <c r="L2628" s="82">
        <f t="shared" ref="L2628:L2691" si="125">J2628/K2628</f>
        <v>209.06634</v>
      </c>
      <c r="M2628" s="82">
        <f>((E2628/$F$1)*VLOOKUP(N2628,Currecny_M!$A$1:$P$10,MATCH(Database!C2628,Currecny_M!$A$1:$P$1,0),FALSE))/VLOOKUP('Cover page'!$B$6,Currecny_M!$A$1:$P$10,MATCH(Database!C2628,Currecny_M!$A$1:$P$1,0),FALSE)</f>
        <v>209.06634</v>
      </c>
      <c r="N2628" s="6" t="str">
        <f>VLOOKUP(B2628,Master!$A$2:$C$11,3,FALSE)</f>
        <v>Euro</v>
      </c>
      <c r="O2628" s="6" t="str">
        <f>VLOOKUP(B2628,Master!$A$2:$C$11,2,FALSE)</f>
        <v>Europe</v>
      </c>
      <c r="Q2628" s="39" t="str">
        <f>VLOOKUP(D2628,GL_Master!$A$1:$D$80,2,FALSE)</f>
        <v>BS</v>
      </c>
      <c r="R2628" s="39" t="str">
        <f>VLOOKUP(D2628,GL_Master!$A$1:$D$80,3,FALSE)</f>
        <v>Gross Block</v>
      </c>
      <c r="S2628" s="39" t="str">
        <f>VLOOKUP(D2628,GL_Master!$A$1:$D$80,4,FALSE)</f>
        <v>Tangible Fixed assets</v>
      </c>
    </row>
    <row r="2629" spans="1:19" x14ac:dyDescent="0.25">
      <c r="A2629" s="39" t="s">
        <v>262</v>
      </c>
      <c r="B2629" s="39" t="s">
        <v>237</v>
      </c>
      <c r="C2629" s="7">
        <v>44197</v>
      </c>
      <c r="D2629" s="39" t="s">
        <v>68</v>
      </c>
      <c r="E2629" s="39">
        <v>-1975</v>
      </c>
      <c r="F2629" s="82">
        <f t="shared" si="123"/>
        <v>-1.9750000000000001</v>
      </c>
      <c r="G2629" s="39">
        <f>VLOOKUP(N2629,Currecny_M!$A$1:$P$10,2,FALSE)</f>
        <v>83</v>
      </c>
      <c r="H2629" s="39">
        <f>MATCH(C2629,Currecny_M!$A$1:$P$1,0)</f>
        <v>11</v>
      </c>
      <c r="I2629" s="39">
        <f>VLOOKUP(N2629,Currecny_M!$A$1:$P$10,MATCH(Database!C2629,Currecny_M!$A$1:$P$1,0),FALSE)</f>
        <v>90.78</v>
      </c>
      <c r="J2629" s="82">
        <f t="shared" si="124"/>
        <v>-179.29050000000001</v>
      </c>
      <c r="K2629" s="39">
        <f>VLOOKUP('Cover page'!$B$6,Currecny_M!$A$1:$P$10,MATCH(Database!C2629,Currecny_M!$A$1:$P$1,0),FALSE)</f>
        <v>1</v>
      </c>
      <c r="L2629" s="82">
        <f t="shared" si="125"/>
        <v>-179.29050000000001</v>
      </c>
      <c r="M2629" s="82">
        <f>((E2629/$F$1)*VLOOKUP(N2629,Currecny_M!$A$1:$P$10,MATCH(Database!C2629,Currecny_M!$A$1:$P$1,0),FALSE))/VLOOKUP('Cover page'!$B$6,Currecny_M!$A$1:$P$10,MATCH(Database!C2629,Currecny_M!$A$1:$P$1,0),FALSE)</f>
        <v>-179.29050000000001</v>
      </c>
      <c r="N2629" s="6" t="str">
        <f>VLOOKUP(B2629,Master!$A$2:$C$11,3,FALSE)</f>
        <v>Euro</v>
      </c>
      <c r="O2629" s="6" t="str">
        <f>VLOOKUP(B2629,Master!$A$2:$C$11,2,FALSE)</f>
        <v>Europe</v>
      </c>
      <c r="Q2629" s="39" t="str">
        <f>VLOOKUP(D2629,GL_Master!$A$1:$D$80,2,FALSE)</f>
        <v>BS</v>
      </c>
      <c r="R2629" s="39" t="str">
        <f>VLOOKUP(D2629,GL_Master!$A$1:$D$80,3,FALSE)</f>
        <v>Accumulated Depreciation</v>
      </c>
      <c r="S2629" s="39" t="str">
        <f>VLOOKUP(D2629,GL_Master!$A$1:$D$80,4,FALSE)</f>
        <v>Accumulated Depreciation</v>
      </c>
    </row>
    <row r="2630" spans="1:19" x14ac:dyDescent="0.25">
      <c r="A2630" s="39" t="s">
        <v>262</v>
      </c>
      <c r="B2630" s="39" t="s">
        <v>237</v>
      </c>
      <c r="C2630" s="7">
        <v>44197</v>
      </c>
      <c r="D2630" s="39" t="s">
        <v>69</v>
      </c>
      <c r="E2630" s="39">
        <v>3994</v>
      </c>
      <c r="F2630" s="82">
        <f t="shared" si="123"/>
        <v>3.9940000000000002</v>
      </c>
      <c r="G2630" s="39">
        <f>VLOOKUP(N2630,Currecny_M!$A$1:$P$10,2,FALSE)</f>
        <v>83</v>
      </c>
      <c r="H2630" s="39">
        <f>MATCH(C2630,Currecny_M!$A$1:$P$1,0)</f>
        <v>11</v>
      </c>
      <c r="I2630" s="39">
        <f>VLOOKUP(N2630,Currecny_M!$A$1:$P$10,MATCH(Database!C2630,Currecny_M!$A$1:$P$1,0),FALSE)</f>
        <v>90.78</v>
      </c>
      <c r="J2630" s="82">
        <f t="shared" si="124"/>
        <v>362.57532000000003</v>
      </c>
      <c r="K2630" s="39">
        <f>VLOOKUP('Cover page'!$B$6,Currecny_M!$A$1:$P$10,MATCH(Database!C2630,Currecny_M!$A$1:$P$1,0),FALSE)</f>
        <v>1</v>
      </c>
      <c r="L2630" s="82">
        <f t="shared" si="125"/>
        <v>362.57532000000003</v>
      </c>
      <c r="M2630" s="82">
        <f>((E2630/$F$1)*VLOOKUP(N2630,Currecny_M!$A$1:$P$10,MATCH(Database!C2630,Currecny_M!$A$1:$P$1,0),FALSE))/VLOOKUP('Cover page'!$B$6,Currecny_M!$A$1:$P$10,MATCH(Database!C2630,Currecny_M!$A$1:$P$1,0),FALSE)</f>
        <v>362.57532000000003</v>
      </c>
      <c r="N2630" s="6" t="str">
        <f>VLOOKUP(B2630,Master!$A$2:$C$11,3,FALSE)</f>
        <v>Euro</v>
      </c>
      <c r="O2630" s="6" t="str">
        <f>VLOOKUP(B2630,Master!$A$2:$C$11,2,FALSE)</f>
        <v>Europe</v>
      </c>
      <c r="Q2630" s="39" t="str">
        <f>VLOOKUP(D2630,GL_Master!$A$1:$D$80,2,FALSE)</f>
        <v>BS</v>
      </c>
      <c r="R2630" s="39" t="str">
        <f>VLOOKUP(D2630,GL_Master!$A$1:$D$80,3,FALSE)</f>
        <v>Gross Block</v>
      </c>
      <c r="S2630" s="39" t="str">
        <f>VLOOKUP(D2630,GL_Master!$A$1:$D$80,4,FALSE)</f>
        <v>Tangible Fixed assets</v>
      </c>
    </row>
    <row r="2631" spans="1:19" x14ac:dyDescent="0.25">
      <c r="A2631" s="39" t="s">
        <v>262</v>
      </c>
      <c r="B2631" s="39" t="s">
        <v>237</v>
      </c>
      <c r="C2631" s="7">
        <v>44197</v>
      </c>
      <c r="D2631" s="39" t="s">
        <v>70</v>
      </c>
      <c r="E2631" s="39">
        <v>-146</v>
      </c>
      <c r="F2631" s="82">
        <f t="shared" si="123"/>
        <v>-0.14599999999999999</v>
      </c>
      <c r="G2631" s="39">
        <f>VLOOKUP(N2631,Currecny_M!$A$1:$P$10,2,FALSE)</f>
        <v>83</v>
      </c>
      <c r="H2631" s="39">
        <f>MATCH(C2631,Currecny_M!$A$1:$P$1,0)</f>
        <v>11</v>
      </c>
      <c r="I2631" s="39">
        <f>VLOOKUP(N2631,Currecny_M!$A$1:$P$10,MATCH(Database!C2631,Currecny_M!$A$1:$P$1,0),FALSE)</f>
        <v>90.78</v>
      </c>
      <c r="J2631" s="82">
        <f t="shared" si="124"/>
        <v>-13.253879999999999</v>
      </c>
      <c r="K2631" s="39">
        <f>VLOOKUP('Cover page'!$B$6,Currecny_M!$A$1:$P$10,MATCH(Database!C2631,Currecny_M!$A$1:$P$1,0),FALSE)</f>
        <v>1</v>
      </c>
      <c r="L2631" s="82">
        <f t="shared" si="125"/>
        <v>-13.253879999999999</v>
      </c>
      <c r="M2631" s="82">
        <f>((E2631/$F$1)*VLOOKUP(N2631,Currecny_M!$A$1:$P$10,MATCH(Database!C2631,Currecny_M!$A$1:$P$1,0),FALSE))/VLOOKUP('Cover page'!$B$6,Currecny_M!$A$1:$P$10,MATCH(Database!C2631,Currecny_M!$A$1:$P$1,0),FALSE)</f>
        <v>-13.253879999999999</v>
      </c>
      <c r="N2631" s="6" t="str">
        <f>VLOOKUP(B2631,Master!$A$2:$C$11,3,FALSE)</f>
        <v>Euro</v>
      </c>
      <c r="O2631" s="6" t="str">
        <f>VLOOKUP(B2631,Master!$A$2:$C$11,2,FALSE)</f>
        <v>Europe</v>
      </c>
      <c r="Q2631" s="39" t="str">
        <f>VLOOKUP(D2631,GL_Master!$A$1:$D$80,2,FALSE)</f>
        <v>BS</v>
      </c>
      <c r="R2631" s="39" t="str">
        <f>VLOOKUP(D2631,GL_Master!$A$1:$D$80,3,FALSE)</f>
        <v>Accumulated Depreciation</v>
      </c>
      <c r="S2631" s="39" t="str">
        <f>VLOOKUP(D2631,GL_Master!$A$1:$D$80,4,FALSE)</f>
        <v>Accumulated Depreciation</v>
      </c>
    </row>
    <row r="2632" spans="1:19" x14ac:dyDescent="0.25">
      <c r="A2632" s="39" t="s">
        <v>262</v>
      </c>
      <c r="B2632" s="39" t="s">
        <v>237</v>
      </c>
      <c r="C2632" s="7">
        <v>44197</v>
      </c>
      <c r="D2632" s="39" t="s">
        <v>71</v>
      </c>
      <c r="E2632" s="39">
        <v>6977</v>
      </c>
      <c r="F2632" s="82">
        <f t="shared" si="123"/>
        <v>6.9770000000000003</v>
      </c>
      <c r="G2632" s="39">
        <f>VLOOKUP(N2632,Currecny_M!$A$1:$P$10,2,FALSE)</f>
        <v>83</v>
      </c>
      <c r="H2632" s="39">
        <f>MATCH(C2632,Currecny_M!$A$1:$P$1,0)</f>
        <v>11</v>
      </c>
      <c r="I2632" s="39">
        <f>VLOOKUP(N2632,Currecny_M!$A$1:$P$10,MATCH(Database!C2632,Currecny_M!$A$1:$P$1,0),FALSE)</f>
        <v>90.78</v>
      </c>
      <c r="J2632" s="82">
        <f t="shared" si="124"/>
        <v>633.37206000000003</v>
      </c>
      <c r="K2632" s="39">
        <f>VLOOKUP('Cover page'!$B$6,Currecny_M!$A$1:$P$10,MATCH(Database!C2632,Currecny_M!$A$1:$P$1,0),FALSE)</f>
        <v>1</v>
      </c>
      <c r="L2632" s="82">
        <f t="shared" si="125"/>
        <v>633.37206000000003</v>
      </c>
      <c r="M2632" s="82">
        <f>((E2632/$F$1)*VLOOKUP(N2632,Currecny_M!$A$1:$P$10,MATCH(Database!C2632,Currecny_M!$A$1:$P$1,0),FALSE))/VLOOKUP('Cover page'!$B$6,Currecny_M!$A$1:$P$10,MATCH(Database!C2632,Currecny_M!$A$1:$P$1,0),FALSE)</f>
        <v>633.37206000000003</v>
      </c>
      <c r="N2632" s="6" t="str">
        <f>VLOOKUP(B2632,Master!$A$2:$C$11,3,FALSE)</f>
        <v>Euro</v>
      </c>
      <c r="O2632" s="6" t="str">
        <f>VLOOKUP(B2632,Master!$A$2:$C$11,2,FALSE)</f>
        <v>Europe</v>
      </c>
      <c r="Q2632" s="39" t="str">
        <f>VLOOKUP(D2632,GL_Master!$A$1:$D$80,2,FALSE)</f>
        <v>BS</v>
      </c>
      <c r="R2632" s="39" t="str">
        <f>VLOOKUP(D2632,GL_Master!$A$1:$D$80,3,FALSE)</f>
        <v>Gross Block</v>
      </c>
      <c r="S2632" s="39" t="str">
        <f>VLOOKUP(D2632,GL_Master!$A$1:$D$80,4,FALSE)</f>
        <v>Tangible Fixed assets</v>
      </c>
    </row>
    <row r="2633" spans="1:19" x14ac:dyDescent="0.25">
      <c r="A2633" s="39" t="s">
        <v>262</v>
      </c>
      <c r="B2633" s="39" t="s">
        <v>237</v>
      </c>
      <c r="C2633" s="7">
        <v>44197</v>
      </c>
      <c r="D2633" s="39" t="s">
        <v>72</v>
      </c>
      <c r="E2633" s="39">
        <v>55</v>
      </c>
      <c r="F2633" s="82">
        <f t="shared" si="123"/>
        <v>5.5E-2</v>
      </c>
      <c r="G2633" s="39">
        <f>VLOOKUP(N2633,Currecny_M!$A$1:$P$10,2,FALSE)</f>
        <v>83</v>
      </c>
      <c r="H2633" s="39">
        <f>MATCH(C2633,Currecny_M!$A$1:$P$1,0)</f>
        <v>11</v>
      </c>
      <c r="I2633" s="39">
        <f>VLOOKUP(N2633,Currecny_M!$A$1:$P$10,MATCH(Database!C2633,Currecny_M!$A$1:$P$1,0),FALSE)</f>
        <v>90.78</v>
      </c>
      <c r="J2633" s="82">
        <f t="shared" si="124"/>
        <v>4.9928999999999997</v>
      </c>
      <c r="K2633" s="39">
        <f>VLOOKUP('Cover page'!$B$6,Currecny_M!$A$1:$P$10,MATCH(Database!C2633,Currecny_M!$A$1:$P$1,0),FALSE)</f>
        <v>1</v>
      </c>
      <c r="L2633" s="82">
        <f t="shared" si="125"/>
        <v>4.9928999999999997</v>
      </c>
      <c r="M2633" s="82">
        <f>((E2633/$F$1)*VLOOKUP(N2633,Currecny_M!$A$1:$P$10,MATCH(Database!C2633,Currecny_M!$A$1:$P$1,0),FALSE))/VLOOKUP('Cover page'!$B$6,Currecny_M!$A$1:$P$10,MATCH(Database!C2633,Currecny_M!$A$1:$P$1,0),FALSE)</f>
        <v>4.9928999999999997</v>
      </c>
      <c r="N2633" s="6" t="str">
        <f>VLOOKUP(B2633,Master!$A$2:$C$11,3,FALSE)</f>
        <v>Euro</v>
      </c>
      <c r="O2633" s="6" t="str">
        <f>VLOOKUP(B2633,Master!$A$2:$C$11,2,FALSE)</f>
        <v>Europe</v>
      </c>
      <c r="Q2633" s="39" t="str">
        <f>VLOOKUP(D2633,GL_Master!$A$1:$D$80,2,FALSE)</f>
        <v>BS</v>
      </c>
      <c r="R2633" s="39" t="str">
        <f>VLOOKUP(D2633,GL_Master!$A$1:$D$80,3,FALSE)</f>
        <v>Gross Block</v>
      </c>
      <c r="S2633" s="39" t="str">
        <f>VLOOKUP(D2633,GL_Master!$A$1:$D$80,4,FALSE)</f>
        <v>Tangible Fixed assets</v>
      </c>
    </row>
    <row r="2634" spans="1:19" x14ac:dyDescent="0.25">
      <c r="A2634" s="39" t="s">
        <v>262</v>
      </c>
      <c r="B2634" s="39" t="s">
        <v>237</v>
      </c>
      <c r="C2634" s="7">
        <v>44197</v>
      </c>
      <c r="D2634" s="39" t="s">
        <v>73</v>
      </c>
      <c r="E2634" s="39">
        <v>27</v>
      </c>
      <c r="F2634" s="82">
        <f t="shared" si="123"/>
        <v>2.7E-2</v>
      </c>
      <c r="G2634" s="39">
        <f>VLOOKUP(N2634,Currecny_M!$A$1:$P$10,2,FALSE)</f>
        <v>83</v>
      </c>
      <c r="H2634" s="39">
        <f>MATCH(C2634,Currecny_M!$A$1:$P$1,0)</f>
        <v>11</v>
      </c>
      <c r="I2634" s="39">
        <f>VLOOKUP(N2634,Currecny_M!$A$1:$P$10,MATCH(Database!C2634,Currecny_M!$A$1:$P$1,0),FALSE)</f>
        <v>90.78</v>
      </c>
      <c r="J2634" s="82">
        <f t="shared" si="124"/>
        <v>2.45106</v>
      </c>
      <c r="K2634" s="39">
        <f>VLOOKUP('Cover page'!$B$6,Currecny_M!$A$1:$P$10,MATCH(Database!C2634,Currecny_M!$A$1:$P$1,0),FALSE)</f>
        <v>1</v>
      </c>
      <c r="L2634" s="82">
        <f t="shared" si="125"/>
        <v>2.45106</v>
      </c>
      <c r="M2634" s="82">
        <f>((E2634/$F$1)*VLOOKUP(N2634,Currecny_M!$A$1:$P$10,MATCH(Database!C2634,Currecny_M!$A$1:$P$1,0),FALSE))/VLOOKUP('Cover page'!$B$6,Currecny_M!$A$1:$P$10,MATCH(Database!C2634,Currecny_M!$A$1:$P$1,0),FALSE)</f>
        <v>2.45106</v>
      </c>
      <c r="N2634" s="6" t="str">
        <f>VLOOKUP(B2634,Master!$A$2:$C$11,3,FALSE)</f>
        <v>Euro</v>
      </c>
      <c r="O2634" s="6" t="str">
        <f>VLOOKUP(B2634,Master!$A$2:$C$11,2,FALSE)</f>
        <v>Europe</v>
      </c>
      <c r="Q2634" s="39" t="str">
        <f>VLOOKUP(D2634,GL_Master!$A$1:$D$80,2,FALSE)</f>
        <v>BS</v>
      </c>
      <c r="R2634" s="39" t="str">
        <f>VLOOKUP(D2634,GL_Master!$A$1:$D$80,3,FALSE)</f>
        <v>Gross Block</v>
      </c>
      <c r="S2634" s="39" t="str">
        <f>VLOOKUP(D2634,GL_Master!$A$1:$D$80,4,FALSE)</f>
        <v>Tangible Fixed assets</v>
      </c>
    </row>
    <row r="2635" spans="1:19" x14ac:dyDescent="0.25">
      <c r="A2635" s="39" t="s">
        <v>262</v>
      </c>
      <c r="B2635" s="39" t="s">
        <v>237</v>
      </c>
      <c r="C2635" s="7">
        <v>44197</v>
      </c>
      <c r="D2635" s="39" t="s">
        <v>74</v>
      </c>
      <c r="E2635" s="39">
        <v>-6818</v>
      </c>
      <c r="F2635" s="82">
        <f t="shared" si="123"/>
        <v>-6.8179999999999996</v>
      </c>
      <c r="G2635" s="39">
        <f>VLOOKUP(N2635,Currecny_M!$A$1:$P$10,2,FALSE)</f>
        <v>83</v>
      </c>
      <c r="H2635" s="39">
        <f>MATCH(C2635,Currecny_M!$A$1:$P$1,0)</f>
        <v>11</v>
      </c>
      <c r="I2635" s="39">
        <f>VLOOKUP(N2635,Currecny_M!$A$1:$P$10,MATCH(Database!C2635,Currecny_M!$A$1:$P$1,0),FALSE)</f>
        <v>90.78</v>
      </c>
      <c r="J2635" s="82">
        <f t="shared" si="124"/>
        <v>-618.93804</v>
      </c>
      <c r="K2635" s="39">
        <f>VLOOKUP('Cover page'!$B$6,Currecny_M!$A$1:$P$10,MATCH(Database!C2635,Currecny_M!$A$1:$P$1,0),FALSE)</f>
        <v>1</v>
      </c>
      <c r="L2635" s="82">
        <f t="shared" si="125"/>
        <v>-618.93804</v>
      </c>
      <c r="M2635" s="82">
        <f>((E2635/$F$1)*VLOOKUP(N2635,Currecny_M!$A$1:$P$10,MATCH(Database!C2635,Currecny_M!$A$1:$P$1,0),FALSE))/VLOOKUP('Cover page'!$B$6,Currecny_M!$A$1:$P$10,MATCH(Database!C2635,Currecny_M!$A$1:$P$1,0),FALSE)</f>
        <v>-618.93804</v>
      </c>
      <c r="N2635" s="6" t="str">
        <f>VLOOKUP(B2635,Master!$A$2:$C$11,3,FALSE)</f>
        <v>Euro</v>
      </c>
      <c r="O2635" s="6" t="str">
        <f>VLOOKUP(B2635,Master!$A$2:$C$11,2,FALSE)</f>
        <v>Europe</v>
      </c>
      <c r="Q2635" s="39" t="str">
        <f>VLOOKUP(D2635,GL_Master!$A$1:$D$80,2,FALSE)</f>
        <v>BS</v>
      </c>
      <c r="R2635" s="39" t="str">
        <f>VLOOKUP(D2635,GL_Master!$A$1:$D$80,3,FALSE)</f>
        <v>Accumulated Depreciation</v>
      </c>
      <c r="S2635" s="39" t="str">
        <f>VLOOKUP(D2635,GL_Master!$A$1:$D$80,4,FALSE)</f>
        <v>Accumulated Depreciation</v>
      </c>
    </row>
    <row r="2636" spans="1:19" x14ac:dyDescent="0.25">
      <c r="A2636" s="39" t="s">
        <v>262</v>
      </c>
      <c r="B2636" s="39" t="s">
        <v>237</v>
      </c>
      <c r="C2636" s="7">
        <v>44197</v>
      </c>
      <c r="D2636" s="39" t="s">
        <v>21</v>
      </c>
      <c r="E2636" s="39">
        <v>541</v>
      </c>
      <c r="F2636" s="82">
        <f t="shared" si="123"/>
        <v>0.54100000000000004</v>
      </c>
      <c r="G2636" s="39">
        <f>VLOOKUP(N2636,Currecny_M!$A$1:$P$10,2,FALSE)</f>
        <v>83</v>
      </c>
      <c r="H2636" s="39">
        <f>MATCH(C2636,Currecny_M!$A$1:$P$1,0)</f>
        <v>11</v>
      </c>
      <c r="I2636" s="39">
        <f>VLOOKUP(N2636,Currecny_M!$A$1:$P$10,MATCH(Database!C2636,Currecny_M!$A$1:$P$1,0),FALSE)</f>
        <v>90.78</v>
      </c>
      <c r="J2636" s="82">
        <f t="shared" si="124"/>
        <v>49.111980000000003</v>
      </c>
      <c r="K2636" s="39">
        <f>VLOOKUP('Cover page'!$B$6,Currecny_M!$A$1:$P$10,MATCH(Database!C2636,Currecny_M!$A$1:$P$1,0),FALSE)</f>
        <v>1</v>
      </c>
      <c r="L2636" s="82">
        <f t="shared" si="125"/>
        <v>49.111980000000003</v>
      </c>
      <c r="M2636" s="82">
        <f>((E2636/$F$1)*VLOOKUP(N2636,Currecny_M!$A$1:$P$10,MATCH(Database!C2636,Currecny_M!$A$1:$P$1,0),FALSE))/VLOOKUP('Cover page'!$B$6,Currecny_M!$A$1:$P$10,MATCH(Database!C2636,Currecny_M!$A$1:$P$1,0),FALSE)</f>
        <v>49.111980000000003</v>
      </c>
      <c r="N2636" s="6" t="str">
        <f>VLOOKUP(B2636,Master!$A$2:$C$11,3,FALSE)</f>
        <v>Euro</v>
      </c>
      <c r="O2636" s="6" t="str">
        <f>VLOOKUP(B2636,Master!$A$2:$C$11,2,FALSE)</f>
        <v>Europe</v>
      </c>
      <c r="Q2636" s="39" t="str">
        <f>VLOOKUP(D2636,GL_Master!$A$1:$D$80,2,FALSE)</f>
        <v>BS</v>
      </c>
      <c r="R2636" s="39" t="str">
        <f>VLOOKUP(D2636,GL_Master!$A$1:$D$80,3,FALSE)</f>
        <v>Gross Block</v>
      </c>
      <c r="S2636" s="39" t="str">
        <f>VLOOKUP(D2636,GL_Master!$A$1:$D$80,4,FALSE)</f>
        <v>Tangible Fixed assets</v>
      </c>
    </row>
    <row r="2637" spans="1:19" x14ac:dyDescent="0.25">
      <c r="A2637" s="39" t="s">
        <v>262</v>
      </c>
      <c r="B2637" s="39" t="s">
        <v>237</v>
      </c>
      <c r="C2637" s="7">
        <v>44197</v>
      </c>
      <c r="D2637" s="39" t="s">
        <v>27</v>
      </c>
      <c r="E2637" s="39">
        <v>1240</v>
      </c>
      <c r="F2637" s="82">
        <f t="shared" si="123"/>
        <v>1.24</v>
      </c>
      <c r="G2637" s="39">
        <f>VLOOKUP(N2637,Currecny_M!$A$1:$P$10,2,FALSE)</f>
        <v>83</v>
      </c>
      <c r="H2637" s="39">
        <f>MATCH(C2637,Currecny_M!$A$1:$P$1,0)</f>
        <v>11</v>
      </c>
      <c r="I2637" s="39">
        <f>VLOOKUP(N2637,Currecny_M!$A$1:$P$10,MATCH(Database!C2637,Currecny_M!$A$1:$P$1,0),FALSE)</f>
        <v>90.78</v>
      </c>
      <c r="J2637" s="82">
        <f t="shared" si="124"/>
        <v>112.5672</v>
      </c>
      <c r="K2637" s="39">
        <f>VLOOKUP('Cover page'!$B$6,Currecny_M!$A$1:$P$10,MATCH(Database!C2637,Currecny_M!$A$1:$P$1,0),FALSE)</f>
        <v>1</v>
      </c>
      <c r="L2637" s="82">
        <f t="shared" si="125"/>
        <v>112.5672</v>
      </c>
      <c r="M2637" s="82">
        <f>((E2637/$F$1)*VLOOKUP(N2637,Currecny_M!$A$1:$P$10,MATCH(Database!C2637,Currecny_M!$A$1:$P$1,0),FALSE))/VLOOKUP('Cover page'!$B$6,Currecny_M!$A$1:$P$10,MATCH(Database!C2637,Currecny_M!$A$1:$P$1,0),FALSE)</f>
        <v>112.5672</v>
      </c>
      <c r="N2637" s="6" t="str">
        <f>VLOOKUP(B2637,Master!$A$2:$C$11,3,FALSE)</f>
        <v>Euro</v>
      </c>
      <c r="O2637" s="6" t="str">
        <f>VLOOKUP(B2637,Master!$A$2:$C$11,2,FALSE)</f>
        <v>Europe</v>
      </c>
      <c r="Q2637" s="39" t="str">
        <f>VLOOKUP(D2637,GL_Master!$A$1:$D$80,2,FALSE)</f>
        <v>BS</v>
      </c>
      <c r="R2637" s="39" t="str">
        <f>VLOOKUP(D2637,GL_Master!$A$1:$D$80,3,FALSE)</f>
        <v>Gross Block</v>
      </c>
      <c r="S2637" s="39" t="str">
        <f>VLOOKUP(D2637,GL_Master!$A$1:$D$80,4,FALSE)</f>
        <v>Tangible Fixed assets</v>
      </c>
    </row>
    <row r="2638" spans="1:19" x14ac:dyDescent="0.25">
      <c r="A2638" s="39" t="s">
        <v>262</v>
      </c>
      <c r="B2638" s="39" t="s">
        <v>237</v>
      </c>
      <c r="C2638" s="7">
        <v>44197</v>
      </c>
      <c r="D2638" s="39" t="s">
        <v>75</v>
      </c>
      <c r="E2638" s="39">
        <v>-29</v>
      </c>
      <c r="F2638" s="82">
        <f t="shared" si="123"/>
        <v>-2.9000000000000001E-2</v>
      </c>
      <c r="G2638" s="39">
        <f>VLOOKUP(N2638,Currecny_M!$A$1:$P$10,2,FALSE)</f>
        <v>83</v>
      </c>
      <c r="H2638" s="39">
        <f>MATCH(C2638,Currecny_M!$A$1:$P$1,0)</f>
        <v>11</v>
      </c>
      <c r="I2638" s="39">
        <f>VLOOKUP(N2638,Currecny_M!$A$1:$P$10,MATCH(Database!C2638,Currecny_M!$A$1:$P$1,0),FALSE)</f>
        <v>90.78</v>
      </c>
      <c r="J2638" s="82">
        <f t="shared" si="124"/>
        <v>-2.6326200000000002</v>
      </c>
      <c r="K2638" s="39">
        <f>VLOOKUP('Cover page'!$B$6,Currecny_M!$A$1:$P$10,MATCH(Database!C2638,Currecny_M!$A$1:$P$1,0),FALSE)</f>
        <v>1</v>
      </c>
      <c r="L2638" s="82">
        <f t="shared" si="125"/>
        <v>-2.6326200000000002</v>
      </c>
      <c r="M2638" s="82">
        <f>((E2638/$F$1)*VLOOKUP(N2638,Currecny_M!$A$1:$P$10,MATCH(Database!C2638,Currecny_M!$A$1:$P$1,0),FALSE))/VLOOKUP('Cover page'!$B$6,Currecny_M!$A$1:$P$10,MATCH(Database!C2638,Currecny_M!$A$1:$P$1,0),FALSE)</f>
        <v>-2.6326200000000002</v>
      </c>
      <c r="N2638" s="6" t="str">
        <f>VLOOKUP(B2638,Master!$A$2:$C$11,3,FALSE)</f>
        <v>Euro</v>
      </c>
      <c r="O2638" s="6" t="str">
        <f>VLOOKUP(B2638,Master!$A$2:$C$11,2,FALSE)</f>
        <v>Europe</v>
      </c>
      <c r="Q2638" s="39" t="str">
        <f>VLOOKUP(D2638,GL_Master!$A$1:$D$80,2,FALSE)</f>
        <v>BS</v>
      </c>
      <c r="R2638" s="39" t="str">
        <f>VLOOKUP(D2638,GL_Master!$A$1:$D$80,3,FALSE)</f>
        <v>Gross Block</v>
      </c>
      <c r="S2638" s="39" t="str">
        <f>VLOOKUP(D2638,GL_Master!$A$1:$D$80,4,FALSE)</f>
        <v>Tangible Fixed assets</v>
      </c>
    </row>
    <row r="2639" spans="1:19" x14ac:dyDescent="0.25">
      <c r="A2639" s="39" t="s">
        <v>262</v>
      </c>
      <c r="B2639" s="39" t="s">
        <v>237</v>
      </c>
      <c r="C2639" s="7">
        <v>44197</v>
      </c>
      <c r="D2639" s="39" t="s">
        <v>76</v>
      </c>
      <c r="E2639" s="39">
        <v>689</v>
      </c>
      <c r="F2639" s="82">
        <f t="shared" si="123"/>
        <v>0.68899999999999995</v>
      </c>
      <c r="G2639" s="39">
        <f>VLOOKUP(N2639,Currecny_M!$A$1:$P$10,2,FALSE)</f>
        <v>83</v>
      </c>
      <c r="H2639" s="39">
        <f>MATCH(C2639,Currecny_M!$A$1:$P$1,0)</f>
        <v>11</v>
      </c>
      <c r="I2639" s="39">
        <f>VLOOKUP(N2639,Currecny_M!$A$1:$P$10,MATCH(Database!C2639,Currecny_M!$A$1:$P$1,0),FALSE)</f>
        <v>90.78</v>
      </c>
      <c r="J2639" s="82">
        <f t="shared" si="124"/>
        <v>62.547419999999995</v>
      </c>
      <c r="K2639" s="39">
        <f>VLOOKUP('Cover page'!$B$6,Currecny_M!$A$1:$P$10,MATCH(Database!C2639,Currecny_M!$A$1:$P$1,0),FALSE)</f>
        <v>1</v>
      </c>
      <c r="L2639" s="82">
        <f t="shared" si="125"/>
        <v>62.547419999999995</v>
      </c>
      <c r="M2639" s="82">
        <f>((E2639/$F$1)*VLOOKUP(N2639,Currecny_M!$A$1:$P$10,MATCH(Database!C2639,Currecny_M!$A$1:$P$1,0),FALSE))/VLOOKUP('Cover page'!$B$6,Currecny_M!$A$1:$P$10,MATCH(Database!C2639,Currecny_M!$A$1:$P$1,0),FALSE)</f>
        <v>62.547419999999995</v>
      </c>
      <c r="N2639" s="6" t="str">
        <f>VLOOKUP(B2639,Master!$A$2:$C$11,3,FALSE)</f>
        <v>Euro</v>
      </c>
      <c r="O2639" s="6" t="str">
        <f>VLOOKUP(B2639,Master!$A$2:$C$11,2,FALSE)</f>
        <v>Europe</v>
      </c>
      <c r="Q2639" s="39" t="str">
        <f>VLOOKUP(D2639,GL_Master!$A$1:$D$80,2,FALSE)</f>
        <v>BS</v>
      </c>
      <c r="R2639" s="39" t="str">
        <f>VLOOKUP(D2639,GL_Master!$A$1:$D$80,3,FALSE)</f>
        <v>Inventories</v>
      </c>
      <c r="S2639" s="39" t="str">
        <f>VLOOKUP(D2639,GL_Master!$A$1:$D$80,4,FALSE)</f>
        <v>Inventory</v>
      </c>
    </row>
    <row r="2640" spans="1:19" x14ac:dyDescent="0.25">
      <c r="A2640" s="39" t="s">
        <v>262</v>
      </c>
      <c r="B2640" s="39" t="s">
        <v>237</v>
      </c>
      <c r="C2640" s="7">
        <v>44197</v>
      </c>
      <c r="D2640" s="39" t="s">
        <v>77</v>
      </c>
      <c r="E2640" s="39">
        <v>1687</v>
      </c>
      <c r="F2640" s="82">
        <f t="shared" si="123"/>
        <v>1.6870000000000001</v>
      </c>
      <c r="G2640" s="39">
        <f>VLOOKUP(N2640,Currecny_M!$A$1:$P$10,2,FALSE)</f>
        <v>83</v>
      </c>
      <c r="H2640" s="39">
        <f>MATCH(C2640,Currecny_M!$A$1:$P$1,0)</f>
        <v>11</v>
      </c>
      <c r="I2640" s="39">
        <f>VLOOKUP(N2640,Currecny_M!$A$1:$P$10,MATCH(Database!C2640,Currecny_M!$A$1:$P$1,0),FALSE)</f>
        <v>90.78</v>
      </c>
      <c r="J2640" s="82">
        <f t="shared" si="124"/>
        <v>153.14586</v>
      </c>
      <c r="K2640" s="39">
        <f>VLOOKUP('Cover page'!$B$6,Currecny_M!$A$1:$P$10,MATCH(Database!C2640,Currecny_M!$A$1:$P$1,0),FALSE)</f>
        <v>1</v>
      </c>
      <c r="L2640" s="82">
        <f t="shared" si="125"/>
        <v>153.14586</v>
      </c>
      <c r="M2640" s="82">
        <f>((E2640/$F$1)*VLOOKUP(N2640,Currecny_M!$A$1:$P$10,MATCH(Database!C2640,Currecny_M!$A$1:$P$1,0),FALSE))/VLOOKUP('Cover page'!$B$6,Currecny_M!$A$1:$P$10,MATCH(Database!C2640,Currecny_M!$A$1:$P$1,0),FALSE)</f>
        <v>153.14586</v>
      </c>
      <c r="N2640" s="6" t="str">
        <f>VLOOKUP(B2640,Master!$A$2:$C$11,3,FALSE)</f>
        <v>Euro</v>
      </c>
      <c r="O2640" s="6" t="str">
        <f>VLOOKUP(B2640,Master!$A$2:$C$11,2,FALSE)</f>
        <v>Europe</v>
      </c>
      <c r="Q2640" s="39" t="str">
        <f>VLOOKUP(D2640,GL_Master!$A$1:$D$80,2,FALSE)</f>
        <v>BS</v>
      </c>
      <c r="R2640" s="39" t="str">
        <f>VLOOKUP(D2640,GL_Master!$A$1:$D$80,3,FALSE)</f>
        <v>Inventories</v>
      </c>
      <c r="S2640" s="39" t="str">
        <f>VLOOKUP(D2640,GL_Master!$A$1:$D$80,4,FALSE)</f>
        <v>Inventory</v>
      </c>
    </row>
    <row r="2641" spans="1:19" x14ac:dyDescent="0.25">
      <c r="A2641" s="39" t="s">
        <v>262</v>
      </c>
      <c r="B2641" s="39" t="s">
        <v>237</v>
      </c>
      <c r="C2641" s="7">
        <v>44197</v>
      </c>
      <c r="D2641" s="39" t="s">
        <v>2</v>
      </c>
      <c r="E2641" s="39">
        <v>172192</v>
      </c>
      <c r="F2641" s="82">
        <f t="shared" si="123"/>
        <v>172.19200000000001</v>
      </c>
      <c r="G2641" s="39">
        <f>VLOOKUP(N2641,Currecny_M!$A$1:$P$10,2,FALSE)</f>
        <v>83</v>
      </c>
      <c r="H2641" s="39">
        <f>MATCH(C2641,Currecny_M!$A$1:$P$1,0)</f>
        <v>11</v>
      </c>
      <c r="I2641" s="39">
        <f>VLOOKUP(N2641,Currecny_M!$A$1:$P$10,MATCH(Database!C2641,Currecny_M!$A$1:$P$1,0),FALSE)</f>
        <v>90.78</v>
      </c>
      <c r="J2641" s="82">
        <f t="shared" si="124"/>
        <v>15631.589760000001</v>
      </c>
      <c r="K2641" s="39">
        <f>VLOOKUP('Cover page'!$B$6,Currecny_M!$A$1:$P$10,MATCH(Database!C2641,Currecny_M!$A$1:$P$1,0),FALSE)</f>
        <v>1</v>
      </c>
      <c r="L2641" s="82">
        <f t="shared" si="125"/>
        <v>15631.589760000001</v>
      </c>
      <c r="M2641" s="82">
        <f>((E2641/$F$1)*VLOOKUP(N2641,Currecny_M!$A$1:$P$10,MATCH(Database!C2641,Currecny_M!$A$1:$P$1,0),FALSE))/VLOOKUP('Cover page'!$B$6,Currecny_M!$A$1:$P$10,MATCH(Database!C2641,Currecny_M!$A$1:$P$1,0),FALSE)</f>
        <v>15631.589760000001</v>
      </c>
      <c r="N2641" s="6" t="str">
        <f>VLOOKUP(B2641,Master!$A$2:$C$11,3,FALSE)</f>
        <v>Euro</v>
      </c>
      <c r="O2641" s="6" t="str">
        <f>VLOOKUP(B2641,Master!$A$2:$C$11,2,FALSE)</f>
        <v>Europe</v>
      </c>
      <c r="Q2641" s="39" t="str">
        <f>VLOOKUP(D2641,GL_Master!$A$1:$D$80,2,FALSE)</f>
        <v>BS</v>
      </c>
      <c r="R2641" s="39" t="str">
        <f>VLOOKUP(D2641,GL_Master!$A$1:$D$80,3,FALSE)</f>
        <v>Trade receivables</v>
      </c>
      <c r="S2641" s="39" t="str">
        <f>VLOOKUP(D2641,GL_Master!$A$1:$D$80,4,FALSE)</f>
        <v>Unsecured, considered good</v>
      </c>
    </row>
    <row r="2642" spans="1:19" x14ac:dyDescent="0.25">
      <c r="A2642" s="39" t="s">
        <v>262</v>
      </c>
      <c r="B2642" s="39" t="s">
        <v>237</v>
      </c>
      <c r="C2642" s="7">
        <v>44197</v>
      </c>
      <c r="D2642" s="39" t="s">
        <v>78</v>
      </c>
      <c r="E2642" s="39">
        <v>29</v>
      </c>
      <c r="F2642" s="82">
        <f t="shared" si="123"/>
        <v>2.9000000000000001E-2</v>
      </c>
      <c r="G2642" s="39">
        <f>VLOOKUP(N2642,Currecny_M!$A$1:$P$10,2,FALSE)</f>
        <v>83</v>
      </c>
      <c r="H2642" s="39">
        <f>MATCH(C2642,Currecny_M!$A$1:$P$1,0)</f>
        <v>11</v>
      </c>
      <c r="I2642" s="39">
        <f>VLOOKUP(N2642,Currecny_M!$A$1:$P$10,MATCH(Database!C2642,Currecny_M!$A$1:$P$1,0),FALSE)</f>
        <v>90.78</v>
      </c>
      <c r="J2642" s="82">
        <f t="shared" si="124"/>
        <v>2.6326200000000002</v>
      </c>
      <c r="K2642" s="39">
        <f>VLOOKUP('Cover page'!$B$6,Currecny_M!$A$1:$P$10,MATCH(Database!C2642,Currecny_M!$A$1:$P$1,0),FALSE)</f>
        <v>1</v>
      </c>
      <c r="L2642" s="82">
        <f t="shared" si="125"/>
        <v>2.6326200000000002</v>
      </c>
      <c r="M2642" s="82">
        <f>((E2642/$F$1)*VLOOKUP(N2642,Currecny_M!$A$1:$P$10,MATCH(Database!C2642,Currecny_M!$A$1:$P$1,0),FALSE))/VLOOKUP('Cover page'!$B$6,Currecny_M!$A$1:$P$10,MATCH(Database!C2642,Currecny_M!$A$1:$P$1,0),FALSE)</f>
        <v>2.6326200000000002</v>
      </c>
      <c r="N2642" s="6" t="str">
        <f>VLOOKUP(B2642,Master!$A$2:$C$11,3,FALSE)</f>
        <v>Euro</v>
      </c>
      <c r="O2642" s="6" t="str">
        <f>VLOOKUP(B2642,Master!$A$2:$C$11,2,FALSE)</f>
        <v>Europe</v>
      </c>
      <c r="Q2642" s="39" t="str">
        <f>VLOOKUP(D2642,GL_Master!$A$1:$D$80,2,FALSE)</f>
        <v>BS</v>
      </c>
      <c r="R2642" s="39" t="str">
        <f>VLOOKUP(D2642,GL_Master!$A$1:$D$80,3,FALSE)</f>
        <v>Cash &amp; Bank Balances</v>
      </c>
      <c r="S2642" s="39" t="str">
        <f>VLOOKUP(D2642,GL_Master!$A$1:$D$80,4,FALSE)</f>
        <v>Cash In hand</v>
      </c>
    </row>
    <row r="2643" spans="1:19" x14ac:dyDescent="0.25">
      <c r="A2643" s="39" t="s">
        <v>262</v>
      </c>
      <c r="B2643" s="39" t="s">
        <v>237</v>
      </c>
      <c r="C2643" s="7">
        <v>44197</v>
      </c>
      <c r="D2643" s="39" t="s">
        <v>79</v>
      </c>
      <c r="E2643" s="39">
        <v>-7090</v>
      </c>
      <c r="F2643" s="82">
        <f t="shared" si="123"/>
        <v>-7.09</v>
      </c>
      <c r="G2643" s="39">
        <f>VLOOKUP(N2643,Currecny_M!$A$1:$P$10,2,FALSE)</f>
        <v>83</v>
      </c>
      <c r="H2643" s="39">
        <f>MATCH(C2643,Currecny_M!$A$1:$P$1,0)</f>
        <v>11</v>
      </c>
      <c r="I2643" s="39">
        <f>VLOOKUP(N2643,Currecny_M!$A$1:$P$10,MATCH(Database!C2643,Currecny_M!$A$1:$P$1,0),FALSE)</f>
        <v>90.78</v>
      </c>
      <c r="J2643" s="82">
        <f t="shared" si="124"/>
        <v>-643.63019999999995</v>
      </c>
      <c r="K2643" s="39">
        <f>VLOOKUP('Cover page'!$B$6,Currecny_M!$A$1:$P$10,MATCH(Database!C2643,Currecny_M!$A$1:$P$1,0),FALSE)</f>
        <v>1</v>
      </c>
      <c r="L2643" s="82">
        <f t="shared" si="125"/>
        <v>-643.63019999999995</v>
      </c>
      <c r="M2643" s="82">
        <f>((E2643/$F$1)*VLOOKUP(N2643,Currecny_M!$A$1:$P$10,MATCH(Database!C2643,Currecny_M!$A$1:$P$1,0),FALSE))/VLOOKUP('Cover page'!$B$6,Currecny_M!$A$1:$P$10,MATCH(Database!C2643,Currecny_M!$A$1:$P$1,0),FALSE)</f>
        <v>-643.63019999999995</v>
      </c>
      <c r="N2643" s="6" t="str">
        <f>VLOOKUP(B2643,Master!$A$2:$C$11,3,FALSE)</f>
        <v>Euro</v>
      </c>
      <c r="O2643" s="6" t="str">
        <f>VLOOKUP(B2643,Master!$A$2:$C$11,2,FALSE)</f>
        <v>Europe</v>
      </c>
      <c r="Q2643" s="39" t="str">
        <f>VLOOKUP(D2643,GL_Master!$A$1:$D$80,2,FALSE)</f>
        <v>BS</v>
      </c>
      <c r="R2643" s="39" t="str">
        <f>VLOOKUP(D2643,GL_Master!$A$1:$D$80,3,FALSE)</f>
        <v>Loan Fund</v>
      </c>
      <c r="S2643" s="39" t="str">
        <f>VLOOKUP(D2643,GL_Master!$A$1:$D$80,4,FALSE)</f>
        <v>Term Loan</v>
      </c>
    </row>
    <row r="2644" spans="1:19" x14ac:dyDescent="0.25">
      <c r="A2644" s="39" t="s">
        <v>262</v>
      </c>
      <c r="B2644" s="39" t="s">
        <v>237</v>
      </c>
      <c r="C2644" s="7">
        <v>44197</v>
      </c>
      <c r="D2644" s="39" t="s">
        <v>80</v>
      </c>
      <c r="E2644" s="39">
        <v>189</v>
      </c>
      <c r="F2644" s="82">
        <f t="shared" si="123"/>
        <v>0.189</v>
      </c>
      <c r="G2644" s="39">
        <f>VLOOKUP(N2644,Currecny_M!$A$1:$P$10,2,FALSE)</f>
        <v>83</v>
      </c>
      <c r="H2644" s="39">
        <f>MATCH(C2644,Currecny_M!$A$1:$P$1,0)</f>
        <v>11</v>
      </c>
      <c r="I2644" s="39">
        <f>VLOOKUP(N2644,Currecny_M!$A$1:$P$10,MATCH(Database!C2644,Currecny_M!$A$1:$P$1,0),FALSE)</f>
        <v>90.78</v>
      </c>
      <c r="J2644" s="82">
        <f t="shared" si="124"/>
        <v>17.157420000000002</v>
      </c>
      <c r="K2644" s="39">
        <f>VLOOKUP('Cover page'!$B$6,Currecny_M!$A$1:$P$10,MATCH(Database!C2644,Currecny_M!$A$1:$P$1,0),FALSE)</f>
        <v>1</v>
      </c>
      <c r="L2644" s="82">
        <f t="shared" si="125"/>
        <v>17.157420000000002</v>
      </c>
      <c r="M2644" s="82">
        <f>((E2644/$F$1)*VLOOKUP(N2644,Currecny_M!$A$1:$P$10,MATCH(Database!C2644,Currecny_M!$A$1:$P$1,0),FALSE))/VLOOKUP('Cover page'!$B$6,Currecny_M!$A$1:$P$10,MATCH(Database!C2644,Currecny_M!$A$1:$P$1,0),FALSE)</f>
        <v>17.157420000000002</v>
      </c>
      <c r="N2644" s="6" t="str">
        <f>VLOOKUP(B2644,Master!$A$2:$C$11,3,FALSE)</f>
        <v>Euro</v>
      </c>
      <c r="O2644" s="6" t="str">
        <f>VLOOKUP(B2644,Master!$A$2:$C$11,2,FALSE)</f>
        <v>Europe</v>
      </c>
      <c r="Q2644" s="39" t="str">
        <f>VLOOKUP(D2644,GL_Master!$A$1:$D$80,2,FALSE)</f>
        <v>BS</v>
      </c>
      <c r="R2644" s="39" t="str">
        <f>VLOOKUP(D2644,GL_Master!$A$1:$D$80,3,FALSE)</f>
        <v>Cash &amp; Bank Balances</v>
      </c>
      <c r="S2644" s="39" t="str">
        <f>VLOOKUP(D2644,GL_Master!$A$1:$D$80,4,FALSE)</f>
        <v xml:space="preserve">      On Current Accounts</v>
      </c>
    </row>
    <row r="2645" spans="1:19" x14ac:dyDescent="0.25">
      <c r="A2645" s="39" t="s">
        <v>262</v>
      </c>
      <c r="B2645" s="39" t="s">
        <v>237</v>
      </c>
      <c r="C2645" s="7">
        <v>44197</v>
      </c>
      <c r="D2645" s="39" t="s">
        <v>81</v>
      </c>
      <c r="E2645" s="39">
        <v>13893</v>
      </c>
      <c r="F2645" s="82">
        <f t="shared" si="123"/>
        <v>13.893000000000001</v>
      </c>
      <c r="G2645" s="39">
        <f>VLOOKUP(N2645,Currecny_M!$A$1:$P$10,2,FALSE)</f>
        <v>83</v>
      </c>
      <c r="H2645" s="39">
        <f>MATCH(C2645,Currecny_M!$A$1:$P$1,0)</f>
        <v>11</v>
      </c>
      <c r="I2645" s="39">
        <f>VLOOKUP(N2645,Currecny_M!$A$1:$P$10,MATCH(Database!C2645,Currecny_M!$A$1:$P$1,0),FALSE)</f>
        <v>90.78</v>
      </c>
      <c r="J2645" s="82">
        <f t="shared" si="124"/>
        <v>1261.2065400000001</v>
      </c>
      <c r="K2645" s="39">
        <f>VLOOKUP('Cover page'!$B$6,Currecny_M!$A$1:$P$10,MATCH(Database!C2645,Currecny_M!$A$1:$P$1,0),FALSE)</f>
        <v>1</v>
      </c>
      <c r="L2645" s="82">
        <f t="shared" si="125"/>
        <v>1261.2065400000001</v>
      </c>
      <c r="M2645" s="82">
        <f>((E2645/$F$1)*VLOOKUP(N2645,Currecny_M!$A$1:$P$10,MATCH(Database!C2645,Currecny_M!$A$1:$P$1,0),FALSE))/VLOOKUP('Cover page'!$B$6,Currecny_M!$A$1:$P$10,MATCH(Database!C2645,Currecny_M!$A$1:$P$1,0),FALSE)</f>
        <v>1261.2065400000001</v>
      </c>
      <c r="N2645" s="6" t="str">
        <f>VLOOKUP(B2645,Master!$A$2:$C$11,3,FALSE)</f>
        <v>Euro</v>
      </c>
      <c r="O2645" s="6" t="str">
        <f>VLOOKUP(B2645,Master!$A$2:$C$11,2,FALSE)</f>
        <v>Europe</v>
      </c>
      <c r="Q2645" s="39" t="str">
        <f>VLOOKUP(D2645,GL_Master!$A$1:$D$80,2,FALSE)</f>
        <v>BS</v>
      </c>
      <c r="R2645" s="39" t="str">
        <f>VLOOKUP(D2645,GL_Master!$A$1:$D$80,3,FALSE)</f>
        <v>Other Current Assets</v>
      </c>
      <c r="S2645" s="39" t="str">
        <f>VLOOKUP(D2645,GL_Master!$A$1:$D$80,4,FALSE)</f>
        <v>Advance tax recoverable (net of provision )</v>
      </c>
    </row>
    <row r="2646" spans="1:19" x14ac:dyDescent="0.25">
      <c r="A2646" s="39" t="s">
        <v>262</v>
      </c>
      <c r="B2646" s="39" t="s">
        <v>237</v>
      </c>
      <c r="C2646" s="7">
        <v>44197</v>
      </c>
      <c r="D2646" s="39" t="s">
        <v>19</v>
      </c>
      <c r="E2646" s="39">
        <v>135</v>
      </c>
      <c r="F2646" s="82">
        <f t="shared" si="123"/>
        <v>0.13500000000000001</v>
      </c>
      <c r="G2646" s="39">
        <f>VLOOKUP(N2646,Currecny_M!$A$1:$P$10,2,FALSE)</f>
        <v>83</v>
      </c>
      <c r="H2646" s="39">
        <f>MATCH(C2646,Currecny_M!$A$1:$P$1,0)</f>
        <v>11</v>
      </c>
      <c r="I2646" s="39">
        <f>VLOOKUP(N2646,Currecny_M!$A$1:$P$10,MATCH(Database!C2646,Currecny_M!$A$1:$P$1,0),FALSE)</f>
        <v>90.78</v>
      </c>
      <c r="J2646" s="82">
        <f t="shared" si="124"/>
        <v>12.2553</v>
      </c>
      <c r="K2646" s="39">
        <f>VLOOKUP('Cover page'!$B$6,Currecny_M!$A$1:$P$10,MATCH(Database!C2646,Currecny_M!$A$1:$P$1,0),FALSE)</f>
        <v>1</v>
      </c>
      <c r="L2646" s="82">
        <f t="shared" si="125"/>
        <v>12.2553</v>
      </c>
      <c r="M2646" s="82">
        <f>((E2646/$F$1)*VLOOKUP(N2646,Currecny_M!$A$1:$P$10,MATCH(Database!C2646,Currecny_M!$A$1:$P$1,0),FALSE))/VLOOKUP('Cover page'!$B$6,Currecny_M!$A$1:$P$10,MATCH(Database!C2646,Currecny_M!$A$1:$P$1,0),FALSE)</f>
        <v>12.2553</v>
      </c>
      <c r="N2646" s="6" t="str">
        <f>VLOOKUP(B2646,Master!$A$2:$C$11,3,FALSE)</f>
        <v>Euro</v>
      </c>
      <c r="O2646" s="6" t="str">
        <f>VLOOKUP(B2646,Master!$A$2:$C$11,2,FALSE)</f>
        <v>Europe</v>
      </c>
      <c r="Q2646" s="39" t="str">
        <f>VLOOKUP(D2646,GL_Master!$A$1:$D$80,2,FALSE)</f>
        <v>BS</v>
      </c>
      <c r="R2646" s="39" t="str">
        <f>VLOOKUP(D2646,GL_Master!$A$1:$D$80,3,FALSE)</f>
        <v>Short-term loan and advances</v>
      </c>
      <c r="S2646" s="39" t="str">
        <f>VLOOKUP(D2646,GL_Master!$A$1:$D$80,4,FALSE)</f>
        <v>Prepaid expenses</v>
      </c>
    </row>
    <row r="2647" spans="1:19" x14ac:dyDescent="0.25">
      <c r="A2647" s="39" t="s">
        <v>262</v>
      </c>
      <c r="B2647" s="39" t="s">
        <v>237</v>
      </c>
      <c r="C2647" s="7">
        <v>44197</v>
      </c>
      <c r="D2647" s="39" t="s">
        <v>82</v>
      </c>
      <c r="E2647" s="39">
        <v>1574</v>
      </c>
      <c r="F2647" s="82">
        <f t="shared" si="123"/>
        <v>1.5740000000000001</v>
      </c>
      <c r="G2647" s="39">
        <f>VLOOKUP(N2647,Currecny_M!$A$1:$P$10,2,FALSE)</f>
        <v>83</v>
      </c>
      <c r="H2647" s="39">
        <f>MATCH(C2647,Currecny_M!$A$1:$P$1,0)</f>
        <v>11</v>
      </c>
      <c r="I2647" s="39">
        <f>VLOOKUP(N2647,Currecny_M!$A$1:$P$10,MATCH(Database!C2647,Currecny_M!$A$1:$P$1,0),FALSE)</f>
        <v>90.78</v>
      </c>
      <c r="J2647" s="82">
        <f t="shared" si="124"/>
        <v>142.88772</v>
      </c>
      <c r="K2647" s="39">
        <f>VLOOKUP('Cover page'!$B$6,Currecny_M!$A$1:$P$10,MATCH(Database!C2647,Currecny_M!$A$1:$P$1,0),FALSE)</f>
        <v>1</v>
      </c>
      <c r="L2647" s="82">
        <f t="shared" si="125"/>
        <v>142.88772</v>
      </c>
      <c r="M2647" s="82">
        <f>((E2647/$F$1)*VLOOKUP(N2647,Currecny_M!$A$1:$P$10,MATCH(Database!C2647,Currecny_M!$A$1:$P$1,0),FALSE))/VLOOKUP('Cover page'!$B$6,Currecny_M!$A$1:$P$10,MATCH(Database!C2647,Currecny_M!$A$1:$P$1,0),FALSE)</f>
        <v>142.88772</v>
      </c>
      <c r="N2647" s="6" t="str">
        <f>VLOOKUP(B2647,Master!$A$2:$C$11,3,FALSE)</f>
        <v>Euro</v>
      </c>
      <c r="O2647" s="6" t="str">
        <f>VLOOKUP(B2647,Master!$A$2:$C$11,2,FALSE)</f>
        <v>Europe</v>
      </c>
      <c r="Q2647" s="39" t="str">
        <f>VLOOKUP(D2647,GL_Master!$A$1:$D$80,2,FALSE)</f>
        <v>BS</v>
      </c>
      <c r="R2647" s="39" t="str">
        <f>VLOOKUP(D2647,GL_Master!$A$1:$D$80,3,FALSE)</f>
        <v>Short-term loan and advances</v>
      </c>
      <c r="S2647" s="39" t="str">
        <f>VLOOKUP(D2647,GL_Master!$A$1:$D$80,4,FALSE)</f>
        <v>Advance to vendor/employees</v>
      </c>
    </row>
    <row r="2648" spans="1:19" x14ac:dyDescent="0.25">
      <c r="A2648" s="39" t="s">
        <v>262</v>
      </c>
      <c r="B2648" s="39" t="s">
        <v>237</v>
      </c>
      <c r="C2648" s="7">
        <v>44197</v>
      </c>
      <c r="D2648" s="39" t="s">
        <v>83</v>
      </c>
      <c r="E2648" s="39">
        <v>1040</v>
      </c>
      <c r="F2648" s="82">
        <f t="shared" si="123"/>
        <v>1.04</v>
      </c>
      <c r="G2648" s="39">
        <f>VLOOKUP(N2648,Currecny_M!$A$1:$P$10,2,FALSE)</f>
        <v>83</v>
      </c>
      <c r="H2648" s="39">
        <f>MATCH(C2648,Currecny_M!$A$1:$P$1,0)</f>
        <v>11</v>
      </c>
      <c r="I2648" s="39">
        <f>VLOOKUP(N2648,Currecny_M!$A$1:$P$10,MATCH(Database!C2648,Currecny_M!$A$1:$P$1,0),FALSE)</f>
        <v>90.78</v>
      </c>
      <c r="J2648" s="82">
        <f t="shared" si="124"/>
        <v>94.411200000000008</v>
      </c>
      <c r="K2648" s="39">
        <f>VLOOKUP('Cover page'!$B$6,Currecny_M!$A$1:$P$10,MATCH(Database!C2648,Currecny_M!$A$1:$P$1,0),FALSE)</f>
        <v>1</v>
      </c>
      <c r="L2648" s="82">
        <f t="shared" si="125"/>
        <v>94.411200000000008</v>
      </c>
      <c r="M2648" s="82">
        <f>((E2648/$F$1)*VLOOKUP(N2648,Currecny_M!$A$1:$P$10,MATCH(Database!C2648,Currecny_M!$A$1:$P$1,0),FALSE))/VLOOKUP('Cover page'!$B$6,Currecny_M!$A$1:$P$10,MATCH(Database!C2648,Currecny_M!$A$1:$P$1,0),FALSE)</f>
        <v>94.411200000000008</v>
      </c>
      <c r="N2648" s="6" t="str">
        <f>VLOOKUP(B2648,Master!$A$2:$C$11,3,FALSE)</f>
        <v>Euro</v>
      </c>
      <c r="O2648" s="6" t="str">
        <f>VLOOKUP(B2648,Master!$A$2:$C$11,2,FALSE)</f>
        <v>Europe</v>
      </c>
      <c r="Q2648" s="39" t="str">
        <f>VLOOKUP(D2648,GL_Master!$A$1:$D$80,2,FALSE)</f>
        <v>BS</v>
      </c>
      <c r="R2648" s="39" t="str">
        <f>VLOOKUP(D2648,GL_Master!$A$1:$D$80,3,FALSE)</f>
        <v>Other Current Assets</v>
      </c>
      <c r="S2648" s="39" t="str">
        <f>VLOOKUP(D2648,GL_Master!$A$1:$D$80,4,FALSE)</f>
        <v>Security deposits ( Unsecured, considered good)</v>
      </c>
    </row>
    <row r="2649" spans="1:19" x14ac:dyDescent="0.25">
      <c r="A2649" s="39" t="s">
        <v>262</v>
      </c>
      <c r="B2649" s="39" t="s">
        <v>237</v>
      </c>
      <c r="C2649" s="7">
        <v>44197</v>
      </c>
      <c r="D2649" s="39" t="s">
        <v>246</v>
      </c>
      <c r="E2649" s="39">
        <v>-113991</v>
      </c>
      <c r="F2649" s="82">
        <f t="shared" si="123"/>
        <v>-113.991</v>
      </c>
      <c r="G2649" s="39">
        <f>VLOOKUP(N2649,Currecny_M!$A$1:$P$10,2,FALSE)</f>
        <v>83</v>
      </c>
      <c r="H2649" s="39">
        <f>MATCH(C2649,Currecny_M!$A$1:$P$1,0)</f>
        <v>11</v>
      </c>
      <c r="I2649" s="39">
        <f>VLOOKUP(N2649,Currecny_M!$A$1:$P$10,MATCH(Database!C2649,Currecny_M!$A$1:$P$1,0),FALSE)</f>
        <v>90.78</v>
      </c>
      <c r="J2649" s="82">
        <f t="shared" si="124"/>
        <v>-10348.10298</v>
      </c>
      <c r="K2649" s="39">
        <f>VLOOKUP('Cover page'!$B$6,Currecny_M!$A$1:$P$10,MATCH(Database!C2649,Currecny_M!$A$1:$P$1,0),FALSE)</f>
        <v>1</v>
      </c>
      <c r="L2649" s="82">
        <f t="shared" si="125"/>
        <v>-10348.10298</v>
      </c>
      <c r="M2649" s="82">
        <f>((E2649/$F$1)*VLOOKUP(N2649,Currecny_M!$A$1:$P$10,MATCH(Database!C2649,Currecny_M!$A$1:$P$1,0),FALSE))/VLOOKUP('Cover page'!$B$6,Currecny_M!$A$1:$P$10,MATCH(Database!C2649,Currecny_M!$A$1:$P$1,0),FALSE)</f>
        <v>-10348.10298</v>
      </c>
      <c r="N2649" s="6" t="str">
        <f>VLOOKUP(B2649,Master!$A$2:$C$11,3,FALSE)</f>
        <v>Euro</v>
      </c>
      <c r="O2649" s="6" t="str">
        <f>VLOOKUP(B2649,Master!$A$2:$C$11,2,FALSE)</f>
        <v>Europe</v>
      </c>
      <c r="Q2649" s="39" t="str">
        <f>VLOOKUP(D2649,GL_Master!$A$1:$D$80,2,FALSE)</f>
        <v>PL</v>
      </c>
      <c r="R2649" s="39" t="str">
        <f>VLOOKUP(D2649,GL_Master!$A$1:$D$80,3,FALSE)</f>
        <v>Revenue from Operations</v>
      </c>
      <c r="S2649" s="39" t="str">
        <f>VLOOKUP(D2649,GL_Master!$A$1:$D$80,4,FALSE)</f>
        <v>Contract revenue</v>
      </c>
    </row>
    <row r="2650" spans="1:19" x14ac:dyDescent="0.25">
      <c r="A2650" s="39" t="s">
        <v>262</v>
      </c>
      <c r="B2650" s="39" t="s">
        <v>237</v>
      </c>
      <c r="C2650" s="7">
        <v>44197</v>
      </c>
      <c r="D2650" s="39" t="s">
        <v>134</v>
      </c>
      <c r="E2650" s="39">
        <v>-901</v>
      </c>
      <c r="F2650" s="82">
        <f t="shared" si="123"/>
        <v>-0.90100000000000002</v>
      </c>
      <c r="G2650" s="39">
        <f>VLOOKUP(N2650,Currecny_M!$A$1:$P$10,2,FALSE)</f>
        <v>83</v>
      </c>
      <c r="H2650" s="39">
        <f>MATCH(C2650,Currecny_M!$A$1:$P$1,0)</f>
        <v>11</v>
      </c>
      <c r="I2650" s="39">
        <f>VLOOKUP(N2650,Currecny_M!$A$1:$P$10,MATCH(Database!C2650,Currecny_M!$A$1:$P$1,0),FALSE)</f>
        <v>90.78</v>
      </c>
      <c r="J2650" s="82">
        <f t="shared" si="124"/>
        <v>-81.792780000000008</v>
      </c>
      <c r="K2650" s="39">
        <f>VLOOKUP('Cover page'!$B$6,Currecny_M!$A$1:$P$10,MATCH(Database!C2650,Currecny_M!$A$1:$P$1,0),FALSE)</f>
        <v>1</v>
      </c>
      <c r="L2650" s="82">
        <f t="shared" si="125"/>
        <v>-81.792780000000008</v>
      </c>
      <c r="M2650" s="82">
        <f>((E2650/$F$1)*VLOOKUP(N2650,Currecny_M!$A$1:$P$10,MATCH(Database!C2650,Currecny_M!$A$1:$P$1,0),FALSE))/VLOOKUP('Cover page'!$B$6,Currecny_M!$A$1:$P$10,MATCH(Database!C2650,Currecny_M!$A$1:$P$1,0),FALSE)</f>
        <v>-81.792780000000008</v>
      </c>
      <c r="N2650" s="6" t="str">
        <f>VLOOKUP(B2650,Master!$A$2:$C$11,3,FALSE)</f>
        <v>Euro</v>
      </c>
      <c r="O2650" s="6" t="str">
        <f>VLOOKUP(B2650,Master!$A$2:$C$11,2,FALSE)</f>
        <v>Europe</v>
      </c>
      <c r="Q2650" s="39" t="str">
        <f>VLOOKUP(D2650,GL_Master!$A$1:$D$80,2,FALSE)</f>
        <v>PL</v>
      </c>
      <c r="R2650" s="39" t="str">
        <f>VLOOKUP(D2650,GL_Master!$A$1:$D$80,3,FALSE)</f>
        <v>Other Income</v>
      </c>
      <c r="S2650" s="39" t="str">
        <f>VLOOKUP(D2650,GL_Master!$A$1:$D$80,4,FALSE)</f>
        <v>Other Income</v>
      </c>
    </row>
    <row r="2651" spans="1:19" x14ac:dyDescent="0.25">
      <c r="A2651" s="39" t="s">
        <v>262</v>
      </c>
      <c r="B2651" s="39" t="s">
        <v>237</v>
      </c>
      <c r="C2651" s="7">
        <v>44197</v>
      </c>
      <c r="D2651" s="39" t="s">
        <v>86</v>
      </c>
      <c r="E2651" s="39">
        <v>54</v>
      </c>
      <c r="F2651" s="82">
        <f t="shared" si="123"/>
        <v>5.3999999999999999E-2</v>
      </c>
      <c r="G2651" s="39">
        <f>VLOOKUP(N2651,Currecny_M!$A$1:$P$10,2,FALSE)</f>
        <v>83</v>
      </c>
      <c r="H2651" s="39">
        <f>MATCH(C2651,Currecny_M!$A$1:$P$1,0)</f>
        <v>11</v>
      </c>
      <c r="I2651" s="39">
        <f>VLOOKUP(N2651,Currecny_M!$A$1:$P$10,MATCH(Database!C2651,Currecny_M!$A$1:$P$1,0),FALSE)</f>
        <v>90.78</v>
      </c>
      <c r="J2651" s="82">
        <f t="shared" si="124"/>
        <v>4.90212</v>
      </c>
      <c r="K2651" s="39">
        <f>VLOOKUP('Cover page'!$B$6,Currecny_M!$A$1:$P$10,MATCH(Database!C2651,Currecny_M!$A$1:$P$1,0),FALSE)</f>
        <v>1</v>
      </c>
      <c r="L2651" s="82">
        <f t="shared" si="125"/>
        <v>4.90212</v>
      </c>
      <c r="M2651" s="82">
        <f>((E2651/$F$1)*VLOOKUP(N2651,Currecny_M!$A$1:$P$10,MATCH(Database!C2651,Currecny_M!$A$1:$P$1,0),FALSE))/VLOOKUP('Cover page'!$B$6,Currecny_M!$A$1:$P$10,MATCH(Database!C2651,Currecny_M!$A$1:$P$1,0),FALSE)</f>
        <v>4.90212</v>
      </c>
      <c r="N2651" s="6" t="str">
        <f>VLOOKUP(B2651,Master!$A$2:$C$11,3,FALSE)</f>
        <v>Euro</v>
      </c>
      <c r="O2651" s="6" t="str">
        <f>VLOOKUP(B2651,Master!$A$2:$C$11,2,FALSE)</f>
        <v>Europe</v>
      </c>
      <c r="Q2651" s="39" t="str">
        <f>VLOOKUP(D2651,GL_Master!$A$1:$D$80,2,FALSE)</f>
        <v>PL</v>
      </c>
      <c r="R2651" s="39" t="str">
        <f>VLOOKUP(D2651,GL_Master!$A$1:$D$80,3,FALSE)</f>
        <v>COGS</v>
      </c>
      <c r="S2651" s="39" t="str">
        <f>VLOOKUP(D2651,GL_Master!$A$1:$D$80,4,FALSE)</f>
        <v>Purchase of other traded goods</v>
      </c>
    </row>
    <row r="2652" spans="1:19" x14ac:dyDescent="0.25">
      <c r="A2652" s="39" t="s">
        <v>262</v>
      </c>
      <c r="B2652" s="39" t="s">
        <v>237</v>
      </c>
      <c r="C2652" s="7">
        <v>44197</v>
      </c>
      <c r="D2652" s="39" t="s">
        <v>87</v>
      </c>
      <c r="E2652" s="39">
        <v>28</v>
      </c>
      <c r="F2652" s="82">
        <f t="shared" si="123"/>
        <v>2.8000000000000001E-2</v>
      </c>
      <c r="G2652" s="39">
        <f>VLOOKUP(N2652,Currecny_M!$A$1:$P$10,2,FALSE)</f>
        <v>83</v>
      </c>
      <c r="H2652" s="39">
        <f>MATCH(C2652,Currecny_M!$A$1:$P$1,0)</f>
        <v>11</v>
      </c>
      <c r="I2652" s="39">
        <f>VLOOKUP(N2652,Currecny_M!$A$1:$P$10,MATCH(Database!C2652,Currecny_M!$A$1:$P$1,0),FALSE)</f>
        <v>90.78</v>
      </c>
      <c r="J2652" s="82">
        <f t="shared" si="124"/>
        <v>2.5418400000000001</v>
      </c>
      <c r="K2652" s="39">
        <f>VLOOKUP('Cover page'!$B$6,Currecny_M!$A$1:$P$10,MATCH(Database!C2652,Currecny_M!$A$1:$P$1,0),FALSE)</f>
        <v>1</v>
      </c>
      <c r="L2652" s="82">
        <f t="shared" si="125"/>
        <v>2.5418400000000001</v>
      </c>
      <c r="M2652" s="82">
        <f>((E2652/$F$1)*VLOOKUP(N2652,Currecny_M!$A$1:$P$10,MATCH(Database!C2652,Currecny_M!$A$1:$P$1,0),FALSE))/VLOOKUP('Cover page'!$B$6,Currecny_M!$A$1:$P$10,MATCH(Database!C2652,Currecny_M!$A$1:$P$1,0),FALSE)</f>
        <v>2.5418400000000001</v>
      </c>
      <c r="N2652" s="6" t="str">
        <f>VLOOKUP(B2652,Master!$A$2:$C$11,3,FALSE)</f>
        <v>Euro</v>
      </c>
      <c r="O2652" s="6" t="str">
        <f>VLOOKUP(B2652,Master!$A$2:$C$11,2,FALSE)</f>
        <v>Europe</v>
      </c>
      <c r="Q2652" s="39" t="str">
        <f>VLOOKUP(D2652,GL_Master!$A$1:$D$80,2,FALSE)</f>
        <v>PL</v>
      </c>
      <c r="R2652" s="39" t="str">
        <f>VLOOKUP(D2652,GL_Master!$A$1:$D$80,3,FALSE)</f>
        <v>COGS</v>
      </c>
      <c r="S2652" s="39" t="str">
        <f>VLOOKUP(D2652,GL_Master!$A$1:$D$80,4,FALSE)</f>
        <v>Civil, Installation, Commissioning and Other miscellaneous expenses</v>
      </c>
    </row>
    <row r="2653" spans="1:19" x14ac:dyDescent="0.25">
      <c r="A2653" s="39" t="s">
        <v>262</v>
      </c>
      <c r="B2653" s="39" t="s">
        <v>237</v>
      </c>
      <c r="C2653" s="7">
        <v>44197</v>
      </c>
      <c r="D2653" s="39" t="s">
        <v>88</v>
      </c>
      <c r="E2653" s="39">
        <v>80</v>
      </c>
      <c r="F2653" s="82">
        <f t="shared" si="123"/>
        <v>0.08</v>
      </c>
      <c r="G2653" s="39">
        <f>VLOOKUP(N2653,Currecny_M!$A$1:$P$10,2,FALSE)</f>
        <v>83</v>
      </c>
      <c r="H2653" s="39">
        <f>MATCH(C2653,Currecny_M!$A$1:$P$1,0)</f>
        <v>11</v>
      </c>
      <c r="I2653" s="39">
        <f>VLOOKUP(N2653,Currecny_M!$A$1:$P$10,MATCH(Database!C2653,Currecny_M!$A$1:$P$1,0),FALSE)</f>
        <v>90.78</v>
      </c>
      <c r="J2653" s="82">
        <f t="shared" si="124"/>
        <v>7.2624000000000004</v>
      </c>
      <c r="K2653" s="39">
        <f>VLOOKUP('Cover page'!$B$6,Currecny_M!$A$1:$P$10,MATCH(Database!C2653,Currecny_M!$A$1:$P$1,0),FALSE)</f>
        <v>1</v>
      </c>
      <c r="L2653" s="82">
        <f t="shared" si="125"/>
        <v>7.2624000000000004</v>
      </c>
      <c r="M2653" s="82">
        <f>((E2653/$F$1)*VLOOKUP(N2653,Currecny_M!$A$1:$P$10,MATCH(Database!C2653,Currecny_M!$A$1:$P$1,0),FALSE))/VLOOKUP('Cover page'!$B$6,Currecny_M!$A$1:$P$10,MATCH(Database!C2653,Currecny_M!$A$1:$P$1,0),FALSE)</f>
        <v>7.2624000000000004</v>
      </c>
      <c r="N2653" s="6" t="str">
        <f>VLOOKUP(B2653,Master!$A$2:$C$11,3,FALSE)</f>
        <v>Euro</v>
      </c>
      <c r="O2653" s="6" t="str">
        <f>VLOOKUP(B2653,Master!$A$2:$C$11,2,FALSE)</f>
        <v>Europe</v>
      </c>
      <c r="Q2653" s="39" t="str">
        <f>VLOOKUP(D2653,GL_Master!$A$1:$D$80,2,FALSE)</f>
        <v>PL</v>
      </c>
      <c r="R2653" s="39" t="str">
        <f>VLOOKUP(D2653,GL_Master!$A$1:$D$80,3,FALSE)</f>
        <v>COGS</v>
      </c>
      <c r="S2653" s="39" t="str">
        <f>VLOOKUP(D2653,GL_Master!$A$1:$D$80,4,FALSE)</f>
        <v>Civil, Installation, Commissioning and Other miscellaneous expenses</v>
      </c>
    </row>
    <row r="2654" spans="1:19" x14ac:dyDescent="0.25">
      <c r="A2654" s="39" t="s">
        <v>262</v>
      </c>
      <c r="B2654" s="39" t="s">
        <v>237</v>
      </c>
      <c r="C2654" s="7">
        <v>44197</v>
      </c>
      <c r="D2654" s="39" t="s">
        <v>89</v>
      </c>
      <c r="E2654" s="39">
        <v>172</v>
      </c>
      <c r="F2654" s="82">
        <f t="shared" si="123"/>
        <v>0.17199999999999999</v>
      </c>
      <c r="G2654" s="39">
        <f>VLOOKUP(N2654,Currecny_M!$A$1:$P$10,2,FALSE)</f>
        <v>83</v>
      </c>
      <c r="H2654" s="39">
        <f>MATCH(C2654,Currecny_M!$A$1:$P$1,0)</f>
        <v>11</v>
      </c>
      <c r="I2654" s="39">
        <f>VLOOKUP(N2654,Currecny_M!$A$1:$P$10,MATCH(Database!C2654,Currecny_M!$A$1:$P$1,0),FALSE)</f>
        <v>90.78</v>
      </c>
      <c r="J2654" s="82">
        <f t="shared" si="124"/>
        <v>15.614159999999998</v>
      </c>
      <c r="K2654" s="39">
        <f>VLOOKUP('Cover page'!$B$6,Currecny_M!$A$1:$P$10,MATCH(Database!C2654,Currecny_M!$A$1:$P$1,0),FALSE)</f>
        <v>1</v>
      </c>
      <c r="L2654" s="82">
        <f t="shared" si="125"/>
        <v>15.614159999999998</v>
      </c>
      <c r="M2654" s="82">
        <f>((E2654/$F$1)*VLOOKUP(N2654,Currecny_M!$A$1:$P$10,MATCH(Database!C2654,Currecny_M!$A$1:$P$1,0),FALSE))/VLOOKUP('Cover page'!$B$6,Currecny_M!$A$1:$P$10,MATCH(Database!C2654,Currecny_M!$A$1:$P$1,0),FALSE)</f>
        <v>15.614159999999998</v>
      </c>
      <c r="N2654" s="6" t="str">
        <f>VLOOKUP(B2654,Master!$A$2:$C$11,3,FALSE)</f>
        <v>Euro</v>
      </c>
      <c r="O2654" s="6" t="str">
        <f>VLOOKUP(B2654,Master!$A$2:$C$11,2,FALSE)</f>
        <v>Europe</v>
      </c>
      <c r="Q2654" s="39" t="str">
        <f>VLOOKUP(D2654,GL_Master!$A$1:$D$80,2,FALSE)</f>
        <v>PL</v>
      </c>
      <c r="R2654" s="39" t="str">
        <f>VLOOKUP(D2654,GL_Master!$A$1:$D$80,3,FALSE)</f>
        <v>COGS</v>
      </c>
      <c r="S2654" s="39" t="str">
        <f>VLOOKUP(D2654,GL_Master!$A$1:$D$80,4,FALSE)</f>
        <v>project Expenses</v>
      </c>
    </row>
    <row r="2655" spans="1:19" x14ac:dyDescent="0.25">
      <c r="A2655" s="39" t="s">
        <v>262</v>
      </c>
      <c r="B2655" s="39" t="s">
        <v>237</v>
      </c>
      <c r="C2655" s="7">
        <v>44197</v>
      </c>
      <c r="D2655" s="39" t="s">
        <v>90</v>
      </c>
      <c r="E2655" s="39">
        <v>56</v>
      </c>
      <c r="F2655" s="82">
        <f t="shared" si="123"/>
        <v>5.6000000000000001E-2</v>
      </c>
      <c r="G2655" s="39">
        <f>VLOOKUP(N2655,Currecny_M!$A$1:$P$10,2,FALSE)</f>
        <v>83</v>
      </c>
      <c r="H2655" s="39">
        <f>MATCH(C2655,Currecny_M!$A$1:$P$1,0)</f>
        <v>11</v>
      </c>
      <c r="I2655" s="39">
        <f>VLOOKUP(N2655,Currecny_M!$A$1:$P$10,MATCH(Database!C2655,Currecny_M!$A$1:$P$1,0),FALSE)</f>
        <v>90.78</v>
      </c>
      <c r="J2655" s="82">
        <f t="shared" si="124"/>
        <v>5.0836800000000002</v>
      </c>
      <c r="K2655" s="39">
        <f>VLOOKUP('Cover page'!$B$6,Currecny_M!$A$1:$P$10,MATCH(Database!C2655,Currecny_M!$A$1:$P$1,0),FALSE)</f>
        <v>1</v>
      </c>
      <c r="L2655" s="82">
        <f t="shared" si="125"/>
        <v>5.0836800000000002</v>
      </c>
      <c r="M2655" s="82">
        <f>((E2655/$F$1)*VLOOKUP(N2655,Currecny_M!$A$1:$P$10,MATCH(Database!C2655,Currecny_M!$A$1:$P$1,0),FALSE))/VLOOKUP('Cover page'!$B$6,Currecny_M!$A$1:$P$10,MATCH(Database!C2655,Currecny_M!$A$1:$P$1,0),FALSE)</f>
        <v>5.0836800000000002</v>
      </c>
      <c r="N2655" s="6" t="str">
        <f>VLOOKUP(B2655,Master!$A$2:$C$11,3,FALSE)</f>
        <v>Euro</v>
      </c>
      <c r="O2655" s="6" t="str">
        <f>VLOOKUP(B2655,Master!$A$2:$C$11,2,FALSE)</f>
        <v>Europe</v>
      </c>
      <c r="Q2655" s="39" t="str">
        <f>VLOOKUP(D2655,GL_Master!$A$1:$D$80,2,FALSE)</f>
        <v>PL</v>
      </c>
      <c r="R2655" s="39" t="str">
        <f>VLOOKUP(D2655,GL_Master!$A$1:$D$80,3,FALSE)</f>
        <v>Office utility</v>
      </c>
      <c r="S2655" s="39" t="str">
        <f>VLOOKUP(D2655,GL_Master!$A$1:$D$80,4,FALSE)</f>
        <v>Electricity Expenses</v>
      </c>
    </row>
    <row r="2656" spans="1:19" x14ac:dyDescent="0.25">
      <c r="A2656" s="39" t="s">
        <v>262</v>
      </c>
      <c r="B2656" s="39" t="s">
        <v>237</v>
      </c>
      <c r="C2656" s="7">
        <v>44197</v>
      </c>
      <c r="D2656" s="39" t="s">
        <v>91</v>
      </c>
      <c r="E2656" s="39">
        <v>116</v>
      </c>
      <c r="F2656" s="82">
        <f t="shared" si="123"/>
        <v>0.11600000000000001</v>
      </c>
      <c r="G2656" s="39">
        <f>VLOOKUP(N2656,Currecny_M!$A$1:$P$10,2,FALSE)</f>
        <v>83</v>
      </c>
      <c r="H2656" s="39">
        <f>MATCH(C2656,Currecny_M!$A$1:$P$1,0)</f>
        <v>11</v>
      </c>
      <c r="I2656" s="39">
        <f>VLOOKUP(N2656,Currecny_M!$A$1:$P$10,MATCH(Database!C2656,Currecny_M!$A$1:$P$1,0),FALSE)</f>
        <v>90.78</v>
      </c>
      <c r="J2656" s="82">
        <f t="shared" si="124"/>
        <v>10.530480000000001</v>
      </c>
      <c r="K2656" s="39">
        <f>VLOOKUP('Cover page'!$B$6,Currecny_M!$A$1:$P$10,MATCH(Database!C2656,Currecny_M!$A$1:$P$1,0),FALSE)</f>
        <v>1</v>
      </c>
      <c r="L2656" s="82">
        <f t="shared" si="125"/>
        <v>10.530480000000001</v>
      </c>
      <c r="M2656" s="82">
        <f>((E2656/$F$1)*VLOOKUP(N2656,Currecny_M!$A$1:$P$10,MATCH(Database!C2656,Currecny_M!$A$1:$P$1,0),FALSE))/VLOOKUP('Cover page'!$B$6,Currecny_M!$A$1:$P$10,MATCH(Database!C2656,Currecny_M!$A$1:$P$1,0),FALSE)</f>
        <v>10.530480000000001</v>
      </c>
      <c r="N2656" s="6" t="str">
        <f>VLOOKUP(B2656,Master!$A$2:$C$11,3,FALSE)</f>
        <v>Euro</v>
      </c>
      <c r="O2656" s="6" t="str">
        <f>VLOOKUP(B2656,Master!$A$2:$C$11,2,FALSE)</f>
        <v>Europe</v>
      </c>
      <c r="Q2656" s="39" t="str">
        <f>VLOOKUP(D2656,GL_Master!$A$1:$D$80,2,FALSE)</f>
        <v>PL</v>
      </c>
      <c r="R2656" s="39" t="str">
        <f>VLOOKUP(D2656,GL_Master!$A$1:$D$80,3,FALSE)</f>
        <v>Misc. expenses</v>
      </c>
      <c r="S2656" s="39" t="str">
        <f>VLOOKUP(D2656,GL_Master!$A$1:$D$80,4,FALSE)</f>
        <v>Repair &amp; Maintenance</v>
      </c>
    </row>
    <row r="2657" spans="1:19" x14ac:dyDescent="0.25">
      <c r="A2657" s="39" t="s">
        <v>262</v>
      </c>
      <c r="B2657" s="39" t="s">
        <v>237</v>
      </c>
      <c r="C2657" s="7">
        <v>44197</v>
      </c>
      <c r="D2657" s="39" t="s">
        <v>92</v>
      </c>
      <c r="E2657" s="39">
        <v>87</v>
      </c>
      <c r="F2657" s="82">
        <f t="shared" si="123"/>
        <v>8.6999999999999994E-2</v>
      </c>
      <c r="G2657" s="39">
        <f>VLOOKUP(N2657,Currecny_M!$A$1:$P$10,2,FALSE)</f>
        <v>83</v>
      </c>
      <c r="H2657" s="39">
        <f>MATCH(C2657,Currecny_M!$A$1:$P$1,0)</f>
        <v>11</v>
      </c>
      <c r="I2657" s="39">
        <f>VLOOKUP(N2657,Currecny_M!$A$1:$P$10,MATCH(Database!C2657,Currecny_M!$A$1:$P$1,0),FALSE)</f>
        <v>90.78</v>
      </c>
      <c r="J2657" s="82">
        <f t="shared" si="124"/>
        <v>7.8978599999999997</v>
      </c>
      <c r="K2657" s="39">
        <f>VLOOKUP('Cover page'!$B$6,Currecny_M!$A$1:$P$10,MATCH(Database!C2657,Currecny_M!$A$1:$P$1,0),FALSE)</f>
        <v>1</v>
      </c>
      <c r="L2657" s="82">
        <f t="shared" si="125"/>
        <v>7.8978599999999997</v>
      </c>
      <c r="M2657" s="82">
        <f>((E2657/$F$1)*VLOOKUP(N2657,Currecny_M!$A$1:$P$10,MATCH(Database!C2657,Currecny_M!$A$1:$P$1,0),FALSE))/VLOOKUP('Cover page'!$B$6,Currecny_M!$A$1:$P$10,MATCH(Database!C2657,Currecny_M!$A$1:$P$1,0),FALSE)</f>
        <v>7.8978599999999997</v>
      </c>
      <c r="N2657" s="6" t="str">
        <f>VLOOKUP(B2657,Master!$A$2:$C$11,3,FALSE)</f>
        <v>Euro</v>
      </c>
      <c r="O2657" s="6" t="str">
        <f>VLOOKUP(B2657,Master!$A$2:$C$11,2,FALSE)</f>
        <v>Europe</v>
      </c>
      <c r="Q2657" s="39" t="str">
        <f>VLOOKUP(D2657,GL_Master!$A$1:$D$80,2,FALSE)</f>
        <v>PL</v>
      </c>
      <c r="R2657" s="39" t="str">
        <f>VLOOKUP(D2657,GL_Master!$A$1:$D$80,3,FALSE)</f>
        <v>Misc. expenses</v>
      </c>
      <c r="S2657" s="39" t="str">
        <f>VLOOKUP(D2657,GL_Master!$A$1:$D$80,4,FALSE)</f>
        <v>Repair &amp; Maintenance</v>
      </c>
    </row>
    <row r="2658" spans="1:19" x14ac:dyDescent="0.25">
      <c r="A2658" s="39" t="s">
        <v>262</v>
      </c>
      <c r="B2658" s="39" t="s">
        <v>237</v>
      </c>
      <c r="C2658" s="7">
        <v>44197</v>
      </c>
      <c r="D2658" s="39" t="s">
        <v>93</v>
      </c>
      <c r="E2658" s="39">
        <v>974</v>
      </c>
      <c r="F2658" s="82">
        <f t="shared" si="123"/>
        <v>0.97399999999999998</v>
      </c>
      <c r="G2658" s="39">
        <f>VLOOKUP(N2658,Currecny_M!$A$1:$P$10,2,FALSE)</f>
        <v>83</v>
      </c>
      <c r="H2658" s="39">
        <f>MATCH(C2658,Currecny_M!$A$1:$P$1,0)</f>
        <v>11</v>
      </c>
      <c r="I2658" s="39">
        <f>VLOOKUP(N2658,Currecny_M!$A$1:$P$10,MATCH(Database!C2658,Currecny_M!$A$1:$P$1,0),FALSE)</f>
        <v>90.78</v>
      </c>
      <c r="J2658" s="82">
        <f t="shared" si="124"/>
        <v>88.419719999999998</v>
      </c>
      <c r="K2658" s="39">
        <f>VLOOKUP('Cover page'!$B$6,Currecny_M!$A$1:$P$10,MATCH(Database!C2658,Currecny_M!$A$1:$P$1,0),FALSE)</f>
        <v>1</v>
      </c>
      <c r="L2658" s="82">
        <f t="shared" si="125"/>
        <v>88.419719999999998</v>
      </c>
      <c r="M2658" s="82">
        <f>((E2658/$F$1)*VLOOKUP(N2658,Currecny_M!$A$1:$P$10,MATCH(Database!C2658,Currecny_M!$A$1:$P$1,0),FALSE))/VLOOKUP('Cover page'!$B$6,Currecny_M!$A$1:$P$10,MATCH(Database!C2658,Currecny_M!$A$1:$P$1,0),FALSE)</f>
        <v>88.419719999999998</v>
      </c>
      <c r="N2658" s="6" t="str">
        <f>VLOOKUP(B2658,Master!$A$2:$C$11,3,FALSE)</f>
        <v>Euro</v>
      </c>
      <c r="O2658" s="6" t="str">
        <f>VLOOKUP(B2658,Master!$A$2:$C$11,2,FALSE)</f>
        <v>Europe</v>
      </c>
      <c r="Q2658" s="39" t="str">
        <f>VLOOKUP(D2658,GL_Master!$A$1:$D$80,2,FALSE)</f>
        <v>PL</v>
      </c>
      <c r="R2658" s="39" t="str">
        <f>VLOOKUP(D2658,GL_Master!$A$1:$D$80,3,FALSE)</f>
        <v>Salary wages &amp; benefits</v>
      </c>
      <c r="S2658" s="39" t="str">
        <f>VLOOKUP(D2658,GL_Master!$A$1:$D$80,4,FALSE)</f>
        <v>Employee benefits expense</v>
      </c>
    </row>
    <row r="2659" spans="1:19" x14ac:dyDescent="0.25">
      <c r="A2659" s="39" t="s">
        <v>262</v>
      </c>
      <c r="B2659" s="39" t="s">
        <v>237</v>
      </c>
      <c r="C2659" s="7">
        <v>44197</v>
      </c>
      <c r="D2659" s="39" t="s">
        <v>33</v>
      </c>
      <c r="E2659" s="39">
        <v>29</v>
      </c>
      <c r="F2659" s="82">
        <f t="shared" si="123"/>
        <v>2.9000000000000001E-2</v>
      </c>
      <c r="G2659" s="39">
        <f>VLOOKUP(N2659,Currecny_M!$A$1:$P$10,2,FALSE)</f>
        <v>83</v>
      </c>
      <c r="H2659" s="39">
        <f>MATCH(C2659,Currecny_M!$A$1:$P$1,0)</f>
        <v>11</v>
      </c>
      <c r="I2659" s="39">
        <f>VLOOKUP(N2659,Currecny_M!$A$1:$P$10,MATCH(Database!C2659,Currecny_M!$A$1:$P$1,0),FALSE)</f>
        <v>90.78</v>
      </c>
      <c r="J2659" s="82">
        <f t="shared" si="124"/>
        <v>2.6326200000000002</v>
      </c>
      <c r="K2659" s="39">
        <f>VLOOKUP('Cover page'!$B$6,Currecny_M!$A$1:$P$10,MATCH(Database!C2659,Currecny_M!$A$1:$P$1,0),FALSE)</f>
        <v>1</v>
      </c>
      <c r="L2659" s="82">
        <f t="shared" si="125"/>
        <v>2.6326200000000002</v>
      </c>
      <c r="M2659" s="82">
        <f>((E2659/$F$1)*VLOOKUP(N2659,Currecny_M!$A$1:$P$10,MATCH(Database!C2659,Currecny_M!$A$1:$P$1,0),FALSE))/VLOOKUP('Cover page'!$B$6,Currecny_M!$A$1:$P$10,MATCH(Database!C2659,Currecny_M!$A$1:$P$1,0),FALSE)</f>
        <v>2.6326200000000002</v>
      </c>
      <c r="N2659" s="6" t="str">
        <f>VLOOKUP(B2659,Master!$A$2:$C$11,3,FALSE)</f>
        <v>Euro</v>
      </c>
      <c r="O2659" s="6" t="str">
        <f>VLOOKUP(B2659,Master!$A$2:$C$11,2,FALSE)</f>
        <v>Europe</v>
      </c>
      <c r="Q2659" s="39" t="str">
        <f>VLOOKUP(D2659,GL_Master!$A$1:$D$80,2,FALSE)</f>
        <v>PL</v>
      </c>
      <c r="R2659" s="39" t="str">
        <f>VLOOKUP(D2659,GL_Master!$A$1:$D$80,3,FALSE)</f>
        <v>Staff welfare expenses</v>
      </c>
      <c r="S2659" s="39" t="str">
        <f>VLOOKUP(D2659,GL_Master!$A$1:$D$80,4,FALSE)</f>
        <v>Other staff welfare</v>
      </c>
    </row>
    <row r="2660" spans="1:19" x14ac:dyDescent="0.25">
      <c r="A2660" s="39" t="s">
        <v>262</v>
      </c>
      <c r="B2660" s="39" t="s">
        <v>237</v>
      </c>
      <c r="C2660" s="7">
        <v>44197</v>
      </c>
      <c r="D2660" s="39" t="s">
        <v>94</v>
      </c>
      <c r="E2660" s="39">
        <v>167</v>
      </c>
      <c r="F2660" s="82">
        <f t="shared" si="123"/>
        <v>0.16700000000000001</v>
      </c>
      <c r="G2660" s="39">
        <f>VLOOKUP(N2660,Currecny_M!$A$1:$P$10,2,FALSE)</f>
        <v>83</v>
      </c>
      <c r="H2660" s="39">
        <f>MATCH(C2660,Currecny_M!$A$1:$P$1,0)</f>
        <v>11</v>
      </c>
      <c r="I2660" s="39">
        <f>VLOOKUP(N2660,Currecny_M!$A$1:$P$10,MATCH(Database!C2660,Currecny_M!$A$1:$P$1,0),FALSE)</f>
        <v>90.78</v>
      </c>
      <c r="J2660" s="82">
        <f t="shared" si="124"/>
        <v>15.160260000000001</v>
      </c>
      <c r="K2660" s="39">
        <f>VLOOKUP('Cover page'!$B$6,Currecny_M!$A$1:$P$10,MATCH(Database!C2660,Currecny_M!$A$1:$P$1,0),FALSE)</f>
        <v>1</v>
      </c>
      <c r="L2660" s="82">
        <f t="shared" si="125"/>
        <v>15.160260000000001</v>
      </c>
      <c r="M2660" s="82">
        <f>((E2660/$F$1)*VLOOKUP(N2660,Currecny_M!$A$1:$P$10,MATCH(Database!C2660,Currecny_M!$A$1:$P$1,0),FALSE))/VLOOKUP('Cover page'!$B$6,Currecny_M!$A$1:$P$10,MATCH(Database!C2660,Currecny_M!$A$1:$P$1,0),FALSE)</f>
        <v>15.160260000000001</v>
      </c>
      <c r="N2660" s="6" t="str">
        <f>VLOOKUP(B2660,Master!$A$2:$C$11,3,FALSE)</f>
        <v>Euro</v>
      </c>
      <c r="O2660" s="6" t="str">
        <f>VLOOKUP(B2660,Master!$A$2:$C$11,2,FALSE)</f>
        <v>Europe</v>
      </c>
      <c r="Q2660" s="39" t="str">
        <f>VLOOKUP(D2660,GL_Master!$A$1:$D$80,2,FALSE)</f>
        <v>PL</v>
      </c>
      <c r="R2660" s="39" t="str">
        <f>VLOOKUP(D2660,GL_Master!$A$1:$D$80,3,FALSE)</f>
        <v xml:space="preserve">Gratuity expenses </v>
      </c>
      <c r="S2660" s="39" t="str">
        <f>VLOOKUP(D2660,GL_Master!$A$1:$D$80,4,FALSE)</f>
        <v>Gratuity</v>
      </c>
    </row>
    <row r="2661" spans="1:19" x14ac:dyDescent="0.25">
      <c r="A2661" s="39" t="s">
        <v>262</v>
      </c>
      <c r="B2661" s="39" t="s">
        <v>237</v>
      </c>
      <c r="C2661" s="7">
        <v>44197</v>
      </c>
      <c r="D2661" s="39" t="s">
        <v>95</v>
      </c>
      <c r="E2661" s="39">
        <v>54</v>
      </c>
      <c r="F2661" s="82">
        <f t="shared" si="123"/>
        <v>5.3999999999999999E-2</v>
      </c>
      <c r="G2661" s="39">
        <f>VLOOKUP(N2661,Currecny_M!$A$1:$P$10,2,FALSE)</f>
        <v>83</v>
      </c>
      <c r="H2661" s="39">
        <f>MATCH(C2661,Currecny_M!$A$1:$P$1,0)</f>
        <v>11</v>
      </c>
      <c r="I2661" s="39">
        <f>VLOOKUP(N2661,Currecny_M!$A$1:$P$10,MATCH(Database!C2661,Currecny_M!$A$1:$P$1,0),FALSE)</f>
        <v>90.78</v>
      </c>
      <c r="J2661" s="82">
        <f t="shared" si="124"/>
        <v>4.90212</v>
      </c>
      <c r="K2661" s="39">
        <f>VLOOKUP('Cover page'!$B$6,Currecny_M!$A$1:$P$10,MATCH(Database!C2661,Currecny_M!$A$1:$P$1,0),FALSE)</f>
        <v>1</v>
      </c>
      <c r="L2661" s="82">
        <f t="shared" si="125"/>
        <v>4.90212</v>
      </c>
      <c r="M2661" s="82">
        <f>((E2661/$F$1)*VLOOKUP(N2661,Currecny_M!$A$1:$P$10,MATCH(Database!C2661,Currecny_M!$A$1:$P$1,0),FALSE))/VLOOKUP('Cover page'!$B$6,Currecny_M!$A$1:$P$10,MATCH(Database!C2661,Currecny_M!$A$1:$P$1,0),FALSE)</f>
        <v>4.90212</v>
      </c>
      <c r="N2661" s="6" t="str">
        <f>VLOOKUP(B2661,Master!$A$2:$C$11,3,FALSE)</f>
        <v>Euro</v>
      </c>
      <c r="O2661" s="6" t="str">
        <f>VLOOKUP(B2661,Master!$A$2:$C$11,2,FALSE)</f>
        <v>Europe</v>
      </c>
      <c r="Q2661" s="39" t="str">
        <f>VLOOKUP(D2661,GL_Master!$A$1:$D$80,2,FALSE)</f>
        <v>PL</v>
      </c>
      <c r="R2661" s="39" t="str">
        <f>VLOOKUP(D2661,GL_Master!$A$1:$D$80,3,FALSE)</f>
        <v>Salary wages &amp; benefits</v>
      </c>
      <c r="S2661" s="39" t="str">
        <f>VLOOKUP(D2661,GL_Master!$A$1:$D$80,4,FALSE)</f>
        <v>Employee benefits expense</v>
      </c>
    </row>
    <row r="2662" spans="1:19" x14ac:dyDescent="0.25">
      <c r="A2662" s="39" t="s">
        <v>262</v>
      </c>
      <c r="B2662" s="39" t="s">
        <v>237</v>
      </c>
      <c r="C2662" s="7">
        <v>44197</v>
      </c>
      <c r="D2662" s="39" t="s">
        <v>96</v>
      </c>
      <c r="E2662" s="39">
        <v>501</v>
      </c>
      <c r="F2662" s="82">
        <f t="shared" si="123"/>
        <v>0.501</v>
      </c>
      <c r="G2662" s="39">
        <f>VLOOKUP(N2662,Currecny_M!$A$1:$P$10,2,FALSE)</f>
        <v>83</v>
      </c>
      <c r="H2662" s="39">
        <f>MATCH(C2662,Currecny_M!$A$1:$P$1,0)</f>
        <v>11</v>
      </c>
      <c r="I2662" s="39">
        <f>VLOOKUP(N2662,Currecny_M!$A$1:$P$10,MATCH(Database!C2662,Currecny_M!$A$1:$P$1,0),FALSE)</f>
        <v>90.78</v>
      </c>
      <c r="J2662" s="82">
        <f t="shared" si="124"/>
        <v>45.480780000000003</v>
      </c>
      <c r="K2662" s="39">
        <f>VLOOKUP('Cover page'!$B$6,Currecny_M!$A$1:$P$10,MATCH(Database!C2662,Currecny_M!$A$1:$P$1,0),FALSE)</f>
        <v>1</v>
      </c>
      <c r="L2662" s="82">
        <f t="shared" si="125"/>
        <v>45.480780000000003</v>
      </c>
      <c r="M2662" s="82">
        <f>((E2662/$F$1)*VLOOKUP(N2662,Currecny_M!$A$1:$P$10,MATCH(Database!C2662,Currecny_M!$A$1:$P$1,0),FALSE))/VLOOKUP('Cover page'!$B$6,Currecny_M!$A$1:$P$10,MATCH(Database!C2662,Currecny_M!$A$1:$P$1,0),FALSE)</f>
        <v>45.480780000000003</v>
      </c>
      <c r="N2662" s="6" t="str">
        <f>VLOOKUP(B2662,Master!$A$2:$C$11,3,FALSE)</f>
        <v>Euro</v>
      </c>
      <c r="O2662" s="6" t="str">
        <f>VLOOKUP(B2662,Master!$A$2:$C$11,2,FALSE)</f>
        <v>Europe</v>
      </c>
      <c r="Q2662" s="39" t="str">
        <f>VLOOKUP(D2662,GL_Master!$A$1:$D$80,2,FALSE)</f>
        <v>PL</v>
      </c>
      <c r="R2662" s="39" t="str">
        <f>VLOOKUP(D2662,GL_Master!$A$1:$D$80,3,FALSE)</f>
        <v>Salary wages &amp; benefits</v>
      </c>
      <c r="S2662" s="39" t="str">
        <f>VLOOKUP(D2662,GL_Master!$A$1:$D$80,4,FALSE)</f>
        <v>Employee benefits expense</v>
      </c>
    </row>
    <row r="2663" spans="1:19" x14ac:dyDescent="0.25">
      <c r="A2663" s="39" t="s">
        <v>262</v>
      </c>
      <c r="B2663" s="39" t="s">
        <v>237</v>
      </c>
      <c r="C2663" s="7">
        <v>44197</v>
      </c>
      <c r="D2663" s="39" t="s">
        <v>97</v>
      </c>
      <c r="E2663" s="39">
        <v>27</v>
      </c>
      <c r="F2663" s="82">
        <f t="shared" si="123"/>
        <v>2.7E-2</v>
      </c>
      <c r="G2663" s="39">
        <f>VLOOKUP(N2663,Currecny_M!$A$1:$P$10,2,FALSE)</f>
        <v>83</v>
      </c>
      <c r="H2663" s="39">
        <f>MATCH(C2663,Currecny_M!$A$1:$P$1,0)</f>
        <v>11</v>
      </c>
      <c r="I2663" s="39">
        <f>VLOOKUP(N2663,Currecny_M!$A$1:$P$10,MATCH(Database!C2663,Currecny_M!$A$1:$P$1,0),FALSE)</f>
        <v>90.78</v>
      </c>
      <c r="J2663" s="82">
        <f t="shared" si="124"/>
        <v>2.45106</v>
      </c>
      <c r="K2663" s="39">
        <f>VLOOKUP('Cover page'!$B$6,Currecny_M!$A$1:$P$10,MATCH(Database!C2663,Currecny_M!$A$1:$P$1,0),FALSE)</f>
        <v>1</v>
      </c>
      <c r="L2663" s="82">
        <f t="shared" si="125"/>
        <v>2.45106</v>
      </c>
      <c r="M2663" s="82">
        <f>((E2663/$F$1)*VLOOKUP(N2663,Currecny_M!$A$1:$P$10,MATCH(Database!C2663,Currecny_M!$A$1:$P$1,0),FALSE))/VLOOKUP('Cover page'!$B$6,Currecny_M!$A$1:$P$10,MATCH(Database!C2663,Currecny_M!$A$1:$P$1,0),FALSE)</f>
        <v>2.45106</v>
      </c>
      <c r="N2663" s="6" t="str">
        <f>VLOOKUP(B2663,Master!$A$2:$C$11,3,FALSE)</f>
        <v>Euro</v>
      </c>
      <c r="O2663" s="6" t="str">
        <f>VLOOKUP(B2663,Master!$A$2:$C$11,2,FALSE)</f>
        <v>Europe</v>
      </c>
      <c r="Q2663" s="39" t="str">
        <f>VLOOKUP(D2663,GL_Master!$A$1:$D$80,2,FALSE)</f>
        <v>PL</v>
      </c>
      <c r="R2663" s="39" t="str">
        <f>VLOOKUP(D2663,GL_Master!$A$1:$D$80,3,FALSE)</f>
        <v>Salary wages &amp; benefits</v>
      </c>
      <c r="S2663" s="39" t="str">
        <f>VLOOKUP(D2663,GL_Master!$A$1:$D$80,4,FALSE)</f>
        <v>Employee benefits expense</v>
      </c>
    </row>
    <row r="2664" spans="1:19" x14ac:dyDescent="0.25">
      <c r="A2664" s="39" t="s">
        <v>262</v>
      </c>
      <c r="B2664" s="39" t="s">
        <v>237</v>
      </c>
      <c r="C2664" s="7">
        <v>44197</v>
      </c>
      <c r="D2664" s="39" t="s">
        <v>98</v>
      </c>
      <c r="E2664" s="39">
        <v>56</v>
      </c>
      <c r="F2664" s="82">
        <f t="shared" si="123"/>
        <v>5.6000000000000001E-2</v>
      </c>
      <c r="G2664" s="39">
        <f>VLOOKUP(N2664,Currecny_M!$A$1:$P$10,2,FALSE)</f>
        <v>83</v>
      </c>
      <c r="H2664" s="39">
        <f>MATCH(C2664,Currecny_M!$A$1:$P$1,0)</f>
        <v>11</v>
      </c>
      <c r="I2664" s="39">
        <f>VLOOKUP(N2664,Currecny_M!$A$1:$P$10,MATCH(Database!C2664,Currecny_M!$A$1:$P$1,0),FALSE)</f>
        <v>90.78</v>
      </c>
      <c r="J2664" s="82">
        <f t="shared" si="124"/>
        <v>5.0836800000000002</v>
      </c>
      <c r="K2664" s="39">
        <f>VLOOKUP('Cover page'!$B$6,Currecny_M!$A$1:$P$10,MATCH(Database!C2664,Currecny_M!$A$1:$P$1,0),FALSE)</f>
        <v>1</v>
      </c>
      <c r="L2664" s="82">
        <f t="shared" si="125"/>
        <v>5.0836800000000002</v>
      </c>
      <c r="M2664" s="82">
        <f>((E2664/$F$1)*VLOOKUP(N2664,Currecny_M!$A$1:$P$10,MATCH(Database!C2664,Currecny_M!$A$1:$P$1,0),FALSE))/VLOOKUP('Cover page'!$B$6,Currecny_M!$A$1:$P$10,MATCH(Database!C2664,Currecny_M!$A$1:$P$1,0),FALSE)</f>
        <v>5.0836800000000002</v>
      </c>
      <c r="N2664" s="6" t="str">
        <f>VLOOKUP(B2664,Master!$A$2:$C$11,3,FALSE)</f>
        <v>Euro</v>
      </c>
      <c r="O2664" s="6" t="str">
        <f>VLOOKUP(B2664,Master!$A$2:$C$11,2,FALSE)</f>
        <v>Europe</v>
      </c>
      <c r="Q2664" s="39" t="str">
        <f>VLOOKUP(D2664,GL_Master!$A$1:$D$80,2,FALSE)</f>
        <v>PL</v>
      </c>
      <c r="R2664" s="39" t="str">
        <f>VLOOKUP(D2664,GL_Master!$A$1:$D$80,3,FALSE)</f>
        <v>Salary wages &amp; benefits</v>
      </c>
      <c r="S2664" s="39" t="str">
        <f>VLOOKUP(D2664,GL_Master!$A$1:$D$80,4,FALSE)</f>
        <v>Employee benefits expense</v>
      </c>
    </row>
    <row r="2665" spans="1:19" x14ac:dyDescent="0.25">
      <c r="A2665" s="39" t="s">
        <v>262</v>
      </c>
      <c r="B2665" s="39" t="s">
        <v>237</v>
      </c>
      <c r="C2665" s="7">
        <v>44197</v>
      </c>
      <c r="D2665" s="39" t="s">
        <v>99</v>
      </c>
      <c r="E2665" s="39">
        <v>28</v>
      </c>
      <c r="F2665" s="82">
        <f t="shared" si="123"/>
        <v>2.8000000000000001E-2</v>
      </c>
      <c r="G2665" s="39">
        <f>VLOOKUP(N2665,Currecny_M!$A$1:$P$10,2,FALSE)</f>
        <v>83</v>
      </c>
      <c r="H2665" s="39">
        <f>MATCH(C2665,Currecny_M!$A$1:$P$1,0)</f>
        <v>11</v>
      </c>
      <c r="I2665" s="39">
        <f>VLOOKUP(N2665,Currecny_M!$A$1:$P$10,MATCH(Database!C2665,Currecny_M!$A$1:$P$1,0),FALSE)</f>
        <v>90.78</v>
      </c>
      <c r="J2665" s="82">
        <f t="shared" si="124"/>
        <v>2.5418400000000001</v>
      </c>
      <c r="K2665" s="39">
        <f>VLOOKUP('Cover page'!$B$6,Currecny_M!$A$1:$P$10,MATCH(Database!C2665,Currecny_M!$A$1:$P$1,0),FALSE)</f>
        <v>1</v>
      </c>
      <c r="L2665" s="82">
        <f t="shared" si="125"/>
        <v>2.5418400000000001</v>
      </c>
      <c r="M2665" s="82">
        <f>((E2665/$F$1)*VLOOKUP(N2665,Currecny_M!$A$1:$P$10,MATCH(Database!C2665,Currecny_M!$A$1:$P$1,0),FALSE))/VLOOKUP('Cover page'!$B$6,Currecny_M!$A$1:$P$10,MATCH(Database!C2665,Currecny_M!$A$1:$P$1,0),FALSE)</f>
        <v>2.5418400000000001</v>
      </c>
      <c r="N2665" s="6" t="str">
        <f>VLOOKUP(B2665,Master!$A$2:$C$11,3,FALSE)</f>
        <v>Euro</v>
      </c>
      <c r="O2665" s="6" t="str">
        <f>VLOOKUP(B2665,Master!$A$2:$C$11,2,FALSE)</f>
        <v>Europe</v>
      </c>
      <c r="Q2665" s="39" t="str">
        <f>VLOOKUP(D2665,GL_Master!$A$1:$D$80,2,FALSE)</f>
        <v>PL</v>
      </c>
      <c r="R2665" s="39" t="str">
        <f>VLOOKUP(D2665,GL_Master!$A$1:$D$80,3,FALSE)</f>
        <v>Salary wages &amp; benefits</v>
      </c>
      <c r="S2665" s="39" t="str">
        <f>VLOOKUP(D2665,GL_Master!$A$1:$D$80,4,FALSE)</f>
        <v>Employee benefits expense</v>
      </c>
    </row>
    <row r="2666" spans="1:19" x14ac:dyDescent="0.25">
      <c r="A2666" s="39" t="s">
        <v>262</v>
      </c>
      <c r="B2666" s="39" t="s">
        <v>237</v>
      </c>
      <c r="C2666" s="7">
        <v>44197</v>
      </c>
      <c r="D2666" s="39" t="s">
        <v>100</v>
      </c>
      <c r="E2666" s="39">
        <v>189</v>
      </c>
      <c r="F2666" s="82">
        <f t="shared" si="123"/>
        <v>0.189</v>
      </c>
      <c r="G2666" s="39">
        <f>VLOOKUP(N2666,Currecny_M!$A$1:$P$10,2,FALSE)</f>
        <v>83</v>
      </c>
      <c r="H2666" s="39">
        <f>MATCH(C2666,Currecny_M!$A$1:$P$1,0)</f>
        <v>11</v>
      </c>
      <c r="I2666" s="39">
        <f>VLOOKUP(N2666,Currecny_M!$A$1:$P$10,MATCH(Database!C2666,Currecny_M!$A$1:$P$1,0),FALSE)</f>
        <v>90.78</v>
      </c>
      <c r="J2666" s="82">
        <f t="shared" si="124"/>
        <v>17.157420000000002</v>
      </c>
      <c r="K2666" s="39">
        <f>VLOOKUP('Cover page'!$B$6,Currecny_M!$A$1:$P$10,MATCH(Database!C2666,Currecny_M!$A$1:$P$1,0),FALSE)</f>
        <v>1</v>
      </c>
      <c r="L2666" s="82">
        <f t="shared" si="125"/>
        <v>17.157420000000002</v>
      </c>
      <c r="M2666" s="82">
        <f>((E2666/$F$1)*VLOOKUP(N2666,Currecny_M!$A$1:$P$10,MATCH(Database!C2666,Currecny_M!$A$1:$P$1,0),FALSE))/VLOOKUP('Cover page'!$B$6,Currecny_M!$A$1:$P$10,MATCH(Database!C2666,Currecny_M!$A$1:$P$1,0),FALSE)</f>
        <v>17.157420000000002</v>
      </c>
      <c r="N2666" s="6" t="str">
        <f>VLOOKUP(B2666,Master!$A$2:$C$11,3,FALSE)</f>
        <v>Euro</v>
      </c>
      <c r="O2666" s="6" t="str">
        <f>VLOOKUP(B2666,Master!$A$2:$C$11,2,FALSE)</f>
        <v>Europe</v>
      </c>
      <c r="Q2666" s="39" t="str">
        <f>VLOOKUP(D2666,GL_Master!$A$1:$D$80,2,FALSE)</f>
        <v>PL</v>
      </c>
      <c r="R2666" s="39" t="str">
        <f>VLOOKUP(D2666,GL_Master!$A$1:$D$80,3,FALSE)</f>
        <v>Salary wages &amp; benefits</v>
      </c>
      <c r="S2666" s="39" t="str">
        <f>VLOOKUP(D2666,GL_Master!$A$1:$D$80,4,FALSE)</f>
        <v>Employee benefits expense</v>
      </c>
    </row>
    <row r="2667" spans="1:19" x14ac:dyDescent="0.25">
      <c r="A2667" s="39" t="s">
        <v>262</v>
      </c>
      <c r="B2667" s="39" t="s">
        <v>237</v>
      </c>
      <c r="C2667" s="7">
        <v>44197</v>
      </c>
      <c r="D2667" s="39" t="s">
        <v>30</v>
      </c>
      <c r="E2667" s="39">
        <v>58</v>
      </c>
      <c r="F2667" s="82">
        <f t="shared" si="123"/>
        <v>5.8000000000000003E-2</v>
      </c>
      <c r="G2667" s="39">
        <f>VLOOKUP(N2667,Currecny_M!$A$1:$P$10,2,FALSE)</f>
        <v>83</v>
      </c>
      <c r="H2667" s="39">
        <f>MATCH(C2667,Currecny_M!$A$1:$P$1,0)</f>
        <v>11</v>
      </c>
      <c r="I2667" s="39">
        <f>VLOOKUP(N2667,Currecny_M!$A$1:$P$10,MATCH(Database!C2667,Currecny_M!$A$1:$P$1,0),FALSE)</f>
        <v>90.78</v>
      </c>
      <c r="J2667" s="82">
        <f t="shared" si="124"/>
        <v>5.2652400000000004</v>
      </c>
      <c r="K2667" s="39">
        <f>VLOOKUP('Cover page'!$B$6,Currecny_M!$A$1:$P$10,MATCH(Database!C2667,Currecny_M!$A$1:$P$1,0),FALSE)</f>
        <v>1</v>
      </c>
      <c r="L2667" s="82">
        <f t="shared" si="125"/>
        <v>5.2652400000000004</v>
      </c>
      <c r="M2667" s="82">
        <f>((E2667/$F$1)*VLOOKUP(N2667,Currecny_M!$A$1:$P$10,MATCH(Database!C2667,Currecny_M!$A$1:$P$1,0),FALSE))/VLOOKUP('Cover page'!$B$6,Currecny_M!$A$1:$P$10,MATCH(Database!C2667,Currecny_M!$A$1:$P$1,0),FALSE)</f>
        <v>5.2652400000000004</v>
      </c>
      <c r="N2667" s="6" t="str">
        <f>VLOOKUP(B2667,Master!$A$2:$C$11,3,FALSE)</f>
        <v>Euro</v>
      </c>
      <c r="O2667" s="6" t="str">
        <f>VLOOKUP(B2667,Master!$A$2:$C$11,2,FALSE)</f>
        <v>Europe</v>
      </c>
      <c r="Q2667" s="39" t="str">
        <f>VLOOKUP(D2667,GL_Master!$A$1:$D$80,2,FALSE)</f>
        <v>PL</v>
      </c>
      <c r="R2667" s="39" t="str">
        <f>VLOOKUP(D2667,GL_Master!$A$1:$D$80,3,FALSE)</f>
        <v>Travelling and conveyance</v>
      </c>
      <c r="S2667" s="39" t="str">
        <f>VLOOKUP(D2667,GL_Master!$A$1:$D$80,4,FALSE)</f>
        <v>Local conveyance</v>
      </c>
    </row>
    <row r="2668" spans="1:19" x14ac:dyDescent="0.25">
      <c r="A2668" s="39" t="s">
        <v>262</v>
      </c>
      <c r="B2668" s="39" t="s">
        <v>237</v>
      </c>
      <c r="C2668" s="7">
        <v>44197</v>
      </c>
      <c r="D2668" s="39" t="s">
        <v>31</v>
      </c>
      <c r="E2668" s="39">
        <v>28</v>
      </c>
      <c r="F2668" s="82">
        <f t="shared" si="123"/>
        <v>2.8000000000000001E-2</v>
      </c>
      <c r="G2668" s="39">
        <f>VLOOKUP(N2668,Currecny_M!$A$1:$P$10,2,FALSE)</f>
        <v>83</v>
      </c>
      <c r="H2668" s="39">
        <f>MATCH(C2668,Currecny_M!$A$1:$P$1,0)</f>
        <v>11</v>
      </c>
      <c r="I2668" s="39">
        <f>VLOOKUP(N2668,Currecny_M!$A$1:$P$10,MATCH(Database!C2668,Currecny_M!$A$1:$P$1,0),FALSE)</f>
        <v>90.78</v>
      </c>
      <c r="J2668" s="82">
        <f t="shared" si="124"/>
        <v>2.5418400000000001</v>
      </c>
      <c r="K2668" s="39">
        <f>VLOOKUP('Cover page'!$B$6,Currecny_M!$A$1:$P$10,MATCH(Database!C2668,Currecny_M!$A$1:$P$1,0),FALSE)</f>
        <v>1</v>
      </c>
      <c r="L2668" s="82">
        <f t="shared" si="125"/>
        <v>2.5418400000000001</v>
      </c>
      <c r="M2668" s="82">
        <f>((E2668/$F$1)*VLOOKUP(N2668,Currecny_M!$A$1:$P$10,MATCH(Database!C2668,Currecny_M!$A$1:$P$1,0),FALSE))/VLOOKUP('Cover page'!$B$6,Currecny_M!$A$1:$P$10,MATCH(Database!C2668,Currecny_M!$A$1:$P$1,0),FALSE)</f>
        <v>2.5418400000000001</v>
      </c>
      <c r="N2668" s="6" t="str">
        <f>VLOOKUP(B2668,Master!$A$2:$C$11,3,FALSE)</f>
        <v>Euro</v>
      </c>
      <c r="O2668" s="6" t="str">
        <f>VLOOKUP(B2668,Master!$A$2:$C$11,2,FALSE)</f>
        <v>Europe</v>
      </c>
      <c r="Q2668" s="39" t="str">
        <f>VLOOKUP(D2668,GL_Master!$A$1:$D$80,2,FALSE)</f>
        <v>PL</v>
      </c>
      <c r="R2668" s="39" t="str">
        <f>VLOOKUP(D2668,GL_Master!$A$1:$D$80,3,FALSE)</f>
        <v>Office expenses</v>
      </c>
      <c r="S2668" s="39" t="str">
        <f>VLOOKUP(D2668,GL_Master!$A$1:$D$80,4,FALSE)</f>
        <v>Parking charges</v>
      </c>
    </row>
    <row r="2669" spans="1:19" x14ac:dyDescent="0.25">
      <c r="A2669" s="39" t="s">
        <v>262</v>
      </c>
      <c r="B2669" s="39" t="s">
        <v>237</v>
      </c>
      <c r="C2669" s="7">
        <v>44197</v>
      </c>
      <c r="D2669" s="39" t="s">
        <v>101</v>
      </c>
      <c r="E2669" s="39">
        <v>28</v>
      </c>
      <c r="F2669" s="82">
        <f t="shared" si="123"/>
        <v>2.8000000000000001E-2</v>
      </c>
      <c r="G2669" s="39">
        <f>VLOOKUP(N2669,Currecny_M!$A$1:$P$10,2,FALSE)</f>
        <v>83</v>
      </c>
      <c r="H2669" s="39">
        <f>MATCH(C2669,Currecny_M!$A$1:$P$1,0)</f>
        <v>11</v>
      </c>
      <c r="I2669" s="39">
        <f>VLOOKUP(N2669,Currecny_M!$A$1:$P$10,MATCH(Database!C2669,Currecny_M!$A$1:$P$1,0),FALSE)</f>
        <v>90.78</v>
      </c>
      <c r="J2669" s="82">
        <f t="shared" si="124"/>
        <v>2.5418400000000001</v>
      </c>
      <c r="K2669" s="39">
        <f>VLOOKUP('Cover page'!$B$6,Currecny_M!$A$1:$P$10,MATCH(Database!C2669,Currecny_M!$A$1:$P$1,0),FALSE)</f>
        <v>1</v>
      </c>
      <c r="L2669" s="82">
        <f t="shared" si="125"/>
        <v>2.5418400000000001</v>
      </c>
      <c r="M2669" s="82">
        <f>((E2669/$F$1)*VLOOKUP(N2669,Currecny_M!$A$1:$P$10,MATCH(Database!C2669,Currecny_M!$A$1:$P$1,0),FALSE))/VLOOKUP('Cover page'!$B$6,Currecny_M!$A$1:$P$10,MATCH(Database!C2669,Currecny_M!$A$1:$P$1,0),FALSE)</f>
        <v>2.5418400000000001</v>
      </c>
      <c r="N2669" s="6" t="str">
        <f>VLOOKUP(B2669,Master!$A$2:$C$11,3,FALSE)</f>
        <v>Euro</v>
      </c>
      <c r="O2669" s="6" t="str">
        <f>VLOOKUP(B2669,Master!$A$2:$C$11,2,FALSE)</f>
        <v>Europe</v>
      </c>
      <c r="Q2669" s="39" t="str">
        <f>VLOOKUP(D2669,GL_Master!$A$1:$D$80,2,FALSE)</f>
        <v>PL</v>
      </c>
      <c r="R2669" s="39" t="str">
        <f>VLOOKUP(D2669,GL_Master!$A$1:$D$80,3,FALSE)</f>
        <v>COGS</v>
      </c>
      <c r="S2669" s="39" t="str">
        <f>VLOOKUP(D2669,GL_Master!$A$1:$D$80,4,FALSE)</f>
        <v>Purchase of other traded goods</v>
      </c>
    </row>
    <row r="2670" spans="1:19" x14ac:dyDescent="0.25">
      <c r="A2670" s="39" t="s">
        <v>262</v>
      </c>
      <c r="B2670" s="39" t="s">
        <v>237</v>
      </c>
      <c r="C2670" s="7">
        <v>44197</v>
      </c>
      <c r="D2670" s="39" t="s">
        <v>102</v>
      </c>
      <c r="E2670" s="39">
        <v>29</v>
      </c>
      <c r="F2670" s="82">
        <f t="shared" si="123"/>
        <v>2.9000000000000001E-2</v>
      </c>
      <c r="G2670" s="39">
        <f>VLOOKUP(N2670,Currecny_M!$A$1:$P$10,2,FALSE)</f>
        <v>83</v>
      </c>
      <c r="H2670" s="39">
        <f>MATCH(C2670,Currecny_M!$A$1:$P$1,0)</f>
        <v>11</v>
      </c>
      <c r="I2670" s="39">
        <f>VLOOKUP(N2670,Currecny_M!$A$1:$P$10,MATCH(Database!C2670,Currecny_M!$A$1:$P$1,0),FALSE)</f>
        <v>90.78</v>
      </c>
      <c r="J2670" s="82">
        <f t="shared" si="124"/>
        <v>2.6326200000000002</v>
      </c>
      <c r="K2670" s="39">
        <f>VLOOKUP('Cover page'!$B$6,Currecny_M!$A$1:$P$10,MATCH(Database!C2670,Currecny_M!$A$1:$P$1,0),FALSE)</f>
        <v>1</v>
      </c>
      <c r="L2670" s="82">
        <f t="shared" si="125"/>
        <v>2.6326200000000002</v>
      </c>
      <c r="M2670" s="82">
        <f>((E2670/$F$1)*VLOOKUP(N2670,Currecny_M!$A$1:$P$10,MATCH(Database!C2670,Currecny_M!$A$1:$P$1,0),FALSE))/VLOOKUP('Cover page'!$B$6,Currecny_M!$A$1:$P$10,MATCH(Database!C2670,Currecny_M!$A$1:$P$1,0),FALSE)</f>
        <v>2.6326200000000002</v>
      </c>
      <c r="N2670" s="6" t="str">
        <f>VLOOKUP(B2670,Master!$A$2:$C$11,3,FALSE)</f>
        <v>Euro</v>
      </c>
      <c r="O2670" s="6" t="str">
        <f>VLOOKUP(B2670,Master!$A$2:$C$11,2,FALSE)</f>
        <v>Europe</v>
      </c>
      <c r="Q2670" s="39" t="str">
        <f>VLOOKUP(D2670,GL_Master!$A$1:$D$80,2,FALSE)</f>
        <v>PL</v>
      </c>
      <c r="R2670" s="39" t="str">
        <f>VLOOKUP(D2670,GL_Master!$A$1:$D$80,3,FALSE)</f>
        <v>Staff welfare expenses</v>
      </c>
      <c r="S2670" s="39" t="str">
        <f>VLOOKUP(D2670,GL_Master!$A$1:$D$80,4,FALSE)</f>
        <v>Diwali Expense</v>
      </c>
    </row>
    <row r="2671" spans="1:19" x14ac:dyDescent="0.25">
      <c r="A2671" s="39" t="s">
        <v>262</v>
      </c>
      <c r="B2671" s="39" t="s">
        <v>237</v>
      </c>
      <c r="C2671" s="7">
        <v>44197</v>
      </c>
      <c r="D2671" s="39" t="s">
        <v>20</v>
      </c>
      <c r="E2671" s="39">
        <v>55</v>
      </c>
      <c r="F2671" s="82">
        <f t="shared" si="123"/>
        <v>5.5E-2</v>
      </c>
      <c r="G2671" s="39">
        <f>VLOOKUP(N2671,Currecny_M!$A$1:$P$10,2,FALSE)</f>
        <v>83</v>
      </c>
      <c r="H2671" s="39">
        <f>MATCH(C2671,Currecny_M!$A$1:$P$1,0)</f>
        <v>11</v>
      </c>
      <c r="I2671" s="39">
        <f>VLOOKUP(N2671,Currecny_M!$A$1:$P$10,MATCH(Database!C2671,Currecny_M!$A$1:$P$1,0),FALSE)</f>
        <v>90.78</v>
      </c>
      <c r="J2671" s="82">
        <f t="shared" si="124"/>
        <v>4.9928999999999997</v>
      </c>
      <c r="K2671" s="39">
        <f>VLOOKUP('Cover page'!$B$6,Currecny_M!$A$1:$P$10,MATCH(Database!C2671,Currecny_M!$A$1:$P$1,0),FALSE)</f>
        <v>1</v>
      </c>
      <c r="L2671" s="82">
        <f t="shared" si="125"/>
        <v>4.9928999999999997</v>
      </c>
      <c r="M2671" s="82">
        <f>((E2671/$F$1)*VLOOKUP(N2671,Currecny_M!$A$1:$P$10,MATCH(Database!C2671,Currecny_M!$A$1:$P$1,0),FALSE))/VLOOKUP('Cover page'!$B$6,Currecny_M!$A$1:$P$10,MATCH(Database!C2671,Currecny_M!$A$1:$P$1,0),FALSE)</f>
        <v>4.9928999999999997</v>
      </c>
      <c r="N2671" s="6" t="str">
        <f>VLOOKUP(B2671,Master!$A$2:$C$11,3,FALSE)</f>
        <v>Euro</v>
      </c>
      <c r="O2671" s="6" t="str">
        <f>VLOOKUP(B2671,Master!$A$2:$C$11,2,FALSE)</f>
        <v>Europe</v>
      </c>
      <c r="Q2671" s="39" t="str">
        <f>VLOOKUP(D2671,GL_Master!$A$1:$D$80,2,FALSE)</f>
        <v>PL</v>
      </c>
      <c r="R2671" s="39" t="str">
        <f>VLOOKUP(D2671,GL_Master!$A$1:$D$80,3,FALSE)</f>
        <v>Selling and Marketing expenses</v>
      </c>
      <c r="S2671" s="39" t="str">
        <f>VLOOKUP(D2671,GL_Master!$A$1:$D$80,4,FALSE)</f>
        <v>Business promotion</v>
      </c>
    </row>
    <row r="2672" spans="1:19" x14ac:dyDescent="0.25">
      <c r="A2672" s="39" t="s">
        <v>262</v>
      </c>
      <c r="B2672" s="39" t="s">
        <v>237</v>
      </c>
      <c r="C2672" s="7">
        <v>44197</v>
      </c>
      <c r="D2672" s="39" t="s">
        <v>29</v>
      </c>
      <c r="E2672" s="39">
        <v>57</v>
      </c>
      <c r="F2672" s="82">
        <f t="shared" si="123"/>
        <v>5.7000000000000002E-2</v>
      </c>
      <c r="G2672" s="39">
        <f>VLOOKUP(N2672,Currecny_M!$A$1:$P$10,2,FALSE)</f>
        <v>83</v>
      </c>
      <c r="H2672" s="39">
        <f>MATCH(C2672,Currecny_M!$A$1:$P$1,0)</f>
        <v>11</v>
      </c>
      <c r="I2672" s="39">
        <f>VLOOKUP(N2672,Currecny_M!$A$1:$P$10,MATCH(Database!C2672,Currecny_M!$A$1:$P$1,0),FALSE)</f>
        <v>90.78</v>
      </c>
      <c r="J2672" s="82">
        <f t="shared" si="124"/>
        <v>5.1744599999999998</v>
      </c>
      <c r="K2672" s="39">
        <f>VLOOKUP('Cover page'!$B$6,Currecny_M!$A$1:$P$10,MATCH(Database!C2672,Currecny_M!$A$1:$P$1,0),FALSE)</f>
        <v>1</v>
      </c>
      <c r="L2672" s="82">
        <f t="shared" si="125"/>
        <v>5.1744599999999998</v>
      </c>
      <c r="M2672" s="82">
        <f>((E2672/$F$1)*VLOOKUP(N2672,Currecny_M!$A$1:$P$10,MATCH(Database!C2672,Currecny_M!$A$1:$P$1,0),FALSE))/VLOOKUP('Cover page'!$B$6,Currecny_M!$A$1:$P$10,MATCH(Database!C2672,Currecny_M!$A$1:$P$1,0),FALSE)</f>
        <v>5.1744599999999998</v>
      </c>
      <c r="N2672" s="6" t="str">
        <f>VLOOKUP(B2672,Master!$A$2:$C$11,3,FALSE)</f>
        <v>Euro</v>
      </c>
      <c r="O2672" s="6" t="str">
        <f>VLOOKUP(B2672,Master!$A$2:$C$11,2,FALSE)</f>
        <v>Europe</v>
      </c>
      <c r="Q2672" s="39" t="str">
        <f>VLOOKUP(D2672,GL_Master!$A$1:$D$80,2,FALSE)</f>
        <v>PL</v>
      </c>
      <c r="R2672" s="39" t="str">
        <f>VLOOKUP(D2672,GL_Master!$A$1:$D$80,3,FALSE)</f>
        <v>Communication &amp; internet exp</v>
      </c>
      <c r="S2672" s="39" t="str">
        <f>VLOOKUP(D2672,GL_Master!$A$1:$D$80,4,FALSE)</f>
        <v>Communication cost</v>
      </c>
    </row>
    <row r="2673" spans="1:19" x14ac:dyDescent="0.25">
      <c r="A2673" s="39" t="s">
        <v>262</v>
      </c>
      <c r="B2673" s="39" t="s">
        <v>237</v>
      </c>
      <c r="C2673" s="7">
        <v>44197</v>
      </c>
      <c r="D2673" s="39" t="s">
        <v>41</v>
      </c>
      <c r="E2673" s="39">
        <v>29</v>
      </c>
      <c r="F2673" s="82">
        <f t="shared" si="123"/>
        <v>2.9000000000000001E-2</v>
      </c>
      <c r="G2673" s="39">
        <f>VLOOKUP(N2673,Currecny_M!$A$1:$P$10,2,FALSE)</f>
        <v>83</v>
      </c>
      <c r="H2673" s="39">
        <f>MATCH(C2673,Currecny_M!$A$1:$P$1,0)</f>
        <v>11</v>
      </c>
      <c r="I2673" s="39">
        <f>VLOOKUP(N2673,Currecny_M!$A$1:$P$10,MATCH(Database!C2673,Currecny_M!$A$1:$P$1,0),FALSE)</f>
        <v>90.78</v>
      </c>
      <c r="J2673" s="82">
        <f t="shared" si="124"/>
        <v>2.6326200000000002</v>
      </c>
      <c r="K2673" s="39">
        <f>VLOOKUP('Cover page'!$B$6,Currecny_M!$A$1:$P$10,MATCH(Database!C2673,Currecny_M!$A$1:$P$1,0),FALSE)</f>
        <v>1</v>
      </c>
      <c r="L2673" s="82">
        <f t="shared" si="125"/>
        <v>2.6326200000000002</v>
      </c>
      <c r="M2673" s="82">
        <f>((E2673/$F$1)*VLOOKUP(N2673,Currecny_M!$A$1:$P$10,MATCH(Database!C2673,Currecny_M!$A$1:$P$1,0),FALSE))/VLOOKUP('Cover page'!$B$6,Currecny_M!$A$1:$P$10,MATCH(Database!C2673,Currecny_M!$A$1:$P$1,0),FALSE)</f>
        <v>2.6326200000000002</v>
      </c>
      <c r="N2673" s="6" t="str">
        <f>VLOOKUP(B2673,Master!$A$2:$C$11,3,FALSE)</f>
        <v>Euro</v>
      </c>
      <c r="O2673" s="6" t="str">
        <f>VLOOKUP(B2673,Master!$A$2:$C$11,2,FALSE)</f>
        <v>Europe</v>
      </c>
      <c r="Q2673" s="39" t="str">
        <f>VLOOKUP(D2673,GL_Master!$A$1:$D$80,2,FALSE)</f>
        <v>PL</v>
      </c>
      <c r="R2673" s="39" t="str">
        <f>VLOOKUP(D2673,GL_Master!$A$1:$D$80,3,FALSE)</f>
        <v>Communication &amp; internet exp</v>
      </c>
      <c r="S2673" s="39" t="str">
        <f>VLOOKUP(D2673,GL_Master!$A$1:$D$80,4,FALSE)</f>
        <v>Communication cost</v>
      </c>
    </row>
    <row r="2674" spans="1:19" x14ac:dyDescent="0.25">
      <c r="A2674" s="39" t="s">
        <v>262</v>
      </c>
      <c r="B2674" s="39" t="s">
        <v>237</v>
      </c>
      <c r="C2674" s="7">
        <v>44197</v>
      </c>
      <c r="D2674" s="39" t="s">
        <v>103</v>
      </c>
      <c r="E2674" s="39">
        <v>54</v>
      </c>
      <c r="F2674" s="82">
        <f t="shared" si="123"/>
        <v>5.3999999999999999E-2</v>
      </c>
      <c r="G2674" s="39">
        <f>VLOOKUP(N2674,Currecny_M!$A$1:$P$10,2,FALSE)</f>
        <v>83</v>
      </c>
      <c r="H2674" s="39">
        <f>MATCH(C2674,Currecny_M!$A$1:$P$1,0)</f>
        <v>11</v>
      </c>
      <c r="I2674" s="39">
        <f>VLOOKUP(N2674,Currecny_M!$A$1:$P$10,MATCH(Database!C2674,Currecny_M!$A$1:$P$1,0),FALSE)</f>
        <v>90.78</v>
      </c>
      <c r="J2674" s="82">
        <f t="shared" si="124"/>
        <v>4.90212</v>
      </c>
      <c r="K2674" s="39">
        <f>VLOOKUP('Cover page'!$B$6,Currecny_M!$A$1:$P$10,MATCH(Database!C2674,Currecny_M!$A$1:$P$1,0),FALSE)</f>
        <v>1</v>
      </c>
      <c r="L2674" s="82">
        <f t="shared" si="125"/>
        <v>4.90212</v>
      </c>
      <c r="M2674" s="82">
        <f>((E2674/$F$1)*VLOOKUP(N2674,Currecny_M!$A$1:$P$10,MATCH(Database!C2674,Currecny_M!$A$1:$P$1,0),FALSE))/VLOOKUP('Cover page'!$B$6,Currecny_M!$A$1:$P$10,MATCH(Database!C2674,Currecny_M!$A$1:$P$1,0),FALSE)</f>
        <v>4.90212</v>
      </c>
      <c r="N2674" s="6" t="str">
        <f>VLOOKUP(B2674,Master!$A$2:$C$11,3,FALSE)</f>
        <v>Euro</v>
      </c>
      <c r="O2674" s="6" t="str">
        <f>VLOOKUP(B2674,Master!$A$2:$C$11,2,FALSE)</f>
        <v>Europe</v>
      </c>
      <c r="Q2674" s="39" t="str">
        <f>VLOOKUP(D2674,GL_Master!$A$1:$D$80,2,FALSE)</f>
        <v>PL</v>
      </c>
      <c r="R2674" s="39" t="str">
        <f>VLOOKUP(D2674,GL_Master!$A$1:$D$80,3,FALSE)</f>
        <v>Communication &amp; internet exp</v>
      </c>
      <c r="S2674" s="39" t="str">
        <f>VLOOKUP(D2674,GL_Master!$A$1:$D$80,4,FALSE)</f>
        <v>Communication cost</v>
      </c>
    </row>
    <row r="2675" spans="1:19" x14ac:dyDescent="0.25">
      <c r="A2675" s="39" t="s">
        <v>262</v>
      </c>
      <c r="B2675" s="39" t="s">
        <v>237</v>
      </c>
      <c r="C2675" s="7">
        <v>44197</v>
      </c>
      <c r="D2675" s="39" t="s">
        <v>104</v>
      </c>
      <c r="E2675" s="39">
        <v>85</v>
      </c>
      <c r="F2675" s="82">
        <f t="shared" si="123"/>
        <v>8.5000000000000006E-2</v>
      </c>
      <c r="G2675" s="39">
        <f>VLOOKUP(N2675,Currecny_M!$A$1:$P$10,2,FALSE)</f>
        <v>83</v>
      </c>
      <c r="H2675" s="39">
        <f>MATCH(C2675,Currecny_M!$A$1:$P$1,0)</f>
        <v>11</v>
      </c>
      <c r="I2675" s="39">
        <f>VLOOKUP(N2675,Currecny_M!$A$1:$P$10,MATCH(Database!C2675,Currecny_M!$A$1:$P$1,0),FALSE)</f>
        <v>90.78</v>
      </c>
      <c r="J2675" s="82">
        <f t="shared" si="124"/>
        <v>7.7163000000000004</v>
      </c>
      <c r="K2675" s="39">
        <f>VLOOKUP('Cover page'!$B$6,Currecny_M!$A$1:$P$10,MATCH(Database!C2675,Currecny_M!$A$1:$P$1,0),FALSE)</f>
        <v>1</v>
      </c>
      <c r="L2675" s="82">
        <f t="shared" si="125"/>
        <v>7.7163000000000004</v>
      </c>
      <c r="M2675" s="82">
        <f>((E2675/$F$1)*VLOOKUP(N2675,Currecny_M!$A$1:$P$10,MATCH(Database!C2675,Currecny_M!$A$1:$P$1,0),FALSE))/VLOOKUP('Cover page'!$B$6,Currecny_M!$A$1:$P$10,MATCH(Database!C2675,Currecny_M!$A$1:$P$1,0),FALSE)</f>
        <v>7.7163000000000004</v>
      </c>
      <c r="N2675" s="6" t="str">
        <f>VLOOKUP(B2675,Master!$A$2:$C$11,3,FALSE)</f>
        <v>Euro</v>
      </c>
      <c r="O2675" s="6" t="str">
        <f>VLOOKUP(B2675,Master!$A$2:$C$11,2,FALSE)</f>
        <v>Europe</v>
      </c>
      <c r="Q2675" s="39" t="str">
        <f>VLOOKUP(D2675,GL_Master!$A$1:$D$80,2,FALSE)</f>
        <v>PL</v>
      </c>
      <c r="R2675" s="39" t="str">
        <f>VLOOKUP(D2675,GL_Master!$A$1:$D$80,3,FALSE)</f>
        <v>Legal &amp; Professional expenses</v>
      </c>
      <c r="S2675" s="39" t="str">
        <f>VLOOKUP(D2675,GL_Master!$A$1:$D$80,4,FALSE)</f>
        <v>Professional Fees - Others</v>
      </c>
    </row>
    <row r="2676" spans="1:19" x14ac:dyDescent="0.25">
      <c r="A2676" s="39" t="s">
        <v>262</v>
      </c>
      <c r="B2676" s="39" t="s">
        <v>237</v>
      </c>
      <c r="C2676" s="7">
        <v>44197</v>
      </c>
      <c r="D2676" s="39" t="s">
        <v>105</v>
      </c>
      <c r="E2676" s="39">
        <v>56</v>
      </c>
      <c r="F2676" s="82">
        <f t="shared" si="123"/>
        <v>5.6000000000000001E-2</v>
      </c>
      <c r="G2676" s="39">
        <f>VLOOKUP(N2676,Currecny_M!$A$1:$P$10,2,FALSE)</f>
        <v>83</v>
      </c>
      <c r="H2676" s="39">
        <f>MATCH(C2676,Currecny_M!$A$1:$P$1,0)</f>
        <v>11</v>
      </c>
      <c r="I2676" s="39">
        <f>VLOOKUP(N2676,Currecny_M!$A$1:$P$10,MATCH(Database!C2676,Currecny_M!$A$1:$P$1,0),FALSE)</f>
        <v>90.78</v>
      </c>
      <c r="J2676" s="82">
        <f t="shared" si="124"/>
        <v>5.0836800000000002</v>
      </c>
      <c r="K2676" s="39">
        <f>VLOOKUP('Cover page'!$B$6,Currecny_M!$A$1:$P$10,MATCH(Database!C2676,Currecny_M!$A$1:$P$1,0),FALSE)</f>
        <v>1</v>
      </c>
      <c r="L2676" s="82">
        <f t="shared" si="125"/>
        <v>5.0836800000000002</v>
      </c>
      <c r="M2676" s="82">
        <f>((E2676/$F$1)*VLOOKUP(N2676,Currecny_M!$A$1:$P$10,MATCH(Database!C2676,Currecny_M!$A$1:$P$1,0),FALSE))/VLOOKUP('Cover page'!$B$6,Currecny_M!$A$1:$P$10,MATCH(Database!C2676,Currecny_M!$A$1:$P$1,0),FALSE)</f>
        <v>5.0836800000000002</v>
      </c>
      <c r="N2676" s="6" t="str">
        <f>VLOOKUP(B2676,Master!$A$2:$C$11,3,FALSE)</f>
        <v>Euro</v>
      </c>
      <c r="O2676" s="6" t="str">
        <f>VLOOKUP(B2676,Master!$A$2:$C$11,2,FALSE)</f>
        <v>Europe</v>
      </c>
      <c r="Q2676" s="39" t="str">
        <f>VLOOKUP(D2676,GL_Master!$A$1:$D$80,2,FALSE)</f>
        <v>PL</v>
      </c>
      <c r="R2676" s="39" t="str">
        <f>VLOOKUP(D2676,GL_Master!$A$1:$D$80,3,FALSE)</f>
        <v>Travelling and conveyance</v>
      </c>
      <c r="S2676" s="39" t="str">
        <f>VLOOKUP(D2676,GL_Master!$A$1:$D$80,4,FALSE)</f>
        <v>Car hiring and rental services</v>
      </c>
    </row>
    <row r="2677" spans="1:19" x14ac:dyDescent="0.25">
      <c r="A2677" s="39" t="s">
        <v>262</v>
      </c>
      <c r="B2677" s="39" t="s">
        <v>237</v>
      </c>
      <c r="C2677" s="7">
        <v>44197</v>
      </c>
      <c r="D2677" s="39" t="s">
        <v>106</v>
      </c>
      <c r="E2677" s="39">
        <v>27</v>
      </c>
      <c r="F2677" s="82">
        <f t="shared" si="123"/>
        <v>2.7E-2</v>
      </c>
      <c r="G2677" s="39">
        <f>VLOOKUP(N2677,Currecny_M!$A$1:$P$10,2,FALSE)</f>
        <v>83</v>
      </c>
      <c r="H2677" s="39">
        <f>MATCH(C2677,Currecny_M!$A$1:$P$1,0)</f>
        <v>11</v>
      </c>
      <c r="I2677" s="39">
        <f>VLOOKUP(N2677,Currecny_M!$A$1:$P$10,MATCH(Database!C2677,Currecny_M!$A$1:$P$1,0),FALSE)</f>
        <v>90.78</v>
      </c>
      <c r="J2677" s="82">
        <f t="shared" si="124"/>
        <v>2.45106</v>
      </c>
      <c r="K2677" s="39">
        <f>VLOOKUP('Cover page'!$B$6,Currecny_M!$A$1:$P$10,MATCH(Database!C2677,Currecny_M!$A$1:$P$1,0),FALSE)</f>
        <v>1</v>
      </c>
      <c r="L2677" s="82">
        <f t="shared" si="125"/>
        <v>2.45106</v>
      </c>
      <c r="M2677" s="82">
        <f>((E2677/$F$1)*VLOOKUP(N2677,Currecny_M!$A$1:$P$10,MATCH(Database!C2677,Currecny_M!$A$1:$P$1,0),FALSE))/VLOOKUP('Cover page'!$B$6,Currecny_M!$A$1:$P$10,MATCH(Database!C2677,Currecny_M!$A$1:$P$1,0),FALSE)</f>
        <v>2.45106</v>
      </c>
      <c r="N2677" s="6" t="str">
        <f>VLOOKUP(B2677,Master!$A$2:$C$11,3,FALSE)</f>
        <v>Euro</v>
      </c>
      <c r="O2677" s="6" t="str">
        <f>VLOOKUP(B2677,Master!$A$2:$C$11,2,FALSE)</f>
        <v>Europe</v>
      </c>
      <c r="Q2677" s="39" t="str">
        <f>VLOOKUP(D2677,GL_Master!$A$1:$D$80,2,FALSE)</f>
        <v>PL</v>
      </c>
      <c r="R2677" s="39" t="str">
        <f>VLOOKUP(D2677,GL_Master!$A$1:$D$80,3,FALSE)</f>
        <v>Communication &amp; internet exp</v>
      </c>
      <c r="S2677" s="39" t="str">
        <f>VLOOKUP(D2677,GL_Master!$A$1:$D$80,4,FALSE)</f>
        <v>Printing &amp; Stationary</v>
      </c>
    </row>
    <row r="2678" spans="1:19" x14ac:dyDescent="0.25">
      <c r="A2678" s="39" t="s">
        <v>262</v>
      </c>
      <c r="B2678" s="39" t="s">
        <v>237</v>
      </c>
      <c r="C2678" s="7">
        <v>44197</v>
      </c>
      <c r="D2678" s="39" t="s">
        <v>32</v>
      </c>
      <c r="E2678" s="39">
        <v>29</v>
      </c>
      <c r="F2678" s="82">
        <f t="shared" si="123"/>
        <v>2.9000000000000001E-2</v>
      </c>
      <c r="G2678" s="39">
        <f>VLOOKUP(N2678,Currecny_M!$A$1:$P$10,2,FALSE)</f>
        <v>83</v>
      </c>
      <c r="H2678" s="39">
        <f>MATCH(C2678,Currecny_M!$A$1:$P$1,0)</f>
        <v>11</v>
      </c>
      <c r="I2678" s="39">
        <f>VLOOKUP(N2678,Currecny_M!$A$1:$P$10,MATCH(Database!C2678,Currecny_M!$A$1:$P$1,0),FALSE)</f>
        <v>90.78</v>
      </c>
      <c r="J2678" s="82">
        <f t="shared" si="124"/>
        <v>2.6326200000000002</v>
      </c>
      <c r="K2678" s="39">
        <f>VLOOKUP('Cover page'!$B$6,Currecny_M!$A$1:$P$10,MATCH(Database!C2678,Currecny_M!$A$1:$P$1,0),FALSE)</f>
        <v>1</v>
      </c>
      <c r="L2678" s="82">
        <f t="shared" si="125"/>
        <v>2.6326200000000002</v>
      </c>
      <c r="M2678" s="82">
        <f>((E2678/$F$1)*VLOOKUP(N2678,Currecny_M!$A$1:$P$10,MATCH(Database!C2678,Currecny_M!$A$1:$P$1,0),FALSE))/VLOOKUP('Cover page'!$B$6,Currecny_M!$A$1:$P$10,MATCH(Database!C2678,Currecny_M!$A$1:$P$1,0),FALSE)</f>
        <v>2.6326200000000002</v>
      </c>
      <c r="N2678" s="6" t="str">
        <f>VLOOKUP(B2678,Master!$A$2:$C$11,3,FALSE)</f>
        <v>Euro</v>
      </c>
      <c r="O2678" s="6" t="str">
        <f>VLOOKUP(B2678,Master!$A$2:$C$11,2,FALSE)</f>
        <v>Europe</v>
      </c>
      <c r="Q2678" s="39" t="str">
        <f>VLOOKUP(D2678,GL_Master!$A$1:$D$80,2,FALSE)</f>
        <v>PL</v>
      </c>
      <c r="R2678" s="39" t="str">
        <f>VLOOKUP(D2678,GL_Master!$A$1:$D$80,3,FALSE)</f>
        <v>Communication &amp; internet exp</v>
      </c>
      <c r="S2678" s="39" t="str">
        <f>VLOOKUP(D2678,GL_Master!$A$1:$D$80,4,FALSE)</f>
        <v>Printing &amp; Stationary</v>
      </c>
    </row>
    <row r="2679" spans="1:19" x14ac:dyDescent="0.25">
      <c r="A2679" s="39" t="s">
        <v>262</v>
      </c>
      <c r="B2679" s="39" t="s">
        <v>237</v>
      </c>
      <c r="C2679" s="7">
        <v>44197</v>
      </c>
      <c r="D2679" s="39" t="s">
        <v>35</v>
      </c>
      <c r="E2679" s="39">
        <v>84</v>
      </c>
      <c r="F2679" s="82">
        <f t="shared" si="123"/>
        <v>8.4000000000000005E-2</v>
      </c>
      <c r="G2679" s="39">
        <f>VLOOKUP(N2679,Currecny_M!$A$1:$P$10,2,FALSE)</f>
        <v>83</v>
      </c>
      <c r="H2679" s="39">
        <f>MATCH(C2679,Currecny_M!$A$1:$P$1,0)</f>
        <v>11</v>
      </c>
      <c r="I2679" s="39">
        <f>VLOOKUP(N2679,Currecny_M!$A$1:$P$10,MATCH(Database!C2679,Currecny_M!$A$1:$P$1,0),FALSE)</f>
        <v>90.78</v>
      </c>
      <c r="J2679" s="82">
        <f t="shared" si="124"/>
        <v>7.6255200000000007</v>
      </c>
      <c r="K2679" s="39">
        <f>VLOOKUP('Cover page'!$B$6,Currecny_M!$A$1:$P$10,MATCH(Database!C2679,Currecny_M!$A$1:$P$1,0),FALSE)</f>
        <v>1</v>
      </c>
      <c r="L2679" s="82">
        <f t="shared" si="125"/>
        <v>7.6255200000000007</v>
      </c>
      <c r="M2679" s="82">
        <f>((E2679/$F$1)*VLOOKUP(N2679,Currecny_M!$A$1:$P$10,MATCH(Database!C2679,Currecny_M!$A$1:$P$1,0),FALSE))/VLOOKUP('Cover page'!$B$6,Currecny_M!$A$1:$P$10,MATCH(Database!C2679,Currecny_M!$A$1:$P$1,0),FALSE)</f>
        <v>7.6255200000000007</v>
      </c>
      <c r="N2679" s="6" t="str">
        <f>VLOOKUP(B2679,Master!$A$2:$C$11,3,FALSE)</f>
        <v>Euro</v>
      </c>
      <c r="O2679" s="6" t="str">
        <f>VLOOKUP(B2679,Master!$A$2:$C$11,2,FALSE)</f>
        <v>Europe</v>
      </c>
      <c r="Q2679" s="39" t="str">
        <f>VLOOKUP(D2679,GL_Master!$A$1:$D$80,2,FALSE)</f>
        <v>PL</v>
      </c>
      <c r="R2679" s="39" t="str">
        <f>VLOOKUP(D2679,GL_Master!$A$1:$D$80,3,FALSE)</f>
        <v>Security Expenses</v>
      </c>
      <c r="S2679" s="39" t="str">
        <f>VLOOKUP(D2679,GL_Master!$A$1:$D$80,4,FALSE)</f>
        <v>Security Expenses others</v>
      </c>
    </row>
    <row r="2680" spans="1:19" x14ac:dyDescent="0.25">
      <c r="A2680" s="39" t="s">
        <v>262</v>
      </c>
      <c r="B2680" s="39" t="s">
        <v>237</v>
      </c>
      <c r="C2680" s="7">
        <v>44197</v>
      </c>
      <c r="D2680" s="39" t="s">
        <v>38</v>
      </c>
      <c r="E2680" s="39">
        <v>28</v>
      </c>
      <c r="F2680" s="82">
        <f t="shared" si="123"/>
        <v>2.8000000000000001E-2</v>
      </c>
      <c r="G2680" s="39">
        <f>VLOOKUP(N2680,Currecny_M!$A$1:$P$10,2,FALSE)</f>
        <v>83</v>
      </c>
      <c r="H2680" s="39">
        <f>MATCH(C2680,Currecny_M!$A$1:$P$1,0)</f>
        <v>11</v>
      </c>
      <c r="I2680" s="39">
        <f>VLOOKUP(N2680,Currecny_M!$A$1:$P$10,MATCH(Database!C2680,Currecny_M!$A$1:$P$1,0),FALSE)</f>
        <v>90.78</v>
      </c>
      <c r="J2680" s="82">
        <f t="shared" si="124"/>
        <v>2.5418400000000001</v>
      </c>
      <c r="K2680" s="39">
        <f>VLOOKUP('Cover page'!$B$6,Currecny_M!$A$1:$P$10,MATCH(Database!C2680,Currecny_M!$A$1:$P$1,0),FALSE)</f>
        <v>1</v>
      </c>
      <c r="L2680" s="82">
        <f t="shared" si="125"/>
        <v>2.5418400000000001</v>
      </c>
      <c r="M2680" s="82">
        <f>((E2680/$F$1)*VLOOKUP(N2680,Currecny_M!$A$1:$P$10,MATCH(Database!C2680,Currecny_M!$A$1:$P$1,0),FALSE))/VLOOKUP('Cover page'!$B$6,Currecny_M!$A$1:$P$10,MATCH(Database!C2680,Currecny_M!$A$1:$P$1,0),FALSE)</f>
        <v>2.5418400000000001</v>
      </c>
      <c r="N2680" s="6" t="str">
        <f>VLOOKUP(B2680,Master!$A$2:$C$11,3,FALSE)</f>
        <v>Euro</v>
      </c>
      <c r="O2680" s="6" t="str">
        <f>VLOOKUP(B2680,Master!$A$2:$C$11,2,FALSE)</f>
        <v>Europe</v>
      </c>
      <c r="Q2680" s="39" t="str">
        <f>VLOOKUP(D2680,GL_Master!$A$1:$D$80,2,FALSE)</f>
        <v>PL</v>
      </c>
      <c r="R2680" s="39" t="str">
        <f>VLOOKUP(D2680,GL_Master!$A$1:$D$80,3,FALSE)</f>
        <v>House Keeping Expenses</v>
      </c>
      <c r="S2680" s="39" t="str">
        <f>VLOOKUP(D2680,GL_Master!$A$1:$D$80,4,FALSE)</f>
        <v>House Keeping Expenses</v>
      </c>
    </row>
    <row r="2681" spans="1:19" x14ac:dyDescent="0.25">
      <c r="A2681" s="39" t="s">
        <v>262</v>
      </c>
      <c r="B2681" s="39" t="s">
        <v>237</v>
      </c>
      <c r="C2681" s="7">
        <v>44197</v>
      </c>
      <c r="D2681" s="39" t="s">
        <v>107</v>
      </c>
      <c r="E2681" s="39">
        <v>29</v>
      </c>
      <c r="F2681" s="82">
        <f t="shared" si="123"/>
        <v>2.9000000000000001E-2</v>
      </c>
      <c r="G2681" s="39">
        <f>VLOOKUP(N2681,Currecny_M!$A$1:$P$10,2,FALSE)</f>
        <v>83</v>
      </c>
      <c r="H2681" s="39">
        <f>MATCH(C2681,Currecny_M!$A$1:$P$1,0)</f>
        <v>11</v>
      </c>
      <c r="I2681" s="39">
        <f>VLOOKUP(N2681,Currecny_M!$A$1:$P$10,MATCH(Database!C2681,Currecny_M!$A$1:$P$1,0),FALSE)</f>
        <v>90.78</v>
      </c>
      <c r="J2681" s="82">
        <f t="shared" si="124"/>
        <v>2.6326200000000002</v>
      </c>
      <c r="K2681" s="39">
        <f>VLOOKUP('Cover page'!$B$6,Currecny_M!$A$1:$P$10,MATCH(Database!C2681,Currecny_M!$A$1:$P$1,0),FALSE)</f>
        <v>1</v>
      </c>
      <c r="L2681" s="82">
        <f t="shared" si="125"/>
        <v>2.6326200000000002</v>
      </c>
      <c r="M2681" s="82">
        <f>((E2681/$F$1)*VLOOKUP(N2681,Currecny_M!$A$1:$P$10,MATCH(Database!C2681,Currecny_M!$A$1:$P$1,0),FALSE))/VLOOKUP('Cover page'!$B$6,Currecny_M!$A$1:$P$10,MATCH(Database!C2681,Currecny_M!$A$1:$P$1,0),FALSE)</f>
        <v>2.6326200000000002</v>
      </c>
      <c r="N2681" s="6" t="str">
        <f>VLOOKUP(B2681,Master!$A$2:$C$11,3,FALSE)</f>
        <v>Euro</v>
      </c>
      <c r="O2681" s="6" t="str">
        <f>VLOOKUP(B2681,Master!$A$2:$C$11,2,FALSE)</f>
        <v>Europe</v>
      </c>
      <c r="Q2681" s="39" t="str">
        <f>VLOOKUP(D2681,GL_Master!$A$1:$D$80,2,FALSE)</f>
        <v>PL</v>
      </c>
      <c r="R2681" s="39" t="str">
        <f>VLOOKUP(D2681,GL_Master!$A$1:$D$80,3,FALSE)</f>
        <v>Misc. expenses</v>
      </c>
      <c r="S2681" s="39" t="str">
        <f>VLOOKUP(D2681,GL_Master!$A$1:$D$80,4,FALSE)</f>
        <v>Repair &amp; Maintenance</v>
      </c>
    </row>
    <row r="2682" spans="1:19" x14ac:dyDescent="0.25">
      <c r="A2682" s="39" t="s">
        <v>262</v>
      </c>
      <c r="B2682" s="39" t="s">
        <v>237</v>
      </c>
      <c r="C2682" s="7">
        <v>44197</v>
      </c>
      <c r="D2682" s="39" t="s">
        <v>108</v>
      </c>
      <c r="E2682" s="39">
        <v>27</v>
      </c>
      <c r="F2682" s="82">
        <f t="shared" si="123"/>
        <v>2.7E-2</v>
      </c>
      <c r="G2682" s="39">
        <f>VLOOKUP(N2682,Currecny_M!$A$1:$P$10,2,FALSE)</f>
        <v>83</v>
      </c>
      <c r="H2682" s="39">
        <f>MATCH(C2682,Currecny_M!$A$1:$P$1,0)</f>
        <v>11</v>
      </c>
      <c r="I2682" s="39">
        <f>VLOOKUP(N2682,Currecny_M!$A$1:$P$10,MATCH(Database!C2682,Currecny_M!$A$1:$P$1,0),FALSE)</f>
        <v>90.78</v>
      </c>
      <c r="J2682" s="82">
        <f t="shared" si="124"/>
        <v>2.45106</v>
      </c>
      <c r="K2682" s="39">
        <f>VLOOKUP('Cover page'!$B$6,Currecny_M!$A$1:$P$10,MATCH(Database!C2682,Currecny_M!$A$1:$P$1,0),FALSE)</f>
        <v>1</v>
      </c>
      <c r="L2682" s="82">
        <f t="shared" si="125"/>
        <v>2.45106</v>
      </c>
      <c r="M2682" s="82">
        <f>((E2682/$F$1)*VLOOKUP(N2682,Currecny_M!$A$1:$P$10,MATCH(Database!C2682,Currecny_M!$A$1:$P$1,0),FALSE))/VLOOKUP('Cover page'!$B$6,Currecny_M!$A$1:$P$10,MATCH(Database!C2682,Currecny_M!$A$1:$P$1,0),FALSE)</f>
        <v>2.45106</v>
      </c>
      <c r="N2682" s="6" t="str">
        <f>VLOOKUP(B2682,Master!$A$2:$C$11,3,FALSE)</f>
        <v>Euro</v>
      </c>
      <c r="O2682" s="6" t="str">
        <f>VLOOKUP(B2682,Master!$A$2:$C$11,2,FALSE)</f>
        <v>Europe</v>
      </c>
      <c r="Q2682" s="39" t="str">
        <f>VLOOKUP(D2682,GL_Master!$A$1:$D$80,2,FALSE)</f>
        <v>PL</v>
      </c>
      <c r="R2682" s="39" t="str">
        <f>VLOOKUP(D2682,GL_Master!$A$1:$D$80,3,FALSE)</f>
        <v>Misc. expenses</v>
      </c>
      <c r="S2682" s="39" t="str">
        <f>VLOOKUP(D2682,GL_Master!$A$1:$D$80,4,FALSE)</f>
        <v>Repair &amp; Maintenance</v>
      </c>
    </row>
    <row r="2683" spans="1:19" x14ac:dyDescent="0.25">
      <c r="A2683" s="39" t="s">
        <v>262</v>
      </c>
      <c r="B2683" s="39" t="s">
        <v>237</v>
      </c>
      <c r="C2683" s="7">
        <v>44197</v>
      </c>
      <c r="D2683" s="39" t="s">
        <v>9</v>
      </c>
      <c r="E2683" s="39">
        <v>253</v>
      </c>
      <c r="F2683" s="82">
        <f t="shared" si="123"/>
        <v>0.253</v>
      </c>
      <c r="G2683" s="39">
        <f>VLOOKUP(N2683,Currecny_M!$A$1:$P$10,2,FALSE)</f>
        <v>83</v>
      </c>
      <c r="H2683" s="39">
        <f>MATCH(C2683,Currecny_M!$A$1:$P$1,0)</f>
        <v>11</v>
      </c>
      <c r="I2683" s="39">
        <f>VLOOKUP(N2683,Currecny_M!$A$1:$P$10,MATCH(Database!C2683,Currecny_M!$A$1:$P$1,0),FALSE)</f>
        <v>90.78</v>
      </c>
      <c r="J2683" s="82">
        <f t="shared" si="124"/>
        <v>22.96734</v>
      </c>
      <c r="K2683" s="39">
        <f>VLOOKUP('Cover page'!$B$6,Currecny_M!$A$1:$P$10,MATCH(Database!C2683,Currecny_M!$A$1:$P$1,0),FALSE)</f>
        <v>1</v>
      </c>
      <c r="L2683" s="82">
        <f t="shared" si="125"/>
        <v>22.96734</v>
      </c>
      <c r="M2683" s="82">
        <f>((E2683/$F$1)*VLOOKUP(N2683,Currecny_M!$A$1:$P$10,MATCH(Database!C2683,Currecny_M!$A$1:$P$1,0),FALSE))/VLOOKUP('Cover page'!$B$6,Currecny_M!$A$1:$P$10,MATCH(Database!C2683,Currecny_M!$A$1:$P$1,0),FALSE)</f>
        <v>22.96734</v>
      </c>
      <c r="N2683" s="6" t="str">
        <f>VLOOKUP(B2683,Master!$A$2:$C$11,3,FALSE)</f>
        <v>Euro</v>
      </c>
      <c r="O2683" s="6" t="str">
        <f>VLOOKUP(B2683,Master!$A$2:$C$11,2,FALSE)</f>
        <v>Europe</v>
      </c>
      <c r="Q2683" s="39" t="str">
        <f>VLOOKUP(D2683,GL_Master!$A$1:$D$80,2,FALSE)</f>
        <v>PL</v>
      </c>
      <c r="R2683" s="39" t="str">
        <f>VLOOKUP(D2683,GL_Master!$A$1:$D$80,3,FALSE)</f>
        <v>Rent</v>
      </c>
      <c r="S2683" s="39" t="str">
        <f>VLOOKUP(D2683,GL_Master!$A$1:$D$80,4,FALSE)</f>
        <v>Office Rent</v>
      </c>
    </row>
    <row r="2684" spans="1:19" x14ac:dyDescent="0.25">
      <c r="A2684" s="39" t="s">
        <v>262</v>
      </c>
      <c r="B2684" s="39" t="s">
        <v>237</v>
      </c>
      <c r="C2684" s="7">
        <v>44197</v>
      </c>
      <c r="D2684" s="39" t="s">
        <v>109</v>
      </c>
      <c r="E2684" s="39">
        <v>-144</v>
      </c>
      <c r="F2684" s="82">
        <f t="shared" si="123"/>
        <v>-0.14399999999999999</v>
      </c>
      <c r="G2684" s="39">
        <f>VLOOKUP(N2684,Currecny_M!$A$1:$P$10,2,FALSE)</f>
        <v>83</v>
      </c>
      <c r="H2684" s="39">
        <f>MATCH(C2684,Currecny_M!$A$1:$P$1,0)</f>
        <v>11</v>
      </c>
      <c r="I2684" s="39">
        <f>VLOOKUP(N2684,Currecny_M!$A$1:$P$10,MATCH(Database!C2684,Currecny_M!$A$1:$P$1,0),FALSE)</f>
        <v>90.78</v>
      </c>
      <c r="J2684" s="82">
        <f t="shared" si="124"/>
        <v>-13.072319999999999</v>
      </c>
      <c r="K2684" s="39">
        <f>VLOOKUP('Cover page'!$B$6,Currecny_M!$A$1:$P$10,MATCH(Database!C2684,Currecny_M!$A$1:$P$1,0),FALSE)</f>
        <v>1</v>
      </c>
      <c r="L2684" s="82">
        <f t="shared" si="125"/>
        <v>-13.072319999999999</v>
      </c>
      <c r="M2684" s="82">
        <f>((E2684/$F$1)*VLOOKUP(N2684,Currecny_M!$A$1:$P$10,MATCH(Database!C2684,Currecny_M!$A$1:$P$1,0),FALSE))/VLOOKUP('Cover page'!$B$6,Currecny_M!$A$1:$P$10,MATCH(Database!C2684,Currecny_M!$A$1:$P$1,0),FALSE)</f>
        <v>-13.072319999999999</v>
      </c>
      <c r="N2684" s="6" t="str">
        <f>VLOOKUP(B2684,Master!$A$2:$C$11,3,FALSE)</f>
        <v>Euro</v>
      </c>
      <c r="O2684" s="6" t="str">
        <f>VLOOKUP(B2684,Master!$A$2:$C$11,2,FALSE)</f>
        <v>Europe</v>
      </c>
      <c r="Q2684" s="39" t="str">
        <f>VLOOKUP(D2684,GL_Master!$A$1:$D$80,2,FALSE)</f>
        <v>PL</v>
      </c>
      <c r="R2684" s="39" t="str">
        <f>VLOOKUP(D2684,GL_Master!$A$1:$D$80,3,FALSE)</f>
        <v>Travelling and conveyance</v>
      </c>
      <c r="S2684" s="39" t="str">
        <f>VLOOKUP(D2684,GL_Master!$A$1:$D$80,4,FALSE)</f>
        <v>Travelling , hotel lodging</v>
      </c>
    </row>
    <row r="2685" spans="1:19" x14ac:dyDescent="0.25">
      <c r="A2685" s="39" t="s">
        <v>262</v>
      </c>
      <c r="B2685" s="39" t="s">
        <v>237</v>
      </c>
      <c r="C2685" s="7">
        <v>44197</v>
      </c>
      <c r="D2685" s="39" t="s">
        <v>110</v>
      </c>
      <c r="E2685" s="39">
        <v>56</v>
      </c>
      <c r="F2685" s="82">
        <f t="shared" si="123"/>
        <v>5.6000000000000001E-2</v>
      </c>
      <c r="G2685" s="39">
        <f>VLOOKUP(N2685,Currecny_M!$A$1:$P$10,2,FALSE)</f>
        <v>83</v>
      </c>
      <c r="H2685" s="39">
        <f>MATCH(C2685,Currecny_M!$A$1:$P$1,0)</f>
        <v>11</v>
      </c>
      <c r="I2685" s="39">
        <f>VLOOKUP(N2685,Currecny_M!$A$1:$P$10,MATCH(Database!C2685,Currecny_M!$A$1:$P$1,0),FALSE)</f>
        <v>90.78</v>
      </c>
      <c r="J2685" s="82">
        <f t="shared" si="124"/>
        <v>5.0836800000000002</v>
      </c>
      <c r="K2685" s="39">
        <f>VLOOKUP('Cover page'!$B$6,Currecny_M!$A$1:$P$10,MATCH(Database!C2685,Currecny_M!$A$1:$P$1,0),FALSE)</f>
        <v>1</v>
      </c>
      <c r="L2685" s="82">
        <f t="shared" si="125"/>
        <v>5.0836800000000002</v>
      </c>
      <c r="M2685" s="82">
        <f>((E2685/$F$1)*VLOOKUP(N2685,Currecny_M!$A$1:$P$10,MATCH(Database!C2685,Currecny_M!$A$1:$P$1,0),FALSE))/VLOOKUP('Cover page'!$B$6,Currecny_M!$A$1:$P$10,MATCH(Database!C2685,Currecny_M!$A$1:$P$1,0),FALSE)</f>
        <v>5.0836800000000002</v>
      </c>
      <c r="N2685" s="6" t="str">
        <f>VLOOKUP(B2685,Master!$A$2:$C$11,3,FALSE)</f>
        <v>Euro</v>
      </c>
      <c r="O2685" s="6" t="str">
        <f>VLOOKUP(B2685,Master!$A$2:$C$11,2,FALSE)</f>
        <v>Europe</v>
      </c>
      <c r="Q2685" s="39" t="str">
        <f>VLOOKUP(D2685,GL_Master!$A$1:$D$80,2,FALSE)</f>
        <v>PL</v>
      </c>
      <c r="R2685" s="39" t="str">
        <f>VLOOKUP(D2685,GL_Master!$A$1:$D$80,3,FALSE)</f>
        <v>Travelling and conveyance</v>
      </c>
      <c r="S2685" s="39" t="str">
        <f>VLOOKUP(D2685,GL_Master!$A$1:$D$80,4,FALSE)</f>
        <v>Travelling , hotel lodging</v>
      </c>
    </row>
    <row r="2686" spans="1:19" x14ac:dyDescent="0.25">
      <c r="A2686" s="39" t="s">
        <v>262</v>
      </c>
      <c r="B2686" s="39" t="s">
        <v>237</v>
      </c>
      <c r="C2686" s="7">
        <v>44197</v>
      </c>
      <c r="D2686" s="39" t="s">
        <v>111</v>
      </c>
      <c r="E2686" s="39">
        <v>27</v>
      </c>
      <c r="F2686" s="82">
        <f t="shared" si="123"/>
        <v>2.7E-2</v>
      </c>
      <c r="G2686" s="39">
        <f>VLOOKUP(N2686,Currecny_M!$A$1:$P$10,2,FALSE)</f>
        <v>83</v>
      </c>
      <c r="H2686" s="39">
        <f>MATCH(C2686,Currecny_M!$A$1:$P$1,0)</f>
        <v>11</v>
      </c>
      <c r="I2686" s="39">
        <f>VLOOKUP(N2686,Currecny_M!$A$1:$P$10,MATCH(Database!C2686,Currecny_M!$A$1:$P$1,0),FALSE)</f>
        <v>90.78</v>
      </c>
      <c r="J2686" s="82">
        <f t="shared" si="124"/>
        <v>2.45106</v>
      </c>
      <c r="K2686" s="39">
        <f>VLOOKUP('Cover page'!$B$6,Currecny_M!$A$1:$P$10,MATCH(Database!C2686,Currecny_M!$A$1:$P$1,0),FALSE)</f>
        <v>1</v>
      </c>
      <c r="L2686" s="82">
        <f t="shared" si="125"/>
        <v>2.45106</v>
      </c>
      <c r="M2686" s="82">
        <f>((E2686/$F$1)*VLOOKUP(N2686,Currecny_M!$A$1:$P$10,MATCH(Database!C2686,Currecny_M!$A$1:$P$1,0),FALSE))/VLOOKUP('Cover page'!$B$6,Currecny_M!$A$1:$P$10,MATCH(Database!C2686,Currecny_M!$A$1:$P$1,0),FALSE)</f>
        <v>2.45106</v>
      </c>
      <c r="N2686" s="6" t="str">
        <f>VLOOKUP(B2686,Master!$A$2:$C$11,3,FALSE)</f>
        <v>Euro</v>
      </c>
      <c r="O2686" s="6" t="str">
        <f>VLOOKUP(B2686,Master!$A$2:$C$11,2,FALSE)</f>
        <v>Europe</v>
      </c>
      <c r="Q2686" s="39" t="str">
        <f>VLOOKUP(D2686,GL_Master!$A$1:$D$80,2,FALSE)</f>
        <v>PL</v>
      </c>
      <c r="R2686" s="39" t="str">
        <f>VLOOKUP(D2686,GL_Master!$A$1:$D$80,3,FALSE)</f>
        <v>Legal &amp; Professional expenses</v>
      </c>
      <c r="S2686" s="39" t="str">
        <f>VLOOKUP(D2686,GL_Master!$A$1:$D$80,4,FALSE)</f>
        <v>Professional Fees - Others</v>
      </c>
    </row>
    <row r="2687" spans="1:19" x14ac:dyDescent="0.25">
      <c r="A2687" s="39" t="s">
        <v>262</v>
      </c>
      <c r="B2687" s="39" t="s">
        <v>237</v>
      </c>
      <c r="C2687" s="7">
        <v>44228</v>
      </c>
      <c r="D2687" s="39" t="s">
        <v>112</v>
      </c>
      <c r="E2687" s="39">
        <v>270</v>
      </c>
      <c r="F2687" s="82">
        <f t="shared" si="123"/>
        <v>0.27</v>
      </c>
      <c r="G2687" s="39">
        <f>VLOOKUP(N2687,Currecny_M!$A$1:$P$10,2,FALSE)</f>
        <v>83</v>
      </c>
      <c r="H2687" s="39">
        <f>MATCH(C2687,Currecny_M!$A$1:$P$1,0)</f>
        <v>12</v>
      </c>
      <c r="I2687" s="39">
        <f>VLOOKUP(N2687,Currecny_M!$A$1:$P$10,MATCH(Database!C2687,Currecny_M!$A$1:$P$1,0),FALSE)</f>
        <v>91.69</v>
      </c>
      <c r="J2687" s="82">
        <f t="shared" si="124"/>
        <v>24.7563</v>
      </c>
      <c r="K2687" s="39">
        <f>VLOOKUP('Cover page'!$B$6,Currecny_M!$A$1:$P$10,MATCH(Database!C2687,Currecny_M!$A$1:$P$1,0),FALSE)</f>
        <v>1</v>
      </c>
      <c r="L2687" s="82">
        <f t="shared" si="125"/>
        <v>24.7563</v>
      </c>
      <c r="M2687" s="82">
        <f>((E2687/$F$1)*VLOOKUP(N2687,Currecny_M!$A$1:$P$10,MATCH(Database!C2687,Currecny_M!$A$1:$P$1,0),FALSE))/VLOOKUP('Cover page'!$B$6,Currecny_M!$A$1:$P$10,MATCH(Database!C2687,Currecny_M!$A$1:$P$1,0),FALSE)</f>
        <v>24.7563</v>
      </c>
      <c r="N2687" s="6" t="str">
        <f>VLOOKUP(B2687,Master!$A$2:$C$11,3,FALSE)</f>
        <v>Euro</v>
      </c>
      <c r="O2687" s="6" t="str">
        <f>VLOOKUP(B2687,Master!$A$2:$C$11,2,FALSE)</f>
        <v>Europe</v>
      </c>
      <c r="Q2687" s="39" t="str">
        <f>VLOOKUP(D2687,GL_Master!$A$1:$D$80,2,FALSE)</f>
        <v>PL</v>
      </c>
      <c r="R2687" s="39" t="str">
        <f>VLOOKUP(D2687,GL_Master!$A$1:$D$80,3,FALSE)</f>
        <v>Finance Cost</v>
      </c>
      <c r="S2687" s="39" t="str">
        <f>VLOOKUP(D2687,GL_Master!$A$1:$D$80,4,FALSE)</f>
        <v>Interest expense</v>
      </c>
    </row>
    <row r="2688" spans="1:19" x14ac:dyDescent="0.25">
      <c r="A2688" s="39" t="s">
        <v>262</v>
      </c>
      <c r="B2688" s="39" t="s">
        <v>237</v>
      </c>
      <c r="C2688" s="7">
        <v>44228</v>
      </c>
      <c r="D2688" s="39" t="s">
        <v>25</v>
      </c>
      <c r="E2688" s="39">
        <v>2505</v>
      </c>
      <c r="F2688" s="82">
        <f t="shared" si="123"/>
        <v>2.5049999999999999</v>
      </c>
      <c r="G2688" s="39">
        <f>VLOOKUP(N2688,Currecny_M!$A$1:$P$10,2,FALSE)</f>
        <v>83</v>
      </c>
      <c r="H2688" s="39">
        <f>MATCH(C2688,Currecny_M!$A$1:$P$1,0)</f>
        <v>12</v>
      </c>
      <c r="I2688" s="39">
        <f>VLOOKUP(N2688,Currecny_M!$A$1:$P$10,MATCH(Database!C2688,Currecny_M!$A$1:$P$1,0),FALSE)</f>
        <v>91.69</v>
      </c>
      <c r="J2688" s="82">
        <f t="shared" si="124"/>
        <v>229.68344999999999</v>
      </c>
      <c r="K2688" s="39">
        <f>VLOOKUP('Cover page'!$B$6,Currecny_M!$A$1:$P$10,MATCH(Database!C2688,Currecny_M!$A$1:$P$1,0),FALSE)</f>
        <v>1</v>
      </c>
      <c r="L2688" s="82">
        <f t="shared" si="125"/>
        <v>229.68344999999999</v>
      </c>
      <c r="M2688" s="82">
        <f>((E2688/$F$1)*VLOOKUP(N2688,Currecny_M!$A$1:$P$10,MATCH(Database!C2688,Currecny_M!$A$1:$P$1,0),FALSE))/VLOOKUP('Cover page'!$B$6,Currecny_M!$A$1:$P$10,MATCH(Database!C2688,Currecny_M!$A$1:$P$1,0),FALSE)</f>
        <v>229.68344999999999</v>
      </c>
      <c r="N2688" s="6" t="str">
        <f>VLOOKUP(B2688,Master!$A$2:$C$11,3,FALSE)</f>
        <v>Euro</v>
      </c>
      <c r="O2688" s="6" t="str">
        <f>VLOOKUP(B2688,Master!$A$2:$C$11,2,FALSE)</f>
        <v>Europe</v>
      </c>
      <c r="Q2688" s="39" t="str">
        <f>VLOOKUP(D2688,GL_Master!$A$1:$D$80,2,FALSE)</f>
        <v>PL</v>
      </c>
      <c r="R2688" s="39" t="str">
        <f>VLOOKUP(D2688,GL_Master!$A$1:$D$80,3,FALSE)</f>
        <v>Depreciation</v>
      </c>
      <c r="S2688" s="39" t="str">
        <f>VLOOKUP(D2688,GL_Master!$A$1:$D$80,4,FALSE)</f>
        <v>Depreciation</v>
      </c>
    </row>
    <row r="2689" spans="1:19" x14ac:dyDescent="0.25">
      <c r="A2689" s="39" t="s">
        <v>262</v>
      </c>
      <c r="B2689" s="39" t="s">
        <v>237</v>
      </c>
      <c r="C2689" s="7">
        <v>44228</v>
      </c>
      <c r="D2689" s="39" t="s">
        <v>51</v>
      </c>
      <c r="E2689" s="39">
        <v>-26506</v>
      </c>
      <c r="F2689" s="82">
        <f t="shared" si="123"/>
        <v>-26.506</v>
      </c>
      <c r="G2689" s="39">
        <f>VLOOKUP(N2689,Currecny_M!$A$1:$P$10,2,FALSE)</f>
        <v>83</v>
      </c>
      <c r="H2689" s="39">
        <f>MATCH(C2689,Currecny_M!$A$1:$P$1,0)</f>
        <v>12</v>
      </c>
      <c r="I2689" s="39">
        <f>VLOOKUP(N2689,Currecny_M!$A$1:$P$10,MATCH(Database!C2689,Currecny_M!$A$1:$P$1,0),FALSE)</f>
        <v>91.69</v>
      </c>
      <c r="J2689" s="82">
        <f t="shared" si="124"/>
        <v>-2430.3351400000001</v>
      </c>
      <c r="K2689" s="39">
        <f>VLOOKUP('Cover page'!$B$6,Currecny_M!$A$1:$P$10,MATCH(Database!C2689,Currecny_M!$A$1:$P$1,0),FALSE)</f>
        <v>1</v>
      </c>
      <c r="L2689" s="82">
        <f t="shared" si="125"/>
        <v>-2430.3351400000001</v>
      </c>
      <c r="M2689" s="82">
        <f>((E2689/$F$1)*VLOOKUP(N2689,Currecny_M!$A$1:$P$10,MATCH(Database!C2689,Currecny_M!$A$1:$P$1,0),FALSE))/VLOOKUP('Cover page'!$B$6,Currecny_M!$A$1:$P$10,MATCH(Database!C2689,Currecny_M!$A$1:$P$1,0),FALSE)</f>
        <v>-2430.3351400000001</v>
      </c>
      <c r="N2689" s="6" t="str">
        <f>VLOOKUP(B2689,Master!$A$2:$C$11,3,FALSE)</f>
        <v>Euro</v>
      </c>
      <c r="O2689" s="6" t="str">
        <f>VLOOKUP(B2689,Master!$A$2:$C$11,2,FALSE)</f>
        <v>Europe</v>
      </c>
      <c r="Q2689" s="39" t="str">
        <f>VLOOKUP(D2689,GL_Master!$A$1:$D$80,2,FALSE)</f>
        <v>BS</v>
      </c>
      <c r="R2689" s="39" t="str">
        <f>VLOOKUP(D2689,GL_Master!$A$1:$D$80,3,FALSE)</f>
        <v>Share Capital</v>
      </c>
      <c r="S2689" s="39" t="str">
        <f>VLOOKUP(D2689,GL_Master!$A$1:$D$80,4,FALSE)</f>
        <v>Equity shares</v>
      </c>
    </row>
    <row r="2690" spans="1:19" x14ac:dyDescent="0.25">
      <c r="A2690" s="39" t="s">
        <v>262</v>
      </c>
      <c r="B2690" s="39" t="s">
        <v>237</v>
      </c>
      <c r="C2690" s="7">
        <v>44228</v>
      </c>
      <c r="D2690" s="39" t="s">
        <v>52</v>
      </c>
      <c r="E2690" s="39">
        <v>-50786</v>
      </c>
      <c r="F2690" s="82">
        <f t="shared" si="123"/>
        <v>-50.786000000000001</v>
      </c>
      <c r="G2690" s="39">
        <f>VLOOKUP(N2690,Currecny_M!$A$1:$P$10,2,FALSE)</f>
        <v>83</v>
      </c>
      <c r="H2690" s="39">
        <f>MATCH(C2690,Currecny_M!$A$1:$P$1,0)</f>
        <v>12</v>
      </c>
      <c r="I2690" s="39">
        <f>VLOOKUP(N2690,Currecny_M!$A$1:$P$10,MATCH(Database!C2690,Currecny_M!$A$1:$P$1,0),FALSE)</f>
        <v>91.69</v>
      </c>
      <c r="J2690" s="82">
        <f t="shared" si="124"/>
        <v>-4656.5683399999998</v>
      </c>
      <c r="K2690" s="39">
        <f>VLOOKUP('Cover page'!$B$6,Currecny_M!$A$1:$P$10,MATCH(Database!C2690,Currecny_M!$A$1:$P$1,0),FALSE)</f>
        <v>1</v>
      </c>
      <c r="L2690" s="82">
        <f t="shared" si="125"/>
        <v>-4656.5683399999998</v>
      </c>
      <c r="M2690" s="82">
        <f>((E2690/$F$1)*VLOOKUP(N2690,Currecny_M!$A$1:$P$10,MATCH(Database!C2690,Currecny_M!$A$1:$P$1,0),FALSE))/VLOOKUP('Cover page'!$B$6,Currecny_M!$A$1:$P$10,MATCH(Database!C2690,Currecny_M!$A$1:$P$1,0),FALSE)</f>
        <v>-4656.5683399999998</v>
      </c>
      <c r="N2690" s="6" t="str">
        <f>VLOOKUP(B2690,Master!$A$2:$C$11,3,FALSE)</f>
        <v>Euro</v>
      </c>
      <c r="O2690" s="6" t="str">
        <f>VLOOKUP(B2690,Master!$A$2:$C$11,2,FALSE)</f>
        <v>Europe</v>
      </c>
      <c r="Q2690" s="39" t="str">
        <f>VLOOKUP(D2690,GL_Master!$A$1:$D$80,2,FALSE)</f>
        <v>BS</v>
      </c>
      <c r="R2690" s="39" t="str">
        <f>VLOOKUP(D2690,GL_Master!$A$1:$D$80,3,FALSE)</f>
        <v>Reserve and Surplus</v>
      </c>
      <c r="S2690" s="39" t="str">
        <f>VLOOKUP(D2690,GL_Master!$A$1:$D$80,4,FALSE)</f>
        <v>Reserves at the commencement of the year</v>
      </c>
    </row>
    <row r="2691" spans="1:19" x14ac:dyDescent="0.25">
      <c r="A2691" s="39" t="s">
        <v>262</v>
      </c>
      <c r="B2691" s="39" t="s">
        <v>237</v>
      </c>
      <c r="C2691" s="7">
        <v>44228</v>
      </c>
      <c r="D2691" s="39" t="s">
        <v>53</v>
      </c>
      <c r="E2691" s="39">
        <v>-20250</v>
      </c>
      <c r="F2691" s="82">
        <f t="shared" si="123"/>
        <v>-20.25</v>
      </c>
      <c r="G2691" s="39">
        <f>VLOOKUP(N2691,Currecny_M!$A$1:$P$10,2,FALSE)</f>
        <v>83</v>
      </c>
      <c r="H2691" s="39">
        <f>MATCH(C2691,Currecny_M!$A$1:$P$1,0)</f>
        <v>12</v>
      </c>
      <c r="I2691" s="39">
        <f>VLOOKUP(N2691,Currecny_M!$A$1:$P$10,MATCH(Database!C2691,Currecny_M!$A$1:$P$1,0),FALSE)</f>
        <v>91.69</v>
      </c>
      <c r="J2691" s="82">
        <f t="shared" si="124"/>
        <v>-1856.7224999999999</v>
      </c>
      <c r="K2691" s="39">
        <f>VLOOKUP('Cover page'!$B$6,Currecny_M!$A$1:$P$10,MATCH(Database!C2691,Currecny_M!$A$1:$P$1,0),FALSE)</f>
        <v>1</v>
      </c>
      <c r="L2691" s="82">
        <f t="shared" si="125"/>
        <v>-1856.7224999999999</v>
      </c>
      <c r="M2691" s="82">
        <f>((E2691/$F$1)*VLOOKUP(N2691,Currecny_M!$A$1:$P$10,MATCH(Database!C2691,Currecny_M!$A$1:$P$1,0),FALSE))/VLOOKUP('Cover page'!$B$6,Currecny_M!$A$1:$P$10,MATCH(Database!C2691,Currecny_M!$A$1:$P$1,0),FALSE)</f>
        <v>-1856.7224999999999</v>
      </c>
      <c r="N2691" s="6" t="str">
        <f>VLOOKUP(B2691,Master!$A$2:$C$11,3,FALSE)</f>
        <v>Euro</v>
      </c>
      <c r="O2691" s="6" t="str">
        <f>VLOOKUP(B2691,Master!$A$2:$C$11,2,FALSE)</f>
        <v>Europe</v>
      </c>
      <c r="Q2691" s="39" t="str">
        <f>VLOOKUP(D2691,GL_Master!$A$1:$D$80,2,FALSE)</f>
        <v>BS</v>
      </c>
      <c r="R2691" s="39" t="str">
        <f>VLOOKUP(D2691,GL_Master!$A$1:$D$80,3,FALSE)</f>
        <v>Loan Fund</v>
      </c>
      <c r="S2691" s="39" t="str">
        <f>VLOOKUP(D2691,GL_Master!$A$1:$D$80,4,FALSE)</f>
        <v>Term Loan</v>
      </c>
    </row>
    <row r="2692" spans="1:19" x14ac:dyDescent="0.25">
      <c r="A2692" s="39" t="s">
        <v>262</v>
      </c>
      <c r="B2692" s="39" t="s">
        <v>237</v>
      </c>
      <c r="C2692" s="7">
        <v>44228</v>
      </c>
      <c r="D2692" s="39" t="s">
        <v>54</v>
      </c>
      <c r="E2692" s="39">
        <v>54</v>
      </c>
      <c r="F2692" s="82">
        <f t="shared" ref="F2692:F2755" si="126">E2692/$F$1</f>
        <v>5.3999999999999999E-2</v>
      </c>
      <c r="G2692" s="39">
        <f>VLOOKUP(N2692,Currecny_M!$A$1:$P$10,2,FALSE)</f>
        <v>83</v>
      </c>
      <c r="H2692" s="39">
        <f>MATCH(C2692,Currecny_M!$A$1:$P$1,0)</f>
        <v>12</v>
      </c>
      <c r="I2692" s="39">
        <f>VLOOKUP(N2692,Currecny_M!$A$1:$P$10,MATCH(Database!C2692,Currecny_M!$A$1:$P$1,0),FALSE)</f>
        <v>91.69</v>
      </c>
      <c r="J2692" s="82">
        <f t="shared" ref="J2692:J2755" si="127">F2692*I2692</f>
        <v>4.9512599999999996</v>
      </c>
      <c r="K2692" s="39">
        <f>VLOOKUP('Cover page'!$B$6,Currecny_M!$A$1:$P$10,MATCH(Database!C2692,Currecny_M!$A$1:$P$1,0),FALSE)</f>
        <v>1</v>
      </c>
      <c r="L2692" s="82">
        <f t="shared" ref="L2692:L2755" si="128">J2692/K2692</f>
        <v>4.9512599999999996</v>
      </c>
      <c r="M2692" s="82">
        <f>((E2692/$F$1)*VLOOKUP(N2692,Currecny_M!$A$1:$P$10,MATCH(Database!C2692,Currecny_M!$A$1:$P$1,0),FALSE))/VLOOKUP('Cover page'!$B$6,Currecny_M!$A$1:$P$10,MATCH(Database!C2692,Currecny_M!$A$1:$P$1,0),FALSE)</f>
        <v>4.9512599999999996</v>
      </c>
      <c r="N2692" s="6" t="str">
        <f>VLOOKUP(B2692,Master!$A$2:$C$11,3,FALSE)</f>
        <v>Euro</v>
      </c>
      <c r="O2692" s="6" t="str">
        <f>VLOOKUP(B2692,Master!$A$2:$C$11,2,FALSE)</f>
        <v>Europe</v>
      </c>
      <c r="Q2692" s="39" t="str">
        <f>VLOOKUP(D2692,GL_Master!$A$1:$D$80,2,FALSE)</f>
        <v>BS</v>
      </c>
      <c r="R2692" s="39" t="str">
        <f>VLOOKUP(D2692,GL_Master!$A$1:$D$80,3,FALSE)</f>
        <v>Trade Payables</v>
      </c>
      <c r="S2692" s="39" t="str">
        <f>VLOOKUP(D2692,GL_Master!$A$1:$D$80,4,FALSE)</f>
        <v>Trade payable</v>
      </c>
    </row>
    <row r="2693" spans="1:19" x14ac:dyDescent="0.25">
      <c r="A2693" s="39" t="s">
        <v>262</v>
      </c>
      <c r="B2693" s="39" t="s">
        <v>237</v>
      </c>
      <c r="C2693" s="7">
        <v>44228</v>
      </c>
      <c r="D2693" s="39" t="s">
        <v>34</v>
      </c>
      <c r="E2693" s="39">
        <v>-1473</v>
      </c>
      <c r="F2693" s="82">
        <f t="shared" si="126"/>
        <v>-1.4730000000000001</v>
      </c>
      <c r="G2693" s="39">
        <f>VLOOKUP(N2693,Currecny_M!$A$1:$P$10,2,FALSE)</f>
        <v>83</v>
      </c>
      <c r="H2693" s="39">
        <f>MATCH(C2693,Currecny_M!$A$1:$P$1,0)</f>
        <v>12</v>
      </c>
      <c r="I2693" s="39">
        <f>VLOOKUP(N2693,Currecny_M!$A$1:$P$10,MATCH(Database!C2693,Currecny_M!$A$1:$P$1,0),FALSE)</f>
        <v>91.69</v>
      </c>
      <c r="J2693" s="82">
        <f t="shared" si="127"/>
        <v>-135.05937</v>
      </c>
      <c r="K2693" s="39">
        <f>VLOOKUP('Cover page'!$B$6,Currecny_M!$A$1:$P$10,MATCH(Database!C2693,Currecny_M!$A$1:$P$1,0),FALSE)</f>
        <v>1</v>
      </c>
      <c r="L2693" s="82">
        <f t="shared" si="128"/>
        <v>-135.05937</v>
      </c>
      <c r="M2693" s="82">
        <f>((E2693/$F$1)*VLOOKUP(N2693,Currecny_M!$A$1:$P$10,MATCH(Database!C2693,Currecny_M!$A$1:$P$1,0),FALSE))/VLOOKUP('Cover page'!$B$6,Currecny_M!$A$1:$P$10,MATCH(Database!C2693,Currecny_M!$A$1:$P$1,0),FALSE)</f>
        <v>-135.05937</v>
      </c>
      <c r="N2693" s="6" t="str">
        <f>VLOOKUP(B2693,Master!$A$2:$C$11,3,FALSE)</f>
        <v>Euro</v>
      </c>
      <c r="O2693" s="6" t="str">
        <f>VLOOKUP(B2693,Master!$A$2:$C$11,2,FALSE)</f>
        <v>Europe</v>
      </c>
      <c r="Q2693" s="39" t="str">
        <f>VLOOKUP(D2693,GL_Master!$A$1:$D$80,2,FALSE)</f>
        <v>BS</v>
      </c>
      <c r="R2693" s="39" t="str">
        <f>VLOOKUP(D2693,GL_Master!$A$1:$D$80,3,FALSE)</f>
        <v>Provisions</v>
      </c>
      <c r="S2693" s="39" t="str">
        <f>VLOOKUP(D2693,GL_Master!$A$1:$D$80,4,FALSE)</f>
        <v>Expenses payables</v>
      </c>
    </row>
    <row r="2694" spans="1:19" x14ac:dyDescent="0.25">
      <c r="A2694" s="39" t="s">
        <v>262</v>
      </c>
      <c r="B2694" s="39" t="s">
        <v>237</v>
      </c>
      <c r="C2694" s="7">
        <v>44228</v>
      </c>
      <c r="D2694" s="39" t="s">
        <v>18</v>
      </c>
      <c r="E2694" s="39">
        <v>-896</v>
      </c>
      <c r="F2694" s="82">
        <f t="shared" si="126"/>
        <v>-0.89600000000000002</v>
      </c>
      <c r="G2694" s="39">
        <f>VLOOKUP(N2694,Currecny_M!$A$1:$P$10,2,FALSE)</f>
        <v>83</v>
      </c>
      <c r="H2694" s="39">
        <f>MATCH(C2694,Currecny_M!$A$1:$P$1,0)</f>
        <v>12</v>
      </c>
      <c r="I2694" s="39">
        <f>VLOOKUP(N2694,Currecny_M!$A$1:$P$10,MATCH(Database!C2694,Currecny_M!$A$1:$P$1,0),FALSE)</f>
        <v>91.69</v>
      </c>
      <c r="J2694" s="82">
        <f t="shared" si="127"/>
        <v>-82.154240000000001</v>
      </c>
      <c r="K2694" s="39">
        <f>VLOOKUP('Cover page'!$B$6,Currecny_M!$A$1:$P$10,MATCH(Database!C2694,Currecny_M!$A$1:$P$1,0),FALSE)</f>
        <v>1</v>
      </c>
      <c r="L2694" s="82">
        <f t="shared" si="128"/>
        <v>-82.154240000000001</v>
      </c>
      <c r="M2694" s="82">
        <f>((E2694/$F$1)*VLOOKUP(N2694,Currecny_M!$A$1:$P$10,MATCH(Database!C2694,Currecny_M!$A$1:$P$1,0),FALSE))/VLOOKUP('Cover page'!$B$6,Currecny_M!$A$1:$P$10,MATCH(Database!C2694,Currecny_M!$A$1:$P$1,0),FALSE)</f>
        <v>-82.154240000000001</v>
      </c>
      <c r="N2694" s="6" t="str">
        <f>VLOOKUP(B2694,Master!$A$2:$C$11,3,FALSE)</f>
        <v>Euro</v>
      </c>
      <c r="O2694" s="6" t="str">
        <f>VLOOKUP(B2694,Master!$A$2:$C$11,2,FALSE)</f>
        <v>Europe</v>
      </c>
      <c r="Q2694" s="39" t="str">
        <f>VLOOKUP(D2694,GL_Master!$A$1:$D$80,2,FALSE)</f>
        <v>BS</v>
      </c>
      <c r="R2694" s="39" t="str">
        <f>VLOOKUP(D2694,GL_Master!$A$1:$D$80,3,FALSE)</f>
        <v>Other current liabilities</v>
      </c>
      <c r="S2694" s="39" t="str">
        <f>VLOOKUP(D2694,GL_Master!$A$1:$D$80,4,FALSE)</f>
        <v>Employee related liabilities</v>
      </c>
    </row>
    <row r="2695" spans="1:19" x14ac:dyDescent="0.25">
      <c r="A2695" s="39" t="s">
        <v>262</v>
      </c>
      <c r="B2695" s="39" t="s">
        <v>237</v>
      </c>
      <c r="C2695" s="7">
        <v>44228</v>
      </c>
      <c r="D2695" s="39" t="s">
        <v>55</v>
      </c>
      <c r="E2695" s="39">
        <v>-107</v>
      </c>
      <c r="F2695" s="82">
        <f t="shared" si="126"/>
        <v>-0.107</v>
      </c>
      <c r="G2695" s="39">
        <f>VLOOKUP(N2695,Currecny_M!$A$1:$P$10,2,FALSE)</f>
        <v>83</v>
      </c>
      <c r="H2695" s="39">
        <f>MATCH(C2695,Currecny_M!$A$1:$P$1,0)</f>
        <v>12</v>
      </c>
      <c r="I2695" s="39">
        <f>VLOOKUP(N2695,Currecny_M!$A$1:$P$10,MATCH(Database!C2695,Currecny_M!$A$1:$P$1,0),FALSE)</f>
        <v>91.69</v>
      </c>
      <c r="J2695" s="82">
        <f t="shared" si="127"/>
        <v>-9.8108299999999993</v>
      </c>
      <c r="K2695" s="39">
        <f>VLOOKUP('Cover page'!$B$6,Currecny_M!$A$1:$P$10,MATCH(Database!C2695,Currecny_M!$A$1:$P$1,0),FALSE)</f>
        <v>1</v>
      </c>
      <c r="L2695" s="82">
        <f t="shared" si="128"/>
        <v>-9.8108299999999993</v>
      </c>
      <c r="M2695" s="82">
        <f>((E2695/$F$1)*VLOOKUP(N2695,Currecny_M!$A$1:$P$10,MATCH(Database!C2695,Currecny_M!$A$1:$P$1,0),FALSE))/VLOOKUP('Cover page'!$B$6,Currecny_M!$A$1:$P$10,MATCH(Database!C2695,Currecny_M!$A$1:$P$1,0),FALSE)</f>
        <v>-9.8108299999999993</v>
      </c>
      <c r="N2695" s="6" t="str">
        <f>VLOOKUP(B2695,Master!$A$2:$C$11,3,FALSE)</f>
        <v>Euro</v>
      </c>
      <c r="O2695" s="6" t="str">
        <f>VLOOKUP(B2695,Master!$A$2:$C$11,2,FALSE)</f>
        <v>Europe</v>
      </c>
      <c r="Q2695" s="39" t="str">
        <f>VLOOKUP(D2695,GL_Master!$A$1:$D$80,2,FALSE)</f>
        <v>BS</v>
      </c>
      <c r="R2695" s="39" t="str">
        <f>VLOOKUP(D2695,GL_Master!$A$1:$D$80,3,FALSE)</f>
        <v>Other current liabilities</v>
      </c>
      <c r="S2695" s="39" t="str">
        <f>VLOOKUP(D2695,GL_Master!$A$1:$D$80,4,FALSE)</f>
        <v>Security deposit received</v>
      </c>
    </row>
    <row r="2696" spans="1:19" x14ac:dyDescent="0.25">
      <c r="A2696" s="39" t="s">
        <v>262</v>
      </c>
      <c r="B2696" s="39" t="s">
        <v>237</v>
      </c>
      <c r="C2696" s="7">
        <v>44228</v>
      </c>
      <c r="D2696" s="39" t="s">
        <v>56</v>
      </c>
      <c r="E2696" s="39">
        <v>-29</v>
      </c>
      <c r="F2696" s="82">
        <f t="shared" si="126"/>
        <v>-2.9000000000000001E-2</v>
      </c>
      <c r="G2696" s="39">
        <f>VLOOKUP(N2696,Currecny_M!$A$1:$P$10,2,FALSE)</f>
        <v>83</v>
      </c>
      <c r="H2696" s="39">
        <f>MATCH(C2696,Currecny_M!$A$1:$P$1,0)</f>
        <v>12</v>
      </c>
      <c r="I2696" s="39">
        <f>VLOOKUP(N2696,Currecny_M!$A$1:$P$10,MATCH(Database!C2696,Currecny_M!$A$1:$P$1,0),FALSE)</f>
        <v>91.69</v>
      </c>
      <c r="J2696" s="82">
        <f t="shared" si="127"/>
        <v>-2.6590099999999999</v>
      </c>
      <c r="K2696" s="39">
        <f>VLOOKUP('Cover page'!$B$6,Currecny_M!$A$1:$P$10,MATCH(Database!C2696,Currecny_M!$A$1:$P$1,0),FALSE)</f>
        <v>1</v>
      </c>
      <c r="L2696" s="82">
        <f t="shared" si="128"/>
        <v>-2.6590099999999999</v>
      </c>
      <c r="M2696" s="82">
        <f>((E2696/$F$1)*VLOOKUP(N2696,Currecny_M!$A$1:$P$10,MATCH(Database!C2696,Currecny_M!$A$1:$P$1,0),FALSE))/VLOOKUP('Cover page'!$B$6,Currecny_M!$A$1:$P$10,MATCH(Database!C2696,Currecny_M!$A$1:$P$1,0),FALSE)</f>
        <v>-2.6590099999999999</v>
      </c>
      <c r="N2696" s="6" t="str">
        <f>VLOOKUP(B2696,Master!$A$2:$C$11,3,FALSE)</f>
        <v>Euro</v>
      </c>
      <c r="O2696" s="6" t="str">
        <f>VLOOKUP(B2696,Master!$A$2:$C$11,2,FALSE)</f>
        <v>Europe</v>
      </c>
      <c r="Q2696" s="39" t="str">
        <f>VLOOKUP(D2696,GL_Master!$A$1:$D$80,2,FALSE)</f>
        <v>BS</v>
      </c>
      <c r="R2696" s="39" t="str">
        <f>VLOOKUP(D2696,GL_Master!$A$1:$D$80,3,FALSE)</f>
        <v>Other Tax Payables</v>
      </c>
      <c r="S2696" s="39" t="str">
        <f>VLOOKUP(D2696,GL_Master!$A$1:$D$80,4,FALSE)</f>
        <v>Tax deducted at source payable</v>
      </c>
    </row>
    <row r="2697" spans="1:19" x14ac:dyDescent="0.25">
      <c r="A2697" s="39" t="s">
        <v>262</v>
      </c>
      <c r="B2697" s="39" t="s">
        <v>237</v>
      </c>
      <c r="C2697" s="7">
        <v>44228</v>
      </c>
      <c r="D2697" s="39" t="s">
        <v>57</v>
      </c>
      <c r="E2697" s="39">
        <v>-262</v>
      </c>
      <c r="F2697" s="82">
        <f t="shared" si="126"/>
        <v>-0.26200000000000001</v>
      </c>
      <c r="G2697" s="39">
        <f>VLOOKUP(N2697,Currecny_M!$A$1:$P$10,2,FALSE)</f>
        <v>83</v>
      </c>
      <c r="H2697" s="39">
        <f>MATCH(C2697,Currecny_M!$A$1:$P$1,0)</f>
        <v>12</v>
      </c>
      <c r="I2697" s="39">
        <f>VLOOKUP(N2697,Currecny_M!$A$1:$P$10,MATCH(Database!C2697,Currecny_M!$A$1:$P$1,0),FALSE)</f>
        <v>91.69</v>
      </c>
      <c r="J2697" s="82">
        <f t="shared" si="127"/>
        <v>-24.022780000000001</v>
      </c>
      <c r="K2697" s="39">
        <f>VLOOKUP('Cover page'!$B$6,Currecny_M!$A$1:$P$10,MATCH(Database!C2697,Currecny_M!$A$1:$P$1,0),FALSE)</f>
        <v>1</v>
      </c>
      <c r="L2697" s="82">
        <f t="shared" si="128"/>
        <v>-24.022780000000001</v>
      </c>
      <c r="M2697" s="82">
        <f>((E2697/$F$1)*VLOOKUP(N2697,Currecny_M!$A$1:$P$10,MATCH(Database!C2697,Currecny_M!$A$1:$P$1,0),FALSE))/VLOOKUP('Cover page'!$B$6,Currecny_M!$A$1:$P$10,MATCH(Database!C2697,Currecny_M!$A$1:$P$1,0),FALSE)</f>
        <v>-24.022780000000001</v>
      </c>
      <c r="N2697" s="6" t="str">
        <f>VLOOKUP(B2697,Master!$A$2:$C$11,3,FALSE)</f>
        <v>Euro</v>
      </c>
      <c r="O2697" s="6" t="str">
        <f>VLOOKUP(B2697,Master!$A$2:$C$11,2,FALSE)</f>
        <v>Europe</v>
      </c>
      <c r="Q2697" s="39" t="str">
        <f>VLOOKUP(D2697,GL_Master!$A$1:$D$80,2,FALSE)</f>
        <v>BS</v>
      </c>
      <c r="R2697" s="39" t="str">
        <f>VLOOKUP(D2697,GL_Master!$A$1:$D$80,3,FALSE)</f>
        <v>Other Tax Payables</v>
      </c>
      <c r="S2697" s="39" t="str">
        <f>VLOOKUP(D2697,GL_Master!$A$1:$D$80,4,FALSE)</f>
        <v>Tax deducted at source payable</v>
      </c>
    </row>
    <row r="2698" spans="1:19" x14ac:dyDescent="0.25">
      <c r="A2698" s="39" t="s">
        <v>262</v>
      </c>
      <c r="B2698" s="39" t="s">
        <v>237</v>
      </c>
      <c r="C2698" s="7">
        <v>44228</v>
      </c>
      <c r="D2698" s="39" t="s">
        <v>58</v>
      </c>
      <c r="E2698" s="39">
        <v>-1838</v>
      </c>
      <c r="F2698" s="82">
        <f t="shared" si="126"/>
        <v>-1.8380000000000001</v>
      </c>
      <c r="G2698" s="39">
        <f>VLOOKUP(N2698,Currecny_M!$A$1:$P$10,2,FALSE)</f>
        <v>83</v>
      </c>
      <c r="H2698" s="39">
        <f>MATCH(C2698,Currecny_M!$A$1:$P$1,0)</f>
        <v>12</v>
      </c>
      <c r="I2698" s="39">
        <f>VLOOKUP(N2698,Currecny_M!$A$1:$P$10,MATCH(Database!C2698,Currecny_M!$A$1:$P$1,0),FALSE)</f>
        <v>91.69</v>
      </c>
      <c r="J2698" s="82">
        <f t="shared" si="127"/>
        <v>-168.52622</v>
      </c>
      <c r="K2698" s="39">
        <f>VLOOKUP('Cover page'!$B$6,Currecny_M!$A$1:$P$10,MATCH(Database!C2698,Currecny_M!$A$1:$P$1,0),FALSE)</f>
        <v>1</v>
      </c>
      <c r="L2698" s="82">
        <f t="shared" si="128"/>
        <v>-168.52622</v>
      </c>
      <c r="M2698" s="82">
        <f>((E2698/$F$1)*VLOOKUP(N2698,Currecny_M!$A$1:$P$10,MATCH(Database!C2698,Currecny_M!$A$1:$P$1,0),FALSE))/VLOOKUP('Cover page'!$B$6,Currecny_M!$A$1:$P$10,MATCH(Database!C2698,Currecny_M!$A$1:$P$1,0),FALSE)</f>
        <v>-168.52622</v>
      </c>
      <c r="N2698" s="6" t="str">
        <f>VLOOKUP(B2698,Master!$A$2:$C$11,3,FALSE)</f>
        <v>Euro</v>
      </c>
      <c r="O2698" s="6" t="str">
        <f>VLOOKUP(B2698,Master!$A$2:$C$11,2,FALSE)</f>
        <v>Europe</v>
      </c>
      <c r="Q2698" s="39" t="str">
        <f>VLOOKUP(D2698,GL_Master!$A$1:$D$80,2,FALSE)</f>
        <v>BS</v>
      </c>
      <c r="R2698" s="39" t="str">
        <f>VLOOKUP(D2698,GL_Master!$A$1:$D$80,3,FALSE)</f>
        <v>Long-term provisions</v>
      </c>
      <c r="S2698" s="39" t="str">
        <f>VLOOKUP(D2698,GL_Master!$A$1:$D$80,4,FALSE)</f>
        <v>Provision for gratuity</v>
      </c>
    </row>
    <row r="2699" spans="1:19" x14ac:dyDescent="0.25">
      <c r="A2699" s="39" t="s">
        <v>262</v>
      </c>
      <c r="B2699" s="39" t="s">
        <v>237</v>
      </c>
      <c r="C2699" s="7">
        <v>44228</v>
      </c>
      <c r="D2699" s="39" t="s">
        <v>59</v>
      </c>
      <c r="E2699" s="39">
        <v>-784</v>
      </c>
      <c r="F2699" s="82">
        <f t="shared" si="126"/>
        <v>-0.78400000000000003</v>
      </c>
      <c r="G2699" s="39">
        <f>VLOOKUP(N2699,Currecny_M!$A$1:$P$10,2,FALSE)</f>
        <v>83</v>
      </c>
      <c r="H2699" s="39">
        <f>MATCH(C2699,Currecny_M!$A$1:$P$1,0)</f>
        <v>12</v>
      </c>
      <c r="I2699" s="39">
        <f>VLOOKUP(N2699,Currecny_M!$A$1:$P$10,MATCH(Database!C2699,Currecny_M!$A$1:$P$1,0),FALSE)</f>
        <v>91.69</v>
      </c>
      <c r="J2699" s="82">
        <f t="shared" si="127"/>
        <v>-71.884960000000007</v>
      </c>
      <c r="K2699" s="39">
        <f>VLOOKUP('Cover page'!$B$6,Currecny_M!$A$1:$P$10,MATCH(Database!C2699,Currecny_M!$A$1:$P$1,0),FALSE)</f>
        <v>1</v>
      </c>
      <c r="L2699" s="82">
        <f t="shared" si="128"/>
        <v>-71.884960000000007</v>
      </c>
      <c r="M2699" s="82">
        <f>((E2699/$F$1)*VLOOKUP(N2699,Currecny_M!$A$1:$P$10,MATCH(Database!C2699,Currecny_M!$A$1:$P$1,0),FALSE))/VLOOKUP('Cover page'!$B$6,Currecny_M!$A$1:$P$10,MATCH(Database!C2699,Currecny_M!$A$1:$P$1,0),FALSE)</f>
        <v>-71.884960000000007</v>
      </c>
      <c r="N2699" s="6" t="str">
        <f>VLOOKUP(B2699,Master!$A$2:$C$11,3,FALSE)</f>
        <v>Euro</v>
      </c>
      <c r="O2699" s="6" t="str">
        <f>VLOOKUP(B2699,Master!$A$2:$C$11,2,FALSE)</f>
        <v>Europe</v>
      </c>
      <c r="Q2699" s="39" t="str">
        <f>VLOOKUP(D2699,GL_Master!$A$1:$D$80,2,FALSE)</f>
        <v>BS</v>
      </c>
      <c r="R2699" s="39" t="str">
        <f>VLOOKUP(D2699,GL_Master!$A$1:$D$80,3,FALSE)</f>
        <v>Long-term provisions</v>
      </c>
      <c r="S2699" s="39" t="str">
        <f>VLOOKUP(D2699,GL_Master!$A$1:$D$80,4,FALSE)</f>
        <v>Provision for leave encashment</v>
      </c>
    </row>
    <row r="2700" spans="1:19" x14ac:dyDescent="0.25">
      <c r="A2700" s="39" t="s">
        <v>262</v>
      </c>
      <c r="B2700" s="39" t="s">
        <v>237</v>
      </c>
      <c r="C2700" s="7">
        <v>44228</v>
      </c>
      <c r="D2700" s="39" t="s">
        <v>60</v>
      </c>
      <c r="E2700" s="39">
        <v>-225</v>
      </c>
      <c r="F2700" s="82">
        <f t="shared" si="126"/>
        <v>-0.22500000000000001</v>
      </c>
      <c r="G2700" s="39">
        <f>VLOOKUP(N2700,Currecny_M!$A$1:$P$10,2,FALSE)</f>
        <v>83</v>
      </c>
      <c r="H2700" s="39">
        <f>MATCH(C2700,Currecny_M!$A$1:$P$1,0)</f>
        <v>12</v>
      </c>
      <c r="I2700" s="39">
        <f>VLOOKUP(N2700,Currecny_M!$A$1:$P$10,MATCH(Database!C2700,Currecny_M!$A$1:$P$1,0),FALSE)</f>
        <v>91.69</v>
      </c>
      <c r="J2700" s="82">
        <f t="shared" si="127"/>
        <v>-20.63025</v>
      </c>
      <c r="K2700" s="39">
        <f>VLOOKUP('Cover page'!$B$6,Currecny_M!$A$1:$P$10,MATCH(Database!C2700,Currecny_M!$A$1:$P$1,0),FALSE)</f>
        <v>1</v>
      </c>
      <c r="L2700" s="82">
        <f t="shared" si="128"/>
        <v>-20.63025</v>
      </c>
      <c r="M2700" s="82">
        <f>((E2700/$F$1)*VLOOKUP(N2700,Currecny_M!$A$1:$P$10,MATCH(Database!C2700,Currecny_M!$A$1:$P$1,0),FALSE))/VLOOKUP('Cover page'!$B$6,Currecny_M!$A$1:$P$10,MATCH(Database!C2700,Currecny_M!$A$1:$P$1,0),FALSE)</f>
        <v>-20.63025</v>
      </c>
      <c r="N2700" s="6" t="str">
        <f>VLOOKUP(B2700,Master!$A$2:$C$11,3,FALSE)</f>
        <v>Euro</v>
      </c>
      <c r="O2700" s="6" t="str">
        <f>VLOOKUP(B2700,Master!$A$2:$C$11,2,FALSE)</f>
        <v>Europe</v>
      </c>
      <c r="Q2700" s="39" t="str">
        <f>VLOOKUP(D2700,GL_Master!$A$1:$D$80,2,FALSE)</f>
        <v>BS</v>
      </c>
      <c r="R2700" s="39" t="str">
        <f>VLOOKUP(D2700,GL_Master!$A$1:$D$80,3,FALSE)</f>
        <v>Trade Payables</v>
      </c>
      <c r="S2700" s="39" t="str">
        <f>VLOOKUP(D2700,GL_Master!$A$1:$D$80,4,FALSE)</f>
        <v>Trade payable</v>
      </c>
    </row>
    <row r="2701" spans="1:19" x14ac:dyDescent="0.25">
      <c r="A2701" s="39" t="s">
        <v>262</v>
      </c>
      <c r="B2701" s="39" t="s">
        <v>237</v>
      </c>
      <c r="C2701" s="7">
        <v>44228</v>
      </c>
      <c r="D2701" s="39" t="s">
        <v>61</v>
      </c>
      <c r="E2701" s="39">
        <v>-2338</v>
      </c>
      <c r="F2701" s="82">
        <f t="shared" si="126"/>
        <v>-2.3380000000000001</v>
      </c>
      <c r="G2701" s="39">
        <f>VLOOKUP(N2701,Currecny_M!$A$1:$P$10,2,FALSE)</f>
        <v>83</v>
      </c>
      <c r="H2701" s="39">
        <f>MATCH(C2701,Currecny_M!$A$1:$P$1,0)</f>
        <v>12</v>
      </c>
      <c r="I2701" s="39">
        <f>VLOOKUP(N2701,Currecny_M!$A$1:$P$10,MATCH(Database!C2701,Currecny_M!$A$1:$P$1,0),FALSE)</f>
        <v>91.69</v>
      </c>
      <c r="J2701" s="82">
        <f t="shared" si="127"/>
        <v>-214.37121999999999</v>
      </c>
      <c r="K2701" s="39">
        <f>VLOOKUP('Cover page'!$B$6,Currecny_M!$A$1:$P$10,MATCH(Database!C2701,Currecny_M!$A$1:$P$1,0),FALSE)</f>
        <v>1</v>
      </c>
      <c r="L2701" s="82">
        <f t="shared" si="128"/>
        <v>-214.37121999999999</v>
      </c>
      <c r="M2701" s="82">
        <f>((E2701/$F$1)*VLOOKUP(N2701,Currecny_M!$A$1:$P$10,MATCH(Database!C2701,Currecny_M!$A$1:$P$1,0),FALSE))/VLOOKUP('Cover page'!$B$6,Currecny_M!$A$1:$P$10,MATCH(Database!C2701,Currecny_M!$A$1:$P$1,0),FALSE)</f>
        <v>-214.37121999999999</v>
      </c>
      <c r="N2701" s="6" t="str">
        <f>VLOOKUP(B2701,Master!$A$2:$C$11,3,FALSE)</f>
        <v>Euro</v>
      </c>
      <c r="O2701" s="6" t="str">
        <f>VLOOKUP(B2701,Master!$A$2:$C$11,2,FALSE)</f>
        <v>Europe</v>
      </c>
      <c r="Q2701" s="39" t="str">
        <f>VLOOKUP(D2701,GL_Master!$A$1:$D$80,2,FALSE)</f>
        <v>BS</v>
      </c>
      <c r="R2701" s="39" t="str">
        <f>VLOOKUP(D2701,GL_Master!$A$1:$D$80,3,FALSE)</f>
        <v>Provisions</v>
      </c>
      <c r="S2701" s="39" t="str">
        <f>VLOOKUP(D2701,GL_Master!$A$1:$D$80,4,FALSE)</f>
        <v>Provision for doubtful assets</v>
      </c>
    </row>
    <row r="2702" spans="1:19" x14ac:dyDescent="0.25">
      <c r="A2702" s="39" t="s">
        <v>262</v>
      </c>
      <c r="B2702" s="39" t="s">
        <v>237</v>
      </c>
      <c r="C2702" s="7">
        <v>44228</v>
      </c>
      <c r="D2702" s="39" t="s">
        <v>62</v>
      </c>
      <c r="E2702" s="39">
        <v>-85</v>
      </c>
      <c r="F2702" s="82">
        <f t="shared" si="126"/>
        <v>-8.5000000000000006E-2</v>
      </c>
      <c r="G2702" s="39">
        <f>VLOOKUP(N2702,Currecny_M!$A$1:$P$10,2,FALSE)</f>
        <v>83</v>
      </c>
      <c r="H2702" s="39">
        <f>MATCH(C2702,Currecny_M!$A$1:$P$1,0)</f>
        <v>12</v>
      </c>
      <c r="I2702" s="39">
        <f>VLOOKUP(N2702,Currecny_M!$A$1:$P$10,MATCH(Database!C2702,Currecny_M!$A$1:$P$1,0),FALSE)</f>
        <v>91.69</v>
      </c>
      <c r="J2702" s="82">
        <f t="shared" si="127"/>
        <v>-7.7936500000000004</v>
      </c>
      <c r="K2702" s="39">
        <f>VLOOKUP('Cover page'!$B$6,Currecny_M!$A$1:$P$10,MATCH(Database!C2702,Currecny_M!$A$1:$P$1,0),FALSE)</f>
        <v>1</v>
      </c>
      <c r="L2702" s="82">
        <f t="shared" si="128"/>
        <v>-7.7936500000000004</v>
      </c>
      <c r="M2702" s="82">
        <f>((E2702/$F$1)*VLOOKUP(N2702,Currecny_M!$A$1:$P$10,MATCH(Database!C2702,Currecny_M!$A$1:$P$1,0),FALSE))/VLOOKUP('Cover page'!$B$6,Currecny_M!$A$1:$P$10,MATCH(Database!C2702,Currecny_M!$A$1:$P$1,0),FALSE)</f>
        <v>-7.7936500000000004</v>
      </c>
      <c r="N2702" s="6" t="str">
        <f>VLOOKUP(B2702,Master!$A$2:$C$11,3,FALSE)</f>
        <v>Euro</v>
      </c>
      <c r="O2702" s="6" t="str">
        <f>VLOOKUP(B2702,Master!$A$2:$C$11,2,FALSE)</f>
        <v>Europe</v>
      </c>
      <c r="Q2702" s="39" t="str">
        <f>VLOOKUP(D2702,GL_Master!$A$1:$D$80,2,FALSE)</f>
        <v>BS</v>
      </c>
      <c r="R2702" s="39" t="str">
        <f>VLOOKUP(D2702,GL_Master!$A$1:$D$80,3,FALSE)</f>
        <v>Provisions</v>
      </c>
      <c r="S2702" s="39" t="str">
        <f>VLOOKUP(D2702,GL_Master!$A$1:$D$80,4,FALSE)</f>
        <v>Provision for Insurance</v>
      </c>
    </row>
    <row r="2703" spans="1:19" x14ac:dyDescent="0.25">
      <c r="A2703" s="39" t="s">
        <v>262</v>
      </c>
      <c r="B2703" s="39" t="s">
        <v>237</v>
      </c>
      <c r="C2703" s="7">
        <v>44228</v>
      </c>
      <c r="D2703" s="39" t="s">
        <v>63</v>
      </c>
      <c r="E2703" s="39">
        <v>193</v>
      </c>
      <c r="F2703" s="82">
        <f t="shared" si="126"/>
        <v>0.193</v>
      </c>
      <c r="G2703" s="39">
        <f>VLOOKUP(N2703,Currecny_M!$A$1:$P$10,2,FALSE)</f>
        <v>83</v>
      </c>
      <c r="H2703" s="39">
        <f>MATCH(C2703,Currecny_M!$A$1:$P$1,0)</f>
        <v>12</v>
      </c>
      <c r="I2703" s="39">
        <f>VLOOKUP(N2703,Currecny_M!$A$1:$P$10,MATCH(Database!C2703,Currecny_M!$A$1:$P$1,0),FALSE)</f>
        <v>91.69</v>
      </c>
      <c r="J2703" s="82">
        <f t="shared" si="127"/>
        <v>17.696169999999999</v>
      </c>
      <c r="K2703" s="39">
        <f>VLOOKUP('Cover page'!$B$6,Currecny_M!$A$1:$P$10,MATCH(Database!C2703,Currecny_M!$A$1:$P$1,0),FALSE)</f>
        <v>1</v>
      </c>
      <c r="L2703" s="82">
        <f t="shared" si="128"/>
        <v>17.696169999999999</v>
      </c>
      <c r="M2703" s="82">
        <f>((E2703/$F$1)*VLOOKUP(N2703,Currecny_M!$A$1:$P$10,MATCH(Database!C2703,Currecny_M!$A$1:$P$1,0),FALSE))/VLOOKUP('Cover page'!$B$6,Currecny_M!$A$1:$P$10,MATCH(Database!C2703,Currecny_M!$A$1:$P$1,0),FALSE)</f>
        <v>17.696169999999999</v>
      </c>
      <c r="N2703" s="6" t="str">
        <f>VLOOKUP(B2703,Master!$A$2:$C$11,3,FALSE)</f>
        <v>Euro</v>
      </c>
      <c r="O2703" s="6" t="str">
        <f>VLOOKUP(B2703,Master!$A$2:$C$11,2,FALSE)</f>
        <v>Europe</v>
      </c>
      <c r="Q2703" s="39" t="str">
        <f>VLOOKUP(D2703,GL_Master!$A$1:$D$80,2,FALSE)</f>
        <v>BS</v>
      </c>
      <c r="R2703" s="39" t="str">
        <f>VLOOKUP(D2703,GL_Master!$A$1:$D$80,3,FALSE)</f>
        <v>Gross Block</v>
      </c>
      <c r="S2703" s="39" t="str">
        <f>VLOOKUP(D2703,GL_Master!$A$1:$D$80,4,FALSE)</f>
        <v>Tangible Fixed assets</v>
      </c>
    </row>
    <row r="2704" spans="1:19" x14ac:dyDescent="0.25">
      <c r="A2704" s="39" t="s">
        <v>262</v>
      </c>
      <c r="B2704" s="39" t="s">
        <v>237</v>
      </c>
      <c r="C2704" s="7">
        <v>44228</v>
      </c>
      <c r="D2704" s="39" t="s">
        <v>64</v>
      </c>
      <c r="E2704" s="39">
        <v>11692</v>
      </c>
      <c r="F2704" s="82">
        <f t="shared" si="126"/>
        <v>11.692</v>
      </c>
      <c r="G2704" s="39">
        <f>VLOOKUP(N2704,Currecny_M!$A$1:$P$10,2,FALSE)</f>
        <v>83</v>
      </c>
      <c r="H2704" s="39">
        <f>MATCH(C2704,Currecny_M!$A$1:$P$1,0)</f>
        <v>12</v>
      </c>
      <c r="I2704" s="39">
        <f>VLOOKUP(N2704,Currecny_M!$A$1:$P$10,MATCH(Database!C2704,Currecny_M!$A$1:$P$1,0),FALSE)</f>
        <v>91.69</v>
      </c>
      <c r="J2704" s="82">
        <f t="shared" si="127"/>
        <v>1072.0394799999999</v>
      </c>
      <c r="K2704" s="39">
        <f>VLOOKUP('Cover page'!$B$6,Currecny_M!$A$1:$P$10,MATCH(Database!C2704,Currecny_M!$A$1:$P$1,0),FALSE)</f>
        <v>1</v>
      </c>
      <c r="L2704" s="82">
        <f t="shared" si="128"/>
        <v>1072.0394799999999</v>
      </c>
      <c r="M2704" s="82">
        <f>((E2704/$F$1)*VLOOKUP(N2704,Currecny_M!$A$1:$P$10,MATCH(Database!C2704,Currecny_M!$A$1:$P$1,0),FALSE))/VLOOKUP('Cover page'!$B$6,Currecny_M!$A$1:$P$10,MATCH(Database!C2704,Currecny_M!$A$1:$P$1,0),FALSE)</f>
        <v>1072.0394799999999</v>
      </c>
      <c r="N2704" s="6" t="str">
        <f>VLOOKUP(B2704,Master!$A$2:$C$11,3,FALSE)</f>
        <v>Euro</v>
      </c>
      <c r="O2704" s="6" t="str">
        <f>VLOOKUP(B2704,Master!$A$2:$C$11,2,FALSE)</f>
        <v>Europe</v>
      </c>
      <c r="Q2704" s="39" t="str">
        <f>VLOOKUP(D2704,GL_Master!$A$1:$D$80,2,FALSE)</f>
        <v>BS</v>
      </c>
      <c r="R2704" s="39" t="str">
        <f>VLOOKUP(D2704,GL_Master!$A$1:$D$80,3,FALSE)</f>
        <v>Gross Block</v>
      </c>
      <c r="S2704" s="39" t="str">
        <f>VLOOKUP(D2704,GL_Master!$A$1:$D$80,4,FALSE)</f>
        <v>Tangible Fixed assets</v>
      </c>
    </row>
    <row r="2705" spans="1:19" x14ac:dyDescent="0.25">
      <c r="A2705" s="39" t="s">
        <v>262</v>
      </c>
      <c r="B2705" s="39" t="s">
        <v>237</v>
      </c>
      <c r="C2705" s="7">
        <v>44228</v>
      </c>
      <c r="D2705" s="39" t="s">
        <v>65</v>
      </c>
      <c r="E2705" s="39">
        <v>-7377</v>
      </c>
      <c r="F2705" s="82">
        <f t="shared" si="126"/>
        <v>-7.3769999999999998</v>
      </c>
      <c r="G2705" s="39">
        <f>VLOOKUP(N2705,Currecny_M!$A$1:$P$10,2,FALSE)</f>
        <v>83</v>
      </c>
      <c r="H2705" s="39">
        <f>MATCH(C2705,Currecny_M!$A$1:$P$1,0)</f>
        <v>12</v>
      </c>
      <c r="I2705" s="39">
        <f>VLOOKUP(N2705,Currecny_M!$A$1:$P$10,MATCH(Database!C2705,Currecny_M!$A$1:$P$1,0),FALSE)</f>
        <v>91.69</v>
      </c>
      <c r="J2705" s="82">
        <f t="shared" si="127"/>
        <v>-676.39712999999995</v>
      </c>
      <c r="K2705" s="39">
        <f>VLOOKUP('Cover page'!$B$6,Currecny_M!$A$1:$P$10,MATCH(Database!C2705,Currecny_M!$A$1:$P$1,0),FALSE)</f>
        <v>1</v>
      </c>
      <c r="L2705" s="82">
        <f t="shared" si="128"/>
        <v>-676.39712999999995</v>
      </c>
      <c r="M2705" s="82">
        <f>((E2705/$F$1)*VLOOKUP(N2705,Currecny_M!$A$1:$P$10,MATCH(Database!C2705,Currecny_M!$A$1:$P$1,0),FALSE))/VLOOKUP('Cover page'!$B$6,Currecny_M!$A$1:$P$10,MATCH(Database!C2705,Currecny_M!$A$1:$P$1,0),FALSE)</f>
        <v>-676.39712999999995</v>
      </c>
      <c r="N2705" s="6" t="str">
        <f>VLOOKUP(B2705,Master!$A$2:$C$11,3,FALSE)</f>
        <v>Euro</v>
      </c>
      <c r="O2705" s="6" t="str">
        <f>VLOOKUP(B2705,Master!$A$2:$C$11,2,FALSE)</f>
        <v>Europe</v>
      </c>
      <c r="Q2705" s="39" t="str">
        <f>VLOOKUP(D2705,GL_Master!$A$1:$D$80,2,FALSE)</f>
        <v>BS</v>
      </c>
      <c r="R2705" s="39" t="str">
        <f>VLOOKUP(D2705,GL_Master!$A$1:$D$80,3,FALSE)</f>
        <v>Accumulated Depreciation</v>
      </c>
      <c r="S2705" s="39" t="str">
        <f>VLOOKUP(D2705,GL_Master!$A$1:$D$80,4,FALSE)</f>
        <v>Accumulated Depreciation</v>
      </c>
    </row>
    <row r="2706" spans="1:19" x14ac:dyDescent="0.25">
      <c r="A2706" s="39" t="s">
        <v>262</v>
      </c>
      <c r="B2706" s="39" t="s">
        <v>237</v>
      </c>
      <c r="C2706" s="7">
        <v>44228</v>
      </c>
      <c r="D2706" s="39" t="s">
        <v>66</v>
      </c>
      <c r="E2706" s="39">
        <v>5783</v>
      </c>
      <c r="F2706" s="82">
        <f t="shared" si="126"/>
        <v>5.7830000000000004</v>
      </c>
      <c r="G2706" s="39">
        <f>VLOOKUP(N2706,Currecny_M!$A$1:$P$10,2,FALSE)</f>
        <v>83</v>
      </c>
      <c r="H2706" s="39">
        <f>MATCH(C2706,Currecny_M!$A$1:$P$1,0)</f>
        <v>12</v>
      </c>
      <c r="I2706" s="39">
        <f>VLOOKUP(N2706,Currecny_M!$A$1:$P$10,MATCH(Database!C2706,Currecny_M!$A$1:$P$1,0),FALSE)</f>
        <v>91.69</v>
      </c>
      <c r="J2706" s="82">
        <f t="shared" si="127"/>
        <v>530.24327000000005</v>
      </c>
      <c r="K2706" s="39">
        <f>VLOOKUP('Cover page'!$B$6,Currecny_M!$A$1:$P$10,MATCH(Database!C2706,Currecny_M!$A$1:$P$1,0),FALSE)</f>
        <v>1</v>
      </c>
      <c r="L2706" s="82">
        <f t="shared" si="128"/>
        <v>530.24327000000005</v>
      </c>
      <c r="M2706" s="82">
        <f>((E2706/$F$1)*VLOOKUP(N2706,Currecny_M!$A$1:$P$10,MATCH(Database!C2706,Currecny_M!$A$1:$P$1,0),FALSE))/VLOOKUP('Cover page'!$B$6,Currecny_M!$A$1:$P$10,MATCH(Database!C2706,Currecny_M!$A$1:$P$1,0),FALSE)</f>
        <v>530.24327000000005</v>
      </c>
      <c r="N2706" s="6" t="str">
        <f>VLOOKUP(B2706,Master!$A$2:$C$11,3,FALSE)</f>
        <v>Euro</v>
      </c>
      <c r="O2706" s="6" t="str">
        <f>VLOOKUP(B2706,Master!$A$2:$C$11,2,FALSE)</f>
        <v>Europe</v>
      </c>
      <c r="Q2706" s="39" t="str">
        <f>VLOOKUP(D2706,GL_Master!$A$1:$D$80,2,FALSE)</f>
        <v>BS</v>
      </c>
      <c r="R2706" s="39" t="str">
        <f>VLOOKUP(D2706,GL_Master!$A$1:$D$80,3,FALSE)</f>
        <v>Gross Block</v>
      </c>
      <c r="S2706" s="39" t="str">
        <f>VLOOKUP(D2706,GL_Master!$A$1:$D$80,4,FALSE)</f>
        <v>Tangible Fixed assets</v>
      </c>
    </row>
    <row r="2707" spans="1:19" x14ac:dyDescent="0.25">
      <c r="A2707" s="39" t="s">
        <v>262</v>
      </c>
      <c r="B2707" s="39" t="s">
        <v>237</v>
      </c>
      <c r="C2707" s="7">
        <v>44228</v>
      </c>
      <c r="D2707" s="39" t="s">
        <v>67</v>
      </c>
      <c r="E2707" s="39">
        <v>2220</v>
      </c>
      <c r="F2707" s="82">
        <f t="shared" si="126"/>
        <v>2.2200000000000002</v>
      </c>
      <c r="G2707" s="39">
        <f>VLOOKUP(N2707,Currecny_M!$A$1:$P$10,2,FALSE)</f>
        <v>83</v>
      </c>
      <c r="H2707" s="39">
        <f>MATCH(C2707,Currecny_M!$A$1:$P$1,0)</f>
        <v>12</v>
      </c>
      <c r="I2707" s="39">
        <f>VLOOKUP(N2707,Currecny_M!$A$1:$P$10,MATCH(Database!C2707,Currecny_M!$A$1:$P$1,0),FALSE)</f>
        <v>91.69</v>
      </c>
      <c r="J2707" s="82">
        <f t="shared" si="127"/>
        <v>203.55180000000001</v>
      </c>
      <c r="K2707" s="39">
        <f>VLOOKUP('Cover page'!$B$6,Currecny_M!$A$1:$P$10,MATCH(Database!C2707,Currecny_M!$A$1:$P$1,0),FALSE)</f>
        <v>1</v>
      </c>
      <c r="L2707" s="82">
        <f t="shared" si="128"/>
        <v>203.55180000000001</v>
      </c>
      <c r="M2707" s="82">
        <f>((E2707/$F$1)*VLOOKUP(N2707,Currecny_M!$A$1:$P$10,MATCH(Database!C2707,Currecny_M!$A$1:$P$1,0),FALSE))/VLOOKUP('Cover page'!$B$6,Currecny_M!$A$1:$P$10,MATCH(Database!C2707,Currecny_M!$A$1:$P$1,0),FALSE)</f>
        <v>203.55180000000001</v>
      </c>
      <c r="N2707" s="6" t="str">
        <f>VLOOKUP(B2707,Master!$A$2:$C$11,3,FALSE)</f>
        <v>Euro</v>
      </c>
      <c r="O2707" s="6" t="str">
        <f>VLOOKUP(B2707,Master!$A$2:$C$11,2,FALSE)</f>
        <v>Europe</v>
      </c>
      <c r="Q2707" s="39" t="str">
        <f>VLOOKUP(D2707,GL_Master!$A$1:$D$80,2,FALSE)</f>
        <v>BS</v>
      </c>
      <c r="R2707" s="39" t="str">
        <f>VLOOKUP(D2707,GL_Master!$A$1:$D$80,3,FALSE)</f>
        <v>Gross Block</v>
      </c>
      <c r="S2707" s="39" t="str">
        <f>VLOOKUP(D2707,GL_Master!$A$1:$D$80,4,FALSE)</f>
        <v>Tangible Fixed assets</v>
      </c>
    </row>
    <row r="2708" spans="1:19" x14ac:dyDescent="0.25">
      <c r="A2708" s="39" t="s">
        <v>262</v>
      </c>
      <c r="B2708" s="39" t="s">
        <v>237</v>
      </c>
      <c r="C2708" s="7">
        <v>44228</v>
      </c>
      <c r="D2708" s="39" t="s">
        <v>68</v>
      </c>
      <c r="E2708" s="39">
        <v>-1902</v>
      </c>
      <c r="F2708" s="82">
        <f t="shared" si="126"/>
        <v>-1.9019999999999999</v>
      </c>
      <c r="G2708" s="39">
        <f>VLOOKUP(N2708,Currecny_M!$A$1:$P$10,2,FALSE)</f>
        <v>83</v>
      </c>
      <c r="H2708" s="39">
        <f>MATCH(C2708,Currecny_M!$A$1:$P$1,0)</f>
        <v>12</v>
      </c>
      <c r="I2708" s="39">
        <f>VLOOKUP(N2708,Currecny_M!$A$1:$P$10,MATCH(Database!C2708,Currecny_M!$A$1:$P$1,0),FALSE)</f>
        <v>91.69</v>
      </c>
      <c r="J2708" s="82">
        <f t="shared" si="127"/>
        <v>-174.39437999999998</v>
      </c>
      <c r="K2708" s="39">
        <f>VLOOKUP('Cover page'!$B$6,Currecny_M!$A$1:$P$10,MATCH(Database!C2708,Currecny_M!$A$1:$P$1,0),FALSE)</f>
        <v>1</v>
      </c>
      <c r="L2708" s="82">
        <f t="shared" si="128"/>
        <v>-174.39437999999998</v>
      </c>
      <c r="M2708" s="82">
        <f>((E2708/$F$1)*VLOOKUP(N2708,Currecny_M!$A$1:$P$10,MATCH(Database!C2708,Currecny_M!$A$1:$P$1,0),FALSE))/VLOOKUP('Cover page'!$B$6,Currecny_M!$A$1:$P$10,MATCH(Database!C2708,Currecny_M!$A$1:$P$1,0),FALSE)</f>
        <v>-174.39437999999998</v>
      </c>
      <c r="N2708" s="6" t="str">
        <f>VLOOKUP(B2708,Master!$A$2:$C$11,3,FALSE)</f>
        <v>Euro</v>
      </c>
      <c r="O2708" s="6" t="str">
        <f>VLOOKUP(B2708,Master!$A$2:$C$11,2,FALSE)</f>
        <v>Europe</v>
      </c>
      <c r="Q2708" s="39" t="str">
        <f>VLOOKUP(D2708,GL_Master!$A$1:$D$80,2,FALSE)</f>
        <v>BS</v>
      </c>
      <c r="R2708" s="39" t="str">
        <f>VLOOKUP(D2708,GL_Master!$A$1:$D$80,3,FALSE)</f>
        <v>Accumulated Depreciation</v>
      </c>
      <c r="S2708" s="39" t="str">
        <f>VLOOKUP(D2708,GL_Master!$A$1:$D$80,4,FALSE)</f>
        <v>Accumulated Depreciation</v>
      </c>
    </row>
    <row r="2709" spans="1:19" x14ac:dyDescent="0.25">
      <c r="A2709" s="39" t="s">
        <v>262</v>
      </c>
      <c r="B2709" s="39" t="s">
        <v>237</v>
      </c>
      <c r="C2709" s="7">
        <v>44228</v>
      </c>
      <c r="D2709" s="39" t="s">
        <v>69</v>
      </c>
      <c r="E2709" s="39">
        <v>3704</v>
      </c>
      <c r="F2709" s="82">
        <f t="shared" si="126"/>
        <v>3.7040000000000002</v>
      </c>
      <c r="G2709" s="39">
        <f>VLOOKUP(N2709,Currecny_M!$A$1:$P$10,2,FALSE)</f>
        <v>83</v>
      </c>
      <c r="H2709" s="39">
        <f>MATCH(C2709,Currecny_M!$A$1:$P$1,0)</f>
        <v>12</v>
      </c>
      <c r="I2709" s="39">
        <f>VLOOKUP(N2709,Currecny_M!$A$1:$P$10,MATCH(Database!C2709,Currecny_M!$A$1:$P$1,0),FALSE)</f>
        <v>91.69</v>
      </c>
      <c r="J2709" s="82">
        <f t="shared" si="127"/>
        <v>339.61975999999999</v>
      </c>
      <c r="K2709" s="39">
        <f>VLOOKUP('Cover page'!$B$6,Currecny_M!$A$1:$P$10,MATCH(Database!C2709,Currecny_M!$A$1:$P$1,0),FALSE)</f>
        <v>1</v>
      </c>
      <c r="L2709" s="82">
        <f t="shared" si="128"/>
        <v>339.61975999999999</v>
      </c>
      <c r="M2709" s="82">
        <f>((E2709/$F$1)*VLOOKUP(N2709,Currecny_M!$A$1:$P$10,MATCH(Database!C2709,Currecny_M!$A$1:$P$1,0),FALSE))/VLOOKUP('Cover page'!$B$6,Currecny_M!$A$1:$P$10,MATCH(Database!C2709,Currecny_M!$A$1:$P$1,0),FALSE)</f>
        <v>339.61975999999999</v>
      </c>
      <c r="N2709" s="6" t="str">
        <f>VLOOKUP(B2709,Master!$A$2:$C$11,3,FALSE)</f>
        <v>Euro</v>
      </c>
      <c r="O2709" s="6" t="str">
        <f>VLOOKUP(B2709,Master!$A$2:$C$11,2,FALSE)</f>
        <v>Europe</v>
      </c>
      <c r="Q2709" s="39" t="str">
        <f>VLOOKUP(D2709,GL_Master!$A$1:$D$80,2,FALSE)</f>
        <v>BS</v>
      </c>
      <c r="R2709" s="39" t="str">
        <f>VLOOKUP(D2709,GL_Master!$A$1:$D$80,3,FALSE)</f>
        <v>Gross Block</v>
      </c>
      <c r="S2709" s="39" t="str">
        <f>VLOOKUP(D2709,GL_Master!$A$1:$D$80,4,FALSE)</f>
        <v>Tangible Fixed assets</v>
      </c>
    </row>
    <row r="2710" spans="1:19" x14ac:dyDescent="0.25">
      <c r="A2710" s="39" t="s">
        <v>262</v>
      </c>
      <c r="B2710" s="39" t="s">
        <v>237</v>
      </c>
      <c r="C2710" s="7">
        <v>44228</v>
      </c>
      <c r="D2710" s="39" t="s">
        <v>70</v>
      </c>
      <c r="E2710" s="39">
        <v>-140</v>
      </c>
      <c r="F2710" s="82">
        <f t="shared" si="126"/>
        <v>-0.14000000000000001</v>
      </c>
      <c r="G2710" s="39">
        <f>VLOOKUP(N2710,Currecny_M!$A$1:$P$10,2,FALSE)</f>
        <v>83</v>
      </c>
      <c r="H2710" s="39">
        <f>MATCH(C2710,Currecny_M!$A$1:$P$1,0)</f>
        <v>12</v>
      </c>
      <c r="I2710" s="39">
        <f>VLOOKUP(N2710,Currecny_M!$A$1:$P$10,MATCH(Database!C2710,Currecny_M!$A$1:$P$1,0),FALSE)</f>
        <v>91.69</v>
      </c>
      <c r="J2710" s="82">
        <f t="shared" si="127"/>
        <v>-12.836600000000001</v>
      </c>
      <c r="K2710" s="39">
        <f>VLOOKUP('Cover page'!$B$6,Currecny_M!$A$1:$P$10,MATCH(Database!C2710,Currecny_M!$A$1:$P$1,0),FALSE)</f>
        <v>1</v>
      </c>
      <c r="L2710" s="82">
        <f t="shared" si="128"/>
        <v>-12.836600000000001</v>
      </c>
      <c r="M2710" s="82">
        <f>((E2710/$F$1)*VLOOKUP(N2710,Currecny_M!$A$1:$P$10,MATCH(Database!C2710,Currecny_M!$A$1:$P$1,0),FALSE))/VLOOKUP('Cover page'!$B$6,Currecny_M!$A$1:$P$10,MATCH(Database!C2710,Currecny_M!$A$1:$P$1,0),FALSE)</f>
        <v>-12.836600000000001</v>
      </c>
      <c r="N2710" s="6" t="str">
        <f>VLOOKUP(B2710,Master!$A$2:$C$11,3,FALSE)</f>
        <v>Euro</v>
      </c>
      <c r="O2710" s="6" t="str">
        <f>VLOOKUP(B2710,Master!$A$2:$C$11,2,FALSE)</f>
        <v>Europe</v>
      </c>
      <c r="Q2710" s="39" t="str">
        <f>VLOOKUP(D2710,GL_Master!$A$1:$D$80,2,FALSE)</f>
        <v>BS</v>
      </c>
      <c r="R2710" s="39" t="str">
        <f>VLOOKUP(D2710,GL_Master!$A$1:$D$80,3,FALSE)</f>
        <v>Accumulated Depreciation</v>
      </c>
      <c r="S2710" s="39" t="str">
        <f>VLOOKUP(D2710,GL_Master!$A$1:$D$80,4,FALSE)</f>
        <v>Accumulated Depreciation</v>
      </c>
    </row>
    <row r="2711" spans="1:19" x14ac:dyDescent="0.25">
      <c r="A2711" s="39" t="s">
        <v>262</v>
      </c>
      <c r="B2711" s="39" t="s">
        <v>237</v>
      </c>
      <c r="C2711" s="7">
        <v>44228</v>
      </c>
      <c r="D2711" s="39" t="s">
        <v>71</v>
      </c>
      <c r="E2711" s="39">
        <v>7042</v>
      </c>
      <c r="F2711" s="82">
        <f t="shared" si="126"/>
        <v>7.0419999999999998</v>
      </c>
      <c r="G2711" s="39">
        <f>VLOOKUP(N2711,Currecny_M!$A$1:$P$10,2,FALSE)</f>
        <v>83</v>
      </c>
      <c r="H2711" s="39">
        <f>MATCH(C2711,Currecny_M!$A$1:$P$1,0)</f>
        <v>12</v>
      </c>
      <c r="I2711" s="39">
        <f>VLOOKUP(N2711,Currecny_M!$A$1:$P$10,MATCH(Database!C2711,Currecny_M!$A$1:$P$1,0),FALSE)</f>
        <v>91.69</v>
      </c>
      <c r="J2711" s="82">
        <f t="shared" si="127"/>
        <v>645.68097999999998</v>
      </c>
      <c r="K2711" s="39">
        <f>VLOOKUP('Cover page'!$B$6,Currecny_M!$A$1:$P$10,MATCH(Database!C2711,Currecny_M!$A$1:$P$1,0),FALSE)</f>
        <v>1</v>
      </c>
      <c r="L2711" s="82">
        <f t="shared" si="128"/>
        <v>645.68097999999998</v>
      </c>
      <c r="M2711" s="82">
        <f>((E2711/$F$1)*VLOOKUP(N2711,Currecny_M!$A$1:$P$10,MATCH(Database!C2711,Currecny_M!$A$1:$P$1,0),FALSE))/VLOOKUP('Cover page'!$B$6,Currecny_M!$A$1:$P$10,MATCH(Database!C2711,Currecny_M!$A$1:$P$1,0),FALSE)</f>
        <v>645.68097999999998</v>
      </c>
      <c r="N2711" s="6" t="str">
        <f>VLOOKUP(B2711,Master!$A$2:$C$11,3,FALSE)</f>
        <v>Euro</v>
      </c>
      <c r="O2711" s="6" t="str">
        <f>VLOOKUP(B2711,Master!$A$2:$C$11,2,FALSE)</f>
        <v>Europe</v>
      </c>
      <c r="Q2711" s="39" t="str">
        <f>VLOOKUP(D2711,GL_Master!$A$1:$D$80,2,FALSE)</f>
        <v>BS</v>
      </c>
      <c r="R2711" s="39" t="str">
        <f>VLOOKUP(D2711,GL_Master!$A$1:$D$80,3,FALSE)</f>
        <v>Gross Block</v>
      </c>
      <c r="S2711" s="39" t="str">
        <f>VLOOKUP(D2711,GL_Master!$A$1:$D$80,4,FALSE)</f>
        <v>Tangible Fixed assets</v>
      </c>
    </row>
    <row r="2712" spans="1:19" x14ac:dyDescent="0.25">
      <c r="A2712" s="39" t="s">
        <v>262</v>
      </c>
      <c r="B2712" s="39" t="s">
        <v>237</v>
      </c>
      <c r="C2712" s="7">
        <v>44228</v>
      </c>
      <c r="D2712" s="39" t="s">
        <v>72</v>
      </c>
      <c r="E2712" s="39">
        <v>56</v>
      </c>
      <c r="F2712" s="82">
        <f t="shared" si="126"/>
        <v>5.6000000000000001E-2</v>
      </c>
      <c r="G2712" s="39">
        <f>VLOOKUP(N2712,Currecny_M!$A$1:$P$10,2,FALSE)</f>
        <v>83</v>
      </c>
      <c r="H2712" s="39">
        <f>MATCH(C2712,Currecny_M!$A$1:$P$1,0)</f>
        <v>12</v>
      </c>
      <c r="I2712" s="39">
        <f>VLOOKUP(N2712,Currecny_M!$A$1:$P$10,MATCH(Database!C2712,Currecny_M!$A$1:$P$1,0),FALSE)</f>
        <v>91.69</v>
      </c>
      <c r="J2712" s="82">
        <f t="shared" si="127"/>
        <v>5.1346400000000001</v>
      </c>
      <c r="K2712" s="39">
        <f>VLOOKUP('Cover page'!$B$6,Currecny_M!$A$1:$P$10,MATCH(Database!C2712,Currecny_M!$A$1:$P$1,0),FALSE)</f>
        <v>1</v>
      </c>
      <c r="L2712" s="82">
        <f t="shared" si="128"/>
        <v>5.1346400000000001</v>
      </c>
      <c r="M2712" s="82">
        <f>((E2712/$F$1)*VLOOKUP(N2712,Currecny_M!$A$1:$P$10,MATCH(Database!C2712,Currecny_M!$A$1:$P$1,0),FALSE))/VLOOKUP('Cover page'!$B$6,Currecny_M!$A$1:$P$10,MATCH(Database!C2712,Currecny_M!$A$1:$P$1,0),FALSE)</f>
        <v>5.1346400000000001</v>
      </c>
      <c r="N2712" s="6" t="str">
        <f>VLOOKUP(B2712,Master!$A$2:$C$11,3,FALSE)</f>
        <v>Euro</v>
      </c>
      <c r="O2712" s="6" t="str">
        <f>VLOOKUP(B2712,Master!$A$2:$C$11,2,FALSE)</f>
        <v>Europe</v>
      </c>
      <c r="Q2712" s="39" t="str">
        <f>VLOOKUP(D2712,GL_Master!$A$1:$D$80,2,FALSE)</f>
        <v>BS</v>
      </c>
      <c r="R2712" s="39" t="str">
        <f>VLOOKUP(D2712,GL_Master!$A$1:$D$80,3,FALSE)</f>
        <v>Gross Block</v>
      </c>
      <c r="S2712" s="39" t="str">
        <f>VLOOKUP(D2712,GL_Master!$A$1:$D$80,4,FALSE)</f>
        <v>Tangible Fixed assets</v>
      </c>
    </row>
    <row r="2713" spans="1:19" x14ac:dyDescent="0.25">
      <c r="A2713" s="39" t="s">
        <v>262</v>
      </c>
      <c r="B2713" s="39" t="s">
        <v>237</v>
      </c>
      <c r="C2713" s="7">
        <v>44228</v>
      </c>
      <c r="D2713" s="39" t="s">
        <v>73</v>
      </c>
      <c r="E2713" s="39">
        <v>29</v>
      </c>
      <c r="F2713" s="82">
        <f t="shared" si="126"/>
        <v>2.9000000000000001E-2</v>
      </c>
      <c r="G2713" s="39">
        <f>VLOOKUP(N2713,Currecny_M!$A$1:$P$10,2,FALSE)</f>
        <v>83</v>
      </c>
      <c r="H2713" s="39">
        <f>MATCH(C2713,Currecny_M!$A$1:$P$1,0)</f>
        <v>12</v>
      </c>
      <c r="I2713" s="39">
        <f>VLOOKUP(N2713,Currecny_M!$A$1:$P$10,MATCH(Database!C2713,Currecny_M!$A$1:$P$1,0),FALSE)</f>
        <v>91.69</v>
      </c>
      <c r="J2713" s="82">
        <f t="shared" si="127"/>
        <v>2.6590099999999999</v>
      </c>
      <c r="K2713" s="39">
        <f>VLOOKUP('Cover page'!$B$6,Currecny_M!$A$1:$P$10,MATCH(Database!C2713,Currecny_M!$A$1:$P$1,0),FALSE)</f>
        <v>1</v>
      </c>
      <c r="L2713" s="82">
        <f t="shared" si="128"/>
        <v>2.6590099999999999</v>
      </c>
      <c r="M2713" s="82">
        <f>((E2713/$F$1)*VLOOKUP(N2713,Currecny_M!$A$1:$P$10,MATCH(Database!C2713,Currecny_M!$A$1:$P$1,0),FALSE))/VLOOKUP('Cover page'!$B$6,Currecny_M!$A$1:$P$10,MATCH(Database!C2713,Currecny_M!$A$1:$P$1,0),FALSE)</f>
        <v>2.6590099999999999</v>
      </c>
      <c r="N2713" s="6" t="str">
        <f>VLOOKUP(B2713,Master!$A$2:$C$11,3,FALSE)</f>
        <v>Euro</v>
      </c>
      <c r="O2713" s="6" t="str">
        <f>VLOOKUP(B2713,Master!$A$2:$C$11,2,FALSE)</f>
        <v>Europe</v>
      </c>
      <c r="Q2713" s="39" t="str">
        <f>VLOOKUP(D2713,GL_Master!$A$1:$D$80,2,FALSE)</f>
        <v>BS</v>
      </c>
      <c r="R2713" s="39" t="str">
        <f>VLOOKUP(D2713,GL_Master!$A$1:$D$80,3,FALSE)</f>
        <v>Gross Block</v>
      </c>
      <c r="S2713" s="39" t="str">
        <f>VLOOKUP(D2713,GL_Master!$A$1:$D$80,4,FALSE)</f>
        <v>Tangible Fixed assets</v>
      </c>
    </row>
    <row r="2714" spans="1:19" x14ac:dyDescent="0.25">
      <c r="A2714" s="39" t="s">
        <v>262</v>
      </c>
      <c r="B2714" s="39" t="s">
        <v>237</v>
      </c>
      <c r="C2714" s="7">
        <v>44228</v>
      </c>
      <c r="D2714" s="39" t="s">
        <v>74</v>
      </c>
      <c r="E2714" s="39">
        <v>-6881</v>
      </c>
      <c r="F2714" s="82">
        <f t="shared" si="126"/>
        <v>-6.8810000000000002</v>
      </c>
      <c r="G2714" s="39">
        <f>VLOOKUP(N2714,Currecny_M!$A$1:$P$10,2,FALSE)</f>
        <v>83</v>
      </c>
      <c r="H2714" s="39">
        <f>MATCH(C2714,Currecny_M!$A$1:$P$1,0)</f>
        <v>12</v>
      </c>
      <c r="I2714" s="39">
        <f>VLOOKUP(N2714,Currecny_M!$A$1:$P$10,MATCH(Database!C2714,Currecny_M!$A$1:$P$1,0),FALSE)</f>
        <v>91.69</v>
      </c>
      <c r="J2714" s="82">
        <f t="shared" si="127"/>
        <v>-630.91889000000003</v>
      </c>
      <c r="K2714" s="39">
        <f>VLOOKUP('Cover page'!$B$6,Currecny_M!$A$1:$P$10,MATCH(Database!C2714,Currecny_M!$A$1:$P$1,0),FALSE)</f>
        <v>1</v>
      </c>
      <c r="L2714" s="82">
        <f t="shared" si="128"/>
        <v>-630.91889000000003</v>
      </c>
      <c r="M2714" s="82">
        <f>((E2714/$F$1)*VLOOKUP(N2714,Currecny_M!$A$1:$P$10,MATCH(Database!C2714,Currecny_M!$A$1:$P$1,0),FALSE))/VLOOKUP('Cover page'!$B$6,Currecny_M!$A$1:$P$10,MATCH(Database!C2714,Currecny_M!$A$1:$P$1,0),FALSE)</f>
        <v>-630.91889000000003</v>
      </c>
      <c r="N2714" s="6" t="str">
        <f>VLOOKUP(B2714,Master!$A$2:$C$11,3,FALSE)</f>
        <v>Euro</v>
      </c>
      <c r="O2714" s="6" t="str">
        <f>VLOOKUP(B2714,Master!$A$2:$C$11,2,FALSE)</f>
        <v>Europe</v>
      </c>
      <c r="Q2714" s="39" t="str">
        <f>VLOOKUP(D2714,GL_Master!$A$1:$D$80,2,FALSE)</f>
        <v>BS</v>
      </c>
      <c r="R2714" s="39" t="str">
        <f>VLOOKUP(D2714,GL_Master!$A$1:$D$80,3,FALSE)</f>
        <v>Accumulated Depreciation</v>
      </c>
      <c r="S2714" s="39" t="str">
        <f>VLOOKUP(D2714,GL_Master!$A$1:$D$80,4,FALSE)</f>
        <v>Accumulated Depreciation</v>
      </c>
    </row>
    <row r="2715" spans="1:19" x14ac:dyDescent="0.25">
      <c r="A2715" s="39" t="s">
        <v>262</v>
      </c>
      <c r="B2715" s="39" t="s">
        <v>237</v>
      </c>
      <c r="C2715" s="7">
        <v>44228</v>
      </c>
      <c r="D2715" s="39" t="s">
        <v>21</v>
      </c>
      <c r="E2715" s="39">
        <v>573</v>
      </c>
      <c r="F2715" s="82">
        <f t="shared" si="126"/>
        <v>0.57299999999999995</v>
      </c>
      <c r="G2715" s="39">
        <f>VLOOKUP(N2715,Currecny_M!$A$1:$P$10,2,FALSE)</f>
        <v>83</v>
      </c>
      <c r="H2715" s="39">
        <f>MATCH(C2715,Currecny_M!$A$1:$P$1,0)</f>
        <v>12</v>
      </c>
      <c r="I2715" s="39">
        <f>VLOOKUP(N2715,Currecny_M!$A$1:$P$10,MATCH(Database!C2715,Currecny_M!$A$1:$P$1,0),FALSE)</f>
        <v>91.69</v>
      </c>
      <c r="J2715" s="82">
        <f t="shared" si="127"/>
        <v>52.538369999999993</v>
      </c>
      <c r="K2715" s="39">
        <f>VLOOKUP('Cover page'!$B$6,Currecny_M!$A$1:$P$10,MATCH(Database!C2715,Currecny_M!$A$1:$P$1,0),FALSE)</f>
        <v>1</v>
      </c>
      <c r="L2715" s="82">
        <f t="shared" si="128"/>
        <v>52.538369999999993</v>
      </c>
      <c r="M2715" s="82">
        <f>((E2715/$F$1)*VLOOKUP(N2715,Currecny_M!$A$1:$P$10,MATCH(Database!C2715,Currecny_M!$A$1:$P$1,0),FALSE))/VLOOKUP('Cover page'!$B$6,Currecny_M!$A$1:$P$10,MATCH(Database!C2715,Currecny_M!$A$1:$P$1,0),FALSE)</f>
        <v>52.538369999999993</v>
      </c>
      <c r="N2715" s="6" t="str">
        <f>VLOOKUP(B2715,Master!$A$2:$C$11,3,FALSE)</f>
        <v>Euro</v>
      </c>
      <c r="O2715" s="6" t="str">
        <f>VLOOKUP(B2715,Master!$A$2:$C$11,2,FALSE)</f>
        <v>Europe</v>
      </c>
      <c r="Q2715" s="39" t="str">
        <f>VLOOKUP(D2715,GL_Master!$A$1:$D$80,2,FALSE)</f>
        <v>BS</v>
      </c>
      <c r="R2715" s="39" t="str">
        <f>VLOOKUP(D2715,GL_Master!$A$1:$D$80,3,FALSE)</f>
        <v>Gross Block</v>
      </c>
      <c r="S2715" s="39" t="str">
        <f>VLOOKUP(D2715,GL_Master!$A$1:$D$80,4,FALSE)</f>
        <v>Tangible Fixed assets</v>
      </c>
    </row>
    <row r="2716" spans="1:19" x14ac:dyDescent="0.25">
      <c r="A2716" s="39" t="s">
        <v>262</v>
      </c>
      <c r="B2716" s="39" t="s">
        <v>237</v>
      </c>
      <c r="C2716" s="7">
        <v>44228</v>
      </c>
      <c r="D2716" s="39" t="s">
        <v>27</v>
      </c>
      <c r="E2716" s="39">
        <v>1205</v>
      </c>
      <c r="F2716" s="82">
        <f t="shared" si="126"/>
        <v>1.2050000000000001</v>
      </c>
      <c r="G2716" s="39">
        <f>VLOOKUP(N2716,Currecny_M!$A$1:$P$10,2,FALSE)</f>
        <v>83</v>
      </c>
      <c r="H2716" s="39">
        <f>MATCH(C2716,Currecny_M!$A$1:$P$1,0)</f>
        <v>12</v>
      </c>
      <c r="I2716" s="39">
        <f>VLOOKUP(N2716,Currecny_M!$A$1:$P$10,MATCH(Database!C2716,Currecny_M!$A$1:$P$1,0),FALSE)</f>
        <v>91.69</v>
      </c>
      <c r="J2716" s="82">
        <f t="shared" si="127"/>
        <v>110.48645</v>
      </c>
      <c r="K2716" s="39">
        <f>VLOOKUP('Cover page'!$B$6,Currecny_M!$A$1:$P$10,MATCH(Database!C2716,Currecny_M!$A$1:$P$1,0),FALSE)</f>
        <v>1</v>
      </c>
      <c r="L2716" s="82">
        <f t="shared" si="128"/>
        <v>110.48645</v>
      </c>
      <c r="M2716" s="82">
        <f>((E2716/$F$1)*VLOOKUP(N2716,Currecny_M!$A$1:$P$10,MATCH(Database!C2716,Currecny_M!$A$1:$P$1,0),FALSE))/VLOOKUP('Cover page'!$B$6,Currecny_M!$A$1:$P$10,MATCH(Database!C2716,Currecny_M!$A$1:$P$1,0),FALSE)</f>
        <v>110.48645</v>
      </c>
      <c r="N2716" s="6" t="str">
        <f>VLOOKUP(B2716,Master!$A$2:$C$11,3,FALSE)</f>
        <v>Euro</v>
      </c>
      <c r="O2716" s="6" t="str">
        <f>VLOOKUP(B2716,Master!$A$2:$C$11,2,FALSE)</f>
        <v>Europe</v>
      </c>
      <c r="Q2716" s="39" t="str">
        <f>VLOOKUP(D2716,GL_Master!$A$1:$D$80,2,FALSE)</f>
        <v>BS</v>
      </c>
      <c r="R2716" s="39" t="str">
        <f>VLOOKUP(D2716,GL_Master!$A$1:$D$80,3,FALSE)</f>
        <v>Gross Block</v>
      </c>
      <c r="S2716" s="39" t="str">
        <f>VLOOKUP(D2716,GL_Master!$A$1:$D$80,4,FALSE)</f>
        <v>Tangible Fixed assets</v>
      </c>
    </row>
    <row r="2717" spans="1:19" x14ac:dyDescent="0.25">
      <c r="A2717" s="39" t="s">
        <v>262</v>
      </c>
      <c r="B2717" s="39" t="s">
        <v>237</v>
      </c>
      <c r="C2717" s="7">
        <v>44228</v>
      </c>
      <c r="D2717" s="39" t="s">
        <v>75</v>
      </c>
      <c r="E2717" s="39">
        <v>-29</v>
      </c>
      <c r="F2717" s="82">
        <f t="shared" si="126"/>
        <v>-2.9000000000000001E-2</v>
      </c>
      <c r="G2717" s="39">
        <f>VLOOKUP(N2717,Currecny_M!$A$1:$P$10,2,FALSE)</f>
        <v>83</v>
      </c>
      <c r="H2717" s="39">
        <f>MATCH(C2717,Currecny_M!$A$1:$P$1,0)</f>
        <v>12</v>
      </c>
      <c r="I2717" s="39">
        <f>VLOOKUP(N2717,Currecny_M!$A$1:$P$10,MATCH(Database!C2717,Currecny_M!$A$1:$P$1,0),FALSE)</f>
        <v>91.69</v>
      </c>
      <c r="J2717" s="82">
        <f t="shared" si="127"/>
        <v>-2.6590099999999999</v>
      </c>
      <c r="K2717" s="39">
        <f>VLOOKUP('Cover page'!$B$6,Currecny_M!$A$1:$P$10,MATCH(Database!C2717,Currecny_M!$A$1:$P$1,0),FALSE)</f>
        <v>1</v>
      </c>
      <c r="L2717" s="82">
        <f t="shared" si="128"/>
        <v>-2.6590099999999999</v>
      </c>
      <c r="M2717" s="82">
        <f>((E2717/$F$1)*VLOOKUP(N2717,Currecny_M!$A$1:$P$10,MATCH(Database!C2717,Currecny_M!$A$1:$P$1,0),FALSE))/VLOOKUP('Cover page'!$B$6,Currecny_M!$A$1:$P$10,MATCH(Database!C2717,Currecny_M!$A$1:$P$1,0),FALSE)</f>
        <v>-2.6590099999999999</v>
      </c>
      <c r="N2717" s="6" t="str">
        <f>VLOOKUP(B2717,Master!$A$2:$C$11,3,FALSE)</f>
        <v>Euro</v>
      </c>
      <c r="O2717" s="6" t="str">
        <f>VLOOKUP(B2717,Master!$A$2:$C$11,2,FALSE)</f>
        <v>Europe</v>
      </c>
      <c r="Q2717" s="39" t="str">
        <f>VLOOKUP(D2717,GL_Master!$A$1:$D$80,2,FALSE)</f>
        <v>BS</v>
      </c>
      <c r="R2717" s="39" t="str">
        <f>VLOOKUP(D2717,GL_Master!$A$1:$D$80,3,FALSE)</f>
        <v>Gross Block</v>
      </c>
      <c r="S2717" s="39" t="str">
        <f>VLOOKUP(D2717,GL_Master!$A$1:$D$80,4,FALSE)</f>
        <v>Tangible Fixed assets</v>
      </c>
    </row>
    <row r="2718" spans="1:19" x14ac:dyDescent="0.25">
      <c r="A2718" s="39" t="s">
        <v>262</v>
      </c>
      <c r="B2718" s="39" t="s">
        <v>237</v>
      </c>
      <c r="C2718" s="7">
        <v>44228</v>
      </c>
      <c r="D2718" s="39" t="s">
        <v>76</v>
      </c>
      <c r="E2718" s="39">
        <v>676</v>
      </c>
      <c r="F2718" s="82">
        <f t="shared" si="126"/>
        <v>0.67600000000000005</v>
      </c>
      <c r="G2718" s="39">
        <f>VLOOKUP(N2718,Currecny_M!$A$1:$P$10,2,FALSE)</f>
        <v>83</v>
      </c>
      <c r="H2718" s="39">
        <f>MATCH(C2718,Currecny_M!$A$1:$P$1,0)</f>
        <v>12</v>
      </c>
      <c r="I2718" s="39">
        <f>VLOOKUP(N2718,Currecny_M!$A$1:$P$10,MATCH(Database!C2718,Currecny_M!$A$1:$P$1,0),FALSE)</f>
        <v>91.69</v>
      </c>
      <c r="J2718" s="82">
        <f t="shared" si="127"/>
        <v>61.982440000000004</v>
      </c>
      <c r="K2718" s="39">
        <f>VLOOKUP('Cover page'!$B$6,Currecny_M!$A$1:$P$10,MATCH(Database!C2718,Currecny_M!$A$1:$P$1,0),FALSE)</f>
        <v>1</v>
      </c>
      <c r="L2718" s="82">
        <f t="shared" si="128"/>
        <v>61.982440000000004</v>
      </c>
      <c r="M2718" s="82">
        <f>((E2718/$F$1)*VLOOKUP(N2718,Currecny_M!$A$1:$P$10,MATCH(Database!C2718,Currecny_M!$A$1:$P$1,0),FALSE))/VLOOKUP('Cover page'!$B$6,Currecny_M!$A$1:$P$10,MATCH(Database!C2718,Currecny_M!$A$1:$P$1,0),FALSE)</f>
        <v>61.982440000000004</v>
      </c>
      <c r="N2718" s="6" t="str">
        <f>VLOOKUP(B2718,Master!$A$2:$C$11,3,FALSE)</f>
        <v>Euro</v>
      </c>
      <c r="O2718" s="6" t="str">
        <f>VLOOKUP(B2718,Master!$A$2:$C$11,2,FALSE)</f>
        <v>Europe</v>
      </c>
      <c r="Q2718" s="39" t="str">
        <f>VLOOKUP(D2718,GL_Master!$A$1:$D$80,2,FALSE)</f>
        <v>BS</v>
      </c>
      <c r="R2718" s="39" t="str">
        <f>VLOOKUP(D2718,GL_Master!$A$1:$D$80,3,FALSE)</f>
        <v>Inventories</v>
      </c>
      <c r="S2718" s="39" t="str">
        <f>VLOOKUP(D2718,GL_Master!$A$1:$D$80,4,FALSE)</f>
        <v>Inventory</v>
      </c>
    </row>
    <row r="2719" spans="1:19" x14ac:dyDescent="0.25">
      <c r="A2719" s="39" t="s">
        <v>262</v>
      </c>
      <c r="B2719" s="39" t="s">
        <v>237</v>
      </c>
      <c r="C2719" s="7">
        <v>44228</v>
      </c>
      <c r="D2719" s="39" t="s">
        <v>77</v>
      </c>
      <c r="E2719" s="39">
        <v>1703</v>
      </c>
      <c r="F2719" s="82">
        <f t="shared" si="126"/>
        <v>1.7030000000000001</v>
      </c>
      <c r="G2719" s="39">
        <f>VLOOKUP(N2719,Currecny_M!$A$1:$P$10,2,FALSE)</f>
        <v>83</v>
      </c>
      <c r="H2719" s="39">
        <f>MATCH(C2719,Currecny_M!$A$1:$P$1,0)</f>
        <v>12</v>
      </c>
      <c r="I2719" s="39">
        <f>VLOOKUP(N2719,Currecny_M!$A$1:$P$10,MATCH(Database!C2719,Currecny_M!$A$1:$P$1,0),FALSE)</f>
        <v>91.69</v>
      </c>
      <c r="J2719" s="82">
        <f t="shared" si="127"/>
        <v>156.14806999999999</v>
      </c>
      <c r="K2719" s="39">
        <f>VLOOKUP('Cover page'!$B$6,Currecny_M!$A$1:$P$10,MATCH(Database!C2719,Currecny_M!$A$1:$P$1,0),FALSE)</f>
        <v>1</v>
      </c>
      <c r="L2719" s="82">
        <f t="shared" si="128"/>
        <v>156.14806999999999</v>
      </c>
      <c r="M2719" s="82">
        <f>((E2719/$F$1)*VLOOKUP(N2719,Currecny_M!$A$1:$P$10,MATCH(Database!C2719,Currecny_M!$A$1:$P$1,0),FALSE))/VLOOKUP('Cover page'!$B$6,Currecny_M!$A$1:$P$10,MATCH(Database!C2719,Currecny_M!$A$1:$P$1,0),FALSE)</f>
        <v>156.14806999999999</v>
      </c>
      <c r="N2719" s="6" t="str">
        <f>VLOOKUP(B2719,Master!$A$2:$C$11,3,FALSE)</f>
        <v>Euro</v>
      </c>
      <c r="O2719" s="6" t="str">
        <f>VLOOKUP(B2719,Master!$A$2:$C$11,2,FALSE)</f>
        <v>Europe</v>
      </c>
      <c r="Q2719" s="39" t="str">
        <f>VLOOKUP(D2719,GL_Master!$A$1:$D$80,2,FALSE)</f>
        <v>BS</v>
      </c>
      <c r="R2719" s="39" t="str">
        <f>VLOOKUP(D2719,GL_Master!$A$1:$D$80,3,FALSE)</f>
        <v>Inventories</v>
      </c>
      <c r="S2719" s="39" t="str">
        <f>VLOOKUP(D2719,GL_Master!$A$1:$D$80,4,FALSE)</f>
        <v>Inventory</v>
      </c>
    </row>
    <row r="2720" spans="1:19" x14ac:dyDescent="0.25">
      <c r="A2720" s="39" t="s">
        <v>262</v>
      </c>
      <c r="B2720" s="39" t="s">
        <v>237</v>
      </c>
      <c r="C2720" s="7">
        <v>44228</v>
      </c>
      <c r="D2720" s="39" t="s">
        <v>2</v>
      </c>
      <c r="E2720" s="39">
        <v>187535</v>
      </c>
      <c r="F2720" s="82">
        <f t="shared" si="126"/>
        <v>187.535</v>
      </c>
      <c r="G2720" s="39">
        <f>VLOOKUP(N2720,Currecny_M!$A$1:$P$10,2,FALSE)</f>
        <v>83</v>
      </c>
      <c r="H2720" s="39">
        <f>MATCH(C2720,Currecny_M!$A$1:$P$1,0)</f>
        <v>12</v>
      </c>
      <c r="I2720" s="39">
        <f>VLOOKUP(N2720,Currecny_M!$A$1:$P$10,MATCH(Database!C2720,Currecny_M!$A$1:$P$1,0),FALSE)</f>
        <v>91.69</v>
      </c>
      <c r="J2720" s="82">
        <f t="shared" si="127"/>
        <v>17195.084149999999</v>
      </c>
      <c r="K2720" s="39">
        <f>VLOOKUP('Cover page'!$B$6,Currecny_M!$A$1:$P$10,MATCH(Database!C2720,Currecny_M!$A$1:$P$1,0),FALSE)</f>
        <v>1</v>
      </c>
      <c r="L2720" s="82">
        <f t="shared" si="128"/>
        <v>17195.084149999999</v>
      </c>
      <c r="M2720" s="82">
        <f>((E2720/$F$1)*VLOOKUP(N2720,Currecny_M!$A$1:$P$10,MATCH(Database!C2720,Currecny_M!$A$1:$P$1,0),FALSE))/VLOOKUP('Cover page'!$B$6,Currecny_M!$A$1:$P$10,MATCH(Database!C2720,Currecny_M!$A$1:$P$1,0),FALSE)</f>
        <v>17195.084149999999</v>
      </c>
      <c r="N2720" s="6" t="str">
        <f>VLOOKUP(B2720,Master!$A$2:$C$11,3,FALSE)</f>
        <v>Euro</v>
      </c>
      <c r="O2720" s="6" t="str">
        <f>VLOOKUP(B2720,Master!$A$2:$C$11,2,FALSE)</f>
        <v>Europe</v>
      </c>
      <c r="Q2720" s="39" t="str">
        <f>VLOOKUP(D2720,GL_Master!$A$1:$D$80,2,FALSE)</f>
        <v>BS</v>
      </c>
      <c r="R2720" s="39" t="str">
        <f>VLOOKUP(D2720,GL_Master!$A$1:$D$80,3,FALSE)</f>
        <v>Trade receivables</v>
      </c>
      <c r="S2720" s="39" t="str">
        <f>VLOOKUP(D2720,GL_Master!$A$1:$D$80,4,FALSE)</f>
        <v>Unsecured, considered good</v>
      </c>
    </row>
    <row r="2721" spans="1:19" x14ac:dyDescent="0.25">
      <c r="A2721" s="39" t="s">
        <v>262</v>
      </c>
      <c r="B2721" s="39" t="s">
        <v>237</v>
      </c>
      <c r="C2721" s="7">
        <v>44228</v>
      </c>
      <c r="D2721" s="39" t="s">
        <v>78</v>
      </c>
      <c r="E2721" s="39">
        <v>27</v>
      </c>
      <c r="F2721" s="82">
        <f t="shared" si="126"/>
        <v>2.7E-2</v>
      </c>
      <c r="G2721" s="39">
        <f>VLOOKUP(N2721,Currecny_M!$A$1:$P$10,2,FALSE)</f>
        <v>83</v>
      </c>
      <c r="H2721" s="39">
        <f>MATCH(C2721,Currecny_M!$A$1:$P$1,0)</f>
        <v>12</v>
      </c>
      <c r="I2721" s="39">
        <f>VLOOKUP(N2721,Currecny_M!$A$1:$P$10,MATCH(Database!C2721,Currecny_M!$A$1:$P$1,0),FALSE)</f>
        <v>91.69</v>
      </c>
      <c r="J2721" s="82">
        <f t="shared" si="127"/>
        <v>2.4756299999999998</v>
      </c>
      <c r="K2721" s="39">
        <f>VLOOKUP('Cover page'!$B$6,Currecny_M!$A$1:$P$10,MATCH(Database!C2721,Currecny_M!$A$1:$P$1,0),FALSE)</f>
        <v>1</v>
      </c>
      <c r="L2721" s="82">
        <f t="shared" si="128"/>
        <v>2.4756299999999998</v>
      </c>
      <c r="M2721" s="82">
        <f>((E2721/$F$1)*VLOOKUP(N2721,Currecny_M!$A$1:$P$10,MATCH(Database!C2721,Currecny_M!$A$1:$P$1,0),FALSE))/VLOOKUP('Cover page'!$B$6,Currecny_M!$A$1:$P$10,MATCH(Database!C2721,Currecny_M!$A$1:$P$1,0),FALSE)</f>
        <v>2.4756299999999998</v>
      </c>
      <c r="N2721" s="6" t="str">
        <f>VLOOKUP(B2721,Master!$A$2:$C$11,3,FALSE)</f>
        <v>Euro</v>
      </c>
      <c r="O2721" s="6" t="str">
        <f>VLOOKUP(B2721,Master!$A$2:$C$11,2,FALSE)</f>
        <v>Europe</v>
      </c>
      <c r="Q2721" s="39" t="str">
        <f>VLOOKUP(D2721,GL_Master!$A$1:$D$80,2,FALSE)</f>
        <v>BS</v>
      </c>
      <c r="R2721" s="39" t="str">
        <f>VLOOKUP(D2721,GL_Master!$A$1:$D$80,3,FALSE)</f>
        <v>Cash &amp; Bank Balances</v>
      </c>
      <c r="S2721" s="39" t="str">
        <f>VLOOKUP(D2721,GL_Master!$A$1:$D$80,4,FALSE)</f>
        <v>Cash In hand</v>
      </c>
    </row>
    <row r="2722" spans="1:19" x14ac:dyDescent="0.25">
      <c r="A2722" s="39" t="s">
        <v>262</v>
      </c>
      <c r="B2722" s="39" t="s">
        <v>237</v>
      </c>
      <c r="C2722" s="7">
        <v>44228</v>
      </c>
      <c r="D2722" s="39" t="s">
        <v>79</v>
      </c>
      <c r="E2722" s="39">
        <v>-6892</v>
      </c>
      <c r="F2722" s="82">
        <f t="shared" si="126"/>
        <v>-6.8920000000000003</v>
      </c>
      <c r="G2722" s="39">
        <f>VLOOKUP(N2722,Currecny_M!$A$1:$P$10,2,FALSE)</f>
        <v>83</v>
      </c>
      <c r="H2722" s="39">
        <f>MATCH(C2722,Currecny_M!$A$1:$P$1,0)</f>
        <v>12</v>
      </c>
      <c r="I2722" s="39">
        <f>VLOOKUP(N2722,Currecny_M!$A$1:$P$10,MATCH(Database!C2722,Currecny_M!$A$1:$P$1,0),FALSE)</f>
        <v>91.69</v>
      </c>
      <c r="J2722" s="82">
        <f t="shared" si="127"/>
        <v>-631.92748000000006</v>
      </c>
      <c r="K2722" s="39">
        <f>VLOOKUP('Cover page'!$B$6,Currecny_M!$A$1:$P$10,MATCH(Database!C2722,Currecny_M!$A$1:$P$1,0),FALSE)</f>
        <v>1</v>
      </c>
      <c r="L2722" s="82">
        <f t="shared" si="128"/>
        <v>-631.92748000000006</v>
      </c>
      <c r="M2722" s="82">
        <f>((E2722/$F$1)*VLOOKUP(N2722,Currecny_M!$A$1:$P$10,MATCH(Database!C2722,Currecny_M!$A$1:$P$1,0),FALSE))/VLOOKUP('Cover page'!$B$6,Currecny_M!$A$1:$P$10,MATCH(Database!C2722,Currecny_M!$A$1:$P$1,0),FALSE)</f>
        <v>-631.92748000000006</v>
      </c>
      <c r="N2722" s="6" t="str">
        <f>VLOOKUP(B2722,Master!$A$2:$C$11,3,FALSE)</f>
        <v>Euro</v>
      </c>
      <c r="O2722" s="6" t="str">
        <f>VLOOKUP(B2722,Master!$A$2:$C$11,2,FALSE)</f>
        <v>Europe</v>
      </c>
      <c r="Q2722" s="39" t="str">
        <f>VLOOKUP(D2722,GL_Master!$A$1:$D$80,2,FALSE)</f>
        <v>BS</v>
      </c>
      <c r="R2722" s="39" t="str">
        <f>VLOOKUP(D2722,GL_Master!$A$1:$D$80,3,FALSE)</f>
        <v>Loan Fund</v>
      </c>
      <c r="S2722" s="39" t="str">
        <f>VLOOKUP(D2722,GL_Master!$A$1:$D$80,4,FALSE)</f>
        <v>Term Loan</v>
      </c>
    </row>
    <row r="2723" spans="1:19" x14ac:dyDescent="0.25">
      <c r="A2723" s="39" t="s">
        <v>262</v>
      </c>
      <c r="B2723" s="39" t="s">
        <v>237</v>
      </c>
      <c r="C2723" s="7">
        <v>44228</v>
      </c>
      <c r="D2723" s="39" t="s">
        <v>80</v>
      </c>
      <c r="E2723" s="39">
        <v>187</v>
      </c>
      <c r="F2723" s="82">
        <f t="shared" si="126"/>
        <v>0.187</v>
      </c>
      <c r="G2723" s="39">
        <f>VLOOKUP(N2723,Currecny_M!$A$1:$P$10,2,FALSE)</f>
        <v>83</v>
      </c>
      <c r="H2723" s="39">
        <f>MATCH(C2723,Currecny_M!$A$1:$P$1,0)</f>
        <v>12</v>
      </c>
      <c r="I2723" s="39">
        <f>VLOOKUP(N2723,Currecny_M!$A$1:$P$10,MATCH(Database!C2723,Currecny_M!$A$1:$P$1,0),FALSE)</f>
        <v>91.69</v>
      </c>
      <c r="J2723" s="82">
        <f t="shared" si="127"/>
        <v>17.14603</v>
      </c>
      <c r="K2723" s="39">
        <f>VLOOKUP('Cover page'!$B$6,Currecny_M!$A$1:$P$10,MATCH(Database!C2723,Currecny_M!$A$1:$P$1,0),FALSE)</f>
        <v>1</v>
      </c>
      <c r="L2723" s="82">
        <f t="shared" si="128"/>
        <v>17.14603</v>
      </c>
      <c r="M2723" s="82">
        <f>((E2723/$F$1)*VLOOKUP(N2723,Currecny_M!$A$1:$P$10,MATCH(Database!C2723,Currecny_M!$A$1:$P$1,0),FALSE))/VLOOKUP('Cover page'!$B$6,Currecny_M!$A$1:$P$10,MATCH(Database!C2723,Currecny_M!$A$1:$P$1,0),FALSE)</f>
        <v>17.14603</v>
      </c>
      <c r="N2723" s="6" t="str">
        <f>VLOOKUP(B2723,Master!$A$2:$C$11,3,FALSE)</f>
        <v>Euro</v>
      </c>
      <c r="O2723" s="6" t="str">
        <f>VLOOKUP(B2723,Master!$A$2:$C$11,2,FALSE)</f>
        <v>Europe</v>
      </c>
      <c r="Q2723" s="39" t="str">
        <f>VLOOKUP(D2723,GL_Master!$A$1:$D$80,2,FALSE)</f>
        <v>BS</v>
      </c>
      <c r="R2723" s="39" t="str">
        <f>VLOOKUP(D2723,GL_Master!$A$1:$D$80,3,FALSE)</f>
        <v>Cash &amp; Bank Balances</v>
      </c>
      <c r="S2723" s="39" t="str">
        <f>VLOOKUP(D2723,GL_Master!$A$1:$D$80,4,FALSE)</f>
        <v xml:space="preserve">      On Current Accounts</v>
      </c>
    </row>
    <row r="2724" spans="1:19" x14ac:dyDescent="0.25">
      <c r="A2724" s="39" t="s">
        <v>262</v>
      </c>
      <c r="B2724" s="39" t="s">
        <v>237</v>
      </c>
      <c r="C2724" s="7">
        <v>44228</v>
      </c>
      <c r="D2724" s="39" t="s">
        <v>81</v>
      </c>
      <c r="E2724" s="39">
        <v>14294</v>
      </c>
      <c r="F2724" s="82">
        <f t="shared" si="126"/>
        <v>14.294</v>
      </c>
      <c r="G2724" s="39">
        <f>VLOOKUP(N2724,Currecny_M!$A$1:$P$10,2,FALSE)</f>
        <v>83</v>
      </c>
      <c r="H2724" s="39">
        <f>MATCH(C2724,Currecny_M!$A$1:$P$1,0)</f>
        <v>12</v>
      </c>
      <c r="I2724" s="39">
        <f>VLOOKUP(N2724,Currecny_M!$A$1:$P$10,MATCH(Database!C2724,Currecny_M!$A$1:$P$1,0),FALSE)</f>
        <v>91.69</v>
      </c>
      <c r="J2724" s="82">
        <f t="shared" si="127"/>
        <v>1310.6168600000001</v>
      </c>
      <c r="K2724" s="39">
        <f>VLOOKUP('Cover page'!$B$6,Currecny_M!$A$1:$P$10,MATCH(Database!C2724,Currecny_M!$A$1:$P$1,0),FALSE)</f>
        <v>1</v>
      </c>
      <c r="L2724" s="82">
        <f t="shared" si="128"/>
        <v>1310.6168600000001</v>
      </c>
      <c r="M2724" s="82">
        <f>((E2724/$F$1)*VLOOKUP(N2724,Currecny_M!$A$1:$P$10,MATCH(Database!C2724,Currecny_M!$A$1:$P$1,0),FALSE))/VLOOKUP('Cover page'!$B$6,Currecny_M!$A$1:$P$10,MATCH(Database!C2724,Currecny_M!$A$1:$P$1,0),FALSE)</f>
        <v>1310.6168600000001</v>
      </c>
      <c r="N2724" s="6" t="str">
        <f>VLOOKUP(B2724,Master!$A$2:$C$11,3,FALSE)</f>
        <v>Euro</v>
      </c>
      <c r="O2724" s="6" t="str">
        <f>VLOOKUP(B2724,Master!$A$2:$C$11,2,FALSE)</f>
        <v>Europe</v>
      </c>
      <c r="Q2724" s="39" t="str">
        <f>VLOOKUP(D2724,GL_Master!$A$1:$D$80,2,FALSE)</f>
        <v>BS</v>
      </c>
      <c r="R2724" s="39" t="str">
        <f>VLOOKUP(D2724,GL_Master!$A$1:$D$80,3,FALSE)</f>
        <v>Other Current Assets</v>
      </c>
      <c r="S2724" s="39" t="str">
        <f>VLOOKUP(D2724,GL_Master!$A$1:$D$80,4,FALSE)</f>
        <v>Advance tax recoverable (net of provision )</v>
      </c>
    </row>
    <row r="2725" spans="1:19" x14ac:dyDescent="0.25">
      <c r="A2725" s="39" t="s">
        <v>262</v>
      </c>
      <c r="B2725" s="39" t="s">
        <v>237</v>
      </c>
      <c r="C2725" s="7">
        <v>44228</v>
      </c>
      <c r="D2725" s="39" t="s">
        <v>19</v>
      </c>
      <c r="E2725" s="39">
        <v>143</v>
      </c>
      <c r="F2725" s="82">
        <f t="shared" si="126"/>
        <v>0.14299999999999999</v>
      </c>
      <c r="G2725" s="39">
        <f>VLOOKUP(N2725,Currecny_M!$A$1:$P$10,2,FALSE)</f>
        <v>83</v>
      </c>
      <c r="H2725" s="39">
        <f>MATCH(C2725,Currecny_M!$A$1:$P$1,0)</f>
        <v>12</v>
      </c>
      <c r="I2725" s="39">
        <f>VLOOKUP(N2725,Currecny_M!$A$1:$P$10,MATCH(Database!C2725,Currecny_M!$A$1:$P$1,0),FALSE)</f>
        <v>91.69</v>
      </c>
      <c r="J2725" s="82">
        <f t="shared" si="127"/>
        <v>13.111669999999998</v>
      </c>
      <c r="K2725" s="39">
        <f>VLOOKUP('Cover page'!$B$6,Currecny_M!$A$1:$P$10,MATCH(Database!C2725,Currecny_M!$A$1:$P$1,0),FALSE)</f>
        <v>1</v>
      </c>
      <c r="L2725" s="82">
        <f t="shared" si="128"/>
        <v>13.111669999999998</v>
      </c>
      <c r="M2725" s="82">
        <f>((E2725/$F$1)*VLOOKUP(N2725,Currecny_M!$A$1:$P$10,MATCH(Database!C2725,Currecny_M!$A$1:$P$1,0),FALSE))/VLOOKUP('Cover page'!$B$6,Currecny_M!$A$1:$P$10,MATCH(Database!C2725,Currecny_M!$A$1:$P$1,0),FALSE)</f>
        <v>13.111669999999998</v>
      </c>
      <c r="N2725" s="6" t="str">
        <f>VLOOKUP(B2725,Master!$A$2:$C$11,3,FALSE)</f>
        <v>Euro</v>
      </c>
      <c r="O2725" s="6" t="str">
        <f>VLOOKUP(B2725,Master!$A$2:$C$11,2,FALSE)</f>
        <v>Europe</v>
      </c>
      <c r="Q2725" s="39" t="str">
        <f>VLOOKUP(D2725,GL_Master!$A$1:$D$80,2,FALSE)</f>
        <v>BS</v>
      </c>
      <c r="R2725" s="39" t="str">
        <f>VLOOKUP(D2725,GL_Master!$A$1:$D$80,3,FALSE)</f>
        <v>Short-term loan and advances</v>
      </c>
      <c r="S2725" s="39" t="str">
        <f>VLOOKUP(D2725,GL_Master!$A$1:$D$80,4,FALSE)</f>
        <v>Prepaid expenses</v>
      </c>
    </row>
    <row r="2726" spans="1:19" x14ac:dyDescent="0.25">
      <c r="A2726" s="39" t="s">
        <v>262</v>
      </c>
      <c r="B2726" s="39" t="s">
        <v>237</v>
      </c>
      <c r="C2726" s="7">
        <v>44228</v>
      </c>
      <c r="D2726" s="39" t="s">
        <v>82</v>
      </c>
      <c r="E2726" s="39">
        <v>1532</v>
      </c>
      <c r="F2726" s="82">
        <f t="shared" si="126"/>
        <v>1.532</v>
      </c>
      <c r="G2726" s="39">
        <f>VLOOKUP(N2726,Currecny_M!$A$1:$P$10,2,FALSE)</f>
        <v>83</v>
      </c>
      <c r="H2726" s="39">
        <f>MATCH(C2726,Currecny_M!$A$1:$P$1,0)</f>
        <v>12</v>
      </c>
      <c r="I2726" s="39">
        <f>VLOOKUP(N2726,Currecny_M!$A$1:$P$10,MATCH(Database!C2726,Currecny_M!$A$1:$P$1,0),FALSE)</f>
        <v>91.69</v>
      </c>
      <c r="J2726" s="82">
        <f t="shared" si="127"/>
        <v>140.46907999999999</v>
      </c>
      <c r="K2726" s="39">
        <f>VLOOKUP('Cover page'!$B$6,Currecny_M!$A$1:$P$10,MATCH(Database!C2726,Currecny_M!$A$1:$P$1,0),FALSE)</f>
        <v>1</v>
      </c>
      <c r="L2726" s="82">
        <f t="shared" si="128"/>
        <v>140.46907999999999</v>
      </c>
      <c r="M2726" s="82">
        <f>((E2726/$F$1)*VLOOKUP(N2726,Currecny_M!$A$1:$P$10,MATCH(Database!C2726,Currecny_M!$A$1:$P$1,0),FALSE))/VLOOKUP('Cover page'!$B$6,Currecny_M!$A$1:$P$10,MATCH(Database!C2726,Currecny_M!$A$1:$P$1,0),FALSE)</f>
        <v>140.46907999999999</v>
      </c>
      <c r="N2726" s="6" t="str">
        <f>VLOOKUP(B2726,Master!$A$2:$C$11,3,FALSE)</f>
        <v>Euro</v>
      </c>
      <c r="O2726" s="6" t="str">
        <f>VLOOKUP(B2726,Master!$A$2:$C$11,2,FALSE)</f>
        <v>Europe</v>
      </c>
      <c r="Q2726" s="39" t="str">
        <f>VLOOKUP(D2726,GL_Master!$A$1:$D$80,2,FALSE)</f>
        <v>BS</v>
      </c>
      <c r="R2726" s="39" t="str">
        <f>VLOOKUP(D2726,GL_Master!$A$1:$D$80,3,FALSE)</f>
        <v>Short-term loan and advances</v>
      </c>
      <c r="S2726" s="39" t="str">
        <f>VLOOKUP(D2726,GL_Master!$A$1:$D$80,4,FALSE)</f>
        <v>Advance to vendor/employees</v>
      </c>
    </row>
    <row r="2727" spans="1:19" x14ac:dyDescent="0.25">
      <c r="A2727" s="39" t="s">
        <v>262</v>
      </c>
      <c r="B2727" s="39" t="s">
        <v>237</v>
      </c>
      <c r="C2727" s="7">
        <v>44228</v>
      </c>
      <c r="D2727" s="39" t="s">
        <v>83</v>
      </c>
      <c r="E2727" s="39">
        <v>1011</v>
      </c>
      <c r="F2727" s="82">
        <f t="shared" si="126"/>
        <v>1.0109999999999999</v>
      </c>
      <c r="G2727" s="39">
        <f>VLOOKUP(N2727,Currecny_M!$A$1:$P$10,2,FALSE)</f>
        <v>83</v>
      </c>
      <c r="H2727" s="39">
        <f>MATCH(C2727,Currecny_M!$A$1:$P$1,0)</f>
        <v>12</v>
      </c>
      <c r="I2727" s="39">
        <f>VLOOKUP(N2727,Currecny_M!$A$1:$P$10,MATCH(Database!C2727,Currecny_M!$A$1:$P$1,0),FALSE)</f>
        <v>91.69</v>
      </c>
      <c r="J2727" s="82">
        <f t="shared" si="127"/>
        <v>92.698589999999982</v>
      </c>
      <c r="K2727" s="39">
        <f>VLOOKUP('Cover page'!$B$6,Currecny_M!$A$1:$P$10,MATCH(Database!C2727,Currecny_M!$A$1:$P$1,0),FALSE)</f>
        <v>1</v>
      </c>
      <c r="L2727" s="82">
        <f t="shared" si="128"/>
        <v>92.698589999999982</v>
      </c>
      <c r="M2727" s="82">
        <f>((E2727/$F$1)*VLOOKUP(N2727,Currecny_M!$A$1:$P$10,MATCH(Database!C2727,Currecny_M!$A$1:$P$1,0),FALSE))/VLOOKUP('Cover page'!$B$6,Currecny_M!$A$1:$P$10,MATCH(Database!C2727,Currecny_M!$A$1:$P$1,0),FALSE)</f>
        <v>92.698589999999982</v>
      </c>
      <c r="N2727" s="6" t="str">
        <f>VLOOKUP(B2727,Master!$A$2:$C$11,3,FALSE)</f>
        <v>Euro</v>
      </c>
      <c r="O2727" s="6" t="str">
        <f>VLOOKUP(B2727,Master!$A$2:$C$11,2,FALSE)</f>
        <v>Europe</v>
      </c>
      <c r="Q2727" s="39" t="str">
        <f>VLOOKUP(D2727,GL_Master!$A$1:$D$80,2,FALSE)</f>
        <v>BS</v>
      </c>
      <c r="R2727" s="39" t="str">
        <f>VLOOKUP(D2727,GL_Master!$A$1:$D$80,3,FALSE)</f>
        <v>Other Current Assets</v>
      </c>
      <c r="S2727" s="39" t="str">
        <f>VLOOKUP(D2727,GL_Master!$A$1:$D$80,4,FALSE)</f>
        <v>Security deposits ( Unsecured, considered good)</v>
      </c>
    </row>
    <row r="2728" spans="1:19" x14ac:dyDescent="0.25">
      <c r="A2728" s="39" t="s">
        <v>262</v>
      </c>
      <c r="B2728" s="39" t="s">
        <v>237</v>
      </c>
      <c r="C2728" s="7">
        <v>44228</v>
      </c>
      <c r="D2728" s="39" t="s">
        <v>246</v>
      </c>
      <c r="E2728" s="39">
        <v>-116249</v>
      </c>
      <c r="F2728" s="82">
        <f t="shared" si="126"/>
        <v>-116.249</v>
      </c>
      <c r="G2728" s="39">
        <f>VLOOKUP(N2728,Currecny_M!$A$1:$P$10,2,FALSE)</f>
        <v>83</v>
      </c>
      <c r="H2728" s="39">
        <f>MATCH(C2728,Currecny_M!$A$1:$P$1,0)</f>
        <v>12</v>
      </c>
      <c r="I2728" s="39">
        <f>VLOOKUP(N2728,Currecny_M!$A$1:$P$10,MATCH(Database!C2728,Currecny_M!$A$1:$P$1,0),FALSE)</f>
        <v>91.69</v>
      </c>
      <c r="J2728" s="82">
        <f t="shared" si="127"/>
        <v>-10658.870809999999</v>
      </c>
      <c r="K2728" s="39">
        <f>VLOOKUP('Cover page'!$B$6,Currecny_M!$A$1:$P$10,MATCH(Database!C2728,Currecny_M!$A$1:$P$1,0),FALSE)</f>
        <v>1</v>
      </c>
      <c r="L2728" s="82">
        <f t="shared" si="128"/>
        <v>-10658.870809999999</v>
      </c>
      <c r="M2728" s="82">
        <f>((E2728/$F$1)*VLOOKUP(N2728,Currecny_M!$A$1:$P$10,MATCH(Database!C2728,Currecny_M!$A$1:$P$1,0),FALSE))/VLOOKUP('Cover page'!$B$6,Currecny_M!$A$1:$P$10,MATCH(Database!C2728,Currecny_M!$A$1:$P$1,0),FALSE)</f>
        <v>-10658.870809999999</v>
      </c>
      <c r="N2728" s="6" t="str">
        <f>VLOOKUP(B2728,Master!$A$2:$C$11,3,FALSE)</f>
        <v>Euro</v>
      </c>
      <c r="O2728" s="6" t="str">
        <f>VLOOKUP(B2728,Master!$A$2:$C$11,2,FALSE)</f>
        <v>Europe</v>
      </c>
      <c r="Q2728" s="39" t="str">
        <f>VLOOKUP(D2728,GL_Master!$A$1:$D$80,2,FALSE)</f>
        <v>PL</v>
      </c>
      <c r="R2728" s="39" t="str">
        <f>VLOOKUP(D2728,GL_Master!$A$1:$D$80,3,FALSE)</f>
        <v>Revenue from Operations</v>
      </c>
      <c r="S2728" s="39" t="str">
        <f>VLOOKUP(D2728,GL_Master!$A$1:$D$80,4,FALSE)</f>
        <v>Contract revenue</v>
      </c>
    </row>
    <row r="2729" spans="1:19" x14ac:dyDescent="0.25">
      <c r="A2729" s="39" t="s">
        <v>262</v>
      </c>
      <c r="B2729" s="39" t="s">
        <v>237</v>
      </c>
      <c r="C2729" s="7">
        <v>44228</v>
      </c>
      <c r="D2729" s="39" t="s">
        <v>134</v>
      </c>
      <c r="E2729" s="39">
        <v>-953</v>
      </c>
      <c r="F2729" s="82">
        <f t="shared" si="126"/>
        <v>-0.95299999999999996</v>
      </c>
      <c r="G2729" s="39">
        <f>VLOOKUP(N2729,Currecny_M!$A$1:$P$10,2,FALSE)</f>
        <v>83</v>
      </c>
      <c r="H2729" s="39">
        <f>MATCH(C2729,Currecny_M!$A$1:$P$1,0)</f>
        <v>12</v>
      </c>
      <c r="I2729" s="39">
        <f>VLOOKUP(N2729,Currecny_M!$A$1:$P$10,MATCH(Database!C2729,Currecny_M!$A$1:$P$1,0),FALSE)</f>
        <v>91.69</v>
      </c>
      <c r="J2729" s="82">
        <f t="shared" si="127"/>
        <v>-87.380569999999992</v>
      </c>
      <c r="K2729" s="39">
        <f>VLOOKUP('Cover page'!$B$6,Currecny_M!$A$1:$P$10,MATCH(Database!C2729,Currecny_M!$A$1:$P$1,0),FALSE)</f>
        <v>1</v>
      </c>
      <c r="L2729" s="82">
        <f t="shared" si="128"/>
        <v>-87.380569999999992</v>
      </c>
      <c r="M2729" s="82">
        <f>((E2729/$F$1)*VLOOKUP(N2729,Currecny_M!$A$1:$P$10,MATCH(Database!C2729,Currecny_M!$A$1:$P$1,0),FALSE))/VLOOKUP('Cover page'!$B$6,Currecny_M!$A$1:$P$10,MATCH(Database!C2729,Currecny_M!$A$1:$P$1,0),FALSE)</f>
        <v>-87.380569999999992</v>
      </c>
      <c r="N2729" s="6" t="str">
        <f>VLOOKUP(B2729,Master!$A$2:$C$11,3,FALSE)</f>
        <v>Euro</v>
      </c>
      <c r="O2729" s="6" t="str">
        <f>VLOOKUP(B2729,Master!$A$2:$C$11,2,FALSE)</f>
        <v>Europe</v>
      </c>
      <c r="Q2729" s="39" t="str">
        <f>VLOOKUP(D2729,GL_Master!$A$1:$D$80,2,FALSE)</f>
        <v>PL</v>
      </c>
      <c r="R2729" s="39" t="str">
        <f>VLOOKUP(D2729,GL_Master!$A$1:$D$80,3,FALSE)</f>
        <v>Other Income</v>
      </c>
      <c r="S2729" s="39" t="str">
        <f>VLOOKUP(D2729,GL_Master!$A$1:$D$80,4,FALSE)</f>
        <v>Other Income</v>
      </c>
    </row>
    <row r="2730" spans="1:19" x14ac:dyDescent="0.25">
      <c r="A2730" s="39" t="s">
        <v>262</v>
      </c>
      <c r="B2730" s="39" t="s">
        <v>237</v>
      </c>
      <c r="C2730" s="7">
        <v>44228</v>
      </c>
      <c r="D2730" s="39" t="s">
        <v>86</v>
      </c>
      <c r="E2730" s="39">
        <v>54</v>
      </c>
      <c r="F2730" s="82">
        <f t="shared" si="126"/>
        <v>5.3999999999999999E-2</v>
      </c>
      <c r="G2730" s="39">
        <f>VLOOKUP(N2730,Currecny_M!$A$1:$P$10,2,FALSE)</f>
        <v>83</v>
      </c>
      <c r="H2730" s="39">
        <f>MATCH(C2730,Currecny_M!$A$1:$P$1,0)</f>
        <v>12</v>
      </c>
      <c r="I2730" s="39">
        <f>VLOOKUP(N2730,Currecny_M!$A$1:$P$10,MATCH(Database!C2730,Currecny_M!$A$1:$P$1,0),FALSE)</f>
        <v>91.69</v>
      </c>
      <c r="J2730" s="82">
        <f t="shared" si="127"/>
        <v>4.9512599999999996</v>
      </c>
      <c r="K2730" s="39">
        <f>VLOOKUP('Cover page'!$B$6,Currecny_M!$A$1:$P$10,MATCH(Database!C2730,Currecny_M!$A$1:$P$1,0),FALSE)</f>
        <v>1</v>
      </c>
      <c r="L2730" s="82">
        <f t="shared" si="128"/>
        <v>4.9512599999999996</v>
      </c>
      <c r="M2730" s="82">
        <f>((E2730/$F$1)*VLOOKUP(N2730,Currecny_M!$A$1:$P$10,MATCH(Database!C2730,Currecny_M!$A$1:$P$1,0),FALSE))/VLOOKUP('Cover page'!$B$6,Currecny_M!$A$1:$P$10,MATCH(Database!C2730,Currecny_M!$A$1:$P$1,0),FALSE)</f>
        <v>4.9512599999999996</v>
      </c>
      <c r="N2730" s="6" t="str">
        <f>VLOOKUP(B2730,Master!$A$2:$C$11,3,FALSE)</f>
        <v>Euro</v>
      </c>
      <c r="O2730" s="6" t="str">
        <f>VLOOKUP(B2730,Master!$A$2:$C$11,2,FALSE)</f>
        <v>Europe</v>
      </c>
      <c r="Q2730" s="39" t="str">
        <f>VLOOKUP(D2730,GL_Master!$A$1:$D$80,2,FALSE)</f>
        <v>PL</v>
      </c>
      <c r="R2730" s="39" t="str">
        <f>VLOOKUP(D2730,GL_Master!$A$1:$D$80,3,FALSE)</f>
        <v>COGS</v>
      </c>
      <c r="S2730" s="39" t="str">
        <f>VLOOKUP(D2730,GL_Master!$A$1:$D$80,4,FALSE)</f>
        <v>Purchase of other traded goods</v>
      </c>
    </row>
    <row r="2731" spans="1:19" x14ac:dyDescent="0.25">
      <c r="A2731" s="39" t="s">
        <v>262</v>
      </c>
      <c r="B2731" s="39" t="s">
        <v>237</v>
      </c>
      <c r="C2731" s="7">
        <v>44228</v>
      </c>
      <c r="D2731" s="39" t="s">
        <v>87</v>
      </c>
      <c r="E2731" s="39">
        <v>28</v>
      </c>
      <c r="F2731" s="82">
        <f t="shared" si="126"/>
        <v>2.8000000000000001E-2</v>
      </c>
      <c r="G2731" s="39">
        <f>VLOOKUP(N2731,Currecny_M!$A$1:$P$10,2,FALSE)</f>
        <v>83</v>
      </c>
      <c r="H2731" s="39">
        <f>MATCH(C2731,Currecny_M!$A$1:$P$1,0)</f>
        <v>12</v>
      </c>
      <c r="I2731" s="39">
        <f>VLOOKUP(N2731,Currecny_M!$A$1:$P$10,MATCH(Database!C2731,Currecny_M!$A$1:$P$1,0),FALSE)</f>
        <v>91.69</v>
      </c>
      <c r="J2731" s="82">
        <f t="shared" si="127"/>
        <v>2.56732</v>
      </c>
      <c r="K2731" s="39">
        <f>VLOOKUP('Cover page'!$B$6,Currecny_M!$A$1:$P$10,MATCH(Database!C2731,Currecny_M!$A$1:$P$1,0),FALSE)</f>
        <v>1</v>
      </c>
      <c r="L2731" s="82">
        <f t="shared" si="128"/>
        <v>2.56732</v>
      </c>
      <c r="M2731" s="82">
        <f>((E2731/$F$1)*VLOOKUP(N2731,Currecny_M!$A$1:$P$10,MATCH(Database!C2731,Currecny_M!$A$1:$P$1,0),FALSE))/VLOOKUP('Cover page'!$B$6,Currecny_M!$A$1:$P$10,MATCH(Database!C2731,Currecny_M!$A$1:$P$1,0),FALSE)</f>
        <v>2.56732</v>
      </c>
      <c r="N2731" s="6" t="str">
        <f>VLOOKUP(B2731,Master!$A$2:$C$11,3,FALSE)</f>
        <v>Euro</v>
      </c>
      <c r="O2731" s="6" t="str">
        <f>VLOOKUP(B2731,Master!$A$2:$C$11,2,FALSE)</f>
        <v>Europe</v>
      </c>
      <c r="Q2731" s="39" t="str">
        <f>VLOOKUP(D2731,GL_Master!$A$1:$D$80,2,FALSE)</f>
        <v>PL</v>
      </c>
      <c r="R2731" s="39" t="str">
        <f>VLOOKUP(D2731,GL_Master!$A$1:$D$80,3,FALSE)</f>
        <v>COGS</v>
      </c>
      <c r="S2731" s="39" t="str">
        <f>VLOOKUP(D2731,GL_Master!$A$1:$D$80,4,FALSE)</f>
        <v>Civil, Installation, Commissioning and Other miscellaneous expenses</v>
      </c>
    </row>
    <row r="2732" spans="1:19" x14ac:dyDescent="0.25">
      <c r="A2732" s="39" t="s">
        <v>262</v>
      </c>
      <c r="B2732" s="39" t="s">
        <v>237</v>
      </c>
      <c r="C2732" s="7">
        <v>44228</v>
      </c>
      <c r="D2732" s="39" t="s">
        <v>88</v>
      </c>
      <c r="E2732" s="39">
        <v>84</v>
      </c>
      <c r="F2732" s="82">
        <f t="shared" si="126"/>
        <v>8.4000000000000005E-2</v>
      </c>
      <c r="G2732" s="39">
        <f>VLOOKUP(N2732,Currecny_M!$A$1:$P$10,2,FALSE)</f>
        <v>83</v>
      </c>
      <c r="H2732" s="39">
        <f>MATCH(C2732,Currecny_M!$A$1:$P$1,0)</f>
        <v>12</v>
      </c>
      <c r="I2732" s="39">
        <f>VLOOKUP(N2732,Currecny_M!$A$1:$P$10,MATCH(Database!C2732,Currecny_M!$A$1:$P$1,0),FALSE)</f>
        <v>91.69</v>
      </c>
      <c r="J2732" s="82">
        <f t="shared" si="127"/>
        <v>7.7019600000000006</v>
      </c>
      <c r="K2732" s="39">
        <f>VLOOKUP('Cover page'!$B$6,Currecny_M!$A$1:$P$10,MATCH(Database!C2732,Currecny_M!$A$1:$P$1,0),FALSE)</f>
        <v>1</v>
      </c>
      <c r="L2732" s="82">
        <f t="shared" si="128"/>
        <v>7.7019600000000006</v>
      </c>
      <c r="M2732" s="82">
        <f>((E2732/$F$1)*VLOOKUP(N2732,Currecny_M!$A$1:$P$10,MATCH(Database!C2732,Currecny_M!$A$1:$P$1,0),FALSE))/VLOOKUP('Cover page'!$B$6,Currecny_M!$A$1:$P$10,MATCH(Database!C2732,Currecny_M!$A$1:$P$1,0),FALSE)</f>
        <v>7.7019600000000006</v>
      </c>
      <c r="N2732" s="6" t="str">
        <f>VLOOKUP(B2732,Master!$A$2:$C$11,3,FALSE)</f>
        <v>Euro</v>
      </c>
      <c r="O2732" s="6" t="str">
        <f>VLOOKUP(B2732,Master!$A$2:$C$11,2,FALSE)</f>
        <v>Europe</v>
      </c>
      <c r="Q2732" s="39" t="str">
        <f>VLOOKUP(D2732,GL_Master!$A$1:$D$80,2,FALSE)</f>
        <v>PL</v>
      </c>
      <c r="R2732" s="39" t="str">
        <f>VLOOKUP(D2732,GL_Master!$A$1:$D$80,3,FALSE)</f>
        <v>COGS</v>
      </c>
      <c r="S2732" s="39" t="str">
        <f>VLOOKUP(D2732,GL_Master!$A$1:$D$80,4,FALSE)</f>
        <v>Civil, Installation, Commissioning and Other miscellaneous expenses</v>
      </c>
    </row>
    <row r="2733" spans="1:19" x14ac:dyDescent="0.25">
      <c r="A2733" s="39" t="s">
        <v>262</v>
      </c>
      <c r="B2733" s="39" t="s">
        <v>237</v>
      </c>
      <c r="C2733" s="7">
        <v>44228</v>
      </c>
      <c r="D2733" s="39" t="s">
        <v>89</v>
      </c>
      <c r="E2733" s="39">
        <v>170</v>
      </c>
      <c r="F2733" s="82">
        <f t="shared" si="126"/>
        <v>0.17</v>
      </c>
      <c r="G2733" s="39">
        <f>VLOOKUP(N2733,Currecny_M!$A$1:$P$10,2,FALSE)</f>
        <v>83</v>
      </c>
      <c r="H2733" s="39">
        <f>MATCH(C2733,Currecny_M!$A$1:$P$1,0)</f>
        <v>12</v>
      </c>
      <c r="I2733" s="39">
        <f>VLOOKUP(N2733,Currecny_M!$A$1:$P$10,MATCH(Database!C2733,Currecny_M!$A$1:$P$1,0),FALSE)</f>
        <v>91.69</v>
      </c>
      <c r="J2733" s="82">
        <f t="shared" si="127"/>
        <v>15.587300000000001</v>
      </c>
      <c r="K2733" s="39">
        <f>VLOOKUP('Cover page'!$B$6,Currecny_M!$A$1:$P$10,MATCH(Database!C2733,Currecny_M!$A$1:$P$1,0),FALSE)</f>
        <v>1</v>
      </c>
      <c r="L2733" s="82">
        <f t="shared" si="128"/>
        <v>15.587300000000001</v>
      </c>
      <c r="M2733" s="82">
        <f>((E2733/$F$1)*VLOOKUP(N2733,Currecny_M!$A$1:$P$10,MATCH(Database!C2733,Currecny_M!$A$1:$P$1,0),FALSE))/VLOOKUP('Cover page'!$B$6,Currecny_M!$A$1:$P$10,MATCH(Database!C2733,Currecny_M!$A$1:$P$1,0),FALSE)</f>
        <v>15.587300000000001</v>
      </c>
      <c r="N2733" s="6" t="str">
        <f>VLOOKUP(B2733,Master!$A$2:$C$11,3,FALSE)</f>
        <v>Euro</v>
      </c>
      <c r="O2733" s="6" t="str">
        <f>VLOOKUP(B2733,Master!$A$2:$C$11,2,FALSE)</f>
        <v>Europe</v>
      </c>
      <c r="Q2733" s="39" t="str">
        <f>VLOOKUP(D2733,GL_Master!$A$1:$D$80,2,FALSE)</f>
        <v>PL</v>
      </c>
      <c r="R2733" s="39" t="str">
        <f>VLOOKUP(D2733,GL_Master!$A$1:$D$80,3,FALSE)</f>
        <v>COGS</v>
      </c>
      <c r="S2733" s="39" t="str">
        <f>VLOOKUP(D2733,GL_Master!$A$1:$D$80,4,FALSE)</f>
        <v>project Expenses</v>
      </c>
    </row>
    <row r="2734" spans="1:19" x14ac:dyDescent="0.25">
      <c r="A2734" s="39" t="s">
        <v>262</v>
      </c>
      <c r="B2734" s="39" t="s">
        <v>237</v>
      </c>
      <c r="C2734" s="7">
        <v>44228</v>
      </c>
      <c r="D2734" s="39" t="s">
        <v>90</v>
      </c>
      <c r="E2734" s="39">
        <v>55</v>
      </c>
      <c r="F2734" s="82">
        <f t="shared" si="126"/>
        <v>5.5E-2</v>
      </c>
      <c r="G2734" s="39">
        <f>VLOOKUP(N2734,Currecny_M!$A$1:$P$10,2,FALSE)</f>
        <v>83</v>
      </c>
      <c r="H2734" s="39">
        <f>MATCH(C2734,Currecny_M!$A$1:$P$1,0)</f>
        <v>12</v>
      </c>
      <c r="I2734" s="39">
        <f>VLOOKUP(N2734,Currecny_M!$A$1:$P$10,MATCH(Database!C2734,Currecny_M!$A$1:$P$1,0),FALSE)</f>
        <v>91.69</v>
      </c>
      <c r="J2734" s="82">
        <f t="shared" si="127"/>
        <v>5.0429500000000003</v>
      </c>
      <c r="K2734" s="39">
        <f>VLOOKUP('Cover page'!$B$6,Currecny_M!$A$1:$P$10,MATCH(Database!C2734,Currecny_M!$A$1:$P$1,0),FALSE)</f>
        <v>1</v>
      </c>
      <c r="L2734" s="82">
        <f t="shared" si="128"/>
        <v>5.0429500000000003</v>
      </c>
      <c r="M2734" s="82">
        <f>((E2734/$F$1)*VLOOKUP(N2734,Currecny_M!$A$1:$P$10,MATCH(Database!C2734,Currecny_M!$A$1:$P$1,0),FALSE))/VLOOKUP('Cover page'!$B$6,Currecny_M!$A$1:$P$10,MATCH(Database!C2734,Currecny_M!$A$1:$P$1,0),FALSE)</f>
        <v>5.0429500000000003</v>
      </c>
      <c r="N2734" s="6" t="str">
        <f>VLOOKUP(B2734,Master!$A$2:$C$11,3,FALSE)</f>
        <v>Euro</v>
      </c>
      <c r="O2734" s="6" t="str">
        <f>VLOOKUP(B2734,Master!$A$2:$C$11,2,FALSE)</f>
        <v>Europe</v>
      </c>
      <c r="Q2734" s="39" t="str">
        <f>VLOOKUP(D2734,GL_Master!$A$1:$D$80,2,FALSE)</f>
        <v>PL</v>
      </c>
      <c r="R2734" s="39" t="str">
        <f>VLOOKUP(D2734,GL_Master!$A$1:$D$80,3,FALSE)</f>
        <v>Office utility</v>
      </c>
      <c r="S2734" s="39" t="str">
        <f>VLOOKUP(D2734,GL_Master!$A$1:$D$80,4,FALSE)</f>
        <v>Electricity Expenses</v>
      </c>
    </row>
    <row r="2735" spans="1:19" x14ac:dyDescent="0.25">
      <c r="A2735" s="39" t="s">
        <v>262</v>
      </c>
      <c r="B2735" s="39" t="s">
        <v>237</v>
      </c>
      <c r="C2735" s="7">
        <v>44228</v>
      </c>
      <c r="D2735" s="39" t="s">
        <v>91</v>
      </c>
      <c r="E2735" s="39">
        <v>115</v>
      </c>
      <c r="F2735" s="82">
        <f t="shared" si="126"/>
        <v>0.115</v>
      </c>
      <c r="G2735" s="39">
        <f>VLOOKUP(N2735,Currecny_M!$A$1:$P$10,2,FALSE)</f>
        <v>83</v>
      </c>
      <c r="H2735" s="39">
        <f>MATCH(C2735,Currecny_M!$A$1:$P$1,0)</f>
        <v>12</v>
      </c>
      <c r="I2735" s="39">
        <f>VLOOKUP(N2735,Currecny_M!$A$1:$P$10,MATCH(Database!C2735,Currecny_M!$A$1:$P$1,0),FALSE)</f>
        <v>91.69</v>
      </c>
      <c r="J2735" s="82">
        <f t="shared" si="127"/>
        <v>10.54435</v>
      </c>
      <c r="K2735" s="39">
        <f>VLOOKUP('Cover page'!$B$6,Currecny_M!$A$1:$P$10,MATCH(Database!C2735,Currecny_M!$A$1:$P$1,0),FALSE)</f>
        <v>1</v>
      </c>
      <c r="L2735" s="82">
        <f t="shared" si="128"/>
        <v>10.54435</v>
      </c>
      <c r="M2735" s="82">
        <f>((E2735/$F$1)*VLOOKUP(N2735,Currecny_M!$A$1:$P$10,MATCH(Database!C2735,Currecny_M!$A$1:$P$1,0),FALSE))/VLOOKUP('Cover page'!$B$6,Currecny_M!$A$1:$P$10,MATCH(Database!C2735,Currecny_M!$A$1:$P$1,0),FALSE)</f>
        <v>10.54435</v>
      </c>
      <c r="N2735" s="6" t="str">
        <f>VLOOKUP(B2735,Master!$A$2:$C$11,3,FALSE)</f>
        <v>Euro</v>
      </c>
      <c r="O2735" s="6" t="str">
        <f>VLOOKUP(B2735,Master!$A$2:$C$11,2,FALSE)</f>
        <v>Europe</v>
      </c>
      <c r="Q2735" s="39" t="str">
        <f>VLOOKUP(D2735,GL_Master!$A$1:$D$80,2,FALSE)</f>
        <v>PL</v>
      </c>
      <c r="R2735" s="39" t="str">
        <f>VLOOKUP(D2735,GL_Master!$A$1:$D$80,3,FALSE)</f>
        <v>Misc. expenses</v>
      </c>
      <c r="S2735" s="39" t="str">
        <f>VLOOKUP(D2735,GL_Master!$A$1:$D$80,4,FALSE)</f>
        <v>Repair &amp; Maintenance</v>
      </c>
    </row>
    <row r="2736" spans="1:19" x14ac:dyDescent="0.25">
      <c r="A2736" s="39" t="s">
        <v>262</v>
      </c>
      <c r="B2736" s="39" t="s">
        <v>237</v>
      </c>
      <c r="C2736" s="7">
        <v>44228</v>
      </c>
      <c r="D2736" s="39" t="s">
        <v>92</v>
      </c>
      <c r="E2736" s="39">
        <v>83</v>
      </c>
      <c r="F2736" s="82">
        <f t="shared" si="126"/>
        <v>8.3000000000000004E-2</v>
      </c>
      <c r="G2736" s="39">
        <f>VLOOKUP(N2736,Currecny_M!$A$1:$P$10,2,FALSE)</f>
        <v>83</v>
      </c>
      <c r="H2736" s="39">
        <f>MATCH(C2736,Currecny_M!$A$1:$P$1,0)</f>
        <v>12</v>
      </c>
      <c r="I2736" s="39">
        <f>VLOOKUP(N2736,Currecny_M!$A$1:$P$10,MATCH(Database!C2736,Currecny_M!$A$1:$P$1,0),FALSE)</f>
        <v>91.69</v>
      </c>
      <c r="J2736" s="82">
        <f t="shared" si="127"/>
        <v>7.6102699999999999</v>
      </c>
      <c r="K2736" s="39">
        <f>VLOOKUP('Cover page'!$B$6,Currecny_M!$A$1:$P$10,MATCH(Database!C2736,Currecny_M!$A$1:$P$1,0),FALSE)</f>
        <v>1</v>
      </c>
      <c r="L2736" s="82">
        <f t="shared" si="128"/>
        <v>7.6102699999999999</v>
      </c>
      <c r="M2736" s="82">
        <f>((E2736/$F$1)*VLOOKUP(N2736,Currecny_M!$A$1:$P$10,MATCH(Database!C2736,Currecny_M!$A$1:$P$1,0),FALSE))/VLOOKUP('Cover page'!$B$6,Currecny_M!$A$1:$P$10,MATCH(Database!C2736,Currecny_M!$A$1:$P$1,0),FALSE)</f>
        <v>7.6102699999999999</v>
      </c>
      <c r="N2736" s="6" t="str">
        <f>VLOOKUP(B2736,Master!$A$2:$C$11,3,FALSE)</f>
        <v>Euro</v>
      </c>
      <c r="O2736" s="6" t="str">
        <f>VLOOKUP(B2736,Master!$A$2:$C$11,2,FALSE)</f>
        <v>Europe</v>
      </c>
      <c r="Q2736" s="39" t="str">
        <f>VLOOKUP(D2736,GL_Master!$A$1:$D$80,2,FALSE)</f>
        <v>PL</v>
      </c>
      <c r="R2736" s="39" t="str">
        <f>VLOOKUP(D2736,GL_Master!$A$1:$D$80,3,FALSE)</f>
        <v>Misc. expenses</v>
      </c>
      <c r="S2736" s="39" t="str">
        <f>VLOOKUP(D2736,GL_Master!$A$1:$D$80,4,FALSE)</f>
        <v>Repair &amp; Maintenance</v>
      </c>
    </row>
    <row r="2737" spans="1:19" x14ac:dyDescent="0.25">
      <c r="A2737" s="39" t="s">
        <v>262</v>
      </c>
      <c r="B2737" s="39" t="s">
        <v>237</v>
      </c>
      <c r="C2737" s="7">
        <v>44228</v>
      </c>
      <c r="D2737" s="39" t="s">
        <v>93</v>
      </c>
      <c r="E2737" s="39">
        <v>1002</v>
      </c>
      <c r="F2737" s="82">
        <f t="shared" si="126"/>
        <v>1.002</v>
      </c>
      <c r="G2737" s="39">
        <f>VLOOKUP(N2737,Currecny_M!$A$1:$P$10,2,FALSE)</f>
        <v>83</v>
      </c>
      <c r="H2737" s="39">
        <f>MATCH(C2737,Currecny_M!$A$1:$P$1,0)</f>
        <v>12</v>
      </c>
      <c r="I2737" s="39">
        <f>VLOOKUP(N2737,Currecny_M!$A$1:$P$10,MATCH(Database!C2737,Currecny_M!$A$1:$P$1,0),FALSE)</f>
        <v>91.69</v>
      </c>
      <c r="J2737" s="82">
        <f t="shared" si="127"/>
        <v>91.873379999999997</v>
      </c>
      <c r="K2737" s="39">
        <f>VLOOKUP('Cover page'!$B$6,Currecny_M!$A$1:$P$10,MATCH(Database!C2737,Currecny_M!$A$1:$P$1,0),FALSE)</f>
        <v>1</v>
      </c>
      <c r="L2737" s="82">
        <f t="shared" si="128"/>
        <v>91.873379999999997</v>
      </c>
      <c r="M2737" s="82">
        <f>((E2737/$F$1)*VLOOKUP(N2737,Currecny_M!$A$1:$P$10,MATCH(Database!C2737,Currecny_M!$A$1:$P$1,0),FALSE))/VLOOKUP('Cover page'!$B$6,Currecny_M!$A$1:$P$10,MATCH(Database!C2737,Currecny_M!$A$1:$P$1,0),FALSE)</f>
        <v>91.873379999999997</v>
      </c>
      <c r="N2737" s="6" t="str">
        <f>VLOOKUP(B2737,Master!$A$2:$C$11,3,FALSE)</f>
        <v>Euro</v>
      </c>
      <c r="O2737" s="6" t="str">
        <f>VLOOKUP(B2737,Master!$A$2:$C$11,2,FALSE)</f>
        <v>Europe</v>
      </c>
      <c r="Q2737" s="39" t="str">
        <f>VLOOKUP(D2737,GL_Master!$A$1:$D$80,2,FALSE)</f>
        <v>PL</v>
      </c>
      <c r="R2737" s="39" t="str">
        <f>VLOOKUP(D2737,GL_Master!$A$1:$D$80,3,FALSE)</f>
        <v>Salary wages &amp; benefits</v>
      </c>
      <c r="S2737" s="39" t="str">
        <f>VLOOKUP(D2737,GL_Master!$A$1:$D$80,4,FALSE)</f>
        <v>Employee benefits expense</v>
      </c>
    </row>
    <row r="2738" spans="1:19" x14ac:dyDescent="0.25">
      <c r="A2738" s="39" t="s">
        <v>262</v>
      </c>
      <c r="B2738" s="39" t="s">
        <v>237</v>
      </c>
      <c r="C2738" s="7">
        <v>44228</v>
      </c>
      <c r="D2738" s="39" t="s">
        <v>33</v>
      </c>
      <c r="E2738" s="39">
        <v>28</v>
      </c>
      <c r="F2738" s="82">
        <f t="shared" si="126"/>
        <v>2.8000000000000001E-2</v>
      </c>
      <c r="G2738" s="39">
        <f>VLOOKUP(N2738,Currecny_M!$A$1:$P$10,2,FALSE)</f>
        <v>83</v>
      </c>
      <c r="H2738" s="39">
        <f>MATCH(C2738,Currecny_M!$A$1:$P$1,0)</f>
        <v>12</v>
      </c>
      <c r="I2738" s="39">
        <f>VLOOKUP(N2738,Currecny_M!$A$1:$P$10,MATCH(Database!C2738,Currecny_M!$A$1:$P$1,0),FALSE)</f>
        <v>91.69</v>
      </c>
      <c r="J2738" s="82">
        <f t="shared" si="127"/>
        <v>2.56732</v>
      </c>
      <c r="K2738" s="39">
        <f>VLOOKUP('Cover page'!$B$6,Currecny_M!$A$1:$P$10,MATCH(Database!C2738,Currecny_M!$A$1:$P$1,0),FALSE)</f>
        <v>1</v>
      </c>
      <c r="L2738" s="82">
        <f t="shared" si="128"/>
        <v>2.56732</v>
      </c>
      <c r="M2738" s="82">
        <f>((E2738/$F$1)*VLOOKUP(N2738,Currecny_M!$A$1:$P$10,MATCH(Database!C2738,Currecny_M!$A$1:$P$1,0),FALSE))/VLOOKUP('Cover page'!$B$6,Currecny_M!$A$1:$P$10,MATCH(Database!C2738,Currecny_M!$A$1:$P$1,0),FALSE)</f>
        <v>2.56732</v>
      </c>
      <c r="N2738" s="6" t="str">
        <f>VLOOKUP(B2738,Master!$A$2:$C$11,3,FALSE)</f>
        <v>Euro</v>
      </c>
      <c r="O2738" s="6" t="str">
        <f>VLOOKUP(B2738,Master!$A$2:$C$11,2,FALSE)</f>
        <v>Europe</v>
      </c>
      <c r="Q2738" s="39" t="str">
        <f>VLOOKUP(D2738,GL_Master!$A$1:$D$80,2,FALSE)</f>
        <v>PL</v>
      </c>
      <c r="R2738" s="39" t="str">
        <f>VLOOKUP(D2738,GL_Master!$A$1:$D$80,3,FALSE)</f>
        <v>Staff welfare expenses</v>
      </c>
      <c r="S2738" s="39" t="str">
        <f>VLOOKUP(D2738,GL_Master!$A$1:$D$80,4,FALSE)</f>
        <v>Other staff welfare</v>
      </c>
    </row>
    <row r="2739" spans="1:19" x14ac:dyDescent="0.25">
      <c r="A2739" s="39" t="s">
        <v>262</v>
      </c>
      <c r="B2739" s="39" t="s">
        <v>237</v>
      </c>
      <c r="C2739" s="7">
        <v>44228</v>
      </c>
      <c r="D2739" s="39" t="s">
        <v>94</v>
      </c>
      <c r="E2739" s="39">
        <v>172</v>
      </c>
      <c r="F2739" s="82">
        <f t="shared" si="126"/>
        <v>0.17199999999999999</v>
      </c>
      <c r="G2739" s="39">
        <f>VLOOKUP(N2739,Currecny_M!$A$1:$P$10,2,FALSE)</f>
        <v>83</v>
      </c>
      <c r="H2739" s="39">
        <f>MATCH(C2739,Currecny_M!$A$1:$P$1,0)</f>
        <v>12</v>
      </c>
      <c r="I2739" s="39">
        <f>VLOOKUP(N2739,Currecny_M!$A$1:$P$10,MATCH(Database!C2739,Currecny_M!$A$1:$P$1,0),FALSE)</f>
        <v>91.69</v>
      </c>
      <c r="J2739" s="82">
        <f t="shared" si="127"/>
        <v>15.770679999999999</v>
      </c>
      <c r="K2739" s="39">
        <f>VLOOKUP('Cover page'!$B$6,Currecny_M!$A$1:$P$10,MATCH(Database!C2739,Currecny_M!$A$1:$P$1,0),FALSE)</f>
        <v>1</v>
      </c>
      <c r="L2739" s="82">
        <f t="shared" si="128"/>
        <v>15.770679999999999</v>
      </c>
      <c r="M2739" s="82">
        <f>((E2739/$F$1)*VLOOKUP(N2739,Currecny_M!$A$1:$P$10,MATCH(Database!C2739,Currecny_M!$A$1:$P$1,0),FALSE))/VLOOKUP('Cover page'!$B$6,Currecny_M!$A$1:$P$10,MATCH(Database!C2739,Currecny_M!$A$1:$P$1,0),FALSE)</f>
        <v>15.770679999999999</v>
      </c>
      <c r="N2739" s="6" t="str">
        <f>VLOOKUP(B2739,Master!$A$2:$C$11,3,FALSE)</f>
        <v>Euro</v>
      </c>
      <c r="O2739" s="6" t="str">
        <f>VLOOKUP(B2739,Master!$A$2:$C$11,2,FALSE)</f>
        <v>Europe</v>
      </c>
      <c r="Q2739" s="39" t="str">
        <f>VLOOKUP(D2739,GL_Master!$A$1:$D$80,2,FALSE)</f>
        <v>PL</v>
      </c>
      <c r="R2739" s="39" t="str">
        <f>VLOOKUP(D2739,GL_Master!$A$1:$D$80,3,FALSE)</f>
        <v xml:space="preserve">Gratuity expenses </v>
      </c>
      <c r="S2739" s="39" t="str">
        <f>VLOOKUP(D2739,GL_Master!$A$1:$D$80,4,FALSE)</f>
        <v>Gratuity</v>
      </c>
    </row>
    <row r="2740" spans="1:19" x14ac:dyDescent="0.25">
      <c r="A2740" s="39" t="s">
        <v>262</v>
      </c>
      <c r="B2740" s="39" t="s">
        <v>237</v>
      </c>
      <c r="C2740" s="7">
        <v>44228</v>
      </c>
      <c r="D2740" s="39" t="s">
        <v>95</v>
      </c>
      <c r="E2740" s="39">
        <v>56</v>
      </c>
      <c r="F2740" s="82">
        <f t="shared" si="126"/>
        <v>5.6000000000000001E-2</v>
      </c>
      <c r="G2740" s="39">
        <f>VLOOKUP(N2740,Currecny_M!$A$1:$P$10,2,FALSE)</f>
        <v>83</v>
      </c>
      <c r="H2740" s="39">
        <f>MATCH(C2740,Currecny_M!$A$1:$P$1,0)</f>
        <v>12</v>
      </c>
      <c r="I2740" s="39">
        <f>VLOOKUP(N2740,Currecny_M!$A$1:$P$10,MATCH(Database!C2740,Currecny_M!$A$1:$P$1,0),FALSE)</f>
        <v>91.69</v>
      </c>
      <c r="J2740" s="82">
        <f t="shared" si="127"/>
        <v>5.1346400000000001</v>
      </c>
      <c r="K2740" s="39">
        <f>VLOOKUP('Cover page'!$B$6,Currecny_M!$A$1:$P$10,MATCH(Database!C2740,Currecny_M!$A$1:$P$1,0),FALSE)</f>
        <v>1</v>
      </c>
      <c r="L2740" s="82">
        <f t="shared" si="128"/>
        <v>5.1346400000000001</v>
      </c>
      <c r="M2740" s="82">
        <f>((E2740/$F$1)*VLOOKUP(N2740,Currecny_M!$A$1:$P$10,MATCH(Database!C2740,Currecny_M!$A$1:$P$1,0),FALSE))/VLOOKUP('Cover page'!$B$6,Currecny_M!$A$1:$P$10,MATCH(Database!C2740,Currecny_M!$A$1:$P$1,0),FALSE)</f>
        <v>5.1346400000000001</v>
      </c>
      <c r="N2740" s="6" t="str">
        <f>VLOOKUP(B2740,Master!$A$2:$C$11,3,FALSE)</f>
        <v>Euro</v>
      </c>
      <c r="O2740" s="6" t="str">
        <f>VLOOKUP(B2740,Master!$A$2:$C$11,2,FALSE)</f>
        <v>Europe</v>
      </c>
      <c r="Q2740" s="39" t="str">
        <f>VLOOKUP(D2740,GL_Master!$A$1:$D$80,2,FALSE)</f>
        <v>PL</v>
      </c>
      <c r="R2740" s="39" t="str">
        <f>VLOOKUP(D2740,GL_Master!$A$1:$D$80,3,FALSE)</f>
        <v>Salary wages &amp; benefits</v>
      </c>
      <c r="S2740" s="39" t="str">
        <f>VLOOKUP(D2740,GL_Master!$A$1:$D$80,4,FALSE)</f>
        <v>Employee benefits expense</v>
      </c>
    </row>
    <row r="2741" spans="1:19" x14ac:dyDescent="0.25">
      <c r="A2741" s="39" t="s">
        <v>262</v>
      </c>
      <c r="B2741" s="39" t="s">
        <v>237</v>
      </c>
      <c r="C2741" s="7">
        <v>44228</v>
      </c>
      <c r="D2741" s="39" t="s">
        <v>96</v>
      </c>
      <c r="E2741" s="39">
        <v>496</v>
      </c>
      <c r="F2741" s="82">
        <f t="shared" si="126"/>
        <v>0.496</v>
      </c>
      <c r="G2741" s="39">
        <f>VLOOKUP(N2741,Currecny_M!$A$1:$P$10,2,FALSE)</f>
        <v>83</v>
      </c>
      <c r="H2741" s="39">
        <f>MATCH(C2741,Currecny_M!$A$1:$P$1,0)</f>
        <v>12</v>
      </c>
      <c r="I2741" s="39">
        <f>VLOOKUP(N2741,Currecny_M!$A$1:$P$10,MATCH(Database!C2741,Currecny_M!$A$1:$P$1,0),FALSE)</f>
        <v>91.69</v>
      </c>
      <c r="J2741" s="82">
        <f t="shared" si="127"/>
        <v>45.47824</v>
      </c>
      <c r="K2741" s="39">
        <f>VLOOKUP('Cover page'!$B$6,Currecny_M!$A$1:$P$10,MATCH(Database!C2741,Currecny_M!$A$1:$P$1,0),FALSE)</f>
        <v>1</v>
      </c>
      <c r="L2741" s="82">
        <f t="shared" si="128"/>
        <v>45.47824</v>
      </c>
      <c r="M2741" s="82">
        <f>((E2741/$F$1)*VLOOKUP(N2741,Currecny_M!$A$1:$P$10,MATCH(Database!C2741,Currecny_M!$A$1:$P$1,0),FALSE))/VLOOKUP('Cover page'!$B$6,Currecny_M!$A$1:$P$10,MATCH(Database!C2741,Currecny_M!$A$1:$P$1,0),FALSE)</f>
        <v>45.47824</v>
      </c>
      <c r="N2741" s="6" t="str">
        <f>VLOOKUP(B2741,Master!$A$2:$C$11,3,FALSE)</f>
        <v>Euro</v>
      </c>
      <c r="O2741" s="6" t="str">
        <f>VLOOKUP(B2741,Master!$A$2:$C$11,2,FALSE)</f>
        <v>Europe</v>
      </c>
      <c r="Q2741" s="39" t="str">
        <f>VLOOKUP(D2741,GL_Master!$A$1:$D$80,2,FALSE)</f>
        <v>PL</v>
      </c>
      <c r="R2741" s="39" t="str">
        <f>VLOOKUP(D2741,GL_Master!$A$1:$D$80,3,FALSE)</f>
        <v>Salary wages &amp; benefits</v>
      </c>
      <c r="S2741" s="39" t="str">
        <f>VLOOKUP(D2741,GL_Master!$A$1:$D$80,4,FALSE)</f>
        <v>Employee benefits expense</v>
      </c>
    </row>
    <row r="2742" spans="1:19" x14ac:dyDescent="0.25">
      <c r="A2742" s="39" t="s">
        <v>262</v>
      </c>
      <c r="B2742" s="39" t="s">
        <v>237</v>
      </c>
      <c r="C2742" s="7">
        <v>44228</v>
      </c>
      <c r="D2742" s="39" t="s">
        <v>97</v>
      </c>
      <c r="E2742" s="39">
        <v>29</v>
      </c>
      <c r="F2742" s="82">
        <f t="shared" si="126"/>
        <v>2.9000000000000001E-2</v>
      </c>
      <c r="G2742" s="39">
        <f>VLOOKUP(N2742,Currecny_M!$A$1:$P$10,2,FALSE)</f>
        <v>83</v>
      </c>
      <c r="H2742" s="39">
        <f>MATCH(C2742,Currecny_M!$A$1:$P$1,0)</f>
        <v>12</v>
      </c>
      <c r="I2742" s="39">
        <f>VLOOKUP(N2742,Currecny_M!$A$1:$P$10,MATCH(Database!C2742,Currecny_M!$A$1:$P$1,0),FALSE)</f>
        <v>91.69</v>
      </c>
      <c r="J2742" s="82">
        <f t="shared" si="127"/>
        <v>2.6590099999999999</v>
      </c>
      <c r="K2742" s="39">
        <f>VLOOKUP('Cover page'!$B$6,Currecny_M!$A$1:$P$10,MATCH(Database!C2742,Currecny_M!$A$1:$P$1,0),FALSE)</f>
        <v>1</v>
      </c>
      <c r="L2742" s="82">
        <f t="shared" si="128"/>
        <v>2.6590099999999999</v>
      </c>
      <c r="M2742" s="82">
        <f>((E2742/$F$1)*VLOOKUP(N2742,Currecny_M!$A$1:$P$10,MATCH(Database!C2742,Currecny_M!$A$1:$P$1,0),FALSE))/VLOOKUP('Cover page'!$B$6,Currecny_M!$A$1:$P$10,MATCH(Database!C2742,Currecny_M!$A$1:$P$1,0),FALSE)</f>
        <v>2.6590099999999999</v>
      </c>
      <c r="N2742" s="6" t="str">
        <f>VLOOKUP(B2742,Master!$A$2:$C$11,3,FALSE)</f>
        <v>Euro</v>
      </c>
      <c r="O2742" s="6" t="str">
        <f>VLOOKUP(B2742,Master!$A$2:$C$11,2,FALSE)</f>
        <v>Europe</v>
      </c>
      <c r="Q2742" s="39" t="str">
        <f>VLOOKUP(D2742,GL_Master!$A$1:$D$80,2,FALSE)</f>
        <v>PL</v>
      </c>
      <c r="R2742" s="39" t="str">
        <f>VLOOKUP(D2742,GL_Master!$A$1:$D$80,3,FALSE)</f>
        <v>Salary wages &amp; benefits</v>
      </c>
      <c r="S2742" s="39" t="str">
        <f>VLOOKUP(D2742,GL_Master!$A$1:$D$80,4,FALSE)</f>
        <v>Employee benefits expense</v>
      </c>
    </row>
    <row r="2743" spans="1:19" x14ac:dyDescent="0.25">
      <c r="A2743" s="39" t="s">
        <v>262</v>
      </c>
      <c r="B2743" s="39" t="s">
        <v>237</v>
      </c>
      <c r="C2743" s="7">
        <v>44228</v>
      </c>
      <c r="D2743" s="39" t="s">
        <v>98</v>
      </c>
      <c r="E2743" s="39">
        <v>56</v>
      </c>
      <c r="F2743" s="82">
        <f t="shared" si="126"/>
        <v>5.6000000000000001E-2</v>
      </c>
      <c r="G2743" s="39">
        <f>VLOOKUP(N2743,Currecny_M!$A$1:$P$10,2,FALSE)</f>
        <v>83</v>
      </c>
      <c r="H2743" s="39">
        <f>MATCH(C2743,Currecny_M!$A$1:$P$1,0)</f>
        <v>12</v>
      </c>
      <c r="I2743" s="39">
        <f>VLOOKUP(N2743,Currecny_M!$A$1:$P$10,MATCH(Database!C2743,Currecny_M!$A$1:$P$1,0),FALSE)</f>
        <v>91.69</v>
      </c>
      <c r="J2743" s="82">
        <f t="shared" si="127"/>
        <v>5.1346400000000001</v>
      </c>
      <c r="K2743" s="39">
        <f>VLOOKUP('Cover page'!$B$6,Currecny_M!$A$1:$P$10,MATCH(Database!C2743,Currecny_M!$A$1:$P$1,0),FALSE)</f>
        <v>1</v>
      </c>
      <c r="L2743" s="82">
        <f t="shared" si="128"/>
        <v>5.1346400000000001</v>
      </c>
      <c r="M2743" s="82">
        <f>((E2743/$F$1)*VLOOKUP(N2743,Currecny_M!$A$1:$P$10,MATCH(Database!C2743,Currecny_M!$A$1:$P$1,0),FALSE))/VLOOKUP('Cover page'!$B$6,Currecny_M!$A$1:$P$10,MATCH(Database!C2743,Currecny_M!$A$1:$P$1,0),FALSE)</f>
        <v>5.1346400000000001</v>
      </c>
      <c r="N2743" s="6" t="str">
        <f>VLOOKUP(B2743,Master!$A$2:$C$11,3,FALSE)</f>
        <v>Euro</v>
      </c>
      <c r="O2743" s="6" t="str">
        <f>VLOOKUP(B2743,Master!$A$2:$C$11,2,FALSE)</f>
        <v>Europe</v>
      </c>
      <c r="Q2743" s="39" t="str">
        <f>VLOOKUP(D2743,GL_Master!$A$1:$D$80,2,FALSE)</f>
        <v>PL</v>
      </c>
      <c r="R2743" s="39" t="str">
        <f>VLOOKUP(D2743,GL_Master!$A$1:$D$80,3,FALSE)</f>
        <v>Salary wages &amp; benefits</v>
      </c>
      <c r="S2743" s="39" t="str">
        <f>VLOOKUP(D2743,GL_Master!$A$1:$D$80,4,FALSE)</f>
        <v>Employee benefits expense</v>
      </c>
    </row>
    <row r="2744" spans="1:19" x14ac:dyDescent="0.25">
      <c r="A2744" s="39" t="s">
        <v>262</v>
      </c>
      <c r="B2744" s="39" t="s">
        <v>237</v>
      </c>
      <c r="C2744" s="7">
        <v>44228</v>
      </c>
      <c r="D2744" s="39" t="s">
        <v>99</v>
      </c>
      <c r="E2744" s="39">
        <v>29</v>
      </c>
      <c r="F2744" s="82">
        <f t="shared" si="126"/>
        <v>2.9000000000000001E-2</v>
      </c>
      <c r="G2744" s="39">
        <f>VLOOKUP(N2744,Currecny_M!$A$1:$P$10,2,FALSE)</f>
        <v>83</v>
      </c>
      <c r="H2744" s="39">
        <f>MATCH(C2744,Currecny_M!$A$1:$P$1,0)</f>
        <v>12</v>
      </c>
      <c r="I2744" s="39">
        <f>VLOOKUP(N2744,Currecny_M!$A$1:$P$10,MATCH(Database!C2744,Currecny_M!$A$1:$P$1,0),FALSE)</f>
        <v>91.69</v>
      </c>
      <c r="J2744" s="82">
        <f t="shared" si="127"/>
        <v>2.6590099999999999</v>
      </c>
      <c r="K2744" s="39">
        <f>VLOOKUP('Cover page'!$B$6,Currecny_M!$A$1:$P$10,MATCH(Database!C2744,Currecny_M!$A$1:$P$1,0),FALSE)</f>
        <v>1</v>
      </c>
      <c r="L2744" s="82">
        <f t="shared" si="128"/>
        <v>2.6590099999999999</v>
      </c>
      <c r="M2744" s="82">
        <f>((E2744/$F$1)*VLOOKUP(N2744,Currecny_M!$A$1:$P$10,MATCH(Database!C2744,Currecny_M!$A$1:$P$1,0),FALSE))/VLOOKUP('Cover page'!$B$6,Currecny_M!$A$1:$P$10,MATCH(Database!C2744,Currecny_M!$A$1:$P$1,0),FALSE)</f>
        <v>2.6590099999999999</v>
      </c>
      <c r="N2744" s="6" t="str">
        <f>VLOOKUP(B2744,Master!$A$2:$C$11,3,FALSE)</f>
        <v>Euro</v>
      </c>
      <c r="O2744" s="6" t="str">
        <f>VLOOKUP(B2744,Master!$A$2:$C$11,2,FALSE)</f>
        <v>Europe</v>
      </c>
      <c r="Q2744" s="39" t="str">
        <f>VLOOKUP(D2744,GL_Master!$A$1:$D$80,2,FALSE)</f>
        <v>PL</v>
      </c>
      <c r="R2744" s="39" t="str">
        <f>VLOOKUP(D2744,GL_Master!$A$1:$D$80,3,FALSE)</f>
        <v>Salary wages &amp; benefits</v>
      </c>
      <c r="S2744" s="39" t="str">
        <f>VLOOKUP(D2744,GL_Master!$A$1:$D$80,4,FALSE)</f>
        <v>Employee benefits expense</v>
      </c>
    </row>
    <row r="2745" spans="1:19" x14ac:dyDescent="0.25">
      <c r="A2745" s="39" t="s">
        <v>262</v>
      </c>
      <c r="B2745" s="39" t="s">
        <v>237</v>
      </c>
      <c r="C2745" s="7">
        <v>44228</v>
      </c>
      <c r="D2745" s="39" t="s">
        <v>100</v>
      </c>
      <c r="E2745" s="39">
        <v>197</v>
      </c>
      <c r="F2745" s="82">
        <f t="shared" si="126"/>
        <v>0.19700000000000001</v>
      </c>
      <c r="G2745" s="39">
        <f>VLOOKUP(N2745,Currecny_M!$A$1:$P$10,2,FALSE)</f>
        <v>83</v>
      </c>
      <c r="H2745" s="39">
        <f>MATCH(C2745,Currecny_M!$A$1:$P$1,0)</f>
        <v>12</v>
      </c>
      <c r="I2745" s="39">
        <f>VLOOKUP(N2745,Currecny_M!$A$1:$P$10,MATCH(Database!C2745,Currecny_M!$A$1:$P$1,0),FALSE)</f>
        <v>91.69</v>
      </c>
      <c r="J2745" s="82">
        <f t="shared" si="127"/>
        <v>18.062930000000001</v>
      </c>
      <c r="K2745" s="39">
        <f>VLOOKUP('Cover page'!$B$6,Currecny_M!$A$1:$P$10,MATCH(Database!C2745,Currecny_M!$A$1:$P$1,0),FALSE)</f>
        <v>1</v>
      </c>
      <c r="L2745" s="82">
        <f t="shared" si="128"/>
        <v>18.062930000000001</v>
      </c>
      <c r="M2745" s="82">
        <f>((E2745/$F$1)*VLOOKUP(N2745,Currecny_M!$A$1:$P$10,MATCH(Database!C2745,Currecny_M!$A$1:$P$1,0),FALSE))/VLOOKUP('Cover page'!$B$6,Currecny_M!$A$1:$P$10,MATCH(Database!C2745,Currecny_M!$A$1:$P$1,0),FALSE)</f>
        <v>18.062930000000001</v>
      </c>
      <c r="N2745" s="6" t="str">
        <f>VLOOKUP(B2745,Master!$A$2:$C$11,3,FALSE)</f>
        <v>Euro</v>
      </c>
      <c r="O2745" s="6" t="str">
        <f>VLOOKUP(B2745,Master!$A$2:$C$11,2,FALSE)</f>
        <v>Europe</v>
      </c>
      <c r="Q2745" s="39" t="str">
        <f>VLOOKUP(D2745,GL_Master!$A$1:$D$80,2,FALSE)</f>
        <v>PL</v>
      </c>
      <c r="R2745" s="39" t="str">
        <f>VLOOKUP(D2745,GL_Master!$A$1:$D$80,3,FALSE)</f>
        <v>Salary wages &amp; benefits</v>
      </c>
      <c r="S2745" s="39" t="str">
        <f>VLOOKUP(D2745,GL_Master!$A$1:$D$80,4,FALSE)</f>
        <v>Employee benefits expense</v>
      </c>
    </row>
    <row r="2746" spans="1:19" x14ac:dyDescent="0.25">
      <c r="A2746" s="39" t="s">
        <v>262</v>
      </c>
      <c r="B2746" s="39" t="s">
        <v>237</v>
      </c>
      <c r="C2746" s="7">
        <v>44228</v>
      </c>
      <c r="D2746" s="39" t="s">
        <v>30</v>
      </c>
      <c r="E2746" s="39">
        <v>54</v>
      </c>
      <c r="F2746" s="82">
        <f t="shared" si="126"/>
        <v>5.3999999999999999E-2</v>
      </c>
      <c r="G2746" s="39">
        <f>VLOOKUP(N2746,Currecny_M!$A$1:$P$10,2,FALSE)</f>
        <v>83</v>
      </c>
      <c r="H2746" s="39">
        <f>MATCH(C2746,Currecny_M!$A$1:$P$1,0)</f>
        <v>12</v>
      </c>
      <c r="I2746" s="39">
        <f>VLOOKUP(N2746,Currecny_M!$A$1:$P$10,MATCH(Database!C2746,Currecny_M!$A$1:$P$1,0),FALSE)</f>
        <v>91.69</v>
      </c>
      <c r="J2746" s="82">
        <f t="shared" si="127"/>
        <v>4.9512599999999996</v>
      </c>
      <c r="K2746" s="39">
        <f>VLOOKUP('Cover page'!$B$6,Currecny_M!$A$1:$P$10,MATCH(Database!C2746,Currecny_M!$A$1:$P$1,0),FALSE)</f>
        <v>1</v>
      </c>
      <c r="L2746" s="82">
        <f t="shared" si="128"/>
        <v>4.9512599999999996</v>
      </c>
      <c r="M2746" s="82">
        <f>((E2746/$F$1)*VLOOKUP(N2746,Currecny_M!$A$1:$P$10,MATCH(Database!C2746,Currecny_M!$A$1:$P$1,0),FALSE))/VLOOKUP('Cover page'!$B$6,Currecny_M!$A$1:$P$10,MATCH(Database!C2746,Currecny_M!$A$1:$P$1,0),FALSE)</f>
        <v>4.9512599999999996</v>
      </c>
      <c r="N2746" s="6" t="str">
        <f>VLOOKUP(B2746,Master!$A$2:$C$11,3,FALSE)</f>
        <v>Euro</v>
      </c>
      <c r="O2746" s="6" t="str">
        <f>VLOOKUP(B2746,Master!$A$2:$C$11,2,FALSE)</f>
        <v>Europe</v>
      </c>
      <c r="Q2746" s="39" t="str">
        <f>VLOOKUP(D2746,GL_Master!$A$1:$D$80,2,FALSE)</f>
        <v>PL</v>
      </c>
      <c r="R2746" s="39" t="str">
        <f>VLOOKUP(D2746,GL_Master!$A$1:$D$80,3,FALSE)</f>
        <v>Travelling and conveyance</v>
      </c>
      <c r="S2746" s="39" t="str">
        <f>VLOOKUP(D2746,GL_Master!$A$1:$D$80,4,FALSE)</f>
        <v>Local conveyance</v>
      </c>
    </row>
    <row r="2747" spans="1:19" x14ac:dyDescent="0.25">
      <c r="A2747" s="39" t="s">
        <v>262</v>
      </c>
      <c r="B2747" s="39" t="s">
        <v>237</v>
      </c>
      <c r="C2747" s="7">
        <v>44228</v>
      </c>
      <c r="D2747" s="39" t="s">
        <v>31</v>
      </c>
      <c r="E2747" s="39">
        <v>28</v>
      </c>
      <c r="F2747" s="82">
        <f t="shared" si="126"/>
        <v>2.8000000000000001E-2</v>
      </c>
      <c r="G2747" s="39">
        <f>VLOOKUP(N2747,Currecny_M!$A$1:$P$10,2,FALSE)</f>
        <v>83</v>
      </c>
      <c r="H2747" s="39">
        <f>MATCH(C2747,Currecny_M!$A$1:$P$1,0)</f>
        <v>12</v>
      </c>
      <c r="I2747" s="39">
        <f>VLOOKUP(N2747,Currecny_M!$A$1:$P$10,MATCH(Database!C2747,Currecny_M!$A$1:$P$1,0),FALSE)</f>
        <v>91.69</v>
      </c>
      <c r="J2747" s="82">
        <f t="shared" si="127"/>
        <v>2.56732</v>
      </c>
      <c r="K2747" s="39">
        <f>VLOOKUP('Cover page'!$B$6,Currecny_M!$A$1:$P$10,MATCH(Database!C2747,Currecny_M!$A$1:$P$1,0),FALSE)</f>
        <v>1</v>
      </c>
      <c r="L2747" s="82">
        <f t="shared" si="128"/>
        <v>2.56732</v>
      </c>
      <c r="M2747" s="82">
        <f>((E2747/$F$1)*VLOOKUP(N2747,Currecny_M!$A$1:$P$10,MATCH(Database!C2747,Currecny_M!$A$1:$P$1,0),FALSE))/VLOOKUP('Cover page'!$B$6,Currecny_M!$A$1:$P$10,MATCH(Database!C2747,Currecny_M!$A$1:$P$1,0),FALSE)</f>
        <v>2.56732</v>
      </c>
      <c r="N2747" s="6" t="str">
        <f>VLOOKUP(B2747,Master!$A$2:$C$11,3,FALSE)</f>
        <v>Euro</v>
      </c>
      <c r="O2747" s="6" t="str">
        <f>VLOOKUP(B2747,Master!$A$2:$C$11,2,FALSE)</f>
        <v>Europe</v>
      </c>
      <c r="Q2747" s="39" t="str">
        <f>VLOOKUP(D2747,GL_Master!$A$1:$D$80,2,FALSE)</f>
        <v>PL</v>
      </c>
      <c r="R2747" s="39" t="str">
        <f>VLOOKUP(D2747,GL_Master!$A$1:$D$80,3,FALSE)</f>
        <v>Office expenses</v>
      </c>
      <c r="S2747" s="39" t="str">
        <f>VLOOKUP(D2747,GL_Master!$A$1:$D$80,4,FALSE)</f>
        <v>Parking charges</v>
      </c>
    </row>
    <row r="2748" spans="1:19" x14ac:dyDescent="0.25">
      <c r="A2748" s="39" t="s">
        <v>262</v>
      </c>
      <c r="B2748" s="39" t="s">
        <v>237</v>
      </c>
      <c r="C2748" s="7">
        <v>44228</v>
      </c>
      <c r="D2748" s="39" t="s">
        <v>101</v>
      </c>
      <c r="E2748" s="39">
        <v>27</v>
      </c>
      <c r="F2748" s="82">
        <f t="shared" si="126"/>
        <v>2.7E-2</v>
      </c>
      <c r="G2748" s="39">
        <f>VLOOKUP(N2748,Currecny_M!$A$1:$P$10,2,FALSE)</f>
        <v>83</v>
      </c>
      <c r="H2748" s="39">
        <f>MATCH(C2748,Currecny_M!$A$1:$P$1,0)</f>
        <v>12</v>
      </c>
      <c r="I2748" s="39">
        <f>VLOOKUP(N2748,Currecny_M!$A$1:$P$10,MATCH(Database!C2748,Currecny_M!$A$1:$P$1,0),FALSE)</f>
        <v>91.69</v>
      </c>
      <c r="J2748" s="82">
        <f t="shared" si="127"/>
        <v>2.4756299999999998</v>
      </c>
      <c r="K2748" s="39">
        <f>VLOOKUP('Cover page'!$B$6,Currecny_M!$A$1:$P$10,MATCH(Database!C2748,Currecny_M!$A$1:$P$1,0),FALSE)</f>
        <v>1</v>
      </c>
      <c r="L2748" s="82">
        <f t="shared" si="128"/>
        <v>2.4756299999999998</v>
      </c>
      <c r="M2748" s="82">
        <f>((E2748/$F$1)*VLOOKUP(N2748,Currecny_M!$A$1:$P$10,MATCH(Database!C2748,Currecny_M!$A$1:$P$1,0),FALSE))/VLOOKUP('Cover page'!$B$6,Currecny_M!$A$1:$P$10,MATCH(Database!C2748,Currecny_M!$A$1:$P$1,0),FALSE)</f>
        <v>2.4756299999999998</v>
      </c>
      <c r="N2748" s="6" t="str">
        <f>VLOOKUP(B2748,Master!$A$2:$C$11,3,FALSE)</f>
        <v>Euro</v>
      </c>
      <c r="O2748" s="6" t="str">
        <f>VLOOKUP(B2748,Master!$A$2:$C$11,2,FALSE)</f>
        <v>Europe</v>
      </c>
      <c r="Q2748" s="39" t="str">
        <f>VLOOKUP(D2748,GL_Master!$A$1:$D$80,2,FALSE)</f>
        <v>PL</v>
      </c>
      <c r="R2748" s="39" t="str">
        <f>VLOOKUP(D2748,GL_Master!$A$1:$D$80,3,FALSE)</f>
        <v>COGS</v>
      </c>
      <c r="S2748" s="39" t="str">
        <f>VLOOKUP(D2748,GL_Master!$A$1:$D$80,4,FALSE)</f>
        <v>Purchase of other traded goods</v>
      </c>
    </row>
    <row r="2749" spans="1:19" x14ac:dyDescent="0.25">
      <c r="A2749" s="39" t="s">
        <v>262</v>
      </c>
      <c r="B2749" s="39" t="s">
        <v>237</v>
      </c>
      <c r="C2749" s="7">
        <v>44228</v>
      </c>
      <c r="D2749" s="39" t="s">
        <v>102</v>
      </c>
      <c r="E2749" s="39">
        <v>28</v>
      </c>
      <c r="F2749" s="82">
        <f t="shared" si="126"/>
        <v>2.8000000000000001E-2</v>
      </c>
      <c r="G2749" s="39">
        <f>VLOOKUP(N2749,Currecny_M!$A$1:$P$10,2,FALSE)</f>
        <v>83</v>
      </c>
      <c r="H2749" s="39">
        <f>MATCH(C2749,Currecny_M!$A$1:$P$1,0)</f>
        <v>12</v>
      </c>
      <c r="I2749" s="39">
        <f>VLOOKUP(N2749,Currecny_M!$A$1:$P$10,MATCH(Database!C2749,Currecny_M!$A$1:$P$1,0),FALSE)</f>
        <v>91.69</v>
      </c>
      <c r="J2749" s="82">
        <f t="shared" si="127"/>
        <v>2.56732</v>
      </c>
      <c r="K2749" s="39">
        <f>VLOOKUP('Cover page'!$B$6,Currecny_M!$A$1:$P$10,MATCH(Database!C2749,Currecny_M!$A$1:$P$1,0),FALSE)</f>
        <v>1</v>
      </c>
      <c r="L2749" s="82">
        <f t="shared" si="128"/>
        <v>2.56732</v>
      </c>
      <c r="M2749" s="82">
        <f>((E2749/$F$1)*VLOOKUP(N2749,Currecny_M!$A$1:$P$10,MATCH(Database!C2749,Currecny_M!$A$1:$P$1,0),FALSE))/VLOOKUP('Cover page'!$B$6,Currecny_M!$A$1:$P$10,MATCH(Database!C2749,Currecny_M!$A$1:$P$1,0),FALSE)</f>
        <v>2.56732</v>
      </c>
      <c r="N2749" s="6" t="str">
        <f>VLOOKUP(B2749,Master!$A$2:$C$11,3,FALSE)</f>
        <v>Euro</v>
      </c>
      <c r="O2749" s="6" t="str">
        <f>VLOOKUP(B2749,Master!$A$2:$C$11,2,FALSE)</f>
        <v>Europe</v>
      </c>
      <c r="Q2749" s="39" t="str">
        <f>VLOOKUP(D2749,GL_Master!$A$1:$D$80,2,FALSE)</f>
        <v>PL</v>
      </c>
      <c r="R2749" s="39" t="str">
        <f>VLOOKUP(D2749,GL_Master!$A$1:$D$80,3,FALSE)</f>
        <v>Staff welfare expenses</v>
      </c>
      <c r="S2749" s="39" t="str">
        <f>VLOOKUP(D2749,GL_Master!$A$1:$D$80,4,FALSE)</f>
        <v>Diwali Expense</v>
      </c>
    </row>
    <row r="2750" spans="1:19" x14ac:dyDescent="0.25">
      <c r="A2750" s="39" t="s">
        <v>262</v>
      </c>
      <c r="B2750" s="39" t="s">
        <v>237</v>
      </c>
      <c r="C2750" s="7">
        <v>44228</v>
      </c>
      <c r="D2750" s="39" t="s">
        <v>20</v>
      </c>
      <c r="E2750" s="39">
        <v>54</v>
      </c>
      <c r="F2750" s="82">
        <f t="shared" si="126"/>
        <v>5.3999999999999999E-2</v>
      </c>
      <c r="G2750" s="39">
        <f>VLOOKUP(N2750,Currecny_M!$A$1:$P$10,2,FALSE)</f>
        <v>83</v>
      </c>
      <c r="H2750" s="39">
        <f>MATCH(C2750,Currecny_M!$A$1:$P$1,0)</f>
        <v>12</v>
      </c>
      <c r="I2750" s="39">
        <f>VLOOKUP(N2750,Currecny_M!$A$1:$P$10,MATCH(Database!C2750,Currecny_M!$A$1:$P$1,0),FALSE)</f>
        <v>91.69</v>
      </c>
      <c r="J2750" s="82">
        <f t="shared" si="127"/>
        <v>4.9512599999999996</v>
      </c>
      <c r="K2750" s="39">
        <f>VLOOKUP('Cover page'!$B$6,Currecny_M!$A$1:$P$10,MATCH(Database!C2750,Currecny_M!$A$1:$P$1,0),FALSE)</f>
        <v>1</v>
      </c>
      <c r="L2750" s="82">
        <f t="shared" si="128"/>
        <v>4.9512599999999996</v>
      </c>
      <c r="M2750" s="82">
        <f>((E2750/$F$1)*VLOOKUP(N2750,Currecny_M!$A$1:$P$10,MATCH(Database!C2750,Currecny_M!$A$1:$P$1,0),FALSE))/VLOOKUP('Cover page'!$B$6,Currecny_M!$A$1:$P$10,MATCH(Database!C2750,Currecny_M!$A$1:$P$1,0),FALSE)</f>
        <v>4.9512599999999996</v>
      </c>
      <c r="N2750" s="6" t="str">
        <f>VLOOKUP(B2750,Master!$A$2:$C$11,3,FALSE)</f>
        <v>Euro</v>
      </c>
      <c r="O2750" s="6" t="str">
        <f>VLOOKUP(B2750,Master!$A$2:$C$11,2,FALSE)</f>
        <v>Europe</v>
      </c>
      <c r="Q2750" s="39" t="str">
        <f>VLOOKUP(D2750,GL_Master!$A$1:$D$80,2,FALSE)</f>
        <v>PL</v>
      </c>
      <c r="R2750" s="39" t="str">
        <f>VLOOKUP(D2750,GL_Master!$A$1:$D$80,3,FALSE)</f>
        <v>Selling and Marketing expenses</v>
      </c>
      <c r="S2750" s="39" t="str">
        <f>VLOOKUP(D2750,GL_Master!$A$1:$D$80,4,FALSE)</f>
        <v>Business promotion</v>
      </c>
    </row>
    <row r="2751" spans="1:19" x14ac:dyDescent="0.25">
      <c r="A2751" s="39" t="s">
        <v>262</v>
      </c>
      <c r="B2751" s="39" t="s">
        <v>237</v>
      </c>
      <c r="C2751" s="7">
        <v>44228</v>
      </c>
      <c r="D2751" s="39" t="s">
        <v>29</v>
      </c>
      <c r="E2751" s="39">
        <v>58</v>
      </c>
      <c r="F2751" s="82">
        <f t="shared" si="126"/>
        <v>5.8000000000000003E-2</v>
      </c>
      <c r="G2751" s="39">
        <f>VLOOKUP(N2751,Currecny_M!$A$1:$P$10,2,FALSE)</f>
        <v>83</v>
      </c>
      <c r="H2751" s="39">
        <f>MATCH(C2751,Currecny_M!$A$1:$P$1,0)</f>
        <v>12</v>
      </c>
      <c r="I2751" s="39">
        <f>VLOOKUP(N2751,Currecny_M!$A$1:$P$10,MATCH(Database!C2751,Currecny_M!$A$1:$P$1,0),FALSE)</f>
        <v>91.69</v>
      </c>
      <c r="J2751" s="82">
        <f t="shared" si="127"/>
        <v>5.3180199999999997</v>
      </c>
      <c r="K2751" s="39">
        <f>VLOOKUP('Cover page'!$B$6,Currecny_M!$A$1:$P$10,MATCH(Database!C2751,Currecny_M!$A$1:$P$1,0),FALSE)</f>
        <v>1</v>
      </c>
      <c r="L2751" s="82">
        <f t="shared" si="128"/>
        <v>5.3180199999999997</v>
      </c>
      <c r="M2751" s="82">
        <f>((E2751/$F$1)*VLOOKUP(N2751,Currecny_M!$A$1:$P$10,MATCH(Database!C2751,Currecny_M!$A$1:$P$1,0),FALSE))/VLOOKUP('Cover page'!$B$6,Currecny_M!$A$1:$P$10,MATCH(Database!C2751,Currecny_M!$A$1:$P$1,0),FALSE)</f>
        <v>5.3180199999999997</v>
      </c>
      <c r="N2751" s="6" t="str">
        <f>VLOOKUP(B2751,Master!$A$2:$C$11,3,FALSE)</f>
        <v>Euro</v>
      </c>
      <c r="O2751" s="6" t="str">
        <f>VLOOKUP(B2751,Master!$A$2:$C$11,2,FALSE)</f>
        <v>Europe</v>
      </c>
      <c r="Q2751" s="39" t="str">
        <f>VLOOKUP(D2751,GL_Master!$A$1:$D$80,2,FALSE)</f>
        <v>PL</v>
      </c>
      <c r="R2751" s="39" t="str">
        <f>VLOOKUP(D2751,GL_Master!$A$1:$D$80,3,FALSE)</f>
        <v>Communication &amp; internet exp</v>
      </c>
      <c r="S2751" s="39" t="str">
        <f>VLOOKUP(D2751,GL_Master!$A$1:$D$80,4,FALSE)</f>
        <v>Communication cost</v>
      </c>
    </row>
    <row r="2752" spans="1:19" x14ac:dyDescent="0.25">
      <c r="A2752" s="39" t="s">
        <v>262</v>
      </c>
      <c r="B2752" s="39" t="s">
        <v>237</v>
      </c>
      <c r="C2752" s="7">
        <v>44228</v>
      </c>
      <c r="D2752" s="39" t="s">
        <v>41</v>
      </c>
      <c r="E2752" s="39">
        <v>27</v>
      </c>
      <c r="F2752" s="82">
        <f t="shared" si="126"/>
        <v>2.7E-2</v>
      </c>
      <c r="G2752" s="39">
        <f>VLOOKUP(N2752,Currecny_M!$A$1:$P$10,2,FALSE)</f>
        <v>83</v>
      </c>
      <c r="H2752" s="39">
        <f>MATCH(C2752,Currecny_M!$A$1:$P$1,0)</f>
        <v>12</v>
      </c>
      <c r="I2752" s="39">
        <f>VLOOKUP(N2752,Currecny_M!$A$1:$P$10,MATCH(Database!C2752,Currecny_M!$A$1:$P$1,0),FALSE)</f>
        <v>91.69</v>
      </c>
      <c r="J2752" s="82">
        <f t="shared" si="127"/>
        <v>2.4756299999999998</v>
      </c>
      <c r="K2752" s="39">
        <f>VLOOKUP('Cover page'!$B$6,Currecny_M!$A$1:$P$10,MATCH(Database!C2752,Currecny_M!$A$1:$P$1,0),FALSE)</f>
        <v>1</v>
      </c>
      <c r="L2752" s="82">
        <f t="shared" si="128"/>
        <v>2.4756299999999998</v>
      </c>
      <c r="M2752" s="82">
        <f>((E2752/$F$1)*VLOOKUP(N2752,Currecny_M!$A$1:$P$10,MATCH(Database!C2752,Currecny_M!$A$1:$P$1,0),FALSE))/VLOOKUP('Cover page'!$B$6,Currecny_M!$A$1:$P$10,MATCH(Database!C2752,Currecny_M!$A$1:$P$1,0),FALSE)</f>
        <v>2.4756299999999998</v>
      </c>
      <c r="N2752" s="6" t="str">
        <f>VLOOKUP(B2752,Master!$A$2:$C$11,3,FALSE)</f>
        <v>Euro</v>
      </c>
      <c r="O2752" s="6" t="str">
        <f>VLOOKUP(B2752,Master!$A$2:$C$11,2,FALSE)</f>
        <v>Europe</v>
      </c>
      <c r="Q2752" s="39" t="str">
        <f>VLOOKUP(D2752,GL_Master!$A$1:$D$80,2,FALSE)</f>
        <v>PL</v>
      </c>
      <c r="R2752" s="39" t="str">
        <f>VLOOKUP(D2752,GL_Master!$A$1:$D$80,3,FALSE)</f>
        <v>Communication &amp; internet exp</v>
      </c>
      <c r="S2752" s="39" t="str">
        <f>VLOOKUP(D2752,GL_Master!$A$1:$D$80,4,FALSE)</f>
        <v>Communication cost</v>
      </c>
    </row>
    <row r="2753" spans="1:19" x14ac:dyDescent="0.25">
      <c r="A2753" s="39" t="s">
        <v>262</v>
      </c>
      <c r="B2753" s="39" t="s">
        <v>237</v>
      </c>
      <c r="C2753" s="7">
        <v>44228</v>
      </c>
      <c r="D2753" s="39" t="s">
        <v>103</v>
      </c>
      <c r="E2753" s="39">
        <v>56</v>
      </c>
      <c r="F2753" s="82">
        <f t="shared" si="126"/>
        <v>5.6000000000000001E-2</v>
      </c>
      <c r="G2753" s="39">
        <f>VLOOKUP(N2753,Currecny_M!$A$1:$P$10,2,FALSE)</f>
        <v>83</v>
      </c>
      <c r="H2753" s="39">
        <f>MATCH(C2753,Currecny_M!$A$1:$P$1,0)</f>
        <v>12</v>
      </c>
      <c r="I2753" s="39">
        <f>VLOOKUP(N2753,Currecny_M!$A$1:$P$10,MATCH(Database!C2753,Currecny_M!$A$1:$P$1,0),FALSE)</f>
        <v>91.69</v>
      </c>
      <c r="J2753" s="82">
        <f t="shared" si="127"/>
        <v>5.1346400000000001</v>
      </c>
      <c r="K2753" s="39">
        <f>VLOOKUP('Cover page'!$B$6,Currecny_M!$A$1:$P$10,MATCH(Database!C2753,Currecny_M!$A$1:$P$1,0),FALSE)</f>
        <v>1</v>
      </c>
      <c r="L2753" s="82">
        <f t="shared" si="128"/>
        <v>5.1346400000000001</v>
      </c>
      <c r="M2753" s="82">
        <f>((E2753/$F$1)*VLOOKUP(N2753,Currecny_M!$A$1:$P$10,MATCH(Database!C2753,Currecny_M!$A$1:$P$1,0),FALSE))/VLOOKUP('Cover page'!$B$6,Currecny_M!$A$1:$P$10,MATCH(Database!C2753,Currecny_M!$A$1:$P$1,0),FALSE)</f>
        <v>5.1346400000000001</v>
      </c>
      <c r="N2753" s="6" t="str">
        <f>VLOOKUP(B2753,Master!$A$2:$C$11,3,FALSE)</f>
        <v>Euro</v>
      </c>
      <c r="O2753" s="6" t="str">
        <f>VLOOKUP(B2753,Master!$A$2:$C$11,2,FALSE)</f>
        <v>Europe</v>
      </c>
      <c r="Q2753" s="39" t="str">
        <f>VLOOKUP(D2753,GL_Master!$A$1:$D$80,2,FALSE)</f>
        <v>PL</v>
      </c>
      <c r="R2753" s="39" t="str">
        <f>VLOOKUP(D2753,GL_Master!$A$1:$D$80,3,FALSE)</f>
        <v>Communication &amp; internet exp</v>
      </c>
      <c r="S2753" s="39" t="str">
        <f>VLOOKUP(D2753,GL_Master!$A$1:$D$80,4,FALSE)</f>
        <v>Communication cost</v>
      </c>
    </row>
    <row r="2754" spans="1:19" x14ac:dyDescent="0.25">
      <c r="A2754" s="39" t="s">
        <v>262</v>
      </c>
      <c r="B2754" s="39" t="s">
        <v>237</v>
      </c>
      <c r="C2754" s="7">
        <v>44228</v>
      </c>
      <c r="D2754" s="39" t="s">
        <v>104</v>
      </c>
      <c r="E2754" s="39">
        <v>82</v>
      </c>
      <c r="F2754" s="82">
        <f t="shared" si="126"/>
        <v>8.2000000000000003E-2</v>
      </c>
      <c r="G2754" s="39">
        <f>VLOOKUP(N2754,Currecny_M!$A$1:$P$10,2,FALSE)</f>
        <v>83</v>
      </c>
      <c r="H2754" s="39">
        <f>MATCH(C2754,Currecny_M!$A$1:$P$1,0)</f>
        <v>12</v>
      </c>
      <c r="I2754" s="39">
        <f>VLOOKUP(N2754,Currecny_M!$A$1:$P$10,MATCH(Database!C2754,Currecny_M!$A$1:$P$1,0),FALSE)</f>
        <v>91.69</v>
      </c>
      <c r="J2754" s="82">
        <f t="shared" si="127"/>
        <v>7.51858</v>
      </c>
      <c r="K2754" s="39">
        <f>VLOOKUP('Cover page'!$B$6,Currecny_M!$A$1:$P$10,MATCH(Database!C2754,Currecny_M!$A$1:$P$1,0),FALSE)</f>
        <v>1</v>
      </c>
      <c r="L2754" s="82">
        <f t="shared" si="128"/>
        <v>7.51858</v>
      </c>
      <c r="M2754" s="82">
        <f>((E2754/$F$1)*VLOOKUP(N2754,Currecny_M!$A$1:$P$10,MATCH(Database!C2754,Currecny_M!$A$1:$P$1,0),FALSE))/VLOOKUP('Cover page'!$B$6,Currecny_M!$A$1:$P$10,MATCH(Database!C2754,Currecny_M!$A$1:$P$1,0),FALSE)</f>
        <v>7.51858</v>
      </c>
      <c r="N2754" s="6" t="str">
        <f>VLOOKUP(B2754,Master!$A$2:$C$11,3,FALSE)</f>
        <v>Euro</v>
      </c>
      <c r="O2754" s="6" t="str">
        <f>VLOOKUP(B2754,Master!$A$2:$C$11,2,FALSE)</f>
        <v>Europe</v>
      </c>
      <c r="Q2754" s="39" t="str">
        <f>VLOOKUP(D2754,GL_Master!$A$1:$D$80,2,FALSE)</f>
        <v>PL</v>
      </c>
      <c r="R2754" s="39" t="str">
        <f>VLOOKUP(D2754,GL_Master!$A$1:$D$80,3,FALSE)</f>
        <v>Legal &amp; Professional expenses</v>
      </c>
      <c r="S2754" s="39" t="str">
        <f>VLOOKUP(D2754,GL_Master!$A$1:$D$80,4,FALSE)</f>
        <v>Professional Fees - Others</v>
      </c>
    </row>
    <row r="2755" spans="1:19" x14ac:dyDescent="0.25">
      <c r="A2755" s="39" t="s">
        <v>262</v>
      </c>
      <c r="B2755" s="39" t="s">
        <v>237</v>
      </c>
      <c r="C2755" s="7">
        <v>44228</v>
      </c>
      <c r="D2755" s="39" t="s">
        <v>105</v>
      </c>
      <c r="E2755" s="39">
        <v>57</v>
      </c>
      <c r="F2755" s="82">
        <f t="shared" si="126"/>
        <v>5.7000000000000002E-2</v>
      </c>
      <c r="G2755" s="39">
        <f>VLOOKUP(N2755,Currecny_M!$A$1:$P$10,2,FALSE)</f>
        <v>83</v>
      </c>
      <c r="H2755" s="39">
        <f>MATCH(C2755,Currecny_M!$A$1:$P$1,0)</f>
        <v>12</v>
      </c>
      <c r="I2755" s="39">
        <f>VLOOKUP(N2755,Currecny_M!$A$1:$P$10,MATCH(Database!C2755,Currecny_M!$A$1:$P$1,0),FALSE)</f>
        <v>91.69</v>
      </c>
      <c r="J2755" s="82">
        <f t="shared" si="127"/>
        <v>5.2263299999999999</v>
      </c>
      <c r="K2755" s="39">
        <f>VLOOKUP('Cover page'!$B$6,Currecny_M!$A$1:$P$10,MATCH(Database!C2755,Currecny_M!$A$1:$P$1,0),FALSE)</f>
        <v>1</v>
      </c>
      <c r="L2755" s="82">
        <f t="shared" si="128"/>
        <v>5.2263299999999999</v>
      </c>
      <c r="M2755" s="82">
        <f>((E2755/$F$1)*VLOOKUP(N2755,Currecny_M!$A$1:$P$10,MATCH(Database!C2755,Currecny_M!$A$1:$P$1,0),FALSE))/VLOOKUP('Cover page'!$B$6,Currecny_M!$A$1:$P$10,MATCH(Database!C2755,Currecny_M!$A$1:$P$1,0),FALSE)</f>
        <v>5.2263299999999999</v>
      </c>
      <c r="N2755" s="6" t="str">
        <f>VLOOKUP(B2755,Master!$A$2:$C$11,3,FALSE)</f>
        <v>Euro</v>
      </c>
      <c r="O2755" s="6" t="str">
        <f>VLOOKUP(B2755,Master!$A$2:$C$11,2,FALSE)</f>
        <v>Europe</v>
      </c>
      <c r="Q2755" s="39" t="str">
        <f>VLOOKUP(D2755,GL_Master!$A$1:$D$80,2,FALSE)</f>
        <v>PL</v>
      </c>
      <c r="R2755" s="39" t="str">
        <f>VLOOKUP(D2755,GL_Master!$A$1:$D$80,3,FALSE)</f>
        <v>Travelling and conveyance</v>
      </c>
      <c r="S2755" s="39" t="str">
        <f>VLOOKUP(D2755,GL_Master!$A$1:$D$80,4,FALSE)</f>
        <v>Car hiring and rental services</v>
      </c>
    </row>
    <row r="2756" spans="1:19" x14ac:dyDescent="0.25">
      <c r="A2756" s="39" t="s">
        <v>262</v>
      </c>
      <c r="B2756" s="39" t="s">
        <v>237</v>
      </c>
      <c r="C2756" s="7">
        <v>44228</v>
      </c>
      <c r="D2756" s="39" t="s">
        <v>106</v>
      </c>
      <c r="E2756" s="39">
        <v>28</v>
      </c>
      <c r="F2756" s="82">
        <f t="shared" ref="F2756:F2819" si="129">E2756/$F$1</f>
        <v>2.8000000000000001E-2</v>
      </c>
      <c r="G2756" s="39">
        <f>VLOOKUP(N2756,Currecny_M!$A$1:$P$10,2,FALSE)</f>
        <v>83</v>
      </c>
      <c r="H2756" s="39">
        <f>MATCH(C2756,Currecny_M!$A$1:$P$1,0)</f>
        <v>12</v>
      </c>
      <c r="I2756" s="39">
        <f>VLOOKUP(N2756,Currecny_M!$A$1:$P$10,MATCH(Database!C2756,Currecny_M!$A$1:$P$1,0),FALSE)</f>
        <v>91.69</v>
      </c>
      <c r="J2756" s="82">
        <f t="shared" ref="J2756:J2819" si="130">F2756*I2756</f>
        <v>2.56732</v>
      </c>
      <c r="K2756" s="39">
        <f>VLOOKUP('Cover page'!$B$6,Currecny_M!$A$1:$P$10,MATCH(Database!C2756,Currecny_M!$A$1:$P$1,0),FALSE)</f>
        <v>1</v>
      </c>
      <c r="L2756" s="82">
        <f t="shared" ref="L2756:L2819" si="131">J2756/K2756</f>
        <v>2.56732</v>
      </c>
      <c r="M2756" s="82">
        <f>((E2756/$F$1)*VLOOKUP(N2756,Currecny_M!$A$1:$P$10,MATCH(Database!C2756,Currecny_M!$A$1:$P$1,0),FALSE))/VLOOKUP('Cover page'!$B$6,Currecny_M!$A$1:$P$10,MATCH(Database!C2756,Currecny_M!$A$1:$P$1,0),FALSE)</f>
        <v>2.56732</v>
      </c>
      <c r="N2756" s="6" t="str">
        <f>VLOOKUP(B2756,Master!$A$2:$C$11,3,FALSE)</f>
        <v>Euro</v>
      </c>
      <c r="O2756" s="6" t="str">
        <f>VLOOKUP(B2756,Master!$A$2:$C$11,2,FALSE)</f>
        <v>Europe</v>
      </c>
      <c r="Q2756" s="39" t="str">
        <f>VLOOKUP(D2756,GL_Master!$A$1:$D$80,2,FALSE)</f>
        <v>PL</v>
      </c>
      <c r="R2756" s="39" t="str">
        <f>VLOOKUP(D2756,GL_Master!$A$1:$D$80,3,FALSE)</f>
        <v>Communication &amp; internet exp</v>
      </c>
      <c r="S2756" s="39" t="str">
        <f>VLOOKUP(D2756,GL_Master!$A$1:$D$80,4,FALSE)</f>
        <v>Printing &amp; Stationary</v>
      </c>
    </row>
    <row r="2757" spans="1:19" x14ac:dyDescent="0.25">
      <c r="A2757" s="39" t="s">
        <v>262</v>
      </c>
      <c r="B2757" s="39" t="s">
        <v>237</v>
      </c>
      <c r="C2757" s="7">
        <v>44228</v>
      </c>
      <c r="D2757" s="39" t="s">
        <v>32</v>
      </c>
      <c r="E2757" s="39">
        <v>27</v>
      </c>
      <c r="F2757" s="82">
        <f t="shared" si="129"/>
        <v>2.7E-2</v>
      </c>
      <c r="G2757" s="39">
        <f>VLOOKUP(N2757,Currecny_M!$A$1:$P$10,2,FALSE)</f>
        <v>83</v>
      </c>
      <c r="H2757" s="39">
        <f>MATCH(C2757,Currecny_M!$A$1:$P$1,0)</f>
        <v>12</v>
      </c>
      <c r="I2757" s="39">
        <f>VLOOKUP(N2757,Currecny_M!$A$1:$P$10,MATCH(Database!C2757,Currecny_M!$A$1:$P$1,0),FALSE)</f>
        <v>91.69</v>
      </c>
      <c r="J2757" s="82">
        <f t="shared" si="130"/>
        <v>2.4756299999999998</v>
      </c>
      <c r="K2757" s="39">
        <f>VLOOKUP('Cover page'!$B$6,Currecny_M!$A$1:$P$10,MATCH(Database!C2757,Currecny_M!$A$1:$P$1,0),FALSE)</f>
        <v>1</v>
      </c>
      <c r="L2757" s="82">
        <f t="shared" si="131"/>
        <v>2.4756299999999998</v>
      </c>
      <c r="M2757" s="82">
        <f>((E2757/$F$1)*VLOOKUP(N2757,Currecny_M!$A$1:$P$10,MATCH(Database!C2757,Currecny_M!$A$1:$P$1,0),FALSE))/VLOOKUP('Cover page'!$B$6,Currecny_M!$A$1:$P$10,MATCH(Database!C2757,Currecny_M!$A$1:$P$1,0),FALSE)</f>
        <v>2.4756299999999998</v>
      </c>
      <c r="N2757" s="6" t="str">
        <f>VLOOKUP(B2757,Master!$A$2:$C$11,3,FALSE)</f>
        <v>Euro</v>
      </c>
      <c r="O2757" s="6" t="str">
        <f>VLOOKUP(B2757,Master!$A$2:$C$11,2,FALSE)</f>
        <v>Europe</v>
      </c>
      <c r="Q2757" s="39" t="str">
        <f>VLOOKUP(D2757,GL_Master!$A$1:$D$80,2,FALSE)</f>
        <v>PL</v>
      </c>
      <c r="R2757" s="39" t="str">
        <f>VLOOKUP(D2757,GL_Master!$A$1:$D$80,3,FALSE)</f>
        <v>Communication &amp; internet exp</v>
      </c>
      <c r="S2757" s="39" t="str">
        <f>VLOOKUP(D2757,GL_Master!$A$1:$D$80,4,FALSE)</f>
        <v>Printing &amp; Stationary</v>
      </c>
    </row>
    <row r="2758" spans="1:19" x14ac:dyDescent="0.25">
      <c r="A2758" s="39" t="s">
        <v>262</v>
      </c>
      <c r="B2758" s="39" t="s">
        <v>237</v>
      </c>
      <c r="C2758" s="7">
        <v>44228</v>
      </c>
      <c r="D2758" s="39" t="s">
        <v>35</v>
      </c>
      <c r="E2758" s="39">
        <v>82</v>
      </c>
      <c r="F2758" s="82">
        <f t="shared" si="129"/>
        <v>8.2000000000000003E-2</v>
      </c>
      <c r="G2758" s="39">
        <f>VLOOKUP(N2758,Currecny_M!$A$1:$P$10,2,FALSE)</f>
        <v>83</v>
      </c>
      <c r="H2758" s="39">
        <f>MATCH(C2758,Currecny_M!$A$1:$P$1,0)</f>
        <v>12</v>
      </c>
      <c r="I2758" s="39">
        <f>VLOOKUP(N2758,Currecny_M!$A$1:$P$10,MATCH(Database!C2758,Currecny_M!$A$1:$P$1,0),FALSE)</f>
        <v>91.69</v>
      </c>
      <c r="J2758" s="82">
        <f t="shared" si="130"/>
        <v>7.51858</v>
      </c>
      <c r="K2758" s="39">
        <f>VLOOKUP('Cover page'!$B$6,Currecny_M!$A$1:$P$10,MATCH(Database!C2758,Currecny_M!$A$1:$P$1,0),FALSE)</f>
        <v>1</v>
      </c>
      <c r="L2758" s="82">
        <f t="shared" si="131"/>
        <v>7.51858</v>
      </c>
      <c r="M2758" s="82">
        <f>((E2758/$F$1)*VLOOKUP(N2758,Currecny_M!$A$1:$P$10,MATCH(Database!C2758,Currecny_M!$A$1:$P$1,0),FALSE))/VLOOKUP('Cover page'!$B$6,Currecny_M!$A$1:$P$10,MATCH(Database!C2758,Currecny_M!$A$1:$P$1,0),FALSE)</f>
        <v>7.51858</v>
      </c>
      <c r="N2758" s="6" t="str">
        <f>VLOOKUP(B2758,Master!$A$2:$C$11,3,FALSE)</f>
        <v>Euro</v>
      </c>
      <c r="O2758" s="6" t="str">
        <f>VLOOKUP(B2758,Master!$A$2:$C$11,2,FALSE)</f>
        <v>Europe</v>
      </c>
      <c r="Q2758" s="39" t="str">
        <f>VLOOKUP(D2758,GL_Master!$A$1:$D$80,2,FALSE)</f>
        <v>PL</v>
      </c>
      <c r="R2758" s="39" t="str">
        <f>VLOOKUP(D2758,GL_Master!$A$1:$D$80,3,FALSE)</f>
        <v>Security Expenses</v>
      </c>
      <c r="S2758" s="39" t="str">
        <f>VLOOKUP(D2758,GL_Master!$A$1:$D$80,4,FALSE)</f>
        <v>Security Expenses others</v>
      </c>
    </row>
    <row r="2759" spans="1:19" x14ac:dyDescent="0.25">
      <c r="A2759" s="39" t="s">
        <v>262</v>
      </c>
      <c r="B2759" s="39" t="s">
        <v>237</v>
      </c>
      <c r="C2759" s="7">
        <v>44228</v>
      </c>
      <c r="D2759" s="39" t="s">
        <v>38</v>
      </c>
      <c r="E2759" s="39">
        <v>28</v>
      </c>
      <c r="F2759" s="82">
        <f t="shared" si="129"/>
        <v>2.8000000000000001E-2</v>
      </c>
      <c r="G2759" s="39">
        <f>VLOOKUP(N2759,Currecny_M!$A$1:$P$10,2,FALSE)</f>
        <v>83</v>
      </c>
      <c r="H2759" s="39">
        <f>MATCH(C2759,Currecny_M!$A$1:$P$1,0)</f>
        <v>12</v>
      </c>
      <c r="I2759" s="39">
        <f>VLOOKUP(N2759,Currecny_M!$A$1:$P$10,MATCH(Database!C2759,Currecny_M!$A$1:$P$1,0),FALSE)</f>
        <v>91.69</v>
      </c>
      <c r="J2759" s="82">
        <f t="shared" si="130"/>
        <v>2.56732</v>
      </c>
      <c r="K2759" s="39">
        <f>VLOOKUP('Cover page'!$B$6,Currecny_M!$A$1:$P$10,MATCH(Database!C2759,Currecny_M!$A$1:$P$1,0),FALSE)</f>
        <v>1</v>
      </c>
      <c r="L2759" s="82">
        <f t="shared" si="131"/>
        <v>2.56732</v>
      </c>
      <c r="M2759" s="82">
        <f>((E2759/$F$1)*VLOOKUP(N2759,Currecny_M!$A$1:$P$10,MATCH(Database!C2759,Currecny_M!$A$1:$P$1,0),FALSE))/VLOOKUP('Cover page'!$B$6,Currecny_M!$A$1:$P$10,MATCH(Database!C2759,Currecny_M!$A$1:$P$1,0),FALSE)</f>
        <v>2.56732</v>
      </c>
      <c r="N2759" s="6" t="str">
        <f>VLOOKUP(B2759,Master!$A$2:$C$11,3,FALSE)</f>
        <v>Euro</v>
      </c>
      <c r="O2759" s="6" t="str">
        <f>VLOOKUP(B2759,Master!$A$2:$C$11,2,FALSE)</f>
        <v>Europe</v>
      </c>
      <c r="Q2759" s="39" t="str">
        <f>VLOOKUP(D2759,GL_Master!$A$1:$D$80,2,FALSE)</f>
        <v>PL</v>
      </c>
      <c r="R2759" s="39" t="str">
        <f>VLOOKUP(D2759,GL_Master!$A$1:$D$80,3,FALSE)</f>
        <v>House Keeping Expenses</v>
      </c>
      <c r="S2759" s="39" t="str">
        <f>VLOOKUP(D2759,GL_Master!$A$1:$D$80,4,FALSE)</f>
        <v>House Keeping Expenses</v>
      </c>
    </row>
    <row r="2760" spans="1:19" x14ac:dyDescent="0.25">
      <c r="A2760" s="39" t="s">
        <v>262</v>
      </c>
      <c r="B2760" s="39" t="s">
        <v>237</v>
      </c>
      <c r="C2760" s="7">
        <v>44228</v>
      </c>
      <c r="D2760" s="39" t="s">
        <v>107</v>
      </c>
      <c r="E2760" s="39">
        <v>27</v>
      </c>
      <c r="F2760" s="82">
        <f t="shared" si="129"/>
        <v>2.7E-2</v>
      </c>
      <c r="G2760" s="39">
        <f>VLOOKUP(N2760,Currecny_M!$A$1:$P$10,2,FALSE)</f>
        <v>83</v>
      </c>
      <c r="H2760" s="39">
        <f>MATCH(C2760,Currecny_M!$A$1:$P$1,0)</f>
        <v>12</v>
      </c>
      <c r="I2760" s="39">
        <f>VLOOKUP(N2760,Currecny_M!$A$1:$P$10,MATCH(Database!C2760,Currecny_M!$A$1:$P$1,0),FALSE)</f>
        <v>91.69</v>
      </c>
      <c r="J2760" s="82">
        <f t="shared" si="130"/>
        <v>2.4756299999999998</v>
      </c>
      <c r="K2760" s="39">
        <f>VLOOKUP('Cover page'!$B$6,Currecny_M!$A$1:$P$10,MATCH(Database!C2760,Currecny_M!$A$1:$P$1,0),FALSE)</f>
        <v>1</v>
      </c>
      <c r="L2760" s="82">
        <f t="shared" si="131"/>
        <v>2.4756299999999998</v>
      </c>
      <c r="M2760" s="82">
        <f>((E2760/$F$1)*VLOOKUP(N2760,Currecny_M!$A$1:$P$10,MATCH(Database!C2760,Currecny_M!$A$1:$P$1,0),FALSE))/VLOOKUP('Cover page'!$B$6,Currecny_M!$A$1:$P$10,MATCH(Database!C2760,Currecny_M!$A$1:$P$1,0),FALSE)</f>
        <v>2.4756299999999998</v>
      </c>
      <c r="N2760" s="6" t="str">
        <f>VLOOKUP(B2760,Master!$A$2:$C$11,3,FALSE)</f>
        <v>Euro</v>
      </c>
      <c r="O2760" s="6" t="str">
        <f>VLOOKUP(B2760,Master!$A$2:$C$11,2,FALSE)</f>
        <v>Europe</v>
      </c>
      <c r="Q2760" s="39" t="str">
        <f>VLOOKUP(D2760,GL_Master!$A$1:$D$80,2,FALSE)</f>
        <v>PL</v>
      </c>
      <c r="R2760" s="39" t="str">
        <f>VLOOKUP(D2760,GL_Master!$A$1:$D$80,3,FALSE)</f>
        <v>Misc. expenses</v>
      </c>
      <c r="S2760" s="39" t="str">
        <f>VLOOKUP(D2760,GL_Master!$A$1:$D$80,4,FALSE)</f>
        <v>Repair &amp; Maintenance</v>
      </c>
    </row>
    <row r="2761" spans="1:19" x14ac:dyDescent="0.25">
      <c r="A2761" s="39" t="s">
        <v>262</v>
      </c>
      <c r="B2761" s="39" t="s">
        <v>237</v>
      </c>
      <c r="C2761" s="7">
        <v>44228</v>
      </c>
      <c r="D2761" s="39" t="s">
        <v>108</v>
      </c>
      <c r="E2761" s="39">
        <v>29</v>
      </c>
      <c r="F2761" s="82">
        <f t="shared" si="129"/>
        <v>2.9000000000000001E-2</v>
      </c>
      <c r="G2761" s="39">
        <f>VLOOKUP(N2761,Currecny_M!$A$1:$P$10,2,FALSE)</f>
        <v>83</v>
      </c>
      <c r="H2761" s="39">
        <f>MATCH(C2761,Currecny_M!$A$1:$P$1,0)</f>
        <v>12</v>
      </c>
      <c r="I2761" s="39">
        <f>VLOOKUP(N2761,Currecny_M!$A$1:$P$10,MATCH(Database!C2761,Currecny_M!$A$1:$P$1,0),FALSE)</f>
        <v>91.69</v>
      </c>
      <c r="J2761" s="82">
        <f t="shared" si="130"/>
        <v>2.6590099999999999</v>
      </c>
      <c r="K2761" s="39">
        <f>VLOOKUP('Cover page'!$B$6,Currecny_M!$A$1:$P$10,MATCH(Database!C2761,Currecny_M!$A$1:$P$1,0),FALSE)</f>
        <v>1</v>
      </c>
      <c r="L2761" s="82">
        <f t="shared" si="131"/>
        <v>2.6590099999999999</v>
      </c>
      <c r="M2761" s="82">
        <f>((E2761/$F$1)*VLOOKUP(N2761,Currecny_M!$A$1:$P$10,MATCH(Database!C2761,Currecny_M!$A$1:$P$1,0),FALSE))/VLOOKUP('Cover page'!$B$6,Currecny_M!$A$1:$P$10,MATCH(Database!C2761,Currecny_M!$A$1:$P$1,0),FALSE)</f>
        <v>2.6590099999999999</v>
      </c>
      <c r="N2761" s="6" t="str">
        <f>VLOOKUP(B2761,Master!$A$2:$C$11,3,FALSE)</f>
        <v>Euro</v>
      </c>
      <c r="O2761" s="6" t="str">
        <f>VLOOKUP(B2761,Master!$A$2:$C$11,2,FALSE)</f>
        <v>Europe</v>
      </c>
      <c r="Q2761" s="39" t="str">
        <f>VLOOKUP(D2761,GL_Master!$A$1:$D$80,2,FALSE)</f>
        <v>PL</v>
      </c>
      <c r="R2761" s="39" t="str">
        <f>VLOOKUP(D2761,GL_Master!$A$1:$D$80,3,FALSE)</f>
        <v>Misc. expenses</v>
      </c>
      <c r="S2761" s="39" t="str">
        <f>VLOOKUP(D2761,GL_Master!$A$1:$D$80,4,FALSE)</f>
        <v>Repair &amp; Maintenance</v>
      </c>
    </row>
    <row r="2762" spans="1:19" x14ac:dyDescent="0.25">
      <c r="A2762" s="39" t="s">
        <v>262</v>
      </c>
      <c r="B2762" s="39" t="s">
        <v>237</v>
      </c>
      <c r="C2762" s="7">
        <v>44228</v>
      </c>
      <c r="D2762" s="39" t="s">
        <v>9</v>
      </c>
      <c r="E2762" s="39">
        <v>253</v>
      </c>
      <c r="F2762" s="82">
        <f t="shared" si="129"/>
        <v>0.253</v>
      </c>
      <c r="G2762" s="39">
        <f>VLOOKUP(N2762,Currecny_M!$A$1:$P$10,2,FALSE)</f>
        <v>83</v>
      </c>
      <c r="H2762" s="39">
        <f>MATCH(C2762,Currecny_M!$A$1:$P$1,0)</f>
        <v>12</v>
      </c>
      <c r="I2762" s="39">
        <f>VLOOKUP(N2762,Currecny_M!$A$1:$P$10,MATCH(Database!C2762,Currecny_M!$A$1:$P$1,0),FALSE)</f>
        <v>91.69</v>
      </c>
      <c r="J2762" s="82">
        <f t="shared" si="130"/>
        <v>23.197569999999999</v>
      </c>
      <c r="K2762" s="39">
        <f>VLOOKUP('Cover page'!$B$6,Currecny_M!$A$1:$P$10,MATCH(Database!C2762,Currecny_M!$A$1:$P$1,0),FALSE)</f>
        <v>1</v>
      </c>
      <c r="L2762" s="82">
        <f t="shared" si="131"/>
        <v>23.197569999999999</v>
      </c>
      <c r="M2762" s="82">
        <f>((E2762/$F$1)*VLOOKUP(N2762,Currecny_M!$A$1:$P$10,MATCH(Database!C2762,Currecny_M!$A$1:$P$1,0),FALSE))/VLOOKUP('Cover page'!$B$6,Currecny_M!$A$1:$P$10,MATCH(Database!C2762,Currecny_M!$A$1:$P$1,0),FALSE)</f>
        <v>23.197569999999999</v>
      </c>
      <c r="N2762" s="6" t="str">
        <f>VLOOKUP(B2762,Master!$A$2:$C$11,3,FALSE)</f>
        <v>Euro</v>
      </c>
      <c r="O2762" s="6" t="str">
        <f>VLOOKUP(B2762,Master!$A$2:$C$11,2,FALSE)</f>
        <v>Europe</v>
      </c>
      <c r="Q2762" s="39" t="str">
        <f>VLOOKUP(D2762,GL_Master!$A$1:$D$80,2,FALSE)</f>
        <v>PL</v>
      </c>
      <c r="R2762" s="39" t="str">
        <f>VLOOKUP(D2762,GL_Master!$A$1:$D$80,3,FALSE)</f>
        <v>Rent</v>
      </c>
      <c r="S2762" s="39" t="str">
        <f>VLOOKUP(D2762,GL_Master!$A$1:$D$80,4,FALSE)</f>
        <v>Office Rent</v>
      </c>
    </row>
    <row r="2763" spans="1:19" x14ac:dyDescent="0.25">
      <c r="A2763" s="39" t="s">
        <v>262</v>
      </c>
      <c r="B2763" s="39" t="s">
        <v>237</v>
      </c>
      <c r="C2763" s="7">
        <v>44228</v>
      </c>
      <c r="D2763" s="39" t="s">
        <v>109</v>
      </c>
      <c r="E2763" s="39">
        <v>-143</v>
      </c>
      <c r="F2763" s="82">
        <f t="shared" si="129"/>
        <v>-0.14299999999999999</v>
      </c>
      <c r="G2763" s="39">
        <f>VLOOKUP(N2763,Currecny_M!$A$1:$P$10,2,FALSE)</f>
        <v>83</v>
      </c>
      <c r="H2763" s="39">
        <f>MATCH(C2763,Currecny_M!$A$1:$P$1,0)</f>
        <v>12</v>
      </c>
      <c r="I2763" s="39">
        <f>VLOOKUP(N2763,Currecny_M!$A$1:$P$10,MATCH(Database!C2763,Currecny_M!$A$1:$P$1,0),FALSE)</f>
        <v>91.69</v>
      </c>
      <c r="J2763" s="82">
        <f t="shared" si="130"/>
        <v>-13.111669999999998</v>
      </c>
      <c r="K2763" s="39">
        <f>VLOOKUP('Cover page'!$B$6,Currecny_M!$A$1:$P$10,MATCH(Database!C2763,Currecny_M!$A$1:$P$1,0),FALSE)</f>
        <v>1</v>
      </c>
      <c r="L2763" s="82">
        <f t="shared" si="131"/>
        <v>-13.111669999999998</v>
      </c>
      <c r="M2763" s="82">
        <f>((E2763/$F$1)*VLOOKUP(N2763,Currecny_M!$A$1:$P$10,MATCH(Database!C2763,Currecny_M!$A$1:$P$1,0),FALSE))/VLOOKUP('Cover page'!$B$6,Currecny_M!$A$1:$P$10,MATCH(Database!C2763,Currecny_M!$A$1:$P$1,0),FALSE)</f>
        <v>-13.111669999999998</v>
      </c>
      <c r="N2763" s="6" t="str">
        <f>VLOOKUP(B2763,Master!$A$2:$C$11,3,FALSE)</f>
        <v>Euro</v>
      </c>
      <c r="O2763" s="6" t="str">
        <f>VLOOKUP(B2763,Master!$A$2:$C$11,2,FALSE)</f>
        <v>Europe</v>
      </c>
      <c r="Q2763" s="39" t="str">
        <f>VLOOKUP(D2763,GL_Master!$A$1:$D$80,2,FALSE)</f>
        <v>PL</v>
      </c>
      <c r="R2763" s="39" t="str">
        <f>VLOOKUP(D2763,GL_Master!$A$1:$D$80,3,FALSE)</f>
        <v>Travelling and conveyance</v>
      </c>
      <c r="S2763" s="39" t="str">
        <f>VLOOKUP(D2763,GL_Master!$A$1:$D$80,4,FALSE)</f>
        <v>Travelling , hotel lodging</v>
      </c>
    </row>
    <row r="2764" spans="1:19" x14ac:dyDescent="0.25">
      <c r="A2764" s="39" t="s">
        <v>262</v>
      </c>
      <c r="B2764" s="39" t="s">
        <v>237</v>
      </c>
      <c r="C2764" s="7">
        <v>44228</v>
      </c>
      <c r="D2764" s="39" t="s">
        <v>110</v>
      </c>
      <c r="E2764" s="39">
        <v>57</v>
      </c>
      <c r="F2764" s="82">
        <f t="shared" si="129"/>
        <v>5.7000000000000002E-2</v>
      </c>
      <c r="G2764" s="39">
        <f>VLOOKUP(N2764,Currecny_M!$A$1:$P$10,2,FALSE)</f>
        <v>83</v>
      </c>
      <c r="H2764" s="39">
        <f>MATCH(C2764,Currecny_M!$A$1:$P$1,0)</f>
        <v>12</v>
      </c>
      <c r="I2764" s="39">
        <f>VLOOKUP(N2764,Currecny_M!$A$1:$P$10,MATCH(Database!C2764,Currecny_M!$A$1:$P$1,0),FALSE)</f>
        <v>91.69</v>
      </c>
      <c r="J2764" s="82">
        <f t="shared" si="130"/>
        <v>5.2263299999999999</v>
      </c>
      <c r="K2764" s="39">
        <f>VLOOKUP('Cover page'!$B$6,Currecny_M!$A$1:$P$10,MATCH(Database!C2764,Currecny_M!$A$1:$P$1,0),FALSE)</f>
        <v>1</v>
      </c>
      <c r="L2764" s="82">
        <f t="shared" si="131"/>
        <v>5.2263299999999999</v>
      </c>
      <c r="M2764" s="82">
        <f>((E2764/$F$1)*VLOOKUP(N2764,Currecny_M!$A$1:$P$10,MATCH(Database!C2764,Currecny_M!$A$1:$P$1,0),FALSE))/VLOOKUP('Cover page'!$B$6,Currecny_M!$A$1:$P$10,MATCH(Database!C2764,Currecny_M!$A$1:$P$1,0),FALSE)</f>
        <v>5.2263299999999999</v>
      </c>
      <c r="N2764" s="6" t="str">
        <f>VLOOKUP(B2764,Master!$A$2:$C$11,3,FALSE)</f>
        <v>Euro</v>
      </c>
      <c r="O2764" s="6" t="str">
        <f>VLOOKUP(B2764,Master!$A$2:$C$11,2,FALSE)</f>
        <v>Europe</v>
      </c>
      <c r="Q2764" s="39" t="str">
        <f>VLOOKUP(D2764,GL_Master!$A$1:$D$80,2,FALSE)</f>
        <v>PL</v>
      </c>
      <c r="R2764" s="39" t="str">
        <f>VLOOKUP(D2764,GL_Master!$A$1:$D$80,3,FALSE)</f>
        <v>Travelling and conveyance</v>
      </c>
      <c r="S2764" s="39" t="str">
        <f>VLOOKUP(D2764,GL_Master!$A$1:$D$80,4,FALSE)</f>
        <v>Travelling , hotel lodging</v>
      </c>
    </row>
    <row r="2765" spans="1:19" x14ac:dyDescent="0.25">
      <c r="A2765" s="39" t="s">
        <v>262</v>
      </c>
      <c r="B2765" s="39" t="s">
        <v>237</v>
      </c>
      <c r="C2765" s="7">
        <v>44228</v>
      </c>
      <c r="D2765" s="39" t="s">
        <v>111</v>
      </c>
      <c r="E2765" s="39">
        <v>28</v>
      </c>
      <c r="F2765" s="82">
        <f t="shared" si="129"/>
        <v>2.8000000000000001E-2</v>
      </c>
      <c r="G2765" s="39">
        <f>VLOOKUP(N2765,Currecny_M!$A$1:$P$10,2,FALSE)</f>
        <v>83</v>
      </c>
      <c r="H2765" s="39">
        <f>MATCH(C2765,Currecny_M!$A$1:$P$1,0)</f>
        <v>12</v>
      </c>
      <c r="I2765" s="39">
        <f>VLOOKUP(N2765,Currecny_M!$A$1:$P$10,MATCH(Database!C2765,Currecny_M!$A$1:$P$1,0),FALSE)</f>
        <v>91.69</v>
      </c>
      <c r="J2765" s="82">
        <f t="shared" si="130"/>
        <v>2.56732</v>
      </c>
      <c r="K2765" s="39">
        <f>VLOOKUP('Cover page'!$B$6,Currecny_M!$A$1:$P$10,MATCH(Database!C2765,Currecny_M!$A$1:$P$1,0),FALSE)</f>
        <v>1</v>
      </c>
      <c r="L2765" s="82">
        <f t="shared" si="131"/>
        <v>2.56732</v>
      </c>
      <c r="M2765" s="82">
        <f>((E2765/$F$1)*VLOOKUP(N2765,Currecny_M!$A$1:$P$10,MATCH(Database!C2765,Currecny_M!$A$1:$P$1,0),FALSE))/VLOOKUP('Cover page'!$B$6,Currecny_M!$A$1:$P$10,MATCH(Database!C2765,Currecny_M!$A$1:$P$1,0),FALSE)</f>
        <v>2.56732</v>
      </c>
      <c r="N2765" s="6" t="str">
        <f>VLOOKUP(B2765,Master!$A$2:$C$11,3,FALSE)</f>
        <v>Euro</v>
      </c>
      <c r="O2765" s="6" t="str">
        <f>VLOOKUP(B2765,Master!$A$2:$C$11,2,FALSE)</f>
        <v>Europe</v>
      </c>
      <c r="Q2765" s="39" t="str">
        <f>VLOOKUP(D2765,GL_Master!$A$1:$D$80,2,FALSE)</f>
        <v>PL</v>
      </c>
      <c r="R2765" s="39" t="str">
        <f>VLOOKUP(D2765,GL_Master!$A$1:$D$80,3,FALSE)</f>
        <v>Legal &amp; Professional expenses</v>
      </c>
      <c r="S2765" s="39" t="str">
        <f>VLOOKUP(D2765,GL_Master!$A$1:$D$80,4,FALSE)</f>
        <v>Professional Fees - Others</v>
      </c>
    </row>
    <row r="2766" spans="1:19" x14ac:dyDescent="0.25">
      <c r="A2766" s="39" t="s">
        <v>262</v>
      </c>
      <c r="B2766" s="39" t="s">
        <v>237</v>
      </c>
      <c r="C2766" s="7">
        <v>44256</v>
      </c>
      <c r="D2766" s="39" t="s">
        <v>112</v>
      </c>
      <c r="E2766" s="39">
        <v>276</v>
      </c>
      <c r="F2766" s="82">
        <f t="shared" si="129"/>
        <v>0.27600000000000002</v>
      </c>
      <c r="G2766" s="39">
        <f>VLOOKUP(N2766,Currecny_M!$A$1:$P$10,2,FALSE)</f>
        <v>83</v>
      </c>
      <c r="H2766" s="39">
        <f>MATCH(C2766,Currecny_M!$A$1:$P$1,0)</f>
        <v>13</v>
      </c>
      <c r="I2766" s="39">
        <f>VLOOKUP(N2766,Currecny_M!$A$1:$P$10,MATCH(Database!C2766,Currecny_M!$A$1:$P$1,0),FALSE)</f>
        <v>92.61</v>
      </c>
      <c r="J2766" s="82">
        <f t="shared" si="130"/>
        <v>25.560360000000003</v>
      </c>
      <c r="K2766" s="39">
        <f>VLOOKUP('Cover page'!$B$6,Currecny_M!$A$1:$P$10,MATCH(Database!C2766,Currecny_M!$A$1:$P$1,0),FALSE)</f>
        <v>1</v>
      </c>
      <c r="L2766" s="82">
        <f t="shared" si="131"/>
        <v>25.560360000000003</v>
      </c>
      <c r="M2766" s="82">
        <f>((E2766/$F$1)*VLOOKUP(N2766,Currecny_M!$A$1:$P$10,MATCH(Database!C2766,Currecny_M!$A$1:$P$1,0),FALSE))/VLOOKUP('Cover page'!$B$6,Currecny_M!$A$1:$P$10,MATCH(Database!C2766,Currecny_M!$A$1:$P$1,0),FALSE)</f>
        <v>25.560360000000003</v>
      </c>
      <c r="N2766" s="6" t="str">
        <f>VLOOKUP(B2766,Master!$A$2:$C$11,3,FALSE)</f>
        <v>Euro</v>
      </c>
      <c r="O2766" s="6" t="str">
        <f>VLOOKUP(B2766,Master!$A$2:$C$11,2,FALSE)</f>
        <v>Europe</v>
      </c>
      <c r="Q2766" s="39" t="str">
        <f>VLOOKUP(D2766,GL_Master!$A$1:$D$80,2,FALSE)</f>
        <v>PL</v>
      </c>
      <c r="R2766" s="39" t="str">
        <f>VLOOKUP(D2766,GL_Master!$A$1:$D$80,3,FALSE)</f>
        <v>Finance Cost</v>
      </c>
      <c r="S2766" s="39" t="str">
        <f>VLOOKUP(D2766,GL_Master!$A$1:$D$80,4,FALSE)</f>
        <v>Interest expense</v>
      </c>
    </row>
    <row r="2767" spans="1:19" x14ac:dyDescent="0.25">
      <c r="A2767" s="39" t="s">
        <v>262</v>
      </c>
      <c r="B2767" s="39" t="s">
        <v>237</v>
      </c>
      <c r="C2767" s="7">
        <v>44256</v>
      </c>
      <c r="D2767" s="39" t="s">
        <v>25</v>
      </c>
      <c r="E2767" s="39">
        <v>2529</v>
      </c>
      <c r="F2767" s="82">
        <f t="shared" si="129"/>
        <v>2.5289999999999999</v>
      </c>
      <c r="G2767" s="39">
        <f>VLOOKUP(N2767,Currecny_M!$A$1:$P$10,2,FALSE)</f>
        <v>83</v>
      </c>
      <c r="H2767" s="39">
        <f>MATCH(C2767,Currecny_M!$A$1:$P$1,0)</f>
        <v>13</v>
      </c>
      <c r="I2767" s="39">
        <f>VLOOKUP(N2767,Currecny_M!$A$1:$P$10,MATCH(Database!C2767,Currecny_M!$A$1:$P$1,0),FALSE)</f>
        <v>92.61</v>
      </c>
      <c r="J2767" s="82">
        <f t="shared" si="130"/>
        <v>234.21069</v>
      </c>
      <c r="K2767" s="39">
        <f>VLOOKUP('Cover page'!$B$6,Currecny_M!$A$1:$P$10,MATCH(Database!C2767,Currecny_M!$A$1:$P$1,0),FALSE)</f>
        <v>1</v>
      </c>
      <c r="L2767" s="82">
        <f t="shared" si="131"/>
        <v>234.21069</v>
      </c>
      <c r="M2767" s="82">
        <f>((E2767/$F$1)*VLOOKUP(N2767,Currecny_M!$A$1:$P$10,MATCH(Database!C2767,Currecny_M!$A$1:$P$1,0),FALSE))/VLOOKUP('Cover page'!$B$6,Currecny_M!$A$1:$P$10,MATCH(Database!C2767,Currecny_M!$A$1:$P$1,0),FALSE)</f>
        <v>234.21069</v>
      </c>
      <c r="N2767" s="6" t="str">
        <f>VLOOKUP(B2767,Master!$A$2:$C$11,3,FALSE)</f>
        <v>Euro</v>
      </c>
      <c r="O2767" s="6" t="str">
        <f>VLOOKUP(B2767,Master!$A$2:$C$11,2,FALSE)</f>
        <v>Europe</v>
      </c>
      <c r="Q2767" s="39" t="str">
        <f>VLOOKUP(D2767,GL_Master!$A$1:$D$80,2,FALSE)</f>
        <v>PL</v>
      </c>
      <c r="R2767" s="39" t="str">
        <f>VLOOKUP(D2767,GL_Master!$A$1:$D$80,3,FALSE)</f>
        <v>Depreciation</v>
      </c>
      <c r="S2767" s="39" t="str">
        <f>VLOOKUP(D2767,GL_Master!$A$1:$D$80,4,FALSE)</f>
        <v>Depreciation</v>
      </c>
    </row>
    <row r="2768" spans="1:19" x14ac:dyDescent="0.25">
      <c r="A2768" s="39" t="s">
        <v>262</v>
      </c>
      <c r="B2768" s="39" t="s">
        <v>237</v>
      </c>
      <c r="C2768" s="7">
        <v>44256</v>
      </c>
      <c r="D2768" s="39" t="s">
        <v>51</v>
      </c>
      <c r="E2768" s="39">
        <v>-26506</v>
      </c>
      <c r="F2768" s="82">
        <f t="shared" si="129"/>
        <v>-26.506</v>
      </c>
      <c r="G2768" s="39">
        <f>VLOOKUP(N2768,Currecny_M!$A$1:$P$10,2,FALSE)</f>
        <v>83</v>
      </c>
      <c r="H2768" s="39">
        <f>MATCH(C2768,Currecny_M!$A$1:$P$1,0)</f>
        <v>13</v>
      </c>
      <c r="I2768" s="39">
        <f>VLOOKUP(N2768,Currecny_M!$A$1:$P$10,MATCH(Database!C2768,Currecny_M!$A$1:$P$1,0),FALSE)</f>
        <v>92.61</v>
      </c>
      <c r="J2768" s="82">
        <f t="shared" si="130"/>
        <v>-2454.72066</v>
      </c>
      <c r="K2768" s="39">
        <f>VLOOKUP('Cover page'!$B$6,Currecny_M!$A$1:$P$10,MATCH(Database!C2768,Currecny_M!$A$1:$P$1,0),FALSE)</f>
        <v>1</v>
      </c>
      <c r="L2768" s="82">
        <f t="shared" si="131"/>
        <v>-2454.72066</v>
      </c>
      <c r="M2768" s="82">
        <f>((E2768/$F$1)*VLOOKUP(N2768,Currecny_M!$A$1:$P$10,MATCH(Database!C2768,Currecny_M!$A$1:$P$1,0),FALSE))/VLOOKUP('Cover page'!$B$6,Currecny_M!$A$1:$P$10,MATCH(Database!C2768,Currecny_M!$A$1:$P$1,0),FALSE)</f>
        <v>-2454.72066</v>
      </c>
      <c r="N2768" s="6" t="str">
        <f>VLOOKUP(B2768,Master!$A$2:$C$11,3,FALSE)</f>
        <v>Euro</v>
      </c>
      <c r="O2768" s="6" t="str">
        <f>VLOOKUP(B2768,Master!$A$2:$C$11,2,FALSE)</f>
        <v>Europe</v>
      </c>
      <c r="Q2768" s="39" t="str">
        <f>VLOOKUP(D2768,GL_Master!$A$1:$D$80,2,FALSE)</f>
        <v>BS</v>
      </c>
      <c r="R2768" s="39" t="str">
        <f>VLOOKUP(D2768,GL_Master!$A$1:$D$80,3,FALSE)</f>
        <v>Share Capital</v>
      </c>
      <c r="S2768" s="39" t="str">
        <f>VLOOKUP(D2768,GL_Master!$A$1:$D$80,4,FALSE)</f>
        <v>Equity shares</v>
      </c>
    </row>
    <row r="2769" spans="1:19" x14ac:dyDescent="0.25">
      <c r="A2769" s="39" t="s">
        <v>262</v>
      </c>
      <c r="B2769" s="39" t="s">
        <v>237</v>
      </c>
      <c r="C2769" s="7">
        <v>44256</v>
      </c>
      <c r="D2769" s="39" t="s">
        <v>52</v>
      </c>
      <c r="E2769" s="39">
        <v>-50786</v>
      </c>
      <c r="F2769" s="82">
        <f t="shared" si="129"/>
        <v>-50.786000000000001</v>
      </c>
      <c r="G2769" s="39">
        <f>VLOOKUP(N2769,Currecny_M!$A$1:$P$10,2,FALSE)</f>
        <v>83</v>
      </c>
      <c r="H2769" s="39">
        <f>MATCH(C2769,Currecny_M!$A$1:$P$1,0)</f>
        <v>13</v>
      </c>
      <c r="I2769" s="39">
        <f>VLOOKUP(N2769,Currecny_M!$A$1:$P$10,MATCH(Database!C2769,Currecny_M!$A$1:$P$1,0),FALSE)</f>
        <v>92.61</v>
      </c>
      <c r="J2769" s="82">
        <f t="shared" si="130"/>
        <v>-4703.2914600000004</v>
      </c>
      <c r="K2769" s="39">
        <f>VLOOKUP('Cover page'!$B$6,Currecny_M!$A$1:$P$10,MATCH(Database!C2769,Currecny_M!$A$1:$P$1,0),FALSE)</f>
        <v>1</v>
      </c>
      <c r="L2769" s="82">
        <f t="shared" si="131"/>
        <v>-4703.2914600000004</v>
      </c>
      <c r="M2769" s="82">
        <f>((E2769/$F$1)*VLOOKUP(N2769,Currecny_M!$A$1:$P$10,MATCH(Database!C2769,Currecny_M!$A$1:$P$1,0),FALSE))/VLOOKUP('Cover page'!$B$6,Currecny_M!$A$1:$P$10,MATCH(Database!C2769,Currecny_M!$A$1:$P$1,0),FALSE)</f>
        <v>-4703.2914600000004</v>
      </c>
      <c r="N2769" s="6" t="str">
        <f>VLOOKUP(B2769,Master!$A$2:$C$11,3,FALSE)</f>
        <v>Euro</v>
      </c>
      <c r="O2769" s="6" t="str">
        <f>VLOOKUP(B2769,Master!$A$2:$C$11,2,FALSE)</f>
        <v>Europe</v>
      </c>
      <c r="Q2769" s="39" t="str">
        <f>VLOOKUP(D2769,GL_Master!$A$1:$D$80,2,FALSE)</f>
        <v>BS</v>
      </c>
      <c r="R2769" s="39" t="str">
        <f>VLOOKUP(D2769,GL_Master!$A$1:$D$80,3,FALSE)</f>
        <v>Reserve and Surplus</v>
      </c>
      <c r="S2769" s="39" t="str">
        <f>VLOOKUP(D2769,GL_Master!$A$1:$D$80,4,FALSE)</f>
        <v>Reserves at the commencement of the year</v>
      </c>
    </row>
    <row r="2770" spans="1:19" x14ac:dyDescent="0.25">
      <c r="A2770" s="39" t="s">
        <v>262</v>
      </c>
      <c r="B2770" s="39" t="s">
        <v>237</v>
      </c>
      <c r="C2770" s="7">
        <v>44256</v>
      </c>
      <c r="D2770" s="39" t="s">
        <v>53</v>
      </c>
      <c r="E2770" s="39">
        <v>-2088</v>
      </c>
      <c r="F2770" s="82">
        <f t="shared" si="129"/>
        <v>-2.0880000000000001</v>
      </c>
      <c r="G2770" s="39">
        <f>VLOOKUP(N2770,Currecny_M!$A$1:$P$10,2,FALSE)</f>
        <v>83</v>
      </c>
      <c r="H2770" s="39">
        <f>MATCH(C2770,Currecny_M!$A$1:$P$1,0)</f>
        <v>13</v>
      </c>
      <c r="I2770" s="39">
        <f>VLOOKUP(N2770,Currecny_M!$A$1:$P$10,MATCH(Database!C2770,Currecny_M!$A$1:$P$1,0),FALSE)</f>
        <v>92.61</v>
      </c>
      <c r="J2770" s="82">
        <f t="shared" si="130"/>
        <v>-193.36968000000002</v>
      </c>
      <c r="K2770" s="39">
        <f>VLOOKUP('Cover page'!$B$6,Currecny_M!$A$1:$P$10,MATCH(Database!C2770,Currecny_M!$A$1:$P$1,0),FALSE)</f>
        <v>1</v>
      </c>
      <c r="L2770" s="82">
        <f t="shared" si="131"/>
        <v>-193.36968000000002</v>
      </c>
      <c r="M2770" s="82">
        <f>((E2770/$F$1)*VLOOKUP(N2770,Currecny_M!$A$1:$P$10,MATCH(Database!C2770,Currecny_M!$A$1:$P$1,0),FALSE))/VLOOKUP('Cover page'!$B$6,Currecny_M!$A$1:$P$10,MATCH(Database!C2770,Currecny_M!$A$1:$P$1,0),FALSE)</f>
        <v>-193.36968000000002</v>
      </c>
      <c r="N2770" s="6" t="str">
        <f>VLOOKUP(B2770,Master!$A$2:$C$11,3,FALSE)</f>
        <v>Euro</v>
      </c>
      <c r="O2770" s="6" t="str">
        <f>VLOOKUP(B2770,Master!$A$2:$C$11,2,FALSE)</f>
        <v>Europe</v>
      </c>
      <c r="Q2770" s="39" t="str">
        <f>VLOOKUP(D2770,GL_Master!$A$1:$D$80,2,FALSE)</f>
        <v>BS</v>
      </c>
      <c r="R2770" s="39" t="str">
        <f>VLOOKUP(D2770,GL_Master!$A$1:$D$80,3,FALSE)</f>
        <v>Loan Fund</v>
      </c>
      <c r="S2770" s="39" t="str">
        <f>VLOOKUP(D2770,GL_Master!$A$1:$D$80,4,FALSE)</f>
        <v>Term Loan</v>
      </c>
    </row>
    <row r="2771" spans="1:19" x14ac:dyDescent="0.25">
      <c r="A2771" s="39" t="s">
        <v>262</v>
      </c>
      <c r="B2771" s="39" t="s">
        <v>237</v>
      </c>
      <c r="C2771" s="7">
        <v>44256</v>
      </c>
      <c r="D2771" s="39" t="s">
        <v>54</v>
      </c>
      <c r="E2771" s="39">
        <v>56</v>
      </c>
      <c r="F2771" s="82">
        <f t="shared" si="129"/>
        <v>5.6000000000000001E-2</v>
      </c>
      <c r="G2771" s="39">
        <f>VLOOKUP(N2771,Currecny_M!$A$1:$P$10,2,FALSE)</f>
        <v>83</v>
      </c>
      <c r="H2771" s="39">
        <f>MATCH(C2771,Currecny_M!$A$1:$P$1,0)</f>
        <v>13</v>
      </c>
      <c r="I2771" s="39">
        <f>VLOOKUP(N2771,Currecny_M!$A$1:$P$10,MATCH(Database!C2771,Currecny_M!$A$1:$P$1,0),FALSE)</f>
        <v>92.61</v>
      </c>
      <c r="J2771" s="82">
        <f t="shared" si="130"/>
        <v>5.1861600000000001</v>
      </c>
      <c r="K2771" s="39">
        <f>VLOOKUP('Cover page'!$B$6,Currecny_M!$A$1:$P$10,MATCH(Database!C2771,Currecny_M!$A$1:$P$1,0),FALSE)</f>
        <v>1</v>
      </c>
      <c r="L2771" s="82">
        <f t="shared" si="131"/>
        <v>5.1861600000000001</v>
      </c>
      <c r="M2771" s="82">
        <f>((E2771/$F$1)*VLOOKUP(N2771,Currecny_M!$A$1:$P$10,MATCH(Database!C2771,Currecny_M!$A$1:$P$1,0),FALSE))/VLOOKUP('Cover page'!$B$6,Currecny_M!$A$1:$P$10,MATCH(Database!C2771,Currecny_M!$A$1:$P$1,0),FALSE)</f>
        <v>5.1861600000000001</v>
      </c>
      <c r="N2771" s="6" t="str">
        <f>VLOOKUP(B2771,Master!$A$2:$C$11,3,FALSE)</f>
        <v>Euro</v>
      </c>
      <c r="O2771" s="6" t="str">
        <f>VLOOKUP(B2771,Master!$A$2:$C$11,2,FALSE)</f>
        <v>Europe</v>
      </c>
      <c r="Q2771" s="39" t="str">
        <f>VLOOKUP(D2771,GL_Master!$A$1:$D$80,2,FALSE)</f>
        <v>BS</v>
      </c>
      <c r="R2771" s="39" t="str">
        <f>VLOOKUP(D2771,GL_Master!$A$1:$D$80,3,FALSE)</f>
        <v>Trade Payables</v>
      </c>
      <c r="S2771" s="39" t="str">
        <f>VLOOKUP(D2771,GL_Master!$A$1:$D$80,4,FALSE)</f>
        <v>Trade payable</v>
      </c>
    </row>
    <row r="2772" spans="1:19" x14ac:dyDescent="0.25">
      <c r="A2772" s="39" t="s">
        <v>262</v>
      </c>
      <c r="B2772" s="39" t="s">
        <v>237</v>
      </c>
      <c r="C2772" s="7">
        <v>44256</v>
      </c>
      <c r="D2772" s="39" t="s">
        <v>34</v>
      </c>
      <c r="E2772" s="39">
        <v>-1446</v>
      </c>
      <c r="F2772" s="82">
        <f t="shared" si="129"/>
        <v>-1.446</v>
      </c>
      <c r="G2772" s="39">
        <f>VLOOKUP(N2772,Currecny_M!$A$1:$P$10,2,FALSE)</f>
        <v>83</v>
      </c>
      <c r="H2772" s="39">
        <f>MATCH(C2772,Currecny_M!$A$1:$P$1,0)</f>
        <v>13</v>
      </c>
      <c r="I2772" s="39">
        <f>VLOOKUP(N2772,Currecny_M!$A$1:$P$10,MATCH(Database!C2772,Currecny_M!$A$1:$P$1,0),FALSE)</f>
        <v>92.61</v>
      </c>
      <c r="J2772" s="82">
        <f t="shared" si="130"/>
        <v>-133.91406000000001</v>
      </c>
      <c r="K2772" s="39">
        <f>VLOOKUP('Cover page'!$B$6,Currecny_M!$A$1:$P$10,MATCH(Database!C2772,Currecny_M!$A$1:$P$1,0),FALSE)</f>
        <v>1</v>
      </c>
      <c r="L2772" s="82">
        <f t="shared" si="131"/>
        <v>-133.91406000000001</v>
      </c>
      <c r="M2772" s="82">
        <f>((E2772/$F$1)*VLOOKUP(N2772,Currecny_M!$A$1:$P$10,MATCH(Database!C2772,Currecny_M!$A$1:$P$1,0),FALSE))/VLOOKUP('Cover page'!$B$6,Currecny_M!$A$1:$P$10,MATCH(Database!C2772,Currecny_M!$A$1:$P$1,0),FALSE)</f>
        <v>-133.91406000000001</v>
      </c>
      <c r="N2772" s="6" t="str">
        <f>VLOOKUP(B2772,Master!$A$2:$C$11,3,FALSE)</f>
        <v>Euro</v>
      </c>
      <c r="O2772" s="6" t="str">
        <f>VLOOKUP(B2772,Master!$A$2:$C$11,2,FALSE)</f>
        <v>Europe</v>
      </c>
      <c r="Q2772" s="39" t="str">
        <f>VLOOKUP(D2772,GL_Master!$A$1:$D$80,2,FALSE)</f>
        <v>BS</v>
      </c>
      <c r="R2772" s="39" t="str">
        <f>VLOOKUP(D2772,GL_Master!$A$1:$D$80,3,FALSE)</f>
        <v>Provisions</v>
      </c>
      <c r="S2772" s="39" t="str">
        <f>VLOOKUP(D2772,GL_Master!$A$1:$D$80,4,FALSE)</f>
        <v>Expenses payables</v>
      </c>
    </row>
    <row r="2773" spans="1:19" x14ac:dyDescent="0.25">
      <c r="A2773" s="39" t="s">
        <v>262</v>
      </c>
      <c r="B2773" s="39" t="s">
        <v>237</v>
      </c>
      <c r="C2773" s="7">
        <v>44256</v>
      </c>
      <c r="D2773" s="39" t="s">
        <v>18</v>
      </c>
      <c r="E2773" s="39">
        <v>-855</v>
      </c>
      <c r="F2773" s="82">
        <f t="shared" si="129"/>
        <v>-0.85499999999999998</v>
      </c>
      <c r="G2773" s="39">
        <f>VLOOKUP(N2773,Currecny_M!$A$1:$P$10,2,FALSE)</f>
        <v>83</v>
      </c>
      <c r="H2773" s="39">
        <f>MATCH(C2773,Currecny_M!$A$1:$P$1,0)</f>
        <v>13</v>
      </c>
      <c r="I2773" s="39">
        <f>VLOOKUP(N2773,Currecny_M!$A$1:$P$10,MATCH(Database!C2773,Currecny_M!$A$1:$P$1,0),FALSE)</f>
        <v>92.61</v>
      </c>
      <c r="J2773" s="82">
        <f t="shared" si="130"/>
        <v>-79.181550000000001</v>
      </c>
      <c r="K2773" s="39">
        <f>VLOOKUP('Cover page'!$B$6,Currecny_M!$A$1:$P$10,MATCH(Database!C2773,Currecny_M!$A$1:$P$1,0),FALSE)</f>
        <v>1</v>
      </c>
      <c r="L2773" s="82">
        <f t="shared" si="131"/>
        <v>-79.181550000000001</v>
      </c>
      <c r="M2773" s="82">
        <f>((E2773/$F$1)*VLOOKUP(N2773,Currecny_M!$A$1:$P$10,MATCH(Database!C2773,Currecny_M!$A$1:$P$1,0),FALSE))/VLOOKUP('Cover page'!$B$6,Currecny_M!$A$1:$P$10,MATCH(Database!C2773,Currecny_M!$A$1:$P$1,0),FALSE)</f>
        <v>-79.181550000000001</v>
      </c>
      <c r="N2773" s="6" t="str">
        <f>VLOOKUP(B2773,Master!$A$2:$C$11,3,FALSE)</f>
        <v>Euro</v>
      </c>
      <c r="O2773" s="6" t="str">
        <f>VLOOKUP(B2773,Master!$A$2:$C$11,2,FALSE)</f>
        <v>Europe</v>
      </c>
      <c r="Q2773" s="39" t="str">
        <f>VLOOKUP(D2773,GL_Master!$A$1:$D$80,2,FALSE)</f>
        <v>BS</v>
      </c>
      <c r="R2773" s="39" t="str">
        <f>VLOOKUP(D2773,GL_Master!$A$1:$D$80,3,FALSE)</f>
        <v>Other current liabilities</v>
      </c>
      <c r="S2773" s="39" t="str">
        <f>VLOOKUP(D2773,GL_Master!$A$1:$D$80,4,FALSE)</f>
        <v>Employee related liabilities</v>
      </c>
    </row>
    <row r="2774" spans="1:19" x14ac:dyDescent="0.25">
      <c r="A2774" s="39" t="s">
        <v>262</v>
      </c>
      <c r="B2774" s="39" t="s">
        <v>237</v>
      </c>
      <c r="C2774" s="7">
        <v>44256</v>
      </c>
      <c r="D2774" s="39" t="s">
        <v>55</v>
      </c>
      <c r="E2774" s="39">
        <v>-115</v>
      </c>
      <c r="F2774" s="82">
        <f t="shared" si="129"/>
        <v>-0.115</v>
      </c>
      <c r="G2774" s="39">
        <f>VLOOKUP(N2774,Currecny_M!$A$1:$P$10,2,FALSE)</f>
        <v>83</v>
      </c>
      <c r="H2774" s="39">
        <f>MATCH(C2774,Currecny_M!$A$1:$P$1,0)</f>
        <v>13</v>
      </c>
      <c r="I2774" s="39">
        <f>VLOOKUP(N2774,Currecny_M!$A$1:$P$10,MATCH(Database!C2774,Currecny_M!$A$1:$P$1,0),FALSE)</f>
        <v>92.61</v>
      </c>
      <c r="J2774" s="82">
        <f t="shared" si="130"/>
        <v>-10.65015</v>
      </c>
      <c r="K2774" s="39">
        <f>VLOOKUP('Cover page'!$B$6,Currecny_M!$A$1:$P$10,MATCH(Database!C2774,Currecny_M!$A$1:$P$1,0),FALSE)</f>
        <v>1</v>
      </c>
      <c r="L2774" s="82">
        <f t="shared" si="131"/>
        <v>-10.65015</v>
      </c>
      <c r="M2774" s="82">
        <f>((E2774/$F$1)*VLOOKUP(N2774,Currecny_M!$A$1:$P$10,MATCH(Database!C2774,Currecny_M!$A$1:$P$1,0),FALSE))/VLOOKUP('Cover page'!$B$6,Currecny_M!$A$1:$P$10,MATCH(Database!C2774,Currecny_M!$A$1:$P$1,0),FALSE)</f>
        <v>-10.65015</v>
      </c>
      <c r="N2774" s="6" t="str">
        <f>VLOOKUP(B2774,Master!$A$2:$C$11,3,FALSE)</f>
        <v>Euro</v>
      </c>
      <c r="O2774" s="6" t="str">
        <f>VLOOKUP(B2774,Master!$A$2:$C$11,2,FALSE)</f>
        <v>Europe</v>
      </c>
      <c r="Q2774" s="39" t="str">
        <f>VLOOKUP(D2774,GL_Master!$A$1:$D$80,2,FALSE)</f>
        <v>BS</v>
      </c>
      <c r="R2774" s="39" t="str">
        <f>VLOOKUP(D2774,GL_Master!$A$1:$D$80,3,FALSE)</f>
        <v>Other current liabilities</v>
      </c>
      <c r="S2774" s="39" t="str">
        <f>VLOOKUP(D2774,GL_Master!$A$1:$D$80,4,FALSE)</f>
        <v>Security deposit received</v>
      </c>
    </row>
    <row r="2775" spans="1:19" x14ac:dyDescent="0.25">
      <c r="A2775" s="39" t="s">
        <v>262</v>
      </c>
      <c r="B2775" s="39" t="s">
        <v>237</v>
      </c>
      <c r="C2775" s="7">
        <v>44256</v>
      </c>
      <c r="D2775" s="39" t="s">
        <v>56</v>
      </c>
      <c r="E2775" s="39">
        <v>-28</v>
      </c>
      <c r="F2775" s="82">
        <f t="shared" si="129"/>
        <v>-2.8000000000000001E-2</v>
      </c>
      <c r="G2775" s="39">
        <f>VLOOKUP(N2775,Currecny_M!$A$1:$P$10,2,FALSE)</f>
        <v>83</v>
      </c>
      <c r="H2775" s="39">
        <f>MATCH(C2775,Currecny_M!$A$1:$P$1,0)</f>
        <v>13</v>
      </c>
      <c r="I2775" s="39">
        <f>VLOOKUP(N2775,Currecny_M!$A$1:$P$10,MATCH(Database!C2775,Currecny_M!$A$1:$P$1,0),FALSE)</f>
        <v>92.61</v>
      </c>
      <c r="J2775" s="82">
        <f t="shared" si="130"/>
        <v>-2.5930800000000001</v>
      </c>
      <c r="K2775" s="39">
        <f>VLOOKUP('Cover page'!$B$6,Currecny_M!$A$1:$P$10,MATCH(Database!C2775,Currecny_M!$A$1:$P$1,0),FALSE)</f>
        <v>1</v>
      </c>
      <c r="L2775" s="82">
        <f t="shared" si="131"/>
        <v>-2.5930800000000001</v>
      </c>
      <c r="M2775" s="82">
        <f>((E2775/$F$1)*VLOOKUP(N2775,Currecny_M!$A$1:$P$10,MATCH(Database!C2775,Currecny_M!$A$1:$P$1,0),FALSE))/VLOOKUP('Cover page'!$B$6,Currecny_M!$A$1:$P$10,MATCH(Database!C2775,Currecny_M!$A$1:$P$1,0),FALSE)</f>
        <v>-2.5930800000000001</v>
      </c>
      <c r="N2775" s="6" t="str">
        <f>VLOOKUP(B2775,Master!$A$2:$C$11,3,FALSE)</f>
        <v>Euro</v>
      </c>
      <c r="O2775" s="6" t="str">
        <f>VLOOKUP(B2775,Master!$A$2:$C$11,2,FALSE)</f>
        <v>Europe</v>
      </c>
      <c r="Q2775" s="39" t="str">
        <f>VLOOKUP(D2775,GL_Master!$A$1:$D$80,2,FALSE)</f>
        <v>BS</v>
      </c>
      <c r="R2775" s="39" t="str">
        <f>VLOOKUP(D2775,GL_Master!$A$1:$D$80,3,FALSE)</f>
        <v>Other Tax Payables</v>
      </c>
      <c r="S2775" s="39" t="str">
        <f>VLOOKUP(D2775,GL_Master!$A$1:$D$80,4,FALSE)</f>
        <v>Tax deducted at source payable</v>
      </c>
    </row>
    <row r="2776" spans="1:19" x14ac:dyDescent="0.25">
      <c r="A2776" s="39" t="s">
        <v>262</v>
      </c>
      <c r="B2776" s="39" t="s">
        <v>237</v>
      </c>
      <c r="C2776" s="7">
        <v>44256</v>
      </c>
      <c r="D2776" s="39" t="s">
        <v>57</v>
      </c>
      <c r="E2776" s="39">
        <v>-260</v>
      </c>
      <c r="F2776" s="82">
        <f t="shared" si="129"/>
        <v>-0.26</v>
      </c>
      <c r="G2776" s="39">
        <f>VLOOKUP(N2776,Currecny_M!$A$1:$P$10,2,FALSE)</f>
        <v>83</v>
      </c>
      <c r="H2776" s="39">
        <f>MATCH(C2776,Currecny_M!$A$1:$P$1,0)</f>
        <v>13</v>
      </c>
      <c r="I2776" s="39">
        <f>VLOOKUP(N2776,Currecny_M!$A$1:$P$10,MATCH(Database!C2776,Currecny_M!$A$1:$P$1,0),FALSE)</f>
        <v>92.61</v>
      </c>
      <c r="J2776" s="82">
        <f t="shared" si="130"/>
        <v>-24.078600000000002</v>
      </c>
      <c r="K2776" s="39">
        <f>VLOOKUP('Cover page'!$B$6,Currecny_M!$A$1:$P$10,MATCH(Database!C2776,Currecny_M!$A$1:$P$1,0),FALSE)</f>
        <v>1</v>
      </c>
      <c r="L2776" s="82">
        <f t="shared" si="131"/>
        <v>-24.078600000000002</v>
      </c>
      <c r="M2776" s="82">
        <f>((E2776/$F$1)*VLOOKUP(N2776,Currecny_M!$A$1:$P$10,MATCH(Database!C2776,Currecny_M!$A$1:$P$1,0),FALSE))/VLOOKUP('Cover page'!$B$6,Currecny_M!$A$1:$P$10,MATCH(Database!C2776,Currecny_M!$A$1:$P$1,0),FALSE)</f>
        <v>-24.078600000000002</v>
      </c>
      <c r="N2776" s="6" t="str">
        <f>VLOOKUP(B2776,Master!$A$2:$C$11,3,FALSE)</f>
        <v>Euro</v>
      </c>
      <c r="O2776" s="6" t="str">
        <f>VLOOKUP(B2776,Master!$A$2:$C$11,2,FALSE)</f>
        <v>Europe</v>
      </c>
      <c r="Q2776" s="39" t="str">
        <f>VLOOKUP(D2776,GL_Master!$A$1:$D$80,2,FALSE)</f>
        <v>BS</v>
      </c>
      <c r="R2776" s="39" t="str">
        <f>VLOOKUP(D2776,GL_Master!$A$1:$D$80,3,FALSE)</f>
        <v>Other Tax Payables</v>
      </c>
      <c r="S2776" s="39" t="str">
        <f>VLOOKUP(D2776,GL_Master!$A$1:$D$80,4,FALSE)</f>
        <v>Tax deducted at source payable</v>
      </c>
    </row>
    <row r="2777" spans="1:19" x14ac:dyDescent="0.25">
      <c r="A2777" s="39" t="s">
        <v>262</v>
      </c>
      <c r="B2777" s="39" t="s">
        <v>237</v>
      </c>
      <c r="C2777" s="7">
        <v>44256</v>
      </c>
      <c r="D2777" s="39" t="s">
        <v>58</v>
      </c>
      <c r="E2777" s="39">
        <v>-1911</v>
      </c>
      <c r="F2777" s="82">
        <f t="shared" si="129"/>
        <v>-1.911</v>
      </c>
      <c r="G2777" s="39">
        <f>VLOOKUP(N2777,Currecny_M!$A$1:$P$10,2,FALSE)</f>
        <v>83</v>
      </c>
      <c r="H2777" s="39">
        <f>MATCH(C2777,Currecny_M!$A$1:$P$1,0)</f>
        <v>13</v>
      </c>
      <c r="I2777" s="39">
        <f>VLOOKUP(N2777,Currecny_M!$A$1:$P$10,MATCH(Database!C2777,Currecny_M!$A$1:$P$1,0),FALSE)</f>
        <v>92.61</v>
      </c>
      <c r="J2777" s="82">
        <f t="shared" si="130"/>
        <v>-176.97771</v>
      </c>
      <c r="K2777" s="39">
        <f>VLOOKUP('Cover page'!$B$6,Currecny_M!$A$1:$P$10,MATCH(Database!C2777,Currecny_M!$A$1:$P$1,0),FALSE)</f>
        <v>1</v>
      </c>
      <c r="L2777" s="82">
        <f t="shared" si="131"/>
        <v>-176.97771</v>
      </c>
      <c r="M2777" s="82">
        <f>((E2777/$F$1)*VLOOKUP(N2777,Currecny_M!$A$1:$P$10,MATCH(Database!C2777,Currecny_M!$A$1:$P$1,0),FALSE))/VLOOKUP('Cover page'!$B$6,Currecny_M!$A$1:$P$10,MATCH(Database!C2777,Currecny_M!$A$1:$P$1,0),FALSE)</f>
        <v>-176.97771</v>
      </c>
      <c r="N2777" s="6" t="str">
        <f>VLOOKUP(B2777,Master!$A$2:$C$11,3,FALSE)</f>
        <v>Euro</v>
      </c>
      <c r="O2777" s="6" t="str">
        <f>VLOOKUP(B2777,Master!$A$2:$C$11,2,FALSE)</f>
        <v>Europe</v>
      </c>
      <c r="Q2777" s="39" t="str">
        <f>VLOOKUP(D2777,GL_Master!$A$1:$D$80,2,FALSE)</f>
        <v>BS</v>
      </c>
      <c r="R2777" s="39" t="str">
        <f>VLOOKUP(D2777,GL_Master!$A$1:$D$80,3,FALSE)</f>
        <v>Long-term provisions</v>
      </c>
      <c r="S2777" s="39" t="str">
        <f>VLOOKUP(D2777,GL_Master!$A$1:$D$80,4,FALSE)</f>
        <v>Provision for gratuity</v>
      </c>
    </row>
    <row r="2778" spans="1:19" x14ac:dyDescent="0.25">
      <c r="A2778" s="39" t="s">
        <v>262</v>
      </c>
      <c r="B2778" s="39" t="s">
        <v>237</v>
      </c>
      <c r="C2778" s="7">
        <v>44256</v>
      </c>
      <c r="D2778" s="39" t="s">
        <v>59</v>
      </c>
      <c r="E2778" s="39">
        <v>-799</v>
      </c>
      <c r="F2778" s="82">
        <f t="shared" si="129"/>
        <v>-0.79900000000000004</v>
      </c>
      <c r="G2778" s="39">
        <f>VLOOKUP(N2778,Currecny_M!$A$1:$P$10,2,FALSE)</f>
        <v>83</v>
      </c>
      <c r="H2778" s="39">
        <f>MATCH(C2778,Currecny_M!$A$1:$P$1,0)</f>
        <v>13</v>
      </c>
      <c r="I2778" s="39">
        <f>VLOOKUP(N2778,Currecny_M!$A$1:$P$10,MATCH(Database!C2778,Currecny_M!$A$1:$P$1,0),FALSE)</f>
        <v>92.61</v>
      </c>
      <c r="J2778" s="82">
        <f t="shared" si="130"/>
        <v>-73.99539</v>
      </c>
      <c r="K2778" s="39">
        <f>VLOOKUP('Cover page'!$B$6,Currecny_M!$A$1:$P$10,MATCH(Database!C2778,Currecny_M!$A$1:$P$1,0),FALSE)</f>
        <v>1</v>
      </c>
      <c r="L2778" s="82">
        <f t="shared" si="131"/>
        <v>-73.99539</v>
      </c>
      <c r="M2778" s="82">
        <f>((E2778/$F$1)*VLOOKUP(N2778,Currecny_M!$A$1:$P$10,MATCH(Database!C2778,Currecny_M!$A$1:$P$1,0),FALSE))/VLOOKUP('Cover page'!$B$6,Currecny_M!$A$1:$P$10,MATCH(Database!C2778,Currecny_M!$A$1:$P$1,0),FALSE)</f>
        <v>-73.99539</v>
      </c>
      <c r="N2778" s="6" t="str">
        <f>VLOOKUP(B2778,Master!$A$2:$C$11,3,FALSE)</f>
        <v>Euro</v>
      </c>
      <c r="O2778" s="6" t="str">
        <f>VLOOKUP(B2778,Master!$A$2:$C$11,2,FALSE)</f>
        <v>Europe</v>
      </c>
      <c r="Q2778" s="39" t="str">
        <f>VLOOKUP(D2778,GL_Master!$A$1:$D$80,2,FALSE)</f>
        <v>BS</v>
      </c>
      <c r="R2778" s="39" t="str">
        <f>VLOOKUP(D2778,GL_Master!$A$1:$D$80,3,FALSE)</f>
        <v>Long-term provisions</v>
      </c>
      <c r="S2778" s="39" t="str">
        <f>VLOOKUP(D2778,GL_Master!$A$1:$D$80,4,FALSE)</f>
        <v>Provision for leave encashment</v>
      </c>
    </row>
    <row r="2779" spans="1:19" x14ac:dyDescent="0.25">
      <c r="A2779" s="39" t="s">
        <v>262</v>
      </c>
      <c r="B2779" s="39" t="s">
        <v>237</v>
      </c>
      <c r="C2779" s="7">
        <v>44256</v>
      </c>
      <c r="D2779" s="39" t="s">
        <v>60</v>
      </c>
      <c r="E2779" s="39">
        <v>-233</v>
      </c>
      <c r="F2779" s="82">
        <f t="shared" si="129"/>
        <v>-0.23300000000000001</v>
      </c>
      <c r="G2779" s="39">
        <f>VLOOKUP(N2779,Currecny_M!$A$1:$P$10,2,FALSE)</f>
        <v>83</v>
      </c>
      <c r="H2779" s="39">
        <f>MATCH(C2779,Currecny_M!$A$1:$P$1,0)</f>
        <v>13</v>
      </c>
      <c r="I2779" s="39">
        <f>VLOOKUP(N2779,Currecny_M!$A$1:$P$10,MATCH(Database!C2779,Currecny_M!$A$1:$P$1,0),FALSE)</f>
        <v>92.61</v>
      </c>
      <c r="J2779" s="82">
        <f t="shared" si="130"/>
        <v>-21.578130000000002</v>
      </c>
      <c r="K2779" s="39">
        <f>VLOOKUP('Cover page'!$B$6,Currecny_M!$A$1:$P$10,MATCH(Database!C2779,Currecny_M!$A$1:$P$1,0),FALSE)</f>
        <v>1</v>
      </c>
      <c r="L2779" s="82">
        <f t="shared" si="131"/>
        <v>-21.578130000000002</v>
      </c>
      <c r="M2779" s="82">
        <f>((E2779/$F$1)*VLOOKUP(N2779,Currecny_M!$A$1:$P$10,MATCH(Database!C2779,Currecny_M!$A$1:$P$1,0),FALSE))/VLOOKUP('Cover page'!$B$6,Currecny_M!$A$1:$P$10,MATCH(Database!C2779,Currecny_M!$A$1:$P$1,0),FALSE)</f>
        <v>-21.578130000000002</v>
      </c>
      <c r="N2779" s="6" t="str">
        <f>VLOOKUP(B2779,Master!$A$2:$C$11,3,FALSE)</f>
        <v>Euro</v>
      </c>
      <c r="O2779" s="6" t="str">
        <f>VLOOKUP(B2779,Master!$A$2:$C$11,2,FALSE)</f>
        <v>Europe</v>
      </c>
      <c r="Q2779" s="39" t="str">
        <f>VLOOKUP(D2779,GL_Master!$A$1:$D$80,2,FALSE)</f>
        <v>BS</v>
      </c>
      <c r="R2779" s="39" t="str">
        <f>VLOOKUP(D2779,GL_Master!$A$1:$D$80,3,FALSE)</f>
        <v>Trade Payables</v>
      </c>
      <c r="S2779" s="39" t="str">
        <f>VLOOKUP(D2779,GL_Master!$A$1:$D$80,4,FALSE)</f>
        <v>Trade payable</v>
      </c>
    </row>
    <row r="2780" spans="1:19" x14ac:dyDescent="0.25">
      <c r="A2780" s="39" t="s">
        <v>262</v>
      </c>
      <c r="B2780" s="39" t="s">
        <v>237</v>
      </c>
      <c r="C2780" s="7">
        <v>44256</v>
      </c>
      <c r="D2780" s="39" t="s">
        <v>61</v>
      </c>
      <c r="E2780" s="39">
        <v>-2405</v>
      </c>
      <c r="F2780" s="82">
        <f t="shared" si="129"/>
        <v>-2.4049999999999998</v>
      </c>
      <c r="G2780" s="39">
        <f>VLOOKUP(N2780,Currecny_M!$A$1:$P$10,2,FALSE)</f>
        <v>83</v>
      </c>
      <c r="H2780" s="39">
        <f>MATCH(C2780,Currecny_M!$A$1:$P$1,0)</f>
        <v>13</v>
      </c>
      <c r="I2780" s="39">
        <f>VLOOKUP(N2780,Currecny_M!$A$1:$P$10,MATCH(Database!C2780,Currecny_M!$A$1:$P$1,0),FALSE)</f>
        <v>92.61</v>
      </c>
      <c r="J2780" s="82">
        <f t="shared" si="130"/>
        <v>-222.72704999999999</v>
      </c>
      <c r="K2780" s="39">
        <f>VLOOKUP('Cover page'!$B$6,Currecny_M!$A$1:$P$10,MATCH(Database!C2780,Currecny_M!$A$1:$P$1,0),FALSE)</f>
        <v>1</v>
      </c>
      <c r="L2780" s="82">
        <f t="shared" si="131"/>
        <v>-222.72704999999999</v>
      </c>
      <c r="M2780" s="82">
        <f>((E2780/$F$1)*VLOOKUP(N2780,Currecny_M!$A$1:$P$10,MATCH(Database!C2780,Currecny_M!$A$1:$P$1,0),FALSE))/VLOOKUP('Cover page'!$B$6,Currecny_M!$A$1:$P$10,MATCH(Database!C2780,Currecny_M!$A$1:$P$1,0),FALSE)</f>
        <v>-222.72704999999999</v>
      </c>
      <c r="N2780" s="6" t="str">
        <f>VLOOKUP(B2780,Master!$A$2:$C$11,3,FALSE)</f>
        <v>Euro</v>
      </c>
      <c r="O2780" s="6" t="str">
        <f>VLOOKUP(B2780,Master!$A$2:$C$11,2,FALSE)</f>
        <v>Europe</v>
      </c>
      <c r="Q2780" s="39" t="str">
        <f>VLOOKUP(D2780,GL_Master!$A$1:$D$80,2,FALSE)</f>
        <v>BS</v>
      </c>
      <c r="R2780" s="39" t="str">
        <f>VLOOKUP(D2780,GL_Master!$A$1:$D$80,3,FALSE)</f>
        <v>Provisions</v>
      </c>
      <c r="S2780" s="39" t="str">
        <f>VLOOKUP(D2780,GL_Master!$A$1:$D$80,4,FALSE)</f>
        <v>Provision for doubtful assets</v>
      </c>
    </row>
    <row r="2781" spans="1:19" x14ac:dyDescent="0.25">
      <c r="A2781" s="39" t="s">
        <v>262</v>
      </c>
      <c r="B2781" s="39" t="s">
        <v>237</v>
      </c>
      <c r="C2781" s="7">
        <v>44256</v>
      </c>
      <c r="D2781" s="39" t="s">
        <v>62</v>
      </c>
      <c r="E2781" s="39">
        <v>-83</v>
      </c>
      <c r="F2781" s="82">
        <f t="shared" si="129"/>
        <v>-8.3000000000000004E-2</v>
      </c>
      <c r="G2781" s="39">
        <f>VLOOKUP(N2781,Currecny_M!$A$1:$P$10,2,FALSE)</f>
        <v>83</v>
      </c>
      <c r="H2781" s="39">
        <f>MATCH(C2781,Currecny_M!$A$1:$P$1,0)</f>
        <v>13</v>
      </c>
      <c r="I2781" s="39">
        <f>VLOOKUP(N2781,Currecny_M!$A$1:$P$10,MATCH(Database!C2781,Currecny_M!$A$1:$P$1,0),FALSE)</f>
        <v>92.61</v>
      </c>
      <c r="J2781" s="82">
        <f t="shared" si="130"/>
        <v>-7.6866300000000001</v>
      </c>
      <c r="K2781" s="39">
        <f>VLOOKUP('Cover page'!$B$6,Currecny_M!$A$1:$P$10,MATCH(Database!C2781,Currecny_M!$A$1:$P$1,0),FALSE)</f>
        <v>1</v>
      </c>
      <c r="L2781" s="82">
        <f t="shared" si="131"/>
        <v>-7.6866300000000001</v>
      </c>
      <c r="M2781" s="82">
        <f>((E2781/$F$1)*VLOOKUP(N2781,Currecny_M!$A$1:$P$10,MATCH(Database!C2781,Currecny_M!$A$1:$P$1,0),FALSE))/VLOOKUP('Cover page'!$B$6,Currecny_M!$A$1:$P$10,MATCH(Database!C2781,Currecny_M!$A$1:$P$1,0),FALSE)</f>
        <v>-7.6866300000000001</v>
      </c>
      <c r="N2781" s="6" t="str">
        <f>VLOOKUP(B2781,Master!$A$2:$C$11,3,FALSE)</f>
        <v>Euro</v>
      </c>
      <c r="O2781" s="6" t="str">
        <f>VLOOKUP(B2781,Master!$A$2:$C$11,2,FALSE)</f>
        <v>Europe</v>
      </c>
      <c r="Q2781" s="39" t="str">
        <f>VLOOKUP(D2781,GL_Master!$A$1:$D$80,2,FALSE)</f>
        <v>BS</v>
      </c>
      <c r="R2781" s="39" t="str">
        <f>VLOOKUP(D2781,GL_Master!$A$1:$D$80,3,FALSE)</f>
        <v>Provisions</v>
      </c>
      <c r="S2781" s="39" t="str">
        <f>VLOOKUP(D2781,GL_Master!$A$1:$D$80,4,FALSE)</f>
        <v>Provision for Insurance</v>
      </c>
    </row>
    <row r="2782" spans="1:19" x14ac:dyDescent="0.25">
      <c r="A2782" s="39" t="s">
        <v>262</v>
      </c>
      <c r="B2782" s="39" t="s">
        <v>237</v>
      </c>
      <c r="C2782" s="7">
        <v>44256</v>
      </c>
      <c r="D2782" s="39" t="s">
        <v>63</v>
      </c>
      <c r="E2782" s="39">
        <v>199</v>
      </c>
      <c r="F2782" s="82">
        <f t="shared" si="129"/>
        <v>0.19900000000000001</v>
      </c>
      <c r="G2782" s="39">
        <f>VLOOKUP(N2782,Currecny_M!$A$1:$P$10,2,FALSE)</f>
        <v>83</v>
      </c>
      <c r="H2782" s="39">
        <f>MATCH(C2782,Currecny_M!$A$1:$P$1,0)</f>
        <v>13</v>
      </c>
      <c r="I2782" s="39">
        <f>VLOOKUP(N2782,Currecny_M!$A$1:$P$10,MATCH(Database!C2782,Currecny_M!$A$1:$P$1,0),FALSE)</f>
        <v>92.61</v>
      </c>
      <c r="J2782" s="82">
        <f t="shared" si="130"/>
        <v>18.429390000000001</v>
      </c>
      <c r="K2782" s="39">
        <f>VLOOKUP('Cover page'!$B$6,Currecny_M!$A$1:$P$10,MATCH(Database!C2782,Currecny_M!$A$1:$P$1,0),FALSE)</f>
        <v>1</v>
      </c>
      <c r="L2782" s="82">
        <f t="shared" si="131"/>
        <v>18.429390000000001</v>
      </c>
      <c r="M2782" s="82">
        <f>((E2782/$F$1)*VLOOKUP(N2782,Currecny_M!$A$1:$P$10,MATCH(Database!C2782,Currecny_M!$A$1:$P$1,0),FALSE))/VLOOKUP('Cover page'!$B$6,Currecny_M!$A$1:$P$10,MATCH(Database!C2782,Currecny_M!$A$1:$P$1,0),FALSE)</f>
        <v>18.429390000000001</v>
      </c>
      <c r="N2782" s="6" t="str">
        <f>VLOOKUP(B2782,Master!$A$2:$C$11,3,FALSE)</f>
        <v>Euro</v>
      </c>
      <c r="O2782" s="6" t="str">
        <f>VLOOKUP(B2782,Master!$A$2:$C$11,2,FALSE)</f>
        <v>Europe</v>
      </c>
      <c r="Q2782" s="39" t="str">
        <f>VLOOKUP(D2782,GL_Master!$A$1:$D$80,2,FALSE)</f>
        <v>BS</v>
      </c>
      <c r="R2782" s="39" t="str">
        <f>VLOOKUP(D2782,GL_Master!$A$1:$D$80,3,FALSE)</f>
        <v>Gross Block</v>
      </c>
      <c r="S2782" s="39" t="str">
        <f>VLOOKUP(D2782,GL_Master!$A$1:$D$80,4,FALSE)</f>
        <v>Tangible Fixed assets</v>
      </c>
    </row>
    <row r="2783" spans="1:19" x14ac:dyDescent="0.25">
      <c r="A2783" s="39" t="s">
        <v>262</v>
      </c>
      <c r="B2783" s="39" t="s">
        <v>237</v>
      </c>
      <c r="C2783" s="7">
        <v>44256</v>
      </c>
      <c r="D2783" s="39" t="s">
        <v>64</v>
      </c>
      <c r="E2783" s="39">
        <v>11373</v>
      </c>
      <c r="F2783" s="82">
        <f t="shared" si="129"/>
        <v>11.372999999999999</v>
      </c>
      <c r="G2783" s="39">
        <f>VLOOKUP(N2783,Currecny_M!$A$1:$P$10,2,FALSE)</f>
        <v>83</v>
      </c>
      <c r="H2783" s="39">
        <f>MATCH(C2783,Currecny_M!$A$1:$P$1,0)</f>
        <v>13</v>
      </c>
      <c r="I2783" s="39">
        <f>VLOOKUP(N2783,Currecny_M!$A$1:$P$10,MATCH(Database!C2783,Currecny_M!$A$1:$P$1,0),FALSE)</f>
        <v>92.61</v>
      </c>
      <c r="J2783" s="82">
        <f t="shared" si="130"/>
        <v>1053.25353</v>
      </c>
      <c r="K2783" s="39">
        <f>VLOOKUP('Cover page'!$B$6,Currecny_M!$A$1:$P$10,MATCH(Database!C2783,Currecny_M!$A$1:$P$1,0),FALSE)</f>
        <v>1</v>
      </c>
      <c r="L2783" s="82">
        <f t="shared" si="131"/>
        <v>1053.25353</v>
      </c>
      <c r="M2783" s="82">
        <f>((E2783/$F$1)*VLOOKUP(N2783,Currecny_M!$A$1:$P$10,MATCH(Database!C2783,Currecny_M!$A$1:$P$1,0),FALSE))/VLOOKUP('Cover page'!$B$6,Currecny_M!$A$1:$P$10,MATCH(Database!C2783,Currecny_M!$A$1:$P$1,0),FALSE)</f>
        <v>1053.25353</v>
      </c>
      <c r="N2783" s="6" t="str">
        <f>VLOOKUP(B2783,Master!$A$2:$C$11,3,FALSE)</f>
        <v>Euro</v>
      </c>
      <c r="O2783" s="6" t="str">
        <f>VLOOKUP(B2783,Master!$A$2:$C$11,2,FALSE)</f>
        <v>Europe</v>
      </c>
      <c r="Q2783" s="39" t="str">
        <f>VLOOKUP(D2783,GL_Master!$A$1:$D$80,2,FALSE)</f>
        <v>BS</v>
      </c>
      <c r="R2783" s="39" t="str">
        <f>VLOOKUP(D2783,GL_Master!$A$1:$D$80,3,FALSE)</f>
        <v>Gross Block</v>
      </c>
      <c r="S2783" s="39" t="str">
        <f>VLOOKUP(D2783,GL_Master!$A$1:$D$80,4,FALSE)</f>
        <v>Tangible Fixed assets</v>
      </c>
    </row>
    <row r="2784" spans="1:19" x14ac:dyDescent="0.25">
      <c r="A2784" s="39" t="s">
        <v>262</v>
      </c>
      <c r="B2784" s="39" t="s">
        <v>237</v>
      </c>
      <c r="C2784" s="7">
        <v>44256</v>
      </c>
      <c r="D2784" s="39" t="s">
        <v>65</v>
      </c>
      <c r="E2784" s="39">
        <v>-6907</v>
      </c>
      <c r="F2784" s="82">
        <f t="shared" si="129"/>
        <v>-6.907</v>
      </c>
      <c r="G2784" s="39">
        <f>VLOOKUP(N2784,Currecny_M!$A$1:$P$10,2,FALSE)</f>
        <v>83</v>
      </c>
      <c r="H2784" s="39">
        <f>MATCH(C2784,Currecny_M!$A$1:$P$1,0)</f>
        <v>13</v>
      </c>
      <c r="I2784" s="39">
        <f>VLOOKUP(N2784,Currecny_M!$A$1:$P$10,MATCH(Database!C2784,Currecny_M!$A$1:$P$1,0),FALSE)</f>
        <v>92.61</v>
      </c>
      <c r="J2784" s="82">
        <f t="shared" si="130"/>
        <v>-639.65727000000004</v>
      </c>
      <c r="K2784" s="39">
        <f>VLOOKUP('Cover page'!$B$6,Currecny_M!$A$1:$P$10,MATCH(Database!C2784,Currecny_M!$A$1:$P$1,0),FALSE)</f>
        <v>1</v>
      </c>
      <c r="L2784" s="82">
        <f t="shared" si="131"/>
        <v>-639.65727000000004</v>
      </c>
      <c r="M2784" s="82">
        <f>((E2784/$F$1)*VLOOKUP(N2784,Currecny_M!$A$1:$P$10,MATCH(Database!C2784,Currecny_M!$A$1:$P$1,0),FALSE))/VLOOKUP('Cover page'!$B$6,Currecny_M!$A$1:$P$10,MATCH(Database!C2784,Currecny_M!$A$1:$P$1,0),FALSE)</f>
        <v>-639.65727000000004</v>
      </c>
      <c r="N2784" s="6" t="str">
        <f>VLOOKUP(B2784,Master!$A$2:$C$11,3,FALSE)</f>
        <v>Euro</v>
      </c>
      <c r="O2784" s="6" t="str">
        <f>VLOOKUP(B2784,Master!$A$2:$C$11,2,FALSE)</f>
        <v>Europe</v>
      </c>
      <c r="Q2784" s="39" t="str">
        <f>VLOOKUP(D2784,GL_Master!$A$1:$D$80,2,FALSE)</f>
        <v>BS</v>
      </c>
      <c r="R2784" s="39" t="str">
        <f>VLOOKUP(D2784,GL_Master!$A$1:$D$80,3,FALSE)</f>
        <v>Accumulated Depreciation</v>
      </c>
      <c r="S2784" s="39" t="str">
        <f>VLOOKUP(D2784,GL_Master!$A$1:$D$80,4,FALSE)</f>
        <v>Accumulated Depreciation</v>
      </c>
    </row>
    <row r="2785" spans="1:19" x14ac:dyDescent="0.25">
      <c r="A2785" s="39" t="s">
        <v>262</v>
      </c>
      <c r="B2785" s="39" t="s">
        <v>237</v>
      </c>
      <c r="C2785" s="7">
        <v>44256</v>
      </c>
      <c r="D2785" s="39" t="s">
        <v>66</v>
      </c>
      <c r="E2785" s="39">
        <v>5783</v>
      </c>
      <c r="F2785" s="82">
        <f t="shared" si="129"/>
        <v>5.7830000000000004</v>
      </c>
      <c r="G2785" s="39">
        <f>VLOOKUP(N2785,Currecny_M!$A$1:$P$10,2,FALSE)</f>
        <v>83</v>
      </c>
      <c r="H2785" s="39">
        <f>MATCH(C2785,Currecny_M!$A$1:$P$1,0)</f>
        <v>13</v>
      </c>
      <c r="I2785" s="39">
        <f>VLOOKUP(N2785,Currecny_M!$A$1:$P$10,MATCH(Database!C2785,Currecny_M!$A$1:$P$1,0),FALSE)</f>
        <v>92.61</v>
      </c>
      <c r="J2785" s="82">
        <f t="shared" si="130"/>
        <v>535.56362999999999</v>
      </c>
      <c r="K2785" s="39">
        <f>VLOOKUP('Cover page'!$B$6,Currecny_M!$A$1:$P$10,MATCH(Database!C2785,Currecny_M!$A$1:$P$1,0),FALSE)</f>
        <v>1</v>
      </c>
      <c r="L2785" s="82">
        <f t="shared" si="131"/>
        <v>535.56362999999999</v>
      </c>
      <c r="M2785" s="82">
        <f>((E2785/$F$1)*VLOOKUP(N2785,Currecny_M!$A$1:$P$10,MATCH(Database!C2785,Currecny_M!$A$1:$P$1,0),FALSE))/VLOOKUP('Cover page'!$B$6,Currecny_M!$A$1:$P$10,MATCH(Database!C2785,Currecny_M!$A$1:$P$1,0),FALSE)</f>
        <v>535.56362999999999</v>
      </c>
      <c r="N2785" s="6" t="str">
        <f>VLOOKUP(B2785,Master!$A$2:$C$11,3,FALSE)</f>
        <v>Euro</v>
      </c>
      <c r="O2785" s="6" t="str">
        <f>VLOOKUP(B2785,Master!$A$2:$C$11,2,FALSE)</f>
        <v>Europe</v>
      </c>
      <c r="Q2785" s="39" t="str">
        <f>VLOOKUP(D2785,GL_Master!$A$1:$D$80,2,FALSE)</f>
        <v>BS</v>
      </c>
      <c r="R2785" s="39" t="str">
        <f>VLOOKUP(D2785,GL_Master!$A$1:$D$80,3,FALSE)</f>
        <v>Gross Block</v>
      </c>
      <c r="S2785" s="39" t="str">
        <f>VLOOKUP(D2785,GL_Master!$A$1:$D$80,4,FALSE)</f>
        <v>Tangible Fixed assets</v>
      </c>
    </row>
    <row r="2786" spans="1:19" x14ac:dyDescent="0.25">
      <c r="A2786" s="39" t="s">
        <v>262</v>
      </c>
      <c r="B2786" s="39" t="s">
        <v>237</v>
      </c>
      <c r="C2786" s="7">
        <v>44256</v>
      </c>
      <c r="D2786" s="39" t="s">
        <v>67</v>
      </c>
      <c r="E2786" s="39">
        <v>2115</v>
      </c>
      <c r="F2786" s="82">
        <f t="shared" si="129"/>
        <v>2.1150000000000002</v>
      </c>
      <c r="G2786" s="39">
        <f>VLOOKUP(N2786,Currecny_M!$A$1:$P$10,2,FALSE)</f>
        <v>83</v>
      </c>
      <c r="H2786" s="39">
        <f>MATCH(C2786,Currecny_M!$A$1:$P$1,0)</f>
        <v>13</v>
      </c>
      <c r="I2786" s="39">
        <f>VLOOKUP(N2786,Currecny_M!$A$1:$P$10,MATCH(Database!C2786,Currecny_M!$A$1:$P$1,0),FALSE)</f>
        <v>92.61</v>
      </c>
      <c r="J2786" s="82">
        <f t="shared" si="130"/>
        <v>195.87015000000002</v>
      </c>
      <c r="K2786" s="39">
        <f>VLOOKUP('Cover page'!$B$6,Currecny_M!$A$1:$P$10,MATCH(Database!C2786,Currecny_M!$A$1:$P$1,0),FALSE)</f>
        <v>1</v>
      </c>
      <c r="L2786" s="82">
        <f t="shared" si="131"/>
        <v>195.87015000000002</v>
      </c>
      <c r="M2786" s="82">
        <f>((E2786/$F$1)*VLOOKUP(N2786,Currecny_M!$A$1:$P$10,MATCH(Database!C2786,Currecny_M!$A$1:$P$1,0),FALSE))/VLOOKUP('Cover page'!$B$6,Currecny_M!$A$1:$P$10,MATCH(Database!C2786,Currecny_M!$A$1:$P$1,0),FALSE)</f>
        <v>195.87015000000002</v>
      </c>
      <c r="N2786" s="6" t="str">
        <f>VLOOKUP(B2786,Master!$A$2:$C$11,3,FALSE)</f>
        <v>Euro</v>
      </c>
      <c r="O2786" s="6" t="str">
        <f>VLOOKUP(B2786,Master!$A$2:$C$11,2,FALSE)</f>
        <v>Europe</v>
      </c>
      <c r="Q2786" s="39" t="str">
        <f>VLOOKUP(D2786,GL_Master!$A$1:$D$80,2,FALSE)</f>
        <v>BS</v>
      </c>
      <c r="R2786" s="39" t="str">
        <f>VLOOKUP(D2786,GL_Master!$A$1:$D$80,3,FALSE)</f>
        <v>Gross Block</v>
      </c>
      <c r="S2786" s="39" t="str">
        <f>VLOOKUP(D2786,GL_Master!$A$1:$D$80,4,FALSE)</f>
        <v>Tangible Fixed assets</v>
      </c>
    </row>
    <row r="2787" spans="1:19" x14ac:dyDescent="0.25">
      <c r="A2787" s="39" t="s">
        <v>262</v>
      </c>
      <c r="B2787" s="39" t="s">
        <v>237</v>
      </c>
      <c r="C2787" s="7">
        <v>44256</v>
      </c>
      <c r="D2787" s="39" t="s">
        <v>68</v>
      </c>
      <c r="E2787" s="39">
        <v>-1957</v>
      </c>
      <c r="F2787" s="82">
        <f t="shared" si="129"/>
        <v>-1.9570000000000001</v>
      </c>
      <c r="G2787" s="39">
        <f>VLOOKUP(N2787,Currecny_M!$A$1:$P$10,2,FALSE)</f>
        <v>83</v>
      </c>
      <c r="H2787" s="39">
        <f>MATCH(C2787,Currecny_M!$A$1:$P$1,0)</f>
        <v>13</v>
      </c>
      <c r="I2787" s="39">
        <f>VLOOKUP(N2787,Currecny_M!$A$1:$P$10,MATCH(Database!C2787,Currecny_M!$A$1:$P$1,0),FALSE)</f>
        <v>92.61</v>
      </c>
      <c r="J2787" s="82">
        <f t="shared" si="130"/>
        <v>-181.23777000000001</v>
      </c>
      <c r="K2787" s="39">
        <f>VLOOKUP('Cover page'!$B$6,Currecny_M!$A$1:$P$10,MATCH(Database!C2787,Currecny_M!$A$1:$P$1,0),FALSE)</f>
        <v>1</v>
      </c>
      <c r="L2787" s="82">
        <f t="shared" si="131"/>
        <v>-181.23777000000001</v>
      </c>
      <c r="M2787" s="82">
        <f>((E2787/$F$1)*VLOOKUP(N2787,Currecny_M!$A$1:$P$10,MATCH(Database!C2787,Currecny_M!$A$1:$P$1,0),FALSE))/VLOOKUP('Cover page'!$B$6,Currecny_M!$A$1:$P$10,MATCH(Database!C2787,Currecny_M!$A$1:$P$1,0),FALSE)</f>
        <v>-181.23777000000001</v>
      </c>
      <c r="N2787" s="6" t="str">
        <f>VLOOKUP(B2787,Master!$A$2:$C$11,3,FALSE)</f>
        <v>Euro</v>
      </c>
      <c r="O2787" s="6" t="str">
        <f>VLOOKUP(B2787,Master!$A$2:$C$11,2,FALSE)</f>
        <v>Europe</v>
      </c>
      <c r="Q2787" s="39" t="str">
        <f>VLOOKUP(D2787,GL_Master!$A$1:$D$80,2,FALSE)</f>
        <v>BS</v>
      </c>
      <c r="R2787" s="39" t="str">
        <f>VLOOKUP(D2787,GL_Master!$A$1:$D$80,3,FALSE)</f>
        <v>Accumulated Depreciation</v>
      </c>
      <c r="S2787" s="39" t="str">
        <f>VLOOKUP(D2787,GL_Master!$A$1:$D$80,4,FALSE)</f>
        <v>Accumulated Depreciation</v>
      </c>
    </row>
    <row r="2788" spans="1:19" x14ac:dyDescent="0.25">
      <c r="A2788" s="39" t="s">
        <v>262</v>
      </c>
      <c r="B2788" s="39" t="s">
        <v>237</v>
      </c>
      <c r="C2788" s="7">
        <v>44256</v>
      </c>
      <c r="D2788" s="39" t="s">
        <v>69</v>
      </c>
      <c r="E2788" s="39">
        <v>3668</v>
      </c>
      <c r="F2788" s="82">
        <f t="shared" si="129"/>
        <v>3.6680000000000001</v>
      </c>
      <c r="G2788" s="39">
        <f>VLOOKUP(N2788,Currecny_M!$A$1:$P$10,2,FALSE)</f>
        <v>83</v>
      </c>
      <c r="H2788" s="39">
        <f>MATCH(C2788,Currecny_M!$A$1:$P$1,0)</f>
        <v>13</v>
      </c>
      <c r="I2788" s="39">
        <f>VLOOKUP(N2788,Currecny_M!$A$1:$P$10,MATCH(Database!C2788,Currecny_M!$A$1:$P$1,0),FALSE)</f>
        <v>92.61</v>
      </c>
      <c r="J2788" s="82">
        <f t="shared" si="130"/>
        <v>339.69348000000002</v>
      </c>
      <c r="K2788" s="39">
        <f>VLOOKUP('Cover page'!$B$6,Currecny_M!$A$1:$P$10,MATCH(Database!C2788,Currecny_M!$A$1:$P$1,0),FALSE)</f>
        <v>1</v>
      </c>
      <c r="L2788" s="82">
        <f t="shared" si="131"/>
        <v>339.69348000000002</v>
      </c>
      <c r="M2788" s="82">
        <f>((E2788/$F$1)*VLOOKUP(N2788,Currecny_M!$A$1:$P$10,MATCH(Database!C2788,Currecny_M!$A$1:$P$1,0),FALSE))/VLOOKUP('Cover page'!$B$6,Currecny_M!$A$1:$P$10,MATCH(Database!C2788,Currecny_M!$A$1:$P$1,0),FALSE)</f>
        <v>339.69348000000002</v>
      </c>
      <c r="N2788" s="6" t="str">
        <f>VLOOKUP(B2788,Master!$A$2:$C$11,3,FALSE)</f>
        <v>Euro</v>
      </c>
      <c r="O2788" s="6" t="str">
        <f>VLOOKUP(B2788,Master!$A$2:$C$11,2,FALSE)</f>
        <v>Europe</v>
      </c>
      <c r="Q2788" s="39" t="str">
        <f>VLOOKUP(D2788,GL_Master!$A$1:$D$80,2,FALSE)</f>
        <v>BS</v>
      </c>
      <c r="R2788" s="39" t="str">
        <f>VLOOKUP(D2788,GL_Master!$A$1:$D$80,3,FALSE)</f>
        <v>Gross Block</v>
      </c>
      <c r="S2788" s="39" t="str">
        <f>VLOOKUP(D2788,GL_Master!$A$1:$D$80,4,FALSE)</f>
        <v>Tangible Fixed assets</v>
      </c>
    </row>
    <row r="2789" spans="1:19" x14ac:dyDescent="0.25">
      <c r="A2789" s="39" t="s">
        <v>262</v>
      </c>
      <c r="B2789" s="39" t="s">
        <v>237</v>
      </c>
      <c r="C2789" s="7">
        <v>44256</v>
      </c>
      <c r="D2789" s="39" t="s">
        <v>70</v>
      </c>
      <c r="E2789" s="39">
        <v>-146</v>
      </c>
      <c r="F2789" s="82">
        <f t="shared" si="129"/>
        <v>-0.14599999999999999</v>
      </c>
      <c r="G2789" s="39">
        <f>VLOOKUP(N2789,Currecny_M!$A$1:$P$10,2,FALSE)</f>
        <v>83</v>
      </c>
      <c r="H2789" s="39">
        <f>MATCH(C2789,Currecny_M!$A$1:$P$1,0)</f>
        <v>13</v>
      </c>
      <c r="I2789" s="39">
        <f>VLOOKUP(N2789,Currecny_M!$A$1:$P$10,MATCH(Database!C2789,Currecny_M!$A$1:$P$1,0),FALSE)</f>
        <v>92.61</v>
      </c>
      <c r="J2789" s="82">
        <f t="shared" si="130"/>
        <v>-13.521059999999999</v>
      </c>
      <c r="K2789" s="39">
        <f>VLOOKUP('Cover page'!$B$6,Currecny_M!$A$1:$P$10,MATCH(Database!C2789,Currecny_M!$A$1:$P$1,0),FALSE)</f>
        <v>1</v>
      </c>
      <c r="L2789" s="82">
        <f t="shared" si="131"/>
        <v>-13.521059999999999</v>
      </c>
      <c r="M2789" s="82">
        <f>((E2789/$F$1)*VLOOKUP(N2789,Currecny_M!$A$1:$P$10,MATCH(Database!C2789,Currecny_M!$A$1:$P$1,0),FALSE))/VLOOKUP('Cover page'!$B$6,Currecny_M!$A$1:$P$10,MATCH(Database!C2789,Currecny_M!$A$1:$P$1,0),FALSE)</f>
        <v>-13.521059999999999</v>
      </c>
      <c r="N2789" s="6" t="str">
        <f>VLOOKUP(B2789,Master!$A$2:$C$11,3,FALSE)</f>
        <v>Euro</v>
      </c>
      <c r="O2789" s="6" t="str">
        <f>VLOOKUP(B2789,Master!$A$2:$C$11,2,FALSE)</f>
        <v>Europe</v>
      </c>
      <c r="Q2789" s="39" t="str">
        <f>VLOOKUP(D2789,GL_Master!$A$1:$D$80,2,FALSE)</f>
        <v>BS</v>
      </c>
      <c r="R2789" s="39" t="str">
        <f>VLOOKUP(D2789,GL_Master!$A$1:$D$80,3,FALSE)</f>
        <v>Accumulated Depreciation</v>
      </c>
      <c r="S2789" s="39" t="str">
        <f>VLOOKUP(D2789,GL_Master!$A$1:$D$80,4,FALSE)</f>
        <v>Accumulated Depreciation</v>
      </c>
    </row>
    <row r="2790" spans="1:19" x14ac:dyDescent="0.25">
      <c r="A2790" s="39" t="s">
        <v>262</v>
      </c>
      <c r="B2790" s="39" t="s">
        <v>237</v>
      </c>
      <c r="C2790" s="7">
        <v>44256</v>
      </c>
      <c r="D2790" s="39" t="s">
        <v>71</v>
      </c>
      <c r="E2790" s="39">
        <v>7042</v>
      </c>
      <c r="F2790" s="82">
        <f t="shared" si="129"/>
        <v>7.0419999999999998</v>
      </c>
      <c r="G2790" s="39">
        <f>VLOOKUP(N2790,Currecny_M!$A$1:$P$10,2,FALSE)</f>
        <v>83</v>
      </c>
      <c r="H2790" s="39">
        <f>MATCH(C2790,Currecny_M!$A$1:$P$1,0)</f>
        <v>13</v>
      </c>
      <c r="I2790" s="39">
        <f>VLOOKUP(N2790,Currecny_M!$A$1:$P$10,MATCH(Database!C2790,Currecny_M!$A$1:$P$1,0),FALSE)</f>
        <v>92.61</v>
      </c>
      <c r="J2790" s="82">
        <f t="shared" si="130"/>
        <v>652.15962000000002</v>
      </c>
      <c r="K2790" s="39">
        <f>VLOOKUP('Cover page'!$B$6,Currecny_M!$A$1:$P$10,MATCH(Database!C2790,Currecny_M!$A$1:$P$1,0),FALSE)</f>
        <v>1</v>
      </c>
      <c r="L2790" s="82">
        <f t="shared" si="131"/>
        <v>652.15962000000002</v>
      </c>
      <c r="M2790" s="82">
        <f>((E2790/$F$1)*VLOOKUP(N2790,Currecny_M!$A$1:$P$10,MATCH(Database!C2790,Currecny_M!$A$1:$P$1,0),FALSE))/VLOOKUP('Cover page'!$B$6,Currecny_M!$A$1:$P$10,MATCH(Database!C2790,Currecny_M!$A$1:$P$1,0),FALSE)</f>
        <v>652.15962000000002</v>
      </c>
      <c r="N2790" s="6" t="str">
        <f>VLOOKUP(B2790,Master!$A$2:$C$11,3,FALSE)</f>
        <v>Euro</v>
      </c>
      <c r="O2790" s="6" t="str">
        <f>VLOOKUP(B2790,Master!$A$2:$C$11,2,FALSE)</f>
        <v>Europe</v>
      </c>
      <c r="Q2790" s="39" t="str">
        <f>VLOOKUP(D2790,GL_Master!$A$1:$D$80,2,FALSE)</f>
        <v>BS</v>
      </c>
      <c r="R2790" s="39" t="str">
        <f>VLOOKUP(D2790,GL_Master!$A$1:$D$80,3,FALSE)</f>
        <v>Gross Block</v>
      </c>
      <c r="S2790" s="39" t="str">
        <f>VLOOKUP(D2790,GL_Master!$A$1:$D$80,4,FALSE)</f>
        <v>Tangible Fixed assets</v>
      </c>
    </row>
    <row r="2791" spans="1:19" x14ac:dyDescent="0.25">
      <c r="A2791" s="39" t="s">
        <v>262</v>
      </c>
      <c r="B2791" s="39" t="s">
        <v>237</v>
      </c>
      <c r="C2791" s="7">
        <v>44256</v>
      </c>
      <c r="D2791" s="39" t="s">
        <v>72</v>
      </c>
      <c r="E2791" s="39">
        <v>58</v>
      </c>
      <c r="F2791" s="82">
        <f t="shared" si="129"/>
        <v>5.8000000000000003E-2</v>
      </c>
      <c r="G2791" s="39">
        <f>VLOOKUP(N2791,Currecny_M!$A$1:$P$10,2,FALSE)</f>
        <v>83</v>
      </c>
      <c r="H2791" s="39">
        <f>MATCH(C2791,Currecny_M!$A$1:$P$1,0)</f>
        <v>13</v>
      </c>
      <c r="I2791" s="39">
        <f>VLOOKUP(N2791,Currecny_M!$A$1:$P$10,MATCH(Database!C2791,Currecny_M!$A$1:$P$1,0),FALSE)</f>
        <v>92.61</v>
      </c>
      <c r="J2791" s="82">
        <f t="shared" si="130"/>
        <v>5.3713800000000003</v>
      </c>
      <c r="K2791" s="39">
        <f>VLOOKUP('Cover page'!$B$6,Currecny_M!$A$1:$P$10,MATCH(Database!C2791,Currecny_M!$A$1:$P$1,0),FALSE)</f>
        <v>1</v>
      </c>
      <c r="L2791" s="82">
        <f t="shared" si="131"/>
        <v>5.3713800000000003</v>
      </c>
      <c r="M2791" s="82">
        <f>((E2791/$F$1)*VLOOKUP(N2791,Currecny_M!$A$1:$P$10,MATCH(Database!C2791,Currecny_M!$A$1:$P$1,0),FALSE))/VLOOKUP('Cover page'!$B$6,Currecny_M!$A$1:$P$10,MATCH(Database!C2791,Currecny_M!$A$1:$P$1,0),FALSE)</f>
        <v>5.3713800000000003</v>
      </c>
      <c r="N2791" s="6" t="str">
        <f>VLOOKUP(B2791,Master!$A$2:$C$11,3,FALSE)</f>
        <v>Euro</v>
      </c>
      <c r="O2791" s="6" t="str">
        <f>VLOOKUP(B2791,Master!$A$2:$C$11,2,FALSE)</f>
        <v>Europe</v>
      </c>
      <c r="Q2791" s="39" t="str">
        <f>VLOOKUP(D2791,GL_Master!$A$1:$D$80,2,FALSE)</f>
        <v>BS</v>
      </c>
      <c r="R2791" s="39" t="str">
        <f>VLOOKUP(D2791,GL_Master!$A$1:$D$80,3,FALSE)</f>
        <v>Gross Block</v>
      </c>
      <c r="S2791" s="39" t="str">
        <f>VLOOKUP(D2791,GL_Master!$A$1:$D$80,4,FALSE)</f>
        <v>Tangible Fixed assets</v>
      </c>
    </row>
    <row r="2792" spans="1:19" x14ac:dyDescent="0.25">
      <c r="A2792" s="39" t="s">
        <v>262</v>
      </c>
      <c r="B2792" s="39" t="s">
        <v>237</v>
      </c>
      <c r="C2792" s="7">
        <v>44256</v>
      </c>
      <c r="D2792" s="39" t="s">
        <v>73</v>
      </c>
      <c r="E2792" s="39">
        <v>28</v>
      </c>
      <c r="F2792" s="82">
        <f t="shared" si="129"/>
        <v>2.8000000000000001E-2</v>
      </c>
      <c r="G2792" s="39">
        <f>VLOOKUP(N2792,Currecny_M!$A$1:$P$10,2,FALSE)</f>
        <v>83</v>
      </c>
      <c r="H2792" s="39">
        <f>MATCH(C2792,Currecny_M!$A$1:$P$1,0)</f>
        <v>13</v>
      </c>
      <c r="I2792" s="39">
        <f>VLOOKUP(N2792,Currecny_M!$A$1:$P$10,MATCH(Database!C2792,Currecny_M!$A$1:$P$1,0),FALSE)</f>
        <v>92.61</v>
      </c>
      <c r="J2792" s="82">
        <f t="shared" si="130"/>
        <v>2.5930800000000001</v>
      </c>
      <c r="K2792" s="39">
        <f>VLOOKUP('Cover page'!$B$6,Currecny_M!$A$1:$P$10,MATCH(Database!C2792,Currecny_M!$A$1:$P$1,0),FALSE)</f>
        <v>1</v>
      </c>
      <c r="L2792" s="82">
        <f t="shared" si="131"/>
        <v>2.5930800000000001</v>
      </c>
      <c r="M2792" s="82">
        <f>((E2792/$F$1)*VLOOKUP(N2792,Currecny_M!$A$1:$P$10,MATCH(Database!C2792,Currecny_M!$A$1:$P$1,0),FALSE))/VLOOKUP('Cover page'!$B$6,Currecny_M!$A$1:$P$10,MATCH(Database!C2792,Currecny_M!$A$1:$P$1,0),FALSE)</f>
        <v>2.5930800000000001</v>
      </c>
      <c r="N2792" s="6" t="str">
        <f>VLOOKUP(B2792,Master!$A$2:$C$11,3,FALSE)</f>
        <v>Euro</v>
      </c>
      <c r="O2792" s="6" t="str">
        <f>VLOOKUP(B2792,Master!$A$2:$C$11,2,FALSE)</f>
        <v>Europe</v>
      </c>
      <c r="Q2792" s="39" t="str">
        <f>VLOOKUP(D2792,GL_Master!$A$1:$D$80,2,FALSE)</f>
        <v>BS</v>
      </c>
      <c r="R2792" s="39" t="str">
        <f>VLOOKUP(D2792,GL_Master!$A$1:$D$80,3,FALSE)</f>
        <v>Gross Block</v>
      </c>
      <c r="S2792" s="39" t="str">
        <f>VLOOKUP(D2792,GL_Master!$A$1:$D$80,4,FALSE)</f>
        <v>Tangible Fixed assets</v>
      </c>
    </row>
    <row r="2793" spans="1:19" x14ac:dyDescent="0.25">
      <c r="A2793" s="39" t="s">
        <v>262</v>
      </c>
      <c r="B2793" s="39" t="s">
        <v>237</v>
      </c>
      <c r="C2793" s="7">
        <v>44256</v>
      </c>
      <c r="D2793" s="39" t="s">
        <v>74</v>
      </c>
      <c r="E2793" s="39">
        <v>-6381</v>
      </c>
      <c r="F2793" s="82">
        <f t="shared" si="129"/>
        <v>-6.3810000000000002</v>
      </c>
      <c r="G2793" s="39">
        <f>VLOOKUP(N2793,Currecny_M!$A$1:$P$10,2,FALSE)</f>
        <v>83</v>
      </c>
      <c r="H2793" s="39">
        <f>MATCH(C2793,Currecny_M!$A$1:$P$1,0)</f>
        <v>13</v>
      </c>
      <c r="I2793" s="39">
        <f>VLOOKUP(N2793,Currecny_M!$A$1:$P$10,MATCH(Database!C2793,Currecny_M!$A$1:$P$1,0),FALSE)</f>
        <v>92.61</v>
      </c>
      <c r="J2793" s="82">
        <f t="shared" si="130"/>
        <v>-590.94441000000006</v>
      </c>
      <c r="K2793" s="39">
        <f>VLOOKUP('Cover page'!$B$6,Currecny_M!$A$1:$P$10,MATCH(Database!C2793,Currecny_M!$A$1:$P$1,0),FALSE)</f>
        <v>1</v>
      </c>
      <c r="L2793" s="82">
        <f t="shared" si="131"/>
        <v>-590.94441000000006</v>
      </c>
      <c r="M2793" s="82">
        <f>((E2793/$F$1)*VLOOKUP(N2793,Currecny_M!$A$1:$P$10,MATCH(Database!C2793,Currecny_M!$A$1:$P$1,0),FALSE))/VLOOKUP('Cover page'!$B$6,Currecny_M!$A$1:$P$10,MATCH(Database!C2793,Currecny_M!$A$1:$P$1,0),FALSE)</f>
        <v>-590.94441000000006</v>
      </c>
      <c r="N2793" s="6" t="str">
        <f>VLOOKUP(B2793,Master!$A$2:$C$11,3,FALSE)</f>
        <v>Euro</v>
      </c>
      <c r="O2793" s="6" t="str">
        <f>VLOOKUP(B2793,Master!$A$2:$C$11,2,FALSE)</f>
        <v>Europe</v>
      </c>
      <c r="Q2793" s="39" t="str">
        <f>VLOOKUP(D2793,GL_Master!$A$1:$D$80,2,FALSE)</f>
        <v>BS</v>
      </c>
      <c r="R2793" s="39" t="str">
        <f>VLOOKUP(D2793,GL_Master!$A$1:$D$80,3,FALSE)</f>
        <v>Accumulated Depreciation</v>
      </c>
      <c r="S2793" s="39" t="str">
        <f>VLOOKUP(D2793,GL_Master!$A$1:$D$80,4,FALSE)</f>
        <v>Accumulated Depreciation</v>
      </c>
    </row>
    <row r="2794" spans="1:19" x14ac:dyDescent="0.25">
      <c r="A2794" s="39" t="s">
        <v>262</v>
      </c>
      <c r="B2794" s="39" t="s">
        <v>237</v>
      </c>
      <c r="C2794" s="7">
        <v>44256</v>
      </c>
      <c r="D2794" s="39" t="s">
        <v>21</v>
      </c>
      <c r="E2794" s="39">
        <v>535</v>
      </c>
      <c r="F2794" s="82">
        <f t="shared" si="129"/>
        <v>0.53500000000000003</v>
      </c>
      <c r="G2794" s="39">
        <f>VLOOKUP(N2794,Currecny_M!$A$1:$P$10,2,FALSE)</f>
        <v>83</v>
      </c>
      <c r="H2794" s="39">
        <f>MATCH(C2794,Currecny_M!$A$1:$P$1,0)</f>
        <v>13</v>
      </c>
      <c r="I2794" s="39">
        <f>VLOOKUP(N2794,Currecny_M!$A$1:$P$10,MATCH(Database!C2794,Currecny_M!$A$1:$P$1,0),FALSE)</f>
        <v>92.61</v>
      </c>
      <c r="J2794" s="82">
        <f t="shared" si="130"/>
        <v>49.546350000000004</v>
      </c>
      <c r="K2794" s="39">
        <f>VLOOKUP('Cover page'!$B$6,Currecny_M!$A$1:$P$10,MATCH(Database!C2794,Currecny_M!$A$1:$P$1,0),FALSE)</f>
        <v>1</v>
      </c>
      <c r="L2794" s="82">
        <f t="shared" si="131"/>
        <v>49.546350000000004</v>
      </c>
      <c r="M2794" s="82">
        <f>((E2794/$F$1)*VLOOKUP(N2794,Currecny_M!$A$1:$P$10,MATCH(Database!C2794,Currecny_M!$A$1:$P$1,0),FALSE))/VLOOKUP('Cover page'!$B$6,Currecny_M!$A$1:$P$10,MATCH(Database!C2794,Currecny_M!$A$1:$P$1,0),FALSE)</f>
        <v>49.546350000000004</v>
      </c>
      <c r="N2794" s="6" t="str">
        <f>VLOOKUP(B2794,Master!$A$2:$C$11,3,FALSE)</f>
        <v>Euro</v>
      </c>
      <c r="O2794" s="6" t="str">
        <f>VLOOKUP(B2794,Master!$A$2:$C$11,2,FALSE)</f>
        <v>Europe</v>
      </c>
      <c r="Q2794" s="39" t="str">
        <f>VLOOKUP(D2794,GL_Master!$A$1:$D$80,2,FALSE)</f>
        <v>BS</v>
      </c>
      <c r="R2794" s="39" t="str">
        <f>VLOOKUP(D2794,GL_Master!$A$1:$D$80,3,FALSE)</f>
        <v>Gross Block</v>
      </c>
      <c r="S2794" s="39" t="str">
        <f>VLOOKUP(D2794,GL_Master!$A$1:$D$80,4,FALSE)</f>
        <v>Tangible Fixed assets</v>
      </c>
    </row>
    <row r="2795" spans="1:19" x14ac:dyDescent="0.25">
      <c r="A2795" s="39" t="s">
        <v>262</v>
      </c>
      <c r="B2795" s="39" t="s">
        <v>237</v>
      </c>
      <c r="C2795" s="7">
        <v>44256</v>
      </c>
      <c r="D2795" s="39" t="s">
        <v>27</v>
      </c>
      <c r="E2795" s="39">
        <v>1264</v>
      </c>
      <c r="F2795" s="82">
        <f t="shared" si="129"/>
        <v>1.264</v>
      </c>
      <c r="G2795" s="39">
        <f>VLOOKUP(N2795,Currecny_M!$A$1:$P$10,2,FALSE)</f>
        <v>83</v>
      </c>
      <c r="H2795" s="39">
        <f>MATCH(C2795,Currecny_M!$A$1:$P$1,0)</f>
        <v>13</v>
      </c>
      <c r="I2795" s="39">
        <f>VLOOKUP(N2795,Currecny_M!$A$1:$P$10,MATCH(Database!C2795,Currecny_M!$A$1:$P$1,0),FALSE)</f>
        <v>92.61</v>
      </c>
      <c r="J2795" s="82">
        <f t="shared" si="130"/>
        <v>117.05904</v>
      </c>
      <c r="K2795" s="39">
        <f>VLOOKUP('Cover page'!$B$6,Currecny_M!$A$1:$P$10,MATCH(Database!C2795,Currecny_M!$A$1:$P$1,0),FALSE)</f>
        <v>1</v>
      </c>
      <c r="L2795" s="82">
        <f t="shared" si="131"/>
        <v>117.05904</v>
      </c>
      <c r="M2795" s="82">
        <f>((E2795/$F$1)*VLOOKUP(N2795,Currecny_M!$A$1:$P$10,MATCH(Database!C2795,Currecny_M!$A$1:$P$1,0),FALSE))/VLOOKUP('Cover page'!$B$6,Currecny_M!$A$1:$P$10,MATCH(Database!C2795,Currecny_M!$A$1:$P$1,0),FALSE)</f>
        <v>117.05904</v>
      </c>
      <c r="N2795" s="6" t="str">
        <f>VLOOKUP(B2795,Master!$A$2:$C$11,3,FALSE)</f>
        <v>Euro</v>
      </c>
      <c r="O2795" s="6" t="str">
        <f>VLOOKUP(B2795,Master!$A$2:$C$11,2,FALSE)</f>
        <v>Europe</v>
      </c>
      <c r="Q2795" s="39" t="str">
        <f>VLOOKUP(D2795,GL_Master!$A$1:$D$80,2,FALSE)</f>
        <v>BS</v>
      </c>
      <c r="R2795" s="39" t="str">
        <f>VLOOKUP(D2795,GL_Master!$A$1:$D$80,3,FALSE)</f>
        <v>Gross Block</v>
      </c>
      <c r="S2795" s="39" t="str">
        <f>VLOOKUP(D2795,GL_Master!$A$1:$D$80,4,FALSE)</f>
        <v>Tangible Fixed assets</v>
      </c>
    </row>
    <row r="2796" spans="1:19" x14ac:dyDescent="0.25">
      <c r="A2796" s="39" t="s">
        <v>262</v>
      </c>
      <c r="B2796" s="39" t="s">
        <v>237</v>
      </c>
      <c r="C2796" s="7">
        <v>44256</v>
      </c>
      <c r="D2796" s="39" t="s">
        <v>75</v>
      </c>
      <c r="E2796" s="39">
        <v>-29</v>
      </c>
      <c r="F2796" s="82">
        <f t="shared" si="129"/>
        <v>-2.9000000000000001E-2</v>
      </c>
      <c r="G2796" s="39">
        <f>VLOOKUP(N2796,Currecny_M!$A$1:$P$10,2,FALSE)</f>
        <v>83</v>
      </c>
      <c r="H2796" s="39">
        <f>MATCH(C2796,Currecny_M!$A$1:$P$1,0)</f>
        <v>13</v>
      </c>
      <c r="I2796" s="39">
        <f>VLOOKUP(N2796,Currecny_M!$A$1:$P$10,MATCH(Database!C2796,Currecny_M!$A$1:$P$1,0),FALSE)</f>
        <v>92.61</v>
      </c>
      <c r="J2796" s="82">
        <f t="shared" si="130"/>
        <v>-2.6856900000000001</v>
      </c>
      <c r="K2796" s="39">
        <f>VLOOKUP('Cover page'!$B$6,Currecny_M!$A$1:$P$10,MATCH(Database!C2796,Currecny_M!$A$1:$P$1,0),FALSE)</f>
        <v>1</v>
      </c>
      <c r="L2796" s="82">
        <f t="shared" si="131"/>
        <v>-2.6856900000000001</v>
      </c>
      <c r="M2796" s="82">
        <f>((E2796/$F$1)*VLOOKUP(N2796,Currecny_M!$A$1:$P$10,MATCH(Database!C2796,Currecny_M!$A$1:$P$1,0),FALSE))/VLOOKUP('Cover page'!$B$6,Currecny_M!$A$1:$P$10,MATCH(Database!C2796,Currecny_M!$A$1:$P$1,0),FALSE)</f>
        <v>-2.6856900000000001</v>
      </c>
      <c r="N2796" s="6" t="str">
        <f>VLOOKUP(B2796,Master!$A$2:$C$11,3,FALSE)</f>
        <v>Euro</v>
      </c>
      <c r="O2796" s="6" t="str">
        <f>VLOOKUP(B2796,Master!$A$2:$C$11,2,FALSE)</f>
        <v>Europe</v>
      </c>
      <c r="Q2796" s="39" t="str">
        <f>VLOOKUP(D2796,GL_Master!$A$1:$D$80,2,FALSE)</f>
        <v>BS</v>
      </c>
      <c r="R2796" s="39" t="str">
        <f>VLOOKUP(D2796,GL_Master!$A$1:$D$80,3,FALSE)</f>
        <v>Gross Block</v>
      </c>
      <c r="S2796" s="39" t="str">
        <f>VLOOKUP(D2796,GL_Master!$A$1:$D$80,4,FALSE)</f>
        <v>Tangible Fixed assets</v>
      </c>
    </row>
    <row r="2797" spans="1:19" x14ac:dyDescent="0.25">
      <c r="A2797" s="39" t="s">
        <v>262</v>
      </c>
      <c r="B2797" s="39" t="s">
        <v>237</v>
      </c>
      <c r="C2797" s="7">
        <v>44256</v>
      </c>
      <c r="D2797" s="39" t="s">
        <v>76</v>
      </c>
      <c r="E2797" s="39">
        <v>729</v>
      </c>
      <c r="F2797" s="82">
        <f t="shared" si="129"/>
        <v>0.72899999999999998</v>
      </c>
      <c r="G2797" s="39">
        <f>VLOOKUP(N2797,Currecny_M!$A$1:$P$10,2,FALSE)</f>
        <v>83</v>
      </c>
      <c r="H2797" s="39">
        <f>MATCH(C2797,Currecny_M!$A$1:$P$1,0)</f>
        <v>13</v>
      </c>
      <c r="I2797" s="39">
        <f>VLOOKUP(N2797,Currecny_M!$A$1:$P$10,MATCH(Database!C2797,Currecny_M!$A$1:$P$1,0),FALSE)</f>
        <v>92.61</v>
      </c>
      <c r="J2797" s="82">
        <f t="shared" si="130"/>
        <v>67.512689999999992</v>
      </c>
      <c r="K2797" s="39">
        <f>VLOOKUP('Cover page'!$B$6,Currecny_M!$A$1:$P$10,MATCH(Database!C2797,Currecny_M!$A$1:$P$1,0),FALSE)</f>
        <v>1</v>
      </c>
      <c r="L2797" s="82">
        <f t="shared" si="131"/>
        <v>67.512689999999992</v>
      </c>
      <c r="M2797" s="82">
        <f>((E2797/$F$1)*VLOOKUP(N2797,Currecny_M!$A$1:$P$10,MATCH(Database!C2797,Currecny_M!$A$1:$P$1,0),FALSE))/VLOOKUP('Cover page'!$B$6,Currecny_M!$A$1:$P$10,MATCH(Database!C2797,Currecny_M!$A$1:$P$1,0),FALSE)</f>
        <v>67.512689999999992</v>
      </c>
      <c r="N2797" s="6" t="str">
        <f>VLOOKUP(B2797,Master!$A$2:$C$11,3,FALSE)</f>
        <v>Euro</v>
      </c>
      <c r="O2797" s="6" t="str">
        <f>VLOOKUP(B2797,Master!$A$2:$C$11,2,FALSE)</f>
        <v>Europe</v>
      </c>
      <c r="Q2797" s="39" t="str">
        <f>VLOOKUP(D2797,GL_Master!$A$1:$D$80,2,FALSE)</f>
        <v>BS</v>
      </c>
      <c r="R2797" s="39" t="str">
        <f>VLOOKUP(D2797,GL_Master!$A$1:$D$80,3,FALSE)</f>
        <v>Inventories</v>
      </c>
      <c r="S2797" s="39" t="str">
        <f>VLOOKUP(D2797,GL_Master!$A$1:$D$80,4,FALSE)</f>
        <v>Inventory</v>
      </c>
    </row>
    <row r="2798" spans="1:19" x14ac:dyDescent="0.25">
      <c r="A2798" s="39" t="s">
        <v>262</v>
      </c>
      <c r="B2798" s="39" t="s">
        <v>237</v>
      </c>
      <c r="C2798" s="7">
        <v>44256</v>
      </c>
      <c r="D2798" s="39" t="s">
        <v>77</v>
      </c>
      <c r="E2798" s="39">
        <v>1787</v>
      </c>
      <c r="F2798" s="82">
        <f t="shared" si="129"/>
        <v>1.7869999999999999</v>
      </c>
      <c r="G2798" s="39">
        <f>VLOOKUP(N2798,Currecny_M!$A$1:$P$10,2,FALSE)</f>
        <v>83</v>
      </c>
      <c r="H2798" s="39">
        <f>MATCH(C2798,Currecny_M!$A$1:$P$1,0)</f>
        <v>13</v>
      </c>
      <c r="I2798" s="39">
        <f>VLOOKUP(N2798,Currecny_M!$A$1:$P$10,MATCH(Database!C2798,Currecny_M!$A$1:$P$1,0),FALSE)</f>
        <v>92.61</v>
      </c>
      <c r="J2798" s="82">
        <f t="shared" si="130"/>
        <v>165.49406999999999</v>
      </c>
      <c r="K2798" s="39">
        <f>VLOOKUP('Cover page'!$B$6,Currecny_M!$A$1:$P$10,MATCH(Database!C2798,Currecny_M!$A$1:$P$1,0),FALSE)</f>
        <v>1</v>
      </c>
      <c r="L2798" s="82">
        <f t="shared" si="131"/>
        <v>165.49406999999999</v>
      </c>
      <c r="M2798" s="82">
        <f>((E2798/$F$1)*VLOOKUP(N2798,Currecny_M!$A$1:$P$10,MATCH(Database!C2798,Currecny_M!$A$1:$P$1,0),FALSE))/VLOOKUP('Cover page'!$B$6,Currecny_M!$A$1:$P$10,MATCH(Database!C2798,Currecny_M!$A$1:$P$1,0),FALSE)</f>
        <v>165.49406999999999</v>
      </c>
      <c r="N2798" s="6" t="str">
        <f>VLOOKUP(B2798,Master!$A$2:$C$11,3,FALSE)</f>
        <v>Euro</v>
      </c>
      <c r="O2798" s="6" t="str">
        <f>VLOOKUP(B2798,Master!$A$2:$C$11,2,FALSE)</f>
        <v>Europe</v>
      </c>
      <c r="Q2798" s="39" t="str">
        <f>VLOOKUP(D2798,GL_Master!$A$1:$D$80,2,FALSE)</f>
        <v>BS</v>
      </c>
      <c r="R2798" s="39" t="str">
        <f>VLOOKUP(D2798,GL_Master!$A$1:$D$80,3,FALSE)</f>
        <v>Inventories</v>
      </c>
      <c r="S2798" s="39" t="str">
        <f>VLOOKUP(D2798,GL_Master!$A$1:$D$80,4,FALSE)</f>
        <v>Inventory</v>
      </c>
    </row>
    <row r="2799" spans="1:19" x14ac:dyDescent="0.25">
      <c r="A2799" s="39" t="s">
        <v>262</v>
      </c>
      <c r="B2799" s="39" t="s">
        <v>237</v>
      </c>
      <c r="C2799" s="7">
        <v>44256</v>
      </c>
      <c r="D2799" s="39" t="s">
        <v>2</v>
      </c>
      <c r="E2799" s="39">
        <v>173896</v>
      </c>
      <c r="F2799" s="82">
        <f t="shared" si="129"/>
        <v>173.89599999999999</v>
      </c>
      <c r="G2799" s="39">
        <f>VLOOKUP(N2799,Currecny_M!$A$1:$P$10,2,FALSE)</f>
        <v>83</v>
      </c>
      <c r="H2799" s="39">
        <f>MATCH(C2799,Currecny_M!$A$1:$P$1,0)</f>
        <v>13</v>
      </c>
      <c r="I2799" s="39">
        <f>VLOOKUP(N2799,Currecny_M!$A$1:$P$10,MATCH(Database!C2799,Currecny_M!$A$1:$P$1,0),FALSE)</f>
        <v>92.61</v>
      </c>
      <c r="J2799" s="82">
        <f t="shared" si="130"/>
        <v>16104.508559999998</v>
      </c>
      <c r="K2799" s="39">
        <f>VLOOKUP('Cover page'!$B$6,Currecny_M!$A$1:$P$10,MATCH(Database!C2799,Currecny_M!$A$1:$P$1,0),FALSE)</f>
        <v>1</v>
      </c>
      <c r="L2799" s="82">
        <f t="shared" si="131"/>
        <v>16104.508559999998</v>
      </c>
      <c r="M2799" s="82">
        <f>((E2799/$F$1)*VLOOKUP(N2799,Currecny_M!$A$1:$P$10,MATCH(Database!C2799,Currecny_M!$A$1:$P$1,0),FALSE))/VLOOKUP('Cover page'!$B$6,Currecny_M!$A$1:$P$10,MATCH(Database!C2799,Currecny_M!$A$1:$P$1,0),FALSE)</f>
        <v>16104.508559999998</v>
      </c>
      <c r="N2799" s="6" t="str">
        <f>VLOOKUP(B2799,Master!$A$2:$C$11,3,FALSE)</f>
        <v>Euro</v>
      </c>
      <c r="O2799" s="6" t="str">
        <f>VLOOKUP(B2799,Master!$A$2:$C$11,2,FALSE)</f>
        <v>Europe</v>
      </c>
      <c r="Q2799" s="39" t="str">
        <f>VLOOKUP(D2799,GL_Master!$A$1:$D$80,2,FALSE)</f>
        <v>BS</v>
      </c>
      <c r="R2799" s="39" t="str">
        <f>VLOOKUP(D2799,GL_Master!$A$1:$D$80,3,FALSE)</f>
        <v>Trade receivables</v>
      </c>
      <c r="S2799" s="39" t="str">
        <f>VLOOKUP(D2799,GL_Master!$A$1:$D$80,4,FALSE)</f>
        <v>Unsecured, considered good</v>
      </c>
    </row>
    <row r="2800" spans="1:19" x14ac:dyDescent="0.25">
      <c r="A2800" s="39" t="s">
        <v>262</v>
      </c>
      <c r="B2800" s="39" t="s">
        <v>237</v>
      </c>
      <c r="C2800" s="7">
        <v>44256</v>
      </c>
      <c r="D2800" s="39" t="s">
        <v>78</v>
      </c>
      <c r="E2800" s="39">
        <v>28</v>
      </c>
      <c r="F2800" s="82">
        <f t="shared" si="129"/>
        <v>2.8000000000000001E-2</v>
      </c>
      <c r="G2800" s="39">
        <f>VLOOKUP(N2800,Currecny_M!$A$1:$P$10,2,FALSE)</f>
        <v>83</v>
      </c>
      <c r="H2800" s="39">
        <f>MATCH(C2800,Currecny_M!$A$1:$P$1,0)</f>
        <v>13</v>
      </c>
      <c r="I2800" s="39">
        <f>VLOOKUP(N2800,Currecny_M!$A$1:$P$10,MATCH(Database!C2800,Currecny_M!$A$1:$P$1,0),FALSE)</f>
        <v>92.61</v>
      </c>
      <c r="J2800" s="82">
        <f t="shared" si="130"/>
        <v>2.5930800000000001</v>
      </c>
      <c r="K2800" s="39">
        <f>VLOOKUP('Cover page'!$B$6,Currecny_M!$A$1:$P$10,MATCH(Database!C2800,Currecny_M!$A$1:$P$1,0),FALSE)</f>
        <v>1</v>
      </c>
      <c r="L2800" s="82">
        <f t="shared" si="131"/>
        <v>2.5930800000000001</v>
      </c>
      <c r="M2800" s="82">
        <f>((E2800/$F$1)*VLOOKUP(N2800,Currecny_M!$A$1:$P$10,MATCH(Database!C2800,Currecny_M!$A$1:$P$1,0),FALSE))/VLOOKUP('Cover page'!$B$6,Currecny_M!$A$1:$P$10,MATCH(Database!C2800,Currecny_M!$A$1:$P$1,0),FALSE)</f>
        <v>2.5930800000000001</v>
      </c>
      <c r="N2800" s="6" t="str">
        <f>VLOOKUP(B2800,Master!$A$2:$C$11,3,FALSE)</f>
        <v>Euro</v>
      </c>
      <c r="O2800" s="6" t="str">
        <f>VLOOKUP(B2800,Master!$A$2:$C$11,2,FALSE)</f>
        <v>Europe</v>
      </c>
      <c r="Q2800" s="39" t="str">
        <f>VLOOKUP(D2800,GL_Master!$A$1:$D$80,2,FALSE)</f>
        <v>BS</v>
      </c>
      <c r="R2800" s="39" t="str">
        <f>VLOOKUP(D2800,GL_Master!$A$1:$D$80,3,FALSE)</f>
        <v>Cash &amp; Bank Balances</v>
      </c>
      <c r="S2800" s="39" t="str">
        <f>VLOOKUP(D2800,GL_Master!$A$1:$D$80,4,FALSE)</f>
        <v>Cash In hand</v>
      </c>
    </row>
    <row r="2801" spans="1:19" x14ac:dyDescent="0.25">
      <c r="A2801" s="39" t="s">
        <v>262</v>
      </c>
      <c r="B2801" s="39" t="s">
        <v>237</v>
      </c>
      <c r="C2801" s="7">
        <v>44256</v>
      </c>
      <c r="D2801" s="39" t="s">
        <v>79</v>
      </c>
      <c r="E2801" s="39">
        <v>-7289</v>
      </c>
      <c r="F2801" s="82">
        <f t="shared" si="129"/>
        <v>-7.2889999999999997</v>
      </c>
      <c r="G2801" s="39">
        <f>VLOOKUP(N2801,Currecny_M!$A$1:$P$10,2,FALSE)</f>
        <v>83</v>
      </c>
      <c r="H2801" s="39">
        <f>MATCH(C2801,Currecny_M!$A$1:$P$1,0)</f>
        <v>13</v>
      </c>
      <c r="I2801" s="39">
        <f>VLOOKUP(N2801,Currecny_M!$A$1:$P$10,MATCH(Database!C2801,Currecny_M!$A$1:$P$1,0),FALSE)</f>
        <v>92.61</v>
      </c>
      <c r="J2801" s="82">
        <f t="shared" si="130"/>
        <v>-675.03428999999994</v>
      </c>
      <c r="K2801" s="39">
        <f>VLOOKUP('Cover page'!$B$6,Currecny_M!$A$1:$P$10,MATCH(Database!C2801,Currecny_M!$A$1:$P$1,0),FALSE)</f>
        <v>1</v>
      </c>
      <c r="L2801" s="82">
        <f t="shared" si="131"/>
        <v>-675.03428999999994</v>
      </c>
      <c r="M2801" s="82">
        <f>((E2801/$F$1)*VLOOKUP(N2801,Currecny_M!$A$1:$P$10,MATCH(Database!C2801,Currecny_M!$A$1:$P$1,0),FALSE))/VLOOKUP('Cover page'!$B$6,Currecny_M!$A$1:$P$10,MATCH(Database!C2801,Currecny_M!$A$1:$P$1,0),FALSE)</f>
        <v>-675.03428999999994</v>
      </c>
      <c r="N2801" s="6" t="str">
        <f>VLOOKUP(B2801,Master!$A$2:$C$11,3,FALSE)</f>
        <v>Euro</v>
      </c>
      <c r="O2801" s="6" t="str">
        <f>VLOOKUP(B2801,Master!$A$2:$C$11,2,FALSE)</f>
        <v>Europe</v>
      </c>
      <c r="Q2801" s="39" t="str">
        <f>VLOOKUP(D2801,GL_Master!$A$1:$D$80,2,FALSE)</f>
        <v>BS</v>
      </c>
      <c r="R2801" s="39" t="str">
        <f>VLOOKUP(D2801,GL_Master!$A$1:$D$80,3,FALSE)</f>
        <v>Loan Fund</v>
      </c>
      <c r="S2801" s="39" t="str">
        <f>VLOOKUP(D2801,GL_Master!$A$1:$D$80,4,FALSE)</f>
        <v>Term Loan</v>
      </c>
    </row>
    <row r="2802" spans="1:19" x14ac:dyDescent="0.25">
      <c r="A2802" s="39" t="s">
        <v>262</v>
      </c>
      <c r="B2802" s="39" t="s">
        <v>237</v>
      </c>
      <c r="C2802" s="7">
        <v>44256</v>
      </c>
      <c r="D2802" s="39" t="s">
        <v>80</v>
      </c>
      <c r="E2802" s="39">
        <v>199</v>
      </c>
      <c r="F2802" s="82">
        <f t="shared" si="129"/>
        <v>0.19900000000000001</v>
      </c>
      <c r="G2802" s="39">
        <f>VLOOKUP(N2802,Currecny_M!$A$1:$P$10,2,FALSE)</f>
        <v>83</v>
      </c>
      <c r="H2802" s="39">
        <f>MATCH(C2802,Currecny_M!$A$1:$P$1,0)</f>
        <v>13</v>
      </c>
      <c r="I2802" s="39">
        <f>VLOOKUP(N2802,Currecny_M!$A$1:$P$10,MATCH(Database!C2802,Currecny_M!$A$1:$P$1,0),FALSE)</f>
        <v>92.61</v>
      </c>
      <c r="J2802" s="82">
        <f t="shared" si="130"/>
        <v>18.429390000000001</v>
      </c>
      <c r="K2802" s="39">
        <f>VLOOKUP('Cover page'!$B$6,Currecny_M!$A$1:$P$10,MATCH(Database!C2802,Currecny_M!$A$1:$P$1,0),FALSE)</f>
        <v>1</v>
      </c>
      <c r="L2802" s="82">
        <f t="shared" si="131"/>
        <v>18.429390000000001</v>
      </c>
      <c r="M2802" s="82">
        <f>((E2802/$F$1)*VLOOKUP(N2802,Currecny_M!$A$1:$P$10,MATCH(Database!C2802,Currecny_M!$A$1:$P$1,0),FALSE))/VLOOKUP('Cover page'!$B$6,Currecny_M!$A$1:$P$10,MATCH(Database!C2802,Currecny_M!$A$1:$P$1,0),FALSE)</f>
        <v>18.429390000000001</v>
      </c>
      <c r="N2802" s="6" t="str">
        <f>VLOOKUP(B2802,Master!$A$2:$C$11,3,FALSE)</f>
        <v>Euro</v>
      </c>
      <c r="O2802" s="6" t="str">
        <f>VLOOKUP(B2802,Master!$A$2:$C$11,2,FALSE)</f>
        <v>Europe</v>
      </c>
      <c r="Q2802" s="39" t="str">
        <f>VLOOKUP(D2802,GL_Master!$A$1:$D$80,2,FALSE)</f>
        <v>BS</v>
      </c>
      <c r="R2802" s="39" t="str">
        <f>VLOOKUP(D2802,GL_Master!$A$1:$D$80,3,FALSE)</f>
        <v>Cash &amp; Bank Balances</v>
      </c>
      <c r="S2802" s="39" t="str">
        <f>VLOOKUP(D2802,GL_Master!$A$1:$D$80,4,FALSE)</f>
        <v xml:space="preserve">      On Current Accounts</v>
      </c>
    </row>
    <row r="2803" spans="1:19" x14ac:dyDescent="0.25">
      <c r="A2803" s="39" t="s">
        <v>262</v>
      </c>
      <c r="B2803" s="39" t="s">
        <v>237</v>
      </c>
      <c r="C2803" s="7">
        <v>44256</v>
      </c>
      <c r="D2803" s="39" t="s">
        <v>81</v>
      </c>
      <c r="E2803" s="39">
        <v>14294</v>
      </c>
      <c r="F2803" s="82">
        <f t="shared" si="129"/>
        <v>14.294</v>
      </c>
      <c r="G2803" s="39">
        <f>VLOOKUP(N2803,Currecny_M!$A$1:$P$10,2,FALSE)</f>
        <v>83</v>
      </c>
      <c r="H2803" s="39">
        <f>MATCH(C2803,Currecny_M!$A$1:$P$1,0)</f>
        <v>13</v>
      </c>
      <c r="I2803" s="39">
        <f>VLOOKUP(N2803,Currecny_M!$A$1:$P$10,MATCH(Database!C2803,Currecny_M!$A$1:$P$1,0),FALSE)</f>
        <v>92.61</v>
      </c>
      <c r="J2803" s="82">
        <f t="shared" si="130"/>
        <v>1323.7673400000001</v>
      </c>
      <c r="K2803" s="39">
        <f>VLOOKUP('Cover page'!$B$6,Currecny_M!$A$1:$P$10,MATCH(Database!C2803,Currecny_M!$A$1:$P$1,0),FALSE)</f>
        <v>1</v>
      </c>
      <c r="L2803" s="82">
        <f t="shared" si="131"/>
        <v>1323.7673400000001</v>
      </c>
      <c r="M2803" s="82">
        <f>((E2803/$F$1)*VLOOKUP(N2803,Currecny_M!$A$1:$P$10,MATCH(Database!C2803,Currecny_M!$A$1:$P$1,0),FALSE))/VLOOKUP('Cover page'!$B$6,Currecny_M!$A$1:$P$10,MATCH(Database!C2803,Currecny_M!$A$1:$P$1,0),FALSE)</f>
        <v>1323.7673400000001</v>
      </c>
      <c r="N2803" s="6" t="str">
        <f>VLOOKUP(B2803,Master!$A$2:$C$11,3,FALSE)</f>
        <v>Euro</v>
      </c>
      <c r="O2803" s="6" t="str">
        <f>VLOOKUP(B2803,Master!$A$2:$C$11,2,FALSE)</f>
        <v>Europe</v>
      </c>
      <c r="Q2803" s="39" t="str">
        <f>VLOOKUP(D2803,GL_Master!$A$1:$D$80,2,FALSE)</f>
        <v>BS</v>
      </c>
      <c r="R2803" s="39" t="str">
        <f>VLOOKUP(D2803,GL_Master!$A$1:$D$80,3,FALSE)</f>
        <v>Other Current Assets</v>
      </c>
      <c r="S2803" s="39" t="str">
        <f>VLOOKUP(D2803,GL_Master!$A$1:$D$80,4,FALSE)</f>
        <v>Advance tax recoverable (net of provision )</v>
      </c>
    </row>
    <row r="2804" spans="1:19" x14ac:dyDescent="0.25">
      <c r="A2804" s="39" t="s">
        <v>262</v>
      </c>
      <c r="B2804" s="39" t="s">
        <v>237</v>
      </c>
      <c r="C2804" s="7">
        <v>44256</v>
      </c>
      <c r="D2804" s="39" t="s">
        <v>19</v>
      </c>
      <c r="E2804" s="39">
        <v>134</v>
      </c>
      <c r="F2804" s="82">
        <f t="shared" si="129"/>
        <v>0.13400000000000001</v>
      </c>
      <c r="G2804" s="39">
        <f>VLOOKUP(N2804,Currecny_M!$A$1:$P$10,2,FALSE)</f>
        <v>83</v>
      </c>
      <c r="H2804" s="39">
        <f>MATCH(C2804,Currecny_M!$A$1:$P$1,0)</f>
        <v>13</v>
      </c>
      <c r="I2804" s="39">
        <f>VLOOKUP(N2804,Currecny_M!$A$1:$P$10,MATCH(Database!C2804,Currecny_M!$A$1:$P$1,0),FALSE)</f>
        <v>92.61</v>
      </c>
      <c r="J2804" s="82">
        <f t="shared" si="130"/>
        <v>12.409740000000001</v>
      </c>
      <c r="K2804" s="39">
        <f>VLOOKUP('Cover page'!$B$6,Currecny_M!$A$1:$P$10,MATCH(Database!C2804,Currecny_M!$A$1:$P$1,0),FALSE)</f>
        <v>1</v>
      </c>
      <c r="L2804" s="82">
        <f t="shared" si="131"/>
        <v>12.409740000000001</v>
      </c>
      <c r="M2804" s="82">
        <f>((E2804/$F$1)*VLOOKUP(N2804,Currecny_M!$A$1:$P$10,MATCH(Database!C2804,Currecny_M!$A$1:$P$1,0),FALSE))/VLOOKUP('Cover page'!$B$6,Currecny_M!$A$1:$P$10,MATCH(Database!C2804,Currecny_M!$A$1:$P$1,0),FALSE)</f>
        <v>12.409740000000001</v>
      </c>
      <c r="N2804" s="6" t="str">
        <f>VLOOKUP(B2804,Master!$A$2:$C$11,3,FALSE)</f>
        <v>Euro</v>
      </c>
      <c r="O2804" s="6" t="str">
        <f>VLOOKUP(B2804,Master!$A$2:$C$11,2,FALSE)</f>
        <v>Europe</v>
      </c>
      <c r="Q2804" s="39" t="str">
        <f>VLOOKUP(D2804,GL_Master!$A$1:$D$80,2,FALSE)</f>
        <v>BS</v>
      </c>
      <c r="R2804" s="39" t="str">
        <f>VLOOKUP(D2804,GL_Master!$A$1:$D$80,3,FALSE)</f>
        <v>Short-term loan and advances</v>
      </c>
      <c r="S2804" s="39" t="str">
        <f>VLOOKUP(D2804,GL_Master!$A$1:$D$80,4,FALSE)</f>
        <v>Prepaid expenses</v>
      </c>
    </row>
    <row r="2805" spans="1:19" x14ac:dyDescent="0.25">
      <c r="A2805" s="39" t="s">
        <v>262</v>
      </c>
      <c r="B2805" s="39" t="s">
        <v>237</v>
      </c>
      <c r="C2805" s="7">
        <v>44256</v>
      </c>
      <c r="D2805" s="39" t="s">
        <v>82</v>
      </c>
      <c r="E2805" s="39">
        <v>1489</v>
      </c>
      <c r="F2805" s="82">
        <f t="shared" si="129"/>
        <v>1.4890000000000001</v>
      </c>
      <c r="G2805" s="39">
        <f>VLOOKUP(N2805,Currecny_M!$A$1:$P$10,2,FALSE)</f>
        <v>83</v>
      </c>
      <c r="H2805" s="39">
        <f>MATCH(C2805,Currecny_M!$A$1:$P$1,0)</f>
        <v>13</v>
      </c>
      <c r="I2805" s="39">
        <f>VLOOKUP(N2805,Currecny_M!$A$1:$P$10,MATCH(Database!C2805,Currecny_M!$A$1:$P$1,0),FALSE)</f>
        <v>92.61</v>
      </c>
      <c r="J2805" s="82">
        <f t="shared" si="130"/>
        <v>137.89629000000002</v>
      </c>
      <c r="K2805" s="39">
        <f>VLOOKUP('Cover page'!$B$6,Currecny_M!$A$1:$P$10,MATCH(Database!C2805,Currecny_M!$A$1:$P$1,0),FALSE)</f>
        <v>1</v>
      </c>
      <c r="L2805" s="82">
        <f t="shared" si="131"/>
        <v>137.89629000000002</v>
      </c>
      <c r="M2805" s="82">
        <f>((E2805/$F$1)*VLOOKUP(N2805,Currecny_M!$A$1:$P$10,MATCH(Database!C2805,Currecny_M!$A$1:$P$1,0),FALSE))/VLOOKUP('Cover page'!$B$6,Currecny_M!$A$1:$P$10,MATCH(Database!C2805,Currecny_M!$A$1:$P$1,0),FALSE)</f>
        <v>137.89629000000002</v>
      </c>
      <c r="N2805" s="6" t="str">
        <f>VLOOKUP(B2805,Master!$A$2:$C$11,3,FALSE)</f>
        <v>Euro</v>
      </c>
      <c r="O2805" s="6" t="str">
        <f>VLOOKUP(B2805,Master!$A$2:$C$11,2,FALSE)</f>
        <v>Europe</v>
      </c>
      <c r="Q2805" s="39" t="str">
        <f>VLOOKUP(D2805,GL_Master!$A$1:$D$80,2,FALSE)</f>
        <v>BS</v>
      </c>
      <c r="R2805" s="39" t="str">
        <f>VLOOKUP(D2805,GL_Master!$A$1:$D$80,3,FALSE)</f>
        <v>Short-term loan and advances</v>
      </c>
      <c r="S2805" s="39" t="str">
        <f>VLOOKUP(D2805,GL_Master!$A$1:$D$80,4,FALSE)</f>
        <v>Advance to vendor/employees</v>
      </c>
    </row>
    <row r="2806" spans="1:19" x14ac:dyDescent="0.25">
      <c r="A2806" s="39" t="s">
        <v>262</v>
      </c>
      <c r="B2806" s="39" t="s">
        <v>237</v>
      </c>
      <c r="C2806" s="7">
        <v>44256</v>
      </c>
      <c r="D2806" s="39" t="s">
        <v>83</v>
      </c>
      <c r="E2806" s="39">
        <v>1002</v>
      </c>
      <c r="F2806" s="82">
        <f t="shared" si="129"/>
        <v>1.002</v>
      </c>
      <c r="G2806" s="39">
        <f>VLOOKUP(N2806,Currecny_M!$A$1:$P$10,2,FALSE)</f>
        <v>83</v>
      </c>
      <c r="H2806" s="39">
        <f>MATCH(C2806,Currecny_M!$A$1:$P$1,0)</f>
        <v>13</v>
      </c>
      <c r="I2806" s="39">
        <f>VLOOKUP(N2806,Currecny_M!$A$1:$P$10,MATCH(Database!C2806,Currecny_M!$A$1:$P$1,0),FALSE)</f>
        <v>92.61</v>
      </c>
      <c r="J2806" s="82">
        <f t="shared" si="130"/>
        <v>92.79522</v>
      </c>
      <c r="K2806" s="39">
        <f>VLOOKUP('Cover page'!$B$6,Currecny_M!$A$1:$P$10,MATCH(Database!C2806,Currecny_M!$A$1:$P$1,0),FALSE)</f>
        <v>1</v>
      </c>
      <c r="L2806" s="82">
        <f t="shared" si="131"/>
        <v>92.79522</v>
      </c>
      <c r="M2806" s="82">
        <f>((E2806/$F$1)*VLOOKUP(N2806,Currecny_M!$A$1:$P$10,MATCH(Database!C2806,Currecny_M!$A$1:$P$1,0),FALSE))/VLOOKUP('Cover page'!$B$6,Currecny_M!$A$1:$P$10,MATCH(Database!C2806,Currecny_M!$A$1:$P$1,0),FALSE)</f>
        <v>92.79522</v>
      </c>
      <c r="N2806" s="6" t="str">
        <f>VLOOKUP(B2806,Master!$A$2:$C$11,3,FALSE)</f>
        <v>Euro</v>
      </c>
      <c r="O2806" s="6" t="str">
        <f>VLOOKUP(B2806,Master!$A$2:$C$11,2,FALSE)</f>
        <v>Europe</v>
      </c>
      <c r="Q2806" s="39" t="str">
        <f>VLOOKUP(D2806,GL_Master!$A$1:$D$80,2,FALSE)</f>
        <v>BS</v>
      </c>
      <c r="R2806" s="39" t="str">
        <f>VLOOKUP(D2806,GL_Master!$A$1:$D$80,3,FALSE)</f>
        <v>Other Current Assets</v>
      </c>
      <c r="S2806" s="39" t="str">
        <f>VLOOKUP(D2806,GL_Master!$A$1:$D$80,4,FALSE)</f>
        <v>Security deposits ( Unsecured, considered good)</v>
      </c>
    </row>
    <row r="2807" spans="1:19" x14ac:dyDescent="0.25">
      <c r="A2807" s="39" t="s">
        <v>262</v>
      </c>
      <c r="B2807" s="39" t="s">
        <v>237</v>
      </c>
      <c r="C2807" s="7">
        <v>44256</v>
      </c>
      <c r="D2807" s="39" t="s">
        <v>246</v>
      </c>
      <c r="E2807" s="39">
        <v>-120763</v>
      </c>
      <c r="F2807" s="82">
        <f t="shared" si="129"/>
        <v>-120.76300000000001</v>
      </c>
      <c r="G2807" s="39">
        <f>VLOOKUP(N2807,Currecny_M!$A$1:$P$10,2,FALSE)</f>
        <v>83</v>
      </c>
      <c r="H2807" s="39">
        <f>MATCH(C2807,Currecny_M!$A$1:$P$1,0)</f>
        <v>13</v>
      </c>
      <c r="I2807" s="39">
        <f>VLOOKUP(N2807,Currecny_M!$A$1:$P$10,MATCH(Database!C2807,Currecny_M!$A$1:$P$1,0),FALSE)</f>
        <v>92.61</v>
      </c>
      <c r="J2807" s="82">
        <f t="shared" si="130"/>
        <v>-11183.861430000001</v>
      </c>
      <c r="K2807" s="39">
        <f>VLOOKUP('Cover page'!$B$6,Currecny_M!$A$1:$P$10,MATCH(Database!C2807,Currecny_M!$A$1:$P$1,0),FALSE)</f>
        <v>1</v>
      </c>
      <c r="L2807" s="82">
        <f t="shared" si="131"/>
        <v>-11183.861430000001</v>
      </c>
      <c r="M2807" s="82">
        <f>((E2807/$F$1)*VLOOKUP(N2807,Currecny_M!$A$1:$P$10,MATCH(Database!C2807,Currecny_M!$A$1:$P$1,0),FALSE))/VLOOKUP('Cover page'!$B$6,Currecny_M!$A$1:$P$10,MATCH(Database!C2807,Currecny_M!$A$1:$P$1,0),FALSE)</f>
        <v>-11183.861430000001</v>
      </c>
      <c r="N2807" s="6" t="str">
        <f>VLOOKUP(B2807,Master!$A$2:$C$11,3,FALSE)</f>
        <v>Euro</v>
      </c>
      <c r="O2807" s="6" t="str">
        <f>VLOOKUP(B2807,Master!$A$2:$C$11,2,FALSE)</f>
        <v>Europe</v>
      </c>
      <c r="Q2807" s="39" t="str">
        <f>VLOOKUP(D2807,GL_Master!$A$1:$D$80,2,FALSE)</f>
        <v>PL</v>
      </c>
      <c r="R2807" s="39" t="str">
        <f>VLOOKUP(D2807,GL_Master!$A$1:$D$80,3,FALSE)</f>
        <v>Revenue from Operations</v>
      </c>
      <c r="S2807" s="39" t="str">
        <f>VLOOKUP(D2807,GL_Master!$A$1:$D$80,4,FALSE)</f>
        <v>Contract revenue</v>
      </c>
    </row>
    <row r="2808" spans="1:19" x14ac:dyDescent="0.25">
      <c r="A2808" s="39" t="s">
        <v>262</v>
      </c>
      <c r="B2808" s="39" t="s">
        <v>237</v>
      </c>
      <c r="C2808" s="7">
        <v>44256</v>
      </c>
      <c r="D2808" s="39" t="s">
        <v>134</v>
      </c>
      <c r="E2808" s="39">
        <v>-953</v>
      </c>
      <c r="F2808" s="82">
        <f t="shared" si="129"/>
        <v>-0.95299999999999996</v>
      </c>
      <c r="G2808" s="39">
        <f>VLOOKUP(N2808,Currecny_M!$A$1:$P$10,2,FALSE)</f>
        <v>83</v>
      </c>
      <c r="H2808" s="39">
        <f>MATCH(C2808,Currecny_M!$A$1:$P$1,0)</f>
        <v>13</v>
      </c>
      <c r="I2808" s="39">
        <f>VLOOKUP(N2808,Currecny_M!$A$1:$P$10,MATCH(Database!C2808,Currecny_M!$A$1:$P$1,0),FALSE)</f>
        <v>92.61</v>
      </c>
      <c r="J2808" s="82">
        <f t="shared" si="130"/>
        <v>-88.257329999999996</v>
      </c>
      <c r="K2808" s="39">
        <f>VLOOKUP('Cover page'!$B$6,Currecny_M!$A$1:$P$10,MATCH(Database!C2808,Currecny_M!$A$1:$P$1,0),FALSE)</f>
        <v>1</v>
      </c>
      <c r="L2808" s="82">
        <f t="shared" si="131"/>
        <v>-88.257329999999996</v>
      </c>
      <c r="M2808" s="82">
        <f>((E2808/$F$1)*VLOOKUP(N2808,Currecny_M!$A$1:$P$10,MATCH(Database!C2808,Currecny_M!$A$1:$P$1,0),FALSE))/VLOOKUP('Cover page'!$B$6,Currecny_M!$A$1:$P$10,MATCH(Database!C2808,Currecny_M!$A$1:$P$1,0),FALSE)</f>
        <v>-88.257329999999996</v>
      </c>
      <c r="N2808" s="6" t="str">
        <f>VLOOKUP(B2808,Master!$A$2:$C$11,3,FALSE)</f>
        <v>Euro</v>
      </c>
      <c r="O2808" s="6" t="str">
        <f>VLOOKUP(B2808,Master!$A$2:$C$11,2,FALSE)</f>
        <v>Europe</v>
      </c>
      <c r="Q2808" s="39" t="str">
        <f>VLOOKUP(D2808,GL_Master!$A$1:$D$80,2,FALSE)</f>
        <v>PL</v>
      </c>
      <c r="R2808" s="39" t="str">
        <f>VLOOKUP(D2808,GL_Master!$A$1:$D$80,3,FALSE)</f>
        <v>Other Income</v>
      </c>
      <c r="S2808" s="39" t="str">
        <f>VLOOKUP(D2808,GL_Master!$A$1:$D$80,4,FALSE)</f>
        <v>Other Income</v>
      </c>
    </row>
    <row r="2809" spans="1:19" x14ac:dyDescent="0.25">
      <c r="A2809" s="39" t="s">
        <v>262</v>
      </c>
      <c r="B2809" s="39" t="s">
        <v>237</v>
      </c>
      <c r="C2809" s="7">
        <v>44256</v>
      </c>
      <c r="D2809" s="39" t="s">
        <v>86</v>
      </c>
      <c r="E2809" s="39">
        <v>56</v>
      </c>
      <c r="F2809" s="82">
        <f t="shared" si="129"/>
        <v>5.6000000000000001E-2</v>
      </c>
      <c r="G2809" s="39">
        <f>VLOOKUP(N2809,Currecny_M!$A$1:$P$10,2,FALSE)</f>
        <v>83</v>
      </c>
      <c r="H2809" s="39">
        <f>MATCH(C2809,Currecny_M!$A$1:$P$1,0)</f>
        <v>13</v>
      </c>
      <c r="I2809" s="39">
        <f>VLOOKUP(N2809,Currecny_M!$A$1:$P$10,MATCH(Database!C2809,Currecny_M!$A$1:$P$1,0),FALSE)</f>
        <v>92.61</v>
      </c>
      <c r="J2809" s="82">
        <f t="shared" si="130"/>
        <v>5.1861600000000001</v>
      </c>
      <c r="K2809" s="39">
        <f>VLOOKUP('Cover page'!$B$6,Currecny_M!$A$1:$P$10,MATCH(Database!C2809,Currecny_M!$A$1:$P$1,0),FALSE)</f>
        <v>1</v>
      </c>
      <c r="L2809" s="82">
        <f t="shared" si="131"/>
        <v>5.1861600000000001</v>
      </c>
      <c r="M2809" s="82">
        <f>((E2809/$F$1)*VLOOKUP(N2809,Currecny_M!$A$1:$P$10,MATCH(Database!C2809,Currecny_M!$A$1:$P$1,0),FALSE))/VLOOKUP('Cover page'!$B$6,Currecny_M!$A$1:$P$10,MATCH(Database!C2809,Currecny_M!$A$1:$P$1,0),FALSE)</f>
        <v>5.1861600000000001</v>
      </c>
      <c r="N2809" s="6" t="str">
        <f>VLOOKUP(B2809,Master!$A$2:$C$11,3,FALSE)</f>
        <v>Euro</v>
      </c>
      <c r="O2809" s="6" t="str">
        <f>VLOOKUP(B2809,Master!$A$2:$C$11,2,FALSE)</f>
        <v>Europe</v>
      </c>
      <c r="Q2809" s="39" t="str">
        <f>VLOOKUP(D2809,GL_Master!$A$1:$D$80,2,FALSE)</f>
        <v>PL</v>
      </c>
      <c r="R2809" s="39" t="str">
        <f>VLOOKUP(D2809,GL_Master!$A$1:$D$80,3,FALSE)</f>
        <v>COGS</v>
      </c>
      <c r="S2809" s="39" t="str">
        <f>VLOOKUP(D2809,GL_Master!$A$1:$D$80,4,FALSE)</f>
        <v>Purchase of other traded goods</v>
      </c>
    </row>
    <row r="2810" spans="1:19" x14ac:dyDescent="0.25">
      <c r="A2810" s="39" t="s">
        <v>262</v>
      </c>
      <c r="B2810" s="39" t="s">
        <v>237</v>
      </c>
      <c r="C2810" s="7">
        <v>44256</v>
      </c>
      <c r="D2810" s="39" t="s">
        <v>87</v>
      </c>
      <c r="E2810" s="39">
        <v>28</v>
      </c>
      <c r="F2810" s="82">
        <f t="shared" si="129"/>
        <v>2.8000000000000001E-2</v>
      </c>
      <c r="G2810" s="39">
        <f>VLOOKUP(N2810,Currecny_M!$A$1:$P$10,2,FALSE)</f>
        <v>83</v>
      </c>
      <c r="H2810" s="39">
        <f>MATCH(C2810,Currecny_M!$A$1:$P$1,0)</f>
        <v>13</v>
      </c>
      <c r="I2810" s="39">
        <f>VLOOKUP(N2810,Currecny_M!$A$1:$P$10,MATCH(Database!C2810,Currecny_M!$A$1:$P$1,0),FALSE)</f>
        <v>92.61</v>
      </c>
      <c r="J2810" s="82">
        <f t="shared" si="130"/>
        <v>2.5930800000000001</v>
      </c>
      <c r="K2810" s="39">
        <f>VLOOKUP('Cover page'!$B$6,Currecny_M!$A$1:$P$10,MATCH(Database!C2810,Currecny_M!$A$1:$P$1,0),FALSE)</f>
        <v>1</v>
      </c>
      <c r="L2810" s="82">
        <f t="shared" si="131"/>
        <v>2.5930800000000001</v>
      </c>
      <c r="M2810" s="82">
        <f>((E2810/$F$1)*VLOOKUP(N2810,Currecny_M!$A$1:$P$10,MATCH(Database!C2810,Currecny_M!$A$1:$P$1,0),FALSE))/VLOOKUP('Cover page'!$B$6,Currecny_M!$A$1:$P$10,MATCH(Database!C2810,Currecny_M!$A$1:$P$1,0),FALSE)</f>
        <v>2.5930800000000001</v>
      </c>
      <c r="N2810" s="6" t="str">
        <f>VLOOKUP(B2810,Master!$A$2:$C$11,3,FALSE)</f>
        <v>Euro</v>
      </c>
      <c r="O2810" s="6" t="str">
        <f>VLOOKUP(B2810,Master!$A$2:$C$11,2,FALSE)</f>
        <v>Europe</v>
      </c>
      <c r="Q2810" s="39" t="str">
        <f>VLOOKUP(D2810,GL_Master!$A$1:$D$80,2,FALSE)</f>
        <v>PL</v>
      </c>
      <c r="R2810" s="39" t="str">
        <f>VLOOKUP(D2810,GL_Master!$A$1:$D$80,3,FALSE)</f>
        <v>COGS</v>
      </c>
      <c r="S2810" s="39" t="str">
        <f>VLOOKUP(D2810,GL_Master!$A$1:$D$80,4,FALSE)</f>
        <v>Civil, Installation, Commissioning and Other miscellaneous expenses</v>
      </c>
    </row>
    <row r="2811" spans="1:19" x14ac:dyDescent="0.25">
      <c r="A2811" s="39" t="s">
        <v>262</v>
      </c>
      <c r="B2811" s="39" t="s">
        <v>237</v>
      </c>
      <c r="C2811" s="7">
        <v>44256</v>
      </c>
      <c r="D2811" s="39" t="s">
        <v>88</v>
      </c>
      <c r="E2811" s="39">
        <v>86</v>
      </c>
      <c r="F2811" s="82">
        <f t="shared" si="129"/>
        <v>8.5999999999999993E-2</v>
      </c>
      <c r="G2811" s="39">
        <f>VLOOKUP(N2811,Currecny_M!$A$1:$P$10,2,FALSE)</f>
        <v>83</v>
      </c>
      <c r="H2811" s="39">
        <f>MATCH(C2811,Currecny_M!$A$1:$P$1,0)</f>
        <v>13</v>
      </c>
      <c r="I2811" s="39">
        <f>VLOOKUP(N2811,Currecny_M!$A$1:$P$10,MATCH(Database!C2811,Currecny_M!$A$1:$P$1,0),FALSE)</f>
        <v>92.61</v>
      </c>
      <c r="J2811" s="82">
        <f t="shared" si="130"/>
        <v>7.964459999999999</v>
      </c>
      <c r="K2811" s="39">
        <f>VLOOKUP('Cover page'!$B$6,Currecny_M!$A$1:$P$10,MATCH(Database!C2811,Currecny_M!$A$1:$P$1,0),FALSE)</f>
        <v>1</v>
      </c>
      <c r="L2811" s="82">
        <f t="shared" si="131"/>
        <v>7.964459999999999</v>
      </c>
      <c r="M2811" s="82">
        <f>((E2811/$F$1)*VLOOKUP(N2811,Currecny_M!$A$1:$P$10,MATCH(Database!C2811,Currecny_M!$A$1:$P$1,0),FALSE))/VLOOKUP('Cover page'!$B$6,Currecny_M!$A$1:$P$10,MATCH(Database!C2811,Currecny_M!$A$1:$P$1,0),FALSE)</f>
        <v>7.964459999999999</v>
      </c>
      <c r="N2811" s="6" t="str">
        <f>VLOOKUP(B2811,Master!$A$2:$C$11,3,FALSE)</f>
        <v>Euro</v>
      </c>
      <c r="O2811" s="6" t="str">
        <f>VLOOKUP(B2811,Master!$A$2:$C$11,2,FALSE)</f>
        <v>Europe</v>
      </c>
      <c r="Q2811" s="39" t="str">
        <f>VLOOKUP(D2811,GL_Master!$A$1:$D$80,2,FALSE)</f>
        <v>PL</v>
      </c>
      <c r="R2811" s="39" t="str">
        <f>VLOOKUP(D2811,GL_Master!$A$1:$D$80,3,FALSE)</f>
        <v>COGS</v>
      </c>
      <c r="S2811" s="39" t="str">
        <f>VLOOKUP(D2811,GL_Master!$A$1:$D$80,4,FALSE)</f>
        <v>Civil, Installation, Commissioning and Other miscellaneous expenses</v>
      </c>
    </row>
    <row r="2812" spans="1:19" x14ac:dyDescent="0.25">
      <c r="A2812" s="39" t="s">
        <v>262</v>
      </c>
      <c r="B2812" s="39" t="s">
        <v>237</v>
      </c>
      <c r="C2812" s="7">
        <v>44256</v>
      </c>
      <c r="D2812" s="39" t="s">
        <v>89</v>
      </c>
      <c r="E2812" s="39">
        <v>169</v>
      </c>
      <c r="F2812" s="82">
        <f t="shared" si="129"/>
        <v>0.16900000000000001</v>
      </c>
      <c r="G2812" s="39">
        <f>VLOOKUP(N2812,Currecny_M!$A$1:$P$10,2,FALSE)</f>
        <v>83</v>
      </c>
      <c r="H2812" s="39">
        <f>MATCH(C2812,Currecny_M!$A$1:$P$1,0)</f>
        <v>13</v>
      </c>
      <c r="I2812" s="39">
        <f>VLOOKUP(N2812,Currecny_M!$A$1:$P$10,MATCH(Database!C2812,Currecny_M!$A$1:$P$1,0),FALSE)</f>
        <v>92.61</v>
      </c>
      <c r="J2812" s="82">
        <f t="shared" si="130"/>
        <v>15.651090000000002</v>
      </c>
      <c r="K2812" s="39">
        <f>VLOOKUP('Cover page'!$B$6,Currecny_M!$A$1:$P$10,MATCH(Database!C2812,Currecny_M!$A$1:$P$1,0),FALSE)</f>
        <v>1</v>
      </c>
      <c r="L2812" s="82">
        <f t="shared" si="131"/>
        <v>15.651090000000002</v>
      </c>
      <c r="M2812" s="82">
        <f>((E2812/$F$1)*VLOOKUP(N2812,Currecny_M!$A$1:$P$10,MATCH(Database!C2812,Currecny_M!$A$1:$P$1,0),FALSE))/VLOOKUP('Cover page'!$B$6,Currecny_M!$A$1:$P$10,MATCH(Database!C2812,Currecny_M!$A$1:$P$1,0),FALSE)</f>
        <v>15.651090000000002</v>
      </c>
      <c r="N2812" s="6" t="str">
        <f>VLOOKUP(B2812,Master!$A$2:$C$11,3,FALSE)</f>
        <v>Euro</v>
      </c>
      <c r="O2812" s="6" t="str">
        <f>VLOOKUP(B2812,Master!$A$2:$C$11,2,FALSE)</f>
        <v>Europe</v>
      </c>
      <c r="Q2812" s="39" t="str">
        <f>VLOOKUP(D2812,GL_Master!$A$1:$D$80,2,FALSE)</f>
        <v>PL</v>
      </c>
      <c r="R2812" s="39" t="str">
        <f>VLOOKUP(D2812,GL_Master!$A$1:$D$80,3,FALSE)</f>
        <v>COGS</v>
      </c>
      <c r="S2812" s="39" t="str">
        <f>VLOOKUP(D2812,GL_Master!$A$1:$D$80,4,FALSE)</f>
        <v>project Expenses</v>
      </c>
    </row>
    <row r="2813" spans="1:19" x14ac:dyDescent="0.25">
      <c r="A2813" s="39" t="s">
        <v>262</v>
      </c>
      <c r="B2813" s="39" t="s">
        <v>237</v>
      </c>
      <c r="C2813" s="7">
        <v>44256</v>
      </c>
      <c r="D2813" s="39" t="s">
        <v>90</v>
      </c>
      <c r="E2813" s="39">
        <v>54</v>
      </c>
      <c r="F2813" s="82">
        <f t="shared" si="129"/>
        <v>5.3999999999999999E-2</v>
      </c>
      <c r="G2813" s="39">
        <f>VLOOKUP(N2813,Currecny_M!$A$1:$P$10,2,FALSE)</f>
        <v>83</v>
      </c>
      <c r="H2813" s="39">
        <f>MATCH(C2813,Currecny_M!$A$1:$P$1,0)</f>
        <v>13</v>
      </c>
      <c r="I2813" s="39">
        <f>VLOOKUP(N2813,Currecny_M!$A$1:$P$10,MATCH(Database!C2813,Currecny_M!$A$1:$P$1,0),FALSE)</f>
        <v>92.61</v>
      </c>
      <c r="J2813" s="82">
        <f t="shared" si="130"/>
        <v>5.0009399999999999</v>
      </c>
      <c r="K2813" s="39">
        <f>VLOOKUP('Cover page'!$B$6,Currecny_M!$A$1:$P$10,MATCH(Database!C2813,Currecny_M!$A$1:$P$1,0),FALSE)</f>
        <v>1</v>
      </c>
      <c r="L2813" s="82">
        <f t="shared" si="131"/>
        <v>5.0009399999999999</v>
      </c>
      <c r="M2813" s="82">
        <f>((E2813/$F$1)*VLOOKUP(N2813,Currecny_M!$A$1:$P$10,MATCH(Database!C2813,Currecny_M!$A$1:$P$1,0),FALSE))/VLOOKUP('Cover page'!$B$6,Currecny_M!$A$1:$P$10,MATCH(Database!C2813,Currecny_M!$A$1:$P$1,0),FALSE)</f>
        <v>5.0009399999999999</v>
      </c>
      <c r="N2813" s="6" t="str">
        <f>VLOOKUP(B2813,Master!$A$2:$C$11,3,FALSE)</f>
        <v>Euro</v>
      </c>
      <c r="O2813" s="6" t="str">
        <f>VLOOKUP(B2813,Master!$A$2:$C$11,2,FALSE)</f>
        <v>Europe</v>
      </c>
      <c r="Q2813" s="39" t="str">
        <f>VLOOKUP(D2813,GL_Master!$A$1:$D$80,2,FALSE)</f>
        <v>PL</v>
      </c>
      <c r="R2813" s="39" t="str">
        <f>VLOOKUP(D2813,GL_Master!$A$1:$D$80,3,FALSE)</f>
        <v>Office utility</v>
      </c>
      <c r="S2813" s="39" t="str">
        <f>VLOOKUP(D2813,GL_Master!$A$1:$D$80,4,FALSE)</f>
        <v>Electricity Expenses</v>
      </c>
    </row>
    <row r="2814" spans="1:19" x14ac:dyDescent="0.25">
      <c r="A2814" s="39" t="s">
        <v>262</v>
      </c>
      <c r="B2814" s="39" t="s">
        <v>237</v>
      </c>
      <c r="C2814" s="7">
        <v>44256</v>
      </c>
      <c r="D2814" s="39" t="s">
        <v>91</v>
      </c>
      <c r="E2814" s="39">
        <v>111</v>
      </c>
      <c r="F2814" s="82">
        <f t="shared" si="129"/>
        <v>0.111</v>
      </c>
      <c r="G2814" s="39">
        <f>VLOOKUP(N2814,Currecny_M!$A$1:$P$10,2,FALSE)</f>
        <v>83</v>
      </c>
      <c r="H2814" s="39">
        <f>MATCH(C2814,Currecny_M!$A$1:$P$1,0)</f>
        <v>13</v>
      </c>
      <c r="I2814" s="39">
        <f>VLOOKUP(N2814,Currecny_M!$A$1:$P$10,MATCH(Database!C2814,Currecny_M!$A$1:$P$1,0),FALSE)</f>
        <v>92.61</v>
      </c>
      <c r="J2814" s="82">
        <f t="shared" si="130"/>
        <v>10.27971</v>
      </c>
      <c r="K2814" s="39">
        <f>VLOOKUP('Cover page'!$B$6,Currecny_M!$A$1:$P$10,MATCH(Database!C2814,Currecny_M!$A$1:$P$1,0),FALSE)</f>
        <v>1</v>
      </c>
      <c r="L2814" s="82">
        <f t="shared" si="131"/>
        <v>10.27971</v>
      </c>
      <c r="M2814" s="82">
        <f>((E2814/$F$1)*VLOOKUP(N2814,Currecny_M!$A$1:$P$10,MATCH(Database!C2814,Currecny_M!$A$1:$P$1,0),FALSE))/VLOOKUP('Cover page'!$B$6,Currecny_M!$A$1:$P$10,MATCH(Database!C2814,Currecny_M!$A$1:$P$1,0),FALSE)</f>
        <v>10.27971</v>
      </c>
      <c r="N2814" s="6" t="str">
        <f>VLOOKUP(B2814,Master!$A$2:$C$11,3,FALSE)</f>
        <v>Euro</v>
      </c>
      <c r="O2814" s="6" t="str">
        <f>VLOOKUP(B2814,Master!$A$2:$C$11,2,FALSE)</f>
        <v>Europe</v>
      </c>
      <c r="Q2814" s="39" t="str">
        <f>VLOOKUP(D2814,GL_Master!$A$1:$D$80,2,FALSE)</f>
        <v>PL</v>
      </c>
      <c r="R2814" s="39" t="str">
        <f>VLOOKUP(D2814,GL_Master!$A$1:$D$80,3,FALSE)</f>
        <v>Misc. expenses</v>
      </c>
      <c r="S2814" s="39" t="str">
        <f>VLOOKUP(D2814,GL_Master!$A$1:$D$80,4,FALSE)</f>
        <v>Repair &amp; Maintenance</v>
      </c>
    </row>
    <row r="2815" spans="1:19" x14ac:dyDescent="0.25">
      <c r="A2815" s="39" t="s">
        <v>262</v>
      </c>
      <c r="B2815" s="39" t="s">
        <v>237</v>
      </c>
      <c r="C2815" s="7">
        <v>44256</v>
      </c>
      <c r="D2815" s="39" t="s">
        <v>92</v>
      </c>
      <c r="E2815" s="39">
        <v>81</v>
      </c>
      <c r="F2815" s="82">
        <f t="shared" si="129"/>
        <v>8.1000000000000003E-2</v>
      </c>
      <c r="G2815" s="39">
        <f>VLOOKUP(N2815,Currecny_M!$A$1:$P$10,2,FALSE)</f>
        <v>83</v>
      </c>
      <c r="H2815" s="39">
        <f>MATCH(C2815,Currecny_M!$A$1:$P$1,0)</f>
        <v>13</v>
      </c>
      <c r="I2815" s="39">
        <f>VLOOKUP(N2815,Currecny_M!$A$1:$P$10,MATCH(Database!C2815,Currecny_M!$A$1:$P$1,0),FALSE)</f>
        <v>92.61</v>
      </c>
      <c r="J2815" s="82">
        <f t="shared" si="130"/>
        <v>7.5014099999999999</v>
      </c>
      <c r="K2815" s="39">
        <f>VLOOKUP('Cover page'!$B$6,Currecny_M!$A$1:$P$10,MATCH(Database!C2815,Currecny_M!$A$1:$P$1,0),FALSE)</f>
        <v>1</v>
      </c>
      <c r="L2815" s="82">
        <f t="shared" si="131"/>
        <v>7.5014099999999999</v>
      </c>
      <c r="M2815" s="82">
        <f>((E2815/$F$1)*VLOOKUP(N2815,Currecny_M!$A$1:$P$10,MATCH(Database!C2815,Currecny_M!$A$1:$P$1,0),FALSE))/VLOOKUP('Cover page'!$B$6,Currecny_M!$A$1:$P$10,MATCH(Database!C2815,Currecny_M!$A$1:$P$1,0),FALSE)</f>
        <v>7.5014099999999999</v>
      </c>
      <c r="N2815" s="6" t="str">
        <f>VLOOKUP(B2815,Master!$A$2:$C$11,3,FALSE)</f>
        <v>Euro</v>
      </c>
      <c r="O2815" s="6" t="str">
        <f>VLOOKUP(B2815,Master!$A$2:$C$11,2,FALSE)</f>
        <v>Europe</v>
      </c>
      <c r="Q2815" s="39" t="str">
        <f>VLOOKUP(D2815,GL_Master!$A$1:$D$80,2,FALSE)</f>
        <v>PL</v>
      </c>
      <c r="R2815" s="39" t="str">
        <f>VLOOKUP(D2815,GL_Master!$A$1:$D$80,3,FALSE)</f>
        <v>Misc. expenses</v>
      </c>
      <c r="S2815" s="39" t="str">
        <f>VLOOKUP(D2815,GL_Master!$A$1:$D$80,4,FALSE)</f>
        <v>Repair &amp; Maintenance</v>
      </c>
    </row>
    <row r="2816" spans="1:19" x14ac:dyDescent="0.25">
      <c r="A2816" s="39" t="s">
        <v>262</v>
      </c>
      <c r="B2816" s="39" t="s">
        <v>237</v>
      </c>
      <c r="C2816" s="7">
        <v>44256</v>
      </c>
      <c r="D2816" s="39" t="s">
        <v>93</v>
      </c>
      <c r="E2816" s="39">
        <v>946</v>
      </c>
      <c r="F2816" s="82">
        <f t="shared" si="129"/>
        <v>0.94599999999999995</v>
      </c>
      <c r="G2816" s="39">
        <f>VLOOKUP(N2816,Currecny_M!$A$1:$P$10,2,FALSE)</f>
        <v>83</v>
      </c>
      <c r="H2816" s="39">
        <f>MATCH(C2816,Currecny_M!$A$1:$P$1,0)</f>
        <v>13</v>
      </c>
      <c r="I2816" s="39">
        <f>VLOOKUP(N2816,Currecny_M!$A$1:$P$10,MATCH(Database!C2816,Currecny_M!$A$1:$P$1,0),FALSE)</f>
        <v>92.61</v>
      </c>
      <c r="J2816" s="82">
        <f t="shared" si="130"/>
        <v>87.609059999999999</v>
      </c>
      <c r="K2816" s="39">
        <f>VLOOKUP('Cover page'!$B$6,Currecny_M!$A$1:$P$10,MATCH(Database!C2816,Currecny_M!$A$1:$P$1,0),FALSE)</f>
        <v>1</v>
      </c>
      <c r="L2816" s="82">
        <f t="shared" si="131"/>
        <v>87.609059999999999</v>
      </c>
      <c r="M2816" s="82">
        <f>((E2816/$F$1)*VLOOKUP(N2816,Currecny_M!$A$1:$P$10,MATCH(Database!C2816,Currecny_M!$A$1:$P$1,0),FALSE))/VLOOKUP('Cover page'!$B$6,Currecny_M!$A$1:$P$10,MATCH(Database!C2816,Currecny_M!$A$1:$P$1,0),FALSE)</f>
        <v>87.609059999999999</v>
      </c>
      <c r="N2816" s="6" t="str">
        <f>VLOOKUP(B2816,Master!$A$2:$C$11,3,FALSE)</f>
        <v>Euro</v>
      </c>
      <c r="O2816" s="6" t="str">
        <f>VLOOKUP(B2816,Master!$A$2:$C$11,2,FALSE)</f>
        <v>Europe</v>
      </c>
      <c r="Q2816" s="39" t="str">
        <f>VLOOKUP(D2816,GL_Master!$A$1:$D$80,2,FALSE)</f>
        <v>PL</v>
      </c>
      <c r="R2816" s="39" t="str">
        <f>VLOOKUP(D2816,GL_Master!$A$1:$D$80,3,FALSE)</f>
        <v>Salary wages &amp; benefits</v>
      </c>
      <c r="S2816" s="39" t="str">
        <f>VLOOKUP(D2816,GL_Master!$A$1:$D$80,4,FALSE)</f>
        <v>Employee benefits expense</v>
      </c>
    </row>
    <row r="2817" spans="1:19" x14ac:dyDescent="0.25">
      <c r="A2817" s="39" t="s">
        <v>262</v>
      </c>
      <c r="B2817" s="39" t="s">
        <v>237</v>
      </c>
      <c r="C2817" s="7">
        <v>44256</v>
      </c>
      <c r="D2817" s="39" t="s">
        <v>33</v>
      </c>
      <c r="E2817" s="39">
        <v>28</v>
      </c>
      <c r="F2817" s="82">
        <f t="shared" si="129"/>
        <v>2.8000000000000001E-2</v>
      </c>
      <c r="G2817" s="39">
        <f>VLOOKUP(N2817,Currecny_M!$A$1:$P$10,2,FALSE)</f>
        <v>83</v>
      </c>
      <c r="H2817" s="39">
        <f>MATCH(C2817,Currecny_M!$A$1:$P$1,0)</f>
        <v>13</v>
      </c>
      <c r="I2817" s="39">
        <f>VLOOKUP(N2817,Currecny_M!$A$1:$P$10,MATCH(Database!C2817,Currecny_M!$A$1:$P$1,0),FALSE)</f>
        <v>92.61</v>
      </c>
      <c r="J2817" s="82">
        <f t="shared" si="130"/>
        <v>2.5930800000000001</v>
      </c>
      <c r="K2817" s="39">
        <f>VLOOKUP('Cover page'!$B$6,Currecny_M!$A$1:$P$10,MATCH(Database!C2817,Currecny_M!$A$1:$P$1,0),FALSE)</f>
        <v>1</v>
      </c>
      <c r="L2817" s="82">
        <f t="shared" si="131"/>
        <v>2.5930800000000001</v>
      </c>
      <c r="M2817" s="82">
        <f>((E2817/$F$1)*VLOOKUP(N2817,Currecny_M!$A$1:$P$10,MATCH(Database!C2817,Currecny_M!$A$1:$P$1,0),FALSE))/VLOOKUP('Cover page'!$B$6,Currecny_M!$A$1:$P$10,MATCH(Database!C2817,Currecny_M!$A$1:$P$1,0),FALSE)</f>
        <v>2.5930800000000001</v>
      </c>
      <c r="N2817" s="6" t="str">
        <f>VLOOKUP(B2817,Master!$A$2:$C$11,3,FALSE)</f>
        <v>Euro</v>
      </c>
      <c r="O2817" s="6" t="str">
        <f>VLOOKUP(B2817,Master!$A$2:$C$11,2,FALSE)</f>
        <v>Europe</v>
      </c>
      <c r="Q2817" s="39" t="str">
        <f>VLOOKUP(D2817,GL_Master!$A$1:$D$80,2,FALSE)</f>
        <v>PL</v>
      </c>
      <c r="R2817" s="39" t="str">
        <f>VLOOKUP(D2817,GL_Master!$A$1:$D$80,3,FALSE)</f>
        <v>Staff welfare expenses</v>
      </c>
      <c r="S2817" s="39" t="str">
        <f>VLOOKUP(D2817,GL_Master!$A$1:$D$80,4,FALSE)</f>
        <v>Other staff welfare</v>
      </c>
    </row>
    <row r="2818" spans="1:19" x14ac:dyDescent="0.25">
      <c r="A2818" s="39" t="s">
        <v>262</v>
      </c>
      <c r="B2818" s="39" t="s">
        <v>237</v>
      </c>
      <c r="C2818" s="7">
        <v>44256</v>
      </c>
      <c r="D2818" s="39" t="s">
        <v>94</v>
      </c>
      <c r="E2818" s="39">
        <v>164</v>
      </c>
      <c r="F2818" s="82">
        <f t="shared" si="129"/>
        <v>0.16400000000000001</v>
      </c>
      <c r="G2818" s="39">
        <f>VLOOKUP(N2818,Currecny_M!$A$1:$P$10,2,FALSE)</f>
        <v>83</v>
      </c>
      <c r="H2818" s="39">
        <f>MATCH(C2818,Currecny_M!$A$1:$P$1,0)</f>
        <v>13</v>
      </c>
      <c r="I2818" s="39">
        <f>VLOOKUP(N2818,Currecny_M!$A$1:$P$10,MATCH(Database!C2818,Currecny_M!$A$1:$P$1,0),FALSE)</f>
        <v>92.61</v>
      </c>
      <c r="J2818" s="82">
        <f t="shared" si="130"/>
        <v>15.188040000000001</v>
      </c>
      <c r="K2818" s="39">
        <f>VLOOKUP('Cover page'!$B$6,Currecny_M!$A$1:$P$10,MATCH(Database!C2818,Currecny_M!$A$1:$P$1,0),FALSE)</f>
        <v>1</v>
      </c>
      <c r="L2818" s="82">
        <f t="shared" si="131"/>
        <v>15.188040000000001</v>
      </c>
      <c r="M2818" s="82">
        <f>((E2818/$F$1)*VLOOKUP(N2818,Currecny_M!$A$1:$P$10,MATCH(Database!C2818,Currecny_M!$A$1:$P$1,0),FALSE))/VLOOKUP('Cover page'!$B$6,Currecny_M!$A$1:$P$10,MATCH(Database!C2818,Currecny_M!$A$1:$P$1,0),FALSE)</f>
        <v>15.188040000000001</v>
      </c>
      <c r="N2818" s="6" t="str">
        <f>VLOOKUP(B2818,Master!$A$2:$C$11,3,FALSE)</f>
        <v>Euro</v>
      </c>
      <c r="O2818" s="6" t="str">
        <f>VLOOKUP(B2818,Master!$A$2:$C$11,2,FALSE)</f>
        <v>Europe</v>
      </c>
      <c r="Q2818" s="39" t="str">
        <f>VLOOKUP(D2818,GL_Master!$A$1:$D$80,2,FALSE)</f>
        <v>PL</v>
      </c>
      <c r="R2818" s="39" t="str">
        <f>VLOOKUP(D2818,GL_Master!$A$1:$D$80,3,FALSE)</f>
        <v xml:space="preserve">Gratuity expenses </v>
      </c>
      <c r="S2818" s="39" t="str">
        <f>VLOOKUP(D2818,GL_Master!$A$1:$D$80,4,FALSE)</f>
        <v>Gratuity</v>
      </c>
    </row>
    <row r="2819" spans="1:19" x14ac:dyDescent="0.25">
      <c r="A2819" s="39" t="s">
        <v>262</v>
      </c>
      <c r="B2819" s="39" t="s">
        <v>237</v>
      </c>
      <c r="C2819" s="7">
        <v>44256</v>
      </c>
      <c r="D2819" s="39" t="s">
        <v>95</v>
      </c>
      <c r="E2819" s="39">
        <v>57</v>
      </c>
      <c r="F2819" s="82">
        <f t="shared" si="129"/>
        <v>5.7000000000000002E-2</v>
      </c>
      <c r="G2819" s="39">
        <f>VLOOKUP(N2819,Currecny_M!$A$1:$P$10,2,FALSE)</f>
        <v>83</v>
      </c>
      <c r="H2819" s="39">
        <f>MATCH(C2819,Currecny_M!$A$1:$P$1,0)</f>
        <v>13</v>
      </c>
      <c r="I2819" s="39">
        <f>VLOOKUP(N2819,Currecny_M!$A$1:$P$10,MATCH(Database!C2819,Currecny_M!$A$1:$P$1,0),FALSE)</f>
        <v>92.61</v>
      </c>
      <c r="J2819" s="82">
        <f t="shared" si="130"/>
        <v>5.2787699999999997</v>
      </c>
      <c r="K2819" s="39">
        <f>VLOOKUP('Cover page'!$B$6,Currecny_M!$A$1:$P$10,MATCH(Database!C2819,Currecny_M!$A$1:$P$1,0),FALSE)</f>
        <v>1</v>
      </c>
      <c r="L2819" s="82">
        <f t="shared" si="131"/>
        <v>5.2787699999999997</v>
      </c>
      <c r="M2819" s="82">
        <f>((E2819/$F$1)*VLOOKUP(N2819,Currecny_M!$A$1:$P$10,MATCH(Database!C2819,Currecny_M!$A$1:$P$1,0),FALSE))/VLOOKUP('Cover page'!$B$6,Currecny_M!$A$1:$P$10,MATCH(Database!C2819,Currecny_M!$A$1:$P$1,0),FALSE)</f>
        <v>5.2787699999999997</v>
      </c>
      <c r="N2819" s="6" t="str">
        <f>VLOOKUP(B2819,Master!$A$2:$C$11,3,FALSE)</f>
        <v>Euro</v>
      </c>
      <c r="O2819" s="6" t="str">
        <f>VLOOKUP(B2819,Master!$A$2:$C$11,2,FALSE)</f>
        <v>Europe</v>
      </c>
      <c r="Q2819" s="39" t="str">
        <f>VLOOKUP(D2819,GL_Master!$A$1:$D$80,2,FALSE)</f>
        <v>PL</v>
      </c>
      <c r="R2819" s="39" t="str">
        <f>VLOOKUP(D2819,GL_Master!$A$1:$D$80,3,FALSE)</f>
        <v>Salary wages &amp; benefits</v>
      </c>
      <c r="S2819" s="39" t="str">
        <f>VLOOKUP(D2819,GL_Master!$A$1:$D$80,4,FALSE)</f>
        <v>Employee benefits expense</v>
      </c>
    </row>
    <row r="2820" spans="1:19" x14ac:dyDescent="0.25">
      <c r="A2820" s="39" t="s">
        <v>262</v>
      </c>
      <c r="B2820" s="39" t="s">
        <v>237</v>
      </c>
      <c r="C2820" s="7">
        <v>44256</v>
      </c>
      <c r="D2820" s="39" t="s">
        <v>96</v>
      </c>
      <c r="E2820" s="39">
        <v>506</v>
      </c>
      <c r="F2820" s="82">
        <f t="shared" ref="F2820:F2883" si="132">E2820/$F$1</f>
        <v>0.50600000000000001</v>
      </c>
      <c r="G2820" s="39">
        <f>VLOOKUP(N2820,Currecny_M!$A$1:$P$10,2,FALSE)</f>
        <v>83</v>
      </c>
      <c r="H2820" s="39">
        <f>MATCH(C2820,Currecny_M!$A$1:$P$1,0)</f>
        <v>13</v>
      </c>
      <c r="I2820" s="39">
        <f>VLOOKUP(N2820,Currecny_M!$A$1:$P$10,MATCH(Database!C2820,Currecny_M!$A$1:$P$1,0),FALSE)</f>
        <v>92.61</v>
      </c>
      <c r="J2820" s="82">
        <f t="shared" ref="J2820:J2883" si="133">F2820*I2820</f>
        <v>46.860660000000003</v>
      </c>
      <c r="K2820" s="39">
        <f>VLOOKUP('Cover page'!$B$6,Currecny_M!$A$1:$P$10,MATCH(Database!C2820,Currecny_M!$A$1:$P$1,0),FALSE)</f>
        <v>1</v>
      </c>
      <c r="L2820" s="82">
        <f t="shared" ref="L2820:L2883" si="134">J2820/K2820</f>
        <v>46.860660000000003</v>
      </c>
      <c r="M2820" s="82">
        <f>((E2820/$F$1)*VLOOKUP(N2820,Currecny_M!$A$1:$P$10,MATCH(Database!C2820,Currecny_M!$A$1:$P$1,0),FALSE))/VLOOKUP('Cover page'!$B$6,Currecny_M!$A$1:$P$10,MATCH(Database!C2820,Currecny_M!$A$1:$P$1,0),FALSE)</f>
        <v>46.860660000000003</v>
      </c>
      <c r="N2820" s="6" t="str">
        <f>VLOOKUP(B2820,Master!$A$2:$C$11,3,FALSE)</f>
        <v>Euro</v>
      </c>
      <c r="O2820" s="6" t="str">
        <f>VLOOKUP(B2820,Master!$A$2:$C$11,2,FALSE)</f>
        <v>Europe</v>
      </c>
      <c r="Q2820" s="39" t="str">
        <f>VLOOKUP(D2820,GL_Master!$A$1:$D$80,2,FALSE)</f>
        <v>PL</v>
      </c>
      <c r="R2820" s="39" t="str">
        <f>VLOOKUP(D2820,GL_Master!$A$1:$D$80,3,FALSE)</f>
        <v>Salary wages &amp; benefits</v>
      </c>
      <c r="S2820" s="39" t="str">
        <f>VLOOKUP(D2820,GL_Master!$A$1:$D$80,4,FALSE)</f>
        <v>Employee benefits expense</v>
      </c>
    </row>
    <row r="2821" spans="1:19" x14ac:dyDescent="0.25">
      <c r="A2821" s="39" t="s">
        <v>262</v>
      </c>
      <c r="B2821" s="39" t="s">
        <v>237</v>
      </c>
      <c r="C2821" s="7">
        <v>44256</v>
      </c>
      <c r="D2821" s="39" t="s">
        <v>97</v>
      </c>
      <c r="E2821" s="39">
        <v>28</v>
      </c>
      <c r="F2821" s="82">
        <f t="shared" si="132"/>
        <v>2.8000000000000001E-2</v>
      </c>
      <c r="G2821" s="39">
        <f>VLOOKUP(N2821,Currecny_M!$A$1:$P$10,2,FALSE)</f>
        <v>83</v>
      </c>
      <c r="H2821" s="39">
        <f>MATCH(C2821,Currecny_M!$A$1:$P$1,0)</f>
        <v>13</v>
      </c>
      <c r="I2821" s="39">
        <f>VLOOKUP(N2821,Currecny_M!$A$1:$P$10,MATCH(Database!C2821,Currecny_M!$A$1:$P$1,0),FALSE)</f>
        <v>92.61</v>
      </c>
      <c r="J2821" s="82">
        <f t="shared" si="133"/>
        <v>2.5930800000000001</v>
      </c>
      <c r="K2821" s="39">
        <f>VLOOKUP('Cover page'!$B$6,Currecny_M!$A$1:$P$10,MATCH(Database!C2821,Currecny_M!$A$1:$P$1,0),FALSE)</f>
        <v>1</v>
      </c>
      <c r="L2821" s="82">
        <f t="shared" si="134"/>
        <v>2.5930800000000001</v>
      </c>
      <c r="M2821" s="82">
        <f>((E2821/$F$1)*VLOOKUP(N2821,Currecny_M!$A$1:$P$10,MATCH(Database!C2821,Currecny_M!$A$1:$P$1,0),FALSE))/VLOOKUP('Cover page'!$B$6,Currecny_M!$A$1:$P$10,MATCH(Database!C2821,Currecny_M!$A$1:$P$1,0),FALSE)</f>
        <v>2.5930800000000001</v>
      </c>
      <c r="N2821" s="6" t="str">
        <f>VLOOKUP(B2821,Master!$A$2:$C$11,3,FALSE)</f>
        <v>Euro</v>
      </c>
      <c r="O2821" s="6" t="str">
        <f>VLOOKUP(B2821,Master!$A$2:$C$11,2,FALSE)</f>
        <v>Europe</v>
      </c>
      <c r="Q2821" s="39" t="str">
        <f>VLOOKUP(D2821,GL_Master!$A$1:$D$80,2,FALSE)</f>
        <v>PL</v>
      </c>
      <c r="R2821" s="39" t="str">
        <f>VLOOKUP(D2821,GL_Master!$A$1:$D$80,3,FALSE)</f>
        <v>Salary wages &amp; benefits</v>
      </c>
      <c r="S2821" s="39" t="str">
        <f>VLOOKUP(D2821,GL_Master!$A$1:$D$80,4,FALSE)</f>
        <v>Employee benefits expense</v>
      </c>
    </row>
    <row r="2822" spans="1:19" x14ac:dyDescent="0.25">
      <c r="A2822" s="39" t="s">
        <v>262</v>
      </c>
      <c r="B2822" s="39" t="s">
        <v>237</v>
      </c>
      <c r="C2822" s="7">
        <v>44256</v>
      </c>
      <c r="D2822" s="39" t="s">
        <v>98</v>
      </c>
      <c r="E2822" s="39">
        <v>55</v>
      </c>
      <c r="F2822" s="82">
        <f t="shared" si="132"/>
        <v>5.5E-2</v>
      </c>
      <c r="G2822" s="39">
        <f>VLOOKUP(N2822,Currecny_M!$A$1:$P$10,2,FALSE)</f>
        <v>83</v>
      </c>
      <c r="H2822" s="39">
        <f>MATCH(C2822,Currecny_M!$A$1:$P$1,0)</f>
        <v>13</v>
      </c>
      <c r="I2822" s="39">
        <f>VLOOKUP(N2822,Currecny_M!$A$1:$P$10,MATCH(Database!C2822,Currecny_M!$A$1:$P$1,0),FALSE)</f>
        <v>92.61</v>
      </c>
      <c r="J2822" s="82">
        <f t="shared" si="133"/>
        <v>5.0935499999999996</v>
      </c>
      <c r="K2822" s="39">
        <f>VLOOKUP('Cover page'!$B$6,Currecny_M!$A$1:$P$10,MATCH(Database!C2822,Currecny_M!$A$1:$P$1,0),FALSE)</f>
        <v>1</v>
      </c>
      <c r="L2822" s="82">
        <f t="shared" si="134"/>
        <v>5.0935499999999996</v>
      </c>
      <c r="M2822" s="82">
        <f>((E2822/$F$1)*VLOOKUP(N2822,Currecny_M!$A$1:$P$10,MATCH(Database!C2822,Currecny_M!$A$1:$P$1,0),FALSE))/VLOOKUP('Cover page'!$B$6,Currecny_M!$A$1:$P$10,MATCH(Database!C2822,Currecny_M!$A$1:$P$1,0),FALSE)</f>
        <v>5.0935499999999996</v>
      </c>
      <c r="N2822" s="6" t="str">
        <f>VLOOKUP(B2822,Master!$A$2:$C$11,3,FALSE)</f>
        <v>Euro</v>
      </c>
      <c r="O2822" s="6" t="str">
        <f>VLOOKUP(B2822,Master!$A$2:$C$11,2,FALSE)</f>
        <v>Europe</v>
      </c>
      <c r="Q2822" s="39" t="str">
        <f>VLOOKUP(D2822,GL_Master!$A$1:$D$80,2,FALSE)</f>
        <v>PL</v>
      </c>
      <c r="R2822" s="39" t="str">
        <f>VLOOKUP(D2822,GL_Master!$A$1:$D$80,3,FALSE)</f>
        <v>Salary wages &amp; benefits</v>
      </c>
      <c r="S2822" s="39" t="str">
        <f>VLOOKUP(D2822,GL_Master!$A$1:$D$80,4,FALSE)</f>
        <v>Employee benefits expense</v>
      </c>
    </row>
    <row r="2823" spans="1:19" x14ac:dyDescent="0.25">
      <c r="A2823" s="39" t="s">
        <v>262</v>
      </c>
      <c r="B2823" s="39" t="s">
        <v>237</v>
      </c>
      <c r="C2823" s="7">
        <v>44256</v>
      </c>
      <c r="D2823" s="39" t="s">
        <v>99</v>
      </c>
      <c r="E2823" s="39">
        <v>27</v>
      </c>
      <c r="F2823" s="82">
        <f t="shared" si="132"/>
        <v>2.7E-2</v>
      </c>
      <c r="G2823" s="39">
        <f>VLOOKUP(N2823,Currecny_M!$A$1:$P$10,2,FALSE)</f>
        <v>83</v>
      </c>
      <c r="H2823" s="39">
        <f>MATCH(C2823,Currecny_M!$A$1:$P$1,0)</f>
        <v>13</v>
      </c>
      <c r="I2823" s="39">
        <f>VLOOKUP(N2823,Currecny_M!$A$1:$P$10,MATCH(Database!C2823,Currecny_M!$A$1:$P$1,0),FALSE)</f>
        <v>92.61</v>
      </c>
      <c r="J2823" s="82">
        <f t="shared" si="133"/>
        <v>2.50047</v>
      </c>
      <c r="K2823" s="39">
        <f>VLOOKUP('Cover page'!$B$6,Currecny_M!$A$1:$P$10,MATCH(Database!C2823,Currecny_M!$A$1:$P$1,0),FALSE)</f>
        <v>1</v>
      </c>
      <c r="L2823" s="82">
        <f t="shared" si="134"/>
        <v>2.50047</v>
      </c>
      <c r="M2823" s="82">
        <f>((E2823/$F$1)*VLOOKUP(N2823,Currecny_M!$A$1:$P$10,MATCH(Database!C2823,Currecny_M!$A$1:$P$1,0),FALSE))/VLOOKUP('Cover page'!$B$6,Currecny_M!$A$1:$P$10,MATCH(Database!C2823,Currecny_M!$A$1:$P$1,0),FALSE)</f>
        <v>2.50047</v>
      </c>
      <c r="N2823" s="6" t="str">
        <f>VLOOKUP(B2823,Master!$A$2:$C$11,3,FALSE)</f>
        <v>Euro</v>
      </c>
      <c r="O2823" s="6" t="str">
        <f>VLOOKUP(B2823,Master!$A$2:$C$11,2,FALSE)</f>
        <v>Europe</v>
      </c>
      <c r="Q2823" s="39" t="str">
        <f>VLOOKUP(D2823,GL_Master!$A$1:$D$80,2,FALSE)</f>
        <v>PL</v>
      </c>
      <c r="R2823" s="39" t="str">
        <f>VLOOKUP(D2823,GL_Master!$A$1:$D$80,3,FALSE)</f>
        <v>Salary wages &amp; benefits</v>
      </c>
      <c r="S2823" s="39" t="str">
        <f>VLOOKUP(D2823,GL_Master!$A$1:$D$80,4,FALSE)</f>
        <v>Employee benefits expense</v>
      </c>
    </row>
    <row r="2824" spans="1:19" x14ac:dyDescent="0.25">
      <c r="A2824" s="39" t="s">
        <v>262</v>
      </c>
      <c r="B2824" s="39" t="s">
        <v>237</v>
      </c>
      <c r="C2824" s="7">
        <v>44256</v>
      </c>
      <c r="D2824" s="39" t="s">
        <v>100</v>
      </c>
      <c r="E2824" s="39">
        <v>193</v>
      </c>
      <c r="F2824" s="82">
        <f t="shared" si="132"/>
        <v>0.193</v>
      </c>
      <c r="G2824" s="39">
        <f>VLOOKUP(N2824,Currecny_M!$A$1:$P$10,2,FALSE)</f>
        <v>83</v>
      </c>
      <c r="H2824" s="39">
        <f>MATCH(C2824,Currecny_M!$A$1:$P$1,0)</f>
        <v>13</v>
      </c>
      <c r="I2824" s="39">
        <f>VLOOKUP(N2824,Currecny_M!$A$1:$P$10,MATCH(Database!C2824,Currecny_M!$A$1:$P$1,0),FALSE)</f>
        <v>92.61</v>
      </c>
      <c r="J2824" s="82">
        <f t="shared" si="133"/>
        <v>17.873730000000002</v>
      </c>
      <c r="K2824" s="39">
        <f>VLOOKUP('Cover page'!$B$6,Currecny_M!$A$1:$P$10,MATCH(Database!C2824,Currecny_M!$A$1:$P$1,0),FALSE)</f>
        <v>1</v>
      </c>
      <c r="L2824" s="82">
        <f t="shared" si="134"/>
        <v>17.873730000000002</v>
      </c>
      <c r="M2824" s="82">
        <f>((E2824/$F$1)*VLOOKUP(N2824,Currecny_M!$A$1:$P$10,MATCH(Database!C2824,Currecny_M!$A$1:$P$1,0),FALSE))/VLOOKUP('Cover page'!$B$6,Currecny_M!$A$1:$P$10,MATCH(Database!C2824,Currecny_M!$A$1:$P$1,0),FALSE)</f>
        <v>17.873730000000002</v>
      </c>
      <c r="N2824" s="6" t="str">
        <f>VLOOKUP(B2824,Master!$A$2:$C$11,3,FALSE)</f>
        <v>Euro</v>
      </c>
      <c r="O2824" s="6" t="str">
        <f>VLOOKUP(B2824,Master!$A$2:$C$11,2,FALSE)</f>
        <v>Europe</v>
      </c>
      <c r="Q2824" s="39" t="str">
        <f>VLOOKUP(D2824,GL_Master!$A$1:$D$80,2,FALSE)</f>
        <v>PL</v>
      </c>
      <c r="R2824" s="39" t="str">
        <f>VLOOKUP(D2824,GL_Master!$A$1:$D$80,3,FALSE)</f>
        <v>Salary wages &amp; benefits</v>
      </c>
      <c r="S2824" s="39" t="str">
        <f>VLOOKUP(D2824,GL_Master!$A$1:$D$80,4,FALSE)</f>
        <v>Employee benefits expense</v>
      </c>
    </row>
    <row r="2825" spans="1:19" x14ac:dyDescent="0.25">
      <c r="A2825" s="39" t="s">
        <v>262</v>
      </c>
      <c r="B2825" s="39" t="s">
        <v>237</v>
      </c>
      <c r="C2825" s="7">
        <v>44256</v>
      </c>
      <c r="D2825" s="39" t="s">
        <v>30</v>
      </c>
      <c r="E2825" s="39">
        <v>57</v>
      </c>
      <c r="F2825" s="82">
        <f t="shared" si="132"/>
        <v>5.7000000000000002E-2</v>
      </c>
      <c r="G2825" s="39">
        <f>VLOOKUP(N2825,Currecny_M!$A$1:$P$10,2,FALSE)</f>
        <v>83</v>
      </c>
      <c r="H2825" s="39">
        <f>MATCH(C2825,Currecny_M!$A$1:$P$1,0)</f>
        <v>13</v>
      </c>
      <c r="I2825" s="39">
        <f>VLOOKUP(N2825,Currecny_M!$A$1:$P$10,MATCH(Database!C2825,Currecny_M!$A$1:$P$1,0),FALSE)</f>
        <v>92.61</v>
      </c>
      <c r="J2825" s="82">
        <f t="shared" si="133"/>
        <v>5.2787699999999997</v>
      </c>
      <c r="K2825" s="39">
        <f>VLOOKUP('Cover page'!$B$6,Currecny_M!$A$1:$P$10,MATCH(Database!C2825,Currecny_M!$A$1:$P$1,0),FALSE)</f>
        <v>1</v>
      </c>
      <c r="L2825" s="82">
        <f t="shared" si="134"/>
        <v>5.2787699999999997</v>
      </c>
      <c r="M2825" s="82">
        <f>((E2825/$F$1)*VLOOKUP(N2825,Currecny_M!$A$1:$P$10,MATCH(Database!C2825,Currecny_M!$A$1:$P$1,0),FALSE))/VLOOKUP('Cover page'!$B$6,Currecny_M!$A$1:$P$10,MATCH(Database!C2825,Currecny_M!$A$1:$P$1,0),FALSE)</f>
        <v>5.2787699999999997</v>
      </c>
      <c r="N2825" s="6" t="str">
        <f>VLOOKUP(B2825,Master!$A$2:$C$11,3,FALSE)</f>
        <v>Euro</v>
      </c>
      <c r="O2825" s="6" t="str">
        <f>VLOOKUP(B2825,Master!$A$2:$C$11,2,FALSE)</f>
        <v>Europe</v>
      </c>
      <c r="Q2825" s="39" t="str">
        <f>VLOOKUP(D2825,GL_Master!$A$1:$D$80,2,FALSE)</f>
        <v>PL</v>
      </c>
      <c r="R2825" s="39" t="str">
        <f>VLOOKUP(D2825,GL_Master!$A$1:$D$80,3,FALSE)</f>
        <v>Travelling and conveyance</v>
      </c>
      <c r="S2825" s="39" t="str">
        <f>VLOOKUP(D2825,GL_Master!$A$1:$D$80,4,FALSE)</f>
        <v>Local conveyance</v>
      </c>
    </row>
    <row r="2826" spans="1:19" x14ac:dyDescent="0.25">
      <c r="A2826" s="39" t="s">
        <v>262</v>
      </c>
      <c r="B2826" s="39" t="s">
        <v>237</v>
      </c>
      <c r="C2826" s="7">
        <v>44256</v>
      </c>
      <c r="D2826" s="39" t="s">
        <v>31</v>
      </c>
      <c r="E2826" s="39">
        <v>28</v>
      </c>
      <c r="F2826" s="82">
        <f t="shared" si="132"/>
        <v>2.8000000000000001E-2</v>
      </c>
      <c r="G2826" s="39">
        <f>VLOOKUP(N2826,Currecny_M!$A$1:$P$10,2,FALSE)</f>
        <v>83</v>
      </c>
      <c r="H2826" s="39">
        <f>MATCH(C2826,Currecny_M!$A$1:$P$1,0)</f>
        <v>13</v>
      </c>
      <c r="I2826" s="39">
        <f>VLOOKUP(N2826,Currecny_M!$A$1:$P$10,MATCH(Database!C2826,Currecny_M!$A$1:$P$1,0),FALSE)</f>
        <v>92.61</v>
      </c>
      <c r="J2826" s="82">
        <f t="shared" si="133"/>
        <v>2.5930800000000001</v>
      </c>
      <c r="K2826" s="39">
        <f>VLOOKUP('Cover page'!$B$6,Currecny_M!$A$1:$P$10,MATCH(Database!C2826,Currecny_M!$A$1:$P$1,0),FALSE)</f>
        <v>1</v>
      </c>
      <c r="L2826" s="82">
        <f t="shared" si="134"/>
        <v>2.5930800000000001</v>
      </c>
      <c r="M2826" s="82">
        <f>((E2826/$F$1)*VLOOKUP(N2826,Currecny_M!$A$1:$P$10,MATCH(Database!C2826,Currecny_M!$A$1:$P$1,0),FALSE))/VLOOKUP('Cover page'!$B$6,Currecny_M!$A$1:$P$10,MATCH(Database!C2826,Currecny_M!$A$1:$P$1,0),FALSE)</f>
        <v>2.5930800000000001</v>
      </c>
      <c r="N2826" s="6" t="str">
        <f>VLOOKUP(B2826,Master!$A$2:$C$11,3,FALSE)</f>
        <v>Euro</v>
      </c>
      <c r="O2826" s="6" t="str">
        <f>VLOOKUP(B2826,Master!$A$2:$C$11,2,FALSE)</f>
        <v>Europe</v>
      </c>
      <c r="Q2826" s="39" t="str">
        <f>VLOOKUP(D2826,GL_Master!$A$1:$D$80,2,FALSE)</f>
        <v>PL</v>
      </c>
      <c r="R2826" s="39" t="str">
        <f>VLOOKUP(D2826,GL_Master!$A$1:$D$80,3,FALSE)</f>
        <v>Office expenses</v>
      </c>
      <c r="S2826" s="39" t="str">
        <f>VLOOKUP(D2826,GL_Master!$A$1:$D$80,4,FALSE)</f>
        <v>Parking charges</v>
      </c>
    </row>
    <row r="2827" spans="1:19" x14ac:dyDescent="0.25">
      <c r="A2827" s="39" t="s">
        <v>262</v>
      </c>
      <c r="B2827" s="39" t="s">
        <v>237</v>
      </c>
      <c r="C2827" s="7">
        <v>44256</v>
      </c>
      <c r="D2827" s="39" t="s">
        <v>101</v>
      </c>
      <c r="E2827" s="39">
        <v>29</v>
      </c>
      <c r="F2827" s="82">
        <f t="shared" si="132"/>
        <v>2.9000000000000001E-2</v>
      </c>
      <c r="G2827" s="39">
        <f>VLOOKUP(N2827,Currecny_M!$A$1:$P$10,2,FALSE)</f>
        <v>83</v>
      </c>
      <c r="H2827" s="39">
        <f>MATCH(C2827,Currecny_M!$A$1:$P$1,0)</f>
        <v>13</v>
      </c>
      <c r="I2827" s="39">
        <f>VLOOKUP(N2827,Currecny_M!$A$1:$P$10,MATCH(Database!C2827,Currecny_M!$A$1:$P$1,0),FALSE)</f>
        <v>92.61</v>
      </c>
      <c r="J2827" s="82">
        <f t="shared" si="133"/>
        <v>2.6856900000000001</v>
      </c>
      <c r="K2827" s="39">
        <f>VLOOKUP('Cover page'!$B$6,Currecny_M!$A$1:$P$10,MATCH(Database!C2827,Currecny_M!$A$1:$P$1,0),FALSE)</f>
        <v>1</v>
      </c>
      <c r="L2827" s="82">
        <f t="shared" si="134"/>
        <v>2.6856900000000001</v>
      </c>
      <c r="M2827" s="82">
        <f>((E2827/$F$1)*VLOOKUP(N2827,Currecny_M!$A$1:$P$10,MATCH(Database!C2827,Currecny_M!$A$1:$P$1,0),FALSE))/VLOOKUP('Cover page'!$B$6,Currecny_M!$A$1:$P$10,MATCH(Database!C2827,Currecny_M!$A$1:$P$1,0),FALSE)</f>
        <v>2.6856900000000001</v>
      </c>
      <c r="N2827" s="6" t="str">
        <f>VLOOKUP(B2827,Master!$A$2:$C$11,3,FALSE)</f>
        <v>Euro</v>
      </c>
      <c r="O2827" s="6" t="str">
        <f>VLOOKUP(B2827,Master!$A$2:$C$11,2,FALSE)</f>
        <v>Europe</v>
      </c>
      <c r="Q2827" s="39" t="str">
        <f>VLOOKUP(D2827,GL_Master!$A$1:$D$80,2,FALSE)</f>
        <v>PL</v>
      </c>
      <c r="R2827" s="39" t="str">
        <f>VLOOKUP(D2827,GL_Master!$A$1:$D$80,3,FALSE)</f>
        <v>COGS</v>
      </c>
      <c r="S2827" s="39" t="str">
        <f>VLOOKUP(D2827,GL_Master!$A$1:$D$80,4,FALSE)</f>
        <v>Purchase of other traded goods</v>
      </c>
    </row>
    <row r="2828" spans="1:19" x14ac:dyDescent="0.25">
      <c r="A2828" s="39" t="s">
        <v>262</v>
      </c>
      <c r="B2828" s="39" t="s">
        <v>237</v>
      </c>
      <c r="C2828" s="7">
        <v>44256</v>
      </c>
      <c r="D2828" s="39" t="s">
        <v>102</v>
      </c>
      <c r="E2828" s="39">
        <v>29</v>
      </c>
      <c r="F2828" s="82">
        <f t="shared" si="132"/>
        <v>2.9000000000000001E-2</v>
      </c>
      <c r="G2828" s="39">
        <f>VLOOKUP(N2828,Currecny_M!$A$1:$P$10,2,FALSE)</f>
        <v>83</v>
      </c>
      <c r="H2828" s="39">
        <f>MATCH(C2828,Currecny_M!$A$1:$P$1,0)</f>
        <v>13</v>
      </c>
      <c r="I2828" s="39">
        <f>VLOOKUP(N2828,Currecny_M!$A$1:$P$10,MATCH(Database!C2828,Currecny_M!$A$1:$P$1,0),FALSE)</f>
        <v>92.61</v>
      </c>
      <c r="J2828" s="82">
        <f t="shared" si="133"/>
        <v>2.6856900000000001</v>
      </c>
      <c r="K2828" s="39">
        <f>VLOOKUP('Cover page'!$B$6,Currecny_M!$A$1:$P$10,MATCH(Database!C2828,Currecny_M!$A$1:$P$1,0),FALSE)</f>
        <v>1</v>
      </c>
      <c r="L2828" s="82">
        <f t="shared" si="134"/>
        <v>2.6856900000000001</v>
      </c>
      <c r="M2828" s="82">
        <f>((E2828/$F$1)*VLOOKUP(N2828,Currecny_M!$A$1:$P$10,MATCH(Database!C2828,Currecny_M!$A$1:$P$1,0),FALSE))/VLOOKUP('Cover page'!$B$6,Currecny_M!$A$1:$P$10,MATCH(Database!C2828,Currecny_M!$A$1:$P$1,0),FALSE)</f>
        <v>2.6856900000000001</v>
      </c>
      <c r="N2828" s="6" t="str">
        <f>VLOOKUP(B2828,Master!$A$2:$C$11,3,FALSE)</f>
        <v>Euro</v>
      </c>
      <c r="O2828" s="6" t="str">
        <f>VLOOKUP(B2828,Master!$A$2:$C$11,2,FALSE)</f>
        <v>Europe</v>
      </c>
      <c r="Q2828" s="39" t="str">
        <f>VLOOKUP(D2828,GL_Master!$A$1:$D$80,2,FALSE)</f>
        <v>PL</v>
      </c>
      <c r="R2828" s="39" t="str">
        <f>VLOOKUP(D2828,GL_Master!$A$1:$D$80,3,FALSE)</f>
        <v>Staff welfare expenses</v>
      </c>
      <c r="S2828" s="39" t="str">
        <f>VLOOKUP(D2828,GL_Master!$A$1:$D$80,4,FALSE)</f>
        <v>Diwali Expense</v>
      </c>
    </row>
    <row r="2829" spans="1:19" x14ac:dyDescent="0.25">
      <c r="A2829" s="39" t="s">
        <v>262</v>
      </c>
      <c r="B2829" s="39" t="s">
        <v>237</v>
      </c>
      <c r="C2829" s="7">
        <v>44256</v>
      </c>
      <c r="D2829" s="39" t="s">
        <v>20</v>
      </c>
      <c r="E2829" s="39">
        <v>54</v>
      </c>
      <c r="F2829" s="82">
        <f t="shared" si="132"/>
        <v>5.3999999999999999E-2</v>
      </c>
      <c r="G2829" s="39">
        <f>VLOOKUP(N2829,Currecny_M!$A$1:$P$10,2,FALSE)</f>
        <v>83</v>
      </c>
      <c r="H2829" s="39">
        <f>MATCH(C2829,Currecny_M!$A$1:$P$1,0)</f>
        <v>13</v>
      </c>
      <c r="I2829" s="39">
        <f>VLOOKUP(N2829,Currecny_M!$A$1:$P$10,MATCH(Database!C2829,Currecny_M!$A$1:$P$1,0),FALSE)</f>
        <v>92.61</v>
      </c>
      <c r="J2829" s="82">
        <f t="shared" si="133"/>
        <v>5.0009399999999999</v>
      </c>
      <c r="K2829" s="39">
        <f>VLOOKUP('Cover page'!$B$6,Currecny_M!$A$1:$P$10,MATCH(Database!C2829,Currecny_M!$A$1:$P$1,0),FALSE)</f>
        <v>1</v>
      </c>
      <c r="L2829" s="82">
        <f t="shared" si="134"/>
        <v>5.0009399999999999</v>
      </c>
      <c r="M2829" s="82">
        <f>((E2829/$F$1)*VLOOKUP(N2829,Currecny_M!$A$1:$P$10,MATCH(Database!C2829,Currecny_M!$A$1:$P$1,0),FALSE))/VLOOKUP('Cover page'!$B$6,Currecny_M!$A$1:$P$10,MATCH(Database!C2829,Currecny_M!$A$1:$P$1,0),FALSE)</f>
        <v>5.0009399999999999</v>
      </c>
      <c r="N2829" s="6" t="str">
        <f>VLOOKUP(B2829,Master!$A$2:$C$11,3,FALSE)</f>
        <v>Euro</v>
      </c>
      <c r="O2829" s="6" t="str">
        <f>VLOOKUP(B2829,Master!$A$2:$C$11,2,FALSE)</f>
        <v>Europe</v>
      </c>
      <c r="Q2829" s="39" t="str">
        <f>VLOOKUP(D2829,GL_Master!$A$1:$D$80,2,FALSE)</f>
        <v>PL</v>
      </c>
      <c r="R2829" s="39" t="str">
        <f>VLOOKUP(D2829,GL_Master!$A$1:$D$80,3,FALSE)</f>
        <v>Selling and Marketing expenses</v>
      </c>
      <c r="S2829" s="39" t="str">
        <f>VLOOKUP(D2829,GL_Master!$A$1:$D$80,4,FALSE)</f>
        <v>Business promotion</v>
      </c>
    </row>
    <row r="2830" spans="1:19" x14ac:dyDescent="0.25">
      <c r="A2830" s="39" t="s">
        <v>262</v>
      </c>
      <c r="B2830" s="39" t="s">
        <v>237</v>
      </c>
      <c r="C2830" s="7">
        <v>44256</v>
      </c>
      <c r="D2830" s="39" t="s">
        <v>29</v>
      </c>
      <c r="E2830" s="39">
        <v>55</v>
      </c>
      <c r="F2830" s="82">
        <f t="shared" si="132"/>
        <v>5.5E-2</v>
      </c>
      <c r="G2830" s="39">
        <f>VLOOKUP(N2830,Currecny_M!$A$1:$P$10,2,FALSE)</f>
        <v>83</v>
      </c>
      <c r="H2830" s="39">
        <f>MATCH(C2830,Currecny_M!$A$1:$P$1,0)</f>
        <v>13</v>
      </c>
      <c r="I2830" s="39">
        <f>VLOOKUP(N2830,Currecny_M!$A$1:$P$10,MATCH(Database!C2830,Currecny_M!$A$1:$P$1,0),FALSE)</f>
        <v>92.61</v>
      </c>
      <c r="J2830" s="82">
        <f t="shared" si="133"/>
        <v>5.0935499999999996</v>
      </c>
      <c r="K2830" s="39">
        <f>VLOOKUP('Cover page'!$B$6,Currecny_M!$A$1:$P$10,MATCH(Database!C2830,Currecny_M!$A$1:$P$1,0),FALSE)</f>
        <v>1</v>
      </c>
      <c r="L2830" s="82">
        <f t="shared" si="134"/>
        <v>5.0935499999999996</v>
      </c>
      <c r="M2830" s="82">
        <f>((E2830/$F$1)*VLOOKUP(N2830,Currecny_M!$A$1:$P$10,MATCH(Database!C2830,Currecny_M!$A$1:$P$1,0),FALSE))/VLOOKUP('Cover page'!$B$6,Currecny_M!$A$1:$P$10,MATCH(Database!C2830,Currecny_M!$A$1:$P$1,0),FALSE)</f>
        <v>5.0935499999999996</v>
      </c>
      <c r="N2830" s="6" t="str">
        <f>VLOOKUP(B2830,Master!$A$2:$C$11,3,FALSE)</f>
        <v>Euro</v>
      </c>
      <c r="O2830" s="6" t="str">
        <f>VLOOKUP(B2830,Master!$A$2:$C$11,2,FALSE)</f>
        <v>Europe</v>
      </c>
      <c r="Q2830" s="39" t="str">
        <f>VLOOKUP(D2830,GL_Master!$A$1:$D$80,2,FALSE)</f>
        <v>PL</v>
      </c>
      <c r="R2830" s="39" t="str">
        <f>VLOOKUP(D2830,GL_Master!$A$1:$D$80,3,FALSE)</f>
        <v>Communication &amp; internet exp</v>
      </c>
      <c r="S2830" s="39" t="str">
        <f>VLOOKUP(D2830,GL_Master!$A$1:$D$80,4,FALSE)</f>
        <v>Communication cost</v>
      </c>
    </row>
    <row r="2831" spans="1:19" x14ac:dyDescent="0.25">
      <c r="A2831" s="39" t="s">
        <v>262</v>
      </c>
      <c r="B2831" s="39" t="s">
        <v>237</v>
      </c>
      <c r="C2831" s="7">
        <v>44256</v>
      </c>
      <c r="D2831" s="39" t="s">
        <v>41</v>
      </c>
      <c r="E2831" s="39">
        <v>29</v>
      </c>
      <c r="F2831" s="82">
        <f t="shared" si="132"/>
        <v>2.9000000000000001E-2</v>
      </c>
      <c r="G2831" s="39">
        <f>VLOOKUP(N2831,Currecny_M!$A$1:$P$10,2,FALSE)</f>
        <v>83</v>
      </c>
      <c r="H2831" s="39">
        <f>MATCH(C2831,Currecny_M!$A$1:$P$1,0)</f>
        <v>13</v>
      </c>
      <c r="I2831" s="39">
        <f>VLOOKUP(N2831,Currecny_M!$A$1:$P$10,MATCH(Database!C2831,Currecny_M!$A$1:$P$1,0),FALSE)</f>
        <v>92.61</v>
      </c>
      <c r="J2831" s="82">
        <f t="shared" si="133"/>
        <v>2.6856900000000001</v>
      </c>
      <c r="K2831" s="39">
        <f>VLOOKUP('Cover page'!$B$6,Currecny_M!$A$1:$P$10,MATCH(Database!C2831,Currecny_M!$A$1:$P$1,0),FALSE)</f>
        <v>1</v>
      </c>
      <c r="L2831" s="82">
        <f t="shared" si="134"/>
        <v>2.6856900000000001</v>
      </c>
      <c r="M2831" s="82">
        <f>((E2831/$F$1)*VLOOKUP(N2831,Currecny_M!$A$1:$P$10,MATCH(Database!C2831,Currecny_M!$A$1:$P$1,0),FALSE))/VLOOKUP('Cover page'!$B$6,Currecny_M!$A$1:$P$10,MATCH(Database!C2831,Currecny_M!$A$1:$P$1,0),FALSE)</f>
        <v>2.6856900000000001</v>
      </c>
      <c r="N2831" s="6" t="str">
        <f>VLOOKUP(B2831,Master!$A$2:$C$11,3,FALSE)</f>
        <v>Euro</v>
      </c>
      <c r="O2831" s="6" t="str">
        <f>VLOOKUP(B2831,Master!$A$2:$C$11,2,FALSE)</f>
        <v>Europe</v>
      </c>
      <c r="Q2831" s="39" t="str">
        <f>VLOOKUP(D2831,GL_Master!$A$1:$D$80,2,FALSE)</f>
        <v>PL</v>
      </c>
      <c r="R2831" s="39" t="str">
        <f>VLOOKUP(D2831,GL_Master!$A$1:$D$80,3,FALSE)</f>
        <v>Communication &amp; internet exp</v>
      </c>
      <c r="S2831" s="39" t="str">
        <f>VLOOKUP(D2831,GL_Master!$A$1:$D$80,4,FALSE)</f>
        <v>Communication cost</v>
      </c>
    </row>
    <row r="2832" spans="1:19" x14ac:dyDescent="0.25">
      <c r="A2832" s="39" t="s">
        <v>262</v>
      </c>
      <c r="B2832" s="39" t="s">
        <v>237</v>
      </c>
      <c r="C2832" s="7">
        <v>44256</v>
      </c>
      <c r="D2832" s="39" t="s">
        <v>103</v>
      </c>
      <c r="E2832" s="39">
        <v>56</v>
      </c>
      <c r="F2832" s="82">
        <f t="shared" si="132"/>
        <v>5.6000000000000001E-2</v>
      </c>
      <c r="G2832" s="39">
        <f>VLOOKUP(N2832,Currecny_M!$A$1:$P$10,2,FALSE)</f>
        <v>83</v>
      </c>
      <c r="H2832" s="39">
        <f>MATCH(C2832,Currecny_M!$A$1:$P$1,0)</f>
        <v>13</v>
      </c>
      <c r="I2832" s="39">
        <f>VLOOKUP(N2832,Currecny_M!$A$1:$P$10,MATCH(Database!C2832,Currecny_M!$A$1:$P$1,0),FALSE)</f>
        <v>92.61</v>
      </c>
      <c r="J2832" s="82">
        <f t="shared" si="133"/>
        <v>5.1861600000000001</v>
      </c>
      <c r="K2832" s="39">
        <f>VLOOKUP('Cover page'!$B$6,Currecny_M!$A$1:$P$10,MATCH(Database!C2832,Currecny_M!$A$1:$P$1,0),FALSE)</f>
        <v>1</v>
      </c>
      <c r="L2832" s="82">
        <f t="shared" si="134"/>
        <v>5.1861600000000001</v>
      </c>
      <c r="M2832" s="82">
        <f>((E2832/$F$1)*VLOOKUP(N2832,Currecny_M!$A$1:$P$10,MATCH(Database!C2832,Currecny_M!$A$1:$P$1,0),FALSE))/VLOOKUP('Cover page'!$B$6,Currecny_M!$A$1:$P$10,MATCH(Database!C2832,Currecny_M!$A$1:$P$1,0),FALSE)</f>
        <v>5.1861600000000001</v>
      </c>
      <c r="N2832" s="6" t="str">
        <f>VLOOKUP(B2832,Master!$A$2:$C$11,3,FALSE)</f>
        <v>Euro</v>
      </c>
      <c r="O2832" s="6" t="str">
        <f>VLOOKUP(B2832,Master!$A$2:$C$11,2,FALSE)</f>
        <v>Europe</v>
      </c>
      <c r="Q2832" s="39" t="str">
        <f>VLOOKUP(D2832,GL_Master!$A$1:$D$80,2,FALSE)</f>
        <v>PL</v>
      </c>
      <c r="R2832" s="39" t="str">
        <f>VLOOKUP(D2832,GL_Master!$A$1:$D$80,3,FALSE)</f>
        <v>Communication &amp; internet exp</v>
      </c>
      <c r="S2832" s="39" t="str">
        <f>VLOOKUP(D2832,GL_Master!$A$1:$D$80,4,FALSE)</f>
        <v>Communication cost</v>
      </c>
    </row>
    <row r="2833" spans="1:19" x14ac:dyDescent="0.25">
      <c r="A2833" s="39" t="s">
        <v>262</v>
      </c>
      <c r="B2833" s="39" t="s">
        <v>237</v>
      </c>
      <c r="C2833" s="7">
        <v>44256</v>
      </c>
      <c r="D2833" s="39" t="s">
        <v>104</v>
      </c>
      <c r="E2833" s="39">
        <v>83</v>
      </c>
      <c r="F2833" s="82">
        <f t="shared" si="132"/>
        <v>8.3000000000000004E-2</v>
      </c>
      <c r="G2833" s="39">
        <f>VLOOKUP(N2833,Currecny_M!$A$1:$P$10,2,FALSE)</f>
        <v>83</v>
      </c>
      <c r="H2833" s="39">
        <f>MATCH(C2833,Currecny_M!$A$1:$P$1,0)</f>
        <v>13</v>
      </c>
      <c r="I2833" s="39">
        <f>VLOOKUP(N2833,Currecny_M!$A$1:$P$10,MATCH(Database!C2833,Currecny_M!$A$1:$P$1,0),FALSE)</f>
        <v>92.61</v>
      </c>
      <c r="J2833" s="82">
        <f t="shared" si="133"/>
        <v>7.6866300000000001</v>
      </c>
      <c r="K2833" s="39">
        <f>VLOOKUP('Cover page'!$B$6,Currecny_M!$A$1:$P$10,MATCH(Database!C2833,Currecny_M!$A$1:$P$1,0),FALSE)</f>
        <v>1</v>
      </c>
      <c r="L2833" s="82">
        <f t="shared" si="134"/>
        <v>7.6866300000000001</v>
      </c>
      <c r="M2833" s="82">
        <f>((E2833/$F$1)*VLOOKUP(N2833,Currecny_M!$A$1:$P$10,MATCH(Database!C2833,Currecny_M!$A$1:$P$1,0),FALSE))/VLOOKUP('Cover page'!$B$6,Currecny_M!$A$1:$P$10,MATCH(Database!C2833,Currecny_M!$A$1:$P$1,0),FALSE)</f>
        <v>7.6866300000000001</v>
      </c>
      <c r="N2833" s="6" t="str">
        <f>VLOOKUP(B2833,Master!$A$2:$C$11,3,FALSE)</f>
        <v>Euro</v>
      </c>
      <c r="O2833" s="6" t="str">
        <f>VLOOKUP(B2833,Master!$A$2:$C$11,2,FALSE)</f>
        <v>Europe</v>
      </c>
      <c r="Q2833" s="39" t="str">
        <f>VLOOKUP(D2833,GL_Master!$A$1:$D$80,2,FALSE)</f>
        <v>PL</v>
      </c>
      <c r="R2833" s="39" t="str">
        <f>VLOOKUP(D2833,GL_Master!$A$1:$D$80,3,FALSE)</f>
        <v>Legal &amp; Professional expenses</v>
      </c>
      <c r="S2833" s="39" t="str">
        <f>VLOOKUP(D2833,GL_Master!$A$1:$D$80,4,FALSE)</f>
        <v>Professional Fees - Others</v>
      </c>
    </row>
    <row r="2834" spans="1:19" x14ac:dyDescent="0.25">
      <c r="A2834" s="39" t="s">
        <v>262</v>
      </c>
      <c r="B2834" s="39" t="s">
        <v>237</v>
      </c>
      <c r="C2834" s="7">
        <v>44256</v>
      </c>
      <c r="D2834" s="39" t="s">
        <v>105</v>
      </c>
      <c r="E2834" s="39">
        <v>57</v>
      </c>
      <c r="F2834" s="82">
        <f t="shared" si="132"/>
        <v>5.7000000000000002E-2</v>
      </c>
      <c r="G2834" s="39">
        <f>VLOOKUP(N2834,Currecny_M!$A$1:$P$10,2,FALSE)</f>
        <v>83</v>
      </c>
      <c r="H2834" s="39">
        <f>MATCH(C2834,Currecny_M!$A$1:$P$1,0)</f>
        <v>13</v>
      </c>
      <c r="I2834" s="39">
        <f>VLOOKUP(N2834,Currecny_M!$A$1:$P$10,MATCH(Database!C2834,Currecny_M!$A$1:$P$1,0),FALSE)</f>
        <v>92.61</v>
      </c>
      <c r="J2834" s="82">
        <f t="shared" si="133"/>
        <v>5.2787699999999997</v>
      </c>
      <c r="K2834" s="39">
        <f>VLOOKUP('Cover page'!$B$6,Currecny_M!$A$1:$P$10,MATCH(Database!C2834,Currecny_M!$A$1:$P$1,0),FALSE)</f>
        <v>1</v>
      </c>
      <c r="L2834" s="82">
        <f t="shared" si="134"/>
        <v>5.2787699999999997</v>
      </c>
      <c r="M2834" s="82">
        <f>((E2834/$F$1)*VLOOKUP(N2834,Currecny_M!$A$1:$P$10,MATCH(Database!C2834,Currecny_M!$A$1:$P$1,0),FALSE))/VLOOKUP('Cover page'!$B$6,Currecny_M!$A$1:$P$10,MATCH(Database!C2834,Currecny_M!$A$1:$P$1,0),FALSE)</f>
        <v>5.2787699999999997</v>
      </c>
      <c r="N2834" s="6" t="str">
        <f>VLOOKUP(B2834,Master!$A$2:$C$11,3,FALSE)</f>
        <v>Euro</v>
      </c>
      <c r="O2834" s="6" t="str">
        <f>VLOOKUP(B2834,Master!$A$2:$C$11,2,FALSE)</f>
        <v>Europe</v>
      </c>
      <c r="Q2834" s="39" t="str">
        <f>VLOOKUP(D2834,GL_Master!$A$1:$D$80,2,FALSE)</f>
        <v>PL</v>
      </c>
      <c r="R2834" s="39" t="str">
        <f>VLOOKUP(D2834,GL_Master!$A$1:$D$80,3,FALSE)</f>
        <v>Travelling and conveyance</v>
      </c>
      <c r="S2834" s="39" t="str">
        <f>VLOOKUP(D2834,GL_Master!$A$1:$D$80,4,FALSE)</f>
        <v>Car hiring and rental services</v>
      </c>
    </row>
    <row r="2835" spans="1:19" x14ac:dyDescent="0.25">
      <c r="A2835" s="39" t="s">
        <v>262</v>
      </c>
      <c r="B2835" s="39" t="s">
        <v>237</v>
      </c>
      <c r="C2835" s="7">
        <v>44256</v>
      </c>
      <c r="D2835" s="39" t="s">
        <v>106</v>
      </c>
      <c r="E2835" s="39">
        <v>29</v>
      </c>
      <c r="F2835" s="82">
        <f t="shared" si="132"/>
        <v>2.9000000000000001E-2</v>
      </c>
      <c r="G2835" s="39">
        <f>VLOOKUP(N2835,Currecny_M!$A$1:$P$10,2,FALSE)</f>
        <v>83</v>
      </c>
      <c r="H2835" s="39">
        <f>MATCH(C2835,Currecny_M!$A$1:$P$1,0)</f>
        <v>13</v>
      </c>
      <c r="I2835" s="39">
        <f>VLOOKUP(N2835,Currecny_M!$A$1:$P$10,MATCH(Database!C2835,Currecny_M!$A$1:$P$1,0),FALSE)</f>
        <v>92.61</v>
      </c>
      <c r="J2835" s="82">
        <f t="shared" si="133"/>
        <v>2.6856900000000001</v>
      </c>
      <c r="K2835" s="39">
        <f>VLOOKUP('Cover page'!$B$6,Currecny_M!$A$1:$P$10,MATCH(Database!C2835,Currecny_M!$A$1:$P$1,0),FALSE)</f>
        <v>1</v>
      </c>
      <c r="L2835" s="82">
        <f t="shared" si="134"/>
        <v>2.6856900000000001</v>
      </c>
      <c r="M2835" s="82">
        <f>((E2835/$F$1)*VLOOKUP(N2835,Currecny_M!$A$1:$P$10,MATCH(Database!C2835,Currecny_M!$A$1:$P$1,0),FALSE))/VLOOKUP('Cover page'!$B$6,Currecny_M!$A$1:$P$10,MATCH(Database!C2835,Currecny_M!$A$1:$P$1,0),FALSE)</f>
        <v>2.6856900000000001</v>
      </c>
      <c r="N2835" s="6" t="str">
        <f>VLOOKUP(B2835,Master!$A$2:$C$11,3,FALSE)</f>
        <v>Euro</v>
      </c>
      <c r="O2835" s="6" t="str">
        <f>VLOOKUP(B2835,Master!$A$2:$C$11,2,FALSE)</f>
        <v>Europe</v>
      </c>
      <c r="Q2835" s="39" t="str">
        <f>VLOOKUP(D2835,GL_Master!$A$1:$D$80,2,FALSE)</f>
        <v>PL</v>
      </c>
      <c r="R2835" s="39" t="str">
        <f>VLOOKUP(D2835,GL_Master!$A$1:$D$80,3,FALSE)</f>
        <v>Communication &amp; internet exp</v>
      </c>
      <c r="S2835" s="39" t="str">
        <f>VLOOKUP(D2835,GL_Master!$A$1:$D$80,4,FALSE)</f>
        <v>Printing &amp; Stationary</v>
      </c>
    </row>
    <row r="2836" spans="1:19" x14ac:dyDescent="0.25">
      <c r="A2836" s="39" t="s">
        <v>262</v>
      </c>
      <c r="B2836" s="39" t="s">
        <v>237</v>
      </c>
      <c r="C2836" s="7">
        <v>44256</v>
      </c>
      <c r="D2836" s="39" t="s">
        <v>32</v>
      </c>
      <c r="E2836" s="39">
        <v>28</v>
      </c>
      <c r="F2836" s="82">
        <f t="shared" si="132"/>
        <v>2.8000000000000001E-2</v>
      </c>
      <c r="G2836" s="39">
        <f>VLOOKUP(N2836,Currecny_M!$A$1:$P$10,2,FALSE)</f>
        <v>83</v>
      </c>
      <c r="H2836" s="39">
        <f>MATCH(C2836,Currecny_M!$A$1:$P$1,0)</f>
        <v>13</v>
      </c>
      <c r="I2836" s="39">
        <f>VLOOKUP(N2836,Currecny_M!$A$1:$P$10,MATCH(Database!C2836,Currecny_M!$A$1:$P$1,0),FALSE)</f>
        <v>92.61</v>
      </c>
      <c r="J2836" s="82">
        <f t="shared" si="133"/>
        <v>2.5930800000000001</v>
      </c>
      <c r="K2836" s="39">
        <f>VLOOKUP('Cover page'!$B$6,Currecny_M!$A$1:$P$10,MATCH(Database!C2836,Currecny_M!$A$1:$P$1,0),FALSE)</f>
        <v>1</v>
      </c>
      <c r="L2836" s="82">
        <f t="shared" si="134"/>
        <v>2.5930800000000001</v>
      </c>
      <c r="M2836" s="82">
        <f>((E2836/$F$1)*VLOOKUP(N2836,Currecny_M!$A$1:$P$10,MATCH(Database!C2836,Currecny_M!$A$1:$P$1,0),FALSE))/VLOOKUP('Cover page'!$B$6,Currecny_M!$A$1:$P$10,MATCH(Database!C2836,Currecny_M!$A$1:$P$1,0),FALSE)</f>
        <v>2.5930800000000001</v>
      </c>
      <c r="N2836" s="6" t="str">
        <f>VLOOKUP(B2836,Master!$A$2:$C$11,3,FALSE)</f>
        <v>Euro</v>
      </c>
      <c r="O2836" s="6" t="str">
        <f>VLOOKUP(B2836,Master!$A$2:$C$11,2,FALSE)</f>
        <v>Europe</v>
      </c>
      <c r="Q2836" s="39" t="str">
        <f>VLOOKUP(D2836,GL_Master!$A$1:$D$80,2,FALSE)</f>
        <v>PL</v>
      </c>
      <c r="R2836" s="39" t="str">
        <f>VLOOKUP(D2836,GL_Master!$A$1:$D$80,3,FALSE)</f>
        <v>Communication &amp; internet exp</v>
      </c>
      <c r="S2836" s="39" t="str">
        <f>VLOOKUP(D2836,GL_Master!$A$1:$D$80,4,FALSE)</f>
        <v>Printing &amp; Stationary</v>
      </c>
    </row>
    <row r="2837" spans="1:19" x14ac:dyDescent="0.25">
      <c r="A2837" s="39" t="s">
        <v>262</v>
      </c>
      <c r="B2837" s="39" t="s">
        <v>237</v>
      </c>
      <c r="C2837" s="7">
        <v>44256</v>
      </c>
      <c r="D2837" s="39" t="s">
        <v>35</v>
      </c>
      <c r="E2837" s="39">
        <v>83</v>
      </c>
      <c r="F2837" s="82">
        <f t="shared" si="132"/>
        <v>8.3000000000000004E-2</v>
      </c>
      <c r="G2837" s="39">
        <f>VLOOKUP(N2837,Currecny_M!$A$1:$P$10,2,FALSE)</f>
        <v>83</v>
      </c>
      <c r="H2837" s="39">
        <f>MATCH(C2837,Currecny_M!$A$1:$P$1,0)</f>
        <v>13</v>
      </c>
      <c r="I2837" s="39">
        <f>VLOOKUP(N2837,Currecny_M!$A$1:$P$10,MATCH(Database!C2837,Currecny_M!$A$1:$P$1,0),FALSE)</f>
        <v>92.61</v>
      </c>
      <c r="J2837" s="82">
        <f t="shared" si="133"/>
        <v>7.6866300000000001</v>
      </c>
      <c r="K2837" s="39">
        <f>VLOOKUP('Cover page'!$B$6,Currecny_M!$A$1:$P$10,MATCH(Database!C2837,Currecny_M!$A$1:$P$1,0),FALSE)</f>
        <v>1</v>
      </c>
      <c r="L2837" s="82">
        <f t="shared" si="134"/>
        <v>7.6866300000000001</v>
      </c>
      <c r="M2837" s="82">
        <f>((E2837/$F$1)*VLOOKUP(N2837,Currecny_M!$A$1:$P$10,MATCH(Database!C2837,Currecny_M!$A$1:$P$1,0),FALSE))/VLOOKUP('Cover page'!$B$6,Currecny_M!$A$1:$P$10,MATCH(Database!C2837,Currecny_M!$A$1:$P$1,0),FALSE)</f>
        <v>7.6866300000000001</v>
      </c>
      <c r="N2837" s="6" t="str">
        <f>VLOOKUP(B2837,Master!$A$2:$C$11,3,FALSE)</f>
        <v>Euro</v>
      </c>
      <c r="O2837" s="6" t="str">
        <f>VLOOKUP(B2837,Master!$A$2:$C$11,2,FALSE)</f>
        <v>Europe</v>
      </c>
      <c r="Q2837" s="39" t="str">
        <f>VLOOKUP(D2837,GL_Master!$A$1:$D$80,2,FALSE)</f>
        <v>PL</v>
      </c>
      <c r="R2837" s="39" t="str">
        <f>VLOOKUP(D2837,GL_Master!$A$1:$D$80,3,FALSE)</f>
        <v>Security Expenses</v>
      </c>
      <c r="S2837" s="39" t="str">
        <f>VLOOKUP(D2837,GL_Master!$A$1:$D$80,4,FALSE)</f>
        <v>Security Expenses others</v>
      </c>
    </row>
    <row r="2838" spans="1:19" x14ac:dyDescent="0.25">
      <c r="A2838" s="39" t="s">
        <v>262</v>
      </c>
      <c r="B2838" s="39" t="s">
        <v>237</v>
      </c>
      <c r="C2838" s="7">
        <v>44256</v>
      </c>
      <c r="D2838" s="39" t="s">
        <v>38</v>
      </c>
      <c r="E2838" s="39">
        <v>27</v>
      </c>
      <c r="F2838" s="82">
        <f t="shared" si="132"/>
        <v>2.7E-2</v>
      </c>
      <c r="G2838" s="39">
        <f>VLOOKUP(N2838,Currecny_M!$A$1:$P$10,2,FALSE)</f>
        <v>83</v>
      </c>
      <c r="H2838" s="39">
        <f>MATCH(C2838,Currecny_M!$A$1:$P$1,0)</f>
        <v>13</v>
      </c>
      <c r="I2838" s="39">
        <f>VLOOKUP(N2838,Currecny_M!$A$1:$P$10,MATCH(Database!C2838,Currecny_M!$A$1:$P$1,0),FALSE)</f>
        <v>92.61</v>
      </c>
      <c r="J2838" s="82">
        <f t="shared" si="133"/>
        <v>2.50047</v>
      </c>
      <c r="K2838" s="39">
        <f>VLOOKUP('Cover page'!$B$6,Currecny_M!$A$1:$P$10,MATCH(Database!C2838,Currecny_M!$A$1:$P$1,0),FALSE)</f>
        <v>1</v>
      </c>
      <c r="L2838" s="82">
        <f t="shared" si="134"/>
        <v>2.50047</v>
      </c>
      <c r="M2838" s="82">
        <f>((E2838/$F$1)*VLOOKUP(N2838,Currecny_M!$A$1:$P$10,MATCH(Database!C2838,Currecny_M!$A$1:$P$1,0),FALSE))/VLOOKUP('Cover page'!$B$6,Currecny_M!$A$1:$P$10,MATCH(Database!C2838,Currecny_M!$A$1:$P$1,0),FALSE)</f>
        <v>2.50047</v>
      </c>
      <c r="N2838" s="6" t="str">
        <f>VLOOKUP(B2838,Master!$A$2:$C$11,3,FALSE)</f>
        <v>Euro</v>
      </c>
      <c r="O2838" s="6" t="str">
        <f>VLOOKUP(B2838,Master!$A$2:$C$11,2,FALSE)</f>
        <v>Europe</v>
      </c>
      <c r="Q2838" s="39" t="str">
        <f>VLOOKUP(D2838,GL_Master!$A$1:$D$80,2,FALSE)</f>
        <v>PL</v>
      </c>
      <c r="R2838" s="39" t="str">
        <f>VLOOKUP(D2838,GL_Master!$A$1:$D$80,3,FALSE)</f>
        <v>House Keeping Expenses</v>
      </c>
      <c r="S2838" s="39" t="str">
        <f>VLOOKUP(D2838,GL_Master!$A$1:$D$80,4,FALSE)</f>
        <v>House Keeping Expenses</v>
      </c>
    </row>
    <row r="2839" spans="1:19" x14ac:dyDescent="0.25">
      <c r="A2839" s="39" t="s">
        <v>262</v>
      </c>
      <c r="B2839" s="39" t="s">
        <v>237</v>
      </c>
      <c r="C2839" s="7">
        <v>44256</v>
      </c>
      <c r="D2839" s="39" t="s">
        <v>107</v>
      </c>
      <c r="E2839" s="39">
        <v>28</v>
      </c>
      <c r="F2839" s="82">
        <f t="shared" si="132"/>
        <v>2.8000000000000001E-2</v>
      </c>
      <c r="G2839" s="39">
        <f>VLOOKUP(N2839,Currecny_M!$A$1:$P$10,2,FALSE)</f>
        <v>83</v>
      </c>
      <c r="H2839" s="39">
        <f>MATCH(C2839,Currecny_M!$A$1:$P$1,0)</f>
        <v>13</v>
      </c>
      <c r="I2839" s="39">
        <f>VLOOKUP(N2839,Currecny_M!$A$1:$P$10,MATCH(Database!C2839,Currecny_M!$A$1:$P$1,0),FALSE)</f>
        <v>92.61</v>
      </c>
      <c r="J2839" s="82">
        <f t="shared" si="133"/>
        <v>2.5930800000000001</v>
      </c>
      <c r="K2839" s="39">
        <f>VLOOKUP('Cover page'!$B$6,Currecny_M!$A$1:$P$10,MATCH(Database!C2839,Currecny_M!$A$1:$P$1,0),FALSE)</f>
        <v>1</v>
      </c>
      <c r="L2839" s="82">
        <f t="shared" si="134"/>
        <v>2.5930800000000001</v>
      </c>
      <c r="M2839" s="82">
        <f>((E2839/$F$1)*VLOOKUP(N2839,Currecny_M!$A$1:$P$10,MATCH(Database!C2839,Currecny_M!$A$1:$P$1,0),FALSE))/VLOOKUP('Cover page'!$B$6,Currecny_M!$A$1:$P$10,MATCH(Database!C2839,Currecny_M!$A$1:$P$1,0),FALSE)</f>
        <v>2.5930800000000001</v>
      </c>
      <c r="N2839" s="6" t="str">
        <f>VLOOKUP(B2839,Master!$A$2:$C$11,3,FALSE)</f>
        <v>Euro</v>
      </c>
      <c r="O2839" s="6" t="str">
        <f>VLOOKUP(B2839,Master!$A$2:$C$11,2,FALSE)</f>
        <v>Europe</v>
      </c>
      <c r="Q2839" s="39" t="str">
        <f>VLOOKUP(D2839,GL_Master!$A$1:$D$80,2,FALSE)</f>
        <v>PL</v>
      </c>
      <c r="R2839" s="39" t="str">
        <f>VLOOKUP(D2839,GL_Master!$A$1:$D$80,3,FALSE)</f>
        <v>Misc. expenses</v>
      </c>
      <c r="S2839" s="39" t="str">
        <f>VLOOKUP(D2839,GL_Master!$A$1:$D$80,4,FALSE)</f>
        <v>Repair &amp; Maintenance</v>
      </c>
    </row>
    <row r="2840" spans="1:19" x14ac:dyDescent="0.25">
      <c r="A2840" s="39" t="s">
        <v>262</v>
      </c>
      <c r="B2840" s="39" t="s">
        <v>237</v>
      </c>
      <c r="C2840" s="7">
        <v>44256</v>
      </c>
      <c r="D2840" s="39" t="s">
        <v>108</v>
      </c>
      <c r="E2840" s="39">
        <v>28</v>
      </c>
      <c r="F2840" s="82">
        <f t="shared" si="132"/>
        <v>2.8000000000000001E-2</v>
      </c>
      <c r="G2840" s="39">
        <f>VLOOKUP(N2840,Currecny_M!$A$1:$P$10,2,FALSE)</f>
        <v>83</v>
      </c>
      <c r="H2840" s="39">
        <f>MATCH(C2840,Currecny_M!$A$1:$P$1,0)</f>
        <v>13</v>
      </c>
      <c r="I2840" s="39">
        <f>VLOOKUP(N2840,Currecny_M!$A$1:$P$10,MATCH(Database!C2840,Currecny_M!$A$1:$P$1,0),FALSE)</f>
        <v>92.61</v>
      </c>
      <c r="J2840" s="82">
        <f t="shared" si="133"/>
        <v>2.5930800000000001</v>
      </c>
      <c r="K2840" s="39">
        <f>VLOOKUP('Cover page'!$B$6,Currecny_M!$A$1:$P$10,MATCH(Database!C2840,Currecny_M!$A$1:$P$1,0),FALSE)</f>
        <v>1</v>
      </c>
      <c r="L2840" s="82">
        <f t="shared" si="134"/>
        <v>2.5930800000000001</v>
      </c>
      <c r="M2840" s="82">
        <f>((E2840/$F$1)*VLOOKUP(N2840,Currecny_M!$A$1:$P$10,MATCH(Database!C2840,Currecny_M!$A$1:$P$1,0),FALSE))/VLOOKUP('Cover page'!$B$6,Currecny_M!$A$1:$P$10,MATCH(Database!C2840,Currecny_M!$A$1:$P$1,0),FALSE)</f>
        <v>2.5930800000000001</v>
      </c>
      <c r="N2840" s="6" t="str">
        <f>VLOOKUP(B2840,Master!$A$2:$C$11,3,FALSE)</f>
        <v>Euro</v>
      </c>
      <c r="O2840" s="6" t="str">
        <f>VLOOKUP(B2840,Master!$A$2:$C$11,2,FALSE)</f>
        <v>Europe</v>
      </c>
      <c r="Q2840" s="39" t="str">
        <f>VLOOKUP(D2840,GL_Master!$A$1:$D$80,2,FALSE)</f>
        <v>PL</v>
      </c>
      <c r="R2840" s="39" t="str">
        <f>VLOOKUP(D2840,GL_Master!$A$1:$D$80,3,FALSE)</f>
        <v>Misc. expenses</v>
      </c>
      <c r="S2840" s="39" t="str">
        <f>VLOOKUP(D2840,GL_Master!$A$1:$D$80,4,FALSE)</f>
        <v>Repair &amp; Maintenance</v>
      </c>
    </row>
    <row r="2841" spans="1:19" x14ac:dyDescent="0.25">
      <c r="A2841" s="39" t="s">
        <v>262</v>
      </c>
      <c r="B2841" s="39" t="s">
        <v>237</v>
      </c>
      <c r="C2841" s="7">
        <v>44256</v>
      </c>
      <c r="D2841" s="39" t="s">
        <v>9</v>
      </c>
      <c r="E2841" s="39">
        <v>250</v>
      </c>
      <c r="F2841" s="82">
        <f t="shared" si="132"/>
        <v>0.25</v>
      </c>
      <c r="G2841" s="39">
        <f>VLOOKUP(N2841,Currecny_M!$A$1:$P$10,2,FALSE)</f>
        <v>83</v>
      </c>
      <c r="H2841" s="39">
        <f>MATCH(C2841,Currecny_M!$A$1:$P$1,0)</f>
        <v>13</v>
      </c>
      <c r="I2841" s="39">
        <f>VLOOKUP(N2841,Currecny_M!$A$1:$P$10,MATCH(Database!C2841,Currecny_M!$A$1:$P$1,0),FALSE)</f>
        <v>92.61</v>
      </c>
      <c r="J2841" s="82">
        <f t="shared" si="133"/>
        <v>23.1525</v>
      </c>
      <c r="K2841" s="39">
        <f>VLOOKUP('Cover page'!$B$6,Currecny_M!$A$1:$P$10,MATCH(Database!C2841,Currecny_M!$A$1:$P$1,0),FALSE)</f>
        <v>1</v>
      </c>
      <c r="L2841" s="82">
        <f t="shared" si="134"/>
        <v>23.1525</v>
      </c>
      <c r="M2841" s="82">
        <f>((E2841/$F$1)*VLOOKUP(N2841,Currecny_M!$A$1:$P$10,MATCH(Database!C2841,Currecny_M!$A$1:$P$1,0),FALSE))/VLOOKUP('Cover page'!$B$6,Currecny_M!$A$1:$P$10,MATCH(Database!C2841,Currecny_M!$A$1:$P$1,0),FALSE)</f>
        <v>23.1525</v>
      </c>
      <c r="N2841" s="6" t="str">
        <f>VLOOKUP(B2841,Master!$A$2:$C$11,3,FALSE)</f>
        <v>Euro</v>
      </c>
      <c r="O2841" s="6" t="str">
        <f>VLOOKUP(B2841,Master!$A$2:$C$11,2,FALSE)</f>
        <v>Europe</v>
      </c>
      <c r="Q2841" s="39" t="str">
        <f>VLOOKUP(D2841,GL_Master!$A$1:$D$80,2,FALSE)</f>
        <v>PL</v>
      </c>
      <c r="R2841" s="39" t="str">
        <f>VLOOKUP(D2841,GL_Master!$A$1:$D$80,3,FALSE)</f>
        <v>Rent</v>
      </c>
      <c r="S2841" s="39" t="str">
        <f>VLOOKUP(D2841,GL_Master!$A$1:$D$80,4,FALSE)</f>
        <v>Office Rent</v>
      </c>
    </row>
    <row r="2842" spans="1:19" x14ac:dyDescent="0.25">
      <c r="A2842" s="39" t="s">
        <v>262</v>
      </c>
      <c r="B2842" s="39" t="s">
        <v>237</v>
      </c>
      <c r="C2842" s="7">
        <v>44256</v>
      </c>
      <c r="D2842" s="39" t="s">
        <v>109</v>
      </c>
      <c r="E2842" s="39">
        <v>-137</v>
      </c>
      <c r="F2842" s="82">
        <f t="shared" si="132"/>
        <v>-0.13700000000000001</v>
      </c>
      <c r="G2842" s="39">
        <f>VLOOKUP(N2842,Currecny_M!$A$1:$P$10,2,FALSE)</f>
        <v>83</v>
      </c>
      <c r="H2842" s="39">
        <f>MATCH(C2842,Currecny_M!$A$1:$P$1,0)</f>
        <v>13</v>
      </c>
      <c r="I2842" s="39">
        <f>VLOOKUP(N2842,Currecny_M!$A$1:$P$10,MATCH(Database!C2842,Currecny_M!$A$1:$P$1,0),FALSE)</f>
        <v>92.61</v>
      </c>
      <c r="J2842" s="82">
        <f t="shared" si="133"/>
        <v>-12.687570000000001</v>
      </c>
      <c r="K2842" s="39">
        <f>VLOOKUP('Cover page'!$B$6,Currecny_M!$A$1:$P$10,MATCH(Database!C2842,Currecny_M!$A$1:$P$1,0),FALSE)</f>
        <v>1</v>
      </c>
      <c r="L2842" s="82">
        <f t="shared" si="134"/>
        <v>-12.687570000000001</v>
      </c>
      <c r="M2842" s="82">
        <f>((E2842/$F$1)*VLOOKUP(N2842,Currecny_M!$A$1:$P$10,MATCH(Database!C2842,Currecny_M!$A$1:$P$1,0),FALSE))/VLOOKUP('Cover page'!$B$6,Currecny_M!$A$1:$P$10,MATCH(Database!C2842,Currecny_M!$A$1:$P$1,0),FALSE)</f>
        <v>-12.687570000000001</v>
      </c>
      <c r="N2842" s="6" t="str">
        <f>VLOOKUP(B2842,Master!$A$2:$C$11,3,FALSE)</f>
        <v>Euro</v>
      </c>
      <c r="O2842" s="6" t="str">
        <f>VLOOKUP(B2842,Master!$A$2:$C$11,2,FALSE)</f>
        <v>Europe</v>
      </c>
      <c r="Q2842" s="39" t="str">
        <f>VLOOKUP(D2842,GL_Master!$A$1:$D$80,2,FALSE)</f>
        <v>PL</v>
      </c>
      <c r="R2842" s="39" t="str">
        <f>VLOOKUP(D2842,GL_Master!$A$1:$D$80,3,FALSE)</f>
        <v>Travelling and conveyance</v>
      </c>
      <c r="S2842" s="39" t="str">
        <f>VLOOKUP(D2842,GL_Master!$A$1:$D$80,4,FALSE)</f>
        <v>Travelling , hotel lodging</v>
      </c>
    </row>
    <row r="2843" spans="1:19" x14ac:dyDescent="0.25">
      <c r="A2843" s="39" t="s">
        <v>262</v>
      </c>
      <c r="B2843" s="39" t="s">
        <v>237</v>
      </c>
      <c r="C2843" s="7">
        <v>44256</v>
      </c>
      <c r="D2843" s="39" t="s">
        <v>110</v>
      </c>
      <c r="E2843" s="39">
        <v>54</v>
      </c>
      <c r="F2843" s="82">
        <f t="shared" si="132"/>
        <v>5.3999999999999999E-2</v>
      </c>
      <c r="G2843" s="39">
        <f>VLOOKUP(N2843,Currecny_M!$A$1:$P$10,2,FALSE)</f>
        <v>83</v>
      </c>
      <c r="H2843" s="39">
        <f>MATCH(C2843,Currecny_M!$A$1:$P$1,0)</f>
        <v>13</v>
      </c>
      <c r="I2843" s="39">
        <f>VLOOKUP(N2843,Currecny_M!$A$1:$P$10,MATCH(Database!C2843,Currecny_M!$A$1:$P$1,0),FALSE)</f>
        <v>92.61</v>
      </c>
      <c r="J2843" s="82">
        <f t="shared" si="133"/>
        <v>5.0009399999999999</v>
      </c>
      <c r="K2843" s="39">
        <f>VLOOKUP('Cover page'!$B$6,Currecny_M!$A$1:$P$10,MATCH(Database!C2843,Currecny_M!$A$1:$P$1,0),FALSE)</f>
        <v>1</v>
      </c>
      <c r="L2843" s="82">
        <f t="shared" si="134"/>
        <v>5.0009399999999999</v>
      </c>
      <c r="M2843" s="82">
        <f>((E2843/$F$1)*VLOOKUP(N2843,Currecny_M!$A$1:$P$10,MATCH(Database!C2843,Currecny_M!$A$1:$P$1,0),FALSE))/VLOOKUP('Cover page'!$B$6,Currecny_M!$A$1:$P$10,MATCH(Database!C2843,Currecny_M!$A$1:$P$1,0),FALSE)</f>
        <v>5.0009399999999999</v>
      </c>
      <c r="N2843" s="6" t="str">
        <f>VLOOKUP(B2843,Master!$A$2:$C$11,3,FALSE)</f>
        <v>Euro</v>
      </c>
      <c r="O2843" s="6" t="str">
        <f>VLOOKUP(B2843,Master!$A$2:$C$11,2,FALSE)</f>
        <v>Europe</v>
      </c>
      <c r="Q2843" s="39" t="str">
        <f>VLOOKUP(D2843,GL_Master!$A$1:$D$80,2,FALSE)</f>
        <v>PL</v>
      </c>
      <c r="R2843" s="39" t="str">
        <f>VLOOKUP(D2843,GL_Master!$A$1:$D$80,3,FALSE)</f>
        <v>Travelling and conveyance</v>
      </c>
      <c r="S2843" s="39" t="str">
        <f>VLOOKUP(D2843,GL_Master!$A$1:$D$80,4,FALSE)</f>
        <v>Travelling , hotel lodging</v>
      </c>
    </row>
    <row r="2844" spans="1:19" x14ac:dyDescent="0.25">
      <c r="A2844" s="39" t="s">
        <v>262</v>
      </c>
      <c r="B2844" s="39" t="s">
        <v>237</v>
      </c>
      <c r="C2844" s="7">
        <v>44256</v>
      </c>
      <c r="D2844" s="39" t="s">
        <v>111</v>
      </c>
      <c r="E2844" s="39">
        <v>29</v>
      </c>
      <c r="F2844" s="82">
        <f t="shared" si="132"/>
        <v>2.9000000000000001E-2</v>
      </c>
      <c r="G2844" s="39">
        <f>VLOOKUP(N2844,Currecny_M!$A$1:$P$10,2,FALSE)</f>
        <v>83</v>
      </c>
      <c r="H2844" s="39">
        <f>MATCH(C2844,Currecny_M!$A$1:$P$1,0)</f>
        <v>13</v>
      </c>
      <c r="I2844" s="39">
        <f>VLOOKUP(N2844,Currecny_M!$A$1:$P$10,MATCH(Database!C2844,Currecny_M!$A$1:$P$1,0),FALSE)</f>
        <v>92.61</v>
      </c>
      <c r="J2844" s="82">
        <f t="shared" si="133"/>
        <v>2.6856900000000001</v>
      </c>
      <c r="K2844" s="39">
        <f>VLOOKUP('Cover page'!$B$6,Currecny_M!$A$1:$P$10,MATCH(Database!C2844,Currecny_M!$A$1:$P$1,0),FALSE)</f>
        <v>1</v>
      </c>
      <c r="L2844" s="82">
        <f t="shared" si="134"/>
        <v>2.6856900000000001</v>
      </c>
      <c r="M2844" s="82">
        <f>((E2844/$F$1)*VLOOKUP(N2844,Currecny_M!$A$1:$P$10,MATCH(Database!C2844,Currecny_M!$A$1:$P$1,0),FALSE))/VLOOKUP('Cover page'!$B$6,Currecny_M!$A$1:$P$10,MATCH(Database!C2844,Currecny_M!$A$1:$P$1,0),FALSE)</f>
        <v>2.6856900000000001</v>
      </c>
      <c r="N2844" s="6" t="str">
        <f>VLOOKUP(B2844,Master!$A$2:$C$11,3,FALSE)</f>
        <v>Euro</v>
      </c>
      <c r="O2844" s="6" t="str">
        <f>VLOOKUP(B2844,Master!$A$2:$C$11,2,FALSE)</f>
        <v>Europe</v>
      </c>
      <c r="Q2844" s="39" t="str">
        <f>VLOOKUP(D2844,GL_Master!$A$1:$D$80,2,FALSE)</f>
        <v>PL</v>
      </c>
      <c r="R2844" s="39" t="str">
        <f>VLOOKUP(D2844,GL_Master!$A$1:$D$80,3,FALSE)</f>
        <v>Legal &amp; Professional expenses</v>
      </c>
      <c r="S2844" s="39" t="str">
        <f>VLOOKUP(D2844,GL_Master!$A$1:$D$80,4,FALSE)</f>
        <v>Professional Fees - Others</v>
      </c>
    </row>
    <row r="2845" spans="1:19" x14ac:dyDescent="0.25">
      <c r="A2845" s="39" t="s">
        <v>262</v>
      </c>
      <c r="B2845" s="39" t="s">
        <v>237</v>
      </c>
      <c r="C2845" s="7">
        <v>44287</v>
      </c>
      <c r="D2845" s="39" t="s">
        <v>112</v>
      </c>
      <c r="E2845" s="39">
        <v>273</v>
      </c>
      <c r="F2845" s="82">
        <f t="shared" si="132"/>
        <v>0.27300000000000002</v>
      </c>
      <c r="G2845" s="39">
        <f>VLOOKUP(N2845,Currecny_M!$A$1:$P$10,2,FALSE)</f>
        <v>83</v>
      </c>
      <c r="H2845" s="39">
        <f>MATCH(C2845,Currecny_M!$A$1:$P$1,0)</f>
        <v>14</v>
      </c>
      <c r="I2845" s="39">
        <f>VLOOKUP(N2845,Currecny_M!$A$1:$P$10,MATCH(Database!C2845,Currecny_M!$A$1:$P$1,0),FALSE)</f>
        <v>93.54</v>
      </c>
      <c r="J2845" s="82">
        <f t="shared" si="133"/>
        <v>25.536420000000003</v>
      </c>
      <c r="K2845" s="39">
        <f>VLOOKUP('Cover page'!$B$6,Currecny_M!$A$1:$P$10,MATCH(Database!C2845,Currecny_M!$A$1:$P$1,0),FALSE)</f>
        <v>1</v>
      </c>
      <c r="L2845" s="82">
        <f t="shared" si="134"/>
        <v>25.536420000000003</v>
      </c>
      <c r="M2845" s="82">
        <f>((E2845/$F$1)*VLOOKUP(N2845,Currecny_M!$A$1:$P$10,MATCH(Database!C2845,Currecny_M!$A$1:$P$1,0),FALSE))/VLOOKUP('Cover page'!$B$6,Currecny_M!$A$1:$P$10,MATCH(Database!C2845,Currecny_M!$A$1:$P$1,0),FALSE)</f>
        <v>25.536420000000003</v>
      </c>
      <c r="N2845" s="6" t="str">
        <f>VLOOKUP(B2845,Master!$A$2:$C$11,3,FALSE)</f>
        <v>Euro</v>
      </c>
      <c r="O2845" s="6" t="str">
        <f>VLOOKUP(B2845,Master!$A$2:$C$11,2,FALSE)</f>
        <v>Europe</v>
      </c>
      <c r="Q2845" s="39" t="str">
        <f>VLOOKUP(D2845,GL_Master!$A$1:$D$80,2,FALSE)</f>
        <v>PL</v>
      </c>
      <c r="R2845" s="39" t="str">
        <f>VLOOKUP(D2845,GL_Master!$A$1:$D$80,3,FALSE)</f>
        <v>Finance Cost</v>
      </c>
      <c r="S2845" s="39" t="str">
        <f>VLOOKUP(D2845,GL_Master!$A$1:$D$80,4,FALSE)</f>
        <v>Interest expense</v>
      </c>
    </row>
    <row r="2846" spans="1:19" x14ac:dyDescent="0.25">
      <c r="A2846" s="39" t="s">
        <v>262</v>
      </c>
      <c r="B2846" s="39" t="s">
        <v>237</v>
      </c>
      <c r="C2846" s="7">
        <v>44287</v>
      </c>
      <c r="D2846" s="39" t="s">
        <v>25</v>
      </c>
      <c r="E2846" s="39">
        <v>2505</v>
      </c>
      <c r="F2846" s="82">
        <f t="shared" si="132"/>
        <v>2.5049999999999999</v>
      </c>
      <c r="G2846" s="39">
        <f>VLOOKUP(N2846,Currecny_M!$A$1:$P$10,2,FALSE)</f>
        <v>83</v>
      </c>
      <c r="H2846" s="39">
        <f>MATCH(C2846,Currecny_M!$A$1:$P$1,0)</f>
        <v>14</v>
      </c>
      <c r="I2846" s="39">
        <f>VLOOKUP(N2846,Currecny_M!$A$1:$P$10,MATCH(Database!C2846,Currecny_M!$A$1:$P$1,0),FALSE)</f>
        <v>93.54</v>
      </c>
      <c r="J2846" s="82">
        <f t="shared" si="133"/>
        <v>234.3177</v>
      </c>
      <c r="K2846" s="39">
        <f>VLOOKUP('Cover page'!$B$6,Currecny_M!$A$1:$P$10,MATCH(Database!C2846,Currecny_M!$A$1:$P$1,0),FALSE)</f>
        <v>1</v>
      </c>
      <c r="L2846" s="82">
        <f t="shared" si="134"/>
        <v>234.3177</v>
      </c>
      <c r="M2846" s="82">
        <f>((E2846/$F$1)*VLOOKUP(N2846,Currecny_M!$A$1:$P$10,MATCH(Database!C2846,Currecny_M!$A$1:$P$1,0),FALSE))/VLOOKUP('Cover page'!$B$6,Currecny_M!$A$1:$P$10,MATCH(Database!C2846,Currecny_M!$A$1:$P$1,0),FALSE)</f>
        <v>234.3177</v>
      </c>
      <c r="N2846" s="6" t="str">
        <f>VLOOKUP(B2846,Master!$A$2:$C$11,3,FALSE)</f>
        <v>Euro</v>
      </c>
      <c r="O2846" s="6" t="str">
        <f>VLOOKUP(B2846,Master!$A$2:$C$11,2,FALSE)</f>
        <v>Europe</v>
      </c>
      <c r="Q2846" s="39" t="str">
        <f>VLOOKUP(D2846,GL_Master!$A$1:$D$80,2,FALSE)</f>
        <v>PL</v>
      </c>
      <c r="R2846" s="39" t="str">
        <f>VLOOKUP(D2846,GL_Master!$A$1:$D$80,3,FALSE)</f>
        <v>Depreciation</v>
      </c>
      <c r="S2846" s="39" t="str">
        <f>VLOOKUP(D2846,GL_Master!$A$1:$D$80,4,FALSE)</f>
        <v>Depreciation</v>
      </c>
    </row>
    <row r="2847" spans="1:19" x14ac:dyDescent="0.25">
      <c r="A2847" s="39" t="s">
        <v>262</v>
      </c>
      <c r="B2847" s="39" t="s">
        <v>239</v>
      </c>
      <c r="C2847" s="7">
        <v>43922</v>
      </c>
      <c r="D2847" s="39" t="s">
        <v>51</v>
      </c>
      <c r="E2847" s="39">
        <v>-24096</v>
      </c>
      <c r="F2847" s="82">
        <f t="shared" si="132"/>
        <v>-24.096</v>
      </c>
      <c r="G2847" s="39">
        <f>VLOOKUP(N2847,Currecny_M!$A$1:$P$10,2,FALSE)</f>
        <v>83</v>
      </c>
      <c r="H2847" s="39">
        <f>MATCH(C2847,Currecny_M!$A$1:$P$1,0)</f>
        <v>2</v>
      </c>
      <c r="I2847" s="39">
        <f>VLOOKUP(N2847,Currecny_M!$A$1:$P$10,MATCH(Database!C2847,Currecny_M!$A$1:$P$1,0),FALSE)</f>
        <v>83</v>
      </c>
      <c r="J2847" s="82">
        <f t="shared" si="133"/>
        <v>-1999.9680000000001</v>
      </c>
      <c r="K2847" s="39">
        <f>VLOOKUP('Cover page'!$B$6,Currecny_M!$A$1:$P$10,MATCH(Database!C2847,Currecny_M!$A$1:$P$1,0),FALSE)</f>
        <v>1</v>
      </c>
      <c r="L2847" s="82">
        <f t="shared" si="134"/>
        <v>-1999.9680000000001</v>
      </c>
      <c r="M2847" s="82">
        <f>((E2847/$F$1)*VLOOKUP(N2847,Currecny_M!$A$1:$P$10,MATCH(Database!C2847,Currecny_M!$A$1:$P$1,0),FALSE))/VLOOKUP('Cover page'!$B$6,Currecny_M!$A$1:$P$10,MATCH(Database!C2847,Currecny_M!$A$1:$P$1,0),FALSE)</f>
        <v>-1999.9680000000001</v>
      </c>
      <c r="N2847" s="6" t="str">
        <f>VLOOKUP(B2847,Master!$A$2:$C$11,3,FALSE)</f>
        <v>Euro</v>
      </c>
      <c r="O2847" s="6" t="str">
        <f>VLOOKUP(B2847,Master!$A$2:$C$11,2,FALSE)</f>
        <v>Europe</v>
      </c>
      <c r="Q2847" s="39" t="str">
        <f>VLOOKUP(D2847,GL_Master!$A$1:$D$80,2,FALSE)</f>
        <v>BS</v>
      </c>
      <c r="R2847" s="39" t="str">
        <f>VLOOKUP(D2847,GL_Master!$A$1:$D$80,3,FALSE)</f>
        <v>Share Capital</v>
      </c>
      <c r="S2847" s="39" t="str">
        <f>VLOOKUP(D2847,GL_Master!$A$1:$D$80,4,FALSE)</f>
        <v>Equity shares</v>
      </c>
    </row>
    <row r="2848" spans="1:19" x14ac:dyDescent="0.25">
      <c r="A2848" s="39" t="s">
        <v>262</v>
      </c>
      <c r="B2848" s="39" t="s">
        <v>239</v>
      </c>
      <c r="C2848" s="7">
        <v>43922</v>
      </c>
      <c r="D2848" s="39" t="s">
        <v>52</v>
      </c>
      <c r="E2848" s="39">
        <v>-46169</v>
      </c>
      <c r="F2848" s="82">
        <f t="shared" si="132"/>
        <v>-46.168999999999997</v>
      </c>
      <c r="G2848" s="39">
        <f>VLOOKUP(N2848,Currecny_M!$A$1:$P$10,2,FALSE)</f>
        <v>83</v>
      </c>
      <c r="H2848" s="39">
        <f>MATCH(C2848,Currecny_M!$A$1:$P$1,0)</f>
        <v>2</v>
      </c>
      <c r="I2848" s="39">
        <f>VLOOKUP(N2848,Currecny_M!$A$1:$P$10,MATCH(Database!C2848,Currecny_M!$A$1:$P$1,0),FALSE)</f>
        <v>83</v>
      </c>
      <c r="J2848" s="82">
        <f t="shared" si="133"/>
        <v>-3832.0269999999996</v>
      </c>
      <c r="K2848" s="39">
        <f>VLOOKUP('Cover page'!$B$6,Currecny_M!$A$1:$P$10,MATCH(Database!C2848,Currecny_M!$A$1:$P$1,0),FALSE)</f>
        <v>1</v>
      </c>
      <c r="L2848" s="82">
        <f t="shared" si="134"/>
        <v>-3832.0269999999996</v>
      </c>
      <c r="M2848" s="82">
        <f>((E2848/$F$1)*VLOOKUP(N2848,Currecny_M!$A$1:$P$10,MATCH(Database!C2848,Currecny_M!$A$1:$P$1,0),FALSE))/VLOOKUP('Cover page'!$B$6,Currecny_M!$A$1:$P$10,MATCH(Database!C2848,Currecny_M!$A$1:$P$1,0),FALSE)</f>
        <v>-3832.0269999999996</v>
      </c>
      <c r="N2848" s="6" t="str">
        <f>VLOOKUP(B2848,Master!$A$2:$C$11,3,FALSE)</f>
        <v>Euro</v>
      </c>
      <c r="O2848" s="6" t="str">
        <f>VLOOKUP(B2848,Master!$A$2:$C$11,2,FALSE)</f>
        <v>Europe</v>
      </c>
      <c r="Q2848" s="39" t="str">
        <f>VLOOKUP(D2848,GL_Master!$A$1:$D$80,2,FALSE)</f>
        <v>BS</v>
      </c>
      <c r="R2848" s="39" t="str">
        <f>VLOOKUP(D2848,GL_Master!$A$1:$D$80,3,FALSE)</f>
        <v>Reserve and Surplus</v>
      </c>
      <c r="S2848" s="39" t="str">
        <f>VLOOKUP(D2848,GL_Master!$A$1:$D$80,4,FALSE)</f>
        <v>Reserves at the commencement of the year</v>
      </c>
    </row>
    <row r="2849" spans="1:19" x14ac:dyDescent="0.25">
      <c r="A2849" s="39" t="s">
        <v>262</v>
      </c>
      <c r="B2849" s="39" t="s">
        <v>239</v>
      </c>
      <c r="C2849" s="7">
        <v>43922</v>
      </c>
      <c r="D2849" s="39" t="s">
        <v>53</v>
      </c>
      <c r="E2849" s="39">
        <v>-4851</v>
      </c>
      <c r="F2849" s="82">
        <f t="shared" si="132"/>
        <v>-4.851</v>
      </c>
      <c r="G2849" s="39">
        <f>VLOOKUP(N2849,Currecny_M!$A$1:$P$10,2,FALSE)</f>
        <v>83</v>
      </c>
      <c r="H2849" s="39">
        <f>MATCH(C2849,Currecny_M!$A$1:$P$1,0)</f>
        <v>2</v>
      </c>
      <c r="I2849" s="39">
        <f>VLOOKUP(N2849,Currecny_M!$A$1:$P$10,MATCH(Database!C2849,Currecny_M!$A$1:$P$1,0),FALSE)</f>
        <v>83</v>
      </c>
      <c r="J2849" s="82">
        <f t="shared" si="133"/>
        <v>-402.63299999999998</v>
      </c>
      <c r="K2849" s="39">
        <f>VLOOKUP('Cover page'!$B$6,Currecny_M!$A$1:$P$10,MATCH(Database!C2849,Currecny_M!$A$1:$P$1,0),FALSE)</f>
        <v>1</v>
      </c>
      <c r="L2849" s="82">
        <f t="shared" si="134"/>
        <v>-402.63299999999998</v>
      </c>
      <c r="M2849" s="82">
        <f>((E2849/$F$1)*VLOOKUP(N2849,Currecny_M!$A$1:$P$10,MATCH(Database!C2849,Currecny_M!$A$1:$P$1,0),FALSE))/VLOOKUP('Cover page'!$B$6,Currecny_M!$A$1:$P$10,MATCH(Database!C2849,Currecny_M!$A$1:$P$1,0),FALSE)</f>
        <v>-402.63299999999998</v>
      </c>
      <c r="N2849" s="6" t="str">
        <f>VLOOKUP(B2849,Master!$A$2:$C$11,3,FALSE)</f>
        <v>Euro</v>
      </c>
      <c r="O2849" s="6" t="str">
        <f>VLOOKUP(B2849,Master!$A$2:$C$11,2,FALSE)</f>
        <v>Europe</v>
      </c>
      <c r="Q2849" s="39" t="str">
        <f>VLOOKUP(D2849,GL_Master!$A$1:$D$80,2,FALSE)</f>
        <v>BS</v>
      </c>
      <c r="R2849" s="39" t="str">
        <f>VLOOKUP(D2849,GL_Master!$A$1:$D$80,3,FALSE)</f>
        <v>Loan Fund</v>
      </c>
      <c r="S2849" s="39" t="str">
        <f>VLOOKUP(D2849,GL_Master!$A$1:$D$80,4,FALSE)</f>
        <v>Term Loan</v>
      </c>
    </row>
    <row r="2850" spans="1:19" x14ac:dyDescent="0.25">
      <c r="A2850" s="39" t="s">
        <v>262</v>
      </c>
      <c r="B2850" s="39" t="s">
        <v>239</v>
      </c>
      <c r="C2850" s="7">
        <v>43922</v>
      </c>
      <c r="D2850" s="39" t="s">
        <v>54</v>
      </c>
      <c r="E2850" s="39">
        <v>48</v>
      </c>
      <c r="F2850" s="82">
        <f t="shared" si="132"/>
        <v>4.8000000000000001E-2</v>
      </c>
      <c r="G2850" s="39">
        <f>VLOOKUP(N2850,Currecny_M!$A$1:$P$10,2,FALSE)</f>
        <v>83</v>
      </c>
      <c r="H2850" s="39">
        <f>MATCH(C2850,Currecny_M!$A$1:$P$1,0)</f>
        <v>2</v>
      </c>
      <c r="I2850" s="39">
        <f>VLOOKUP(N2850,Currecny_M!$A$1:$P$10,MATCH(Database!C2850,Currecny_M!$A$1:$P$1,0),FALSE)</f>
        <v>83</v>
      </c>
      <c r="J2850" s="82">
        <f t="shared" si="133"/>
        <v>3.984</v>
      </c>
      <c r="K2850" s="39">
        <f>VLOOKUP('Cover page'!$B$6,Currecny_M!$A$1:$P$10,MATCH(Database!C2850,Currecny_M!$A$1:$P$1,0),FALSE)</f>
        <v>1</v>
      </c>
      <c r="L2850" s="82">
        <f t="shared" si="134"/>
        <v>3.984</v>
      </c>
      <c r="M2850" s="82">
        <f>((E2850/$F$1)*VLOOKUP(N2850,Currecny_M!$A$1:$P$10,MATCH(Database!C2850,Currecny_M!$A$1:$P$1,0),FALSE))/VLOOKUP('Cover page'!$B$6,Currecny_M!$A$1:$P$10,MATCH(Database!C2850,Currecny_M!$A$1:$P$1,0),FALSE)</f>
        <v>3.984</v>
      </c>
      <c r="N2850" s="6" t="str">
        <f>VLOOKUP(B2850,Master!$A$2:$C$11,3,FALSE)</f>
        <v>Euro</v>
      </c>
      <c r="O2850" s="6" t="str">
        <f>VLOOKUP(B2850,Master!$A$2:$C$11,2,FALSE)</f>
        <v>Europe</v>
      </c>
      <c r="Q2850" s="39" t="str">
        <f>VLOOKUP(D2850,GL_Master!$A$1:$D$80,2,FALSE)</f>
        <v>BS</v>
      </c>
      <c r="R2850" s="39" t="str">
        <f>VLOOKUP(D2850,GL_Master!$A$1:$D$80,3,FALSE)</f>
        <v>Trade Payables</v>
      </c>
      <c r="S2850" s="39" t="str">
        <f>VLOOKUP(D2850,GL_Master!$A$1:$D$80,4,FALSE)</f>
        <v>Trade payable</v>
      </c>
    </row>
    <row r="2851" spans="1:19" x14ac:dyDescent="0.25">
      <c r="A2851" s="39" t="s">
        <v>262</v>
      </c>
      <c r="B2851" s="39" t="s">
        <v>239</v>
      </c>
      <c r="C2851" s="7">
        <v>43922</v>
      </c>
      <c r="D2851" s="39" t="s">
        <v>34</v>
      </c>
      <c r="E2851" s="39">
        <v>-1229</v>
      </c>
      <c r="F2851" s="82">
        <f t="shared" si="132"/>
        <v>-1.2290000000000001</v>
      </c>
      <c r="G2851" s="39">
        <f>VLOOKUP(N2851,Currecny_M!$A$1:$P$10,2,FALSE)</f>
        <v>83</v>
      </c>
      <c r="H2851" s="39">
        <f>MATCH(C2851,Currecny_M!$A$1:$P$1,0)</f>
        <v>2</v>
      </c>
      <c r="I2851" s="39">
        <f>VLOOKUP(N2851,Currecny_M!$A$1:$P$10,MATCH(Database!C2851,Currecny_M!$A$1:$P$1,0),FALSE)</f>
        <v>83</v>
      </c>
      <c r="J2851" s="82">
        <f t="shared" si="133"/>
        <v>-102.00700000000001</v>
      </c>
      <c r="K2851" s="39">
        <f>VLOOKUP('Cover page'!$B$6,Currecny_M!$A$1:$P$10,MATCH(Database!C2851,Currecny_M!$A$1:$P$1,0),FALSE)</f>
        <v>1</v>
      </c>
      <c r="L2851" s="82">
        <f t="shared" si="134"/>
        <v>-102.00700000000001</v>
      </c>
      <c r="M2851" s="82">
        <f>((E2851/$F$1)*VLOOKUP(N2851,Currecny_M!$A$1:$P$10,MATCH(Database!C2851,Currecny_M!$A$1:$P$1,0),FALSE))/VLOOKUP('Cover page'!$B$6,Currecny_M!$A$1:$P$10,MATCH(Database!C2851,Currecny_M!$A$1:$P$1,0),FALSE)</f>
        <v>-102.00700000000001</v>
      </c>
      <c r="N2851" s="6" t="str">
        <f>VLOOKUP(B2851,Master!$A$2:$C$11,3,FALSE)</f>
        <v>Euro</v>
      </c>
      <c r="O2851" s="6" t="str">
        <f>VLOOKUP(B2851,Master!$A$2:$C$11,2,FALSE)</f>
        <v>Europe</v>
      </c>
      <c r="Q2851" s="39" t="str">
        <f>VLOOKUP(D2851,GL_Master!$A$1:$D$80,2,FALSE)</f>
        <v>BS</v>
      </c>
      <c r="R2851" s="39" t="str">
        <f>VLOOKUP(D2851,GL_Master!$A$1:$D$80,3,FALSE)</f>
        <v>Provisions</v>
      </c>
      <c r="S2851" s="39" t="str">
        <f>VLOOKUP(D2851,GL_Master!$A$1:$D$80,4,FALSE)</f>
        <v>Expenses payables</v>
      </c>
    </row>
    <row r="2852" spans="1:19" x14ac:dyDescent="0.25">
      <c r="A2852" s="39" t="s">
        <v>262</v>
      </c>
      <c r="B2852" s="39" t="s">
        <v>239</v>
      </c>
      <c r="C2852" s="7">
        <v>43922</v>
      </c>
      <c r="D2852" s="39" t="s">
        <v>18</v>
      </c>
      <c r="E2852" s="39">
        <v>-747</v>
      </c>
      <c r="F2852" s="82">
        <f t="shared" si="132"/>
        <v>-0.747</v>
      </c>
      <c r="G2852" s="39">
        <f>VLOOKUP(N2852,Currecny_M!$A$1:$P$10,2,FALSE)</f>
        <v>83</v>
      </c>
      <c r="H2852" s="39">
        <f>MATCH(C2852,Currecny_M!$A$1:$P$1,0)</f>
        <v>2</v>
      </c>
      <c r="I2852" s="39">
        <f>VLOOKUP(N2852,Currecny_M!$A$1:$P$10,MATCH(Database!C2852,Currecny_M!$A$1:$P$1,0),FALSE)</f>
        <v>83</v>
      </c>
      <c r="J2852" s="82">
        <f t="shared" si="133"/>
        <v>-62.000999999999998</v>
      </c>
      <c r="K2852" s="39">
        <f>VLOOKUP('Cover page'!$B$6,Currecny_M!$A$1:$P$10,MATCH(Database!C2852,Currecny_M!$A$1:$P$1,0),FALSE)</f>
        <v>1</v>
      </c>
      <c r="L2852" s="82">
        <f t="shared" si="134"/>
        <v>-62.000999999999998</v>
      </c>
      <c r="M2852" s="82">
        <f>((E2852/$F$1)*VLOOKUP(N2852,Currecny_M!$A$1:$P$10,MATCH(Database!C2852,Currecny_M!$A$1:$P$1,0),FALSE))/VLOOKUP('Cover page'!$B$6,Currecny_M!$A$1:$P$10,MATCH(Database!C2852,Currecny_M!$A$1:$P$1,0),FALSE)</f>
        <v>-62.000999999999998</v>
      </c>
      <c r="N2852" s="6" t="str">
        <f>VLOOKUP(B2852,Master!$A$2:$C$11,3,FALSE)</f>
        <v>Euro</v>
      </c>
      <c r="O2852" s="6" t="str">
        <f>VLOOKUP(B2852,Master!$A$2:$C$11,2,FALSE)</f>
        <v>Europe</v>
      </c>
      <c r="Q2852" s="39" t="str">
        <f>VLOOKUP(D2852,GL_Master!$A$1:$D$80,2,FALSE)</f>
        <v>BS</v>
      </c>
      <c r="R2852" s="39" t="str">
        <f>VLOOKUP(D2852,GL_Master!$A$1:$D$80,3,FALSE)</f>
        <v>Other current liabilities</v>
      </c>
      <c r="S2852" s="39" t="str">
        <f>VLOOKUP(D2852,GL_Master!$A$1:$D$80,4,FALSE)</f>
        <v>Employee related liabilities</v>
      </c>
    </row>
    <row r="2853" spans="1:19" x14ac:dyDescent="0.25">
      <c r="A2853" s="39" t="s">
        <v>262</v>
      </c>
      <c r="B2853" s="39" t="s">
        <v>239</v>
      </c>
      <c r="C2853" s="7">
        <v>43922</v>
      </c>
      <c r="D2853" s="39" t="s">
        <v>55</v>
      </c>
      <c r="E2853" s="39">
        <v>-96</v>
      </c>
      <c r="F2853" s="82">
        <f t="shared" si="132"/>
        <v>-9.6000000000000002E-2</v>
      </c>
      <c r="G2853" s="39">
        <f>VLOOKUP(N2853,Currecny_M!$A$1:$P$10,2,FALSE)</f>
        <v>83</v>
      </c>
      <c r="H2853" s="39">
        <f>MATCH(C2853,Currecny_M!$A$1:$P$1,0)</f>
        <v>2</v>
      </c>
      <c r="I2853" s="39">
        <f>VLOOKUP(N2853,Currecny_M!$A$1:$P$10,MATCH(Database!C2853,Currecny_M!$A$1:$P$1,0),FALSE)</f>
        <v>83</v>
      </c>
      <c r="J2853" s="82">
        <f t="shared" si="133"/>
        <v>-7.968</v>
      </c>
      <c r="K2853" s="39">
        <f>VLOOKUP('Cover page'!$B$6,Currecny_M!$A$1:$P$10,MATCH(Database!C2853,Currecny_M!$A$1:$P$1,0),FALSE)</f>
        <v>1</v>
      </c>
      <c r="L2853" s="82">
        <f t="shared" si="134"/>
        <v>-7.968</v>
      </c>
      <c r="M2853" s="82">
        <f>((E2853/$F$1)*VLOOKUP(N2853,Currecny_M!$A$1:$P$10,MATCH(Database!C2853,Currecny_M!$A$1:$P$1,0),FALSE))/VLOOKUP('Cover page'!$B$6,Currecny_M!$A$1:$P$10,MATCH(Database!C2853,Currecny_M!$A$1:$P$1,0),FALSE)</f>
        <v>-7.968</v>
      </c>
      <c r="N2853" s="6" t="str">
        <f>VLOOKUP(B2853,Master!$A$2:$C$11,3,FALSE)</f>
        <v>Euro</v>
      </c>
      <c r="O2853" s="6" t="str">
        <f>VLOOKUP(B2853,Master!$A$2:$C$11,2,FALSE)</f>
        <v>Europe</v>
      </c>
      <c r="Q2853" s="39" t="str">
        <f>VLOOKUP(D2853,GL_Master!$A$1:$D$80,2,FALSE)</f>
        <v>BS</v>
      </c>
      <c r="R2853" s="39" t="str">
        <f>VLOOKUP(D2853,GL_Master!$A$1:$D$80,3,FALSE)</f>
        <v>Other current liabilities</v>
      </c>
      <c r="S2853" s="39" t="str">
        <f>VLOOKUP(D2853,GL_Master!$A$1:$D$80,4,FALSE)</f>
        <v>Security deposit received</v>
      </c>
    </row>
    <row r="2854" spans="1:19" x14ac:dyDescent="0.25">
      <c r="A2854" s="39" t="s">
        <v>262</v>
      </c>
      <c r="B2854" s="39" t="s">
        <v>239</v>
      </c>
      <c r="C2854" s="7">
        <v>43922</v>
      </c>
      <c r="D2854" s="39" t="s">
        <v>56</v>
      </c>
      <c r="E2854" s="39">
        <v>-24</v>
      </c>
      <c r="F2854" s="82">
        <f t="shared" si="132"/>
        <v>-2.4E-2</v>
      </c>
      <c r="G2854" s="39">
        <f>VLOOKUP(N2854,Currecny_M!$A$1:$P$10,2,FALSE)</f>
        <v>83</v>
      </c>
      <c r="H2854" s="39">
        <f>MATCH(C2854,Currecny_M!$A$1:$P$1,0)</f>
        <v>2</v>
      </c>
      <c r="I2854" s="39">
        <f>VLOOKUP(N2854,Currecny_M!$A$1:$P$10,MATCH(Database!C2854,Currecny_M!$A$1:$P$1,0),FALSE)</f>
        <v>83</v>
      </c>
      <c r="J2854" s="82">
        <f t="shared" si="133"/>
        <v>-1.992</v>
      </c>
      <c r="K2854" s="39">
        <f>VLOOKUP('Cover page'!$B$6,Currecny_M!$A$1:$P$10,MATCH(Database!C2854,Currecny_M!$A$1:$P$1,0),FALSE)</f>
        <v>1</v>
      </c>
      <c r="L2854" s="82">
        <f t="shared" si="134"/>
        <v>-1.992</v>
      </c>
      <c r="M2854" s="82">
        <f>((E2854/$F$1)*VLOOKUP(N2854,Currecny_M!$A$1:$P$10,MATCH(Database!C2854,Currecny_M!$A$1:$P$1,0),FALSE))/VLOOKUP('Cover page'!$B$6,Currecny_M!$A$1:$P$10,MATCH(Database!C2854,Currecny_M!$A$1:$P$1,0),FALSE)</f>
        <v>-1.992</v>
      </c>
      <c r="N2854" s="6" t="str">
        <f>VLOOKUP(B2854,Master!$A$2:$C$11,3,FALSE)</f>
        <v>Euro</v>
      </c>
      <c r="O2854" s="6" t="str">
        <f>VLOOKUP(B2854,Master!$A$2:$C$11,2,FALSE)</f>
        <v>Europe</v>
      </c>
      <c r="Q2854" s="39" t="str">
        <f>VLOOKUP(D2854,GL_Master!$A$1:$D$80,2,FALSE)</f>
        <v>BS</v>
      </c>
      <c r="R2854" s="39" t="str">
        <f>VLOOKUP(D2854,GL_Master!$A$1:$D$80,3,FALSE)</f>
        <v>Other Tax Payables</v>
      </c>
      <c r="S2854" s="39" t="str">
        <f>VLOOKUP(D2854,GL_Master!$A$1:$D$80,4,FALSE)</f>
        <v>Tax deducted at source payable</v>
      </c>
    </row>
    <row r="2855" spans="1:19" x14ac:dyDescent="0.25">
      <c r="A2855" s="39" t="s">
        <v>262</v>
      </c>
      <c r="B2855" s="39" t="s">
        <v>239</v>
      </c>
      <c r="C2855" s="7">
        <v>43922</v>
      </c>
      <c r="D2855" s="39" t="s">
        <v>57</v>
      </c>
      <c r="E2855" s="39">
        <v>-217</v>
      </c>
      <c r="F2855" s="82">
        <f t="shared" si="132"/>
        <v>-0.217</v>
      </c>
      <c r="G2855" s="39">
        <f>VLOOKUP(N2855,Currecny_M!$A$1:$P$10,2,FALSE)</f>
        <v>83</v>
      </c>
      <c r="H2855" s="39">
        <f>MATCH(C2855,Currecny_M!$A$1:$P$1,0)</f>
        <v>2</v>
      </c>
      <c r="I2855" s="39">
        <f>VLOOKUP(N2855,Currecny_M!$A$1:$P$10,MATCH(Database!C2855,Currecny_M!$A$1:$P$1,0),FALSE)</f>
        <v>83</v>
      </c>
      <c r="J2855" s="82">
        <f t="shared" si="133"/>
        <v>-18.010999999999999</v>
      </c>
      <c r="K2855" s="39">
        <f>VLOOKUP('Cover page'!$B$6,Currecny_M!$A$1:$P$10,MATCH(Database!C2855,Currecny_M!$A$1:$P$1,0),FALSE)</f>
        <v>1</v>
      </c>
      <c r="L2855" s="82">
        <f t="shared" si="134"/>
        <v>-18.010999999999999</v>
      </c>
      <c r="M2855" s="82">
        <f>((E2855/$F$1)*VLOOKUP(N2855,Currecny_M!$A$1:$P$10,MATCH(Database!C2855,Currecny_M!$A$1:$P$1,0),FALSE))/VLOOKUP('Cover page'!$B$6,Currecny_M!$A$1:$P$10,MATCH(Database!C2855,Currecny_M!$A$1:$P$1,0),FALSE)</f>
        <v>-18.010999999999999</v>
      </c>
      <c r="N2855" s="6" t="str">
        <f>VLOOKUP(B2855,Master!$A$2:$C$11,3,FALSE)</f>
        <v>Euro</v>
      </c>
      <c r="O2855" s="6" t="str">
        <f>VLOOKUP(B2855,Master!$A$2:$C$11,2,FALSE)</f>
        <v>Europe</v>
      </c>
      <c r="Q2855" s="39" t="str">
        <f>VLOOKUP(D2855,GL_Master!$A$1:$D$80,2,FALSE)</f>
        <v>BS</v>
      </c>
      <c r="R2855" s="39" t="str">
        <f>VLOOKUP(D2855,GL_Master!$A$1:$D$80,3,FALSE)</f>
        <v>Other Tax Payables</v>
      </c>
      <c r="S2855" s="39" t="str">
        <f>VLOOKUP(D2855,GL_Master!$A$1:$D$80,4,FALSE)</f>
        <v>Tax deducted at source payable</v>
      </c>
    </row>
    <row r="2856" spans="1:19" x14ac:dyDescent="0.25">
      <c r="A2856" s="39" t="s">
        <v>262</v>
      </c>
      <c r="B2856" s="39" t="s">
        <v>239</v>
      </c>
      <c r="C2856" s="7">
        <v>43922</v>
      </c>
      <c r="D2856" s="39" t="s">
        <v>58</v>
      </c>
      <c r="E2856" s="39">
        <v>-1639</v>
      </c>
      <c r="F2856" s="82">
        <f t="shared" si="132"/>
        <v>-1.639</v>
      </c>
      <c r="G2856" s="39">
        <f>VLOOKUP(N2856,Currecny_M!$A$1:$P$10,2,FALSE)</f>
        <v>83</v>
      </c>
      <c r="H2856" s="39">
        <f>MATCH(C2856,Currecny_M!$A$1:$P$1,0)</f>
        <v>2</v>
      </c>
      <c r="I2856" s="39">
        <f>VLOOKUP(N2856,Currecny_M!$A$1:$P$10,MATCH(Database!C2856,Currecny_M!$A$1:$P$1,0),FALSE)</f>
        <v>83</v>
      </c>
      <c r="J2856" s="82">
        <f t="shared" si="133"/>
        <v>-136.03700000000001</v>
      </c>
      <c r="K2856" s="39">
        <f>VLOOKUP('Cover page'!$B$6,Currecny_M!$A$1:$P$10,MATCH(Database!C2856,Currecny_M!$A$1:$P$1,0),FALSE)</f>
        <v>1</v>
      </c>
      <c r="L2856" s="82">
        <f t="shared" si="134"/>
        <v>-136.03700000000001</v>
      </c>
      <c r="M2856" s="82">
        <f>((E2856/$F$1)*VLOOKUP(N2856,Currecny_M!$A$1:$P$10,MATCH(Database!C2856,Currecny_M!$A$1:$P$1,0),FALSE))/VLOOKUP('Cover page'!$B$6,Currecny_M!$A$1:$P$10,MATCH(Database!C2856,Currecny_M!$A$1:$P$1,0),FALSE)</f>
        <v>-136.03700000000001</v>
      </c>
      <c r="N2856" s="6" t="str">
        <f>VLOOKUP(B2856,Master!$A$2:$C$11,3,FALSE)</f>
        <v>Euro</v>
      </c>
      <c r="O2856" s="6" t="str">
        <f>VLOOKUP(B2856,Master!$A$2:$C$11,2,FALSE)</f>
        <v>Europe</v>
      </c>
      <c r="Q2856" s="39" t="str">
        <f>VLOOKUP(D2856,GL_Master!$A$1:$D$80,2,FALSE)</f>
        <v>BS</v>
      </c>
      <c r="R2856" s="39" t="str">
        <f>VLOOKUP(D2856,GL_Master!$A$1:$D$80,3,FALSE)</f>
        <v>Long-term provisions</v>
      </c>
      <c r="S2856" s="39" t="str">
        <f>VLOOKUP(D2856,GL_Master!$A$1:$D$80,4,FALSE)</f>
        <v>Provision for gratuity</v>
      </c>
    </row>
    <row r="2857" spans="1:19" x14ac:dyDescent="0.25">
      <c r="A2857" s="39" t="s">
        <v>262</v>
      </c>
      <c r="B2857" s="39" t="s">
        <v>239</v>
      </c>
      <c r="C2857" s="7">
        <v>43922</v>
      </c>
      <c r="D2857" s="39" t="s">
        <v>59</v>
      </c>
      <c r="E2857" s="39">
        <v>-699</v>
      </c>
      <c r="F2857" s="82">
        <f t="shared" si="132"/>
        <v>-0.69899999999999995</v>
      </c>
      <c r="G2857" s="39">
        <f>VLOOKUP(N2857,Currecny_M!$A$1:$P$10,2,FALSE)</f>
        <v>83</v>
      </c>
      <c r="H2857" s="39">
        <f>MATCH(C2857,Currecny_M!$A$1:$P$1,0)</f>
        <v>2</v>
      </c>
      <c r="I2857" s="39">
        <f>VLOOKUP(N2857,Currecny_M!$A$1:$P$10,MATCH(Database!C2857,Currecny_M!$A$1:$P$1,0),FALSE)</f>
        <v>83</v>
      </c>
      <c r="J2857" s="82">
        <f t="shared" si="133"/>
        <v>-58.016999999999996</v>
      </c>
      <c r="K2857" s="39">
        <f>VLOOKUP('Cover page'!$B$6,Currecny_M!$A$1:$P$10,MATCH(Database!C2857,Currecny_M!$A$1:$P$1,0),FALSE)</f>
        <v>1</v>
      </c>
      <c r="L2857" s="82">
        <f t="shared" si="134"/>
        <v>-58.016999999999996</v>
      </c>
      <c r="M2857" s="82">
        <f>((E2857/$F$1)*VLOOKUP(N2857,Currecny_M!$A$1:$P$10,MATCH(Database!C2857,Currecny_M!$A$1:$P$1,0),FALSE))/VLOOKUP('Cover page'!$B$6,Currecny_M!$A$1:$P$10,MATCH(Database!C2857,Currecny_M!$A$1:$P$1,0),FALSE)</f>
        <v>-58.016999999999996</v>
      </c>
      <c r="N2857" s="6" t="str">
        <f>VLOOKUP(B2857,Master!$A$2:$C$11,3,FALSE)</f>
        <v>Euro</v>
      </c>
      <c r="O2857" s="6" t="str">
        <f>VLOOKUP(B2857,Master!$A$2:$C$11,2,FALSE)</f>
        <v>Europe</v>
      </c>
      <c r="Q2857" s="39" t="str">
        <f>VLOOKUP(D2857,GL_Master!$A$1:$D$80,2,FALSE)</f>
        <v>BS</v>
      </c>
      <c r="R2857" s="39" t="str">
        <f>VLOOKUP(D2857,GL_Master!$A$1:$D$80,3,FALSE)</f>
        <v>Long-term provisions</v>
      </c>
      <c r="S2857" s="39" t="str">
        <f>VLOOKUP(D2857,GL_Master!$A$1:$D$80,4,FALSE)</f>
        <v>Provision for leave encashment</v>
      </c>
    </row>
    <row r="2858" spans="1:19" x14ac:dyDescent="0.25">
      <c r="A2858" s="39" t="s">
        <v>262</v>
      </c>
      <c r="B2858" s="39" t="s">
        <v>239</v>
      </c>
      <c r="C2858" s="7">
        <v>43922</v>
      </c>
      <c r="D2858" s="39" t="s">
        <v>60</v>
      </c>
      <c r="E2858" s="39">
        <v>-213</v>
      </c>
      <c r="F2858" s="82">
        <f t="shared" si="132"/>
        <v>-0.21299999999999999</v>
      </c>
      <c r="G2858" s="39">
        <f>VLOOKUP(N2858,Currecny_M!$A$1:$P$10,2,FALSE)</f>
        <v>83</v>
      </c>
      <c r="H2858" s="39">
        <f>MATCH(C2858,Currecny_M!$A$1:$P$1,0)</f>
        <v>2</v>
      </c>
      <c r="I2858" s="39">
        <f>VLOOKUP(N2858,Currecny_M!$A$1:$P$10,MATCH(Database!C2858,Currecny_M!$A$1:$P$1,0),FALSE)</f>
        <v>83</v>
      </c>
      <c r="J2858" s="82">
        <f t="shared" si="133"/>
        <v>-17.678999999999998</v>
      </c>
      <c r="K2858" s="39">
        <f>VLOOKUP('Cover page'!$B$6,Currecny_M!$A$1:$P$10,MATCH(Database!C2858,Currecny_M!$A$1:$P$1,0),FALSE)</f>
        <v>1</v>
      </c>
      <c r="L2858" s="82">
        <f t="shared" si="134"/>
        <v>-17.678999999999998</v>
      </c>
      <c r="M2858" s="82">
        <f>((E2858/$F$1)*VLOOKUP(N2858,Currecny_M!$A$1:$P$10,MATCH(Database!C2858,Currecny_M!$A$1:$P$1,0),FALSE))/VLOOKUP('Cover page'!$B$6,Currecny_M!$A$1:$P$10,MATCH(Database!C2858,Currecny_M!$A$1:$P$1,0),FALSE)</f>
        <v>-17.678999999999998</v>
      </c>
      <c r="N2858" s="6" t="str">
        <f>VLOOKUP(B2858,Master!$A$2:$C$11,3,FALSE)</f>
        <v>Euro</v>
      </c>
      <c r="O2858" s="6" t="str">
        <f>VLOOKUP(B2858,Master!$A$2:$C$11,2,FALSE)</f>
        <v>Europe</v>
      </c>
      <c r="Q2858" s="39" t="str">
        <f>VLOOKUP(D2858,GL_Master!$A$1:$D$80,2,FALSE)</f>
        <v>BS</v>
      </c>
      <c r="R2858" s="39" t="str">
        <f>VLOOKUP(D2858,GL_Master!$A$1:$D$80,3,FALSE)</f>
        <v>Trade Payables</v>
      </c>
      <c r="S2858" s="39" t="str">
        <f>VLOOKUP(D2858,GL_Master!$A$1:$D$80,4,FALSE)</f>
        <v>Trade payable</v>
      </c>
    </row>
    <row r="2859" spans="1:19" x14ac:dyDescent="0.25">
      <c r="A2859" s="39" t="s">
        <v>262</v>
      </c>
      <c r="B2859" s="39" t="s">
        <v>239</v>
      </c>
      <c r="C2859" s="7">
        <v>43922</v>
      </c>
      <c r="D2859" s="39" t="s">
        <v>61</v>
      </c>
      <c r="E2859" s="39">
        <v>-2024</v>
      </c>
      <c r="F2859" s="82">
        <f t="shared" si="132"/>
        <v>-2.024</v>
      </c>
      <c r="G2859" s="39">
        <f>VLOOKUP(N2859,Currecny_M!$A$1:$P$10,2,FALSE)</f>
        <v>83</v>
      </c>
      <c r="H2859" s="39">
        <f>MATCH(C2859,Currecny_M!$A$1:$P$1,0)</f>
        <v>2</v>
      </c>
      <c r="I2859" s="39">
        <f>VLOOKUP(N2859,Currecny_M!$A$1:$P$10,MATCH(Database!C2859,Currecny_M!$A$1:$P$1,0),FALSE)</f>
        <v>83</v>
      </c>
      <c r="J2859" s="82">
        <f t="shared" si="133"/>
        <v>-167.99199999999999</v>
      </c>
      <c r="K2859" s="39">
        <f>VLOOKUP('Cover page'!$B$6,Currecny_M!$A$1:$P$10,MATCH(Database!C2859,Currecny_M!$A$1:$P$1,0),FALSE)</f>
        <v>1</v>
      </c>
      <c r="L2859" s="82">
        <f t="shared" si="134"/>
        <v>-167.99199999999999</v>
      </c>
      <c r="M2859" s="82">
        <f>((E2859/$F$1)*VLOOKUP(N2859,Currecny_M!$A$1:$P$10,MATCH(Database!C2859,Currecny_M!$A$1:$P$1,0),FALSE))/VLOOKUP('Cover page'!$B$6,Currecny_M!$A$1:$P$10,MATCH(Database!C2859,Currecny_M!$A$1:$P$1,0),FALSE)</f>
        <v>-167.99199999999999</v>
      </c>
      <c r="N2859" s="6" t="str">
        <f>VLOOKUP(B2859,Master!$A$2:$C$11,3,FALSE)</f>
        <v>Euro</v>
      </c>
      <c r="O2859" s="6" t="str">
        <f>VLOOKUP(B2859,Master!$A$2:$C$11,2,FALSE)</f>
        <v>Europe</v>
      </c>
      <c r="Q2859" s="39" t="str">
        <f>VLOOKUP(D2859,GL_Master!$A$1:$D$80,2,FALSE)</f>
        <v>BS</v>
      </c>
      <c r="R2859" s="39" t="str">
        <f>VLOOKUP(D2859,GL_Master!$A$1:$D$80,3,FALSE)</f>
        <v>Provisions</v>
      </c>
      <c r="S2859" s="39" t="str">
        <f>VLOOKUP(D2859,GL_Master!$A$1:$D$80,4,FALSE)</f>
        <v>Provision for doubtful assets</v>
      </c>
    </row>
    <row r="2860" spans="1:19" x14ac:dyDescent="0.25">
      <c r="A2860" s="39" t="s">
        <v>262</v>
      </c>
      <c r="B2860" s="39" t="s">
        <v>239</v>
      </c>
      <c r="C2860" s="7">
        <v>43922</v>
      </c>
      <c r="D2860" s="39" t="s">
        <v>62</v>
      </c>
      <c r="E2860" s="39">
        <v>-72</v>
      </c>
      <c r="F2860" s="82">
        <f t="shared" si="132"/>
        <v>-7.1999999999999995E-2</v>
      </c>
      <c r="G2860" s="39">
        <f>VLOOKUP(N2860,Currecny_M!$A$1:$P$10,2,FALSE)</f>
        <v>83</v>
      </c>
      <c r="H2860" s="39">
        <f>MATCH(C2860,Currecny_M!$A$1:$P$1,0)</f>
        <v>2</v>
      </c>
      <c r="I2860" s="39">
        <f>VLOOKUP(N2860,Currecny_M!$A$1:$P$10,MATCH(Database!C2860,Currecny_M!$A$1:$P$1,0),FALSE)</f>
        <v>83</v>
      </c>
      <c r="J2860" s="82">
        <f t="shared" si="133"/>
        <v>-5.976</v>
      </c>
      <c r="K2860" s="39">
        <f>VLOOKUP('Cover page'!$B$6,Currecny_M!$A$1:$P$10,MATCH(Database!C2860,Currecny_M!$A$1:$P$1,0),FALSE)</f>
        <v>1</v>
      </c>
      <c r="L2860" s="82">
        <f t="shared" si="134"/>
        <v>-5.976</v>
      </c>
      <c r="M2860" s="82">
        <f>((E2860/$F$1)*VLOOKUP(N2860,Currecny_M!$A$1:$P$10,MATCH(Database!C2860,Currecny_M!$A$1:$P$1,0),FALSE))/VLOOKUP('Cover page'!$B$6,Currecny_M!$A$1:$P$10,MATCH(Database!C2860,Currecny_M!$A$1:$P$1,0),FALSE)</f>
        <v>-5.976</v>
      </c>
      <c r="N2860" s="6" t="str">
        <f>VLOOKUP(B2860,Master!$A$2:$C$11,3,FALSE)</f>
        <v>Euro</v>
      </c>
      <c r="O2860" s="6" t="str">
        <f>VLOOKUP(B2860,Master!$A$2:$C$11,2,FALSE)</f>
        <v>Europe</v>
      </c>
      <c r="Q2860" s="39" t="str">
        <f>VLOOKUP(D2860,GL_Master!$A$1:$D$80,2,FALSE)</f>
        <v>BS</v>
      </c>
      <c r="R2860" s="39" t="str">
        <f>VLOOKUP(D2860,GL_Master!$A$1:$D$80,3,FALSE)</f>
        <v>Provisions</v>
      </c>
      <c r="S2860" s="39" t="str">
        <f>VLOOKUP(D2860,GL_Master!$A$1:$D$80,4,FALSE)</f>
        <v>Provision for Insurance</v>
      </c>
    </row>
    <row r="2861" spans="1:19" x14ac:dyDescent="0.25">
      <c r="A2861" s="39" t="s">
        <v>262</v>
      </c>
      <c r="B2861" s="39" t="s">
        <v>239</v>
      </c>
      <c r="C2861" s="7">
        <v>43922</v>
      </c>
      <c r="D2861" s="39" t="s">
        <v>63</v>
      </c>
      <c r="E2861" s="39">
        <v>169</v>
      </c>
      <c r="F2861" s="82">
        <f t="shared" si="132"/>
        <v>0.16900000000000001</v>
      </c>
      <c r="G2861" s="39">
        <f>VLOOKUP(N2861,Currecny_M!$A$1:$P$10,2,FALSE)</f>
        <v>83</v>
      </c>
      <c r="H2861" s="39">
        <f>MATCH(C2861,Currecny_M!$A$1:$P$1,0)</f>
        <v>2</v>
      </c>
      <c r="I2861" s="39">
        <f>VLOOKUP(N2861,Currecny_M!$A$1:$P$10,MATCH(Database!C2861,Currecny_M!$A$1:$P$1,0),FALSE)</f>
        <v>83</v>
      </c>
      <c r="J2861" s="82">
        <f t="shared" si="133"/>
        <v>14.027000000000001</v>
      </c>
      <c r="K2861" s="39">
        <f>VLOOKUP('Cover page'!$B$6,Currecny_M!$A$1:$P$10,MATCH(Database!C2861,Currecny_M!$A$1:$P$1,0),FALSE)</f>
        <v>1</v>
      </c>
      <c r="L2861" s="82">
        <f t="shared" si="134"/>
        <v>14.027000000000001</v>
      </c>
      <c r="M2861" s="82">
        <f>((E2861/$F$1)*VLOOKUP(N2861,Currecny_M!$A$1:$P$10,MATCH(Database!C2861,Currecny_M!$A$1:$P$1,0),FALSE))/VLOOKUP('Cover page'!$B$6,Currecny_M!$A$1:$P$10,MATCH(Database!C2861,Currecny_M!$A$1:$P$1,0),FALSE)</f>
        <v>14.027000000000001</v>
      </c>
      <c r="N2861" s="6" t="str">
        <f>VLOOKUP(B2861,Master!$A$2:$C$11,3,FALSE)</f>
        <v>Euro</v>
      </c>
      <c r="O2861" s="6" t="str">
        <f>VLOOKUP(B2861,Master!$A$2:$C$11,2,FALSE)</f>
        <v>Europe</v>
      </c>
      <c r="Q2861" s="39" t="str">
        <f>VLOOKUP(D2861,GL_Master!$A$1:$D$80,2,FALSE)</f>
        <v>BS</v>
      </c>
      <c r="R2861" s="39" t="str">
        <f>VLOOKUP(D2861,GL_Master!$A$1:$D$80,3,FALSE)</f>
        <v>Gross Block</v>
      </c>
      <c r="S2861" s="39" t="str">
        <f>VLOOKUP(D2861,GL_Master!$A$1:$D$80,4,FALSE)</f>
        <v>Tangible Fixed assets</v>
      </c>
    </row>
    <row r="2862" spans="1:19" x14ac:dyDescent="0.25">
      <c r="A2862" s="39" t="s">
        <v>262</v>
      </c>
      <c r="B2862" s="39" t="s">
        <v>239</v>
      </c>
      <c r="C2862" s="7">
        <v>43922</v>
      </c>
      <c r="D2862" s="39" t="s">
        <v>64</v>
      </c>
      <c r="E2862" s="39">
        <v>9663</v>
      </c>
      <c r="F2862" s="82">
        <f t="shared" si="132"/>
        <v>9.6630000000000003</v>
      </c>
      <c r="G2862" s="39">
        <f>VLOOKUP(N2862,Currecny_M!$A$1:$P$10,2,FALSE)</f>
        <v>83</v>
      </c>
      <c r="H2862" s="39">
        <f>MATCH(C2862,Currecny_M!$A$1:$P$1,0)</f>
        <v>2</v>
      </c>
      <c r="I2862" s="39">
        <f>VLOOKUP(N2862,Currecny_M!$A$1:$P$10,MATCH(Database!C2862,Currecny_M!$A$1:$P$1,0),FALSE)</f>
        <v>83</v>
      </c>
      <c r="J2862" s="82">
        <f t="shared" si="133"/>
        <v>802.029</v>
      </c>
      <c r="K2862" s="39">
        <f>VLOOKUP('Cover page'!$B$6,Currecny_M!$A$1:$P$10,MATCH(Database!C2862,Currecny_M!$A$1:$P$1,0),FALSE)</f>
        <v>1</v>
      </c>
      <c r="L2862" s="82">
        <f t="shared" si="134"/>
        <v>802.029</v>
      </c>
      <c r="M2862" s="82">
        <f>((E2862/$F$1)*VLOOKUP(N2862,Currecny_M!$A$1:$P$10,MATCH(Database!C2862,Currecny_M!$A$1:$P$1,0),FALSE))/VLOOKUP('Cover page'!$B$6,Currecny_M!$A$1:$P$10,MATCH(Database!C2862,Currecny_M!$A$1:$P$1,0),FALSE)</f>
        <v>802.029</v>
      </c>
      <c r="N2862" s="6" t="str">
        <f>VLOOKUP(B2862,Master!$A$2:$C$11,3,FALSE)</f>
        <v>Euro</v>
      </c>
      <c r="O2862" s="6" t="str">
        <f>VLOOKUP(B2862,Master!$A$2:$C$11,2,FALSE)</f>
        <v>Europe</v>
      </c>
      <c r="Q2862" s="39" t="str">
        <f>VLOOKUP(D2862,GL_Master!$A$1:$D$80,2,FALSE)</f>
        <v>BS</v>
      </c>
      <c r="R2862" s="39" t="str">
        <f>VLOOKUP(D2862,GL_Master!$A$1:$D$80,3,FALSE)</f>
        <v>Gross Block</v>
      </c>
      <c r="S2862" s="39" t="str">
        <f>VLOOKUP(D2862,GL_Master!$A$1:$D$80,4,FALSE)</f>
        <v>Tangible Fixed assets</v>
      </c>
    </row>
    <row r="2863" spans="1:19" x14ac:dyDescent="0.25">
      <c r="A2863" s="39" t="s">
        <v>262</v>
      </c>
      <c r="B2863" s="39" t="s">
        <v>239</v>
      </c>
      <c r="C2863" s="7">
        <v>43922</v>
      </c>
      <c r="D2863" s="39" t="s">
        <v>65</v>
      </c>
      <c r="E2863" s="39">
        <v>-6096</v>
      </c>
      <c r="F2863" s="82">
        <f t="shared" si="132"/>
        <v>-6.0960000000000001</v>
      </c>
      <c r="G2863" s="39">
        <f>VLOOKUP(N2863,Currecny_M!$A$1:$P$10,2,FALSE)</f>
        <v>83</v>
      </c>
      <c r="H2863" s="39">
        <f>MATCH(C2863,Currecny_M!$A$1:$P$1,0)</f>
        <v>2</v>
      </c>
      <c r="I2863" s="39">
        <f>VLOOKUP(N2863,Currecny_M!$A$1:$P$10,MATCH(Database!C2863,Currecny_M!$A$1:$P$1,0),FALSE)</f>
        <v>83</v>
      </c>
      <c r="J2863" s="82">
        <f t="shared" si="133"/>
        <v>-505.96800000000002</v>
      </c>
      <c r="K2863" s="39">
        <f>VLOOKUP('Cover page'!$B$6,Currecny_M!$A$1:$P$10,MATCH(Database!C2863,Currecny_M!$A$1:$P$1,0),FALSE)</f>
        <v>1</v>
      </c>
      <c r="L2863" s="82">
        <f t="shared" si="134"/>
        <v>-505.96800000000002</v>
      </c>
      <c r="M2863" s="82">
        <f>((E2863/$F$1)*VLOOKUP(N2863,Currecny_M!$A$1:$P$10,MATCH(Database!C2863,Currecny_M!$A$1:$P$1,0),FALSE))/VLOOKUP('Cover page'!$B$6,Currecny_M!$A$1:$P$10,MATCH(Database!C2863,Currecny_M!$A$1:$P$1,0),FALSE)</f>
        <v>-505.96800000000002</v>
      </c>
      <c r="N2863" s="6" t="str">
        <f>VLOOKUP(B2863,Master!$A$2:$C$11,3,FALSE)</f>
        <v>Euro</v>
      </c>
      <c r="O2863" s="6" t="str">
        <f>VLOOKUP(B2863,Master!$A$2:$C$11,2,FALSE)</f>
        <v>Europe</v>
      </c>
      <c r="Q2863" s="39" t="str">
        <f>VLOOKUP(D2863,GL_Master!$A$1:$D$80,2,FALSE)</f>
        <v>BS</v>
      </c>
      <c r="R2863" s="39" t="str">
        <f>VLOOKUP(D2863,GL_Master!$A$1:$D$80,3,FALSE)</f>
        <v>Accumulated Depreciation</v>
      </c>
      <c r="S2863" s="39" t="str">
        <f>VLOOKUP(D2863,GL_Master!$A$1:$D$80,4,FALSE)</f>
        <v>Accumulated Depreciation</v>
      </c>
    </row>
    <row r="2864" spans="1:19" x14ac:dyDescent="0.25">
      <c r="A2864" s="39" t="s">
        <v>262</v>
      </c>
      <c r="B2864" s="39" t="s">
        <v>239</v>
      </c>
      <c r="C2864" s="7">
        <v>43922</v>
      </c>
      <c r="D2864" s="39" t="s">
        <v>66</v>
      </c>
      <c r="E2864" s="39">
        <v>5205</v>
      </c>
      <c r="F2864" s="82">
        <f t="shared" si="132"/>
        <v>5.2050000000000001</v>
      </c>
      <c r="G2864" s="39">
        <f>VLOOKUP(N2864,Currecny_M!$A$1:$P$10,2,FALSE)</f>
        <v>83</v>
      </c>
      <c r="H2864" s="39">
        <f>MATCH(C2864,Currecny_M!$A$1:$P$1,0)</f>
        <v>2</v>
      </c>
      <c r="I2864" s="39">
        <f>VLOOKUP(N2864,Currecny_M!$A$1:$P$10,MATCH(Database!C2864,Currecny_M!$A$1:$P$1,0),FALSE)</f>
        <v>83</v>
      </c>
      <c r="J2864" s="82">
        <f t="shared" si="133"/>
        <v>432.01499999999999</v>
      </c>
      <c r="K2864" s="39">
        <f>VLOOKUP('Cover page'!$B$6,Currecny_M!$A$1:$P$10,MATCH(Database!C2864,Currecny_M!$A$1:$P$1,0),FALSE)</f>
        <v>1</v>
      </c>
      <c r="L2864" s="82">
        <f t="shared" si="134"/>
        <v>432.01499999999999</v>
      </c>
      <c r="M2864" s="82">
        <f>((E2864/$F$1)*VLOOKUP(N2864,Currecny_M!$A$1:$P$10,MATCH(Database!C2864,Currecny_M!$A$1:$P$1,0),FALSE))/VLOOKUP('Cover page'!$B$6,Currecny_M!$A$1:$P$10,MATCH(Database!C2864,Currecny_M!$A$1:$P$1,0),FALSE)</f>
        <v>432.01499999999999</v>
      </c>
      <c r="N2864" s="6" t="str">
        <f>VLOOKUP(B2864,Master!$A$2:$C$11,3,FALSE)</f>
        <v>Euro</v>
      </c>
      <c r="O2864" s="6" t="str">
        <f>VLOOKUP(B2864,Master!$A$2:$C$11,2,FALSE)</f>
        <v>Europe</v>
      </c>
      <c r="Q2864" s="39" t="str">
        <f>VLOOKUP(D2864,GL_Master!$A$1:$D$80,2,FALSE)</f>
        <v>BS</v>
      </c>
      <c r="R2864" s="39" t="str">
        <f>VLOOKUP(D2864,GL_Master!$A$1:$D$80,3,FALSE)</f>
        <v>Gross Block</v>
      </c>
      <c r="S2864" s="39" t="str">
        <f>VLOOKUP(D2864,GL_Master!$A$1:$D$80,4,FALSE)</f>
        <v>Tangible Fixed assets</v>
      </c>
    </row>
    <row r="2865" spans="1:19" x14ac:dyDescent="0.25">
      <c r="A2865" s="39" t="s">
        <v>262</v>
      </c>
      <c r="B2865" s="39" t="s">
        <v>239</v>
      </c>
      <c r="C2865" s="7">
        <v>43922</v>
      </c>
      <c r="D2865" s="39" t="s">
        <v>67</v>
      </c>
      <c r="E2865" s="39">
        <v>2104</v>
      </c>
      <c r="F2865" s="82">
        <f t="shared" si="132"/>
        <v>2.1040000000000001</v>
      </c>
      <c r="G2865" s="39">
        <f>VLOOKUP(N2865,Currecny_M!$A$1:$P$10,2,FALSE)</f>
        <v>83</v>
      </c>
      <c r="H2865" s="39">
        <f>MATCH(C2865,Currecny_M!$A$1:$P$1,0)</f>
        <v>2</v>
      </c>
      <c r="I2865" s="39">
        <f>VLOOKUP(N2865,Currecny_M!$A$1:$P$10,MATCH(Database!C2865,Currecny_M!$A$1:$P$1,0),FALSE)</f>
        <v>83</v>
      </c>
      <c r="J2865" s="82">
        <f t="shared" si="133"/>
        <v>174.63200000000001</v>
      </c>
      <c r="K2865" s="39">
        <f>VLOOKUP('Cover page'!$B$6,Currecny_M!$A$1:$P$10,MATCH(Database!C2865,Currecny_M!$A$1:$P$1,0),FALSE)</f>
        <v>1</v>
      </c>
      <c r="L2865" s="82">
        <f t="shared" si="134"/>
        <v>174.63200000000001</v>
      </c>
      <c r="M2865" s="82">
        <f>((E2865/$F$1)*VLOOKUP(N2865,Currecny_M!$A$1:$P$10,MATCH(Database!C2865,Currecny_M!$A$1:$P$1,0),FALSE))/VLOOKUP('Cover page'!$B$6,Currecny_M!$A$1:$P$10,MATCH(Database!C2865,Currecny_M!$A$1:$P$1,0),FALSE)</f>
        <v>174.63200000000001</v>
      </c>
      <c r="N2865" s="6" t="str">
        <f>VLOOKUP(B2865,Master!$A$2:$C$11,3,FALSE)</f>
        <v>Euro</v>
      </c>
      <c r="O2865" s="6" t="str">
        <f>VLOOKUP(B2865,Master!$A$2:$C$11,2,FALSE)</f>
        <v>Europe</v>
      </c>
      <c r="Q2865" s="39" t="str">
        <f>VLOOKUP(D2865,GL_Master!$A$1:$D$80,2,FALSE)</f>
        <v>BS</v>
      </c>
      <c r="R2865" s="39" t="str">
        <f>VLOOKUP(D2865,GL_Master!$A$1:$D$80,3,FALSE)</f>
        <v>Gross Block</v>
      </c>
      <c r="S2865" s="39" t="str">
        <f>VLOOKUP(D2865,GL_Master!$A$1:$D$80,4,FALSE)</f>
        <v>Tangible Fixed assets</v>
      </c>
    </row>
    <row r="2866" spans="1:19" x14ac:dyDescent="0.25">
      <c r="A2866" s="39" t="s">
        <v>262</v>
      </c>
      <c r="B2866" s="39" t="s">
        <v>239</v>
      </c>
      <c r="C2866" s="7">
        <v>43922</v>
      </c>
      <c r="D2866" s="39" t="s">
        <v>68</v>
      </c>
      <c r="E2866" s="39">
        <v>-1663</v>
      </c>
      <c r="F2866" s="82">
        <f t="shared" si="132"/>
        <v>-1.663</v>
      </c>
      <c r="G2866" s="39">
        <f>VLOOKUP(N2866,Currecny_M!$A$1:$P$10,2,FALSE)</f>
        <v>83</v>
      </c>
      <c r="H2866" s="39">
        <f>MATCH(C2866,Currecny_M!$A$1:$P$1,0)</f>
        <v>2</v>
      </c>
      <c r="I2866" s="39">
        <f>VLOOKUP(N2866,Currecny_M!$A$1:$P$10,MATCH(Database!C2866,Currecny_M!$A$1:$P$1,0),FALSE)</f>
        <v>83</v>
      </c>
      <c r="J2866" s="82">
        <f t="shared" si="133"/>
        <v>-138.029</v>
      </c>
      <c r="K2866" s="39">
        <f>VLOOKUP('Cover page'!$B$6,Currecny_M!$A$1:$P$10,MATCH(Database!C2866,Currecny_M!$A$1:$P$1,0),FALSE)</f>
        <v>1</v>
      </c>
      <c r="L2866" s="82">
        <f t="shared" si="134"/>
        <v>-138.029</v>
      </c>
      <c r="M2866" s="82">
        <f>((E2866/$F$1)*VLOOKUP(N2866,Currecny_M!$A$1:$P$10,MATCH(Database!C2866,Currecny_M!$A$1:$P$1,0),FALSE))/VLOOKUP('Cover page'!$B$6,Currecny_M!$A$1:$P$10,MATCH(Database!C2866,Currecny_M!$A$1:$P$1,0),FALSE)</f>
        <v>-138.029</v>
      </c>
      <c r="N2866" s="6" t="str">
        <f>VLOOKUP(B2866,Master!$A$2:$C$11,3,FALSE)</f>
        <v>Euro</v>
      </c>
      <c r="O2866" s="6" t="str">
        <f>VLOOKUP(B2866,Master!$A$2:$C$11,2,FALSE)</f>
        <v>Europe</v>
      </c>
      <c r="Q2866" s="39" t="str">
        <f>VLOOKUP(D2866,GL_Master!$A$1:$D$80,2,FALSE)</f>
        <v>BS</v>
      </c>
      <c r="R2866" s="39" t="str">
        <f>VLOOKUP(D2866,GL_Master!$A$1:$D$80,3,FALSE)</f>
        <v>Accumulated Depreciation</v>
      </c>
      <c r="S2866" s="39" t="str">
        <f>VLOOKUP(D2866,GL_Master!$A$1:$D$80,4,FALSE)</f>
        <v>Accumulated Depreciation</v>
      </c>
    </row>
    <row r="2867" spans="1:19" x14ac:dyDescent="0.25">
      <c r="A2867" s="39" t="s">
        <v>262</v>
      </c>
      <c r="B2867" s="39" t="s">
        <v>239</v>
      </c>
      <c r="C2867" s="7">
        <v>43922</v>
      </c>
      <c r="D2867" s="39" t="s">
        <v>69</v>
      </c>
      <c r="E2867" s="39">
        <v>3301</v>
      </c>
      <c r="F2867" s="82">
        <f t="shared" si="132"/>
        <v>3.3010000000000002</v>
      </c>
      <c r="G2867" s="39">
        <f>VLOOKUP(N2867,Currecny_M!$A$1:$P$10,2,FALSE)</f>
        <v>83</v>
      </c>
      <c r="H2867" s="39">
        <f>MATCH(C2867,Currecny_M!$A$1:$P$1,0)</f>
        <v>2</v>
      </c>
      <c r="I2867" s="39">
        <f>VLOOKUP(N2867,Currecny_M!$A$1:$P$10,MATCH(Database!C2867,Currecny_M!$A$1:$P$1,0),FALSE)</f>
        <v>83</v>
      </c>
      <c r="J2867" s="82">
        <f t="shared" si="133"/>
        <v>273.983</v>
      </c>
      <c r="K2867" s="39">
        <f>VLOOKUP('Cover page'!$B$6,Currecny_M!$A$1:$P$10,MATCH(Database!C2867,Currecny_M!$A$1:$P$1,0),FALSE)</f>
        <v>1</v>
      </c>
      <c r="L2867" s="82">
        <f t="shared" si="134"/>
        <v>273.983</v>
      </c>
      <c r="M2867" s="82">
        <f>((E2867/$F$1)*VLOOKUP(N2867,Currecny_M!$A$1:$P$10,MATCH(Database!C2867,Currecny_M!$A$1:$P$1,0),FALSE))/VLOOKUP('Cover page'!$B$6,Currecny_M!$A$1:$P$10,MATCH(Database!C2867,Currecny_M!$A$1:$P$1,0),FALSE)</f>
        <v>273.983</v>
      </c>
      <c r="N2867" s="6" t="str">
        <f>VLOOKUP(B2867,Master!$A$2:$C$11,3,FALSE)</f>
        <v>Euro</v>
      </c>
      <c r="O2867" s="6" t="str">
        <f>VLOOKUP(B2867,Master!$A$2:$C$11,2,FALSE)</f>
        <v>Europe</v>
      </c>
      <c r="Q2867" s="39" t="str">
        <f>VLOOKUP(D2867,GL_Master!$A$1:$D$80,2,FALSE)</f>
        <v>BS</v>
      </c>
      <c r="R2867" s="39" t="str">
        <f>VLOOKUP(D2867,GL_Master!$A$1:$D$80,3,FALSE)</f>
        <v>Gross Block</v>
      </c>
      <c r="S2867" s="39" t="str">
        <f>VLOOKUP(D2867,GL_Master!$A$1:$D$80,4,FALSE)</f>
        <v>Tangible Fixed assets</v>
      </c>
    </row>
    <row r="2868" spans="1:19" x14ac:dyDescent="0.25">
      <c r="A2868" s="39" t="s">
        <v>262</v>
      </c>
      <c r="B2868" s="39" t="s">
        <v>239</v>
      </c>
      <c r="C2868" s="7">
        <v>43922</v>
      </c>
      <c r="D2868" s="39" t="s">
        <v>70</v>
      </c>
      <c r="E2868" s="39">
        <v>-120</v>
      </c>
      <c r="F2868" s="82">
        <f t="shared" si="132"/>
        <v>-0.12</v>
      </c>
      <c r="G2868" s="39">
        <f>VLOOKUP(N2868,Currecny_M!$A$1:$P$10,2,FALSE)</f>
        <v>83</v>
      </c>
      <c r="H2868" s="39">
        <f>MATCH(C2868,Currecny_M!$A$1:$P$1,0)</f>
        <v>2</v>
      </c>
      <c r="I2868" s="39">
        <f>VLOOKUP(N2868,Currecny_M!$A$1:$P$10,MATCH(Database!C2868,Currecny_M!$A$1:$P$1,0),FALSE)</f>
        <v>83</v>
      </c>
      <c r="J2868" s="82">
        <f t="shared" si="133"/>
        <v>-9.9599999999999991</v>
      </c>
      <c r="K2868" s="39">
        <f>VLOOKUP('Cover page'!$B$6,Currecny_M!$A$1:$P$10,MATCH(Database!C2868,Currecny_M!$A$1:$P$1,0),FALSE)</f>
        <v>1</v>
      </c>
      <c r="L2868" s="82">
        <f t="shared" si="134"/>
        <v>-9.9599999999999991</v>
      </c>
      <c r="M2868" s="82">
        <f>((E2868/$F$1)*VLOOKUP(N2868,Currecny_M!$A$1:$P$10,MATCH(Database!C2868,Currecny_M!$A$1:$P$1,0),FALSE))/VLOOKUP('Cover page'!$B$6,Currecny_M!$A$1:$P$10,MATCH(Database!C2868,Currecny_M!$A$1:$P$1,0),FALSE)</f>
        <v>-9.9599999999999991</v>
      </c>
      <c r="N2868" s="6" t="str">
        <f>VLOOKUP(B2868,Master!$A$2:$C$11,3,FALSE)</f>
        <v>Euro</v>
      </c>
      <c r="O2868" s="6" t="str">
        <f>VLOOKUP(B2868,Master!$A$2:$C$11,2,FALSE)</f>
        <v>Europe</v>
      </c>
      <c r="Q2868" s="39" t="str">
        <f>VLOOKUP(D2868,GL_Master!$A$1:$D$80,2,FALSE)</f>
        <v>BS</v>
      </c>
      <c r="R2868" s="39" t="str">
        <f>VLOOKUP(D2868,GL_Master!$A$1:$D$80,3,FALSE)</f>
        <v>Accumulated Depreciation</v>
      </c>
      <c r="S2868" s="39" t="str">
        <f>VLOOKUP(D2868,GL_Master!$A$1:$D$80,4,FALSE)</f>
        <v>Accumulated Depreciation</v>
      </c>
    </row>
    <row r="2869" spans="1:19" x14ac:dyDescent="0.25">
      <c r="A2869" s="39" t="s">
        <v>262</v>
      </c>
      <c r="B2869" s="39" t="s">
        <v>239</v>
      </c>
      <c r="C2869" s="7">
        <v>43922</v>
      </c>
      <c r="D2869" s="39" t="s">
        <v>71</v>
      </c>
      <c r="E2869" s="39">
        <v>5928</v>
      </c>
      <c r="F2869" s="82">
        <f t="shared" si="132"/>
        <v>5.9279999999999999</v>
      </c>
      <c r="G2869" s="39">
        <f>VLOOKUP(N2869,Currecny_M!$A$1:$P$10,2,FALSE)</f>
        <v>83</v>
      </c>
      <c r="H2869" s="39">
        <f>MATCH(C2869,Currecny_M!$A$1:$P$1,0)</f>
        <v>2</v>
      </c>
      <c r="I2869" s="39">
        <f>VLOOKUP(N2869,Currecny_M!$A$1:$P$10,MATCH(Database!C2869,Currecny_M!$A$1:$P$1,0),FALSE)</f>
        <v>83</v>
      </c>
      <c r="J2869" s="82">
        <f t="shared" si="133"/>
        <v>492.024</v>
      </c>
      <c r="K2869" s="39">
        <f>VLOOKUP('Cover page'!$B$6,Currecny_M!$A$1:$P$10,MATCH(Database!C2869,Currecny_M!$A$1:$P$1,0),FALSE)</f>
        <v>1</v>
      </c>
      <c r="L2869" s="82">
        <f t="shared" si="134"/>
        <v>492.024</v>
      </c>
      <c r="M2869" s="82">
        <f>((E2869/$F$1)*VLOOKUP(N2869,Currecny_M!$A$1:$P$10,MATCH(Database!C2869,Currecny_M!$A$1:$P$1,0),FALSE))/VLOOKUP('Cover page'!$B$6,Currecny_M!$A$1:$P$10,MATCH(Database!C2869,Currecny_M!$A$1:$P$1,0),FALSE)</f>
        <v>492.024</v>
      </c>
      <c r="N2869" s="6" t="str">
        <f>VLOOKUP(B2869,Master!$A$2:$C$11,3,FALSE)</f>
        <v>Euro</v>
      </c>
      <c r="O2869" s="6" t="str">
        <f>VLOOKUP(B2869,Master!$A$2:$C$11,2,FALSE)</f>
        <v>Europe</v>
      </c>
      <c r="Q2869" s="39" t="str">
        <f>VLOOKUP(D2869,GL_Master!$A$1:$D$80,2,FALSE)</f>
        <v>BS</v>
      </c>
      <c r="R2869" s="39" t="str">
        <f>VLOOKUP(D2869,GL_Master!$A$1:$D$80,3,FALSE)</f>
        <v>Gross Block</v>
      </c>
      <c r="S2869" s="39" t="str">
        <f>VLOOKUP(D2869,GL_Master!$A$1:$D$80,4,FALSE)</f>
        <v>Tangible Fixed assets</v>
      </c>
    </row>
    <row r="2870" spans="1:19" x14ac:dyDescent="0.25">
      <c r="A2870" s="39" t="s">
        <v>262</v>
      </c>
      <c r="B2870" s="39" t="s">
        <v>239</v>
      </c>
      <c r="C2870" s="7">
        <v>43922</v>
      </c>
      <c r="D2870" s="39" t="s">
        <v>72</v>
      </c>
      <c r="E2870" s="39">
        <v>48</v>
      </c>
      <c r="F2870" s="82">
        <f t="shared" si="132"/>
        <v>4.8000000000000001E-2</v>
      </c>
      <c r="G2870" s="39">
        <f>VLOOKUP(N2870,Currecny_M!$A$1:$P$10,2,FALSE)</f>
        <v>83</v>
      </c>
      <c r="H2870" s="39">
        <f>MATCH(C2870,Currecny_M!$A$1:$P$1,0)</f>
        <v>2</v>
      </c>
      <c r="I2870" s="39">
        <f>VLOOKUP(N2870,Currecny_M!$A$1:$P$10,MATCH(Database!C2870,Currecny_M!$A$1:$P$1,0),FALSE)</f>
        <v>83</v>
      </c>
      <c r="J2870" s="82">
        <f t="shared" si="133"/>
        <v>3.984</v>
      </c>
      <c r="K2870" s="39">
        <f>VLOOKUP('Cover page'!$B$6,Currecny_M!$A$1:$P$10,MATCH(Database!C2870,Currecny_M!$A$1:$P$1,0),FALSE)</f>
        <v>1</v>
      </c>
      <c r="L2870" s="82">
        <f t="shared" si="134"/>
        <v>3.984</v>
      </c>
      <c r="M2870" s="82">
        <f>((E2870/$F$1)*VLOOKUP(N2870,Currecny_M!$A$1:$P$10,MATCH(Database!C2870,Currecny_M!$A$1:$P$1,0),FALSE))/VLOOKUP('Cover page'!$B$6,Currecny_M!$A$1:$P$10,MATCH(Database!C2870,Currecny_M!$A$1:$P$1,0),FALSE)</f>
        <v>3.984</v>
      </c>
      <c r="N2870" s="6" t="str">
        <f>VLOOKUP(B2870,Master!$A$2:$C$11,3,FALSE)</f>
        <v>Euro</v>
      </c>
      <c r="O2870" s="6" t="str">
        <f>VLOOKUP(B2870,Master!$A$2:$C$11,2,FALSE)</f>
        <v>Europe</v>
      </c>
      <c r="Q2870" s="39" t="str">
        <f>VLOOKUP(D2870,GL_Master!$A$1:$D$80,2,FALSE)</f>
        <v>BS</v>
      </c>
      <c r="R2870" s="39" t="str">
        <f>VLOOKUP(D2870,GL_Master!$A$1:$D$80,3,FALSE)</f>
        <v>Gross Block</v>
      </c>
      <c r="S2870" s="39" t="str">
        <f>VLOOKUP(D2870,GL_Master!$A$1:$D$80,4,FALSE)</f>
        <v>Tangible Fixed assets</v>
      </c>
    </row>
    <row r="2871" spans="1:19" x14ac:dyDescent="0.25">
      <c r="A2871" s="39" t="s">
        <v>262</v>
      </c>
      <c r="B2871" s="39" t="s">
        <v>239</v>
      </c>
      <c r="C2871" s="7">
        <v>43922</v>
      </c>
      <c r="D2871" s="39" t="s">
        <v>73</v>
      </c>
      <c r="E2871" s="39">
        <v>24</v>
      </c>
      <c r="F2871" s="82">
        <f t="shared" si="132"/>
        <v>2.4E-2</v>
      </c>
      <c r="G2871" s="39">
        <f>VLOOKUP(N2871,Currecny_M!$A$1:$P$10,2,FALSE)</f>
        <v>83</v>
      </c>
      <c r="H2871" s="39">
        <f>MATCH(C2871,Currecny_M!$A$1:$P$1,0)</f>
        <v>2</v>
      </c>
      <c r="I2871" s="39">
        <f>VLOOKUP(N2871,Currecny_M!$A$1:$P$10,MATCH(Database!C2871,Currecny_M!$A$1:$P$1,0),FALSE)</f>
        <v>83</v>
      </c>
      <c r="J2871" s="82">
        <f t="shared" si="133"/>
        <v>1.992</v>
      </c>
      <c r="K2871" s="39">
        <f>VLOOKUP('Cover page'!$B$6,Currecny_M!$A$1:$P$10,MATCH(Database!C2871,Currecny_M!$A$1:$P$1,0),FALSE)</f>
        <v>1</v>
      </c>
      <c r="L2871" s="82">
        <f t="shared" si="134"/>
        <v>1.992</v>
      </c>
      <c r="M2871" s="82">
        <f>((E2871/$F$1)*VLOOKUP(N2871,Currecny_M!$A$1:$P$10,MATCH(Database!C2871,Currecny_M!$A$1:$P$1,0),FALSE))/VLOOKUP('Cover page'!$B$6,Currecny_M!$A$1:$P$10,MATCH(Database!C2871,Currecny_M!$A$1:$P$1,0),FALSE)</f>
        <v>1.992</v>
      </c>
      <c r="N2871" s="6" t="str">
        <f>VLOOKUP(B2871,Master!$A$2:$C$11,3,FALSE)</f>
        <v>Euro</v>
      </c>
      <c r="O2871" s="6" t="str">
        <f>VLOOKUP(B2871,Master!$A$2:$C$11,2,FALSE)</f>
        <v>Europe</v>
      </c>
      <c r="Q2871" s="39" t="str">
        <f>VLOOKUP(D2871,GL_Master!$A$1:$D$80,2,FALSE)</f>
        <v>BS</v>
      </c>
      <c r="R2871" s="39" t="str">
        <f>VLOOKUP(D2871,GL_Master!$A$1:$D$80,3,FALSE)</f>
        <v>Gross Block</v>
      </c>
      <c r="S2871" s="39" t="str">
        <f>VLOOKUP(D2871,GL_Master!$A$1:$D$80,4,FALSE)</f>
        <v>Tangible Fixed assets</v>
      </c>
    </row>
    <row r="2872" spans="1:19" x14ac:dyDescent="0.25">
      <c r="A2872" s="39" t="s">
        <v>262</v>
      </c>
      <c r="B2872" s="39" t="s">
        <v>239</v>
      </c>
      <c r="C2872" s="7">
        <v>43922</v>
      </c>
      <c r="D2872" s="39" t="s">
        <v>74</v>
      </c>
      <c r="E2872" s="39">
        <v>-5687</v>
      </c>
      <c r="F2872" s="82">
        <f t="shared" si="132"/>
        <v>-5.6870000000000003</v>
      </c>
      <c r="G2872" s="39">
        <f>VLOOKUP(N2872,Currecny_M!$A$1:$P$10,2,FALSE)</f>
        <v>83</v>
      </c>
      <c r="H2872" s="39">
        <f>MATCH(C2872,Currecny_M!$A$1:$P$1,0)</f>
        <v>2</v>
      </c>
      <c r="I2872" s="39">
        <f>VLOOKUP(N2872,Currecny_M!$A$1:$P$10,MATCH(Database!C2872,Currecny_M!$A$1:$P$1,0),FALSE)</f>
        <v>83</v>
      </c>
      <c r="J2872" s="82">
        <f t="shared" si="133"/>
        <v>-472.02100000000002</v>
      </c>
      <c r="K2872" s="39">
        <f>VLOOKUP('Cover page'!$B$6,Currecny_M!$A$1:$P$10,MATCH(Database!C2872,Currecny_M!$A$1:$P$1,0),FALSE)</f>
        <v>1</v>
      </c>
      <c r="L2872" s="82">
        <f t="shared" si="134"/>
        <v>-472.02100000000002</v>
      </c>
      <c r="M2872" s="82">
        <f>((E2872/$F$1)*VLOOKUP(N2872,Currecny_M!$A$1:$P$10,MATCH(Database!C2872,Currecny_M!$A$1:$P$1,0),FALSE))/VLOOKUP('Cover page'!$B$6,Currecny_M!$A$1:$P$10,MATCH(Database!C2872,Currecny_M!$A$1:$P$1,0),FALSE)</f>
        <v>-472.02100000000002</v>
      </c>
      <c r="N2872" s="6" t="str">
        <f>VLOOKUP(B2872,Master!$A$2:$C$11,3,FALSE)</f>
        <v>Euro</v>
      </c>
      <c r="O2872" s="6" t="str">
        <f>VLOOKUP(B2872,Master!$A$2:$C$11,2,FALSE)</f>
        <v>Europe</v>
      </c>
      <c r="Q2872" s="39" t="str">
        <f>VLOOKUP(D2872,GL_Master!$A$1:$D$80,2,FALSE)</f>
        <v>BS</v>
      </c>
      <c r="R2872" s="39" t="str">
        <f>VLOOKUP(D2872,GL_Master!$A$1:$D$80,3,FALSE)</f>
        <v>Accumulated Depreciation</v>
      </c>
      <c r="S2872" s="39" t="str">
        <f>VLOOKUP(D2872,GL_Master!$A$1:$D$80,4,FALSE)</f>
        <v>Accumulated Depreciation</v>
      </c>
    </row>
    <row r="2873" spans="1:19" x14ac:dyDescent="0.25">
      <c r="A2873" s="39" t="s">
        <v>262</v>
      </c>
      <c r="B2873" s="39" t="s">
        <v>239</v>
      </c>
      <c r="C2873" s="7">
        <v>43922</v>
      </c>
      <c r="D2873" s="39" t="s">
        <v>21</v>
      </c>
      <c r="E2873" s="39">
        <v>482</v>
      </c>
      <c r="F2873" s="82">
        <f t="shared" si="132"/>
        <v>0.48199999999999998</v>
      </c>
      <c r="G2873" s="39">
        <f>VLOOKUP(N2873,Currecny_M!$A$1:$P$10,2,FALSE)</f>
        <v>83</v>
      </c>
      <c r="H2873" s="39">
        <f>MATCH(C2873,Currecny_M!$A$1:$P$1,0)</f>
        <v>2</v>
      </c>
      <c r="I2873" s="39">
        <f>VLOOKUP(N2873,Currecny_M!$A$1:$P$10,MATCH(Database!C2873,Currecny_M!$A$1:$P$1,0),FALSE)</f>
        <v>83</v>
      </c>
      <c r="J2873" s="82">
        <f t="shared" si="133"/>
        <v>40.006</v>
      </c>
      <c r="K2873" s="39">
        <f>VLOOKUP('Cover page'!$B$6,Currecny_M!$A$1:$P$10,MATCH(Database!C2873,Currecny_M!$A$1:$P$1,0),FALSE)</f>
        <v>1</v>
      </c>
      <c r="L2873" s="82">
        <f t="shared" si="134"/>
        <v>40.006</v>
      </c>
      <c r="M2873" s="82">
        <f>((E2873/$F$1)*VLOOKUP(N2873,Currecny_M!$A$1:$P$10,MATCH(Database!C2873,Currecny_M!$A$1:$P$1,0),FALSE))/VLOOKUP('Cover page'!$B$6,Currecny_M!$A$1:$P$10,MATCH(Database!C2873,Currecny_M!$A$1:$P$1,0),FALSE)</f>
        <v>40.006</v>
      </c>
      <c r="N2873" s="6" t="str">
        <f>VLOOKUP(B2873,Master!$A$2:$C$11,3,FALSE)</f>
        <v>Euro</v>
      </c>
      <c r="O2873" s="6" t="str">
        <f>VLOOKUP(B2873,Master!$A$2:$C$11,2,FALSE)</f>
        <v>Europe</v>
      </c>
      <c r="Q2873" s="39" t="str">
        <f>VLOOKUP(D2873,GL_Master!$A$1:$D$80,2,FALSE)</f>
        <v>BS</v>
      </c>
      <c r="R2873" s="39" t="str">
        <f>VLOOKUP(D2873,GL_Master!$A$1:$D$80,3,FALSE)</f>
        <v>Gross Block</v>
      </c>
      <c r="S2873" s="39" t="str">
        <f>VLOOKUP(D2873,GL_Master!$A$1:$D$80,4,FALSE)</f>
        <v>Tangible Fixed assets</v>
      </c>
    </row>
    <row r="2874" spans="1:19" x14ac:dyDescent="0.25">
      <c r="A2874" s="39" t="s">
        <v>262</v>
      </c>
      <c r="B2874" s="39" t="s">
        <v>239</v>
      </c>
      <c r="C2874" s="7">
        <v>43922</v>
      </c>
      <c r="D2874" s="39" t="s">
        <v>27</v>
      </c>
      <c r="E2874" s="39">
        <v>1084</v>
      </c>
      <c r="F2874" s="82">
        <f t="shared" si="132"/>
        <v>1.0840000000000001</v>
      </c>
      <c r="G2874" s="39">
        <f>VLOOKUP(N2874,Currecny_M!$A$1:$P$10,2,FALSE)</f>
        <v>83</v>
      </c>
      <c r="H2874" s="39">
        <f>MATCH(C2874,Currecny_M!$A$1:$P$1,0)</f>
        <v>2</v>
      </c>
      <c r="I2874" s="39">
        <f>VLOOKUP(N2874,Currecny_M!$A$1:$P$10,MATCH(Database!C2874,Currecny_M!$A$1:$P$1,0),FALSE)</f>
        <v>83</v>
      </c>
      <c r="J2874" s="82">
        <f t="shared" si="133"/>
        <v>89.972000000000008</v>
      </c>
      <c r="K2874" s="39">
        <f>VLOOKUP('Cover page'!$B$6,Currecny_M!$A$1:$P$10,MATCH(Database!C2874,Currecny_M!$A$1:$P$1,0),FALSE)</f>
        <v>1</v>
      </c>
      <c r="L2874" s="82">
        <f t="shared" si="134"/>
        <v>89.972000000000008</v>
      </c>
      <c r="M2874" s="82">
        <f>((E2874/$F$1)*VLOOKUP(N2874,Currecny_M!$A$1:$P$10,MATCH(Database!C2874,Currecny_M!$A$1:$P$1,0),FALSE))/VLOOKUP('Cover page'!$B$6,Currecny_M!$A$1:$P$10,MATCH(Database!C2874,Currecny_M!$A$1:$P$1,0),FALSE)</f>
        <v>89.972000000000008</v>
      </c>
      <c r="N2874" s="6" t="str">
        <f>VLOOKUP(B2874,Master!$A$2:$C$11,3,FALSE)</f>
        <v>Euro</v>
      </c>
      <c r="O2874" s="6" t="str">
        <f>VLOOKUP(B2874,Master!$A$2:$C$11,2,FALSE)</f>
        <v>Europe</v>
      </c>
      <c r="Q2874" s="39" t="str">
        <f>VLOOKUP(D2874,GL_Master!$A$1:$D$80,2,FALSE)</f>
        <v>BS</v>
      </c>
      <c r="R2874" s="39" t="str">
        <f>VLOOKUP(D2874,GL_Master!$A$1:$D$80,3,FALSE)</f>
        <v>Gross Block</v>
      </c>
      <c r="S2874" s="39" t="str">
        <f>VLOOKUP(D2874,GL_Master!$A$1:$D$80,4,FALSE)</f>
        <v>Tangible Fixed assets</v>
      </c>
    </row>
    <row r="2875" spans="1:19" x14ac:dyDescent="0.25">
      <c r="A2875" s="39" t="s">
        <v>262</v>
      </c>
      <c r="B2875" s="39" t="s">
        <v>239</v>
      </c>
      <c r="C2875" s="7">
        <v>43922</v>
      </c>
      <c r="D2875" s="39" t="s">
        <v>75</v>
      </c>
      <c r="E2875" s="39">
        <v>-24</v>
      </c>
      <c r="F2875" s="82">
        <f t="shared" si="132"/>
        <v>-2.4E-2</v>
      </c>
      <c r="G2875" s="39">
        <f>VLOOKUP(N2875,Currecny_M!$A$1:$P$10,2,FALSE)</f>
        <v>83</v>
      </c>
      <c r="H2875" s="39">
        <f>MATCH(C2875,Currecny_M!$A$1:$P$1,0)</f>
        <v>2</v>
      </c>
      <c r="I2875" s="39">
        <f>VLOOKUP(N2875,Currecny_M!$A$1:$P$10,MATCH(Database!C2875,Currecny_M!$A$1:$P$1,0),FALSE)</f>
        <v>83</v>
      </c>
      <c r="J2875" s="82">
        <f t="shared" si="133"/>
        <v>-1.992</v>
      </c>
      <c r="K2875" s="39">
        <f>VLOOKUP('Cover page'!$B$6,Currecny_M!$A$1:$P$10,MATCH(Database!C2875,Currecny_M!$A$1:$P$1,0),FALSE)</f>
        <v>1</v>
      </c>
      <c r="L2875" s="82">
        <f t="shared" si="134"/>
        <v>-1.992</v>
      </c>
      <c r="M2875" s="82">
        <f>((E2875/$F$1)*VLOOKUP(N2875,Currecny_M!$A$1:$P$10,MATCH(Database!C2875,Currecny_M!$A$1:$P$1,0),FALSE))/VLOOKUP('Cover page'!$B$6,Currecny_M!$A$1:$P$10,MATCH(Database!C2875,Currecny_M!$A$1:$P$1,0),FALSE)</f>
        <v>-1.992</v>
      </c>
      <c r="N2875" s="6" t="str">
        <f>VLOOKUP(B2875,Master!$A$2:$C$11,3,FALSE)</f>
        <v>Euro</v>
      </c>
      <c r="O2875" s="6" t="str">
        <f>VLOOKUP(B2875,Master!$A$2:$C$11,2,FALSE)</f>
        <v>Europe</v>
      </c>
      <c r="Q2875" s="39" t="str">
        <f>VLOOKUP(D2875,GL_Master!$A$1:$D$80,2,FALSE)</f>
        <v>BS</v>
      </c>
      <c r="R2875" s="39" t="str">
        <f>VLOOKUP(D2875,GL_Master!$A$1:$D$80,3,FALSE)</f>
        <v>Gross Block</v>
      </c>
      <c r="S2875" s="39" t="str">
        <f>VLOOKUP(D2875,GL_Master!$A$1:$D$80,4,FALSE)</f>
        <v>Tangible Fixed assets</v>
      </c>
    </row>
    <row r="2876" spans="1:19" x14ac:dyDescent="0.25">
      <c r="A2876" s="39" t="s">
        <v>262</v>
      </c>
      <c r="B2876" s="39" t="s">
        <v>239</v>
      </c>
      <c r="C2876" s="7">
        <v>43922</v>
      </c>
      <c r="D2876" s="39" t="s">
        <v>76</v>
      </c>
      <c r="E2876" s="39">
        <v>602</v>
      </c>
      <c r="F2876" s="82">
        <f t="shared" si="132"/>
        <v>0.60199999999999998</v>
      </c>
      <c r="G2876" s="39">
        <f>VLOOKUP(N2876,Currecny_M!$A$1:$P$10,2,FALSE)</f>
        <v>83</v>
      </c>
      <c r="H2876" s="39">
        <f>MATCH(C2876,Currecny_M!$A$1:$P$1,0)</f>
        <v>2</v>
      </c>
      <c r="I2876" s="39">
        <f>VLOOKUP(N2876,Currecny_M!$A$1:$P$10,MATCH(Database!C2876,Currecny_M!$A$1:$P$1,0),FALSE)</f>
        <v>83</v>
      </c>
      <c r="J2876" s="82">
        <f t="shared" si="133"/>
        <v>49.966000000000001</v>
      </c>
      <c r="K2876" s="39">
        <f>VLOOKUP('Cover page'!$B$6,Currecny_M!$A$1:$P$10,MATCH(Database!C2876,Currecny_M!$A$1:$P$1,0),FALSE)</f>
        <v>1</v>
      </c>
      <c r="L2876" s="82">
        <f t="shared" si="134"/>
        <v>49.966000000000001</v>
      </c>
      <c r="M2876" s="82">
        <f>((E2876/$F$1)*VLOOKUP(N2876,Currecny_M!$A$1:$P$10,MATCH(Database!C2876,Currecny_M!$A$1:$P$1,0),FALSE))/VLOOKUP('Cover page'!$B$6,Currecny_M!$A$1:$P$10,MATCH(Database!C2876,Currecny_M!$A$1:$P$1,0),FALSE)</f>
        <v>49.966000000000001</v>
      </c>
      <c r="N2876" s="6" t="str">
        <f>VLOOKUP(B2876,Master!$A$2:$C$11,3,FALSE)</f>
        <v>Euro</v>
      </c>
      <c r="O2876" s="6" t="str">
        <f>VLOOKUP(B2876,Master!$A$2:$C$11,2,FALSE)</f>
        <v>Europe</v>
      </c>
      <c r="Q2876" s="39" t="str">
        <f>VLOOKUP(D2876,GL_Master!$A$1:$D$80,2,FALSE)</f>
        <v>BS</v>
      </c>
      <c r="R2876" s="39" t="str">
        <f>VLOOKUP(D2876,GL_Master!$A$1:$D$80,3,FALSE)</f>
        <v>Inventories</v>
      </c>
      <c r="S2876" s="39" t="str">
        <f>VLOOKUP(D2876,GL_Master!$A$1:$D$80,4,FALSE)</f>
        <v>Inventory</v>
      </c>
    </row>
    <row r="2877" spans="1:19" x14ac:dyDescent="0.25">
      <c r="A2877" s="39" t="s">
        <v>262</v>
      </c>
      <c r="B2877" s="39" t="s">
        <v>239</v>
      </c>
      <c r="C2877" s="7">
        <v>43922</v>
      </c>
      <c r="D2877" s="39" t="s">
        <v>77</v>
      </c>
      <c r="E2877" s="39">
        <v>1518</v>
      </c>
      <c r="F2877" s="82">
        <f t="shared" si="132"/>
        <v>1.518</v>
      </c>
      <c r="G2877" s="39">
        <f>VLOOKUP(N2877,Currecny_M!$A$1:$P$10,2,FALSE)</f>
        <v>83</v>
      </c>
      <c r="H2877" s="39">
        <f>MATCH(C2877,Currecny_M!$A$1:$P$1,0)</f>
        <v>2</v>
      </c>
      <c r="I2877" s="39">
        <f>VLOOKUP(N2877,Currecny_M!$A$1:$P$10,MATCH(Database!C2877,Currecny_M!$A$1:$P$1,0),FALSE)</f>
        <v>83</v>
      </c>
      <c r="J2877" s="82">
        <f t="shared" si="133"/>
        <v>125.994</v>
      </c>
      <c r="K2877" s="39">
        <f>VLOOKUP('Cover page'!$B$6,Currecny_M!$A$1:$P$10,MATCH(Database!C2877,Currecny_M!$A$1:$P$1,0),FALSE)</f>
        <v>1</v>
      </c>
      <c r="L2877" s="82">
        <f t="shared" si="134"/>
        <v>125.994</v>
      </c>
      <c r="M2877" s="82">
        <f>((E2877/$F$1)*VLOOKUP(N2877,Currecny_M!$A$1:$P$10,MATCH(Database!C2877,Currecny_M!$A$1:$P$1,0),FALSE))/VLOOKUP('Cover page'!$B$6,Currecny_M!$A$1:$P$10,MATCH(Database!C2877,Currecny_M!$A$1:$P$1,0),FALSE)</f>
        <v>125.994</v>
      </c>
      <c r="N2877" s="6" t="str">
        <f>VLOOKUP(B2877,Master!$A$2:$C$11,3,FALSE)</f>
        <v>Euro</v>
      </c>
      <c r="O2877" s="6" t="str">
        <f>VLOOKUP(B2877,Master!$A$2:$C$11,2,FALSE)</f>
        <v>Europe</v>
      </c>
      <c r="Q2877" s="39" t="str">
        <f>VLOOKUP(D2877,GL_Master!$A$1:$D$80,2,FALSE)</f>
        <v>BS</v>
      </c>
      <c r="R2877" s="39" t="str">
        <f>VLOOKUP(D2877,GL_Master!$A$1:$D$80,3,FALSE)</f>
        <v>Inventories</v>
      </c>
      <c r="S2877" s="39" t="str">
        <f>VLOOKUP(D2877,GL_Master!$A$1:$D$80,4,FALSE)</f>
        <v>Inventory</v>
      </c>
    </row>
    <row r="2878" spans="1:19" x14ac:dyDescent="0.25">
      <c r="A2878" s="39" t="s">
        <v>262</v>
      </c>
      <c r="B2878" s="39" t="s">
        <v>239</v>
      </c>
      <c r="C2878" s="7">
        <v>43922</v>
      </c>
      <c r="D2878" s="39" t="s">
        <v>2</v>
      </c>
      <c r="E2878" s="39">
        <v>154988</v>
      </c>
      <c r="F2878" s="82">
        <f t="shared" si="132"/>
        <v>154.988</v>
      </c>
      <c r="G2878" s="39">
        <f>VLOOKUP(N2878,Currecny_M!$A$1:$P$10,2,FALSE)</f>
        <v>83</v>
      </c>
      <c r="H2878" s="39">
        <f>MATCH(C2878,Currecny_M!$A$1:$P$1,0)</f>
        <v>2</v>
      </c>
      <c r="I2878" s="39">
        <f>VLOOKUP(N2878,Currecny_M!$A$1:$P$10,MATCH(Database!C2878,Currecny_M!$A$1:$P$1,0),FALSE)</f>
        <v>83</v>
      </c>
      <c r="J2878" s="82">
        <f t="shared" si="133"/>
        <v>12864.004000000001</v>
      </c>
      <c r="K2878" s="39">
        <f>VLOOKUP('Cover page'!$B$6,Currecny_M!$A$1:$P$10,MATCH(Database!C2878,Currecny_M!$A$1:$P$1,0),FALSE)</f>
        <v>1</v>
      </c>
      <c r="L2878" s="82">
        <f t="shared" si="134"/>
        <v>12864.004000000001</v>
      </c>
      <c r="M2878" s="82">
        <f>((E2878/$F$1)*VLOOKUP(N2878,Currecny_M!$A$1:$P$10,MATCH(Database!C2878,Currecny_M!$A$1:$P$1,0),FALSE))/VLOOKUP('Cover page'!$B$6,Currecny_M!$A$1:$P$10,MATCH(Database!C2878,Currecny_M!$A$1:$P$1,0),FALSE)</f>
        <v>12864.004000000001</v>
      </c>
      <c r="N2878" s="6" t="str">
        <f>VLOOKUP(B2878,Master!$A$2:$C$11,3,FALSE)</f>
        <v>Euro</v>
      </c>
      <c r="O2878" s="6" t="str">
        <f>VLOOKUP(B2878,Master!$A$2:$C$11,2,FALSE)</f>
        <v>Europe</v>
      </c>
      <c r="Q2878" s="39" t="str">
        <f>VLOOKUP(D2878,GL_Master!$A$1:$D$80,2,FALSE)</f>
        <v>BS</v>
      </c>
      <c r="R2878" s="39" t="str">
        <f>VLOOKUP(D2878,GL_Master!$A$1:$D$80,3,FALSE)</f>
        <v>Trade receivables</v>
      </c>
      <c r="S2878" s="39" t="str">
        <f>VLOOKUP(D2878,GL_Master!$A$1:$D$80,4,FALSE)</f>
        <v>Unsecured, considered good</v>
      </c>
    </row>
    <row r="2879" spans="1:19" x14ac:dyDescent="0.25">
      <c r="A2879" s="39" t="s">
        <v>262</v>
      </c>
      <c r="B2879" s="39" t="s">
        <v>239</v>
      </c>
      <c r="C2879" s="7">
        <v>43922</v>
      </c>
      <c r="D2879" s="39" t="s">
        <v>78</v>
      </c>
      <c r="E2879" s="39">
        <v>24</v>
      </c>
      <c r="F2879" s="82">
        <f t="shared" si="132"/>
        <v>2.4E-2</v>
      </c>
      <c r="G2879" s="39">
        <f>VLOOKUP(N2879,Currecny_M!$A$1:$P$10,2,FALSE)</f>
        <v>83</v>
      </c>
      <c r="H2879" s="39">
        <f>MATCH(C2879,Currecny_M!$A$1:$P$1,0)</f>
        <v>2</v>
      </c>
      <c r="I2879" s="39">
        <f>VLOOKUP(N2879,Currecny_M!$A$1:$P$10,MATCH(Database!C2879,Currecny_M!$A$1:$P$1,0),FALSE)</f>
        <v>83</v>
      </c>
      <c r="J2879" s="82">
        <f t="shared" si="133"/>
        <v>1.992</v>
      </c>
      <c r="K2879" s="39">
        <f>VLOOKUP('Cover page'!$B$6,Currecny_M!$A$1:$P$10,MATCH(Database!C2879,Currecny_M!$A$1:$P$1,0),FALSE)</f>
        <v>1</v>
      </c>
      <c r="L2879" s="82">
        <f t="shared" si="134"/>
        <v>1.992</v>
      </c>
      <c r="M2879" s="82">
        <f>((E2879/$F$1)*VLOOKUP(N2879,Currecny_M!$A$1:$P$10,MATCH(Database!C2879,Currecny_M!$A$1:$P$1,0),FALSE))/VLOOKUP('Cover page'!$B$6,Currecny_M!$A$1:$P$10,MATCH(Database!C2879,Currecny_M!$A$1:$P$1,0),FALSE)</f>
        <v>1.992</v>
      </c>
      <c r="N2879" s="6" t="str">
        <f>VLOOKUP(B2879,Master!$A$2:$C$11,3,FALSE)</f>
        <v>Euro</v>
      </c>
      <c r="O2879" s="6" t="str">
        <f>VLOOKUP(B2879,Master!$A$2:$C$11,2,FALSE)</f>
        <v>Europe</v>
      </c>
      <c r="Q2879" s="39" t="str">
        <f>VLOOKUP(D2879,GL_Master!$A$1:$D$80,2,FALSE)</f>
        <v>BS</v>
      </c>
      <c r="R2879" s="39" t="str">
        <f>VLOOKUP(D2879,GL_Master!$A$1:$D$80,3,FALSE)</f>
        <v>Cash &amp; Bank Balances</v>
      </c>
      <c r="S2879" s="39" t="str">
        <f>VLOOKUP(D2879,GL_Master!$A$1:$D$80,4,FALSE)</f>
        <v>Cash In hand</v>
      </c>
    </row>
    <row r="2880" spans="1:19" x14ac:dyDescent="0.25">
      <c r="A2880" s="39" t="s">
        <v>262</v>
      </c>
      <c r="B2880" s="39" t="s">
        <v>239</v>
      </c>
      <c r="C2880" s="7">
        <v>43922</v>
      </c>
      <c r="D2880" s="39" t="s">
        <v>79</v>
      </c>
      <c r="E2880" s="39">
        <v>-6024</v>
      </c>
      <c r="F2880" s="82">
        <f t="shared" si="132"/>
        <v>-6.024</v>
      </c>
      <c r="G2880" s="39">
        <f>VLOOKUP(N2880,Currecny_M!$A$1:$P$10,2,FALSE)</f>
        <v>83</v>
      </c>
      <c r="H2880" s="39">
        <f>MATCH(C2880,Currecny_M!$A$1:$P$1,0)</f>
        <v>2</v>
      </c>
      <c r="I2880" s="39">
        <f>VLOOKUP(N2880,Currecny_M!$A$1:$P$10,MATCH(Database!C2880,Currecny_M!$A$1:$P$1,0),FALSE)</f>
        <v>83</v>
      </c>
      <c r="J2880" s="82">
        <f t="shared" si="133"/>
        <v>-499.99200000000002</v>
      </c>
      <c r="K2880" s="39">
        <f>VLOOKUP('Cover page'!$B$6,Currecny_M!$A$1:$P$10,MATCH(Database!C2880,Currecny_M!$A$1:$P$1,0),FALSE)</f>
        <v>1</v>
      </c>
      <c r="L2880" s="82">
        <f t="shared" si="134"/>
        <v>-499.99200000000002</v>
      </c>
      <c r="M2880" s="82">
        <f>((E2880/$F$1)*VLOOKUP(N2880,Currecny_M!$A$1:$P$10,MATCH(Database!C2880,Currecny_M!$A$1:$P$1,0),FALSE))/VLOOKUP('Cover page'!$B$6,Currecny_M!$A$1:$P$10,MATCH(Database!C2880,Currecny_M!$A$1:$P$1,0),FALSE)</f>
        <v>-499.99200000000002</v>
      </c>
      <c r="N2880" s="6" t="str">
        <f>VLOOKUP(B2880,Master!$A$2:$C$11,3,FALSE)</f>
        <v>Euro</v>
      </c>
      <c r="O2880" s="6" t="str">
        <f>VLOOKUP(B2880,Master!$A$2:$C$11,2,FALSE)</f>
        <v>Europe</v>
      </c>
      <c r="Q2880" s="39" t="str">
        <f>VLOOKUP(D2880,GL_Master!$A$1:$D$80,2,FALSE)</f>
        <v>BS</v>
      </c>
      <c r="R2880" s="39" t="str">
        <f>VLOOKUP(D2880,GL_Master!$A$1:$D$80,3,FALSE)</f>
        <v>Loan Fund</v>
      </c>
      <c r="S2880" s="39" t="str">
        <f>VLOOKUP(D2880,GL_Master!$A$1:$D$80,4,FALSE)</f>
        <v>Term Loan</v>
      </c>
    </row>
    <row r="2881" spans="1:19" x14ac:dyDescent="0.25">
      <c r="A2881" s="39" t="s">
        <v>262</v>
      </c>
      <c r="B2881" s="39" t="s">
        <v>239</v>
      </c>
      <c r="C2881" s="7">
        <v>43922</v>
      </c>
      <c r="D2881" s="39" t="s">
        <v>80</v>
      </c>
      <c r="E2881" s="39">
        <v>169</v>
      </c>
      <c r="F2881" s="82">
        <f t="shared" si="132"/>
        <v>0.16900000000000001</v>
      </c>
      <c r="G2881" s="39">
        <f>VLOOKUP(N2881,Currecny_M!$A$1:$P$10,2,FALSE)</f>
        <v>83</v>
      </c>
      <c r="H2881" s="39">
        <f>MATCH(C2881,Currecny_M!$A$1:$P$1,0)</f>
        <v>2</v>
      </c>
      <c r="I2881" s="39">
        <f>VLOOKUP(N2881,Currecny_M!$A$1:$P$10,MATCH(Database!C2881,Currecny_M!$A$1:$P$1,0),FALSE)</f>
        <v>83</v>
      </c>
      <c r="J2881" s="82">
        <f t="shared" si="133"/>
        <v>14.027000000000001</v>
      </c>
      <c r="K2881" s="39">
        <f>VLOOKUP('Cover page'!$B$6,Currecny_M!$A$1:$P$10,MATCH(Database!C2881,Currecny_M!$A$1:$P$1,0),FALSE)</f>
        <v>1</v>
      </c>
      <c r="L2881" s="82">
        <f t="shared" si="134"/>
        <v>14.027000000000001</v>
      </c>
      <c r="M2881" s="82">
        <f>((E2881/$F$1)*VLOOKUP(N2881,Currecny_M!$A$1:$P$10,MATCH(Database!C2881,Currecny_M!$A$1:$P$1,0),FALSE))/VLOOKUP('Cover page'!$B$6,Currecny_M!$A$1:$P$10,MATCH(Database!C2881,Currecny_M!$A$1:$P$1,0),FALSE)</f>
        <v>14.027000000000001</v>
      </c>
      <c r="N2881" s="6" t="str">
        <f>VLOOKUP(B2881,Master!$A$2:$C$11,3,FALSE)</f>
        <v>Euro</v>
      </c>
      <c r="O2881" s="6" t="str">
        <f>VLOOKUP(B2881,Master!$A$2:$C$11,2,FALSE)</f>
        <v>Europe</v>
      </c>
      <c r="Q2881" s="39" t="str">
        <f>VLOOKUP(D2881,GL_Master!$A$1:$D$80,2,FALSE)</f>
        <v>BS</v>
      </c>
      <c r="R2881" s="39" t="str">
        <f>VLOOKUP(D2881,GL_Master!$A$1:$D$80,3,FALSE)</f>
        <v>Cash &amp; Bank Balances</v>
      </c>
      <c r="S2881" s="39" t="str">
        <f>VLOOKUP(D2881,GL_Master!$A$1:$D$80,4,FALSE)</f>
        <v xml:space="preserve">      On Current Accounts</v>
      </c>
    </row>
    <row r="2882" spans="1:19" x14ac:dyDescent="0.25">
      <c r="A2882" s="39" t="s">
        <v>262</v>
      </c>
      <c r="B2882" s="39" t="s">
        <v>239</v>
      </c>
      <c r="C2882" s="7">
        <v>43922</v>
      </c>
      <c r="D2882" s="39" t="s">
        <v>81</v>
      </c>
      <c r="E2882" s="39">
        <v>12145</v>
      </c>
      <c r="F2882" s="82">
        <f t="shared" si="132"/>
        <v>12.145</v>
      </c>
      <c r="G2882" s="39">
        <f>VLOOKUP(N2882,Currecny_M!$A$1:$P$10,2,FALSE)</f>
        <v>83</v>
      </c>
      <c r="H2882" s="39">
        <f>MATCH(C2882,Currecny_M!$A$1:$P$1,0)</f>
        <v>2</v>
      </c>
      <c r="I2882" s="39">
        <f>VLOOKUP(N2882,Currecny_M!$A$1:$P$10,MATCH(Database!C2882,Currecny_M!$A$1:$P$1,0),FALSE)</f>
        <v>83</v>
      </c>
      <c r="J2882" s="82">
        <f t="shared" si="133"/>
        <v>1008.035</v>
      </c>
      <c r="K2882" s="39">
        <f>VLOOKUP('Cover page'!$B$6,Currecny_M!$A$1:$P$10,MATCH(Database!C2882,Currecny_M!$A$1:$P$1,0),FALSE)</f>
        <v>1</v>
      </c>
      <c r="L2882" s="82">
        <f t="shared" si="134"/>
        <v>1008.035</v>
      </c>
      <c r="M2882" s="82">
        <f>((E2882/$F$1)*VLOOKUP(N2882,Currecny_M!$A$1:$P$10,MATCH(Database!C2882,Currecny_M!$A$1:$P$1,0),FALSE))/VLOOKUP('Cover page'!$B$6,Currecny_M!$A$1:$P$10,MATCH(Database!C2882,Currecny_M!$A$1:$P$1,0),FALSE)</f>
        <v>1008.035</v>
      </c>
      <c r="N2882" s="6" t="str">
        <f>VLOOKUP(B2882,Master!$A$2:$C$11,3,FALSE)</f>
        <v>Euro</v>
      </c>
      <c r="O2882" s="6" t="str">
        <f>VLOOKUP(B2882,Master!$A$2:$C$11,2,FALSE)</f>
        <v>Europe</v>
      </c>
      <c r="Q2882" s="39" t="str">
        <f>VLOOKUP(D2882,GL_Master!$A$1:$D$80,2,FALSE)</f>
        <v>BS</v>
      </c>
      <c r="R2882" s="39" t="str">
        <f>VLOOKUP(D2882,GL_Master!$A$1:$D$80,3,FALSE)</f>
        <v>Other Current Assets</v>
      </c>
      <c r="S2882" s="39" t="str">
        <f>VLOOKUP(D2882,GL_Master!$A$1:$D$80,4,FALSE)</f>
        <v>Advance tax recoverable (net of provision )</v>
      </c>
    </row>
    <row r="2883" spans="1:19" x14ac:dyDescent="0.25">
      <c r="A2883" s="39" t="s">
        <v>262</v>
      </c>
      <c r="B2883" s="39" t="s">
        <v>239</v>
      </c>
      <c r="C2883" s="7">
        <v>43922</v>
      </c>
      <c r="D2883" s="39" t="s">
        <v>19</v>
      </c>
      <c r="E2883" s="39">
        <v>120</v>
      </c>
      <c r="F2883" s="82">
        <f t="shared" si="132"/>
        <v>0.12</v>
      </c>
      <c r="G2883" s="39">
        <f>VLOOKUP(N2883,Currecny_M!$A$1:$P$10,2,FALSE)</f>
        <v>83</v>
      </c>
      <c r="H2883" s="39">
        <f>MATCH(C2883,Currecny_M!$A$1:$P$1,0)</f>
        <v>2</v>
      </c>
      <c r="I2883" s="39">
        <f>VLOOKUP(N2883,Currecny_M!$A$1:$P$10,MATCH(Database!C2883,Currecny_M!$A$1:$P$1,0),FALSE)</f>
        <v>83</v>
      </c>
      <c r="J2883" s="82">
        <f t="shared" si="133"/>
        <v>9.9599999999999991</v>
      </c>
      <c r="K2883" s="39">
        <f>VLOOKUP('Cover page'!$B$6,Currecny_M!$A$1:$P$10,MATCH(Database!C2883,Currecny_M!$A$1:$P$1,0),FALSE)</f>
        <v>1</v>
      </c>
      <c r="L2883" s="82">
        <f t="shared" si="134"/>
        <v>9.9599999999999991</v>
      </c>
      <c r="M2883" s="82">
        <f>((E2883/$F$1)*VLOOKUP(N2883,Currecny_M!$A$1:$P$10,MATCH(Database!C2883,Currecny_M!$A$1:$P$1,0),FALSE))/VLOOKUP('Cover page'!$B$6,Currecny_M!$A$1:$P$10,MATCH(Database!C2883,Currecny_M!$A$1:$P$1,0),FALSE)</f>
        <v>9.9599999999999991</v>
      </c>
      <c r="N2883" s="6" t="str">
        <f>VLOOKUP(B2883,Master!$A$2:$C$11,3,FALSE)</f>
        <v>Euro</v>
      </c>
      <c r="O2883" s="6" t="str">
        <f>VLOOKUP(B2883,Master!$A$2:$C$11,2,FALSE)</f>
        <v>Europe</v>
      </c>
      <c r="Q2883" s="39" t="str">
        <f>VLOOKUP(D2883,GL_Master!$A$1:$D$80,2,FALSE)</f>
        <v>BS</v>
      </c>
      <c r="R2883" s="39" t="str">
        <f>VLOOKUP(D2883,GL_Master!$A$1:$D$80,3,FALSE)</f>
        <v>Short-term loan and advances</v>
      </c>
      <c r="S2883" s="39" t="str">
        <f>VLOOKUP(D2883,GL_Master!$A$1:$D$80,4,FALSE)</f>
        <v>Prepaid expenses</v>
      </c>
    </row>
    <row r="2884" spans="1:19" x14ac:dyDescent="0.25">
      <c r="A2884" s="39" t="s">
        <v>262</v>
      </c>
      <c r="B2884" s="39" t="s">
        <v>239</v>
      </c>
      <c r="C2884" s="7">
        <v>43922</v>
      </c>
      <c r="D2884" s="39" t="s">
        <v>82</v>
      </c>
      <c r="E2884" s="39">
        <v>1301</v>
      </c>
      <c r="F2884" s="82">
        <f t="shared" ref="F2884:F2947" si="135">E2884/$F$1</f>
        <v>1.3009999999999999</v>
      </c>
      <c r="G2884" s="39">
        <f>VLOOKUP(N2884,Currecny_M!$A$1:$P$10,2,FALSE)</f>
        <v>83</v>
      </c>
      <c r="H2884" s="39">
        <f>MATCH(C2884,Currecny_M!$A$1:$P$1,0)</f>
        <v>2</v>
      </c>
      <c r="I2884" s="39">
        <f>VLOOKUP(N2884,Currecny_M!$A$1:$P$10,MATCH(Database!C2884,Currecny_M!$A$1:$P$1,0),FALSE)</f>
        <v>83</v>
      </c>
      <c r="J2884" s="82">
        <f t="shared" ref="J2884:J2947" si="136">F2884*I2884</f>
        <v>107.98299999999999</v>
      </c>
      <c r="K2884" s="39">
        <f>VLOOKUP('Cover page'!$B$6,Currecny_M!$A$1:$P$10,MATCH(Database!C2884,Currecny_M!$A$1:$P$1,0),FALSE)</f>
        <v>1</v>
      </c>
      <c r="L2884" s="82">
        <f t="shared" ref="L2884:L2947" si="137">J2884/K2884</f>
        <v>107.98299999999999</v>
      </c>
      <c r="M2884" s="82">
        <f>((E2884/$F$1)*VLOOKUP(N2884,Currecny_M!$A$1:$P$10,MATCH(Database!C2884,Currecny_M!$A$1:$P$1,0),FALSE))/VLOOKUP('Cover page'!$B$6,Currecny_M!$A$1:$P$10,MATCH(Database!C2884,Currecny_M!$A$1:$P$1,0),FALSE)</f>
        <v>107.98299999999999</v>
      </c>
      <c r="N2884" s="6" t="str">
        <f>VLOOKUP(B2884,Master!$A$2:$C$11,3,FALSE)</f>
        <v>Euro</v>
      </c>
      <c r="O2884" s="6" t="str">
        <f>VLOOKUP(B2884,Master!$A$2:$C$11,2,FALSE)</f>
        <v>Europe</v>
      </c>
      <c r="Q2884" s="39" t="str">
        <f>VLOOKUP(D2884,GL_Master!$A$1:$D$80,2,FALSE)</f>
        <v>BS</v>
      </c>
      <c r="R2884" s="39" t="str">
        <f>VLOOKUP(D2884,GL_Master!$A$1:$D$80,3,FALSE)</f>
        <v>Short-term loan and advances</v>
      </c>
      <c r="S2884" s="39" t="str">
        <f>VLOOKUP(D2884,GL_Master!$A$1:$D$80,4,FALSE)</f>
        <v>Advance to vendor/employees</v>
      </c>
    </row>
    <row r="2885" spans="1:19" x14ac:dyDescent="0.25">
      <c r="A2885" s="39" t="s">
        <v>262</v>
      </c>
      <c r="B2885" s="39" t="s">
        <v>239</v>
      </c>
      <c r="C2885" s="7">
        <v>43922</v>
      </c>
      <c r="D2885" s="39" t="s">
        <v>83</v>
      </c>
      <c r="E2885" s="39">
        <v>867</v>
      </c>
      <c r="F2885" s="82">
        <f t="shared" si="135"/>
        <v>0.86699999999999999</v>
      </c>
      <c r="G2885" s="39">
        <f>VLOOKUP(N2885,Currecny_M!$A$1:$P$10,2,FALSE)</f>
        <v>83</v>
      </c>
      <c r="H2885" s="39">
        <f>MATCH(C2885,Currecny_M!$A$1:$P$1,0)</f>
        <v>2</v>
      </c>
      <c r="I2885" s="39">
        <f>VLOOKUP(N2885,Currecny_M!$A$1:$P$10,MATCH(Database!C2885,Currecny_M!$A$1:$P$1,0),FALSE)</f>
        <v>83</v>
      </c>
      <c r="J2885" s="82">
        <f t="shared" si="136"/>
        <v>71.960999999999999</v>
      </c>
      <c r="K2885" s="39">
        <f>VLOOKUP('Cover page'!$B$6,Currecny_M!$A$1:$P$10,MATCH(Database!C2885,Currecny_M!$A$1:$P$1,0),FALSE)</f>
        <v>1</v>
      </c>
      <c r="L2885" s="82">
        <f t="shared" si="137"/>
        <v>71.960999999999999</v>
      </c>
      <c r="M2885" s="82">
        <f>((E2885/$F$1)*VLOOKUP(N2885,Currecny_M!$A$1:$P$10,MATCH(Database!C2885,Currecny_M!$A$1:$P$1,0),FALSE))/VLOOKUP('Cover page'!$B$6,Currecny_M!$A$1:$P$10,MATCH(Database!C2885,Currecny_M!$A$1:$P$1,0),FALSE)</f>
        <v>71.960999999999999</v>
      </c>
      <c r="N2885" s="6" t="str">
        <f>VLOOKUP(B2885,Master!$A$2:$C$11,3,FALSE)</f>
        <v>Euro</v>
      </c>
      <c r="O2885" s="6" t="str">
        <f>VLOOKUP(B2885,Master!$A$2:$C$11,2,FALSE)</f>
        <v>Europe</v>
      </c>
      <c r="Q2885" s="39" t="str">
        <f>VLOOKUP(D2885,GL_Master!$A$1:$D$80,2,FALSE)</f>
        <v>BS</v>
      </c>
      <c r="R2885" s="39" t="str">
        <f>VLOOKUP(D2885,GL_Master!$A$1:$D$80,3,FALSE)</f>
        <v>Other Current Assets</v>
      </c>
      <c r="S2885" s="39" t="str">
        <f>VLOOKUP(D2885,GL_Master!$A$1:$D$80,4,FALSE)</f>
        <v>Security deposits ( Unsecured, considered good)</v>
      </c>
    </row>
    <row r="2886" spans="1:19" x14ac:dyDescent="0.25">
      <c r="A2886" s="39" t="s">
        <v>262</v>
      </c>
      <c r="B2886" s="39" t="s">
        <v>239</v>
      </c>
      <c r="C2886" s="7">
        <v>43922</v>
      </c>
      <c r="D2886" s="39" t="s">
        <v>246</v>
      </c>
      <c r="E2886" s="39">
        <v>-102602</v>
      </c>
      <c r="F2886" s="82">
        <f t="shared" si="135"/>
        <v>-102.602</v>
      </c>
      <c r="G2886" s="39">
        <f>VLOOKUP(N2886,Currecny_M!$A$1:$P$10,2,FALSE)</f>
        <v>83</v>
      </c>
      <c r="H2886" s="39">
        <f>MATCH(C2886,Currecny_M!$A$1:$P$1,0)</f>
        <v>2</v>
      </c>
      <c r="I2886" s="39">
        <f>VLOOKUP(N2886,Currecny_M!$A$1:$P$10,MATCH(Database!C2886,Currecny_M!$A$1:$P$1,0),FALSE)</f>
        <v>83</v>
      </c>
      <c r="J2886" s="82">
        <f t="shared" si="136"/>
        <v>-8515.9660000000003</v>
      </c>
      <c r="K2886" s="39">
        <f>VLOOKUP('Cover page'!$B$6,Currecny_M!$A$1:$P$10,MATCH(Database!C2886,Currecny_M!$A$1:$P$1,0),FALSE)</f>
        <v>1</v>
      </c>
      <c r="L2886" s="82">
        <f t="shared" si="137"/>
        <v>-8515.9660000000003</v>
      </c>
      <c r="M2886" s="82">
        <f>((E2886/$F$1)*VLOOKUP(N2886,Currecny_M!$A$1:$P$10,MATCH(Database!C2886,Currecny_M!$A$1:$P$1,0),FALSE))/VLOOKUP('Cover page'!$B$6,Currecny_M!$A$1:$P$10,MATCH(Database!C2886,Currecny_M!$A$1:$P$1,0),FALSE)</f>
        <v>-8515.9660000000003</v>
      </c>
      <c r="N2886" s="6" t="str">
        <f>VLOOKUP(B2886,Master!$A$2:$C$11,3,FALSE)</f>
        <v>Euro</v>
      </c>
      <c r="O2886" s="6" t="str">
        <f>VLOOKUP(B2886,Master!$A$2:$C$11,2,FALSE)</f>
        <v>Europe</v>
      </c>
      <c r="Q2886" s="39" t="str">
        <f>VLOOKUP(D2886,GL_Master!$A$1:$D$80,2,FALSE)</f>
        <v>PL</v>
      </c>
      <c r="R2886" s="39" t="str">
        <f>VLOOKUP(D2886,GL_Master!$A$1:$D$80,3,FALSE)</f>
        <v>Revenue from Operations</v>
      </c>
      <c r="S2886" s="39" t="str">
        <f>VLOOKUP(D2886,GL_Master!$A$1:$D$80,4,FALSE)</f>
        <v>Contract revenue</v>
      </c>
    </row>
    <row r="2887" spans="1:19" x14ac:dyDescent="0.25">
      <c r="A2887" s="39" t="s">
        <v>262</v>
      </c>
      <c r="B2887" s="39" t="s">
        <v>239</v>
      </c>
      <c r="C2887" s="7">
        <v>43922</v>
      </c>
      <c r="D2887" s="39" t="s">
        <v>134</v>
      </c>
      <c r="E2887" s="39">
        <v>-795</v>
      </c>
      <c r="F2887" s="82">
        <f t="shared" si="135"/>
        <v>-0.79500000000000004</v>
      </c>
      <c r="G2887" s="39">
        <f>VLOOKUP(N2887,Currecny_M!$A$1:$P$10,2,FALSE)</f>
        <v>83</v>
      </c>
      <c r="H2887" s="39">
        <f>MATCH(C2887,Currecny_M!$A$1:$P$1,0)</f>
        <v>2</v>
      </c>
      <c r="I2887" s="39">
        <f>VLOOKUP(N2887,Currecny_M!$A$1:$P$10,MATCH(Database!C2887,Currecny_M!$A$1:$P$1,0),FALSE)</f>
        <v>83</v>
      </c>
      <c r="J2887" s="82">
        <f t="shared" si="136"/>
        <v>-65.984999999999999</v>
      </c>
      <c r="K2887" s="39">
        <f>VLOOKUP('Cover page'!$B$6,Currecny_M!$A$1:$P$10,MATCH(Database!C2887,Currecny_M!$A$1:$P$1,0),FALSE)</f>
        <v>1</v>
      </c>
      <c r="L2887" s="82">
        <f t="shared" si="137"/>
        <v>-65.984999999999999</v>
      </c>
      <c r="M2887" s="82">
        <f>((E2887/$F$1)*VLOOKUP(N2887,Currecny_M!$A$1:$P$10,MATCH(Database!C2887,Currecny_M!$A$1:$P$1,0),FALSE))/VLOOKUP('Cover page'!$B$6,Currecny_M!$A$1:$P$10,MATCH(Database!C2887,Currecny_M!$A$1:$P$1,0),FALSE)</f>
        <v>-65.984999999999999</v>
      </c>
      <c r="N2887" s="6" t="str">
        <f>VLOOKUP(B2887,Master!$A$2:$C$11,3,FALSE)</f>
        <v>Euro</v>
      </c>
      <c r="O2887" s="6" t="str">
        <f>VLOOKUP(B2887,Master!$A$2:$C$11,2,FALSE)</f>
        <v>Europe</v>
      </c>
      <c r="Q2887" s="39" t="str">
        <f>VLOOKUP(D2887,GL_Master!$A$1:$D$80,2,FALSE)</f>
        <v>PL</v>
      </c>
      <c r="R2887" s="39" t="str">
        <f>VLOOKUP(D2887,GL_Master!$A$1:$D$80,3,FALSE)</f>
        <v>Other Income</v>
      </c>
      <c r="S2887" s="39" t="str">
        <f>VLOOKUP(D2887,GL_Master!$A$1:$D$80,4,FALSE)</f>
        <v>Other Income</v>
      </c>
    </row>
    <row r="2888" spans="1:19" x14ac:dyDescent="0.25">
      <c r="A2888" s="39" t="s">
        <v>262</v>
      </c>
      <c r="B2888" s="39" t="s">
        <v>239</v>
      </c>
      <c r="C2888" s="7">
        <v>43922</v>
      </c>
      <c r="D2888" s="39" t="s">
        <v>86</v>
      </c>
      <c r="E2888" s="39">
        <v>48</v>
      </c>
      <c r="F2888" s="82">
        <f t="shared" si="135"/>
        <v>4.8000000000000001E-2</v>
      </c>
      <c r="G2888" s="39">
        <f>VLOOKUP(N2888,Currecny_M!$A$1:$P$10,2,FALSE)</f>
        <v>83</v>
      </c>
      <c r="H2888" s="39">
        <f>MATCH(C2888,Currecny_M!$A$1:$P$1,0)</f>
        <v>2</v>
      </c>
      <c r="I2888" s="39">
        <f>VLOOKUP(N2888,Currecny_M!$A$1:$P$10,MATCH(Database!C2888,Currecny_M!$A$1:$P$1,0),FALSE)</f>
        <v>83</v>
      </c>
      <c r="J2888" s="82">
        <f t="shared" si="136"/>
        <v>3.984</v>
      </c>
      <c r="K2888" s="39">
        <f>VLOOKUP('Cover page'!$B$6,Currecny_M!$A$1:$P$10,MATCH(Database!C2888,Currecny_M!$A$1:$P$1,0),FALSE)</f>
        <v>1</v>
      </c>
      <c r="L2888" s="82">
        <f t="shared" si="137"/>
        <v>3.984</v>
      </c>
      <c r="M2888" s="82">
        <f>((E2888/$F$1)*VLOOKUP(N2888,Currecny_M!$A$1:$P$10,MATCH(Database!C2888,Currecny_M!$A$1:$P$1,0),FALSE))/VLOOKUP('Cover page'!$B$6,Currecny_M!$A$1:$P$10,MATCH(Database!C2888,Currecny_M!$A$1:$P$1,0),FALSE)</f>
        <v>3.984</v>
      </c>
      <c r="N2888" s="6" t="str">
        <f>VLOOKUP(B2888,Master!$A$2:$C$11,3,FALSE)</f>
        <v>Euro</v>
      </c>
      <c r="O2888" s="6" t="str">
        <f>VLOOKUP(B2888,Master!$A$2:$C$11,2,FALSE)</f>
        <v>Europe</v>
      </c>
      <c r="Q2888" s="39" t="str">
        <f>VLOOKUP(D2888,GL_Master!$A$1:$D$80,2,FALSE)</f>
        <v>PL</v>
      </c>
      <c r="R2888" s="39" t="str">
        <f>VLOOKUP(D2888,GL_Master!$A$1:$D$80,3,FALSE)</f>
        <v>COGS</v>
      </c>
      <c r="S2888" s="39" t="str">
        <f>VLOOKUP(D2888,GL_Master!$A$1:$D$80,4,FALSE)</f>
        <v>Purchase of other traded goods</v>
      </c>
    </row>
    <row r="2889" spans="1:19" x14ac:dyDescent="0.25">
      <c r="A2889" s="39" t="s">
        <v>262</v>
      </c>
      <c r="B2889" s="39" t="s">
        <v>239</v>
      </c>
      <c r="C2889" s="7">
        <v>43922</v>
      </c>
      <c r="D2889" s="39" t="s">
        <v>87</v>
      </c>
      <c r="E2889" s="39">
        <v>24</v>
      </c>
      <c r="F2889" s="82">
        <f t="shared" si="135"/>
        <v>2.4E-2</v>
      </c>
      <c r="G2889" s="39">
        <f>VLOOKUP(N2889,Currecny_M!$A$1:$P$10,2,FALSE)</f>
        <v>83</v>
      </c>
      <c r="H2889" s="39">
        <f>MATCH(C2889,Currecny_M!$A$1:$P$1,0)</f>
        <v>2</v>
      </c>
      <c r="I2889" s="39">
        <f>VLOOKUP(N2889,Currecny_M!$A$1:$P$10,MATCH(Database!C2889,Currecny_M!$A$1:$P$1,0),FALSE)</f>
        <v>83</v>
      </c>
      <c r="J2889" s="82">
        <f t="shared" si="136"/>
        <v>1.992</v>
      </c>
      <c r="K2889" s="39">
        <f>VLOOKUP('Cover page'!$B$6,Currecny_M!$A$1:$P$10,MATCH(Database!C2889,Currecny_M!$A$1:$P$1,0),FALSE)</f>
        <v>1</v>
      </c>
      <c r="L2889" s="82">
        <f t="shared" si="137"/>
        <v>1.992</v>
      </c>
      <c r="M2889" s="82">
        <f>((E2889/$F$1)*VLOOKUP(N2889,Currecny_M!$A$1:$P$10,MATCH(Database!C2889,Currecny_M!$A$1:$P$1,0),FALSE))/VLOOKUP('Cover page'!$B$6,Currecny_M!$A$1:$P$10,MATCH(Database!C2889,Currecny_M!$A$1:$P$1,0),FALSE)</f>
        <v>1.992</v>
      </c>
      <c r="N2889" s="6" t="str">
        <f>VLOOKUP(B2889,Master!$A$2:$C$11,3,FALSE)</f>
        <v>Euro</v>
      </c>
      <c r="O2889" s="6" t="str">
        <f>VLOOKUP(B2889,Master!$A$2:$C$11,2,FALSE)</f>
        <v>Europe</v>
      </c>
      <c r="Q2889" s="39" t="str">
        <f>VLOOKUP(D2889,GL_Master!$A$1:$D$80,2,FALSE)</f>
        <v>PL</v>
      </c>
      <c r="R2889" s="39" t="str">
        <f>VLOOKUP(D2889,GL_Master!$A$1:$D$80,3,FALSE)</f>
        <v>COGS</v>
      </c>
      <c r="S2889" s="39" t="str">
        <f>VLOOKUP(D2889,GL_Master!$A$1:$D$80,4,FALSE)</f>
        <v>Civil, Installation, Commissioning and Other miscellaneous expenses</v>
      </c>
    </row>
    <row r="2890" spans="1:19" x14ac:dyDescent="0.25">
      <c r="A2890" s="39" t="s">
        <v>262</v>
      </c>
      <c r="B2890" s="39" t="s">
        <v>239</v>
      </c>
      <c r="C2890" s="7">
        <v>43922</v>
      </c>
      <c r="D2890" s="39" t="s">
        <v>88</v>
      </c>
      <c r="E2890" s="39">
        <v>72</v>
      </c>
      <c r="F2890" s="82">
        <f t="shared" si="135"/>
        <v>7.1999999999999995E-2</v>
      </c>
      <c r="G2890" s="39">
        <f>VLOOKUP(N2890,Currecny_M!$A$1:$P$10,2,FALSE)</f>
        <v>83</v>
      </c>
      <c r="H2890" s="39">
        <f>MATCH(C2890,Currecny_M!$A$1:$P$1,0)</f>
        <v>2</v>
      </c>
      <c r="I2890" s="39">
        <f>VLOOKUP(N2890,Currecny_M!$A$1:$P$10,MATCH(Database!C2890,Currecny_M!$A$1:$P$1,0),FALSE)</f>
        <v>83</v>
      </c>
      <c r="J2890" s="82">
        <f t="shared" si="136"/>
        <v>5.976</v>
      </c>
      <c r="K2890" s="39">
        <f>VLOOKUP('Cover page'!$B$6,Currecny_M!$A$1:$P$10,MATCH(Database!C2890,Currecny_M!$A$1:$P$1,0),FALSE)</f>
        <v>1</v>
      </c>
      <c r="L2890" s="82">
        <f t="shared" si="137"/>
        <v>5.976</v>
      </c>
      <c r="M2890" s="82">
        <f>((E2890/$F$1)*VLOOKUP(N2890,Currecny_M!$A$1:$P$10,MATCH(Database!C2890,Currecny_M!$A$1:$P$1,0),FALSE))/VLOOKUP('Cover page'!$B$6,Currecny_M!$A$1:$P$10,MATCH(Database!C2890,Currecny_M!$A$1:$P$1,0),FALSE)</f>
        <v>5.976</v>
      </c>
      <c r="N2890" s="6" t="str">
        <f>VLOOKUP(B2890,Master!$A$2:$C$11,3,FALSE)</f>
        <v>Euro</v>
      </c>
      <c r="O2890" s="6" t="str">
        <f>VLOOKUP(B2890,Master!$A$2:$C$11,2,FALSE)</f>
        <v>Europe</v>
      </c>
      <c r="Q2890" s="39" t="str">
        <f>VLOOKUP(D2890,GL_Master!$A$1:$D$80,2,FALSE)</f>
        <v>PL</v>
      </c>
      <c r="R2890" s="39" t="str">
        <f>VLOOKUP(D2890,GL_Master!$A$1:$D$80,3,FALSE)</f>
        <v>COGS</v>
      </c>
      <c r="S2890" s="39" t="str">
        <f>VLOOKUP(D2890,GL_Master!$A$1:$D$80,4,FALSE)</f>
        <v>Civil, Installation, Commissioning and Other miscellaneous expenses</v>
      </c>
    </row>
    <row r="2891" spans="1:19" x14ac:dyDescent="0.25">
      <c r="A2891" s="39" t="s">
        <v>262</v>
      </c>
      <c r="B2891" s="39" t="s">
        <v>239</v>
      </c>
      <c r="C2891" s="7">
        <v>43922</v>
      </c>
      <c r="D2891" s="39" t="s">
        <v>89</v>
      </c>
      <c r="E2891" s="39">
        <v>145</v>
      </c>
      <c r="F2891" s="82">
        <f t="shared" si="135"/>
        <v>0.14499999999999999</v>
      </c>
      <c r="G2891" s="39">
        <f>VLOOKUP(N2891,Currecny_M!$A$1:$P$10,2,FALSE)</f>
        <v>83</v>
      </c>
      <c r="H2891" s="39">
        <f>MATCH(C2891,Currecny_M!$A$1:$P$1,0)</f>
        <v>2</v>
      </c>
      <c r="I2891" s="39">
        <f>VLOOKUP(N2891,Currecny_M!$A$1:$P$10,MATCH(Database!C2891,Currecny_M!$A$1:$P$1,0),FALSE)</f>
        <v>83</v>
      </c>
      <c r="J2891" s="82">
        <f t="shared" si="136"/>
        <v>12.034999999999998</v>
      </c>
      <c r="K2891" s="39">
        <f>VLOOKUP('Cover page'!$B$6,Currecny_M!$A$1:$P$10,MATCH(Database!C2891,Currecny_M!$A$1:$P$1,0),FALSE)</f>
        <v>1</v>
      </c>
      <c r="L2891" s="82">
        <f t="shared" si="137"/>
        <v>12.034999999999998</v>
      </c>
      <c r="M2891" s="82">
        <f>((E2891/$F$1)*VLOOKUP(N2891,Currecny_M!$A$1:$P$10,MATCH(Database!C2891,Currecny_M!$A$1:$P$1,0),FALSE))/VLOOKUP('Cover page'!$B$6,Currecny_M!$A$1:$P$10,MATCH(Database!C2891,Currecny_M!$A$1:$P$1,0),FALSE)</f>
        <v>12.034999999999998</v>
      </c>
      <c r="N2891" s="6" t="str">
        <f>VLOOKUP(B2891,Master!$A$2:$C$11,3,FALSE)</f>
        <v>Euro</v>
      </c>
      <c r="O2891" s="6" t="str">
        <f>VLOOKUP(B2891,Master!$A$2:$C$11,2,FALSE)</f>
        <v>Europe</v>
      </c>
      <c r="Q2891" s="39" t="str">
        <f>VLOOKUP(D2891,GL_Master!$A$1:$D$80,2,FALSE)</f>
        <v>PL</v>
      </c>
      <c r="R2891" s="39" t="str">
        <f>VLOOKUP(D2891,GL_Master!$A$1:$D$80,3,FALSE)</f>
        <v>COGS</v>
      </c>
      <c r="S2891" s="39" t="str">
        <f>VLOOKUP(D2891,GL_Master!$A$1:$D$80,4,FALSE)</f>
        <v>project Expenses</v>
      </c>
    </row>
    <row r="2892" spans="1:19" x14ac:dyDescent="0.25">
      <c r="A2892" s="39" t="s">
        <v>262</v>
      </c>
      <c r="B2892" s="39" t="s">
        <v>239</v>
      </c>
      <c r="C2892" s="7">
        <v>43922</v>
      </c>
      <c r="D2892" s="39" t="s">
        <v>90</v>
      </c>
      <c r="E2892" s="39">
        <v>48</v>
      </c>
      <c r="F2892" s="82">
        <f t="shared" si="135"/>
        <v>4.8000000000000001E-2</v>
      </c>
      <c r="G2892" s="39">
        <f>VLOOKUP(N2892,Currecny_M!$A$1:$P$10,2,FALSE)</f>
        <v>83</v>
      </c>
      <c r="H2892" s="39">
        <f>MATCH(C2892,Currecny_M!$A$1:$P$1,0)</f>
        <v>2</v>
      </c>
      <c r="I2892" s="39">
        <f>VLOOKUP(N2892,Currecny_M!$A$1:$P$10,MATCH(Database!C2892,Currecny_M!$A$1:$P$1,0),FALSE)</f>
        <v>83</v>
      </c>
      <c r="J2892" s="82">
        <f t="shared" si="136"/>
        <v>3.984</v>
      </c>
      <c r="K2892" s="39">
        <f>VLOOKUP('Cover page'!$B$6,Currecny_M!$A$1:$P$10,MATCH(Database!C2892,Currecny_M!$A$1:$P$1,0),FALSE)</f>
        <v>1</v>
      </c>
      <c r="L2892" s="82">
        <f t="shared" si="137"/>
        <v>3.984</v>
      </c>
      <c r="M2892" s="82">
        <f>((E2892/$F$1)*VLOOKUP(N2892,Currecny_M!$A$1:$P$10,MATCH(Database!C2892,Currecny_M!$A$1:$P$1,0),FALSE))/VLOOKUP('Cover page'!$B$6,Currecny_M!$A$1:$P$10,MATCH(Database!C2892,Currecny_M!$A$1:$P$1,0),FALSE)</f>
        <v>3.984</v>
      </c>
      <c r="N2892" s="6" t="str">
        <f>VLOOKUP(B2892,Master!$A$2:$C$11,3,FALSE)</f>
        <v>Euro</v>
      </c>
      <c r="O2892" s="6" t="str">
        <f>VLOOKUP(B2892,Master!$A$2:$C$11,2,FALSE)</f>
        <v>Europe</v>
      </c>
      <c r="Q2892" s="39" t="str">
        <f>VLOOKUP(D2892,GL_Master!$A$1:$D$80,2,FALSE)</f>
        <v>PL</v>
      </c>
      <c r="R2892" s="39" t="str">
        <f>VLOOKUP(D2892,GL_Master!$A$1:$D$80,3,FALSE)</f>
        <v>Office utility</v>
      </c>
      <c r="S2892" s="39" t="str">
        <f>VLOOKUP(D2892,GL_Master!$A$1:$D$80,4,FALSE)</f>
        <v>Electricity Expenses</v>
      </c>
    </row>
    <row r="2893" spans="1:19" x14ac:dyDescent="0.25">
      <c r="A2893" s="39" t="s">
        <v>262</v>
      </c>
      <c r="B2893" s="39" t="s">
        <v>239</v>
      </c>
      <c r="C2893" s="7">
        <v>43922</v>
      </c>
      <c r="D2893" s="39" t="s">
        <v>91</v>
      </c>
      <c r="E2893" s="39">
        <v>96</v>
      </c>
      <c r="F2893" s="82">
        <f t="shared" si="135"/>
        <v>9.6000000000000002E-2</v>
      </c>
      <c r="G2893" s="39">
        <f>VLOOKUP(N2893,Currecny_M!$A$1:$P$10,2,FALSE)</f>
        <v>83</v>
      </c>
      <c r="H2893" s="39">
        <f>MATCH(C2893,Currecny_M!$A$1:$P$1,0)</f>
        <v>2</v>
      </c>
      <c r="I2893" s="39">
        <f>VLOOKUP(N2893,Currecny_M!$A$1:$P$10,MATCH(Database!C2893,Currecny_M!$A$1:$P$1,0),FALSE)</f>
        <v>83</v>
      </c>
      <c r="J2893" s="82">
        <f t="shared" si="136"/>
        <v>7.968</v>
      </c>
      <c r="K2893" s="39">
        <f>VLOOKUP('Cover page'!$B$6,Currecny_M!$A$1:$P$10,MATCH(Database!C2893,Currecny_M!$A$1:$P$1,0),FALSE)</f>
        <v>1</v>
      </c>
      <c r="L2893" s="82">
        <f t="shared" si="137"/>
        <v>7.968</v>
      </c>
      <c r="M2893" s="82">
        <f>((E2893/$F$1)*VLOOKUP(N2893,Currecny_M!$A$1:$P$10,MATCH(Database!C2893,Currecny_M!$A$1:$P$1,0),FALSE))/VLOOKUP('Cover page'!$B$6,Currecny_M!$A$1:$P$10,MATCH(Database!C2893,Currecny_M!$A$1:$P$1,0),FALSE)</f>
        <v>7.968</v>
      </c>
      <c r="N2893" s="6" t="str">
        <f>VLOOKUP(B2893,Master!$A$2:$C$11,3,FALSE)</f>
        <v>Euro</v>
      </c>
      <c r="O2893" s="6" t="str">
        <f>VLOOKUP(B2893,Master!$A$2:$C$11,2,FALSE)</f>
        <v>Europe</v>
      </c>
      <c r="Q2893" s="39" t="str">
        <f>VLOOKUP(D2893,GL_Master!$A$1:$D$80,2,FALSE)</f>
        <v>PL</v>
      </c>
      <c r="R2893" s="39" t="str">
        <f>VLOOKUP(D2893,GL_Master!$A$1:$D$80,3,FALSE)</f>
        <v>Misc. expenses</v>
      </c>
      <c r="S2893" s="39" t="str">
        <f>VLOOKUP(D2893,GL_Master!$A$1:$D$80,4,FALSE)</f>
        <v>Repair &amp; Maintenance</v>
      </c>
    </row>
    <row r="2894" spans="1:19" x14ac:dyDescent="0.25">
      <c r="A2894" s="39" t="s">
        <v>262</v>
      </c>
      <c r="B2894" s="39" t="s">
        <v>239</v>
      </c>
      <c r="C2894" s="7">
        <v>43922</v>
      </c>
      <c r="D2894" s="39" t="s">
        <v>92</v>
      </c>
      <c r="E2894" s="39">
        <v>72</v>
      </c>
      <c r="F2894" s="82">
        <f t="shared" si="135"/>
        <v>7.1999999999999995E-2</v>
      </c>
      <c r="G2894" s="39">
        <f>VLOOKUP(N2894,Currecny_M!$A$1:$P$10,2,FALSE)</f>
        <v>83</v>
      </c>
      <c r="H2894" s="39">
        <f>MATCH(C2894,Currecny_M!$A$1:$P$1,0)</f>
        <v>2</v>
      </c>
      <c r="I2894" s="39">
        <f>VLOOKUP(N2894,Currecny_M!$A$1:$P$10,MATCH(Database!C2894,Currecny_M!$A$1:$P$1,0),FALSE)</f>
        <v>83</v>
      </c>
      <c r="J2894" s="82">
        <f t="shared" si="136"/>
        <v>5.976</v>
      </c>
      <c r="K2894" s="39">
        <f>VLOOKUP('Cover page'!$B$6,Currecny_M!$A$1:$P$10,MATCH(Database!C2894,Currecny_M!$A$1:$P$1,0),FALSE)</f>
        <v>1</v>
      </c>
      <c r="L2894" s="82">
        <f t="shared" si="137"/>
        <v>5.976</v>
      </c>
      <c r="M2894" s="82">
        <f>((E2894/$F$1)*VLOOKUP(N2894,Currecny_M!$A$1:$P$10,MATCH(Database!C2894,Currecny_M!$A$1:$P$1,0),FALSE))/VLOOKUP('Cover page'!$B$6,Currecny_M!$A$1:$P$10,MATCH(Database!C2894,Currecny_M!$A$1:$P$1,0),FALSE)</f>
        <v>5.976</v>
      </c>
      <c r="N2894" s="6" t="str">
        <f>VLOOKUP(B2894,Master!$A$2:$C$11,3,FALSE)</f>
        <v>Euro</v>
      </c>
      <c r="O2894" s="6" t="str">
        <f>VLOOKUP(B2894,Master!$A$2:$C$11,2,FALSE)</f>
        <v>Europe</v>
      </c>
      <c r="Q2894" s="39" t="str">
        <f>VLOOKUP(D2894,GL_Master!$A$1:$D$80,2,FALSE)</f>
        <v>PL</v>
      </c>
      <c r="R2894" s="39" t="str">
        <f>VLOOKUP(D2894,GL_Master!$A$1:$D$80,3,FALSE)</f>
        <v>Misc. expenses</v>
      </c>
      <c r="S2894" s="39" t="str">
        <f>VLOOKUP(D2894,GL_Master!$A$1:$D$80,4,FALSE)</f>
        <v>Repair &amp; Maintenance</v>
      </c>
    </row>
    <row r="2895" spans="1:19" x14ac:dyDescent="0.25">
      <c r="A2895" s="39" t="s">
        <v>262</v>
      </c>
      <c r="B2895" s="39" t="s">
        <v>239</v>
      </c>
      <c r="C2895" s="7">
        <v>43922</v>
      </c>
      <c r="D2895" s="39" t="s">
        <v>93</v>
      </c>
      <c r="E2895" s="39">
        <v>843</v>
      </c>
      <c r="F2895" s="82">
        <f t="shared" si="135"/>
        <v>0.84299999999999997</v>
      </c>
      <c r="G2895" s="39">
        <f>VLOOKUP(N2895,Currecny_M!$A$1:$P$10,2,FALSE)</f>
        <v>83</v>
      </c>
      <c r="H2895" s="39">
        <f>MATCH(C2895,Currecny_M!$A$1:$P$1,0)</f>
        <v>2</v>
      </c>
      <c r="I2895" s="39">
        <f>VLOOKUP(N2895,Currecny_M!$A$1:$P$10,MATCH(Database!C2895,Currecny_M!$A$1:$P$1,0),FALSE)</f>
        <v>83</v>
      </c>
      <c r="J2895" s="82">
        <f t="shared" si="136"/>
        <v>69.968999999999994</v>
      </c>
      <c r="K2895" s="39">
        <f>VLOOKUP('Cover page'!$B$6,Currecny_M!$A$1:$P$10,MATCH(Database!C2895,Currecny_M!$A$1:$P$1,0),FALSE)</f>
        <v>1</v>
      </c>
      <c r="L2895" s="82">
        <f t="shared" si="137"/>
        <v>69.968999999999994</v>
      </c>
      <c r="M2895" s="82">
        <f>((E2895/$F$1)*VLOOKUP(N2895,Currecny_M!$A$1:$P$10,MATCH(Database!C2895,Currecny_M!$A$1:$P$1,0),FALSE))/VLOOKUP('Cover page'!$B$6,Currecny_M!$A$1:$P$10,MATCH(Database!C2895,Currecny_M!$A$1:$P$1,0),FALSE)</f>
        <v>69.968999999999994</v>
      </c>
      <c r="N2895" s="6" t="str">
        <f>VLOOKUP(B2895,Master!$A$2:$C$11,3,FALSE)</f>
        <v>Euro</v>
      </c>
      <c r="O2895" s="6" t="str">
        <f>VLOOKUP(B2895,Master!$A$2:$C$11,2,FALSE)</f>
        <v>Europe</v>
      </c>
      <c r="Q2895" s="39" t="str">
        <f>VLOOKUP(D2895,GL_Master!$A$1:$D$80,2,FALSE)</f>
        <v>PL</v>
      </c>
      <c r="R2895" s="39" t="str">
        <f>VLOOKUP(D2895,GL_Master!$A$1:$D$80,3,FALSE)</f>
        <v>Salary wages &amp; benefits</v>
      </c>
      <c r="S2895" s="39" t="str">
        <f>VLOOKUP(D2895,GL_Master!$A$1:$D$80,4,FALSE)</f>
        <v>Employee benefits expense</v>
      </c>
    </row>
    <row r="2896" spans="1:19" x14ac:dyDescent="0.25">
      <c r="A2896" s="39" t="s">
        <v>262</v>
      </c>
      <c r="B2896" s="39" t="s">
        <v>239</v>
      </c>
      <c r="C2896" s="7">
        <v>43922</v>
      </c>
      <c r="D2896" s="39" t="s">
        <v>33</v>
      </c>
      <c r="E2896" s="39">
        <v>24</v>
      </c>
      <c r="F2896" s="82">
        <f t="shared" si="135"/>
        <v>2.4E-2</v>
      </c>
      <c r="G2896" s="39">
        <f>VLOOKUP(N2896,Currecny_M!$A$1:$P$10,2,FALSE)</f>
        <v>83</v>
      </c>
      <c r="H2896" s="39">
        <f>MATCH(C2896,Currecny_M!$A$1:$P$1,0)</f>
        <v>2</v>
      </c>
      <c r="I2896" s="39">
        <f>VLOOKUP(N2896,Currecny_M!$A$1:$P$10,MATCH(Database!C2896,Currecny_M!$A$1:$P$1,0),FALSE)</f>
        <v>83</v>
      </c>
      <c r="J2896" s="82">
        <f t="shared" si="136"/>
        <v>1.992</v>
      </c>
      <c r="K2896" s="39">
        <f>VLOOKUP('Cover page'!$B$6,Currecny_M!$A$1:$P$10,MATCH(Database!C2896,Currecny_M!$A$1:$P$1,0),FALSE)</f>
        <v>1</v>
      </c>
      <c r="L2896" s="82">
        <f t="shared" si="137"/>
        <v>1.992</v>
      </c>
      <c r="M2896" s="82">
        <f>((E2896/$F$1)*VLOOKUP(N2896,Currecny_M!$A$1:$P$10,MATCH(Database!C2896,Currecny_M!$A$1:$P$1,0),FALSE))/VLOOKUP('Cover page'!$B$6,Currecny_M!$A$1:$P$10,MATCH(Database!C2896,Currecny_M!$A$1:$P$1,0),FALSE)</f>
        <v>1.992</v>
      </c>
      <c r="N2896" s="6" t="str">
        <f>VLOOKUP(B2896,Master!$A$2:$C$11,3,FALSE)</f>
        <v>Euro</v>
      </c>
      <c r="O2896" s="6" t="str">
        <f>VLOOKUP(B2896,Master!$A$2:$C$11,2,FALSE)</f>
        <v>Europe</v>
      </c>
      <c r="Q2896" s="39" t="str">
        <f>VLOOKUP(D2896,GL_Master!$A$1:$D$80,2,FALSE)</f>
        <v>PL</v>
      </c>
      <c r="R2896" s="39" t="str">
        <f>VLOOKUP(D2896,GL_Master!$A$1:$D$80,3,FALSE)</f>
        <v>Staff welfare expenses</v>
      </c>
      <c r="S2896" s="39" t="str">
        <f>VLOOKUP(D2896,GL_Master!$A$1:$D$80,4,FALSE)</f>
        <v>Other staff welfare</v>
      </c>
    </row>
    <row r="2897" spans="1:19" x14ac:dyDescent="0.25">
      <c r="A2897" s="39" t="s">
        <v>262</v>
      </c>
      <c r="B2897" s="39" t="s">
        <v>239</v>
      </c>
      <c r="C2897" s="7">
        <v>43922</v>
      </c>
      <c r="D2897" s="39" t="s">
        <v>94</v>
      </c>
      <c r="E2897" s="39">
        <v>145</v>
      </c>
      <c r="F2897" s="82">
        <f t="shared" si="135"/>
        <v>0.14499999999999999</v>
      </c>
      <c r="G2897" s="39">
        <f>VLOOKUP(N2897,Currecny_M!$A$1:$P$10,2,FALSE)</f>
        <v>83</v>
      </c>
      <c r="H2897" s="39">
        <f>MATCH(C2897,Currecny_M!$A$1:$P$1,0)</f>
        <v>2</v>
      </c>
      <c r="I2897" s="39">
        <f>VLOOKUP(N2897,Currecny_M!$A$1:$P$10,MATCH(Database!C2897,Currecny_M!$A$1:$P$1,0),FALSE)</f>
        <v>83</v>
      </c>
      <c r="J2897" s="82">
        <f t="shared" si="136"/>
        <v>12.034999999999998</v>
      </c>
      <c r="K2897" s="39">
        <f>VLOOKUP('Cover page'!$B$6,Currecny_M!$A$1:$P$10,MATCH(Database!C2897,Currecny_M!$A$1:$P$1,0),FALSE)</f>
        <v>1</v>
      </c>
      <c r="L2897" s="82">
        <f t="shared" si="137"/>
        <v>12.034999999999998</v>
      </c>
      <c r="M2897" s="82">
        <f>((E2897/$F$1)*VLOOKUP(N2897,Currecny_M!$A$1:$P$10,MATCH(Database!C2897,Currecny_M!$A$1:$P$1,0),FALSE))/VLOOKUP('Cover page'!$B$6,Currecny_M!$A$1:$P$10,MATCH(Database!C2897,Currecny_M!$A$1:$P$1,0),FALSE)</f>
        <v>12.034999999999998</v>
      </c>
      <c r="N2897" s="6" t="str">
        <f>VLOOKUP(B2897,Master!$A$2:$C$11,3,FALSE)</f>
        <v>Euro</v>
      </c>
      <c r="O2897" s="6" t="str">
        <f>VLOOKUP(B2897,Master!$A$2:$C$11,2,FALSE)</f>
        <v>Europe</v>
      </c>
      <c r="Q2897" s="39" t="str">
        <f>VLOOKUP(D2897,GL_Master!$A$1:$D$80,2,FALSE)</f>
        <v>PL</v>
      </c>
      <c r="R2897" s="39" t="str">
        <f>VLOOKUP(D2897,GL_Master!$A$1:$D$80,3,FALSE)</f>
        <v xml:space="preserve">Gratuity expenses </v>
      </c>
      <c r="S2897" s="39" t="str">
        <f>VLOOKUP(D2897,GL_Master!$A$1:$D$80,4,FALSE)</f>
        <v>Gratuity</v>
      </c>
    </row>
    <row r="2898" spans="1:19" x14ac:dyDescent="0.25">
      <c r="A2898" s="39" t="s">
        <v>262</v>
      </c>
      <c r="B2898" s="39" t="s">
        <v>239</v>
      </c>
      <c r="C2898" s="7">
        <v>43922</v>
      </c>
      <c r="D2898" s="39" t="s">
        <v>95</v>
      </c>
      <c r="E2898" s="39">
        <v>48</v>
      </c>
      <c r="F2898" s="82">
        <f t="shared" si="135"/>
        <v>4.8000000000000001E-2</v>
      </c>
      <c r="G2898" s="39">
        <f>VLOOKUP(N2898,Currecny_M!$A$1:$P$10,2,FALSE)</f>
        <v>83</v>
      </c>
      <c r="H2898" s="39">
        <f>MATCH(C2898,Currecny_M!$A$1:$P$1,0)</f>
        <v>2</v>
      </c>
      <c r="I2898" s="39">
        <f>VLOOKUP(N2898,Currecny_M!$A$1:$P$10,MATCH(Database!C2898,Currecny_M!$A$1:$P$1,0),FALSE)</f>
        <v>83</v>
      </c>
      <c r="J2898" s="82">
        <f t="shared" si="136"/>
        <v>3.984</v>
      </c>
      <c r="K2898" s="39">
        <f>VLOOKUP('Cover page'!$B$6,Currecny_M!$A$1:$P$10,MATCH(Database!C2898,Currecny_M!$A$1:$P$1,0),FALSE)</f>
        <v>1</v>
      </c>
      <c r="L2898" s="82">
        <f t="shared" si="137"/>
        <v>3.984</v>
      </c>
      <c r="M2898" s="82">
        <f>((E2898/$F$1)*VLOOKUP(N2898,Currecny_M!$A$1:$P$10,MATCH(Database!C2898,Currecny_M!$A$1:$P$1,0),FALSE))/VLOOKUP('Cover page'!$B$6,Currecny_M!$A$1:$P$10,MATCH(Database!C2898,Currecny_M!$A$1:$P$1,0),FALSE)</f>
        <v>3.984</v>
      </c>
      <c r="N2898" s="6" t="str">
        <f>VLOOKUP(B2898,Master!$A$2:$C$11,3,FALSE)</f>
        <v>Euro</v>
      </c>
      <c r="O2898" s="6" t="str">
        <f>VLOOKUP(B2898,Master!$A$2:$C$11,2,FALSE)</f>
        <v>Europe</v>
      </c>
      <c r="Q2898" s="39" t="str">
        <f>VLOOKUP(D2898,GL_Master!$A$1:$D$80,2,FALSE)</f>
        <v>PL</v>
      </c>
      <c r="R2898" s="39" t="str">
        <f>VLOOKUP(D2898,GL_Master!$A$1:$D$80,3,FALSE)</f>
        <v>Salary wages &amp; benefits</v>
      </c>
      <c r="S2898" s="39" t="str">
        <f>VLOOKUP(D2898,GL_Master!$A$1:$D$80,4,FALSE)</f>
        <v>Employee benefits expense</v>
      </c>
    </row>
    <row r="2899" spans="1:19" x14ac:dyDescent="0.25">
      <c r="A2899" s="39" t="s">
        <v>262</v>
      </c>
      <c r="B2899" s="39" t="s">
        <v>239</v>
      </c>
      <c r="C2899" s="7">
        <v>43922</v>
      </c>
      <c r="D2899" s="39" t="s">
        <v>96</v>
      </c>
      <c r="E2899" s="39">
        <v>434</v>
      </c>
      <c r="F2899" s="82">
        <f t="shared" si="135"/>
        <v>0.434</v>
      </c>
      <c r="G2899" s="39">
        <f>VLOOKUP(N2899,Currecny_M!$A$1:$P$10,2,FALSE)</f>
        <v>83</v>
      </c>
      <c r="H2899" s="39">
        <f>MATCH(C2899,Currecny_M!$A$1:$P$1,0)</f>
        <v>2</v>
      </c>
      <c r="I2899" s="39">
        <f>VLOOKUP(N2899,Currecny_M!$A$1:$P$10,MATCH(Database!C2899,Currecny_M!$A$1:$P$1,0),FALSE)</f>
        <v>83</v>
      </c>
      <c r="J2899" s="82">
        <f t="shared" si="136"/>
        <v>36.021999999999998</v>
      </c>
      <c r="K2899" s="39">
        <f>VLOOKUP('Cover page'!$B$6,Currecny_M!$A$1:$P$10,MATCH(Database!C2899,Currecny_M!$A$1:$P$1,0),FALSE)</f>
        <v>1</v>
      </c>
      <c r="L2899" s="82">
        <f t="shared" si="137"/>
        <v>36.021999999999998</v>
      </c>
      <c r="M2899" s="82">
        <f>((E2899/$F$1)*VLOOKUP(N2899,Currecny_M!$A$1:$P$10,MATCH(Database!C2899,Currecny_M!$A$1:$P$1,0),FALSE))/VLOOKUP('Cover page'!$B$6,Currecny_M!$A$1:$P$10,MATCH(Database!C2899,Currecny_M!$A$1:$P$1,0),FALSE)</f>
        <v>36.021999999999998</v>
      </c>
      <c r="N2899" s="6" t="str">
        <f>VLOOKUP(B2899,Master!$A$2:$C$11,3,FALSE)</f>
        <v>Euro</v>
      </c>
      <c r="O2899" s="6" t="str">
        <f>VLOOKUP(B2899,Master!$A$2:$C$11,2,FALSE)</f>
        <v>Europe</v>
      </c>
      <c r="Q2899" s="39" t="str">
        <f>VLOOKUP(D2899,GL_Master!$A$1:$D$80,2,FALSE)</f>
        <v>PL</v>
      </c>
      <c r="R2899" s="39" t="str">
        <f>VLOOKUP(D2899,GL_Master!$A$1:$D$80,3,FALSE)</f>
        <v>Salary wages &amp; benefits</v>
      </c>
      <c r="S2899" s="39" t="str">
        <f>VLOOKUP(D2899,GL_Master!$A$1:$D$80,4,FALSE)</f>
        <v>Employee benefits expense</v>
      </c>
    </row>
    <row r="2900" spans="1:19" x14ac:dyDescent="0.25">
      <c r="A2900" s="39" t="s">
        <v>262</v>
      </c>
      <c r="B2900" s="39" t="s">
        <v>239</v>
      </c>
      <c r="C2900" s="7">
        <v>43922</v>
      </c>
      <c r="D2900" s="39" t="s">
        <v>97</v>
      </c>
      <c r="E2900" s="39">
        <v>24</v>
      </c>
      <c r="F2900" s="82">
        <f t="shared" si="135"/>
        <v>2.4E-2</v>
      </c>
      <c r="G2900" s="39">
        <f>VLOOKUP(N2900,Currecny_M!$A$1:$P$10,2,FALSE)</f>
        <v>83</v>
      </c>
      <c r="H2900" s="39">
        <f>MATCH(C2900,Currecny_M!$A$1:$P$1,0)</f>
        <v>2</v>
      </c>
      <c r="I2900" s="39">
        <f>VLOOKUP(N2900,Currecny_M!$A$1:$P$10,MATCH(Database!C2900,Currecny_M!$A$1:$P$1,0),FALSE)</f>
        <v>83</v>
      </c>
      <c r="J2900" s="82">
        <f t="shared" si="136"/>
        <v>1.992</v>
      </c>
      <c r="K2900" s="39">
        <f>VLOOKUP('Cover page'!$B$6,Currecny_M!$A$1:$P$10,MATCH(Database!C2900,Currecny_M!$A$1:$P$1,0),FALSE)</f>
        <v>1</v>
      </c>
      <c r="L2900" s="82">
        <f t="shared" si="137"/>
        <v>1.992</v>
      </c>
      <c r="M2900" s="82">
        <f>((E2900/$F$1)*VLOOKUP(N2900,Currecny_M!$A$1:$P$10,MATCH(Database!C2900,Currecny_M!$A$1:$P$1,0),FALSE))/VLOOKUP('Cover page'!$B$6,Currecny_M!$A$1:$P$10,MATCH(Database!C2900,Currecny_M!$A$1:$P$1,0),FALSE)</f>
        <v>1.992</v>
      </c>
      <c r="N2900" s="6" t="str">
        <f>VLOOKUP(B2900,Master!$A$2:$C$11,3,FALSE)</f>
        <v>Euro</v>
      </c>
      <c r="O2900" s="6" t="str">
        <f>VLOOKUP(B2900,Master!$A$2:$C$11,2,FALSE)</f>
        <v>Europe</v>
      </c>
      <c r="Q2900" s="39" t="str">
        <f>VLOOKUP(D2900,GL_Master!$A$1:$D$80,2,FALSE)</f>
        <v>PL</v>
      </c>
      <c r="R2900" s="39" t="str">
        <f>VLOOKUP(D2900,GL_Master!$A$1:$D$80,3,FALSE)</f>
        <v>Salary wages &amp; benefits</v>
      </c>
      <c r="S2900" s="39" t="str">
        <f>VLOOKUP(D2900,GL_Master!$A$1:$D$80,4,FALSE)</f>
        <v>Employee benefits expense</v>
      </c>
    </row>
    <row r="2901" spans="1:19" x14ac:dyDescent="0.25">
      <c r="A2901" s="39" t="s">
        <v>262</v>
      </c>
      <c r="B2901" s="39" t="s">
        <v>239</v>
      </c>
      <c r="C2901" s="7">
        <v>43922</v>
      </c>
      <c r="D2901" s="39" t="s">
        <v>98</v>
      </c>
      <c r="E2901" s="39">
        <v>48</v>
      </c>
      <c r="F2901" s="82">
        <f t="shared" si="135"/>
        <v>4.8000000000000001E-2</v>
      </c>
      <c r="G2901" s="39">
        <f>VLOOKUP(N2901,Currecny_M!$A$1:$P$10,2,FALSE)</f>
        <v>83</v>
      </c>
      <c r="H2901" s="39">
        <f>MATCH(C2901,Currecny_M!$A$1:$P$1,0)</f>
        <v>2</v>
      </c>
      <c r="I2901" s="39">
        <f>VLOOKUP(N2901,Currecny_M!$A$1:$P$10,MATCH(Database!C2901,Currecny_M!$A$1:$P$1,0),FALSE)</f>
        <v>83</v>
      </c>
      <c r="J2901" s="82">
        <f t="shared" si="136"/>
        <v>3.984</v>
      </c>
      <c r="K2901" s="39">
        <f>VLOOKUP('Cover page'!$B$6,Currecny_M!$A$1:$P$10,MATCH(Database!C2901,Currecny_M!$A$1:$P$1,0),FALSE)</f>
        <v>1</v>
      </c>
      <c r="L2901" s="82">
        <f t="shared" si="137"/>
        <v>3.984</v>
      </c>
      <c r="M2901" s="82">
        <f>((E2901/$F$1)*VLOOKUP(N2901,Currecny_M!$A$1:$P$10,MATCH(Database!C2901,Currecny_M!$A$1:$P$1,0),FALSE))/VLOOKUP('Cover page'!$B$6,Currecny_M!$A$1:$P$10,MATCH(Database!C2901,Currecny_M!$A$1:$P$1,0),FALSE)</f>
        <v>3.984</v>
      </c>
      <c r="N2901" s="6" t="str">
        <f>VLOOKUP(B2901,Master!$A$2:$C$11,3,FALSE)</f>
        <v>Euro</v>
      </c>
      <c r="O2901" s="6" t="str">
        <f>VLOOKUP(B2901,Master!$A$2:$C$11,2,FALSE)</f>
        <v>Europe</v>
      </c>
      <c r="Q2901" s="39" t="str">
        <f>VLOOKUP(D2901,GL_Master!$A$1:$D$80,2,FALSE)</f>
        <v>PL</v>
      </c>
      <c r="R2901" s="39" t="str">
        <f>VLOOKUP(D2901,GL_Master!$A$1:$D$80,3,FALSE)</f>
        <v>Salary wages &amp; benefits</v>
      </c>
      <c r="S2901" s="39" t="str">
        <f>VLOOKUP(D2901,GL_Master!$A$1:$D$80,4,FALSE)</f>
        <v>Employee benefits expense</v>
      </c>
    </row>
    <row r="2902" spans="1:19" x14ac:dyDescent="0.25">
      <c r="A2902" s="39" t="s">
        <v>262</v>
      </c>
      <c r="B2902" s="39" t="s">
        <v>239</v>
      </c>
      <c r="C2902" s="7">
        <v>43922</v>
      </c>
      <c r="D2902" s="39" t="s">
        <v>99</v>
      </c>
      <c r="E2902" s="39">
        <v>24</v>
      </c>
      <c r="F2902" s="82">
        <f t="shared" si="135"/>
        <v>2.4E-2</v>
      </c>
      <c r="G2902" s="39">
        <f>VLOOKUP(N2902,Currecny_M!$A$1:$P$10,2,FALSE)</f>
        <v>83</v>
      </c>
      <c r="H2902" s="39">
        <f>MATCH(C2902,Currecny_M!$A$1:$P$1,0)</f>
        <v>2</v>
      </c>
      <c r="I2902" s="39">
        <f>VLOOKUP(N2902,Currecny_M!$A$1:$P$10,MATCH(Database!C2902,Currecny_M!$A$1:$P$1,0),FALSE)</f>
        <v>83</v>
      </c>
      <c r="J2902" s="82">
        <f t="shared" si="136"/>
        <v>1.992</v>
      </c>
      <c r="K2902" s="39">
        <f>VLOOKUP('Cover page'!$B$6,Currecny_M!$A$1:$P$10,MATCH(Database!C2902,Currecny_M!$A$1:$P$1,0),FALSE)</f>
        <v>1</v>
      </c>
      <c r="L2902" s="82">
        <f t="shared" si="137"/>
        <v>1.992</v>
      </c>
      <c r="M2902" s="82">
        <f>((E2902/$F$1)*VLOOKUP(N2902,Currecny_M!$A$1:$P$10,MATCH(Database!C2902,Currecny_M!$A$1:$P$1,0),FALSE))/VLOOKUP('Cover page'!$B$6,Currecny_M!$A$1:$P$10,MATCH(Database!C2902,Currecny_M!$A$1:$P$1,0),FALSE)</f>
        <v>1.992</v>
      </c>
      <c r="N2902" s="6" t="str">
        <f>VLOOKUP(B2902,Master!$A$2:$C$11,3,FALSE)</f>
        <v>Euro</v>
      </c>
      <c r="O2902" s="6" t="str">
        <f>VLOOKUP(B2902,Master!$A$2:$C$11,2,FALSE)</f>
        <v>Europe</v>
      </c>
      <c r="Q2902" s="39" t="str">
        <f>VLOOKUP(D2902,GL_Master!$A$1:$D$80,2,FALSE)</f>
        <v>PL</v>
      </c>
      <c r="R2902" s="39" t="str">
        <f>VLOOKUP(D2902,GL_Master!$A$1:$D$80,3,FALSE)</f>
        <v>Salary wages &amp; benefits</v>
      </c>
      <c r="S2902" s="39" t="str">
        <f>VLOOKUP(D2902,GL_Master!$A$1:$D$80,4,FALSE)</f>
        <v>Employee benefits expense</v>
      </c>
    </row>
    <row r="2903" spans="1:19" x14ac:dyDescent="0.25">
      <c r="A2903" s="39" t="s">
        <v>262</v>
      </c>
      <c r="B2903" s="39" t="s">
        <v>239</v>
      </c>
      <c r="C2903" s="7">
        <v>43922</v>
      </c>
      <c r="D2903" s="39" t="s">
        <v>100</v>
      </c>
      <c r="E2903" s="39">
        <v>169</v>
      </c>
      <c r="F2903" s="82">
        <f t="shared" si="135"/>
        <v>0.16900000000000001</v>
      </c>
      <c r="G2903" s="39">
        <f>VLOOKUP(N2903,Currecny_M!$A$1:$P$10,2,FALSE)</f>
        <v>83</v>
      </c>
      <c r="H2903" s="39">
        <f>MATCH(C2903,Currecny_M!$A$1:$P$1,0)</f>
        <v>2</v>
      </c>
      <c r="I2903" s="39">
        <f>VLOOKUP(N2903,Currecny_M!$A$1:$P$10,MATCH(Database!C2903,Currecny_M!$A$1:$P$1,0),FALSE)</f>
        <v>83</v>
      </c>
      <c r="J2903" s="82">
        <f t="shared" si="136"/>
        <v>14.027000000000001</v>
      </c>
      <c r="K2903" s="39">
        <f>VLOOKUP('Cover page'!$B$6,Currecny_M!$A$1:$P$10,MATCH(Database!C2903,Currecny_M!$A$1:$P$1,0),FALSE)</f>
        <v>1</v>
      </c>
      <c r="L2903" s="82">
        <f t="shared" si="137"/>
        <v>14.027000000000001</v>
      </c>
      <c r="M2903" s="82">
        <f>((E2903/$F$1)*VLOOKUP(N2903,Currecny_M!$A$1:$P$10,MATCH(Database!C2903,Currecny_M!$A$1:$P$1,0),FALSE))/VLOOKUP('Cover page'!$B$6,Currecny_M!$A$1:$P$10,MATCH(Database!C2903,Currecny_M!$A$1:$P$1,0),FALSE)</f>
        <v>14.027000000000001</v>
      </c>
      <c r="N2903" s="6" t="str">
        <f>VLOOKUP(B2903,Master!$A$2:$C$11,3,FALSE)</f>
        <v>Euro</v>
      </c>
      <c r="O2903" s="6" t="str">
        <f>VLOOKUP(B2903,Master!$A$2:$C$11,2,FALSE)</f>
        <v>Europe</v>
      </c>
      <c r="Q2903" s="39" t="str">
        <f>VLOOKUP(D2903,GL_Master!$A$1:$D$80,2,FALSE)</f>
        <v>PL</v>
      </c>
      <c r="R2903" s="39" t="str">
        <f>VLOOKUP(D2903,GL_Master!$A$1:$D$80,3,FALSE)</f>
        <v>Salary wages &amp; benefits</v>
      </c>
      <c r="S2903" s="39" t="str">
        <f>VLOOKUP(D2903,GL_Master!$A$1:$D$80,4,FALSE)</f>
        <v>Employee benefits expense</v>
      </c>
    </row>
    <row r="2904" spans="1:19" x14ac:dyDescent="0.25">
      <c r="A2904" s="39" t="s">
        <v>262</v>
      </c>
      <c r="B2904" s="39" t="s">
        <v>239</v>
      </c>
      <c r="C2904" s="7">
        <v>43922</v>
      </c>
      <c r="D2904" s="39" t="s">
        <v>30</v>
      </c>
      <c r="E2904" s="39">
        <v>48</v>
      </c>
      <c r="F2904" s="82">
        <f t="shared" si="135"/>
        <v>4.8000000000000001E-2</v>
      </c>
      <c r="G2904" s="39">
        <f>VLOOKUP(N2904,Currecny_M!$A$1:$P$10,2,FALSE)</f>
        <v>83</v>
      </c>
      <c r="H2904" s="39">
        <f>MATCH(C2904,Currecny_M!$A$1:$P$1,0)</f>
        <v>2</v>
      </c>
      <c r="I2904" s="39">
        <f>VLOOKUP(N2904,Currecny_M!$A$1:$P$10,MATCH(Database!C2904,Currecny_M!$A$1:$P$1,0),FALSE)</f>
        <v>83</v>
      </c>
      <c r="J2904" s="82">
        <f t="shared" si="136"/>
        <v>3.984</v>
      </c>
      <c r="K2904" s="39">
        <f>VLOOKUP('Cover page'!$B$6,Currecny_M!$A$1:$P$10,MATCH(Database!C2904,Currecny_M!$A$1:$P$1,0),FALSE)</f>
        <v>1</v>
      </c>
      <c r="L2904" s="82">
        <f t="shared" si="137"/>
        <v>3.984</v>
      </c>
      <c r="M2904" s="82">
        <f>((E2904/$F$1)*VLOOKUP(N2904,Currecny_M!$A$1:$P$10,MATCH(Database!C2904,Currecny_M!$A$1:$P$1,0),FALSE))/VLOOKUP('Cover page'!$B$6,Currecny_M!$A$1:$P$10,MATCH(Database!C2904,Currecny_M!$A$1:$P$1,0),FALSE)</f>
        <v>3.984</v>
      </c>
      <c r="N2904" s="6" t="str">
        <f>VLOOKUP(B2904,Master!$A$2:$C$11,3,FALSE)</f>
        <v>Euro</v>
      </c>
      <c r="O2904" s="6" t="str">
        <f>VLOOKUP(B2904,Master!$A$2:$C$11,2,FALSE)</f>
        <v>Europe</v>
      </c>
      <c r="Q2904" s="39" t="str">
        <f>VLOOKUP(D2904,GL_Master!$A$1:$D$80,2,FALSE)</f>
        <v>PL</v>
      </c>
      <c r="R2904" s="39" t="str">
        <f>VLOOKUP(D2904,GL_Master!$A$1:$D$80,3,FALSE)</f>
        <v>Travelling and conveyance</v>
      </c>
      <c r="S2904" s="39" t="str">
        <f>VLOOKUP(D2904,GL_Master!$A$1:$D$80,4,FALSE)</f>
        <v>Local conveyance</v>
      </c>
    </row>
    <row r="2905" spans="1:19" x14ac:dyDescent="0.25">
      <c r="A2905" s="39" t="s">
        <v>262</v>
      </c>
      <c r="B2905" s="39" t="s">
        <v>239</v>
      </c>
      <c r="C2905" s="7">
        <v>43922</v>
      </c>
      <c r="D2905" s="39" t="s">
        <v>31</v>
      </c>
      <c r="E2905" s="39">
        <v>24</v>
      </c>
      <c r="F2905" s="82">
        <f t="shared" si="135"/>
        <v>2.4E-2</v>
      </c>
      <c r="G2905" s="39">
        <f>VLOOKUP(N2905,Currecny_M!$A$1:$P$10,2,FALSE)</f>
        <v>83</v>
      </c>
      <c r="H2905" s="39">
        <f>MATCH(C2905,Currecny_M!$A$1:$P$1,0)</f>
        <v>2</v>
      </c>
      <c r="I2905" s="39">
        <f>VLOOKUP(N2905,Currecny_M!$A$1:$P$10,MATCH(Database!C2905,Currecny_M!$A$1:$P$1,0),FALSE)</f>
        <v>83</v>
      </c>
      <c r="J2905" s="82">
        <f t="shared" si="136"/>
        <v>1.992</v>
      </c>
      <c r="K2905" s="39">
        <f>VLOOKUP('Cover page'!$B$6,Currecny_M!$A$1:$P$10,MATCH(Database!C2905,Currecny_M!$A$1:$P$1,0),FALSE)</f>
        <v>1</v>
      </c>
      <c r="L2905" s="82">
        <f t="shared" si="137"/>
        <v>1.992</v>
      </c>
      <c r="M2905" s="82">
        <f>((E2905/$F$1)*VLOOKUP(N2905,Currecny_M!$A$1:$P$10,MATCH(Database!C2905,Currecny_M!$A$1:$P$1,0),FALSE))/VLOOKUP('Cover page'!$B$6,Currecny_M!$A$1:$P$10,MATCH(Database!C2905,Currecny_M!$A$1:$P$1,0),FALSE)</f>
        <v>1.992</v>
      </c>
      <c r="N2905" s="6" t="str">
        <f>VLOOKUP(B2905,Master!$A$2:$C$11,3,FALSE)</f>
        <v>Euro</v>
      </c>
      <c r="O2905" s="6" t="str">
        <f>VLOOKUP(B2905,Master!$A$2:$C$11,2,FALSE)</f>
        <v>Europe</v>
      </c>
      <c r="Q2905" s="39" t="str">
        <f>VLOOKUP(D2905,GL_Master!$A$1:$D$80,2,FALSE)</f>
        <v>PL</v>
      </c>
      <c r="R2905" s="39" t="str">
        <f>VLOOKUP(D2905,GL_Master!$A$1:$D$80,3,FALSE)</f>
        <v>Office expenses</v>
      </c>
      <c r="S2905" s="39" t="str">
        <f>VLOOKUP(D2905,GL_Master!$A$1:$D$80,4,FALSE)</f>
        <v>Parking charges</v>
      </c>
    </row>
    <row r="2906" spans="1:19" x14ac:dyDescent="0.25">
      <c r="A2906" s="39" t="s">
        <v>262</v>
      </c>
      <c r="B2906" s="39" t="s">
        <v>239</v>
      </c>
      <c r="C2906" s="7">
        <v>43922</v>
      </c>
      <c r="D2906" s="39" t="s">
        <v>101</v>
      </c>
      <c r="E2906" s="39">
        <v>24</v>
      </c>
      <c r="F2906" s="82">
        <f t="shared" si="135"/>
        <v>2.4E-2</v>
      </c>
      <c r="G2906" s="39">
        <f>VLOOKUP(N2906,Currecny_M!$A$1:$P$10,2,FALSE)</f>
        <v>83</v>
      </c>
      <c r="H2906" s="39">
        <f>MATCH(C2906,Currecny_M!$A$1:$P$1,0)</f>
        <v>2</v>
      </c>
      <c r="I2906" s="39">
        <f>VLOOKUP(N2906,Currecny_M!$A$1:$P$10,MATCH(Database!C2906,Currecny_M!$A$1:$P$1,0),FALSE)</f>
        <v>83</v>
      </c>
      <c r="J2906" s="82">
        <f t="shared" si="136"/>
        <v>1.992</v>
      </c>
      <c r="K2906" s="39">
        <f>VLOOKUP('Cover page'!$B$6,Currecny_M!$A$1:$P$10,MATCH(Database!C2906,Currecny_M!$A$1:$P$1,0),FALSE)</f>
        <v>1</v>
      </c>
      <c r="L2906" s="82">
        <f t="shared" si="137"/>
        <v>1.992</v>
      </c>
      <c r="M2906" s="82">
        <f>((E2906/$F$1)*VLOOKUP(N2906,Currecny_M!$A$1:$P$10,MATCH(Database!C2906,Currecny_M!$A$1:$P$1,0),FALSE))/VLOOKUP('Cover page'!$B$6,Currecny_M!$A$1:$P$10,MATCH(Database!C2906,Currecny_M!$A$1:$P$1,0),FALSE)</f>
        <v>1.992</v>
      </c>
      <c r="N2906" s="6" t="str">
        <f>VLOOKUP(B2906,Master!$A$2:$C$11,3,FALSE)</f>
        <v>Euro</v>
      </c>
      <c r="O2906" s="6" t="str">
        <f>VLOOKUP(B2906,Master!$A$2:$C$11,2,FALSE)</f>
        <v>Europe</v>
      </c>
      <c r="Q2906" s="39" t="str">
        <f>VLOOKUP(D2906,GL_Master!$A$1:$D$80,2,FALSE)</f>
        <v>PL</v>
      </c>
      <c r="R2906" s="39" t="str">
        <f>VLOOKUP(D2906,GL_Master!$A$1:$D$80,3,FALSE)</f>
        <v>COGS</v>
      </c>
      <c r="S2906" s="39" t="str">
        <f>VLOOKUP(D2906,GL_Master!$A$1:$D$80,4,FALSE)</f>
        <v>Purchase of other traded goods</v>
      </c>
    </row>
    <row r="2907" spans="1:19" x14ac:dyDescent="0.25">
      <c r="A2907" s="39" t="s">
        <v>262</v>
      </c>
      <c r="B2907" s="39" t="s">
        <v>239</v>
      </c>
      <c r="C2907" s="7">
        <v>43922</v>
      </c>
      <c r="D2907" s="39" t="s">
        <v>102</v>
      </c>
      <c r="E2907" s="39">
        <v>24</v>
      </c>
      <c r="F2907" s="82">
        <f t="shared" si="135"/>
        <v>2.4E-2</v>
      </c>
      <c r="G2907" s="39">
        <f>VLOOKUP(N2907,Currecny_M!$A$1:$P$10,2,FALSE)</f>
        <v>83</v>
      </c>
      <c r="H2907" s="39">
        <f>MATCH(C2907,Currecny_M!$A$1:$P$1,0)</f>
        <v>2</v>
      </c>
      <c r="I2907" s="39">
        <f>VLOOKUP(N2907,Currecny_M!$A$1:$P$10,MATCH(Database!C2907,Currecny_M!$A$1:$P$1,0),FALSE)</f>
        <v>83</v>
      </c>
      <c r="J2907" s="82">
        <f t="shared" si="136"/>
        <v>1.992</v>
      </c>
      <c r="K2907" s="39">
        <f>VLOOKUP('Cover page'!$B$6,Currecny_M!$A$1:$P$10,MATCH(Database!C2907,Currecny_M!$A$1:$P$1,0),FALSE)</f>
        <v>1</v>
      </c>
      <c r="L2907" s="82">
        <f t="shared" si="137"/>
        <v>1.992</v>
      </c>
      <c r="M2907" s="82">
        <f>((E2907/$F$1)*VLOOKUP(N2907,Currecny_M!$A$1:$P$10,MATCH(Database!C2907,Currecny_M!$A$1:$P$1,0),FALSE))/VLOOKUP('Cover page'!$B$6,Currecny_M!$A$1:$P$10,MATCH(Database!C2907,Currecny_M!$A$1:$P$1,0),FALSE)</f>
        <v>1.992</v>
      </c>
      <c r="N2907" s="6" t="str">
        <f>VLOOKUP(B2907,Master!$A$2:$C$11,3,FALSE)</f>
        <v>Euro</v>
      </c>
      <c r="O2907" s="6" t="str">
        <f>VLOOKUP(B2907,Master!$A$2:$C$11,2,FALSE)</f>
        <v>Europe</v>
      </c>
      <c r="Q2907" s="39" t="str">
        <f>VLOOKUP(D2907,GL_Master!$A$1:$D$80,2,FALSE)</f>
        <v>PL</v>
      </c>
      <c r="R2907" s="39" t="str">
        <f>VLOOKUP(D2907,GL_Master!$A$1:$D$80,3,FALSE)</f>
        <v>Staff welfare expenses</v>
      </c>
      <c r="S2907" s="39" t="str">
        <f>VLOOKUP(D2907,GL_Master!$A$1:$D$80,4,FALSE)</f>
        <v>Diwali Expense</v>
      </c>
    </row>
    <row r="2908" spans="1:19" x14ac:dyDescent="0.25">
      <c r="A2908" s="39" t="s">
        <v>262</v>
      </c>
      <c r="B2908" s="39" t="s">
        <v>239</v>
      </c>
      <c r="C2908" s="7">
        <v>43922</v>
      </c>
      <c r="D2908" s="39" t="s">
        <v>20</v>
      </c>
      <c r="E2908" s="39">
        <v>48</v>
      </c>
      <c r="F2908" s="82">
        <f t="shared" si="135"/>
        <v>4.8000000000000001E-2</v>
      </c>
      <c r="G2908" s="39">
        <f>VLOOKUP(N2908,Currecny_M!$A$1:$P$10,2,FALSE)</f>
        <v>83</v>
      </c>
      <c r="H2908" s="39">
        <f>MATCH(C2908,Currecny_M!$A$1:$P$1,0)</f>
        <v>2</v>
      </c>
      <c r="I2908" s="39">
        <f>VLOOKUP(N2908,Currecny_M!$A$1:$P$10,MATCH(Database!C2908,Currecny_M!$A$1:$P$1,0),FALSE)</f>
        <v>83</v>
      </c>
      <c r="J2908" s="82">
        <f t="shared" si="136"/>
        <v>3.984</v>
      </c>
      <c r="K2908" s="39">
        <f>VLOOKUP('Cover page'!$B$6,Currecny_M!$A$1:$P$10,MATCH(Database!C2908,Currecny_M!$A$1:$P$1,0),FALSE)</f>
        <v>1</v>
      </c>
      <c r="L2908" s="82">
        <f t="shared" si="137"/>
        <v>3.984</v>
      </c>
      <c r="M2908" s="82">
        <f>((E2908/$F$1)*VLOOKUP(N2908,Currecny_M!$A$1:$P$10,MATCH(Database!C2908,Currecny_M!$A$1:$P$1,0),FALSE))/VLOOKUP('Cover page'!$B$6,Currecny_M!$A$1:$P$10,MATCH(Database!C2908,Currecny_M!$A$1:$P$1,0),FALSE)</f>
        <v>3.984</v>
      </c>
      <c r="N2908" s="6" t="str">
        <f>VLOOKUP(B2908,Master!$A$2:$C$11,3,FALSE)</f>
        <v>Euro</v>
      </c>
      <c r="O2908" s="6" t="str">
        <f>VLOOKUP(B2908,Master!$A$2:$C$11,2,FALSE)</f>
        <v>Europe</v>
      </c>
      <c r="Q2908" s="39" t="str">
        <f>VLOOKUP(D2908,GL_Master!$A$1:$D$80,2,FALSE)</f>
        <v>PL</v>
      </c>
      <c r="R2908" s="39" t="str">
        <f>VLOOKUP(D2908,GL_Master!$A$1:$D$80,3,FALSE)</f>
        <v>Selling and Marketing expenses</v>
      </c>
      <c r="S2908" s="39" t="str">
        <f>VLOOKUP(D2908,GL_Master!$A$1:$D$80,4,FALSE)</f>
        <v>Business promotion</v>
      </c>
    </row>
    <row r="2909" spans="1:19" x14ac:dyDescent="0.25">
      <c r="A2909" s="39" t="s">
        <v>262</v>
      </c>
      <c r="B2909" s="39" t="s">
        <v>239</v>
      </c>
      <c r="C2909" s="7">
        <v>43922</v>
      </c>
      <c r="D2909" s="39" t="s">
        <v>29</v>
      </c>
      <c r="E2909" s="39">
        <v>48</v>
      </c>
      <c r="F2909" s="82">
        <f t="shared" si="135"/>
        <v>4.8000000000000001E-2</v>
      </c>
      <c r="G2909" s="39">
        <f>VLOOKUP(N2909,Currecny_M!$A$1:$P$10,2,FALSE)</f>
        <v>83</v>
      </c>
      <c r="H2909" s="39">
        <f>MATCH(C2909,Currecny_M!$A$1:$P$1,0)</f>
        <v>2</v>
      </c>
      <c r="I2909" s="39">
        <f>VLOOKUP(N2909,Currecny_M!$A$1:$P$10,MATCH(Database!C2909,Currecny_M!$A$1:$P$1,0),FALSE)</f>
        <v>83</v>
      </c>
      <c r="J2909" s="82">
        <f t="shared" si="136"/>
        <v>3.984</v>
      </c>
      <c r="K2909" s="39">
        <f>VLOOKUP('Cover page'!$B$6,Currecny_M!$A$1:$P$10,MATCH(Database!C2909,Currecny_M!$A$1:$P$1,0),FALSE)</f>
        <v>1</v>
      </c>
      <c r="L2909" s="82">
        <f t="shared" si="137"/>
        <v>3.984</v>
      </c>
      <c r="M2909" s="82">
        <f>((E2909/$F$1)*VLOOKUP(N2909,Currecny_M!$A$1:$P$10,MATCH(Database!C2909,Currecny_M!$A$1:$P$1,0),FALSE))/VLOOKUP('Cover page'!$B$6,Currecny_M!$A$1:$P$10,MATCH(Database!C2909,Currecny_M!$A$1:$P$1,0),FALSE)</f>
        <v>3.984</v>
      </c>
      <c r="N2909" s="6" t="str">
        <f>VLOOKUP(B2909,Master!$A$2:$C$11,3,FALSE)</f>
        <v>Euro</v>
      </c>
      <c r="O2909" s="6" t="str">
        <f>VLOOKUP(B2909,Master!$A$2:$C$11,2,FALSE)</f>
        <v>Europe</v>
      </c>
      <c r="Q2909" s="39" t="str">
        <f>VLOOKUP(D2909,GL_Master!$A$1:$D$80,2,FALSE)</f>
        <v>PL</v>
      </c>
      <c r="R2909" s="39" t="str">
        <f>VLOOKUP(D2909,GL_Master!$A$1:$D$80,3,FALSE)</f>
        <v>Communication &amp; internet exp</v>
      </c>
      <c r="S2909" s="39" t="str">
        <f>VLOOKUP(D2909,GL_Master!$A$1:$D$80,4,FALSE)</f>
        <v>Communication cost</v>
      </c>
    </row>
    <row r="2910" spans="1:19" x14ac:dyDescent="0.25">
      <c r="A2910" s="39" t="s">
        <v>262</v>
      </c>
      <c r="B2910" s="39" t="s">
        <v>239</v>
      </c>
      <c r="C2910" s="7">
        <v>43922</v>
      </c>
      <c r="D2910" s="39" t="s">
        <v>41</v>
      </c>
      <c r="E2910" s="39">
        <v>24</v>
      </c>
      <c r="F2910" s="82">
        <f t="shared" si="135"/>
        <v>2.4E-2</v>
      </c>
      <c r="G2910" s="39">
        <f>VLOOKUP(N2910,Currecny_M!$A$1:$P$10,2,FALSE)</f>
        <v>83</v>
      </c>
      <c r="H2910" s="39">
        <f>MATCH(C2910,Currecny_M!$A$1:$P$1,0)</f>
        <v>2</v>
      </c>
      <c r="I2910" s="39">
        <f>VLOOKUP(N2910,Currecny_M!$A$1:$P$10,MATCH(Database!C2910,Currecny_M!$A$1:$P$1,0),FALSE)</f>
        <v>83</v>
      </c>
      <c r="J2910" s="82">
        <f t="shared" si="136"/>
        <v>1.992</v>
      </c>
      <c r="K2910" s="39">
        <f>VLOOKUP('Cover page'!$B$6,Currecny_M!$A$1:$P$10,MATCH(Database!C2910,Currecny_M!$A$1:$P$1,0),FALSE)</f>
        <v>1</v>
      </c>
      <c r="L2910" s="82">
        <f t="shared" si="137"/>
        <v>1.992</v>
      </c>
      <c r="M2910" s="82">
        <f>((E2910/$F$1)*VLOOKUP(N2910,Currecny_M!$A$1:$P$10,MATCH(Database!C2910,Currecny_M!$A$1:$P$1,0),FALSE))/VLOOKUP('Cover page'!$B$6,Currecny_M!$A$1:$P$10,MATCH(Database!C2910,Currecny_M!$A$1:$P$1,0),FALSE)</f>
        <v>1.992</v>
      </c>
      <c r="N2910" s="6" t="str">
        <f>VLOOKUP(B2910,Master!$A$2:$C$11,3,FALSE)</f>
        <v>Euro</v>
      </c>
      <c r="O2910" s="6" t="str">
        <f>VLOOKUP(B2910,Master!$A$2:$C$11,2,FALSE)</f>
        <v>Europe</v>
      </c>
      <c r="Q2910" s="39" t="str">
        <f>VLOOKUP(D2910,GL_Master!$A$1:$D$80,2,FALSE)</f>
        <v>PL</v>
      </c>
      <c r="R2910" s="39" t="str">
        <f>VLOOKUP(D2910,GL_Master!$A$1:$D$80,3,FALSE)</f>
        <v>Communication &amp; internet exp</v>
      </c>
      <c r="S2910" s="39" t="str">
        <f>VLOOKUP(D2910,GL_Master!$A$1:$D$80,4,FALSE)</f>
        <v>Communication cost</v>
      </c>
    </row>
    <row r="2911" spans="1:19" x14ac:dyDescent="0.25">
      <c r="A2911" s="39" t="s">
        <v>262</v>
      </c>
      <c r="B2911" s="39" t="s">
        <v>239</v>
      </c>
      <c r="C2911" s="7">
        <v>43922</v>
      </c>
      <c r="D2911" s="39" t="s">
        <v>103</v>
      </c>
      <c r="E2911" s="39">
        <v>48</v>
      </c>
      <c r="F2911" s="82">
        <f t="shared" si="135"/>
        <v>4.8000000000000001E-2</v>
      </c>
      <c r="G2911" s="39">
        <f>VLOOKUP(N2911,Currecny_M!$A$1:$P$10,2,FALSE)</f>
        <v>83</v>
      </c>
      <c r="H2911" s="39">
        <f>MATCH(C2911,Currecny_M!$A$1:$P$1,0)</f>
        <v>2</v>
      </c>
      <c r="I2911" s="39">
        <f>VLOOKUP(N2911,Currecny_M!$A$1:$P$10,MATCH(Database!C2911,Currecny_M!$A$1:$P$1,0),FALSE)</f>
        <v>83</v>
      </c>
      <c r="J2911" s="82">
        <f t="shared" si="136"/>
        <v>3.984</v>
      </c>
      <c r="K2911" s="39">
        <f>VLOOKUP('Cover page'!$B$6,Currecny_M!$A$1:$P$10,MATCH(Database!C2911,Currecny_M!$A$1:$P$1,0),FALSE)</f>
        <v>1</v>
      </c>
      <c r="L2911" s="82">
        <f t="shared" si="137"/>
        <v>3.984</v>
      </c>
      <c r="M2911" s="82">
        <f>((E2911/$F$1)*VLOOKUP(N2911,Currecny_M!$A$1:$P$10,MATCH(Database!C2911,Currecny_M!$A$1:$P$1,0),FALSE))/VLOOKUP('Cover page'!$B$6,Currecny_M!$A$1:$P$10,MATCH(Database!C2911,Currecny_M!$A$1:$P$1,0),FALSE)</f>
        <v>3.984</v>
      </c>
      <c r="N2911" s="6" t="str">
        <f>VLOOKUP(B2911,Master!$A$2:$C$11,3,FALSE)</f>
        <v>Euro</v>
      </c>
      <c r="O2911" s="6" t="str">
        <f>VLOOKUP(B2911,Master!$A$2:$C$11,2,FALSE)</f>
        <v>Europe</v>
      </c>
      <c r="Q2911" s="39" t="str">
        <f>VLOOKUP(D2911,GL_Master!$A$1:$D$80,2,FALSE)</f>
        <v>PL</v>
      </c>
      <c r="R2911" s="39" t="str">
        <f>VLOOKUP(D2911,GL_Master!$A$1:$D$80,3,FALSE)</f>
        <v>Communication &amp; internet exp</v>
      </c>
      <c r="S2911" s="39" t="str">
        <f>VLOOKUP(D2911,GL_Master!$A$1:$D$80,4,FALSE)</f>
        <v>Communication cost</v>
      </c>
    </row>
    <row r="2912" spans="1:19" x14ac:dyDescent="0.25">
      <c r="A2912" s="39" t="s">
        <v>262</v>
      </c>
      <c r="B2912" s="39" t="s">
        <v>239</v>
      </c>
      <c r="C2912" s="7">
        <v>43922</v>
      </c>
      <c r="D2912" s="39" t="s">
        <v>104</v>
      </c>
      <c r="E2912" s="39">
        <v>72</v>
      </c>
      <c r="F2912" s="82">
        <f t="shared" si="135"/>
        <v>7.1999999999999995E-2</v>
      </c>
      <c r="G2912" s="39">
        <f>VLOOKUP(N2912,Currecny_M!$A$1:$P$10,2,FALSE)</f>
        <v>83</v>
      </c>
      <c r="H2912" s="39">
        <f>MATCH(C2912,Currecny_M!$A$1:$P$1,0)</f>
        <v>2</v>
      </c>
      <c r="I2912" s="39">
        <f>VLOOKUP(N2912,Currecny_M!$A$1:$P$10,MATCH(Database!C2912,Currecny_M!$A$1:$P$1,0),FALSE)</f>
        <v>83</v>
      </c>
      <c r="J2912" s="82">
        <f t="shared" si="136"/>
        <v>5.976</v>
      </c>
      <c r="K2912" s="39">
        <f>VLOOKUP('Cover page'!$B$6,Currecny_M!$A$1:$P$10,MATCH(Database!C2912,Currecny_M!$A$1:$P$1,0),FALSE)</f>
        <v>1</v>
      </c>
      <c r="L2912" s="82">
        <f t="shared" si="137"/>
        <v>5.976</v>
      </c>
      <c r="M2912" s="82">
        <f>((E2912/$F$1)*VLOOKUP(N2912,Currecny_M!$A$1:$P$10,MATCH(Database!C2912,Currecny_M!$A$1:$P$1,0),FALSE))/VLOOKUP('Cover page'!$B$6,Currecny_M!$A$1:$P$10,MATCH(Database!C2912,Currecny_M!$A$1:$P$1,0),FALSE)</f>
        <v>5.976</v>
      </c>
      <c r="N2912" s="6" t="str">
        <f>VLOOKUP(B2912,Master!$A$2:$C$11,3,FALSE)</f>
        <v>Euro</v>
      </c>
      <c r="O2912" s="6" t="str">
        <f>VLOOKUP(B2912,Master!$A$2:$C$11,2,FALSE)</f>
        <v>Europe</v>
      </c>
      <c r="Q2912" s="39" t="str">
        <f>VLOOKUP(D2912,GL_Master!$A$1:$D$80,2,FALSE)</f>
        <v>PL</v>
      </c>
      <c r="R2912" s="39" t="str">
        <f>VLOOKUP(D2912,GL_Master!$A$1:$D$80,3,FALSE)</f>
        <v>Legal &amp; Professional expenses</v>
      </c>
      <c r="S2912" s="39" t="str">
        <f>VLOOKUP(D2912,GL_Master!$A$1:$D$80,4,FALSE)</f>
        <v>Professional Fees - Others</v>
      </c>
    </row>
    <row r="2913" spans="1:19" x14ac:dyDescent="0.25">
      <c r="A2913" s="39" t="s">
        <v>262</v>
      </c>
      <c r="B2913" s="39" t="s">
        <v>239</v>
      </c>
      <c r="C2913" s="7">
        <v>43922</v>
      </c>
      <c r="D2913" s="39" t="s">
        <v>105</v>
      </c>
      <c r="E2913" s="39">
        <v>48</v>
      </c>
      <c r="F2913" s="82">
        <f t="shared" si="135"/>
        <v>4.8000000000000001E-2</v>
      </c>
      <c r="G2913" s="39">
        <f>VLOOKUP(N2913,Currecny_M!$A$1:$P$10,2,FALSE)</f>
        <v>83</v>
      </c>
      <c r="H2913" s="39">
        <f>MATCH(C2913,Currecny_M!$A$1:$P$1,0)</f>
        <v>2</v>
      </c>
      <c r="I2913" s="39">
        <f>VLOOKUP(N2913,Currecny_M!$A$1:$P$10,MATCH(Database!C2913,Currecny_M!$A$1:$P$1,0),FALSE)</f>
        <v>83</v>
      </c>
      <c r="J2913" s="82">
        <f t="shared" si="136"/>
        <v>3.984</v>
      </c>
      <c r="K2913" s="39">
        <f>VLOOKUP('Cover page'!$B$6,Currecny_M!$A$1:$P$10,MATCH(Database!C2913,Currecny_M!$A$1:$P$1,0),FALSE)</f>
        <v>1</v>
      </c>
      <c r="L2913" s="82">
        <f t="shared" si="137"/>
        <v>3.984</v>
      </c>
      <c r="M2913" s="82">
        <f>((E2913/$F$1)*VLOOKUP(N2913,Currecny_M!$A$1:$P$10,MATCH(Database!C2913,Currecny_M!$A$1:$P$1,0),FALSE))/VLOOKUP('Cover page'!$B$6,Currecny_M!$A$1:$P$10,MATCH(Database!C2913,Currecny_M!$A$1:$P$1,0),FALSE)</f>
        <v>3.984</v>
      </c>
      <c r="N2913" s="6" t="str">
        <f>VLOOKUP(B2913,Master!$A$2:$C$11,3,FALSE)</f>
        <v>Euro</v>
      </c>
      <c r="O2913" s="6" t="str">
        <f>VLOOKUP(B2913,Master!$A$2:$C$11,2,FALSE)</f>
        <v>Europe</v>
      </c>
      <c r="Q2913" s="39" t="str">
        <f>VLOOKUP(D2913,GL_Master!$A$1:$D$80,2,FALSE)</f>
        <v>PL</v>
      </c>
      <c r="R2913" s="39" t="str">
        <f>VLOOKUP(D2913,GL_Master!$A$1:$D$80,3,FALSE)</f>
        <v>Travelling and conveyance</v>
      </c>
      <c r="S2913" s="39" t="str">
        <f>VLOOKUP(D2913,GL_Master!$A$1:$D$80,4,FALSE)</f>
        <v>Car hiring and rental services</v>
      </c>
    </row>
    <row r="2914" spans="1:19" x14ac:dyDescent="0.25">
      <c r="A2914" s="39" t="s">
        <v>262</v>
      </c>
      <c r="B2914" s="39" t="s">
        <v>239</v>
      </c>
      <c r="C2914" s="7">
        <v>43922</v>
      </c>
      <c r="D2914" s="39" t="s">
        <v>106</v>
      </c>
      <c r="E2914" s="39">
        <v>24</v>
      </c>
      <c r="F2914" s="82">
        <f t="shared" si="135"/>
        <v>2.4E-2</v>
      </c>
      <c r="G2914" s="39">
        <f>VLOOKUP(N2914,Currecny_M!$A$1:$P$10,2,FALSE)</f>
        <v>83</v>
      </c>
      <c r="H2914" s="39">
        <f>MATCH(C2914,Currecny_M!$A$1:$P$1,0)</f>
        <v>2</v>
      </c>
      <c r="I2914" s="39">
        <f>VLOOKUP(N2914,Currecny_M!$A$1:$P$10,MATCH(Database!C2914,Currecny_M!$A$1:$P$1,0),FALSE)</f>
        <v>83</v>
      </c>
      <c r="J2914" s="82">
        <f t="shared" si="136"/>
        <v>1.992</v>
      </c>
      <c r="K2914" s="39">
        <f>VLOOKUP('Cover page'!$B$6,Currecny_M!$A$1:$P$10,MATCH(Database!C2914,Currecny_M!$A$1:$P$1,0),FALSE)</f>
        <v>1</v>
      </c>
      <c r="L2914" s="82">
        <f t="shared" si="137"/>
        <v>1.992</v>
      </c>
      <c r="M2914" s="82">
        <f>((E2914/$F$1)*VLOOKUP(N2914,Currecny_M!$A$1:$P$10,MATCH(Database!C2914,Currecny_M!$A$1:$P$1,0),FALSE))/VLOOKUP('Cover page'!$B$6,Currecny_M!$A$1:$P$10,MATCH(Database!C2914,Currecny_M!$A$1:$P$1,0),FALSE)</f>
        <v>1.992</v>
      </c>
      <c r="N2914" s="6" t="str">
        <f>VLOOKUP(B2914,Master!$A$2:$C$11,3,FALSE)</f>
        <v>Euro</v>
      </c>
      <c r="O2914" s="6" t="str">
        <f>VLOOKUP(B2914,Master!$A$2:$C$11,2,FALSE)</f>
        <v>Europe</v>
      </c>
      <c r="Q2914" s="39" t="str">
        <f>VLOOKUP(D2914,GL_Master!$A$1:$D$80,2,FALSE)</f>
        <v>PL</v>
      </c>
      <c r="R2914" s="39" t="str">
        <f>VLOOKUP(D2914,GL_Master!$A$1:$D$80,3,FALSE)</f>
        <v>Communication &amp; internet exp</v>
      </c>
      <c r="S2914" s="39" t="str">
        <f>VLOOKUP(D2914,GL_Master!$A$1:$D$80,4,FALSE)</f>
        <v>Printing &amp; Stationary</v>
      </c>
    </row>
    <row r="2915" spans="1:19" x14ac:dyDescent="0.25">
      <c r="A2915" s="39" t="s">
        <v>262</v>
      </c>
      <c r="B2915" s="39" t="s">
        <v>239</v>
      </c>
      <c r="C2915" s="7">
        <v>43922</v>
      </c>
      <c r="D2915" s="39" t="s">
        <v>32</v>
      </c>
      <c r="E2915" s="39">
        <v>24</v>
      </c>
      <c r="F2915" s="82">
        <f t="shared" si="135"/>
        <v>2.4E-2</v>
      </c>
      <c r="G2915" s="39">
        <f>VLOOKUP(N2915,Currecny_M!$A$1:$P$10,2,FALSE)</f>
        <v>83</v>
      </c>
      <c r="H2915" s="39">
        <f>MATCH(C2915,Currecny_M!$A$1:$P$1,0)</f>
        <v>2</v>
      </c>
      <c r="I2915" s="39">
        <f>VLOOKUP(N2915,Currecny_M!$A$1:$P$10,MATCH(Database!C2915,Currecny_M!$A$1:$P$1,0),FALSE)</f>
        <v>83</v>
      </c>
      <c r="J2915" s="82">
        <f t="shared" si="136"/>
        <v>1.992</v>
      </c>
      <c r="K2915" s="39">
        <f>VLOOKUP('Cover page'!$B$6,Currecny_M!$A$1:$P$10,MATCH(Database!C2915,Currecny_M!$A$1:$P$1,0),FALSE)</f>
        <v>1</v>
      </c>
      <c r="L2915" s="82">
        <f t="shared" si="137"/>
        <v>1.992</v>
      </c>
      <c r="M2915" s="82">
        <f>((E2915/$F$1)*VLOOKUP(N2915,Currecny_M!$A$1:$P$10,MATCH(Database!C2915,Currecny_M!$A$1:$P$1,0),FALSE))/VLOOKUP('Cover page'!$B$6,Currecny_M!$A$1:$P$10,MATCH(Database!C2915,Currecny_M!$A$1:$P$1,0),FALSE)</f>
        <v>1.992</v>
      </c>
      <c r="N2915" s="6" t="str">
        <f>VLOOKUP(B2915,Master!$A$2:$C$11,3,FALSE)</f>
        <v>Euro</v>
      </c>
      <c r="O2915" s="6" t="str">
        <f>VLOOKUP(B2915,Master!$A$2:$C$11,2,FALSE)</f>
        <v>Europe</v>
      </c>
      <c r="Q2915" s="39" t="str">
        <f>VLOOKUP(D2915,GL_Master!$A$1:$D$80,2,FALSE)</f>
        <v>PL</v>
      </c>
      <c r="R2915" s="39" t="str">
        <f>VLOOKUP(D2915,GL_Master!$A$1:$D$80,3,FALSE)</f>
        <v>Communication &amp; internet exp</v>
      </c>
      <c r="S2915" s="39" t="str">
        <f>VLOOKUP(D2915,GL_Master!$A$1:$D$80,4,FALSE)</f>
        <v>Printing &amp; Stationary</v>
      </c>
    </row>
    <row r="2916" spans="1:19" x14ac:dyDescent="0.25">
      <c r="A2916" s="39" t="s">
        <v>262</v>
      </c>
      <c r="B2916" s="39" t="s">
        <v>239</v>
      </c>
      <c r="C2916" s="7">
        <v>43922</v>
      </c>
      <c r="D2916" s="39" t="s">
        <v>35</v>
      </c>
      <c r="E2916" s="39">
        <v>72</v>
      </c>
      <c r="F2916" s="82">
        <f t="shared" si="135"/>
        <v>7.1999999999999995E-2</v>
      </c>
      <c r="G2916" s="39">
        <f>VLOOKUP(N2916,Currecny_M!$A$1:$P$10,2,FALSE)</f>
        <v>83</v>
      </c>
      <c r="H2916" s="39">
        <f>MATCH(C2916,Currecny_M!$A$1:$P$1,0)</f>
        <v>2</v>
      </c>
      <c r="I2916" s="39">
        <f>VLOOKUP(N2916,Currecny_M!$A$1:$P$10,MATCH(Database!C2916,Currecny_M!$A$1:$P$1,0),FALSE)</f>
        <v>83</v>
      </c>
      <c r="J2916" s="82">
        <f t="shared" si="136"/>
        <v>5.976</v>
      </c>
      <c r="K2916" s="39">
        <f>VLOOKUP('Cover page'!$B$6,Currecny_M!$A$1:$P$10,MATCH(Database!C2916,Currecny_M!$A$1:$P$1,0),FALSE)</f>
        <v>1</v>
      </c>
      <c r="L2916" s="82">
        <f t="shared" si="137"/>
        <v>5.976</v>
      </c>
      <c r="M2916" s="82">
        <f>((E2916/$F$1)*VLOOKUP(N2916,Currecny_M!$A$1:$P$10,MATCH(Database!C2916,Currecny_M!$A$1:$P$1,0),FALSE))/VLOOKUP('Cover page'!$B$6,Currecny_M!$A$1:$P$10,MATCH(Database!C2916,Currecny_M!$A$1:$P$1,0),FALSE)</f>
        <v>5.976</v>
      </c>
      <c r="N2916" s="6" t="str">
        <f>VLOOKUP(B2916,Master!$A$2:$C$11,3,FALSE)</f>
        <v>Euro</v>
      </c>
      <c r="O2916" s="6" t="str">
        <f>VLOOKUP(B2916,Master!$A$2:$C$11,2,FALSE)</f>
        <v>Europe</v>
      </c>
      <c r="Q2916" s="39" t="str">
        <f>VLOOKUP(D2916,GL_Master!$A$1:$D$80,2,FALSE)</f>
        <v>PL</v>
      </c>
      <c r="R2916" s="39" t="str">
        <f>VLOOKUP(D2916,GL_Master!$A$1:$D$80,3,FALSE)</f>
        <v>Security Expenses</v>
      </c>
      <c r="S2916" s="39" t="str">
        <f>VLOOKUP(D2916,GL_Master!$A$1:$D$80,4,FALSE)</f>
        <v>Security Expenses others</v>
      </c>
    </row>
    <row r="2917" spans="1:19" x14ac:dyDescent="0.25">
      <c r="A2917" s="39" t="s">
        <v>262</v>
      </c>
      <c r="B2917" s="39" t="s">
        <v>239</v>
      </c>
      <c r="C2917" s="7">
        <v>43922</v>
      </c>
      <c r="D2917" s="39" t="s">
        <v>38</v>
      </c>
      <c r="E2917" s="39">
        <v>24</v>
      </c>
      <c r="F2917" s="82">
        <f t="shared" si="135"/>
        <v>2.4E-2</v>
      </c>
      <c r="G2917" s="39">
        <f>VLOOKUP(N2917,Currecny_M!$A$1:$P$10,2,FALSE)</f>
        <v>83</v>
      </c>
      <c r="H2917" s="39">
        <f>MATCH(C2917,Currecny_M!$A$1:$P$1,0)</f>
        <v>2</v>
      </c>
      <c r="I2917" s="39">
        <f>VLOOKUP(N2917,Currecny_M!$A$1:$P$10,MATCH(Database!C2917,Currecny_M!$A$1:$P$1,0),FALSE)</f>
        <v>83</v>
      </c>
      <c r="J2917" s="82">
        <f t="shared" si="136"/>
        <v>1.992</v>
      </c>
      <c r="K2917" s="39">
        <f>VLOOKUP('Cover page'!$B$6,Currecny_M!$A$1:$P$10,MATCH(Database!C2917,Currecny_M!$A$1:$P$1,0),FALSE)</f>
        <v>1</v>
      </c>
      <c r="L2917" s="82">
        <f t="shared" si="137"/>
        <v>1.992</v>
      </c>
      <c r="M2917" s="82">
        <f>((E2917/$F$1)*VLOOKUP(N2917,Currecny_M!$A$1:$P$10,MATCH(Database!C2917,Currecny_M!$A$1:$P$1,0),FALSE))/VLOOKUP('Cover page'!$B$6,Currecny_M!$A$1:$P$10,MATCH(Database!C2917,Currecny_M!$A$1:$P$1,0),FALSE)</f>
        <v>1.992</v>
      </c>
      <c r="N2917" s="6" t="str">
        <f>VLOOKUP(B2917,Master!$A$2:$C$11,3,FALSE)</f>
        <v>Euro</v>
      </c>
      <c r="O2917" s="6" t="str">
        <f>VLOOKUP(B2917,Master!$A$2:$C$11,2,FALSE)</f>
        <v>Europe</v>
      </c>
      <c r="Q2917" s="39" t="str">
        <f>VLOOKUP(D2917,GL_Master!$A$1:$D$80,2,FALSE)</f>
        <v>PL</v>
      </c>
      <c r="R2917" s="39" t="str">
        <f>VLOOKUP(D2917,GL_Master!$A$1:$D$80,3,FALSE)</f>
        <v>House Keeping Expenses</v>
      </c>
      <c r="S2917" s="39" t="str">
        <f>VLOOKUP(D2917,GL_Master!$A$1:$D$80,4,FALSE)</f>
        <v>House Keeping Expenses</v>
      </c>
    </row>
    <row r="2918" spans="1:19" x14ac:dyDescent="0.25">
      <c r="A2918" s="39" t="s">
        <v>262</v>
      </c>
      <c r="B2918" s="39" t="s">
        <v>239</v>
      </c>
      <c r="C2918" s="7">
        <v>43922</v>
      </c>
      <c r="D2918" s="39" t="s">
        <v>107</v>
      </c>
      <c r="E2918" s="39">
        <v>24</v>
      </c>
      <c r="F2918" s="82">
        <f t="shared" si="135"/>
        <v>2.4E-2</v>
      </c>
      <c r="G2918" s="39">
        <f>VLOOKUP(N2918,Currecny_M!$A$1:$P$10,2,FALSE)</f>
        <v>83</v>
      </c>
      <c r="H2918" s="39">
        <f>MATCH(C2918,Currecny_M!$A$1:$P$1,0)</f>
        <v>2</v>
      </c>
      <c r="I2918" s="39">
        <f>VLOOKUP(N2918,Currecny_M!$A$1:$P$10,MATCH(Database!C2918,Currecny_M!$A$1:$P$1,0),FALSE)</f>
        <v>83</v>
      </c>
      <c r="J2918" s="82">
        <f t="shared" si="136"/>
        <v>1.992</v>
      </c>
      <c r="K2918" s="39">
        <f>VLOOKUP('Cover page'!$B$6,Currecny_M!$A$1:$P$10,MATCH(Database!C2918,Currecny_M!$A$1:$P$1,0),FALSE)</f>
        <v>1</v>
      </c>
      <c r="L2918" s="82">
        <f t="shared" si="137"/>
        <v>1.992</v>
      </c>
      <c r="M2918" s="82">
        <f>((E2918/$F$1)*VLOOKUP(N2918,Currecny_M!$A$1:$P$10,MATCH(Database!C2918,Currecny_M!$A$1:$P$1,0),FALSE))/VLOOKUP('Cover page'!$B$6,Currecny_M!$A$1:$P$10,MATCH(Database!C2918,Currecny_M!$A$1:$P$1,0),FALSE)</f>
        <v>1.992</v>
      </c>
      <c r="N2918" s="6" t="str">
        <f>VLOOKUP(B2918,Master!$A$2:$C$11,3,FALSE)</f>
        <v>Euro</v>
      </c>
      <c r="O2918" s="6" t="str">
        <f>VLOOKUP(B2918,Master!$A$2:$C$11,2,FALSE)</f>
        <v>Europe</v>
      </c>
      <c r="Q2918" s="39" t="str">
        <f>VLOOKUP(D2918,GL_Master!$A$1:$D$80,2,FALSE)</f>
        <v>PL</v>
      </c>
      <c r="R2918" s="39" t="str">
        <f>VLOOKUP(D2918,GL_Master!$A$1:$D$80,3,FALSE)</f>
        <v>Misc. expenses</v>
      </c>
      <c r="S2918" s="39" t="str">
        <f>VLOOKUP(D2918,GL_Master!$A$1:$D$80,4,FALSE)</f>
        <v>Repair &amp; Maintenance</v>
      </c>
    </row>
    <row r="2919" spans="1:19" x14ac:dyDescent="0.25">
      <c r="A2919" s="39" t="s">
        <v>262</v>
      </c>
      <c r="B2919" s="39" t="s">
        <v>239</v>
      </c>
      <c r="C2919" s="7">
        <v>43922</v>
      </c>
      <c r="D2919" s="39" t="s">
        <v>108</v>
      </c>
      <c r="E2919" s="39">
        <v>24</v>
      </c>
      <c r="F2919" s="82">
        <f t="shared" si="135"/>
        <v>2.4E-2</v>
      </c>
      <c r="G2919" s="39">
        <f>VLOOKUP(N2919,Currecny_M!$A$1:$P$10,2,FALSE)</f>
        <v>83</v>
      </c>
      <c r="H2919" s="39">
        <f>MATCH(C2919,Currecny_M!$A$1:$P$1,0)</f>
        <v>2</v>
      </c>
      <c r="I2919" s="39">
        <f>VLOOKUP(N2919,Currecny_M!$A$1:$P$10,MATCH(Database!C2919,Currecny_M!$A$1:$P$1,0),FALSE)</f>
        <v>83</v>
      </c>
      <c r="J2919" s="82">
        <f t="shared" si="136"/>
        <v>1.992</v>
      </c>
      <c r="K2919" s="39">
        <f>VLOOKUP('Cover page'!$B$6,Currecny_M!$A$1:$P$10,MATCH(Database!C2919,Currecny_M!$A$1:$P$1,0),FALSE)</f>
        <v>1</v>
      </c>
      <c r="L2919" s="82">
        <f t="shared" si="137"/>
        <v>1.992</v>
      </c>
      <c r="M2919" s="82">
        <f>((E2919/$F$1)*VLOOKUP(N2919,Currecny_M!$A$1:$P$10,MATCH(Database!C2919,Currecny_M!$A$1:$P$1,0),FALSE))/VLOOKUP('Cover page'!$B$6,Currecny_M!$A$1:$P$10,MATCH(Database!C2919,Currecny_M!$A$1:$P$1,0),FALSE)</f>
        <v>1.992</v>
      </c>
      <c r="N2919" s="6" t="str">
        <f>VLOOKUP(B2919,Master!$A$2:$C$11,3,FALSE)</f>
        <v>Euro</v>
      </c>
      <c r="O2919" s="6" t="str">
        <f>VLOOKUP(B2919,Master!$A$2:$C$11,2,FALSE)</f>
        <v>Europe</v>
      </c>
      <c r="Q2919" s="39" t="str">
        <f>VLOOKUP(D2919,GL_Master!$A$1:$D$80,2,FALSE)</f>
        <v>PL</v>
      </c>
      <c r="R2919" s="39" t="str">
        <f>VLOOKUP(D2919,GL_Master!$A$1:$D$80,3,FALSE)</f>
        <v>Misc. expenses</v>
      </c>
      <c r="S2919" s="39" t="str">
        <f>VLOOKUP(D2919,GL_Master!$A$1:$D$80,4,FALSE)</f>
        <v>Repair &amp; Maintenance</v>
      </c>
    </row>
    <row r="2920" spans="1:19" x14ac:dyDescent="0.25">
      <c r="A2920" s="39" t="s">
        <v>262</v>
      </c>
      <c r="B2920" s="39" t="s">
        <v>239</v>
      </c>
      <c r="C2920" s="7">
        <v>43922</v>
      </c>
      <c r="D2920" s="39" t="s">
        <v>9</v>
      </c>
      <c r="E2920" s="39">
        <v>217</v>
      </c>
      <c r="F2920" s="82">
        <f t="shared" si="135"/>
        <v>0.217</v>
      </c>
      <c r="G2920" s="39">
        <f>VLOOKUP(N2920,Currecny_M!$A$1:$P$10,2,FALSE)</f>
        <v>83</v>
      </c>
      <c r="H2920" s="39">
        <f>MATCH(C2920,Currecny_M!$A$1:$P$1,0)</f>
        <v>2</v>
      </c>
      <c r="I2920" s="39">
        <f>VLOOKUP(N2920,Currecny_M!$A$1:$P$10,MATCH(Database!C2920,Currecny_M!$A$1:$P$1,0),FALSE)</f>
        <v>83</v>
      </c>
      <c r="J2920" s="82">
        <f t="shared" si="136"/>
        <v>18.010999999999999</v>
      </c>
      <c r="K2920" s="39">
        <f>VLOOKUP('Cover page'!$B$6,Currecny_M!$A$1:$P$10,MATCH(Database!C2920,Currecny_M!$A$1:$P$1,0),FALSE)</f>
        <v>1</v>
      </c>
      <c r="L2920" s="82">
        <f t="shared" si="137"/>
        <v>18.010999999999999</v>
      </c>
      <c r="M2920" s="82">
        <f>((E2920/$F$1)*VLOOKUP(N2920,Currecny_M!$A$1:$P$10,MATCH(Database!C2920,Currecny_M!$A$1:$P$1,0),FALSE))/VLOOKUP('Cover page'!$B$6,Currecny_M!$A$1:$P$10,MATCH(Database!C2920,Currecny_M!$A$1:$P$1,0),FALSE)</f>
        <v>18.010999999999999</v>
      </c>
      <c r="N2920" s="6" t="str">
        <f>VLOOKUP(B2920,Master!$A$2:$C$11,3,FALSE)</f>
        <v>Euro</v>
      </c>
      <c r="O2920" s="6" t="str">
        <f>VLOOKUP(B2920,Master!$A$2:$C$11,2,FALSE)</f>
        <v>Europe</v>
      </c>
      <c r="Q2920" s="39" t="str">
        <f>VLOOKUP(D2920,GL_Master!$A$1:$D$80,2,FALSE)</f>
        <v>PL</v>
      </c>
      <c r="R2920" s="39" t="str">
        <f>VLOOKUP(D2920,GL_Master!$A$1:$D$80,3,FALSE)</f>
        <v>Rent</v>
      </c>
      <c r="S2920" s="39" t="str">
        <f>VLOOKUP(D2920,GL_Master!$A$1:$D$80,4,FALSE)</f>
        <v>Office Rent</v>
      </c>
    </row>
    <row r="2921" spans="1:19" x14ac:dyDescent="0.25">
      <c r="A2921" s="39" t="s">
        <v>262</v>
      </c>
      <c r="B2921" s="39" t="s">
        <v>239</v>
      </c>
      <c r="C2921" s="7">
        <v>43922</v>
      </c>
      <c r="D2921" s="39" t="s">
        <v>109</v>
      </c>
      <c r="E2921" s="39">
        <v>-120</v>
      </c>
      <c r="F2921" s="82">
        <f t="shared" si="135"/>
        <v>-0.12</v>
      </c>
      <c r="G2921" s="39">
        <f>VLOOKUP(N2921,Currecny_M!$A$1:$P$10,2,FALSE)</f>
        <v>83</v>
      </c>
      <c r="H2921" s="39">
        <f>MATCH(C2921,Currecny_M!$A$1:$P$1,0)</f>
        <v>2</v>
      </c>
      <c r="I2921" s="39">
        <f>VLOOKUP(N2921,Currecny_M!$A$1:$P$10,MATCH(Database!C2921,Currecny_M!$A$1:$P$1,0),FALSE)</f>
        <v>83</v>
      </c>
      <c r="J2921" s="82">
        <f t="shared" si="136"/>
        <v>-9.9599999999999991</v>
      </c>
      <c r="K2921" s="39">
        <f>VLOOKUP('Cover page'!$B$6,Currecny_M!$A$1:$P$10,MATCH(Database!C2921,Currecny_M!$A$1:$P$1,0),FALSE)</f>
        <v>1</v>
      </c>
      <c r="L2921" s="82">
        <f t="shared" si="137"/>
        <v>-9.9599999999999991</v>
      </c>
      <c r="M2921" s="82">
        <f>((E2921/$F$1)*VLOOKUP(N2921,Currecny_M!$A$1:$P$10,MATCH(Database!C2921,Currecny_M!$A$1:$P$1,0),FALSE))/VLOOKUP('Cover page'!$B$6,Currecny_M!$A$1:$P$10,MATCH(Database!C2921,Currecny_M!$A$1:$P$1,0),FALSE)</f>
        <v>-9.9599999999999991</v>
      </c>
      <c r="N2921" s="6" t="str">
        <f>VLOOKUP(B2921,Master!$A$2:$C$11,3,FALSE)</f>
        <v>Euro</v>
      </c>
      <c r="O2921" s="6" t="str">
        <f>VLOOKUP(B2921,Master!$A$2:$C$11,2,FALSE)</f>
        <v>Europe</v>
      </c>
      <c r="Q2921" s="39" t="str">
        <f>VLOOKUP(D2921,GL_Master!$A$1:$D$80,2,FALSE)</f>
        <v>PL</v>
      </c>
      <c r="R2921" s="39" t="str">
        <f>VLOOKUP(D2921,GL_Master!$A$1:$D$80,3,FALSE)</f>
        <v>Travelling and conveyance</v>
      </c>
      <c r="S2921" s="39" t="str">
        <f>VLOOKUP(D2921,GL_Master!$A$1:$D$80,4,FALSE)</f>
        <v>Travelling , hotel lodging</v>
      </c>
    </row>
    <row r="2922" spans="1:19" x14ac:dyDescent="0.25">
      <c r="A2922" s="39" t="s">
        <v>262</v>
      </c>
      <c r="B2922" s="39" t="s">
        <v>239</v>
      </c>
      <c r="C2922" s="7">
        <v>43922</v>
      </c>
      <c r="D2922" s="39" t="s">
        <v>110</v>
      </c>
      <c r="E2922" s="39">
        <v>48</v>
      </c>
      <c r="F2922" s="82">
        <f t="shared" si="135"/>
        <v>4.8000000000000001E-2</v>
      </c>
      <c r="G2922" s="39">
        <f>VLOOKUP(N2922,Currecny_M!$A$1:$P$10,2,FALSE)</f>
        <v>83</v>
      </c>
      <c r="H2922" s="39">
        <f>MATCH(C2922,Currecny_M!$A$1:$P$1,0)</f>
        <v>2</v>
      </c>
      <c r="I2922" s="39">
        <f>VLOOKUP(N2922,Currecny_M!$A$1:$P$10,MATCH(Database!C2922,Currecny_M!$A$1:$P$1,0),FALSE)</f>
        <v>83</v>
      </c>
      <c r="J2922" s="82">
        <f t="shared" si="136"/>
        <v>3.984</v>
      </c>
      <c r="K2922" s="39">
        <f>VLOOKUP('Cover page'!$B$6,Currecny_M!$A$1:$P$10,MATCH(Database!C2922,Currecny_M!$A$1:$P$1,0),FALSE)</f>
        <v>1</v>
      </c>
      <c r="L2922" s="82">
        <f t="shared" si="137"/>
        <v>3.984</v>
      </c>
      <c r="M2922" s="82">
        <f>((E2922/$F$1)*VLOOKUP(N2922,Currecny_M!$A$1:$P$10,MATCH(Database!C2922,Currecny_M!$A$1:$P$1,0),FALSE))/VLOOKUP('Cover page'!$B$6,Currecny_M!$A$1:$P$10,MATCH(Database!C2922,Currecny_M!$A$1:$P$1,0),FALSE)</f>
        <v>3.984</v>
      </c>
      <c r="N2922" s="6" t="str">
        <f>VLOOKUP(B2922,Master!$A$2:$C$11,3,FALSE)</f>
        <v>Euro</v>
      </c>
      <c r="O2922" s="6" t="str">
        <f>VLOOKUP(B2922,Master!$A$2:$C$11,2,FALSE)</f>
        <v>Europe</v>
      </c>
      <c r="Q2922" s="39" t="str">
        <f>VLOOKUP(D2922,GL_Master!$A$1:$D$80,2,FALSE)</f>
        <v>PL</v>
      </c>
      <c r="R2922" s="39" t="str">
        <f>VLOOKUP(D2922,GL_Master!$A$1:$D$80,3,FALSE)</f>
        <v>Travelling and conveyance</v>
      </c>
      <c r="S2922" s="39" t="str">
        <f>VLOOKUP(D2922,GL_Master!$A$1:$D$80,4,FALSE)</f>
        <v>Travelling , hotel lodging</v>
      </c>
    </row>
    <row r="2923" spans="1:19" x14ac:dyDescent="0.25">
      <c r="A2923" s="39" t="s">
        <v>262</v>
      </c>
      <c r="B2923" s="39" t="s">
        <v>239</v>
      </c>
      <c r="C2923" s="7">
        <v>43922</v>
      </c>
      <c r="D2923" s="39" t="s">
        <v>111</v>
      </c>
      <c r="E2923" s="39">
        <v>24</v>
      </c>
      <c r="F2923" s="82">
        <f t="shared" si="135"/>
        <v>2.4E-2</v>
      </c>
      <c r="G2923" s="39">
        <f>VLOOKUP(N2923,Currecny_M!$A$1:$P$10,2,FALSE)</f>
        <v>83</v>
      </c>
      <c r="H2923" s="39">
        <f>MATCH(C2923,Currecny_M!$A$1:$P$1,0)</f>
        <v>2</v>
      </c>
      <c r="I2923" s="39">
        <f>VLOOKUP(N2923,Currecny_M!$A$1:$P$10,MATCH(Database!C2923,Currecny_M!$A$1:$P$1,0),FALSE)</f>
        <v>83</v>
      </c>
      <c r="J2923" s="82">
        <f t="shared" si="136"/>
        <v>1.992</v>
      </c>
      <c r="K2923" s="39">
        <f>VLOOKUP('Cover page'!$B$6,Currecny_M!$A$1:$P$10,MATCH(Database!C2923,Currecny_M!$A$1:$P$1,0),FALSE)</f>
        <v>1</v>
      </c>
      <c r="L2923" s="82">
        <f t="shared" si="137"/>
        <v>1.992</v>
      </c>
      <c r="M2923" s="82">
        <f>((E2923/$F$1)*VLOOKUP(N2923,Currecny_M!$A$1:$P$10,MATCH(Database!C2923,Currecny_M!$A$1:$P$1,0),FALSE))/VLOOKUP('Cover page'!$B$6,Currecny_M!$A$1:$P$10,MATCH(Database!C2923,Currecny_M!$A$1:$P$1,0),FALSE)</f>
        <v>1.992</v>
      </c>
      <c r="N2923" s="6" t="str">
        <f>VLOOKUP(B2923,Master!$A$2:$C$11,3,FALSE)</f>
        <v>Euro</v>
      </c>
      <c r="O2923" s="6" t="str">
        <f>VLOOKUP(B2923,Master!$A$2:$C$11,2,FALSE)</f>
        <v>Europe</v>
      </c>
      <c r="Q2923" s="39" t="str">
        <f>VLOOKUP(D2923,GL_Master!$A$1:$D$80,2,FALSE)</f>
        <v>PL</v>
      </c>
      <c r="R2923" s="39" t="str">
        <f>VLOOKUP(D2923,GL_Master!$A$1:$D$80,3,FALSE)</f>
        <v>Legal &amp; Professional expenses</v>
      </c>
      <c r="S2923" s="39" t="str">
        <f>VLOOKUP(D2923,GL_Master!$A$1:$D$80,4,FALSE)</f>
        <v>Professional Fees - Others</v>
      </c>
    </row>
    <row r="2924" spans="1:19" x14ac:dyDescent="0.25">
      <c r="A2924" s="39" t="s">
        <v>262</v>
      </c>
      <c r="B2924" s="39" t="s">
        <v>239</v>
      </c>
      <c r="C2924" s="7">
        <v>43922</v>
      </c>
      <c r="D2924" s="39" t="s">
        <v>112</v>
      </c>
      <c r="E2924" s="39">
        <v>241</v>
      </c>
      <c r="F2924" s="82">
        <f t="shared" si="135"/>
        <v>0.24099999999999999</v>
      </c>
      <c r="G2924" s="39">
        <f>VLOOKUP(N2924,Currecny_M!$A$1:$P$10,2,FALSE)</f>
        <v>83</v>
      </c>
      <c r="H2924" s="39">
        <f>MATCH(C2924,Currecny_M!$A$1:$P$1,0)</f>
        <v>2</v>
      </c>
      <c r="I2924" s="39">
        <f>VLOOKUP(N2924,Currecny_M!$A$1:$P$10,MATCH(Database!C2924,Currecny_M!$A$1:$P$1,0),FALSE)</f>
        <v>83</v>
      </c>
      <c r="J2924" s="82">
        <f t="shared" si="136"/>
        <v>20.003</v>
      </c>
      <c r="K2924" s="39">
        <f>VLOOKUP('Cover page'!$B$6,Currecny_M!$A$1:$P$10,MATCH(Database!C2924,Currecny_M!$A$1:$P$1,0),FALSE)</f>
        <v>1</v>
      </c>
      <c r="L2924" s="82">
        <f t="shared" si="137"/>
        <v>20.003</v>
      </c>
      <c r="M2924" s="82">
        <f>((E2924/$F$1)*VLOOKUP(N2924,Currecny_M!$A$1:$P$10,MATCH(Database!C2924,Currecny_M!$A$1:$P$1,0),FALSE))/VLOOKUP('Cover page'!$B$6,Currecny_M!$A$1:$P$10,MATCH(Database!C2924,Currecny_M!$A$1:$P$1,0),FALSE)</f>
        <v>20.003</v>
      </c>
      <c r="N2924" s="6" t="str">
        <f>VLOOKUP(B2924,Master!$A$2:$C$11,3,FALSE)</f>
        <v>Euro</v>
      </c>
      <c r="O2924" s="6" t="str">
        <f>VLOOKUP(B2924,Master!$A$2:$C$11,2,FALSE)</f>
        <v>Europe</v>
      </c>
      <c r="Q2924" s="39" t="str">
        <f>VLOOKUP(D2924,GL_Master!$A$1:$D$80,2,FALSE)</f>
        <v>PL</v>
      </c>
      <c r="R2924" s="39" t="str">
        <f>VLOOKUP(D2924,GL_Master!$A$1:$D$80,3,FALSE)</f>
        <v>Finance Cost</v>
      </c>
      <c r="S2924" s="39" t="str">
        <f>VLOOKUP(D2924,GL_Master!$A$1:$D$80,4,FALSE)</f>
        <v>Interest expense</v>
      </c>
    </row>
    <row r="2925" spans="1:19" x14ac:dyDescent="0.25">
      <c r="A2925" s="39" t="s">
        <v>262</v>
      </c>
      <c r="B2925" s="39" t="s">
        <v>239</v>
      </c>
      <c r="C2925" s="7">
        <v>43922</v>
      </c>
      <c r="D2925" s="39" t="s">
        <v>25</v>
      </c>
      <c r="E2925" s="39">
        <v>2169</v>
      </c>
      <c r="F2925" s="82">
        <f t="shared" si="135"/>
        <v>2.169</v>
      </c>
      <c r="G2925" s="39">
        <f>VLOOKUP(N2925,Currecny_M!$A$1:$P$10,2,FALSE)</f>
        <v>83</v>
      </c>
      <c r="H2925" s="39">
        <f>MATCH(C2925,Currecny_M!$A$1:$P$1,0)</f>
        <v>2</v>
      </c>
      <c r="I2925" s="39">
        <f>VLOOKUP(N2925,Currecny_M!$A$1:$P$10,MATCH(Database!C2925,Currecny_M!$A$1:$P$1,0),FALSE)</f>
        <v>83</v>
      </c>
      <c r="J2925" s="82">
        <f t="shared" si="136"/>
        <v>180.02700000000002</v>
      </c>
      <c r="K2925" s="39">
        <f>VLOOKUP('Cover page'!$B$6,Currecny_M!$A$1:$P$10,MATCH(Database!C2925,Currecny_M!$A$1:$P$1,0),FALSE)</f>
        <v>1</v>
      </c>
      <c r="L2925" s="82">
        <f t="shared" si="137"/>
        <v>180.02700000000002</v>
      </c>
      <c r="M2925" s="82">
        <f>((E2925/$F$1)*VLOOKUP(N2925,Currecny_M!$A$1:$P$10,MATCH(Database!C2925,Currecny_M!$A$1:$P$1,0),FALSE))/VLOOKUP('Cover page'!$B$6,Currecny_M!$A$1:$P$10,MATCH(Database!C2925,Currecny_M!$A$1:$P$1,0),FALSE)</f>
        <v>180.02700000000002</v>
      </c>
      <c r="N2925" s="6" t="str">
        <f>VLOOKUP(B2925,Master!$A$2:$C$11,3,FALSE)</f>
        <v>Euro</v>
      </c>
      <c r="O2925" s="6" t="str">
        <f>VLOOKUP(B2925,Master!$A$2:$C$11,2,FALSE)</f>
        <v>Europe</v>
      </c>
      <c r="Q2925" s="39" t="str">
        <f>VLOOKUP(D2925,GL_Master!$A$1:$D$80,2,FALSE)</f>
        <v>PL</v>
      </c>
      <c r="R2925" s="39" t="str">
        <f>VLOOKUP(D2925,GL_Master!$A$1:$D$80,3,FALSE)</f>
        <v>Depreciation</v>
      </c>
      <c r="S2925" s="39" t="str">
        <f>VLOOKUP(D2925,GL_Master!$A$1:$D$80,4,FALSE)</f>
        <v>Depreciation</v>
      </c>
    </row>
    <row r="2926" spans="1:19" x14ac:dyDescent="0.25">
      <c r="A2926" s="39" t="s">
        <v>262</v>
      </c>
      <c r="B2926" s="39" t="s">
        <v>239</v>
      </c>
      <c r="C2926" s="7">
        <v>43952</v>
      </c>
      <c r="D2926" s="39" t="s">
        <v>51</v>
      </c>
      <c r="E2926" s="39">
        <v>-24096</v>
      </c>
      <c r="F2926" s="82">
        <f t="shared" si="135"/>
        <v>-24.096</v>
      </c>
      <c r="G2926" s="39">
        <f>VLOOKUP(N2926,Currecny_M!$A$1:$P$10,2,FALSE)</f>
        <v>83</v>
      </c>
      <c r="H2926" s="39">
        <f>MATCH(C2926,Currecny_M!$A$1:$P$1,0)</f>
        <v>3</v>
      </c>
      <c r="I2926" s="39">
        <f>VLOOKUP(N2926,Currecny_M!$A$1:$P$10,MATCH(Database!C2926,Currecny_M!$A$1:$P$1,0),FALSE)</f>
        <v>83.83</v>
      </c>
      <c r="J2926" s="82">
        <f t="shared" si="136"/>
        <v>-2019.96768</v>
      </c>
      <c r="K2926" s="39">
        <f>VLOOKUP('Cover page'!$B$6,Currecny_M!$A$1:$P$10,MATCH(Database!C2926,Currecny_M!$A$1:$P$1,0),FALSE)</f>
        <v>1</v>
      </c>
      <c r="L2926" s="82">
        <f t="shared" si="137"/>
        <v>-2019.96768</v>
      </c>
      <c r="M2926" s="82">
        <f>((E2926/$F$1)*VLOOKUP(N2926,Currecny_M!$A$1:$P$10,MATCH(Database!C2926,Currecny_M!$A$1:$P$1,0),FALSE))/VLOOKUP('Cover page'!$B$6,Currecny_M!$A$1:$P$10,MATCH(Database!C2926,Currecny_M!$A$1:$P$1,0),FALSE)</f>
        <v>-2019.96768</v>
      </c>
      <c r="N2926" s="6" t="str">
        <f>VLOOKUP(B2926,Master!$A$2:$C$11,3,FALSE)</f>
        <v>Euro</v>
      </c>
      <c r="O2926" s="6" t="str">
        <f>VLOOKUP(B2926,Master!$A$2:$C$11,2,FALSE)</f>
        <v>Europe</v>
      </c>
      <c r="Q2926" s="39" t="str">
        <f>VLOOKUP(D2926,GL_Master!$A$1:$D$80,2,FALSE)</f>
        <v>BS</v>
      </c>
      <c r="R2926" s="39" t="str">
        <f>VLOOKUP(D2926,GL_Master!$A$1:$D$80,3,FALSE)</f>
        <v>Share Capital</v>
      </c>
      <c r="S2926" s="39" t="str">
        <f>VLOOKUP(D2926,GL_Master!$A$1:$D$80,4,FALSE)</f>
        <v>Equity shares</v>
      </c>
    </row>
    <row r="2927" spans="1:19" x14ac:dyDescent="0.25">
      <c r="A2927" s="39" t="s">
        <v>262</v>
      </c>
      <c r="B2927" s="39" t="s">
        <v>239</v>
      </c>
      <c r="C2927" s="7">
        <v>43952</v>
      </c>
      <c r="D2927" s="39" t="s">
        <v>52</v>
      </c>
      <c r="E2927" s="39">
        <v>-46169</v>
      </c>
      <c r="F2927" s="82">
        <f t="shared" si="135"/>
        <v>-46.168999999999997</v>
      </c>
      <c r="G2927" s="39">
        <f>VLOOKUP(N2927,Currecny_M!$A$1:$P$10,2,FALSE)</f>
        <v>83</v>
      </c>
      <c r="H2927" s="39">
        <f>MATCH(C2927,Currecny_M!$A$1:$P$1,0)</f>
        <v>3</v>
      </c>
      <c r="I2927" s="39">
        <f>VLOOKUP(N2927,Currecny_M!$A$1:$P$10,MATCH(Database!C2927,Currecny_M!$A$1:$P$1,0),FALSE)</f>
        <v>83.83</v>
      </c>
      <c r="J2927" s="82">
        <f t="shared" si="136"/>
        <v>-3870.3472699999998</v>
      </c>
      <c r="K2927" s="39">
        <f>VLOOKUP('Cover page'!$B$6,Currecny_M!$A$1:$P$10,MATCH(Database!C2927,Currecny_M!$A$1:$P$1,0),FALSE)</f>
        <v>1</v>
      </c>
      <c r="L2927" s="82">
        <f t="shared" si="137"/>
        <v>-3870.3472699999998</v>
      </c>
      <c r="M2927" s="82">
        <f>((E2927/$F$1)*VLOOKUP(N2927,Currecny_M!$A$1:$P$10,MATCH(Database!C2927,Currecny_M!$A$1:$P$1,0),FALSE))/VLOOKUP('Cover page'!$B$6,Currecny_M!$A$1:$P$10,MATCH(Database!C2927,Currecny_M!$A$1:$P$1,0),FALSE)</f>
        <v>-3870.3472699999998</v>
      </c>
      <c r="N2927" s="6" t="str">
        <f>VLOOKUP(B2927,Master!$A$2:$C$11,3,FALSE)</f>
        <v>Euro</v>
      </c>
      <c r="O2927" s="6" t="str">
        <f>VLOOKUP(B2927,Master!$A$2:$C$11,2,FALSE)</f>
        <v>Europe</v>
      </c>
      <c r="Q2927" s="39" t="str">
        <f>VLOOKUP(D2927,GL_Master!$A$1:$D$80,2,FALSE)</f>
        <v>BS</v>
      </c>
      <c r="R2927" s="39" t="str">
        <f>VLOOKUP(D2927,GL_Master!$A$1:$D$80,3,FALSE)</f>
        <v>Reserve and Surplus</v>
      </c>
      <c r="S2927" s="39" t="str">
        <f>VLOOKUP(D2927,GL_Master!$A$1:$D$80,4,FALSE)</f>
        <v>Reserves at the commencement of the year</v>
      </c>
    </row>
    <row r="2928" spans="1:19" x14ac:dyDescent="0.25">
      <c r="A2928" s="39" t="s">
        <v>262</v>
      </c>
      <c r="B2928" s="39" t="s">
        <v>239</v>
      </c>
      <c r="C2928" s="7">
        <v>43952</v>
      </c>
      <c r="D2928" s="39" t="s">
        <v>53</v>
      </c>
      <c r="E2928" s="39">
        <v>-12165</v>
      </c>
      <c r="F2928" s="82">
        <f t="shared" si="135"/>
        <v>-12.164999999999999</v>
      </c>
      <c r="G2928" s="39">
        <f>VLOOKUP(N2928,Currecny_M!$A$1:$P$10,2,FALSE)</f>
        <v>83</v>
      </c>
      <c r="H2928" s="39">
        <f>MATCH(C2928,Currecny_M!$A$1:$P$1,0)</f>
        <v>3</v>
      </c>
      <c r="I2928" s="39">
        <f>VLOOKUP(N2928,Currecny_M!$A$1:$P$10,MATCH(Database!C2928,Currecny_M!$A$1:$P$1,0),FALSE)</f>
        <v>83.83</v>
      </c>
      <c r="J2928" s="82">
        <f t="shared" si="136"/>
        <v>-1019.7919499999999</v>
      </c>
      <c r="K2928" s="39">
        <f>VLOOKUP('Cover page'!$B$6,Currecny_M!$A$1:$P$10,MATCH(Database!C2928,Currecny_M!$A$1:$P$1,0),FALSE)</f>
        <v>1</v>
      </c>
      <c r="L2928" s="82">
        <f t="shared" si="137"/>
        <v>-1019.7919499999999</v>
      </c>
      <c r="M2928" s="82">
        <f>((E2928/$F$1)*VLOOKUP(N2928,Currecny_M!$A$1:$P$10,MATCH(Database!C2928,Currecny_M!$A$1:$P$1,0),FALSE))/VLOOKUP('Cover page'!$B$6,Currecny_M!$A$1:$P$10,MATCH(Database!C2928,Currecny_M!$A$1:$P$1,0),FALSE)</f>
        <v>-1019.7919499999999</v>
      </c>
      <c r="N2928" s="6" t="str">
        <f>VLOOKUP(B2928,Master!$A$2:$C$11,3,FALSE)</f>
        <v>Euro</v>
      </c>
      <c r="O2928" s="6" t="str">
        <f>VLOOKUP(B2928,Master!$A$2:$C$11,2,FALSE)</f>
        <v>Europe</v>
      </c>
      <c r="Q2928" s="39" t="str">
        <f>VLOOKUP(D2928,GL_Master!$A$1:$D$80,2,FALSE)</f>
        <v>BS</v>
      </c>
      <c r="R2928" s="39" t="str">
        <f>VLOOKUP(D2928,GL_Master!$A$1:$D$80,3,FALSE)</f>
        <v>Loan Fund</v>
      </c>
      <c r="S2928" s="39" t="str">
        <f>VLOOKUP(D2928,GL_Master!$A$1:$D$80,4,FALSE)</f>
        <v>Term Loan</v>
      </c>
    </row>
    <row r="2929" spans="1:19" x14ac:dyDescent="0.25">
      <c r="A2929" s="39" t="s">
        <v>262</v>
      </c>
      <c r="B2929" s="39" t="s">
        <v>239</v>
      </c>
      <c r="C2929" s="7">
        <v>43952</v>
      </c>
      <c r="D2929" s="39" t="s">
        <v>54</v>
      </c>
      <c r="E2929" s="39">
        <v>53</v>
      </c>
      <c r="F2929" s="82">
        <f t="shared" si="135"/>
        <v>5.2999999999999999E-2</v>
      </c>
      <c r="G2929" s="39">
        <f>VLOOKUP(N2929,Currecny_M!$A$1:$P$10,2,FALSE)</f>
        <v>83</v>
      </c>
      <c r="H2929" s="39">
        <f>MATCH(C2929,Currecny_M!$A$1:$P$1,0)</f>
        <v>3</v>
      </c>
      <c r="I2929" s="39">
        <f>VLOOKUP(N2929,Currecny_M!$A$1:$P$10,MATCH(Database!C2929,Currecny_M!$A$1:$P$1,0),FALSE)</f>
        <v>83.83</v>
      </c>
      <c r="J2929" s="82">
        <f t="shared" si="136"/>
        <v>4.44299</v>
      </c>
      <c r="K2929" s="39">
        <f>VLOOKUP('Cover page'!$B$6,Currecny_M!$A$1:$P$10,MATCH(Database!C2929,Currecny_M!$A$1:$P$1,0),FALSE)</f>
        <v>1</v>
      </c>
      <c r="L2929" s="82">
        <f t="shared" si="137"/>
        <v>4.44299</v>
      </c>
      <c r="M2929" s="82">
        <f>((E2929/$F$1)*VLOOKUP(N2929,Currecny_M!$A$1:$P$10,MATCH(Database!C2929,Currecny_M!$A$1:$P$1,0),FALSE))/VLOOKUP('Cover page'!$B$6,Currecny_M!$A$1:$P$10,MATCH(Database!C2929,Currecny_M!$A$1:$P$1,0),FALSE)</f>
        <v>4.44299</v>
      </c>
      <c r="N2929" s="6" t="str">
        <f>VLOOKUP(B2929,Master!$A$2:$C$11,3,FALSE)</f>
        <v>Euro</v>
      </c>
      <c r="O2929" s="6" t="str">
        <f>VLOOKUP(B2929,Master!$A$2:$C$11,2,FALSE)</f>
        <v>Europe</v>
      </c>
      <c r="Q2929" s="39" t="str">
        <f>VLOOKUP(D2929,GL_Master!$A$1:$D$80,2,FALSE)</f>
        <v>BS</v>
      </c>
      <c r="R2929" s="39" t="str">
        <f>VLOOKUP(D2929,GL_Master!$A$1:$D$80,3,FALSE)</f>
        <v>Trade Payables</v>
      </c>
      <c r="S2929" s="39" t="str">
        <f>VLOOKUP(D2929,GL_Master!$A$1:$D$80,4,FALSE)</f>
        <v>Trade payable</v>
      </c>
    </row>
    <row r="2930" spans="1:19" x14ac:dyDescent="0.25">
      <c r="A2930" s="39" t="s">
        <v>262</v>
      </c>
      <c r="B2930" s="39" t="s">
        <v>239</v>
      </c>
      <c r="C2930" s="7">
        <v>43952</v>
      </c>
      <c r="D2930" s="39" t="s">
        <v>34</v>
      </c>
      <c r="E2930" s="39">
        <v>-1290</v>
      </c>
      <c r="F2930" s="82">
        <f t="shared" si="135"/>
        <v>-1.29</v>
      </c>
      <c r="G2930" s="39">
        <f>VLOOKUP(N2930,Currecny_M!$A$1:$P$10,2,FALSE)</f>
        <v>83</v>
      </c>
      <c r="H2930" s="39">
        <f>MATCH(C2930,Currecny_M!$A$1:$P$1,0)</f>
        <v>3</v>
      </c>
      <c r="I2930" s="39">
        <f>VLOOKUP(N2930,Currecny_M!$A$1:$P$10,MATCH(Database!C2930,Currecny_M!$A$1:$P$1,0),FALSE)</f>
        <v>83.83</v>
      </c>
      <c r="J2930" s="82">
        <f t="shared" si="136"/>
        <v>-108.1407</v>
      </c>
      <c r="K2930" s="39">
        <f>VLOOKUP('Cover page'!$B$6,Currecny_M!$A$1:$P$10,MATCH(Database!C2930,Currecny_M!$A$1:$P$1,0),FALSE)</f>
        <v>1</v>
      </c>
      <c r="L2930" s="82">
        <f t="shared" si="137"/>
        <v>-108.1407</v>
      </c>
      <c r="M2930" s="82">
        <f>((E2930/$F$1)*VLOOKUP(N2930,Currecny_M!$A$1:$P$10,MATCH(Database!C2930,Currecny_M!$A$1:$P$1,0),FALSE))/VLOOKUP('Cover page'!$B$6,Currecny_M!$A$1:$P$10,MATCH(Database!C2930,Currecny_M!$A$1:$P$1,0),FALSE)</f>
        <v>-108.1407</v>
      </c>
      <c r="N2930" s="6" t="str">
        <f>VLOOKUP(B2930,Master!$A$2:$C$11,3,FALSE)</f>
        <v>Euro</v>
      </c>
      <c r="O2930" s="6" t="str">
        <f>VLOOKUP(B2930,Master!$A$2:$C$11,2,FALSE)</f>
        <v>Europe</v>
      </c>
      <c r="Q2930" s="39" t="str">
        <f>VLOOKUP(D2930,GL_Master!$A$1:$D$80,2,FALSE)</f>
        <v>BS</v>
      </c>
      <c r="R2930" s="39" t="str">
        <f>VLOOKUP(D2930,GL_Master!$A$1:$D$80,3,FALSE)</f>
        <v>Provisions</v>
      </c>
      <c r="S2930" s="39" t="str">
        <f>VLOOKUP(D2930,GL_Master!$A$1:$D$80,4,FALSE)</f>
        <v>Expenses payables</v>
      </c>
    </row>
    <row r="2931" spans="1:19" x14ac:dyDescent="0.25">
      <c r="A2931" s="39" t="s">
        <v>262</v>
      </c>
      <c r="B2931" s="39" t="s">
        <v>239</v>
      </c>
      <c r="C2931" s="7">
        <v>43952</v>
      </c>
      <c r="D2931" s="39" t="s">
        <v>18</v>
      </c>
      <c r="E2931" s="39">
        <v>-807</v>
      </c>
      <c r="F2931" s="82">
        <f t="shared" si="135"/>
        <v>-0.80700000000000005</v>
      </c>
      <c r="G2931" s="39">
        <f>VLOOKUP(N2931,Currecny_M!$A$1:$P$10,2,FALSE)</f>
        <v>83</v>
      </c>
      <c r="H2931" s="39">
        <f>MATCH(C2931,Currecny_M!$A$1:$P$1,0)</f>
        <v>3</v>
      </c>
      <c r="I2931" s="39">
        <f>VLOOKUP(N2931,Currecny_M!$A$1:$P$10,MATCH(Database!C2931,Currecny_M!$A$1:$P$1,0),FALSE)</f>
        <v>83.83</v>
      </c>
      <c r="J2931" s="82">
        <f t="shared" si="136"/>
        <v>-67.650810000000007</v>
      </c>
      <c r="K2931" s="39">
        <f>VLOOKUP('Cover page'!$B$6,Currecny_M!$A$1:$P$10,MATCH(Database!C2931,Currecny_M!$A$1:$P$1,0),FALSE)</f>
        <v>1</v>
      </c>
      <c r="L2931" s="82">
        <f t="shared" si="137"/>
        <v>-67.650810000000007</v>
      </c>
      <c r="M2931" s="82">
        <f>((E2931/$F$1)*VLOOKUP(N2931,Currecny_M!$A$1:$P$10,MATCH(Database!C2931,Currecny_M!$A$1:$P$1,0),FALSE))/VLOOKUP('Cover page'!$B$6,Currecny_M!$A$1:$P$10,MATCH(Database!C2931,Currecny_M!$A$1:$P$1,0),FALSE)</f>
        <v>-67.650810000000007</v>
      </c>
      <c r="N2931" s="6" t="str">
        <f>VLOOKUP(B2931,Master!$A$2:$C$11,3,FALSE)</f>
        <v>Euro</v>
      </c>
      <c r="O2931" s="6" t="str">
        <f>VLOOKUP(B2931,Master!$A$2:$C$11,2,FALSE)</f>
        <v>Europe</v>
      </c>
      <c r="Q2931" s="39" t="str">
        <f>VLOOKUP(D2931,GL_Master!$A$1:$D$80,2,FALSE)</f>
        <v>BS</v>
      </c>
      <c r="R2931" s="39" t="str">
        <f>VLOOKUP(D2931,GL_Master!$A$1:$D$80,3,FALSE)</f>
        <v>Other current liabilities</v>
      </c>
      <c r="S2931" s="39" t="str">
        <f>VLOOKUP(D2931,GL_Master!$A$1:$D$80,4,FALSE)</f>
        <v>Employee related liabilities</v>
      </c>
    </row>
    <row r="2932" spans="1:19" x14ac:dyDescent="0.25">
      <c r="A2932" s="39" t="s">
        <v>262</v>
      </c>
      <c r="B2932" s="39" t="s">
        <v>239</v>
      </c>
      <c r="C2932" s="7">
        <v>43952</v>
      </c>
      <c r="D2932" s="39" t="s">
        <v>55</v>
      </c>
      <c r="E2932" s="39">
        <v>-103</v>
      </c>
      <c r="F2932" s="82">
        <f t="shared" si="135"/>
        <v>-0.10299999999999999</v>
      </c>
      <c r="G2932" s="39">
        <f>VLOOKUP(N2932,Currecny_M!$A$1:$P$10,2,FALSE)</f>
        <v>83</v>
      </c>
      <c r="H2932" s="39">
        <f>MATCH(C2932,Currecny_M!$A$1:$P$1,0)</f>
        <v>3</v>
      </c>
      <c r="I2932" s="39">
        <f>VLOOKUP(N2932,Currecny_M!$A$1:$P$10,MATCH(Database!C2932,Currecny_M!$A$1:$P$1,0),FALSE)</f>
        <v>83.83</v>
      </c>
      <c r="J2932" s="82">
        <f t="shared" si="136"/>
        <v>-8.6344899999999996</v>
      </c>
      <c r="K2932" s="39">
        <f>VLOOKUP('Cover page'!$B$6,Currecny_M!$A$1:$P$10,MATCH(Database!C2932,Currecny_M!$A$1:$P$1,0),FALSE)</f>
        <v>1</v>
      </c>
      <c r="L2932" s="82">
        <f t="shared" si="137"/>
        <v>-8.6344899999999996</v>
      </c>
      <c r="M2932" s="82">
        <f>((E2932/$F$1)*VLOOKUP(N2932,Currecny_M!$A$1:$P$10,MATCH(Database!C2932,Currecny_M!$A$1:$P$1,0),FALSE))/VLOOKUP('Cover page'!$B$6,Currecny_M!$A$1:$P$10,MATCH(Database!C2932,Currecny_M!$A$1:$P$1,0),FALSE)</f>
        <v>-8.6344899999999996</v>
      </c>
      <c r="N2932" s="6" t="str">
        <f>VLOOKUP(B2932,Master!$A$2:$C$11,3,FALSE)</f>
        <v>Euro</v>
      </c>
      <c r="O2932" s="6" t="str">
        <f>VLOOKUP(B2932,Master!$A$2:$C$11,2,FALSE)</f>
        <v>Europe</v>
      </c>
      <c r="Q2932" s="39" t="str">
        <f>VLOOKUP(D2932,GL_Master!$A$1:$D$80,2,FALSE)</f>
        <v>BS</v>
      </c>
      <c r="R2932" s="39" t="str">
        <f>VLOOKUP(D2932,GL_Master!$A$1:$D$80,3,FALSE)</f>
        <v>Other current liabilities</v>
      </c>
      <c r="S2932" s="39" t="str">
        <f>VLOOKUP(D2932,GL_Master!$A$1:$D$80,4,FALSE)</f>
        <v>Security deposit received</v>
      </c>
    </row>
    <row r="2933" spans="1:19" x14ac:dyDescent="0.25">
      <c r="A2933" s="39" t="s">
        <v>262</v>
      </c>
      <c r="B2933" s="39" t="s">
        <v>239</v>
      </c>
      <c r="C2933" s="7">
        <v>43952</v>
      </c>
      <c r="D2933" s="39" t="s">
        <v>56</v>
      </c>
      <c r="E2933" s="39">
        <v>-25</v>
      </c>
      <c r="F2933" s="82">
        <f t="shared" si="135"/>
        <v>-2.5000000000000001E-2</v>
      </c>
      <c r="G2933" s="39">
        <f>VLOOKUP(N2933,Currecny_M!$A$1:$P$10,2,FALSE)</f>
        <v>83</v>
      </c>
      <c r="H2933" s="39">
        <f>MATCH(C2933,Currecny_M!$A$1:$P$1,0)</f>
        <v>3</v>
      </c>
      <c r="I2933" s="39">
        <f>VLOOKUP(N2933,Currecny_M!$A$1:$P$10,MATCH(Database!C2933,Currecny_M!$A$1:$P$1,0),FALSE)</f>
        <v>83.83</v>
      </c>
      <c r="J2933" s="82">
        <f t="shared" si="136"/>
        <v>-2.0957500000000002</v>
      </c>
      <c r="K2933" s="39">
        <f>VLOOKUP('Cover page'!$B$6,Currecny_M!$A$1:$P$10,MATCH(Database!C2933,Currecny_M!$A$1:$P$1,0),FALSE)</f>
        <v>1</v>
      </c>
      <c r="L2933" s="82">
        <f t="shared" si="137"/>
        <v>-2.0957500000000002</v>
      </c>
      <c r="M2933" s="82">
        <f>((E2933/$F$1)*VLOOKUP(N2933,Currecny_M!$A$1:$P$10,MATCH(Database!C2933,Currecny_M!$A$1:$P$1,0),FALSE))/VLOOKUP('Cover page'!$B$6,Currecny_M!$A$1:$P$10,MATCH(Database!C2933,Currecny_M!$A$1:$P$1,0),FALSE)</f>
        <v>-2.0957500000000002</v>
      </c>
      <c r="N2933" s="6" t="str">
        <f>VLOOKUP(B2933,Master!$A$2:$C$11,3,FALSE)</f>
        <v>Euro</v>
      </c>
      <c r="O2933" s="6" t="str">
        <f>VLOOKUP(B2933,Master!$A$2:$C$11,2,FALSE)</f>
        <v>Europe</v>
      </c>
      <c r="Q2933" s="39" t="str">
        <f>VLOOKUP(D2933,GL_Master!$A$1:$D$80,2,FALSE)</f>
        <v>BS</v>
      </c>
      <c r="R2933" s="39" t="str">
        <f>VLOOKUP(D2933,GL_Master!$A$1:$D$80,3,FALSE)</f>
        <v>Other Tax Payables</v>
      </c>
      <c r="S2933" s="39" t="str">
        <f>VLOOKUP(D2933,GL_Master!$A$1:$D$80,4,FALSE)</f>
        <v>Tax deducted at source payable</v>
      </c>
    </row>
    <row r="2934" spans="1:19" x14ac:dyDescent="0.25">
      <c r="A2934" s="39" t="s">
        <v>262</v>
      </c>
      <c r="B2934" s="39" t="s">
        <v>239</v>
      </c>
      <c r="C2934" s="7">
        <v>43952</v>
      </c>
      <c r="D2934" s="39" t="s">
        <v>57</v>
      </c>
      <c r="E2934" s="39">
        <v>-236</v>
      </c>
      <c r="F2934" s="82">
        <f t="shared" si="135"/>
        <v>-0.23599999999999999</v>
      </c>
      <c r="G2934" s="39">
        <f>VLOOKUP(N2934,Currecny_M!$A$1:$P$10,2,FALSE)</f>
        <v>83</v>
      </c>
      <c r="H2934" s="39">
        <f>MATCH(C2934,Currecny_M!$A$1:$P$1,0)</f>
        <v>3</v>
      </c>
      <c r="I2934" s="39">
        <f>VLOOKUP(N2934,Currecny_M!$A$1:$P$10,MATCH(Database!C2934,Currecny_M!$A$1:$P$1,0),FALSE)</f>
        <v>83.83</v>
      </c>
      <c r="J2934" s="82">
        <f t="shared" si="136"/>
        <v>-19.78388</v>
      </c>
      <c r="K2934" s="39">
        <f>VLOOKUP('Cover page'!$B$6,Currecny_M!$A$1:$P$10,MATCH(Database!C2934,Currecny_M!$A$1:$P$1,0),FALSE)</f>
        <v>1</v>
      </c>
      <c r="L2934" s="82">
        <f t="shared" si="137"/>
        <v>-19.78388</v>
      </c>
      <c r="M2934" s="82">
        <f>((E2934/$F$1)*VLOOKUP(N2934,Currecny_M!$A$1:$P$10,MATCH(Database!C2934,Currecny_M!$A$1:$P$1,0),FALSE))/VLOOKUP('Cover page'!$B$6,Currecny_M!$A$1:$P$10,MATCH(Database!C2934,Currecny_M!$A$1:$P$1,0),FALSE)</f>
        <v>-19.78388</v>
      </c>
      <c r="N2934" s="6" t="str">
        <f>VLOOKUP(B2934,Master!$A$2:$C$11,3,FALSE)</f>
        <v>Euro</v>
      </c>
      <c r="O2934" s="6" t="str">
        <f>VLOOKUP(B2934,Master!$A$2:$C$11,2,FALSE)</f>
        <v>Europe</v>
      </c>
      <c r="Q2934" s="39" t="str">
        <f>VLOOKUP(D2934,GL_Master!$A$1:$D$80,2,FALSE)</f>
        <v>BS</v>
      </c>
      <c r="R2934" s="39" t="str">
        <f>VLOOKUP(D2934,GL_Master!$A$1:$D$80,3,FALSE)</f>
        <v>Other Tax Payables</v>
      </c>
      <c r="S2934" s="39" t="str">
        <f>VLOOKUP(D2934,GL_Master!$A$1:$D$80,4,FALSE)</f>
        <v>Tax deducted at source payable</v>
      </c>
    </row>
    <row r="2935" spans="1:19" x14ac:dyDescent="0.25">
      <c r="A2935" s="39" t="s">
        <v>262</v>
      </c>
      <c r="B2935" s="39" t="s">
        <v>239</v>
      </c>
      <c r="C2935" s="7">
        <v>43952</v>
      </c>
      <c r="D2935" s="39" t="s">
        <v>58</v>
      </c>
      <c r="E2935" s="39">
        <v>-1737</v>
      </c>
      <c r="F2935" s="82">
        <f t="shared" si="135"/>
        <v>-1.7370000000000001</v>
      </c>
      <c r="G2935" s="39">
        <f>VLOOKUP(N2935,Currecny_M!$A$1:$P$10,2,FALSE)</f>
        <v>83</v>
      </c>
      <c r="H2935" s="39">
        <f>MATCH(C2935,Currecny_M!$A$1:$P$1,0)</f>
        <v>3</v>
      </c>
      <c r="I2935" s="39">
        <f>VLOOKUP(N2935,Currecny_M!$A$1:$P$10,MATCH(Database!C2935,Currecny_M!$A$1:$P$1,0),FALSE)</f>
        <v>83.83</v>
      </c>
      <c r="J2935" s="82">
        <f t="shared" si="136"/>
        <v>-145.61270999999999</v>
      </c>
      <c r="K2935" s="39">
        <f>VLOOKUP('Cover page'!$B$6,Currecny_M!$A$1:$P$10,MATCH(Database!C2935,Currecny_M!$A$1:$P$1,0),FALSE)</f>
        <v>1</v>
      </c>
      <c r="L2935" s="82">
        <f t="shared" si="137"/>
        <v>-145.61270999999999</v>
      </c>
      <c r="M2935" s="82">
        <f>((E2935/$F$1)*VLOOKUP(N2935,Currecny_M!$A$1:$P$10,MATCH(Database!C2935,Currecny_M!$A$1:$P$1,0),FALSE))/VLOOKUP('Cover page'!$B$6,Currecny_M!$A$1:$P$10,MATCH(Database!C2935,Currecny_M!$A$1:$P$1,0),FALSE)</f>
        <v>-145.61270999999999</v>
      </c>
      <c r="N2935" s="6" t="str">
        <f>VLOOKUP(B2935,Master!$A$2:$C$11,3,FALSE)</f>
        <v>Euro</v>
      </c>
      <c r="O2935" s="6" t="str">
        <f>VLOOKUP(B2935,Master!$A$2:$C$11,2,FALSE)</f>
        <v>Europe</v>
      </c>
      <c r="Q2935" s="39" t="str">
        <f>VLOOKUP(D2935,GL_Master!$A$1:$D$80,2,FALSE)</f>
        <v>BS</v>
      </c>
      <c r="R2935" s="39" t="str">
        <f>VLOOKUP(D2935,GL_Master!$A$1:$D$80,3,FALSE)</f>
        <v>Long-term provisions</v>
      </c>
      <c r="S2935" s="39" t="str">
        <f>VLOOKUP(D2935,GL_Master!$A$1:$D$80,4,FALSE)</f>
        <v>Provision for gratuity</v>
      </c>
    </row>
    <row r="2936" spans="1:19" x14ac:dyDescent="0.25">
      <c r="A2936" s="39" t="s">
        <v>262</v>
      </c>
      <c r="B2936" s="39" t="s">
        <v>239</v>
      </c>
      <c r="C2936" s="7">
        <v>43952</v>
      </c>
      <c r="D2936" s="39" t="s">
        <v>59</v>
      </c>
      <c r="E2936" s="39">
        <v>-762</v>
      </c>
      <c r="F2936" s="82">
        <f t="shared" si="135"/>
        <v>-0.76200000000000001</v>
      </c>
      <c r="G2936" s="39">
        <f>VLOOKUP(N2936,Currecny_M!$A$1:$P$10,2,FALSE)</f>
        <v>83</v>
      </c>
      <c r="H2936" s="39">
        <f>MATCH(C2936,Currecny_M!$A$1:$P$1,0)</f>
        <v>3</v>
      </c>
      <c r="I2936" s="39">
        <f>VLOOKUP(N2936,Currecny_M!$A$1:$P$10,MATCH(Database!C2936,Currecny_M!$A$1:$P$1,0),FALSE)</f>
        <v>83.83</v>
      </c>
      <c r="J2936" s="82">
        <f t="shared" si="136"/>
        <v>-63.878459999999997</v>
      </c>
      <c r="K2936" s="39">
        <f>VLOOKUP('Cover page'!$B$6,Currecny_M!$A$1:$P$10,MATCH(Database!C2936,Currecny_M!$A$1:$P$1,0),FALSE)</f>
        <v>1</v>
      </c>
      <c r="L2936" s="82">
        <f t="shared" si="137"/>
        <v>-63.878459999999997</v>
      </c>
      <c r="M2936" s="82">
        <f>((E2936/$F$1)*VLOOKUP(N2936,Currecny_M!$A$1:$P$10,MATCH(Database!C2936,Currecny_M!$A$1:$P$1,0),FALSE))/VLOOKUP('Cover page'!$B$6,Currecny_M!$A$1:$P$10,MATCH(Database!C2936,Currecny_M!$A$1:$P$1,0),FALSE)</f>
        <v>-63.878459999999997</v>
      </c>
      <c r="N2936" s="6" t="str">
        <f>VLOOKUP(B2936,Master!$A$2:$C$11,3,FALSE)</f>
        <v>Euro</v>
      </c>
      <c r="O2936" s="6" t="str">
        <f>VLOOKUP(B2936,Master!$A$2:$C$11,2,FALSE)</f>
        <v>Europe</v>
      </c>
      <c r="Q2936" s="39" t="str">
        <f>VLOOKUP(D2936,GL_Master!$A$1:$D$80,2,FALSE)</f>
        <v>BS</v>
      </c>
      <c r="R2936" s="39" t="str">
        <f>VLOOKUP(D2936,GL_Master!$A$1:$D$80,3,FALSE)</f>
        <v>Long-term provisions</v>
      </c>
      <c r="S2936" s="39" t="str">
        <f>VLOOKUP(D2936,GL_Master!$A$1:$D$80,4,FALSE)</f>
        <v>Provision for leave encashment</v>
      </c>
    </row>
    <row r="2937" spans="1:19" x14ac:dyDescent="0.25">
      <c r="A2937" s="39" t="s">
        <v>262</v>
      </c>
      <c r="B2937" s="39" t="s">
        <v>239</v>
      </c>
      <c r="C2937" s="7">
        <v>43952</v>
      </c>
      <c r="D2937" s="39" t="s">
        <v>60</v>
      </c>
      <c r="E2937" s="39">
        <v>-210</v>
      </c>
      <c r="F2937" s="82">
        <f t="shared" si="135"/>
        <v>-0.21</v>
      </c>
      <c r="G2937" s="39">
        <f>VLOOKUP(N2937,Currecny_M!$A$1:$P$10,2,FALSE)</f>
        <v>83</v>
      </c>
      <c r="H2937" s="39">
        <f>MATCH(C2937,Currecny_M!$A$1:$P$1,0)</f>
        <v>3</v>
      </c>
      <c r="I2937" s="39">
        <f>VLOOKUP(N2937,Currecny_M!$A$1:$P$10,MATCH(Database!C2937,Currecny_M!$A$1:$P$1,0),FALSE)</f>
        <v>83.83</v>
      </c>
      <c r="J2937" s="82">
        <f t="shared" si="136"/>
        <v>-17.604299999999999</v>
      </c>
      <c r="K2937" s="39">
        <f>VLOOKUP('Cover page'!$B$6,Currecny_M!$A$1:$P$10,MATCH(Database!C2937,Currecny_M!$A$1:$P$1,0),FALSE)</f>
        <v>1</v>
      </c>
      <c r="L2937" s="82">
        <f t="shared" si="137"/>
        <v>-17.604299999999999</v>
      </c>
      <c r="M2937" s="82">
        <f>((E2937/$F$1)*VLOOKUP(N2937,Currecny_M!$A$1:$P$10,MATCH(Database!C2937,Currecny_M!$A$1:$P$1,0),FALSE))/VLOOKUP('Cover page'!$B$6,Currecny_M!$A$1:$P$10,MATCH(Database!C2937,Currecny_M!$A$1:$P$1,0),FALSE)</f>
        <v>-17.604299999999999</v>
      </c>
      <c r="N2937" s="6" t="str">
        <f>VLOOKUP(B2937,Master!$A$2:$C$11,3,FALSE)</f>
        <v>Euro</v>
      </c>
      <c r="O2937" s="6" t="str">
        <f>VLOOKUP(B2937,Master!$A$2:$C$11,2,FALSE)</f>
        <v>Europe</v>
      </c>
      <c r="Q2937" s="39" t="str">
        <f>VLOOKUP(D2937,GL_Master!$A$1:$D$80,2,FALSE)</f>
        <v>BS</v>
      </c>
      <c r="R2937" s="39" t="str">
        <f>VLOOKUP(D2937,GL_Master!$A$1:$D$80,3,FALSE)</f>
        <v>Trade Payables</v>
      </c>
      <c r="S2937" s="39" t="str">
        <f>VLOOKUP(D2937,GL_Master!$A$1:$D$80,4,FALSE)</f>
        <v>Trade payable</v>
      </c>
    </row>
    <row r="2938" spans="1:19" x14ac:dyDescent="0.25">
      <c r="A2938" s="39" t="s">
        <v>262</v>
      </c>
      <c r="B2938" s="39" t="s">
        <v>239</v>
      </c>
      <c r="C2938" s="7">
        <v>43952</v>
      </c>
      <c r="D2938" s="39" t="s">
        <v>61</v>
      </c>
      <c r="E2938" s="39">
        <v>-2044</v>
      </c>
      <c r="F2938" s="82">
        <f t="shared" si="135"/>
        <v>-2.044</v>
      </c>
      <c r="G2938" s="39">
        <f>VLOOKUP(N2938,Currecny_M!$A$1:$P$10,2,FALSE)</f>
        <v>83</v>
      </c>
      <c r="H2938" s="39">
        <f>MATCH(C2938,Currecny_M!$A$1:$P$1,0)</f>
        <v>3</v>
      </c>
      <c r="I2938" s="39">
        <f>VLOOKUP(N2938,Currecny_M!$A$1:$P$10,MATCH(Database!C2938,Currecny_M!$A$1:$P$1,0),FALSE)</f>
        <v>83.83</v>
      </c>
      <c r="J2938" s="82">
        <f t="shared" si="136"/>
        <v>-171.34852000000001</v>
      </c>
      <c r="K2938" s="39">
        <f>VLOOKUP('Cover page'!$B$6,Currecny_M!$A$1:$P$10,MATCH(Database!C2938,Currecny_M!$A$1:$P$1,0),FALSE)</f>
        <v>1</v>
      </c>
      <c r="L2938" s="82">
        <f t="shared" si="137"/>
        <v>-171.34852000000001</v>
      </c>
      <c r="M2938" s="82">
        <f>((E2938/$F$1)*VLOOKUP(N2938,Currecny_M!$A$1:$P$10,MATCH(Database!C2938,Currecny_M!$A$1:$P$1,0),FALSE))/VLOOKUP('Cover page'!$B$6,Currecny_M!$A$1:$P$10,MATCH(Database!C2938,Currecny_M!$A$1:$P$1,0),FALSE)</f>
        <v>-171.34852000000001</v>
      </c>
      <c r="N2938" s="6" t="str">
        <f>VLOOKUP(B2938,Master!$A$2:$C$11,3,FALSE)</f>
        <v>Euro</v>
      </c>
      <c r="O2938" s="6" t="str">
        <f>VLOOKUP(B2938,Master!$A$2:$C$11,2,FALSE)</f>
        <v>Europe</v>
      </c>
      <c r="Q2938" s="39" t="str">
        <f>VLOOKUP(D2938,GL_Master!$A$1:$D$80,2,FALSE)</f>
        <v>BS</v>
      </c>
      <c r="R2938" s="39" t="str">
        <f>VLOOKUP(D2938,GL_Master!$A$1:$D$80,3,FALSE)</f>
        <v>Provisions</v>
      </c>
      <c r="S2938" s="39" t="str">
        <f>VLOOKUP(D2938,GL_Master!$A$1:$D$80,4,FALSE)</f>
        <v>Provision for doubtful assets</v>
      </c>
    </row>
    <row r="2939" spans="1:19" x14ac:dyDescent="0.25">
      <c r="A2939" s="39" t="s">
        <v>262</v>
      </c>
      <c r="B2939" s="39" t="s">
        <v>239</v>
      </c>
      <c r="C2939" s="7">
        <v>43952</v>
      </c>
      <c r="D2939" s="39" t="s">
        <v>62</v>
      </c>
      <c r="E2939" s="39">
        <v>-74</v>
      </c>
      <c r="F2939" s="82">
        <f t="shared" si="135"/>
        <v>-7.3999999999999996E-2</v>
      </c>
      <c r="G2939" s="39">
        <f>VLOOKUP(N2939,Currecny_M!$A$1:$P$10,2,FALSE)</f>
        <v>83</v>
      </c>
      <c r="H2939" s="39">
        <f>MATCH(C2939,Currecny_M!$A$1:$P$1,0)</f>
        <v>3</v>
      </c>
      <c r="I2939" s="39">
        <f>VLOOKUP(N2939,Currecny_M!$A$1:$P$10,MATCH(Database!C2939,Currecny_M!$A$1:$P$1,0),FALSE)</f>
        <v>83.83</v>
      </c>
      <c r="J2939" s="82">
        <f t="shared" si="136"/>
        <v>-6.2034199999999995</v>
      </c>
      <c r="K2939" s="39">
        <f>VLOOKUP('Cover page'!$B$6,Currecny_M!$A$1:$P$10,MATCH(Database!C2939,Currecny_M!$A$1:$P$1,0),FALSE)</f>
        <v>1</v>
      </c>
      <c r="L2939" s="82">
        <f t="shared" si="137"/>
        <v>-6.2034199999999995</v>
      </c>
      <c r="M2939" s="82">
        <f>((E2939/$F$1)*VLOOKUP(N2939,Currecny_M!$A$1:$P$10,MATCH(Database!C2939,Currecny_M!$A$1:$P$1,0),FALSE))/VLOOKUP('Cover page'!$B$6,Currecny_M!$A$1:$P$10,MATCH(Database!C2939,Currecny_M!$A$1:$P$1,0),FALSE)</f>
        <v>-6.2034199999999995</v>
      </c>
      <c r="N2939" s="6" t="str">
        <f>VLOOKUP(B2939,Master!$A$2:$C$11,3,FALSE)</f>
        <v>Euro</v>
      </c>
      <c r="O2939" s="6" t="str">
        <f>VLOOKUP(B2939,Master!$A$2:$C$11,2,FALSE)</f>
        <v>Europe</v>
      </c>
      <c r="Q2939" s="39" t="str">
        <f>VLOOKUP(D2939,GL_Master!$A$1:$D$80,2,FALSE)</f>
        <v>BS</v>
      </c>
      <c r="R2939" s="39" t="str">
        <f>VLOOKUP(D2939,GL_Master!$A$1:$D$80,3,FALSE)</f>
        <v>Provisions</v>
      </c>
      <c r="S2939" s="39" t="str">
        <f>VLOOKUP(D2939,GL_Master!$A$1:$D$80,4,FALSE)</f>
        <v>Provision for Insurance</v>
      </c>
    </row>
    <row r="2940" spans="1:19" x14ac:dyDescent="0.25">
      <c r="A2940" s="39" t="s">
        <v>262</v>
      </c>
      <c r="B2940" s="39" t="s">
        <v>239</v>
      </c>
      <c r="C2940" s="7">
        <v>43952</v>
      </c>
      <c r="D2940" s="39" t="s">
        <v>63</v>
      </c>
      <c r="E2940" s="39">
        <v>170</v>
      </c>
      <c r="F2940" s="82">
        <f t="shared" si="135"/>
        <v>0.17</v>
      </c>
      <c r="G2940" s="39">
        <f>VLOOKUP(N2940,Currecny_M!$A$1:$P$10,2,FALSE)</f>
        <v>83</v>
      </c>
      <c r="H2940" s="39">
        <f>MATCH(C2940,Currecny_M!$A$1:$P$1,0)</f>
        <v>3</v>
      </c>
      <c r="I2940" s="39">
        <f>VLOOKUP(N2940,Currecny_M!$A$1:$P$10,MATCH(Database!C2940,Currecny_M!$A$1:$P$1,0),FALSE)</f>
        <v>83.83</v>
      </c>
      <c r="J2940" s="82">
        <f t="shared" si="136"/>
        <v>14.251100000000001</v>
      </c>
      <c r="K2940" s="39">
        <f>VLOOKUP('Cover page'!$B$6,Currecny_M!$A$1:$P$10,MATCH(Database!C2940,Currecny_M!$A$1:$P$1,0),FALSE)</f>
        <v>1</v>
      </c>
      <c r="L2940" s="82">
        <f t="shared" si="137"/>
        <v>14.251100000000001</v>
      </c>
      <c r="M2940" s="82">
        <f>((E2940/$F$1)*VLOOKUP(N2940,Currecny_M!$A$1:$P$10,MATCH(Database!C2940,Currecny_M!$A$1:$P$1,0),FALSE))/VLOOKUP('Cover page'!$B$6,Currecny_M!$A$1:$P$10,MATCH(Database!C2940,Currecny_M!$A$1:$P$1,0),FALSE)</f>
        <v>14.251100000000001</v>
      </c>
      <c r="N2940" s="6" t="str">
        <f>VLOOKUP(B2940,Master!$A$2:$C$11,3,FALSE)</f>
        <v>Euro</v>
      </c>
      <c r="O2940" s="6" t="str">
        <f>VLOOKUP(B2940,Master!$A$2:$C$11,2,FALSE)</f>
        <v>Europe</v>
      </c>
      <c r="Q2940" s="39" t="str">
        <f>VLOOKUP(D2940,GL_Master!$A$1:$D$80,2,FALSE)</f>
        <v>BS</v>
      </c>
      <c r="R2940" s="39" t="str">
        <f>VLOOKUP(D2940,GL_Master!$A$1:$D$80,3,FALSE)</f>
        <v>Gross Block</v>
      </c>
      <c r="S2940" s="39" t="str">
        <f>VLOOKUP(D2940,GL_Master!$A$1:$D$80,4,FALSE)</f>
        <v>Tangible Fixed assets</v>
      </c>
    </row>
    <row r="2941" spans="1:19" x14ac:dyDescent="0.25">
      <c r="A2941" s="39" t="s">
        <v>262</v>
      </c>
      <c r="B2941" s="39" t="s">
        <v>239</v>
      </c>
      <c r="C2941" s="7">
        <v>43952</v>
      </c>
      <c r="D2941" s="39" t="s">
        <v>64</v>
      </c>
      <c r="E2941" s="39">
        <v>10532</v>
      </c>
      <c r="F2941" s="82">
        <f t="shared" si="135"/>
        <v>10.532</v>
      </c>
      <c r="G2941" s="39">
        <f>VLOOKUP(N2941,Currecny_M!$A$1:$P$10,2,FALSE)</f>
        <v>83</v>
      </c>
      <c r="H2941" s="39">
        <f>MATCH(C2941,Currecny_M!$A$1:$P$1,0)</f>
        <v>3</v>
      </c>
      <c r="I2941" s="39">
        <f>VLOOKUP(N2941,Currecny_M!$A$1:$P$10,MATCH(Database!C2941,Currecny_M!$A$1:$P$1,0),FALSE)</f>
        <v>83.83</v>
      </c>
      <c r="J2941" s="82">
        <f t="shared" si="136"/>
        <v>882.89756</v>
      </c>
      <c r="K2941" s="39">
        <f>VLOOKUP('Cover page'!$B$6,Currecny_M!$A$1:$P$10,MATCH(Database!C2941,Currecny_M!$A$1:$P$1,0),FALSE)</f>
        <v>1</v>
      </c>
      <c r="L2941" s="82">
        <f t="shared" si="137"/>
        <v>882.89756</v>
      </c>
      <c r="M2941" s="82">
        <f>((E2941/$F$1)*VLOOKUP(N2941,Currecny_M!$A$1:$P$10,MATCH(Database!C2941,Currecny_M!$A$1:$P$1,0),FALSE))/VLOOKUP('Cover page'!$B$6,Currecny_M!$A$1:$P$10,MATCH(Database!C2941,Currecny_M!$A$1:$P$1,0),FALSE)</f>
        <v>882.89756</v>
      </c>
      <c r="N2941" s="6" t="str">
        <f>VLOOKUP(B2941,Master!$A$2:$C$11,3,FALSE)</f>
        <v>Euro</v>
      </c>
      <c r="O2941" s="6" t="str">
        <f>VLOOKUP(B2941,Master!$A$2:$C$11,2,FALSE)</f>
        <v>Europe</v>
      </c>
      <c r="Q2941" s="39" t="str">
        <f>VLOOKUP(D2941,GL_Master!$A$1:$D$80,2,FALSE)</f>
        <v>BS</v>
      </c>
      <c r="R2941" s="39" t="str">
        <f>VLOOKUP(D2941,GL_Master!$A$1:$D$80,3,FALSE)</f>
        <v>Gross Block</v>
      </c>
      <c r="S2941" s="39" t="str">
        <f>VLOOKUP(D2941,GL_Master!$A$1:$D$80,4,FALSE)</f>
        <v>Tangible Fixed assets</v>
      </c>
    </row>
    <row r="2942" spans="1:19" x14ac:dyDescent="0.25">
      <c r="A2942" s="39" t="s">
        <v>262</v>
      </c>
      <c r="B2942" s="39" t="s">
        <v>239</v>
      </c>
      <c r="C2942" s="7">
        <v>43952</v>
      </c>
      <c r="D2942" s="39" t="s">
        <v>65</v>
      </c>
      <c r="E2942" s="39">
        <v>-6401</v>
      </c>
      <c r="F2942" s="82">
        <f t="shared" si="135"/>
        <v>-6.4009999999999998</v>
      </c>
      <c r="G2942" s="39">
        <f>VLOOKUP(N2942,Currecny_M!$A$1:$P$10,2,FALSE)</f>
        <v>83</v>
      </c>
      <c r="H2942" s="39">
        <f>MATCH(C2942,Currecny_M!$A$1:$P$1,0)</f>
        <v>3</v>
      </c>
      <c r="I2942" s="39">
        <f>VLOOKUP(N2942,Currecny_M!$A$1:$P$10,MATCH(Database!C2942,Currecny_M!$A$1:$P$1,0),FALSE)</f>
        <v>83.83</v>
      </c>
      <c r="J2942" s="82">
        <f t="shared" si="136"/>
        <v>-536.59582999999998</v>
      </c>
      <c r="K2942" s="39">
        <f>VLOOKUP('Cover page'!$B$6,Currecny_M!$A$1:$P$10,MATCH(Database!C2942,Currecny_M!$A$1:$P$1,0),FALSE)</f>
        <v>1</v>
      </c>
      <c r="L2942" s="82">
        <f t="shared" si="137"/>
        <v>-536.59582999999998</v>
      </c>
      <c r="M2942" s="82">
        <f>((E2942/$F$1)*VLOOKUP(N2942,Currecny_M!$A$1:$P$10,MATCH(Database!C2942,Currecny_M!$A$1:$P$1,0),FALSE))/VLOOKUP('Cover page'!$B$6,Currecny_M!$A$1:$P$10,MATCH(Database!C2942,Currecny_M!$A$1:$P$1,0),FALSE)</f>
        <v>-536.59582999999998</v>
      </c>
      <c r="N2942" s="6" t="str">
        <f>VLOOKUP(B2942,Master!$A$2:$C$11,3,FALSE)</f>
        <v>Euro</v>
      </c>
      <c r="O2942" s="6" t="str">
        <f>VLOOKUP(B2942,Master!$A$2:$C$11,2,FALSE)</f>
        <v>Europe</v>
      </c>
      <c r="Q2942" s="39" t="str">
        <f>VLOOKUP(D2942,GL_Master!$A$1:$D$80,2,FALSE)</f>
        <v>BS</v>
      </c>
      <c r="R2942" s="39" t="str">
        <f>VLOOKUP(D2942,GL_Master!$A$1:$D$80,3,FALSE)</f>
        <v>Accumulated Depreciation</v>
      </c>
      <c r="S2942" s="39" t="str">
        <f>VLOOKUP(D2942,GL_Master!$A$1:$D$80,4,FALSE)</f>
        <v>Accumulated Depreciation</v>
      </c>
    </row>
    <row r="2943" spans="1:19" x14ac:dyDescent="0.25">
      <c r="A2943" s="39" t="s">
        <v>262</v>
      </c>
      <c r="B2943" s="39" t="s">
        <v>239</v>
      </c>
      <c r="C2943" s="7">
        <v>43952</v>
      </c>
      <c r="D2943" s="39" t="s">
        <v>66</v>
      </c>
      <c r="E2943" s="39">
        <v>5257</v>
      </c>
      <c r="F2943" s="82">
        <f t="shared" si="135"/>
        <v>5.2569999999999997</v>
      </c>
      <c r="G2943" s="39">
        <f>VLOOKUP(N2943,Currecny_M!$A$1:$P$10,2,FALSE)</f>
        <v>83</v>
      </c>
      <c r="H2943" s="39">
        <f>MATCH(C2943,Currecny_M!$A$1:$P$1,0)</f>
        <v>3</v>
      </c>
      <c r="I2943" s="39">
        <f>VLOOKUP(N2943,Currecny_M!$A$1:$P$10,MATCH(Database!C2943,Currecny_M!$A$1:$P$1,0),FALSE)</f>
        <v>83.83</v>
      </c>
      <c r="J2943" s="82">
        <f t="shared" si="136"/>
        <v>440.69430999999997</v>
      </c>
      <c r="K2943" s="39">
        <f>VLOOKUP('Cover page'!$B$6,Currecny_M!$A$1:$P$10,MATCH(Database!C2943,Currecny_M!$A$1:$P$1,0),FALSE)</f>
        <v>1</v>
      </c>
      <c r="L2943" s="82">
        <f t="shared" si="137"/>
        <v>440.69430999999997</v>
      </c>
      <c r="M2943" s="82">
        <f>((E2943/$F$1)*VLOOKUP(N2943,Currecny_M!$A$1:$P$10,MATCH(Database!C2943,Currecny_M!$A$1:$P$1,0),FALSE))/VLOOKUP('Cover page'!$B$6,Currecny_M!$A$1:$P$10,MATCH(Database!C2943,Currecny_M!$A$1:$P$1,0),FALSE)</f>
        <v>440.69430999999997</v>
      </c>
      <c r="N2943" s="6" t="str">
        <f>VLOOKUP(B2943,Master!$A$2:$C$11,3,FALSE)</f>
        <v>Euro</v>
      </c>
      <c r="O2943" s="6" t="str">
        <f>VLOOKUP(B2943,Master!$A$2:$C$11,2,FALSE)</f>
        <v>Europe</v>
      </c>
      <c r="Q2943" s="39" t="str">
        <f>VLOOKUP(D2943,GL_Master!$A$1:$D$80,2,FALSE)</f>
        <v>BS</v>
      </c>
      <c r="R2943" s="39" t="str">
        <f>VLOOKUP(D2943,GL_Master!$A$1:$D$80,3,FALSE)</f>
        <v>Gross Block</v>
      </c>
      <c r="S2943" s="39" t="str">
        <f>VLOOKUP(D2943,GL_Master!$A$1:$D$80,4,FALSE)</f>
        <v>Tangible Fixed assets</v>
      </c>
    </row>
    <row r="2944" spans="1:19" x14ac:dyDescent="0.25">
      <c r="A2944" s="39" t="s">
        <v>262</v>
      </c>
      <c r="B2944" s="39" t="s">
        <v>239</v>
      </c>
      <c r="C2944" s="7">
        <v>43952</v>
      </c>
      <c r="D2944" s="39" t="s">
        <v>67</v>
      </c>
      <c r="E2944" s="39">
        <v>2075</v>
      </c>
      <c r="F2944" s="82">
        <f t="shared" si="135"/>
        <v>2.0750000000000002</v>
      </c>
      <c r="G2944" s="39">
        <f>VLOOKUP(N2944,Currecny_M!$A$1:$P$10,2,FALSE)</f>
        <v>83</v>
      </c>
      <c r="H2944" s="39">
        <f>MATCH(C2944,Currecny_M!$A$1:$P$1,0)</f>
        <v>3</v>
      </c>
      <c r="I2944" s="39">
        <f>VLOOKUP(N2944,Currecny_M!$A$1:$P$10,MATCH(Database!C2944,Currecny_M!$A$1:$P$1,0),FALSE)</f>
        <v>83.83</v>
      </c>
      <c r="J2944" s="82">
        <f t="shared" si="136"/>
        <v>173.94725000000003</v>
      </c>
      <c r="K2944" s="39">
        <f>VLOOKUP('Cover page'!$B$6,Currecny_M!$A$1:$P$10,MATCH(Database!C2944,Currecny_M!$A$1:$P$1,0),FALSE)</f>
        <v>1</v>
      </c>
      <c r="L2944" s="82">
        <f t="shared" si="137"/>
        <v>173.94725000000003</v>
      </c>
      <c r="M2944" s="82">
        <f>((E2944/$F$1)*VLOOKUP(N2944,Currecny_M!$A$1:$P$10,MATCH(Database!C2944,Currecny_M!$A$1:$P$1,0),FALSE))/VLOOKUP('Cover page'!$B$6,Currecny_M!$A$1:$P$10,MATCH(Database!C2944,Currecny_M!$A$1:$P$1,0),FALSE)</f>
        <v>173.94725000000003</v>
      </c>
      <c r="N2944" s="6" t="str">
        <f>VLOOKUP(B2944,Master!$A$2:$C$11,3,FALSE)</f>
        <v>Euro</v>
      </c>
      <c r="O2944" s="6" t="str">
        <f>VLOOKUP(B2944,Master!$A$2:$C$11,2,FALSE)</f>
        <v>Europe</v>
      </c>
      <c r="Q2944" s="39" t="str">
        <f>VLOOKUP(D2944,GL_Master!$A$1:$D$80,2,FALSE)</f>
        <v>BS</v>
      </c>
      <c r="R2944" s="39" t="str">
        <f>VLOOKUP(D2944,GL_Master!$A$1:$D$80,3,FALSE)</f>
        <v>Gross Block</v>
      </c>
      <c r="S2944" s="39" t="str">
        <f>VLOOKUP(D2944,GL_Master!$A$1:$D$80,4,FALSE)</f>
        <v>Tangible Fixed assets</v>
      </c>
    </row>
    <row r="2945" spans="1:19" x14ac:dyDescent="0.25">
      <c r="A2945" s="39" t="s">
        <v>262</v>
      </c>
      <c r="B2945" s="39" t="s">
        <v>239</v>
      </c>
      <c r="C2945" s="7">
        <v>43952</v>
      </c>
      <c r="D2945" s="39" t="s">
        <v>68</v>
      </c>
      <c r="E2945" s="39">
        <v>-1729</v>
      </c>
      <c r="F2945" s="82">
        <f t="shared" si="135"/>
        <v>-1.7290000000000001</v>
      </c>
      <c r="G2945" s="39">
        <f>VLOOKUP(N2945,Currecny_M!$A$1:$P$10,2,FALSE)</f>
        <v>83</v>
      </c>
      <c r="H2945" s="39">
        <f>MATCH(C2945,Currecny_M!$A$1:$P$1,0)</f>
        <v>3</v>
      </c>
      <c r="I2945" s="39">
        <f>VLOOKUP(N2945,Currecny_M!$A$1:$P$10,MATCH(Database!C2945,Currecny_M!$A$1:$P$1,0),FALSE)</f>
        <v>83.83</v>
      </c>
      <c r="J2945" s="82">
        <f t="shared" si="136"/>
        <v>-144.94207</v>
      </c>
      <c r="K2945" s="39">
        <f>VLOOKUP('Cover page'!$B$6,Currecny_M!$A$1:$P$10,MATCH(Database!C2945,Currecny_M!$A$1:$P$1,0),FALSE)</f>
        <v>1</v>
      </c>
      <c r="L2945" s="82">
        <f t="shared" si="137"/>
        <v>-144.94207</v>
      </c>
      <c r="M2945" s="82">
        <f>((E2945/$F$1)*VLOOKUP(N2945,Currecny_M!$A$1:$P$10,MATCH(Database!C2945,Currecny_M!$A$1:$P$1,0),FALSE))/VLOOKUP('Cover page'!$B$6,Currecny_M!$A$1:$P$10,MATCH(Database!C2945,Currecny_M!$A$1:$P$1,0),FALSE)</f>
        <v>-144.94207</v>
      </c>
      <c r="N2945" s="6" t="str">
        <f>VLOOKUP(B2945,Master!$A$2:$C$11,3,FALSE)</f>
        <v>Euro</v>
      </c>
      <c r="O2945" s="6" t="str">
        <f>VLOOKUP(B2945,Master!$A$2:$C$11,2,FALSE)</f>
        <v>Europe</v>
      </c>
      <c r="Q2945" s="39" t="str">
        <f>VLOOKUP(D2945,GL_Master!$A$1:$D$80,2,FALSE)</f>
        <v>BS</v>
      </c>
      <c r="R2945" s="39" t="str">
        <f>VLOOKUP(D2945,GL_Master!$A$1:$D$80,3,FALSE)</f>
        <v>Accumulated Depreciation</v>
      </c>
      <c r="S2945" s="39" t="str">
        <f>VLOOKUP(D2945,GL_Master!$A$1:$D$80,4,FALSE)</f>
        <v>Accumulated Depreciation</v>
      </c>
    </row>
    <row r="2946" spans="1:19" x14ac:dyDescent="0.25">
      <c r="A2946" s="39" t="s">
        <v>262</v>
      </c>
      <c r="B2946" s="39" t="s">
        <v>239</v>
      </c>
      <c r="C2946" s="7">
        <v>43952</v>
      </c>
      <c r="D2946" s="39" t="s">
        <v>69</v>
      </c>
      <c r="E2946" s="39">
        <v>3598</v>
      </c>
      <c r="F2946" s="82">
        <f t="shared" si="135"/>
        <v>3.5979999999999999</v>
      </c>
      <c r="G2946" s="39">
        <f>VLOOKUP(N2946,Currecny_M!$A$1:$P$10,2,FALSE)</f>
        <v>83</v>
      </c>
      <c r="H2946" s="39">
        <f>MATCH(C2946,Currecny_M!$A$1:$P$1,0)</f>
        <v>3</v>
      </c>
      <c r="I2946" s="39">
        <f>VLOOKUP(N2946,Currecny_M!$A$1:$P$10,MATCH(Database!C2946,Currecny_M!$A$1:$P$1,0),FALSE)</f>
        <v>83.83</v>
      </c>
      <c r="J2946" s="82">
        <f t="shared" si="136"/>
        <v>301.62034</v>
      </c>
      <c r="K2946" s="39">
        <f>VLOOKUP('Cover page'!$B$6,Currecny_M!$A$1:$P$10,MATCH(Database!C2946,Currecny_M!$A$1:$P$1,0),FALSE)</f>
        <v>1</v>
      </c>
      <c r="L2946" s="82">
        <f t="shared" si="137"/>
        <v>301.62034</v>
      </c>
      <c r="M2946" s="82">
        <f>((E2946/$F$1)*VLOOKUP(N2946,Currecny_M!$A$1:$P$10,MATCH(Database!C2946,Currecny_M!$A$1:$P$1,0),FALSE))/VLOOKUP('Cover page'!$B$6,Currecny_M!$A$1:$P$10,MATCH(Database!C2946,Currecny_M!$A$1:$P$1,0),FALSE)</f>
        <v>301.62034</v>
      </c>
      <c r="N2946" s="6" t="str">
        <f>VLOOKUP(B2946,Master!$A$2:$C$11,3,FALSE)</f>
        <v>Euro</v>
      </c>
      <c r="O2946" s="6" t="str">
        <f>VLOOKUP(B2946,Master!$A$2:$C$11,2,FALSE)</f>
        <v>Europe</v>
      </c>
      <c r="Q2946" s="39" t="str">
        <f>VLOOKUP(D2946,GL_Master!$A$1:$D$80,2,FALSE)</f>
        <v>BS</v>
      </c>
      <c r="R2946" s="39" t="str">
        <f>VLOOKUP(D2946,GL_Master!$A$1:$D$80,3,FALSE)</f>
        <v>Gross Block</v>
      </c>
      <c r="S2946" s="39" t="str">
        <f>VLOOKUP(D2946,GL_Master!$A$1:$D$80,4,FALSE)</f>
        <v>Tangible Fixed assets</v>
      </c>
    </row>
    <row r="2947" spans="1:19" x14ac:dyDescent="0.25">
      <c r="A2947" s="39" t="s">
        <v>262</v>
      </c>
      <c r="B2947" s="39" t="s">
        <v>239</v>
      </c>
      <c r="C2947" s="7">
        <v>43952</v>
      </c>
      <c r="D2947" s="39" t="s">
        <v>70</v>
      </c>
      <c r="E2947" s="39">
        <v>-122</v>
      </c>
      <c r="F2947" s="82">
        <f t="shared" si="135"/>
        <v>-0.122</v>
      </c>
      <c r="G2947" s="39">
        <f>VLOOKUP(N2947,Currecny_M!$A$1:$P$10,2,FALSE)</f>
        <v>83</v>
      </c>
      <c r="H2947" s="39">
        <f>MATCH(C2947,Currecny_M!$A$1:$P$1,0)</f>
        <v>3</v>
      </c>
      <c r="I2947" s="39">
        <f>VLOOKUP(N2947,Currecny_M!$A$1:$P$10,MATCH(Database!C2947,Currecny_M!$A$1:$P$1,0),FALSE)</f>
        <v>83.83</v>
      </c>
      <c r="J2947" s="82">
        <f t="shared" si="136"/>
        <v>-10.227259999999999</v>
      </c>
      <c r="K2947" s="39">
        <f>VLOOKUP('Cover page'!$B$6,Currecny_M!$A$1:$P$10,MATCH(Database!C2947,Currecny_M!$A$1:$P$1,0),FALSE)</f>
        <v>1</v>
      </c>
      <c r="L2947" s="82">
        <f t="shared" si="137"/>
        <v>-10.227259999999999</v>
      </c>
      <c r="M2947" s="82">
        <f>((E2947/$F$1)*VLOOKUP(N2947,Currecny_M!$A$1:$P$10,MATCH(Database!C2947,Currecny_M!$A$1:$P$1,0),FALSE))/VLOOKUP('Cover page'!$B$6,Currecny_M!$A$1:$P$10,MATCH(Database!C2947,Currecny_M!$A$1:$P$1,0),FALSE)</f>
        <v>-10.227259999999999</v>
      </c>
      <c r="N2947" s="6" t="str">
        <f>VLOOKUP(B2947,Master!$A$2:$C$11,3,FALSE)</f>
        <v>Euro</v>
      </c>
      <c r="O2947" s="6" t="str">
        <f>VLOOKUP(B2947,Master!$A$2:$C$11,2,FALSE)</f>
        <v>Europe</v>
      </c>
      <c r="Q2947" s="39" t="str">
        <f>VLOOKUP(D2947,GL_Master!$A$1:$D$80,2,FALSE)</f>
        <v>BS</v>
      </c>
      <c r="R2947" s="39" t="str">
        <f>VLOOKUP(D2947,GL_Master!$A$1:$D$80,3,FALSE)</f>
        <v>Accumulated Depreciation</v>
      </c>
      <c r="S2947" s="39" t="str">
        <f>VLOOKUP(D2947,GL_Master!$A$1:$D$80,4,FALSE)</f>
        <v>Accumulated Depreciation</v>
      </c>
    </row>
    <row r="2948" spans="1:19" x14ac:dyDescent="0.25">
      <c r="A2948" s="39" t="s">
        <v>262</v>
      </c>
      <c r="B2948" s="39" t="s">
        <v>239</v>
      </c>
      <c r="C2948" s="7">
        <v>43952</v>
      </c>
      <c r="D2948" s="39" t="s">
        <v>71</v>
      </c>
      <c r="E2948" s="39">
        <v>6106</v>
      </c>
      <c r="F2948" s="82">
        <f t="shared" ref="F2948:F3011" si="138">E2948/$F$1</f>
        <v>6.1059999999999999</v>
      </c>
      <c r="G2948" s="39">
        <f>VLOOKUP(N2948,Currecny_M!$A$1:$P$10,2,FALSE)</f>
        <v>83</v>
      </c>
      <c r="H2948" s="39">
        <f>MATCH(C2948,Currecny_M!$A$1:$P$1,0)</f>
        <v>3</v>
      </c>
      <c r="I2948" s="39">
        <f>VLOOKUP(N2948,Currecny_M!$A$1:$P$10,MATCH(Database!C2948,Currecny_M!$A$1:$P$1,0),FALSE)</f>
        <v>83.83</v>
      </c>
      <c r="J2948" s="82">
        <f t="shared" ref="J2948:J3011" si="139">F2948*I2948</f>
        <v>511.86597999999998</v>
      </c>
      <c r="K2948" s="39">
        <f>VLOOKUP('Cover page'!$B$6,Currecny_M!$A$1:$P$10,MATCH(Database!C2948,Currecny_M!$A$1:$P$1,0),FALSE)</f>
        <v>1</v>
      </c>
      <c r="L2948" s="82">
        <f t="shared" ref="L2948:L3011" si="140">J2948/K2948</f>
        <v>511.86597999999998</v>
      </c>
      <c r="M2948" s="82">
        <f>((E2948/$F$1)*VLOOKUP(N2948,Currecny_M!$A$1:$P$10,MATCH(Database!C2948,Currecny_M!$A$1:$P$1,0),FALSE))/VLOOKUP('Cover page'!$B$6,Currecny_M!$A$1:$P$10,MATCH(Database!C2948,Currecny_M!$A$1:$P$1,0),FALSE)</f>
        <v>511.86597999999998</v>
      </c>
      <c r="N2948" s="6" t="str">
        <f>VLOOKUP(B2948,Master!$A$2:$C$11,3,FALSE)</f>
        <v>Euro</v>
      </c>
      <c r="O2948" s="6" t="str">
        <f>VLOOKUP(B2948,Master!$A$2:$C$11,2,FALSE)</f>
        <v>Europe</v>
      </c>
      <c r="Q2948" s="39" t="str">
        <f>VLOOKUP(D2948,GL_Master!$A$1:$D$80,2,FALSE)</f>
        <v>BS</v>
      </c>
      <c r="R2948" s="39" t="str">
        <f>VLOOKUP(D2948,GL_Master!$A$1:$D$80,3,FALSE)</f>
        <v>Gross Block</v>
      </c>
      <c r="S2948" s="39" t="str">
        <f>VLOOKUP(D2948,GL_Master!$A$1:$D$80,4,FALSE)</f>
        <v>Tangible Fixed assets</v>
      </c>
    </row>
    <row r="2949" spans="1:19" x14ac:dyDescent="0.25">
      <c r="A2949" s="39" t="s">
        <v>262</v>
      </c>
      <c r="B2949" s="39" t="s">
        <v>239</v>
      </c>
      <c r="C2949" s="7">
        <v>43952</v>
      </c>
      <c r="D2949" s="39" t="s">
        <v>72</v>
      </c>
      <c r="E2949" s="39">
        <v>51</v>
      </c>
      <c r="F2949" s="82">
        <f t="shared" si="138"/>
        <v>5.0999999999999997E-2</v>
      </c>
      <c r="G2949" s="39">
        <f>VLOOKUP(N2949,Currecny_M!$A$1:$P$10,2,FALSE)</f>
        <v>83</v>
      </c>
      <c r="H2949" s="39">
        <f>MATCH(C2949,Currecny_M!$A$1:$P$1,0)</f>
        <v>3</v>
      </c>
      <c r="I2949" s="39">
        <f>VLOOKUP(N2949,Currecny_M!$A$1:$P$10,MATCH(Database!C2949,Currecny_M!$A$1:$P$1,0),FALSE)</f>
        <v>83.83</v>
      </c>
      <c r="J2949" s="82">
        <f t="shared" si="139"/>
        <v>4.2753299999999994</v>
      </c>
      <c r="K2949" s="39">
        <f>VLOOKUP('Cover page'!$B$6,Currecny_M!$A$1:$P$10,MATCH(Database!C2949,Currecny_M!$A$1:$P$1,0),FALSE)</f>
        <v>1</v>
      </c>
      <c r="L2949" s="82">
        <f t="shared" si="140"/>
        <v>4.2753299999999994</v>
      </c>
      <c r="M2949" s="82">
        <f>((E2949/$F$1)*VLOOKUP(N2949,Currecny_M!$A$1:$P$10,MATCH(Database!C2949,Currecny_M!$A$1:$P$1,0),FALSE))/VLOOKUP('Cover page'!$B$6,Currecny_M!$A$1:$P$10,MATCH(Database!C2949,Currecny_M!$A$1:$P$1,0),FALSE)</f>
        <v>4.2753299999999994</v>
      </c>
      <c r="N2949" s="6" t="str">
        <f>VLOOKUP(B2949,Master!$A$2:$C$11,3,FALSE)</f>
        <v>Euro</v>
      </c>
      <c r="O2949" s="6" t="str">
        <f>VLOOKUP(B2949,Master!$A$2:$C$11,2,FALSE)</f>
        <v>Europe</v>
      </c>
      <c r="Q2949" s="39" t="str">
        <f>VLOOKUP(D2949,GL_Master!$A$1:$D$80,2,FALSE)</f>
        <v>BS</v>
      </c>
      <c r="R2949" s="39" t="str">
        <f>VLOOKUP(D2949,GL_Master!$A$1:$D$80,3,FALSE)</f>
        <v>Gross Block</v>
      </c>
      <c r="S2949" s="39" t="str">
        <f>VLOOKUP(D2949,GL_Master!$A$1:$D$80,4,FALSE)</f>
        <v>Tangible Fixed assets</v>
      </c>
    </row>
    <row r="2950" spans="1:19" x14ac:dyDescent="0.25">
      <c r="A2950" s="39" t="s">
        <v>262</v>
      </c>
      <c r="B2950" s="39" t="s">
        <v>239</v>
      </c>
      <c r="C2950" s="7">
        <v>43952</v>
      </c>
      <c r="D2950" s="39" t="s">
        <v>73</v>
      </c>
      <c r="E2950" s="39">
        <v>25</v>
      </c>
      <c r="F2950" s="82">
        <f t="shared" si="138"/>
        <v>2.5000000000000001E-2</v>
      </c>
      <c r="G2950" s="39">
        <f>VLOOKUP(N2950,Currecny_M!$A$1:$P$10,2,FALSE)</f>
        <v>83</v>
      </c>
      <c r="H2950" s="39">
        <f>MATCH(C2950,Currecny_M!$A$1:$P$1,0)</f>
        <v>3</v>
      </c>
      <c r="I2950" s="39">
        <f>VLOOKUP(N2950,Currecny_M!$A$1:$P$10,MATCH(Database!C2950,Currecny_M!$A$1:$P$1,0),FALSE)</f>
        <v>83.83</v>
      </c>
      <c r="J2950" s="82">
        <f t="shared" si="139"/>
        <v>2.0957500000000002</v>
      </c>
      <c r="K2950" s="39">
        <f>VLOOKUP('Cover page'!$B$6,Currecny_M!$A$1:$P$10,MATCH(Database!C2950,Currecny_M!$A$1:$P$1,0),FALSE)</f>
        <v>1</v>
      </c>
      <c r="L2950" s="82">
        <f t="shared" si="140"/>
        <v>2.0957500000000002</v>
      </c>
      <c r="M2950" s="82">
        <f>((E2950/$F$1)*VLOOKUP(N2950,Currecny_M!$A$1:$P$10,MATCH(Database!C2950,Currecny_M!$A$1:$P$1,0),FALSE))/VLOOKUP('Cover page'!$B$6,Currecny_M!$A$1:$P$10,MATCH(Database!C2950,Currecny_M!$A$1:$P$1,0),FALSE)</f>
        <v>2.0957500000000002</v>
      </c>
      <c r="N2950" s="6" t="str">
        <f>VLOOKUP(B2950,Master!$A$2:$C$11,3,FALSE)</f>
        <v>Euro</v>
      </c>
      <c r="O2950" s="6" t="str">
        <f>VLOOKUP(B2950,Master!$A$2:$C$11,2,FALSE)</f>
        <v>Europe</v>
      </c>
      <c r="Q2950" s="39" t="str">
        <f>VLOOKUP(D2950,GL_Master!$A$1:$D$80,2,FALSE)</f>
        <v>BS</v>
      </c>
      <c r="R2950" s="39" t="str">
        <f>VLOOKUP(D2950,GL_Master!$A$1:$D$80,3,FALSE)</f>
        <v>Gross Block</v>
      </c>
      <c r="S2950" s="39" t="str">
        <f>VLOOKUP(D2950,GL_Master!$A$1:$D$80,4,FALSE)</f>
        <v>Tangible Fixed assets</v>
      </c>
    </row>
    <row r="2951" spans="1:19" x14ac:dyDescent="0.25">
      <c r="A2951" s="39" t="s">
        <v>262</v>
      </c>
      <c r="B2951" s="39" t="s">
        <v>239</v>
      </c>
      <c r="C2951" s="7">
        <v>43952</v>
      </c>
      <c r="D2951" s="39" t="s">
        <v>74</v>
      </c>
      <c r="E2951" s="39">
        <v>-5914</v>
      </c>
      <c r="F2951" s="82">
        <f t="shared" si="138"/>
        <v>-5.9139999999999997</v>
      </c>
      <c r="G2951" s="39">
        <f>VLOOKUP(N2951,Currecny_M!$A$1:$P$10,2,FALSE)</f>
        <v>83</v>
      </c>
      <c r="H2951" s="39">
        <f>MATCH(C2951,Currecny_M!$A$1:$P$1,0)</f>
        <v>3</v>
      </c>
      <c r="I2951" s="39">
        <f>VLOOKUP(N2951,Currecny_M!$A$1:$P$10,MATCH(Database!C2951,Currecny_M!$A$1:$P$1,0),FALSE)</f>
        <v>83.83</v>
      </c>
      <c r="J2951" s="82">
        <f t="shared" si="139"/>
        <v>-495.77061999999995</v>
      </c>
      <c r="K2951" s="39">
        <f>VLOOKUP('Cover page'!$B$6,Currecny_M!$A$1:$P$10,MATCH(Database!C2951,Currecny_M!$A$1:$P$1,0),FALSE)</f>
        <v>1</v>
      </c>
      <c r="L2951" s="82">
        <f t="shared" si="140"/>
        <v>-495.77061999999995</v>
      </c>
      <c r="M2951" s="82">
        <f>((E2951/$F$1)*VLOOKUP(N2951,Currecny_M!$A$1:$P$10,MATCH(Database!C2951,Currecny_M!$A$1:$P$1,0),FALSE))/VLOOKUP('Cover page'!$B$6,Currecny_M!$A$1:$P$10,MATCH(Database!C2951,Currecny_M!$A$1:$P$1,0),FALSE)</f>
        <v>-495.77061999999995</v>
      </c>
      <c r="N2951" s="6" t="str">
        <f>VLOOKUP(B2951,Master!$A$2:$C$11,3,FALSE)</f>
        <v>Euro</v>
      </c>
      <c r="O2951" s="6" t="str">
        <f>VLOOKUP(B2951,Master!$A$2:$C$11,2,FALSE)</f>
        <v>Europe</v>
      </c>
      <c r="Q2951" s="39" t="str">
        <f>VLOOKUP(D2951,GL_Master!$A$1:$D$80,2,FALSE)</f>
        <v>BS</v>
      </c>
      <c r="R2951" s="39" t="str">
        <f>VLOOKUP(D2951,GL_Master!$A$1:$D$80,3,FALSE)</f>
        <v>Accumulated Depreciation</v>
      </c>
      <c r="S2951" s="39" t="str">
        <f>VLOOKUP(D2951,GL_Master!$A$1:$D$80,4,FALSE)</f>
        <v>Accumulated Depreciation</v>
      </c>
    </row>
    <row r="2952" spans="1:19" x14ac:dyDescent="0.25">
      <c r="A2952" s="39" t="s">
        <v>262</v>
      </c>
      <c r="B2952" s="39" t="s">
        <v>239</v>
      </c>
      <c r="C2952" s="7">
        <v>43952</v>
      </c>
      <c r="D2952" s="39" t="s">
        <v>21</v>
      </c>
      <c r="E2952" s="39">
        <v>525</v>
      </c>
      <c r="F2952" s="82">
        <f t="shared" si="138"/>
        <v>0.52500000000000002</v>
      </c>
      <c r="G2952" s="39">
        <f>VLOOKUP(N2952,Currecny_M!$A$1:$P$10,2,FALSE)</f>
        <v>83</v>
      </c>
      <c r="H2952" s="39">
        <f>MATCH(C2952,Currecny_M!$A$1:$P$1,0)</f>
        <v>3</v>
      </c>
      <c r="I2952" s="39">
        <f>VLOOKUP(N2952,Currecny_M!$A$1:$P$10,MATCH(Database!C2952,Currecny_M!$A$1:$P$1,0),FALSE)</f>
        <v>83.83</v>
      </c>
      <c r="J2952" s="82">
        <f t="shared" si="139"/>
        <v>44.010750000000002</v>
      </c>
      <c r="K2952" s="39">
        <f>VLOOKUP('Cover page'!$B$6,Currecny_M!$A$1:$P$10,MATCH(Database!C2952,Currecny_M!$A$1:$P$1,0),FALSE)</f>
        <v>1</v>
      </c>
      <c r="L2952" s="82">
        <f t="shared" si="140"/>
        <v>44.010750000000002</v>
      </c>
      <c r="M2952" s="82">
        <f>((E2952/$F$1)*VLOOKUP(N2952,Currecny_M!$A$1:$P$10,MATCH(Database!C2952,Currecny_M!$A$1:$P$1,0),FALSE))/VLOOKUP('Cover page'!$B$6,Currecny_M!$A$1:$P$10,MATCH(Database!C2952,Currecny_M!$A$1:$P$1,0),FALSE)</f>
        <v>44.010750000000002</v>
      </c>
      <c r="N2952" s="6" t="str">
        <f>VLOOKUP(B2952,Master!$A$2:$C$11,3,FALSE)</f>
        <v>Euro</v>
      </c>
      <c r="O2952" s="6" t="str">
        <f>VLOOKUP(B2952,Master!$A$2:$C$11,2,FALSE)</f>
        <v>Europe</v>
      </c>
      <c r="Q2952" s="39" t="str">
        <f>VLOOKUP(D2952,GL_Master!$A$1:$D$80,2,FALSE)</f>
        <v>BS</v>
      </c>
      <c r="R2952" s="39" t="str">
        <f>VLOOKUP(D2952,GL_Master!$A$1:$D$80,3,FALSE)</f>
        <v>Gross Block</v>
      </c>
      <c r="S2952" s="39" t="str">
        <f>VLOOKUP(D2952,GL_Master!$A$1:$D$80,4,FALSE)</f>
        <v>Tangible Fixed assets</v>
      </c>
    </row>
    <row r="2953" spans="1:19" x14ac:dyDescent="0.25">
      <c r="A2953" s="39" t="s">
        <v>262</v>
      </c>
      <c r="B2953" s="39" t="s">
        <v>239</v>
      </c>
      <c r="C2953" s="7">
        <v>43952</v>
      </c>
      <c r="D2953" s="39" t="s">
        <v>27</v>
      </c>
      <c r="E2953" s="39">
        <v>1213</v>
      </c>
      <c r="F2953" s="82">
        <f t="shared" si="138"/>
        <v>1.2130000000000001</v>
      </c>
      <c r="G2953" s="39">
        <f>VLOOKUP(N2953,Currecny_M!$A$1:$P$10,2,FALSE)</f>
        <v>83</v>
      </c>
      <c r="H2953" s="39">
        <f>MATCH(C2953,Currecny_M!$A$1:$P$1,0)</f>
        <v>3</v>
      </c>
      <c r="I2953" s="39">
        <f>VLOOKUP(N2953,Currecny_M!$A$1:$P$10,MATCH(Database!C2953,Currecny_M!$A$1:$P$1,0),FALSE)</f>
        <v>83.83</v>
      </c>
      <c r="J2953" s="82">
        <f t="shared" si="139"/>
        <v>101.68579000000001</v>
      </c>
      <c r="K2953" s="39">
        <f>VLOOKUP('Cover page'!$B$6,Currecny_M!$A$1:$P$10,MATCH(Database!C2953,Currecny_M!$A$1:$P$1,0),FALSE)</f>
        <v>1</v>
      </c>
      <c r="L2953" s="82">
        <f t="shared" si="140"/>
        <v>101.68579000000001</v>
      </c>
      <c r="M2953" s="82">
        <f>((E2953/$F$1)*VLOOKUP(N2953,Currecny_M!$A$1:$P$10,MATCH(Database!C2953,Currecny_M!$A$1:$P$1,0),FALSE))/VLOOKUP('Cover page'!$B$6,Currecny_M!$A$1:$P$10,MATCH(Database!C2953,Currecny_M!$A$1:$P$1,0),FALSE)</f>
        <v>101.68579000000001</v>
      </c>
      <c r="N2953" s="6" t="str">
        <f>VLOOKUP(B2953,Master!$A$2:$C$11,3,FALSE)</f>
        <v>Euro</v>
      </c>
      <c r="O2953" s="6" t="str">
        <f>VLOOKUP(B2953,Master!$A$2:$C$11,2,FALSE)</f>
        <v>Europe</v>
      </c>
      <c r="Q2953" s="39" t="str">
        <f>VLOOKUP(D2953,GL_Master!$A$1:$D$80,2,FALSE)</f>
        <v>BS</v>
      </c>
      <c r="R2953" s="39" t="str">
        <f>VLOOKUP(D2953,GL_Master!$A$1:$D$80,3,FALSE)</f>
        <v>Gross Block</v>
      </c>
      <c r="S2953" s="39" t="str">
        <f>VLOOKUP(D2953,GL_Master!$A$1:$D$80,4,FALSE)</f>
        <v>Tangible Fixed assets</v>
      </c>
    </row>
    <row r="2954" spans="1:19" x14ac:dyDescent="0.25">
      <c r="A2954" s="39" t="s">
        <v>262</v>
      </c>
      <c r="B2954" s="39" t="s">
        <v>239</v>
      </c>
      <c r="C2954" s="7">
        <v>43952</v>
      </c>
      <c r="D2954" s="39" t="s">
        <v>75</v>
      </c>
      <c r="E2954" s="39">
        <v>-24</v>
      </c>
      <c r="F2954" s="82">
        <f t="shared" si="138"/>
        <v>-2.4E-2</v>
      </c>
      <c r="G2954" s="39">
        <f>VLOOKUP(N2954,Currecny_M!$A$1:$P$10,2,FALSE)</f>
        <v>83</v>
      </c>
      <c r="H2954" s="39">
        <f>MATCH(C2954,Currecny_M!$A$1:$P$1,0)</f>
        <v>3</v>
      </c>
      <c r="I2954" s="39">
        <f>VLOOKUP(N2954,Currecny_M!$A$1:$P$10,MATCH(Database!C2954,Currecny_M!$A$1:$P$1,0),FALSE)</f>
        <v>83.83</v>
      </c>
      <c r="J2954" s="82">
        <f t="shared" si="139"/>
        <v>-2.0119199999999999</v>
      </c>
      <c r="K2954" s="39">
        <f>VLOOKUP('Cover page'!$B$6,Currecny_M!$A$1:$P$10,MATCH(Database!C2954,Currecny_M!$A$1:$P$1,0),FALSE)</f>
        <v>1</v>
      </c>
      <c r="L2954" s="82">
        <f t="shared" si="140"/>
        <v>-2.0119199999999999</v>
      </c>
      <c r="M2954" s="82">
        <f>((E2954/$F$1)*VLOOKUP(N2954,Currecny_M!$A$1:$P$10,MATCH(Database!C2954,Currecny_M!$A$1:$P$1,0),FALSE))/VLOOKUP('Cover page'!$B$6,Currecny_M!$A$1:$P$10,MATCH(Database!C2954,Currecny_M!$A$1:$P$1,0),FALSE)</f>
        <v>-2.0119199999999999</v>
      </c>
      <c r="N2954" s="6" t="str">
        <f>VLOOKUP(B2954,Master!$A$2:$C$11,3,FALSE)</f>
        <v>Euro</v>
      </c>
      <c r="O2954" s="6" t="str">
        <f>VLOOKUP(B2954,Master!$A$2:$C$11,2,FALSE)</f>
        <v>Europe</v>
      </c>
      <c r="Q2954" s="39" t="str">
        <f>VLOOKUP(D2954,GL_Master!$A$1:$D$80,2,FALSE)</f>
        <v>BS</v>
      </c>
      <c r="R2954" s="39" t="str">
        <f>VLOOKUP(D2954,GL_Master!$A$1:$D$80,3,FALSE)</f>
        <v>Gross Block</v>
      </c>
      <c r="S2954" s="39" t="str">
        <f>VLOOKUP(D2954,GL_Master!$A$1:$D$80,4,FALSE)</f>
        <v>Tangible Fixed assets</v>
      </c>
    </row>
    <row r="2955" spans="1:19" x14ac:dyDescent="0.25">
      <c r="A2955" s="39" t="s">
        <v>262</v>
      </c>
      <c r="B2955" s="39" t="s">
        <v>239</v>
      </c>
      <c r="C2955" s="7">
        <v>43952</v>
      </c>
      <c r="D2955" s="39" t="s">
        <v>76</v>
      </c>
      <c r="E2955" s="39">
        <v>627</v>
      </c>
      <c r="F2955" s="82">
        <f t="shared" si="138"/>
        <v>0.627</v>
      </c>
      <c r="G2955" s="39">
        <f>VLOOKUP(N2955,Currecny_M!$A$1:$P$10,2,FALSE)</f>
        <v>83</v>
      </c>
      <c r="H2955" s="39">
        <f>MATCH(C2955,Currecny_M!$A$1:$P$1,0)</f>
        <v>3</v>
      </c>
      <c r="I2955" s="39">
        <f>VLOOKUP(N2955,Currecny_M!$A$1:$P$10,MATCH(Database!C2955,Currecny_M!$A$1:$P$1,0),FALSE)</f>
        <v>83.83</v>
      </c>
      <c r="J2955" s="82">
        <f t="shared" si="139"/>
        <v>52.561410000000002</v>
      </c>
      <c r="K2955" s="39">
        <f>VLOOKUP('Cover page'!$B$6,Currecny_M!$A$1:$P$10,MATCH(Database!C2955,Currecny_M!$A$1:$P$1,0),FALSE)</f>
        <v>1</v>
      </c>
      <c r="L2955" s="82">
        <f t="shared" si="140"/>
        <v>52.561410000000002</v>
      </c>
      <c r="M2955" s="82">
        <f>((E2955/$F$1)*VLOOKUP(N2955,Currecny_M!$A$1:$P$10,MATCH(Database!C2955,Currecny_M!$A$1:$P$1,0),FALSE))/VLOOKUP('Cover page'!$B$6,Currecny_M!$A$1:$P$10,MATCH(Database!C2955,Currecny_M!$A$1:$P$1,0),FALSE)</f>
        <v>52.561410000000002</v>
      </c>
      <c r="N2955" s="6" t="str">
        <f>VLOOKUP(B2955,Master!$A$2:$C$11,3,FALSE)</f>
        <v>Euro</v>
      </c>
      <c r="O2955" s="6" t="str">
        <f>VLOOKUP(B2955,Master!$A$2:$C$11,2,FALSE)</f>
        <v>Europe</v>
      </c>
      <c r="Q2955" s="39" t="str">
        <f>VLOOKUP(D2955,GL_Master!$A$1:$D$80,2,FALSE)</f>
        <v>BS</v>
      </c>
      <c r="R2955" s="39" t="str">
        <f>VLOOKUP(D2955,GL_Master!$A$1:$D$80,3,FALSE)</f>
        <v>Inventories</v>
      </c>
      <c r="S2955" s="39" t="str">
        <f>VLOOKUP(D2955,GL_Master!$A$1:$D$80,4,FALSE)</f>
        <v>Inventory</v>
      </c>
    </row>
    <row r="2956" spans="1:19" x14ac:dyDescent="0.25">
      <c r="A2956" s="39" t="s">
        <v>262</v>
      </c>
      <c r="B2956" s="39" t="s">
        <v>239</v>
      </c>
      <c r="C2956" s="7">
        <v>43952</v>
      </c>
      <c r="D2956" s="39" t="s">
        <v>77</v>
      </c>
      <c r="E2956" s="39">
        <v>1655</v>
      </c>
      <c r="F2956" s="82">
        <f t="shared" si="138"/>
        <v>1.655</v>
      </c>
      <c r="G2956" s="39">
        <f>VLOOKUP(N2956,Currecny_M!$A$1:$P$10,2,FALSE)</f>
        <v>83</v>
      </c>
      <c r="H2956" s="39">
        <f>MATCH(C2956,Currecny_M!$A$1:$P$1,0)</f>
        <v>3</v>
      </c>
      <c r="I2956" s="39">
        <f>VLOOKUP(N2956,Currecny_M!$A$1:$P$10,MATCH(Database!C2956,Currecny_M!$A$1:$P$1,0),FALSE)</f>
        <v>83.83</v>
      </c>
      <c r="J2956" s="82">
        <f t="shared" si="139"/>
        <v>138.73865000000001</v>
      </c>
      <c r="K2956" s="39">
        <f>VLOOKUP('Cover page'!$B$6,Currecny_M!$A$1:$P$10,MATCH(Database!C2956,Currecny_M!$A$1:$P$1,0),FALSE)</f>
        <v>1</v>
      </c>
      <c r="L2956" s="82">
        <f t="shared" si="140"/>
        <v>138.73865000000001</v>
      </c>
      <c r="M2956" s="82">
        <f>((E2956/$F$1)*VLOOKUP(N2956,Currecny_M!$A$1:$P$10,MATCH(Database!C2956,Currecny_M!$A$1:$P$1,0),FALSE))/VLOOKUP('Cover page'!$B$6,Currecny_M!$A$1:$P$10,MATCH(Database!C2956,Currecny_M!$A$1:$P$1,0),FALSE)</f>
        <v>138.73865000000001</v>
      </c>
      <c r="N2956" s="6" t="str">
        <f>VLOOKUP(B2956,Master!$A$2:$C$11,3,FALSE)</f>
        <v>Euro</v>
      </c>
      <c r="O2956" s="6" t="str">
        <f>VLOOKUP(B2956,Master!$A$2:$C$11,2,FALSE)</f>
        <v>Europe</v>
      </c>
      <c r="Q2956" s="39" t="str">
        <f>VLOOKUP(D2956,GL_Master!$A$1:$D$80,2,FALSE)</f>
        <v>BS</v>
      </c>
      <c r="R2956" s="39" t="str">
        <f>VLOOKUP(D2956,GL_Master!$A$1:$D$80,3,FALSE)</f>
        <v>Inventories</v>
      </c>
      <c r="S2956" s="39" t="str">
        <f>VLOOKUP(D2956,GL_Master!$A$1:$D$80,4,FALSE)</f>
        <v>Inventory</v>
      </c>
    </row>
    <row r="2957" spans="1:19" x14ac:dyDescent="0.25">
      <c r="A2957" s="39" t="s">
        <v>262</v>
      </c>
      <c r="B2957" s="39" t="s">
        <v>239</v>
      </c>
      <c r="C2957" s="7">
        <v>43952</v>
      </c>
      <c r="D2957" s="39" t="s">
        <v>2</v>
      </c>
      <c r="E2957" s="39">
        <v>162737</v>
      </c>
      <c r="F2957" s="82">
        <f t="shared" si="138"/>
        <v>162.73699999999999</v>
      </c>
      <c r="G2957" s="39">
        <f>VLOOKUP(N2957,Currecny_M!$A$1:$P$10,2,FALSE)</f>
        <v>83</v>
      </c>
      <c r="H2957" s="39">
        <f>MATCH(C2957,Currecny_M!$A$1:$P$1,0)</f>
        <v>3</v>
      </c>
      <c r="I2957" s="39">
        <f>VLOOKUP(N2957,Currecny_M!$A$1:$P$10,MATCH(Database!C2957,Currecny_M!$A$1:$P$1,0),FALSE)</f>
        <v>83.83</v>
      </c>
      <c r="J2957" s="82">
        <f t="shared" si="139"/>
        <v>13642.242709999999</v>
      </c>
      <c r="K2957" s="39">
        <f>VLOOKUP('Cover page'!$B$6,Currecny_M!$A$1:$P$10,MATCH(Database!C2957,Currecny_M!$A$1:$P$1,0),FALSE)</f>
        <v>1</v>
      </c>
      <c r="L2957" s="82">
        <f t="shared" si="140"/>
        <v>13642.242709999999</v>
      </c>
      <c r="M2957" s="82">
        <f>((E2957/$F$1)*VLOOKUP(N2957,Currecny_M!$A$1:$P$10,MATCH(Database!C2957,Currecny_M!$A$1:$P$1,0),FALSE))/VLOOKUP('Cover page'!$B$6,Currecny_M!$A$1:$P$10,MATCH(Database!C2957,Currecny_M!$A$1:$P$1,0),FALSE)</f>
        <v>13642.242709999999</v>
      </c>
      <c r="N2957" s="6" t="str">
        <f>VLOOKUP(B2957,Master!$A$2:$C$11,3,FALSE)</f>
        <v>Euro</v>
      </c>
      <c r="O2957" s="6" t="str">
        <f>VLOOKUP(B2957,Master!$A$2:$C$11,2,FALSE)</f>
        <v>Europe</v>
      </c>
      <c r="Q2957" s="39" t="str">
        <f>VLOOKUP(D2957,GL_Master!$A$1:$D$80,2,FALSE)</f>
        <v>BS</v>
      </c>
      <c r="R2957" s="39" t="str">
        <f>VLOOKUP(D2957,GL_Master!$A$1:$D$80,3,FALSE)</f>
        <v>Trade receivables</v>
      </c>
      <c r="S2957" s="39" t="str">
        <f>VLOOKUP(D2957,GL_Master!$A$1:$D$80,4,FALSE)</f>
        <v>Unsecured, considered good</v>
      </c>
    </row>
    <row r="2958" spans="1:19" x14ac:dyDescent="0.25">
      <c r="A2958" s="39" t="s">
        <v>262</v>
      </c>
      <c r="B2958" s="39" t="s">
        <v>239</v>
      </c>
      <c r="C2958" s="7">
        <v>43952</v>
      </c>
      <c r="D2958" s="39" t="s">
        <v>78</v>
      </c>
      <c r="E2958" s="39">
        <v>25</v>
      </c>
      <c r="F2958" s="82">
        <f t="shared" si="138"/>
        <v>2.5000000000000001E-2</v>
      </c>
      <c r="G2958" s="39">
        <f>VLOOKUP(N2958,Currecny_M!$A$1:$P$10,2,FALSE)</f>
        <v>83</v>
      </c>
      <c r="H2958" s="39">
        <f>MATCH(C2958,Currecny_M!$A$1:$P$1,0)</f>
        <v>3</v>
      </c>
      <c r="I2958" s="39">
        <f>VLOOKUP(N2958,Currecny_M!$A$1:$P$10,MATCH(Database!C2958,Currecny_M!$A$1:$P$1,0),FALSE)</f>
        <v>83.83</v>
      </c>
      <c r="J2958" s="82">
        <f t="shared" si="139"/>
        <v>2.0957500000000002</v>
      </c>
      <c r="K2958" s="39">
        <f>VLOOKUP('Cover page'!$B$6,Currecny_M!$A$1:$P$10,MATCH(Database!C2958,Currecny_M!$A$1:$P$1,0),FALSE)</f>
        <v>1</v>
      </c>
      <c r="L2958" s="82">
        <f t="shared" si="140"/>
        <v>2.0957500000000002</v>
      </c>
      <c r="M2958" s="82">
        <f>((E2958/$F$1)*VLOOKUP(N2958,Currecny_M!$A$1:$P$10,MATCH(Database!C2958,Currecny_M!$A$1:$P$1,0),FALSE))/VLOOKUP('Cover page'!$B$6,Currecny_M!$A$1:$P$10,MATCH(Database!C2958,Currecny_M!$A$1:$P$1,0),FALSE)</f>
        <v>2.0957500000000002</v>
      </c>
      <c r="N2958" s="6" t="str">
        <f>VLOOKUP(B2958,Master!$A$2:$C$11,3,FALSE)</f>
        <v>Euro</v>
      </c>
      <c r="O2958" s="6" t="str">
        <f>VLOOKUP(B2958,Master!$A$2:$C$11,2,FALSE)</f>
        <v>Europe</v>
      </c>
      <c r="Q2958" s="39" t="str">
        <f>VLOOKUP(D2958,GL_Master!$A$1:$D$80,2,FALSE)</f>
        <v>BS</v>
      </c>
      <c r="R2958" s="39" t="str">
        <f>VLOOKUP(D2958,GL_Master!$A$1:$D$80,3,FALSE)</f>
        <v>Cash &amp; Bank Balances</v>
      </c>
      <c r="S2958" s="39" t="str">
        <f>VLOOKUP(D2958,GL_Master!$A$1:$D$80,4,FALSE)</f>
        <v>Cash In hand</v>
      </c>
    </row>
    <row r="2959" spans="1:19" x14ac:dyDescent="0.25">
      <c r="A2959" s="39" t="s">
        <v>262</v>
      </c>
      <c r="B2959" s="39" t="s">
        <v>239</v>
      </c>
      <c r="C2959" s="7">
        <v>43952</v>
      </c>
      <c r="D2959" s="39" t="s">
        <v>79</v>
      </c>
      <c r="E2959" s="39">
        <v>-6566</v>
      </c>
      <c r="F2959" s="82">
        <f t="shared" si="138"/>
        <v>-6.5659999999999998</v>
      </c>
      <c r="G2959" s="39">
        <f>VLOOKUP(N2959,Currecny_M!$A$1:$P$10,2,FALSE)</f>
        <v>83</v>
      </c>
      <c r="H2959" s="39">
        <f>MATCH(C2959,Currecny_M!$A$1:$P$1,0)</f>
        <v>3</v>
      </c>
      <c r="I2959" s="39">
        <f>VLOOKUP(N2959,Currecny_M!$A$1:$P$10,MATCH(Database!C2959,Currecny_M!$A$1:$P$1,0),FALSE)</f>
        <v>83.83</v>
      </c>
      <c r="J2959" s="82">
        <f t="shared" si="139"/>
        <v>-550.42777999999998</v>
      </c>
      <c r="K2959" s="39">
        <f>VLOOKUP('Cover page'!$B$6,Currecny_M!$A$1:$P$10,MATCH(Database!C2959,Currecny_M!$A$1:$P$1,0),FALSE)</f>
        <v>1</v>
      </c>
      <c r="L2959" s="82">
        <f t="shared" si="140"/>
        <v>-550.42777999999998</v>
      </c>
      <c r="M2959" s="82">
        <f>((E2959/$F$1)*VLOOKUP(N2959,Currecny_M!$A$1:$P$10,MATCH(Database!C2959,Currecny_M!$A$1:$P$1,0),FALSE))/VLOOKUP('Cover page'!$B$6,Currecny_M!$A$1:$P$10,MATCH(Database!C2959,Currecny_M!$A$1:$P$1,0),FALSE)</f>
        <v>-550.42777999999998</v>
      </c>
      <c r="N2959" s="6" t="str">
        <f>VLOOKUP(B2959,Master!$A$2:$C$11,3,FALSE)</f>
        <v>Euro</v>
      </c>
      <c r="O2959" s="6" t="str">
        <f>VLOOKUP(B2959,Master!$A$2:$C$11,2,FALSE)</f>
        <v>Europe</v>
      </c>
      <c r="Q2959" s="39" t="str">
        <f>VLOOKUP(D2959,GL_Master!$A$1:$D$80,2,FALSE)</f>
        <v>BS</v>
      </c>
      <c r="R2959" s="39" t="str">
        <f>VLOOKUP(D2959,GL_Master!$A$1:$D$80,3,FALSE)</f>
        <v>Loan Fund</v>
      </c>
      <c r="S2959" s="39" t="str">
        <f>VLOOKUP(D2959,GL_Master!$A$1:$D$80,4,FALSE)</f>
        <v>Term Loan</v>
      </c>
    </row>
    <row r="2960" spans="1:19" x14ac:dyDescent="0.25">
      <c r="A2960" s="39" t="s">
        <v>262</v>
      </c>
      <c r="B2960" s="39" t="s">
        <v>239</v>
      </c>
      <c r="C2960" s="7">
        <v>43952</v>
      </c>
      <c r="D2960" s="39" t="s">
        <v>80</v>
      </c>
      <c r="E2960" s="39">
        <v>177</v>
      </c>
      <c r="F2960" s="82">
        <f t="shared" si="138"/>
        <v>0.17699999999999999</v>
      </c>
      <c r="G2960" s="39">
        <f>VLOOKUP(N2960,Currecny_M!$A$1:$P$10,2,FALSE)</f>
        <v>83</v>
      </c>
      <c r="H2960" s="39">
        <f>MATCH(C2960,Currecny_M!$A$1:$P$1,0)</f>
        <v>3</v>
      </c>
      <c r="I2960" s="39">
        <f>VLOOKUP(N2960,Currecny_M!$A$1:$P$10,MATCH(Database!C2960,Currecny_M!$A$1:$P$1,0),FALSE)</f>
        <v>83.83</v>
      </c>
      <c r="J2960" s="82">
        <f t="shared" si="139"/>
        <v>14.837909999999999</v>
      </c>
      <c r="K2960" s="39">
        <f>VLOOKUP('Cover page'!$B$6,Currecny_M!$A$1:$P$10,MATCH(Database!C2960,Currecny_M!$A$1:$P$1,0),FALSE)</f>
        <v>1</v>
      </c>
      <c r="L2960" s="82">
        <f t="shared" si="140"/>
        <v>14.837909999999999</v>
      </c>
      <c r="M2960" s="82">
        <f>((E2960/$F$1)*VLOOKUP(N2960,Currecny_M!$A$1:$P$10,MATCH(Database!C2960,Currecny_M!$A$1:$P$1,0),FALSE))/VLOOKUP('Cover page'!$B$6,Currecny_M!$A$1:$P$10,MATCH(Database!C2960,Currecny_M!$A$1:$P$1,0),FALSE)</f>
        <v>14.837909999999999</v>
      </c>
      <c r="N2960" s="6" t="str">
        <f>VLOOKUP(B2960,Master!$A$2:$C$11,3,FALSE)</f>
        <v>Euro</v>
      </c>
      <c r="O2960" s="6" t="str">
        <f>VLOOKUP(B2960,Master!$A$2:$C$11,2,FALSE)</f>
        <v>Europe</v>
      </c>
      <c r="Q2960" s="39" t="str">
        <f>VLOOKUP(D2960,GL_Master!$A$1:$D$80,2,FALSE)</f>
        <v>BS</v>
      </c>
      <c r="R2960" s="39" t="str">
        <f>VLOOKUP(D2960,GL_Master!$A$1:$D$80,3,FALSE)</f>
        <v>Cash &amp; Bank Balances</v>
      </c>
      <c r="S2960" s="39" t="str">
        <f>VLOOKUP(D2960,GL_Master!$A$1:$D$80,4,FALSE)</f>
        <v xml:space="preserve">      On Current Accounts</v>
      </c>
    </row>
    <row r="2961" spans="1:19" x14ac:dyDescent="0.25">
      <c r="A2961" s="39" t="s">
        <v>262</v>
      </c>
      <c r="B2961" s="39" t="s">
        <v>239</v>
      </c>
      <c r="C2961" s="7">
        <v>43952</v>
      </c>
      <c r="D2961" s="39" t="s">
        <v>81</v>
      </c>
      <c r="E2961" s="39">
        <v>12873</v>
      </c>
      <c r="F2961" s="82">
        <f t="shared" si="138"/>
        <v>12.872999999999999</v>
      </c>
      <c r="G2961" s="39">
        <f>VLOOKUP(N2961,Currecny_M!$A$1:$P$10,2,FALSE)</f>
        <v>83</v>
      </c>
      <c r="H2961" s="39">
        <f>MATCH(C2961,Currecny_M!$A$1:$P$1,0)</f>
        <v>3</v>
      </c>
      <c r="I2961" s="39">
        <f>VLOOKUP(N2961,Currecny_M!$A$1:$P$10,MATCH(Database!C2961,Currecny_M!$A$1:$P$1,0),FALSE)</f>
        <v>83.83</v>
      </c>
      <c r="J2961" s="82">
        <f t="shared" si="139"/>
        <v>1079.1435899999999</v>
      </c>
      <c r="K2961" s="39">
        <f>VLOOKUP('Cover page'!$B$6,Currecny_M!$A$1:$P$10,MATCH(Database!C2961,Currecny_M!$A$1:$P$1,0),FALSE)</f>
        <v>1</v>
      </c>
      <c r="L2961" s="82">
        <f t="shared" si="140"/>
        <v>1079.1435899999999</v>
      </c>
      <c r="M2961" s="82">
        <f>((E2961/$F$1)*VLOOKUP(N2961,Currecny_M!$A$1:$P$10,MATCH(Database!C2961,Currecny_M!$A$1:$P$1,0),FALSE))/VLOOKUP('Cover page'!$B$6,Currecny_M!$A$1:$P$10,MATCH(Database!C2961,Currecny_M!$A$1:$P$1,0),FALSE)</f>
        <v>1079.1435899999999</v>
      </c>
      <c r="N2961" s="6" t="str">
        <f>VLOOKUP(B2961,Master!$A$2:$C$11,3,FALSE)</f>
        <v>Euro</v>
      </c>
      <c r="O2961" s="6" t="str">
        <f>VLOOKUP(B2961,Master!$A$2:$C$11,2,FALSE)</f>
        <v>Europe</v>
      </c>
      <c r="Q2961" s="39" t="str">
        <f>VLOOKUP(D2961,GL_Master!$A$1:$D$80,2,FALSE)</f>
        <v>BS</v>
      </c>
      <c r="R2961" s="39" t="str">
        <f>VLOOKUP(D2961,GL_Master!$A$1:$D$80,3,FALSE)</f>
        <v>Other Current Assets</v>
      </c>
      <c r="S2961" s="39" t="str">
        <f>VLOOKUP(D2961,GL_Master!$A$1:$D$80,4,FALSE)</f>
        <v>Advance tax recoverable (net of provision )</v>
      </c>
    </row>
    <row r="2962" spans="1:19" x14ac:dyDescent="0.25">
      <c r="A2962" s="39" t="s">
        <v>262</v>
      </c>
      <c r="B2962" s="39" t="s">
        <v>239</v>
      </c>
      <c r="C2962" s="7">
        <v>43952</v>
      </c>
      <c r="D2962" s="39" t="s">
        <v>19</v>
      </c>
      <c r="E2962" s="39">
        <v>127</v>
      </c>
      <c r="F2962" s="82">
        <f t="shared" si="138"/>
        <v>0.127</v>
      </c>
      <c r="G2962" s="39">
        <f>VLOOKUP(N2962,Currecny_M!$A$1:$P$10,2,FALSE)</f>
        <v>83</v>
      </c>
      <c r="H2962" s="39">
        <f>MATCH(C2962,Currecny_M!$A$1:$P$1,0)</f>
        <v>3</v>
      </c>
      <c r="I2962" s="39">
        <f>VLOOKUP(N2962,Currecny_M!$A$1:$P$10,MATCH(Database!C2962,Currecny_M!$A$1:$P$1,0),FALSE)</f>
        <v>83.83</v>
      </c>
      <c r="J2962" s="82">
        <f t="shared" si="139"/>
        <v>10.646409999999999</v>
      </c>
      <c r="K2962" s="39">
        <f>VLOOKUP('Cover page'!$B$6,Currecny_M!$A$1:$P$10,MATCH(Database!C2962,Currecny_M!$A$1:$P$1,0),FALSE)</f>
        <v>1</v>
      </c>
      <c r="L2962" s="82">
        <f t="shared" si="140"/>
        <v>10.646409999999999</v>
      </c>
      <c r="M2962" s="82">
        <f>((E2962/$F$1)*VLOOKUP(N2962,Currecny_M!$A$1:$P$10,MATCH(Database!C2962,Currecny_M!$A$1:$P$1,0),FALSE))/VLOOKUP('Cover page'!$B$6,Currecny_M!$A$1:$P$10,MATCH(Database!C2962,Currecny_M!$A$1:$P$1,0),FALSE)</f>
        <v>10.646409999999999</v>
      </c>
      <c r="N2962" s="6" t="str">
        <f>VLOOKUP(B2962,Master!$A$2:$C$11,3,FALSE)</f>
        <v>Euro</v>
      </c>
      <c r="O2962" s="6" t="str">
        <f>VLOOKUP(B2962,Master!$A$2:$C$11,2,FALSE)</f>
        <v>Europe</v>
      </c>
      <c r="Q2962" s="39" t="str">
        <f>VLOOKUP(D2962,GL_Master!$A$1:$D$80,2,FALSE)</f>
        <v>BS</v>
      </c>
      <c r="R2962" s="39" t="str">
        <f>VLOOKUP(D2962,GL_Master!$A$1:$D$80,3,FALSE)</f>
        <v>Short-term loan and advances</v>
      </c>
      <c r="S2962" s="39" t="str">
        <f>VLOOKUP(D2962,GL_Master!$A$1:$D$80,4,FALSE)</f>
        <v>Prepaid expenses</v>
      </c>
    </row>
    <row r="2963" spans="1:19" x14ac:dyDescent="0.25">
      <c r="A2963" s="39" t="s">
        <v>262</v>
      </c>
      <c r="B2963" s="39" t="s">
        <v>239</v>
      </c>
      <c r="C2963" s="7">
        <v>43952</v>
      </c>
      <c r="D2963" s="39" t="s">
        <v>82</v>
      </c>
      <c r="E2963" s="39">
        <v>1327</v>
      </c>
      <c r="F2963" s="82">
        <f t="shared" si="138"/>
        <v>1.327</v>
      </c>
      <c r="G2963" s="39">
        <f>VLOOKUP(N2963,Currecny_M!$A$1:$P$10,2,FALSE)</f>
        <v>83</v>
      </c>
      <c r="H2963" s="39">
        <f>MATCH(C2963,Currecny_M!$A$1:$P$1,0)</f>
        <v>3</v>
      </c>
      <c r="I2963" s="39">
        <f>VLOOKUP(N2963,Currecny_M!$A$1:$P$10,MATCH(Database!C2963,Currecny_M!$A$1:$P$1,0),FALSE)</f>
        <v>83.83</v>
      </c>
      <c r="J2963" s="82">
        <f t="shared" si="139"/>
        <v>111.24240999999999</v>
      </c>
      <c r="K2963" s="39">
        <f>VLOOKUP('Cover page'!$B$6,Currecny_M!$A$1:$P$10,MATCH(Database!C2963,Currecny_M!$A$1:$P$1,0),FALSE)</f>
        <v>1</v>
      </c>
      <c r="L2963" s="82">
        <f t="shared" si="140"/>
        <v>111.24240999999999</v>
      </c>
      <c r="M2963" s="82">
        <f>((E2963/$F$1)*VLOOKUP(N2963,Currecny_M!$A$1:$P$10,MATCH(Database!C2963,Currecny_M!$A$1:$P$1,0),FALSE))/VLOOKUP('Cover page'!$B$6,Currecny_M!$A$1:$P$10,MATCH(Database!C2963,Currecny_M!$A$1:$P$1,0),FALSE)</f>
        <v>111.24240999999999</v>
      </c>
      <c r="N2963" s="6" t="str">
        <f>VLOOKUP(B2963,Master!$A$2:$C$11,3,FALSE)</f>
        <v>Euro</v>
      </c>
      <c r="O2963" s="6" t="str">
        <f>VLOOKUP(B2963,Master!$A$2:$C$11,2,FALSE)</f>
        <v>Europe</v>
      </c>
      <c r="Q2963" s="39" t="str">
        <f>VLOOKUP(D2963,GL_Master!$A$1:$D$80,2,FALSE)</f>
        <v>BS</v>
      </c>
      <c r="R2963" s="39" t="str">
        <f>VLOOKUP(D2963,GL_Master!$A$1:$D$80,3,FALSE)</f>
        <v>Short-term loan and advances</v>
      </c>
      <c r="S2963" s="39" t="str">
        <f>VLOOKUP(D2963,GL_Master!$A$1:$D$80,4,FALSE)</f>
        <v>Advance to vendor/employees</v>
      </c>
    </row>
    <row r="2964" spans="1:19" x14ac:dyDescent="0.25">
      <c r="A2964" s="39" t="s">
        <v>262</v>
      </c>
      <c r="B2964" s="39" t="s">
        <v>239</v>
      </c>
      <c r="C2964" s="7">
        <v>43952</v>
      </c>
      <c r="D2964" s="39" t="s">
        <v>83</v>
      </c>
      <c r="E2964" s="39">
        <v>885</v>
      </c>
      <c r="F2964" s="82">
        <f t="shared" si="138"/>
        <v>0.88500000000000001</v>
      </c>
      <c r="G2964" s="39">
        <f>VLOOKUP(N2964,Currecny_M!$A$1:$P$10,2,FALSE)</f>
        <v>83</v>
      </c>
      <c r="H2964" s="39">
        <f>MATCH(C2964,Currecny_M!$A$1:$P$1,0)</f>
        <v>3</v>
      </c>
      <c r="I2964" s="39">
        <f>VLOOKUP(N2964,Currecny_M!$A$1:$P$10,MATCH(Database!C2964,Currecny_M!$A$1:$P$1,0),FALSE)</f>
        <v>83.83</v>
      </c>
      <c r="J2964" s="82">
        <f t="shared" si="139"/>
        <v>74.189549999999997</v>
      </c>
      <c r="K2964" s="39">
        <f>VLOOKUP('Cover page'!$B$6,Currecny_M!$A$1:$P$10,MATCH(Database!C2964,Currecny_M!$A$1:$P$1,0),FALSE)</f>
        <v>1</v>
      </c>
      <c r="L2964" s="82">
        <f t="shared" si="140"/>
        <v>74.189549999999997</v>
      </c>
      <c r="M2964" s="82">
        <f>((E2964/$F$1)*VLOOKUP(N2964,Currecny_M!$A$1:$P$10,MATCH(Database!C2964,Currecny_M!$A$1:$P$1,0),FALSE))/VLOOKUP('Cover page'!$B$6,Currecny_M!$A$1:$P$10,MATCH(Database!C2964,Currecny_M!$A$1:$P$1,0),FALSE)</f>
        <v>74.189549999999997</v>
      </c>
      <c r="N2964" s="6" t="str">
        <f>VLOOKUP(B2964,Master!$A$2:$C$11,3,FALSE)</f>
        <v>Euro</v>
      </c>
      <c r="O2964" s="6" t="str">
        <f>VLOOKUP(B2964,Master!$A$2:$C$11,2,FALSE)</f>
        <v>Europe</v>
      </c>
      <c r="Q2964" s="39" t="str">
        <f>VLOOKUP(D2964,GL_Master!$A$1:$D$80,2,FALSE)</f>
        <v>BS</v>
      </c>
      <c r="R2964" s="39" t="str">
        <f>VLOOKUP(D2964,GL_Master!$A$1:$D$80,3,FALSE)</f>
        <v>Other Current Assets</v>
      </c>
      <c r="S2964" s="39" t="str">
        <f>VLOOKUP(D2964,GL_Master!$A$1:$D$80,4,FALSE)</f>
        <v>Security deposits ( Unsecured, considered good)</v>
      </c>
    </row>
    <row r="2965" spans="1:19" x14ac:dyDescent="0.25">
      <c r="A2965" s="39" t="s">
        <v>262</v>
      </c>
      <c r="B2965" s="39" t="s">
        <v>239</v>
      </c>
      <c r="C2965" s="7">
        <v>43952</v>
      </c>
      <c r="D2965" s="39" t="s">
        <v>246</v>
      </c>
      <c r="E2965" s="39">
        <v>-104654</v>
      </c>
      <c r="F2965" s="82">
        <f t="shared" si="138"/>
        <v>-104.654</v>
      </c>
      <c r="G2965" s="39">
        <f>VLOOKUP(N2965,Currecny_M!$A$1:$P$10,2,FALSE)</f>
        <v>83</v>
      </c>
      <c r="H2965" s="39">
        <f>MATCH(C2965,Currecny_M!$A$1:$P$1,0)</f>
        <v>3</v>
      </c>
      <c r="I2965" s="39">
        <f>VLOOKUP(N2965,Currecny_M!$A$1:$P$10,MATCH(Database!C2965,Currecny_M!$A$1:$P$1,0),FALSE)</f>
        <v>83.83</v>
      </c>
      <c r="J2965" s="82">
        <f t="shared" si="139"/>
        <v>-8773.1448199999995</v>
      </c>
      <c r="K2965" s="39">
        <f>VLOOKUP('Cover page'!$B$6,Currecny_M!$A$1:$P$10,MATCH(Database!C2965,Currecny_M!$A$1:$P$1,0),FALSE)</f>
        <v>1</v>
      </c>
      <c r="L2965" s="82">
        <f t="shared" si="140"/>
        <v>-8773.1448199999995</v>
      </c>
      <c r="M2965" s="82">
        <f>((E2965/$F$1)*VLOOKUP(N2965,Currecny_M!$A$1:$P$10,MATCH(Database!C2965,Currecny_M!$A$1:$P$1,0),FALSE))/VLOOKUP('Cover page'!$B$6,Currecny_M!$A$1:$P$10,MATCH(Database!C2965,Currecny_M!$A$1:$P$1,0),FALSE)</f>
        <v>-8773.1448199999995</v>
      </c>
      <c r="N2965" s="6" t="str">
        <f>VLOOKUP(B2965,Master!$A$2:$C$11,3,FALSE)</f>
        <v>Euro</v>
      </c>
      <c r="O2965" s="6" t="str">
        <f>VLOOKUP(B2965,Master!$A$2:$C$11,2,FALSE)</f>
        <v>Europe</v>
      </c>
      <c r="Q2965" s="39" t="str">
        <f>VLOOKUP(D2965,GL_Master!$A$1:$D$80,2,FALSE)</f>
        <v>PL</v>
      </c>
      <c r="R2965" s="39" t="str">
        <f>VLOOKUP(D2965,GL_Master!$A$1:$D$80,3,FALSE)</f>
        <v>Revenue from Operations</v>
      </c>
      <c r="S2965" s="39" t="str">
        <f>VLOOKUP(D2965,GL_Master!$A$1:$D$80,4,FALSE)</f>
        <v>Contract revenue</v>
      </c>
    </row>
    <row r="2966" spans="1:19" x14ac:dyDescent="0.25">
      <c r="A2966" s="39" t="s">
        <v>262</v>
      </c>
      <c r="B2966" s="39" t="s">
        <v>239</v>
      </c>
      <c r="C2966" s="7">
        <v>43952</v>
      </c>
      <c r="D2966" s="39" t="s">
        <v>134</v>
      </c>
      <c r="E2966" s="39">
        <v>-859</v>
      </c>
      <c r="F2966" s="82">
        <f t="shared" si="138"/>
        <v>-0.85899999999999999</v>
      </c>
      <c r="G2966" s="39">
        <f>VLOOKUP(N2966,Currecny_M!$A$1:$P$10,2,FALSE)</f>
        <v>83</v>
      </c>
      <c r="H2966" s="39">
        <f>MATCH(C2966,Currecny_M!$A$1:$P$1,0)</f>
        <v>3</v>
      </c>
      <c r="I2966" s="39">
        <f>VLOOKUP(N2966,Currecny_M!$A$1:$P$10,MATCH(Database!C2966,Currecny_M!$A$1:$P$1,0),FALSE)</f>
        <v>83.83</v>
      </c>
      <c r="J2966" s="82">
        <f t="shared" si="139"/>
        <v>-72.009969999999996</v>
      </c>
      <c r="K2966" s="39">
        <f>VLOOKUP('Cover page'!$B$6,Currecny_M!$A$1:$P$10,MATCH(Database!C2966,Currecny_M!$A$1:$P$1,0),FALSE)</f>
        <v>1</v>
      </c>
      <c r="L2966" s="82">
        <f t="shared" si="140"/>
        <v>-72.009969999999996</v>
      </c>
      <c r="M2966" s="82">
        <f>((E2966/$F$1)*VLOOKUP(N2966,Currecny_M!$A$1:$P$10,MATCH(Database!C2966,Currecny_M!$A$1:$P$1,0),FALSE))/VLOOKUP('Cover page'!$B$6,Currecny_M!$A$1:$P$10,MATCH(Database!C2966,Currecny_M!$A$1:$P$1,0),FALSE)</f>
        <v>-72.009969999999996</v>
      </c>
      <c r="N2966" s="6" t="str">
        <f>VLOOKUP(B2966,Master!$A$2:$C$11,3,FALSE)</f>
        <v>Euro</v>
      </c>
      <c r="O2966" s="6" t="str">
        <f>VLOOKUP(B2966,Master!$A$2:$C$11,2,FALSE)</f>
        <v>Europe</v>
      </c>
      <c r="Q2966" s="39" t="str">
        <f>VLOOKUP(D2966,GL_Master!$A$1:$D$80,2,FALSE)</f>
        <v>PL</v>
      </c>
      <c r="R2966" s="39" t="str">
        <f>VLOOKUP(D2966,GL_Master!$A$1:$D$80,3,FALSE)</f>
        <v>Other Income</v>
      </c>
      <c r="S2966" s="39" t="str">
        <f>VLOOKUP(D2966,GL_Master!$A$1:$D$80,4,FALSE)</f>
        <v>Other Income</v>
      </c>
    </row>
    <row r="2967" spans="1:19" x14ac:dyDescent="0.25">
      <c r="A2967" s="39" t="s">
        <v>262</v>
      </c>
      <c r="B2967" s="39" t="s">
        <v>239</v>
      </c>
      <c r="C2967" s="7">
        <v>43952</v>
      </c>
      <c r="D2967" s="39" t="s">
        <v>86</v>
      </c>
      <c r="E2967" s="39">
        <v>49</v>
      </c>
      <c r="F2967" s="82">
        <f t="shared" si="138"/>
        <v>4.9000000000000002E-2</v>
      </c>
      <c r="G2967" s="39">
        <f>VLOOKUP(N2967,Currecny_M!$A$1:$P$10,2,FALSE)</f>
        <v>83</v>
      </c>
      <c r="H2967" s="39">
        <f>MATCH(C2967,Currecny_M!$A$1:$P$1,0)</f>
        <v>3</v>
      </c>
      <c r="I2967" s="39">
        <f>VLOOKUP(N2967,Currecny_M!$A$1:$P$10,MATCH(Database!C2967,Currecny_M!$A$1:$P$1,0),FALSE)</f>
        <v>83.83</v>
      </c>
      <c r="J2967" s="82">
        <f t="shared" si="139"/>
        <v>4.1076699999999997</v>
      </c>
      <c r="K2967" s="39">
        <f>VLOOKUP('Cover page'!$B$6,Currecny_M!$A$1:$P$10,MATCH(Database!C2967,Currecny_M!$A$1:$P$1,0),FALSE)</f>
        <v>1</v>
      </c>
      <c r="L2967" s="82">
        <f t="shared" si="140"/>
        <v>4.1076699999999997</v>
      </c>
      <c r="M2967" s="82">
        <f>((E2967/$F$1)*VLOOKUP(N2967,Currecny_M!$A$1:$P$10,MATCH(Database!C2967,Currecny_M!$A$1:$P$1,0),FALSE))/VLOOKUP('Cover page'!$B$6,Currecny_M!$A$1:$P$10,MATCH(Database!C2967,Currecny_M!$A$1:$P$1,0),FALSE)</f>
        <v>4.1076699999999997</v>
      </c>
      <c r="N2967" s="6" t="str">
        <f>VLOOKUP(B2967,Master!$A$2:$C$11,3,FALSE)</f>
        <v>Euro</v>
      </c>
      <c r="O2967" s="6" t="str">
        <f>VLOOKUP(B2967,Master!$A$2:$C$11,2,FALSE)</f>
        <v>Europe</v>
      </c>
      <c r="Q2967" s="39" t="str">
        <f>VLOOKUP(D2967,GL_Master!$A$1:$D$80,2,FALSE)</f>
        <v>PL</v>
      </c>
      <c r="R2967" s="39" t="str">
        <f>VLOOKUP(D2967,GL_Master!$A$1:$D$80,3,FALSE)</f>
        <v>COGS</v>
      </c>
      <c r="S2967" s="39" t="str">
        <f>VLOOKUP(D2967,GL_Master!$A$1:$D$80,4,FALSE)</f>
        <v>Purchase of other traded goods</v>
      </c>
    </row>
    <row r="2968" spans="1:19" x14ac:dyDescent="0.25">
      <c r="A2968" s="39" t="s">
        <v>262</v>
      </c>
      <c r="B2968" s="39" t="s">
        <v>239</v>
      </c>
      <c r="C2968" s="7">
        <v>43952</v>
      </c>
      <c r="D2968" s="39" t="s">
        <v>87</v>
      </c>
      <c r="E2968" s="39">
        <v>26</v>
      </c>
      <c r="F2968" s="82">
        <f t="shared" si="138"/>
        <v>2.5999999999999999E-2</v>
      </c>
      <c r="G2968" s="39">
        <f>VLOOKUP(N2968,Currecny_M!$A$1:$P$10,2,FALSE)</f>
        <v>83</v>
      </c>
      <c r="H2968" s="39">
        <f>MATCH(C2968,Currecny_M!$A$1:$P$1,0)</f>
        <v>3</v>
      </c>
      <c r="I2968" s="39">
        <f>VLOOKUP(N2968,Currecny_M!$A$1:$P$10,MATCH(Database!C2968,Currecny_M!$A$1:$P$1,0),FALSE)</f>
        <v>83.83</v>
      </c>
      <c r="J2968" s="82">
        <f t="shared" si="139"/>
        <v>2.1795800000000001</v>
      </c>
      <c r="K2968" s="39">
        <f>VLOOKUP('Cover page'!$B$6,Currecny_M!$A$1:$P$10,MATCH(Database!C2968,Currecny_M!$A$1:$P$1,0),FALSE)</f>
        <v>1</v>
      </c>
      <c r="L2968" s="82">
        <f t="shared" si="140"/>
        <v>2.1795800000000001</v>
      </c>
      <c r="M2968" s="82">
        <f>((E2968/$F$1)*VLOOKUP(N2968,Currecny_M!$A$1:$P$10,MATCH(Database!C2968,Currecny_M!$A$1:$P$1,0),FALSE))/VLOOKUP('Cover page'!$B$6,Currecny_M!$A$1:$P$10,MATCH(Database!C2968,Currecny_M!$A$1:$P$1,0),FALSE)</f>
        <v>2.1795800000000001</v>
      </c>
      <c r="N2968" s="6" t="str">
        <f>VLOOKUP(B2968,Master!$A$2:$C$11,3,FALSE)</f>
        <v>Euro</v>
      </c>
      <c r="O2968" s="6" t="str">
        <f>VLOOKUP(B2968,Master!$A$2:$C$11,2,FALSE)</f>
        <v>Europe</v>
      </c>
      <c r="Q2968" s="39" t="str">
        <f>VLOOKUP(D2968,GL_Master!$A$1:$D$80,2,FALSE)</f>
        <v>PL</v>
      </c>
      <c r="R2968" s="39" t="str">
        <f>VLOOKUP(D2968,GL_Master!$A$1:$D$80,3,FALSE)</f>
        <v>COGS</v>
      </c>
      <c r="S2968" s="39" t="str">
        <f>VLOOKUP(D2968,GL_Master!$A$1:$D$80,4,FALSE)</f>
        <v>Civil, Installation, Commissioning and Other miscellaneous expenses</v>
      </c>
    </row>
    <row r="2969" spans="1:19" x14ac:dyDescent="0.25">
      <c r="A2969" s="39" t="s">
        <v>262</v>
      </c>
      <c r="B2969" s="39" t="s">
        <v>239</v>
      </c>
      <c r="C2969" s="7">
        <v>43952</v>
      </c>
      <c r="D2969" s="39" t="s">
        <v>88</v>
      </c>
      <c r="E2969" s="39">
        <v>74</v>
      </c>
      <c r="F2969" s="82">
        <f t="shared" si="138"/>
        <v>7.3999999999999996E-2</v>
      </c>
      <c r="G2969" s="39">
        <f>VLOOKUP(N2969,Currecny_M!$A$1:$P$10,2,FALSE)</f>
        <v>83</v>
      </c>
      <c r="H2969" s="39">
        <f>MATCH(C2969,Currecny_M!$A$1:$P$1,0)</f>
        <v>3</v>
      </c>
      <c r="I2969" s="39">
        <f>VLOOKUP(N2969,Currecny_M!$A$1:$P$10,MATCH(Database!C2969,Currecny_M!$A$1:$P$1,0),FALSE)</f>
        <v>83.83</v>
      </c>
      <c r="J2969" s="82">
        <f t="shared" si="139"/>
        <v>6.2034199999999995</v>
      </c>
      <c r="K2969" s="39">
        <f>VLOOKUP('Cover page'!$B$6,Currecny_M!$A$1:$P$10,MATCH(Database!C2969,Currecny_M!$A$1:$P$1,0),FALSE)</f>
        <v>1</v>
      </c>
      <c r="L2969" s="82">
        <f t="shared" si="140"/>
        <v>6.2034199999999995</v>
      </c>
      <c r="M2969" s="82">
        <f>((E2969/$F$1)*VLOOKUP(N2969,Currecny_M!$A$1:$P$10,MATCH(Database!C2969,Currecny_M!$A$1:$P$1,0),FALSE))/VLOOKUP('Cover page'!$B$6,Currecny_M!$A$1:$P$10,MATCH(Database!C2969,Currecny_M!$A$1:$P$1,0),FALSE)</f>
        <v>6.2034199999999995</v>
      </c>
      <c r="N2969" s="6" t="str">
        <f>VLOOKUP(B2969,Master!$A$2:$C$11,3,FALSE)</f>
        <v>Euro</v>
      </c>
      <c r="O2969" s="6" t="str">
        <f>VLOOKUP(B2969,Master!$A$2:$C$11,2,FALSE)</f>
        <v>Europe</v>
      </c>
      <c r="Q2969" s="39" t="str">
        <f>VLOOKUP(D2969,GL_Master!$A$1:$D$80,2,FALSE)</f>
        <v>PL</v>
      </c>
      <c r="R2969" s="39" t="str">
        <f>VLOOKUP(D2969,GL_Master!$A$1:$D$80,3,FALSE)</f>
        <v>COGS</v>
      </c>
      <c r="S2969" s="39" t="str">
        <f>VLOOKUP(D2969,GL_Master!$A$1:$D$80,4,FALSE)</f>
        <v>Civil, Installation, Commissioning and Other miscellaneous expenses</v>
      </c>
    </row>
    <row r="2970" spans="1:19" x14ac:dyDescent="0.25">
      <c r="A2970" s="39" t="s">
        <v>262</v>
      </c>
      <c r="B2970" s="39" t="s">
        <v>239</v>
      </c>
      <c r="C2970" s="7">
        <v>43952</v>
      </c>
      <c r="D2970" s="39" t="s">
        <v>89</v>
      </c>
      <c r="E2970" s="39">
        <v>153</v>
      </c>
      <c r="F2970" s="82">
        <f t="shared" si="138"/>
        <v>0.153</v>
      </c>
      <c r="G2970" s="39">
        <f>VLOOKUP(N2970,Currecny_M!$A$1:$P$10,2,FALSE)</f>
        <v>83</v>
      </c>
      <c r="H2970" s="39">
        <f>MATCH(C2970,Currecny_M!$A$1:$P$1,0)</f>
        <v>3</v>
      </c>
      <c r="I2970" s="39">
        <f>VLOOKUP(N2970,Currecny_M!$A$1:$P$10,MATCH(Database!C2970,Currecny_M!$A$1:$P$1,0),FALSE)</f>
        <v>83.83</v>
      </c>
      <c r="J2970" s="82">
        <f t="shared" si="139"/>
        <v>12.825989999999999</v>
      </c>
      <c r="K2970" s="39">
        <f>VLOOKUP('Cover page'!$B$6,Currecny_M!$A$1:$P$10,MATCH(Database!C2970,Currecny_M!$A$1:$P$1,0),FALSE)</f>
        <v>1</v>
      </c>
      <c r="L2970" s="82">
        <f t="shared" si="140"/>
        <v>12.825989999999999</v>
      </c>
      <c r="M2970" s="82">
        <f>((E2970/$F$1)*VLOOKUP(N2970,Currecny_M!$A$1:$P$10,MATCH(Database!C2970,Currecny_M!$A$1:$P$1,0),FALSE))/VLOOKUP('Cover page'!$B$6,Currecny_M!$A$1:$P$10,MATCH(Database!C2970,Currecny_M!$A$1:$P$1,0),FALSE)</f>
        <v>12.825989999999999</v>
      </c>
      <c r="N2970" s="6" t="str">
        <f>VLOOKUP(B2970,Master!$A$2:$C$11,3,FALSE)</f>
        <v>Euro</v>
      </c>
      <c r="O2970" s="6" t="str">
        <f>VLOOKUP(B2970,Master!$A$2:$C$11,2,FALSE)</f>
        <v>Europe</v>
      </c>
      <c r="Q2970" s="39" t="str">
        <f>VLOOKUP(D2970,GL_Master!$A$1:$D$80,2,FALSE)</f>
        <v>PL</v>
      </c>
      <c r="R2970" s="39" t="str">
        <f>VLOOKUP(D2970,GL_Master!$A$1:$D$80,3,FALSE)</f>
        <v>COGS</v>
      </c>
      <c r="S2970" s="39" t="str">
        <f>VLOOKUP(D2970,GL_Master!$A$1:$D$80,4,FALSE)</f>
        <v>project Expenses</v>
      </c>
    </row>
    <row r="2971" spans="1:19" x14ac:dyDescent="0.25">
      <c r="A2971" s="39" t="s">
        <v>262</v>
      </c>
      <c r="B2971" s="39" t="s">
        <v>239</v>
      </c>
      <c r="C2971" s="7">
        <v>43952</v>
      </c>
      <c r="D2971" s="39" t="s">
        <v>90</v>
      </c>
      <c r="E2971" s="39">
        <v>49</v>
      </c>
      <c r="F2971" s="82">
        <f t="shared" si="138"/>
        <v>4.9000000000000002E-2</v>
      </c>
      <c r="G2971" s="39">
        <f>VLOOKUP(N2971,Currecny_M!$A$1:$P$10,2,FALSE)</f>
        <v>83</v>
      </c>
      <c r="H2971" s="39">
        <f>MATCH(C2971,Currecny_M!$A$1:$P$1,0)</f>
        <v>3</v>
      </c>
      <c r="I2971" s="39">
        <f>VLOOKUP(N2971,Currecny_M!$A$1:$P$10,MATCH(Database!C2971,Currecny_M!$A$1:$P$1,0),FALSE)</f>
        <v>83.83</v>
      </c>
      <c r="J2971" s="82">
        <f t="shared" si="139"/>
        <v>4.1076699999999997</v>
      </c>
      <c r="K2971" s="39">
        <f>VLOOKUP('Cover page'!$B$6,Currecny_M!$A$1:$P$10,MATCH(Database!C2971,Currecny_M!$A$1:$P$1,0),FALSE)</f>
        <v>1</v>
      </c>
      <c r="L2971" s="82">
        <f t="shared" si="140"/>
        <v>4.1076699999999997</v>
      </c>
      <c r="M2971" s="82">
        <f>((E2971/$F$1)*VLOOKUP(N2971,Currecny_M!$A$1:$P$10,MATCH(Database!C2971,Currecny_M!$A$1:$P$1,0),FALSE))/VLOOKUP('Cover page'!$B$6,Currecny_M!$A$1:$P$10,MATCH(Database!C2971,Currecny_M!$A$1:$P$1,0),FALSE)</f>
        <v>4.1076699999999997</v>
      </c>
      <c r="N2971" s="6" t="str">
        <f>VLOOKUP(B2971,Master!$A$2:$C$11,3,FALSE)</f>
        <v>Euro</v>
      </c>
      <c r="O2971" s="6" t="str">
        <f>VLOOKUP(B2971,Master!$A$2:$C$11,2,FALSE)</f>
        <v>Europe</v>
      </c>
      <c r="Q2971" s="39" t="str">
        <f>VLOOKUP(D2971,GL_Master!$A$1:$D$80,2,FALSE)</f>
        <v>PL</v>
      </c>
      <c r="R2971" s="39" t="str">
        <f>VLOOKUP(D2971,GL_Master!$A$1:$D$80,3,FALSE)</f>
        <v>Office utility</v>
      </c>
      <c r="S2971" s="39" t="str">
        <f>VLOOKUP(D2971,GL_Master!$A$1:$D$80,4,FALSE)</f>
        <v>Electricity Expenses</v>
      </c>
    </row>
    <row r="2972" spans="1:19" x14ac:dyDescent="0.25">
      <c r="A2972" s="39" t="s">
        <v>262</v>
      </c>
      <c r="B2972" s="39" t="s">
        <v>239</v>
      </c>
      <c r="C2972" s="7">
        <v>43952</v>
      </c>
      <c r="D2972" s="39" t="s">
        <v>91</v>
      </c>
      <c r="E2972" s="39">
        <v>105</v>
      </c>
      <c r="F2972" s="82">
        <f t="shared" si="138"/>
        <v>0.105</v>
      </c>
      <c r="G2972" s="39">
        <f>VLOOKUP(N2972,Currecny_M!$A$1:$P$10,2,FALSE)</f>
        <v>83</v>
      </c>
      <c r="H2972" s="39">
        <f>MATCH(C2972,Currecny_M!$A$1:$P$1,0)</f>
        <v>3</v>
      </c>
      <c r="I2972" s="39">
        <f>VLOOKUP(N2972,Currecny_M!$A$1:$P$10,MATCH(Database!C2972,Currecny_M!$A$1:$P$1,0),FALSE)</f>
        <v>83.83</v>
      </c>
      <c r="J2972" s="82">
        <f t="shared" si="139"/>
        <v>8.8021499999999993</v>
      </c>
      <c r="K2972" s="39">
        <f>VLOOKUP('Cover page'!$B$6,Currecny_M!$A$1:$P$10,MATCH(Database!C2972,Currecny_M!$A$1:$P$1,0),FALSE)</f>
        <v>1</v>
      </c>
      <c r="L2972" s="82">
        <f t="shared" si="140"/>
        <v>8.8021499999999993</v>
      </c>
      <c r="M2972" s="82">
        <f>((E2972/$F$1)*VLOOKUP(N2972,Currecny_M!$A$1:$P$10,MATCH(Database!C2972,Currecny_M!$A$1:$P$1,0),FALSE))/VLOOKUP('Cover page'!$B$6,Currecny_M!$A$1:$P$10,MATCH(Database!C2972,Currecny_M!$A$1:$P$1,0),FALSE)</f>
        <v>8.8021499999999993</v>
      </c>
      <c r="N2972" s="6" t="str">
        <f>VLOOKUP(B2972,Master!$A$2:$C$11,3,FALSE)</f>
        <v>Euro</v>
      </c>
      <c r="O2972" s="6" t="str">
        <f>VLOOKUP(B2972,Master!$A$2:$C$11,2,FALSE)</f>
        <v>Europe</v>
      </c>
      <c r="Q2972" s="39" t="str">
        <f>VLOOKUP(D2972,GL_Master!$A$1:$D$80,2,FALSE)</f>
        <v>PL</v>
      </c>
      <c r="R2972" s="39" t="str">
        <f>VLOOKUP(D2972,GL_Master!$A$1:$D$80,3,FALSE)</f>
        <v>Misc. expenses</v>
      </c>
      <c r="S2972" s="39" t="str">
        <f>VLOOKUP(D2972,GL_Master!$A$1:$D$80,4,FALSE)</f>
        <v>Repair &amp; Maintenance</v>
      </c>
    </row>
    <row r="2973" spans="1:19" x14ac:dyDescent="0.25">
      <c r="A2973" s="39" t="s">
        <v>262</v>
      </c>
      <c r="B2973" s="39" t="s">
        <v>239</v>
      </c>
      <c r="C2973" s="7">
        <v>43952</v>
      </c>
      <c r="D2973" s="39" t="s">
        <v>92</v>
      </c>
      <c r="E2973" s="39">
        <v>77</v>
      </c>
      <c r="F2973" s="82">
        <f t="shared" si="138"/>
        <v>7.6999999999999999E-2</v>
      </c>
      <c r="G2973" s="39">
        <f>VLOOKUP(N2973,Currecny_M!$A$1:$P$10,2,FALSE)</f>
        <v>83</v>
      </c>
      <c r="H2973" s="39">
        <f>MATCH(C2973,Currecny_M!$A$1:$P$1,0)</f>
        <v>3</v>
      </c>
      <c r="I2973" s="39">
        <f>VLOOKUP(N2973,Currecny_M!$A$1:$P$10,MATCH(Database!C2973,Currecny_M!$A$1:$P$1,0),FALSE)</f>
        <v>83.83</v>
      </c>
      <c r="J2973" s="82">
        <f t="shared" si="139"/>
        <v>6.4549099999999999</v>
      </c>
      <c r="K2973" s="39">
        <f>VLOOKUP('Cover page'!$B$6,Currecny_M!$A$1:$P$10,MATCH(Database!C2973,Currecny_M!$A$1:$P$1,0),FALSE)</f>
        <v>1</v>
      </c>
      <c r="L2973" s="82">
        <f t="shared" si="140"/>
        <v>6.4549099999999999</v>
      </c>
      <c r="M2973" s="82">
        <f>((E2973/$F$1)*VLOOKUP(N2973,Currecny_M!$A$1:$P$10,MATCH(Database!C2973,Currecny_M!$A$1:$P$1,0),FALSE))/VLOOKUP('Cover page'!$B$6,Currecny_M!$A$1:$P$10,MATCH(Database!C2973,Currecny_M!$A$1:$P$1,0),FALSE)</f>
        <v>6.4549099999999999</v>
      </c>
      <c r="N2973" s="6" t="str">
        <f>VLOOKUP(B2973,Master!$A$2:$C$11,3,FALSE)</f>
        <v>Euro</v>
      </c>
      <c r="O2973" s="6" t="str">
        <f>VLOOKUP(B2973,Master!$A$2:$C$11,2,FALSE)</f>
        <v>Europe</v>
      </c>
      <c r="Q2973" s="39" t="str">
        <f>VLOOKUP(D2973,GL_Master!$A$1:$D$80,2,FALSE)</f>
        <v>PL</v>
      </c>
      <c r="R2973" s="39" t="str">
        <f>VLOOKUP(D2973,GL_Master!$A$1:$D$80,3,FALSE)</f>
        <v>Misc. expenses</v>
      </c>
      <c r="S2973" s="39" t="str">
        <f>VLOOKUP(D2973,GL_Master!$A$1:$D$80,4,FALSE)</f>
        <v>Repair &amp; Maintenance</v>
      </c>
    </row>
    <row r="2974" spans="1:19" x14ac:dyDescent="0.25">
      <c r="A2974" s="39" t="s">
        <v>262</v>
      </c>
      <c r="B2974" s="39" t="s">
        <v>239</v>
      </c>
      <c r="C2974" s="7">
        <v>43952</v>
      </c>
      <c r="D2974" s="39" t="s">
        <v>93</v>
      </c>
      <c r="E2974" s="39">
        <v>894</v>
      </c>
      <c r="F2974" s="82">
        <f t="shared" si="138"/>
        <v>0.89400000000000002</v>
      </c>
      <c r="G2974" s="39">
        <f>VLOOKUP(N2974,Currecny_M!$A$1:$P$10,2,FALSE)</f>
        <v>83</v>
      </c>
      <c r="H2974" s="39">
        <f>MATCH(C2974,Currecny_M!$A$1:$P$1,0)</f>
        <v>3</v>
      </c>
      <c r="I2974" s="39">
        <f>VLOOKUP(N2974,Currecny_M!$A$1:$P$10,MATCH(Database!C2974,Currecny_M!$A$1:$P$1,0),FALSE)</f>
        <v>83.83</v>
      </c>
      <c r="J2974" s="82">
        <f t="shared" si="139"/>
        <v>74.944019999999995</v>
      </c>
      <c r="K2974" s="39">
        <f>VLOOKUP('Cover page'!$B$6,Currecny_M!$A$1:$P$10,MATCH(Database!C2974,Currecny_M!$A$1:$P$1,0),FALSE)</f>
        <v>1</v>
      </c>
      <c r="L2974" s="82">
        <f t="shared" si="140"/>
        <v>74.944019999999995</v>
      </c>
      <c r="M2974" s="82">
        <f>((E2974/$F$1)*VLOOKUP(N2974,Currecny_M!$A$1:$P$10,MATCH(Database!C2974,Currecny_M!$A$1:$P$1,0),FALSE))/VLOOKUP('Cover page'!$B$6,Currecny_M!$A$1:$P$10,MATCH(Database!C2974,Currecny_M!$A$1:$P$1,0),FALSE)</f>
        <v>74.944019999999995</v>
      </c>
      <c r="N2974" s="6" t="str">
        <f>VLOOKUP(B2974,Master!$A$2:$C$11,3,FALSE)</f>
        <v>Euro</v>
      </c>
      <c r="O2974" s="6" t="str">
        <f>VLOOKUP(B2974,Master!$A$2:$C$11,2,FALSE)</f>
        <v>Europe</v>
      </c>
      <c r="Q2974" s="39" t="str">
        <f>VLOOKUP(D2974,GL_Master!$A$1:$D$80,2,FALSE)</f>
        <v>PL</v>
      </c>
      <c r="R2974" s="39" t="str">
        <f>VLOOKUP(D2974,GL_Master!$A$1:$D$80,3,FALSE)</f>
        <v>Salary wages &amp; benefits</v>
      </c>
      <c r="S2974" s="39" t="str">
        <f>VLOOKUP(D2974,GL_Master!$A$1:$D$80,4,FALSE)</f>
        <v>Employee benefits expense</v>
      </c>
    </row>
    <row r="2975" spans="1:19" x14ac:dyDescent="0.25">
      <c r="A2975" s="39" t="s">
        <v>262</v>
      </c>
      <c r="B2975" s="39" t="s">
        <v>239</v>
      </c>
      <c r="C2975" s="7">
        <v>43952</v>
      </c>
      <c r="D2975" s="39" t="s">
        <v>33</v>
      </c>
      <c r="E2975" s="39">
        <v>25</v>
      </c>
      <c r="F2975" s="82">
        <f t="shared" si="138"/>
        <v>2.5000000000000001E-2</v>
      </c>
      <c r="G2975" s="39">
        <f>VLOOKUP(N2975,Currecny_M!$A$1:$P$10,2,FALSE)</f>
        <v>83</v>
      </c>
      <c r="H2975" s="39">
        <f>MATCH(C2975,Currecny_M!$A$1:$P$1,0)</f>
        <v>3</v>
      </c>
      <c r="I2975" s="39">
        <f>VLOOKUP(N2975,Currecny_M!$A$1:$P$10,MATCH(Database!C2975,Currecny_M!$A$1:$P$1,0),FALSE)</f>
        <v>83.83</v>
      </c>
      <c r="J2975" s="82">
        <f t="shared" si="139"/>
        <v>2.0957500000000002</v>
      </c>
      <c r="K2975" s="39">
        <f>VLOOKUP('Cover page'!$B$6,Currecny_M!$A$1:$P$10,MATCH(Database!C2975,Currecny_M!$A$1:$P$1,0),FALSE)</f>
        <v>1</v>
      </c>
      <c r="L2975" s="82">
        <f t="shared" si="140"/>
        <v>2.0957500000000002</v>
      </c>
      <c r="M2975" s="82">
        <f>((E2975/$F$1)*VLOOKUP(N2975,Currecny_M!$A$1:$P$10,MATCH(Database!C2975,Currecny_M!$A$1:$P$1,0),FALSE))/VLOOKUP('Cover page'!$B$6,Currecny_M!$A$1:$P$10,MATCH(Database!C2975,Currecny_M!$A$1:$P$1,0),FALSE)</f>
        <v>2.0957500000000002</v>
      </c>
      <c r="N2975" s="6" t="str">
        <f>VLOOKUP(B2975,Master!$A$2:$C$11,3,FALSE)</f>
        <v>Euro</v>
      </c>
      <c r="O2975" s="6" t="str">
        <f>VLOOKUP(B2975,Master!$A$2:$C$11,2,FALSE)</f>
        <v>Europe</v>
      </c>
      <c r="Q2975" s="39" t="str">
        <f>VLOOKUP(D2975,GL_Master!$A$1:$D$80,2,FALSE)</f>
        <v>PL</v>
      </c>
      <c r="R2975" s="39" t="str">
        <f>VLOOKUP(D2975,GL_Master!$A$1:$D$80,3,FALSE)</f>
        <v>Staff welfare expenses</v>
      </c>
      <c r="S2975" s="39" t="str">
        <f>VLOOKUP(D2975,GL_Master!$A$1:$D$80,4,FALSE)</f>
        <v>Other staff welfare</v>
      </c>
    </row>
    <row r="2976" spans="1:19" x14ac:dyDescent="0.25">
      <c r="A2976" s="39" t="s">
        <v>262</v>
      </c>
      <c r="B2976" s="39" t="s">
        <v>239</v>
      </c>
      <c r="C2976" s="7">
        <v>43952</v>
      </c>
      <c r="D2976" s="39" t="s">
        <v>94</v>
      </c>
      <c r="E2976" s="39">
        <v>156</v>
      </c>
      <c r="F2976" s="82">
        <f t="shared" si="138"/>
        <v>0.156</v>
      </c>
      <c r="G2976" s="39">
        <f>VLOOKUP(N2976,Currecny_M!$A$1:$P$10,2,FALSE)</f>
        <v>83</v>
      </c>
      <c r="H2976" s="39">
        <f>MATCH(C2976,Currecny_M!$A$1:$P$1,0)</f>
        <v>3</v>
      </c>
      <c r="I2976" s="39">
        <f>VLOOKUP(N2976,Currecny_M!$A$1:$P$10,MATCH(Database!C2976,Currecny_M!$A$1:$P$1,0),FALSE)</f>
        <v>83.83</v>
      </c>
      <c r="J2976" s="82">
        <f t="shared" si="139"/>
        <v>13.07748</v>
      </c>
      <c r="K2976" s="39">
        <f>VLOOKUP('Cover page'!$B$6,Currecny_M!$A$1:$P$10,MATCH(Database!C2976,Currecny_M!$A$1:$P$1,0),FALSE)</f>
        <v>1</v>
      </c>
      <c r="L2976" s="82">
        <f t="shared" si="140"/>
        <v>13.07748</v>
      </c>
      <c r="M2976" s="82">
        <f>((E2976/$F$1)*VLOOKUP(N2976,Currecny_M!$A$1:$P$10,MATCH(Database!C2976,Currecny_M!$A$1:$P$1,0),FALSE))/VLOOKUP('Cover page'!$B$6,Currecny_M!$A$1:$P$10,MATCH(Database!C2976,Currecny_M!$A$1:$P$1,0),FALSE)</f>
        <v>13.07748</v>
      </c>
      <c r="N2976" s="6" t="str">
        <f>VLOOKUP(B2976,Master!$A$2:$C$11,3,FALSE)</f>
        <v>Euro</v>
      </c>
      <c r="O2976" s="6" t="str">
        <f>VLOOKUP(B2976,Master!$A$2:$C$11,2,FALSE)</f>
        <v>Europe</v>
      </c>
      <c r="Q2976" s="39" t="str">
        <f>VLOOKUP(D2976,GL_Master!$A$1:$D$80,2,FALSE)</f>
        <v>PL</v>
      </c>
      <c r="R2976" s="39" t="str">
        <f>VLOOKUP(D2976,GL_Master!$A$1:$D$80,3,FALSE)</f>
        <v xml:space="preserve">Gratuity expenses </v>
      </c>
      <c r="S2976" s="39" t="str">
        <f>VLOOKUP(D2976,GL_Master!$A$1:$D$80,4,FALSE)</f>
        <v>Gratuity</v>
      </c>
    </row>
    <row r="2977" spans="1:19" x14ac:dyDescent="0.25">
      <c r="A2977" s="39" t="s">
        <v>262</v>
      </c>
      <c r="B2977" s="39" t="s">
        <v>239</v>
      </c>
      <c r="C2977" s="7">
        <v>43952</v>
      </c>
      <c r="D2977" s="39" t="s">
        <v>95</v>
      </c>
      <c r="E2977" s="39">
        <v>53</v>
      </c>
      <c r="F2977" s="82">
        <f t="shared" si="138"/>
        <v>5.2999999999999999E-2</v>
      </c>
      <c r="G2977" s="39">
        <f>VLOOKUP(N2977,Currecny_M!$A$1:$P$10,2,FALSE)</f>
        <v>83</v>
      </c>
      <c r="H2977" s="39">
        <f>MATCH(C2977,Currecny_M!$A$1:$P$1,0)</f>
        <v>3</v>
      </c>
      <c r="I2977" s="39">
        <f>VLOOKUP(N2977,Currecny_M!$A$1:$P$10,MATCH(Database!C2977,Currecny_M!$A$1:$P$1,0),FALSE)</f>
        <v>83.83</v>
      </c>
      <c r="J2977" s="82">
        <f t="shared" si="139"/>
        <v>4.44299</v>
      </c>
      <c r="K2977" s="39">
        <f>VLOOKUP('Cover page'!$B$6,Currecny_M!$A$1:$P$10,MATCH(Database!C2977,Currecny_M!$A$1:$P$1,0),FALSE)</f>
        <v>1</v>
      </c>
      <c r="L2977" s="82">
        <f t="shared" si="140"/>
        <v>4.44299</v>
      </c>
      <c r="M2977" s="82">
        <f>((E2977/$F$1)*VLOOKUP(N2977,Currecny_M!$A$1:$P$10,MATCH(Database!C2977,Currecny_M!$A$1:$P$1,0),FALSE))/VLOOKUP('Cover page'!$B$6,Currecny_M!$A$1:$P$10,MATCH(Database!C2977,Currecny_M!$A$1:$P$1,0),FALSE)</f>
        <v>4.44299</v>
      </c>
      <c r="N2977" s="6" t="str">
        <f>VLOOKUP(B2977,Master!$A$2:$C$11,3,FALSE)</f>
        <v>Euro</v>
      </c>
      <c r="O2977" s="6" t="str">
        <f>VLOOKUP(B2977,Master!$A$2:$C$11,2,FALSE)</f>
        <v>Europe</v>
      </c>
      <c r="Q2977" s="39" t="str">
        <f>VLOOKUP(D2977,GL_Master!$A$1:$D$80,2,FALSE)</f>
        <v>PL</v>
      </c>
      <c r="R2977" s="39" t="str">
        <f>VLOOKUP(D2977,GL_Master!$A$1:$D$80,3,FALSE)</f>
        <v>Salary wages &amp; benefits</v>
      </c>
      <c r="S2977" s="39" t="str">
        <f>VLOOKUP(D2977,GL_Master!$A$1:$D$80,4,FALSE)</f>
        <v>Employee benefits expense</v>
      </c>
    </row>
    <row r="2978" spans="1:19" x14ac:dyDescent="0.25">
      <c r="A2978" s="39" t="s">
        <v>262</v>
      </c>
      <c r="B2978" s="39" t="s">
        <v>239</v>
      </c>
      <c r="C2978" s="7">
        <v>43952</v>
      </c>
      <c r="D2978" s="39" t="s">
        <v>96</v>
      </c>
      <c r="E2978" s="39">
        <v>464</v>
      </c>
      <c r="F2978" s="82">
        <f t="shared" si="138"/>
        <v>0.46400000000000002</v>
      </c>
      <c r="G2978" s="39">
        <f>VLOOKUP(N2978,Currecny_M!$A$1:$P$10,2,FALSE)</f>
        <v>83</v>
      </c>
      <c r="H2978" s="39">
        <f>MATCH(C2978,Currecny_M!$A$1:$P$1,0)</f>
        <v>3</v>
      </c>
      <c r="I2978" s="39">
        <f>VLOOKUP(N2978,Currecny_M!$A$1:$P$10,MATCH(Database!C2978,Currecny_M!$A$1:$P$1,0),FALSE)</f>
        <v>83.83</v>
      </c>
      <c r="J2978" s="82">
        <f t="shared" si="139"/>
        <v>38.897120000000001</v>
      </c>
      <c r="K2978" s="39">
        <f>VLOOKUP('Cover page'!$B$6,Currecny_M!$A$1:$P$10,MATCH(Database!C2978,Currecny_M!$A$1:$P$1,0),FALSE)</f>
        <v>1</v>
      </c>
      <c r="L2978" s="82">
        <f t="shared" si="140"/>
        <v>38.897120000000001</v>
      </c>
      <c r="M2978" s="82">
        <f>((E2978/$F$1)*VLOOKUP(N2978,Currecny_M!$A$1:$P$10,MATCH(Database!C2978,Currecny_M!$A$1:$P$1,0),FALSE))/VLOOKUP('Cover page'!$B$6,Currecny_M!$A$1:$P$10,MATCH(Database!C2978,Currecny_M!$A$1:$P$1,0),FALSE)</f>
        <v>38.897120000000001</v>
      </c>
      <c r="N2978" s="6" t="str">
        <f>VLOOKUP(B2978,Master!$A$2:$C$11,3,FALSE)</f>
        <v>Euro</v>
      </c>
      <c r="O2978" s="6" t="str">
        <f>VLOOKUP(B2978,Master!$A$2:$C$11,2,FALSE)</f>
        <v>Europe</v>
      </c>
      <c r="Q2978" s="39" t="str">
        <f>VLOOKUP(D2978,GL_Master!$A$1:$D$80,2,FALSE)</f>
        <v>PL</v>
      </c>
      <c r="R2978" s="39" t="str">
        <f>VLOOKUP(D2978,GL_Master!$A$1:$D$80,3,FALSE)</f>
        <v>Salary wages &amp; benefits</v>
      </c>
      <c r="S2978" s="39" t="str">
        <f>VLOOKUP(D2978,GL_Master!$A$1:$D$80,4,FALSE)</f>
        <v>Employee benefits expense</v>
      </c>
    </row>
    <row r="2979" spans="1:19" x14ac:dyDescent="0.25">
      <c r="A2979" s="39" t="s">
        <v>262</v>
      </c>
      <c r="B2979" s="39" t="s">
        <v>239</v>
      </c>
      <c r="C2979" s="7">
        <v>43952</v>
      </c>
      <c r="D2979" s="39" t="s">
        <v>97</v>
      </c>
      <c r="E2979" s="39">
        <v>24</v>
      </c>
      <c r="F2979" s="82">
        <f t="shared" si="138"/>
        <v>2.4E-2</v>
      </c>
      <c r="G2979" s="39">
        <f>VLOOKUP(N2979,Currecny_M!$A$1:$P$10,2,FALSE)</f>
        <v>83</v>
      </c>
      <c r="H2979" s="39">
        <f>MATCH(C2979,Currecny_M!$A$1:$P$1,0)</f>
        <v>3</v>
      </c>
      <c r="I2979" s="39">
        <f>VLOOKUP(N2979,Currecny_M!$A$1:$P$10,MATCH(Database!C2979,Currecny_M!$A$1:$P$1,0),FALSE)</f>
        <v>83.83</v>
      </c>
      <c r="J2979" s="82">
        <f t="shared" si="139"/>
        <v>2.0119199999999999</v>
      </c>
      <c r="K2979" s="39">
        <f>VLOOKUP('Cover page'!$B$6,Currecny_M!$A$1:$P$10,MATCH(Database!C2979,Currecny_M!$A$1:$P$1,0),FALSE)</f>
        <v>1</v>
      </c>
      <c r="L2979" s="82">
        <f t="shared" si="140"/>
        <v>2.0119199999999999</v>
      </c>
      <c r="M2979" s="82">
        <f>((E2979/$F$1)*VLOOKUP(N2979,Currecny_M!$A$1:$P$10,MATCH(Database!C2979,Currecny_M!$A$1:$P$1,0),FALSE))/VLOOKUP('Cover page'!$B$6,Currecny_M!$A$1:$P$10,MATCH(Database!C2979,Currecny_M!$A$1:$P$1,0),FALSE)</f>
        <v>2.0119199999999999</v>
      </c>
      <c r="N2979" s="6" t="str">
        <f>VLOOKUP(B2979,Master!$A$2:$C$11,3,FALSE)</f>
        <v>Euro</v>
      </c>
      <c r="O2979" s="6" t="str">
        <f>VLOOKUP(B2979,Master!$A$2:$C$11,2,FALSE)</f>
        <v>Europe</v>
      </c>
      <c r="Q2979" s="39" t="str">
        <f>VLOOKUP(D2979,GL_Master!$A$1:$D$80,2,FALSE)</f>
        <v>PL</v>
      </c>
      <c r="R2979" s="39" t="str">
        <f>VLOOKUP(D2979,GL_Master!$A$1:$D$80,3,FALSE)</f>
        <v>Salary wages &amp; benefits</v>
      </c>
      <c r="S2979" s="39" t="str">
        <f>VLOOKUP(D2979,GL_Master!$A$1:$D$80,4,FALSE)</f>
        <v>Employee benefits expense</v>
      </c>
    </row>
    <row r="2980" spans="1:19" x14ac:dyDescent="0.25">
      <c r="A2980" s="39" t="s">
        <v>262</v>
      </c>
      <c r="B2980" s="39" t="s">
        <v>239</v>
      </c>
      <c r="C2980" s="7">
        <v>43952</v>
      </c>
      <c r="D2980" s="39" t="s">
        <v>98</v>
      </c>
      <c r="E2980" s="39">
        <v>50</v>
      </c>
      <c r="F2980" s="82">
        <f t="shared" si="138"/>
        <v>0.05</v>
      </c>
      <c r="G2980" s="39">
        <f>VLOOKUP(N2980,Currecny_M!$A$1:$P$10,2,FALSE)</f>
        <v>83</v>
      </c>
      <c r="H2980" s="39">
        <f>MATCH(C2980,Currecny_M!$A$1:$P$1,0)</f>
        <v>3</v>
      </c>
      <c r="I2980" s="39">
        <f>VLOOKUP(N2980,Currecny_M!$A$1:$P$10,MATCH(Database!C2980,Currecny_M!$A$1:$P$1,0),FALSE)</f>
        <v>83.83</v>
      </c>
      <c r="J2980" s="82">
        <f t="shared" si="139"/>
        <v>4.1915000000000004</v>
      </c>
      <c r="K2980" s="39">
        <f>VLOOKUP('Cover page'!$B$6,Currecny_M!$A$1:$P$10,MATCH(Database!C2980,Currecny_M!$A$1:$P$1,0),FALSE)</f>
        <v>1</v>
      </c>
      <c r="L2980" s="82">
        <f t="shared" si="140"/>
        <v>4.1915000000000004</v>
      </c>
      <c r="M2980" s="82">
        <f>((E2980/$F$1)*VLOOKUP(N2980,Currecny_M!$A$1:$P$10,MATCH(Database!C2980,Currecny_M!$A$1:$P$1,0),FALSE))/VLOOKUP('Cover page'!$B$6,Currecny_M!$A$1:$P$10,MATCH(Database!C2980,Currecny_M!$A$1:$P$1,0),FALSE)</f>
        <v>4.1915000000000004</v>
      </c>
      <c r="N2980" s="6" t="str">
        <f>VLOOKUP(B2980,Master!$A$2:$C$11,3,FALSE)</f>
        <v>Euro</v>
      </c>
      <c r="O2980" s="6" t="str">
        <f>VLOOKUP(B2980,Master!$A$2:$C$11,2,FALSE)</f>
        <v>Europe</v>
      </c>
      <c r="Q2980" s="39" t="str">
        <f>VLOOKUP(D2980,GL_Master!$A$1:$D$80,2,FALSE)</f>
        <v>PL</v>
      </c>
      <c r="R2980" s="39" t="str">
        <f>VLOOKUP(D2980,GL_Master!$A$1:$D$80,3,FALSE)</f>
        <v>Salary wages &amp; benefits</v>
      </c>
      <c r="S2980" s="39" t="str">
        <f>VLOOKUP(D2980,GL_Master!$A$1:$D$80,4,FALSE)</f>
        <v>Employee benefits expense</v>
      </c>
    </row>
    <row r="2981" spans="1:19" x14ac:dyDescent="0.25">
      <c r="A2981" s="39" t="s">
        <v>262</v>
      </c>
      <c r="B2981" s="39" t="s">
        <v>239</v>
      </c>
      <c r="C2981" s="7">
        <v>43952</v>
      </c>
      <c r="D2981" s="39" t="s">
        <v>99</v>
      </c>
      <c r="E2981" s="39">
        <v>25</v>
      </c>
      <c r="F2981" s="82">
        <f t="shared" si="138"/>
        <v>2.5000000000000001E-2</v>
      </c>
      <c r="G2981" s="39">
        <f>VLOOKUP(N2981,Currecny_M!$A$1:$P$10,2,FALSE)</f>
        <v>83</v>
      </c>
      <c r="H2981" s="39">
        <f>MATCH(C2981,Currecny_M!$A$1:$P$1,0)</f>
        <v>3</v>
      </c>
      <c r="I2981" s="39">
        <f>VLOOKUP(N2981,Currecny_M!$A$1:$P$10,MATCH(Database!C2981,Currecny_M!$A$1:$P$1,0),FALSE)</f>
        <v>83.83</v>
      </c>
      <c r="J2981" s="82">
        <f t="shared" si="139"/>
        <v>2.0957500000000002</v>
      </c>
      <c r="K2981" s="39">
        <f>VLOOKUP('Cover page'!$B$6,Currecny_M!$A$1:$P$10,MATCH(Database!C2981,Currecny_M!$A$1:$P$1,0),FALSE)</f>
        <v>1</v>
      </c>
      <c r="L2981" s="82">
        <f t="shared" si="140"/>
        <v>2.0957500000000002</v>
      </c>
      <c r="M2981" s="82">
        <f>((E2981/$F$1)*VLOOKUP(N2981,Currecny_M!$A$1:$P$10,MATCH(Database!C2981,Currecny_M!$A$1:$P$1,0),FALSE))/VLOOKUP('Cover page'!$B$6,Currecny_M!$A$1:$P$10,MATCH(Database!C2981,Currecny_M!$A$1:$P$1,0),FALSE)</f>
        <v>2.0957500000000002</v>
      </c>
      <c r="N2981" s="6" t="str">
        <f>VLOOKUP(B2981,Master!$A$2:$C$11,3,FALSE)</f>
        <v>Euro</v>
      </c>
      <c r="O2981" s="6" t="str">
        <f>VLOOKUP(B2981,Master!$A$2:$C$11,2,FALSE)</f>
        <v>Europe</v>
      </c>
      <c r="Q2981" s="39" t="str">
        <f>VLOOKUP(D2981,GL_Master!$A$1:$D$80,2,FALSE)</f>
        <v>PL</v>
      </c>
      <c r="R2981" s="39" t="str">
        <f>VLOOKUP(D2981,GL_Master!$A$1:$D$80,3,FALSE)</f>
        <v>Salary wages &amp; benefits</v>
      </c>
      <c r="S2981" s="39" t="str">
        <f>VLOOKUP(D2981,GL_Master!$A$1:$D$80,4,FALSE)</f>
        <v>Employee benefits expense</v>
      </c>
    </row>
    <row r="2982" spans="1:19" x14ac:dyDescent="0.25">
      <c r="A2982" s="39" t="s">
        <v>262</v>
      </c>
      <c r="B2982" s="39" t="s">
        <v>239</v>
      </c>
      <c r="C2982" s="7">
        <v>43952</v>
      </c>
      <c r="D2982" s="39" t="s">
        <v>100</v>
      </c>
      <c r="E2982" s="39">
        <v>179</v>
      </c>
      <c r="F2982" s="82">
        <f t="shared" si="138"/>
        <v>0.17899999999999999</v>
      </c>
      <c r="G2982" s="39">
        <f>VLOOKUP(N2982,Currecny_M!$A$1:$P$10,2,FALSE)</f>
        <v>83</v>
      </c>
      <c r="H2982" s="39">
        <f>MATCH(C2982,Currecny_M!$A$1:$P$1,0)</f>
        <v>3</v>
      </c>
      <c r="I2982" s="39">
        <f>VLOOKUP(N2982,Currecny_M!$A$1:$P$10,MATCH(Database!C2982,Currecny_M!$A$1:$P$1,0),FALSE)</f>
        <v>83.83</v>
      </c>
      <c r="J2982" s="82">
        <f t="shared" si="139"/>
        <v>15.005569999999999</v>
      </c>
      <c r="K2982" s="39">
        <f>VLOOKUP('Cover page'!$B$6,Currecny_M!$A$1:$P$10,MATCH(Database!C2982,Currecny_M!$A$1:$P$1,0),FALSE)</f>
        <v>1</v>
      </c>
      <c r="L2982" s="82">
        <f t="shared" si="140"/>
        <v>15.005569999999999</v>
      </c>
      <c r="M2982" s="82">
        <f>((E2982/$F$1)*VLOOKUP(N2982,Currecny_M!$A$1:$P$10,MATCH(Database!C2982,Currecny_M!$A$1:$P$1,0),FALSE))/VLOOKUP('Cover page'!$B$6,Currecny_M!$A$1:$P$10,MATCH(Database!C2982,Currecny_M!$A$1:$P$1,0),FALSE)</f>
        <v>15.005569999999999</v>
      </c>
      <c r="N2982" s="6" t="str">
        <f>VLOOKUP(B2982,Master!$A$2:$C$11,3,FALSE)</f>
        <v>Euro</v>
      </c>
      <c r="O2982" s="6" t="str">
        <f>VLOOKUP(B2982,Master!$A$2:$C$11,2,FALSE)</f>
        <v>Europe</v>
      </c>
      <c r="Q2982" s="39" t="str">
        <f>VLOOKUP(D2982,GL_Master!$A$1:$D$80,2,FALSE)</f>
        <v>PL</v>
      </c>
      <c r="R2982" s="39" t="str">
        <f>VLOOKUP(D2982,GL_Master!$A$1:$D$80,3,FALSE)</f>
        <v>Salary wages &amp; benefits</v>
      </c>
      <c r="S2982" s="39" t="str">
        <f>VLOOKUP(D2982,GL_Master!$A$1:$D$80,4,FALSE)</f>
        <v>Employee benefits expense</v>
      </c>
    </row>
    <row r="2983" spans="1:19" x14ac:dyDescent="0.25">
      <c r="A2983" s="39" t="s">
        <v>262</v>
      </c>
      <c r="B2983" s="39" t="s">
        <v>239</v>
      </c>
      <c r="C2983" s="7">
        <v>43952</v>
      </c>
      <c r="D2983" s="39" t="s">
        <v>30</v>
      </c>
      <c r="E2983" s="39">
        <v>50</v>
      </c>
      <c r="F2983" s="82">
        <f t="shared" si="138"/>
        <v>0.05</v>
      </c>
      <c r="G2983" s="39">
        <f>VLOOKUP(N2983,Currecny_M!$A$1:$P$10,2,FALSE)</f>
        <v>83</v>
      </c>
      <c r="H2983" s="39">
        <f>MATCH(C2983,Currecny_M!$A$1:$P$1,0)</f>
        <v>3</v>
      </c>
      <c r="I2983" s="39">
        <f>VLOOKUP(N2983,Currecny_M!$A$1:$P$10,MATCH(Database!C2983,Currecny_M!$A$1:$P$1,0),FALSE)</f>
        <v>83.83</v>
      </c>
      <c r="J2983" s="82">
        <f t="shared" si="139"/>
        <v>4.1915000000000004</v>
      </c>
      <c r="K2983" s="39">
        <f>VLOOKUP('Cover page'!$B$6,Currecny_M!$A$1:$P$10,MATCH(Database!C2983,Currecny_M!$A$1:$P$1,0),FALSE)</f>
        <v>1</v>
      </c>
      <c r="L2983" s="82">
        <f t="shared" si="140"/>
        <v>4.1915000000000004</v>
      </c>
      <c r="M2983" s="82">
        <f>((E2983/$F$1)*VLOOKUP(N2983,Currecny_M!$A$1:$P$10,MATCH(Database!C2983,Currecny_M!$A$1:$P$1,0),FALSE))/VLOOKUP('Cover page'!$B$6,Currecny_M!$A$1:$P$10,MATCH(Database!C2983,Currecny_M!$A$1:$P$1,0),FALSE)</f>
        <v>4.1915000000000004</v>
      </c>
      <c r="N2983" s="6" t="str">
        <f>VLOOKUP(B2983,Master!$A$2:$C$11,3,FALSE)</f>
        <v>Euro</v>
      </c>
      <c r="O2983" s="6" t="str">
        <f>VLOOKUP(B2983,Master!$A$2:$C$11,2,FALSE)</f>
        <v>Europe</v>
      </c>
      <c r="Q2983" s="39" t="str">
        <f>VLOOKUP(D2983,GL_Master!$A$1:$D$80,2,FALSE)</f>
        <v>PL</v>
      </c>
      <c r="R2983" s="39" t="str">
        <f>VLOOKUP(D2983,GL_Master!$A$1:$D$80,3,FALSE)</f>
        <v>Travelling and conveyance</v>
      </c>
      <c r="S2983" s="39" t="str">
        <f>VLOOKUP(D2983,GL_Master!$A$1:$D$80,4,FALSE)</f>
        <v>Local conveyance</v>
      </c>
    </row>
    <row r="2984" spans="1:19" x14ac:dyDescent="0.25">
      <c r="A2984" s="39" t="s">
        <v>262</v>
      </c>
      <c r="B2984" s="39" t="s">
        <v>239</v>
      </c>
      <c r="C2984" s="7">
        <v>43952</v>
      </c>
      <c r="D2984" s="39" t="s">
        <v>31</v>
      </c>
      <c r="E2984" s="39">
        <v>25</v>
      </c>
      <c r="F2984" s="82">
        <f t="shared" si="138"/>
        <v>2.5000000000000001E-2</v>
      </c>
      <c r="G2984" s="39">
        <f>VLOOKUP(N2984,Currecny_M!$A$1:$P$10,2,FALSE)</f>
        <v>83</v>
      </c>
      <c r="H2984" s="39">
        <f>MATCH(C2984,Currecny_M!$A$1:$P$1,0)</f>
        <v>3</v>
      </c>
      <c r="I2984" s="39">
        <f>VLOOKUP(N2984,Currecny_M!$A$1:$P$10,MATCH(Database!C2984,Currecny_M!$A$1:$P$1,0),FALSE)</f>
        <v>83.83</v>
      </c>
      <c r="J2984" s="82">
        <f t="shared" si="139"/>
        <v>2.0957500000000002</v>
      </c>
      <c r="K2984" s="39">
        <f>VLOOKUP('Cover page'!$B$6,Currecny_M!$A$1:$P$10,MATCH(Database!C2984,Currecny_M!$A$1:$P$1,0),FALSE)</f>
        <v>1</v>
      </c>
      <c r="L2984" s="82">
        <f t="shared" si="140"/>
        <v>2.0957500000000002</v>
      </c>
      <c r="M2984" s="82">
        <f>((E2984/$F$1)*VLOOKUP(N2984,Currecny_M!$A$1:$P$10,MATCH(Database!C2984,Currecny_M!$A$1:$P$1,0),FALSE))/VLOOKUP('Cover page'!$B$6,Currecny_M!$A$1:$P$10,MATCH(Database!C2984,Currecny_M!$A$1:$P$1,0),FALSE)</f>
        <v>2.0957500000000002</v>
      </c>
      <c r="N2984" s="6" t="str">
        <f>VLOOKUP(B2984,Master!$A$2:$C$11,3,FALSE)</f>
        <v>Euro</v>
      </c>
      <c r="O2984" s="6" t="str">
        <f>VLOOKUP(B2984,Master!$A$2:$C$11,2,FALSE)</f>
        <v>Europe</v>
      </c>
      <c r="Q2984" s="39" t="str">
        <f>VLOOKUP(D2984,GL_Master!$A$1:$D$80,2,FALSE)</f>
        <v>PL</v>
      </c>
      <c r="R2984" s="39" t="str">
        <f>VLOOKUP(D2984,GL_Master!$A$1:$D$80,3,FALSE)</f>
        <v>Office expenses</v>
      </c>
      <c r="S2984" s="39" t="str">
        <f>VLOOKUP(D2984,GL_Master!$A$1:$D$80,4,FALSE)</f>
        <v>Parking charges</v>
      </c>
    </row>
    <row r="2985" spans="1:19" x14ac:dyDescent="0.25">
      <c r="A2985" s="39" t="s">
        <v>262</v>
      </c>
      <c r="B2985" s="39" t="s">
        <v>239</v>
      </c>
      <c r="C2985" s="7">
        <v>43952</v>
      </c>
      <c r="D2985" s="39" t="s">
        <v>101</v>
      </c>
      <c r="E2985" s="39">
        <v>26</v>
      </c>
      <c r="F2985" s="82">
        <f t="shared" si="138"/>
        <v>2.5999999999999999E-2</v>
      </c>
      <c r="G2985" s="39">
        <f>VLOOKUP(N2985,Currecny_M!$A$1:$P$10,2,FALSE)</f>
        <v>83</v>
      </c>
      <c r="H2985" s="39">
        <f>MATCH(C2985,Currecny_M!$A$1:$P$1,0)</f>
        <v>3</v>
      </c>
      <c r="I2985" s="39">
        <f>VLOOKUP(N2985,Currecny_M!$A$1:$P$10,MATCH(Database!C2985,Currecny_M!$A$1:$P$1,0),FALSE)</f>
        <v>83.83</v>
      </c>
      <c r="J2985" s="82">
        <f t="shared" si="139"/>
        <v>2.1795800000000001</v>
      </c>
      <c r="K2985" s="39">
        <f>VLOOKUP('Cover page'!$B$6,Currecny_M!$A$1:$P$10,MATCH(Database!C2985,Currecny_M!$A$1:$P$1,0),FALSE)</f>
        <v>1</v>
      </c>
      <c r="L2985" s="82">
        <f t="shared" si="140"/>
        <v>2.1795800000000001</v>
      </c>
      <c r="M2985" s="82">
        <f>((E2985/$F$1)*VLOOKUP(N2985,Currecny_M!$A$1:$P$10,MATCH(Database!C2985,Currecny_M!$A$1:$P$1,0),FALSE))/VLOOKUP('Cover page'!$B$6,Currecny_M!$A$1:$P$10,MATCH(Database!C2985,Currecny_M!$A$1:$P$1,0),FALSE)</f>
        <v>2.1795800000000001</v>
      </c>
      <c r="N2985" s="6" t="str">
        <f>VLOOKUP(B2985,Master!$A$2:$C$11,3,FALSE)</f>
        <v>Euro</v>
      </c>
      <c r="O2985" s="6" t="str">
        <f>VLOOKUP(B2985,Master!$A$2:$C$11,2,FALSE)</f>
        <v>Europe</v>
      </c>
      <c r="Q2985" s="39" t="str">
        <f>VLOOKUP(D2985,GL_Master!$A$1:$D$80,2,FALSE)</f>
        <v>PL</v>
      </c>
      <c r="R2985" s="39" t="str">
        <f>VLOOKUP(D2985,GL_Master!$A$1:$D$80,3,FALSE)</f>
        <v>COGS</v>
      </c>
      <c r="S2985" s="39" t="str">
        <f>VLOOKUP(D2985,GL_Master!$A$1:$D$80,4,FALSE)</f>
        <v>Purchase of other traded goods</v>
      </c>
    </row>
    <row r="2986" spans="1:19" x14ac:dyDescent="0.25">
      <c r="A2986" s="39" t="s">
        <v>262</v>
      </c>
      <c r="B2986" s="39" t="s">
        <v>239</v>
      </c>
      <c r="C2986" s="7">
        <v>43952</v>
      </c>
      <c r="D2986" s="39" t="s">
        <v>102</v>
      </c>
      <c r="E2986" s="39">
        <v>26</v>
      </c>
      <c r="F2986" s="82">
        <f t="shared" si="138"/>
        <v>2.5999999999999999E-2</v>
      </c>
      <c r="G2986" s="39">
        <f>VLOOKUP(N2986,Currecny_M!$A$1:$P$10,2,FALSE)</f>
        <v>83</v>
      </c>
      <c r="H2986" s="39">
        <f>MATCH(C2986,Currecny_M!$A$1:$P$1,0)</f>
        <v>3</v>
      </c>
      <c r="I2986" s="39">
        <f>VLOOKUP(N2986,Currecny_M!$A$1:$P$10,MATCH(Database!C2986,Currecny_M!$A$1:$P$1,0),FALSE)</f>
        <v>83.83</v>
      </c>
      <c r="J2986" s="82">
        <f t="shared" si="139"/>
        <v>2.1795800000000001</v>
      </c>
      <c r="K2986" s="39">
        <f>VLOOKUP('Cover page'!$B$6,Currecny_M!$A$1:$P$10,MATCH(Database!C2986,Currecny_M!$A$1:$P$1,0),FALSE)</f>
        <v>1</v>
      </c>
      <c r="L2986" s="82">
        <f t="shared" si="140"/>
        <v>2.1795800000000001</v>
      </c>
      <c r="M2986" s="82">
        <f>((E2986/$F$1)*VLOOKUP(N2986,Currecny_M!$A$1:$P$10,MATCH(Database!C2986,Currecny_M!$A$1:$P$1,0),FALSE))/VLOOKUP('Cover page'!$B$6,Currecny_M!$A$1:$P$10,MATCH(Database!C2986,Currecny_M!$A$1:$P$1,0),FALSE)</f>
        <v>2.1795800000000001</v>
      </c>
      <c r="N2986" s="6" t="str">
        <f>VLOOKUP(B2986,Master!$A$2:$C$11,3,FALSE)</f>
        <v>Euro</v>
      </c>
      <c r="O2986" s="6" t="str">
        <f>VLOOKUP(B2986,Master!$A$2:$C$11,2,FALSE)</f>
        <v>Europe</v>
      </c>
      <c r="Q2986" s="39" t="str">
        <f>VLOOKUP(D2986,GL_Master!$A$1:$D$80,2,FALSE)</f>
        <v>PL</v>
      </c>
      <c r="R2986" s="39" t="str">
        <f>VLOOKUP(D2986,GL_Master!$A$1:$D$80,3,FALSE)</f>
        <v>Staff welfare expenses</v>
      </c>
      <c r="S2986" s="39" t="str">
        <f>VLOOKUP(D2986,GL_Master!$A$1:$D$80,4,FALSE)</f>
        <v>Diwali Expense</v>
      </c>
    </row>
    <row r="2987" spans="1:19" x14ac:dyDescent="0.25">
      <c r="A2987" s="39" t="s">
        <v>262</v>
      </c>
      <c r="B2987" s="39" t="s">
        <v>239</v>
      </c>
      <c r="C2987" s="7">
        <v>43952</v>
      </c>
      <c r="D2987" s="39" t="s">
        <v>20</v>
      </c>
      <c r="E2987" s="39">
        <v>53</v>
      </c>
      <c r="F2987" s="82">
        <f t="shared" si="138"/>
        <v>5.2999999999999999E-2</v>
      </c>
      <c r="G2987" s="39">
        <f>VLOOKUP(N2987,Currecny_M!$A$1:$P$10,2,FALSE)</f>
        <v>83</v>
      </c>
      <c r="H2987" s="39">
        <f>MATCH(C2987,Currecny_M!$A$1:$P$1,0)</f>
        <v>3</v>
      </c>
      <c r="I2987" s="39">
        <f>VLOOKUP(N2987,Currecny_M!$A$1:$P$10,MATCH(Database!C2987,Currecny_M!$A$1:$P$1,0),FALSE)</f>
        <v>83.83</v>
      </c>
      <c r="J2987" s="82">
        <f t="shared" si="139"/>
        <v>4.44299</v>
      </c>
      <c r="K2987" s="39">
        <f>VLOOKUP('Cover page'!$B$6,Currecny_M!$A$1:$P$10,MATCH(Database!C2987,Currecny_M!$A$1:$P$1,0),FALSE)</f>
        <v>1</v>
      </c>
      <c r="L2987" s="82">
        <f t="shared" si="140"/>
        <v>4.44299</v>
      </c>
      <c r="M2987" s="82">
        <f>((E2987/$F$1)*VLOOKUP(N2987,Currecny_M!$A$1:$P$10,MATCH(Database!C2987,Currecny_M!$A$1:$P$1,0),FALSE))/VLOOKUP('Cover page'!$B$6,Currecny_M!$A$1:$P$10,MATCH(Database!C2987,Currecny_M!$A$1:$P$1,0),FALSE)</f>
        <v>4.44299</v>
      </c>
      <c r="N2987" s="6" t="str">
        <f>VLOOKUP(B2987,Master!$A$2:$C$11,3,FALSE)</f>
        <v>Euro</v>
      </c>
      <c r="O2987" s="6" t="str">
        <f>VLOOKUP(B2987,Master!$A$2:$C$11,2,FALSE)</f>
        <v>Europe</v>
      </c>
      <c r="Q2987" s="39" t="str">
        <f>VLOOKUP(D2987,GL_Master!$A$1:$D$80,2,FALSE)</f>
        <v>PL</v>
      </c>
      <c r="R2987" s="39" t="str">
        <f>VLOOKUP(D2987,GL_Master!$A$1:$D$80,3,FALSE)</f>
        <v>Selling and Marketing expenses</v>
      </c>
      <c r="S2987" s="39" t="str">
        <f>VLOOKUP(D2987,GL_Master!$A$1:$D$80,4,FALSE)</f>
        <v>Business promotion</v>
      </c>
    </row>
    <row r="2988" spans="1:19" x14ac:dyDescent="0.25">
      <c r="A2988" s="39" t="s">
        <v>262</v>
      </c>
      <c r="B2988" s="39" t="s">
        <v>239</v>
      </c>
      <c r="C2988" s="7">
        <v>43952</v>
      </c>
      <c r="D2988" s="39" t="s">
        <v>29</v>
      </c>
      <c r="E2988" s="39">
        <v>50</v>
      </c>
      <c r="F2988" s="82">
        <f t="shared" si="138"/>
        <v>0.05</v>
      </c>
      <c r="G2988" s="39">
        <f>VLOOKUP(N2988,Currecny_M!$A$1:$P$10,2,FALSE)</f>
        <v>83</v>
      </c>
      <c r="H2988" s="39">
        <f>MATCH(C2988,Currecny_M!$A$1:$P$1,0)</f>
        <v>3</v>
      </c>
      <c r="I2988" s="39">
        <f>VLOOKUP(N2988,Currecny_M!$A$1:$P$10,MATCH(Database!C2988,Currecny_M!$A$1:$P$1,0),FALSE)</f>
        <v>83.83</v>
      </c>
      <c r="J2988" s="82">
        <f t="shared" si="139"/>
        <v>4.1915000000000004</v>
      </c>
      <c r="K2988" s="39">
        <f>VLOOKUP('Cover page'!$B$6,Currecny_M!$A$1:$P$10,MATCH(Database!C2988,Currecny_M!$A$1:$P$1,0),FALSE)</f>
        <v>1</v>
      </c>
      <c r="L2988" s="82">
        <f t="shared" si="140"/>
        <v>4.1915000000000004</v>
      </c>
      <c r="M2988" s="82">
        <f>((E2988/$F$1)*VLOOKUP(N2988,Currecny_M!$A$1:$P$10,MATCH(Database!C2988,Currecny_M!$A$1:$P$1,0),FALSE))/VLOOKUP('Cover page'!$B$6,Currecny_M!$A$1:$P$10,MATCH(Database!C2988,Currecny_M!$A$1:$P$1,0),FALSE)</f>
        <v>4.1915000000000004</v>
      </c>
      <c r="N2988" s="6" t="str">
        <f>VLOOKUP(B2988,Master!$A$2:$C$11,3,FALSE)</f>
        <v>Euro</v>
      </c>
      <c r="O2988" s="6" t="str">
        <f>VLOOKUP(B2988,Master!$A$2:$C$11,2,FALSE)</f>
        <v>Europe</v>
      </c>
      <c r="Q2988" s="39" t="str">
        <f>VLOOKUP(D2988,GL_Master!$A$1:$D$80,2,FALSE)</f>
        <v>PL</v>
      </c>
      <c r="R2988" s="39" t="str">
        <f>VLOOKUP(D2988,GL_Master!$A$1:$D$80,3,FALSE)</f>
        <v>Communication &amp; internet exp</v>
      </c>
      <c r="S2988" s="39" t="str">
        <f>VLOOKUP(D2988,GL_Master!$A$1:$D$80,4,FALSE)</f>
        <v>Communication cost</v>
      </c>
    </row>
    <row r="2989" spans="1:19" x14ac:dyDescent="0.25">
      <c r="A2989" s="39" t="s">
        <v>262</v>
      </c>
      <c r="B2989" s="39" t="s">
        <v>239</v>
      </c>
      <c r="C2989" s="7">
        <v>43952</v>
      </c>
      <c r="D2989" s="39" t="s">
        <v>41</v>
      </c>
      <c r="E2989" s="39">
        <v>24</v>
      </c>
      <c r="F2989" s="82">
        <f t="shared" si="138"/>
        <v>2.4E-2</v>
      </c>
      <c r="G2989" s="39">
        <f>VLOOKUP(N2989,Currecny_M!$A$1:$P$10,2,FALSE)</f>
        <v>83</v>
      </c>
      <c r="H2989" s="39">
        <f>MATCH(C2989,Currecny_M!$A$1:$P$1,0)</f>
        <v>3</v>
      </c>
      <c r="I2989" s="39">
        <f>VLOOKUP(N2989,Currecny_M!$A$1:$P$10,MATCH(Database!C2989,Currecny_M!$A$1:$P$1,0),FALSE)</f>
        <v>83.83</v>
      </c>
      <c r="J2989" s="82">
        <f t="shared" si="139"/>
        <v>2.0119199999999999</v>
      </c>
      <c r="K2989" s="39">
        <f>VLOOKUP('Cover page'!$B$6,Currecny_M!$A$1:$P$10,MATCH(Database!C2989,Currecny_M!$A$1:$P$1,0),FALSE)</f>
        <v>1</v>
      </c>
      <c r="L2989" s="82">
        <f t="shared" si="140"/>
        <v>2.0119199999999999</v>
      </c>
      <c r="M2989" s="82">
        <f>((E2989/$F$1)*VLOOKUP(N2989,Currecny_M!$A$1:$P$10,MATCH(Database!C2989,Currecny_M!$A$1:$P$1,0),FALSE))/VLOOKUP('Cover page'!$B$6,Currecny_M!$A$1:$P$10,MATCH(Database!C2989,Currecny_M!$A$1:$P$1,0),FALSE)</f>
        <v>2.0119199999999999</v>
      </c>
      <c r="N2989" s="6" t="str">
        <f>VLOOKUP(B2989,Master!$A$2:$C$11,3,FALSE)</f>
        <v>Euro</v>
      </c>
      <c r="O2989" s="6" t="str">
        <f>VLOOKUP(B2989,Master!$A$2:$C$11,2,FALSE)</f>
        <v>Europe</v>
      </c>
      <c r="Q2989" s="39" t="str">
        <f>VLOOKUP(D2989,GL_Master!$A$1:$D$80,2,FALSE)</f>
        <v>PL</v>
      </c>
      <c r="R2989" s="39" t="str">
        <f>VLOOKUP(D2989,GL_Master!$A$1:$D$80,3,FALSE)</f>
        <v>Communication &amp; internet exp</v>
      </c>
      <c r="S2989" s="39" t="str">
        <f>VLOOKUP(D2989,GL_Master!$A$1:$D$80,4,FALSE)</f>
        <v>Communication cost</v>
      </c>
    </row>
    <row r="2990" spans="1:19" x14ac:dyDescent="0.25">
      <c r="A2990" s="39" t="s">
        <v>262</v>
      </c>
      <c r="B2990" s="39" t="s">
        <v>239</v>
      </c>
      <c r="C2990" s="7">
        <v>43952</v>
      </c>
      <c r="D2990" s="39" t="s">
        <v>103</v>
      </c>
      <c r="E2990" s="39">
        <v>51</v>
      </c>
      <c r="F2990" s="82">
        <f t="shared" si="138"/>
        <v>5.0999999999999997E-2</v>
      </c>
      <c r="G2990" s="39">
        <f>VLOOKUP(N2990,Currecny_M!$A$1:$P$10,2,FALSE)</f>
        <v>83</v>
      </c>
      <c r="H2990" s="39">
        <f>MATCH(C2990,Currecny_M!$A$1:$P$1,0)</f>
        <v>3</v>
      </c>
      <c r="I2990" s="39">
        <f>VLOOKUP(N2990,Currecny_M!$A$1:$P$10,MATCH(Database!C2990,Currecny_M!$A$1:$P$1,0),FALSE)</f>
        <v>83.83</v>
      </c>
      <c r="J2990" s="82">
        <f t="shared" si="139"/>
        <v>4.2753299999999994</v>
      </c>
      <c r="K2990" s="39">
        <f>VLOOKUP('Cover page'!$B$6,Currecny_M!$A$1:$P$10,MATCH(Database!C2990,Currecny_M!$A$1:$P$1,0),FALSE)</f>
        <v>1</v>
      </c>
      <c r="L2990" s="82">
        <f t="shared" si="140"/>
        <v>4.2753299999999994</v>
      </c>
      <c r="M2990" s="82">
        <f>((E2990/$F$1)*VLOOKUP(N2990,Currecny_M!$A$1:$P$10,MATCH(Database!C2990,Currecny_M!$A$1:$P$1,0),FALSE))/VLOOKUP('Cover page'!$B$6,Currecny_M!$A$1:$P$10,MATCH(Database!C2990,Currecny_M!$A$1:$P$1,0),FALSE)</f>
        <v>4.2753299999999994</v>
      </c>
      <c r="N2990" s="6" t="str">
        <f>VLOOKUP(B2990,Master!$A$2:$C$11,3,FALSE)</f>
        <v>Euro</v>
      </c>
      <c r="O2990" s="6" t="str">
        <f>VLOOKUP(B2990,Master!$A$2:$C$11,2,FALSE)</f>
        <v>Europe</v>
      </c>
      <c r="Q2990" s="39" t="str">
        <f>VLOOKUP(D2990,GL_Master!$A$1:$D$80,2,FALSE)</f>
        <v>PL</v>
      </c>
      <c r="R2990" s="39" t="str">
        <f>VLOOKUP(D2990,GL_Master!$A$1:$D$80,3,FALSE)</f>
        <v>Communication &amp; internet exp</v>
      </c>
      <c r="S2990" s="39" t="str">
        <f>VLOOKUP(D2990,GL_Master!$A$1:$D$80,4,FALSE)</f>
        <v>Communication cost</v>
      </c>
    </row>
    <row r="2991" spans="1:19" x14ac:dyDescent="0.25">
      <c r="A2991" s="39" t="s">
        <v>262</v>
      </c>
      <c r="B2991" s="39" t="s">
        <v>239</v>
      </c>
      <c r="C2991" s="7">
        <v>43952</v>
      </c>
      <c r="D2991" s="39" t="s">
        <v>104</v>
      </c>
      <c r="E2991" s="39">
        <v>74</v>
      </c>
      <c r="F2991" s="82">
        <f t="shared" si="138"/>
        <v>7.3999999999999996E-2</v>
      </c>
      <c r="G2991" s="39">
        <f>VLOOKUP(N2991,Currecny_M!$A$1:$P$10,2,FALSE)</f>
        <v>83</v>
      </c>
      <c r="H2991" s="39">
        <f>MATCH(C2991,Currecny_M!$A$1:$P$1,0)</f>
        <v>3</v>
      </c>
      <c r="I2991" s="39">
        <f>VLOOKUP(N2991,Currecny_M!$A$1:$P$10,MATCH(Database!C2991,Currecny_M!$A$1:$P$1,0),FALSE)</f>
        <v>83.83</v>
      </c>
      <c r="J2991" s="82">
        <f t="shared" si="139"/>
        <v>6.2034199999999995</v>
      </c>
      <c r="K2991" s="39">
        <f>VLOOKUP('Cover page'!$B$6,Currecny_M!$A$1:$P$10,MATCH(Database!C2991,Currecny_M!$A$1:$P$1,0),FALSE)</f>
        <v>1</v>
      </c>
      <c r="L2991" s="82">
        <f t="shared" si="140"/>
        <v>6.2034199999999995</v>
      </c>
      <c r="M2991" s="82">
        <f>((E2991/$F$1)*VLOOKUP(N2991,Currecny_M!$A$1:$P$10,MATCH(Database!C2991,Currecny_M!$A$1:$P$1,0),FALSE))/VLOOKUP('Cover page'!$B$6,Currecny_M!$A$1:$P$10,MATCH(Database!C2991,Currecny_M!$A$1:$P$1,0),FALSE)</f>
        <v>6.2034199999999995</v>
      </c>
      <c r="N2991" s="6" t="str">
        <f>VLOOKUP(B2991,Master!$A$2:$C$11,3,FALSE)</f>
        <v>Euro</v>
      </c>
      <c r="O2991" s="6" t="str">
        <f>VLOOKUP(B2991,Master!$A$2:$C$11,2,FALSE)</f>
        <v>Europe</v>
      </c>
      <c r="Q2991" s="39" t="str">
        <f>VLOOKUP(D2991,GL_Master!$A$1:$D$80,2,FALSE)</f>
        <v>PL</v>
      </c>
      <c r="R2991" s="39" t="str">
        <f>VLOOKUP(D2991,GL_Master!$A$1:$D$80,3,FALSE)</f>
        <v>Legal &amp; Professional expenses</v>
      </c>
      <c r="S2991" s="39" t="str">
        <f>VLOOKUP(D2991,GL_Master!$A$1:$D$80,4,FALSE)</f>
        <v>Professional Fees - Others</v>
      </c>
    </row>
    <row r="2992" spans="1:19" x14ac:dyDescent="0.25">
      <c r="A2992" s="39" t="s">
        <v>262</v>
      </c>
      <c r="B2992" s="39" t="s">
        <v>239</v>
      </c>
      <c r="C2992" s="7">
        <v>43952</v>
      </c>
      <c r="D2992" s="39" t="s">
        <v>105</v>
      </c>
      <c r="E2992" s="39">
        <v>51</v>
      </c>
      <c r="F2992" s="82">
        <f t="shared" si="138"/>
        <v>5.0999999999999997E-2</v>
      </c>
      <c r="G2992" s="39">
        <f>VLOOKUP(N2992,Currecny_M!$A$1:$P$10,2,FALSE)</f>
        <v>83</v>
      </c>
      <c r="H2992" s="39">
        <f>MATCH(C2992,Currecny_M!$A$1:$P$1,0)</f>
        <v>3</v>
      </c>
      <c r="I2992" s="39">
        <f>VLOOKUP(N2992,Currecny_M!$A$1:$P$10,MATCH(Database!C2992,Currecny_M!$A$1:$P$1,0),FALSE)</f>
        <v>83.83</v>
      </c>
      <c r="J2992" s="82">
        <f t="shared" si="139"/>
        <v>4.2753299999999994</v>
      </c>
      <c r="K2992" s="39">
        <f>VLOOKUP('Cover page'!$B$6,Currecny_M!$A$1:$P$10,MATCH(Database!C2992,Currecny_M!$A$1:$P$1,0),FALSE)</f>
        <v>1</v>
      </c>
      <c r="L2992" s="82">
        <f t="shared" si="140"/>
        <v>4.2753299999999994</v>
      </c>
      <c r="M2992" s="82">
        <f>((E2992/$F$1)*VLOOKUP(N2992,Currecny_M!$A$1:$P$10,MATCH(Database!C2992,Currecny_M!$A$1:$P$1,0),FALSE))/VLOOKUP('Cover page'!$B$6,Currecny_M!$A$1:$P$10,MATCH(Database!C2992,Currecny_M!$A$1:$P$1,0),FALSE)</f>
        <v>4.2753299999999994</v>
      </c>
      <c r="N2992" s="6" t="str">
        <f>VLOOKUP(B2992,Master!$A$2:$C$11,3,FALSE)</f>
        <v>Euro</v>
      </c>
      <c r="O2992" s="6" t="str">
        <f>VLOOKUP(B2992,Master!$A$2:$C$11,2,FALSE)</f>
        <v>Europe</v>
      </c>
      <c r="Q2992" s="39" t="str">
        <f>VLOOKUP(D2992,GL_Master!$A$1:$D$80,2,FALSE)</f>
        <v>PL</v>
      </c>
      <c r="R2992" s="39" t="str">
        <f>VLOOKUP(D2992,GL_Master!$A$1:$D$80,3,FALSE)</f>
        <v>Travelling and conveyance</v>
      </c>
      <c r="S2992" s="39" t="str">
        <f>VLOOKUP(D2992,GL_Master!$A$1:$D$80,4,FALSE)</f>
        <v>Car hiring and rental services</v>
      </c>
    </row>
    <row r="2993" spans="1:19" x14ac:dyDescent="0.25">
      <c r="A2993" s="39" t="s">
        <v>262</v>
      </c>
      <c r="B2993" s="39" t="s">
        <v>239</v>
      </c>
      <c r="C2993" s="7">
        <v>43952</v>
      </c>
      <c r="D2993" s="39" t="s">
        <v>106</v>
      </c>
      <c r="E2993" s="39">
        <v>26</v>
      </c>
      <c r="F2993" s="82">
        <f t="shared" si="138"/>
        <v>2.5999999999999999E-2</v>
      </c>
      <c r="G2993" s="39">
        <f>VLOOKUP(N2993,Currecny_M!$A$1:$P$10,2,FALSE)</f>
        <v>83</v>
      </c>
      <c r="H2993" s="39">
        <f>MATCH(C2993,Currecny_M!$A$1:$P$1,0)</f>
        <v>3</v>
      </c>
      <c r="I2993" s="39">
        <f>VLOOKUP(N2993,Currecny_M!$A$1:$P$10,MATCH(Database!C2993,Currecny_M!$A$1:$P$1,0),FALSE)</f>
        <v>83.83</v>
      </c>
      <c r="J2993" s="82">
        <f t="shared" si="139"/>
        <v>2.1795800000000001</v>
      </c>
      <c r="K2993" s="39">
        <f>VLOOKUP('Cover page'!$B$6,Currecny_M!$A$1:$P$10,MATCH(Database!C2993,Currecny_M!$A$1:$P$1,0),FALSE)</f>
        <v>1</v>
      </c>
      <c r="L2993" s="82">
        <f t="shared" si="140"/>
        <v>2.1795800000000001</v>
      </c>
      <c r="M2993" s="82">
        <f>((E2993/$F$1)*VLOOKUP(N2993,Currecny_M!$A$1:$P$10,MATCH(Database!C2993,Currecny_M!$A$1:$P$1,0),FALSE))/VLOOKUP('Cover page'!$B$6,Currecny_M!$A$1:$P$10,MATCH(Database!C2993,Currecny_M!$A$1:$P$1,0),FALSE)</f>
        <v>2.1795800000000001</v>
      </c>
      <c r="N2993" s="6" t="str">
        <f>VLOOKUP(B2993,Master!$A$2:$C$11,3,FALSE)</f>
        <v>Euro</v>
      </c>
      <c r="O2993" s="6" t="str">
        <f>VLOOKUP(B2993,Master!$A$2:$C$11,2,FALSE)</f>
        <v>Europe</v>
      </c>
      <c r="Q2993" s="39" t="str">
        <f>VLOOKUP(D2993,GL_Master!$A$1:$D$80,2,FALSE)</f>
        <v>PL</v>
      </c>
      <c r="R2993" s="39" t="str">
        <f>VLOOKUP(D2993,GL_Master!$A$1:$D$80,3,FALSE)</f>
        <v>Communication &amp; internet exp</v>
      </c>
      <c r="S2993" s="39" t="str">
        <f>VLOOKUP(D2993,GL_Master!$A$1:$D$80,4,FALSE)</f>
        <v>Printing &amp; Stationary</v>
      </c>
    </row>
    <row r="2994" spans="1:19" x14ac:dyDescent="0.25">
      <c r="A2994" s="39" t="s">
        <v>262</v>
      </c>
      <c r="B2994" s="39" t="s">
        <v>239</v>
      </c>
      <c r="C2994" s="7">
        <v>43952</v>
      </c>
      <c r="D2994" s="39" t="s">
        <v>32</v>
      </c>
      <c r="E2994" s="39">
        <v>25</v>
      </c>
      <c r="F2994" s="82">
        <f t="shared" si="138"/>
        <v>2.5000000000000001E-2</v>
      </c>
      <c r="G2994" s="39">
        <f>VLOOKUP(N2994,Currecny_M!$A$1:$P$10,2,FALSE)</f>
        <v>83</v>
      </c>
      <c r="H2994" s="39">
        <f>MATCH(C2994,Currecny_M!$A$1:$P$1,0)</f>
        <v>3</v>
      </c>
      <c r="I2994" s="39">
        <f>VLOOKUP(N2994,Currecny_M!$A$1:$P$10,MATCH(Database!C2994,Currecny_M!$A$1:$P$1,0),FALSE)</f>
        <v>83.83</v>
      </c>
      <c r="J2994" s="82">
        <f t="shared" si="139"/>
        <v>2.0957500000000002</v>
      </c>
      <c r="K2994" s="39">
        <f>VLOOKUP('Cover page'!$B$6,Currecny_M!$A$1:$P$10,MATCH(Database!C2994,Currecny_M!$A$1:$P$1,0),FALSE)</f>
        <v>1</v>
      </c>
      <c r="L2994" s="82">
        <f t="shared" si="140"/>
        <v>2.0957500000000002</v>
      </c>
      <c r="M2994" s="82">
        <f>((E2994/$F$1)*VLOOKUP(N2994,Currecny_M!$A$1:$P$10,MATCH(Database!C2994,Currecny_M!$A$1:$P$1,0),FALSE))/VLOOKUP('Cover page'!$B$6,Currecny_M!$A$1:$P$10,MATCH(Database!C2994,Currecny_M!$A$1:$P$1,0),FALSE)</f>
        <v>2.0957500000000002</v>
      </c>
      <c r="N2994" s="6" t="str">
        <f>VLOOKUP(B2994,Master!$A$2:$C$11,3,FALSE)</f>
        <v>Euro</v>
      </c>
      <c r="O2994" s="6" t="str">
        <f>VLOOKUP(B2994,Master!$A$2:$C$11,2,FALSE)</f>
        <v>Europe</v>
      </c>
      <c r="Q2994" s="39" t="str">
        <f>VLOOKUP(D2994,GL_Master!$A$1:$D$80,2,FALSE)</f>
        <v>PL</v>
      </c>
      <c r="R2994" s="39" t="str">
        <f>VLOOKUP(D2994,GL_Master!$A$1:$D$80,3,FALSE)</f>
        <v>Communication &amp; internet exp</v>
      </c>
      <c r="S2994" s="39" t="str">
        <f>VLOOKUP(D2994,GL_Master!$A$1:$D$80,4,FALSE)</f>
        <v>Printing &amp; Stationary</v>
      </c>
    </row>
    <row r="2995" spans="1:19" x14ac:dyDescent="0.25">
      <c r="A2995" s="39" t="s">
        <v>262</v>
      </c>
      <c r="B2995" s="39" t="s">
        <v>239</v>
      </c>
      <c r="C2995" s="7">
        <v>43952</v>
      </c>
      <c r="D2995" s="39" t="s">
        <v>35</v>
      </c>
      <c r="E2995" s="39">
        <v>75</v>
      </c>
      <c r="F2995" s="82">
        <f t="shared" si="138"/>
        <v>7.4999999999999997E-2</v>
      </c>
      <c r="G2995" s="39">
        <f>VLOOKUP(N2995,Currecny_M!$A$1:$P$10,2,FALSE)</f>
        <v>83</v>
      </c>
      <c r="H2995" s="39">
        <f>MATCH(C2995,Currecny_M!$A$1:$P$1,0)</f>
        <v>3</v>
      </c>
      <c r="I2995" s="39">
        <f>VLOOKUP(N2995,Currecny_M!$A$1:$P$10,MATCH(Database!C2995,Currecny_M!$A$1:$P$1,0),FALSE)</f>
        <v>83.83</v>
      </c>
      <c r="J2995" s="82">
        <f t="shared" si="139"/>
        <v>6.2872499999999993</v>
      </c>
      <c r="K2995" s="39">
        <f>VLOOKUP('Cover page'!$B$6,Currecny_M!$A$1:$P$10,MATCH(Database!C2995,Currecny_M!$A$1:$P$1,0),FALSE)</f>
        <v>1</v>
      </c>
      <c r="L2995" s="82">
        <f t="shared" si="140"/>
        <v>6.2872499999999993</v>
      </c>
      <c r="M2995" s="82">
        <f>((E2995/$F$1)*VLOOKUP(N2995,Currecny_M!$A$1:$P$10,MATCH(Database!C2995,Currecny_M!$A$1:$P$1,0),FALSE))/VLOOKUP('Cover page'!$B$6,Currecny_M!$A$1:$P$10,MATCH(Database!C2995,Currecny_M!$A$1:$P$1,0),FALSE)</f>
        <v>6.2872499999999993</v>
      </c>
      <c r="N2995" s="6" t="str">
        <f>VLOOKUP(B2995,Master!$A$2:$C$11,3,FALSE)</f>
        <v>Euro</v>
      </c>
      <c r="O2995" s="6" t="str">
        <f>VLOOKUP(B2995,Master!$A$2:$C$11,2,FALSE)</f>
        <v>Europe</v>
      </c>
      <c r="Q2995" s="39" t="str">
        <f>VLOOKUP(D2995,GL_Master!$A$1:$D$80,2,FALSE)</f>
        <v>PL</v>
      </c>
      <c r="R2995" s="39" t="str">
        <f>VLOOKUP(D2995,GL_Master!$A$1:$D$80,3,FALSE)</f>
        <v>Security Expenses</v>
      </c>
      <c r="S2995" s="39" t="str">
        <f>VLOOKUP(D2995,GL_Master!$A$1:$D$80,4,FALSE)</f>
        <v>Security Expenses others</v>
      </c>
    </row>
    <row r="2996" spans="1:19" x14ac:dyDescent="0.25">
      <c r="A2996" s="39" t="s">
        <v>262</v>
      </c>
      <c r="B2996" s="39" t="s">
        <v>239</v>
      </c>
      <c r="C2996" s="7">
        <v>43952</v>
      </c>
      <c r="D2996" s="39" t="s">
        <v>38</v>
      </c>
      <c r="E2996" s="39">
        <v>25</v>
      </c>
      <c r="F2996" s="82">
        <f t="shared" si="138"/>
        <v>2.5000000000000001E-2</v>
      </c>
      <c r="G2996" s="39">
        <f>VLOOKUP(N2996,Currecny_M!$A$1:$P$10,2,FALSE)</f>
        <v>83</v>
      </c>
      <c r="H2996" s="39">
        <f>MATCH(C2996,Currecny_M!$A$1:$P$1,0)</f>
        <v>3</v>
      </c>
      <c r="I2996" s="39">
        <f>VLOOKUP(N2996,Currecny_M!$A$1:$P$10,MATCH(Database!C2996,Currecny_M!$A$1:$P$1,0),FALSE)</f>
        <v>83.83</v>
      </c>
      <c r="J2996" s="82">
        <f t="shared" si="139"/>
        <v>2.0957500000000002</v>
      </c>
      <c r="K2996" s="39">
        <f>VLOOKUP('Cover page'!$B$6,Currecny_M!$A$1:$P$10,MATCH(Database!C2996,Currecny_M!$A$1:$P$1,0),FALSE)</f>
        <v>1</v>
      </c>
      <c r="L2996" s="82">
        <f t="shared" si="140"/>
        <v>2.0957500000000002</v>
      </c>
      <c r="M2996" s="82">
        <f>((E2996/$F$1)*VLOOKUP(N2996,Currecny_M!$A$1:$P$10,MATCH(Database!C2996,Currecny_M!$A$1:$P$1,0),FALSE))/VLOOKUP('Cover page'!$B$6,Currecny_M!$A$1:$P$10,MATCH(Database!C2996,Currecny_M!$A$1:$P$1,0),FALSE)</f>
        <v>2.0957500000000002</v>
      </c>
      <c r="N2996" s="6" t="str">
        <f>VLOOKUP(B2996,Master!$A$2:$C$11,3,FALSE)</f>
        <v>Euro</v>
      </c>
      <c r="O2996" s="6" t="str">
        <f>VLOOKUP(B2996,Master!$A$2:$C$11,2,FALSE)</f>
        <v>Europe</v>
      </c>
      <c r="Q2996" s="39" t="str">
        <f>VLOOKUP(D2996,GL_Master!$A$1:$D$80,2,FALSE)</f>
        <v>PL</v>
      </c>
      <c r="R2996" s="39" t="str">
        <f>VLOOKUP(D2996,GL_Master!$A$1:$D$80,3,FALSE)</f>
        <v>House Keeping Expenses</v>
      </c>
      <c r="S2996" s="39" t="str">
        <f>VLOOKUP(D2996,GL_Master!$A$1:$D$80,4,FALSE)</f>
        <v>House Keeping Expenses</v>
      </c>
    </row>
    <row r="2997" spans="1:19" x14ac:dyDescent="0.25">
      <c r="A2997" s="39" t="s">
        <v>262</v>
      </c>
      <c r="B2997" s="39" t="s">
        <v>239</v>
      </c>
      <c r="C2997" s="7">
        <v>43952</v>
      </c>
      <c r="D2997" s="39" t="s">
        <v>107</v>
      </c>
      <c r="E2997" s="39">
        <v>25</v>
      </c>
      <c r="F2997" s="82">
        <f t="shared" si="138"/>
        <v>2.5000000000000001E-2</v>
      </c>
      <c r="G2997" s="39">
        <f>VLOOKUP(N2997,Currecny_M!$A$1:$P$10,2,FALSE)</f>
        <v>83</v>
      </c>
      <c r="H2997" s="39">
        <f>MATCH(C2997,Currecny_M!$A$1:$P$1,0)</f>
        <v>3</v>
      </c>
      <c r="I2997" s="39">
        <f>VLOOKUP(N2997,Currecny_M!$A$1:$P$10,MATCH(Database!C2997,Currecny_M!$A$1:$P$1,0),FALSE)</f>
        <v>83.83</v>
      </c>
      <c r="J2997" s="82">
        <f t="shared" si="139"/>
        <v>2.0957500000000002</v>
      </c>
      <c r="K2997" s="39">
        <f>VLOOKUP('Cover page'!$B$6,Currecny_M!$A$1:$P$10,MATCH(Database!C2997,Currecny_M!$A$1:$P$1,0),FALSE)</f>
        <v>1</v>
      </c>
      <c r="L2997" s="82">
        <f t="shared" si="140"/>
        <v>2.0957500000000002</v>
      </c>
      <c r="M2997" s="82">
        <f>((E2997/$F$1)*VLOOKUP(N2997,Currecny_M!$A$1:$P$10,MATCH(Database!C2997,Currecny_M!$A$1:$P$1,0),FALSE))/VLOOKUP('Cover page'!$B$6,Currecny_M!$A$1:$P$10,MATCH(Database!C2997,Currecny_M!$A$1:$P$1,0),FALSE)</f>
        <v>2.0957500000000002</v>
      </c>
      <c r="N2997" s="6" t="str">
        <f>VLOOKUP(B2997,Master!$A$2:$C$11,3,FALSE)</f>
        <v>Euro</v>
      </c>
      <c r="O2997" s="6" t="str">
        <f>VLOOKUP(B2997,Master!$A$2:$C$11,2,FALSE)</f>
        <v>Europe</v>
      </c>
      <c r="Q2997" s="39" t="str">
        <f>VLOOKUP(D2997,GL_Master!$A$1:$D$80,2,FALSE)</f>
        <v>PL</v>
      </c>
      <c r="R2997" s="39" t="str">
        <f>VLOOKUP(D2997,GL_Master!$A$1:$D$80,3,FALSE)</f>
        <v>Misc. expenses</v>
      </c>
      <c r="S2997" s="39" t="str">
        <f>VLOOKUP(D2997,GL_Master!$A$1:$D$80,4,FALSE)</f>
        <v>Repair &amp; Maintenance</v>
      </c>
    </row>
    <row r="2998" spans="1:19" x14ac:dyDescent="0.25">
      <c r="A2998" s="39" t="s">
        <v>262</v>
      </c>
      <c r="B2998" s="39" t="s">
        <v>239</v>
      </c>
      <c r="C2998" s="7">
        <v>43952</v>
      </c>
      <c r="D2998" s="39" t="s">
        <v>108</v>
      </c>
      <c r="E2998" s="39">
        <v>25</v>
      </c>
      <c r="F2998" s="82">
        <f t="shared" si="138"/>
        <v>2.5000000000000001E-2</v>
      </c>
      <c r="G2998" s="39">
        <f>VLOOKUP(N2998,Currecny_M!$A$1:$P$10,2,FALSE)</f>
        <v>83</v>
      </c>
      <c r="H2998" s="39">
        <f>MATCH(C2998,Currecny_M!$A$1:$P$1,0)</f>
        <v>3</v>
      </c>
      <c r="I2998" s="39">
        <f>VLOOKUP(N2998,Currecny_M!$A$1:$P$10,MATCH(Database!C2998,Currecny_M!$A$1:$P$1,0),FALSE)</f>
        <v>83.83</v>
      </c>
      <c r="J2998" s="82">
        <f t="shared" si="139"/>
        <v>2.0957500000000002</v>
      </c>
      <c r="K2998" s="39">
        <f>VLOOKUP('Cover page'!$B$6,Currecny_M!$A$1:$P$10,MATCH(Database!C2998,Currecny_M!$A$1:$P$1,0),FALSE)</f>
        <v>1</v>
      </c>
      <c r="L2998" s="82">
        <f t="shared" si="140"/>
        <v>2.0957500000000002</v>
      </c>
      <c r="M2998" s="82">
        <f>((E2998/$F$1)*VLOOKUP(N2998,Currecny_M!$A$1:$P$10,MATCH(Database!C2998,Currecny_M!$A$1:$P$1,0),FALSE))/VLOOKUP('Cover page'!$B$6,Currecny_M!$A$1:$P$10,MATCH(Database!C2998,Currecny_M!$A$1:$P$1,0),FALSE)</f>
        <v>2.0957500000000002</v>
      </c>
      <c r="N2998" s="6" t="str">
        <f>VLOOKUP(B2998,Master!$A$2:$C$11,3,FALSE)</f>
        <v>Euro</v>
      </c>
      <c r="O2998" s="6" t="str">
        <f>VLOOKUP(B2998,Master!$A$2:$C$11,2,FALSE)</f>
        <v>Europe</v>
      </c>
      <c r="Q2998" s="39" t="str">
        <f>VLOOKUP(D2998,GL_Master!$A$1:$D$80,2,FALSE)</f>
        <v>PL</v>
      </c>
      <c r="R2998" s="39" t="str">
        <f>VLOOKUP(D2998,GL_Master!$A$1:$D$80,3,FALSE)</f>
        <v>Misc. expenses</v>
      </c>
      <c r="S2998" s="39" t="str">
        <f>VLOOKUP(D2998,GL_Master!$A$1:$D$80,4,FALSE)</f>
        <v>Repair &amp; Maintenance</v>
      </c>
    </row>
    <row r="2999" spans="1:19" x14ac:dyDescent="0.25">
      <c r="A2999" s="39" t="s">
        <v>262</v>
      </c>
      <c r="B2999" s="39" t="s">
        <v>239</v>
      </c>
      <c r="C2999" s="7">
        <v>43952</v>
      </c>
      <c r="D2999" s="39" t="s">
        <v>9</v>
      </c>
      <c r="E2999" s="39">
        <v>232</v>
      </c>
      <c r="F2999" s="82">
        <f t="shared" si="138"/>
        <v>0.23200000000000001</v>
      </c>
      <c r="G2999" s="39">
        <f>VLOOKUP(N2999,Currecny_M!$A$1:$P$10,2,FALSE)</f>
        <v>83</v>
      </c>
      <c r="H2999" s="39">
        <f>MATCH(C2999,Currecny_M!$A$1:$P$1,0)</f>
        <v>3</v>
      </c>
      <c r="I2999" s="39">
        <f>VLOOKUP(N2999,Currecny_M!$A$1:$P$10,MATCH(Database!C2999,Currecny_M!$A$1:$P$1,0),FALSE)</f>
        <v>83.83</v>
      </c>
      <c r="J2999" s="82">
        <f t="shared" si="139"/>
        <v>19.448560000000001</v>
      </c>
      <c r="K2999" s="39">
        <f>VLOOKUP('Cover page'!$B$6,Currecny_M!$A$1:$P$10,MATCH(Database!C2999,Currecny_M!$A$1:$P$1,0),FALSE)</f>
        <v>1</v>
      </c>
      <c r="L2999" s="82">
        <f t="shared" si="140"/>
        <v>19.448560000000001</v>
      </c>
      <c r="M2999" s="82">
        <f>((E2999/$F$1)*VLOOKUP(N2999,Currecny_M!$A$1:$P$10,MATCH(Database!C2999,Currecny_M!$A$1:$P$1,0),FALSE))/VLOOKUP('Cover page'!$B$6,Currecny_M!$A$1:$P$10,MATCH(Database!C2999,Currecny_M!$A$1:$P$1,0),FALSE)</f>
        <v>19.448560000000001</v>
      </c>
      <c r="N2999" s="6" t="str">
        <f>VLOOKUP(B2999,Master!$A$2:$C$11,3,FALSE)</f>
        <v>Euro</v>
      </c>
      <c r="O2999" s="6" t="str">
        <f>VLOOKUP(B2999,Master!$A$2:$C$11,2,FALSE)</f>
        <v>Europe</v>
      </c>
      <c r="Q2999" s="39" t="str">
        <f>VLOOKUP(D2999,GL_Master!$A$1:$D$80,2,FALSE)</f>
        <v>PL</v>
      </c>
      <c r="R2999" s="39" t="str">
        <f>VLOOKUP(D2999,GL_Master!$A$1:$D$80,3,FALSE)</f>
        <v>Rent</v>
      </c>
      <c r="S2999" s="39" t="str">
        <f>VLOOKUP(D2999,GL_Master!$A$1:$D$80,4,FALSE)</f>
        <v>Office Rent</v>
      </c>
    </row>
    <row r="3000" spans="1:19" x14ac:dyDescent="0.25">
      <c r="A3000" s="39" t="s">
        <v>262</v>
      </c>
      <c r="B3000" s="39" t="s">
        <v>239</v>
      </c>
      <c r="C3000" s="7">
        <v>43952</v>
      </c>
      <c r="D3000" s="39" t="s">
        <v>109</v>
      </c>
      <c r="E3000" s="39">
        <v>-123</v>
      </c>
      <c r="F3000" s="82">
        <f t="shared" si="138"/>
        <v>-0.123</v>
      </c>
      <c r="G3000" s="39">
        <f>VLOOKUP(N3000,Currecny_M!$A$1:$P$10,2,FALSE)</f>
        <v>83</v>
      </c>
      <c r="H3000" s="39">
        <f>MATCH(C3000,Currecny_M!$A$1:$P$1,0)</f>
        <v>3</v>
      </c>
      <c r="I3000" s="39">
        <f>VLOOKUP(N3000,Currecny_M!$A$1:$P$10,MATCH(Database!C3000,Currecny_M!$A$1:$P$1,0),FALSE)</f>
        <v>83.83</v>
      </c>
      <c r="J3000" s="82">
        <f t="shared" si="139"/>
        <v>-10.31109</v>
      </c>
      <c r="K3000" s="39">
        <f>VLOOKUP('Cover page'!$B$6,Currecny_M!$A$1:$P$10,MATCH(Database!C3000,Currecny_M!$A$1:$P$1,0),FALSE)</f>
        <v>1</v>
      </c>
      <c r="L3000" s="82">
        <f t="shared" si="140"/>
        <v>-10.31109</v>
      </c>
      <c r="M3000" s="82">
        <f>((E3000/$F$1)*VLOOKUP(N3000,Currecny_M!$A$1:$P$10,MATCH(Database!C3000,Currecny_M!$A$1:$P$1,0),FALSE))/VLOOKUP('Cover page'!$B$6,Currecny_M!$A$1:$P$10,MATCH(Database!C3000,Currecny_M!$A$1:$P$1,0),FALSE)</f>
        <v>-10.31109</v>
      </c>
      <c r="N3000" s="6" t="str">
        <f>VLOOKUP(B3000,Master!$A$2:$C$11,3,FALSE)</f>
        <v>Euro</v>
      </c>
      <c r="O3000" s="6" t="str">
        <f>VLOOKUP(B3000,Master!$A$2:$C$11,2,FALSE)</f>
        <v>Europe</v>
      </c>
      <c r="Q3000" s="39" t="str">
        <f>VLOOKUP(D3000,GL_Master!$A$1:$D$80,2,FALSE)</f>
        <v>PL</v>
      </c>
      <c r="R3000" s="39" t="str">
        <f>VLOOKUP(D3000,GL_Master!$A$1:$D$80,3,FALSE)</f>
        <v>Travelling and conveyance</v>
      </c>
      <c r="S3000" s="39" t="str">
        <f>VLOOKUP(D3000,GL_Master!$A$1:$D$80,4,FALSE)</f>
        <v>Travelling , hotel lodging</v>
      </c>
    </row>
    <row r="3001" spans="1:19" x14ac:dyDescent="0.25">
      <c r="A3001" s="39" t="s">
        <v>262</v>
      </c>
      <c r="B3001" s="39" t="s">
        <v>239</v>
      </c>
      <c r="C3001" s="7">
        <v>43952</v>
      </c>
      <c r="D3001" s="39" t="s">
        <v>110</v>
      </c>
      <c r="E3001" s="39">
        <v>51</v>
      </c>
      <c r="F3001" s="82">
        <f t="shared" si="138"/>
        <v>5.0999999999999997E-2</v>
      </c>
      <c r="G3001" s="39">
        <f>VLOOKUP(N3001,Currecny_M!$A$1:$P$10,2,FALSE)</f>
        <v>83</v>
      </c>
      <c r="H3001" s="39">
        <f>MATCH(C3001,Currecny_M!$A$1:$P$1,0)</f>
        <v>3</v>
      </c>
      <c r="I3001" s="39">
        <f>VLOOKUP(N3001,Currecny_M!$A$1:$P$10,MATCH(Database!C3001,Currecny_M!$A$1:$P$1,0),FALSE)</f>
        <v>83.83</v>
      </c>
      <c r="J3001" s="82">
        <f t="shared" si="139"/>
        <v>4.2753299999999994</v>
      </c>
      <c r="K3001" s="39">
        <f>VLOOKUP('Cover page'!$B$6,Currecny_M!$A$1:$P$10,MATCH(Database!C3001,Currecny_M!$A$1:$P$1,0),FALSE)</f>
        <v>1</v>
      </c>
      <c r="L3001" s="82">
        <f t="shared" si="140"/>
        <v>4.2753299999999994</v>
      </c>
      <c r="M3001" s="82">
        <f>((E3001/$F$1)*VLOOKUP(N3001,Currecny_M!$A$1:$P$10,MATCH(Database!C3001,Currecny_M!$A$1:$P$1,0),FALSE))/VLOOKUP('Cover page'!$B$6,Currecny_M!$A$1:$P$10,MATCH(Database!C3001,Currecny_M!$A$1:$P$1,0),FALSE)</f>
        <v>4.2753299999999994</v>
      </c>
      <c r="N3001" s="6" t="str">
        <f>VLOOKUP(B3001,Master!$A$2:$C$11,3,FALSE)</f>
        <v>Euro</v>
      </c>
      <c r="O3001" s="6" t="str">
        <f>VLOOKUP(B3001,Master!$A$2:$C$11,2,FALSE)</f>
        <v>Europe</v>
      </c>
      <c r="Q3001" s="39" t="str">
        <f>VLOOKUP(D3001,GL_Master!$A$1:$D$80,2,FALSE)</f>
        <v>PL</v>
      </c>
      <c r="R3001" s="39" t="str">
        <f>VLOOKUP(D3001,GL_Master!$A$1:$D$80,3,FALSE)</f>
        <v>Travelling and conveyance</v>
      </c>
      <c r="S3001" s="39" t="str">
        <f>VLOOKUP(D3001,GL_Master!$A$1:$D$80,4,FALSE)</f>
        <v>Travelling , hotel lodging</v>
      </c>
    </row>
    <row r="3002" spans="1:19" x14ac:dyDescent="0.25">
      <c r="A3002" s="39" t="s">
        <v>262</v>
      </c>
      <c r="B3002" s="39" t="s">
        <v>239</v>
      </c>
      <c r="C3002" s="7">
        <v>43952</v>
      </c>
      <c r="D3002" s="39" t="s">
        <v>111</v>
      </c>
      <c r="E3002" s="39">
        <v>25</v>
      </c>
      <c r="F3002" s="82">
        <f t="shared" si="138"/>
        <v>2.5000000000000001E-2</v>
      </c>
      <c r="G3002" s="39">
        <f>VLOOKUP(N3002,Currecny_M!$A$1:$P$10,2,FALSE)</f>
        <v>83</v>
      </c>
      <c r="H3002" s="39">
        <f>MATCH(C3002,Currecny_M!$A$1:$P$1,0)</f>
        <v>3</v>
      </c>
      <c r="I3002" s="39">
        <f>VLOOKUP(N3002,Currecny_M!$A$1:$P$10,MATCH(Database!C3002,Currecny_M!$A$1:$P$1,0),FALSE)</f>
        <v>83.83</v>
      </c>
      <c r="J3002" s="82">
        <f t="shared" si="139"/>
        <v>2.0957500000000002</v>
      </c>
      <c r="K3002" s="39">
        <f>VLOOKUP('Cover page'!$B$6,Currecny_M!$A$1:$P$10,MATCH(Database!C3002,Currecny_M!$A$1:$P$1,0),FALSE)</f>
        <v>1</v>
      </c>
      <c r="L3002" s="82">
        <f t="shared" si="140"/>
        <v>2.0957500000000002</v>
      </c>
      <c r="M3002" s="82">
        <f>((E3002/$F$1)*VLOOKUP(N3002,Currecny_M!$A$1:$P$10,MATCH(Database!C3002,Currecny_M!$A$1:$P$1,0),FALSE))/VLOOKUP('Cover page'!$B$6,Currecny_M!$A$1:$P$10,MATCH(Database!C3002,Currecny_M!$A$1:$P$1,0),FALSE)</f>
        <v>2.0957500000000002</v>
      </c>
      <c r="N3002" s="6" t="str">
        <f>VLOOKUP(B3002,Master!$A$2:$C$11,3,FALSE)</f>
        <v>Euro</v>
      </c>
      <c r="O3002" s="6" t="str">
        <f>VLOOKUP(B3002,Master!$A$2:$C$11,2,FALSE)</f>
        <v>Europe</v>
      </c>
      <c r="Q3002" s="39" t="str">
        <f>VLOOKUP(D3002,GL_Master!$A$1:$D$80,2,FALSE)</f>
        <v>PL</v>
      </c>
      <c r="R3002" s="39" t="str">
        <f>VLOOKUP(D3002,GL_Master!$A$1:$D$80,3,FALSE)</f>
        <v>Legal &amp; Professional expenses</v>
      </c>
      <c r="S3002" s="39" t="str">
        <f>VLOOKUP(D3002,GL_Master!$A$1:$D$80,4,FALSE)</f>
        <v>Professional Fees - Others</v>
      </c>
    </row>
    <row r="3003" spans="1:19" x14ac:dyDescent="0.25">
      <c r="A3003" s="39" t="s">
        <v>262</v>
      </c>
      <c r="B3003" s="39" t="s">
        <v>239</v>
      </c>
      <c r="C3003" s="7">
        <v>43952</v>
      </c>
      <c r="D3003" s="39" t="s">
        <v>112</v>
      </c>
      <c r="E3003" s="39">
        <v>258</v>
      </c>
      <c r="F3003" s="82">
        <f t="shared" si="138"/>
        <v>0.25800000000000001</v>
      </c>
      <c r="G3003" s="39">
        <f>VLOOKUP(N3003,Currecny_M!$A$1:$P$10,2,FALSE)</f>
        <v>83</v>
      </c>
      <c r="H3003" s="39">
        <f>MATCH(C3003,Currecny_M!$A$1:$P$1,0)</f>
        <v>3</v>
      </c>
      <c r="I3003" s="39">
        <f>VLOOKUP(N3003,Currecny_M!$A$1:$P$10,MATCH(Database!C3003,Currecny_M!$A$1:$P$1,0),FALSE)</f>
        <v>83.83</v>
      </c>
      <c r="J3003" s="82">
        <f t="shared" si="139"/>
        <v>21.628140000000002</v>
      </c>
      <c r="K3003" s="39">
        <f>VLOOKUP('Cover page'!$B$6,Currecny_M!$A$1:$P$10,MATCH(Database!C3003,Currecny_M!$A$1:$P$1,0),FALSE)</f>
        <v>1</v>
      </c>
      <c r="L3003" s="82">
        <f t="shared" si="140"/>
        <v>21.628140000000002</v>
      </c>
      <c r="M3003" s="82">
        <f>((E3003/$F$1)*VLOOKUP(N3003,Currecny_M!$A$1:$P$10,MATCH(Database!C3003,Currecny_M!$A$1:$P$1,0),FALSE))/VLOOKUP('Cover page'!$B$6,Currecny_M!$A$1:$P$10,MATCH(Database!C3003,Currecny_M!$A$1:$P$1,0),FALSE)</f>
        <v>21.628140000000002</v>
      </c>
      <c r="N3003" s="6" t="str">
        <f>VLOOKUP(B3003,Master!$A$2:$C$11,3,FALSE)</f>
        <v>Euro</v>
      </c>
      <c r="O3003" s="6" t="str">
        <f>VLOOKUP(B3003,Master!$A$2:$C$11,2,FALSE)</f>
        <v>Europe</v>
      </c>
      <c r="Q3003" s="39" t="str">
        <f>VLOOKUP(D3003,GL_Master!$A$1:$D$80,2,FALSE)</f>
        <v>PL</v>
      </c>
      <c r="R3003" s="39" t="str">
        <f>VLOOKUP(D3003,GL_Master!$A$1:$D$80,3,FALSE)</f>
        <v>Finance Cost</v>
      </c>
      <c r="S3003" s="39" t="str">
        <f>VLOOKUP(D3003,GL_Master!$A$1:$D$80,4,FALSE)</f>
        <v>Interest expense</v>
      </c>
    </row>
    <row r="3004" spans="1:19" x14ac:dyDescent="0.25">
      <c r="A3004" s="39" t="s">
        <v>262</v>
      </c>
      <c r="B3004" s="39" t="s">
        <v>239</v>
      </c>
      <c r="C3004" s="7">
        <v>43952</v>
      </c>
      <c r="D3004" s="39" t="s">
        <v>25</v>
      </c>
      <c r="E3004" s="39">
        <v>2299</v>
      </c>
      <c r="F3004" s="82">
        <f t="shared" si="138"/>
        <v>2.2989999999999999</v>
      </c>
      <c r="G3004" s="39">
        <f>VLOOKUP(N3004,Currecny_M!$A$1:$P$10,2,FALSE)</f>
        <v>83</v>
      </c>
      <c r="H3004" s="39">
        <f>MATCH(C3004,Currecny_M!$A$1:$P$1,0)</f>
        <v>3</v>
      </c>
      <c r="I3004" s="39">
        <f>VLOOKUP(N3004,Currecny_M!$A$1:$P$10,MATCH(Database!C3004,Currecny_M!$A$1:$P$1,0),FALSE)</f>
        <v>83.83</v>
      </c>
      <c r="J3004" s="82">
        <f t="shared" si="139"/>
        <v>192.72516999999999</v>
      </c>
      <c r="K3004" s="39">
        <f>VLOOKUP('Cover page'!$B$6,Currecny_M!$A$1:$P$10,MATCH(Database!C3004,Currecny_M!$A$1:$P$1,0),FALSE)</f>
        <v>1</v>
      </c>
      <c r="L3004" s="82">
        <f t="shared" si="140"/>
        <v>192.72516999999999</v>
      </c>
      <c r="M3004" s="82">
        <f>((E3004/$F$1)*VLOOKUP(N3004,Currecny_M!$A$1:$P$10,MATCH(Database!C3004,Currecny_M!$A$1:$P$1,0),FALSE))/VLOOKUP('Cover page'!$B$6,Currecny_M!$A$1:$P$10,MATCH(Database!C3004,Currecny_M!$A$1:$P$1,0),FALSE)</f>
        <v>192.72516999999999</v>
      </c>
      <c r="N3004" s="6" t="str">
        <f>VLOOKUP(B3004,Master!$A$2:$C$11,3,FALSE)</f>
        <v>Euro</v>
      </c>
      <c r="O3004" s="6" t="str">
        <f>VLOOKUP(B3004,Master!$A$2:$C$11,2,FALSE)</f>
        <v>Europe</v>
      </c>
      <c r="Q3004" s="39" t="str">
        <f>VLOOKUP(D3004,GL_Master!$A$1:$D$80,2,FALSE)</f>
        <v>PL</v>
      </c>
      <c r="R3004" s="39" t="str">
        <f>VLOOKUP(D3004,GL_Master!$A$1:$D$80,3,FALSE)</f>
        <v>Depreciation</v>
      </c>
      <c r="S3004" s="39" t="str">
        <f>VLOOKUP(D3004,GL_Master!$A$1:$D$80,4,FALSE)</f>
        <v>Depreciation</v>
      </c>
    </row>
    <row r="3005" spans="1:19" x14ac:dyDescent="0.25">
      <c r="A3005" s="39" t="s">
        <v>262</v>
      </c>
      <c r="B3005" s="39" t="s">
        <v>239</v>
      </c>
      <c r="C3005" s="7">
        <v>43983</v>
      </c>
      <c r="D3005" s="39" t="s">
        <v>51</v>
      </c>
      <c r="E3005" s="39">
        <v>-24096</v>
      </c>
      <c r="F3005" s="82">
        <f t="shared" si="138"/>
        <v>-24.096</v>
      </c>
      <c r="G3005" s="39">
        <f>VLOOKUP(N3005,Currecny_M!$A$1:$P$10,2,FALSE)</f>
        <v>83</v>
      </c>
      <c r="H3005" s="39">
        <f>MATCH(C3005,Currecny_M!$A$1:$P$1,0)</f>
        <v>4</v>
      </c>
      <c r="I3005" s="39">
        <f>VLOOKUP(N3005,Currecny_M!$A$1:$P$10,MATCH(Database!C3005,Currecny_M!$A$1:$P$1,0),FALSE)</f>
        <v>84.67</v>
      </c>
      <c r="J3005" s="82">
        <f t="shared" si="139"/>
        <v>-2040.20832</v>
      </c>
      <c r="K3005" s="39">
        <f>VLOOKUP('Cover page'!$B$6,Currecny_M!$A$1:$P$10,MATCH(Database!C3005,Currecny_M!$A$1:$P$1,0),FALSE)</f>
        <v>1</v>
      </c>
      <c r="L3005" s="82">
        <f t="shared" si="140"/>
        <v>-2040.20832</v>
      </c>
      <c r="M3005" s="82">
        <f>((E3005/$F$1)*VLOOKUP(N3005,Currecny_M!$A$1:$P$10,MATCH(Database!C3005,Currecny_M!$A$1:$P$1,0),FALSE))/VLOOKUP('Cover page'!$B$6,Currecny_M!$A$1:$P$10,MATCH(Database!C3005,Currecny_M!$A$1:$P$1,0),FALSE)</f>
        <v>-2040.20832</v>
      </c>
      <c r="N3005" s="6" t="str">
        <f>VLOOKUP(B3005,Master!$A$2:$C$11,3,FALSE)</f>
        <v>Euro</v>
      </c>
      <c r="O3005" s="6" t="str">
        <f>VLOOKUP(B3005,Master!$A$2:$C$11,2,FALSE)</f>
        <v>Europe</v>
      </c>
      <c r="Q3005" s="39" t="str">
        <f>VLOOKUP(D3005,GL_Master!$A$1:$D$80,2,FALSE)</f>
        <v>BS</v>
      </c>
      <c r="R3005" s="39" t="str">
        <f>VLOOKUP(D3005,GL_Master!$A$1:$D$80,3,FALSE)</f>
        <v>Share Capital</v>
      </c>
      <c r="S3005" s="39" t="str">
        <f>VLOOKUP(D3005,GL_Master!$A$1:$D$80,4,FALSE)</f>
        <v>Equity shares</v>
      </c>
    </row>
    <row r="3006" spans="1:19" x14ac:dyDescent="0.25">
      <c r="A3006" s="39" t="s">
        <v>262</v>
      </c>
      <c r="B3006" s="39" t="s">
        <v>239</v>
      </c>
      <c r="C3006" s="7">
        <v>43983</v>
      </c>
      <c r="D3006" s="39" t="s">
        <v>52</v>
      </c>
      <c r="E3006" s="39">
        <v>-46169</v>
      </c>
      <c r="F3006" s="82">
        <f t="shared" si="138"/>
        <v>-46.168999999999997</v>
      </c>
      <c r="G3006" s="39">
        <f>VLOOKUP(N3006,Currecny_M!$A$1:$P$10,2,FALSE)</f>
        <v>83</v>
      </c>
      <c r="H3006" s="39">
        <f>MATCH(C3006,Currecny_M!$A$1:$P$1,0)</f>
        <v>4</v>
      </c>
      <c r="I3006" s="39">
        <f>VLOOKUP(N3006,Currecny_M!$A$1:$P$10,MATCH(Database!C3006,Currecny_M!$A$1:$P$1,0),FALSE)</f>
        <v>84.67</v>
      </c>
      <c r="J3006" s="82">
        <f t="shared" si="139"/>
        <v>-3909.12923</v>
      </c>
      <c r="K3006" s="39">
        <f>VLOOKUP('Cover page'!$B$6,Currecny_M!$A$1:$P$10,MATCH(Database!C3006,Currecny_M!$A$1:$P$1,0),FALSE)</f>
        <v>1</v>
      </c>
      <c r="L3006" s="82">
        <f t="shared" si="140"/>
        <v>-3909.12923</v>
      </c>
      <c r="M3006" s="82">
        <f>((E3006/$F$1)*VLOOKUP(N3006,Currecny_M!$A$1:$P$10,MATCH(Database!C3006,Currecny_M!$A$1:$P$1,0),FALSE))/VLOOKUP('Cover page'!$B$6,Currecny_M!$A$1:$P$10,MATCH(Database!C3006,Currecny_M!$A$1:$P$1,0),FALSE)</f>
        <v>-3909.12923</v>
      </c>
      <c r="N3006" s="6" t="str">
        <f>VLOOKUP(B3006,Master!$A$2:$C$11,3,FALSE)</f>
        <v>Euro</v>
      </c>
      <c r="O3006" s="6" t="str">
        <f>VLOOKUP(B3006,Master!$A$2:$C$11,2,FALSE)</f>
        <v>Europe</v>
      </c>
      <c r="Q3006" s="39" t="str">
        <f>VLOOKUP(D3006,GL_Master!$A$1:$D$80,2,FALSE)</f>
        <v>BS</v>
      </c>
      <c r="R3006" s="39" t="str">
        <f>VLOOKUP(D3006,GL_Master!$A$1:$D$80,3,FALSE)</f>
        <v>Reserve and Surplus</v>
      </c>
      <c r="S3006" s="39" t="str">
        <f>VLOOKUP(D3006,GL_Master!$A$1:$D$80,4,FALSE)</f>
        <v>Reserves at the commencement of the year</v>
      </c>
    </row>
    <row r="3007" spans="1:19" x14ac:dyDescent="0.25">
      <c r="A3007" s="39" t="s">
        <v>262</v>
      </c>
      <c r="B3007" s="39" t="s">
        <v>239</v>
      </c>
      <c r="C3007" s="7">
        <v>43983</v>
      </c>
      <c r="D3007" s="39" t="s">
        <v>53</v>
      </c>
      <c r="E3007" s="39">
        <v>-16782</v>
      </c>
      <c r="F3007" s="82">
        <f t="shared" si="138"/>
        <v>-16.782</v>
      </c>
      <c r="G3007" s="39">
        <f>VLOOKUP(N3007,Currecny_M!$A$1:$P$10,2,FALSE)</f>
        <v>83</v>
      </c>
      <c r="H3007" s="39">
        <f>MATCH(C3007,Currecny_M!$A$1:$P$1,0)</f>
        <v>4</v>
      </c>
      <c r="I3007" s="39">
        <f>VLOOKUP(N3007,Currecny_M!$A$1:$P$10,MATCH(Database!C3007,Currecny_M!$A$1:$P$1,0),FALSE)</f>
        <v>84.67</v>
      </c>
      <c r="J3007" s="82">
        <f t="shared" si="139"/>
        <v>-1420.9319399999999</v>
      </c>
      <c r="K3007" s="39">
        <f>VLOOKUP('Cover page'!$B$6,Currecny_M!$A$1:$P$10,MATCH(Database!C3007,Currecny_M!$A$1:$P$1,0),FALSE)</f>
        <v>1</v>
      </c>
      <c r="L3007" s="82">
        <f t="shared" si="140"/>
        <v>-1420.9319399999999</v>
      </c>
      <c r="M3007" s="82">
        <f>((E3007/$F$1)*VLOOKUP(N3007,Currecny_M!$A$1:$P$10,MATCH(Database!C3007,Currecny_M!$A$1:$P$1,0),FALSE))/VLOOKUP('Cover page'!$B$6,Currecny_M!$A$1:$P$10,MATCH(Database!C3007,Currecny_M!$A$1:$P$1,0),FALSE)</f>
        <v>-1420.9319399999999</v>
      </c>
      <c r="N3007" s="6" t="str">
        <f>VLOOKUP(B3007,Master!$A$2:$C$11,3,FALSE)</f>
        <v>Euro</v>
      </c>
      <c r="O3007" s="6" t="str">
        <f>VLOOKUP(B3007,Master!$A$2:$C$11,2,FALSE)</f>
        <v>Europe</v>
      </c>
      <c r="Q3007" s="39" t="str">
        <f>VLOOKUP(D3007,GL_Master!$A$1:$D$80,2,FALSE)</f>
        <v>BS</v>
      </c>
      <c r="R3007" s="39" t="str">
        <f>VLOOKUP(D3007,GL_Master!$A$1:$D$80,3,FALSE)</f>
        <v>Loan Fund</v>
      </c>
      <c r="S3007" s="39" t="str">
        <f>VLOOKUP(D3007,GL_Master!$A$1:$D$80,4,FALSE)</f>
        <v>Term Loan</v>
      </c>
    </row>
    <row r="3008" spans="1:19" x14ac:dyDescent="0.25">
      <c r="A3008" s="39" t="s">
        <v>262</v>
      </c>
      <c r="B3008" s="39" t="s">
        <v>239</v>
      </c>
      <c r="C3008" s="7">
        <v>43983</v>
      </c>
      <c r="D3008" s="39" t="s">
        <v>54</v>
      </c>
      <c r="E3008" s="39">
        <v>50</v>
      </c>
      <c r="F3008" s="82">
        <f t="shared" si="138"/>
        <v>0.05</v>
      </c>
      <c r="G3008" s="39">
        <f>VLOOKUP(N3008,Currecny_M!$A$1:$P$10,2,FALSE)</f>
        <v>83</v>
      </c>
      <c r="H3008" s="39">
        <f>MATCH(C3008,Currecny_M!$A$1:$P$1,0)</f>
        <v>4</v>
      </c>
      <c r="I3008" s="39">
        <f>VLOOKUP(N3008,Currecny_M!$A$1:$P$10,MATCH(Database!C3008,Currecny_M!$A$1:$P$1,0),FALSE)</f>
        <v>84.67</v>
      </c>
      <c r="J3008" s="82">
        <f t="shared" si="139"/>
        <v>4.2335000000000003</v>
      </c>
      <c r="K3008" s="39">
        <f>VLOOKUP('Cover page'!$B$6,Currecny_M!$A$1:$P$10,MATCH(Database!C3008,Currecny_M!$A$1:$P$1,0),FALSE)</f>
        <v>1</v>
      </c>
      <c r="L3008" s="82">
        <f t="shared" si="140"/>
        <v>4.2335000000000003</v>
      </c>
      <c r="M3008" s="82">
        <f>((E3008/$F$1)*VLOOKUP(N3008,Currecny_M!$A$1:$P$10,MATCH(Database!C3008,Currecny_M!$A$1:$P$1,0),FALSE))/VLOOKUP('Cover page'!$B$6,Currecny_M!$A$1:$P$10,MATCH(Database!C3008,Currecny_M!$A$1:$P$1,0),FALSE)</f>
        <v>4.2335000000000003</v>
      </c>
      <c r="N3008" s="6" t="str">
        <f>VLOOKUP(B3008,Master!$A$2:$C$11,3,FALSE)</f>
        <v>Euro</v>
      </c>
      <c r="O3008" s="6" t="str">
        <f>VLOOKUP(B3008,Master!$A$2:$C$11,2,FALSE)</f>
        <v>Europe</v>
      </c>
      <c r="Q3008" s="39" t="str">
        <f>VLOOKUP(D3008,GL_Master!$A$1:$D$80,2,FALSE)</f>
        <v>BS</v>
      </c>
      <c r="R3008" s="39" t="str">
        <f>VLOOKUP(D3008,GL_Master!$A$1:$D$80,3,FALSE)</f>
        <v>Trade Payables</v>
      </c>
      <c r="S3008" s="39" t="str">
        <f>VLOOKUP(D3008,GL_Master!$A$1:$D$80,4,FALSE)</f>
        <v>Trade payable</v>
      </c>
    </row>
    <row r="3009" spans="1:19" x14ac:dyDescent="0.25">
      <c r="A3009" s="39" t="s">
        <v>262</v>
      </c>
      <c r="B3009" s="39" t="s">
        <v>239</v>
      </c>
      <c r="C3009" s="7">
        <v>43983</v>
      </c>
      <c r="D3009" s="39" t="s">
        <v>34</v>
      </c>
      <c r="E3009" s="39">
        <v>-1352</v>
      </c>
      <c r="F3009" s="82">
        <f t="shared" si="138"/>
        <v>-1.3520000000000001</v>
      </c>
      <c r="G3009" s="39">
        <f>VLOOKUP(N3009,Currecny_M!$A$1:$P$10,2,FALSE)</f>
        <v>83</v>
      </c>
      <c r="H3009" s="39">
        <f>MATCH(C3009,Currecny_M!$A$1:$P$1,0)</f>
        <v>4</v>
      </c>
      <c r="I3009" s="39">
        <f>VLOOKUP(N3009,Currecny_M!$A$1:$P$10,MATCH(Database!C3009,Currecny_M!$A$1:$P$1,0),FALSE)</f>
        <v>84.67</v>
      </c>
      <c r="J3009" s="82">
        <f t="shared" si="139"/>
        <v>-114.47384000000001</v>
      </c>
      <c r="K3009" s="39">
        <f>VLOOKUP('Cover page'!$B$6,Currecny_M!$A$1:$P$10,MATCH(Database!C3009,Currecny_M!$A$1:$P$1,0),FALSE)</f>
        <v>1</v>
      </c>
      <c r="L3009" s="82">
        <f t="shared" si="140"/>
        <v>-114.47384000000001</v>
      </c>
      <c r="M3009" s="82">
        <f>((E3009/$F$1)*VLOOKUP(N3009,Currecny_M!$A$1:$P$10,MATCH(Database!C3009,Currecny_M!$A$1:$P$1,0),FALSE))/VLOOKUP('Cover page'!$B$6,Currecny_M!$A$1:$P$10,MATCH(Database!C3009,Currecny_M!$A$1:$P$1,0),FALSE)</f>
        <v>-114.47384000000001</v>
      </c>
      <c r="N3009" s="6" t="str">
        <f>VLOOKUP(B3009,Master!$A$2:$C$11,3,FALSE)</f>
        <v>Euro</v>
      </c>
      <c r="O3009" s="6" t="str">
        <f>VLOOKUP(B3009,Master!$A$2:$C$11,2,FALSE)</f>
        <v>Europe</v>
      </c>
      <c r="Q3009" s="39" t="str">
        <f>VLOOKUP(D3009,GL_Master!$A$1:$D$80,2,FALSE)</f>
        <v>BS</v>
      </c>
      <c r="R3009" s="39" t="str">
        <f>VLOOKUP(D3009,GL_Master!$A$1:$D$80,3,FALSE)</f>
        <v>Provisions</v>
      </c>
      <c r="S3009" s="39" t="str">
        <f>VLOOKUP(D3009,GL_Master!$A$1:$D$80,4,FALSE)</f>
        <v>Expenses payables</v>
      </c>
    </row>
    <row r="3010" spans="1:19" x14ac:dyDescent="0.25">
      <c r="A3010" s="39" t="s">
        <v>262</v>
      </c>
      <c r="B3010" s="39" t="s">
        <v>239</v>
      </c>
      <c r="C3010" s="7">
        <v>43983</v>
      </c>
      <c r="D3010" s="39" t="s">
        <v>18</v>
      </c>
      <c r="E3010" s="39">
        <v>-807</v>
      </c>
      <c r="F3010" s="82">
        <f t="shared" si="138"/>
        <v>-0.80700000000000005</v>
      </c>
      <c r="G3010" s="39">
        <f>VLOOKUP(N3010,Currecny_M!$A$1:$P$10,2,FALSE)</f>
        <v>83</v>
      </c>
      <c r="H3010" s="39">
        <f>MATCH(C3010,Currecny_M!$A$1:$P$1,0)</f>
        <v>4</v>
      </c>
      <c r="I3010" s="39">
        <f>VLOOKUP(N3010,Currecny_M!$A$1:$P$10,MATCH(Database!C3010,Currecny_M!$A$1:$P$1,0),FALSE)</f>
        <v>84.67</v>
      </c>
      <c r="J3010" s="82">
        <f t="shared" si="139"/>
        <v>-68.328690000000009</v>
      </c>
      <c r="K3010" s="39">
        <f>VLOOKUP('Cover page'!$B$6,Currecny_M!$A$1:$P$10,MATCH(Database!C3010,Currecny_M!$A$1:$P$1,0),FALSE)</f>
        <v>1</v>
      </c>
      <c r="L3010" s="82">
        <f t="shared" si="140"/>
        <v>-68.328690000000009</v>
      </c>
      <c r="M3010" s="82">
        <f>((E3010/$F$1)*VLOOKUP(N3010,Currecny_M!$A$1:$P$10,MATCH(Database!C3010,Currecny_M!$A$1:$P$1,0),FALSE))/VLOOKUP('Cover page'!$B$6,Currecny_M!$A$1:$P$10,MATCH(Database!C3010,Currecny_M!$A$1:$P$1,0),FALSE)</f>
        <v>-68.328690000000009</v>
      </c>
      <c r="N3010" s="6" t="str">
        <f>VLOOKUP(B3010,Master!$A$2:$C$11,3,FALSE)</f>
        <v>Euro</v>
      </c>
      <c r="O3010" s="6" t="str">
        <f>VLOOKUP(B3010,Master!$A$2:$C$11,2,FALSE)</f>
        <v>Europe</v>
      </c>
      <c r="Q3010" s="39" t="str">
        <f>VLOOKUP(D3010,GL_Master!$A$1:$D$80,2,FALSE)</f>
        <v>BS</v>
      </c>
      <c r="R3010" s="39" t="str">
        <f>VLOOKUP(D3010,GL_Master!$A$1:$D$80,3,FALSE)</f>
        <v>Other current liabilities</v>
      </c>
      <c r="S3010" s="39" t="str">
        <f>VLOOKUP(D3010,GL_Master!$A$1:$D$80,4,FALSE)</f>
        <v>Employee related liabilities</v>
      </c>
    </row>
    <row r="3011" spans="1:19" x14ac:dyDescent="0.25">
      <c r="A3011" s="39" t="s">
        <v>262</v>
      </c>
      <c r="B3011" s="39" t="s">
        <v>239</v>
      </c>
      <c r="C3011" s="7">
        <v>43983</v>
      </c>
      <c r="D3011" s="39" t="s">
        <v>55</v>
      </c>
      <c r="E3011" s="39">
        <v>-102</v>
      </c>
      <c r="F3011" s="82">
        <f t="shared" si="138"/>
        <v>-0.10199999999999999</v>
      </c>
      <c r="G3011" s="39">
        <f>VLOOKUP(N3011,Currecny_M!$A$1:$P$10,2,FALSE)</f>
        <v>83</v>
      </c>
      <c r="H3011" s="39">
        <f>MATCH(C3011,Currecny_M!$A$1:$P$1,0)</f>
        <v>4</v>
      </c>
      <c r="I3011" s="39">
        <f>VLOOKUP(N3011,Currecny_M!$A$1:$P$10,MATCH(Database!C3011,Currecny_M!$A$1:$P$1,0),FALSE)</f>
        <v>84.67</v>
      </c>
      <c r="J3011" s="82">
        <f t="shared" si="139"/>
        <v>-8.6363399999999988</v>
      </c>
      <c r="K3011" s="39">
        <f>VLOOKUP('Cover page'!$B$6,Currecny_M!$A$1:$P$10,MATCH(Database!C3011,Currecny_M!$A$1:$P$1,0),FALSE)</f>
        <v>1</v>
      </c>
      <c r="L3011" s="82">
        <f t="shared" si="140"/>
        <v>-8.6363399999999988</v>
      </c>
      <c r="M3011" s="82">
        <f>((E3011/$F$1)*VLOOKUP(N3011,Currecny_M!$A$1:$P$10,MATCH(Database!C3011,Currecny_M!$A$1:$P$1,0),FALSE))/VLOOKUP('Cover page'!$B$6,Currecny_M!$A$1:$P$10,MATCH(Database!C3011,Currecny_M!$A$1:$P$1,0),FALSE)</f>
        <v>-8.6363399999999988</v>
      </c>
      <c r="N3011" s="6" t="str">
        <f>VLOOKUP(B3011,Master!$A$2:$C$11,3,FALSE)</f>
        <v>Euro</v>
      </c>
      <c r="O3011" s="6" t="str">
        <f>VLOOKUP(B3011,Master!$A$2:$C$11,2,FALSE)</f>
        <v>Europe</v>
      </c>
      <c r="Q3011" s="39" t="str">
        <f>VLOOKUP(D3011,GL_Master!$A$1:$D$80,2,FALSE)</f>
        <v>BS</v>
      </c>
      <c r="R3011" s="39" t="str">
        <f>VLOOKUP(D3011,GL_Master!$A$1:$D$80,3,FALSE)</f>
        <v>Other current liabilities</v>
      </c>
      <c r="S3011" s="39" t="str">
        <f>VLOOKUP(D3011,GL_Master!$A$1:$D$80,4,FALSE)</f>
        <v>Security deposit received</v>
      </c>
    </row>
    <row r="3012" spans="1:19" x14ac:dyDescent="0.25">
      <c r="A3012" s="39" t="s">
        <v>262</v>
      </c>
      <c r="B3012" s="39" t="s">
        <v>239</v>
      </c>
      <c r="C3012" s="7">
        <v>43983</v>
      </c>
      <c r="D3012" s="39" t="s">
        <v>56</v>
      </c>
      <c r="E3012" s="39">
        <v>-24</v>
      </c>
      <c r="F3012" s="82">
        <f t="shared" ref="F3012:F3075" si="141">E3012/$F$1</f>
        <v>-2.4E-2</v>
      </c>
      <c r="G3012" s="39">
        <f>VLOOKUP(N3012,Currecny_M!$A$1:$P$10,2,FALSE)</f>
        <v>83</v>
      </c>
      <c r="H3012" s="39">
        <f>MATCH(C3012,Currecny_M!$A$1:$P$1,0)</f>
        <v>4</v>
      </c>
      <c r="I3012" s="39">
        <f>VLOOKUP(N3012,Currecny_M!$A$1:$P$10,MATCH(Database!C3012,Currecny_M!$A$1:$P$1,0),FALSE)</f>
        <v>84.67</v>
      </c>
      <c r="J3012" s="82">
        <f t="shared" ref="J3012:J3075" si="142">F3012*I3012</f>
        <v>-2.0320800000000001</v>
      </c>
      <c r="K3012" s="39">
        <f>VLOOKUP('Cover page'!$B$6,Currecny_M!$A$1:$P$10,MATCH(Database!C3012,Currecny_M!$A$1:$P$1,0),FALSE)</f>
        <v>1</v>
      </c>
      <c r="L3012" s="82">
        <f t="shared" ref="L3012:L3075" si="143">J3012/K3012</f>
        <v>-2.0320800000000001</v>
      </c>
      <c r="M3012" s="82">
        <f>((E3012/$F$1)*VLOOKUP(N3012,Currecny_M!$A$1:$P$10,MATCH(Database!C3012,Currecny_M!$A$1:$P$1,0),FALSE))/VLOOKUP('Cover page'!$B$6,Currecny_M!$A$1:$P$10,MATCH(Database!C3012,Currecny_M!$A$1:$P$1,0),FALSE)</f>
        <v>-2.0320800000000001</v>
      </c>
      <c r="N3012" s="6" t="str">
        <f>VLOOKUP(B3012,Master!$A$2:$C$11,3,FALSE)</f>
        <v>Euro</v>
      </c>
      <c r="O3012" s="6" t="str">
        <f>VLOOKUP(B3012,Master!$A$2:$C$11,2,FALSE)</f>
        <v>Europe</v>
      </c>
      <c r="Q3012" s="39" t="str">
        <f>VLOOKUP(D3012,GL_Master!$A$1:$D$80,2,FALSE)</f>
        <v>BS</v>
      </c>
      <c r="R3012" s="39" t="str">
        <f>VLOOKUP(D3012,GL_Master!$A$1:$D$80,3,FALSE)</f>
        <v>Other Tax Payables</v>
      </c>
      <c r="S3012" s="39" t="str">
        <f>VLOOKUP(D3012,GL_Master!$A$1:$D$80,4,FALSE)</f>
        <v>Tax deducted at source payable</v>
      </c>
    </row>
    <row r="3013" spans="1:19" x14ac:dyDescent="0.25">
      <c r="A3013" s="39" t="s">
        <v>262</v>
      </c>
      <c r="B3013" s="39" t="s">
        <v>239</v>
      </c>
      <c r="C3013" s="7">
        <v>43983</v>
      </c>
      <c r="D3013" s="39" t="s">
        <v>57</v>
      </c>
      <c r="E3013" s="39">
        <v>-239</v>
      </c>
      <c r="F3013" s="82">
        <f t="shared" si="141"/>
        <v>-0.23899999999999999</v>
      </c>
      <c r="G3013" s="39">
        <f>VLOOKUP(N3013,Currecny_M!$A$1:$P$10,2,FALSE)</f>
        <v>83</v>
      </c>
      <c r="H3013" s="39">
        <f>MATCH(C3013,Currecny_M!$A$1:$P$1,0)</f>
        <v>4</v>
      </c>
      <c r="I3013" s="39">
        <f>VLOOKUP(N3013,Currecny_M!$A$1:$P$10,MATCH(Database!C3013,Currecny_M!$A$1:$P$1,0),FALSE)</f>
        <v>84.67</v>
      </c>
      <c r="J3013" s="82">
        <f t="shared" si="142"/>
        <v>-20.236129999999999</v>
      </c>
      <c r="K3013" s="39">
        <f>VLOOKUP('Cover page'!$B$6,Currecny_M!$A$1:$P$10,MATCH(Database!C3013,Currecny_M!$A$1:$P$1,0),FALSE)</f>
        <v>1</v>
      </c>
      <c r="L3013" s="82">
        <f t="shared" si="143"/>
        <v>-20.236129999999999</v>
      </c>
      <c r="M3013" s="82">
        <f>((E3013/$F$1)*VLOOKUP(N3013,Currecny_M!$A$1:$P$10,MATCH(Database!C3013,Currecny_M!$A$1:$P$1,0),FALSE))/VLOOKUP('Cover page'!$B$6,Currecny_M!$A$1:$P$10,MATCH(Database!C3013,Currecny_M!$A$1:$P$1,0),FALSE)</f>
        <v>-20.236129999999999</v>
      </c>
      <c r="N3013" s="6" t="str">
        <f>VLOOKUP(B3013,Master!$A$2:$C$11,3,FALSE)</f>
        <v>Euro</v>
      </c>
      <c r="O3013" s="6" t="str">
        <f>VLOOKUP(B3013,Master!$A$2:$C$11,2,FALSE)</f>
        <v>Europe</v>
      </c>
      <c r="Q3013" s="39" t="str">
        <f>VLOOKUP(D3013,GL_Master!$A$1:$D$80,2,FALSE)</f>
        <v>BS</v>
      </c>
      <c r="R3013" s="39" t="str">
        <f>VLOOKUP(D3013,GL_Master!$A$1:$D$80,3,FALSE)</f>
        <v>Other Tax Payables</v>
      </c>
      <c r="S3013" s="39" t="str">
        <f>VLOOKUP(D3013,GL_Master!$A$1:$D$80,4,FALSE)</f>
        <v>Tax deducted at source payable</v>
      </c>
    </row>
    <row r="3014" spans="1:19" x14ac:dyDescent="0.25">
      <c r="A3014" s="39" t="s">
        <v>262</v>
      </c>
      <c r="B3014" s="39" t="s">
        <v>239</v>
      </c>
      <c r="C3014" s="7">
        <v>43983</v>
      </c>
      <c r="D3014" s="39" t="s">
        <v>58</v>
      </c>
      <c r="E3014" s="39">
        <v>-1802</v>
      </c>
      <c r="F3014" s="82">
        <f t="shared" si="141"/>
        <v>-1.802</v>
      </c>
      <c r="G3014" s="39">
        <f>VLOOKUP(N3014,Currecny_M!$A$1:$P$10,2,FALSE)</f>
        <v>83</v>
      </c>
      <c r="H3014" s="39">
        <f>MATCH(C3014,Currecny_M!$A$1:$P$1,0)</f>
        <v>4</v>
      </c>
      <c r="I3014" s="39">
        <f>VLOOKUP(N3014,Currecny_M!$A$1:$P$10,MATCH(Database!C3014,Currecny_M!$A$1:$P$1,0),FALSE)</f>
        <v>84.67</v>
      </c>
      <c r="J3014" s="82">
        <f t="shared" si="142"/>
        <v>-152.57534000000001</v>
      </c>
      <c r="K3014" s="39">
        <f>VLOOKUP('Cover page'!$B$6,Currecny_M!$A$1:$P$10,MATCH(Database!C3014,Currecny_M!$A$1:$P$1,0),FALSE)</f>
        <v>1</v>
      </c>
      <c r="L3014" s="82">
        <f t="shared" si="143"/>
        <v>-152.57534000000001</v>
      </c>
      <c r="M3014" s="82">
        <f>((E3014/$F$1)*VLOOKUP(N3014,Currecny_M!$A$1:$P$10,MATCH(Database!C3014,Currecny_M!$A$1:$P$1,0),FALSE))/VLOOKUP('Cover page'!$B$6,Currecny_M!$A$1:$P$10,MATCH(Database!C3014,Currecny_M!$A$1:$P$1,0),FALSE)</f>
        <v>-152.57534000000001</v>
      </c>
      <c r="N3014" s="6" t="str">
        <f>VLOOKUP(B3014,Master!$A$2:$C$11,3,FALSE)</f>
        <v>Euro</v>
      </c>
      <c r="O3014" s="6" t="str">
        <f>VLOOKUP(B3014,Master!$A$2:$C$11,2,FALSE)</f>
        <v>Europe</v>
      </c>
      <c r="Q3014" s="39" t="str">
        <f>VLOOKUP(D3014,GL_Master!$A$1:$D$80,2,FALSE)</f>
        <v>BS</v>
      </c>
      <c r="R3014" s="39" t="str">
        <f>VLOOKUP(D3014,GL_Master!$A$1:$D$80,3,FALSE)</f>
        <v>Long-term provisions</v>
      </c>
      <c r="S3014" s="39" t="str">
        <f>VLOOKUP(D3014,GL_Master!$A$1:$D$80,4,FALSE)</f>
        <v>Provision for gratuity</v>
      </c>
    </row>
    <row r="3015" spans="1:19" x14ac:dyDescent="0.25">
      <c r="A3015" s="39" t="s">
        <v>262</v>
      </c>
      <c r="B3015" s="39" t="s">
        <v>239</v>
      </c>
      <c r="C3015" s="7">
        <v>43983</v>
      </c>
      <c r="D3015" s="39" t="s">
        <v>59</v>
      </c>
      <c r="E3015" s="39">
        <v>-734</v>
      </c>
      <c r="F3015" s="82">
        <f t="shared" si="141"/>
        <v>-0.73399999999999999</v>
      </c>
      <c r="G3015" s="39">
        <f>VLOOKUP(N3015,Currecny_M!$A$1:$P$10,2,FALSE)</f>
        <v>83</v>
      </c>
      <c r="H3015" s="39">
        <f>MATCH(C3015,Currecny_M!$A$1:$P$1,0)</f>
        <v>4</v>
      </c>
      <c r="I3015" s="39">
        <f>VLOOKUP(N3015,Currecny_M!$A$1:$P$10,MATCH(Database!C3015,Currecny_M!$A$1:$P$1,0),FALSE)</f>
        <v>84.67</v>
      </c>
      <c r="J3015" s="82">
        <f t="shared" si="142"/>
        <v>-62.147779999999997</v>
      </c>
      <c r="K3015" s="39">
        <f>VLOOKUP('Cover page'!$B$6,Currecny_M!$A$1:$P$10,MATCH(Database!C3015,Currecny_M!$A$1:$P$1,0),FALSE)</f>
        <v>1</v>
      </c>
      <c r="L3015" s="82">
        <f t="shared" si="143"/>
        <v>-62.147779999999997</v>
      </c>
      <c r="M3015" s="82">
        <f>((E3015/$F$1)*VLOOKUP(N3015,Currecny_M!$A$1:$P$10,MATCH(Database!C3015,Currecny_M!$A$1:$P$1,0),FALSE))/VLOOKUP('Cover page'!$B$6,Currecny_M!$A$1:$P$10,MATCH(Database!C3015,Currecny_M!$A$1:$P$1,0),FALSE)</f>
        <v>-62.147779999999997</v>
      </c>
      <c r="N3015" s="6" t="str">
        <f>VLOOKUP(B3015,Master!$A$2:$C$11,3,FALSE)</f>
        <v>Euro</v>
      </c>
      <c r="O3015" s="6" t="str">
        <f>VLOOKUP(B3015,Master!$A$2:$C$11,2,FALSE)</f>
        <v>Europe</v>
      </c>
      <c r="Q3015" s="39" t="str">
        <f>VLOOKUP(D3015,GL_Master!$A$1:$D$80,2,FALSE)</f>
        <v>BS</v>
      </c>
      <c r="R3015" s="39" t="str">
        <f>VLOOKUP(D3015,GL_Master!$A$1:$D$80,3,FALSE)</f>
        <v>Long-term provisions</v>
      </c>
      <c r="S3015" s="39" t="str">
        <f>VLOOKUP(D3015,GL_Master!$A$1:$D$80,4,FALSE)</f>
        <v>Provision for leave encashment</v>
      </c>
    </row>
    <row r="3016" spans="1:19" x14ac:dyDescent="0.25">
      <c r="A3016" s="39" t="s">
        <v>262</v>
      </c>
      <c r="B3016" s="39" t="s">
        <v>239</v>
      </c>
      <c r="C3016" s="7">
        <v>43983</v>
      </c>
      <c r="D3016" s="39" t="s">
        <v>60</v>
      </c>
      <c r="E3016" s="39">
        <v>-202</v>
      </c>
      <c r="F3016" s="82">
        <f t="shared" si="141"/>
        <v>-0.20200000000000001</v>
      </c>
      <c r="G3016" s="39">
        <f>VLOOKUP(N3016,Currecny_M!$A$1:$P$10,2,FALSE)</f>
        <v>83</v>
      </c>
      <c r="H3016" s="39">
        <f>MATCH(C3016,Currecny_M!$A$1:$P$1,0)</f>
        <v>4</v>
      </c>
      <c r="I3016" s="39">
        <f>VLOOKUP(N3016,Currecny_M!$A$1:$P$10,MATCH(Database!C3016,Currecny_M!$A$1:$P$1,0),FALSE)</f>
        <v>84.67</v>
      </c>
      <c r="J3016" s="82">
        <f t="shared" si="142"/>
        <v>-17.103340000000003</v>
      </c>
      <c r="K3016" s="39">
        <f>VLOOKUP('Cover page'!$B$6,Currecny_M!$A$1:$P$10,MATCH(Database!C3016,Currecny_M!$A$1:$P$1,0),FALSE)</f>
        <v>1</v>
      </c>
      <c r="L3016" s="82">
        <f t="shared" si="143"/>
        <v>-17.103340000000003</v>
      </c>
      <c r="M3016" s="82">
        <f>((E3016/$F$1)*VLOOKUP(N3016,Currecny_M!$A$1:$P$10,MATCH(Database!C3016,Currecny_M!$A$1:$P$1,0),FALSE))/VLOOKUP('Cover page'!$B$6,Currecny_M!$A$1:$P$10,MATCH(Database!C3016,Currecny_M!$A$1:$P$1,0),FALSE)</f>
        <v>-17.103340000000003</v>
      </c>
      <c r="N3016" s="6" t="str">
        <f>VLOOKUP(B3016,Master!$A$2:$C$11,3,FALSE)</f>
        <v>Euro</v>
      </c>
      <c r="O3016" s="6" t="str">
        <f>VLOOKUP(B3016,Master!$A$2:$C$11,2,FALSE)</f>
        <v>Europe</v>
      </c>
      <c r="Q3016" s="39" t="str">
        <f>VLOOKUP(D3016,GL_Master!$A$1:$D$80,2,FALSE)</f>
        <v>BS</v>
      </c>
      <c r="R3016" s="39" t="str">
        <f>VLOOKUP(D3016,GL_Master!$A$1:$D$80,3,FALSE)</f>
        <v>Trade Payables</v>
      </c>
      <c r="S3016" s="39" t="str">
        <f>VLOOKUP(D3016,GL_Master!$A$1:$D$80,4,FALSE)</f>
        <v>Trade payable</v>
      </c>
    </row>
    <row r="3017" spans="1:19" x14ac:dyDescent="0.25">
      <c r="A3017" s="39" t="s">
        <v>262</v>
      </c>
      <c r="B3017" s="39" t="s">
        <v>239</v>
      </c>
      <c r="C3017" s="7">
        <v>43983</v>
      </c>
      <c r="D3017" s="39" t="s">
        <v>61</v>
      </c>
      <c r="E3017" s="39">
        <v>-2146</v>
      </c>
      <c r="F3017" s="82">
        <f t="shared" si="141"/>
        <v>-2.1459999999999999</v>
      </c>
      <c r="G3017" s="39">
        <f>VLOOKUP(N3017,Currecny_M!$A$1:$P$10,2,FALSE)</f>
        <v>83</v>
      </c>
      <c r="H3017" s="39">
        <f>MATCH(C3017,Currecny_M!$A$1:$P$1,0)</f>
        <v>4</v>
      </c>
      <c r="I3017" s="39">
        <f>VLOOKUP(N3017,Currecny_M!$A$1:$P$10,MATCH(Database!C3017,Currecny_M!$A$1:$P$1,0),FALSE)</f>
        <v>84.67</v>
      </c>
      <c r="J3017" s="82">
        <f t="shared" si="142"/>
        <v>-181.70182</v>
      </c>
      <c r="K3017" s="39">
        <f>VLOOKUP('Cover page'!$B$6,Currecny_M!$A$1:$P$10,MATCH(Database!C3017,Currecny_M!$A$1:$P$1,0),FALSE)</f>
        <v>1</v>
      </c>
      <c r="L3017" s="82">
        <f t="shared" si="143"/>
        <v>-181.70182</v>
      </c>
      <c r="M3017" s="82">
        <f>((E3017/$F$1)*VLOOKUP(N3017,Currecny_M!$A$1:$P$10,MATCH(Database!C3017,Currecny_M!$A$1:$P$1,0),FALSE))/VLOOKUP('Cover page'!$B$6,Currecny_M!$A$1:$P$10,MATCH(Database!C3017,Currecny_M!$A$1:$P$1,0),FALSE)</f>
        <v>-181.70182</v>
      </c>
      <c r="N3017" s="6" t="str">
        <f>VLOOKUP(B3017,Master!$A$2:$C$11,3,FALSE)</f>
        <v>Euro</v>
      </c>
      <c r="O3017" s="6" t="str">
        <f>VLOOKUP(B3017,Master!$A$2:$C$11,2,FALSE)</f>
        <v>Europe</v>
      </c>
      <c r="Q3017" s="39" t="str">
        <f>VLOOKUP(D3017,GL_Master!$A$1:$D$80,2,FALSE)</f>
        <v>BS</v>
      </c>
      <c r="R3017" s="39" t="str">
        <f>VLOOKUP(D3017,GL_Master!$A$1:$D$80,3,FALSE)</f>
        <v>Provisions</v>
      </c>
      <c r="S3017" s="39" t="str">
        <f>VLOOKUP(D3017,GL_Master!$A$1:$D$80,4,FALSE)</f>
        <v>Provision for doubtful assets</v>
      </c>
    </row>
    <row r="3018" spans="1:19" x14ac:dyDescent="0.25">
      <c r="A3018" s="39" t="s">
        <v>262</v>
      </c>
      <c r="B3018" s="39" t="s">
        <v>239</v>
      </c>
      <c r="C3018" s="7">
        <v>43983</v>
      </c>
      <c r="D3018" s="39" t="s">
        <v>62</v>
      </c>
      <c r="E3018" s="39">
        <v>-76</v>
      </c>
      <c r="F3018" s="82">
        <f t="shared" si="141"/>
        <v>-7.5999999999999998E-2</v>
      </c>
      <c r="G3018" s="39">
        <f>VLOOKUP(N3018,Currecny_M!$A$1:$P$10,2,FALSE)</f>
        <v>83</v>
      </c>
      <c r="H3018" s="39">
        <f>MATCH(C3018,Currecny_M!$A$1:$P$1,0)</f>
        <v>4</v>
      </c>
      <c r="I3018" s="39">
        <f>VLOOKUP(N3018,Currecny_M!$A$1:$P$10,MATCH(Database!C3018,Currecny_M!$A$1:$P$1,0),FALSE)</f>
        <v>84.67</v>
      </c>
      <c r="J3018" s="82">
        <f t="shared" si="142"/>
        <v>-6.43492</v>
      </c>
      <c r="K3018" s="39">
        <f>VLOOKUP('Cover page'!$B$6,Currecny_M!$A$1:$P$10,MATCH(Database!C3018,Currecny_M!$A$1:$P$1,0),FALSE)</f>
        <v>1</v>
      </c>
      <c r="L3018" s="82">
        <f t="shared" si="143"/>
        <v>-6.43492</v>
      </c>
      <c r="M3018" s="82">
        <f>((E3018/$F$1)*VLOOKUP(N3018,Currecny_M!$A$1:$P$10,MATCH(Database!C3018,Currecny_M!$A$1:$P$1,0),FALSE))/VLOOKUP('Cover page'!$B$6,Currecny_M!$A$1:$P$10,MATCH(Database!C3018,Currecny_M!$A$1:$P$1,0),FALSE)</f>
        <v>-6.43492</v>
      </c>
      <c r="N3018" s="6" t="str">
        <f>VLOOKUP(B3018,Master!$A$2:$C$11,3,FALSE)</f>
        <v>Euro</v>
      </c>
      <c r="O3018" s="6" t="str">
        <f>VLOOKUP(B3018,Master!$A$2:$C$11,2,FALSE)</f>
        <v>Europe</v>
      </c>
      <c r="Q3018" s="39" t="str">
        <f>VLOOKUP(D3018,GL_Master!$A$1:$D$80,2,FALSE)</f>
        <v>BS</v>
      </c>
      <c r="R3018" s="39" t="str">
        <f>VLOOKUP(D3018,GL_Master!$A$1:$D$80,3,FALSE)</f>
        <v>Provisions</v>
      </c>
      <c r="S3018" s="39" t="str">
        <f>VLOOKUP(D3018,GL_Master!$A$1:$D$80,4,FALSE)</f>
        <v>Provision for Insurance</v>
      </c>
    </row>
    <row r="3019" spans="1:19" x14ac:dyDescent="0.25">
      <c r="A3019" s="39" t="s">
        <v>262</v>
      </c>
      <c r="B3019" s="39" t="s">
        <v>239</v>
      </c>
      <c r="C3019" s="7">
        <v>43983</v>
      </c>
      <c r="D3019" s="39" t="s">
        <v>63</v>
      </c>
      <c r="E3019" s="39">
        <v>170</v>
      </c>
      <c r="F3019" s="82">
        <f t="shared" si="141"/>
        <v>0.17</v>
      </c>
      <c r="G3019" s="39">
        <f>VLOOKUP(N3019,Currecny_M!$A$1:$P$10,2,FALSE)</f>
        <v>83</v>
      </c>
      <c r="H3019" s="39">
        <f>MATCH(C3019,Currecny_M!$A$1:$P$1,0)</f>
        <v>4</v>
      </c>
      <c r="I3019" s="39">
        <f>VLOOKUP(N3019,Currecny_M!$A$1:$P$10,MATCH(Database!C3019,Currecny_M!$A$1:$P$1,0),FALSE)</f>
        <v>84.67</v>
      </c>
      <c r="J3019" s="82">
        <f t="shared" si="142"/>
        <v>14.393900000000002</v>
      </c>
      <c r="K3019" s="39">
        <f>VLOOKUP('Cover page'!$B$6,Currecny_M!$A$1:$P$10,MATCH(Database!C3019,Currecny_M!$A$1:$P$1,0),FALSE)</f>
        <v>1</v>
      </c>
      <c r="L3019" s="82">
        <f t="shared" si="143"/>
        <v>14.393900000000002</v>
      </c>
      <c r="M3019" s="82">
        <f>((E3019/$F$1)*VLOOKUP(N3019,Currecny_M!$A$1:$P$10,MATCH(Database!C3019,Currecny_M!$A$1:$P$1,0),FALSE))/VLOOKUP('Cover page'!$B$6,Currecny_M!$A$1:$P$10,MATCH(Database!C3019,Currecny_M!$A$1:$P$1,0),FALSE)</f>
        <v>14.393900000000002</v>
      </c>
      <c r="N3019" s="6" t="str">
        <f>VLOOKUP(B3019,Master!$A$2:$C$11,3,FALSE)</f>
        <v>Euro</v>
      </c>
      <c r="O3019" s="6" t="str">
        <f>VLOOKUP(B3019,Master!$A$2:$C$11,2,FALSE)</f>
        <v>Europe</v>
      </c>
      <c r="Q3019" s="39" t="str">
        <f>VLOOKUP(D3019,GL_Master!$A$1:$D$80,2,FALSE)</f>
        <v>BS</v>
      </c>
      <c r="R3019" s="39" t="str">
        <f>VLOOKUP(D3019,GL_Master!$A$1:$D$80,3,FALSE)</f>
        <v>Gross Block</v>
      </c>
      <c r="S3019" s="39" t="str">
        <f>VLOOKUP(D3019,GL_Master!$A$1:$D$80,4,FALSE)</f>
        <v>Tangible Fixed assets</v>
      </c>
    </row>
    <row r="3020" spans="1:19" x14ac:dyDescent="0.25">
      <c r="A3020" s="39" t="s">
        <v>262</v>
      </c>
      <c r="B3020" s="39" t="s">
        <v>239</v>
      </c>
      <c r="C3020" s="7">
        <v>43983</v>
      </c>
      <c r="D3020" s="39" t="s">
        <v>64</v>
      </c>
      <c r="E3020" s="39">
        <v>10339</v>
      </c>
      <c r="F3020" s="82">
        <f t="shared" si="141"/>
        <v>10.339</v>
      </c>
      <c r="G3020" s="39">
        <f>VLOOKUP(N3020,Currecny_M!$A$1:$P$10,2,FALSE)</f>
        <v>83</v>
      </c>
      <c r="H3020" s="39">
        <f>MATCH(C3020,Currecny_M!$A$1:$P$1,0)</f>
        <v>4</v>
      </c>
      <c r="I3020" s="39">
        <f>VLOOKUP(N3020,Currecny_M!$A$1:$P$10,MATCH(Database!C3020,Currecny_M!$A$1:$P$1,0),FALSE)</f>
        <v>84.67</v>
      </c>
      <c r="J3020" s="82">
        <f t="shared" si="142"/>
        <v>875.40313000000003</v>
      </c>
      <c r="K3020" s="39">
        <f>VLOOKUP('Cover page'!$B$6,Currecny_M!$A$1:$P$10,MATCH(Database!C3020,Currecny_M!$A$1:$P$1,0),FALSE)</f>
        <v>1</v>
      </c>
      <c r="L3020" s="82">
        <f t="shared" si="143"/>
        <v>875.40313000000003</v>
      </c>
      <c r="M3020" s="82">
        <f>((E3020/$F$1)*VLOOKUP(N3020,Currecny_M!$A$1:$P$10,MATCH(Database!C3020,Currecny_M!$A$1:$P$1,0),FALSE))/VLOOKUP('Cover page'!$B$6,Currecny_M!$A$1:$P$10,MATCH(Database!C3020,Currecny_M!$A$1:$P$1,0),FALSE)</f>
        <v>875.40313000000003</v>
      </c>
      <c r="N3020" s="6" t="str">
        <f>VLOOKUP(B3020,Master!$A$2:$C$11,3,FALSE)</f>
        <v>Euro</v>
      </c>
      <c r="O3020" s="6" t="str">
        <f>VLOOKUP(B3020,Master!$A$2:$C$11,2,FALSE)</f>
        <v>Europe</v>
      </c>
      <c r="Q3020" s="39" t="str">
        <f>VLOOKUP(D3020,GL_Master!$A$1:$D$80,2,FALSE)</f>
        <v>BS</v>
      </c>
      <c r="R3020" s="39" t="str">
        <f>VLOOKUP(D3020,GL_Master!$A$1:$D$80,3,FALSE)</f>
        <v>Gross Block</v>
      </c>
      <c r="S3020" s="39" t="str">
        <f>VLOOKUP(D3020,GL_Master!$A$1:$D$80,4,FALSE)</f>
        <v>Tangible Fixed assets</v>
      </c>
    </row>
    <row r="3021" spans="1:19" x14ac:dyDescent="0.25">
      <c r="A3021" s="39" t="s">
        <v>262</v>
      </c>
      <c r="B3021" s="39" t="s">
        <v>239</v>
      </c>
      <c r="C3021" s="7">
        <v>43983</v>
      </c>
      <c r="D3021" s="39" t="s">
        <v>65</v>
      </c>
      <c r="E3021" s="39">
        <v>-6218</v>
      </c>
      <c r="F3021" s="82">
        <f t="shared" si="141"/>
        <v>-6.218</v>
      </c>
      <c r="G3021" s="39">
        <f>VLOOKUP(N3021,Currecny_M!$A$1:$P$10,2,FALSE)</f>
        <v>83</v>
      </c>
      <c r="H3021" s="39">
        <f>MATCH(C3021,Currecny_M!$A$1:$P$1,0)</f>
        <v>4</v>
      </c>
      <c r="I3021" s="39">
        <f>VLOOKUP(N3021,Currecny_M!$A$1:$P$10,MATCH(Database!C3021,Currecny_M!$A$1:$P$1,0),FALSE)</f>
        <v>84.67</v>
      </c>
      <c r="J3021" s="82">
        <f t="shared" si="142"/>
        <v>-526.47806000000003</v>
      </c>
      <c r="K3021" s="39">
        <f>VLOOKUP('Cover page'!$B$6,Currecny_M!$A$1:$P$10,MATCH(Database!C3021,Currecny_M!$A$1:$P$1,0),FALSE)</f>
        <v>1</v>
      </c>
      <c r="L3021" s="82">
        <f t="shared" si="143"/>
        <v>-526.47806000000003</v>
      </c>
      <c r="M3021" s="82">
        <f>((E3021/$F$1)*VLOOKUP(N3021,Currecny_M!$A$1:$P$10,MATCH(Database!C3021,Currecny_M!$A$1:$P$1,0),FALSE))/VLOOKUP('Cover page'!$B$6,Currecny_M!$A$1:$P$10,MATCH(Database!C3021,Currecny_M!$A$1:$P$1,0),FALSE)</f>
        <v>-526.47806000000003</v>
      </c>
      <c r="N3021" s="6" t="str">
        <f>VLOOKUP(B3021,Master!$A$2:$C$11,3,FALSE)</f>
        <v>Euro</v>
      </c>
      <c r="O3021" s="6" t="str">
        <f>VLOOKUP(B3021,Master!$A$2:$C$11,2,FALSE)</f>
        <v>Europe</v>
      </c>
      <c r="Q3021" s="39" t="str">
        <f>VLOOKUP(D3021,GL_Master!$A$1:$D$80,2,FALSE)</f>
        <v>BS</v>
      </c>
      <c r="R3021" s="39" t="str">
        <f>VLOOKUP(D3021,GL_Master!$A$1:$D$80,3,FALSE)</f>
        <v>Accumulated Depreciation</v>
      </c>
      <c r="S3021" s="39" t="str">
        <f>VLOOKUP(D3021,GL_Master!$A$1:$D$80,4,FALSE)</f>
        <v>Accumulated Depreciation</v>
      </c>
    </row>
    <row r="3022" spans="1:19" x14ac:dyDescent="0.25">
      <c r="A3022" s="39" t="s">
        <v>262</v>
      </c>
      <c r="B3022" s="39" t="s">
        <v>239</v>
      </c>
      <c r="C3022" s="7">
        <v>43983</v>
      </c>
      <c r="D3022" s="39" t="s">
        <v>66</v>
      </c>
      <c r="E3022" s="39">
        <v>5517</v>
      </c>
      <c r="F3022" s="82">
        <f t="shared" si="141"/>
        <v>5.5170000000000003</v>
      </c>
      <c r="G3022" s="39">
        <f>VLOOKUP(N3022,Currecny_M!$A$1:$P$10,2,FALSE)</f>
        <v>83</v>
      </c>
      <c r="H3022" s="39">
        <f>MATCH(C3022,Currecny_M!$A$1:$P$1,0)</f>
        <v>4</v>
      </c>
      <c r="I3022" s="39">
        <f>VLOOKUP(N3022,Currecny_M!$A$1:$P$10,MATCH(Database!C3022,Currecny_M!$A$1:$P$1,0),FALSE)</f>
        <v>84.67</v>
      </c>
      <c r="J3022" s="82">
        <f t="shared" si="142"/>
        <v>467.12439000000006</v>
      </c>
      <c r="K3022" s="39">
        <f>VLOOKUP('Cover page'!$B$6,Currecny_M!$A$1:$P$10,MATCH(Database!C3022,Currecny_M!$A$1:$P$1,0),FALSE)</f>
        <v>1</v>
      </c>
      <c r="L3022" s="82">
        <f t="shared" si="143"/>
        <v>467.12439000000006</v>
      </c>
      <c r="M3022" s="82">
        <f>((E3022/$F$1)*VLOOKUP(N3022,Currecny_M!$A$1:$P$10,MATCH(Database!C3022,Currecny_M!$A$1:$P$1,0),FALSE))/VLOOKUP('Cover page'!$B$6,Currecny_M!$A$1:$P$10,MATCH(Database!C3022,Currecny_M!$A$1:$P$1,0),FALSE)</f>
        <v>467.12439000000006</v>
      </c>
      <c r="N3022" s="6" t="str">
        <f>VLOOKUP(B3022,Master!$A$2:$C$11,3,FALSE)</f>
        <v>Euro</v>
      </c>
      <c r="O3022" s="6" t="str">
        <f>VLOOKUP(B3022,Master!$A$2:$C$11,2,FALSE)</f>
        <v>Europe</v>
      </c>
      <c r="Q3022" s="39" t="str">
        <f>VLOOKUP(D3022,GL_Master!$A$1:$D$80,2,FALSE)</f>
        <v>BS</v>
      </c>
      <c r="R3022" s="39" t="str">
        <f>VLOOKUP(D3022,GL_Master!$A$1:$D$80,3,FALSE)</f>
        <v>Gross Block</v>
      </c>
      <c r="S3022" s="39" t="str">
        <f>VLOOKUP(D3022,GL_Master!$A$1:$D$80,4,FALSE)</f>
        <v>Tangible Fixed assets</v>
      </c>
    </row>
    <row r="3023" spans="1:19" x14ac:dyDescent="0.25">
      <c r="A3023" s="39" t="s">
        <v>262</v>
      </c>
      <c r="B3023" s="39" t="s">
        <v>239</v>
      </c>
      <c r="C3023" s="7">
        <v>43983</v>
      </c>
      <c r="D3023" s="39" t="s">
        <v>67</v>
      </c>
      <c r="E3023" s="39">
        <v>2180</v>
      </c>
      <c r="F3023" s="82">
        <f t="shared" si="141"/>
        <v>2.1800000000000002</v>
      </c>
      <c r="G3023" s="39">
        <f>VLOOKUP(N3023,Currecny_M!$A$1:$P$10,2,FALSE)</f>
        <v>83</v>
      </c>
      <c r="H3023" s="39">
        <f>MATCH(C3023,Currecny_M!$A$1:$P$1,0)</f>
        <v>4</v>
      </c>
      <c r="I3023" s="39">
        <f>VLOOKUP(N3023,Currecny_M!$A$1:$P$10,MATCH(Database!C3023,Currecny_M!$A$1:$P$1,0),FALSE)</f>
        <v>84.67</v>
      </c>
      <c r="J3023" s="82">
        <f t="shared" si="142"/>
        <v>184.5806</v>
      </c>
      <c r="K3023" s="39">
        <f>VLOOKUP('Cover page'!$B$6,Currecny_M!$A$1:$P$10,MATCH(Database!C3023,Currecny_M!$A$1:$P$1,0),FALSE)</f>
        <v>1</v>
      </c>
      <c r="L3023" s="82">
        <f t="shared" si="143"/>
        <v>184.5806</v>
      </c>
      <c r="M3023" s="82">
        <f>((E3023/$F$1)*VLOOKUP(N3023,Currecny_M!$A$1:$P$10,MATCH(Database!C3023,Currecny_M!$A$1:$P$1,0),FALSE))/VLOOKUP('Cover page'!$B$6,Currecny_M!$A$1:$P$10,MATCH(Database!C3023,Currecny_M!$A$1:$P$1,0),FALSE)</f>
        <v>184.5806</v>
      </c>
      <c r="N3023" s="6" t="str">
        <f>VLOOKUP(B3023,Master!$A$2:$C$11,3,FALSE)</f>
        <v>Euro</v>
      </c>
      <c r="O3023" s="6" t="str">
        <f>VLOOKUP(B3023,Master!$A$2:$C$11,2,FALSE)</f>
        <v>Europe</v>
      </c>
      <c r="Q3023" s="39" t="str">
        <f>VLOOKUP(D3023,GL_Master!$A$1:$D$80,2,FALSE)</f>
        <v>BS</v>
      </c>
      <c r="R3023" s="39" t="str">
        <f>VLOOKUP(D3023,GL_Master!$A$1:$D$80,3,FALSE)</f>
        <v>Gross Block</v>
      </c>
      <c r="S3023" s="39" t="str">
        <f>VLOOKUP(D3023,GL_Master!$A$1:$D$80,4,FALSE)</f>
        <v>Tangible Fixed assets</v>
      </c>
    </row>
    <row r="3024" spans="1:19" x14ac:dyDescent="0.25">
      <c r="A3024" s="39" t="s">
        <v>262</v>
      </c>
      <c r="B3024" s="39" t="s">
        <v>239</v>
      </c>
      <c r="C3024" s="7">
        <v>43983</v>
      </c>
      <c r="D3024" s="39" t="s">
        <v>68</v>
      </c>
      <c r="E3024" s="39">
        <v>-1812</v>
      </c>
      <c r="F3024" s="82">
        <f t="shared" si="141"/>
        <v>-1.8120000000000001</v>
      </c>
      <c r="G3024" s="39">
        <f>VLOOKUP(N3024,Currecny_M!$A$1:$P$10,2,FALSE)</f>
        <v>83</v>
      </c>
      <c r="H3024" s="39">
        <f>MATCH(C3024,Currecny_M!$A$1:$P$1,0)</f>
        <v>4</v>
      </c>
      <c r="I3024" s="39">
        <f>VLOOKUP(N3024,Currecny_M!$A$1:$P$10,MATCH(Database!C3024,Currecny_M!$A$1:$P$1,0),FALSE)</f>
        <v>84.67</v>
      </c>
      <c r="J3024" s="82">
        <f t="shared" si="142"/>
        <v>-153.42204000000001</v>
      </c>
      <c r="K3024" s="39">
        <f>VLOOKUP('Cover page'!$B$6,Currecny_M!$A$1:$P$10,MATCH(Database!C3024,Currecny_M!$A$1:$P$1,0),FALSE)</f>
        <v>1</v>
      </c>
      <c r="L3024" s="82">
        <f t="shared" si="143"/>
        <v>-153.42204000000001</v>
      </c>
      <c r="M3024" s="82">
        <f>((E3024/$F$1)*VLOOKUP(N3024,Currecny_M!$A$1:$P$10,MATCH(Database!C3024,Currecny_M!$A$1:$P$1,0),FALSE))/VLOOKUP('Cover page'!$B$6,Currecny_M!$A$1:$P$10,MATCH(Database!C3024,Currecny_M!$A$1:$P$1,0),FALSE)</f>
        <v>-153.42204000000001</v>
      </c>
      <c r="N3024" s="6" t="str">
        <f>VLOOKUP(B3024,Master!$A$2:$C$11,3,FALSE)</f>
        <v>Euro</v>
      </c>
      <c r="O3024" s="6" t="str">
        <f>VLOOKUP(B3024,Master!$A$2:$C$11,2,FALSE)</f>
        <v>Europe</v>
      </c>
      <c r="Q3024" s="39" t="str">
        <f>VLOOKUP(D3024,GL_Master!$A$1:$D$80,2,FALSE)</f>
        <v>BS</v>
      </c>
      <c r="R3024" s="39" t="str">
        <f>VLOOKUP(D3024,GL_Master!$A$1:$D$80,3,FALSE)</f>
        <v>Accumulated Depreciation</v>
      </c>
      <c r="S3024" s="39" t="str">
        <f>VLOOKUP(D3024,GL_Master!$A$1:$D$80,4,FALSE)</f>
        <v>Accumulated Depreciation</v>
      </c>
    </row>
    <row r="3025" spans="1:19" x14ac:dyDescent="0.25">
      <c r="A3025" s="39" t="s">
        <v>262</v>
      </c>
      <c r="B3025" s="39" t="s">
        <v>239</v>
      </c>
      <c r="C3025" s="7">
        <v>43983</v>
      </c>
      <c r="D3025" s="39" t="s">
        <v>69</v>
      </c>
      <c r="E3025" s="39">
        <v>3598</v>
      </c>
      <c r="F3025" s="82">
        <f t="shared" si="141"/>
        <v>3.5979999999999999</v>
      </c>
      <c r="G3025" s="39">
        <f>VLOOKUP(N3025,Currecny_M!$A$1:$P$10,2,FALSE)</f>
        <v>83</v>
      </c>
      <c r="H3025" s="39">
        <f>MATCH(C3025,Currecny_M!$A$1:$P$1,0)</f>
        <v>4</v>
      </c>
      <c r="I3025" s="39">
        <f>VLOOKUP(N3025,Currecny_M!$A$1:$P$10,MATCH(Database!C3025,Currecny_M!$A$1:$P$1,0),FALSE)</f>
        <v>84.67</v>
      </c>
      <c r="J3025" s="82">
        <f t="shared" si="142"/>
        <v>304.64265999999998</v>
      </c>
      <c r="K3025" s="39">
        <f>VLOOKUP('Cover page'!$B$6,Currecny_M!$A$1:$P$10,MATCH(Database!C3025,Currecny_M!$A$1:$P$1,0),FALSE)</f>
        <v>1</v>
      </c>
      <c r="L3025" s="82">
        <f t="shared" si="143"/>
        <v>304.64265999999998</v>
      </c>
      <c r="M3025" s="82">
        <f>((E3025/$F$1)*VLOOKUP(N3025,Currecny_M!$A$1:$P$10,MATCH(Database!C3025,Currecny_M!$A$1:$P$1,0),FALSE))/VLOOKUP('Cover page'!$B$6,Currecny_M!$A$1:$P$10,MATCH(Database!C3025,Currecny_M!$A$1:$P$1,0),FALSE)</f>
        <v>304.64265999999998</v>
      </c>
      <c r="N3025" s="6" t="str">
        <f>VLOOKUP(B3025,Master!$A$2:$C$11,3,FALSE)</f>
        <v>Euro</v>
      </c>
      <c r="O3025" s="6" t="str">
        <f>VLOOKUP(B3025,Master!$A$2:$C$11,2,FALSE)</f>
        <v>Europe</v>
      </c>
      <c r="Q3025" s="39" t="str">
        <f>VLOOKUP(D3025,GL_Master!$A$1:$D$80,2,FALSE)</f>
        <v>BS</v>
      </c>
      <c r="R3025" s="39" t="str">
        <f>VLOOKUP(D3025,GL_Master!$A$1:$D$80,3,FALSE)</f>
        <v>Gross Block</v>
      </c>
      <c r="S3025" s="39" t="str">
        <f>VLOOKUP(D3025,GL_Master!$A$1:$D$80,4,FALSE)</f>
        <v>Tangible Fixed assets</v>
      </c>
    </row>
    <row r="3026" spans="1:19" x14ac:dyDescent="0.25">
      <c r="A3026" s="39" t="s">
        <v>262</v>
      </c>
      <c r="B3026" s="39" t="s">
        <v>239</v>
      </c>
      <c r="C3026" s="7">
        <v>43983</v>
      </c>
      <c r="D3026" s="39" t="s">
        <v>70</v>
      </c>
      <c r="E3026" s="39">
        <v>-123</v>
      </c>
      <c r="F3026" s="82">
        <f t="shared" si="141"/>
        <v>-0.123</v>
      </c>
      <c r="G3026" s="39">
        <f>VLOOKUP(N3026,Currecny_M!$A$1:$P$10,2,FALSE)</f>
        <v>83</v>
      </c>
      <c r="H3026" s="39">
        <f>MATCH(C3026,Currecny_M!$A$1:$P$1,0)</f>
        <v>4</v>
      </c>
      <c r="I3026" s="39">
        <f>VLOOKUP(N3026,Currecny_M!$A$1:$P$10,MATCH(Database!C3026,Currecny_M!$A$1:$P$1,0),FALSE)</f>
        <v>84.67</v>
      </c>
      <c r="J3026" s="82">
        <f t="shared" si="142"/>
        <v>-10.41441</v>
      </c>
      <c r="K3026" s="39">
        <f>VLOOKUP('Cover page'!$B$6,Currecny_M!$A$1:$P$10,MATCH(Database!C3026,Currecny_M!$A$1:$P$1,0),FALSE)</f>
        <v>1</v>
      </c>
      <c r="L3026" s="82">
        <f t="shared" si="143"/>
        <v>-10.41441</v>
      </c>
      <c r="M3026" s="82">
        <f>((E3026/$F$1)*VLOOKUP(N3026,Currecny_M!$A$1:$P$10,MATCH(Database!C3026,Currecny_M!$A$1:$P$1,0),FALSE))/VLOOKUP('Cover page'!$B$6,Currecny_M!$A$1:$P$10,MATCH(Database!C3026,Currecny_M!$A$1:$P$1,0),FALSE)</f>
        <v>-10.41441</v>
      </c>
      <c r="N3026" s="6" t="str">
        <f>VLOOKUP(B3026,Master!$A$2:$C$11,3,FALSE)</f>
        <v>Euro</v>
      </c>
      <c r="O3026" s="6" t="str">
        <f>VLOOKUP(B3026,Master!$A$2:$C$11,2,FALSE)</f>
        <v>Europe</v>
      </c>
      <c r="Q3026" s="39" t="str">
        <f>VLOOKUP(D3026,GL_Master!$A$1:$D$80,2,FALSE)</f>
        <v>BS</v>
      </c>
      <c r="R3026" s="39" t="str">
        <f>VLOOKUP(D3026,GL_Master!$A$1:$D$80,3,FALSE)</f>
        <v>Accumulated Depreciation</v>
      </c>
      <c r="S3026" s="39" t="str">
        <f>VLOOKUP(D3026,GL_Master!$A$1:$D$80,4,FALSE)</f>
        <v>Accumulated Depreciation</v>
      </c>
    </row>
    <row r="3027" spans="1:19" x14ac:dyDescent="0.25">
      <c r="A3027" s="39" t="s">
        <v>262</v>
      </c>
      <c r="B3027" s="39" t="s">
        <v>239</v>
      </c>
      <c r="C3027" s="7">
        <v>43983</v>
      </c>
      <c r="D3027" s="39" t="s">
        <v>71</v>
      </c>
      <c r="E3027" s="39">
        <v>6165</v>
      </c>
      <c r="F3027" s="82">
        <f t="shared" si="141"/>
        <v>6.165</v>
      </c>
      <c r="G3027" s="39">
        <f>VLOOKUP(N3027,Currecny_M!$A$1:$P$10,2,FALSE)</f>
        <v>83</v>
      </c>
      <c r="H3027" s="39">
        <f>MATCH(C3027,Currecny_M!$A$1:$P$1,0)</f>
        <v>4</v>
      </c>
      <c r="I3027" s="39">
        <f>VLOOKUP(N3027,Currecny_M!$A$1:$P$10,MATCH(Database!C3027,Currecny_M!$A$1:$P$1,0),FALSE)</f>
        <v>84.67</v>
      </c>
      <c r="J3027" s="82">
        <f t="shared" si="142"/>
        <v>521.99054999999998</v>
      </c>
      <c r="K3027" s="39">
        <f>VLOOKUP('Cover page'!$B$6,Currecny_M!$A$1:$P$10,MATCH(Database!C3027,Currecny_M!$A$1:$P$1,0),FALSE)</f>
        <v>1</v>
      </c>
      <c r="L3027" s="82">
        <f t="shared" si="143"/>
        <v>521.99054999999998</v>
      </c>
      <c r="M3027" s="82">
        <f>((E3027/$F$1)*VLOOKUP(N3027,Currecny_M!$A$1:$P$10,MATCH(Database!C3027,Currecny_M!$A$1:$P$1,0),FALSE))/VLOOKUP('Cover page'!$B$6,Currecny_M!$A$1:$P$10,MATCH(Database!C3027,Currecny_M!$A$1:$P$1,0),FALSE)</f>
        <v>521.99054999999998</v>
      </c>
      <c r="N3027" s="6" t="str">
        <f>VLOOKUP(B3027,Master!$A$2:$C$11,3,FALSE)</f>
        <v>Euro</v>
      </c>
      <c r="O3027" s="6" t="str">
        <f>VLOOKUP(B3027,Master!$A$2:$C$11,2,FALSE)</f>
        <v>Europe</v>
      </c>
      <c r="Q3027" s="39" t="str">
        <f>VLOOKUP(D3027,GL_Master!$A$1:$D$80,2,FALSE)</f>
        <v>BS</v>
      </c>
      <c r="R3027" s="39" t="str">
        <f>VLOOKUP(D3027,GL_Master!$A$1:$D$80,3,FALSE)</f>
        <v>Gross Block</v>
      </c>
      <c r="S3027" s="39" t="str">
        <f>VLOOKUP(D3027,GL_Master!$A$1:$D$80,4,FALSE)</f>
        <v>Tangible Fixed assets</v>
      </c>
    </row>
    <row r="3028" spans="1:19" x14ac:dyDescent="0.25">
      <c r="A3028" s="39" t="s">
        <v>262</v>
      </c>
      <c r="B3028" s="39" t="s">
        <v>239</v>
      </c>
      <c r="C3028" s="7">
        <v>43983</v>
      </c>
      <c r="D3028" s="39" t="s">
        <v>72</v>
      </c>
      <c r="E3028" s="39">
        <v>52</v>
      </c>
      <c r="F3028" s="82">
        <f t="shared" si="141"/>
        <v>5.1999999999999998E-2</v>
      </c>
      <c r="G3028" s="39">
        <f>VLOOKUP(N3028,Currecny_M!$A$1:$P$10,2,FALSE)</f>
        <v>83</v>
      </c>
      <c r="H3028" s="39">
        <f>MATCH(C3028,Currecny_M!$A$1:$P$1,0)</f>
        <v>4</v>
      </c>
      <c r="I3028" s="39">
        <f>VLOOKUP(N3028,Currecny_M!$A$1:$P$10,MATCH(Database!C3028,Currecny_M!$A$1:$P$1,0),FALSE)</f>
        <v>84.67</v>
      </c>
      <c r="J3028" s="82">
        <f t="shared" si="142"/>
        <v>4.4028400000000003</v>
      </c>
      <c r="K3028" s="39">
        <f>VLOOKUP('Cover page'!$B$6,Currecny_M!$A$1:$P$10,MATCH(Database!C3028,Currecny_M!$A$1:$P$1,0),FALSE)</f>
        <v>1</v>
      </c>
      <c r="L3028" s="82">
        <f t="shared" si="143"/>
        <v>4.4028400000000003</v>
      </c>
      <c r="M3028" s="82">
        <f>((E3028/$F$1)*VLOOKUP(N3028,Currecny_M!$A$1:$P$10,MATCH(Database!C3028,Currecny_M!$A$1:$P$1,0),FALSE))/VLOOKUP('Cover page'!$B$6,Currecny_M!$A$1:$P$10,MATCH(Database!C3028,Currecny_M!$A$1:$P$1,0),FALSE)</f>
        <v>4.4028400000000003</v>
      </c>
      <c r="N3028" s="6" t="str">
        <f>VLOOKUP(B3028,Master!$A$2:$C$11,3,FALSE)</f>
        <v>Euro</v>
      </c>
      <c r="O3028" s="6" t="str">
        <f>VLOOKUP(B3028,Master!$A$2:$C$11,2,FALSE)</f>
        <v>Europe</v>
      </c>
      <c r="Q3028" s="39" t="str">
        <f>VLOOKUP(D3028,GL_Master!$A$1:$D$80,2,FALSE)</f>
        <v>BS</v>
      </c>
      <c r="R3028" s="39" t="str">
        <f>VLOOKUP(D3028,GL_Master!$A$1:$D$80,3,FALSE)</f>
        <v>Gross Block</v>
      </c>
      <c r="S3028" s="39" t="str">
        <f>VLOOKUP(D3028,GL_Master!$A$1:$D$80,4,FALSE)</f>
        <v>Tangible Fixed assets</v>
      </c>
    </row>
    <row r="3029" spans="1:19" x14ac:dyDescent="0.25">
      <c r="A3029" s="39" t="s">
        <v>262</v>
      </c>
      <c r="B3029" s="39" t="s">
        <v>239</v>
      </c>
      <c r="C3029" s="7">
        <v>43983</v>
      </c>
      <c r="D3029" s="39" t="s">
        <v>73</v>
      </c>
      <c r="E3029" s="39">
        <v>26</v>
      </c>
      <c r="F3029" s="82">
        <f t="shared" si="141"/>
        <v>2.5999999999999999E-2</v>
      </c>
      <c r="G3029" s="39">
        <f>VLOOKUP(N3029,Currecny_M!$A$1:$P$10,2,FALSE)</f>
        <v>83</v>
      </c>
      <c r="H3029" s="39">
        <f>MATCH(C3029,Currecny_M!$A$1:$P$1,0)</f>
        <v>4</v>
      </c>
      <c r="I3029" s="39">
        <f>VLOOKUP(N3029,Currecny_M!$A$1:$P$10,MATCH(Database!C3029,Currecny_M!$A$1:$P$1,0),FALSE)</f>
        <v>84.67</v>
      </c>
      <c r="J3029" s="82">
        <f t="shared" si="142"/>
        <v>2.2014200000000002</v>
      </c>
      <c r="K3029" s="39">
        <f>VLOOKUP('Cover page'!$B$6,Currecny_M!$A$1:$P$10,MATCH(Database!C3029,Currecny_M!$A$1:$P$1,0),FALSE)</f>
        <v>1</v>
      </c>
      <c r="L3029" s="82">
        <f t="shared" si="143"/>
        <v>2.2014200000000002</v>
      </c>
      <c r="M3029" s="82">
        <f>((E3029/$F$1)*VLOOKUP(N3029,Currecny_M!$A$1:$P$10,MATCH(Database!C3029,Currecny_M!$A$1:$P$1,0),FALSE))/VLOOKUP('Cover page'!$B$6,Currecny_M!$A$1:$P$10,MATCH(Database!C3029,Currecny_M!$A$1:$P$1,0),FALSE)</f>
        <v>2.2014200000000002</v>
      </c>
      <c r="N3029" s="6" t="str">
        <f>VLOOKUP(B3029,Master!$A$2:$C$11,3,FALSE)</f>
        <v>Euro</v>
      </c>
      <c r="O3029" s="6" t="str">
        <f>VLOOKUP(B3029,Master!$A$2:$C$11,2,FALSE)</f>
        <v>Europe</v>
      </c>
      <c r="Q3029" s="39" t="str">
        <f>VLOOKUP(D3029,GL_Master!$A$1:$D$80,2,FALSE)</f>
        <v>BS</v>
      </c>
      <c r="R3029" s="39" t="str">
        <f>VLOOKUP(D3029,GL_Master!$A$1:$D$80,3,FALSE)</f>
        <v>Gross Block</v>
      </c>
      <c r="S3029" s="39" t="str">
        <f>VLOOKUP(D3029,GL_Master!$A$1:$D$80,4,FALSE)</f>
        <v>Tangible Fixed assets</v>
      </c>
    </row>
    <row r="3030" spans="1:19" x14ac:dyDescent="0.25">
      <c r="A3030" s="39" t="s">
        <v>262</v>
      </c>
      <c r="B3030" s="39" t="s">
        <v>239</v>
      </c>
      <c r="C3030" s="7">
        <v>43983</v>
      </c>
      <c r="D3030" s="39" t="s">
        <v>74</v>
      </c>
      <c r="E3030" s="39">
        <v>-6085</v>
      </c>
      <c r="F3030" s="82">
        <f t="shared" si="141"/>
        <v>-6.085</v>
      </c>
      <c r="G3030" s="39">
        <f>VLOOKUP(N3030,Currecny_M!$A$1:$P$10,2,FALSE)</f>
        <v>83</v>
      </c>
      <c r="H3030" s="39">
        <f>MATCH(C3030,Currecny_M!$A$1:$P$1,0)</f>
        <v>4</v>
      </c>
      <c r="I3030" s="39">
        <f>VLOOKUP(N3030,Currecny_M!$A$1:$P$10,MATCH(Database!C3030,Currecny_M!$A$1:$P$1,0),FALSE)</f>
        <v>84.67</v>
      </c>
      <c r="J3030" s="82">
        <f t="shared" si="142"/>
        <v>-515.21695</v>
      </c>
      <c r="K3030" s="39">
        <f>VLOOKUP('Cover page'!$B$6,Currecny_M!$A$1:$P$10,MATCH(Database!C3030,Currecny_M!$A$1:$P$1,0),FALSE)</f>
        <v>1</v>
      </c>
      <c r="L3030" s="82">
        <f t="shared" si="143"/>
        <v>-515.21695</v>
      </c>
      <c r="M3030" s="82">
        <f>((E3030/$F$1)*VLOOKUP(N3030,Currecny_M!$A$1:$P$10,MATCH(Database!C3030,Currecny_M!$A$1:$P$1,0),FALSE))/VLOOKUP('Cover page'!$B$6,Currecny_M!$A$1:$P$10,MATCH(Database!C3030,Currecny_M!$A$1:$P$1,0),FALSE)</f>
        <v>-515.21695</v>
      </c>
      <c r="N3030" s="6" t="str">
        <f>VLOOKUP(B3030,Master!$A$2:$C$11,3,FALSE)</f>
        <v>Euro</v>
      </c>
      <c r="O3030" s="6" t="str">
        <f>VLOOKUP(B3030,Master!$A$2:$C$11,2,FALSE)</f>
        <v>Europe</v>
      </c>
      <c r="Q3030" s="39" t="str">
        <f>VLOOKUP(D3030,GL_Master!$A$1:$D$80,2,FALSE)</f>
        <v>BS</v>
      </c>
      <c r="R3030" s="39" t="str">
        <f>VLOOKUP(D3030,GL_Master!$A$1:$D$80,3,FALSE)</f>
        <v>Accumulated Depreciation</v>
      </c>
      <c r="S3030" s="39" t="str">
        <f>VLOOKUP(D3030,GL_Master!$A$1:$D$80,4,FALSE)</f>
        <v>Accumulated Depreciation</v>
      </c>
    </row>
    <row r="3031" spans="1:19" x14ac:dyDescent="0.25">
      <c r="A3031" s="39" t="s">
        <v>262</v>
      </c>
      <c r="B3031" s="39" t="s">
        <v>239</v>
      </c>
      <c r="C3031" s="7">
        <v>43983</v>
      </c>
      <c r="D3031" s="39" t="s">
        <v>21</v>
      </c>
      <c r="E3031" s="39">
        <v>506</v>
      </c>
      <c r="F3031" s="82">
        <f t="shared" si="141"/>
        <v>0.50600000000000001</v>
      </c>
      <c r="G3031" s="39">
        <f>VLOOKUP(N3031,Currecny_M!$A$1:$P$10,2,FALSE)</f>
        <v>83</v>
      </c>
      <c r="H3031" s="39">
        <f>MATCH(C3031,Currecny_M!$A$1:$P$1,0)</f>
        <v>4</v>
      </c>
      <c r="I3031" s="39">
        <f>VLOOKUP(N3031,Currecny_M!$A$1:$P$10,MATCH(Database!C3031,Currecny_M!$A$1:$P$1,0),FALSE)</f>
        <v>84.67</v>
      </c>
      <c r="J3031" s="82">
        <f t="shared" si="142"/>
        <v>42.843020000000003</v>
      </c>
      <c r="K3031" s="39">
        <f>VLOOKUP('Cover page'!$B$6,Currecny_M!$A$1:$P$10,MATCH(Database!C3031,Currecny_M!$A$1:$P$1,0),FALSE)</f>
        <v>1</v>
      </c>
      <c r="L3031" s="82">
        <f t="shared" si="143"/>
        <v>42.843020000000003</v>
      </c>
      <c r="M3031" s="82">
        <f>((E3031/$F$1)*VLOOKUP(N3031,Currecny_M!$A$1:$P$10,MATCH(Database!C3031,Currecny_M!$A$1:$P$1,0),FALSE))/VLOOKUP('Cover page'!$B$6,Currecny_M!$A$1:$P$10,MATCH(Database!C3031,Currecny_M!$A$1:$P$1,0),FALSE)</f>
        <v>42.843020000000003</v>
      </c>
      <c r="N3031" s="6" t="str">
        <f>VLOOKUP(B3031,Master!$A$2:$C$11,3,FALSE)</f>
        <v>Euro</v>
      </c>
      <c r="O3031" s="6" t="str">
        <f>VLOOKUP(B3031,Master!$A$2:$C$11,2,FALSE)</f>
        <v>Europe</v>
      </c>
      <c r="Q3031" s="39" t="str">
        <f>VLOOKUP(D3031,GL_Master!$A$1:$D$80,2,FALSE)</f>
        <v>BS</v>
      </c>
      <c r="R3031" s="39" t="str">
        <f>VLOOKUP(D3031,GL_Master!$A$1:$D$80,3,FALSE)</f>
        <v>Gross Block</v>
      </c>
      <c r="S3031" s="39" t="str">
        <f>VLOOKUP(D3031,GL_Master!$A$1:$D$80,4,FALSE)</f>
        <v>Tangible Fixed assets</v>
      </c>
    </row>
    <row r="3032" spans="1:19" x14ac:dyDescent="0.25">
      <c r="A3032" s="39" t="s">
        <v>262</v>
      </c>
      <c r="B3032" s="39" t="s">
        <v>239</v>
      </c>
      <c r="C3032" s="7">
        <v>43983</v>
      </c>
      <c r="D3032" s="39" t="s">
        <v>27</v>
      </c>
      <c r="E3032" s="39">
        <v>1171</v>
      </c>
      <c r="F3032" s="82">
        <f t="shared" si="141"/>
        <v>1.171</v>
      </c>
      <c r="G3032" s="39">
        <f>VLOOKUP(N3032,Currecny_M!$A$1:$P$10,2,FALSE)</f>
        <v>83</v>
      </c>
      <c r="H3032" s="39">
        <f>MATCH(C3032,Currecny_M!$A$1:$P$1,0)</f>
        <v>4</v>
      </c>
      <c r="I3032" s="39">
        <f>VLOOKUP(N3032,Currecny_M!$A$1:$P$10,MATCH(Database!C3032,Currecny_M!$A$1:$P$1,0),FALSE)</f>
        <v>84.67</v>
      </c>
      <c r="J3032" s="82">
        <f t="shared" si="142"/>
        <v>99.148570000000007</v>
      </c>
      <c r="K3032" s="39">
        <f>VLOOKUP('Cover page'!$B$6,Currecny_M!$A$1:$P$10,MATCH(Database!C3032,Currecny_M!$A$1:$P$1,0),FALSE)</f>
        <v>1</v>
      </c>
      <c r="L3032" s="82">
        <f t="shared" si="143"/>
        <v>99.148570000000007</v>
      </c>
      <c r="M3032" s="82">
        <f>((E3032/$F$1)*VLOOKUP(N3032,Currecny_M!$A$1:$P$10,MATCH(Database!C3032,Currecny_M!$A$1:$P$1,0),FALSE))/VLOOKUP('Cover page'!$B$6,Currecny_M!$A$1:$P$10,MATCH(Database!C3032,Currecny_M!$A$1:$P$1,0),FALSE)</f>
        <v>99.148570000000007</v>
      </c>
      <c r="N3032" s="6" t="str">
        <f>VLOOKUP(B3032,Master!$A$2:$C$11,3,FALSE)</f>
        <v>Euro</v>
      </c>
      <c r="O3032" s="6" t="str">
        <f>VLOOKUP(B3032,Master!$A$2:$C$11,2,FALSE)</f>
        <v>Europe</v>
      </c>
      <c r="Q3032" s="39" t="str">
        <f>VLOOKUP(D3032,GL_Master!$A$1:$D$80,2,FALSE)</f>
        <v>BS</v>
      </c>
      <c r="R3032" s="39" t="str">
        <f>VLOOKUP(D3032,GL_Master!$A$1:$D$80,3,FALSE)</f>
        <v>Gross Block</v>
      </c>
      <c r="S3032" s="39" t="str">
        <f>VLOOKUP(D3032,GL_Master!$A$1:$D$80,4,FALSE)</f>
        <v>Tangible Fixed assets</v>
      </c>
    </row>
    <row r="3033" spans="1:19" x14ac:dyDescent="0.25">
      <c r="A3033" s="39" t="s">
        <v>262</v>
      </c>
      <c r="B3033" s="39" t="s">
        <v>239</v>
      </c>
      <c r="C3033" s="7">
        <v>43983</v>
      </c>
      <c r="D3033" s="39" t="s">
        <v>75</v>
      </c>
      <c r="E3033" s="39">
        <v>-25</v>
      </c>
      <c r="F3033" s="82">
        <f t="shared" si="141"/>
        <v>-2.5000000000000001E-2</v>
      </c>
      <c r="G3033" s="39">
        <f>VLOOKUP(N3033,Currecny_M!$A$1:$P$10,2,FALSE)</f>
        <v>83</v>
      </c>
      <c r="H3033" s="39">
        <f>MATCH(C3033,Currecny_M!$A$1:$P$1,0)</f>
        <v>4</v>
      </c>
      <c r="I3033" s="39">
        <f>VLOOKUP(N3033,Currecny_M!$A$1:$P$10,MATCH(Database!C3033,Currecny_M!$A$1:$P$1,0),FALSE)</f>
        <v>84.67</v>
      </c>
      <c r="J3033" s="82">
        <f t="shared" si="142"/>
        <v>-2.1167500000000001</v>
      </c>
      <c r="K3033" s="39">
        <f>VLOOKUP('Cover page'!$B$6,Currecny_M!$A$1:$P$10,MATCH(Database!C3033,Currecny_M!$A$1:$P$1,0),FALSE)</f>
        <v>1</v>
      </c>
      <c r="L3033" s="82">
        <f t="shared" si="143"/>
        <v>-2.1167500000000001</v>
      </c>
      <c r="M3033" s="82">
        <f>((E3033/$F$1)*VLOOKUP(N3033,Currecny_M!$A$1:$P$10,MATCH(Database!C3033,Currecny_M!$A$1:$P$1,0),FALSE))/VLOOKUP('Cover page'!$B$6,Currecny_M!$A$1:$P$10,MATCH(Database!C3033,Currecny_M!$A$1:$P$1,0),FALSE)</f>
        <v>-2.1167500000000001</v>
      </c>
      <c r="N3033" s="6" t="str">
        <f>VLOOKUP(B3033,Master!$A$2:$C$11,3,FALSE)</f>
        <v>Euro</v>
      </c>
      <c r="O3033" s="6" t="str">
        <f>VLOOKUP(B3033,Master!$A$2:$C$11,2,FALSE)</f>
        <v>Europe</v>
      </c>
      <c r="Q3033" s="39" t="str">
        <f>VLOOKUP(D3033,GL_Master!$A$1:$D$80,2,FALSE)</f>
        <v>BS</v>
      </c>
      <c r="R3033" s="39" t="str">
        <f>VLOOKUP(D3033,GL_Master!$A$1:$D$80,3,FALSE)</f>
        <v>Gross Block</v>
      </c>
      <c r="S3033" s="39" t="str">
        <f>VLOOKUP(D3033,GL_Master!$A$1:$D$80,4,FALSE)</f>
        <v>Tangible Fixed assets</v>
      </c>
    </row>
    <row r="3034" spans="1:19" x14ac:dyDescent="0.25">
      <c r="A3034" s="39" t="s">
        <v>262</v>
      </c>
      <c r="B3034" s="39" t="s">
        <v>239</v>
      </c>
      <c r="C3034" s="7">
        <v>43983</v>
      </c>
      <c r="D3034" s="39" t="s">
        <v>76</v>
      </c>
      <c r="E3034" s="39">
        <v>620</v>
      </c>
      <c r="F3034" s="82">
        <f t="shared" si="141"/>
        <v>0.62</v>
      </c>
      <c r="G3034" s="39">
        <f>VLOOKUP(N3034,Currecny_M!$A$1:$P$10,2,FALSE)</f>
        <v>83</v>
      </c>
      <c r="H3034" s="39">
        <f>MATCH(C3034,Currecny_M!$A$1:$P$1,0)</f>
        <v>4</v>
      </c>
      <c r="I3034" s="39">
        <f>VLOOKUP(N3034,Currecny_M!$A$1:$P$10,MATCH(Database!C3034,Currecny_M!$A$1:$P$1,0),FALSE)</f>
        <v>84.67</v>
      </c>
      <c r="J3034" s="82">
        <f t="shared" si="142"/>
        <v>52.495400000000004</v>
      </c>
      <c r="K3034" s="39">
        <f>VLOOKUP('Cover page'!$B$6,Currecny_M!$A$1:$P$10,MATCH(Database!C3034,Currecny_M!$A$1:$P$1,0),FALSE)</f>
        <v>1</v>
      </c>
      <c r="L3034" s="82">
        <f t="shared" si="143"/>
        <v>52.495400000000004</v>
      </c>
      <c r="M3034" s="82">
        <f>((E3034/$F$1)*VLOOKUP(N3034,Currecny_M!$A$1:$P$10,MATCH(Database!C3034,Currecny_M!$A$1:$P$1,0),FALSE))/VLOOKUP('Cover page'!$B$6,Currecny_M!$A$1:$P$10,MATCH(Database!C3034,Currecny_M!$A$1:$P$1,0),FALSE)</f>
        <v>52.495400000000004</v>
      </c>
      <c r="N3034" s="6" t="str">
        <f>VLOOKUP(B3034,Master!$A$2:$C$11,3,FALSE)</f>
        <v>Euro</v>
      </c>
      <c r="O3034" s="6" t="str">
        <f>VLOOKUP(B3034,Master!$A$2:$C$11,2,FALSE)</f>
        <v>Europe</v>
      </c>
      <c r="Q3034" s="39" t="str">
        <f>VLOOKUP(D3034,GL_Master!$A$1:$D$80,2,FALSE)</f>
        <v>BS</v>
      </c>
      <c r="R3034" s="39" t="str">
        <f>VLOOKUP(D3034,GL_Master!$A$1:$D$80,3,FALSE)</f>
        <v>Inventories</v>
      </c>
      <c r="S3034" s="39" t="str">
        <f>VLOOKUP(D3034,GL_Master!$A$1:$D$80,4,FALSE)</f>
        <v>Inventory</v>
      </c>
    </row>
    <row r="3035" spans="1:19" x14ac:dyDescent="0.25">
      <c r="A3035" s="39" t="s">
        <v>262</v>
      </c>
      <c r="B3035" s="39" t="s">
        <v>239</v>
      </c>
      <c r="C3035" s="7">
        <v>43983</v>
      </c>
      <c r="D3035" s="39" t="s">
        <v>77</v>
      </c>
      <c r="E3035" s="39">
        <v>1564</v>
      </c>
      <c r="F3035" s="82">
        <f t="shared" si="141"/>
        <v>1.5640000000000001</v>
      </c>
      <c r="G3035" s="39">
        <f>VLOOKUP(N3035,Currecny_M!$A$1:$P$10,2,FALSE)</f>
        <v>83</v>
      </c>
      <c r="H3035" s="39">
        <f>MATCH(C3035,Currecny_M!$A$1:$P$1,0)</f>
        <v>4</v>
      </c>
      <c r="I3035" s="39">
        <f>VLOOKUP(N3035,Currecny_M!$A$1:$P$10,MATCH(Database!C3035,Currecny_M!$A$1:$P$1,0),FALSE)</f>
        <v>84.67</v>
      </c>
      <c r="J3035" s="82">
        <f t="shared" si="142"/>
        <v>132.42388</v>
      </c>
      <c r="K3035" s="39">
        <f>VLOOKUP('Cover page'!$B$6,Currecny_M!$A$1:$P$10,MATCH(Database!C3035,Currecny_M!$A$1:$P$1,0),FALSE)</f>
        <v>1</v>
      </c>
      <c r="L3035" s="82">
        <f t="shared" si="143"/>
        <v>132.42388</v>
      </c>
      <c r="M3035" s="82">
        <f>((E3035/$F$1)*VLOOKUP(N3035,Currecny_M!$A$1:$P$10,MATCH(Database!C3035,Currecny_M!$A$1:$P$1,0),FALSE))/VLOOKUP('Cover page'!$B$6,Currecny_M!$A$1:$P$10,MATCH(Database!C3035,Currecny_M!$A$1:$P$1,0),FALSE)</f>
        <v>132.42388</v>
      </c>
      <c r="N3035" s="6" t="str">
        <f>VLOOKUP(B3035,Master!$A$2:$C$11,3,FALSE)</f>
        <v>Euro</v>
      </c>
      <c r="O3035" s="6" t="str">
        <f>VLOOKUP(B3035,Master!$A$2:$C$11,2,FALSE)</f>
        <v>Europe</v>
      </c>
      <c r="Q3035" s="39" t="str">
        <f>VLOOKUP(D3035,GL_Master!$A$1:$D$80,2,FALSE)</f>
        <v>BS</v>
      </c>
      <c r="R3035" s="39" t="str">
        <f>VLOOKUP(D3035,GL_Master!$A$1:$D$80,3,FALSE)</f>
        <v>Inventories</v>
      </c>
      <c r="S3035" s="39" t="str">
        <f>VLOOKUP(D3035,GL_Master!$A$1:$D$80,4,FALSE)</f>
        <v>Inventory</v>
      </c>
    </row>
    <row r="3036" spans="1:19" x14ac:dyDescent="0.25">
      <c r="A3036" s="39" t="s">
        <v>262</v>
      </c>
      <c r="B3036" s="39" t="s">
        <v>239</v>
      </c>
      <c r="C3036" s="7">
        <v>43983</v>
      </c>
      <c r="D3036" s="39" t="s">
        <v>2</v>
      </c>
      <c r="E3036" s="39">
        <v>168937</v>
      </c>
      <c r="F3036" s="82">
        <f t="shared" si="141"/>
        <v>168.93700000000001</v>
      </c>
      <c r="G3036" s="39">
        <f>VLOOKUP(N3036,Currecny_M!$A$1:$P$10,2,FALSE)</f>
        <v>83</v>
      </c>
      <c r="H3036" s="39">
        <f>MATCH(C3036,Currecny_M!$A$1:$P$1,0)</f>
        <v>4</v>
      </c>
      <c r="I3036" s="39">
        <f>VLOOKUP(N3036,Currecny_M!$A$1:$P$10,MATCH(Database!C3036,Currecny_M!$A$1:$P$1,0),FALSE)</f>
        <v>84.67</v>
      </c>
      <c r="J3036" s="82">
        <f t="shared" si="142"/>
        <v>14303.89579</v>
      </c>
      <c r="K3036" s="39">
        <f>VLOOKUP('Cover page'!$B$6,Currecny_M!$A$1:$P$10,MATCH(Database!C3036,Currecny_M!$A$1:$P$1,0),FALSE)</f>
        <v>1</v>
      </c>
      <c r="L3036" s="82">
        <f t="shared" si="143"/>
        <v>14303.89579</v>
      </c>
      <c r="M3036" s="82">
        <f>((E3036/$F$1)*VLOOKUP(N3036,Currecny_M!$A$1:$P$10,MATCH(Database!C3036,Currecny_M!$A$1:$P$1,0),FALSE))/VLOOKUP('Cover page'!$B$6,Currecny_M!$A$1:$P$10,MATCH(Database!C3036,Currecny_M!$A$1:$P$1,0),FALSE)</f>
        <v>14303.89579</v>
      </c>
      <c r="N3036" s="6" t="str">
        <f>VLOOKUP(B3036,Master!$A$2:$C$11,3,FALSE)</f>
        <v>Euro</v>
      </c>
      <c r="O3036" s="6" t="str">
        <f>VLOOKUP(B3036,Master!$A$2:$C$11,2,FALSE)</f>
        <v>Europe</v>
      </c>
      <c r="Q3036" s="39" t="str">
        <f>VLOOKUP(D3036,GL_Master!$A$1:$D$80,2,FALSE)</f>
        <v>BS</v>
      </c>
      <c r="R3036" s="39" t="str">
        <f>VLOOKUP(D3036,GL_Master!$A$1:$D$80,3,FALSE)</f>
        <v>Trade receivables</v>
      </c>
      <c r="S3036" s="39" t="str">
        <f>VLOOKUP(D3036,GL_Master!$A$1:$D$80,4,FALSE)</f>
        <v>Unsecured, considered good</v>
      </c>
    </row>
    <row r="3037" spans="1:19" x14ac:dyDescent="0.25">
      <c r="A3037" s="39" t="s">
        <v>262</v>
      </c>
      <c r="B3037" s="39" t="s">
        <v>239</v>
      </c>
      <c r="C3037" s="7">
        <v>43983</v>
      </c>
      <c r="D3037" s="39" t="s">
        <v>78</v>
      </c>
      <c r="E3037" s="39">
        <v>25</v>
      </c>
      <c r="F3037" s="82">
        <f t="shared" si="141"/>
        <v>2.5000000000000001E-2</v>
      </c>
      <c r="G3037" s="39">
        <f>VLOOKUP(N3037,Currecny_M!$A$1:$P$10,2,FALSE)</f>
        <v>83</v>
      </c>
      <c r="H3037" s="39">
        <f>MATCH(C3037,Currecny_M!$A$1:$P$1,0)</f>
        <v>4</v>
      </c>
      <c r="I3037" s="39">
        <f>VLOOKUP(N3037,Currecny_M!$A$1:$P$10,MATCH(Database!C3037,Currecny_M!$A$1:$P$1,0),FALSE)</f>
        <v>84.67</v>
      </c>
      <c r="J3037" s="82">
        <f t="shared" si="142"/>
        <v>2.1167500000000001</v>
      </c>
      <c r="K3037" s="39">
        <f>VLOOKUP('Cover page'!$B$6,Currecny_M!$A$1:$P$10,MATCH(Database!C3037,Currecny_M!$A$1:$P$1,0),FALSE)</f>
        <v>1</v>
      </c>
      <c r="L3037" s="82">
        <f t="shared" si="143"/>
        <v>2.1167500000000001</v>
      </c>
      <c r="M3037" s="82">
        <f>((E3037/$F$1)*VLOOKUP(N3037,Currecny_M!$A$1:$P$10,MATCH(Database!C3037,Currecny_M!$A$1:$P$1,0),FALSE))/VLOOKUP('Cover page'!$B$6,Currecny_M!$A$1:$P$10,MATCH(Database!C3037,Currecny_M!$A$1:$P$1,0),FALSE)</f>
        <v>2.1167500000000001</v>
      </c>
      <c r="N3037" s="6" t="str">
        <f>VLOOKUP(B3037,Master!$A$2:$C$11,3,FALSE)</f>
        <v>Euro</v>
      </c>
      <c r="O3037" s="6" t="str">
        <f>VLOOKUP(B3037,Master!$A$2:$C$11,2,FALSE)</f>
        <v>Europe</v>
      </c>
      <c r="Q3037" s="39" t="str">
        <f>VLOOKUP(D3037,GL_Master!$A$1:$D$80,2,FALSE)</f>
        <v>BS</v>
      </c>
      <c r="R3037" s="39" t="str">
        <f>VLOOKUP(D3037,GL_Master!$A$1:$D$80,3,FALSE)</f>
        <v>Cash &amp; Bank Balances</v>
      </c>
      <c r="S3037" s="39" t="str">
        <f>VLOOKUP(D3037,GL_Master!$A$1:$D$80,4,FALSE)</f>
        <v>Cash In hand</v>
      </c>
    </row>
    <row r="3038" spans="1:19" x14ac:dyDescent="0.25">
      <c r="A3038" s="39" t="s">
        <v>262</v>
      </c>
      <c r="B3038" s="39" t="s">
        <v>239</v>
      </c>
      <c r="C3038" s="7">
        <v>43983</v>
      </c>
      <c r="D3038" s="39" t="s">
        <v>79</v>
      </c>
      <c r="E3038" s="39">
        <v>-6386</v>
      </c>
      <c r="F3038" s="82">
        <f t="shared" si="141"/>
        <v>-6.3860000000000001</v>
      </c>
      <c r="G3038" s="39">
        <f>VLOOKUP(N3038,Currecny_M!$A$1:$P$10,2,FALSE)</f>
        <v>83</v>
      </c>
      <c r="H3038" s="39">
        <f>MATCH(C3038,Currecny_M!$A$1:$P$1,0)</f>
        <v>4</v>
      </c>
      <c r="I3038" s="39">
        <f>VLOOKUP(N3038,Currecny_M!$A$1:$P$10,MATCH(Database!C3038,Currecny_M!$A$1:$P$1,0),FALSE)</f>
        <v>84.67</v>
      </c>
      <c r="J3038" s="82">
        <f t="shared" si="142"/>
        <v>-540.70262000000002</v>
      </c>
      <c r="K3038" s="39">
        <f>VLOOKUP('Cover page'!$B$6,Currecny_M!$A$1:$P$10,MATCH(Database!C3038,Currecny_M!$A$1:$P$1,0),FALSE)</f>
        <v>1</v>
      </c>
      <c r="L3038" s="82">
        <f t="shared" si="143"/>
        <v>-540.70262000000002</v>
      </c>
      <c r="M3038" s="82">
        <f>((E3038/$F$1)*VLOOKUP(N3038,Currecny_M!$A$1:$P$10,MATCH(Database!C3038,Currecny_M!$A$1:$P$1,0),FALSE))/VLOOKUP('Cover page'!$B$6,Currecny_M!$A$1:$P$10,MATCH(Database!C3038,Currecny_M!$A$1:$P$1,0),FALSE)</f>
        <v>-540.70262000000002</v>
      </c>
      <c r="N3038" s="6" t="str">
        <f>VLOOKUP(B3038,Master!$A$2:$C$11,3,FALSE)</f>
        <v>Euro</v>
      </c>
      <c r="O3038" s="6" t="str">
        <f>VLOOKUP(B3038,Master!$A$2:$C$11,2,FALSE)</f>
        <v>Europe</v>
      </c>
      <c r="Q3038" s="39" t="str">
        <f>VLOOKUP(D3038,GL_Master!$A$1:$D$80,2,FALSE)</f>
        <v>BS</v>
      </c>
      <c r="R3038" s="39" t="str">
        <f>VLOOKUP(D3038,GL_Master!$A$1:$D$80,3,FALSE)</f>
        <v>Loan Fund</v>
      </c>
      <c r="S3038" s="39" t="str">
        <f>VLOOKUP(D3038,GL_Master!$A$1:$D$80,4,FALSE)</f>
        <v>Term Loan</v>
      </c>
    </row>
    <row r="3039" spans="1:19" x14ac:dyDescent="0.25">
      <c r="A3039" s="39" t="s">
        <v>262</v>
      </c>
      <c r="B3039" s="39" t="s">
        <v>239</v>
      </c>
      <c r="C3039" s="7">
        <v>43983</v>
      </c>
      <c r="D3039" s="39" t="s">
        <v>80</v>
      </c>
      <c r="E3039" s="39">
        <v>177</v>
      </c>
      <c r="F3039" s="82">
        <f t="shared" si="141"/>
        <v>0.17699999999999999</v>
      </c>
      <c r="G3039" s="39">
        <f>VLOOKUP(N3039,Currecny_M!$A$1:$P$10,2,FALSE)</f>
        <v>83</v>
      </c>
      <c r="H3039" s="39">
        <f>MATCH(C3039,Currecny_M!$A$1:$P$1,0)</f>
        <v>4</v>
      </c>
      <c r="I3039" s="39">
        <f>VLOOKUP(N3039,Currecny_M!$A$1:$P$10,MATCH(Database!C3039,Currecny_M!$A$1:$P$1,0),FALSE)</f>
        <v>84.67</v>
      </c>
      <c r="J3039" s="82">
        <f t="shared" si="142"/>
        <v>14.98659</v>
      </c>
      <c r="K3039" s="39">
        <f>VLOOKUP('Cover page'!$B$6,Currecny_M!$A$1:$P$10,MATCH(Database!C3039,Currecny_M!$A$1:$P$1,0),FALSE)</f>
        <v>1</v>
      </c>
      <c r="L3039" s="82">
        <f t="shared" si="143"/>
        <v>14.98659</v>
      </c>
      <c r="M3039" s="82">
        <f>((E3039/$F$1)*VLOOKUP(N3039,Currecny_M!$A$1:$P$10,MATCH(Database!C3039,Currecny_M!$A$1:$P$1,0),FALSE))/VLOOKUP('Cover page'!$B$6,Currecny_M!$A$1:$P$10,MATCH(Database!C3039,Currecny_M!$A$1:$P$1,0),FALSE)</f>
        <v>14.98659</v>
      </c>
      <c r="N3039" s="6" t="str">
        <f>VLOOKUP(B3039,Master!$A$2:$C$11,3,FALSE)</f>
        <v>Euro</v>
      </c>
      <c r="O3039" s="6" t="str">
        <f>VLOOKUP(B3039,Master!$A$2:$C$11,2,FALSE)</f>
        <v>Europe</v>
      </c>
      <c r="Q3039" s="39" t="str">
        <f>VLOOKUP(D3039,GL_Master!$A$1:$D$80,2,FALSE)</f>
        <v>BS</v>
      </c>
      <c r="R3039" s="39" t="str">
        <f>VLOOKUP(D3039,GL_Master!$A$1:$D$80,3,FALSE)</f>
        <v>Cash &amp; Bank Balances</v>
      </c>
      <c r="S3039" s="39" t="str">
        <f>VLOOKUP(D3039,GL_Master!$A$1:$D$80,4,FALSE)</f>
        <v xml:space="preserve">      On Current Accounts</v>
      </c>
    </row>
    <row r="3040" spans="1:19" x14ac:dyDescent="0.25">
      <c r="A3040" s="39" t="s">
        <v>262</v>
      </c>
      <c r="B3040" s="39" t="s">
        <v>239</v>
      </c>
      <c r="C3040" s="7">
        <v>43983</v>
      </c>
      <c r="D3040" s="39" t="s">
        <v>81</v>
      </c>
      <c r="E3040" s="39">
        <v>12630</v>
      </c>
      <c r="F3040" s="82">
        <f t="shared" si="141"/>
        <v>12.63</v>
      </c>
      <c r="G3040" s="39">
        <f>VLOOKUP(N3040,Currecny_M!$A$1:$P$10,2,FALSE)</f>
        <v>83</v>
      </c>
      <c r="H3040" s="39">
        <f>MATCH(C3040,Currecny_M!$A$1:$P$1,0)</f>
        <v>4</v>
      </c>
      <c r="I3040" s="39">
        <f>VLOOKUP(N3040,Currecny_M!$A$1:$P$10,MATCH(Database!C3040,Currecny_M!$A$1:$P$1,0),FALSE)</f>
        <v>84.67</v>
      </c>
      <c r="J3040" s="82">
        <f t="shared" si="142"/>
        <v>1069.3821</v>
      </c>
      <c r="K3040" s="39">
        <f>VLOOKUP('Cover page'!$B$6,Currecny_M!$A$1:$P$10,MATCH(Database!C3040,Currecny_M!$A$1:$P$1,0),FALSE)</f>
        <v>1</v>
      </c>
      <c r="L3040" s="82">
        <f t="shared" si="143"/>
        <v>1069.3821</v>
      </c>
      <c r="M3040" s="82">
        <f>((E3040/$F$1)*VLOOKUP(N3040,Currecny_M!$A$1:$P$10,MATCH(Database!C3040,Currecny_M!$A$1:$P$1,0),FALSE))/VLOOKUP('Cover page'!$B$6,Currecny_M!$A$1:$P$10,MATCH(Database!C3040,Currecny_M!$A$1:$P$1,0),FALSE)</f>
        <v>1069.3821</v>
      </c>
      <c r="N3040" s="6" t="str">
        <f>VLOOKUP(B3040,Master!$A$2:$C$11,3,FALSE)</f>
        <v>Euro</v>
      </c>
      <c r="O3040" s="6" t="str">
        <f>VLOOKUP(B3040,Master!$A$2:$C$11,2,FALSE)</f>
        <v>Europe</v>
      </c>
      <c r="Q3040" s="39" t="str">
        <f>VLOOKUP(D3040,GL_Master!$A$1:$D$80,2,FALSE)</f>
        <v>BS</v>
      </c>
      <c r="R3040" s="39" t="str">
        <f>VLOOKUP(D3040,GL_Master!$A$1:$D$80,3,FALSE)</f>
        <v>Other Current Assets</v>
      </c>
      <c r="S3040" s="39" t="str">
        <f>VLOOKUP(D3040,GL_Master!$A$1:$D$80,4,FALSE)</f>
        <v>Advance tax recoverable (net of provision )</v>
      </c>
    </row>
    <row r="3041" spans="1:19" x14ac:dyDescent="0.25">
      <c r="A3041" s="39" t="s">
        <v>262</v>
      </c>
      <c r="B3041" s="39" t="s">
        <v>239</v>
      </c>
      <c r="C3041" s="7">
        <v>43983</v>
      </c>
      <c r="D3041" s="39" t="s">
        <v>19</v>
      </c>
      <c r="E3041" s="39">
        <v>133</v>
      </c>
      <c r="F3041" s="82">
        <f t="shared" si="141"/>
        <v>0.13300000000000001</v>
      </c>
      <c r="G3041" s="39">
        <f>VLOOKUP(N3041,Currecny_M!$A$1:$P$10,2,FALSE)</f>
        <v>83</v>
      </c>
      <c r="H3041" s="39">
        <f>MATCH(C3041,Currecny_M!$A$1:$P$1,0)</f>
        <v>4</v>
      </c>
      <c r="I3041" s="39">
        <f>VLOOKUP(N3041,Currecny_M!$A$1:$P$10,MATCH(Database!C3041,Currecny_M!$A$1:$P$1,0),FALSE)</f>
        <v>84.67</v>
      </c>
      <c r="J3041" s="82">
        <f t="shared" si="142"/>
        <v>11.26111</v>
      </c>
      <c r="K3041" s="39">
        <f>VLOOKUP('Cover page'!$B$6,Currecny_M!$A$1:$P$10,MATCH(Database!C3041,Currecny_M!$A$1:$P$1,0),FALSE)</f>
        <v>1</v>
      </c>
      <c r="L3041" s="82">
        <f t="shared" si="143"/>
        <v>11.26111</v>
      </c>
      <c r="M3041" s="82">
        <f>((E3041/$F$1)*VLOOKUP(N3041,Currecny_M!$A$1:$P$10,MATCH(Database!C3041,Currecny_M!$A$1:$P$1,0),FALSE))/VLOOKUP('Cover page'!$B$6,Currecny_M!$A$1:$P$10,MATCH(Database!C3041,Currecny_M!$A$1:$P$1,0),FALSE)</f>
        <v>11.26111</v>
      </c>
      <c r="N3041" s="6" t="str">
        <f>VLOOKUP(B3041,Master!$A$2:$C$11,3,FALSE)</f>
        <v>Euro</v>
      </c>
      <c r="O3041" s="6" t="str">
        <f>VLOOKUP(B3041,Master!$A$2:$C$11,2,FALSE)</f>
        <v>Europe</v>
      </c>
      <c r="Q3041" s="39" t="str">
        <f>VLOOKUP(D3041,GL_Master!$A$1:$D$80,2,FALSE)</f>
        <v>BS</v>
      </c>
      <c r="R3041" s="39" t="str">
        <f>VLOOKUP(D3041,GL_Master!$A$1:$D$80,3,FALSE)</f>
        <v>Short-term loan and advances</v>
      </c>
      <c r="S3041" s="39" t="str">
        <f>VLOOKUP(D3041,GL_Master!$A$1:$D$80,4,FALSE)</f>
        <v>Prepaid expenses</v>
      </c>
    </row>
    <row r="3042" spans="1:19" x14ac:dyDescent="0.25">
      <c r="A3042" s="39" t="s">
        <v>262</v>
      </c>
      <c r="B3042" s="39" t="s">
        <v>239</v>
      </c>
      <c r="C3042" s="7">
        <v>43983</v>
      </c>
      <c r="D3042" s="39" t="s">
        <v>82</v>
      </c>
      <c r="E3042" s="39">
        <v>1418</v>
      </c>
      <c r="F3042" s="82">
        <f t="shared" si="141"/>
        <v>1.4179999999999999</v>
      </c>
      <c r="G3042" s="39">
        <f>VLOOKUP(N3042,Currecny_M!$A$1:$P$10,2,FALSE)</f>
        <v>83</v>
      </c>
      <c r="H3042" s="39">
        <f>MATCH(C3042,Currecny_M!$A$1:$P$1,0)</f>
        <v>4</v>
      </c>
      <c r="I3042" s="39">
        <f>VLOOKUP(N3042,Currecny_M!$A$1:$P$10,MATCH(Database!C3042,Currecny_M!$A$1:$P$1,0),FALSE)</f>
        <v>84.67</v>
      </c>
      <c r="J3042" s="82">
        <f t="shared" si="142"/>
        <v>120.06206</v>
      </c>
      <c r="K3042" s="39">
        <f>VLOOKUP('Cover page'!$B$6,Currecny_M!$A$1:$P$10,MATCH(Database!C3042,Currecny_M!$A$1:$P$1,0),FALSE)</f>
        <v>1</v>
      </c>
      <c r="L3042" s="82">
        <f t="shared" si="143"/>
        <v>120.06206</v>
      </c>
      <c r="M3042" s="82">
        <f>((E3042/$F$1)*VLOOKUP(N3042,Currecny_M!$A$1:$P$10,MATCH(Database!C3042,Currecny_M!$A$1:$P$1,0),FALSE))/VLOOKUP('Cover page'!$B$6,Currecny_M!$A$1:$P$10,MATCH(Database!C3042,Currecny_M!$A$1:$P$1,0),FALSE)</f>
        <v>120.06206</v>
      </c>
      <c r="N3042" s="6" t="str">
        <f>VLOOKUP(B3042,Master!$A$2:$C$11,3,FALSE)</f>
        <v>Euro</v>
      </c>
      <c r="O3042" s="6" t="str">
        <f>VLOOKUP(B3042,Master!$A$2:$C$11,2,FALSE)</f>
        <v>Europe</v>
      </c>
      <c r="Q3042" s="39" t="str">
        <f>VLOOKUP(D3042,GL_Master!$A$1:$D$80,2,FALSE)</f>
        <v>BS</v>
      </c>
      <c r="R3042" s="39" t="str">
        <f>VLOOKUP(D3042,GL_Master!$A$1:$D$80,3,FALSE)</f>
        <v>Short-term loan and advances</v>
      </c>
      <c r="S3042" s="39" t="str">
        <f>VLOOKUP(D3042,GL_Master!$A$1:$D$80,4,FALSE)</f>
        <v>Advance to vendor/employees</v>
      </c>
    </row>
    <row r="3043" spans="1:19" x14ac:dyDescent="0.25">
      <c r="A3043" s="39" t="s">
        <v>262</v>
      </c>
      <c r="B3043" s="39" t="s">
        <v>239</v>
      </c>
      <c r="C3043" s="7">
        <v>43983</v>
      </c>
      <c r="D3043" s="39" t="s">
        <v>83</v>
      </c>
      <c r="E3043" s="39">
        <v>911</v>
      </c>
      <c r="F3043" s="82">
        <f t="shared" si="141"/>
        <v>0.91100000000000003</v>
      </c>
      <c r="G3043" s="39">
        <f>VLOOKUP(N3043,Currecny_M!$A$1:$P$10,2,FALSE)</f>
        <v>83</v>
      </c>
      <c r="H3043" s="39">
        <f>MATCH(C3043,Currecny_M!$A$1:$P$1,0)</f>
        <v>4</v>
      </c>
      <c r="I3043" s="39">
        <f>VLOOKUP(N3043,Currecny_M!$A$1:$P$10,MATCH(Database!C3043,Currecny_M!$A$1:$P$1,0),FALSE)</f>
        <v>84.67</v>
      </c>
      <c r="J3043" s="82">
        <f t="shared" si="142"/>
        <v>77.134370000000004</v>
      </c>
      <c r="K3043" s="39">
        <f>VLOOKUP('Cover page'!$B$6,Currecny_M!$A$1:$P$10,MATCH(Database!C3043,Currecny_M!$A$1:$P$1,0),FALSE)</f>
        <v>1</v>
      </c>
      <c r="L3043" s="82">
        <f t="shared" si="143"/>
        <v>77.134370000000004</v>
      </c>
      <c r="M3043" s="82">
        <f>((E3043/$F$1)*VLOOKUP(N3043,Currecny_M!$A$1:$P$10,MATCH(Database!C3043,Currecny_M!$A$1:$P$1,0),FALSE))/VLOOKUP('Cover page'!$B$6,Currecny_M!$A$1:$P$10,MATCH(Database!C3043,Currecny_M!$A$1:$P$1,0),FALSE)</f>
        <v>77.134370000000004</v>
      </c>
      <c r="N3043" s="6" t="str">
        <f>VLOOKUP(B3043,Master!$A$2:$C$11,3,FALSE)</f>
        <v>Euro</v>
      </c>
      <c r="O3043" s="6" t="str">
        <f>VLOOKUP(B3043,Master!$A$2:$C$11,2,FALSE)</f>
        <v>Europe</v>
      </c>
      <c r="Q3043" s="39" t="str">
        <f>VLOOKUP(D3043,GL_Master!$A$1:$D$80,2,FALSE)</f>
        <v>BS</v>
      </c>
      <c r="R3043" s="39" t="str">
        <f>VLOOKUP(D3043,GL_Master!$A$1:$D$80,3,FALSE)</f>
        <v>Other Current Assets</v>
      </c>
      <c r="S3043" s="39" t="str">
        <f>VLOOKUP(D3043,GL_Master!$A$1:$D$80,4,FALSE)</f>
        <v>Security deposits ( Unsecured, considered good)</v>
      </c>
    </row>
    <row r="3044" spans="1:19" x14ac:dyDescent="0.25">
      <c r="A3044" s="39" t="s">
        <v>262</v>
      </c>
      <c r="B3044" s="39" t="s">
        <v>239</v>
      </c>
      <c r="C3044" s="7">
        <v>43983</v>
      </c>
      <c r="D3044" s="39" t="s">
        <v>246</v>
      </c>
      <c r="E3044" s="39">
        <v>-105680</v>
      </c>
      <c r="F3044" s="82">
        <f t="shared" si="141"/>
        <v>-105.68</v>
      </c>
      <c r="G3044" s="39">
        <f>VLOOKUP(N3044,Currecny_M!$A$1:$P$10,2,FALSE)</f>
        <v>83</v>
      </c>
      <c r="H3044" s="39">
        <f>MATCH(C3044,Currecny_M!$A$1:$P$1,0)</f>
        <v>4</v>
      </c>
      <c r="I3044" s="39">
        <f>VLOOKUP(N3044,Currecny_M!$A$1:$P$10,MATCH(Database!C3044,Currecny_M!$A$1:$P$1,0),FALSE)</f>
        <v>84.67</v>
      </c>
      <c r="J3044" s="82">
        <f t="shared" si="142"/>
        <v>-8947.9256000000005</v>
      </c>
      <c r="K3044" s="39">
        <f>VLOOKUP('Cover page'!$B$6,Currecny_M!$A$1:$P$10,MATCH(Database!C3044,Currecny_M!$A$1:$P$1,0),FALSE)</f>
        <v>1</v>
      </c>
      <c r="L3044" s="82">
        <f t="shared" si="143"/>
        <v>-8947.9256000000005</v>
      </c>
      <c r="M3044" s="82">
        <f>((E3044/$F$1)*VLOOKUP(N3044,Currecny_M!$A$1:$P$10,MATCH(Database!C3044,Currecny_M!$A$1:$P$1,0),FALSE))/VLOOKUP('Cover page'!$B$6,Currecny_M!$A$1:$P$10,MATCH(Database!C3044,Currecny_M!$A$1:$P$1,0),FALSE)</f>
        <v>-8947.9256000000005</v>
      </c>
      <c r="N3044" s="6" t="str">
        <f>VLOOKUP(B3044,Master!$A$2:$C$11,3,FALSE)</f>
        <v>Euro</v>
      </c>
      <c r="O3044" s="6" t="str">
        <f>VLOOKUP(B3044,Master!$A$2:$C$11,2,FALSE)</f>
        <v>Europe</v>
      </c>
      <c r="Q3044" s="39" t="str">
        <f>VLOOKUP(D3044,GL_Master!$A$1:$D$80,2,FALSE)</f>
        <v>PL</v>
      </c>
      <c r="R3044" s="39" t="str">
        <f>VLOOKUP(D3044,GL_Master!$A$1:$D$80,3,FALSE)</f>
        <v>Revenue from Operations</v>
      </c>
      <c r="S3044" s="39" t="str">
        <f>VLOOKUP(D3044,GL_Master!$A$1:$D$80,4,FALSE)</f>
        <v>Contract revenue</v>
      </c>
    </row>
    <row r="3045" spans="1:19" x14ac:dyDescent="0.25">
      <c r="A3045" s="39" t="s">
        <v>262</v>
      </c>
      <c r="B3045" s="39" t="s">
        <v>239</v>
      </c>
      <c r="C3045" s="7">
        <v>43983</v>
      </c>
      <c r="D3045" s="39" t="s">
        <v>134</v>
      </c>
      <c r="E3045" s="39">
        <v>-843</v>
      </c>
      <c r="F3045" s="82">
        <f t="shared" si="141"/>
        <v>-0.84299999999999997</v>
      </c>
      <c r="G3045" s="39">
        <f>VLOOKUP(N3045,Currecny_M!$A$1:$P$10,2,FALSE)</f>
        <v>83</v>
      </c>
      <c r="H3045" s="39">
        <f>MATCH(C3045,Currecny_M!$A$1:$P$1,0)</f>
        <v>4</v>
      </c>
      <c r="I3045" s="39">
        <f>VLOOKUP(N3045,Currecny_M!$A$1:$P$10,MATCH(Database!C3045,Currecny_M!$A$1:$P$1,0),FALSE)</f>
        <v>84.67</v>
      </c>
      <c r="J3045" s="82">
        <f t="shared" si="142"/>
        <v>-71.376810000000006</v>
      </c>
      <c r="K3045" s="39">
        <f>VLOOKUP('Cover page'!$B$6,Currecny_M!$A$1:$P$10,MATCH(Database!C3045,Currecny_M!$A$1:$P$1,0),FALSE)</f>
        <v>1</v>
      </c>
      <c r="L3045" s="82">
        <f t="shared" si="143"/>
        <v>-71.376810000000006</v>
      </c>
      <c r="M3045" s="82">
        <f>((E3045/$F$1)*VLOOKUP(N3045,Currecny_M!$A$1:$P$10,MATCH(Database!C3045,Currecny_M!$A$1:$P$1,0),FALSE))/VLOOKUP('Cover page'!$B$6,Currecny_M!$A$1:$P$10,MATCH(Database!C3045,Currecny_M!$A$1:$P$1,0),FALSE)</f>
        <v>-71.376810000000006</v>
      </c>
      <c r="N3045" s="6" t="str">
        <f>VLOOKUP(B3045,Master!$A$2:$C$11,3,FALSE)</f>
        <v>Euro</v>
      </c>
      <c r="O3045" s="6" t="str">
        <f>VLOOKUP(B3045,Master!$A$2:$C$11,2,FALSE)</f>
        <v>Europe</v>
      </c>
      <c r="Q3045" s="39" t="str">
        <f>VLOOKUP(D3045,GL_Master!$A$1:$D$80,2,FALSE)</f>
        <v>PL</v>
      </c>
      <c r="R3045" s="39" t="str">
        <f>VLOOKUP(D3045,GL_Master!$A$1:$D$80,3,FALSE)</f>
        <v>Other Income</v>
      </c>
      <c r="S3045" s="39" t="str">
        <f>VLOOKUP(D3045,GL_Master!$A$1:$D$80,4,FALSE)</f>
        <v>Other Income</v>
      </c>
    </row>
    <row r="3046" spans="1:19" x14ac:dyDescent="0.25">
      <c r="A3046" s="39" t="s">
        <v>262</v>
      </c>
      <c r="B3046" s="39" t="s">
        <v>239</v>
      </c>
      <c r="C3046" s="7">
        <v>43983</v>
      </c>
      <c r="D3046" s="39" t="s">
        <v>86</v>
      </c>
      <c r="E3046" s="39">
        <v>49</v>
      </c>
      <c r="F3046" s="82">
        <f t="shared" si="141"/>
        <v>4.9000000000000002E-2</v>
      </c>
      <c r="G3046" s="39">
        <f>VLOOKUP(N3046,Currecny_M!$A$1:$P$10,2,FALSE)</f>
        <v>83</v>
      </c>
      <c r="H3046" s="39">
        <f>MATCH(C3046,Currecny_M!$A$1:$P$1,0)</f>
        <v>4</v>
      </c>
      <c r="I3046" s="39">
        <f>VLOOKUP(N3046,Currecny_M!$A$1:$P$10,MATCH(Database!C3046,Currecny_M!$A$1:$P$1,0),FALSE)</f>
        <v>84.67</v>
      </c>
      <c r="J3046" s="82">
        <f t="shared" si="142"/>
        <v>4.1488300000000002</v>
      </c>
      <c r="K3046" s="39">
        <f>VLOOKUP('Cover page'!$B$6,Currecny_M!$A$1:$P$10,MATCH(Database!C3046,Currecny_M!$A$1:$P$1,0),FALSE)</f>
        <v>1</v>
      </c>
      <c r="L3046" s="82">
        <f t="shared" si="143"/>
        <v>4.1488300000000002</v>
      </c>
      <c r="M3046" s="82">
        <f>((E3046/$F$1)*VLOOKUP(N3046,Currecny_M!$A$1:$P$10,MATCH(Database!C3046,Currecny_M!$A$1:$P$1,0),FALSE))/VLOOKUP('Cover page'!$B$6,Currecny_M!$A$1:$P$10,MATCH(Database!C3046,Currecny_M!$A$1:$P$1,0),FALSE)</f>
        <v>4.1488300000000002</v>
      </c>
      <c r="N3046" s="6" t="str">
        <f>VLOOKUP(B3046,Master!$A$2:$C$11,3,FALSE)</f>
        <v>Euro</v>
      </c>
      <c r="O3046" s="6" t="str">
        <f>VLOOKUP(B3046,Master!$A$2:$C$11,2,FALSE)</f>
        <v>Europe</v>
      </c>
      <c r="Q3046" s="39" t="str">
        <f>VLOOKUP(D3046,GL_Master!$A$1:$D$80,2,FALSE)</f>
        <v>PL</v>
      </c>
      <c r="R3046" s="39" t="str">
        <f>VLOOKUP(D3046,GL_Master!$A$1:$D$80,3,FALSE)</f>
        <v>COGS</v>
      </c>
      <c r="S3046" s="39" t="str">
        <f>VLOOKUP(D3046,GL_Master!$A$1:$D$80,4,FALSE)</f>
        <v>Purchase of other traded goods</v>
      </c>
    </row>
    <row r="3047" spans="1:19" x14ac:dyDescent="0.25">
      <c r="A3047" s="39" t="s">
        <v>262</v>
      </c>
      <c r="B3047" s="39" t="s">
        <v>239</v>
      </c>
      <c r="C3047" s="7">
        <v>43983</v>
      </c>
      <c r="D3047" s="39" t="s">
        <v>87</v>
      </c>
      <c r="E3047" s="39">
        <v>25</v>
      </c>
      <c r="F3047" s="82">
        <f t="shared" si="141"/>
        <v>2.5000000000000001E-2</v>
      </c>
      <c r="G3047" s="39">
        <f>VLOOKUP(N3047,Currecny_M!$A$1:$P$10,2,FALSE)</f>
        <v>83</v>
      </c>
      <c r="H3047" s="39">
        <f>MATCH(C3047,Currecny_M!$A$1:$P$1,0)</f>
        <v>4</v>
      </c>
      <c r="I3047" s="39">
        <f>VLOOKUP(N3047,Currecny_M!$A$1:$P$10,MATCH(Database!C3047,Currecny_M!$A$1:$P$1,0),FALSE)</f>
        <v>84.67</v>
      </c>
      <c r="J3047" s="82">
        <f t="shared" si="142"/>
        <v>2.1167500000000001</v>
      </c>
      <c r="K3047" s="39">
        <f>VLOOKUP('Cover page'!$B$6,Currecny_M!$A$1:$P$10,MATCH(Database!C3047,Currecny_M!$A$1:$P$1,0),FALSE)</f>
        <v>1</v>
      </c>
      <c r="L3047" s="82">
        <f t="shared" si="143"/>
        <v>2.1167500000000001</v>
      </c>
      <c r="M3047" s="82">
        <f>((E3047/$F$1)*VLOOKUP(N3047,Currecny_M!$A$1:$P$10,MATCH(Database!C3047,Currecny_M!$A$1:$P$1,0),FALSE))/VLOOKUP('Cover page'!$B$6,Currecny_M!$A$1:$P$10,MATCH(Database!C3047,Currecny_M!$A$1:$P$1,0),FALSE)</f>
        <v>2.1167500000000001</v>
      </c>
      <c r="N3047" s="6" t="str">
        <f>VLOOKUP(B3047,Master!$A$2:$C$11,3,FALSE)</f>
        <v>Euro</v>
      </c>
      <c r="O3047" s="6" t="str">
        <f>VLOOKUP(B3047,Master!$A$2:$C$11,2,FALSE)</f>
        <v>Europe</v>
      </c>
      <c r="Q3047" s="39" t="str">
        <f>VLOOKUP(D3047,GL_Master!$A$1:$D$80,2,FALSE)</f>
        <v>PL</v>
      </c>
      <c r="R3047" s="39" t="str">
        <f>VLOOKUP(D3047,GL_Master!$A$1:$D$80,3,FALSE)</f>
        <v>COGS</v>
      </c>
      <c r="S3047" s="39" t="str">
        <f>VLOOKUP(D3047,GL_Master!$A$1:$D$80,4,FALSE)</f>
        <v>Civil, Installation, Commissioning and Other miscellaneous expenses</v>
      </c>
    </row>
    <row r="3048" spans="1:19" x14ac:dyDescent="0.25">
      <c r="A3048" s="39" t="s">
        <v>262</v>
      </c>
      <c r="B3048" s="39" t="s">
        <v>239</v>
      </c>
      <c r="C3048" s="7">
        <v>43983</v>
      </c>
      <c r="D3048" s="39" t="s">
        <v>88</v>
      </c>
      <c r="E3048" s="39">
        <v>80</v>
      </c>
      <c r="F3048" s="82">
        <f t="shared" si="141"/>
        <v>0.08</v>
      </c>
      <c r="G3048" s="39">
        <f>VLOOKUP(N3048,Currecny_M!$A$1:$P$10,2,FALSE)</f>
        <v>83</v>
      </c>
      <c r="H3048" s="39">
        <f>MATCH(C3048,Currecny_M!$A$1:$P$1,0)</f>
        <v>4</v>
      </c>
      <c r="I3048" s="39">
        <f>VLOOKUP(N3048,Currecny_M!$A$1:$P$10,MATCH(Database!C3048,Currecny_M!$A$1:$P$1,0),FALSE)</f>
        <v>84.67</v>
      </c>
      <c r="J3048" s="82">
        <f t="shared" si="142"/>
        <v>6.7736000000000001</v>
      </c>
      <c r="K3048" s="39">
        <f>VLOOKUP('Cover page'!$B$6,Currecny_M!$A$1:$P$10,MATCH(Database!C3048,Currecny_M!$A$1:$P$1,0),FALSE)</f>
        <v>1</v>
      </c>
      <c r="L3048" s="82">
        <f t="shared" si="143"/>
        <v>6.7736000000000001</v>
      </c>
      <c r="M3048" s="82">
        <f>((E3048/$F$1)*VLOOKUP(N3048,Currecny_M!$A$1:$P$10,MATCH(Database!C3048,Currecny_M!$A$1:$P$1,0),FALSE))/VLOOKUP('Cover page'!$B$6,Currecny_M!$A$1:$P$10,MATCH(Database!C3048,Currecny_M!$A$1:$P$1,0),FALSE)</f>
        <v>6.7736000000000001</v>
      </c>
      <c r="N3048" s="6" t="str">
        <f>VLOOKUP(B3048,Master!$A$2:$C$11,3,FALSE)</f>
        <v>Euro</v>
      </c>
      <c r="O3048" s="6" t="str">
        <f>VLOOKUP(B3048,Master!$A$2:$C$11,2,FALSE)</f>
        <v>Europe</v>
      </c>
      <c r="Q3048" s="39" t="str">
        <f>VLOOKUP(D3048,GL_Master!$A$1:$D$80,2,FALSE)</f>
        <v>PL</v>
      </c>
      <c r="R3048" s="39" t="str">
        <f>VLOOKUP(D3048,GL_Master!$A$1:$D$80,3,FALSE)</f>
        <v>COGS</v>
      </c>
      <c r="S3048" s="39" t="str">
        <f>VLOOKUP(D3048,GL_Master!$A$1:$D$80,4,FALSE)</f>
        <v>Civil, Installation, Commissioning and Other miscellaneous expenses</v>
      </c>
    </row>
    <row r="3049" spans="1:19" x14ac:dyDescent="0.25">
      <c r="A3049" s="39" t="s">
        <v>262</v>
      </c>
      <c r="B3049" s="39" t="s">
        <v>239</v>
      </c>
      <c r="C3049" s="7">
        <v>43983</v>
      </c>
      <c r="D3049" s="39" t="s">
        <v>89</v>
      </c>
      <c r="E3049" s="39">
        <v>146</v>
      </c>
      <c r="F3049" s="82">
        <f t="shared" si="141"/>
        <v>0.14599999999999999</v>
      </c>
      <c r="G3049" s="39">
        <f>VLOOKUP(N3049,Currecny_M!$A$1:$P$10,2,FALSE)</f>
        <v>83</v>
      </c>
      <c r="H3049" s="39">
        <f>MATCH(C3049,Currecny_M!$A$1:$P$1,0)</f>
        <v>4</v>
      </c>
      <c r="I3049" s="39">
        <f>VLOOKUP(N3049,Currecny_M!$A$1:$P$10,MATCH(Database!C3049,Currecny_M!$A$1:$P$1,0),FALSE)</f>
        <v>84.67</v>
      </c>
      <c r="J3049" s="82">
        <f t="shared" si="142"/>
        <v>12.36182</v>
      </c>
      <c r="K3049" s="39">
        <f>VLOOKUP('Cover page'!$B$6,Currecny_M!$A$1:$P$10,MATCH(Database!C3049,Currecny_M!$A$1:$P$1,0),FALSE)</f>
        <v>1</v>
      </c>
      <c r="L3049" s="82">
        <f t="shared" si="143"/>
        <v>12.36182</v>
      </c>
      <c r="M3049" s="82">
        <f>((E3049/$F$1)*VLOOKUP(N3049,Currecny_M!$A$1:$P$10,MATCH(Database!C3049,Currecny_M!$A$1:$P$1,0),FALSE))/VLOOKUP('Cover page'!$B$6,Currecny_M!$A$1:$P$10,MATCH(Database!C3049,Currecny_M!$A$1:$P$1,0),FALSE)</f>
        <v>12.36182</v>
      </c>
      <c r="N3049" s="6" t="str">
        <f>VLOOKUP(B3049,Master!$A$2:$C$11,3,FALSE)</f>
        <v>Euro</v>
      </c>
      <c r="O3049" s="6" t="str">
        <f>VLOOKUP(B3049,Master!$A$2:$C$11,2,FALSE)</f>
        <v>Europe</v>
      </c>
      <c r="Q3049" s="39" t="str">
        <f>VLOOKUP(D3049,GL_Master!$A$1:$D$80,2,FALSE)</f>
        <v>PL</v>
      </c>
      <c r="R3049" s="39" t="str">
        <f>VLOOKUP(D3049,GL_Master!$A$1:$D$80,3,FALSE)</f>
        <v>COGS</v>
      </c>
      <c r="S3049" s="39" t="str">
        <f>VLOOKUP(D3049,GL_Master!$A$1:$D$80,4,FALSE)</f>
        <v>project Expenses</v>
      </c>
    </row>
    <row r="3050" spans="1:19" x14ac:dyDescent="0.25">
      <c r="A3050" s="39" t="s">
        <v>262</v>
      </c>
      <c r="B3050" s="39" t="s">
        <v>239</v>
      </c>
      <c r="C3050" s="7">
        <v>43983</v>
      </c>
      <c r="D3050" s="39" t="s">
        <v>90</v>
      </c>
      <c r="E3050" s="39">
        <v>49</v>
      </c>
      <c r="F3050" s="82">
        <f t="shared" si="141"/>
        <v>4.9000000000000002E-2</v>
      </c>
      <c r="G3050" s="39">
        <f>VLOOKUP(N3050,Currecny_M!$A$1:$P$10,2,FALSE)</f>
        <v>83</v>
      </c>
      <c r="H3050" s="39">
        <f>MATCH(C3050,Currecny_M!$A$1:$P$1,0)</f>
        <v>4</v>
      </c>
      <c r="I3050" s="39">
        <f>VLOOKUP(N3050,Currecny_M!$A$1:$P$10,MATCH(Database!C3050,Currecny_M!$A$1:$P$1,0),FALSE)</f>
        <v>84.67</v>
      </c>
      <c r="J3050" s="82">
        <f t="shared" si="142"/>
        <v>4.1488300000000002</v>
      </c>
      <c r="K3050" s="39">
        <f>VLOOKUP('Cover page'!$B$6,Currecny_M!$A$1:$P$10,MATCH(Database!C3050,Currecny_M!$A$1:$P$1,0),FALSE)</f>
        <v>1</v>
      </c>
      <c r="L3050" s="82">
        <f t="shared" si="143"/>
        <v>4.1488300000000002</v>
      </c>
      <c r="M3050" s="82">
        <f>((E3050/$F$1)*VLOOKUP(N3050,Currecny_M!$A$1:$P$10,MATCH(Database!C3050,Currecny_M!$A$1:$P$1,0),FALSE))/VLOOKUP('Cover page'!$B$6,Currecny_M!$A$1:$P$10,MATCH(Database!C3050,Currecny_M!$A$1:$P$1,0),FALSE)</f>
        <v>4.1488300000000002</v>
      </c>
      <c r="N3050" s="6" t="str">
        <f>VLOOKUP(B3050,Master!$A$2:$C$11,3,FALSE)</f>
        <v>Euro</v>
      </c>
      <c r="O3050" s="6" t="str">
        <f>VLOOKUP(B3050,Master!$A$2:$C$11,2,FALSE)</f>
        <v>Europe</v>
      </c>
      <c r="Q3050" s="39" t="str">
        <f>VLOOKUP(D3050,GL_Master!$A$1:$D$80,2,FALSE)</f>
        <v>PL</v>
      </c>
      <c r="R3050" s="39" t="str">
        <f>VLOOKUP(D3050,GL_Master!$A$1:$D$80,3,FALSE)</f>
        <v>Office utility</v>
      </c>
      <c r="S3050" s="39" t="str">
        <f>VLOOKUP(D3050,GL_Master!$A$1:$D$80,4,FALSE)</f>
        <v>Electricity Expenses</v>
      </c>
    </row>
    <row r="3051" spans="1:19" x14ac:dyDescent="0.25">
      <c r="A3051" s="39" t="s">
        <v>262</v>
      </c>
      <c r="B3051" s="39" t="s">
        <v>239</v>
      </c>
      <c r="C3051" s="7">
        <v>43983</v>
      </c>
      <c r="D3051" s="39" t="s">
        <v>91</v>
      </c>
      <c r="E3051" s="39">
        <v>101</v>
      </c>
      <c r="F3051" s="82">
        <f t="shared" si="141"/>
        <v>0.10100000000000001</v>
      </c>
      <c r="G3051" s="39">
        <f>VLOOKUP(N3051,Currecny_M!$A$1:$P$10,2,FALSE)</f>
        <v>83</v>
      </c>
      <c r="H3051" s="39">
        <f>MATCH(C3051,Currecny_M!$A$1:$P$1,0)</f>
        <v>4</v>
      </c>
      <c r="I3051" s="39">
        <f>VLOOKUP(N3051,Currecny_M!$A$1:$P$10,MATCH(Database!C3051,Currecny_M!$A$1:$P$1,0),FALSE)</f>
        <v>84.67</v>
      </c>
      <c r="J3051" s="82">
        <f t="shared" si="142"/>
        <v>8.5516700000000014</v>
      </c>
      <c r="K3051" s="39">
        <f>VLOOKUP('Cover page'!$B$6,Currecny_M!$A$1:$P$10,MATCH(Database!C3051,Currecny_M!$A$1:$P$1,0),FALSE)</f>
        <v>1</v>
      </c>
      <c r="L3051" s="82">
        <f t="shared" si="143"/>
        <v>8.5516700000000014</v>
      </c>
      <c r="M3051" s="82">
        <f>((E3051/$F$1)*VLOOKUP(N3051,Currecny_M!$A$1:$P$10,MATCH(Database!C3051,Currecny_M!$A$1:$P$1,0),FALSE))/VLOOKUP('Cover page'!$B$6,Currecny_M!$A$1:$P$10,MATCH(Database!C3051,Currecny_M!$A$1:$P$1,0),FALSE)</f>
        <v>8.5516700000000014</v>
      </c>
      <c r="N3051" s="6" t="str">
        <f>VLOOKUP(B3051,Master!$A$2:$C$11,3,FALSE)</f>
        <v>Euro</v>
      </c>
      <c r="O3051" s="6" t="str">
        <f>VLOOKUP(B3051,Master!$A$2:$C$11,2,FALSE)</f>
        <v>Europe</v>
      </c>
      <c r="Q3051" s="39" t="str">
        <f>VLOOKUP(D3051,GL_Master!$A$1:$D$80,2,FALSE)</f>
        <v>PL</v>
      </c>
      <c r="R3051" s="39" t="str">
        <f>VLOOKUP(D3051,GL_Master!$A$1:$D$80,3,FALSE)</f>
        <v>Misc. expenses</v>
      </c>
      <c r="S3051" s="39" t="str">
        <f>VLOOKUP(D3051,GL_Master!$A$1:$D$80,4,FALSE)</f>
        <v>Repair &amp; Maintenance</v>
      </c>
    </row>
    <row r="3052" spans="1:19" x14ac:dyDescent="0.25">
      <c r="A3052" s="39" t="s">
        <v>262</v>
      </c>
      <c r="B3052" s="39" t="s">
        <v>239</v>
      </c>
      <c r="C3052" s="7">
        <v>43983</v>
      </c>
      <c r="D3052" s="39" t="s">
        <v>92</v>
      </c>
      <c r="E3052" s="39">
        <v>77</v>
      </c>
      <c r="F3052" s="82">
        <f t="shared" si="141"/>
        <v>7.6999999999999999E-2</v>
      </c>
      <c r="G3052" s="39">
        <f>VLOOKUP(N3052,Currecny_M!$A$1:$P$10,2,FALSE)</f>
        <v>83</v>
      </c>
      <c r="H3052" s="39">
        <f>MATCH(C3052,Currecny_M!$A$1:$P$1,0)</f>
        <v>4</v>
      </c>
      <c r="I3052" s="39">
        <f>VLOOKUP(N3052,Currecny_M!$A$1:$P$10,MATCH(Database!C3052,Currecny_M!$A$1:$P$1,0),FALSE)</f>
        <v>84.67</v>
      </c>
      <c r="J3052" s="82">
        <f t="shared" si="142"/>
        <v>6.51959</v>
      </c>
      <c r="K3052" s="39">
        <f>VLOOKUP('Cover page'!$B$6,Currecny_M!$A$1:$P$10,MATCH(Database!C3052,Currecny_M!$A$1:$P$1,0),FALSE)</f>
        <v>1</v>
      </c>
      <c r="L3052" s="82">
        <f t="shared" si="143"/>
        <v>6.51959</v>
      </c>
      <c r="M3052" s="82">
        <f>((E3052/$F$1)*VLOOKUP(N3052,Currecny_M!$A$1:$P$10,MATCH(Database!C3052,Currecny_M!$A$1:$P$1,0),FALSE))/VLOOKUP('Cover page'!$B$6,Currecny_M!$A$1:$P$10,MATCH(Database!C3052,Currecny_M!$A$1:$P$1,0),FALSE)</f>
        <v>6.51959</v>
      </c>
      <c r="N3052" s="6" t="str">
        <f>VLOOKUP(B3052,Master!$A$2:$C$11,3,FALSE)</f>
        <v>Euro</v>
      </c>
      <c r="O3052" s="6" t="str">
        <f>VLOOKUP(B3052,Master!$A$2:$C$11,2,FALSE)</f>
        <v>Europe</v>
      </c>
      <c r="Q3052" s="39" t="str">
        <f>VLOOKUP(D3052,GL_Master!$A$1:$D$80,2,FALSE)</f>
        <v>PL</v>
      </c>
      <c r="R3052" s="39" t="str">
        <f>VLOOKUP(D3052,GL_Master!$A$1:$D$80,3,FALSE)</f>
        <v>Misc. expenses</v>
      </c>
      <c r="S3052" s="39" t="str">
        <f>VLOOKUP(D3052,GL_Master!$A$1:$D$80,4,FALSE)</f>
        <v>Repair &amp; Maintenance</v>
      </c>
    </row>
    <row r="3053" spans="1:19" x14ac:dyDescent="0.25">
      <c r="A3053" s="39" t="s">
        <v>262</v>
      </c>
      <c r="B3053" s="39" t="s">
        <v>239</v>
      </c>
      <c r="C3053" s="7">
        <v>43983</v>
      </c>
      <c r="D3053" s="39" t="s">
        <v>93</v>
      </c>
      <c r="E3053" s="39">
        <v>902</v>
      </c>
      <c r="F3053" s="82">
        <f t="shared" si="141"/>
        <v>0.90200000000000002</v>
      </c>
      <c r="G3053" s="39">
        <f>VLOOKUP(N3053,Currecny_M!$A$1:$P$10,2,FALSE)</f>
        <v>83</v>
      </c>
      <c r="H3053" s="39">
        <f>MATCH(C3053,Currecny_M!$A$1:$P$1,0)</f>
        <v>4</v>
      </c>
      <c r="I3053" s="39">
        <f>VLOOKUP(N3053,Currecny_M!$A$1:$P$10,MATCH(Database!C3053,Currecny_M!$A$1:$P$1,0),FALSE)</f>
        <v>84.67</v>
      </c>
      <c r="J3053" s="82">
        <f t="shared" si="142"/>
        <v>76.372340000000008</v>
      </c>
      <c r="K3053" s="39">
        <f>VLOOKUP('Cover page'!$B$6,Currecny_M!$A$1:$P$10,MATCH(Database!C3053,Currecny_M!$A$1:$P$1,0),FALSE)</f>
        <v>1</v>
      </c>
      <c r="L3053" s="82">
        <f t="shared" si="143"/>
        <v>76.372340000000008</v>
      </c>
      <c r="M3053" s="82">
        <f>((E3053/$F$1)*VLOOKUP(N3053,Currecny_M!$A$1:$P$10,MATCH(Database!C3053,Currecny_M!$A$1:$P$1,0),FALSE))/VLOOKUP('Cover page'!$B$6,Currecny_M!$A$1:$P$10,MATCH(Database!C3053,Currecny_M!$A$1:$P$1,0),FALSE)</f>
        <v>76.372340000000008</v>
      </c>
      <c r="N3053" s="6" t="str">
        <f>VLOOKUP(B3053,Master!$A$2:$C$11,3,FALSE)</f>
        <v>Euro</v>
      </c>
      <c r="O3053" s="6" t="str">
        <f>VLOOKUP(B3053,Master!$A$2:$C$11,2,FALSE)</f>
        <v>Europe</v>
      </c>
      <c r="Q3053" s="39" t="str">
        <f>VLOOKUP(D3053,GL_Master!$A$1:$D$80,2,FALSE)</f>
        <v>PL</v>
      </c>
      <c r="R3053" s="39" t="str">
        <f>VLOOKUP(D3053,GL_Master!$A$1:$D$80,3,FALSE)</f>
        <v>Salary wages &amp; benefits</v>
      </c>
      <c r="S3053" s="39" t="str">
        <f>VLOOKUP(D3053,GL_Master!$A$1:$D$80,4,FALSE)</f>
        <v>Employee benefits expense</v>
      </c>
    </row>
    <row r="3054" spans="1:19" x14ac:dyDescent="0.25">
      <c r="A3054" s="39" t="s">
        <v>262</v>
      </c>
      <c r="B3054" s="39" t="s">
        <v>239</v>
      </c>
      <c r="C3054" s="7">
        <v>43983</v>
      </c>
      <c r="D3054" s="39" t="s">
        <v>33</v>
      </c>
      <c r="E3054" s="39">
        <v>26</v>
      </c>
      <c r="F3054" s="82">
        <f t="shared" si="141"/>
        <v>2.5999999999999999E-2</v>
      </c>
      <c r="G3054" s="39">
        <f>VLOOKUP(N3054,Currecny_M!$A$1:$P$10,2,FALSE)</f>
        <v>83</v>
      </c>
      <c r="H3054" s="39">
        <f>MATCH(C3054,Currecny_M!$A$1:$P$1,0)</f>
        <v>4</v>
      </c>
      <c r="I3054" s="39">
        <f>VLOOKUP(N3054,Currecny_M!$A$1:$P$10,MATCH(Database!C3054,Currecny_M!$A$1:$P$1,0),FALSE)</f>
        <v>84.67</v>
      </c>
      <c r="J3054" s="82">
        <f t="shared" si="142"/>
        <v>2.2014200000000002</v>
      </c>
      <c r="K3054" s="39">
        <f>VLOOKUP('Cover page'!$B$6,Currecny_M!$A$1:$P$10,MATCH(Database!C3054,Currecny_M!$A$1:$P$1,0),FALSE)</f>
        <v>1</v>
      </c>
      <c r="L3054" s="82">
        <f t="shared" si="143"/>
        <v>2.2014200000000002</v>
      </c>
      <c r="M3054" s="82">
        <f>((E3054/$F$1)*VLOOKUP(N3054,Currecny_M!$A$1:$P$10,MATCH(Database!C3054,Currecny_M!$A$1:$P$1,0),FALSE))/VLOOKUP('Cover page'!$B$6,Currecny_M!$A$1:$P$10,MATCH(Database!C3054,Currecny_M!$A$1:$P$1,0),FALSE)</f>
        <v>2.2014200000000002</v>
      </c>
      <c r="N3054" s="6" t="str">
        <f>VLOOKUP(B3054,Master!$A$2:$C$11,3,FALSE)</f>
        <v>Euro</v>
      </c>
      <c r="O3054" s="6" t="str">
        <f>VLOOKUP(B3054,Master!$A$2:$C$11,2,FALSE)</f>
        <v>Europe</v>
      </c>
      <c r="Q3054" s="39" t="str">
        <f>VLOOKUP(D3054,GL_Master!$A$1:$D$80,2,FALSE)</f>
        <v>PL</v>
      </c>
      <c r="R3054" s="39" t="str">
        <f>VLOOKUP(D3054,GL_Master!$A$1:$D$80,3,FALSE)</f>
        <v>Staff welfare expenses</v>
      </c>
      <c r="S3054" s="39" t="str">
        <f>VLOOKUP(D3054,GL_Master!$A$1:$D$80,4,FALSE)</f>
        <v>Other staff welfare</v>
      </c>
    </row>
    <row r="3055" spans="1:19" x14ac:dyDescent="0.25">
      <c r="A3055" s="39" t="s">
        <v>262</v>
      </c>
      <c r="B3055" s="39" t="s">
        <v>239</v>
      </c>
      <c r="C3055" s="7">
        <v>43983</v>
      </c>
      <c r="D3055" s="39" t="s">
        <v>94</v>
      </c>
      <c r="E3055" s="39">
        <v>155</v>
      </c>
      <c r="F3055" s="82">
        <f t="shared" si="141"/>
        <v>0.155</v>
      </c>
      <c r="G3055" s="39">
        <f>VLOOKUP(N3055,Currecny_M!$A$1:$P$10,2,FALSE)</f>
        <v>83</v>
      </c>
      <c r="H3055" s="39">
        <f>MATCH(C3055,Currecny_M!$A$1:$P$1,0)</f>
        <v>4</v>
      </c>
      <c r="I3055" s="39">
        <f>VLOOKUP(N3055,Currecny_M!$A$1:$P$10,MATCH(Database!C3055,Currecny_M!$A$1:$P$1,0),FALSE)</f>
        <v>84.67</v>
      </c>
      <c r="J3055" s="82">
        <f t="shared" si="142"/>
        <v>13.123850000000001</v>
      </c>
      <c r="K3055" s="39">
        <f>VLOOKUP('Cover page'!$B$6,Currecny_M!$A$1:$P$10,MATCH(Database!C3055,Currecny_M!$A$1:$P$1,0),FALSE)</f>
        <v>1</v>
      </c>
      <c r="L3055" s="82">
        <f t="shared" si="143"/>
        <v>13.123850000000001</v>
      </c>
      <c r="M3055" s="82">
        <f>((E3055/$F$1)*VLOOKUP(N3055,Currecny_M!$A$1:$P$10,MATCH(Database!C3055,Currecny_M!$A$1:$P$1,0),FALSE))/VLOOKUP('Cover page'!$B$6,Currecny_M!$A$1:$P$10,MATCH(Database!C3055,Currecny_M!$A$1:$P$1,0),FALSE)</f>
        <v>13.123850000000001</v>
      </c>
      <c r="N3055" s="6" t="str">
        <f>VLOOKUP(B3055,Master!$A$2:$C$11,3,FALSE)</f>
        <v>Euro</v>
      </c>
      <c r="O3055" s="6" t="str">
        <f>VLOOKUP(B3055,Master!$A$2:$C$11,2,FALSE)</f>
        <v>Europe</v>
      </c>
      <c r="Q3055" s="39" t="str">
        <f>VLOOKUP(D3055,GL_Master!$A$1:$D$80,2,FALSE)</f>
        <v>PL</v>
      </c>
      <c r="R3055" s="39" t="str">
        <f>VLOOKUP(D3055,GL_Master!$A$1:$D$80,3,FALSE)</f>
        <v xml:space="preserve">Gratuity expenses </v>
      </c>
      <c r="S3055" s="39" t="str">
        <f>VLOOKUP(D3055,GL_Master!$A$1:$D$80,4,FALSE)</f>
        <v>Gratuity</v>
      </c>
    </row>
    <row r="3056" spans="1:19" x14ac:dyDescent="0.25">
      <c r="A3056" s="39" t="s">
        <v>262</v>
      </c>
      <c r="B3056" s="39" t="s">
        <v>239</v>
      </c>
      <c r="C3056" s="7">
        <v>43983</v>
      </c>
      <c r="D3056" s="39" t="s">
        <v>95</v>
      </c>
      <c r="E3056" s="39">
        <v>53</v>
      </c>
      <c r="F3056" s="82">
        <f t="shared" si="141"/>
        <v>5.2999999999999999E-2</v>
      </c>
      <c r="G3056" s="39">
        <f>VLOOKUP(N3056,Currecny_M!$A$1:$P$10,2,FALSE)</f>
        <v>83</v>
      </c>
      <c r="H3056" s="39">
        <f>MATCH(C3056,Currecny_M!$A$1:$P$1,0)</f>
        <v>4</v>
      </c>
      <c r="I3056" s="39">
        <f>VLOOKUP(N3056,Currecny_M!$A$1:$P$10,MATCH(Database!C3056,Currecny_M!$A$1:$P$1,0),FALSE)</f>
        <v>84.67</v>
      </c>
      <c r="J3056" s="82">
        <f t="shared" si="142"/>
        <v>4.4875100000000003</v>
      </c>
      <c r="K3056" s="39">
        <f>VLOOKUP('Cover page'!$B$6,Currecny_M!$A$1:$P$10,MATCH(Database!C3056,Currecny_M!$A$1:$P$1,0),FALSE)</f>
        <v>1</v>
      </c>
      <c r="L3056" s="82">
        <f t="shared" si="143"/>
        <v>4.4875100000000003</v>
      </c>
      <c r="M3056" s="82">
        <f>((E3056/$F$1)*VLOOKUP(N3056,Currecny_M!$A$1:$P$10,MATCH(Database!C3056,Currecny_M!$A$1:$P$1,0),FALSE))/VLOOKUP('Cover page'!$B$6,Currecny_M!$A$1:$P$10,MATCH(Database!C3056,Currecny_M!$A$1:$P$1,0),FALSE)</f>
        <v>4.4875100000000003</v>
      </c>
      <c r="N3056" s="6" t="str">
        <f>VLOOKUP(B3056,Master!$A$2:$C$11,3,FALSE)</f>
        <v>Euro</v>
      </c>
      <c r="O3056" s="6" t="str">
        <f>VLOOKUP(B3056,Master!$A$2:$C$11,2,FALSE)</f>
        <v>Europe</v>
      </c>
      <c r="Q3056" s="39" t="str">
        <f>VLOOKUP(D3056,GL_Master!$A$1:$D$80,2,FALSE)</f>
        <v>PL</v>
      </c>
      <c r="R3056" s="39" t="str">
        <f>VLOOKUP(D3056,GL_Master!$A$1:$D$80,3,FALSE)</f>
        <v>Salary wages &amp; benefits</v>
      </c>
      <c r="S3056" s="39" t="str">
        <f>VLOOKUP(D3056,GL_Master!$A$1:$D$80,4,FALSE)</f>
        <v>Employee benefits expense</v>
      </c>
    </row>
    <row r="3057" spans="1:19" x14ac:dyDescent="0.25">
      <c r="A3057" s="39" t="s">
        <v>262</v>
      </c>
      <c r="B3057" s="39" t="s">
        <v>239</v>
      </c>
      <c r="C3057" s="7">
        <v>43983</v>
      </c>
      <c r="D3057" s="39" t="s">
        <v>96</v>
      </c>
      <c r="E3057" s="39">
        <v>451</v>
      </c>
      <c r="F3057" s="82">
        <f t="shared" si="141"/>
        <v>0.45100000000000001</v>
      </c>
      <c r="G3057" s="39">
        <f>VLOOKUP(N3057,Currecny_M!$A$1:$P$10,2,FALSE)</f>
        <v>83</v>
      </c>
      <c r="H3057" s="39">
        <f>MATCH(C3057,Currecny_M!$A$1:$P$1,0)</f>
        <v>4</v>
      </c>
      <c r="I3057" s="39">
        <f>VLOOKUP(N3057,Currecny_M!$A$1:$P$10,MATCH(Database!C3057,Currecny_M!$A$1:$P$1,0),FALSE)</f>
        <v>84.67</v>
      </c>
      <c r="J3057" s="82">
        <f t="shared" si="142"/>
        <v>38.186170000000004</v>
      </c>
      <c r="K3057" s="39">
        <f>VLOOKUP('Cover page'!$B$6,Currecny_M!$A$1:$P$10,MATCH(Database!C3057,Currecny_M!$A$1:$P$1,0),FALSE)</f>
        <v>1</v>
      </c>
      <c r="L3057" s="82">
        <f t="shared" si="143"/>
        <v>38.186170000000004</v>
      </c>
      <c r="M3057" s="82">
        <f>((E3057/$F$1)*VLOOKUP(N3057,Currecny_M!$A$1:$P$10,MATCH(Database!C3057,Currecny_M!$A$1:$P$1,0),FALSE))/VLOOKUP('Cover page'!$B$6,Currecny_M!$A$1:$P$10,MATCH(Database!C3057,Currecny_M!$A$1:$P$1,0),FALSE)</f>
        <v>38.186170000000004</v>
      </c>
      <c r="N3057" s="6" t="str">
        <f>VLOOKUP(B3057,Master!$A$2:$C$11,3,FALSE)</f>
        <v>Euro</v>
      </c>
      <c r="O3057" s="6" t="str">
        <f>VLOOKUP(B3057,Master!$A$2:$C$11,2,FALSE)</f>
        <v>Europe</v>
      </c>
      <c r="Q3057" s="39" t="str">
        <f>VLOOKUP(D3057,GL_Master!$A$1:$D$80,2,FALSE)</f>
        <v>PL</v>
      </c>
      <c r="R3057" s="39" t="str">
        <f>VLOOKUP(D3057,GL_Master!$A$1:$D$80,3,FALSE)</f>
        <v>Salary wages &amp; benefits</v>
      </c>
      <c r="S3057" s="39" t="str">
        <f>VLOOKUP(D3057,GL_Master!$A$1:$D$80,4,FALSE)</f>
        <v>Employee benefits expense</v>
      </c>
    </row>
    <row r="3058" spans="1:19" x14ac:dyDescent="0.25">
      <c r="A3058" s="39" t="s">
        <v>262</v>
      </c>
      <c r="B3058" s="39" t="s">
        <v>239</v>
      </c>
      <c r="C3058" s="7">
        <v>43983</v>
      </c>
      <c r="D3058" s="39" t="s">
        <v>97</v>
      </c>
      <c r="E3058" s="39">
        <v>26</v>
      </c>
      <c r="F3058" s="82">
        <f t="shared" si="141"/>
        <v>2.5999999999999999E-2</v>
      </c>
      <c r="G3058" s="39">
        <f>VLOOKUP(N3058,Currecny_M!$A$1:$P$10,2,FALSE)</f>
        <v>83</v>
      </c>
      <c r="H3058" s="39">
        <f>MATCH(C3058,Currecny_M!$A$1:$P$1,0)</f>
        <v>4</v>
      </c>
      <c r="I3058" s="39">
        <f>VLOOKUP(N3058,Currecny_M!$A$1:$P$10,MATCH(Database!C3058,Currecny_M!$A$1:$P$1,0),FALSE)</f>
        <v>84.67</v>
      </c>
      <c r="J3058" s="82">
        <f t="shared" si="142"/>
        <v>2.2014200000000002</v>
      </c>
      <c r="K3058" s="39">
        <f>VLOOKUP('Cover page'!$B$6,Currecny_M!$A$1:$P$10,MATCH(Database!C3058,Currecny_M!$A$1:$P$1,0),FALSE)</f>
        <v>1</v>
      </c>
      <c r="L3058" s="82">
        <f t="shared" si="143"/>
        <v>2.2014200000000002</v>
      </c>
      <c r="M3058" s="82">
        <f>((E3058/$F$1)*VLOOKUP(N3058,Currecny_M!$A$1:$P$10,MATCH(Database!C3058,Currecny_M!$A$1:$P$1,0),FALSE))/VLOOKUP('Cover page'!$B$6,Currecny_M!$A$1:$P$10,MATCH(Database!C3058,Currecny_M!$A$1:$P$1,0),FALSE)</f>
        <v>2.2014200000000002</v>
      </c>
      <c r="N3058" s="6" t="str">
        <f>VLOOKUP(B3058,Master!$A$2:$C$11,3,FALSE)</f>
        <v>Euro</v>
      </c>
      <c r="O3058" s="6" t="str">
        <f>VLOOKUP(B3058,Master!$A$2:$C$11,2,FALSE)</f>
        <v>Europe</v>
      </c>
      <c r="Q3058" s="39" t="str">
        <f>VLOOKUP(D3058,GL_Master!$A$1:$D$80,2,FALSE)</f>
        <v>PL</v>
      </c>
      <c r="R3058" s="39" t="str">
        <f>VLOOKUP(D3058,GL_Master!$A$1:$D$80,3,FALSE)</f>
        <v>Salary wages &amp; benefits</v>
      </c>
      <c r="S3058" s="39" t="str">
        <f>VLOOKUP(D3058,GL_Master!$A$1:$D$80,4,FALSE)</f>
        <v>Employee benefits expense</v>
      </c>
    </row>
    <row r="3059" spans="1:19" x14ac:dyDescent="0.25">
      <c r="A3059" s="39" t="s">
        <v>262</v>
      </c>
      <c r="B3059" s="39" t="s">
        <v>239</v>
      </c>
      <c r="C3059" s="7">
        <v>43983</v>
      </c>
      <c r="D3059" s="39" t="s">
        <v>98</v>
      </c>
      <c r="E3059" s="39">
        <v>51</v>
      </c>
      <c r="F3059" s="82">
        <f t="shared" si="141"/>
        <v>5.0999999999999997E-2</v>
      </c>
      <c r="G3059" s="39">
        <f>VLOOKUP(N3059,Currecny_M!$A$1:$P$10,2,FALSE)</f>
        <v>83</v>
      </c>
      <c r="H3059" s="39">
        <f>MATCH(C3059,Currecny_M!$A$1:$P$1,0)</f>
        <v>4</v>
      </c>
      <c r="I3059" s="39">
        <f>VLOOKUP(N3059,Currecny_M!$A$1:$P$10,MATCH(Database!C3059,Currecny_M!$A$1:$P$1,0),FALSE)</f>
        <v>84.67</v>
      </c>
      <c r="J3059" s="82">
        <f t="shared" si="142"/>
        <v>4.3181699999999994</v>
      </c>
      <c r="K3059" s="39">
        <f>VLOOKUP('Cover page'!$B$6,Currecny_M!$A$1:$P$10,MATCH(Database!C3059,Currecny_M!$A$1:$P$1,0),FALSE)</f>
        <v>1</v>
      </c>
      <c r="L3059" s="82">
        <f t="shared" si="143"/>
        <v>4.3181699999999994</v>
      </c>
      <c r="M3059" s="82">
        <f>((E3059/$F$1)*VLOOKUP(N3059,Currecny_M!$A$1:$P$10,MATCH(Database!C3059,Currecny_M!$A$1:$P$1,0),FALSE))/VLOOKUP('Cover page'!$B$6,Currecny_M!$A$1:$P$10,MATCH(Database!C3059,Currecny_M!$A$1:$P$1,0),FALSE)</f>
        <v>4.3181699999999994</v>
      </c>
      <c r="N3059" s="6" t="str">
        <f>VLOOKUP(B3059,Master!$A$2:$C$11,3,FALSE)</f>
        <v>Euro</v>
      </c>
      <c r="O3059" s="6" t="str">
        <f>VLOOKUP(B3059,Master!$A$2:$C$11,2,FALSE)</f>
        <v>Europe</v>
      </c>
      <c r="Q3059" s="39" t="str">
        <f>VLOOKUP(D3059,GL_Master!$A$1:$D$80,2,FALSE)</f>
        <v>PL</v>
      </c>
      <c r="R3059" s="39" t="str">
        <f>VLOOKUP(D3059,GL_Master!$A$1:$D$80,3,FALSE)</f>
        <v>Salary wages &amp; benefits</v>
      </c>
      <c r="S3059" s="39" t="str">
        <f>VLOOKUP(D3059,GL_Master!$A$1:$D$80,4,FALSE)</f>
        <v>Employee benefits expense</v>
      </c>
    </row>
    <row r="3060" spans="1:19" x14ac:dyDescent="0.25">
      <c r="A3060" s="39" t="s">
        <v>262</v>
      </c>
      <c r="B3060" s="39" t="s">
        <v>239</v>
      </c>
      <c r="C3060" s="7">
        <v>43983</v>
      </c>
      <c r="D3060" s="39" t="s">
        <v>99</v>
      </c>
      <c r="E3060" s="39">
        <v>25</v>
      </c>
      <c r="F3060" s="82">
        <f t="shared" si="141"/>
        <v>2.5000000000000001E-2</v>
      </c>
      <c r="G3060" s="39">
        <f>VLOOKUP(N3060,Currecny_M!$A$1:$P$10,2,FALSE)</f>
        <v>83</v>
      </c>
      <c r="H3060" s="39">
        <f>MATCH(C3060,Currecny_M!$A$1:$P$1,0)</f>
        <v>4</v>
      </c>
      <c r="I3060" s="39">
        <f>VLOOKUP(N3060,Currecny_M!$A$1:$P$10,MATCH(Database!C3060,Currecny_M!$A$1:$P$1,0),FALSE)</f>
        <v>84.67</v>
      </c>
      <c r="J3060" s="82">
        <f t="shared" si="142"/>
        <v>2.1167500000000001</v>
      </c>
      <c r="K3060" s="39">
        <f>VLOOKUP('Cover page'!$B$6,Currecny_M!$A$1:$P$10,MATCH(Database!C3060,Currecny_M!$A$1:$P$1,0),FALSE)</f>
        <v>1</v>
      </c>
      <c r="L3060" s="82">
        <f t="shared" si="143"/>
        <v>2.1167500000000001</v>
      </c>
      <c r="M3060" s="82">
        <f>((E3060/$F$1)*VLOOKUP(N3060,Currecny_M!$A$1:$P$10,MATCH(Database!C3060,Currecny_M!$A$1:$P$1,0),FALSE))/VLOOKUP('Cover page'!$B$6,Currecny_M!$A$1:$P$10,MATCH(Database!C3060,Currecny_M!$A$1:$P$1,0),FALSE)</f>
        <v>2.1167500000000001</v>
      </c>
      <c r="N3060" s="6" t="str">
        <f>VLOOKUP(B3060,Master!$A$2:$C$11,3,FALSE)</f>
        <v>Euro</v>
      </c>
      <c r="O3060" s="6" t="str">
        <f>VLOOKUP(B3060,Master!$A$2:$C$11,2,FALSE)</f>
        <v>Europe</v>
      </c>
      <c r="Q3060" s="39" t="str">
        <f>VLOOKUP(D3060,GL_Master!$A$1:$D$80,2,FALSE)</f>
        <v>PL</v>
      </c>
      <c r="R3060" s="39" t="str">
        <f>VLOOKUP(D3060,GL_Master!$A$1:$D$80,3,FALSE)</f>
        <v>Salary wages &amp; benefits</v>
      </c>
      <c r="S3060" s="39" t="str">
        <f>VLOOKUP(D3060,GL_Master!$A$1:$D$80,4,FALSE)</f>
        <v>Employee benefits expense</v>
      </c>
    </row>
    <row r="3061" spans="1:19" x14ac:dyDescent="0.25">
      <c r="A3061" s="39" t="s">
        <v>262</v>
      </c>
      <c r="B3061" s="39" t="s">
        <v>239</v>
      </c>
      <c r="C3061" s="7">
        <v>43983</v>
      </c>
      <c r="D3061" s="39" t="s">
        <v>100</v>
      </c>
      <c r="E3061" s="39">
        <v>182</v>
      </c>
      <c r="F3061" s="82">
        <f t="shared" si="141"/>
        <v>0.182</v>
      </c>
      <c r="G3061" s="39">
        <f>VLOOKUP(N3061,Currecny_M!$A$1:$P$10,2,FALSE)</f>
        <v>83</v>
      </c>
      <c r="H3061" s="39">
        <f>MATCH(C3061,Currecny_M!$A$1:$P$1,0)</f>
        <v>4</v>
      </c>
      <c r="I3061" s="39">
        <f>VLOOKUP(N3061,Currecny_M!$A$1:$P$10,MATCH(Database!C3061,Currecny_M!$A$1:$P$1,0),FALSE)</f>
        <v>84.67</v>
      </c>
      <c r="J3061" s="82">
        <f t="shared" si="142"/>
        <v>15.409940000000001</v>
      </c>
      <c r="K3061" s="39">
        <f>VLOOKUP('Cover page'!$B$6,Currecny_M!$A$1:$P$10,MATCH(Database!C3061,Currecny_M!$A$1:$P$1,0),FALSE)</f>
        <v>1</v>
      </c>
      <c r="L3061" s="82">
        <f t="shared" si="143"/>
        <v>15.409940000000001</v>
      </c>
      <c r="M3061" s="82">
        <f>((E3061/$F$1)*VLOOKUP(N3061,Currecny_M!$A$1:$P$10,MATCH(Database!C3061,Currecny_M!$A$1:$P$1,0),FALSE))/VLOOKUP('Cover page'!$B$6,Currecny_M!$A$1:$P$10,MATCH(Database!C3061,Currecny_M!$A$1:$P$1,0),FALSE)</f>
        <v>15.409940000000001</v>
      </c>
      <c r="N3061" s="6" t="str">
        <f>VLOOKUP(B3061,Master!$A$2:$C$11,3,FALSE)</f>
        <v>Euro</v>
      </c>
      <c r="O3061" s="6" t="str">
        <f>VLOOKUP(B3061,Master!$A$2:$C$11,2,FALSE)</f>
        <v>Europe</v>
      </c>
      <c r="Q3061" s="39" t="str">
        <f>VLOOKUP(D3061,GL_Master!$A$1:$D$80,2,FALSE)</f>
        <v>PL</v>
      </c>
      <c r="R3061" s="39" t="str">
        <f>VLOOKUP(D3061,GL_Master!$A$1:$D$80,3,FALSE)</f>
        <v>Salary wages &amp; benefits</v>
      </c>
      <c r="S3061" s="39" t="str">
        <f>VLOOKUP(D3061,GL_Master!$A$1:$D$80,4,FALSE)</f>
        <v>Employee benefits expense</v>
      </c>
    </row>
    <row r="3062" spans="1:19" x14ac:dyDescent="0.25">
      <c r="A3062" s="39" t="s">
        <v>262</v>
      </c>
      <c r="B3062" s="39" t="s">
        <v>239</v>
      </c>
      <c r="C3062" s="7">
        <v>43983</v>
      </c>
      <c r="D3062" s="39" t="s">
        <v>30</v>
      </c>
      <c r="E3062" s="39">
        <v>49</v>
      </c>
      <c r="F3062" s="82">
        <f t="shared" si="141"/>
        <v>4.9000000000000002E-2</v>
      </c>
      <c r="G3062" s="39">
        <f>VLOOKUP(N3062,Currecny_M!$A$1:$P$10,2,FALSE)</f>
        <v>83</v>
      </c>
      <c r="H3062" s="39">
        <f>MATCH(C3062,Currecny_M!$A$1:$P$1,0)</f>
        <v>4</v>
      </c>
      <c r="I3062" s="39">
        <f>VLOOKUP(N3062,Currecny_M!$A$1:$P$10,MATCH(Database!C3062,Currecny_M!$A$1:$P$1,0),FALSE)</f>
        <v>84.67</v>
      </c>
      <c r="J3062" s="82">
        <f t="shared" si="142"/>
        <v>4.1488300000000002</v>
      </c>
      <c r="K3062" s="39">
        <f>VLOOKUP('Cover page'!$B$6,Currecny_M!$A$1:$P$10,MATCH(Database!C3062,Currecny_M!$A$1:$P$1,0),FALSE)</f>
        <v>1</v>
      </c>
      <c r="L3062" s="82">
        <f t="shared" si="143"/>
        <v>4.1488300000000002</v>
      </c>
      <c r="M3062" s="82">
        <f>((E3062/$F$1)*VLOOKUP(N3062,Currecny_M!$A$1:$P$10,MATCH(Database!C3062,Currecny_M!$A$1:$P$1,0),FALSE))/VLOOKUP('Cover page'!$B$6,Currecny_M!$A$1:$P$10,MATCH(Database!C3062,Currecny_M!$A$1:$P$1,0),FALSE)</f>
        <v>4.1488300000000002</v>
      </c>
      <c r="N3062" s="6" t="str">
        <f>VLOOKUP(B3062,Master!$A$2:$C$11,3,FALSE)</f>
        <v>Euro</v>
      </c>
      <c r="O3062" s="6" t="str">
        <f>VLOOKUP(B3062,Master!$A$2:$C$11,2,FALSE)</f>
        <v>Europe</v>
      </c>
      <c r="Q3062" s="39" t="str">
        <f>VLOOKUP(D3062,GL_Master!$A$1:$D$80,2,FALSE)</f>
        <v>PL</v>
      </c>
      <c r="R3062" s="39" t="str">
        <f>VLOOKUP(D3062,GL_Master!$A$1:$D$80,3,FALSE)</f>
        <v>Travelling and conveyance</v>
      </c>
      <c r="S3062" s="39" t="str">
        <f>VLOOKUP(D3062,GL_Master!$A$1:$D$80,4,FALSE)</f>
        <v>Local conveyance</v>
      </c>
    </row>
    <row r="3063" spans="1:19" x14ac:dyDescent="0.25">
      <c r="A3063" s="39" t="s">
        <v>262</v>
      </c>
      <c r="B3063" s="39" t="s">
        <v>239</v>
      </c>
      <c r="C3063" s="7">
        <v>43983</v>
      </c>
      <c r="D3063" s="39" t="s">
        <v>31</v>
      </c>
      <c r="E3063" s="39">
        <v>26</v>
      </c>
      <c r="F3063" s="82">
        <f t="shared" si="141"/>
        <v>2.5999999999999999E-2</v>
      </c>
      <c r="G3063" s="39">
        <f>VLOOKUP(N3063,Currecny_M!$A$1:$P$10,2,FALSE)</f>
        <v>83</v>
      </c>
      <c r="H3063" s="39">
        <f>MATCH(C3063,Currecny_M!$A$1:$P$1,0)</f>
        <v>4</v>
      </c>
      <c r="I3063" s="39">
        <f>VLOOKUP(N3063,Currecny_M!$A$1:$P$10,MATCH(Database!C3063,Currecny_M!$A$1:$P$1,0),FALSE)</f>
        <v>84.67</v>
      </c>
      <c r="J3063" s="82">
        <f t="shared" si="142"/>
        <v>2.2014200000000002</v>
      </c>
      <c r="K3063" s="39">
        <f>VLOOKUP('Cover page'!$B$6,Currecny_M!$A$1:$P$10,MATCH(Database!C3063,Currecny_M!$A$1:$P$1,0),FALSE)</f>
        <v>1</v>
      </c>
      <c r="L3063" s="82">
        <f t="shared" si="143"/>
        <v>2.2014200000000002</v>
      </c>
      <c r="M3063" s="82">
        <f>((E3063/$F$1)*VLOOKUP(N3063,Currecny_M!$A$1:$P$10,MATCH(Database!C3063,Currecny_M!$A$1:$P$1,0),FALSE))/VLOOKUP('Cover page'!$B$6,Currecny_M!$A$1:$P$10,MATCH(Database!C3063,Currecny_M!$A$1:$P$1,0),FALSE)</f>
        <v>2.2014200000000002</v>
      </c>
      <c r="N3063" s="6" t="str">
        <f>VLOOKUP(B3063,Master!$A$2:$C$11,3,FALSE)</f>
        <v>Euro</v>
      </c>
      <c r="O3063" s="6" t="str">
        <f>VLOOKUP(B3063,Master!$A$2:$C$11,2,FALSE)</f>
        <v>Europe</v>
      </c>
      <c r="Q3063" s="39" t="str">
        <f>VLOOKUP(D3063,GL_Master!$A$1:$D$80,2,FALSE)</f>
        <v>PL</v>
      </c>
      <c r="R3063" s="39" t="str">
        <f>VLOOKUP(D3063,GL_Master!$A$1:$D$80,3,FALSE)</f>
        <v>Office expenses</v>
      </c>
      <c r="S3063" s="39" t="str">
        <f>VLOOKUP(D3063,GL_Master!$A$1:$D$80,4,FALSE)</f>
        <v>Parking charges</v>
      </c>
    </row>
    <row r="3064" spans="1:19" x14ac:dyDescent="0.25">
      <c r="A3064" s="39" t="s">
        <v>262</v>
      </c>
      <c r="B3064" s="39" t="s">
        <v>239</v>
      </c>
      <c r="C3064" s="7">
        <v>43983</v>
      </c>
      <c r="D3064" s="39" t="s">
        <v>101</v>
      </c>
      <c r="E3064" s="39">
        <v>25</v>
      </c>
      <c r="F3064" s="82">
        <f t="shared" si="141"/>
        <v>2.5000000000000001E-2</v>
      </c>
      <c r="G3064" s="39">
        <f>VLOOKUP(N3064,Currecny_M!$A$1:$P$10,2,FALSE)</f>
        <v>83</v>
      </c>
      <c r="H3064" s="39">
        <f>MATCH(C3064,Currecny_M!$A$1:$P$1,0)</f>
        <v>4</v>
      </c>
      <c r="I3064" s="39">
        <f>VLOOKUP(N3064,Currecny_M!$A$1:$P$10,MATCH(Database!C3064,Currecny_M!$A$1:$P$1,0),FALSE)</f>
        <v>84.67</v>
      </c>
      <c r="J3064" s="82">
        <f t="shared" si="142"/>
        <v>2.1167500000000001</v>
      </c>
      <c r="K3064" s="39">
        <f>VLOOKUP('Cover page'!$B$6,Currecny_M!$A$1:$P$10,MATCH(Database!C3064,Currecny_M!$A$1:$P$1,0),FALSE)</f>
        <v>1</v>
      </c>
      <c r="L3064" s="82">
        <f t="shared" si="143"/>
        <v>2.1167500000000001</v>
      </c>
      <c r="M3064" s="82">
        <f>((E3064/$F$1)*VLOOKUP(N3064,Currecny_M!$A$1:$P$10,MATCH(Database!C3064,Currecny_M!$A$1:$P$1,0),FALSE))/VLOOKUP('Cover page'!$B$6,Currecny_M!$A$1:$P$10,MATCH(Database!C3064,Currecny_M!$A$1:$P$1,0),FALSE)</f>
        <v>2.1167500000000001</v>
      </c>
      <c r="N3064" s="6" t="str">
        <f>VLOOKUP(B3064,Master!$A$2:$C$11,3,FALSE)</f>
        <v>Euro</v>
      </c>
      <c r="O3064" s="6" t="str">
        <f>VLOOKUP(B3064,Master!$A$2:$C$11,2,FALSE)</f>
        <v>Europe</v>
      </c>
      <c r="Q3064" s="39" t="str">
        <f>VLOOKUP(D3064,GL_Master!$A$1:$D$80,2,FALSE)</f>
        <v>PL</v>
      </c>
      <c r="R3064" s="39" t="str">
        <f>VLOOKUP(D3064,GL_Master!$A$1:$D$80,3,FALSE)</f>
        <v>COGS</v>
      </c>
      <c r="S3064" s="39" t="str">
        <f>VLOOKUP(D3064,GL_Master!$A$1:$D$80,4,FALSE)</f>
        <v>Purchase of other traded goods</v>
      </c>
    </row>
    <row r="3065" spans="1:19" x14ac:dyDescent="0.25">
      <c r="A3065" s="39" t="s">
        <v>262</v>
      </c>
      <c r="B3065" s="39" t="s">
        <v>239</v>
      </c>
      <c r="C3065" s="7">
        <v>43983</v>
      </c>
      <c r="D3065" s="39" t="s">
        <v>102</v>
      </c>
      <c r="E3065" s="39">
        <v>27</v>
      </c>
      <c r="F3065" s="82">
        <f t="shared" si="141"/>
        <v>2.7E-2</v>
      </c>
      <c r="G3065" s="39">
        <f>VLOOKUP(N3065,Currecny_M!$A$1:$P$10,2,FALSE)</f>
        <v>83</v>
      </c>
      <c r="H3065" s="39">
        <f>MATCH(C3065,Currecny_M!$A$1:$P$1,0)</f>
        <v>4</v>
      </c>
      <c r="I3065" s="39">
        <f>VLOOKUP(N3065,Currecny_M!$A$1:$P$10,MATCH(Database!C3065,Currecny_M!$A$1:$P$1,0),FALSE)</f>
        <v>84.67</v>
      </c>
      <c r="J3065" s="82">
        <f t="shared" si="142"/>
        <v>2.2860900000000002</v>
      </c>
      <c r="K3065" s="39">
        <f>VLOOKUP('Cover page'!$B$6,Currecny_M!$A$1:$P$10,MATCH(Database!C3065,Currecny_M!$A$1:$P$1,0),FALSE)</f>
        <v>1</v>
      </c>
      <c r="L3065" s="82">
        <f t="shared" si="143"/>
        <v>2.2860900000000002</v>
      </c>
      <c r="M3065" s="82">
        <f>((E3065/$F$1)*VLOOKUP(N3065,Currecny_M!$A$1:$P$10,MATCH(Database!C3065,Currecny_M!$A$1:$P$1,0),FALSE))/VLOOKUP('Cover page'!$B$6,Currecny_M!$A$1:$P$10,MATCH(Database!C3065,Currecny_M!$A$1:$P$1,0),FALSE)</f>
        <v>2.2860900000000002</v>
      </c>
      <c r="N3065" s="6" t="str">
        <f>VLOOKUP(B3065,Master!$A$2:$C$11,3,FALSE)</f>
        <v>Euro</v>
      </c>
      <c r="O3065" s="6" t="str">
        <f>VLOOKUP(B3065,Master!$A$2:$C$11,2,FALSE)</f>
        <v>Europe</v>
      </c>
      <c r="Q3065" s="39" t="str">
        <f>VLOOKUP(D3065,GL_Master!$A$1:$D$80,2,FALSE)</f>
        <v>PL</v>
      </c>
      <c r="R3065" s="39" t="str">
        <f>VLOOKUP(D3065,GL_Master!$A$1:$D$80,3,FALSE)</f>
        <v>Staff welfare expenses</v>
      </c>
      <c r="S3065" s="39" t="str">
        <f>VLOOKUP(D3065,GL_Master!$A$1:$D$80,4,FALSE)</f>
        <v>Diwali Expense</v>
      </c>
    </row>
    <row r="3066" spans="1:19" x14ac:dyDescent="0.25">
      <c r="A3066" s="39" t="s">
        <v>262</v>
      </c>
      <c r="B3066" s="39" t="s">
        <v>239</v>
      </c>
      <c r="C3066" s="7">
        <v>43983</v>
      </c>
      <c r="D3066" s="39" t="s">
        <v>20</v>
      </c>
      <c r="E3066" s="39">
        <v>52</v>
      </c>
      <c r="F3066" s="82">
        <f t="shared" si="141"/>
        <v>5.1999999999999998E-2</v>
      </c>
      <c r="G3066" s="39">
        <f>VLOOKUP(N3066,Currecny_M!$A$1:$P$10,2,FALSE)</f>
        <v>83</v>
      </c>
      <c r="H3066" s="39">
        <f>MATCH(C3066,Currecny_M!$A$1:$P$1,0)</f>
        <v>4</v>
      </c>
      <c r="I3066" s="39">
        <f>VLOOKUP(N3066,Currecny_M!$A$1:$P$10,MATCH(Database!C3066,Currecny_M!$A$1:$P$1,0),FALSE)</f>
        <v>84.67</v>
      </c>
      <c r="J3066" s="82">
        <f t="shared" si="142"/>
        <v>4.4028400000000003</v>
      </c>
      <c r="K3066" s="39">
        <f>VLOOKUP('Cover page'!$B$6,Currecny_M!$A$1:$P$10,MATCH(Database!C3066,Currecny_M!$A$1:$P$1,0),FALSE)</f>
        <v>1</v>
      </c>
      <c r="L3066" s="82">
        <f t="shared" si="143"/>
        <v>4.4028400000000003</v>
      </c>
      <c r="M3066" s="82">
        <f>((E3066/$F$1)*VLOOKUP(N3066,Currecny_M!$A$1:$P$10,MATCH(Database!C3066,Currecny_M!$A$1:$P$1,0),FALSE))/VLOOKUP('Cover page'!$B$6,Currecny_M!$A$1:$P$10,MATCH(Database!C3066,Currecny_M!$A$1:$P$1,0),FALSE)</f>
        <v>4.4028400000000003</v>
      </c>
      <c r="N3066" s="6" t="str">
        <f>VLOOKUP(B3066,Master!$A$2:$C$11,3,FALSE)</f>
        <v>Euro</v>
      </c>
      <c r="O3066" s="6" t="str">
        <f>VLOOKUP(B3066,Master!$A$2:$C$11,2,FALSE)</f>
        <v>Europe</v>
      </c>
      <c r="Q3066" s="39" t="str">
        <f>VLOOKUP(D3066,GL_Master!$A$1:$D$80,2,FALSE)</f>
        <v>PL</v>
      </c>
      <c r="R3066" s="39" t="str">
        <f>VLOOKUP(D3066,GL_Master!$A$1:$D$80,3,FALSE)</f>
        <v>Selling and Marketing expenses</v>
      </c>
      <c r="S3066" s="39" t="str">
        <f>VLOOKUP(D3066,GL_Master!$A$1:$D$80,4,FALSE)</f>
        <v>Business promotion</v>
      </c>
    </row>
    <row r="3067" spans="1:19" x14ac:dyDescent="0.25">
      <c r="A3067" s="39" t="s">
        <v>262</v>
      </c>
      <c r="B3067" s="39" t="s">
        <v>239</v>
      </c>
      <c r="C3067" s="7">
        <v>43983</v>
      </c>
      <c r="D3067" s="39" t="s">
        <v>29</v>
      </c>
      <c r="E3067" s="39">
        <v>53</v>
      </c>
      <c r="F3067" s="82">
        <f t="shared" si="141"/>
        <v>5.2999999999999999E-2</v>
      </c>
      <c r="G3067" s="39">
        <f>VLOOKUP(N3067,Currecny_M!$A$1:$P$10,2,FALSE)</f>
        <v>83</v>
      </c>
      <c r="H3067" s="39">
        <f>MATCH(C3067,Currecny_M!$A$1:$P$1,0)</f>
        <v>4</v>
      </c>
      <c r="I3067" s="39">
        <f>VLOOKUP(N3067,Currecny_M!$A$1:$P$10,MATCH(Database!C3067,Currecny_M!$A$1:$P$1,0),FALSE)</f>
        <v>84.67</v>
      </c>
      <c r="J3067" s="82">
        <f t="shared" si="142"/>
        <v>4.4875100000000003</v>
      </c>
      <c r="K3067" s="39">
        <f>VLOOKUP('Cover page'!$B$6,Currecny_M!$A$1:$P$10,MATCH(Database!C3067,Currecny_M!$A$1:$P$1,0),FALSE)</f>
        <v>1</v>
      </c>
      <c r="L3067" s="82">
        <f t="shared" si="143"/>
        <v>4.4875100000000003</v>
      </c>
      <c r="M3067" s="82">
        <f>((E3067/$F$1)*VLOOKUP(N3067,Currecny_M!$A$1:$P$10,MATCH(Database!C3067,Currecny_M!$A$1:$P$1,0),FALSE))/VLOOKUP('Cover page'!$B$6,Currecny_M!$A$1:$P$10,MATCH(Database!C3067,Currecny_M!$A$1:$P$1,0),FALSE)</f>
        <v>4.4875100000000003</v>
      </c>
      <c r="N3067" s="6" t="str">
        <f>VLOOKUP(B3067,Master!$A$2:$C$11,3,FALSE)</f>
        <v>Euro</v>
      </c>
      <c r="O3067" s="6" t="str">
        <f>VLOOKUP(B3067,Master!$A$2:$C$11,2,FALSE)</f>
        <v>Europe</v>
      </c>
      <c r="Q3067" s="39" t="str">
        <f>VLOOKUP(D3067,GL_Master!$A$1:$D$80,2,FALSE)</f>
        <v>PL</v>
      </c>
      <c r="R3067" s="39" t="str">
        <f>VLOOKUP(D3067,GL_Master!$A$1:$D$80,3,FALSE)</f>
        <v>Communication &amp; internet exp</v>
      </c>
      <c r="S3067" s="39" t="str">
        <f>VLOOKUP(D3067,GL_Master!$A$1:$D$80,4,FALSE)</f>
        <v>Communication cost</v>
      </c>
    </row>
    <row r="3068" spans="1:19" x14ac:dyDescent="0.25">
      <c r="A3068" s="39" t="s">
        <v>262</v>
      </c>
      <c r="B3068" s="39" t="s">
        <v>239</v>
      </c>
      <c r="C3068" s="7">
        <v>43983</v>
      </c>
      <c r="D3068" s="39" t="s">
        <v>41</v>
      </c>
      <c r="E3068" s="39">
        <v>26</v>
      </c>
      <c r="F3068" s="82">
        <f t="shared" si="141"/>
        <v>2.5999999999999999E-2</v>
      </c>
      <c r="G3068" s="39">
        <f>VLOOKUP(N3068,Currecny_M!$A$1:$P$10,2,FALSE)</f>
        <v>83</v>
      </c>
      <c r="H3068" s="39">
        <f>MATCH(C3068,Currecny_M!$A$1:$P$1,0)</f>
        <v>4</v>
      </c>
      <c r="I3068" s="39">
        <f>VLOOKUP(N3068,Currecny_M!$A$1:$P$10,MATCH(Database!C3068,Currecny_M!$A$1:$P$1,0),FALSE)</f>
        <v>84.67</v>
      </c>
      <c r="J3068" s="82">
        <f t="shared" si="142"/>
        <v>2.2014200000000002</v>
      </c>
      <c r="K3068" s="39">
        <f>VLOOKUP('Cover page'!$B$6,Currecny_M!$A$1:$P$10,MATCH(Database!C3068,Currecny_M!$A$1:$P$1,0),FALSE)</f>
        <v>1</v>
      </c>
      <c r="L3068" s="82">
        <f t="shared" si="143"/>
        <v>2.2014200000000002</v>
      </c>
      <c r="M3068" s="82">
        <f>((E3068/$F$1)*VLOOKUP(N3068,Currecny_M!$A$1:$P$10,MATCH(Database!C3068,Currecny_M!$A$1:$P$1,0),FALSE))/VLOOKUP('Cover page'!$B$6,Currecny_M!$A$1:$P$10,MATCH(Database!C3068,Currecny_M!$A$1:$P$1,0),FALSE)</f>
        <v>2.2014200000000002</v>
      </c>
      <c r="N3068" s="6" t="str">
        <f>VLOOKUP(B3068,Master!$A$2:$C$11,3,FALSE)</f>
        <v>Euro</v>
      </c>
      <c r="O3068" s="6" t="str">
        <f>VLOOKUP(B3068,Master!$A$2:$C$11,2,FALSE)</f>
        <v>Europe</v>
      </c>
      <c r="Q3068" s="39" t="str">
        <f>VLOOKUP(D3068,GL_Master!$A$1:$D$80,2,FALSE)</f>
        <v>PL</v>
      </c>
      <c r="R3068" s="39" t="str">
        <f>VLOOKUP(D3068,GL_Master!$A$1:$D$80,3,FALSE)</f>
        <v>Communication &amp; internet exp</v>
      </c>
      <c r="S3068" s="39" t="str">
        <f>VLOOKUP(D3068,GL_Master!$A$1:$D$80,4,FALSE)</f>
        <v>Communication cost</v>
      </c>
    </row>
    <row r="3069" spans="1:19" x14ac:dyDescent="0.25">
      <c r="A3069" s="39" t="s">
        <v>262</v>
      </c>
      <c r="B3069" s="39" t="s">
        <v>239</v>
      </c>
      <c r="C3069" s="7">
        <v>43983</v>
      </c>
      <c r="D3069" s="39" t="s">
        <v>103</v>
      </c>
      <c r="E3069" s="39">
        <v>49</v>
      </c>
      <c r="F3069" s="82">
        <f t="shared" si="141"/>
        <v>4.9000000000000002E-2</v>
      </c>
      <c r="G3069" s="39">
        <f>VLOOKUP(N3069,Currecny_M!$A$1:$P$10,2,FALSE)</f>
        <v>83</v>
      </c>
      <c r="H3069" s="39">
        <f>MATCH(C3069,Currecny_M!$A$1:$P$1,0)</f>
        <v>4</v>
      </c>
      <c r="I3069" s="39">
        <f>VLOOKUP(N3069,Currecny_M!$A$1:$P$10,MATCH(Database!C3069,Currecny_M!$A$1:$P$1,0),FALSE)</f>
        <v>84.67</v>
      </c>
      <c r="J3069" s="82">
        <f t="shared" si="142"/>
        <v>4.1488300000000002</v>
      </c>
      <c r="K3069" s="39">
        <f>VLOOKUP('Cover page'!$B$6,Currecny_M!$A$1:$P$10,MATCH(Database!C3069,Currecny_M!$A$1:$P$1,0),FALSE)</f>
        <v>1</v>
      </c>
      <c r="L3069" s="82">
        <f t="shared" si="143"/>
        <v>4.1488300000000002</v>
      </c>
      <c r="M3069" s="82">
        <f>((E3069/$F$1)*VLOOKUP(N3069,Currecny_M!$A$1:$P$10,MATCH(Database!C3069,Currecny_M!$A$1:$P$1,0),FALSE))/VLOOKUP('Cover page'!$B$6,Currecny_M!$A$1:$P$10,MATCH(Database!C3069,Currecny_M!$A$1:$P$1,0),FALSE)</f>
        <v>4.1488300000000002</v>
      </c>
      <c r="N3069" s="6" t="str">
        <f>VLOOKUP(B3069,Master!$A$2:$C$11,3,FALSE)</f>
        <v>Euro</v>
      </c>
      <c r="O3069" s="6" t="str">
        <f>VLOOKUP(B3069,Master!$A$2:$C$11,2,FALSE)</f>
        <v>Europe</v>
      </c>
      <c r="Q3069" s="39" t="str">
        <f>VLOOKUP(D3069,GL_Master!$A$1:$D$80,2,FALSE)</f>
        <v>PL</v>
      </c>
      <c r="R3069" s="39" t="str">
        <f>VLOOKUP(D3069,GL_Master!$A$1:$D$80,3,FALSE)</f>
        <v>Communication &amp; internet exp</v>
      </c>
      <c r="S3069" s="39" t="str">
        <f>VLOOKUP(D3069,GL_Master!$A$1:$D$80,4,FALSE)</f>
        <v>Communication cost</v>
      </c>
    </row>
    <row r="3070" spans="1:19" x14ac:dyDescent="0.25">
      <c r="A3070" s="39" t="s">
        <v>262</v>
      </c>
      <c r="B3070" s="39" t="s">
        <v>239</v>
      </c>
      <c r="C3070" s="7">
        <v>43983</v>
      </c>
      <c r="D3070" s="39" t="s">
        <v>104</v>
      </c>
      <c r="E3070" s="39">
        <v>75</v>
      </c>
      <c r="F3070" s="82">
        <f t="shared" si="141"/>
        <v>7.4999999999999997E-2</v>
      </c>
      <c r="G3070" s="39">
        <f>VLOOKUP(N3070,Currecny_M!$A$1:$P$10,2,FALSE)</f>
        <v>83</v>
      </c>
      <c r="H3070" s="39">
        <f>MATCH(C3070,Currecny_M!$A$1:$P$1,0)</f>
        <v>4</v>
      </c>
      <c r="I3070" s="39">
        <f>VLOOKUP(N3070,Currecny_M!$A$1:$P$10,MATCH(Database!C3070,Currecny_M!$A$1:$P$1,0),FALSE)</f>
        <v>84.67</v>
      </c>
      <c r="J3070" s="82">
        <f t="shared" si="142"/>
        <v>6.35025</v>
      </c>
      <c r="K3070" s="39">
        <f>VLOOKUP('Cover page'!$B$6,Currecny_M!$A$1:$P$10,MATCH(Database!C3070,Currecny_M!$A$1:$P$1,0),FALSE)</f>
        <v>1</v>
      </c>
      <c r="L3070" s="82">
        <f t="shared" si="143"/>
        <v>6.35025</v>
      </c>
      <c r="M3070" s="82">
        <f>((E3070/$F$1)*VLOOKUP(N3070,Currecny_M!$A$1:$P$10,MATCH(Database!C3070,Currecny_M!$A$1:$P$1,0),FALSE))/VLOOKUP('Cover page'!$B$6,Currecny_M!$A$1:$P$10,MATCH(Database!C3070,Currecny_M!$A$1:$P$1,0),FALSE)</f>
        <v>6.35025</v>
      </c>
      <c r="N3070" s="6" t="str">
        <f>VLOOKUP(B3070,Master!$A$2:$C$11,3,FALSE)</f>
        <v>Euro</v>
      </c>
      <c r="O3070" s="6" t="str">
        <f>VLOOKUP(B3070,Master!$A$2:$C$11,2,FALSE)</f>
        <v>Europe</v>
      </c>
      <c r="Q3070" s="39" t="str">
        <f>VLOOKUP(D3070,GL_Master!$A$1:$D$80,2,FALSE)</f>
        <v>PL</v>
      </c>
      <c r="R3070" s="39" t="str">
        <f>VLOOKUP(D3070,GL_Master!$A$1:$D$80,3,FALSE)</f>
        <v>Legal &amp; Professional expenses</v>
      </c>
      <c r="S3070" s="39" t="str">
        <f>VLOOKUP(D3070,GL_Master!$A$1:$D$80,4,FALSE)</f>
        <v>Professional Fees - Others</v>
      </c>
    </row>
    <row r="3071" spans="1:19" x14ac:dyDescent="0.25">
      <c r="A3071" s="39" t="s">
        <v>262</v>
      </c>
      <c r="B3071" s="39" t="s">
        <v>239</v>
      </c>
      <c r="C3071" s="7">
        <v>43983</v>
      </c>
      <c r="D3071" s="39" t="s">
        <v>105</v>
      </c>
      <c r="E3071" s="39">
        <v>50</v>
      </c>
      <c r="F3071" s="82">
        <f t="shared" si="141"/>
        <v>0.05</v>
      </c>
      <c r="G3071" s="39">
        <f>VLOOKUP(N3071,Currecny_M!$A$1:$P$10,2,FALSE)</f>
        <v>83</v>
      </c>
      <c r="H3071" s="39">
        <f>MATCH(C3071,Currecny_M!$A$1:$P$1,0)</f>
        <v>4</v>
      </c>
      <c r="I3071" s="39">
        <f>VLOOKUP(N3071,Currecny_M!$A$1:$P$10,MATCH(Database!C3071,Currecny_M!$A$1:$P$1,0),FALSE)</f>
        <v>84.67</v>
      </c>
      <c r="J3071" s="82">
        <f t="shared" si="142"/>
        <v>4.2335000000000003</v>
      </c>
      <c r="K3071" s="39">
        <f>VLOOKUP('Cover page'!$B$6,Currecny_M!$A$1:$P$10,MATCH(Database!C3071,Currecny_M!$A$1:$P$1,0),FALSE)</f>
        <v>1</v>
      </c>
      <c r="L3071" s="82">
        <f t="shared" si="143"/>
        <v>4.2335000000000003</v>
      </c>
      <c r="M3071" s="82">
        <f>((E3071/$F$1)*VLOOKUP(N3071,Currecny_M!$A$1:$P$10,MATCH(Database!C3071,Currecny_M!$A$1:$P$1,0),FALSE))/VLOOKUP('Cover page'!$B$6,Currecny_M!$A$1:$P$10,MATCH(Database!C3071,Currecny_M!$A$1:$P$1,0),FALSE)</f>
        <v>4.2335000000000003</v>
      </c>
      <c r="N3071" s="6" t="str">
        <f>VLOOKUP(B3071,Master!$A$2:$C$11,3,FALSE)</f>
        <v>Euro</v>
      </c>
      <c r="O3071" s="6" t="str">
        <f>VLOOKUP(B3071,Master!$A$2:$C$11,2,FALSE)</f>
        <v>Europe</v>
      </c>
      <c r="Q3071" s="39" t="str">
        <f>VLOOKUP(D3071,GL_Master!$A$1:$D$80,2,FALSE)</f>
        <v>PL</v>
      </c>
      <c r="R3071" s="39" t="str">
        <f>VLOOKUP(D3071,GL_Master!$A$1:$D$80,3,FALSE)</f>
        <v>Travelling and conveyance</v>
      </c>
      <c r="S3071" s="39" t="str">
        <f>VLOOKUP(D3071,GL_Master!$A$1:$D$80,4,FALSE)</f>
        <v>Car hiring and rental services</v>
      </c>
    </row>
    <row r="3072" spans="1:19" x14ac:dyDescent="0.25">
      <c r="A3072" s="39" t="s">
        <v>262</v>
      </c>
      <c r="B3072" s="39" t="s">
        <v>239</v>
      </c>
      <c r="C3072" s="7">
        <v>43983</v>
      </c>
      <c r="D3072" s="39" t="s">
        <v>106</v>
      </c>
      <c r="E3072" s="39">
        <v>24</v>
      </c>
      <c r="F3072" s="82">
        <f t="shared" si="141"/>
        <v>2.4E-2</v>
      </c>
      <c r="G3072" s="39">
        <f>VLOOKUP(N3072,Currecny_M!$A$1:$P$10,2,FALSE)</f>
        <v>83</v>
      </c>
      <c r="H3072" s="39">
        <f>MATCH(C3072,Currecny_M!$A$1:$P$1,0)</f>
        <v>4</v>
      </c>
      <c r="I3072" s="39">
        <f>VLOOKUP(N3072,Currecny_M!$A$1:$P$10,MATCH(Database!C3072,Currecny_M!$A$1:$P$1,0),FALSE)</f>
        <v>84.67</v>
      </c>
      <c r="J3072" s="82">
        <f t="shared" si="142"/>
        <v>2.0320800000000001</v>
      </c>
      <c r="K3072" s="39">
        <f>VLOOKUP('Cover page'!$B$6,Currecny_M!$A$1:$P$10,MATCH(Database!C3072,Currecny_M!$A$1:$P$1,0),FALSE)</f>
        <v>1</v>
      </c>
      <c r="L3072" s="82">
        <f t="shared" si="143"/>
        <v>2.0320800000000001</v>
      </c>
      <c r="M3072" s="82">
        <f>((E3072/$F$1)*VLOOKUP(N3072,Currecny_M!$A$1:$P$10,MATCH(Database!C3072,Currecny_M!$A$1:$P$1,0),FALSE))/VLOOKUP('Cover page'!$B$6,Currecny_M!$A$1:$P$10,MATCH(Database!C3072,Currecny_M!$A$1:$P$1,0),FALSE)</f>
        <v>2.0320800000000001</v>
      </c>
      <c r="N3072" s="6" t="str">
        <f>VLOOKUP(B3072,Master!$A$2:$C$11,3,FALSE)</f>
        <v>Euro</v>
      </c>
      <c r="O3072" s="6" t="str">
        <f>VLOOKUP(B3072,Master!$A$2:$C$11,2,FALSE)</f>
        <v>Europe</v>
      </c>
      <c r="Q3072" s="39" t="str">
        <f>VLOOKUP(D3072,GL_Master!$A$1:$D$80,2,FALSE)</f>
        <v>PL</v>
      </c>
      <c r="R3072" s="39" t="str">
        <f>VLOOKUP(D3072,GL_Master!$A$1:$D$80,3,FALSE)</f>
        <v>Communication &amp; internet exp</v>
      </c>
      <c r="S3072" s="39" t="str">
        <f>VLOOKUP(D3072,GL_Master!$A$1:$D$80,4,FALSE)</f>
        <v>Printing &amp; Stationary</v>
      </c>
    </row>
    <row r="3073" spans="1:19" x14ac:dyDescent="0.25">
      <c r="A3073" s="39" t="s">
        <v>262</v>
      </c>
      <c r="B3073" s="39" t="s">
        <v>239</v>
      </c>
      <c r="C3073" s="7">
        <v>43983</v>
      </c>
      <c r="D3073" s="39" t="s">
        <v>32</v>
      </c>
      <c r="E3073" s="39">
        <v>24</v>
      </c>
      <c r="F3073" s="82">
        <f t="shared" si="141"/>
        <v>2.4E-2</v>
      </c>
      <c r="G3073" s="39">
        <f>VLOOKUP(N3073,Currecny_M!$A$1:$P$10,2,FALSE)</f>
        <v>83</v>
      </c>
      <c r="H3073" s="39">
        <f>MATCH(C3073,Currecny_M!$A$1:$P$1,0)</f>
        <v>4</v>
      </c>
      <c r="I3073" s="39">
        <f>VLOOKUP(N3073,Currecny_M!$A$1:$P$10,MATCH(Database!C3073,Currecny_M!$A$1:$P$1,0),FALSE)</f>
        <v>84.67</v>
      </c>
      <c r="J3073" s="82">
        <f t="shared" si="142"/>
        <v>2.0320800000000001</v>
      </c>
      <c r="K3073" s="39">
        <f>VLOOKUP('Cover page'!$B$6,Currecny_M!$A$1:$P$10,MATCH(Database!C3073,Currecny_M!$A$1:$P$1,0),FALSE)</f>
        <v>1</v>
      </c>
      <c r="L3073" s="82">
        <f t="shared" si="143"/>
        <v>2.0320800000000001</v>
      </c>
      <c r="M3073" s="82">
        <f>((E3073/$F$1)*VLOOKUP(N3073,Currecny_M!$A$1:$P$10,MATCH(Database!C3073,Currecny_M!$A$1:$P$1,0),FALSE))/VLOOKUP('Cover page'!$B$6,Currecny_M!$A$1:$P$10,MATCH(Database!C3073,Currecny_M!$A$1:$P$1,0),FALSE)</f>
        <v>2.0320800000000001</v>
      </c>
      <c r="N3073" s="6" t="str">
        <f>VLOOKUP(B3073,Master!$A$2:$C$11,3,FALSE)</f>
        <v>Euro</v>
      </c>
      <c r="O3073" s="6" t="str">
        <f>VLOOKUP(B3073,Master!$A$2:$C$11,2,FALSE)</f>
        <v>Europe</v>
      </c>
      <c r="Q3073" s="39" t="str">
        <f>VLOOKUP(D3073,GL_Master!$A$1:$D$80,2,FALSE)</f>
        <v>PL</v>
      </c>
      <c r="R3073" s="39" t="str">
        <f>VLOOKUP(D3073,GL_Master!$A$1:$D$80,3,FALSE)</f>
        <v>Communication &amp; internet exp</v>
      </c>
      <c r="S3073" s="39" t="str">
        <f>VLOOKUP(D3073,GL_Master!$A$1:$D$80,4,FALSE)</f>
        <v>Printing &amp; Stationary</v>
      </c>
    </row>
    <row r="3074" spans="1:19" x14ac:dyDescent="0.25">
      <c r="A3074" s="39" t="s">
        <v>262</v>
      </c>
      <c r="B3074" s="39" t="s">
        <v>239</v>
      </c>
      <c r="C3074" s="7">
        <v>43983</v>
      </c>
      <c r="D3074" s="39" t="s">
        <v>35</v>
      </c>
      <c r="E3074" s="39">
        <v>77</v>
      </c>
      <c r="F3074" s="82">
        <f t="shared" si="141"/>
        <v>7.6999999999999999E-2</v>
      </c>
      <c r="G3074" s="39">
        <f>VLOOKUP(N3074,Currecny_M!$A$1:$P$10,2,FALSE)</f>
        <v>83</v>
      </c>
      <c r="H3074" s="39">
        <f>MATCH(C3074,Currecny_M!$A$1:$P$1,0)</f>
        <v>4</v>
      </c>
      <c r="I3074" s="39">
        <f>VLOOKUP(N3074,Currecny_M!$A$1:$P$10,MATCH(Database!C3074,Currecny_M!$A$1:$P$1,0),FALSE)</f>
        <v>84.67</v>
      </c>
      <c r="J3074" s="82">
        <f t="shared" si="142"/>
        <v>6.51959</v>
      </c>
      <c r="K3074" s="39">
        <f>VLOOKUP('Cover page'!$B$6,Currecny_M!$A$1:$P$10,MATCH(Database!C3074,Currecny_M!$A$1:$P$1,0),FALSE)</f>
        <v>1</v>
      </c>
      <c r="L3074" s="82">
        <f t="shared" si="143"/>
        <v>6.51959</v>
      </c>
      <c r="M3074" s="82">
        <f>((E3074/$F$1)*VLOOKUP(N3074,Currecny_M!$A$1:$P$10,MATCH(Database!C3074,Currecny_M!$A$1:$P$1,0),FALSE))/VLOOKUP('Cover page'!$B$6,Currecny_M!$A$1:$P$10,MATCH(Database!C3074,Currecny_M!$A$1:$P$1,0),FALSE)</f>
        <v>6.51959</v>
      </c>
      <c r="N3074" s="6" t="str">
        <f>VLOOKUP(B3074,Master!$A$2:$C$11,3,FALSE)</f>
        <v>Euro</v>
      </c>
      <c r="O3074" s="6" t="str">
        <f>VLOOKUP(B3074,Master!$A$2:$C$11,2,FALSE)</f>
        <v>Europe</v>
      </c>
      <c r="Q3074" s="39" t="str">
        <f>VLOOKUP(D3074,GL_Master!$A$1:$D$80,2,FALSE)</f>
        <v>PL</v>
      </c>
      <c r="R3074" s="39" t="str">
        <f>VLOOKUP(D3074,GL_Master!$A$1:$D$80,3,FALSE)</f>
        <v>Security Expenses</v>
      </c>
      <c r="S3074" s="39" t="str">
        <f>VLOOKUP(D3074,GL_Master!$A$1:$D$80,4,FALSE)</f>
        <v>Security Expenses others</v>
      </c>
    </row>
    <row r="3075" spans="1:19" x14ac:dyDescent="0.25">
      <c r="A3075" s="39" t="s">
        <v>262</v>
      </c>
      <c r="B3075" s="39" t="s">
        <v>239</v>
      </c>
      <c r="C3075" s="7">
        <v>43983</v>
      </c>
      <c r="D3075" s="39" t="s">
        <v>38</v>
      </c>
      <c r="E3075" s="39">
        <v>25</v>
      </c>
      <c r="F3075" s="82">
        <f t="shared" si="141"/>
        <v>2.5000000000000001E-2</v>
      </c>
      <c r="G3075" s="39">
        <f>VLOOKUP(N3075,Currecny_M!$A$1:$P$10,2,FALSE)</f>
        <v>83</v>
      </c>
      <c r="H3075" s="39">
        <f>MATCH(C3075,Currecny_M!$A$1:$P$1,0)</f>
        <v>4</v>
      </c>
      <c r="I3075" s="39">
        <f>VLOOKUP(N3075,Currecny_M!$A$1:$P$10,MATCH(Database!C3075,Currecny_M!$A$1:$P$1,0),FALSE)</f>
        <v>84.67</v>
      </c>
      <c r="J3075" s="82">
        <f t="shared" si="142"/>
        <v>2.1167500000000001</v>
      </c>
      <c r="K3075" s="39">
        <f>VLOOKUP('Cover page'!$B$6,Currecny_M!$A$1:$P$10,MATCH(Database!C3075,Currecny_M!$A$1:$P$1,0),FALSE)</f>
        <v>1</v>
      </c>
      <c r="L3075" s="82">
        <f t="shared" si="143"/>
        <v>2.1167500000000001</v>
      </c>
      <c r="M3075" s="82">
        <f>((E3075/$F$1)*VLOOKUP(N3075,Currecny_M!$A$1:$P$10,MATCH(Database!C3075,Currecny_M!$A$1:$P$1,0),FALSE))/VLOOKUP('Cover page'!$B$6,Currecny_M!$A$1:$P$10,MATCH(Database!C3075,Currecny_M!$A$1:$P$1,0),FALSE)</f>
        <v>2.1167500000000001</v>
      </c>
      <c r="N3075" s="6" t="str">
        <f>VLOOKUP(B3075,Master!$A$2:$C$11,3,FALSE)</f>
        <v>Euro</v>
      </c>
      <c r="O3075" s="6" t="str">
        <f>VLOOKUP(B3075,Master!$A$2:$C$11,2,FALSE)</f>
        <v>Europe</v>
      </c>
      <c r="Q3075" s="39" t="str">
        <f>VLOOKUP(D3075,GL_Master!$A$1:$D$80,2,FALSE)</f>
        <v>PL</v>
      </c>
      <c r="R3075" s="39" t="str">
        <f>VLOOKUP(D3075,GL_Master!$A$1:$D$80,3,FALSE)</f>
        <v>House Keeping Expenses</v>
      </c>
      <c r="S3075" s="39" t="str">
        <f>VLOOKUP(D3075,GL_Master!$A$1:$D$80,4,FALSE)</f>
        <v>House Keeping Expenses</v>
      </c>
    </row>
    <row r="3076" spans="1:19" x14ac:dyDescent="0.25">
      <c r="A3076" s="39" t="s">
        <v>262</v>
      </c>
      <c r="B3076" s="39" t="s">
        <v>239</v>
      </c>
      <c r="C3076" s="7">
        <v>43983</v>
      </c>
      <c r="D3076" s="39" t="s">
        <v>107</v>
      </c>
      <c r="E3076" s="39">
        <v>26</v>
      </c>
      <c r="F3076" s="82">
        <f t="shared" ref="F3076:F3139" si="144">E3076/$F$1</f>
        <v>2.5999999999999999E-2</v>
      </c>
      <c r="G3076" s="39">
        <f>VLOOKUP(N3076,Currecny_M!$A$1:$P$10,2,FALSE)</f>
        <v>83</v>
      </c>
      <c r="H3076" s="39">
        <f>MATCH(C3076,Currecny_M!$A$1:$P$1,0)</f>
        <v>4</v>
      </c>
      <c r="I3076" s="39">
        <f>VLOOKUP(N3076,Currecny_M!$A$1:$P$10,MATCH(Database!C3076,Currecny_M!$A$1:$P$1,0),FALSE)</f>
        <v>84.67</v>
      </c>
      <c r="J3076" s="82">
        <f t="shared" ref="J3076:J3139" si="145">F3076*I3076</f>
        <v>2.2014200000000002</v>
      </c>
      <c r="K3076" s="39">
        <f>VLOOKUP('Cover page'!$B$6,Currecny_M!$A$1:$P$10,MATCH(Database!C3076,Currecny_M!$A$1:$P$1,0),FALSE)</f>
        <v>1</v>
      </c>
      <c r="L3076" s="82">
        <f t="shared" ref="L3076:L3139" si="146">J3076/K3076</f>
        <v>2.2014200000000002</v>
      </c>
      <c r="M3076" s="82">
        <f>((E3076/$F$1)*VLOOKUP(N3076,Currecny_M!$A$1:$P$10,MATCH(Database!C3076,Currecny_M!$A$1:$P$1,0),FALSE))/VLOOKUP('Cover page'!$B$6,Currecny_M!$A$1:$P$10,MATCH(Database!C3076,Currecny_M!$A$1:$P$1,0),FALSE)</f>
        <v>2.2014200000000002</v>
      </c>
      <c r="N3076" s="6" t="str">
        <f>VLOOKUP(B3076,Master!$A$2:$C$11,3,FALSE)</f>
        <v>Euro</v>
      </c>
      <c r="O3076" s="6" t="str">
        <f>VLOOKUP(B3076,Master!$A$2:$C$11,2,FALSE)</f>
        <v>Europe</v>
      </c>
      <c r="Q3076" s="39" t="str">
        <f>VLOOKUP(D3076,GL_Master!$A$1:$D$80,2,FALSE)</f>
        <v>PL</v>
      </c>
      <c r="R3076" s="39" t="str">
        <f>VLOOKUP(D3076,GL_Master!$A$1:$D$80,3,FALSE)</f>
        <v>Misc. expenses</v>
      </c>
      <c r="S3076" s="39" t="str">
        <f>VLOOKUP(D3076,GL_Master!$A$1:$D$80,4,FALSE)</f>
        <v>Repair &amp; Maintenance</v>
      </c>
    </row>
    <row r="3077" spans="1:19" x14ac:dyDescent="0.25">
      <c r="A3077" s="39" t="s">
        <v>262</v>
      </c>
      <c r="B3077" s="39" t="s">
        <v>239</v>
      </c>
      <c r="C3077" s="7">
        <v>43983</v>
      </c>
      <c r="D3077" s="39" t="s">
        <v>108</v>
      </c>
      <c r="E3077" s="39">
        <v>26</v>
      </c>
      <c r="F3077" s="82">
        <f t="shared" si="144"/>
        <v>2.5999999999999999E-2</v>
      </c>
      <c r="G3077" s="39">
        <f>VLOOKUP(N3077,Currecny_M!$A$1:$P$10,2,FALSE)</f>
        <v>83</v>
      </c>
      <c r="H3077" s="39">
        <f>MATCH(C3077,Currecny_M!$A$1:$P$1,0)</f>
        <v>4</v>
      </c>
      <c r="I3077" s="39">
        <f>VLOOKUP(N3077,Currecny_M!$A$1:$P$10,MATCH(Database!C3077,Currecny_M!$A$1:$P$1,0),FALSE)</f>
        <v>84.67</v>
      </c>
      <c r="J3077" s="82">
        <f t="shared" si="145"/>
        <v>2.2014200000000002</v>
      </c>
      <c r="K3077" s="39">
        <f>VLOOKUP('Cover page'!$B$6,Currecny_M!$A$1:$P$10,MATCH(Database!C3077,Currecny_M!$A$1:$P$1,0),FALSE)</f>
        <v>1</v>
      </c>
      <c r="L3077" s="82">
        <f t="shared" si="146"/>
        <v>2.2014200000000002</v>
      </c>
      <c r="M3077" s="82">
        <f>((E3077/$F$1)*VLOOKUP(N3077,Currecny_M!$A$1:$P$10,MATCH(Database!C3077,Currecny_M!$A$1:$P$1,0),FALSE))/VLOOKUP('Cover page'!$B$6,Currecny_M!$A$1:$P$10,MATCH(Database!C3077,Currecny_M!$A$1:$P$1,0),FALSE)</f>
        <v>2.2014200000000002</v>
      </c>
      <c r="N3077" s="6" t="str">
        <f>VLOOKUP(B3077,Master!$A$2:$C$11,3,FALSE)</f>
        <v>Euro</v>
      </c>
      <c r="O3077" s="6" t="str">
        <f>VLOOKUP(B3077,Master!$A$2:$C$11,2,FALSE)</f>
        <v>Europe</v>
      </c>
      <c r="Q3077" s="39" t="str">
        <f>VLOOKUP(D3077,GL_Master!$A$1:$D$80,2,FALSE)</f>
        <v>PL</v>
      </c>
      <c r="R3077" s="39" t="str">
        <f>VLOOKUP(D3077,GL_Master!$A$1:$D$80,3,FALSE)</f>
        <v>Misc. expenses</v>
      </c>
      <c r="S3077" s="39" t="str">
        <f>VLOOKUP(D3077,GL_Master!$A$1:$D$80,4,FALSE)</f>
        <v>Repair &amp; Maintenance</v>
      </c>
    </row>
    <row r="3078" spans="1:19" x14ac:dyDescent="0.25">
      <c r="A3078" s="39" t="s">
        <v>262</v>
      </c>
      <c r="B3078" s="39" t="s">
        <v>239</v>
      </c>
      <c r="C3078" s="7">
        <v>43983</v>
      </c>
      <c r="D3078" s="39" t="s">
        <v>9</v>
      </c>
      <c r="E3078" s="39">
        <v>239</v>
      </c>
      <c r="F3078" s="82">
        <f t="shared" si="144"/>
        <v>0.23899999999999999</v>
      </c>
      <c r="G3078" s="39">
        <f>VLOOKUP(N3078,Currecny_M!$A$1:$P$10,2,FALSE)</f>
        <v>83</v>
      </c>
      <c r="H3078" s="39">
        <f>MATCH(C3078,Currecny_M!$A$1:$P$1,0)</f>
        <v>4</v>
      </c>
      <c r="I3078" s="39">
        <f>VLOOKUP(N3078,Currecny_M!$A$1:$P$10,MATCH(Database!C3078,Currecny_M!$A$1:$P$1,0),FALSE)</f>
        <v>84.67</v>
      </c>
      <c r="J3078" s="82">
        <f t="shared" si="145"/>
        <v>20.236129999999999</v>
      </c>
      <c r="K3078" s="39">
        <f>VLOOKUP('Cover page'!$B$6,Currecny_M!$A$1:$P$10,MATCH(Database!C3078,Currecny_M!$A$1:$P$1,0),FALSE)</f>
        <v>1</v>
      </c>
      <c r="L3078" s="82">
        <f t="shared" si="146"/>
        <v>20.236129999999999</v>
      </c>
      <c r="M3078" s="82">
        <f>((E3078/$F$1)*VLOOKUP(N3078,Currecny_M!$A$1:$P$10,MATCH(Database!C3078,Currecny_M!$A$1:$P$1,0),FALSE))/VLOOKUP('Cover page'!$B$6,Currecny_M!$A$1:$P$10,MATCH(Database!C3078,Currecny_M!$A$1:$P$1,0),FALSE)</f>
        <v>20.236129999999999</v>
      </c>
      <c r="N3078" s="6" t="str">
        <f>VLOOKUP(B3078,Master!$A$2:$C$11,3,FALSE)</f>
        <v>Euro</v>
      </c>
      <c r="O3078" s="6" t="str">
        <f>VLOOKUP(B3078,Master!$A$2:$C$11,2,FALSE)</f>
        <v>Europe</v>
      </c>
      <c r="Q3078" s="39" t="str">
        <f>VLOOKUP(D3078,GL_Master!$A$1:$D$80,2,FALSE)</f>
        <v>PL</v>
      </c>
      <c r="R3078" s="39" t="str">
        <f>VLOOKUP(D3078,GL_Master!$A$1:$D$80,3,FALSE)</f>
        <v>Rent</v>
      </c>
      <c r="S3078" s="39" t="str">
        <f>VLOOKUP(D3078,GL_Master!$A$1:$D$80,4,FALSE)</f>
        <v>Office Rent</v>
      </c>
    </row>
    <row r="3079" spans="1:19" x14ac:dyDescent="0.25">
      <c r="A3079" s="39" t="s">
        <v>262</v>
      </c>
      <c r="B3079" s="39" t="s">
        <v>239</v>
      </c>
      <c r="C3079" s="7">
        <v>43983</v>
      </c>
      <c r="D3079" s="39" t="s">
        <v>109</v>
      </c>
      <c r="E3079" s="39">
        <v>-122</v>
      </c>
      <c r="F3079" s="82">
        <f t="shared" si="144"/>
        <v>-0.122</v>
      </c>
      <c r="G3079" s="39">
        <f>VLOOKUP(N3079,Currecny_M!$A$1:$P$10,2,FALSE)</f>
        <v>83</v>
      </c>
      <c r="H3079" s="39">
        <f>MATCH(C3079,Currecny_M!$A$1:$P$1,0)</f>
        <v>4</v>
      </c>
      <c r="I3079" s="39">
        <f>VLOOKUP(N3079,Currecny_M!$A$1:$P$10,MATCH(Database!C3079,Currecny_M!$A$1:$P$1,0),FALSE)</f>
        <v>84.67</v>
      </c>
      <c r="J3079" s="82">
        <f t="shared" si="145"/>
        <v>-10.329739999999999</v>
      </c>
      <c r="K3079" s="39">
        <f>VLOOKUP('Cover page'!$B$6,Currecny_M!$A$1:$P$10,MATCH(Database!C3079,Currecny_M!$A$1:$P$1,0),FALSE)</f>
        <v>1</v>
      </c>
      <c r="L3079" s="82">
        <f t="shared" si="146"/>
        <v>-10.329739999999999</v>
      </c>
      <c r="M3079" s="82">
        <f>((E3079/$F$1)*VLOOKUP(N3079,Currecny_M!$A$1:$P$10,MATCH(Database!C3079,Currecny_M!$A$1:$P$1,0),FALSE))/VLOOKUP('Cover page'!$B$6,Currecny_M!$A$1:$P$10,MATCH(Database!C3079,Currecny_M!$A$1:$P$1,0),FALSE)</f>
        <v>-10.329739999999999</v>
      </c>
      <c r="N3079" s="6" t="str">
        <f>VLOOKUP(B3079,Master!$A$2:$C$11,3,FALSE)</f>
        <v>Euro</v>
      </c>
      <c r="O3079" s="6" t="str">
        <f>VLOOKUP(B3079,Master!$A$2:$C$11,2,FALSE)</f>
        <v>Europe</v>
      </c>
      <c r="Q3079" s="39" t="str">
        <f>VLOOKUP(D3079,GL_Master!$A$1:$D$80,2,FALSE)</f>
        <v>PL</v>
      </c>
      <c r="R3079" s="39" t="str">
        <f>VLOOKUP(D3079,GL_Master!$A$1:$D$80,3,FALSE)</f>
        <v>Travelling and conveyance</v>
      </c>
      <c r="S3079" s="39" t="str">
        <f>VLOOKUP(D3079,GL_Master!$A$1:$D$80,4,FALSE)</f>
        <v>Travelling , hotel lodging</v>
      </c>
    </row>
    <row r="3080" spans="1:19" x14ac:dyDescent="0.25">
      <c r="A3080" s="39" t="s">
        <v>262</v>
      </c>
      <c r="B3080" s="39" t="s">
        <v>239</v>
      </c>
      <c r="C3080" s="7">
        <v>43983</v>
      </c>
      <c r="D3080" s="39" t="s">
        <v>110</v>
      </c>
      <c r="E3080" s="39">
        <v>50</v>
      </c>
      <c r="F3080" s="82">
        <f t="shared" si="144"/>
        <v>0.05</v>
      </c>
      <c r="G3080" s="39">
        <f>VLOOKUP(N3080,Currecny_M!$A$1:$P$10,2,FALSE)</f>
        <v>83</v>
      </c>
      <c r="H3080" s="39">
        <f>MATCH(C3080,Currecny_M!$A$1:$P$1,0)</f>
        <v>4</v>
      </c>
      <c r="I3080" s="39">
        <f>VLOOKUP(N3080,Currecny_M!$A$1:$P$10,MATCH(Database!C3080,Currecny_M!$A$1:$P$1,0),FALSE)</f>
        <v>84.67</v>
      </c>
      <c r="J3080" s="82">
        <f t="shared" si="145"/>
        <v>4.2335000000000003</v>
      </c>
      <c r="K3080" s="39">
        <f>VLOOKUP('Cover page'!$B$6,Currecny_M!$A$1:$P$10,MATCH(Database!C3080,Currecny_M!$A$1:$P$1,0),FALSE)</f>
        <v>1</v>
      </c>
      <c r="L3080" s="82">
        <f t="shared" si="146"/>
        <v>4.2335000000000003</v>
      </c>
      <c r="M3080" s="82">
        <f>((E3080/$F$1)*VLOOKUP(N3080,Currecny_M!$A$1:$P$10,MATCH(Database!C3080,Currecny_M!$A$1:$P$1,0),FALSE))/VLOOKUP('Cover page'!$B$6,Currecny_M!$A$1:$P$10,MATCH(Database!C3080,Currecny_M!$A$1:$P$1,0),FALSE)</f>
        <v>4.2335000000000003</v>
      </c>
      <c r="N3080" s="6" t="str">
        <f>VLOOKUP(B3080,Master!$A$2:$C$11,3,FALSE)</f>
        <v>Euro</v>
      </c>
      <c r="O3080" s="6" t="str">
        <f>VLOOKUP(B3080,Master!$A$2:$C$11,2,FALSE)</f>
        <v>Europe</v>
      </c>
      <c r="Q3080" s="39" t="str">
        <f>VLOOKUP(D3080,GL_Master!$A$1:$D$80,2,FALSE)</f>
        <v>PL</v>
      </c>
      <c r="R3080" s="39" t="str">
        <f>VLOOKUP(D3080,GL_Master!$A$1:$D$80,3,FALSE)</f>
        <v>Travelling and conveyance</v>
      </c>
      <c r="S3080" s="39" t="str">
        <f>VLOOKUP(D3080,GL_Master!$A$1:$D$80,4,FALSE)</f>
        <v>Travelling , hotel lodging</v>
      </c>
    </row>
    <row r="3081" spans="1:19" x14ac:dyDescent="0.25">
      <c r="A3081" s="39" t="s">
        <v>262</v>
      </c>
      <c r="B3081" s="39" t="s">
        <v>239</v>
      </c>
      <c r="C3081" s="7">
        <v>43983</v>
      </c>
      <c r="D3081" s="39" t="s">
        <v>111</v>
      </c>
      <c r="E3081" s="39">
        <v>25</v>
      </c>
      <c r="F3081" s="82">
        <f t="shared" si="144"/>
        <v>2.5000000000000001E-2</v>
      </c>
      <c r="G3081" s="39">
        <f>VLOOKUP(N3081,Currecny_M!$A$1:$P$10,2,FALSE)</f>
        <v>83</v>
      </c>
      <c r="H3081" s="39">
        <f>MATCH(C3081,Currecny_M!$A$1:$P$1,0)</f>
        <v>4</v>
      </c>
      <c r="I3081" s="39">
        <f>VLOOKUP(N3081,Currecny_M!$A$1:$P$10,MATCH(Database!C3081,Currecny_M!$A$1:$P$1,0),FALSE)</f>
        <v>84.67</v>
      </c>
      <c r="J3081" s="82">
        <f t="shared" si="145"/>
        <v>2.1167500000000001</v>
      </c>
      <c r="K3081" s="39">
        <f>VLOOKUP('Cover page'!$B$6,Currecny_M!$A$1:$P$10,MATCH(Database!C3081,Currecny_M!$A$1:$P$1,0),FALSE)</f>
        <v>1</v>
      </c>
      <c r="L3081" s="82">
        <f t="shared" si="146"/>
        <v>2.1167500000000001</v>
      </c>
      <c r="M3081" s="82">
        <f>((E3081/$F$1)*VLOOKUP(N3081,Currecny_M!$A$1:$P$10,MATCH(Database!C3081,Currecny_M!$A$1:$P$1,0),FALSE))/VLOOKUP('Cover page'!$B$6,Currecny_M!$A$1:$P$10,MATCH(Database!C3081,Currecny_M!$A$1:$P$1,0),FALSE)</f>
        <v>2.1167500000000001</v>
      </c>
      <c r="N3081" s="6" t="str">
        <f>VLOOKUP(B3081,Master!$A$2:$C$11,3,FALSE)</f>
        <v>Euro</v>
      </c>
      <c r="O3081" s="6" t="str">
        <f>VLOOKUP(B3081,Master!$A$2:$C$11,2,FALSE)</f>
        <v>Europe</v>
      </c>
      <c r="Q3081" s="39" t="str">
        <f>VLOOKUP(D3081,GL_Master!$A$1:$D$80,2,FALSE)</f>
        <v>PL</v>
      </c>
      <c r="R3081" s="39" t="str">
        <f>VLOOKUP(D3081,GL_Master!$A$1:$D$80,3,FALSE)</f>
        <v>Legal &amp; Professional expenses</v>
      </c>
      <c r="S3081" s="39" t="str">
        <f>VLOOKUP(D3081,GL_Master!$A$1:$D$80,4,FALSE)</f>
        <v>Professional Fees - Others</v>
      </c>
    </row>
    <row r="3082" spans="1:19" x14ac:dyDescent="0.25">
      <c r="A3082" s="39" t="s">
        <v>262</v>
      </c>
      <c r="B3082" s="39" t="s">
        <v>239</v>
      </c>
      <c r="C3082" s="7">
        <v>43983</v>
      </c>
      <c r="D3082" s="39" t="s">
        <v>112</v>
      </c>
      <c r="E3082" s="39">
        <v>258</v>
      </c>
      <c r="F3082" s="82">
        <f t="shared" si="144"/>
        <v>0.25800000000000001</v>
      </c>
      <c r="G3082" s="39">
        <f>VLOOKUP(N3082,Currecny_M!$A$1:$P$10,2,FALSE)</f>
        <v>83</v>
      </c>
      <c r="H3082" s="39">
        <f>MATCH(C3082,Currecny_M!$A$1:$P$1,0)</f>
        <v>4</v>
      </c>
      <c r="I3082" s="39">
        <f>VLOOKUP(N3082,Currecny_M!$A$1:$P$10,MATCH(Database!C3082,Currecny_M!$A$1:$P$1,0),FALSE)</f>
        <v>84.67</v>
      </c>
      <c r="J3082" s="82">
        <f t="shared" si="145"/>
        <v>21.844860000000001</v>
      </c>
      <c r="K3082" s="39">
        <f>VLOOKUP('Cover page'!$B$6,Currecny_M!$A$1:$P$10,MATCH(Database!C3082,Currecny_M!$A$1:$P$1,0),FALSE)</f>
        <v>1</v>
      </c>
      <c r="L3082" s="82">
        <f t="shared" si="146"/>
        <v>21.844860000000001</v>
      </c>
      <c r="M3082" s="82">
        <f>((E3082/$F$1)*VLOOKUP(N3082,Currecny_M!$A$1:$P$10,MATCH(Database!C3082,Currecny_M!$A$1:$P$1,0),FALSE))/VLOOKUP('Cover page'!$B$6,Currecny_M!$A$1:$P$10,MATCH(Database!C3082,Currecny_M!$A$1:$P$1,0),FALSE)</f>
        <v>21.844860000000001</v>
      </c>
      <c r="N3082" s="6" t="str">
        <f>VLOOKUP(B3082,Master!$A$2:$C$11,3,FALSE)</f>
        <v>Euro</v>
      </c>
      <c r="O3082" s="6" t="str">
        <f>VLOOKUP(B3082,Master!$A$2:$C$11,2,FALSE)</f>
        <v>Europe</v>
      </c>
      <c r="Q3082" s="39" t="str">
        <f>VLOOKUP(D3082,GL_Master!$A$1:$D$80,2,FALSE)</f>
        <v>PL</v>
      </c>
      <c r="R3082" s="39" t="str">
        <f>VLOOKUP(D3082,GL_Master!$A$1:$D$80,3,FALSE)</f>
        <v>Finance Cost</v>
      </c>
      <c r="S3082" s="39" t="str">
        <f>VLOOKUP(D3082,GL_Master!$A$1:$D$80,4,FALSE)</f>
        <v>Interest expense</v>
      </c>
    </row>
    <row r="3083" spans="1:19" x14ac:dyDescent="0.25">
      <c r="A3083" s="39" t="s">
        <v>262</v>
      </c>
      <c r="B3083" s="39" t="s">
        <v>239</v>
      </c>
      <c r="C3083" s="7">
        <v>43983</v>
      </c>
      <c r="D3083" s="39" t="s">
        <v>25</v>
      </c>
      <c r="E3083" s="39">
        <v>2234</v>
      </c>
      <c r="F3083" s="82">
        <f t="shared" si="144"/>
        <v>2.234</v>
      </c>
      <c r="G3083" s="39">
        <f>VLOOKUP(N3083,Currecny_M!$A$1:$P$10,2,FALSE)</f>
        <v>83</v>
      </c>
      <c r="H3083" s="39">
        <f>MATCH(C3083,Currecny_M!$A$1:$P$1,0)</f>
        <v>4</v>
      </c>
      <c r="I3083" s="39">
        <f>VLOOKUP(N3083,Currecny_M!$A$1:$P$10,MATCH(Database!C3083,Currecny_M!$A$1:$P$1,0),FALSE)</f>
        <v>84.67</v>
      </c>
      <c r="J3083" s="82">
        <f t="shared" si="145"/>
        <v>189.15278000000001</v>
      </c>
      <c r="K3083" s="39">
        <f>VLOOKUP('Cover page'!$B$6,Currecny_M!$A$1:$P$10,MATCH(Database!C3083,Currecny_M!$A$1:$P$1,0),FALSE)</f>
        <v>1</v>
      </c>
      <c r="L3083" s="82">
        <f t="shared" si="146"/>
        <v>189.15278000000001</v>
      </c>
      <c r="M3083" s="82">
        <f>((E3083/$F$1)*VLOOKUP(N3083,Currecny_M!$A$1:$P$10,MATCH(Database!C3083,Currecny_M!$A$1:$P$1,0),FALSE))/VLOOKUP('Cover page'!$B$6,Currecny_M!$A$1:$P$10,MATCH(Database!C3083,Currecny_M!$A$1:$P$1,0),FALSE)</f>
        <v>189.15278000000001</v>
      </c>
      <c r="N3083" s="6" t="str">
        <f>VLOOKUP(B3083,Master!$A$2:$C$11,3,FALSE)</f>
        <v>Euro</v>
      </c>
      <c r="O3083" s="6" t="str">
        <f>VLOOKUP(B3083,Master!$A$2:$C$11,2,FALSE)</f>
        <v>Europe</v>
      </c>
      <c r="Q3083" s="39" t="str">
        <f>VLOOKUP(D3083,GL_Master!$A$1:$D$80,2,FALSE)</f>
        <v>PL</v>
      </c>
      <c r="R3083" s="39" t="str">
        <f>VLOOKUP(D3083,GL_Master!$A$1:$D$80,3,FALSE)</f>
        <v>Depreciation</v>
      </c>
      <c r="S3083" s="39" t="str">
        <f>VLOOKUP(D3083,GL_Master!$A$1:$D$80,4,FALSE)</f>
        <v>Depreciation</v>
      </c>
    </row>
    <row r="3084" spans="1:19" x14ac:dyDescent="0.25">
      <c r="A3084" s="39" t="s">
        <v>262</v>
      </c>
      <c r="B3084" s="39" t="s">
        <v>239</v>
      </c>
      <c r="C3084" s="7">
        <v>44013</v>
      </c>
      <c r="D3084" s="39" t="s">
        <v>51</v>
      </c>
      <c r="E3084" s="39">
        <v>-24096</v>
      </c>
      <c r="F3084" s="82">
        <f t="shared" si="144"/>
        <v>-24.096</v>
      </c>
      <c r="G3084" s="39">
        <f>VLOOKUP(N3084,Currecny_M!$A$1:$P$10,2,FALSE)</f>
        <v>83</v>
      </c>
      <c r="H3084" s="39">
        <f>MATCH(C3084,Currecny_M!$A$1:$P$1,0)</f>
        <v>5</v>
      </c>
      <c r="I3084" s="39">
        <f>VLOOKUP(N3084,Currecny_M!$A$1:$P$10,MATCH(Database!C3084,Currecny_M!$A$1:$P$1,0),FALSE)</f>
        <v>85.52</v>
      </c>
      <c r="J3084" s="82">
        <f t="shared" si="145"/>
        <v>-2060.6899199999998</v>
      </c>
      <c r="K3084" s="39">
        <f>VLOOKUP('Cover page'!$B$6,Currecny_M!$A$1:$P$10,MATCH(Database!C3084,Currecny_M!$A$1:$P$1,0),FALSE)</f>
        <v>1</v>
      </c>
      <c r="L3084" s="82">
        <f t="shared" si="146"/>
        <v>-2060.6899199999998</v>
      </c>
      <c r="M3084" s="82">
        <f>((E3084/$F$1)*VLOOKUP(N3084,Currecny_M!$A$1:$P$10,MATCH(Database!C3084,Currecny_M!$A$1:$P$1,0),FALSE))/VLOOKUP('Cover page'!$B$6,Currecny_M!$A$1:$P$10,MATCH(Database!C3084,Currecny_M!$A$1:$P$1,0),FALSE)</f>
        <v>-2060.6899199999998</v>
      </c>
      <c r="N3084" s="6" t="str">
        <f>VLOOKUP(B3084,Master!$A$2:$C$11,3,FALSE)</f>
        <v>Euro</v>
      </c>
      <c r="O3084" s="6" t="str">
        <f>VLOOKUP(B3084,Master!$A$2:$C$11,2,FALSE)</f>
        <v>Europe</v>
      </c>
      <c r="Q3084" s="39" t="str">
        <f>VLOOKUP(D3084,GL_Master!$A$1:$D$80,2,FALSE)</f>
        <v>BS</v>
      </c>
      <c r="R3084" s="39" t="str">
        <f>VLOOKUP(D3084,GL_Master!$A$1:$D$80,3,FALSE)</f>
        <v>Share Capital</v>
      </c>
      <c r="S3084" s="39" t="str">
        <f>VLOOKUP(D3084,GL_Master!$A$1:$D$80,4,FALSE)</f>
        <v>Equity shares</v>
      </c>
    </row>
    <row r="3085" spans="1:19" x14ac:dyDescent="0.25">
      <c r="A3085" s="39" t="s">
        <v>262</v>
      </c>
      <c r="B3085" s="39" t="s">
        <v>239</v>
      </c>
      <c r="C3085" s="7">
        <v>44013</v>
      </c>
      <c r="D3085" s="39" t="s">
        <v>52</v>
      </c>
      <c r="E3085" s="39">
        <v>-46169</v>
      </c>
      <c r="F3085" s="82">
        <f t="shared" si="144"/>
        <v>-46.168999999999997</v>
      </c>
      <c r="G3085" s="39">
        <f>VLOOKUP(N3085,Currecny_M!$A$1:$P$10,2,FALSE)</f>
        <v>83</v>
      </c>
      <c r="H3085" s="39">
        <f>MATCH(C3085,Currecny_M!$A$1:$P$1,0)</f>
        <v>5</v>
      </c>
      <c r="I3085" s="39">
        <f>VLOOKUP(N3085,Currecny_M!$A$1:$P$10,MATCH(Database!C3085,Currecny_M!$A$1:$P$1,0),FALSE)</f>
        <v>85.52</v>
      </c>
      <c r="J3085" s="82">
        <f t="shared" si="145"/>
        <v>-3948.3728799999994</v>
      </c>
      <c r="K3085" s="39">
        <f>VLOOKUP('Cover page'!$B$6,Currecny_M!$A$1:$P$10,MATCH(Database!C3085,Currecny_M!$A$1:$P$1,0),FALSE)</f>
        <v>1</v>
      </c>
      <c r="L3085" s="82">
        <f t="shared" si="146"/>
        <v>-3948.3728799999994</v>
      </c>
      <c r="M3085" s="82">
        <f>((E3085/$F$1)*VLOOKUP(N3085,Currecny_M!$A$1:$P$10,MATCH(Database!C3085,Currecny_M!$A$1:$P$1,0),FALSE))/VLOOKUP('Cover page'!$B$6,Currecny_M!$A$1:$P$10,MATCH(Database!C3085,Currecny_M!$A$1:$P$1,0),FALSE)</f>
        <v>-3948.3728799999994</v>
      </c>
      <c r="N3085" s="6" t="str">
        <f>VLOOKUP(B3085,Master!$A$2:$C$11,3,FALSE)</f>
        <v>Euro</v>
      </c>
      <c r="O3085" s="6" t="str">
        <f>VLOOKUP(B3085,Master!$A$2:$C$11,2,FALSE)</f>
        <v>Europe</v>
      </c>
      <c r="Q3085" s="39" t="str">
        <f>VLOOKUP(D3085,GL_Master!$A$1:$D$80,2,FALSE)</f>
        <v>BS</v>
      </c>
      <c r="R3085" s="39" t="str">
        <f>VLOOKUP(D3085,GL_Master!$A$1:$D$80,3,FALSE)</f>
        <v>Reserve and Surplus</v>
      </c>
      <c r="S3085" s="39" t="str">
        <f>VLOOKUP(D3085,GL_Master!$A$1:$D$80,4,FALSE)</f>
        <v>Reserves at the commencement of the year</v>
      </c>
    </row>
    <row r="3086" spans="1:19" x14ac:dyDescent="0.25">
      <c r="A3086" s="39" t="s">
        <v>262</v>
      </c>
      <c r="B3086" s="39" t="s">
        <v>239</v>
      </c>
      <c r="C3086" s="7">
        <v>44013</v>
      </c>
      <c r="D3086" s="39" t="s">
        <v>53</v>
      </c>
      <c r="E3086" s="39">
        <v>-12815</v>
      </c>
      <c r="F3086" s="82">
        <f t="shared" si="144"/>
        <v>-12.815</v>
      </c>
      <c r="G3086" s="39">
        <f>VLOOKUP(N3086,Currecny_M!$A$1:$P$10,2,FALSE)</f>
        <v>83</v>
      </c>
      <c r="H3086" s="39">
        <f>MATCH(C3086,Currecny_M!$A$1:$P$1,0)</f>
        <v>5</v>
      </c>
      <c r="I3086" s="39">
        <f>VLOOKUP(N3086,Currecny_M!$A$1:$P$10,MATCH(Database!C3086,Currecny_M!$A$1:$P$1,0),FALSE)</f>
        <v>85.52</v>
      </c>
      <c r="J3086" s="82">
        <f t="shared" si="145"/>
        <v>-1095.9387999999999</v>
      </c>
      <c r="K3086" s="39">
        <f>VLOOKUP('Cover page'!$B$6,Currecny_M!$A$1:$P$10,MATCH(Database!C3086,Currecny_M!$A$1:$P$1,0),FALSE)</f>
        <v>1</v>
      </c>
      <c r="L3086" s="82">
        <f t="shared" si="146"/>
        <v>-1095.9387999999999</v>
      </c>
      <c r="M3086" s="82">
        <f>((E3086/$F$1)*VLOOKUP(N3086,Currecny_M!$A$1:$P$10,MATCH(Database!C3086,Currecny_M!$A$1:$P$1,0),FALSE))/VLOOKUP('Cover page'!$B$6,Currecny_M!$A$1:$P$10,MATCH(Database!C3086,Currecny_M!$A$1:$P$1,0),FALSE)</f>
        <v>-1095.9387999999999</v>
      </c>
      <c r="N3086" s="6" t="str">
        <f>VLOOKUP(B3086,Master!$A$2:$C$11,3,FALSE)</f>
        <v>Euro</v>
      </c>
      <c r="O3086" s="6" t="str">
        <f>VLOOKUP(B3086,Master!$A$2:$C$11,2,FALSE)</f>
        <v>Europe</v>
      </c>
      <c r="Q3086" s="39" t="str">
        <f>VLOOKUP(D3086,GL_Master!$A$1:$D$80,2,FALSE)</f>
        <v>BS</v>
      </c>
      <c r="R3086" s="39" t="str">
        <f>VLOOKUP(D3086,GL_Master!$A$1:$D$80,3,FALSE)</f>
        <v>Loan Fund</v>
      </c>
      <c r="S3086" s="39" t="str">
        <f>VLOOKUP(D3086,GL_Master!$A$1:$D$80,4,FALSE)</f>
        <v>Term Loan</v>
      </c>
    </row>
    <row r="3087" spans="1:19" x14ac:dyDescent="0.25">
      <c r="A3087" s="39" t="s">
        <v>262</v>
      </c>
      <c r="B3087" s="39" t="s">
        <v>239</v>
      </c>
      <c r="C3087" s="7">
        <v>44013</v>
      </c>
      <c r="D3087" s="39" t="s">
        <v>54</v>
      </c>
      <c r="E3087" s="39">
        <v>52</v>
      </c>
      <c r="F3087" s="82">
        <f t="shared" si="144"/>
        <v>5.1999999999999998E-2</v>
      </c>
      <c r="G3087" s="39">
        <f>VLOOKUP(N3087,Currecny_M!$A$1:$P$10,2,FALSE)</f>
        <v>83</v>
      </c>
      <c r="H3087" s="39">
        <f>MATCH(C3087,Currecny_M!$A$1:$P$1,0)</f>
        <v>5</v>
      </c>
      <c r="I3087" s="39">
        <f>VLOOKUP(N3087,Currecny_M!$A$1:$P$10,MATCH(Database!C3087,Currecny_M!$A$1:$P$1,0),FALSE)</f>
        <v>85.52</v>
      </c>
      <c r="J3087" s="82">
        <f t="shared" si="145"/>
        <v>4.4470399999999994</v>
      </c>
      <c r="K3087" s="39">
        <f>VLOOKUP('Cover page'!$B$6,Currecny_M!$A$1:$P$10,MATCH(Database!C3087,Currecny_M!$A$1:$P$1,0),FALSE)</f>
        <v>1</v>
      </c>
      <c r="L3087" s="82">
        <f t="shared" si="146"/>
        <v>4.4470399999999994</v>
      </c>
      <c r="M3087" s="82">
        <f>((E3087/$F$1)*VLOOKUP(N3087,Currecny_M!$A$1:$P$10,MATCH(Database!C3087,Currecny_M!$A$1:$P$1,0),FALSE))/VLOOKUP('Cover page'!$B$6,Currecny_M!$A$1:$P$10,MATCH(Database!C3087,Currecny_M!$A$1:$P$1,0),FALSE)</f>
        <v>4.4470399999999994</v>
      </c>
      <c r="N3087" s="6" t="str">
        <f>VLOOKUP(B3087,Master!$A$2:$C$11,3,FALSE)</f>
        <v>Euro</v>
      </c>
      <c r="O3087" s="6" t="str">
        <f>VLOOKUP(B3087,Master!$A$2:$C$11,2,FALSE)</f>
        <v>Europe</v>
      </c>
      <c r="Q3087" s="39" t="str">
        <f>VLOOKUP(D3087,GL_Master!$A$1:$D$80,2,FALSE)</f>
        <v>BS</v>
      </c>
      <c r="R3087" s="39" t="str">
        <f>VLOOKUP(D3087,GL_Master!$A$1:$D$80,3,FALSE)</f>
        <v>Trade Payables</v>
      </c>
      <c r="S3087" s="39" t="str">
        <f>VLOOKUP(D3087,GL_Master!$A$1:$D$80,4,FALSE)</f>
        <v>Trade payable</v>
      </c>
    </row>
    <row r="3088" spans="1:19" x14ac:dyDescent="0.25">
      <c r="A3088" s="39" t="s">
        <v>262</v>
      </c>
      <c r="B3088" s="39" t="s">
        <v>239</v>
      </c>
      <c r="C3088" s="7">
        <v>44013</v>
      </c>
      <c r="D3088" s="39" t="s">
        <v>34</v>
      </c>
      <c r="E3088" s="39">
        <v>-1290</v>
      </c>
      <c r="F3088" s="82">
        <f t="shared" si="144"/>
        <v>-1.29</v>
      </c>
      <c r="G3088" s="39">
        <f>VLOOKUP(N3088,Currecny_M!$A$1:$P$10,2,FALSE)</f>
        <v>83</v>
      </c>
      <c r="H3088" s="39">
        <f>MATCH(C3088,Currecny_M!$A$1:$P$1,0)</f>
        <v>5</v>
      </c>
      <c r="I3088" s="39">
        <f>VLOOKUP(N3088,Currecny_M!$A$1:$P$10,MATCH(Database!C3088,Currecny_M!$A$1:$P$1,0),FALSE)</f>
        <v>85.52</v>
      </c>
      <c r="J3088" s="82">
        <f t="shared" si="145"/>
        <v>-110.32079999999999</v>
      </c>
      <c r="K3088" s="39">
        <f>VLOOKUP('Cover page'!$B$6,Currecny_M!$A$1:$P$10,MATCH(Database!C3088,Currecny_M!$A$1:$P$1,0),FALSE)</f>
        <v>1</v>
      </c>
      <c r="L3088" s="82">
        <f t="shared" si="146"/>
        <v>-110.32079999999999</v>
      </c>
      <c r="M3088" s="82">
        <f>((E3088/$F$1)*VLOOKUP(N3088,Currecny_M!$A$1:$P$10,MATCH(Database!C3088,Currecny_M!$A$1:$P$1,0),FALSE))/VLOOKUP('Cover page'!$B$6,Currecny_M!$A$1:$P$10,MATCH(Database!C3088,Currecny_M!$A$1:$P$1,0),FALSE)</f>
        <v>-110.32079999999999</v>
      </c>
      <c r="N3088" s="6" t="str">
        <f>VLOOKUP(B3088,Master!$A$2:$C$11,3,FALSE)</f>
        <v>Euro</v>
      </c>
      <c r="O3088" s="6" t="str">
        <f>VLOOKUP(B3088,Master!$A$2:$C$11,2,FALSE)</f>
        <v>Europe</v>
      </c>
      <c r="Q3088" s="39" t="str">
        <f>VLOOKUP(D3088,GL_Master!$A$1:$D$80,2,FALSE)</f>
        <v>BS</v>
      </c>
      <c r="R3088" s="39" t="str">
        <f>VLOOKUP(D3088,GL_Master!$A$1:$D$80,3,FALSE)</f>
        <v>Provisions</v>
      </c>
      <c r="S3088" s="39" t="str">
        <f>VLOOKUP(D3088,GL_Master!$A$1:$D$80,4,FALSE)</f>
        <v>Expenses payables</v>
      </c>
    </row>
    <row r="3089" spans="1:19" x14ac:dyDescent="0.25">
      <c r="A3089" s="39" t="s">
        <v>262</v>
      </c>
      <c r="B3089" s="39" t="s">
        <v>239</v>
      </c>
      <c r="C3089" s="7">
        <v>44013</v>
      </c>
      <c r="D3089" s="39" t="s">
        <v>18</v>
      </c>
      <c r="E3089" s="39">
        <v>-792</v>
      </c>
      <c r="F3089" s="82">
        <f t="shared" si="144"/>
        <v>-0.79200000000000004</v>
      </c>
      <c r="G3089" s="39">
        <f>VLOOKUP(N3089,Currecny_M!$A$1:$P$10,2,FALSE)</f>
        <v>83</v>
      </c>
      <c r="H3089" s="39">
        <f>MATCH(C3089,Currecny_M!$A$1:$P$1,0)</f>
        <v>5</v>
      </c>
      <c r="I3089" s="39">
        <f>VLOOKUP(N3089,Currecny_M!$A$1:$P$10,MATCH(Database!C3089,Currecny_M!$A$1:$P$1,0),FALSE)</f>
        <v>85.52</v>
      </c>
      <c r="J3089" s="82">
        <f t="shared" si="145"/>
        <v>-67.731840000000005</v>
      </c>
      <c r="K3089" s="39">
        <f>VLOOKUP('Cover page'!$B$6,Currecny_M!$A$1:$P$10,MATCH(Database!C3089,Currecny_M!$A$1:$P$1,0),FALSE)</f>
        <v>1</v>
      </c>
      <c r="L3089" s="82">
        <f t="shared" si="146"/>
        <v>-67.731840000000005</v>
      </c>
      <c r="M3089" s="82">
        <f>((E3089/$F$1)*VLOOKUP(N3089,Currecny_M!$A$1:$P$10,MATCH(Database!C3089,Currecny_M!$A$1:$P$1,0),FALSE))/VLOOKUP('Cover page'!$B$6,Currecny_M!$A$1:$P$10,MATCH(Database!C3089,Currecny_M!$A$1:$P$1,0),FALSE)</f>
        <v>-67.731840000000005</v>
      </c>
      <c r="N3089" s="6" t="str">
        <f>VLOOKUP(B3089,Master!$A$2:$C$11,3,FALSE)</f>
        <v>Euro</v>
      </c>
      <c r="O3089" s="6" t="str">
        <f>VLOOKUP(B3089,Master!$A$2:$C$11,2,FALSE)</f>
        <v>Europe</v>
      </c>
      <c r="Q3089" s="39" t="str">
        <f>VLOOKUP(D3089,GL_Master!$A$1:$D$80,2,FALSE)</f>
        <v>BS</v>
      </c>
      <c r="R3089" s="39" t="str">
        <f>VLOOKUP(D3089,GL_Master!$A$1:$D$80,3,FALSE)</f>
        <v>Other current liabilities</v>
      </c>
      <c r="S3089" s="39" t="str">
        <f>VLOOKUP(D3089,GL_Master!$A$1:$D$80,4,FALSE)</f>
        <v>Employee related liabilities</v>
      </c>
    </row>
    <row r="3090" spans="1:19" x14ac:dyDescent="0.25">
      <c r="A3090" s="39" t="s">
        <v>262</v>
      </c>
      <c r="B3090" s="39" t="s">
        <v>239</v>
      </c>
      <c r="C3090" s="7">
        <v>44013</v>
      </c>
      <c r="D3090" s="39" t="s">
        <v>55</v>
      </c>
      <c r="E3090" s="39">
        <v>-98</v>
      </c>
      <c r="F3090" s="82">
        <f t="shared" si="144"/>
        <v>-9.8000000000000004E-2</v>
      </c>
      <c r="G3090" s="39">
        <f>VLOOKUP(N3090,Currecny_M!$A$1:$P$10,2,FALSE)</f>
        <v>83</v>
      </c>
      <c r="H3090" s="39">
        <f>MATCH(C3090,Currecny_M!$A$1:$P$1,0)</f>
        <v>5</v>
      </c>
      <c r="I3090" s="39">
        <f>VLOOKUP(N3090,Currecny_M!$A$1:$P$10,MATCH(Database!C3090,Currecny_M!$A$1:$P$1,0),FALSE)</f>
        <v>85.52</v>
      </c>
      <c r="J3090" s="82">
        <f t="shared" si="145"/>
        <v>-8.38096</v>
      </c>
      <c r="K3090" s="39">
        <f>VLOOKUP('Cover page'!$B$6,Currecny_M!$A$1:$P$10,MATCH(Database!C3090,Currecny_M!$A$1:$P$1,0),FALSE)</f>
        <v>1</v>
      </c>
      <c r="L3090" s="82">
        <f t="shared" si="146"/>
        <v>-8.38096</v>
      </c>
      <c r="M3090" s="82">
        <f>((E3090/$F$1)*VLOOKUP(N3090,Currecny_M!$A$1:$P$10,MATCH(Database!C3090,Currecny_M!$A$1:$P$1,0),FALSE))/VLOOKUP('Cover page'!$B$6,Currecny_M!$A$1:$P$10,MATCH(Database!C3090,Currecny_M!$A$1:$P$1,0),FALSE)</f>
        <v>-8.38096</v>
      </c>
      <c r="N3090" s="6" t="str">
        <f>VLOOKUP(B3090,Master!$A$2:$C$11,3,FALSE)</f>
        <v>Euro</v>
      </c>
      <c r="O3090" s="6" t="str">
        <f>VLOOKUP(B3090,Master!$A$2:$C$11,2,FALSE)</f>
        <v>Europe</v>
      </c>
      <c r="Q3090" s="39" t="str">
        <f>VLOOKUP(D3090,GL_Master!$A$1:$D$80,2,FALSE)</f>
        <v>BS</v>
      </c>
      <c r="R3090" s="39" t="str">
        <f>VLOOKUP(D3090,GL_Master!$A$1:$D$80,3,FALSE)</f>
        <v>Other current liabilities</v>
      </c>
      <c r="S3090" s="39" t="str">
        <f>VLOOKUP(D3090,GL_Master!$A$1:$D$80,4,FALSE)</f>
        <v>Security deposit received</v>
      </c>
    </row>
    <row r="3091" spans="1:19" x14ac:dyDescent="0.25">
      <c r="A3091" s="39" t="s">
        <v>262</v>
      </c>
      <c r="B3091" s="39" t="s">
        <v>239</v>
      </c>
      <c r="C3091" s="7">
        <v>44013</v>
      </c>
      <c r="D3091" s="39" t="s">
        <v>56</v>
      </c>
      <c r="E3091" s="39">
        <v>-26</v>
      </c>
      <c r="F3091" s="82">
        <f t="shared" si="144"/>
        <v>-2.5999999999999999E-2</v>
      </c>
      <c r="G3091" s="39">
        <f>VLOOKUP(N3091,Currecny_M!$A$1:$P$10,2,FALSE)</f>
        <v>83</v>
      </c>
      <c r="H3091" s="39">
        <f>MATCH(C3091,Currecny_M!$A$1:$P$1,0)</f>
        <v>5</v>
      </c>
      <c r="I3091" s="39">
        <f>VLOOKUP(N3091,Currecny_M!$A$1:$P$10,MATCH(Database!C3091,Currecny_M!$A$1:$P$1,0),FALSE)</f>
        <v>85.52</v>
      </c>
      <c r="J3091" s="82">
        <f t="shared" si="145"/>
        <v>-2.2235199999999997</v>
      </c>
      <c r="K3091" s="39">
        <f>VLOOKUP('Cover page'!$B$6,Currecny_M!$A$1:$P$10,MATCH(Database!C3091,Currecny_M!$A$1:$P$1,0),FALSE)</f>
        <v>1</v>
      </c>
      <c r="L3091" s="82">
        <f t="shared" si="146"/>
        <v>-2.2235199999999997</v>
      </c>
      <c r="M3091" s="82">
        <f>((E3091/$F$1)*VLOOKUP(N3091,Currecny_M!$A$1:$P$10,MATCH(Database!C3091,Currecny_M!$A$1:$P$1,0),FALSE))/VLOOKUP('Cover page'!$B$6,Currecny_M!$A$1:$P$10,MATCH(Database!C3091,Currecny_M!$A$1:$P$1,0),FALSE)</f>
        <v>-2.2235199999999997</v>
      </c>
      <c r="N3091" s="6" t="str">
        <f>VLOOKUP(B3091,Master!$A$2:$C$11,3,FALSE)</f>
        <v>Euro</v>
      </c>
      <c r="O3091" s="6" t="str">
        <f>VLOOKUP(B3091,Master!$A$2:$C$11,2,FALSE)</f>
        <v>Europe</v>
      </c>
      <c r="Q3091" s="39" t="str">
        <f>VLOOKUP(D3091,GL_Master!$A$1:$D$80,2,FALSE)</f>
        <v>BS</v>
      </c>
      <c r="R3091" s="39" t="str">
        <f>VLOOKUP(D3091,GL_Master!$A$1:$D$80,3,FALSE)</f>
        <v>Other Tax Payables</v>
      </c>
      <c r="S3091" s="39" t="str">
        <f>VLOOKUP(D3091,GL_Master!$A$1:$D$80,4,FALSE)</f>
        <v>Tax deducted at source payable</v>
      </c>
    </row>
    <row r="3092" spans="1:19" x14ac:dyDescent="0.25">
      <c r="A3092" s="39" t="s">
        <v>262</v>
      </c>
      <c r="B3092" s="39" t="s">
        <v>239</v>
      </c>
      <c r="C3092" s="7">
        <v>44013</v>
      </c>
      <c r="D3092" s="39" t="s">
        <v>57</v>
      </c>
      <c r="E3092" s="39">
        <v>-239</v>
      </c>
      <c r="F3092" s="82">
        <f t="shared" si="144"/>
        <v>-0.23899999999999999</v>
      </c>
      <c r="G3092" s="39">
        <f>VLOOKUP(N3092,Currecny_M!$A$1:$P$10,2,FALSE)</f>
        <v>83</v>
      </c>
      <c r="H3092" s="39">
        <f>MATCH(C3092,Currecny_M!$A$1:$P$1,0)</f>
        <v>5</v>
      </c>
      <c r="I3092" s="39">
        <f>VLOOKUP(N3092,Currecny_M!$A$1:$P$10,MATCH(Database!C3092,Currecny_M!$A$1:$P$1,0),FALSE)</f>
        <v>85.52</v>
      </c>
      <c r="J3092" s="82">
        <f t="shared" si="145"/>
        <v>-20.439279999999997</v>
      </c>
      <c r="K3092" s="39">
        <f>VLOOKUP('Cover page'!$B$6,Currecny_M!$A$1:$P$10,MATCH(Database!C3092,Currecny_M!$A$1:$P$1,0),FALSE)</f>
        <v>1</v>
      </c>
      <c r="L3092" s="82">
        <f t="shared" si="146"/>
        <v>-20.439279999999997</v>
      </c>
      <c r="M3092" s="82">
        <f>((E3092/$F$1)*VLOOKUP(N3092,Currecny_M!$A$1:$P$10,MATCH(Database!C3092,Currecny_M!$A$1:$P$1,0),FALSE))/VLOOKUP('Cover page'!$B$6,Currecny_M!$A$1:$P$10,MATCH(Database!C3092,Currecny_M!$A$1:$P$1,0),FALSE)</f>
        <v>-20.439279999999997</v>
      </c>
      <c r="N3092" s="6" t="str">
        <f>VLOOKUP(B3092,Master!$A$2:$C$11,3,FALSE)</f>
        <v>Euro</v>
      </c>
      <c r="O3092" s="6" t="str">
        <f>VLOOKUP(B3092,Master!$A$2:$C$11,2,FALSE)</f>
        <v>Europe</v>
      </c>
      <c r="Q3092" s="39" t="str">
        <f>VLOOKUP(D3092,GL_Master!$A$1:$D$80,2,FALSE)</f>
        <v>BS</v>
      </c>
      <c r="R3092" s="39" t="str">
        <f>VLOOKUP(D3092,GL_Master!$A$1:$D$80,3,FALSE)</f>
        <v>Other Tax Payables</v>
      </c>
      <c r="S3092" s="39" t="str">
        <f>VLOOKUP(D3092,GL_Master!$A$1:$D$80,4,FALSE)</f>
        <v>Tax deducted at source payable</v>
      </c>
    </row>
    <row r="3093" spans="1:19" x14ac:dyDescent="0.25">
      <c r="A3093" s="39" t="s">
        <v>262</v>
      </c>
      <c r="B3093" s="39" t="s">
        <v>239</v>
      </c>
      <c r="C3093" s="7">
        <v>44013</v>
      </c>
      <c r="D3093" s="39" t="s">
        <v>58</v>
      </c>
      <c r="E3093" s="39">
        <v>-1802</v>
      </c>
      <c r="F3093" s="82">
        <f t="shared" si="144"/>
        <v>-1.802</v>
      </c>
      <c r="G3093" s="39">
        <f>VLOOKUP(N3093,Currecny_M!$A$1:$P$10,2,FALSE)</f>
        <v>83</v>
      </c>
      <c r="H3093" s="39">
        <f>MATCH(C3093,Currecny_M!$A$1:$P$1,0)</f>
        <v>5</v>
      </c>
      <c r="I3093" s="39">
        <f>VLOOKUP(N3093,Currecny_M!$A$1:$P$10,MATCH(Database!C3093,Currecny_M!$A$1:$P$1,0),FALSE)</f>
        <v>85.52</v>
      </c>
      <c r="J3093" s="82">
        <f t="shared" si="145"/>
        <v>-154.10703999999998</v>
      </c>
      <c r="K3093" s="39">
        <f>VLOOKUP('Cover page'!$B$6,Currecny_M!$A$1:$P$10,MATCH(Database!C3093,Currecny_M!$A$1:$P$1,0),FALSE)</f>
        <v>1</v>
      </c>
      <c r="L3093" s="82">
        <f t="shared" si="146"/>
        <v>-154.10703999999998</v>
      </c>
      <c r="M3093" s="82">
        <f>((E3093/$F$1)*VLOOKUP(N3093,Currecny_M!$A$1:$P$10,MATCH(Database!C3093,Currecny_M!$A$1:$P$1,0),FALSE))/VLOOKUP('Cover page'!$B$6,Currecny_M!$A$1:$P$10,MATCH(Database!C3093,Currecny_M!$A$1:$P$1,0),FALSE)</f>
        <v>-154.10703999999998</v>
      </c>
      <c r="N3093" s="6" t="str">
        <f>VLOOKUP(B3093,Master!$A$2:$C$11,3,FALSE)</f>
        <v>Euro</v>
      </c>
      <c r="O3093" s="6" t="str">
        <f>VLOOKUP(B3093,Master!$A$2:$C$11,2,FALSE)</f>
        <v>Europe</v>
      </c>
      <c r="Q3093" s="39" t="str">
        <f>VLOOKUP(D3093,GL_Master!$A$1:$D$80,2,FALSE)</f>
        <v>BS</v>
      </c>
      <c r="R3093" s="39" t="str">
        <f>VLOOKUP(D3093,GL_Master!$A$1:$D$80,3,FALSE)</f>
        <v>Long-term provisions</v>
      </c>
      <c r="S3093" s="39" t="str">
        <f>VLOOKUP(D3093,GL_Master!$A$1:$D$80,4,FALSE)</f>
        <v>Provision for gratuity</v>
      </c>
    </row>
    <row r="3094" spans="1:19" x14ac:dyDescent="0.25">
      <c r="A3094" s="39" t="s">
        <v>262</v>
      </c>
      <c r="B3094" s="39" t="s">
        <v>239</v>
      </c>
      <c r="C3094" s="7">
        <v>44013</v>
      </c>
      <c r="D3094" s="39" t="s">
        <v>59</v>
      </c>
      <c r="E3094" s="39">
        <v>-734</v>
      </c>
      <c r="F3094" s="82">
        <f t="shared" si="144"/>
        <v>-0.73399999999999999</v>
      </c>
      <c r="G3094" s="39">
        <f>VLOOKUP(N3094,Currecny_M!$A$1:$P$10,2,FALSE)</f>
        <v>83</v>
      </c>
      <c r="H3094" s="39">
        <f>MATCH(C3094,Currecny_M!$A$1:$P$1,0)</f>
        <v>5</v>
      </c>
      <c r="I3094" s="39">
        <f>VLOOKUP(N3094,Currecny_M!$A$1:$P$10,MATCH(Database!C3094,Currecny_M!$A$1:$P$1,0),FALSE)</f>
        <v>85.52</v>
      </c>
      <c r="J3094" s="82">
        <f t="shared" si="145"/>
        <v>-62.771679999999996</v>
      </c>
      <c r="K3094" s="39">
        <f>VLOOKUP('Cover page'!$B$6,Currecny_M!$A$1:$P$10,MATCH(Database!C3094,Currecny_M!$A$1:$P$1,0),FALSE)</f>
        <v>1</v>
      </c>
      <c r="L3094" s="82">
        <f t="shared" si="146"/>
        <v>-62.771679999999996</v>
      </c>
      <c r="M3094" s="82">
        <f>((E3094/$F$1)*VLOOKUP(N3094,Currecny_M!$A$1:$P$10,MATCH(Database!C3094,Currecny_M!$A$1:$P$1,0),FALSE))/VLOOKUP('Cover page'!$B$6,Currecny_M!$A$1:$P$10,MATCH(Database!C3094,Currecny_M!$A$1:$P$1,0),FALSE)</f>
        <v>-62.771679999999996</v>
      </c>
      <c r="N3094" s="6" t="str">
        <f>VLOOKUP(B3094,Master!$A$2:$C$11,3,FALSE)</f>
        <v>Euro</v>
      </c>
      <c r="O3094" s="6" t="str">
        <f>VLOOKUP(B3094,Master!$A$2:$C$11,2,FALSE)</f>
        <v>Europe</v>
      </c>
      <c r="Q3094" s="39" t="str">
        <f>VLOOKUP(D3094,GL_Master!$A$1:$D$80,2,FALSE)</f>
        <v>BS</v>
      </c>
      <c r="R3094" s="39" t="str">
        <f>VLOOKUP(D3094,GL_Master!$A$1:$D$80,3,FALSE)</f>
        <v>Long-term provisions</v>
      </c>
      <c r="S3094" s="39" t="str">
        <f>VLOOKUP(D3094,GL_Master!$A$1:$D$80,4,FALSE)</f>
        <v>Provision for leave encashment</v>
      </c>
    </row>
    <row r="3095" spans="1:19" x14ac:dyDescent="0.25">
      <c r="A3095" s="39" t="s">
        <v>262</v>
      </c>
      <c r="B3095" s="39" t="s">
        <v>239</v>
      </c>
      <c r="C3095" s="7">
        <v>44013</v>
      </c>
      <c r="D3095" s="39" t="s">
        <v>60</v>
      </c>
      <c r="E3095" s="39">
        <v>-219</v>
      </c>
      <c r="F3095" s="82">
        <f t="shared" si="144"/>
        <v>-0.219</v>
      </c>
      <c r="G3095" s="39">
        <f>VLOOKUP(N3095,Currecny_M!$A$1:$P$10,2,FALSE)</f>
        <v>83</v>
      </c>
      <c r="H3095" s="39">
        <f>MATCH(C3095,Currecny_M!$A$1:$P$1,0)</f>
        <v>5</v>
      </c>
      <c r="I3095" s="39">
        <f>VLOOKUP(N3095,Currecny_M!$A$1:$P$10,MATCH(Database!C3095,Currecny_M!$A$1:$P$1,0),FALSE)</f>
        <v>85.52</v>
      </c>
      <c r="J3095" s="82">
        <f t="shared" si="145"/>
        <v>-18.72888</v>
      </c>
      <c r="K3095" s="39">
        <f>VLOOKUP('Cover page'!$B$6,Currecny_M!$A$1:$P$10,MATCH(Database!C3095,Currecny_M!$A$1:$P$1,0),FALSE)</f>
        <v>1</v>
      </c>
      <c r="L3095" s="82">
        <f t="shared" si="146"/>
        <v>-18.72888</v>
      </c>
      <c r="M3095" s="82">
        <f>((E3095/$F$1)*VLOOKUP(N3095,Currecny_M!$A$1:$P$10,MATCH(Database!C3095,Currecny_M!$A$1:$P$1,0),FALSE))/VLOOKUP('Cover page'!$B$6,Currecny_M!$A$1:$P$10,MATCH(Database!C3095,Currecny_M!$A$1:$P$1,0),FALSE)</f>
        <v>-18.72888</v>
      </c>
      <c r="N3095" s="6" t="str">
        <f>VLOOKUP(B3095,Master!$A$2:$C$11,3,FALSE)</f>
        <v>Euro</v>
      </c>
      <c r="O3095" s="6" t="str">
        <f>VLOOKUP(B3095,Master!$A$2:$C$11,2,FALSE)</f>
        <v>Europe</v>
      </c>
      <c r="Q3095" s="39" t="str">
        <f>VLOOKUP(D3095,GL_Master!$A$1:$D$80,2,FALSE)</f>
        <v>BS</v>
      </c>
      <c r="R3095" s="39" t="str">
        <f>VLOOKUP(D3095,GL_Master!$A$1:$D$80,3,FALSE)</f>
        <v>Trade Payables</v>
      </c>
      <c r="S3095" s="39" t="str">
        <f>VLOOKUP(D3095,GL_Master!$A$1:$D$80,4,FALSE)</f>
        <v>Trade payable</v>
      </c>
    </row>
    <row r="3096" spans="1:19" x14ac:dyDescent="0.25">
      <c r="A3096" s="39" t="s">
        <v>262</v>
      </c>
      <c r="B3096" s="39" t="s">
        <v>239</v>
      </c>
      <c r="C3096" s="7">
        <v>44013</v>
      </c>
      <c r="D3096" s="39" t="s">
        <v>61</v>
      </c>
      <c r="E3096" s="39">
        <v>-2206</v>
      </c>
      <c r="F3096" s="82">
        <f t="shared" si="144"/>
        <v>-2.206</v>
      </c>
      <c r="G3096" s="39">
        <f>VLOOKUP(N3096,Currecny_M!$A$1:$P$10,2,FALSE)</f>
        <v>83</v>
      </c>
      <c r="H3096" s="39">
        <f>MATCH(C3096,Currecny_M!$A$1:$P$1,0)</f>
        <v>5</v>
      </c>
      <c r="I3096" s="39">
        <f>VLOOKUP(N3096,Currecny_M!$A$1:$P$10,MATCH(Database!C3096,Currecny_M!$A$1:$P$1,0),FALSE)</f>
        <v>85.52</v>
      </c>
      <c r="J3096" s="82">
        <f t="shared" si="145"/>
        <v>-188.65711999999999</v>
      </c>
      <c r="K3096" s="39">
        <f>VLOOKUP('Cover page'!$B$6,Currecny_M!$A$1:$P$10,MATCH(Database!C3096,Currecny_M!$A$1:$P$1,0),FALSE)</f>
        <v>1</v>
      </c>
      <c r="L3096" s="82">
        <f t="shared" si="146"/>
        <v>-188.65711999999999</v>
      </c>
      <c r="M3096" s="82">
        <f>((E3096/$F$1)*VLOOKUP(N3096,Currecny_M!$A$1:$P$10,MATCH(Database!C3096,Currecny_M!$A$1:$P$1,0),FALSE))/VLOOKUP('Cover page'!$B$6,Currecny_M!$A$1:$P$10,MATCH(Database!C3096,Currecny_M!$A$1:$P$1,0),FALSE)</f>
        <v>-188.65711999999999</v>
      </c>
      <c r="N3096" s="6" t="str">
        <f>VLOOKUP(B3096,Master!$A$2:$C$11,3,FALSE)</f>
        <v>Euro</v>
      </c>
      <c r="O3096" s="6" t="str">
        <f>VLOOKUP(B3096,Master!$A$2:$C$11,2,FALSE)</f>
        <v>Europe</v>
      </c>
      <c r="Q3096" s="39" t="str">
        <f>VLOOKUP(D3096,GL_Master!$A$1:$D$80,2,FALSE)</f>
        <v>BS</v>
      </c>
      <c r="R3096" s="39" t="str">
        <f>VLOOKUP(D3096,GL_Master!$A$1:$D$80,3,FALSE)</f>
        <v>Provisions</v>
      </c>
      <c r="S3096" s="39" t="str">
        <f>VLOOKUP(D3096,GL_Master!$A$1:$D$80,4,FALSE)</f>
        <v>Provision for doubtful assets</v>
      </c>
    </row>
    <row r="3097" spans="1:19" x14ac:dyDescent="0.25">
      <c r="A3097" s="39" t="s">
        <v>262</v>
      </c>
      <c r="B3097" s="39" t="s">
        <v>239</v>
      </c>
      <c r="C3097" s="7">
        <v>44013</v>
      </c>
      <c r="D3097" s="39" t="s">
        <v>62</v>
      </c>
      <c r="E3097" s="39">
        <v>-79</v>
      </c>
      <c r="F3097" s="82">
        <f t="shared" si="144"/>
        <v>-7.9000000000000001E-2</v>
      </c>
      <c r="G3097" s="39">
        <f>VLOOKUP(N3097,Currecny_M!$A$1:$P$10,2,FALSE)</f>
        <v>83</v>
      </c>
      <c r="H3097" s="39">
        <f>MATCH(C3097,Currecny_M!$A$1:$P$1,0)</f>
        <v>5</v>
      </c>
      <c r="I3097" s="39">
        <f>VLOOKUP(N3097,Currecny_M!$A$1:$P$10,MATCH(Database!C3097,Currecny_M!$A$1:$P$1,0),FALSE)</f>
        <v>85.52</v>
      </c>
      <c r="J3097" s="82">
        <f t="shared" si="145"/>
        <v>-6.7560799999999999</v>
      </c>
      <c r="K3097" s="39">
        <f>VLOOKUP('Cover page'!$B$6,Currecny_M!$A$1:$P$10,MATCH(Database!C3097,Currecny_M!$A$1:$P$1,0),FALSE)</f>
        <v>1</v>
      </c>
      <c r="L3097" s="82">
        <f t="shared" si="146"/>
        <v>-6.7560799999999999</v>
      </c>
      <c r="M3097" s="82">
        <f>((E3097/$F$1)*VLOOKUP(N3097,Currecny_M!$A$1:$P$10,MATCH(Database!C3097,Currecny_M!$A$1:$P$1,0),FALSE))/VLOOKUP('Cover page'!$B$6,Currecny_M!$A$1:$P$10,MATCH(Database!C3097,Currecny_M!$A$1:$P$1,0),FALSE)</f>
        <v>-6.7560799999999999</v>
      </c>
      <c r="N3097" s="6" t="str">
        <f>VLOOKUP(B3097,Master!$A$2:$C$11,3,FALSE)</f>
        <v>Euro</v>
      </c>
      <c r="O3097" s="6" t="str">
        <f>VLOOKUP(B3097,Master!$A$2:$C$11,2,FALSE)</f>
        <v>Europe</v>
      </c>
      <c r="Q3097" s="39" t="str">
        <f>VLOOKUP(D3097,GL_Master!$A$1:$D$80,2,FALSE)</f>
        <v>BS</v>
      </c>
      <c r="R3097" s="39" t="str">
        <f>VLOOKUP(D3097,GL_Master!$A$1:$D$80,3,FALSE)</f>
        <v>Provisions</v>
      </c>
      <c r="S3097" s="39" t="str">
        <f>VLOOKUP(D3097,GL_Master!$A$1:$D$80,4,FALSE)</f>
        <v>Provision for Insurance</v>
      </c>
    </row>
    <row r="3098" spans="1:19" x14ac:dyDescent="0.25">
      <c r="A3098" s="39" t="s">
        <v>262</v>
      </c>
      <c r="B3098" s="39" t="s">
        <v>239</v>
      </c>
      <c r="C3098" s="7">
        <v>44013</v>
      </c>
      <c r="D3098" s="39" t="s">
        <v>63</v>
      </c>
      <c r="E3098" s="39">
        <v>186</v>
      </c>
      <c r="F3098" s="82">
        <f t="shared" si="144"/>
        <v>0.186</v>
      </c>
      <c r="G3098" s="39">
        <f>VLOOKUP(N3098,Currecny_M!$A$1:$P$10,2,FALSE)</f>
        <v>83</v>
      </c>
      <c r="H3098" s="39">
        <f>MATCH(C3098,Currecny_M!$A$1:$P$1,0)</f>
        <v>5</v>
      </c>
      <c r="I3098" s="39">
        <f>VLOOKUP(N3098,Currecny_M!$A$1:$P$10,MATCH(Database!C3098,Currecny_M!$A$1:$P$1,0),FALSE)</f>
        <v>85.52</v>
      </c>
      <c r="J3098" s="82">
        <f t="shared" si="145"/>
        <v>15.90672</v>
      </c>
      <c r="K3098" s="39">
        <f>VLOOKUP('Cover page'!$B$6,Currecny_M!$A$1:$P$10,MATCH(Database!C3098,Currecny_M!$A$1:$P$1,0),FALSE)</f>
        <v>1</v>
      </c>
      <c r="L3098" s="82">
        <f t="shared" si="146"/>
        <v>15.90672</v>
      </c>
      <c r="M3098" s="82">
        <f>((E3098/$F$1)*VLOOKUP(N3098,Currecny_M!$A$1:$P$10,MATCH(Database!C3098,Currecny_M!$A$1:$P$1,0),FALSE))/VLOOKUP('Cover page'!$B$6,Currecny_M!$A$1:$P$10,MATCH(Database!C3098,Currecny_M!$A$1:$P$1,0),FALSE)</f>
        <v>15.90672</v>
      </c>
      <c r="N3098" s="6" t="str">
        <f>VLOOKUP(B3098,Master!$A$2:$C$11,3,FALSE)</f>
        <v>Euro</v>
      </c>
      <c r="O3098" s="6" t="str">
        <f>VLOOKUP(B3098,Master!$A$2:$C$11,2,FALSE)</f>
        <v>Europe</v>
      </c>
      <c r="Q3098" s="39" t="str">
        <f>VLOOKUP(D3098,GL_Master!$A$1:$D$80,2,FALSE)</f>
        <v>BS</v>
      </c>
      <c r="R3098" s="39" t="str">
        <f>VLOOKUP(D3098,GL_Master!$A$1:$D$80,3,FALSE)</f>
        <v>Gross Block</v>
      </c>
      <c r="S3098" s="39" t="str">
        <f>VLOOKUP(D3098,GL_Master!$A$1:$D$80,4,FALSE)</f>
        <v>Tangible Fixed assets</v>
      </c>
    </row>
    <row r="3099" spans="1:19" x14ac:dyDescent="0.25">
      <c r="A3099" s="39" t="s">
        <v>262</v>
      </c>
      <c r="B3099" s="39" t="s">
        <v>239</v>
      </c>
      <c r="C3099" s="7">
        <v>44013</v>
      </c>
      <c r="D3099" s="39" t="s">
        <v>64</v>
      </c>
      <c r="E3099" s="39">
        <v>10146</v>
      </c>
      <c r="F3099" s="82">
        <f t="shared" si="144"/>
        <v>10.146000000000001</v>
      </c>
      <c r="G3099" s="39">
        <f>VLOOKUP(N3099,Currecny_M!$A$1:$P$10,2,FALSE)</f>
        <v>83</v>
      </c>
      <c r="H3099" s="39">
        <f>MATCH(C3099,Currecny_M!$A$1:$P$1,0)</f>
        <v>5</v>
      </c>
      <c r="I3099" s="39">
        <f>VLOOKUP(N3099,Currecny_M!$A$1:$P$10,MATCH(Database!C3099,Currecny_M!$A$1:$P$1,0),FALSE)</f>
        <v>85.52</v>
      </c>
      <c r="J3099" s="82">
        <f t="shared" si="145"/>
        <v>867.68592000000001</v>
      </c>
      <c r="K3099" s="39">
        <f>VLOOKUP('Cover page'!$B$6,Currecny_M!$A$1:$P$10,MATCH(Database!C3099,Currecny_M!$A$1:$P$1,0),FALSE)</f>
        <v>1</v>
      </c>
      <c r="L3099" s="82">
        <f t="shared" si="146"/>
        <v>867.68592000000001</v>
      </c>
      <c r="M3099" s="82">
        <f>((E3099/$F$1)*VLOOKUP(N3099,Currecny_M!$A$1:$P$10,MATCH(Database!C3099,Currecny_M!$A$1:$P$1,0),FALSE))/VLOOKUP('Cover page'!$B$6,Currecny_M!$A$1:$P$10,MATCH(Database!C3099,Currecny_M!$A$1:$P$1,0),FALSE)</f>
        <v>867.68592000000001</v>
      </c>
      <c r="N3099" s="6" t="str">
        <f>VLOOKUP(B3099,Master!$A$2:$C$11,3,FALSE)</f>
        <v>Euro</v>
      </c>
      <c r="O3099" s="6" t="str">
        <f>VLOOKUP(B3099,Master!$A$2:$C$11,2,FALSE)</f>
        <v>Europe</v>
      </c>
      <c r="Q3099" s="39" t="str">
        <f>VLOOKUP(D3099,GL_Master!$A$1:$D$80,2,FALSE)</f>
        <v>BS</v>
      </c>
      <c r="R3099" s="39" t="str">
        <f>VLOOKUP(D3099,GL_Master!$A$1:$D$80,3,FALSE)</f>
        <v>Gross Block</v>
      </c>
      <c r="S3099" s="39" t="str">
        <f>VLOOKUP(D3099,GL_Master!$A$1:$D$80,4,FALSE)</f>
        <v>Tangible Fixed assets</v>
      </c>
    </row>
    <row r="3100" spans="1:19" x14ac:dyDescent="0.25">
      <c r="A3100" s="39" t="s">
        <v>262</v>
      </c>
      <c r="B3100" s="39" t="s">
        <v>239</v>
      </c>
      <c r="C3100" s="7">
        <v>44013</v>
      </c>
      <c r="D3100" s="39" t="s">
        <v>65</v>
      </c>
      <c r="E3100" s="39">
        <v>-6584</v>
      </c>
      <c r="F3100" s="82">
        <f t="shared" si="144"/>
        <v>-6.5839999999999996</v>
      </c>
      <c r="G3100" s="39">
        <f>VLOOKUP(N3100,Currecny_M!$A$1:$P$10,2,FALSE)</f>
        <v>83</v>
      </c>
      <c r="H3100" s="39">
        <f>MATCH(C3100,Currecny_M!$A$1:$P$1,0)</f>
        <v>5</v>
      </c>
      <c r="I3100" s="39">
        <f>VLOOKUP(N3100,Currecny_M!$A$1:$P$10,MATCH(Database!C3100,Currecny_M!$A$1:$P$1,0),FALSE)</f>
        <v>85.52</v>
      </c>
      <c r="J3100" s="82">
        <f t="shared" si="145"/>
        <v>-563.06367999999998</v>
      </c>
      <c r="K3100" s="39">
        <f>VLOOKUP('Cover page'!$B$6,Currecny_M!$A$1:$P$10,MATCH(Database!C3100,Currecny_M!$A$1:$P$1,0),FALSE)</f>
        <v>1</v>
      </c>
      <c r="L3100" s="82">
        <f t="shared" si="146"/>
        <v>-563.06367999999998</v>
      </c>
      <c r="M3100" s="82">
        <f>((E3100/$F$1)*VLOOKUP(N3100,Currecny_M!$A$1:$P$10,MATCH(Database!C3100,Currecny_M!$A$1:$P$1,0),FALSE))/VLOOKUP('Cover page'!$B$6,Currecny_M!$A$1:$P$10,MATCH(Database!C3100,Currecny_M!$A$1:$P$1,0),FALSE)</f>
        <v>-563.06367999999998</v>
      </c>
      <c r="N3100" s="6" t="str">
        <f>VLOOKUP(B3100,Master!$A$2:$C$11,3,FALSE)</f>
        <v>Euro</v>
      </c>
      <c r="O3100" s="6" t="str">
        <f>VLOOKUP(B3100,Master!$A$2:$C$11,2,FALSE)</f>
        <v>Europe</v>
      </c>
      <c r="Q3100" s="39" t="str">
        <f>VLOOKUP(D3100,GL_Master!$A$1:$D$80,2,FALSE)</f>
        <v>BS</v>
      </c>
      <c r="R3100" s="39" t="str">
        <f>VLOOKUP(D3100,GL_Master!$A$1:$D$80,3,FALSE)</f>
        <v>Accumulated Depreciation</v>
      </c>
      <c r="S3100" s="39" t="str">
        <f>VLOOKUP(D3100,GL_Master!$A$1:$D$80,4,FALSE)</f>
        <v>Accumulated Depreciation</v>
      </c>
    </row>
    <row r="3101" spans="1:19" x14ac:dyDescent="0.25">
      <c r="A3101" s="39" t="s">
        <v>262</v>
      </c>
      <c r="B3101" s="39" t="s">
        <v>239</v>
      </c>
      <c r="C3101" s="7">
        <v>44013</v>
      </c>
      <c r="D3101" s="39" t="s">
        <v>66</v>
      </c>
      <c r="E3101" s="39">
        <v>5673</v>
      </c>
      <c r="F3101" s="82">
        <f t="shared" si="144"/>
        <v>5.673</v>
      </c>
      <c r="G3101" s="39">
        <f>VLOOKUP(N3101,Currecny_M!$A$1:$P$10,2,FALSE)</f>
        <v>83</v>
      </c>
      <c r="H3101" s="39">
        <f>MATCH(C3101,Currecny_M!$A$1:$P$1,0)</f>
        <v>5</v>
      </c>
      <c r="I3101" s="39">
        <f>VLOOKUP(N3101,Currecny_M!$A$1:$P$10,MATCH(Database!C3101,Currecny_M!$A$1:$P$1,0),FALSE)</f>
        <v>85.52</v>
      </c>
      <c r="J3101" s="82">
        <f t="shared" si="145"/>
        <v>485.15495999999996</v>
      </c>
      <c r="K3101" s="39">
        <f>VLOOKUP('Cover page'!$B$6,Currecny_M!$A$1:$P$10,MATCH(Database!C3101,Currecny_M!$A$1:$P$1,0),FALSE)</f>
        <v>1</v>
      </c>
      <c r="L3101" s="82">
        <f t="shared" si="146"/>
        <v>485.15495999999996</v>
      </c>
      <c r="M3101" s="82">
        <f>((E3101/$F$1)*VLOOKUP(N3101,Currecny_M!$A$1:$P$10,MATCH(Database!C3101,Currecny_M!$A$1:$P$1,0),FALSE))/VLOOKUP('Cover page'!$B$6,Currecny_M!$A$1:$P$10,MATCH(Database!C3101,Currecny_M!$A$1:$P$1,0),FALSE)</f>
        <v>485.15495999999996</v>
      </c>
      <c r="N3101" s="6" t="str">
        <f>VLOOKUP(B3101,Master!$A$2:$C$11,3,FALSE)</f>
        <v>Euro</v>
      </c>
      <c r="O3101" s="6" t="str">
        <f>VLOOKUP(B3101,Master!$A$2:$C$11,2,FALSE)</f>
        <v>Europe</v>
      </c>
      <c r="Q3101" s="39" t="str">
        <f>VLOOKUP(D3101,GL_Master!$A$1:$D$80,2,FALSE)</f>
        <v>BS</v>
      </c>
      <c r="R3101" s="39" t="str">
        <f>VLOOKUP(D3101,GL_Master!$A$1:$D$80,3,FALSE)</f>
        <v>Gross Block</v>
      </c>
      <c r="S3101" s="39" t="str">
        <f>VLOOKUP(D3101,GL_Master!$A$1:$D$80,4,FALSE)</f>
        <v>Tangible Fixed assets</v>
      </c>
    </row>
    <row r="3102" spans="1:19" x14ac:dyDescent="0.25">
      <c r="A3102" s="39" t="s">
        <v>262</v>
      </c>
      <c r="B3102" s="39" t="s">
        <v>239</v>
      </c>
      <c r="C3102" s="7">
        <v>44013</v>
      </c>
      <c r="D3102" s="39" t="s">
        <v>67</v>
      </c>
      <c r="E3102" s="39">
        <v>2094</v>
      </c>
      <c r="F3102" s="82">
        <f t="shared" si="144"/>
        <v>2.0939999999999999</v>
      </c>
      <c r="G3102" s="39">
        <f>VLOOKUP(N3102,Currecny_M!$A$1:$P$10,2,FALSE)</f>
        <v>83</v>
      </c>
      <c r="H3102" s="39">
        <f>MATCH(C3102,Currecny_M!$A$1:$P$1,0)</f>
        <v>5</v>
      </c>
      <c r="I3102" s="39">
        <f>VLOOKUP(N3102,Currecny_M!$A$1:$P$10,MATCH(Database!C3102,Currecny_M!$A$1:$P$1,0),FALSE)</f>
        <v>85.52</v>
      </c>
      <c r="J3102" s="82">
        <f t="shared" si="145"/>
        <v>179.07887999999997</v>
      </c>
      <c r="K3102" s="39">
        <f>VLOOKUP('Cover page'!$B$6,Currecny_M!$A$1:$P$10,MATCH(Database!C3102,Currecny_M!$A$1:$P$1,0),FALSE)</f>
        <v>1</v>
      </c>
      <c r="L3102" s="82">
        <f t="shared" si="146"/>
        <v>179.07887999999997</v>
      </c>
      <c r="M3102" s="82">
        <f>((E3102/$F$1)*VLOOKUP(N3102,Currecny_M!$A$1:$P$10,MATCH(Database!C3102,Currecny_M!$A$1:$P$1,0),FALSE))/VLOOKUP('Cover page'!$B$6,Currecny_M!$A$1:$P$10,MATCH(Database!C3102,Currecny_M!$A$1:$P$1,0),FALSE)</f>
        <v>179.07887999999997</v>
      </c>
      <c r="N3102" s="6" t="str">
        <f>VLOOKUP(B3102,Master!$A$2:$C$11,3,FALSE)</f>
        <v>Euro</v>
      </c>
      <c r="O3102" s="6" t="str">
        <f>VLOOKUP(B3102,Master!$A$2:$C$11,2,FALSE)</f>
        <v>Europe</v>
      </c>
      <c r="Q3102" s="39" t="str">
        <f>VLOOKUP(D3102,GL_Master!$A$1:$D$80,2,FALSE)</f>
        <v>BS</v>
      </c>
      <c r="R3102" s="39" t="str">
        <f>VLOOKUP(D3102,GL_Master!$A$1:$D$80,3,FALSE)</f>
        <v>Gross Block</v>
      </c>
      <c r="S3102" s="39" t="str">
        <f>VLOOKUP(D3102,GL_Master!$A$1:$D$80,4,FALSE)</f>
        <v>Tangible Fixed assets</v>
      </c>
    </row>
    <row r="3103" spans="1:19" x14ac:dyDescent="0.25">
      <c r="A3103" s="39" t="s">
        <v>262</v>
      </c>
      <c r="B3103" s="39" t="s">
        <v>239</v>
      </c>
      <c r="C3103" s="7">
        <v>44013</v>
      </c>
      <c r="D3103" s="39" t="s">
        <v>68</v>
      </c>
      <c r="E3103" s="39">
        <v>-1829</v>
      </c>
      <c r="F3103" s="82">
        <f t="shared" si="144"/>
        <v>-1.829</v>
      </c>
      <c r="G3103" s="39">
        <f>VLOOKUP(N3103,Currecny_M!$A$1:$P$10,2,FALSE)</f>
        <v>83</v>
      </c>
      <c r="H3103" s="39">
        <f>MATCH(C3103,Currecny_M!$A$1:$P$1,0)</f>
        <v>5</v>
      </c>
      <c r="I3103" s="39">
        <f>VLOOKUP(N3103,Currecny_M!$A$1:$P$10,MATCH(Database!C3103,Currecny_M!$A$1:$P$1,0),FALSE)</f>
        <v>85.52</v>
      </c>
      <c r="J3103" s="82">
        <f t="shared" si="145"/>
        <v>-156.41607999999999</v>
      </c>
      <c r="K3103" s="39">
        <f>VLOOKUP('Cover page'!$B$6,Currecny_M!$A$1:$P$10,MATCH(Database!C3103,Currecny_M!$A$1:$P$1,0),FALSE)</f>
        <v>1</v>
      </c>
      <c r="L3103" s="82">
        <f t="shared" si="146"/>
        <v>-156.41607999999999</v>
      </c>
      <c r="M3103" s="82">
        <f>((E3103/$F$1)*VLOOKUP(N3103,Currecny_M!$A$1:$P$10,MATCH(Database!C3103,Currecny_M!$A$1:$P$1,0),FALSE))/VLOOKUP('Cover page'!$B$6,Currecny_M!$A$1:$P$10,MATCH(Database!C3103,Currecny_M!$A$1:$P$1,0),FALSE)</f>
        <v>-156.41607999999999</v>
      </c>
      <c r="N3103" s="6" t="str">
        <f>VLOOKUP(B3103,Master!$A$2:$C$11,3,FALSE)</f>
        <v>Euro</v>
      </c>
      <c r="O3103" s="6" t="str">
        <f>VLOOKUP(B3103,Master!$A$2:$C$11,2,FALSE)</f>
        <v>Europe</v>
      </c>
      <c r="Q3103" s="39" t="str">
        <f>VLOOKUP(D3103,GL_Master!$A$1:$D$80,2,FALSE)</f>
        <v>BS</v>
      </c>
      <c r="R3103" s="39" t="str">
        <f>VLOOKUP(D3103,GL_Master!$A$1:$D$80,3,FALSE)</f>
        <v>Accumulated Depreciation</v>
      </c>
      <c r="S3103" s="39" t="str">
        <f>VLOOKUP(D3103,GL_Master!$A$1:$D$80,4,FALSE)</f>
        <v>Accumulated Depreciation</v>
      </c>
    </row>
    <row r="3104" spans="1:19" x14ac:dyDescent="0.25">
      <c r="A3104" s="39" t="s">
        <v>262</v>
      </c>
      <c r="B3104" s="39" t="s">
        <v>239</v>
      </c>
      <c r="C3104" s="7">
        <v>44013</v>
      </c>
      <c r="D3104" s="39" t="s">
        <v>69</v>
      </c>
      <c r="E3104" s="39">
        <v>3367</v>
      </c>
      <c r="F3104" s="82">
        <f t="shared" si="144"/>
        <v>3.367</v>
      </c>
      <c r="G3104" s="39">
        <f>VLOOKUP(N3104,Currecny_M!$A$1:$P$10,2,FALSE)</f>
        <v>83</v>
      </c>
      <c r="H3104" s="39">
        <f>MATCH(C3104,Currecny_M!$A$1:$P$1,0)</f>
        <v>5</v>
      </c>
      <c r="I3104" s="39">
        <f>VLOOKUP(N3104,Currecny_M!$A$1:$P$10,MATCH(Database!C3104,Currecny_M!$A$1:$P$1,0),FALSE)</f>
        <v>85.52</v>
      </c>
      <c r="J3104" s="82">
        <f t="shared" si="145"/>
        <v>287.94583999999998</v>
      </c>
      <c r="K3104" s="39">
        <f>VLOOKUP('Cover page'!$B$6,Currecny_M!$A$1:$P$10,MATCH(Database!C3104,Currecny_M!$A$1:$P$1,0),FALSE)</f>
        <v>1</v>
      </c>
      <c r="L3104" s="82">
        <f t="shared" si="146"/>
        <v>287.94583999999998</v>
      </c>
      <c r="M3104" s="82">
        <f>((E3104/$F$1)*VLOOKUP(N3104,Currecny_M!$A$1:$P$10,MATCH(Database!C3104,Currecny_M!$A$1:$P$1,0),FALSE))/VLOOKUP('Cover page'!$B$6,Currecny_M!$A$1:$P$10,MATCH(Database!C3104,Currecny_M!$A$1:$P$1,0),FALSE)</f>
        <v>287.94583999999998</v>
      </c>
      <c r="N3104" s="6" t="str">
        <f>VLOOKUP(B3104,Master!$A$2:$C$11,3,FALSE)</f>
        <v>Euro</v>
      </c>
      <c r="O3104" s="6" t="str">
        <f>VLOOKUP(B3104,Master!$A$2:$C$11,2,FALSE)</f>
        <v>Europe</v>
      </c>
      <c r="Q3104" s="39" t="str">
        <f>VLOOKUP(D3104,GL_Master!$A$1:$D$80,2,FALSE)</f>
        <v>BS</v>
      </c>
      <c r="R3104" s="39" t="str">
        <f>VLOOKUP(D3104,GL_Master!$A$1:$D$80,3,FALSE)</f>
        <v>Gross Block</v>
      </c>
      <c r="S3104" s="39" t="str">
        <f>VLOOKUP(D3104,GL_Master!$A$1:$D$80,4,FALSE)</f>
        <v>Tangible Fixed assets</v>
      </c>
    </row>
    <row r="3105" spans="1:19" x14ac:dyDescent="0.25">
      <c r="A3105" s="39" t="s">
        <v>262</v>
      </c>
      <c r="B3105" s="39" t="s">
        <v>239</v>
      </c>
      <c r="C3105" s="7">
        <v>44013</v>
      </c>
      <c r="D3105" s="39" t="s">
        <v>70</v>
      </c>
      <c r="E3105" s="39">
        <v>-129</v>
      </c>
      <c r="F3105" s="82">
        <f t="shared" si="144"/>
        <v>-0.129</v>
      </c>
      <c r="G3105" s="39">
        <f>VLOOKUP(N3105,Currecny_M!$A$1:$P$10,2,FALSE)</f>
        <v>83</v>
      </c>
      <c r="H3105" s="39">
        <f>MATCH(C3105,Currecny_M!$A$1:$P$1,0)</f>
        <v>5</v>
      </c>
      <c r="I3105" s="39">
        <f>VLOOKUP(N3105,Currecny_M!$A$1:$P$10,MATCH(Database!C3105,Currecny_M!$A$1:$P$1,0),FALSE)</f>
        <v>85.52</v>
      </c>
      <c r="J3105" s="82">
        <f t="shared" si="145"/>
        <v>-11.032080000000001</v>
      </c>
      <c r="K3105" s="39">
        <f>VLOOKUP('Cover page'!$B$6,Currecny_M!$A$1:$P$10,MATCH(Database!C3105,Currecny_M!$A$1:$P$1,0),FALSE)</f>
        <v>1</v>
      </c>
      <c r="L3105" s="82">
        <f t="shared" si="146"/>
        <v>-11.032080000000001</v>
      </c>
      <c r="M3105" s="82">
        <f>((E3105/$F$1)*VLOOKUP(N3105,Currecny_M!$A$1:$P$10,MATCH(Database!C3105,Currecny_M!$A$1:$P$1,0),FALSE))/VLOOKUP('Cover page'!$B$6,Currecny_M!$A$1:$P$10,MATCH(Database!C3105,Currecny_M!$A$1:$P$1,0),FALSE)</f>
        <v>-11.032080000000001</v>
      </c>
      <c r="N3105" s="6" t="str">
        <f>VLOOKUP(B3105,Master!$A$2:$C$11,3,FALSE)</f>
        <v>Euro</v>
      </c>
      <c r="O3105" s="6" t="str">
        <f>VLOOKUP(B3105,Master!$A$2:$C$11,2,FALSE)</f>
        <v>Europe</v>
      </c>
      <c r="Q3105" s="39" t="str">
        <f>VLOOKUP(D3105,GL_Master!$A$1:$D$80,2,FALSE)</f>
        <v>BS</v>
      </c>
      <c r="R3105" s="39" t="str">
        <f>VLOOKUP(D3105,GL_Master!$A$1:$D$80,3,FALSE)</f>
        <v>Accumulated Depreciation</v>
      </c>
      <c r="S3105" s="39" t="str">
        <f>VLOOKUP(D3105,GL_Master!$A$1:$D$80,4,FALSE)</f>
        <v>Accumulated Depreciation</v>
      </c>
    </row>
    <row r="3106" spans="1:19" x14ac:dyDescent="0.25">
      <c r="A3106" s="39" t="s">
        <v>262</v>
      </c>
      <c r="B3106" s="39" t="s">
        <v>239</v>
      </c>
      <c r="C3106" s="7">
        <v>44013</v>
      </c>
      <c r="D3106" s="39" t="s">
        <v>71</v>
      </c>
      <c r="E3106" s="39">
        <v>6402</v>
      </c>
      <c r="F3106" s="82">
        <f t="shared" si="144"/>
        <v>6.4020000000000001</v>
      </c>
      <c r="G3106" s="39">
        <f>VLOOKUP(N3106,Currecny_M!$A$1:$P$10,2,FALSE)</f>
        <v>83</v>
      </c>
      <c r="H3106" s="39">
        <f>MATCH(C3106,Currecny_M!$A$1:$P$1,0)</f>
        <v>5</v>
      </c>
      <c r="I3106" s="39">
        <f>VLOOKUP(N3106,Currecny_M!$A$1:$P$10,MATCH(Database!C3106,Currecny_M!$A$1:$P$1,0),FALSE)</f>
        <v>85.52</v>
      </c>
      <c r="J3106" s="82">
        <f t="shared" si="145"/>
        <v>547.49904000000004</v>
      </c>
      <c r="K3106" s="39">
        <f>VLOOKUP('Cover page'!$B$6,Currecny_M!$A$1:$P$10,MATCH(Database!C3106,Currecny_M!$A$1:$P$1,0),FALSE)</f>
        <v>1</v>
      </c>
      <c r="L3106" s="82">
        <f t="shared" si="146"/>
        <v>547.49904000000004</v>
      </c>
      <c r="M3106" s="82">
        <f>((E3106/$F$1)*VLOOKUP(N3106,Currecny_M!$A$1:$P$10,MATCH(Database!C3106,Currecny_M!$A$1:$P$1,0),FALSE))/VLOOKUP('Cover page'!$B$6,Currecny_M!$A$1:$P$10,MATCH(Database!C3106,Currecny_M!$A$1:$P$1,0),FALSE)</f>
        <v>547.49904000000004</v>
      </c>
      <c r="N3106" s="6" t="str">
        <f>VLOOKUP(B3106,Master!$A$2:$C$11,3,FALSE)</f>
        <v>Euro</v>
      </c>
      <c r="O3106" s="6" t="str">
        <f>VLOOKUP(B3106,Master!$A$2:$C$11,2,FALSE)</f>
        <v>Europe</v>
      </c>
      <c r="Q3106" s="39" t="str">
        <f>VLOOKUP(D3106,GL_Master!$A$1:$D$80,2,FALSE)</f>
        <v>BS</v>
      </c>
      <c r="R3106" s="39" t="str">
        <f>VLOOKUP(D3106,GL_Master!$A$1:$D$80,3,FALSE)</f>
        <v>Gross Block</v>
      </c>
      <c r="S3106" s="39" t="str">
        <f>VLOOKUP(D3106,GL_Master!$A$1:$D$80,4,FALSE)</f>
        <v>Tangible Fixed assets</v>
      </c>
    </row>
    <row r="3107" spans="1:19" x14ac:dyDescent="0.25">
      <c r="A3107" s="39" t="s">
        <v>262</v>
      </c>
      <c r="B3107" s="39" t="s">
        <v>239</v>
      </c>
      <c r="C3107" s="7">
        <v>44013</v>
      </c>
      <c r="D3107" s="39" t="s">
        <v>72</v>
      </c>
      <c r="E3107" s="39">
        <v>53</v>
      </c>
      <c r="F3107" s="82">
        <f t="shared" si="144"/>
        <v>5.2999999999999999E-2</v>
      </c>
      <c r="G3107" s="39">
        <f>VLOOKUP(N3107,Currecny_M!$A$1:$P$10,2,FALSE)</f>
        <v>83</v>
      </c>
      <c r="H3107" s="39">
        <f>MATCH(C3107,Currecny_M!$A$1:$P$1,0)</f>
        <v>5</v>
      </c>
      <c r="I3107" s="39">
        <f>VLOOKUP(N3107,Currecny_M!$A$1:$P$10,MATCH(Database!C3107,Currecny_M!$A$1:$P$1,0),FALSE)</f>
        <v>85.52</v>
      </c>
      <c r="J3107" s="82">
        <f t="shared" si="145"/>
        <v>4.5325599999999993</v>
      </c>
      <c r="K3107" s="39">
        <f>VLOOKUP('Cover page'!$B$6,Currecny_M!$A$1:$P$10,MATCH(Database!C3107,Currecny_M!$A$1:$P$1,0),FALSE)</f>
        <v>1</v>
      </c>
      <c r="L3107" s="82">
        <f t="shared" si="146"/>
        <v>4.5325599999999993</v>
      </c>
      <c r="M3107" s="82">
        <f>((E3107/$F$1)*VLOOKUP(N3107,Currecny_M!$A$1:$P$10,MATCH(Database!C3107,Currecny_M!$A$1:$P$1,0),FALSE))/VLOOKUP('Cover page'!$B$6,Currecny_M!$A$1:$P$10,MATCH(Database!C3107,Currecny_M!$A$1:$P$1,0),FALSE)</f>
        <v>4.5325599999999993</v>
      </c>
      <c r="N3107" s="6" t="str">
        <f>VLOOKUP(B3107,Master!$A$2:$C$11,3,FALSE)</f>
        <v>Euro</v>
      </c>
      <c r="O3107" s="6" t="str">
        <f>VLOOKUP(B3107,Master!$A$2:$C$11,2,FALSE)</f>
        <v>Europe</v>
      </c>
      <c r="Q3107" s="39" t="str">
        <f>VLOOKUP(D3107,GL_Master!$A$1:$D$80,2,FALSE)</f>
        <v>BS</v>
      </c>
      <c r="R3107" s="39" t="str">
        <f>VLOOKUP(D3107,GL_Master!$A$1:$D$80,3,FALSE)</f>
        <v>Gross Block</v>
      </c>
      <c r="S3107" s="39" t="str">
        <f>VLOOKUP(D3107,GL_Master!$A$1:$D$80,4,FALSE)</f>
        <v>Tangible Fixed assets</v>
      </c>
    </row>
    <row r="3108" spans="1:19" x14ac:dyDescent="0.25">
      <c r="A3108" s="39" t="s">
        <v>262</v>
      </c>
      <c r="B3108" s="39" t="s">
        <v>239</v>
      </c>
      <c r="C3108" s="7">
        <v>44013</v>
      </c>
      <c r="D3108" s="39" t="s">
        <v>73</v>
      </c>
      <c r="E3108" s="39">
        <v>24</v>
      </c>
      <c r="F3108" s="82">
        <f t="shared" si="144"/>
        <v>2.4E-2</v>
      </c>
      <c r="G3108" s="39">
        <f>VLOOKUP(N3108,Currecny_M!$A$1:$P$10,2,FALSE)</f>
        <v>83</v>
      </c>
      <c r="H3108" s="39">
        <f>MATCH(C3108,Currecny_M!$A$1:$P$1,0)</f>
        <v>5</v>
      </c>
      <c r="I3108" s="39">
        <f>VLOOKUP(N3108,Currecny_M!$A$1:$P$10,MATCH(Database!C3108,Currecny_M!$A$1:$P$1,0),FALSE)</f>
        <v>85.52</v>
      </c>
      <c r="J3108" s="82">
        <f t="shared" si="145"/>
        <v>2.0524800000000001</v>
      </c>
      <c r="K3108" s="39">
        <f>VLOOKUP('Cover page'!$B$6,Currecny_M!$A$1:$P$10,MATCH(Database!C3108,Currecny_M!$A$1:$P$1,0),FALSE)</f>
        <v>1</v>
      </c>
      <c r="L3108" s="82">
        <f t="shared" si="146"/>
        <v>2.0524800000000001</v>
      </c>
      <c r="M3108" s="82">
        <f>((E3108/$F$1)*VLOOKUP(N3108,Currecny_M!$A$1:$P$10,MATCH(Database!C3108,Currecny_M!$A$1:$P$1,0),FALSE))/VLOOKUP('Cover page'!$B$6,Currecny_M!$A$1:$P$10,MATCH(Database!C3108,Currecny_M!$A$1:$P$1,0),FALSE)</f>
        <v>2.0524800000000001</v>
      </c>
      <c r="N3108" s="6" t="str">
        <f>VLOOKUP(B3108,Master!$A$2:$C$11,3,FALSE)</f>
        <v>Euro</v>
      </c>
      <c r="O3108" s="6" t="str">
        <f>VLOOKUP(B3108,Master!$A$2:$C$11,2,FALSE)</f>
        <v>Europe</v>
      </c>
      <c r="Q3108" s="39" t="str">
        <f>VLOOKUP(D3108,GL_Master!$A$1:$D$80,2,FALSE)</f>
        <v>BS</v>
      </c>
      <c r="R3108" s="39" t="str">
        <f>VLOOKUP(D3108,GL_Master!$A$1:$D$80,3,FALSE)</f>
        <v>Gross Block</v>
      </c>
      <c r="S3108" s="39" t="str">
        <f>VLOOKUP(D3108,GL_Master!$A$1:$D$80,4,FALSE)</f>
        <v>Tangible Fixed assets</v>
      </c>
    </row>
    <row r="3109" spans="1:19" x14ac:dyDescent="0.25">
      <c r="A3109" s="39" t="s">
        <v>262</v>
      </c>
      <c r="B3109" s="39" t="s">
        <v>239</v>
      </c>
      <c r="C3109" s="7">
        <v>44013</v>
      </c>
      <c r="D3109" s="39" t="s">
        <v>74</v>
      </c>
      <c r="E3109" s="39">
        <v>-5914</v>
      </c>
      <c r="F3109" s="82">
        <f t="shared" si="144"/>
        <v>-5.9139999999999997</v>
      </c>
      <c r="G3109" s="39">
        <f>VLOOKUP(N3109,Currecny_M!$A$1:$P$10,2,FALSE)</f>
        <v>83</v>
      </c>
      <c r="H3109" s="39">
        <f>MATCH(C3109,Currecny_M!$A$1:$P$1,0)</f>
        <v>5</v>
      </c>
      <c r="I3109" s="39">
        <f>VLOOKUP(N3109,Currecny_M!$A$1:$P$10,MATCH(Database!C3109,Currecny_M!$A$1:$P$1,0),FALSE)</f>
        <v>85.52</v>
      </c>
      <c r="J3109" s="82">
        <f t="shared" si="145"/>
        <v>-505.76527999999996</v>
      </c>
      <c r="K3109" s="39">
        <f>VLOOKUP('Cover page'!$B$6,Currecny_M!$A$1:$P$10,MATCH(Database!C3109,Currecny_M!$A$1:$P$1,0),FALSE)</f>
        <v>1</v>
      </c>
      <c r="L3109" s="82">
        <f t="shared" si="146"/>
        <v>-505.76527999999996</v>
      </c>
      <c r="M3109" s="82">
        <f>((E3109/$F$1)*VLOOKUP(N3109,Currecny_M!$A$1:$P$10,MATCH(Database!C3109,Currecny_M!$A$1:$P$1,0),FALSE))/VLOOKUP('Cover page'!$B$6,Currecny_M!$A$1:$P$10,MATCH(Database!C3109,Currecny_M!$A$1:$P$1,0),FALSE)</f>
        <v>-505.76527999999996</v>
      </c>
      <c r="N3109" s="6" t="str">
        <f>VLOOKUP(B3109,Master!$A$2:$C$11,3,FALSE)</f>
        <v>Euro</v>
      </c>
      <c r="O3109" s="6" t="str">
        <f>VLOOKUP(B3109,Master!$A$2:$C$11,2,FALSE)</f>
        <v>Europe</v>
      </c>
      <c r="Q3109" s="39" t="str">
        <f>VLOOKUP(D3109,GL_Master!$A$1:$D$80,2,FALSE)</f>
        <v>BS</v>
      </c>
      <c r="R3109" s="39" t="str">
        <f>VLOOKUP(D3109,GL_Master!$A$1:$D$80,3,FALSE)</f>
        <v>Accumulated Depreciation</v>
      </c>
      <c r="S3109" s="39" t="str">
        <f>VLOOKUP(D3109,GL_Master!$A$1:$D$80,4,FALSE)</f>
        <v>Accumulated Depreciation</v>
      </c>
    </row>
    <row r="3110" spans="1:19" x14ac:dyDescent="0.25">
      <c r="A3110" s="39" t="s">
        <v>262</v>
      </c>
      <c r="B3110" s="39" t="s">
        <v>239</v>
      </c>
      <c r="C3110" s="7">
        <v>44013</v>
      </c>
      <c r="D3110" s="39" t="s">
        <v>21</v>
      </c>
      <c r="E3110" s="39">
        <v>492</v>
      </c>
      <c r="F3110" s="82">
        <f t="shared" si="144"/>
        <v>0.49199999999999999</v>
      </c>
      <c r="G3110" s="39">
        <f>VLOOKUP(N3110,Currecny_M!$A$1:$P$10,2,FALSE)</f>
        <v>83</v>
      </c>
      <c r="H3110" s="39">
        <f>MATCH(C3110,Currecny_M!$A$1:$P$1,0)</f>
        <v>5</v>
      </c>
      <c r="I3110" s="39">
        <f>VLOOKUP(N3110,Currecny_M!$A$1:$P$10,MATCH(Database!C3110,Currecny_M!$A$1:$P$1,0),FALSE)</f>
        <v>85.52</v>
      </c>
      <c r="J3110" s="82">
        <f t="shared" si="145"/>
        <v>42.075839999999999</v>
      </c>
      <c r="K3110" s="39">
        <f>VLOOKUP('Cover page'!$B$6,Currecny_M!$A$1:$P$10,MATCH(Database!C3110,Currecny_M!$A$1:$P$1,0),FALSE)</f>
        <v>1</v>
      </c>
      <c r="L3110" s="82">
        <f t="shared" si="146"/>
        <v>42.075839999999999</v>
      </c>
      <c r="M3110" s="82">
        <f>((E3110/$F$1)*VLOOKUP(N3110,Currecny_M!$A$1:$P$10,MATCH(Database!C3110,Currecny_M!$A$1:$P$1,0),FALSE))/VLOOKUP('Cover page'!$B$6,Currecny_M!$A$1:$P$10,MATCH(Database!C3110,Currecny_M!$A$1:$P$1,0),FALSE)</f>
        <v>42.075839999999999</v>
      </c>
      <c r="N3110" s="6" t="str">
        <f>VLOOKUP(B3110,Master!$A$2:$C$11,3,FALSE)</f>
        <v>Euro</v>
      </c>
      <c r="O3110" s="6" t="str">
        <f>VLOOKUP(B3110,Master!$A$2:$C$11,2,FALSE)</f>
        <v>Europe</v>
      </c>
      <c r="Q3110" s="39" t="str">
        <f>VLOOKUP(D3110,GL_Master!$A$1:$D$80,2,FALSE)</f>
        <v>BS</v>
      </c>
      <c r="R3110" s="39" t="str">
        <f>VLOOKUP(D3110,GL_Master!$A$1:$D$80,3,FALSE)</f>
        <v>Gross Block</v>
      </c>
      <c r="S3110" s="39" t="str">
        <f>VLOOKUP(D3110,GL_Master!$A$1:$D$80,4,FALSE)</f>
        <v>Tangible Fixed assets</v>
      </c>
    </row>
    <row r="3111" spans="1:19" x14ac:dyDescent="0.25">
      <c r="A3111" s="39" t="s">
        <v>262</v>
      </c>
      <c r="B3111" s="39" t="s">
        <v>239</v>
      </c>
      <c r="C3111" s="7">
        <v>44013</v>
      </c>
      <c r="D3111" s="39" t="s">
        <v>27</v>
      </c>
      <c r="E3111" s="39">
        <v>1149</v>
      </c>
      <c r="F3111" s="82">
        <f t="shared" si="144"/>
        <v>1.149</v>
      </c>
      <c r="G3111" s="39">
        <f>VLOOKUP(N3111,Currecny_M!$A$1:$P$10,2,FALSE)</f>
        <v>83</v>
      </c>
      <c r="H3111" s="39">
        <f>MATCH(C3111,Currecny_M!$A$1:$P$1,0)</f>
        <v>5</v>
      </c>
      <c r="I3111" s="39">
        <f>VLOOKUP(N3111,Currecny_M!$A$1:$P$10,MATCH(Database!C3111,Currecny_M!$A$1:$P$1,0),FALSE)</f>
        <v>85.52</v>
      </c>
      <c r="J3111" s="82">
        <f t="shared" si="145"/>
        <v>98.262479999999996</v>
      </c>
      <c r="K3111" s="39">
        <f>VLOOKUP('Cover page'!$B$6,Currecny_M!$A$1:$P$10,MATCH(Database!C3111,Currecny_M!$A$1:$P$1,0),FALSE)</f>
        <v>1</v>
      </c>
      <c r="L3111" s="82">
        <f t="shared" si="146"/>
        <v>98.262479999999996</v>
      </c>
      <c r="M3111" s="82">
        <f>((E3111/$F$1)*VLOOKUP(N3111,Currecny_M!$A$1:$P$10,MATCH(Database!C3111,Currecny_M!$A$1:$P$1,0),FALSE))/VLOOKUP('Cover page'!$B$6,Currecny_M!$A$1:$P$10,MATCH(Database!C3111,Currecny_M!$A$1:$P$1,0),FALSE)</f>
        <v>98.262479999999996</v>
      </c>
      <c r="N3111" s="6" t="str">
        <f>VLOOKUP(B3111,Master!$A$2:$C$11,3,FALSE)</f>
        <v>Euro</v>
      </c>
      <c r="O3111" s="6" t="str">
        <f>VLOOKUP(B3111,Master!$A$2:$C$11,2,FALSE)</f>
        <v>Europe</v>
      </c>
      <c r="Q3111" s="39" t="str">
        <f>VLOOKUP(D3111,GL_Master!$A$1:$D$80,2,FALSE)</f>
        <v>BS</v>
      </c>
      <c r="R3111" s="39" t="str">
        <f>VLOOKUP(D3111,GL_Master!$A$1:$D$80,3,FALSE)</f>
        <v>Gross Block</v>
      </c>
      <c r="S3111" s="39" t="str">
        <f>VLOOKUP(D3111,GL_Master!$A$1:$D$80,4,FALSE)</f>
        <v>Tangible Fixed assets</v>
      </c>
    </row>
    <row r="3112" spans="1:19" x14ac:dyDescent="0.25">
      <c r="A3112" s="39" t="s">
        <v>262</v>
      </c>
      <c r="B3112" s="39" t="s">
        <v>239</v>
      </c>
      <c r="C3112" s="7">
        <v>44013</v>
      </c>
      <c r="D3112" s="39" t="s">
        <v>75</v>
      </c>
      <c r="E3112" s="39">
        <v>-24</v>
      </c>
      <c r="F3112" s="82">
        <f t="shared" si="144"/>
        <v>-2.4E-2</v>
      </c>
      <c r="G3112" s="39">
        <f>VLOOKUP(N3112,Currecny_M!$A$1:$P$10,2,FALSE)</f>
        <v>83</v>
      </c>
      <c r="H3112" s="39">
        <f>MATCH(C3112,Currecny_M!$A$1:$P$1,0)</f>
        <v>5</v>
      </c>
      <c r="I3112" s="39">
        <f>VLOOKUP(N3112,Currecny_M!$A$1:$P$10,MATCH(Database!C3112,Currecny_M!$A$1:$P$1,0),FALSE)</f>
        <v>85.52</v>
      </c>
      <c r="J3112" s="82">
        <f t="shared" si="145"/>
        <v>-2.0524800000000001</v>
      </c>
      <c r="K3112" s="39">
        <f>VLOOKUP('Cover page'!$B$6,Currecny_M!$A$1:$P$10,MATCH(Database!C3112,Currecny_M!$A$1:$P$1,0),FALSE)</f>
        <v>1</v>
      </c>
      <c r="L3112" s="82">
        <f t="shared" si="146"/>
        <v>-2.0524800000000001</v>
      </c>
      <c r="M3112" s="82">
        <f>((E3112/$F$1)*VLOOKUP(N3112,Currecny_M!$A$1:$P$10,MATCH(Database!C3112,Currecny_M!$A$1:$P$1,0),FALSE))/VLOOKUP('Cover page'!$B$6,Currecny_M!$A$1:$P$10,MATCH(Database!C3112,Currecny_M!$A$1:$P$1,0),FALSE)</f>
        <v>-2.0524800000000001</v>
      </c>
      <c r="N3112" s="6" t="str">
        <f>VLOOKUP(B3112,Master!$A$2:$C$11,3,FALSE)</f>
        <v>Euro</v>
      </c>
      <c r="O3112" s="6" t="str">
        <f>VLOOKUP(B3112,Master!$A$2:$C$11,2,FALSE)</f>
        <v>Europe</v>
      </c>
      <c r="Q3112" s="39" t="str">
        <f>VLOOKUP(D3112,GL_Master!$A$1:$D$80,2,FALSE)</f>
        <v>BS</v>
      </c>
      <c r="R3112" s="39" t="str">
        <f>VLOOKUP(D3112,GL_Master!$A$1:$D$80,3,FALSE)</f>
        <v>Gross Block</v>
      </c>
      <c r="S3112" s="39" t="str">
        <f>VLOOKUP(D3112,GL_Master!$A$1:$D$80,4,FALSE)</f>
        <v>Tangible Fixed assets</v>
      </c>
    </row>
    <row r="3113" spans="1:19" x14ac:dyDescent="0.25">
      <c r="A3113" s="39" t="s">
        <v>262</v>
      </c>
      <c r="B3113" s="39" t="s">
        <v>239</v>
      </c>
      <c r="C3113" s="7">
        <v>44013</v>
      </c>
      <c r="D3113" s="39" t="s">
        <v>76</v>
      </c>
      <c r="E3113" s="39">
        <v>627</v>
      </c>
      <c r="F3113" s="82">
        <f t="shared" si="144"/>
        <v>0.627</v>
      </c>
      <c r="G3113" s="39">
        <f>VLOOKUP(N3113,Currecny_M!$A$1:$P$10,2,FALSE)</f>
        <v>83</v>
      </c>
      <c r="H3113" s="39">
        <f>MATCH(C3113,Currecny_M!$A$1:$P$1,0)</f>
        <v>5</v>
      </c>
      <c r="I3113" s="39">
        <f>VLOOKUP(N3113,Currecny_M!$A$1:$P$10,MATCH(Database!C3113,Currecny_M!$A$1:$P$1,0),FALSE)</f>
        <v>85.52</v>
      </c>
      <c r="J3113" s="82">
        <f t="shared" si="145"/>
        <v>53.621040000000001</v>
      </c>
      <c r="K3113" s="39">
        <f>VLOOKUP('Cover page'!$B$6,Currecny_M!$A$1:$P$10,MATCH(Database!C3113,Currecny_M!$A$1:$P$1,0),FALSE)</f>
        <v>1</v>
      </c>
      <c r="L3113" s="82">
        <f t="shared" si="146"/>
        <v>53.621040000000001</v>
      </c>
      <c r="M3113" s="82">
        <f>((E3113/$F$1)*VLOOKUP(N3113,Currecny_M!$A$1:$P$10,MATCH(Database!C3113,Currecny_M!$A$1:$P$1,0),FALSE))/VLOOKUP('Cover page'!$B$6,Currecny_M!$A$1:$P$10,MATCH(Database!C3113,Currecny_M!$A$1:$P$1,0),FALSE)</f>
        <v>53.621040000000001</v>
      </c>
      <c r="N3113" s="6" t="str">
        <f>VLOOKUP(B3113,Master!$A$2:$C$11,3,FALSE)</f>
        <v>Euro</v>
      </c>
      <c r="O3113" s="6" t="str">
        <f>VLOOKUP(B3113,Master!$A$2:$C$11,2,FALSE)</f>
        <v>Europe</v>
      </c>
      <c r="Q3113" s="39" t="str">
        <f>VLOOKUP(D3113,GL_Master!$A$1:$D$80,2,FALSE)</f>
        <v>BS</v>
      </c>
      <c r="R3113" s="39" t="str">
        <f>VLOOKUP(D3113,GL_Master!$A$1:$D$80,3,FALSE)</f>
        <v>Inventories</v>
      </c>
      <c r="S3113" s="39" t="str">
        <f>VLOOKUP(D3113,GL_Master!$A$1:$D$80,4,FALSE)</f>
        <v>Inventory</v>
      </c>
    </row>
    <row r="3114" spans="1:19" x14ac:dyDescent="0.25">
      <c r="A3114" s="39" t="s">
        <v>262</v>
      </c>
      <c r="B3114" s="39" t="s">
        <v>239</v>
      </c>
      <c r="C3114" s="7">
        <v>44013</v>
      </c>
      <c r="D3114" s="39" t="s">
        <v>77</v>
      </c>
      <c r="E3114" s="39">
        <v>1624</v>
      </c>
      <c r="F3114" s="82">
        <f t="shared" si="144"/>
        <v>1.6240000000000001</v>
      </c>
      <c r="G3114" s="39">
        <f>VLOOKUP(N3114,Currecny_M!$A$1:$P$10,2,FALSE)</f>
        <v>83</v>
      </c>
      <c r="H3114" s="39">
        <f>MATCH(C3114,Currecny_M!$A$1:$P$1,0)</f>
        <v>5</v>
      </c>
      <c r="I3114" s="39">
        <f>VLOOKUP(N3114,Currecny_M!$A$1:$P$10,MATCH(Database!C3114,Currecny_M!$A$1:$P$1,0),FALSE)</f>
        <v>85.52</v>
      </c>
      <c r="J3114" s="82">
        <f t="shared" si="145"/>
        <v>138.88448</v>
      </c>
      <c r="K3114" s="39">
        <f>VLOOKUP('Cover page'!$B$6,Currecny_M!$A$1:$P$10,MATCH(Database!C3114,Currecny_M!$A$1:$P$1,0),FALSE)</f>
        <v>1</v>
      </c>
      <c r="L3114" s="82">
        <f t="shared" si="146"/>
        <v>138.88448</v>
      </c>
      <c r="M3114" s="82">
        <f>((E3114/$F$1)*VLOOKUP(N3114,Currecny_M!$A$1:$P$10,MATCH(Database!C3114,Currecny_M!$A$1:$P$1,0),FALSE))/VLOOKUP('Cover page'!$B$6,Currecny_M!$A$1:$P$10,MATCH(Database!C3114,Currecny_M!$A$1:$P$1,0),FALSE)</f>
        <v>138.88448</v>
      </c>
      <c r="N3114" s="6" t="str">
        <f>VLOOKUP(B3114,Master!$A$2:$C$11,3,FALSE)</f>
        <v>Euro</v>
      </c>
      <c r="O3114" s="6" t="str">
        <f>VLOOKUP(B3114,Master!$A$2:$C$11,2,FALSE)</f>
        <v>Europe</v>
      </c>
      <c r="Q3114" s="39" t="str">
        <f>VLOOKUP(D3114,GL_Master!$A$1:$D$80,2,FALSE)</f>
        <v>BS</v>
      </c>
      <c r="R3114" s="39" t="str">
        <f>VLOOKUP(D3114,GL_Master!$A$1:$D$80,3,FALSE)</f>
        <v>Inventories</v>
      </c>
      <c r="S3114" s="39" t="str">
        <f>VLOOKUP(D3114,GL_Master!$A$1:$D$80,4,FALSE)</f>
        <v>Inventory</v>
      </c>
    </row>
    <row r="3115" spans="1:19" x14ac:dyDescent="0.25">
      <c r="A3115" s="39" t="s">
        <v>262</v>
      </c>
      <c r="B3115" s="39" t="s">
        <v>239</v>
      </c>
      <c r="C3115" s="7">
        <v>44013</v>
      </c>
      <c r="D3115" s="39" t="s">
        <v>2</v>
      </c>
      <c r="E3115" s="39">
        <v>164287</v>
      </c>
      <c r="F3115" s="82">
        <f t="shared" si="144"/>
        <v>164.28700000000001</v>
      </c>
      <c r="G3115" s="39">
        <f>VLOOKUP(N3115,Currecny_M!$A$1:$P$10,2,FALSE)</f>
        <v>83</v>
      </c>
      <c r="H3115" s="39">
        <f>MATCH(C3115,Currecny_M!$A$1:$P$1,0)</f>
        <v>5</v>
      </c>
      <c r="I3115" s="39">
        <f>VLOOKUP(N3115,Currecny_M!$A$1:$P$10,MATCH(Database!C3115,Currecny_M!$A$1:$P$1,0),FALSE)</f>
        <v>85.52</v>
      </c>
      <c r="J3115" s="82">
        <f t="shared" si="145"/>
        <v>14049.82424</v>
      </c>
      <c r="K3115" s="39">
        <f>VLOOKUP('Cover page'!$B$6,Currecny_M!$A$1:$P$10,MATCH(Database!C3115,Currecny_M!$A$1:$P$1,0),FALSE)</f>
        <v>1</v>
      </c>
      <c r="L3115" s="82">
        <f t="shared" si="146"/>
        <v>14049.82424</v>
      </c>
      <c r="M3115" s="82">
        <f>((E3115/$F$1)*VLOOKUP(N3115,Currecny_M!$A$1:$P$10,MATCH(Database!C3115,Currecny_M!$A$1:$P$1,0),FALSE))/VLOOKUP('Cover page'!$B$6,Currecny_M!$A$1:$P$10,MATCH(Database!C3115,Currecny_M!$A$1:$P$1,0),FALSE)</f>
        <v>14049.82424</v>
      </c>
      <c r="N3115" s="6" t="str">
        <f>VLOOKUP(B3115,Master!$A$2:$C$11,3,FALSE)</f>
        <v>Euro</v>
      </c>
      <c r="O3115" s="6" t="str">
        <f>VLOOKUP(B3115,Master!$A$2:$C$11,2,FALSE)</f>
        <v>Europe</v>
      </c>
      <c r="Q3115" s="39" t="str">
        <f>VLOOKUP(D3115,GL_Master!$A$1:$D$80,2,FALSE)</f>
        <v>BS</v>
      </c>
      <c r="R3115" s="39" t="str">
        <f>VLOOKUP(D3115,GL_Master!$A$1:$D$80,3,FALSE)</f>
        <v>Trade receivables</v>
      </c>
      <c r="S3115" s="39" t="str">
        <f>VLOOKUP(D3115,GL_Master!$A$1:$D$80,4,FALSE)</f>
        <v>Unsecured, considered good</v>
      </c>
    </row>
    <row r="3116" spans="1:19" x14ac:dyDescent="0.25">
      <c r="A3116" s="39" t="s">
        <v>262</v>
      </c>
      <c r="B3116" s="39" t="s">
        <v>239</v>
      </c>
      <c r="C3116" s="7">
        <v>44013</v>
      </c>
      <c r="D3116" s="39" t="s">
        <v>78</v>
      </c>
      <c r="E3116" s="39">
        <v>26</v>
      </c>
      <c r="F3116" s="82">
        <f t="shared" si="144"/>
        <v>2.5999999999999999E-2</v>
      </c>
      <c r="G3116" s="39">
        <f>VLOOKUP(N3116,Currecny_M!$A$1:$P$10,2,FALSE)</f>
        <v>83</v>
      </c>
      <c r="H3116" s="39">
        <f>MATCH(C3116,Currecny_M!$A$1:$P$1,0)</f>
        <v>5</v>
      </c>
      <c r="I3116" s="39">
        <f>VLOOKUP(N3116,Currecny_M!$A$1:$P$10,MATCH(Database!C3116,Currecny_M!$A$1:$P$1,0),FALSE)</f>
        <v>85.52</v>
      </c>
      <c r="J3116" s="82">
        <f t="shared" si="145"/>
        <v>2.2235199999999997</v>
      </c>
      <c r="K3116" s="39">
        <f>VLOOKUP('Cover page'!$B$6,Currecny_M!$A$1:$P$10,MATCH(Database!C3116,Currecny_M!$A$1:$P$1,0),FALSE)</f>
        <v>1</v>
      </c>
      <c r="L3116" s="82">
        <f t="shared" si="146"/>
        <v>2.2235199999999997</v>
      </c>
      <c r="M3116" s="82">
        <f>((E3116/$F$1)*VLOOKUP(N3116,Currecny_M!$A$1:$P$10,MATCH(Database!C3116,Currecny_M!$A$1:$P$1,0),FALSE))/VLOOKUP('Cover page'!$B$6,Currecny_M!$A$1:$P$10,MATCH(Database!C3116,Currecny_M!$A$1:$P$1,0),FALSE)</f>
        <v>2.2235199999999997</v>
      </c>
      <c r="N3116" s="6" t="str">
        <f>VLOOKUP(B3116,Master!$A$2:$C$11,3,FALSE)</f>
        <v>Euro</v>
      </c>
      <c r="O3116" s="6" t="str">
        <f>VLOOKUP(B3116,Master!$A$2:$C$11,2,FALSE)</f>
        <v>Europe</v>
      </c>
      <c r="Q3116" s="39" t="str">
        <f>VLOOKUP(D3116,GL_Master!$A$1:$D$80,2,FALSE)</f>
        <v>BS</v>
      </c>
      <c r="R3116" s="39" t="str">
        <f>VLOOKUP(D3116,GL_Master!$A$1:$D$80,3,FALSE)</f>
        <v>Cash &amp; Bank Balances</v>
      </c>
      <c r="S3116" s="39" t="str">
        <f>VLOOKUP(D3116,GL_Master!$A$1:$D$80,4,FALSE)</f>
        <v>Cash In hand</v>
      </c>
    </row>
    <row r="3117" spans="1:19" x14ac:dyDescent="0.25">
      <c r="A3117" s="39" t="s">
        <v>262</v>
      </c>
      <c r="B3117" s="39" t="s">
        <v>239</v>
      </c>
      <c r="C3117" s="7">
        <v>44013</v>
      </c>
      <c r="D3117" s="39" t="s">
        <v>79</v>
      </c>
      <c r="E3117" s="39">
        <v>-6325</v>
      </c>
      <c r="F3117" s="82">
        <f t="shared" si="144"/>
        <v>-6.3250000000000002</v>
      </c>
      <c r="G3117" s="39">
        <f>VLOOKUP(N3117,Currecny_M!$A$1:$P$10,2,FALSE)</f>
        <v>83</v>
      </c>
      <c r="H3117" s="39">
        <f>MATCH(C3117,Currecny_M!$A$1:$P$1,0)</f>
        <v>5</v>
      </c>
      <c r="I3117" s="39">
        <f>VLOOKUP(N3117,Currecny_M!$A$1:$P$10,MATCH(Database!C3117,Currecny_M!$A$1:$P$1,0),FALSE)</f>
        <v>85.52</v>
      </c>
      <c r="J3117" s="82">
        <f t="shared" si="145"/>
        <v>-540.91399999999999</v>
      </c>
      <c r="K3117" s="39">
        <f>VLOOKUP('Cover page'!$B$6,Currecny_M!$A$1:$P$10,MATCH(Database!C3117,Currecny_M!$A$1:$P$1,0),FALSE)</f>
        <v>1</v>
      </c>
      <c r="L3117" s="82">
        <f t="shared" si="146"/>
        <v>-540.91399999999999</v>
      </c>
      <c r="M3117" s="82">
        <f>((E3117/$F$1)*VLOOKUP(N3117,Currecny_M!$A$1:$P$10,MATCH(Database!C3117,Currecny_M!$A$1:$P$1,0),FALSE))/VLOOKUP('Cover page'!$B$6,Currecny_M!$A$1:$P$10,MATCH(Database!C3117,Currecny_M!$A$1:$P$1,0),FALSE)</f>
        <v>-540.91399999999999</v>
      </c>
      <c r="N3117" s="6" t="str">
        <f>VLOOKUP(B3117,Master!$A$2:$C$11,3,FALSE)</f>
        <v>Euro</v>
      </c>
      <c r="O3117" s="6" t="str">
        <f>VLOOKUP(B3117,Master!$A$2:$C$11,2,FALSE)</f>
        <v>Europe</v>
      </c>
      <c r="Q3117" s="39" t="str">
        <f>VLOOKUP(D3117,GL_Master!$A$1:$D$80,2,FALSE)</f>
        <v>BS</v>
      </c>
      <c r="R3117" s="39" t="str">
        <f>VLOOKUP(D3117,GL_Master!$A$1:$D$80,3,FALSE)</f>
        <v>Loan Fund</v>
      </c>
      <c r="S3117" s="39" t="str">
        <f>VLOOKUP(D3117,GL_Master!$A$1:$D$80,4,FALSE)</f>
        <v>Term Loan</v>
      </c>
    </row>
    <row r="3118" spans="1:19" x14ac:dyDescent="0.25">
      <c r="A3118" s="39" t="s">
        <v>262</v>
      </c>
      <c r="B3118" s="39" t="s">
        <v>239</v>
      </c>
      <c r="C3118" s="7">
        <v>44013</v>
      </c>
      <c r="D3118" s="39" t="s">
        <v>80</v>
      </c>
      <c r="E3118" s="39">
        <v>184</v>
      </c>
      <c r="F3118" s="82">
        <f t="shared" si="144"/>
        <v>0.184</v>
      </c>
      <c r="G3118" s="39">
        <f>VLOOKUP(N3118,Currecny_M!$A$1:$P$10,2,FALSE)</f>
        <v>83</v>
      </c>
      <c r="H3118" s="39">
        <f>MATCH(C3118,Currecny_M!$A$1:$P$1,0)</f>
        <v>5</v>
      </c>
      <c r="I3118" s="39">
        <f>VLOOKUP(N3118,Currecny_M!$A$1:$P$10,MATCH(Database!C3118,Currecny_M!$A$1:$P$1,0),FALSE)</f>
        <v>85.52</v>
      </c>
      <c r="J3118" s="82">
        <f t="shared" si="145"/>
        <v>15.735679999999999</v>
      </c>
      <c r="K3118" s="39">
        <f>VLOOKUP('Cover page'!$B$6,Currecny_M!$A$1:$P$10,MATCH(Database!C3118,Currecny_M!$A$1:$P$1,0),FALSE)</f>
        <v>1</v>
      </c>
      <c r="L3118" s="82">
        <f t="shared" si="146"/>
        <v>15.735679999999999</v>
      </c>
      <c r="M3118" s="82">
        <f>((E3118/$F$1)*VLOOKUP(N3118,Currecny_M!$A$1:$P$10,MATCH(Database!C3118,Currecny_M!$A$1:$P$1,0),FALSE))/VLOOKUP('Cover page'!$B$6,Currecny_M!$A$1:$P$10,MATCH(Database!C3118,Currecny_M!$A$1:$P$1,0),FALSE)</f>
        <v>15.735679999999999</v>
      </c>
      <c r="N3118" s="6" t="str">
        <f>VLOOKUP(B3118,Master!$A$2:$C$11,3,FALSE)</f>
        <v>Euro</v>
      </c>
      <c r="O3118" s="6" t="str">
        <f>VLOOKUP(B3118,Master!$A$2:$C$11,2,FALSE)</f>
        <v>Europe</v>
      </c>
      <c r="Q3118" s="39" t="str">
        <f>VLOOKUP(D3118,GL_Master!$A$1:$D$80,2,FALSE)</f>
        <v>BS</v>
      </c>
      <c r="R3118" s="39" t="str">
        <f>VLOOKUP(D3118,GL_Master!$A$1:$D$80,3,FALSE)</f>
        <v>Cash &amp; Bank Balances</v>
      </c>
      <c r="S3118" s="39" t="str">
        <f>VLOOKUP(D3118,GL_Master!$A$1:$D$80,4,FALSE)</f>
        <v xml:space="preserve">      On Current Accounts</v>
      </c>
    </row>
    <row r="3119" spans="1:19" x14ac:dyDescent="0.25">
      <c r="A3119" s="39" t="s">
        <v>262</v>
      </c>
      <c r="B3119" s="39" t="s">
        <v>239</v>
      </c>
      <c r="C3119" s="7">
        <v>44013</v>
      </c>
      <c r="D3119" s="39" t="s">
        <v>81</v>
      </c>
      <c r="E3119" s="39">
        <v>13238</v>
      </c>
      <c r="F3119" s="82">
        <f t="shared" si="144"/>
        <v>13.238</v>
      </c>
      <c r="G3119" s="39">
        <f>VLOOKUP(N3119,Currecny_M!$A$1:$P$10,2,FALSE)</f>
        <v>83</v>
      </c>
      <c r="H3119" s="39">
        <f>MATCH(C3119,Currecny_M!$A$1:$P$1,0)</f>
        <v>5</v>
      </c>
      <c r="I3119" s="39">
        <f>VLOOKUP(N3119,Currecny_M!$A$1:$P$10,MATCH(Database!C3119,Currecny_M!$A$1:$P$1,0),FALSE)</f>
        <v>85.52</v>
      </c>
      <c r="J3119" s="82">
        <f t="shared" si="145"/>
        <v>1132.11376</v>
      </c>
      <c r="K3119" s="39">
        <f>VLOOKUP('Cover page'!$B$6,Currecny_M!$A$1:$P$10,MATCH(Database!C3119,Currecny_M!$A$1:$P$1,0),FALSE)</f>
        <v>1</v>
      </c>
      <c r="L3119" s="82">
        <f t="shared" si="146"/>
        <v>1132.11376</v>
      </c>
      <c r="M3119" s="82">
        <f>((E3119/$F$1)*VLOOKUP(N3119,Currecny_M!$A$1:$P$10,MATCH(Database!C3119,Currecny_M!$A$1:$P$1,0),FALSE))/VLOOKUP('Cover page'!$B$6,Currecny_M!$A$1:$P$10,MATCH(Database!C3119,Currecny_M!$A$1:$P$1,0),FALSE)</f>
        <v>1132.11376</v>
      </c>
      <c r="N3119" s="6" t="str">
        <f>VLOOKUP(B3119,Master!$A$2:$C$11,3,FALSE)</f>
        <v>Euro</v>
      </c>
      <c r="O3119" s="6" t="str">
        <f>VLOOKUP(B3119,Master!$A$2:$C$11,2,FALSE)</f>
        <v>Europe</v>
      </c>
      <c r="Q3119" s="39" t="str">
        <f>VLOOKUP(D3119,GL_Master!$A$1:$D$80,2,FALSE)</f>
        <v>BS</v>
      </c>
      <c r="R3119" s="39" t="str">
        <f>VLOOKUP(D3119,GL_Master!$A$1:$D$80,3,FALSE)</f>
        <v>Other Current Assets</v>
      </c>
      <c r="S3119" s="39" t="str">
        <f>VLOOKUP(D3119,GL_Master!$A$1:$D$80,4,FALSE)</f>
        <v>Advance tax recoverable (net of provision )</v>
      </c>
    </row>
    <row r="3120" spans="1:19" x14ac:dyDescent="0.25">
      <c r="A3120" s="39" t="s">
        <v>262</v>
      </c>
      <c r="B3120" s="39" t="s">
        <v>239</v>
      </c>
      <c r="C3120" s="7">
        <v>44013</v>
      </c>
      <c r="D3120" s="39" t="s">
        <v>19</v>
      </c>
      <c r="E3120" s="39">
        <v>122</v>
      </c>
      <c r="F3120" s="82">
        <f t="shared" si="144"/>
        <v>0.122</v>
      </c>
      <c r="G3120" s="39">
        <f>VLOOKUP(N3120,Currecny_M!$A$1:$P$10,2,FALSE)</f>
        <v>83</v>
      </c>
      <c r="H3120" s="39">
        <f>MATCH(C3120,Currecny_M!$A$1:$P$1,0)</f>
        <v>5</v>
      </c>
      <c r="I3120" s="39">
        <f>VLOOKUP(N3120,Currecny_M!$A$1:$P$10,MATCH(Database!C3120,Currecny_M!$A$1:$P$1,0),FALSE)</f>
        <v>85.52</v>
      </c>
      <c r="J3120" s="82">
        <f t="shared" si="145"/>
        <v>10.433439999999999</v>
      </c>
      <c r="K3120" s="39">
        <f>VLOOKUP('Cover page'!$B$6,Currecny_M!$A$1:$P$10,MATCH(Database!C3120,Currecny_M!$A$1:$P$1,0),FALSE)</f>
        <v>1</v>
      </c>
      <c r="L3120" s="82">
        <f t="shared" si="146"/>
        <v>10.433439999999999</v>
      </c>
      <c r="M3120" s="82">
        <f>((E3120/$F$1)*VLOOKUP(N3120,Currecny_M!$A$1:$P$10,MATCH(Database!C3120,Currecny_M!$A$1:$P$1,0),FALSE))/VLOOKUP('Cover page'!$B$6,Currecny_M!$A$1:$P$10,MATCH(Database!C3120,Currecny_M!$A$1:$P$1,0),FALSE)</f>
        <v>10.433439999999999</v>
      </c>
      <c r="N3120" s="6" t="str">
        <f>VLOOKUP(B3120,Master!$A$2:$C$11,3,FALSE)</f>
        <v>Euro</v>
      </c>
      <c r="O3120" s="6" t="str">
        <f>VLOOKUP(B3120,Master!$A$2:$C$11,2,FALSE)</f>
        <v>Europe</v>
      </c>
      <c r="Q3120" s="39" t="str">
        <f>VLOOKUP(D3120,GL_Master!$A$1:$D$80,2,FALSE)</f>
        <v>BS</v>
      </c>
      <c r="R3120" s="39" t="str">
        <f>VLOOKUP(D3120,GL_Master!$A$1:$D$80,3,FALSE)</f>
        <v>Short-term loan and advances</v>
      </c>
      <c r="S3120" s="39" t="str">
        <f>VLOOKUP(D3120,GL_Master!$A$1:$D$80,4,FALSE)</f>
        <v>Prepaid expenses</v>
      </c>
    </row>
    <row r="3121" spans="1:19" x14ac:dyDescent="0.25">
      <c r="A3121" s="39" t="s">
        <v>262</v>
      </c>
      <c r="B3121" s="39" t="s">
        <v>239</v>
      </c>
      <c r="C3121" s="7">
        <v>44013</v>
      </c>
      <c r="D3121" s="39" t="s">
        <v>82</v>
      </c>
      <c r="E3121" s="39">
        <v>1314</v>
      </c>
      <c r="F3121" s="82">
        <f t="shared" si="144"/>
        <v>1.3140000000000001</v>
      </c>
      <c r="G3121" s="39">
        <f>VLOOKUP(N3121,Currecny_M!$A$1:$P$10,2,FALSE)</f>
        <v>83</v>
      </c>
      <c r="H3121" s="39">
        <f>MATCH(C3121,Currecny_M!$A$1:$P$1,0)</f>
        <v>5</v>
      </c>
      <c r="I3121" s="39">
        <f>VLOOKUP(N3121,Currecny_M!$A$1:$P$10,MATCH(Database!C3121,Currecny_M!$A$1:$P$1,0),FALSE)</f>
        <v>85.52</v>
      </c>
      <c r="J3121" s="82">
        <f t="shared" si="145"/>
        <v>112.37327999999999</v>
      </c>
      <c r="K3121" s="39">
        <f>VLOOKUP('Cover page'!$B$6,Currecny_M!$A$1:$P$10,MATCH(Database!C3121,Currecny_M!$A$1:$P$1,0),FALSE)</f>
        <v>1</v>
      </c>
      <c r="L3121" s="82">
        <f t="shared" si="146"/>
        <v>112.37327999999999</v>
      </c>
      <c r="M3121" s="82">
        <f>((E3121/$F$1)*VLOOKUP(N3121,Currecny_M!$A$1:$P$10,MATCH(Database!C3121,Currecny_M!$A$1:$P$1,0),FALSE))/VLOOKUP('Cover page'!$B$6,Currecny_M!$A$1:$P$10,MATCH(Database!C3121,Currecny_M!$A$1:$P$1,0),FALSE)</f>
        <v>112.37327999999999</v>
      </c>
      <c r="N3121" s="6" t="str">
        <f>VLOOKUP(B3121,Master!$A$2:$C$11,3,FALSE)</f>
        <v>Euro</v>
      </c>
      <c r="O3121" s="6" t="str">
        <f>VLOOKUP(B3121,Master!$A$2:$C$11,2,FALSE)</f>
        <v>Europe</v>
      </c>
      <c r="Q3121" s="39" t="str">
        <f>VLOOKUP(D3121,GL_Master!$A$1:$D$80,2,FALSE)</f>
        <v>BS</v>
      </c>
      <c r="R3121" s="39" t="str">
        <f>VLOOKUP(D3121,GL_Master!$A$1:$D$80,3,FALSE)</f>
        <v>Short-term loan and advances</v>
      </c>
      <c r="S3121" s="39" t="str">
        <f>VLOOKUP(D3121,GL_Master!$A$1:$D$80,4,FALSE)</f>
        <v>Advance to vendor/employees</v>
      </c>
    </row>
    <row r="3122" spans="1:19" x14ac:dyDescent="0.25">
      <c r="A3122" s="39" t="s">
        <v>262</v>
      </c>
      <c r="B3122" s="39" t="s">
        <v>239</v>
      </c>
      <c r="C3122" s="7">
        <v>44013</v>
      </c>
      <c r="D3122" s="39" t="s">
        <v>83</v>
      </c>
      <c r="E3122" s="39">
        <v>954</v>
      </c>
      <c r="F3122" s="82">
        <f t="shared" si="144"/>
        <v>0.95399999999999996</v>
      </c>
      <c r="G3122" s="39">
        <f>VLOOKUP(N3122,Currecny_M!$A$1:$P$10,2,FALSE)</f>
        <v>83</v>
      </c>
      <c r="H3122" s="39">
        <f>MATCH(C3122,Currecny_M!$A$1:$P$1,0)</f>
        <v>5</v>
      </c>
      <c r="I3122" s="39">
        <f>VLOOKUP(N3122,Currecny_M!$A$1:$P$10,MATCH(Database!C3122,Currecny_M!$A$1:$P$1,0),FALSE)</f>
        <v>85.52</v>
      </c>
      <c r="J3122" s="82">
        <f t="shared" si="145"/>
        <v>81.586079999999995</v>
      </c>
      <c r="K3122" s="39">
        <f>VLOOKUP('Cover page'!$B$6,Currecny_M!$A$1:$P$10,MATCH(Database!C3122,Currecny_M!$A$1:$P$1,0),FALSE)</f>
        <v>1</v>
      </c>
      <c r="L3122" s="82">
        <f t="shared" si="146"/>
        <v>81.586079999999995</v>
      </c>
      <c r="M3122" s="82">
        <f>((E3122/$F$1)*VLOOKUP(N3122,Currecny_M!$A$1:$P$10,MATCH(Database!C3122,Currecny_M!$A$1:$P$1,0),FALSE))/VLOOKUP('Cover page'!$B$6,Currecny_M!$A$1:$P$10,MATCH(Database!C3122,Currecny_M!$A$1:$P$1,0),FALSE)</f>
        <v>81.586079999999995</v>
      </c>
      <c r="N3122" s="6" t="str">
        <f>VLOOKUP(B3122,Master!$A$2:$C$11,3,FALSE)</f>
        <v>Euro</v>
      </c>
      <c r="O3122" s="6" t="str">
        <f>VLOOKUP(B3122,Master!$A$2:$C$11,2,FALSE)</f>
        <v>Europe</v>
      </c>
      <c r="Q3122" s="39" t="str">
        <f>VLOOKUP(D3122,GL_Master!$A$1:$D$80,2,FALSE)</f>
        <v>BS</v>
      </c>
      <c r="R3122" s="39" t="str">
        <f>VLOOKUP(D3122,GL_Master!$A$1:$D$80,3,FALSE)</f>
        <v>Other Current Assets</v>
      </c>
      <c r="S3122" s="39" t="str">
        <f>VLOOKUP(D3122,GL_Master!$A$1:$D$80,4,FALSE)</f>
        <v>Security deposits ( Unsecured, considered good)</v>
      </c>
    </row>
    <row r="3123" spans="1:19" x14ac:dyDescent="0.25">
      <c r="A3123" s="39" t="s">
        <v>262</v>
      </c>
      <c r="B3123" s="39" t="s">
        <v>239</v>
      </c>
      <c r="C3123" s="7">
        <v>44013</v>
      </c>
      <c r="D3123" s="39" t="s">
        <v>246</v>
      </c>
      <c r="E3123" s="39">
        <v>-105680</v>
      </c>
      <c r="F3123" s="82">
        <f t="shared" si="144"/>
        <v>-105.68</v>
      </c>
      <c r="G3123" s="39">
        <f>VLOOKUP(N3123,Currecny_M!$A$1:$P$10,2,FALSE)</f>
        <v>83</v>
      </c>
      <c r="H3123" s="39">
        <f>MATCH(C3123,Currecny_M!$A$1:$P$1,0)</f>
        <v>5</v>
      </c>
      <c r="I3123" s="39">
        <f>VLOOKUP(N3123,Currecny_M!$A$1:$P$10,MATCH(Database!C3123,Currecny_M!$A$1:$P$1,0),FALSE)</f>
        <v>85.52</v>
      </c>
      <c r="J3123" s="82">
        <f t="shared" si="145"/>
        <v>-9037.7536</v>
      </c>
      <c r="K3123" s="39">
        <f>VLOOKUP('Cover page'!$B$6,Currecny_M!$A$1:$P$10,MATCH(Database!C3123,Currecny_M!$A$1:$P$1,0),FALSE)</f>
        <v>1</v>
      </c>
      <c r="L3123" s="82">
        <f t="shared" si="146"/>
        <v>-9037.7536</v>
      </c>
      <c r="M3123" s="82">
        <f>((E3123/$F$1)*VLOOKUP(N3123,Currecny_M!$A$1:$P$10,MATCH(Database!C3123,Currecny_M!$A$1:$P$1,0),FALSE))/VLOOKUP('Cover page'!$B$6,Currecny_M!$A$1:$P$10,MATCH(Database!C3123,Currecny_M!$A$1:$P$1,0),FALSE)</f>
        <v>-9037.7536</v>
      </c>
      <c r="N3123" s="6" t="str">
        <f>VLOOKUP(B3123,Master!$A$2:$C$11,3,FALSE)</f>
        <v>Euro</v>
      </c>
      <c r="O3123" s="6" t="str">
        <f>VLOOKUP(B3123,Master!$A$2:$C$11,2,FALSE)</f>
        <v>Europe</v>
      </c>
      <c r="Q3123" s="39" t="str">
        <f>VLOOKUP(D3123,GL_Master!$A$1:$D$80,2,FALSE)</f>
        <v>PL</v>
      </c>
      <c r="R3123" s="39" t="str">
        <f>VLOOKUP(D3123,GL_Master!$A$1:$D$80,3,FALSE)</f>
        <v>Revenue from Operations</v>
      </c>
      <c r="S3123" s="39" t="str">
        <f>VLOOKUP(D3123,GL_Master!$A$1:$D$80,4,FALSE)</f>
        <v>Contract revenue</v>
      </c>
    </row>
    <row r="3124" spans="1:19" x14ac:dyDescent="0.25">
      <c r="A3124" s="39" t="s">
        <v>262</v>
      </c>
      <c r="B3124" s="39" t="s">
        <v>239</v>
      </c>
      <c r="C3124" s="7">
        <v>44013</v>
      </c>
      <c r="D3124" s="39" t="s">
        <v>134</v>
      </c>
      <c r="E3124" s="39">
        <v>-843</v>
      </c>
      <c r="F3124" s="82">
        <f t="shared" si="144"/>
        <v>-0.84299999999999997</v>
      </c>
      <c r="G3124" s="39">
        <f>VLOOKUP(N3124,Currecny_M!$A$1:$P$10,2,FALSE)</f>
        <v>83</v>
      </c>
      <c r="H3124" s="39">
        <f>MATCH(C3124,Currecny_M!$A$1:$P$1,0)</f>
        <v>5</v>
      </c>
      <c r="I3124" s="39">
        <f>VLOOKUP(N3124,Currecny_M!$A$1:$P$10,MATCH(Database!C3124,Currecny_M!$A$1:$P$1,0),FALSE)</f>
        <v>85.52</v>
      </c>
      <c r="J3124" s="82">
        <f t="shared" si="145"/>
        <v>-72.09335999999999</v>
      </c>
      <c r="K3124" s="39">
        <f>VLOOKUP('Cover page'!$B$6,Currecny_M!$A$1:$P$10,MATCH(Database!C3124,Currecny_M!$A$1:$P$1,0),FALSE)</f>
        <v>1</v>
      </c>
      <c r="L3124" s="82">
        <f t="shared" si="146"/>
        <v>-72.09335999999999</v>
      </c>
      <c r="M3124" s="82">
        <f>((E3124/$F$1)*VLOOKUP(N3124,Currecny_M!$A$1:$P$10,MATCH(Database!C3124,Currecny_M!$A$1:$P$1,0),FALSE))/VLOOKUP('Cover page'!$B$6,Currecny_M!$A$1:$P$10,MATCH(Database!C3124,Currecny_M!$A$1:$P$1,0),FALSE)</f>
        <v>-72.09335999999999</v>
      </c>
      <c r="N3124" s="6" t="str">
        <f>VLOOKUP(B3124,Master!$A$2:$C$11,3,FALSE)</f>
        <v>Euro</v>
      </c>
      <c r="O3124" s="6" t="str">
        <f>VLOOKUP(B3124,Master!$A$2:$C$11,2,FALSE)</f>
        <v>Europe</v>
      </c>
      <c r="Q3124" s="39" t="str">
        <f>VLOOKUP(D3124,GL_Master!$A$1:$D$80,2,FALSE)</f>
        <v>PL</v>
      </c>
      <c r="R3124" s="39" t="str">
        <f>VLOOKUP(D3124,GL_Master!$A$1:$D$80,3,FALSE)</f>
        <v>Other Income</v>
      </c>
      <c r="S3124" s="39" t="str">
        <f>VLOOKUP(D3124,GL_Master!$A$1:$D$80,4,FALSE)</f>
        <v>Other Income</v>
      </c>
    </row>
    <row r="3125" spans="1:19" x14ac:dyDescent="0.25">
      <c r="A3125" s="39" t="s">
        <v>262</v>
      </c>
      <c r="B3125" s="39" t="s">
        <v>239</v>
      </c>
      <c r="C3125" s="7">
        <v>44013</v>
      </c>
      <c r="D3125" s="39" t="s">
        <v>86</v>
      </c>
      <c r="E3125" s="39">
        <v>49</v>
      </c>
      <c r="F3125" s="82">
        <f t="shared" si="144"/>
        <v>4.9000000000000002E-2</v>
      </c>
      <c r="G3125" s="39">
        <f>VLOOKUP(N3125,Currecny_M!$A$1:$P$10,2,FALSE)</f>
        <v>83</v>
      </c>
      <c r="H3125" s="39">
        <f>MATCH(C3125,Currecny_M!$A$1:$P$1,0)</f>
        <v>5</v>
      </c>
      <c r="I3125" s="39">
        <f>VLOOKUP(N3125,Currecny_M!$A$1:$P$10,MATCH(Database!C3125,Currecny_M!$A$1:$P$1,0),FALSE)</f>
        <v>85.52</v>
      </c>
      <c r="J3125" s="82">
        <f t="shared" si="145"/>
        <v>4.19048</v>
      </c>
      <c r="K3125" s="39">
        <f>VLOOKUP('Cover page'!$B$6,Currecny_M!$A$1:$P$10,MATCH(Database!C3125,Currecny_M!$A$1:$P$1,0),FALSE)</f>
        <v>1</v>
      </c>
      <c r="L3125" s="82">
        <f t="shared" si="146"/>
        <v>4.19048</v>
      </c>
      <c r="M3125" s="82">
        <f>((E3125/$F$1)*VLOOKUP(N3125,Currecny_M!$A$1:$P$10,MATCH(Database!C3125,Currecny_M!$A$1:$P$1,0),FALSE))/VLOOKUP('Cover page'!$B$6,Currecny_M!$A$1:$P$10,MATCH(Database!C3125,Currecny_M!$A$1:$P$1,0),FALSE)</f>
        <v>4.19048</v>
      </c>
      <c r="N3125" s="6" t="str">
        <f>VLOOKUP(B3125,Master!$A$2:$C$11,3,FALSE)</f>
        <v>Euro</v>
      </c>
      <c r="O3125" s="6" t="str">
        <f>VLOOKUP(B3125,Master!$A$2:$C$11,2,FALSE)</f>
        <v>Europe</v>
      </c>
      <c r="Q3125" s="39" t="str">
        <f>VLOOKUP(D3125,GL_Master!$A$1:$D$80,2,FALSE)</f>
        <v>PL</v>
      </c>
      <c r="R3125" s="39" t="str">
        <f>VLOOKUP(D3125,GL_Master!$A$1:$D$80,3,FALSE)</f>
        <v>COGS</v>
      </c>
      <c r="S3125" s="39" t="str">
        <f>VLOOKUP(D3125,GL_Master!$A$1:$D$80,4,FALSE)</f>
        <v>Purchase of other traded goods</v>
      </c>
    </row>
    <row r="3126" spans="1:19" x14ac:dyDescent="0.25">
      <c r="A3126" s="39" t="s">
        <v>262</v>
      </c>
      <c r="B3126" s="39" t="s">
        <v>239</v>
      </c>
      <c r="C3126" s="7">
        <v>44013</v>
      </c>
      <c r="D3126" s="39" t="s">
        <v>87</v>
      </c>
      <c r="E3126" s="39">
        <v>25</v>
      </c>
      <c r="F3126" s="82">
        <f t="shared" si="144"/>
        <v>2.5000000000000001E-2</v>
      </c>
      <c r="G3126" s="39">
        <f>VLOOKUP(N3126,Currecny_M!$A$1:$P$10,2,FALSE)</f>
        <v>83</v>
      </c>
      <c r="H3126" s="39">
        <f>MATCH(C3126,Currecny_M!$A$1:$P$1,0)</f>
        <v>5</v>
      </c>
      <c r="I3126" s="39">
        <f>VLOOKUP(N3126,Currecny_M!$A$1:$P$10,MATCH(Database!C3126,Currecny_M!$A$1:$P$1,0),FALSE)</f>
        <v>85.52</v>
      </c>
      <c r="J3126" s="82">
        <f t="shared" si="145"/>
        <v>2.1379999999999999</v>
      </c>
      <c r="K3126" s="39">
        <f>VLOOKUP('Cover page'!$B$6,Currecny_M!$A$1:$P$10,MATCH(Database!C3126,Currecny_M!$A$1:$P$1,0),FALSE)</f>
        <v>1</v>
      </c>
      <c r="L3126" s="82">
        <f t="shared" si="146"/>
        <v>2.1379999999999999</v>
      </c>
      <c r="M3126" s="82">
        <f>((E3126/$F$1)*VLOOKUP(N3126,Currecny_M!$A$1:$P$10,MATCH(Database!C3126,Currecny_M!$A$1:$P$1,0),FALSE))/VLOOKUP('Cover page'!$B$6,Currecny_M!$A$1:$P$10,MATCH(Database!C3126,Currecny_M!$A$1:$P$1,0),FALSE)</f>
        <v>2.1379999999999999</v>
      </c>
      <c r="N3126" s="6" t="str">
        <f>VLOOKUP(B3126,Master!$A$2:$C$11,3,FALSE)</f>
        <v>Euro</v>
      </c>
      <c r="O3126" s="6" t="str">
        <f>VLOOKUP(B3126,Master!$A$2:$C$11,2,FALSE)</f>
        <v>Europe</v>
      </c>
      <c r="Q3126" s="39" t="str">
        <f>VLOOKUP(D3126,GL_Master!$A$1:$D$80,2,FALSE)</f>
        <v>PL</v>
      </c>
      <c r="R3126" s="39" t="str">
        <f>VLOOKUP(D3126,GL_Master!$A$1:$D$80,3,FALSE)</f>
        <v>COGS</v>
      </c>
      <c r="S3126" s="39" t="str">
        <f>VLOOKUP(D3126,GL_Master!$A$1:$D$80,4,FALSE)</f>
        <v>Civil, Installation, Commissioning and Other miscellaneous expenses</v>
      </c>
    </row>
    <row r="3127" spans="1:19" x14ac:dyDescent="0.25">
      <c r="A3127" s="39" t="s">
        <v>262</v>
      </c>
      <c r="B3127" s="39" t="s">
        <v>239</v>
      </c>
      <c r="C3127" s="7">
        <v>44013</v>
      </c>
      <c r="D3127" s="39" t="s">
        <v>88</v>
      </c>
      <c r="E3127" s="39">
        <v>73</v>
      </c>
      <c r="F3127" s="82">
        <f t="shared" si="144"/>
        <v>7.2999999999999995E-2</v>
      </c>
      <c r="G3127" s="39">
        <f>VLOOKUP(N3127,Currecny_M!$A$1:$P$10,2,FALSE)</f>
        <v>83</v>
      </c>
      <c r="H3127" s="39">
        <f>MATCH(C3127,Currecny_M!$A$1:$P$1,0)</f>
        <v>5</v>
      </c>
      <c r="I3127" s="39">
        <f>VLOOKUP(N3127,Currecny_M!$A$1:$P$10,MATCH(Database!C3127,Currecny_M!$A$1:$P$1,0),FALSE)</f>
        <v>85.52</v>
      </c>
      <c r="J3127" s="82">
        <f t="shared" si="145"/>
        <v>6.2429599999999992</v>
      </c>
      <c r="K3127" s="39">
        <f>VLOOKUP('Cover page'!$B$6,Currecny_M!$A$1:$P$10,MATCH(Database!C3127,Currecny_M!$A$1:$P$1,0),FALSE)</f>
        <v>1</v>
      </c>
      <c r="L3127" s="82">
        <f t="shared" si="146"/>
        <v>6.2429599999999992</v>
      </c>
      <c r="M3127" s="82">
        <f>((E3127/$F$1)*VLOOKUP(N3127,Currecny_M!$A$1:$P$10,MATCH(Database!C3127,Currecny_M!$A$1:$P$1,0),FALSE))/VLOOKUP('Cover page'!$B$6,Currecny_M!$A$1:$P$10,MATCH(Database!C3127,Currecny_M!$A$1:$P$1,0),FALSE)</f>
        <v>6.2429599999999992</v>
      </c>
      <c r="N3127" s="6" t="str">
        <f>VLOOKUP(B3127,Master!$A$2:$C$11,3,FALSE)</f>
        <v>Euro</v>
      </c>
      <c r="O3127" s="6" t="str">
        <f>VLOOKUP(B3127,Master!$A$2:$C$11,2,FALSE)</f>
        <v>Europe</v>
      </c>
      <c r="Q3127" s="39" t="str">
        <f>VLOOKUP(D3127,GL_Master!$A$1:$D$80,2,FALSE)</f>
        <v>PL</v>
      </c>
      <c r="R3127" s="39" t="str">
        <f>VLOOKUP(D3127,GL_Master!$A$1:$D$80,3,FALSE)</f>
        <v>COGS</v>
      </c>
      <c r="S3127" s="39" t="str">
        <f>VLOOKUP(D3127,GL_Master!$A$1:$D$80,4,FALSE)</f>
        <v>Civil, Installation, Commissioning and Other miscellaneous expenses</v>
      </c>
    </row>
    <row r="3128" spans="1:19" x14ac:dyDescent="0.25">
      <c r="A3128" s="39" t="s">
        <v>262</v>
      </c>
      <c r="B3128" s="39" t="s">
        <v>239</v>
      </c>
      <c r="C3128" s="7">
        <v>44013</v>
      </c>
      <c r="D3128" s="39" t="s">
        <v>89</v>
      </c>
      <c r="E3128" s="39">
        <v>158</v>
      </c>
      <c r="F3128" s="82">
        <f t="shared" si="144"/>
        <v>0.158</v>
      </c>
      <c r="G3128" s="39">
        <f>VLOOKUP(N3128,Currecny_M!$A$1:$P$10,2,FALSE)</f>
        <v>83</v>
      </c>
      <c r="H3128" s="39">
        <f>MATCH(C3128,Currecny_M!$A$1:$P$1,0)</f>
        <v>5</v>
      </c>
      <c r="I3128" s="39">
        <f>VLOOKUP(N3128,Currecny_M!$A$1:$P$10,MATCH(Database!C3128,Currecny_M!$A$1:$P$1,0),FALSE)</f>
        <v>85.52</v>
      </c>
      <c r="J3128" s="82">
        <f t="shared" si="145"/>
        <v>13.51216</v>
      </c>
      <c r="K3128" s="39">
        <f>VLOOKUP('Cover page'!$B$6,Currecny_M!$A$1:$P$10,MATCH(Database!C3128,Currecny_M!$A$1:$P$1,0),FALSE)</f>
        <v>1</v>
      </c>
      <c r="L3128" s="82">
        <f t="shared" si="146"/>
        <v>13.51216</v>
      </c>
      <c r="M3128" s="82">
        <f>((E3128/$F$1)*VLOOKUP(N3128,Currecny_M!$A$1:$P$10,MATCH(Database!C3128,Currecny_M!$A$1:$P$1,0),FALSE))/VLOOKUP('Cover page'!$B$6,Currecny_M!$A$1:$P$10,MATCH(Database!C3128,Currecny_M!$A$1:$P$1,0),FALSE)</f>
        <v>13.51216</v>
      </c>
      <c r="N3128" s="6" t="str">
        <f>VLOOKUP(B3128,Master!$A$2:$C$11,3,FALSE)</f>
        <v>Euro</v>
      </c>
      <c r="O3128" s="6" t="str">
        <f>VLOOKUP(B3128,Master!$A$2:$C$11,2,FALSE)</f>
        <v>Europe</v>
      </c>
      <c r="Q3128" s="39" t="str">
        <f>VLOOKUP(D3128,GL_Master!$A$1:$D$80,2,FALSE)</f>
        <v>PL</v>
      </c>
      <c r="R3128" s="39" t="str">
        <f>VLOOKUP(D3128,GL_Master!$A$1:$D$80,3,FALSE)</f>
        <v>COGS</v>
      </c>
      <c r="S3128" s="39" t="str">
        <f>VLOOKUP(D3128,GL_Master!$A$1:$D$80,4,FALSE)</f>
        <v>project Expenses</v>
      </c>
    </row>
    <row r="3129" spans="1:19" x14ac:dyDescent="0.25">
      <c r="A3129" s="39" t="s">
        <v>262</v>
      </c>
      <c r="B3129" s="39" t="s">
        <v>239</v>
      </c>
      <c r="C3129" s="7">
        <v>44013</v>
      </c>
      <c r="D3129" s="39" t="s">
        <v>90</v>
      </c>
      <c r="E3129" s="39">
        <v>53</v>
      </c>
      <c r="F3129" s="82">
        <f t="shared" si="144"/>
        <v>5.2999999999999999E-2</v>
      </c>
      <c r="G3129" s="39">
        <f>VLOOKUP(N3129,Currecny_M!$A$1:$P$10,2,FALSE)</f>
        <v>83</v>
      </c>
      <c r="H3129" s="39">
        <f>MATCH(C3129,Currecny_M!$A$1:$P$1,0)</f>
        <v>5</v>
      </c>
      <c r="I3129" s="39">
        <f>VLOOKUP(N3129,Currecny_M!$A$1:$P$10,MATCH(Database!C3129,Currecny_M!$A$1:$P$1,0),FALSE)</f>
        <v>85.52</v>
      </c>
      <c r="J3129" s="82">
        <f t="shared" si="145"/>
        <v>4.5325599999999993</v>
      </c>
      <c r="K3129" s="39">
        <f>VLOOKUP('Cover page'!$B$6,Currecny_M!$A$1:$P$10,MATCH(Database!C3129,Currecny_M!$A$1:$P$1,0),FALSE)</f>
        <v>1</v>
      </c>
      <c r="L3129" s="82">
        <f t="shared" si="146"/>
        <v>4.5325599999999993</v>
      </c>
      <c r="M3129" s="82">
        <f>((E3129/$F$1)*VLOOKUP(N3129,Currecny_M!$A$1:$P$10,MATCH(Database!C3129,Currecny_M!$A$1:$P$1,0),FALSE))/VLOOKUP('Cover page'!$B$6,Currecny_M!$A$1:$P$10,MATCH(Database!C3129,Currecny_M!$A$1:$P$1,0),FALSE)</f>
        <v>4.5325599999999993</v>
      </c>
      <c r="N3129" s="6" t="str">
        <f>VLOOKUP(B3129,Master!$A$2:$C$11,3,FALSE)</f>
        <v>Euro</v>
      </c>
      <c r="O3129" s="6" t="str">
        <f>VLOOKUP(B3129,Master!$A$2:$C$11,2,FALSE)</f>
        <v>Europe</v>
      </c>
      <c r="Q3129" s="39" t="str">
        <f>VLOOKUP(D3129,GL_Master!$A$1:$D$80,2,FALSE)</f>
        <v>PL</v>
      </c>
      <c r="R3129" s="39" t="str">
        <f>VLOOKUP(D3129,GL_Master!$A$1:$D$80,3,FALSE)</f>
        <v>Office utility</v>
      </c>
      <c r="S3129" s="39" t="str">
        <f>VLOOKUP(D3129,GL_Master!$A$1:$D$80,4,FALSE)</f>
        <v>Electricity Expenses</v>
      </c>
    </row>
    <row r="3130" spans="1:19" x14ac:dyDescent="0.25">
      <c r="A3130" s="39" t="s">
        <v>262</v>
      </c>
      <c r="B3130" s="39" t="s">
        <v>239</v>
      </c>
      <c r="C3130" s="7">
        <v>44013</v>
      </c>
      <c r="D3130" s="39" t="s">
        <v>91</v>
      </c>
      <c r="E3130" s="39">
        <v>104</v>
      </c>
      <c r="F3130" s="82">
        <f t="shared" si="144"/>
        <v>0.104</v>
      </c>
      <c r="G3130" s="39">
        <f>VLOOKUP(N3130,Currecny_M!$A$1:$P$10,2,FALSE)</f>
        <v>83</v>
      </c>
      <c r="H3130" s="39">
        <f>MATCH(C3130,Currecny_M!$A$1:$P$1,0)</f>
        <v>5</v>
      </c>
      <c r="I3130" s="39">
        <f>VLOOKUP(N3130,Currecny_M!$A$1:$P$10,MATCH(Database!C3130,Currecny_M!$A$1:$P$1,0),FALSE)</f>
        <v>85.52</v>
      </c>
      <c r="J3130" s="82">
        <f t="shared" si="145"/>
        <v>8.8940799999999989</v>
      </c>
      <c r="K3130" s="39">
        <f>VLOOKUP('Cover page'!$B$6,Currecny_M!$A$1:$P$10,MATCH(Database!C3130,Currecny_M!$A$1:$P$1,0),FALSE)</f>
        <v>1</v>
      </c>
      <c r="L3130" s="82">
        <f t="shared" si="146"/>
        <v>8.8940799999999989</v>
      </c>
      <c r="M3130" s="82">
        <f>((E3130/$F$1)*VLOOKUP(N3130,Currecny_M!$A$1:$P$10,MATCH(Database!C3130,Currecny_M!$A$1:$P$1,0),FALSE))/VLOOKUP('Cover page'!$B$6,Currecny_M!$A$1:$P$10,MATCH(Database!C3130,Currecny_M!$A$1:$P$1,0),FALSE)</f>
        <v>8.8940799999999989</v>
      </c>
      <c r="N3130" s="6" t="str">
        <f>VLOOKUP(B3130,Master!$A$2:$C$11,3,FALSE)</f>
        <v>Euro</v>
      </c>
      <c r="O3130" s="6" t="str">
        <f>VLOOKUP(B3130,Master!$A$2:$C$11,2,FALSE)</f>
        <v>Europe</v>
      </c>
      <c r="Q3130" s="39" t="str">
        <f>VLOOKUP(D3130,GL_Master!$A$1:$D$80,2,FALSE)</f>
        <v>PL</v>
      </c>
      <c r="R3130" s="39" t="str">
        <f>VLOOKUP(D3130,GL_Master!$A$1:$D$80,3,FALSE)</f>
        <v>Misc. expenses</v>
      </c>
      <c r="S3130" s="39" t="str">
        <f>VLOOKUP(D3130,GL_Master!$A$1:$D$80,4,FALSE)</f>
        <v>Repair &amp; Maintenance</v>
      </c>
    </row>
    <row r="3131" spans="1:19" x14ac:dyDescent="0.25">
      <c r="A3131" s="39" t="s">
        <v>262</v>
      </c>
      <c r="B3131" s="39" t="s">
        <v>239</v>
      </c>
      <c r="C3131" s="7">
        <v>44013</v>
      </c>
      <c r="D3131" s="39" t="s">
        <v>92</v>
      </c>
      <c r="E3131" s="39">
        <v>77</v>
      </c>
      <c r="F3131" s="82">
        <f t="shared" si="144"/>
        <v>7.6999999999999999E-2</v>
      </c>
      <c r="G3131" s="39">
        <f>VLOOKUP(N3131,Currecny_M!$A$1:$P$10,2,FALSE)</f>
        <v>83</v>
      </c>
      <c r="H3131" s="39">
        <f>MATCH(C3131,Currecny_M!$A$1:$P$1,0)</f>
        <v>5</v>
      </c>
      <c r="I3131" s="39">
        <f>VLOOKUP(N3131,Currecny_M!$A$1:$P$10,MATCH(Database!C3131,Currecny_M!$A$1:$P$1,0),FALSE)</f>
        <v>85.52</v>
      </c>
      <c r="J3131" s="82">
        <f t="shared" si="145"/>
        <v>6.5850399999999993</v>
      </c>
      <c r="K3131" s="39">
        <f>VLOOKUP('Cover page'!$B$6,Currecny_M!$A$1:$P$10,MATCH(Database!C3131,Currecny_M!$A$1:$P$1,0),FALSE)</f>
        <v>1</v>
      </c>
      <c r="L3131" s="82">
        <f t="shared" si="146"/>
        <v>6.5850399999999993</v>
      </c>
      <c r="M3131" s="82">
        <f>((E3131/$F$1)*VLOOKUP(N3131,Currecny_M!$A$1:$P$10,MATCH(Database!C3131,Currecny_M!$A$1:$P$1,0),FALSE))/VLOOKUP('Cover page'!$B$6,Currecny_M!$A$1:$P$10,MATCH(Database!C3131,Currecny_M!$A$1:$P$1,0),FALSE)</f>
        <v>6.5850399999999993</v>
      </c>
      <c r="N3131" s="6" t="str">
        <f>VLOOKUP(B3131,Master!$A$2:$C$11,3,FALSE)</f>
        <v>Euro</v>
      </c>
      <c r="O3131" s="6" t="str">
        <f>VLOOKUP(B3131,Master!$A$2:$C$11,2,FALSE)</f>
        <v>Europe</v>
      </c>
      <c r="Q3131" s="39" t="str">
        <f>VLOOKUP(D3131,GL_Master!$A$1:$D$80,2,FALSE)</f>
        <v>PL</v>
      </c>
      <c r="R3131" s="39" t="str">
        <f>VLOOKUP(D3131,GL_Master!$A$1:$D$80,3,FALSE)</f>
        <v>Misc. expenses</v>
      </c>
      <c r="S3131" s="39" t="str">
        <f>VLOOKUP(D3131,GL_Master!$A$1:$D$80,4,FALSE)</f>
        <v>Repair &amp; Maintenance</v>
      </c>
    </row>
    <row r="3132" spans="1:19" x14ac:dyDescent="0.25">
      <c r="A3132" s="39" t="s">
        <v>262</v>
      </c>
      <c r="B3132" s="39" t="s">
        <v>239</v>
      </c>
      <c r="C3132" s="7">
        <v>44013</v>
      </c>
      <c r="D3132" s="39" t="s">
        <v>93</v>
      </c>
      <c r="E3132" s="39">
        <v>902</v>
      </c>
      <c r="F3132" s="82">
        <f t="shared" si="144"/>
        <v>0.90200000000000002</v>
      </c>
      <c r="G3132" s="39">
        <f>VLOOKUP(N3132,Currecny_M!$A$1:$P$10,2,FALSE)</f>
        <v>83</v>
      </c>
      <c r="H3132" s="39">
        <f>MATCH(C3132,Currecny_M!$A$1:$P$1,0)</f>
        <v>5</v>
      </c>
      <c r="I3132" s="39">
        <f>VLOOKUP(N3132,Currecny_M!$A$1:$P$10,MATCH(Database!C3132,Currecny_M!$A$1:$P$1,0),FALSE)</f>
        <v>85.52</v>
      </c>
      <c r="J3132" s="82">
        <f t="shared" si="145"/>
        <v>77.139039999999994</v>
      </c>
      <c r="K3132" s="39">
        <f>VLOOKUP('Cover page'!$B$6,Currecny_M!$A$1:$P$10,MATCH(Database!C3132,Currecny_M!$A$1:$P$1,0),FALSE)</f>
        <v>1</v>
      </c>
      <c r="L3132" s="82">
        <f t="shared" si="146"/>
        <v>77.139039999999994</v>
      </c>
      <c r="M3132" s="82">
        <f>((E3132/$F$1)*VLOOKUP(N3132,Currecny_M!$A$1:$P$10,MATCH(Database!C3132,Currecny_M!$A$1:$P$1,0),FALSE))/VLOOKUP('Cover page'!$B$6,Currecny_M!$A$1:$P$10,MATCH(Database!C3132,Currecny_M!$A$1:$P$1,0),FALSE)</f>
        <v>77.139039999999994</v>
      </c>
      <c r="N3132" s="6" t="str">
        <f>VLOOKUP(B3132,Master!$A$2:$C$11,3,FALSE)</f>
        <v>Euro</v>
      </c>
      <c r="O3132" s="6" t="str">
        <f>VLOOKUP(B3132,Master!$A$2:$C$11,2,FALSE)</f>
        <v>Europe</v>
      </c>
      <c r="Q3132" s="39" t="str">
        <f>VLOOKUP(D3132,GL_Master!$A$1:$D$80,2,FALSE)</f>
        <v>PL</v>
      </c>
      <c r="R3132" s="39" t="str">
        <f>VLOOKUP(D3132,GL_Master!$A$1:$D$80,3,FALSE)</f>
        <v>Salary wages &amp; benefits</v>
      </c>
      <c r="S3132" s="39" t="str">
        <f>VLOOKUP(D3132,GL_Master!$A$1:$D$80,4,FALSE)</f>
        <v>Employee benefits expense</v>
      </c>
    </row>
    <row r="3133" spans="1:19" x14ac:dyDescent="0.25">
      <c r="A3133" s="39" t="s">
        <v>262</v>
      </c>
      <c r="B3133" s="39" t="s">
        <v>239</v>
      </c>
      <c r="C3133" s="7">
        <v>44013</v>
      </c>
      <c r="D3133" s="39" t="s">
        <v>33</v>
      </c>
      <c r="E3133" s="39">
        <v>26</v>
      </c>
      <c r="F3133" s="82">
        <f t="shared" si="144"/>
        <v>2.5999999999999999E-2</v>
      </c>
      <c r="G3133" s="39">
        <f>VLOOKUP(N3133,Currecny_M!$A$1:$P$10,2,FALSE)</f>
        <v>83</v>
      </c>
      <c r="H3133" s="39">
        <f>MATCH(C3133,Currecny_M!$A$1:$P$1,0)</f>
        <v>5</v>
      </c>
      <c r="I3133" s="39">
        <f>VLOOKUP(N3133,Currecny_M!$A$1:$P$10,MATCH(Database!C3133,Currecny_M!$A$1:$P$1,0),FALSE)</f>
        <v>85.52</v>
      </c>
      <c r="J3133" s="82">
        <f t="shared" si="145"/>
        <v>2.2235199999999997</v>
      </c>
      <c r="K3133" s="39">
        <f>VLOOKUP('Cover page'!$B$6,Currecny_M!$A$1:$P$10,MATCH(Database!C3133,Currecny_M!$A$1:$P$1,0),FALSE)</f>
        <v>1</v>
      </c>
      <c r="L3133" s="82">
        <f t="shared" si="146"/>
        <v>2.2235199999999997</v>
      </c>
      <c r="M3133" s="82">
        <f>((E3133/$F$1)*VLOOKUP(N3133,Currecny_M!$A$1:$P$10,MATCH(Database!C3133,Currecny_M!$A$1:$P$1,0),FALSE))/VLOOKUP('Cover page'!$B$6,Currecny_M!$A$1:$P$10,MATCH(Database!C3133,Currecny_M!$A$1:$P$1,0),FALSE)</f>
        <v>2.2235199999999997</v>
      </c>
      <c r="N3133" s="6" t="str">
        <f>VLOOKUP(B3133,Master!$A$2:$C$11,3,FALSE)</f>
        <v>Euro</v>
      </c>
      <c r="O3133" s="6" t="str">
        <f>VLOOKUP(B3133,Master!$A$2:$C$11,2,FALSE)</f>
        <v>Europe</v>
      </c>
      <c r="Q3133" s="39" t="str">
        <f>VLOOKUP(D3133,GL_Master!$A$1:$D$80,2,FALSE)</f>
        <v>PL</v>
      </c>
      <c r="R3133" s="39" t="str">
        <f>VLOOKUP(D3133,GL_Master!$A$1:$D$80,3,FALSE)</f>
        <v>Staff welfare expenses</v>
      </c>
      <c r="S3133" s="39" t="str">
        <f>VLOOKUP(D3133,GL_Master!$A$1:$D$80,4,FALSE)</f>
        <v>Other staff welfare</v>
      </c>
    </row>
    <row r="3134" spans="1:19" x14ac:dyDescent="0.25">
      <c r="A3134" s="39" t="s">
        <v>262</v>
      </c>
      <c r="B3134" s="39" t="s">
        <v>239</v>
      </c>
      <c r="C3134" s="7">
        <v>44013</v>
      </c>
      <c r="D3134" s="39" t="s">
        <v>94</v>
      </c>
      <c r="E3134" s="39">
        <v>146</v>
      </c>
      <c r="F3134" s="82">
        <f t="shared" si="144"/>
        <v>0.14599999999999999</v>
      </c>
      <c r="G3134" s="39">
        <f>VLOOKUP(N3134,Currecny_M!$A$1:$P$10,2,FALSE)</f>
        <v>83</v>
      </c>
      <c r="H3134" s="39">
        <f>MATCH(C3134,Currecny_M!$A$1:$P$1,0)</f>
        <v>5</v>
      </c>
      <c r="I3134" s="39">
        <f>VLOOKUP(N3134,Currecny_M!$A$1:$P$10,MATCH(Database!C3134,Currecny_M!$A$1:$P$1,0),FALSE)</f>
        <v>85.52</v>
      </c>
      <c r="J3134" s="82">
        <f t="shared" si="145"/>
        <v>12.485919999999998</v>
      </c>
      <c r="K3134" s="39">
        <f>VLOOKUP('Cover page'!$B$6,Currecny_M!$A$1:$P$10,MATCH(Database!C3134,Currecny_M!$A$1:$P$1,0),FALSE)</f>
        <v>1</v>
      </c>
      <c r="L3134" s="82">
        <f t="shared" si="146"/>
        <v>12.485919999999998</v>
      </c>
      <c r="M3134" s="82">
        <f>((E3134/$F$1)*VLOOKUP(N3134,Currecny_M!$A$1:$P$10,MATCH(Database!C3134,Currecny_M!$A$1:$P$1,0),FALSE))/VLOOKUP('Cover page'!$B$6,Currecny_M!$A$1:$P$10,MATCH(Database!C3134,Currecny_M!$A$1:$P$1,0),FALSE)</f>
        <v>12.485919999999998</v>
      </c>
      <c r="N3134" s="6" t="str">
        <f>VLOOKUP(B3134,Master!$A$2:$C$11,3,FALSE)</f>
        <v>Euro</v>
      </c>
      <c r="O3134" s="6" t="str">
        <f>VLOOKUP(B3134,Master!$A$2:$C$11,2,FALSE)</f>
        <v>Europe</v>
      </c>
      <c r="Q3134" s="39" t="str">
        <f>VLOOKUP(D3134,GL_Master!$A$1:$D$80,2,FALSE)</f>
        <v>PL</v>
      </c>
      <c r="R3134" s="39" t="str">
        <f>VLOOKUP(D3134,GL_Master!$A$1:$D$80,3,FALSE)</f>
        <v xml:space="preserve">Gratuity expenses </v>
      </c>
      <c r="S3134" s="39" t="str">
        <f>VLOOKUP(D3134,GL_Master!$A$1:$D$80,4,FALSE)</f>
        <v>Gratuity</v>
      </c>
    </row>
    <row r="3135" spans="1:19" x14ac:dyDescent="0.25">
      <c r="A3135" s="39" t="s">
        <v>262</v>
      </c>
      <c r="B3135" s="39" t="s">
        <v>239</v>
      </c>
      <c r="C3135" s="7">
        <v>44013</v>
      </c>
      <c r="D3135" s="39" t="s">
        <v>95</v>
      </c>
      <c r="E3135" s="39">
        <v>50</v>
      </c>
      <c r="F3135" s="82">
        <f t="shared" si="144"/>
        <v>0.05</v>
      </c>
      <c r="G3135" s="39">
        <f>VLOOKUP(N3135,Currecny_M!$A$1:$P$10,2,FALSE)</f>
        <v>83</v>
      </c>
      <c r="H3135" s="39">
        <f>MATCH(C3135,Currecny_M!$A$1:$P$1,0)</f>
        <v>5</v>
      </c>
      <c r="I3135" s="39">
        <f>VLOOKUP(N3135,Currecny_M!$A$1:$P$10,MATCH(Database!C3135,Currecny_M!$A$1:$P$1,0),FALSE)</f>
        <v>85.52</v>
      </c>
      <c r="J3135" s="82">
        <f t="shared" si="145"/>
        <v>4.2759999999999998</v>
      </c>
      <c r="K3135" s="39">
        <f>VLOOKUP('Cover page'!$B$6,Currecny_M!$A$1:$P$10,MATCH(Database!C3135,Currecny_M!$A$1:$P$1,0),FALSE)</f>
        <v>1</v>
      </c>
      <c r="L3135" s="82">
        <f t="shared" si="146"/>
        <v>4.2759999999999998</v>
      </c>
      <c r="M3135" s="82">
        <f>((E3135/$F$1)*VLOOKUP(N3135,Currecny_M!$A$1:$P$10,MATCH(Database!C3135,Currecny_M!$A$1:$P$1,0),FALSE))/VLOOKUP('Cover page'!$B$6,Currecny_M!$A$1:$P$10,MATCH(Database!C3135,Currecny_M!$A$1:$P$1,0),FALSE)</f>
        <v>4.2759999999999998</v>
      </c>
      <c r="N3135" s="6" t="str">
        <f>VLOOKUP(B3135,Master!$A$2:$C$11,3,FALSE)</f>
        <v>Euro</v>
      </c>
      <c r="O3135" s="6" t="str">
        <f>VLOOKUP(B3135,Master!$A$2:$C$11,2,FALSE)</f>
        <v>Europe</v>
      </c>
      <c r="Q3135" s="39" t="str">
        <f>VLOOKUP(D3135,GL_Master!$A$1:$D$80,2,FALSE)</f>
        <v>PL</v>
      </c>
      <c r="R3135" s="39" t="str">
        <f>VLOOKUP(D3135,GL_Master!$A$1:$D$80,3,FALSE)</f>
        <v>Salary wages &amp; benefits</v>
      </c>
      <c r="S3135" s="39" t="str">
        <f>VLOOKUP(D3135,GL_Master!$A$1:$D$80,4,FALSE)</f>
        <v>Employee benefits expense</v>
      </c>
    </row>
    <row r="3136" spans="1:19" x14ac:dyDescent="0.25">
      <c r="A3136" s="39" t="s">
        <v>262</v>
      </c>
      <c r="B3136" s="39" t="s">
        <v>239</v>
      </c>
      <c r="C3136" s="7">
        <v>44013</v>
      </c>
      <c r="D3136" s="39" t="s">
        <v>96</v>
      </c>
      <c r="E3136" s="39">
        <v>451</v>
      </c>
      <c r="F3136" s="82">
        <f t="shared" si="144"/>
        <v>0.45100000000000001</v>
      </c>
      <c r="G3136" s="39">
        <f>VLOOKUP(N3136,Currecny_M!$A$1:$P$10,2,FALSE)</f>
        <v>83</v>
      </c>
      <c r="H3136" s="39">
        <f>MATCH(C3136,Currecny_M!$A$1:$P$1,0)</f>
        <v>5</v>
      </c>
      <c r="I3136" s="39">
        <f>VLOOKUP(N3136,Currecny_M!$A$1:$P$10,MATCH(Database!C3136,Currecny_M!$A$1:$P$1,0),FALSE)</f>
        <v>85.52</v>
      </c>
      <c r="J3136" s="82">
        <f t="shared" si="145"/>
        <v>38.569519999999997</v>
      </c>
      <c r="K3136" s="39">
        <f>VLOOKUP('Cover page'!$B$6,Currecny_M!$A$1:$P$10,MATCH(Database!C3136,Currecny_M!$A$1:$P$1,0),FALSE)</f>
        <v>1</v>
      </c>
      <c r="L3136" s="82">
        <f t="shared" si="146"/>
        <v>38.569519999999997</v>
      </c>
      <c r="M3136" s="82">
        <f>((E3136/$F$1)*VLOOKUP(N3136,Currecny_M!$A$1:$P$10,MATCH(Database!C3136,Currecny_M!$A$1:$P$1,0),FALSE))/VLOOKUP('Cover page'!$B$6,Currecny_M!$A$1:$P$10,MATCH(Database!C3136,Currecny_M!$A$1:$P$1,0),FALSE)</f>
        <v>38.569519999999997</v>
      </c>
      <c r="N3136" s="6" t="str">
        <f>VLOOKUP(B3136,Master!$A$2:$C$11,3,FALSE)</f>
        <v>Euro</v>
      </c>
      <c r="O3136" s="6" t="str">
        <f>VLOOKUP(B3136,Master!$A$2:$C$11,2,FALSE)</f>
        <v>Europe</v>
      </c>
      <c r="Q3136" s="39" t="str">
        <f>VLOOKUP(D3136,GL_Master!$A$1:$D$80,2,FALSE)</f>
        <v>PL</v>
      </c>
      <c r="R3136" s="39" t="str">
        <f>VLOOKUP(D3136,GL_Master!$A$1:$D$80,3,FALSE)</f>
        <v>Salary wages &amp; benefits</v>
      </c>
      <c r="S3136" s="39" t="str">
        <f>VLOOKUP(D3136,GL_Master!$A$1:$D$80,4,FALSE)</f>
        <v>Employee benefits expense</v>
      </c>
    </row>
    <row r="3137" spans="1:19" x14ac:dyDescent="0.25">
      <c r="A3137" s="39" t="s">
        <v>262</v>
      </c>
      <c r="B3137" s="39" t="s">
        <v>239</v>
      </c>
      <c r="C3137" s="7">
        <v>44013</v>
      </c>
      <c r="D3137" s="39" t="s">
        <v>97</v>
      </c>
      <c r="E3137" s="39">
        <v>26</v>
      </c>
      <c r="F3137" s="82">
        <f t="shared" si="144"/>
        <v>2.5999999999999999E-2</v>
      </c>
      <c r="G3137" s="39">
        <f>VLOOKUP(N3137,Currecny_M!$A$1:$P$10,2,FALSE)</f>
        <v>83</v>
      </c>
      <c r="H3137" s="39">
        <f>MATCH(C3137,Currecny_M!$A$1:$P$1,0)</f>
        <v>5</v>
      </c>
      <c r="I3137" s="39">
        <f>VLOOKUP(N3137,Currecny_M!$A$1:$P$10,MATCH(Database!C3137,Currecny_M!$A$1:$P$1,0),FALSE)</f>
        <v>85.52</v>
      </c>
      <c r="J3137" s="82">
        <f t="shared" si="145"/>
        <v>2.2235199999999997</v>
      </c>
      <c r="K3137" s="39">
        <f>VLOOKUP('Cover page'!$B$6,Currecny_M!$A$1:$P$10,MATCH(Database!C3137,Currecny_M!$A$1:$P$1,0),FALSE)</f>
        <v>1</v>
      </c>
      <c r="L3137" s="82">
        <f t="shared" si="146"/>
        <v>2.2235199999999997</v>
      </c>
      <c r="M3137" s="82">
        <f>((E3137/$F$1)*VLOOKUP(N3137,Currecny_M!$A$1:$P$10,MATCH(Database!C3137,Currecny_M!$A$1:$P$1,0),FALSE))/VLOOKUP('Cover page'!$B$6,Currecny_M!$A$1:$P$10,MATCH(Database!C3137,Currecny_M!$A$1:$P$1,0),FALSE)</f>
        <v>2.2235199999999997</v>
      </c>
      <c r="N3137" s="6" t="str">
        <f>VLOOKUP(B3137,Master!$A$2:$C$11,3,FALSE)</f>
        <v>Euro</v>
      </c>
      <c r="O3137" s="6" t="str">
        <f>VLOOKUP(B3137,Master!$A$2:$C$11,2,FALSE)</f>
        <v>Europe</v>
      </c>
      <c r="Q3137" s="39" t="str">
        <f>VLOOKUP(D3137,GL_Master!$A$1:$D$80,2,FALSE)</f>
        <v>PL</v>
      </c>
      <c r="R3137" s="39" t="str">
        <f>VLOOKUP(D3137,GL_Master!$A$1:$D$80,3,FALSE)</f>
        <v>Salary wages &amp; benefits</v>
      </c>
      <c r="S3137" s="39" t="str">
        <f>VLOOKUP(D3137,GL_Master!$A$1:$D$80,4,FALSE)</f>
        <v>Employee benefits expense</v>
      </c>
    </row>
    <row r="3138" spans="1:19" x14ac:dyDescent="0.25">
      <c r="A3138" s="39" t="s">
        <v>262</v>
      </c>
      <c r="B3138" s="39" t="s">
        <v>239</v>
      </c>
      <c r="C3138" s="7">
        <v>44013</v>
      </c>
      <c r="D3138" s="39" t="s">
        <v>98</v>
      </c>
      <c r="E3138" s="39">
        <v>52</v>
      </c>
      <c r="F3138" s="82">
        <f t="shared" si="144"/>
        <v>5.1999999999999998E-2</v>
      </c>
      <c r="G3138" s="39">
        <f>VLOOKUP(N3138,Currecny_M!$A$1:$P$10,2,FALSE)</f>
        <v>83</v>
      </c>
      <c r="H3138" s="39">
        <f>MATCH(C3138,Currecny_M!$A$1:$P$1,0)</f>
        <v>5</v>
      </c>
      <c r="I3138" s="39">
        <f>VLOOKUP(N3138,Currecny_M!$A$1:$P$10,MATCH(Database!C3138,Currecny_M!$A$1:$P$1,0),FALSE)</f>
        <v>85.52</v>
      </c>
      <c r="J3138" s="82">
        <f t="shared" si="145"/>
        <v>4.4470399999999994</v>
      </c>
      <c r="K3138" s="39">
        <f>VLOOKUP('Cover page'!$B$6,Currecny_M!$A$1:$P$10,MATCH(Database!C3138,Currecny_M!$A$1:$P$1,0),FALSE)</f>
        <v>1</v>
      </c>
      <c r="L3138" s="82">
        <f t="shared" si="146"/>
        <v>4.4470399999999994</v>
      </c>
      <c r="M3138" s="82">
        <f>((E3138/$F$1)*VLOOKUP(N3138,Currecny_M!$A$1:$P$10,MATCH(Database!C3138,Currecny_M!$A$1:$P$1,0),FALSE))/VLOOKUP('Cover page'!$B$6,Currecny_M!$A$1:$P$10,MATCH(Database!C3138,Currecny_M!$A$1:$P$1,0),FALSE)</f>
        <v>4.4470399999999994</v>
      </c>
      <c r="N3138" s="6" t="str">
        <f>VLOOKUP(B3138,Master!$A$2:$C$11,3,FALSE)</f>
        <v>Euro</v>
      </c>
      <c r="O3138" s="6" t="str">
        <f>VLOOKUP(B3138,Master!$A$2:$C$11,2,FALSE)</f>
        <v>Europe</v>
      </c>
      <c r="Q3138" s="39" t="str">
        <f>VLOOKUP(D3138,GL_Master!$A$1:$D$80,2,FALSE)</f>
        <v>PL</v>
      </c>
      <c r="R3138" s="39" t="str">
        <f>VLOOKUP(D3138,GL_Master!$A$1:$D$80,3,FALSE)</f>
        <v>Salary wages &amp; benefits</v>
      </c>
      <c r="S3138" s="39" t="str">
        <f>VLOOKUP(D3138,GL_Master!$A$1:$D$80,4,FALSE)</f>
        <v>Employee benefits expense</v>
      </c>
    </row>
    <row r="3139" spans="1:19" x14ac:dyDescent="0.25">
      <c r="A3139" s="39" t="s">
        <v>262</v>
      </c>
      <c r="B3139" s="39" t="s">
        <v>239</v>
      </c>
      <c r="C3139" s="7">
        <v>44013</v>
      </c>
      <c r="D3139" s="39" t="s">
        <v>99</v>
      </c>
      <c r="E3139" s="39">
        <v>26</v>
      </c>
      <c r="F3139" s="82">
        <f t="shared" si="144"/>
        <v>2.5999999999999999E-2</v>
      </c>
      <c r="G3139" s="39">
        <f>VLOOKUP(N3139,Currecny_M!$A$1:$P$10,2,FALSE)</f>
        <v>83</v>
      </c>
      <c r="H3139" s="39">
        <f>MATCH(C3139,Currecny_M!$A$1:$P$1,0)</f>
        <v>5</v>
      </c>
      <c r="I3139" s="39">
        <f>VLOOKUP(N3139,Currecny_M!$A$1:$P$10,MATCH(Database!C3139,Currecny_M!$A$1:$P$1,0),FALSE)</f>
        <v>85.52</v>
      </c>
      <c r="J3139" s="82">
        <f t="shared" si="145"/>
        <v>2.2235199999999997</v>
      </c>
      <c r="K3139" s="39">
        <f>VLOOKUP('Cover page'!$B$6,Currecny_M!$A$1:$P$10,MATCH(Database!C3139,Currecny_M!$A$1:$P$1,0),FALSE)</f>
        <v>1</v>
      </c>
      <c r="L3139" s="82">
        <f t="shared" si="146"/>
        <v>2.2235199999999997</v>
      </c>
      <c r="M3139" s="82">
        <f>((E3139/$F$1)*VLOOKUP(N3139,Currecny_M!$A$1:$P$10,MATCH(Database!C3139,Currecny_M!$A$1:$P$1,0),FALSE))/VLOOKUP('Cover page'!$B$6,Currecny_M!$A$1:$P$10,MATCH(Database!C3139,Currecny_M!$A$1:$P$1,0),FALSE)</f>
        <v>2.2235199999999997</v>
      </c>
      <c r="N3139" s="6" t="str">
        <f>VLOOKUP(B3139,Master!$A$2:$C$11,3,FALSE)</f>
        <v>Euro</v>
      </c>
      <c r="O3139" s="6" t="str">
        <f>VLOOKUP(B3139,Master!$A$2:$C$11,2,FALSE)</f>
        <v>Europe</v>
      </c>
      <c r="Q3139" s="39" t="str">
        <f>VLOOKUP(D3139,GL_Master!$A$1:$D$80,2,FALSE)</f>
        <v>PL</v>
      </c>
      <c r="R3139" s="39" t="str">
        <f>VLOOKUP(D3139,GL_Master!$A$1:$D$80,3,FALSE)</f>
        <v>Salary wages &amp; benefits</v>
      </c>
      <c r="S3139" s="39" t="str">
        <f>VLOOKUP(D3139,GL_Master!$A$1:$D$80,4,FALSE)</f>
        <v>Employee benefits expense</v>
      </c>
    </row>
    <row r="3140" spans="1:19" x14ac:dyDescent="0.25">
      <c r="A3140" s="39" t="s">
        <v>262</v>
      </c>
      <c r="B3140" s="39" t="s">
        <v>239</v>
      </c>
      <c r="C3140" s="7">
        <v>44013</v>
      </c>
      <c r="D3140" s="39" t="s">
        <v>100</v>
      </c>
      <c r="E3140" s="39">
        <v>174</v>
      </c>
      <c r="F3140" s="82">
        <f t="shared" ref="F3140:F3203" si="147">E3140/$F$1</f>
        <v>0.17399999999999999</v>
      </c>
      <c r="G3140" s="39">
        <f>VLOOKUP(N3140,Currecny_M!$A$1:$P$10,2,FALSE)</f>
        <v>83</v>
      </c>
      <c r="H3140" s="39">
        <f>MATCH(C3140,Currecny_M!$A$1:$P$1,0)</f>
        <v>5</v>
      </c>
      <c r="I3140" s="39">
        <f>VLOOKUP(N3140,Currecny_M!$A$1:$P$10,MATCH(Database!C3140,Currecny_M!$A$1:$P$1,0),FALSE)</f>
        <v>85.52</v>
      </c>
      <c r="J3140" s="82">
        <f t="shared" ref="J3140:J3203" si="148">F3140*I3140</f>
        <v>14.880479999999999</v>
      </c>
      <c r="K3140" s="39">
        <f>VLOOKUP('Cover page'!$B$6,Currecny_M!$A$1:$P$10,MATCH(Database!C3140,Currecny_M!$A$1:$P$1,0),FALSE)</f>
        <v>1</v>
      </c>
      <c r="L3140" s="82">
        <f t="shared" ref="L3140:L3203" si="149">J3140/K3140</f>
        <v>14.880479999999999</v>
      </c>
      <c r="M3140" s="82">
        <f>((E3140/$F$1)*VLOOKUP(N3140,Currecny_M!$A$1:$P$10,MATCH(Database!C3140,Currecny_M!$A$1:$P$1,0),FALSE))/VLOOKUP('Cover page'!$B$6,Currecny_M!$A$1:$P$10,MATCH(Database!C3140,Currecny_M!$A$1:$P$1,0),FALSE)</f>
        <v>14.880479999999999</v>
      </c>
      <c r="N3140" s="6" t="str">
        <f>VLOOKUP(B3140,Master!$A$2:$C$11,3,FALSE)</f>
        <v>Euro</v>
      </c>
      <c r="O3140" s="6" t="str">
        <f>VLOOKUP(B3140,Master!$A$2:$C$11,2,FALSE)</f>
        <v>Europe</v>
      </c>
      <c r="Q3140" s="39" t="str">
        <f>VLOOKUP(D3140,GL_Master!$A$1:$D$80,2,FALSE)</f>
        <v>PL</v>
      </c>
      <c r="R3140" s="39" t="str">
        <f>VLOOKUP(D3140,GL_Master!$A$1:$D$80,3,FALSE)</f>
        <v>Salary wages &amp; benefits</v>
      </c>
      <c r="S3140" s="39" t="str">
        <f>VLOOKUP(D3140,GL_Master!$A$1:$D$80,4,FALSE)</f>
        <v>Employee benefits expense</v>
      </c>
    </row>
    <row r="3141" spans="1:19" x14ac:dyDescent="0.25">
      <c r="A3141" s="39" t="s">
        <v>262</v>
      </c>
      <c r="B3141" s="39" t="s">
        <v>239</v>
      </c>
      <c r="C3141" s="7">
        <v>44013</v>
      </c>
      <c r="D3141" s="39" t="s">
        <v>30</v>
      </c>
      <c r="E3141" s="39">
        <v>50</v>
      </c>
      <c r="F3141" s="82">
        <f t="shared" si="147"/>
        <v>0.05</v>
      </c>
      <c r="G3141" s="39">
        <f>VLOOKUP(N3141,Currecny_M!$A$1:$P$10,2,FALSE)</f>
        <v>83</v>
      </c>
      <c r="H3141" s="39">
        <f>MATCH(C3141,Currecny_M!$A$1:$P$1,0)</f>
        <v>5</v>
      </c>
      <c r="I3141" s="39">
        <f>VLOOKUP(N3141,Currecny_M!$A$1:$P$10,MATCH(Database!C3141,Currecny_M!$A$1:$P$1,0),FALSE)</f>
        <v>85.52</v>
      </c>
      <c r="J3141" s="82">
        <f t="shared" si="148"/>
        <v>4.2759999999999998</v>
      </c>
      <c r="K3141" s="39">
        <f>VLOOKUP('Cover page'!$B$6,Currecny_M!$A$1:$P$10,MATCH(Database!C3141,Currecny_M!$A$1:$P$1,0),FALSE)</f>
        <v>1</v>
      </c>
      <c r="L3141" s="82">
        <f t="shared" si="149"/>
        <v>4.2759999999999998</v>
      </c>
      <c r="M3141" s="82">
        <f>((E3141/$F$1)*VLOOKUP(N3141,Currecny_M!$A$1:$P$10,MATCH(Database!C3141,Currecny_M!$A$1:$P$1,0),FALSE))/VLOOKUP('Cover page'!$B$6,Currecny_M!$A$1:$P$10,MATCH(Database!C3141,Currecny_M!$A$1:$P$1,0),FALSE)</f>
        <v>4.2759999999999998</v>
      </c>
      <c r="N3141" s="6" t="str">
        <f>VLOOKUP(B3141,Master!$A$2:$C$11,3,FALSE)</f>
        <v>Euro</v>
      </c>
      <c r="O3141" s="6" t="str">
        <f>VLOOKUP(B3141,Master!$A$2:$C$11,2,FALSE)</f>
        <v>Europe</v>
      </c>
      <c r="Q3141" s="39" t="str">
        <f>VLOOKUP(D3141,GL_Master!$A$1:$D$80,2,FALSE)</f>
        <v>PL</v>
      </c>
      <c r="R3141" s="39" t="str">
        <f>VLOOKUP(D3141,GL_Master!$A$1:$D$80,3,FALSE)</f>
        <v>Travelling and conveyance</v>
      </c>
      <c r="S3141" s="39" t="str">
        <f>VLOOKUP(D3141,GL_Master!$A$1:$D$80,4,FALSE)</f>
        <v>Local conveyance</v>
      </c>
    </row>
    <row r="3142" spans="1:19" x14ac:dyDescent="0.25">
      <c r="A3142" s="39" t="s">
        <v>262</v>
      </c>
      <c r="B3142" s="39" t="s">
        <v>239</v>
      </c>
      <c r="C3142" s="7">
        <v>44013</v>
      </c>
      <c r="D3142" s="39" t="s">
        <v>31</v>
      </c>
      <c r="E3142" s="39">
        <v>26</v>
      </c>
      <c r="F3142" s="82">
        <f t="shared" si="147"/>
        <v>2.5999999999999999E-2</v>
      </c>
      <c r="G3142" s="39">
        <f>VLOOKUP(N3142,Currecny_M!$A$1:$P$10,2,FALSE)</f>
        <v>83</v>
      </c>
      <c r="H3142" s="39">
        <f>MATCH(C3142,Currecny_M!$A$1:$P$1,0)</f>
        <v>5</v>
      </c>
      <c r="I3142" s="39">
        <f>VLOOKUP(N3142,Currecny_M!$A$1:$P$10,MATCH(Database!C3142,Currecny_M!$A$1:$P$1,0),FALSE)</f>
        <v>85.52</v>
      </c>
      <c r="J3142" s="82">
        <f t="shared" si="148"/>
        <v>2.2235199999999997</v>
      </c>
      <c r="K3142" s="39">
        <f>VLOOKUP('Cover page'!$B$6,Currecny_M!$A$1:$P$10,MATCH(Database!C3142,Currecny_M!$A$1:$P$1,0),FALSE)</f>
        <v>1</v>
      </c>
      <c r="L3142" s="82">
        <f t="shared" si="149"/>
        <v>2.2235199999999997</v>
      </c>
      <c r="M3142" s="82">
        <f>((E3142/$F$1)*VLOOKUP(N3142,Currecny_M!$A$1:$P$10,MATCH(Database!C3142,Currecny_M!$A$1:$P$1,0),FALSE))/VLOOKUP('Cover page'!$B$6,Currecny_M!$A$1:$P$10,MATCH(Database!C3142,Currecny_M!$A$1:$P$1,0),FALSE)</f>
        <v>2.2235199999999997</v>
      </c>
      <c r="N3142" s="6" t="str">
        <f>VLOOKUP(B3142,Master!$A$2:$C$11,3,FALSE)</f>
        <v>Euro</v>
      </c>
      <c r="O3142" s="6" t="str">
        <f>VLOOKUP(B3142,Master!$A$2:$C$11,2,FALSE)</f>
        <v>Europe</v>
      </c>
      <c r="Q3142" s="39" t="str">
        <f>VLOOKUP(D3142,GL_Master!$A$1:$D$80,2,FALSE)</f>
        <v>PL</v>
      </c>
      <c r="R3142" s="39" t="str">
        <f>VLOOKUP(D3142,GL_Master!$A$1:$D$80,3,FALSE)</f>
        <v>Office expenses</v>
      </c>
      <c r="S3142" s="39" t="str">
        <f>VLOOKUP(D3142,GL_Master!$A$1:$D$80,4,FALSE)</f>
        <v>Parking charges</v>
      </c>
    </row>
    <row r="3143" spans="1:19" x14ac:dyDescent="0.25">
      <c r="A3143" s="39" t="s">
        <v>262</v>
      </c>
      <c r="B3143" s="39" t="s">
        <v>239</v>
      </c>
      <c r="C3143" s="7">
        <v>44013</v>
      </c>
      <c r="D3143" s="39" t="s">
        <v>101</v>
      </c>
      <c r="E3143" s="39">
        <v>26</v>
      </c>
      <c r="F3143" s="82">
        <f t="shared" si="147"/>
        <v>2.5999999999999999E-2</v>
      </c>
      <c r="G3143" s="39">
        <f>VLOOKUP(N3143,Currecny_M!$A$1:$P$10,2,FALSE)</f>
        <v>83</v>
      </c>
      <c r="H3143" s="39">
        <f>MATCH(C3143,Currecny_M!$A$1:$P$1,0)</f>
        <v>5</v>
      </c>
      <c r="I3143" s="39">
        <f>VLOOKUP(N3143,Currecny_M!$A$1:$P$10,MATCH(Database!C3143,Currecny_M!$A$1:$P$1,0),FALSE)</f>
        <v>85.52</v>
      </c>
      <c r="J3143" s="82">
        <f t="shared" si="148"/>
        <v>2.2235199999999997</v>
      </c>
      <c r="K3143" s="39">
        <f>VLOOKUP('Cover page'!$B$6,Currecny_M!$A$1:$P$10,MATCH(Database!C3143,Currecny_M!$A$1:$P$1,0),FALSE)</f>
        <v>1</v>
      </c>
      <c r="L3143" s="82">
        <f t="shared" si="149"/>
        <v>2.2235199999999997</v>
      </c>
      <c r="M3143" s="82">
        <f>((E3143/$F$1)*VLOOKUP(N3143,Currecny_M!$A$1:$P$10,MATCH(Database!C3143,Currecny_M!$A$1:$P$1,0),FALSE))/VLOOKUP('Cover page'!$B$6,Currecny_M!$A$1:$P$10,MATCH(Database!C3143,Currecny_M!$A$1:$P$1,0),FALSE)</f>
        <v>2.2235199999999997</v>
      </c>
      <c r="N3143" s="6" t="str">
        <f>VLOOKUP(B3143,Master!$A$2:$C$11,3,FALSE)</f>
        <v>Euro</v>
      </c>
      <c r="O3143" s="6" t="str">
        <f>VLOOKUP(B3143,Master!$A$2:$C$11,2,FALSE)</f>
        <v>Europe</v>
      </c>
      <c r="Q3143" s="39" t="str">
        <f>VLOOKUP(D3143,GL_Master!$A$1:$D$80,2,FALSE)</f>
        <v>PL</v>
      </c>
      <c r="R3143" s="39" t="str">
        <f>VLOOKUP(D3143,GL_Master!$A$1:$D$80,3,FALSE)</f>
        <v>COGS</v>
      </c>
      <c r="S3143" s="39" t="str">
        <f>VLOOKUP(D3143,GL_Master!$A$1:$D$80,4,FALSE)</f>
        <v>Purchase of other traded goods</v>
      </c>
    </row>
    <row r="3144" spans="1:19" x14ac:dyDescent="0.25">
      <c r="A3144" s="39" t="s">
        <v>262</v>
      </c>
      <c r="B3144" s="39" t="s">
        <v>239</v>
      </c>
      <c r="C3144" s="7">
        <v>44013</v>
      </c>
      <c r="D3144" s="39" t="s">
        <v>102</v>
      </c>
      <c r="E3144" s="39">
        <v>26</v>
      </c>
      <c r="F3144" s="82">
        <f t="shared" si="147"/>
        <v>2.5999999999999999E-2</v>
      </c>
      <c r="G3144" s="39">
        <f>VLOOKUP(N3144,Currecny_M!$A$1:$P$10,2,FALSE)</f>
        <v>83</v>
      </c>
      <c r="H3144" s="39">
        <f>MATCH(C3144,Currecny_M!$A$1:$P$1,0)</f>
        <v>5</v>
      </c>
      <c r="I3144" s="39">
        <f>VLOOKUP(N3144,Currecny_M!$A$1:$P$10,MATCH(Database!C3144,Currecny_M!$A$1:$P$1,0),FALSE)</f>
        <v>85.52</v>
      </c>
      <c r="J3144" s="82">
        <f t="shared" si="148"/>
        <v>2.2235199999999997</v>
      </c>
      <c r="K3144" s="39">
        <f>VLOOKUP('Cover page'!$B$6,Currecny_M!$A$1:$P$10,MATCH(Database!C3144,Currecny_M!$A$1:$P$1,0),FALSE)</f>
        <v>1</v>
      </c>
      <c r="L3144" s="82">
        <f t="shared" si="149"/>
        <v>2.2235199999999997</v>
      </c>
      <c r="M3144" s="82">
        <f>((E3144/$F$1)*VLOOKUP(N3144,Currecny_M!$A$1:$P$10,MATCH(Database!C3144,Currecny_M!$A$1:$P$1,0),FALSE))/VLOOKUP('Cover page'!$B$6,Currecny_M!$A$1:$P$10,MATCH(Database!C3144,Currecny_M!$A$1:$P$1,0),FALSE)</f>
        <v>2.2235199999999997</v>
      </c>
      <c r="N3144" s="6" t="str">
        <f>VLOOKUP(B3144,Master!$A$2:$C$11,3,FALSE)</f>
        <v>Euro</v>
      </c>
      <c r="O3144" s="6" t="str">
        <f>VLOOKUP(B3144,Master!$A$2:$C$11,2,FALSE)</f>
        <v>Europe</v>
      </c>
      <c r="Q3144" s="39" t="str">
        <f>VLOOKUP(D3144,GL_Master!$A$1:$D$80,2,FALSE)</f>
        <v>PL</v>
      </c>
      <c r="R3144" s="39" t="str">
        <f>VLOOKUP(D3144,GL_Master!$A$1:$D$80,3,FALSE)</f>
        <v>Staff welfare expenses</v>
      </c>
      <c r="S3144" s="39" t="str">
        <f>VLOOKUP(D3144,GL_Master!$A$1:$D$80,4,FALSE)</f>
        <v>Diwali Expense</v>
      </c>
    </row>
    <row r="3145" spans="1:19" x14ac:dyDescent="0.25">
      <c r="A3145" s="39" t="s">
        <v>262</v>
      </c>
      <c r="B3145" s="39" t="s">
        <v>239</v>
      </c>
      <c r="C3145" s="7">
        <v>44013</v>
      </c>
      <c r="D3145" s="39" t="s">
        <v>20</v>
      </c>
      <c r="E3145" s="39">
        <v>52</v>
      </c>
      <c r="F3145" s="82">
        <f t="shared" si="147"/>
        <v>5.1999999999999998E-2</v>
      </c>
      <c r="G3145" s="39">
        <f>VLOOKUP(N3145,Currecny_M!$A$1:$P$10,2,FALSE)</f>
        <v>83</v>
      </c>
      <c r="H3145" s="39">
        <f>MATCH(C3145,Currecny_M!$A$1:$P$1,0)</f>
        <v>5</v>
      </c>
      <c r="I3145" s="39">
        <f>VLOOKUP(N3145,Currecny_M!$A$1:$P$10,MATCH(Database!C3145,Currecny_M!$A$1:$P$1,0),FALSE)</f>
        <v>85.52</v>
      </c>
      <c r="J3145" s="82">
        <f t="shared" si="148"/>
        <v>4.4470399999999994</v>
      </c>
      <c r="K3145" s="39">
        <f>VLOOKUP('Cover page'!$B$6,Currecny_M!$A$1:$P$10,MATCH(Database!C3145,Currecny_M!$A$1:$P$1,0),FALSE)</f>
        <v>1</v>
      </c>
      <c r="L3145" s="82">
        <f t="shared" si="149"/>
        <v>4.4470399999999994</v>
      </c>
      <c r="M3145" s="82">
        <f>((E3145/$F$1)*VLOOKUP(N3145,Currecny_M!$A$1:$P$10,MATCH(Database!C3145,Currecny_M!$A$1:$P$1,0),FALSE))/VLOOKUP('Cover page'!$B$6,Currecny_M!$A$1:$P$10,MATCH(Database!C3145,Currecny_M!$A$1:$P$1,0),FALSE)</f>
        <v>4.4470399999999994</v>
      </c>
      <c r="N3145" s="6" t="str">
        <f>VLOOKUP(B3145,Master!$A$2:$C$11,3,FALSE)</f>
        <v>Euro</v>
      </c>
      <c r="O3145" s="6" t="str">
        <f>VLOOKUP(B3145,Master!$A$2:$C$11,2,FALSE)</f>
        <v>Europe</v>
      </c>
      <c r="Q3145" s="39" t="str">
        <f>VLOOKUP(D3145,GL_Master!$A$1:$D$80,2,FALSE)</f>
        <v>PL</v>
      </c>
      <c r="R3145" s="39" t="str">
        <f>VLOOKUP(D3145,GL_Master!$A$1:$D$80,3,FALSE)</f>
        <v>Selling and Marketing expenses</v>
      </c>
      <c r="S3145" s="39" t="str">
        <f>VLOOKUP(D3145,GL_Master!$A$1:$D$80,4,FALSE)</f>
        <v>Business promotion</v>
      </c>
    </row>
    <row r="3146" spans="1:19" x14ac:dyDescent="0.25">
      <c r="A3146" s="39" t="s">
        <v>262</v>
      </c>
      <c r="B3146" s="39" t="s">
        <v>239</v>
      </c>
      <c r="C3146" s="7">
        <v>44013</v>
      </c>
      <c r="D3146" s="39" t="s">
        <v>29</v>
      </c>
      <c r="E3146" s="39">
        <v>49</v>
      </c>
      <c r="F3146" s="82">
        <f t="shared" si="147"/>
        <v>4.9000000000000002E-2</v>
      </c>
      <c r="G3146" s="39">
        <f>VLOOKUP(N3146,Currecny_M!$A$1:$P$10,2,FALSE)</f>
        <v>83</v>
      </c>
      <c r="H3146" s="39">
        <f>MATCH(C3146,Currecny_M!$A$1:$P$1,0)</f>
        <v>5</v>
      </c>
      <c r="I3146" s="39">
        <f>VLOOKUP(N3146,Currecny_M!$A$1:$P$10,MATCH(Database!C3146,Currecny_M!$A$1:$P$1,0),FALSE)</f>
        <v>85.52</v>
      </c>
      <c r="J3146" s="82">
        <f t="shared" si="148"/>
        <v>4.19048</v>
      </c>
      <c r="K3146" s="39">
        <f>VLOOKUP('Cover page'!$B$6,Currecny_M!$A$1:$P$10,MATCH(Database!C3146,Currecny_M!$A$1:$P$1,0),FALSE)</f>
        <v>1</v>
      </c>
      <c r="L3146" s="82">
        <f t="shared" si="149"/>
        <v>4.19048</v>
      </c>
      <c r="M3146" s="82">
        <f>((E3146/$F$1)*VLOOKUP(N3146,Currecny_M!$A$1:$P$10,MATCH(Database!C3146,Currecny_M!$A$1:$P$1,0),FALSE))/VLOOKUP('Cover page'!$B$6,Currecny_M!$A$1:$P$10,MATCH(Database!C3146,Currecny_M!$A$1:$P$1,0),FALSE)</f>
        <v>4.19048</v>
      </c>
      <c r="N3146" s="6" t="str">
        <f>VLOOKUP(B3146,Master!$A$2:$C$11,3,FALSE)</f>
        <v>Euro</v>
      </c>
      <c r="O3146" s="6" t="str">
        <f>VLOOKUP(B3146,Master!$A$2:$C$11,2,FALSE)</f>
        <v>Europe</v>
      </c>
      <c r="Q3146" s="39" t="str">
        <f>VLOOKUP(D3146,GL_Master!$A$1:$D$80,2,FALSE)</f>
        <v>PL</v>
      </c>
      <c r="R3146" s="39" t="str">
        <f>VLOOKUP(D3146,GL_Master!$A$1:$D$80,3,FALSE)</f>
        <v>Communication &amp; internet exp</v>
      </c>
      <c r="S3146" s="39" t="str">
        <f>VLOOKUP(D3146,GL_Master!$A$1:$D$80,4,FALSE)</f>
        <v>Communication cost</v>
      </c>
    </row>
    <row r="3147" spans="1:19" x14ac:dyDescent="0.25">
      <c r="A3147" s="39" t="s">
        <v>262</v>
      </c>
      <c r="B3147" s="39" t="s">
        <v>239</v>
      </c>
      <c r="C3147" s="7">
        <v>44013</v>
      </c>
      <c r="D3147" s="39" t="s">
        <v>41</v>
      </c>
      <c r="E3147" s="39">
        <v>25</v>
      </c>
      <c r="F3147" s="82">
        <f t="shared" si="147"/>
        <v>2.5000000000000001E-2</v>
      </c>
      <c r="G3147" s="39">
        <f>VLOOKUP(N3147,Currecny_M!$A$1:$P$10,2,FALSE)</f>
        <v>83</v>
      </c>
      <c r="H3147" s="39">
        <f>MATCH(C3147,Currecny_M!$A$1:$P$1,0)</f>
        <v>5</v>
      </c>
      <c r="I3147" s="39">
        <f>VLOOKUP(N3147,Currecny_M!$A$1:$P$10,MATCH(Database!C3147,Currecny_M!$A$1:$P$1,0),FALSE)</f>
        <v>85.52</v>
      </c>
      <c r="J3147" s="82">
        <f t="shared" si="148"/>
        <v>2.1379999999999999</v>
      </c>
      <c r="K3147" s="39">
        <f>VLOOKUP('Cover page'!$B$6,Currecny_M!$A$1:$P$10,MATCH(Database!C3147,Currecny_M!$A$1:$P$1,0),FALSE)</f>
        <v>1</v>
      </c>
      <c r="L3147" s="82">
        <f t="shared" si="149"/>
        <v>2.1379999999999999</v>
      </c>
      <c r="M3147" s="82">
        <f>((E3147/$F$1)*VLOOKUP(N3147,Currecny_M!$A$1:$P$10,MATCH(Database!C3147,Currecny_M!$A$1:$P$1,0),FALSE))/VLOOKUP('Cover page'!$B$6,Currecny_M!$A$1:$P$10,MATCH(Database!C3147,Currecny_M!$A$1:$P$1,0),FALSE)</f>
        <v>2.1379999999999999</v>
      </c>
      <c r="N3147" s="6" t="str">
        <f>VLOOKUP(B3147,Master!$A$2:$C$11,3,FALSE)</f>
        <v>Euro</v>
      </c>
      <c r="O3147" s="6" t="str">
        <f>VLOOKUP(B3147,Master!$A$2:$C$11,2,FALSE)</f>
        <v>Europe</v>
      </c>
      <c r="Q3147" s="39" t="str">
        <f>VLOOKUP(D3147,GL_Master!$A$1:$D$80,2,FALSE)</f>
        <v>PL</v>
      </c>
      <c r="R3147" s="39" t="str">
        <f>VLOOKUP(D3147,GL_Master!$A$1:$D$80,3,FALSE)</f>
        <v>Communication &amp; internet exp</v>
      </c>
      <c r="S3147" s="39" t="str">
        <f>VLOOKUP(D3147,GL_Master!$A$1:$D$80,4,FALSE)</f>
        <v>Communication cost</v>
      </c>
    </row>
    <row r="3148" spans="1:19" x14ac:dyDescent="0.25">
      <c r="A3148" s="39" t="s">
        <v>262</v>
      </c>
      <c r="B3148" s="39" t="s">
        <v>239</v>
      </c>
      <c r="C3148" s="7">
        <v>44013</v>
      </c>
      <c r="D3148" s="39" t="s">
        <v>103</v>
      </c>
      <c r="E3148" s="39">
        <v>53</v>
      </c>
      <c r="F3148" s="82">
        <f t="shared" si="147"/>
        <v>5.2999999999999999E-2</v>
      </c>
      <c r="G3148" s="39">
        <f>VLOOKUP(N3148,Currecny_M!$A$1:$P$10,2,FALSE)</f>
        <v>83</v>
      </c>
      <c r="H3148" s="39">
        <f>MATCH(C3148,Currecny_M!$A$1:$P$1,0)</f>
        <v>5</v>
      </c>
      <c r="I3148" s="39">
        <f>VLOOKUP(N3148,Currecny_M!$A$1:$P$10,MATCH(Database!C3148,Currecny_M!$A$1:$P$1,0),FALSE)</f>
        <v>85.52</v>
      </c>
      <c r="J3148" s="82">
        <f t="shared" si="148"/>
        <v>4.5325599999999993</v>
      </c>
      <c r="K3148" s="39">
        <f>VLOOKUP('Cover page'!$B$6,Currecny_M!$A$1:$P$10,MATCH(Database!C3148,Currecny_M!$A$1:$P$1,0),FALSE)</f>
        <v>1</v>
      </c>
      <c r="L3148" s="82">
        <f t="shared" si="149"/>
        <v>4.5325599999999993</v>
      </c>
      <c r="M3148" s="82">
        <f>((E3148/$F$1)*VLOOKUP(N3148,Currecny_M!$A$1:$P$10,MATCH(Database!C3148,Currecny_M!$A$1:$P$1,0),FALSE))/VLOOKUP('Cover page'!$B$6,Currecny_M!$A$1:$P$10,MATCH(Database!C3148,Currecny_M!$A$1:$P$1,0),FALSE)</f>
        <v>4.5325599999999993</v>
      </c>
      <c r="N3148" s="6" t="str">
        <f>VLOOKUP(B3148,Master!$A$2:$C$11,3,FALSE)</f>
        <v>Euro</v>
      </c>
      <c r="O3148" s="6" t="str">
        <f>VLOOKUP(B3148,Master!$A$2:$C$11,2,FALSE)</f>
        <v>Europe</v>
      </c>
      <c r="Q3148" s="39" t="str">
        <f>VLOOKUP(D3148,GL_Master!$A$1:$D$80,2,FALSE)</f>
        <v>PL</v>
      </c>
      <c r="R3148" s="39" t="str">
        <f>VLOOKUP(D3148,GL_Master!$A$1:$D$80,3,FALSE)</f>
        <v>Communication &amp; internet exp</v>
      </c>
      <c r="S3148" s="39" t="str">
        <f>VLOOKUP(D3148,GL_Master!$A$1:$D$80,4,FALSE)</f>
        <v>Communication cost</v>
      </c>
    </row>
    <row r="3149" spans="1:19" x14ac:dyDescent="0.25">
      <c r="A3149" s="39" t="s">
        <v>262</v>
      </c>
      <c r="B3149" s="39" t="s">
        <v>239</v>
      </c>
      <c r="C3149" s="7">
        <v>44013</v>
      </c>
      <c r="D3149" s="39" t="s">
        <v>104</v>
      </c>
      <c r="E3149" s="39">
        <v>76</v>
      </c>
      <c r="F3149" s="82">
        <f t="shared" si="147"/>
        <v>7.5999999999999998E-2</v>
      </c>
      <c r="G3149" s="39">
        <f>VLOOKUP(N3149,Currecny_M!$A$1:$P$10,2,FALSE)</f>
        <v>83</v>
      </c>
      <c r="H3149" s="39">
        <f>MATCH(C3149,Currecny_M!$A$1:$P$1,0)</f>
        <v>5</v>
      </c>
      <c r="I3149" s="39">
        <f>VLOOKUP(N3149,Currecny_M!$A$1:$P$10,MATCH(Database!C3149,Currecny_M!$A$1:$P$1,0),FALSE)</f>
        <v>85.52</v>
      </c>
      <c r="J3149" s="82">
        <f t="shared" si="148"/>
        <v>6.4995199999999995</v>
      </c>
      <c r="K3149" s="39">
        <f>VLOOKUP('Cover page'!$B$6,Currecny_M!$A$1:$P$10,MATCH(Database!C3149,Currecny_M!$A$1:$P$1,0),FALSE)</f>
        <v>1</v>
      </c>
      <c r="L3149" s="82">
        <f t="shared" si="149"/>
        <v>6.4995199999999995</v>
      </c>
      <c r="M3149" s="82">
        <f>((E3149/$F$1)*VLOOKUP(N3149,Currecny_M!$A$1:$P$10,MATCH(Database!C3149,Currecny_M!$A$1:$P$1,0),FALSE))/VLOOKUP('Cover page'!$B$6,Currecny_M!$A$1:$P$10,MATCH(Database!C3149,Currecny_M!$A$1:$P$1,0),FALSE)</f>
        <v>6.4995199999999995</v>
      </c>
      <c r="N3149" s="6" t="str">
        <f>VLOOKUP(B3149,Master!$A$2:$C$11,3,FALSE)</f>
        <v>Euro</v>
      </c>
      <c r="O3149" s="6" t="str">
        <f>VLOOKUP(B3149,Master!$A$2:$C$11,2,FALSE)</f>
        <v>Europe</v>
      </c>
      <c r="Q3149" s="39" t="str">
        <f>VLOOKUP(D3149,GL_Master!$A$1:$D$80,2,FALSE)</f>
        <v>PL</v>
      </c>
      <c r="R3149" s="39" t="str">
        <f>VLOOKUP(D3149,GL_Master!$A$1:$D$80,3,FALSE)</f>
        <v>Legal &amp; Professional expenses</v>
      </c>
      <c r="S3149" s="39" t="str">
        <f>VLOOKUP(D3149,GL_Master!$A$1:$D$80,4,FALSE)</f>
        <v>Professional Fees - Others</v>
      </c>
    </row>
    <row r="3150" spans="1:19" x14ac:dyDescent="0.25">
      <c r="A3150" s="39" t="s">
        <v>262</v>
      </c>
      <c r="B3150" s="39" t="s">
        <v>239</v>
      </c>
      <c r="C3150" s="7">
        <v>44013</v>
      </c>
      <c r="D3150" s="39" t="s">
        <v>105</v>
      </c>
      <c r="E3150" s="39">
        <v>53</v>
      </c>
      <c r="F3150" s="82">
        <f t="shared" si="147"/>
        <v>5.2999999999999999E-2</v>
      </c>
      <c r="G3150" s="39">
        <f>VLOOKUP(N3150,Currecny_M!$A$1:$P$10,2,FALSE)</f>
        <v>83</v>
      </c>
      <c r="H3150" s="39">
        <f>MATCH(C3150,Currecny_M!$A$1:$P$1,0)</f>
        <v>5</v>
      </c>
      <c r="I3150" s="39">
        <f>VLOOKUP(N3150,Currecny_M!$A$1:$P$10,MATCH(Database!C3150,Currecny_M!$A$1:$P$1,0),FALSE)</f>
        <v>85.52</v>
      </c>
      <c r="J3150" s="82">
        <f t="shared" si="148"/>
        <v>4.5325599999999993</v>
      </c>
      <c r="K3150" s="39">
        <f>VLOOKUP('Cover page'!$B$6,Currecny_M!$A$1:$P$10,MATCH(Database!C3150,Currecny_M!$A$1:$P$1,0),FALSE)</f>
        <v>1</v>
      </c>
      <c r="L3150" s="82">
        <f t="shared" si="149"/>
        <v>4.5325599999999993</v>
      </c>
      <c r="M3150" s="82">
        <f>((E3150/$F$1)*VLOOKUP(N3150,Currecny_M!$A$1:$P$10,MATCH(Database!C3150,Currecny_M!$A$1:$P$1,0),FALSE))/VLOOKUP('Cover page'!$B$6,Currecny_M!$A$1:$P$10,MATCH(Database!C3150,Currecny_M!$A$1:$P$1,0),FALSE)</f>
        <v>4.5325599999999993</v>
      </c>
      <c r="N3150" s="6" t="str">
        <f>VLOOKUP(B3150,Master!$A$2:$C$11,3,FALSE)</f>
        <v>Euro</v>
      </c>
      <c r="O3150" s="6" t="str">
        <f>VLOOKUP(B3150,Master!$A$2:$C$11,2,FALSE)</f>
        <v>Europe</v>
      </c>
      <c r="Q3150" s="39" t="str">
        <f>VLOOKUP(D3150,GL_Master!$A$1:$D$80,2,FALSE)</f>
        <v>PL</v>
      </c>
      <c r="R3150" s="39" t="str">
        <f>VLOOKUP(D3150,GL_Master!$A$1:$D$80,3,FALSE)</f>
        <v>Travelling and conveyance</v>
      </c>
      <c r="S3150" s="39" t="str">
        <f>VLOOKUP(D3150,GL_Master!$A$1:$D$80,4,FALSE)</f>
        <v>Car hiring and rental services</v>
      </c>
    </row>
    <row r="3151" spans="1:19" x14ac:dyDescent="0.25">
      <c r="A3151" s="39" t="s">
        <v>262</v>
      </c>
      <c r="B3151" s="39" t="s">
        <v>239</v>
      </c>
      <c r="C3151" s="7">
        <v>44013</v>
      </c>
      <c r="D3151" s="39" t="s">
        <v>106</v>
      </c>
      <c r="E3151" s="39">
        <v>26</v>
      </c>
      <c r="F3151" s="82">
        <f t="shared" si="147"/>
        <v>2.5999999999999999E-2</v>
      </c>
      <c r="G3151" s="39">
        <f>VLOOKUP(N3151,Currecny_M!$A$1:$P$10,2,FALSE)</f>
        <v>83</v>
      </c>
      <c r="H3151" s="39">
        <f>MATCH(C3151,Currecny_M!$A$1:$P$1,0)</f>
        <v>5</v>
      </c>
      <c r="I3151" s="39">
        <f>VLOOKUP(N3151,Currecny_M!$A$1:$P$10,MATCH(Database!C3151,Currecny_M!$A$1:$P$1,0),FALSE)</f>
        <v>85.52</v>
      </c>
      <c r="J3151" s="82">
        <f t="shared" si="148"/>
        <v>2.2235199999999997</v>
      </c>
      <c r="K3151" s="39">
        <f>VLOOKUP('Cover page'!$B$6,Currecny_M!$A$1:$P$10,MATCH(Database!C3151,Currecny_M!$A$1:$P$1,0),FALSE)</f>
        <v>1</v>
      </c>
      <c r="L3151" s="82">
        <f t="shared" si="149"/>
        <v>2.2235199999999997</v>
      </c>
      <c r="M3151" s="82">
        <f>((E3151/$F$1)*VLOOKUP(N3151,Currecny_M!$A$1:$P$10,MATCH(Database!C3151,Currecny_M!$A$1:$P$1,0),FALSE))/VLOOKUP('Cover page'!$B$6,Currecny_M!$A$1:$P$10,MATCH(Database!C3151,Currecny_M!$A$1:$P$1,0),FALSE)</f>
        <v>2.2235199999999997</v>
      </c>
      <c r="N3151" s="6" t="str">
        <f>VLOOKUP(B3151,Master!$A$2:$C$11,3,FALSE)</f>
        <v>Euro</v>
      </c>
      <c r="O3151" s="6" t="str">
        <f>VLOOKUP(B3151,Master!$A$2:$C$11,2,FALSE)</f>
        <v>Europe</v>
      </c>
      <c r="Q3151" s="39" t="str">
        <f>VLOOKUP(D3151,GL_Master!$A$1:$D$80,2,FALSE)</f>
        <v>PL</v>
      </c>
      <c r="R3151" s="39" t="str">
        <f>VLOOKUP(D3151,GL_Master!$A$1:$D$80,3,FALSE)</f>
        <v>Communication &amp; internet exp</v>
      </c>
      <c r="S3151" s="39" t="str">
        <f>VLOOKUP(D3151,GL_Master!$A$1:$D$80,4,FALSE)</f>
        <v>Printing &amp; Stationary</v>
      </c>
    </row>
    <row r="3152" spans="1:19" x14ac:dyDescent="0.25">
      <c r="A3152" s="39" t="s">
        <v>262</v>
      </c>
      <c r="B3152" s="39" t="s">
        <v>239</v>
      </c>
      <c r="C3152" s="7">
        <v>44013</v>
      </c>
      <c r="D3152" s="39" t="s">
        <v>32</v>
      </c>
      <c r="E3152" s="39">
        <v>26</v>
      </c>
      <c r="F3152" s="82">
        <f t="shared" si="147"/>
        <v>2.5999999999999999E-2</v>
      </c>
      <c r="G3152" s="39">
        <f>VLOOKUP(N3152,Currecny_M!$A$1:$P$10,2,FALSE)</f>
        <v>83</v>
      </c>
      <c r="H3152" s="39">
        <f>MATCH(C3152,Currecny_M!$A$1:$P$1,0)</f>
        <v>5</v>
      </c>
      <c r="I3152" s="39">
        <f>VLOOKUP(N3152,Currecny_M!$A$1:$P$10,MATCH(Database!C3152,Currecny_M!$A$1:$P$1,0),FALSE)</f>
        <v>85.52</v>
      </c>
      <c r="J3152" s="82">
        <f t="shared" si="148"/>
        <v>2.2235199999999997</v>
      </c>
      <c r="K3152" s="39">
        <f>VLOOKUP('Cover page'!$B$6,Currecny_M!$A$1:$P$10,MATCH(Database!C3152,Currecny_M!$A$1:$P$1,0),FALSE)</f>
        <v>1</v>
      </c>
      <c r="L3152" s="82">
        <f t="shared" si="149"/>
        <v>2.2235199999999997</v>
      </c>
      <c r="M3152" s="82">
        <f>((E3152/$F$1)*VLOOKUP(N3152,Currecny_M!$A$1:$P$10,MATCH(Database!C3152,Currecny_M!$A$1:$P$1,0),FALSE))/VLOOKUP('Cover page'!$B$6,Currecny_M!$A$1:$P$10,MATCH(Database!C3152,Currecny_M!$A$1:$P$1,0),FALSE)</f>
        <v>2.2235199999999997</v>
      </c>
      <c r="N3152" s="6" t="str">
        <f>VLOOKUP(B3152,Master!$A$2:$C$11,3,FALSE)</f>
        <v>Euro</v>
      </c>
      <c r="O3152" s="6" t="str">
        <f>VLOOKUP(B3152,Master!$A$2:$C$11,2,FALSE)</f>
        <v>Europe</v>
      </c>
      <c r="Q3152" s="39" t="str">
        <f>VLOOKUP(D3152,GL_Master!$A$1:$D$80,2,FALSE)</f>
        <v>PL</v>
      </c>
      <c r="R3152" s="39" t="str">
        <f>VLOOKUP(D3152,GL_Master!$A$1:$D$80,3,FALSE)</f>
        <v>Communication &amp; internet exp</v>
      </c>
      <c r="S3152" s="39" t="str">
        <f>VLOOKUP(D3152,GL_Master!$A$1:$D$80,4,FALSE)</f>
        <v>Printing &amp; Stationary</v>
      </c>
    </row>
    <row r="3153" spans="1:19" x14ac:dyDescent="0.25">
      <c r="A3153" s="39" t="s">
        <v>262</v>
      </c>
      <c r="B3153" s="39" t="s">
        <v>239</v>
      </c>
      <c r="C3153" s="7">
        <v>44013</v>
      </c>
      <c r="D3153" s="39" t="s">
        <v>35</v>
      </c>
      <c r="E3153" s="39">
        <v>77</v>
      </c>
      <c r="F3153" s="82">
        <f t="shared" si="147"/>
        <v>7.6999999999999999E-2</v>
      </c>
      <c r="G3153" s="39">
        <f>VLOOKUP(N3153,Currecny_M!$A$1:$P$10,2,FALSE)</f>
        <v>83</v>
      </c>
      <c r="H3153" s="39">
        <f>MATCH(C3153,Currecny_M!$A$1:$P$1,0)</f>
        <v>5</v>
      </c>
      <c r="I3153" s="39">
        <f>VLOOKUP(N3153,Currecny_M!$A$1:$P$10,MATCH(Database!C3153,Currecny_M!$A$1:$P$1,0),FALSE)</f>
        <v>85.52</v>
      </c>
      <c r="J3153" s="82">
        <f t="shared" si="148"/>
        <v>6.5850399999999993</v>
      </c>
      <c r="K3153" s="39">
        <f>VLOOKUP('Cover page'!$B$6,Currecny_M!$A$1:$P$10,MATCH(Database!C3153,Currecny_M!$A$1:$P$1,0),FALSE)</f>
        <v>1</v>
      </c>
      <c r="L3153" s="82">
        <f t="shared" si="149"/>
        <v>6.5850399999999993</v>
      </c>
      <c r="M3153" s="82">
        <f>((E3153/$F$1)*VLOOKUP(N3153,Currecny_M!$A$1:$P$10,MATCH(Database!C3153,Currecny_M!$A$1:$P$1,0),FALSE))/VLOOKUP('Cover page'!$B$6,Currecny_M!$A$1:$P$10,MATCH(Database!C3153,Currecny_M!$A$1:$P$1,0),FALSE)</f>
        <v>6.5850399999999993</v>
      </c>
      <c r="N3153" s="6" t="str">
        <f>VLOOKUP(B3153,Master!$A$2:$C$11,3,FALSE)</f>
        <v>Euro</v>
      </c>
      <c r="O3153" s="6" t="str">
        <f>VLOOKUP(B3153,Master!$A$2:$C$11,2,FALSE)</f>
        <v>Europe</v>
      </c>
      <c r="Q3153" s="39" t="str">
        <f>VLOOKUP(D3153,GL_Master!$A$1:$D$80,2,FALSE)</f>
        <v>PL</v>
      </c>
      <c r="R3153" s="39" t="str">
        <f>VLOOKUP(D3153,GL_Master!$A$1:$D$80,3,FALSE)</f>
        <v>Security Expenses</v>
      </c>
      <c r="S3153" s="39" t="str">
        <f>VLOOKUP(D3153,GL_Master!$A$1:$D$80,4,FALSE)</f>
        <v>Security Expenses others</v>
      </c>
    </row>
    <row r="3154" spans="1:19" x14ac:dyDescent="0.25">
      <c r="A3154" s="39" t="s">
        <v>262</v>
      </c>
      <c r="B3154" s="39" t="s">
        <v>239</v>
      </c>
      <c r="C3154" s="7">
        <v>44013</v>
      </c>
      <c r="D3154" s="39" t="s">
        <v>38</v>
      </c>
      <c r="E3154" s="39">
        <v>27</v>
      </c>
      <c r="F3154" s="82">
        <f t="shared" si="147"/>
        <v>2.7E-2</v>
      </c>
      <c r="G3154" s="39">
        <f>VLOOKUP(N3154,Currecny_M!$A$1:$P$10,2,FALSE)</f>
        <v>83</v>
      </c>
      <c r="H3154" s="39">
        <f>MATCH(C3154,Currecny_M!$A$1:$P$1,0)</f>
        <v>5</v>
      </c>
      <c r="I3154" s="39">
        <f>VLOOKUP(N3154,Currecny_M!$A$1:$P$10,MATCH(Database!C3154,Currecny_M!$A$1:$P$1,0),FALSE)</f>
        <v>85.52</v>
      </c>
      <c r="J3154" s="82">
        <f t="shared" si="148"/>
        <v>2.30904</v>
      </c>
      <c r="K3154" s="39">
        <f>VLOOKUP('Cover page'!$B$6,Currecny_M!$A$1:$P$10,MATCH(Database!C3154,Currecny_M!$A$1:$P$1,0),FALSE)</f>
        <v>1</v>
      </c>
      <c r="L3154" s="82">
        <f t="shared" si="149"/>
        <v>2.30904</v>
      </c>
      <c r="M3154" s="82">
        <f>((E3154/$F$1)*VLOOKUP(N3154,Currecny_M!$A$1:$P$10,MATCH(Database!C3154,Currecny_M!$A$1:$P$1,0),FALSE))/VLOOKUP('Cover page'!$B$6,Currecny_M!$A$1:$P$10,MATCH(Database!C3154,Currecny_M!$A$1:$P$1,0),FALSE)</f>
        <v>2.30904</v>
      </c>
      <c r="N3154" s="6" t="str">
        <f>VLOOKUP(B3154,Master!$A$2:$C$11,3,FALSE)</f>
        <v>Euro</v>
      </c>
      <c r="O3154" s="6" t="str">
        <f>VLOOKUP(B3154,Master!$A$2:$C$11,2,FALSE)</f>
        <v>Europe</v>
      </c>
      <c r="Q3154" s="39" t="str">
        <f>VLOOKUP(D3154,GL_Master!$A$1:$D$80,2,FALSE)</f>
        <v>PL</v>
      </c>
      <c r="R3154" s="39" t="str">
        <f>VLOOKUP(D3154,GL_Master!$A$1:$D$80,3,FALSE)</f>
        <v>House Keeping Expenses</v>
      </c>
      <c r="S3154" s="39" t="str">
        <f>VLOOKUP(D3154,GL_Master!$A$1:$D$80,4,FALSE)</f>
        <v>House Keeping Expenses</v>
      </c>
    </row>
    <row r="3155" spans="1:19" x14ac:dyDescent="0.25">
      <c r="A3155" s="39" t="s">
        <v>262</v>
      </c>
      <c r="B3155" s="39" t="s">
        <v>239</v>
      </c>
      <c r="C3155" s="7">
        <v>44013</v>
      </c>
      <c r="D3155" s="39" t="s">
        <v>107</v>
      </c>
      <c r="E3155" s="39">
        <v>26</v>
      </c>
      <c r="F3155" s="82">
        <f t="shared" si="147"/>
        <v>2.5999999999999999E-2</v>
      </c>
      <c r="G3155" s="39">
        <f>VLOOKUP(N3155,Currecny_M!$A$1:$P$10,2,FALSE)</f>
        <v>83</v>
      </c>
      <c r="H3155" s="39">
        <f>MATCH(C3155,Currecny_M!$A$1:$P$1,0)</f>
        <v>5</v>
      </c>
      <c r="I3155" s="39">
        <f>VLOOKUP(N3155,Currecny_M!$A$1:$P$10,MATCH(Database!C3155,Currecny_M!$A$1:$P$1,0),FALSE)</f>
        <v>85.52</v>
      </c>
      <c r="J3155" s="82">
        <f t="shared" si="148"/>
        <v>2.2235199999999997</v>
      </c>
      <c r="K3155" s="39">
        <f>VLOOKUP('Cover page'!$B$6,Currecny_M!$A$1:$P$10,MATCH(Database!C3155,Currecny_M!$A$1:$P$1,0),FALSE)</f>
        <v>1</v>
      </c>
      <c r="L3155" s="82">
        <f t="shared" si="149"/>
        <v>2.2235199999999997</v>
      </c>
      <c r="M3155" s="82">
        <f>((E3155/$F$1)*VLOOKUP(N3155,Currecny_M!$A$1:$P$10,MATCH(Database!C3155,Currecny_M!$A$1:$P$1,0),FALSE))/VLOOKUP('Cover page'!$B$6,Currecny_M!$A$1:$P$10,MATCH(Database!C3155,Currecny_M!$A$1:$P$1,0),FALSE)</f>
        <v>2.2235199999999997</v>
      </c>
      <c r="N3155" s="6" t="str">
        <f>VLOOKUP(B3155,Master!$A$2:$C$11,3,FALSE)</f>
        <v>Euro</v>
      </c>
      <c r="O3155" s="6" t="str">
        <f>VLOOKUP(B3155,Master!$A$2:$C$11,2,FALSE)</f>
        <v>Europe</v>
      </c>
      <c r="Q3155" s="39" t="str">
        <f>VLOOKUP(D3155,GL_Master!$A$1:$D$80,2,FALSE)</f>
        <v>PL</v>
      </c>
      <c r="R3155" s="39" t="str">
        <f>VLOOKUP(D3155,GL_Master!$A$1:$D$80,3,FALSE)</f>
        <v>Misc. expenses</v>
      </c>
      <c r="S3155" s="39" t="str">
        <f>VLOOKUP(D3155,GL_Master!$A$1:$D$80,4,FALSE)</f>
        <v>Repair &amp; Maintenance</v>
      </c>
    </row>
    <row r="3156" spans="1:19" x14ac:dyDescent="0.25">
      <c r="A3156" s="39" t="s">
        <v>262</v>
      </c>
      <c r="B3156" s="39" t="s">
        <v>239</v>
      </c>
      <c r="C3156" s="7">
        <v>44013</v>
      </c>
      <c r="D3156" s="39" t="s">
        <v>108</v>
      </c>
      <c r="E3156" s="39">
        <v>27</v>
      </c>
      <c r="F3156" s="82">
        <f t="shared" si="147"/>
        <v>2.7E-2</v>
      </c>
      <c r="G3156" s="39">
        <f>VLOOKUP(N3156,Currecny_M!$A$1:$P$10,2,FALSE)</f>
        <v>83</v>
      </c>
      <c r="H3156" s="39">
        <f>MATCH(C3156,Currecny_M!$A$1:$P$1,0)</f>
        <v>5</v>
      </c>
      <c r="I3156" s="39">
        <f>VLOOKUP(N3156,Currecny_M!$A$1:$P$10,MATCH(Database!C3156,Currecny_M!$A$1:$P$1,0),FALSE)</f>
        <v>85.52</v>
      </c>
      <c r="J3156" s="82">
        <f t="shared" si="148"/>
        <v>2.30904</v>
      </c>
      <c r="K3156" s="39">
        <f>VLOOKUP('Cover page'!$B$6,Currecny_M!$A$1:$P$10,MATCH(Database!C3156,Currecny_M!$A$1:$P$1,0),FALSE)</f>
        <v>1</v>
      </c>
      <c r="L3156" s="82">
        <f t="shared" si="149"/>
        <v>2.30904</v>
      </c>
      <c r="M3156" s="82">
        <f>((E3156/$F$1)*VLOOKUP(N3156,Currecny_M!$A$1:$P$10,MATCH(Database!C3156,Currecny_M!$A$1:$P$1,0),FALSE))/VLOOKUP('Cover page'!$B$6,Currecny_M!$A$1:$P$10,MATCH(Database!C3156,Currecny_M!$A$1:$P$1,0),FALSE)</f>
        <v>2.30904</v>
      </c>
      <c r="N3156" s="6" t="str">
        <f>VLOOKUP(B3156,Master!$A$2:$C$11,3,FALSE)</f>
        <v>Euro</v>
      </c>
      <c r="O3156" s="6" t="str">
        <f>VLOOKUP(B3156,Master!$A$2:$C$11,2,FALSE)</f>
        <v>Europe</v>
      </c>
      <c r="Q3156" s="39" t="str">
        <f>VLOOKUP(D3156,GL_Master!$A$1:$D$80,2,FALSE)</f>
        <v>PL</v>
      </c>
      <c r="R3156" s="39" t="str">
        <f>VLOOKUP(D3156,GL_Master!$A$1:$D$80,3,FALSE)</f>
        <v>Misc. expenses</v>
      </c>
      <c r="S3156" s="39" t="str">
        <f>VLOOKUP(D3156,GL_Master!$A$1:$D$80,4,FALSE)</f>
        <v>Repair &amp; Maintenance</v>
      </c>
    </row>
    <row r="3157" spans="1:19" x14ac:dyDescent="0.25">
      <c r="A3157" s="39" t="s">
        <v>262</v>
      </c>
      <c r="B3157" s="39" t="s">
        <v>239</v>
      </c>
      <c r="C3157" s="7">
        <v>44013</v>
      </c>
      <c r="D3157" s="39" t="s">
        <v>9</v>
      </c>
      <c r="E3157" s="39">
        <v>232</v>
      </c>
      <c r="F3157" s="82">
        <f t="shared" si="147"/>
        <v>0.23200000000000001</v>
      </c>
      <c r="G3157" s="39">
        <f>VLOOKUP(N3157,Currecny_M!$A$1:$P$10,2,FALSE)</f>
        <v>83</v>
      </c>
      <c r="H3157" s="39">
        <f>MATCH(C3157,Currecny_M!$A$1:$P$1,0)</f>
        <v>5</v>
      </c>
      <c r="I3157" s="39">
        <f>VLOOKUP(N3157,Currecny_M!$A$1:$P$10,MATCH(Database!C3157,Currecny_M!$A$1:$P$1,0),FALSE)</f>
        <v>85.52</v>
      </c>
      <c r="J3157" s="82">
        <f t="shared" si="148"/>
        <v>19.84064</v>
      </c>
      <c r="K3157" s="39">
        <f>VLOOKUP('Cover page'!$B$6,Currecny_M!$A$1:$P$10,MATCH(Database!C3157,Currecny_M!$A$1:$P$1,0),FALSE)</f>
        <v>1</v>
      </c>
      <c r="L3157" s="82">
        <f t="shared" si="149"/>
        <v>19.84064</v>
      </c>
      <c r="M3157" s="82">
        <f>((E3157/$F$1)*VLOOKUP(N3157,Currecny_M!$A$1:$P$10,MATCH(Database!C3157,Currecny_M!$A$1:$P$1,0),FALSE))/VLOOKUP('Cover page'!$B$6,Currecny_M!$A$1:$P$10,MATCH(Database!C3157,Currecny_M!$A$1:$P$1,0),FALSE)</f>
        <v>19.84064</v>
      </c>
      <c r="N3157" s="6" t="str">
        <f>VLOOKUP(B3157,Master!$A$2:$C$11,3,FALSE)</f>
        <v>Euro</v>
      </c>
      <c r="O3157" s="6" t="str">
        <f>VLOOKUP(B3157,Master!$A$2:$C$11,2,FALSE)</f>
        <v>Europe</v>
      </c>
      <c r="Q3157" s="39" t="str">
        <f>VLOOKUP(D3157,GL_Master!$A$1:$D$80,2,FALSE)</f>
        <v>PL</v>
      </c>
      <c r="R3157" s="39" t="str">
        <f>VLOOKUP(D3157,GL_Master!$A$1:$D$80,3,FALSE)</f>
        <v>Rent</v>
      </c>
      <c r="S3157" s="39" t="str">
        <f>VLOOKUP(D3157,GL_Master!$A$1:$D$80,4,FALSE)</f>
        <v>Office Rent</v>
      </c>
    </row>
    <row r="3158" spans="1:19" x14ac:dyDescent="0.25">
      <c r="A3158" s="39" t="s">
        <v>262</v>
      </c>
      <c r="B3158" s="39" t="s">
        <v>239</v>
      </c>
      <c r="C3158" s="7">
        <v>44013</v>
      </c>
      <c r="D3158" s="39" t="s">
        <v>109</v>
      </c>
      <c r="E3158" s="39">
        <v>-129</v>
      </c>
      <c r="F3158" s="82">
        <f t="shared" si="147"/>
        <v>-0.129</v>
      </c>
      <c r="G3158" s="39">
        <f>VLOOKUP(N3158,Currecny_M!$A$1:$P$10,2,FALSE)</f>
        <v>83</v>
      </c>
      <c r="H3158" s="39">
        <f>MATCH(C3158,Currecny_M!$A$1:$P$1,0)</f>
        <v>5</v>
      </c>
      <c r="I3158" s="39">
        <f>VLOOKUP(N3158,Currecny_M!$A$1:$P$10,MATCH(Database!C3158,Currecny_M!$A$1:$P$1,0),FALSE)</f>
        <v>85.52</v>
      </c>
      <c r="J3158" s="82">
        <f t="shared" si="148"/>
        <v>-11.032080000000001</v>
      </c>
      <c r="K3158" s="39">
        <f>VLOOKUP('Cover page'!$B$6,Currecny_M!$A$1:$P$10,MATCH(Database!C3158,Currecny_M!$A$1:$P$1,0),FALSE)</f>
        <v>1</v>
      </c>
      <c r="L3158" s="82">
        <f t="shared" si="149"/>
        <v>-11.032080000000001</v>
      </c>
      <c r="M3158" s="82">
        <f>((E3158/$F$1)*VLOOKUP(N3158,Currecny_M!$A$1:$P$10,MATCH(Database!C3158,Currecny_M!$A$1:$P$1,0),FALSE))/VLOOKUP('Cover page'!$B$6,Currecny_M!$A$1:$P$10,MATCH(Database!C3158,Currecny_M!$A$1:$P$1,0),FALSE)</f>
        <v>-11.032080000000001</v>
      </c>
      <c r="N3158" s="6" t="str">
        <f>VLOOKUP(B3158,Master!$A$2:$C$11,3,FALSE)</f>
        <v>Euro</v>
      </c>
      <c r="O3158" s="6" t="str">
        <f>VLOOKUP(B3158,Master!$A$2:$C$11,2,FALSE)</f>
        <v>Europe</v>
      </c>
      <c r="Q3158" s="39" t="str">
        <f>VLOOKUP(D3158,GL_Master!$A$1:$D$80,2,FALSE)</f>
        <v>PL</v>
      </c>
      <c r="R3158" s="39" t="str">
        <f>VLOOKUP(D3158,GL_Master!$A$1:$D$80,3,FALSE)</f>
        <v>Travelling and conveyance</v>
      </c>
      <c r="S3158" s="39" t="str">
        <f>VLOOKUP(D3158,GL_Master!$A$1:$D$80,4,FALSE)</f>
        <v>Travelling , hotel lodging</v>
      </c>
    </row>
    <row r="3159" spans="1:19" x14ac:dyDescent="0.25">
      <c r="A3159" s="39" t="s">
        <v>262</v>
      </c>
      <c r="B3159" s="39" t="s">
        <v>239</v>
      </c>
      <c r="C3159" s="7">
        <v>44013</v>
      </c>
      <c r="D3159" s="39" t="s">
        <v>110</v>
      </c>
      <c r="E3159" s="39">
        <v>51</v>
      </c>
      <c r="F3159" s="82">
        <f t="shared" si="147"/>
        <v>5.0999999999999997E-2</v>
      </c>
      <c r="G3159" s="39">
        <f>VLOOKUP(N3159,Currecny_M!$A$1:$P$10,2,FALSE)</f>
        <v>83</v>
      </c>
      <c r="H3159" s="39">
        <f>MATCH(C3159,Currecny_M!$A$1:$P$1,0)</f>
        <v>5</v>
      </c>
      <c r="I3159" s="39">
        <f>VLOOKUP(N3159,Currecny_M!$A$1:$P$10,MATCH(Database!C3159,Currecny_M!$A$1:$P$1,0),FALSE)</f>
        <v>85.52</v>
      </c>
      <c r="J3159" s="82">
        <f t="shared" si="148"/>
        <v>4.3615199999999996</v>
      </c>
      <c r="K3159" s="39">
        <f>VLOOKUP('Cover page'!$B$6,Currecny_M!$A$1:$P$10,MATCH(Database!C3159,Currecny_M!$A$1:$P$1,0),FALSE)</f>
        <v>1</v>
      </c>
      <c r="L3159" s="82">
        <f t="shared" si="149"/>
        <v>4.3615199999999996</v>
      </c>
      <c r="M3159" s="82">
        <f>((E3159/$F$1)*VLOOKUP(N3159,Currecny_M!$A$1:$P$10,MATCH(Database!C3159,Currecny_M!$A$1:$P$1,0),FALSE))/VLOOKUP('Cover page'!$B$6,Currecny_M!$A$1:$P$10,MATCH(Database!C3159,Currecny_M!$A$1:$P$1,0),FALSE)</f>
        <v>4.3615199999999996</v>
      </c>
      <c r="N3159" s="6" t="str">
        <f>VLOOKUP(B3159,Master!$A$2:$C$11,3,FALSE)</f>
        <v>Euro</v>
      </c>
      <c r="O3159" s="6" t="str">
        <f>VLOOKUP(B3159,Master!$A$2:$C$11,2,FALSE)</f>
        <v>Europe</v>
      </c>
      <c r="Q3159" s="39" t="str">
        <f>VLOOKUP(D3159,GL_Master!$A$1:$D$80,2,FALSE)</f>
        <v>PL</v>
      </c>
      <c r="R3159" s="39" t="str">
        <f>VLOOKUP(D3159,GL_Master!$A$1:$D$80,3,FALSE)</f>
        <v>Travelling and conveyance</v>
      </c>
      <c r="S3159" s="39" t="str">
        <f>VLOOKUP(D3159,GL_Master!$A$1:$D$80,4,FALSE)</f>
        <v>Travelling , hotel lodging</v>
      </c>
    </row>
    <row r="3160" spans="1:19" x14ac:dyDescent="0.25">
      <c r="A3160" s="39" t="s">
        <v>262</v>
      </c>
      <c r="B3160" s="39" t="s">
        <v>239</v>
      </c>
      <c r="C3160" s="7">
        <v>44013</v>
      </c>
      <c r="D3160" s="39" t="s">
        <v>111</v>
      </c>
      <c r="E3160" s="39">
        <v>25</v>
      </c>
      <c r="F3160" s="82">
        <f t="shared" si="147"/>
        <v>2.5000000000000001E-2</v>
      </c>
      <c r="G3160" s="39">
        <f>VLOOKUP(N3160,Currecny_M!$A$1:$P$10,2,FALSE)</f>
        <v>83</v>
      </c>
      <c r="H3160" s="39">
        <f>MATCH(C3160,Currecny_M!$A$1:$P$1,0)</f>
        <v>5</v>
      </c>
      <c r="I3160" s="39">
        <f>VLOOKUP(N3160,Currecny_M!$A$1:$P$10,MATCH(Database!C3160,Currecny_M!$A$1:$P$1,0),FALSE)</f>
        <v>85.52</v>
      </c>
      <c r="J3160" s="82">
        <f t="shared" si="148"/>
        <v>2.1379999999999999</v>
      </c>
      <c r="K3160" s="39">
        <f>VLOOKUP('Cover page'!$B$6,Currecny_M!$A$1:$P$10,MATCH(Database!C3160,Currecny_M!$A$1:$P$1,0),FALSE)</f>
        <v>1</v>
      </c>
      <c r="L3160" s="82">
        <f t="shared" si="149"/>
        <v>2.1379999999999999</v>
      </c>
      <c r="M3160" s="82">
        <f>((E3160/$F$1)*VLOOKUP(N3160,Currecny_M!$A$1:$P$10,MATCH(Database!C3160,Currecny_M!$A$1:$P$1,0),FALSE))/VLOOKUP('Cover page'!$B$6,Currecny_M!$A$1:$P$10,MATCH(Database!C3160,Currecny_M!$A$1:$P$1,0),FALSE)</f>
        <v>2.1379999999999999</v>
      </c>
      <c r="N3160" s="6" t="str">
        <f>VLOOKUP(B3160,Master!$A$2:$C$11,3,FALSE)</f>
        <v>Euro</v>
      </c>
      <c r="O3160" s="6" t="str">
        <f>VLOOKUP(B3160,Master!$A$2:$C$11,2,FALSE)</f>
        <v>Europe</v>
      </c>
      <c r="Q3160" s="39" t="str">
        <f>VLOOKUP(D3160,GL_Master!$A$1:$D$80,2,FALSE)</f>
        <v>PL</v>
      </c>
      <c r="R3160" s="39" t="str">
        <f>VLOOKUP(D3160,GL_Master!$A$1:$D$80,3,FALSE)</f>
        <v>Legal &amp; Professional expenses</v>
      </c>
      <c r="S3160" s="39" t="str">
        <f>VLOOKUP(D3160,GL_Master!$A$1:$D$80,4,FALSE)</f>
        <v>Professional Fees - Others</v>
      </c>
    </row>
    <row r="3161" spans="1:19" x14ac:dyDescent="0.25">
      <c r="A3161" s="39" t="s">
        <v>262</v>
      </c>
      <c r="B3161" s="39" t="s">
        <v>239</v>
      </c>
      <c r="C3161" s="7">
        <v>44013</v>
      </c>
      <c r="D3161" s="39" t="s">
        <v>112</v>
      </c>
      <c r="E3161" s="39">
        <v>263</v>
      </c>
      <c r="F3161" s="82">
        <f t="shared" si="147"/>
        <v>0.26300000000000001</v>
      </c>
      <c r="G3161" s="39">
        <f>VLOOKUP(N3161,Currecny_M!$A$1:$P$10,2,FALSE)</f>
        <v>83</v>
      </c>
      <c r="H3161" s="39">
        <f>MATCH(C3161,Currecny_M!$A$1:$P$1,0)</f>
        <v>5</v>
      </c>
      <c r="I3161" s="39">
        <f>VLOOKUP(N3161,Currecny_M!$A$1:$P$10,MATCH(Database!C3161,Currecny_M!$A$1:$P$1,0),FALSE)</f>
        <v>85.52</v>
      </c>
      <c r="J3161" s="82">
        <f t="shared" si="148"/>
        <v>22.491759999999999</v>
      </c>
      <c r="K3161" s="39">
        <f>VLOOKUP('Cover page'!$B$6,Currecny_M!$A$1:$P$10,MATCH(Database!C3161,Currecny_M!$A$1:$P$1,0),FALSE)</f>
        <v>1</v>
      </c>
      <c r="L3161" s="82">
        <f t="shared" si="149"/>
        <v>22.491759999999999</v>
      </c>
      <c r="M3161" s="82">
        <f>((E3161/$F$1)*VLOOKUP(N3161,Currecny_M!$A$1:$P$10,MATCH(Database!C3161,Currecny_M!$A$1:$P$1,0),FALSE))/VLOOKUP('Cover page'!$B$6,Currecny_M!$A$1:$P$10,MATCH(Database!C3161,Currecny_M!$A$1:$P$1,0),FALSE)</f>
        <v>22.491759999999999</v>
      </c>
      <c r="N3161" s="6" t="str">
        <f>VLOOKUP(B3161,Master!$A$2:$C$11,3,FALSE)</f>
        <v>Euro</v>
      </c>
      <c r="O3161" s="6" t="str">
        <f>VLOOKUP(B3161,Master!$A$2:$C$11,2,FALSE)</f>
        <v>Europe</v>
      </c>
      <c r="Q3161" s="39" t="str">
        <f>VLOOKUP(D3161,GL_Master!$A$1:$D$80,2,FALSE)</f>
        <v>PL</v>
      </c>
      <c r="R3161" s="39" t="str">
        <f>VLOOKUP(D3161,GL_Master!$A$1:$D$80,3,FALSE)</f>
        <v>Finance Cost</v>
      </c>
      <c r="S3161" s="39" t="str">
        <f>VLOOKUP(D3161,GL_Master!$A$1:$D$80,4,FALSE)</f>
        <v>Interest expense</v>
      </c>
    </row>
    <row r="3162" spans="1:19" x14ac:dyDescent="0.25">
      <c r="A3162" s="39" t="s">
        <v>262</v>
      </c>
      <c r="B3162" s="39" t="s">
        <v>239</v>
      </c>
      <c r="C3162" s="7">
        <v>44013</v>
      </c>
      <c r="D3162" s="39" t="s">
        <v>25</v>
      </c>
      <c r="E3162" s="39">
        <v>2386</v>
      </c>
      <c r="F3162" s="82">
        <f t="shared" si="147"/>
        <v>2.3860000000000001</v>
      </c>
      <c r="G3162" s="39">
        <f>VLOOKUP(N3162,Currecny_M!$A$1:$P$10,2,FALSE)</f>
        <v>83</v>
      </c>
      <c r="H3162" s="39">
        <f>MATCH(C3162,Currecny_M!$A$1:$P$1,0)</f>
        <v>5</v>
      </c>
      <c r="I3162" s="39">
        <f>VLOOKUP(N3162,Currecny_M!$A$1:$P$10,MATCH(Database!C3162,Currecny_M!$A$1:$P$1,0),FALSE)</f>
        <v>85.52</v>
      </c>
      <c r="J3162" s="82">
        <f t="shared" si="148"/>
        <v>204.05072000000001</v>
      </c>
      <c r="K3162" s="39">
        <f>VLOOKUP('Cover page'!$B$6,Currecny_M!$A$1:$P$10,MATCH(Database!C3162,Currecny_M!$A$1:$P$1,0),FALSE)</f>
        <v>1</v>
      </c>
      <c r="L3162" s="82">
        <f t="shared" si="149"/>
        <v>204.05072000000001</v>
      </c>
      <c r="M3162" s="82">
        <f>((E3162/$F$1)*VLOOKUP(N3162,Currecny_M!$A$1:$P$10,MATCH(Database!C3162,Currecny_M!$A$1:$P$1,0),FALSE))/VLOOKUP('Cover page'!$B$6,Currecny_M!$A$1:$P$10,MATCH(Database!C3162,Currecny_M!$A$1:$P$1,0),FALSE)</f>
        <v>204.05072000000001</v>
      </c>
      <c r="N3162" s="6" t="str">
        <f>VLOOKUP(B3162,Master!$A$2:$C$11,3,FALSE)</f>
        <v>Euro</v>
      </c>
      <c r="O3162" s="6" t="str">
        <f>VLOOKUP(B3162,Master!$A$2:$C$11,2,FALSE)</f>
        <v>Europe</v>
      </c>
      <c r="Q3162" s="39" t="str">
        <f>VLOOKUP(D3162,GL_Master!$A$1:$D$80,2,FALSE)</f>
        <v>PL</v>
      </c>
      <c r="R3162" s="39" t="str">
        <f>VLOOKUP(D3162,GL_Master!$A$1:$D$80,3,FALSE)</f>
        <v>Depreciation</v>
      </c>
      <c r="S3162" s="39" t="str">
        <f>VLOOKUP(D3162,GL_Master!$A$1:$D$80,4,FALSE)</f>
        <v>Depreciation</v>
      </c>
    </row>
    <row r="3163" spans="1:19" x14ac:dyDescent="0.25">
      <c r="A3163" s="39" t="s">
        <v>262</v>
      </c>
      <c r="B3163" s="39" t="s">
        <v>239</v>
      </c>
      <c r="C3163" s="7">
        <v>44044</v>
      </c>
      <c r="D3163" s="39" t="s">
        <v>51</v>
      </c>
      <c r="E3163" s="39">
        <v>-24096</v>
      </c>
      <c r="F3163" s="82">
        <f t="shared" si="147"/>
        <v>-24.096</v>
      </c>
      <c r="G3163" s="39">
        <f>VLOOKUP(N3163,Currecny_M!$A$1:$P$10,2,FALSE)</f>
        <v>83</v>
      </c>
      <c r="H3163" s="39">
        <f>MATCH(C3163,Currecny_M!$A$1:$P$1,0)</f>
        <v>6</v>
      </c>
      <c r="I3163" s="39">
        <f>VLOOKUP(N3163,Currecny_M!$A$1:$P$10,MATCH(Database!C3163,Currecny_M!$A$1:$P$1,0),FALSE)</f>
        <v>86.38</v>
      </c>
      <c r="J3163" s="82">
        <f t="shared" si="148"/>
        <v>-2081.41248</v>
      </c>
      <c r="K3163" s="39">
        <f>VLOOKUP('Cover page'!$B$6,Currecny_M!$A$1:$P$10,MATCH(Database!C3163,Currecny_M!$A$1:$P$1,0),FALSE)</f>
        <v>1</v>
      </c>
      <c r="L3163" s="82">
        <f t="shared" si="149"/>
        <v>-2081.41248</v>
      </c>
      <c r="M3163" s="82">
        <f>((E3163/$F$1)*VLOOKUP(N3163,Currecny_M!$A$1:$P$10,MATCH(Database!C3163,Currecny_M!$A$1:$P$1,0),FALSE))/VLOOKUP('Cover page'!$B$6,Currecny_M!$A$1:$P$10,MATCH(Database!C3163,Currecny_M!$A$1:$P$1,0),FALSE)</f>
        <v>-2081.41248</v>
      </c>
      <c r="N3163" s="6" t="str">
        <f>VLOOKUP(B3163,Master!$A$2:$C$11,3,FALSE)</f>
        <v>Euro</v>
      </c>
      <c r="O3163" s="6" t="str">
        <f>VLOOKUP(B3163,Master!$A$2:$C$11,2,FALSE)</f>
        <v>Europe</v>
      </c>
      <c r="Q3163" s="39" t="str">
        <f>VLOOKUP(D3163,GL_Master!$A$1:$D$80,2,FALSE)</f>
        <v>BS</v>
      </c>
      <c r="R3163" s="39" t="str">
        <f>VLOOKUP(D3163,GL_Master!$A$1:$D$80,3,FALSE)</f>
        <v>Share Capital</v>
      </c>
      <c r="S3163" s="39" t="str">
        <f>VLOOKUP(D3163,GL_Master!$A$1:$D$80,4,FALSE)</f>
        <v>Equity shares</v>
      </c>
    </row>
    <row r="3164" spans="1:19" x14ac:dyDescent="0.25">
      <c r="A3164" s="39" t="s">
        <v>262</v>
      </c>
      <c r="B3164" s="39" t="s">
        <v>239</v>
      </c>
      <c r="C3164" s="7">
        <v>44044</v>
      </c>
      <c r="D3164" s="39" t="s">
        <v>52</v>
      </c>
      <c r="E3164" s="39">
        <v>-46169</v>
      </c>
      <c r="F3164" s="82">
        <f t="shared" si="147"/>
        <v>-46.168999999999997</v>
      </c>
      <c r="G3164" s="39">
        <f>VLOOKUP(N3164,Currecny_M!$A$1:$P$10,2,FALSE)</f>
        <v>83</v>
      </c>
      <c r="H3164" s="39">
        <f>MATCH(C3164,Currecny_M!$A$1:$P$1,0)</f>
        <v>6</v>
      </c>
      <c r="I3164" s="39">
        <f>VLOOKUP(N3164,Currecny_M!$A$1:$P$10,MATCH(Database!C3164,Currecny_M!$A$1:$P$1,0),FALSE)</f>
        <v>86.38</v>
      </c>
      <c r="J3164" s="82">
        <f t="shared" si="148"/>
        <v>-3988.0782199999994</v>
      </c>
      <c r="K3164" s="39">
        <f>VLOOKUP('Cover page'!$B$6,Currecny_M!$A$1:$P$10,MATCH(Database!C3164,Currecny_M!$A$1:$P$1,0),FALSE)</f>
        <v>1</v>
      </c>
      <c r="L3164" s="82">
        <f t="shared" si="149"/>
        <v>-3988.0782199999994</v>
      </c>
      <c r="M3164" s="82">
        <f>((E3164/$F$1)*VLOOKUP(N3164,Currecny_M!$A$1:$P$10,MATCH(Database!C3164,Currecny_M!$A$1:$P$1,0),FALSE))/VLOOKUP('Cover page'!$B$6,Currecny_M!$A$1:$P$10,MATCH(Database!C3164,Currecny_M!$A$1:$P$1,0),FALSE)</f>
        <v>-3988.0782199999994</v>
      </c>
      <c r="N3164" s="6" t="str">
        <f>VLOOKUP(B3164,Master!$A$2:$C$11,3,FALSE)</f>
        <v>Euro</v>
      </c>
      <c r="O3164" s="6" t="str">
        <f>VLOOKUP(B3164,Master!$A$2:$C$11,2,FALSE)</f>
        <v>Europe</v>
      </c>
      <c r="Q3164" s="39" t="str">
        <f>VLOOKUP(D3164,GL_Master!$A$1:$D$80,2,FALSE)</f>
        <v>BS</v>
      </c>
      <c r="R3164" s="39" t="str">
        <f>VLOOKUP(D3164,GL_Master!$A$1:$D$80,3,FALSE)</f>
        <v>Reserve and Surplus</v>
      </c>
      <c r="S3164" s="39" t="str">
        <f>VLOOKUP(D3164,GL_Master!$A$1:$D$80,4,FALSE)</f>
        <v>Reserves at the commencement of the year</v>
      </c>
    </row>
    <row r="3165" spans="1:19" x14ac:dyDescent="0.25">
      <c r="A3165" s="39" t="s">
        <v>262</v>
      </c>
      <c r="B3165" s="39" t="s">
        <v>239</v>
      </c>
      <c r="C3165" s="7">
        <v>44044</v>
      </c>
      <c r="D3165" s="39" t="s">
        <v>53</v>
      </c>
      <c r="E3165" s="39">
        <v>-6632</v>
      </c>
      <c r="F3165" s="82">
        <f t="shared" si="147"/>
        <v>-6.6319999999999997</v>
      </c>
      <c r="G3165" s="39">
        <f>VLOOKUP(N3165,Currecny_M!$A$1:$P$10,2,FALSE)</f>
        <v>83</v>
      </c>
      <c r="H3165" s="39">
        <f>MATCH(C3165,Currecny_M!$A$1:$P$1,0)</f>
        <v>6</v>
      </c>
      <c r="I3165" s="39">
        <f>VLOOKUP(N3165,Currecny_M!$A$1:$P$10,MATCH(Database!C3165,Currecny_M!$A$1:$P$1,0),FALSE)</f>
        <v>86.38</v>
      </c>
      <c r="J3165" s="82">
        <f t="shared" si="148"/>
        <v>-572.87215999999989</v>
      </c>
      <c r="K3165" s="39">
        <f>VLOOKUP('Cover page'!$B$6,Currecny_M!$A$1:$P$10,MATCH(Database!C3165,Currecny_M!$A$1:$P$1,0),FALSE)</f>
        <v>1</v>
      </c>
      <c r="L3165" s="82">
        <f t="shared" si="149"/>
        <v>-572.87215999999989</v>
      </c>
      <c r="M3165" s="82">
        <f>((E3165/$F$1)*VLOOKUP(N3165,Currecny_M!$A$1:$P$10,MATCH(Database!C3165,Currecny_M!$A$1:$P$1,0),FALSE))/VLOOKUP('Cover page'!$B$6,Currecny_M!$A$1:$P$10,MATCH(Database!C3165,Currecny_M!$A$1:$P$1,0),FALSE)</f>
        <v>-572.87215999999989</v>
      </c>
      <c r="N3165" s="6" t="str">
        <f>VLOOKUP(B3165,Master!$A$2:$C$11,3,FALSE)</f>
        <v>Euro</v>
      </c>
      <c r="O3165" s="6" t="str">
        <f>VLOOKUP(B3165,Master!$A$2:$C$11,2,FALSE)</f>
        <v>Europe</v>
      </c>
      <c r="Q3165" s="39" t="str">
        <f>VLOOKUP(D3165,GL_Master!$A$1:$D$80,2,FALSE)</f>
        <v>BS</v>
      </c>
      <c r="R3165" s="39" t="str">
        <f>VLOOKUP(D3165,GL_Master!$A$1:$D$80,3,FALSE)</f>
        <v>Loan Fund</v>
      </c>
      <c r="S3165" s="39" t="str">
        <f>VLOOKUP(D3165,GL_Master!$A$1:$D$80,4,FALSE)</f>
        <v>Term Loan</v>
      </c>
    </row>
    <row r="3166" spans="1:19" x14ac:dyDescent="0.25">
      <c r="A3166" s="39" t="s">
        <v>262</v>
      </c>
      <c r="B3166" s="39" t="s">
        <v>239</v>
      </c>
      <c r="C3166" s="7">
        <v>44044</v>
      </c>
      <c r="D3166" s="39" t="s">
        <v>54</v>
      </c>
      <c r="E3166" s="39">
        <v>52</v>
      </c>
      <c r="F3166" s="82">
        <f t="shared" si="147"/>
        <v>5.1999999999999998E-2</v>
      </c>
      <c r="G3166" s="39">
        <f>VLOOKUP(N3166,Currecny_M!$A$1:$P$10,2,FALSE)</f>
        <v>83</v>
      </c>
      <c r="H3166" s="39">
        <f>MATCH(C3166,Currecny_M!$A$1:$P$1,0)</f>
        <v>6</v>
      </c>
      <c r="I3166" s="39">
        <f>VLOOKUP(N3166,Currecny_M!$A$1:$P$10,MATCH(Database!C3166,Currecny_M!$A$1:$P$1,0),FALSE)</f>
        <v>86.38</v>
      </c>
      <c r="J3166" s="82">
        <f t="shared" si="148"/>
        <v>4.4917599999999993</v>
      </c>
      <c r="K3166" s="39">
        <f>VLOOKUP('Cover page'!$B$6,Currecny_M!$A$1:$P$10,MATCH(Database!C3166,Currecny_M!$A$1:$P$1,0),FALSE)</f>
        <v>1</v>
      </c>
      <c r="L3166" s="82">
        <f t="shared" si="149"/>
        <v>4.4917599999999993</v>
      </c>
      <c r="M3166" s="82">
        <f>((E3166/$F$1)*VLOOKUP(N3166,Currecny_M!$A$1:$P$10,MATCH(Database!C3166,Currecny_M!$A$1:$P$1,0),FALSE))/VLOOKUP('Cover page'!$B$6,Currecny_M!$A$1:$P$10,MATCH(Database!C3166,Currecny_M!$A$1:$P$1,0),FALSE)</f>
        <v>4.4917599999999993</v>
      </c>
      <c r="N3166" s="6" t="str">
        <f>VLOOKUP(B3166,Master!$A$2:$C$11,3,FALSE)</f>
        <v>Euro</v>
      </c>
      <c r="O3166" s="6" t="str">
        <f>VLOOKUP(B3166,Master!$A$2:$C$11,2,FALSE)</f>
        <v>Europe</v>
      </c>
      <c r="Q3166" s="39" t="str">
        <f>VLOOKUP(D3166,GL_Master!$A$1:$D$80,2,FALSE)</f>
        <v>BS</v>
      </c>
      <c r="R3166" s="39" t="str">
        <f>VLOOKUP(D3166,GL_Master!$A$1:$D$80,3,FALSE)</f>
        <v>Trade Payables</v>
      </c>
      <c r="S3166" s="39" t="str">
        <f>VLOOKUP(D3166,GL_Master!$A$1:$D$80,4,FALSE)</f>
        <v>Trade payable</v>
      </c>
    </row>
    <row r="3167" spans="1:19" x14ac:dyDescent="0.25">
      <c r="A3167" s="39" t="s">
        <v>262</v>
      </c>
      <c r="B3167" s="39" t="s">
        <v>239</v>
      </c>
      <c r="C3167" s="7">
        <v>44044</v>
      </c>
      <c r="D3167" s="39" t="s">
        <v>34</v>
      </c>
      <c r="E3167" s="39">
        <v>-1266</v>
      </c>
      <c r="F3167" s="82">
        <f t="shared" si="147"/>
        <v>-1.266</v>
      </c>
      <c r="G3167" s="39">
        <f>VLOOKUP(N3167,Currecny_M!$A$1:$P$10,2,FALSE)</f>
        <v>83</v>
      </c>
      <c r="H3167" s="39">
        <f>MATCH(C3167,Currecny_M!$A$1:$P$1,0)</f>
        <v>6</v>
      </c>
      <c r="I3167" s="39">
        <f>VLOOKUP(N3167,Currecny_M!$A$1:$P$10,MATCH(Database!C3167,Currecny_M!$A$1:$P$1,0),FALSE)</f>
        <v>86.38</v>
      </c>
      <c r="J3167" s="82">
        <f t="shared" si="148"/>
        <v>-109.35708</v>
      </c>
      <c r="K3167" s="39">
        <f>VLOOKUP('Cover page'!$B$6,Currecny_M!$A$1:$P$10,MATCH(Database!C3167,Currecny_M!$A$1:$P$1,0),FALSE)</f>
        <v>1</v>
      </c>
      <c r="L3167" s="82">
        <f t="shared" si="149"/>
        <v>-109.35708</v>
      </c>
      <c r="M3167" s="82">
        <f>((E3167/$F$1)*VLOOKUP(N3167,Currecny_M!$A$1:$P$10,MATCH(Database!C3167,Currecny_M!$A$1:$P$1,0),FALSE))/VLOOKUP('Cover page'!$B$6,Currecny_M!$A$1:$P$10,MATCH(Database!C3167,Currecny_M!$A$1:$P$1,0),FALSE)</f>
        <v>-109.35708</v>
      </c>
      <c r="N3167" s="6" t="str">
        <f>VLOOKUP(B3167,Master!$A$2:$C$11,3,FALSE)</f>
        <v>Euro</v>
      </c>
      <c r="O3167" s="6" t="str">
        <f>VLOOKUP(B3167,Master!$A$2:$C$11,2,FALSE)</f>
        <v>Europe</v>
      </c>
      <c r="Q3167" s="39" t="str">
        <f>VLOOKUP(D3167,GL_Master!$A$1:$D$80,2,FALSE)</f>
        <v>BS</v>
      </c>
      <c r="R3167" s="39" t="str">
        <f>VLOOKUP(D3167,GL_Master!$A$1:$D$80,3,FALSE)</f>
        <v>Provisions</v>
      </c>
      <c r="S3167" s="39" t="str">
        <f>VLOOKUP(D3167,GL_Master!$A$1:$D$80,4,FALSE)</f>
        <v>Expenses payables</v>
      </c>
    </row>
    <row r="3168" spans="1:19" x14ac:dyDescent="0.25">
      <c r="A3168" s="39" t="s">
        <v>262</v>
      </c>
      <c r="B3168" s="39" t="s">
        <v>239</v>
      </c>
      <c r="C3168" s="7">
        <v>44044</v>
      </c>
      <c r="D3168" s="39" t="s">
        <v>18</v>
      </c>
      <c r="E3168" s="39">
        <v>-799</v>
      </c>
      <c r="F3168" s="82">
        <f t="shared" si="147"/>
        <v>-0.79900000000000004</v>
      </c>
      <c r="G3168" s="39">
        <f>VLOOKUP(N3168,Currecny_M!$A$1:$P$10,2,FALSE)</f>
        <v>83</v>
      </c>
      <c r="H3168" s="39">
        <f>MATCH(C3168,Currecny_M!$A$1:$P$1,0)</f>
        <v>6</v>
      </c>
      <c r="I3168" s="39">
        <f>VLOOKUP(N3168,Currecny_M!$A$1:$P$10,MATCH(Database!C3168,Currecny_M!$A$1:$P$1,0),FALSE)</f>
        <v>86.38</v>
      </c>
      <c r="J3168" s="82">
        <f t="shared" si="148"/>
        <v>-69.017619999999994</v>
      </c>
      <c r="K3168" s="39">
        <f>VLOOKUP('Cover page'!$B$6,Currecny_M!$A$1:$P$10,MATCH(Database!C3168,Currecny_M!$A$1:$P$1,0),FALSE)</f>
        <v>1</v>
      </c>
      <c r="L3168" s="82">
        <f t="shared" si="149"/>
        <v>-69.017619999999994</v>
      </c>
      <c r="M3168" s="82">
        <f>((E3168/$F$1)*VLOOKUP(N3168,Currecny_M!$A$1:$P$10,MATCH(Database!C3168,Currecny_M!$A$1:$P$1,0),FALSE))/VLOOKUP('Cover page'!$B$6,Currecny_M!$A$1:$P$10,MATCH(Database!C3168,Currecny_M!$A$1:$P$1,0),FALSE)</f>
        <v>-69.017619999999994</v>
      </c>
      <c r="N3168" s="6" t="str">
        <f>VLOOKUP(B3168,Master!$A$2:$C$11,3,FALSE)</f>
        <v>Euro</v>
      </c>
      <c r="O3168" s="6" t="str">
        <f>VLOOKUP(B3168,Master!$A$2:$C$11,2,FALSE)</f>
        <v>Europe</v>
      </c>
      <c r="Q3168" s="39" t="str">
        <f>VLOOKUP(D3168,GL_Master!$A$1:$D$80,2,FALSE)</f>
        <v>BS</v>
      </c>
      <c r="R3168" s="39" t="str">
        <f>VLOOKUP(D3168,GL_Master!$A$1:$D$80,3,FALSE)</f>
        <v>Other current liabilities</v>
      </c>
      <c r="S3168" s="39" t="str">
        <f>VLOOKUP(D3168,GL_Master!$A$1:$D$80,4,FALSE)</f>
        <v>Employee related liabilities</v>
      </c>
    </row>
    <row r="3169" spans="1:19" x14ac:dyDescent="0.25">
      <c r="A3169" s="39" t="s">
        <v>262</v>
      </c>
      <c r="B3169" s="39" t="s">
        <v>239</v>
      </c>
      <c r="C3169" s="7">
        <v>44044</v>
      </c>
      <c r="D3169" s="39" t="s">
        <v>55</v>
      </c>
      <c r="E3169" s="39">
        <v>-101</v>
      </c>
      <c r="F3169" s="82">
        <f t="shared" si="147"/>
        <v>-0.10100000000000001</v>
      </c>
      <c r="G3169" s="39">
        <f>VLOOKUP(N3169,Currecny_M!$A$1:$P$10,2,FALSE)</f>
        <v>83</v>
      </c>
      <c r="H3169" s="39">
        <f>MATCH(C3169,Currecny_M!$A$1:$P$1,0)</f>
        <v>6</v>
      </c>
      <c r="I3169" s="39">
        <f>VLOOKUP(N3169,Currecny_M!$A$1:$P$10,MATCH(Database!C3169,Currecny_M!$A$1:$P$1,0),FALSE)</f>
        <v>86.38</v>
      </c>
      <c r="J3169" s="82">
        <f t="shared" si="148"/>
        <v>-8.72438</v>
      </c>
      <c r="K3169" s="39">
        <f>VLOOKUP('Cover page'!$B$6,Currecny_M!$A$1:$P$10,MATCH(Database!C3169,Currecny_M!$A$1:$P$1,0),FALSE)</f>
        <v>1</v>
      </c>
      <c r="L3169" s="82">
        <f t="shared" si="149"/>
        <v>-8.72438</v>
      </c>
      <c r="M3169" s="82">
        <f>((E3169/$F$1)*VLOOKUP(N3169,Currecny_M!$A$1:$P$10,MATCH(Database!C3169,Currecny_M!$A$1:$P$1,0),FALSE))/VLOOKUP('Cover page'!$B$6,Currecny_M!$A$1:$P$10,MATCH(Database!C3169,Currecny_M!$A$1:$P$1,0),FALSE)</f>
        <v>-8.72438</v>
      </c>
      <c r="N3169" s="6" t="str">
        <f>VLOOKUP(B3169,Master!$A$2:$C$11,3,FALSE)</f>
        <v>Euro</v>
      </c>
      <c r="O3169" s="6" t="str">
        <f>VLOOKUP(B3169,Master!$A$2:$C$11,2,FALSE)</f>
        <v>Europe</v>
      </c>
      <c r="Q3169" s="39" t="str">
        <f>VLOOKUP(D3169,GL_Master!$A$1:$D$80,2,FALSE)</f>
        <v>BS</v>
      </c>
      <c r="R3169" s="39" t="str">
        <f>VLOOKUP(D3169,GL_Master!$A$1:$D$80,3,FALSE)</f>
        <v>Other current liabilities</v>
      </c>
      <c r="S3169" s="39" t="str">
        <f>VLOOKUP(D3169,GL_Master!$A$1:$D$80,4,FALSE)</f>
        <v>Security deposit received</v>
      </c>
    </row>
    <row r="3170" spans="1:19" x14ac:dyDescent="0.25">
      <c r="A3170" s="39" t="s">
        <v>262</v>
      </c>
      <c r="B3170" s="39" t="s">
        <v>239</v>
      </c>
      <c r="C3170" s="7">
        <v>44044</v>
      </c>
      <c r="D3170" s="39" t="s">
        <v>56</v>
      </c>
      <c r="E3170" s="39">
        <v>-25</v>
      </c>
      <c r="F3170" s="82">
        <f t="shared" si="147"/>
        <v>-2.5000000000000001E-2</v>
      </c>
      <c r="G3170" s="39">
        <f>VLOOKUP(N3170,Currecny_M!$A$1:$P$10,2,FALSE)</f>
        <v>83</v>
      </c>
      <c r="H3170" s="39">
        <f>MATCH(C3170,Currecny_M!$A$1:$P$1,0)</f>
        <v>6</v>
      </c>
      <c r="I3170" s="39">
        <f>VLOOKUP(N3170,Currecny_M!$A$1:$P$10,MATCH(Database!C3170,Currecny_M!$A$1:$P$1,0),FALSE)</f>
        <v>86.38</v>
      </c>
      <c r="J3170" s="82">
        <f t="shared" si="148"/>
        <v>-2.1595</v>
      </c>
      <c r="K3170" s="39">
        <f>VLOOKUP('Cover page'!$B$6,Currecny_M!$A$1:$P$10,MATCH(Database!C3170,Currecny_M!$A$1:$P$1,0),FALSE)</f>
        <v>1</v>
      </c>
      <c r="L3170" s="82">
        <f t="shared" si="149"/>
        <v>-2.1595</v>
      </c>
      <c r="M3170" s="82">
        <f>((E3170/$F$1)*VLOOKUP(N3170,Currecny_M!$A$1:$P$10,MATCH(Database!C3170,Currecny_M!$A$1:$P$1,0),FALSE))/VLOOKUP('Cover page'!$B$6,Currecny_M!$A$1:$P$10,MATCH(Database!C3170,Currecny_M!$A$1:$P$1,0),FALSE)</f>
        <v>-2.1595</v>
      </c>
      <c r="N3170" s="6" t="str">
        <f>VLOOKUP(B3170,Master!$A$2:$C$11,3,FALSE)</f>
        <v>Euro</v>
      </c>
      <c r="O3170" s="6" t="str">
        <f>VLOOKUP(B3170,Master!$A$2:$C$11,2,FALSE)</f>
        <v>Europe</v>
      </c>
      <c r="Q3170" s="39" t="str">
        <f>VLOOKUP(D3170,GL_Master!$A$1:$D$80,2,FALSE)</f>
        <v>BS</v>
      </c>
      <c r="R3170" s="39" t="str">
        <f>VLOOKUP(D3170,GL_Master!$A$1:$D$80,3,FALSE)</f>
        <v>Other Tax Payables</v>
      </c>
      <c r="S3170" s="39" t="str">
        <f>VLOOKUP(D3170,GL_Master!$A$1:$D$80,4,FALSE)</f>
        <v>Tax deducted at source payable</v>
      </c>
    </row>
    <row r="3171" spans="1:19" x14ac:dyDescent="0.25">
      <c r="A3171" s="39" t="s">
        <v>262</v>
      </c>
      <c r="B3171" s="39" t="s">
        <v>239</v>
      </c>
      <c r="C3171" s="7">
        <v>44044</v>
      </c>
      <c r="D3171" s="39" t="s">
        <v>57</v>
      </c>
      <c r="E3171" s="39">
        <v>-234</v>
      </c>
      <c r="F3171" s="82">
        <f t="shared" si="147"/>
        <v>-0.23400000000000001</v>
      </c>
      <c r="G3171" s="39">
        <f>VLOOKUP(N3171,Currecny_M!$A$1:$P$10,2,FALSE)</f>
        <v>83</v>
      </c>
      <c r="H3171" s="39">
        <f>MATCH(C3171,Currecny_M!$A$1:$P$1,0)</f>
        <v>6</v>
      </c>
      <c r="I3171" s="39">
        <f>VLOOKUP(N3171,Currecny_M!$A$1:$P$10,MATCH(Database!C3171,Currecny_M!$A$1:$P$1,0),FALSE)</f>
        <v>86.38</v>
      </c>
      <c r="J3171" s="82">
        <f t="shared" si="148"/>
        <v>-20.21292</v>
      </c>
      <c r="K3171" s="39">
        <f>VLOOKUP('Cover page'!$B$6,Currecny_M!$A$1:$P$10,MATCH(Database!C3171,Currecny_M!$A$1:$P$1,0),FALSE)</f>
        <v>1</v>
      </c>
      <c r="L3171" s="82">
        <f t="shared" si="149"/>
        <v>-20.21292</v>
      </c>
      <c r="M3171" s="82">
        <f>((E3171/$F$1)*VLOOKUP(N3171,Currecny_M!$A$1:$P$10,MATCH(Database!C3171,Currecny_M!$A$1:$P$1,0),FALSE))/VLOOKUP('Cover page'!$B$6,Currecny_M!$A$1:$P$10,MATCH(Database!C3171,Currecny_M!$A$1:$P$1,0),FALSE)</f>
        <v>-20.21292</v>
      </c>
      <c r="N3171" s="6" t="str">
        <f>VLOOKUP(B3171,Master!$A$2:$C$11,3,FALSE)</f>
        <v>Euro</v>
      </c>
      <c r="O3171" s="6" t="str">
        <f>VLOOKUP(B3171,Master!$A$2:$C$11,2,FALSE)</f>
        <v>Europe</v>
      </c>
      <c r="Q3171" s="39" t="str">
        <f>VLOOKUP(D3171,GL_Master!$A$1:$D$80,2,FALSE)</f>
        <v>BS</v>
      </c>
      <c r="R3171" s="39" t="str">
        <f>VLOOKUP(D3171,GL_Master!$A$1:$D$80,3,FALSE)</f>
        <v>Other Tax Payables</v>
      </c>
      <c r="S3171" s="39" t="str">
        <f>VLOOKUP(D3171,GL_Master!$A$1:$D$80,4,FALSE)</f>
        <v>Tax deducted at source payable</v>
      </c>
    </row>
    <row r="3172" spans="1:19" x14ac:dyDescent="0.25">
      <c r="A3172" s="39" t="s">
        <v>262</v>
      </c>
      <c r="B3172" s="39" t="s">
        <v>239</v>
      </c>
      <c r="C3172" s="7">
        <v>44044</v>
      </c>
      <c r="D3172" s="39" t="s">
        <v>58</v>
      </c>
      <c r="E3172" s="39">
        <v>-1770</v>
      </c>
      <c r="F3172" s="82">
        <f t="shared" si="147"/>
        <v>-1.77</v>
      </c>
      <c r="G3172" s="39">
        <f>VLOOKUP(N3172,Currecny_M!$A$1:$P$10,2,FALSE)</f>
        <v>83</v>
      </c>
      <c r="H3172" s="39">
        <f>MATCH(C3172,Currecny_M!$A$1:$P$1,0)</f>
        <v>6</v>
      </c>
      <c r="I3172" s="39">
        <f>VLOOKUP(N3172,Currecny_M!$A$1:$P$10,MATCH(Database!C3172,Currecny_M!$A$1:$P$1,0),FALSE)</f>
        <v>86.38</v>
      </c>
      <c r="J3172" s="82">
        <f t="shared" si="148"/>
        <v>-152.89259999999999</v>
      </c>
      <c r="K3172" s="39">
        <f>VLOOKUP('Cover page'!$B$6,Currecny_M!$A$1:$P$10,MATCH(Database!C3172,Currecny_M!$A$1:$P$1,0),FALSE)</f>
        <v>1</v>
      </c>
      <c r="L3172" s="82">
        <f t="shared" si="149"/>
        <v>-152.89259999999999</v>
      </c>
      <c r="M3172" s="82">
        <f>((E3172/$F$1)*VLOOKUP(N3172,Currecny_M!$A$1:$P$10,MATCH(Database!C3172,Currecny_M!$A$1:$P$1,0),FALSE))/VLOOKUP('Cover page'!$B$6,Currecny_M!$A$1:$P$10,MATCH(Database!C3172,Currecny_M!$A$1:$P$1,0),FALSE)</f>
        <v>-152.89259999999999</v>
      </c>
      <c r="N3172" s="6" t="str">
        <f>VLOOKUP(B3172,Master!$A$2:$C$11,3,FALSE)</f>
        <v>Euro</v>
      </c>
      <c r="O3172" s="6" t="str">
        <f>VLOOKUP(B3172,Master!$A$2:$C$11,2,FALSE)</f>
        <v>Europe</v>
      </c>
      <c r="Q3172" s="39" t="str">
        <f>VLOOKUP(D3172,GL_Master!$A$1:$D$80,2,FALSE)</f>
        <v>BS</v>
      </c>
      <c r="R3172" s="39" t="str">
        <f>VLOOKUP(D3172,GL_Master!$A$1:$D$80,3,FALSE)</f>
        <v>Long-term provisions</v>
      </c>
      <c r="S3172" s="39" t="str">
        <f>VLOOKUP(D3172,GL_Master!$A$1:$D$80,4,FALSE)</f>
        <v>Provision for gratuity</v>
      </c>
    </row>
    <row r="3173" spans="1:19" x14ac:dyDescent="0.25">
      <c r="A3173" s="39" t="s">
        <v>262</v>
      </c>
      <c r="B3173" s="39" t="s">
        <v>239</v>
      </c>
      <c r="C3173" s="7">
        <v>44044</v>
      </c>
      <c r="D3173" s="39" t="s">
        <v>59</v>
      </c>
      <c r="E3173" s="39">
        <v>-713</v>
      </c>
      <c r="F3173" s="82">
        <f t="shared" si="147"/>
        <v>-0.71299999999999997</v>
      </c>
      <c r="G3173" s="39">
        <f>VLOOKUP(N3173,Currecny_M!$A$1:$P$10,2,FALSE)</f>
        <v>83</v>
      </c>
      <c r="H3173" s="39">
        <f>MATCH(C3173,Currecny_M!$A$1:$P$1,0)</f>
        <v>6</v>
      </c>
      <c r="I3173" s="39">
        <f>VLOOKUP(N3173,Currecny_M!$A$1:$P$10,MATCH(Database!C3173,Currecny_M!$A$1:$P$1,0),FALSE)</f>
        <v>86.38</v>
      </c>
      <c r="J3173" s="82">
        <f t="shared" si="148"/>
        <v>-61.588939999999994</v>
      </c>
      <c r="K3173" s="39">
        <f>VLOOKUP('Cover page'!$B$6,Currecny_M!$A$1:$P$10,MATCH(Database!C3173,Currecny_M!$A$1:$P$1,0),FALSE)</f>
        <v>1</v>
      </c>
      <c r="L3173" s="82">
        <f t="shared" si="149"/>
        <v>-61.588939999999994</v>
      </c>
      <c r="M3173" s="82">
        <f>((E3173/$F$1)*VLOOKUP(N3173,Currecny_M!$A$1:$P$10,MATCH(Database!C3173,Currecny_M!$A$1:$P$1,0),FALSE))/VLOOKUP('Cover page'!$B$6,Currecny_M!$A$1:$P$10,MATCH(Database!C3173,Currecny_M!$A$1:$P$1,0),FALSE)</f>
        <v>-61.588939999999994</v>
      </c>
      <c r="N3173" s="6" t="str">
        <f>VLOOKUP(B3173,Master!$A$2:$C$11,3,FALSE)</f>
        <v>Euro</v>
      </c>
      <c r="O3173" s="6" t="str">
        <f>VLOOKUP(B3173,Master!$A$2:$C$11,2,FALSE)</f>
        <v>Europe</v>
      </c>
      <c r="Q3173" s="39" t="str">
        <f>VLOOKUP(D3173,GL_Master!$A$1:$D$80,2,FALSE)</f>
        <v>BS</v>
      </c>
      <c r="R3173" s="39" t="str">
        <f>VLOOKUP(D3173,GL_Master!$A$1:$D$80,3,FALSE)</f>
        <v>Long-term provisions</v>
      </c>
      <c r="S3173" s="39" t="str">
        <f>VLOOKUP(D3173,GL_Master!$A$1:$D$80,4,FALSE)</f>
        <v>Provision for leave encashment</v>
      </c>
    </row>
    <row r="3174" spans="1:19" x14ac:dyDescent="0.25">
      <c r="A3174" s="39" t="s">
        <v>262</v>
      </c>
      <c r="B3174" s="39" t="s">
        <v>239</v>
      </c>
      <c r="C3174" s="7">
        <v>44044</v>
      </c>
      <c r="D3174" s="39" t="s">
        <v>60</v>
      </c>
      <c r="E3174" s="39">
        <v>-217</v>
      </c>
      <c r="F3174" s="82">
        <f t="shared" si="147"/>
        <v>-0.217</v>
      </c>
      <c r="G3174" s="39">
        <f>VLOOKUP(N3174,Currecny_M!$A$1:$P$10,2,FALSE)</f>
        <v>83</v>
      </c>
      <c r="H3174" s="39">
        <f>MATCH(C3174,Currecny_M!$A$1:$P$1,0)</f>
        <v>6</v>
      </c>
      <c r="I3174" s="39">
        <f>VLOOKUP(N3174,Currecny_M!$A$1:$P$10,MATCH(Database!C3174,Currecny_M!$A$1:$P$1,0),FALSE)</f>
        <v>86.38</v>
      </c>
      <c r="J3174" s="82">
        <f t="shared" si="148"/>
        <v>-18.74446</v>
      </c>
      <c r="K3174" s="39">
        <f>VLOOKUP('Cover page'!$B$6,Currecny_M!$A$1:$P$10,MATCH(Database!C3174,Currecny_M!$A$1:$P$1,0),FALSE)</f>
        <v>1</v>
      </c>
      <c r="L3174" s="82">
        <f t="shared" si="149"/>
        <v>-18.74446</v>
      </c>
      <c r="M3174" s="82">
        <f>((E3174/$F$1)*VLOOKUP(N3174,Currecny_M!$A$1:$P$10,MATCH(Database!C3174,Currecny_M!$A$1:$P$1,0),FALSE))/VLOOKUP('Cover page'!$B$6,Currecny_M!$A$1:$P$10,MATCH(Database!C3174,Currecny_M!$A$1:$P$1,0),FALSE)</f>
        <v>-18.74446</v>
      </c>
      <c r="N3174" s="6" t="str">
        <f>VLOOKUP(B3174,Master!$A$2:$C$11,3,FALSE)</f>
        <v>Euro</v>
      </c>
      <c r="O3174" s="6" t="str">
        <f>VLOOKUP(B3174,Master!$A$2:$C$11,2,FALSE)</f>
        <v>Europe</v>
      </c>
      <c r="Q3174" s="39" t="str">
        <f>VLOOKUP(D3174,GL_Master!$A$1:$D$80,2,FALSE)</f>
        <v>BS</v>
      </c>
      <c r="R3174" s="39" t="str">
        <f>VLOOKUP(D3174,GL_Master!$A$1:$D$80,3,FALSE)</f>
        <v>Trade Payables</v>
      </c>
      <c r="S3174" s="39" t="str">
        <f>VLOOKUP(D3174,GL_Master!$A$1:$D$80,4,FALSE)</f>
        <v>Trade payable</v>
      </c>
    </row>
    <row r="3175" spans="1:19" x14ac:dyDescent="0.25">
      <c r="A3175" s="39" t="s">
        <v>262</v>
      </c>
      <c r="B3175" s="39" t="s">
        <v>239</v>
      </c>
      <c r="C3175" s="7">
        <v>44044</v>
      </c>
      <c r="D3175" s="39" t="s">
        <v>61</v>
      </c>
      <c r="E3175" s="39">
        <v>-2085</v>
      </c>
      <c r="F3175" s="82">
        <f t="shared" si="147"/>
        <v>-2.085</v>
      </c>
      <c r="G3175" s="39">
        <f>VLOOKUP(N3175,Currecny_M!$A$1:$P$10,2,FALSE)</f>
        <v>83</v>
      </c>
      <c r="H3175" s="39">
        <f>MATCH(C3175,Currecny_M!$A$1:$P$1,0)</f>
        <v>6</v>
      </c>
      <c r="I3175" s="39">
        <f>VLOOKUP(N3175,Currecny_M!$A$1:$P$10,MATCH(Database!C3175,Currecny_M!$A$1:$P$1,0),FALSE)</f>
        <v>86.38</v>
      </c>
      <c r="J3175" s="82">
        <f t="shared" si="148"/>
        <v>-180.10229999999999</v>
      </c>
      <c r="K3175" s="39">
        <f>VLOOKUP('Cover page'!$B$6,Currecny_M!$A$1:$P$10,MATCH(Database!C3175,Currecny_M!$A$1:$P$1,0),FALSE)</f>
        <v>1</v>
      </c>
      <c r="L3175" s="82">
        <f t="shared" si="149"/>
        <v>-180.10229999999999</v>
      </c>
      <c r="M3175" s="82">
        <f>((E3175/$F$1)*VLOOKUP(N3175,Currecny_M!$A$1:$P$10,MATCH(Database!C3175,Currecny_M!$A$1:$P$1,0),FALSE))/VLOOKUP('Cover page'!$B$6,Currecny_M!$A$1:$P$10,MATCH(Database!C3175,Currecny_M!$A$1:$P$1,0),FALSE)</f>
        <v>-180.10229999999999</v>
      </c>
      <c r="N3175" s="6" t="str">
        <f>VLOOKUP(B3175,Master!$A$2:$C$11,3,FALSE)</f>
        <v>Euro</v>
      </c>
      <c r="O3175" s="6" t="str">
        <f>VLOOKUP(B3175,Master!$A$2:$C$11,2,FALSE)</f>
        <v>Europe</v>
      </c>
      <c r="Q3175" s="39" t="str">
        <f>VLOOKUP(D3175,GL_Master!$A$1:$D$80,2,FALSE)</f>
        <v>BS</v>
      </c>
      <c r="R3175" s="39" t="str">
        <f>VLOOKUP(D3175,GL_Master!$A$1:$D$80,3,FALSE)</f>
        <v>Provisions</v>
      </c>
      <c r="S3175" s="39" t="str">
        <f>VLOOKUP(D3175,GL_Master!$A$1:$D$80,4,FALSE)</f>
        <v>Provision for doubtful assets</v>
      </c>
    </row>
    <row r="3176" spans="1:19" x14ac:dyDescent="0.25">
      <c r="A3176" s="39" t="s">
        <v>262</v>
      </c>
      <c r="B3176" s="39" t="s">
        <v>239</v>
      </c>
      <c r="C3176" s="7">
        <v>44044</v>
      </c>
      <c r="D3176" s="39" t="s">
        <v>62</v>
      </c>
      <c r="E3176" s="39">
        <v>-74</v>
      </c>
      <c r="F3176" s="82">
        <f t="shared" si="147"/>
        <v>-7.3999999999999996E-2</v>
      </c>
      <c r="G3176" s="39">
        <f>VLOOKUP(N3176,Currecny_M!$A$1:$P$10,2,FALSE)</f>
        <v>83</v>
      </c>
      <c r="H3176" s="39">
        <f>MATCH(C3176,Currecny_M!$A$1:$P$1,0)</f>
        <v>6</v>
      </c>
      <c r="I3176" s="39">
        <f>VLOOKUP(N3176,Currecny_M!$A$1:$P$10,MATCH(Database!C3176,Currecny_M!$A$1:$P$1,0),FALSE)</f>
        <v>86.38</v>
      </c>
      <c r="J3176" s="82">
        <f t="shared" si="148"/>
        <v>-6.3921199999999994</v>
      </c>
      <c r="K3176" s="39">
        <f>VLOOKUP('Cover page'!$B$6,Currecny_M!$A$1:$P$10,MATCH(Database!C3176,Currecny_M!$A$1:$P$1,0),FALSE)</f>
        <v>1</v>
      </c>
      <c r="L3176" s="82">
        <f t="shared" si="149"/>
        <v>-6.3921199999999994</v>
      </c>
      <c r="M3176" s="82">
        <f>((E3176/$F$1)*VLOOKUP(N3176,Currecny_M!$A$1:$P$10,MATCH(Database!C3176,Currecny_M!$A$1:$P$1,0),FALSE))/VLOOKUP('Cover page'!$B$6,Currecny_M!$A$1:$P$10,MATCH(Database!C3176,Currecny_M!$A$1:$P$1,0),FALSE)</f>
        <v>-6.3921199999999994</v>
      </c>
      <c r="N3176" s="6" t="str">
        <f>VLOOKUP(B3176,Master!$A$2:$C$11,3,FALSE)</f>
        <v>Euro</v>
      </c>
      <c r="O3176" s="6" t="str">
        <f>VLOOKUP(B3176,Master!$A$2:$C$11,2,FALSE)</f>
        <v>Europe</v>
      </c>
      <c r="Q3176" s="39" t="str">
        <f>VLOOKUP(D3176,GL_Master!$A$1:$D$80,2,FALSE)</f>
        <v>BS</v>
      </c>
      <c r="R3176" s="39" t="str">
        <f>VLOOKUP(D3176,GL_Master!$A$1:$D$80,3,FALSE)</f>
        <v>Provisions</v>
      </c>
      <c r="S3176" s="39" t="str">
        <f>VLOOKUP(D3176,GL_Master!$A$1:$D$80,4,FALSE)</f>
        <v>Provision for Insurance</v>
      </c>
    </row>
    <row r="3177" spans="1:19" x14ac:dyDescent="0.25">
      <c r="A3177" s="39" t="s">
        <v>262</v>
      </c>
      <c r="B3177" s="39" t="s">
        <v>239</v>
      </c>
      <c r="C3177" s="7">
        <v>44044</v>
      </c>
      <c r="D3177" s="39" t="s">
        <v>63</v>
      </c>
      <c r="E3177" s="39">
        <v>172</v>
      </c>
      <c r="F3177" s="82">
        <f t="shared" si="147"/>
        <v>0.17199999999999999</v>
      </c>
      <c r="G3177" s="39">
        <f>VLOOKUP(N3177,Currecny_M!$A$1:$P$10,2,FALSE)</f>
        <v>83</v>
      </c>
      <c r="H3177" s="39">
        <f>MATCH(C3177,Currecny_M!$A$1:$P$1,0)</f>
        <v>6</v>
      </c>
      <c r="I3177" s="39">
        <f>VLOOKUP(N3177,Currecny_M!$A$1:$P$10,MATCH(Database!C3177,Currecny_M!$A$1:$P$1,0),FALSE)</f>
        <v>86.38</v>
      </c>
      <c r="J3177" s="82">
        <f t="shared" si="148"/>
        <v>14.857359999999998</v>
      </c>
      <c r="K3177" s="39">
        <f>VLOOKUP('Cover page'!$B$6,Currecny_M!$A$1:$P$10,MATCH(Database!C3177,Currecny_M!$A$1:$P$1,0),FALSE)</f>
        <v>1</v>
      </c>
      <c r="L3177" s="82">
        <f t="shared" si="149"/>
        <v>14.857359999999998</v>
      </c>
      <c r="M3177" s="82">
        <f>((E3177/$F$1)*VLOOKUP(N3177,Currecny_M!$A$1:$P$10,MATCH(Database!C3177,Currecny_M!$A$1:$P$1,0),FALSE))/VLOOKUP('Cover page'!$B$6,Currecny_M!$A$1:$P$10,MATCH(Database!C3177,Currecny_M!$A$1:$P$1,0),FALSE)</f>
        <v>14.857359999999998</v>
      </c>
      <c r="N3177" s="6" t="str">
        <f>VLOOKUP(B3177,Master!$A$2:$C$11,3,FALSE)</f>
        <v>Euro</v>
      </c>
      <c r="O3177" s="6" t="str">
        <f>VLOOKUP(B3177,Master!$A$2:$C$11,2,FALSE)</f>
        <v>Europe</v>
      </c>
      <c r="Q3177" s="39" t="str">
        <f>VLOOKUP(D3177,GL_Master!$A$1:$D$80,2,FALSE)</f>
        <v>BS</v>
      </c>
      <c r="R3177" s="39" t="str">
        <f>VLOOKUP(D3177,GL_Master!$A$1:$D$80,3,FALSE)</f>
        <v>Gross Block</v>
      </c>
      <c r="S3177" s="39" t="str">
        <f>VLOOKUP(D3177,GL_Master!$A$1:$D$80,4,FALSE)</f>
        <v>Tangible Fixed assets</v>
      </c>
    </row>
    <row r="3178" spans="1:19" x14ac:dyDescent="0.25">
      <c r="A3178" s="39" t="s">
        <v>262</v>
      </c>
      <c r="B3178" s="39" t="s">
        <v>239</v>
      </c>
      <c r="C3178" s="7">
        <v>44044</v>
      </c>
      <c r="D3178" s="39" t="s">
        <v>64</v>
      </c>
      <c r="E3178" s="39">
        <v>10629</v>
      </c>
      <c r="F3178" s="82">
        <f t="shared" si="147"/>
        <v>10.629</v>
      </c>
      <c r="G3178" s="39">
        <f>VLOOKUP(N3178,Currecny_M!$A$1:$P$10,2,FALSE)</f>
        <v>83</v>
      </c>
      <c r="H3178" s="39">
        <f>MATCH(C3178,Currecny_M!$A$1:$P$1,0)</f>
        <v>6</v>
      </c>
      <c r="I3178" s="39">
        <f>VLOOKUP(N3178,Currecny_M!$A$1:$P$10,MATCH(Database!C3178,Currecny_M!$A$1:$P$1,0),FALSE)</f>
        <v>86.38</v>
      </c>
      <c r="J3178" s="82">
        <f t="shared" si="148"/>
        <v>918.13301999999987</v>
      </c>
      <c r="K3178" s="39">
        <f>VLOOKUP('Cover page'!$B$6,Currecny_M!$A$1:$P$10,MATCH(Database!C3178,Currecny_M!$A$1:$P$1,0),FALSE)</f>
        <v>1</v>
      </c>
      <c r="L3178" s="82">
        <f t="shared" si="149"/>
        <v>918.13301999999987</v>
      </c>
      <c r="M3178" s="82">
        <f>((E3178/$F$1)*VLOOKUP(N3178,Currecny_M!$A$1:$P$10,MATCH(Database!C3178,Currecny_M!$A$1:$P$1,0),FALSE))/VLOOKUP('Cover page'!$B$6,Currecny_M!$A$1:$P$10,MATCH(Database!C3178,Currecny_M!$A$1:$P$1,0),FALSE)</f>
        <v>918.13301999999987</v>
      </c>
      <c r="N3178" s="6" t="str">
        <f>VLOOKUP(B3178,Master!$A$2:$C$11,3,FALSE)</f>
        <v>Euro</v>
      </c>
      <c r="O3178" s="6" t="str">
        <f>VLOOKUP(B3178,Master!$A$2:$C$11,2,FALSE)</f>
        <v>Europe</v>
      </c>
      <c r="Q3178" s="39" t="str">
        <f>VLOOKUP(D3178,GL_Master!$A$1:$D$80,2,FALSE)</f>
        <v>BS</v>
      </c>
      <c r="R3178" s="39" t="str">
        <f>VLOOKUP(D3178,GL_Master!$A$1:$D$80,3,FALSE)</f>
        <v>Gross Block</v>
      </c>
      <c r="S3178" s="39" t="str">
        <f>VLOOKUP(D3178,GL_Master!$A$1:$D$80,4,FALSE)</f>
        <v>Tangible Fixed assets</v>
      </c>
    </row>
    <row r="3179" spans="1:19" x14ac:dyDescent="0.25">
      <c r="A3179" s="39" t="s">
        <v>262</v>
      </c>
      <c r="B3179" s="39" t="s">
        <v>239</v>
      </c>
      <c r="C3179" s="7">
        <v>44044</v>
      </c>
      <c r="D3179" s="39" t="s">
        <v>65</v>
      </c>
      <c r="E3179" s="39">
        <v>-6157</v>
      </c>
      <c r="F3179" s="82">
        <f t="shared" si="147"/>
        <v>-6.157</v>
      </c>
      <c r="G3179" s="39">
        <f>VLOOKUP(N3179,Currecny_M!$A$1:$P$10,2,FALSE)</f>
        <v>83</v>
      </c>
      <c r="H3179" s="39">
        <f>MATCH(C3179,Currecny_M!$A$1:$P$1,0)</f>
        <v>6</v>
      </c>
      <c r="I3179" s="39">
        <f>VLOOKUP(N3179,Currecny_M!$A$1:$P$10,MATCH(Database!C3179,Currecny_M!$A$1:$P$1,0),FALSE)</f>
        <v>86.38</v>
      </c>
      <c r="J3179" s="82">
        <f t="shared" si="148"/>
        <v>-531.84165999999993</v>
      </c>
      <c r="K3179" s="39">
        <f>VLOOKUP('Cover page'!$B$6,Currecny_M!$A$1:$P$10,MATCH(Database!C3179,Currecny_M!$A$1:$P$1,0),FALSE)</f>
        <v>1</v>
      </c>
      <c r="L3179" s="82">
        <f t="shared" si="149"/>
        <v>-531.84165999999993</v>
      </c>
      <c r="M3179" s="82">
        <f>((E3179/$F$1)*VLOOKUP(N3179,Currecny_M!$A$1:$P$10,MATCH(Database!C3179,Currecny_M!$A$1:$P$1,0),FALSE))/VLOOKUP('Cover page'!$B$6,Currecny_M!$A$1:$P$10,MATCH(Database!C3179,Currecny_M!$A$1:$P$1,0),FALSE)</f>
        <v>-531.84165999999993</v>
      </c>
      <c r="N3179" s="6" t="str">
        <f>VLOOKUP(B3179,Master!$A$2:$C$11,3,FALSE)</f>
        <v>Euro</v>
      </c>
      <c r="O3179" s="6" t="str">
        <f>VLOOKUP(B3179,Master!$A$2:$C$11,2,FALSE)</f>
        <v>Europe</v>
      </c>
      <c r="Q3179" s="39" t="str">
        <f>VLOOKUP(D3179,GL_Master!$A$1:$D$80,2,FALSE)</f>
        <v>BS</v>
      </c>
      <c r="R3179" s="39" t="str">
        <f>VLOOKUP(D3179,GL_Master!$A$1:$D$80,3,FALSE)</f>
        <v>Accumulated Depreciation</v>
      </c>
      <c r="S3179" s="39" t="str">
        <f>VLOOKUP(D3179,GL_Master!$A$1:$D$80,4,FALSE)</f>
        <v>Accumulated Depreciation</v>
      </c>
    </row>
    <row r="3180" spans="1:19" x14ac:dyDescent="0.25">
      <c r="A3180" s="39" t="s">
        <v>262</v>
      </c>
      <c r="B3180" s="39" t="s">
        <v>239</v>
      </c>
      <c r="C3180" s="7">
        <v>44044</v>
      </c>
      <c r="D3180" s="39" t="s">
        <v>66</v>
      </c>
      <c r="E3180" s="39">
        <v>5361</v>
      </c>
      <c r="F3180" s="82">
        <f t="shared" si="147"/>
        <v>5.3609999999999998</v>
      </c>
      <c r="G3180" s="39">
        <f>VLOOKUP(N3180,Currecny_M!$A$1:$P$10,2,FALSE)</f>
        <v>83</v>
      </c>
      <c r="H3180" s="39">
        <f>MATCH(C3180,Currecny_M!$A$1:$P$1,0)</f>
        <v>6</v>
      </c>
      <c r="I3180" s="39">
        <f>VLOOKUP(N3180,Currecny_M!$A$1:$P$10,MATCH(Database!C3180,Currecny_M!$A$1:$P$1,0),FALSE)</f>
        <v>86.38</v>
      </c>
      <c r="J3180" s="82">
        <f t="shared" si="148"/>
        <v>463.08317999999997</v>
      </c>
      <c r="K3180" s="39">
        <f>VLOOKUP('Cover page'!$B$6,Currecny_M!$A$1:$P$10,MATCH(Database!C3180,Currecny_M!$A$1:$P$1,0),FALSE)</f>
        <v>1</v>
      </c>
      <c r="L3180" s="82">
        <f t="shared" si="149"/>
        <v>463.08317999999997</v>
      </c>
      <c r="M3180" s="82">
        <f>((E3180/$F$1)*VLOOKUP(N3180,Currecny_M!$A$1:$P$10,MATCH(Database!C3180,Currecny_M!$A$1:$P$1,0),FALSE))/VLOOKUP('Cover page'!$B$6,Currecny_M!$A$1:$P$10,MATCH(Database!C3180,Currecny_M!$A$1:$P$1,0),FALSE)</f>
        <v>463.08317999999997</v>
      </c>
      <c r="N3180" s="6" t="str">
        <f>VLOOKUP(B3180,Master!$A$2:$C$11,3,FALSE)</f>
        <v>Euro</v>
      </c>
      <c r="O3180" s="6" t="str">
        <f>VLOOKUP(B3180,Master!$A$2:$C$11,2,FALSE)</f>
        <v>Europe</v>
      </c>
      <c r="Q3180" s="39" t="str">
        <f>VLOOKUP(D3180,GL_Master!$A$1:$D$80,2,FALSE)</f>
        <v>BS</v>
      </c>
      <c r="R3180" s="39" t="str">
        <f>VLOOKUP(D3180,GL_Master!$A$1:$D$80,3,FALSE)</f>
        <v>Gross Block</v>
      </c>
      <c r="S3180" s="39" t="str">
        <f>VLOOKUP(D3180,GL_Master!$A$1:$D$80,4,FALSE)</f>
        <v>Tangible Fixed assets</v>
      </c>
    </row>
    <row r="3181" spans="1:19" x14ac:dyDescent="0.25">
      <c r="A3181" s="39" t="s">
        <v>262</v>
      </c>
      <c r="B3181" s="39" t="s">
        <v>239</v>
      </c>
      <c r="C3181" s="7">
        <v>44044</v>
      </c>
      <c r="D3181" s="39" t="s">
        <v>67</v>
      </c>
      <c r="E3181" s="39">
        <v>2123</v>
      </c>
      <c r="F3181" s="82">
        <f t="shared" si="147"/>
        <v>2.1230000000000002</v>
      </c>
      <c r="G3181" s="39">
        <f>VLOOKUP(N3181,Currecny_M!$A$1:$P$10,2,FALSE)</f>
        <v>83</v>
      </c>
      <c r="H3181" s="39">
        <f>MATCH(C3181,Currecny_M!$A$1:$P$1,0)</f>
        <v>6</v>
      </c>
      <c r="I3181" s="39">
        <f>VLOOKUP(N3181,Currecny_M!$A$1:$P$10,MATCH(Database!C3181,Currecny_M!$A$1:$P$1,0),FALSE)</f>
        <v>86.38</v>
      </c>
      <c r="J3181" s="82">
        <f t="shared" si="148"/>
        <v>183.38474000000002</v>
      </c>
      <c r="K3181" s="39">
        <f>VLOOKUP('Cover page'!$B$6,Currecny_M!$A$1:$P$10,MATCH(Database!C3181,Currecny_M!$A$1:$P$1,0),FALSE)</f>
        <v>1</v>
      </c>
      <c r="L3181" s="82">
        <f t="shared" si="149"/>
        <v>183.38474000000002</v>
      </c>
      <c r="M3181" s="82">
        <f>((E3181/$F$1)*VLOOKUP(N3181,Currecny_M!$A$1:$P$10,MATCH(Database!C3181,Currecny_M!$A$1:$P$1,0),FALSE))/VLOOKUP('Cover page'!$B$6,Currecny_M!$A$1:$P$10,MATCH(Database!C3181,Currecny_M!$A$1:$P$1,0),FALSE)</f>
        <v>183.38474000000002</v>
      </c>
      <c r="N3181" s="6" t="str">
        <f>VLOOKUP(B3181,Master!$A$2:$C$11,3,FALSE)</f>
        <v>Euro</v>
      </c>
      <c r="O3181" s="6" t="str">
        <f>VLOOKUP(B3181,Master!$A$2:$C$11,2,FALSE)</f>
        <v>Europe</v>
      </c>
      <c r="Q3181" s="39" t="str">
        <f>VLOOKUP(D3181,GL_Master!$A$1:$D$80,2,FALSE)</f>
        <v>BS</v>
      </c>
      <c r="R3181" s="39" t="str">
        <f>VLOOKUP(D3181,GL_Master!$A$1:$D$80,3,FALSE)</f>
        <v>Gross Block</v>
      </c>
      <c r="S3181" s="39" t="str">
        <f>VLOOKUP(D3181,GL_Master!$A$1:$D$80,4,FALSE)</f>
        <v>Tangible Fixed assets</v>
      </c>
    </row>
    <row r="3182" spans="1:19" x14ac:dyDescent="0.25">
      <c r="A3182" s="39" t="s">
        <v>262</v>
      </c>
      <c r="B3182" s="39" t="s">
        <v>239</v>
      </c>
      <c r="C3182" s="7">
        <v>44044</v>
      </c>
      <c r="D3182" s="39" t="s">
        <v>68</v>
      </c>
      <c r="E3182" s="39">
        <v>-1696</v>
      </c>
      <c r="F3182" s="82">
        <f t="shared" si="147"/>
        <v>-1.696</v>
      </c>
      <c r="G3182" s="39">
        <f>VLOOKUP(N3182,Currecny_M!$A$1:$P$10,2,FALSE)</f>
        <v>83</v>
      </c>
      <c r="H3182" s="39">
        <f>MATCH(C3182,Currecny_M!$A$1:$P$1,0)</f>
        <v>6</v>
      </c>
      <c r="I3182" s="39">
        <f>VLOOKUP(N3182,Currecny_M!$A$1:$P$10,MATCH(Database!C3182,Currecny_M!$A$1:$P$1,0),FALSE)</f>
        <v>86.38</v>
      </c>
      <c r="J3182" s="82">
        <f t="shared" si="148"/>
        <v>-146.50047999999998</v>
      </c>
      <c r="K3182" s="39">
        <f>VLOOKUP('Cover page'!$B$6,Currecny_M!$A$1:$P$10,MATCH(Database!C3182,Currecny_M!$A$1:$P$1,0),FALSE)</f>
        <v>1</v>
      </c>
      <c r="L3182" s="82">
        <f t="shared" si="149"/>
        <v>-146.50047999999998</v>
      </c>
      <c r="M3182" s="82">
        <f>((E3182/$F$1)*VLOOKUP(N3182,Currecny_M!$A$1:$P$10,MATCH(Database!C3182,Currecny_M!$A$1:$P$1,0),FALSE))/VLOOKUP('Cover page'!$B$6,Currecny_M!$A$1:$P$10,MATCH(Database!C3182,Currecny_M!$A$1:$P$1,0),FALSE)</f>
        <v>-146.50047999999998</v>
      </c>
      <c r="N3182" s="6" t="str">
        <f>VLOOKUP(B3182,Master!$A$2:$C$11,3,FALSE)</f>
        <v>Euro</v>
      </c>
      <c r="O3182" s="6" t="str">
        <f>VLOOKUP(B3182,Master!$A$2:$C$11,2,FALSE)</f>
        <v>Europe</v>
      </c>
      <c r="Q3182" s="39" t="str">
        <f>VLOOKUP(D3182,GL_Master!$A$1:$D$80,2,FALSE)</f>
        <v>BS</v>
      </c>
      <c r="R3182" s="39" t="str">
        <f>VLOOKUP(D3182,GL_Master!$A$1:$D$80,3,FALSE)</f>
        <v>Accumulated Depreciation</v>
      </c>
      <c r="S3182" s="39" t="str">
        <f>VLOOKUP(D3182,GL_Master!$A$1:$D$80,4,FALSE)</f>
        <v>Accumulated Depreciation</v>
      </c>
    </row>
    <row r="3183" spans="1:19" x14ac:dyDescent="0.25">
      <c r="A3183" s="39" t="s">
        <v>262</v>
      </c>
      <c r="B3183" s="39" t="s">
        <v>239</v>
      </c>
      <c r="C3183" s="7">
        <v>44044</v>
      </c>
      <c r="D3183" s="39" t="s">
        <v>69</v>
      </c>
      <c r="E3183" s="39">
        <v>3499</v>
      </c>
      <c r="F3183" s="82">
        <f t="shared" si="147"/>
        <v>3.4990000000000001</v>
      </c>
      <c r="G3183" s="39">
        <f>VLOOKUP(N3183,Currecny_M!$A$1:$P$10,2,FALSE)</f>
        <v>83</v>
      </c>
      <c r="H3183" s="39">
        <f>MATCH(C3183,Currecny_M!$A$1:$P$1,0)</f>
        <v>6</v>
      </c>
      <c r="I3183" s="39">
        <f>VLOOKUP(N3183,Currecny_M!$A$1:$P$10,MATCH(Database!C3183,Currecny_M!$A$1:$P$1,0),FALSE)</f>
        <v>86.38</v>
      </c>
      <c r="J3183" s="82">
        <f t="shared" si="148"/>
        <v>302.24362000000002</v>
      </c>
      <c r="K3183" s="39">
        <f>VLOOKUP('Cover page'!$B$6,Currecny_M!$A$1:$P$10,MATCH(Database!C3183,Currecny_M!$A$1:$P$1,0),FALSE)</f>
        <v>1</v>
      </c>
      <c r="L3183" s="82">
        <f t="shared" si="149"/>
        <v>302.24362000000002</v>
      </c>
      <c r="M3183" s="82">
        <f>((E3183/$F$1)*VLOOKUP(N3183,Currecny_M!$A$1:$P$10,MATCH(Database!C3183,Currecny_M!$A$1:$P$1,0),FALSE))/VLOOKUP('Cover page'!$B$6,Currecny_M!$A$1:$P$10,MATCH(Database!C3183,Currecny_M!$A$1:$P$1,0),FALSE)</f>
        <v>302.24362000000002</v>
      </c>
      <c r="N3183" s="6" t="str">
        <f>VLOOKUP(B3183,Master!$A$2:$C$11,3,FALSE)</f>
        <v>Euro</v>
      </c>
      <c r="O3183" s="6" t="str">
        <f>VLOOKUP(B3183,Master!$A$2:$C$11,2,FALSE)</f>
        <v>Europe</v>
      </c>
      <c r="Q3183" s="39" t="str">
        <f>VLOOKUP(D3183,GL_Master!$A$1:$D$80,2,FALSE)</f>
        <v>BS</v>
      </c>
      <c r="R3183" s="39" t="str">
        <f>VLOOKUP(D3183,GL_Master!$A$1:$D$80,3,FALSE)</f>
        <v>Gross Block</v>
      </c>
      <c r="S3183" s="39" t="str">
        <f>VLOOKUP(D3183,GL_Master!$A$1:$D$80,4,FALSE)</f>
        <v>Tangible Fixed assets</v>
      </c>
    </row>
    <row r="3184" spans="1:19" x14ac:dyDescent="0.25">
      <c r="A3184" s="39" t="s">
        <v>262</v>
      </c>
      <c r="B3184" s="39" t="s">
        <v>239</v>
      </c>
      <c r="C3184" s="7">
        <v>44044</v>
      </c>
      <c r="D3184" s="39" t="s">
        <v>70</v>
      </c>
      <c r="E3184" s="39">
        <v>-128</v>
      </c>
      <c r="F3184" s="82">
        <f t="shared" si="147"/>
        <v>-0.128</v>
      </c>
      <c r="G3184" s="39">
        <f>VLOOKUP(N3184,Currecny_M!$A$1:$P$10,2,FALSE)</f>
        <v>83</v>
      </c>
      <c r="H3184" s="39">
        <f>MATCH(C3184,Currecny_M!$A$1:$P$1,0)</f>
        <v>6</v>
      </c>
      <c r="I3184" s="39">
        <f>VLOOKUP(N3184,Currecny_M!$A$1:$P$10,MATCH(Database!C3184,Currecny_M!$A$1:$P$1,0),FALSE)</f>
        <v>86.38</v>
      </c>
      <c r="J3184" s="82">
        <f t="shared" si="148"/>
        <v>-11.05664</v>
      </c>
      <c r="K3184" s="39">
        <f>VLOOKUP('Cover page'!$B$6,Currecny_M!$A$1:$P$10,MATCH(Database!C3184,Currecny_M!$A$1:$P$1,0),FALSE)</f>
        <v>1</v>
      </c>
      <c r="L3184" s="82">
        <f t="shared" si="149"/>
        <v>-11.05664</v>
      </c>
      <c r="M3184" s="82">
        <f>((E3184/$F$1)*VLOOKUP(N3184,Currecny_M!$A$1:$P$10,MATCH(Database!C3184,Currecny_M!$A$1:$P$1,0),FALSE))/VLOOKUP('Cover page'!$B$6,Currecny_M!$A$1:$P$10,MATCH(Database!C3184,Currecny_M!$A$1:$P$1,0),FALSE)</f>
        <v>-11.05664</v>
      </c>
      <c r="N3184" s="6" t="str">
        <f>VLOOKUP(B3184,Master!$A$2:$C$11,3,FALSE)</f>
        <v>Euro</v>
      </c>
      <c r="O3184" s="6" t="str">
        <f>VLOOKUP(B3184,Master!$A$2:$C$11,2,FALSE)</f>
        <v>Europe</v>
      </c>
      <c r="Q3184" s="39" t="str">
        <f>VLOOKUP(D3184,GL_Master!$A$1:$D$80,2,FALSE)</f>
        <v>BS</v>
      </c>
      <c r="R3184" s="39" t="str">
        <f>VLOOKUP(D3184,GL_Master!$A$1:$D$80,3,FALSE)</f>
        <v>Accumulated Depreciation</v>
      </c>
      <c r="S3184" s="39" t="str">
        <f>VLOOKUP(D3184,GL_Master!$A$1:$D$80,4,FALSE)</f>
        <v>Accumulated Depreciation</v>
      </c>
    </row>
    <row r="3185" spans="1:19" x14ac:dyDescent="0.25">
      <c r="A3185" s="39" t="s">
        <v>262</v>
      </c>
      <c r="B3185" s="39" t="s">
        <v>239</v>
      </c>
      <c r="C3185" s="7">
        <v>44044</v>
      </c>
      <c r="D3185" s="39" t="s">
        <v>71</v>
      </c>
      <c r="E3185" s="39">
        <v>6224</v>
      </c>
      <c r="F3185" s="82">
        <f t="shared" si="147"/>
        <v>6.2240000000000002</v>
      </c>
      <c r="G3185" s="39">
        <f>VLOOKUP(N3185,Currecny_M!$A$1:$P$10,2,FALSE)</f>
        <v>83</v>
      </c>
      <c r="H3185" s="39">
        <f>MATCH(C3185,Currecny_M!$A$1:$P$1,0)</f>
        <v>6</v>
      </c>
      <c r="I3185" s="39">
        <f>VLOOKUP(N3185,Currecny_M!$A$1:$P$10,MATCH(Database!C3185,Currecny_M!$A$1:$P$1,0),FALSE)</f>
        <v>86.38</v>
      </c>
      <c r="J3185" s="82">
        <f t="shared" si="148"/>
        <v>537.62911999999994</v>
      </c>
      <c r="K3185" s="39">
        <f>VLOOKUP('Cover page'!$B$6,Currecny_M!$A$1:$P$10,MATCH(Database!C3185,Currecny_M!$A$1:$P$1,0),FALSE)</f>
        <v>1</v>
      </c>
      <c r="L3185" s="82">
        <f t="shared" si="149"/>
        <v>537.62911999999994</v>
      </c>
      <c r="M3185" s="82">
        <f>((E3185/$F$1)*VLOOKUP(N3185,Currecny_M!$A$1:$P$10,MATCH(Database!C3185,Currecny_M!$A$1:$P$1,0),FALSE))/VLOOKUP('Cover page'!$B$6,Currecny_M!$A$1:$P$10,MATCH(Database!C3185,Currecny_M!$A$1:$P$1,0),FALSE)</f>
        <v>537.62911999999994</v>
      </c>
      <c r="N3185" s="6" t="str">
        <f>VLOOKUP(B3185,Master!$A$2:$C$11,3,FALSE)</f>
        <v>Euro</v>
      </c>
      <c r="O3185" s="6" t="str">
        <f>VLOOKUP(B3185,Master!$A$2:$C$11,2,FALSE)</f>
        <v>Europe</v>
      </c>
      <c r="Q3185" s="39" t="str">
        <f>VLOOKUP(D3185,GL_Master!$A$1:$D$80,2,FALSE)</f>
        <v>BS</v>
      </c>
      <c r="R3185" s="39" t="str">
        <f>VLOOKUP(D3185,GL_Master!$A$1:$D$80,3,FALSE)</f>
        <v>Gross Block</v>
      </c>
      <c r="S3185" s="39" t="str">
        <f>VLOOKUP(D3185,GL_Master!$A$1:$D$80,4,FALSE)</f>
        <v>Tangible Fixed assets</v>
      </c>
    </row>
    <row r="3186" spans="1:19" x14ac:dyDescent="0.25">
      <c r="A3186" s="39" t="s">
        <v>262</v>
      </c>
      <c r="B3186" s="39" t="s">
        <v>239</v>
      </c>
      <c r="C3186" s="7">
        <v>44044</v>
      </c>
      <c r="D3186" s="39" t="s">
        <v>72</v>
      </c>
      <c r="E3186" s="39">
        <v>53</v>
      </c>
      <c r="F3186" s="82">
        <f t="shared" si="147"/>
        <v>5.2999999999999999E-2</v>
      </c>
      <c r="G3186" s="39">
        <f>VLOOKUP(N3186,Currecny_M!$A$1:$P$10,2,FALSE)</f>
        <v>83</v>
      </c>
      <c r="H3186" s="39">
        <f>MATCH(C3186,Currecny_M!$A$1:$P$1,0)</f>
        <v>6</v>
      </c>
      <c r="I3186" s="39">
        <f>VLOOKUP(N3186,Currecny_M!$A$1:$P$10,MATCH(Database!C3186,Currecny_M!$A$1:$P$1,0),FALSE)</f>
        <v>86.38</v>
      </c>
      <c r="J3186" s="82">
        <f t="shared" si="148"/>
        <v>4.5781399999999994</v>
      </c>
      <c r="K3186" s="39">
        <f>VLOOKUP('Cover page'!$B$6,Currecny_M!$A$1:$P$10,MATCH(Database!C3186,Currecny_M!$A$1:$P$1,0),FALSE)</f>
        <v>1</v>
      </c>
      <c r="L3186" s="82">
        <f t="shared" si="149"/>
        <v>4.5781399999999994</v>
      </c>
      <c r="M3186" s="82">
        <f>((E3186/$F$1)*VLOOKUP(N3186,Currecny_M!$A$1:$P$10,MATCH(Database!C3186,Currecny_M!$A$1:$P$1,0),FALSE))/VLOOKUP('Cover page'!$B$6,Currecny_M!$A$1:$P$10,MATCH(Database!C3186,Currecny_M!$A$1:$P$1,0),FALSE)</f>
        <v>4.5781399999999994</v>
      </c>
      <c r="N3186" s="6" t="str">
        <f>VLOOKUP(B3186,Master!$A$2:$C$11,3,FALSE)</f>
        <v>Euro</v>
      </c>
      <c r="O3186" s="6" t="str">
        <f>VLOOKUP(B3186,Master!$A$2:$C$11,2,FALSE)</f>
        <v>Europe</v>
      </c>
      <c r="Q3186" s="39" t="str">
        <f>VLOOKUP(D3186,GL_Master!$A$1:$D$80,2,FALSE)</f>
        <v>BS</v>
      </c>
      <c r="R3186" s="39" t="str">
        <f>VLOOKUP(D3186,GL_Master!$A$1:$D$80,3,FALSE)</f>
        <v>Gross Block</v>
      </c>
      <c r="S3186" s="39" t="str">
        <f>VLOOKUP(D3186,GL_Master!$A$1:$D$80,4,FALSE)</f>
        <v>Tangible Fixed assets</v>
      </c>
    </row>
    <row r="3187" spans="1:19" x14ac:dyDescent="0.25">
      <c r="A3187" s="39" t="s">
        <v>262</v>
      </c>
      <c r="B3187" s="39" t="s">
        <v>239</v>
      </c>
      <c r="C3187" s="7">
        <v>44044</v>
      </c>
      <c r="D3187" s="39" t="s">
        <v>73</v>
      </c>
      <c r="E3187" s="39">
        <v>25</v>
      </c>
      <c r="F3187" s="82">
        <f t="shared" si="147"/>
        <v>2.5000000000000001E-2</v>
      </c>
      <c r="G3187" s="39">
        <f>VLOOKUP(N3187,Currecny_M!$A$1:$P$10,2,FALSE)</f>
        <v>83</v>
      </c>
      <c r="H3187" s="39">
        <f>MATCH(C3187,Currecny_M!$A$1:$P$1,0)</f>
        <v>6</v>
      </c>
      <c r="I3187" s="39">
        <f>VLOOKUP(N3187,Currecny_M!$A$1:$P$10,MATCH(Database!C3187,Currecny_M!$A$1:$P$1,0),FALSE)</f>
        <v>86.38</v>
      </c>
      <c r="J3187" s="82">
        <f t="shared" si="148"/>
        <v>2.1595</v>
      </c>
      <c r="K3187" s="39">
        <f>VLOOKUP('Cover page'!$B$6,Currecny_M!$A$1:$P$10,MATCH(Database!C3187,Currecny_M!$A$1:$P$1,0),FALSE)</f>
        <v>1</v>
      </c>
      <c r="L3187" s="82">
        <f t="shared" si="149"/>
        <v>2.1595</v>
      </c>
      <c r="M3187" s="82">
        <f>((E3187/$F$1)*VLOOKUP(N3187,Currecny_M!$A$1:$P$10,MATCH(Database!C3187,Currecny_M!$A$1:$P$1,0),FALSE))/VLOOKUP('Cover page'!$B$6,Currecny_M!$A$1:$P$10,MATCH(Database!C3187,Currecny_M!$A$1:$P$1,0),FALSE)</f>
        <v>2.1595</v>
      </c>
      <c r="N3187" s="6" t="str">
        <f>VLOOKUP(B3187,Master!$A$2:$C$11,3,FALSE)</f>
        <v>Euro</v>
      </c>
      <c r="O3187" s="6" t="str">
        <f>VLOOKUP(B3187,Master!$A$2:$C$11,2,FALSE)</f>
        <v>Europe</v>
      </c>
      <c r="Q3187" s="39" t="str">
        <f>VLOOKUP(D3187,GL_Master!$A$1:$D$80,2,FALSE)</f>
        <v>BS</v>
      </c>
      <c r="R3187" s="39" t="str">
        <f>VLOOKUP(D3187,GL_Master!$A$1:$D$80,3,FALSE)</f>
        <v>Gross Block</v>
      </c>
      <c r="S3187" s="39" t="str">
        <f>VLOOKUP(D3187,GL_Master!$A$1:$D$80,4,FALSE)</f>
        <v>Tangible Fixed assets</v>
      </c>
    </row>
    <row r="3188" spans="1:19" x14ac:dyDescent="0.25">
      <c r="A3188" s="39" t="s">
        <v>262</v>
      </c>
      <c r="B3188" s="39" t="s">
        <v>239</v>
      </c>
      <c r="C3188" s="7">
        <v>44044</v>
      </c>
      <c r="D3188" s="39" t="s">
        <v>74</v>
      </c>
      <c r="E3188" s="39">
        <v>-6142</v>
      </c>
      <c r="F3188" s="82">
        <f t="shared" si="147"/>
        <v>-6.1420000000000003</v>
      </c>
      <c r="G3188" s="39">
        <f>VLOOKUP(N3188,Currecny_M!$A$1:$P$10,2,FALSE)</f>
        <v>83</v>
      </c>
      <c r="H3188" s="39">
        <f>MATCH(C3188,Currecny_M!$A$1:$P$1,0)</f>
        <v>6</v>
      </c>
      <c r="I3188" s="39">
        <f>VLOOKUP(N3188,Currecny_M!$A$1:$P$10,MATCH(Database!C3188,Currecny_M!$A$1:$P$1,0),FALSE)</f>
        <v>86.38</v>
      </c>
      <c r="J3188" s="82">
        <f t="shared" si="148"/>
        <v>-530.54596000000004</v>
      </c>
      <c r="K3188" s="39">
        <f>VLOOKUP('Cover page'!$B$6,Currecny_M!$A$1:$P$10,MATCH(Database!C3188,Currecny_M!$A$1:$P$1,0),FALSE)</f>
        <v>1</v>
      </c>
      <c r="L3188" s="82">
        <f t="shared" si="149"/>
        <v>-530.54596000000004</v>
      </c>
      <c r="M3188" s="82">
        <f>((E3188/$F$1)*VLOOKUP(N3188,Currecny_M!$A$1:$P$10,MATCH(Database!C3188,Currecny_M!$A$1:$P$1,0),FALSE))/VLOOKUP('Cover page'!$B$6,Currecny_M!$A$1:$P$10,MATCH(Database!C3188,Currecny_M!$A$1:$P$1,0),FALSE)</f>
        <v>-530.54596000000004</v>
      </c>
      <c r="N3188" s="6" t="str">
        <f>VLOOKUP(B3188,Master!$A$2:$C$11,3,FALSE)</f>
        <v>Euro</v>
      </c>
      <c r="O3188" s="6" t="str">
        <f>VLOOKUP(B3188,Master!$A$2:$C$11,2,FALSE)</f>
        <v>Europe</v>
      </c>
      <c r="Q3188" s="39" t="str">
        <f>VLOOKUP(D3188,GL_Master!$A$1:$D$80,2,FALSE)</f>
        <v>BS</v>
      </c>
      <c r="R3188" s="39" t="str">
        <f>VLOOKUP(D3188,GL_Master!$A$1:$D$80,3,FALSE)</f>
        <v>Accumulated Depreciation</v>
      </c>
      <c r="S3188" s="39" t="str">
        <f>VLOOKUP(D3188,GL_Master!$A$1:$D$80,4,FALSE)</f>
        <v>Accumulated Depreciation</v>
      </c>
    </row>
    <row r="3189" spans="1:19" x14ac:dyDescent="0.25">
      <c r="A3189" s="39" t="s">
        <v>262</v>
      </c>
      <c r="B3189" s="39" t="s">
        <v>239</v>
      </c>
      <c r="C3189" s="7">
        <v>44044</v>
      </c>
      <c r="D3189" s="39" t="s">
        <v>21</v>
      </c>
      <c r="E3189" s="39">
        <v>516</v>
      </c>
      <c r="F3189" s="82">
        <f t="shared" si="147"/>
        <v>0.51600000000000001</v>
      </c>
      <c r="G3189" s="39">
        <f>VLOOKUP(N3189,Currecny_M!$A$1:$P$10,2,FALSE)</f>
        <v>83</v>
      </c>
      <c r="H3189" s="39">
        <f>MATCH(C3189,Currecny_M!$A$1:$P$1,0)</f>
        <v>6</v>
      </c>
      <c r="I3189" s="39">
        <f>VLOOKUP(N3189,Currecny_M!$A$1:$P$10,MATCH(Database!C3189,Currecny_M!$A$1:$P$1,0),FALSE)</f>
        <v>86.38</v>
      </c>
      <c r="J3189" s="82">
        <f t="shared" si="148"/>
        <v>44.57208</v>
      </c>
      <c r="K3189" s="39">
        <f>VLOOKUP('Cover page'!$B$6,Currecny_M!$A$1:$P$10,MATCH(Database!C3189,Currecny_M!$A$1:$P$1,0),FALSE)</f>
        <v>1</v>
      </c>
      <c r="L3189" s="82">
        <f t="shared" si="149"/>
        <v>44.57208</v>
      </c>
      <c r="M3189" s="82">
        <f>((E3189/$F$1)*VLOOKUP(N3189,Currecny_M!$A$1:$P$10,MATCH(Database!C3189,Currecny_M!$A$1:$P$1,0),FALSE))/VLOOKUP('Cover page'!$B$6,Currecny_M!$A$1:$P$10,MATCH(Database!C3189,Currecny_M!$A$1:$P$1,0),FALSE)</f>
        <v>44.57208</v>
      </c>
      <c r="N3189" s="6" t="str">
        <f>VLOOKUP(B3189,Master!$A$2:$C$11,3,FALSE)</f>
        <v>Euro</v>
      </c>
      <c r="O3189" s="6" t="str">
        <f>VLOOKUP(B3189,Master!$A$2:$C$11,2,FALSE)</f>
        <v>Europe</v>
      </c>
      <c r="Q3189" s="39" t="str">
        <f>VLOOKUP(D3189,GL_Master!$A$1:$D$80,2,FALSE)</f>
        <v>BS</v>
      </c>
      <c r="R3189" s="39" t="str">
        <f>VLOOKUP(D3189,GL_Master!$A$1:$D$80,3,FALSE)</f>
        <v>Gross Block</v>
      </c>
      <c r="S3189" s="39" t="str">
        <f>VLOOKUP(D3189,GL_Master!$A$1:$D$80,4,FALSE)</f>
        <v>Tangible Fixed assets</v>
      </c>
    </row>
    <row r="3190" spans="1:19" x14ac:dyDescent="0.25">
      <c r="A3190" s="39" t="s">
        <v>262</v>
      </c>
      <c r="B3190" s="39" t="s">
        <v>239</v>
      </c>
      <c r="C3190" s="7">
        <v>44044</v>
      </c>
      <c r="D3190" s="39" t="s">
        <v>27</v>
      </c>
      <c r="E3190" s="39">
        <v>1128</v>
      </c>
      <c r="F3190" s="82">
        <f t="shared" si="147"/>
        <v>1.1279999999999999</v>
      </c>
      <c r="G3190" s="39">
        <f>VLOOKUP(N3190,Currecny_M!$A$1:$P$10,2,FALSE)</f>
        <v>83</v>
      </c>
      <c r="H3190" s="39">
        <f>MATCH(C3190,Currecny_M!$A$1:$P$1,0)</f>
        <v>6</v>
      </c>
      <c r="I3190" s="39">
        <f>VLOOKUP(N3190,Currecny_M!$A$1:$P$10,MATCH(Database!C3190,Currecny_M!$A$1:$P$1,0),FALSE)</f>
        <v>86.38</v>
      </c>
      <c r="J3190" s="82">
        <f t="shared" si="148"/>
        <v>97.436639999999983</v>
      </c>
      <c r="K3190" s="39">
        <f>VLOOKUP('Cover page'!$B$6,Currecny_M!$A$1:$P$10,MATCH(Database!C3190,Currecny_M!$A$1:$P$1,0),FALSE)</f>
        <v>1</v>
      </c>
      <c r="L3190" s="82">
        <f t="shared" si="149"/>
        <v>97.436639999999983</v>
      </c>
      <c r="M3190" s="82">
        <f>((E3190/$F$1)*VLOOKUP(N3190,Currecny_M!$A$1:$P$10,MATCH(Database!C3190,Currecny_M!$A$1:$P$1,0),FALSE))/VLOOKUP('Cover page'!$B$6,Currecny_M!$A$1:$P$10,MATCH(Database!C3190,Currecny_M!$A$1:$P$1,0),FALSE)</f>
        <v>97.436639999999983</v>
      </c>
      <c r="N3190" s="6" t="str">
        <f>VLOOKUP(B3190,Master!$A$2:$C$11,3,FALSE)</f>
        <v>Euro</v>
      </c>
      <c r="O3190" s="6" t="str">
        <f>VLOOKUP(B3190,Master!$A$2:$C$11,2,FALSE)</f>
        <v>Europe</v>
      </c>
      <c r="Q3190" s="39" t="str">
        <f>VLOOKUP(D3190,GL_Master!$A$1:$D$80,2,FALSE)</f>
        <v>BS</v>
      </c>
      <c r="R3190" s="39" t="str">
        <f>VLOOKUP(D3190,GL_Master!$A$1:$D$80,3,FALSE)</f>
        <v>Gross Block</v>
      </c>
      <c r="S3190" s="39" t="str">
        <f>VLOOKUP(D3190,GL_Master!$A$1:$D$80,4,FALSE)</f>
        <v>Tangible Fixed assets</v>
      </c>
    </row>
    <row r="3191" spans="1:19" x14ac:dyDescent="0.25">
      <c r="A3191" s="39" t="s">
        <v>262</v>
      </c>
      <c r="B3191" s="39" t="s">
        <v>239</v>
      </c>
      <c r="C3191" s="7">
        <v>44044</v>
      </c>
      <c r="D3191" s="39" t="s">
        <v>75</v>
      </c>
      <c r="E3191" s="39">
        <v>-25</v>
      </c>
      <c r="F3191" s="82">
        <f t="shared" si="147"/>
        <v>-2.5000000000000001E-2</v>
      </c>
      <c r="G3191" s="39">
        <f>VLOOKUP(N3191,Currecny_M!$A$1:$P$10,2,FALSE)</f>
        <v>83</v>
      </c>
      <c r="H3191" s="39">
        <f>MATCH(C3191,Currecny_M!$A$1:$P$1,0)</f>
        <v>6</v>
      </c>
      <c r="I3191" s="39">
        <f>VLOOKUP(N3191,Currecny_M!$A$1:$P$10,MATCH(Database!C3191,Currecny_M!$A$1:$P$1,0),FALSE)</f>
        <v>86.38</v>
      </c>
      <c r="J3191" s="82">
        <f t="shared" si="148"/>
        <v>-2.1595</v>
      </c>
      <c r="K3191" s="39">
        <f>VLOOKUP('Cover page'!$B$6,Currecny_M!$A$1:$P$10,MATCH(Database!C3191,Currecny_M!$A$1:$P$1,0),FALSE)</f>
        <v>1</v>
      </c>
      <c r="L3191" s="82">
        <f t="shared" si="149"/>
        <v>-2.1595</v>
      </c>
      <c r="M3191" s="82">
        <f>((E3191/$F$1)*VLOOKUP(N3191,Currecny_M!$A$1:$P$10,MATCH(Database!C3191,Currecny_M!$A$1:$P$1,0),FALSE))/VLOOKUP('Cover page'!$B$6,Currecny_M!$A$1:$P$10,MATCH(Database!C3191,Currecny_M!$A$1:$P$1,0),FALSE)</f>
        <v>-2.1595</v>
      </c>
      <c r="N3191" s="6" t="str">
        <f>VLOOKUP(B3191,Master!$A$2:$C$11,3,FALSE)</f>
        <v>Euro</v>
      </c>
      <c r="O3191" s="6" t="str">
        <f>VLOOKUP(B3191,Master!$A$2:$C$11,2,FALSE)</f>
        <v>Europe</v>
      </c>
      <c r="Q3191" s="39" t="str">
        <f>VLOOKUP(D3191,GL_Master!$A$1:$D$80,2,FALSE)</f>
        <v>BS</v>
      </c>
      <c r="R3191" s="39" t="str">
        <f>VLOOKUP(D3191,GL_Master!$A$1:$D$80,3,FALSE)</f>
        <v>Gross Block</v>
      </c>
      <c r="S3191" s="39" t="str">
        <f>VLOOKUP(D3191,GL_Master!$A$1:$D$80,4,FALSE)</f>
        <v>Tangible Fixed assets</v>
      </c>
    </row>
    <row r="3192" spans="1:19" x14ac:dyDescent="0.25">
      <c r="A3192" s="39" t="s">
        <v>262</v>
      </c>
      <c r="B3192" s="39" t="s">
        <v>239</v>
      </c>
      <c r="C3192" s="7">
        <v>44044</v>
      </c>
      <c r="D3192" s="39" t="s">
        <v>76</v>
      </c>
      <c r="E3192" s="39">
        <v>639</v>
      </c>
      <c r="F3192" s="82">
        <f t="shared" si="147"/>
        <v>0.63900000000000001</v>
      </c>
      <c r="G3192" s="39">
        <f>VLOOKUP(N3192,Currecny_M!$A$1:$P$10,2,FALSE)</f>
        <v>83</v>
      </c>
      <c r="H3192" s="39">
        <f>MATCH(C3192,Currecny_M!$A$1:$P$1,0)</f>
        <v>6</v>
      </c>
      <c r="I3192" s="39">
        <f>VLOOKUP(N3192,Currecny_M!$A$1:$P$10,MATCH(Database!C3192,Currecny_M!$A$1:$P$1,0),FALSE)</f>
        <v>86.38</v>
      </c>
      <c r="J3192" s="82">
        <f t="shared" si="148"/>
        <v>55.196819999999995</v>
      </c>
      <c r="K3192" s="39">
        <f>VLOOKUP('Cover page'!$B$6,Currecny_M!$A$1:$P$10,MATCH(Database!C3192,Currecny_M!$A$1:$P$1,0),FALSE)</f>
        <v>1</v>
      </c>
      <c r="L3192" s="82">
        <f t="shared" si="149"/>
        <v>55.196819999999995</v>
      </c>
      <c r="M3192" s="82">
        <f>((E3192/$F$1)*VLOOKUP(N3192,Currecny_M!$A$1:$P$10,MATCH(Database!C3192,Currecny_M!$A$1:$P$1,0),FALSE))/VLOOKUP('Cover page'!$B$6,Currecny_M!$A$1:$P$10,MATCH(Database!C3192,Currecny_M!$A$1:$P$1,0),FALSE)</f>
        <v>55.196819999999995</v>
      </c>
      <c r="N3192" s="6" t="str">
        <f>VLOOKUP(B3192,Master!$A$2:$C$11,3,FALSE)</f>
        <v>Euro</v>
      </c>
      <c r="O3192" s="6" t="str">
        <f>VLOOKUP(B3192,Master!$A$2:$C$11,2,FALSE)</f>
        <v>Europe</v>
      </c>
      <c r="Q3192" s="39" t="str">
        <f>VLOOKUP(D3192,GL_Master!$A$1:$D$80,2,FALSE)</f>
        <v>BS</v>
      </c>
      <c r="R3192" s="39" t="str">
        <f>VLOOKUP(D3192,GL_Master!$A$1:$D$80,3,FALSE)</f>
        <v>Inventories</v>
      </c>
      <c r="S3192" s="39" t="str">
        <f>VLOOKUP(D3192,GL_Master!$A$1:$D$80,4,FALSE)</f>
        <v>Inventory</v>
      </c>
    </row>
    <row r="3193" spans="1:19" x14ac:dyDescent="0.25">
      <c r="A3193" s="39" t="s">
        <v>262</v>
      </c>
      <c r="B3193" s="39" t="s">
        <v>239</v>
      </c>
      <c r="C3193" s="7">
        <v>44044</v>
      </c>
      <c r="D3193" s="39" t="s">
        <v>77</v>
      </c>
      <c r="E3193" s="39">
        <v>1670</v>
      </c>
      <c r="F3193" s="82">
        <f t="shared" si="147"/>
        <v>1.67</v>
      </c>
      <c r="G3193" s="39">
        <f>VLOOKUP(N3193,Currecny_M!$A$1:$P$10,2,FALSE)</f>
        <v>83</v>
      </c>
      <c r="H3193" s="39">
        <f>MATCH(C3193,Currecny_M!$A$1:$P$1,0)</f>
        <v>6</v>
      </c>
      <c r="I3193" s="39">
        <f>VLOOKUP(N3193,Currecny_M!$A$1:$P$10,MATCH(Database!C3193,Currecny_M!$A$1:$P$1,0),FALSE)</f>
        <v>86.38</v>
      </c>
      <c r="J3193" s="82">
        <f t="shared" si="148"/>
        <v>144.25459999999998</v>
      </c>
      <c r="K3193" s="39">
        <f>VLOOKUP('Cover page'!$B$6,Currecny_M!$A$1:$P$10,MATCH(Database!C3193,Currecny_M!$A$1:$P$1,0),FALSE)</f>
        <v>1</v>
      </c>
      <c r="L3193" s="82">
        <f t="shared" si="149"/>
        <v>144.25459999999998</v>
      </c>
      <c r="M3193" s="82">
        <f>((E3193/$F$1)*VLOOKUP(N3193,Currecny_M!$A$1:$P$10,MATCH(Database!C3193,Currecny_M!$A$1:$P$1,0),FALSE))/VLOOKUP('Cover page'!$B$6,Currecny_M!$A$1:$P$10,MATCH(Database!C3193,Currecny_M!$A$1:$P$1,0),FALSE)</f>
        <v>144.25459999999998</v>
      </c>
      <c r="N3193" s="6" t="str">
        <f>VLOOKUP(B3193,Master!$A$2:$C$11,3,FALSE)</f>
        <v>Euro</v>
      </c>
      <c r="O3193" s="6" t="str">
        <f>VLOOKUP(B3193,Master!$A$2:$C$11,2,FALSE)</f>
        <v>Europe</v>
      </c>
      <c r="Q3193" s="39" t="str">
        <f>VLOOKUP(D3193,GL_Master!$A$1:$D$80,2,FALSE)</f>
        <v>BS</v>
      </c>
      <c r="R3193" s="39" t="str">
        <f>VLOOKUP(D3193,GL_Master!$A$1:$D$80,3,FALSE)</f>
        <v>Inventories</v>
      </c>
      <c r="S3193" s="39" t="str">
        <f>VLOOKUP(D3193,GL_Master!$A$1:$D$80,4,FALSE)</f>
        <v>Inventory</v>
      </c>
    </row>
    <row r="3194" spans="1:19" x14ac:dyDescent="0.25">
      <c r="A3194" s="39" t="s">
        <v>262</v>
      </c>
      <c r="B3194" s="39" t="s">
        <v>239</v>
      </c>
      <c r="C3194" s="7">
        <v>44044</v>
      </c>
      <c r="D3194" s="39" t="s">
        <v>2</v>
      </c>
      <c r="E3194" s="39">
        <v>156538</v>
      </c>
      <c r="F3194" s="82">
        <f t="shared" si="147"/>
        <v>156.53800000000001</v>
      </c>
      <c r="G3194" s="39">
        <f>VLOOKUP(N3194,Currecny_M!$A$1:$P$10,2,FALSE)</f>
        <v>83</v>
      </c>
      <c r="H3194" s="39">
        <f>MATCH(C3194,Currecny_M!$A$1:$P$1,0)</f>
        <v>6</v>
      </c>
      <c r="I3194" s="39">
        <f>VLOOKUP(N3194,Currecny_M!$A$1:$P$10,MATCH(Database!C3194,Currecny_M!$A$1:$P$1,0),FALSE)</f>
        <v>86.38</v>
      </c>
      <c r="J3194" s="82">
        <f t="shared" si="148"/>
        <v>13521.75244</v>
      </c>
      <c r="K3194" s="39">
        <f>VLOOKUP('Cover page'!$B$6,Currecny_M!$A$1:$P$10,MATCH(Database!C3194,Currecny_M!$A$1:$P$1,0),FALSE)</f>
        <v>1</v>
      </c>
      <c r="L3194" s="82">
        <f t="shared" si="149"/>
        <v>13521.75244</v>
      </c>
      <c r="M3194" s="82">
        <f>((E3194/$F$1)*VLOOKUP(N3194,Currecny_M!$A$1:$P$10,MATCH(Database!C3194,Currecny_M!$A$1:$P$1,0),FALSE))/VLOOKUP('Cover page'!$B$6,Currecny_M!$A$1:$P$10,MATCH(Database!C3194,Currecny_M!$A$1:$P$1,0),FALSE)</f>
        <v>13521.75244</v>
      </c>
      <c r="N3194" s="6" t="str">
        <f>VLOOKUP(B3194,Master!$A$2:$C$11,3,FALSE)</f>
        <v>Euro</v>
      </c>
      <c r="O3194" s="6" t="str">
        <f>VLOOKUP(B3194,Master!$A$2:$C$11,2,FALSE)</f>
        <v>Europe</v>
      </c>
      <c r="Q3194" s="39" t="str">
        <f>VLOOKUP(D3194,GL_Master!$A$1:$D$80,2,FALSE)</f>
        <v>BS</v>
      </c>
      <c r="R3194" s="39" t="str">
        <f>VLOOKUP(D3194,GL_Master!$A$1:$D$80,3,FALSE)</f>
        <v>Trade receivables</v>
      </c>
      <c r="S3194" s="39" t="str">
        <f>VLOOKUP(D3194,GL_Master!$A$1:$D$80,4,FALSE)</f>
        <v>Unsecured, considered good</v>
      </c>
    </row>
    <row r="3195" spans="1:19" x14ac:dyDescent="0.25">
      <c r="A3195" s="39" t="s">
        <v>262</v>
      </c>
      <c r="B3195" s="39" t="s">
        <v>239</v>
      </c>
      <c r="C3195" s="7">
        <v>44044</v>
      </c>
      <c r="D3195" s="39" t="s">
        <v>78</v>
      </c>
      <c r="E3195" s="39">
        <v>25</v>
      </c>
      <c r="F3195" s="82">
        <f t="shared" si="147"/>
        <v>2.5000000000000001E-2</v>
      </c>
      <c r="G3195" s="39">
        <f>VLOOKUP(N3195,Currecny_M!$A$1:$P$10,2,FALSE)</f>
        <v>83</v>
      </c>
      <c r="H3195" s="39">
        <f>MATCH(C3195,Currecny_M!$A$1:$P$1,0)</f>
        <v>6</v>
      </c>
      <c r="I3195" s="39">
        <f>VLOOKUP(N3195,Currecny_M!$A$1:$P$10,MATCH(Database!C3195,Currecny_M!$A$1:$P$1,0),FALSE)</f>
        <v>86.38</v>
      </c>
      <c r="J3195" s="82">
        <f t="shared" si="148"/>
        <v>2.1595</v>
      </c>
      <c r="K3195" s="39">
        <f>VLOOKUP('Cover page'!$B$6,Currecny_M!$A$1:$P$10,MATCH(Database!C3195,Currecny_M!$A$1:$P$1,0),FALSE)</f>
        <v>1</v>
      </c>
      <c r="L3195" s="82">
        <f t="shared" si="149"/>
        <v>2.1595</v>
      </c>
      <c r="M3195" s="82">
        <f>((E3195/$F$1)*VLOOKUP(N3195,Currecny_M!$A$1:$P$10,MATCH(Database!C3195,Currecny_M!$A$1:$P$1,0),FALSE))/VLOOKUP('Cover page'!$B$6,Currecny_M!$A$1:$P$10,MATCH(Database!C3195,Currecny_M!$A$1:$P$1,0),FALSE)</f>
        <v>2.1595</v>
      </c>
      <c r="N3195" s="6" t="str">
        <f>VLOOKUP(B3195,Master!$A$2:$C$11,3,FALSE)</f>
        <v>Euro</v>
      </c>
      <c r="O3195" s="6" t="str">
        <f>VLOOKUP(B3195,Master!$A$2:$C$11,2,FALSE)</f>
        <v>Europe</v>
      </c>
      <c r="Q3195" s="39" t="str">
        <f>VLOOKUP(D3195,GL_Master!$A$1:$D$80,2,FALSE)</f>
        <v>BS</v>
      </c>
      <c r="R3195" s="39" t="str">
        <f>VLOOKUP(D3195,GL_Master!$A$1:$D$80,3,FALSE)</f>
        <v>Cash &amp; Bank Balances</v>
      </c>
      <c r="S3195" s="39" t="str">
        <f>VLOOKUP(D3195,GL_Master!$A$1:$D$80,4,FALSE)</f>
        <v>Cash In hand</v>
      </c>
    </row>
    <row r="3196" spans="1:19" x14ac:dyDescent="0.25">
      <c r="A3196" s="39" t="s">
        <v>262</v>
      </c>
      <c r="B3196" s="39" t="s">
        <v>239</v>
      </c>
      <c r="C3196" s="7">
        <v>44044</v>
      </c>
      <c r="D3196" s="39" t="s">
        <v>79</v>
      </c>
      <c r="E3196" s="39">
        <v>-6566</v>
      </c>
      <c r="F3196" s="82">
        <f t="shared" si="147"/>
        <v>-6.5659999999999998</v>
      </c>
      <c r="G3196" s="39">
        <f>VLOOKUP(N3196,Currecny_M!$A$1:$P$10,2,FALSE)</f>
        <v>83</v>
      </c>
      <c r="H3196" s="39">
        <f>MATCH(C3196,Currecny_M!$A$1:$P$1,0)</f>
        <v>6</v>
      </c>
      <c r="I3196" s="39">
        <f>VLOOKUP(N3196,Currecny_M!$A$1:$P$10,MATCH(Database!C3196,Currecny_M!$A$1:$P$1,0),FALSE)</f>
        <v>86.38</v>
      </c>
      <c r="J3196" s="82">
        <f t="shared" si="148"/>
        <v>-567.17107999999996</v>
      </c>
      <c r="K3196" s="39">
        <f>VLOOKUP('Cover page'!$B$6,Currecny_M!$A$1:$P$10,MATCH(Database!C3196,Currecny_M!$A$1:$P$1,0),FALSE)</f>
        <v>1</v>
      </c>
      <c r="L3196" s="82">
        <f t="shared" si="149"/>
        <v>-567.17107999999996</v>
      </c>
      <c r="M3196" s="82">
        <f>((E3196/$F$1)*VLOOKUP(N3196,Currecny_M!$A$1:$P$10,MATCH(Database!C3196,Currecny_M!$A$1:$P$1,0),FALSE))/VLOOKUP('Cover page'!$B$6,Currecny_M!$A$1:$P$10,MATCH(Database!C3196,Currecny_M!$A$1:$P$1,0),FALSE)</f>
        <v>-567.17107999999996</v>
      </c>
      <c r="N3196" s="6" t="str">
        <f>VLOOKUP(B3196,Master!$A$2:$C$11,3,FALSE)</f>
        <v>Euro</v>
      </c>
      <c r="O3196" s="6" t="str">
        <f>VLOOKUP(B3196,Master!$A$2:$C$11,2,FALSE)</f>
        <v>Europe</v>
      </c>
      <c r="Q3196" s="39" t="str">
        <f>VLOOKUP(D3196,GL_Master!$A$1:$D$80,2,FALSE)</f>
        <v>BS</v>
      </c>
      <c r="R3196" s="39" t="str">
        <f>VLOOKUP(D3196,GL_Master!$A$1:$D$80,3,FALSE)</f>
        <v>Loan Fund</v>
      </c>
      <c r="S3196" s="39" t="str">
        <f>VLOOKUP(D3196,GL_Master!$A$1:$D$80,4,FALSE)</f>
        <v>Term Loan</v>
      </c>
    </row>
    <row r="3197" spans="1:19" x14ac:dyDescent="0.25">
      <c r="A3197" s="39" t="s">
        <v>262</v>
      </c>
      <c r="B3197" s="39" t="s">
        <v>239</v>
      </c>
      <c r="C3197" s="7">
        <v>44044</v>
      </c>
      <c r="D3197" s="39" t="s">
        <v>80</v>
      </c>
      <c r="E3197" s="39">
        <v>172</v>
      </c>
      <c r="F3197" s="82">
        <f t="shared" si="147"/>
        <v>0.17199999999999999</v>
      </c>
      <c r="G3197" s="39">
        <f>VLOOKUP(N3197,Currecny_M!$A$1:$P$10,2,FALSE)</f>
        <v>83</v>
      </c>
      <c r="H3197" s="39">
        <f>MATCH(C3197,Currecny_M!$A$1:$P$1,0)</f>
        <v>6</v>
      </c>
      <c r="I3197" s="39">
        <f>VLOOKUP(N3197,Currecny_M!$A$1:$P$10,MATCH(Database!C3197,Currecny_M!$A$1:$P$1,0),FALSE)</f>
        <v>86.38</v>
      </c>
      <c r="J3197" s="82">
        <f t="shared" si="148"/>
        <v>14.857359999999998</v>
      </c>
      <c r="K3197" s="39">
        <f>VLOOKUP('Cover page'!$B$6,Currecny_M!$A$1:$P$10,MATCH(Database!C3197,Currecny_M!$A$1:$P$1,0),FALSE)</f>
        <v>1</v>
      </c>
      <c r="L3197" s="82">
        <f t="shared" si="149"/>
        <v>14.857359999999998</v>
      </c>
      <c r="M3197" s="82">
        <f>((E3197/$F$1)*VLOOKUP(N3197,Currecny_M!$A$1:$P$10,MATCH(Database!C3197,Currecny_M!$A$1:$P$1,0),FALSE))/VLOOKUP('Cover page'!$B$6,Currecny_M!$A$1:$P$10,MATCH(Database!C3197,Currecny_M!$A$1:$P$1,0),FALSE)</f>
        <v>14.857359999999998</v>
      </c>
      <c r="N3197" s="6" t="str">
        <f>VLOOKUP(B3197,Master!$A$2:$C$11,3,FALSE)</f>
        <v>Euro</v>
      </c>
      <c r="O3197" s="6" t="str">
        <f>VLOOKUP(B3197,Master!$A$2:$C$11,2,FALSE)</f>
        <v>Europe</v>
      </c>
      <c r="Q3197" s="39" t="str">
        <f>VLOOKUP(D3197,GL_Master!$A$1:$D$80,2,FALSE)</f>
        <v>BS</v>
      </c>
      <c r="R3197" s="39" t="str">
        <f>VLOOKUP(D3197,GL_Master!$A$1:$D$80,3,FALSE)</f>
        <v>Cash &amp; Bank Balances</v>
      </c>
      <c r="S3197" s="39" t="str">
        <f>VLOOKUP(D3197,GL_Master!$A$1:$D$80,4,FALSE)</f>
        <v xml:space="preserve">      On Current Accounts</v>
      </c>
    </row>
    <row r="3198" spans="1:19" x14ac:dyDescent="0.25">
      <c r="A3198" s="39" t="s">
        <v>262</v>
      </c>
      <c r="B3198" s="39" t="s">
        <v>239</v>
      </c>
      <c r="C3198" s="7">
        <v>44044</v>
      </c>
      <c r="D3198" s="39" t="s">
        <v>81</v>
      </c>
      <c r="E3198" s="39">
        <v>12630</v>
      </c>
      <c r="F3198" s="82">
        <f t="shared" si="147"/>
        <v>12.63</v>
      </c>
      <c r="G3198" s="39">
        <f>VLOOKUP(N3198,Currecny_M!$A$1:$P$10,2,FALSE)</f>
        <v>83</v>
      </c>
      <c r="H3198" s="39">
        <f>MATCH(C3198,Currecny_M!$A$1:$P$1,0)</f>
        <v>6</v>
      </c>
      <c r="I3198" s="39">
        <f>VLOOKUP(N3198,Currecny_M!$A$1:$P$10,MATCH(Database!C3198,Currecny_M!$A$1:$P$1,0),FALSE)</f>
        <v>86.38</v>
      </c>
      <c r="J3198" s="82">
        <f t="shared" si="148"/>
        <v>1090.9793999999999</v>
      </c>
      <c r="K3198" s="39">
        <f>VLOOKUP('Cover page'!$B$6,Currecny_M!$A$1:$P$10,MATCH(Database!C3198,Currecny_M!$A$1:$P$1,0),FALSE)</f>
        <v>1</v>
      </c>
      <c r="L3198" s="82">
        <f t="shared" si="149"/>
        <v>1090.9793999999999</v>
      </c>
      <c r="M3198" s="82">
        <f>((E3198/$F$1)*VLOOKUP(N3198,Currecny_M!$A$1:$P$10,MATCH(Database!C3198,Currecny_M!$A$1:$P$1,0),FALSE))/VLOOKUP('Cover page'!$B$6,Currecny_M!$A$1:$P$10,MATCH(Database!C3198,Currecny_M!$A$1:$P$1,0),FALSE)</f>
        <v>1090.9793999999999</v>
      </c>
      <c r="N3198" s="6" t="str">
        <f>VLOOKUP(B3198,Master!$A$2:$C$11,3,FALSE)</f>
        <v>Euro</v>
      </c>
      <c r="O3198" s="6" t="str">
        <f>VLOOKUP(B3198,Master!$A$2:$C$11,2,FALSE)</f>
        <v>Europe</v>
      </c>
      <c r="Q3198" s="39" t="str">
        <f>VLOOKUP(D3198,GL_Master!$A$1:$D$80,2,FALSE)</f>
        <v>BS</v>
      </c>
      <c r="R3198" s="39" t="str">
        <f>VLOOKUP(D3198,GL_Master!$A$1:$D$80,3,FALSE)</f>
        <v>Other Current Assets</v>
      </c>
      <c r="S3198" s="39" t="str">
        <f>VLOOKUP(D3198,GL_Master!$A$1:$D$80,4,FALSE)</f>
        <v>Advance tax recoverable (net of provision )</v>
      </c>
    </row>
    <row r="3199" spans="1:19" x14ac:dyDescent="0.25">
      <c r="A3199" s="39" t="s">
        <v>262</v>
      </c>
      <c r="B3199" s="39" t="s">
        <v>239</v>
      </c>
      <c r="C3199" s="7">
        <v>44044</v>
      </c>
      <c r="D3199" s="39" t="s">
        <v>19</v>
      </c>
      <c r="E3199" s="39">
        <v>124</v>
      </c>
      <c r="F3199" s="82">
        <f t="shared" si="147"/>
        <v>0.124</v>
      </c>
      <c r="G3199" s="39">
        <f>VLOOKUP(N3199,Currecny_M!$A$1:$P$10,2,FALSE)</f>
        <v>83</v>
      </c>
      <c r="H3199" s="39">
        <f>MATCH(C3199,Currecny_M!$A$1:$P$1,0)</f>
        <v>6</v>
      </c>
      <c r="I3199" s="39">
        <f>VLOOKUP(N3199,Currecny_M!$A$1:$P$10,MATCH(Database!C3199,Currecny_M!$A$1:$P$1,0),FALSE)</f>
        <v>86.38</v>
      </c>
      <c r="J3199" s="82">
        <f t="shared" si="148"/>
        <v>10.711119999999999</v>
      </c>
      <c r="K3199" s="39">
        <f>VLOOKUP('Cover page'!$B$6,Currecny_M!$A$1:$P$10,MATCH(Database!C3199,Currecny_M!$A$1:$P$1,0),FALSE)</f>
        <v>1</v>
      </c>
      <c r="L3199" s="82">
        <f t="shared" si="149"/>
        <v>10.711119999999999</v>
      </c>
      <c r="M3199" s="82">
        <f>((E3199/$F$1)*VLOOKUP(N3199,Currecny_M!$A$1:$P$10,MATCH(Database!C3199,Currecny_M!$A$1:$P$1,0),FALSE))/VLOOKUP('Cover page'!$B$6,Currecny_M!$A$1:$P$10,MATCH(Database!C3199,Currecny_M!$A$1:$P$1,0),FALSE)</f>
        <v>10.711119999999999</v>
      </c>
      <c r="N3199" s="6" t="str">
        <f>VLOOKUP(B3199,Master!$A$2:$C$11,3,FALSE)</f>
        <v>Euro</v>
      </c>
      <c r="O3199" s="6" t="str">
        <f>VLOOKUP(B3199,Master!$A$2:$C$11,2,FALSE)</f>
        <v>Europe</v>
      </c>
      <c r="Q3199" s="39" t="str">
        <f>VLOOKUP(D3199,GL_Master!$A$1:$D$80,2,FALSE)</f>
        <v>BS</v>
      </c>
      <c r="R3199" s="39" t="str">
        <f>VLOOKUP(D3199,GL_Master!$A$1:$D$80,3,FALSE)</f>
        <v>Short-term loan and advances</v>
      </c>
      <c r="S3199" s="39" t="str">
        <f>VLOOKUP(D3199,GL_Master!$A$1:$D$80,4,FALSE)</f>
        <v>Prepaid expenses</v>
      </c>
    </row>
    <row r="3200" spans="1:19" x14ac:dyDescent="0.25">
      <c r="A3200" s="39" t="s">
        <v>262</v>
      </c>
      <c r="B3200" s="39" t="s">
        <v>239</v>
      </c>
      <c r="C3200" s="7">
        <v>44044</v>
      </c>
      <c r="D3200" s="39" t="s">
        <v>82</v>
      </c>
      <c r="E3200" s="39">
        <v>1327</v>
      </c>
      <c r="F3200" s="82">
        <f t="shared" si="147"/>
        <v>1.327</v>
      </c>
      <c r="G3200" s="39">
        <f>VLOOKUP(N3200,Currecny_M!$A$1:$P$10,2,FALSE)</f>
        <v>83</v>
      </c>
      <c r="H3200" s="39">
        <f>MATCH(C3200,Currecny_M!$A$1:$P$1,0)</f>
        <v>6</v>
      </c>
      <c r="I3200" s="39">
        <f>VLOOKUP(N3200,Currecny_M!$A$1:$P$10,MATCH(Database!C3200,Currecny_M!$A$1:$P$1,0),FALSE)</f>
        <v>86.38</v>
      </c>
      <c r="J3200" s="82">
        <f t="shared" si="148"/>
        <v>114.62625999999999</v>
      </c>
      <c r="K3200" s="39">
        <f>VLOOKUP('Cover page'!$B$6,Currecny_M!$A$1:$P$10,MATCH(Database!C3200,Currecny_M!$A$1:$P$1,0),FALSE)</f>
        <v>1</v>
      </c>
      <c r="L3200" s="82">
        <f t="shared" si="149"/>
        <v>114.62625999999999</v>
      </c>
      <c r="M3200" s="82">
        <f>((E3200/$F$1)*VLOOKUP(N3200,Currecny_M!$A$1:$P$10,MATCH(Database!C3200,Currecny_M!$A$1:$P$1,0),FALSE))/VLOOKUP('Cover page'!$B$6,Currecny_M!$A$1:$P$10,MATCH(Database!C3200,Currecny_M!$A$1:$P$1,0),FALSE)</f>
        <v>114.62625999999999</v>
      </c>
      <c r="N3200" s="6" t="str">
        <f>VLOOKUP(B3200,Master!$A$2:$C$11,3,FALSE)</f>
        <v>Euro</v>
      </c>
      <c r="O3200" s="6" t="str">
        <f>VLOOKUP(B3200,Master!$A$2:$C$11,2,FALSE)</f>
        <v>Europe</v>
      </c>
      <c r="Q3200" s="39" t="str">
        <f>VLOOKUP(D3200,GL_Master!$A$1:$D$80,2,FALSE)</f>
        <v>BS</v>
      </c>
      <c r="R3200" s="39" t="str">
        <f>VLOOKUP(D3200,GL_Master!$A$1:$D$80,3,FALSE)</f>
        <v>Short-term loan and advances</v>
      </c>
      <c r="S3200" s="39" t="str">
        <f>VLOOKUP(D3200,GL_Master!$A$1:$D$80,4,FALSE)</f>
        <v>Advance to vendor/employees</v>
      </c>
    </row>
    <row r="3201" spans="1:19" x14ac:dyDescent="0.25">
      <c r="A3201" s="39" t="s">
        <v>262</v>
      </c>
      <c r="B3201" s="39" t="s">
        <v>239</v>
      </c>
      <c r="C3201" s="7">
        <v>44044</v>
      </c>
      <c r="D3201" s="39" t="s">
        <v>83</v>
      </c>
      <c r="E3201" s="39">
        <v>928</v>
      </c>
      <c r="F3201" s="82">
        <f t="shared" si="147"/>
        <v>0.92800000000000005</v>
      </c>
      <c r="G3201" s="39">
        <f>VLOOKUP(N3201,Currecny_M!$A$1:$P$10,2,FALSE)</f>
        <v>83</v>
      </c>
      <c r="H3201" s="39">
        <f>MATCH(C3201,Currecny_M!$A$1:$P$1,0)</f>
        <v>6</v>
      </c>
      <c r="I3201" s="39">
        <f>VLOOKUP(N3201,Currecny_M!$A$1:$P$10,MATCH(Database!C3201,Currecny_M!$A$1:$P$1,0),FALSE)</f>
        <v>86.38</v>
      </c>
      <c r="J3201" s="82">
        <f t="shared" si="148"/>
        <v>80.160640000000001</v>
      </c>
      <c r="K3201" s="39">
        <f>VLOOKUP('Cover page'!$B$6,Currecny_M!$A$1:$P$10,MATCH(Database!C3201,Currecny_M!$A$1:$P$1,0),FALSE)</f>
        <v>1</v>
      </c>
      <c r="L3201" s="82">
        <f t="shared" si="149"/>
        <v>80.160640000000001</v>
      </c>
      <c r="M3201" s="82">
        <f>((E3201/$F$1)*VLOOKUP(N3201,Currecny_M!$A$1:$P$10,MATCH(Database!C3201,Currecny_M!$A$1:$P$1,0),FALSE))/VLOOKUP('Cover page'!$B$6,Currecny_M!$A$1:$P$10,MATCH(Database!C3201,Currecny_M!$A$1:$P$1,0),FALSE)</f>
        <v>80.160640000000001</v>
      </c>
      <c r="N3201" s="6" t="str">
        <f>VLOOKUP(B3201,Master!$A$2:$C$11,3,FALSE)</f>
        <v>Euro</v>
      </c>
      <c r="O3201" s="6" t="str">
        <f>VLOOKUP(B3201,Master!$A$2:$C$11,2,FALSE)</f>
        <v>Europe</v>
      </c>
      <c r="Q3201" s="39" t="str">
        <f>VLOOKUP(D3201,GL_Master!$A$1:$D$80,2,FALSE)</f>
        <v>BS</v>
      </c>
      <c r="R3201" s="39" t="str">
        <f>VLOOKUP(D3201,GL_Master!$A$1:$D$80,3,FALSE)</f>
        <v>Other Current Assets</v>
      </c>
      <c r="S3201" s="39" t="str">
        <f>VLOOKUP(D3201,GL_Master!$A$1:$D$80,4,FALSE)</f>
        <v>Security deposits ( Unsecured, considered good)</v>
      </c>
    </row>
    <row r="3202" spans="1:19" x14ac:dyDescent="0.25">
      <c r="A3202" s="39" t="s">
        <v>262</v>
      </c>
      <c r="B3202" s="39" t="s">
        <v>239</v>
      </c>
      <c r="C3202" s="7">
        <v>44044</v>
      </c>
      <c r="D3202" s="39" t="s">
        <v>246</v>
      </c>
      <c r="E3202" s="39">
        <v>-103628</v>
      </c>
      <c r="F3202" s="82">
        <f t="shared" si="147"/>
        <v>-103.628</v>
      </c>
      <c r="G3202" s="39">
        <f>VLOOKUP(N3202,Currecny_M!$A$1:$P$10,2,FALSE)</f>
        <v>83</v>
      </c>
      <c r="H3202" s="39">
        <f>MATCH(C3202,Currecny_M!$A$1:$P$1,0)</f>
        <v>6</v>
      </c>
      <c r="I3202" s="39">
        <f>VLOOKUP(N3202,Currecny_M!$A$1:$P$10,MATCH(Database!C3202,Currecny_M!$A$1:$P$1,0),FALSE)</f>
        <v>86.38</v>
      </c>
      <c r="J3202" s="82">
        <f t="shared" si="148"/>
        <v>-8951.3866399999988</v>
      </c>
      <c r="K3202" s="39">
        <f>VLOOKUP('Cover page'!$B$6,Currecny_M!$A$1:$P$10,MATCH(Database!C3202,Currecny_M!$A$1:$P$1,0),FALSE)</f>
        <v>1</v>
      </c>
      <c r="L3202" s="82">
        <f t="shared" si="149"/>
        <v>-8951.3866399999988</v>
      </c>
      <c r="M3202" s="82">
        <f>((E3202/$F$1)*VLOOKUP(N3202,Currecny_M!$A$1:$P$10,MATCH(Database!C3202,Currecny_M!$A$1:$P$1,0),FALSE))/VLOOKUP('Cover page'!$B$6,Currecny_M!$A$1:$P$10,MATCH(Database!C3202,Currecny_M!$A$1:$P$1,0),FALSE)</f>
        <v>-8951.3866399999988</v>
      </c>
      <c r="N3202" s="6" t="str">
        <f>VLOOKUP(B3202,Master!$A$2:$C$11,3,FALSE)</f>
        <v>Euro</v>
      </c>
      <c r="O3202" s="6" t="str">
        <f>VLOOKUP(B3202,Master!$A$2:$C$11,2,FALSE)</f>
        <v>Europe</v>
      </c>
      <c r="Q3202" s="39" t="str">
        <f>VLOOKUP(D3202,GL_Master!$A$1:$D$80,2,FALSE)</f>
        <v>PL</v>
      </c>
      <c r="R3202" s="39" t="str">
        <f>VLOOKUP(D3202,GL_Master!$A$1:$D$80,3,FALSE)</f>
        <v>Revenue from Operations</v>
      </c>
      <c r="S3202" s="39" t="str">
        <f>VLOOKUP(D3202,GL_Master!$A$1:$D$80,4,FALSE)</f>
        <v>Contract revenue</v>
      </c>
    </row>
    <row r="3203" spans="1:19" x14ac:dyDescent="0.25">
      <c r="A3203" s="39" t="s">
        <v>262</v>
      </c>
      <c r="B3203" s="39" t="s">
        <v>239</v>
      </c>
      <c r="C3203" s="7">
        <v>44044</v>
      </c>
      <c r="D3203" s="39" t="s">
        <v>134</v>
      </c>
      <c r="E3203" s="39">
        <v>-859</v>
      </c>
      <c r="F3203" s="82">
        <f t="shared" si="147"/>
        <v>-0.85899999999999999</v>
      </c>
      <c r="G3203" s="39">
        <f>VLOOKUP(N3203,Currecny_M!$A$1:$P$10,2,FALSE)</f>
        <v>83</v>
      </c>
      <c r="H3203" s="39">
        <f>MATCH(C3203,Currecny_M!$A$1:$P$1,0)</f>
        <v>6</v>
      </c>
      <c r="I3203" s="39">
        <f>VLOOKUP(N3203,Currecny_M!$A$1:$P$10,MATCH(Database!C3203,Currecny_M!$A$1:$P$1,0),FALSE)</f>
        <v>86.38</v>
      </c>
      <c r="J3203" s="82">
        <f t="shared" si="148"/>
        <v>-74.200419999999994</v>
      </c>
      <c r="K3203" s="39">
        <f>VLOOKUP('Cover page'!$B$6,Currecny_M!$A$1:$P$10,MATCH(Database!C3203,Currecny_M!$A$1:$P$1,0),FALSE)</f>
        <v>1</v>
      </c>
      <c r="L3203" s="82">
        <f t="shared" si="149"/>
        <v>-74.200419999999994</v>
      </c>
      <c r="M3203" s="82">
        <f>((E3203/$F$1)*VLOOKUP(N3203,Currecny_M!$A$1:$P$10,MATCH(Database!C3203,Currecny_M!$A$1:$P$1,0),FALSE))/VLOOKUP('Cover page'!$B$6,Currecny_M!$A$1:$P$10,MATCH(Database!C3203,Currecny_M!$A$1:$P$1,0),FALSE)</f>
        <v>-74.200419999999994</v>
      </c>
      <c r="N3203" s="6" t="str">
        <f>VLOOKUP(B3203,Master!$A$2:$C$11,3,FALSE)</f>
        <v>Euro</v>
      </c>
      <c r="O3203" s="6" t="str">
        <f>VLOOKUP(B3203,Master!$A$2:$C$11,2,FALSE)</f>
        <v>Europe</v>
      </c>
      <c r="Q3203" s="39" t="str">
        <f>VLOOKUP(D3203,GL_Master!$A$1:$D$80,2,FALSE)</f>
        <v>PL</v>
      </c>
      <c r="R3203" s="39" t="str">
        <f>VLOOKUP(D3203,GL_Master!$A$1:$D$80,3,FALSE)</f>
        <v>Other Income</v>
      </c>
      <c r="S3203" s="39" t="str">
        <f>VLOOKUP(D3203,GL_Master!$A$1:$D$80,4,FALSE)</f>
        <v>Other Income</v>
      </c>
    </row>
    <row r="3204" spans="1:19" x14ac:dyDescent="0.25">
      <c r="A3204" s="39" t="s">
        <v>262</v>
      </c>
      <c r="B3204" s="39" t="s">
        <v>239</v>
      </c>
      <c r="C3204" s="7">
        <v>44044</v>
      </c>
      <c r="D3204" s="39" t="s">
        <v>86</v>
      </c>
      <c r="E3204" s="39">
        <v>51</v>
      </c>
      <c r="F3204" s="82">
        <f t="shared" ref="F3204:F3267" si="150">E3204/$F$1</f>
        <v>5.0999999999999997E-2</v>
      </c>
      <c r="G3204" s="39">
        <f>VLOOKUP(N3204,Currecny_M!$A$1:$P$10,2,FALSE)</f>
        <v>83</v>
      </c>
      <c r="H3204" s="39">
        <f>MATCH(C3204,Currecny_M!$A$1:$P$1,0)</f>
        <v>6</v>
      </c>
      <c r="I3204" s="39">
        <f>VLOOKUP(N3204,Currecny_M!$A$1:$P$10,MATCH(Database!C3204,Currecny_M!$A$1:$P$1,0),FALSE)</f>
        <v>86.38</v>
      </c>
      <c r="J3204" s="82">
        <f t="shared" ref="J3204:J3267" si="151">F3204*I3204</f>
        <v>4.4053799999999992</v>
      </c>
      <c r="K3204" s="39">
        <f>VLOOKUP('Cover page'!$B$6,Currecny_M!$A$1:$P$10,MATCH(Database!C3204,Currecny_M!$A$1:$P$1,0),FALSE)</f>
        <v>1</v>
      </c>
      <c r="L3204" s="82">
        <f t="shared" ref="L3204:L3267" si="152">J3204/K3204</f>
        <v>4.4053799999999992</v>
      </c>
      <c r="M3204" s="82">
        <f>((E3204/$F$1)*VLOOKUP(N3204,Currecny_M!$A$1:$P$10,MATCH(Database!C3204,Currecny_M!$A$1:$P$1,0),FALSE))/VLOOKUP('Cover page'!$B$6,Currecny_M!$A$1:$P$10,MATCH(Database!C3204,Currecny_M!$A$1:$P$1,0),FALSE)</f>
        <v>4.4053799999999992</v>
      </c>
      <c r="N3204" s="6" t="str">
        <f>VLOOKUP(B3204,Master!$A$2:$C$11,3,FALSE)</f>
        <v>Euro</v>
      </c>
      <c r="O3204" s="6" t="str">
        <f>VLOOKUP(B3204,Master!$A$2:$C$11,2,FALSE)</f>
        <v>Europe</v>
      </c>
      <c r="Q3204" s="39" t="str">
        <f>VLOOKUP(D3204,GL_Master!$A$1:$D$80,2,FALSE)</f>
        <v>PL</v>
      </c>
      <c r="R3204" s="39" t="str">
        <f>VLOOKUP(D3204,GL_Master!$A$1:$D$80,3,FALSE)</f>
        <v>COGS</v>
      </c>
      <c r="S3204" s="39" t="str">
        <f>VLOOKUP(D3204,GL_Master!$A$1:$D$80,4,FALSE)</f>
        <v>Purchase of other traded goods</v>
      </c>
    </row>
    <row r="3205" spans="1:19" x14ac:dyDescent="0.25">
      <c r="A3205" s="39" t="s">
        <v>262</v>
      </c>
      <c r="B3205" s="39" t="s">
        <v>239</v>
      </c>
      <c r="C3205" s="7">
        <v>44044</v>
      </c>
      <c r="D3205" s="39" t="s">
        <v>87</v>
      </c>
      <c r="E3205" s="39">
        <v>26</v>
      </c>
      <c r="F3205" s="82">
        <f t="shared" si="150"/>
        <v>2.5999999999999999E-2</v>
      </c>
      <c r="G3205" s="39">
        <f>VLOOKUP(N3205,Currecny_M!$A$1:$P$10,2,FALSE)</f>
        <v>83</v>
      </c>
      <c r="H3205" s="39">
        <f>MATCH(C3205,Currecny_M!$A$1:$P$1,0)</f>
        <v>6</v>
      </c>
      <c r="I3205" s="39">
        <f>VLOOKUP(N3205,Currecny_M!$A$1:$P$10,MATCH(Database!C3205,Currecny_M!$A$1:$P$1,0),FALSE)</f>
        <v>86.38</v>
      </c>
      <c r="J3205" s="82">
        <f t="shared" si="151"/>
        <v>2.2458799999999997</v>
      </c>
      <c r="K3205" s="39">
        <f>VLOOKUP('Cover page'!$B$6,Currecny_M!$A$1:$P$10,MATCH(Database!C3205,Currecny_M!$A$1:$P$1,0),FALSE)</f>
        <v>1</v>
      </c>
      <c r="L3205" s="82">
        <f t="shared" si="152"/>
        <v>2.2458799999999997</v>
      </c>
      <c r="M3205" s="82">
        <f>((E3205/$F$1)*VLOOKUP(N3205,Currecny_M!$A$1:$P$10,MATCH(Database!C3205,Currecny_M!$A$1:$P$1,0),FALSE))/VLOOKUP('Cover page'!$B$6,Currecny_M!$A$1:$P$10,MATCH(Database!C3205,Currecny_M!$A$1:$P$1,0),FALSE)</f>
        <v>2.2458799999999997</v>
      </c>
      <c r="N3205" s="6" t="str">
        <f>VLOOKUP(B3205,Master!$A$2:$C$11,3,FALSE)</f>
        <v>Euro</v>
      </c>
      <c r="O3205" s="6" t="str">
        <f>VLOOKUP(B3205,Master!$A$2:$C$11,2,FALSE)</f>
        <v>Europe</v>
      </c>
      <c r="Q3205" s="39" t="str">
        <f>VLOOKUP(D3205,GL_Master!$A$1:$D$80,2,FALSE)</f>
        <v>PL</v>
      </c>
      <c r="R3205" s="39" t="str">
        <f>VLOOKUP(D3205,GL_Master!$A$1:$D$80,3,FALSE)</f>
        <v>COGS</v>
      </c>
      <c r="S3205" s="39" t="str">
        <f>VLOOKUP(D3205,GL_Master!$A$1:$D$80,4,FALSE)</f>
        <v>Civil, Installation, Commissioning and Other miscellaneous expenses</v>
      </c>
    </row>
    <row r="3206" spans="1:19" x14ac:dyDescent="0.25">
      <c r="A3206" s="39" t="s">
        <v>262</v>
      </c>
      <c r="B3206" s="39" t="s">
        <v>239</v>
      </c>
      <c r="C3206" s="7">
        <v>44044</v>
      </c>
      <c r="D3206" s="39" t="s">
        <v>88</v>
      </c>
      <c r="E3206" s="39">
        <v>77</v>
      </c>
      <c r="F3206" s="82">
        <f t="shared" si="150"/>
        <v>7.6999999999999999E-2</v>
      </c>
      <c r="G3206" s="39">
        <f>VLOOKUP(N3206,Currecny_M!$A$1:$P$10,2,FALSE)</f>
        <v>83</v>
      </c>
      <c r="H3206" s="39">
        <f>MATCH(C3206,Currecny_M!$A$1:$P$1,0)</f>
        <v>6</v>
      </c>
      <c r="I3206" s="39">
        <f>VLOOKUP(N3206,Currecny_M!$A$1:$P$10,MATCH(Database!C3206,Currecny_M!$A$1:$P$1,0),FALSE)</f>
        <v>86.38</v>
      </c>
      <c r="J3206" s="82">
        <f t="shared" si="151"/>
        <v>6.6512599999999997</v>
      </c>
      <c r="K3206" s="39">
        <f>VLOOKUP('Cover page'!$B$6,Currecny_M!$A$1:$P$10,MATCH(Database!C3206,Currecny_M!$A$1:$P$1,0),FALSE)</f>
        <v>1</v>
      </c>
      <c r="L3206" s="82">
        <f t="shared" si="152"/>
        <v>6.6512599999999997</v>
      </c>
      <c r="M3206" s="82">
        <f>((E3206/$F$1)*VLOOKUP(N3206,Currecny_M!$A$1:$P$10,MATCH(Database!C3206,Currecny_M!$A$1:$P$1,0),FALSE))/VLOOKUP('Cover page'!$B$6,Currecny_M!$A$1:$P$10,MATCH(Database!C3206,Currecny_M!$A$1:$P$1,0),FALSE)</f>
        <v>6.6512599999999997</v>
      </c>
      <c r="N3206" s="6" t="str">
        <f>VLOOKUP(B3206,Master!$A$2:$C$11,3,FALSE)</f>
        <v>Euro</v>
      </c>
      <c r="O3206" s="6" t="str">
        <f>VLOOKUP(B3206,Master!$A$2:$C$11,2,FALSE)</f>
        <v>Europe</v>
      </c>
      <c r="Q3206" s="39" t="str">
        <f>VLOOKUP(D3206,GL_Master!$A$1:$D$80,2,FALSE)</f>
        <v>PL</v>
      </c>
      <c r="R3206" s="39" t="str">
        <f>VLOOKUP(D3206,GL_Master!$A$1:$D$80,3,FALSE)</f>
        <v>COGS</v>
      </c>
      <c r="S3206" s="39" t="str">
        <f>VLOOKUP(D3206,GL_Master!$A$1:$D$80,4,FALSE)</f>
        <v>Civil, Installation, Commissioning and Other miscellaneous expenses</v>
      </c>
    </row>
    <row r="3207" spans="1:19" x14ac:dyDescent="0.25">
      <c r="A3207" s="39" t="s">
        <v>262</v>
      </c>
      <c r="B3207" s="39" t="s">
        <v>239</v>
      </c>
      <c r="C3207" s="7">
        <v>44044</v>
      </c>
      <c r="D3207" s="39" t="s">
        <v>89</v>
      </c>
      <c r="E3207" s="39">
        <v>153</v>
      </c>
      <c r="F3207" s="82">
        <f t="shared" si="150"/>
        <v>0.153</v>
      </c>
      <c r="G3207" s="39">
        <f>VLOOKUP(N3207,Currecny_M!$A$1:$P$10,2,FALSE)</f>
        <v>83</v>
      </c>
      <c r="H3207" s="39">
        <f>MATCH(C3207,Currecny_M!$A$1:$P$1,0)</f>
        <v>6</v>
      </c>
      <c r="I3207" s="39">
        <f>VLOOKUP(N3207,Currecny_M!$A$1:$P$10,MATCH(Database!C3207,Currecny_M!$A$1:$P$1,0),FALSE)</f>
        <v>86.38</v>
      </c>
      <c r="J3207" s="82">
        <f t="shared" si="151"/>
        <v>13.216139999999999</v>
      </c>
      <c r="K3207" s="39">
        <f>VLOOKUP('Cover page'!$B$6,Currecny_M!$A$1:$P$10,MATCH(Database!C3207,Currecny_M!$A$1:$P$1,0),FALSE)</f>
        <v>1</v>
      </c>
      <c r="L3207" s="82">
        <f t="shared" si="152"/>
        <v>13.216139999999999</v>
      </c>
      <c r="M3207" s="82">
        <f>((E3207/$F$1)*VLOOKUP(N3207,Currecny_M!$A$1:$P$10,MATCH(Database!C3207,Currecny_M!$A$1:$P$1,0),FALSE))/VLOOKUP('Cover page'!$B$6,Currecny_M!$A$1:$P$10,MATCH(Database!C3207,Currecny_M!$A$1:$P$1,0),FALSE)</f>
        <v>13.216139999999999</v>
      </c>
      <c r="N3207" s="6" t="str">
        <f>VLOOKUP(B3207,Master!$A$2:$C$11,3,FALSE)</f>
        <v>Euro</v>
      </c>
      <c r="O3207" s="6" t="str">
        <f>VLOOKUP(B3207,Master!$A$2:$C$11,2,FALSE)</f>
        <v>Europe</v>
      </c>
      <c r="Q3207" s="39" t="str">
        <f>VLOOKUP(D3207,GL_Master!$A$1:$D$80,2,FALSE)</f>
        <v>PL</v>
      </c>
      <c r="R3207" s="39" t="str">
        <f>VLOOKUP(D3207,GL_Master!$A$1:$D$80,3,FALSE)</f>
        <v>COGS</v>
      </c>
      <c r="S3207" s="39" t="str">
        <f>VLOOKUP(D3207,GL_Master!$A$1:$D$80,4,FALSE)</f>
        <v>project Expenses</v>
      </c>
    </row>
    <row r="3208" spans="1:19" x14ac:dyDescent="0.25">
      <c r="A3208" s="39" t="s">
        <v>262</v>
      </c>
      <c r="B3208" s="39" t="s">
        <v>239</v>
      </c>
      <c r="C3208" s="7">
        <v>44044</v>
      </c>
      <c r="D3208" s="39" t="s">
        <v>90</v>
      </c>
      <c r="E3208" s="39">
        <v>50</v>
      </c>
      <c r="F3208" s="82">
        <f t="shared" si="150"/>
        <v>0.05</v>
      </c>
      <c r="G3208" s="39">
        <f>VLOOKUP(N3208,Currecny_M!$A$1:$P$10,2,FALSE)</f>
        <v>83</v>
      </c>
      <c r="H3208" s="39">
        <f>MATCH(C3208,Currecny_M!$A$1:$P$1,0)</f>
        <v>6</v>
      </c>
      <c r="I3208" s="39">
        <f>VLOOKUP(N3208,Currecny_M!$A$1:$P$10,MATCH(Database!C3208,Currecny_M!$A$1:$P$1,0),FALSE)</f>
        <v>86.38</v>
      </c>
      <c r="J3208" s="82">
        <f t="shared" si="151"/>
        <v>4.319</v>
      </c>
      <c r="K3208" s="39">
        <f>VLOOKUP('Cover page'!$B$6,Currecny_M!$A$1:$P$10,MATCH(Database!C3208,Currecny_M!$A$1:$P$1,0),FALSE)</f>
        <v>1</v>
      </c>
      <c r="L3208" s="82">
        <f t="shared" si="152"/>
        <v>4.319</v>
      </c>
      <c r="M3208" s="82">
        <f>((E3208/$F$1)*VLOOKUP(N3208,Currecny_M!$A$1:$P$10,MATCH(Database!C3208,Currecny_M!$A$1:$P$1,0),FALSE))/VLOOKUP('Cover page'!$B$6,Currecny_M!$A$1:$P$10,MATCH(Database!C3208,Currecny_M!$A$1:$P$1,0),FALSE)</f>
        <v>4.319</v>
      </c>
      <c r="N3208" s="6" t="str">
        <f>VLOOKUP(B3208,Master!$A$2:$C$11,3,FALSE)</f>
        <v>Euro</v>
      </c>
      <c r="O3208" s="6" t="str">
        <f>VLOOKUP(B3208,Master!$A$2:$C$11,2,FALSE)</f>
        <v>Europe</v>
      </c>
      <c r="Q3208" s="39" t="str">
        <f>VLOOKUP(D3208,GL_Master!$A$1:$D$80,2,FALSE)</f>
        <v>PL</v>
      </c>
      <c r="R3208" s="39" t="str">
        <f>VLOOKUP(D3208,GL_Master!$A$1:$D$80,3,FALSE)</f>
        <v>Office utility</v>
      </c>
      <c r="S3208" s="39" t="str">
        <f>VLOOKUP(D3208,GL_Master!$A$1:$D$80,4,FALSE)</f>
        <v>Electricity Expenses</v>
      </c>
    </row>
    <row r="3209" spans="1:19" x14ac:dyDescent="0.25">
      <c r="A3209" s="39" t="s">
        <v>262</v>
      </c>
      <c r="B3209" s="39" t="s">
        <v>239</v>
      </c>
      <c r="C3209" s="7">
        <v>44044</v>
      </c>
      <c r="D3209" s="39" t="s">
        <v>91</v>
      </c>
      <c r="E3209" s="39">
        <v>97</v>
      </c>
      <c r="F3209" s="82">
        <f t="shared" si="150"/>
        <v>9.7000000000000003E-2</v>
      </c>
      <c r="G3209" s="39">
        <f>VLOOKUP(N3209,Currecny_M!$A$1:$P$10,2,FALSE)</f>
        <v>83</v>
      </c>
      <c r="H3209" s="39">
        <f>MATCH(C3209,Currecny_M!$A$1:$P$1,0)</f>
        <v>6</v>
      </c>
      <c r="I3209" s="39">
        <f>VLOOKUP(N3209,Currecny_M!$A$1:$P$10,MATCH(Database!C3209,Currecny_M!$A$1:$P$1,0),FALSE)</f>
        <v>86.38</v>
      </c>
      <c r="J3209" s="82">
        <f t="shared" si="151"/>
        <v>8.3788599999999995</v>
      </c>
      <c r="K3209" s="39">
        <f>VLOOKUP('Cover page'!$B$6,Currecny_M!$A$1:$P$10,MATCH(Database!C3209,Currecny_M!$A$1:$P$1,0),FALSE)</f>
        <v>1</v>
      </c>
      <c r="L3209" s="82">
        <f t="shared" si="152"/>
        <v>8.3788599999999995</v>
      </c>
      <c r="M3209" s="82">
        <f>((E3209/$F$1)*VLOOKUP(N3209,Currecny_M!$A$1:$P$10,MATCH(Database!C3209,Currecny_M!$A$1:$P$1,0),FALSE))/VLOOKUP('Cover page'!$B$6,Currecny_M!$A$1:$P$10,MATCH(Database!C3209,Currecny_M!$A$1:$P$1,0),FALSE)</f>
        <v>8.3788599999999995</v>
      </c>
      <c r="N3209" s="6" t="str">
        <f>VLOOKUP(B3209,Master!$A$2:$C$11,3,FALSE)</f>
        <v>Euro</v>
      </c>
      <c r="O3209" s="6" t="str">
        <f>VLOOKUP(B3209,Master!$A$2:$C$11,2,FALSE)</f>
        <v>Europe</v>
      </c>
      <c r="Q3209" s="39" t="str">
        <f>VLOOKUP(D3209,GL_Master!$A$1:$D$80,2,FALSE)</f>
        <v>PL</v>
      </c>
      <c r="R3209" s="39" t="str">
        <f>VLOOKUP(D3209,GL_Master!$A$1:$D$80,3,FALSE)</f>
        <v>Misc. expenses</v>
      </c>
      <c r="S3209" s="39" t="str">
        <f>VLOOKUP(D3209,GL_Master!$A$1:$D$80,4,FALSE)</f>
        <v>Repair &amp; Maintenance</v>
      </c>
    </row>
    <row r="3210" spans="1:19" x14ac:dyDescent="0.25">
      <c r="A3210" s="39" t="s">
        <v>262</v>
      </c>
      <c r="B3210" s="39" t="s">
        <v>239</v>
      </c>
      <c r="C3210" s="7">
        <v>44044</v>
      </c>
      <c r="D3210" s="39" t="s">
        <v>92</v>
      </c>
      <c r="E3210" s="39">
        <v>77</v>
      </c>
      <c r="F3210" s="82">
        <f t="shared" si="150"/>
        <v>7.6999999999999999E-2</v>
      </c>
      <c r="G3210" s="39">
        <f>VLOOKUP(N3210,Currecny_M!$A$1:$P$10,2,FALSE)</f>
        <v>83</v>
      </c>
      <c r="H3210" s="39">
        <f>MATCH(C3210,Currecny_M!$A$1:$P$1,0)</f>
        <v>6</v>
      </c>
      <c r="I3210" s="39">
        <f>VLOOKUP(N3210,Currecny_M!$A$1:$P$10,MATCH(Database!C3210,Currecny_M!$A$1:$P$1,0),FALSE)</f>
        <v>86.38</v>
      </c>
      <c r="J3210" s="82">
        <f t="shared" si="151"/>
        <v>6.6512599999999997</v>
      </c>
      <c r="K3210" s="39">
        <f>VLOOKUP('Cover page'!$B$6,Currecny_M!$A$1:$P$10,MATCH(Database!C3210,Currecny_M!$A$1:$P$1,0),FALSE)</f>
        <v>1</v>
      </c>
      <c r="L3210" s="82">
        <f t="shared" si="152"/>
        <v>6.6512599999999997</v>
      </c>
      <c r="M3210" s="82">
        <f>((E3210/$F$1)*VLOOKUP(N3210,Currecny_M!$A$1:$P$10,MATCH(Database!C3210,Currecny_M!$A$1:$P$1,0),FALSE))/VLOOKUP('Cover page'!$B$6,Currecny_M!$A$1:$P$10,MATCH(Database!C3210,Currecny_M!$A$1:$P$1,0),FALSE)</f>
        <v>6.6512599999999997</v>
      </c>
      <c r="N3210" s="6" t="str">
        <f>VLOOKUP(B3210,Master!$A$2:$C$11,3,FALSE)</f>
        <v>Euro</v>
      </c>
      <c r="O3210" s="6" t="str">
        <f>VLOOKUP(B3210,Master!$A$2:$C$11,2,FALSE)</f>
        <v>Europe</v>
      </c>
      <c r="Q3210" s="39" t="str">
        <f>VLOOKUP(D3210,GL_Master!$A$1:$D$80,2,FALSE)</f>
        <v>PL</v>
      </c>
      <c r="R3210" s="39" t="str">
        <f>VLOOKUP(D3210,GL_Master!$A$1:$D$80,3,FALSE)</f>
        <v>Misc. expenses</v>
      </c>
      <c r="S3210" s="39" t="str">
        <f>VLOOKUP(D3210,GL_Master!$A$1:$D$80,4,FALSE)</f>
        <v>Repair &amp; Maintenance</v>
      </c>
    </row>
    <row r="3211" spans="1:19" x14ac:dyDescent="0.25">
      <c r="A3211" s="39" t="s">
        <v>262</v>
      </c>
      <c r="B3211" s="39" t="s">
        <v>239</v>
      </c>
      <c r="C3211" s="7">
        <v>44044</v>
      </c>
      <c r="D3211" s="39" t="s">
        <v>93</v>
      </c>
      <c r="E3211" s="39">
        <v>928</v>
      </c>
      <c r="F3211" s="82">
        <f t="shared" si="150"/>
        <v>0.92800000000000005</v>
      </c>
      <c r="G3211" s="39">
        <f>VLOOKUP(N3211,Currecny_M!$A$1:$P$10,2,FALSE)</f>
        <v>83</v>
      </c>
      <c r="H3211" s="39">
        <f>MATCH(C3211,Currecny_M!$A$1:$P$1,0)</f>
        <v>6</v>
      </c>
      <c r="I3211" s="39">
        <f>VLOOKUP(N3211,Currecny_M!$A$1:$P$10,MATCH(Database!C3211,Currecny_M!$A$1:$P$1,0),FALSE)</f>
        <v>86.38</v>
      </c>
      <c r="J3211" s="82">
        <f t="shared" si="151"/>
        <v>80.160640000000001</v>
      </c>
      <c r="K3211" s="39">
        <f>VLOOKUP('Cover page'!$B$6,Currecny_M!$A$1:$P$10,MATCH(Database!C3211,Currecny_M!$A$1:$P$1,0),FALSE)</f>
        <v>1</v>
      </c>
      <c r="L3211" s="82">
        <f t="shared" si="152"/>
        <v>80.160640000000001</v>
      </c>
      <c r="M3211" s="82">
        <f>((E3211/$F$1)*VLOOKUP(N3211,Currecny_M!$A$1:$P$10,MATCH(Database!C3211,Currecny_M!$A$1:$P$1,0),FALSE))/VLOOKUP('Cover page'!$B$6,Currecny_M!$A$1:$P$10,MATCH(Database!C3211,Currecny_M!$A$1:$P$1,0),FALSE)</f>
        <v>80.160640000000001</v>
      </c>
      <c r="N3211" s="6" t="str">
        <f>VLOOKUP(B3211,Master!$A$2:$C$11,3,FALSE)</f>
        <v>Euro</v>
      </c>
      <c r="O3211" s="6" t="str">
        <f>VLOOKUP(B3211,Master!$A$2:$C$11,2,FALSE)</f>
        <v>Europe</v>
      </c>
      <c r="Q3211" s="39" t="str">
        <f>VLOOKUP(D3211,GL_Master!$A$1:$D$80,2,FALSE)</f>
        <v>PL</v>
      </c>
      <c r="R3211" s="39" t="str">
        <f>VLOOKUP(D3211,GL_Master!$A$1:$D$80,3,FALSE)</f>
        <v>Salary wages &amp; benefits</v>
      </c>
      <c r="S3211" s="39" t="str">
        <f>VLOOKUP(D3211,GL_Master!$A$1:$D$80,4,FALSE)</f>
        <v>Employee benefits expense</v>
      </c>
    </row>
    <row r="3212" spans="1:19" x14ac:dyDescent="0.25">
      <c r="A3212" s="39" t="s">
        <v>262</v>
      </c>
      <c r="B3212" s="39" t="s">
        <v>239</v>
      </c>
      <c r="C3212" s="7">
        <v>44044</v>
      </c>
      <c r="D3212" s="39" t="s">
        <v>33</v>
      </c>
      <c r="E3212" s="39">
        <v>27</v>
      </c>
      <c r="F3212" s="82">
        <f t="shared" si="150"/>
        <v>2.7E-2</v>
      </c>
      <c r="G3212" s="39">
        <f>VLOOKUP(N3212,Currecny_M!$A$1:$P$10,2,FALSE)</f>
        <v>83</v>
      </c>
      <c r="H3212" s="39">
        <f>MATCH(C3212,Currecny_M!$A$1:$P$1,0)</f>
        <v>6</v>
      </c>
      <c r="I3212" s="39">
        <f>VLOOKUP(N3212,Currecny_M!$A$1:$P$10,MATCH(Database!C3212,Currecny_M!$A$1:$P$1,0),FALSE)</f>
        <v>86.38</v>
      </c>
      <c r="J3212" s="82">
        <f t="shared" si="151"/>
        <v>2.3322599999999998</v>
      </c>
      <c r="K3212" s="39">
        <f>VLOOKUP('Cover page'!$B$6,Currecny_M!$A$1:$P$10,MATCH(Database!C3212,Currecny_M!$A$1:$P$1,0),FALSE)</f>
        <v>1</v>
      </c>
      <c r="L3212" s="82">
        <f t="shared" si="152"/>
        <v>2.3322599999999998</v>
      </c>
      <c r="M3212" s="82">
        <f>((E3212/$F$1)*VLOOKUP(N3212,Currecny_M!$A$1:$P$10,MATCH(Database!C3212,Currecny_M!$A$1:$P$1,0),FALSE))/VLOOKUP('Cover page'!$B$6,Currecny_M!$A$1:$P$10,MATCH(Database!C3212,Currecny_M!$A$1:$P$1,0),FALSE)</f>
        <v>2.3322599999999998</v>
      </c>
      <c r="N3212" s="6" t="str">
        <f>VLOOKUP(B3212,Master!$A$2:$C$11,3,FALSE)</f>
        <v>Euro</v>
      </c>
      <c r="O3212" s="6" t="str">
        <f>VLOOKUP(B3212,Master!$A$2:$C$11,2,FALSE)</f>
        <v>Europe</v>
      </c>
      <c r="Q3212" s="39" t="str">
        <f>VLOOKUP(D3212,GL_Master!$A$1:$D$80,2,FALSE)</f>
        <v>PL</v>
      </c>
      <c r="R3212" s="39" t="str">
        <f>VLOOKUP(D3212,GL_Master!$A$1:$D$80,3,FALSE)</f>
        <v>Staff welfare expenses</v>
      </c>
      <c r="S3212" s="39" t="str">
        <f>VLOOKUP(D3212,GL_Master!$A$1:$D$80,4,FALSE)</f>
        <v>Other staff welfare</v>
      </c>
    </row>
    <row r="3213" spans="1:19" x14ac:dyDescent="0.25">
      <c r="A3213" s="39" t="s">
        <v>262</v>
      </c>
      <c r="B3213" s="39" t="s">
        <v>239</v>
      </c>
      <c r="C3213" s="7">
        <v>44044</v>
      </c>
      <c r="D3213" s="39" t="s">
        <v>94</v>
      </c>
      <c r="E3213" s="39">
        <v>146</v>
      </c>
      <c r="F3213" s="82">
        <f t="shared" si="150"/>
        <v>0.14599999999999999</v>
      </c>
      <c r="G3213" s="39">
        <f>VLOOKUP(N3213,Currecny_M!$A$1:$P$10,2,FALSE)</f>
        <v>83</v>
      </c>
      <c r="H3213" s="39">
        <f>MATCH(C3213,Currecny_M!$A$1:$P$1,0)</f>
        <v>6</v>
      </c>
      <c r="I3213" s="39">
        <f>VLOOKUP(N3213,Currecny_M!$A$1:$P$10,MATCH(Database!C3213,Currecny_M!$A$1:$P$1,0),FALSE)</f>
        <v>86.38</v>
      </c>
      <c r="J3213" s="82">
        <f t="shared" si="151"/>
        <v>12.611479999999998</v>
      </c>
      <c r="K3213" s="39">
        <f>VLOOKUP('Cover page'!$B$6,Currecny_M!$A$1:$P$10,MATCH(Database!C3213,Currecny_M!$A$1:$P$1,0),FALSE)</f>
        <v>1</v>
      </c>
      <c r="L3213" s="82">
        <f t="shared" si="152"/>
        <v>12.611479999999998</v>
      </c>
      <c r="M3213" s="82">
        <f>((E3213/$F$1)*VLOOKUP(N3213,Currecny_M!$A$1:$P$10,MATCH(Database!C3213,Currecny_M!$A$1:$P$1,0),FALSE))/VLOOKUP('Cover page'!$B$6,Currecny_M!$A$1:$P$10,MATCH(Database!C3213,Currecny_M!$A$1:$P$1,0),FALSE)</f>
        <v>12.611479999999998</v>
      </c>
      <c r="N3213" s="6" t="str">
        <f>VLOOKUP(B3213,Master!$A$2:$C$11,3,FALSE)</f>
        <v>Euro</v>
      </c>
      <c r="O3213" s="6" t="str">
        <f>VLOOKUP(B3213,Master!$A$2:$C$11,2,FALSE)</f>
        <v>Europe</v>
      </c>
      <c r="Q3213" s="39" t="str">
        <f>VLOOKUP(D3213,GL_Master!$A$1:$D$80,2,FALSE)</f>
        <v>PL</v>
      </c>
      <c r="R3213" s="39" t="str">
        <f>VLOOKUP(D3213,GL_Master!$A$1:$D$80,3,FALSE)</f>
        <v xml:space="preserve">Gratuity expenses </v>
      </c>
      <c r="S3213" s="39" t="str">
        <f>VLOOKUP(D3213,GL_Master!$A$1:$D$80,4,FALSE)</f>
        <v>Gratuity</v>
      </c>
    </row>
    <row r="3214" spans="1:19" x14ac:dyDescent="0.25">
      <c r="A3214" s="39" t="s">
        <v>262</v>
      </c>
      <c r="B3214" s="39" t="s">
        <v>239</v>
      </c>
      <c r="C3214" s="7">
        <v>44044</v>
      </c>
      <c r="D3214" s="39" t="s">
        <v>95</v>
      </c>
      <c r="E3214" s="39">
        <v>50</v>
      </c>
      <c r="F3214" s="82">
        <f t="shared" si="150"/>
        <v>0.05</v>
      </c>
      <c r="G3214" s="39">
        <f>VLOOKUP(N3214,Currecny_M!$A$1:$P$10,2,FALSE)</f>
        <v>83</v>
      </c>
      <c r="H3214" s="39">
        <f>MATCH(C3214,Currecny_M!$A$1:$P$1,0)</f>
        <v>6</v>
      </c>
      <c r="I3214" s="39">
        <f>VLOOKUP(N3214,Currecny_M!$A$1:$P$10,MATCH(Database!C3214,Currecny_M!$A$1:$P$1,0),FALSE)</f>
        <v>86.38</v>
      </c>
      <c r="J3214" s="82">
        <f t="shared" si="151"/>
        <v>4.319</v>
      </c>
      <c r="K3214" s="39">
        <f>VLOOKUP('Cover page'!$B$6,Currecny_M!$A$1:$P$10,MATCH(Database!C3214,Currecny_M!$A$1:$P$1,0),FALSE)</f>
        <v>1</v>
      </c>
      <c r="L3214" s="82">
        <f t="shared" si="152"/>
        <v>4.319</v>
      </c>
      <c r="M3214" s="82">
        <f>((E3214/$F$1)*VLOOKUP(N3214,Currecny_M!$A$1:$P$10,MATCH(Database!C3214,Currecny_M!$A$1:$P$1,0),FALSE))/VLOOKUP('Cover page'!$B$6,Currecny_M!$A$1:$P$10,MATCH(Database!C3214,Currecny_M!$A$1:$P$1,0),FALSE)</f>
        <v>4.319</v>
      </c>
      <c r="N3214" s="6" t="str">
        <f>VLOOKUP(B3214,Master!$A$2:$C$11,3,FALSE)</f>
        <v>Euro</v>
      </c>
      <c r="O3214" s="6" t="str">
        <f>VLOOKUP(B3214,Master!$A$2:$C$11,2,FALSE)</f>
        <v>Europe</v>
      </c>
      <c r="Q3214" s="39" t="str">
        <f>VLOOKUP(D3214,GL_Master!$A$1:$D$80,2,FALSE)</f>
        <v>PL</v>
      </c>
      <c r="R3214" s="39" t="str">
        <f>VLOOKUP(D3214,GL_Master!$A$1:$D$80,3,FALSE)</f>
        <v>Salary wages &amp; benefits</v>
      </c>
      <c r="S3214" s="39" t="str">
        <f>VLOOKUP(D3214,GL_Master!$A$1:$D$80,4,FALSE)</f>
        <v>Employee benefits expense</v>
      </c>
    </row>
    <row r="3215" spans="1:19" x14ac:dyDescent="0.25">
      <c r="A3215" s="39" t="s">
        <v>262</v>
      </c>
      <c r="B3215" s="39" t="s">
        <v>239</v>
      </c>
      <c r="C3215" s="7">
        <v>44044</v>
      </c>
      <c r="D3215" s="39" t="s">
        <v>96</v>
      </c>
      <c r="E3215" s="39">
        <v>438</v>
      </c>
      <c r="F3215" s="82">
        <f t="shared" si="150"/>
        <v>0.438</v>
      </c>
      <c r="G3215" s="39">
        <f>VLOOKUP(N3215,Currecny_M!$A$1:$P$10,2,FALSE)</f>
        <v>83</v>
      </c>
      <c r="H3215" s="39">
        <f>MATCH(C3215,Currecny_M!$A$1:$P$1,0)</f>
        <v>6</v>
      </c>
      <c r="I3215" s="39">
        <f>VLOOKUP(N3215,Currecny_M!$A$1:$P$10,MATCH(Database!C3215,Currecny_M!$A$1:$P$1,0),FALSE)</f>
        <v>86.38</v>
      </c>
      <c r="J3215" s="82">
        <f t="shared" si="151"/>
        <v>37.834440000000001</v>
      </c>
      <c r="K3215" s="39">
        <f>VLOOKUP('Cover page'!$B$6,Currecny_M!$A$1:$P$10,MATCH(Database!C3215,Currecny_M!$A$1:$P$1,0),FALSE)</f>
        <v>1</v>
      </c>
      <c r="L3215" s="82">
        <f t="shared" si="152"/>
        <v>37.834440000000001</v>
      </c>
      <c r="M3215" s="82">
        <f>((E3215/$F$1)*VLOOKUP(N3215,Currecny_M!$A$1:$P$10,MATCH(Database!C3215,Currecny_M!$A$1:$P$1,0),FALSE))/VLOOKUP('Cover page'!$B$6,Currecny_M!$A$1:$P$10,MATCH(Database!C3215,Currecny_M!$A$1:$P$1,0),FALSE)</f>
        <v>37.834440000000001</v>
      </c>
      <c r="N3215" s="6" t="str">
        <f>VLOOKUP(B3215,Master!$A$2:$C$11,3,FALSE)</f>
        <v>Euro</v>
      </c>
      <c r="O3215" s="6" t="str">
        <f>VLOOKUP(B3215,Master!$A$2:$C$11,2,FALSE)</f>
        <v>Europe</v>
      </c>
      <c r="Q3215" s="39" t="str">
        <f>VLOOKUP(D3215,GL_Master!$A$1:$D$80,2,FALSE)</f>
        <v>PL</v>
      </c>
      <c r="R3215" s="39" t="str">
        <f>VLOOKUP(D3215,GL_Master!$A$1:$D$80,3,FALSE)</f>
        <v>Salary wages &amp; benefits</v>
      </c>
      <c r="S3215" s="39" t="str">
        <f>VLOOKUP(D3215,GL_Master!$A$1:$D$80,4,FALSE)</f>
        <v>Employee benefits expense</v>
      </c>
    </row>
    <row r="3216" spans="1:19" x14ac:dyDescent="0.25">
      <c r="A3216" s="39" t="s">
        <v>262</v>
      </c>
      <c r="B3216" s="39" t="s">
        <v>239</v>
      </c>
      <c r="C3216" s="7">
        <v>44044</v>
      </c>
      <c r="D3216" s="39" t="s">
        <v>97</v>
      </c>
      <c r="E3216" s="39">
        <v>27</v>
      </c>
      <c r="F3216" s="82">
        <f t="shared" si="150"/>
        <v>2.7E-2</v>
      </c>
      <c r="G3216" s="39">
        <f>VLOOKUP(N3216,Currecny_M!$A$1:$P$10,2,FALSE)</f>
        <v>83</v>
      </c>
      <c r="H3216" s="39">
        <f>MATCH(C3216,Currecny_M!$A$1:$P$1,0)</f>
        <v>6</v>
      </c>
      <c r="I3216" s="39">
        <f>VLOOKUP(N3216,Currecny_M!$A$1:$P$10,MATCH(Database!C3216,Currecny_M!$A$1:$P$1,0),FALSE)</f>
        <v>86.38</v>
      </c>
      <c r="J3216" s="82">
        <f t="shared" si="151"/>
        <v>2.3322599999999998</v>
      </c>
      <c r="K3216" s="39">
        <f>VLOOKUP('Cover page'!$B$6,Currecny_M!$A$1:$P$10,MATCH(Database!C3216,Currecny_M!$A$1:$P$1,0),FALSE)</f>
        <v>1</v>
      </c>
      <c r="L3216" s="82">
        <f t="shared" si="152"/>
        <v>2.3322599999999998</v>
      </c>
      <c r="M3216" s="82">
        <f>((E3216/$F$1)*VLOOKUP(N3216,Currecny_M!$A$1:$P$10,MATCH(Database!C3216,Currecny_M!$A$1:$P$1,0),FALSE))/VLOOKUP('Cover page'!$B$6,Currecny_M!$A$1:$P$10,MATCH(Database!C3216,Currecny_M!$A$1:$P$1,0),FALSE)</f>
        <v>2.3322599999999998</v>
      </c>
      <c r="N3216" s="6" t="str">
        <f>VLOOKUP(B3216,Master!$A$2:$C$11,3,FALSE)</f>
        <v>Euro</v>
      </c>
      <c r="O3216" s="6" t="str">
        <f>VLOOKUP(B3216,Master!$A$2:$C$11,2,FALSE)</f>
        <v>Europe</v>
      </c>
      <c r="Q3216" s="39" t="str">
        <f>VLOOKUP(D3216,GL_Master!$A$1:$D$80,2,FALSE)</f>
        <v>PL</v>
      </c>
      <c r="R3216" s="39" t="str">
        <f>VLOOKUP(D3216,GL_Master!$A$1:$D$80,3,FALSE)</f>
        <v>Salary wages &amp; benefits</v>
      </c>
      <c r="S3216" s="39" t="str">
        <f>VLOOKUP(D3216,GL_Master!$A$1:$D$80,4,FALSE)</f>
        <v>Employee benefits expense</v>
      </c>
    </row>
    <row r="3217" spans="1:19" x14ac:dyDescent="0.25">
      <c r="A3217" s="39" t="s">
        <v>262</v>
      </c>
      <c r="B3217" s="39" t="s">
        <v>239</v>
      </c>
      <c r="C3217" s="7">
        <v>44044</v>
      </c>
      <c r="D3217" s="39" t="s">
        <v>98</v>
      </c>
      <c r="E3217" s="39">
        <v>53</v>
      </c>
      <c r="F3217" s="82">
        <f t="shared" si="150"/>
        <v>5.2999999999999999E-2</v>
      </c>
      <c r="G3217" s="39">
        <f>VLOOKUP(N3217,Currecny_M!$A$1:$P$10,2,FALSE)</f>
        <v>83</v>
      </c>
      <c r="H3217" s="39">
        <f>MATCH(C3217,Currecny_M!$A$1:$P$1,0)</f>
        <v>6</v>
      </c>
      <c r="I3217" s="39">
        <f>VLOOKUP(N3217,Currecny_M!$A$1:$P$10,MATCH(Database!C3217,Currecny_M!$A$1:$P$1,0),FALSE)</f>
        <v>86.38</v>
      </c>
      <c r="J3217" s="82">
        <f t="shared" si="151"/>
        <v>4.5781399999999994</v>
      </c>
      <c r="K3217" s="39">
        <f>VLOOKUP('Cover page'!$B$6,Currecny_M!$A$1:$P$10,MATCH(Database!C3217,Currecny_M!$A$1:$P$1,0),FALSE)</f>
        <v>1</v>
      </c>
      <c r="L3217" s="82">
        <f t="shared" si="152"/>
        <v>4.5781399999999994</v>
      </c>
      <c r="M3217" s="82">
        <f>((E3217/$F$1)*VLOOKUP(N3217,Currecny_M!$A$1:$P$10,MATCH(Database!C3217,Currecny_M!$A$1:$P$1,0),FALSE))/VLOOKUP('Cover page'!$B$6,Currecny_M!$A$1:$P$10,MATCH(Database!C3217,Currecny_M!$A$1:$P$1,0),FALSE)</f>
        <v>4.5781399999999994</v>
      </c>
      <c r="N3217" s="6" t="str">
        <f>VLOOKUP(B3217,Master!$A$2:$C$11,3,FALSE)</f>
        <v>Euro</v>
      </c>
      <c r="O3217" s="6" t="str">
        <f>VLOOKUP(B3217,Master!$A$2:$C$11,2,FALSE)</f>
        <v>Europe</v>
      </c>
      <c r="Q3217" s="39" t="str">
        <f>VLOOKUP(D3217,GL_Master!$A$1:$D$80,2,FALSE)</f>
        <v>PL</v>
      </c>
      <c r="R3217" s="39" t="str">
        <f>VLOOKUP(D3217,GL_Master!$A$1:$D$80,3,FALSE)</f>
        <v>Salary wages &amp; benefits</v>
      </c>
      <c r="S3217" s="39" t="str">
        <f>VLOOKUP(D3217,GL_Master!$A$1:$D$80,4,FALSE)</f>
        <v>Employee benefits expense</v>
      </c>
    </row>
    <row r="3218" spans="1:19" x14ac:dyDescent="0.25">
      <c r="A3218" s="39" t="s">
        <v>262</v>
      </c>
      <c r="B3218" s="39" t="s">
        <v>239</v>
      </c>
      <c r="C3218" s="7">
        <v>44044</v>
      </c>
      <c r="D3218" s="39" t="s">
        <v>99</v>
      </c>
      <c r="E3218" s="39">
        <v>25</v>
      </c>
      <c r="F3218" s="82">
        <f t="shared" si="150"/>
        <v>2.5000000000000001E-2</v>
      </c>
      <c r="G3218" s="39">
        <f>VLOOKUP(N3218,Currecny_M!$A$1:$P$10,2,FALSE)</f>
        <v>83</v>
      </c>
      <c r="H3218" s="39">
        <f>MATCH(C3218,Currecny_M!$A$1:$P$1,0)</f>
        <v>6</v>
      </c>
      <c r="I3218" s="39">
        <f>VLOOKUP(N3218,Currecny_M!$A$1:$P$10,MATCH(Database!C3218,Currecny_M!$A$1:$P$1,0),FALSE)</f>
        <v>86.38</v>
      </c>
      <c r="J3218" s="82">
        <f t="shared" si="151"/>
        <v>2.1595</v>
      </c>
      <c r="K3218" s="39">
        <f>VLOOKUP('Cover page'!$B$6,Currecny_M!$A$1:$P$10,MATCH(Database!C3218,Currecny_M!$A$1:$P$1,0),FALSE)</f>
        <v>1</v>
      </c>
      <c r="L3218" s="82">
        <f t="shared" si="152"/>
        <v>2.1595</v>
      </c>
      <c r="M3218" s="82">
        <f>((E3218/$F$1)*VLOOKUP(N3218,Currecny_M!$A$1:$P$10,MATCH(Database!C3218,Currecny_M!$A$1:$P$1,0),FALSE))/VLOOKUP('Cover page'!$B$6,Currecny_M!$A$1:$P$10,MATCH(Database!C3218,Currecny_M!$A$1:$P$1,0),FALSE)</f>
        <v>2.1595</v>
      </c>
      <c r="N3218" s="6" t="str">
        <f>VLOOKUP(B3218,Master!$A$2:$C$11,3,FALSE)</f>
        <v>Euro</v>
      </c>
      <c r="O3218" s="6" t="str">
        <f>VLOOKUP(B3218,Master!$A$2:$C$11,2,FALSE)</f>
        <v>Europe</v>
      </c>
      <c r="Q3218" s="39" t="str">
        <f>VLOOKUP(D3218,GL_Master!$A$1:$D$80,2,FALSE)</f>
        <v>PL</v>
      </c>
      <c r="R3218" s="39" t="str">
        <f>VLOOKUP(D3218,GL_Master!$A$1:$D$80,3,FALSE)</f>
        <v>Salary wages &amp; benefits</v>
      </c>
      <c r="S3218" s="39" t="str">
        <f>VLOOKUP(D3218,GL_Master!$A$1:$D$80,4,FALSE)</f>
        <v>Employee benefits expense</v>
      </c>
    </row>
    <row r="3219" spans="1:19" x14ac:dyDescent="0.25">
      <c r="A3219" s="39" t="s">
        <v>262</v>
      </c>
      <c r="B3219" s="39" t="s">
        <v>239</v>
      </c>
      <c r="C3219" s="7">
        <v>44044</v>
      </c>
      <c r="D3219" s="39" t="s">
        <v>100</v>
      </c>
      <c r="E3219" s="39">
        <v>172</v>
      </c>
      <c r="F3219" s="82">
        <f t="shared" si="150"/>
        <v>0.17199999999999999</v>
      </c>
      <c r="G3219" s="39">
        <f>VLOOKUP(N3219,Currecny_M!$A$1:$P$10,2,FALSE)</f>
        <v>83</v>
      </c>
      <c r="H3219" s="39">
        <f>MATCH(C3219,Currecny_M!$A$1:$P$1,0)</f>
        <v>6</v>
      </c>
      <c r="I3219" s="39">
        <f>VLOOKUP(N3219,Currecny_M!$A$1:$P$10,MATCH(Database!C3219,Currecny_M!$A$1:$P$1,0),FALSE)</f>
        <v>86.38</v>
      </c>
      <c r="J3219" s="82">
        <f t="shared" si="151"/>
        <v>14.857359999999998</v>
      </c>
      <c r="K3219" s="39">
        <f>VLOOKUP('Cover page'!$B$6,Currecny_M!$A$1:$P$10,MATCH(Database!C3219,Currecny_M!$A$1:$P$1,0),FALSE)</f>
        <v>1</v>
      </c>
      <c r="L3219" s="82">
        <f t="shared" si="152"/>
        <v>14.857359999999998</v>
      </c>
      <c r="M3219" s="82">
        <f>((E3219/$F$1)*VLOOKUP(N3219,Currecny_M!$A$1:$P$10,MATCH(Database!C3219,Currecny_M!$A$1:$P$1,0),FALSE))/VLOOKUP('Cover page'!$B$6,Currecny_M!$A$1:$P$10,MATCH(Database!C3219,Currecny_M!$A$1:$P$1,0),FALSE)</f>
        <v>14.857359999999998</v>
      </c>
      <c r="N3219" s="6" t="str">
        <f>VLOOKUP(B3219,Master!$A$2:$C$11,3,FALSE)</f>
        <v>Euro</v>
      </c>
      <c r="O3219" s="6" t="str">
        <f>VLOOKUP(B3219,Master!$A$2:$C$11,2,FALSE)</f>
        <v>Europe</v>
      </c>
      <c r="Q3219" s="39" t="str">
        <f>VLOOKUP(D3219,GL_Master!$A$1:$D$80,2,FALSE)</f>
        <v>PL</v>
      </c>
      <c r="R3219" s="39" t="str">
        <f>VLOOKUP(D3219,GL_Master!$A$1:$D$80,3,FALSE)</f>
        <v>Salary wages &amp; benefits</v>
      </c>
      <c r="S3219" s="39" t="str">
        <f>VLOOKUP(D3219,GL_Master!$A$1:$D$80,4,FALSE)</f>
        <v>Employee benefits expense</v>
      </c>
    </row>
    <row r="3220" spans="1:19" x14ac:dyDescent="0.25">
      <c r="A3220" s="39" t="s">
        <v>262</v>
      </c>
      <c r="B3220" s="39" t="s">
        <v>239</v>
      </c>
      <c r="C3220" s="7">
        <v>44044</v>
      </c>
      <c r="D3220" s="39" t="s">
        <v>30</v>
      </c>
      <c r="E3220" s="39">
        <v>51</v>
      </c>
      <c r="F3220" s="82">
        <f t="shared" si="150"/>
        <v>5.0999999999999997E-2</v>
      </c>
      <c r="G3220" s="39">
        <f>VLOOKUP(N3220,Currecny_M!$A$1:$P$10,2,FALSE)</f>
        <v>83</v>
      </c>
      <c r="H3220" s="39">
        <f>MATCH(C3220,Currecny_M!$A$1:$P$1,0)</f>
        <v>6</v>
      </c>
      <c r="I3220" s="39">
        <f>VLOOKUP(N3220,Currecny_M!$A$1:$P$10,MATCH(Database!C3220,Currecny_M!$A$1:$P$1,0),FALSE)</f>
        <v>86.38</v>
      </c>
      <c r="J3220" s="82">
        <f t="shared" si="151"/>
        <v>4.4053799999999992</v>
      </c>
      <c r="K3220" s="39">
        <f>VLOOKUP('Cover page'!$B$6,Currecny_M!$A$1:$P$10,MATCH(Database!C3220,Currecny_M!$A$1:$P$1,0),FALSE)</f>
        <v>1</v>
      </c>
      <c r="L3220" s="82">
        <f t="shared" si="152"/>
        <v>4.4053799999999992</v>
      </c>
      <c r="M3220" s="82">
        <f>((E3220/$F$1)*VLOOKUP(N3220,Currecny_M!$A$1:$P$10,MATCH(Database!C3220,Currecny_M!$A$1:$P$1,0),FALSE))/VLOOKUP('Cover page'!$B$6,Currecny_M!$A$1:$P$10,MATCH(Database!C3220,Currecny_M!$A$1:$P$1,0),FALSE)</f>
        <v>4.4053799999999992</v>
      </c>
      <c r="N3220" s="6" t="str">
        <f>VLOOKUP(B3220,Master!$A$2:$C$11,3,FALSE)</f>
        <v>Euro</v>
      </c>
      <c r="O3220" s="6" t="str">
        <f>VLOOKUP(B3220,Master!$A$2:$C$11,2,FALSE)</f>
        <v>Europe</v>
      </c>
      <c r="Q3220" s="39" t="str">
        <f>VLOOKUP(D3220,GL_Master!$A$1:$D$80,2,FALSE)</f>
        <v>PL</v>
      </c>
      <c r="R3220" s="39" t="str">
        <f>VLOOKUP(D3220,GL_Master!$A$1:$D$80,3,FALSE)</f>
        <v>Travelling and conveyance</v>
      </c>
      <c r="S3220" s="39" t="str">
        <f>VLOOKUP(D3220,GL_Master!$A$1:$D$80,4,FALSE)</f>
        <v>Local conveyance</v>
      </c>
    </row>
    <row r="3221" spans="1:19" x14ac:dyDescent="0.25">
      <c r="A3221" s="39" t="s">
        <v>262</v>
      </c>
      <c r="B3221" s="39" t="s">
        <v>239</v>
      </c>
      <c r="C3221" s="7">
        <v>44044</v>
      </c>
      <c r="D3221" s="39" t="s">
        <v>31</v>
      </c>
      <c r="E3221" s="39">
        <v>25</v>
      </c>
      <c r="F3221" s="82">
        <f t="shared" si="150"/>
        <v>2.5000000000000001E-2</v>
      </c>
      <c r="G3221" s="39">
        <f>VLOOKUP(N3221,Currecny_M!$A$1:$P$10,2,FALSE)</f>
        <v>83</v>
      </c>
      <c r="H3221" s="39">
        <f>MATCH(C3221,Currecny_M!$A$1:$P$1,0)</f>
        <v>6</v>
      </c>
      <c r="I3221" s="39">
        <f>VLOOKUP(N3221,Currecny_M!$A$1:$P$10,MATCH(Database!C3221,Currecny_M!$A$1:$P$1,0),FALSE)</f>
        <v>86.38</v>
      </c>
      <c r="J3221" s="82">
        <f t="shared" si="151"/>
        <v>2.1595</v>
      </c>
      <c r="K3221" s="39">
        <f>VLOOKUP('Cover page'!$B$6,Currecny_M!$A$1:$P$10,MATCH(Database!C3221,Currecny_M!$A$1:$P$1,0),FALSE)</f>
        <v>1</v>
      </c>
      <c r="L3221" s="82">
        <f t="shared" si="152"/>
        <v>2.1595</v>
      </c>
      <c r="M3221" s="82">
        <f>((E3221/$F$1)*VLOOKUP(N3221,Currecny_M!$A$1:$P$10,MATCH(Database!C3221,Currecny_M!$A$1:$P$1,0),FALSE))/VLOOKUP('Cover page'!$B$6,Currecny_M!$A$1:$P$10,MATCH(Database!C3221,Currecny_M!$A$1:$P$1,0),FALSE)</f>
        <v>2.1595</v>
      </c>
      <c r="N3221" s="6" t="str">
        <f>VLOOKUP(B3221,Master!$A$2:$C$11,3,FALSE)</f>
        <v>Euro</v>
      </c>
      <c r="O3221" s="6" t="str">
        <f>VLOOKUP(B3221,Master!$A$2:$C$11,2,FALSE)</f>
        <v>Europe</v>
      </c>
      <c r="Q3221" s="39" t="str">
        <f>VLOOKUP(D3221,GL_Master!$A$1:$D$80,2,FALSE)</f>
        <v>PL</v>
      </c>
      <c r="R3221" s="39" t="str">
        <f>VLOOKUP(D3221,GL_Master!$A$1:$D$80,3,FALSE)</f>
        <v>Office expenses</v>
      </c>
      <c r="S3221" s="39" t="str">
        <f>VLOOKUP(D3221,GL_Master!$A$1:$D$80,4,FALSE)</f>
        <v>Parking charges</v>
      </c>
    </row>
    <row r="3222" spans="1:19" x14ac:dyDescent="0.25">
      <c r="A3222" s="39" t="s">
        <v>262</v>
      </c>
      <c r="B3222" s="39" t="s">
        <v>239</v>
      </c>
      <c r="C3222" s="7">
        <v>44044</v>
      </c>
      <c r="D3222" s="39" t="s">
        <v>101</v>
      </c>
      <c r="E3222" s="39">
        <v>25</v>
      </c>
      <c r="F3222" s="82">
        <f t="shared" si="150"/>
        <v>2.5000000000000001E-2</v>
      </c>
      <c r="G3222" s="39">
        <f>VLOOKUP(N3222,Currecny_M!$A$1:$P$10,2,FALSE)</f>
        <v>83</v>
      </c>
      <c r="H3222" s="39">
        <f>MATCH(C3222,Currecny_M!$A$1:$P$1,0)</f>
        <v>6</v>
      </c>
      <c r="I3222" s="39">
        <f>VLOOKUP(N3222,Currecny_M!$A$1:$P$10,MATCH(Database!C3222,Currecny_M!$A$1:$P$1,0),FALSE)</f>
        <v>86.38</v>
      </c>
      <c r="J3222" s="82">
        <f t="shared" si="151"/>
        <v>2.1595</v>
      </c>
      <c r="K3222" s="39">
        <f>VLOOKUP('Cover page'!$B$6,Currecny_M!$A$1:$P$10,MATCH(Database!C3222,Currecny_M!$A$1:$P$1,0),FALSE)</f>
        <v>1</v>
      </c>
      <c r="L3222" s="82">
        <f t="shared" si="152"/>
        <v>2.1595</v>
      </c>
      <c r="M3222" s="82">
        <f>((E3222/$F$1)*VLOOKUP(N3222,Currecny_M!$A$1:$P$10,MATCH(Database!C3222,Currecny_M!$A$1:$P$1,0),FALSE))/VLOOKUP('Cover page'!$B$6,Currecny_M!$A$1:$P$10,MATCH(Database!C3222,Currecny_M!$A$1:$P$1,0),FALSE)</f>
        <v>2.1595</v>
      </c>
      <c r="N3222" s="6" t="str">
        <f>VLOOKUP(B3222,Master!$A$2:$C$11,3,FALSE)</f>
        <v>Euro</v>
      </c>
      <c r="O3222" s="6" t="str">
        <f>VLOOKUP(B3222,Master!$A$2:$C$11,2,FALSE)</f>
        <v>Europe</v>
      </c>
      <c r="Q3222" s="39" t="str">
        <f>VLOOKUP(D3222,GL_Master!$A$1:$D$80,2,FALSE)</f>
        <v>PL</v>
      </c>
      <c r="R3222" s="39" t="str">
        <f>VLOOKUP(D3222,GL_Master!$A$1:$D$80,3,FALSE)</f>
        <v>COGS</v>
      </c>
      <c r="S3222" s="39" t="str">
        <f>VLOOKUP(D3222,GL_Master!$A$1:$D$80,4,FALSE)</f>
        <v>Purchase of other traded goods</v>
      </c>
    </row>
    <row r="3223" spans="1:19" x14ac:dyDescent="0.25">
      <c r="A3223" s="39" t="s">
        <v>262</v>
      </c>
      <c r="B3223" s="39" t="s">
        <v>239</v>
      </c>
      <c r="C3223" s="7">
        <v>44044</v>
      </c>
      <c r="D3223" s="39" t="s">
        <v>102</v>
      </c>
      <c r="E3223" s="39">
        <v>25</v>
      </c>
      <c r="F3223" s="82">
        <f t="shared" si="150"/>
        <v>2.5000000000000001E-2</v>
      </c>
      <c r="G3223" s="39">
        <f>VLOOKUP(N3223,Currecny_M!$A$1:$P$10,2,FALSE)</f>
        <v>83</v>
      </c>
      <c r="H3223" s="39">
        <f>MATCH(C3223,Currecny_M!$A$1:$P$1,0)</f>
        <v>6</v>
      </c>
      <c r="I3223" s="39">
        <f>VLOOKUP(N3223,Currecny_M!$A$1:$P$10,MATCH(Database!C3223,Currecny_M!$A$1:$P$1,0),FALSE)</f>
        <v>86.38</v>
      </c>
      <c r="J3223" s="82">
        <f t="shared" si="151"/>
        <v>2.1595</v>
      </c>
      <c r="K3223" s="39">
        <f>VLOOKUP('Cover page'!$B$6,Currecny_M!$A$1:$P$10,MATCH(Database!C3223,Currecny_M!$A$1:$P$1,0),FALSE)</f>
        <v>1</v>
      </c>
      <c r="L3223" s="82">
        <f t="shared" si="152"/>
        <v>2.1595</v>
      </c>
      <c r="M3223" s="82">
        <f>((E3223/$F$1)*VLOOKUP(N3223,Currecny_M!$A$1:$P$10,MATCH(Database!C3223,Currecny_M!$A$1:$P$1,0),FALSE))/VLOOKUP('Cover page'!$B$6,Currecny_M!$A$1:$P$10,MATCH(Database!C3223,Currecny_M!$A$1:$P$1,0),FALSE)</f>
        <v>2.1595</v>
      </c>
      <c r="N3223" s="6" t="str">
        <f>VLOOKUP(B3223,Master!$A$2:$C$11,3,FALSE)</f>
        <v>Euro</v>
      </c>
      <c r="O3223" s="6" t="str">
        <f>VLOOKUP(B3223,Master!$A$2:$C$11,2,FALSE)</f>
        <v>Europe</v>
      </c>
      <c r="Q3223" s="39" t="str">
        <f>VLOOKUP(D3223,GL_Master!$A$1:$D$80,2,FALSE)</f>
        <v>PL</v>
      </c>
      <c r="R3223" s="39" t="str">
        <f>VLOOKUP(D3223,GL_Master!$A$1:$D$80,3,FALSE)</f>
        <v>Staff welfare expenses</v>
      </c>
      <c r="S3223" s="39" t="str">
        <f>VLOOKUP(D3223,GL_Master!$A$1:$D$80,4,FALSE)</f>
        <v>Diwali Expense</v>
      </c>
    </row>
    <row r="3224" spans="1:19" x14ac:dyDescent="0.25">
      <c r="A3224" s="39" t="s">
        <v>262</v>
      </c>
      <c r="B3224" s="39" t="s">
        <v>239</v>
      </c>
      <c r="C3224" s="7">
        <v>44044</v>
      </c>
      <c r="D3224" s="39" t="s">
        <v>20</v>
      </c>
      <c r="E3224" s="39">
        <v>49</v>
      </c>
      <c r="F3224" s="82">
        <f t="shared" si="150"/>
        <v>4.9000000000000002E-2</v>
      </c>
      <c r="G3224" s="39">
        <f>VLOOKUP(N3224,Currecny_M!$A$1:$P$10,2,FALSE)</f>
        <v>83</v>
      </c>
      <c r="H3224" s="39">
        <f>MATCH(C3224,Currecny_M!$A$1:$P$1,0)</f>
        <v>6</v>
      </c>
      <c r="I3224" s="39">
        <f>VLOOKUP(N3224,Currecny_M!$A$1:$P$10,MATCH(Database!C3224,Currecny_M!$A$1:$P$1,0),FALSE)</f>
        <v>86.38</v>
      </c>
      <c r="J3224" s="82">
        <f t="shared" si="151"/>
        <v>4.2326199999999998</v>
      </c>
      <c r="K3224" s="39">
        <f>VLOOKUP('Cover page'!$B$6,Currecny_M!$A$1:$P$10,MATCH(Database!C3224,Currecny_M!$A$1:$P$1,0),FALSE)</f>
        <v>1</v>
      </c>
      <c r="L3224" s="82">
        <f t="shared" si="152"/>
        <v>4.2326199999999998</v>
      </c>
      <c r="M3224" s="82">
        <f>((E3224/$F$1)*VLOOKUP(N3224,Currecny_M!$A$1:$P$10,MATCH(Database!C3224,Currecny_M!$A$1:$P$1,0),FALSE))/VLOOKUP('Cover page'!$B$6,Currecny_M!$A$1:$P$10,MATCH(Database!C3224,Currecny_M!$A$1:$P$1,0),FALSE)</f>
        <v>4.2326199999999998</v>
      </c>
      <c r="N3224" s="6" t="str">
        <f>VLOOKUP(B3224,Master!$A$2:$C$11,3,FALSE)</f>
        <v>Euro</v>
      </c>
      <c r="O3224" s="6" t="str">
        <f>VLOOKUP(B3224,Master!$A$2:$C$11,2,FALSE)</f>
        <v>Europe</v>
      </c>
      <c r="Q3224" s="39" t="str">
        <f>VLOOKUP(D3224,GL_Master!$A$1:$D$80,2,FALSE)</f>
        <v>PL</v>
      </c>
      <c r="R3224" s="39" t="str">
        <f>VLOOKUP(D3224,GL_Master!$A$1:$D$80,3,FALSE)</f>
        <v>Selling and Marketing expenses</v>
      </c>
      <c r="S3224" s="39" t="str">
        <f>VLOOKUP(D3224,GL_Master!$A$1:$D$80,4,FALSE)</f>
        <v>Business promotion</v>
      </c>
    </row>
    <row r="3225" spans="1:19" x14ac:dyDescent="0.25">
      <c r="A3225" s="39" t="s">
        <v>262</v>
      </c>
      <c r="B3225" s="39" t="s">
        <v>239</v>
      </c>
      <c r="C3225" s="7">
        <v>44044</v>
      </c>
      <c r="D3225" s="39" t="s">
        <v>29</v>
      </c>
      <c r="E3225" s="39">
        <v>51</v>
      </c>
      <c r="F3225" s="82">
        <f t="shared" si="150"/>
        <v>5.0999999999999997E-2</v>
      </c>
      <c r="G3225" s="39">
        <f>VLOOKUP(N3225,Currecny_M!$A$1:$P$10,2,FALSE)</f>
        <v>83</v>
      </c>
      <c r="H3225" s="39">
        <f>MATCH(C3225,Currecny_M!$A$1:$P$1,0)</f>
        <v>6</v>
      </c>
      <c r="I3225" s="39">
        <f>VLOOKUP(N3225,Currecny_M!$A$1:$P$10,MATCH(Database!C3225,Currecny_M!$A$1:$P$1,0),FALSE)</f>
        <v>86.38</v>
      </c>
      <c r="J3225" s="82">
        <f t="shared" si="151"/>
        <v>4.4053799999999992</v>
      </c>
      <c r="K3225" s="39">
        <f>VLOOKUP('Cover page'!$B$6,Currecny_M!$A$1:$P$10,MATCH(Database!C3225,Currecny_M!$A$1:$P$1,0),FALSE)</f>
        <v>1</v>
      </c>
      <c r="L3225" s="82">
        <f t="shared" si="152"/>
        <v>4.4053799999999992</v>
      </c>
      <c r="M3225" s="82">
        <f>((E3225/$F$1)*VLOOKUP(N3225,Currecny_M!$A$1:$P$10,MATCH(Database!C3225,Currecny_M!$A$1:$P$1,0),FALSE))/VLOOKUP('Cover page'!$B$6,Currecny_M!$A$1:$P$10,MATCH(Database!C3225,Currecny_M!$A$1:$P$1,0),FALSE)</f>
        <v>4.4053799999999992</v>
      </c>
      <c r="N3225" s="6" t="str">
        <f>VLOOKUP(B3225,Master!$A$2:$C$11,3,FALSE)</f>
        <v>Euro</v>
      </c>
      <c r="O3225" s="6" t="str">
        <f>VLOOKUP(B3225,Master!$A$2:$C$11,2,FALSE)</f>
        <v>Europe</v>
      </c>
      <c r="Q3225" s="39" t="str">
        <f>VLOOKUP(D3225,GL_Master!$A$1:$D$80,2,FALSE)</f>
        <v>PL</v>
      </c>
      <c r="R3225" s="39" t="str">
        <f>VLOOKUP(D3225,GL_Master!$A$1:$D$80,3,FALSE)</f>
        <v>Communication &amp; internet exp</v>
      </c>
      <c r="S3225" s="39" t="str">
        <f>VLOOKUP(D3225,GL_Master!$A$1:$D$80,4,FALSE)</f>
        <v>Communication cost</v>
      </c>
    </row>
    <row r="3226" spans="1:19" x14ac:dyDescent="0.25">
      <c r="A3226" s="39" t="s">
        <v>262</v>
      </c>
      <c r="B3226" s="39" t="s">
        <v>239</v>
      </c>
      <c r="C3226" s="7">
        <v>44044</v>
      </c>
      <c r="D3226" s="39" t="s">
        <v>41</v>
      </c>
      <c r="E3226" s="39">
        <v>26</v>
      </c>
      <c r="F3226" s="82">
        <f t="shared" si="150"/>
        <v>2.5999999999999999E-2</v>
      </c>
      <c r="G3226" s="39">
        <f>VLOOKUP(N3226,Currecny_M!$A$1:$P$10,2,FALSE)</f>
        <v>83</v>
      </c>
      <c r="H3226" s="39">
        <f>MATCH(C3226,Currecny_M!$A$1:$P$1,0)</f>
        <v>6</v>
      </c>
      <c r="I3226" s="39">
        <f>VLOOKUP(N3226,Currecny_M!$A$1:$P$10,MATCH(Database!C3226,Currecny_M!$A$1:$P$1,0),FALSE)</f>
        <v>86.38</v>
      </c>
      <c r="J3226" s="82">
        <f t="shared" si="151"/>
        <v>2.2458799999999997</v>
      </c>
      <c r="K3226" s="39">
        <f>VLOOKUP('Cover page'!$B$6,Currecny_M!$A$1:$P$10,MATCH(Database!C3226,Currecny_M!$A$1:$P$1,0),FALSE)</f>
        <v>1</v>
      </c>
      <c r="L3226" s="82">
        <f t="shared" si="152"/>
        <v>2.2458799999999997</v>
      </c>
      <c r="M3226" s="82">
        <f>((E3226/$F$1)*VLOOKUP(N3226,Currecny_M!$A$1:$P$10,MATCH(Database!C3226,Currecny_M!$A$1:$P$1,0),FALSE))/VLOOKUP('Cover page'!$B$6,Currecny_M!$A$1:$P$10,MATCH(Database!C3226,Currecny_M!$A$1:$P$1,0),FALSE)</f>
        <v>2.2458799999999997</v>
      </c>
      <c r="N3226" s="6" t="str">
        <f>VLOOKUP(B3226,Master!$A$2:$C$11,3,FALSE)</f>
        <v>Euro</v>
      </c>
      <c r="O3226" s="6" t="str">
        <f>VLOOKUP(B3226,Master!$A$2:$C$11,2,FALSE)</f>
        <v>Europe</v>
      </c>
      <c r="Q3226" s="39" t="str">
        <f>VLOOKUP(D3226,GL_Master!$A$1:$D$80,2,FALSE)</f>
        <v>PL</v>
      </c>
      <c r="R3226" s="39" t="str">
        <f>VLOOKUP(D3226,GL_Master!$A$1:$D$80,3,FALSE)</f>
        <v>Communication &amp; internet exp</v>
      </c>
      <c r="S3226" s="39" t="str">
        <f>VLOOKUP(D3226,GL_Master!$A$1:$D$80,4,FALSE)</f>
        <v>Communication cost</v>
      </c>
    </row>
    <row r="3227" spans="1:19" x14ac:dyDescent="0.25">
      <c r="A3227" s="39" t="s">
        <v>262</v>
      </c>
      <c r="B3227" s="39" t="s">
        <v>239</v>
      </c>
      <c r="C3227" s="7">
        <v>44044</v>
      </c>
      <c r="D3227" s="39" t="s">
        <v>103</v>
      </c>
      <c r="E3227" s="39">
        <v>49</v>
      </c>
      <c r="F3227" s="82">
        <f t="shared" si="150"/>
        <v>4.9000000000000002E-2</v>
      </c>
      <c r="G3227" s="39">
        <f>VLOOKUP(N3227,Currecny_M!$A$1:$P$10,2,FALSE)</f>
        <v>83</v>
      </c>
      <c r="H3227" s="39">
        <f>MATCH(C3227,Currecny_M!$A$1:$P$1,0)</f>
        <v>6</v>
      </c>
      <c r="I3227" s="39">
        <f>VLOOKUP(N3227,Currecny_M!$A$1:$P$10,MATCH(Database!C3227,Currecny_M!$A$1:$P$1,0),FALSE)</f>
        <v>86.38</v>
      </c>
      <c r="J3227" s="82">
        <f t="shared" si="151"/>
        <v>4.2326199999999998</v>
      </c>
      <c r="K3227" s="39">
        <f>VLOOKUP('Cover page'!$B$6,Currecny_M!$A$1:$P$10,MATCH(Database!C3227,Currecny_M!$A$1:$P$1,0),FALSE)</f>
        <v>1</v>
      </c>
      <c r="L3227" s="82">
        <f t="shared" si="152"/>
        <v>4.2326199999999998</v>
      </c>
      <c r="M3227" s="82">
        <f>((E3227/$F$1)*VLOOKUP(N3227,Currecny_M!$A$1:$P$10,MATCH(Database!C3227,Currecny_M!$A$1:$P$1,0),FALSE))/VLOOKUP('Cover page'!$B$6,Currecny_M!$A$1:$P$10,MATCH(Database!C3227,Currecny_M!$A$1:$P$1,0),FALSE)</f>
        <v>4.2326199999999998</v>
      </c>
      <c r="N3227" s="6" t="str">
        <f>VLOOKUP(B3227,Master!$A$2:$C$11,3,FALSE)</f>
        <v>Euro</v>
      </c>
      <c r="O3227" s="6" t="str">
        <f>VLOOKUP(B3227,Master!$A$2:$C$11,2,FALSE)</f>
        <v>Europe</v>
      </c>
      <c r="Q3227" s="39" t="str">
        <f>VLOOKUP(D3227,GL_Master!$A$1:$D$80,2,FALSE)</f>
        <v>PL</v>
      </c>
      <c r="R3227" s="39" t="str">
        <f>VLOOKUP(D3227,GL_Master!$A$1:$D$80,3,FALSE)</f>
        <v>Communication &amp; internet exp</v>
      </c>
      <c r="S3227" s="39" t="str">
        <f>VLOOKUP(D3227,GL_Master!$A$1:$D$80,4,FALSE)</f>
        <v>Communication cost</v>
      </c>
    </row>
    <row r="3228" spans="1:19" x14ac:dyDescent="0.25">
      <c r="A3228" s="39" t="s">
        <v>262</v>
      </c>
      <c r="B3228" s="39" t="s">
        <v>239</v>
      </c>
      <c r="C3228" s="7">
        <v>44044</v>
      </c>
      <c r="D3228" s="39" t="s">
        <v>104</v>
      </c>
      <c r="E3228" s="39">
        <v>77</v>
      </c>
      <c r="F3228" s="82">
        <f t="shared" si="150"/>
        <v>7.6999999999999999E-2</v>
      </c>
      <c r="G3228" s="39">
        <f>VLOOKUP(N3228,Currecny_M!$A$1:$P$10,2,FALSE)</f>
        <v>83</v>
      </c>
      <c r="H3228" s="39">
        <f>MATCH(C3228,Currecny_M!$A$1:$P$1,0)</f>
        <v>6</v>
      </c>
      <c r="I3228" s="39">
        <f>VLOOKUP(N3228,Currecny_M!$A$1:$P$10,MATCH(Database!C3228,Currecny_M!$A$1:$P$1,0),FALSE)</f>
        <v>86.38</v>
      </c>
      <c r="J3228" s="82">
        <f t="shared" si="151"/>
        <v>6.6512599999999997</v>
      </c>
      <c r="K3228" s="39">
        <f>VLOOKUP('Cover page'!$B$6,Currecny_M!$A$1:$P$10,MATCH(Database!C3228,Currecny_M!$A$1:$P$1,0),FALSE)</f>
        <v>1</v>
      </c>
      <c r="L3228" s="82">
        <f t="shared" si="152"/>
        <v>6.6512599999999997</v>
      </c>
      <c r="M3228" s="82">
        <f>((E3228/$F$1)*VLOOKUP(N3228,Currecny_M!$A$1:$P$10,MATCH(Database!C3228,Currecny_M!$A$1:$P$1,0),FALSE))/VLOOKUP('Cover page'!$B$6,Currecny_M!$A$1:$P$10,MATCH(Database!C3228,Currecny_M!$A$1:$P$1,0),FALSE)</f>
        <v>6.6512599999999997</v>
      </c>
      <c r="N3228" s="6" t="str">
        <f>VLOOKUP(B3228,Master!$A$2:$C$11,3,FALSE)</f>
        <v>Euro</v>
      </c>
      <c r="O3228" s="6" t="str">
        <f>VLOOKUP(B3228,Master!$A$2:$C$11,2,FALSE)</f>
        <v>Europe</v>
      </c>
      <c r="Q3228" s="39" t="str">
        <f>VLOOKUP(D3228,GL_Master!$A$1:$D$80,2,FALSE)</f>
        <v>PL</v>
      </c>
      <c r="R3228" s="39" t="str">
        <f>VLOOKUP(D3228,GL_Master!$A$1:$D$80,3,FALSE)</f>
        <v>Legal &amp; Professional expenses</v>
      </c>
      <c r="S3228" s="39" t="str">
        <f>VLOOKUP(D3228,GL_Master!$A$1:$D$80,4,FALSE)</f>
        <v>Professional Fees - Others</v>
      </c>
    </row>
    <row r="3229" spans="1:19" x14ac:dyDescent="0.25">
      <c r="A3229" s="39" t="s">
        <v>262</v>
      </c>
      <c r="B3229" s="39" t="s">
        <v>239</v>
      </c>
      <c r="C3229" s="7">
        <v>44044</v>
      </c>
      <c r="D3229" s="39" t="s">
        <v>105</v>
      </c>
      <c r="E3229" s="39">
        <v>53</v>
      </c>
      <c r="F3229" s="82">
        <f t="shared" si="150"/>
        <v>5.2999999999999999E-2</v>
      </c>
      <c r="G3229" s="39">
        <f>VLOOKUP(N3229,Currecny_M!$A$1:$P$10,2,FALSE)</f>
        <v>83</v>
      </c>
      <c r="H3229" s="39">
        <f>MATCH(C3229,Currecny_M!$A$1:$P$1,0)</f>
        <v>6</v>
      </c>
      <c r="I3229" s="39">
        <f>VLOOKUP(N3229,Currecny_M!$A$1:$P$10,MATCH(Database!C3229,Currecny_M!$A$1:$P$1,0),FALSE)</f>
        <v>86.38</v>
      </c>
      <c r="J3229" s="82">
        <f t="shared" si="151"/>
        <v>4.5781399999999994</v>
      </c>
      <c r="K3229" s="39">
        <f>VLOOKUP('Cover page'!$B$6,Currecny_M!$A$1:$P$10,MATCH(Database!C3229,Currecny_M!$A$1:$P$1,0),FALSE)</f>
        <v>1</v>
      </c>
      <c r="L3229" s="82">
        <f t="shared" si="152"/>
        <v>4.5781399999999994</v>
      </c>
      <c r="M3229" s="82">
        <f>((E3229/$F$1)*VLOOKUP(N3229,Currecny_M!$A$1:$P$10,MATCH(Database!C3229,Currecny_M!$A$1:$P$1,0),FALSE))/VLOOKUP('Cover page'!$B$6,Currecny_M!$A$1:$P$10,MATCH(Database!C3229,Currecny_M!$A$1:$P$1,0),FALSE)</f>
        <v>4.5781399999999994</v>
      </c>
      <c r="N3229" s="6" t="str">
        <f>VLOOKUP(B3229,Master!$A$2:$C$11,3,FALSE)</f>
        <v>Euro</v>
      </c>
      <c r="O3229" s="6" t="str">
        <f>VLOOKUP(B3229,Master!$A$2:$C$11,2,FALSE)</f>
        <v>Europe</v>
      </c>
      <c r="Q3229" s="39" t="str">
        <f>VLOOKUP(D3229,GL_Master!$A$1:$D$80,2,FALSE)</f>
        <v>PL</v>
      </c>
      <c r="R3229" s="39" t="str">
        <f>VLOOKUP(D3229,GL_Master!$A$1:$D$80,3,FALSE)</f>
        <v>Travelling and conveyance</v>
      </c>
      <c r="S3229" s="39" t="str">
        <f>VLOOKUP(D3229,GL_Master!$A$1:$D$80,4,FALSE)</f>
        <v>Car hiring and rental services</v>
      </c>
    </row>
    <row r="3230" spans="1:19" x14ac:dyDescent="0.25">
      <c r="A3230" s="39" t="s">
        <v>262</v>
      </c>
      <c r="B3230" s="39" t="s">
        <v>239</v>
      </c>
      <c r="C3230" s="7">
        <v>44044</v>
      </c>
      <c r="D3230" s="39" t="s">
        <v>106</v>
      </c>
      <c r="E3230" s="39">
        <v>25</v>
      </c>
      <c r="F3230" s="82">
        <f t="shared" si="150"/>
        <v>2.5000000000000001E-2</v>
      </c>
      <c r="G3230" s="39">
        <f>VLOOKUP(N3230,Currecny_M!$A$1:$P$10,2,FALSE)</f>
        <v>83</v>
      </c>
      <c r="H3230" s="39">
        <f>MATCH(C3230,Currecny_M!$A$1:$P$1,0)</f>
        <v>6</v>
      </c>
      <c r="I3230" s="39">
        <f>VLOOKUP(N3230,Currecny_M!$A$1:$P$10,MATCH(Database!C3230,Currecny_M!$A$1:$P$1,0),FALSE)</f>
        <v>86.38</v>
      </c>
      <c r="J3230" s="82">
        <f t="shared" si="151"/>
        <v>2.1595</v>
      </c>
      <c r="K3230" s="39">
        <f>VLOOKUP('Cover page'!$B$6,Currecny_M!$A$1:$P$10,MATCH(Database!C3230,Currecny_M!$A$1:$P$1,0),FALSE)</f>
        <v>1</v>
      </c>
      <c r="L3230" s="82">
        <f t="shared" si="152"/>
        <v>2.1595</v>
      </c>
      <c r="M3230" s="82">
        <f>((E3230/$F$1)*VLOOKUP(N3230,Currecny_M!$A$1:$P$10,MATCH(Database!C3230,Currecny_M!$A$1:$P$1,0),FALSE))/VLOOKUP('Cover page'!$B$6,Currecny_M!$A$1:$P$10,MATCH(Database!C3230,Currecny_M!$A$1:$P$1,0),FALSE)</f>
        <v>2.1595</v>
      </c>
      <c r="N3230" s="6" t="str">
        <f>VLOOKUP(B3230,Master!$A$2:$C$11,3,FALSE)</f>
        <v>Euro</v>
      </c>
      <c r="O3230" s="6" t="str">
        <f>VLOOKUP(B3230,Master!$A$2:$C$11,2,FALSE)</f>
        <v>Europe</v>
      </c>
      <c r="Q3230" s="39" t="str">
        <f>VLOOKUP(D3230,GL_Master!$A$1:$D$80,2,FALSE)</f>
        <v>PL</v>
      </c>
      <c r="R3230" s="39" t="str">
        <f>VLOOKUP(D3230,GL_Master!$A$1:$D$80,3,FALSE)</f>
        <v>Communication &amp; internet exp</v>
      </c>
      <c r="S3230" s="39" t="str">
        <f>VLOOKUP(D3230,GL_Master!$A$1:$D$80,4,FALSE)</f>
        <v>Printing &amp; Stationary</v>
      </c>
    </row>
    <row r="3231" spans="1:19" x14ac:dyDescent="0.25">
      <c r="A3231" s="39" t="s">
        <v>262</v>
      </c>
      <c r="B3231" s="39" t="s">
        <v>239</v>
      </c>
      <c r="C3231" s="7">
        <v>44044</v>
      </c>
      <c r="D3231" s="39" t="s">
        <v>32</v>
      </c>
      <c r="E3231" s="39">
        <v>26</v>
      </c>
      <c r="F3231" s="82">
        <f t="shared" si="150"/>
        <v>2.5999999999999999E-2</v>
      </c>
      <c r="G3231" s="39">
        <f>VLOOKUP(N3231,Currecny_M!$A$1:$P$10,2,FALSE)</f>
        <v>83</v>
      </c>
      <c r="H3231" s="39">
        <f>MATCH(C3231,Currecny_M!$A$1:$P$1,0)</f>
        <v>6</v>
      </c>
      <c r="I3231" s="39">
        <f>VLOOKUP(N3231,Currecny_M!$A$1:$P$10,MATCH(Database!C3231,Currecny_M!$A$1:$P$1,0),FALSE)</f>
        <v>86.38</v>
      </c>
      <c r="J3231" s="82">
        <f t="shared" si="151"/>
        <v>2.2458799999999997</v>
      </c>
      <c r="K3231" s="39">
        <f>VLOOKUP('Cover page'!$B$6,Currecny_M!$A$1:$P$10,MATCH(Database!C3231,Currecny_M!$A$1:$P$1,0),FALSE)</f>
        <v>1</v>
      </c>
      <c r="L3231" s="82">
        <f t="shared" si="152"/>
        <v>2.2458799999999997</v>
      </c>
      <c r="M3231" s="82">
        <f>((E3231/$F$1)*VLOOKUP(N3231,Currecny_M!$A$1:$P$10,MATCH(Database!C3231,Currecny_M!$A$1:$P$1,0),FALSE))/VLOOKUP('Cover page'!$B$6,Currecny_M!$A$1:$P$10,MATCH(Database!C3231,Currecny_M!$A$1:$P$1,0),FALSE)</f>
        <v>2.2458799999999997</v>
      </c>
      <c r="N3231" s="6" t="str">
        <f>VLOOKUP(B3231,Master!$A$2:$C$11,3,FALSE)</f>
        <v>Euro</v>
      </c>
      <c r="O3231" s="6" t="str">
        <f>VLOOKUP(B3231,Master!$A$2:$C$11,2,FALSE)</f>
        <v>Europe</v>
      </c>
      <c r="Q3231" s="39" t="str">
        <f>VLOOKUP(D3231,GL_Master!$A$1:$D$80,2,FALSE)</f>
        <v>PL</v>
      </c>
      <c r="R3231" s="39" t="str">
        <f>VLOOKUP(D3231,GL_Master!$A$1:$D$80,3,FALSE)</f>
        <v>Communication &amp; internet exp</v>
      </c>
      <c r="S3231" s="39" t="str">
        <f>VLOOKUP(D3231,GL_Master!$A$1:$D$80,4,FALSE)</f>
        <v>Printing &amp; Stationary</v>
      </c>
    </row>
    <row r="3232" spans="1:19" x14ac:dyDescent="0.25">
      <c r="A3232" s="39" t="s">
        <v>262</v>
      </c>
      <c r="B3232" s="39" t="s">
        <v>239</v>
      </c>
      <c r="C3232" s="7">
        <v>44044</v>
      </c>
      <c r="D3232" s="39" t="s">
        <v>35</v>
      </c>
      <c r="E3232" s="39">
        <v>73</v>
      </c>
      <c r="F3232" s="82">
        <f t="shared" si="150"/>
        <v>7.2999999999999995E-2</v>
      </c>
      <c r="G3232" s="39">
        <f>VLOOKUP(N3232,Currecny_M!$A$1:$P$10,2,FALSE)</f>
        <v>83</v>
      </c>
      <c r="H3232" s="39">
        <f>MATCH(C3232,Currecny_M!$A$1:$P$1,0)</f>
        <v>6</v>
      </c>
      <c r="I3232" s="39">
        <f>VLOOKUP(N3232,Currecny_M!$A$1:$P$10,MATCH(Database!C3232,Currecny_M!$A$1:$P$1,0),FALSE)</f>
        <v>86.38</v>
      </c>
      <c r="J3232" s="82">
        <f t="shared" si="151"/>
        <v>6.3057399999999992</v>
      </c>
      <c r="K3232" s="39">
        <f>VLOOKUP('Cover page'!$B$6,Currecny_M!$A$1:$P$10,MATCH(Database!C3232,Currecny_M!$A$1:$P$1,0),FALSE)</f>
        <v>1</v>
      </c>
      <c r="L3232" s="82">
        <f t="shared" si="152"/>
        <v>6.3057399999999992</v>
      </c>
      <c r="M3232" s="82">
        <f>((E3232/$F$1)*VLOOKUP(N3232,Currecny_M!$A$1:$P$10,MATCH(Database!C3232,Currecny_M!$A$1:$P$1,0),FALSE))/VLOOKUP('Cover page'!$B$6,Currecny_M!$A$1:$P$10,MATCH(Database!C3232,Currecny_M!$A$1:$P$1,0),FALSE)</f>
        <v>6.3057399999999992</v>
      </c>
      <c r="N3232" s="6" t="str">
        <f>VLOOKUP(B3232,Master!$A$2:$C$11,3,FALSE)</f>
        <v>Euro</v>
      </c>
      <c r="O3232" s="6" t="str">
        <f>VLOOKUP(B3232,Master!$A$2:$C$11,2,FALSE)</f>
        <v>Europe</v>
      </c>
      <c r="Q3232" s="39" t="str">
        <f>VLOOKUP(D3232,GL_Master!$A$1:$D$80,2,FALSE)</f>
        <v>PL</v>
      </c>
      <c r="R3232" s="39" t="str">
        <f>VLOOKUP(D3232,GL_Master!$A$1:$D$80,3,FALSE)</f>
        <v>Security Expenses</v>
      </c>
      <c r="S3232" s="39" t="str">
        <f>VLOOKUP(D3232,GL_Master!$A$1:$D$80,4,FALSE)</f>
        <v>Security Expenses others</v>
      </c>
    </row>
    <row r="3233" spans="1:19" x14ac:dyDescent="0.25">
      <c r="A3233" s="39" t="s">
        <v>262</v>
      </c>
      <c r="B3233" s="39" t="s">
        <v>239</v>
      </c>
      <c r="C3233" s="7">
        <v>44044</v>
      </c>
      <c r="D3233" s="39" t="s">
        <v>38</v>
      </c>
      <c r="E3233" s="39">
        <v>25</v>
      </c>
      <c r="F3233" s="82">
        <f t="shared" si="150"/>
        <v>2.5000000000000001E-2</v>
      </c>
      <c r="G3233" s="39">
        <f>VLOOKUP(N3233,Currecny_M!$A$1:$P$10,2,FALSE)</f>
        <v>83</v>
      </c>
      <c r="H3233" s="39">
        <f>MATCH(C3233,Currecny_M!$A$1:$P$1,0)</f>
        <v>6</v>
      </c>
      <c r="I3233" s="39">
        <f>VLOOKUP(N3233,Currecny_M!$A$1:$P$10,MATCH(Database!C3233,Currecny_M!$A$1:$P$1,0),FALSE)</f>
        <v>86.38</v>
      </c>
      <c r="J3233" s="82">
        <f t="shared" si="151"/>
        <v>2.1595</v>
      </c>
      <c r="K3233" s="39">
        <f>VLOOKUP('Cover page'!$B$6,Currecny_M!$A$1:$P$10,MATCH(Database!C3233,Currecny_M!$A$1:$P$1,0),FALSE)</f>
        <v>1</v>
      </c>
      <c r="L3233" s="82">
        <f t="shared" si="152"/>
        <v>2.1595</v>
      </c>
      <c r="M3233" s="82">
        <f>((E3233/$F$1)*VLOOKUP(N3233,Currecny_M!$A$1:$P$10,MATCH(Database!C3233,Currecny_M!$A$1:$P$1,0),FALSE))/VLOOKUP('Cover page'!$B$6,Currecny_M!$A$1:$P$10,MATCH(Database!C3233,Currecny_M!$A$1:$P$1,0),FALSE)</f>
        <v>2.1595</v>
      </c>
      <c r="N3233" s="6" t="str">
        <f>VLOOKUP(B3233,Master!$A$2:$C$11,3,FALSE)</f>
        <v>Euro</v>
      </c>
      <c r="O3233" s="6" t="str">
        <f>VLOOKUP(B3233,Master!$A$2:$C$11,2,FALSE)</f>
        <v>Europe</v>
      </c>
      <c r="Q3233" s="39" t="str">
        <f>VLOOKUP(D3233,GL_Master!$A$1:$D$80,2,FALSE)</f>
        <v>PL</v>
      </c>
      <c r="R3233" s="39" t="str">
        <f>VLOOKUP(D3233,GL_Master!$A$1:$D$80,3,FALSE)</f>
        <v>House Keeping Expenses</v>
      </c>
      <c r="S3233" s="39" t="str">
        <f>VLOOKUP(D3233,GL_Master!$A$1:$D$80,4,FALSE)</f>
        <v>House Keeping Expenses</v>
      </c>
    </row>
    <row r="3234" spans="1:19" x14ac:dyDescent="0.25">
      <c r="A3234" s="39" t="s">
        <v>262</v>
      </c>
      <c r="B3234" s="39" t="s">
        <v>239</v>
      </c>
      <c r="C3234" s="7">
        <v>44044</v>
      </c>
      <c r="D3234" s="39" t="s">
        <v>107</v>
      </c>
      <c r="E3234" s="39">
        <v>26</v>
      </c>
      <c r="F3234" s="82">
        <f t="shared" si="150"/>
        <v>2.5999999999999999E-2</v>
      </c>
      <c r="G3234" s="39">
        <f>VLOOKUP(N3234,Currecny_M!$A$1:$P$10,2,FALSE)</f>
        <v>83</v>
      </c>
      <c r="H3234" s="39">
        <f>MATCH(C3234,Currecny_M!$A$1:$P$1,0)</f>
        <v>6</v>
      </c>
      <c r="I3234" s="39">
        <f>VLOOKUP(N3234,Currecny_M!$A$1:$P$10,MATCH(Database!C3234,Currecny_M!$A$1:$P$1,0),FALSE)</f>
        <v>86.38</v>
      </c>
      <c r="J3234" s="82">
        <f t="shared" si="151"/>
        <v>2.2458799999999997</v>
      </c>
      <c r="K3234" s="39">
        <f>VLOOKUP('Cover page'!$B$6,Currecny_M!$A$1:$P$10,MATCH(Database!C3234,Currecny_M!$A$1:$P$1,0),FALSE)</f>
        <v>1</v>
      </c>
      <c r="L3234" s="82">
        <f t="shared" si="152"/>
        <v>2.2458799999999997</v>
      </c>
      <c r="M3234" s="82">
        <f>((E3234/$F$1)*VLOOKUP(N3234,Currecny_M!$A$1:$P$10,MATCH(Database!C3234,Currecny_M!$A$1:$P$1,0),FALSE))/VLOOKUP('Cover page'!$B$6,Currecny_M!$A$1:$P$10,MATCH(Database!C3234,Currecny_M!$A$1:$P$1,0),FALSE)</f>
        <v>2.2458799999999997</v>
      </c>
      <c r="N3234" s="6" t="str">
        <f>VLOOKUP(B3234,Master!$A$2:$C$11,3,FALSE)</f>
        <v>Euro</v>
      </c>
      <c r="O3234" s="6" t="str">
        <f>VLOOKUP(B3234,Master!$A$2:$C$11,2,FALSE)</f>
        <v>Europe</v>
      </c>
      <c r="Q3234" s="39" t="str">
        <f>VLOOKUP(D3234,GL_Master!$A$1:$D$80,2,FALSE)</f>
        <v>PL</v>
      </c>
      <c r="R3234" s="39" t="str">
        <f>VLOOKUP(D3234,GL_Master!$A$1:$D$80,3,FALSE)</f>
        <v>Misc. expenses</v>
      </c>
      <c r="S3234" s="39" t="str">
        <f>VLOOKUP(D3234,GL_Master!$A$1:$D$80,4,FALSE)</f>
        <v>Repair &amp; Maintenance</v>
      </c>
    </row>
    <row r="3235" spans="1:19" x14ac:dyDescent="0.25">
      <c r="A3235" s="39" t="s">
        <v>262</v>
      </c>
      <c r="B3235" s="39" t="s">
        <v>239</v>
      </c>
      <c r="C3235" s="7">
        <v>44044</v>
      </c>
      <c r="D3235" s="39" t="s">
        <v>108</v>
      </c>
      <c r="E3235" s="39">
        <v>27</v>
      </c>
      <c r="F3235" s="82">
        <f t="shared" si="150"/>
        <v>2.7E-2</v>
      </c>
      <c r="G3235" s="39">
        <f>VLOOKUP(N3235,Currecny_M!$A$1:$P$10,2,FALSE)</f>
        <v>83</v>
      </c>
      <c r="H3235" s="39">
        <f>MATCH(C3235,Currecny_M!$A$1:$P$1,0)</f>
        <v>6</v>
      </c>
      <c r="I3235" s="39">
        <f>VLOOKUP(N3235,Currecny_M!$A$1:$P$10,MATCH(Database!C3235,Currecny_M!$A$1:$P$1,0),FALSE)</f>
        <v>86.38</v>
      </c>
      <c r="J3235" s="82">
        <f t="shared" si="151"/>
        <v>2.3322599999999998</v>
      </c>
      <c r="K3235" s="39">
        <f>VLOOKUP('Cover page'!$B$6,Currecny_M!$A$1:$P$10,MATCH(Database!C3235,Currecny_M!$A$1:$P$1,0),FALSE)</f>
        <v>1</v>
      </c>
      <c r="L3235" s="82">
        <f t="shared" si="152"/>
        <v>2.3322599999999998</v>
      </c>
      <c r="M3235" s="82">
        <f>((E3235/$F$1)*VLOOKUP(N3235,Currecny_M!$A$1:$P$10,MATCH(Database!C3235,Currecny_M!$A$1:$P$1,0),FALSE))/VLOOKUP('Cover page'!$B$6,Currecny_M!$A$1:$P$10,MATCH(Database!C3235,Currecny_M!$A$1:$P$1,0),FALSE)</f>
        <v>2.3322599999999998</v>
      </c>
      <c r="N3235" s="6" t="str">
        <f>VLOOKUP(B3235,Master!$A$2:$C$11,3,FALSE)</f>
        <v>Euro</v>
      </c>
      <c r="O3235" s="6" t="str">
        <f>VLOOKUP(B3235,Master!$A$2:$C$11,2,FALSE)</f>
        <v>Europe</v>
      </c>
      <c r="Q3235" s="39" t="str">
        <f>VLOOKUP(D3235,GL_Master!$A$1:$D$80,2,FALSE)</f>
        <v>PL</v>
      </c>
      <c r="R3235" s="39" t="str">
        <f>VLOOKUP(D3235,GL_Master!$A$1:$D$80,3,FALSE)</f>
        <v>Misc. expenses</v>
      </c>
      <c r="S3235" s="39" t="str">
        <f>VLOOKUP(D3235,GL_Master!$A$1:$D$80,4,FALSE)</f>
        <v>Repair &amp; Maintenance</v>
      </c>
    </row>
    <row r="3236" spans="1:19" x14ac:dyDescent="0.25">
      <c r="A3236" s="39" t="s">
        <v>262</v>
      </c>
      <c r="B3236" s="39" t="s">
        <v>239</v>
      </c>
      <c r="C3236" s="7">
        <v>44044</v>
      </c>
      <c r="D3236" s="39" t="s">
        <v>9</v>
      </c>
      <c r="E3236" s="39">
        <v>221</v>
      </c>
      <c r="F3236" s="82">
        <f t="shared" si="150"/>
        <v>0.221</v>
      </c>
      <c r="G3236" s="39">
        <f>VLOOKUP(N3236,Currecny_M!$A$1:$P$10,2,FALSE)</f>
        <v>83</v>
      </c>
      <c r="H3236" s="39">
        <f>MATCH(C3236,Currecny_M!$A$1:$P$1,0)</f>
        <v>6</v>
      </c>
      <c r="I3236" s="39">
        <f>VLOOKUP(N3236,Currecny_M!$A$1:$P$10,MATCH(Database!C3236,Currecny_M!$A$1:$P$1,0),FALSE)</f>
        <v>86.38</v>
      </c>
      <c r="J3236" s="82">
        <f t="shared" si="151"/>
        <v>19.089980000000001</v>
      </c>
      <c r="K3236" s="39">
        <f>VLOOKUP('Cover page'!$B$6,Currecny_M!$A$1:$P$10,MATCH(Database!C3236,Currecny_M!$A$1:$P$1,0),FALSE)</f>
        <v>1</v>
      </c>
      <c r="L3236" s="82">
        <f t="shared" si="152"/>
        <v>19.089980000000001</v>
      </c>
      <c r="M3236" s="82">
        <f>((E3236/$F$1)*VLOOKUP(N3236,Currecny_M!$A$1:$P$10,MATCH(Database!C3236,Currecny_M!$A$1:$P$1,0),FALSE))/VLOOKUP('Cover page'!$B$6,Currecny_M!$A$1:$P$10,MATCH(Database!C3236,Currecny_M!$A$1:$P$1,0),FALSE)</f>
        <v>19.089980000000001</v>
      </c>
      <c r="N3236" s="6" t="str">
        <f>VLOOKUP(B3236,Master!$A$2:$C$11,3,FALSE)</f>
        <v>Euro</v>
      </c>
      <c r="O3236" s="6" t="str">
        <f>VLOOKUP(B3236,Master!$A$2:$C$11,2,FALSE)</f>
        <v>Europe</v>
      </c>
      <c r="Q3236" s="39" t="str">
        <f>VLOOKUP(D3236,GL_Master!$A$1:$D$80,2,FALSE)</f>
        <v>PL</v>
      </c>
      <c r="R3236" s="39" t="str">
        <f>VLOOKUP(D3236,GL_Master!$A$1:$D$80,3,FALSE)</f>
        <v>Rent</v>
      </c>
      <c r="S3236" s="39" t="str">
        <f>VLOOKUP(D3236,GL_Master!$A$1:$D$80,4,FALSE)</f>
        <v>Office Rent</v>
      </c>
    </row>
    <row r="3237" spans="1:19" x14ac:dyDescent="0.25">
      <c r="A3237" s="39" t="s">
        <v>262</v>
      </c>
      <c r="B3237" s="39" t="s">
        <v>239</v>
      </c>
      <c r="C3237" s="7">
        <v>44044</v>
      </c>
      <c r="D3237" s="39" t="s">
        <v>109</v>
      </c>
      <c r="E3237" s="39">
        <v>-125</v>
      </c>
      <c r="F3237" s="82">
        <f t="shared" si="150"/>
        <v>-0.125</v>
      </c>
      <c r="G3237" s="39">
        <f>VLOOKUP(N3237,Currecny_M!$A$1:$P$10,2,FALSE)</f>
        <v>83</v>
      </c>
      <c r="H3237" s="39">
        <f>MATCH(C3237,Currecny_M!$A$1:$P$1,0)</f>
        <v>6</v>
      </c>
      <c r="I3237" s="39">
        <f>VLOOKUP(N3237,Currecny_M!$A$1:$P$10,MATCH(Database!C3237,Currecny_M!$A$1:$P$1,0),FALSE)</f>
        <v>86.38</v>
      </c>
      <c r="J3237" s="82">
        <f t="shared" si="151"/>
        <v>-10.797499999999999</v>
      </c>
      <c r="K3237" s="39">
        <f>VLOOKUP('Cover page'!$B$6,Currecny_M!$A$1:$P$10,MATCH(Database!C3237,Currecny_M!$A$1:$P$1,0),FALSE)</f>
        <v>1</v>
      </c>
      <c r="L3237" s="82">
        <f t="shared" si="152"/>
        <v>-10.797499999999999</v>
      </c>
      <c r="M3237" s="82">
        <f>((E3237/$F$1)*VLOOKUP(N3237,Currecny_M!$A$1:$P$10,MATCH(Database!C3237,Currecny_M!$A$1:$P$1,0),FALSE))/VLOOKUP('Cover page'!$B$6,Currecny_M!$A$1:$P$10,MATCH(Database!C3237,Currecny_M!$A$1:$P$1,0),FALSE)</f>
        <v>-10.797499999999999</v>
      </c>
      <c r="N3237" s="6" t="str">
        <f>VLOOKUP(B3237,Master!$A$2:$C$11,3,FALSE)</f>
        <v>Euro</v>
      </c>
      <c r="O3237" s="6" t="str">
        <f>VLOOKUP(B3237,Master!$A$2:$C$11,2,FALSE)</f>
        <v>Europe</v>
      </c>
      <c r="Q3237" s="39" t="str">
        <f>VLOOKUP(D3237,GL_Master!$A$1:$D$80,2,FALSE)</f>
        <v>PL</v>
      </c>
      <c r="R3237" s="39" t="str">
        <f>VLOOKUP(D3237,GL_Master!$A$1:$D$80,3,FALSE)</f>
        <v>Travelling and conveyance</v>
      </c>
      <c r="S3237" s="39" t="str">
        <f>VLOOKUP(D3237,GL_Master!$A$1:$D$80,4,FALSE)</f>
        <v>Travelling , hotel lodging</v>
      </c>
    </row>
    <row r="3238" spans="1:19" x14ac:dyDescent="0.25">
      <c r="A3238" s="39" t="s">
        <v>262</v>
      </c>
      <c r="B3238" s="39" t="s">
        <v>239</v>
      </c>
      <c r="C3238" s="7">
        <v>44044</v>
      </c>
      <c r="D3238" s="39" t="s">
        <v>110</v>
      </c>
      <c r="E3238" s="39">
        <v>51</v>
      </c>
      <c r="F3238" s="82">
        <f t="shared" si="150"/>
        <v>5.0999999999999997E-2</v>
      </c>
      <c r="G3238" s="39">
        <f>VLOOKUP(N3238,Currecny_M!$A$1:$P$10,2,FALSE)</f>
        <v>83</v>
      </c>
      <c r="H3238" s="39">
        <f>MATCH(C3238,Currecny_M!$A$1:$P$1,0)</f>
        <v>6</v>
      </c>
      <c r="I3238" s="39">
        <f>VLOOKUP(N3238,Currecny_M!$A$1:$P$10,MATCH(Database!C3238,Currecny_M!$A$1:$P$1,0),FALSE)</f>
        <v>86.38</v>
      </c>
      <c r="J3238" s="82">
        <f t="shared" si="151"/>
        <v>4.4053799999999992</v>
      </c>
      <c r="K3238" s="39">
        <f>VLOOKUP('Cover page'!$B$6,Currecny_M!$A$1:$P$10,MATCH(Database!C3238,Currecny_M!$A$1:$P$1,0),FALSE)</f>
        <v>1</v>
      </c>
      <c r="L3238" s="82">
        <f t="shared" si="152"/>
        <v>4.4053799999999992</v>
      </c>
      <c r="M3238" s="82">
        <f>((E3238/$F$1)*VLOOKUP(N3238,Currecny_M!$A$1:$P$10,MATCH(Database!C3238,Currecny_M!$A$1:$P$1,0),FALSE))/VLOOKUP('Cover page'!$B$6,Currecny_M!$A$1:$P$10,MATCH(Database!C3238,Currecny_M!$A$1:$P$1,0),FALSE)</f>
        <v>4.4053799999999992</v>
      </c>
      <c r="N3238" s="6" t="str">
        <f>VLOOKUP(B3238,Master!$A$2:$C$11,3,FALSE)</f>
        <v>Euro</v>
      </c>
      <c r="O3238" s="6" t="str">
        <f>VLOOKUP(B3238,Master!$A$2:$C$11,2,FALSE)</f>
        <v>Europe</v>
      </c>
      <c r="Q3238" s="39" t="str">
        <f>VLOOKUP(D3238,GL_Master!$A$1:$D$80,2,FALSE)</f>
        <v>PL</v>
      </c>
      <c r="R3238" s="39" t="str">
        <f>VLOOKUP(D3238,GL_Master!$A$1:$D$80,3,FALSE)</f>
        <v>Travelling and conveyance</v>
      </c>
      <c r="S3238" s="39" t="str">
        <f>VLOOKUP(D3238,GL_Master!$A$1:$D$80,4,FALSE)</f>
        <v>Travelling , hotel lodging</v>
      </c>
    </row>
    <row r="3239" spans="1:19" x14ac:dyDescent="0.25">
      <c r="A3239" s="39" t="s">
        <v>262</v>
      </c>
      <c r="B3239" s="39" t="s">
        <v>239</v>
      </c>
      <c r="C3239" s="7">
        <v>44044</v>
      </c>
      <c r="D3239" s="39" t="s">
        <v>111</v>
      </c>
      <c r="E3239" s="39">
        <v>26</v>
      </c>
      <c r="F3239" s="82">
        <f t="shared" si="150"/>
        <v>2.5999999999999999E-2</v>
      </c>
      <c r="G3239" s="39">
        <f>VLOOKUP(N3239,Currecny_M!$A$1:$P$10,2,FALSE)</f>
        <v>83</v>
      </c>
      <c r="H3239" s="39">
        <f>MATCH(C3239,Currecny_M!$A$1:$P$1,0)</f>
        <v>6</v>
      </c>
      <c r="I3239" s="39">
        <f>VLOOKUP(N3239,Currecny_M!$A$1:$P$10,MATCH(Database!C3239,Currecny_M!$A$1:$P$1,0),FALSE)</f>
        <v>86.38</v>
      </c>
      <c r="J3239" s="82">
        <f t="shared" si="151"/>
        <v>2.2458799999999997</v>
      </c>
      <c r="K3239" s="39">
        <f>VLOOKUP('Cover page'!$B$6,Currecny_M!$A$1:$P$10,MATCH(Database!C3239,Currecny_M!$A$1:$P$1,0),FALSE)</f>
        <v>1</v>
      </c>
      <c r="L3239" s="82">
        <f t="shared" si="152"/>
        <v>2.2458799999999997</v>
      </c>
      <c r="M3239" s="82">
        <f>((E3239/$F$1)*VLOOKUP(N3239,Currecny_M!$A$1:$P$10,MATCH(Database!C3239,Currecny_M!$A$1:$P$1,0),FALSE))/VLOOKUP('Cover page'!$B$6,Currecny_M!$A$1:$P$10,MATCH(Database!C3239,Currecny_M!$A$1:$P$1,0),FALSE)</f>
        <v>2.2458799999999997</v>
      </c>
      <c r="N3239" s="6" t="str">
        <f>VLOOKUP(B3239,Master!$A$2:$C$11,3,FALSE)</f>
        <v>Euro</v>
      </c>
      <c r="O3239" s="6" t="str">
        <f>VLOOKUP(B3239,Master!$A$2:$C$11,2,FALSE)</f>
        <v>Europe</v>
      </c>
      <c r="Q3239" s="39" t="str">
        <f>VLOOKUP(D3239,GL_Master!$A$1:$D$80,2,FALSE)</f>
        <v>PL</v>
      </c>
      <c r="R3239" s="39" t="str">
        <f>VLOOKUP(D3239,GL_Master!$A$1:$D$80,3,FALSE)</f>
        <v>Legal &amp; Professional expenses</v>
      </c>
      <c r="S3239" s="39" t="str">
        <f>VLOOKUP(D3239,GL_Master!$A$1:$D$80,4,FALSE)</f>
        <v>Professional Fees - Others</v>
      </c>
    </row>
    <row r="3240" spans="1:19" x14ac:dyDescent="0.25">
      <c r="A3240" s="39" t="s">
        <v>262</v>
      </c>
      <c r="B3240" s="39" t="s">
        <v>239</v>
      </c>
      <c r="C3240" s="7">
        <v>44075</v>
      </c>
      <c r="D3240" s="39" t="s">
        <v>112</v>
      </c>
      <c r="E3240" s="39">
        <v>251</v>
      </c>
      <c r="F3240" s="82">
        <f t="shared" si="150"/>
        <v>0.251</v>
      </c>
      <c r="G3240" s="39">
        <f>VLOOKUP(N3240,Currecny_M!$A$1:$P$10,2,FALSE)</f>
        <v>83</v>
      </c>
      <c r="H3240" s="39">
        <f>MATCH(C3240,Currecny_M!$A$1:$P$1,0)</f>
        <v>7</v>
      </c>
      <c r="I3240" s="39">
        <f>VLOOKUP(N3240,Currecny_M!$A$1:$P$10,MATCH(Database!C3240,Currecny_M!$A$1:$P$1,0),FALSE)</f>
        <v>87.24</v>
      </c>
      <c r="J3240" s="82">
        <f t="shared" si="151"/>
        <v>21.89724</v>
      </c>
      <c r="K3240" s="39">
        <f>VLOOKUP('Cover page'!$B$6,Currecny_M!$A$1:$P$10,MATCH(Database!C3240,Currecny_M!$A$1:$P$1,0),FALSE)</f>
        <v>1</v>
      </c>
      <c r="L3240" s="82">
        <f t="shared" si="152"/>
        <v>21.89724</v>
      </c>
      <c r="M3240" s="82">
        <f>((E3240/$F$1)*VLOOKUP(N3240,Currecny_M!$A$1:$P$10,MATCH(Database!C3240,Currecny_M!$A$1:$P$1,0),FALSE))/VLOOKUP('Cover page'!$B$6,Currecny_M!$A$1:$P$10,MATCH(Database!C3240,Currecny_M!$A$1:$P$1,0),FALSE)</f>
        <v>21.89724</v>
      </c>
      <c r="N3240" s="6" t="str">
        <f>VLOOKUP(B3240,Master!$A$2:$C$11,3,FALSE)</f>
        <v>Euro</v>
      </c>
      <c r="O3240" s="6" t="str">
        <f>VLOOKUP(B3240,Master!$A$2:$C$11,2,FALSE)</f>
        <v>Europe</v>
      </c>
      <c r="Q3240" s="39" t="str">
        <f>VLOOKUP(D3240,GL_Master!$A$1:$D$80,2,FALSE)</f>
        <v>PL</v>
      </c>
      <c r="R3240" s="39" t="str">
        <f>VLOOKUP(D3240,GL_Master!$A$1:$D$80,3,FALSE)</f>
        <v>Finance Cost</v>
      </c>
      <c r="S3240" s="39" t="str">
        <f>VLOOKUP(D3240,GL_Master!$A$1:$D$80,4,FALSE)</f>
        <v>Interest expense</v>
      </c>
    </row>
    <row r="3241" spans="1:19" x14ac:dyDescent="0.25">
      <c r="A3241" s="39" t="s">
        <v>262</v>
      </c>
      <c r="B3241" s="39" t="s">
        <v>239</v>
      </c>
      <c r="C3241" s="7">
        <v>44075</v>
      </c>
      <c r="D3241" s="39" t="s">
        <v>25</v>
      </c>
      <c r="E3241" s="39">
        <v>2277</v>
      </c>
      <c r="F3241" s="82">
        <f t="shared" si="150"/>
        <v>2.2770000000000001</v>
      </c>
      <c r="G3241" s="39">
        <f>VLOOKUP(N3241,Currecny_M!$A$1:$P$10,2,FALSE)</f>
        <v>83</v>
      </c>
      <c r="H3241" s="39">
        <f>MATCH(C3241,Currecny_M!$A$1:$P$1,0)</f>
        <v>7</v>
      </c>
      <c r="I3241" s="39">
        <f>VLOOKUP(N3241,Currecny_M!$A$1:$P$10,MATCH(Database!C3241,Currecny_M!$A$1:$P$1,0),FALSE)</f>
        <v>87.24</v>
      </c>
      <c r="J3241" s="82">
        <f t="shared" si="151"/>
        <v>198.64547999999999</v>
      </c>
      <c r="K3241" s="39">
        <f>VLOOKUP('Cover page'!$B$6,Currecny_M!$A$1:$P$10,MATCH(Database!C3241,Currecny_M!$A$1:$P$1,0),FALSE)</f>
        <v>1</v>
      </c>
      <c r="L3241" s="82">
        <f t="shared" si="152"/>
        <v>198.64547999999999</v>
      </c>
      <c r="M3241" s="82">
        <f>((E3241/$F$1)*VLOOKUP(N3241,Currecny_M!$A$1:$P$10,MATCH(Database!C3241,Currecny_M!$A$1:$P$1,0),FALSE))/VLOOKUP('Cover page'!$B$6,Currecny_M!$A$1:$P$10,MATCH(Database!C3241,Currecny_M!$A$1:$P$1,0),FALSE)</f>
        <v>198.64547999999999</v>
      </c>
      <c r="N3241" s="6" t="str">
        <f>VLOOKUP(B3241,Master!$A$2:$C$11,3,FALSE)</f>
        <v>Euro</v>
      </c>
      <c r="O3241" s="6" t="str">
        <f>VLOOKUP(B3241,Master!$A$2:$C$11,2,FALSE)</f>
        <v>Europe</v>
      </c>
      <c r="Q3241" s="39" t="str">
        <f>VLOOKUP(D3241,GL_Master!$A$1:$D$80,2,FALSE)</f>
        <v>PL</v>
      </c>
      <c r="R3241" s="39" t="str">
        <f>VLOOKUP(D3241,GL_Master!$A$1:$D$80,3,FALSE)</f>
        <v>Depreciation</v>
      </c>
      <c r="S3241" s="39" t="str">
        <f>VLOOKUP(D3241,GL_Master!$A$1:$D$80,4,FALSE)</f>
        <v>Depreciation</v>
      </c>
    </row>
    <row r="3242" spans="1:19" x14ac:dyDescent="0.25">
      <c r="A3242" s="39" t="s">
        <v>262</v>
      </c>
      <c r="B3242" s="39" t="s">
        <v>239</v>
      </c>
      <c r="C3242" s="7">
        <v>44075</v>
      </c>
      <c r="D3242" s="39" t="s">
        <v>51</v>
      </c>
      <c r="E3242" s="39">
        <v>-24096</v>
      </c>
      <c r="F3242" s="82">
        <f t="shared" si="150"/>
        <v>-24.096</v>
      </c>
      <c r="G3242" s="39">
        <f>VLOOKUP(N3242,Currecny_M!$A$1:$P$10,2,FALSE)</f>
        <v>83</v>
      </c>
      <c r="H3242" s="39">
        <f>MATCH(C3242,Currecny_M!$A$1:$P$1,0)</f>
        <v>7</v>
      </c>
      <c r="I3242" s="39">
        <f>VLOOKUP(N3242,Currecny_M!$A$1:$P$10,MATCH(Database!C3242,Currecny_M!$A$1:$P$1,0),FALSE)</f>
        <v>87.24</v>
      </c>
      <c r="J3242" s="82">
        <f t="shared" si="151"/>
        <v>-2102.1350399999997</v>
      </c>
      <c r="K3242" s="39">
        <f>VLOOKUP('Cover page'!$B$6,Currecny_M!$A$1:$P$10,MATCH(Database!C3242,Currecny_M!$A$1:$P$1,0),FALSE)</f>
        <v>1</v>
      </c>
      <c r="L3242" s="82">
        <f t="shared" si="152"/>
        <v>-2102.1350399999997</v>
      </c>
      <c r="M3242" s="82">
        <f>((E3242/$F$1)*VLOOKUP(N3242,Currecny_M!$A$1:$P$10,MATCH(Database!C3242,Currecny_M!$A$1:$P$1,0),FALSE))/VLOOKUP('Cover page'!$B$6,Currecny_M!$A$1:$P$10,MATCH(Database!C3242,Currecny_M!$A$1:$P$1,0),FALSE)</f>
        <v>-2102.1350399999997</v>
      </c>
      <c r="N3242" s="6" t="str">
        <f>VLOOKUP(B3242,Master!$A$2:$C$11,3,FALSE)</f>
        <v>Euro</v>
      </c>
      <c r="O3242" s="6" t="str">
        <f>VLOOKUP(B3242,Master!$A$2:$C$11,2,FALSE)</f>
        <v>Europe</v>
      </c>
      <c r="Q3242" s="39" t="str">
        <f>VLOOKUP(D3242,GL_Master!$A$1:$D$80,2,FALSE)</f>
        <v>BS</v>
      </c>
      <c r="R3242" s="39" t="str">
        <f>VLOOKUP(D3242,GL_Master!$A$1:$D$80,3,FALSE)</f>
        <v>Share Capital</v>
      </c>
      <c r="S3242" s="39" t="str">
        <f>VLOOKUP(D3242,GL_Master!$A$1:$D$80,4,FALSE)</f>
        <v>Equity shares</v>
      </c>
    </row>
    <row r="3243" spans="1:19" x14ac:dyDescent="0.25">
      <c r="A3243" s="39" t="s">
        <v>262</v>
      </c>
      <c r="B3243" s="39" t="s">
        <v>239</v>
      </c>
      <c r="C3243" s="7">
        <v>44075</v>
      </c>
      <c r="D3243" s="39" t="s">
        <v>52</v>
      </c>
      <c r="E3243" s="39">
        <v>-46169</v>
      </c>
      <c r="F3243" s="82">
        <f t="shared" si="150"/>
        <v>-46.168999999999997</v>
      </c>
      <c r="G3243" s="39">
        <f>VLOOKUP(N3243,Currecny_M!$A$1:$P$10,2,FALSE)</f>
        <v>83</v>
      </c>
      <c r="H3243" s="39">
        <f>MATCH(C3243,Currecny_M!$A$1:$P$1,0)</f>
        <v>7</v>
      </c>
      <c r="I3243" s="39">
        <f>VLOOKUP(N3243,Currecny_M!$A$1:$P$10,MATCH(Database!C3243,Currecny_M!$A$1:$P$1,0),FALSE)</f>
        <v>87.24</v>
      </c>
      <c r="J3243" s="82">
        <f t="shared" si="151"/>
        <v>-4027.7835599999994</v>
      </c>
      <c r="K3243" s="39">
        <f>VLOOKUP('Cover page'!$B$6,Currecny_M!$A$1:$P$10,MATCH(Database!C3243,Currecny_M!$A$1:$P$1,0),FALSE)</f>
        <v>1</v>
      </c>
      <c r="L3243" s="82">
        <f t="shared" si="152"/>
        <v>-4027.7835599999994</v>
      </c>
      <c r="M3243" s="82">
        <f>((E3243/$F$1)*VLOOKUP(N3243,Currecny_M!$A$1:$P$10,MATCH(Database!C3243,Currecny_M!$A$1:$P$1,0),FALSE))/VLOOKUP('Cover page'!$B$6,Currecny_M!$A$1:$P$10,MATCH(Database!C3243,Currecny_M!$A$1:$P$1,0),FALSE)</f>
        <v>-4027.7835599999994</v>
      </c>
      <c r="N3243" s="6" t="str">
        <f>VLOOKUP(B3243,Master!$A$2:$C$11,3,FALSE)</f>
        <v>Euro</v>
      </c>
      <c r="O3243" s="6" t="str">
        <f>VLOOKUP(B3243,Master!$A$2:$C$11,2,FALSE)</f>
        <v>Europe</v>
      </c>
      <c r="Q3243" s="39" t="str">
        <f>VLOOKUP(D3243,GL_Master!$A$1:$D$80,2,FALSE)</f>
        <v>BS</v>
      </c>
      <c r="R3243" s="39" t="str">
        <f>VLOOKUP(D3243,GL_Master!$A$1:$D$80,3,FALSE)</f>
        <v>Reserve and Surplus</v>
      </c>
      <c r="S3243" s="39" t="str">
        <f>VLOOKUP(D3243,GL_Master!$A$1:$D$80,4,FALSE)</f>
        <v>Reserves at the commencement of the year</v>
      </c>
    </row>
    <row r="3244" spans="1:19" x14ac:dyDescent="0.25">
      <c r="A3244" s="39" t="s">
        <v>262</v>
      </c>
      <c r="B3244" s="39" t="s">
        <v>239</v>
      </c>
      <c r="C3244" s="7">
        <v>44075</v>
      </c>
      <c r="D3244" s="39" t="s">
        <v>53</v>
      </c>
      <c r="E3244" s="39">
        <v>-15394</v>
      </c>
      <c r="F3244" s="82">
        <f t="shared" si="150"/>
        <v>-15.394</v>
      </c>
      <c r="G3244" s="39">
        <f>VLOOKUP(N3244,Currecny_M!$A$1:$P$10,2,FALSE)</f>
        <v>83</v>
      </c>
      <c r="H3244" s="39">
        <f>MATCH(C3244,Currecny_M!$A$1:$P$1,0)</f>
        <v>7</v>
      </c>
      <c r="I3244" s="39">
        <f>VLOOKUP(N3244,Currecny_M!$A$1:$P$10,MATCH(Database!C3244,Currecny_M!$A$1:$P$1,0),FALSE)</f>
        <v>87.24</v>
      </c>
      <c r="J3244" s="82">
        <f t="shared" si="151"/>
        <v>-1342.9725599999999</v>
      </c>
      <c r="K3244" s="39">
        <f>VLOOKUP('Cover page'!$B$6,Currecny_M!$A$1:$P$10,MATCH(Database!C3244,Currecny_M!$A$1:$P$1,0),FALSE)</f>
        <v>1</v>
      </c>
      <c r="L3244" s="82">
        <f t="shared" si="152"/>
        <v>-1342.9725599999999</v>
      </c>
      <c r="M3244" s="82">
        <f>((E3244/$F$1)*VLOOKUP(N3244,Currecny_M!$A$1:$P$10,MATCH(Database!C3244,Currecny_M!$A$1:$P$1,0),FALSE))/VLOOKUP('Cover page'!$B$6,Currecny_M!$A$1:$P$10,MATCH(Database!C3244,Currecny_M!$A$1:$P$1,0),FALSE)</f>
        <v>-1342.9725599999999</v>
      </c>
      <c r="N3244" s="6" t="str">
        <f>VLOOKUP(B3244,Master!$A$2:$C$11,3,FALSE)</f>
        <v>Euro</v>
      </c>
      <c r="O3244" s="6" t="str">
        <f>VLOOKUP(B3244,Master!$A$2:$C$11,2,FALSE)</f>
        <v>Europe</v>
      </c>
      <c r="Q3244" s="39" t="str">
        <f>VLOOKUP(D3244,GL_Master!$A$1:$D$80,2,FALSE)</f>
        <v>BS</v>
      </c>
      <c r="R3244" s="39" t="str">
        <f>VLOOKUP(D3244,GL_Master!$A$1:$D$80,3,FALSE)</f>
        <v>Loan Fund</v>
      </c>
      <c r="S3244" s="39" t="str">
        <f>VLOOKUP(D3244,GL_Master!$A$1:$D$80,4,FALSE)</f>
        <v>Term Loan</v>
      </c>
    </row>
    <row r="3245" spans="1:19" x14ac:dyDescent="0.25">
      <c r="A3245" s="39" t="s">
        <v>262</v>
      </c>
      <c r="B3245" s="39" t="s">
        <v>239</v>
      </c>
      <c r="C3245" s="7">
        <v>44075</v>
      </c>
      <c r="D3245" s="39" t="s">
        <v>54</v>
      </c>
      <c r="E3245" s="39">
        <v>50</v>
      </c>
      <c r="F3245" s="82">
        <f t="shared" si="150"/>
        <v>0.05</v>
      </c>
      <c r="G3245" s="39">
        <f>VLOOKUP(N3245,Currecny_M!$A$1:$P$10,2,FALSE)</f>
        <v>83</v>
      </c>
      <c r="H3245" s="39">
        <f>MATCH(C3245,Currecny_M!$A$1:$P$1,0)</f>
        <v>7</v>
      </c>
      <c r="I3245" s="39">
        <f>VLOOKUP(N3245,Currecny_M!$A$1:$P$10,MATCH(Database!C3245,Currecny_M!$A$1:$P$1,0),FALSE)</f>
        <v>87.24</v>
      </c>
      <c r="J3245" s="82">
        <f t="shared" si="151"/>
        <v>4.3620000000000001</v>
      </c>
      <c r="K3245" s="39">
        <f>VLOOKUP('Cover page'!$B$6,Currecny_M!$A$1:$P$10,MATCH(Database!C3245,Currecny_M!$A$1:$P$1,0),FALSE)</f>
        <v>1</v>
      </c>
      <c r="L3245" s="82">
        <f t="shared" si="152"/>
        <v>4.3620000000000001</v>
      </c>
      <c r="M3245" s="82">
        <f>((E3245/$F$1)*VLOOKUP(N3245,Currecny_M!$A$1:$P$10,MATCH(Database!C3245,Currecny_M!$A$1:$P$1,0),FALSE))/VLOOKUP('Cover page'!$B$6,Currecny_M!$A$1:$P$10,MATCH(Database!C3245,Currecny_M!$A$1:$P$1,0),FALSE)</f>
        <v>4.3620000000000001</v>
      </c>
      <c r="N3245" s="6" t="str">
        <f>VLOOKUP(B3245,Master!$A$2:$C$11,3,FALSE)</f>
        <v>Euro</v>
      </c>
      <c r="O3245" s="6" t="str">
        <f>VLOOKUP(B3245,Master!$A$2:$C$11,2,FALSE)</f>
        <v>Europe</v>
      </c>
      <c r="Q3245" s="39" t="str">
        <f>VLOOKUP(D3245,GL_Master!$A$1:$D$80,2,FALSE)</f>
        <v>BS</v>
      </c>
      <c r="R3245" s="39" t="str">
        <f>VLOOKUP(D3245,GL_Master!$A$1:$D$80,3,FALSE)</f>
        <v>Trade Payables</v>
      </c>
      <c r="S3245" s="39" t="str">
        <f>VLOOKUP(D3245,GL_Master!$A$1:$D$80,4,FALSE)</f>
        <v>Trade payable</v>
      </c>
    </row>
    <row r="3246" spans="1:19" x14ac:dyDescent="0.25">
      <c r="A3246" s="39" t="s">
        <v>262</v>
      </c>
      <c r="B3246" s="39" t="s">
        <v>239</v>
      </c>
      <c r="C3246" s="7">
        <v>44075</v>
      </c>
      <c r="D3246" s="39" t="s">
        <v>34</v>
      </c>
      <c r="E3246" s="39">
        <v>-1303</v>
      </c>
      <c r="F3246" s="82">
        <f t="shared" si="150"/>
        <v>-1.3029999999999999</v>
      </c>
      <c r="G3246" s="39">
        <f>VLOOKUP(N3246,Currecny_M!$A$1:$P$10,2,FALSE)</f>
        <v>83</v>
      </c>
      <c r="H3246" s="39">
        <f>MATCH(C3246,Currecny_M!$A$1:$P$1,0)</f>
        <v>7</v>
      </c>
      <c r="I3246" s="39">
        <f>VLOOKUP(N3246,Currecny_M!$A$1:$P$10,MATCH(Database!C3246,Currecny_M!$A$1:$P$1,0),FALSE)</f>
        <v>87.24</v>
      </c>
      <c r="J3246" s="82">
        <f t="shared" si="151"/>
        <v>-113.67371999999999</v>
      </c>
      <c r="K3246" s="39">
        <f>VLOOKUP('Cover page'!$B$6,Currecny_M!$A$1:$P$10,MATCH(Database!C3246,Currecny_M!$A$1:$P$1,0),FALSE)</f>
        <v>1</v>
      </c>
      <c r="L3246" s="82">
        <f t="shared" si="152"/>
        <v>-113.67371999999999</v>
      </c>
      <c r="M3246" s="82">
        <f>((E3246/$F$1)*VLOOKUP(N3246,Currecny_M!$A$1:$P$10,MATCH(Database!C3246,Currecny_M!$A$1:$P$1,0),FALSE))/VLOOKUP('Cover page'!$B$6,Currecny_M!$A$1:$P$10,MATCH(Database!C3246,Currecny_M!$A$1:$P$1,0),FALSE)</f>
        <v>-113.67371999999999</v>
      </c>
      <c r="N3246" s="6" t="str">
        <f>VLOOKUP(B3246,Master!$A$2:$C$11,3,FALSE)</f>
        <v>Euro</v>
      </c>
      <c r="O3246" s="6" t="str">
        <f>VLOOKUP(B3246,Master!$A$2:$C$11,2,FALSE)</f>
        <v>Europe</v>
      </c>
      <c r="Q3246" s="39" t="str">
        <f>VLOOKUP(D3246,GL_Master!$A$1:$D$80,2,FALSE)</f>
        <v>BS</v>
      </c>
      <c r="R3246" s="39" t="str">
        <f>VLOOKUP(D3246,GL_Master!$A$1:$D$80,3,FALSE)</f>
        <v>Provisions</v>
      </c>
      <c r="S3246" s="39" t="str">
        <f>VLOOKUP(D3246,GL_Master!$A$1:$D$80,4,FALSE)</f>
        <v>Expenses payables</v>
      </c>
    </row>
    <row r="3247" spans="1:19" x14ac:dyDescent="0.25">
      <c r="A3247" s="39" t="s">
        <v>262</v>
      </c>
      <c r="B3247" s="39" t="s">
        <v>239</v>
      </c>
      <c r="C3247" s="7">
        <v>44075</v>
      </c>
      <c r="D3247" s="39" t="s">
        <v>18</v>
      </c>
      <c r="E3247" s="39">
        <v>-784</v>
      </c>
      <c r="F3247" s="82">
        <f t="shared" si="150"/>
        <v>-0.78400000000000003</v>
      </c>
      <c r="G3247" s="39">
        <f>VLOOKUP(N3247,Currecny_M!$A$1:$P$10,2,FALSE)</f>
        <v>83</v>
      </c>
      <c r="H3247" s="39">
        <f>MATCH(C3247,Currecny_M!$A$1:$P$1,0)</f>
        <v>7</v>
      </c>
      <c r="I3247" s="39">
        <f>VLOOKUP(N3247,Currecny_M!$A$1:$P$10,MATCH(Database!C3247,Currecny_M!$A$1:$P$1,0),FALSE)</f>
        <v>87.24</v>
      </c>
      <c r="J3247" s="82">
        <f t="shared" si="151"/>
        <v>-68.396159999999995</v>
      </c>
      <c r="K3247" s="39">
        <f>VLOOKUP('Cover page'!$B$6,Currecny_M!$A$1:$P$10,MATCH(Database!C3247,Currecny_M!$A$1:$P$1,0),FALSE)</f>
        <v>1</v>
      </c>
      <c r="L3247" s="82">
        <f t="shared" si="152"/>
        <v>-68.396159999999995</v>
      </c>
      <c r="M3247" s="82">
        <f>((E3247/$F$1)*VLOOKUP(N3247,Currecny_M!$A$1:$P$10,MATCH(Database!C3247,Currecny_M!$A$1:$P$1,0),FALSE))/VLOOKUP('Cover page'!$B$6,Currecny_M!$A$1:$P$10,MATCH(Database!C3247,Currecny_M!$A$1:$P$1,0),FALSE)</f>
        <v>-68.396159999999995</v>
      </c>
      <c r="N3247" s="6" t="str">
        <f>VLOOKUP(B3247,Master!$A$2:$C$11,3,FALSE)</f>
        <v>Euro</v>
      </c>
      <c r="O3247" s="6" t="str">
        <f>VLOOKUP(B3247,Master!$A$2:$C$11,2,FALSE)</f>
        <v>Europe</v>
      </c>
      <c r="Q3247" s="39" t="str">
        <f>VLOOKUP(D3247,GL_Master!$A$1:$D$80,2,FALSE)</f>
        <v>BS</v>
      </c>
      <c r="R3247" s="39" t="str">
        <f>VLOOKUP(D3247,GL_Master!$A$1:$D$80,3,FALSE)</f>
        <v>Other current liabilities</v>
      </c>
      <c r="S3247" s="39" t="str">
        <f>VLOOKUP(D3247,GL_Master!$A$1:$D$80,4,FALSE)</f>
        <v>Employee related liabilities</v>
      </c>
    </row>
    <row r="3248" spans="1:19" x14ac:dyDescent="0.25">
      <c r="A3248" s="39" t="s">
        <v>262</v>
      </c>
      <c r="B3248" s="39" t="s">
        <v>239</v>
      </c>
      <c r="C3248" s="7">
        <v>44075</v>
      </c>
      <c r="D3248" s="39" t="s">
        <v>55</v>
      </c>
      <c r="E3248" s="39">
        <v>-100</v>
      </c>
      <c r="F3248" s="82">
        <f t="shared" si="150"/>
        <v>-0.1</v>
      </c>
      <c r="G3248" s="39">
        <f>VLOOKUP(N3248,Currecny_M!$A$1:$P$10,2,FALSE)</f>
        <v>83</v>
      </c>
      <c r="H3248" s="39">
        <f>MATCH(C3248,Currecny_M!$A$1:$P$1,0)</f>
        <v>7</v>
      </c>
      <c r="I3248" s="39">
        <f>VLOOKUP(N3248,Currecny_M!$A$1:$P$10,MATCH(Database!C3248,Currecny_M!$A$1:$P$1,0),FALSE)</f>
        <v>87.24</v>
      </c>
      <c r="J3248" s="82">
        <f t="shared" si="151"/>
        <v>-8.7240000000000002</v>
      </c>
      <c r="K3248" s="39">
        <f>VLOOKUP('Cover page'!$B$6,Currecny_M!$A$1:$P$10,MATCH(Database!C3248,Currecny_M!$A$1:$P$1,0),FALSE)</f>
        <v>1</v>
      </c>
      <c r="L3248" s="82">
        <f t="shared" si="152"/>
        <v>-8.7240000000000002</v>
      </c>
      <c r="M3248" s="82">
        <f>((E3248/$F$1)*VLOOKUP(N3248,Currecny_M!$A$1:$P$10,MATCH(Database!C3248,Currecny_M!$A$1:$P$1,0),FALSE))/VLOOKUP('Cover page'!$B$6,Currecny_M!$A$1:$P$10,MATCH(Database!C3248,Currecny_M!$A$1:$P$1,0),FALSE)</f>
        <v>-8.7240000000000002</v>
      </c>
      <c r="N3248" s="6" t="str">
        <f>VLOOKUP(B3248,Master!$A$2:$C$11,3,FALSE)</f>
        <v>Euro</v>
      </c>
      <c r="O3248" s="6" t="str">
        <f>VLOOKUP(B3248,Master!$A$2:$C$11,2,FALSE)</f>
        <v>Europe</v>
      </c>
      <c r="Q3248" s="39" t="str">
        <f>VLOOKUP(D3248,GL_Master!$A$1:$D$80,2,FALSE)</f>
        <v>BS</v>
      </c>
      <c r="R3248" s="39" t="str">
        <f>VLOOKUP(D3248,GL_Master!$A$1:$D$80,3,FALSE)</f>
        <v>Other current liabilities</v>
      </c>
      <c r="S3248" s="39" t="str">
        <f>VLOOKUP(D3248,GL_Master!$A$1:$D$80,4,FALSE)</f>
        <v>Security deposit received</v>
      </c>
    </row>
    <row r="3249" spans="1:19" x14ac:dyDescent="0.25">
      <c r="A3249" s="39" t="s">
        <v>262</v>
      </c>
      <c r="B3249" s="39" t="s">
        <v>239</v>
      </c>
      <c r="C3249" s="7">
        <v>44075</v>
      </c>
      <c r="D3249" s="39" t="s">
        <v>56</v>
      </c>
      <c r="E3249" s="39">
        <v>-25</v>
      </c>
      <c r="F3249" s="82">
        <f t="shared" si="150"/>
        <v>-2.5000000000000001E-2</v>
      </c>
      <c r="G3249" s="39">
        <f>VLOOKUP(N3249,Currecny_M!$A$1:$P$10,2,FALSE)</f>
        <v>83</v>
      </c>
      <c r="H3249" s="39">
        <f>MATCH(C3249,Currecny_M!$A$1:$P$1,0)</f>
        <v>7</v>
      </c>
      <c r="I3249" s="39">
        <f>VLOOKUP(N3249,Currecny_M!$A$1:$P$10,MATCH(Database!C3249,Currecny_M!$A$1:$P$1,0),FALSE)</f>
        <v>87.24</v>
      </c>
      <c r="J3249" s="82">
        <f t="shared" si="151"/>
        <v>-2.181</v>
      </c>
      <c r="K3249" s="39">
        <f>VLOOKUP('Cover page'!$B$6,Currecny_M!$A$1:$P$10,MATCH(Database!C3249,Currecny_M!$A$1:$P$1,0),FALSE)</f>
        <v>1</v>
      </c>
      <c r="L3249" s="82">
        <f t="shared" si="152"/>
        <v>-2.181</v>
      </c>
      <c r="M3249" s="82">
        <f>((E3249/$F$1)*VLOOKUP(N3249,Currecny_M!$A$1:$P$10,MATCH(Database!C3249,Currecny_M!$A$1:$P$1,0),FALSE))/VLOOKUP('Cover page'!$B$6,Currecny_M!$A$1:$P$10,MATCH(Database!C3249,Currecny_M!$A$1:$P$1,0),FALSE)</f>
        <v>-2.181</v>
      </c>
      <c r="N3249" s="6" t="str">
        <f>VLOOKUP(B3249,Master!$A$2:$C$11,3,FALSE)</f>
        <v>Euro</v>
      </c>
      <c r="O3249" s="6" t="str">
        <f>VLOOKUP(B3249,Master!$A$2:$C$11,2,FALSE)</f>
        <v>Europe</v>
      </c>
      <c r="Q3249" s="39" t="str">
        <f>VLOOKUP(D3249,GL_Master!$A$1:$D$80,2,FALSE)</f>
        <v>BS</v>
      </c>
      <c r="R3249" s="39" t="str">
        <f>VLOOKUP(D3249,GL_Master!$A$1:$D$80,3,FALSE)</f>
        <v>Other Tax Payables</v>
      </c>
      <c r="S3249" s="39" t="str">
        <f>VLOOKUP(D3249,GL_Master!$A$1:$D$80,4,FALSE)</f>
        <v>Tax deducted at source payable</v>
      </c>
    </row>
    <row r="3250" spans="1:19" x14ac:dyDescent="0.25">
      <c r="A3250" s="39" t="s">
        <v>262</v>
      </c>
      <c r="B3250" s="39" t="s">
        <v>239</v>
      </c>
      <c r="C3250" s="7">
        <v>44075</v>
      </c>
      <c r="D3250" s="39" t="s">
        <v>57</v>
      </c>
      <c r="E3250" s="39">
        <v>-239</v>
      </c>
      <c r="F3250" s="82">
        <f t="shared" si="150"/>
        <v>-0.23899999999999999</v>
      </c>
      <c r="G3250" s="39">
        <f>VLOOKUP(N3250,Currecny_M!$A$1:$P$10,2,FALSE)</f>
        <v>83</v>
      </c>
      <c r="H3250" s="39">
        <f>MATCH(C3250,Currecny_M!$A$1:$P$1,0)</f>
        <v>7</v>
      </c>
      <c r="I3250" s="39">
        <f>VLOOKUP(N3250,Currecny_M!$A$1:$P$10,MATCH(Database!C3250,Currecny_M!$A$1:$P$1,0),FALSE)</f>
        <v>87.24</v>
      </c>
      <c r="J3250" s="82">
        <f t="shared" si="151"/>
        <v>-20.850359999999998</v>
      </c>
      <c r="K3250" s="39">
        <f>VLOOKUP('Cover page'!$B$6,Currecny_M!$A$1:$P$10,MATCH(Database!C3250,Currecny_M!$A$1:$P$1,0),FALSE)</f>
        <v>1</v>
      </c>
      <c r="L3250" s="82">
        <f t="shared" si="152"/>
        <v>-20.850359999999998</v>
      </c>
      <c r="M3250" s="82">
        <f>((E3250/$F$1)*VLOOKUP(N3250,Currecny_M!$A$1:$P$10,MATCH(Database!C3250,Currecny_M!$A$1:$P$1,0),FALSE))/VLOOKUP('Cover page'!$B$6,Currecny_M!$A$1:$P$10,MATCH(Database!C3250,Currecny_M!$A$1:$P$1,0),FALSE)</f>
        <v>-20.850359999999998</v>
      </c>
      <c r="N3250" s="6" t="str">
        <f>VLOOKUP(B3250,Master!$A$2:$C$11,3,FALSE)</f>
        <v>Euro</v>
      </c>
      <c r="O3250" s="6" t="str">
        <f>VLOOKUP(B3250,Master!$A$2:$C$11,2,FALSE)</f>
        <v>Europe</v>
      </c>
      <c r="Q3250" s="39" t="str">
        <f>VLOOKUP(D3250,GL_Master!$A$1:$D$80,2,FALSE)</f>
        <v>BS</v>
      </c>
      <c r="R3250" s="39" t="str">
        <f>VLOOKUP(D3250,GL_Master!$A$1:$D$80,3,FALSE)</f>
        <v>Other Tax Payables</v>
      </c>
      <c r="S3250" s="39" t="str">
        <f>VLOOKUP(D3250,GL_Master!$A$1:$D$80,4,FALSE)</f>
        <v>Tax deducted at source payable</v>
      </c>
    </row>
    <row r="3251" spans="1:19" x14ac:dyDescent="0.25">
      <c r="A3251" s="39" t="s">
        <v>262</v>
      </c>
      <c r="B3251" s="39" t="s">
        <v>239</v>
      </c>
      <c r="C3251" s="7">
        <v>44075</v>
      </c>
      <c r="D3251" s="39" t="s">
        <v>58</v>
      </c>
      <c r="E3251" s="39">
        <v>-1737</v>
      </c>
      <c r="F3251" s="82">
        <f t="shared" si="150"/>
        <v>-1.7370000000000001</v>
      </c>
      <c r="G3251" s="39">
        <f>VLOOKUP(N3251,Currecny_M!$A$1:$P$10,2,FALSE)</f>
        <v>83</v>
      </c>
      <c r="H3251" s="39">
        <f>MATCH(C3251,Currecny_M!$A$1:$P$1,0)</f>
        <v>7</v>
      </c>
      <c r="I3251" s="39">
        <f>VLOOKUP(N3251,Currecny_M!$A$1:$P$10,MATCH(Database!C3251,Currecny_M!$A$1:$P$1,0),FALSE)</f>
        <v>87.24</v>
      </c>
      <c r="J3251" s="82">
        <f t="shared" si="151"/>
        <v>-151.53587999999999</v>
      </c>
      <c r="K3251" s="39">
        <f>VLOOKUP('Cover page'!$B$6,Currecny_M!$A$1:$P$10,MATCH(Database!C3251,Currecny_M!$A$1:$P$1,0),FALSE)</f>
        <v>1</v>
      </c>
      <c r="L3251" s="82">
        <f t="shared" si="152"/>
        <v>-151.53587999999999</v>
      </c>
      <c r="M3251" s="82">
        <f>((E3251/$F$1)*VLOOKUP(N3251,Currecny_M!$A$1:$P$10,MATCH(Database!C3251,Currecny_M!$A$1:$P$1,0),FALSE))/VLOOKUP('Cover page'!$B$6,Currecny_M!$A$1:$P$10,MATCH(Database!C3251,Currecny_M!$A$1:$P$1,0),FALSE)</f>
        <v>-151.53587999999999</v>
      </c>
      <c r="N3251" s="6" t="str">
        <f>VLOOKUP(B3251,Master!$A$2:$C$11,3,FALSE)</f>
        <v>Euro</v>
      </c>
      <c r="O3251" s="6" t="str">
        <f>VLOOKUP(B3251,Master!$A$2:$C$11,2,FALSE)</f>
        <v>Europe</v>
      </c>
      <c r="Q3251" s="39" t="str">
        <f>VLOOKUP(D3251,GL_Master!$A$1:$D$80,2,FALSE)</f>
        <v>BS</v>
      </c>
      <c r="R3251" s="39" t="str">
        <f>VLOOKUP(D3251,GL_Master!$A$1:$D$80,3,FALSE)</f>
        <v>Long-term provisions</v>
      </c>
      <c r="S3251" s="39" t="str">
        <f>VLOOKUP(D3251,GL_Master!$A$1:$D$80,4,FALSE)</f>
        <v>Provision for gratuity</v>
      </c>
    </row>
    <row r="3252" spans="1:19" x14ac:dyDescent="0.25">
      <c r="A3252" s="39" t="s">
        <v>262</v>
      </c>
      <c r="B3252" s="39" t="s">
        <v>239</v>
      </c>
      <c r="C3252" s="7">
        <v>44075</v>
      </c>
      <c r="D3252" s="39" t="s">
        <v>59</v>
      </c>
      <c r="E3252" s="39">
        <v>-720</v>
      </c>
      <c r="F3252" s="82">
        <f t="shared" si="150"/>
        <v>-0.72</v>
      </c>
      <c r="G3252" s="39">
        <f>VLOOKUP(N3252,Currecny_M!$A$1:$P$10,2,FALSE)</f>
        <v>83</v>
      </c>
      <c r="H3252" s="39">
        <f>MATCH(C3252,Currecny_M!$A$1:$P$1,0)</f>
        <v>7</v>
      </c>
      <c r="I3252" s="39">
        <f>VLOOKUP(N3252,Currecny_M!$A$1:$P$10,MATCH(Database!C3252,Currecny_M!$A$1:$P$1,0),FALSE)</f>
        <v>87.24</v>
      </c>
      <c r="J3252" s="82">
        <f t="shared" si="151"/>
        <v>-62.812799999999996</v>
      </c>
      <c r="K3252" s="39">
        <f>VLOOKUP('Cover page'!$B$6,Currecny_M!$A$1:$P$10,MATCH(Database!C3252,Currecny_M!$A$1:$P$1,0),FALSE)</f>
        <v>1</v>
      </c>
      <c r="L3252" s="82">
        <f t="shared" si="152"/>
        <v>-62.812799999999996</v>
      </c>
      <c r="M3252" s="82">
        <f>((E3252/$F$1)*VLOOKUP(N3252,Currecny_M!$A$1:$P$10,MATCH(Database!C3252,Currecny_M!$A$1:$P$1,0),FALSE))/VLOOKUP('Cover page'!$B$6,Currecny_M!$A$1:$P$10,MATCH(Database!C3252,Currecny_M!$A$1:$P$1,0),FALSE)</f>
        <v>-62.812799999999996</v>
      </c>
      <c r="N3252" s="6" t="str">
        <f>VLOOKUP(B3252,Master!$A$2:$C$11,3,FALSE)</f>
        <v>Euro</v>
      </c>
      <c r="O3252" s="6" t="str">
        <f>VLOOKUP(B3252,Master!$A$2:$C$11,2,FALSE)</f>
        <v>Europe</v>
      </c>
      <c r="Q3252" s="39" t="str">
        <f>VLOOKUP(D3252,GL_Master!$A$1:$D$80,2,FALSE)</f>
        <v>BS</v>
      </c>
      <c r="R3252" s="39" t="str">
        <f>VLOOKUP(D3252,GL_Master!$A$1:$D$80,3,FALSE)</f>
        <v>Long-term provisions</v>
      </c>
      <c r="S3252" s="39" t="str">
        <f>VLOOKUP(D3252,GL_Master!$A$1:$D$80,4,FALSE)</f>
        <v>Provision for leave encashment</v>
      </c>
    </row>
    <row r="3253" spans="1:19" x14ac:dyDescent="0.25">
      <c r="A3253" s="39" t="s">
        <v>262</v>
      </c>
      <c r="B3253" s="39" t="s">
        <v>239</v>
      </c>
      <c r="C3253" s="7">
        <v>44075</v>
      </c>
      <c r="D3253" s="39" t="s">
        <v>60</v>
      </c>
      <c r="E3253" s="39">
        <v>-206</v>
      </c>
      <c r="F3253" s="82">
        <f t="shared" si="150"/>
        <v>-0.20599999999999999</v>
      </c>
      <c r="G3253" s="39">
        <f>VLOOKUP(N3253,Currecny_M!$A$1:$P$10,2,FALSE)</f>
        <v>83</v>
      </c>
      <c r="H3253" s="39">
        <f>MATCH(C3253,Currecny_M!$A$1:$P$1,0)</f>
        <v>7</v>
      </c>
      <c r="I3253" s="39">
        <f>VLOOKUP(N3253,Currecny_M!$A$1:$P$10,MATCH(Database!C3253,Currecny_M!$A$1:$P$1,0),FALSE)</f>
        <v>87.24</v>
      </c>
      <c r="J3253" s="82">
        <f t="shared" si="151"/>
        <v>-17.971439999999998</v>
      </c>
      <c r="K3253" s="39">
        <f>VLOOKUP('Cover page'!$B$6,Currecny_M!$A$1:$P$10,MATCH(Database!C3253,Currecny_M!$A$1:$P$1,0),FALSE)</f>
        <v>1</v>
      </c>
      <c r="L3253" s="82">
        <f t="shared" si="152"/>
        <v>-17.971439999999998</v>
      </c>
      <c r="M3253" s="82">
        <f>((E3253/$F$1)*VLOOKUP(N3253,Currecny_M!$A$1:$P$10,MATCH(Database!C3253,Currecny_M!$A$1:$P$1,0),FALSE))/VLOOKUP('Cover page'!$B$6,Currecny_M!$A$1:$P$10,MATCH(Database!C3253,Currecny_M!$A$1:$P$1,0),FALSE)</f>
        <v>-17.971439999999998</v>
      </c>
      <c r="N3253" s="6" t="str">
        <f>VLOOKUP(B3253,Master!$A$2:$C$11,3,FALSE)</f>
        <v>Euro</v>
      </c>
      <c r="O3253" s="6" t="str">
        <f>VLOOKUP(B3253,Master!$A$2:$C$11,2,FALSE)</f>
        <v>Europe</v>
      </c>
      <c r="Q3253" s="39" t="str">
        <f>VLOOKUP(D3253,GL_Master!$A$1:$D$80,2,FALSE)</f>
        <v>BS</v>
      </c>
      <c r="R3253" s="39" t="str">
        <f>VLOOKUP(D3253,GL_Master!$A$1:$D$80,3,FALSE)</f>
        <v>Trade Payables</v>
      </c>
      <c r="S3253" s="39" t="str">
        <f>VLOOKUP(D3253,GL_Master!$A$1:$D$80,4,FALSE)</f>
        <v>Trade payable</v>
      </c>
    </row>
    <row r="3254" spans="1:19" x14ac:dyDescent="0.25">
      <c r="A3254" s="39" t="s">
        <v>262</v>
      </c>
      <c r="B3254" s="39" t="s">
        <v>239</v>
      </c>
      <c r="C3254" s="7">
        <v>44075</v>
      </c>
      <c r="D3254" s="39" t="s">
        <v>61</v>
      </c>
      <c r="E3254" s="39">
        <v>-2044</v>
      </c>
      <c r="F3254" s="82">
        <f t="shared" si="150"/>
        <v>-2.044</v>
      </c>
      <c r="G3254" s="39">
        <f>VLOOKUP(N3254,Currecny_M!$A$1:$P$10,2,FALSE)</f>
        <v>83</v>
      </c>
      <c r="H3254" s="39">
        <f>MATCH(C3254,Currecny_M!$A$1:$P$1,0)</f>
        <v>7</v>
      </c>
      <c r="I3254" s="39">
        <f>VLOOKUP(N3254,Currecny_M!$A$1:$P$10,MATCH(Database!C3254,Currecny_M!$A$1:$P$1,0),FALSE)</f>
        <v>87.24</v>
      </c>
      <c r="J3254" s="82">
        <f t="shared" si="151"/>
        <v>-178.31855999999999</v>
      </c>
      <c r="K3254" s="39">
        <f>VLOOKUP('Cover page'!$B$6,Currecny_M!$A$1:$P$10,MATCH(Database!C3254,Currecny_M!$A$1:$P$1,0),FALSE)</f>
        <v>1</v>
      </c>
      <c r="L3254" s="82">
        <f t="shared" si="152"/>
        <v>-178.31855999999999</v>
      </c>
      <c r="M3254" s="82">
        <f>((E3254/$F$1)*VLOOKUP(N3254,Currecny_M!$A$1:$P$10,MATCH(Database!C3254,Currecny_M!$A$1:$P$1,0),FALSE))/VLOOKUP('Cover page'!$B$6,Currecny_M!$A$1:$P$10,MATCH(Database!C3254,Currecny_M!$A$1:$P$1,0),FALSE)</f>
        <v>-178.31855999999999</v>
      </c>
      <c r="N3254" s="6" t="str">
        <f>VLOOKUP(B3254,Master!$A$2:$C$11,3,FALSE)</f>
        <v>Euro</v>
      </c>
      <c r="O3254" s="6" t="str">
        <f>VLOOKUP(B3254,Master!$A$2:$C$11,2,FALSE)</f>
        <v>Europe</v>
      </c>
      <c r="Q3254" s="39" t="str">
        <f>VLOOKUP(D3254,GL_Master!$A$1:$D$80,2,FALSE)</f>
        <v>BS</v>
      </c>
      <c r="R3254" s="39" t="str">
        <f>VLOOKUP(D3254,GL_Master!$A$1:$D$80,3,FALSE)</f>
        <v>Provisions</v>
      </c>
      <c r="S3254" s="39" t="str">
        <f>VLOOKUP(D3254,GL_Master!$A$1:$D$80,4,FALSE)</f>
        <v>Provision for doubtful assets</v>
      </c>
    </row>
    <row r="3255" spans="1:19" x14ac:dyDescent="0.25">
      <c r="A3255" s="39" t="s">
        <v>262</v>
      </c>
      <c r="B3255" s="39" t="s">
        <v>239</v>
      </c>
      <c r="C3255" s="7">
        <v>44075</v>
      </c>
      <c r="D3255" s="39" t="s">
        <v>62</v>
      </c>
      <c r="E3255" s="39">
        <v>-75</v>
      </c>
      <c r="F3255" s="82">
        <f t="shared" si="150"/>
        <v>-7.4999999999999997E-2</v>
      </c>
      <c r="G3255" s="39">
        <f>VLOOKUP(N3255,Currecny_M!$A$1:$P$10,2,FALSE)</f>
        <v>83</v>
      </c>
      <c r="H3255" s="39">
        <f>MATCH(C3255,Currecny_M!$A$1:$P$1,0)</f>
        <v>7</v>
      </c>
      <c r="I3255" s="39">
        <f>VLOOKUP(N3255,Currecny_M!$A$1:$P$10,MATCH(Database!C3255,Currecny_M!$A$1:$P$1,0),FALSE)</f>
        <v>87.24</v>
      </c>
      <c r="J3255" s="82">
        <f t="shared" si="151"/>
        <v>-6.5429999999999993</v>
      </c>
      <c r="K3255" s="39">
        <f>VLOOKUP('Cover page'!$B$6,Currecny_M!$A$1:$P$10,MATCH(Database!C3255,Currecny_M!$A$1:$P$1,0),FALSE)</f>
        <v>1</v>
      </c>
      <c r="L3255" s="82">
        <f t="shared" si="152"/>
        <v>-6.5429999999999993</v>
      </c>
      <c r="M3255" s="82">
        <f>((E3255/$F$1)*VLOOKUP(N3255,Currecny_M!$A$1:$P$10,MATCH(Database!C3255,Currecny_M!$A$1:$P$1,0),FALSE))/VLOOKUP('Cover page'!$B$6,Currecny_M!$A$1:$P$10,MATCH(Database!C3255,Currecny_M!$A$1:$P$1,0),FALSE)</f>
        <v>-6.5429999999999993</v>
      </c>
      <c r="N3255" s="6" t="str">
        <f>VLOOKUP(B3255,Master!$A$2:$C$11,3,FALSE)</f>
        <v>Euro</v>
      </c>
      <c r="O3255" s="6" t="str">
        <f>VLOOKUP(B3255,Master!$A$2:$C$11,2,FALSE)</f>
        <v>Europe</v>
      </c>
      <c r="Q3255" s="39" t="str">
        <f>VLOOKUP(D3255,GL_Master!$A$1:$D$80,2,FALSE)</f>
        <v>BS</v>
      </c>
      <c r="R3255" s="39" t="str">
        <f>VLOOKUP(D3255,GL_Master!$A$1:$D$80,3,FALSE)</f>
        <v>Provisions</v>
      </c>
      <c r="S3255" s="39" t="str">
        <f>VLOOKUP(D3255,GL_Master!$A$1:$D$80,4,FALSE)</f>
        <v>Provision for Insurance</v>
      </c>
    </row>
    <row r="3256" spans="1:19" x14ac:dyDescent="0.25">
      <c r="A3256" s="39" t="s">
        <v>262</v>
      </c>
      <c r="B3256" s="39" t="s">
        <v>239</v>
      </c>
      <c r="C3256" s="7">
        <v>44075</v>
      </c>
      <c r="D3256" s="39" t="s">
        <v>63</v>
      </c>
      <c r="E3256" s="39">
        <v>184</v>
      </c>
      <c r="F3256" s="82">
        <f t="shared" si="150"/>
        <v>0.184</v>
      </c>
      <c r="G3256" s="39">
        <f>VLOOKUP(N3256,Currecny_M!$A$1:$P$10,2,FALSE)</f>
        <v>83</v>
      </c>
      <c r="H3256" s="39">
        <f>MATCH(C3256,Currecny_M!$A$1:$P$1,0)</f>
        <v>7</v>
      </c>
      <c r="I3256" s="39">
        <f>VLOOKUP(N3256,Currecny_M!$A$1:$P$10,MATCH(Database!C3256,Currecny_M!$A$1:$P$1,0),FALSE)</f>
        <v>87.24</v>
      </c>
      <c r="J3256" s="82">
        <f t="shared" si="151"/>
        <v>16.052159999999997</v>
      </c>
      <c r="K3256" s="39">
        <f>VLOOKUP('Cover page'!$B$6,Currecny_M!$A$1:$P$10,MATCH(Database!C3256,Currecny_M!$A$1:$P$1,0),FALSE)</f>
        <v>1</v>
      </c>
      <c r="L3256" s="82">
        <f t="shared" si="152"/>
        <v>16.052159999999997</v>
      </c>
      <c r="M3256" s="82">
        <f>((E3256/$F$1)*VLOOKUP(N3256,Currecny_M!$A$1:$P$10,MATCH(Database!C3256,Currecny_M!$A$1:$P$1,0),FALSE))/VLOOKUP('Cover page'!$B$6,Currecny_M!$A$1:$P$10,MATCH(Database!C3256,Currecny_M!$A$1:$P$1,0),FALSE)</f>
        <v>16.052159999999997</v>
      </c>
      <c r="N3256" s="6" t="str">
        <f>VLOOKUP(B3256,Master!$A$2:$C$11,3,FALSE)</f>
        <v>Euro</v>
      </c>
      <c r="O3256" s="6" t="str">
        <f>VLOOKUP(B3256,Master!$A$2:$C$11,2,FALSE)</f>
        <v>Europe</v>
      </c>
      <c r="Q3256" s="39" t="str">
        <f>VLOOKUP(D3256,GL_Master!$A$1:$D$80,2,FALSE)</f>
        <v>BS</v>
      </c>
      <c r="R3256" s="39" t="str">
        <f>VLOOKUP(D3256,GL_Master!$A$1:$D$80,3,FALSE)</f>
        <v>Gross Block</v>
      </c>
      <c r="S3256" s="39" t="str">
        <f>VLOOKUP(D3256,GL_Master!$A$1:$D$80,4,FALSE)</f>
        <v>Tangible Fixed assets</v>
      </c>
    </row>
    <row r="3257" spans="1:19" x14ac:dyDescent="0.25">
      <c r="A3257" s="39" t="s">
        <v>262</v>
      </c>
      <c r="B3257" s="39" t="s">
        <v>239</v>
      </c>
      <c r="C3257" s="7">
        <v>44075</v>
      </c>
      <c r="D3257" s="39" t="s">
        <v>64</v>
      </c>
      <c r="E3257" s="39">
        <v>10049</v>
      </c>
      <c r="F3257" s="82">
        <f t="shared" si="150"/>
        <v>10.048999999999999</v>
      </c>
      <c r="G3257" s="39">
        <f>VLOOKUP(N3257,Currecny_M!$A$1:$P$10,2,FALSE)</f>
        <v>83</v>
      </c>
      <c r="H3257" s="39">
        <f>MATCH(C3257,Currecny_M!$A$1:$P$1,0)</f>
        <v>7</v>
      </c>
      <c r="I3257" s="39">
        <f>VLOOKUP(N3257,Currecny_M!$A$1:$P$10,MATCH(Database!C3257,Currecny_M!$A$1:$P$1,0),FALSE)</f>
        <v>87.24</v>
      </c>
      <c r="J3257" s="82">
        <f t="shared" si="151"/>
        <v>876.67475999999988</v>
      </c>
      <c r="K3257" s="39">
        <f>VLOOKUP('Cover page'!$B$6,Currecny_M!$A$1:$P$10,MATCH(Database!C3257,Currecny_M!$A$1:$P$1,0),FALSE)</f>
        <v>1</v>
      </c>
      <c r="L3257" s="82">
        <f t="shared" si="152"/>
        <v>876.67475999999988</v>
      </c>
      <c r="M3257" s="82">
        <f>((E3257/$F$1)*VLOOKUP(N3257,Currecny_M!$A$1:$P$10,MATCH(Database!C3257,Currecny_M!$A$1:$P$1,0),FALSE))/VLOOKUP('Cover page'!$B$6,Currecny_M!$A$1:$P$10,MATCH(Database!C3257,Currecny_M!$A$1:$P$1,0),FALSE)</f>
        <v>876.67475999999988</v>
      </c>
      <c r="N3257" s="6" t="str">
        <f>VLOOKUP(B3257,Master!$A$2:$C$11,3,FALSE)</f>
        <v>Euro</v>
      </c>
      <c r="O3257" s="6" t="str">
        <f>VLOOKUP(B3257,Master!$A$2:$C$11,2,FALSE)</f>
        <v>Europe</v>
      </c>
      <c r="Q3257" s="39" t="str">
        <f>VLOOKUP(D3257,GL_Master!$A$1:$D$80,2,FALSE)</f>
        <v>BS</v>
      </c>
      <c r="R3257" s="39" t="str">
        <f>VLOOKUP(D3257,GL_Master!$A$1:$D$80,3,FALSE)</f>
        <v>Gross Block</v>
      </c>
      <c r="S3257" s="39" t="str">
        <f>VLOOKUP(D3257,GL_Master!$A$1:$D$80,4,FALSE)</f>
        <v>Tangible Fixed assets</v>
      </c>
    </row>
    <row r="3258" spans="1:19" x14ac:dyDescent="0.25">
      <c r="A3258" s="39" t="s">
        <v>262</v>
      </c>
      <c r="B3258" s="39" t="s">
        <v>239</v>
      </c>
      <c r="C3258" s="7">
        <v>44075</v>
      </c>
      <c r="D3258" s="39" t="s">
        <v>65</v>
      </c>
      <c r="E3258" s="39">
        <v>-6706</v>
      </c>
      <c r="F3258" s="82">
        <f t="shared" si="150"/>
        <v>-6.7060000000000004</v>
      </c>
      <c r="G3258" s="39">
        <f>VLOOKUP(N3258,Currecny_M!$A$1:$P$10,2,FALSE)</f>
        <v>83</v>
      </c>
      <c r="H3258" s="39">
        <f>MATCH(C3258,Currecny_M!$A$1:$P$1,0)</f>
        <v>7</v>
      </c>
      <c r="I3258" s="39">
        <f>VLOOKUP(N3258,Currecny_M!$A$1:$P$10,MATCH(Database!C3258,Currecny_M!$A$1:$P$1,0),FALSE)</f>
        <v>87.24</v>
      </c>
      <c r="J3258" s="82">
        <f t="shared" si="151"/>
        <v>-585.03143999999998</v>
      </c>
      <c r="K3258" s="39">
        <f>VLOOKUP('Cover page'!$B$6,Currecny_M!$A$1:$P$10,MATCH(Database!C3258,Currecny_M!$A$1:$P$1,0),FALSE)</f>
        <v>1</v>
      </c>
      <c r="L3258" s="82">
        <f t="shared" si="152"/>
        <v>-585.03143999999998</v>
      </c>
      <c r="M3258" s="82">
        <f>((E3258/$F$1)*VLOOKUP(N3258,Currecny_M!$A$1:$P$10,MATCH(Database!C3258,Currecny_M!$A$1:$P$1,0),FALSE))/VLOOKUP('Cover page'!$B$6,Currecny_M!$A$1:$P$10,MATCH(Database!C3258,Currecny_M!$A$1:$P$1,0),FALSE)</f>
        <v>-585.03143999999998</v>
      </c>
      <c r="N3258" s="6" t="str">
        <f>VLOOKUP(B3258,Master!$A$2:$C$11,3,FALSE)</f>
        <v>Euro</v>
      </c>
      <c r="O3258" s="6" t="str">
        <f>VLOOKUP(B3258,Master!$A$2:$C$11,2,FALSE)</f>
        <v>Europe</v>
      </c>
      <c r="Q3258" s="39" t="str">
        <f>VLOOKUP(D3258,GL_Master!$A$1:$D$80,2,FALSE)</f>
        <v>BS</v>
      </c>
      <c r="R3258" s="39" t="str">
        <f>VLOOKUP(D3258,GL_Master!$A$1:$D$80,3,FALSE)</f>
        <v>Accumulated Depreciation</v>
      </c>
      <c r="S3258" s="39" t="str">
        <f>VLOOKUP(D3258,GL_Master!$A$1:$D$80,4,FALSE)</f>
        <v>Accumulated Depreciation</v>
      </c>
    </row>
    <row r="3259" spans="1:19" x14ac:dyDescent="0.25">
      <c r="A3259" s="39" t="s">
        <v>262</v>
      </c>
      <c r="B3259" s="39" t="s">
        <v>239</v>
      </c>
      <c r="C3259" s="7">
        <v>44075</v>
      </c>
      <c r="D3259" s="39" t="s">
        <v>66</v>
      </c>
      <c r="E3259" s="39">
        <v>5257</v>
      </c>
      <c r="F3259" s="82">
        <f t="shared" si="150"/>
        <v>5.2569999999999997</v>
      </c>
      <c r="G3259" s="39">
        <f>VLOOKUP(N3259,Currecny_M!$A$1:$P$10,2,FALSE)</f>
        <v>83</v>
      </c>
      <c r="H3259" s="39">
        <f>MATCH(C3259,Currecny_M!$A$1:$P$1,0)</f>
        <v>7</v>
      </c>
      <c r="I3259" s="39">
        <f>VLOOKUP(N3259,Currecny_M!$A$1:$P$10,MATCH(Database!C3259,Currecny_M!$A$1:$P$1,0),FALSE)</f>
        <v>87.24</v>
      </c>
      <c r="J3259" s="82">
        <f t="shared" si="151"/>
        <v>458.62067999999994</v>
      </c>
      <c r="K3259" s="39">
        <f>VLOOKUP('Cover page'!$B$6,Currecny_M!$A$1:$P$10,MATCH(Database!C3259,Currecny_M!$A$1:$P$1,0),FALSE)</f>
        <v>1</v>
      </c>
      <c r="L3259" s="82">
        <f t="shared" si="152"/>
        <v>458.62067999999994</v>
      </c>
      <c r="M3259" s="82">
        <f>((E3259/$F$1)*VLOOKUP(N3259,Currecny_M!$A$1:$P$10,MATCH(Database!C3259,Currecny_M!$A$1:$P$1,0),FALSE))/VLOOKUP('Cover page'!$B$6,Currecny_M!$A$1:$P$10,MATCH(Database!C3259,Currecny_M!$A$1:$P$1,0),FALSE)</f>
        <v>458.62067999999994</v>
      </c>
      <c r="N3259" s="6" t="str">
        <f>VLOOKUP(B3259,Master!$A$2:$C$11,3,FALSE)</f>
        <v>Euro</v>
      </c>
      <c r="O3259" s="6" t="str">
        <f>VLOOKUP(B3259,Master!$A$2:$C$11,2,FALSE)</f>
        <v>Europe</v>
      </c>
      <c r="Q3259" s="39" t="str">
        <f>VLOOKUP(D3259,GL_Master!$A$1:$D$80,2,FALSE)</f>
        <v>BS</v>
      </c>
      <c r="R3259" s="39" t="str">
        <f>VLOOKUP(D3259,GL_Master!$A$1:$D$80,3,FALSE)</f>
        <v>Gross Block</v>
      </c>
      <c r="S3259" s="39" t="str">
        <f>VLOOKUP(D3259,GL_Master!$A$1:$D$80,4,FALSE)</f>
        <v>Tangible Fixed assets</v>
      </c>
    </row>
    <row r="3260" spans="1:19" x14ac:dyDescent="0.25">
      <c r="A3260" s="39" t="s">
        <v>262</v>
      </c>
      <c r="B3260" s="39" t="s">
        <v>239</v>
      </c>
      <c r="C3260" s="7">
        <v>44075</v>
      </c>
      <c r="D3260" s="39" t="s">
        <v>67</v>
      </c>
      <c r="E3260" s="39">
        <v>2123</v>
      </c>
      <c r="F3260" s="82">
        <f t="shared" si="150"/>
        <v>2.1230000000000002</v>
      </c>
      <c r="G3260" s="39">
        <f>VLOOKUP(N3260,Currecny_M!$A$1:$P$10,2,FALSE)</f>
        <v>83</v>
      </c>
      <c r="H3260" s="39">
        <f>MATCH(C3260,Currecny_M!$A$1:$P$1,0)</f>
        <v>7</v>
      </c>
      <c r="I3260" s="39">
        <f>VLOOKUP(N3260,Currecny_M!$A$1:$P$10,MATCH(Database!C3260,Currecny_M!$A$1:$P$1,0),FALSE)</f>
        <v>87.24</v>
      </c>
      <c r="J3260" s="82">
        <f t="shared" si="151"/>
        <v>185.21052</v>
      </c>
      <c r="K3260" s="39">
        <f>VLOOKUP('Cover page'!$B$6,Currecny_M!$A$1:$P$10,MATCH(Database!C3260,Currecny_M!$A$1:$P$1,0),FALSE)</f>
        <v>1</v>
      </c>
      <c r="L3260" s="82">
        <f t="shared" si="152"/>
        <v>185.21052</v>
      </c>
      <c r="M3260" s="82">
        <f>((E3260/$F$1)*VLOOKUP(N3260,Currecny_M!$A$1:$P$10,MATCH(Database!C3260,Currecny_M!$A$1:$P$1,0),FALSE))/VLOOKUP('Cover page'!$B$6,Currecny_M!$A$1:$P$10,MATCH(Database!C3260,Currecny_M!$A$1:$P$1,0),FALSE)</f>
        <v>185.21052</v>
      </c>
      <c r="N3260" s="6" t="str">
        <f>VLOOKUP(B3260,Master!$A$2:$C$11,3,FALSE)</f>
        <v>Euro</v>
      </c>
      <c r="O3260" s="6" t="str">
        <f>VLOOKUP(B3260,Master!$A$2:$C$11,2,FALSE)</f>
        <v>Europe</v>
      </c>
      <c r="Q3260" s="39" t="str">
        <f>VLOOKUP(D3260,GL_Master!$A$1:$D$80,2,FALSE)</f>
        <v>BS</v>
      </c>
      <c r="R3260" s="39" t="str">
        <f>VLOOKUP(D3260,GL_Master!$A$1:$D$80,3,FALSE)</f>
        <v>Gross Block</v>
      </c>
      <c r="S3260" s="39" t="str">
        <f>VLOOKUP(D3260,GL_Master!$A$1:$D$80,4,FALSE)</f>
        <v>Tangible Fixed assets</v>
      </c>
    </row>
    <row r="3261" spans="1:19" x14ac:dyDescent="0.25">
      <c r="A3261" s="39" t="s">
        <v>262</v>
      </c>
      <c r="B3261" s="39" t="s">
        <v>239</v>
      </c>
      <c r="C3261" s="7">
        <v>44075</v>
      </c>
      <c r="D3261" s="39" t="s">
        <v>68</v>
      </c>
      <c r="E3261" s="39">
        <v>-1812</v>
      </c>
      <c r="F3261" s="82">
        <f t="shared" si="150"/>
        <v>-1.8120000000000001</v>
      </c>
      <c r="G3261" s="39">
        <f>VLOOKUP(N3261,Currecny_M!$A$1:$P$10,2,FALSE)</f>
        <v>83</v>
      </c>
      <c r="H3261" s="39">
        <f>MATCH(C3261,Currecny_M!$A$1:$P$1,0)</f>
        <v>7</v>
      </c>
      <c r="I3261" s="39">
        <f>VLOOKUP(N3261,Currecny_M!$A$1:$P$10,MATCH(Database!C3261,Currecny_M!$A$1:$P$1,0),FALSE)</f>
        <v>87.24</v>
      </c>
      <c r="J3261" s="82">
        <f t="shared" si="151"/>
        <v>-158.07888</v>
      </c>
      <c r="K3261" s="39">
        <f>VLOOKUP('Cover page'!$B$6,Currecny_M!$A$1:$P$10,MATCH(Database!C3261,Currecny_M!$A$1:$P$1,0),FALSE)</f>
        <v>1</v>
      </c>
      <c r="L3261" s="82">
        <f t="shared" si="152"/>
        <v>-158.07888</v>
      </c>
      <c r="M3261" s="82">
        <f>((E3261/$F$1)*VLOOKUP(N3261,Currecny_M!$A$1:$P$10,MATCH(Database!C3261,Currecny_M!$A$1:$P$1,0),FALSE))/VLOOKUP('Cover page'!$B$6,Currecny_M!$A$1:$P$10,MATCH(Database!C3261,Currecny_M!$A$1:$P$1,0),FALSE)</f>
        <v>-158.07888</v>
      </c>
      <c r="N3261" s="6" t="str">
        <f>VLOOKUP(B3261,Master!$A$2:$C$11,3,FALSE)</f>
        <v>Euro</v>
      </c>
      <c r="O3261" s="6" t="str">
        <f>VLOOKUP(B3261,Master!$A$2:$C$11,2,FALSE)</f>
        <v>Europe</v>
      </c>
      <c r="Q3261" s="39" t="str">
        <f>VLOOKUP(D3261,GL_Master!$A$1:$D$80,2,FALSE)</f>
        <v>BS</v>
      </c>
      <c r="R3261" s="39" t="str">
        <f>VLOOKUP(D3261,GL_Master!$A$1:$D$80,3,FALSE)</f>
        <v>Accumulated Depreciation</v>
      </c>
      <c r="S3261" s="39" t="str">
        <f>VLOOKUP(D3261,GL_Master!$A$1:$D$80,4,FALSE)</f>
        <v>Accumulated Depreciation</v>
      </c>
    </row>
    <row r="3262" spans="1:19" x14ac:dyDescent="0.25">
      <c r="A3262" s="39" t="s">
        <v>262</v>
      </c>
      <c r="B3262" s="39" t="s">
        <v>239</v>
      </c>
      <c r="C3262" s="7">
        <v>44075</v>
      </c>
      <c r="D3262" s="39" t="s">
        <v>69</v>
      </c>
      <c r="E3262" s="39">
        <v>3499</v>
      </c>
      <c r="F3262" s="82">
        <f t="shared" si="150"/>
        <v>3.4990000000000001</v>
      </c>
      <c r="G3262" s="39">
        <f>VLOOKUP(N3262,Currecny_M!$A$1:$P$10,2,FALSE)</f>
        <v>83</v>
      </c>
      <c r="H3262" s="39">
        <f>MATCH(C3262,Currecny_M!$A$1:$P$1,0)</f>
        <v>7</v>
      </c>
      <c r="I3262" s="39">
        <f>VLOOKUP(N3262,Currecny_M!$A$1:$P$10,MATCH(Database!C3262,Currecny_M!$A$1:$P$1,0),FALSE)</f>
        <v>87.24</v>
      </c>
      <c r="J3262" s="82">
        <f t="shared" si="151"/>
        <v>305.25275999999997</v>
      </c>
      <c r="K3262" s="39">
        <f>VLOOKUP('Cover page'!$B$6,Currecny_M!$A$1:$P$10,MATCH(Database!C3262,Currecny_M!$A$1:$P$1,0),FALSE)</f>
        <v>1</v>
      </c>
      <c r="L3262" s="82">
        <f t="shared" si="152"/>
        <v>305.25275999999997</v>
      </c>
      <c r="M3262" s="82">
        <f>((E3262/$F$1)*VLOOKUP(N3262,Currecny_M!$A$1:$P$10,MATCH(Database!C3262,Currecny_M!$A$1:$P$1,0),FALSE))/VLOOKUP('Cover page'!$B$6,Currecny_M!$A$1:$P$10,MATCH(Database!C3262,Currecny_M!$A$1:$P$1,0),FALSE)</f>
        <v>305.25275999999997</v>
      </c>
      <c r="N3262" s="6" t="str">
        <f>VLOOKUP(B3262,Master!$A$2:$C$11,3,FALSE)</f>
        <v>Euro</v>
      </c>
      <c r="O3262" s="6" t="str">
        <f>VLOOKUP(B3262,Master!$A$2:$C$11,2,FALSE)</f>
        <v>Europe</v>
      </c>
      <c r="Q3262" s="39" t="str">
        <f>VLOOKUP(D3262,GL_Master!$A$1:$D$80,2,FALSE)</f>
        <v>BS</v>
      </c>
      <c r="R3262" s="39" t="str">
        <f>VLOOKUP(D3262,GL_Master!$A$1:$D$80,3,FALSE)</f>
        <v>Gross Block</v>
      </c>
      <c r="S3262" s="39" t="str">
        <f>VLOOKUP(D3262,GL_Master!$A$1:$D$80,4,FALSE)</f>
        <v>Tangible Fixed assets</v>
      </c>
    </row>
    <row r="3263" spans="1:19" x14ac:dyDescent="0.25">
      <c r="A3263" s="39" t="s">
        <v>262</v>
      </c>
      <c r="B3263" s="39" t="s">
        <v>239</v>
      </c>
      <c r="C3263" s="7">
        <v>44075</v>
      </c>
      <c r="D3263" s="39" t="s">
        <v>70</v>
      </c>
      <c r="E3263" s="39">
        <v>-129</v>
      </c>
      <c r="F3263" s="82">
        <f t="shared" si="150"/>
        <v>-0.129</v>
      </c>
      <c r="G3263" s="39">
        <f>VLOOKUP(N3263,Currecny_M!$A$1:$P$10,2,FALSE)</f>
        <v>83</v>
      </c>
      <c r="H3263" s="39">
        <f>MATCH(C3263,Currecny_M!$A$1:$P$1,0)</f>
        <v>7</v>
      </c>
      <c r="I3263" s="39">
        <f>VLOOKUP(N3263,Currecny_M!$A$1:$P$10,MATCH(Database!C3263,Currecny_M!$A$1:$P$1,0),FALSE)</f>
        <v>87.24</v>
      </c>
      <c r="J3263" s="82">
        <f t="shared" si="151"/>
        <v>-11.253959999999999</v>
      </c>
      <c r="K3263" s="39">
        <f>VLOOKUP('Cover page'!$B$6,Currecny_M!$A$1:$P$10,MATCH(Database!C3263,Currecny_M!$A$1:$P$1,0),FALSE)</f>
        <v>1</v>
      </c>
      <c r="L3263" s="82">
        <f t="shared" si="152"/>
        <v>-11.253959999999999</v>
      </c>
      <c r="M3263" s="82">
        <f>((E3263/$F$1)*VLOOKUP(N3263,Currecny_M!$A$1:$P$10,MATCH(Database!C3263,Currecny_M!$A$1:$P$1,0),FALSE))/VLOOKUP('Cover page'!$B$6,Currecny_M!$A$1:$P$10,MATCH(Database!C3263,Currecny_M!$A$1:$P$1,0),FALSE)</f>
        <v>-11.253959999999999</v>
      </c>
      <c r="N3263" s="6" t="str">
        <f>VLOOKUP(B3263,Master!$A$2:$C$11,3,FALSE)</f>
        <v>Euro</v>
      </c>
      <c r="O3263" s="6" t="str">
        <f>VLOOKUP(B3263,Master!$A$2:$C$11,2,FALSE)</f>
        <v>Europe</v>
      </c>
      <c r="Q3263" s="39" t="str">
        <f>VLOOKUP(D3263,GL_Master!$A$1:$D$80,2,FALSE)</f>
        <v>BS</v>
      </c>
      <c r="R3263" s="39" t="str">
        <f>VLOOKUP(D3263,GL_Master!$A$1:$D$80,3,FALSE)</f>
        <v>Accumulated Depreciation</v>
      </c>
      <c r="S3263" s="39" t="str">
        <f>VLOOKUP(D3263,GL_Master!$A$1:$D$80,4,FALSE)</f>
        <v>Accumulated Depreciation</v>
      </c>
    </row>
    <row r="3264" spans="1:19" x14ac:dyDescent="0.25">
      <c r="A3264" s="39" t="s">
        <v>262</v>
      </c>
      <c r="B3264" s="39" t="s">
        <v>239</v>
      </c>
      <c r="C3264" s="7">
        <v>44075</v>
      </c>
      <c r="D3264" s="39" t="s">
        <v>71</v>
      </c>
      <c r="E3264" s="39">
        <v>6461</v>
      </c>
      <c r="F3264" s="82">
        <f t="shared" si="150"/>
        <v>6.4610000000000003</v>
      </c>
      <c r="G3264" s="39">
        <f>VLOOKUP(N3264,Currecny_M!$A$1:$P$10,2,FALSE)</f>
        <v>83</v>
      </c>
      <c r="H3264" s="39">
        <f>MATCH(C3264,Currecny_M!$A$1:$P$1,0)</f>
        <v>7</v>
      </c>
      <c r="I3264" s="39">
        <f>VLOOKUP(N3264,Currecny_M!$A$1:$P$10,MATCH(Database!C3264,Currecny_M!$A$1:$P$1,0),FALSE)</f>
        <v>87.24</v>
      </c>
      <c r="J3264" s="82">
        <f t="shared" si="151"/>
        <v>563.65764000000001</v>
      </c>
      <c r="K3264" s="39">
        <f>VLOOKUP('Cover page'!$B$6,Currecny_M!$A$1:$P$10,MATCH(Database!C3264,Currecny_M!$A$1:$P$1,0),FALSE)</f>
        <v>1</v>
      </c>
      <c r="L3264" s="82">
        <f t="shared" si="152"/>
        <v>563.65764000000001</v>
      </c>
      <c r="M3264" s="82">
        <f>((E3264/$F$1)*VLOOKUP(N3264,Currecny_M!$A$1:$P$10,MATCH(Database!C3264,Currecny_M!$A$1:$P$1,0),FALSE))/VLOOKUP('Cover page'!$B$6,Currecny_M!$A$1:$P$10,MATCH(Database!C3264,Currecny_M!$A$1:$P$1,0),FALSE)</f>
        <v>563.65764000000001</v>
      </c>
      <c r="N3264" s="6" t="str">
        <f>VLOOKUP(B3264,Master!$A$2:$C$11,3,FALSE)</f>
        <v>Euro</v>
      </c>
      <c r="O3264" s="6" t="str">
        <f>VLOOKUP(B3264,Master!$A$2:$C$11,2,FALSE)</f>
        <v>Europe</v>
      </c>
      <c r="Q3264" s="39" t="str">
        <f>VLOOKUP(D3264,GL_Master!$A$1:$D$80,2,FALSE)</f>
        <v>BS</v>
      </c>
      <c r="R3264" s="39" t="str">
        <f>VLOOKUP(D3264,GL_Master!$A$1:$D$80,3,FALSE)</f>
        <v>Gross Block</v>
      </c>
      <c r="S3264" s="39" t="str">
        <f>VLOOKUP(D3264,GL_Master!$A$1:$D$80,4,FALSE)</f>
        <v>Tangible Fixed assets</v>
      </c>
    </row>
    <row r="3265" spans="1:19" x14ac:dyDescent="0.25">
      <c r="A3265" s="39" t="s">
        <v>262</v>
      </c>
      <c r="B3265" s="39" t="s">
        <v>239</v>
      </c>
      <c r="C3265" s="7">
        <v>44075</v>
      </c>
      <c r="D3265" s="39" t="s">
        <v>72</v>
      </c>
      <c r="E3265" s="39">
        <v>52</v>
      </c>
      <c r="F3265" s="82">
        <f t="shared" si="150"/>
        <v>5.1999999999999998E-2</v>
      </c>
      <c r="G3265" s="39">
        <f>VLOOKUP(N3265,Currecny_M!$A$1:$P$10,2,FALSE)</f>
        <v>83</v>
      </c>
      <c r="H3265" s="39">
        <f>MATCH(C3265,Currecny_M!$A$1:$P$1,0)</f>
        <v>7</v>
      </c>
      <c r="I3265" s="39">
        <f>VLOOKUP(N3265,Currecny_M!$A$1:$P$10,MATCH(Database!C3265,Currecny_M!$A$1:$P$1,0),FALSE)</f>
        <v>87.24</v>
      </c>
      <c r="J3265" s="82">
        <f t="shared" si="151"/>
        <v>4.5364799999999992</v>
      </c>
      <c r="K3265" s="39">
        <f>VLOOKUP('Cover page'!$B$6,Currecny_M!$A$1:$P$10,MATCH(Database!C3265,Currecny_M!$A$1:$P$1,0),FALSE)</f>
        <v>1</v>
      </c>
      <c r="L3265" s="82">
        <f t="shared" si="152"/>
        <v>4.5364799999999992</v>
      </c>
      <c r="M3265" s="82">
        <f>((E3265/$F$1)*VLOOKUP(N3265,Currecny_M!$A$1:$P$10,MATCH(Database!C3265,Currecny_M!$A$1:$P$1,0),FALSE))/VLOOKUP('Cover page'!$B$6,Currecny_M!$A$1:$P$10,MATCH(Database!C3265,Currecny_M!$A$1:$P$1,0),FALSE)</f>
        <v>4.5364799999999992</v>
      </c>
      <c r="N3265" s="6" t="str">
        <f>VLOOKUP(B3265,Master!$A$2:$C$11,3,FALSE)</f>
        <v>Euro</v>
      </c>
      <c r="O3265" s="6" t="str">
        <f>VLOOKUP(B3265,Master!$A$2:$C$11,2,FALSE)</f>
        <v>Europe</v>
      </c>
      <c r="Q3265" s="39" t="str">
        <f>VLOOKUP(D3265,GL_Master!$A$1:$D$80,2,FALSE)</f>
        <v>BS</v>
      </c>
      <c r="R3265" s="39" t="str">
        <f>VLOOKUP(D3265,GL_Master!$A$1:$D$80,3,FALSE)</f>
        <v>Gross Block</v>
      </c>
      <c r="S3265" s="39" t="str">
        <f>VLOOKUP(D3265,GL_Master!$A$1:$D$80,4,FALSE)</f>
        <v>Tangible Fixed assets</v>
      </c>
    </row>
    <row r="3266" spans="1:19" x14ac:dyDescent="0.25">
      <c r="A3266" s="39" t="s">
        <v>262</v>
      </c>
      <c r="B3266" s="39" t="s">
        <v>239</v>
      </c>
      <c r="C3266" s="7">
        <v>44075</v>
      </c>
      <c r="D3266" s="39" t="s">
        <v>73</v>
      </c>
      <c r="E3266" s="39">
        <v>25</v>
      </c>
      <c r="F3266" s="82">
        <f t="shared" si="150"/>
        <v>2.5000000000000001E-2</v>
      </c>
      <c r="G3266" s="39">
        <f>VLOOKUP(N3266,Currecny_M!$A$1:$P$10,2,FALSE)</f>
        <v>83</v>
      </c>
      <c r="H3266" s="39">
        <f>MATCH(C3266,Currecny_M!$A$1:$P$1,0)</f>
        <v>7</v>
      </c>
      <c r="I3266" s="39">
        <f>VLOOKUP(N3266,Currecny_M!$A$1:$P$10,MATCH(Database!C3266,Currecny_M!$A$1:$P$1,0),FALSE)</f>
        <v>87.24</v>
      </c>
      <c r="J3266" s="82">
        <f t="shared" si="151"/>
        <v>2.181</v>
      </c>
      <c r="K3266" s="39">
        <f>VLOOKUP('Cover page'!$B$6,Currecny_M!$A$1:$P$10,MATCH(Database!C3266,Currecny_M!$A$1:$P$1,0),FALSE)</f>
        <v>1</v>
      </c>
      <c r="L3266" s="82">
        <f t="shared" si="152"/>
        <v>2.181</v>
      </c>
      <c r="M3266" s="82">
        <f>((E3266/$F$1)*VLOOKUP(N3266,Currecny_M!$A$1:$P$10,MATCH(Database!C3266,Currecny_M!$A$1:$P$1,0),FALSE))/VLOOKUP('Cover page'!$B$6,Currecny_M!$A$1:$P$10,MATCH(Database!C3266,Currecny_M!$A$1:$P$1,0),FALSE)</f>
        <v>2.181</v>
      </c>
      <c r="N3266" s="6" t="str">
        <f>VLOOKUP(B3266,Master!$A$2:$C$11,3,FALSE)</f>
        <v>Euro</v>
      </c>
      <c r="O3266" s="6" t="str">
        <f>VLOOKUP(B3266,Master!$A$2:$C$11,2,FALSE)</f>
        <v>Europe</v>
      </c>
      <c r="Q3266" s="39" t="str">
        <f>VLOOKUP(D3266,GL_Master!$A$1:$D$80,2,FALSE)</f>
        <v>BS</v>
      </c>
      <c r="R3266" s="39" t="str">
        <f>VLOOKUP(D3266,GL_Master!$A$1:$D$80,3,FALSE)</f>
        <v>Gross Block</v>
      </c>
      <c r="S3266" s="39" t="str">
        <f>VLOOKUP(D3266,GL_Master!$A$1:$D$80,4,FALSE)</f>
        <v>Tangible Fixed assets</v>
      </c>
    </row>
    <row r="3267" spans="1:19" x14ac:dyDescent="0.25">
      <c r="A3267" s="39" t="s">
        <v>262</v>
      </c>
      <c r="B3267" s="39" t="s">
        <v>239</v>
      </c>
      <c r="C3267" s="7">
        <v>44075</v>
      </c>
      <c r="D3267" s="39" t="s">
        <v>74</v>
      </c>
      <c r="E3267" s="39">
        <v>-5857</v>
      </c>
      <c r="F3267" s="82">
        <f t="shared" si="150"/>
        <v>-5.8570000000000002</v>
      </c>
      <c r="G3267" s="39">
        <f>VLOOKUP(N3267,Currecny_M!$A$1:$P$10,2,FALSE)</f>
        <v>83</v>
      </c>
      <c r="H3267" s="39">
        <f>MATCH(C3267,Currecny_M!$A$1:$P$1,0)</f>
        <v>7</v>
      </c>
      <c r="I3267" s="39">
        <f>VLOOKUP(N3267,Currecny_M!$A$1:$P$10,MATCH(Database!C3267,Currecny_M!$A$1:$P$1,0),FALSE)</f>
        <v>87.24</v>
      </c>
      <c r="J3267" s="82">
        <f t="shared" si="151"/>
        <v>-510.96467999999999</v>
      </c>
      <c r="K3267" s="39">
        <f>VLOOKUP('Cover page'!$B$6,Currecny_M!$A$1:$P$10,MATCH(Database!C3267,Currecny_M!$A$1:$P$1,0),FALSE)</f>
        <v>1</v>
      </c>
      <c r="L3267" s="82">
        <f t="shared" si="152"/>
        <v>-510.96467999999999</v>
      </c>
      <c r="M3267" s="82">
        <f>((E3267/$F$1)*VLOOKUP(N3267,Currecny_M!$A$1:$P$10,MATCH(Database!C3267,Currecny_M!$A$1:$P$1,0),FALSE))/VLOOKUP('Cover page'!$B$6,Currecny_M!$A$1:$P$10,MATCH(Database!C3267,Currecny_M!$A$1:$P$1,0),FALSE)</f>
        <v>-510.96467999999999</v>
      </c>
      <c r="N3267" s="6" t="str">
        <f>VLOOKUP(B3267,Master!$A$2:$C$11,3,FALSE)</f>
        <v>Euro</v>
      </c>
      <c r="O3267" s="6" t="str">
        <f>VLOOKUP(B3267,Master!$A$2:$C$11,2,FALSE)</f>
        <v>Europe</v>
      </c>
      <c r="Q3267" s="39" t="str">
        <f>VLOOKUP(D3267,GL_Master!$A$1:$D$80,2,FALSE)</f>
        <v>BS</v>
      </c>
      <c r="R3267" s="39" t="str">
        <f>VLOOKUP(D3267,GL_Master!$A$1:$D$80,3,FALSE)</f>
        <v>Accumulated Depreciation</v>
      </c>
      <c r="S3267" s="39" t="str">
        <f>VLOOKUP(D3267,GL_Master!$A$1:$D$80,4,FALSE)</f>
        <v>Accumulated Depreciation</v>
      </c>
    </row>
    <row r="3268" spans="1:19" x14ac:dyDescent="0.25">
      <c r="A3268" s="39" t="s">
        <v>262</v>
      </c>
      <c r="B3268" s="39" t="s">
        <v>239</v>
      </c>
      <c r="C3268" s="7">
        <v>44075</v>
      </c>
      <c r="D3268" s="39" t="s">
        <v>21</v>
      </c>
      <c r="E3268" s="39">
        <v>520</v>
      </c>
      <c r="F3268" s="82">
        <f t="shared" ref="F3268:F3331" si="153">E3268/$F$1</f>
        <v>0.52</v>
      </c>
      <c r="G3268" s="39">
        <f>VLOOKUP(N3268,Currecny_M!$A$1:$P$10,2,FALSE)</f>
        <v>83</v>
      </c>
      <c r="H3268" s="39">
        <f>MATCH(C3268,Currecny_M!$A$1:$P$1,0)</f>
        <v>7</v>
      </c>
      <c r="I3268" s="39">
        <f>VLOOKUP(N3268,Currecny_M!$A$1:$P$10,MATCH(Database!C3268,Currecny_M!$A$1:$P$1,0),FALSE)</f>
        <v>87.24</v>
      </c>
      <c r="J3268" s="82">
        <f t="shared" ref="J3268:J3331" si="154">F3268*I3268</f>
        <v>45.364799999999995</v>
      </c>
      <c r="K3268" s="39">
        <f>VLOOKUP('Cover page'!$B$6,Currecny_M!$A$1:$P$10,MATCH(Database!C3268,Currecny_M!$A$1:$P$1,0),FALSE)</f>
        <v>1</v>
      </c>
      <c r="L3268" s="82">
        <f t="shared" ref="L3268:L3331" si="155">J3268/K3268</f>
        <v>45.364799999999995</v>
      </c>
      <c r="M3268" s="82">
        <f>((E3268/$F$1)*VLOOKUP(N3268,Currecny_M!$A$1:$P$10,MATCH(Database!C3268,Currecny_M!$A$1:$P$1,0),FALSE))/VLOOKUP('Cover page'!$B$6,Currecny_M!$A$1:$P$10,MATCH(Database!C3268,Currecny_M!$A$1:$P$1,0),FALSE)</f>
        <v>45.364799999999995</v>
      </c>
      <c r="N3268" s="6" t="str">
        <f>VLOOKUP(B3268,Master!$A$2:$C$11,3,FALSE)</f>
        <v>Euro</v>
      </c>
      <c r="O3268" s="6" t="str">
        <f>VLOOKUP(B3268,Master!$A$2:$C$11,2,FALSE)</f>
        <v>Europe</v>
      </c>
      <c r="Q3268" s="39" t="str">
        <f>VLOOKUP(D3268,GL_Master!$A$1:$D$80,2,FALSE)</f>
        <v>BS</v>
      </c>
      <c r="R3268" s="39" t="str">
        <f>VLOOKUP(D3268,GL_Master!$A$1:$D$80,3,FALSE)</f>
        <v>Gross Block</v>
      </c>
      <c r="S3268" s="39" t="str">
        <f>VLOOKUP(D3268,GL_Master!$A$1:$D$80,4,FALSE)</f>
        <v>Tangible Fixed assets</v>
      </c>
    </row>
    <row r="3269" spans="1:19" x14ac:dyDescent="0.25">
      <c r="A3269" s="39" t="s">
        <v>262</v>
      </c>
      <c r="B3269" s="39" t="s">
        <v>239</v>
      </c>
      <c r="C3269" s="7">
        <v>44075</v>
      </c>
      <c r="D3269" s="39" t="s">
        <v>27</v>
      </c>
      <c r="E3269" s="39">
        <v>1106</v>
      </c>
      <c r="F3269" s="82">
        <f t="shared" si="153"/>
        <v>1.1060000000000001</v>
      </c>
      <c r="G3269" s="39">
        <f>VLOOKUP(N3269,Currecny_M!$A$1:$P$10,2,FALSE)</f>
        <v>83</v>
      </c>
      <c r="H3269" s="39">
        <f>MATCH(C3269,Currecny_M!$A$1:$P$1,0)</f>
        <v>7</v>
      </c>
      <c r="I3269" s="39">
        <f>VLOOKUP(N3269,Currecny_M!$A$1:$P$10,MATCH(Database!C3269,Currecny_M!$A$1:$P$1,0),FALSE)</f>
        <v>87.24</v>
      </c>
      <c r="J3269" s="82">
        <f t="shared" si="154"/>
        <v>96.487440000000007</v>
      </c>
      <c r="K3269" s="39">
        <f>VLOOKUP('Cover page'!$B$6,Currecny_M!$A$1:$P$10,MATCH(Database!C3269,Currecny_M!$A$1:$P$1,0),FALSE)</f>
        <v>1</v>
      </c>
      <c r="L3269" s="82">
        <f t="shared" si="155"/>
        <v>96.487440000000007</v>
      </c>
      <c r="M3269" s="82">
        <f>((E3269/$F$1)*VLOOKUP(N3269,Currecny_M!$A$1:$P$10,MATCH(Database!C3269,Currecny_M!$A$1:$P$1,0),FALSE))/VLOOKUP('Cover page'!$B$6,Currecny_M!$A$1:$P$10,MATCH(Database!C3269,Currecny_M!$A$1:$P$1,0),FALSE)</f>
        <v>96.487440000000007</v>
      </c>
      <c r="N3269" s="6" t="str">
        <f>VLOOKUP(B3269,Master!$A$2:$C$11,3,FALSE)</f>
        <v>Euro</v>
      </c>
      <c r="O3269" s="6" t="str">
        <f>VLOOKUP(B3269,Master!$A$2:$C$11,2,FALSE)</f>
        <v>Europe</v>
      </c>
      <c r="Q3269" s="39" t="str">
        <f>VLOOKUP(D3269,GL_Master!$A$1:$D$80,2,FALSE)</f>
        <v>BS</v>
      </c>
      <c r="R3269" s="39" t="str">
        <f>VLOOKUP(D3269,GL_Master!$A$1:$D$80,3,FALSE)</f>
        <v>Gross Block</v>
      </c>
      <c r="S3269" s="39" t="str">
        <f>VLOOKUP(D3269,GL_Master!$A$1:$D$80,4,FALSE)</f>
        <v>Tangible Fixed assets</v>
      </c>
    </row>
    <row r="3270" spans="1:19" x14ac:dyDescent="0.25">
      <c r="A3270" s="39" t="s">
        <v>262</v>
      </c>
      <c r="B3270" s="39" t="s">
        <v>239</v>
      </c>
      <c r="C3270" s="7">
        <v>44075</v>
      </c>
      <c r="D3270" s="39" t="s">
        <v>75</v>
      </c>
      <c r="E3270" s="39">
        <v>-26</v>
      </c>
      <c r="F3270" s="82">
        <f t="shared" si="153"/>
        <v>-2.5999999999999999E-2</v>
      </c>
      <c r="G3270" s="39">
        <f>VLOOKUP(N3270,Currecny_M!$A$1:$P$10,2,FALSE)</f>
        <v>83</v>
      </c>
      <c r="H3270" s="39">
        <f>MATCH(C3270,Currecny_M!$A$1:$P$1,0)</f>
        <v>7</v>
      </c>
      <c r="I3270" s="39">
        <f>VLOOKUP(N3270,Currecny_M!$A$1:$P$10,MATCH(Database!C3270,Currecny_M!$A$1:$P$1,0),FALSE)</f>
        <v>87.24</v>
      </c>
      <c r="J3270" s="82">
        <f t="shared" si="154"/>
        <v>-2.2682399999999996</v>
      </c>
      <c r="K3270" s="39">
        <f>VLOOKUP('Cover page'!$B$6,Currecny_M!$A$1:$P$10,MATCH(Database!C3270,Currecny_M!$A$1:$P$1,0),FALSE)</f>
        <v>1</v>
      </c>
      <c r="L3270" s="82">
        <f t="shared" si="155"/>
        <v>-2.2682399999999996</v>
      </c>
      <c r="M3270" s="82">
        <f>((E3270/$F$1)*VLOOKUP(N3270,Currecny_M!$A$1:$P$10,MATCH(Database!C3270,Currecny_M!$A$1:$P$1,0),FALSE))/VLOOKUP('Cover page'!$B$6,Currecny_M!$A$1:$P$10,MATCH(Database!C3270,Currecny_M!$A$1:$P$1,0),FALSE)</f>
        <v>-2.2682399999999996</v>
      </c>
      <c r="N3270" s="6" t="str">
        <f>VLOOKUP(B3270,Master!$A$2:$C$11,3,FALSE)</f>
        <v>Euro</v>
      </c>
      <c r="O3270" s="6" t="str">
        <f>VLOOKUP(B3270,Master!$A$2:$C$11,2,FALSE)</f>
        <v>Europe</v>
      </c>
      <c r="Q3270" s="39" t="str">
        <f>VLOOKUP(D3270,GL_Master!$A$1:$D$80,2,FALSE)</f>
        <v>BS</v>
      </c>
      <c r="R3270" s="39" t="str">
        <f>VLOOKUP(D3270,GL_Master!$A$1:$D$80,3,FALSE)</f>
        <v>Gross Block</v>
      </c>
      <c r="S3270" s="39" t="str">
        <f>VLOOKUP(D3270,GL_Master!$A$1:$D$80,4,FALSE)</f>
        <v>Tangible Fixed assets</v>
      </c>
    </row>
    <row r="3271" spans="1:19" x14ac:dyDescent="0.25">
      <c r="A3271" s="39" t="s">
        <v>262</v>
      </c>
      <c r="B3271" s="39" t="s">
        <v>239</v>
      </c>
      <c r="C3271" s="7">
        <v>44075</v>
      </c>
      <c r="D3271" s="39" t="s">
        <v>76</v>
      </c>
      <c r="E3271" s="39">
        <v>620</v>
      </c>
      <c r="F3271" s="82">
        <f t="shared" si="153"/>
        <v>0.62</v>
      </c>
      <c r="G3271" s="39">
        <f>VLOOKUP(N3271,Currecny_M!$A$1:$P$10,2,FALSE)</f>
        <v>83</v>
      </c>
      <c r="H3271" s="39">
        <f>MATCH(C3271,Currecny_M!$A$1:$P$1,0)</f>
        <v>7</v>
      </c>
      <c r="I3271" s="39">
        <f>VLOOKUP(N3271,Currecny_M!$A$1:$P$10,MATCH(Database!C3271,Currecny_M!$A$1:$P$1,0),FALSE)</f>
        <v>87.24</v>
      </c>
      <c r="J3271" s="82">
        <f t="shared" si="154"/>
        <v>54.088799999999999</v>
      </c>
      <c r="K3271" s="39">
        <f>VLOOKUP('Cover page'!$B$6,Currecny_M!$A$1:$P$10,MATCH(Database!C3271,Currecny_M!$A$1:$P$1,0),FALSE)</f>
        <v>1</v>
      </c>
      <c r="L3271" s="82">
        <f t="shared" si="155"/>
        <v>54.088799999999999</v>
      </c>
      <c r="M3271" s="82">
        <f>((E3271/$F$1)*VLOOKUP(N3271,Currecny_M!$A$1:$P$10,MATCH(Database!C3271,Currecny_M!$A$1:$P$1,0),FALSE))/VLOOKUP('Cover page'!$B$6,Currecny_M!$A$1:$P$10,MATCH(Database!C3271,Currecny_M!$A$1:$P$1,0),FALSE)</f>
        <v>54.088799999999999</v>
      </c>
      <c r="N3271" s="6" t="str">
        <f>VLOOKUP(B3271,Master!$A$2:$C$11,3,FALSE)</f>
        <v>Euro</v>
      </c>
      <c r="O3271" s="6" t="str">
        <f>VLOOKUP(B3271,Master!$A$2:$C$11,2,FALSE)</f>
        <v>Europe</v>
      </c>
      <c r="Q3271" s="39" t="str">
        <f>VLOOKUP(D3271,GL_Master!$A$1:$D$80,2,FALSE)</f>
        <v>BS</v>
      </c>
      <c r="R3271" s="39" t="str">
        <f>VLOOKUP(D3271,GL_Master!$A$1:$D$80,3,FALSE)</f>
        <v>Inventories</v>
      </c>
      <c r="S3271" s="39" t="str">
        <f>VLOOKUP(D3271,GL_Master!$A$1:$D$80,4,FALSE)</f>
        <v>Inventory</v>
      </c>
    </row>
    <row r="3272" spans="1:19" x14ac:dyDescent="0.25">
      <c r="A3272" s="39" t="s">
        <v>262</v>
      </c>
      <c r="B3272" s="39" t="s">
        <v>239</v>
      </c>
      <c r="C3272" s="7">
        <v>44075</v>
      </c>
      <c r="D3272" s="39" t="s">
        <v>77</v>
      </c>
      <c r="E3272" s="39">
        <v>1670</v>
      </c>
      <c r="F3272" s="82">
        <f t="shared" si="153"/>
        <v>1.67</v>
      </c>
      <c r="G3272" s="39">
        <f>VLOOKUP(N3272,Currecny_M!$A$1:$P$10,2,FALSE)</f>
        <v>83</v>
      </c>
      <c r="H3272" s="39">
        <f>MATCH(C3272,Currecny_M!$A$1:$P$1,0)</f>
        <v>7</v>
      </c>
      <c r="I3272" s="39">
        <f>VLOOKUP(N3272,Currecny_M!$A$1:$P$10,MATCH(Database!C3272,Currecny_M!$A$1:$P$1,0),FALSE)</f>
        <v>87.24</v>
      </c>
      <c r="J3272" s="82">
        <f t="shared" si="154"/>
        <v>145.6908</v>
      </c>
      <c r="K3272" s="39">
        <f>VLOOKUP('Cover page'!$B$6,Currecny_M!$A$1:$P$10,MATCH(Database!C3272,Currecny_M!$A$1:$P$1,0),FALSE)</f>
        <v>1</v>
      </c>
      <c r="L3272" s="82">
        <f t="shared" si="155"/>
        <v>145.6908</v>
      </c>
      <c r="M3272" s="82">
        <f>((E3272/$F$1)*VLOOKUP(N3272,Currecny_M!$A$1:$P$10,MATCH(Database!C3272,Currecny_M!$A$1:$P$1,0),FALSE))/VLOOKUP('Cover page'!$B$6,Currecny_M!$A$1:$P$10,MATCH(Database!C3272,Currecny_M!$A$1:$P$1,0),FALSE)</f>
        <v>145.6908</v>
      </c>
      <c r="N3272" s="6" t="str">
        <f>VLOOKUP(B3272,Master!$A$2:$C$11,3,FALSE)</f>
        <v>Euro</v>
      </c>
      <c r="O3272" s="6" t="str">
        <f>VLOOKUP(B3272,Master!$A$2:$C$11,2,FALSE)</f>
        <v>Europe</v>
      </c>
      <c r="Q3272" s="39" t="str">
        <f>VLOOKUP(D3272,GL_Master!$A$1:$D$80,2,FALSE)</f>
        <v>BS</v>
      </c>
      <c r="R3272" s="39" t="str">
        <f>VLOOKUP(D3272,GL_Master!$A$1:$D$80,3,FALSE)</f>
        <v>Inventories</v>
      </c>
      <c r="S3272" s="39" t="str">
        <f>VLOOKUP(D3272,GL_Master!$A$1:$D$80,4,FALSE)</f>
        <v>Inventory</v>
      </c>
    </row>
    <row r="3273" spans="1:19" x14ac:dyDescent="0.25">
      <c r="A3273" s="39" t="s">
        <v>262</v>
      </c>
      <c r="B3273" s="39" t="s">
        <v>239</v>
      </c>
      <c r="C3273" s="7">
        <v>44075</v>
      </c>
      <c r="D3273" s="39" t="s">
        <v>2</v>
      </c>
      <c r="E3273" s="39">
        <v>167387</v>
      </c>
      <c r="F3273" s="82">
        <f t="shared" si="153"/>
        <v>167.387</v>
      </c>
      <c r="G3273" s="39">
        <f>VLOOKUP(N3273,Currecny_M!$A$1:$P$10,2,FALSE)</f>
        <v>83</v>
      </c>
      <c r="H3273" s="39">
        <f>MATCH(C3273,Currecny_M!$A$1:$P$1,0)</f>
        <v>7</v>
      </c>
      <c r="I3273" s="39">
        <f>VLOOKUP(N3273,Currecny_M!$A$1:$P$10,MATCH(Database!C3273,Currecny_M!$A$1:$P$1,0),FALSE)</f>
        <v>87.24</v>
      </c>
      <c r="J3273" s="82">
        <f t="shared" si="154"/>
        <v>14602.84188</v>
      </c>
      <c r="K3273" s="39">
        <f>VLOOKUP('Cover page'!$B$6,Currecny_M!$A$1:$P$10,MATCH(Database!C3273,Currecny_M!$A$1:$P$1,0),FALSE)</f>
        <v>1</v>
      </c>
      <c r="L3273" s="82">
        <f t="shared" si="155"/>
        <v>14602.84188</v>
      </c>
      <c r="M3273" s="82">
        <f>((E3273/$F$1)*VLOOKUP(N3273,Currecny_M!$A$1:$P$10,MATCH(Database!C3273,Currecny_M!$A$1:$P$1,0),FALSE))/VLOOKUP('Cover page'!$B$6,Currecny_M!$A$1:$P$10,MATCH(Database!C3273,Currecny_M!$A$1:$P$1,0),FALSE)</f>
        <v>14602.84188</v>
      </c>
      <c r="N3273" s="6" t="str">
        <f>VLOOKUP(B3273,Master!$A$2:$C$11,3,FALSE)</f>
        <v>Euro</v>
      </c>
      <c r="O3273" s="6" t="str">
        <f>VLOOKUP(B3273,Master!$A$2:$C$11,2,FALSE)</f>
        <v>Europe</v>
      </c>
      <c r="Q3273" s="39" t="str">
        <f>VLOOKUP(D3273,GL_Master!$A$1:$D$80,2,FALSE)</f>
        <v>BS</v>
      </c>
      <c r="R3273" s="39" t="str">
        <f>VLOOKUP(D3273,GL_Master!$A$1:$D$80,3,FALSE)</f>
        <v>Trade receivables</v>
      </c>
      <c r="S3273" s="39" t="str">
        <f>VLOOKUP(D3273,GL_Master!$A$1:$D$80,4,FALSE)</f>
        <v>Unsecured, considered good</v>
      </c>
    </row>
    <row r="3274" spans="1:19" x14ac:dyDescent="0.25">
      <c r="A3274" s="39" t="s">
        <v>262</v>
      </c>
      <c r="B3274" s="39" t="s">
        <v>239</v>
      </c>
      <c r="C3274" s="7">
        <v>44075</v>
      </c>
      <c r="D3274" s="39" t="s">
        <v>78</v>
      </c>
      <c r="E3274" s="39">
        <v>26</v>
      </c>
      <c r="F3274" s="82">
        <f t="shared" si="153"/>
        <v>2.5999999999999999E-2</v>
      </c>
      <c r="G3274" s="39">
        <f>VLOOKUP(N3274,Currecny_M!$A$1:$P$10,2,FALSE)</f>
        <v>83</v>
      </c>
      <c r="H3274" s="39">
        <f>MATCH(C3274,Currecny_M!$A$1:$P$1,0)</f>
        <v>7</v>
      </c>
      <c r="I3274" s="39">
        <f>VLOOKUP(N3274,Currecny_M!$A$1:$P$10,MATCH(Database!C3274,Currecny_M!$A$1:$P$1,0),FALSE)</f>
        <v>87.24</v>
      </c>
      <c r="J3274" s="82">
        <f t="shared" si="154"/>
        <v>2.2682399999999996</v>
      </c>
      <c r="K3274" s="39">
        <f>VLOOKUP('Cover page'!$B$6,Currecny_M!$A$1:$P$10,MATCH(Database!C3274,Currecny_M!$A$1:$P$1,0),FALSE)</f>
        <v>1</v>
      </c>
      <c r="L3274" s="82">
        <f t="shared" si="155"/>
        <v>2.2682399999999996</v>
      </c>
      <c r="M3274" s="82">
        <f>((E3274/$F$1)*VLOOKUP(N3274,Currecny_M!$A$1:$P$10,MATCH(Database!C3274,Currecny_M!$A$1:$P$1,0),FALSE))/VLOOKUP('Cover page'!$B$6,Currecny_M!$A$1:$P$10,MATCH(Database!C3274,Currecny_M!$A$1:$P$1,0),FALSE)</f>
        <v>2.2682399999999996</v>
      </c>
      <c r="N3274" s="6" t="str">
        <f>VLOOKUP(B3274,Master!$A$2:$C$11,3,FALSE)</f>
        <v>Euro</v>
      </c>
      <c r="O3274" s="6" t="str">
        <f>VLOOKUP(B3274,Master!$A$2:$C$11,2,FALSE)</f>
        <v>Europe</v>
      </c>
      <c r="Q3274" s="39" t="str">
        <f>VLOOKUP(D3274,GL_Master!$A$1:$D$80,2,FALSE)</f>
        <v>BS</v>
      </c>
      <c r="R3274" s="39" t="str">
        <f>VLOOKUP(D3274,GL_Master!$A$1:$D$80,3,FALSE)</f>
        <v>Cash &amp; Bank Balances</v>
      </c>
      <c r="S3274" s="39" t="str">
        <f>VLOOKUP(D3274,GL_Master!$A$1:$D$80,4,FALSE)</f>
        <v>Cash In hand</v>
      </c>
    </row>
    <row r="3275" spans="1:19" x14ac:dyDescent="0.25">
      <c r="A3275" s="39" t="s">
        <v>262</v>
      </c>
      <c r="B3275" s="39" t="s">
        <v>239</v>
      </c>
      <c r="C3275" s="7">
        <v>44075</v>
      </c>
      <c r="D3275" s="39" t="s">
        <v>79</v>
      </c>
      <c r="E3275" s="39">
        <v>-6627</v>
      </c>
      <c r="F3275" s="82">
        <f t="shared" si="153"/>
        <v>-6.6269999999999998</v>
      </c>
      <c r="G3275" s="39">
        <f>VLOOKUP(N3275,Currecny_M!$A$1:$P$10,2,FALSE)</f>
        <v>83</v>
      </c>
      <c r="H3275" s="39">
        <f>MATCH(C3275,Currecny_M!$A$1:$P$1,0)</f>
        <v>7</v>
      </c>
      <c r="I3275" s="39">
        <f>VLOOKUP(N3275,Currecny_M!$A$1:$P$10,MATCH(Database!C3275,Currecny_M!$A$1:$P$1,0),FALSE)</f>
        <v>87.24</v>
      </c>
      <c r="J3275" s="82">
        <f t="shared" si="154"/>
        <v>-578.13947999999993</v>
      </c>
      <c r="K3275" s="39">
        <f>VLOOKUP('Cover page'!$B$6,Currecny_M!$A$1:$P$10,MATCH(Database!C3275,Currecny_M!$A$1:$P$1,0),FALSE)</f>
        <v>1</v>
      </c>
      <c r="L3275" s="82">
        <f t="shared" si="155"/>
        <v>-578.13947999999993</v>
      </c>
      <c r="M3275" s="82">
        <f>((E3275/$F$1)*VLOOKUP(N3275,Currecny_M!$A$1:$P$10,MATCH(Database!C3275,Currecny_M!$A$1:$P$1,0),FALSE))/VLOOKUP('Cover page'!$B$6,Currecny_M!$A$1:$P$10,MATCH(Database!C3275,Currecny_M!$A$1:$P$1,0),FALSE)</f>
        <v>-578.13947999999993</v>
      </c>
      <c r="N3275" s="6" t="str">
        <f>VLOOKUP(B3275,Master!$A$2:$C$11,3,FALSE)</f>
        <v>Euro</v>
      </c>
      <c r="O3275" s="6" t="str">
        <f>VLOOKUP(B3275,Master!$A$2:$C$11,2,FALSE)</f>
        <v>Europe</v>
      </c>
      <c r="Q3275" s="39" t="str">
        <f>VLOOKUP(D3275,GL_Master!$A$1:$D$80,2,FALSE)</f>
        <v>BS</v>
      </c>
      <c r="R3275" s="39" t="str">
        <f>VLOOKUP(D3275,GL_Master!$A$1:$D$80,3,FALSE)</f>
        <v>Loan Fund</v>
      </c>
      <c r="S3275" s="39" t="str">
        <f>VLOOKUP(D3275,GL_Master!$A$1:$D$80,4,FALSE)</f>
        <v>Term Loan</v>
      </c>
    </row>
    <row r="3276" spans="1:19" x14ac:dyDescent="0.25">
      <c r="A3276" s="39" t="s">
        <v>262</v>
      </c>
      <c r="B3276" s="39" t="s">
        <v>239</v>
      </c>
      <c r="C3276" s="7">
        <v>44075</v>
      </c>
      <c r="D3276" s="39" t="s">
        <v>80</v>
      </c>
      <c r="E3276" s="39">
        <v>182</v>
      </c>
      <c r="F3276" s="82">
        <f t="shared" si="153"/>
        <v>0.182</v>
      </c>
      <c r="G3276" s="39">
        <f>VLOOKUP(N3276,Currecny_M!$A$1:$P$10,2,FALSE)</f>
        <v>83</v>
      </c>
      <c r="H3276" s="39">
        <f>MATCH(C3276,Currecny_M!$A$1:$P$1,0)</f>
        <v>7</v>
      </c>
      <c r="I3276" s="39">
        <f>VLOOKUP(N3276,Currecny_M!$A$1:$P$10,MATCH(Database!C3276,Currecny_M!$A$1:$P$1,0),FALSE)</f>
        <v>87.24</v>
      </c>
      <c r="J3276" s="82">
        <f t="shared" si="154"/>
        <v>15.877679999999998</v>
      </c>
      <c r="K3276" s="39">
        <f>VLOOKUP('Cover page'!$B$6,Currecny_M!$A$1:$P$10,MATCH(Database!C3276,Currecny_M!$A$1:$P$1,0),FALSE)</f>
        <v>1</v>
      </c>
      <c r="L3276" s="82">
        <f t="shared" si="155"/>
        <v>15.877679999999998</v>
      </c>
      <c r="M3276" s="82">
        <f>((E3276/$F$1)*VLOOKUP(N3276,Currecny_M!$A$1:$P$10,MATCH(Database!C3276,Currecny_M!$A$1:$P$1,0),FALSE))/VLOOKUP('Cover page'!$B$6,Currecny_M!$A$1:$P$10,MATCH(Database!C3276,Currecny_M!$A$1:$P$1,0),FALSE)</f>
        <v>15.877679999999998</v>
      </c>
      <c r="N3276" s="6" t="str">
        <f>VLOOKUP(B3276,Master!$A$2:$C$11,3,FALSE)</f>
        <v>Euro</v>
      </c>
      <c r="O3276" s="6" t="str">
        <f>VLOOKUP(B3276,Master!$A$2:$C$11,2,FALSE)</f>
        <v>Europe</v>
      </c>
      <c r="Q3276" s="39" t="str">
        <f>VLOOKUP(D3276,GL_Master!$A$1:$D$80,2,FALSE)</f>
        <v>BS</v>
      </c>
      <c r="R3276" s="39" t="str">
        <f>VLOOKUP(D3276,GL_Master!$A$1:$D$80,3,FALSE)</f>
        <v>Cash &amp; Bank Balances</v>
      </c>
      <c r="S3276" s="39" t="str">
        <f>VLOOKUP(D3276,GL_Master!$A$1:$D$80,4,FALSE)</f>
        <v xml:space="preserve">      On Current Accounts</v>
      </c>
    </row>
    <row r="3277" spans="1:19" x14ac:dyDescent="0.25">
      <c r="A3277" s="39" t="s">
        <v>262</v>
      </c>
      <c r="B3277" s="39" t="s">
        <v>239</v>
      </c>
      <c r="C3277" s="7">
        <v>44075</v>
      </c>
      <c r="D3277" s="39" t="s">
        <v>81</v>
      </c>
      <c r="E3277" s="39">
        <v>12509</v>
      </c>
      <c r="F3277" s="82">
        <f t="shared" si="153"/>
        <v>12.509</v>
      </c>
      <c r="G3277" s="39">
        <f>VLOOKUP(N3277,Currecny_M!$A$1:$P$10,2,FALSE)</f>
        <v>83</v>
      </c>
      <c r="H3277" s="39">
        <f>MATCH(C3277,Currecny_M!$A$1:$P$1,0)</f>
        <v>7</v>
      </c>
      <c r="I3277" s="39">
        <f>VLOOKUP(N3277,Currecny_M!$A$1:$P$10,MATCH(Database!C3277,Currecny_M!$A$1:$P$1,0),FALSE)</f>
        <v>87.24</v>
      </c>
      <c r="J3277" s="82">
        <f t="shared" si="154"/>
        <v>1091.2851599999999</v>
      </c>
      <c r="K3277" s="39">
        <f>VLOOKUP('Cover page'!$B$6,Currecny_M!$A$1:$P$10,MATCH(Database!C3277,Currecny_M!$A$1:$P$1,0),FALSE)</f>
        <v>1</v>
      </c>
      <c r="L3277" s="82">
        <f t="shared" si="155"/>
        <v>1091.2851599999999</v>
      </c>
      <c r="M3277" s="82">
        <f>((E3277/$F$1)*VLOOKUP(N3277,Currecny_M!$A$1:$P$10,MATCH(Database!C3277,Currecny_M!$A$1:$P$1,0),FALSE))/VLOOKUP('Cover page'!$B$6,Currecny_M!$A$1:$P$10,MATCH(Database!C3277,Currecny_M!$A$1:$P$1,0),FALSE)</f>
        <v>1091.2851599999999</v>
      </c>
      <c r="N3277" s="6" t="str">
        <f>VLOOKUP(B3277,Master!$A$2:$C$11,3,FALSE)</f>
        <v>Euro</v>
      </c>
      <c r="O3277" s="6" t="str">
        <f>VLOOKUP(B3277,Master!$A$2:$C$11,2,FALSE)</f>
        <v>Europe</v>
      </c>
      <c r="Q3277" s="39" t="str">
        <f>VLOOKUP(D3277,GL_Master!$A$1:$D$80,2,FALSE)</f>
        <v>BS</v>
      </c>
      <c r="R3277" s="39" t="str">
        <f>VLOOKUP(D3277,GL_Master!$A$1:$D$80,3,FALSE)</f>
        <v>Other Current Assets</v>
      </c>
      <c r="S3277" s="39" t="str">
        <f>VLOOKUP(D3277,GL_Master!$A$1:$D$80,4,FALSE)</f>
        <v>Advance tax recoverable (net of provision )</v>
      </c>
    </row>
    <row r="3278" spans="1:19" x14ac:dyDescent="0.25">
      <c r="A3278" s="39" t="s">
        <v>262</v>
      </c>
      <c r="B3278" s="39" t="s">
        <v>239</v>
      </c>
      <c r="C3278" s="7">
        <v>44075</v>
      </c>
      <c r="D3278" s="39" t="s">
        <v>19</v>
      </c>
      <c r="E3278" s="39">
        <v>124</v>
      </c>
      <c r="F3278" s="82">
        <f t="shared" si="153"/>
        <v>0.124</v>
      </c>
      <c r="G3278" s="39">
        <f>VLOOKUP(N3278,Currecny_M!$A$1:$P$10,2,FALSE)</f>
        <v>83</v>
      </c>
      <c r="H3278" s="39">
        <f>MATCH(C3278,Currecny_M!$A$1:$P$1,0)</f>
        <v>7</v>
      </c>
      <c r="I3278" s="39">
        <f>VLOOKUP(N3278,Currecny_M!$A$1:$P$10,MATCH(Database!C3278,Currecny_M!$A$1:$P$1,0),FALSE)</f>
        <v>87.24</v>
      </c>
      <c r="J3278" s="82">
        <f t="shared" si="154"/>
        <v>10.81776</v>
      </c>
      <c r="K3278" s="39">
        <f>VLOOKUP('Cover page'!$B$6,Currecny_M!$A$1:$P$10,MATCH(Database!C3278,Currecny_M!$A$1:$P$1,0),FALSE)</f>
        <v>1</v>
      </c>
      <c r="L3278" s="82">
        <f t="shared" si="155"/>
        <v>10.81776</v>
      </c>
      <c r="M3278" s="82">
        <f>((E3278/$F$1)*VLOOKUP(N3278,Currecny_M!$A$1:$P$10,MATCH(Database!C3278,Currecny_M!$A$1:$P$1,0),FALSE))/VLOOKUP('Cover page'!$B$6,Currecny_M!$A$1:$P$10,MATCH(Database!C3278,Currecny_M!$A$1:$P$1,0),FALSE)</f>
        <v>10.81776</v>
      </c>
      <c r="N3278" s="6" t="str">
        <f>VLOOKUP(B3278,Master!$A$2:$C$11,3,FALSE)</f>
        <v>Euro</v>
      </c>
      <c r="O3278" s="6" t="str">
        <f>VLOOKUP(B3278,Master!$A$2:$C$11,2,FALSE)</f>
        <v>Europe</v>
      </c>
      <c r="Q3278" s="39" t="str">
        <f>VLOOKUP(D3278,GL_Master!$A$1:$D$80,2,FALSE)</f>
        <v>BS</v>
      </c>
      <c r="R3278" s="39" t="str">
        <f>VLOOKUP(D3278,GL_Master!$A$1:$D$80,3,FALSE)</f>
        <v>Short-term loan and advances</v>
      </c>
      <c r="S3278" s="39" t="str">
        <f>VLOOKUP(D3278,GL_Master!$A$1:$D$80,4,FALSE)</f>
        <v>Prepaid expenses</v>
      </c>
    </row>
    <row r="3279" spans="1:19" x14ac:dyDescent="0.25">
      <c r="A3279" s="39" t="s">
        <v>262</v>
      </c>
      <c r="B3279" s="39" t="s">
        <v>239</v>
      </c>
      <c r="C3279" s="7">
        <v>44075</v>
      </c>
      <c r="D3279" s="39" t="s">
        <v>82</v>
      </c>
      <c r="E3279" s="39">
        <v>1379</v>
      </c>
      <c r="F3279" s="82">
        <f t="shared" si="153"/>
        <v>1.379</v>
      </c>
      <c r="G3279" s="39">
        <f>VLOOKUP(N3279,Currecny_M!$A$1:$P$10,2,FALSE)</f>
        <v>83</v>
      </c>
      <c r="H3279" s="39">
        <f>MATCH(C3279,Currecny_M!$A$1:$P$1,0)</f>
        <v>7</v>
      </c>
      <c r="I3279" s="39">
        <f>VLOOKUP(N3279,Currecny_M!$A$1:$P$10,MATCH(Database!C3279,Currecny_M!$A$1:$P$1,0),FALSE)</f>
        <v>87.24</v>
      </c>
      <c r="J3279" s="82">
        <f t="shared" si="154"/>
        <v>120.30395999999999</v>
      </c>
      <c r="K3279" s="39">
        <f>VLOOKUP('Cover page'!$B$6,Currecny_M!$A$1:$P$10,MATCH(Database!C3279,Currecny_M!$A$1:$P$1,0),FALSE)</f>
        <v>1</v>
      </c>
      <c r="L3279" s="82">
        <f t="shared" si="155"/>
        <v>120.30395999999999</v>
      </c>
      <c r="M3279" s="82">
        <f>((E3279/$F$1)*VLOOKUP(N3279,Currecny_M!$A$1:$P$10,MATCH(Database!C3279,Currecny_M!$A$1:$P$1,0),FALSE))/VLOOKUP('Cover page'!$B$6,Currecny_M!$A$1:$P$10,MATCH(Database!C3279,Currecny_M!$A$1:$P$1,0),FALSE)</f>
        <v>120.30395999999999</v>
      </c>
      <c r="N3279" s="6" t="str">
        <f>VLOOKUP(B3279,Master!$A$2:$C$11,3,FALSE)</f>
        <v>Euro</v>
      </c>
      <c r="O3279" s="6" t="str">
        <f>VLOOKUP(B3279,Master!$A$2:$C$11,2,FALSE)</f>
        <v>Europe</v>
      </c>
      <c r="Q3279" s="39" t="str">
        <f>VLOOKUP(D3279,GL_Master!$A$1:$D$80,2,FALSE)</f>
        <v>BS</v>
      </c>
      <c r="R3279" s="39" t="str">
        <f>VLOOKUP(D3279,GL_Master!$A$1:$D$80,3,FALSE)</f>
        <v>Short-term loan and advances</v>
      </c>
      <c r="S3279" s="39" t="str">
        <f>VLOOKUP(D3279,GL_Master!$A$1:$D$80,4,FALSE)</f>
        <v>Advance to vendor/employees</v>
      </c>
    </row>
    <row r="3280" spans="1:19" x14ac:dyDescent="0.25">
      <c r="A3280" s="39" t="s">
        <v>262</v>
      </c>
      <c r="B3280" s="39" t="s">
        <v>239</v>
      </c>
      <c r="C3280" s="7">
        <v>44075</v>
      </c>
      <c r="D3280" s="39" t="s">
        <v>83</v>
      </c>
      <c r="E3280" s="39">
        <v>876</v>
      </c>
      <c r="F3280" s="82">
        <f t="shared" si="153"/>
        <v>0.876</v>
      </c>
      <c r="G3280" s="39">
        <f>VLOOKUP(N3280,Currecny_M!$A$1:$P$10,2,FALSE)</f>
        <v>83</v>
      </c>
      <c r="H3280" s="39">
        <f>MATCH(C3280,Currecny_M!$A$1:$P$1,0)</f>
        <v>7</v>
      </c>
      <c r="I3280" s="39">
        <f>VLOOKUP(N3280,Currecny_M!$A$1:$P$10,MATCH(Database!C3280,Currecny_M!$A$1:$P$1,0),FALSE)</f>
        <v>87.24</v>
      </c>
      <c r="J3280" s="82">
        <f t="shared" si="154"/>
        <v>76.422240000000002</v>
      </c>
      <c r="K3280" s="39">
        <f>VLOOKUP('Cover page'!$B$6,Currecny_M!$A$1:$P$10,MATCH(Database!C3280,Currecny_M!$A$1:$P$1,0),FALSE)</f>
        <v>1</v>
      </c>
      <c r="L3280" s="82">
        <f t="shared" si="155"/>
        <v>76.422240000000002</v>
      </c>
      <c r="M3280" s="82">
        <f>((E3280/$F$1)*VLOOKUP(N3280,Currecny_M!$A$1:$P$10,MATCH(Database!C3280,Currecny_M!$A$1:$P$1,0),FALSE))/VLOOKUP('Cover page'!$B$6,Currecny_M!$A$1:$P$10,MATCH(Database!C3280,Currecny_M!$A$1:$P$1,0),FALSE)</f>
        <v>76.422240000000002</v>
      </c>
      <c r="N3280" s="6" t="str">
        <f>VLOOKUP(B3280,Master!$A$2:$C$11,3,FALSE)</f>
        <v>Euro</v>
      </c>
      <c r="O3280" s="6" t="str">
        <f>VLOOKUP(B3280,Master!$A$2:$C$11,2,FALSE)</f>
        <v>Europe</v>
      </c>
      <c r="Q3280" s="39" t="str">
        <f>VLOOKUP(D3280,GL_Master!$A$1:$D$80,2,FALSE)</f>
        <v>BS</v>
      </c>
      <c r="R3280" s="39" t="str">
        <f>VLOOKUP(D3280,GL_Master!$A$1:$D$80,3,FALSE)</f>
        <v>Other Current Assets</v>
      </c>
      <c r="S3280" s="39" t="str">
        <f>VLOOKUP(D3280,GL_Master!$A$1:$D$80,4,FALSE)</f>
        <v>Security deposits ( Unsecured, considered good)</v>
      </c>
    </row>
    <row r="3281" spans="1:19" x14ac:dyDescent="0.25">
      <c r="A3281" s="39" t="s">
        <v>262</v>
      </c>
      <c r="B3281" s="39" t="s">
        <v>239</v>
      </c>
      <c r="C3281" s="7">
        <v>44075</v>
      </c>
      <c r="D3281" s="39" t="s">
        <v>246</v>
      </c>
      <c r="E3281" s="39">
        <v>-104654</v>
      </c>
      <c r="F3281" s="82">
        <f t="shared" si="153"/>
        <v>-104.654</v>
      </c>
      <c r="G3281" s="39">
        <f>VLOOKUP(N3281,Currecny_M!$A$1:$P$10,2,FALSE)</f>
        <v>83</v>
      </c>
      <c r="H3281" s="39">
        <f>MATCH(C3281,Currecny_M!$A$1:$P$1,0)</f>
        <v>7</v>
      </c>
      <c r="I3281" s="39">
        <f>VLOOKUP(N3281,Currecny_M!$A$1:$P$10,MATCH(Database!C3281,Currecny_M!$A$1:$P$1,0),FALSE)</f>
        <v>87.24</v>
      </c>
      <c r="J3281" s="82">
        <f t="shared" si="154"/>
        <v>-9130.0149599999986</v>
      </c>
      <c r="K3281" s="39">
        <f>VLOOKUP('Cover page'!$B$6,Currecny_M!$A$1:$P$10,MATCH(Database!C3281,Currecny_M!$A$1:$P$1,0),FALSE)</f>
        <v>1</v>
      </c>
      <c r="L3281" s="82">
        <f t="shared" si="155"/>
        <v>-9130.0149599999986</v>
      </c>
      <c r="M3281" s="82">
        <f>((E3281/$F$1)*VLOOKUP(N3281,Currecny_M!$A$1:$P$10,MATCH(Database!C3281,Currecny_M!$A$1:$P$1,0),FALSE))/VLOOKUP('Cover page'!$B$6,Currecny_M!$A$1:$P$10,MATCH(Database!C3281,Currecny_M!$A$1:$P$1,0),FALSE)</f>
        <v>-9130.0149599999986</v>
      </c>
      <c r="N3281" s="6" t="str">
        <f>VLOOKUP(B3281,Master!$A$2:$C$11,3,FALSE)</f>
        <v>Euro</v>
      </c>
      <c r="O3281" s="6" t="str">
        <f>VLOOKUP(B3281,Master!$A$2:$C$11,2,FALSE)</f>
        <v>Europe</v>
      </c>
      <c r="Q3281" s="39" t="str">
        <f>VLOOKUP(D3281,GL_Master!$A$1:$D$80,2,FALSE)</f>
        <v>PL</v>
      </c>
      <c r="R3281" s="39" t="str">
        <f>VLOOKUP(D3281,GL_Master!$A$1:$D$80,3,FALSE)</f>
        <v>Revenue from Operations</v>
      </c>
      <c r="S3281" s="39" t="str">
        <f>VLOOKUP(D3281,GL_Master!$A$1:$D$80,4,FALSE)</f>
        <v>Contract revenue</v>
      </c>
    </row>
    <row r="3282" spans="1:19" x14ac:dyDescent="0.25">
      <c r="A3282" s="39" t="s">
        <v>262</v>
      </c>
      <c r="B3282" s="39" t="s">
        <v>239</v>
      </c>
      <c r="C3282" s="7">
        <v>44075</v>
      </c>
      <c r="D3282" s="39" t="s">
        <v>134</v>
      </c>
      <c r="E3282" s="39">
        <v>-843</v>
      </c>
      <c r="F3282" s="82">
        <f t="shared" si="153"/>
        <v>-0.84299999999999997</v>
      </c>
      <c r="G3282" s="39">
        <f>VLOOKUP(N3282,Currecny_M!$A$1:$P$10,2,FALSE)</f>
        <v>83</v>
      </c>
      <c r="H3282" s="39">
        <f>MATCH(C3282,Currecny_M!$A$1:$P$1,0)</f>
        <v>7</v>
      </c>
      <c r="I3282" s="39">
        <f>VLOOKUP(N3282,Currecny_M!$A$1:$P$10,MATCH(Database!C3282,Currecny_M!$A$1:$P$1,0),FALSE)</f>
        <v>87.24</v>
      </c>
      <c r="J3282" s="82">
        <f t="shared" si="154"/>
        <v>-73.543319999999994</v>
      </c>
      <c r="K3282" s="39">
        <f>VLOOKUP('Cover page'!$B$6,Currecny_M!$A$1:$P$10,MATCH(Database!C3282,Currecny_M!$A$1:$P$1,0),FALSE)</f>
        <v>1</v>
      </c>
      <c r="L3282" s="82">
        <f t="shared" si="155"/>
        <v>-73.543319999999994</v>
      </c>
      <c r="M3282" s="82">
        <f>((E3282/$F$1)*VLOOKUP(N3282,Currecny_M!$A$1:$P$10,MATCH(Database!C3282,Currecny_M!$A$1:$P$1,0),FALSE))/VLOOKUP('Cover page'!$B$6,Currecny_M!$A$1:$P$10,MATCH(Database!C3282,Currecny_M!$A$1:$P$1,0),FALSE)</f>
        <v>-73.543319999999994</v>
      </c>
      <c r="N3282" s="6" t="str">
        <f>VLOOKUP(B3282,Master!$A$2:$C$11,3,FALSE)</f>
        <v>Euro</v>
      </c>
      <c r="O3282" s="6" t="str">
        <f>VLOOKUP(B3282,Master!$A$2:$C$11,2,FALSE)</f>
        <v>Europe</v>
      </c>
      <c r="Q3282" s="39" t="str">
        <f>VLOOKUP(D3282,GL_Master!$A$1:$D$80,2,FALSE)</f>
        <v>PL</v>
      </c>
      <c r="R3282" s="39" t="str">
        <f>VLOOKUP(D3282,GL_Master!$A$1:$D$80,3,FALSE)</f>
        <v>Other Income</v>
      </c>
      <c r="S3282" s="39" t="str">
        <f>VLOOKUP(D3282,GL_Master!$A$1:$D$80,4,FALSE)</f>
        <v>Other Income</v>
      </c>
    </row>
    <row r="3283" spans="1:19" x14ac:dyDescent="0.25">
      <c r="A3283" s="39" t="s">
        <v>262</v>
      </c>
      <c r="B3283" s="39" t="s">
        <v>239</v>
      </c>
      <c r="C3283" s="7">
        <v>44075</v>
      </c>
      <c r="D3283" s="39" t="s">
        <v>86</v>
      </c>
      <c r="E3283" s="39">
        <v>53</v>
      </c>
      <c r="F3283" s="82">
        <f t="shared" si="153"/>
        <v>5.2999999999999999E-2</v>
      </c>
      <c r="G3283" s="39">
        <f>VLOOKUP(N3283,Currecny_M!$A$1:$P$10,2,FALSE)</f>
        <v>83</v>
      </c>
      <c r="H3283" s="39">
        <f>MATCH(C3283,Currecny_M!$A$1:$P$1,0)</f>
        <v>7</v>
      </c>
      <c r="I3283" s="39">
        <f>VLOOKUP(N3283,Currecny_M!$A$1:$P$10,MATCH(Database!C3283,Currecny_M!$A$1:$P$1,0),FALSE)</f>
        <v>87.24</v>
      </c>
      <c r="J3283" s="82">
        <f t="shared" si="154"/>
        <v>4.6237199999999996</v>
      </c>
      <c r="K3283" s="39">
        <f>VLOOKUP('Cover page'!$B$6,Currecny_M!$A$1:$P$10,MATCH(Database!C3283,Currecny_M!$A$1:$P$1,0),FALSE)</f>
        <v>1</v>
      </c>
      <c r="L3283" s="82">
        <f t="shared" si="155"/>
        <v>4.6237199999999996</v>
      </c>
      <c r="M3283" s="82">
        <f>((E3283/$F$1)*VLOOKUP(N3283,Currecny_M!$A$1:$P$10,MATCH(Database!C3283,Currecny_M!$A$1:$P$1,0),FALSE))/VLOOKUP('Cover page'!$B$6,Currecny_M!$A$1:$P$10,MATCH(Database!C3283,Currecny_M!$A$1:$P$1,0),FALSE)</f>
        <v>4.6237199999999996</v>
      </c>
      <c r="N3283" s="6" t="str">
        <f>VLOOKUP(B3283,Master!$A$2:$C$11,3,FALSE)</f>
        <v>Euro</v>
      </c>
      <c r="O3283" s="6" t="str">
        <f>VLOOKUP(B3283,Master!$A$2:$C$11,2,FALSE)</f>
        <v>Europe</v>
      </c>
      <c r="Q3283" s="39" t="str">
        <f>VLOOKUP(D3283,GL_Master!$A$1:$D$80,2,FALSE)</f>
        <v>PL</v>
      </c>
      <c r="R3283" s="39" t="str">
        <f>VLOOKUP(D3283,GL_Master!$A$1:$D$80,3,FALSE)</f>
        <v>COGS</v>
      </c>
      <c r="S3283" s="39" t="str">
        <f>VLOOKUP(D3283,GL_Master!$A$1:$D$80,4,FALSE)</f>
        <v>Purchase of other traded goods</v>
      </c>
    </row>
    <row r="3284" spans="1:19" x14ac:dyDescent="0.25">
      <c r="A3284" s="39" t="s">
        <v>262</v>
      </c>
      <c r="B3284" s="39" t="s">
        <v>239</v>
      </c>
      <c r="C3284" s="7">
        <v>44075</v>
      </c>
      <c r="D3284" s="39" t="s">
        <v>87</v>
      </c>
      <c r="E3284" s="39">
        <v>27</v>
      </c>
      <c r="F3284" s="82">
        <f t="shared" si="153"/>
        <v>2.7E-2</v>
      </c>
      <c r="G3284" s="39">
        <f>VLOOKUP(N3284,Currecny_M!$A$1:$P$10,2,FALSE)</f>
        <v>83</v>
      </c>
      <c r="H3284" s="39">
        <f>MATCH(C3284,Currecny_M!$A$1:$P$1,0)</f>
        <v>7</v>
      </c>
      <c r="I3284" s="39">
        <f>VLOOKUP(N3284,Currecny_M!$A$1:$P$10,MATCH(Database!C3284,Currecny_M!$A$1:$P$1,0),FALSE)</f>
        <v>87.24</v>
      </c>
      <c r="J3284" s="82">
        <f t="shared" si="154"/>
        <v>2.35548</v>
      </c>
      <c r="K3284" s="39">
        <f>VLOOKUP('Cover page'!$B$6,Currecny_M!$A$1:$P$10,MATCH(Database!C3284,Currecny_M!$A$1:$P$1,0),FALSE)</f>
        <v>1</v>
      </c>
      <c r="L3284" s="82">
        <f t="shared" si="155"/>
        <v>2.35548</v>
      </c>
      <c r="M3284" s="82">
        <f>((E3284/$F$1)*VLOOKUP(N3284,Currecny_M!$A$1:$P$10,MATCH(Database!C3284,Currecny_M!$A$1:$P$1,0),FALSE))/VLOOKUP('Cover page'!$B$6,Currecny_M!$A$1:$P$10,MATCH(Database!C3284,Currecny_M!$A$1:$P$1,0),FALSE)</f>
        <v>2.35548</v>
      </c>
      <c r="N3284" s="6" t="str">
        <f>VLOOKUP(B3284,Master!$A$2:$C$11,3,FALSE)</f>
        <v>Euro</v>
      </c>
      <c r="O3284" s="6" t="str">
        <f>VLOOKUP(B3284,Master!$A$2:$C$11,2,FALSE)</f>
        <v>Europe</v>
      </c>
      <c r="Q3284" s="39" t="str">
        <f>VLOOKUP(D3284,GL_Master!$A$1:$D$80,2,FALSE)</f>
        <v>PL</v>
      </c>
      <c r="R3284" s="39" t="str">
        <f>VLOOKUP(D3284,GL_Master!$A$1:$D$80,3,FALSE)</f>
        <v>COGS</v>
      </c>
      <c r="S3284" s="39" t="str">
        <f>VLOOKUP(D3284,GL_Master!$A$1:$D$80,4,FALSE)</f>
        <v>Civil, Installation, Commissioning and Other miscellaneous expenses</v>
      </c>
    </row>
    <row r="3285" spans="1:19" x14ac:dyDescent="0.25">
      <c r="A3285" s="39" t="s">
        <v>262</v>
      </c>
      <c r="B3285" s="39" t="s">
        <v>239</v>
      </c>
      <c r="C3285" s="7">
        <v>44075</v>
      </c>
      <c r="D3285" s="39" t="s">
        <v>88</v>
      </c>
      <c r="E3285" s="39">
        <v>74</v>
      </c>
      <c r="F3285" s="82">
        <f t="shared" si="153"/>
        <v>7.3999999999999996E-2</v>
      </c>
      <c r="G3285" s="39">
        <f>VLOOKUP(N3285,Currecny_M!$A$1:$P$10,2,FALSE)</f>
        <v>83</v>
      </c>
      <c r="H3285" s="39">
        <f>MATCH(C3285,Currecny_M!$A$1:$P$1,0)</f>
        <v>7</v>
      </c>
      <c r="I3285" s="39">
        <f>VLOOKUP(N3285,Currecny_M!$A$1:$P$10,MATCH(Database!C3285,Currecny_M!$A$1:$P$1,0),FALSE)</f>
        <v>87.24</v>
      </c>
      <c r="J3285" s="82">
        <f t="shared" si="154"/>
        <v>6.4557599999999997</v>
      </c>
      <c r="K3285" s="39">
        <f>VLOOKUP('Cover page'!$B$6,Currecny_M!$A$1:$P$10,MATCH(Database!C3285,Currecny_M!$A$1:$P$1,0),FALSE)</f>
        <v>1</v>
      </c>
      <c r="L3285" s="82">
        <f t="shared" si="155"/>
        <v>6.4557599999999997</v>
      </c>
      <c r="M3285" s="82">
        <f>((E3285/$F$1)*VLOOKUP(N3285,Currecny_M!$A$1:$P$10,MATCH(Database!C3285,Currecny_M!$A$1:$P$1,0),FALSE))/VLOOKUP('Cover page'!$B$6,Currecny_M!$A$1:$P$10,MATCH(Database!C3285,Currecny_M!$A$1:$P$1,0),FALSE)</f>
        <v>6.4557599999999997</v>
      </c>
      <c r="N3285" s="6" t="str">
        <f>VLOOKUP(B3285,Master!$A$2:$C$11,3,FALSE)</f>
        <v>Euro</v>
      </c>
      <c r="O3285" s="6" t="str">
        <f>VLOOKUP(B3285,Master!$A$2:$C$11,2,FALSE)</f>
        <v>Europe</v>
      </c>
      <c r="Q3285" s="39" t="str">
        <f>VLOOKUP(D3285,GL_Master!$A$1:$D$80,2,FALSE)</f>
        <v>PL</v>
      </c>
      <c r="R3285" s="39" t="str">
        <f>VLOOKUP(D3285,GL_Master!$A$1:$D$80,3,FALSE)</f>
        <v>COGS</v>
      </c>
      <c r="S3285" s="39" t="str">
        <f>VLOOKUP(D3285,GL_Master!$A$1:$D$80,4,FALSE)</f>
        <v>Civil, Installation, Commissioning and Other miscellaneous expenses</v>
      </c>
    </row>
    <row r="3286" spans="1:19" x14ac:dyDescent="0.25">
      <c r="A3286" s="39" t="s">
        <v>262</v>
      </c>
      <c r="B3286" s="39" t="s">
        <v>239</v>
      </c>
      <c r="C3286" s="7">
        <v>44075</v>
      </c>
      <c r="D3286" s="39" t="s">
        <v>89</v>
      </c>
      <c r="E3286" s="39">
        <v>146</v>
      </c>
      <c r="F3286" s="82">
        <f t="shared" si="153"/>
        <v>0.14599999999999999</v>
      </c>
      <c r="G3286" s="39">
        <f>VLOOKUP(N3286,Currecny_M!$A$1:$P$10,2,FALSE)</f>
        <v>83</v>
      </c>
      <c r="H3286" s="39">
        <f>MATCH(C3286,Currecny_M!$A$1:$P$1,0)</f>
        <v>7</v>
      </c>
      <c r="I3286" s="39">
        <f>VLOOKUP(N3286,Currecny_M!$A$1:$P$10,MATCH(Database!C3286,Currecny_M!$A$1:$P$1,0),FALSE)</f>
        <v>87.24</v>
      </c>
      <c r="J3286" s="82">
        <f t="shared" si="154"/>
        <v>12.737039999999999</v>
      </c>
      <c r="K3286" s="39">
        <f>VLOOKUP('Cover page'!$B$6,Currecny_M!$A$1:$P$10,MATCH(Database!C3286,Currecny_M!$A$1:$P$1,0),FALSE)</f>
        <v>1</v>
      </c>
      <c r="L3286" s="82">
        <f t="shared" si="155"/>
        <v>12.737039999999999</v>
      </c>
      <c r="M3286" s="82">
        <f>((E3286/$F$1)*VLOOKUP(N3286,Currecny_M!$A$1:$P$10,MATCH(Database!C3286,Currecny_M!$A$1:$P$1,0),FALSE))/VLOOKUP('Cover page'!$B$6,Currecny_M!$A$1:$P$10,MATCH(Database!C3286,Currecny_M!$A$1:$P$1,0),FALSE)</f>
        <v>12.737039999999999</v>
      </c>
      <c r="N3286" s="6" t="str">
        <f>VLOOKUP(B3286,Master!$A$2:$C$11,3,FALSE)</f>
        <v>Euro</v>
      </c>
      <c r="O3286" s="6" t="str">
        <f>VLOOKUP(B3286,Master!$A$2:$C$11,2,FALSE)</f>
        <v>Europe</v>
      </c>
      <c r="Q3286" s="39" t="str">
        <f>VLOOKUP(D3286,GL_Master!$A$1:$D$80,2,FALSE)</f>
        <v>PL</v>
      </c>
      <c r="R3286" s="39" t="str">
        <f>VLOOKUP(D3286,GL_Master!$A$1:$D$80,3,FALSE)</f>
        <v>COGS</v>
      </c>
      <c r="S3286" s="39" t="str">
        <f>VLOOKUP(D3286,GL_Master!$A$1:$D$80,4,FALSE)</f>
        <v>project Expenses</v>
      </c>
    </row>
    <row r="3287" spans="1:19" x14ac:dyDescent="0.25">
      <c r="A3287" s="39" t="s">
        <v>262</v>
      </c>
      <c r="B3287" s="39" t="s">
        <v>239</v>
      </c>
      <c r="C3287" s="7">
        <v>44075</v>
      </c>
      <c r="D3287" s="39" t="s">
        <v>90</v>
      </c>
      <c r="E3287" s="39">
        <v>52</v>
      </c>
      <c r="F3287" s="82">
        <f t="shared" si="153"/>
        <v>5.1999999999999998E-2</v>
      </c>
      <c r="G3287" s="39">
        <f>VLOOKUP(N3287,Currecny_M!$A$1:$P$10,2,FALSE)</f>
        <v>83</v>
      </c>
      <c r="H3287" s="39">
        <f>MATCH(C3287,Currecny_M!$A$1:$P$1,0)</f>
        <v>7</v>
      </c>
      <c r="I3287" s="39">
        <f>VLOOKUP(N3287,Currecny_M!$A$1:$P$10,MATCH(Database!C3287,Currecny_M!$A$1:$P$1,0),FALSE)</f>
        <v>87.24</v>
      </c>
      <c r="J3287" s="82">
        <f t="shared" si="154"/>
        <v>4.5364799999999992</v>
      </c>
      <c r="K3287" s="39">
        <f>VLOOKUP('Cover page'!$B$6,Currecny_M!$A$1:$P$10,MATCH(Database!C3287,Currecny_M!$A$1:$P$1,0),FALSE)</f>
        <v>1</v>
      </c>
      <c r="L3287" s="82">
        <f t="shared" si="155"/>
        <v>4.5364799999999992</v>
      </c>
      <c r="M3287" s="82">
        <f>((E3287/$F$1)*VLOOKUP(N3287,Currecny_M!$A$1:$P$10,MATCH(Database!C3287,Currecny_M!$A$1:$P$1,0),FALSE))/VLOOKUP('Cover page'!$B$6,Currecny_M!$A$1:$P$10,MATCH(Database!C3287,Currecny_M!$A$1:$P$1,0),FALSE)</f>
        <v>4.5364799999999992</v>
      </c>
      <c r="N3287" s="6" t="str">
        <f>VLOOKUP(B3287,Master!$A$2:$C$11,3,FALSE)</f>
        <v>Euro</v>
      </c>
      <c r="O3287" s="6" t="str">
        <f>VLOOKUP(B3287,Master!$A$2:$C$11,2,FALSE)</f>
        <v>Europe</v>
      </c>
      <c r="Q3287" s="39" t="str">
        <f>VLOOKUP(D3287,GL_Master!$A$1:$D$80,2,FALSE)</f>
        <v>PL</v>
      </c>
      <c r="R3287" s="39" t="str">
        <f>VLOOKUP(D3287,GL_Master!$A$1:$D$80,3,FALSE)</f>
        <v>Office utility</v>
      </c>
      <c r="S3287" s="39" t="str">
        <f>VLOOKUP(D3287,GL_Master!$A$1:$D$80,4,FALSE)</f>
        <v>Electricity Expenses</v>
      </c>
    </row>
    <row r="3288" spans="1:19" x14ac:dyDescent="0.25">
      <c r="A3288" s="39" t="s">
        <v>262</v>
      </c>
      <c r="B3288" s="39" t="s">
        <v>239</v>
      </c>
      <c r="C3288" s="7">
        <v>44075</v>
      </c>
      <c r="D3288" s="39" t="s">
        <v>91</v>
      </c>
      <c r="E3288" s="39">
        <v>105</v>
      </c>
      <c r="F3288" s="82">
        <f t="shared" si="153"/>
        <v>0.105</v>
      </c>
      <c r="G3288" s="39">
        <f>VLOOKUP(N3288,Currecny_M!$A$1:$P$10,2,FALSE)</f>
        <v>83</v>
      </c>
      <c r="H3288" s="39">
        <f>MATCH(C3288,Currecny_M!$A$1:$P$1,0)</f>
        <v>7</v>
      </c>
      <c r="I3288" s="39">
        <f>VLOOKUP(N3288,Currecny_M!$A$1:$P$10,MATCH(Database!C3288,Currecny_M!$A$1:$P$1,0),FALSE)</f>
        <v>87.24</v>
      </c>
      <c r="J3288" s="82">
        <f t="shared" si="154"/>
        <v>9.1601999999999997</v>
      </c>
      <c r="K3288" s="39">
        <f>VLOOKUP('Cover page'!$B$6,Currecny_M!$A$1:$P$10,MATCH(Database!C3288,Currecny_M!$A$1:$P$1,0),FALSE)</f>
        <v>1</v>
      </c>
      <c r="L3288" s="82">
        <f t="shared" si="155"/>
        <v>9.1601999999999997</v>
      </c>
      <c r="M3288" s="82">
        <f>((E3288/$F$1)*VLOOKUP(N3288,Currecny_M!$A$1:$P$10,MATCH(Database!C3288,Currecny_M!$A$1:$P$1,0),FALSE))/VLOOKUP('Cover page'!$B$6,Currecny_M!$A$1:$P$10,MATCH(Database!C3288,Currecny_M!$A$1:$P$1,0),FALSE)</f>
        <v>9.1601999999999997</v>
      </c>
      <c r="N3288" s="6" t="str">
        <f>VLOOKUP(B3288,Master!$A$2:$C$11,3,FALSE)</f>
        <v>Euro</v>
      </c>
      <c r="O3288" s="6" t="str">
        <f>VLOOKUP(B3288,Master!$A$2:$C$11,2,FALSE)</f>
        <v>Europe</v>
      </c>
      <c r="Q3288" s="39" t="str">
        <f>VLOOKUP(D3288,GL_Master!$A$1:$D$80,2,FALSE)</f>
        <v>PL</v>
      </c>
      <c r="R3288" s="39" t="str">
        <f>VLOOKUP(D3288,GL_Master!$A$1:$D$80,3,FALSE)</f>
        <v>Misc. expenses</v>
      </c>
      <c r="S3288" s="39" t="str">
        <f>VLOOKUP(D3288,GL_Master!$A$1:$D$80,4,FALSE)</f>
        <v>Repair &amp; Maintenance</v>
      </c>
    </row>
    <row r="3289" spans="1:19" x14ac:dyDescent="0.25">
      <c r="A3289" s="39" t="s">
        <v>262</v>
      </c>
      <c r="B3289" s="39" t="s">
        <v>239</v>
      </c>
      <c r="C3289" s="7">
        <v>44075</v>
      </c>
      <c r="D3289" s="39" t="s">
        <v>92</v>
      </c>
      <c r="E3289" s="39">
        <v>78</v>
      </c>
      <c r="F3289" s="82">
        <f t="shared" si="153"/>
        <v>7.8E-2</v>
      </c>
      <c r="G3289" s="39">
        <f>VLOOKUP(N3289,Currecny_M!$A$1:$P$10,2,FALSE)</f>
        <v>83</v>
      </c>
      <c r="H3289" s="39">
        <f>MATCH(C3289,Currecny_M!$A$1:$P$1,0)</f>
        <v>7</v>
      </c>
      <c r="I3289" s="39">
        <f>VLOOKUP(N3289,Currecny_M!$A$1:$P$10,MATCH(Database!C3289,Currecny_M!$A$1:$P$1,0),FALSE)</f>
        <v>87.24</v>
      </c>
      <c r="J3289" s="82">
        <f t="shared" si="154"/>
        <v>6.8047199999999997</v>
      </c>
      <c r="K3289" s="39">
        <f>VLOOKUP('Cover page'!$B$6,Currecny_M!$A$1:$P$10,MATCH(Database!C3289,Currecny_M!$A$1:$P$1,0),FALSE)</f>
        <v>1</v>
      </c>
      <c r="L3289" s="82">
        <f t="shared" si="155"/>
        <v>6.8047199999999997</v>
      </c>
      <c r="M3289" s="82">
        <f>((E3289/$F$1)*VLOOKUP(N3289,Currecny_M!$A$1:$P$10,MATCH(Database!C3289,Currecny_M!$A$1:$P$1,0),FALSE))/VLOOKUP('Cover page'!$B$6,Currecny_M!$A$1:$P$10,MATCH(Database!C3289,Currecny_M!$A$1:$P$1,0),FALSE)</f>
        <v>6.8047199999999997</v>
      </c>
      <c r="N3289" s="6" t="str">
        <f>VLOOKUP(B3289,Master!$A$2:$C$11,3,FALSE)</f>
        <v>Euro</v>
      </c>
      <c r="O3289" s="6" t="str">
        <f>VLOOKUP(B3289,Master!$A$2:$C$11,2,FALSE)</f>
        <v>Europe</v>
      </c>
      <c r="Q3289" s="39" t="str">
        <f>VLOOKUP(D3289,GL_Master!$A$1:$D$80,2,FALSE)</f>
        <v>PL</v>
      </c>
      <c r="R3289" s="39" t="str">
        <f>VLOOKUP(D3289,GL_Master!$A$1:$D$80,3,FALSE)</f>
        <v>Misc. expenses</v>
      </c>
      <c r="S3289" s="39" t="str">
        <f>VLOOKUP(D3289,GL_Master!$A$1:$D$80,4,FALSE)</f>
        <v>Repair &amp; Maintenance</v>
      </c>
    </row>
    <row r="3290" spans="1:19" x14ac:dyDescent="0.25">
      <c r="A3290" s="39" t="s">
        <v>262</v>
      </c>
      <c r="B3290" s="39" t="s">
        <v>239</v>
      </c>
      <c r="C3290" s="7">
        <v>44075</v>
      </c>
      <c r="D3290" s="39" t="s">
        <v>93</v>
      </c>
      <c r="E3290" s="39">
        <v>921</v>
      </c>
      <c r="F3290" s="82">
        <f t="shared" si="153"/>
        <v>0.92100000000000004</v>
      </c>
      <c r="G3290" s="39">
        <f>VLOOKUP(N3290,Currecny_M!$A$1:$P$10,2,FALSE)</f>
        <v>83</v>
      </c>
      <c r="H3290" s="39">
        <f>MATCH(C3290,Currecny_M!$A$1:$P$1,0)</f>
        <v>7</v>
      </c>
      <c r="I3290" s="39">
        <f>VLOOKUP(N3290,Currecny_M!$A$1:$P$10,MATCH(Database!C3290,Currecny_M!$A$1:$P$1,0),FALSE)</f>
        <v>87.24</v>
      </c>
      <c r="J3290" s="82">
        <f t="shared" si="154"/>
        <v>80.348039999999997</v>
      </c>
      <c r="K3290" s="39">
        <f>VLOOKUP('Cover page'!$B$6,Currecny_M!$A$1:$P$10,MATCH(Database!C3290,Currecny_M!$A$1:$P$1,0),FALSE)</f>
        <v>1</v>
      </c>
      <c r="L3290" s="82">
        <f t="shared" si="155"/>
        <v>80.348039999999997</v>
      </c>
      <c r="M3290" s="82">
        <f>((E3290/$F$1)*VLOOKUP(N3290,Currecny_M!$A$1:$P$10,MATCH(Database!C3290,Currecny_M!$A$1:$P$1,0),FALSE))/VLOOKUP('Cover page'!$B$6,Currecny_M!$A$1:$P$10,MATCH(Database!C3290,Currecny_M!$A$1:$P$1,0),FALSE)</f>
        <v>80.348039999999997</v>
      </c>
      <c r="N3290" s="6" t="str">
        <f>VLOOKUP(B3290,Master!$A$2:$C$11,3,FALSE)</f>
        <v>Euro</v>
      </c>
      <c r="O3290" s="6" t="str">
        <f>VLOOKUP(B3290,Master!$A$2:$C$11,2,FALSE)</f>
        <v>Europe</v>
      </c>
      <c r="Q3290" s="39" t="str">
        <f>VLOOKUP(D3290,GL_Master!$A$1:$D$80,2,FALSE)</f>
        <v>PL</v>
      </c>
      <c r="R3290" s="39" t="str">
        <f>VLOOKUP(D3290,GL_Master!$A$1:$D$80,3,FALSE)</f>
        <v>Salary wages &amp; benefits</v>
      </c>
      <c r="S3290" s="39" t="str">
        <f>VLOOKUP(D3290,GL_Master!$A$1:$D$80,4,FALSE)</f>
        <v>Employee benefits expense</v>
      </c>
    </row>
    <row r="3291" spans="1:19" x14ac:dyDescent="0.25">
      <c r="A3291" s="39" t="s">
        <v>262</v>
      </c>
      <c r="B3291" s="39" t="s">
        <v>239</v>
      </c>
      <c r="C3291" s="7">
        <v>44075</v>
      </c>
      <c r="D3291" s="39" t="s">
        <v>33</v>
      </c>
      <c r="E3291" s="39">
        <v>26</v>
      </c>
      <c r="F3291" s="82">
        <f t="shared" si="153"/>
        <v>2.5999999999999999E-2</v>
      </c>
      <c r="G3291" s="39">
        <f>VLOOKUP(N3291,Currecny_M!$A$1:$P$10,2,FALSE)</f>
        <v>83</v>
      </c>
      <c r="H3291" s="39">
        <f>MATCH(C3291,Currecny_M!$A$1:$P$1,0)</f>
        <v>7</v>
      </c>
      <c r="I3291" s="39">
        <f>VLOOKUP(N3291,Currecny_M!$A$1:$P$10,MATCH(Database!C3291,Currecny_M!$A$1:$P$1,0),FALSE)</f>
        <v>87.24</v>
      </c>
      <c r="J3291" s="82">
        <f t="shared" si="154"/>
        <v>2.2682399999999996</v>
      </c>
      <c r="K3291" s="39">
        <f>VLOOKUP('Cover page'!$B$6,Currecny_M!$A$1:$P$10,MATCH(Database!C3291,Currecny_M!$A$1:$P$1,0),FALSE)</f>
        <v>1</v>
      </c>
      <c r="L3291" s="82">
        <f t="shared" si="155"/>
        <v>2.2682399999999996</v>
      </c>
      <c r="M3291" s="82">
        <f>((E3291/$F$1)*VLOOKUP(N3291,Currecny_M!$A$1:$P$10,MATCH(Database!C3291,Currecny_M!$A$1:$P$1,0),FALSE))/VLOOKUP('Cover page'!$B$6,Currecny_M!$A$1:$P$10,MATCH(Database!C3291,Currecny_M!$A$1:$P$1,0),FALSE)</f>
        <v>2.2682399999999996</v>
      </c>
      <c r="N3291" s="6" t="str">
        <f>VLOOKUP(B3291,Master!$A$2:$C$11,3,FALSE)</f>
        <v>Euro</v>
      </c>
      <c r="O3291" s="6" t="str">
        <f>VLOOKUP(B3291,Master!$A$2:$C$11,2,FALSE)</f>
        <v>Europe</v>
      </c>
      <c r="Q3291" s="39" t="str">
        <f>VLOOKUP(D3291,GL_Master!$A$1:$D$80,2,FALSE)</f>
        <v>PL</v>
      </c>
      <c r="R3291" s="39" t="str">
        <f>VLOOKUP(D3291,GL_Master!$A$1:$D$80,3,FALSE)</f>
        <v>Staff welfare expenses</v>
      </c>
      <c r="S3291" s="39" t="str">
        <f>VLOOKUP(D3291,GL_Master!$A$1:$D$80,4,FALSE)</f>
        <v>Other staff welfare</v>
      </c>
    </row>
    <row r="3292" spans="1:19" x14ac:dyDescent="0.25">
      <c r="A3292" s="39" t="s">
        <v>262</v>
      </c>
      <c r="B3292" s="39" t="s">
        <v>239</v>
      </c>
      <c r="C3292" s="7">
        <v>44075</v>
      </c>
      <c r="D3292" s="39" t="s">
        <v>94</v>
      </c>
      <c r="E3292" s="39">
        <v>146</v>
      </c>
      <c r="F3292" s="82">
        <f t="shared" si="153"/>
        <v>0.14599999999999999</v>
      </c>
      <c r="G3292" s="39">
        <f>VLOOKUP(N3292,Currecny_M!$A$1:$P$10,2,FALSE)</f>
        <v>83</v>
      </c>
      <c r="H3292" s="39">
        <f>MATCH(C3292,Currecny_M!$A$1:$P$1,0)</f>
        <v>7</v>
      </c>
      <c r="I3292" s="39">
        <f>VLOOKUP(N3292,Currecny_M!$A$1:$P$10,MATCH(Database!C3292,Currecny_M!$A$1:$P$1,0),FALSE)</f>
        <v>87.24</v>
      </c>
      <c r="J3292" s="82">
        <f t="shared" si="154"/>
        <v>12.737039999999999</v>
      </c>
      <c r="K3292" s="39">
        <f>VLOOKUP('Cover page'!$B$6,Currecny_M!$A$1:$P$10,MATCH(Database!C3292,Currecny_M!$A$1:$P$1,0),FALSE)</f>
        <v>1</v>
      </c>
      <c r="L3292" s="82">
        <f t="shared" si="155"/>
        <v>12.737039999999999</v>
      </c>
      <c r="M3292" s="82">
        <f>((E3292/$F$1)*VLOOKUP(N3292,Currecny_M!$A$1:$P$10,MATCH(Database!C3292,Currecny_M!$A$1:$P$1,0),FALSE))/VLOOKUP('Cover page'!$B$6,Currecny_M!$A$1:$P$10,MATCH(Database!C3292,Currecny_M!$A$1:$P$1,0),FALSE)</f>
        <v>12.737039999999999</v>
      </c>
      <c r="N3292" s="6" t="str">
        <f>VLOOKUP(B3292,Master!$A$2:$C$11,3,FALSE)</f>
        <v>Euro</v>
      </c>
      <c r="O3292" s="6" t="str">
        <f>VLOOKUP(B3292,Master!$A$2:$C$11,2,FALSE)</f>
        <v>Europe</v>
      </c>
      <c r="Q3292" s="39" t="str">
        <f>VLOOKUP(D3292,GL_Master!$A$1:$D$80,2,FALSE)</f>
        <v>PL</v>
      </c>
      <c r="R3292" s="39" t="str">
        <f>VLOOKUP(D3292,GL_Master!$A$1:$D$80,3,FALSE)</f>
        <v xml:space="preserve">Gratuity expenses </v>
      </c>
      <c r="S3292" s="39" t="str">
        <f>VLOOKUP(D3292,GL_Master!$A$1:$D$80,4,FALSE)</f>
        <v>Gratuity</v>
      </c>
    </row>
    <row r="3293" spans="1:19" x14ac:dyDescent="0.25">
      <c r="A3293" s="39" t="s">
        <v>262</v>
      </c>
      <c r="B3293" s="39" t="s">
        <v>239</v>
      </c>
      <c r="C3293" s="7">
        <v>44075</v>
      </c>
      <c r="D3293" s="39" t="s">
        <v>95</v>
      </c>
      <c r="E3293" s="39">
        <v>51</v>
      </c>
      <c r="F3293" s="82">
        <f t="shared" si="153"/>
        <v>5.0999999999999997E-2</v>
      </c>
      <c r="G3293" s="39">
        <f>VLOOKUP(N3293,Currecny_M!$A$1:$P$10,2,FALSE)</f>
        <v>83</v>
      </c>
      <c r="H3293" s="39">
        <f>MATCH(C3293,Currecny_M!$A$1:$P$1,0)</f>
        <v>7</v>
      </c>
      <c r="I3293" s="39">
        <f>VLOOKUP(N3293,Currecny_M!$A$1:$P$10,MATCH(Database!C3293,Currecny_M!$A$1:$P$1,0),FALSE)</f>
        <v>87.24</v>
      </c>
      <c r="J3293" s="82">
        <f t="shared" si="154"/>
        <v>4.4492399999999996</v>
      </c>
      <c r="K3293" s="39">
        <f>VLOOKUP('Cover page'!$B$6,Currecny_M!$A$1:$P$10,MATCH(Database!C3293,Currecny_M!$A$1:$P$1,0),FALSE)</f>
        <v>1</v>
      </c>
      <c r="L3293" s="82">
        <f t="shared" si="155"/>
        <v>4.4492399999999996</v>
      </c>
      <c r="M3293" s="82">
        <f>((E3293/$F$1)*VLOOKUP(N3293,Currecny_M!$A$1:$P$10,MATCH(Database!C3293,Currecny_M!$A$1:$P$1,0),FALSE))/VLOOKUP('Cover page'!$B$6,Currecny_M!$A$1:$P$10,MATCH(Database!C3293,Currecny_M!$A$1:$P$1,0),FALSE)</f>
        <v>4.4492399999999996</v>
      </c>
      <c r="N3293" s="6" t="str">
        <f>VLOOKUP(B3293,Master!$A$2:$C$11,3,FALSE)</f>
        <v>Euro</v>
      </c>
      <c r="O3293" s="6" t="str">
        <f>VLOOKUP(B3293,Master!$A$2:$C$11,2,FALSE)</f>
        <v>Europe</v>
      </c>
      <c r="Q3293" s="39" t="str">
        <f>VLOOKUP(D3293,GL_Master!$A$1:$D$80,2,FALSE)</f>
        <v>PL</v>
      </c>
      <c r="R3293" s="39" t="str">
        <f>VLOOKUP(D3293,GL_Master!$A$1:$D$80,3,FALSE)</f>
        <v>Salary wages &amp; benefits</v>
      </c>
      <c r="S3293" s="39" t="str">
        <f>VLOOKUP(D3293,GL_Master!$A$1:$D$80,4,FALSE)</f>
        <v>Employee benefits expense</v>
      </c>
    </row>
    <row r="3294" spans="1:19" x14ac:dyDescent="0.25">
      <c r="A3294" s="39" t="s">
        <v>262</v>
      </c>
      <c r="B3294" s="39" t="s">
        <v>239</v>
      </c>
      <c r="C3294" s="7">
        <v>44075</v>
      </c>
      <c r="D3294" s="39" t="s">
        <v>96</v>
      </c>
      <c r="E3294" s="39">
        <v>442</v>
      </c>
      <c r="F3294" s="82">
        <f t="shared" si="153"/>
        <v>0.442</v>
      </c>
      <c r="G3294" s="39">
        <f>VLOOKUP(N3294,Currecny_M!$A$1:$P$10,2,FALSE)</f>
        <v>83</v>
      </c>
      <c r="H3294" s="39">
        <f>MATCH(C3294,Currecny_M!$A$1:$P$1,0)</f>
        <v>7</v>
      </c>
      <c r="I3294" s="39">
        <f>VLOOKUP(N3294,Currecny_M!$A$1:$P$10,MATCH(Database!C3294,Currecny_M!$A$1:$P$1,0),FALSE)</f>
        <v>87.24</v>
      </c>
      <c r="J3294" s="82">
        <f t="shared" si="154"/>
        <v>38.560079999999999</v>
      </c>
      <c r="K3294" s="39">
        <f>VLOOKUP('Cover page'!$B$6,Currecny_M!$A$1:$P$10,MATCH(Database!C3294,Currecny_M!$A$1:$P$1,0),FALSE)</f>
        <v>1</v>
      </c>
      <c r="L3294" s="82">
        <f t="shared" si="155"/>
        <v>38.560079999999999</v>
      </c>
      <c r="M3294" s="82">
        <f>((E3294/$F$1)*VLOOKUP(N3294,Currecny_M!$A$1:$P$10,MATCH(Database!C3294,Currecny_M!$A$1:$P$1,0),FALSE))/VLOOKUP('Cover page'!$B$6,Currecny_M!$A$1:$P$10,MATCH(Database!C3294,Currecny_M!$A$1:$P$1,0),FALSE)</f>
        <v>38.560079999999999</v>
      </c>
      <c r="N3294" s="6" t="str">
        <f>VLOOKUP(B3294,Master!$A$2:$C$11,3,FALSE)</f>
        <v>Euro</v>
      </c>
      <c r="O3294" s="6" t="str">
        <f>VLOOKUP(B3294,Master!$A$2:$C$11,2,FALSE)</f>
        <v>Europe</v>
      </c>
      <c r="Q3294" s="39" t="str">
        <f>VLOOKUP(D3294,GL_Master!$A$1:$D$80,2,FALSE)</f>
        <v>PL</v>
      </c>
      <c r="R3294" s="39" t="str">
        <f>VLOOKUP(D3294,GL_Master!$A$1:$D$80,3,FALSE)</f>
        <v>Salary wages &amp; benefits</v>
      </c>
      <c r="S3294" s="39" t="str">
        <f>VLOOKUP(D3294,GL_Master!$A$1:$D$80,4,FALSE)</f>
        <v>Employee benefits expense</v>
      </c>
    </row>
    <row r="3295" spans="1:19" x14ac:dyDescent="0.25">
      <c r="A3295" s="39" t="s">
        <v>262</v>
      </c>
      <c r="B3295" s="39" t="s">
        <v>239</v>
      </c>
      <c r="C3295" s="7">
        <v>44075</v>
      </c>
      <c r="D3295" s="39" t="s">
        <v>97</v>
      </c>
      <c r="E3295" s="39">
        <v>25</v>
      </c>
      <c r="F3295" s="82">
        <f t="shared" si="153"/>
        <v>2.5000000000000001E-2</v>
      </c>
      <c r="G3295" s="39">
        <f>VLOOKUP(N3295,Currecny_M!$A$1:$P$10,2,FALSE)</f>
        <v>83</v>
      </c>
      <c r="H3295" s="39">
        <f>MATCH(C3295,Currecny_M!$A$1:$P$1,0)</f>
        <v>7</v>
      </c>
      <c r="I3295" s="39">
        <f>VLOOKUP(N3295,Currecny_M!$A$1:$P$10,MATCH(Database!C3295,Currecny_M!$A$1:$P$1,0),FALSE)</f>
        <v>87.24</v>
      </c>
      <c r="J3295" s="82">
        <f t="shared" si="154"/>
        <v>2.181</v>
      </c>
      <c r="K3295" s="39">
        <f>VLOOKUP('Cover page'!$B$6,Currecny_M!$A$1:$P$10,MATCH(Database!C3295,Currecny_M!$A$1:$P$1,0),FALSE)</f>
        <v>1</v>
      </c>
      <c r="L3295" s="82">
        <f t="shared" si="155"/>
        <v>2.181</v>
      </c>
      <c r="M3295" s="82">
        <f>((E3295/$F$1)*VLOOKUP(N3295,Currecny_M!$A$1:$P$10,MATCH(Database!C3295,Currecny_M!$A$1:$P$1,0),FALSE))/VLOOKUP('Cover page'!$B$6,Currecny_M!$A$1:$P$10,MATCH(Database!C3295,Currecny_M!$A$1:$P$1,0),FALSE)</f>
        <v>2.181</v>
      </c>
      <c r="N3295" s="6" t="str">
        <f>VLOOKUP(B3295,Master!$A$2:$C$11,3,FALSE)</f>
        <v>Euro</v>
      </c>
      <c r="O3295" s="6" t="str">
        <f>VLOOKUP(B3295,Master!$A$2:$C$11,2,FALSE)</f>
        <v>Europe</v>
      </c>
      <c r="Q3295" s="39" t="str">
        <f>VLOOKUP(D3295,GL_Master!$A$1:$D$80,2,FALSE)</f>
        <v>PL</v>
      </c>
      <c r="R3295" s="39" t="str">
        <f>VLOOKUP(D3295,GL_Master!$A$1:$D$80,3,FALSE)</f>
        <v>Salary wages &amp; benefits</v>
      </c>
      <c r="S3295" s="39" t="str">
        <f>VLOOKUP(D3295,GL_Master!$A$1:$D$80,4,FALSE)</f>
        <v>Employee benefits expense</v>
      </c>
    </row>
    <row r="3296" spans="1:19" x14ac:dyDescent="0.25">
      <c r="A3296" s="39" t="s">
        <v>262</v>
      </c>
      <c r="B3296" s="39" t="s">
        <v>239</v>
      </c>
      <c r="C3296" s="7">
        <v>44075</v>
      </c>
      <c r="D3296" s="39" t="s">
        <v>98</v>
      </c>
      <c r="E3296" s="39">
        <v>51</v>
      </c>
      <c r="F3296" s="82">
        <f t="shared" si="153"/>
        <v>5.0999999999999997E-2</v>
      </c>
      <c r="G3296" s="39">
        <f>VLOOKUP(N3296,Currecny_M!$A$1:$P$10,2,FALSE)</f>
        <v>83</v>
      </c>
      <c r="H3296" s="39">
        <f>MATCH(C3296,Currecny_M!$A$1:$P$1,0)</f>
        <v>7</v>
      </c>
      <c r="I3296" s="39">
        <f>VLOOKUP(N3296,Currecny_M!$A$1:$P$10,MATCH(Database!C3296,Currecny_M!$A$1:$P$1,0),FALSE)</f>
        <v>87.24</v>
      </c>
      <c r="J3296" s="82">
        <f t="shared" si="154"/>
        <v>4.4492399999999996</v>
      </c>
      <c r="K3296" s="39">
        <f>VLOOKUP('Cover page'!$B$6,Currecny_M!$A$1:$P$10,MATCH(Database!C3296,Currecny_M!$A$1:$P$1,0),FALSE)</f>
        <v>1</v>
      </c>
      <c r="L3296" s="82">
        <f t="shared" si="155"/>
        <v>4.4492399999999996</v>
      </c>
      <c r="M3296" s="82">
        <f>((E3296/$F$1)*VLOOKUP(N3296,Currecny_M!$A$1:$P$10,MATCH(Database!C3296,Currecny_M!$A$1:$P$1,0),FALSE))/VLOOKUP('Cover page'!$B$6,Currecny_M!$A$1:$P$10,MATCH(Database!C3296,Currecny_M!$A$1:$P$1,0),FALSE)</f>
        <v>4.4492399999999996</v>
      </c>
      <c r="N3296" s="6" t="str">
        <f>VLOOKUP(B3296,Master!$A$2:$C$11,3,FALSE)</f>
        <v>Euro</v>
      </c>
      <c r="O3296" s="6" t="str">
        <f>VLOOKUP(B3296,Master!$A$2:$C$11,2,FALSE)</f>
        <v>Europe</v>
      </c>
      <c r="Q3296" s="39" t="str">
        <f>VLOOKUP(D3296,GL_Master!$A$1:$D$80,2,FALSE)</f>
        <v>PL</v>
      </c>
      <c r="R3296" s="39" t="str">
        <f>VLOOKUP(D3296,GL_Master!$A$1:$D$80,3,FALSE)</f>
        <v>Salary wages &amp; benefits</v>
      </c>
      <c r="S3296" s="39" t="str">
        <f>VLOOKUP(D3296,GL_Master!$A$1:$D$80,4,FALSE)</f>
        <v>Employee benefits expense</v>
      </c>
    </row>
    <row r="3297" spans="1:19" x14ac:dyDescent="0.25">
      <c r="A3297" s="39" t="s">
        <v>262</v>
      </c>
      <c r="B3297" s="39" t="s">
        <v>239</v>
      </c>
      <c r="C3297" s="7">
        <v>44075</v>
      </c>
      <c r="D3297" s="39" t="s">
        <v>99</v>
      </c>
      <c r="E3297" s="39">
        <v>25</v>
      </c>
      <c r="F3297" s="82">
        <f t="shared" si="153"/>
        <v>2.5000000000000001E-2</v>
      </c>
      <c r="G3297" s="39">
        <f>VLOOKUP(N3297,Currecny_M!$A$1:$P$10,2,FALSE)</f>
        <v>83</v>
      </c>
      <c r="H3297" s="39">
        <f>MATCH(C3297,Currecny_M!$A$1:$P$1,0)</f>
        <v>7</v>
      </c>
      <c r="I3297" s="39">
        <f>VLOOKUP(N3297,Currecny_M!$A$1:$P$10,MATCH(Database!C3297,Currecny_M!$A$1:$P$1,0),FALSE)</f>
        <v>87.24</v>
      </c>
      <c r="J3297" s="82">
        <f t="shared" si="154"/>
        <v>2.181</v>
      </c>
      <c r="K3297" s="39">
        <f>VLOOKUP('Cover page'!$B$6,Currecny_M!$A$1:$P$10,MATCH(Database!C3297,Currecny_M!$A$1:$P$1,0),FALSE)</f>
        <v>1</v>
      </c>
      <c r="L3297" s="82">
        <f t="shared" si="155"/>
        <v>2.181</v>
      </c>
      <c r="M3297" s="82">
        <f>((E3297/$F$1)*VLOOKUP(N3297,Currecny_M!$A$1:$P$10,MATCH(Database!C3297,Currecny_M!$A$1:$P$1,0),FALSE))/VLOOKUP('Cover page'!$B$6,Currecny_M!$A$1:$P$10,MATCH(Database!C3297,Currecny_M!$A$1:$P$1,0),FALSE)</f>
        <v>2.181</v>
      </c>
      <c r="N3297" s="6" t="str">
        <f>VLOOKUP(B3297,Master!$A$2:$C$11,3,FALSE)</f>
        <v>Euro</v>
      </c>
      <c r="O3297" s="6" t="str">
        <f>VLOOKUP(B3297,Master!$A$2:$C$11,2,FALSE)</f>
        <v>Europe</v>
      </c>
      <c r="Q3297" s="39" t="str">
        <f>VLOOKUP(D3297,GL_Master!$A$1:$D$80,2,FALSE)</f>
        <v>PL</v>
      </c>
      <c r="R3297" s="39" t="str">
        <f>VLOOKUP(D3297,GL_Master!$A$1:$D$80,3,FALSE)</f>
        <v>Salary wages &amp; benefits</v>
      </c>
      <c r="S3297" s="39" t="str">
        <f>VLOOKUP(D3297,GL_Master!$A$1:$D$80,4,FALSE)</f>
        <v>Employee benefits expense</v>
      </c>
    </row>
    <row r="3298" spans="1:19" x14ac:dyDescent="0.25">
      <c r="A3298" s="39" t="s">
        <v>262</v>
      </c>
      <c r="B3298" s="39" t="s">
        <v>239</v>
      </c>
      <c r="C3298" s="7">
        <v>44075</v>
      </c>
      <c r="D3298" s="39" t="s">
        <v>100</v>
      </c>
      <c r="E3298" s="39">
        <v>177</v>
      </c>
      <c r="F3298" s="82">
        <f t="shared" si="153"/>
        <v>0.17699999999999999</v>
      </c>
      <c r="G3298" s="39">
        <f>VLOOKUP(N3298,Currecny_M!$A$1:$P$10,2,FALSE)</f>
        <v>83</v>
      </c>
      <c r="H3298" s="39">
        <f>MATCH(C3298,Currecny_M!$A$1:$P$1,0)</f>
        <v>7</v>
      </c>
      <c r="I3298" s="39">
        <f>VLOOKUP(N3298,Currecny_M!$A$1:$P$10,MATCH(Database!C3298,Currecny_M!$A$1:$P$1,0),FALSE)</f>
        <v>87.24</v>
      </c>
      <c r="J3298" s="82">
        <f t="shared" si="154"/>
        <v>15.441479999999999</v>
      </c>
      <c r="K3298" s="39">
        <f>VLOOKUP('Cover page'!$B$6,Currecny_M!$A$1:$P$10,MATCH(Database!C3298,Currecny_M!$A$1:$P$1,0),FALSE)</f>
        <v>1</v>
      </c>
      <c r="L3298" s="82">
        <f t="shared" si="155"/>
        <v>15.441479999999999</v>
      </c>
      <c r="M3298" s="82">
        <f>((E3298/$F$1)*VLOOKUP(N3298,Currecny_M!$A$1:$P$10,MATCH(Database!C3298,Currecny_M!$A$1:$P$1,0),FALSE))/VLOOKUP('Cover page'!$B$6,Currecny_M!$A$1:$P$10,MATCH(Database!C3298,Currecny_M!$A$1:$P$1,0),FALSE)</f>
        <v>15.441479999999999</v>
      </c>
      <c r="N3298" s="6" t="str">
        <f>VLOOKUP(B3298,Master!$A$2:$C$11,3,FALSE)</f>
        <v>Euro</v>
      </c>
      <c r="O3298" s="6" t="str">
        <f>VLOOKUP(B3298,Master!$A$2:$C$11,2,FALSE)</f>
        <v>Europe</v>
      </c>
      <c r="Q3298" s="39" t="str">
        <f>VLOOKUP(D3298,GL_Master!$A$1:$D$80,2,FALSE)</f>
        <v>PL</v>
      </c>
      <c r="R3298" s="39" t="str">
        <f>VLOOKUP(D3298,GL_Master!$A$1:$D$80,3,FALSE)</f>
        <v>Salary wages &amp; benefits</v>
      </c>
      <c r="S3298" s="39" t="str">
        <f>VLOOKUP(D3298,GL_Master!$A$1:$D$80,4,FALSE)</f>
        <v>Employee benefits expense</v>
      </c>
    </row>
    <row r="3299" spans="1:19" x14ac:dyDescent="0.25">
      <c r="A3299" s="39" t="s">
        <v>262</v>
      </c>
      <c r="B3299" s="39" t="s">
        <v>239</v>
      </c>
      <c r="C3299" s="7">
        <v>44075</v>
      </c>
      <c r="D3299" s="39" t="s">
        <v>30</v>
      </c>
      <c r="E3299" s="39">
        <v>49</v>
      </c>
      <c r="F3299" s="82">
        <f t="shared" si="153"/>
        <v>4.9000000000000002E-2</v>
      </c>
      <c r="G3299" s="39">
        <f>VLOOKUP(N3299,Currecny_M!$A$1:$P$10,2,FALSE)</f>
        <v>83</v>
      </c>
      <c r="H3299" s="39">
        <f>MATCH(C3299,Currecny_M!$A$1:$P$1,0)</f>
        <v>7</v>
      </c>
      <c r="I3299" s="39">
        <f>VLOOKUP(N3299,Currecny_M!$A$1:$P$10,MATCH(Database!C3299,Currecny_M!$A$1:$P$1,0),FALSE)</f>
        <v>87.24</v>
      </c>
      <c r="J3299" s="82">
        <f t="shared" si="154"/>
        <v>4.2747599999999997</v>
      </c>
      <c r="K3299" s="39">
        <f>VLOOKUP('Cover page'!$B$6,Currecny_M!$A$1:$P$10,MATCH(Database!C3299,Currecny_M!$A$1:$P$1,0),FALSE)</f>
        <v>1</v>
      </c>
      <c r="L3299" s="82">
        <f t="shared" si="155"/>
        <v>4.2747599999999997</v>
      </c>
      <c r="M3299" s="82">
        <f>((E3299/$F$1)*VLOOKUP(N3299,Currecny_M!$A$1:$P$10,MATCH(Database!C3299,Currecny_M!$A$1:$P$1,0),FALSE))/VLOOKUP('Cover page'!$B$6,Currecny_M!$A$1:$P$10,MATCH(Database!C3299,Currecny_M!$A$1:$P$1,0),FALSE)</f>
        <v>4.2747599999999997</v>
      </c>
      <c r="N3299" s="6" t="str">
        <f>VLOOKUP(B3299,Master!$A$2:$C$11,3,FALSE)</f>
        <v>Euro</v>
      </c>
      <c r="O3299" s="6" t="str">
        <f>VLOOKUP(B3299,Master!$A$2:$C$11,2,FALSE)</f>
        <v>Europe</v>
      </c>
      <c r="Q3299" s="39" t="str">
        <f>VLOOKUP(D3299,GL_Master!$A$1:$D$80,2,FALSE)</f>
        <v>PL</v>
      </c>
      <c r="R3299" s="39" t="str">
        <f>VLOOKUP(D3299,GL_Master!$A$1:$D$80,3,FALSE)</f>
        <v>Travelling and conveyance</v>
      </c>
      <c r="S3299" s="39" t="str">
        <f>VLOOKUP(D3299,GL_Master!$A$1:$D$80,4,FALSE)</f>
        <v>Local conveyance</v>
      </c>
    </row>
    <row r="3300" spans="1:19" x14ac:dyDescent="0.25">
      <c r="A3300" s="39" t="s">
        <v>262</v>
      </c>
      <c r="B3300" s="39" t="s">
        <v>239</v>
      </c>
      <c r="C3300" s="7">
        <v>44075</v>
      </c>
      <c r="D3300" s="39" t="s">
        <v>31</v>
      </c>
      <c r="E3300" s="39">
        <v>25</v>
      </c>
      <c r="F3300" s="82">
        <f t="shared" si="153"/>
        <v>2.5000000000000001E-2</v>
      </c>
      <c r="G3300" s="39">
        <f>VLOOKUP(N3300,Currecny_M!$A$1:$P$10,2,FALSE)</f>
        <v>83</v>
      </c>
      <c r="H3300" s="39">
        <f>MATCH(C3300,Currecny_M!$A$1:$P$1,0)</f>
        <v>7</v>
      </c>
      <c r="I3300" s="39">
        <f>VLOOKUP(N3300,Currecny_M!$A$1:$P$10,MATCH(Database!C3300,Currecny_M!$A$1:$P$1,0),FALSE)</f>
        <v>87.24</v>
      </c>
      <c r="J3300" s="82">
        <f t="shared" si="154"/>
        <v>2.181</v>
      </c>
      <c r="K3300" s="39">
        <f>VLOOKUP('Cover page'!$B$6,Currecny_M!$A$1:$P$10,MATCH(Database!C3300,Currecny_M!$A$1:$P$1,0),FALSE)</f>
        <v>1</v>
      </c>
      <c r="L3300" s="82">
        <f t="shared" si="155"/>
        <v>2.181</v>
      </c>
      <c r="M3300" s="82">
        <f>((E3300/$F$1)*VLOOKUP(N3300,Currecny_M!$A$1:$P$10,MATCH(Database!C3300,Currecny_M!$A$1:$P$1,0),FALSE))/VLOOKUP('Cover page'!$B$6,Currecny_M!$A$1:$P$10,MATCH(Database!C3300,Currecny_M!$A$1:$P$1,0),FALSE)</f>
        <v>2.181</v>
      </c>
      <c r="N3300" s="6" t="str">
        <f>VLOOKUP(B3300,Master!$A$2:$C$11,3,FALSE)</f>
        <v>Euro</v>
      </c>
      <c r="O3300" s="6" t="str">
        <f>VLOOKUP(B3300,Master!$A$2:$C$11,2,FALSE)</f>
        <v>Europe</v>
      </c>
      <c r="Q3300" s="39" t="str">
        <f>VLOOKUP(D3300,GL_Master!$A$1:$D$80,2,FALSE)</f>
        <v>PL</v>
      </c>
      <c r="R3300" s="39" t="str">
        <f>VLOOKUP(D3300,GL_Master!$A$1:$D$80,3,FALSE)</f>
        <v>Office expenses</v>
      </c>
      <c r="S3300" s="39" t="str">
        <f>VLOOKUP(D3300,GL_Master!$A$1:$D$80,4,FALSE)</f>
        <v>Parking charges</v>
      </c>
    </row>
    <row r="3301" spans="1:19" x14ac:dyDescent="0.25">
      <c r="A3301" s="39" t="s">
        <v>262</v>
      </c>
      <c r="B3301" s="39" t="s">
        <v>239</v>
      </c>
      <c r="C3301" s="7">
        <v>44075</v>
      </c>
      <c r="D3301" s="39" t="s">
        <v>101</v>
      </c>
      <c r="E3301" s="39">
        <v>25</v>
      </c>
      <c r="F3301" s="82">
        <f t="shared" si="153"/>
        <v>2.5000000000000001E-2</v>
      </c>
      <c r="G3301" s="39">
        <f>VLOOKUP(N3301,Currecny_M!$A$1:$P$10,2,FALSE)</f>
        <v>83</v>
      </c>
      <c r="H3301" s="39">
        <f>MATCH(C3301,Currecny_M!$A$1:$P$1,0)</f>
        <v>7</v>
      </c>
      <c r="I3301" s="39">
        <f>VLOOKUP(N3301,Currecny_M!$A$1:$P$10,MATCH(Database!C3301,Currecny_M!$A$1:$P$1,0),FALSE)</f>
        <v>87.24</v>
      </c>
      <c r="J3301" s="82">
        <f t="shared" si="154"/>
        <v>2.181</v>
      </c>
      <c r="K3301" s="39">
        <f>VLOOKUP('Cover page'!$B$6,Currecny_M!$A$1:$P$10,MATCH(Database!C3301,Currecny_M!$A$1:$P$1,0),FALSE)</f>
        <v>1</v>
      </c>
      <c r="L3301" s="82">
        <f t="shared" si="155"/>
        <v>2.181</v>
      </c>
      <c r="M3301" s="82">
        <f>((E3301/$F$1)*VLOOKUP(N3301,Currecny_M!$A$1:$P$10,MATCH(Database!C3301,Currecny_M!$A$1:$P$1,0),FALSE))/VLOOKUP('Cover page'!$B$6,Currecny_M!$A$1:$P$10,MATCH(Database!C3301,Currecny_M!$A$1:$P$1,0),FALSE)</f>
        <v>2.181</v>
      </c>
      <c r="N3301" s="6" t="str">
        <f>VLOOKUP(B3301,Master!$A$2:$C$11,3,FALSE)</f>
        <v>Euro</v>
      </c>
      <c r="O3301" s="6" t="str">
        <f>VLOOKUP(B3301,Master!$A$2:$C$11,2,FALSE)</f>
        <v>Europe</v>
      </c>
      <c r="Q3301" s="39" t="str">
        <f>VLOOKUP(D3301,GL_Master!$A$1:$D$80,2,FALSE)</f>
        <v>PL</v>
      </c>
      <c r="R3301" s="39" t="str">
        <f>VLOOKUP(D3301,GL_Master!$A$1:$D$80,3,FALSE)</f>
        <v>COGS</v>
      </c>
      <c r="S3301" s="39" t="str">
        <f>VLOOKUP(D3301,GL_Master!$A$1:$D$80,4,FALSE)</f>
        <v>Purchase of other traded goods</v>
      </c>
    </row>
    <row r="3302" spans="1:19" x14ac:dyDescent="0.25">
      <c r="A3302" s="39" t="s">
        <v>262</v>
      </c>
      <c r="B3302" s="39" t="s">
        <v>239</v>
      </c>
      <c r="C3302" s="7">
        <v>44075</v>
      </c>
      <c r="D3302" s="39" t="s">
        <v>102</v>
      </c>
      <c r="E3302" s="39">
        <v>24</v>
      </c>
      <c r="F3302" s="82">
        <f t="shared" si="153"/>
        <v>2.4E-2</v>
      </c>
      <c r="G3302" s="39">
        <f>VLOOKUP(N3302,Currecny_M!$A$1:$P$10,2,FALSE)</f>
        <v>83</v>
      </c>
      <c r="H3302" s="39">
        <f>MATCH(C3302,Currecny_M!$A$1:$P$1,0)</f>
        <v>7</v>
      </c>
      <c r="I3302" s="39">
        <f>VLOOKUP(N3302,Currecny_M!$A$1:$P$10,MATCH(Database!C3302,Currecny_M!$A$1:$P$1,0),FALSE)</f>
        <v>87.24</v>
      </c>
      <c r="J3302" s="82">
        <f t="shared" si="154"/>
        <v>2.0937600000000001</v>
      </c>
      <c r="K3302" s="39">
        <f>VLOOKUP('Cover page'!$B$6,Currecny_M!$A$1:$P$10,MATCH(Database!C3302,Currecny_M!$A$1:$P$1,0),FALSE)</f>
        <v>1</v>
      </c>
      <c r="L3302" s="82">
        <f t="shared" si="155"/>
        <v>2.0937600000000001</v>
      </c>
      <c r="M3302" s="82">
        <f>((E3302/$F$1)*VLOOKUP(N3302,Currecny_M!$A$1:$P$10,MATCH(Database!C3302,Currecny_M!$A$1:$P$1,0),FALSE))/VLOOKUP('Cover page'!$B$6,Currecny_M!$A$1:$P$10,MATCH(Database!C3302,Currecny_M!$A$1:$P$1,0),FALSE)</f>
        <v>2.0937600000000001</v>
      </c>
      <c r="N3302" s="6" t="str">
        <f>VLOOKUP(B3302,Master!$A$2:$C$11,3,FALSE)</f>
        <v>Euro</v>
      </c>
      <c r="O3302" s="6" t="str">
        <f>VLOOKUP(B3302,Master!$A$2:$C$11,2,FALSE)</f>
        <v>Europe</v>
      </c>
      <c r="Q3302" s="39" t="str">
        <f>VLOOKUP(D3302,GL_Master!$A$1:$D$80,2,FALSE)</f>
        <v>PL</v>
      </c>
      <c r="R3302" s="39" t="str">
        <f>VLOOKUP(D3302,GL_Master!$A$1:$D$80,3,FALSE)</f>
        <v>Staff welfare expenses</v>
      </c>
      <c r="S3302" s="39" t="str">
        <f>VLOOKUP(D3302,GL_Master!$A$1:$D$80,4,FALSE)</f>
        <v>Diwali Expense</v>
      </c>
    </row>
    <row r="3303" spans="1:19" x14ac:dyDescent="0.25">
      <c r="A3303" s="39" t="s">
        <v>262</v>
      </c>
      <c r="B3303" s="39" t="s">
        <v>239</v>
      </c>
      <c r="C3303" s="7">
        <v>44075</v>
      </c>
      <c r="D3303" s="39" t="s">
        <v>20</v>
      </c>
      <c r="E3303" s="39">
        <v>53</v>
      </c>
      <c r="F3303" s="82">
        <f t="shared" si="153"/>
        <v>5.2999999999999999E-2</v>
      </c>
      <c r="G3303" s="39">
        <f>VLOOKUP(N3303,Currecny_M!$A$1:$P$10,2,FALSE)</f>
        <v>83</v>
      </c>
      <c r="H3303" s="39">
        <f>MATCH(C3303,Currecny_M!$A$1:$P$1,0)</f>
        <v>7</v>
      </c>
      <c r="I3303" s="39">
        <f>VLOOKUP(N3303,Currecny_M!$A$1:$P$10,MATCH(Database!C3303,Currecny_M!$A$1:$P$1,0),FALSE)</f>
        <v>87.24</v>
      </c>
      <c r="J3303" s="82">
        <f t="shared" si="154"/>
        <v>4.6237199999999996</v>
      </c>
      <c r="K3303" s="39">
        <f>VLOOKUP('Cover page'!$B$6,Currecny_M!$A$1:$P$10,MATCH(Database!C3303,Currecny_M!$A$1:$P$1,0),FALSE)</f>
        <v>1</v>
      </c>
      <c r="L3303" s="82">
        <f t="shared" si="155"/>
        <v>4.6237199999999996</v>
      </c>
      <c r="M3303" s="82">
        <f>((E3303/$F$1)*VLOOKUP(N3303,Currecny_M!$A$1:$P$10,MATCH(Database!C3303,Currecny_M!$A$1:$P$1,0),FALSE))/VLOOKUP('Cover page'!$B$6,Currecny_M!$A$1:$P$10,MATCH(Database!C3303,Currecny_M!$A$1:$P$1,0),FALSE)</f>
        <v>4.6237199999999996</v>
      </c>
      <c r="N3303" s="6" t="str">
        <f>VLOOKUP(B3303,Master!$A$2:$C$11,3,FALSE)</f>
        <v>Euro</v>
      </c>
      <c r="O3303" s="6" t="str">
        <f>VLOOKUP(B3303,Master!$A$2:$C$11,2,FALSE)</f>
        <v>Europe</v>
      </c>
      <c r="Q3303" s="39" t="str">
        <f>VLOOKUP(D3303,GL_Master!$A$1:$D$80,2,FALSE)</f>
        <v>PL</v>
      </c>
      <c r="R3303" s="39" t="str">
        <f>VLOOKUP(D3303,GL_Master!$A$1:$D$80,3,FALSE)</f>
        <v>Selling and Marketing expenses</v>
      </c>
      <c r="S3303" s="39" t="str">
        <f>VLOOKUP(D3303,GL_Master!$A$1:$D$80,4,FALSE)</f>
        <v>Business promotion</v>
      </c>
    </row>
    <row r="3304" spans="1:19" x14ac:dyDescent="0.25">
      <c r="A3304" s="39" t="s">
        <v>262</v>
      </c>
      <c r="B3304" s="39" t="s">
        <v>239</v>
      </c>
      <c r="C3304" s="7">
        <v>44075</v>
      </c>
      <c r="D3304" s="39" t="s">
        <v>29</v>
      </c>
      <c r="E3304" s="39">
        <v>52</v>
      </c>
      <c r="F3304" s="82">
        <f t="shared" si="153"/>
        <v>5.1999999999999998E-2</v>
      </c>
      <c r="G3304" s="39">
        <f>VLOOKUP(N3304,Currecny_M!$A$1:$P$10,2,FALSE)</f>
        <v>83</v>
      </c>
      <c r="H3304" s="39">
        <f>MATCH(C3304,Currecny_M!$A$1:$P$1,0)</f>
        <v>7</v>
      </c>
      <c r="I3304" s="39">
        <f>VLOOKUP(N3304,Currecny_M!$A$1:$P$10,MATCH(Database!C3304,Currecny_M!$A$1:$P$1,0),FALSE)</f>
        <v>87.24</v>
      </c>
      <c r="J3304" s="82">
        <f t="shared" si="154"/>
        <v>4.5364799999999992</v>
      </c>
      <c r="K3304" s="39">
        <f>VLOOKUP('Cover page'!$B$6,Currecny_M!$A$1:$P$10,MATCH(Database!C3304,Currecny_M!$A$1:$P$1,0),FALSE)</f>
        <v>1</v>
      </c>
      <c r="L3304" s="82">
        <f t="shared" si="155"/>
        <v>4.5364799999999992</v>
      </c>
      <c r="M3304" s="82">
        <f>((E3304/$F$1)*VLOOKUP(N3304,Currecny_M!$A$1:$P$10,MATCH(Database!C3304,Currecny_M!$A$1:$P$1,0),FALSE))/VLOOKUP('Cover page'!$B$6,Currecny_M!$A$1:$P$10,MATCH(Database!C3304,Currecny_M!$A$1:$P$1,0),FALSE)</f>
        <v>4.5364799999999992</v>
      </c>
      <c r="N3304" s="6" t="str">
        <f>VLOOKUP(B3304,Master!$A$2:$C$11,3,FALSE)</f>
        <v>Euro</v>
      </c>
      <c r="O3304" s="6" t="str">
        <f>VLOOKUP(B3304,Master!$A$2:$C$11,2,FALSE)</f>
        <v>Europe</v>
      </c>
      <c r="Q3304" s="39" t="str">
        <f>VLOOKUP(D3304,GL_Master!$A$1:$D$80,2,FALSE)</f>
        <v>PL</v>
      </c>
      <c r="R3304" s="39" t="str">
        <f>VLOOKUP(D3304,GL_Master!$A$1:$D$80,3,FALSE)</f>
        <v>Communication &amp; internet exp</v>
      </c>
      <c r="S3304" s="39" t="str">
        <f>VLOOKUP(D3304,GL_Master!$A$1:$D$80,4,FALSE)</f>
        <v>Communication cost</v>
      </c>
    </row>
    <row r="3305" spans="1:19" x14ac:dyDescent="0.25">
      <c r="A3305" s="39" t="s">
        <v>262</v>
      </c>
      <c r="B3305" s="39" t="s">
        <v>239</v>
      </c>
      <c r="C3305" s="7">
        <v>44075</v>
      </c>
      <c r="D3305" s="39" t="s">
        <v>41</v>
      </c>
      <c r="E3305" s="39">
        <v>26</v>
      </c>
      <c r="F3305" s="82">
        <f t="shared" si="153"/>
        <v>2.5999999999999999E-2</v>
      </c>
      <c r="G3305" s="39">
        <f>VLOOKUP(N3305,Currecny_M!$A$1:$P$10,2,FALSE)</f>
        <v>83</v>
      </c>
      <c r="H3305" s="39">
        <f>MATCH(C3305,Currecny_M!$A$1:$P$1,0)</f>
        <v>7</v>
      </c>
      <c r="I3305" s="39">
        <f>VLOOKUP(N3305,Currecny_M!$A$1:$P$10,MATCH(Database!C3305,Currecny_M!$A$1:$P$1,0),FALSE)</f>
        <v>87.24</v>
      </c>
      <c r="J3305" s="82">
        <f t="shared" si="154"/>
        <v>2.2682399999999996</v>
      </c>
      <c r="K3305" s="39">
        <f>VLOOKUP('Cover page'!$B$6,Currecny_M!$A$1:$P$10,MATCH(Database!C3305,Currecny_M!$A$1:$P$1,0),FALSE)</f>
        <v>1</v>
      </c>
      <c r="L3305" s="82">
        <f t="shared" si="155"/>
        <v>2.2682399999999996</v>
      </c>
      <c r="M3305" s="82">
        <f>((E3305/$F$1)*VLOOKUP(N3305,Currecny_M!$A$1:$P$10,MATCH(Database!C3305,Currecny_M!$A$1:$P$1,0),FALSE))/VLOOKUP('Cover page'!$B$6,Currecny_M!$A$1:$P$10,MATCH(Database!C3305,Currecny_M!$A$1:$P$1,0),FALSE)</f>
        <v>2.2682399999999996</v>
      </c>
      <c r="N3305" s="6" t="str">
        <f>VLOOKUP(B3305,Master!$A$2:$C$11,3,FALSE)</f>
        <v>Euro</v>
      </c>
      <c r="O3305" s="6" t="str">
        <f>VLOOKUP(B3305,Master!$A$2:$C$11,2,FALSE)</f>
        <v>Europe</v>
      </c>
      <c r="Q3305" s="39" t="str">
        <f>VLOOKUP(D3305,GL_Master!$A$1:$D$80,2,FALSE)</f>
        <v>PL</v>
      </c>
      <c r="R3305" s="39" t="str">
        <f>VLOOKUP(D3305,GL_Master!$A$1:$D$80,3,FALSE)</f>
        <v>Communication &amp; internet exp</v>
      </c>
      <c r="S3305" s="39" t="str">
        <f>VLOOKUP(D3305,GL_Master!$A$1:$D$80,4,FALSE)</f>
        <v>Communication cost</v>
      </c>
    </row>
    <row r="3306" spans="1:19" x14ac:dyDescent="0.25">
      <c r="A3306" s="39" t="s">
        <v>262</v>
      </c>
      <c r="B3306" s="39" t="s">
        <v>239</v>
      </c>
      <c r="C3306" s="7">
        <v>44075</v>
      </c>
      <c r="D3306" s="39" t="s">
        <v>103</v>
      </c>
      <c r="E3306" s="39">
        <v>51</v>
      </c>
      <c r="F3306" s="82">
        <f t="shared" si="153"/>
        <v>5.0999999999999997E-2</v>
      </c>
      <c r="G3306" s="39">
        <f>VLOOKUP(N3306,Currecny_M!$A$1:$P$10,2,FALSE)</f>
        <v>83</v>
      </c>
      <c r="H3306" s="39">
        <f>MATCH(C3306,Currecny_M!$A$1:$P$1,0)</f>
        <v>7</v>
      </c>
      <c r="I3306" s="39">
        <f>VLOOKUP(N3306,Currecny_M!$A$1:$P$10,MATCH(Database!C3306,Currecny_M!$A$1:$P$1,0),FALSE)</f>
        <v>87.24</v>
      </c>
      <c r="J3306" s="82">
        <f t="shared" si="154"/>
        <v>4.4492399999999996</v>
      </c>
      <c r="K3306" s="39">
        <f>VLOOKUP('Cover page'!$B$6,Currecny_M!$A$1:$P$10,MATCH(Database!C3306,Currecny_M!$A$1:$P$1,0),FALSE)</f>
        <v>1</v>
      </c>
      <c r="L3306" s="82">
        <f t="shared" si="155"/>
        <v>4.4492399999999996</v>
      </c>
      <c r="M3306" s="82">
        <f>((E3306/$F$1)*VLOOKUP(N3306,Currecny_M!$A$1:$P$10,MATCH(Database!C3306,Currecny_M!$A$1:$P$1,0),FALSE))/VLOOKUP('Cover page'!$B$6,Currecny_M!$A$1:$P$10,MATCH(Database!C3306,Currecny_M!$A$1:$P$1,0),FALSE)</f>
        <v>4.4492399999999996</v>
      </c>
      <c r="N3306" s="6" t="str">
        <f>VLOOKUP(B3306,Master!$A$2:$C$11,3,FALSE)</f>
        <v>Euro</v>
      </c>
      <c r="O3306" s="6" t="str">
        <f>VLOOKUP(B3306,Master!$A$2:$C$11,2,FALSE)</f>
        <v>Europe</v>
      </c>
      <c r="Q3306" s="39" t="str">
        <f>VLOOKUP(D3306,GL_Master!$A$1:$D$80,2,FALSE)</f>
        <v>PL</v>
      </c>
      <c r="R3306" s="39" t="str">
        <f>VLOOKUP(D3306,GL_Master!$A$1:$D$80,3,FALSE)</f>
        <v>Communication &amp; internet exp</v>
      </c>
      <c r="S3306" s="39" t="str">
        <f>VLOOKUP(D3306,GL_Master!$A$1:$D$80,4,FALSE)</f>
        <v>Communication cost</v>
      </c>
    </row>
    <row r="3307" spans="1:19" x14ac:dyDescent="0.25">
      <c r="A3307" s="39" t="s">
        <v>262</v>
      </c>
      <c r="B3307" s="39" t="s">
        <v>239</v>
      </c>
      <c r="C3307" s="7">
        <v>44075</v>
      </c>
      <c r="D3307" s="39" t="s">
        <v>104</v>
      </c>
      <c r="E3307" s="39">
        <v>77</v>
      </c>
      <c r="F3307" s="82">
        <f t="shared" si="153"/>
        <v>7.6999999999999999E-2</v>
      </c>
      <c r="G3307" s="39">
        <f>VLOOKUP(N3307,Currecny_M!$A$1:$P$10,2,FALSE)</f>
        <v>83</v>
      </c>
      <c r="H3307" s="39">
        <f>MATCH(C3307,Currecny_M!$A$1:$P$1,0)</f>
        <v>7</v>
      </c>
      <c r="I3307" s="39">
        <f>VLOOKUP(N3307,Currecny_M!$A$1:$P$10,MATCH(Database!C3307,Currecny_M!$A$1:$P$1,0),FALSE)</f>
        <v>87.24</v>
      </c>
      <c r="J3307" s="82">
        <f t="shared" si="154"/>
        <v>6.7174799999999992</v>
      </c>
      <c r="K3307" s="39">
        <f>VLOOKUP('Cover page'!$B$6,Currecny_M!$A$1:$P$10,MATCH(Database!C3307,Currecny_M!$A$1:$P$1,0),FALSE)</f>
        <v>1</v>
      </c>
      <c r="L3307" s="82">
        <f t="shared" si="155"/>
        <v>6.7174799999999992</v>
      </c>
      <c r="M3307" s="82">
        <f>((E3307/$F$1)*VLOOKUP(N3307,Currecny_M!$A$1:$P$10,MATCH(Database!C3307,Currecny_M!$A$1:$P$1,0),FALSE))/VLOOKUP('Cover page'!$B$6,Currecny_M!$A$1:$P$10,MATCH(Database!C3307,Currecny_M!$A$1:$P$1,0),FALSE)</f>
        <v>6.7174799999999992</v>
      </c>
      <c r="N3307" s="6" t="str">
        <f>VLOOKUP(B3307,Master!$A$2:$C$11,3,FALSE)</f>
        <v>Euro</v>
      </c>
      <c r="O3307" s="6" t="str">
        <f>VLOOKUP(B3307,Master!$A$2:$C$11,2,FALSE)</f>
        <v>Europe</v>
      </c>
      <c r="Q3307" s="39" t="str">
        <f>VLOOKUP(D3307,GL_Master!$A$1:$D$80,2,FALSE)</f>
        <v>PL</v>
      </c>
      <c r="R3307" s="39" t="str">
        <f>VLOOKUP(D3307,GL_Master!$A$1:$D$80,3,FALSE)</f>
        <v>Legal &amp; Professional expenses</v>
      </c>
      <c r="S3307" s="39" t="str">
        <f>VLOOKUP(D3307,GL_Master!$A$1:$D$80,4,FALSE)</f>
        <v>Professional Fees - Others</v>
      </c>
    </row>
    <row r="3308" spans="1:19" x14ac:dyDescent="0.25">
      <c r="A3308" s="39" t="s">
        <v>262</v>
      </c>
      <c r="B3308" s="39" t="s">
        <v>239</v>
      </c>
      <c r="C3308" s="7">
        <v>44075</v>
      </c>
      <c r="D3308" s="39" t="s">
        <v>105</v>
      </c>
      <c r="E3308" s="39">
        <v>53</v>
      </c>
      <c r="F3308" s="82">
        <f t="shared" si="153"/>
        <v>5.2999999999999999E-2</v>
      </c>
      <c r="G3308" s="39">
        <f>VLOOKUP(N3308,Currecny_M!$A$1:$P$10,2,FALSE)</f>
        <v>83</v>
      </c>
      <c r="H3308" s="39">
        <f>MATCH(C3308,Currecny_M!$A$1:$P$1,0)</f>
        <v>7</v>
      </c>
      <c r="I3308" s="39">
        <f>VLOOKUP(N3308,Currecny_M!$A$1:$P$10,MATCH(Database!C3308,Currecny_M!$A$1:$P$1,0),FALSE)</f>
        <v>87.24</v>
      </c>
      <c r="J3308" s="82">
        <f t="shared" si="154"/>
        <v>4.6237199999999996</v>
      </c>
      <c r="K3308" s="39">
        <f>VLOOKUP('Cover page'!$B$6,Currecny_M!$A$1:$P$10,MATCH(Database!C3308,Currecny_M!$A$1:$P$1,0),FALSE)</f>
        <v>1</v>
      </c>
      <c r="L3308" s="82">
        <f t="shared" si="155"/>
        <v>4.6237199999999996</v>
      </c>
      <c r="M3308" s="82">
        <f>((E3308/$F$1)*VLOOKUP(N3308,Currecny_M!$A$1:$P$10,MATCH(Database!C3308,Currecny_M!$A$1:$P$1,0),FALSE))/VLOOKUP('Cover page'!$B$6,Currecny_M!$A$1:$P$10,MATCH(Database!C3308,Currecny_M!$A$1:$P$1,0),FALSE)</f>
        <v>4.6237199999999996</v>
      </c>
      <c r="N3308" s="6" t="str">
        <f>VLOOKUP(B3308,Master!$A$2:$C$11,3,FALSE)</f>
        <v>Euro</v>
      </c>
      <c r="O3308" s="6" t="str">
        <f>VLOOKUP(B3308,Master!$A$2:$C$11,2,FALSE)</f>
        <v>Europe</v>
      </c>
      <c r="Q3308" s="39" t="str">
        <f>VLOOKUP(D3308,GL_Master!$A$1:$D$80,2,FALSE)</f>
        <v>PL</v>
      </c>
      <c r="R3308" s="39" t="str">
        <f>VLOOKUP(D3308,GL_Master!$A$1:$D$80,3,FALSE)</f>
        <v>Travelling and conveyance</v>
      </c>
      <c r="S3308" s="39" t="str">
        <f>VLOOKUP(D3308,GL_Master!$A$1:$D$80,4,FALSE)</f>
        <v>Car hiring and rental services</v>
      </c>
    </row>
    <row r="3309" spans="1:19" x14ac:dyDescent="0.25">
      <c r="A3309" s="39" t="s">
        <v>262</v>
      </c>
      <c r="B3309" s="39" t="s">
        <v>239</v>
      </c>
      <c r="C3309" s="7">
        <v>44075</v>
      </c>
      <c r="D3309" s="39" t="s">
        <v>106</v>
      </c>
      <c r="E3309" s="39">
        <v>24</v>
      </c>
      <c r="F3309" s="82">
        <f t="shared" si="153"/>
        <v>2.4E-2</v>
      </c>
      <c r="G3309" s="39">
        <f>VLOOKUP(N3309,Currecny_M!$A$1:$P$10,2,FALSE)</f>
        <v>83</v>
      </c>
      <c r="H3309" s="39">
        <f>MATCH(C3309,Currecny_M!$A$1:$P$1,0)</f>
        <v>7</v>
      </c>
      <c r="I3309" s="39">
        <f>VLOOKUP(N3309,Currecny_M!$A$1:$P$10,MATCH(Database!C3309,Currecny_M!$A$1:$P$1,0),FALSE)</f>
        <v>87.24</v>
      </c>
      <c r="J3309" s="82">
        <f t="shared" si="154"/>
        <v>2.0937600000000001</v>
      </c>
      <c r="K3309" s="39">
        <f>VLOOKUP('Cover page'!$B$6,Currecny_M!$A$1:$P$10,MATCH(Database!C3309,Currecny_M!$A$1:$P$1,0),FALSE)</f>
        <v>1</v>
      </c>
      <c r="L3309" s="82">
        <f t="shared" si="155"/>
        <v>2.0937600000000001</v>
      </c>
      <c r="M3309" s="82">
        <f>((E3309/$F$1)*VLOOKUP(N3309,Currecny_M!$A$1:$P$10,MATCH(Database!C3309,Currecny_M!$A$1:$P$1,0),FALSE))/VLOOKUP('Cover page'!$B$6,Currecny_M!$A$1:$P$10,MATCH(Database!C3309,Currecny_M!$A$1:$P$1,0),FALSE)</f>
        <v>2.0937600000000001</v>
      </c>
      <c r="N3309" s="6" t="str">
        <f>VLOOKUP(B3309,Master!$A$2:$C$11,3,FALSE)</f>
        <v>Euro</v>
      </c>
      <c r="O3309" s="6" t="str">
        <f>VLOOKUP(B3309,Master!$A$2:$C$11,2,FALSE)</f>
        <v>Europe</v>
      </c>
      <c r="Q3309" s="39" t="str">
        <f>VLOOKUP(D3309,GL_Master!$A$1:$D$80,2,FALSE)</f>
        <v>PL</v>
      </c>
      <c r="R3309" s="39" t="str">
        <f>VLOOKUP(D3309,GL_Master!$A$1:$D$80,3,FALSE)</f>
        <v>Communication &amp; internet exp</v>
      </c>
      <c r="S3309" s="39" t="str">
        <f>VLOOKUP(D3309,GL_Master!$A$1:$D$80,4,FALSE)</f>
        <v>Printing &amp; Stationary</v>
      </c>
    </row>
    <row r="3310" spans="1:19" x14ac:dyDescent="0.25">
      <c r="A3310" s="39" t="s">
        <v>262</v>
      </c>
      <c r="B3310" s="39" t="s">
        <v>239</v>
      </c>
      <c r="C3310" s="7">
        <v>44075</v>
      </c>
      <c r="D3310" s="39" t="s">
        <v>32</v>
      </c>
      <c r="E3310" s="39">
        <v>25</v>
      </c>
      <c r="F3310" s="82">
        <f t="shared" si="153"/>
        <v>2.5000000000000001E-2</v>
      </c>
      <c r="G3310" s="39">
        <f>VLOOKUP(N3310,Currecny_M!$A$1:$P$10,2,FALSE)</f>
        <v>83</v>
      </c>
      <c r="H3310" s="39">
        <f>MATCH(C3310,Currecny_M!$A$1:$P$1,0)</f>
        <v>7</v>
      </c>
      <c r="I3310" s="39">
        <f>VLOOKUP(N3310,Currecny_M!$A$1:$P$10,MATCH(Database!C3310,Currecny_M!$A$1:$P$1,0),FALSE)</f>
        <v>87.24</v>
      </c>
      <c r="J3310" s="82">
        <f t="shared" si="154"/>
        <v>2.181</v>
      </c>
      <c r="K3310" s="39">
        <f>VLOOKUP('Cover page'!$B$6,Currecny_M!$A$1:$P$10,MATCH(Database!C3310,Currecny_M!$A$1:$P$1,0),FALSE)</f>
        <v>1</v>
      </c>
      <c r="L3310" s="82">
        <f t="shared" si="155"/>
        <v>2.181</v>
      </c>
      <c r="M3310" s="82">
        <f>((E3310/$F$1)*VLOOKUP(N3310,Currecny_M!$A$1:$P$10,MATCH(Database!C3310,Currecny_M!$A$1:$P$1,0),FALSE))/VLOOKUP('Cover page'!$B$6,Currecny_M!$A$1:$P$10,MATCH(Database!C3310,Currecny_M!$A$1:$P$1,0),FALSE)</f>
        <v>2.181</v>
      </c>
      <c r="N3310" s="6" t="str">
        <f>VLOOKUP(B3310,Master!$A$2:$C$11,3,FALSE)</f>
        <v>Euro</v>
      </c>
      <c r="O3310" s="6" t="str">
        <f>VLOOKUP(B3310,Master!$A$2:$C$11,2,FALSE)</f>
        <v>Europe</v>
      </c>
      <c r="Q3310" s="39" t="str">
        <f>VLOOKUP(D3310,GL_Master!$A$1:$D$80,2,FALSE)</f>
        <v>PL</v>
      </c>
      <c r="R3310" s="39" t="str">
        <f>VLOOKUP(D3310,GL_Master!$A$1:$D$80,3,FALSE)</f>
        <v>Communication &amp; internet exp</v>
      </c>
      <c r="S3310" s="39" t="str">
        <f>VLOOKUP(D3310,GL_Master!$A$1:$D$80,4,FALSE)</f>
        <v>Printing &amp; Stationary</v>
      </c>
    </row>
    <row r="3311" spans="1:19" x14ac:dyDescent="0.25">
      <c r="A3311" s="39" t="s">
        <v>262</v>
      </c>
      <c r="B3311" s="39" t="s">
        <v>239</v>
      </c>
      <c r="C3311" s="7">
        <v>44075</v>
      </c>
      <c r="D3311" s="39" t="s">
        <v>35</v>
      </c>
      <c r="E3311" s="39">
        <v>79</v>
      </c>
      <c r="F3311" s="82">
        <f t="shared" si="153"/>
        <v>7.9000000000000001E-2</v>
      </c>
      <c r="G3311" s="39">
        <f>VLOOKUP(N3311,Currecny_M!$A$1:$P$10,2,FALSE)</f>
        <v>83</v>
      </c>
      <c r="H3311" s="39">
        <f>MATCH(C3311,Currecny_M!$A$1:$P$1,0)</f>
        <v>7</v>
      </c>
      <c r="I3311" s="39">
        <f>VLOOKUP(N3311,Currecny_M!$A$1:$P$10,MATCH(Database!C3311,Currecny_M!$A$1:$P$1,0),FALSE)</f>
        <v>87.24</v>
      </c>
      <c r="J3311" s="82">
        <f t="shared" si="154"/>
        <v>6.8919600000000001</v>
      </c>
      <c r="K3311" s="39">
        <f>VLOOKUP('Cover page'!$B$6,Currecny_M!$A$1:$P$10,MATCH(Database!C3311,Currecny_M!$A$1:$P$1,0),FALSE)</f>
        <v>1</v>
      </c>
      <c r="L3311" s="82">
        <f t="shared" si="155"/>
        <v>6.8919600000000001</v>
      </c>
      <c r="M3311" s="82">
        <f>((E3311/$F$1)*VLOOKUP(N3311,Currecny_M!$A$1:$P$10,MATCH(Database!C3311,Currecny_M!$A$1:$P$1,0),FALSE))/VLOOKUP('Cover page'!$B$6,Currecny_M!$A$1:$P$10,MATCH(Database!C3311,Currecny_M!$A$1:$P$1,0),FALSE)</f>
        <v>6.8919600000000001</v>
      </c>
      <c r="N3311" s="6" t="str">
        <f>VLOOKUP(B3311,Master!$A$2:$C$11,3,FALSE)</f>
        <v>Euro</v>
      </c>
      <c r="O3311" s="6" t="str">
        <f>VLOOKUP(B3311,Master!$A$2:$C$11,2,FALSE)</f>
        <v>Europe</v>
      </c>
      <c r="Q3311" s="39" t="str">
        <f>VLOOKUP(D3311,GL_Master!$A$1:$D$80,2,FALSE)</f>
        <v>PL</v>
      </c>
      <c r="R3311" s="39" t="str">
        <f>VLOOKUP(D3311,GL_Master!$A$1:$D$80,3,FALSE)</f>
        <v>Security Expenses</v>
      </c>
      <c r="S3311" s="39" t="str">
        <f>VLOOKUP(D3311,GL_Master!$A$1:$D$80,4,FALSE)</f>
        <v>Security Expenses others</v>
      </c>
    </row>
    <row r="3312" spans="1:19" x14ac:dyDescent="0.25">
      <c r="A3312" s="39" t="s">
        <v>262</v>
      </c>
      <c r="B3312" s="39" t="s">
        <v>239</v>
      </c>
      <c r="C3312" s="7">
        <v>44075</v>
      </c>
      <c r="D3312" s="39" t="s">
        <v>38</v>
      </c>
      <c r="E3312" s="39">
        <v>26</v>
      </c>
      <c r="F3312" s="82">
        <f t="shared" si="153"/>
        <v>2.5999999999999999E-2</v>
      </c>
      <c r="G3312" s="39">
        <f>VLOOKUP(N3312,Currecny_M!$A$1:$P$10,2,FALSE)</f>
        <v>83</v>
      </c>
      <c r="H3312" s="39">
        <f>MATCH(C3312,Currecny_M!$A$1:$P$1,0)</f>
        <v>7</v>
      </c>
      <c r="I3312" s="39">
        <f>VLOOKUP(N3312,Currecny_M!$A$1:$P$10,MATCH(Database!C3312,Currecny_M!$A$1:$P$1,0),FALSE)</f>
        <v>87.24</v>
      </c>
      <c r="J3312" s="82">
        <f t="shared" si="154"/>
        <v>2.2682399999999996</v>
      </c>
      <c r="K3312" s="39">
        <f>VLOOKUP('Cover page'!$B$6,Currecny_M!$A$1:$P$10,MATCH(Database!C3312,Currecny_M!$A$1:$P$1,0),FALSE)</f>
        <v>1</v>
      </c>
      <c r="L3312" s="82">
        <f t="shared" si="155"/>
        <v>2.2682399999999996</v>
      </c>
      <c r="M3312" s="82">
        <f>((E3312/$F$1)*VLOOKUP(N3312,Currecny_M!$A$1:$P$10,MATCH(Database!C3312,Currecny_M!$A$1:$P$1,0),FALSE))/VLOOKUP('Cover page'!$B$6,Currecny_M!$A$1:$P$10,MATCH(Database!C3312,Currecny_M!$A$1:$P$1,0),FALSE)</f>
        <v>2.2682399999999996</v>
      </c>
      <c r="N3312" s="6" t="str">
        <f>VLOOKUP(B3312,Master!$A$2:$C$11,3,FALSE)</f>
        <v>Euro</v>
      </c>
      <c r="O3312" s="6" t="str">
        <f>VLOOKUP(B3312,Master!$A$2:$C$11,2,FALSE)</f>
        <v>Europe</v>
      </c>
      <c r="Q3312" s="39" t="str">
        <f>VLOOKUP(D3312,GL_Master!$A$1:$D$80,2,FALSE)</f>
        <v>PL</v>
      </c>
      <c r="R3312" s="39" t="str">
        <f>VLOOKUP(D3312,GL_Master!$A$1:$D$80,3,FALSE)</f>
        <v>House Keeping Expenses</v>
      </c>
      <c r="S3312" s="39" t="str">
        <f>VLOOKUP(D3312,GL_Master!$A$1:$D$80,4,FALSE)</f>
        <v>House Keeping Expenses</v>
      </c>
    </row>
    <row r="3313" spans="1:19" x14ac:dyDescent="0.25">
      <c r="A3313" s="39" t="s">
        <v>262</v>
      </c>
      <c r="B3313" s="39" t="s">
        <v>239</v>
      </c>
      <c r="C3313" s="7">
        <v>44075</v>
      </c>
      <c r="D3313" s="39" t="s">
        <v>107</v>
      </c>
      <c r="E3313" s="39">
        <v>25</v>
      </c>
      <c r="F3313" s="82">
        <f t="shared" si="153"/>
        <v>2.5000000000000001E-2</v>
      </c>
      <c r="G3313" s="39">
        <f>VLOOKUP(N3313,Currecny_M!$A$1:$P$10,2,FALSE)</f>
        <v>83</v>
      </c>
      <c r="H3313" s="39">
        <f>MATCH(C3313,Currecny_M!$A$1:$P$1,0)</f>
        <v>7</v>
      </c>
      <c r="I3313" s="39">
        <f>VLOOKUP(N3313,Currecny_M!$A$1:$P$10,MATCH(Database!C3313,Currecny_M!$A$1:$P$1,0),FALSE)</f>
        <v>87.24</v>
      </c>
      <c r="J3313" s="82">
        <f t="shared" si="154"/>
        <v>2.181</v>
      </c>
      <c r="K3313" s="39">
        <f>VLOOKUP('Cover page'!$B$6,Currecny_M!$A$1:$P$10,MATCH(Database!C3313,Currecny_M!$A$1:$P$1,0),FALSE)</f>
        <v>1</v>
      </c>
      <c r="L3313" s="82">
        <f t="shared" si="155"/>
        <v>2.181</v>
      </c>
      <c r="M3313" s="82">
        <f>((E3313/$F$1)*VLOOKUP(N3313,Currecny_M!$A$1:$P$10,MATCH(Database!C3313,Currecny_M!$A$1:$P$1,0),FALSE))/VLOOKUP('Cover page'!$B$6,Currecny_M!$A$1:$P$10,MATCH(Database!C3313,Currecny_M!$A$1:$P$1,0),FALSE)</f>
        <v>2.181</v>
      </c>
      <c r="N3313" s="6" t="str">
        <f>VLOOKUP(B3313,Master!$A$2:$C$11,3,FALSE)</f>
        <v>Euro</v>
      </c>
      <c r="O3313" s="6" t="str">
        <f>VLOOKUP(B3313,Master!$A$2:$C$11,2,FALSE)</f>
        <v>Europe</v>
      </c>
      <c r="Q3313" s="39" t="str">
        <f>VLOOKUP(D3313,GL_Master!$A$1:$D$80,2,FALSE)</f>
        <v>PL</v>
      </c>
      <c r="R3313" s="39" t="str">
        <f>VLOOKUP(D3313,GL_Master!$A$1:$D$80,3,FALSE)</f>
        <v>Misc. expenses</v>
      </c>
      <c r="S3313" s="39" t="str">
        <f>VLOOKUP(D3313,GL_Master!$A$1:$D$80,4,FALSE)</f>
        <v>Repair &amp; Maintenance</v>
      </c>
    </row>
    <row r="3314" spans="1:19" x14ac:dyDescent="0.25">
      <c r="A3314" s="39" t="s">
        <v>262</v>
      </c>
      <c r="B3314" s="39" t="s">
        <v>239</v>
      </c>
      <c r="C3314" s="7">
        <v>44075</v>
      </c>
      <c r="D3314" s="39" t="s">
        <v>108</v>
      </c>
      <c r="E3314" s="39">
        <v>26</v>
      </c>
      <c r="F3314" s="82">
        <f t="shared" si="153"/>
        <v>2.5999999999999999E-2</v>
      </c>
      <c r="G3314" s="39">
        <f>VLOOKUP(N3314,Currecny_M!$A$1:$P$10,2,FALSE)</f>
        <v>83</v>
      </c>
      <c r="H3314" s="39">
        <f>MATCH(C3314,Currecny_M!$A$1:$P$1,0)</f>
        <v>7</v>
      </c>
      <c r="I3314" s="39">
        <f>VLOOKUP(N3314,Currecny_M!$A$1:$P$10,MATCH(Database!C3314,Currecny_M!$A$1:$P$1,0),FALSE)</f>
        <v>87.24</v>
      </c>
      <c r="J3314" s="82">
        <f t="shared" si="154"/>
        <v>2.2682399999999996</v>
      </c>
      <c r="K3314" s="39">
        <f>VLOOKUP('Cover page'!$B$6,Currecny_M!$A$1:$P$10,MATCH(Database!C3314,Currecny_M!$A$1:$P$1,0),FALSE)</f>
        <v>1</v>
      </c>
      <c r="L3314" s="82">
        <f t="shared" si="155"/>
        <v>2.2682399999999996</v>
      </c>
      <c r="M3314" s="82">
        <f>((E3314/$F$1)*VLOOKUP(N3314,Currecny_M!$A$1:$P$10,MATCH(Database!C3314,Currecny_M!$A$1:$P$1,0),FALSE))/VLOOKUP('Cover page'!$B$6,Currecny_M!$A$1:$P$10,MATCH(Database!C3314,Currecny_M!$A$1:$P$1,0),FALSE)</f>
        <v>2.2682399999999996</v>
      </c>
      <c r="N3314" s="6" t="str">
        <f>VLOOKUP(B3314,Master!$A$2:$C$11,3,FALSE)</f>
        <v>Euro</v>
      </c>
      <c r="O3314" s="6" t="str">
        <f>VLOOKUP(B3314,Master!$A$2:$C$11,2,FALSE)</f>
        <v>Europe</v>
      </c>
      <c r="Q3314" s="39" t="str">
        <f>VLOOKUP(D3314,GL_Master!$A$1:$D$80,2,FALSE)</f>
        <v>PL</v>
      </c>
      <c r="R3314" s="39" t="str">
        <f>VLOOKUP(D3314,GL_Master!$A$1:$D$80,3,FALSE)</f>
        <v>Misc. expenses</v>
      </c>
      <c r="S3314" s="39" t="str">
        <f>VLOOKUP(D3314,GL_Master!$A$1:$D$80,4,FALSE)</f>
        <v>Repair &amp; Maintenance</v>
      </c>
    </row>
    <row r="3315" spans="1:19" x14ac:dyDescent="0.25">
      <c r="A3315" s="39" t="s">
        <v>262</v>
      </c>
      <c r="B3315" s="39" t="s">
        <v>239</v>
      </c>
      <c r="C3315" s="7">
        <v>44075</v>
      </c>
      <c r="D3315" s="39" t="s">
        <v>9</v>
      </c>
      <c r="E3315" s="39">
        <v>223</v>
      </c>
      <c r="F3315" s="82">
        <f t="shared" si="153"/>
        <v>0.223</v>
      </c>
      <c r="G3315" s="39">
        <f>VLOOKUP(N3315,Currecny_M!$A$1:$P$10,2,FALSE)</f>
        <v>83</v>
      </c>
      <c r="H3315" s="39">
        <f>MATCH(C3315,Currecny_M!$A$1:$P$1,0)</f>
        <v>7</v>
      </c>
      <c r="I3315" s="39">
        <f>VLOOKUP(N3315,Currecny_M!$A$1:$P$10,MATCH(Database!C3315,Currecny_M!$A$1:$P$1,0),FALSE)</f>
        <v>87.24</v>
      </c>
      <c r="J3315" s="82">
        <f t="shared" si="154"/>
        <v>19.454519999999999</v>
      </c>
      <c r="K3315" s="39">
        <f>VLOOKUP('Cover page'!$B$6,Currecny_M!$A$1:$P$10,MATCH(Database!C3315,Currecny_M!$A$1:$P$1,0),FALSE)</f>
        <v>1</v>
      </c>
      <c r="L3315" s="82">
        <f t="shared" si="155"/>
        <v>19.454519999999999</v>
      </c>
      <c r="M3315" s="82">
        <f>((E3315/$F$1)*VLOOKUP(N3315,Currecny_M!$A$1:$P$10,MATCH(Database!C3315,Currecny_M!$A$1:$P$1,0),FALSE))/VLOOKUP('Cover page'!$B$6,Currecny_M!$A$1:$P$10,MATCH(Database!C3315,Currecny_M!$A$1:$P$1,0),FALSE)</f>
        <v>19.454519999999999</v>
      </c>
      <c r="N3315" s="6" t="str">
        <f>VLOOKUP(B3315,Master!$A$2:$C$11,3,FALSE)</f>
        <v>Euro</v>
      </c>
      <c r="O3315" s="6" t="str">
        <f>VLOOKUP(B3315,Master!$A$2:$C$11,2,FALSE)</f>
        <v>Europe</v>
      </c>
      <c r="Q3315" s="39" t="str">
        <f>VLOOKUP(D3315,GL_Master!$A$1:$D$80,2,FALSE)</f>
        <v>PL</v>
      </c>
      <c r="R3315" s="39" t="str">
        <f>VLOOKUP(D3315,GL_Master!$A$1:$D$80,3,FALSE)</f>
        <v>Rent</v>
      </c>
      <c r="S3315" s="39" t="str">
        <f>VLOOKUP(D3315,GL_Master!$A$1:$D$80,4,FALSE)</f>
        <v>Office Rent</v>
      </c>
    </row>
    <row r="3316" spans="1:19" x14ac:dyDescent="0.25">
      <c r="A3316" s="39" t="s">
        <v>262</v>
      </c>
      <c r="B3316" s="39" t="s">
        <v>239</v>
      </c>
      <c r="C3316" s="7">
        <v>44075</v>
      </c>
      <c r="D3316" s="39" t="s">
        <v>109</v>
      </c>
      <c r="E3316" s="39">
        <v>-124</v>
      </c>
      <c r="F3316" s="82">
        <f t="shared" si="153"/>
        <v>-0.124</v>
      </c>
      <c r="G3316" s="39">
        <f>VLOOKUP(N3316,Currecny_M!$A$1:$P$10,2,FALSE)</f>
        <v>83</v>
      </c>
      <c r="H3316" s="39">
        <f>MATCH(C3316,Currecny_M!$A$1:$P$1,0)</f>
        <v>7</v>
      </c>
      <c r="I3316" s="39">
        <f>VLOOKUP(N3316,Currecny_M!$A$1:$P$10,MATCH(Database!C3316,Currecny_M!$A$1:$P$1,0),FALSE)</f>
        <v>87.24</v>
      </c>
      <c r="J3316" s="82">
        <f t="shared" si="154"/>
        <v>-10.81776</v>
      </c>
      <c r="K3316" s="39">
        <f>VLOOKUP('Cover page'!$B$6,Currecny_M!$A$1:$P$10,MATCH(Database!C3316,Currecny_M!$A$1:$P$1,0),FALSE)</f>
        <v>1</v>
      </c>
      <c r="L3316" s="82">
        <f t="shared" si="155"/>
        <v>-10.81776</v>
      </c>
      <c r="M3316" s="82">
        <f>((E3316/$F$1)*VLOOKUP(N3316,Currecny_M!$A$1:$P$10,MATCH(Database!C3316,Currecny_M!$A$1:$P$1,0),FALSE))/VLOOKUP('Cover page'!$B$6,Currecny_M!$A$1:$P$10,MATCH(Database!C3316,Currecny_M!$A$1:$P$1,0),FALSE)</f>
        <v>-10.81776</v>
      </c>
      <c r="N3316" s="6" t="str">
        <f>VLOOKUP(B3316,Master!$A$2:$C$11,3,FALSE)</f>
        <v>Euro</v>
      </c>
      <c r="O3316" s="6" t="str">
        <f>VLOOKUP(B3316,Master!$A$2:$C$11,2,FALSE)</f>
        <v>Europe</v>
      </c>
      <c r="Q3316" s="39" t="str">
        <f>VLOOKUP(D3316,GL_Master!$A$1:$D$80,2,FALSE)</f>
        <v>PL</v>
      </c>
      <c r="R3316" s="39" t="str">
        <f>VLOOKUP(D3316,GL_Master!$A$1:$D$80,3,FALSE)</f>
        <v>Travelling and conveyance</v>
      </c>
      <c r="S3316" s="39" t="str">
        <f>VLOOKUP(D3316,GL_Master!$A$1:$D$80,4,FALSE)</f>
        <v>Travelling , hotel lodging</v>
      </c>
    </row>
    <row r="3317" spans="1:19" x14ac:dyDescent="0.25">
      <c r="A3317" s="39" t="s">
        <v>262</v>
      </c>
      <c r="B3317" s="39" t="s">
        <v>239</v>
      </c>
      <c r="C3317" s="7">
        <v>44075</v>
      </c>
      <c r="D3317" s="39" t="s">
        <v>110</v>
      </c>
      <c r="E3317" s="39">
        <v>51</v>
      </c>
      <c r="F3317" s="82">
        <f t="shared" si="153"/>
        <v>5.0999999999999997E-2</v>
      </c>
      <c r="G3317" s="39">
        <f>VLOOKUP(N3317,Currecny_M!$A$1:$P$10,2,FALSE)</f>
        <v>83</v>
      </c>
      <c r="H3317" s="39">
        <f>MATCH(C3317,Currecny_M!$A$1:$P$1,0)</f>
        <v>7</v>
      </c>
      <c r="I3317" s="39">
        <f>VLOOKUP(N3317,Currecny_M!$A$1:$P$10,MATCH(Database!C3317,Currecny_M!$A$1:$P$1,0),FALSE)</f>
        <v>87.24</v>
      </c>
      <c r="J3317" s="82">
        <f t="shared" si="154"/>
        <v>4.4492399999999996</v>
      </c>
      <c r="K3317" s="39">
        <f>VLOOKUP('Cover page'!$B$6,Currecny_M!$A$1:$P$10,MATCH(Database!C3317,Currecny_M!$A$1:$P$1,0),FALSE)</f>
        <v>1</v>
      </c>
      <c r="L3317" s="82">
        <f t="shared" si="155"/>
        <v>4.4492399999999996</v>
      </c>
      <c r="M3317" s="82">
        <f>((E3317/$F$1)*VLOOKUP(N3317,Currecny_M!$A$1:$P$10,MATCH(Database!C3317,Currecny_M!$A$1:$P$1,0),FALSE))/VLOOKUP('Cover page'!$B$6,Currecny_M!$A$1:$P$10,MATCH(Database!C3317,Currecny_M!$A$1:$P$1,0),FALSE)</f>
        <v>4.4492399999999996</v>
      </c>
      <c r="N3317" s="6" t="str">
        <f>VLOOKUP(B3317,Master!$A$2:$C$11,3,FALSE)</f>
        <v>Euro</v>
      </c>
      <c r="O3317" s="6" t="str">
        <f>VLOOKUP(B3317,Master!$A$2:$C$11,2,FALSE)</f>
        <v>Europe</v>
      </c>
      <c r="Q3317" s="39" t="str">
        <f>VLOOKUP(D3317,GL_Master!$A$1:$D$80,2,FALSE)</f>
        <v>PL</v>
      </c>
      <c r="R3317" s="39" t="str">
        <f>VLOOKUP(D3317,GL_Master!$A$1:$D$80,3,FALSE)</f>
        <v>Travelling and conveyance</v>
      </c>
      <c r="S3317" s="39" t="str">
        <f>VLOOKUP(D3317,GL_Master!$A$1:$D$80,4,FALSE)</f>
        <v>Travelling , hotel lodging</v>
      </c>
    </row>
    <row r="3318" spans="1:19" x14ac:dyDescent="0.25">
      <c r="A3318" s="39" t="s">
        <v>262</v>
      </c>
      <c r="B3318" s="39" t="s">
        <v>239</v>
      </c>
      <c r="C3318" s="7">
        <v>44075</v>
      </c>
      <c r="D3318" s="39" t="s">
        <v>111</v>
      </c>
      <c r="E3318" s="39">
        <v>26</v>
      </c>
      <c r="F3318" s="82">
        <f t="shared" si="153"/>
        <v>2.5999999999999999E-2</v>
      </c>
      <c r="G3318" s="39">
        <f>VLOOKUP(N3318,Currecny_M!$A$1:$P$10,2,FALSE)</f>
        <v>83</v>
      </c>
      <c r="H3318" s="39">
        <f>MATCH(C3318,Currecny_M!$A$1:$P$1,0)</f>
        <v>7</v>
      </c>
      <c r="I3318" s="39">
        <f>VLOOKUP(N3318,Currecny_M!$A$1:$P$10,MATCH(Database!C3318,Currecny_M!$A$1:$P$1,0),FALSE)</f>
        <v>87.24</v>
      </c>
      <c r="J3318" s="82">
        <f t="shared" si="154"/>
        <v>2.2682399999999996</v>
      </c>
      <c r="K3318" s="39">
        <f>VLOOKUP('Cover page'!$B$6,Currecny_M!$A$1:$P$10,MATCH(Database!C3318,Currecny_M!$A$1:$P$1,0),FALSE)</f>
        <v>1</v>
      </c>
      <c r="L3318" s="82">
        <f t="shared" si="155"/>
        <v>2.2682399999999996</v>
      </c>
      <c r="M3318" s="82">
        <f>((E3318/$F$1)*VLOOKUP(N3318,Currecny_M!$A$1:$P$10,MATCH(Database!C3318,Currecny_M!$A$1:$P$1,0),FALSE))/VLOOKUP('Cover page'!$B$6,Currecny_M!$A$1:$P$10,MATCH(Database!C3318,Currecny_M!$A$1:$P$1,0),FALSE)</f>
        <v>2.2682399999999996</v>
      </c>
      <c r="N3318" s="6" t="str">
        <f>VLOOKUP(B3318,Master!$A$2:$C$11,3,FALSE)</f>
        <v>Euro</v>
      </c>
      <c r="O3318" s="6" t="str">
        <f>VLOOKUP(B3318,Master!$A$2:$C$11,2,FALSE)</f>
        <v>Europe</v>
      </c>
      <c r="Q3318" s="39" t="str">
        <f>VLOOKUP(D3318,GL_Master!$A$1:$D$80,2,FALSE)</f>
        <v>PL</v>
      </c>
      <c r="R3318" s="39" t="str">
        <f>VLOOKUP(D3318,GL_Master!$A$1:$D$80,3,FALSE)</f>
        <v>Legal &amp; Professional expenses</v>
      </c>
      <c r="S3318" s="39" t="str">
        <f>VLOOKUP(D3318,GL_Master!$A$1:$D$80,4,FALSE)</f>
        <v>Professional Fees - Others</v>
      </c>
    </row>
    <row r="3319" spans="1:19" x14ac:dyDescent="0.25">
      <c r="A3319" s="39" t="s">
        <v>262</v>
      </c>
      <c r="B3319" s="39" t="s">
        <v>239</v>
      </c>
      <c r="C3319" s="7">
        <v>44105</v>
      </c>
      <c r="D3319" s="39" t="s">
        <v>112</v>
      </c>
      <c r="E3319" s="39">
        <v>246</v>
      </c>
      <c r="F3319" s="82">
        <f t="shared" si="153"/>
        <v>0.246</v>
      </c>
      <c r="G3319" s="39">
        <f>VLOOKUP(N3319,Currecny_M!$A$1:$P$10,2,FALSE)</f>
        <v>83</v>
      </c>
      <c r="H3319" s="39">
        <f>MATCH(C3319,Currecny_M!$A$1:$P$1,0)</f>
        <v>8</v>
      </c>
      <c r="I3319" s="39">
        <f>VLOOKUP(N3319,Currecny_M!$A$1:$P$10,MATCH(Database!C3319,Currecny_M!$A$1:$P$1,0),FALSE)</f>
        <v>88.11</v>
      </c>
      <c r="J3319" s="82">
        <f t="shared" si="154"/>
        <v>21.675059999999998</v>
      </c>
      <c r="K3319" s="39">
        <f>VLOOKUP('Cover page'!$B$6,Currecny_M!$A$1:$P$10,MATCH(Database!C3319,Currecny_M!$A$1:$P$1,0),FALSE)</f>
        <v>1</v>
      </c>
      <c r="L3319" s="82">
        <f t="shared" si="155"/>
        <v>21.675059999999998</v>
      </c>
      <c r="M3319" s="82">
        <f>((E3319/$F$1)*VLOOKUP(N3319,Currecny_M!$A$1:$P$10,MATCH(Database!C3319,Currecny_M!$A$1:$P$1,0),FALSE))/VLOOKUP('Cover page'!$B$6,Currecny_M!$A$1:$P$10,MATCH(Database!C3319,Currecny_M!$A$1:$P$1,0),FALSE)</f>
        <v>21.675059999999998</v>
      </c>
      <c r="N3319" s="6" t="str">
        <f>VLOOKUP(B3319,Master!$A$2:$C$11,3,FALSE)</f>
        <v>Euro</v>
      </c>
      <c r="O3319" s="6" t="str">
        <f>VLOOKUP(B3319,Master!$A$2:$C$11,2,FALSE)</f>
        <v>Europe</v>
      </c>
      <c r="Q3319" s="39" t="str">
        <f>VLOOKUP(D3319,GL_Master!$A$1:$D$80,2,FALSE)</f>
        <v>PL</v>
      </c>
      <c r="R3319" s="39" t="str">
        <f>VLOOKUP(D3319,GL_Master!$A$1:$D$80,3,FALSE)</f>
        <v>Finance Cost</v>
      </c>
      <c r="S3319" s="39" t="str">
        <f>VLOOKUP(D3319,GL_Master!$A$1:$D$80,4,FALSE)</f>
        <v>Interest expense</v>
      </c>
    </row>
    <row r="3320" spans="1:19" x14ac:dyDescent="0.25">
      <c r="A3320" s="39" t="s">
        <v>262</v>
      </c>
      <c r="B3320" s="39" t="s">
        <v>239</v>
      </c>
      <c r="C3320" s="7">
        <v>44105</v>
      </c>
      <c r="D3320" s="39" t="s">
        <v>25</v>
      </c>
      <c r="E3320" s="39">
        <v>2210</v>
      </c>
      <c r="F3320" s="82">
        <f t="shared" si="153"/>
        <v>2.21</v>
      </c>
      <c r="G3320" s="39">
        <f>VLOOKUP(N3320,Currecny_M!$A$1:$P$10,2,FALSE)</f>
        <v>83</v>
      </c>
      <c r="H3320" s="39">
        <f>MATCH(C3320,Currecny_M!$A$1:$P$1,0)</f>
        <v>8</v>
      </c>
      <c r="I3320" s="39">
        <f>VLOOKUP(N3320,Currecny_M!$A$1:$P$10,MATCH(Database!C3320,Currecny_M!$A$1:$P$1,0),FALSE)</f>
        <v>88.11</v>
      </c>
      <c r="J3320" s="82">
        <f t="shared" si="154"/>
        <v>194.72309999999999</v>
      </c>
      <c r="K3320" s="39">
        <f>VLOOKUP('Cover page'!$B$6,Currecny_M!$A$1:$P$10,MATCH(Database!C3320,Currecny_M!$A$1:$P$1,0),FALSE)</f>
        <v>1</v>
      </c>
      <c r="L3320" s="82">
        <f t="shared" si="155"/>
        <v>194.72309999999999</v>
      </c>
      <c r="M3320" s="82">
        <f>((E3320/$F$1)*VLOOKUP(N3320,Currecny_M!$A$1:$P$10,MATCH(Database!C3320,Currecny_M!$A$1:$P$1,0),FALSE))/VLOOKUP('Cover page'!$B$6,Currecny_M!$A$1:$P$10,MATCH(Database!C3320,Currecny_M!$A$1:$P$1,0),FALSE)</f>
        <v>194.72309999999999</v>
      </c>
      <c r="N3320" s="6" t="str">
        <f>VLOOKUP(B3320,Master!$A$2:$C$11,3,FALSE)</f>
        <v>Euro</v>
      </c>
      <c r="O3320" s="6" t="str">
        <f>VLOOKUP(B3320,Master!$A$2:$C$11,2,FALSE)</f>
        <v>Europe</v>
      </c>
      <c r="Q3320" s="39" t="str">
        <f>VLOOKUP(D3320,GL_Master!$A$1:$D$80,2,FALSE)</f>
        <v>PL</v>
      </c>
      <c r="R3320" s="39" t="str">
        <f>VLOOKUP(D3320,GL_Master!$A$1:$D$80,3,FALSE)</f>
        <v>Depreciation</v>
      </c>
      <c r="S3320" s="39" t="str">
        <f>VLOOKUP(D3320,GL_Master!$A$1:$D$80,4,FALSE)</f>
        <v>Depreciation</v>
      </c>
    </row>
    <row r="3321" spans="1:19" x14ac:dyDescent="0.25">
      <c r="A3321" s="39" t="s">
        <v>262</v>
      </c>
      <c r="B3321" s="39" t="s">
        <v>239</v>
      </c>
      <c r="C3321" s="7">
        <v>44105</v>
      </c>
      <c r="D3321" s="39" t="s">
        <v>51</v>
      </c>
      <c r="E3321" s="39">
        <v>-24096</v>
      </c>
      <c r="F3321" s="82">
        <f t="shared" si="153"/>
        <v>-24.096</v>
      </c>
      <c r="G3321" s="39">
        <f>VLOOKUP(N3321,Currecny_M!$A$1:$P$10,2,FALSE)</f>
        <v>83</v>
      </c>
      <c r="H3321" s="39">
        <f>MATCH(C3321,Currecny_M!$A$1:$P$1,0)</f>
        <v>8</v>
      </c>
      <c r="I3321" s="39">
        <f>VLOOKUP(N3321,Currecny_M!$A$1:$P$10,MATCH(Database!C3321,Currecny_M!$A$1:$P$1,0),FALSE)</f>
        <v>88.11</v>
      </c>
      <c r="J3321" s="82">
        <f t="shared" si="154"/>
        <v>-2123.0985599999999</v>
      </c>
      <c r="K3321" s="39">
        <f>VLOOKUP('Cover page'!$B$6,Currecny_M!$A$1:$P$10,MATCH(Database!C3321,Currecny_M!$A$1:$P$1,0),FALSE)</f>
        <v>1</v>
      </c>
      <c r="L3321" s="82">
        <f t="shared" si="155"/>
        <v>-2123.0985599999999</v>
      </c>
      <c r="M3321" s="82">
        <f>((E3321/$F$1)*VLOOKUP(N3321,Currecny_M!$A$1:$P$10,MATCH(Database!C3321,Currecny_M!$A$1:$P$1,0),FALSE))/VLOOKUP('Cover page'!$B$6,Currecny_M!$A$1:$P$10,MATCH(Database!C3321,Currecny_M!$A$1:$P$1,0),FALSE)</f>
        <v>-2123.0985599999999</v>
      </c>
      <c r="N3321" s="6" t="str">
        <f>VLOOKUP(B3321,Master!$A$2:$C$11,3,FALSE)</f>
        <v>Euro</v>
      </c>
      <c r="O3321" s="6" t="str">
        <f>VLOOKUP(B3321,Master!$A$2:$C$11,2,FALSE)</f>
        <v>Europe</v>
      </c>
      <c r="Q3321" s="39" t="str">
        <f>VLOOKUP(D3321,GL_Master!$A$1:$D$80,2,FALSE)</f>
        <v>BS</v>
      </c>
      <c r="R3321" s="39" t="str">
        <f>VLOOKUP(D3321,GL_Master!$A$1:$D$80,3,FALSE)</f>
        <v>Share Capital</v>
      </c>
      <c r="S3321" s="39" t="str">
        <f>VLOOKUP(D3321,GL_Master!$A$1:$D$80,4,FALSE)</f>
        <v>Equity shares</v>
      </c>
    </row>
    <row r="3322" spans="1:19" x14ac:dyDescent="0.25">
      <c r="A3322" s="39" t="s">
        <v>262</v>
      </c>
      <c r="B3322" s="39" t="s">
        <v>239</v>
      </c>
      <c r="C3322" s="7">
        <v>44105</v>
      </c>
      <c r="D3322" s="39" t="s">
        <v>52</v>
      </c>
      <c r="E3322" s="39">
        <v>-46169</v>
      </c>
      <c r="F3322" s="82">
        <f t="shared" si="153"/>
        <v>-46.168999999999997</v>
      </c>
      <c r="G3322" s="39">
        <f>VLOOKUP(N3322,Currecny_M!$A$1:$P$10,2,FALSE)</f>
        <v>83</v>
      </c>
      <c r="H3322" s="39">
        <f>MATCH(C3322,Currecny_M!$A$1:$P$1,0)</f>
        <v>8</v>
      </c>
      <c r="I3322" s="39">
        <f>VLOOKUP(N3322,Currecny_M!$A$1:$P$10,MATCH(Database!C3322,Currecny_M!$A$1:$P$1,0),FALSE)</f>
        <v>88.11</v>
      </c>
      <c r="J3322" s="82">
        <f t="shared" si="154"/>
        <v>-4067.9505899999999</v>
      </c>
      <c r="K3322" s="39">
        <f>VLOOKUP('Cover page'!$B$6,Currecny_M!$A$1:$P$10,MATCH(Database!C3322,Currecny_M!$A$1:$P$1,0),FALSE)</f>
        <v>1</v>
      </c>
      <c r="L3322" s="82">
        <f t="shared" si="155"/>
        <v>-4067.9505899999999</v>
      </c>
      <c r="M3322" s="82">
        <f>((E3322/$F$1)*VLOOKUP(N3322,Currecny_M!$A$1:$P$10,MATCH(Database!C3322,Currecny_M!$A$1:$P$1,0),FALSE))/VLOOKUP('Cover page'!$B$6,Currecny_M!$A$1:$P$10,MATCH(Database!C3322,Currecny_M!$A$1:$P$1,0),FALSE)</f>
        <v>-4067.9505899999999</v>
      </c>
      <c r="N3322" s="6" t="str">
        <f>VLOOKUP(B3322,Master!$A$2:$C$11,3,FALSE)</f>
        <v>Euro</v>
      </c>
      <c r="O3322" s="6" t="str">
        <f>VLOOKUP(B3322,Master!$A$2:$C$11,2,FALSE)</f>
        <v>Europe</v>
      </c>
      <c r="Q3322" s="39" t="str">
        <f>VLOOKUP(D3322,GL_Master!$A$1:$D$80,2,FALSE)</f>
        <v>BS</v>
      </c>
      <c r="R3322" s="39" t="str">
        <f>VLOOKUP(D3322,GL_Master!$A$1:$D$80,3,FALSE)</f>
        <v>Reserve and Surplus</v>
      </c>
      <c r="S3322" s="39" t="str">
        <f>VLOOKUP(D3322,GL_Master!$A$1:$D$80,4,FALSE)</f>
        <v>Reserves at the commencement of the year</v>
      </c>
    </row>
    <row r="3323" spans="1:19" x14ac:dyDescent="0.25">
      <c r="A3323" s="39" t="s">
        <v>262</v>
      </c>
      <c r="B3323" s="39" t="s">
        <v>239</v>
      </c>
      <c r="C3323" s="7">
        <v>44105</v>
      </c>
      <c r="D3323" s="39" t="s">
        <v>53</v>
      </c>
      <c r="E3323" s="39">
        <v>-6006</v>
      </c>
      <c r="F3323" s="82">
        <f t="shared" si="153"/>
        <v>-6.0060000000000002</v>
      </c>
      <c r="G3323" s="39">
        <f>VLOOKUP(N3323,Currecny_M!$A$1:$P$10,2,FALSE)</f>
        <v>83</v>
      </c>
      <c r="H3323" s="39">
        <f>MATCH(C3323,Currecny_M!$A$1:$P$1,0)</f>
        <v>8</v>
      </c>
      <c r="I3323" s="39">
        <f>VLOOKUP(N3323,Currecny_M!$A$1:$P$10,MATCH(Database!C3323,Currecny_M!$A$1:$P$1,0),FALSE)</f>
        <v>88.11</v>
      </c>
      <c r="J3323" s="82">
        <f t="shared" si="154"/>
        <v>-529.18866000000003</v>
      </c>
      <c r="K3323" s="39">
        <f>VLOOKUP('Cover page'!$B$6,Currecny_M!$A$1:$P$10,MATCH(Database!C3323,Currecny_M!$A$1:$P$1,0),FALSE)</f>
        <v>1</v>
      </c>
      <c r="L3323" s="82">
        <f t="shared" si="155"/>
        <v>-529.18866000000003</v>
      </c>
      <c r="M3323" s="82">
        <f>((E3323/$F$1)*VLOOKUP(N3323,Currecny_M!$A$1:$P$10,MATCH(Database!C3323,Currecny_M!$A$1:$P$1,0),FALSE))/VLOOKUP('Cover page'!$B$6,Currecny_M!$A$1:$P$10,MATCH(Database!C3323,Currecny_M!$A$1:$P$1,0),FALSE)</f>
        <v>-529.18866000000003</v>
      </c>
      <c r="N3323" s="6" t="str">
        <f>VLOOKUP(B3323,Master!$A$2:$C$11,3,FALSE)</f>
        <v>Euro</v>
      </c>
      <c r="O3323" s="6" t="str">
        <f>VLOOKUP(B3323,Master!$A$2:$C$11,2,FALSE)</f>
        <v>Europe</v>
      </c>
      <c r="Q3323" s="39" t="str">
        <f>VLOOKUP(D3323,GL_Master!$A$1:$D$80,2,FALSE)</f>
        <v>BS</v>
      </c>
      <c r="R3323" s="39" t="str">
        <f>VLOOKUP(D3323,GL_Master!$A$1:$D$80,3,FALSE)</f>
        <v>Loan Fund</v>
      </c>
      <c r="S3323" s="39" t="str">
        <f>VLOOKUP(D3323,GL_Master!$A$1:$D$80,4,FALSE)</f>
        <v>Term Loan</v>
      </c>
    </row>
    <row r="3324" spans="1:19" x14ac:dyDescent="0.25">
      <c r="A3324" s="39" t="s">
        <v>262</v>
      </c>
      <c r="B3324" s="39" t="s">
        <v>239</v>
      </c>
      <c r="C3324" s="7">
        <v>44105</v>
      </c>
      <c r="D3324" s="39" t="s">
        <v>54</v>
      </c>
      <c r="E3324" s="39">
        <v>51</v>
      </c>
      <c r="F3324" s="82">
        <f t="shared" si="153"/>
        <v>5.0999999999999997E-2</v>
      </c>
      <c r="G3324" s="39">
        <f>VLOOKUP(N3324,Currecny_M!$A$1:$P$10,2,FALSE)</f>
        <v>83</v>
      </c>
      <c r="H3324" s="39">
        <f>MATCH(C3324,Currecny_M!$A$1:$P$1,0)</f>
        <v>8</v>
      </c>
      <c r="I3324" s="39">
        <f>VLOOKUP(N3324,Currecny_M!$A$1:$P$10,MATCH(Database!C3324,Currecny_M!$A$1:$P$1,0),FALSE)</f>
        <v>88.11</v>
      </c>
      <c r="J3324" s="82">
        <f t="shared" si="154"/>
        <v>4.4936099999999994</v>
      </c>
      <c r="K3324" s="39">
        <f>VLOOKUP('Cover page'!$B$6,Currecny_M!$A$1:$P$10,MATCH(Database!C3324,Currecny_M!$A$1:$P$1,0),FALSE)</f>
        <v>1</v>
      </c>
      <c r="L3324" s="82">
        <f t="shared" si="155"/>
        <v>4.4936099999999994</v>
      </c>
      <c r="M3324" s="82">
        <f>((E3324/$F$1)*VLOOKUP(N3324,Currecny_M!$A$1:$P$10,MATCH(Database!C3324,Currecny_M!$A$1:$P$1,0),FALSE))/VLOOKUP('Cover page'!$B$6,Currecny_M!$A$1:$P$10,MATCH(Database!C3324,Currecny_M!$A$1:$P$1,0),FALSE)</f>
        <v>4.4936099999999994</v>
      </c>
      <c r="N3324" s="6" t="str">
        <f>VLOOKUP(B3324,Master!$A$2:$C$11,3,FALSE)</f>
        <v>Euro</v>
      </c>
      <c r="O3324" s="6" t="str">
        <f>VLOOKUP(B3324,Master!$A$2:$C$11,2,FALSE)</f>
        <v>Europe</v>
      </c>
      <c r="Q3324" s="39" t="str">
        <f>VLOOKUP(D3324,GL_Master!$A$1:$D$80,2,FALSE)</f>
        <v>BS</v>
      </c>
      <c r="R3324" s="39" t="str">
        <f>VLOOKUP(D3324,GL_Master!$A$1:$D$80,3,FALSE)</f>
        <v>Trade Payables</v>
      </c>
      <c r="S3324" s="39" t="str">
        <f>VLOOKUP(D3324,GL_Master!$A$1:$D$80,4,FALSE)</f>
        <v>Trade payable</v>
      </c>
    </row>
    <row r="3325" spans="1:19" x14ac:dyDescent="0.25">
      <c r="A3325" s="39" t="s">
        <v>262</v>
      </c>
      <c r="B3325" s="39" t="s">
        <v>239</v>
      </c>
      <c r="C3325" s="7">
        <v>44105</v>
      </c>
      <c r="D3325" s="39" t="s">
        <v>34</v>
      </c>
      <c r="E3325" s="39">
        <v>-1303</v>
      </c>
      <c r="F3325" s="82">
        <f t="shared" si="153"/>
        <v>-1.3029999999999999</v>
      </c>
      <c r="G3325" s="39">
        <f>VLOOKUP(N3325,Currecny_M!$A$1:$P$10,2,FALSE)</f>
        <v>83</v>
      </c>
      <c r="H3325" s="39">
        <f>MATCH(C3325,Currecny_M!$A$1:$P$1,0)</f>
        <v>8</v>
      </c>
      <c r="I3325" s="39">
        <f>VLOOKUP(N3325,Currecny_M!$A$1:$P$10,MATCH(Database!C3325,Currecny_M!$A$1:$P$1,0),FALSE)</f>
        <v>88.11</v>
      </c>
      <c r="J3325" s="82">
        <f t="shared" si="154"/>
        <v>-114.80732999999999</v>
      </c>
      <c r="K3325" s="39">
        <f>VLOOKUP('Cover page'!$B$6,Currecny_M!$A$1:$P$10,MATCH(Database!C3325,Currecny_M!$A$1:$P$1,0),FALSE)</f>
        <v>1</v>
      </c>
      <c r="L3325" s="82">
        <f t="shared" si="155"/>
        <v>-114.80732999999999</v>
      </c>
      <c r="M3325" s="82">
        <f>((E3325/$F$1)*VLOOKUP(N3325,Currecny_M!$A$1:$P$10,MATCH(Database!C3325,Currecny_M!$A$1:$P$1,0),FALSE))/VLOOKUP('Cover page'!$B$6,Currecny_M!$A$1:$P$10,MATCH(Database!C3325,Currecny_M!$A$1:$P$1,0),FALSE)</f>
        <v>-114.80732999999999</v>
      </c>
      <c r="N3325" s="6" t="str">
        <f>VLOOKUP(B3325,Master!$A$2:$C$11,3,FALSE)</f>
        <v>Euro</v>
      </c>
      <c r="O3325" s="6" t="str">
        <f>VLOOKUP(B3325,Master!$A$2:$C$11,2,FALSE)</f>
        <v>Europe</v>
      </c>
      <c r="Q3325" s="39" t="str">
        <f>VLOOKUP(D3325,GL_Master!$A$1:$D$80,2,FALSE)</f>
        <v>BS</v>
      </c>
      <c r="R3325" s="39" t="str">
        <f>VLOOKUP(D3325,GL_Master!$A$1:$D$80,3,FALSE)</f>
        <v>Provisions</v>
      </c>
      <c r="S3325" s="39" t="str">
        <f>VLOOKUP(D3325,GL_Master!$A$1:$D$80,4,FALSE)</f>
        <v>Expenses payables</v>
      </c>
    </row>
    <row r="3326" spans="1:19" x14ac:dyDescent="0.25">
      <c r="A3326" s="39" t="s">
        <v>262</v>
      </c>
      <c r="B3326" s="39" t="s">
        <v>239</v>
      </c>
      <c r="C3326" s="7">
        <v>44105</v>
      </c>
      <c r="D3326" s="39" t="s">
        <v>18</v>
      </c>
      <c r="E3326" s="39">
        <v>-792</v>
      </c>
      <c r="F3326" s="82">
        <f t="shared" si="153"/>
        <v>-0.79200000000000004</v>
      </c>
      <c r="G3326" s="39">
        <f>VLOOKUP(N3326,Currecny_M!$A$1:$P$10,2,FALSE)</f>
        <v>83</v>
      </c>
      <c r="H3326" s="39">
        <f>MATCH(C3326,Currecny_M!$A$1:$P$1,0)</f>
        <v>8</v>
      </c>
      <c r="I3326" s="39">
        <f>VLOOKUP(N3326,Currecny_M!$A$1:$P$10,MATCH(Database!C3326,Currecny_M!$A$1:$P$1,0),FALSE)</f>
        <v>88.11</v>
      </c>
      <c r="J3326" s="82">
        <f t="shared" si="154"/>
        <v>-69.783119999999997</v>
      </c>
      <c r="K3326" s="39">
        <f>VLOOKUP('Cover page'!$B$6,Currecny_M!$A$1:$P$10,MATCH(Database!C3326,Currecny_M!$A$1:$P$1,0),FALSE)</f>
        <v>1</v>
      </c>
      <c r="L3326" s="82">
        <f t="shared" si="155"/>
        <v>-69.783119999999997</v>
      </c>
      <c r="M3326" s="82">
        <f>((E3326/$F$1)*VLOOKUP(N3326,Currecny_M!$A$1:$P$10,MATCH(Database!C3326,Currecny_M!$A$1:$P$1,0),FALSE))/VLOOKUP('Cover page'!$B$6,Currecny_M!$A$1:$P$10,MATCH(Database!C3326,Currecny_M!$A$1:$P$1,0),FALSE)</f>
        <v>-69.783119999999997</v>
      </c>
      <c r="N3326" s="6" t="str">
        <f>VLOOKUP(B3326,Master!$A$2:$C$11,3,FALSE)</f>
        <v>Euro</v>
      </c>
      <c r="O3326" s="6" t="str">
        <f>VLOOKUP(B3326,Master!$A$2:$C$11,2,FALSE)</f>
        <v>Europe</v>
      </c>
      <c r="Q3326" s="39" t="str">
        <f>VLOOKUP(D3326,GL_Master!$A$1:$D$80,2,FALSE)</f>
        <v>BS</v>
      </c>
      <c r="R3326" s="39" t="str">
        <f>VLOOKUP(D3326,GL_Master!$A$1:$D$80,3,FALSE)</f>
        <v>Other current liabilities</v>
      </c>
      <c r="S3326" s="39" t="str">
        <f>VLOOKUP(D3326,GL_Master!$A$1:$D$80,4,FALSE)</f>
        <v>Employee related liabilities</v>
      </c>
    </row>
    <row r="3327" spans="1:19" x14ac:dyDescent="0.25">
      <c r="A3327" s="39" t="s">
        <v>262</v>
      </c>
      <c r="B3327" s="39" t="s">
        <v>239</v>
      </c>
      <c r="C3327" s="7">
        <v>44105</v>
      </c>
      <c r="D3327" s="39" t="s">
        <v>55</v>
      </c>
      <c r="E3327" s="39">
        <v>-105</v>
      </c>
      <c r="F3327" s="82">
        <f t="shared" si="153"/>
        <v>-0.105</v>
      </c>
      <c r="G3327" s="39">
        <f>VLOOKUP(N3327,Currecny_M!$A$1:$P$10,2,FALSE)</f>
        <v>83</v>
      </c>
      <c r="H3327" s="39">
        <f>MATCH(C3327,Currecny_M!$A$1:$P$1,0)</f>
        <v>8</v>
      </c>
      <c r="I3327" s="39">
        <f>VLOOKUP(N3327,Currecny_M!$A$1:$P$10,MATCH(Database!C3327,Currecny_M!$A$1:$P$1,0),FALSE)</f>
        <v>88.11</v>
      </c>
      <c r="J3327" s="82">
        <f t="shared" si="154"/>
        <v>-9.2515499999999999</v>
      </c>
      <c r="K3327" s="39">
        <f>VLOOKUP('Cover page'!$B$6,Currecny_M!$A$1:$P$10,MATCH(Database!C3327,Currecny_M!$A$1:$P$1,0),FALSE)</f>
        <v>1</v>
      </c>
      <c r="L3327" s="82">
        <f t="shared" si="155"/>
        <v>-9.2515499999999999</v>
      </c>
      <c r="M3327" s="82">
        <f>((E3327/$F$1)*VLOOKUP(N3327,Currecny_M!$A$1:$P$10,MATCH(Database!C3327,Currecny_M!$A$1:$P$1,0),FALSE))/VLOOKUP('Cover page'!$B$6,Currecny_M!$A$1:$P$10,MATCH(Database!C3327,Currecny_M!$A$1:$P$1,0),FALSE)</f>
        <v>-9.2515499999999999</v>
      </c>
      <c r="N3327" s="6" t="str">
        <f>VLOOKUP(B3327,Master!$A$2:$C$11,3,FALSE)</f>
        <v>Euro</v>
      </c>
      <c r="O3327" s="6" t="str">
        <f>VLOOKUP(B3327,Master!$A$2:$C$11,2,FALSE)</f>
        <v>Europe</v>
      </c>
      <c r="Q3327" s="39" t="str">
        <f>VLOOKUP(D3327,GL_Master!$A$1:$D$80,2,FALSE)</f>
        <v>BS</v>
      </c>
      <c r="R3327" s="39" t="str">
        <f>VLOOKUP(D3327,GL_Master!$A$1:$D$80,3,FALSE)</f>
        <v>Other current liabilities</v>
      </c>
      <c r="S3327" s="39" t="str">
        <f>VLOOKUP(D3327,GL_Master!$A$1:$D$80,4,FALSE)</f>
        <v>Security deposit received</v>
      </c>
    </row>
    <row r="3328" spans="1:19" x14ac:dyDescent="0.25">
      <c r="A3328" s="39" t="s">
        <v>262</v>
      </c>
      <c r="B3328" s="39" t="s">
        <v>239</v>
      </c>
      <c r="C3328" s="7">
        <v>44105</v>
      </c>
      <c r="D3328" s="39" t="s">
        <v>56</v>
      </c>
      <c r="E3328" s="39">
        <v>-25</v>
      </c>
      <c r="F3328" s="82">
        <f t="shared" si="153"/>
        <v>-2.5000000000000001E-2</v>
      </c>
      <c r="G3328" s="39">
        <f>VLOOKUP(N3328,Currecny_M!$A$1:$P$10,2,FALSE)</f>
        <v>83</v>
      </c>
      <c r="H3328" s="39">
        <f>MATCH(C3328,Currecny_M!$A$1:$P$1,0)</f>
        <v>8</v>
      </c>
      <c r="I3328" s="39">
        <f>VLOOKUP(N3328,Currecny_M!$A$1:$P$10,MATCH(Database!C3328,Currecny_M!$A$1:$P$1,0),FALSE)</f>
        <v>88.11</v>
      </c>
      <c r="J3328" s="82">
        <f t="shared" si="154"/>
        <v>-2.20275</v>
      </c>
      <c r="K3328" s="39">
        <f>VLOOKUP('Cover page'!$B$6,Currecny_M!$A$1:$P$10,MATCH(Database!C3328,Currecny_M!$A$1:$P$1,0),FALSE)</f>
        <v>1</v>
      </c>
      <c r="L3328" s="82">
        <f t="shared" si="155"/>
        <v>-2.20275</v>
      </c>
      <c r="M3328" s="82">
        <f>((E3328/$F$1)*VLOOKUP(N3328,Currecny_M!$A$1:$P$10,MATCH(Database!C3328,Currecny_M!$A$1:$P$1,0),FALSE))/VLOOKUP('Cover page'!$B$6,Currecny_M!$A$1:$P$10,MATCH(Database!C3328,Currecny_M!$A$1:$P$1,0),FALSE)</f>
        <v>-2.20275</v>
      </c>
      <c r="N3328" s="6" t="str">
        <f>VLOOKUP(B3328,Master!$A$2:$C$11,3,FALSE)</f>
        <v>Euro</v>
      </c>
      <c r="O3328" s="6" t="str">
        <f>VLOOKUP(B3328,Master!$A$2:$C$11,2,FALSE)</f>
        <v>Europe</v>
      </c>
      <c r="Q3328" s="39" t="str">
        <f>VLOOKUP(D3328,GL_Master!$A$1:$D$80,2,FALSE)</f>
        <v>BS</v>
      </c>
      <c r="R3328" s="39" t="str">
        <f>VLOOKUP(D3328,GL_Master!$A$1:$D$80,3,FALSE)</f>
        <v>Other Tax Payables</v>
      </c>
      <c r="S3328" s="39" t="str">
        <f>VLOOKUP(D3328,GL_Master!$A$1:$D$80,4,FALSE)</f>
        <v>Tax deducted at source payable</v>
      </c>
    </row>
    <row r="3329" spans="1:19" x14ac:dyDescent="0.25">
      <c r="A3329" s="39" t="s">
        <v>262</v>
      </c>
      <c r="B3329" s="39" t="s">
        <v>239</v>
      </c>
      <c r="C3329" s="7">
        <v>44105</v>
      </c>
      <c r="D3329" s="39" t="s">
        <v>57</v>
      </c>
      <c r="E3329" s="39">
        <v>-228</v>
      </c>
      <c r="F3329" s="82">
        <f t="shared" si="153"/>
        <v>-0.22800000000000001</v>
      </c>
      <c r="G3329" s="39">
        <f>VLOOKUP(N3329,Currecny_M!$A$1:$P$10,2,FALSE)</f>
        <v>83</v>
      </c>
      <c r="H3329" s="39">
        <f>MATCH(C3329,Currecny_M!$A$1:$P$1,0)</f>
        <v>8</v>
      </c>
      <c r="I3329" s="39">
        <f>VLOOKUP(N3329,Currecny_M!$A$1:$P$10,MATCH(Database!C3329,Currecny_M!$A$1:$P$1,0),FALSE)</f>
        <v>88.11</v>
      </c>
      <c r="J3329" s="82">
        <f t="shared" si="154"/>
        <v>-20.089079999999999</v>
      </c>
      <c r="K3329" s="39">
        <f>VLOOKUP('Cover page'!$B$6,Currecny_M!$A$1:$P$10,MATCH(Database!C3329,Currecny_M!$A$1:$P$1,0),FALSE)</f>
        <v>1</v>
      </c>
      <c r="L3329" s="82">
        <f t="shared" si="155"/>
        <v>-20.089079999999999</v>
      </c>
      <c r="M3329" s="82">
        <f>((E3329/$F$1)*VLOOKUP(N3329,Currecny_M!$A$1:$P$10,MATCH(Database!C3329,Currecny_M!$A$1:$P$1,0),FALSE))/VLOOKUP('Cover page'!$B$6,Currecny_M!$A$1:$P$10,MATCH(Database!C3329,Currecny_M!$A$1:$P$1,0),FALSE)</f>
        <v>-20.089079999999999</v>
      </c>
      <c r="N3329" s="6" t="str">
        <f>VLOOKUP(B3329,Master!$A$2:$C$11,3,FALSE)</f>
        <v>Euro</v>
      </c>
      <c r="O3329" s="6" t="str">
        <f>VLOOKUP(B3329,Master!$A$2:$C$11,2,FALSE)</f>
        <v>Europe</v>
      </c>
      <c r="Q3329" s="39" t="str">
        <f>VLOOKUP(D3329,GL_Master!$A$1:$D$80,2,FALSE)</f>
        <v>BS</v>
      </c>
      <c r="R3329" s="39" t="str">
        <f>VLOOKUP(D3329,GL_Master!$A$1:$D$80,3,FALSE)</f>
        <v>Other Tax Payables</v>
      </c>
      <c r="S3329" s="39" t="str">
        <f>VLOOKUP(D3329,GL_Master!$A$1:$D$80,4,FALSE)</f>
        <v>Tax deducted at source payable</v>
      </c>
    </row>
    <row r="3330" spans="1:19" x14ac:dyDescent="0.25">
      <c r="A3330" s="39" t="s">
        <v>262</v>
      </c>
      <c r="B3330" s="39" t="s">
        <v>239</v>
      </c>
      <c r="C3330" s="7">
        <v>44105</v>
      </c>
      <c r="D3330" s="39" t="s">
        <v>58</v>
      </c>
      <c r="E3330" s="39">
        <v>-1720</v>
      </c>
      <c r="F3330" s="82">
        <f t="shared" si="153"/>
        <v>-1.72</v>
      </c>
      <c r="G3330" s="39">
        <f>VLOOKUP(N3330,Currecny_M!$A$1:$P$10,2,FALSE)</f>
        <v>83</v>
      </c>
      <c r="H3330" s="39">
        <f>MATCH(C3330,Currecny_M!$A$1:$P$1,0)</f>
        <v>8</v>
      </c>
      <c r="I3330" s="39">
        <f>VLOOKUP(N3330,Currecny_M!$A$1:$P$10,MATCH(Database!C3330,Currecny_M!$A$1:$P$1,0),FALSE)</f>
        <v>88.11</v>
      </c>
      <c r="J3330" s="82">
        <f t="shared" si="154"/>
        <v>-151.54919999999998</v>
      </c>
      <c r="K3330" s="39">
        <f>VLOOKUP('Cover page'!$B$6,Currecny_M!$A$1:$P$10,MATCH(Database!C3330,Currecny_M!$A$1:$P$1,0),FALSE)</f>
        <v>1</v>
      </c>
      <c r="L3330" s="82">
        <f t="shared" si="155"/>
        <v>-151.54919999999998</v>
      </c>
      <c r="M3330" s="82">
        <f>((E3330/$F$1)*VLOOKUP(N3330,Currecny_M!$A$1:$P$10,MATCH(Database!C3330,Currecny_M!$A$1:$P$1,0),FALSE))/VLOOKUP('Cover page'!$B$6,Currecny_M!$A$1:$P$10,MATCH(Database!C3330,Currecny_M!$A$1:$P$1,0),FALSE)</f>
        <v>-151.54919999999998</v>
      </c>
      <c r="N3330" s="6" t="str">
        <f>VLOOKUP(B3330,Master!$A$2:$C$11,3,FALSE)</f>
        <v>Euro</v>
      </c>
      <c r="O3330" s="6" t="str">
        <f>VLOOKUP(B3330,Master!$A$2:$C$11,2,FALSE)</f>
        <v>Europe</v>
      </c>
      <c r="Q3330" s="39" t="str">
        <f>VLOOKUP(D3330,GL_Master!$A$1:$D$80,2,FALSE)</f>
        <v>BS</v>
      </c>
      <c r="R3330" s="39" t="str">
        <f>VLOOKUP(D3330,GL_Master!$A$1:$D$80,3,FALSE)</f>
        <v>Long-term provisions</v>
      </c>
      <c r="S3330" s="39" t="str">
        <f>VLOOKUP(D3330,GL_Master!$A$1:$D$80,4,FALSE)</f>
        <v>Provision for gratuity</v>
      </c>
    </row>
    <row r="3331" spans="1:19" x14ac:dyDescent="0.25">
      <c r="A3331" s="39" t="s">
        <v>262</v>
      </c>
      <c r="B3331" s="39" t="s">
        <v>239</v>
      </c>
      <c r="C3331" s="7">
        <v>44105</v>
      </c>
      <c r="D3331" s="39" t="s">
        <v>59</v>
      </c>
      <c r="E3331" s="39">
        <v>-741</v>
      </c>
      <c r="F3331" s="82">
        <f t="shared" si="153"/>
        <v>-0.74099999999999999</v>
      </c>
      <c r="G3331" s="39">
        <f>VLOOKUP(N3331,Currecny_M!$A$1:$P$10,2,FALSE)</f>
        <v>83</v>
      </c>
      <c r="H3331" s="39">
        <f>MATCH(C3331,Currecny_M!$A$1:$P$1,0)</f>
        <v>8</v>
      </c>
      <c r="I3331" s="39">
        <f>VLOOKUP(N3331,Currecny_M!$A$1:$P$10,MATCH(Database!C3331,Currecny_M!$A$1:$P$1,0),FALSE)</f>
        <v>88.11</v>
      </c>
      <c r="J3331" s="82">
        <f t="shared" si="154"/>
        <v>-65.289509999999993</v>
      </c>
      <c r="K3331" s="39">
        <f>VLOOKUP('Cover page'!$B$6,Currecny_M!$A$1:$P$10,MATCH(Database!C3331,Currecny_M!$A$1:$P$1,0),FALSE)</f>
        <v>1</v>
      </c>
      <c r="L3331" s="82">
        <f t="shared" si="155"/>
        <v>-65.289509999999993</v>
      </c>
      <c r="M3331" s="82">
        <f>((E3331/$F$1)*VLOOKUP(N3331,Currecny_M!$A$1:$P$10,MATCH(Database!C3331,Currecny_M!$A$1:$P$1,0),FALSE))/VLOOKUP('Cover page'!$B$6,Currecny_M!$A$1:$P$10,MATCH(Database!C3331,Currecny_M!$A$1:$P$1,0),FALSE)</f>
        <v>-65.289509999999993</v>
      </c>
      <c r="N3331" s="6" t="str">
        <f>VLOOKUP(B3331,Master!$A$2:$C$11,3,FALSE)</f>
        <v>Euro</v>
      </c>
      <c r="O3331" s="6" t="str">
        <f>VLOOKUP(B3331,Master!$A$2:$C$11,2,FALSE)</f>
        <v>Europe</v>
      </c>
      <c r="Q3331" s="39" t="str">
        <f>VLOOKUP(D3331,GL_Master!$A$1:$D$80,2,FALSE)</f>
        <v>BS</v>
      </c>
      <c r="R3331" s="39" t="str">
        <f>VLOOKUP(D3331,GL_Master!$A$1:$D$80,3,FALSE)</f>
        <v>Long-term provisions</v>
      </c>
      <c r="S3331" s="39" t="str">
        <f>VLOOKUP(D3331,GL_Master!$A$1:$D$80,4,FALSE)</f>
        <v>Provision for leave encashment</v>
      </c>
    </row>
    <row r="3332" spans="1:19" x14ac:dyDescent="0.25">
      <c r="A3332" s="39" t="s">
        <v>262</v>
      </c>
      <c r="B3332" s="39" t="s">
        <v>239</v>
      </c>
      <c r="C3332" s="7">
        <v>44105</v>
      </c>
      <c r="D3332" s="39" t="s">
        <v>60</v>
      </c>
      <c r="E3332" s="39">
        <v>-217</v>
      </c>
      <c r="F3332" s="82">
        <f t="shared" ref="F3332:F3395" si="156">E3332/$F$1</f>
        <v>-0.217</v>
      </c>
      <c r="G3332" s="39">
        <f>VLOOKUP(N3332,Currecny_M!$A$1:$P$10,2,FALSE)</f>
        <v>83</v>
      </c>
      <c r="H3332" s="39">
        <f>MATCH(C3332,Currecny_M!$A$1:$P$1,0)</f>
        <v>8</v>
      </c>
      <c r="I3332" s="39">
        <f>VLOOKUP(N3332,Currecny_M!$A$1:$P$10,MATCH(Database!C3332,Currecny_M!$A$1:$P$1,0),FALSE)</f>
        <v>88.11</v>
      </c>
      <c r="J3332" s="82">
        <f t="shared" ref="J3332:J3395" si="157">F3332*I3332</f>
        <v>-19.119869999999999</v>
      </c>
      <c r="K3332" s="39">
        <f>VLOOKUP('Cover page'!$B$6,Currecny_M!$A$1:$P$10,MATCH(Database!C3332,Currecny_M!$A$1:$P$1,0),FALSE)</f>
        <v>1</v>
      </c>
      <c r="L3332" s="82">
        <f t="shared" ref="L3332:L3395" si="158">J3332/K3332</f>
        <v>-19.119869999999999</v>
      </c>
      <c r="M3332" s="82">
        <f>((E3332/$F$1)*VLOOKUP(N3332,Currecny_M!$A$1:$P$10,MATCH(Database!C3332,Currecny_M!$A$1:$P$1,0),FALSE))/VLOOKUP('Cover page'!$B$6,Currecny_M!$A$1:$P$10,MATCH(Database!C3332,Currecny_M!$A$1:$P$1,0),FALSE)</f>
        <v>-19.119869999999999</v>
      </c>
      <c r="N3332" s="6" t="str">
        <f>VLOOKUP(B3332,Master!$A$2:$C$11,3,FALSE)</f>
        <v>Euro</v>
      </c>
      <c r="O3332" s="6" t="str">
        <f>VLOOKUP(B3332,Master!$A$2:$C$11,2,FALSE)</f>
        <v>Europe</v>
      </c>
      <c r="Q3332" s="39" t="str">
        <f>VLOOKUP(D3332,GL_Master!$A$1:$D$80,2,FALSE)</f>
        <v>BS</v>
      </c>
      <c r="R3332" s="39" t="str">
        <f>VLOOKUP(D3332,GL_Master!$A$1:$D$80,3,FALSE)</f>
        <v>Trade Payables</v>
      </c>
      <c r="S3332" s="39" t="str">
        <f>VLOOKUP(D3332,GL_Master!$A$1:$D$80,4,FALSE)</f>
        <v>Trade payable</v>
      </c>
    </row>
    <row r="3333" spans="1:19" x14ac:dyDescent="0.25">
      <c r="A3333" s="39" t="s">
        <v>262</v>
      </c>
      <c r="B3333" s="39" t="s">
        <v>239</v>
      </c>
      <c r="C3333" s="7">
        <v>44105</v>
      </c>
      <c r="D3333" s="39" t="s">
        <v>61</v>
      </c>
      <c r="E3333" s="39">
        <v>-2146</v>
      </c>
      <c r="F3333" s="82">
        <f t="shared" si="156"/>
        <v>-2.1459999999999999</v>
      </c>
      <c r="G3333" s="39">
        <f>VLOOKUP(N3333,Currecny_M!$A$1:$P$10,2,FALSE)</f>
        <v>83</v>
      </c>
      <c r="H3333" s="39">
        <f>MATCH(C3333,Currecny_M!$A$1:$P$1,0)</f>
        <v>8</v>
      </c>
      <c r="I3333" s="39">
        <f>VLOOKUP(N3333,Currecny_M!$A$1:$P$10,MATCH(Database!C3333,Currecny_M!$A$1:$P$1,0),FALSE)</f>
        <v>88.11</v>
      </c>
      <c r="J3333" s="82">
        <f t="shared" si="157"/>
        <v>-189.08405999999999</v>
      </c>
      <c r="K3333" s="39">
        <f>VLOOKUP('Cover page'!$B$6,Currecny_M!$A$1:$P$10,MATCH(Database!C3333,Currecny_M!$A$1:$P$1,0),FALSE)</f>
        <v>1</v>
      </c>
      <c r="L3333" s="82">
        <f t="shared" si="158"/>
        <v>-189.08405999999999</v>
      </c>
      <c r="M3333" s="82">
        <f>((E3333/$F$1)*VLOOKUP(N3333,Currecny_M!$A$1:$P$10,MATCH(Database!C3333,Currecny_M!$A$1:$P$1,0),FALSE))/VLOOKUP('Cover page'!$B$6,Currecny_M!$A$1:$P$10,MATCH(Database!C3333,Currecny_M!$A$1:$P$1,0),FALSE)</f>
        <v>-189.08405999999999</v>
      </c>
      <c r="N3333" s="6" t="str">
        <f>VLOOKUP(B3333,Master!$A$2:$C$11,3,FALSE)</f>
        <v>Euro</v>
      </c>
      <c r="O3333" s="6" t="str">
        <f>VLOOKUP(B3333,Master!$A$2:$C$11,2,FALSE)</f>
        <v>Europe</v>
      </c>
      <c r="Q3333" s="39" t="str">
        <f>VLOOKUP(D3333,GL_Master!$A$1:$D$80,2,FALSE)</f>
        <v>BS</v>
      </c>
      <c r="R3333" s="39" t="str">
        <f>VLOOKUP(D3333,GL_Master!$A$1:$D$80,3,FALSE)</f>
        <v>Provisions</v>
      </c>
      <c r="S3333" s="39" t="str">
        <f>VLOOKUP(D3333,GL_Master!$A$1:$D$80,4,FALSE)</f>
        <v>Provision for doubtful assets</v>
      </c>
    </row>
    <row r="3334" spans="1:19" x14ac:dyDescent="0.25">
      <c r="A3334" s="39" t="s">
        <v>262</v>
      </c>
      <c r="B3334" s="39" t="s">
        <v>239</v>
      </c>
      <c r="C3334" s="7">
        <v>44105</v>
      </c>
      <c r="D3334" s="39" t="s">
        <v>62</v>
      </c>
      <c r="E3334" s="39">
        <v>-76</v>
      </c>
      <c r="F3334" s="82">
        <f t="shared" si="156"/>
        <v>-7.5999999999999998E-2</v>
      </c>
      <c r="G3334" s="39">
        <f>VLOOKUP(N3334,Currecny_M!$A$1:$P$10,2,FALSE)</f>
        <v>83</v>
      </c>
      <c r="H3334" s="39">
        <f>MATCH(C3334,Currecny_M!$A$1:$P$1,0)</f>
        <v>8</v>
      </c>
      <c r="I3334" s="39">
        <f>VLOOKUP(N3334,Currecny_M!$A$1:$P$10,MATCH(Database!C3334,Currecny_M!$A$1:$P$1,0),FALSE)</f>
        <v>88.11</v>
      </c>
      <c r="J3334" s="82">
        <f t="shared" si="157"/>
        <v>-6.6963599999999994</v>
      </c>
      <c r="K3334" s="39">
        <f>VLOOKUP('Cover page'!$B$6,Currecny_M!$A$1:$P$10,MATCH(Database!C3334,Currecny_M!$A$1:$P$1,0),FALSE)</f>
        <v>1</v>
      </c>
      <c r="L3334" s="82">
        <f t="shared" si="158"/>
        <v>-6.6963599999999994</v>
      </c>
      <c r="M3334" s="82">
        <f>((E3334/$F$1)*VLOOKUP(N3334,Currecny_M!$A$1:$P$10,MATCH(Database!C3334,Currecny_M!$A$1:$P$1,0),FALSE))/VLOOKUP('Cover page'!$B$6,Currecny_M!$A$1:$P$10,MATCH(Database!C3334,Currecny_M!$A$1:$P$1,0),FALSE)</f>
        <v>-6.6963599999999994</v>
      </c>
      <c r="N3334" s="6" t="str">
        <f>VLOOKUP(B3334,Master!$A$2:$C$11,3,FALSE)</f>
        <v>Euro</v>
      </c>
      <c r="O3334" s="6" t="str">
        <f>VLOOKUP(B3334,Master!$A$2:$C$11,2,FALSE)</f>
        <v>Europe</v>
      </c>
      <c r="Q3334" s="39" t="str">
        <f>VLOOKUP(D3334,GL_Master!$A$1:$D$80,2,FALSE)</f>
        <v>BS</v>
      </c>
      <c r="R3334" s="39" t="str">
        <f>VLOOKUP(D3334,GL_Master!$A$1:$D$80,3,FALSE)</f>
        <v>Provisions</v>
      </c>
      <c r="S3334" s="39" t="str">
        <f>VLOOKUP(D3334,GL_Master!$A$1:$D$80,4,FALSE)</f>
        <v>Provision for Insurance</v>
      </c>
    </row>
    <row r="3335" spans="1:19" x14ac:dyDescent="0.25">
      <c r="A3335" s="39" t="s">
        <v>262</v>
      </c>
      <c r="B3335" s="39" t="s">
        <v>239</v>
      </c>
      <c r="C3335" s="7">
        <v>44105</v>
      </c>
      <c r="D3335" s="39" t="s">
        <v>63</v>
      </c>
      <c r="E3335" s="39">
        <v>172</v>
      </c>
      <c r="F3335" s="82">
        <f t="shared" si="156"/>
        <v>0.17199999999999999</v>
      </c>
      <c r="G3335" s="39">
        <f>VLOOKUP(N3335,Currecny_M!$A$1:$P$10,2,FALSE)</f>
        <v>83</v>
      </c>
      <c r="H3335" s="39">
        <f>MATCH(C3335,Currecny_M!$A$1:$P$1,0)</f>
        <v>8</v>
      </c>
      <c r="I3335" s="39">
        <f>VLOOKUP(N3335,Currecny_M!$A$1:$P$10,MATCH(Database!C3335,Currecny_M!$A$1:$P$1,0),FALSE)</f>
        <v>88.11</v>
      </c>
      <c r="J3335" s="82">
        <f t="shared" si="157"/>
        <v>15.154919999999999</v>
      </c>
      <c r="K3335" s="39">
        <f>VLOOKUP('Cover page'!$B$6,Currecny_M!$A$1:$P$10,MATCH(Database!C3335,Currecny_M!$A$1:$P$1,0),FALSE)</f>
        <v>1</v>
      </c>
      <c r="L3335" s="82">
        <f t="shared" si="158"/>
        <v>15.154919999999999</v>
      </c>
      <c r="M3335" s="82">
        <f>((E3335/$F$1)*VLOOKUP(N3335,Currecny_M!$A$1:$P$10,MATCH(Database!C3335,Currecny_M!$A$1:$P$1,0),FALSE))/VLOOKUP('Cover page'!$B$6,Currecny_M!$A$1:$P$10,MATCH(Database!C3335,Currecny_M!$A$1:$P$1,0),FALSE)</f>
        <v>15.154919999999999</v>
      </c>
      <c r="N3335" s="6" t="str">
        <f>VLOOKUP(B3335,Master!$A$2:$C$11,3,FALSE)</f>
        <v>Euro</v>
      </c>
      <c r="O3335" s="6" t="str">
        <f>VLOOKUP(B3335,Master!$A$2:$C$11,2,FALSE)</f>
        <v>Europe</v>
      </c>
      <c r="Q3335" s="39" t="str">
        <f>VLOOKUP(D3335,GL_Master!$A$1:$D$80,2,FALSE)</f>
        <v>BS</v>
      </c>
      <c r="R3335" s="39" t="str">
        <f>VLOOKUP(D3335,GL_Master!$A$1:$D$80,3,FALSE)</f>
        <v>Gross Block</v>
      </c>
      <c r="S3335" s="39" t="str">
        <f>VLOOKUP(D3335,GL_Master!$A$1:$D$80,4,FALSE)</f>
        <v>Tangible Fixed assets</v>
      </c>
    </row>
    <row r="3336" spans="1:19" x14ac:dyDescent="0.25">
      <c r="A3336" s="39" t="s">
        <v>262</v>
      </c>
      <c r="B3336" s="39" t="s">
        <v>239</v>
      </c>
      <c r="C3336" s="7">
        <v>44105</v>
      </c>
      <c r="D3336" s="39" t="s">
        <v>64</v>
      </c>
      <c r="E3336" s="39">
        <v>10532</v>
      </c>
      <c r="F3336" s="82">
        <f t="shared" si="156"/>
        <v>10.532</v>
      </c>
      <c r="G3336" s="39">
        <f>VLOOKUP(N3336,Currecny_M!$A$1:$P$10,2,FALSE)</f>
        <v>83</v>
      </c>
      <c r="H3336" s="39">
        <f>MATCH(C3336,Currecny_M!$A$1:$P$1,0)</f>
        <v>8</v>
      </c>
      <c r="I3336" s="39">
        <f>VLOOKUP(N3336,Currecny_M!$A$1:$P$10,MATCH(Database!C3336,Currecny_M!$A$1:$P$1,0),FALSE)</f>
        <v>88.11</v>
      </c>
      <c r="J3336" s="82">
        <f t="shared" si="157"/>
        <v>927.97451999999998</v>
      </c>
      <c r="K3336" s="39">
        <f>VLOOKUP('Cover page'!$B$6,Currecny_M!$A$1:$P$10,MATCH(Database!C3336,Currecny_M!$A$1:$P$1,0),FALSE)</f>
        <v>1</v>
      </c>
      <c r="L3336" s="82">
        <f t="shared" si="158"/>
        <v>927.97451999999998</v>
      </c>
      <c r="M3336" s="82">
        <f>((E3336/$F$1)*VLOOKUP(N3336,Currecny_M!$A$1:$P$10,MATCH(Database!C3336,Currecny_M!$A$1:$P$1,0),FALSE))/VLOOKUP('Cover page'!$B$6,Currecny_M!$A$1:$P$10,MATCH(Database!C3336,Currecny_M!$A$1:$P$1,0),FALSE)</f>
        <v>927.97451999999998</v>
      </c>
      <c r="N3336" s="6" t="str">
        <f>VLOOKUP(B3336,Master!$A$2:$C$11,3,FALSE)</f>
        <v>Euro</v>
      </c>
      <c r="O3336" s="6" t="str">
        <f>VLOOKUP(B3336,Master!$A$2:$C$11,2,FALSE)</f>
        <v>Europe</v>
      </c>
      <c r="Q3336" s="39" t="str">
        <f>VLOOKUP(D3336,GL_Master!$A$1:$D$80,2,FALSE)</f>
        <v>BS</v>
      </c>
      <c r="R3336" s="39" t="str">
        <f>VLOOKUP(D3336,GL_Master!$A$1:$D$80,3,FALSE)</f>
        <v>Gross Block</v>
      </c>
      <c r="S3336" s="39" t="str">
        <f>VLOOKUP(D3336,GL_Master!$A$1:$D$80,4,FALSE)</f>
        <v>Tangible Fixed assets</v>
      </c>
    </row>
    <row r="3337" spans="1:19" x14ac:dyDescent="0.25">
      <c r="A3337" s="39" t="s">
        <v>262</v>
      </c>
      <c r="B3337" s="39" t="s">
        <v>239</v>
      </c>
      <c r="C3337" s="7">
        <v>44105</v>
      </c>
      <c r="D3337" s="39" t="s">
        <v>65</v>
      </c>
      <c r="E3337" s="39">
        <v>-6645</v>
      </c>
      <c r="F3337" s="82">
        <f t="shared" si="156"/>
        <v>-6.6449999999999996</v>
      </c>
      <c r="G3337" s="39">
        <f>VLOOKUP(N3337,Currecny_M!$A$1:$P$10,2,FALSE)</f>
        <v>83</v>
      </c>
      <c r="H3337" s="39">
        <f>MATCH(C3337,Currecny_M!$A$1:$P$1,0)</f>
        <v>8</v>
      </c>
      <c r="I3337" s="39">
        <f>VLOOKUP(N3337,Currecny_M!$A$1:$P$10,MATCH(Database!C3337,Currecny_M!$A$1:$P$1,0),FALSE)</f>
        <v>88.11</v>
      </c>
      <c r="J3337" s="82">
        <f t="shared" si="157"/>
        <v>-585.49095</v>
      </c>
      <c r="K3337" s="39">
        <f>VLOOKUP('Cover page'!$B$6,Currecny_M!$A$1:$P$10,MATCH(Database!C3337,Currecny_M!$A$1:$P$1,0),FALSE)</f>
        <v>1</v>
      </c>
      <c r="L3337" s="82">
        <f t="shared" si="158"/>
        <v>-585.49095</v>
      </c>
      <c r="M3337" s="82">
        <f>((E3337/$F$1)*VLOOKUP(N3337,Currecny_M!$A$1:$P$10,MATCH(Database!C3337,Currecny_M!$A$1:$P$1,0),FALSE))/VLOOKUP('Cover page'!$B$6,Currecny_M!$A$1:$P$10,MATCH(Database!C3337,Currecny_M!$A$1:$P$1,0),FALSE)</f>
        <v>-585.49095</v>
      </c>
      <c r="N3337" s="6" t="str">
        <f>VLOOKUP(B3337,Master!$A$2:$C$11,3,FALSE)</f>
        <v>Euro</v>
      </c>
      <c r="O3337" s="6" t="str">
        <f>VLOOKUP(B3337,Master!$A$2:$C$11,2,FALSE)</f>
        <v>Europe</v>
      </c>
      <c r="Q3337" s="39" t="str">
        <f>VLOOKUP(D3337,GL_Master!$A$1:$D$80,2,FALSE)</f>
        <v>BS</v>
      </c>
      <c r="R3337" s="39" t="str">
        <f>VLOOKUP(D3337,GL_Master!$A$1:$D$80,3,FALSE)</f>
        <v>Accumulated Depreciation</v>
      </c>
      <c r="S3337" s="39" t="str">
        <f>VLOOKUP(D3337,GL_Master!$A$1:$D$80,4,FALSE)</f>
        <v>Accumulated Depreciation</v>
      </c>
    </row>
    <row r="3338" spans="1:19" x14ac:dyDescent="0.25">
      <c r="A3338" s="39" t="s">
        <v>262</v>
      </c>
      <c r="B3338" s="39" t="s">
        <v>239</v>
      </c>
      <c r="C3338" s="7">
        <v>44105</v>
      </c>
      <c r="D3338" s="39" t="s">
        <v>66</v>
      </c>
      <c r="E3338" s="39">
        <v>5465</v>
      </c>
      <c r="F3338" s="82">
        <f t="shared" si="156"/>
        <v>5.4649999999999999</v>
      </c>
      <c r="G3338" s="39">
        <f>VLOOKUP(N3338,Currecny_M!$A$1:$P$10,2,FALSE)</f>
        <v>83</v>
      </c>
      <c r="H3338" s="39">
        <f>MATCH(C3338,Currecny_M!$A$1:$P$1,0)</f>
        <v>8</v>
      </c>
      <c r="I3338" s="39">
        <f>VLOOKUP(N3338,Currecny_M!$A$1:$P$10,MATCH(Database!C3338,Currecny_M!$A$1:$P$1,0),FALSE)</f>
        <v>88.11</v>
      </c>
      <c r="J3338" s="82">
        <f t="shared" si="157"/>
        <v>481.52114999999998</v>
      </c>
      <c r="K3338" s="39">
        <f>VLOOKUP('Cover page'!$B$6,Currecny_M!$A$1:$P$10,MATCH(Database!C3338,Currecny_M!$A$1:$P$1,0),FALSE)</f>
        <v>1</v>
      </c>
      <c r="L3338" s="82">
        <f t="shared" si="158"/>
        <v>481.52114999999998</v>
      </c>
      <c r="M3338" s="82">
        <f>((E3338/$F$1)*VLOOKUP(N3338,Currecny_M!$A$1:$P$10,MATCH(Database!C3338,Currecny_M!$A$1:$P$1,0),FALSE))/VLOOKUP('Cover page'!$B$6,Currecny_M!$A$1:$P$10,MATCH(Database!C3338,Currecny_M!$A$1:$P$1,0),FALSE)</f>
        <v>481.52114999999998</v>
      </c>
      <c r="N3338" s="6" t="str">
        <f>VLOOKUP(B3338,Master!$A$2:$C$11,3,FALSE)</f>
        <v>Euro</v>
      </c>
      <c r="O3338" s="6" t="str">
        <f>VLOOKUP(B3338,Master!$A$2:$C$11,2,FALSE)</f>
        <v>Europe</v>
      </c>
      <c r="Q3338" s="39" t="str">
        <f>VLOOKUP(D3338,GL_Master!$A$1:$D$80,2,FALSE)</f>
        <v>BS</v>
      </c>
      <c r="R3338" s="39" t="str">
        <f>VLOOKUP(D3338,GL_Master!$A$1:$D$80,3,FALSE)</f>
        <v>Gross Block</v>
      </c>
      <c r="S3338" s="39" t="str">
        <f>VLOOKUP(D3338,GL_Master!$A$1:$D$80,4,FALSE)</f>
        <v>Tangible Fixed assets</v>
      </c>
    </row>
    <row r="3339" spans="1:19" x14ac:dyDescent="0.25">
      <c r="A3339" s="39" t="s">
        <v>262</v>
      </c>
      <c r="B3339" s="39" t="s">
        <v>239</v>
      </c>
      <c r="C3339" s="7">
        <v>44105</v>
      </c>
      <c r="D3339" s="39" t="s">
        <v>67</v>
      </c>
      <c r="E3339" s="39">
        <v>2037</v>
      </c>
      <c r="F3339" s="82">
        <f t="shared" si="156"/>
        <v>2.0369999999999999</v>
      </c>
      <c r="G3339" s="39">
        <f>VLOOKUP(N3339,Currecny_M!$A$1:$P$10,2,FALSE)</f>
        <v>83</v>
      </c>
      <c r="H3339" s="39">
        <f>MATCH(C3339,Currecny_M!$A$1:$P$1,0)</f>
        <v>8</v>
      </c>
      <c r="I3339" s="39">
        <f>VLOOKUP(N3339,Currecny_M!$A$1:$P$10,MATCH(Database!C3339,Currecny_M!$A$1:$P$1,0),FALSE)</f>
        <v>88.11</v>
      </c>
      <c r="J3339" s="82">
        <f t="shared" si="157"/>
        <v>179.48006999999998</v>
      </c>
      <c r="K3339" s="39">
        <f>VLOOKUP('Cover page'!$B$6,Currecny_M!$A$1:$P$10,MATCH(Database!C3339,Currecny_M!$A$1:$P$1,0),FALSE)</f>
        <v>1</v>
      </c>
      <c r="L3339" s="82">
        <f t="shared" si="158"/>
        <v>179.48006999999998</v>
      </c>
      <c r="M3339" s="82">
        <f>((E3339/$F$1)*VLOOKUP(N3339,Currecny_M!$A$1:$P$10,MATCH(Database!C3339,Currecny_M!$A$1:$P$1,0),FALSE))/VLOOKUP('Cover page'!$B$6,Currecny_M!$A$1:$P$10,MATCH(Database!C3339,Currecny_M!$A$1:$P$1,0),FALSE)</f>
        <v>179.48006999999998</v>
      </c>
      <c r="N3339" s="6" t="str">
        <f>VLOOKUP(B3339,Master!$A$2:$C$11,3,FALSE)</f>
        <v>Euro</v>
      </c>
      <c r="O3339" s="6" t="str">
        <f>VLOOKUP(B3339,Master!$A$2:$C$11,2,FALSE)</f>
        <v>Europe</v>
      </c>
      <c r="Q3339" s="39" t="str">
        <f>VLOOKUP(D3339,GL_Master!$A$1:$D$80,2,FALSE)</f>
        <v>BS</v>
      </c>
      <c r="R3339" s="39" t="str">
        <f>VLOOKUP(D3339,GL_Master!$A$1:$D$80,3,FALSE)</f>
        <v>Gross Block</v>
      </c>
      <c r="S3339" s="39" t="str">
        <f>VLOOKUP(D3339,GL_Master!$A$1:$D$80,4,FALSE)</f>
        <v>Tangible Fixed assets</v>
      </c>
    </row>
    <row r="3340" spans="1:19" x14ac:dyDescent="0.25">
      <c r="A3340" s="39" t="s">
        <v>262</v>
      </c>
      <c r="B3340" s="39" t="s">
        <v>239</v>
      </c>
      <c r="C3340" s="7">
        <v>44105</v>
      </c>
      <c r="D3340" s="39" t="s">
        <v>68</v>
      </c>
      <c r="E3340" s="39">
        <v>-1796</v>
      </c>
      <c r="F3340" s="82">
        <f t="shared" si="156"/>
        <v>-1.796</v>
      </c>
      <c r="G3340" s="39">
        <f>VLOOKUP(N3340,Currecny_M!$A$1:$P$10,2,FALSE)</f>
        <v>83</v>
      </c>
      <c r="H3340" s="39">
        <f>MATCH(C3340,Currecny_M!$A$1:$P$1,0)</f>
        <v>8</v>
      </c>
      <c r="I3340" s="39">
        <f>VLOOKUP(N3340,Currecny_M!$A$1:$P$10,MATCH(Database!C3340,Currecny_M!$A$1:$P$1,0),FALSE)</f>
        <v>88.11</v>
      </c>
      <c r="J3340" s="82">
        <f t="shared" si="157"/>
        <v>-158.24556000000001</v>
      </c>
      <c r="K3340" s="39">
        <f>VLOOKUP('Cover page'!$B$6,Currecny_M!$A$1:$P$10,MATCH(Database!C3340,Currecny_M!$A$1:$P$1,0),FALSE)</f>
        <v>1</v>
      </c>
      <c r="L3340" s="82">
        <f t="shared" si="158"/>
        <v>-158.24556000000001</v>
      </c>
      <c r="M3340" s="82">
        <f>((E3340/$F$1)*VLOOKUP(N3340,Currecny_M!$A$1:$P$10,MATCH(Database!C3340,Currecny_M!$A$1:$P$1,0),FALSE))/VLOOKUP('Cover page'!$B$6,Currecny_M!$A$1:$P$10,MATCH(Database!C3340,Currecny_M!$A$1:$P$1,0),FALSE)</f>
        <v>-158.24556000000001</v>
      </c>
      <c r="N3340" s="6" t="str">
        <f>VLOOKUP(B3340,Master!$A$2:$C$11,3,FALSE)</f>
        <v>Euro</v>
      </c>
      <c r="O3340" s="6" t="str">
        <f>VLOOKUP(B3340,Master!$A$2:$C$11,2,FALSE)</f>
        <v>Europe</v>
      </c>
      <c r="Q3340" s="39" t="str">
        <f>VLOOKUP(D3340,GL_Master!$A$1:$D$80,2,FALSE)</f>
        <v>BS</v>
      </c>
      <c r="R3340" s="39" t="str">
        <f>VLOOKUP(D3340,GL_Master!$A$1:$D$80,3,FALSE)</f>
        <v>Accumulated Depreciation</v>
      </c>
      <c r="S3340" s="39" t="str">
        <f>VLOOKUP(D3340,GL_Master!$A$1:$D$80,4,FALSE)</f>
        <v>Accumulated Depreciation</v>
      </c>
    </row>
    <row r="3341" spans="1:19" x14ac:dyDescent="0.25">
      <c r="A3341" s="39" t="s">
        <v>262</v>
      </c>
      <c r="B3341" s="39" t="s">
        <v>239</v>
      </c>
      <c r="C3341" s="7">
        <v>44105</v>
      </c>
      <c r="D3341" s="39" t="s">
        <v>69</v>
      </c>
      <c r="E3341" s="39">
        <v>3367</v>
      </c>
      <c r="F3341" s="82">
        <f t="shared" si="156"/>
        <v>3.367</v>
      </c>
      <c r="G3341" s="39">
        <f>VLOOKUP(N3341,Currecny_M!$A$1:$P$10,2,FALSE)</f>
        <v>83</v>
      </c>
      <c r="H3341" s="39">
        <f>MATCH(C3341,Currecny_M!$A$1:$P$1,0)</f>
        <v>8</v>
      </c>
      <c r="I3341" s="39">
        <f>VLOOKUP(N3341,Currecny_M!$A$1:$P$10,MATCH(Database!C3341,Currecny_M!$A$1:$P$1,0),FALSE)</f>
        <v>88.11</v>
      </c>
      <c r="J3341" s="82">
        <f t="shared" si="157"/>
        <v>296.66636999999997</v>
      </c>
      <c r="K3341" s="39">
        <f>VLOOKUP('Cover page'!$B$6,Currecny_M!$A$1:$P$10,MATCH(Database!C3341,Currecny_M!$A$1:$P$1,0),FALSE)</f>
        <v>1</v>
      </c>
      <c r="L3341" s="82">
        <f t="shared" si="158"/>
        <v>296.66636999999997</v>
      </c>
      <c r="M3341" s="82">
        <f>((E3341/$F$1)*VLOOKUP(N3341,Currecny_M!$A$1:$P$10,MATCH(Database!C3341,Currecny_M!$A$1:$P$1,0),FALSE))/VLOOKUP('Cover page'!$B$6,Currecny_M!$A$1:$P$10,MATCH(Database!C3341,Currecny_M!$A$1:$P$1,0),FALSE)</f>
        <v>296.66636999999997</v>
      </c>
      <c r="N3341" s="6" t="str">
        <f>VLOOKUP(B3341,Master!$A$2:$C$11,3,FALSE)</f>
        <v>Euro</v>
      </c>
      <c r="O3341" s="6" t="str">
        <f>VLOOKUP(B3341,Master!$A$2:$C$11,2,FALSE)</f>
        <v>Europe</v>
      </c>
      <c r="Q3341" s="39" t="str">
        <f>VLOOKUP(D3341,GL_Master!$A$1:$D$80,2,FALSE)</f>
        <v>BS</v>
      </c>
      <c r="R3341" s="39" t="str">
        <f>VLOOKUP(D3341,GL_Master!$A$1:$D$80,3,FALSE)</f>
        <v>Gross Block</v>
      </c>
      <c r="S3341" s="39" t="str">
        <f>VLOOKUP(D3341,GL_Master!$A$1:$D$80,4,FALSE)</f>
        <v>Tangible Fixed assets</v>
      </c>
    </row>
    <row r="3342" spans="1:19" x14ac:dyDescent="0.25">
      <c r="A3342" s="39" t="s">
        <v>262</v>
      </c>
      <c r="B3342" s="39" t="s">
        <v>239</v>
      </c>
      <c r="C3342" s="7">
        <v>44105</v>
      </c>
      <c r="D3342" s="39" t="s">
        <v>70</v>
      </c>
      <c r="E3342" s="39">
        <v>-125</v>
      </c>
      <c r="F3342" s="82">
        <f t="shared" si="156"/>
        <v>-0.125</v>
      </c>
      <c r="G3342" s="39">
        <f>VLOOKUP(N3342,Currecny_M!$A$1:$P$10,2,FALSE)</f>
        <v>83</v>
      </c>
      <c r="H3342" s="39">
        <f>MATCH(C3342,Currecny_M!$A$1:$P$1,0)</f>
        <v>8</v>
      </c>
      <c r="I3342" s="39">
        <f>VLOOKUP(N3342,Currecny_M!$A$1:$P$10,MATCH(Database!C3342,Currecny_M!$A$1:$P$1,0),FALSE)</f>
        <v>88.11</v>
      </c>
      <c r="J3342" s="82">
        <f t="shared" si="157"/>
        <v>-11.01375</v>
      </c>
      <c r="K3342" s="39">
        <f>VLOOKUP('Cover page'!$B$6,Currecny_M!$A$1:$P$10,MATCH(Database!C3342,Currecny_M!$A$1:$P$1,0),FALSE)</f>
        <v>1</v>
      </c>
      <c r="L3342" s="82">
        <f t="shared" si="158"/>
        <v>-11.01375</v>
      </c>
      <c r="M3342" s="82">
        <f>((E3342/$F$1)*VLOOKUP(N3342,Currecny_M!$A$1:$P$10,MATCH(Database!C3342,Currecny_M!$A$1:$P$1,0),FALSE))/VLOOKUP('Cover page'!$B$6,Currecny_M!$A$1:$P$10,MATCH(Database!C3342,Currecny_M!$A$1:$P$1,0),FALSE)</f>
        <v>-11.01375</v>
      </c>
      <c r="N3342" s="6" t="str">
        <f>VLOOKUP(B3342,Master!$A$2:$C$11,3,FALSE)</f>
        <v>Euro</v>
      </c>
      <c r="O3342" s="6" t="str">
        <f>VLOOKUP(B3342,Master!$A$2:$C$11,2,FALSE)</f>
        <v>Europe</v>
      </c>
      <c r="Q3342" s="39" t="str">
        <f>VLOOKUP(D3342,GL_Master!$A$1:$D$80,2,FALSE)</f>
        <v>BS</v>
      </c>
      <c r="R3342" s="39" t="str">
        <f>VLOOKUP(D3342,GL_Master!$A$1:$D$80,3,FALSE)</f>
        <v>Accumulated Depreciation</v>
      </c>
      <c r="S3342" s="39" t="str">
        <f>VLOOKUP(D3342,GL_Master!$A$1:$D$80,4,FALSE)</f>
        <v>Accumulated Depreciation</v>
      </c>
    </row>
    <row r="3343" spans="1:19" x14ac:dyDescent="0.25">
      <c r="A3343" s="39" t="s">
        <v>262</v>
      </c>
      <c r="B3343" s="39" t="s">
        <v>239</v>
      </c>
      <c r="C3343" s="7">
        <v>44105</v>
      </c>
      <c r="D3343" s="39" t="s">
        <v>71</v>
      </c>
      <c r="E3343" s="39">
        <v>6343</v>
      </c>
      <c r="F3343" s="82">
        <f t="shared" si="156"/>
        <v>6.343</v>
      </c>
      <c r="G3343" s="39">
        <f>VLOOKUP(N3343,Currecny_M!$A$1:$P$10,2,FALSE)</f>
        <v>83</v>
      </c>
      <c r="H3343" s="39">
        <f>MATCH(C3343,Currecny_M!$A$1:$P$1,0)</f>
        <v>8</v>
      </c>
      <c r="I3343" s="39">
        <f>VLOOKUP(N3343,Currecny_M!$A$1:$P$10,MATCH(Database!C3343,Currecny_M!$A$1:$P$1,0),FALSE)</f>
        <v>88.11</v>
      </c>
      <c r="J3343" s="82">
        <f t="shared" si="157"/>
        <v>558.88172999999995</v>
      </c>
      <c r="K3343" s="39">
        <f>VLOOKUP('Cover page'!$B$6,Currecny_M!$A$1:$P$10,MATCH(Database!C3343,Currecny_M!$A$1:$P$1,0),FALSE)</f>
        <v>1</v>
      </c>
      <c r="L3343" s="82">
        <f t="shared" si="158"/>
        <v>558.88172999999995</v>
      </c>
      <c r="M3343" s="82">
        <f>((E3343/$F$1)*VLOOKUP(N3343,Currecny_M!$A$1:$P$10,MATCH(Database!C3343,Currecny_M!$A$1:$P$1,0),FALSE))/VLOOKUP('Cover page'!$B$6,Currecny_M!$A$1:$P$10,MATCH(Database!C3343,Currecny_M!$A$1:$P$1,0),FALSE)</f>
        <v>558.88172999999995</v>
      </c>
      <c r="N3343" s="6" t="str">
        <f>VLOOKUP(B3343,Master!$A$2:$C$11,3,FALSE)</f>
        <v>Euro</v>
      </c>
      <c r="O3343" s="6" t="str">
        <f>VLOOKUP(B3343,Master!$A$2:$C$11,2,FALSE)</f>
        <v>Europe</v>
      </c>
      <c r="Q3343" s="39" t="str">
        <f>VLOOKUP(D3343,GL_Master!$A$1:$D$80,2,FALSE)</f>
        <v>BS</v>
      </c>
      <c r="R3343" s="39" t="str">
        <f>VLOOKUP(D3343,GL_Master!$A$1:$D$80,3,FALSE)</f>
        <v>Gross Block</v>
      </c>
      <c r="S3343" s="39" t="str">
        <f>VLOOKUP(D3343,GL_Master!$A$1:$D$80,4,FALSE)</f>
        <v>Tangible Fixed assets</v>
      </c>
    </row>
    <row r="3344" spans="1:19" x14ac:dyDescent="0.25">
      <c r="A3344" s="39" t="s">
        <v>262</v>
      </c>
      <c r="B3344" s="39" t="s">
        <v>239</v>
      </c>
      <c r="C3344" s="7">
        <v>44105</v>
      </c>
      <c r="D3344" s="39" t="s">
        <v>72</v>
      </c>
      <c r="E3344" s="39">
        <v>50</v>
      </c>
      <c r="F3344" s="82">
        <f t="shared" si="156"/>
        <v>0.05</v>
      </c>
      <c r="G3344" s="39">
        <f>VLOOKUP(N3344,Currecny_M!$A$1:$P$10,2,FALSE)</f>
        <v>83</v>
      </c>
      <c r="H3344" s="39">
        <f>MATCH(C3344,Currecny_M!$A$1:$P$1,0)</f>
        <v>8</v>
      </c>
      <c r="I3344" s="39">
        <f>VLOOKUP(N3344,Currecny_M!$A$1:$P$10,MATCH(Database!C3344,Currecny_M!$A$1:$P$1,0),FALSE)</f>
        <v>88.11</v>
      </c>
      <c r="J3344" s="82">
        <f t="shared" si="157"/>
        <v>4.4055</v>
      </c>
      <c r="K3344" s="39">
        <f>VLOOKUP('Cover page'!$B$6,Currecny_M!$A$1:$P$10,MATCH(Database!C3344,Currecny_M!$A$1:$P$1,0),FALSE)</f>
        <v>1</v>
      </c>
      <c r="L3344" s="82">
        <f t="shared" si="158"/>
        <v>4.4055</v>
      </c>
      <c r="M3344" s="82">
        <f>((E3344/$F$1)*VLOOKUP(N3344,Currecny_M!$A$1:$P$10,MATCH(Database!C3344,Currecny_M!$A$1:$P$1,0),FALSE))/VLOOKUP('Cover page'!$B$6,Currecny_M!$A$1:$P$10,MATCH(Database!C3344,Currecny_M!$A$1:$P$1,0),FALSE)</f>
        <v>4.4055</v>
      </c>
      <c r="N3344" s="6" t="str">
        <f>VLOOKUP(B3344,Master!$A$2:$C$11,3,FALSE)</f>
        <v>Euro</v>
      </c>
      <c r="O3344" s="6" t="str">
        <f>VLOOKUP(B3344,Master!$A$2:$C$11,2,FALSE)</f>
        <v>Europe</v>
      </c>
      <c r="Q3344" s="39" t="str">
        <f>VLOOKUP(D3344,GL_Master!$A$1:$D$80,2,FALSE)</f>
        <v>BS</v>
      </c>
      <c r="R3344" s="39" t="str">
        <f>VLOOKUP(D3344,GL_Master!$A$1:$D$80,3,FALSE)</f>
        <v>Gross Block</v>
      </c>
      <c r="S3344" s="39" t="str">
        <f>VLOOKUP(D3344,GL_Master!$A$1:$D$80,4,FALSE)</f>
        <v>Tangible Fixed assets</v>
      </c>
    </row>
    <row r="3345" spans="1:19" x14ac:dyDescent="0.25">
      <c r="A3345" s="39" t="s">
        <v>262</v>
      </c>
      <c r="B3345" s="39" t="s">
        <v>239</v>
      </c>
      <c r="C3345" s="7">
        <v>44105</v>
      </c>
      <c r="D3345" s="39" t="s">
        <v>73</v>
      </c>
      <c r="E3345" s="39">
        <v>25</v>
      </c>
      <c r="F3345" s="82">
        <f t="shared" si="156"/>
        <v>2.5000000000000001E-2</v>
      </c>
      <c r="G3345" s="39">
        <f>VLOOKUP(N3345,Currecny_M!$A$1:$P$10,2,FALSE)</f>
        <v>83</v>
      </c>
      <c r="H3345" s="39">
        <f>MATCH(C3345,Currecny_M!$A$1:$P$1,0)</f>
        <v>8</v>
      </c>
      <c r="I3345" s="39">
        <f>VLOOKUP(N3345,Currecny_M!$A$1:$P$10,MATCH(Database!C3345,Currecny_M!$A$1:$P$1,0),FALSE)</f>
        <v>88.11</v>
      </c>
      <c r="J3345" s="82">
        <f t="shared" si="157"/>
        <v>2.20275</v>
      </c>
      <c r="K3345" s="39">
        <f>VLOOKUP('Cover page'!$B$6,Currecny_M!$A$1:$P$10,MATCH(Database!C3345,Currecny_M!$A$1:$P$1,0),FALSE)</f>
        <v>1</v>
      </c>
      <c r="L3345" s="82">
        <f t="shared" si="158"/>
        <v>2.20275</v>
      </c>
      <c r="M3345" s="82">
        <f>((E3345/$F$1)*VLOOKUP(N3345,Currecny_M!$A$1:$P$10,MATCH(Database!C3345,Currecny_M!$A$1:$P$1,0),FALSE))/VLOOKUP('Cover page'!$B$6,Currecny_M!$A$1:$P$10,MATCH(Database!C3345,Currecny_M!$A$1:$P$1,0),FALSE)</f>
        <v>2.20275</v>
      </c>
      <c r="N3345" s="6" t="str">
        <f>VLOOKUP(B3345,Master!$A$2:$C$11,3,FALSE)</f>
        <v>Euro</v>
      </c>
      <c r="O3345" s="6" t="str">
        <f>VLOOKUP(B3345,Master!$A$2:$C$11,2,FALSE)</f>
        <v>Europe</v>
      </c>
      <c r="Q3345" s="39" t="str">
        <f>VLOOKUP(D3345,GL_Master!$A$1:$D$80,2,FALSE)</f>
        <v>BS</v>
      </c>
      <c r="R3345" s="39" t="str">
        <f>VLOOKUP(D3345,GL_Master!$A$1:$D$80,3,FALSE)</f>
        <v>Gross Block</v>
      </c>
      <c r="S3345" s="39" t="str">
        <f>VLOOKUP(D3345,GL_Master!$A$1:$D$80,4,FALSE)</f>
        <v>Tangible Fixed assets</v>
      </c>
    </row>
    <row r="3346" spans="1:19" x14ac:dyDescent="0.25">
      <c r="A3346" s="39" t="s">
        <v>262</v>
      </c>
      <c r="B3346" s="39" t="s">
        <v>239</v>
      </c>
      <c r="C3346" s="7">
        <v>44105</v>
      </c>
      <c r="D3346" s="39" t="s">
        <v>74</v>
      </c>
      <c r="E3346" s="39">
        <v>-5744</v>
      </c>
      <c r="F3346" s="82">
        <f t="shared" si="156"/>
        <v>-5.7439999999999998</v>
      </c>
      <c r="G3346" s="39">
        <f>VLOOKUP(N3346,Currecny_M!$A$1:$P$10,2,FALSE)</f>
        <v>83</v>
      </c>
      <c r="H3346" s="39">
        <f>MATCH(C3346,Currecny_M!$A$1:$P$1,0)</f>
        <v>8</v>
      </c>
      <c r="I3346" s="39">
        <f>VLOOKUP(N3346,Currecny_M!$A$1:$P$10,MATCH(Database!C3346,Currecny_M!$A$1:$P$1,0),FALSE)</f>
        <v>88.11</v>
      </c>
      <c r="J3346" s="82">
        <f t="shared" si="157"/>
        <v>-506.10383999999999</v>
      </c>
      <c r="K3346" s="39">
        <f>VLOOKUP('Cover page'!$B$6,Currecny_M!$A$1:$P$10,MATCH(Database!C3346,Currecny_M!$A$1:$P$1,0),FALSE)</f>
        <v>1</v>
      </c>
      <c r="L3346" s="82">
        <f t="shared" si="158"/>
        <v>-506.10383999999999</v>
      </c>
      <c r="M3346" s="82">
        <f>((E3346/$F$1)*VLOOKUP(N3346,Currecny_M!$A$1:$P$10,MATCH(Database!C3346,Currecny_M!$A$1:$P$1,0),FALSE))/VLOOKUP('Cover page'!$B$6,Currecny_M!$A$1:$P$10,MATCH(Database!C3346,Currecny_M!$A$1:$P$1,0),FALSE)</f>
        <v>-506.10383999999999</v>
      </c>
      <c r="N3346" s="6" t="str">
        <f>VLOOKUP(B3346,Master!$A$2:$C$11,3,FALSE)</f>
        <v>Euro</v>
      </c>
      <c r="O3346" s="6" t="str">
        <f>VLOOKUP(B3346,Master!$A$2:$C$11,2,FALSE)</f>
        <v>Europe</v>
      </c>
      <c r="Q3346" s="39" t="str">
        <f>VLOOKUP(D3346,GL_Master!$A$1:$D$80,2,FALSE)</f>
        <v>BS</v>
      </c>
      <c r="R3346" s="39" t="str">
        <f>VLOOKUP(D3346,GL_Master!$A$1:$D$80,3,FALSE)</f>
        <v>Accumulated Depreciation</v>
      </c>
      <c r="S3346" s="39" t="str">
        <f>VLOOKUP(D3346,GL_Master!$A$1:$D$80,4,FALSE)</f>
        <v>Accumulated Depreciation</v>
      </c>
    </row>
    <row r="3347" spans="1:19" x14ac:dyDescent="0.25">
      <c r="A3347" s="39" t="s">
        <v>262</v>
      </c>
      <c r="B3347" s="39" t="s">
        <v>239</v>
      </c>
      <c r="C3347" s="7">
        <v>44105</v>
      </c>
      <c r="D3347" s="39" t="s">
        <v>21</v>
      </c>
      <c r="E3347" s="39">
        <v>492</v>
      </c>
      <c r="F3347" s="82">
        <f t="shared" si="156"/>
        <v>0.49199999999999999</v>
      </c>
      <c r="G3347" s="39">
        <f>VLOOKUP(N3347,Currecny_M!$A$1:$P$10,2,FALSE)</f>
        <v>83</v>
      </c>
      <c r="H3347" s="39">
        <f>MATCH(C3347,Currecny_M!$A$1:$P$1,0)</f>
        <v>8</v>
      </c>
      <c r="I3347" s="39">
        <f>VLOOKUP(N3347,Currecny_M!$A$1:$P$10,MATCH(Database!C3347,Currecny_M!$A$1:$P$1,0),FALSE)</f>
        <v>88.11</v>
      </c>
      <c r="J3347" s="82">
        <f t="shared" si="157"/>
        <v>43.350119999999997</v>
      </c>
      <c r="K3347" s="39">
        <f>VLOOKUP('Cover page'!$B$6,Currecny_M!$A$1:$P$10,MATCH(Database!C3347,Currecny_M!$A$1:$P$1,0),FALSE)</f>
        <v>1</v>
      </c>
      <c r="L3347" s="82">
        <f t="shared" si="158"/>
        <v>43.350119999999997</v>
      </c>
      <c r="M3347" s="82">
        <f>((E3347/$F$1)*VLOOKUP(N3347,Currecny_M!$A$1:$P$10,MATCH(Database!C3347,Currecny_M!$A$1:$P$1,0),FALSE))/VLOOKUP('Cover page'!$B$6,Currecny_M!$A$1:$P$10,MATCH(Database!C3347,Currecny_M!$A$1:$P$1,0),FALSE)</f>
        <v>43.350119999999997</v>
      </c>
      <c r="N3347" s="6" t="str">
        <f>VLOOKUP(B3347,Master!$A$2:$C$11,3,FALSE)</f>
        <v>Euro</v>
      </c>
      <c r="O3347" s="6" t="str">
        <f>VLOOKUP(B3347,Master!$A$2:$C$11,2,FALSE)</f>
        <v>Europe</v>
      </c>
      <c r="Q3347" s="39" t="str">
        <f>VLOOKUP(D3347,GL_Master!$A$1:$D$80,2,FALSE)</f>
        <v>BS</v>
      </c>
      <c r="R3347" s="39" t="str">
        <f>VLOOKUP(D3347,GL_Master!$A$1:$D$80,3,FALSE)</f>
        <v>Gross Block</v>
      </c>
      <c r="S3347" s="39" t="str">
        <f>VLOOKUP(D3347,GL_Master!$A$1:$D$80,4,FALSE)</f>
        <v>Tangible Fixed assets</v>
      </c>
    </row>
    <row r="3348" spans="1:19" x14ac:dyDescent="0.25">
      <c r="A3348" s="39" t="s">
        <v>262</v>
      </c>
      <c r="B3348" s="39" t="s">
        <v>239</v>
      </c>
      <c r="C3348" s="7">
        <v>44105</v>
      </c>
      <c r="D3348" s="39" t="s">
        <v>27</v>
      </c>
      <c r="E3348" s="39">
        <v>1182</v>
      </c>
      <c r="F3348" s="82">
        <f t="shared" si="156"/>
        <v>1.1819999999999999</v>
      </c>
      <c r="G3348" s="39">
        <f>VLOOKUP(N3348,Currecny_M!$A$1:$P$10,2,FALSE)</f>
        <v>83</v>
      </c>
      <c r="H3348" s="39">
        <f>MATCH(C3348,Currecny_M!$A$1:$P$1,0)</f>
        <v>8</v>
      </c>
      <c r="I3348" s="39">
        <f>VLOOKUP(N3348,Currecny_M!$A$1:$P$10,MATCH(Database!C3348,Currecny_M!$A$1:$P$1,0),FALSE)</f>
        <v>88.11</v>
      </c>
      <c r="J3348" s="82">
        <f t="shared" si="157"/>
        <v>104.14601999999999</v>
      </c>
      <c r="K3348" s="39">
        <f>VLOOKUP('Cover page'!$B$6,Currecny_M!$A$1:$P$10,MATCH(Database!C3348,Currecny_M!$A$1:$P$1,0),FALSE)</f>
        <v>1</v>
      </c>
      <c r="L3348" s="82">
        <f t="shared" si="158"/>
        <v>104.14601999999999</v>
      </c>
      <c r="M3348" s="82">
        <f>((E3348/$F$1)*VLOOKUP(N3348,Currecny_M!$A$1:$P$10,MATCH(Database!C3348,Currecny_M!$A$1:$P$1,0),FALSE))/VLOOKUP('Cover page'!$B$6,Currecny_M!$A$1:$P$10,MATCH(Database!C3348,Currecny_M!$A$1:$P$1,0),FALSE)</f>
        <v>104.14601999999999</v>
      </c>
      <c r="N3348" s="6" t="str">
        <f>VLOOKUP(B3348,Master!$A$2:$C$11,3,FALSE)</f>
        <v>Euro</v>
      </c>
      <c r="O3348" s="6" t="str">
        <f>VLOOKUP(B3348,Master!$A$2:$C$11,2,FALSE)</f>
        <v>Europe</v>
      </c>
      <c r="Q3348" s="39" t="str">
        <f>VLOOKUP(D3348,GL_Master!$A$1:$D$80,2,FALSE)</f>
        <v>BS</v>
      </c>
      <c r="R3348" s="39" t="str">
        <f>VLOOKUP(D3348,GL_Master!$A$1:$D$80,3,FALSE)</f>
        <v>Gross Block</v>
      </c>
      <c r="S3348" s="39" t="str">
        <f>VLOOKUP(D3348,GL_Master!$A$1:$D$80,4,FALSE)</f>
        <v>Tangible Fixed assets</v>
      </c>
    </row>
    <row r="3349" spans="1:19" x14ac:dyDescent="0.25">
      <c r="A3349" s="39" t="s">
        <v>262</v>
      </c>
      <c r="B3349" s="39" t="s">
        <v>239</v>
      </c>
      <c r="C3349" s="7">
        <v>44105</v>
      </c>
      <c r="D3349" s="39" t="s">
        <v>75</v>
      </c>
      <c r="E3349" s="39">
        <v>-25</v>
      </c>
      <c r="F3349" s="82">
        <f t="shared" si="156"/>
        <v>-2.5000000000000001E-2</v>
      </c>
      <c r="G3349" s="39">
        <f>VLOOKUP(N3349,Currecny_M!$A$1:$P$10,2,FALSE)</f>
        <v>83</v>
      </c>
      <c r="H3349" s="39">
        <f>MATCH(C3349,Currecny_M!$A$1:$P$1,0)</f>
        <v>8</v>
      </c>
      <c r="I3349" s="39">
        <f>VLOOKUP(N3349,Currecny_M!$A$1:$P$10,MATCH(Database!C3349,Currecny_M!$A$1:$P$1,0),FALSE)</f>
        <v>88.11</v>
      </c>
      <c r="J3349" s="82">
        <f t="shared" si="157"/>
        <v>-2.20275</v>
      </c>
      <c r="K3349" s="39">
        <f>VLOOKUP('Cover page'!$B$6,Currecny_M!$A$1:$P$10,MATCH(Database!C3349,Currecny_M!$A$1:$P$1,0),FALSE)</f>
        <v>1</v>
      </c>
      <c r="L3349" s="82">
        <f t="shared" si="158"/>
        <v>-2.20275</v>
      </c>
      <c r="M3349" s="82">
        <f>((E3349/$F$1)*VLOOKUP(N3349,Currecny_M!$A$1:$P$10,MATCH(Database!C3349,Currecny_M!$A$1:$P$1,0),FALSE))/VLOOKUP('Cover page'!$B$6,Currecny_M!$A$1:$P$10,MATCH(Database!C3349,Currecny_M!$A$1:$P$1,0),FALSE)</f>
        <v>-2.20275</v>
      </c>
      <c r="N3349" s="6" t="str">
        <f>VLOOKUP(B3349,Master!$A$2:$C$11,3,FALSE)</f>
        <v>Euro</v>
      </c>
      <c r="O3349" s="6" t="str">
        <f>VLOOKUP(B3349,Master!$A$2:$C$11,2,FALSE)</f>
        <v>Europe</v>
      </c>
      <c r="Q3349" s="39" t="str">
        <f>VLOOKUP(D3349,GL_Master!$A$1:$D$80,2,FALSE)</f>
        <v>BS</v>
      </c>
      <c r="R3349" s="39" t="str">
        <f>VLOOKUP(D3349,GL_Master!$A$1:$D$80,3,FALSE)</f>
        <v>Gross Block</v>
      </c>
      <c r="S3349" s="39" t="str">
        <f>VLOOKUP(D3349,GL_Master!$A$1:$D$80,4,FALSE)</f>
        <v>Tangible Fixed assets</v>
      </c>
    </row>
    <row r="3350" spans="1:19" x14ac:dyDescent="0.25">
      <c r="A3350" s="39" t="s">
        <v>262</v>
      </c>
      <c r="B3350" s="39" t="s">
        <v>239</v>
      </c>
      <c r="C3350" s="7">
        <v>44105</v>
      </c>
      <c r="D3350" s="39" t="s">
        <v>76</v>
      </c>
      <c r="E3350" s="39">
        <v>657</v>
      </c>
      <c r="F3350" s="82">
        <f t="shared" si="156"/>
        <v>0.65700000000000003</v>
      </c>
      <c r="G3350" s="39">
        <f>VLOOKUP(N3350,Currecny_M!$A$1:$P$10,2,FALSE)</f>
        <v>83</v>
      </c>
      <c r="H3350" s="39">
        <f>MATCH(C3350,Currecny_M!$A$1:$P$1,0)</f>
        <v>8</v>
      </c>
      <c r="I3350" s="39">
        <f>VLOOKUP(N3350,Currecny_M!$A$1:$P$10,MATCH(Database!C3350,Currecny_M!$A$1:$P$1,0),FALSE)</f>
        <v>88.11</v>
      </c>
      <c r="J3350" s="82">
        <f t="shared" si="157"/>
        <v>57.888270000000006</v>
      </c>
      <c r="K3350" s="39">
        <f>VLOOKUP('Cover page'!$B$6,Currecny_M!$A$1:$P$10,MATCH(Database!C3350,Currecny_M!$A$1:$P$1,0),FALSE)</f>
        <v>1</v>
      </c>
      <c r="L3350" s="82">
        <f t="shared" si="158"/>
        <v>57.888270000000006</v>
      </c>
      <c r="M3350" s="82">
        <f>((E3350/$F$1)*VLOOKUP(N3350,Currecny_M!$A$1:$P$10,MATCH(Database!C3350,Currecny_M!$A$1:$P$1,0),FALSE))/VLOOKUP('Cover page'!$B$6,Currecny_M!$A$1:$P$10,MATCH(Database!C3350,Currecny_M!$A$1:$P$1,0),FALSE)</f>
        <v>57.888270000000006</v>
      </c>
      <c r="N3350" s="6" t="str">
        <f>VLOOKUP(B3350,Master!$A$2:$C$11,3,FALSE)</f>
        <v>Euro</v>
      </c>
      <c r="O3350" s="6" t="str">
        <f>VLOOKUP(B3350,Master!$A$2:$C$11,2,FALSE)</f>
        <v>Europe</v>
      </c>
      <c r="Q3350" s="39" t="str">
        <f>VLOOKUP(D3350,GL_Master!$A$1:$D$80,2,FALSE)</f>
        <v>BS</v>
      </c>
      <c r="R3350" s="39" t="str">
        <f>VLOOKUP(D3350,GL_Master!$A$1:$D$80,3,FALSE)</f>
        <v>Inventories</v>
      </c>
      <c r="S3350" s="39" t="str">
        <f>VLOOKUP(D3350,GL_Master!$A$1:$D$80,4,FALSE)</f>
        <v>Inventory</v>
      </c>
    </row>
    <row r="3351" spans="1:19" x14ac:dyDescent="0.25">
      <c r="A3351" s="39" t="s">
        <v>262</v>
      </c>
      <c r="B3351" s="39" t="s">
        <v>239</v>
      </c>
      <c r="C3351" s="7">
        <v>44105</v>
      </c>
      <c r="D3351" s="39" t="s">
        <v>77</v>
      </c>
      <c r="E3351" s="39">
        <v>1564</v>
      </c>
      <c r="F3351" s="82">
        <f t="shared" si="156"/>
        <v>1.5640000000000001</v>
      </c>
      <c r="G3351" s="39">
        <f>VLOOKUP(N3351,Currecny_M!$A$1:$P$10,2,FALSE)</f>
        <v>83</v>
      </c>
      <c r="H3351" s="39">
        <f>MATCH(C3351,Currecny_M!$A$1:$P$1,0)</f>
        <v>8</v>
      </c>
      <c r="I3351" s="39">
        <f>VLOOKUP(N3351,Currecny_M!$A$1:$P$10,MATCH(Database!C3351,Currecny_M!$A$1:$P$1,0),FALSE)</f>
        <v>88.11</v>
      </c>
      <c r="J3351" s="82">
        <f t="shared" si="157"/>
        <v>137.80404000000001</v>
      </c>
      <c r="K3351" s="39">
        <f>VLOOKUP('Cover page'!$B$6,Currecny_M!$A$1:$P$10,MATCH(Database!C3351,Currecny_M!$A$1:$P$1,0),FALSE)</f>
        <v>1</v>
      </c>
      <c r="L3351" s="82">
        <f t="shared" si="158"/>
        <v>137.80404000000001</v>
      </c>
      <c r="M3351" s="82">
        <f>((E3351/$F$1)*VLOOKUP(N3351,Currecny_M!$A$1:$P$10,MATCH(Database!C3351,Currecny_M!$A$1:$P$1,0),FALSE))/VLOOKUP('Cover page'!$B$6,Currecny_M!$A$1:$P$10,MATCH(Database!C3351,Currecny_M!$A$1:$P$1,0),FALSE)</f>
        <v>137.80404000000001</v>
      </c>
      <c r="N3351" s="6" t="str">
        <f>VLOOKUP(B3351,Master!$A$2:$C$11,3,FALSE)</f>
        <v>Euro</v>
      </c>
      <c r="O3351" s="6" t="str">
        <f>VLOOKUP(B3351,Master!$A$2:$C$11,2,FALSE)</f>
        <v>Europe</v>
      </c>
      <c r="Q3351" s="39" t="str">
        <f>VLOOKUP(D3351,GL_Master!$A$1:$D$80,2,FALSE)</f>
        <v>BS</v>
      </c>
      <c r="R3351" s="39" t="str">
        <f>VLOOKUP(D3351,GL_Master!$A$1:$D$80,3,FALSE)</f>
        <v>Inventories</v>
      </c>
      <c r="S3351" s="39" t="str">
        <f>VLOOKUP(D3351,GL_Master!$A$1:$D$80,4,FALSE)</f>
        <v>Inventory</v>
      </c>
    </row>
    <row r="3352" spans="1:19" x14ac:dyDescent="0.25">
      <c r="A3352" s="39" t="s">
        <v>262</v>
      </c>
      <c r="B3352" s="39" t="s">
        <v>239</v>
      </c>
      <c r="C3352" s="7">
        <v>44105</v>
      </c>
      <c r="D3352" s="39" t="s">
        <v>2</v>
      </c>
      <c r="E3352" s="39">
        <v>156538</v>
      </c>
      <c r="F3352" s="82">
        <f t="shared" si="156"/>
        <v>156.53800000000001</v>
      </c>
      <c r="G3352" s="39">
        <f>VLOOKUP(N3352,Currecny_M!$A$1:$P$10,2,FALSE)</f>
        <v>83</v>
      </c>
      <c r="H3352" s="39">
        <f>MATCH(C3352,Currecny_M!$A$1:$P$1,0)</f>
        <v>8</v>
      </c>
      <c r="I3352" s="39">
        <f>VLOOKUP(N3352,Currecny_M!$A$1:$P$10,MATCH(Database!C3352,Currecny_M!$A$1:$P$1,0),FALSE)</f>
        <v>88.11</v>
      </c>
      <c r="J3352" s="82">
        <f t="shared" si="157"/>
        <v>13792.563180000001</v>
      </c>
      <c r="K3352" s="39">
        <f>VLOOKUP('Cover page'!$B$6,Currecny_M!$A$1:$P$10,MATCH(Database!C3352,Currecny_M!$A$1:$P$1,0),FALSE)</f>
        <v>1</v>
      </c>
      <c r="L3352" s="82">
        <f t="shared" si="158"/>
        <v>13792.563180000001</v>
      </c>
      <c r="M3352" s="82">
        <f>((E3352/$F$1)*VLOOKUP(N3352,Currecny_M!$A$1:$P$10,MATCH(Database!C3352,Currecny_M!$A$1:$P$1,0),FALSE))/VLOOKUP('Cover page'!$B$6,Currecny_M!$A$1:$P$10,MATCH(Database!C3352,Currecny_M!$A$1:$P$1,0),FALSE)</f>
        <v>13792.563180000001</v>
      </c>
      <c r="N3352" s="6" t="str">
        <f>VLOOKUP(B3352,Master!$A$2:$C$11,3,FALSE)</f>
        <v>Euro</v>
      </c>
      <c r="O3352" s="6" t="str">
        <f>VLOOKUP(B3352,Master!$A$2:$C$11,2,FALSE)</f>
        <v>Europe</v>
      </c>
      <c r="Q3352" s="39" t="str">
        <f>VLOOKUP(D3352,GL_Master!$A$1:$D$80,2,FALSE)</f>
        <v>BS</v>
      </c>
      <c r="R3352" s="39" t="str">
        <f>VLOOKUP(D3352,GL_Master!$A$1:$D$80,3,FALSE)</f>
        <v>Trade receivables</v>
      </c>
      <c r="S3352" s="39" t="str">
        <f>VLOOKUP(D3352,GL_Master!$A$1:$D$80,4,FALSE)</f>
        <v>Unsecured, considered good</v>
      </c>
    </row>
    <row r="3353" spans="1:19" x14ac:dyDescent="0.25">
      <c r="A3353" s="39" t="s">
        <v>262</v>
      </c>
      <c r="B3353" s="39" t="s">
        <v>239</v>
      </c>
      <c r="C3353" s="7">
        <v>44105</v>
      </c>
      <c r="D3353" s="39" t="s">
        <v>78</v>
      </c>
      <c r="E3353" s="39">
        <v>25</v>
      </c>
      <c r="F3353" s="82">
        <f t="shared" si="156"/>
        <v>2.5000000000000001E-2</v>
      </c>
      <c r="G3353" s="39">
        <f>VLOOKUP(N3353,Currecny_M!$A$1:$P$10,2,FALSE)</f>
        <v>83</v>
      </c>
      <c r="H3353" s="39">
        <f>MATCH(C3353,Currecny_M!$A$1:$P$1,0)</f>
        <v>8</v>
      </c>
      <c r="I3353" s="39">
        <f>VLOOKUP(N3353,Currecny_M!$A$1:$P$10,MATCH(Database!C3353,Currecny_M!$A$1:$P$1,0),FALSE)</f>
        <v>88.11</v>
      </c>
      <c r="J3353" s="82">
        <f t="shared" si="157"/>
        <v>2.20275</v>
      </c>
      <c r="K3353" s="39">
        <f>VLOOKUP('Cover page'!$B$6,Currecny_M!$A$1:$P$10,MATCH(Database!C3353,Currecny_M!$A$1:$P$1,0),FALSE)</f>
        <v>1</v>
      </c>
      <c r="L3353" s="82">
        <f t="shared" si="158"/>
        <v>2.20275</v>
      </c>
      <c r="M3353" s="82">
        <f>((E3353/$F$1)*VLOOKUP(N3353,Currecny_M!$A$1:$P$10,MATCH(Database!C3353,Currecny_M!$A$1:$P$1,0),FALSE))/VLOOKUP('Cover page'!$B$6,Currecny_M!$A$1:$P$10,MATCH(Database!C3353,Currecny_M!$A$1:$P$1,0),FALSE)</f>
        <v>2.20275</v>
      </c>
      <c r="N3353" s="6" t="str">
        <f>VLOOKUP(B3353,Master!$A$2:$C$11,3,FALSE)</f>
        <v>Euro</v>
      </c>
      <c r="O3353" s="6" t="str">
        <f>VLOOKUP(B3353,Master!$A$2:$C$11,2,FALSE)</f>
        <v>Europe</v>
      </c>
      <c r="Q3353" s="39" t="str">
        <f>VLOOKUP(D3353,GL_Master!$A$1:$D$80,2,FALSE)</f>
        <v>BS</v>
      </c>
      <c r="R3353" s="39" t="str">
        <f>VLOOKUP(D3353,GL_Master!$A$1:$D$80,3,FALSE)</f>
        <v>Cash &amp; Bank Balances</v>
      </c>
      <c r="S3353" s="39" t="str">
        <f>VLOOKUP(D3353,GL_Master!$A$1:$D$80,4,FALSE)</f>
        <v>Cash In hand</v>
      </c>
    </row>
    <row r="3354" spans="1:19" x14ac:dyDescent="0.25">
      <c r="A3354" s="39" t="s">
        <v>262</v>
      </c>
      <c r="B3354" s="39" t="s">
        <v>239</v>
      </c>
      <c r="C3354" s="7">
        <v>44105</v>
      </c>
      <c r="D3354" s="39" t="s">
        <v>79</v>
      </c>
      <c r="E3354" s="39">
        <v>-6627</v>
      </c>
      <c r="F3354" s="82">
        <f t="shared" si="156"/>
        <v>-6.6269999999999998</v>
      </c>
      <c r="G3354" s="39">
        <f>VLOOKUP(N3354,Currecny_M!$A$1:$P$10,2,FALSE)</f>
        <v>83</v>
      </c>
      <c r="H3354" s="39">
        <f>MATCH(C3354,Currecny_M!$A$1:$P$1,0)</f>
        <v>8</v>
      </c>
      <c r="I3354" s="39">
        <f>VLOOKUP(N3354,Currecny_M!$A$1:$P$10,MATCH(Database!C3354,Currecny_M!$A$1:$P$1,0),FALSE)</f>
        <v>88.11</v>
      </c>
      <c r="J3354" s="82">
        <f t="shared" si="157"/>
        <v>-583.90496999999993</v>
      </c>
      <c r="K3354" s="39">
        <f>VLOOKUP('Cover page'!$B$6,Currecny_M!$A$1:$P$10,MATCH(Database!C3354,Currecny_M!$A$1:$P$1,0),FALSE)</f>
        <v>1</v>
      </c>
      <c r="L3354" s="82">
        <f t="shared" si="158"/>
        <v>-583.90496999999993</v>
      </c>
      <c r="M3354" s="82">
        <f>((E3354/$F$1)*VLOOKUP(N3354,Currecny_M!$A$1:$P$10,MATCH(Database!C3354,Currecny_M!$A$1:$P$1,0),FALSE))/VLOOKUP('Cover page'!$B$6,Currecny_M!$A$1:$P$10,MATCH(Database!C3354,Currecny_M!$A$1:$P$1,0),FALSE)</f>
        <v>-583.90496999999993</v>
      </c>
      <c r="N3354" s="6" t="str">
        <f>VLOOKUP(B3354,Master!$A$2:$C$11,3,FALSE)</f>
        <v>Euro</v>
      </c>
      <c r="O3354" s="6" t="str">
        <f>VLOOKUP(B3354,Master!$A$2:$C$11,2,FALSE)</f>
        <v>Europe</v>
      </c>
      <c r="Q3354" s="39" t="str">
        <f>VLOOKUP(D3354,GL_Master!$A$1:$D$80,2,FALSE)</f>
        <v>BS</v>
      </c>
      <c r="R3354" s="39" t="str">
        <f>VLOOKUP(D3354,GL_Master!$A$1:$D$80,3,FALSE)</f>
        <v>Loan Fund</v>
      </c>
      <c r="S3354" s="39" t="str">
        <f>VLOOKUP(D3354,GL_Master!$A$1:$D$80,4,FALSE)</f>
        <v>Term Loan</v>
      </c>
    </row>
    <row r="3355" spans="1:19" x14ac:dyDescent="0.25">
      <c r="A3355" s="39" t="s">
        <v>262</v>
      </c>
      <c r="B3355" s="39" t="s">
        <v>239</v>
      </c>
      <c r="C3355" s="7">
        <v>44105</v>
      </c>
      <c r="D3355" s="39" t="s">
        <v>80</v>
      </c>
      <c r="E3355" s="39">
        <v>180</v>
      </c>
      <c r="F3355" s="82">
        <f t="shared" si="156"/>
        <v>0.18</v>
      </c>
      <c r="G3355" s="39">
        <f>VLOOKUP(N3355,Currecny_M!$A$1:$P$10,2,FALSE)</f>
        <v>83</v>
      </c>
      <c r="H3355" s="39">
        <f>MATCH(C3355,Currecny_M!$A$1:$P$1,0)</f>
        <v>8</v>
      </c>
      <c r="I3355" s="39">
        <f>VLOOKUP(N3355,Currecny_M!$A$1:$P$10,MATCH(Database!C3355,Currecny_M!$A$1:$P$1,0),FALSE)</f>
        <v>88.11</v>
      </c>
      <c r="J3355" s="82">
        <f t="shared" si="157"/>
        <v>15.8598</v>
      </c>
      <c r="K3355" s="39">
        <f>VLOOKUP('Cover page'!$B$6,Currecny_M!$A$1:$P$10,MATCH(Database!C3355,Currecny_M!$A$1:$P$1,0),FALSE)</f>
        <v>1</v>
      </c>
      <c r="L3355" s="82">
        <f t="shared" si="158"/>
        <v>15.8598</v>
      </c>
      <c r="M3355" s="82">
        <f>((E3355/$F$1)*VLOOKUP(N3355,Currecny_M!$A$1:$P$10,MATCH(Database!C3355,Currecny_M!$A$1:$P$1,0),FALSE))/VLOOKUP('Cover page'!$B$6,Currecny_M!$A$1:$P$10,MATCH(Database!C3355,Currecny_M!$A$1:$P$1,0),FALSE)</f>
        <v>15.8598</v>
      </c>
      <c r="N3355" s="6" t="str">
        <f>VLOOKUP(B3355,Master!$A$2:$C$11,3,FALSE)</f>
        <v>Euro</v>
      </c>
      <c r="O3355" s="6" t="str">
        <f>VLOOKUP(B3355,Master!$A$2:$C$11,2,FALSE)</f>
        <v>Europe</v>
      </c>
      <c r="Q3355" s="39" t="str">
        <f>VLOOKUP(D3355,GL_Master!$A$1:$D$80,2,FALSE)</f>
        <v>BS</v>
      </c>
      <c r="R3355" s="39" t="str">
        <f>VLOOKUP(D3355,GL_Master!$A$1:$D$80,3,FALSE)</f>
        <v>Cash &amp; Bank Balances</v>
      </c>
      <c r="S3355" s="39" t="str">
        <f>VLOOKUP(D3355,GL_Master!$A$1:$D$80,4,FALSE)</f>
        <v xml:space="preserve">      On Current Accounts</v>
      </c>
    </row>
    <row r="3356" spans="1:19" x14ac:dyDescent="0.25">
      <c r="A3356" s="39" t="s">
        <v>262</v>
      </c>
      <c r="B3356" s="39" t="s">
        <v>239</v>
      </c>
      <c r="C3356" s="7">
        <v>44105</v>
      </c>
      <c r="D3356" s="39" t="s">
        <v>81</v>
      </c>
      <c r="E3356" s="39">
        <v>12266</v>
      </c>
      <c r="F3356" s="82">
        <f t="shared" si="156"/>
        <v>12.266</v>
      </c>
      <c r="G3356" s="39">
        <f>VLOOKUP(N3356,Currecny_M!$A$1:$P$10,2,FALSE)</f>
        <v>83</v>
      </c>
      <c r="H3356" s="39">
        <f>MATCH(C3356,Currecny_M!$A$1:$P$1,0)</f>
        <v>8</v>
      </c>
      <c r="I3356" s="39">
        <f>VLOOKUP(N3356,Currecny_M!$A$1:$P$10,MATCH(Database!C3356,Currecny_M!$A$1:$P$1,0),FALSE)</f>
        <v>88.11</v>
      </c>
      <c r="J3356" s="82">
        <f t="shared" si="157"/>
        <v>1080.7572600000001</v>
      </c>
      <c r="K3356" s="39">
        <f>VLOOKUP('Cover page'!$B$6,Currecny_M!$A$1:$P$10,MATCH(Database!C3356,Currecny_M!$A$1:$P$1,0),FALSE)</f>
        <v>1</v>
      </c>
      <c r="L3356" s="82">
        <f t="shared" si="158"/>
        <v>1080.7572600000001</v>
      </c>
      <c r="M3356" s="82">
        <f>((E3356/$F$1)*VLOOKUP(N3356,Currecny_M!$A$1:$P$10,MATCH(Database!C3356,Currecny_M!$A$1:$P$1,0),FALSE))/VLOOKUP('Cover page'!$B$6,Currecny_M!$A$1:$P$10,MATCH(Database!C3356,Currecny_M!$A$1:$P$1,0),FALSE)</f>
        <v>1080.7572600000001</v>
      </c>
      <c r="N3356" s="6" t="str">
        <f>VLOOKUP(B3356,Master!$A$2:$C$11,3,FALSE)</f>
        <v>Euro</v>
      </c>
      <c r="O3356" s="6" t="str">
        <f>VLOOKUP(B3356,Master!$A$2:$C$11,2,FALSE)</f>
        <v>Europe</v>
      </c>
      <c r="Q3356" s="39" t="str">
        <f>VLOOKUP(D3356,GL_Master!$A$1:$D$80,2,FALSE)</f>
        <v>BS</v>
      </c>
      <c r="R3356" s="39" t="str">
        <f>VLOOKUP(D3356,GL_Master!$A$1:$D$80,3,FALSE)</f>
        <v>Other Current Assets</v>
      </c>
      <c r="S3356" s="39" t="str">
        <f>VLOOKUP(D3356,GL_Master!$A$1:$D$80,4,FALSE)</f>
        <v>Advance tax recoverable (net of provision )</v>
      </c>
    </row>
    <row r="3357" spans="1:19" x14ac:dyDescent="0.25">
      <c r="A3357" s="39" t="s">
        <v>262</v>
      </c>
      <c r="B3357" s="39" t="s">
        <v>239</v>
      </c>
      <c r="C3357" s="7">
        <v>44105</v>
      </c>
      <c r="D3357" s="39" t="s">
        <v>19</v>
      </c>
      <c r="E3357" s="39">
        <v>124</v>
      </c>
      <c r="F3357" s="82">
        <f t="shared" si="156"/>
        <v>0.124</v>
      </c>
      <c r="G3357" s="39">
        <f>VLOOKUP(N3357,Currecny_M!$A$1:$P$10,2,FALSE)</f>
        <v>83</v>
      </c>
      <c r="H3357" s="39">
        <f>MATCH(C3357,Currecny_M!$A$1:$P$1,0)</f>
        <v>8</v>
      </c>
      <c r="I3357" s="39">
        <f>VLOOKUP(N3357,Currecny_M!$A$1:$P$10,MATCH(Database!C3357,Currecny_M!$A$1:$P$1,0),FALSE)</f>
        <v>88.11</v>
      </c>
      <c r="J3357" s="82">
        <f t="shared" si="157"/>
        <v>10.92564</v>
      </c>
      <c r="K3357" s="39">
        <f>VLOOKUP('Cover page'!$B$6,Currecny_M!$A$1:$P$10,MATCH(Database!C3357,Currecny_M!$A$1:$P$1,0),FALSE)</f>
        <v>1</v>
      </c>
      <c r="L3357" s="82">
        <f t="shared" si="158"/>
        <v>10.92564</v>
      </c>
      <c r="M3357" s="82">
        <f>((E3357/$F$1)*VLOOKUP(N3357,Currecny_M!$A$1:$P$10,MATCH(Database!C3357,Currecny_M!$A$1:$P$1,0),FALSE))/VLOOKUP('Cover page'!$B$6,Currecny_M!$A$1:$P$10,MATCH(Database!C3357,Currecny_M!$A$1:$P$1,0),FALSE)</f>
        <v>10.92564</v>
      </c>
      <c r="N3357" s="6" t="str">
        <f>VLOOKUP(B3357,Master!$A$2:$C$11,3,FALSE)</f>
        <v>Euro</v>
      </c>
      <c r="O3357" s="6" t="str">
        <f>VLOOKUP(B3357,Master!$A$2:$C$11,2,FALSE)</f>
        <v>Europe</v>
      </c>
      <c r="Q3357" s="39" t="str">
        <f>VLOOKUP(D3357,GL_Master!$A$1:$D$80,2,FALSE)</f>
        <v>BS</v>
      </c>
      <c r="R3357" s="39" t="str">
        <f>VLOOKUP(D3357,GL_Master!$A$1:$D$80,3,FALSE)</f>
        <v>Short-term loan and advances</v>
      </c>
      <c r="S3357" s="39" t="str">
        <f>VLOOKUP(D3357,GL_Master!$A$1:$D$80,4,FALSE)</f>
        <v>Prepaid expenses</v>
      </c>
    </row>
    <row r="3358" spans="1:19" x14ac:dyDescent="0.25">
      <c r="A3358" s="39" t="s">
        <v>262</v>
      </c>
      <c r="B3358" s="39" t="s">
        <v>239</v>
      </c>
      <c r="C3358" s="7">
        <v>44105</v>
      </c>
      <c r="D3358" s="39" t="s">
        <v>82</v>
      </c>
      <c r="E3358" s="39">
        <v>1353</v>
      </c>
      <c r="F3358" s="82">
        <f t="shared" si="156"/>
        <v>1.353</v>
      </c>
      <c r="G3358" s="39">
        <f>VLOOKUP(N3358,Currecny_M!$A$1:$P$10,2,FALSE)</f>
        <v>83</v>
      </c>
      <c r="H3358" s="39">
        <f>MATCH(C3358,Currecny_M!$A$1:$P$1,0)</f>
        <v>8</v>
      </c>
      <c r="I3358" s="39">
        <f>VLOOKUP(N3358,Currecny_M!$A$1:$P$10,MATCH(Database!C3358,Currecny_M!$A$1:$P$1,0),FALSE)</f>
        <v>88.11</v>
      </c>
      <c r="J3358" s="82">
        <f t="shared" si="157"/>
        <v>119.21283</v>
      </c>
      <c r="K3358" s="39">
        <f>VLOOKUP('Cover page'!$B$6,Currecny_M!$A$1:$P$10,MATCH(Database!C3358,Currecny_M!$A$1:$P$1,0),FALSE)</f>
        <v>1</v>
      </c>
      <c r="L3358" s="82">
        <f t="shared" si="158"/>
        <v>119.21283</v>
      </c>
      <c r="M3358" s="82">
        <f>((E3358/$F$1)*VLOOKUP(N3358,Currecny_M!$A$1:$P$10,MATCH(Database!C3358,Currecny_M!$A$1:$P$1,0),FALSE))/VLOOKUP('Cover page'!$B$6,Currecny_M!$A$1:$P$10,MATCH(Database!C3358,Currecny_M!$A$1:$P$1,0),FALSE)</f>
        <v>119.21283</v>
      </c>
      <c r="N3358" s="6" t="str">
        <f>VLOOKUP(B3358,Master!$A$2:$C$11,3,FALSE)</f>
        <v>Euro</v>
      </c>
      <c r="O3358" s="6" t="str">
        <f>VLOOKUP(B3358,Master!$A$2:$C$11,2,FALSE)</f>
        <v>Europe</v>
      </c>
      <c r="Q3358" s="39" t="str">
        <f>VLOOKUP(D3358,GL_Master!$A$1:$D$80,2,FALSE)</f>
        <v>BS</v>
      </c>
      <c r="R3358" s="39" t="str">
        <f>VLOOKUP(D3358,GL_Master!$A$1:$D$80,3,FALSE)</f>
        <v>Short-term loan and advances</v>
      </c>
      <c r="S3358" s="39" t="str">
        <f>VLOOKUP(D3358,GL_Master!$A$1:$D$80,4,FALSE)</f>
        <v>Advance to vendor/employees</v>
      </c>
    </row>
    <row r="3359" spans="1:19" x14ac:dyDescent="0.25">
      <c r="A3359" s="39" t="s">
        <v>262</v>
      </c>
      <c r="B3359" s="39" t="s">
        <v>239</v>
      </c>
      <c r="C3359" s="7">
        <v>44105</v>
      </c>
      <c r="D3359" s="39" t="s">
        <v>83</v>
      </c>
      <c r="E3359" s="39">
        <v>885</v>
      </c>
      <c r="F3359" s="82">
        <f t="shared" si="156"/>
        <v>0.88500000000000001</v>
      </c>
      <c r="G3359" s="39">
        <f>VLOOKUP(N3359,Currecny_M!$A$1:$P$10,2,FALSE)</f>
        <v>83</v>
      </c>
      <c r="H3359" s="39">
        <f>MATCH(C3359,Currecny_M!$A$1:$P$1,0)</f>
        <v>8</v>
      </c>
      <c r="I3359" s="39">
        <f>VLOOKUP(N3359,Currecny_M!$A$1:$P$10,MATCH(Database!C3359,Currecny_M!$A$1:$P$1,0),FALSE)</f>
        <v>88.11</v>
      </c>
      <c r="J3359" s="82">
        <f t="shared" si="157"/>
        <v>77.977350000000001</v>
      </c>
      <c r="K3359" s="39">
        <f>VLOOKUP('Cover page'!$B$6,Currecny_M!$A$1:$P$10,MATCH(Database!C3359,Currecny_M!$A$1:$P$1,0),FALSE)</f>
        <v>1</v>
      </c>
      <c r="L3359" s="82">
        <f t="shared" si="158"/>
        <v>77.977350000000001</v>
      </c>
      <c r="M3359" s="82">
        <f>((E3359/$F$1)*VLOOKUP(N3359,Currecny_M!$A$1:$P$10,MATCH(Database!C3359,Currecny_M!$A$1:$P$1,0),FALSE))/VLOOKUP('Cover page'!$B$6,Currecny_M!$A$1:$P$10,MATCH(Database!C3359,Currecny_M!$A$1:$P$1,0),FALSE)</f>
        <v>77.977350000000001</v>
      </c>
      <c r="N3359" s="6" t="str">
        <f>VLOOKUP(B3359,Master!$A$2:$C$11,3,FALSE)</f>
        <v>Euro</v>
      </c>
      <c r="O3359" s="6" t="str">
        <f>VLOOKUP(B3359,Master!$A$2:$C$11,2,FALSE)</f>
        <v>Europe</v>
      </c>
      <c r="Q3359" s="39" t="str">
        <f>VLOOKUP(D3359,GL_Master!$A$1:$D$80,2,FALSE)</f>
        <v>BS</v>
      </c>
      <c r="R3359" s="39" t="str">
        <f>VLOOKUP(D3359,GL_Master!$A$1:$D$80,3,FALSE)</f>
        <v>Other Current Assets</v>
      </c>
      <c r="S3359" s="39" t="str">
        <f>VLOOKUP(D3359,GL_Master!$A$1:$D$80,4,FALSE)</f>
        <v>Security deposits ( Unsecured, considered good)</v>
      </c>
    </row>
    <row r="3360" spans="1:19" x14ac:dyDescent="0.25">
      <c r="A3360" s="39" t="s">
        <v>262</v>
      </c>
      <c r="B3360" s="39" t="s">
        <v>239</v>
      </c>
      <c r="C3360" s="7">
        <v>44105</v>
      </c>
      <c r="D3360" s="39" t="s">
        <v>246</v>
      </c>
      <c r="E3360" s="39">
        <v>-103628</v>
      </c>
      <c r="F3360" s="82">
        <f t="shared" si="156"/>
        <v>-103.628</v>
      </c>
      <c r="G3360" s="39">
        <f>VLOOKUP(N3360,Currecny_M!$A$1:$P$10,2,FALSE)</f>
        <v>83</v>
      </c>
      <c r="H3360" s="39">
        <f>MATCH(C3360,Currecny_M!$A$1:$P$1,0)</f>
        <v>8</v>
      </c>
      <c r="I3360" s="39">
        <f>VLOOKUP(N3360,Currecny_M!$A$1:$P$10,MATCH(Database!C3360,Currecny_M!$A$1:$P$1,0),FALSE)</f>
        <v>88.11</v>
      </c>
      <c r="J3360" s="82">
        <f t="shared" si="157"/>
        <v>-9130.6630800000003</v>
      </c>
      <c r="K3360" s="39">
        <f>VLOOKUP('Cover page'!$B$6,Currecny_M!$A$1:$P$10,MATCH(Database!C3360,Currecny_M!$A$1:$P$1,0),FALSE)</f>
        <v>1</v>
      </c>
      <c r="L3360" s="82">
        <f t="shared" si="158"/>
        <v>-9130.6630800000003</v>
      </c>
      <c r="M3360" s="82">
        <f>((E3360/$F$1)*VLOOKUP(N3360,Currecny_M!$A$1:$P$10,MATCH(Database!C3360,Currecny_M!$A$1:$P$1,0),FALSE))/VLOOKUP('Cover page'!$B$6,Currecny_M!$A$1:$P$10,MATCH(Database!C3360,Currecny_M!$A$1:$P$1,0),FALSE)</f>
        <v>-9130.6630800000003</v>
      </c>
      <c r="N3360" s="6" t="str">
        <f>VLOOKUP(B3360,Master!$A$2:$C$11,3,FALSE)</f>
        <v>Euro</v>
      </c>
      <c r="O3360" s="6" t="str">
        <f>VLOOKUP(B3360,Master!$A$2:$C$11,2,FALSE)</f>
        <v>Europe</v>
      </c>
      <c r="Q3360" s="39" t="str">
        <f>VLOOKUP(D3360,GL_Master!$A$1:$D$80,2,FALSE)</f>
        <v>PL</v>
      </c>
      <c r="R3360" s="39" t="str">
        <f>VLOOKUP(D3360,GL_Master!$A$1:$D$80,3,FALSE)</f>
        <v>Revenue from Operations</v>
      </c>
      <c r="S3360" s="39" t="str">
        <f>VLOOKUP(D3360,GL_Master!$A$1:$D$80,4,FALSE)</f>
        <v>Contract revenue</v>
      </c>
    </row>
    <row r="3361" spans="1:19" x14ac:dyDescent="0.25">
      <c r="A3361" s="39" t="s">
        <v>262</v>
      </c>
      <c r="B3361" s="39" t="s">
        <v>239</v>
      </c>
      <c r="C3361" s="7">
        <v>44105</v>
      </c>
      <c r="D3361" s="39" t="s">
        <v>134</v>
      </c>
      <c r="E3361" s="39">
        <v>-859</v>
      </c>
      <c r="F3361" s="82">
        <f t="shared" si="156"/>
        <v>-0.85899999999999999</v>
      </c>
      <c r="G3361" s="39">
        <f>VLOOKUP(N3361,Currecny_M!$A$1:$P$10,2,FALSE)</f>
        <v>83</v>
      </c>
      <c r="H3361" s="39">
        <f>MATCH(C3361,Currecny_M!$A$1:$P$1,0)</f>
        <v>8</v>
      </c>
      <c r="I3361" s="39">
        <f>VLOOKUP(N3361,Currecny_M!$A$1:$P$10,MATCH(Database!C3361,Currecny_M!$A$1:$P$1,0),FALSE)</f>
        <v>88.11</v>
      </c>
      <c r="J3361" s="82">
        <f t="shared" si="157"/>
        <v>-75.686489999999992</v>
      </c>
      <c r="K3361" s="39">
        <f>VLOOKUP('Cover page'!$B$6,Currecny_M!$A$1:$P$10,MATCH(Database!C3361,Currecny_M!$A$1:$P$1,0),FALSE)</f>
        <v>1</v>
      </c>
      <c r="L3361" s="82">
        <f t="shared" si="158"/>
        <v>-75.686489999999992</v>
      </c>
      <c r="M3361" s="82">
        <f>((E3361/$F$1)*VLOOKUP(N3361,Currecny_M!$A$1:$P$10,MATCH(Database!C3361,Currecny_M!$A$1:$P$1,0),FALSE))/VLOOKUP('Cover page'!$B$6,Currecny_M!$A$1:$P$10,MATCH(Database!C3361,Currecny_M!$A$1:$P$1,0),FALSE)</f>
        <v>-75.686489999999992</v>
      </c>
      <c r="N3361" s="6" t="str">
        <f>VLOOKUP(B3361,Master!$A$2:$C$11,3,FALSE)</f>
        <v>Euro</v>
      </c>
      <c r="O3361" s="6" t="str">
        <f>VLOOKUP(B3361,Master!$A$2:$C$11,2,FALSE)</f>
        <v>Europe</v>
      </c>
      <c r="Q3361" s="39" t="str">
        <f>VLOOKUP(D3361,GL_Master!$A$1:$D$80,2,FALSE)</f>
        <v>PL</v>
      </c>
      <c r="R3361" s="39" t="str">
        <f>VLOOKUP(D3361,GL_Master!$A$1:$D$80,3,FALSE)</f>
        <v>Other Income</v>
      </c>
      <c r="S3361" s="39" t="str">
        <f>VLOOKUP(D3361,GL_Master!$A$1:$D$80,4,FALSE)</f>
        <v>Other Income</v>
      </c>
    </row>
    <row r="3362" spans="1:19" x14ac:dyDescent="0.25">
      <c r="A3362" s="39" t="s">
        <v>262</v>
      </c>
      <c r="B3362" s="39" t="s">
        <v>239</v>
      </c>
      <c r="C3362" s="7">
        <v>44105</v>
      </c>
      <c r="D3362" s="39" t="s">
        <v>86</v>
      </c>
      <c r="E3362" s="39">
        <v>52</v>
      </c>
      <c r="F3362" s="82">
        <f t="shared" si="156"/>
        <v>5.1999999999999998E-2</v>
      </c>
      <c r="G3362" s="39">
        <f>VLOOKUP(N3362,Currecny_M!$A$1:$P$10,2,FALSE)</f>
        <v>83</v>
      </c>
      <c r="H3362" s="39">
        <f>MATCH(C3362,Currecny_M!$A$1:$P$1,0)</f>
        <v>8</v>
      </c>
      <c r="I3362" s="39">
        <f>VLOOKUP(N3362,Currecny_M!$A$1:$P$10,MATCH(Database!C3362,Currecny_M!$A$1:$P$1,0),FALSE)</f>
        <v>88.11</v>
      </c>
      <c r="J3362" s="82">
        <f t="shared" si="157"/>
        <v>4.5817199999999998</v>
      </c>
      <c r="K3362" s="39">
        <f>VLOOKUP('Cover page'!$B$6,Currecny_M!$A$1:$P$10,MATCH(Database!C3362,Currecny_M!$A$1:$P$1,0),FALSE)</f>
        <v>1</v>
      </c>
      <c r="L3362" s="82">
        <f t="shared" si="158"/>
        <v>4.5817199999999998</v>
      </c>
      <c r="M3362" s="82">
        <f>((E3362/$F$1)*VLOOKUP(N3362,Currecny_M!$A$1:$P$10,MATCH(Database!C3362,Currecny_M!$A$1:$P$1,0),FALSE))/VLOOKUP('Cover page'!$B$6,Currecny_M!$A$1:$P$10,MATCH(Database!C3362,Currecny_M!$A$1:$P$1,0),FALSE)</f>
        <v>4.5817199999999998</v>
      </c>
      <c r="N3362" s="6" t="str">
        <f>VLOOKUP(B3362,Master!$A$2:$C$11,3,FALSE)</f>
        <v>Euro</v>
      </c>
      <c r="O3362" s="6" t="str">
        <f>VLOOKUP(B3362,Master!$A$2:$C$11,2,FALSE)</f>
        <v>Europe</v>
      </c>
      <c r="Q3362" s="39" t="str">
        <f>VLOOKUP(D3362,GL_Master!$A$1:$D$80,2,FALSE)</f>
        <v>PL</v>
      </c>
      <c r="R3362" s="39" t="str">
        <f>VLOOKUP(D3362,GL_Master!$A$1:$D$80,3,FALSE)</f>
        <v>COGS</v>
      </c>
      <c r="S3362" s="39" t="str">
        <f>VLOOKUP(D3362,GL_Master!$A$1:$D$80,4,FALSE)</f>
        <v>Purchase of other traded goods</v>
      </c>
    </row>
    <row r="3363" spans="1:19" x14ac:dyDescent="0.25">
      <c r="A3363" s="39" t="s">
        <v>262</v>
      </c>
      <c r="B3363" s="39" t="s">
        <v>239</v>
      </c>
      <c r="C3363" s="7">
        <v>44105</v>
      </c>
      <c r="D3363" s="39" t="s">
        <v>87</v>
      </c>
      <c r="E3363" s="39">
        <v>26</v>
      </c>
      <c r="F3363" s="82">
        <f t="shared" si="156"/>
        <v>2.5999999999999999E-2</v>
      </c>
      <c r="G3363" s="39">
        <f>VLOOKUP(N3363,Currecny_M!$A$1:$P$10,2,FALSE)</f>
        <v>83</v>
      </c>
      <c r="H3363" s="39">
        <f>MATCH(C3363,Currecny_M!$A$1:$P$1,0)</f>
        <v>8</v>
      </c>
      <c r="I3363" s="39">
        <f>VLOOKUP(N3363,Currecny_M!$A$1:$P$10,MATCH(Database!C3363,Currecny_M!$A$1:$P$1,0),FALSE)</f>
        <v>88.11</v>
      </c>
      <c r="J3363" s="82">
        <f t="shared" si="157"/>
        <v>2.2908599999999999</v>
      </c>
      <c r="K3363" s="39">
        <f>VLOOKUP('Cover page'!$B$6,Currecny_M!$A$1:$P$10,MATCH(Database!C3363,Currecny_M!$A$1:$P$1,0),FALSE)</f>
        <v>1</v>
      </c>
      <c r="L3363" s="82">
        <f t="shared" si="158"/>
        <v>2.2908599999999999</v>
      </c>
      <c r="M3363" s="82">
        <f>((E3363/$F$1)*VLOOKUP(N3363,Currecny_M!$A$1:$P$10,MATCH(Database!C3363,Currecny_M!$A$1:$P$1,0),FALSE))/VLOOKUP('Cover page'!$B$6,Currecny_M!$A$1:$P$10,MATCH(Database!C3363,Currecny_M!$A$1:$P$1,0),FALSE)</f>
        <v>2.2908599999999999</v>
      </c>
      <c r="N3363" s="6" t="str">
        <f>VLOOKUP(B3363,Master!$A$2:$C$11,3,FALSE)</f>
        <v>Euro</v>
      </c>
      <c r="O3363" s="6" t="str">
        <f>VLOOKUP(B3363,Master!$A$2:$C$11,2,FALSE)</f>
        <v>Europe</v>
      </c>
      <c r="Q3363" s="39" t="str">
        <f>VLOOKUP(D3363,GL_Master!$A$1:$D$80,2,FALSE)</f>
        <v>PL</v>
      </c>
      <c r="R3363" s="39" t="str">
        <f>VLOOKUP(D3363,GL_Master!$A$1:$D$80,3,FALSE)</f>
        <v>COGS</v>
      </c>
      <c r="S3363" s="39" t="str">
        <f>VLOOKUP(D3363,GL_Master!$A$1:$D$80,4,FALSE)</f>
        <v>Civil, Installation, Commissioning and Other miscellaneous expenses</v>
      </c>
    </row>
    <row r="3364" spans="1:19" x14ac:dyDescent="0.25">
      <c r="A3364" s="39" t="s">
        <v>262</v>
      </c>
      <c r="B3364" s="39" t="s">
        <v>239</v>
      </c>
      <c r="C3364" s="7">
        <v>44105</v>
      </c>
      <c r="D3364" s="39" t="s">
        <v>88</v>
      </c>
      <c r="E3364" s="39">
        <v>74</v>
      </c>
      <c r="F3364" s="82">
        <f t="shared" si="156"/>
        <v>7.3999999999999996E-2</v>
      </c>
      <c r="G3364" s="39">
        <f>VLOOKUP(N3364,Currecny_M!$A$1:$P$10,2,FALSE)</f>
        <v>83</v>
      </c>
      <c r="H3364" s="39">
        <f>MATCH(C3364,Currecny_M!$A$1:$P$1,0)</f>
        <v>8</v>
      </c>
      <c r="I3364" s="39">
        <f>VLOOKUP(N3364,Currecny_M!$A$1:$P$10,MATCH(Database!C3364,Currecny_M!$A$1:$P$1,0),FALSE)</f>
        <v>88.11</v>
      </c>
      <c r="J3364" s="82">
        <f t="shared" si="157"/>
        <v>6.5201399999999996</v>
      </c>
      <c r="K3364" s="39">
        <f>VLOOKUP('Cover page'!$B$6,Currecny_M!$A$1:$P$10,MATCH(Database!C3364,Currecny_M!$A$1:$P$1,0),FALSE)</f>
        <v>1</v>
      </c>
      <c r="L3364" s="82">
        <f t="shared" si="158"/>
        <v>6.5201399999999996</v>
      </c>
      <c r="M3364" s="82">
        <f>((E3364/$F$1)*VLOOKUP(N3364,Currecny_M!$A$1:$P$10,MATCH(Database!C3364,Currecny_M!$A$1:$P$1,0),FALSE))/VLOOKUP('Cover page'!$B$6,Currecny_M!$A$1:$P$10,MATCH(Database!C3364,Currecny_M!$A$1:$P$1,0),FALSE)</f>
        <v>6.5201399999999996</v>
      </c>
      <c r="N3364" s="6" t="str">
        <f>VLOOKUP(B3364,Master!$A$2:$C$11,3,FALSE)</f>
        <v>Euro</v>
      </c>
      <c r="O3364" s="6" t="str">
        <f>VLOOKUP(B3364,Master!$A$2:$C$11,2,FALSE)</f>
        <v>Europe</v>
      </c>
      <c r="Q3364" s="39" t="str">
        <f>VLOOKUP(D3364,GL_Master!$A$1:$D$80,2,FALSE)</f>
        <v>PL</v>
      </c>
      <c r="R3364" s="39" t="str">
        <f>VLOOKUP(D3364,GL_Master!$A$1:$D$80,3,FALSE)</f>
        <v>COGS</v>
      </c>
      <c r="S3364" s="39" t="str">
        <f>VLOOKUP(D3364,GL_Master!$A$1:$D$80,4,FALSE)</f>
        <v>Civil, Installation, Commissioning and Other miscellaneous expenses</v>
      </c>
    </row>
    <row r="3365" spans="1:19" x14ac:dyDescent="0.25">
      <c r="A3365" s="39" t="s">
        <v>262</v>
      </c>
      <c r="B3365" s="39" t="s">
        <v>239</v>
      </c>
      <c r="C3365" s="7">
        <v>44105</v>
      </c>
      <c r="D3365" s="39" t="s">
        <v>89</v>
      </c>
      <c r="E3365" s="39">
        <v>159</v>
      </c>
      <c r="F3365" s="82">
        <f t="shared" si="156"/>
        <v>0.159</v>
      </c>
      <c r="G3365" s="39">
        <f>VLOOKUP(N3365,Currecny_M!$A$1:$P$10,2,FALSE)</f>
        <v>83</v>
      </c>
      <c r="H3365" s="39">
        <f>MATCH(C3365,Currecny_M!$A$1:$P$1,0)</f>
        <v>8</v>
      </c>
      <c r="I3365" s="39">
        <f>VLOOKUP(N3365,Currecny_M!$A$1:$P$10,MATCH(Database!C3365,Currecny_M!$A$1:$P$1,0),FALSE)</f>
        <v>88.11</v>
      </c>
      <c r="J3365" s="82">
        <f t="shared" si="157"/>
        <v>14.00949</v>
      </c>
      <c r="K3365" s="39">
        <f>VLOOKUP('Cover page'!$B$6,Currecny_M!$A$1:$P$10,MATCH(Database!C3365,Currecny_M!$A$1:$P$1,0),FALSE)</f>
        <v>1</v>
      </c>
      <c r="L3365" s="82">
        <f t="shared" si="158"/>
        <v>14.00949</v>
      </c>
      <c r="M3365" s="82">
        <f>((E3365/$F$1)*VLOOKUP(N3365,Currecny_M!$A$1:$P$10,MATCH(Database!C3365,Currecny_M!$A$1:$P$1,0),FALSE))/VLOOKUP('Cover page'!$B$6,Currecny_M!$A$1:$P$10,MATCH(Database!C3365,Currecny_M!$A$1:$P$1,0),FALSE)</f>
        <v>14.00949</v>
      </c>
      <c r="N3365" s="6" t="str">
        <f>VLOOKUP(B3365,Master!$A$2:$C$11,3,FALSE)</f>
        <v>Euro</v>
      </c>
      <c r="O3365" s="6" t="str">
        <f>VLOOKUP(B3365,Master!$A$2:$C$11,2,FALSE)</f>
        <v>Europe</v>
      </c>
      <c r="Q3365" s="39" t="str">
        <f>VLOOKUP(D3365,GL_Master!$A$1:$D$80,2,FALSE)</f>
        <v>PL</v>
      </c>
      <c r="R3365" s="39" t="str">
        <f>VLOOKUP(D3365,GL_Master!$A$1:$D$80,3,FALSE)</f>
        <v>COGS</v>
      </c>
      <c r="S3365" s="39" t="str">
        <f>VLOOKUP(D3365,GL_Master!$A$1:$D$80,4,FALSE)</f>
        <v>project Expenses</v>
      </c>
    </row>
    <row r="3366" spans="1:19" x14ac:dyDescent="0.25">
      <c r="A3366" s="39" t="s">
        <v>262</v>
      </c>
      <c r="B3366" s="39" t="s">
        <v>239</v>
      </c>
      <c r="C3366" s="7">
        <v>44105</v>
      </c>
      <c r="D3366" s="39" t="s">
        <v>90</v>
      </c>
      <c r="E3366" s="39">
        <v>53</v>
      </c>
      <c r="F3366" s="82">
        <f t="shared" si="156"/>
        <v>5.2999999999999999E-2</v>
      </c>
      <c r="G3366" s="39">
        <f>VLOOKUP(N3366,Currecny_M!$A$1:$P$10,2,FALSE)</f>
        <v>83</v>
      </c>
      <c r="H3366" s="39">
        <f>MATCH(C3366,Currecny_M!$A$1:$P$1,0)</f>
        <v>8</v>
      </c>
      <c r="I3366" s="39">
        <f>VLOOKUP(N3366,Currecny_M!$A$1:$P$10,MATCH(Database!C3366,Currecny_M!$A$1:$P$1,0),FALSE)</f>
        <v>88.11</v>
      </c>
      <c r="J3366" s="82">
        <f t="shared" si="157"/>
        <v>4.6698300000000001</v>
      </c>
      <c r="K3366" s="39">
        <f>VLOOKUP('Cover page'!$B$6,Currecny_M!$A$1:$P$10,MATCH(Database!C3366,Currecny_M!$A$1:$P$1,0),FALSE)</f>
        <v>1</v>
      </c>
      <c r="L3366" s="82">
        <f t="shared" si="158"/>
        <v>4.6698300000000001</v>
      </c>
      <c r="M3366" s="82">
        <f>((E3366/$F$1)*VLOOKUP(N3366,Currecny_M!$A$1:$P$10,MATCH(Database!C3366,Currecny_M!$A$1:$P$1,0),FALSE))/VLOOKUP('Cover page'!$B$6,Currecny_M!$A$1:$P$10,MATCH(Database!C3366,Currecny_M!$A$1:$P$1,0),FALSE)</f>
        <v>4.6698300000000001</v>
      </c>
      <c r="N3366" s="6" t="str">
        <f>VLOOKUP(B3366,Master!$A$2:$C$11,3,FALSE)</f>
        <v>Euro</v>
      </c>
      <c r="O3366" s="6" t="str">
        <f>VLOOKUP(B3366,Master!$A$2:$C$11,2,FALSE)</f>
        <v>Europe</v>
      </c>
      <c r="Q3366" s="39" t="str">
        <f>VLOOKUP(D3366,GL_Master!$A$1:$D$80,2,FALSE)</f>
        <v>PL</v>
      </c>
      <c r="R3366" s="39" t="str">
        <f>VLOOKUP(D3366,GL_Master!$A$1:$D$80,3,FALSE)</f>
        <v>Office utility</v>
      </c>
      <c r="S3366" s="39" t="str">
        <f>VLOOKUP(D3366,GL_Master!$A$1:$D$80,4,FALSE)</f>
        <v>Electricity Expenses</v>
      </c>
    </row>
    <row r="3367" spans="1:19" x14ac:dyDescent="0.25">
      <c r="A3367" s="39" t="s">
        <v>262</v>
      </c>
      <c r="B3367" s="39" t="s">
        <v>239</v>
      </c>
      <c r="C3367" s="7">
        <v>44105</v>
      </c>
      <c r="D3367" s="39" t="s">
        <v>91</v>
      </c>
      <c r="E3367" s="39">
        <v>105</v>
      </c>
      <c r="F3367" s="82">
        <f t="shared" si="156"/>
        <v>0.105</v>
      </c>
      <c r="G3367" s="39">
        <f>VLOOKUP(N3367,Currecny_M!$A$1:$P$10,2,FALSE)</f>
        <v>83</v>
      </c>
      <c r="H3367" s="39">
        <f>MATCH(C3367,Currecny_M!$A$1:$P$1,0)</f>
        <v>8</v>
      </c>
      <c r="I3367" s="39">
        <f>VLOOKUP(N3367,Currecny_M!$A$1:$P$10,MATCH(Database!C3367,Currecny_M!$A$1:$P$1,0),FALSE)</f>
        <v>88.11</v>
      </c>
      <c r="J3367" s="82">
        <f t="shared" si="157"/>
        <v>9.2515499999999999</v>
      </c>
      <c r="K3367" s="39">
        <f>VLOOKUP('Cover page'!$B$6,Currecny_M!$A$1:$P$10,MATCH(Database!C3367,Currecny_M!$A$1:$P$1,0),FALSE)</f>
        <v>1</v>
      </c>
      <c r="L3367" s="82">
        <f t="shared" si="158"/>
        <v>9.2515499999999999</v>
      </c>
      <c r="M3367" s="82">
        <f>((E3367/$F$1)*VLOOKUP(N3367,Currecny_M!$A$1:$P$10,MATCH(Database!C3367,Currecny_M!$A$1:$P$1,0),FALSE))/VLOOKUP('Cover page'!$B$6,Currecny_M!$A$1:$P$10,MATCH(Database!C3367,Currecny_M!$A$1:$P$1,0),FALSE)</f>
        <v>9.2515499999999999</v>
      </c>
      <c r="N3367" s="6" t="str">
        <f>VLOOKUP(B3367,Master!$A$2:$C$11,3,FALSE)</f>
        <v>Euro</v>
      </c>
      <c r="O3367" s="6" t="str">
        <f>VLOOKUP(B3367,Master!$A$2:$C$11,2,FALSE)</f>
        <v>Europe</v>
      </c>
      <c r="Q3367" s="39" t="str">
        <f>VLOOKUP(D3367,GL_Master!$A$1:$D$80,2,FALSE)</f>
        <v>PL</v>
      </c>
      <c r="R3367" s="39" t="str">
        <f>VLOOKUP(D3367,GL_Master!$A$1:$D$80,3,FALSE)</f>
        <v>Misc. expenses</v>
      </c>
      <c r="S3367" s="39" t="str">
        <f>VLOOKUP(D3367,GL_Master!$A$1:$D$80,4,FALSE)</f>
        <v>Repair &amp; Maintenance</v>
      </c>
    </row>
    <row r="3368" spans="1:19" x14ac:dyDescent="0.25">
      <c r="A3368" s="39" t="s">
        <v>262</v>
      </c>
      <c r="B3368" s="39" t="s">
        <v>239</v>
      </c>
      <c r="C3368" s="7">
        <v>44105</v>
      </c>
      <c r="D3368" s="39" t="s">
        <v>92</v>
      </c>
      <c r="E3368" s="39">
        <v>78</v>
      </c>
      <c r="F3368" s="82">
        <f t="shared" si="156"/>
        <v>7.8E-2</v>
      </c>
      <c r="G3368" s="39">
        <f>VLOOKUP(N3368,Currecny_M!$A$1:$P$10,2,FALSE)</f>
        <v>83</v>
      </c>
      <c r="H3368" s="39">
        <f>MATCH(C3368,Currecny_M!$A$1:$P$1,0)</f>
        <v>8</v>
      </c>
      <c r="I3368" s="39">
        <f>VLOOKUP(N3368,Currecny_M!$A$1:$P$10,MATCH(Database!C3368,Currecny_M!$A$1:$P$1,0),FALSE)</f>
        <v>88.11</v>
      </c>
      <c r="J3368" s="82">
        <f t="shared" si="157"/>
        <v>6.8725800000000001</v>
      </c>
      <c r="K3368" s="39">
        <f>VLOOKUP('Cover page'!$B$6,Currecny_M!$A$1:$P$10,MATCH(Database!C3368,Currecny_M!$A$1:$P$1,0),FALSE)</f>
        <v>1</v>
      </c>
      <c r="L3368" s="82">
        <f t="shared" si="158"/>
        <v>6.8725800000000001</v>
      </c>
      <c r="M3368" s="82">
        <f>((E3368/$F$1)*VLOOKUP(N3368,Currecny_M!$A$1:$P$10,MATCH(Database!C3368,Currecny_M!$A$1:$P$1,0),FALSE))/VLOOKUP('Cover page'!$B$6,Currecny_M!$A$1:$P$10,MATCH(Database!C3368,Currecny_M!$A$1:$P$1,0),FALSE)</f>
        <v>6.8725800000000001</v>
      </c>
      <c r="N3368" s="6" t="str">
        <f>VLOOKUP(B3368,Master!$A$2:$C$11,3,FALSE)</f>
        <v>Euro</v>
      </c>
      <c r="O3368" s="6" t="str">
        <f>VLOOKUP(B3368,Master!$A$2:$C$11,2,FALSE)</f>
        <v>Europe</v>
      </c>
      <c r="Q3368" s="39" t="str">
        <f>VLOOKUP(D3368,GL_Master!$A$1:$D$80,2,FALSE)</f>
        <v>PL</v>
      </c>
      <c r="R3368" s="39" t="str">
        <f>VLOOKUP(D3368,GL_Master!$A$1:$D$80,3,FALSE)</f>
        <v>Misc. expenses</v>
      </c>
      <c r="S3368" s="39" t="str">
        <f>VLOOKUP(D3368,GL_Master!$A$1:$D$80,4,FALSE)</f>
        <v>Repair &amp; Maintenance</v>
      </c>
    </row>
    <row r="3369" spans="1:19" x14ac:dyDescent="0.25">
      <c r="A3369" s="39" t="s">
        <v>262</v>
      </c>
      <c r="B3369" s="39" t="s">
        <v>239</v>
      </c>
      <c r="C3369" s="7">
        <v>44105</v>
      </c>
      <c r="D3369" s="39" t="s">
        <v>93</v>
      </c>
      <c r="E3369" s="39">
        <v>860</v>
      </c>
      <c r="F3369" s="82">
        <f t="shared" si="156"/>
        <v>0.86</v>
      </c>
      <c r="G3369" s="39">
        <f>VLOOKUP(N3369,Currecny_M!$A$1:$P$10,2,FALSE)</f>
        <v>83</v>
      </c>
      <c r="H3369" s="39">
        <f>MATCH(C3369,Currecny_M!$A$1:$P$1,0)</f>
        <v>8</v>
      </c>
      <c r="I3369" s="39">
        <f>VLOOKUP(N3369,Currecny_M!$A$1:$P$10,MATCH(Database!C3369,Currecny_M!$A$1:$P$1,0),FALSE)</f>
        <v>88.11</v>
      </c>
      <c r="J3369" s="82">
        <f t="shared" si="157"/>
        <v>75.774599999999992</v>
      </c>
      <c r="K3369" s="39">
        <f>VLOOKUP('Cover page'!$B$6,Currecny_M!$A$1:$P$10,MATCH(Database!C3369,Currecny_M!$A$1:$P$1,0),FALSE)</f>
        <v>1</v>
      </c>
      <c r="L3369" s="82">
        <f t="shared" si="158"/>
        <v>75.774599999999992</v>
      </c>
      <c r="M3369" s="82">
        <f>((E3369/$F$1)*VLOOKUP(N3369,Currecny_M!$A$1:$P$10,MATCH(Database!C3369,Currecny_M!$A$1:$P$1,0),FALSE))/VLOOKUP('Cover page'!$B$6,Currecny_M!$A$1:$P$10,MATCH(Database!C3369,Currecny_M!$A$1:$P$1,0),FALSE)</f>
        <v>75.774599999999992</v>
      </c>
      <c r="N3369" s="6" t="str">
        <f>VLOOKUP(B3369,Master!$A$2:$C$11,3,FALSE)</f>
        <v>Euro</v>
      </c>
      <c r="O3369" s="6" t="str">
        <f>VLOOKUP(B3369,Master!$A$2:$C$11,2,FALSE)</f>
        <v>Europe</v>
      </c>
      <c r="Q3369" s="39" t="str">
        <f>VLOOKUP(D3369,GL_Master!$A$1:$D$80,2,FALSE)</f>
        <v>PL</v>
      </c>
      <c r="R3369" s="39" t="str">
        <f>VLOOKUP(D3369,GL_Master!$A$1:$D$80,3,FALSE)</f>
        <v>Salary wages &amp; benefits</v>
      </c>
      <c r="S3369" s="39" t="str">
        <f>VLOOKUP(D3369,GL_Master!$A$1:$D$80,4,FALSE)</f>
        <v>Employee benefits expense</v>
      </c>
    </row>
    <row r="3370" spans="1:19" x14ac:dyDescent="0.25">
      <c r="A3370" s="39" t="s">
        <v>262</v>
      </c>
      <c r="B3370" s="39" t="s">
        <v>239</v>
      </c>
      <c r="C3370" s="7">
        <v>44105</v>
      </c>
      <c r="D3370" s="39" t="s">
        <v>33</v>
      </c>
      <c r="E3370" s="39">
        <v>25</v>
      </c>
      <c r="F3370" s="82">
        <f t="shared" si="156"/>
        <v>2.5000000000000001E-2</v>
      </c>
      <c r="G3370" s="39">
        <f>VLOOKUP(N3370,Currecny_M!$A$1:$P$10,2,FALSE)</f>
        <v>83</v>
      </c>
      <c r="H3370" s="39">
        <f>MATCH(C3370,Currecny_M!$A$1:$P$1,0)</f>
        <v>8</v>
      </c>
      <c r="I3370" s="39">
        <f>VLOOKUP(N3370,Currecny_M!$A$1:$P$10,MATCH(Database!C3370,Currecny_M!$A$1:$P$1,0),FALSE)</f>
        <v>88.11</v>
      </c>
      <c r="J3370" s="82">
        <f t="shared" si="157"/>
        <v>2.20275</v>
      </c>
      <c r="K3370" s="39">
        <f>VLOOKUP('Cover page'!$B$6,Currecny_M!$A$1:$P$10,MATCH(Database!C3370,Currecny_M!$A$1:$P$1,0),FALSE)</f>
        <v>1</v>
      </c>
      <c r="L3370" s="82">
        <f t="shared" si="158"/>
        <v>2.20275</v>
      </c>
      <c r="M3370" s="82">
        <f>((E3370/$F$1)*VLOOKUP(N3370,Currecny_M!$A$1:$P$10,MATCH(Database!C3370,Currecny_M!$A$1:$P$1,0),FALSE))/VLOOKUP('Cover page'!$B$6,Currecny_M!$A$1:$P$10,MATCH(Database!C3370,Currecny_M!$A$1:$P$1,0),FALSE)</f>
        <v>2.20275</v>
      </c>
      <c r="N3370" s="6" t="str">
        <f>VLOOKUP(B3370,Master!$A$2:$C$11,3,FALSE)</f>
        <v>Euro</v>
      </c>
      <c r="O3370" s="6" t="str">
        <f>VLOOKUP(B3370,Master!$A$2:$C$11,2,FALSE)</f>
        <v>Europe</v>
      </c>
      <c r="Q3370" s="39" t="str">
        <f>VLOOKUP(D3370,GL_Master!$A$1:$D$80,2,FALSE)</f>
        <v>PL</v>
      </c>
      <c r="R3370" s="39" t="str">
        <f>VLOOKUP(D3370,GL_Master!$A$1:$D$80,3,FALSE)</f>
        <v>Staff welfare expenses</v>
      </c>
      <c r="S3370" s="39" t="str">
        <f>VLOOKUP(D3370,GL_Master!$A$1:$D$80,4,FALSE)</f>
        <v>Other staff welfare</v>
      </c>
    </row>
    <row r="3371" spans="1:19" x14ac:dyDescent="0.25">
      <c r="A3371" s="39" t="s">
        <v>262</v>
      </c>
      <c r="B3371" s="39" t="s">
        <v>239</v>
      </c>
      <c r="C3371" s="7">
        <v>44105</v>
      </c>
      <c r="D3371" s="39" t="s">
        <v>94</v>
      </c>
      <c r="E3371" s="39">
        <v>152</v>
      </c>
      <c r="F3371" s="82">
        <f t="shared" si="156"/>
        <v>0.152</v>
      </c>
      <c r="G3371" s="39">
        <f>VLOOKUP(N3371,Currecny_M!$A$1:$P$10,2,FALSE)</f>
        <v>83</v>
      </c>
      <c r="H3371" s="39">
        <f>MATCH(C3371,Currecny_M!$A$1:$P$1,0)</f>
        <v>8</v>
      </c>
      <c r="I3371" s="39">
        <f>VLOOKUP(N3371,Currecny_M!$A$1:$P$10,MATCH(Database!C3371,Currecny_M!$A$1:$P$1,0),FALSE)</f>
        <v>88.11</v>
      </c>
      <c r="J3371" s="82">
        <f t="shared" si="157"/>
        <v>13.392719999999999</v>
      </c>
      <c r="K3371" s="39">
        <f>VLOOKUP('Cover page'!$B$6,Currecny_M!$A$1:$P$10,MATCH(Database!C3371,Currecny_M!$A$1:$P$1,0),FALSE)</f>
        <v>1</v>
      </c>
      <c r="L3371" s="82">
        <f t="shared" si="158"/>
        <v>13.392719999999999</v>
      </c>
      <c r="M3371" s="82">
        <f>((E3371/$F$1)*VLOOKUP(N3371,Currecny_M!$A$1:$P$10,MATCH(Database!C3371,Currecny_M!$A$1:$P$1,0),FALSE))/VLOOKUP('Cover page'!$B$6,Currecny_M!$A$1:$P$10,MATCH(Database!C3371,Currecny_M!$A$1:$P$1,0),FALSE)</f>
        <v>13.392719999999999</v>
      </c>
      <c r="N3371" s="6" t="str">
        <f>VLOOKUP(B3371,Master!$A$2:$C$11,3,FALSE)</f>
        <v>Euro</v>
      </c>
      <c r="O3371" s="6" t="str">
        <f>VLOOKUP(B3371,Master!$A$2:$C$11,2,FALSE)</f>
        <v>Europe</v>
      </c>
      <c r="Q3371" s="39" t="str">
        <f>VLOOKUP(D3371,GL_Master!$A$1:$D$80,2,FALSE)</f>
        <v>PL</v>
      </c>
      <c r="R3371" s="39" t="str">
        <f>VLOOKUP(D3371,GL_Master!$A$1:$D$80,3,FALSE)</f>
        <v xml:space="preserve">Gratuity expenses </v>
      </c>
      <c r="S3371" s="39" t="str">
        <f>VLOOKUP(D3371,GL_Master!$A$1:$D$80,4,FALSE)</f>
        <v>Gratuity</v>
      </c>
    </row>
    <row r="3372" spans="1:19" x14ac:dyDescent="0.25">
      <c r="A3372" s="39" t="s">
        <v>262</v>
      </c>
      <c r="B3372" s="39" t="s">
        <v>239</v>
      </c>
      <c r="C3372" s="7">
        <v>44105</v>
      </c>
      <c r="D3372" s="39" t="s">
        <v>95</v>
      </c>
      <c r="E3372" s="39">
        <v>49</v>
      </c>
      <c r="F3372" s="82">
        <f t="shared" si="156"/>
        <v>4.9000000000000002E-2</v>
      </c>
      <c r="G3372" s="39">
        <f>VLOOKUP(N3372,Currecny_M!$A$1:$P$10,2,FALSE)</f>
        <v>83</v>
      </c>
      <c r="H3372" s="39">
        <f>MATCH(C3372,Currecny_M!$A$1:$P$1,0)</f>
        <v>8</v>
      </c>
      <c r="I3372" s="39">
        <f>VLOOKUP(N3372,Currecny_M!$A$1:$P$10,MATCH(Database!C3372,Currecny_M!$A$1:$P$1,0),FALSE)</f>
        <v>88.11</v>
      </c>
      <c r="J3372" s="82">
        <f t="shared" si="157"/>
        <v>4.3173900000000005</v>
      </c>
      <c r="K3372" s="39">
        <f>VLOOKUP('Cover page'!$B$6,Currecny_M!$A$1:$P$10,MATCH(Database!C3372,Currecny_M!$A$1:$P$1,0),FALSE)</f>
        <v>1</v>
      </c>
      <c r="L3372" s="82">
        <f t="shared" si="158"/>
        <v>4.3173900000000005</v>
      </c>
      <c r="M3372" s="82">
        <f>((E3372/$F$1)*VLOOKUP(N3372,Currecny_M!$A$1:$P$10,MATCH(Database!C3372,Currecny_M!$A$1:$P$1,0),FALSE))/VLOOKUP('Cover page'!$B$6,Currecny_M!$A$1:$P$10,MATCH(Database!C3372,Currecny_M!$A$1:$P$1,0),FALSE)</f>
        <v>4.3173900000000005</v>
      </c>
      <c r="N3372" s="6" t="str">
        <f>VLOOKUP(B3372,Master!$A$2:$C$11,3,FALSE)</f>
        <v>Euro</v>
      </c>
      <c r="O3372" s="6" t="str">
        <f>VLOOKUP(B3372,Master!$A$2:$C$11,2,FALSE)</f>
        <v>Europe</v>
      </c>
      <c r="Q3372" s="39" t="str">
        <f>VLOOKUP(D3372,GL_Master!$A$1:$D$80,2,FALSE)</f>
        <v>PL</v>
      </c>
      <c r="R3372" s="39" t="str">
        <f>VLOOKUP(D3372,GL_Master!$A$1:$D$80,3,FALSE)</f>
        <v>Salary wages &amp; benefits</v>
      </c>
      <c r="S3372" s="39" t="str">
        <f>VLOOKUP(D3372,GL_Master!$A$1:$D$80,4,FALSE)</f>
        <v>Employee benefits expense</v>
      </c>
    </row>
    <row r="3373" spans="1:19" x14ac:dyDescent="0.25">
      <c r="A3373" s="39" t="s">
        <v>262</v>
      </c>
      <c r="B3373" s="39" t="s">
        <v>239</v>
      </c>
      <c r="C3373" s="7">
        <v>44105</v>
      </c>
      <c r="D3373" s="39" t="s">
        <v>96</v>
      </c>
      <c r="E3373" s="39">
        <v>438</v>
      </c>
      <c r="F3373" s="82">
        <f t="shared" si="156"/>
        <v>0.438</v>
      </c>
      <c r="G3373" s="39">
        <f>VLOOKUP(N3373,Currecny_M!$A$1:$P$10,2,FALSE)</f>
        <v>83</v>
      </c>
      <c r="H3373" s="39">
        <f>MATCH(C3373,Currecny_M!$A$1:$P$1,0)</f>
        <v>8</v>
      </c>
      <c r="I3373" s="39">
        <f>VLOOKUP(N3373,Currecny_M!$A$1:$P$10,MATCH(Database!C3373,Currecny_M!$A$1:$P$1,0),FALSE)</f>
        <v>88.11</v>
      </c>
      <c r="J3373" s="82">
        <f t="shared" si="157"/>
        <v>38.592179999999999</v>
      </c>
      <c r="K3373" s="39">
        <f>VLOOKUP('Cover page'!$B$6,Currecny_M!$A$1:$P$10,MATCH(Database!C3373,Currecny_M!$A$1:$P$1,0),FALSE)</f>
        <v>1</v>
      </c>
      <c r="L3373" s="82">
        <f t="shared" si="158"/>
        <v>38.592179999999999</v>
      </c>
      <c r="M3373" s="82">
        <f>((E3373/$F$1)*VLOOKUP(N3373,Currecny_M!$A$1:$P$10,MATCH(Database!C3373,Currecny_M!$A$1:$P$1,0),FALSE))/VLOOKUP('Cover page'!$B$6,Currecny_M!$A$1:$P$10,MATCH(Database!C3373,Currecny_M!$A$1:$P$1,0),FALSE)</f>
        <v>38.592179999999999</v>
      </c>
      <c r="N3373" s="6" t="str">
        <f>VLOOKUP(B3373,Master!$A$2:$C$11,3,FALSE)</f>
        <v>Euro</v>
      </c>
      <c r="O3373" s="6" t="str">
        <f>VLOOKUP(B3373,Master!$A$2:$C$11,2,FALSE)</f>
        <v>Europe</v>
      </c>
      <c r="Q3373" s="39" t="str">
        <f>VLOOKUP(D3373,GL_Master!$A$1:$D$80,2,FALSE)</f>
        <v>PL</v>
      </c>
      <c r="R3373" s="39" t="str">
        <f>VLOOKUP(D3373,GL_Master!$A$1:$D$80,3,FALSE)</f>
        <v>Salary wages &amp; benefits</v>
      </c>
      <c r="S3373" s="39" t="str">
        <f>VLOOKUP(D3373,GL_Master!$A$1:$D$80,4,FALSE)</f>
        <v>Employee benefits expense</v>
      </c>
    </row>
    <row r="3374" spans="1:19" x14ac:dyDescent="0.25">
      <c r="A3374" s="39" t="s">
        <v>262</v>
      </c>
      <c r="B3374" s="39" t="s">
        <v>239</v>
      </c>
      <c r="C3374" s="7">
        <v>44105</v>
      </c>
      <c r="D3374" s="39" t="s">
        <v>97</v>
      </c>
      <c r="E3374" s="39">
        <v>26</v>
      </c>
      <c r="F3374" s="82">
        <f t="shared" si="156"/>
        <v>2.5999999999999999E-2</v>
      </c>
      <c r="G3374" s="39">
        <f>VLOOKUP(N3374,Currecny_M!$A$1:$P$10,2,FALSE)</f>
        <v>83</v>
      </c>
      <c r="H3374" s="39">
        <f>MATCH(C3374,Currecny_M!$A$1:$P$1,0)</f>
        <v>8</v>
      </c>
      <c r="I3374" s="39">
        <f>VLOOKUP(N3374,Currecny_M!$A$1:$P$10,MATCH(Database!C3374,Currecny_M!$A$1:$P$1,0),FALSE)</f>
        <v>88.11</v>
      </c>
      <c r="J3374" s="82">
        <f t="shared" si="157"/>
        <v>2.2908599999999999</v>
      </c>
      <c r="K3374" s="39">
        <f>VLOOKUP('Cover page'!$B$6,Currecny_M!$A$1:$P$10,MATCH(Database!C3374,Currecny_M!$A$1:$P$1,0),FALSE)</f>
        <v>1</v>
      </c>
      <c r="L3374" s="82">
        <f t="shared" si="158"/>
        <v>2.2908599999999999</v>
      </c>
      <c r="M3374" s="82">
        <f>((E3374/$F$1)*VLOOKUP(N3374,Currecny_M!$A$1:$P$10,MATCH(Database!C3374,Currecny_M!$A$1:$P$1,0),FALSE))/VLOOKUP('Cover page'!$B$6,Currecny_M!$A$1:$P$10,MATCH(Database!C3374,Currecny_M!$A$1:$P$1,0),FALSE)</f>
        <v>2.2908599999999999</v>
      </c>
      <c r="N3374" s="6" t="str">
        <f>VLOOKUP(B3374,Master!$A$2:$C$11,3,FALSE)</f>
        <v>Euro</v>
      </c>
      <c r="O3374" s="6" t="str">
        <f>VLOOKUP(B3374,Master!$A$2:$C$11,2,FALSE)</f>
        <v>Europe</v>
      </c>
      <c r="Q3374" s="39" t="str">
        <f>VLOOKUP(D3374,GL_Master!$A$1:$D$80,2,FALSE)</f>
        <v>PL</v>
      </c>
      <c r="R3374" s="39" t="str">
        <f>VLOOKUP(D3374,GL_Master!$A$1:$D$80,3,FALSE)</f>
        <v>Salary wages &amp; benefits</v>
      </c>
      <c r="S3374" s="39" t="str">
        <f>VLOOKUP(D3374,GL_Master!$A$1:$D$80,4,FALSE)</f>
        <v>Employee benefits expense</v>
      </c>
    </row>
    <row r="3375" spans="1:19" x14ac:dyDescent="0.25">
      <c r="A3375" s="39" t="s">
        <v>262</v>
      </c>
      <c r="B3375" s="39" t="s">
        <v>239</v>
      </c>
      <c r="C3375" s="7">
        <v>44105</v>
      </c>
      <c r="D3375" s="39" t="s">
        <v>98</v>
      </c>
      <c r="E3375" s="39">
        <v>50</v>
      </c>
      <c r="F3375" s="82">
        <f t="shared" si="156"/>
        <v>0.05</v>
      </c>
      <c r="G3375" s="39">
        <f>VLOOKUP(N3375,Currecny_M!$A$1:$P$10,2,FALSE)</f>
        <v>83</v>
      </c>
      <c r="H3375" s="39">
        <f>MATCH(C3375,Currecny_M!$A$1:$P$1,0)</f>
        <v>8</v>
      </c>
      <c r="I3375" s="39">
        <f>VLOOKUP(N3375,Currecny_M!$A$1:$P$10,MATCH(Database!C3375,Currecny_M!$A$1:$P$1,0),FALSE)</f>
        <v>88.11</v>
      </c>
      <c r="J3375" s="82">
        <f t="shared" si="157"/>
        <v>4.4055</v>
      </c>
      <c r="K3375" s="39">
        <f>VLOOKUP('Cover page'!$B$6,Currecny_M!$A$1:$P$10,MATCH(Database!C3375,Currecny_M!$A$1:$P$1,0),FALSE)</f>
        <v>1</v>
      </c>
      <c r="L3375" s="82">
        <f t="shared" si="158"/>
        <v>4.4055</v>
      </c>
      <c r="M3375" s="82">
        <f>((E3375/$F$1)*VLOOKUP(N3375,Currecny_M!$A$1:$P$10,MATCH(Database!C3375,Currecny_M!$A$1:$P$1,0),FALSE))/VLOOKUP('Cover page'!$B$6,Currecny_M!$A$1:$P$10,MATCH(Database!C3375,Currecny_M!$A$1:$P$1,0),FALSE)</f>
        <v>4.4055</v>
      </c>
      <c r="N3375" s="6" t="str">
        <f>VLOOKUP(B3375,Master!$A$2:$C$11,3,FALSE)</f>
        <v>Euro</v>
      </c>
      <c r="O3375" s="6" t="str">
        <f>VLOOKUP(B3375,Master!$A$2:$C$11,2,FALSE)</f>
        <v>Europe</v>
      </c>
      <c r="Q3375" s="39" t="str">
        <f>VLOOKUP(D3375,GL_Master!$A$1:$D$80,2,FALSE)</f>
        <v>PL</v>
      </c>
      <c r="R3375" s="39" t="str">
        <f>VLOOKUP(D3375,GL_Master!$A$1:$D$80,3,FALSE)</f>
        <v>Salary wages &amp; benefits</v>
      </c>
      <c r="S3375" s="39" t="str">
        <f>VLOOKUP(D3375,GL_Master!$A$1:$D$80,4,FALSE)</f>
        <v>Employee benefits expense</v>
      </c>
    </row>
    <row r="3376" spans="1:19" x14ac:dyDescent="0.25">
      <c r="A3376" s="39" t="s">
        <v>262</v>
      </c>
      <c r="B3376" s="39" t="s">
        <v>239</v>
      </c>
      <c r="C3376" s="7">
        <v>44105</v>
      </c>
      <c r="D3376" s="39" t="s">
        <v>99</v>
      </c>
      <c r="E3376" s="39">
        <v>26</v>
      </c>
      <c r="F3376" s="82">
        <f t="shared" si="156"/>
        <v>2.5999999999999999E-2</v>
      </c>
      <c r="G3376" s="39">
        <f>VLOOKUP(N3376,Currecny_M!$A$1:$P$10,2,FALSE)</f>
        <v>83</v>
      </c>
      <c r="H3376" s="39">
        <f>MATCH(C3376,Currecny_M!$A$1:$P$1,0)</f>
        <v>8</v>
      </c>
      <c r="I3376" s="39">
        <f>VLOOKUP(N3376,Currecny_M!$A$1:$P$10,MATCH(Database!C3376,Currecny_M!$A$1:$P$1,0),FALSE)</f>
        <v>88.11</v>
      </c>
      <c r="J3376" s="82">
        <f t="shared" si="157"/>
        <v>2.2908599999999999</v>
      </c>
      <c r="K3376" s="39">
        <f>VLOOKUP('Cover page'!$B$6,Currecny_M!$A$1:$P$10,MATCH(Database!C3376,Currecny_M!$A$1:$P$1,0),FALSE)</f>
        <v>1</v>
      </c>
      <c r="L3376" s="82">
        <f t="shared" si="158"/>
        <v>2.2908599999999999</v>
      </c>
      <c r="M3376" s="82">
        <f>((E3376/$F$1)*VLOOKUP(N3376,Currecny_M!$A$1:$P$10,MATCH(Database!C3376,Currecny_M!$A$1:$P$1,0),FALSE))/VLOOKUP('Cover page'!$B$6,Currecny_M!$A$1:$P$10,MATCH(Database!C3376,Currecny_M!$A$1:$P$1,0),FALSE)</f>
        <v>2.2908599999999999</v>
      </c>
      <c r="N3376" s="6" t="str">
        <f>VLOOKUP(B3376,Master!$A$2:$C$11,3,FALSE)</f>
        <v>Euro</v>
      </c>
      <c r="O3376" s="6" t="str">
        <f>VLOOKUP(B3376,Master!$A$2:$C$11,2,FALSE)</f>
        <v>Europe</v>
      </c>
      <c r="Q3376" s="39" t="str">
        <f>VLOOKUP(D3376,GL_Master!$A$1:$D$80,2,FALSE)</f>
        <v>PL</v>
      </c>
      <c r="R3376" s="39" t="str">
        <f>VLOOKUP(D3376,GL_Master!$A$1:$D$80,3,FALSE)</f>
        <v>Salary wages &amp; benefits</v>
      </c>
      <c r="S3376" s="39" t="str">
        <f>VLOOKUP(D3376,GL_Master!$A$1:$D$80,4,FALSE)</f>
        <v>Employee benefits expense</v>
      </c>
    </row>
    <row r="3377" spans="1:19" x14ac:dyDescent="0.25">
      <c r="A3377" s="39" t="s">
        <v>262</v>
      </c>
      <c r="B3377" s="39" t="s">
        <v>239</v>
      </c>
      <c r="C3377" s="7">
        <v>44105</v>
      </c>
      <c r="D3377" s="39" t="s">
        <v>100</v>
      </c>
      <c r="E3377" s="39">
        <v>174</v>
      </c>
      <c r="F3377" s="82">
        <f t="shared" si="156"/>
        <v>0.17399999999999999</v>
      </c>
      <c r="G3377" s="39">
        <f>VLOOKUP(N3377,Currecny_M!$A$1:$P$10,2,FALSE)</f>
        <v>83</v>
      </c>
      <c r="H3377" s="39">
        <f>MATCH(C3377,Currecny_M!$A$1:$P$1,0)</f>
        <v>8</v>
      </c>
      <c r="I3377" s="39">
        <f>VLOOKUP(N3377,Currecny_M!$A$1:$P$10,MATCH(Database!C3377,Currecny_M!$A$1:$P$1,0),FALSE)</f>
        <v>88.11</v>
      </c>
      <c r="J3377" s="82">
        <f t="shared" si="157"/>
        <v>15.33114</v>
      </c>
      <c r="K3377" s="39">
        <f>VLOOKUP('Cover page'!$B$6,Currecny_M!$A$1:$P$10,MATCH(Database!C3377,Currecny_M!$A$1:$P$1,0),FALSE)</f>
        <v>1</v>
      </c>
      <c r="L3377" s="82">
        <f t="shared" si="158"/>
        <v>15.33114</v>
      </c>
      <c r="M3377" s="82">
        <f>((E3377/$F$1)*VLOOKUP(N3377,Currecny_M!$A$1:$P$10,MATCH(Database!C3377,Currecny_M!$A$1:$P$1,0),FALSE))/VLOOKUP('Cover page'!$B$6,Currecny_M!$A$1:$P$10,MATCH(Database!C3377,Currecny_M!$A$1:$P$1,0),FALSE)</f>
        <v>15.33114</v>
      </c>
      <c r="N3377" s="6" t="str">
        <f>VLOOKUP(B3377,Master!$A$2:$C$11,3,FALSE)</f>
        <v>Euro</v>
      </c>
      <c r="O3377" s="6" t="str">
        <f>VLOOKUP(B3377,Master!$A$2:$C$11,2,FALSE)</f>
        <v>Europe</v>
      </c>
      <c r="Q3377" s="39" t="str">
        <f>VLOOKUP(D3377,GL_Master!$A$1:$D$80,2,FALSE)</f>
        <v>PL</v>
      </c>
      <c r="R3377" s="39" t="str">
        <f>VLOOKUP(D3377,GL_Master!$A$1:$D$80,3,FALSE)</f>
        <v>Salary wages &amp; benefits</v>
      </c>
      <c r="S3377" s="39" t="str">
        <f>VLOOKUP(D3377,GL_Master!$A$1:$D$80,4,FALSE)</f>
        <v>Employee benefits expense</v>
      </c>
    </row>
    <row r="3378" spans="1:19" x14ac:dyDescent="0.25">
      <c r="A3378" s="39" t="s">
        <v>262</v>
      </c>
      <c r="B3378" s="39" t="s">
        <v>239</v>
      </c>
      <c r="C3378" s="7">
        <v>44105</v>
      </c>
      <c r="D3378" s="39" t="s">
        <v>30</v>
      </c>
      <c r="E3378" s="39">
        <v>49</v>
      </c>
      <c r="F3378" s="82">
        <f t="shared" si="156"/>
        <v>4.9000000000000002E-2</v>
      </c>
      <c r="G3378" s="39">
        <f>VLOOKUP(N3378,Currecny_M!$A$1:$P$10,2,FALSE)</f>
        <v>83</v>
      </c>
      <c r="H3378" s="39">
        <f>MATCH(C3378,Currecny_M!$A$1:$P$1,0)</f>
        <v>8</v>
      </c>
      <c r="I3378" s="39">
        <f>VLOOKUP(N3378,Currecny_M!$A$1:$P$10,MATCH(Database!C3378,Currecny_M!$A$1:$P$1,0),FALSE)</f>
        <v>88.11</v>
      </c>
      <c r="J3378" s="82">
        <f t="shared" si="157"/>
        <v>4.3173900000000005</v>
      </c>
      <c r="K3378" s="39">
        <f>VLOOKUP('Cover page'!$B$6,Currecny_M!$A$1:$P$10,MATCH(Database!C3378,Currecny_M!$A$1:$P$1,0),FALSE)</f>
        <v>1</v>
      </c>
      <c r="L3378" s="82">
        <f t="shared" si="158"/>
        <v>4.3173900000000005</v>
      </c>
      <c r="M3378" s="82">
        <f>((E3378/$F$1)*VLOOKUP(N3378,Currecny_M!$A$1:$P$10,MATCH(Database!C3378,Currecny_M!$A$1:$P$1,0),FALSE))/VLOOKUP('Cover page'!$B$6,Currecny_M!$A$1:$P$10,MATCH(Database!C3378,Currecny_M!$A$1:$P$1,0),FALSE)</f>
        <v>4.3173900000000005</v>
      </c>
      <c r="N3378" s="6" t="str">
        <f>VLOOKUP(B3378,Master!$A$2:$C$11,3,FALSE)</f>
        <v>Euro</v>
      </c>
      <c r="O3378" s="6" t="str">
        <f>VLOOKUP(B3378,Master!$A$2:$C$11,2,FALSE)</f>
        <v>Europe</v>
      </c>
      <c r="Q3378" s="39" t="str">
        <f>VLOOKUP(D3378,GL_Master!$A$1:$D$80,2,FALSE)</f>
        <v>PL</v>
      </c>
      <c r="R3378" s="39" t="str">
        <f>VLOOKUP(D3378,GL_Master!$A$1:$D$80,3,FALSE)</f>
        <v>Travelling and conveyance</v>
      </c>
      <c r="S3378" s="39" t="str">
        <f>VLOOKUP(D3378,GL_Master!$A$1:$D$80,4,FALSE)</f>
        <v>Local conveyance</v>
      </c>
    </row>
    <row r="3379" spans="1:19" x14ac:dyDescent="0.25">
      <c r="A3379" s="39" t="s">
        <v>262</v>
      </c>
      <c r="B3379" s="39" t="s">
        <v>239</v>
      </c>
      <c r="C3379" s="7">
        <v>44105</v>
      </c>
      <c r="D3379" s="39" t="s">
        <v>31</v>
      </c>
      <c r="E3379" s="39">
        <v>25</v>
      </c>
      <c r="F3379" s="82">
        <f t="shared" si="156"/>
        <v>2.5000000000000001E-2</v>
      </c>
      <c r="G3379" s="39">
        <f>VLOOKUP(N3379,Currecny_M!$A$1:$P$10,2,FALSE)</f>
        <v>83</v>
      </c>
      <c r="H3379" s="39">
        <f>MATCH(C3379,Currecny_M!$A$1:$P$1,0)</f>
        <v>8</v>
      </c>
      <c r="I3379" s="39">
        <f>VLOOKUP(N3379,Currecny_M!$A$1:$P$10,MATCH(Database!C3379,Currecny_M!$A$1:$P$1,0),FALSE)</f>
        <v>88.11</v>
      </c>
      <c r="J3379" s="82">
        <f t="shared" si="157"/>
        <v>2.20275</v>
      </c>
      <c r="K3379" s="39">
        <f>VLOOKUP('Cover page'!$B$6,Currecny_M!$A$1:$P$10,MATCH(Database!C3379,Currecny_M!$A$1:$P$1,0),FALSE)</f>
        <v>1</v>
      </c>
      <c r="L3379" s="82">
        <f t="shared" si="158"/>
        <v>2.20275</v>
      </c>
      <c r="M3379" s="82">
        <f>((E3379/$F$1)*VLOOKUP(N3379,Currecny_M!$A$1:$P$10,MATCH(Database!C3379,Currecny_M!$A$1:$P$1,0),FALSE))/VLOOKUP('Cover page'!$B$6,Currecny_M!$A$1:$P$10,MATCH(Database!C3379,Currecny_M!$A$1:$P$1,0),FALSE)</f>
        <v>2.20275</v>
      </c>
      <c r="N3379" s="6" t="str">
        <f>VLOOKUP(B3379,Master!$A$2:$C$11,3,FALSE)</f>
        <v>Euro</v>
      </c>
      <c r="O3379" s="6" t="str">
        <f>VLOOKUP(B3379,Master!$A$2:$C$11,2,FALSE)</f>
        <v>Europe</v>
      </c>
      <c r="Q3379" s="39" t="str">
        <f>VLOOKUP(D3379,GL_Master!$A$1:$D$80,2,FALSE)</f>
        <v>PL</v>
      </c>
      <c r="R3379" s="39" t="str">
        <f>VLOOKUP(D3379,GL_Master!$A$1:$D$80,3,FALSE)</f>
        <v>Office expenses</v>
      </c>
      <c r="S3379" s="39" t="str">
        <f>VLOOKUP(D3379,GL_Master!$A$1:$D$80,4,FALSE)</f>
        <v>Parking charges</v>
      </c>
    </row>
    <row r="3380" spans="1:19" x14ac:dyDescent="0.25">
      <c r="A3380" s="39" t="s">
        <v>262</v>
      </c>
      <c r="B3380" s="39" t="s">
        <v>239</v>
      </c>
      <c r="C3380" s="7">
        <v>44105</v>
      </c>
      <c r="D3380" s="39" t="s">
        <v>101</v>
      </c>
      <c r="E3380" s="39">
        <v>24</v>
      </c>
      <c r="F3380" s="82">
        <f t="shared" si="156"/>
        <v>2.4E-2</v>
      </c>
      <c r="G3380" s="39">
        <f>VLOOKUP(N3380,Currecny_M!$A$1:$P$10,2,FALSE)</f>
        <v>83</v>
      </c>
      <c r="H3380" s="39">
        <f>MATCH(C3380,Currecny_M!$A$1:$P$1,0)</f>
        <v>8</v>
      </c>
      <c r="I3380" s="39">
        <f>VLOOKUP(N3380,Currecny_M!$A$1:$P$10,MATCH(Database!C3380,Currecny_M!$A$1:$P$1,0),FALSE)</f>
        <v>88.11</v>
      </c>
      <c r="J3380" s="82">
        <f t="shared" si="157"/>
        <v>2.1146400000000001</v>
      </c>
      <c r="K3380" s="39">
        <f>VLOOKUP('Cover page'!$B$6,Currecny_M!$A$1:$P$10,MATCH(Database!C3380,Currecny_M!$A$1:$P$1,0),FALSE)</f>
        <v>1</v>
      </c>
      <c r="L3380" s="82">
        <f t="shared" si="158"/>
        <v>2.1146400000000001</v>
      </c>
      <c r="M3380" s="82">
        <f>((E3380/$F$1)*VLOOKUP(N3380,Currecny_M!$A$1:$P$10,MATCH(Database!C3380,Currecny_M!$A$1:$P$1,0),FALSE))/VLOOKUP('Cover page'!$B$6,Currecny_M!$A$1:$P$10,MATCH(Database!C3380,Currecny_M!$A$1:$P$1,0),FALSE)</f>
        <v>2.1146400000000001</v>
      </c>
      <c r="N3380" s="6" t="str">
        <f>VLOOKUP(B3380,Master!$A$2:$C$11,3,FALSE)</f>
        <v>Euro</v>
      </c>
      <c r="O3380" s="6" t="str">
        <f>VLOOKUP(B3380,Master!$A$2:$C$11,2,FALSE)</f>
        <v>Europe</v>
      </c>
      <c r="Q3380" s="39" t="str">
        <f>VLOOKUP(D3380,GL_Master!$A$1:$D$80,2,FALSE)</f>
        <v>PL</v>
      </c>
      <c r="R3380" s="39" t="str">
        <f>VLOOKUP(D3380,GL_Master!$A$1:$D$80,3,FALSE)</f>
        <v>COGS</v>
      </c>
      <c r="S3380" s="39" t="str">
        <f>VLOOKUP(D3380,GL_Master!$A$1:$D$80,4,FALSE)</f>
        <v>Purchase of other traded goods</v>
      </c>
    </row>
    <row r="3381" spans="1:19" x14ac:dyDescent="0.25">
      <c r="A3381" s="39" t="s">
        <v>262</v>
      </c>
      <c r="B3381" s="39" t="s">
        <v>239</v>
      </c>
      <c r="C3381" s="7">
        <v>44105</v>
      </c>
      <c r="D3381" s="39" t="s">
        <v>102</v>
      </c>
      <c r="E3381" s="39">
        <v>25</v>
      </c>
      <c r="F3381" s="82">
        <f t="shared" si="156"/>
        <v>2.5000000000000001E-2</v>
      </c>
      <c r="G3381" s="39">
        <f>VLOOKUP(N3381,Currecny_M!$A$1:$P$10,2,FALSE)</f>
        <v>83</v>
      </c>
      <c r="H3381" s="39">
        <f>MATCH(C3381,Currecny_M!$A$1:$P$1,0)</f>
        <v>8</v>
      </c>
      <c r="I3381" s="39">
        <f>VLOOKUP(N3381,Currecny_M!$A$1:$P$10,MATCH(Database!C3381,Currecny_M!$A$1:$P$1,0),FALSE)</f>
        <v>88.11</v>
      </c>
      <c r="J3381" s="82">
        <f t="shared" si="157"/>
        <v>2.20275</v>
      </c>
      <c r="K3381" s="39">
        <f>VLOOKUP('Cover page'!$B$6,Currecny_M!$A$1:$P$10,MATCH(Database!C3381,Currecny_M!$A$1:$P$1,0),FALSE)</f>
        <v>1</v>
      </c>
      <c r="L3381" s="82">
        <f t="shared" si="158"/>
        <v>2.20275</v>
      </c>
      <c r="M3381" s="82">
        <f>((E3381/$F$1)*VLOOKUP(N3381,Currecny_M!$A$1:$P$10,MATCH(Database!C3381,Currecny_M!$A$1:$P$1,0),FALSE))/VLOOKUP('Cover page'!$B$6,Currecny_M!$A$1:$P$10,MATCH(Database!C3381,Currecny_M!$A$1:$P$1,0),FALSE)</f>
        <v>2.20275</v>
      </c>
      <c r="N3381" s="6" t="str">
        <f>VLOOKUP(B3381,Master!$A$2:$C$11,3,FALSE)</f>
        <v>Euro</v>
      </c>
      <c r="O3381" s="6" t="str">
        <f>VLOOKUP(B3381,Master!$A$2:$C$11,2,FALSE)</f>
        <v>Europe</v>
      </c>
      <c r="Q3381" s="39" t="str">
        <f>VLOOKUP(D3381,GL_Master!$A$1:$D$80,2,FALSE)</f>
        <v>PL</v>
      </c>
      <c r="R3381" s="39" t="str">
        <f>VLOOKUP(D3381,GL_Master!$A$1:$D$80,3,FALSE)</f>
        <v>Staff welfare expenses</v>
      </c>
      <c r="S3381" s="39" t="str">
        <f>VLOOKUP(D3381,GL_Master!$A$1:$D$80,4,FALSE)</f>
        <v>Diwali Expense</v>
      </c>
    </row>
    <row r="3382" spans="1:19" x14ac:dyDescent="0.25">
      <c r="A3382" s="39" t="s">
        <v>262</v>
      </c>
      <c r="B3382" s="39" t="s">
        <v>239</v>
      </c>
      <c r="C3382" s="7">
        <v>44105</v>
      </c>
      <c r="D3382" s="39" t="s">
        <v>20</v>
      </c>
      <c r="E3382" s="39">
        <v>51</v>
      </c>
      <c r="F3382" s="82">
        <f t="shared" si="156"/>
        <v>5.0999999999999997E-2</v>
      </c>
      <c r="G3382" s="39">
        <f>VLOOKUP(N3382,Currecny_M!$A$1:$P$10,2,FALSE)</f>
        <v>83</v>
      </c>
      <c r="H3382" s="39">
        <f>MATCH(C3382,Currecny_M!$A$1:$P$1,0)</f>
        <v>8</v>
      </c>
      <c r="I3382" s="39">
        <f>VLOOKUP(N3382,Currecny_M!$A$1:$P$10,MATCH(Database!C3382,Currecny_M!$A$1:$P$1,0),FALSE)</f>
        <v>88.11</v>
      </c>
      <c r="J3382" s="82">
        <f t="shared" si="157"/>
        <v>4.4936099999999994</v>
      </c>
      <c r="K3382" s="39">
        <f>VLOOKUP('Cover page'!$B$6,Currecny_M!$A$1:$P$10,MATCH(Database!C3382,Currecny_M!$A$1:$P$1,0),FALSE)</f>
        <v>1</v>
      </c>
      <c r="L3382" s="82">
        <f t="shared" si="158"/>
        <v>4.4936099999999994</v>
      </c>
      <c r="M3382" s="82">
        <f>((E3382/$F$1)*VLOOKUP(N3382,Currecny_M!$A$1:$P$10,MATCH(Database!C3382,Currecny_M!$A$1:$P$1,0),FALSE))/VLOOKUP('Cover page'!$B$6,Currecny_M!$A$1:$P$10,MATCH(Database!C3382,Currecny_M!$A$1:$P$1,0),FALSE)</f>
        <v>4.4936099999999994</v>
      </c>
      <c r="N3382" s="6" t="str">
        <f>VLOOKUP(B3382,Master!$A$2:$C$11,3,FALSE)</f>
        <v>Euro</v>
      </c>
      <c r="O3382" s="6" t="str">
        <f>VLOOKUP(B3382,Master!$A$2:$C$11,2,FALSE)</f>
        <v>Europe</v>
      </c>
      <c r="Q3382" s="39" t="str">
        <f>VLOOKUP(D3382,GL_Master!$A$1:$D$80,2,FALSE)</f>
        <v>PL</v>
      </c>
      <c r="R3382" s="39" t="str">
        <f>VLOOKUP(D3382,GL_Master!$A$1:$D$80,3,FALSE)</f>
        <v>Selling and Marketing expenses</v>
      </c>
      <c r="S3382" s="39" t="str">
        <f>VLOOKUP(D3382,GL_Master!$A$1:$D$80,4,FALSE)</f>
        <v>Business promotion</v>
      </c>
    </row>
    <row r="3383" spans="1:19" x14ac:dyDescent="0.25">
      <c r="A3383" s="39" t="s">
        <v>262</v>
      </c>
      <c r="B3383" s="39" t="s">
        <v>239</v>
      </c>
      <c r="C3383" s="7">
        <v>44105</v>
      </c>
      <c r="D3383" s="39" t="s">
        <v>29</v>
      </c>
      <c r="E3383" s="39">
        <v>53</v>
      </c>
      <c r="F3383" s="82">
        <f t="shared" si="156"/>
        <v>5.2999999999999999E-2</v>
      </c>
      <c r="G3383" s="39">
        <f>VLOOKUP(N3383,Currecny_M!$A$1:$P$10,2,FALSE)</f>
        <v>83</v>
      </c>
      <c r="H3383" s="39">
        <f>MATCH(C3383,Currecny_M!$A$1:$P$1,0)</f>
        <v>8</v>
      </c>
      <c r="I3383" s="39">
        <f>VLOOKUP(N3383,Currecny_M!$A$1:$P$10,MATCH(Database!C3383,Currecny_M!$A$1:$P$1,0),FALSE)</f>
        <v>88.11</v>
      </c>
      <c r="J3383" s="82">
        <f t="shared" si="157"/>
        <v>4.6698300000000001</v>
      </c>
      <c r="K3383" s="39">
        <f>VLOOKUP('Cover page'!$B$6,Currecny_M!$A$1:$P$10,MATCH(Database!C3383,Currecny_M!$A$1:$P$1,0),FALSE)</f>
        <v>1</v>
      </c>
      <c r="L3383" s="82">
        <f t="shared" si="158"/>
        <v>4.6698300000000001</v>
      </c>
      <c r="M3383" s="82">
        <f>((E3383/$F$1)*VLOOKUP(N3383,Currecny_M!$A$1:$P$10,MATCH(Database!C3383,Currecny_M!$A$1:$P$1,0),FALSE))/VLOOKUP('Cover page'!$B$6,Currecny_M!$A$1:$P$10,MATCH(Database!C3383,Currecny_M!$A$1:$P$1,0),FALSE)</f>
        <v>4.6698300000000001</v>
      </c>
      <c r="N3383" s="6" t="str">
        <f>VLOOKUP(B3383,Master!$A$2:$C$11,3,FALSE)</f>
        <v>Euro</v>
      </c>
      <c r="O3383" s="6" t="str">
        <f>VLOOKUP(B3383,Master!$A$2:$C$11,2,FALSE)</f>
        <v>Europe</v>
      </c>
      <c r="Q3383" s="39" t="str">
        <f>VLOOKUP(D3383,GL_Master!$A$1:$D$80,2,FALSE)</f>
        <v>PL</v>
      </c>
      <c r="R3383" s="39" t="str">
        <f>VLOOKUP(D3383,GL_Master!$A$1:$D$80,3,FALSE)</f>
        <v>Communication &amp; internet exp</v>
      </c>
      <c r="S3383" s="39" t="str">
        <f>VLOOKUP(D3383,GL_Master!$A$1:$D$80,4,FALSE)</f>
        <v>Communication cost</v>
      </c>
    </row>
    <row r="3384" spans="1:19" x14ac:dyDescent="0.25">
      <c r="A3384" s="39" t="s">
        <v>262</v>
      </c>
      <c r="B3384" s="39" t="s">
        <v>239</v>
      </c>
      <c r="C3384" s="7">
        <v>44105</v>
      </c>
      <c r="D3384" s="39" t="s">
        <v>41</v>
      </c>
      <c r="E3384" s="39">
        <v>25</v>
      </c>
      <c r="F3384" s="82">
        <f t="shared" si="156"/>
        <v>2.5000000000000001E-2</v>
      </c>
      <c r="G3384" s="39">
        <f>VLOOKUP(N3384,Currecny_M!$A$1:$P$10,2,FALSE)</f>
        <v>83</v>
      </c>
      <c r="H3384" s="39">
        <f>MATCH(C3384,Currecny_M!$A$1:$P$1,0)</f>
        <v>8</v>
      </c>
      <c r="I3384" s="39">
        <f>VLOOKUP(N3384,Currecny_M!$A$1:$P$10,MATCH(Database!C3384,Currecny_M!$A$1:$P$1,0),FALSE)</f>
        <v>88.11</v>
      </c>
      <c r="J3384" s="82">
        <f t="shared" si="157"/>
        <v>2.20275</v>
      </c>
      <c r="K3384" s="39">
        <f>VLOOKUP('Cover page'!$B$6,Currecny_M!$A$1:$P$10,MATCH(Database!C3384,Currecny_M!$A$1:$P$1,0),FALSE)</f>
        <v>1</v>
      </c>
      <c r="L3384" s="82">
        <f t="shared" si="158"/>
        <v>2.20275</v>
      </c>
      <c r="M3384" s="82">
        <f>((E3384/$F$1)*VLOOKUP(N3384,Currecny_M!$A$1:$P$10,MATCH(Database!C3384,Currecny_M!$A$1:$P$1,0),FALSE))/VLOOKUP('Cover page'!$B$6,Currecny_M!$A$1:$P$10,MATCH(Database!C3384,Currecny_M!$A$1:$P$1,0),FALSE)</f>
        <v>2.20275</v>
      </c>
      <c r="N3384" s="6" t="str">
        <f>VLOOKUP(B3384,Master!$A$2:$C$11,3,FALSE)</f>
        <v>Euro</v>
      </c>
      <c r="O3384" s="6" t="str">
        <f>VLOOKUP(B3384,Master!$A$2:$C$11,2,FALSE)</f>
        <v>Europe</v>
      </c>
      <c r="Q3384" s="39" t="str">
        <f>VLOOKUP(D3384,GL_Master!$A$1:$D$80,2,FALSE)</f>
        <v>PL</v>
      </c>
      <c r="R3384" s="39" t="str">
        <f>VLOOKUP(D3384,GL_Master!$A$1:$D$80,3,FALSE)</f>
        <v>Communication &amp; internet exp</v>
      </c>
      <c r="S3384" s="39" t="str">
        <f>VLOOKUP(D3384,GL_Master!$A$1:$D$80,4,FALSE)</f>
        <v>Communication cost</v>
      </c>
    </row>
    <row r="3385" spans="1:19" x14ac:dyDescent="0.25">
      <c r="A3385" s="39" t="s">
        <v>262</v>
      </c>
      <c r="B3385" s="39" t="s">
        <v>239</v>
      </c>
      <c r="C3385" s="7">
        <v>44105</v>
      </c>
      <c r="D3385" s="39" t="s">
        <v>103</v>
      </c>
      <c r="E3385" s="39">
        <v>51</v>
      </c>
      <c r="F3385" s="82">
        <f t="shared" si="156"/>
        <v>5.0999999999999997E-2</v>
      </c>
      <c r="G3385" s="39">
        <f>VLOOKUP(N3385,Currecny_M!$A$1:$P$10,2,FALSE)</f>
        <v>83</v>
      </c>
      <c r="H3385" s="39">
        <f>MATCH(C3385,Currecny_M!$A$1:$P$1,0)</f>
        <v>8</v>
      </c>
      <c r="I3385" s="39">
        <f>VLOOKUP(N3385,Currecny_M!$A$1:$P$10,MATCH(Database!C3385,Currecny_M!$A$1:$P$1,0),FALSE)</f>
        <v>88.11</v>
      </c>
      <c r="J3385" s="82">
        <f t="shared" si="157"/>
        <v>4.4936099999999994</v>
      </c>
      <c r="K3385" s="39">
        <f>VLOOKUP('Cover page'!$B$6,Currecny_M!$A$1:$P$10,MATCH(Database!C3385,Currecny_M!$A$1:$P$1,0),FALSE)</f>
        <v>1</v>
      </c>
      <c r="L3385" s="82">
        <f t="shared" si="158"/>
        <v>4.4936099999999994</v>
      </c>
      <c r="M3385" s="82">
        <f>((E3385/$F$1)*VLOOKUP(N3385,Currecny_M!$A$1:$P$10,MATCH(Database!C3385,Currecny_M!$A$1:$P$1,0),FALSE))/VLOOKUP('Cover page'!$B$6,Currecny_M!$A$1:$P$10,MATCH(Database!C3385,Currecny_M!$A$1:$P$1,0),FALSE)</f>
        <v>4.4936099999999994</v>
      </c>
      <c r="N3385" s="6" t="str">
        <f>VLOOKUP(B3385,Master!$A$2:$C$11,3,FALSE)</f>
        <v>Euro</v>
      </c>
      <c r="O3385" s="6" t="str">
        <f>VLOOKUP(B3385,Master!$A$2:$C$11,2,FALSE)</f>
        <v>Europe</v>
      </c>
      <c r="Q3385" s="39" t="str">
        <f>VLOOKUP(D3385,GL_Master!$A$1:$D$80,2,FALSE)</f>
        <v>PL</v>
      </c>
      <c r="R3385" s="39" t="str">
        <f>VLOOKUP(D3385,GL_Master!$A$1:$D$80,3,FALSE)</f>
        <v>Communication &amp; internet exp</v>
      </c>
      <c r="S3385" s="39" t="str">
        <f>VLOOKUP(D3385,GL_Master!$A$1:$D$80,4,FALSE)</f>
        <v>Communication cost</v>
      </c>
    </row>
    <row r="3386" spans="1:19" x14ac:dyDescent="0.25">
      <c r="A3386" s="39" t="s">
        <v>262</v>
      </c>
      <c r="B3386" s="39" t="s">
        <v>239</v>
      </c>
      <c r="C3386" s="7">
        <v>44105</v>
      </c>
      <c r="D3386" s="39" t="s">
        <v>104</v>
      </c>
      <c r="E3386" s="39">
        <v>76</v>
      </c>
      <c r="F3386" s="82">
        <f t="shared" si="156"/>
        <v>7.5999999999999998E-2</v>
      </c>
      <c r="G3386" s="39">
        <f>VLOOKUP(N3386,Currecny_M!$A$1:$P$10,2,FALSE)</f>
        <v>83</v>
      </c>
      <c r="H3386" s="39">
        <f>MATCH(C3386,Currecny_M!$A$1:$P$1,0)</f>
        <v>8</v>
      </c>
      <c r="I3386" s="39">
        <f>VLOOKUP(N3386,Currecny_M!$A$1:$P$10,MATCH(Database!C3386,Currecny_M!$A$1:$P$1,0),FALSE)</f>
        <v>88.11</v>
      </c>
      <c r="J3386" s="82">
        <f t="shared" si="157"/>
        <v>6.6963599999999994</v>
      </c>
      <c r="K3386" s="39">
        <f>VLOOKUP('Cover page'!$B$6,Currecny_M!$A$1:$P$10,MATCH(Database!C3386,Currecny_M!$A$1:$P$1,0),FALSE)</f>
        <v>1</v>
      </c>
      <c r="L3386" s="82">
        <f t="shared" si="158"/>
        <v>6.6963599999999994</v>
      </c>
      <c r="M3386" s="82">
        <f>((E3386/$F$1)*VLOOKUP(N3386,Currecny_M!$A$1:$P$10,MATCH(Database!C3386,Currecny_M!$A$1:$P$1,0),FALSE))/VLOOKUP('Cover page'!$B$6,Currecny_M!$A$1:$P$10,MATCH(Database!C3386,Currecny_M!$A$1:$P$1,0),FALSE)</f>
        <v>6.6963599999999994</v>
      </c>
      <c r="N3386" s="6" t="str">
        <f>VLOOKUP(B3386,Master!$A$2:$C$11,3,FALSE)</f>
        <v>Euro</v>
      </c>
      <c r="O3386" s="6" t="str">
        <f>VLOOKUP(B3386,Master!$A$2:$C$11,2,FALSE)</f>
        <v>Europe</v>
      </c>
      <c r="Q3386" s="39" t="str">
        <f>VLOOKUP(D3386,GL_Master!$A$1:$D$80,2,FALSE)</f>
        <v>PL</v>
      </c>
      <c r="R3386" s="39" t="str">
        <f>VLOOKUP(D3386,GL_Master!$A$1:$D$80,3,FALSE)</f>
        <v>Legal &amp; Professional expenses</v>
      </c>
      <c r="S3386" s="39" t="str">
        <f>VLOOKUP(D3386,GL_Master!$A$1:$D$80,4,FALSE)</f>
        <v>Professional Fees - Others</v>
      </c>
    </row>
    <row r="3387" spans="1:19" x14ac:dyDescent="0.25">
      <c r="A3387" s="39" t="s">
        <v>262</v>
      </c>
      <c r="B3387" s="39" t="s">
        <v>239</v>
      </c>
      <c r="C3387" s="7">
        <v>44105</v>
      </c>
      <c r="D3387" s="39" t="s">
        <v>105</v>
      </c>
      <c r="E3387" s="39">
        <v>50</v>
      </c>
      <c r="F3387" s="82">
        <f t="shared" si="156"/>
        <v>0.05</v>
      </c>
      <c r="G3387" s="39">
        <f>VLOOKUP(N3387,Currecny_M!$A$1:$P$10,2,FALSE)</f>
        <v>83</v>
      </c>
      <c r="H3387" s="39">
        <f>MATCH(C3387,Currecny_M!$A$1:$P$1,0)</f>
        <v>8</v>
      </c>
      <c r="I3387" s="39">
        <f>VLOOKUP(N3387,Currecny_M!$A$1:$P$10,MATCH(Database!C3387,Currecny_M!$A$1:$P$1,0),FALSE)</f>
        <v>88.11</v>
      </c>
      <c r="J3387" s="82">
        <f t="shared" si="157"/>
        <v>4.4055</v>
      </c>
      <c r="K3387" s="39">
        <f>VLOOKUP('Cover page'!$B$6,Currecny_M!$A$1:$P$10,MATCH(Database!C3387,Currecny_M!$A$1:$P$1,0),FALSE)</f>
        <v>1</v>
      </c>
      <c r="L3387" s="82">
        <f t="shared" si="158"/>
        <v>4.4055</v>
      </c>
      <c r="M3387" s="82">
        <f>((E3387/$F$1)*VLOOKUP(N3387,Currecny_M!$A$1:$P$10,MATCH(Database!C3387,Currecny_M!$A$1:$P$1,0),FALSE))/VLOOKUP('Cover page'!$B$6,Currecny_M!$A$1:$P$10,MATCH(Database!C3387,Currecny_M!$A$1:$P$1,0),FALSE)</f>
        <v>4.4055</v>
      </c>
      <c r="N3387" s="6" t="str">
        <f>VLOOKUP(B3387,Master!$A$2:$C$11,3,FALSE)</f>
        <v>Euro</v>
      </c>
      <c r="O3387" s="6" t="str">
        <f>VLOOKUP(B3387,Master!$A$2:$C$11,2,FALSE)</f>
        <v>Europe</v>
      </c>
      <c r="Q3387" s="39" t="str">
        <f>VLOOKUP(D3387,GL_Master!$A$1:$D$80,2,FALSE)</f>
        <v>PL</v>
      </c>
      <c r="R3387" s="39" t="str">
        <f>VLOOKUP(D3387,GL_Master!$A$1:$D$80,3,FALSE)</f>
        <v>Travelling and conveyance</v>
      </c>
      <c r="S3387" s="39" t="str">
        <f>VLOOKUP(D3387,GL_Master!$A$1:$D$80,4,FALSE)</f>
        <v>Car hiring and rental services</v>
      </c>
    </row>
    <row r="3388" spans="1:19" x14ac:dyDescent="0.25">
      <c r="A3388" s="39" t="s">
        <v>262</v>
      </c>
      <c r="B3388" s="39" t="s">
        <v>239</v>
      </c>
      <c r="C3388" s="7">
        <v>44105</v>
      </c>
      <c r="D3388" s="39" t="s">
        <v>106</v>
      </c>
      <c r="E3388" s="39">
        <v>27</v>
      </c>
      <c r="F3388" s="82">
        <f t="shared" si="156"/>
        <v>2.7E-2</v>
      </c>
      <c r="G3388" s="39">
        <f>VLOOKUP(N3388,Currecny_M!$A$1:$P$10,2,FALSE)</f>
        <v>83</v>
      </c>
      <c r="H3388" s="39">
        <f>MATCH(C3388,Currecny_M!$A$1:$P$1,0)</f>
        <v>8</v>
      </c>
      <c r="I3388" s="39">
        <f>VLOOKUP(N3388,Currecny_M!$A$1:$P$10,MATCH(Database!C3388,Currecny_M!$A$1:$P$1,0),FALSE)</f>
        <v>88.11</v>
      </c>
      <c r="J3388" s="82">
        <f t="shared" si="157"/>
        <v>2.3789699999999998</v>
      </c>
      <c r="K3388" s="39">
        <f>VLOOKUP('Cover page'!$B$6,Currecny_M!$A$1:$P$10,MATCH(Database!C3388,Currecny_M!$A$1:$P$1,0),FALSE)</f>
        <v>1</v>
      </c>
      <c r="L3388" s="82">
        <f t="shared" si="158"/>
        <v>2.3789699999999998</v>
      </c>
      <c r="M3388" s="82">
        <f>((E3388/$F$1)*VLOOKUP(N3388,Currecny_M!$A$1:$P$10,MATCH(Database!C3388,Currecny_M!$A$1:$P$1,0),FALSE))/VLOOKUP('Cover page'!$B$6,Currecny_M!$A$1:$P$10,MATCH(Database!C3388,Currecny_M!$A$1:$P$1,0),FALSE)</f>
        <v>2.3789699999999998</v>
      </c>
      <c r="N3388" s="6" t="str">
        <f>VLOOKUP(B3388,Master!$A$2:$C$11,3,FALSE)</f>
        <v>Euro</v>
      </c>
      <c r="O3388" s="6" t="str">
        <f>VLOOKUP(B3388,Master!$A$2:$C$11,2,FALSE)</f>
        <v>Europe</v>
      </c>
      <c r="Q3388" s="39" t="str">
        <f>VLOOKUP(D3388,GL_Master!$A$1:$D$80,2,FALSE)</f>
        <v>PL</v>
      </c>
      <c r="R3388" s="39" t="str">
        <f>VLOOKUP(D3388,GL_Master!$A$1:$D$80,3,FALSE)</f>
        <v>Communication &amp; internet exp</v>
      </c>
      <c r="S3388" s="39" t="str">
        <f>VLOOKUP(D3388,GL_Master!$A$1:$D$80,4,FALSE)</f>
        <v>Printing &amp; Stationary</v>
      </c>
    </row>
    <row r="3389" spans="1:19" x14ac:dyDescent="0.25">
      <c r="A3389" s="39" t="s">
        <v>262</v>
      </c>
      <c r="B3389" s="39" t="s">
        <v>239</v>
      </c>
      <c r="C3389" s="7">
        <v>44105</v>
      </c>
      <c r="D3389" s="39" t="s">
        <v>32</v>
      </c>
      <c r="E3389" s="39">
        <v>26</v>
      </c>
      <c r="F3389" s="82">
        <f t="shared" si="156"/>
        <v>2.5999999999999999E-2</v>
      </c>
      <c r="G3389" s="39">
        <f>VLOOKUP(N3389,Currecny_M!$A$1:$P$10,2,FALSE)</f>
        <v>83</v>
      </c>
      <c r="H3389" s="39">
        <f>MATCH(C3389,Currecny_M!$A$1:$P$1,0)</f>
        <v>8</v>
      </c>
      <c r="I3389" s="39">
        <f>VLOOKUP(N3389,Currecny_M!$A$1:$P$10,MATCH(Database!C3389,Currecny_M!$A$1:$P$1,0),FALSE)</f>
        <v>88.11</v>
      </c>
      <c r="J3389" s="82">
        <f t="shared" si="157"/>
        <v>2.2908599999999999</v>
      </c>
      <c r="K3389" s="39">
        <f>VLOOKUP('Cover page'!$B$6,Currecny_M!$A$1:$P$10,MATCH(Database!C3389,Currecny_M!$A$1:$P$1,0),FALSE)</f>
        <v>1</v>
      </c>
      <c r="L3389" s="82">
        <f t="shared" si="158"/>
        <v>2.2908599999999999</v>
      </c>
      <c r="M3389" s="82">
        <f>((E3389/$F$1)*VLOOKUP(N3389,Currecny_M!$A$1:$P$10,MATCH(Database!C3389,Currecny_M!$A$1:$P$1,0),FALSE))/VLOOKUP('Cover page'!$B$6,Currecny_M!$A$1:$P$10,MATCH(Database!C3389,Currecny_M!$A$1:$P$1,0),FALSE)</f>
        <v>2.2908599999999999</v>
      </c>
      <c r="N3389" s="6" t="str">
        <f>VLOOKUP(B3389,Master!$A$2:$C$11,3,FALSE)</f>
        <v>Euro</v>
      </c>
      <c r="O3389" s="6" t="str">
        <f>VLOOKUP(B3389,Master!$A$2:$C$11,2,FALSE)</f>
        <v>Europe</v>
      </c>
      <c r="Q3389" s="39" t="str">
        <f>VLOOKUP(D3389,GL_Master!$A$1:$D$80,2,FALSE)</f>
        <v>PL</v>
      </c>
      <c r="R3389" s="39" t="str">
        <f>VLOOKUP(D3389,GL_Master!$A$1:$D$80,3,FALSE)</f>
        <v>Communication &amp; internet exp</v>
      </c>
      <c r="S3389" s="39" t="str">
        <f>VLOOKUP(D3389,GL_Master!$A$1:$D$80,4,FALSE)</f>
        <v>Printing &amp; Stationary</v>
      </c>
    </row>
    <row r="3390" spans="1:19" x14ac:dyDescent="0.25">
      <c r="A3390" s="39" t="s">
        <v>262</v>
      </c>
      <c r="B3390" s="39" t="s">
        <v>239</v>
      </c>
      <c r="C3390" s="7">
        <v>44105</v>
      </c>
      <c r="D3390" s="39" t="s">
        <v>35</v>
      </c>
      <c r="E3390" s="39">
        <v>77</v>
      </c>
      <c r="F3390" s="82">
        <f t="shared" si="156"/>
        <v>7.6999999999999999E-2</v>
      </c>
      <c r="G3390" s="39">
        <f>VLOOKUP(N3390,Currecny_M!$A$1:$P$10,2,FALSE)</f>
        <v>83</v>
      </c>
      <c r="H3390" s="39">
        <f>MATCH(C3390,Currecny_M!$A$1:$P$1,0)</f>
        <v>8</v>
      </c>
      <c r="I3390" s="39">
        <f>VLOOKUP(N3390,Currecny_M!$A$1:$P$10,MATCH(Database!C3390,Currecny_M!$A$1:$P$1,0),FALSE)</f>
        <v>88.11</v>
      </c>
      <c r="J3390" s="82">
        <f t="shared" si="157"/>
        <v>6.7844699999999998</v>
      </c>
      <c r="K3390" s="39">
        <f>VLOOKUP('Cover page'!$B$6,Currecny_M!$A$1:$P$10,MATCH(Database!C3390,Currecny_M!$A$1:$P$1,0),FALSE)</f>
        <v>1</v>
      </c>
      <c r="L3390" s="82">
        <f t="shared" si="158"/>
        <v>6.7844699999999998</v>
      </c>
      <c r="M3390" s="82">
        <f>((E3390/$F$1)*VLOOKUP(N3390,Currecny_M!$A$1:$P$10,MATCH(Database!C3390,Currecny_M!$A$1:$P$1,0),FALSE))/VLOOKUP('Cover page'!$B$6,Currecny_M!$A$1:$P$10,MATCH(Database!C3390,Currecny_M!$A$1:$P$1,0),FALSE)</f>
        <v>6.7844699999999998</v>
      </c>
      <c r="N3390" s="6" t="str">
        <f>VLOOKUP(B3390,Master!$A$2:$C$11,3,FALSE)</f>
        <v>Euro</v>
      </c>
      <c r="O3390" s="6" t="str">
        <f>VLOOKUP(B3390,Master!$A$2:$C$11,2,FALSE)</f>
        <v>Europe</v>
      </c>
      <c r="Q3390" s="39" t="str">
        <f>VLOOKUP(D3390,GL_Master!$A$1:$D$80,2,FALSE)</f>
        <v>PL</v>
      </c>
      <c r="R3390" s="39" t="str">
        <f>VLOOKUP(D3390,GL_Master!$A$1:$D$80,3,FALSE)</f>
        <v>Security Expenses</v>
      </c>
      <c r="S3390" s="39" t="str">
        <f>VLOOKUP(D3390,GL_Master!$A$1:$D$80,4,FALSE)</f>
        <v>Security Expenses others</v>
      </c>
    </row>
    <row r="3391" spans="1:19" x14ac:dyDescent="0.25">
      <c r="A3391" s="39" t="s">
        <v>262</v>
      </c>
      <c r="B3391" s="39" t="s">
        <v>239</v>
      </c>
      <c r="C3391" s="7">
        <v>44105</v>
      </c>
      <c r="D3391" s="39" t="s">
        <v>38</v>
      </c>
      <c r="E3391" s="39">
        <v>25</v>
      </c>
      <c r="F3391" s="82">
        <f t="shared" si="156"/>
        <v>2.5000000000000001E-2</v>
      </c>
      <c r="G3391" s="39">
        <f>VLOOKUP(N3391,Currecny_M!$A$1:$P$10,2,FALSE)</f>
        <v>83</v>
      </c>
      <c r="H3391" s="39">
        <f>MATCH(C3391,Currecny_M!$A$1:$P$1,0)</f>
        <v>8</v>
      </c>
      <c r="I3391" s="39">
        <f>VLOOKUP(N3391,Currecny_M!$A$1:$P$10,MATCH(Database!C3391,Currecny_M!$A$1:$P$1,0),FALSE)</f>
        <v>88.11</v>
      </c>
      <c r="J3391" s="82">
        <f t="shared" si="157"/>
        <v>2.20275</v>
      </c>
      <c r="K3391" s="39">
        <f>VLOOKUP('Cover page'!$B$6,Currecny_M!$A$1:$P$10,MATCH(Database!C3391,Currecny_M!$A$1:$P$1,0),FALSE)</f>
        <v>1</v>
      </c>
      <c r="L3391" s="82">
        <f t="shared" si="158"/>
        <v>2.20275</v>
      </c>
      <c r="M3391" s="82">
        <f>((E3391/$F$1)*VLOOKUP(N3391,Currecny_M!$A$1:$P$10,MATCH(Database!C3391,Currecny_M!$A$1:$P$1,0),FALSE))/VLOOKUP('Cover page'!$B$6,Currecny_M!$A$1:$P$10,MATCH(Database!C3391,Currecny_M!$A$1:$P$1,0),FALSE)</f>
        <v>2.20275</v>
      </c>
      <c r="N3391" s="6" t="str">
        <f>VLOOKUP(B3391,Master!$A$2:$C$11,3,FALSE)</f>
        <v>Euro</v>
      </c>
      <c r="O3391" s="6" t="str">
        <f>VLOOKUP(B3391,Master!$A$2:$C$11,2,FALSE)</f>
        <v>Europe</v>
      </c>
      <c r="Q3391" s="39" t="str">
        <f>VLOOKUP(D3391,GL_Master!$A$1:$D$80,2,FALSE)</f>
        <v>PL</v>
      </c>
      <c r="R3391" s="39" t="str">
        <f>VLOOKUP(D3391,GL_Master!$A$1:$D$80,3,FALSE)</f>
        <v>House Keeping Expenses</v>
      </c>
      <c r="S3391" s="39" t="str">
        <f>VLOOKUP(D3391,GL_Master!$A$1:$D$80,4,FALSE)</f>
        <v>House Keeping Expenses</v>
      </c>
    </row>
    <row r="3392" spans="1:19" x14ac:dyDescent="0.25">
      <c r="A3392" s="39" t="s">
        <v>262</v>
      </c>
      <c r="B3392" s="39" t="s">
        <v>239</v>
      </c>
      <c r="C3392" s="7">
        <v>44105</v>
      </c>
      <c r="D3392" s="39" t="s">
        <v>107</v>
      </c>
      <c r="E3392" s="39">
        <v>27</v>
      </c>
      <c r="F3392" s="82">
        <f t="shared" si="156"/>
        <v>2.7E-2</v>
      </c>
      <c r="G3392" s="39">
        <f>VLOOKUP(N3392,Currecny_M!$A$1:$P$10,2,FALSE)</f>
        <v>83</v>
      </c>
      <c r="H3392" s="39">
        <f>MATCH(C3392,Currecny_M!$A$1:$P$1,0)</f>
        <v>8</v>
      </c>
      <c r="I3392" s="39">
        <f>VLOOKUP(N3392,Currecny_M!$A$1:$P$10,MATCH(Database!C3392,Currecny_M!$A$1:$P$1,0),FALSE)</f>
        <v>88.11</v>
      </c>
      <c r="J3392" s="82">
        <f t="shared" si="157"/>
        <v>2.3789699999999998</v>
      </c>
      <c r="K3392" s="39">
        <f>VLOOKUP('Cover page'!$B$6,Currecny_M!$A$1:$P$10,MATCH(Database!C3392,Currecny_M!$A$1:$P$1,0),FALSE)</f>
        <v>1</v>
      </c>
      <c r="L3392" s="82">
        <f t="shared" si="158"/>
        <v>2.3789699999999998</v>
      </c>
      <c r="M3392" s="82">
        <f>((E3392/$F$1)*VLOOKUP(N3392,Currecny_M!$A$1:$P$10,MATCH(Database!C3392,Currecny_M!$A$1:$P$1,0),FALSE))/VLOOKUP('Cover page'!$B$6,Currecny_M!$A$1:$P$10,MATCH(Database!C3392,Currecny_M!$A$1:$P$1,0),FALSE)</f>
        <v>2.3789699999999998</v>
      </c>
      <c r="N3392" s="6" t="str">
        <f>VLOOKUP(B3392,Master!$A$2:$C$11,3,FALSE)</f>
        <v>Euro</v>
      </c>
      <c r="O3392" s="6" t="str">
        <f>VLOOKUP(B3392,Master!$A$2:$C$11,2,FALSE)</f>
        <v>Europe</v>
      </c>
      <c r="Q3392" s="39" t="str">
        <f>VLOOKUP(D3392,GL_Master!$A$1:$D$80,2,FALSE)</f>
        <v>PL</v>
      </c>
      <c r="R3392" s="39" t="str">
        <f>VLOOKUP(D3392,GL_Master!$A$1:$D$80,3,FALSE)</f>
        <v>Misc. expenses</v>
      </c>
      <c r="S3392" s="39" t="str">
        <f>VLOOKUP(D3392,GL_Master!$A$1:$D$80,4,FALSE)</f>
        <v>Repair &amp; Maintenance</v>
      </c>
    </row>
    <row r="3393" spans="1:19" x14ac:dyDescent="0.25">
      <c r="A3393" s="39" t="s">
        <v>262</v>
      </c>
      <c r="B3393" s="39" t="s">
        <v>239</v>
      </c>
      <c r="C3393" s="7">
        <v>44105</v>
      </c>
      <c r="D3393" s="39" t="s">
        <v>108</v>
      </c>
      <c r="E3393" s="39">
        <v>25</v>
      </c>
      <c r="F3393" s="82">
        <f t="shared" si="156"/>
        <v>2.5000000000000001E-2</v>
      </c>
      <c r="G3393" s="39">
        <f>VLOOKUP(N3393,Currecny_M!$A$1:$P$10,2,FALSE)</f>
        <v>83</v>
      </c>
      <c r="H3393" s="39">
        <f>MATCH(C3393,Currecny_M!$A$1:$P$1,0)</f>
        <v>8</v>
      </c>
      <c r="I3393" s="39">
        <f>VLOOKUP(N3393,Currecny_M!$A$1:$P$10,MATCH(Database!C3393,Currecny_M!$A$1:$P$1,0),FALSE)</f>
        <v>88.11</v>
      </c>
      <c r="J3393" s="82">
        <f t="shared" si="157"/>
        <v>2.20275</v>
      </c>
      <c r="K3393" s="39">
        <f>VLOOKUP('Cover page'!$B$6,Currecny_M!$A$1:$P$10,MATCH(Database!C3393,Currecny_M!$A$1:$P$1,0),FALSE)</f>
        <v>1</v>
      </c>
      <c r="L3393" s="82">
        <f t="shared" si="158"/>
        <v>2.20275</v>
      </c>
      <c r="M3393" s="82">
        <f>((E3393/$F$1)*VLOOKUP(N3393,Currecny_M!$A$1:$P$10,MATCH(Database!C3393,Currecny_M!$A$1:$P$1,0),FALSE))/VLOOKUP('Cover page'!$B$6,Currecny_M!$A$1:$P$10,MATCH(Database!C3393,Currecny_M!$A$1:$P$1,0),FALSE)</f>
        <v>2.20275</v>
      </c>
      <c r="N3393" s="6" t="str">
        <f>VLOOKUP(B3393,Master!$A$2:$C$11,3,FALSE)</f>
        <v>Euro</v>
      </c>
      <c r="O3393" s="6" t="str">
        <f>VLOOKUP(B3393,Master!$A$2:$C$11,2,FALSE)</f>
        <v>Europe</v>
      </c>
      <c r="Q3393" s="39" t="str">
        <f>VLOOKUP(D3393,GL_Master!$A$1:$D$80,2,FALSE)</f>
        <v>PL</v>
      </c>
      <c r="R3393" s="39" t="str">
        <f>VLOOKUP(D3393,GL_Master!$A$1:$D$80,3,FALSE)</f>
        <v>Misc. expenses</v>
      </c>
      <c r="S3393" s="39" t="str">
        <f>VLOOKUP(D3393,GL_Master!$A$1:$D$80,4,FALSE)</f>
        <v>Repair &amp; Maintenance</v>
      </c>
    </row>
    <row r="3394" spans="1:19" x14ac:dyDescent="0.25">
      <c r="A3394" s="39" t="s">
        <v>262</v>
      </c>
      <c r="B3394" s="39" t="s">
        <v>239</v>
      </c>
      <c r="C3394" s="7">
        <v>44105</v>
      </c>
      <c r="D3394" s="39" t="s">
        <v>9</v>
      </c>
      <c r="E3394" s="39">
        <v>221</v>
      </c>
      <c r="F3394" s="82">
        <f t="shared" si="156"/>
        <v>0.221</v>
      </c>
      <c r="G3394" s="39">
        <f>VLOOKUP(N3394,Currecny_M!$A$1:$P$10,2,FALSE)</f>
        <v>83</v>
      </c>
      <c r="H3394" s="39">
        <f>MATCH(C3394,Currecny_M!$A$1:$P$1,0)</f>
        <v>8</v>
      </c>
      <c r="I3394" s="39">
        <f>VLOOKUP(N3394,Currecny_M!$A$1:$P$10,MATCH(Database!C3394,Currecny_M!$A$1:$P$1,0),FALSE)</f>
        <v>88.11</v>
      </c>
      <c r="J3394" s="82">
        <f t="shared" si="157"/>
        <v>19.47231</v>
      </c>
      <c r="K3394" s="39">
        <f>VLOOKUP('Cover page'!$B$6,Currecny_M!$A$1:$P$10,MATCH(Database!C3394,Currecny_M!$A$1:$P$1,0),FALSE)</f>
        <v>1</v>
      </c>
      <c r="L3394" s="82">
        <f t="shared" si="158"/>
        <v>19.47231</v>
      </c>
      <c r="M3394" s="82">
        <f>((E3394/$F$1)*VLOOKUP(N3394,Currecny_M!$A$1:$P$10,MATCH(Database!C3394,Currecny_M!$A$1:$P$1,0),FALSE))/VLOOKUP('Cover page'!$B$6,Currecny_M!$A$1:$P$10,MATCH(Database!C3394,Currecny_M!$A$1:$P$1,0),FALSE)</f>
        <v>19.47231</v>
      </c>
      <c r="N3394" s="6" t="str">
        <f>VLOOKUP(B3394,Master!$A$2:$C$11,3,FALSE)</f>
        <v>Euro</v>
      </c>
      <c r="O3394" s="6" t="str">
        <f>VLOOKUP(B3394,Master!$A$2:$C$11,2,FALSE)</f>
        <v>Europe</v>
      </c>
      <c r="Q3394" s="39" t="str">
        <f>VLOOKUP(D3394,GL_Master!$A$1:$D$80,2,FALSE)</f>
        <v>PL</v>
      </c>
      <c r="R3394" s="39" t="str">
        <f>VLOOKUP(D3394,GL_Master!$A$1:$D$80,3,FALSE)</f>
        <v>Rent</v>
      </c>
      <c r="S3394" s="39" t="str">
        <f>VLOOKUP(D3394,GL_Master!$A$1:$D$80,4,FALSE)</f>
        <v>Office Rent</v>
      </c>
    </row>
    <row r="3395" spans="1:19" x14ac:dyDescent="0.25">
      <c r="A3395" s="39" t="s">
        <v>262</v>
      </c>
      <c r="B3395" s="39" t="s">
        <v>239</v>
      </c>
      <c r="C3395" s="7">
        <v>44105</v>
      </c>
      <c r="D3395" s="39" t="s">
        <v>109</v>
      </c>
      <c r="E3395" s="39">
        <v>-128</v>
      </c>
      <c r="F3395" s="82">
        <f t="shared" si="156"/>
        <v>-0.128</v>
      </c>
      <c r="G3395" s="39">
        <f>VLOOKUP(N3395,Currecny_M!$A$1:$P$10,2,FALSE)</f>
        <v>83</v>
      </c>
      <c r="H3395" s="39">
        <f>MATCH(C3395,Currecny_M!$A$1:$P$1,0)</f>
        <v>8</v>
      </c>
      <c r="I3395" s="39">
        <f>VLOOKUP(N3395,Currecny_M!$A$1:$P$10,MATCH(Database!C3395,Currecny_M!$A$1:$P$1,0),FALSE)</f>
        <v>88.11</v>
      </c>
      <c r="J3395" s="82">
        <f t="shared" si="157"/>
        <v>-11.278080000000001</v>
      </c>
      <c r="K3395" s="39">
        <f>VLOOKUP('Cover page'!$B$6,Currecny_M!$A$1:$P$10,MATCH(Database!C3395,Currecny_M!$A$1:$P$1,0),FALSE)</f>
        <v>1</v>
      </c>
      <c r="L3395" s="82">
        <f t="shared" si="158"/>
        <v>-11.278080000000001</v>
      </c>
      <c r="M3395" s="82">
        <f>((E3395/$F$1)*VLOOKUP(N3395,Currecny_M!$A$1:$P$10,MATCH(Database!C3395,Currecny_M!$A$1:$P$1,0),FALSE))/VLOOKUP('Cover page'!$B$6,Currecny_M!$A$1:$P$10,MATCH(Database!C3395,Currecny_M!$A$1:$P$1,0),FALSE)</f>
        <v>-11.278080000000001</v>
      </c>
      <c r="N3395" s="6" t="str">
        <f>VLOOKUP(B3395,Master!$A$2:$C$11,3,FALSE)</f>
        <v>Euro</v>
      </c>
      <c r="O3395" s="6" t="str">
        <f>VLOOKUP(B3395,Master!$A$2:$C$11,2,FALSE)</f>
        <v>Europe</v>
      </c>
      <c r="Q3395" s="39" t="str">
        <f>VLOOKUP(D3395,GL_Master!$A$1:$D$80,2,FALSE)</f>
        <v>PL</v>
      </c>
      <c r="R3395" s="39" t="str">
        <f>VLOOKUP(D3395,GL_Master!$A$1:$D$80,3,FALSE)</f>
        <v>Travelling and conveyance</v>
      </c>
      <c r="S3395" s="39" t="str">
        <f>VLOOKUP(D3395,GL_Master!$A$1:$D$80,4,FALSE)</f>
        <v>Travelling , hotel lodging</v>
      </c>
    </row>
    <row r="3396" spans="1:19" x14ac:dyDescent="0.25">
      <c r="A3396" s="39" t="s">
        <v>262</v>
      </c>
      <c r="B3396" s="39" t="s">
        <v>239</v>
      </c>
      <c r="C3396" s="7">
        <v>44105</v>
      </c>
      <c r="D3396" s="39" t="s">
        <v>110</v>
      </c>
      <c r="E3396" s="39">
        <v>49</v>
      </c>
      <c r="F3396" s="82">
        <f t="shared" ref="F3396:F3459" si="159">E3396/$F$1</f>
        <v>4.9000000000000002E-2</v>
      </c>
      <c r="G3396" s="39">
        <f>VLOOKUP(N3396,Currecny_M!$A$1:$P$10,2,FALSE)</f>
        <v>83</v>
      </c>
      <c r="H3396" s="39">
        <f>MATCH(C3396,Currecny_M!$A$1:$P$1,0)</f>
        <v>8</v>
      </c>
      <c r="I3396" s="39">
        <f>VLOOKUP(N3396,Currecny_M!$A$1:$P$10,MATCH(Database!C3396,Currecny_M!$A$1:$P$1,0),FALSE)</f>
        <v>88.11</v>
      </c>
      <c r="J3396" s="82">
        <f t="shared" ref="J3396:J3459" si="160">F3396*I3396</f>
        <v>4.3173900000000005</v>
      </c>
      <c r="K3396" s="39">
        <f>VLOOKUP('Cover page'!$B$6,Currecny_M!$A$1:$P$10,MATCH(Database!C3396,Currecny_M!$A$1:$P$1,0),FALSE)</f>
        <v>1</v>
      </c>
      <c r="L3396" s="82">
        <f t="shared" ref="L3396:L3459" si="161">J3396/K3396</f>
        <v>4.3173900000000005</v>
      </c>
      <c r="M3396" s="82">
        <f>((E3396/$F$1)*VLOOKUP(N3396,Currecny_M!$A$1:$P$10,MATCH(Database!C3396,Currecny_M!$A$1:$P$1,0),FALSE))/VLOOKUP('Cover page'!$B$6,Currecny_M!$A$1:$P$10,MATCH(Database!C3396,Currecny_M!$A$1:$P$1,0),FALSE)</f>
        <v>4.3173900000000005</v>
      </c>
      <c r="N3396" s="6" t="str">
        <f>VLOOKUP(B3396,Master!$A$2:$C$11,3,FALSE)</f>
        <v>Euro</v>
      </c>
      <c r="O3396" s="6" t="str">
        <f>VLOOKUP(B3396,Master!$A$2:$C$11,2,FALSE)</f>
        <v>Europe</v>
      </c>
      <c r="Q3396" s="39" t="str">
        <f>VLOOKUP(D3396,GL_Master!$A$1:$D$80,2,FALSE)</f>
        <v>PL</v>
      </c>
      <c r="R3396" s="39" t="str">
        <f>VLOOKUP(D3396,GL_Master!$A$1:$D$80,3,FALSE)</f>
        <v>Travelling and conveyance</v>
      </c>
      <c r="S3396" s="39" t="str">
        <f>VLOOKUP(D3396,GL_Master!$A$1:$D$80,4,FALSE)</f>
        <v>Travelling , hotel lodging</v>
      </c>
    </row>
    <row r="3397" spans="1:19" x14ac:dyDescent="0.25">
      <c r="A3397" s="39" t="s">
        <v>262</v>
      </c>
      <c r="B3397" s="39" t="s">
        <v>239</v>
      </c>
      <c r="C3397" s="7">
        <v>44105</v>
      </c>
      <c r="D3397" s="39" t="s">
        <v>111</v>
      </c>
      <c r="E3397" s="39">
        <v>26</v>
      </c>
      <c r="F3397" s="82">
        <f t="shared" si="159"/>
        <v>2.5999999999999999E-2</v>
      </c>
      <c r="G3397" s="39">
        <f>VLOOKUP(N3397,Currecny_M!$A$1:$P$10,2,FALSE)</f>
        <v>83</v>
      </c>
      <c r="H3397" s="39">
        <f>MATCH(C3397,Currecny_M!$A$1:$P$1,0)</f>
        <v>8</v>
      </c>
      <c r="I3397" s="39">
        <f>VLOOKUP(N3397,Currecny_M!$A$1:$P$10,MATCH(Database!C3397,Currecny_M!$A$1:$P$1,0),FALSE)</f>
        <v>88.11</v>
      </c>
      <c r="J3397" s="82">
        <f t="shared" si="160"/>
        <v>2.2908599999999999</v>
      </c>
      <c r="K3397" s="39">
        <f>VLOOKUP('Cover page'!$B$6,Currecny_M!$A$1:$P$10,MATCH(Database!C3397,Currecny_M!$A$1:$P$1,0),FALSE)</f>
        <v>1</v>
      </c>
      <c r="L3397" s="82">
        <f t="shared" si="161"/>
        <v>2.2908599999999999</v>
      </c>
      <c r="M3397" s="82">
        <f>((E3397/$F$1)*VLOOKUP(N3397,Currecny_M!$A$1:$P$10,MATCH(Database!C3397,Currecny_M!$A$1:$P$1,0),FALSE))/VLOOKUP('Cover page'!$B$6,Currecny_M!$A$1:$P$10,MATCH(Database!C3397,Currecny_M!$A$1:$P$1,0),FALSE)</f>
        <v>2.2908599999999999</v>
      </c>
      <c r="N3397" s="6" t="str">
        <f>VLOOKUP(B3397,Master!$A$2:$C$11,3,FALSE)</f>
        <v>Euro</v>
      </c>
      <c r="O3397" s="6" t="str">
        <f>VLOOKUP(B3397,Master!$A$2:$C$11,2,FALSE)</f>
        <v>Europe</v>
      </c>
      <c r="Q3397" s="39" t="str">
        <f>VLOOKUP(D3397,GL_Master!$A$1:$D$80,2,FALSE)</f>
        <v>PL</v>
      </c>
      <c r="R3397" s="39" t="str">
        <f>VLOOKUP(D3397,GL_Master!$A$1:$D$80,3,FALSE)</f>
        <v>Legal &amp; Professional expenses</v>
      </c>
      <c r="S3397" s="39" t="str">
        <f>VLOOKUP(D3397,GL_Master!$A$1:$D$80,4,FALSE)</f>
        <v>Professional Fees - Others</v>
      </c>
    </row>
    <row r="3398" spans="1:19" x14ac:dyDescent="0.25">
      <c r="A3398" s="39" t="s">
        <v>262</v>
      </c>
      <c r="B3398" s="39" t="s">
        <v>239</v>
      </c>
      <c r="C3398" s="7">
        <v>44136</v>
      </c>
      <c r="D3398" s="39" t="s">
        <v>112</v>
      </c>
      <c r="E3398" s="39">
        <v>255</v>
      </c>
      <c r="F3398" s="82">
        <f t="shared" si="159"/>
        <v>0.255</v>
      </c>
      <c r="G3398" s="39">
        <f>VLOOKUP(N3398,Currecny_M!$A$1:$P$10,2,FALSE)</f>
        <v>83</v>
      </c>
      <c r="H3398" s="39">
        <f>MATCH(C3398,Currecny_M!$A$1:$P$1,0)</f>
        <v>9</v>
      </c>
      <c r="I3398" s="39">
        <f>VLOOKUP(N3398,Currecny_M!$A$1:$P$10,MATCH(Database!C3398,Currecny_M!$A$1:$P$1,0),FALSE)</f>
        <v>88.99</v>
      </c>
      <c r="J3398" s="82">
        <f t="shared" si="160"/>
        <v>22.692449999999997</v>
      </c>
      <c r="K3398" s="39">
        <f>VLOOKUP('Cover page'!$B$6,Currecny_M!$A$1:$P$10,MATCH(Database!C3398,Currecny_M!$A$1:$P$1,0),FALSE)</f>
        <v>1</v>
      </c>
      <c r="L3398" s="82">
        <f t="shared" si="161"/>
        <v>22.692449999999997</v>
      </c>
      <c r="M3398" s="82">
        <f>((E3398/$F$1)*VLOOKUP(N3398,Currecny_M!$A$1:$P$10,MATCH(Database!C3398,Currecny_M!$A$1:$P$1,0),FALSE))/VLOOKUP('Cover page'!$B$6,Currecny_M!$A$1:$P$10,MATCH(Database!C3398,Currecny_M!$A$1:$P$1,0),FALSE)</f>
        <v>22.692449999999997</v>
      </c>
      <c r="N3398" s="6" t="str">
        <f>VLOOKUP(B3398,Master!$A$2:$C$11,3,FALSE)</f>
        <v>Euro</v>
      </c>
      <c r="O3398" s="6" t="str">
        <f>VLOOKUP(B3398,Master!$A$2:$C$11,2,FALSE)</f>
        <v>Europe</v>
      </c>
      <c r="Q3398" s="39" t="str">
        <f>VLOOKUP(D3398,GL_Master!$A$1:$D$80,2,FALSE)</f>
        <v>PL</v>
      </c>
      <c r="R3398" s="39" t="str">
        <f>VLOOKUP(D3398,GL_Master!$A$1:$D$80,3,FALSE)</f>
        <v>Finance Cost</v>
      </c>
      <c r="S3398" s="39" t="str">
        <f>VLOOKUP(D3398,GL_Master!$A$1:$D$80,4,FALSE)</f>
        <v>Interest expense</v>
      </c>
    </row>
    <row r="3399" spans="1:19" x14ac:dyDescent="0.25">
      <c r="A3399" s="39" t="s">
        <v>262</v>
      </c>
      <c r="B3399" s="39" t="s">
        <v>239</v>
      </c>
      <c r="C3399" s="7">
        <v>44136</v>
      </c>
      <c r="D3399" s="39" t="s">
        <v>25</v>
      </c>
      <c r="E3399" s="39">
        <v>2342</v>
      </c>
      <c r="F3399" s="82">
        <f t="shared" si="159"/>
        <v>2.3420000000000001</v>
      </c>
      <c r="G3399" s="39">
        <f>VLOOKUP(N3399,Currecny_M!$A$1:$P$10,2,FALSE)</f>
        <v>83</v>
      </c>
      <c r="H3399" s="39">
        <f>MATCH(C3399,Currecny_M!$A$1:$P$1,0)</f>
        <v>9</v>
      </c>
      <c r="I3399" s="39">
        <f>VLOOKUP(N3399,Currecny_M!$A$1:$P$10,MATCH(Database!C3399,Currecny_M!$A$1:$P$1,0),FALSE)</f>
        <v>88.99</v>
      </c>
      <c r="J3399" s="82">
        <f t="shared" si="160"/>
        <v>208.41458</v>
      </c>
      <c r="K3399" s="39">
        <f>VLOOKUP('Cover page'!$B$6,Currecny_M!$A$1:$P$10,MATCH(Database!C3399,Currecny_M!$A$1:$P$1,0),FALSE)</f>
        <v>1</v>
      </c>
      <c r="L3399" s="82">
        <f t="shared" si="161"/>
        <v>208.41458</v>
      </c>
      <c r="M3399" s="82">
        <f>((E3399/$F$1)*VLOOKUP(N3399,Currecny_M!$A$1:$P$10,MATCH(Database!C3399,Currecny_M!$A$1:$P$1,0),FALSE))/VLOOKUP('Cover page'!$B$6,Currecny_M!$A$1:$P$10,MATCH(Database!C3399,Currecny_M!$A$1:$P$1,0),FALSE)</f>
        <v>208.41458</v>
      </c>
      <c r="N3399" s="6" t="str">
        <f>VLOOKUP(B3399,Master!$A$2:$C$11,3,FALSE)</f>
        <v>Euro</v>
      </c>
      <c r="O3399" s="6" t="str">
        <f>VLOOKUP(B3399,Master!$A$2:$C$11,2,FALSE)</f>
        <v>Europe</v>
      </c>
      <c r="Q3399" s="39" t="str">
        <f>VLOOKUP(D3399,GL_Master!$A$1:$D$80,2,FALSE)</f>
        <v>PL</v>
      </c>
      <c r="R3399" s="39" t="str">
        <f>VLOOKUP(D3399,GL_Master!$A$1:$D$80,3,FALSE)</f>
        <v>Depreciation</v>
      </c>
      <c r="S3399" s="39" t="str">
        <f>VLOOKUP(D3399,GL_Master!$A$1:$D$80,4,FALSE)</f>
        <v>Depreciation</v>
      </c>
    </row>
    <row r="3400" spans="1:19" x14ac:dyDescent="0.25">
      <c r="A3400" s="39" t="s">
        <v>262</v>
      </c>
      <c r="B3400" s="39" t="s">
        <v>239</v>
      </c>
      <c r="C3400" s="7">
        <v>44136</v>
      </c>
      <c r="D3400" s="39" t="s">
        <v>51</v>
      </c>
      <c r="E3400" s="39">
        <v>-24096</v>
      </c>
      <c r="F3400" s="82">
        <f t="shared" si="159"/>
        <v>-24.096</v>
      </c>
      <c r="G3400" s="39">
        <f>VLOOKUP(N3400,Currecny_M!$A$1:$P$10,2,FALSE)</f>
        <v>83</v>
      </c>
      <c r="H3400" s="39">
        <f>MATCH(C3400,Currecny_M!$A$1:$P$1,0)</f>
        <v>9</v>
      </c>
      <c r="I3400" s="39">
        <f>VLOOKUP(N3400,Currecny_M!$A$1:$P$10,MATCH(Database!C3400,Currecny_M!$A$1:$P$1,0),FALSE)</f>
        <v>88.99</v>
      </c>
      <c r="J3400" s="82">
        <f t="shared" si="160"/>
        <v>-2144.3030399999998</v>
      </c>
      <c r="K3400" s="39">
        <f>VLOOKUP('Cover page'!$B$6,Currecny_M!$A$1:$P$10,MATCH(Database!C3400,Currecny_M!$A$1:$P$1,0),FALSE)</f>
        <v>1</v>
      </c>
      <c r="L3400" s="82">
        <f t="shared" si="161"/>
        <v>-2144.3030399999998</v>
      </c>
      <c r="M3400" s="82">
        <f>((E3400/$F$1)*VLOOKUP(N3400,Currecny_M!$A$1:$P$10,MATCH(Database!C3400,Currecny_M!$A$1:$P$1,0),FALSE))/VLOOKUP('Cover page'!$B$6,Currecny_M!$A$1:$P$10,MATCH(Database!C3400,Currecny_M!$A$1:$P$1,0),FALSE)</f>
        <v>-2144.3030399999998</v>
      </c>
      <c r="N3400" s="6" t="str">
        <f>VLOOKUP(B3400,Master!$A$2:$C$11,3,FALSE)</f>
        <v>Euro</v>
      </c>
      <c r="O3400" s="6" t="str">
        <f>VLOOKUP(B3400,Master!$A$2:$C$11,2,FALSE)</f>
        <v>Europe</v>
      </c>
      <c r="Q3400" s="39" t="str">
        <f>VLOOKUP(D3400,GL_Master!$A$1:$D$80,2,FALSE)</f>
        <v>BS</v>
      </c>
      <c r="R3400" s="39" t="str">
        <f>VLOOKUP(D3400,GL_Master!$A$1:$D$80,3,FALSE)</f>
        <v>Share Capital</v>
      </c>
      <c r="S3400" s="39" t="str">
        <f>VLOOKUP(D3400,GL_Master!$A$1:$D$80,4,FALSE)</f>
        <v>Equity shares</v>
      </c>
    </row>
    <row r="3401" spans="1:19" x14ac:dyDescent="0.25">
      <c r="A3401" s="39" t="s">
        <v>262</v>
      </c>
      <c r="B3401" s="39" t="s">
        <v>239</v>
      </c>
      <c r="C3401" s="7">
        <v>44136</v>
      </c>
      <c r="D3401" s="39" t="s">
        <v>52</v>
      </c>
      <c r="E3401" s="39">
        <v>-46169</v>
      </c>
      <c r="F3401" s="82">
        <f t="shared" si="159"/>
        <v>-46.168999999999997</v>
      </c>
      <c r="G3401" s="39">
        <f>VLOOKUP(N3401,Currecny_M!$A$1:$P$10,2,FALSE)</f>
        <v>83</v>
      </c>
      <c r="H3401" s="39">
        <f>MATCH(C3401,Currecny_M!$A$1:$P$1,0)</f>
        <v>9</v>
      </c>
      <c r="I3401" s="39">
        <f>VLOOKUP(N3401,Currecny_M!$A$1:$P$10,MATCH(Database!C3401,Currecny_M!$A$1:$P$1,0),FALSE)</f>
        <v>88.99</v>
      </c>
      <c r="J3401" s="82">
        <f t="shared" si="160"/>
        <v>-4108.5793099999992</v>
      </c>
      <c r="K3401" s="39">
        <f>VLOOKUP('Cover page'!$B$6,Currecny_M!$A$1:$P$10,MATCH(Database!C3401,Currecny_M!$A$1:$P$1,0),FALSE)</f>
        <v>1</v>
      </c>
      <c r="L3401" s="82">
        <f t="shared" si="161"/>
        <v>-4108.5793099999992</v>
      </c>
      <c r="M3401" s="82">
        <f>((E3401/$F$1)*VLOOKUP(N3401,Currecny_M!$A$1:$P$10,MATCH(Database!C3401,Currecny_M!$A$1:$P$1,0),FALSE))/VLOOKUP('Cover page'!$B$6,Currecny_M!$A$1:$P$10,MATCH(Database!C3401,Currecny_M!$A$1:$P$1,0),FALSE)</f>
        <v>-4108.5793099999992</v>
      </c>
      <c r="N3401" s="6" t="str">
        <f>VLOOKUP(B3401,Master!$A$2:$C$11,3,FALSE)</f>
        <v>Euro</v>
      </c>
      <c r="O3401" s="6" t="str">
        <f>VLOOKUP(B3401,Master!$A$2:$C$11,2,FALSE)</f>
        <v>Europe</v>
      </c>
      <c r="Q3401" s="39" t="str">
        <f>VLOOKUP(D3401,GL_Master!$A$1:$D$80,2,FALSE)</f>
        <v>BS</v>
      </c>
      <c r="R3401" s="39" t="str">
        <f>VLOOKUP(D3401,GL_Master!$A$1:$D$80,3,FALSE)</f>
        <v>Reserve and Surplus</v>
      </c>
      <c r="S3401" s="39" t="str">
        <f>VLOOKUP(D3401,GL_Master!$A$1:$D$80,4,FALSE)</f>
        <v>Reserves at the commencement of the year</v>
      </c>
    </row>
    <row r="3402" spans="1:19" x14ac:dyDescent="0.25">
      <c r="A3402" s="39" t="s">
        <v>262</v>
      </c>
      <c r="B3402" s="39" t="s">
        <v>239</v>
      </c>
      <c r="C3402" s="7">
        <v>44136</v>
      </c>
      <c r="D3402" s="39" t="s">
        <v>53</v>
      </c>
      <c r="E3402" s="39">
        <v>-1372</v>
      </c>
      <c r="F3402" s="82">
        <f t="shared" si="159"/>
        <v>-1.3720000000000001</v>
      </c>
      <c r="G3402" s="39">
        <f>VLOOKUP(N3402,Currecny_M!$A$1:$P$10,2,FALSE)</f>
        <v>83</v>
      </c>
      <c r="H3402" s="39">
        <f>MATCH(C3402,Currecny_M!$A$1:$P$1,0)</f>
        <v>9</v>
      </c>
      <c r="I3402" s="39">
        <f>VLOOKUP(N3402,Currecny_M!$A$1:$P$10,MATCH(Database!C3402,Currecny_M!$A$1:$P$1,0),FALSE)</f>
        <v>88.99</v>
      </c>
      <c r="J3402" s="82">
        <f t="shared" si="160"/>
        <v>-122.09428</v>
      </c>
      <c r="K3402" s="39">
        <f>VLOOKUP('Cover page'!$B$6,Currecny_M!$A$1:$P$10,MATCH(Database!C3402,Currecny_M!$A$1:$P$1,0),FALSE)</f>
        <v>1</v>
      </c>
      <c r="L3402" s="82">
        <f t="shared" si="161"/>
        <v>-122.09428</v>
      </c>
      <c r="M3402" s="82">
        <f>((E3402/$F$1)*VLOOKUP(N3402,Currecny_M!$A$1:$P$10,MATCH(Database!C3402,Currecny_M!$A$1:$P$1,0),FALSE))/VLOOKUP('Cover page'!$B$6,Currecny_M!$A$1:$P$10,MATCH(Database!C3402,Currecny_M!$A$1:$P$1,0),FALSE)</f>
        <v>-122.09428</v>
      </c>
      <c r="N3402" s="6" t="str">
        <f>VLOOKUP(B3402,Master!$A$2:$C$11,3,FALSE)</f>
        <v>Euro</v>
      </c>
      <c r="O3402" s="6" t="str">
        <f>VLOOKUP(B3402,Master!$A$2:$C$11,2,FALSE)</f>
        <v>Europe</v>
      </c>
      <c r="Q3402" s="39" t="str">
        <f>VLOOKUP(D3402,GL_Master!$A$1:$D$80,2,FALSE)</f>
        <v>BS</v>
      </c>
      <c r="R3402" s="39" t="str">
        <f>VLOOKUP(D3402,GL_Master!$A$1:$D$80,3,FALSE)</f>
        <v>Loan Fund</v>
      </c>
      <c r="S3402" s="39" t="str">
        <f>VLOOKUP(D3402,GL_Master!$A$1:$D$80,4,FALSE)</f>
        <v>Term Loan</v>
      </c>
    </row>
    <row r="3403" spans="1:19" x14ac:dyDescent="0.25">
      <c r="A3403" s="39" t="s">
        <v>262</v>
      </c>
      <c r="B3403" s="39" t="s">
        <v>239</v>
      </c>
      <c r="C3403" s="7">
        <v>44136</v>
      </c>
      <c r="D3403" s="39" t="s">
        <v>54</v>
      </c>
      <c r="E3403" s="39">
        <v>50</v>
      </c>
      <c r="F3403" s="82">
        <f t="shared" si="159"/>
        <v>0.05</v>
      </c>
      <c r="G3403" s="39">
        <f>VLOOKUP(N3403,Currecny_M!$A$1:$P$10,2,FALSE)</f>
        <v>83</v>
      </c>
      <c r="H3403" s="39">
        <f>MATCH(C3403,Currecny_M!$A$1:$P$1,0)</f>
        <v>9</v>
      </c>
      <c r="I3403" s="39">
        <f>VLOOKUP(N3403,Currecny_M!$A$1:$P$10,MATCH(Database!C3403,Currecny_M!$A$1:$P$1,0),FALSE)</f>
        <v>88.99</v>
      </c>
      <c r="J3403" s="82">
        <f t="shared" si="160"/>
        <v>4.4494999999999996</v>
      </c>
      <c r="K3403" s="39">
        <f>VLOOKUP('Cover page'!$B$6,Currecny_M!$A$1:$P$10,MATCH(Database!C3403,Currecny_M!$A$1:$P$1,0),FALSE)</f>
        <v>1</v>
      </c>
      <c r="L3403" s="82">
        <f t="shared" si="161"/>
        <v>4.4494999999999996</v>
      </c>
      <c r="M3403" s="82">
        <f>((E3403/$F$1)*VLOOKUP(N3403,Currecny_M!$A$1:$P$10,MATCH(Database!C3403,Currecny_M!$A$1:$P$1,0),FALSE))/VLOOKUP('Cover page'!$B$6,Currecny_M!$A$1:$P$10,MATCH(Database!C3403,Currecny_M!$A$1:$P$1,0),FALSE)</f>
        <v>4.4494999999999996</v>
      </c>
      <c r="N3403" s="6" t="str">
        <f>VLOOKUP(B3403,Master!$A$2:$C$11,3,FALSE)</f>
        <v>Euro</v>
      </c>
      <c r="O3403" s="6" t="str">
        <f>VLOOKUP(B3403,Master!$A$2:$C$11,2,FALSE)</f>
        <v>Europe</v>
      </c>
      <c r="Q3403" s="39" t="str">
        <f>VLOOKUP(D3403,GL_Master!$A$1:$D$80,2,FALSE)</f>
        <v>BS</v>
      </c>
      <c r="R3403" s="39" t="str">
        <f>VLOOKUP(D3403,GL_Master!$A$1:$D$80,3,FALSE)</f>
        <v>Trade Payables</v>
      </c>
      <c r="S3403" s="39" t="str">
        <f>VLOOKUP(D3403,GL_Master!$A$1:$D$80,4,FALSE)</f>
        <v>Trade payable</v>
      </c>
    </row>
    <row r="3404" spans="1:19" x14ac:dyDescent="0.25">
      <c r="A3404" s="39" t="s">
        <v>262</v>
      </c>
      <c r="B3404" s="39" t="s">
        <v>239</v>
      </c>
      <c r="C3404" s="7">
        <v>44136</v>
      </c>
      <c r="D3404" s="39" t="s">
        <v>34</v>
      </c>
      <c r="E3404" s="39">
        <v>-1352</v>
      </c>
      <c r="F3404" s="82">
        <f t="shared" si="159"/>
        <v>-1.3520000000000001</v>
      </c>
      <c r="G3404" s="39">
        <f>VLOOKUP(N3404,Currecny_M!$A$1:$P$10,2,FALSE)</f>
        <v>83</v>
      </c>
      <c r="H3404" s="39">
        <f>MATCH(C3404,Currecny_M!$A$1:$P$1,0)</f>
        <v>9</v>
      </c>
      <c r="I3404" s="39">
        <f>VLOOKUP(N3404,Currecny_M!$A$1:$P$10,MATCH(Database!C3404,Currecny_M!$A$1:$P$1,0),FALSE)</f>
        <v>88.99</v>
      </c>
      <c r="J3404" s="82">
        <f t="shared" si="160"/>
        <v>-120.31448</v>
      </c>
      <c r="K3404" s="39">
        <f>VLOOKUP('Cover page'!$B$6,Currecny_M!$A$1:$P$10,MATCH(Database!C3404,Currecny_M!$A$1:$P$1,0),FALSE)</f>
        <v>1</v>
      </c>
      <c r="L3404" s="82">
        <f t="shared" si="161"/>
        <v>-120.31448</v>
      </c>
      <c r="M3404" s="82">
        <f>((E3404/$F$1)*VLOOKUP(N3404,Currecny_M!$A$1:$P$10,MATCH(Database!C3404,Currecny_M!$A$1:$P$1,0),FALSE))/VLOOKUP('Cover page'!$B$6,Currecny_M!$A$1:$P$10,MATCH(Database!C3404,Currecny_M!$A$1:$P$1,0),FALSE)</f>
        <v>-120.31448</v>
      </c>
      <c r="N3404" s="6" t="str">
        <f>VLOOKUP(B3404,Master!$A$2:$C$11,3,FALSE)</f>
        <v>Euro</v>
      </c>
      <c r="O3404" s="6" t="str">
        <f>VLOOKUP(B3404,Master!$A$2:$C$11,2,FALSE)</f>
        <v>Europe</v>
      </c>
      <c r="Q3404" s="39" t="str">
        <f>VLOOKUP(D3404,GL_Master!$A$1:$D$80,2,FALSE)</f>
        <v>BS</v>
      </c>
      <c r="R3404" s="39" t="str">
        <f>VLOOKUP(D3404,GL_Master!$A$1:$D$80,3,FALSE)</f>
        <v>Provisions</v>
      </c>
      <c r="S3404" s="39" t="str">
        <f>VLOOKUP(D3404,GL_Master!$A$1:$D$80,4,FALSE)</f>
        <v>Expenses payables</v>
      </c>
    </row>
    <row r="3405" spans="1:19" x14ac:dyDescent="0.25">
      <c r="A3405" s="39" t="s">
        <v>262</v>
      </c>
      <c r="B3405" s="39" t="s">
        <v>239</v>
      </c>
      <c r="C3405" s="7">
        <v>44136</v>
      </c>
      <c r="D3405" s="39" t="s">
        <v>18</v>
      </c>
      <c r="E3405" s="39">
        <v>-769</v>
      </c>
      <c r="F3405" s="82">
        <f t="shared" si="159"/>
        <v>-0.76900000000000002</v>
      </c>
      <c r="G3405" s="39">
        <f>VLOOKUP(N3405,Currecny_M!$A$1:$P$10,2,FALSE)</f>
        <v>83</v>
      </c>
      <c r="H3405" s="39">
        <f>MATCH(C3405,Currecny_M!$A$1:$P$1,0)</f>
        <v>9</v>
      </c>
      <c r="I3405" s="39">
        <f>VLOOKUP(N3405,Currecny_M!$A$1:$P$10,MATCH(Database!C3405,Currecny_M!$A$1:$P$1,0),FALSE)</f>
        <v>88.99</v>
      </c>
      <c r="J3405" s="82">
        <f t="shared" si="160"/>
        <v>-68.433309999999992</v>
      </c>
      <c r="K3405" s="39">
        <f>VLOOKUP('Cover page'!$B$6,Currecny_M!$A$1:$P$10,MATCH(Database!C3405,Currecny_M!$A$1:$P$1,0),FALSE)</f>
        <v>1</v>
      </c>
      <c r="L3405" s="82">
        <f t="shared" si="161"/>
        <v>-68.433309999999992</v>
      </c>
      <c r="M3405" s="82">
        <f>((E3405/$F$1)*VLOOKUP(N3405,Currecny_M!$A$1:$P$10,MATCH(Database!C3405,Currecny_M!$A$1:$P$1,0),FALSE))/VLOOKUP('Cover page'!$B$6,Currecny_M!$A$1:$P$10,MATCH(Database!C3405,Currecny_M!$A$1:$P$1,0),FALSE)</f>
        <v>-68.433309999999992</v>
      </c>
      <c r="N3405" s="6" t="str">
        <f>VLOOKUP(B3405,Master!$A$2:$C$11,3,FALSE)</f>
        <v>Euro</v>
      </c>
      <c r="O3405" s="6" t="str">
        <f>VLOOKUP(B3405,Master!$A$2:$C$11,2,FALSE)</f>
        <v>Europe</v>
      </c>
      <c r="Q3405" s="39" t="str">
        <f>VLOOKUP(D3405,GL_Master!$A$1:$D$80,2,FALSE)</f>
        <v>BS</v>
      </c>
      <c r="R3405" s="39" t="str">
        <f>VLOOKUP(D3405,GL_Master!$A$1:$D$80,3,FALSE)</f>
        <v>Other current liabilities</v>
      </c>
      <c r="S3405" s="39" t="str">
        <f>VLOOKUP(D3405,GL_Master!$A$1:$D$80,4,FALSE)</f>
        <v>Employee related liabilities</v>
      </c>
    </row>
    <row r="3406" spans="1:19" x14ac:dyDescent="0.25">
      <c r="A3406" s="39" t="s">
        <v>262</v>
      </c>
      <c r="B3406" s="39" t="s">
        <v>239</v>
      </c>
      <c r="C3406" s="7">
        <v>44136</v>
      </c>
      <c r="D3406" s="39" t="s">
        <v>55</v>
      </c>
      <c r="E3406" s="39">
        <v>-99</v>
      </c>
      <c r="F3406" s="82">
        <f t="shared" si="159"/>
        <v>-9.9000000000000005E-2</v>
      </c>
      <c r="G3406" s="39">
        <f>VLOOKUP(N3406,Currecny_M!$A$1:$P$10,2,FALSE)</f>
        <v>83</v>
      </c>
      <c r="H3406" s="39">
        <f>MATCH(C3406,Currecny_M!$A$1:$P$1,0)</f>
        <v>9</v>
      </c>
      <c r="I3406" s="39">
        <f>VLOOKUP(N3406,Currecny_M!$A$1:$P$10,MATCH(Database!C3406,Currecny_M!$A$1:$P$1,0),FALSE)</f>
        <v>88.99</v>
      </c>
      <c r="J3406" s="82">
        <f t="shared" si="160"/>
        <v>-8.8100100000000001</v>
      </c>
      <c r="K3406" s="39">
        <f>VLOOKUP('Cover page'!$B$6,Currecny_M!$A$1:$P$10,MATCH(Database!C3406,Currecny_M!$A$1:$P$1,0),FALSE)</f>
        <v>1</v>
      </c>
      <c r="L3406" s="82">
        <f t="shared" si="161"/>
        <v>-8.8100100000000001</v>
      </c>
      <c r="M3406" s="82">
        <f>((E3406/$F$1)*VLOOKUP(N3406,Currecny_M!$A$1:$P$10,MATCH(Database!C3406,Currecny_M!$A$1:$P$1,0),FALSE))/VLOOKUP('Cover page'!$B$6,Currecny_M!$A$1:$P$10,MATCH(Database!C3406,Currecny_M!$A$1:$P$1,0),FALSE)</f>
        <v>-8.8100100000000001</v>
      </c>
      <c r="N3406" s="6" t="str">
        <f>VLOOKUP(B3406,Master!$A$2:$C$11,3,FALSE)</f>
        <v>Euro</v>
      </c>
      <c r="O3406" s="6" t="str">
        <f>VLOOKUP(B3406,Master!$A$2:$C$11,2,FALSE)</f>
        <v>Europe</v>
      </c>
      <c r="Q3406" s="39" t="str">
        <f>VLOOKUP(D3406,GL_Master!$A$1:$D$80,2,FALSE)</f>
        <v>BS</v>
      </c>
      <c r="R3406" s="39" t="str">
        <f>VLOOKUP(D3406,GL_Master!$A$1:$D$80,3,FALSE)</f>
        <v>Other current liabilities</v>
      </c>
      <c r="S3406" s="39" t="str">
        <f>VLOOKUP(D3406,GL_Master!$A$1:$D$80,4,FALSE)</f>
        <v>Security deposit received</v>
      </c>
    </row>
    <row r="3407" spans="1:19" x14ac:dyDescent="0.25">
      <c r="A3407" s="39" t="s">
        <v>262</v>
      </c>
      <c r="B3407" s="39" t="s">
        <v>239</v>
      </c>
      <c r="C3407" s="7">
        <v>44136</v>
      </c>
      <c r="D3407" s="39" t="s">
        <v>56</v>
      </c>
      <c r="E3407" s="39">
        <v>-27</v>
      </c>
      <c r="F3407" s="82">
        <f t="shared" si="159"/>
        <v>-2.7E-2</v>
      </c>
      <c r="G3407" s="39">
        <f>VLOOKUP(N3407,Currecny_M!$A$1:$P$10,2,FALSE)</f>
        <v>83</v>
      </c>
      <c r="H3407" s="39">
        <f>MATCH(C3407,Currecny_M!$A$1:$P$1,0)</f>
        <v>9</v>
      </c>
      <c r="I3407" s="39">
        <f>VLOOKUP(N3407,Currecny_M!$A$1:$P$10,MATCH(Database!C3407,Currecny_M!$A$1:$P$1,0),FALSE)</f>
        <v>88.99</v>
      </c>
      <c r="J3407" s="82">
        <f t="shared" si="160"/>
        <v>-2.40273</v>
      </c>
      <c r="K3407" s="39">
        <f>VLOOKUP('Cover page'!$B$6,Currecny_M!$A$1:$P$10,MATCH(Database!C3407,Currecny_M!$A$1:$P$1,0),FALSE)</f>
        <v>1</v>
      </c>
      <c r="L3407" s="82">
        <f t="shared" si="161"/>
        <v>-2.40273</v>
      </c>
      <c r="M3407" s="82">
        <f>((E3407/$F$1)*VLOOKUP(N3407,Currecny_M!$A$1:$P$10,MATCH(Database!C3407,Currecny_M!$A$1:$P$1,0),FALSE))/VLOOKUP('Cover page'!$B$6,Currecny_M!$A$1:$P$10,MATCH(Database!C3407,Currecny_M!$A$1:$P$1,0),FALSE)</f>
        <v>-2.40273</v>
      </c>
      <c r="N3407" s="6" t="str">
        <f>VLOOKUP(B3407,Master!$A$2:$C$11,3,FALSE)</f>
        <v>Euro</v>
      </c>
      <c r="O3407" s="6" t="str">
        <f>VLOOKUP(B3407,Master!$A$2:$C$11,2,FALSE)</f>
        <v>Europe</v>
      </c>
      <c r="Q3407" s="39" t="str">
        <f>VLOOKUP(D3407,GL_Master!$A$1:$D$80,2,FALSE)</f>
        <v>BS</v>
      </c>
      <c r="R3407" s="39" t="str">
        <f>VLOOKUP(D3407,GL_Master!$A$1:$D$80,3,FALSE)</f>
        <v>Other Tax Payables</v>
      </c>
      <c r="S3407" s="39" t="str">
        <f>VLOOKUP(D3407,GL_Master!$A$1:$D$80,4,FALSE)</f>
        <v>Tax deducted at source payable</v>
      </c>
    </row>
    <row r="3408" spans="1:19" x14ac:dyDescent="0.25">
      <c r="A3408" s="39" t="s">
        <v>262</v>
      </c>
      <c r="B3408" s="39" t="s">
        <v>239</v>
      </c>
      <c r="C3408" s="7">
        <v>44136</v>
      </c>
      <c r="D3408" s="39" t="s">
        <v>57</v>
      </c>
      <c r="E3408" s="39">
        <v>-221</v>
      </c>
      <c r="F3408" s="82">
        <f t="shared" si="159"/>
        <v>-0.221</v>
      </c>
      <c r="G3408" s="39">
        <f>VLOOKUP(N3408,Currecny_M!$A$1:$P$10,2,FALSE)</f>
        <v>83</v>
      </c>
      <c r="H3408" s="39">
        <f>MATCH(C3408,Currecny_M!$A$1:$P$1,0)</f>
        <v>9</v>
      </c>
      <c r="I3408" s="39">
        <f>VLOOKUP(N3408,Currecny_M!$A$1:$P$10,MATCH(Database!C3408,Currecny_M!$A$1:$P$1,0),FALSE)</f>
        <v>88.99</v>
      </c>
      <c r="J3408" s="82">
        <f t="shared" si="160"/>
        <v>-19.666789999999999</v>
      </c>
      <c r="K3408" s="39">
        <f>VLOOKUP('Cover page'!$B$6,Currecny_M!$A$1:$P$10,MATCH(Database!C3408,Currecny_M!$A$1:$P$1,0),FALSE)</f>
        <v>1</v>
      </c>
      <c r="L3408" s="82">
        <f t="shared" si="161"/>
        <v>-19.666789999999999</v>
      </c>
      <c r="M3408" s="82">
        <f>((E3408/$F$1)*VLOOKUP(N3408,Currecny_M!$A$1:$P$10,MATCH(Database!C3408,Currecny_M!$A$1:$P$1,0),FALSE))/VLOOKUP('Cover page'!$B$6,Currecny_M!$A$1:$P$10,MATCH(Database!C3408,Currecny_M!$A$1:$P$1,0),FALSE)</f>
        <v>-19.666789999999999</v>
      </c>
      <c r="N3408" s="6" t="str">
        <f>VLOOKUP(B3408,Master!$A$2:$C$11,3,FALSE)</f>
        <v>Euro</v>
      </c>
      <c r="O3408" s="6" t="str">
        <f>VLOOKUP(B3408,Master!$A$2:$C$11,2,FALSE)</f>
        <v>Europe</v>
      </c>
      <c r="Q3408" s="39" t="str">
        <f>VLOOKUP(D3408,GL_Master!$A$1:$D$80,2,FALSE)</f>
        <v>BS</v>
      </c>
      <c r="R3408" s="39" t="str">
        <f>VLOOKUP(D3408,GL_Master!$A$1:$D$80,3,FALSE)</f>
        <v>Other Tax Payables</v>
      </c>
      <c r="S3408" s="39" t="str">
        <f>VLOOKUP(D3408,GL_Master!$A$1:$D$80,4,FALSE)</f>
        <v>Tax deducted at source payable</v>
      </c>
    </row>
    <row r="3409" spans="1:19" x14ac:dyDescent="0.25">
      <c r="A3409" s="39" t="s">
        <v>262</v>
      </c>
      <c r="B3409" s="39" t="s">
        <v>239</v>
      </c>
      <c r="C3409" s="7">
        <v>44136</v>
      </c>
      <c r="D3409" s="39" t="s">
        <v>58</v>
      </c>
      <c r="E3409" s="39">
        <v>-1671</v>
      </c>
      <c r="F3409" s="82">
        <f t="shared" si="159"/>
        <v>-1.671</v>
      </c>
      <c r="G3409" s="39">
        <f>VLOOKUP(N3409,Currecny_M!$A$1:$P$10,2,FALSE)</f>
        <v>83</v>
      </c>
      <c r="H3409" s="39">
        <f>MATCH(C3409,Currecny_M!$A$1:$P$1,0)</f>
        <v>9</v>
      </c>
      <c r="I3409" s="39">
        <f>VLOOKUP(N3409,Currecny_M!$A$1:$P$10,MATCH(Database!C3409,Currecny_M!$A$1:$P$1,0),FALSE)</f>
        <v>88.99</v>
      </c>
      <c r="J3409" s="82">
        <f t="shared" si="160"/>
        <v>-148.70229</v>
      </c>
      <c r="K3409" s="39">
        <f>VLOOKUP('Cover page'!$B$6,Currecny_M!$A$1:$P$10,MATCH(Database!C3409,Currecny_M!$A$1:$P$1,0),FALSE)</f>
        <v>1</v>
      </c>
      <c r="L3409" s="82">
        <f t="shared" si="161"/>
        <v>-148.70229</v>
      </c>
      <c r="M3409" s="82">
        <f>((E3409/$F$1)*VLOOKUP(N3409,Currecny_M!$A$1:$P$10,MATCH(Database!C3409,Currecny_M!$A$1:$P$1,0),FALSE))/VLOOKUP('Cover page'!$B$6,Currecny_M!$A$1:$P$10,MATCH(Database!C3409,Currecny_M!$A$1:$P$1,0),FALSE)</f>
        <v>-148.70229</v>
      </c>
      <c r="N3409" s="6" t="str">
        <f>VLOOKUP(B3409,Master!$A$2:$C$11,3,FALSE)</f>
        <v>Euro</v>
      </c>
      <c r="O3409" s="6" t="str">
        <f>VLOOKUP(B3409,Master!$A$2:$C$11,2,FALSE)</f>
        <v>Europe</v>
      </c>
      <c r="Q3409" s="39" t="str">
        <f>VLOOKUP(D3409,GL_Master!$A$1:$D$80,2,FALSE)</f>
        <v>BS</v>
      </c>
      <c r="R3409" s="39" t="str">
        <f>VLOOKUP(D3409,GL_Master!$A$1:$D$80,3,FALSE)</f>
        <v>Long-term provisions</v>
      </c>
      <c r="S3409" s="39" t="str">
        <f>VLOOKUP(D3409,GL_Master!$A$1:$D$80,4,FALSE)</f>
        <v>Provision for gratuity</v>
      </c>
    </row>
    <row r="3410" spans="1:19" x14ac:dyDescent="0.25">
      <c r="A3410" s="39" t="s">
        <v>262</v>
      </c>
      <c r="B3410" s="39" t="s">
        <v>239</v>
      </c>
      <c r="C3410" s="7">
        <v>44136</v>
      </c>
      <c r="D3410" s="39" t="s">
        <v>59</v>
      </c>
      <c r="E3410" s="39">
        <v>-706</v>
      </c>
      <c r="F3410" s="82">
        <f t="shared" si="159"/>
        <v>-0.70599999999999996</v>
      </c>
      <c r="G3410" s="39">
        <f>VLOOKUP(N3410,Currecny_M!$A$1:$P$10,2,FALSE)</f>
        <v>83</v>
      </c>
      <c r="H3410" s="39">
        <f>MATCH(C3410,Currecny_M!$A$1:$P$1,0)</f>
        <v>9</v>
      </c>
      <c r="I3410" s="39">
        <f>VLOOKUP(N3410,Currecny_M!$A$1:$P$10,MATCH(Database!C3410,Currecny_M!$A$1:$P$1,0),FALSE)</f>
        <v>88.99</v>
      </c>
      <c r="J3410" s="82">
        <f t="shared" si="160"/>
        <v>-62.826939999999993</v>
      </c>
      <c r="K3410" s="39">
        <f>VLOOKUP('Cover page'!$B$6,Currecny_M!$A$1:$P$10,MATCH(Database!C3410,Currecny_M!$A$1:$P$1,0),FALSE)</f>
        <v>1</v>
      </c>
      <c r="L3410" s="82">
        <f t="shared" si="161"/>
        <v>-62.826939999999993</v>
      </c>
      <c r="M3410" s="82">
        <f>((E3410/$F$1)*VLOOKUP(N3410,Currecny_M!$A$1:$P$10,MATCH(Database!C3410,Currecny_M!$A$1:$P$1,0),FALSE))/VLOOKUP('Cover page'!$B$6,Currecny_M!$A$1:$P$10,MATCH(Database!C3410,Currecny_M!$A$1:$P$1,0),FALSE)</f>
        <v>-62.826939999999993</v>
      </c>
      <c r="N3410" s="6" t="str">
        <f>VLOOKUP(B3410,Master!$A$2:$C$11,3,FALSE)</f>
        <v>Euro</v>
      </c>
      <c r="O3410" s="6" t="str">
        <f>VLOOKUP(B3410,Master!$A$2:$C$11,2,FALSE)</f>
        <v>Europe</v>
      </c>
      <c r="Q3410" s="39" t="str">
        <f>VLOOKUP(D3410,GL_Master!$A$1:$D$80,2,FALSE)</f>
        <v>BS</v>
      </c>
      <c r="R3410" s="39" t="str">
        <f>VLOOKUP(D3410,GL_Master!$A$1:$D$80,3,FALSE)</f>
        <v>Long-term provisions</v>
      </c>
      <c r="S3410" s="39" t="str">
        <f>VLOOKUP(D3410,GL_Master!$A$1:$D$80,4,FALSE)</f>
        <v>Provision for leave encashment</v>
      </c>
    </row>
    <row r="3411" spans="1:19" x14ac:dyDescent="0.25">
      <c r="A3411" s="39" t="s">
        <v>262</v>
      </c>
      <c r="B3411" s="39" t="s">
        <v>239</v>
      </c>
      <c r="C3411" s="7">
        <v>44136</v>
      </c>
      <c r="D3411" s="39" t="s">
        <v>60</v>
      </c>
      <c r="E3411" s="39">
        <v>-200</v>
      </c>
      <c r="F3411" s="82">
        <f t="shared" si="159"/>
        <v>-0.2</v>
      </c>
      <c r="G3411" s="39">
        <f>VLOOKUP(N3411,Currecny_M!$A$1:$P$10,2,FALSE)</f>
        <v>83</v>
      </c>
      <c r="H3411" s="39">
        <f>MATCH(C3411,Currecny_M!$A$1:$P$1,0)</f>
        <v>9</v>
      </c>
      <c r="I3411" s="39">
        <f>VLOOKUP(N3411,Currecny_M!$A$1:$P$10,MATCH(Database!C3411,Currecny_M!$A$1:$P$1,0),FALSE)</f>
        <v>88.99</v>
      </c>
      <c r="J3411" s="82">
        <f t="shared" si="160"/>
        <v>-17.797999999999998</v>
      </c>
      <c r="K3411" s="39">
        <f>VLOOKUP('Cover page'!$B$6,Currecny_M!$A$1:$P$10,MATCH(Database!C3411,Currecny_M!$A$1:$P$1,0),FALSE)</f>
        <v>1</v>
      </c>
      <c r="L3411" s="82">
        <f t="shared" si="161"/>
        <v>-17.797999999999998</v>
      </c>
      <c r="M3411" s="82">
        <f>((E3411/$F$1)*VLOOKUP(N3411,Currecny_M!$A$1:$P$10,MATCH(Database!C3411,Currecny_M!$A$1:$P$1,0),FALSE))/VLOOKUP('Cover page'!$B$6,Currecny_M!$A$1:$P$10,MATCH(Database!C3411,Currecny_M!$A$1:$P$1,0),FALSE)</f>
        <v>-17.797999999999998</v>
      </c>
      <c r="N3411" s="6" t="str">
        <f>VLOOKUP(B3411,Master!$A$2:$C$11,3,FALSE)</f>
        <v>Euro</v>
      </c>
      <c r="O3411" s="6" t="str">
        <f>VLOOKUP(B3411,Master!$A$2:$C$11,2,FALSE)</f>
        <v>Europe</v>
      </c>
      <c r="Q3411" s="39" t="str">
        <f>VLOOKUP(D3411,GL_Master!$A$1:$D$80,2,FALSE)</f>
        <v>BS</v>
      </c>
      <c r="R3411" s="39" t="str">
        <f>VLOOKUP(D3411,GL_Master!$A$1:$D$80,3,FALSE)</f>
        <v>Trade Payables</v>
      </c>
      <c r="S3411" s="39" t="str">
        <f>VLOOKUP(D3411,GL_Master!$A$1:$D$80,4,FALSE)</f>
        <v>Trade payable</v>
      </c>
    </row>
    <row r="3412" spans="1:19" x14ac:dyDescent="0.25">
      <c r="A3412" s="39" t="s">
        <v>262</v>
      </c>
      <c r="B3412" s="39" t="s">
        <v>239</v>
      </c>
      <c r="C3412" s="7">
        <v>44136</v>
      </c>
      <c r="D3412" s="39" t="s">
        <v>61</v>
      </c>
      <c r="E3412" s="39">
        <v>-2227</v>
      </c>
      <c r="F3412" s="82">
        <f t="shared" si="159"/>
        <v>-2.2269999999999999</v>
      </c>
      <c r="G3412" s="39">
        <f>VLOOKUP(N3412,Currecny_M!$A$1:$P$10,2,FALSE)</f>
        <v>83</v>
      </c>
      <c r="H3412" s="39">
        <f>MATCH(C3412,Currecny_M!$A$1:$P$1,0)</f>
        <v>9</v>
      </c>
      <c r="I3412" s="39">
        <f>VLOOKUP(N3412,Currecny_M!$A$1:$P$10,MATCH(Database!C3412,Currecny_M!$A$1:$P$1,0),FALSE)</f>
        <v>88.99</v>
      </c>
      <c r="J3412" s="82">
        <f t="shared" si="160"/>
        <v>-198.18072999999998</v>
      </c>
      <c r="K3412" s="39">
        <f>VLOOKUP('Cover page'!$B$6,Currecny_M!$A$1:$P$10,MATCH(Database!C3412,Currecny_M!$A$1:$P$1,0),FALSE)</f>
        <v>1</v>
      </c>
      <c r="L3412" s="82">
        <f t="shared" si="161"/>
        <v>-198.18072999999998</v>
      </c>
      <c r="M3412" s="82">
        <f>((E3412/$F$1)*VLOOKUP(N3412,Currecny_M!$A$1:$P$10,MATCH(Database!C3412,Currecny_M!$A$1:$P$1,0),FALSE))/VLOOKUP('Cover page'!$B$6,Currecny_M!$A$1:$P$10,MATCH(Database!C3412,Currecny_M!$A$1:$P$1,0),FALSE)</f>
        <v>-198.18072999999998</v>
      </c>
      <c r="N3412" s="6" t="str">
        <f>VLOOKUP(B3412,Master!$A$2:$C$11,3,FALSE)</f>
        <v>Euro</v>
      </c>
      <c r="O3412" s="6" t="str">
        <f>VLOOKUP(B3412,Master!$A$2:$C$11,2,FALSE)</f>
        <v>Europe</v>
      </c>
      <c r="Q3412" s="39" t="str">
        <f>VLOOKUP(D3412,GL_Master!$A$1:$D$80,2,FALSE)</f>
        <v>BS</v>
      </c>
      <c r="R3412" s="39" t="str">
        <f>VLOOKUP(D3412,GL_Master!$A$1:$D$80,3,FALSE)</f>
        <v>Provisions</v>
      </c>
      <c r="S3412" s="39" t="str">
        <f>VLOOKUP(D3412,GL_Master!$A$1:$D$80,4,FALSE)</f>
        <v>Provision for doubtful assets</v>
      </c>
    </row>
    <row r="3413" spans="1:19" x14ac:dyDescent="0.25">
      <c r="A3413" s="39" t="s">
        <v>262</v>
      </c>
      <c r="B3413" s="39" t="s">
        <v>239</v>
      </c>
      <c r="C3413" s="7">
        <v>44136</v>
      </c>
      <c r="D3413" s="39" t="s">
        <v>62</v>
      </c>
      <c r="E3413" s="39">
        <v>-76</v>
      </c>
      <c r="F3413" s="82">
        <f t="shared" si="159"/>
        <v>-7.5999999999999998E-2</v>
      </c>
      <c r="G3413" s="39">
        <f>VLOOKUP(N3413,Currecny_M!$A$1:$P$10,2,FALSE)</f>
        <v>83</v>
      </c>
      <c r="H3413" s="39">
        <f>MATCH(C3413,Currecny_M!$A$1:$P$1,0)</f>
        <v>9</v>
      </c>
      <c r="I3413" s="39">
        <f>VLOOKUP(N3413,Currecny_M!$A$1:$P$10,MATCH(Database!C3413,Currecny_M!$A$1:$P$1,0),FALSE)</f>
        <v>88.99</v>
      </c>
      <c r="J3413" s="82">
        <f t="shared" si="160"/>
        <v>-6.7632399999999997</v>
      </c>
      <c r="K3413" s="39">
        <f>VLOOKUP('Cover page'!$B$6,Currecny_M!$A$1:$P$10,MATCH(Database!C3413,Currecny_M!$A$1:$P$1,0),FALSE)</f>
        <v>1</v>
      </c>
      <c r="L3413" s="82">
        <f t="shared" si="161"/>
        <v>-6.7632399999999997</v>
      </c>
      <c r="M3413" s="82">
        <f>((E3413/$F$1)*VLOOKUP(N3413,Currecny_M!$A$1:$P$10,MATCH(Database!C3413,Currecny_M!$A$1:$P$1,0),FALSE))/VLOOKUP('Cover page'!$B$6,Currecny_M!$A$1:$P$10,MATCH(Database!C3413,Currecny_M!$A$1:$P$1,0),FALSE)</f>
        <v>-6.7632399999999997</v>
      </c>
      <c r="N3413" s="6" t="str">
        <f>VLOOKUP(B3413,Master!$A$2:$C$11,3,FALSE)</f>
        <v>Euro</v>
      </c>
      <c r="O3413" s="6" t="str">
        <f>VLOOKUP(B3413,Master!$A$2:$C$11,2,FALSE)</f>
        <v>Europe</v>
      </c>
      <c r="Q3413" s="39" t="str">
        <f>VLOOKUP(D3413,GL_Master!$A$1:$D$80,2,FALSE)</f>
        <v>BS</v>
      </c>
      <c r="R3413" s="39" t="str">
        <f>VLOOKUP(D3413,GL_Master!$A$1:$D$80,3,FALSE)</f>
        <v>Provisions</v>
      </c>
      <c r="S3413" s="39" t="str">
        <f>VLOOKUP(D3413,GL_Master!$A$1:$D$80,4,FALSE)</f>
        <v>Provision for Insurance</v>
      </c>
    </row>
    <row r="3414" spans="1:19" x14ac:dyDescent="0.25">
      <c r="A3414" s="39" t="s">
        <v>262</v>
      </c>
      <c r="B3414" s="39" t="s">
        <v>239</v>
      </c>
      <c r="C3414" s="7">
        <v>44136</v>
      </c>
      <c r="D3414" s="39" t="s">
        <v>63</v>
      </c>
      <c r="E3414" s="39">
        <v>172</v>
      </c>
      <c r="F3414" s="82">
        <f t="shared" si="159"/>
        <v>0.17199999999999999</v>
      </c>
      <c r="G3414" s="39">
        <f>VLOOKUP(N3414,Currecny_M!$A$1:$P$10,2,FALSE)</f>
        <v>83</v>
      </c>
      <c r="H3414" s="39">
        <f>MATCH(C3414,Currecny_M!$A$1:$P$1,0)</f>
        <v>9</v>
      </c>
      <c r="I3414" s="39">
        <f>VLOOKUP(N3414,Currecny_M!$A$1:$P$10,MATCH(Database!C3414,Currecny_M!$A$1:$P$1,0),FALSE)</f>
        <v>88.99</v>
      </c>
      <c r="J3414" s="82">
        <f t="shared" si="160"/>
        <v>15.306279999999997</v>
      </c>
      <c r="K3414" s="39">
        <f>VLOOKUP('Cover page'!$B$6,Currecny_M!$A$1:$P$10,MATCH(Database!C3414,Currecny_M!$A$1:$P$1,0),FALSE)</f>
        <v>1</v>
      </c>
      <c r="L3414" s="82">
        <f t="shared" si="161"/>
        <v>15.306279999999997</v>
      </c>
      <c r="M3414" s="82">
        <f>((E3414/$F$1)*VLOOKUP(N3414,Currecny_M!$A$1:$P$10,MATCH(Database!C3414,Currecny_M!$A$1:$P$1,0),FALSE))/VLOOKUP('Cover page'!$B$6,Currecny_M!$A$1:$P$10,MATCH(Database!C3414,Currecny_M!$A$1:$P$1,0),FALSE)</f>
        <v>15.306279999999997</v>
      </c>
      <c r="N3414" s="6" t="str">
        <f>VLOOKUP(B3414,Master!$A$2:$C$11,3,FALSE)</f>
        <v>Euro</v>
      </c>
      <c r="O3414" s="6" t="str">
        <f>VLOOKUP(B3414,Master!$A$2:$C$11,2,FALSE)</f>
        <v>Europe</v>
      </c>
      <c r="Q3414" s="39" t="str">
        <f>VLOOKUP(D3414,GL_Master!$A$1:$D$80,2,FALSE)</f>
        <v>BS</v>
      </c>
      <c r="R3414" s="39" t="str">
        <f>VLOOKUP(D3414,GL_Master!$A$1:$D$80,3,FALSE)</f>
        <v>Gross Block</v>
      </c>
      <c r="S3414" s="39" t="str">
        <f>VLOOKUP(D3414,GL_Master!$A$1:$D$80,4,FALSE)</f>
        <v>Tangible Fixed assets</v>
      </c>
    </row>
    <row r="3415" spans="1:19" x14ac:dyDescent="0.25">
      <c r="A3415" s="39" t="s">
        <v>262</v>
      </c>
      <c r="B3415" s="39" t="s">
        <v>239</v>
      </c>
      <c r="C3415" s="7">
        <v>44136</v>
      </c>
      <c r="D3415" s="39" t="s">
        <v>64</v>
      </c>
      <c r="E3415" s="39">
        <v>10629</v>
      </c>
      <c r="F3415" s="82">
        <f t="shared" si="159"/>
        <v>10.629</v>
      </c>
      <c r="G3415" s="39">
        <f>VLOOKUP(N3415,Currecny_M!$A$1:$P$10,2,FALSE)</f>
        <v>83</v>
      </c>
      <c r="H3415" s="39">
        <f>MATCH(C3415,Currecny_M!$A$1:$P$1,0)</f>
        <v>9</v>
      </c>
      <c r="I3415" s="39">
        <f>VLOOKUP(N3415,Currecny_M!$A$1:$P$10,MATCH(Database!C3415,Currecny_M!$A$1:$P$1,0),FALSE)</f>
        <v>88.99</v>
      </c>
      <c r="J3415" s="82">
        <f t="shared" si="160"/>
        <v>945.87470999999994</v>
      </c>
      <c r="K3415" s="39">
        <f>VLOOKUP('Cover page'!$B$6,Currecny_M!$A$1:$P$10,MATCH(Database!C3415,Currecny_M!$A$1:$P$1,0),FALSE)</f>
        <v>1</v>
      </c>
      <c r="L3415" s="82">
        <f t="shared" si="161"/>
        <v>945.87470999999994</v>
      </c>
      <c r="M3415" s="82">
        <f>((E3415/$F$1)*VLOOKUP(N3415,Currecny_M!$A$1:$P$10,MATCH(Database!C3415,Currecny_M!$A$1:$P$1,0),FALSE))/VLOOKUP('Cover page'!$B$6,Currecny_M!$A$1:$P$10,MATCH(Database!C3415,Currecny_M!$A$1:$P$1,0),FALSE)</f>
        <v>945.87470999999994</v>
      </c>
      <c r="N3415" s="6" t="str">
        <f>VLOOKUP(B3415,Master!$A$2:$C$11,3,FALSE)</f>
        <v>Euro</v>
      </c>
      <c r="O3415" s="6" t="str">
        <f>VLOOKUP(B3415,Master!$A$2:$C$11,2,FALSE)</f>
        <v>Europe</v>
      </c>
      <c r="Q3415" s="39" t="str">
        <f>VLOOKUP(D3415,GL_Master!$A$1:$D$80,2,FALSE)</f>
        <v>BS</v>
      </c>
      <c r="R3415" s="39" t="str">
        <f>VLOOKUP(D3415,GL_Master!$A$1:$D$80,3,FALSE)</f>
        <v>Gross Block</v>
      </c>
      <c r="S3415" s="39" t="str">
        <f>VLOOKUP(D3415,GL_Master!$A$1:$D$80,4,FALSE)</f>
        <v>Tangible Fixed assets</v>
      </c>
    </row>
    <row r="3416" spans="1:19" x14ac:dyDescent="0.25">
      <c r="A3416" s="39" t="s">
        <v>262</v>
      </c>
      <c r="B3416" s="39" t="s">
        <v>239</v>
      </c>
      <c r="C3416" s="7">
        <v>44136</v>
      </c>
      <c r="D3416" s="39" t="s">
        <v>65</v>
      </c>
      <c r="E3416" s="39">
        <v>-6218</v>
      </c>
      <c r="F3416" s="82">
        <f t="shared" si="159"/>
        <v>-6.218</v>
      </c>
      <c r="G3416" s="39">
        <f>VLOOKUP(N3416,Currecny_M!$A$1:$P$10,2,FALSE)</f>
        <v>83</v>
      </c>
      <c r="H3416" s="39">
        <f>MATCH(C3416,Currecny_M!$A$1:$P$1,0)</f>
        <v>9</v>
      </c>
      <c r="I3416" s="39">
        <f>VLOOKUP(N3416,Currecny_M!$A$1:$P$10,MATCH(Database!C3416,Currecny_M!$A$1:$P$1,0),FALSE)</f>
        <v>88.99</v>
      </c>
      <c r="J3416" s="82">
        <f t="shared" si="160"/>
        <v>-553.33981999999992</v>
      </c>
      <c r="K3416" s="39">
        <f>VLOOKUP('Cover page'!$B$6,Currecny_M!$A$1:$P$10,MATCH(Database!C3416,Currecny_M!$A$1:$P$1,0),FALSE)</f>
        <v>1</v>
      </c>
      <c r="L3416" s="82">
        <f t="shared" si="161"/>
        <v>-553.33981999999992</v>
      </c>
      <c r="M3416" s="82">
        <f>((E3416/$F$1)*VLOOKUP(N3416,Currecny_M!$A$1:$P$10,MATCH(Database!C3416,Currecny_M!$A$1:$P$1,0),FALSE))/VLOOKUP('Cover page'!$B$6,Currecny_M!$A$1:$P$10,MATCH(Database!C3416,Currecny_M!$A$1:$P$1,0),FALSE)</f>
        <v>-553.33981999999992</v>
      </c>
      <c r="N3416" s="6" t="str">
        <f>VLOOKUP(B3416,Master!$A$2:$C$11,3,FALSE)</f>
        <v>Euro</v>
      </c>
      <c r="O3416" s="6" t="str">
        <f>VLOOKUP(B3416,Master!$A$2:$C$11,2,FALSE)</f>
        <v>Europe</v>
      </c>
      <c r="Q3416" s="39" t="str">
        <f>VLOOKUP(D3416,GL_Master!$A$1:$D$80,2,FALSE)</f>
        <v>BS</v>
      </c>
      <c r="R3416" s="39" t="str">
        <f>VLOOKUP(D3416,GL_Master!$A$1:$D$80,3,FALSE)</f>
        <v>Accumulated Depreciation</v>
      </c>
      <c r="S3416" s="39" t="str">
        <f>VLOOKUP(D3416,GL_Master!$A$1:$D$80,4,FALSE)</f>
        <v>Accumulated Depreciation</v>
      </c>
    </row>
    <row r="3417" spans="1:19" x14ac:dyDescent="0.25">
      <c r="A3417" s="39" t="s">
        <v>262</v>
      </c>
      <c r="B3417" s="39" t="s">
        <v>239</v>
      </c>
      <c r="C3417" s="7">
        <v>44136</v>
      </c>
      <c r="D3417" s="39" t="s">
        <v>66</v>
      </c>
      <c r="E3417" s="39">
        <v>5413</v>
      </c>
      <c r="F3417" s="82">
        <f t="shared" si="159"/>
        <v>5.4130000000000003</v>
      </c>
      <c r="G3417" s="39">
        <f>VLOOKUP(N3417,Currecny_M!$A$1:$P$10,2,FALSE)</f>
        <v>83</v>
      </c>
      <c r="H3417" s="39">
        <f>MATCH(C3417,Currecny_M!$A$1:$P$1,0)</f>
        <v>9</v>
      </c>
      <c r="I3417" s="39">
        <f>VLOOKUP(N3417,Currecny_M!$A$1:$P$10,MATCH(Database!C3417,Currecny_M!$A$1:$P$1,0),FALSE)</f>
        <v>88.99</v>
      </c>
      <c r="J3417" s="82">
        <f t="shared" si="160"/>
        <v>481.70287000000002</v>
      </c>
      <c r="K3417" s="39">
        <f>VLOOKUP('Cover page'!$B$6,Currecny_M!$A$1:$P$10,MATCH(Database!C3417,Currecny_M!$A$1:$P$1,0),FALSE)</f>
        <v>1</v>
      </c>
      <c r="L3417" s="82">
        <f t="shared" si="161"/>
        <v>481.70287000000002</v>
      </c>
      <c r="M3417" s="82">
        <f>((E3417/$F$1)*VLOOKUP(N3417,Currecny_M!$A$1:$P$10,MATCH(Database!C3417,Currecny_M!$A$1:$P$1,0),FALSE))/VLOOKUP('Cover page'!$B$6,Currecny_M!$A$1:$P$10,MATCH(Database!C3417,Currecny_M!$A$1:$P$1,0),FALSE)</f>
        <v>481.70287000000002</v>
      </c>
      <c r="N3417" s="6" t="str">
        <f>VLOOKUP(B3417,Master!$A$2:$C$11,3,FALSE)</f>
        <v>Euro</v>
      </c>
      <c r="O3417" s="6" t="str">
        <f>VLOOKUP(B3417,Master!$A$2:$C$11,2,FALSE)</f>
        <v>Europe</v>
      </c>
      <c r="Q3417" s="39" t="str">
        <f>VLOOKUP(D3417,GL_Master!$A$1:$D$80,2,FALSE)</f>
        <v>BS</v>
      </c>
      <c r="R3417" s="39" t="str">
        <f>VLOOKUP(D3417,GL_Master!$A$1:$D$80,3,FALSE)</f>
        <v>Gross Block</v>
      </c>
      <c r="S3417" s="39" t="str">
        <f>VLOOKUP(D3417,GL_Master!$A$1:$D$80,4,FALSE)</f>
        <v>Tangible Fixed assets</v>
      </c>
    </row>
    <row r="3418" spans="1:19" x14ac:dyDescent="0.25">
      <c r="A3418" s="39" t="s">
        <v>262</v>
      </c>
      <c r="B3418" s="39" t="s">
        <v>239</v>
      </c>
      <c r="C3418" s="7">
        <v>44136</v>
      </c>
      <c r="D3418" s="39" t="s">
        <v>67</v>
      </c>
      <c r="E3418" s="39">
        <v>2123</v>
      </c>
      <c r="F3418" s="82">
        <f t="shared" si="159"/>
        <v>2.1230000000000002</v>
      </c>
      <c r="G3418" s="39">
        <f>VLOOKUP(N3418,Currecny_M!$A$1:$P$10,2,FALSE)</f>
        <v>83</v>
      </c>
      <c r="H3418" s="39">
        <f>MATCH(C3418,Currecny_M!$A$1:$P$1,0)</f>
        <v>9</v>
      </c>
      <c r="I3418" s="39">
        <f>VLOOKUP(N3418,Currecny_M!$A$1:$P$10,MATCH(Database!C3418,Currecny_M!$A$1:$P$1,0),FALSE)</f>
        <v>88.99</v>
      </c>
      <c r="J3418" s="82">
        <f t="shared" si="160"/>
        <v>188.92577</v>
      </c>
      <c r="K3418" s="39">
        <f>VLOOKUP('Cover page'!$B$6,Currecny_M!$A$1:$P$10,MATCH(Database!C3418,Currecny_M!$A$1:$P$1,0),FALSE)</f>
        <v>1</v>
      </c>
      <c r="L3418" s="82">
        <f t="shared" si="161"/>
        <v>188.92577</v>
      </c>
      <c r="M3418" s="82">
        <f>((E3418/$F$1)*VLOOKUP(N3418,Currecny_M!$A$1:$P$10,MATCH(Database!C3418,Currecny_M!$A$1:$P$1,0),FALSE))/VLOOKUP('Cover page'!$B$6,Currecny_M!$A$1:$P$10,MATCH(Database!C3418,Currecny_M!$A$1:$P$1,0),FALSE)</f>
        <v>188.92577</v>
      </c>
      <c r="N3418" s="6" t="str">
        <f>VLOOKUP(B3418,Master!$A$2:$C$11,3,FALSE)</f>
        <v>Euro</v>
      </c>
      <c r="O3418" s="6" t="str">
        <f>VLOOKUP(B3418,Master!$A$2:$C$11,2,FALSE)</f>
        <v>Europe</v>
      </c>
      <c r="Q3418" s="39" t="str">
        <f>VLOOKUP(D3418,GL_Master!$A$1:$D$80,2,FALSE)</f>
        <v>BS</v>
      </c>
      <c r="R3418" s="39" t="str">
        <f>VLOOKUP(D3418,GL_Master!$A$1:$D$80,3,FALSE)</f>
        <v>Gross Block</v>
      </c>
      <c r="S3418" s="39" t="str">
        <f>VLOOKUP(D3418,GL_Master!$A$1:$D$80,4,FALSE)</f>
        <v>Tangible Fixed assets</v>
      </c>
    </row>
    <row r="3419" spans="1:19" x14ac:dyDescent="0.25">
      <c r="A3419" s="39" t="s">
        <v>262</v>
      </c>
      <c r="B3419" s="39" t="s">
        <v>239</v>
      </c>
      <c r="C3419" s="7">
        <v>44136</v>
      </c>
      <c r="D3419" s="39" t="s">
        <v>68</v>
      </c>
      <c r="E3419" s="39">
        <v>-1713</v>
      </c>
      <c r="F3419" s="82">
        <f t="shared" si="159"/>
        <v>-1.7130000000000001</v>
      </c>
      <c r="G3419" s="39">
        <f>VLOOKUP(N3419,Currecny_M!$A$1:$P$10,2,FALSE)</f>
        <v>83</v>
      </c>
      <c r="H3419" s="39">
        <f>MATCH(C3419,Currecny_M!$A$1:$P$1,0)</f>
        <v>9</v>
      </c>
      <c r="I3419" s="39">
        <f>VLOOKUP(N3419,Currecny_M!$A$1:$P$10,MATCH(Database!C3419,Currecny_M!$A$1:$P$1,0),FALSE)</f>
        <v>88.99</v>
      </c>
      <c r="J3419" s="82">
        <f t="shared" si="160"/>
        <v>-152.43986999999998</v>
      </c>
      <c r="K3419" s="39">
        <f>VLOOKUP('Cover page'!$B$6,Currecny_M!$A$1:$P$10,MATCH(Database!C3419,Currecny_M!$A$1:$P$1,0),FALSE)</f>
        <v>1</v>
      </c>
      <c r="L3419" s="82">
        <f t="shared" si="161"/>
        <v>-152.43986999999998</v>
      </c>
      <c r="M3419" s="82">
        <f>((E3419/$F$1)*VLOOKUP(N3419,Currecny_M!$A$1:$P$10,MATCH(Database!C3419,Currecny_M!$A$1:$P$1,0),FALSE))/VLOOKUP('Cover page'!$B$6,Currecny_M!$A$1:$P$10,MATCH(Database!C3419,Currecny_M!$A$1:$P$1,0),FALSE)</f>
        <v>-152.43986999999998</v>
      </c>
      <c r="N3419" s="6" t="str">
        <f>VLOOKUP(B3419,Master!$A$2:$C$11,3,FALSE)</f>
        <v>Euro</v>
      </c>
      <c r="O3419" s="6" t="str">
        <f>VLOOKUP(B3419,Master!$A$2:$C$11,2,FALSE)</f>
        <v>Europe</v>
      </c>
      <c r="Q3419" s="39" t="str">
        <f>VLOOKUP(D3419,GL_Master!$A$1:$D$80,2,FALSE)</f>
        <v>BS</v>
      </c>
      <c r="R3419" s="39" t="str">
        <f>VLOOKUP(D3419,GL_Master!$A$1:$D$80,3,FALSE)</f>
        <v>Accumulated Depreciation</v>
      </c>
      <c r="S3419" s="39" t="str">
        <f>VLOOKUP(D3419,GL_Master!$A$1:$D$80,4,FALSE)</f>
        <v>Accumulated Depreciation</v>
      </c>
    </row>
    <row r="3420" spans="1:19" x14ac:dyDescent="0.25">
      <c r="A3420" s="39" t="s">
        <v>262</v>
      </c>
      <c r="B3420" s="39" t="s">
        <v>239</v>
      </c>
      <c r="C3420" s="7">
        <v>44136</v>
      </c>
      <c r="D3420" s="39" t="s">
        <v>69</v>
      </c>
      <c r="E3420" s="39">
        <v>3334</v>
      </c>
      <c r="F3420" s="82">
        <f t="shared" si="159"/>
        <v>3.3340000000000001</v>
      </c>
      <c r="G3420" s="39">
        <f>VLOOKUP(N3420,Currecny_M!$A$1:$P$10,2,FALSE)</f>
        <v>83</v>
      </c>
      <c r="H3420" s="39">
        <f>MATCH(C3420,Currecny_M!$A$1:$P$1,0)</f>
        <v>9</v>
      </c>
      <c r="I3420" s="39">
        <f>VLOOKUP(N3420,Currecny_M!$A$1:$P$10,MATCH(Database!C3420,Currecny_M!$A$1:$P$1,0),FALSE)</f>
        <v>88.99</v>
      </c>
      <c r="J3420" s="82">
        <f t="shared" si="160"/>
        <v>296.69265999999999</v>
      </c>
      <c r="K3420" s="39">
        <f>VLOOKUP('Cover page'!$B$6,Currecny_M!$A$1:$P$10,MATCH(Database!C3420,Currecny_M!$A$1:$P$1,0),FALSE)</f>
        <v>1</v>
      </c>
      <c r="L3420" s="82">
        <f t="shared" si="161"/>
        <v>296.69265999999999</v>
      </c>
      <c r="M3420" s="82">
        <f>((E3420/$F$1)*VLOOKUP(N3420,Currecny_M!$A$1:$P$10,MATCH(Database!C3420,Currecny_M!$A$1:$P$1,0),FALSE))/VLOOKUP('Cover page'!$B$6,Currecny_M!$A$1:$P$10,MATCH(Database!C3420,Currecny_M!$A$1:$P$1,0),FALSE)</f>
        <v>296.69265999999999</v>
      </c>
      <c r="N3420" s="6" t="str">
        <f>VLOOKUP(B3420,Master!$A$2:$C$11,3,FALSE)</f>
        <v>Euro</v>
      </c>
      <c r="O3420" s="6" t="str">
        <f>VLOOKUP(B3420,Master!$A$2:$C$11,2,FALSE)</f>
        <v>Europe</v>
      </c>
      <c r="Q3420" s="39" t="str">
        <f>VLOOKUP(D3420,GL_Master!$A$1:$D$80,2,FALSE)</f>
        <v>BS</v>
      </c>
      <c r="R3420" s="39" t="str">
        <f>VLOOKUP(D3420,GL_Master!$A$1:$D$80,3,FALSE)</f>
        <v>Gross Block</v>
      </c>
      <c r="S3420" s="39" t="str">
        <f>VLOOKUP(D3420,GL_Master!$A$1:$D$80,4,FALSE)</f>
        <v>Tangible Fixed assets</v>
      </c>
    </row>
    <row r="3421" spans="1:19" x14ac:dyDescent="0.25">
      <c r="A3421" s="39" t="s">
        <v>262</v>
      </c>
      <c r="B3421" s="39" t="s">
        <v>239</v>
      </c>
      <c r="C3421" s="7">
        <v>44136</v>
      </c>
      <c r="D3421" s="39" t="s">
        <v>70</v>
      </c>
      <c r="E3421" s="39">
        <v>-131</v>
      </c>
      <c r="F3421" s="82">
        <f t="shared" si="159"/>
        <v>-0.13100000000000001</v>
      </c>
      <c r="G3421" s="39">
        <f>VLOOKUP(N3421,Currecny_M!$A$1:$P$10,2,FALSE)</f>
        <v>83</v>
      </c>
      <c r="H3421" s="39">
        <f>MATCH(C3421,Currecny_M!$A$1:$P$1,0)</f>
        <v>9</v>
      </c>
      <c r="I3421" s="39">
        <f>VLOOKUP(N3421,Currecny_M!$A$1:$P$10,MATCH(Database!C3421,Currecny_M!$A$1:$P$1,0),FALSE)</f>
        <v>88.99</v>
      </c>
      <c r="J3421" s="82">
        <f t="shared" si="160"/>
        <v>-11.657690000000001</v>
      </c>
      <c r="K3421" s="39">
        <f>VLOOKUP('Cover page'!$B$6,Currecny_M!$A$1:$P$10,MATCH(Database!C3421,Currecny_M!$A$1:$P$1,0),FALSE)</f>
        <v>1</v>
      </c>
      <c r="L3421" s="82">
        <f t="shared" si="161"/>
        <v>-11.657690000000001</v>
      </c>
      <c r="M3421" s="82">
        <f>((E3421/$F$1)*VLOOKUP(N3421,Currecny_M!$A$1:$P$10,MATCH(Database!C3421,Currecny_M!$A$1:$P$1,0),FALSE))/VLOOKUP('Cover page'!$B$6,Currecny_M!$A$1:$P$10,MATCH(Database!C3421,Currecny_M!$A$1:$P$1,0),FALSE)</f>
        <v>-11.657690000000001</v>
      </c>
      <c r="N3421" s="6" t="str">
        <f>VLOOKUP(B3421,Master!$A$2:$C$11,3,FALSE)</f>
        <v>Euro</v>
      </c>
      <c r="O3421" s="6" t="str">
        <f>VLOOKUP(B3421,Master!$A$2:$C$11,2,FALSE)</f>
        <v>Europe</v>
      </c>
      <c r="Q3421" s="39" t="str">
        <f>VLOOKUP(D3421,GL_Master!$A$1:$D$80,2,FALSE)</f>
        <v>BS</v>
      </c>
      <c r="R3421" s="39" t="str">
        <f>VLOOKUP(D3421,GL_Master!$A$1:$D$80,3,FALSE)</f>
        <v>Accumulated Depreciation</v>
      </c>
      <c r="S3421" s="39" t="str">
        <f>VLOOKUP(D3421,GL_Master!$A$1:$D$80,4,FALSE)</f>
        <v>Accumulated Depreciation</v>
      </c>
    </row>
    <row r="3422" spans="1:19" x14ac:dyDescent="0.25">
      <c r="A3422" s="39" t="s">
        <v>262</v>
      </c>
      <c r="B3422" s="39" t="s">
        <v>239</v>
      </c>
      <c r="C3422" s="7">
        <v>44136</v>
      </c>
      <c r="D3422" s="39" t="s">
        <v>71</v>
      </c>
      <c r="E3422" s="39">
        <v>6343</v>
      </c>
      <c r="F3422" s="82">
        <f t="shared" si="159"/>
        <v>6.343</v>
      </c>
      <c r="G3422" s="39">
        <f>VLOOKUP(N3422,Currecny_M!$A$1:$P$10,2,FALSE)</f>
        <v>83</v>
      </c>
      <c r="H3422" s="39">
        <f>MATCH(C3422,Currecny_M!$A$1:$P$1,0)</f>
        <v>9</v>
      </c>
      <c r="I3422" s="39">
        <f>VLOOKUP(N3422,Currecny_M!$A$1:$P$10,MATCH(Database!C3422,Currecny_M!$A$1:$P$1,0),FALSE)</f>
        <v>88.99</v>
      </c>
      <c r="J3422" s="82">
        <f t="shared" si="160"/>
        <v>564.46357</v>
      </c>
      <c r="K3422" s="39">
        <f>VLOOKUP('Cover page'!$B$6,Currecny_M!$A$1:$P$10,MATCH(Database!C3422,Currecny_M!$A$1:$P$1,0),FALSE)</f>
        <v>1</v>
      </c>
      <c r="L3422" s="82">
        <f t="shared" si="161"/>
        <v>564.46357</v>
      </c>
      <c r="M3422" s="82">
        <f>((E3422/$F$1)*VLOOKUP(N3422,Currecny_M!$A$1:$P$10,MATCH(Database!C3422,Currecny_M!$A$1:$P$1,0),FALSE))/VLOOKUP('Cover page'!$B$6,Currecny_M!$A$1:$P$10,MATCH(Database!C3422,Currecny_M!$A$1:$P$1,0),FALSE)</f>
        <v>564.46357</v>
      </c>
      <c r="N3422" s="6" t="str">
        <f>VLOOKUP(B3422,Master!$A$2:$C$11,3,FALSE)</f>
        <v>Euro</v>
      </c>
      <c r="O3422" s="6" t="str">
        <f>VLOOKUP(B3422,Master!$A$2:$C$11,2,FALSE)</f>
        <v>Europe</v>
      </c>
      <c r="Q3422" s="39" t="str">
        <f>VLOOKUP(D3422,GL_Master!$A$1:$D$80,2,FALSE)</f>
        <v>BS</v>
      </c>
      <c r="R3422" s="39" t="str">
        <f>VLOOKUP(D3422,GL_Master!$A$1:$D$80,3,FALSE)</f>
        <v>Gross Block</v>
      </c>
      <c r="S3422" s="39" t="str">
        <f>VLOOKUP(D3422,GL_Master!$A$1:$D$80,4,FALSE)</f>
        <v>Tangible Fixed assets</v>
      </c>
    </row>
    <row r="3423" spans="1:19" x14ac:dyDescent="0.25">
      <c r="A3423" s="39" t="s">
        <v>262</v>
      </c>
      <c r="B3423" s="39" t="s">
        <v>239</v>
      </c>
      <c r="C3423" s="7">
        <v>44136</v>
      </c>
      <c r="D3423" s="39" t="s">
        <v>72</v>
      </c>
      <c r="E3423" s="39">
        <v>52</v>
      </c>
      <c r="F3423" s="82">
        <f t="shared" si="159"/>
        <v>5.1999999999999998E-2</v>
      </c>
      <c r="G3423" s="39">
        <f>VLOOKUP(N3423,Currecny_M!$A$1:$P$10,2,FALSE)</f>
        <v>83</v>
      </c>
      <c r="H3423" s="39">
        <f>MATCH(C3423,Currecny_M!$A$1:$P$1,0)</f>
        <v>9</v>
      </c>
      <c r="I3423" s="39">
        <f>VLOOKUP(N3423,Currecny_M!$A$1:$P$10,MATCH(Database!C3423,Currecny_M!$A$1:$P$1,0),FALSE)</f>
        <v>88.99</v>
      </c>
      <c r="J3423" s="82">
        <f t="shared" si="160"/>
        <v>4.6274799999999994</v>
      </c>
      <c r="K3423" s="39">
        <f>VLOOKUP('Cover page'!$B$6,Currecny_M!$A$1:$P$10,MATCH(Database!C3423,Currecny_M!$A$1:$P$1,0),FALSE)</f>
        <v>1</v>
      </c>
      <c r="L3423" s="82">
        <f t="shared" si="161"/>
        <v>4.6274799999999994</v>
      </c>
      <c r="M3423" s="82">
        <f>((E3423/$F$1)*VLOOKUP(N3423,Currecny_M!$A$1:$P$10,MATCH(Database!C3423,Currecny_M!$A$1:$P$1,0),FALSE))/VLOOKUP('Cover page'!$B$6,Currecny_M!$A$1:$P$10,MATCH(Database!C3423,Currecny_M!$A$1:$P$1,0),FALSE)</f>
        <v>4.6274799999999994</v>
      </c>
      <c r="N3423" s="6" t="str">
        <f>VLOOKUP(B3423,Master!$A$2:$C$11,3,FALSE)</f>
        <v>Euro</v>
      </c>
      <c r="O3423" s="6" t="str">
        <f>VLOOKUP(B3423,Master!$A$2:$C$11,2,FALSE)</f>
        <v>Europe</v>
      </c>
      <c r="Q3423" s="39" t="str">
        <f>VLOOKUP(D3423,GL_Master!$A$1:$D$80,2,FALSE)</f>
        <v>BS</v>
      </c>
      <c r="R3423" s="39" t="str">
        <f>VLOOKUP(D3423,GL_Master!$A$1:$D$80,3,FALSE)</f>
        <v>Gross Block</v>
      </c>
      <c r="S3423" s="39" t="str">
        <f>VLOOKUP(D3423,GL_Master!$A$1:$D$80,4,FALSE)</f>
        <v>Tangible Fixed assets</v>
      </c>
    </row>
    <row r="3424" spans="1:19" x14ac:dyDescent="0.25">
      <c r="A3424" s="39" t="s">
        <v>262</v>
      </c>
      <c r="B3424" s="39" t="s">
        <v>239</v>
      </c>
      <c r="C3424" s="7">
        <v>44136</v>
      </c>
      <c r="D3424" s="39" t="s">
        <v>73</v>
      </c>
      <c r="E3424" s="39">
        <v>26</v>
      </c>
      <c r="F3424" s="82">
        <f t="shared" si="159"/>
        <v>2.5999999999999999E-2</v>
      </c>
      <c r="G3424" s="39">
        <f>VLOOKUP(N3424,Currecny_M!$A$1:$P$10,2,FALSE)</f>
        <v>83</v>
      </c>
      <c r="H3424" s="39">
        <f>MATCH(C3424,Currecny_M!$A$1:$P$1,0)</f>
        <v>9</v>
      </c>
      <c r="I3424" s="39">
        <f>VLOOKUP(N3424,Currecny_M!$A$1:$P$10,MATCH(Database!C3424,Currecny_M!$A$1:$P$1,0),FALSE)</f>
        <v>88.99</v>
      </c>
      <c r="J3424" s="82">
        <f t="shared" si="160"/>
        <v>2.3137399999999997</v>
      </c>
      <c r="K3424" s="39">
        <f>VLOOKUP('Cover page'!$B$6,Currecny_M!$A$1:$P$10,MATCH(Database!C3424,Currecny_M!$A$1:$P$1,0),FALSE)</f>
        <v>1</v>
      </c>
      <c r="L3424" s="82">
        <f t="shared" si="161"/>
        <v>2.3137399999999997</v>
      </c>
      <c r="M3424" s="82">
        <f>((E3424/$F$1)*VLOOKUP(N3424,Currecny_M!$A$1:$P$10,MATCH(Database!C3424,Currecny_M!$A$1:$P$1,0),FALSE))/VLOOKUP('Cover page'!$B$6,Currecny_M!$A$1:$P$10,MATCH(Database!C3424,Currecny_M!$A$1:$P$1,0),FALSE)</f>
        <v>2.3137399999999997</v>
      </c>
      <c r="N3424" s="6" t="str">
        <f>VLOOKUP(B3424,Master!$A$2:$C$11,3,FALSE)</f>
        <v>Euro</v>
      </c>
      <c r="O3424" s="6" t="str">
        <f>VLOOKUP(B3424,Master!$A$2:$C$11,2,FALSE)</f>
        <v>Europe</v>
      </c>
      <c r="Q3424" s="39" t="str">
        <f>VLOOKUP(D3424,GL_Master!$A$1:$D$80,2,FALSE)</f>
        <v>BS</v>
      </c>
      <c r="R3424" s="39" t="str">
        <f>VLOOKUP(D3424,GL_Master!$A$1:$D$80,3,FALSE)</f>
        <v>Gross Block</v>
      </c>
      <c r="S3424" s="39" t="str">
        <f>VLOOKUP(D3424,GL_Master!$A$1:$D$80,4,FALSE)</f>
        <v>Tangible Fixed assets</v>
      </c>
    </row>
    <row r="3425" spans="1:19" x14ac:dyDescent="0.25">
      <c r="A3425" s="39" t="s">
        <v>262</v>
      </c>
      <c r="B3425" s="39" t="s">
        <v>239</v>
      </c>
      <c r="C3425" s="7">
        <v>44136</v>
      </c>
      <c r="D3425" s="39" t="s">
        <v>74</v>
      </c>
      <c r="E3425" s="39">
        <v>-6219</v>
      </c>
      <c r="F3425" s="82">
        <f t="shared" si="159"/>
        <v>-6.2190000000000003</v>
      </c>
      <c r="G3425" s="39">
        <f>VLOOKUP(N3425,Currecny_M!$A$1:$P$10,2,FALSE)</f>
        <v>83</v>
      </c>
      <c r="H3425" s="39">
        <f>MATCH(C3425,Currecny_M!$A$1:$P$1,0)</f>
        <v>9</v>
      </c>
      <c r="I3425" s="39">
        <f>VLOOKUP(N3425,Currecny_M!$A$1:$P$10,MATCH(Database!C3425,Currecny_M!$A$1:$P$1,0),FALSE)</f>
        <v>88.99</v>
      </c>
      <c r="J3425" s="82">
        <f t="shared" si="160"/>
        <v>-553.42881</v>
      </c>
      <c r="K3425" s="39">
        <f>VLOOKUP('Cover page'!$B$6,Currecny_M!$A$1:$P$10,MATCH(Database!C3425,Currecny_M!$A$1:$P$1,0),FALSE)</f>
        <v>1</v>
      </c>
      <c r="L3425" s="82">
        <f t="shared" si="161"/>
        <v>-553.42881</v>
      </c>
      <c r="M3425" s="82">
        <f>((E3425/$F$1)*VLOOKUP(N3425,Currecny_M!$A$1:$P$10,MATCH(Database!C3425,Currecny_M!$A$1:$P$1,0),FALSE))/VLOOKUP('Cover page'!$B$6,Currecny_M!$A$1:$P$10,MATCH(Database!C3425,Currecny_M!$A$1:$P$1,0),FALSE)</f>
        <v>-553.42881</v>
      </c>
      <c r="N3425" s="6" t="str">
        <f>VLOOKUP(B3425,Master!$A$2:$C$11,3,FALSE)</f>
        <v>Euro</v>
      </c>
      <c r="O3425" s="6" t="str">
        <f>VLOOKUP(B3425,Master!$A$2:$C$11,2,FALSE)</f>
        <v>Europe</v>
      </c>
      <c r="Q3425" s="39" t="str">
        <f>VLOOKUP(D3425,GL_Master!$A$1:$D$80,2,FALSE)</f>
        <v>BS</v>
      </c>
      <c r="R3425" s="39" t="str">
        <f>VLOOKUP(D3425,GL_Master!$A$1:$D$80,3,FALSE)</f>
        <v>Accumulated Depreciation</v>
      </c>
      <c r="S3425" s="39" t="str">
        <f>VLOOKUP(D3425,GL_Master!$A$1:$D$80,4,FALSE)</f>
        <v>Accumulated Depreciation</v>
      </c>
    </row>
    <row r="3426" spans="1:19" x14ac:dyDescent="0.25">
      <c r="A3426" s="39" t="s">
        <v>262</v>
      </c>
      <c r="B3426" s="39" t="s">
        <v>239</v>
      </c>
      <c r="C3426" s="7">
        <v>44136</v>
      </c>
      <c r="D3426" s="39" t="s">
        <v>21</v>
      </c>
      <c r="E3426" s="39">
        <v>520</v>
      </c>
      <c r="F3426" s="82">
        <f t="shared" si="159"/>
        <v>0.52</v>
      </c>
      <c r="G3426" s="39">
        <f>VLOOKUP(N3426,Currecny_M!$A$1:$P$10,2,FALSE)</f>
        <v>83</v>
      </c>
      <c r="H3426" s="39">
        <f>MATCH(C3426,Currecny_M!$A$1:$P$1,0)</f>
        <v>9</v>
      </c>
      <c r="I3426" s="39">
        <f>VLOOKUP(N3426,Currecny_M!$A$1:$P$10,MATCH(Database!C3426,Currecny_M!$A$1:$P$1,0),FALSE)</f>
        <v>88.99</v>
      </c>
      <c r="J3426" s="82">
        <f t="shared" si="160"/>
        <v>46.274799999999999</v>
      </c>
      <c r="K3426" s="39">
        <f>VLOOKUP('Cover page'!$B$6,Currecny_M!$A$1:$P$10,MATCH(Database!C3426,Currecny_M!$A$1:$P$1,0),FALSE)</f>
        <v>1</v>
      </c>
      <c r="L3426" s="82">
        <f t="shared" si="161"/>
        <v>46.274799999999999</v>
      </c>
      <c r="M3426" s="82">
        <f>((E3426/$F$1)*VLOOKUP(N3426,Currecny_M!$A$1:$P$10,MATCH(Database!C3426,Currecny_M!$A$1:$P$1,0),FALSE))/VLOOKUP('Cover page'!$B$6,Currecny_M!$A$1:$P$10,MATCH(Database!C3426,Currecny_M!$A$1:$P$1,0),FALSE)</f>
        <v>46.274799999999999</v>
      </c>
      <c r="N3426" s="6" t="str">
        <f>VLOOKUP(B3426,Master!$A$2:$C$11,3,FALSE)</f>
        <v>Euro</v>
      </c>
      <c r="O3426" s="6" t="str">
        <f>VLOOKUP(B3426,Master!$A$2:$C$11,2,FALSE)</f>
        <v>Europe</v>
      </c>
      <c r="Q3426" s="39" t="str">
        <f>VLOOKUP(D3426,GL_Master!$A$1:$D$80,2,FALSE)</f>
        <v>BS</v>
      </c>
      <c r="R3426" s="39" t="str">
        <f>VLOOKUP(D3426,GL_Master!$A$1:$D$80,3,FALSE)</f>
        <v>Gross Block</v>
      </c>
      <c r="S3426" s="39" t="str">
        <f>VLOOKUP(D3426,GL_Master!$A$1:$D$80,4,FALSE)</f>
        <v>Tangible Fixed assets</v>
      </c>
    </row>
    <row r="3427" spans="1:19" x14ac:dyDescent="0.25">
      <c r="A3427" s="39" t="s">
        <v>262</v>
      </c>
      <c r="B3427" s="39" t="s">
        <v>239</v>
      </c>
      <c r="C3427" s="7">
        <v>44136</v>
      </c>
      <c r="D3427" s="39" t="s">
        <v>27</v>
      </c>
      <c r="E3427" s="39">
        <v>1139</v>
      </c>
      <c r="F3427" s="82">
        <f t="shared" si="159"/>
        <v>1.139</v>
      </c>
      <c r="G3427" s="39">
        <f>VLOOKUP(N3427,Currecny_M!$A$1:$P$10,2,FALSE)</f>
        <v>83</v>
      </c>
      <c r="H3427" s="39">
        <f>MATCH(C3427,Currecny_M!$A$1:$P$1,0)</f>
        <v>9</v>
      </c>
      <c r="I3427" s="39">
        <f>VLOOKUP(N3427,Currecny_M!$A$1:$P$10,MATCH(Database!C3427,Currecny_M!$A$1:$P$1,0),FALSE)</f>
        <v>88.99</v>
      </c>
      <c r="J3427" s="82">
        <f t="shared" si="160"/>
        <v>101.35960999999999</v>
      </c>
      <c r="K3427" s="39">
        <f>VLOOKUP('Cover page'!$B$6,Currecny_M!$A$1:$P$10,MATCH(Database!C3427,Currecny_M!$A$1:$P$1,0),FALSE)</f>
        <v>1</v>
      </c>
      <c r="L3427" s="82">
        <f t="shared" si="161"/>
        <v>101.35960999999999</v>
      </c>
      <c r="M3427" s="82">
        <f>((E3427/$F$1)*VLOOKUP(N3427,Currecny_M!$A$1:$P$10,MATCH(Database!C3427,Currecny_M!$A$1:$P$1,0),FALSE))/VLOOKUP('Cover page'!$B$6,Currecny_M!$A$1:$P$10,MATCH(Database!C3427,Currecny_M!$A$1:$P$1,0),FALSE)</f>
        <v>101.35960999999999</v>
      </c>
      <c r="N3427" s="6" t="str">
        <f>VLOOKUP(B3427,Master!$A$2:$C$11,3,FALSE)</f>
        <v>Euro</v>
      </c>
      <c r="O3427" s="6" t="str">
        <f>VLOOKUP(B3427,Master!$A$2:$C$11,2,FALSE)</f>
        <v>Europe</v>
      </c>
      <c r="Q3427" s="39" t="str">
        <f>VLOOKUP(D3427,GL_Master!$A$1:$D$80,2,FALSE)</f>
        <v>BS</v>
      </c>
      <c r="R3427" s="39" t="str">
        <f>VLOOKUP(D3427,GL_Master!$A$1:$D$80,3,FALSE)</f>
        <v>Gross Block</v>
      </c>
      <c r="S3427" s="39" t="str">
        <f>VLOOKUP(D3427,GL_Master!$A$1:$D$80,4,FALSE)</f>
        <v>Tangible Fixed assets</v>
      </c>
    </row>
    <row r="3428" spans="1:19" x14ac:dyDescent="0.25">
      <c r="A3428" s="39" t="s">
        <v>262</v>
      </c>
      <c r="B3428" s="39" t="s">
        <v>239</v>
      </c>
      <c r="C3428" s="7">
        <v>44136</v>
      </c>
      <c r="D3428" s="39" t="s">
        <v>75</v>
      </c>
      <c r="E3428" s="39">
        <v>-24</v>
      </c>
      <c r="F3428" s="82">
        <f t="shared" si="159"/>
        <v>-2.4E-2</v>
      </c>
      <c r="G3428" s="39">
        <f>VLOOKUP(N3428,Currecny_M!$A$1:$P$10,2,FALSE)</f>
        <v>83</v>
      </c>
      <c r="H3428" s="39">
        <f>MATCH(C3428,Currecny_M!$A$1:$P$1,0)</f>
        <v>9</v>
      </c>
      <c r="I3428" s="39">
        <f>VLOOKUP(N3428,Currecny_M!$A$1:$P$10,MATCH(Database!C3428,Currecny_M!$A$1:$P$1,0),FALSE)</f>
        <v>88.99</v>
      </c>
      <c r="J3428" s="82">
        <f t="shared" si="160"/>
        <v>-2.1357599999999999</v>
      </c>
      <c r="K3428" s="39">
        <f>VLOOKUP('Cover page'!$B$6,Currecny_M!$A$1:$P$10,MATCH(Database!C3428,Currecny_M!$A$1:$P$1,0),FALSE)</f>
        <v>1</v>
      </c>
      <c r="L3428" s="82">
        <f t="shared" si="161"/>
        <v>-2.1357599999999999</v>
      </c>
      <c r="M3428" s="82">
        <f>((E3428/$F$1)*VLOOKUP(N3428,Currecny_M!$A$1:$P$10,MATCH(Database!C3428,Currecny_M!$A$1:$P$1,0),FALSE))/VLOOKUP('Cover page'!$B$6,Currecny_M!$A$1:$P$10,MATCH(Database!C3428,Currecny_M!$A$1:$P$1,0),FALSE)</f>
        <v>-2.1357599999999999</v>
      </c>
      <c r="N3428" s="6" t="str">
        <f>VLOOKUP(B3428,Master!$A$2:$C$11,3,FALSE)</f>
        <v>Euro</v>
      </c>
      <c r="O3428" s="6" t="str">
        <f>VLOOKUP(B3428,Master!$A$2:$C$11,2,FALSE)</f>
        <v>Europe</v>
      </c>
      <c r="Q3428" s="39" t="str">
        <f>VLOOKUP(D3428,GL_Master!$A$1:$D$80,2,FALSE)</f>
        <v>BS</v>
      </c>
      <c r="R3428" s="39" t="str">
        <f>VLOOKUP(D3428,GL_Master!$A$1:$D$80,3,FALSE)</f>
        <v>Gross Block</v>
      </c>
      <c r="S3428" s="39" t="str">
        <f>VLOOKUP(D3428,GL_Master!$A$1:$D$80,4,FALSE)</f>
        <v>Tangible Fixed assets</v>
      </c>
    </row>
    <row r="3429" spans="1:19" x14ac:dyDescent="0.25">
      <c r="A3429" s="39" t="s">
        <v>262</v>
      </c>
      <c r="B3429" s="39" t="s">
        <v>239</v>
      </c>
      <c r="C3429" s="7">
        <v>44136</v>
      </c>
      <c r="D3429" s="39" t="s">
        <v>76</v>
      </c>
      <c r="E3429" s="39">
        <v>663</v>
      </c>
      <c r="F3429" s="82">
        <f t="shared" si="159"/>
        <v>0.66300000000000003</v>
      </c>
      <c r="G3429" s="39">
        <f>VLOOKUP(N3429,Currecny_M!$A$1:$P$10,2,FALSE)</f>
        <v>83</v>
      </c>
      <c r="H3429" s="39">
        <f>MATCH(C3429,Currecny_M!$A$1:$P$1,0)</f>
        <v>9</v>
      </c>
      <c r="I3429" s="39">
        <f>VLOOKUP(N3429,Currecny_M!$A$1:$P$10,MATCH(Database!C3429,Currecny_M!$A$1:$P$1,0),FALSE)</f>
        <v>88.99</v>
      </c>
      <c r="J3429" s="82">
        <f t="shared" si="160"/>
        <v>59.000369999999997</v>
      </c>
      <c r="K3429" s="39">
        <f>VLOOKUP('Cover page'!$B$6,Currecny_M!$A$1:$P$10,MATCH(Database!C3429,Currecny_M!$A$1:$P$1,0),FALSE)</f>
        <v>1</v>
      </c>
      <c r="L3429" s="82">
        <f t="shared" si="161"/>
        <v>59.000369999999997</v>
      </c>
      <c r="M3429" s="82">
        <f>((E3429/$F$1)*VLOOKUP(N3429,Currecny_M!$A$1:$P$10,MATCH(Database!C3429,Currecny_M!$A$1:$P$1,0),FALSE))/VLOOKUP('Cover page'!$B$6,Currecny_M!$A$1:$P$10,MATCH(Database!C3429,Currecny_M!$A$1:$P$1,0),FALSE)</f>
        <v>59.000369999999997</v>
      </c>
      <c r="N3429" s="6" t="str">
        <f>VLOOKUP(B3429,Master!$A$2:$C$11,3,FALSE)</f>
        <v>Euro</v>
      </c>
      <c r="O3429" s="6" t="str">
        <f>VLOOKUP(B3429,Master!$A$2:$C$11,2,FALSE)</f>
        <v>Europe</v>
      </c>
      <c r="Q3429" s="39" t="str">
        <f>VLOOKUP(D3429,GL_Master!$A$1:$D$80,2,FALSE)</f>
        <v>BS</v>
      </c>
      <c r="R3429" s="39" t="str">
        <f>VLOOKUP(D3429,GL_Master!$A$1:$D$80,3,FALSE)</f>
        <v>Inventories</v>
      </c>
      <c r="S3429" s="39" t="str">
        <f>VLOOKUP(D3429,GL_Master!$A$1:$D$80,4,FALSE)</f>
        <v>Inventory</v>
      </c>
    </row>
    <row r="3430" spans="1:19" x14ac:dyDescent="0.25">
      <c r="A3430" s="39" t="s">
        <v>262</v>
      </c>
      <c r="B3430" s="39" t="s">
        <v>239</v>
      </c>
      <c r="C3430" s="7">
        <v>44136</v>
      </c>
      <c r="D3430" s="39" t="s">
        <v>77</v>
      </c>
      <c r="E3430" s="39">
        <v>1564</v>
      </c>
      <c r="F3430" s="82">
        <f t="shared" si="159"/>
        <v>1.5640000000000001</v>
      </c>
      <c r="G3430" s="39">
        <f>VLOOKUP(N3430,Currecny_M!$A$1:$P$10,2,FALSE)</f>
        <v>83</v>
      </c>
      <c r="H3430" s="39">
        <f>MATCH(C3430,Currecny_M!$A$1:$P$1,0)</f>
        <v>9</v>
      </c>
      <c r="I3430" s="39">
        <f>VLOOKUP(N3430,Currecny_M!$A$1:$P$10,MATCH(Database!C3430,Currecny_M!$A$1:$P$1,0),FALSE)</f>
        <v>88.99</v>
      </c>
      <c r="J3430" s="82">
        <f t="shared" si="160"/>
        <v>139.18036000000001</v>
      </c>
      <c r="K3430" s="39">
        <f>VLOOKUP('Cover page'!$B$6,Currecny_M!$A$1:$P$10,MATCH(Database!C3430,Currecny_M!$A$1:$P$1,0),FALSE)</f>
        <v>1</v>
      </c>
      <c r="L3430" s="82">
        <f t="shared" si="161"/>
        <v>139.18036000000001</v>
      </c>
      <c r="M3430" s="82">
        <f>((E3430/$F$1)*VLOOKUP(N3430,Currecny_M!$A$1:$P$10,MATCH(Database!C3430,Currecny_M!$A$1:$P$1,0),FALSE))/VLOOKUP('Cover page'!$B$6,Currecny_M!$A$1:$P$10,MATCH(Database!C3430,Currecny_M!$A$1:$P$1,0),FALSE)</f>
        <v>139.18036000000001</v>
      </c>
      <c r="N3430" s="6" t="str">
        <f>VLOOKUP(B3430,Master!$A$2:$C$11,3,FALSE)</f>
        <v>Euro</v>
      </c>
      <c r="O3430" s="6" t="str">
        <f>VLOOKUP(B3430,Master!$A$2:$C$11,2,FALSE)</f>
        <v>Europe</v>
      </c>
      <c r="Q3430" s="39" t="str">
        <f>VLOOKUP(D3430,GL_Master!$A$1:$D$80,2,FALSE)</f>
        <v>BS</v>
      </c>
      <c r="R3430" s="39" t="str">
        <f>VLOOKUP(D3430,GL_Master!$A$1:$D$80,3,FALSE)</f>
        <v>Inventories</v>
      </c>
      <c r="S3430" s="39" t="str">
        <f>VLOOKUP(D3430,GL_Master!$A$1:$D$80,4,FALSE)</f>
        <v>Inventory</v>
      </c>
    </row>
    <row r="3431" spans="1:19" x14ac:dyDescent="0.25">
      <c r="A3431" s="39" t="s">
        <v>262</v>
      </c>
      <c r="B3431" s="39" t="s">
        <v>239</v>
      </c>
      <c r="C3431" s="7">
        <v>44136</v>
      </c>
      <c r="D3431" s="39" t="s">
        <v>2</v>
      </c>
      <c r="E3431" s="39">
        <v>156538</v>
      </c>
      <c r="F3431" s="82">
        <f t="shared" si="159"/>
        <v>156.53800000000001</v>
      </c>
      <c r="G3431" s="39">
        <f>VLOOKUP(N3431,Currecny_M!$A$1:$P$10,2,FALSE)</f>
        <v>83</v>
      </c>
      <c r="H3431" s="39">
        <f>MATCH(C3431,Currecny_M!$A$1:$P$1,0)</f>
        <v>9</v>
      </c>
      <c r="I3431" s="39">
        <f>VLOOKUP(N3431,Currecny_M!$A$1:$P$10,MATCH(Database!C3431,Currecny_M!$A$1:$P$1,0),FALSE)</f>
        <v>88.99</v>
      </c>
      <c r="J3431" s="82">
        <f t="shared" si="160"/>
        <v>13930.31662</v>
      </c>
      <c r="K3431" s="39">
        <f>VLOOKUP('Cover page'!$B$6,Currecny_M!$A$1:$P$10,MATCH(Database!C3431,Currecny_M!$A$1:$P$1,0),FALSE)</f>
        <v>1</v>
      </c>
      <c r="L3431" s="82">
        <f t="shared" si="161"/>
        <v>13930.31662</v>
      </c>
      <c r="M3431" s="82">
        <f>((E3431/$F$1)*VLOOKUP(N3431,Currecny_M!$A$1:$P$10,MATCH(Database!C3431,Currecny_M!$A$1:$P$1,0),FALSE))/VLOOKUP('Cover page'!$B$6,Currecny_M!$A$1:$P$10,MATCH(Database!C3431,Currecny_M!$A$1:$P$1,0),FALSE)</f>
        <v>13930.31662</v>
      </c>
      <c r="N3431" s="6" t="str">
        <f>VLOOKUP(B3431,Master!$A$2:$C$11,3,FALSE)</f>
        <v>Euro</v>
      </c>
      <c r="O3431" s="6" t="str">
        <f>VLOOKUP(B3431,Master!$A$2:$C$11,2,FALSE)</f>
        <v>Europe</v>
      </c>
      <c r="Q3431" s="39" t="str">
        <f>VLOOKUP(D3431,GL_Master!$A$1:$D$80,2,FALSE)</f>
        <v>BS</v>
      </c>
      <c r="R3431" s="39" t="str">
        <f>VLOOKUP(D3431,GL_Master!$A$1:$D$80,3,FALSE)</f>
        <v>Trade receivables</v>
      </c>
      <c r="S3431" s="39" t="str">
        <f>VLOOKUP(D3431,GL_Master!$A$1:$D$80,4,FALSE)</f>
        <v>Unsecured, considered good</v>
      </c>
    </row>
    <row r="3432" spans="1:19" x14ac:dyDescent="0.25">
      <c r="A3432" s="39" t="s">
        <v>262</v>
      </c>
      <c r="B3432" s="39" t="s">
        <v>239</v>
      </c>
      <c r="C3432" s="7">
        <v>44136</v>
      </c>
      <c r="D3432" s="39" t="s">
        <v>78</v>
      </c>
      <c r="E3432" s="39">
        <v>25</v>
      </c>
      <c r="F3432" s="82">
        <f t="shared" si="159"/>
        <v>2.5000000000000001E-2</v>
      </c>
      <c r="G3432" s="39">
        <f>VLOOKUP(N3432,Currecny_M!$A$1:$P$10,2,FALSE)</f>
        <v>83</v>
      </c>
      <c r="H3432" s="39">
        <f>MATCH(C3432,Currecny_M!$A$1:$P$1,0)</f>
        <v>9</v>
      </c>
      <c r="I3432" s="39">
        <f>VLOOKUP(N3432,Currecny_M!$A$1:$P$10,MATCH(Database!C3432,Currecny_M!$A$1:$P$1,0),FALSE)</f>
        <v>88.99</v>
      </c>
      <c r="J3432" s="82">
        <f t="shared" si="160"/>
        <v>2.2247499999999998</v>
      </c>
      <c r="K3432" s="39">
        <f>VLOOKUP('Cover page'!$B$6,Currecny_M!$A$1:$P$10,MATCH(Database!C3432,Currecny_M!$A$1:$P$1,0),FALSE)</f>
        <v>1</v>
      </c>
      <c r="L3432" s="82">
        <f t="shared" si="161"/>
        <v>2.2247499999999998</v>
      </c>
      <c r="M3432" s="82">
        <f>((E3432/$F$1)*VLOOKUP(N3432,Currecny_M!$A$1:$P$10,MATCH(Database!C3432,Currecny_M!$A$1:$P$1,0),FALSE))/VLOOKUP('Cover page'!$B$6,Currecny_M!$A$1:$P$10,MATCH(Database!C3432,Currecny_M!$A$1:$P$1,0),FALSE)</f>
        <v>2.2247499999999998</v>
      </c>
      <c r="N3432" s="6" t="str">
        <f>VLOOKUP(B3432,Master!$A$2:$C$11,3,FALSE)</f>
        <v>Euro</v>
      </c>
      <c r="O3432" s="6" t="str">
        <f>VLOOKUP(B3432,Master!$A$2:$C$11,2,FALSE)</f>
        <v>Europe</v>
      </c>
      <c r="Q3432" s="39" t="str">
        <f>VLOOKUP(D3432,GL_Master!$A$1:$D$80,2,FALSE)</f>
        <v>BS</v>
      </c>
      <c r="R3432" s="39" t="str">
        <f>VLOOKUP(D3432,GL_Master!$A$1:$D$80,3,FALSE)</f>
        <v>Cash &amp; Bank Balances</v>
      </c>
      <c r="S3432" s="39" t="str">
        <f>VLOOKUP(D3432,GL_Master!$A$1:$D$80,4,FALSE)</f>
        <v>Cash In hand</v>
      </c>
    </row>
    <row r="3433" spans="1:19" x14ac:dyDescent="0.25">
      <c r="A3433" s="39" t="s">
        <v>262</v>
      </c>
      <c r="B3433" s="39" t="s">
        <v>239</v>
      </c>
      <c r="C3433" s="7">
        <v>44136</v>
      </c>
      <c r="D3433" s="39" t="s">
        <v>79</v>
      </c>
      <c r="E3433" s="39">
        <v>-6506</v>
      </c>
      <c r="F3433" s="82">
        <f t="shared" si="159"/>
        <v>-6.5060000000000002</v>
      </c>
      <c r="G3433" s="39">
        <f>VLOOKUP(N3433,Currecny_M!$A$1:$P$10,2,FALSE)</f>
        <v>83</v>
      </c>
      <c r="H3433" s="39">
        <f>MATCH(C3433,Currecny_M!$A$1:$P$1,0)</f>
        <v>9</v>
      </c>
      <c r="I3433" s="39">
        <f>VLOOKUP(N3433,Currecny_M!$A$1:$P$10,MATCH(Database!C3433,Currecny_M!$A$1:$P$1,0),FALSE)</f>
        <v>88.99</v>
      </c>
      <c r="J3433" s="82">
        <f t="shared" si="160"/>
        <v>-578.96893999999998</v>
      </c>
      <c r="K3433" s="39">
        <f>VLOOKUP('Cover page'!$B$6,Currecny_M!$A$1:$P$10,MATCH(Database!C3433,Currecny_M!$A$1:$P$1,0),FALSE)</f>
        <v>1</v>
      </c>
      <c r="L3433" s="82">
        <f t="shared" si="161"/>
        <v>-578.96893999999998</v>
      </c>
      <c r="M3433" s="82">
        <f>((E3433/$F$1)*VLOOKUP(N3433,Currecny_M!$A$1:$P$10,MATCH(Database!C3433,Currecny_M!$A$1:$P$1,0),FALSE))/VLOOKUP('Cover page'!$B$6,Currecny_M!$A$1:$P$10,MATCH(Database!C3433,Currecny_M!$A$1:$P$1,0),FALSE)</f>
        <v>-578.96893999999998</v>
      </c>
      <c r="N3433" s="6" t="str">
        <f>VLOOKUP(B3433,Master!$A$2:$C$11,3,FALSE)</f>
        <v>Euro</v>
      </c>
      <c r="O3433" s="6" t="str">
        <f>VLOOKUP(B3433,Master!$A$2:$C$11,2,FALSE)</f>
        <v>Europe</v>
      </c>
      <c r="Q3433" s="39" t="str">
        <f>VLOOKUP(D3433,GL_Master!$A$1:$D$80,2,FALSE)</f>
        <v>BS</v>
      </c>
      <c r="R3433" s="39" t="str">
        <f>VLOOKUP(D3433,GL_Master!$A$1:$D$80,3,FALSE)</f>
        <v>Loan Fund</v>
      </c>
      <c r="S3433" s="39" t="str">
        <f>VLOOKUP(D3433,GL_Master!$A$1:$D$80,4,FALSE)</f>
        <v>Term Loan</v>
      </c>
    </row>
    <row r="3434" spans="1:19" x14ac:dyDescent="0.25">
      <c r="A3434" s="39" t="s">
        <v>262</v>
      </c>
      <c r="B3434" s="39" t="s">
        <v>239</v>
      </c>
      <c r="C3434" s="7">
        <v>44136</v>
      </c>
      <c r="D3434" s="39" t="s">
        <v>80</v>
      </c>
      <c r="E3434" s="39">
        <v>180</v>
      </c>
      <c r="F3434" s="82">
        <f t="shared" si="159"/>
        <v>0.18</v>
      </c>
      <c r="G3434" s="39">
        <f>VLOOKUP(N3434,Currecny_M!$A$1:$P$10,2,FALSE)</f>
        <v>83</v>
      </c>
      <c r="H3434" s="39">
        <f>MATCH(C3434,Currecny_M!$A$1:$P$1,0)</f>
        <v>9</v>
      </c>
      <c r="I3434" s="39">
        <f>VLOOKUP(N3434,Currecny_M!$A$1:$P$10,MATCH(Database!C3434,Currecny_M!$A$1:$P$1,0),FALSE)</f>
        <v>88.99</v>
      </c>
      <c r="J3434" s="82">
        <f t="shared" si="160"/>
        <v>16.0182</v>
      </c>
      <c r="K3434" s="39">
        <f>VLOOKUP('Cover page'!$B$6,Currecny_M!$A$1:$P$10,MATCH(Database!C3434,Currecny_M!$A$1:$P$1,0),FALSE)</f>
        <v>1</v>
      </c>
      <c r="L3434" s="82">
        <f t="shared" si="161"/>
        <v>16.0182</v>
      </c>
      <c r="M3434" s="82">
        <f>((E3434/$F$1)*VLOOKUP(N3434,Currecny_M!$A$1:$P$10,MATCH(Database!C3434,Currecny_M!$A$1:$P$1,0),FALSE))/VLOOKUP('Cover page'!$B$6,Currecny_M!$A$1:$P$10,MATCH(Database!C3434,Currecny_M!$A$1:$P$1,0),FALSE)</f>
        <v>16.0182</v>
      </c>
      <c r="N3434" s="6" t="str">
        <f>VLOOKUP(B3434,Master!$A$2:$C$11,3,FALSE)</f>
        <v>Euro</v>
      </c>
      <c r="O3434" s="6" t="str">
        <f>VLOOKUP(B3434,Master!$A$2:$C$11,2,FALSE)</f>
        <v>Europe</v>
      </c>
      <c r="Q3434" s="39" t="str">
        <f>VLOOKUP(D3434,GL_Master!$A$1:$D$80,2,FALSE)</f>
        <v>BS</v>
      </c>
      <c r="R3434" s="39" t="str">
        <f>VLOOKUP(D3434,GL_Master!$A$1:$D$80,3,FALSE)</f>
        <v>Cash &amp; Bank Balances</v>
      </c>
      <c r="S3434" s="39" t="str">
        <f>VLOOKUP(D3434,GL_Master!$A$1:$D$80,4,FALSE)</f>
        <v xml:space="preserve">      On Current Accounts</v>
      </c>
    </row>
    <row r="3435" spans="1:19" x14ac:dyDescent="0.25">
      <c r="A3435" s="39" t="s">
        <v>262</v>
      </c>
      <c r="B3435" s="39" t="s">
        <v>239</v>
      </c>
      <c r="C3435" s="7">
        <v>44136</v>
      </c>
      <c r="D3435" s="39" t="s">
        <v>81</v>
      </c>
      <c r="E3435" s="39">
        <v>12509</v>
      </c>
      <c r="F3435" s="82">
        <f t="shared" si="159"/>
        <v>12.509</v>
      </c>
      <c r="G3435" s="39">
        <f>VLOOKUP(N3435,Currecny_M!$A$1:$P$10,2,FALSE)</f>
        <v>83</v>
      </c>
      <c r="H3435" s="39">
        <f>MATCH(C3435,Currecny_M!$A$1:$P$1,0)</f>
        <v>9</v>
      </c>
      <c r="I3435" s="39">
        <f>VLOOKUP(N3435,Currecny_M!$A$1:$P$10,MATCH(Database!C3435,Currecny_M!$A$1:$P$1,0),FALSE)</f>
        <v>88.99</v>
      </c>
      <c r="J3435" s="82">
        <f t="shared" si="160"/>
        <v>1113.1759099999999</v>
      </c>
      <c r="K3435" s="39">
        <f>VLOOKUP('Cover page'!$B$6,Currecny_M!$A$1:$P$10,MATCH(Database!C3435,Currecny_M!$A$1:$P$1,0),FALSE)</f>
        <v>1</v>
      </c>
      <c r="L3435" s="82">
        <f t="shared" si="161"/>
        <v>1113.1759099999999</v>
      </c>
      <c r="M3435" s="82">
        <f>((E3435/$F$1)*VLOOKUP(N3435,Currecny_M!$A$1:$P$10,MATCH(Database!C3435,Currecny_M!$A$1:$P$1,0),FALSE))/VLOOKUP('Cover page'!$B$6,Currecny_M!$A$1:$P$10,MATCH(Database!C3435,Currecny_M!$A$1:$P$1,0),FALSE)</f>
        <v>1113.1759099999999</v>
      </c>
      <c r="N3435" s="6" t="str">
        <f>VLOOKUP(B3435,Master!$A$2:$C$11,3,FALSE)</f>
        <v>Euro</v>
      </c>
      <c r="O3435" s="6" t="str">
        <f>VLOOKUP(B3435,Master!$A$2:$C$11,2,FALSE)</f>
        <v>Europe</v>
      </c>
      <c r="Q3435" s="39" t="str">
        <f>VLOOKUP(D3435,GL_Master!$A$1:$D$80,2,FALSE)</f>
        <v>BS</v>
      </c>
      <c r="R3435" s="39" t="str">
        <f>VLOOKUP(D3435,GL_Master!$A$1:$D$80,3,FALSE)</f>
        <v>Other Current Assets</v>
      </c>
      <c r="S3435" s="39" t="str">
        <f>VLOOKUP(D3435,GL_Master!$A$1:$D$80,4,FALSE)</f>
        <v>Advance tax recoverable (net of provision )</v>
      </c>
    </row>
    <row r="3436" spans="1:19" x14ac:dyDescent="0.25">
      <c r="A3436" s="39" t="s">
        <v>262</v>
      </c>
      <c r="B3436" s="39" t="s">
        <v>239</v>
      </c>
      <c r="C3436" s="7">
        <v>44136</v>
      </c>
      <c r="D3436" s="39" t="s">
        <v>19</v>
      </c>
      <c r="E3436" s="39">
        <v>129</v>
      </c>
      <c r="F3436" s="82">
        <f t="shared" si="159"/>
        <v>0.129</v>
      </c>
      <c r="G3436" s="39">
        <f>VLOOKUP(N3436,Currecny_M!$A$1:$P$10,2,FALSE)</f>
        <v>83</v>
      </c>
      <c r="H3436" s="39">
        <f>MATCH(C3436,Currecny_M!$A$1:$P$1,0)</f>
        <v>9</v>
      </c>
      <c r="I3436" s="39">
        <f>VLOOKUP(N3436,Currecny_M!$A$1:$P$10,MATCH(Database!C3436,Currecny_M!$A$1:$P$1,0),FALSE)</f>
        <v>88.99</v>
      </c>
      <c r="J3436" s="82">
        <f t="shared" si="160"/>
        <v>11.479709999999999</v>
      </c>
      <c r="K3436" s="39">
        <f>VLOOKUP('Cover page'!$B$6,Currecny_M!$A$1:$P$10,MATCH(Database!C3436,Currecny_M!$A$1:$P$1,0),FALSE)</f>
        <v>1</v>
      </c>
      <c r="L3436" s="82">
        <f t="shared" si="161"/>
        <v>11.479709999999999</v>
      </c>
      <c r="M3436" s="82">
        <f>((E3436/$F$1)*VLOOKUP(N3436,Currecny_M!$A$1:$P$10,MATCH(Database!C3436,Currecny_M!$A$1:$P$1,0),FALSE))/VLOOKUP('Cover page'!$B$6,Currecny_M!$A$1:$P$10,MATCH(Database!C3436,Currecny_M!$A$1:$P$1,0),FALSE)</f>
        <v>11.479709999999999</v>
      </c>
      <c r="N3436" s="6" t="str">
        <f>VLOOKUP(B3436,Master!$A$2:$C$11,3,FALSE)</f>
        <v>Euro</v>
      </c>
      <c r="O3436" s="6" t="str">
        <f>VLOOKUP(B3436,Master!$A$2:$C$11,2,FALSE)</f>
        <v>Europe</v>
      </c>
      <c r="Q3436" s="39" t="str">
        <f>VLOOKUP(D3436,GL_Master!$A$1:$D$80,2,FALSE)</f>
        <v>BS</v>
      </c>
      <c r="R3436" s="39" t="str">
        <f>VLOOKUP(D3436,GL_Master!$A$1:$D$80,3,FALSE)</f>
        <v>Short-term loan and advances</v>
      </c>
      <c r="S3436" s="39" t="str">
        <f>VLOOKUP(D3436,GL_Master!$A$1:$D$80,4,FALSE)</f>
        <v>Prepaid expenses</v>
      </c>
    </row>
    <row r="3437" spans="1:19" x14ac:dyDescent="0.25">
      <c r="A3437" s="39" t="s">
        <v>262</v>
      </c>
      <c r="B3437" s="39" t="s">
        <v>239</v>
      </c>
      <c r="C3437" s="7">
        <v>44136</v>
      </c>
      <c r="D3437" s="39" t="s">
        <v>82</v>
      </c>
      <c r="E3437" s="39">
        <v>1392</v>
      </c>
      <c r="F3437" s="82">
        <f t="shared" si="159"/>
        <v>1.3919999999999999</v>
      </c>
      <c r="G3437" s="39">
        <f>VLOOKUP(N3437,Currecny_M!$A$1:$P$10,2,FALSE)</f>
        <v>83</v>
      </c>
      <c r="H3437" s="39">
        <f>MATCH(C3437,Currecny_M!$A$1:$P$1,0)</f>
        <v>9</v>
      </c>
      <c r="I3437" s="39">
        <f>VLOOKUP(N3437,Currecny_M!$A$1:$P$10,MATCH(Database!C3437,Currecny_M!$A$1:$P$1,0),FALSE)</f>
        <v>88.99</v>
      </c>
      <c r="J3437" s="82">
        <f t="shared" si="160"/>
        <v>123.87407999999998</v>
      </c>
      <c r="K3437" s="39">
        <f>VLOOKUP('Cover page'!$B$6,Currecny_M!$A$1:$P$10,MATCH(Database!C3437,Currecny_M!$A$1:$P$1,0),FALSE)</f>
        <v>1</v>
      </c>
      <c r="L3437" s="82">
        <f t="shared" si="161"/>
        <v>123.87407999999998</v>
      </c>
      <c r="M3437" s="82">
        <f>((E3437/$F$1)*VLOOKUP(N3437,Currecny_M!$A$1:$P$10,MATCH(Database!C3437,Currecny_M!$A$1:$P$1,0),FALSE))/VLOOKUP('Cover page'!$B$6,Currecny_M!$A$1:$P$10,MATCH(Database!C3437,Currecny_M!$A$1:$P$1,0),FALSE)</f>
        <v>123.87407999999998</v>
      </c>
      <c r="N3437" s="6" t="str">
        <f>VLOOKUP(B3437,Master!$A$2:$C$11,3,FALSE)</f>
        <v>Euro</v>
      </c>
      <c r="O3437" s="6" t="str">
        <f>VLOOKUP(B3437,Master!$A$2:$C$11,2,FALSE)</f>
        <v>Europe</v>
      </c>
      <c r="Q3437" s="39" t="str">
        <f>VLOOKUP(D3437,GL_Master!$A$1:$D$80,2,FALSE)</f>
        <v>BS</v>
      </c>
      <c r="R3437" s="39" t="str">
        <f>VLOOKUP(D3437,GL_Master!$A$1:$D$80,3,FALSE)</f>
        <v>Short-term loan and advances</v>
      </c>
      <c r="S3437" s="39" t="str">
        <f>VLOOKUP(D3437,GL_Master!$A$1:$D$80,4,FALSE)</f>
        <v>Advance to vendor/employees</v>
      </c>
    </row>
    <row r="3438" spans="1:19" x14ac:dyDescent="0.25">
      <c r="A3438" s="39" t="s">
        <v>262</v>
      </c>
      <c r="B3438" s="39" t="s">
        <v>239</v>
      </c>
      <c r="C3438" s="7">
        <v>44136</v>
      </c>
      <c r="D3438" s="39" t="s">
        <v>83</v>
      </c>
      <c r="E3438" s="39">
        <v>954</v>
      </c>
      <c r="F3438" s="82">
        <f t="shared" si="159"/>
        <v>0.95399999999999996</v>
      </c>
      <c r="G3438" s="39">
        <f>VLOOKUP(N3438,Currecny_M!$A$1:$P$10,2,FALSE)</f>
        <v>83</v>
      </c>
      <c r="H3438" s="39">
        <f>MATCH(C3438,Currecny_M!$A$1:$P$1,0)</f>
        <v>9</v>
      </c>
      <c r="I3438" s="39">
        <f>VLOOKUP(N3438,Currecny_M!$A$1:$P$10,MATCH(Database!C3438,Currecny_M!$A$1:$P$1,0),FALSE)</f>
        <v>88.99</v>
      </c>
      <c r="J3438" s="82">
        <f t="shared" si="160"/>
        <v>84.89645999999999</v>
      </c>
      <c r="K3438" s="39">
        <f>VLOOKUP('Cover page'!$B$6,Currecny_M!$A$1:$P$10,MATCH(Database!C3438,Currecny_M!$A$1:$P$1,0),FALSE)</f>
        <v>1</v>
      </c>
      <c r="L3438" s="82">
        <f t="shared" si="161"/>
        <v>84.89645999999999</v>
      </c>
      <c r="M3438" s="82">
        <f>((E3438/$F$1)*VLOOKUP(N3438,Currecny_M!$A$1:$P$10,MATCH(Database!C3438,Currecny_M!$A$1:$P$1,0),FALSE))/VLOOKUP('Cover page'!$B$6,Currecny_M!$A$1:$P$10,MATCH(Database!C3438,Currecny_M!$A$1:$P$1,0),FALSE)</f>
        <v>84.89645999999999</v>
      </c>
      <c r="N3438" s="6" t="str">
        <f>VLOOKUP(B3438,Master!$A$2:$C$11,3,FALSE)</f>
        <v>Euro</v>
      </c>
      <c r="O3438" s="6" t="str">
        <f>VLOOKUP(B3438,Master!$A$2:$C$11,2,FALSE)</f>
        <v>Europe</v>
      </c>
      <c r="Q3438" s="39" t="str">
        <f>VLOOKUP(D3438,GL_Master!$A$1:$D$80,2,FALSE)</f>
        <v>BS</v>
      </c>
      <c r="R3438" s="39" t="str">
        <f>VLOOKUP(D3438,GL_Master!$A$1:$D$80,3,FALSE)</f>
        <v>Other Current Assets</v>
      </c>
      <c r="S3438" s="39" t="str">
        <f>VLOOKUP(D3438,GL_Master!$A$1:$D$80,4,FALSE)</f>
        <v>Security deposits ( Unsecured, considered good)</v>
      </c>
    </row>
    <row r="3439" spans="1:19" x14ac:dyDescent="0.25">
      <c r="A3439" s="39" t="s">
        <v>262</v>
      </c>
      <c r="B3439" s="39" t="s">
        <v>239</v>
      </c>
      <c r="C3439" s="7">
        <v>44136</v>
      </c>
      <c r="D3439" s="39" t="s">
        <v>246</v>
      </c>
      <c r="E3439" s="39">
        <v>-108759</v>
      </c>
      <c r="F3439" s="82">
        <f t="shared" si="159"/>
        <v>-108.759</v>
      </c>
      <c r="G3439" s="39">
        <f>VLOOKUP(N3439,Currecny_M!$A$1:$P$10,2,FALSE)</f>
        <v>83</v>
      </c>
      <c r="H3439" s="39">
        <f>MATCH(C3439,Currecny_M!$A$1:$P$1,0)</f>
        <v>9</v>
      </c>
      <c r="I3439" s="39">
        <f>VLOOKUP(N3439,Currecny_M!$A$1:$P$10,MATCH(Database!C3439,Currecny_M!$A$1:$P$1,0),FALSE)</f>
        <v>88.99</v>
      </c>
      <c r="J3439" s="82">
        <f t="shared" si="160"/>
        <v>-9678.4634100000003</v>
      </c>
      <c r="K3439" s="39">
        <f>VLOOKUP('Cover page'!$B$6,Currecny_M!$A$1:$P$10,MATCH(Database!C3439,Currecny_M!$A$1:$P$1,0),FALSE)</f>
        <v>1</v>
      </c>
      <c r="L3439" s="82">
        <f t="shared" si="161"/>
        <v>-9678.4634100000003</v>
      </c>
      <c r="M3439" s="82">
        <f>((E3439/$F$1)*VLOOKUP(N3439,Currecny_M!$A$1:$P$10,MATCH(Database!C3439,Currecny_M!$A$1:$P$1,0),FALSE))/VLOOKUP('Cover page'!$B$6,Currecny_M!$A$1:$P$10,MATCH(Database!C3439,Currecny_M!$A$1:$P$1,0),FALSE)</f>
        <v>-9678.4634100000003</v>
      </c>
      <c r="N3439" s="6" t="str">
        <f>VLOOKUP(B3439,Master!$A$2:$C$11,3,FALSE)</f>
        <v>Euro</v>
      </c>
      <c r="O3439" s="6" t="str">
        <f>VLOOKUP(B3439,Master!$A$2:$C$11,2,FALSE)</f>
        <v>Europe</v>
      </c>
      <c r="Q3439" s="39" t="str">
        <f>VLOOKUP(D3439,GL_Master!$A$1:$D$80,2,FALSE)</f>
        <v>PL</v>
      </c>
      <c r="R3439" s="39" t="str">
        <f>VLOOKUP(D3439,GL_Master!$A$1:$D$80,3,FALSE)</f>
        <v>Revenue from Operations</v>
      </c>
      <c r="S3439" s="39" t="str">
        <f>VLOOKUP(D3439,GL_Master!$A$1:$D$80,4,FALSE)</f>
        <v>Contract revenue</v>
      </c>
    </row>
    <row r="3440" spans="1:19" x14ac:dyDescent="0.25">
      <c r="A3440" s="39" t="s">
        <v>262</v>
      </c>
      <c r="B3440" s="39" t="s">
        <v>239</v>
      </c>
      <c r="C3440" s="7">
        <v>44136</v>
      </c>
      <c r="D3440" s="39" t="s">
        <v>134</v>
      </c>
      <c r="E3440" s="39">
        <v>-803</v>
      </c>
      <c r="F3440" s="82">
        <f t="shared" si="159"/>
        <v>-0.80300000000000005</v>
      </c>
      <c r="G3440" s="39">
        <f>VLOOKUP(N3440,Currecny_M!$A$1:$P$10,2,FALSE)</f>
        <v>83</v>
      </c>
      <c r="H3440" s="39">
        <f>MATCH(C3440,Currecny_M!$A$1:$P$1,0)</f>
        <v>9</v>
      </c>
      <c r="I3440" s="39">
        <f>VLOOKUP(N3440,Currecny_M!$A$1:$P$10,MATCH(Database!C3440,Currecny_M!$A$1:$P$1,0),FALSE)</f>
        <v>88.99</v>
      </c>
      <c r="J3440" s="82">
        <f t="shared" si="160"/>
        <v>-71.458969999999994</v>
      </c>
      <c r="K3440" s="39">
        <f>VLOOKUP('Cover page'!$B$6,Currecny_M!$A$1:$P$10,MATCH(Database!C3440,Currecny_M!$A$1:$P$1,0),FALSE)</f>
        <v>1</v>
      </c>
      <c r="L3440" s="82">
        <f t="shared" si="161"/>
        <v>-71.458969999999994</v>
      </c>
      <c r="M3440" s="82">
        <f>((E3440/$F$1)*VLOOKUP(N3440,Currecny_M!$A$1:$P$10,MATCH(Database!C3440,Currecny_M!$A$1:$P$1,0),FALSE))/VLOOKUP('Cover page'!$B$6,Currecny_M!$A$1:$P$10,MATCH(Database!C3440,Currecny_M!$A$1:$P$1,0),FALSE)</f>
        <v>-71.458969999999994</v>
      </c>
      <c r="N3440" s="6" t="str">
        <f>VLOOKUP(B3440,Master!$A$2:$C$11,3,FALSE)</f>
        <v>Euro</v>
      </c>
      <c r="O3440" s="6" t="str">
        <f>VLOOKUP(B3440,Master!$A$2:$C$11,2,FALSE)</f>
        <v>Europe</v>
      </c>
      <c r="Q3440" s="39" t="str">
        <f>VLOOKUP(D3440,GL_Master!$A$1:$D$80,2,FALSE)</f>
        <v>PL</v>
      </c>
      <c r="R3440" s="39" t="str">
        <f>VLOOKUP(D3440,GL_Master!$A$1:$D$80,3,FALSE)</f>
        <v>Other Income</v>
      </c>
      <c r="S3440" s="39" t="str">
        <f>VLOOKUP(D3440,GL_Master!$A$1:$D$80,4,FALSE)</f>
        <v>Other Income</v>
      </c>
    </row>
    <row r="3441" spans="1:19" x14ac:dyDescent="0.25">
      <c r="A3441" s="39" t="s">
        <v>262</v>
      </c>
      <c r="B3441" s="39" t="s">
        <v>239</v>
      </c>
      <c r="C3441" s="7">
        <v>44136</v>
      </c>
      <c r="D3441" s="39" t="s">
        <v>86</v>
      </c>
      <c r="E3441" s="39">
        <v>51</v>
      </c>
      <c r="F3441" s="82">
        <f t="shared" si="159"/>
        <v>5.0999999999999997E-2</v>
      </c>
      <c r="G3441" s="39">
        <f>VLOOKUP(N3441,Currecny_M!$A$1:$P$10,2,FALSE)</f>
        <v>83</v>
      </c>
      <c r="H3441" s="39">
        <f>MATCH(C3441,Currecny_M!$A$1:$P$1,0)</f>
        <v>9</v>
      </c>
      <c r="I3441" s="39">
        <f>VLOOKUP(N3441,Currecny_M!$A$1:$P$10,MATCH(Database!C3441,Currecny_M!$A$1:$P$1,0),FALSE)</f>
        <v>88.99</v>
      </c>
      <c r="J3441" s="82">
        <f t="shared" si="160"/>
        <v>4.5384899999999995</v>
      </c>
      <c r="K3441" s="39">
        <f>VLOOKUP('Cover page'!$B$6,Currecny_M!$A$1:$P$10,MATCH(Database!C3441,Currecny_M!$A$1:$P$1,0),FALSE)</f>
        <v>1</v>
      </c>
      <c r="L3441" s="82">
        <f t="shared" si="161"/>
        <v>4.5384899999999995</v>
      </c>
      <c r="M3441" s="82">
        <f>((E3441/$F$1)*VLOOKUP(N3441,Currecny_M!$A$1:$P$10,MATCH(Database!C3441,Currecny_M!$A$1:$P$1,0),FALSE))/VLOOKUP('Cover page'!$B$6,Currecny_M!$A$1:$P$10,MATCH(Database!C3441,Currecny_M!$A$1:$P$1,0),FALSE)</f>
        <v>4.5384899999999995</v>
      </c>
      <c r="N3441" s="6" t="str">
        <f>VLOOKUP(B3441,Master!$A$2:$C$11,3,FALSE)</f>
        <v>Euro</v>
      </c>
      <c r="O3441" s="6" t="str">
        <f>VLOOKUP(B3441,Master!$A$2:$C$11,2,FALSE)</f>
        <v>Europe</v>
      </c>
      <c r="Q3441" s="39" t="str">
        <f>VLOOKUP(D3441,GL_Master!$A$1:$D$80,2,FALSE)</f>
        <v>PL</v>
      </c>
      <c r="R3441" s="39" t="str">
        <f>VLOOKUP(D3441,GL_Master!$A$1:$D$80,3,FALSE)</f>
        <v>COGS</v>
      </c>
      <c r="S3441" s="39" t="str">
        <f>VLOOKUP(D3441,GL_Master!$A$1:$D$80,4,FALSE)</f>
        <v>Purchase of other traded goods</v>
      </c>
    </row>
    <row r="3442" spans="1:19" x14ac:dyDescent="0.25">
      <c r="A3442" s="39" t="s">
        <v>262</v>
      </c>
      <c r="B3442" s="39" t="s">
        <v>239</v>
      </c>
      <c r="C3442" s="7">
        <v>44136</v>
      </c>
      <c r="D3442" s="39" t="s">
        <v>87</v>
      </c>
      <c r="E3442" s="39">
        <v>24</v>
      </c>
      <c r="F3442" s="82">
        <f t="shared" si="159"/>
        <v>2.4E-2</v>
      </c>
      <c r="G3442" s="39">
        <f>VLOOKUP(N3442,Currecny_M!$A$1:$P$10,2,FALSE)</f>
        <v>83</v>
      </c>
      <c r="H3442" s="39">
        <f>MATCH(C3442,Currecny_M!$A$1:$P$1,0)</f>
        <v>9</v>
      </c>
      <c r="I3442" s="39">
        <f>VLOOKUP(N3442,Currecny_M!$A$1:$P$10,MATCH(Database!C3442,Currecny_M!$A$1:$P$1,0),FALSE)</f>
        <v>88.99</v>
      </c>
      <c r="J3442" s="82">
        <f t="shared" si="160"/>
        <v>2.1357599999999999</v>
      </c>
      <c r="K3442" s="39">
        <f>VLOOKUP('Cover page'!$B$6,Currecny_M!$A$1:$P$10,MATCH(Database!C3442,Currecny_M!$A$1:$P$1,0),FALSE)</f>
        <v>1</v>
      </c>
      <c r="L3442" s="82">
        <f t="shared" si="161"/>
        <v>2.1357599999999999</v>
      </c>
      <c r="M3442" s="82">
        <f>((E3442/$F$1)*VLOOKUP(N3442,Currecny_M!$A$1:$P$10,MATCH(Database!C3442,Currecny_M!$A$1:$P$1,0),FALSE))/VLOOKUP('Cover page'!$B$6,Currecny_M!$A$1:$P$10,MATCH(Database!C3442,Currecny_M!$A$1:$P$1,0),FALSE)</f>
        <v>2.1357599999999999</v>
      </c>
      <c r="N3442" s="6" t="str">
        <f>VLOOKUP(B3442,Master!$A$2:$C$11,3,FALSE)</f>
        <v>Euro</v>
      </c>
      <c r="O3442" s="6" t="str">
        <f>VLOOKUP(B3442,Master!$A$2:$C$11,2,FALSE)</f>
        <v>Europe</v>
      </c>
      <c r="Q3442" s="39" t="str">
        <f>VLOOKUP(D3442,GL_Master!$A$1:$D$80,2,FALSE)</f>
        <v>PL</v>
      </c>
      <c r="R3442" s="39" t="str">
        <f>VLOOKUP(D3442,GL_Master!$A$1:$D$80,3,FALSE)</f>
        <v>COGS</v>
      </c>
      <c r="S3442" s="39" t="str">
        <f>VLOOKUP(D3442,GL_Master!$A$1:$D$80,4,FALSE)</f>
        <v>Civil, Installation, Commissioning and Other miscellaneous expenses</v>
      </c>
    </row>
    <row r="3443" spans="1:19" x14ac:dyDescent="0.25">
      <c r="A3443" s="39" t="s">
        <v>262</v>
      </c>
      <c r="B3443" s="39" t="s">
        <v>239</v>
      </c>
      <c r="C3443" s="7">
        <v>44136</v>
      </c>
      <c r="D3443" s="39" t="s">
        <v>88</v>
      </c>
      <c r="E3443" s="39">
        <v>80</v>
      </c>
      <c r="F3443" s="82">
        <f t="shared" si="159"/>
        <v>0.08</v>
      </c>
      <c r="G3443" s="39">
        <f>VLOOKUP(N3443,Currecny_M!$A$1:$P$10,2,FALSE)</f>
        <v>83</v>
      </c>
      <c r="H3443" s="39">
        <f>MATCH(C3443,Currecny_M!$A$1:$P$1,0)</f>
        <v>9</v>
      </c>
      <c r="I3443" s="39">
        <f>VLOOKUP(N3443,Currecny_M!$A$1:$P$10,MATCH(Database!C3443,Currecny_M!$A$1:$P$1,0),FALSE)</f>
        <v>88.99</v>
      </c>
      <c r="J3443" s="82">
        <f t="shared" si="160"/>
        <v>7.1191999999999993</v>
      </c>
      <c r="K3443" s="39">
        <f>VLOOKUP('Cover page'!$B$6,Currecny_M!$A$1:$P$10,MATCH(Database!C3443,Currecny_M!$A$1:$P$1,0),FALSE)</f>
        <v>1</v>
      </c>
      <c r="L3443" s="82">
        <f t="shared" si="161"/>
        <v>7.1191999999999993</v>
      </c>
      <c r="M3443" s="82">
        <f>((E3443/$F$1)*VLOOKUP(N3443,Currecny_M!$A$1:$P$10,MATCH(Database!C3443,Currecny_M!$A$1:$P$1,0),FALSE))/VLOOKUP('Cover page'!$B$6,Currecny_M!$A$1:$P$10,MATCH(Database!C3443,Currecny_M!$A$1:$P$1,0),FALSE)</f>
        <v>7.1191999999999993</v>
      </c>
      <c r="N3443" s="6" t="str">
        <f>VLOOKUP(B3443,Master!$A$2:$C$11,3,FALSE)</f>
        <v>Euro</v>
      </c>
      <c r="O3443" s="6" t="str">
        <f>VLOOKUP(B3443,Master!$A$2:$C$11,2,FALSE)</f>
        <v>Europe</v>
      </c>
      <c r="Q3443" s="39" t="str">
        <f>VLOOKUP(D3443,GL_Master!$A$1:$D$80,2,FALSE)</f>
        <v>PL</v>
      </c>
      <c r="R3443" s="39" t="str">
        <f>VLOOKUP(D3443,GL_Master!$A$1:$D$80,3,FALSE)</f>
        <v>COGS</v>
      </c>
      <c r="S3443" s="39" t="str">
        <f>VLOOKUP(D3443,GL_Master!$A$1:$D$80,4,FALSE)</f>
        <v>Civil, Installation, Commissioning and Other miscellaneous expenses</v>
      </c>
    </row>
    <row r="3444" spans="1:19" x14ac:dyDescent="0.25">
      <c r="A3444" s="39" t="s">
        <v>262</v>
      </c>
      <c r="B3444" s="39" t="s">
        <v>239</v>
      </c>
      <c r="C3444" s="7">
        <v>44136</v>
      </c>
      <c r="D3444" s="39" t="s">
        <v>89</v>
      </c>
      <c r="E3444" s="39">
        <v>155</v>
      </c>
      <c r="F3444" s="82">
        <f t="shared" si="159"/>
        <v>0.155</v>
      </c>
      <c r="G3444" s="39">
        <f>VLOOKUP(N3444,Currecny_M!$A$1:$P$10,2,FALSE)</f>
        <v>83</v>
      </c>
      <c r="H3444" s="39">
        <f>MATCH(C3444,Currecny_M!$A$1:$P$1,0)</f>
        <v>9</v>
      </c>
      <c r="I3444" s="39">
        <f>VLOOKUP(N3444,Currecny_M!$A$1:$P$10,MATCH(Database!C3444,Currecny_M!$A$1:$P$1,0),FALSE)</f>
        <v>88.99</v>
      </c>
      <c r="J3444" s="82">
        <f t="shared" si="160"/>
        <v>13.79345</v>
      </c>
      <c r="K3444" s="39">
        <f>VLOOKUP('Cover page'!$B$6,Currecny_M!$A$1:$P$10,MATCH(Database!C3444,Currecny_M!$A$1:$P$1,0),FALSE)</f>
        <v>1</v>
      </c>
      <c r="L3444" s="82">
        <f t="shared" si="161"/>
        <v>13.79345</v>
      </c>
      <c r="M3444" s="82">
        <f>((E3444/$F$1)*VLOOKUP(N3444,Currecny_M!$A$1:$P$10,MATCH(Database!C3444,Currecny_M!$A$1:$P$1,0),FALSE))/VLOOKUP('Cover page'!$B$6,Currecny_M!$A$1:$P$10,MATCH(Database!C3444,Currecny_M!$A$1:$P$1,0),FALSE)</f>
        <v>13.79345</v>
      </c>
      <c r="N3444" s="6" t="str">
        <f>VLOOKUP(B3444,Master!$A$2:$C$11,3,FALSE)</f>
        <v>Euro</v>
      </c>
      <c r="O3444" s="6" t="str">
        <f>VLOOKUP(B3444,Master!$A$2:$C$11,2,FALSE)</f>
        <v>Europe</v>
      </c>
      <c r="Q3444" s="39" t="str">
        <f>VLOOKUP(D3444,GL_Master!$A$1:$D$80,2,FALSE)</f>
        <v>PL</v>
      </c>
      <c r="R3444" s="39" t="str">
        <f>VLOOKUP(D3444,GL_Master!$A$1:$D$80,3,FALSE)</f>
        <v>COGS</v>
      </c>
      <c r="S3444" s="39" t="str">
        <f>VLOOKUP(D3444,GL_Master!$A$1:$D$80,4,FALSE)</f>
        <v>project Expenses</v>
      </c>
    </row>
    <row r="3445" spans="1:19" x14ac:dyDescent="0.25">
      <c r="A3445" s="39" t="s">
        <v>262</v>
      </c>
      <c r="B3445" s="39" t="s">
        <v>239</v>
      </c>
      <c r="C3445" s="7">
        <v>44136</v>
      </c>
      <c r="D3445" s="39" t="s">
        <v>90</v>
      </c>
      <c r="E3445" s="39">
        <v>53</v>
      </c>
      <c r="F3445" s="82">
        <f t="shared" si="159"/>
        <v>5.2999999999999999E-2</v>
      </c>
      <c r="G3445" s="39">
        <f>VLOOKUP(N3445,Currecny_M!$A$1:$P$10,2,FALSE)</f>
        <v>83</v>
      </c>
      <c r="H3445" s="39">
        <f>MATCH(C3445,Currecny_M!$A$1:$P$1,0)</f>
        <v>9</v>
      </c>
      <c r="I3445" s="39">
        <f>VLOOKUP(N3445,Currecny_M!$A$1:$P$10,MATCH(Database!C3445,Currecny_M!$A$1:$P$1,0),FALSE)</f>
        <v>88.99</v>
      </c>
      <c r="J3445" s="82">
        <f t="shared" si="160"/>
        <v>4.7164699999999993</v>
      </c>
      <c r="K3445" s="39">
        <f>VLOOKUP('Cover page'!$B$6,Currecny_M!$A$1:$P$10,MATCH(Database!C3445,Currecny_M!$A$1:$P$1,0),FALSE)</f>
        <v>1</v>
      </c>
      <c r="L3445" s="82">
        <f t="shared" si="161"/>
        <v>4.7164699999999993</v>
      </c>
      <c r="M3445" s="82">
        <f>((E3445/$F$1)*VLOOKUP(N3445,Currecny_M!$A$1:$P$10,MATCH(Database!C3445,Currecny_M!$A$1:$P$1,0),FALSE))/VLOOKUP('Cover page'!$B$6,Currecny_M!$A$1:$P$10,MATCH(Database!C3445,Currecny_M!$A$1:$P$1,0),FALSE)</f>
        <v>4.7164699999999993</v>
      </c>
      <c r="N3445" s="6" t="str">
        <f>VLOOKUP(B3445,Master!$A$2:$C$11,3,FALSE)</f>
        <v>Euro</v>
      </c>
      <c r="O3445" s="6" t="str">
        <f>VLOOKUP(B3445,Master!$A$2:$C$11,2,FALSE)</f>
        <v>Europe</v>
      </c>
      <c r="Q3445" s="39" t="str">
        <f>VLOOKUP(D3445,GL_Master!$A$1:$D$80,2,FALSE)</f>
        <v>PL</v>
      </c>
      <c r="R3445" s="39" t="str">
        <f>VLOOKUP(D3445,GL_Master!$A$1:$D$80,3,FALSE)</f>
        <v>Office utility</v>
      </c>
      <c r="S3445" s="39" t="str">
        <f>VLOOKUP(D3445,GL_Master!$A$1:$D$80,4,FALSE)</f>
        <v>Electricity Expenses</v>
      </c>
    </row>
    <row r="3446" spans="1:19" x14ac:dyDescent="0.25">
      <c r="A3446" s="39" t="s">
        <v>262</v>
      </c>
      <c r="B3446" s="39" t="s">
        <v>239</v>
      </c>
      <c r="C3446" s="7">
        <v>44136</v>
      </c>
      <c r="D3446" s="39" t="s">
        <v>91</v>
      </c>
      <c r="E3446" s="39">
        <v>105</v>
      </c>
      <c r="F3446" s="82">
        <f t="shared" si="159"/>
        <v>0.105</v>
      </c>
      <c r="G3446" s="39">
        <f>VLOOKUP(N3446,Currecny_M!$A$1:$P$10,2,FALSE)</f>
        <v>83</v>
      </c>
      <c r="H3446" s="39">
        <f>MATCH(C3446,Currecny_M!$A$1:$P$1,0)</f>
        <v>9</v>
      </c>
      <c r="I3446" s="39">
        <f>VLOOKUP(N3446,Currecny_M!$A$1:$P$10,MATCH(Database!C3446,Currecny_M!$A$1:$P$1,0),FALSE)</f>
        <v>88.99</v>
      </c>
      <c r="J3446" s="82">
        <f t="shared" si="160"/>
        <v>9.3439499999999995</v>
      </c>
      <c r="K3446" s="39">
        <f>VLOOKUP('Cover page'!$B$6,Currecny_M!$A$1:$P$10,MATCH(Database!C3446,Currecny_M!$A$1:$P$1,0),FALSE)</f>
        <v>1</v>
      </c>
      <c r="L3446" s="82">
        <f t="shared" si="161"/>
        <v>9.3439499999999995</v>
      </c>
      <c r="M3446" s="82">
        <f>((E3446/$F$1)*VLOOKUP(N3446,Currecny_M!$A$1:$P$10,MATCH(Database!C3446,Currecny_M!$A$1:$P$1,0),FALSE))/VLOOKUP('Cover page'!$B$6,Currecny_M!$A$1:$P$10,MATCH(Database!C3446,Currecny_M!$A$1:$P$1,0),FALSE)</f>
        <v>9.3439499999999995</v>
      </c>
      <c r="N3446" s="6" t="str">
        <f>VLOOKUP(B3446,Master!$A$2:$C$11,3,FALSE)</f>
        <v>Euro</v>
      </c>
      <c r="O3446" s="6" t="str">
        <f>VLOOKUP(B3446,Master!$A$2:$C$11,2,FALSE)</f>
        <v>Europe</v>
      </c>
      <c r="Q3446" s="39" t="str">
        <f>VLOOKUP(D3446,GL_Master!$A$1:$D$80,2,FALSE)</f>
        <v>PL</v>
      </c>
      <c r="R3446" s="39" t="str">
        <f>VLOOKUP(D3446,GL_Master!$A$1:$D$80,3,FALSE)</f>
        <v>Misc. expenses</v>
      </c>
      <c r="S3446" s="39" t="str">
        <f>VLOOKUP(D3446,GL_Master!$A$1:$D$80,4,FALSE)</f>
        <v>Repair &amp; Maintenance</v>
      </c>
    </row>
    <row r="3447" spans="1:19" x14ac:dyDescent="0.25">
      <c r="A3447" s="39" t="s">
        <v>262</v>
      </c>
      <c r="B3447" s="39" t="s">
        <v>239</v>
      </c>
      <c r="C3447" s="7">
        <v>44136</v>
      </c>
      <c r="D3447" s="39" t="s">
        <v>92</v>
      </c>
      <c r="E3447" s="39">
        <v>77</v>
      </c>
      <c r="F3447" s="82">
        <f t="shared" si="159"/>
        <v>7.6999999999999999E-2</v>
      </c>
      <c r="G3447" s="39">
        <f>VLOOKUP(N3447,Currecny_M!$A$1:$P$10,2,FALSE)</f>
        <v>83</v>
      </c>
      <c r="H3447" s="39">
        <f>MATCH(C3447,Currecny_M!$A$1:$P$1,0)</f>
        <v>9</v>
      </c>
      <c r="I3447" s="39">
        <f>VLOOKUP(N3447,Currecny_M!$A$1:$P$10,MATCH(Database!C3447,Currecny_M!$A$1:$P$1,0),FALSE)</f>
        <v>88.99</v>
      </c>
      <c r="J3447" s="82">
        <f t="shared" si="160"/>
        <v>6.8522299999999996</v>
      </c>
      <c r="K3447" s="39">
        <f>VLOOKUP('Cover page'!$B$6,Currecny_M!$A$1:$P$10,MATCH(Database!C3447,Currecny_M!$A$1:$P$1,0),FALSE)</f>
        <v>1</v>
      </c>
      <c r="L3447" s="82">
        <f t="shared" si="161"/>
        <v>6.8522299999999996</v>
      </c>
      <c r="M3447" s="82">
        <f>((E3447/$F$1)*VLOOKUP(N3447,Currecny_M!$A$1:$P$10,MATCH(Database!C3447,Currecny_M!$A$1:$P$1,0),FALSE))/VLOOKUP('Cover page'!$B$6,Currecny_M!$A$1:$P$10,MATCH(Database!C3447,Currecny_M!$A$1:$P$1,0),FALSE)</f>
        <v>6.8522299999999996</v>
      </c>
      <c r="N3447" s="6" t="str">
        <f>VLOOKUP(B3447,Master!$A$2:$C$11,3,FALSE)</f>
        <v>Euro</v>
      </c>
      <c r="O3447" s="6" t="str">
        <f>VLOOKUP(B3447,Master!$A$2:$C$11,2,FALSE)</f>
        <v>Europe</v>
      </c>
      <c r="Q3447" s="39" t="str">
        <f>VLOOKUP(D3447,GL_Master!$A$1:$D$80,2,FALSE)</f>
        <v>PL</v>
      </c>
      <c r="R3447" s="39" t="str">
        <f>VLOOKUP(D3447,GL_Master!$A$1:$D$80,3,FALSE)</f>
        <v>Misc. expenses</v>
      </c>
      <c r="S3447" s="39" t="str">
        <f>VLOOKUP(D3447,GL_Master!$A$1:$D$80,4,FALSE)</f>
        <v>Repair &amp; Maintenance</v>
      </c>
    </row>
    <row r="3448" spans="1:19" x14ac:dyDescent="0.25">
      <c r="A3448" s="39" t="s">
        <v>262</v>
      </c>
      <c r="B3448" s="39" t="s">
        <v>239</v>
      </c>
      <c r="C3448" s="7">
        <v>44136</v>
      </c>
      <c r="D3448" s="39" t="s">
        <v>93</v>
      </c>
      <c r="E3448" s="39">
        <v>869</v>
      </c>
      <c r="F3448" s="82">
        <f t="shared" si="159"/>
        <v>0.86899999999999999</v>
      </c>
      <c r="G3448" s="39">
        <f>VLOOKUP(N3448,Currecny_M!$A$1:$P$10,2,FALSE)</f>
        <v>83</v>
      </c>
      <c r="H3448" s="39">
        <f>MATCH(C3448,Currecny_M!$A$1:$P$1,0)</f>
        <v>9</v>
      </c>
      <c r="I3448" s="39">
        <f>VLOOKUP(N3448,Currecny_M!$A$1:$P$10,MATCH(Database!C3448,Currecny_M!$A$1:$P$1,0),FALSE)</f>
        <v>88.99</v>
      </c>
      <c r="J3448" s="82">
        <f t="shared" si="160"/>
        <v>77.332309999999993</v>
      </c>
      <c r="K3448" s="39">
        <f>VLOOKUP('Cover page'!$B$6,Currecny_M!$A$1:$P$10,MATCH(Database!C3448,Currecny_M!$A$1:$P$1,0),FALSE)</f>
        <v>1</v>
      </c>
      <c r="L3448" s="82">
        <f t="shared" si="161"/>
        <v>77.332309999999993</v>
      </c>
      <c r="M3448" s="82">
        <f>((E3448/$F$1)*VLOOKUP(N3448,Currecny_M!$A$1:$P$10,MATCH(Database!C3448,Currecny_M!$A$1:$P$1,0),FALSE))/VLOOKUP('Cover page'!$B$6,Currecny_M!$A$1:$P$10,MATCH(Database!C3448,Currecny_M!$A$1:$P$1,0),FALSE)</f>
        <v>77.332309999999993</v>
      </c>
      <c r="N3448" s="6" t="str">
        <f>VLOOKUP(B3448,Master!$A$2:$C$11,3,FALSE)</f>
        <v>Euro</v>
      </c>
      <c r="O3448" s="6" t="str">
        <f>VLOOKUP(B3448,Master!$A$2:$C$11,2,FALSE)</f>
        <v>Europe</v>
      </c>
      <c r="Q3448" s="39" t="str">
        <f>VLOOKUP(D3448,GL_Master!$A$1:$D$80,2,FALSE)</f>
        <v>PL</v>
      </c>
      <c r="R3448" s="39" t="str">
        <f>VLOOKUP(D3448,GL_Master!$A$1:$D$80,3,FALSE)</f>
        <v>Salary wages &amp; benefits</v>
      </c>
      <c r="S3448" s="39" t="str">
        <f>VLOOKUP(D3448,GL_Master!$A$1:$D$80,4,FALSE)</f>
        <v>Employee benefits expense</v>
      </c>
    </row>
    <row r="3449" spans="1:19" x14ac:dyDescent="0.25">
      <c r="A3449" s="39" t="s">
        <v>262</v>
      </c>
      <c r="B3449" s="39" t="s">
        <v>239</v>
      </c>
      <c r="C3449" s="7">
        <v>44136</v>
      </c>
      <c r="D3449" s="39" t="s">
        <v>33</v>
      </c>
      <c r="E3449" s="39">
        <v>25</v>
      </c>
      <c r="F3449" s="82">
        <f t="shared" si="159"/>
        <v>2.5000000000000001E-2</v>
      </c>
      <c r="G3449" s="39">
        <f>VLOOKUP(N3449,Currecny_M!$A$1:$P$10,2,FALSE)</f>
        <v>83</v>
      </c>
      <c r="H3449" s="39">
        <f>MATCH(C3449,Currecny_M!$A$1:$P$1,0)</f>
        <v>9</v>
      </c>
      <c r="I3449" s="39">
        <f>VLOOKUP(N3449,Currecny_M!$A$1:$P$10,MATCH(Database!C3449,Currecny_M!$A$1:$P$1,0),FALSE)</f>
        <v>88.99</v>
      </c>
      <c r="J3449" s="82">
        <f t="shared" si="160"/>
        <v>2.2247499999999998</v>
      </c>
      <c r="K3449" s="39">
        <f>VLOOKUP('Cover page'!$B$6,Currecny_M!$A$1:$P$10,MATCH(Database!C3449,Currecny_M!$A$1:$P$1,0),FALSE)</f>
        <v>1</v>
      </c>
      <c r="L3449" s="82">
        <f t="shared" si="161"/>
        <v>2.2247499999999998</v>
      </c>
      <c r="M3449" s="82">
        <f>((E3449/$F$1)*VLOOKUP(N3449,Currecny_M!$A$1:$P$10,MATCH(Database!C3449,Currecny_M!$A$1:$P$1,0),FALSE))/VLOOKUP('Cover page'!$B$6,Currecny_M!$A$1:$P$10,MATCH(Database!C3449,Currecny_M!$A$1:$P$1,0),FALSE)</f>
        <v>2.2247499999999998</v>
      </c>
      <c r="N3449" s="6" t="str">
        <f>VLOOKUP(B3449,Master!$A$2:$C$11,3,FALSE)</f>
        <v>Euro</v>
      </c>
      <c r="O3449" s="6" t="str">
        <f>VLOOKUP(B3449,Master!$A$2:$C$11,2,FALSE)</f>
        <v>Europe</v>
      </c>
      <c r="Q3449" s="39" t="str">
        <f>VLOOKUP(D3449,GL_Master!$A$1:$D$80,2,FALSE)</f>
        <v>PL</v>
      </c>
      <c r="R3449" s="39" t="str">
        <f>VLOOKUP(D3449,GL_Master!$A$1:$D$80,3,FALSE)</f>
        <v>Staff welfare expenses</v>
      </c>
      <c r="S3449" s="39" t="str">
        <f>VLOOKUP(D3449,GL_Master!$A$1:$D$80,4,FALSE)</f>
        <v>Other staff welfare</v>
      </c>
    </row>
    <row r="3450" spans="1:19" x14ac:dyDescent="0.25">
      <c r="A3450" s="39" t="s">
        <v>262</v>
      </c>
      <c r="B3450" s="39" t="s">
        <v>239</v>
      </c>
      <c r="C3450" s="7">
        <v>44136</v>
      </c>
      <c r="D3450" s="39" t="s">
        <v>94</v>
      </c>
      <c r="E3450" s="39">
        <v>147</v>
      </c>
      <c r="F3450" s="82">
        <f t="shared" si="159"/>
        <v>0.14699999999999999</v>
      </c>
      <c r="G3450" s="39">
        <f>VLOOKUP(N3450,Currecny_M!$A$1:$P$10,2,FALSE)</f>
        <v>83</v>
      </c>
      <c r="H3450" s="39">
        <f>MATCH(C3450,Currecny_M!$A$1:$P$1,0)</f>
        <v>9</v>
      </c>
      <c r="I3450" s="39">
        <f>VLOOKUP(N3450,Currecny_M!$A$1:$P$10,MATCH(Database!C3450,Currecny_M!$A$1:$P$1,0),FALSE)</f>
        <v>88.99</v>
      </c>
      <c r="J3450" s="82">
        <f t="shared" si="160"/>
        <v>13.081529999999999</v>
      </c>
      <c r="K3450" s="39">
        <f>VLOOKUP('Cover page'!$B$6,Currecny_M!$A$1:$P$10,MATCH(Database!C3450,Currecny_M!$A$1:$P$1,0),FALSE)</f>
        <v>1</v>
      </c>
      <c r="L3450" s="82">
        <f t="shared" si="161"/>
        <v>13.081529999999999</v>
      </c>
      <c r="M3450" s="82">
        <f>((E3450/$F$1)*VLOOKUP(N3450,Currecny_M!$A$1:$P$10,MATCH(Database!C3450,Currecny_M!$A$1:$P$1,0),FALSE))/VLOOKUP('Cover page'!$B$6,Currecny_M!$A$1:$P$10,MATCH(Database!C3450,Currecny_M!$A$1:$P$1,0),FALSE)</f>
        <v>13.081529999999999</v>
      </c>
      <c r="N3450" s="6" t="str">
        <f>VLOOKUP(B3450,Master!$A$2:$C$11,3,FALSE)</f>
        <v>Euro</v>
      </c>
      <c r="O3450" s="6" t="str">
        <f>VLOOKUP(B3450,Master!$A$2:$C$11,2,FALSE)</f>
        <v>Europe</v>
      </c>
      <c r="Q3450" s="39" t="str">
        <f>VLOOKUP(D3450,GL_Master!$A$1:$D$80,2,FALSE)</f>
        <v>PL</v>
      </c>
      <c r="R3450" s="39" t="str">
        <f>VLOOKUP(D3450,GL_Master!$A$1:$D$80,3,FALSE)</f>
        <v xml:space="preserve">Gratuity expenses </v>
      </c>
      <c r="S3450" s="39" t="str">
        <f>VLOOKUP(D3450,GL_Master!$A$1:$D$80,4,FALSE)</f>
        <v>Gratuity</v>
      </c>
    </row>
    <row r="3451" spans="1:19" x14ac:dyDescent="0.25">
      <c r="A3451" s="39" t="s">
        <v>262</v>
      </c>
      <c r="B3451" s="39" t="s">
        <v>239</v>
      </c>
      <c r="C3451" s="7">
        <v>44136</v>
      </c>
      <c r="D3451" s="39" t="s">
        <v>95</v>
      </c>
      <c r="E3451" s="39">
        <v>51</v>
      </c>
      <c r="F3451" s="82">
        <f t="shared" si="159"/>
        <v>5.0999999999999997E-2</v>
      </c>
      <c r="G3451" s="39">
        <f>VLOOKUP(N3451,Currecny_M!$A$1:$P$10,2,FALSE)</f>
        <v>83</v>
      </c>
      <c r="H3451" s="39">
        <f>MATCH(C3451,Currecny_M!$A$1:$P$1,0)</f>
        <v>9</v>
      </c>
      <c r="I3451" s="39">
        <f>VLOOKUP(N3451,Currecny_M!$A$1:$P$10,MATCH(Database!C3451,Currecny_M!$A$1:$P$1,0),FALSE)</f>
        <v>88.99</v>
      </c>
      <c r="J3451" s="82">
        <f t="shared" si="160"/>
        <v>4.5384899999999995</v>
      </c>
      <c r="K3451" s="39">
        <f>VLOOKUP('Cover page'!$B$6,Currecny_M!$A$1:$P$10,MATCH(Database!C3451,Currecny_M!$A$1:$P$1,0),FALSE)</f>
        <v>1</v>
      </c>
      <c r="L3451" s="82">
        <f t="shared" si="161"/>
        <v>4.5384899999999995</v>
      </c>
      <c r="M3451" s="82">
        <f>((E3451/$F$1)*VLOOKUP(N3451,Currecny_M!$A$1:$P$10,MATCH(Database!C3451,Currecny_M!$A$1:$P$1,0),FALSE))/VLOOKUP('Cover page'!$B$6,Currecny_M!$A$1:$P$10,MATCH(Database!C3451,Currecny_M!$A$1:$P$1,0),FALSE)</f>
        <v>4.5384899999999995</v>
      </c>
      <c r="N3451" s="6" t="str">
        <f>VLOOKUP(B3451,Master!$A$2:$C$11,3,FALSE)</f>
        <v>Euro</v>
      </c>
      <c r="O3451" s="6" t="str">
        <f>VLOOKUP(B3451,Master!$A$2:$C$11,2,FALSE)</f>
        <v>Europe</v>
      </c>
      <c r="Q3451" s="39" t="str">
        <f>VLOOKUP(D3451,GL_Master!$A$1:$D$80,2,FALSE)</f>
        <v>PL</v>
      </c>
      <c r="R3451" s="39" t="str">
        <f>VLOOKUP(D3451,GL_Master!$A$1:$D$80,3,FALSE)</f>
        <v>Salary wages &amp; benefits</v>
      </c>
      <c r="S3451" s="39" t="str">
        <f>VLOOKUP(D3451,GL_Master!$A$1:$D$80,4,FALSE)</f>
        <v>Employee benefits expense</v>
      </c>
    </row>
    <row r="3452" spans="1:19" x14ac:dyDescent="0.25">
      <c r="A3452" s="39" t="s">
        <v>262</v>
      </c>
      <c r="B3452" s="39" t="s">
        <v>239</v>
      </c>
      <c r="C3452" s="7">
        <v>44136</v>
      </c>
      <c r="D3452" s="39" t="s">
        <v>96</v>
      </c>
      <c r="E3452" s="39">
        <v>464</v>
      </c>
      <c r="F3452" s="82">
        <f t="shared" si="159"/>
        <v>0.46400000000000002</v>
      </c>
      <c r="G3452" s="39">
        <f>VLOOKUP(N3452,Currecny_M!$A$1:$P$10,2,FALSE)</f>
        <v>83</v>
      </c>
      <c r="H3452" s="39">
        <f>MATCH(C3452,Currecny_M!$A$1:$P$1,0)</f>
        <v>9</v>
      </c>
      <c r="I3452" s="39">
        <f>VLOOKUP(N3452,Currecny_M!$A$1:$P$10,MATCH(Database!C3452,Currecny_M!$A$1:$P$1,0),FALSE)</f>
        <v>88.99</v>
      </c>
      <c r="J3452" s="82">
        <f t="shared" si="160"/>
        <v>41.291359999999997</v>
      </c>
      <c r="K3452" s="39">
        <f>VLOOKUP('Cover page'!$B$6,Currecny_M!$A$1:$P$10,MATCH(Database!C3452,Currecny_M!$A$1:$P$1,0),FALSE)</f>
        <v>1</v>
      </c>
      <c r="L3452" s="82">
        <f t="shared" si="161"/>
        <v>41.291359999999997</v>
      </c>
      <c r="M3452" s="82">
        <f>((E3452/$F$1)*VLOOKUP(N3452,Currecny_M!$A$1:$P$10,MATCH(Database!C3452,Currecny_M!$A$1:$P$1,0),FALSE))/VLOOKUP('Cover page'!$B$6,Currecny_M!$A$1:$P$10,MATCH(Database!C3452,Currecny_M!$A$1:$P$1,0),FALSE)</f>
        <v>41.291359999999997</v>
      </c>
      <c r="N3452" s="6" t="str">
        <f>VLOOKUP(B3452,Master!$A$2:$C$11,3,FALSE)</f>
        <v>Euro</v>
      </c>
      <c r="O3452" s="6" t="str">
        <f>VLOOKUP(B3452,Master!$A$2:$C$11,2,FALSE)</f>
        <v>Europe</v>
      </c>
      <c r="Q3452" s="39" t="str">
        <f>VLOOKUP(D3452,GL_Master!$A$1:$D$80,2,FALSE)</f>
        <v>PL</v>
      </c>
      <c r="R3452" s="39" t="str">
        <f>VLOOKUP(D3452,GL_Master!$A$1:$D$80,3,FALSE)</f>
        <v>Salary wages &amp; benefits</v>
      </c>
      <c r="S3452" s="39" t="str">
        <f>VLOOKUP(D3452,GL_Master!$A$1:$D$80,4,FALSE)</f>
        <v>Employee benefits expense</v>
      </c>
    </row>
    <row r="3453" spans="1:19" x14ac:dyDescent="0.25">
      <c r="A3453" s="39" t="s">
        <v>262</v>
      </c>
      <c r="B3453" s="39" t="s">
        <v>239</v>
      </c>
      <c r="C3453" s="7">
        <v>44136</v>
      </c>
      <c r="D3453" s="39" t="s">
        <v>97</v>
      </c>
      <c r="E3453" s="39">
        <v>26</v>
      </c>
      <c r="F3453" s="82">
        <f t="shared" si="159"/>
        <v>2.5999999999999999E-2</v>
      </c>
      <c r="G3453" s="39">
        <f>VLOOKUP(N3453,Currecny_M!$A$1:$P$10,2,FALSE)</f>
        <v>83</v>
      </c>
      <c r="H3453" s="39">
        <f>MATCH(C3453,Currecny_M!$A$1:$P$1,0)</f>
        <v>9</v>
      </c>
      <c r="I3453" s="39">
        <f>VLOOKUP(N3453,Currecny_M!$A$1:$P$10,MATCH(Database!C3453,Currecny_M!$A$1:$P$1,0),FALSE)</f>
        <v>88.99</v>
      </c>
      <c r="J3453" s="82">
        <f t="shared" si="160"/>
        <v>2.3137399999999997</v>
      </c>
      <c r="K3453" s="39">
        <f>VLOOKUP('Cover page'!$B$6,Currecny_M!$A$1:$P$10,MATCH(Database!C3453,Currecny_M!$A$1:$P$1,0),FALSE)</f>
        <v>1</v>
      </c>
      <c r="L3453" s="82">
        <f t="shared" si="161"/>
        <v>2.3137399999999997</v>
      </c>
      <c r="M3453" s="82">
        <f>((E3453/$F$1)*VLOOKUP(N3453,Currecny_M!$A$1:$P$10,MATCH(Database!C3453,Currecny_M!$A$1:$P$1,0),FALSE))/VLOOKUP('Cover page'!$B$6,Currecny_M!$A$1:$P$10,MATCH(Database!C3453,Currecny_M!$A$1:$P$1,0),FALSE)</f>
        <v>2.3137399999999997</v>
      </c>
      <c r="N3453" s="6" t="str">
        <f>VLOOKUP(B3453,Master!$A$2:$C$11,3,FALSE)</f>
        <v>Euro</v>
      </c>
      <c r="O3453" s="6" t="str">
        <f>VLOOKUP(B3453,Master!$A$2:$C$11,2,FALSE)</f>
        <v>Europe</v>
      </c>
      <c r="Q3453" s="39" t="str">
        <f>VLOOKUP(D3453,GL_Master!$A$1:$D$80,2,FALSE)</f>
        <v>PL</v>
      </c>
      <c r="R3453" s="39" t="str">
        <f>VLOOKUP(D3453,GL_Master!$A$1:$D$80,3,FALSE)</f>
        <v>Salary wages &amp; benefits</v>
      </c>
      <c r="S3453" s="39" t="str">
        <f>VLOOKUP(D3453,GL_Master!$A$1:$D$80,4,FALSE)</f>
        <v>Employee benefits expense</v>
      </c>
    </row>
    <row r="3454" spans="1:19" x14ac:dyDescent="0.25">
      <c r="A3454" s="39" t="s">
        <v>262</v>
      </c>
      <c r="B3454" s="39" t="s">
        <v>239</v>
      </c>
      <c r="C3454" s="7">
        <v>44136</v>
      </c>
      <c r="D3454" s="39" t="s">
        <v>98</v>
      </c>
      <c r="E3454" s="39">
        <v>49</v>
      </c>
      <c r="F3454" s="82">
        <f t="shared" si="159"/>
        <v>4.9000000000000002E-2</v>
      </c>
      <c r="G3454" s="39">
        <f>VLOOKUP(N3454,Currecny_M!$A$1:$P$10,2,FALSE)</f>
        <v>83</v>
      </c>
      <c r="H3454" s="39">
        <f>MATCH(C3454,Currecny_M!$A$1:$P$1,0)</f>
        <v>9</v>
      </c>
      <c r="I3454" s="39">
        <f>VLOOKUP(N3454,Currecny_M!$A$1:$P$10,MATCH(Database!C3454,Currecny_M!$A$1:$P$1,0),FALSE)</f>
        <v>88.99</v>
      </c>
      <c r="J3454" s="82">
        <f t="shared" si="160"/>
        <v>4.3605099999999997</v>
      </c>
      <c r="K3454" s="39">
        <f>VLOOKUP('Cover page'!$B$6,Currecny_M!$A$1:$P$10,MATCH(Database!C3454,Currecny_M!$A$1:$P$1,0),FALSE)</f>
        <v>1</v>
      </c>
      <c r="L3454" s="82">
        <f t="shared" si="161"/>
        <v>4.3605099999999997</v>
      </c>
      <c r="M3454" s="82">
        <f>((E3454/$F$1)*VLOOKUP(N3454,Currecny_M!$A$1:$P$10,MATCH(Database!C3454,Currecny_M!$A$1:$P$1,0),FALSE))/VLOOKUP('Cover page'!$B$6,Currecny_M!$A$1:$P$10,MATCH(Database!C3454,Currecny_M!$A$1:$P$1,0),FALSE)</f>
        <v>4.3605099999999997</v>
      </c>
      <c r="N3454" s="6" t="str">
        <f>VLOOKUP(B3454,Master!$A$2:$C$11,3,FALSE)</f>
        <v>Euro</v>
      </c>
      <c r="O3454" s="6" t="str">
        <f>VLOOKUP(B3454,Master!$A$2:$C$11,2,FALSE)</f>
        <v>Europe</v>
      </c>
      <c r="Q3454" s="39" t="str">
        <f>VLOOKUP(D3454,GL_Master!$A$1:$D$80,2,FALSE)</f>
        <v>PL</v>
      </c>
      <c r="R3454" s="39" t="str">
        <f>VLOOKUP(D3454,GL_Master!$A$1:$D$80,3,FALSE)</f>
        <v>Salary wages &amp; benefits</v>
      </c>
      <c r="S3454" s="39" t="str">
        <f>VLOOKUP(D3454,GL_Master!$A$1:$D$80,4,FALSE)</f>
        <v>Employee benefits expense</v>
      </c>
    </row>
    <row r="3455" spans="1:19" x14ac:dyDescent="0.25">
      <c r="A3455" s="39" t="s">
        <v>262</v>
      </c>
      <c r="B3455" s="39" t="s">
        <v>239</v>
      </c>
      <c r="C3455" s="7">
        <v>44136</v>
      </c>
      <c r="D3455" s="39" t="s">
        <v>99</v>
      </c>
      <c r="E3455" s="39">
        <v>24</v>
      </c>
      <c r="F3455" s="82">
        <f t="shared" si="159"/>
        <v>2.4E-2</v>
      </c>
      <c r="G3455" s="39">
        <f>VLOOKUP(N3455,Currecny_M!$A$1:$P$10,2,FALSE)</f>
        <v>83</v>
      </c>
      <c r="H3455" s="39">
        <f>MATCH(C3455,Currecny_M!$A$1:$P$1,0)</f>
        <v>9</v>
      </c>
      <c r="I3455" s="39">
        <f>VLOOKUP(N3455,Currecny_M!$A$1:$P$10,MATCH(Database!C3455,Currecny_M!$A$1:$P$1,0),FALSE)</f>
        <v>88.99</v>
      </c>
      <c r="J3455" s="82">
        <f t="shared" si="160"/>
        <v>2.1357599999999999</v>
      </c>
      <c r="K3455" s="39">
        <f>VLOOKUP('Cover page'!$B$6,Currecny_M!$A$1:$P$10,MATCH(Database!C3455,Currecny_M!$A$1:$P$1,0),FALSE)</f>
        <v>1</v>
      </c>
      <c r="L3455" s="82">
        <f t="shared" si="161"/>
        <v>2.1357599999999999</v>
      </c>
      <c r="M3455" s="82">
        <f>((E3455/$F$1)*VLOOKUP(N3455,Currecny_M!$A$1:$P$10,MATCH(Database!C3455,Currecny_M!$A$1:$P$1,0),FALSE))/VLOOKUP('Cover page'!$B$6,Currecny_M!$A$1:$P$10,MATCH(Database!C3455,Currecny_M!$A$1:$P$1,0),FALSE)</f>
        <v>2.1357599999999999</v>
      </c>
      <c r="N3455" s="6" t="str">
        <f>VLOOKUP(B3455,Master!$A$2:$C$11,3,FALSE)</f>
        <v>Euro</v>
      </c>
      <c r="O3455" s="6" t="str">
        <f>VLOOKUP(B3455,Master!$A$2:$C$11,2,FALSE)</f>
        <v>Europe</v>
      </c>
      <c r="Q3455" s="39" t="str">
        <f>VLOOKUP(D3455,GL_Master!$A$1:$D$80,2,FALSE)</f>
        <v>PL</v>
      </c>
      <c r="R3455" s="39" t="str">
        <f>VLOOKUP(D3455,GL_Master!$A$1:$D$80,3,FALSE)</f>
        <v>Salary wages &amp; benefits</v>
      </c>
      <c r="S3455" s="39" t="str">
        <f>VLOOKUP(D3455,GL_Master!$A$1:$D$80,4,FALSE)</f>
        <v>Employee benefits expense</v>
      </c>
    </row>
    <row r="3456" spans="1:19" x14ac:dyDescent="0.25">
      <c r="A3456" s="39" t="s">
        <v>262</v>
      </c>
      <c r="B3456" s="39" t="s">
        <v>239</v>
      </c>
      <c r="C3456" s="7">
        <v>44136</v>
      </c>
      <c r="D3456" s="39" t="s">
        <v>100</v>
      </c>
      <c r="E3456" s="39">
        <v>172</v>
      </c>
      <c r="F3456" s="82">
        <f t="shared" si="159"/>
        <v>0.17199999999999999</v>
      </c>
      <c r="G3456" s="39">
        <f>VLOOKUP(N3456,Currecny_M!$A$1:$P$10,2,FALSE)</f>
        <v>83</v>
      </c>
      <c r="H3456" s="39">
        <f>MATCH(C3456,Currecny_M!$A$1:$P$1,0)</f>
        <v>9</v>
      </c>
      <c r="I3456" s="39">
        <f>VLOOKUP(N3456,Currecny_M!$A$1:$P$10,MATCH(Database!C3456,Currecny_M!$A$1:$P$1,0),FALSE)</f>
        <v>88.99</v>
      </c>
      <c r="J3456" s="82">
        <f t="shared" si="160"/>
        <v>15.306279999999997</v>
      </c>
      <c r="K3456" s="39">
        <f>VLOOKUP('Cover page'!$B$6,Currecny_M!$A$1:$P$10,MATCH(Database!C3456,Currecny_M!$A$1:$P$1,0),FALSE)</f>
        <v>1</v>
      </c>
      <c r="L3456" s="82">
        <f t="shared" si="161"/>
        <v>15.306279999999997</v>
      </c>
      <c r="M3456" s="82">
        <f>((E3456/$F$1)*VLOOKUP(N3456,Currecny_M!$A$1:$P$10,MATCH(Database!C3456,Currecny_M!$A$1:$P$1,0),FALSE))/VLOOKUP('Cover page'!$B$6,Currecny_M!$A$1:$P$10,MATCH(Database!C3456,Currecny_M!$A$1:$P$1,0),FALSE)</f>
        <v>15.306279999999997</v>
      </c>
      <c r="N3456" s="6" t="str">
        <f>VLOOKUP(B3456,Master!$A$2:$C$11,3,FALSE)</f>
        <v>Euro</v>
      </c>
      <c r="O3456" s="6" t="str">
        <f>VLOOKUP(B3456,Master!$A$2:$C$11,2,FALSE)</f>
        <v>Europe</v>
      </c>
      <c r="Q3456" s="39" t="str">
        <f>VLOOKUP(D3456,GL_Master!$A$1:$D$80,2,FALSE)</f>
        <v>PL</v>
      </c>
      <c r="R3456" s="39" t="str">
        <f>VLOOKUP(D3456,GL_Master!$A$1:$D$80,3,FALSE)</f>
        <v>Salary wages &amp; benefits</v>
      </c>
      <c r="S3456" s="39" t="str">
        <f>VLOOKUP(D3456,GL_Master!$A$1:$D$80,4,FALSE)</f>
        <v>Employee benefits expense</v>
      </c>
    </row>
    <row r="3457" spans="1:19" x14ac:dyDescent="0.25">
      <c r="A3457" s="39" t="s">
        <v>262</v>
      </c>
      <c r="B3457" s="39" t="s">
        <v>239</v>
      </c>
      <c r="C3457" s="7">
        <v>44136</v>
      </c>
      <c r="D3457" s="39" t="s">
        <v>30</v>
      </c>
      <c r="E3457" s="39">
        <v>52</v>
      </c>
      <c r="F3457" s="82">
        <f t="shared" si="159"/>
        <v>5.1999999999999998E-2</v>
      </c>
      <c r="G3457" s="39">
        <f>VLOOKUP(N3457,Currecny_M!$A$1:$P$10,2,FALSE)</f>
        <v>83</v>
      </c>
      <c r="H3457" s="39">
        <f>MATCH(C3457,Currecny_M!$A$1:$P$1,0)</f>
        <v>9</v>
      </c>
      <c r="I3457" s="39">
        <f>VLOOKUP(N3457,Currecny_M!$A$1:$P$10,MATCH(Database!C3457,Currecny_M!$A$1:$P$1,0),FALSE)</f>
        <v>88.99</v>
      </c>
      <c r="J3457" s="82">
        <f t="shared" si="160"/>
        <v>4.6274799999999994</v>
      </c>
      <c r="K3457" s="39">
        <f>VLOOKUP('Cover page'!$B$6,Currecny_M!$A$1:$P$10,MATCH(Database!C3457,Currecny_M!$A$1:$P$1,0),FALSE)</f>
        <v>1</v>
      </c>
      <c r="L3457" s="82">
        <f t="shared" si="161"/>
        <v>4.6274799999999994</v>
      </c>
      <c r="M3457" s="82">
        <f>((E3457/$F$1)*VLOOKUP(N3457,Currecny_M!$A$1:$P$10,MATCH(Database!C3457,Currecny_M!$A$1:$P$1,0),FALSE))/VLOOKUP('Cover page'!$B$6,Currecny_M!$A$1:$P$10,MATCH(Database!C3457,Currecny_M!$A$1:$P$1,0),FALSE)</f>
        <v>4.6274799999999994</v>
      </c>
      <c r="N3457" s="6" t="str">
        <f>VLOOKUP(B3457,Master!$A$2:$C$11,3,FALSE)</f>
        <v>Euro</v>
      </c>
      <c r="O3457" s="6" t="str">
        <f>VLOOKUP(B3457,Master!$A$2:$C$11,2,FALSE)</f>
        <v>Europe</v>
      </c>
      <c r="Q3457" s="39" t="str">
        <f>VLOOKUP(D3457,GL_Master!$A$1:$D$80,2,FALSE)</f>
        <v>PL</v>
      </c>
      <c r="R3457" s="39" t="str">
        <f>VLOOKUP(D3457,GL_Master!$A$1:$D$80,3,FALSE)</f>
        <v>Travelling and conveyance</v>
      </c>
      <c r="S3457" s="39" t="str">
        <f>VLOOKUP(D3457,GL_Master!$A$1:$D$80,4,FALSE)</f>
        <v>Local conveyance</v>
      </c>
    </row>
    <row r="3458" spans="1:19" x14ac:dyDescent="0.25">
      <c r="A3458" s="39" t="s">
        <v>262</v>
      </c>
      <c r="B3458" s="39" t="s">
        <v>239</v>
      </c>
      <c r="C3458" s="7">
        <v>44136</v>
      </c>
      <c r="D3458" s="39" t="s">
        <v>31</v>
      </c>
      <c r="E3458" s="39">
        <v>25</v>
      </c>
      <c r="F3458" s="82">
        <f t="shared" si="159"/>
        <v>2.5000000000000001E-2</v>
      </c>
      <c r="G3458" s="39">
        <f>VLOOKUP(N3458,Currecny_M!$A$1:$P$10,2,FALSE)</f>
        <v>83</v>
      </c>
      <c r="H3458" s="39">
        <f>MATCH(C3458,Currecny_M!$A$1:$P$1,0)</f>
        <v>9</v>
      </c>
      <c r="I3458" s="39">
        <f>VLOOKUP(N3458,Currecny_M!$A$1:$P$10,MATCH(Database!C3458,Currecny_M!$A$1:$P$1,0),FALSE)</f>
        <v>88.99</v>
      </c>
      <c r="J3458" s="82">
        <f t="shared" si="160"/>
        <v>2.2247499999999998</v>
      </c>
      <c r="K3458" s="39">
        <f>VLOOKUP('Cover page'!$B$6,Currecny_M!$A$1:$P$10,MATCH(Database!C3458,Currecny_M!$A$1:$P$1,0),FALSE)</f>
        <v>1</v>
      </c>
      <c r="L3458" s="82">
        <f t="shared" si="161"/>
        <v>2.2247499999999998</v>
      </c>
      <c r="M3458" s="82">
        <f>((E3458/$F$1)*VLOOKUP(N3458,Currecny_M!$A$1:$P$10,MATCH(Database!C3458,Currecny_M!$A$1:$P$1,0),FALSE))/VLOOKUP('Cover page'!$B$6,Currecny_M!$A$1:$P$10,MATCH(Database!C3458,Currecny_M!$A$1:$P$1,0),FALSE)</f>
        <v>2.2247499999999998</v>
      </c>
      <c r="N3458" s="6" t="str">
        <f>VLOOKUP(B3458,Master!$A$2:$C$11,3,FALSE)</f>
        <v>Euro</v>
      </c>
      <c r="O3458" s="6" t="str">
        <f>VLOOKUP(B3458,Master!$A$2:$C$11,2,FALSE)</f>
        <v>Europe</v>
      </c>
      <c r="Q3458" s="39" t="str">
        <f>VLOOKUP(D3458,GL_Master!$A$1:$D$80,2,FALSE)</f>
        <v>PL</v>
      </c>
      <c r="R3458" s="39" t="str">
        <f>VLOOKUP(D3458,GL_Master!$A$1:$D$80,3,FALSE)</f>
        <v>Office expenses</v>
      </c>
      <c r="S3458" s="39" t="str">
        <f>VLOOKUP(D3458,GL_Master!$A$1:$D$80,4,FALSE)</f>
        <v>Parking charges</v>
      </c>
    </row>
    <row r="3459" spans="1:19" x14ac:dyDescent="0.25">
      <c r="A3459" s="39" t="s">
        <v>262</v>
      </c>
      <c r="B3459" s="39" t="s">
        <v>239</v>
      </c>
      <c r="C3459" s="7">
        <v>44136</v>
      </c>
      <c r="D3459" s="39" t="s">
        <v>101</v>
      </c>
      <c r="E3459" s="39">
        <v>25</v>
      </c>
      <c r="F3459" s="82">
        <f t="shared" si="159"/>
        <v>2.5000000000000001E-2</v>
      </c>
      <c r="G3459" s="39">
        <f>VLOOKUP(N3459,Currecny_M!$A$1:$P$10,2,FALSE)</f>
        <v>83</v>
      </c>
      <c r="H3459" s="39">
        <f>MATCH(C3459,Currecny_M!$A$1:$P$1,0)</f>
        <v>9</v>
      </c>
      <c r="I3459" s="39">
        <f>VLOOKUP(N3459,Currecny_M!$A$1:$P$10,MATCH(Database!C3459,Currecny_M!$A$1:$P$1,0),FALSE)</f>
        <v>88.99</v>
      </c>
      <c r="J3459" s="82">
        <f t="shared" si="160"/>
        <v>2.2247499999999998</v>
      </c>
      <c r="K3459" s="39">
        <f>VLOOKUP('Cover page'!$B$6,Currecny_M!$A$1:$P$10,MATCH(Database!C3459,Currecny_M!$A$1:$P$1,0),FALSE)</f>
        <v>1</v>
      </c>
      <c r="L3459" s="82">
        <f t="shared" si="161"/>
        <v>2.2247499999999998</v>
      </c>
      <c r="M3459" s="82">
        <f>((E3459/$F$1)*VLOOKUP(N3459,Currecny_M!$A$1:$P$10,MATCH(Database!C3459,Currecny_M!$A$1:$P$1,0),FALSE))/VLOOKUP('Cover page'!$B$6,Currecny_M!$A$1:$P$10,MATCH(Database!C3459,Currecny_M!$A$1:$P$1,0),FALSE)</f>
        <v>2.2247499999999998</v>
      </c>
      <c r="N3459" s="6" t="str">
        <f>VLOOKUP(B3459,Master!$A$2:$C$11,3,FALSE)</f>
        <v>Euro</v>
      </c>
      <c r="O3459" s="6" t="str">
        <f>VLOOKUP(B3459,Master!$A$2:$C$11,2,FALSE)</f>
        <v>Europe</v>
      </c>
      <c r="Q3459" s="39" t="str">
        <f>VLOOKUP(D3459,GL_Master!$A$1:$D$80,2,FALSE)</f>
        <v>PL</v>
      </c>
      <c r="R3459" s="39" t="str">
        <f>VLOOKUP(D3459,GL_Master!$A$1:$D$80,3,FALSE)</f>
        <v>COGS</v>
      </c>
      <c r="S3459" s="39" t="str">
        <f>VLOOKUP(D3459,GL_Master!$A$1:$D$80,4,FALSE)</f>
        <v>Purchase of other traded goods</v>
      </c>
    </row>
    <row r="3460" spans="1:19" x14ac:dyDescent="0.25">
      <c r="A3460" s="39" t="s">
        <v>262</v>
      </c>
      <c r="B3460" s="39" t="s">
        <v>239</v>
      </c>
      <c r="C3460" s="7">
        <v>44136</v>
      </c>
      <c r="D3460" s="39" t="s">
        <v>102</v>
      </c>
      <c r="E3460" s="39">
        <v>24</v>
      </c>
      <c r="F3460" s="82">
        <f t="shared" ref="F3460:F3523" si="162">E3460/$F$1</f>
        <v>2.4E-2</v>
      </c>
      <c r="G3460" s="39">
        <f>VLOOKUP(N3460,Currecny_M!$A$1:$P$10,2,FALSE)</f>
        <v>83</v>
      </c>
      <c r="H3460" s="39">
        <f>MATCH(C3460,Currecny_M!$A$1:$P$1,0)</f>
        <v>9</v>
      </c>
      <c r="I3460" s="39">
        <f>VLOOKUP(N3460,Currecny_M!$A$1:$P$10,MATCH(Database!C3460,Currecny_M!$A$1:$P$1,0),FALSE)</f>
        <v>88.99</v>
      </c>
      <c r="J3460" s="82">
        <f t="shared" ref="J3460:J3523" si="163">F3460*I3460</f>
        <v>2.1357599999999999</v>
      </c>
      <c r="K3460" s="39">
        <f>VLOOKUP('Cover page'!$B$6,Currecny_M!$A$1:$P$10,MATCH(Database!C3460,Currecny_M!$A$1:$P$1,0),FALSE)</f>
        <v>1</v>
      </c>
      <c r="L3460" s="82">
        <f t="shared" ref="L3460:L3523" si="164">J3460/K3460</f>
        <v>2.1357599999999999</v>
      </c>
      <c r="M3460" s="82">
        <f>((E3460/$F$1)*VLOOKUP(N3460,Currecny_M!$A$1:$P$10,MATCH(Database!C3460,Currecny_M!$A$1:$P$1,0),FALSE))/VLOOKUP('Cover page'!$B$6,Currecny_M!$A$1:$P$10,MATCH(Database!C3460,Currecny_M!$A$1:$P$1,0),FALSE)</f>
        <v>2.1357599999999999</v>
      </c>
      <c r="N3460" s="6" t="str">
        <f>VLOOKUP(B3460,Master!$A$2:$C$11,3,FALSE)</f>
        <v>Euro</v>
      </c>
      <c r="O3460" s="6" t="str">
        <f>VLOOKUP(B3460,Master!$A$2:$C$11,2,FALSE)</f>
        <v>Europe</v>
      </c>
      <c r="Q3460" s="39" t="str">
        <f>VLOOKUP(D3460,GL_Master!$A$1:$D$80,2,FALSE)</f>
        <v>PL</v>
      </c>
      <c r="R3460" s="39" t="str">
        <f>VLOOKUP(D3460,GL_Master!$A$1:$D$80,3,FALSE)</f>
        <v>Staff welfare expenses</v>
      </c>
      <c r="S3460" s="39" t="str">
        <f>VLOOKUP(D3460,GL_Master!$A$1:$D$80,4,FALSE)</f>
        <v>Diwali Expense</v>
      </c>
    </row>
    <row r="3461" spans="1:19" x14ac:dyDescent="0.25">
      <c r="A3461" s="39" t="s">
        <v>262</v>
      </c>
      <c r="B3461" s="39" t="s">
        <v>239</v>
      </c>
      <c r="C3461" s="7">
        <v>44136</v>
      </c>
      <c r="D3461" s="39" t="s">
        <v>20</v>
      </c>
      <c r="E3461" s="39">
        <v>52</v>
      </c>
      <c r="F3461" s="82">
        <f t="shared" si="162"/>
        <v>5.1999999999999998E-2</v>
      </c>
      <c r="G3461" s="39">
        <f>VLOOKUP(N3461,Currecny_M!$A$1:$P$10,2,FALSE)</f>
        <v>83</v>
      </c>
      <c r="H3461" s="39">
        <f>MATCH(C3461,Currecny_M!$A$1:$P$1,0)</f>
        <v>9</v>
      </c>
      <c r="I3461" s="39">
        <f>VLOOKUP(N3461,Currecny_M!$A$1:$P$10,MATCH(Database!C3461,Currecny_M!$A$1:$P$1,0),FALSE)</f>
        <v>88.99</v>
      </c>
      <c r="J3461" s="82">
        <f t="shared" si="163"/>
        <v>4.6274799999999994</v>
      </c>
      <c r="K3461" s="39">
        <f>VLOOKUP('Cover page'!$B$6,Currecny_M!$A$1:$P$10,MATCH(Database!C3461,Currecny_M!$A$1:$P$1,0),FALSE)</f>
        <v>1</v>
      </c>
      <c r="L3461" s="82">
        <f t="shared" si="164"/>
        <v>4.6274799999999994</v>
      </c>
      <c r="M3461" s="82">
        <f>((E3461/$F$1)*VLOOKUP(N3461,Currecny_M!$A$1:$P$10,MATCH(Database!C3461,Currecny_M!$A$1:$P$1,0),FALSE))/VLOOKUP('Cover page'!$B$6,Currecny_M!$A$1:$P$10,MATCH(Database!C3461,Currecny_M!$A$1:$P$1,0),FALSE)</f>
        <v>4.6274799999999994</v>
      </c>
      <c r="N3461" s="6" t="str">
        <f>VLOOKUP(B3461,Master!$A$2:$C$11,3,FALSE)</f>
        <v>Euro</v>
      </c>
      <c r="O3461" s="6" t="str">
        <f>VLOOKUP(B3461,Master!$A$2:$C$11,2,FALSE)</f>
        <v>Europe</v>
      </c>
      <c r="Q3461" s="39" t="str">
        <f>VLOOKUP(D3461,GL_Master!$A$1:$D$80,2,FALSE)</f>
        <v>PL</v>
      </c>
      <c r="R3461" s="39" t="str">
        <f>VLOOKUP(D3461,GL_Master!$A$1:$D$80,3,FALSE)</f>
        <v>Selling and Marketing expenses</v>
      </c>
      <c r="S3461" s="39" t="str">
        <f>VLOOKUP(D3461,GL_Master!$A$1:$D$80,4,FALSE)</f>
        <v>Business promotion</v>
      </c>
    </row>
    <row r="3462" spans="1:19" x14ac:dyDescent="0.25">
      <c r="A3462" s="39" t="s">
        <v>262</v>
      </c>
      <c r="B3462" s="39" t="s">
        <v>239</v>
      </c>
      <c r="C3462" s="7">
        <v>44136</v>
      </c>
      <c r="D3462" s="39" t="s">
        <v>29</v>
      </c>
      <c r="E3462" s="39">
        <v>52</v>
      </c>
      <c r="F3462" s="82">
        <f t="shared" si="162"/>
        <v>5.1999999999999998E-2</v>
      </c>
      <c r="G3462" s="39">
        <f>VLOOKUP(N3462,Currecny_M!$A$1:$P$10,2,FALSE)</f>
        <v>83</v>
      </c>
      <c r="H3462" s="39">
        <f>MATCH(C3462,Currecny_M!$A$1:$P$1,0)</f>
        <v>9</v>
      </c>
      <c r="I3462" s="39">
        <f>VLOOKUP(N3462,Currecny_M!$A$1:$P$10,MATCH(Database!C3462,Currecny_M!$A$1:$P$1,0),FALSE)</f>
        <v>88.99</v>
      </c>
      <c r="J3462" s="82">
        <f t="shared" si="163"/>
        <v>4.6274799999999994</v>
      </c>
      <c r="K3462" s="39">
        <f>VLOOKUP('Cover page'!$B$6,Currecny_M!$A$1:$P$10,MATCH(Database!C3462,Currecny_M!$A$1:$P$1,0),FALSE)</f>
        <v>1</v>
      </c>
      <c r="L3462" s="82">
        <f t="shared" si="164"/>
        <v>4.6274799999999994</v>
      </c>
      <c r="M3462" s="82">
        <f>((E3462/$F$1)*VLOOKUP(N3462,Currecny_M!$A$1:$P$10,MATCH(Database!C3462,Currecny_M!$A$1:$P$1,0),FALSE))/VLOOKUP('Cover page'!$B$6,Currecny_M!$A$1:$P$10,MATCH(Database!C3462,Currecny_M!$A$1:$P$1,0),FALSE)</f>
        <v>4.6274799999999994</v>
      </c>
      <c r="N3462" s="6" t="str">
        <f>VLOOKUP(B3462,Master!$A$2:$C$11,3,FALSE)</f>
        <v>Euro</v>
      </c>
      <c r="O3462" s="6" t="str">
        <f>VLOOKUP(B3462,Master!$A$2:$C$11,2,FALSE)</f>
        <v>Europe</v>
      </c>
      <c r="Q3462" s="39" t="str">
        <f>VLOOKUP(D3462,GL_Master!$A$1:$D$80,2,FALSE)</f>
        <v>PL</v>
      </c>
      <c r="R3462" s="39" t="str">
        <f>VLOOKUP(D3462,GL_Master!$A$1:$D$80,3,FALSE)</f>
        <v>Communication &amp; internet exp</v>
      </c>
      <c r="S3462" s="39" t="str">
        <f>VLOOKUP(D3462,GL_Master!$A$1:$D$80,4,FALSE)</f>
        <v>Communication cost</v>
      </c>
    </row>
    <row r="3463" spans="1:19" x14ac:dyDescent="0.25">
      <c r="A3463" s="39" t="s">
        <v>262</v>
      </c>
      <c r="B3463" s="39" t="s">
        <v>239</v>
      </c>
      <c r="C3463" s="7">
        <v>44136</v>
      </c>
      <c r="D3463" s="39" t="s">
        <v>41</v>
      </c>
      <c r="E3463" s="39">
        <v>25</v>
      </c>
      <c r="F3463" s="82">
        <f t="shared" si="162"/>
        <v>2.5000000000000001E-2</v>
      </c>
      <c r="G3463" s="39">
        <f>VLOOKUP(N3463,Currecny_M!$A$1:$P$10,2,FALSE)</f>
        <v>83</v>
      </c>
      <c r="H3463" s="39">
        <f>MATCH(C3463,Currecny_M!$A$1:$P$1,0)</f>
        <v>9</v>
      </c>
      <c r="I3463" s="39">
        <f>VLOOKUP(N3463,Currecny_M!$A$1:$P$10,MATCH(Database!C3463,Currecny_M!$A$1:$P$1,0),FALSE)</f>
        <v>88.99</v>
      </c>
      <c r="J3463" s="82">
        <f t="shared" si="163"/>
        <v>2.2247499999999998</v>
      </c>
      <c r="K3463" s="39">
        <f>VLOOKUP('Cover page'!$B$6,Currecny_M!$A$1:$P$10,MATCH(Database!C3463,Currecny_M!$A$1:$P$1,0),FALSE)</f>
        <v>1</v>
      </c>
      <c r="L3463" s="82">
        <f t="shared" si="164"/>
        <v>2.2247499999999998</v>
      </c>
      <c r="M3463" s="82">
        <f>((E3463/$F$1)*VLOOKUP(N3463,Currecny_M!$A$1:$P$10,MATCH(Database!C3463,Currecny_M!$A$1:$P$1,0),FALSE))/VLOOKUP('Cover page'!$B$6,Currecny_M!$A$1:$P$10,MATCH(Database!C3463,Currecny_M!$A$1:$P$1,0),FALSE)</f>
        <v>2.2247499999999998</v>
      </c>
      <c r="N3463" s="6" t="str">
        <f>VLOOKUP(B3463,Master!$A$2:$C$11,3,FALSE)</f>
        <v>Euro</v>
      </c>
      <c r="O3463" s="6" t="str">
        <f>VLOOKUP(B3463,Master!$A$2:$C$11,2,FALSE)</f>
        <v>Europe</v>
      </c>
      <c r="Q3463" s="39" t="str">
        <f>VLOOKUP(D3463,GL_Master!$A$1:$D$80,2,FALSE)</f>
        <v>PL</v>
      </c>
      <c r="R3463" s="39" t="str">
        <f>VLOOKUP(D3463,GL_Master!$A$1:$D$80,3,FALSE)</f>
        <v>Communication &amp; internet exp</v>
      </c>
      <c r="S3463" s="39" t="str">
        <f>VLOOKUP(D3463,GL_Master!$A$1:$D$80,4,FALSE)</f>
        <v>Communication cost</v>
      </c>
    </row>
    <row r="3464" spans="1:19" x14ac:dyDescent="0.25">
      <c r="A3464" s="39" t="s">
        <v>262</v>
      </c>
      <c r="B3464" s="39" t="s">
        <v>239</v>
      </c>
      <c r="C3464" s="7">
        <v>44136</v>
      </c>
      <c r="D3464" s="39" t="s">
        <v>103</v>
      </c>
      <c r="E3464" s="39">
        <v>50</v>
      </c>
      <c r="F3464" s="82">
        <f t="shared" si="162"/>
        <v>0.05</v>
      </c>
      <c r="G3464" s="39">
        <f>VLOOKUP(N3464,Currecny_M!$A$1:$P$10,2,FALSE)</f>
        <v>83</v>
      </c>
      <c r="H3464" s="39">
        <f>MATCH(C3464,Currecny_M!$A$1:$P$1,0)</f>
        <v>9</v>
      </c>
      <c r="I3464" s="39">
        <f>VLOOKUP(N3464,Currecny_M!$A$1:$P$10,MATCH(Database!C3464,Currecny_M!$A$1:$P$1,0),FALSE)</f>
        <v>88.99</v>
      </c>
      <c r="J3464" s="82">
        <f t="shared" si="163"/>
        <v>4.4494999999999996</v>
      </c>
      <c r="K3464" s="39">
        <f>VLOOKUP('Cover page'!$B$6,Currecny_M!$A$1:$P$10,MATCH(Database!C3464,Currecny_M!$A$1:$P$1,0),FALSE)</f>
        <v>1</v>
      </c>
      <c r="L3464" s="82">
        <f t="shared" si="164"/>
        <v>4.4494999999999996</v>
      </c>
      <c r="M3464" s="82">
        <f>((E3464/$F$1)*VLOOKUP(N3464,Currecny_M!$A$1:$P$10,MATCH(Database!C3464,Currecny_M!$A$1:$P$1,0),FALSE))/VLOOKUP('Cover page'!$B$6,Currecny_M!$A$1:$P$10,MATCH(Database!C3464,Currecny_M!$A$1:$P$1,0),FALSE)</f>
        <v>4.4494999999999996</v>
      </c>
      <c r="N3464" s="6" t="str">
        <f>VLOOKUP(B3464,Master!$A$2:$C$11,3,FALSE)</f>
        <v>Euro</v>
      </c>
      <c r="O3464" s="6" t="str">
        <f>VLOOKUP(B3464,Master!$A$2:$C$11,2,FALSE)</f>
        <v>Europe</v>
      </c>
      <c r="Q3464" s="39" t="str">
        <f>VLOOKUP(D3464,GL_Master!$A$1:$D$80,2,FALSE)</f>
        <v>PL</v>
      </c>
      <c r="R3464" s="39" t="str">
        <f>VLOOKUP(D3464,GL_Master!$A$1:$D$80,3,FALSE)</f>
        <v>Communication &amp; internet exp</v>
      </c>
      <c r="S3464" s="39" t="str">
        <f>VLOOKUP(D3464,GL_Master!$A$1:$D$80,4,FALSE)</f>
        <v>Communication cost</v>
      </c>
    </row>
    <row r="3465" spans="1:19" x14ac:dyDescent="0.25">
      <c r="A3465" s="39" t="s">
        <v>262</v>
      </c>
      <c r="B3465" s="39" t="s">
        <v>239</v>
      </c>
      <c r="C3465" s="7">
        <v>44136</v>
      </c>
      <c r="D3465" s="39" t="s">
        <v>104</v>
      </c>
      <c r="E3465" s="39">
        <v>74</v>
      </c>
      <c r="F3465" s="82">
        <f t="shared" si="162"/>
        <v>7.3999999999999996E-2</v>
      </c>
      <c r="G3465" s="39">
        <f>VLOOKUP(N3465,Currecny_M!$A$1:$P$10,2,FALSE)</f>
        <v>83</v>
      </c>
      <c r="H3465" s="39">
        <f>MATCH(C3465,Currecny_M!$A$1:$P$1,0)</f>
        <v>9</v>
      </c>
      <c r="I3465" s="39">
        <f>VLOOKUP(N3465,Currecny_M!$A$1:$P$10,MATCH(Database!C3465,Currecny_M!$A$1:$P$1,0),FALSE)</f>
        <v>88.99</v>
      </c>
      <c r="J3465" s="82">
        <f t="shared" si="163"/>
        <v>6.585259999999999</v>
      </c>
      <c r="K3465" s="39">
        <f>VLOOKUP('Cover page'!$B$6,Currecny_M!$A$1:$P$10,MATCH(Database!C3465,Currecny_M!$A$1:$P$1,0),FALSE)</f>
        <v>1</v>
      </c>
      <c r="L3465" s="82">
        <f t="shared" si="164"/>
        <v>6.585259999999999</v>
      </c>
      <c r="M3465" s="82">
        <f>((E3465/$F$1)*VLOOKUP(N3465,Currecny_M!$A$1:$P$10,MATCH(Database!C3465,Currecny_M!$A$1:$P$1,0),FALSE))/VLOOKUP('Cover page'!$B$6,Currecny_M!$A$1:$P$10,MATCH(Database!C3465,Currecny_M!$A$1:$P$1,0),FALSE)</f>
        <v>6.585259999999999</v>
      </c>
      <c r="N3465" s="6" t="str">
        <f>VLOOKUP(B3465,Master!$A$2:$C$11,3,FALSE)</f>
        <v>Euro</v>
      </c>
      <c r="O3465" s="6" t="str">
        <f>VLOOKUP(B3465,Master!$A$2:$C$11,2,FALSE)</f>
        <v>Europe</v>
      </c>
      <c r="Q3465" s="39" t="str">
        <f>VLOOKUP(D3465,GL_Master!$A$1:$D$80,2,FALSE)</f>
        <v>PL</v>
      </c>
      <c r="R3465" s="39" t="str">
        <f>VLOOKUP(D3465,GL_Master!$A$1:$D$80,3,FALSE)</f>
        <v>Legal &amp; Professional expenses</v>
      </c>
      <c r="S3465" s="39" t="str">
        <f>VLOOKUP(D3465,GL_Master!$A$1:$D$80,4,FALSE)</f>
        <v>Professional Fees - Others</v>
      </c>
    </row>
    <row r="3466" spans="1:19" x14ac:dyDescent="0.25">
      <c r="A3466" s="39" t="s">
        <v>262</v>
      </c>
      <c r="B3466" s="39" t="s">
        <v>239</v>
      </c>
      <c r="C3466" s="7">
        <v>44136</v>
      </c>
      <c r="D3466" s="39" t="s">
        <v>105</v>
      </c>
      <c r="E3466" s="39">
        <v>51</v>
      </c>
      <c r="F3466" s="82">
        <f t="shared" si="162"/>
        <v>5.0999999999999997E-2</v>
      </c>
      <c r="G3466" s="39">
        <f>VLOOKUP(N3466,Currecny_M!$A$1:$P$10,2,FALSE)</f>
        <v>83</v>
      </c>
      <c r="H3466" s="39">
        <f>MATCH(C3466,Currecny_M!$A$1:$P$1,0)</f>
        <v>9</v>
      </c>
      <c r="I3466" s="39">
        <f>VLOOKUP(N3466,Currecny_M!$A$1:$P$10,MATCH(Database!C3466,Currecny_M!$A$1:$P$1,0),FALSE)</f>
        <v>88.99</v>
      </c>
      <c r="J3466" s="82">
        <f t="shared" si="163"/>
        <v>4.5384899999999995</v>
      </c>
      <c r="K3466" s="39">
        <f>VLOOKUP('Cover page'!$B$6,Currecny_M!$A$1:$P$10,MATCH(Database!C3466,Currecny_M!$A$1:$P$1,0),FALSE)</f>
        <v>1</v>
      </c>
      <c r="L3466" s="82">
        <f t="shared" si="164"/>
        <v>4.5384899999999995</v>
      </c>
      <c r="M3466" s="82">
        <f>((E3466/$F$1)*VLOOKUP(N3466,Currecny_M!$A$1:$P$10,MATCH(Database!C3466,Currecny_M!$A$1:$P$1,0),FALSE))/VLOOKUP('Cover page'!$B$6,Currecny_M!$A$1:$P$10,MATCH(Database!C3466,Currecny_M!$A$1:$P$1,0),FALSE)</f>
        <v>4.5384899999999995</v>
      </c>
      <c r="N3466" s="6" t="str">
        <f>VLOOKUP(B3466,Master!$A$2:$C$11,3,FALSE)</f>
        <v>Euro</v>
      </c>
      <c r="O3466" s="6" t="str">
        <f>VLOOKUP(B3466,Master!$A$2:$C$11,2,FALSE)</f>
        <v>Europe</v>
      </c>
      <c r="Q3466" s="39" t="str">
        <f>VLOOKUP(D3466,GL_Master!$A$1:$D$80,2,FALSE)</f>
        <v>PL</v>
      </c>
      <c r="R3466" s="39" t="str">
        <f>VLOOKUP(D3466,GL_Master!$A$1:$D$80,3,FALSE)</f>
        <v>Travelling and conveyance</v>
      </c>
      <c r="S3466" s="39" t="str">
        <f>VLOOKUP(D3466,GL_Master!$A$1:$D$80,4,FALSE)</f>
        <v>Car hiring and rental services</v>
      </c>
    </row>
    <row r="3467" spans="1:19" x14ac:dyDescent="0.25">
      <c r="A3467" s="39" t="s">
        <v>262</v>
      </c>
      <c r="B3467" s="39" t="s">
        <v>239</v>
      </c>
      <c r="C3467" s="7">
        <v>44136</v>
      </c>
      <c r="D3467" s="39" t="s">
        <v>106</v>
      </c>
      <c r="E3467" s="39">
        <v>26</v>
      </c>
      <c r="F3467" s="82">
        <f t="shared" si="162"/>
        <v>2.5999999999999999E-2</v>
      </c>
      <c r="G3467" s="39">
        <f>VLOOKUP(N3467,Currecny_M!$A$1:$P$10,2,FALSE)</f>
        <v>83</v>
      </c>
      <c r="H3467" s="39">
        <f>MATCH(C3467,Currecny_M!$A$1:$P$1,0)</f>
        <v>9</v>
      </c>
      <c r="I3467" s="39">
        <f>VLOOKUP(N3467,Currecny_M!$A$1:$P$10,MATCH(Database!C3467,Currecny_M!$A$1:$P$1,0),FALSE)</f>
        <v>88.99</v>
      </c>
      <c r="J3467" s="82">
        <f t="shared" si="163"/>
        <v>2.3137399999999997</v>
      </c>
      <c r="K3467" s="39">
        <f>VLOOKUP('Cover page'!$B$6,Currecny_M!$A$1:$P$10,MATCH(Database!C3467,Currecny_M!$A$1:$P$1,0),FALSE)</f>
        <v>1</v>
      </c>
      <c r="L3467" s="82">
        <f t="shared" si="164"/>
        <v>2.3137399999999997</v>
      </c>
      <c r="M3467" s="82">
        <f>((E3467/$F$1)*VLOOKUP(N3467,Currecny_M!$A$1:$P$10,MATCH(Database!C3467,Currecny_M!$A$1:$P$1,0),FALSE))/VLOOKUP('Cover page'!$B$6,Currecny_M!$A$1:$P$10,MATCH(Database!C3467,Currecny_M!$A$1:$P$1,0),FALSE)</f>
        <v>2.3137399999999997</v>
      </c>
      <c r="N3467" s="6" t="str">
        <f>VLOOKUP(B3467,Master!$A$2:$C$11,3,FALSE)</f>
        <v>Euro</v>
      </c>
      <c r="O3467" s="6" t="str">
        <f>VLOOKUP(B3467,Master!$A$2:$C$11,2,FALSE)</f>
        <v>Europe</v>
      </c>
      <c r="Q3467" s="39" t="str">
        <f>VLOOKUP(D3467,GL_Master!$A$1:$D$80,2,FALSE)</f>
        <v>PL</v>
      </c>
      <c r="R3467" s="39" t="str">
        <f>VLOOKUP(D3467,GL_Master!$A$1:$D$80,3,FALSE)</f>
        <v>Communication &amp; internet exp</v>
      </c>
      <c r="S3467" s="39" t="str">
        <f>VLOOKUP(D3467,GL_Master!$A$1:$D$80,4,FALSE)</f>
        <v>Printing &amp; Stationary</v>
      </c>
    </row>
    <row r="3468" spans="1:19" x14ac:dyDescent="0.25">
      <c r="A3468" s="39" t="s">
        <v>262</v>
      </c>
      <c r="B3468" s="39" t="s">
        <v>239</v>
      </c>
      <c r="C3468" s="7">
        <v>44136</v>
      </c>
      <c r="D3468" s="39" t="s">
        <v>32</v>
      </c>
      <c r="E3468" s="39">
        <v>26</v>
      </c>
      <c r="F3468" s="82">
        <f t="shared" si="162"/>
        <v>2.5999999999999999E-2</v>
      </c>
      <c r="G3468" s="39">
        <f>VLOOKUP(N3468,Currecny_M!$A$1:$P$10,2,FALSE)</f>
        <v>83</v>
      </c>
      <c r="H3468" s="39">
        <f>MATCH(C3468,Currecny_M!$A$1:$P$1,0)</f>
        <v>9</v>
      </c>
      <c r="I3468" s="39">
        <f>VLOOKUP(N3468,Currecny_M!$A$1:$P$10,MATCH(Database!C3468,Currecny_M!$A$1:$P$1,0),FALSE)</f>
        <v>88.99</v>
      </c>
      <c r="J3468" s="82">
        <f t="shared" si="163"/>
        <v>2.3137399999999997</v>
      </c>
      <c r="K3468" s="39">
        <f>VLOOKUP('Cover page'!$B$6,Currecny_M!$A$1:$P$10,MATCH(Database!C3468,Currecny_M!$A$1:$P$1,0),FALSE)</f>
        <v>1</v>
      </c>
      <c r="L3468" s="82">
        <f t="shared" si="164"/>
        <v>2.3137399999999997</v>
      </c>
      <c r="M3468" s="82">
        <f>((E3468/$F$1)*VLOOKUP(N3468,Currecny_M!$A$1:$P$10,MATCH(Database!C3468,Currecny_M!$A$1:$P$1,0),FALSE))/VLOOKUP('Cover page'!$B$6,Currecny_M!$A$1:$P$10,MATCH(Database!C3468,Currecny_M!$A$1:$P$1,0),FALSE)</f>
        <v>2.3137399999999997</v>
      </c>
      <c r="N3468" s="6" t="str">
        <f>VLOOKUP(B3468,Master!$A$2:$C$11,3,FALSE)</f>
        <v>Euro</v>
      </c>
      <c r="O3468" s="6" t="str">
        <f>VLOOKUP(B3468,Master!$A$2:$C$11,2,FALSE)</f>
        <v>Europe</v>
      </c>
      <c r="Q3468" s="39" t="str">
        <f>VLOOKUP(D3468,GL_Master!$A$1:$D$80,2,FALSE)</f>
        <v>PL</v>
      </c>
      <c r="R3468" s="39" t="str">
        <f>VLOOKUP(D3468,GL_Master!$A$1:$D$80,3,FALSE)</f>
        <v>Communication &amp; internet exp</v>
      </c>
      <c r="S3468" s="39" t="str">
        <f>VLOOKUP(D3468,GL_Master!$A$1:$D$80,4,FALSE)</f>
        <v>Printing &amp; Stationary</v>
      </c>
    </row>
    <row r="3469" spans="1:19" x14ac:dyDescent="0.25">
      <c r="A3469" s="39" t="s">
        <v>262</v>
      </c>
      <c r="B3469" s="39" t="s">
        <v>239</v>
      </c>
      <c r="C3469" s="7">
        <v>44136</v>
      </c>
      <c r="D3469" s="39" t="s">
        <v>35</v>
      </c>
      <c r="E3469" s="39">
        <v>77</v>
      </c>
      <c r="F3469" s="82">
        <f t="shared" si="162"/>
        <v>7.6999999999999999E-2</v>
      </c>
      <c r="G3469" s="39">
        <f>VLOOKUP(N3469,Currecny_M!$A$1:$P$10,2,FALSE)</f>
        <v>83</v>
      </c>
      <c r="H3469" s="39">
        <f>MATCH(C3469,Currecny_M!$A$1:$P$1,0)</f>
        <v>9</v>
      </c>
      <c r="I3469" s="39">
        <f>VLOOKUP(N3469,Currecny_M!$A$1:$P$10,MATCH(Database!C3469,Currecny_M!$A$1:$P$1,0),FALSE)</f>
        <v>88.99</v>
      </c>
      <c r="J3469" s="82">
        <f t="shared" si="163"/>
        <v>6.8522299999999996</v>
      </c>
      <c r="K3469" s="39">
        <f>VLOOKUP('Cover page'!$B$6,Currecny_M!$A$1:$P$10,MATCH(Database!C3469,Currecny_M!$A$1:$P$1,0),FALSE)</f>
        <v>1</v>
      </c>
      <c r="L3469" s="82">
        <f t="shared" si="164"/>
        <v>6.8522299999999996</v>
      </c>
      <c r="M3469" s="82">
        <f>((E3469/$F$1)*VLOOKUP(N3469,Currecny_M!$A$1:$P$10,MATCH(Database!C3469,Currecny_M!$A$1:$P$1,0),FALSE))/VLOOKUP('Cover page'!$B$6,Currecny_M!$A$1:$P$10,MATCH(Database!C3469,Currecny_M!$A$1:$P$1,0),FALSE)</f>
        <v>6.8522299999999996</v>
      </c>
      <c r="N3469" s="6" t="str">
        <f>VLOOKUP(B3469,Master!$A$2:$C$11,3,FALSE)</f>
        <v>Euro</v>
      </c>
      <c r="O3469" s="6" t="str">
        <f>VLOOKUP(B3469,Master!$A$2:$C$11,2,FALSE)</f>
        <v>Europe</v>
      </c>
      <c r="Q3469" s="39" t="str">
        <f>VLOOKUP(D3469,GL_Master!$A$1:$D$80,2,FALSE)</f>
        <v>PL</v>
      </c>
      <c r="R3469" s="39" t="str">
        <f>VLOOKUP(D3469,GL_Master!$A$1:$D$80,3,FALSE)</f>
        <v>Security Expenses</v>
      </c>
      <c r="S3469" s="39" t="str">
        <f>VLOOKUP(D3469,GL_Master!$A$1:$D$80,4,FALSE)</f>
        <v>Security Expenses others</v>
      </c>
    </row>
    <row r="3470" spans="1:19" x14ac:dyDescent="0.25">
      <c r="A3470" s="39" t="s">
        <v>262</v>
      </c>
      <c r="B3470" s="39" t="s">
        <v>239</v>
      </c>
      <c r="C3470" s="7">
        <v>44136</v>
      </c>
      <c r="D3470" s="39" t="s">
        <v>38</v>
      </c>
      <c r="E3470" s="39">
        <v>25</v>
      </c>
      <c r="F3470" s="82">
        <f t="shared" si="162"/>
        <v>2.5000000000000001E-2</v>
      </c>
      <c r="G3470" s="39">
        <f>VLOOKUP(N3470,Currecny_M!$A$1:$P$10,2,FALSE)</f>
        <v>83</v>
      </c>
      <c r="H3470" s="39">
        <f>MATCH(C3470,Currecny_M!$A$1:$P$1,0)</f>
        <v>9</v>
      </c>
      <c r="I3470" s="39">
        <f>VLOOKUP(N3470,Currecny_M!$A$1:$P$10,MATCH(Database!C3470,Currecny_M!$A$1:$P$1,0),FALSE)</f>
        <v>88.99</v>
      </c>
      <c r="J3470" s="82">
        <f t="shared" si="163"/>
        <v>2.2247499999999998</v>
      </c>
      <c r="K3470" s="39">
        <f>VLOOKUP('Cover page'!$B$6,Currecny_M!$A$1:$P$10,MATCH(Database!C3470,Currecny_M!$A$1:$P$1,0),FALSE)</f>
        <v>1</v>
      </c>
      <c r="L3470" s="82">
        <f t="shared" si="164"/>
        <v>2.2247499999999998</v>
      </c>
      <c r="M3470" s="82">
        <f>((E3470/$F$1)*VLOOKUP(N3470,Currecny_M!$A$1:$P$10,MATCH(Database!C3470,Currecny_M!$A$1:$P$1,0),FALSE))/VLOOKUP('Cover page'!$B$6,Currecny_M!$A$1:$P$10,MATCH(Database!C3470,Currecny_M!$A$1:$P$1,0),FALSE)</f>
        <v>2.2247499999999998</v>
      </c>
      <c r="N3470" s="6" t="str">
        <f>VLOOKUP(B3470,Master!$A$2:$C$11,3,FALSE)</f>
        <v>Euro</v>
      </c>
      <c r="O3470" s="6" t="str">
        <f>VLOOKUP(B3470,Master!$A$2:$C$11,2,FALSE)</f>
        <v>Europe</v>
      </c>
      <c r="Q3470" s="39" t="str">
        <f>VLOOKUP(D3470,GL_Master!$A$1:$D$80,2,FALSE)</f>
        <v>PL</v>
      </c>
      <c r="R3470" s="39" t="str">
        <f>VLOOKUP(D3470,GL_Master!$A$1:$D$80,3,FALSE)</f>
        <v>House Keeping Expenses</v>
      </c>
      <c r="S3470" s="39" t="str">
        <f>VLOOKUP(D3470,GL_Master!$A$1:$D$80,4,FALSE)</f>
        <v>House Keeping Expenses</v>
      </c>
    </row>
    <row r="3471" spans="1:19" x14ac:dyDescent="0.25">
      <c r="A3471" s="39" t="s">
        <v>262</v>
      </c>
      <c r="B3471" s="39" t="s">
        <v>239</v>
      </c>
      <c r="C3471" s="7">
        <v>44136</v>
      </c>
      <c r="D3471" s="39" t="s">
        <v>107</v>
      </c>
      <c r="E3471" s="39">
        <v>26</v>
      </c>
      <c r="F3471" s="82">
        <f t="shared" si="162"/>
        <v>2.5999999999999999E-2</v>
      </c>
      <c r="G3471" s="39">
        <f>VLOOKUP(N3471,Currecny_M!$A$1:$P$10,2,FALSE)</f>
        <v>83</v>
      </c>
      <c r="H3471" s="39">
        <f>MATCH(C3471,Currecny_M!$A$1:$P$1,0)</f>
        <v>9</v>
      </c>
      <c r="I3471" s="39">
        <f>VLOOKUP(N3471,Currecny_M!$A$1:$P$10,MATCH(Database!C3471,Currecny_M!$A$1:$P$1,0),FALSE)</f>
        <v>88.99</v>
      </c>
      <c r="J3471" s="82">
        <f t="shared" si="163"/>
        <v>2.3137399999999997</v>
      </c>
      <c r="K3471" s="39">
        <f>VLOOKUP('Cover page'!$B$6,Currecny_M!$A$1:$P$10,MATCH(Database!C3471,Currecny_M!$A$1:$P$1,0),FALSE)</f>
        <v>1</v>
      </c>
      <c r="L3471" s="82">
        <f t="shared" si="164"/>
        <v>2.3137399999999997</v>
      </c>
      <c r="M3471" s="82">
        <f>((E3471/$F$1)*VLOOKUP(N3471,Currecny_M!$A$1:$P$10,MATCH(Database!C3471,Currecny_M!$A$1:$P$1,0),FALSE))/VLOOKUP('Cover page'!$B$6,Currecny_M!$A$1:$P$10,MATCH(Database!C3471,Currecny_M!$A$1:$P$1,0),FALSE)</f>
        <v>2.3137399999999997</v>
      </c>
      <c r="N3471" s="6" t="str">
        <f>VLOOKUP(B3471,Master!$A$2:$C$11,3,FALSE)</f>
        <v>Euro</v>
      </c>
      <c r="O3471" s="6" t="str">
        <f>VLOOKUP(B3471,Master!$A$2:$C$11,2,FALSE)</f>
        <v>Europe</v>
      </c>
      <c r="Q3471" s="39" t="str">
        <f>VLOOKUP(D3471,GL_Master!$A$1:$D$80,2,FALSE)</f>
        <v>PL</v>
      </c>
      <c r="R3471" s="39" t="str">
        <f>VLOOKUP(D3471,GL_Master!$A$1:$D$80,3,FALSE)</f>
        <v>Misc. expenses</v>
      </c>
      <c r="S3471" s="39" t="str">
        <f>VLOOKUP(D3471,GL_Master!$A$1:$D$80,4,FALSE)</f>
        <v>Repair &amp; Maintenance</v>
      </c>
    </row>
    <row r="3472" spans="1:19" x14ac:dyDescent="0.25">
      <c r="A3472" s="39" t="s">
        <v>262</v>
      </c>
      <c r="B3472" s="39" t="s">
        <v>239</v>
      </c>
      <c r="C3472" s="7">
        <v>44136</v>
      </c>
      <c r="D3472" s="39" t="s">
        <v>108</v>
      </c>
      <c r="E3472" s="39">
        <v>27</v>
      </c>
      <c r="F3472" s="82">
        <f t="shared" si="162"/>
        <v>2.7E-2</v>
      </c>
      <c r="G3472" s="39">
        <f>VLOOKUP(N3472,Currecny_M!$A$1:$P$10,2,FALSE)</f>
        <v>83</v>
      </c>
      <c r="H3472" s="39">
        <f>MATCH(C3472,Currecny_M!$A$1:$P$1,0)</f>
        <v>9</v>
      </c>
      <c r="I3472" s="39">
        <f>VLOOKUP(N3472,Currecny_M!$A$1:$P$10,MATCH(Database!C3472,Currecny_M!$A$1:$P$1,0),FALSE)</f>
        <v>88.99</v>
      </c>
      <c r="J3472" s="82">
        <f t="shared" si="163"/>
        <v>2.40273</v>
      </c>
      <c r="K3472" s="39">
        <f>VLOOKUP('Cover page'!$B$6,Currecny_M!$A$1:$P$10,MATCH(Database!C3472,Currecny_M!$A$1:$P$1,0),FALSE)</f>
        <v>1</v>
      </c>
      <c r="L3472" s="82">
        <f t="shared" si="164"/>
        <v>2.40273</v>
      </c>
      <c r="M3472" s="82">
        <f>((E3472/$F$1)*VLOOKUP(N3472,Currecny_M!$A$1:$P$10,MATCH(Database!C3472,Currecny_M!$A$1:$P$1,0),FALSE))/VLOOKUP('Cover page'!$B$6,Currecny_M!$A$1:$P$10,MATCH(Database!C3472,Currecny_M!$A$1:$P$1,0),FALSE)</f>
        <v>2.40273</v>
      </c>
      <c r="N3472" s="6" t="str">
        <f>VLOOKUP(B3472,Master!$A$2:$C$11,3,FALSE)</f>
        <v>Euro</v>
      </c>
      <c r="O3472" s="6" t="str">
        <f>VLOOKUP(B3472,Master!$A$2:$C$11,2,FALSE)</f>
        <v>Europe</v>
      </c>
      <c r="Q3472" s="39" t="str">
        <f>VLOOKUP(D3472,GL_Master!$A$1:$D$80,2,FALSE)</f>
        <v>PL</v>
      </c>
      <c r="R3472" s="39" t="str">
        <f>VLOOKUP(D3472,GL_Master!$A$1:$D$80,3,FALSE)</f>
        <v>Misc. expenses</v>
      </c>
      <c r="S3472" s="39" t="str">
        <f>VLOOKUP(D3472,GL_Master!$A$1:$D$80,4,FALSE)</f>
        <v>Repair &amp; Maintenance</v>
      </c>
    </row>
    <row r="3473" spans="1:19" x14ac:dyDescent="0.25">
      <c r="A3473" s="39" t="s">
        <v>262</v>
      </c>
      <c r="B3473" s="39" t="s">
        <v>239</v>
      </c>
      <c r="C3473" s="7">
        <v>44136</v>
      </c>
      <c r="D3473" s="39" t="s">
        <v>9</v>
      </c>
      <c r="E3473" s="39">
        <v>236</v>
      </c>
      <c r="F3473" s="82">
        <f t="shared" si="162"/>
        <v>0.23599999999999999</v>
      </c>
      <c r="G3473" s="39">
        <f>VLOOKUP(N3473,Currecny_M!$A$1:$P$10,2,FALSE)</f>
        <v>83</v>
      </c>
      <c r="H3473" s="39">
        <f>MATCH(C3473,Currecny_M!$A$1:$P$1,0)</f>
        <v>9</v>
      </c>
      <c r="I3473" s="39">
        <f>VLOOKUP(N3473,Currecny_M!$A$1:$P$10,MATCH(Database!C3473,Currecny_M!$A$1:$P$1,0),FALSE)</f>
        <v>88.99</v>
      </c>
      <c r="J3473" s="82">
        <f t="shared" si="163"/>
        <v>21.001639999999998</v>
      </c>
      <c r="K3473" s="39">
        <f>VLOOKUP('Cover page'!$B$6,Currecny_M!$A$1:$P$10,MATCH(Database!C3473,Currecny_M!$A$1:$P$1,0),FALSE)</f>
        <v>1</v>
      </c>
      <c r="L3473" s="82">
        <f t="shared" si="164"/>
        <v>21.001639999999998</v>
      </c>
      <c r="M3473" s="82">
        <f>((E3473/$F$1)*VLOOKUP(N3473,Currecny_M!$A$1:$P$10,MATCH(Database!C3473,Currecny_M!$A$1:$P$1,0),FALSE))/VLOOKUP('Cover page'!$B$6,Currecny_M!$A$1:$P$10,MATCH(Database!C3473,Currecny_M!$A$1:$P$1,0),FALSE)</f>
        <v>21.001639999999998</v>
      </c>
      <c r="N3473" s="6" t="str">
        <f>VLOOKUP(B3473,Master!$A$2:$C$11,3,FALSE)</f>
        <v>Euro</v>
      </c>
      <c r="O3473" s="6" t="str">
        <f>VLOOKUP(B3473,Master!$A$2:$C$11,2,FALSE)</f>
        <v>Europe</v>
      </c>
      <c r="Q3473" s="39" t="str">
        <f>VLOOKUP(D3473,GL_Master!$A$1:$D$80,2,FALSE)</f>
        <v>PL</v>
      </c>
      <c r="R3473" s="39" t="str">
        <f>VLOOKUP(D3473,GL_Master!$A$1:$D$80,3,FALSE)</f>
        <v>Rent</v>
      </c>
      <c r="S3473" s="39" t="str">
        <f>VLOOKUP(D3473,GL_Master!$A$1:$D$80,4,FALSE)</f>
        <v>Office Rent</v>
      </c>
    </row>
    <row r="3474" spans="1:19" x14ac:dyDescent="0.25">
      <c r="A3474" s="39" t="s">
        <v>262</v>
      </c>
      <c r="B3474" s="39" t="s">
        <v>239</v>
      </c>
      <c r="C3474" s="7">
        <v>44136</v>
      </c>
      <c r="D3474" s="39" t="s">
        <v>109</v>
      </c>
      <c r="E3474" s="39">
        <v>-125</v>
      </c>
      <c r="F3474" s="82">
        <f t="shared" si="162"/>
        <v>-0.125</v>
      </c>
      <c r="G3474" s="39">
        <f>VLOOKUP(N3474,Currecny_M!$A$1:$P$10,2,FALSE)</f>
        <v>83</v>
      </c>
      <c r="H3474" s="39">
        <f>MATCH(C3474,Currecny_M!$A$1:$P$1,0)</f>
        <v>9</v>
      </c>
      <c r="I3474" s="39">
        <f>VLOOKUP(N3474,Currecny_M!$A$1:$P$10,MATCH(Database!C3474,Currecny_M!$A$1:$P$1,0),FALSE)</f>
        <v>88.99</v>
      </c>
      <c r="J3474" s="82">
        <f t="shared" si="163"/>
        <v>-11.123749999999999</v>
      </c>
      <c r="K3474" s="39">
        <f>VLOOKUP('Cover page'!$B$6,Currecny_M!$A$1:$P$10,MATCH(Database!C3474,Currecny_M!$A$1:$P$1,0),FALSE)</f>
        <v>1</v>
      </c>
      <c r="L3474" s="82">
        <f t="shared" si="164"/>
        <v>-11.123749999999999</v>
      </c>
      <c r="M3474" s="82">
        <f>((E3474/$F$1)*VLOOKUP(N3474,Currecny_M!$A$1:$P$10,MATCH(Database!C3474,Currecny_M!$A$1:$P$1,0),FALSE))/VLOOKUP('Cover page'!$B$6,Currecny_M!$A$1:$P$10,MATCH(Database!C3474,Currecny_M!$A$1:$P$1,0),FALSE)</f>
        <v>-11.123749999999999</v>
      </c>
      <c r="N3474" s="6" t="str">
        <f>VLOOKUP(B3474,Master!$A$2:$C$11,3,FALSE)</f>
        <v>Euro</v>
      </c>
      <c r="O3474" s="6" t="str">
        <f>VLOOKUP(B3474,Master!$A$2:$C$11,2,FALSE)</f>
        <v>Europe</v>
      </c>
      <c r="Q3474" s="39" t="str">
        <f>VLOOKUP(D3474,GL_Master!$A$1:$D$80,2,FALSE)</f>
        <v>PL</v>
      </c>
      <c r="R3474" s="39" t="str">
        <f>VLOOKUP(D3474,GL_Master!$A$1:$D$80,3,FALSE)</f>
        <v>Travelling and conveyance</v>
      </c>
      <c r="S3474" s="39" t="str">
        <f>VLOOKUP(D3474,GL_Master!$A$1:$D$80,4,FALSE)</f>
        <v>Travelling , hotel lodging</v>
      </c>
    </row>
    <row r="3475" spans="1:19" x14ac:dyDescent="0.25">
      <c r="A3475" s="39" t="s">
        <v>262</v>
      </c>
      <c r="B3475" s="39" t="s">
        <v>239</v>
      </c>
      <c r="C3475" s="7">
        <v>44136</v>
      </c>
      <c r="D3475" s="39" t="s">
        <v>110</v>
      </c>
      <c r="E3475" s="39">
        <v>52</v>
      </c>
      <c r="F3475" s="82">
        <f t="shared" si="162"/>
        <v>5.1999999999999998E-2</v>
      </c>
      <c r="G3475" s="39">
        <f>VLOOKUP(N3475,Currecny_M!$A$1:$P$10,2,FALSE)</f>
        <v>83</v>
      </c>
      <c r="H3475" s="39">
        <f>MATCH(C3475,Currecny_M!$A$1:$P$1,0)</f>
        <v>9</v>
      </c>
      <c r="I3475" s="39">
        <f>VLOOKUP(N3475,Currecny_M!$A$1:$P$10,MATCH(Database!C3475,Currecny_M!$A$1:$P$1,0),FALSE)</f>
        <v>88.99</v>
      </c>
      <c r="J3475" s="82">
        <f t="shared" si="163"/>
        <v>4.6274799999999994</v>
      </c>
      <c r="K3475" s="39">
        <f>VLOOKUP('Cover page'!$B$6,Currecny_M!$A$1:$P$10,MATCH(Database!C3475,Currecny_M!$A$1:$P$1,0),FALSE)</f>
        <v>1</v>
      </c>
      <c r="L3475" s="82">
        <f t="shared" si="164"/>
        <v>4.6274799999999994</v>
      </c>
      <c r="M3475" s="82">
        <f>((E3475/$F$1)*VLOOKUP(N3475,Currecny_M!$A$1:$P$10,MATCH(Database!C3475,Currecny_M!$A$1:$P$1,0),FALSE))/VLOOKUP('Cover page'!$B$6,Currecny_M!$A$1:$P$10,MATCH(Database!C3475,Currecny_M!$A$1:$P$1,0),FALSE)</f>
        <v>4.6274799999999994</v>
      </c>
      <c r="N3475" s="6" t="str">
        <f>VLOOKUP(B3475,Master!$A$2:$C$11,3,FALSE)</f>
        <v>Euro</v>
      </c>
      <c r="O3475" s="6" t="str">
        <f>VLOOKUP(B3475,Master!$A$2:$C$11,2,FALSE)</f>
        <v>Europe</v>
      </c>
      <c r="Q3475" s="39" t="str">
        <f>VLOOKUP(D3475,GL_Master!$A$1:$D$80,2,FALSE)</f>
        <v>PL</v>
      </c>
      <c r="R3475" s="39" t="str">
        <f>VLOOKUP(D3475,GL_Master!$A$1:$D$80,3,FALSE)</f>
        <v>Travelling and conveyance</v>
      </c>
      <c r="S3475" s="39" t="str">
        <f>VLOOKUP(D3475,GL_Master!$A$1:$D$80,4,FALSE)</f>
        <v>Travelling , hotel lodging</v>
      </c>
    </row>
    <row r="3476" spans="1:19" x14ac:dyDescent="0.25">
      <c r="A3476" s="39" t="s">
        <v>262</v>
      </c>
      <c r="B3476" s="39" t="s">
        <v>239</v>
      </c>
      <c r="C3476" s="7">
        <v>44136</v>
      </c>
      <c r="D3476" s="39" t="s">
        <v>111</v>
      </c>
      <c r="E3476" s="39">
        <v>25</v>
      </c>
      <c r="F3476" s="82">
        <f t="shared" si="162"/>
        <v>2.5000000000000001E-2</v>
      </c>
      <c r="G3476" s="39">
        <f>VLOOKUP(N3476,Currecny_M!$A$1:$P$10,2,FALSE)</f>
        <v>83</v>
      </c>
      <c r="H3476" s="39">
        <f>MATCH(C3476,Currecny_M!$A$1:$P$1,0)</f>
        <v>9</v>
      </c>
      <c r="I3476" s="39">
        <f>VLOOKUP(N3476,Currecny_M!$A$1:$P$10,MATCH(Database!C3476,Currecny_M!$A$1:$P$1,0),FALSE)</f>
        <v>88.99</v>
      </c>
      <c r="J3476" s="82">
        <f t="shared" si="163"/>
        <v>2.2247499999999998</v>
      </c>
      <c r="K3476" s="39">
        <f>VLOOKUP('Cover page'!$B$6,Currecny_M!$A$1:$P$10,MATCH(Database!C3476,Currecny_M!$A$1:$P$1,0),FALSE)</f>
        <v>1</v>
      </c>
      <c r="L3476" s="82">
        <f t="shared" si="164"/>
        <v>2.2247499999999998</v>
      </c>
      <c r="M3476" s="82">
        <f>((E3476/$F$1)*VLOOKUP(N3476,Currecny_M!$A$1:$P$10,MATCH(Database!C3476,Currecny_M!$A$1:$P$1,0),FALSE))/VLOOKUP('Cover page'!$B$6,Currecny_M!$A$1:$P$10,MATCH(Database!C3476,Currecny_M!$A$1:$P$1,0),FALSE)</f>
        <v>2.2247499999999998</v>
      </c>
      <c r="N3476" s="6" t="str">
        <f>VLOOKUP(B3476,Master!$A$2:$C$11,3,FALSE)</f>
        <v>Euro</v>
      </c>
      <c r="O3476" s="6" t="str">
        <f>VLOOKUP(B3476,Master!$A$2:$C$11,2,FALSE)</f>
        <v>Europe</v>
      </c>
      <c r="Q3476" s="39" t="str">
        <f>VLOOKUP(D3476,GL_Master!$A$1:$D$80,2,FALSE)</f>
        <v>PL</v>
      </c>
      <c r="R3476" s="39" t="str">
        <f>VLOOKUP(D3476,GL_Master!$A$1:$D$80,3,FALSE)</f>
        <v>Legal &amp; Professional expenses</v>
      </c>
      <c r="S3476" s="39" t="str">
        <f>VLOOKUP(D3476,GL_Master!$A$1:$D$80,4,FALSE)</f>
        <v>Professional Fees - Others</v>
      </c>
    </row>
    <row r="3477" spans="1:19" x14ac:dyDescent="0.25">
      <c r="A3477" s="39" t="s">
        <v>262</v>
      </c>
      <c r="B3477" s="39" t="s">
        <v>239</v>
      </c>
      <c r="C3477" s="7">
        <v>44166</v>
      </c>
      <c r="D3477" s="39" t="s">
        <v>112</v>
      </c>
      <c r="E3477" s="39">
        <v>246</v>
      </c>
      <c r="F3477" s="82">
        <f t="shared" si="162"/>
        <v>0.246</v>
      </c>
      <c r="G3477" s="39">
        <f>VLOOKUP(N3477,Currecny_M!$A$1:$P$10,2,FALSE)</f>
        <v>83</v>
      </c>
      <c r="H3477" s="39">
        <f>MATCH(C3477,Currecny_M!$A$1:$P$1,0)</f>
        <v>10</v>
      </c>
      <c r="I3477" s="39">
        <f>VLOOKUP(N3477,Currecny_M!$A$1:$P$10,MATCH(Database!C3477,Currecny_M!$A$1:$P$1,0),FALSE)</f>
        <v>89.88</v>
      </c>
      <c r="J3477" s="82">
        <f t="shared" si="163"/>
        <v>22.110479999999999</v>
      </c>
      <c r="K3477" s="39">
        <f>VLOOKUP('Cover page'!$B$6,Currecny_M!$A$1:$P$10,MATCH(Database!C3477,Currecny_M!$A$1:$P$1,0),FALSE)</f>
        <v>1</v>
      </c>
      <c r="L3477" s="82">
        <f t="shared" si="164"/>
        <v>22.110479999999999</v>
      </c>
      <c r="M3477" s="82">
        <f>((E3477/$F$1)*VLOOKUP(N3477,Currecny_M!$A$1:$P$10,MATCH(Database!C3477,Currecny_M!$A$1:$P$1,0),FALSE))/VLOOKUP('Cover page'!$B$6,Currecny_M!$A$1:$P$10,MATCH(Database!C3477,Currecny_M!$A$1:$P$1,0),FALSE)</f>
        <v>22.110479999999999</v>
      </c>
      <c r="N3477" s="6" t="str">
        <f>VLOOKUP(B3477,Master!$A$2:$C$11,3,FALSE)</f>
        <v>Euro</v>
      </c>
      <c r="O3477" s="6" t="str">
        <f>VLOOKUP(B3477,Master!$A$2:$C$11,2,FALSE)</f>
        <v>Europe</v>
      </c>
      <c r="Q3477" s="39" t="str">
        <f>VLOOKUP(D3477,GL_Master!$A$1:$D$80,2,FALSE)</f>
        <v>PL</v>
      </c>
      <c r="R3477" s="39" t="str">
        <f>VLOOKUP(D3477,GL_Master!$A$1:$D$80,3,FALSE)</f>
        <v>Finance Cost</v>
      </c>
      <c r="S3477" s="39" t="str">
        <f>VLOOKUP(D3477,GL_Master!$A$1:$D$80,4,FALSE)</f>
        <v>Interest expense</v>
      </c>
    </row>
    <row r="3478" spans="1:19" x14ac:dyDescent="0.25">
      <c r="A3478" s="39" t="s">
        <v>262</v>
      </c>
      <c r="B3478" s="39" t="s">
        <v>239</v>
      </c>
      <c r="C3478" s="7">
        <v>44166</v>
      </c>
      <c r="D3478" s="39" t="s">
        <v>25</v>
      </c>
      <c r="E3478" s="39">
        <v>2342</v>
      </c>
      <c r="F3478" s="82">
        <f t="shared" si="162"/>
        <v>2.3420000000000001</v>
      </c>
      <c r="G3478" s="39">
        <f>VLOOKUP(N3478,Currecny_M!$A$1:$P$10,2,FALSE)</f>
        <v>83</v>
      </c>
      <c r="H3478" s="39">
        <f>MATCH(C3478,Currecny_M!$A$1:$P$1,0)</f>
        <v>10</v>
      </c>
      <c r="I3478" s="39">
        <f>VLOOKUP(N3478,Currecny_M!$A$1:$P$10,MATCH(Database!C3478,Currecny_M!$A$1:$P$1,0),FALSE)</f>
        <v>89.88</v>
      </c>
      <c r="J3478" s="82">
        <f t="shared" si="163"/>
        <v>210.49895999999998</v>
      </c>
      <c r="K3478" s="39">
        <f>VLOOKUP('Cover page'!$B$6,Currecny_M!$A$1:$P$10,MATCH(Database!C3478,Currecny_M!$A$1:$P$1,0),FALSE)</f>
        <v>1</v>
      </c>
      <c r="L3478" s="82">
        <f t="shared" si="164"/>
        <v>210.49895999999998</v>
      </c>
      <c r="M3478" s="82">
        <f>((E3478/$F$1)*VLOOKUP(N3478,Currecny_M!$A$1:$P$10,MATCH(Database!C3478,Currecny_M!$A$1:$P$1,0),FALSE))/VLOOKUP('Cover page'!$B$6,Currecny_M!$A$1:$P$10,MATCH(Database!C3478,Currecny_M!$A$1:$P$1,0),FALSE)</f>
        <v>210.49895999999998</v>
      </c>
      <c r="N3478" s="6" t="str">
        <f>VLOOKUP(B3478,Master!$A$2:$C$11,3,FALSE)</f>
        <v>Euro</v>
      </c>
      <c r="O3478" s="6" t="str">
        <f>VLOOKUP(B3478,Master!$A$2:$C$11,2,FALSE)</f>
        <v>Europe</v>
      </c>
      <c r="Q3478" s="39" t="str">
        <f>VLOOKUP(D3478,GL_Master!$A$1:$D$80,2,FALSE)</f>
        <v>PL</v>
      </c>
      <c r="R3478" s="39" t="str">
        <f>VLOOKUP(D3478,GL_Master!$A$1:$D$80,3,FALSE)</f>
        <v>Depreciation</v>
      </c>
      <c r="S3478" s="39" t="str">
        <f>VLOOKUP(D3478,GL_Master!$A$1:$D$80,4,FALSE)</f>
        <v>Depreciation</v>
      </c>
    </row>
    <row r="3479" spans="1:19" x14ac:dyDescent="0.25">
      <c r="A3479" s="39" t="s">
        <v>262</v>
      </c>
      <c r="B3479" s="39" t="s">
        <v>239</v>
      </c>
      <c r="C3479" s="7">
        <v>44166</v>
      </c>
      <c r="D3479" s="39" t="s">
        <v>51</v>
      </c>
      <c r="E3479" s="39">
        <v>-24096</v>
      </c>
      <c r="F3479" s="82">
        <f t="shared" si="162"/>
        <v>-24.096</v>
      </c>
      <c r="G3479" s="39">
        <f>VLOOKUP(N3479,Currecny_M!$A$1:$P$10,2,FALSE)</f>
        <v>83</v>
      </c>
      <c r="H3479" s="39">
        <f>MATCH(C3479,Currecny_M!$A$1:$P$1,0)</f>
        <v>10</v>
      </c>
      <c r="I3479" s="39">
        <f>VLOOKUP(N3479,Currecny_M!$A$1:$P$10,MATCH(Database!C3479,Currecny_M!$A$1:$P$1,0),FALSE)</f>
        <v>89.88</v>
      </c>
      <c r="J3479" s="82">
        <f t="shared" si="163"/>
        <v>-2165.7484799999997</v>
      </c>
      <c r="K3479" s="39">
        <f>VLOOKUP('Cover page'!$B$6,Currecny_M!$A$1:$P$10,MATCH(Database!C3479,Currecny_M!$A$1:$P$1,0),FALSE)</f>
        <v>1</v>
      </c>
      <c r="L3479" s="82">
        <f t="shared" si="164"/>
        <v>-2165.7484799999997</v>
      </c>
      <c r="M3479" s="82">
        <f>((E3479/$F$1)*VLOOKUP(N3479,Currecny_M!$A$1:$P$10,MATCH(Database!C3479,Currecny_M!$A$1:$P$1,0),FALSE))/VLOOKUP('Cover page'!$B$6,Currecny_M!$A$1:$P$10,MATCH(Database!C3479,Currecny_M!$A$1:$P$1,0),FALSE)</f>
        <v>-2165.7484799999997</v>
      </c>
      <c r="N3479" s="6" t="str">
        <f>VLOOKUP(B3479,Master!$A$2:$C$11,3,FALSE)</f>
        <v>Euro</v>
      </c>
      <c r="O3479" s="6" t="str">
        <f>VLOOKUP(B3479,Master!$A$2:$C$11,2,FALSE)</f>
        <v>Europe</v>
      </c>
      <c r="Q3479" s="39" t="str">
        <f>VLOOKUP(D3479,GL_Master!$A$1:$D$80,2,FALSE)</f>
        <v>BS</v>
      </c>
      <c r="R3479" s="39" t="str">
        <f>VLOOKUP(D3479,GL_Master!$A$1:$D$80,3,FALSE)</f>
        <v>Share Capital</v>
      </c>
      <c r="S3479" s="39" t="str">
        <f>VLOOKUP(D3479,GL_Master!$A$1:$D$80,4,FALSE)</f>
        <v>Equity shares</v>
      </c>
    </row>
    <row r="3480" spans="1:19" x14ac:dyDescent="0.25">
      <c r="A3480" s="39" t="s">
        <v>262</v>
      </c>
      <c r="B3480" s="39" t="s">
        <v>239</v>
      </c>
      <c r="C3480" s="7">
        <v>44166</v>
      </c>
      <c r="D3480" s="39" t="s">
        <v>52</v>
      </c>
      <c r="E3480" s="39">
        <v>-46169</v>
      </c>
      <c r="F3480" s="82">
        <f t="shared" si="162"/>
        <v>-46.168999999999997</v>
      </c>
      <c r="G3480" s="39">
        <f>VLOOKUP(N3480,Currecny_M!$A$1:$P$10,2,FALSE)</f>
        <v>83</v>
      </c>
      <c r="H3480" s="39">
        <f>MATCH(C3480,Currecny_M!$A$1:$P$1,0)</f>
        <v>10</v>
      </c>
      <c r="I3480" s="39">
        <f>VLOOKUP(N3480,Currecny_M!$A$1:$P$10,MATCH(Database!C3480,Currecny_M!$A$1:$P$1,0),FALSE)</f>
        <v>89.88</v>
      </c>
      <c r="J3480" s="82">
        <f t="shared" si="163"/>
        <v>-4149.6697199999999</v>
      </c>
      <c r="K3480" s="39">
        <f>VLOOKUP('Cover page'!$B$6,Currecny_M!$A$1:$P$10,MATCH(Database!C3480,Currecny_M!$A$1:$P$1,0),FALSE)</f>
        <v>1</v>
      </c>
      <c r="L3480" s="82">
        <f t="shared" si="164"/>
        <v>-4149.6697199999999</v>
      </c>
      <c r="M3480" s="82">
        <f>((E3480/$F$1)*VLOOKUP(N3480,Currecny_M!$A$1:$P$10,MATCH(Database!C3480,Currecny_M!$A$1:$P$1,0),FALSE))/VLOOKUP('Cover page'!$B$6,Currecny_M!$A$1:$P$10,MATCH(Database!C3480,Currecny_M!$A$1:$P$1,0),FALSE)</f>
        <v>-4149.6697199999999</v>
      </c>
      <c r="N3480" s="6" t="str">
        <f>VLOOKUP(B3480,Master!$A$2:$C$11,3,FALSE)</f>
        <v>Euro</v>
      </c>
      <c r="O3480" s="6" t="str">
        <f>VLOOKUP(B3480,Master!$A$2:$C$11,2,FALSE)</f>
        <v>Europe</v>
      </c>
      <c r="Q3480" s="39" t="str">
        <f>VLOOKUP(D3480,GL_Master!$A$1:$D$80,2,FALSE)</f>
        <v>BS</v>
      </c>
      <c r="R3480" s="39" t="str">
        <f>VLOOKUP(D3480,GL_Master!$A$1:$D$80,3,FALSE)</f>
        <v>Reserve and Surplus</v>
      </c>
      <c r="S3480" s="39" t="str">
        <f>VLOOKUP(D3480,GL_Master!$A$1:$D$80,4,FALSE)</f>
        <v>Reserves at the commencement of the year</v>
      </c>
    </row>
    <row r="3481" spans="1:19" x14ac:dyDescent="0.25">
      <c r="A3481" s="39" t="s">
        <v>262</v>
      </c>
      <c r="B3481" s="39" t="s">
        <v>239</v>
      </c>
      <c r="C3481" s="7">
        <v>44166</v>
      </c>
      <c r="D3481" s="39" t="s">
        <v>53</v>
      </c>
      <c r="E3481" s="39">
        <v>-8579</v>
      </c>
      <c r="F3481" s="82">
        <f t="shared" si="162"/>
        <v>-8.5790000000000006</v>
      </c>
      <c r="G3481" s="39">
        <f>VLOOKUP(N3481,Currecny_M!$A$1:$P$10,2,FALSE)</f>
        <v>83</v>
      </c>
      <c r="H3481" s="39">
        <f>MATCH(C3481,Currecny_M!$A$1:$P$1,0)</f>
        <v>10</v>
      </c>
      <c r="I3481" s="39">
        <f>VLOOKUP(N3481,Currecny_M!$A$1:$P$10,MATCH(Database!C3481,Currecny_M!$A$1:$P$1,0),FALSE)</f>
        <v>89.88</v>
      </c>
      <c r="J3481" s="82">
        <f t="shared" si="163"/>
        <v>-771.08051999999998</v>
      </c>
      <c r="K3481" s="39">
        <f>VLOOKUP('Cover page'!$B$6,Currecny_M!$A$1:$P$10,MATCH(Database!C3481,Currecny_M!$A$1:$P$1,0),FALSE)</f>
        <v>1</v>
      </c>
      <c r="L3481" s="82">
        <f t="shared" si="164"/>
        <v>-771.08051999999998</v>
      </c>
      <c r="M3481" s="82">
        <f>((E3481/$F$1)*VLOOKUP(N3481,Currecny_M!$A$1:$P$10,MATCH(Database!C3481,Currecny_M!$A$1:$P$1,0),FALSE))/VLOOKUP('Cover page'!$B$6,Currecny_M!$A$1:$P$10,MATCH(Database!C3481,Currecny_M!$A$1:$P$1,0),FALSE)</f>
        <v>-771.08051999999998</v>
      </c>
      <c r="N3481" s="6" t="str">
        <f>VLOOKUP(B3481,Master!$A$2:$C$11,3,FALSE)</f>
        <v>Euro</v>
      </c>
      <c r="O3481" s="6" t="str">
        <f>VLOOKUP(B3481,Master!$A$2:$C$11,2,FALSE)</f>
        <v>Europe</v>
      </c>
      <c r="Q3481" s="39" t="str">
        <f>VLOOKUP(D3481,GL_Master!$A$1:$D$80,2,FALSE)</f>
        <v>BS</v>
      </c>
      <c r="R3481" s="39" t="str">
        <f>VLOOKUP(D3481,GL_Master!$A$1:$D$80,3,FALSE)</f>
        <v>Loan Fund</v>
      </c>
      <c r="S3481" s="39" t="str">
        <f>VLOOKUP(D3481,GL_Master!$A$1:$D$80,4,FALSE)</f>
        <v>Term Loan</v>
      </c>
    </row>
    <row r="3482" spans="1:19" x14ac:dyDescent="0.25">
      <c r="A3482" s="39" t="s">
        <v>262</v>
      </c>
      <c r="B3482" s="39" t="s">
        <v>239</v>
      </c>
      <c r="C3482" s="7">
        <v>44166</v>
      </c>
      <c r="D3482" s="39" t="s">
        <v>54</v>
      </c>
      <c r="E3482" s="39">
        <v>53</v>
      </c>
      <c r="F3482" s="82">
        <f t="shared" si="162"/>
        <v>5.2999999999999999E-2</v>
      </c>
      <c r="G3482" s="39">
        <f>VLOOKUP(N3482,Currecny_M!$A$1:$P$10,2,FALSE)</f>
        <v>83</v>
      </c>
      <c r="H3482" s="39">
        <f>MATCH(C3482,Currecny_M!$A$1:$P$1,0)</f>
        <v>10</v>
      </c>
      <c r="I3482" s="39">
        <f>VLOOKUP(N3482,Currecny_M!$A$1:$P$10,MATCH(Database!C3482,Currecny_M!$A$1:$P$1,0),FALSE)</f>
        <v>89.88</v>
      </c>
      <c r="J3482" s="82">
        <f t="shared" si="163"/>
        <v>4.7636399999999997</v>
      </c>
      <c r="K3482" s="39">
        <f>VLOOKUP('Cover page'!$B$6,Currecny_M!$A$1:$P$10,MATCH(Database!C3482,Currecny_M!$A$1:$P$1,0),FALSE)</f>
        <v>1</v>
      </c>
      <c r="L3482" s="82">
        <f t="shared" si="164"/>
        <v>4.7636399999999997</v>
      </c>
      <c r="M3482" s="82">
        <f>((E3482/$F$1)*VLOOKUP(N3482,Currecny_M!$A$1:$P$10,MATCH(Database!C3482,Currecny_M!$A$1:$P$1,0),FALSE))/VLOOKUP('Cover page'!$B$6,Currecny_M!$A$1:$P$10,MATCH(Database!C3482,Currecny_M!$A$1:$P$1,0),FALSE)</f>
        <v>4.7636399999999997</v>
      </c>
      <c r="N3482" s="6" t="str">
        <f>VLOOKUP(B3482,Master!$A$2:$C$11,3,FALSE)</f>
        <v>Euro</v>
      </c>
      <c r="O3482" s="6" t="str">
        <f>VLOOKUP(B3482,Master!$A$2:$C$11,2,FALSE)</f>
        <v>Europe</v>
      </c>
      <c r="Q3482" s="39" t="str">
        <f>VLOOKUP(D3482,GL_Master!$A$1:$D$80,2,FALSE)</f>
        <v>BS</v>
      </c>
      <c r="R3482" s="39" t="str">
        <f>VLOOKUP(D3482,GL_Master!$A$1:$D$80,3,FALSE)</f>
        <v>Trade Payables</v>
      </c>
      <c r="S3482" s="39" t="str">
        <f>VLOOKUP(D3482,GL_Master!$A$1:$D$80,4,FALSE)</f>
        <v>Trade payable</v>
      </c>
    </row>
    <row r="3483" spans="1:19" x14ac:dyDescent="0.25">
      <c r="A3483" s="39" t="s">
        <v>262</v>
      </c>
      <c r="B3483" s="39" t="s">
        <v>239</v>
      </c>
      <c r="C3483" s="7">
        <v>44166</v>
      </c>
      <c r="D3483" s="39" t="s">
        <v>34</v>
      </c>
      <c r="E3483" s="39">
        <v>-1266</v>
      </c>
      <c r="F3483" s="82">
        <f t="shared" si="162"/>
        <v>-1.266</v>
      </c>
      <c r="G3483" s="39">
        <f>VLOOKUP(N3483,Currecny_M!$A$1:$P$10,2,FALSE)</f>
        <v>83</v>
      </c>
      <c r="H3483" s="39">
        <f>MATCH(C3483,Currecny_M!$A$1:$P$1,0)</f>
        <v>10</v>
      </c>
      <c r="I3483" s="39">
        <f>VLOOKUP(N3483,Currecny_M!$A$1:$P$10,MATCH(Database!C3483,Currecny_M!$A$1:$P$1,0),FALSE)</f>
        <v>89.88</v>
      </c>
      <c r="J3483" s="82">
        <f t="shared" si="163"/>
        <v>-113.78807999999999</v>
      </c>
      <c r="K3483" s="39">
        <f>VLOOKUP('Cover page'!$B$6,Currecny_M!$A$1:$P$10,MATCH(Database!C3483,Currecny_M!$A$1:$P$1,0),FALSE)</f>
        <v>1</v>
      </c>
      <c r="L3483" s="82">
        <f t="shared" si="164"/>
        <v>-113.78807999999999</v>
      </c>
      <c r="M3483" s="82">
        <f>((E3483/$F$1)*VLOOKUP(N3483,Currecny_M!$A$1:$P$10,MATCH(Database!C3483,Currecny_M!$A$1:$P$1,0),FALSE))/VLOOKUP('Cover page'!$B$6,Currecny_M!$A$1:$P$10,MATCH(Database!C3483,Currecny_M!$A$1:$P$1,0),FALSE)</f>
        <v>-113.78807999999999</v>
      </c>
      <c r="N3483" s="6" t="str">
        <f>VLOOKUP(B3483,Master!$A$2:$C$11,3,FALSE)</f>
        <v>Euro</v>
      </c>
      <c r="O3483" s="6" t="str">
        <f>VLOOKUP(B3483,Master!$A$2:$C$11,2,FALSE)</f>
        <v>Europe</v>
      </c>
      <c r="Q3483" s="39" t="str">
        <f>VLOOKUP(D3483,GL_Master!$A$1:$D$80,2,FALSE)</f>
        <v>BS</v>
      </c>
      <c r="R3483" s="39" t="str">
        <f>VLOOKUP(D3483,GL_Master!$A$1:$D$80,3,FALSE)</f>
        <v>Provisions</v>
      </c>
      <c r="S3483" s="39" t="str">
        <f>VLOOKUP(D3483,GL_Master!$A$1:$D$80,4,FALSE)</f>
        <v>Expenses payables</v>
      </c>
    </row>
    <row r="3484" spans="1:19" x14ac:dyDescent="0.25">
      <c r="A3484" s="39" t="s">
        <v>262</v>
      </c>
      <c r="B3484" s="39" t="s">
        <v>239</v>
      </c>
      <c r="C3484" s="7">
        <v>44166</v>
      </c>
      <c r="D3484" s="39" t="s">
        <v>18</v>
      </c>
      <c r="E3484" s="39">
        <v>-784</v>
      </c>
      <c r="F3484" s="82">
        <f t="shared" si="162"/>
        <v>-0.78400000000000003</v>
      </c>
      <c r="G3484" s="39">
        <f>VLOOKUP(N3484,Currecny_M!$A$1:$P$10,2,FALSE)</f>
        <v>83</v>
      </c>
      <c r="H3484" s="39">
        <f>MATCH(C3484,Currecny_M!$A$1:$P$1,0)</f>
        <v>10</v>
      </c>
      <c r="I3484" s="39">
        <f>VLOOKUP(N3484,Currecny_M!$A$1:$P$10,MATCH(Database!C3484,Currecny_M!$A$1:$P$1,0),FALSE)</f>
        <v>89.88</v>
      </c>
      <c r="J3484" s="82">
        <f t="shared" si="163"/>
        <v>-70.465919999999997</v>
      </c>
      <c r="K3484" s="39">
        <f>VLOOKUP('Cover page'!$B$6,Currecny_M!$A$1:$P$10,MATCH(Database!C3484,Currecny_M!$A$1:$P$1,0),FALSE)</f>
        <v>1</v>
      </c>
      <c r="L3484" s="82">
        <f t="shared" si="164"/>
        <v>-70.465919999999997</v>
      </c>
      <c r="M3484" s="82">
        <f>((E3484/$F$1)*VLOOKUP(N3484,Currecny_M!$A$1:$P$10,MATCH(Database!C3484,Currecny_M!$A$1:$P$1,0),FALSE))/VLOOKUP('Cover page'!$B$6,Currecny_M!$A$1:$P$10,MATCH(Database!C3484,Currecny_M!$A$1:$P$1,0),FALSE)</f>
        <v>-70.465919999999997</v>
      </c>
      <c r="N3484" s="6" t="str">
        <f>VLOOKUP(B3484,Master!$A$2:$C$11,3,FALSE)</f>
        <v>Euro</v>
      </c>
      <c r="O3484" s="6" t="str">
        <f>VLOOKUP(B3484,Master!$A$2:$C$11,2,FALSE)</f>
        <v>Europe</v>
      </c>
      <c r="Q3484" s="39" t="str">
        <f>VLOOKUP(D3484,GL_Master!$A$1:$D$80,2,FALSE)</f>
        <v>BS</v>
      </c>
      <c r="R3484" s="39" t="str">
        <f>VLOOKUP(D3484,GL_Master!$A$1:$D$80,3,FALSE)</f>
        <v>Other current liabilities</v>
      </c>
      <c r="S3484" s="39" t="str">
        <f>VLOOKUP(D3484,GL_Master!$A$1:$D$80,4,FALSE)</f>
        <v>Employee related liabilities</v>
      </c>
    </row>
    <row r="3485" spans="1:19" x14ac:dyDescent="0.25">
      <c r="A3485" s="39" t="s">
        <v>262</v>
      </c>
      <c r="B3485" s="39" t="s">
        <v>239</v>
      </c>
      <c r="C3485" s="7">
        <v>44166</v>
      </c>
      <c r="D3485" s="39" t="s">
        <v>55</v>
      </c>
      <c r="E3485" s="39">
        <v>-98</v>
      </c>
      <c r="F3485" s="82">
        <f t="shared" si="162"/>
        <v>-9.8000000000000004E-2</v>
      </c>
      <c r="G3485" s="39">
        <f>VLOOKUP(N3485,Currecny_M!$A$1:$P$10,2,FALSE)</f>
        <v>83</v>
      </c>
      <c r="H3485" s="39">
        <f>MATCH(C3485,Currecny_M!$A$1:$P$1,0)</f>
        <v>10</v>
      </c>
      <c r="I3485" s="39">
        <f>VLOOKUP(N3485,Currecny_M!$A$1:$P$10,MATCH(Database!C3485,Currecny_M!$A$1:$P$1,0),FALSE)</f>
        <v>89.88</v>
      </c>
      <c r="J3485" s="82">
        <f t="shared" si="163"/>
        <v>-8.8082399999999996</v>
      </c>
      <c r="K3485" s="39">
        <f>VLOOKUP('Cover page'!$B$6,Currecny_M!$A$1:$P$10,MATCH(Database!C3485,Currecny_M!$A$1:$P$1,0),FALSE)</f>
        <v>1</v>
      </c>
      <c r="L3485" s="82">
        <f t="shared" si="164"/>
        <v>-8.8082399999999996</v>
      </c>
      <c r="M3485" s="82">
        <f>((E3485/$F$1)*VLOOKUP(N3485,Currecny_M!$A$1:$P$10,MATCH(Database!C3485,Currecny_M!$A$1:$P$1,0),FALSE))/VLOOKUP('Cover page'!$B$6,Currecny_M!$A$1:$P$10,MATCH(Database!C3485,Currecny_M!$A$1:$P$1,0),FALSE)</f>
        <v>-8.8082399999999996</v>
      </c>
      <c r="N3485" s="6" t="str">
        <f>VLOOKUP(B3485,Master!$A$2:$C$11,3,FALSE)</f>
        <v>Euro</v>
      </c>
      <c r="O3485" s="6" t="str">
        <f>VLOOKUP(B3485,Master!$A$2:$C$11,2,FALSE)</f>
        <v>Europe</v>
      </c>
      <c r="Q3485" s="39" t="str">
        <f>VLOOKUP(D3485,GL_Master!$A$1:$D$80,2,FALSE)</f>
        <v>BS</v>
      </c>
      <c r="R3485" s="39" t="str">
        <f>VLOOKUP(D3485,GL_Master!$A$1:$D$80,3,FALSE)</f>
        <v>Other current liabilities</v>
      </c>
      <c r="S3485" s="39" t="str">
        <f>VLOOKUP(D3485,GL_Master!$A$1:$D$80,4,FALSE)</f>
        <v>Security deposit received</v>
      </c>
    </row>
    <row r="3486" spans="1:19" x14ac:dyDescent="0.25">
      <c r="A3486" s="39" t="s">
        <v>262</v>
      </c>
      <c r="B3486" s="39" t="s">
        <v>239</v>
      </c>
      <c r="C3486" s="7">
        <v>44166</v>
      </c>
      <c r="D3486" s="39" t="s">
        <v>56</v>
      </c>
      <c r="E3486" s="39">
        <v>-25</v>
      </c>
      <c r="F3486" s="82">
        <f t="shared" si="162"/>
        <v>-2.5000000000000001E-2</v>
      </c>
      <c r="G3486" s="39">
        <f>VLOOKUP(N3486,Currecny_M!$A$1:$P$10,2,FALSE)</f>
        <v>83</v>
      </c>
      <c r="H3486" s="39">
        <f>MATCH(C3486,Currecny_M!$A$1:$P$1,0)</f>
        <v>10</v>
      </c>
      <c r="I3486" s="39">
        <f>VLOOKUP(N3486,Currecny_M!$A$1:$P$10,MATCH(Database!C3486,Currecny_M!$A$1:$P$1,0),FALSE)</f>
        <v>89.88</v>
      </c>
      <c r="J3486" s="82">
        <f t="shared" si="163"/>
        <v>-2.2469999999999999</v>
      </c>
      <c r="K3486" s="39">
        <f>VLOOKUP('Cover page'!$B$6,Currecny_M!$A$1:$P$10,MATCH(Database!C3486,Currecny_M!$A$1:$P$1,0),FALSE)</f>
        <v>1</v>
      </c>
      <c r="L3486" s="82">
        <f t="shared" si="164"/>
        <v>-2.2469999999999999</v>
      </c>
      <c r="M3486" s="82">
        <f>((E3486/$F$1)*VLOOKUP(N3486,Currecny_M!$A$1:$P$10,MATCH(Database!C3486,Currecny_M!$A$1:$P$1,0),FALSE))/VLOOKUP('Cover page'!$B$6,Currecny_M!$A$1:$P$10,MATCH(Database!C3486,Currecny_M!$A$1:$P$1,0),FALSE)</f>
        <v>-2.2469999999999999</v>
      </c>
      <c r="N3486" s="6" t="str">
        <f>VLOOKUP(B3486,Master!$A$2:$C$11,3,FALSE)</f>
        <v>Euro</v>
      </c>
      <c r="O3486" s="6" t="str">
        <f>VLOOKUP(B3486,Master!$A$2:$C$11,2,FALSE)</f>
        <v>Europe</v>
      </c>
      <c r="Q3486" s="39" t="str">
        <f>VLOOKUP(D3486,GL_Master!$A$1:$D$80,2,FALSE)</f>
        <v>BS</v>
      </c>
      <c r="R3486" s="39" t="str">
        <f>VLOOKUP(D3486,GL_Master!$A$1:$D$80,3,FALSE)</f>
        <v>Other Tax Payables</v>
      </c>
      <c r="S3486" s="39" t="str">
        <f>VLOOKUP(D3486,GL_Master!$A$1:$D$80,4,FALSE)</f>
        <v>Tax deducted at source payable</v>
      </c>
    </row>
    <row r="3487" spans="1:19" x14ac:dyDescent="0.25">
      <c r="A3487" s="39" t="s">
        <v>262</v>
      </c>
      <c r="B3487" s="39" t="s">
        <v>239</v>
      </c>
      <c r="C3487" s="7">
        <v>44166</v>
      </c>
      <c r="D3487" s="39" t="s">
        <v>57</v>
      </c>
      <c r="E3487" s="39">
        <v>-223</v>
      </c>
      <c r="F3487" s="82">
        <f t="shared" si="162"/>
        <v>-0.223</v>
      </c>
      <c r="G3487" s="39">
        <f>VLOOKUP(N3487,Currecny_M!$A$1:$P$10,2,FALSE)</f>
        <v>83</v>
      </c>
      <c r="H3487" s="39">
        <f>MATCH(C3487,Currecny_M!$A$1:$P$1,0)</f>
        <v>10</v>
      </c>
      <c r="I3487" s="39">
        <f>VLOOKUP(N3487,Currecny_M!$A$1:$P$10,MATCH(Database!C3487,Currecny_M!$A$1:$P$1,0),FALSE)</f>
        <v>89.88</v>
      </c>
      <c r="J3487" s="82">
        <f t="shared" si="163"/>
        <v>-20.043240000000001</v>
      </c>
      <c r="K3487" s="39">
        <f>VLOOKUP('Cover page'!$B$6,Currecny_M!$A$1:$P$10,MATCH(Database!C3487,Currecny_M!$A$1:$P$1,0),FALSE)</f>
        <v>1</v>
      </c>
      <c r="L3487" s="82">
        <f t="shared" si="164"/>
        <v>-20.043240000000001</v>
      </c>
      <c r="M3487" s="82">
        <f>((E3487/$F$1)*VLOOKUP(N3487,Currecny_M!$A$1:$P$10,MATCH(Database!C3487,Currecny_M!$A$1:$P$1,0),FALSE))/VLOOKUP('Cover page'!$B$6,Currecny_M!$A$1:$P$10,MATCH(Database!C3487,Currecny_M!$A$1:$P$1,0),FALSE)</f>
        <v>-20.043240000000001</v>
      </c>
      <c r="N3487" s="6" t="str">
        <f>VLOOKUP(B3487,Master!$A$2:$C$11,3,FALSE)</f>
        <v>Euro</v>
      </c>
      <c r="O3487" s="6" t="str">
        <f>VLOOKUP(B3487,Master!$A$2:$C$11,2,FALSE)</f>
        <v>Europe</v>
      </c>
      <c r="Q3487" s="39" t="str">
        <f>VLOOKUP(D3487,GL_Master!$A$1:$D$80,2,FALSE)</f>
        <v>BS</v>
      </c>
      <c r="R3487" s="39" t="str">
        <f>VLOOKUP(D3487,GL_Master!$A$1:$D$80,3,FALSE)</f>
        <v>Other Tax Payables</v>
      </c>
      <c r="S3487" s="39" t="str">
        <f>VLOOKUP(D3487,GL_Master!$A$1:$D$80,4,FALSE)</f>
        <v>Tax deducted at source payable</v>
      </c>
    </row>
    <row r="3488" spans="1:19" x14ac:dyDescent="0.25">
      <c r="A3488" s="39" t="s">
        <v>262</v>
      </c>
      <c r="B3488" s="39" t="s">
        <v>239</v>
      </c>
      <c r="C3488" s="7">
        <v>44166</v>
      </c>
      <c r="D3488" s="39" t="s">
        <v>58</v>
      </c>
      <c r="E3488" s="39">
        <v>-1753</v>
      </c>
      <c r="F3488" s="82">
        <f t="shared" si="162"/>
        <v>-1.7529999999999999</v>
      </c>
      <c r="G3488" s="39">
        <f>VLOOKUP(N3488,Currecny_M!$A$1:$P$10,2,FALSE)</f>
        <v>83</v>
      </c>
      <c r="H3488" s="39">
        <f>MATCH(C3488,Currecny_M!$A$1:$P$1,0)</f>
        <v>10</v>
      </c>
      <c r="I3488" s="39">
        <f>VLOOKUP(N3488,Currecny_M!$A$1:$P$10,MATCH(Database!C3488,Currecny_M!$A$1:$P$1,0),FALSE)</f>
        <v>89.88</v>
      </c>
      <c r="J3488" s="82">
        <f t="shared" si="163"/>
        <v>-157.55963999999997</v>
      </c>
      <c r="K3488" s="39">
        <f>VLOOKUP('Cover page'!$B$6,Currecny_M!$A$1:$P$10,MATCH(Database!C3488,Currecny_M!$A$1:$P$1,0),FALSE)</f>
        <v>1</v>
      </c>
      <c r="L3488" s="82">
        <f t="shared" si="164"/>
        <v>-157.55963999999997</v>
      </c>
      <c r="M3488" s="82">
        <f>((E3488/$F$1)*VLOOKUP(N3488,Currecny_M!$A$1:$P$10,MATCH(Database!C3488,Currecny_M!$A$1:$P$1,0),FALSE))/VLOOKUP('Cover page'!$B$6,Currecny_M!$A$1:$P$10,MATCH(Database!C3488,Currecny_M!$A$1:$P$1,0),FALSE)</f>
        <v>-157.55963999999997</v>
      </c>
      <c r="N3488" s="6" t="str">
        <f>VLOOKUP(B3488,Master!$A$2:$C$11,3,FALSE)</f>
        <v>Euro</v>
      </c>
      <c r="O3488" s="6" t="str">
        <f>VLOOKUP(B3488,Master!$A$2:$C$11,2,FALSE)</f>
        <v>Europe</v>
      </c>
      <c r="Q3488" s="39" t="str">
        <f>VLOOKUP(D3488,GL_Master!$A$1:$D$80,2,FALSE)</f>
        <v>BS</v>
      </c>
      <c r="R3488" s="39" t="str">
        <f>VLOOKUP(D3488,GL_Master!$A$1:$D$80,3,FALSE)</f>
        <v>Long-term provisions</v>
      </c>
      <c r="S3488" s="39" t="str">
        <f>VLOOKUP(D3488,GL_Master!$A$1:$D$80,4,FALSE)</f>
        <v>Provision for gratuity</v>
      </c>
    </row>
    <row r="3489" spans="1:19" x14ac:dyDescent="0.25">
      <c r="A3489" s="39" t="s">
        <v>262</v>
      </c>
      <c r="B3489" s="39" t="s">
        <v>239</v>
      </c>
      <c r="C3489" s="7">
        <v>44166</v>
      </c>
      <c r="D3489" s="39" t="s">
        <v>59</v>
      </c>
      <c r="E3489" s="39">
        <v>-727</v>
      </c>
      <c r="F3489" s="82">
        <f t="shared" si="162"/>
        <v>-0.72699999999999998</v>
      </c>
      <c r="G3489" s="39">
        <f>VLOOKUP(N3489,Currecny_M!$A$1:$P$10,2,FALSE)</f>
        <v>83</v>
      </c>
      <c r="H3489" s="39">
        <f>MATCH(C3489,Currecny_M!$A$1:$P$1,0)</f>
        <v>10</v>
      </c>
      <c r="I3489" s="39">
        <f>VLOOKUP(N3489,Currecny_M!$A$1:$P$10,MATCH(Database!C3489,Currecny_M!$A$1:$P$1,0),FALSE)</f>
        <v>89.88</v>
      </c>
      <c r="J3489" s="82">
        <f t="shared" si="163"/>
        <v>-65.342759999999998</v>
      </c>
      <c r="K3489" s="39">
        <f>VLOOKUP('Cover page'!$B$6,Currecny_M!$A$1:$P$10,MATCH(Database!C3489,Currecny_M!$A$1:$P$1,0),FALSE)</f>
        <v>1</v>
      </c>
      <c r="L3489" s="82">
        <f t="shared" si="164"/>
        <v>-65.342759999999998</v>
      </c>
      <c r="M3489" s="82">
        <f>((E3489/$F$1)*VLOOKUP(N3489,Currecny_M!$A$1:$P$10,MATCH(Database!C3489,Currecny_M!$A$1:$P$1,0),FALSE))/VLOOKUP('Cover page'!$B$6,Currecny_M!$A$1:$P$10,MATCH(Database!C3489,Currecny_M!$A$1:$P$1,0),FALSE)</f>
        <v>-65.342759999999998</v>
      </c>
      <c r="N3489" s="6" t="str">
        <f>VLOOKUP(B3489,Master!$A$2:$C$11,3,FALSE)</f>
        <v>Euro</v>
      </c>
      <c r="O3489" s="6" t="str">
        <f>VLOOKUP(B3489,Master!$A$2:$C$11,2,FALSE)</f>
        <v>Europe</v>
      </c>
      <c r="Q3489" s="39" t="str">
        <f>VLOOKUP(D3489,GL_Master!$A$1:$D$80,2,FALSE)</f>
        <v>BS</v>
      </c>
      <c r="R3489" s="39" t="str">
        <f>VLOOKUP(D3489,GL_Master!$A$1:$D$80,3,FALSE)</f>
        <v>Long-term provisions</v>
      </c>
      <c r="S3489" s="39" t="str">
        <f>VLOOKUP(D3489,GL_Master!$A$1:$D$80,4,FALSE)</f>
        <v>Provision for leave encashment</v>
      </c>
    </row>
    <row r="3490" spans="1:19" x14ac:dyDescent="0.25">
      <c r="A3490" s="39" t="s">
        <v>262</v>
      </c>
      <c r="B3490" s="39" t="s">
        <v>239</v>
      </c>
      <c r="C3490" s="7">
        <v>44166</v>
      </c>
      <c r="D3490" s="39" t="s">
        <v>60</v>
      </c>
      <c r="E3490" s="39">
        <v>-206</v>
      </c>
      <c r="F3490" s="82">
        <f t="shared" si="162"/>
        <v>-0.20599999999999999</v>
      </c>
      <c r="G3490" s="39">
        <f>VLOOKUP(N3490,Currecny_M!$A$1:$P$10,2,FALSE)</f>
        <v>83</v>
      </c>
      <c r="H3490" s="39">
        <f>MATCH(C3490,Currecny_M!$A$1:$P$1,0)</f>
        <v>10</v>
      </c>
      <c r="I3490" s="39">
        <f>VLOOKUP(N3490,Currecny_M!$A$1:$P$10,MATCH(Database!C3490,Currecny_M!$A$1:$P$1,0),FALSE)</f>
        <v>89.88</v>
      </c>
      <c r="J3490" s="82">
        <f t="shared" si="163"/>
        <v>-18.515279999999997</v>
      </c>
      <c r="K3490" s="39">
        <f>VLOOKUP('Cover page'!$B$6,Currecny_M!$A$1:$P$10,MATCH(Database!C3490,Currecny_M!$A$1:$P$1,0),FALSE)</f>
        <v>1</v>
      </c>
      <c r="L3490" s="82">
        <f t="shared" si="164"/>
        <v>-18.515279999999997</v>
      </c>
      <c r="M3490" s="82">
        <f>((E3490/$F$1)*VLOOKUP(N3490,Currecny_M!$A$1:$P$10,MATCH(Database!C3490,Currecny_M!$A$1:$P$1,0),FALSE))/VLOOKUP('Cover page'!$B$6,Currecny_M!$A$1:$P$10,MATCH(Database!C3490,Currecny_M!$A$1:$P$1,0),FALSE)</f>
        <v>-18.515279999999997</v>
      </c>
      <c r="N3490" s="6" t="str">
        <f>VLOOKUP(B3490,Master!$A$2:$C$11,3,FALSE)</f>
        <v>Euro</v>
      </c>
      <c r="O3490" s="6" t="str">
        <f>VLOOKUP(B3490,Master!$A$2:$C$11,2,FALSE)</f>
        <v>Europe</v>
      </c>
      <c r="Q3490" s="39" t="str">
        <f>VLOOKUP(D3490,GL_Master!$A$1:$D$80,2,FALSE)</f>
        <v>BS</v>
      </c>
      <c r="R3490" s="39" t="str">
        <f>VLOOKUP(D3490,GL_Master!$A$1:$D$80,3,FALSE)</f>
        <v>Trade Payables</v>
      </c>
      <c r="S3490" s="39" t="str">
        <f>VLOOKUP(D3490,GL_Master!$A$1:$D$80,4,FALSE)</f>
        <v>Trade payable</v>
      </c>
    </row>
    <row r="3491" spans="1:19" x14ac:dyDescent="0.25">
      <c r="A3491" s="39" t="s">
        <v>262</v>
      </c>
      <c r="B3491" s="39" t="s">
        <v>239</v>
      </c>
      <c r="C3491" s="7">
        <v>44166</v>
      </c>
      <c r="D3491" s="39" t="s">
        <v>61</v>
      </c>
      <c r="E3491" s="39">
        <v>-2085</v>
      </c>
      <c r="F3491" s="82">
        <f t="shared" si="162"/>
        <v>-2.085</v>
      </c>
      <c r="G3491" s="39">
        <f>VLOOKUP(N3491,Currecny_M!$A$1:$P$10,2,FALSE)</f>
        <v>83</v>
      </c>
      <c r="H3491" s="39">
        <f>MATCH(C3491,Currecny_M!$A$1:$P$1,0)</f>
        <v>10</v>
      </c>
      <c r="I3491" s="39">
        <f>VLOOKUP(N3491,Currecny_M!$A$1:$P$10,MATCH(Database!C3491,Currecny_M!$A$1:$P$1,0),FALSE)</f>
        <v>89.88</v>
      </c>
      <c r="J3491" s="82">
        <f t="shared" si="163"/>
        <v>-187.3998</v>
      </c>
      <c r="K3491" s="39">
        <f>VLOOKUP('Cover page'!$B$6,Currecny_M!$A$1:$P$10,MATCH(Database!C3491,Currecny_M!$A$1:$P$1,0),FALSE)</f>
        <v>1</v>
      </c>
      <c r="L3491" s="82">
        <f t="shared" si="164"/>
        <v>-187.3998</v>
      </c>
      <c r="M3491" s="82">
        <f>((E3491/$F$1)*VLOOKUP(N3491,Currecny_M!$A$1:$P$10,MATCH(Database!C3491,Currecny_M!$A$1:$P$1,0),FALSE))/VLOOKUP('Cover page'!$B$6,Currecny_M!$A$1:$P$10,MATCH(Database!C3491,Currecny_M!$A$1:$P$1,0),FALSE)</f>
        <v>-187.3998</v>
      </c>
      <c r="N3491" s="6" t="str">
        <f>VLOOKUP(B3491,Master!$A$2:$C$11,3,FALSE)</f>
        <v>Euro</v>
      </c>
      <c r="O3491" s="6" t="str">
        <f>VLOOKUP(B3491,Master!$A$2:$C$11,2,FALSE)</f>
        <v>Europe</v>
      </c>
      <c r="Q3491" s="39" t="str">
        <f>VLOOKUP(D3491,GL_Master!$A$1:$D$80,2,FALSE)</f>
        <v>BS</v>
      </c>
      <c r="R3491" s="39" t="str">
        <f>VLOOKUP(D3491,GL_Master!$A$1:$D$80,3,FALSE)</f>
        <v>Provisions</v>
      </c>
      <c r="S3491" s="39" t="str">
        <f>VLOOKUP(D3491,GL_Master!$A$1:$D$80,4,FALSE)</f>
        <v>Provision for doubtful assets</v>
      </c>
    </row>
    <row r="3492" spans="1:19" x14ac:dyDescent="0.25">
      <c r="A3492" s="39" t="s">
        <v>262</v>
      </c>
      <c r="B3492" s="39" t="s">
        <v>239</v>
      </c>
      <c r="C3492" s="7">
        <v>44166</v>
      </c>
      <c r="D3492" s="39" t="s">
        <v>62</v>
      </c>
      <c r="E3492" s="39">
        <v>-75</v>
      </c>
      <c r="F3492" s="82">
        <f t="shared" si="162"/>
        <v>-7.4999999999999997E-2</v>
      </c>
      <c r="G3492" s="39">
        <f>VLOOKUP(N3492,Currecny_M!$A$1:$P$10,2,FALSE)</f>
        <v>83</v>
      </c>
      <c r="H3492" s="39">
        <f>MATCH(C3492,Currecny_M!$A$1:$P$1,0)</f>
        <v>10</v>
      </c>
      <c r="I3492" s="39">
        <f>VLOOKUP(N3492,Currecny_M!$A$1:$P$10,MATCH(Database!C3492,Currecny_M!$A$1:$P$1,0),FALSE)</f>
        <v>89.88</v>
      </c>
      <c r="J3492" s="82">
        <f t="shared" si="163"/>
        <v>-6.7409999999999997</v>
      </c>
      <c r="K3492" s="39">
        <f>VLOOKUP('Cover page'!$B$6,Currecny_M!$A$1:$P$10,MATCH(Database!C3492,Currecny_M!$A$1:$P$1,0),FALSE)</f>
        <v>1</v>
      </c>
      <c r="L3492" s="82">
        <f t="shared" si="164"/>
        <v>-6.7409999999999997</v>
      </c>
      <c r="M3492" s="82">
        <f>((E3492/$F$1)*VLOOKUP(N3492,Currecny_M!$A$1:$P$10,MATCH(Database!C3492,Currecny_M!$A$1:$P$1,0),FALSE))/VLOOKUP('Cover page'!$B$6,Currecny_M!$A$1:$P$10,MATCH(Database!C3492,Currecny_M!$A$1:$P$1,0),FALSE)</f>
        <v>-6.7409999999999997</v>
      </c>
      <c r="N3492" s="6" t="str">
        <f>VLOOKUP(B3492,Master!$A$2:$C$11,3,FALSE)</f>
        <v>Euro</v>
      </c>
      <c r="O3492" s="6" t="str">
        <f>VLOOKUP(B3492,Master!$A$2:$C$11,2,FALSE)</f>
        <v>Europe</v>
      </c>
      <c r="Q3492" s="39" t="str">
        <f>VLOOKUP(D3492,GL_Master!$A$1:$D$80,2,FALSE)</f>
        <v>BS</v>
      </c>
      <c r="R3492" s="39" t="str">
        <f>VLOOKUP(D3492,GL_Master!$A$1:$D$80,3,FALSE)</f>
        <v>Provisions</v>
      </c>
      <c r="S3492" s="39" t="str">
        <f>VLOOKUP(D3492,GL_Master!$A$1:$D$80,4,FALSE)</f>
        <v>Provision for Insurance</v>
      </c>
    </row>
    <row r="3493" spans="1:19" x14ac:dyDescent="0.25">
      <c r="A3493" s="39" t="s">
        <v>262</v>
      </c>
      <c r="B3493" s="39" t="s">
        <v>239</v>
      </c>
      <c r="C3493" s="7">
        <v>44166</v>
      </c>
      <c r="D3493" s="39" t="s">
        <v>63</v>
      </c>
      <c r="E3493" s="39">
        <v>177</v>
      </c>
      <c r="F3493" s="82">
        <f t="shared" si="162"/>
        <v>0.17699999999999999</v>
      </c>
      <c r="G3493" s="39">
        <f>VLOOKUP(N3493,Currecny_M!$A$1:$P$10,2,FALSE)</f>
        <v>83</v>
      </c>
      <c r="H3493" s="39">
        <f>MATCH(C3493,Currecny_M!$A$1:$P$1,0)</f>
        <v>10</v>
      </c>
      <c r="I3493" s="39">
        <f>VLOOKUP(N3493,Currecny_M!$A$1:$P$10,MATCH(Database!C3493,Currecny_M!$A$1:$P$1,0),FALSE)</f>
        <v>89.88</v>
      </c>
      <c r="J3493" s="82">
        <f t="shared" si="163"/>
        <v>15.908759999999999</v>
      </c>
      <c r="K3493" s="39">
        <f>VLOOKUP('Cover page'!$B$6,Currecny_M!$A$1:$P$10,MATCH(Database!C3493,Currecny_M!$A$1:$P$1,0),FALSE)</f>
        <v>1</v>
      </c>
      <c r="L3493" s="82">
        <f t="shared" si="164"/>
        <v>15.908759999999999</v>
      </c>
      <c r="M3493" s="82">
        <f>((E3493/$F$1)*VLOOKUP(N3493,Currecny_M!$A$1:$P$10,MATCH(Database!C3493,Currecny_M!$A$1:$P$1,0),FALSE))/VLOOKUP('Cover page'!$B$6,Currecny_M!$A$1:$P$10,MATCH(Database!C3493,Currecny_M!$A$1:$P$1,0),FALSE)</f>
        <v>15.908759999999999</v>
      </c>
      <c r="N3493" s="6" t="str">
        <f>VLOOKUP(B3493,Master!$A$2:$C$11,3,FALSE)</f>
        <v>Euro</v>
      </c>
      <c r="O3493" s="6" t="str">
        <f>VLOOKUP(B3493,Master!$A$2:$C$11,2,FALSE)</f>
        <v>Europe</v>
      </c>
      <c r="Q3493" s="39" t="str">
        <f>VLOOKUP(D3493,GL_Master!$A$1:$D$80,2,FALSE)</f>
        <v>BS</v>
      </c>
      <c r="R3493" s="39" t="str">
        <f>VLOOKUP(D3493,GL_Master!$A$1:$D$80,3,FALSE)</f>
        <v>Gross Block</v>
      </c>
      <c r="S3493" s="39" t="str">
        <f>VLOOKUP(D3493,GL_Master!$A$1:$D$80,4,FALSE)</f>
        <v>Tangible Fixed assets</v>
      </c>
    </row>
    <row r="3494" spans="1:19" x14ac:dyDescent="0.25">
      <c r="A3494" s="39" t="s">
        <v>262</v>
      </c>
      <c r="B3494" s="39" t="s">
        <v>239</v>
      </c>
      <c r="C3494" s="7">
        <v>44166</v>
      </c>
      <c r="D3494" s="39" t="s">
        <v>64</v>
      </c>
      <c r="E3494" s="39">
        <v>9953</v>
      </c>
      <c r="F3494" s="82">
        <f t="shared" si="162"/>
        <v>9.9529999999999994</v>
      </c>
      <c r="G3494" s="39">
        <f>VLOOKUP(N3494,Currecny_M!$A$1:$P$10,2,FALSE)</f>
        <v>83</v>
      </c>
      <c r="H3494" s="39">
        <f>MATCH(C3494,Currecny_M!$A$1:$P$1,0)</f>
        <v>10</v>
      </c>
      <c r="I3494" s="39">
        <f>VLOOKUP(N3494,Currecny_M!$A$1:$P$10,MATCH(Database!C3494,Currecny_M!$A$1:$P$1,0),FALSE)</f>
        <v>89.88</v>
      </c>
      <c r="J3494" s="82">
        <f t="shared" si="163"/>
        <v>894.57563999999991</v>
      </c>
      <c r="K3494" s="39">
        <f>VLOOKUP('Cover page'!$B$6,Currecny_M!$A$1:$P$10,MATCH(Database!C3494,Currecny_M!$A$1:$P$1,0),FALSE)</f>
        <v>1</v>
      </c>
      <c r="L3494" s="82">
        <f t="shared" si="164"/>
        <v>894.57563999999991</v>
      </c>
      <c r="M3494" s="82">
        <f>((E3494/$F$1)*VLOOKUP(N3494,Currecny_M!$A$1:$P$10,MATCH(Database!C3494,Currecny_M!$A$1:$P$1,0),FALSE))/VLOOKUP('Cover page'!$B$6,Currecny_M!$A$1:$P$10,MATCH(Database!C3494,Currecny_M!$A$1:$P$1,0),FALSE)</f>
        <v>894.57563999999991</v>
      </c>
      <c r="N3494" s="6" t="str">
        <f>VLOOKUP(B3494,Master!$A$2:$C$11,3,FALSE)</f>
        <v>Euro</v>
      </c>
      <c r="O3494" s="6" t="str">
        <f>VLOOKUP(B3494,Master!$A$2:$C$11,2,FALSE)</f>
        <v>Europe</v>
      </c>
      <c r="Q3494" s="39" t="str">
        <f>VLOOKUP(D3494,GL_Master!$A$1:$D$80,2,FALSE)</f>
        <v>BS</v>
      </c>
      <c r="R3494" s="39" t="str">
        <f>VLOOKUP(D3494,GL_Master!$A$1:$D$80,3,FALSE)</f>
        <v>Gross Block</v>
      </c>
      <c r="S3494" s="39" t="str">
        <f>VLOOKUP(D3494,GL_Master!$A$1:$D$80,4,FALSE)</f>
        <v>Tangible Fixed assets</v>
      </c>
    </row>
    <row r="3495" spans="1:19" x14ac:dyDescent="0.25">
      <c r="A3495" s="39" t="s">
        <v>262</v>
      </c>
      <c r="B3495" s="39" t="s">
        <v>239</v>
      </c>
      <c r="C3495" s="7">
        <v>44166</v>
      </c>
      <c r="D3495" s="39" t="s">
        <v>65</v>
      </c>
      <c r="E3495" s="39">
        <v>-6584</v>
      </c>
      <c r="F3495" s="82">
        <f t="shared" si="162"/>
        <v>-6.5839999999999996</v>
      </c>
      <c r="G3495" s="39">
        <f>VLOOKUP(N3495,Currecny_M!$A$1:$P$10,2,FALSE)</f>
        <v>83</v>
      </c>
      <c r="H3495" s="39">
        <f>MATCH(C3495,Currecny_M!$A$1:$P$1,0)</f>
        <v>10</v>
      </c>
      <c r="I3495" s="39">
        <f>VLOOKUP(N3495,Currecny_M!$A$1:$P$10,MATCH(Database!C3495,Currecny_M!$A$1:$P$1,0),FALSE)</f>
        <v>89.88</v>
      </c>
      <c r="J3495" s="82">
        <f t="shared" si="163"/>
        <v>-591.76991999999996</v>
      </c>
      <c r="K3495" s="39">
        <f>VLOOKUP('Cover page'!$B$6,Currecny_M!$A$1:$P$10,MATCH(Database!C3495,Currecny_M!$A$1:$P$1,0),FALSE)</f>
        <v>1</v>
      </c>
      <c r="L3495" s="82">
        <f t="shared" si="164"/>
        <v>-591.76991999999996</v>
      </c>
      <c r="M3495" s="82">
        <f>((E3495/$F$1)*VLOOKUP(N3495,Currecny_M!$A$1:$P$10,MATCH(Database!C3495,Currecny_M!$A$1:$P$1,0),FALSE))/VLOOKUP('Cover page'!$B$6,Currecny_M!$A$1:$P$10,MATCH(Database!C3495,Currecny_M!$A$1:$P$1,0),FALSE)</f>
        <v>-591.76991999999996</v>
      </c>
      <c r="N3495" s="6" t="str">
        <f>VLOOKUP(B3495,Master!$A$2:$C$11,3,FALSE)</f>
        <v>Euro</v>
      </c>
      <c r="O3495" s="6" t="str">
        <f>VLOOKUP(B3495,Master!$A$2:$C$11,2,FALSE)</f>
        <v>Europe</v>
      </c>
      <c r="Q3495" s="39" t="str">
        <f>VLOOKUP(D3495,GL_Master!$A$1:$D$80,2,FALSE)</f>
        <v>BS</v>
      </c>
      <c r="R3495" s="39" t="str">
        <f>VLOOKUP(D3495,GL_Master!$A$1:$D$80,3,FALSE)</f>
        <v>Accumulated Depreciation</v>
      </c>
      <c r="S3495" s="39" t="str">
        <f>VLOOKUP(D3495,GL_Master!$A$1:$D$80,4,FALSE)</f>
        <v>Accumulated Depreciation</v>
      </c>
    </row>
    <row r="3496" spans="1:19" x14ac:dyDescent="0.25">
      <c r="A3496" s="39" t="s">
        <v>262</v>
      </c>
      <c r="B3496" s="39" t="s">
        <v>239</v>
      </c>
      <c r="C3496" s="7">
        <v>44166</v>
      </c>
      <c r="D3496" s="39" t="s">
        <v>66</v>
      </c>
      <c r="E3496" s="39">
        <v>5309</v>
      </c>
      <c r="F3496" s="82">
        <f t="shared" si="162"/>
        <v>5.3090000000000002</v>
      </c>
      <c r="G3496" s="39">
        <f>VLOOKUP(N3496,Currecny_M!$A$1:$P$10,2,FALSE)</f>
        <v>83</v>
      </c>
      <c r="H3496" s="39">
        <f>MATCH(C3496,Currecny_M!$A$1:$P$1,0)</f>
        <v>10</v>
      </c>
      <c r="I3496" s="39">
        <f>VLOOKUP(N3496,Currecny_M!$A$1:$P$10,MATCH(Database!C3496,Currecny_M!$A$1:$P$1,0),FALSE)</f>
        <v>89.88</v>
      </c>
      <c r="J3496" s="82">
        <f t="shared" si="163"/>
        <v>477.17291999999998</v>
      </c>
      <c r="K3496" s="39">
        <f>VLOOKUP('Cover page'!$B$6,Currecny_M!$A$1:$P$10,MATCH(Database!C3496,Currecny_M!$A$1:$P$1,0),FALSE)</f>
        <v>1</v>
      </c>
      <c r="L3496" s="82">
        <f t="shared" si="164"/>
        <v>477.17291999999998</v>
      </c>
      <c r="M3496" s="82">
        <f>((E3496/$F$1)*VLOOKUP(N3496,Currecny_M!$A$1:$P$10,MATCH(Database!C3496,Currecny_M!$A$1:$P$1,0),FALSE))/VLOOKUP('Cover page'!$B$6,Currecny_M!$A$1:$P$10,MATCH(Database!C3496,Currecny_M!$A$1:$P$1,0),FALSE)</f>
        <v>477.17291999999998</v>
      </c>
      <c r="N3496" s="6" t="str">
        <f>VLOOKUP(B3496,Master!$A$2:$C$11,3,FALSE)</f>
        <v>Euro</v>
      </c>
      <c r="O3496" s="6" t="str">
        <f>VLOOKUP(B3496,Master!$A$2:$C$11,2,FALSE)</f>
        <v>Europe</v>
      </c>
      <c r="Q3496" s="39" t="str">
        <f>VLOOKUP(D3496,GL_Master!$A$1:$D$80,2,FALSE)</f>
        <v>BS</v>
      </c>
      <c r="R3496" s="39" t="str">
        <f>VLOOKUP(D3496,GL_Master!$A$1:$D$80,3,FALSE)</f>
        <v>Gross Block</v>
      </c>
      <c r="S3496" s="39" t="str">
        <f>VLOOKUP(D3496,GL_Master!$A$1:$D$80,4,FALSE)</f>
        <v>Tangible Fixed assets</v>
      </c>
    </row>
    <row r="3497" spans="1:19" x14ac:dyDescent="0.25">
      <c r="A3497" s="39" t="s">
        <v>262</v>
      </c>
      <c r="B3497" s="39" t="s">
        <v>239</v>
      </c>
      <c r="C3497" s="7">
        <v>44166</v>
      </c>
      <c r="D3497" s="39" t="s">
        <v>67</v>
      </c>
      <c r="E3497" s="39">
        <v>2075</v>
      </c>
      <c r="F3497" s="82">
        <f t="shared" si="162"/>
        <v>2.0750000000000002</v>
      </c>
      <c r="G3497" s="39">
        <f>VLOOKUP(N3497,Currecny_M!$A$1:$P$10,2,FALSE)</f>
        <v>83</v>
      </c>
      <c r="H3497" s="39">
        <f>MATCH(C3497,Currecny_M!$A$1:$P$1,0)</f>
        <v>10</v>
      </c>
      <c r="I3497" s="39">
        <f>VLOOKUP(N3497,Currecny_M!$A$1:$P$10,MATCH(Database!C3497,Currecny_M!$A$1:$P$1,0),FALSE)</f>
        <v>89.88</v>
      </c>
      <c r="J3497" s="82">
        <f t="shared" si="163"/>
        <v>186.501</v>
      </c>
      <c r="K3497" s="39">
        <f>VLOOKUP('Cover page'!$B$6,Currecny_M!$A$1:$P$10,MATCH(Database!C3497,Currecny_M!$A$1:$P$1,0),FALSE)</f>
        <v>1</v>
      </c>
      <c r="L3497" s="82">
        <f t="shared" si="164"/>
        <v>186.501</v>
      </c>
      <c r="M3497" s="82">
        <f>((E3497/$F$1)*VLOOKUP(N3497,Currecny_M!$A$1:$P$10,MATCH(Database!C3497,Currecny_M!$A$1:$P$1,0),FALSE))/VLOOKUP('Cover page'!$B$6,Currecny_M!$A$1:$P$10,MATCH(Database!C3497,Currecny_M!$A$1:$P$1,0),FALSE)</f>
        <v>186.501</v>
      </c>
      <c r="N3497" s="6" t="str">
        <f>VLOOKUP(B3497,Master!$A$2:$C$11,3,FALSE)</f>
        <v>Euro</v>
      </c>
      <c r="O3497" s="6" t="str">
        <f>VLOOKUP(B3497,Master!$A$2:$C$11,2,FALSE)</f>
        <v>Europe</v>
      </c>
      <c r="Q3497" s="39" t="str">
        <f>VLOOKUP(D3497,GL_Master!$A$1:$D$80,2,FALSE)</f>
        <v>BS</v>
      </c>
      <c r="R3497" s="39" t="str">
        <f>VLOOKUP(D3497,GL_Master!$A$1:$D$80,3,FALSE)</f>
        <v>Gross Block</v>
      </c>
      <c r="S3497" s="39" t="str">
        <f>VLOOKUP(D3497,GL_Master!$A$1:$D$80,4,FALSE)</f>
        <v>Tangible Fixed assets</v>
      </c>
    </row>
    <row r="3498" spans="1:19" x14ac:dyDescent="0.25">
      <c r="A3498" s="39" t="s">
        <v>262</v>
      </c>
      <c r="B3498" s="39" t="s">
        <v>239</v>
      </c>
      <c r="C3498" s="7">
        <v>44166</v>
      </c>
      <c r="D3498" s="39" t="s">
        <v>68</v>
      </c>
      <c r="E3498" s="39">
        <v>-1729</v>
      </c>
      <c r="F3498" s="82">
        <f t="shared" si="162"/>
        <v>-1.7290000000000001</v>
      </c>
      <c r="G3498" s="39">
        <f>VLOOKUP(N3498,Currecny_M!$A$1:$P$10,2,FALSE)</f>
        <v>83</v>
      </c>
      <c r="H3498" s="39">
        <f>MATCH(C3498,Currecny_M!$A$1:$P$1,0)</f>
        <v>10</v>
      </c>
      <c r="I3498" s="39">
        <f>VLOOKUP(N3498,Currecny_M!$A$1:$P$10,MATCH(Database!C3498,Currecny_M!$A$1:$P$1,0),FALSE)</f>
        <v>89.88</v>
      </c>
      <c r="J3498" s="82">
        <f t="shared" si="163"/>
        <v>-155.40252000000001</v>
      </c>
      <c r="K3498" s="39">
        <f>VLOOKUP('Cover page'!$B$6,Currecny_M!$A$1:$P$10,MATCH(Database!C3498,Currecny_M!$A$1:$P$1,0),FALSE)</f>
        <v>1</v>
      </c>
      <c r="L3498" s="82">
        <f t="shared" si="164"/>
        <v>-155.40252000000001</v>
      </c>
      <c r="M3498" s="82">
        <f>((E3498/$F$1)*VLOOKUP(N3498,Currecny_M!$A$1:$P$10,MATCH(Database!C3498,Currecny_M!$A$1:$P$1,0),FALSE))/VLOOKUP('Cover page'!$B$6,Currecny_M!$A$1:$P$10,MATCH(Database!C3498,Currecny_M!$A$1:$P$1,0),FALSE)</f>
        <v>-155.40252000000001</v>
      </c>
      <c r="N3498" s="6" t="str">
        <f>VLOOKUP(B3498,Master!$A$2:$C$11,3,FALSE)</f>
        <v>Euro</v>
      </c>
      <c r="O3498" s="6" t="str">
        <f>VLOOKUP(B3498,Master!$A$2:$C$11,2,FALSE)</f>
        <v>Europe</v>
      </c>
      <c r="Q3498" s="39" t="str">
        <f>VLOOKUP(D3498,GL_Master!$A$1:$D$80,2,FALSE)</f>
        <v>BS</v>
      </c>
      <c r="R3498" s="39" t="str">
        <f>VLOOKUP(D3498,GL_Master!$A$1:$D$80,3,FALSE)</f>
        <v>Accumulated Depreciation</v>
      </c>
      <c r="S3498" s="39" t="str">
        <f>VLOOKUP(D3498,GL_Master!$A$1:$D$80,4,FALSE)</f>
        <v>Accumulated Depreciation</v>
      </c>
    </row>
    <row r="3499" spans="1:19" x14ac:dyDescent="0.25">
      <c r="A3499" s="39" t="s">
        <v>262</v>
      </c>
      <c r="B3499" s="39" t="s">
        <v>239</v>
      </c>
      <c r="C3499" s="7">
        <v>44166</v>
      </c>
      <c r="D3499" s="39" t="s">
        <v>69</v>
      </c>
      <c r="E3499" s="39">
        <v>3466</v>
      </c>
      <c r="F3499" s="82">
        <f t="shared" si="162"/>
        <v>3.4660000000000002</v>
      </c>
      <c r="G3499" s="39">
        <f>VLOOKUP(N3499,Currecny_M!$A$1:$P$10,2,FALSE)</f>
        <v>83</v>
      </c>
      <c r="H3499" s="39">
        <f>MATCH(C3499,Currecny_M!$A$1:$P$1,0)</f>
        <v>10</v>
      </c>
      <c r="I3499" s="39">
        <f>VLOOKUP(N3499,Currecny_M!$A$1:$P$10,MATCH(Database!C3499,Currecny_M!$A$1:$P$1,0),FALSE)</f>
        <v>89.88</v>
      </c>
      <c r="J3499" s="82">
        <f t="shared" si="163"/>
        <v>311.52408000000003</v>
      </c>
      <c r="K3499" s="39">
        <f>VLOOKUP('Cover page'!$B$6,Currecny_M!$A$1:$P$10,MATCH(Database!C3499,Currecny_M!$A$1:$P$1,0),FALSE)</f>
        <v>1</v>
      </c>
      <c r="L3499" s="82">
        <f t="shared" si="164"/>
        <v>311.52408000000003</v>
      </c>
      <c r="M3499" s="82">
        <f>((E3499/$F$1)*VLOOKUP(N3499,Currecny_M!$A$1:$P$10,MATCH(Database!C3499,Currecny_M!$A$1:$P$1,0),FALSE))/VLOOKUP('Cover page'!$B$6,Currecny_M!$A$1:$P$10,MATCH(Database!C3499,Currecny_M!$A$1:$P$1,0),FALSE)</f>
        <v>311.52408000000003</v>
      </c>
      <c r="N3499" s="6" t="str">
        <f>VLOOKUP(B3499,Master!$A$2:$C$11,3,FALSE)</f>
        <v>Euro</v>
      </c>
      <c r="O3499" s="6" t="str">
        <f>VLOOKUP(B3499,Master!$A$2:$C$11,2,FALSE)</f>
        <v>Europe</v>
      </c>
      <c r="Q3499" s="39" t="str">
        <f>VLOOKUP(D3499,GL_Master!$A$1:$D$80,2,FALSE)</f>
        <v>BS</v>
      </c>
      <c r="R3499" s="39" t="str">
        <f>VLOOKUP(D3499,GL_Master!$A$1:$D$80,3,FALSE)</f>
        <v>Gross Block</v>
      </c>
      <c r="S3499" s="39" t="str">
        <f>VLOOKUP(D3499,GL_Master!$A$1:$D$80,4,FALSE)</f>
        <v>Tangible Fixed assets</v>
      </c>
    </row>
    <row r="3500" spans="1:19" x14ac:dyDescent="0.25">
      <c r="A3500" s="39" t="s">
        <v>262</v>
      </c>
      <c r="B3500" s="39" t="s">
        <v>239</v>
      </c>
      <c r="C3500" s="7">
        <v>44166</v>
      </c>
      <c r="D3500" s="39" t="s">
        <v>70</v>
      </c>
      <c r="E3500" s="39">
        <v>-128</v>
      </c>
      <c r="F3500" s="82">
        <f t="shared" si="162"/>
        <v>-0.128</v>
      </c>
      <c r="G3500" s="39">
        <f>VLOOKUP(N3500,Currecny_M!$A$1:$P$10,2,FALSE)</f>
        <v>83</v>
      </c>
      <c r="H3500" s="39">
        <f>MATCH(C3500,Currecny_M!$A$1:$P$1,0)</f>
        <v>10</v>
      </c>
      <c r="I3500" s="39">
        <f>VLOOKUP(N3500,Currecny_M!$A$1:$P$10,MATCH(Database!C3500,Currecny_M!$A$1:$P$1,0),FALSE)</f>
        <v>89.88</v>
      </c>
      <c r="J3500" s="82">
        <f t="shared" si="163"/>
        <v>-11.50464</v>
      </c>
      <c r="K3500" s="39">
        <f>VLOOKUP('Cover page'!$B$6,Currecny_M!$A$1:$P$10,MATCH(Database!C3500,Currecny_M!$A$1:$P$1,0),FALSE)</f>
        <v>1</v>
      </c>
      <c r="L3500" s="82">
        <f t="shared" si="164"/>
        <v>-11.50464</v>
      </c>
      <c r="M3500" s="82">
        <f>((E3500/$F$1)*VLOOKUP(N3500,Currecny_M!$A$1:$P$10,MATCH(Database!C3500,Currecny_M!$A$1:$P$1,0),FALSE))/VLOOKUP('Cover page'!$B$6,Currecny_M!$A$1:$P$10,MATCH(Database!C3500,Currecny_M!$A$1:$P$1,0),FALSE)</f>
        <v>-11.50464</v>
      </c>
      <c r="N3500" s="6" t="str">
        <f>VLOOKUP(B3500,Master!$A$2:$C$11,3,FALSE)</f>
        <v>Euro</v>
      </c>
      <c r="O3500" s="6" t="str">
        <f>VLOOKUP(B3500,Master!$A$2:$C$11,2,FALSE)</f>
        <v>Europe</v>
      </c>
      <c r="Q3500" s="39" t="str">
        <f>VLOOKUP(D3500,GL_Master!$A$1:$D$80,2,FALSE)</f>
        <v>BS</v>
      </c>
      <c r="R3500" s="39" t="str">
        <f>VLOOKUP(D3500,GL_Master!$A$1:$D$80,3,FALSE)</f>
        <v>Accumulated Depreciation</v>
      </c>
      <c r="S3500" s="39" t="str">
        <f>VLOOKUP(D3500,GL_Master!$A$1:$D$80,4,FALSE)</f>
        <v>Accumulated Depreciation</v>
      </c>
    </row>
    <row r="3501" spans="1:19" x14ac:dyDescent="0.25">
      <c r="A3501" s="39" t="s">
        <v>262</v>
      </c>
      <c r="B3501" s="39" t="s">
        <v>239</v>
      </c>
      <c r="C3501" s="7">
        <v>44166</v>
      </c>
      <c r="D3501" s="39" t="s">
        <v>71</v>
      </c>
      <c r="E3501" s="39">
        <v>6461</v>
      </c>
      <c r="F3501" s="82">
        <f t="shared" si="162"/>
        <v>6.4610000000000003</v>
      </c>
      <c r="G3501" s="39">
        <f>VLOOKUP(N3501,Currecny_M!$A$1:$P$10,2,FALSE)</f>
        <v>83</v>
      </c>
      <c r="H3501" s="39">
        <f>MATCH(C3501,Currecny_M!$A$1:$P$1,0)</f>
        <v>10</v>
      </c>
      <c r="I3501" s="39">
        <f>VLOOKUP(N3501,Currecny_M!$A$1:$P$10,MATCH(Database!C3501,Currecny_M!$A$1:$P$1,0),FALSE)</f>
        <v>89.88</v>
      </c>
      <c r="J3501" s="82">
        <f t="shared" si="163"/>
        <v>580.71468000000004</v>
      </c>
      <c r="K3501" s="39">
        <f>VLOOKUP('Cover page'!$B$6,Currecny_M!$A$1:$P$10,MATCH(Database!C3501,Currecny_M!$A$1:$P$1,0),FALSE)</f>
        <v>1</v>
      </c>
      <c r="L3501" s="82">
        <f t="shared" si="164"/>
        <v>580.71468000000004</v>
      </c>
      <c r="M3501" s="82">
        <f>((E3501/$F$1)*VLOOKUP(N3501,Currecny_M!$A$1:$P$10,MATCH(Database!C3501,Currecny_M!$A$1:$P$1,0),FALSE))/VLOOKUP('Cover page'!$B$6,Currecny_M!$A$1:$P$10,MATCH(Database!C3501,Currecny_M!$A$1:$P$1,0),FALSE)</f>
        <v>580.71468000000004</v>
      </c>
      <c r="N3501" s="6" t="str">
        <f>VLOOKUP(B3501,Master!$A$2:$C$11,3,FALSE)</f>
        <v>Euro</v>
      </c>
      <c r="O3501" s="6" t="str">
        <f>VLOOKUP(B3501,Master!$A$2:$C$11,2,FALSE)</f>
        <v>Europe</v>
      </c>
      <c r="Q3501" s="39" t="str">
        <f>VLOOKUP(D3501,GL_Master!$A$1:$D$80,2,FALSE)</f>
        <v>BS</v>
      </c>
      <c r="R3501" s="39" t="str">
        <f>VLOOKUP(D3501,GL_Master!$A$1:$D$80,3,FALSE)</f>
        <v>Gross Block</v>
      </c>
      <c r="S3501" s="39" t="str">
        <f>VLOOKUP(D3501,GL_Master!$A$1:$D$80,4,FALSE)</f>
        <v>Tangible Fixed assets</v>
      </c>
    </row>
    <row r="3502" spans="1:19" x14ac:dyDescent="0.25">
      <c r="A3502" s="39" t="s">
        <v>262</v>
      </c>
      <c r="B3502" s="39" t="s">
        <v>239</v>
      </c>
      <c r="C3502" s="7">
        <v>44166</v>
      </c>
      <c r="D3502" s="39" t="s">
        <v>72</v>
      </c>
      <c r="E3502" s="39">
        <v>52</v>
      </c>
      <c r="F3502" s="82">
        <f t="shared" si="162"/>
        <v>5.1999999999999998E-2</v>
      </c>
      <c r="G3502" s="39">
        <f>VLOOKUP(N3502,Currecny_M!$A$1:$P$10,2,FALSE)</f>
        <v>83</v>
      </c>
      <c r="H3502" s="39">
        <f>MATCH(C3502,Currecny_M!$A$1:$P$1,0)</f>
        <v>10</v>
      </c>
      <c r="I3502" s="39">
        <f>VLOOKUP(N3502,Currecny_M!$A$1:$P$10,MATCH(Database!C3502,Currecny_M!$A$1:$P$1,0),FALSE)</f>
        <v>89.88</v>
      </c>
      <c r="J3502" s="82">
        <f t="shared" si="163"/>
        <v>4.6737599999999997</v>
      </c>
      <c r="K3502" s="39">
        <f>VLOOKUP('Cover page'!$B$6,Currecny_M!$A$1:$P$10,MATCH(Database!C3502,Currecny_M!$A$1:$P$1,0),FALSE)</f>
        <v>1</v>
      </c>
      <c r="L3502" s="82">
        <f t="shared" si="164"/>
        <v>4.6737599999999997</v>
      </c>
      <c r="M3502" s="82">
        <f>((E3502/$F$1)*VLOOKUP(N3502,Currecny_M!$A$1:$P$10,MATCH(Database!C3502,Currecny_M!$A$1:$P$1,0),FALSE))/VLOOKUP('Cover page'!$B$6,Currecny_M!$A$1:$P$10,MATCH(Database!C3502,Currecny_M!$A$1:$P$1,0),FALSE)</f>
        <v>4.6737599999999997</v>
      </c>
      <c r="N3502" s="6" t="str">
        <f>VLOOKUP(B3502,Master!$A$2:$C$11,3,FALSE)</f>
        <v>Euro</v>
      </c>
      <c r="O3502" s="6" t="str">
        <f>VLOOKUP(B3502,Master!$A$2:$C$11,2,FALSE)</f>
        <v>Europe</v>
      </c>
      <c r="Q3502" s="39" t="str">
        <f>VLOOKUP(D3502,GL_Master!$A$1:$D$80,2,FALSE)</f>
        <v>BS</v>
      </c>
      <c r="R3502" s="39" t="str">
        <f>VLOOKUP(D3502,GL_Master!$A$1:$D$80,3,FALSE)</f>
        <v>Gross Block</v>
      </c>
      <c r="S3502" s="39" t="str">
        <f>VLOOKUP(D3502,GL_Master!$A$1:$D$80,4,FALSE)</f>
        <v>Tangible Fixed assets</v>
      </c>
    </row>
    <row r="3503" spans="1:19" x14ac:dyDescent="0.25">
      <c r="A3503" s="39" t="s">
        <v>262</v>
      </c>
      <c r="B3503" s="39" t="s">
        <v>239</v>
      </c>
      <c r="C3503" s="7">
        <v>44166</v>
      </c>
      <c r="D3503" s="39" t="s">
        <v>73</v>
      </c>
      <c r="E3503" s="39">
        <v>26</v>
      </c>
      <c r="F3503" s="82">
        <f t="shared" si="162"/>
        <v>2.5999999999999999E-2</v>
      </c>
      <c r="G3503" s="39">
        <f>VLOOKUP(N3503,Currecny_M!$A$1:$P$10,2,FALSE)</f>
        <v>83</v>
      </c>
      <c r="H3503" s="39">
        <f>MATCH(C3503,Currecny_M!$A$1:$P$1,0)</f>
        <v>10</v>
      </c>
      <c r="I3503" s="39">
        <f>VLOOKUP(N3503,Currecny_M!$A$1:$P$10,MATCH(Database!C3503,Currecny_M!$A$1:$P$1,0),FALSE)</f>
        <v>89.88</v>
      </c>
      <c r="J3503" s="82">
        <f t="shared" si="163"/>
        <v>2.3368799999999998</v>
      </c>
      <c r="K3503" s="39">
        <f>VLOOKUP('Cover page'!$B$6,Currecny_M!$A$1:$P$10,MATCH(Database!C3503,Currecny_M!$A$1:$P$1,0),FALSE)</f>
        <v>1</v>
      </c>
      <c r="L3503" s="82">
        <f t="shared" si="164"/>
        <v>2.3368799999999998</v>
      </c>
      <c r="M3503" s="82">
        <f>((E3503/$F$1)*VLOOKUP(N3503,Currecny_M!$A$1:$P$10,MATCH(Database!C3503,Currecny_M!$A$1:$P$1,0),FALSE))/VLOOKUP('Cover page'!$B$6,Currecny_M!$A$1:$P$10,MATCH(Database!C3503,Currecny_M!$A$1:$P$1,0),FALSE)</f>
        <v>2.3368799999999998</v>
      </c>
      <c r="N3503" s="6" t="str">
        <f>VLOOKUP(B3503,Master!$A$2:$C$11,3,FALSE)</f>
        <v>Euro</v>
      </c>
      <c r="O3503" s="6" t="str">
        <f>VLOOKUP(B3503,Master!$A$2:$C$11,2,FALSE)</f>
        <v>Europe</v>
      </c>
      <c r="Q3503" s="39" t="str">
        <f>VLOOKUP(D3503,GL_Master!$A$1:$D$80,2,FALSE)</f>
        <v>BS</v>
      </c>
      <c r="R3503" s="39" t="str">
        <f>VLOOKUP(D3503,GL_Master!$A$1:$D$80,3,FALSE)</f>
        <v>Gross Block</v>
      </c>
      <c r="S3503" s="39" t="str">
        <f>VLOOKUP(D3503,GL_Master!$A$1:$D$80,4,FALSE)</f>
        <v>Tangible Fixed assets</v>
      </c>
    </row>
    <row r="3504" spans="1:19" x14ac:dyDescent="0.25">
      <c r="A3504" s="39" t="s">
        <v>262</v>
      </c>
      <c r="B3504" s="39" t="s">
        <v>239</v>
      </c>
      <c r="C3504" s="7">
        <v>44166</v>
      </c>
      <c r="D3504" s="39" t="s">
        <v>74</v>
      </c>
      <c r="E3504" s="39">
        <v>-6142</v>
      </c>
      <c r="F3504" s="82">
        <f t="shared" si="162"/>
        <v>-6.1420000000000003</v>
      </c>
      <c r="G3504" s="39">
        <f>VLOOKUP(N3504,Currecny_M!$A$1:$P$10,2,FALSE)</f>
        <v>83</v>
      </c>
      <c r="H3504" s="39">
        <f>MATCH(C3504,Currecny_M!$A$1:$P$1,0)</f>
        <v>10</v>
      </c>
      <c r="I3504" s="39">
        <f>VLOOKUP(N3504,Currecny_M!$A$1:$P$10,MATCH(Database!C3504,Currecny_M!$A$1:$P$1,0),FALSE)</f>
        <v>89.88</v>
      </c>
      <c r="J3504" s="82">
        <f t="shared" si="163"/>
        <v>-552.04295999999999</v>
      </c>
      <c r="K3504" s="39">
        <f>VLOOKUP('Cover page'!$B$6,Currecny_M!$A$1:$P$10,MATCH(Database!C3504,Currecny_M!$A$1:$P$1,0),FALSE)</f>
        <v>1</v>
      </c>
      <c r="L3504" s="82">
        <f t="shared" si="164"/>
        <v>-552.04295999999999</v>
      </c>
      <c r="M3504" s="82">
        <f>((E3504/$F$1)*VLOOKUP(N3504,Currecny_M!$A$1:$P$10,MATCH(Database!C3504,Currecny_M!$A$1:$P$1,0),FALSE))/VLOOKUP('Cover page'!$B$6,Currecny_M!$A$1:$P$10,MATCH(Database!C3504,Currecny_M!$A$1:$P$1,0),FALSE)</f>
        <v>-552.04295999999999</v>
      </c>
      <c r="N3504" s="6" t="str">
        <f>VLOOKUP(B3504,Master!$A$2:$C$11,3,FALSE)</f>
        <v>Euro</v>
      </c>
      <c r="O3504" s="6" t="str">
        <f>VLOOKUP(B3504,Master!$A$2:$C$11,2,FALSE)</f>
        <v>Europe</v>
      </c>
      <c r="Q3504" s="39" t="str">
        <f>VLOOKUP(D3504,GL_Master!$A$1:$D$80,2,FALSE)</f>
        <v>BS</v>
      </c>
      <c r="R3504" s="39" t="str">
        <f>VLOOKUP(D3504,GL_Master!$A$1:$D$80,3,FALSE)</f>
        <v>Accumulated Depreciation</v>
      </c>
      <c r="S3504" s="39" t="str">
        <f>VLOOKUP(D3504,GL_Master!$A$1:$D$80,4,FALSE)</f>
        <v>Accumulated Depreciation</v>
      </c>
    </row>
    <row r="3505" spans="1:19" x14ac:dyDescent="0.25">
      <c r="A3505" s="39" t="s">
        <v>262</v>
      </c>
      <c r="B3505" s="39" t="s">
        <v>239</v>
      </c>
      <c r="C3505" s="7">
        <v>44166</v>
      </c>
      <c r="D3505" s="39" t="s">
        <v>21</v>
      </c>
      <c r="E3505" s="39">
        <v>516</v>
      </c>
      <c r="F3505" s="82">
        <f t="shared" si="162"/>
        <v>0.51600000000000001</v>
      </c>
      <c r="G3505" s="39">
        <f>VLOOKUP(N3505,Currecny_M!$A$1:$P$10,2,FALSE)</f>
        <v>83</v>
      </c>
      <c r="H3505" s="39">
        <f>MATCH(C3505,Currecny_M!$A$1:$P$1,0)</f>
        <v>10</v>
      </c>
      <c r="I3505" s="39">
        <f>VLOOKUP(N3505,Currecny_M!$A$1:$P$10,MATCH(Database!C3505,Currecny_M!$A$1:$P$1,0),FALSE)</f>
        <v>89.88</v>
      </c>
      <c r="J3505" s="82">
        <f t="shared" si="163"/>
        <v>46.378079999999997</v>
      </c>
      <c r="K3505" s="39">
        <f>VLOOKUP('Cover page'!$B$6,Currecny_M!$A$1:$P$10,MATCH(Database!C3505,Currecny_M!$A$1:$P$1,0),FALSE)</f>
        <v>1</v>
      </c>
      <c r="L3505" s="82">
        <f t="shared" si="164"/>
        <v>46.378079999999997</v>
      </c>
      <c r="M3505" s="82">
        <f>((E3505/$F$1)*VLOOKUP(N3505,Currecny_M!$A$1:$P$10,MATCH(Database!C3505,Currecny_M!$A$1:$P$1,0),FALSE))/VLOOKUP('Cover page'!$B$6,Currecny_M!$A$1:$P$10,MATCH(Database!C3505,Currecny_M!$A$1:$P$1,0),FALSE)</f>
        <v>46.378079999999997</v>
      </c>
      <c r="N3505" s="6" t="str">
        <f>VLOOKUP(B3505,Master!$A$2:$C$11,3,FALSE)</f>
        <v>Euro</v>
      </c>
      <c r="O3505" s="6" t="str">
        <f>VLOOKUP(B3505,Master!$A$2:$C$11,2,FALSE)</f>
        <v>Europe</v>
      </c>
      <c r="Q3505" s="39" t="str">
        <f>VLOOKUP(D3505,GL_Master!$A$1:$D$80,2,FALSE)</f>
        <v>BS</v>
      </c>
      <c r="R3505" s="39" t="str">
        <f>VLOOKUP(D3505,GL_Master!$A$1:$D$80,3,FALSE)</f>
        <v>Gross Block</v>
      </c>
      <c r="S3505" s="39" t="str">
        <f>VLOOKUP(D3505,GL_Master!$A$1:$D$80,4,FALSE)</f>
        <v>Tangible Fixed assets</v>
      </c>
    </row>
    <row r="3506" spans="1:19" x14ac:dyDescent="0.25">
      <c r="A3506" s="39" t="s">
        <v>262</v>
      </c>
      <c r="B3506" s="39" t="s">
        <v>239</v>
      </c>
      <c r="C3506" s="7">
        <v>44166</v>
      </c>
      <c r="D3506" s="39" t="s">
        <v>27</v>
      </c>
      <c r="E3506" s="39">
        <v>1117</v>
      </c>
      <c r="F3506" s="82">
        <f t="shared" si="162"/>
        <v>1.117</v>
      </c>
      <c r="G3506" s="39">
        <f>VLOOKUP(N3506,Currecny_M!$A$1:$P$10,2,FALSE)</f>
        <v>83</v>
      </c>
      <c r="H3506" s="39">
        <f>MATCH(C3506,Currecny_M!$A$1:$P$1,0)</f>
        <v>10</v>
      </c>
      <c r="I3506" s="39">
        <f>VLOOKUP(N3506,Currecny_M!$A$1:$P$10,MATCH(Database!C3506,Currecny_M!$A$1:$P$1,0),FALSE)</f>
        <v>89.88</v>
      </c>
      <c r="J3506" s="82">
        <f t="shared" si="163"/>
        <v>100.39595999999999</v>
      </c>
      <c r="K3506" s="39">
        <f>VLOOKUP('Cover page'!$B$6,Currecny_M!$A$1:$P$10,MATCH(Database!C3506,Currecny_M!$A$1:$P$1,0),FALSE)</f>
        <v>1</v>
      </c>
      <c r="L3506" s="82">
        <f t="shared" si="164"/>
        <v>100.39595999999999</v>
      </c>
      <c r="M3506" s="82">
        <f>((E3506/$F$1)*VLOOKUP(N3506,Currecny_M!$A$1:$P$10,MATCH(Database!C3506,Currecny_M!$A$1:$P$1,0),FALSE))/VLOOKUP('Cover page'!$B$6,Currecny_M!$A$1:$P$10,MATCH(Database!C3506,Currecny_M!$A$1:$P$1,0),FALSE)</f>
        <v>100.39595999999999</v>
      </c>
      <c r="N3506" s="6" t="str">
        <f>VLOOKUP(B3506,Master!$A$2:$C$11,3,FALSE)</f>
        <v>Euro</v>
      </c>
      <c r="O3506" s="6" t="str">
        <f>VLOOKUP(B3506,Master!$A$2:$C$11,2,FALSE)</f>
        <v>Europe</v>
      </c>
      <c r="Q3506" s="39" t="str">
        <f>VLOOKUP(D3506,GL_Master!$A$1:$D$80,2,FALSE)</f>
        <v>BS</v>
      </c>
      <c r="R3506" s="39" t="str">
        <f>VLOOKUP(D3506,GL_Master!$A$1:$D$80,3,FALSE)</f>
        <v>Gross Block</v>
      </c>
      <c r="S3506" s="39" t="str">
        <f>VLOOKUP(D3506,GL_Master!$A$1:$D$80,4,FALSE)</f>
        <v>Tangible Fixed assets</v>
      </c>
    </row>
    <row r="3507" spans="1:19" x14ac:dyDescent="0.25">
      <c r="A3507" s="39" t="s">
        <v>262</v>
      </c>
      <c r="B3507" s="39" t="s">
        <v>239</v>
      </c>
      <c r="C3507" s="7">
        <v>44166</v>
      </c>
      <c r="D3507" s="39" t="s">
        <v>75</v>
      </c>
      <c r="E3507" s="39">
        <v>-26</v>
      </c>
      <c r="F3507" s="82">
        <f t="shared" si="162"/>
        <v>-2.5999999999999999E-2</v>
      </c>
      <c r="G3507" s="39">
        <f>VLOOKUP(N3507,Currecny_M!$A$1:$P$10,2,FALSE)</f>
        <v>83</v>
      </c>
      <c r="H3507" s="39">
        <f>MATCH(C3507,Currecny_M!$A$1:$P$1,0)</f>
        <v>10</v>
      </c>
      <c r="I3507" s="39">
        <f>VLOOKUP(N3507,Currecny_M!$A$1:$P$10,MATCH(Database!C3507,Currecny_M!$A$1:$P$1,0),FALSE)</f>
        <v>89.88</v>
      </c>
      <c r="J3507" s="82">
        <f t="shared" si="163"/>
        <v>-2.3368799999999998</v>
      </c>
      <c r="K3507" s="39">
        <f>VLOOKUP('Cover page'!$B$6,Currecny_M!$A$1:$P$10,MATCH(Database!C3507,Currecny_M!$A$1:$P$1,0),FALSE)</f>
        <v>1</v>
      </c>
      <c r="L3507" s="82">
        <f t="shared" si="164"/>
        <v>-2.3368799999999998</v>
      </c>
      <c r="M3507" s="82">
        <f>((E3507/$F$1)*VLOOKUP(N3507,Currecny_M!$A$1:$P$10,MATCH(Database!C3507,Currecny_M!$A$1:$P$1,0),FALSE))/VLOOKUP('Cover page'!$B$6,Currecny_M!$A$1:$P$10,MATCH(Database!C3507,Currecny_M!$A$1:$P$1,0),FALSE)</f>
        <v>-2.3368799999999998</v>
      </c>
      <c r="N3507" s="6" t="str">
        <f>VLOOKUP(B3507,Master!$A$2:$C$11,3,FALSE)</f>
        <v>Euro</v>
      </c>
      <c r="O3507" s="6" t="str">
        <f>VLOOKUP(B3507,Master!$A$2:$C$11,2,FALSE)</f>
        <v>Europe</v>
      </c>
      <c r="Q3507" s="39" t="str">
        <f>VLOOKUP(D3507,GL_Master!$A$1:$D$80,2,FALSE)</f>
        <v>BS</v>
      </c>
      <c r="R3507" s="39" t="str">
        <f>VLOOKUP(D3507,GL_Master!$A$1:$D$80,3,FALSE)</f>
        <v>Gross Block</v>
      </c>
      <c r="S3507" s="39" t="str">
        <f>VLOOKUP(D3507,GL_Master!$A$1:$D$80,4,FALSE)</f>
        <v>Tangible Fixed assets</v>
      </c>
    </row>
    <row r="3508" spans="1:19" x14ac:dyDescent="0.25">
      <c r="A3508" s="39" t="s">
        <v>262</v>
      </c>
      <c r="B3508" s="39" t="s">
        <v>239</v>
      </c>
      <c r="C3508" s="7">
        <v>44166</v>
      </c>
      <c r="D3508" s="39" t="s">
        <v>76</v>
      </c>
      <c r="E3508" s="39">
        <v>614</v>
      </c>
      <c r="F3508" s="82">
        <f t="shared" si="162"/>
        <v>0.61399999999999999</v>
      </c>
      <c r="G3508" s="39">
        <f>VLOOKUP(N3508,Currecny_M!$A$1:$P$10,2,FALSE)</f>
        <v>83</v>
      </c>
      <c r="H3508" s="39">
        <f>MATCH(C3508,Currecny_M!$A$1:$P$1,0)</f>
        <v>10</v>
      </c>
      <c r="I3508" s="39">
        <f>VLOOKUP(N3508,Currecny_M!$A$1:$P$10,MATCH(Database!C3508,Currecny_M!$A$1:$P$1,0),FALSE)</f>
        <v>89.88</v>
      </c>
      <c r="J3508" s="82">
        <f t="shared" si="163"/>
        <v>55.186319999999995</v>
      </c>
      <c r="K3508" s="39">
        <f>VLOOKUP('Cover page'!$B$6,Currecny_M!$A$1:$P$10,MATCH(Database!C3508,Currecny_M!$A$1:$P$1,0),FALSE)</f>
        <v>1</v>
      </c>
      <c r="L3508" s="82">
        <f t="shared" si="164"/>
        <v>55.186319999999995</v>
      </c>
      <c r="M3508" s="82">
        <f>((E3508/$F$1)*VLOOKUP(N3508,Currecny_M!$A$1:$P$10,MATCH(Database!C3508,Currecny_M!$A$1:$P$1,0),FALSE))/VLOOKUP('Cover page'!$B$6,Currecny_M!$A$1:$P$10,MATCH(Database!C3508,Currecny_M!$A$1:$P$1,0),FALSE)</f>
        <v>55.186319999999995</v>
      </c>
      <c r="N3508" s="6" t="str">
        <f>VLOOKUP(B3508,Master!$A$2:$C$11,3,FALSE)</f>
        <v>Euro</v>
      </c>
      <c r="O3508" s="6" t="str">
        <f>VLOOKUP(B3508,Master!$A$2:$C$11,2,FALSE)</f>
        <v>Europe</v>
      </c>
      <c r="Q3508" s="39" t="str">
        <f>VLOOKUP(D3508,GL_Master!$A$1:$D$80,2,FALSE)</f>
        <v>BS</v>
      </c>
      <c r="R3508" s="39" t="str">
        <f>VLOOKUP(D3508,GL_Master!$A$1:$D$80,3,FALSE)</f>
        <v>Inventories</v>
      </c>
      <c r="S3508" s="39" t="str">
        <f>VLOOKUP(D3508,GL_Master!$A$1:$D$80,4,FALSE)</f>
        <v>Inventory</v>
      </c>
    </row>
    <row r="3509" spans="1:19" x14ac:dyDescent="0.25">
      <c r="A3509" s="39" t="s">
        <v>262</v>
      </c>
      <c r="B3509" s="39" t="s">
        <v>239</v>
      </c>
      <c r="C3509" s="7">
        <v>44166</v>
      </c>
      <c r="D3509" s="39" t="s">
        <v>77</v>
      </c>
      <c r="E3509" s="39">
        <v>1548</v>
      </c>
      <c r="F3509" s="82">
        <f t="shared" si="162"/>
        <v>1.548</v>
      </c>
      <c r="G3509" s="39">
        <f>VLOOKUP(N3509,Currecny_M!$A$1:$P$10,2,FALSE)</f>
        <v>83</v>
      </c>
      <c r="H3509" s="39">
        <f>MATCH(C3509,Currecny_M!$A$1:$P$1,0)</f>
        <v>10</v>
      </c>
      <c r="I3509" s="39">
        <f>VLOOKUP(N3509,Currecny_M!$A$1:$P$10,MATCH(Database!C3509,Currecny_M!$A$1:$P$1,0),FALSE)</f>
        <v>89.88</v>
      </c>
      <c r="J3509" s="82">
        <f t="shared" si="163"/>
        <v>139.13424000000001</v>
      </c>
      <c r="K3509" s="39">
        <f>VLOOKUP('Cover page'!$B$6,Currecny_M!$A$1:$P$10,MATCH(Database!C3509,Currecny_M!$A$1:$P$1,0),FALSE)</f>
        <v>1</v>
      </c>
      <c r="L3509" s="82">
        <f t="shared" si="164"/>
        <v>139.13424000000001</v>
      </c>
      <c r="M3509" s="82">
        <f>((E3509/$F$1)*VLOOKUP(N3509,Currecny_M!$A$1:$P$10,MATCH(Database!C3509,Currecny_M!$A$1:$P$1,0),FALSE))/VLOOKUP('Cover page'!$B$6,Currecny_M!$A$1:$P$10,MATCH(Database!C3509,Currecny_M!$A$1:$P$1,0),FALSE)</f>
        <v>139.13424000000001</v>
      </c>
      <c r="N3509" s="6" t="str">
        <f>VLOOKUP(B3509,Master!$A$2:$C$11,3,FALSE)</f>
        <v>Euro</v>
      </c>
      <c r="O3509" s="6" t="str">
        <f>VLOOKUP(B3509,Master!$A$2:$C$11,2,FALSE)</f>
        <v>Europe</v>
      </c>
      <c r="Q3509" s="39" t="str">
        <f>VLOOKUP(D3509,GL_Master!$A$1:$D$80,2,FALSE)</f>
        <v>BS</v>
      </c>
      <c r="R3509" s="39" t="str">
        <f>VLOOKUP(D3509,GL_Master!$A$1:$D$80,3,FALSE)</f>
        <v>Inventories</v>
      </c>
      <c r="S3509" s="39" t="str">
        <f>VLOOKUP(D3509,GL_Master!$A$1:$D$80,4,FALSE)</f>
        <v>Inventory</v>
      </c>
    </row>
    <row r="3510" spans="1:19" x14ac:dyDescent="0.25">
      <c r="A3510" s="39" t="s">
        <v>262</v>
      </c>
      <c r="B3510" s="39" t="s">
        <v>239</v>
      </c>
      <c r="C3510" s="7">
        <v>44166</v>
      </c>
      <c r="D3510" s="39" t="s">
        <v>2</v>
      </c>
      <c r="E3510" s="39">
        <v>167387</v>
      </c>
      <c r="F3510" s="82">
        <f t="shared" si="162"/>
        <v>167.387</v>
      </c>
      <c r="G3510" s="39">
        <f>VLOOKUP(N3510,Currecny_M!$A$1:$P$10,2,FALSE)</f>
        <v>83</v>
      </c>
      <c r="H3510" s="39">
        <f>MATCH(C3510,Currecny_M!$A$1:$P$1,0)</f>
        <v>10</v>
      </c>
      <c r="I3510" s="39">
        <f>VLOOKUP(N3510,Currecny_M!$A$1:$P$10,MATCH(Database!C3510,Currecny_M!$A$1:$P$1,0),FALSE)</f>
        <v>89.88</v>
      </c>
      <c r="J3510" s="82">
        <f t="shared" si="163"/>
        <v>15044.743559999999</v>
      </c>
      <c r="K3510" s="39">
        <f>VLOOKUP('Cover page'!$B$6,Currecny_M!$A$1:$P$10,MATCH(Database!C3510,Currecny_M!$A$1:$P$1,0),FALSE)</f>
        <v>1</v>
      </c>
      <c r="L3510" s="82">
        <f t="shared" si="164"/>
        <v>15044.743559999999</v>
      </c>
      <c r="M3510" s="82">
        <f>((E3510/$F$1)*VLOOKUP(N3510,Currecny_M!$A$1:$P$10,MATCH(Database!C3510,Currecny_M!$A$1:$P$1,0),FALSE))/VLOOKUP('Cover page'!$B$6,Currecny_M!$A$1:$P$10,MATCH(Database!C3510,Currecny_M!$A$1:$P$1,0),FALSE)</f>
        <v>15044.743559999999</v>
      </c>
      <c r="N3510" s="6" t="str">
        <f>VLOOKUP(B3510,Master!$A$2:$C$11,3,FALSE)</f>
        <v>Euro</v>
      </c>
      <c r="O3510" s="6" t="str">
        <f>VLOOKUP(B3510,Master!$A$2:$C$11,2,FALSE)</f>
        <v>Europe</v>
      </c>
      <c r="Q3510" s="39" t="str">
        <f>VLOOKUP(D3510,GL_Master!$A$1:$D$80,2,FALSE)</f>
        <v>BS</v>
      </c>
      <c r="R3510" s="39" t="str">
        <f>VLOOKUP(D3510,GL_Master!$A$1:$D$80,3,FALSE)</f>
        <v>Trade receivables</v>
      </c>
      <c r="S3510" s="39" t="str">
        <f>VLOOKUP(D3510,GL_Master!$A$1:$D$80,4,FALSE)</f>
        <v>Unsecured, considered good</v>
      </c>
    </row>
    <row r="3511" spans="1:19" x14ac:dyDescent="0.25">
      <c r="A3511" s="39" t="s">
        <v>262</v>
      </c>
      <c r="B3511" s="39" t="s">
        <v>239</v>
      </c>
      <c r="C3511" s="7">
        <v>44166</v>
      </c>
      <c r="D3511" s="39" t="s">
        <v>78</v>
      </c>
      <c r="E3511" s="39">
        <v>25</v>
      </c>
      <c r="F3511" s="82">
        <f t="shared" si="162"/>
        <v>2.5000000000000001E-2</v>
      </c>
      <c r="G3511" s="39">
        <f>VLOOKUP(N3511,Currecny_M!$A$1:$P$10,2,FALSE)</f>
        <v>83</v>
      </c>
      <c r="H3511" s="39">
        <f>MATCH(C3511,Currecny_M!$A$1:$P$1,0)</f>
        <v>10</v>
      </c>
      <c r="I3511" s="39">
        <f>VLOOKUP(N3511,Currecny_M!$A$1:$P$10,MATCH(Database!C3511,Currecny_M!$A$1:$P$1,0),FALSE)</f>
        <v>89.88</v>
      </c>
      <c r="J3511" s="82">
        <f t="shared" si="163"/>
        <v>2.2469999999999999</v>
      </c>
      <c r="K3511" s="39">
        <f>VLOOKUP('Cover page'!$B$6,Currecny_M!$A$1:$P$10,MATCH(Database!C3511,Currecny_M!$A$1:$P$1,0),FALSE)</f>
        <v>1</v>
      </c>
      <c r="L3511" s="82">
        <f t="shared" si="164"/>
        <v>2.2469999999999999</v>
      </c>
      <c r="M3511" s="82">
        <f>((E3511/$F$1)*VLOOKUP(N3511,Currecny_M!$A$1:$P$10,MATCH(Database!C3511,Currecny_M!$A$1:$P$1,0),FALSE))/VLOOKUP('Cover page'!$B$6,Currecny_M!$A$1:$P$10,MATCH(Database!C3511,Currecny_M!$A$1:$P$1,0),FALSE)</f>
        <v>2.2469999999999999</v>
      </c>
      <c r="N3511" s="6" t="str">
        <f>VLOOKUP(B3511,Master!$A$2:$C$11,3,FALSE)</f>
        <v>Euro</v>
      </c>
      <c r="O3511" s="6" t="str">
        <f>VLOOKUP(B3511,Master!$A$2:$C$11,2,FALSE)</f>
        <v>Europe</v>
      </c>
      <c r="Q3511" s="39" t="str">
        <f>VLOOKUP(D3511,GL_Master!$A$1:$D$80,2,FALSE)</f>
        <v>BS</v>
      </c>
      <c r="R3511" s="39" t="str">
        <f>VLOOKUP(D3511,GL_Master!$A$1:$D$80,3,FALSE)</f>
        <v>Cash &amp; Bank Balances</v>
      </c>
      <c r="S3511" s="39" t="str">
        <f>VLOOKUP(D3511,GL_Master!$A$1:$D$80,4,FALSE)</f>
        <v>Cash In hand</v>
      </c>
    </row>
    <row r="3512" spans="1:19" x14ac:dyDescent="0.25">
      <c r="A3512" s="39" t="s">
        <v>262</v>
      </c>
      <c r="B3512" s="39" t="s">
        <v>239</v>
      </c>
      <c r="C3512" s="7">
        <v>44166</v>
      </c>
      <c r="D3512" s="39" t="s">
        <v>79</v>
      </c>
      <c r="E3512" s="39">
        <v>-6446</v>
      </c>
      <c r="F3512" s="82">
        <f t="shared" si="162"/>
        <v>-6.4459999999999997</v>
      </c>
      <c r="G3512" s="39">
        <f>VLOOKUP(N3512,Currecny_M!$A$1:$P$10,2,FALSE)</f>
        <v>83</v>
      </c>
      <c r="H3512" s="39">
        <f>MATCH(C3512,Currecny_M!$A$1:$P$1,0)</f>
        <v>10</v>
      </c>
      <c r="I3512" s="39">
        <f>VLOOKUP(N3512,Currecny_M!$A$1:$P$10,MATCH(Database!C3512,Currecny_M!$A$1:$P$1,0),FALSE)</f>
        <v>89.88</v>
      </c>
      <c r="J3512" s="82">
        <f t="shared" si="163"/>
        <v>-579.36647999999991</v>
      </c>
      <c r="K3512" s="39">
        <f>VLOOKUP('Cover page'!$B$6,Currecny_M!$A$1:$P$10,MATCH(Database!C3512,Currecny_M!$A$1:$P$1,0),FALSE)</f>
        <v>1</v>
      </c>
      <c r="L3512" s="82">
        <f t="shared" si="164"/>
        <v>-579.36647999999991</v>
      </c>
      <c r="M3512" s="82">
        <f>((E3512/$F$1)*VLOOKUP(N3512,Currecny_M!$A$1:$P$10,MATCH(Database!C3512,Currecny_M!$A$1:$P$1,0),FALSE))/VLOOKUP('Cover page'!$B$6,Currecny_M!$A$1:$P$10,MATCH(Database!C3512,Currecny_M!$A$1:$P$1,0),FALSE)</f>
        <v>-579.36647999999991</v>
      </c>
      <c r="N3512" s="6" t="str">
        <f>VLOOKUP(B3512,Master!$A$2:$C$11,3,FALSE)</f>
        <v>Euro</v>
      </c>
      <c r="O3512" s="6" t="str">
        <f>VLOOKUP(B3512,Master!$A$2:$C$11,2,FALSE)</f>
        <v>Europe</v>
      </c>
      <c r="Q3512" s="39" t="str">
        <f>VLOOKUP(D3512,GL_Master!$A$1:$D$80,2,FALSE)</f>
        <v>BS</v>
      </c>
      <c r="R3512" s="39" t="str">
        <f>VLOOKUP(D3512,GL_Master!$A$1:$D$80,3,FALSE)</f>
        <v>Loan Fund</v>
      </c>
      <c r="S3512" s="39" t="str">
        <f>VLOOKUP(D3512,GL_Master!$A$1:$D$80,4,FALSE)</f>
        <v>Term Loan</v>
      </c>
    </row>
    <row r="3513" spans="1:19" x14ac:dyDescent="0.25">
      <c r="A3513" s="39" t="s">
        <v>262</v>
      </c>
      <c r="B3513" s="39" t="s">
        <v>239</v>
      </c>
      <c r="C3513" s="7">
        <v>44166</v>
      </c>
      <c r="D3513" s="39" t="s">
        <v>80</v>
      </c>
      <c r="E3513" s="39">
        <v>186</v>
      </c>
      <c r="F3513" s="82">
        <f t="shared" si="162"/>
        <v>0.186</v>
      </c>
      <c r="G3513" s="39">
        <f>VLOOKUP(N3513,Currecny_M!$A$1:$P$10,2,FALSE)</f>
        <v>83</v>
      </c>
      <c r="H3513" s="39">
        <f>MATCH(C3513,Currecny_M!$A$1:$P$1,0)</f>
        <v>10</v>
      </c>
      <c r="I3513" s="39">
        <f>VLOOKUP(N3513,Currecny_M!$A$1:$P$10,MATCH(Database!C3513,Currecny_M!$A$1:$P$1,0),FALSE)</f>
        <v>89.88</v>
      </c>
      <c r="J3513" s="82">
        <f t="shared" si="163"/>
        <v>16.717679999999998</v>
      </c>
      <c r="K3513" s="39">
        <f>VLOOKUP('Cover page'!$B$6,Currecny_M!$A$1:$P$10,MATCH(Database!C3513,Currecny_M!$A$1:$P$1,0),FALSE)</f>
        <v>1</v>
      </c>
      <c r="L3513" s="82">
        <f t="shared" si="164"/>
        <v>16.717679999999998</v>
      </c>
      <c r="M3513" s="82">
        <f>((E3513/$F$1)*VLOOKUP(N3513,Currecny_M!$A$1:$P$10,MATCH(Database!C3513,Currecny_M!$A$1:$P$1,0),FALSE))/VLOOKUP('Cover page'!$B$6,Currecny_M!$A$1:$P$10,MATCH(Database!C3513,Currecny_M!$A$1:$P$1,0),FALSE)</f>
        <v>16.717679999999998</v>
      </c>
      <c r="N3513" s="6" t="str">
        <f>VLOOKUP(B3513,Master!$A$2:$C$11,3,FALSE)</f>
        <v>Euro</v>
      </c>
      <c r="O3513" s="6" t="str">
        <f>VLOOKUP(B3513,Master!$A$2:$C$11,2,FALSE)</f>
        <v>Europe</v>
      </c>
      <c r="Q3513" s="39" t="str">
        <f>VLOOKUP(D3513,GL_Master!$A$1:$D$80,2,FALSE)</f>
        <v>BS</v>
      </c>
      <c r="R3513" s="39" t="str">
        <f>VLOOKUP(D3513,GL_Master!$A$1:$D$80,3,FALSE)</f>
        <v>Cash &amp; Bank Balances</v>
      </c>
      <c r="S3513" s="39" t="str">
        <f>VLOOKUP(D3513,GL_Master!$A$1:$D$80,4,FALSE)</f>
        <v xml:space="preserve">      On Current Accounts</v>
      </c>
    </row>
    <row r="3514" spans="1:19" x14ac:dyDescent="0.25">
      <c r="A3514" s="39" t="s">
        <v>262</v>
      </c>
      <c r="B3514" s="39" t="s">
        <v>239</v>
      </c>
      <c r="C3514" s="7">
        <v>44166</v>
      </c>
      <c r="D3514" s="39" t="s">
        <v>81</v>
      </c>
      <c r="E3514" s="39">
        <v>12873</v>
      </c>
      <c r="F3514" s="82">
        <f t="shared" si="162"/>
        <v>12.872999999999999</v>
      </c>
      <c r="G3514" s="39">
        <f>VLOOKUP(N3514,Currecny_M!$A$1:$P$10,2,FALSE)</f>
        <v>83</v>
      </c>
      <c r="H3514" s="39">
        <f>MATCH(C3514,Currecny_M!$A$1:$P$1,0)</f>
        <v>10</v>
      </c>
      <c r="I3514" s="39">
        <f>VLOOKUP(N3514,Currecny_M!$A$1:$P$10,MATCH(Database!C3514,Currecny_M!$A$1:$P$1,0),FALSE)</f>
        <v>89.88</v>
      </c>
      <c r="J3514" s="82">
        <f t="shared" si="163"/>
        <v>1157.0252399999999</v>
      </c>
      <c r="K3514" s="39">
        <f>VLOOKUP('Cover page'!$B$6,Currecny_M!$A$1:$P$10,MATCH(Database!C3514,Currecny_M!$A$1:$P$1,0),FALSE)</f>
        <v>1</v>
      </c>
      <c r="L3514" s="82">
        <f t="shared" si="164"/>
        <v>1157.0252399999999</v>
      </c>
      <c r="M3514" s="82">
        <f>((E3514/$F$1)*VLOOKUP(N3514,Currecny_M!$A$1:$P$10,MATCH(Database!C3514,Currecny_M!$A$1:$P$1,0),FALSE))/VLOOKUP('Cover page'!$B$6,Currecny_M!$A$1:$P$10,MATCH(Database!C3514,Currecny_M!$A$1:$P$1,0),FALSE)</f>
        <v>1157.0252399999999</v>
      </c>
      <c r="N3514" s="6" t="str">
        <f>VLOOKUP(B3514,Master!$A$2:$C$11,3,FALSE)</f>
        <v>Euro</v>
      </c>
      <c r="O3514" s="6" t="str">
        <f>VLOOKUP(B3514,Master!$A$2:$C$11,2,FALSE)</f>
        <v>Europe</v>
      </c>
      <c r="Q3514" s="39" t="str">
        <f>VLOOKUP(D3514,GL_Master!$A$1:$D$80,2,FALSE)</f>
        <v>BS</v>
      </c>
      <c r="R3514" s="39" t="str">
        <f>VLOOKUP(D3514,GL_Master!$A$1:$D$80,3,FALSE)</f>
        <v>Other Current Assets</v>
      </c>
      <c r="S3514" s="39" t="str">
        <f>VLOOKUP(D3514,GL_Master!$A$1:$D$80,4,FALSE)</f>
        <v>Advance tax recoverable (net of provision )</v>
      </c>
    </row>
    <row r="3515" spans="1:19" x14ac:dyDescent="0.25">
      <c r="A3515" s="39" t="s">
        <v>262</v>
      </c>
      <c r="B3515" s="39" t="s">
        <v>239</v>
      </c>
      <c r="C3515" s="7">
        <v>44166</v>
      </c>
      <c r="D3515" s="39" t="s">
        <v>19</v>
      </c>
      <c r="E3515" s="39">
        <v>128</v>
      </c>
      <c r="F3515" s="82">
        <f t="shared" si="162"/>
        <v>0.128</v>
      </c>
      <c r="G3515" s="39">
        <f>VLOOKUP(N3515,Currecny_M!$A$1:$P$10,2,FALSE)</f>
        <v>83</v>
      </c>
      <c r="H3515" s="39">
        <f>MATCH(C3515,Currecny_M!$A$1:$P$1,0)</f>
        <v>10</v>
      </c>
      <c r="I3515" s="39">
        <f>VLOOKUP(N3515,Currecny_M!$A$1:$P$10,MATCH(Database!C3515,Currecny_M!$A$1:$P$1,0),FALSE)</f>
        <v>89.88</v>
      </c>
      <c r="J3515" s="82">
        <f t="shared" si="163"/>
        <v>11.50464</v>
      </c>
      <c r="K3515" s="39">
        <f>VLOOKUP('Cover page'!$B$6,Currecny_M!$A$1:$P$10,MATCH(Database!C3515,Currecny_M!$A$1:$P$1,0),FALSE)</f>
        <v>1</v>
      </c>
      <c r="L3515" s="82">
        <f t="shared" si="164"/>
        <v>11.50464</v>
      </c>
      <c r="M3515" s="82">
        <f>((E3515/$F$1)*VLOOKUP(N3515,Currecny_M!$A$1:$P$10,MATCH(Database!C3515,Currecny_M!$A$1:$P$1,0),FALSE))/VLOOKUP('Cover page'!$B$6,Currecny_M!$A$1:$P$10,MATCH(Database!C3515,Currecny_M!$A$1:$P$1,0),FALSE)</f>
        <v>11.50464</v>
      </c>
      <c r="N3515" s="6" t="str">
        <f>VLOOKUP(B3515,Master!$A$2:$C$11,3,FALSE)</f>
        <v>Euro</v>
      </c>
      <c r="O3515" s="6" t="str">
        <f>VLOOKUP(B3515,Master!$A$2:$C$11,2,FALSE)</f>
        <v>Europe</v>
      </c>
      <c r="Q3515" s="39" t="str">
        <f>VLOOKUP(D3515,GL_Master!$A$1:$D$80,2,FALSE)</f>
        <v>BS</v>
      </c>
      <c r="R3515" s="39" t="str">
        <f>VLOOKUP(D3515,GL_Master!$A$1:$D$80,3,FALSE)</f>
        <v>Short-term loan and advances</v>
      </c>
      <c r="S3515" s="39" t="str">
        <f>VLOOKUP(D3515,GL_Master!$A$1:$D$80,4,FALSE)</f>
        <v>Prepaid expenses</v>
      </c>
    </row>
    <row r="3516" spans="1:19" x14ac:dyDescent="0.25">
      <c r="A3516" s="39" t="s">
        <v>262</v>
      </c>
      <c r="B3516" s="39" t="s">
        <v>239</v>
      </c>
      <c r="C3516" s="7">
        <v>44166</v>
      </c>
      <c r="D3516" s="39" t="s">
        <v>82</v>
      </c>
      <c r="E3516" s="39">
        <v>1314</v>
      </c>
      <c r="F3516" s="82">
        <f t="shared" si="162"/>
        <v>1.3140000000000001</v>
      </c>
      <c r="G3516" s="39">
        <f>VLOOKUP(N3516,Currecny_M!$A$1:$P$10,2,FALSE)</f>
        <v>83</v>
      </c>
      <c r="H3516" s="39">
        <f>MATCH(C3516,Currecny_M!$A$1:$P$1,0)</f>
        <v>10</v>
      </c>
      <c r="I3516" s="39">
        <f>VLOOKUP(N3516,Currecny_M!$A$1:$P$10,MATCH(Database!C3516,Currecny_M!$A$1:$P$1,0),FALSE)</f>
        <v>89.88</v>
      </c>
      <c r="J3516" s="82">
        <f t="shared" si="163"/>
        <v>118.10232000000001</v>
      </c>
      <c r="K3516" s="39">
        <f>VLOOKUP('Cover page'!$B$6,Currecny_M!$A$1:$P$10,MATCH(Database!C3516,Currecny_M!$A$1:$P$1,0),FALSE)</f>
        <v>1</v>
      </c>
      <c r="L3516" s="82">
        <f t="shared" si="164"/>
        <v>118.10232000000001</v>
      </c>
      <c r="M3516" s="82">
        <f>((E3516/$F$1)*VLOOKUP(N3516,Currecny_M!$A$1:$P$10,MATCH(Database!C3516,Currecny_M!$A$1:$P$1,0),FALSE))/VLOOKUP('Cover page'!$B$6,Currecny_M!$A$1:$P$10,MATCH(Database!C3516,Currecny_M!$A$1:$P$1,0),FALSE)</f>
        <v>118.10232000000001</v>
      </c>
      <c r="N3516" s="6" t="str">
        <f>VLOOKUP(B3516,Master!$A$2:$C$11,3,FALSE)</f>
        <v>Euro</v>
      </c>
      <c r="O3516" s="6" t="str">
        <f>VLOOKUP(B3516,Master!$A$2:$C$11,2,FALSE)</f>
        <v>Europe</v>
      </c>
      <c r="Q3516" s="39" t="str">
        <f>VLOOKUP(D3516,GL_Master!$A$1:$D$80,2,FALSE)</f>
        <v>BS</v>
      </c>
      <c r="R3516" s="39" t="str">
        <f>VLOOKUP(D3516,GL_Master!$A$1:$D$80,3,FALSE)</f>
        <v>Short-term loan and advances</v>
      </c>
      <c r="S3516" s="39" t="str">
        <f>VLOOKUP(D3516,GL_Master!$A$1:$D$80,4,FALSE)</f>
        <v>Advance to vendor/employees</v>
      </c>
    </row>
    <row r="3517" spans="1:19" x14ac:dyDescent="0.25">
      <c r="A3517" s="39" t="s">
        <v>262</v>
      </c>
      <c r="B3517" s="39" t="s">
        <v>239</v>
      </c>
      <c r="C3517" s="7">
        <v>44166</v>
      </c>
      <c r="D3517" s="39" t="s">
        <v>83</v>
      </c>
      <c r="E3517" s="39">
        <v>902</v>
      </c>
      <c r="F3517" s="82">
        <f t="shared" si="162"/>
        <v>0.90200000000000002</v>
      </c>
      <c r="G3517" s="39">
        <f>VLOOKUP(N3517,Currecny_M!$A$1:$P$10,2,FALSE)</f>
        <v>83</v>
      </c>
      <c r="H3517" s="39">
        <f>MATCH(C3517,Currecny_M!$A$1:$P$1,0)</f>
        <v>10</v>
      </c>
      <c r="I3517" s="39">
        <f>VLOOKUP(N3517,Currecny_M!$A$1:$P$10,MATCH(Database!C3517,Currecny_M!$A$1:$P$1,0),FALSE)</f>
        <v>89.88</v>
      </c>
      <c r="J3517" s="82">
        <f t="shared" si="163"/>
        <v>81.071759999999998</v>
      </c>
      <c r="K3517" s="39">
        <f>VLOOKUP('Cover page'!$B$6,Currecny_M!$A$1:$P$10,MATCH(Database!C3517,Currecny_M!$A$1:$P$1,0),FALSE)</f>
        <v>1</v>
      </c>
      <c r="L3517" s="82">
        <f t="shared" si="164"/>
        <v>81.071759999999998</v>
      </c>
      <c r="M3517" s="82">
        <f>((E3517/$F$1)*VLOOKUP(N3517,Currecny_M!$A$1:$P$10,MATCH(Database!C3517,Currecny_M!$A$1:$P$1,0),FALSE))/VLOOKUP('Cover page'!$B$6,Currecny_M!$A$1:$P$10,MATCH(Database!C3517,Currecny_M!$A$1:$P$1,0),FALSE)</f>
        <v>81.071759999999998</v>
      </c>
      <c r="N3517" s="6" t="str">
        <f>VLOOKUP(B3517,Master!$A$2:$C$11,3,FALSE)</f>
        <v>Euro</v>
      </c>
      <c r="O3517" s="6" t="str">
        <f>VLOOKUP(B3517,Master!$A$2:$C$11,2,FALSE)</f>
        <v>Europe</v>
      </c>
      <c r="Q3517" s="39" t="str">
        <f>VLOOKUP(D3517,GL_Master!$A$1:$D$80,2,FALSE)</f>
        <v>BS</v>
      </c>
      <c r="R3517" s="39" t="str">
        <f>VLOOKUP(D3517,GL_Master!$A$1:$D$80,3,FALSE)</f>
        <v>Other Current Assets</v>
      </c>
      <c r="S3517" s="39" t="str">
        <f>VLOOKUP(D3517,GL_Master!$A$1:$D$80,4,FALSE)</f>
        <v>Security deposits ( Unsecured, considered good)</v>
      </c>
    </row>
    <row r="3518" spans="1:19" x14ac:dyDescent="0.25">
      <c r="A3518" s="39" t="s">
        <v>262</v>
      </c>
      <c r="B3518" s="39" t="s">
        <v>239</v>
      </c>
      <c r="C3518" s="7">
        <v>44166</v>
      </c>
      <c r="D3518" s="39" t="s">
        <v>246</v>
      </c>
      <c r="E3518" s="39">
        <v>-111837</v>
      </c>
      <c r="F3518" s="82">
        <f t="shared" si="162"/>
        <v>-111.837</v>
      </c>
      <c r="G3518" s="39">
        <f>VLOOKUP(N3518,Currecny_M!$A$1:$P$10,2,FALSE)</f>
        <v>83</v>
      </c>
      <c r="H3518" s="39">
        <f>MATCH(C3518,Currecny_M!$A$1:$P$1,0)</f>
        <v>10</v>
      </c>
      <c r="I3518" s="39">
        <f>VLOOKUP(N3518,Currecny_M!$A$1:$P$10,MATCH(Database!C3518,Currecny_M!$A$1:$P$1,0),FALSE)</f>
        <v>89.88</v>
      </c>
      <c r="J3518" s="82">
        <f t="shared" si="163"/>
        <v>-10051.90956</v>
      </c>
      <c r="K3518" s="39">
        <f>VLOOKUP('Cover page'!$B$6,Currecny_M!$A$1:$P$10,MATCH(Database!C3518,Currecny_M!$A$1:$P$1,0),FALSE)</f>
        <v>1</v>
      </c>
      <c r="L3518" s="82">
        <f t="shared" si="164"/>
        <v>-10051.90956</v>
      </c>
      <c r="M3518" s="82">
        <f>((E3518/$F$1)*VLOOKUP(N3518,Currecny_M!$A$1:$P$10,MATCH(Database!C3518,Currecny_M!$A$1:$P$1,0),FALSE))/VLOOKUP('Cover page'!$B$6,Currecny_M!$A$1:$P$10,MATCH(Database!C3518,Currecny_M!$A$1:$P$1,0),FALSE)</f>
        <v>-10051.90956</v>
      </c>
      <c r="N3518" s="6" t="str">
        <f>VLOOKUP(B3518,Master!$A$2:$C$11,3,FALSE)</f>
        <v>Euro</v>
      </c>
      <c r="O3518" s="6" t="str">
        <f>VLOOKUP(B3518,Master!$A$2:$C$11,2,FALSE)</f>
        <v>Europe</v>
      </c>
      <c r="Q3518" s="39" t="str">
        <f>VLOOKUP(D3518,GL_Master!$A$1:$D$80,2,FALSE)</f>
        <v>PL</v>
      </c>
      <c r="R3518" s="39" t="str">
        <f>VLOOKUP(D3518,GL_Master!$A$1:$D$80,3,FALSE)</f>
        <v>Revenue from Operations</v>
      </c>
      <c r="S3518" s="39" t="str">
        <f>VLOOKUP(D3518,GL_Master!$A$1:$D$80,4,FALSE)</f>
        <v>Contract revenue</v>
      </c>
    </row>
    <row r="3519" spans="1:19" x14ac:dyDescent="0.25">
      <c r="A3519" s="39" t="s">
        <v>262</v>
      </c>
      <c r="B3519" s="39" t="s">
        <v>239</v>
      </c>
      <c r="C3519" s="7">
        <v>44166</v>
      </c>
      <c r="D3519" s="39" t="s">
        <v>134</v>
      </c>
      <c r="E3519" s="39">
        <v>-859</v>
      </c>
      <c r="F3519" s="82">
        <f t="shared" si="162"/>
        <v>-0.85899999999999999</v>
      </c>
      <c r="G3519" s="39">
        <f>VLOOKUP(N3519,Currecny_M!$A$1:$P$10,2,FALSE)</f>
        <v>83</v>
      </c>
      <c r="H3519" s="39">
        <f>MATCH(C3519,Currecny_M!$A$1:$P$1,0)</f>
        <v>10</v>
      </c>
      <c r="I3519" s="39">
        <f>VLOOKUP(N3519,Currecny_M!$A$1:$P$10,MATCH(Database!C3519,Currecny_M!$A$1:$P$1,0),FALSE)</f>
        <v>89.88</v>
      </c>
      <c r="J3519" s="82">
        <f t="shared" si="163"/>
        <v>-77.206919999999997</v>
      </c>
      <c r="K3519" s="39">
        <f>VLOOKUP('Cover page'!$B$6,Currecny_M!$A$1:$P$10,MATCH(Database!C3519,Currecny_M!$A$1:$P$1,0),FALSE)</f>
        <v>1</v>
      </c>
      <c r="L3519" s="82">
        <f t="shared" si="164"/>
        <v>-77.206919999999997</v>
      </c>
      <c r="M3519" s="82">
        <f>((E3519/$F$1)*VLOOKUP(N3519,Currecny_M!$A$1:$P$10,MATCH(Database!C3519,Currecny_M!$A$1:$P$1,0),FALSE))/VLOOKUP('Cover page'!$B$6,Currecny_M!$A$1:$P$10,MATCH(Database!C3519,Currecny_M!$A$1:$P$1,0),FALSE)</f>
        <v>-77.206919999999997</v>
      </c>
      <c r="N3519" s="6" t="str">
        <f>VLOOKUP(B3519,Master!$A$2:$C$11,3,FALSE)</f>
        <v>Euro</v>
      </c>
      <c r="O3519" s="6" t="str">
        <f>VLOOKUP(B3519,Master!$A$2:$C$11,2,FALSE)</f>
        <v>Europe</v>
      </c>
      <c r="Q3519" s="39" t="str">
        <f>VLOOKUP(D3519,GL_Master!$A$1:$D$80,2,FALSE)</f>
        <v>PL</v>
      </c>
      <c r="R3519" s="39" t="str">
        <f>VLOOKUP(D3519,GL_Master!$A$1:$D$80,3,FALSE)</f>
        <v>Other Income</v>
      </c>
      <c r="S3519" s="39" t="str">
        <f>VLOOKUP(D3519,GL_Master!$A$1:$D$80,4,FALSE)</f>
        <v>Other Income</v>
      </c>
    </row>
    <row r="3520" spans="1:19" x14ac:dyDescent="0.25">
      <c r="A3520" s="39" t="s">
        <v>262</v>
      </c>
      <c r="B3520" s="39" t="s">
        <v>239</v>
      </c>
      <c r="C3520" s="7">
        <v>44166</v>
      </c>
      <c r="D3520" s="39" t="s">
        <v>86</v>
      </c>
      <c r="E3520" s="39">
        <v>52</v>
      </c>
      <c r="F3520" s="82">
        <f t="shared" si="162"/>
        <v>5.1999999999999998E-2</v>
      </c>
      <c r="G3520" s="39">
        <f>VLOOKUP(N3520,Currecny_M!$A$1:$P$10,2,FALSE)</f>
        <v>83</v>
      </c>
      <c r="H3520" s="39">
        <f>MATCH(C3520,Currecny_M!$A$1:$P$1,0)</f>
        <v>10</v>
      </c>
      <c r="I3520" s="39">
        <f>VLOOKUP(N3520,Currecny_M!$A$1:$P$10,MATCH(Database!C3520,Currecny_M!$A$1:$P$1,0),FALSE)</f>
        <v>89.88</v>
      </c>
      <c r="J3520" s="82">
        <f t="shared" si="163"/>
        <v>4.6737599999999997</v>
      </c>
      <c r="K3520" s="39">
        <f>VLOOKUP('Cover page'!$B$6,Currecny_M!$A$1:$P$10,MATCH(Database!C3520,Currecny_M!$A$1:$P$1,0),FALSE)</f>
        <v>1</v>
      </c>
      <c r="L3520" s="82">
        <f t="shared" si="164"/>
        <v>4.6737599999999997</v>
      </c>
      <c r="M3520" s="82">
        <f>((E3520/$F$1)*VLOOKUP(N3520,Currecny_M!$A$1:$P$10,MATCH(Database!C3520,Currecny_M!$A$1:$P$1,0),FALSE))/VLOOKUP('Cover page'!$B$6,Currecny_M!$A$1:$P$10,MATCH(Database!C3520,Currecny_M!$A$1:$P$1,0),FALSE)</f>
        <v>4.6737599999999997</v>
      </c>
      <c r="N3520" s="6" t="str">
        <f>VLOOKUP(B3520,Master!$A$2:$C$11,3,FALSE)</f>
        <v>Euro</v>
      </c>
      <c r="O3520" s="6" t="str">
        <f>VLOOKUP(B3520,Master!$A$2:$C$11,2,FALSE)</f>
        <v>Europe</v>
      </c>
      <c r="Q3520" s="39" t="str">
        <f>VLOOKUP(D3520,GL_Master!$A$1:$D$80,2,FALSE)</f>
        <v>PL</v>
      </c>
      <c r="R3520" s="39" t="str">
        <f>VLOOKUP(D3520,GL_Master!$A$1:$D$80,3,FALSE)</f>
        <v>COGS</v>
      </c>
      <c r="S3520" s="39" t="str">
        <f>VLOOKUP(D3520,GL_Master!$A$1:$D$80,4,FALSE)</f>
        <v>Purchase of other traded goods</v>
      </c>
    </row>
    <row r="3521" spans="1:19" x14ac:dyDescent="0.25">
      <c r="A3521" s="39" t="s">
        <v>262</v>
      </c>
      <c r="B3521" s="39" t="s">
        <v>239</v>
      </c>
      <c r="C3521" s="7">
        <v>44166</v>
      </c>
      <c r="D3521" s="39" t="s">
        <v>87</v>
      </c>
      <c r="E3521" s="39">
        <v>25</v>
      </c>
      <c r="F3521" s="82">
        <f t="shared" si="162"/>
        <v>2.5000000000000001E-2</v>
      </c>
      <c r="G3521" s="39">
        <f>VLOOKUP(N3521,Currecny_M!$A$1:$P$10,2,FALSE)</f>
        <v>83</v>
      </c>
      <c r="H3521" s="39">
        <f>MATCH(C3521,Currecny_M!$A$1:$P$1,0)</f>
        <v>10</v>
      </c>
      <c r="I3521" s="39">
        <f>VLOOKUP(N3521,Currecny_M!$A$1:$P$10,MATCH(Database!C3521,Currecny_M!$A$1:$P$1,0),FALSE)</f>
        <v>89.88</v>
      </c>
      <c r="J3521" s="82">
        <f t="shared" si="163"/>
        <v>2.2469999999999999</v>
      </c>
      <c r="K3521" s="39">
        <f>VLOOKUP('Cover page'!$B$6,Currecny_M!$A$1:$P$10,MATCH(Database!C3521,Currecny_M!$A$1:$P$1,0),FALSE)</f>
        <v>1</v>
      </c>
      <c r="L3521" s="82">
        <f t="shared" si="164"/>
        <v>2.2469999999999999</v>
      </c>
      <c r="M3521" s="82">
        <f>((E3521/$F$1)*VLOOKUP(N3521,Currecny_M!$A$1:$P$10,MATCH(Database!C3521,Currecny_M!$A$1:$P$1,0),FALSE))/VLOOKUP('Cover page'!$B$6,Currecny_M!$A$1:$P$10,MATCH(Database!C3521,Currecny_M!$A$1:$P$1,0),FALSE)</f>
        <v>2.2469999999999999</v>
      </c>
      <c r="N3521" s="6" t="str">
        <f>VLOOKUP(B3521,Master!$A$2:$C$11,3,FALSE)</f>
        <v>Euro</v>
      </c>
      <c r="O3521" s="6" t="str">
        <f>VLOOKUP(B3521,Master!$A$2:$C$11,2,FALSE)</f>
        <v>Europe</v>
      </c>
      <c r="Q3521" s="39" t="str">
        <f>VLOOKUP(D3521,GL_Master!$A$1:$D$80,2,FALSE)</f>
        <v>PL</v>
      </c>
      <c r="R3521" s="39" t="str">
        <f>VLOOKUP(D3521,GL_Master!$A$1:$D$80,3,FALSE)</f>
        <v>COGS</v>
      </c>
      <c r="S3521" s="39" t="str">
        <f>VLOOKUP(D3521,GL_Master!$A$1:$D$80,4,FALSE)</f>
        <v>Civil, Installation, Commissioning and Other miscellaneous expenses</v>
      </c>
    </row>
    <row r="3522" spans="1:19" x14ac:dyDescent="0.25">
      <c r="A3522" s="39" t="s">
        <v>262</v>
      </c>
      <c r="B3522" s="39" t="s">
        <v>239</v>
      </c>
      <c r="C3522" s="7">
        <v>44166</v>
      </c>
      <c r="D3522" s="39" t="s">
        <v>88</v>
      </c>
      <c r="E3522" s="39">
        <v>80</v>
      </c>
      <c r="F3522" s="82">
        <f t="shared" si="162"/>
        <v>0.08</v>
      </c>
      <c r="G3522" s="39">
        <f>VLOOKUP(N3522,Currecny_M!$A$1:$P$10,2,FALSE)</f>
        <v>83</v>
      </c>
      <c r="H3522" s="39">
        <f>MATCH(C3522,Currecny_M!$A$1:$P$1,0)</f>
        <v>10</v>
      </c>
      <c r="I3522" s="39">
        <f>VLOOKUP(N3522,Currecny_M!$A$1:$P$10,MATCH(Database!C3522,Currecny_M!$A$1:$P$1,0),FALSE)</f>
        <v>89.88</v>
      </c>
      <c r="J3522" s="82">
        <f t="shared" si="163"/>
        <v>7.1903999999999995</v>
      </c>
      <c r="K3522" s="39">
        <f>VLOOKUP('Cover page'!$B$6,Currecny_M!$A$1:$P$10,MATCH(Database!C3522,Currecny_M!$A$1:$P$1,0),FALSE)</f>
        <v>1</v>
      </c>
      <c r="L3522" s="82">
        <f t="shared" si="164"/>
        <v>7.1903999999999995</v>
      </c>
      <c r="M3522" s="82">
        <f>((E3522/$F$1)*VLOOKUP(N3522,Currecny_M!$A$1:$P$10,MATCH(Database!C3522,Currecny_M!$A$1:$P$1,0),FALSE))/VLOOKUP('Cover page'!$B$6,Currecny_M!$A$1:$P$10,MATCH(Database!C3522,Currecny_M!$A$1:$P$1,0),FALSE)</f>
        <v>7.1903999999999995</v>
      </c>
      <c r="N3522" s="6" t="str">
        <f>VLOOKUP(B3522,Master!$A$2:$C$11,3,FALSE)</f>
        <v>Euro</v>
      </c>
      <c r="O3522" s="6" t="str">
        <f>VLOOKUP(B3522,Master!$A$2:$C$11,2,FALSE)</f>
        <v>Europe</v>
      </c>
      <c r="Q3522" s="39" t="str">
        <f>VLOOKUP(D3522,GL_Master!$A$1:$D$80,2,FALSE)</f>
        <v>PL</v>
      </c>
      <c r="R3522" s="39" t="str">
        <f>VLOOKUP(D3522,GL_Master!$A$1:$D$80,3,FALSE)</f>
        <v>COGS</v>
      </c>
      <c r="S3522" s="39" t="str">
        <f>VLOOKUP(D3522,GL_Master!$A$1:$D$80,4,FALSE)</f>
        <v>Civil, Installation, Commissioning and Other miscellaneous expenses</v>
      </c>
    </row>
    <row r="3523" spans="1:19" x14ac:dyDescent="0.25">
      <c r="A3523" s="39" t="s">
        <v>262</v>
      </c>
      <c r="B3523" s="39" t="s">
        <v>239</v>
      </c>
      <c r="C3523" s="7">
        <v>44166</v>
      </c>
      <c r="D3523" s="39" t="s">
        <v>89</v>
      </c>
      <c r="E3523" s="39">
        <v>153</v>
      </c>
      <c r="F3523" s="82">
        <f t="shared" si="162"/>
        <v>0.153</v>
      </c>
      <c r="G3523" s="39">
        <f>VLOOKUP(N3523,Currecny_M!$A$1:$P$10,2,FALSE)</f>
        <v>83</v>
      </c>
      <c r="H3523" s="39">
        <f>MATCH(C3523,Currecny_M!$A$1:$P$1,0)</f>
        <v>10</v>
      </c>
      <c r="I3523" s="39">
        <f>VLOOKUP(N3523,Currecny_M!$A$1:$P$10,MATCH(Database!C3523,Currecny_M!$A$1:$P$1,0),FALSE)</f>
        <v>89.88</v>
      </c>
      <c r="J3523" s="82">
        <f t="shared" si="163"/>
        <v>13.751639999999998</v>
      </c>
      <c r="K3523" s="39">
        <f>VLOOKUP('Cover page'!$B$6,Currecny_M!$A$1:$P$10,MATCH(Database!C3523,Currecny_M!$A$1:$P$1,0),FALSE)</f>
        <v>1</v>
      </c>
      <c r="L3523" s="82">
        <f t="shared" si="164"/>
        <v>13.751639999999998</v>
      </c>
      <c r="M3523" s="82">
        <f>((E3523/$F$1)*VLOOKUP(N3523,Currecny_M!$A$1:$P$10,MATCH(Database!C3523,Currecny_M!$A$1:$P$1,0),FALSE))/VLOOKUP('Cover page'!$B$6,Currecny_M!$A$1:$P$10,MATCH(Database!C3523,Currecny_M!$A$1:$P$1,0),FALSE)</f>
        <v>13.751639999999998</v>
      </c>
      <c r="N3523" s="6" t="str">
        <f>VLOOKUP(B3523,Master!$A$2:$C$11,3,FALSE)</f>
        <v>Euro</v>
      </c>
      <c r="O3523" s="6" t="str">
        <f>VLOOKUP(B3523,Master!$A$2:$C$11,2,FALSE)</f>
        <v>Europe</v>
      </c>
      <c r="Q3523" s="39" t="str">
        <f>VLOOKUP(D3523,GL_Master!$A$1:$D$80,2,FALSE)</f>
        <v>PL</v>
      </c>
      <c r="R3523" s="39" t="str">
        <f>VLOOKUP(D3523,GL_Master!$A$1:$D$80,3,FALSE)</f>
        <v>COGS</v>
      </c>
      <c r="S3523" s="39" t="str">
        <f>VLOOKUP(D3523,GL_Master!$A$1:$D$80,4,FALSE)</f>
        <v>project Expenses</v>
      </c>
    </row>
    <row r="3524" spans="1:19" x14ac:dyDescent="0.25">
      <c r="A3524" s="39" t="s">
        <v>262</v>
      </c>
      <c r="B3524" s="39" t="s">
        <v>239</v>
      </c>
      <c r="C3524" s="7">
        <v>44166</v>
      </c>
      <c r="D3524" s="39" t="s">
        <v>90</v>
      </c>
      <c r="E3524" s="39">
        <v>52</v>
      </c>
      <c r="F3524" s="82">
        <f t="shared" ref="F3524:F3587" si="165">E3524/$F$1</f>
        <v>5.1999999999999998E-2</v>
      </c>
      <c r="G3524" s="39">
        <f>VLOOKUP(N3524,Currecny_M!$A$1:$P$10,2,FALSE)</f>
        <v>83</v>
      </c>
      <c r="H3524" s="39">
        <f>MATCH(C3524,Currecny_M!$A$1:$P$1,0)</f>
        <v>10</v>
      </c>
      <c r="I3524" s="39">
        <f>VLOOKUP(N3524,Currecny_M!$A$1:$P$10,MATCH(Database!C3524,Currecny_M!$A$1:$P$1,0),FALSE)</f>
        <v>89.88</v>
      </c>
      <c r="J3524" s="82">
        <f t="shared" ref="J3524:J3587" si="166">F3524*I3524</f>
        <v>4.6737599999999997</v>
      </c>
      <c r="K3524" s="39">
        <f>VLOOKUP('Cover page'!$B$6,Currecny_M!$A$1:$P$10,MATCH(Database!C3524,Currecny_M!$A$1:$P$1,0),FALSE)</f>
        <v>1</v>
      </c>
      <c r="L3524" s="82">
        <f t="shared" ref="L3524:L3587" si="167">J3524/K3524</f>
        <v>4.6737599999999997</v>
      </c>
      <c r="M3524" s="82">
        <f>((E3524/$F$1)*VLOOKUP(N3524,Currecny_M!$A$1:$P$10,MATCH(Database!C3524,Currecny_M!$A$1:$P$1,0),FALSE))/VLOOKUP('Cover page'!$B$6,Currecny_M!$A$1:$P$10,MATCH(Database!C3524,Currecny_M!$A$1:$P$1,0),FALSE)</f>
        <v>4.6737599999999997</v>
      </c>
      <c r="N3524" s="6" t="str">
        <f>VLOOKUP(B3524,Master!$A$2:$C$11,3,FALSE)</f>
        <v>Euro</v>
      </c>
      <c r="O3524" s="6" t="str">
        <f>VLOOKUP(B3524,Master!$A$2:$C$11,2,FALSE)</f>
        <v>Europe</v>
      </c>
      <c r="Q3524" s="39" t="str">
        <f>VLOOKUP(D3524,GL_Master!$A$1:$D$80,2,FALSE)</f>
        <v>PL</v>
      </c>
      <c r="R3524" s="39" t="str">
        <f>VLOOKUP(D3524,GL_Master!$A$1:$D$80,3,FALSE)</f>
        <v>Office utility</v>
      </c>
      <c r="S3524" s="39" t="str">
        <f>VLOOKUP(D3524,GL_Master!$A$1:$D$80,4,FALSE)</f>
        <v>Electricity Expenses</v>
      </c>
    </row>
    <row r="3525" spans="1:19" x14ac:dyDescent="0.25">
      <c r="A3525" s="39" t="s">
        <v>262</v>
      </c>
      <c r="B3525" s="39" t="s">
        <v>239</v>
      </c>
      <c r="C3525" s="7">
        <v>44166</v>
      </c>
      <c r="D3525" s="39" t="s">
        <v>91</v>
      </c>
      <c r="E3525" s="39">
        <v>101</v>
      </c>
      <c r="F3525" s="82">
        <f t="shared" si="165"/>
        <v>0.10100000000000001</v>
      </c>
      <c r="G3525" s="39">
        <f>VLOOKUP(N3525,Currecny_M!$A$1:$P$10,2,FALSE)</f>
        <v>83</v>
      </c>
      <c r="H3525" s="39">
        <f>MATCH(C3525,Currecny_M!$A$1:$P$1,0)</f>
        <v>10</v>
      </c>
      <c r="I3525" s="39">
        <f>VLOOKUP(N3525,Currecny_M!$A$1:$P$10,MATCH(Database!C3525,Currecny_M!$A$1:$P$1,0),FALSE)</f>
        <v>89.88</v>
      </c>
      <c r="J3525" s="82">
        <f t="shared" si="166"/>
        <v>9.0778800000000004</v>
      </c>
      <c r="K3525" s="39">
        <f>VLOOKUP('Cover page'!$B$6,Currecny_M!$A$1:$P$10,MATCH(Database!C3525,Currecny_M!$A$1:$P$1,0),FALSE)</f>
        <v>1</v>
      </c>
      <c r="L3525" s="82">
        <f t="shared" si="167"/>
        <v>9.0778800000000004</v>
      </c>
      <c r="M3525" s="82">
        <f>((E3525/$F$1)*VLOOKUP(N3525,Currecny_M!$A$1:$P$10,MATCH(Database!C3525,Currecny_M!$A$1:$P$1,0),FALSE))/VLOOKUP('Cover page'!$B$6,Currecny_M!$A$1:$P$10,MATCH(Database!C3525,Currecny_M!$A$1:$P$1,0),FALSE)</f>
        <v>9.0778800000000004</v>
      </c>
      <c r="N3525" s="6" t="str">
        <f>VLOOKUP(B3525,Master!$A$2:$C$11,3,FALSE)</f>
        <v>Euro</v>
      </c>
      <c r="O3525" s="6" t="str">
        <f>VLOOKUP(B3525,Master!$A$2:$C$11,2,FALSE)</f>
        <v>Europe</v>
      </c>
      <c r="Q3525" s="39" t="str">
        <f>VLOOKUP(D3525,GL_Master!$A$1:$D$80,2,FALSE)</f>
        <v>PL</v>
      </c>
      <c r="R3525" s="39" t="str">
        <f>VLOOKUP(D3525,GL_Master!$A$1:$D$80,3,FALSE)</f>
        <v>Misc. expenses</v>
      </c>
      <c r="S3525" s="39" t="str">
        <f>VLOOKUP(D3525,GL_Master!$A$1:$D$80,4,FALSE)</f>
        <v>Repair &amp; Maintenance</v>
      </c>
    </row>
    <row r="3526" spans="1:19" x14ac:dyDescent="0.25">
      <c r="A3526" s="39" t="s">
        <v>262</v>
      </c>
      <c r="B3526" s="39" t="s">
        <v>239</v>
      </c>
      <c r="C3526" s="7">
        <v>44166</v>
      </c>
      <c r="D3526" s="39" t="s">
        <v>92</v>
      </c>
      <c r="E3526" s="39">
        <v>73</v>
      </c>
      <c r="F3526" s="82">
        <f t="shared" si="165"/>
        <v>7.2999999999999995E-2</v>
      </c>
      <c r="G3526" s="39">
        <f>VLOOKUP(N3526,Currecny_M!$A$1:$P$10,2,FALSE)</f>
        <v>83</v>
      </c>
      <c r="H3526" s="39">
        <f>MATCH(C3526,Currecny_M!$A$1:$P$1,0)</f>
        <v>10</v>
      </c>
      <c r="I3526" s="39">
        <f>VLOOKUP(N3526,Currecny_M!$A$1:$P$10,MATCH(Database!C3526,Currecny_M!$A$1:$P$1,0),FALSE)</f>
        <v>89.88</v>
      </c>
      <c r="J3526" s="82">
        <f t="shared" si="166"/>
        <v>6.5612399999999989</v>
      </c>
      <c r="K3526" s="39">
        <f>VLOOKUP('Cover page'!$B$6,Currecny_M!$A$1:$P$10,MATCH(Database!C3526,Currecny_M!$A$1:$P$1,0),FALSE)</f>
        <v>1</v>
      </c>
      <c r="L3526" s="82">
        <f t="shared" si="167"/>
        <v>6.5612399999999989</v>
      </c>
      <c r="M3526" s="82">
        <f>((E3526/$F$1)*VLOOKUP(N3526,Currecny_M!$A$1:$P$10,MATCH(Database!C3526,Currecny_M!$A$1:$P$1,0),FALSE))/VLOOKUP('Cover page'!$B$6,Currecny_M!$A$1:$P$10,MATCH(Database!C3526,Currecny_M!$A$1:$P$1,0),FALSE)</f>
        <v>6.5612399999999989</v>
      </c>
      <c r="N3526" s="6" t="str">
        <f>VLOOKUP(B3526,Master!$A$2:$C$11,3,FALSE)</f>
        <v>Euro</v>
      </c>
      <c r="O3526" s="6" t="str">
        <f>VLOOKUP(B3526,Master!$A$2:$C$11,2,FALSE)</f>
        <v>Europe</v>
      </c>
      <c r="Q3526" s="39" t="str">
        <f>VLOOKUP(D3526,GL_Master!$A$1:$D$80,2,FALSE)</f>
        <v>PL</v>
      </c>
      <c r="R3526" s="39" t="str">
        <f>VLOOKUP(D3526,GL_Master!$A$1:$D$80,3,FALSE)</f>
        <v>Misc. expenses</v>
      </c>
      <c r="S3526" s="39" t="str">
        <f>VLOOKUP(D3526,GL_Master!$A$1:$D$80,4,FALSE)</f>
        <v>Repair &amp; Maintenance</v>
      </c>
    </row>
    <row r="3527" spans="1:19" x14ac:dyDescent="0.25">
      <c r="A3527" s="39" t="s">
        <v>262</v>
      </c>
      <c r="B3527" s="39" t="s">
        <v>239</v>
      </c>
      <c r="C3527" s="7">
        <v>44166</v>
      </c>
      <c r="D3527" s="39" t="s">
        <v>93</v>
      </c>
      <c r="E3527" s="39">
        <v>852</v>
      </c>
      <c r="F3527" s="82">
        <f t="shared" si="165"/>
        <v>0.85199999999999998</v>
      </c>
      <c r="G3527" s="39">
        <f>VLOOKUP(N3527,Currecny_M!$A$1:$P$10,2,FALSE)</f>
        <v>83</v>
      </c>
      <c r="H3527" s="39">
        <f>MATCH(C3527,Currecny_M!$A$1:$P$1,0)</f>
        <v>10</v>
      </c>
      <c r="I3527" s="39">
        <f>VLOOKUP(N3527,Currecny_M!$A$1:$P$10,MATCH(Database!C3527,Currecny_M!$A$1:$P$1,0),FALSE)</f>
        <v>89.88</v>
      </c>
      <c r="J3527" s="82">
        <f t="shared" si="166"/>
        <v>76.577759999999998</v>
      </c>
      <c r="K3527" s="39">
        <f>VLOOKUP('Cover page'!$B$6,Currecny_M!$A$1:$P$10,MATCH(Database!C3527,Currecny_M!$A$1:$P$1,0),FALSE)</f>
        <v>1</v>
      </c>
      <c r="L3527" s="82">
        <f t="shared" si="167"/>
        <v>76.577759999999998</v>
      </c>
      <c r="M3527" s="82">
        <f>((E3527/$F$1)*VLOOKUP(N3527,Currecny_M!$A$1:$P$10,MATCH(Database!C3527,Currecny_M!$A$1:$P$1,0),FALSE))/VLOOKUP('Cover page'!$B$6,Currecny_M!$A$1:$P$10,MATCH(Database!C3527,Currecny_M!$A$1:$P$1,0),FALSE)</f>
        <v>76.577759999999998</v>
      </c>
      <c r="N3527" s="6" t="str">
        <f>VLOOKUP(B3527,Master!$A$2:$C$11,3,FALSE)</f>
        <v>Euro</v>
      </c>
      <c r="O3527" s="6" t="str">
        <f>VLOOKUP(B3527,Master!$A$2:$C$11,2,FALSE)</f>
        <v>Europe</v>
      </c>
      <c r="Q3527" s="39" t="str">
        <f>VLOOKUP(D3527,GL_Master!$A$1:$D$80,2,FALSE)</f>
        <v>PL</v>
      </c>
      <c r="R3527" s="39" t="str">
        <f>VLOOKUP(D3527,GL_Master!$A$1:$D$80,3,FALSE)</f>
        <v>Salary wages &amp; benefits</v>
      </c>
      <c r="S3527" s="39" t="str">
        <f>VLOOKUP(D3527,GL_Master!$A$1:$D$80,4,FALSE)</f>
        <v>Employee benefits expense</v>
      </c>
    </row>
    <row r="3528" spans="1:19" x14ac:dyDescent="0.25">
      <c r="A3528" s="39" t="s">
        <v>262</v>
      </c>
      <c r="B3528" s="39" t="s">
        <v>239</v>
      </c>
      <c r="C3528" s="7">
        <v>44166</v>
      </c>
      <c r="D3528" s="39" t="s">
        <v>33</v>
      </c>
      <c r="E3528" s="39">
        <v>26</v>
      </c>
      <c r="F3528" s="82">
        <f t="shared" si="165"/>
        <v>2.5999999999999999E-2</v>
      </c>
      <c r="G3528" s="39">
        <f>VLOOKUP(N3528,Currecny_M!$A$1:$P$10,2,FALSE)</f>
        <v>83</v>
      </c>
      <c r="H3528" s="39">
        <f>MATCH(C3528,Currecny_M!$A$1:$P$1,0)</f>
        <v>10</v>
      </c>
      <c r="I3528" s="39">
        <f>VLOOKUP(N3528,Currecny_M!$A$1:$P$10,MATCH(Database!C3528,Currecny_M!$A$1:$P$1,0),FALSE)</f>
        <v>89.88</v>
      </c>
      <c r="J3528" s="82">
        <f t="shared" si="166"/>
        <v>2.3368799999999998</v>
      </c>
      <c r="K3528" s="39">
        <f>VLOOKUP('Cover page'!$B$6,Currecny_M!$A$1:$P$10,MATCH(Database!C3528,Currecny_M!$A$1:$P$1,0),FALSE)</f>
        <v>1</v>
      </c>
      <c r="L3528" s="82">
        <f t="shared" si="167"/>
        <v>2.3368799999999998</v>
      </c>
      <c r="M3528" s="82">
        <f>((E3528/$F$1)*VLOOKUP(N3528,Currecny_M!$A$1:$P$10,MATCH(Database!C3528,Currecny_M!$A$1:$P$1,0),FALSE))/VLOOKUP('Cover page'!$B$6,Currecny_M!$A$1:$P$10,MATCH(Database!C3528,Currecny_M!$A$1:$P$1,0),FALSE)</f>
        <v>2.3368799999999998</v>
      </c>
      <c r="N3528" s="6" t="str">
        <f>VLOOKUP(B3528,Master!$A$2:$C$11,3,FALSE)</f>
        <v>Euro</v>
      </c>
      <c r="O3528" s="6" t="str">
        <f>VLOOKUP(B3528,Master!$A$2:$C$11,2,FALSE)</f>
        <v>Europe</v>
      </c>
      <c r="Q3528" s="39" t="str">
        <f>VLOOKUP(D3528,GL_Master!$A$1:$D$80,2,FALSE)</f>
        <v>PL</v>
      </c>
      <c r="R3528" s="39" t="str">
        <f>VLOOKUP(D3528,GL_Master!$A$1:$D$80,3,FALSE)</f>
        <v>Staff welfare expenses</v>
      </c>
      <c r="S3528" s="39" t="str">
        <f>VLOOKUP(D3528,GL_Master!$A$1:$D$80,4,FALSE)</f>
        <v>Other staff welfare</v>
      </c>
    </row>
    <row r="3529" spans="1:19" x14ac:dyDescent="0.25">
      <c r="A3529" s="39" t="s">
        <v>262</v>
      </c>
      <c r="B3529" s="39" t="s">
        <v>239</v>
      </c>
      <c r="C3529" s="7">
        <v>44166</v>
      </c>
      <c r="D3529" s="39" t="s">
        <v>94</v>
      </c>
      <c r="E3529" s="39">
        <v>150</v>
      </c>
      <c r="F3529" s="82">
        <f t="shared" si="165"/>
        <v>0.15</v>
      </c>
      <c r="G3529" s="39">
        <f>VLOOKUP(N3529,Currecny_M!$A$1:$P$10,2,FALSE)</f>
        <v>83</v>
      </c>
      <c r="H3529" s="39">
        <f>MATCH(C3529,Currecny_M!$A$1:$P$1,0)</f>
        <v>10</v>
      </c>
      <c r="I3529" s="39">
        <f>VLOOKUP(N3529,Currecny_M!$A$1:$P$10,MATCH(Database!C3529,Currecny_M!$A$1:$P$1,0),FALSE)</f>
        <v>89.88</v>
      </c>
      <c r="J3529" s="82">
        <f t="shared" si="166"/>
        <v>13.481999999999999</v>
      </c>
      <c r="K3529" s="39">
        <f>VLOOKUP('Cover page'!$B$6,Currecny_M!$A$1:$P$10,MATCH(Database!C3529,Currecny_M!$A$1:$P$1,0),FALSE)</f>
        <v>1</v>
      </c>
      <c r="L3529" s="82">
        <f t="shared" si="167"/>
        <v>13.481999999999999</v>
      </c>
      <c r="M3529" s="82">
        <f>((E3529/$F$1)*VLOOKUP(N3529,Currecny_M!$A$1:$P$10,MATCH(Database!C3529,Currecny_M!$A$1:$P$1,0),FALSE))/VLOOKUP('Cover page'!$B$6,Currecny_M!$A$1:$P$10,MATCH(Database!C3529,Currecny_M!$A$1:$P$1,0),FALSE)</f>
        <v>13.481999999999999</v>
      </c>
      <c r="N3529" s="6" t="str">
        <f>VLOOKUP(B3529,Master!$A$2:$C$11,3,FALSE)</f>
        <v>Euro</v>
      </c>
      <c r="O3529" s="6" t="str">
        <f>VLOOKUP(B3529,Master!$A$2:$C$11,2,FALSE)</f>
        <v>Europe</v>
      </c>
      <c r="Q3529" s="39" t="str">
        <f>VLOOKUP(D3529,GL_Master!$A$1:$D$80,2,FALSE)</f>
        <v>PL</v>
      </c>
      <c r="R3529" s="39" t="str">
        <f>VLOOKUP(D3529,GL_Master!$A$1:$D$80,3,FALSE)</f>
        <v xml:space="preserve">Gratuity expenses </v>
      </c>
      <c r="S3529" s="39" t="str">
        <f>VLOOKUP(D3529,GL_Master!$A$1:$D$80,4,FALSE)</f>
        <v>Gratuity</v>
      </c>
    </row>
    <row r="3530" spans="1:19" x14ac:dyDescent="0.25">
      <c r="A3530" s="39" t="s">
        <v>262</v>
      </c>
      <c r="B3530" s="39" t="s">
        <v>239</v>
      </c>
      <c r="C3530" s="7">
        <v>44166</v>
      </c>
      <c r="D3530" s="39" t="s">
        <v>95</v>
      </c>
      <c r="E3530" s="39">
        <v>50</v>
      </c>
      <c r="F3530" s="82">
        <f t="shared" si="165"/>
        <v>0.05</v>
      </c>
      <c r="G3530" s="39">
        <f>VLOOKUP(N3530,Currecny_M!$A$1:$P$10,2,FALSE)</f>
        <v>83</v>
      </c>
      <c r="H3530" s="39">
        <f>MATCH(C3530,Currecny_M!$A$1:$P$1,0)</f>
        <v>10</v>
      </c>
      <c r="I3530" s="39">
        <f>VLOOKUP(N3530,Currecny_M!$A$1:$P$10,MATCH(Database!C3530,Currecny_M!$A$1:$P$1,0),FALSE)</f>
        <v>89.88</v>
      </c>
      <c r="J3530" s="82">
        <f t="shared" si="166"/>
        <v>4.4939999999999998</v>
      </c>
      <c r="K3530" s="39">
        <f>VLOOKUP('Cover page'!$B$6,Currecny_M!$A$1:$P$10,MATCH(Database!C3530,Currecny_M!$A$1:$P$1,0),FALSE)</f>
        <v>1</v>
      </c>
      <c r="L3530" s="82">
        <f t="shared" si="167"/>
        <v>4.4939999999999998</v>
      </c>
      <c r="M3530" s="82">
        <f>((E3530/$F$1)*VLOOKUP(N3530,Currecny_M!$A$1:$P$10,MATCH(Database!C3530,Currecny_M!$A$1:$P$1,0),FALSE))/VLOOKUP('Cover page'!$B$6,Currecny_M!$A$1:$P$10,MATCH(Database!C3530,Currecny_M!$A$1:$P$1,0),FALSE)</f>
        <v>4.4939999999999998</v>
      </c>
      <c r="N3530" s="6" t="str">
        <f>VLOOKUP(B3530,Master!$A$2:$C$11,3,FALSE)</f>
        <v>Euro</v>
      </c>
      <c r="O3530" s="6" t="str">
        <f>VLOOKUP(B3530,Master!$A$2:$C$11,2,FALSE)</f>
        <v>Europe</v>
      </c>
      <c r="Q3530" s="39" t="str">
        <f>VLOOKUP(D3530,GL_Master!$A$1:$D$80,2,FALSE)</f>
        <v>PL</v>
      </c>
      <c r="R3530" s="39" t="str">
        <f>VLOOKUP(D3530,GL_Master!$A$1:$D$80,3,FALSE)</f>
        <v>Salary wages &amp; benefits</v>
      </c>
      <c r="S3530" s="39" t="str">
        <f>VLOOKUP(D3530,GL_Master!$A$1:$D$80,4,FALSE)</f>
        <v>Employee benefits expense</v>
      </c>
    </row>
    <row r="3531" spans="1:19" x14ac:dyDescent="0.25">
      <c r="A3531" s="39" t="s">
        <v>262</v>
      </c>
      <c r="B3531" s="39" t="s">
        <v>239</v>
      </c>
      <c r="C3531" s="7">
        <v>44166</v>
      </c>
      <c r="D3531" s="39" t="s">
        <v>96</v>
      </c>
      <c r="E3531" s="39">
        <v>451</v>
      </c>
      <c r="F3531" s="82">
        <f t="shared" si="165"/>
        <v>0.45100000000000001</v>
      </c>
      <c r="G3531" s="39">
        <f>VLOOKUP(N3531,Currecny_M!$A$1:$P$10,2,FALSE)</f>
        <v>83</v>
      </c>
      <c r="H3531" s="39">
        <f>MATCH(C3531,Currecny_M!$A$1:$P$1,0)</f>
        <v>10</v>
      </c>
      <c r="I3531" s="39">
        <f>VLOOKUP(N3531,Currecny_M!$A$1:$P$10,MATCH(Database!C3531,Currecny_M!$A$1:$P$1,0),FALSE)</f>
        <v>89.88</v>
      </c>
      <c r="J3531" s="82">
        <f t="shared" si="166"/>
        <v>40.535879999999999</v>
      </c>
      <c r="K3531" s="39">
        <f>VLOOKUP('Cover page'!$B$6,Currecny_M!$A$1:$P$10,MATCH(Database!C3531,Currecny_M!$A$1:$P$1,0),FALSE)</f>
        <v>1</v>
      </c>
      <c r="L3531" s="82">
        <f t="shared" si="167"/>
        <v>40.535879999999999</v>
      </c>
      <c r="M3531" s="82">
        <f>((E3531/$F$1)*VLOOKUP(N3531,Currecny_M!$A$1:$P$10,MATCH(Database!C3531,Currecny_M!$A$1:$P$1,0),FALSE))/VLOOKUP('Cover page'!$B$6,Currecny_M!$A$1:$P$10,MATCH(Database!C3531,Currecny_M!$A$1:$P$1,0),FALSE)</f>
        <v>40.535879999999999</v>
      </c>
      <c r="N3531" s="6" t="str">
        <f>VLOOKUP(B3531,Master!$A$2:$C$11,3,FALSE)</f>
        <v>Euro</v>
      </c>
      <c r="O3531" s="6" t="str">
        <f>VLOOKUP(B3531,Master!$A$2:$C$11,2,FALSE)</f>
        <v>Europe</v>
      </c>
      <c r="Q3531" s="39" t="str">
        <f>VLOOKUP(D3531,GL_Master!$A$1:$D$80,2,FALSE)</f>
        <v>PL</v>
      </c>
      <c r="R3531" s="39" t="str">
        <f>VLOOKUP(D3531,GL_Master!$A$1:$D$80,3,FALSE)</f>
        <v>Salary wages &amp; benefits</v>
      </c>
      <c r="S3531" s="39" t="str">
        <f>VLOOKUP(D3531,GL_Master!$A$1:$D$80,4,FALSE)</f>
        <v>Employee benefits expense</v>
      </c>
    </row>
    <row r="3532" spans="1:19" x14ac:dyDescent="0.25">
      <c r="A3532" s="39" t="s">
        <v>262</v>
      </c>
      <c r="B3532" s="39" t="s">
        <v>239</v>
      </c>
      <c r="C3532" s="7">
        <v>44166</v>
      </c>
      <c r="D3532" s="39" t="s">
        <v>97</v>
      </c>
      <c r="E3532" s="39">
        <v>25</v>
      </c>
      <c r="F3532" s="82">
        <f t="shared" si="165"/>
        <v>2.5000000000000001E-2</v>
      </c>
      <c r="G3532" s="39">
        <f>VLOOKUP(N3532,Currecny_M!$A$1:$P$10,2,FALSE)</f>
        <v>83</v>
      </c>
      <c r="H3532" s="39">
        <f>MATCH(C3532,Currecny_M!$A$1:$P$1,0)</f>
        <v>10</v>
      </c>
      <c r="I3532" s="39">
        <f>VLOOKUP(N3532,Currecny_M!$A$1:$P$10,MATCH(Database!C3532,Currecny_M!$A$1:$P$1,0),FALSE)</f>
        <v>89.88</v>
      </c>
      <c r="J3532" s="82">
        <f t="shared" si="166"/>
        <v>2.2469999999999999</v>
      </c>
      <c r="K3532" s="39">
        <f>VLOOKUP('Cover page'!$B$6,Currecny_M!$A$1:$P$10,MATCH(Database!C3532,Currecny_M!$A$1:$P$1,0),FALSE)</f>
        <v>1</v>
      </c>
      <c r="L3532" s="82">
        <f t="shared" si="167"/>
        <v>2.2469999999999999</v>
      </c>
      <c r="M3532" s="82">
        <f>((E3532/$F$1)*VLOOKUP(N3532,Currecny_M!$A$1:$P$10,MATCH(Database!C3532,Currecny_M!$A$1:$P$1,0),FALSE))/VLOOKUP('Cover page'!$B$6,Currecny_M!$A$1:$P$10,MATCH(Database!C3532,Currecny_M!$A$1:$P$1,0),FALSE)</f>
        <v>2.2469999999999999</v>
      </c>
      <c r="N3532" s="6" t="str">
        <f>VLOOKUP(B3532,Master!$A$2:$C$11,3,FALSE)</f>
        <v>Euro</v>
      </c>
      <c r="O3532" s="6" t="str">
        <f>VLOOKUP(B3532,Master!$A$2:$C$11,2,FALSE)</f>
        <v>Europe</v>
      </c>
      <c r="Q3532" s="39" t="str">
        <f>VLOOKUP(D3532,GL_Master!$A$1:$D$80,2,FALSE)</f>
        <v>PL</v>
      </c>
      <c r="R3532" s="39" t="str">
        <f>VLOOKUP(D3532,GL_Master!$A$1:$D$80,3,FALSE)</f>
        <v>Salary wages &amp; benefits</v>
      </c>
      <c r="S3532" s="39" t="str">
        <f>VLOOKUP(D3532,GL_Master!$A$1:$D$80,4,FALSE)</f>
        <v>Employee benefits expense</v>
      </c>
    </row>
    <row r="3533" spans="1:19" x14ac:dyDescent="0.25">
      <c r="A3533" s="39" t="s">
        <v>262</v>
      </c>
      <c r="B3533" s="39" t="s">
        <v>239</v>
      </c>
      <c r="C3533" s="7">
        <v>44166</v>
      </c>
      <c r="D3533" s="39" t="s">
        <v>98</v>
      </c>
      <c r="E3533" s="39">
        <v>52</v>
      </c>
      <c r="F3533" s="82">
        <f t="shared" si="165"/>
        <v>5.1999999999999998E-2</v>
      </c>
      <c r="G3533" s="39">
        <f>VLOOKUP(N3533,Currecny_M!$A$1:$P$10,2,FALSE)</f>
        <v>83</v>
      </c>
      <c r="H3533" s="39">
        <f>MATCH(C3533,Currecny_M!$A$1:$P$1,0)</f>
        <v>10</v>
      </c>
      <c r="I3533" s="39">
        <f>VLOOKUP(N3533,Currecny_M!$A$1:$P$10,MATCH(Database!C3533,Currecny_M!$A$1:$P$1,0),FALSE)</f>
        <v>89.88</v>
      </c>
      <c r="J3533" s="82">
        <f t="shared" si="166"/>
        <v>4.6737599999999997</v>
      </c>
      <c r="K3533" s="39">
        <f>VLOOKUP('Cover page'!$B$6,Currecny_M!$A$1:$P$10,MATCH(Database!C3533,Currecny_M!$A$1:$P$1,0),FALSE)</f>
        <v>1</v>
      </c>
      <c r="L3533" s="82">
        <f t="shared" si="167"/>
        <v>4.6737599999999997</v>
      </c>
      <c r="M3533" s="82">
        <f>((E3533/$F$1)*VLOOKUP(N3533,Currecny_M!$A$1:$P$10,MATCH(Database!C3533,Currecny_M!$A$1:$P$1,0),FALSE))/VLOOKUP('Cover page'!$B$6,Currecny_M!$A$1:$P$10,MATCH(Database!C3533,Currecny_M!$A$1:$P$1,0),FALSE)</f>
        <v>4.6737599999999997</v>
      </c>
      <c r="N3533" s="6" t="str">
        <f>VLOOKUP(B3533,Master!$A$2:$C$11,3,FALSE)</f>
        <v>Euro</v>
      </c>
      <c r="O3533" s="6" t="str">
        <f>VLOOKUP(B3533,Master!$A$2:$C$11,2,FALSE)</f>
        <v>Europe</v>
      </c>
      <c r="Q3533" s="39" t="str">
        <f>VLOOKUP(D3533,GL_Master!$A$1:$D$80,2,FALSE)</f>
        <v>PL</v>
      </c>
      <c r="R3533" s="39" t="str">
        <f>VLOOKUP(D3533,GL_Master!$A$1:$D$80,3,FALSE)</f>
        <v>Salary wages &amp; benefits</v>
      </c>
      <c r="S3533" s="39" t="str">
        <f>VLOOKUP(D3533,GL_Master!$A$1:$D$80,4,FALSE)</f>
        <v>Employee benefits expense</v>
      </c>
    </row>
    <row r="3534" spans="1:19" x14ac:dyDescent="0.25">
      <c r="A3534" s="39" t="s">
        <v>262</v>
      </c>
      <c r="B3534" s="39" t="s">
        <v>239</v>
      </c>
      <c r="C3534" s="7">
        <v>44166</v>
      </c>
      <c r="D3534" s="39" t="s">
        <v>99</v>
      </c>
      <c r="E3534" s="39">
        <v>24</v>
      </c>
      <c r="F3534" s="82">
        <f t="shared" si="165"/>
        <v>2.4E-2</v>
      </c>
      <c r="G3534" s="39">
        <f>VLOOKUP(N3534,Currecny_M!$A$1:$P$10,2,FALSE)</f>
        <v>83</v>
      </c>
      <c r="H3534" s="39">
        <f>MATCH(C3534,Currecny_M!$A$1:$P$1,0)</f>
        <v>10</v>
      </c>
      <c r="I3534" s="39">
        <f>VLOOKUP(N3534,Currecny_M!$A$1:$P$10,MATCH(Database!C3534,Currecny_M!$A$1:$P$1,0),FALSE)</f>
        <v>89.88</v>
      </c>
      <c r="J3534" s="82">
        <f t="shared" si="166"/>
        <v>2.1571199999999999</v>
      </c>
      <c r="K3534" s="39">
        <f>VLOOKUP('Cover page'!$B$6,Currecny_M!$A$1:$P$10,MATCH(Database!C3534,Currecny_M!$A$1:$P$1,0),FALSE)</f>
        <v>1</v>
      </c>
      <c r="L3534" s="82">
        <f t="shared" si="167"/>
        <v>2.1571199999999999</v>
      </c>
      <c r="M3534" s="82">
        <f>((E3534/$F$1)*VLOOKUP(N3534,Currecny_M!$A$1:$P$10,MATCH(Database!C3534,Currecny_M!$A$1:$P$1,0),FALSE))/VLOOKUP('Cover page'!$B$6,Currecny_M!$A$1:$P$10,MATCH(Database!C3534,Currecny_M!$A$1:$P$1,0),FALSE)</f>
        <v>2.1571199999999999</v>
      </c>
      <c r="N3534" s="6" t="str">
        <f>VLOOKUP(B3534,Master!$A$2:$C$11,3,FALSE)</f>
        <v>Euro</v>
      </c>
      <c r="O3534" s="6" t="str">
        <f>VLOOKUP(B3534,Master!$A$2:$C$11,2,FALSE)</f>
        <v>Europe</v>
      </c>
      <c r="Q3534" s="39" t="str">
        <f>VLOOKUP(D3534,GL_Master!$A$1:$D$80,2,FALSE)</f>
        <v>PL</v>
      </c>
      <c r="R3534" s="39" t="str">
        <f>VLOOKUP(D3534,GL_Master!$A$1:$D$80,3,FALSE)</f>
        <v>Salary wages &amp; benefits</v>
      </c>
      <c r="S3534" s="39" t="str">
        <f>VLOOKUP(D3534,GL_Master!$A$1:$D$80,4,FALSE)</f>
        <v>Employee benefits expense</v>
      </c>
    </row>
    <row r="3535" spans="1:19" x14ac:dyDescent="0.25">
      <c r="A3535" s="39" t="s">
        <v>262</v>
      </c>
      <c r="B3535" s="39" t="s">
        <v>239</v>
      </c>
      <c r="C3535" s="7">
        <v>44166</v>
      </c>
      <c r="D3535" s="39" t="s">
        <v>100</v>
      </c>
      <c r="E3535" s="39">
        <v>179</v>
      </c>
      <c r="F3535" s="82">
        <f t="shared" si="165"/>
        <v>0.17899999999999999</v>
      </c>
      <c r="G3535" s="39">
        <f>VLOOKUP(N3535,Currecny_M!$A$1:$P$10,2,FALSE)</f>
        <v>83</v>
      </c>
      <c r="H3535" s="39">
        <f>MATCH(C3535,Currecny_M!$A$1:$P$1,0)</f>
        <v>10</v>
      </c>
      <c r="I3535" s="39">
        <f>VLOOKUP(N3535,Currecny_M!$A$1:$P$10,MATCH(Database!C3535,Currecny_M!$A$1:$P$1,0),FALSE)</f>
        <v>89.88</v>
      </c>
      <c r="J3535" s="82">
        <f t="shared" si="166"/>
        <v>16.088519999999999</v>
      </c>
      <c r="K3535" s="39">
        <f>VLOOKUP('Cover page'!$B$6,Currecny_M!$A$1:$P$10,MATCH(Database!C3535,Currecny_M!$A$1:$P$1,0),FALSE)</f>
        <v>1</v>
      </c>
      <c r="L3535" s="82">
        <f t="shared" si="167"/>
        <v>16.088519999999999</v>
      </c>
      <c r="M3535" s="82">
        <f>((E3535/$F$1)*VLOOKUP(N3535,Currecny_M!$A$1:$P$10,MATCH(Database!C3535,Currecny_M!$A$1:$P$1,0),FALSE))/VLOOKUP('Cover page'!$B$6,Currecny_M!$A$1:$P$10,MATCH(Database!C3535,Currecny_M!$A$1:$P$1,0),FALSE)</f>
        <v>16.088519999999999</v>
      </c>
      <c r="N3535" s="6" t="str">
        <f>VLOOKUP(B3535,Master!$A$2:$C$11,3,FALSE)</f>
        <v>Euro</v>
      </c>
      <c r="O3535" s="6" t="str">
        <f>VLOOKUP(B3535,Master!$A$2:$C$11,2,FALSE)</f>
        <v>Europe</v>
      </c>
      <c r="Q3535" s="39" t="str">
        <f>VLOOKUP(D3535,GL_Master!$A$1:$D$80,2,FALSE)</f>
        <v>PL</v>
      </c>
      <c r="R3535" s="39" t="str">
        <f>VLOOKUP(D3535,GL_Master!$A$1:$D$80,3,FALSE)</f>
        <v>Salary wages &amp; benefits</v>
      </c>
      <c r="S3535" s="39" t="str">
        <f>VLOOKUP(D3535,GL_Master!$A$1:$D$80,4,FALSE)</f>
        <v>Employee benefits expense</v>
      </c>
    </row>
    <row r="3536" spans="1:19" x14ac:dyDescent="0.25">
      <c r="A3536" s="39" t="s">
        <v>262</v>
      </c>
      <c r="B3536" s="39" t="s">
        <v>239</v>
      </c>
      <c r="C3536" s="7">
        <v>44166</v>
      </c>
      <c r="D3536" s="39" t="s">
        <v>30</v>
      </c>
      <c r="E3536" s="39">
        <v>50</v>
      </c>
      <c r="F3536" s="82">
        <f t="shared" si="165"/>
        <v>0.05</v>
      </c>
      <c r="G3536" s="39">
        <f>VLOOKUP(N3536,Currecny_M!$A$1:$P$10,2,FALSE)</f>
        <v>83</v>
      </c>
      <c r="H3536" s="39">
        <f>MATCH(C3536,Currecny_M!$A$1:$P$1,0)</f>
        <v>10</v>
      </c>
      <c r="I3536" s="39">
        <f>VLOOKUP(N3536,Currecny_M!$A$1:$P$10,MATCH(Database!C3536,Currecny_M!$A$1:$P$1,0),FALSE)</f>
        <v>89.88</v>
      </c>
      <c r="J3536" s="82">
        <f t="shared" si="166"/>
        <v>4.4939999999999998</v>
      </c>
      <c r="K3536" s="39">
        <f>VLOOKUP('Cover page'!$B$6,Currecny_M!$A$1:$P$10,MATCH(Database!C3536,Currecny_M!$A$1:$P$1,0),FALSE)</f>
        <v>1</v>
      </c>
      <c r="L3536" s="82">
        <f t="shared" si="167"/>
        <v>4.4939999999999998</v>
      </c>
      <c r="M3536" s="82">
        <f>((E3536/$F$1)*VLOOKUP(N3536,Currecny_M!$A$1:$P$10,MATCH(Database!C3536,Currecny_M!$A$1:$P$1,0),FALSE))/VLOOKUP('Cover page'!$B$6,Currecny_M!$A$1:$P$10,MATCH(Database!C3536,Currecny_M!$A$1:$P$1,0),FALSE)</f>
        <v>4.4939999999999998</v>
      </c>
      <c r="N3536" s="6" t="str">
        <f>VLOOKUP(B3536,Master!$A$2:$C$11,3,FALSE)</f>
        <v>Euro</v>
      </c>
      <c r="O3536" s="6" t="str">
        <f>VLOOKUP(B3536,Master!$A$2:$C$11,2,FALSE)</f>
        <v>Europe</v>
      </c>
      <c r="Q3536" s="39" t="str">
        <f>VLOOKUP(D3536,GL_Master!$A$1:$D$80,2,FALSE)</f>
        <v>PL</v>
      </c>
      <c r="R3536" s="39" t="str">
        <f>VLOOKUP(D3536,GL_Master!$A$1:$D$80,3,FALSE)</f>
        <v>Travelling and conveyance</v>
      </c>
      <c r="S3536" s="39" t="str">
        <f>VLOOKUP(D3536,GL_Master!$A$1:$D$80,4,FALSE)</f>
        <v>Local conveyance</v>
      </c>
    </row>
    <row r="3537" spans="1:19" x14ac:dyDescent="0.25">
      <c r="A3537" s="39" t="s">
        <v>262</v>
      </c>
      <c r="B3537" s="39" t="s">
        <v>239</v>
      </c>
      <c r="C3537" s="7">
        <v>44166</v>
      </c>
      <c r="D3537" s="39" t="s">
        <v>31</v>
      </c>
      <c r="E3537" s="39">
        <v>25</v>
      </c>
      <c r="F3537" s="82">
        <f t="shared" si="165"/>
        <v>2.5000000000000001E-2</v>
      </c>
      <c r="G3537" s="39">
        <f>VLOOKUP(N3537,Currecny_M!$A$1:$P$10,2,FALSE)</f>
        <v>83</v>
      </c>
      <c r="H3537" s="39">
        <f>MATCH(C3537,Currecny_M!$A$1:$P$1,0)</f>
        <v>10</v>
      </c>
      <c r="I3537" s="39">
        <f>VLOOKUP(N3537,Currecny_M!$A$1:$P$10,MATCH(Database!C3537,Currecny_M!$A$1:$P$1,0),FALSE)</f>
        <v>89.88</v>
      </c>
      <c r="J3537" s="82">
        <f t="shared" si="166"/>
        <v>2.2469999999999999</v>
      </c>
      <c r="K3537" s="39">
        <f>VLOOKUP('Cover page'!$B$6,Currecny_M!$A$1:$P$10,MATCH(Database!C3537,Currecny_M!$A$1:$P$1,0),FALSE)</f>
        <v>1</v>
      </c>
      <c r="L3537" s="82">
        <f t="shared" si="167"/>
        <v>2.2469999999999999</v>
      </c>
      <c r="M3537" s="82">
        <f>((E3537/$F$1)*VLOOKUP(N3537,Currecny_M!$A$1:$P$10,MATCH(Database!C3537,Currecny_M!$A$1:$P$1,0),FALSE))/VLOOKUP('Cover page'!$B$6,Currecny_M!$A$1:$P$10,MATCH(Database!C3537,Currecny_M!$A$1:$P$1,0),FALSE)</f>
        <v>2.2469999999999999</v>
      </c>
      <c r="N3537" s="6" t="str">
        <f>VLOOKUP(B3537,Master!$A$2:$C$11,3,FALSE)</f>
        <v>Euro</v>
      </c>
      <c r="O3537" s="6" t="str">
        <f>VLOOKUP(B3537,Master!$A$2:$C$11,2,FALSE)</f>
        <v>Europe</v>
      </c>
      <c r="Q3537" s="39" t="str">
        <f>VLOOKUP(D3537,GL_Master!$A$1:$D$80,2,FALSE)</f>
        <v>PL</v>
      </c>
      <c r="R3537" s="39" t="str">
        <f>VLOOKUP(D3537,GL_Master!$A$1:$D$80,3,FALSE)</f>
        <v>Office expenses</v>
      </c>
      <c r="S3537" s="39" t="str">
        <f>VLOOKUP(D3537,GL_Master!$A$1:$D$80,4,FALSE)</f>
        <v>Parking charges</v>
      </c>
    </row>
    <row r="3538" spans="1:19" x14ac:dyDescent="0.25">
      <c r="A3538" s="39" t="s">
        <v>262</v>
      </c>
      <c r="B3538" s="39" t="s">
        <v>239</v>
      </c>
      <c r="C3538" s="7">
        <v>44166</v>
      </c>
      <c r="D3538" s="39" t="s">
        <v>101</v>
      </c>
      <c r="E3538" s="39">
        <v>27</v>
      </c>
      <c r="F3538" s="82">
        <f t="shared" si="165"/>
        <v>2.7E-2</v>
      </c>
      <c r="G3538" s="39">
        <f>VLOOKUP(N3538,Currecny_M!$A$1:$P$10,2,FALSE)</f>
        <v>83</v>
      </c>
      <c r="H3538" s="39">
        <f>MATCH(C3538,Currecny_M!$A$1:$P$1,0)</f>
        <v>10</v>
      </c>
      <c r="I3538" s="39">
        <f>VLOOKUP(N3538,Currecny_M!$A$1:$P$10,MATCH(Database!C3538,Currecny_M!$A$1:$P$1,0),FALSE)</f>
        <v>89.88</v>
      </c>
      <c r="J3538" s="82">
        <f t="shared" si="166"/>
        <v>2.4267599999999998</v>
      </c>
      <c r="K3538" s="39">
        <f>VLOOKUP('Cover page'!$B$6,Currecny_M!$A$1:$P$10,MATCH(Database!C3538,Currecny_M!$A$1:$P$1,0),FALSE)</f>
        <v>1</v>
      </c>
      <c r="L3538" s="82">
        <f t="shared" si="167"/>
        <v>2.4267599999999998</v>
      </c>
      <c r="M3538" s="82">
        <f>((E3538/$F$1)*VLOOKUP(N3538,Currecny_M!$A$1:$P$10,MATCH(Database!C3538,Currecny_M!$A$1:$P$1,0),FALSE))/VLOOKUP('Cover page'!$B$6,Currecny_M!$A$1:$P$10,MATCH(Database!C3538,Currecny_M!$A$1:$P$1,0),FALSE)</f>
        <v>2.4267599999999998</v>
      </c>
      <c r="N3538" s="6" t="str">
        <f>VLOOKUP(B3538,Master!$A$2:$C$11,3,FALSE)</f>
        <v>Euro</v>
      </c>
      <c r="O3538" s="6" t="str">
        <f>VLOOKUP(B3538,Master!$A$2:$C$11,2,FALSE)</f>
        <v>Europe</v>
      </c>
      <c r="Q3538" s="39" t="str">
        <f>VLOOKUP(D3538,GL_Master!$A$1:$D$80,2,FALSE)</f>
        <v>PL</v>
      </c>
      <c r="R3538" s="39" t="str">
        <f>VLOOKUP(D3538,GL_Master!$A$1:$D$80,3,FALSE)</f>
        <v>COGS</v>
      </c>
      <c r="S3538" s="39" t="str">
        <f>VLOOKUP(D3538,GL_Master!$A$1:$D$80,4,FALSE)</f>
        <v>Purchase of other traded goods</v>
      </c>
    </row>
    <row r="3539" spans="1:19" x14ac:dyDescent="0.25">
      <c r="A3539" s="39" t="s">
        <v>262</v>
      </c>
      <c r="B3539" s="39" t="s">
        <v>239</v>
      </c>
      <c r="C3539" s="7">
        <v>44166</v>
      </c>
      <c r="D3539" s="39" t="s">
        <v>102</v>
      </c>
      <c r="E3539" s="39">
        <v>26</v>
      </c>
      <c r="F3539" s="82">
        <f t="shared" si="165"/>
        <v>2.5999999999999999E-2</v>
      </c>
      <c r="G3539" s="39">
        <f>VLOOKUP(N3539,Currecny_M!$A$1:$P$10,2,FALSE)</f>
        <v>83</v>
      </c>
      <c r="H3539" s="39">
        <f>MATCH(C3539,Currecny_M!$A$1:$P$1,0)</f>
        <v>10</v>
      </c>
      <c r="I3539" s="39">
        <f>VLOOKUP(N3539,Currecny_M!$A$1:$P$10,MATCH(Database!C3539,Currecny_M!$A$1:$P$1,0),FALSE)</f>
        <v>89.88</v>
      </c>
      <c r="J3539" s="82">
        <f t="shared" si="166"/>
        <v>2.3368799999999998</v>
      </c>
      <c r="K3539" s="39">
        <f>VLOOKUP('Cover page'!$B$6,Currecny_M!$A$1:$P$10,MATCH(Database!C3539,Currecny_M!$A$1:$P$1,0),FALSE)</f>
        <v>1</v>
      </c>
      <c r="L3539" s="82">
        <f t="shared" si="167"/>
        <v>2.3368799999999998</v>
      </c>
      <c r="M3539" s="82">
        <f>((E3539/$F$1)*VLOOKUP(N3539,Currecny_M!$A$1:$P$10,MATCH(Database!C3539,Currecny_M!$A$1:$P$1,0),FALSE))/VLOOKUP('Cover page'!$B$6,Currecny_M!$A$1:$P$10,MATCH(Database!C3539,Currecny_M!$A$1:$P$1,0),FALSE)</f>
        <v>2.3368799999999998</v>
      </c>
      <c r="N3539" s="6" t="str">
        <f>VLOOKUP(B3539,Master!$A$2:$C$11,3,FALSE)</f>
        <v>Euro</v>
      </c>
      <c r="O3539" s="6" t="str">
        <f>VLOOKUP(B3539,Master!$A$2:$C$11,2,FALSE)</f>
        <v>Europe</v>
      </c>
      <c r="Q3539" s="39" t="str">
        <f>VLOOKUP(D3539,GL_Master!$A$1:$D$80,2,FALSE)</f>
        <v>PL</v>
      </c>
      <c r="R3539" s="39" t="str">
        <f>VLOOKUP(D3539,GL_Master!$A$1:$D$80,3,FALSE)</f>
        <v>Staff welfare expenses</v>
      </c>
      <c r="S3539" s="39" t="str">
        <f>VLOOKUP(D3539,GL_Master!$A$1:$D$80,4,FALSE)</f>
        <v>Diwali Expense</v>
      </c>
    </row>
    <row r="3540" spans="1:19" x14ac:dyDescent="0.25">
      <c r="A3540" s="39" t="s">
        <v>262</v>
      </c>
      <c r="B3540" s="39" t="s">
        <v>239</v>
      </c>
      <c r="C3540" s="7">
        <v>44166</v>
      </c>
      <c r="D3540" s="39" t="s">
        <v>20</v>
      </c>
      <c r="E3540" s="39">
        <v>51</v>
      </c>
      <c r="F3540" s="82">
        <f t="shared" si="165"/>
        <v>5.0999999999999997E-2</v>
      </c>
      <c r="G3540" s="39">
        <f>VLOOKUP(N3540,Currecny_M!$A$1:$P$10,2,FALSE)</f>
        <v>83</v>
      </c>
      <c r="H3540" s="39">
        <f>MATCH(C3540,Currecny_M!$A$1:$P$1,0)</f>
        <v>10</v>
      </c>
      <c r="I3540" s="39">
        <f>VLOOKUP(N3540,Currecny_M!$A$1:$P$10,MATCH(Database!C3540,Currecny_M!$A$1:$P$1,0),FALSE)</f>
        <v>89.88</v>
      </c>
      <c r="J3540" s="82">
        <f t="shared" si="166"/>
        <v>4.5838799999999997</v>
      </c>
      <c r="K3540" s="39">
        <f>VLOOKUP('Cover page'!$B$6,Currecny_M!$A$1:$P$10,MATCH(Database!C3540,Currecny_M!$A$1:$P$1,0),FALSE)</f>
        <v>1</v>
      </c>
      <c r="L3540" s="82">
        <f t="shared" si="167"/>
        <v>4.5838799999999997</v>
      </c>
      <c r="M3540" s="82">
        <f>((E3540/$F$1)*VLOOKUP(N3540,Currecny_M!$A$1:$P$10,MATCH(Database!C3540,Currecny_M!$A$1:$P$1,0),FALSE))/VLOOKUP('Cover page'!$B$6,Currecny_M!$A$1:$P$10,MATCH(Database!C3540,Currecny_M!$A$1:$P$1,0),FALSE)</f>
        <v>4.5838799999999997</v>
      </c>
      <c r="N3540" s="6" t="str">
        <f>VLOOKUP(B3540,Master!$A$2:$C$11,3,FALSE)</f>
        <v>Euro</v>
      </c>
      <c r="O3540" s="6" t="str">
        <f>VLOOKUP(B3540,Master!$A$2:$C$11,2,FALSE)</f>
        <v>Europe</v>
      </c>
      <c r="Q3540" s="39" t="str">
        <f>VLOOKUP(D3540,GL_Master!$A$1:$D$80,2,FALSE)</f>
        <v>PL</v>
      </c>
      <c r="R3540" s="39" t="str">
        <f>VLOOKUP(D3540,GL_Master!$A$1:$D$80,3,FALSE)</f>
        <v>Selling and Marketing expenses</v>
      </c>
      <c r="S3540" s="39" t="str">
        <f>VLOOKUP(D3540,GL_Master!$A$1:$D$80,4,FALSE)</f>
        <v>Business promotion</v>
      </c>
    </row>
    <row r="3541" spans="1:19" x14ac:dyDescent="0.25">
      <c r="A3541" s="39" t="s">
        <v>262</v>
      </c>
      <c r="B3541" s="39" t="s">
        <v>239</v>
      </c>
      <c r="C3541" s="7">
        <v>44166</v>
      </c>
      <c r="D3541" s="39" t="s">
        <v>29</v>
      </c>
      <c r="E3541" s="39">
        <v>53</v>
      </c>
      <c r="F3541" s="82">
        <f t="shared" si="165"/>
        <v>5.2999999999999999E-2</v>
      </c>
      <c r="G3541" s="39">
        <f>VLOOKUP(N3541,Currecny_M!$A$1:$P$10,2,FALSE)</f>
        <v>83</v>
      </c>
      <c r="H3541" s="39">
        <f>MATCH(C3541,Currecny_M!$A$1:$P$1,0)</f>
        <v>10</v>
      </c>
      <c r="I3541" s="39">
        <f>VLOOKUP(N3541,Currecny_M!$A$1:$P$10,MATCH(Database!C3541,Currecny_M!$A$1:$P$1,0),FALSE)</f>
        <v>89.88</v>
      </c>
      <c r="J3541" s="82">
        <f t="shared" si="166"/>
        <v>4.7636399999999997</v>
      </c>
      <c r="K3541" s="39">
        <f>VLOOKUP('Cover page'!$B$6,Currecny_M!$A$1:$P$10,MATCH(Database!C3541,Currecny_M!$A$1:$P$1,0),FALSE)</f>
        <v>1</v>
      </c>
      <c r="L3541" s="82">
        <f t="shared" si="167"/>
        <v>4.7636399999999997</v>
      </c>
      <c r="M3541" s="82">
        <f>((E3541/$F$1)*VLOOKUP(N3541,Currecny_M!$A$1:$P$10,MATCH(Database!C3541,Currecny_M!$A$1:$P$1,0),FALSE))/VLOOKUP('Cover page'!$B$6,Currecny_M!$A$1:$P$10,MATCH(Database!C3541,Currecny_M!$A$1:$P$1,0),FALSE)</f>
        <v>4.7636399999999997</v>
      </c>
      <c r="N3541" s="6" t="str">
        <f>VLOOKUP(B3541,Master!$A$2:$C$11,3,FALSE)</f>
        <v>Euro</v>
      </c>
      <c r="O3541" s="6" t="str">
        <f>VLOOKUP(B3541,Master!$A$2:$C$11,2,FALSE)</f>
        <v>Europe</v>
      </c>
      <c r="Q3541" s="39" t="str">
        <f>VLOOKUP(D3541,GL_Master!$A$1:$D$80,2,FALSE)</f>
        <v>PL</v>
      </c>
      <c r="R3541" s="39" t="str">
        <f>VLOOKUP(D3541,GL_Master!$A$1:$D$80,3,FALSE)</f>
        <v>Communication &amp; internet exp</v>
      </c>
      <c r="S3541" s="39" t="str">
        <f>VLOOKUP(D3541,GL_Master!$A$1:$D$80,4,FALSE)</f>
        <v>Communication cost</v>
      </c>
    </row>
    <row r="3542" spans="1:19" x14ac:dyDescent="0.25">
      <c r="A3542" s="39" t="s">
        <v>262</v>
      </c>
      <c r="B3542" s="39" t="s">
        <v>239</v>
      </c>
      <c r="C3542" s="7">
        <v>44166</v>
      </c>
      <c r="D3542" s="39" t="s">
        <v>41</v>
      </c>
      <c r="E3542" s="39">
        <v>25</v>
      </c>
      <c r="F3542" s="82">
        <f t="shared" si="165"/>
        <v>2.5000000000000001E-2</v>
      </c>
      <c r="G3542" s="39">
        <f>VLOOKUP(N3542,Currecny_M!$A$1:$P$10,2,FALSE)</f>
        <v>83</v>
      </c>
      <c r="H3542" s="39">
        <f>MATCH(C3542,Currecny_M!$A$1:$P$1,0)</f>
        <v>10</v>
      </c>
      <c r="I3542" s="39">
        <f>VLOOKUP(N3542,Currecny_M!$A$1:$P$10,MATCH(Database!C3542,Currecny_M!$A$1:$P$1,0),FALSE)</f>
        <v>89.88</v>
      </c>
      <c r="J3542" s="82">
        <f t="shared" si="166"/>
        <v>2.2469999999999999</v>
      </c>
      <c r="K3542" s="39">
        <f>VLOOKUP('Cover page'!$B$6,Currecny_M!$A$1:$P$10,MATCH(Database!C3542,Currecny_M!$A$1:$P$1,0),FALSE)</f>
        <v>1</v>
      </c>
      <c r="L3542" s="82">
        <f t="shared" si="167"/>
        <v>2.2469999999999999</v>
      </c>
      <c r="M3542" s="82">
        <f>((E3542/$F$1)*VLOOKUP(N3542,Currecny_M!$A$1:$P$10,MATCH(Database!C3542,Currecny_M!$A$1:$P$1,0),FALSE))/VLOOKUP('Cover page'!$B$6,Currecny_M!$A$1:$P$10,MATCH(Database!C3542,Currecny_M!$A$1:$P$1,0),FALSE)</f>
        <v>2.2469999999999999</v>
      </c>
      <c r="N3542" s="6" t="str">
        <f>VLOOKUP(B3542,Master!$A$2:$C$11,3,FALSE)</f>
        <v>Euro</v>
      </c>
      <c r="O3542" s="6" t="str">
        <f>VLOOKUP(B3542,Master!$A$2:$C$11,2,FALSE)</f>
        <v>Europe</v>
      </c>
      <c r="Q3542" s="39" t="str">
        <f>VLOOKUP(D3542,GL_Master!$A$1:$D$80,2,FALSE)</f>
        <v>PL</v>
      </c>
      <c r="R3542" s="39" t="str">
        <f>VLOOKUP(D3542,GL_Master!$A$1:$D$80,3,FALSE)</f>
        <v>Communication &amp; internet exp</v>
      </c>
      <c r="S3542" s="39" t="str">
        <f>VLOOKUP(D3542,GL_Master!$A$1:$D$80,4,FALSE)</f>
        <v>Communication cost</v>
      </c>
    </row>
    <row r="3543" spans="1:19" x14ac:dyDescent="0.25">
      <c r="A3543" s="39" t="s">
        <v>262</v>
      </c>
      <c r="B3543" s="39" t="s">
        <v>239</v>
      </c>
      <c r="C3543" s="7">
        <v>44166</v>
      </c>
      <c r="D3543" s="39" t="s">
        <v>103</v>
      </c>
      <c r="E3543" s="39">
        <v>52</v>
      </c>
      <c r="F3543" s="82">
        <f t="shared" si="165"/>
        <v>5.1999999999999998E-2</v>
      </c>
      <c r="G3543" s="39">
        <f>VLOOKUP(N3543,Currecny_M!$A$1:$P$10,2,FALSE)</f>
        <v>83</v>
      </c>
      <c r="H3543" s="39">
        <f>MATCH(C3543,Currecny_M!$A$1:$P$1,0)</f>
        <v>10</v>
      </c>
      <c r="I3543" s="39">
        <f>VLOOKUP(N3543,Currecny_M!$A$1:$P$10,MATCH(Database!C3543,Currecny_M!$A$1:$P$1,0),FALSE)</f>
        <v>89.88</v>
      </c>
      <c r="J3543" s="82">
        <f t="shared" si="166"/>
        <v>4.6737599999999997</v>
      </c>
      <c r="K3543" s="39">
        <f>VLOOKUP('Cover page'!$B$6,Currecny_M!$A$1:$P$10,MATCH(Database!C3543,Currecny_M!$A$1:$P$1,0),FALSE)</f>
        <v>1</v>
      </c>
      <c r="L3543" s="82">
        <f t="shared" si="167"/>
        <v>4.6737599999999997</v>
      </c>
      <c r="M3543" s="82">
        <f>((E3543/$F$1)*VLOOKUP(N3543,Currecny_M!$A$1:$P$10,MATCH(Database!C3543,Currecny_M!$A$1:$P$1,0),FALSE))/VLOOKUP('Cover page'!$B$6,Currecny_M!$A$1:$P$10,MATCH(Database!C3543,Currecny_M!$A$1:$P$1,0),FALSE)</f>
        <v>4.6737599999999997</v>
      </c>
      <c r="N3543" s="6" t="str">
        <f>VLOOKUP(B3543,Master!$A$2:$C$11,3,FALSE)</f>
        <v>Euro</v>
      </c>
      <c r="O3543" s="6" t="str">
        <f>VLOOKUP(B3543,Master!$A$2:$C$11,2,FALSE)</f>
        <v>Europe</v>
      </c>
      <c r="Q3543" s="39" t="str">
        <f>VLOOKUP(D3543,GL_Master!$A$1:$D$80,2,FALSE)</f>
        <v>PL</v>
      </c>
      <c r="R3543" s="39" t="str">
        <f>VLOOKUP(D3543,GL_Master!$A$1:$D$80,3,FALSE)</f>
        <v>Communication &amp; internet exp</v>
      </c>
      <c r="S3543" s="39" t="str">
        <f>VLOOKUP(D3543,GL_Master!$A$1:$D$80,4,FALSE)</f>
        <v>Communication cost</v>
      </c>
    </row>
    <row r="3544" spans="1:19" x14ac:dyDescent="0.25">
      <c r="A3544" s="39" t="s">
        <v>262</v>
      </c>
      <c r="B3544" s="39" t="s">
        <v>239</v>
      </c>
      <c r="C3544" s="7">
        <v>44166</v>
      </c>
      <c r="D3544" s="39" t="s">
        <v>104</v>
      </c>
      <c r="E3544" s="39">
        <v>78</v>
      </c>
      <c r="F3544" s="82">
        <f t="shared" si="165"/>
        <v>7.8E-2</v>
      </c>
      <c r="G3544" s="39">
        <f>VLOOKUP(N3544,Currecny_M!$A$1:$P$10,2,FALSE)</f>
        <v>83</v>
      </c>
      <c r="H3544" s="39">
        <f>MATCH(C3544,Currecny_M!$A$1:$P$1,0)</f>
        <v>10</v>
      </c>
      <c r="I3544" s="39">
        <f>VLOOKUP(N3544,Currecny_M!$A$1:$P$10,MATCH(Database!C3544,Currecny_M!$A$1:$P$1,0),FALSE)</f>
        <v>89.88</v>
      </c>
      <c r="J3544" s="82">
        <f t="shared" si="166"/>
        <v>7.0106399999999995</v>
      </c>
      <c r="K3544" s="39">
        <f>VLOOKUP('Cover page'!$B$6,Currecny_M!$A$1:$P$10,MATCH(Database!C3544,Currecny_M!$A$1:$P$1,0),FALSE)</f>
        <v>1</v>
      </c>
      <c r="L3544" s="82">
        <f t="shared" si="167"/>
        <v>7.0106399999999995</v>
      </c>
      <c r="M3544" s="82">
        <f>((E3544/$F$1)*VLOOKUP(N3544,Currecny_M!$A$1:$P$10,MATCH(Database!C3544,Currecny_M!$A$1:$P$1,0),FALSE))/VLOOKUP('Cover page'!$B$6,Currecny_M!$A$1:$P$10,MATCH(Database!C3544,Currecny_M!$A$1:$P$1,0),FALSE)</f>
        <v>7.0106399999999995</v>
      </c>
      <c r="N3544" s="6" t="str">
        <f>VLOOKUP(B3544,Master!$A$2:$C$11,3,FALSE)</f>
        <v>Euro</v>
      </c>
      <c r="O3544" s="6" t="str">
        <f>VLOOKUP(B3544,Master!$A$2:$C$11,2,FALSE)</f>
        <v>Europe</v>
      </c>
      <c r="Q3544" s="39" t="str">
        <f>VLOOKUP(D3544,GL_Master!$A$1:$D$80,2,FALSE)</f>
        <v>PL</v>
      </c>
      <c r="R3544" s="39" t="str">
        <f>VLOOKUP(D3544,GL_Master!$A$1:$D$80,3,FALSE)</f>
        <v>Legal &amp; Professional expenses</v>
      </c>
      <c r="S3544" s="39" t="str">
        <f>VLOOKUP(D3544,GL_Master!$A$1:$D$80,4,FALSE)</f>
        <v>Professional Fees - Others</v>
      </c>
    </row>
    <row r="3545" spans="1:19" x14ac:dyDescent="0.25">
      <c r="A3545" s="39" t="s">
        <v>262</v>
      </c>
      <c r="B3545" s="39" t="s">
        <v>239</v>
      </c>
      <c r="C3545" s="7">
        <v>44166</v>
      </c>
      <c r="D3545" s="39" t="s">
        <v>105</v>
      </c>
      <c r="E3545" s="39">
        <v>50</v>
      </c>
      <c r="F3545" s="82">
        <f t="shared" si="165"/>
        <v>0.05</v>
      </c>
      <c r="G3545" s="39">
        <f>VLOOKUP(N3545,Currecny_M!$A$1:$P$10,2,FALSE)</f>
        <v>83</v>
      </c>
      <c r="H3545" s="39">
        <f>MATCH(C3545,Currecny_M!$A$1:$P$1,0)</f>
        <v>10</v>
      </c>
      <c r="I3545" s="39">
        <f>VLOOKUP(N3545,Currecny_M!$A$1:$P$10,MATCH(Database!C3545,Currecny_M!$A$1:$P$1,0),FALSE)</f>
        <v>89.88</v>
      </c>
      <c r="J3545" s="82">
        <f t="shared" si="166"/>
        <v>4.4939999999999998</v>
      </c>
      <c r="K3545" s="39">
        <f>VLOOKUP('Cover page'!$B$6,Currecny_M!$A$1:$P$10,MATCH(Database!C3545,Currecny_M!$A$1:$P$1,0),FALSE)</f>
        <v>1</v>
      </c>
      <c r="L3545" s="82">
        <f t="shared" si="167"/>
        <v>4.4939999999999998</v>
      </c>
      <c r="M3545" s="82">
        <f>((E3545/$F$1)*VLOOKUP(N3545,Currecny_M!$A$1:$P$10,MATCH(Database!C3545,Currecny_M!$A$1:$P$1,0),FALSE))/VLOOKUP('Cover page'!$B$6,Currecny_M!$A$1:$P$10,MATCH(Database!C3545,Currecny_M!$A$1:$P$1,0),FALSE)</f>
        <v>4.4939999999999998</v>
      </c>
      <c r="N3545" s="6" t="str">
        <f>VLOOKUP(B3545,Master!$A$2:$C$11,3,FALSE)</f>
        <v>Euro</v>
      </c>
      <c r="O3545" s="6" t="str">
        <f>VLOOKUP(B3545,Master!$A$2:$C$11,2,FALSE)</f>
        <v>Europe</v>
      </c>
      <c r="Q3545" s="39" t="str">
        <f>VLOOKUP(D3545,GL_Master!$A$1:$D$80,2,FALSE)</f>
        <v>PL</v>
      </c>
      <c r="R3545" s="39" t="str">
        <f>VLOOKUP(D3545,GL_Master!$A$1:$D$80,3,FALSE)</f>
        <v>Travelling and conveyance</v>
      </c>
      <c r="S3545" s="39" t="str">
        <f>VLOOKUP(D3545,GL_Master!$A$1:$D$80,4,FALSE)</f>
        <v>Car hiring and rental services</v>
      </c>
    </row>
    <row r="3546" spans="1:19" x14ac:dyDescent="0.25">
      <c r="A3546" s="39" t="s">
        <v>262</v>
      </c>
      <c r="B3546" s="39" t="s">
        <v>239</v>
      </c>
      <c r="C3546" s="7">
        <v>44166</v>
      </c>
      <c r="D3546" s="39" t="s">
        <v>106</v>
      </c>
      <c r="E3546" s="39">
        <v>25</v>
      </c>
      <c r="F3546" s="82">
        <f t="shared" si="165"/>
        <v>2.5000000000000001E-2</v>
      </c>
      <c r="G3546" s="39">
        <f>VLOOKUP(N3546,Currecny_M!$A$1:$P$10,2,FALSE)</f>
        <v>83</v>
      </c>
      <c r="H3546" s="39">
        <f>MATCH(C3546,Currecny_M!$A$1:$P$1,0)</f>
        <v>10</v>
      </c>
      <c r="I3546" s="39">
        <f>VLOOKUP(N3546,Currecny_M!$A$1:$P$10,MATCH(Database!C3546,Currecny_M!$A$1:$P$1,0),FALSE)</f>
        <v>89.88</v>
      </c>
      <c r="J3546" s="82">
        <f t="shared" si="166"/>
        <v>2.2469999999999999</v>
      </c>
      <c r="K3546" s="39">
        <f>VLOOKUP('Cover page'!$B$6,Currecny_M!$A$1:$P$10,MATCH(Database!C3546,Currecny_M!$A$1:$P$1,0),FALSE)</f>
        <v>1</v>
      </c>
      <c r="L3546" s="82">
        <f t="shared" si="167"/>
        <v>2.2469999999999999</v>
      </c>
      <c r="M3546" s="82">
        <f>((E3546/$F$1)*VLOOKUP(N3546,Currecny_M!$A$1:$P$10,MATCH(Database!C3546,Currecny_M!$A$1:$P$1,0),FALSE))/VLOOKUP('Cover page'!$B$6,Currecny_M!$A$1:$P$10,MATCH(Database!C3546,Currecny_M!$A$1:$P$1,0),FALSE)</f>
        <v>2.2469999999999999</v>
      </c>
      <c r="N3546" s="6" t="str">
        <f>VLOOKUP(B3546,Master!$A$2:$C$11,3,FALSE)</f>
        <v>Euro</v>
      </c>
      <c r="O3546" s="6" t="str">
        <f>VLOOKUP(B3546,Master!$A$2:$C$11,2,FALSE)</f>
        <v>Europe</v>
      </c>
      <c r="Q3546" s="39" t="str">
        <f>VLOOKUP(D3546,GL_Master!$A$1:$D$80,2,FALSE)</f>
        <v>PL</v>
      </c>
      <c r="R3546" s="39" t="str">
        <f>VLOOKUP(D3546,GL_Master!$A$1:$D$80,3,FALSE)</f>
        <v>Communication &amp; internet exp</v>
      </c>
      <c r="S3546" s="39" t="str">
        <f>VLOOKUP(D3546,GL_Master!$A$1:$D$80,4,FALSE)</f>
        <v>Printing &amp; Stationary</v>
      </c>
    </row>
    <row r="3547" spans="1:19" x14ac:dyDescent="0.25">
      <c r="A3547" s="39" t="s">
        <v>262</v>
      </c>
      <c r="B3547" s="39" t="s">
        <v>239</v>
      </c>
      <c r="C3547" s="7">
        <v>44166</v>
      </c>
      <c r="D3547" s="39" t="s">
        <v>32</v>
      </c>
      <c r="E3547" s="39">
        <v>25</v>
      </c>
      <c r="F3547" s="82">
        <f t="shared" si="165"/>
        <v>2.5000000000000001E-2</v>
      </c>
      <c r="G3547" s="39">
        <f>VLOOKUP(N3547,Currecny_M!$A$1:$P$10,2,FALSE)</f>
        <v>83</v>
      </c>
      <c r="H3547" s="39">
        <f>MATCH(C3547,Currecny_M!$A$1:$P$1,0)</f>
        <v>10</v>
      </c>
      <c r="I3547" s="39">
        <f>VLOOKUP(N3547,Currecny_M!$A$1:$P$10,MATCH(Database!C3547,Currecny_M!$A$1:$P$1,0),FALSE)</f>
        <v>89.88</v>
      </c>
      <c r="J3547" s="82">
        <f t="shared" si="166"/>
        <v>2.2469999999999999</v>
      </c>
      <c r="K3547" s="39">
        <f>VLOOKUP('Cover page'!$B$6,Currecny_M!$A$1:$P$10,MATCH(Database!C3547,Currecny_M!$A$1:$P$1,0),FALSE)</f>
        <v>1</v>
      </c>
      <c r="L3547" s="82">
        <f t="shared" si="167"/>
        <v>2.2469999999999999</v>
      </c>
      <c r="M3547" s="82">
        <f>((E3547/$F$1)*VLOOKUP(N3547,Currecny_M!$A$1:$P$10,MATCH(Database!C3547,Currecny_M!$A$1:$P$1,0),FALSE))/VLOOKUP('Cover page'!$B$6,Currecny_M!$A$1:$P$10,MATCH(Database!C3547,Currecny_M!$A$1:$P$1,0),FALSE)</f>
        <v>2.2469999999999999</v>
      </c>
      <c r="N3547" s="6" t="str">
        <f>VLOOKUP(B3547,Master!$A$2:$C$11,3,FALSE)</f>
        <v>Euro</v>
      </c>
      <c r="O3547" s="6" t="str">
        <f>VLOOKUP(B3547,Master!$A$2:$C$11,2,FALSE)</f>
        <v>Europe</v>
      </c>
      <c r="Q3547" s="39" t="str">
        <f>VLOOKUP(D3547,GL_Master!$A$1:$D$80,2,FALSE)</f>
        <v>PL</v>
      </c>
      <c r="R3547" s="39" t="str">
        <f>VLOOKUP(D3547,GL_Master!$A$1:$D$80,3,FALSE)</f>
        <v>Communication &amp; internet exp</v>
      </c>
      <c r="S3547" s="39" t="str">
        <f>VLOOKUP(D3547,GL_Master!$A$1:$D$80,4,FALSE)</f>
        <v>Printing &amp; Stationary</v>
      </c>
    </row>
    <row r="3548" spans="1:19" x14ac:dyDescent="0.25">
      <c r="A3548" s="39" t="s">
        <v>262</v>
      </c>
      <c r="B3548" s="39" t="s">
        <v>239</v>
      </c>
      <c r="C3548" s="7">
        <v>44166</v>
      </c>
      <c r="D3548" s="39" t="s">
        <v>35</v>
      </c>
      <c r="E3548" s="39">
        <v>76</v>
      </c>
      <c r="F3548" s="82">
        <f t="shared" si="165"/>
        <v>7.5999999999999998E-2</v>
      </c>
      <c r="G3548" s="39">
        <f>VLOOKUP(N3548,Currecny_M!$A$1:$P$10,2,FALSE)</f>
        <v>83</v>
      </c>
      <c r="H3548" s="39">
        <f>MATCH(C3548,Currecny_M!$A$1:$P$1,0)</f>
        <v>10</v>
      </c>
      <c r="I3548" s="39">
        <f>VLOOKUP(N3548,Currecny_M!$A$1:$P$10,MATCH(Database!C3548,Currecny_M!$A$1:$P$1,0),FALSE)</f>
        <v>89.88</v>
      </c>
      <c r="J3548" s="82">
        <f t="shared" si="166"/>
        <v>6.8308799999999996</v>
      </c>
      <c r="K3548" s="39">
        <f>VLOOKUP('Cover page'!$B$6,Currecny_M!$A$1:$P$10,MATCH(Database!C3548,Currecny_M!$A$1:$P$1,0),FALSE)</f>
        <v>1</v>
      </c>
      <c r="L3548" s="82">
        <f t="shared" si="167"/>
        <v>6.8308799999999996</v>
      </c>
      <c r="M3548" s="82">
        <f>((E3548/$F$1)*VLOOKUP(N3548,Currecny_M!$A$1:$P$10,MATCH(Database!C3548,Currecny_M!$A$1:$P$1,0),FALSE))/VLOOKUP('Cover page'!$B$6,Currecny_M!$A$1:$P$10,MATCH(Database!C3548,Currecny_M!$A$1:$P$1,0),FALSE)</f>
        <v>6.8308799999999996</v>
      </c>
      <c r="N3548" s="6" t="str">
        <f>VLOOKUP(B3548,Master!$A$2:$C$11,3,FALSE)</f>
        <v>Euro</v>
      </c>
      <c r="O3548" s="6" t="str">
        <f>VLOOKUP(B3548,Master!$A$2:$C$11,2,FALSE)</f>
        <v>Europe</v>
      </c>
      <c r="Q3548" s="39" t="str">
        <f>VLOOKUP(D3548,GL_Master!$A$1:$D$80,2,FALSE)</f>
        <v>PL</v>
      </c>
      <c r="R3548" s="39" t="str">
        <f>VLOOKUP(D3548,GL_Master!$A$1:$D$80,3,FALSE)</f>
        <v>Security Expenses</v>
      </c>
      <c r="S3548" s="39" t="str">
        <f>VLOOKUP(D3548,GL_Master!$A$1:$D$80,4,FALSE)</f>
        <v>Security Expenses others</v>
      </c>
    </row>
    <row r="3549" spans="1:19" x14ac:dyDescent="0.25">
      <c r="A3549" s="39" t="s">
        <v>262</v>
      </c>
      <c r="B3549" s="39" t="s">
        <v>239</v>
      </c>
      <c r="C3549" s="7">
        <v>44166</v>
      </c>
      <c r="D3549" s="39" t="s">
        <v>38</v>
      </c>
      <c r="E3549" s="39">
        <v>25</v>
      </c>
      <c r="F3549" s="82">
        <f t="shared" si="165"/>
        <v>2.5000000000000001E-2</v>
      </c>
      <c r="G3549" s="39">
        <f>VLOOKUP(N3549,Currecny_M!$A$1:$P$10,2,FALSE)</f>
        <v>83</v>
      </c>
      <c r="H3549" s="39">
        <f>MATCH(C3549,Currecny_M!$A$1:$P$1,0)</f>
        <v>10</v>
      </c>
      <c r="I3549" s="39">
        <f>VLOOKUP(N3549,Currecny_M!$A$1:$P$10,MATCH(Database!C3549,Currecny_M!$A$1:$P$1,0),FALSE)</f>
        <v>89.88</v>
      </c>
      <c r="J3549" s="82">
        <f t="shared" si="166"/>
        <v>2.2469999999999999</v>
      </c>
      <c r="K3549" s="39">
        <f>VLOOKUP('Cover page'!$B$6,Currecny_M!$A$1:$P$10,MATCH(Database!C3549,Currecny_M!$A$1:$P$1,0),FALSE)</f>
        <v>1</v>
      </c>
      <c r="L3549" s="82">
        <f t="shared" si="167"/>
        <v>2.2469999999999999</v>
      </c>
      <c r="M3549" s="82">
        <f>((E3549/$F$1)*VLOOKUP(N3549,Currecny_M!$A$1:$P$10,MATCH(Database!C3549,Currecny_M!$A$1:$P$1,0),FALSE))/VLOOKUP('Cover page'!$B$6,Currecny_M!$A$1:$P$10,MATCH(Database!C3549,Currecny_M!$A$1:$P$1,0),FALSE)</f>
        <v>2.2469999999999999</v>
      </c>
      <c r="N3549" s="6" t="str">
        <f>VLOOKUP(B3549,Master!$A$2:$C$11,3,FALSE)</f>
        <v>Euro</v>
      </c>
      <c r="O3549" s="6" t="str">
        <f>VLOOKUP(B3549,Master!$A$2:$C$11,2,FALSE)</f>
        <v>Europe</v>
      </c>
      <c r="Q3549" s="39" t="str">
        <f>VLOOKUP(D3549,GL_Master!$A$1:$D$80,2,FALSE)</f>
        <v>PL</v>
      </c>
      <c r="R3549" s="39" t="str">
        <f>VLOOKUP(D3549,GL_Master!$A$1:$D$80,3,FALSE)</f>
        <v>House Keeping Expenses</v>
      </c>
      <c r="S3549" s="39" t="str">
        <f>VLOOKUP(D3549,GL_Master!$A$1:$D$80,4,FALSE)</f>
        <v>House Keeping Expenses</v>
      </c>
    </row>
    <row r="3550" spans="1:19" x14ac:dyDescent="0.25">
      <c r="A3550" s="39" t="s">
        <v>262</v>
      </c>
      <c r="B3550" s="39" t="s">
        <v>239</v>
      </c>
      <c r="C3550" s="7">
        <v>44166</v>
      </c>
      <c r="D3550" s="39" t="s">
        <v>107</v>
      </c>
      <c r="E3550" s="39">
        <v>26</v>
      </c>
      <c r="F3550" s="82">
        <f t="shared" si="165"/>
        <v>2.5999999999999999E-2</v>
      </c>
      <c r="G3550" s="39">
        <f>VLOOKUP(N3550,Currecny_M!$A$1:$P$10,2,FALSE)</f>
        <v>83</v>
      </c>
      <c r="H3550" s="39">
        <f>MATCH(C3550,Currecny_M!$A$1:$P$1,0)</f>
        <v>10</v>
      </c>
      <c r="I3550" s="39">
        <f>VLOOKUP(N3550,Currecny_M!$A$1:$P$10,MATCH(Database!C3550,Currecny_M!$A$1:$P$1,0),FALSE)</f>
        <v>89.88</v>
      </c>
      <c r="J3550" s="82">
        <f t="shared" si="166"/>
        <v>2.3368799999999998</v>
      </c>
      <c r="K3550" s="39">
        <f>VLOOKUP('Cover page'!$B$6,Currecny_M!$A$1:$P$10,MATCH(Database!C3550,Currecny_M!$A$1:$P$1,0),FALSE)</f>
        <v>1</v>
      </c>
      <c r="L3550" s="82">
        <f t="shared" si="167"/>
        <v>2.3368799999999998</v>
      </c>
      <c r="M3550" s="82">
        <f>((E3550/$F$1)*VLOOKUP(N3550,Currecny_M!$A$1:$P$10,MATCH(Database!C3550,Currecny_M!$A$1:$P$1,0),FALSE))/VLOOKUP('Cover page'!$B$6,Currecny_M!$A$1:$P$10,MATCH(Database!C3550,Currecny_M!$A$1:$P$1,0),FALSE)</f>
        <v>2.3368799999999998</v>
      </c>
      <c r="N3550" s="6" t="str">
        <f>VLOOKUP(B3550,Master!$A$2:$C$11,3,FALSE)</f>
        <v>Euro</v>
      </c>
      <c r="O3550" s="6" t="str">
        <f>VLOOKUP(B3550,Master!$A$2:$C$11,2,FALSE)</f>
        <v>Europe</v>
      </c>
      <c r="Q3550" s="39" t="str">
        <f>VLOOKUP(D3550,GL_Master!$A$1:$D$80,2,FALSE)</f>
        <v>PL</v>
      </c>
      <c r="R3550" s="39" t="str">
        <f>VLOOKUP(D3550,GL_Master!$A$1:$D$80,3,FALSE)</f>
        <v>Misc. expenses</v>
      </c>
      <c r="S3550" s="39" t="str">
        <f>VLOOKUP(D3550,GL_Master!$A$1:$D$80,4,FALSE)</f>
        <v>Repair &amp; Maintenance</v>
      </c>
    </row>
    <row r="3551" spans="1:19" x14ac:dyDescent="0.25">
      <c r="A3551" s="39" t="s">
        <v>262</v>
      </c>
      <c r="B3551" s="39" t="s">
        <v>239</v>
      </c>
      <c r="C3551" s="7">
        <v>44166</v>
      </c>
      <c r="D3551" s="39" t="s">
        <v>108</v>
      </c>
      <c r="E3551" s="39">
        <v>25</v>
      </c>
      <c r="F3551" s="82">
        <f t="shared" si="165"/>
        <v>2.5000000000000001E-2</v>
      </c>
      <c r="G3551" s="39">
        <f>VLOOKUP(N3551,Currecny_M!$A$1:$P$10,2,FALSE)</f>
        <v>83</v>
      </c>
      <c r="H3551" s="39">
        <f>MATCH(C3551,Currecny_M!$A$1:$P$1,0)</f>
        <v>10</v>
      </c>
      <c r="I3551" s="39">
        <f>VLOOKUP(N3551,Currecny_M!$A$1:$P$10,MATCH(Database!C3551,Currecny_M!$A$1:$P$1,0),FALSE)</f>
        <v>89.88</v>
      </c>
      <c r="J3551" s="82">
        <f t="shared" si="166"/>
        <v>2.2469999999999999</v>
      </c>
      <c r="K3551" s="39">
        <f>VLOOKUP('Cover page'!$B$6,Currecny_M!$A$1:$P$10,MATCH(Database!C3551,Currecny_M!$A$1:$P$1,0),FALSE)</f>
        <v>1</v>
      </c>
      <c r="L3551" s="82">
        <f t="shared" si="167"/>
        <v>2.2469999999999999</v>
      </c>
      <c r="M3551" s="82">
        <f>((E3551/$F$1)*VLOOKUP(N3551,Currecny_M!$A$1:$P$10,MATCH(Database!C3551,Currecny_M!$A$1:$P$1,0),FALSE))/VLOOKUP('Cover page'!$B$6,Currecny_M!$A$1:$P$10,MATCH(Database!C3551,Currecny_M!$A$1:$P$1,0),FALSE)</f>
        <v>2.2469999999999999</v>
      </c>
      <c r="N3551" s="6" t="str">
        <f>VLOOKUP(B3551,Master!$A$2:$C$11,3,FALSE)</f>
        <v>Euro</v>
      </c>
      <c r="O3551" s="6" t="str">
        <f>VLOOKUP(B3551,Master!$A$2:$C$11,2,FALSE)</f>
        <v>Europe</v>
      </c>
      <c r="Q3551" s="39" t="str">
        <f>VLOOKUP(D3551,GL_Master!$A$1:$D$80,2,FALSE)</f>
        <v>PL</v>
      </c>
      <c r="R3551" s="39" t="str">
        <f>VLOOKUP(D3551,GL_Master!$A$1:$D$80,3,FALSE)</f>
        <v>Misc. expenses</v>
      </c>
      <c r="S3551" s="39" t="str">
        <f>VLOOKUP(D3551,GL_Master!$A$1:$D$80,4,FALSE)</f>
        <v>Repair &amp; Maintenance</v>
      </c>
    </row>
    <row r="3552" spans="1:19" x14ac:dyDescent="0.25">
      <c r="A3552" s="39" t="s">
        <v>262</v>
      </c>
      <c r="B3552" s="39" t="s">
        <v>239</v>
      </c>
      <c r="C3552" s="7">
        <v>44166</v>
      </c>
      <c r="D3552" s="39" t="s">
        <v>9</v>
      </c>
      <c r="E3552" s="39">
        <v>228</v>
      </c>
      <c r="F3552" s="82">
        <f t="shared" si="165"/>
        <v>0.22800000000000001</v>
      </c>
      <c r="G3552" s="39">
        <f>VLOOKUP(N3552,Currecny_M!$A$1:$P$10,2,FALSE)</f>
        <v>83</v>
      </c>
      <c r="H3552" s="39">
        <f>MATCH(C3552,Currecny_M!$A$1:$P$1,0)</f>
        <v>10</v>
      </c>
      <c r="I3552" s="39">
        <f>VLOOKUP(N3552,Currecny_M!$A$1:$P$10,MATCH(Database!C3552,Currecny_M!$A$1:$P$1,0),FALSE)</f>
        <v>89.88</v>
      </c>
      <c r="J3552" s="82">
        <f t="shared" si="166"/>
        <v>20.492639999999998</v>
      </c>
      <c r="K3552" s="39">
        <f>VLOOKUP('Cover page'!$B$6,Currecny_M!$A$1:$P$10,MATCH(Database!C3552,Currecny_M!$A$1:$P$1,0),FALSE)</f>
        <v>1</v>
      </c>
      <c r="L3552" s="82">
        <f t="shared" si="167"/>
        <v>20.492639999999998</v>
      </c>
      <c r="M3552" s="82">
        <f>((E3552/$F$1)*VLOOKUP(N3552,Currecny_M!$A$1:$P$10,MATCH(Database!C3552,Currecny_M!$A$1:$P$1,0),FALSE))/VLOOKUP('Cover page'!$B$6,Currecny_M!$A$1:$P$10,MATCH(Database!C3552,Currecny_M!$A$1:$P$1,0),FALSE)</f>
        <v>20.492639999999998</v>
      </c>
      <c r="N3552" s="6" t="str">
        <f>VLOOKUP(B3552,Master!$A$2:$C$11,3,FALSE)</f>
        <v>Euro</v>
      </c>
      <c r="O3552" s="6" t="str">
        <f>VLOOKUP(B3552,Master!$A$2:$C$11,2,FALSE)</f>
        <v>Europe</v>
      </c>
      <c r="Q3552" s="39" t="str">
        <f>VLOOKUP(D3552,GL_Master!$A$1:$D$80,2,FALSE)</f>
        <v>PL</v>
      </c>
      <c r="R3552" s="39" t="str">
        <f>VLOOKUP(D3552,GL_Master!$A$1:$D$80,3,FALSE)</f>
        <v>Rent</v>
      </c>
      <c r="S3552" s="39" t="str">
        <f>VLOOKUP(D3552,GL_Master!$A$1:$D$80,4,FALSE)</f>
        <v>Office Rent</v>
      </c>
    </row>
    <row r="3553" spans="1:19" x14ac:dyDescent="0.25">
      <c r="A3553" s="39" t="s">
        <v>262</v>
      </c>
      <c r="B3553" s="39" t="s">
        <v>239</v>
      </c>
      <c r="C3553" s="7">
        <v>44166</v>
      </c>
      <c r="D3553" s="39" t="s">
        <v>109</v>
      </c>
      <c r="E3553" s="39">
        <v>-124</v>
      </c>
      <c r="F3553" s="82">
        <f t="shared" si="165"/>
        <v>-0.124</v>
      </c>
      <c r="G3553" s="39">
        <f>VLOOKUP(N3553,Currecny_M!$A$1:$P$10,2,FALSE)</f>
        <v>83</v>
      </c>
      <c r="H3553" s="39">
        <f>MATCH(C3553,Currecny_M!$A$1:$P$1,0)</f>
        <v>10</v>
      </c>
      <c r="I3553" s="39">
        <f>VLOOKUP(N3553,Currecny_M!$A$1:$P$10,MATCH(Database!C3553,Currecny_M!$A$1:$P$1,0),FALSE)</f>
        <v>89.88</v>
      </c>
      <c r="J3553" s="82">
        <f t="shared" si="166"/>
        <v>-11.145119999999999</v>
      </c>
      <c r="K3553" s="39">
        <f>VLOOKUP('Cover page'!$B$6,Currecny_M!$A$1:$P$10,MATCH(Database!C3553,Currecny_M!$A$1:$P$1,0),FALSE)</f>
        <v>1</v>
      </c>
      <c r="L3553" s="82">
        <f t="shared" si="167"/>
        <v>-11.145119999999999</v>
      </c>
      <c r="M3553" s="82">
        <f>((E3553/$F$1)*VLOOKUP(N3553,Currecny_M!$A$1:$P$10,MATCH(Database!C3553,Currecny_M!$A$1:$P$1,0),FALSE))/VLOOKUP('Cover page'!$B$6,Currecny_M!$A$1:$P$10,MATCH(Database!C3553,Currecny_M!$A$1:$P$1,0),FALSE)</f>
        <v>-11.145119999999999</v>
      </c>
      <c r="N3553" s="6" t="str">
        <f>VLOOKUP(B3553,Master!$A$2:$C$11,3,FALSE)</f>
        <v>Euro</v>
      </c>
      <c r="O3553" s="6" t="str">
        <f>VLOOKUP(B3553,Master!$A$2:$C$11,2,FALSE)</f>
        <v>Europe</v>
      </c>
      <c r="Q3553" s="39" t="str">
        <f>VLOOKUP(D3553,GL_Master!$A$1:$D$80,2,FALSE)</f>
        <v>PL</v>
      </c>
      <c r="R3553" s="39" t="str">
        <f>VLOOKUP(D3553,GL_Master!$A$1:$D$80,3,FALSE)</f>
        <v>Travelling and conveyance</v>
      </c>
      <c r="S3553" s="39" t="str">
        <f>VLOOKUP(D3553,GL_Master!$A$1:$D$80,4,FALSE)</f>
        <v>Travelling , hotel lodging</v>
      </c>
    </row>
    <row r="3554" spans="1:19" x14ac:dyDescent="0.25">
      <c r="A3554" s="39" t="s">
        <v>262</v>
      </c>
      <c r="B3554" s="39" t="s">
        <v>239</v>
      </c>
      <c r="C3554" s="7">
        <v>44166</v>
      </c>
      <c r="D3554" s="39" t="s">
        <v>110</v>
      </c>
      <c r="E3554" s="39">
        <v>49</v>
      </c>
      <c r="F3554" s="82">
        <f t="shared" si="165"/>
        <v>4.9000000000000002E-2</v>
      </c>
      <c r="G3554" s="39">
        <f>VLOOKUP(N3554,Currecny_M!$A$1:$P$10,2,FALSE)</f>
        <v>83</v>
      </c>
      <c r="H3554" s="39">
        <f>MATCH(C3554,Currecny_M!$A$1:$P$1,0)</f>
        <v>10</v>
      </c>
      <c r="I3554" s="39">
        <f>VLOOKUP(N3554,Currecny_M!$A$1:$P$10,MATCH(Database!C3554,Currecny_M!$A$1:$P$1,0),FALSE)</f>
        <v>89.88</v>
      </c>
      <c r="J3554" s="82">
        <f t="shared" si="166"/>
        <v>4.4041199999999998</v>
      </c>
      <c r="K3554" s="39">
        <f>VLOOKUP('Cover page'!$B$6,Currecny_M!$A$1:$P$10,MATCH(Database!C3554,Currecny_M!$A$1:$P$1,0),FALSE)</f>
        <v>1</v>
      </c>
      <c r="L3554" s="82">
        <f t="shared" si="167"/>
        <v>4.4041199999999998</v>
      </c>
      <c r="M3554" s="82">
        <f>((E3554/$F$1)*VLOOKUP(N3554,Currecny_M!$A$1:$P$10,MATCH(Database!C3554,Currecny_M!$A$1:$P$1,0),FALSE))/VLOOKUP('Cover page'!$B$6,Currecny_M!$A$1:$P$10,MATCH(Database!C3554,Currecny_M!$A$1:$P$1,0),FALSE)</f>
        <v>4.4041199999999998</v>
      </c>
      <c r="N3554" s="6" t="str">
        <f>VLOOKUP(B3554,Master!$A$2:$C$11,3,FALSE)</f>
        <v>Euro</v>
      </c>
      <c r="O3554" s="6" t="str">
        <f>VLOOKUP(B3554,Master!$A$2:$C$11,2,FALSE)</f>
        <v>Europe</v>
      </c>
      <c r="Q3554" s="39" t="str">
        <f>VLOOKUP(D3554,GL_Master!$A$1:$D$80,2,FALSE)</f>
        <v>PL</v>
      </c>
      <c r="R3554" s="39" t="str">
        <f>VLOOKUP(D3554,GL_Master!$A$1:$D$80,3,FALSE)</f>
        <v>Travelling and conveyance</v>
      </c>
      <c r="S3554" s="39" t="str">
        <f>VLOOKUP(D3554,GL_Master!$A$1:$D$80,4,FALSE)</f>
        <v>Travelling , hotel lodging</v>
      </c>
    </row>
    <row r="3555" spans="1:19" x14ac:dyDescent="0.25">
      <c r="A3555" s="39" t="s">
        <v>262</v>
      </c>
      <c r="B3555" s="39" t="s">
        <v>239</v>
      </c>
      <c r="C3555" s="7">
        <v>44166</v>
      </c>
      <c r="D3555" s="39" t="s">
        <v>111</v>
      </c>
      <c r="E3555" s="39">
        <v>25</v>
      </c>
      <c r="F3555" s="82">
        <f t="shared" si="165"/>
        <v>2.5000000000000001E-2</v>
      </c>
      <c r="G3555" s="39">
        <f>VLOOKUP(N3555,Currecny_M!$A$1:$P$10,2,FALSE)</f>
        <v>83</v>
      </c>
      <c r="H3555" s="39">
        <f>MATCH(C3555,Currecny_M!$A$1:$P$1,0)</f>
        <v>10</v>
      </c>
      <c r="I3555" s="39">
        <f>VLOOKUP(N3555,Currecny_M!$A$1:$P$10,MATCH(Database!C3555,Currecny_M!$A$1:$P$1,0),FALSE)</f>
        <v>89.88</v>
      </c>
      <c r="J3555" s="82">
        <f t="shared" si="166"/>
        <v>2.2469999999999999</v>
      </c>
      <c r="K3555" s="39">
        <f>VLOOKUP('Cover page'!$B$6,Currecny_M!$A$1:$P$10,MATCH(Database!C3555,Currecny_M!$A$1:$P$1,0),FALSE)</f>
        <v>1</v>
      </c>
      <c r="L3555" s="82">
        <f t="shared" si="167"/>
        <v>2.2469999999999999</v>
      </c>
      <c r="M3555" s="82">
        <f>((E3555/$F$1)*VLOOKUP(N3555,Currecny_M!$A$1:$P$10,MATCH(Database!C3555,Currecny_M!$A$1:$P$1,0),FALSE))/VLOOKUP('Cover page'!$B$6,Currecny_M!$A$1:$P$10,MATCH(Database!C3555,Currecny_M!$A$1:$P$1,0),FALSE)</f>
        <v>2.2469999999999999</v>
      </c>
      <c r="N3555" s="6" t="str">
        <f>VLOOKUP(B3555,Master!$A$2:$C$11,3,FALSE)</f>
        <v>Euro</v>
      </c>
      <c r="O3555" s="6" t="str">
        <f>VLOOKUP(B3555,Master!$A$2:$C$11,2,FALSE)</f>
        <v>Europe</v>
      </c>
      <c r="Q3555" s="39" t="str">
        <f>VLOOKUP(D3555,GL_Master!$A$1:$D$80,2,FALSE)</f>
        <v>PL</v>
      </c>
      <c r="R3555" s="39" t="str">
        <f>VLOOKUP(D3555,GL_Master!$A$1:$D$80,3,FALSE)</f>
        <v>Legal &amp; Professional expenses</v>
      </c>
      <c r="S3555" s="39" t="str">
        <f>VLOOKUP(D3555,GL_Master!$A$1:$D$80,4,FALSE)</f>
        <v>Professional Fees - Others</v>
      </c>
    </row>
    <row r="3556" spans="1:19" x14ac:dyDescent="0.25">
      <c r="A3556" s="39" t="s">
        <v>262</v>
      </c>
      <c r="B3556" s="39" t="s">
        <v>239</v>
      </c>
      <c r="C3556" s="7">
        <v>44197</v>
      </c>
      <c r="D3556" s="39" t="s">
        <v>112</v>
      </c>
      <c r="E3556" s="39">
        <v>263</v>
      </c>
      <c r="F3556" s="82">
        <f t="shared" si="165"/>
        <v>0.26300000000000001</v>
      </c>
      <c r="G3556" s="39">
        <f>VLOOKUP(N3556,Currecny_M!$A$1:$P$10,2,FALSE)</f>
        <v>83</v>
      </c>
      <c r="H3556" s="39">
        <f>MATCH(C3556,Currecny_M!$A$1:$P$1,0)</f>
        <v>11</v>
      </c>
      <c r="I3556" s="39">
        <f>VLOOKUP(N3556,Currecny_M!$A$1:$P$10,MATCH(Database!C3556,Currecny_M!$A$1:$P$1,0),FALSE)</f>
        <v>90.78</v>
      </c>
      <c r="J3556" s="82">
        <f t="shared" si="166"/>
        <v>23.875140000000002</v>
      </c>
      <c r="K3556" s="39">
        <f>VLOOKUP('Cover page'!$B$6,Currecny_M!$A$1:$P$10,MATCH(Database!C3556,Currecny_M!$A$1:$P$1,0),FALSE)</f>
        <v>1</v>
      </c>
      <c r="L3556" s="82">
        <f t="shared" si="167"/>
        <v>23.875140000000002</v>
      </c>
      <c r="M3556" s="82">
        <f>((E3556/$F$1)*VLOOKUP(N3556,Currecny_M!$A$1:$P$10,MATCH(Database!C3556,Currecny_M!$A$1:$P$1,0),FALSE))/VLOOKUP('Cover page'!$B$6,Currecny_M!$A$1:$P$10,MATCH(Database!C3556,Currecny_M!$A$1:$P$1,0),FALSE)</f>
        <v>23.875140000000002</v>
      </c>
      <c r="N3556" s="6" t="str">
        <f>VLOOKUP(B3556,Master!$A$2:$C$11,3,FALSE)</f>
        <v>Euro</v>
      </c>
      <c r="O3556" s="6" t="str">
        <f>VLOOKUP(B3556,Master!$A$2:$C$11,2,FALSE)</f>
        <v>Europe</v>
      </c>
      <c r="Q3556" s="39" t="str">
        <f>VLOOKUP(D3556,GL_Master!$A$1:$D$80,2,FALSE)</f>
        <v>PL</v>
      </c>
      <c r="R3556" s="39" t="str">
        <f>VLOOKUP(D3556,GL_Master!$A$1:$D$80,3,FALSE)</f>
        <v>Finance Cost</v>
      </c>
      <c r="S3556" s="39" t="str">
        <f>VLOOKUP(D3556,GL_Master!$A$1:$D$80,4,FALSE)</f>
        <v>Interest expense</v>
      </c>
    </row>
    <row r="3557" spans="1:19" x14ac:dyDescent="0.25">
      <c r="A3557" s="39" t="s">
        <v>262</v>
      </c>
      <c r="B3557" s="39" t="s">
        <v>239</v>
      </c>
      <c r="C3557" s="7">
        <v>44197</v>
      </c>
      <c r="D3557" s="39" t="s">
        <v>25</v>
      </c>
      <c r="E3557" s="39">
        <v>2234</v>
      </c>
      <c r="F3557" s="82">
        <f t="shared" si="165"/>
        <v>2.234</v>
      </c>
      <c r="G3557" s="39">
        <f>VLOOKUP(N3557,Currecny_M!$A$1:$P$10,2,FALSE)</f>
        <v>83</v>
      </c>
      <c r="H3557" s="39">
        <f>MATCH(C3557,Currecny_M!$A$1:$P$1,0)</f>
        <v>11</v>
      </c>
      <c r="I3557" s="39">
        <f>VLOOKUP(N3557,Currecny_M!$A$1:$P$10,MATCH(Database!C3557,Currecny_M!$A$1:$P$1,0),FALSE)</f>
        <v>90.78</v>
      </c>
      <c r="J3557" s="82">
        <f t="shared" si="166"/>
        <v>202.80252000000002</v>
      </c>
      <c r="K3557" s="39">
        <f>VLOOKUP('Cover page'!$B$6,Currecny_M!$A$1:$P$10,MATCH(Database!C3557,Currecny_M!$A$1:$P$1,0),FALSE)</f>
        <v>1</v>
      </c>
      <c r="L3557" s="82">
        <f t="shared" si="167"/>
        <v>202.80252000000002</v>
      </c>
      <c r="M3557" s="82">
        <f>((E3557/$F$1)*VLOOKUP(N3557,Currecny_M!$A$1:$P$10,MATCH(Database!C3557,Currecny_M!$A$1:$P$1,0),FALSE))/VLOOKUP('Cover page'!$B$6,Currecny_M!$A$1:$P$10,MATCH(Database!C3557,Currecny_M!$A$1:$P$1,0),FALSE)</f>
        <v>202.80252000000002</v>
      </c>
      <c r="N3557" s="6" t="str">
        <f>VLOOKUP(B3557,Master!$A$2:$C$11,3,FALSE)</f>
        <v>Euro</v>
      </c>
      <c r="O3557" s="6" t="str">
        <f>VLOOKUP(B3557,Master!$A$2:$C$11,2,FALSE)</f>
        <v>Europe</v>
      </c>
      <c r="Q3557" s="39" t="str">
        <f>VLOOKUP(D3557,GL_Master!$A$1:$D$80,2,FALSE)</f>
        <v>PL</v>
      </c>
      <c r="R3557" s="39" t="str">
        <f>VLOOKUP(D3557,GL_Master!$A$1:$D$80,3,FALSE)</f>
        <v>Depreciation</v>
      </c>
      <c r="S3557" s="39" t="str">
        <f>VLOOKUP(D3557,GL_Master!$A$1:$D$80,4,FALSE)</f>
        <v>Depreciation</v>
      </c>
    </row>
    <row r="3558" spans="1:19" x14ac:dyDescent="0.25">
      <c r="A3558" s="39" t="s">
        <v>262</v>
      </c>
      <c r="B3558" s="39" t="s">
        <v>239</v>
      </c>
      <c r="C3558" s="7">
        <v>44197</v>
      </c>
      <c r="D3558" s="39" t="s">
        <v>51</v>
      </c>
      <c r="E3558" s="39">
        <v>-24096</v>
      </c>
      <c r="F3558" s="82">
        <f t="shared" si="165"/>
        <v>-24.096</v>
      </c>
      <c r="G3558" s="39">
        <f>VLOOKUP(N3558,Currecny_M!$A$1:$P$10,2,FALSE)</f>
        <v>83</v>
      </c>
      <c r="H3558" s="39">
        <f>MATCH(C3558,Currecny_M!$A$1:$P$1,0)</f>
        <v>11</v>
      </c>
      <c r="I3558" s="39">
        <f>VLOOKUP(N3558,Currecny_M!$A$1:$P$10,MATCH(Database!C3558,Currecny_M!$A$1:$P$1,0),FALSE)</f>
        <v>90.78</v>
      </c>
      <c r="J3558" s="82">
        <f t="shared" si="166"/>
        <v>-2187.4348800000002</v>
      </c>
      <c r="K3558" s="39">
        <f>VLOOKUP('Cover page'!$B$6,Currecny_M!$A$1:$P$10,MATCH(Database!C3558,Currecny_M!$A$1:$P$1,0),FALSE)</f>
        <v>1</v>
      </c>
      <c r="L3558" s="82">
        <f t="shared" si="167"/>
        <v>-2187.4348800000002</v>
      </c>
      <c r="M3558" s="82">
        <f>((E3558/$F$1)*VLOOKUP(N3558,Currecny_M!$A$1:$P$10,MATCH(Database!C3558,Currecny_M!$A$1:$P$1,0),FALSE))/VLOOKUP('Cover page'!$B$6,Currecny_M!$A$1:$P$10,MATCH(Database!C3558,Currecny_M!$A$1:$P$1,0),FALSE)</f>
        <v>-2187.4348800000002</v>
      </c>
      <c r="N3558" s="6" t="str">
        <f>VLOOKUP(B3558,Master!$A$2:$C$11,3,FALSE)</f>
        <v>Euro</v>
      </c>
      <c r="O3558" s="6" t="str">
        <f>VLOOKUP(B3558,Master!$A$2:$C$11,2,FALSE)</f>
        <v>Europe</v>
      </c>
      <c r="Q3558" s="39" t="str">
        <f>VLOOKUP(D3558,GL_Master!$A$1:$D$80,2,FALSE)</f>
        <v>BS</v>
      </c>
      <c r="R3558" s="39" t="str">
        <f>VLOOKUP(D3558,GL_Master!$A$1:$D$80,3,FALSE)</f>
        <v>Share Capital</v>
      </c>
      <c r="S3558" s="39" t="str">
        <f>VLOOKUP(D3558,GL_Master!$A$1:$D$80,4,FALSE)</f>
        <v>Equity shares</v>
      </c>
    </row>
    <row r="3559" spans="1:19" x14ac:dyDescent="0.25">
      <c r="A3559" s="39" t="s">
        <v>262</v>
      </c>
      <c r="B3559" s="39" t="s">
        <v>239</v>
      </c>
      <c r="C3559" s="7">
        <v>44197</v>
      </c>
      <c r="D3559" s="39" t="s">
        <v>52</v>
      </c>
      <c r="E3559" s="39">
        <v>-46169</v>
      </c>
      <c r="F3559" s="82">
        <f t="shared" si="165"/>
        <v>-46.168999999999997</v>
      </c>
      <c r="G3559" s="39">
        <f>VLOOKUP(N3559,Currecny_M!$A$1:$P$10,2,FALSE)</f>
        <v>83</v>
      </c>
      <c r="H3559" s="39">
        <f>MATCH(C3559,Currecny_M!$A$1:$P$1,0)</f>
        <v>11</v>
      </c>
      <c r="I3559" s="39">
        <f>VLOOKUP(N3559,Currecny_M!$A$1:$P$10,MATCH(Database!C3559,Currecny_M!$A$1:$P$1,0),FALSE)</f>
        <v>90.78</v>
      </c>
      <c r="J3559" s="82">
        <f t="shared" si="166"/>
        <v>-4191.2218199999998</v>
      </c>
      <c r="K3559" s="39">
        <f>VLOOKUP('Cover page'!$B$6,Currecny_M!$A$1:$P$10,MATCH(Database!C3559,Currecny_M!$A$1:$P$1,0),FALSE)</f>
        <v>1</v>
      </c>
      <c r="L3559" s="82">
        <f t="shared" si="167"/>
        <v>-4191.2218199999998</v>
      </c>
      <c r="M3559" s="82">
        <f>((E3559/$F$1)*VLOOKUP(N3559,Currecny_M!$A$1:$P$10,MATCH(Database!C3559,Currecny_M!$A$1:$P$1,0),FALSE))/VLOOKUP('Cover page'!$B$6,Currecny_M!$A$1:$P$10,MATCH(Database!C3559,Currecny_M!$A$1:$P$1,0),FALSE)</f>
        <v>-4191.2218199999998</v>
      </c>
      <c r="N3559" s="6" t="str">
        <f>VLOOKUP(B3559,Master!$A$2:$C$11,3,FALSE)</f>
        <v>Euro</v>
      </c>
      <c r="O3559" s="6" t="str">
        <f>VLOOKUP(B3559,Master!$A$2:$C$11,2,FALSE)</f>
        <v>Europe</v>
      </c>
      <c r="Q3559" s="39" t="str">
        <f>VLOOKUP(D3559,GL_Master!$A$1:$D$80,2,FALSE)</f>
        <v>BS</v>
      </c>
      <c r="R3559" s="39" t="str">
        <f>VLOOKUP(D3559,GL_Master!$A$1:$D$80,3,FALSE)</f>
        <v>Reserve and Surplus</v>
      </c>
      <c r="S3559" s="39" t="str">
        <f>VLOOKUP(D3559,GL_Master!$A$1:$D$80,4,FALSE)</f>
        <v>Reserves at the commencement of the year</v>
      </c>
    </row>
    <row r="3560" spans="1:19" x14ac:dyDescent="0.25">
      <c r="A3560" s="39" t="s">
        <v>262</v>
      </c>
      <c r="B3560" s="39" t="s">
        <v>239</v>
      </c>
      <c r="C3560" s="7">
        <v>44197</v>
      </c>
      <c r="D3560" s="39" t="s">
        <v>53</v>
      </c>
      <c r="E3560" s="39">
        <v>-6070</v>
      </c>
      <c r="F3560" s="82">
        <f t="shared" si="165"/>
        <v>-6.07</v>
      </c>
      <c r="G3560" s="39">
        <f>VLOOKUP(N3560,Currecny_M!$A$1:$P$10,2,FALSE)</f>
        <v>83</v>
      </c>
      <c r="H3560" s="39">
        <f>MATCH(C3560,Currecny_M!$A$1:$P$1,0)</f>
        <v>11</v>
      </c>
      <c r="I3560" s="39">
        <f>VLOOKUP(N3560,Currecny_M!$A$1:$P$10,MATCH(Database!C3560,Currecny_M!$A$1:$P$1,0),FALSE)</f>
        <v>90.78</v>
      </c>
      <c r="J3560" s="82">
        <f t="shared" si="166"/>
        <v>-551.03460000000007</v>
      </c>
      <c r="K3560" s="39">
        <f>VLOOKUP('Cover page'!$B$6,Currecny_M!$A$1:$P$10,MATCH(Database!C3560,Currecny_M!$A$1:$P$1,0),FALSE)</f>
        <v>1</v>
      </c>
      <c r="L3560" s="82">
        <f t="shared" si="167"/>
        <v>-551.03460000000007</v>
      </c>
      <c r="M3560" s="82">
        <f>((E3560/$F$1)*VLOOKUP(N3560,Currecny_M!$A$1:$P$10,MATCH(Database!C3560,Currecny_M!$A$1:$P$1,0),FALSE))/VLOOKUP('Cover page'!$B$6,Currecny_M!$A$1:$P$10,MATCH(Database!C3560,Currecny_M!$A$1:$P$1,0),FALSE)</f>
        <v>-551.03460000000007</v>
      </c>
      <c r="N3560" s="6" t="str">
        <f>VLOOKUP(B3560,Master!$A$2:$C$11,3,FALSE)</f>
        <v>Euro</v>
      </c>
      <c r="O3560" s="6" t="str">
        <f>VLOOKUP(B3560,Master!$A$2:$C$11,2,FALSE)</f>
        <v>Europe</v>
      </c>
      <c r="Q3560" s="39" t="str">
        <f>VLOOKUP(D3560,GL_Master!$A$1:$D$80,2,FALSE)</f>
        <v>BS</v>
      </c>
      <c r="R3560" s="39" t="str">
        <f>VLOOKUP(D3560,GL_Master!$A$1:$D$80,3,FALSE)</f>
        <v>Loan Fund</v>
      </c>
      <c r="S3560" s="39" t="str">
        <f>VLOOKUP(D3560,GL_Master!$A$1:$D$80,4,FALSE)</f>
        <v>Term Loan</v>
      </c>
    </row>
    <row r="3561" spans="1:19" x14ac:dyDescent="0.25">
      <c r="A3561" s="39" t="s">
        <v>262</v>
      </c>
      <c r="B3561" s="39" t="s">
        <v>239</v>
      </c>
      <c r="C3561" s="7">
        <v>44197</v>
      </c>
      <c r="D3561" s="39" t="s">
        <v>54</v>
      </c>
      <c r="E3561" s="39">
        <v>51</v>
      </c>
      <c r="F3561" s="82">
        <f t="shared" si="165"/>
        <v>5.0999999999999997E-2</v>
      </c>
      <c r="G3561" s="39">
        <f>VLOOKUP(N3561,Currecny_M!$A$1:$P$10,2,FALSE)</f>
        <v>83</v>
      </c>
      <c r="H3561" s="39">
        <f>MATCH(C3561,Currecny_M!$A$1:$P$1,0)</f>
        <v>11</v>
      </c>
      <c r="I3561" s="39">
        <f>VLOOKUP(N3561,Currecny_M!$A$1:$P$10,MATCH(Database!C3561,Currecny_M!$A$1:$P$1,0),FALSE)</f>
        <v>90.78</v>
      </c>
      <c r="J3561" s="82">
        <f t="shared" si="166"/>
        <v>4.6297799999999993</v>
      </c>
      <c r="K3561" s="39">
        <f>VLOOKUP('Cover page'!$B$6,Currecny_M!$A$1:$P$10,MATCH(Database!C3561,Currecny_M!$A$1:$P$1,0),FALSE)</f>
        <v>1</v>
      </c>
      <c r="L3561" s="82">
        <f t="shared" si="167"/>
        <v>4.6297799999999993</v>
      </c>
      <c r="M3561" s="82">
        <f>((E3561/$F$1)*VLOOKUP(N3561,Currecny_M!$A$1:$P$10,MATCH(Database!C3561,Currecny_M!$A$1:$P$1,0),FALSE))/VLOOKUP('Cover page'!$B$6,Currecny_M!$A$1:$P$10,MATCH(Database!C3561,Currecny_M!$A$1:$P$1,0),FALSE)</f>
        <v>4.6297799999999993</v>
      </c>
      <c r="N3561" s="6" t="str">
        <f>VLOOKUP(B3561,Master!$A$2:$C$11,3,FALSE)</f>
        <v>Euro</v>
      </c>
      <c r="O3561" s="6" t="str">
        <f>VLOOKUP(B3561,Master!$A$2:$C$11,2,FALSE)</f>
        <v>Europe</v>
      </c>
      <c r="Q3561" s="39" t="str">
        <f>VLOOKUP(D3561,GL_Master!$A$1:$D$80,2,FALSE)</f>
        <v>BS</v>
      </c>
      <c r="R3561" s="39" t="str">
        <f>VLOOKUP(D3561,GL_Master!$A$1:$D$80,3,FALSE)</f>
        <v>Trade Payables</v>
      </c>
      <c r="S3561" s="39" t="str">
        <f>VLOOKUP(D3561,GL_Master!$A$1:$D$80,4,FALSE)</f>
        <v>Trade payable</v>
      </c>
    </row>
    <row r="3562" spans="1:19" x14ac:dyDescent="0.25">
      <c r="A3562" s="39" t="s">
        <v>262</v>
      </c>
      <c r="B3562" s="39" t="s">
        <v>239</v>
      </c>
      <c r="C3562" s="7">
        <v>44197</v>
      </c>
      <c r="D3562" s="39" t="s">
        <v>34</v>
      </c>
      <c r="E3562" s="39">
        <v>-1315</v>
      </c>
      <c r="F3562" s="82">
        <f t="shared" si="165"/>
        <v>-1.3149999999999999</v>
      </c>
      <c r="G3562" s="39">
        <f>VLOOKUP(N3562,Currecny_M!$A$1:$P$10,2,FALSE)</f>
        <v>83</v>
      </c>
      <c r="H3562" s="39">
        <f>MATCH(C3562,Currecny_M!$A$1:$P$1,0)</f>
        <v>11</v>
      </c>
      <c r="I3562" s="39">
        <f>VLOOKUP(N3562,Currecny_M!$A$1:$P$10,MATCH(Database!C3562,Currecny_M!$A$1:$P$1,0),FALSE)</f>
        <v>90.78</v>
      </c>
      <c r="J3562" s="82">
        <f t="shared" si="166"/>
        <v>-119.37569999999999</v>
      </c>
      <c r="K3562" s="39">
        <f>VLOOKUP('Cover page'!$B$6,Currecny_M!$A$1:$P$10,MATCH(Database!C3562,Currecny_M!$A$1:$P$1,0),FALSE)</f>
        <v>1</v>
      </c>
      <c r="L3562" s="82">
        <f t="shared" si="167"/>
        <v>-119.37569999999999</v>
      </c>
      <c r="M3562" s="82">
        <f>((E3562/$F$1)*VLOOKUP(N3562,Currecny_M!$A$1:$P$10,MATCH(Database!C3562,Currecny_M!$A$1:$P$1,0),FALSE))/VLOOKUP('Cover page'!$B$6,Currecny_M!$A$1:$P$10,MATCH(Database!C3562,Currecny_M!$A$1:$P$1,0),FALSE)</f>
        <v>-119.37569999999999</v>
      </c>
      <c r="N3562" s="6" t="str">
        <f>VLOOKUP(B3562,Master!$A$2:$C$11,3,FALSE)</f>
        <v>Euro</v>
      </c>
      <c r="O3562" s="6" t="str">
        <f>VLOOKUP(B3562,Master!$A$2:$C$11,2,FALSE)</f>
        <v>Europe</v>
      </c>
      <c r="Q3562" s="39" t="str">
        <f>VLOOKUP(D3562,GL_Master!$A$1:$D$80,2,FALSE)</f>
        <v>BS</v>
      </c>
      <c r="R3562" s="39" t="str">
        <f>VLOOKUP(D3562,GL_Master!$A$1:$D$80,3,FALSE)</f>
        <v>Provisions</v>
      </c>
      <c r="S3562" s="39" t="str">
        <f>VLOOKUP(D3562,GL_Master!$A$1:$D$80,4,FALSE)</f>
        <v>Expenses payables</v>
      </c>
    </row>
    <row r="3563" spans="1:19" x14ac:dyDescent="0.25">
      <c r="A3563" s="39" t="s">
        <v>262</v>
      </c>
      <c r="B3563" s="39" t="s">
        <v>239</v>
      </c>
      <c r="C3563" s="7">
        <v>44197</v>
      </c>
      <c r="D3563" s="39" t="s">
        <v>18</v>
      </c>
      <c r="E3563" s="39">
        <v>-762</v>
      </c>
      <c r="F3563" s="82">
        <f t="shared" si="165"/>
        <v>-0.76200000000000001</v>
      </c>
      <c r="G3563" s="39">
        <f>VLOOKUP(N3563,Currecny_M!$A$1:$P$10,2,FALSE)</f>
        <v>83</v>
      </c>
      <c r="H3563" s="39">
        <f>MATCH(C3563,Currecny_M!$A$1:$P$1,0)</f>
        <v>11</v>
      </c>
      <c r="I3563" s="39">
        <f>VLOOKUP(N3563,Currecny_M!$A$1:$P$10,MATCH(Database!C3563,Currecny_M!$A$1:$P$1,0),FALSE)</f>
        <v>90.78</v>
      </c>
      <c r="J3563" s="82">
        <f t="shared" si="166"/>
        <v>-69.174360000000007</v>
      </c>
      <c r="K3563" s="39">
        <f>VLOOKUP('Cover page'!$B$6,Currecny_M!$A$1:$P$10,MATCH(Database!C3563,Currecny_M!$A$1:$P$1,0),FALSE)</f>
        <v>1</v>
      </c>
      <c r="L3563" s="82">
        <f t="shared" si="167"/>
        <v>-69.174360000000007</v>
      </c>
      <c r="M3563" s="82">
        <f>((E3563/$F$1)*VLOOKUP(N3563,Currecny_M!$A$1:$P$10,MATCH(Database!C3563,Currecny_M!$A$1:$P$1,0),FALSE))/VLOOKUP('Cover page'!$B$6,Currecny_M!$A$1:$P$10,MATCH(Database!C3563,Currecny_M!$A$1:$P$1,0),FALSE)</f>
        <v>-69.174360000000007</v>
      </c>
      <c r="N3563" s="6" t="str">
        <f>VLOOKUP(B3563,Master!$A$2:$C$11,3,FALSE)</f>
        <v>Euro</v>
      </c>
      <c r="O3563" s="6" t="str">
        <f>VLOOKUP(B3563,Master!$A$2:$C$11,2,FALSE)</f>
        <v>Europe</v>
      </c>
      <c r="Q3563" s="39" t="str">
        <f>VLOOKUP(D3563,GL_Master!$A$1:$D$80,2,FALSE)</f>
        <v>BS</v>
      </c>
      <c r="R3563" s="39" t="str">
        <f>VLOOKUP(D3563,GL_Master!$A$1:$D$80,3,FALSE)</f>
        <v>Other current liabilities</v>
      </c>
      <c r="S3563" s="39" t="str">
        <f>VLOOKUP(D3563,GL_Master!$A$1:$D$80,4,FALSE)</f>
        <v>Employee related liabilities</v>
      </c>
    </row>
    <row r="3564" spans="1:19" x14ac:dyDescent="0.25">
      <c r="A3564" s="39" t="s">
        <v>262</v>
      </c>
      <c r="B3564" s="39" t="s">
        <v>239</v>
      </c>
      <c r="C3564" s="7">
        <v>44197</v>
      </c>
      <c r="D3564" s="39" t="s">
        <v>55</v>
      </c>
      <c r="E3564" s="39">
        <v>-97</v>
      </c>
      <c r="F3564" s="82">
        <f t="shared" si="165"/>
        <v>-9.7000000000000003E-2</v>
      </c>
      <c r="G3564" s="39">
        <f>VLOOKUP(N3564,Currecny_M!$A$1:$P$10,2,FALSE)</f>
        <v>83</v>
      </c>
      <c r="H3564" s="39">
        <f>MATCH(C3564,Currecny_M!$A$1:$P$1,0)</f>
        <v>11</v>
      </c>
      <c r="I3564" s="39">
        <f>VLOOKUP(N3564,Currecny_M!$A$1:$P$10,MATCH(Database!C3564,Currecny_M!$A$1:$P$1,0),FALSE)</f>
        <v>90.78</v>
      </c>
      <c r="J3564" s="82">
        <f t="shared" si="166"/>
        <v>-8.8056599999999996</v>
      </c>
      <c r="K3564" s="39">
        <f>VLOOKUP('Cover page'!$B$6,Currecny_M!$A$1:$P$10,MATCH(Database!C3564,Currecny_M!$A$1:$P$1,0),FALSE)</f>
        <v>1</v>
      </c>
      <c r="L3564" s="82">
        <f t="shared" si="167"/>
        <v>-8.8056599999999996</v>
      </c>
      <c r="M3564" s="82">
        <f>((E3564/$F$1)*VLOOKUP(N3564,Currecny_M!$A$1:$P$10,MATCH(Database!C3564,Currecny_M!$A$1:$P$1,0),FALSE))/VLOOKUP('Cover page'!$B$6,Currecny_M!$A$1:$P$10,MATCH(Database!C3564,Currecny_M!$A$1:$P$1,0),FALSE)</f>
        <v>-8.8056599999999996</v>
      </c>
      <c r="N3564" s="6" t="str">
        <f>VLOOKUP(B3564,Master!$A$2:$C$11,3,FALSE)</f>
        <v>Euro</v>
      </c>
      <c r="O3564" s="6" t="str">
        <f>VLOOKUP(B3564,Master!$A$2:$C$11,2,FALSE)</f>
        <v>Europe</v>
      </c>
      <c r="Q3564" s="39" t="str">
        <f>VLOOKUP(D3564,GL_Master!$A$1:$D$80,2,FALSE)</f>
        <v>BS</v>
      </c>
      <c r="R3564" s="39" t="str">
        <f>VLOOKUP(D3564,GL_Master!$A$1:$D$80,3,FALSE)</f>
        <v>Other current liabilities</v>
      </c>
      <c r="S3564" s="39" t="str">
        <f>VLOOKUP(D3564,GL_Master!$A$1:$D$80,4,FALSE)</f>
        <v>Security deposit received</v>
      </c>
    </row>
    <row r="3565" spans="1:19" x14ac:dyDescent="0.25">
      <c r="A3565" s="39" t="s">
        <v>262</v>
      </c>
      <c r="B3565" s="39" t="s">
        <v>239</v>
      </c>
      <c r="C3565" s="7">
        <v>44197</v>
      </c>
      <c r="D3565" s="39" t="s">
        <v>56</v>
      </c>
      <c r="E3565" s="39">
        <v>-25</v>
      </c>
      <c r="F3565" s="82">
        <f t="shared" si="165"/>
        <v>-2.5000000000000001E-2</v>
      </c>
      <c r="G3565" s="39">
        <f>VLOOKUP(N3565,Currecny_M!$A$1:$P$10,2,FALSE)</f>
        <v>83</v>
      </c>
      <c r="H3565" s="39">
        <f>MATCH(C3565,Currecny_M!$A$1:$P$1,0)</f>
        <v>11</v>
      </c>
      <c r="I3565" s="39">
        <f>VLOOKUP(N3565,Currecny_M!$A$1:$P$10,MATCH(Database!C3565,Currecny_M!$A$1:$P$1,0),FALSE)</f>
        <v>90.78</v>
      </c>
      <c r="J3565" s="82">
        <f t="shared" si="166"/>
        <v>-2.2695000000000003</v>
      </c>
      <c r="K3565" s="39">
        <f>VLOOKUP('Cover page'!$B$6,Currecny_M!$A$1:$P$10,MATCH(Database!C3565,Currecny_M!$A$1:$P$1,0),FALSE)</f>
        <v>1</v>
      </c>
      <c r="L3565" s="82">
        <f t="shared" si="167"/>
        <v>-2.2695000000000003</v>
      </c>
      <c r="M3565" s="82">
        <f>((E3565/$F$1)*VLOOKUP(N3565,Currecny_M!$A$1:$P$10,MATCH(Database!C3565,Currecny_M!$A$1:$P$1,0),FALSE))/VLOOKUP('Cover page'!$B$6,Currecny_M!$A$1:$P$10,MATCH(Database!C3565,Currecny_M!$A$1:$P$1,0),FALSE)</f>
        <v>-2.2695000000000003</v>
      </c>
      <c r="N3565" s="6" t="str">
        <f>VLOOKUP(B3565,Master!$A$2:$C$11,3,FALSE)</f>
        <v>Euro</v>
      </c>
      <c r="O3565" s="6" t="str">
        <f>VLOOKUP(B3565,Master!$A$2:$C$11,2,FALSE)</f>
        <v>Europe</v>
      </c>
      <c r="Q3565" s="39" t="str">
        <f>VLOOKUP(D3565,GL_Master!$A$1:$D$80,2,FALSE)</f>
        <v>BS</v>
      </c>
      <c r="R3565" s="39" t="str">
        <f>VLOOKUP(D3565,GL_Master!$A$1:$D$80,3,FALSE)</f>
        <v>Other Tax Payables</v>
      </c>
      <c r="S3565" s="39" t="str">
        <f>VLOOKUP(D3565,GL_Master!$A$1:$D$80,4,FALSE)</f>
        <v>Tax deducted at source payable</v>
      </c>
    </row>
    <row r="3566" spans="1:19" x14ac:dyDescent="0.25">
      <c r="A3566" s="39" t="s">
        <v>262</v>
      </c>
      <c r="B3566" s="39" t="s">
        <v>239</v>
      </c>
      <c r="C3566" s="7">
        <v>44197</v>
      </c>
      <c r="D3566" s="39" t="s">
        <v>57</v>
      </c>
      <c r="E3566" s="39">
        <v>-226</v>
      </c>
      <c r="F3566" s="82">
        <f t="shared" si="165"/>
        <v>-0.22600000000000001</v>
      </c>
      <c r="G3566" s="39">
        <f>VLOOKUP(N3566,Currecny_M!$A$1:$P$10,2,FALSE)</f>
        <v>83</v>
      </c>
      <c r="H3566" s="39">
        <f>MATCH(C3566,Currecny_M!$A$1:$P$1,0)</f>
        <v>11</v>
      </c>
      <c r="I3566" s="39">
        <f>VLOOKUP(N3566,Currecny_M!$A$1:$P$10,MATCH(Database!C3566,Currecny_M!$A$1:$P$1,0),FALSE)</f>
        <v>90.78</v>
      </c>
      <c r="J3566" s="82">
        <f t="shared" si="166"/>
        <v>-20.516280000000002</v>
      </c>
      <c r="K3566" s="39">
        <f>VLOOKUP('Cover page'!$B$6,Currecny_M!$A$1:$P$10,MATCH(Database!C3566,Currecny_M!$A$1:$P$1,0),FALSE)</f>
        <v>1</v>
      </c>
      <c r="L3566" s="82">
        <f t="shared" si="167"/>
        <v>-20.516280000000002</v>
      </c>
      <c r="M3566" s="82">
        <f>((E3566/$F$1)*VLOOKUP(N3566,Currecny_M!$A$1:$P$10,MATCH(Database!C3566,Currecny_M!$A$1:$P$1,0),FALSE))/VLOOKUP('Cover page'!$B$6,Currecny_M!$A$1:$P$10,MATCH(Database!C3566,Currecny_M!$A$1:$P$1,0),FALSE)</f>
        <v>-20.516280000000002</v>
      </c>
      <c r="N3566" s="6" t="str">
        <f>VLOOKUP(B3566,Master!$A$2:$C$11,3,FALSE)</f>
        <v>Euro</v>
      </c>
      <c r="O3566" s="6" t="str">
        <f>VLOOKUP(B3566,Master!$A$2:$C$11,2,FALSE)</f>
        <v>Europe</v>
      </c>
      <c r="Q3566" s="39" t="str">
        <f>VLOOKUP(D3566,GL_Master!$A$1:$D$80,2,FALSE)</f>
        <v>BS</v>
      </c>
      <c r="R3566" s="39" t="str">
        <f>VLOOKUP(D3566,GL_Master!$A$1:$D$80,3,FALSE)</f>
        <v>Other Tax Payables</v>
      </c>
      <c r="S3566" s="39" t="str">
        <f>VLOOKUP(D3566,GL_Master!$A$1:$D$80,4,FALSE)</f>
        <v>Tax deducted at source payable</v>
      </c>
    </row>
    <row r="3567" spans="1:19" x14ac:dyDescent="0.25">
      <c r="A3567" s="39" t="s">
        <v>262</v>
      </c>
      <c r="B3567" s="39" t="s">
        <v>239</v>
      </c>
      <c r="C3567" s="7">
        <v>44197</v>
      </c>
      <c r="D3567" s="39" t="s">
        <v>58</v>
      </c>
      <c r="E3567" s="39">
        <v>-1737</v>
      </c>
      <c r="F3567" s="82">
        <f t="shared" si="165"/>
        <v>-1.7370000000000001</v>
      </c>
      <c r="G3567" s="39">
        <f>VLOOKUP(N3567,Currecny_M!$A$1:$P$10,2,FALSE)</f>
        <v>83</v>
      </c>
      <c r="H3567" s="39">
        <f>MATCH(C3567,Currecny_M!$A$1:$P$1,0)</f>
        <v>11</v>
      </c>
      <c r="I3567" s="39">
        <f>VLOOKUP(N3567,Currecny_M!$A$1:$P$10,MATCH(Database!C3567,Currecny_M!$A$1:$P$1,0),FALSE)</f>
        <v>90.78</v>
      </c>
      <c r="J3567" s="82">
        <f t="shared" si="166"/>
        <v>-157.68486000000001</v>
      </c>
      <c r="K3567" s="39">
        <f>VLOOKUP('Cover page'!$B$6,Currecny_M!$A$1:$P$10,MATCH(Database!C3567,Currecny_M!$A$1:$P$1,0),FALSE)</f>
        <v>1</v>
      </c>
      <c r="L3567" s="82">
        <f t="shared" si="167"/>
        <v>-157.68486000000001</v>
      </c>
      <c r="M3567" s="82">
        <f>((E3567/$F$1)*VLOOKUP(N3567,Currecny_M!$A$1:$P$10,MATCH(Database!C3567,Currecny_M!$A$1:$P$1,0),FALSE))/VLOOKUP('Cover page'!$B$6,Currecny_M!$A$1:$P$10,MATCH(Database!C3567,Currecny_M!$A$1:$P$1,0),FALSE)</f>
        <v>-157.68486000000001</v>
      </c>
      <c r="N3567" s="6" t="str">
        <f>VLOOKUP(B3567,Master!$A$2:$C$11,3,FALSE)</f>
        <v>Euro</v>
      </c>
      <c r="O3567" s="6" t="str">
        <f>VLOOKUP(B3567,Master!$A$2:$C$11,2,FALSE)</f>
        <v>Europe</v>
      </c>
      <c r="Q3567" s="39" t="str">
        <f>VLOOKUP(D3567,GL_Master!$A$1:$D$80,2,FALSE)</f>
        <v>BS</v>
      </c>
      <c r="R3567" s="39" t="str">
        <f>VLOOKUP(D3567,GL_Master!$A$1:$D$80,3,FALSE)</f>
        <v>Long-term provisions</v>
      </c>
      <c r="S3567" s="39" t="str">
        <f>VLOOKUP(D3567,GL_Master!$A$1:$D$80,4,FALSE)</f>
        <v>Provision for gratuity</v>
      </c>
    </row>
    <row r="3568" spans="1:19" x14ac:dyDescent="0.25">
      <c r="A3568" s="39" t="s">
        <v>262</v>
      </c>
      <c r="B3568" s="39" t="s">
        <v>239</v>
      </c>
      <c r="C3568" s="7">
        <v>44197</v>
      </c>
      <c r="D3568" s="39" t="s">
        <v>59</v>
      </c>
      <c r="E3568" s="39">
        <v>-706</v>
      </c>
      <c r="F3568" s="82">
        <f t="shared" si="165"/>
        <v>-0.70599999999999996</v>
      </c>
      <c r="G3568" s="39">
        <f>VLOOKUP(N3568,Currecny_M!$A$1:$P$10,2,FALSE)</f>
        <v>83</v>
      </c>
      <c r="H3568" s="39">
        <f>MATCH(C3568,Currecny_M!$A$1:$P$1,0)</f>
        <v>11</v>
      </c>
      <c r="I3568" s="39">
        <f>VLOOKUP(N3568,Currecny_M!$A$1:$P$10,MATCH(Database!C3568,Currecny_M!$A$1:$P$1,0),FALSE)</f>
        <v>90.78</v>
      </c>
      <c r="J3568" s="82">
        <f t="shared" si="166"/>
        <v>-64.090679999999992</v>
      </c>
      <c r="K3568" s="39">
        <f>VLOOKUP('Cover page'!$B$6,Currecny_M!$A$1:$P$10,MATCH(Database!C3568,Currecny_M!$A$1:$P$1,0),FALSE)</f>
        <v>1</v>
      </c>
      <c r="L3568" s="82">
        <f t="shared" si="167"/>
        <v>-64.090679999999992</v>
      </c>
      <c r="M3568" s="82">
        <f>((E3568/$F$1)*VLOOKUP(N3568,Currecny_M!$A$1:$P$10,MATCH(Database!C3568,Currecny_M!$A$1:$P$1,0),FALSE))/VLOOKUP('Cover page'!$B$6,Currecny_M!$A$1:$P$10,MATCH(Database!C3568,Currecny_M!$A$1:$P$1,0),FALSE)</f>
        <v>-64.090679999999992</v>
      </c>
      <c r="N3568" s="6" t="str">
        <f>VLOOKUP(B3568,Master!$A$2:$C$11,3,FALSE)</f>
        <v>Euro</v>
      </c>
      <c r="O3568" s="6" t="str">
        <f>VLOOKUP(B3568,Master!$A$2:$C$11,2,FALSE)</f>
        <v>Europe</v>
      </c>
      <c r="Q3568" s="39" t="str">
        <f>VLOOKUP(D3568,GL_Master!$A$1:$D$80,2,FALSE)</f>
        <v>BS</v>
      </c>
      <c r="R3568" s="39" t="str">
        <f>VLOOKUP(D3568,GL_Master!$A$1:$D$80,3,FALSE)</f>
        <v>Long-term provisions</v>
      </c>
      <c r="S3568" s="39" t="str">
        <f>VLOOKUP(D3568,GL_Master!$A$1:$D$80,4,FALSE)</f>
        <v>Provision for leave encashment</v>
      </c>
    </row>
    <row r="3569" spans="1:19" x14ac:dyDescent="0.25">
      <c r="A3569" s="39" t="s">
        <v>262</v>
      </c>
      <c r="B3569" s="39" t="s">
        <v>239</v>
      </c>
      <c r="C3569" s="7">
        <v>44197</v>
      </c>
      <c r="D3569" s="39" t="s">
        <v>60</v>
      </c>
      <c r="E3569" s="39">
        <v>-217</v>
      </c>
      <c r="F3569" s="82">
        <f t="shared" si="165"/>
        <v>-0.217</v>
      </c>
      <c r="G3569" s="39">
        <f>VLOOKUP(N3569,Currecny_M!$A$1:$P$10,2,FALSE)</f>
        <v>83</v>
      </c>
      <c r="H3569" s="39">
        <f>MATCH(C3569,Currecny_M!$A$1:$P$1,0)</f>
        <v>11</v>
      </c>
      <c r="I3569" s="39">
        <f>VLOOKUP(N3569,Currecny_M!$A$1:$P$10,MATCH(Database!C3569,Currecny_M!$A$1:$P$1,0),FALSE)</f>
        <v>90.78</v>
      </c>
      <c r="J3569" s="82">
        <f t="shared" si="166"/>
        <v>-19.699259999999999</v>
      </c>
      <c r="K3569" s="39">
        <f>VLOOKUP('Cover page'!$B$6,Currecny_M!$A$1:$P$10,MATCH(Database!C3569,Currecny_M!$A$1:$P$1,0),FALSE)</f>
        <v>1</v>
      </c>
      <c r="L3569" s="82">
        <f t="shared" si="167"/>
        <v>-19.699259999999999</v>
      </c>
      <c r="M3569" s="82">
        <f>((E3569/$F$1)*VLOOKUP(N3569,Currecny_M!$A$1:$P$10,MATCH(Database!C3569,Currecny_M!$A$1:$P$1,0),FALSE))/VLOOKUP('Cover page'!$B$6,Currecny_M!$A$1:$P$10,MATCH(Database!C3569,Currecny_M!$A$1:$P$1,0),FALSE)</f>
        <v>-19.699259999999999</v>
      </c>
      <c r="N3569" s="6" t="str">
        <f>VLOOKUP(B3569,Master!$A$2:$C$11,3,FALSE)</f>
        <v>Euro</v>
      </c>
      <c r="O3569" s="6" t="str">
        <f>VLOOKUP(B3569,Master!$A$2:$C$11,2,FALSE)</f>
        <v>Europe</v>
      </c>
      <c r="Q3569" s="39" t="str">
        <f>VLOOKUP(D3569,GL_Master!$A$1:$D$80,2,FALSE)</f>
        <v>BS</v>
      </c>
      <c r="R3569" s="39" t="str">
        <f>VLOOKUP(D3569,GL_Master!$A$1:$D$80,3,FALSE)</f>
        <v>Trade Payables</v>
      </c>
      <c r="S3569" s="39" t="str">
        <f>VLOOKUP(D3569,GL_Master!$A$1:$D$80,4,FALSE)</f>
        <v>Trade payable</v>
      </c>
    </row>
    <row r="3570" spans="1:19" x14ac:dyDescent="0.25">
      <c r="A3570" s="39" t="s">
        <v>262</v>
      </c>
      <c r="B3570" s="39" t="s">
        <v>239</v>
      </c>
      <c r="C3570" s="7">
        <v>44197</v>
      </c>
      <c r="D3570" s="39" t="s">
        <v>61</v>
      </c>
      <c r="E3570" s="39">
        <v>-2206</v>
      </c>
      <c r="F3570" s="82">
        <f t="shared" si="165"/>
        <v>-2.206</v>
      </c>
      <c r="G3570" s="39">
        <f>VLOOKUP(N3570,Currecny_M!$A$1:$P$10,2,FALSE)</f>
        <v>83</v>
      </c>
      <c r="H3570" s="39">
        <f>MATCH(C3570,Currecny_M!$A$1:$P$1,0)</f>
        <v>11</v>
      </c>
      <c r="I3570" s="39">
        <f>VLOOKUP(N3570,Currecny_M!$A$1:$P$10,MATCH(Database!C3570,Currecny_M!$A$1:$P$1,0),FALSE)</f>
        <v>90.78</v>
      </c>
      <c r="J3570" s="82">
        <f t="shared" si="166"/>
        <v>-200.26068000000001</v>
      </c>
      <c r="K3570" s="39">
        <f>VLOOKUP('Cover page'!$B$6,Currecny_M!$A$1:$P$10,MATCH(Database!C3570,Currecny_M!$A$1:$P$1,0),FALSE)</f>
        <v>1</v>
      </c>
      <c r="L3570" s="82">
        <f t="shared" si="167"/>
        <v>-200.26068000000001</v>
      </c>
      <c r="M3570" s="82">
        <f>((E3570/$F$1)*VLOOKUP(N3570,Currecny_M!$A$1:$P$10,MATCH(Database!C3570,Currecny_M!$A$1:$P$1,0),FALSE))/VLOOKUP('Cover page'!$B$6,Currecny_M!$A$1:$P$10,MATCH(Database!C3570,Currecny_M!$A$1:$P$1,0),FALSE)</f>
        <v>-200.26068000000001</v>
      </c>
      <c r="N3570" s="6" t="str">
        <f>VLOOKUP(B3570,Master!$A$2:$C$11,3,FALSE)</f>
        <v>Euro</v>
      </c>
      <c r="O3570" s="6" t="str">
        <f>VLOOKUP(B3570,Master!$A$2:$C$11,2,FALSE)</f>
        <v>Europe</v>
      </c>
      <c r="Q3570" s="39" t="str">
        <f>VLOOKUP(D3570,GL_Master!$A$1:$D$80,2,FALSE)</f>
        <v>BS</v>
      </c>
      <c r="R3570" s="39" t="str">
        <f>VLOOKUP(D3570,GL_Master!$A$1:$D$80,3,FALSE)</f>
        <v>Provisions</v>
      </c>
      <c r="S3570" s="39" t="str">
        <f>VLOOKUP(D3570,GL_Master!$A$1:$D$80,4,FALSE)</f>
        <v>Provision for doubtful assets</v>
      </c>
    </row>
    <row r="3571" spans="1:19" x14ac:dyDescent="0.25">
      <c r="A3571" s="39" t="s">
        <v>262</v>
      </c>
      <c r="B3571" s="39" t="s">
        <v>239</v>
      </c>
      <c r="C3571" s="7">
        <v>44197</v>
      </c>
      <c r="D3571" s="39" t="s">
        <v>62</v>
      </c>
      <c r="E3571" s="39">
        <v>-77</v>
      </c>
      <c r="F3571" s="82">
        <f t="shared" si="165"/>
        <v>-7.6999999999999999E-2</v>
      </c>
      <c r="G3571" s="39">
        <f>VLOOKUP(N3571,Currecny_M!$A$1:$P$10,2,FALSE)</f>
        <v>83</v>
      </c>
      <c r="H3571" s="39">
        <f>MATCH(C3571,Currecny_M!$A$1:$P$1,0)</f>
        <v>11</v>
      </c>
      <c r="I3571" s="39">
        <f>VLOOKUP(N3571,Currecny_M!$A$1:$P$10,MATCH(Database!C3571,Currecny_M!$A$1:$P$1,0),FALSE)</f>
        <v>90.78</v>
      </c>
      <c r="J3571" s="82">
        <f t="shared" si="166"/>
        <v>-6.9900599999999997</v>
      </c>
      <c r="K3571" s="39">
        <f>VLOOKUP('Cover page'!$B$6,Currecny_M!$A$1:$P$10,MATCH(Database!C3571,Currecny_M!$A$1:$P$1,0),FALSE)</f>
        <v>1</v>
      </c>
      <c r="L3571" s="82">
        <f t="shared" si="167"/>
        <v>-6.9900599999999997</v>
      </c>
      <c r="M3571" s="82">
        <f>((E3571/$F$1)*VLOOKUP(N3571,Currecny_M!$A$1:$P$10,MATCH(Database!C3571,Currecny_M!$A$1:$P$1,0),FALSE))/VLOOKUP('Cover page'!$B$6,Currecny_M!$A$1:$P$10,MATCH(Database!C3571,Currecny_M!$A$1:$P$1,0),FALSE)</f>
        <v>-6.9900599999999997</v>
      </c>
      <c r="N3571" s="6" t="str">
        <f>VLOOKUP(B3571,Master!$A$2:$C$11,3,FALSE)</f>
        <v>Euro</v>
      </c>
      <c r="O3571" s="6" t="str">
        <f>VLOOKUP(B3571,Master!$A$2:$C$11,2,FALSE)</f>
        <v>Europe</v>
      </c>
      <c r="Q3571" s="39" t="str">
        <f>VLOOKUP(D3571,GL_Master!$A$1:$D$80,2,FALSE)</f>
        <v>BS</v>
      </c>
      <c r="R3571" s="39" t="str">
        <f>VLOOKUP(D3571,GL_Master!$A$1:$D$80,3,FALSE)</f>
        <v>Provisions</v>
      </c>
      <c r="S3571" s="39" t="str">
        <f>VLOOKUP(D3571,GL_Master!$A$1:$D$80,4,FALSE)</f>
        <v>Provision for Insurance</v>
      </c>
    </row>
    <row r="3572" spans="1:19" x14ac:dyDescent="0.25">
      <c r="A3572" s="39" t="s">
        <v>262</v>
      </c>
      <c r="B3572" s="39" t="s">
        <v>239</v>
      </c>
      <c r="C3572" s="7">
        <v>44197</v>
      </c>
      <c r="D3572" s="39" t="s">
        <v>63</v>
      </c>
      <c r="E3572" s="39">
        <v>170</v>
      </c>
      <c r="F3572" s="82">
        <f t="shared" si="165"/>
        <v>0.17</v>
      </c>
      <c r="G3572" s="39">
        <f>VLOOKUP(N3572,Currecny_M!$A$1:$P$10,2,FALSE)</f>
        <v>83</v>
      </c>
      <c r="H3572" s="39">
        <f>MATCH(C3572,Currecny_M!$A$1:$P$1,0)</f>
        <v>11</v>
      </c>
      <c r="I3572" s="39">
        <f>VLOOKUP(N3572,Currecny_M!$A$1:$P$10,MATCH(Database!C3572,Currecny_M!$A$1:$P$1,0),FALSE)</f>
        <v>90.78</v>
      </c>
      <c r="J3572" s="82">
        <f t="shared" si="166"/>
        <v>15.432600000000001</v>
      </c>
      <c r="K3572" s="39">
        <f>VLOOKUP('Cover page'!$B$6,Currecny_M!$A$1:$P$10,MATCH(Database!C3572,Currecny_M!$A$1:$P$1,0),FALSE)</f>
        <v>1</v>
      </c>
      <c r="L3572" s="82">
        <f t="shared" si="167"/>
        <v>15.432600000000001</v>
      </c>
      <c r="M3572" s="82">
        <f>((E3572/$F$1)*VLOOKUP(N3572,Currecny_M!$A$1:$P$10,MATCH(Database!C3572,Currecny_M!$A$1:$P$1,0),FALSE))/VLOOKUP('Cover page'!$B$6,Currecny_M!$A$1:$P$10,MATCH(Database!C3572,Currecny_M!$A$1:$P$1,0),FALSE)</f>
        <v>15.432600000000001</v>
      </c>
      <c r="N3572" s="6" t="str">
        <f>VLOOKUP(B3572,Master!$A$2:$C$11,3,FALSE)</f>
        <v>Euro</v>
      </c>
      <c r="O3572" s="6" t="str">
        <f>VLOOKUP(B3572,Master!$A$2:$C$11,2,FALSE)</f>
        <v>Europe</v>
      </c>
      <c r="Q3572" s="39" t="str">
        <f>VLOOKUP(D3572,GL_Master!$A$1:$D$80,2,FALSE)</f>
        <v>BS</v>
      </c>
      <c r="R3572" s="39" t="str">
        <f>VLOOKUP(D3572,GL_Master!$A$1:$D$80,3,FALSE)</f>
        <v>Gross Block</v>
      </c>
      <c r="S3572" s="39" t="str">
        <f>VLOOKUP(D3572,GL_Master!$A$1:$D$80,4,FALSE)</f>
        <v>Tangible Fixed assets</v>
      </c>
    </row>
    <row r="3573" spans="1:19" x14ac:dyDescent="0.25">
      <c r="A3573" s="39" t="s">
        <v>262</v>
      </c>
      <c r="B3573" s="39" t="s">
        <v>239</v>
      </c>
      <c r="C3573" s="7">
        <v>44197</v>
      </c>
      <c r="D3573" s="39" t="s">
        <v>64</v>
      </c>
      <c r="E3573" s="39">
        <v>10339</v>
      </c>
      <c r="F3573" s="82">
        <f t="shared" si="165"/>
        <v>10.339</v>
      </c>
      <c r="G3573" s="39">
        <f>VLOOKUP(N3573,Currecny_M!$A$1:$P$10,2,FALSE)</f>
        <v>83</v>
      </c>
      <c r="H3573" s="39">
        <f>MATCH(C3573,Currecny_M!$A$1:$P$1,0)</f>
        <v>11</v>
      </c>
      <c r="I3573" s="39">
        <f>VLOOKUP(N3573,Currecny_M!$A$1:$P$10,MATCH(Database!C3573,Currecny_M!$A$1:$P$1,0),FALSE)</f>
        <v>90.78</v>
      </c>
      <c r="J3573" s="82">
        <f t="shared" si="166"/>
        <v>938.57442000000003</v>
      </c>
      <c r="K3573" s="39">
        <f>VLOOKUP('Cover page'!$B$6,Currecny_M!$A$1:$P$10,MATCH(Database!C3573,Currecny_M!$A$1:$P$1,0),FALSE)</f>
        <v>1</v>
      </c>
      <c r="L3573" s="82">
        <f t="shared" si="167"/>
        <v>938.57442000000003</v>
      </c>
      <c r="M3573" s="82">
        <f>((E3573/$F$1)*VLOOKUP(N3573,Currecny_M!$A$1:$P$10,MATCH(Database!C3573,Currecny_M!$A$1:$P$1,0),FALSE))/VLOOKUP('Cover page'!$B$6,Currecny_M!$A$1:$P$10,MATCH(Database!C3573,Currecny_M!$A$1:$P$1,0),FALSE)</f>
        <v>938.57442000000003</v>
      </c>
      <c r="N3573" s="6" t="str">
        <f>VLOOKUP(B3573,Master!$A$2:$C$11,3,FALSE)</f>
        <v>Euro</v>
      </c>
      <c r="O3573" s="6" t="str">
        <f>VLOOKUP(B3573,Master!$A$2:$C$11,2,FALSE)</f>
        <v>Europe</v>
      </c>
      <c r="Q3573" s="39" t="str">
        <f>VLOOKUP(D3573,GL_Master!$A$1:$D$80,2,FALSE)</f>
        <v>BS</v>
      </c>
      <c r="R3573" s="39" t="str">
        <f>VLOOKUP(D3573,GL_Master!$A$1:$D$80,3,FALSE)</f>
        <v>Gross Block</v>
      </c>
      <c r="S3573" s="39" t="str">
        <f>VLOOKUP(D3573,GL_Master!$A$1:$D$80,4,FALSE)</f>
        <v>Tangible Fixed assets</v>
      </c>
    </row>
    <row r="3574" spans="1:19" x14ac:dyDescent="0.25">
      <c r="A3574" s="39" t="s">
        <v>262</v>
      </c>
      <c r="B3574" s="39" t="s">
        <v>239</v>
      </c>
      <c r="C3574" s="7">
        <v>44197</v>
      </c>
      <c r="D3574" s="39" t="s">
        <v>65</v>
      </c>
      <c r="E3574" s="39">
        <v>-6645</v>
      </c>
      <c r="F3574" s="82">
        <f t="shared" si="165"/>
        <v>-6.6449999999999996</v>
      </c>
      <c r="G3574" s="39">
        <f>VLOOKUP(N3574,Currecny_M!$A$1:$P$10,2,FALSE)</f>
        <v>83</v>
      </c>
      <c r="H3574" s="39">
        <f>MATCH(C3574,Currecny_M!$A$1:$P$1,0)</f>
        <v>11</v>
      </c>
      <c r="I3574" s="39">
        <f>VLOOKUP(N3574,Currecny_M!$A$1:$P$10,MATCH(Database!C3574,Currecny_M!$A$1:$P$1,0),FALSE)</f>
        <v>90.78</v>
      </c>
      <c r="J3574" s="82">
        <f t="shared" si="166"/>
        <v>-603.23309999999992</v>
      </c>
      <c r="K3574" s="39">
        <f>VLOOKUP('Cover page'!$B$6,Currecny_M!$A$1:$P$10,MATCH(Database!C3574,Currecny_M!$A$1:$P$1,0),FALSE)</f>
        <v>1</v>
      </c>
      <c r="L3574" s="82">
        <f t="shared" si="167"/>
        <v>-603.23309999999992</v>
      </c>
      <c r="M3574" s="82">
        <f>((E3574/$F$1)*VLOOKUP(N3574,Currecny_M!$A$1:$P$10,MATCH(Database!C3574,Currecny_M!$A$1:$P$1,0),FALSE))/VLOOKUP('Cover page'!$B$6,Currecny_M!$A$1:$P$10,MATCH(Database!C3574,Currecny_M!$A$1:$P$1,0),FALSE)</f>
        <v>-603.23309999999992</v>
      </c>
      <c r="N3574" s="6" t="str">
        <f>VLOOKUP(B3574,Master!$A$2:$C$11,3,FALSE)</f>
        <v>Euro</v>
      </c>
      <c r="O3574" s="6" t="str">
        <f>VLOOKUP(B3574,Master!$A$2:$C$11,2,FALSE)</f>
        <v>Europe</v>
      </c>
      <c r="Q3574" s="39" t="str">
        <f>VLOOKUP(D3574,GL_Master!$A$1:$D$80,2,FALSE)</f>
        <v>BS</v>
      </c>
      <c r="R3574" s="39" t="str">
        <f>VLOOKUP(D3574,GL_Master!$A$1:$D$80,3,FALSE)</f>
        <v>Accumulated Depreciation</v>
      </c>
      <c r="S3574" s="39" t="str">
        <f>VLOOKUP(D3574,GL_Master!$A$1:$D$80,4,FALSE)</f>
        <v>Accumulated Depreciation</v>
      </c>
    </row>
    <row r="3575" spans="1:19" x14ac:dyDescent="0.25">
      <c r="A3575" s="39" t="s">
        <v>262</v>
      </c>
      <c r="B3575" s="39" t="s">
        <v>239</v>
      </c>
      <c r="C3575" s="7">
        <v>44197</v>
      </c>
      <c r="D3575" s="39" t="s">
        <v>66</v>
      </c>
      <c r="E3575" s="39">
        <v>5309</v>
      </c>
      <c r="F3575" s="82">
        <f t="shared" si="165"/>
        <v>5.3090000000000002</v>
      </c>
      <c r="G3575" s="39">
        <f>VLOOKUP(N3575,Currecny_M!$A$1:$P$10,2,FALSE)</f>
        <v>83</v>
      </c>
      <c r="H3575" s="39">
        <f>MATCH(C3575,Currecny_M!$A$1:$P$1,0)</f>
        <v>11</v>
      </c>
      <c r="I3575" s="39">
        <f>VLOOKUP(N3575,Currecny_M!$A$1:$P$10,MATCH(Database!C3575,Currecny_M!$A$1:$P$1,0),FALSE)</f>
        <v>90.78</v>
      </c>
      <c r="J3575" s="82">
        <f t="shared" si="166"/>
        <v>481.95102000000003</v>
      </c>
      <c r="K3575" s="39">
        <f>VLOOKUP('Cover page'!$B$6,Currecny_M!$A$1:$P$10,MATCH(Database!C3575,Currecny_M!$A$1:$P$1,0),FALSE)</f>
        <v>1</v>
      </c>
      <c r="L3575" s="82">
        <f t="shared" si="167"/>
        <v>481.95102000000003</v>
      </c>
      <c r="M3575" s="82">
        <f>((E3575/$F$1)*VLOOKUP(N3575,Currecny_M!$A$1:$P$10,MATCH(Database!C3575,Currecny_M!$A$1:$P$1,0),FALSE))/VLOOKUP('Cover page'!$B$6,Currecny_M!$A$1:$P$10,MATCH(Database!C3575,Currecny_M!$A$1:$P$1,0),FALSE)</f>
        <v>481.95102000000003</v>
      </c>
      <c r="N3575" s="6" t="str">
        <f>VLOOKUP(B3575,Master!$A$2:$C$11,3,FALSE)</f>
        <v>Euro</v>
      </c>
      <c r="O3575" s="6" t="str">
        <f>VLOOKUP(B3575,Master!$A$2:$C$11,2,FALSE)</f>
        <v>Europe</v>
      </c>
      <c r="Q3575" s="39" t="str">
        <f>VLOOKUP(D3575,GL_Master!$A$1:$D$80,2,FALSE)</f>
        <v>BS</v>
      </c>
      <c r="R3575" s="39" t="str">
        <f>VLOOKUP(D3575,GL_Master!$A$1:$D$80,3,FALSE)</f>
        <v>Gross Block</v>
      </c>
      <c r="S3575" s="39" t="str">
        <f>VLOOKUP(D3575,GL_Master!$A$1:$D$80,4,FALSE)</f>
        <v>Tangible Fixed assets</v>
      </c>
    </row>
    <row r="3576" spans="1:19" x14ac:dyDescent="0.25">
      <c r="A3576" s="39" t="s">
        <v>262</v>
      </c>
      <c r="B3576" s="39" t="s">
        <v>239</v>
      </c>
      <c r="C3576" s="7">
        <v>44197</v>
      </c>
      <c r="D3576" s="39" t="s">
        <v>67</v>
      </c>
      <c r="E3576" s="39">
        <v>2094</v>
      </c>
      <c r="F3576" s="82">
        <f t="shared" si="165"/>
        <v>2.0939999999999999</v>
      </c>
      <c r="G3576" s="39">
        <f>VLOOKUP(N3576,Currecny_M!$A$1:$P$10,2,FALSE)</f>
        <v>83</v>
      </c>
      <c r="H3576" s="39">
        <f>MATCH(C3576,Currecny_M!$A$1:$P$1,0)</f>
        <v>11</v>
      </c>
      <c r="I3576" s="39">
        <f>VLOOKUP(N3576,Currecny_M!$A$1:$P$10,MATCH(Database!C3576,Currecny_M!$A$1:$P$1,0),FALSE)</f>
        <v>90.78</v>
      </c>
      <c r="J3576" s="82">
        <f t="shared" si="166"/>
        <v>190.09331999999998</v>
      </c>
      <c r="K3576" s="39">
        <f>VLOOKUP('Cover page'!$B$6,Currecny_M!$A$1:$P$10,MATCH(Database!C3576,Currecny_M!$A$1:$P$1,0),FALSE)</f>
        <v>1</v>
      </c>
      <c r="L3576" s="82">
        <f t="shared" si="167"/>
        <v>190.09331999999998</v>
      </c>
      <c r="M3576" s="82">
        <f>((E3576/$F$1)*VLOOKUP(N3576,Currecny_M!$A$1:$P$10,MATCH(Database!C3576,Currecny_M!$A$1:$P$1,0),FALSE))/VLOOKUP('Cover page'!$B$6,Currecny_M!$A$1:$P$10,MATCH(Database!C3576,Currecny_M!$A$1:$P$1,0),FALSE)</f>
        <v>190.09331999999998</v>
      </c>
      <c r="N3576" s="6" t="str">
        <f>VLOOKUP(B3576,Master!$A$2:$C$11,3,FALSE)</f>
        <v>Euro</v>
      </c>
      <c r="O3576" s="6" t="str">
        <f>VLOOKUP(B3576,Master!$A$2:$C$11,2,FALSE)</f>
        <v>Europe</v>
      </c>
      <c r="Q3576" s="39" t="str">
        <f>VLOOKUP(D3576,GL_Master!$A$1:$D$80,2,FALSE)</f>
        <v>BS</v>
      </c>
      <c r="R3576" s="39" t="str">
        <f>VLOOKUP(D3576,GL_Master!$A$1:$D$80,3,FALSE)</f>
        <v>Gross Block</v>
      </c>
      <c r="S3576" s="39" t="str">
        <f>VLOOKUP(D3576,GL_Master!$A$1:$D$80,4,FALSE)</f>
        <v>Tangible Fixed assets</v>
      </c>
    </row>
    <row r="3577" spans="1:19" x14ac:dyDescent="0.25">
      <c r="A3577" s="39" t="s">
        <v>262</v>
      </c>
      <c r="B3577" s="39" t="s">
        <v>239</v>
      </c>
      <c r="C3577" s="7">
        <v>44197</v>
      </c>
      <c r="D3577" s="39" t="s">
        <v>68</v>
      </c>
      <c r="E3577" s="39">
        <v>-1796</v>
      </c>
      <c r="F3577" s="82">
        <f t="shared" si="165"/>
        <v>-1.796</v>
      </c>
      <c r="G3577" s="39">
        <f>VLOOKUP(N3577,Currecny_M!$A$1:$P$10,2,FALSE)</f>
        <v>83</v>
      </c>
      <c r="H3577" s="39">
        <f>MATCH(C3577,Currecny_M!$A$1:$P$1,0)</f>
        <v>11</v>
      </c>
      <c r="I3577" s="39">
        <f>VLOOKUP(N3577,Currecny_M!$A$1:$P$10,MATCH(Database!C3577,Currecny_M!$A$1:$P$1,0),FALSE)</f>
        <v>90.78</v>
      </c>
      <c r="J3577" s="82">
        <f t="shared" si="166"/>
        <v>-163.04088000000002</v>
      </c>
      <c r="K3577" s="39">
        <f>VLOOKUP('Cover page'!$B$6,Currecny_M!$A$1:$P$10,MATCH(Database!C3577,Currecny_M!$A$1:$P$1,0),FALSE)</f>
        <v>1</v>
      </c>
      <c r="L3577" s="82">
        <f t="shared" si="167"/>
        <v>-163.04088000000002</v>
      </c>
      <c r="M3577" s="82">
        <f>((E3577/$F$1)*VLOOKUP(N3577,Currecny_M!$A$1:$P$10,MATCH(Database!C3577,Currecny_M!$A$1:$P$1,0),FALSE))/VLOOKUP('Cover page'!$B$6,Currecny_M!$A$1:$P$10,MATCH(Database!C3577,Currecny_M!$A$1:$P$1,0),FALSE)</f>
        <v>-163.04088000000002</v>
      </c>
      <c r="N3577" s="6" t="str">
        <f>VLOOKUP(B3577,Master!$A$2:$C$11,3,FALSE)</f>
        <v>Euro</v>
      </c>
      <c r="O3577" s="6" t="str">
        <f>VLOOKUP(B3577,Master!$A$2:$C$11,2,FALSE)</f>
        <v>Europe</v>
      </c>
      <c r="Q3577" s="39" t="str">
        <f>VLOOKUP(D3577,GL_Master!$A$1:$D$80,2,FALSE)</f>
        <v>BS</v>
      </c>
      <c r="R3577" s="39" t="str">
        <f>VLOOKUP(D3577,GL_Master!$A$1:$D$80,3,FALSE)</f>
        <v>Accumulated Depreciation</v>
      </c>
      <c r="S3577" s="39" t="str">
        <f>VLOOKUP(D3577,GL_Master!$A$1:$D$80,4,FALSE)</f>
        <v>Accumulated Depreciation</v>
      </c>
    </row>
    <row r="3578" spans="1:19" x14ac:dyDescent="0.25">
      <c r="A3578" s="39" t="s">
        <v>262</v>
      </c>
      <c r="B3578" s="39" t="s">
        <v>239</v>
      </c>
      <c r="C3578" s="7">
        <v>44197</v>
      </c>
      <c r="D3578" s="39" t="s">
        <v>69</v>
      </c>
      <c r="E3578" s="39">
        <v>3631</v>
      </c>
      <c r="F3578" s="82">
        <f t="shared" si="165"/>
        <v>3.6309999999999998</v>
      </c>
      <c r="G3578" s="39">
        <f>VLOOKUP(N3578,Currecny_M!$A$1:$P$10,2,FALSE)</f>
        <v>83</v>
      </c>
      <c r="H3578" s="39">
        <f>MATCH(C3578,Currecny_M!$A$1:$P$1,0)</f>
        <v>11</v>
      </c>
      <c r="I3578" s="39">
        <f>VLOOKUP(N3578,Currecny_M!$A$1:$P$10,MATCH(Database!C3578,Currecny_M!$A$1:$P$1,0),FALSE)</f>
        <v>90.78</v>
      </c>
      <c r="J3578" s="82">
        <f t="shared" si="166"/>
        <v>329.62217999999996</v>
      </c>
      <c r="K3578" s="39">
        <f>VLOOKUP('Cover page'!$B$6,Currecny_M!$A$1:$P$10,MATCH(Database!C3578,Currecny_M!$A$1:$P$1,0),FALSE)</f>
        <v>1</v>
      </c>
      <c r="L3578" s="82">
        <f t="shared" si="167"/>
        <v>329.62217999999996</v>
      </c>
      <c r="M3578" s="82">
        <f>((E3578/$F$1)*VLOOKUP(N3578,Currecny_M!$A$1:$P$10,MATCH(Database!C3578,Currecny_M!$A$1:$P$1,0),FALSE))/VLOOKUP('Cover page'!$B$6,Currecny_M!$A$1:$P$10,MATCH(Database!C3578,Currecny_M!$A$1:$P$1,0),FALSE)</f>
        <v>329.62217999999996</v>
      </c>
      <c r="N3578" s="6" t="str">
        <f>VLOOKUP(B3578,Master!$A$2:$C$11,3,FALSE)</f>
        <v>Euro</v>
      </c>
      <c r="O3578" s="6" t="str">
        <f>VLOOKUP(B3578,Master!$A$2:$C$11,2,FALSE)</f>
        <v>Europe</v>
      </c>
      <c r="Q3578" s="39" t="str">
        <f>VLOOKUP(D3578,GL_Master!$A$1:$D$80,2,FALSE)</f>
        <v>BS</v>
      </c>
      <c r="R3578" s="39" t="str">
        <f>VLOOKUP(D3578,GL_Master!$A$1:$D$80,3,FALSE)</f>
        <v>Gross Block</v>
      </c>
      <c r="S3578" s="39" t="str">
        <f>VLOOKUP(D3578,GL_Master!$A$1:$D$80,4,FALSE)</f>
        <v>Tangible Fixed assets</v>
      </c>
    </row>
    <row r="3579" spans="1:19" x14ac:dyDescent="0.25">
      <c r="A3579" s="39" t="s">
        <v>262</v>
      </c>
      <c r="B3579" s="39" t="s">
        <v>239</v>
      </c>
      <c r="C3579" s="7">
        <v>44197</v>
      </c>
      <c r="D3579" s="39" t="s">
        <v>70</v>
      </c>
      <c r="E3579" s="39">
        <v>-133</v>
      </c>
      <c r="F3579" s="82">
        <f t="shared" si="165"/>
        <v>-0.13300000000000001</v>
      </c>
      <c r="G3579" s="39">
        <f>VLOOKUP(N3579,Currecny_M!$A$1:$P$10,2,FALSE)</f>
        <v>83</v>
      </c>
      <c r="H3579" s="39">
        <f>MATCH(C3579,Currecny_M!$A$1:$P$1,0)</f>
        <v>11</v>
      </c>
      <c r="I3579" s="39">
        <f>VLOOKUP(N3579,Currecny_M!$A$1:$P$10,MATCH(Database!C3579,Currecny_M!$A$1:$P$1,0),FALSE)</f>
        <v>90.78</v>
      </c>
      <c r="J3579" s="82">
        <f t="shared" si="166"/>
        <v>-12.073740000000001</v>
      </c>
      <c r="K3579" s="39">
        <f>VLOOKUP('Cover page'!$B$6,Currecny_M!$A$1:$P$10,MATCH(Database!C3579,Currecny_M!$A$1:$P$1,0),FALSE)</f>
        <v>1</v>
      </c>
      <c r="L3579" s="82">
        <f t="shared" si="167"/>
        <v>-12.073740000000001</v>
      </c>
      <c r="M3579" s="82">
        <f>((E3579/$F$1)*VLOOKUP(N3579,Currecny_M!$A$1:$P$10,MATCH(Database!C3579,Currecny_M!$A$1:$P$1,0),FALSE))/VLOOKUP('Cover page'!$B$6,Currecny_M!$A$1:$P$10,MATCH(Database!C3579,Currecny_M!$A$1:$P$1,0),FALSE)</f>
        <v>-12.073740000000001</v>
      </c>
      <c r="N3579" s="6" t="str">
        <f>VLOOKUP(B3579,Master!$A$2:$C$11,3,FALSE)</f>
        <v>Euro</v>
      </c>
      <c r="O3579" s="6" t="str">
        <f>VLOOKUP(B3579,Master!$A$2:$C$11,2,FALSE)</f>
        <v>Europe</v>
      </c>
      <c r="Q3579" s="39" t="str">
        <f>VLOOKUP(D3579,GL_Master!$A$1:$D$80,2,FALSE)</f>
        <v>BS</v>
      </c>
      <c r="R3579" s="39" t="str">
        <f>VLOOKUP(D3579,GL_Master!$A$1:$D$80,3,FALSE)</f>
        <v>Accumulated Depreciation</v>
      </c>
      <c r="S3579" s="39" t="str">
        <f>VLOOKUP(D3579,GL_Master!$A$1:$D$80,4,FALSE)</f>
        <v>Accumulated Depreciation</v>
      </c>
    </row>
    <row r="3580" spans="1:19" x14ac:dyDescent="0.25">
      <c r="A3580" s="39" t="s">
        <v>262</v>
      </c>
      <c r="B3580" s="39" t="s">
        <v>239</v>
      </c>
      <c r="C3580" s="7">
        <v>44197</v>
      </c>
      <c r="D3580" s="39" t="s">
        <v>71</v>
      </c>
      <c r="E3580" s="39">
        <v>6343</v>
      </c>
      <c r="F3580" s="82">
        <f t="shared" si="165"/>
        <v>6.343</v>
      </c>
      <c r="G3580" s="39">
        <f>VLOOKUP(N3580,Currecny_M!$A$1:$P$10,2,FALSE)</f>
        <v>83</v>
      </c>
      <c r="H3580" s="39">
        <f>MATCH(C3580,Currecny_M!$A$1:$P$1,0)</f>
        <v>11</v>
      </c>
      <c r="I3580" s="39">
        <f>VLOOKUP(N3580,Currecny_M!$A$1:$P$10,MATCH(Database!C3580,Currecny_M!$A$1:$P$1,0),FALSE)</f>
        <v>90.78</v>
      </c>
      <c r="J3580" s="82">
        <f t="shared" si="166"/>
        <v>575.81754000000001</v>
      </c>
      <c r="K3580" s="39">
        <f>VLOOKUP('Cover page'!$B$6,Currecny_M!$A$1:$P$10,MATCH(Database!C3580,Currecny_M!$A$1:$P$1,0),FALSE)</f>
        <v>1</v>
      </c>
      <c r="L3580" s="82">
        <f t="shared" si="167"/>
        <v>575.81754000000001</v>
      </c>
      <c r="M3580" s="82">
        <f>((E3580/$F$1)*VLOOKUP(N3580,Currecny_M!$A$1:$P$10,MATCH(Database!C3580,Currecny_M!$A$1:$P$1,0),FALSE))/VLOOKUP('Cover page'!$B$6,Currecny_M!$A$1:$P$10,MATCH(Database!C3580,Currecny_M!$A$1:$P$1,0),FALSE)</f>
        <v>575.81754000000001</v>
      </c>
      <c r="N3580" s="6" t="str">
        <f>VLOOKUP(B3580,Master!$A$2:$C$11,3,FALSE)</f>
        <v>Euro</v>
      </c>
      <c r="O3580" s="6" t="str">
        <f>VLOOKUP(B3580,Master!$A$2:$C$11,2,FALSE)</f>
        <v>Europe</v>
      </c>
      <c r="Q3580" s="39" t="str">
        <f>VLOOKUP(D3580,GL_Master!$A$1:$D$80,2,FALSE)</f>
        <v>BS</v>
      </c>
      <c r="R3580" s="39" t="str">
        <f>VLOOKUP(D3580,GL_Master!$A$1:$D$80,3,FALSE)</f>
        <v>Gross Block</v>
      </c>
      <c r="S3580" s="39" t="str">
        <f>VLOOKUP(D3580,GL_Master!$A$1:$D$80,4,FALSE)</f>
        <v>Tangible Fixed assets</v>
      </c>
    </row>
    <row r="3581" spans="1:19" x14ac:dyDescent="0.25">
      <c r="A3581" s="39" t="s">
        <v>262</v>
      </c>
      <c r="B3581" s="39" t="s">
        <v>239</v>
      </c>
      <c r="C3581" s="7">
        <v>44197</v>
      </c>
      <c r="D3581" s="39" t="s">
        <v>72</v>
      </c>
      <c r="E3581" s="39">
        <v>50</v>
      </c>
      <c r="F3581" s="82">
        <f t="shared" si="165"/>
        <v>0.05</v>
      </c>
      <c r="G3581" s="39">
        <f>VLOOKUP(N3581,Currecny_M!$A$1:$P$10,2,FALSE)</f>
        <v>83</v>
      </c>
      <c r="H3581" s="39">
        <f>MATCH(C3581,Currecny_M!$A$1:$P$1,0)</f>
        <v>11</v>
      </c>
      <c r="I3581" s="39">
        <f>VLOOKUP(N3581,Currecny_M!$A$1:$P$10,MATCH(Database!C3581,Currecny_M!$A$1:$P$1,0),FALSE)</f>
        <v>90.78</v>
      </c>
      <c r="J3581" s="82">
        <f t="shared" si="166"/>
        <v>4.5390000000000006</v>
      </c>
      <c r="K3581" s="39">
        <f>VLOOKUP('Cover page'!$B$6,Currecny_M!$A$1:$P$10,MATCH(Database!C3581,Currecny_M!$A$1:$P$1,0),FALSE)</f>
        <v>1</v>
      </c>
      <c r="L3581" s="82">
        <f t="shared" si="167"/>
        <v>4.5390000000000006</v>
      </c>
      <c r="M3581" s="82">
        <f>((E3581/$F$1)*VLOOKUP(N3581,Currecny_M!$A$1:$P$10,MATCH(Database!C3581,Currecny_M!$A$1:$P$1,0),FALSE))/VLOOKUP('Cover page'!$B$6,Currecny_M!$A$1:$P$10,MATCH(Database!C3581,Currecny_M!$A$1:$P$1,0),FALSE)</f>
        <v>4.5390000000000006</v>
      </c>
      <c r="N3581" s="6" t="str">
        <f>VLOOKUP(B3581,Master!$A$2:$C$11,3,FALSE)</f>
        <v>Euro</v>
      </c>
      <c r="O3581" s="6" t="str">
        <f>VLOOKUP(B3581,Master!$A$2:$C$11,2,FALSE)</f>
        <v>Europe</v>
      </c>
      <c r="Q3581" s="39" t="str">
        <f>VLOOKUP(D3581,GL_Master!$A$1:$D$80,2,FALSE)</f>
        <v>BS</v>
      </c>
      <c r="R3581" s="39" t="str">
        <f>VLOOKUP(D3581,GL_Master!$A$1:$D$80,3,FALSE)</f>
        <v>Gross Block</v>
      </c>
      <c r="S3581" s="39" t="str">
        <f>VLOOKUP(D3581,GL_Master!$A$1:$D$80,4,FALSE)</f>
        <v>Tangible Fixed assets</v>
      </c>
    </row>
    <row r="3582" spans="1:19" x14ac:dyDescent="0.25">
      <c r="A3582" s="39" t="s">
        <v>262</v>
      </c>
      <c r="B3582" s="39" t="s">
        <v>239</v>
      </c>
      <c r="C3582" s="7">
        <v>44197</v>
      </c>
      <c r="D3582" s="39" t="s">
        <v>73</v>
      </c>
      <c r="E3582" s="39">
        <v>25</v>
      </c>
      <c r="F3582" s="82">
        <f t="shared" si="165"/>
        <v>2.5000000000000001E-2</v>
      </c>
      <c r="G3582" s="39">
        <f>VLOOKUP(N3582,Currecny_M!$A$1:$P$10,2,FALSE)</f>
        <v>83</v>
      </c>
      <c r="H3582" s="39">
        <f>MATCH(C3582,Currecny_M!$A$1:$P$1,0)</f>
        <v>11</v>
      </c>
      <c r="I3582" s="39">
        <f>VLOOKUP(N3582,Currecny_M!$A$1:$P$10,MATCH(Database!C3582,Currecny_M!$A$1:$P$1,0),FALSE)</f>
        <v>90.78</v>
      </c>
      <c r="J3582" s="82">
        <f t="shared" si="166"/>
        <v>2.2695000000000003</v>
      </c>
      <c r="K3582" s="39">
        <f>VLOOKUP('Cover page'!$B$6,Currecny_M!$A$1:$P$10,MATCH(Database!C3582,Currecny_M!$A$1:$P$1,0),FALSE)</f>
        <v>1</v>
      </c>
      <c r="L3582" s="82">
        <f t="shared" si="167"/>
        <v>2.2695000000000003</v>
      </c>
      <c r="M3582" s="82">
        <f>((E3582/$F$1)*VLOOKUP(N3582,Currecny_M!$A$1:$P$10,MATCH(Database!C3582,Currecny_M!$A$1:$P$1,0),FALSE))/VLOOKUP('Cover page'!$B$6,Currecny_M!$A$1:$P$10,MATCH(Database!C3582,Currecny_M!$A$1:$P$1,0),FALSE)</f>
        <v>2.2695000000000003</v>
      </c>
      <c r="N3582" s="6" t="str">
        <f>VLOOKUP(B3582,Master!$A$2:$C$11,3,FALSE)</f>
        <v>Euro</v>
      </c>
      <c r="O3582" s="6" t="str">
        <f>VLOOKUP(B3582,Master!$A$2:$C$11,2,FALSE)</f>
        <v>Europe</v>
      </c>
      <c r="Q3582" s="39" t="str">
        <f>VLOOKUP(D3582,GL_Master!$A$1:$D$80,2,FALSE)</f>
        <v>BS</v>
      </c>
      <c r="R3582" s="39" t="str">
        <f>VLOOKUP(D3582,GL_Master!$A$1:$D$80,3,FALSE)</f>
        <v>Gross Block</v>
      </c>
      <c r="S3582" s="39" t="str">
        <f>VLOOKUP(D3582,GL_Master!$A$1:$D$80,4,FALSE)</f>
        <v>Tangible Fixed assets</v>
      </c>
    </row>
    <row r="3583" spans="1:19" x14ac:dyDescent="0.25">
      <c r="A3583" s="39" t="s">
        <v>262</v>
      </c>
      <c r="B3583" s="39" t="s">
        <v>239</v>
      </c>
      <c r="C3583" s="7">
        <v>44197</v>
      </c>
      <c r="D3583" s="39" t="s">
        <v>74</v>
      </c>
      <c r="E3583" s="39">
        <v>-6219</v>
      </c>
      <c r="F3583" s="82">
        <f t="shared" si="165"/>
        <v>-6.2190000000000003</v>
      </c>
      <c r="G3583" s="39">
        <f>VLOOKUP(N3583,Currecny_M!$A$1:$P$10,2,FALSE)</f>
        <v>83</v>
      </c>
      <c r="H3583" s="39">
        <f>MATCH(C3583,Currecny_M!$A$1:$P$1,0)</f>
        <v>11</v>
      </c>
      <c r="I3583" s="39">
        <f>VLOOKUP(N3583,Currecny_M!$A$1:$P$10,MATCH(Database!C3583,Currecny_M!$A$1:$P$1,0),FALSE)</f>
        <v>90.78</v>
      </c>
      <c r="J3583" s="82">
        <f t="shared" si="166"/>
        <v>-564.56082000000004</v>
      </c>
      <c r="K3583" s="39">
        <f>VLOOKUP('Cover page'!$B$6,Currecny_M!$A$1:$P$10,MATCH(Database!C3583,Currecny_M!$A$1:$P$1,0),FALSE)</f>
        <v>1</v>
      </c>
      <c r="L3583" s="82">
        <f t="shared" si="167"/>
        <v>-564.56082000000004</v>
      </c>
      <c r="M3583" s="82">
        <f>((E3583/$F$1)*VLOOKUP(N3583,Currecny_M!$A$1:$P$10,MATCH(Database!C3583,Currecny_M!$A$1:$P$1,0),FALSE))/VLOOKUP('Cover page'!$B$6,Currecny_M!$A$1:$P$10,MATCH(Database!C3583,Currecny_M!$A$1:$P$1,0),FALSE)</f>
        <v>-564.56082000000004</v>
      </c>
      <c r="N3583" s="6" t="str">
        <f>VLOOKUP(B3583,Master!$A$2:$C$11,3,FALSE)</f>
        <v>Euro</v>
      </c>
      <c r="O3583" s="6" t="str">
        <f>VLOOKUP(B3583,Master!$A$2:$C$11,2,FALSE)</f>
        <v>Europe</v>
      </c>
      <c r="Q3583" s="39" t="str">
        <f>VLOOKUP(D3583,GL_Master!$A$1:$D$80,2,FALSE)</f>
        <v>BS</v>
      </c>
      <c r="R3583" s="39" t="str">
        <f>VLOOKUP(D3583,GL_Master!$A$1:$D$80,3,FALSE)</f>
        <v>Accumulated Depreciation</v>
      </c>
      <c r="S3583" s="39" t="str">
        <f>VLOOKUP(D3583,GL_Master!$A$1:$D$80,4,FALSE)</f>
        <v>Accumulated Depreciation</v>
      </c>
    </row>
    <row r="3584" spans="1:19" x14ac:dyDescent="0.25">
      <c r="A3584" s="39" t="s">
        <v>262</v>
      </c>
      <c r="B3584" s="39" t="s">
        <v>239</v>
      </c>
      <c r="C3584" s="7">
        <v>44197</v>
      </c>
      <c r="D3584" s="39" t="s">
        <v>21</v>
      </c>
      <c r="E3584" s="39">
        <v>492</v>
      </c>
      <c r="F3584" s="82">
        <f t="shared" si="165"/>
        <v>0.49199999999999999</v>
      </c>
      <c r="G3584" s="39">
        <f>VLOOKUP(N3584,Currecny_M!$A$1:$P$10,2,FALSE)</f>
        <v>83</v>
      </c>
      <c r="H3584" s="39">
        <f>MATCH(C3584,Currecny_M!$A$1:$P$1,0)</f>
        <v>11</v>
      </c>
      <c r="I3584" s="39">
        <f>VLOOKUP(N3584,Currecny_M!$A$1:$P$10,MATCH(Database!C3584,Currecny_M!$A$1:$P$1,0),FALSE)</f>
        <v>90.78</v>
      </c>
      <c r="J3584" s="82">
        <f t="shared" si="166"/>
        <v>44.663760000000003</v>
      </c>
      <c r="K3584" s="39">
        <f>VLOOKUP('Cover page'!$B$6,Currecny_M!$A$1:$P$10,MATCH(Database!C3584,Currecny_M!$A$1:$P$1,0),FALSE)</f>
        <v>1</v>
      </c>
      <c r="L3584" s="82">
        <f t="shared" si="167"/>
        <v>44.663760000000003</v>
      </c>
      <c r="M3584" s="82">
        <f>((E3584/$F$1)*VLOOKUP(N3584,Currecny_M!$A$1:$P$10,MATCH(Database!C3584,Currecny_M!$A$1:$P$1,0),FALSE))/VLOOKUP('Cover page'!$B$6,Currecny_M!$A$1:$P$10,MATCH(Database!C3584,Currecny_M!$A$1:$P$1,0),FALSE)</f>
        <v>44.663760000000003</v>
      </c>
      <c r="N3584" s="6" t="str">
        <f>VLOOKUP(B3584,Master!$A$2:$C$11,3,FALSE)</f>
        <v>Euro</v>
      </c>
      <c r="O3584" s="6" t="str">
        <f>VLOOKUP(B3584,Master!$A$2:$C$11,2,FALSE)</f>
        <v>Europe</v>
      </c>
      <c r="Q3584" s="39" t="str">
        <f>VLOOKUP(D3584,GL_Master!$A$1:$D$80,2,FALSE)</f>
        <v>BS</v>
      </c>
      <c r="R3584" s="39" t="str">
        <f>VLOOKUP(D3584,GL_Master!$A$1:$D$80,3,FALSE)</f>
        <v>Gross Block</v>
      </c>
      <c r="S3584" s="39" t="str">
        <f>VLOOKUP(D3584,GL_Master!$A$1:$D$80,4,FALSE)</f>
        <v>Tangible Fixed assets</v>
      </c>
    </row>
    <row r="3585" spans="1:19" x14ac:dyDescent="0.25">
      <c r="A3585" s="39" t="s">
        <v>262</v>
      </c>
      <c r="B3585" s="39" t="s">
        <v>239</v>
      </c>
      <c r="C3585" s="7">
        <v>44197</v>
      </c>
      <c r="D3585" s="39" t="s">
        <v>27</v>
      </c>
      <c r="E3585" s="39">
        <v>1128</v>
      </c>
      <c r="F3585" s="82">
        <f t="shared" si="165"/>
        <v>1.1279999999999999</v>
      </c>
      <c r="G3585" s="39">
        <f>VLOOKUP(N3585,Currecny_M!$A$1:$P$10,2,FALSE)</f>
        <v>83</v>
      </c>
      <c r="H3585" s="39">
        <f>MATCH(C3585,Currecny_M!$A$1:$P$1,0)</f>
        <v>11</v>
      </c>
      <c r="I3585" s="39">
        <f>VLOOKUP(N3585,Currecny_M!$A$1:$P$10,MATCH(Database!C3585,Currecny_M!$A$1:$P$1,0),FALSE)</f>
        <v>90.78</v>
      </c>
      <c r="J3585" s="82">
        <f t="shared" si="166"/>
        <v>102.39984</v>
      </c>
      <c r="K3585" s="39">
        <f>VLOOKUP('Cover page'!$B$6,Currecny_M!$A$1:$P$10,MATCH(Database!C3585,Currecny_M!$A$1:$P$1,0),FALSE)</f>
        <v>1</v>
      </c>
      <c r="L3585" s="82">
        <f t="shared" si="167"/>
        <v>102.39984</v>
      </c>
      <c r="M3585" s="82">
        <f>((E3585/$F$1)*VLOOKUP(N3585,Currecny_M!$A$1:$P$10,MATCH(Database!C3585,Currecny_M!$A$1:$P$1,0),FALSE))/VLOOKUP('Cover page'!$B$6,Currecny_M!$A$1:$P$10,MATCH(Database!C3585,Currecny_M!$A$1:$P$1,0),FALSE)</f>
        <v>102.39984</v>
      </c>
      <c r="N3585" s="6" t="str">
        <f>VLOOKUP(B3585,Master!$A$2:$C$11,3,FALSE)</f>
        <v>Euro</v>
      </c>
      <c r="O3585" s="6" t="str">
        <f>VLOOKUP(B3585,Master!$A$2:$C$11,2,FALSE)</f>
        <v>Europe</v>
      </c>
      <c r="Q3585" s="39" t="str">
        <f>VLOOKUP(D3585,GL_Master!$A$1:$D$80,2,FALSE)</f>
        <v>BS</v>
      </c>
      <c r="R3585" s="39" t="str">
        <f>VLOOKUP(D3585,GL_Master!$A$1:$D$80,3,FALSE)</f>
        <v>Gross Block</v>
      </c>
      <c r="S3585" s="39" t="str">
        <f>VLOOKUP(D3585,GL_Master!$A$1:$D$80,4,FALSE)</f>
        <v>Tangible Fixed assets</v>
      </c>
    </row>
    <row r="3586" spans="1:19" x14ac:dyDescent="0.25">
      <c r="A3586" s="39" t="s">
        <v>262</v>
      </c>
      <c r="B3586" s="39" t="s">
        <v>239</v>
      </c>
      <c r="C3586" s="7">
        <v>44197</v>
      </c>
      <c r="D3586" s="39" t="s">
        <v>75</v>
      </c>
      <c r="E3586" s="39">
        <v>-26</v>
      </c>
      <c r="F3586" s="82">
        <f t="shared" si="165"/>
        <v>-2.5999999999999999E-2</v>
      </c>
      <c r="G3586" s="39">
        <f>VLOOKUP(N3586,Currecny_M!$A$1:$P$10,2,FALSE)</f>
        <v>83</v>
      </c>
      <c r="H3586" s="39">
        <f>MATCH(C3586,Currecny_M!$A$1:$P$1,0)</f>
        <v>11</v>
      </c>
      <c r="I3586" s="39">
        <f>VLOOKUP(N3586,Currecny_M!$A$1:$P$10,MATCH(Database!C3586,Currecny_M!$A$1:$P$1,0),FALSE)</f>
        <v>90.78</v>
      </c>
      <c r="J3586" s="82">
        <f t="shared" si="166"/>
        <v>-2.3602799999999999</v>
      </c>
      <c r="K3586" s="39">
        <f>VLOOKUP('Cover page'!$B$6,Currecny_M!$A$1:$P$10,MATCH(Database!C3586,Currecny_M!$A$1:$P$1,0),FALSE)</f>
        <v>1</v>
      </c>
      <c r="L3586" s="82">
        <f t="shared" si="167"/>
        <v>-2.3602799999999999</v>
      </c>
      <c r="M3586" s="82">
        <f>((E3586/$F$1)*VLOOKUP(N3586,Currecny_M!$A$1:$P$10,MATCH(Database!C3586,Currecny_M!$A$1:$P$1,0),FALSE))/VLOOKUP('Cover page'!$B$6,Currecny_M!$A$1:$P$10,MATCH(Database!C3586,Currecny_M!$A$1:$P$1,0),FALSE)</f>
        <v>-2.3602799999999999</v>
      </c>
      <c r="N3586" s="6" t="str">
        <f>VLOOKUP(B3586,Master!$A$2:$C$11,3,FALSE)</f>
        <v>Euro</v>
      </c>
      <c r="O3586" s="6" t="str">
        <f>VLOOKUP(B3586,Master!$A$2:$C$11,2,FALSE)</f>
        <v>Europe</v>
      </c>
      <c r="Q3586" s="39" t="str">
        <f>VLOOKUP(D3586,GL_Master!$A$1:$D$80,2,FALSE)</f>
        <v>BS</v>
      </c>
      <c r="R3586" s="39" t="str">
        <f>VLOOKUP(D3586,GL_Master!$A$1:$D$80,3,FALSE)</f>
        <v>Gross Block</v>
      </c>
      <c r="S3586" s="39" t="str">
        <f>VLOOKUP(D3586,GL_Master!$A$1:$D$80,4,FALSE)</f>
        <v>Tangible Fixed assets</v>
      </c>
    </row>
    <row r="3587" spans="1:19" x14ac:dyDescent="0.25">
      <c r="A3587" s="39" t="s">
        <v>262</v>
      </c>
      <c r="B3587" s="39" t="s">
        <v>239</v>
      </c>
      <c r="C3587" s="7">
        <v>44197</v>
      </c>
      <c r="D3587" s="39" t="s">
        <v>76</v>
      </c>
      <c r="E3587" s="39">
        <v>627</v>
      </c>
      <c r="F3587" s="82">
        <f t="shared" si="165"/>
        <v>0.627</v>
      </c>
      <c r="G3587" s="39">
        <f>VLOOKUP(N3587,Currecny_M!$A$1:$P$10,2,FALSE)</f>
        <v>83</v>
      </c>
      <c r="H3587" s="39">
        <f>MATCH(C3587,Currecny_M!$A$1:$P$1,0)</f>
        <v>11</v>
      </c>
      <c r="I3587" s="39">
        <f>VLOOKUP(N3587,Currecny_M!$A$1:$P$10,MATCH(Database!C3587,Currecny_M!$A$1:$P$1,0),FALSE)</f>
        <v>90.78</v>
      </c>
      <c r="J3587" s="82">
        <f t="shared" si="166"/>
        <v>56.919060000000002</v>
      </c>
      <c r="K3587" s="39">
        <f>VLOOKUP('Cover page'!$B$6,Currecny_M!$A$1:$P$10,MATCH(Database!C3587,Currecny_M!$A$1:$P$1,0),FALSE)</f>
        <v>1</v>
      </c>
      <c r="L3587" s="82">
        <f t="shared" si="167"/>
        <v>56.919060000000002</v>
      </c>
      <c r="M3587" s="82">
        <f>((E3587/$F$1)*VLOOKUP(N3587,Currecny_M!$A$1:$P$10,MATCH(Database!C3587,Currecny_M!$A$1:$P$1,0),FALSE))/VLOOKUP('Cover page'!$B$6,Currecny_M!$A$1:$P$10,MATCH(Database!C3587,Currecny_M!$A$1:$P$1,0),FALSE)</f>
        <v>56.919060000000002</v>
      </c>
      <c r="N3587" s="6" t="str">
        <f>VLOOKUP(B3587,Master!$A$2:$C$11,3,FALSE)</f>
        <v>Euro</v>
      </c>
      <c r="O3587" s="6" t="str">
        <f>VLOOKUP(B3587,Master!$A$2:$C$11,2,FALSE)</f>
        <v>Europe</v>
      </c>
      <c r="Q3587" s="39" t="str">
        <f>VLOOKUP(D3587,GL_Master!$A$1:$D$80,2,FALSE)</f>
        <v>BS</v>
      </c>
      <c r="R3587" s="39" t="str">
        <f>VLOOKUP(D3587,GL_Master!$A$1:$D$80,3,FALSE)</f>
        <v>Inventories</v>
      </c>
      <c r="S3587" s="39" t="str">
        <f>VLOOKUP(D3587,GL_Master!$A$1:$D$80,4,FALSE)</f>
        <v>Inventory</v>
      </c>
    </row>
    <row r="3588" spans="1:19" x14ac:dyDescent="0.25">
      <c r="A3588" s="39" t="s">
        <v>262</v>
      </c>
      <c r="B3588" s="39" t="s">
        <v>239</v>
      </c>
      <c r="C3588" s="7">
        <v>44197</v>
      </c>
      <c r="D3588" s="39" t="s">
        <v>77</v>
      </c>
      <c r="E3588" s="39">
        <v>1533</v>
      </c>
      <c r="F3588" s="82">
        <f t="shared" ref="F3588:F3651" si="168">E3588/$F$1</f>
        <v>1.5329999999999999</v>
      </c>
      <c r="G3588" s="39">
        <f>VLOOKUP(N3588,Currecny_M!$A$1:$P$10,2,FALSE)</f>
        <v>83</v>
      </c>
      <c r="H3588" s="39">
        <f>MATCH(C3588,Currecny_M!$A$1:$P$1,0)</f>
        <v>11</v>
      </c>
      <c r="I3588" s="39">
        <f>VLOOKUP(N3588,Currecny_M!$A$1:$P$10,MATCH(Database!C3588,Currecny_M!$A$1:$P$1,0),FALSE)</f>
        <v>90.78</v>
      </c>
      <c r="J3588" s="82">
        <f t="shared" ref="J3588:J3651" si="169">F3588*I3588</f>
        <v>139.16574</v>
      </c>
      <c r="K3588" s="39">
        <f>VLOOKUP('Cover page'!$B$6,Currecny_M!$A$1:$P$10,MATCH(Database!C3588,Currecny_M!$A$1:$P$1,0),FALSE)</f>
        <v>1</v>
      </c>
      <c r="L3588" s="82">
        <f t="shared" ref="L3588:L3651" si="170">J3588/K3588</f>
        <v>139.16574</v>
      </c>
      <c r="M3588" s="82">
        <f>((E3588/$F$1)*VLOOKUP(N3588,Currecny_M!$A$1:$P$10,MATCH(Database!C3588,Currecny_M!$A$1:$P$1,0),FALSE))/VLOOKUP('Cover page'!$B$6,Currecny_M!$A$1:$P$10,MATCH(Database!C3588,Currecny_M!$A$1:$P$1,0),FALSE)</f>
        <v>139.16574</v>
      </c>
      <c r="N3588" s="6" t="str">
        <f>VLOOKUP(B3588,Master!$A$2:$C$11,3,FALSE)</f>
        <v>Euro</v>
      </c>
      <c r="O3588" s="6" t="str">
        <f>VLOOKUP(B3588,Master!$A$2:$C$11,2,FALSE)</f>
        <v>Europe</v>
      </c>
      <c r="Q3588" s="39" t="str">
        <f>VLOOKUP(D3588,GL_Master!$A$1:$D$80,2,FALSE)</f>
        <v>BS</v>
      </c>
      <c r="R3588" s="39" t="str">
        <f>VLOOKUP(D3588,GL_Master!$A$1:$D$80,3,FALSE)</f>
        <v>Inventories</v>
      </c>
      <c r="S3588" s="39" t="str">
        <f>VLOOKUP(D3588,GL_Master!$A$1:$D$80,4,FALSE)</f>
        <v>Inventory</v>
      </c>
    </row>
    <row r="3589" spans="1:19" x14ac:dyDescent="0.25">
      <c r="A3589" s="39" t="s">
        <v>262</v>
      </c>
      <c r="B3589" s="39" t="s">
        <v>239</v>
      </c>
      <c r="C3589" s="7">
        <v>44197</v>
      </c>
      <c r="D3589" s="39" t="s">
        <v>2</v>
      </c>
      <c r="E3589" s="39">
        <v>156538</v>
      </c>
      <c r="F3589" s="82">
        <f t="shared" si="168"/>
        <v>156.53800000000001</v>
      </c>
      <c r="G3589" s="39">
        <f>VLOOKUP(N3589,Currecny_M!$A$1:$P$10,2,FALSE)</f>
        <v>83</v>
      </c>
      <c r="H3589" s="39">
        <f>MATCH(C3589,Currecny_M!$A$1:$P$1,0)</f>
        <v>11</v>
      </c>
      <c r="I3589" s="39">
        <f>VLOOKUP(N3589,Currecny_M!$A$1:$P$10,MATCH(Database!C3589,Currecny_M!$A$1:$P$1,0),FALSE)</f>
        <v>90.78</v>
      </c>
      <c r="J3589" s="82">
        <f t="shared" si="169"/>
        <v>14210.51964</v>
      </c>
      <c r="K3589" s="39">
        <f>VLOOKUP('Cover page'!$B$6,Currecny_M!$A$1:$P$10,MATCH(Database!C3589,Currecny_M!$A$1:$P$1,0),FALSE)</f>
        <v>1</v>
      </c>
      <c r="L3589" s="82">
        <f t="shared" si="170"/>
        <v>14210.51964</v>
      </c>
      <c r="M3589" s="82">
        <f>((E3589/$F$1)*VLOOKUP(N3589,Currecny_M!$A$1:$P$10,MATCH(Database!C3589,Currecny_M!$A$1:$P$1,0),FALSE))/VLOOKUP('Cover page'!$B$6,Currecny_M!$A$1:$P$10,MATCH(Database!C3589,Currecny_M!$A$1:$P$1,0),FALSE)</f>
        <v>14210.51964</v>
      </c>
      <c r="N3589" s="6" t="str">
        <f>VLOOKUP(B3589,Master!$A$2:$C$11,3,FALSE)</f>
        <v>Euro</v>
      </c>
      <c r="O3589" s="6" t="str">
        <f>VLOOKUP(B3589,Master!$A$2:$C$11,2,FALSE)</f>
        <v>Europe</v>
      </c>
      <c r="Q3589" s="39" t="str">
        <f>VLOOKUP(D3589,GL_Master!$A$1:$D$80,2,FALSE)</f>
        <v>BS</v>
      </c>
      <c r="R3589" s="39" t="str">
        <f>VLOOKUP(D3589,GL_Master!$A$1:$D$80,3,FALSE)</f>
        <v>Trade receivables</v>
      </c>
      <c r="S3589" s="39" t="str">
        <f>VLOOKUP(D3589,GL_Master!$A$1:$D$80,4,FALSE)</f>
        <v>Unsecured, considered good</v>
      </c>
    </row>
    <row r="3590" spans="1:19" x14ac:dyDescent="0.25">
      <c r="A3590" s="39" t="s">
        <v>262</v>
      </c>
      <c r="B3590" s="39" t="s">
        <v>239</v>
      </c>
      <c r="C3590" s="7">
        <v>44197</v>
      </c>
      <c r="D3590" s="39" t="s">
        <v>78</v>
      </c>
      <c r="E3590" s="39">
        <v>26</v>
      </c>
      <c r="F3590" s="82">
        <f t="shared" si="168"/>
        <v>2.5999999999999999E-2</v>
      </c>
      <c r="G3590" s="39">
        <f>VLOOKUP(N3590,Currecny_M!$A$1:$P$10,2,FALSE)</f>
        <v>83</v>
      </c>
      <c r="H3590" s="39">
        <f>MATCH(C3590,Currecny_M!$A$1:$P$1,0)</f>
        <v>11</v>
      </c>
      <c r="I3590" s="39">
        <f>VLOOKUP(N3590,Currecny_M!$A$1:$P$10,MATCH(Database!C3590,Currecny_M!$A$1:$P$1,0),FALSE)</f>
        <v>90.78</v>
      </c>
      <c r="J3590" s="82">
        <f t="shared" si="169"/>
        <v>2.3602799999999999</v>
      </c>
      <c r="K3590" s="39">
        <f>VLOOKUP('Cover page'!$B$6,Currecny_M!$A$1:$P$10,MATCH(Database!C3590,Currecny_M!$A$1:$P$1,0),FALSE)</f>
        <v>1</v>
      </c>
      <c r="L3590" s="82">
        <f t="shared" si="170"/>
        <v>2.3602799999999999</v>
      </c>
      <c r="M3590" s="82">
        <f>((E3590/$F$1)*VLOOKUP(N3590,Currecny_M!$A$1:$P$10,MATCH(Database!C3590,Currecny_M!$A$1:$P$1,0),FALSE))/VLOOKUP('Cover page'!$B$6,Currecny_M!$A$1:$P$10,MATCH(Database!C3590,Currecny_M!$A$1:$P$1,0),FALSE)</f>
        <v>2.3602799999999999</v>
      </c>
      <c r="N3590" s="6" t="str">
        <f>VLOOKUP(B3590,Master!$A$2:$C$11,3,FALSE)</f>
        <v>Euro</v>
      </c>
      <c r="O3590" s="6" t="str">
        <f>VLOOKUP(B3590,Master!$A$2:$C$11,2,FALSE)</f>
        <v>Europe</v>
      </c>
      <c r="Q3590" s="39" t="str">
        <f>VLOOKUP(D3590,GL_Master!$A$1:$D$80,2,FALSE)</f>
        <v>BS</v>
      </c>
      <c r="R3590" s="39" t="str">
        <f>VLOOKUP(D3590,GL_Master!$A$1:$D$80,3,FALSE)</f>
        <v>Cash &amp; Bank Balances</v>
      </c>
      <c r="S3590" s="39" t="str">
        <f>VLOOKUP(D3590,GL_Master!$A$1:$D$80,4,FALSE)</f>
        <v>Cash In hand</v>
      </c>
    </row>
    <row r="3591" spans="1:19" x14ac:dyDescent="0.25">
      <c r="A3591" s="39" t="s">
        <v>262</v>
      </c>
      <c r="B3591" s="39" t="s">
        <v>239</v>
      </c>
      <c r="C3591" s="7">
        <v>44197</v>
      </c>
      <c r="D3591" s="39" t="s">
        <v>79</v>
      </c>
      <c r="E3591" s="39">
        <v>-6446</v>
      </c>
      <c r="F3591" s="82">
        <f t="shared" si="168"/>
        <v>-6.4459999999999997</v>
      </c>
      <c r="G3591" s="39">
        <f>VLOOKUP(N3591,Currecny_M!$A$1:$P$10,2,FALSE)</f>
        <v>83</v>
      </c>
      <c r="H3591" s="39">
        <f>MATCH(C3591,Currecny_M!$A$1:$P$1,0)</f>
        <v>11</v>
      </c>
      <c r="I3591" s="39">
        <f>VLOOKUP(N3591,Currecny_M!$A$1:$P$10,MATCH(Database!C3591,Currecny_M!$A$1:$P$1,0),FALSE)</f>
        <v>90.78</v>
      </c>
      <c r="J3591" s="82">
        <f t="shared" si="169"/>
        <v>-585.16787999999997</v>
      </c>
      <c r="K3591" s="39">
        <f>VLOOKUP('Cover page'!$B$6,Currecny_M!$A$1:$P$10,MATCH(Database!C3591,Currecny_M!$A$1:$P$1,0),FALSE)</f>
        <v>1</v>
      </c>
      <c r="L3591" s="82">
        <f t="shared" si="170"/>
        <v>-585.16787999999997</v>
      </c>
      <c r="M3591" s="82">
        <f>((E3591/$F$1)*VLOOKUP(N3591,Currecny_M!$A$1:$P$10,MATCH(Database!C3591,Currecny_M!$A$1:$P$1,0),FALSE))/VLOOKUP('Cover page'!$B$6,Currecny_M!$A$1:$P$10,MATCH(Database!C3591,Currecny_M!$A$1:$P$1,0),FALSE)</f>
        <v>-585.16787999999997</v>
      </c>
      <c r="N3591" s="6" t="str">
        <f>VLOOKUP(B3591,Master!$A$2:$C$11,3,FALSE)</f>
        <v>Euro</v>
      </c>
      <c r="O3591" s="6" t="str">
        <f>VLOOKUP(B3591,Master!$A$2:$C$11,2,FALSE)</f>
        <v>Europe</v>
      </c>
      <c r="Q3591" s="39" t="str">
        <f>VLOOKUP(D3591,GL_Master!$A$1:$D$80,2,FALSE)</f>
        <v>BS</v>
      </c>
      <c r="R3591" s="39" t="str">
        <f>VLOOKUP(D3591,GL_Master!$A$1:$D$80,3,FALSE)</f>
        <v>Loan Fund</v>
      </c>
      <c r="S3591" s="39" t="str">
        <f>VLOOKUP(D3591,GL_Master!$A$1:$D$80,4,FALSE)</f>
        <v>Term Loan</v>
      </c>
    </row>
    <row r="3592" spans="1:19" x14ac:dyDescent="0.25">
      <c r="A3592" s="39" t="s">
        <v>262</v>
      </c>
      <c r="B3592" s="39" t="s">
        <v>239</v>
      </c>
      <c r="C3592" s="7">
        <v>44197</v>
      </c>
      <c r="D3592" s="39" t="s">
        <v>80</v>
      </c>
      <c r="E3592" s="39">
        <v>172</v>
      </c>
      <c r="F3592" s="82">
        <f t="shared" si="168"/>
        <v>0.17199999999999999</v>
      </c>
      <c r="G3592" s="39">
        <f>VLOOKUP(N3592,Currecny_M!$A$1:$P$10,2,FALSE)</f>
        <v>83</v>
      </c>
      <c r="H3592" s="39">
        <f>MATCH(C3592,Currecny_M!$A$1:$P$1,0)</f>
        <v>11</v>
      </c>
      <c r="I3592" s="39">
        <f>VLOOKUP(N3592,Currecny_M!$A$1:$P$10,MATCH(Database!C3592,Currecny_M!$A$1:$P$1,0),FALSE)</f>
        <v>90.78</v>
      </c>
      <c r="J3592" s="82">
        <f t="shared" si="169"/>
        <v>15.614159999999998</v>
      </c>
      <c r="K3592" s="39">
        <f>VLOOKUP('Cover page'!$B$6,Currecny_M!$A$1:$P$10,MATCH(Database!C3592,Currecny_M!$A$1:$P$1,0),FALSE)</f>
        <v>1</v>
      </c>
      <c r="L3592" s="82">
        <f t="shared" si="170"/>
        <v>15.614159999999998</v>
      </c>
      <c r="M3592" s="82">
        <f>((E3592/$F$1)*VLOOKUP(N3592,Currecny_M!$A$1:$P$10,MATCH(Database!C3592,Currecny_M!$A$1:$P$1,0),FALSE))/VLOOKUP('Cover page'!$B$6,Currecny_M!$A$1:$P$10,MATCH(Database!C3592,Currecny_M!$A$1:$P$1,0),FALSE)</f>
        <v>15.614159999999998</v>
      </c>
      <c r="N3592" s="6" t="str">
        <f>VLOOKUP(B3592,Master!$A$2:$C$11,3,FALSE)</f>
        <v>Euro</v>
      </c>
      <c r="O3592" s="6" t="str">
        <f>VLOOKUP(B3592,Master!$A$2:$C$11,2,FALSE)</f>
        <v>Europe</v>
      </c>
      <c r="Q3592" s="39" t="str">
        <f>VLOOKUP(D3592,GL_Master!$A$1:$D$80,2,FALSE)</f>
        <v>BS</v>
      </c>
      <c r="R3592" s="39" t="str">
        <f>VLOOKUP(D3592,GL_Master!$A$1:$D$80,3,FALSE)</f>
        <v>Cash &amp; Bank Balances</v>
      </c>
      <c r="S3592" s="39" t="str">
        <f>VLOOKUP(D3592,GL_Master!$A$1:$D$80,4,FALSE)</f>
        <v xml:space="preserve">      On Current Accounts</v>
      </c>
    </row>
    <row r="3593" spans="1:19" x14ac:dyDescent="0.25">
      <c r="A3593" s="39" t="s">
        <v>262</v>
      </c>
      <c r="B3593" s="39" t="s">
        <v>239</v>
      </c>
      <c r="C3593" s="7">
        <v>44197</v>
      </c>
      <c r="D3593" s="39" t="s">
        <v>81</v>
      </c>
      <c r="E3593" s="39">
        <v>12630</v>
      </c>
      <c r="F3593" s="82">
        <f t="shared" si="168"/>
        <v>12.63</v>
      </c>
      <c r="G3593" s="39">
        <f>VLOOKUP(N3593,Currecny_M!$A$1:$P$10,2,FALSE)</f>
        <v>83</v>
      </c>
      <c r="H3593" s="39">
        <f>MATCH(C3593,Currecny_M!$A$1:$P$1,0)</f>
        <v>11</v>
      </c>
      <c r="I3593" s="39">
        <f>VLOOKUP(N3593,Currecny_M!$A$1:$P$10,MATCH(Database!C3593,Currecny_M!$A$1:$P$1,0),FALSE)</f>
        <v>90.78</v>
      </c>
      <c r="J3593" s="82">
        <f t="shared" si="169"/>
        <v>1146.5514000000001</v>
      </c>
      <c r="K3593" s="39">
        <f>VLOOKUP('Cover page'!$B$6,Currecny_M!$A$1:$P$10,MATCH(Database!C3593,Currecny_M!$A$1:$P$1,0),FALSE)</f>
        <v>1</v>
      </c>
      <c r="L3593" s="82">
        <f t="shared" si="170"/>
        <v>1146.5514000000001</v>
      </c>
      <c r="M3593" s="82">
        <f>((E3593/$F$1)*VLOOKUP(N3593,Currecny_M!$A$1:$P$10,MATCH(Database!C3593,Currecny_M!$A$1:$P$1,0),FALSE))/VLOOKUP('Cover page'!$B$6,Currecny_M!$A$1:$P$10,MATCH(Database!C3593,Currecny_M!$A$1:$P$1,0),FALSE)</f>
        <v>1146.5514000000001</v>
      </c>
      <c r="N3593" s="6" t="str">
        <f>VLOOKUP(B3593,Master!$A$2:$C$11,3,FALSE)</f>
        <v>Euro</v>
      </c>
      <c r="O3593" s="6" t="str">
        <f>VLOOKUP(B3593,Master!$A$2:$C$11,2,FALSE)</f>
        <v>Europe</v>
      </c>
      <c r="Q3593" s="39" t="str">
        <f>VLOOKUP(D3593,GL_Master!$A$1:$D$80,2,FALSE)</f>
        <v>BS</v>
      </c>
      <c r="R3593" s="39" t="str">
        <f>VLOOKUP(D3593,GL_Master!$A$1:$D$80,3,FALSE)</f>
        <v>Other Current Assets</v>
      </c>
      <c r="S3593" s="39" t="str">
        <f>VLOOKUP(D3593,GL_Master!$A$1:$D$80,4,FALSE)</f>
        <v>Advance tax recoverable (net of provision )</v>
      </c>
    </row>
    <row r="3594" spans="1:19" x14ac:dyDescent="0.25">
      <c r="A3594" s="39" t="s">
        <v>262</v>
      </c>
      <c r="B3594" s="39" t="s">
        <v>239</v>
      </c>
      <c r="C3594" s="7">
        <v>44197</v>
      </c>
      <c r="D3594" s="39" t="s">
        <v>19</v>
      </c>
      <c r="E3594" s="39">
        <v>123</v>
      </c>
      <c r="F3594" s="82">
        <f t="shared" si="168"/>
        <v>0.123</v>
      </c>
      <c r="G3594" s="39">
        <f>VLOOKUP(N3594,Currecny_M!$A$1:$P$10,2,FALSE)</f>
        <v>83</v>
      </c>
      <c r="H3594" s="39">
        <f>MATCH(C3594,Currecny_M!$A$1:$P$1,0)</f>
        <v>11</v>
      </c>
      <c r="I3594" s="39">
        <f>VLOOKUP(N3594,Currecny_M!$A$1:$P$10,MATCH(Database!C3594,Currecny_M!$A$1:$P$1,0),FALSE)</f>
        <v>90.78</v>
      </c>
      <c r="J3594" s="82">
        <f t="shared" si="169"/>
        <v>11.165940000000001</v>
      </c>
      <c r="K3594" s="39">
        <f>VLOOKUP('Cover page'!$B$6,Currecny_M!$A$1:$P$10,MATCH(Database!C3594,Currecny_M!$A$1:$P$1,0),FALSE)</f>
        <v>1</v>
      </c>
      <c r="L3594" s="82">
        <f t="shared" si="170"/>
        <v>11.165940000000001</v>
      </c>
      <c r="M3594" s="82">
        <f>((E3594/$F$1)*VLOOKUP(N3594,Currecny_M!$A$1:$P$10,MATCH(Database!C3594,Currecny_M!$A$1:$P$1,0),FALSE))/VLOOKUP('Cover page'!$B$6,Currecny_M!$A$1:$P$10,MATCH(Database!C3594,Currecny_M!$A$1:$P$1,0),FALSE)</f>
        <v>11.165940000000001</v>
      </c>
      <c r="N3594" s="6" t="str">
        <f>VLOOKUP(B3594,Master!$A$2:$C$11,3,FALSE)</f>
        <v>Euro</v>
      </c>
      <c r="O3594" s="6" t="str">
        <f>VLOOKUP(B3594,Master!$A$2:$C$11,2,FALSE)</f>
        <v>Europe</v>
      </c>
      <c r="Q3594" s="39" t="str">
        <f>VLOOKUP(D3594,GL_Master!$A$1:$D$80,2,FALSE)</f>
        <v>BS</v>
      </c>
      <c r="R3594" s="39" t="str">
        <f>VLOOKUP(D3594,GL_Master!$A$1:$D$80,3,FALSE)</f>
        <v>Short-term loan and advances</v>
      </c>
      <c r="S3594" s="39" t="str">
        <f>VLOOKUP(D3594,GL_Master!$A$1:$D$80,4,FALSE)</f>
        <v>Prepaid expenses</v>
      </c>
    </row>
    <row r="3595" spans="1:19" x14ac:dyDescent="0.25">
      <c r="A3595" s="39" t="s">
        <v>262</v>
      </c>
      <c r="B3595" s="39" t="s">
        <v>239</v>
      </c>
      <c r="C3595" s="7">
        <v>44197</v>
      </c>
      <c r="D3595" s="39" t="s">
        <v>82</v>
      </c>
      <c r="E3595" s="39">
        <v>1431</v>
      </c>
      <c r="F3595" s="82">
        <f t="shared" si="168"/>
        <v>1.431</v>
      </c>
      <c r="G3595" s="39">
        <f>VLOOKUP(N3595,Currecny_M!$A$1:$P$10,2,FALSE)</f>
        <v>83</v>
      </c>
      <c r="H3595" s="39">
        <f>MATCH(C3595,Currecny_M!$A$1:$P$1,0)</f>
        <v>11</v>
      </c>
      <c r="I3595" s="39">
        <f>VLOOKUP(N3595,Currecny_M!$A$1:$P$10,MATCH(Database!C3595,Currecny_M!$A$1:$P$1,0),FALSE)</f>
        <v>90.78</v>
      </c>
      <c r="J3595" s="82">
        <f t="shared" si="169"/>
        <v>129.90618000000001</v>
      </c>
      <c r="K3595" s="39">
        <f>VLOOKUP('Cover page'!$B$6,Currecny_M!$A$1:$P$10,MATCH(Database!C3595,Currecny_M!$A$1:$P$1,0),FALSE)</f>
        <v>1</v>
      </c>
      <c r="L3595" s="82">
        <f t="shared" si="170"/>
        <v>129.90618000000001</v>
      </c>
      <c r="M3595" s="82">
        <f>((E3595/$F$1)*VLOOKUP(N3595,Currecny_M!$A$1:$P$10,MATCH(Database!C3595,Currecny_M!$A$1:$P$1,0),FALSE))/VLOOKUP('Cover page'!$B$6,Currecny_M!$A$1:$P$10,MATCH(Database!C3595,Currecny_M!$A$1:$P$1,0),FALSE)</f>
        <v>129.90618000000001</v>
      </c>
      <c r="N3595" s="6" t="str">
        <f>VLOOKUP(B3595,Master!$A$2:$C$11,3,FALSE)</f>
        <v>Euro</v>
      </c>
      <c r="O3595" s="6" t="str">
        <f>VLOOKUP(B3595,Master!$A$2:$C$11,2,FALSE)</f>
        <v>Europe</v>
      </c>
      <c r="Q3595" s="39" t="str">
        <f>VLOOKUP(D3595,GL_Master!$A$1:$D$80,2,FALSE)</f>
        <v>BS</v>
      </c>
      <c r="R3595" s="39" t="str">
        <f>VLOOKUP(D3595,GL_Master!$A$1:$D$80,3,FALSE)</f>
        <v>Short-term loan and advances</v>
      </c>
      <c r="S3595" s="39" t="str">
        <f>VLOOKUP(D3595,GL_Master!$A$1:$D$80,4,FALSE)</f>
        <v>Advance to vendor/employees</v>
      </c>
    </row>
    <row r="3596" spans="1:19" x14ac:dyDescent="0.25">
      <c r="A3596" s="39" t="s">
        <v>262</v>
      </c>
      <c r="B3596" s="39" t="s">
        <v>239</v>
      </c>
      <c r="C3596" s="7">
        <v>44197</v>
      </c>
      <c r="D3596" s="39" t="s">
        <v>83</v>
      </c>
      <c r="E3596" s="39">
        <v>946</v>
      </c>
      <c r="F3596" s="82">
        <f t="shared" si="168"/>
        <v>0.94599999999999995</v>
      </c>
      <c r="G3596" s="39">
        <f>VLOOKUP(N3596,Currecny_M!$A$1:$P$10,2,FALSE)</f>
        <v>83</v>
      </c>
      <c r="H3596" s="39">
        <f>MATCH(C3596,Currecny_M!$A$1:$P$1,0)</f>
        <v>11</v>
      </c>
      <c r="I3596" s="39">
        <f>VLOOKUP(N3596,Currecny_M!$A$1:$P$10,MATCH(Database!C3596,Currecny_M!$A$1:$P$1,0),FALSE)</f>
        <v>90.78</v>
      </c>
      <c r="J3596" s="82">
        <f t="shared" si="169"/>
        <v>85.87787999999999</v>
      </c>
      <c r="K3596" s="39">
        <f>VLOOKUP('Cover page'!$B$6,Currecny_M!$A$1:$P$10,MATCH(Database!C3596,Currecny_M!$A$1:$P$1,0),FALSE)</f>
        <v>1</v>
      </c>
      <c r="L3596" s="82">
        <f t="shared" si="170"/>
        <v>85.87787999999999</v>
      </c>
      <c r="M3596" s="82">
        <f>((E3596/$F$1)*VLOOKUP(N3596,Currecny_M!$A$1:$P$10,MATCH(Database!C3596,Currecny_M!$A$1:$P$1,0),FALSE))/VLOOKUP('Cover page'!$B$6,Currecny_M!$A$1:$P$10,MATCH(Database!C3596,Currecny_M!$A$1:$P$1,0),FALSE)</f>
        <v>85.87787999999999</v>
      </c>
      <c r="N3596" s="6" t="str">
        <f>VLOOKUP(B3596,Master!$A$2:$C$11,3,FALSE)</f>
        <v>Euro</v>
      </c>
      <c r="O3596" s="6" t="str">
        <f>VLOOKUP(B3596,Master!$A$2:$C$11,2,FALSE)</f>
        <v>Europe</v>
      </c>
      <c r="Q3596" s="39" t="str">
        <f>VLOOKUP(D3596,GL_Master!$A$1:$D$80,2,FALSE)</f>
        <v>BS</v>
      </c>
      <c r="R3596" s="39" t="str">
        <f>VLOOKUP(D3596,GL_Master!$A$1:$D$80,3,FALSE)</f>
        <v>Other Current Assets</v>
      </c>
      <c r="S3596" s="39" t="str">
        <f>VLOOKUP(D3596,GL_Master!$A$1:$D$80,4,FALSE)</f>
        <v>Security deposits ( Unsecured, considered good)</v>
      </c>
    </row>
    <row r="3597" spans="1:19" x14ac:dyDescent="0.25">
      <c r="A3597" s="39" t="s">
        <v>262</v>
      </c>
      <c r="B3597" s="39" t="s">
        <v>239</v>
      </c>
      <c r="C3597" s="7">
        <v>44197</v>
      </c>
      <c r="D3597" s="39" t="s">
        <v>246</v>
      </c>
      <c r="E3597" s="39">
        <v>-103628</v>
      </c>
      <c r="F3597" s="82">
        <f t="shared" si="168"/>
        <v>-103.628</v>
      </c>
      <c r="G3597" s="39">
        <f>VLOOKUP(N3597,Currecny_M!$A$1:$P$10,2,FALSE)</f>
        <v>83</v>
      </c>
      <c r="H3597" s="39">
        <f>MATCH(C3597,Currecny_M!$A$1:$P$1,0)</f>
        <v>11</v>
      </c>
      <c r="I3597" s="39">
        <f>VLOOKUP(N3597,Currecny_M!$A$1:$P$10,MATCH(Database!C3597,Currecny_M!$A$1:$P$1,0),FALSE)</f>
        <v>90.78</v>
      </c>
      <c r="J3597" s="82">
        <f t="shared" si="169"/>
        <v>-9407.3498400000008</v>
      </c>
      <c r="K3597" s="39">
        <f>VLOOKUP('Cover page'!$B$6,Currecny_M!$A$1:$P$10,MATCH(Database!C3597,Currecny_M!$A$1:$P$1,0),FALSE)</f>
        <v>1</v>
      </c>
      <c r="L3597" s="82">
        <f t="shared" si="170"/>
        <v>-9407.3498400000008</v>
      </c>
      <c r="M3597" s="82">
        <f>((E3597/$F$1)*VLOOKUP(N3597,Currecny_M!$A$1:$P$10,MATCH(Database!C3597,Currecny_M!$A$1:$P$1,0),FALSE))/VLOOKUP('Cover page'!$B$6,Currecny_M!$A$1:$P$10,MATCH(Database!C3597,Currecny_M!$A$1:$P$1,0),FALSE)</f>
        <v>-9407.3498400000008</v>
      </c>
      <c r="N3597" s="6" t="str">
        <f>VLOOKUP(B3597,Master!$A$2:$C$11,3,FALSE)</f>
        <v>Euro</v>
      </c>
      <c r="O3597" s="6" t="str">
        <f>VLOOKUP(B3597,Master!$A$2:$C$11,2,FALSE)</f>
        <v>Europe</v>
      </c>
      <c r="Q3597" s="39" t="str">
        <f>VLOOKUP(D3597,GL_Master!$A$1:$D$80,2,FALSE)</f>
        <v>PL</v>
      </c>
      <c r="R3597" s="39" t="str">
        <f>VLOOKUP(D3597,GL_Master!$A$1:$D$80,3,FALSE)</f>
        <v>Revenue from Operations</v>
      </c>
      <c r="S3597" s="39" t="str">
        <f>VLOOKUP(D3597,GL_Master!$A$1:$D$80,4,FALSE)</f>
        <v>Contract revenue</v>
      </c>
    </row>
    <row r="3598" spans="1:19" x14ac:dyDescent="0.25">
      <c r="A3598" s="39" t="s">
        <v>262</v>
      </c>
      <c r="B3598" s="39" t="s">
        <v>239</v>
      </c>
      <c r="C3598" s="7">
        <v>44197</v>
      </c>
      <c r="D3598" s="39" t="s">
        <v>134</v>
      </c>
      <c r="E3598" s="39">
        <v>-821</v>
      </c>
      <c r="F3598" s="82">
        <f t="shared" si="168"/>
        <v>-0.82099999999999995</v>
      </c>
      <c r="G3598" s="39">
        <f>VLOOKUP(N3598,Currecny_M!$A$1:$P$10,2,FALSE)</f>
        <v>83</v>
      </c>
      <c r="H3598" s="39">
        <f>MATCH(C3598,Currecny_M!$A$1:$P$1,0)</f>
        <v>11</v>
      </c>
      <c r="I3598" s="39">
        <f>VLOOKUP(N3598,Currecny_M!$A$1:$P$10,MATCH(Database!C3598,Currecny_M!$A$1:$P$1,0),FALSE)</f>
        <v>90.78</v>
      </c>
      <c r="J3598" s="82">
        <f t="shared" si="169"/>
        <v>-74.530379999999994</v>
      </c>
      <c r="K3598" s="39">
        <f>VLOOKUP('Cover page'!$B$6,Currecny_M!$A$1:$P$10,MATCH(Database!C3598,Currecny_M!$A$1:$P$1,0),FALSE)</f>
        <v>1</v>
      </c>
      <c r="L3598" s="82">
        <f t="shared" si="170"/>
        <v>-74.530379999999994</v>
      </c>
      <c r="M3598" s="82">
        <f>((E3598/$F$1)*VLOOKUP(N3598,Currecny_M!$A$1:$P$10,MATCH(Database!C3598,Currecny_M!$A$1:$P$1,0),FALSE))/VLOOKUP('Cover page'!$B$6,Currecny_M!$A$1:$P$10,MATCH(Database!C3598,Currecny_M!$A$1:$P$1,0),FALSE)</f>
        <v>-74.530379999999994</v>
      </c>
      <c r="N3598" s="6" t="str">
        <f>VLOOKUP(B3598,Master!$A$2:$C$11,3,FALSE)</f>
        <v>Euro</v>
      </c>
      <c r="O3598" s="6" t="str">
        <f>VLOOKUP(B3598,Master!$A$2:$C$11,2,FALSE)</f>
        <v>Europe</v>
      </c>
      <c r="Q3598" s="39" t="str">
        <f>VLOOKUP(D3598,GL_Master!$A$1:$D$80,2,FALSE)</f>
        <v>PL</v>
      </c>
      <c r="R3598" s="39" t="str">
        <f>VLOOKUP(D3598,GL_Master!$A$1:$D$80,3,FALSE)</f>
        <v>Other Income</v>
      </c>
      <c r="S3598" s="39" t="str">
        <f>VLOOKUP(D3598,GL_Master!$A$1:$D$80,4,FALSE)</f>
        <v>Other Income</v>
      </c>
    </row>
    <row r="3599" spans="1:19" x14ac:dyDescent="0.25">
      <c r="A3599" s="39" t="s">
        <v>262</v>
      </c>
      <c r="B3599" s="39" t="s">
        <v>239</v>
      </c>
      <c r="C3599" s="7">
        <v>44197</v>
      </c>
      <c r="D3599" s="39" t="s">
        <v>86</v>
      </c>
      <c r="E3599" s="39">
        <v>49</v>
      </c>
      <c r="F3599" s="82">
        <f t="shared" si="168"/>
        <v>4.9000000000000002E-2</v>
      </c>
      <c r="G3599" s="39">
        <f>VLOOKUP(N3599,Currecny_M!$A$1:$P$10,2,FALSE)</f>
        <v>83</v>
      </c>
      <c r="H3599" s="39">
        <f>MATCH(C3599,Currecny_M!$A$1:$P$1,0)</f>
        <v>11</v>
      </c>
      <c r="I3599" s="39">
        <f>VLOOKUP(N3599,Currecny_M!$A$1:$P$10,MATCH(Database!C3599,Currecny_M!$A$1:$P$1,0),FALSE)</f>
        <v>90.78</v>
      </c>
      <c r="J3599" s="82">
        <f t="shared" si="169"/>
        <v>4.4482200000000001</v>
      </c>
      <c r="K3599" s="39">
        <f>VLOOKUP('Cover page'!$B$6,Currecny_M!$A$1:$P$10,MATCH(Database!C3599,Currecny_M!$A$1:$P$1,0),FALSE)</f>
        <v>1</v>
      </c>
      <c r="L3599" s="82">
        <f t="shared" si="170"/>
        <v>4.4482200000000001</v>
      </c>
      <c r="M3599" s="82">
        <f>((E3599/$F$1)*VLOOKUP(N3599,Currecny_M!$A$1:$P$10,MATCH(Database!C3599,Currecny_M!$A$1:$P$1,0),FALSE))/VLOOKUP('Cover page'!$B$6,Currecny_M!$A$1:$P$10,MATCH(Database!C3599,Currecny_M!$A$1:$P$1,0),FALSE)</f>
        <v>4.4482200000000001</v>
      </c>
      <c r="N3599" s="6" t="str">
        <f>VLOOKUP(B3599,Master!$A$2:$C$11,3,FALSE)</f>
        <v>Euro</v>
      </c>
      <c r="O3599" s="6" t="str">
        <f>VLOOKUP(B3599,Master!$A$2:$C$11,2,FALSE)</f>
        <v>Europe</v>
      </c>
      <c r="Q3599" s="39" t="str">
        <f>VLOOKUP(D3599,GL_Master!$A$1:$D$80,2,FALSE)</f>
        <v>PL</v>
      </c>
      <c r="R3599" s="39" t="str">
        <f>VLOOKUP(D3599,GL_Master!$A$1:$D$80,3,FALSE)</f>
        <v>COGS</v>
      </c>
      <c r="S3599" s="39" t="str">
        <f>VLOOKUP(D3599,GL_Master!$A$1:$D$80,4,FALSE)</f>
        <v>Purchase of other traded goods</v>
      </c>
    </row>
    <row r="3600" spans="1:19" x14ac:dyDescent="0.25">
      <c r="A3600" s="39" t="s">
        <v>262</v>
      </c>
      <c r="B3600" s="39" t="s">
        <v>239</v>
      </c>
      <c r="C3600" s="7">
        <v>44197</v>
      </c>
      <c r="D3600" s="39" t="s">
        <v>87</v>
      </c>
      <c r="E3600" s="39">
        <v>26</v>
      </c>
      <c r="F3600" s="82">
        <f t="shared" si="168"/>
        <v>2.5999999999999999E-2</v>
      </c>
      <c r="G3600" s="39">
        <f>VLOOKUP(N3600,Currecny_M!$A$1:$P$10,2,FALSE)</f>
        <v>83</v>
      </c>
      <c r="H3600" s="39">
        <f>MATCH(C3600,Currecny_M!$A$1:$P$1,0)</f>
        <v>11</v>
      </c>
      <c r="I3600" s="39">
        <f>VLOOKUP(N3600,Currecny_M!$A$1:$P$10,MATCH(Database!C3600,Currecny_M!$A$1:$P$1,0),FALSE)</f>
        <v>90.78</v>
      </c>
      <c r="J3600" s="82">
        <f t="shared" si="169"/>
        <v>2.3602799999999999</v>
      </c>
      <c r="K3600" s="39">
        <f>VLOOKUP('Cover page'!$B$6,Currecny_M!$A$1:$P$10,MATCH(Database!C3600,Currecny_M!$A$1:$P$1,0),FALSE)</f>
        <v>1</v>
      </c>
      <c r="L3600" s="82">
        <f t="shared" si="170"/>
        <v>2.3602799999999999</v>
      </c>
      <c r="M3600" s="82">
        <f>((E3600/$F$1)*VLOOKUP(N3600,Currecny_M!$A$1:$P$10,MATCH(Database!C3600,Currecny_M!$A$1:$P$1,0),FALSE))/VLOOKUP('Cover page'!$B$6,Currecny_M!$A$1:$P$10,MATCH(Database!C3600,Currecny_M!$A$1:$P$1,0),FALSE)</f>
        <v>2.3602799999999999</v>
      </c>
      <c r="N3600" s="6" t="str">
        <f>VLOOKUP(B3600,Master!$A$2:$C$11,3,FALSE)</f>
        <v>Euro</v>
      </c>
      <c r="O3600" s="6" t="str">
        <f>VLOOKUP(B3600,Master!$A$2:$C$11,2,FALSE)</f>
        <v>Europe</v>
      </c>
      <c r="Q3600" s="39" t="str">
        <f>VLOOKUP(D3600,GL_Master!$A$1:$D$80,2,FALSE)</f>
        <v>PL</v>
      </c>
      <c r="R3600" s="39" t="str">
        <f>VLOOKUP(D3600,GL_Master!$A$1:$D$80,3,FALSE)</f>
        <v>COGS</v>
      </c>
      <c r="S3600" s="39" t="str">
        <f>VLOOKUP(D3600,GL_Master!$A$1:$D$80,4,FALSE)</f>
        <v>Civil, Installation, Commissioning and Other miscellaneous expenses</v>
      </c>
    </row>
    <row r="3601" spans="1:19" x14ac:dyDescent="0.25">
      <c r="A3601" s="39" t="s">
        <v>262</v>
      </c>
      <c r="B3601" s="39" t="s">
        <v>239</v>
      </c>
      <c r="C3601" s="7">
        <v>44197</v>
      </c>
      <c r="D3601" s="39" t="s">
        <v>88</v>
      </c>
      <c r="E3601" s="39">
        <v>73</v>
      </c>
      <c r="F3601" s="82">
        <f t="shared" si="168"/>
        <v>7.2999999999999995E-2</v>
      </c>
      <c r="G3601" s="39">
        <f>VLOOKUP(N3601,Currecny_M!$A$1:$P$10,2,FALSE)</f>
        <v>83</v>
      </c>
      <c r="H3601" s="39">
        <f>MATCH(C3601,Currecny_M!$A$1:$P$1,0)</f>
        <v>11</v>
      </c>
      <c r="I3601" s="39">
        <f>VLOOKUP(N3601,Currecny_M!$A$1:$P$10,MATCH(Database!C3601,Currecny_M!$A$1:$P$1,0),FALSE)</f>
        <v>90.78</v>
      </c>
      <c r="J3601" s="82">
        <f t="shared" si="169"/>
        <v>6.6269399999999994</v>
      </c>
      <c r="K3601" s="39">
        <f>VLOOKUP('Cover page'!$B$6,Currecny_M!$A$1:$P$10,MATCH(Database!C3601,Currecny_M!$A$1:$P$1,0),FALSE)</f>
        <v>1</v>
      </c>
      <c r="L3601" s="82">
        <f t="shared" si="170"/>
        <v>6.6269399999999994</v>
      </c>
      <c r="M3601" s="82">
        <f>((E3601/$F$1)*VLOOKUP(N3601,Currecny_M!$A$1:$P$10,MATCH(Database!C3601,Currecny_M!$A$1:$P$1,0),FALSE))/VLOOKUP('Cover page'!$B$6,Currecny_M!$A$1:$P$10,MATCH(Database!C3601,Currecny_M!$A$1:$P$1,0),FALSE)</f>
        <v>6.6269399999999994</v>
      </c>
      <c r="N3601" s="6" t="str">
        <f>VLOOKUP(B3601,Master!$A$2:$C$11,3,FALSE)</f>
        <v>Euro</v>
      </c>
      <c r="O3601" s="6" t="str">
        <f>VLOOKUP(B3601,Master!$A$2:$C$11,2,FALSE)</f>
        <v>Europe</v>
      </c>
      <c r="Q3601" s="39" t="str">
        <f>VLOOKUP(D3601,GL_Master!$A$1:$D$80,2,FALSE)</f>
        <v>PL</v>
      </c>
      <c r="R3601" s="39" t="str">
        <f>VLOOKUP(D3601,GL_Master!$A$1:$D$80,3,FALSE)</f>
        <v>COGS</v>
      </c>
      <c r="S3601" s="39" t="str">
        <f>VLOOKUP(D3601,GL_Master!$A$1:$D$80,4,FALSE)</f>
        <v>Civil, Installation, Commissioning and Other miscellaneous expenses</v>
      </c>
    </row>
    <row r="3602" spans="1:19" x14ac:dyDescent="0.25">
      <c r="A3602" s="39" t="s">
        <v>262</v>
      </c>
      <c r="B3602" s="39" t="s">
        <v>239</v>
      </c>
      <c r="C3602" s="7">
        <v>44197</v>
      </c>
      <c r="D3602" s="39" t="s">
        <v>89</v>
      </c>
      <c r="E3602" s="39">
        <v>156</v>
      </c>
      <c r="F3602" s="82">
        <f t="shared" si="168"/>
        <v>0.156</v>
      </c>
      <c r="G3602" s="39">
        <f>VLOOKUP(N3602,Currecny_M!$A$1:$P$10,2,FALSE)</f>
        <v>83</v>
      </c>
      <c r="H3602" s="39">
        <f>MATCH(C3602,Currecny_M!$A$1:$P$1,0)</f>
        <v>11</v>
      </c>
      <c r="I3602" s="39">
        <f>VLOOKUP(N3602,Currecny_M!$A$1:$P$10,MATCH(Database!C3602,Currecny_M!$A$1:$P$1,0),FALSE)</f>
        <v>90.78</v>
      </c>
      <c r="J3602" s="82">
        <f t="shared" si="169"/>
        <v>14.16168</v>
      </c>
      <c r="K3602" s="39">
        <f>VLOOKUP('Cover page'!$B$6,Currecny_M!$A$1:$P$10,MATCH(Database!C3602,Currecny_M!$A$1:$P$1,0),FALSE)</f>
        <v>1</v>
      </c>
      <c r="L3602" s="82">
        <f t="shared" si="170"/>
        <v>14.16168</v>
      </c>
      <c r="M3602" s="82">
        <f>((E3602/$F$1)*VLOOKUP(N3602,Currecny_M!$A$1:$P$10,MATCH(Database!C3602,Currecny_M!$A$1:$P$1,0),FALSE))/VLOOKUP('Cover page'!$B$6,Currecny_M!$A$1:$P$10,MATCH(Database!C3602,Currecny_M!$A$1:$P$1,0),FALSE)</f>
        <v>14.16168</v>
      </c>
      <c r="N3602" s="6" t="str">
        <f>VLOOKUP(B3602,Master!$A$2:$C$11,3,FALSE)</f>
        <v>Euro</v>
      </c>
      <c r="O3602" s="6" t="str">
        <f>VLOOKUP(B3602,Master!$A$2:$C$11,2,FALSE)</f>
        <v>Europe</v>
      </c>
      <c r="Q3602" s="39" t="str">
        <f>VLOOKUP(D3602,GL_Master!$A$1:$D$80,2,FALSE)</f>
        <v>PL</v>
      </c>
      <c r="R3602" s="39" t="str">
        <f>VLOOKUP(D3602,GL_Master!$A$1:$D$80,3,FALSE)</f>
        <v>COGS</v>
      </c>
      <c r="S3602" s="39" t="str">
        <f>VLOOKUP(D3602,GL_Master!$A$1:$D$80,4,FALSE)</f>
        <v>project Expenses</v>
      </c>
    </row>
    <row r="3603" spans="1:19" x14ac:dyDescent="0.25">
      <c r="A3603" s="39" t="s">
        <v>262</v>
      </c>
      <c r="B3603" s="39" t="s">
        <v>239</v>
      </c>
      <c r="C3603" s="7">
        <v>44197</v>
      </c>
      <c r="D3603" s="39" t="s">
        <v>90</v>
      </c>
      <c r="E3603" s="39">
        <v>51</v>
      </c>
      <c r="F3603" s="82">
        <f t="shared" si="168"/>
        <v>5.0999999999999997E-2</v>
      </c>
      <c r="G3603" s="39">
        <f>VLOOKUP(N3603,Currecny_M!$A$1:$P$10,2,FALSE)</f>
        <v>83</v>
      </c>
      <c r="H3603" s="39">
        <f>MATCH(C3603,Currecny_M!$A$1:$P$1,0)</f>
        <v>11</v>
      </c>
      <c r="I3603" s="39">
        <f>VLOOKUP(N3603,Currecny_M!$A$1:$P$10,MATCH(Database!C3603,Currecny_M!$A$1:$P$1,0),FALSE)</f>
        <v>90.78</v>
      </c>
      <c r="J3603" s="82">
        <f t="shared" si="169"/>
        <v>4.6297799999999993</v>
      </c>
      <c r="K3603" s="39">
        <f>VLOOKUP('Cover page'!$B$6,Currecny_M!$A$1:$P$10,MATCH(Database!C3603,Currecny_M!$A$1:$P$1,0),FALSE)</f>
        <v>1</v>
      </c>
      <c r="L3603" s="82">
        <f t="shared" si="170"/>
        <v>4.6297799999999993</v>
      </c>
      <c r="M3603" s="82">
        <f>((E3603/$F$1)*VLOOKUP(N3603,Currecny_M!$A$1:$P$10,MATCH(Database!C3603,Currecny_M!$A$1:$P$1,0),FALSE))/VLOOKUP('Cover page'!$B$6,Currecny_M!$A$1:$P$10,MATCH(Database!C3603,Currecny_M!$A$1:$P$1,0),FALSE)</f>
        <v>4.6297799999999993</v>
      </c>
      <c r="N3603" s="6" t="str">
        <f>VLOOKUP(B3603,Master!$A$2:$C$11,3,FALSE)</f>
        <v>Euro</v>
      </c>
      <c r="O3603" s="6" t="str">
        <f>VLOOKUP(B3603,Master!$A$2:$C$11,2,FALSE)</f>
        <v>Europe</v>
      </c>
      <c r="Q3603" s="39" t="str">
        <f>VLOOKUP(D3603,GL_Master!$A$1:$D$80,2,FALSE)</f>
        <v>PL</v>
      </c>
      <c r="R3603" s="39" t="str">
        <f>VLOOKUP(D3603,GL_Master!$A$1:$D$80,3,FALSE)</f>
        <v>Office utility</v>
      </c>
      <c r="S3603" s="39" t="str">
        <f>VLOOKUP(D3603,GL_Master!$A$1:$D$80,4,FALSE)</f>
        <v>Electricity Expenses</v>
      </c>
    </row>
    <row r="3604" spans="1:19" x14ac:dyDescent="0.25">
      <c r="A3604" s="39" t="s">
        <v>262</v>
      </c>
      <c r="B3604" s="39" t="s">
        <v>239</v>
      </c>
      <c r="C3604" s="7">
        <v>44197</v>
      </c>
      <c r="D3604" s="39" t="s">
        <v>91</v>
      </c>
      <c r="E3604" s="39">
        <v>105</v>
      </c>
      <c r="F3604" s="82">
        <f t="shared" si="168"/>
        <v>0.105</v>
      </c>
      <c r="G3604" s="39">
        <f>VLOOKUP(N3604,Currecny_M!$A$1:$P$10,2,FALSE)</f>
        <v>83</v>
      </c>
      <c r="H3604" s="39">
        <f>MATCH(C3604,Currecny_M!$A$1:$P$1,0)</f>
        <v>11</v>
      </c>
      <c r="I3604" s="39">
        <f>VLOOKUP(N3604,Currecny_M!$A$1:$P$10,MATCH(Database!C3604,Currecny_M!$A$1:$P$1,0),FALSE)</f>
        <v>90.78</v>
      </c>
      <c r="J3604" s="82">
        <f t="shared" si="169"/>
        <v>9.5319000000000003</v>
      </c>
      <c r="K3604" s="39">
        <f>VLOOKUP('Cover page'!$B$6,Currecny_M!$A$1:$P$10,MATCH(Database!C3604,Currecny_M!$A$1:$P$1,0),FALSE)</f>
        <v>1</v>
      </c>
      <c r="L3604" s="82">
        <f t="shared" si="170"/>
        <v>9.5319000000000003</v>
      </c>
      <c r="M3604" s="82">
        <f>((E3604/$F$1)*VLOOKUP(N3604,Currecny_M!$A$1:$P$10,MATCH(Database!C3604,Currecny_M!$A$1:$P$1,0),FALSE))/VLOOKUP('Cover page'!$B$6,Currecny_M!$A$1:$P$10,MATCH(Database!C3604,Currecny_M!$A$1:$P$1,0),FALSE)</f>
        <v>9.5319000000000003</v>
      </c>
      <c r="N3604" s="6" t="str">
        <f>VLOOKUP(B3604,Master!$A$2:$C$11,3,FALSE)</f>
        <v>Euro</v>
      </c>
      <c r="O3604" s="6" t="str">
        <f>VLOOKUP(B3604,Master!$A$2:$C$11,2,FALSE)</f>
        <v>Europe</v>
      </c>
      <c r="Q3604" s="39" t="str">
        <f>VLOOKUP(D3604,GL_Master!$A$1:$D$80,2,FALSE)</f>
        <v>PL</v>
      </c>
      <c r="R3604" s="39" t="str">
        <f>VLOOKUP(D3604,GL_Master!$A$1:$D$80,3,FALSE)</f>
        <v>Misc. expenses</v>
      </c>
      <c r="S3604" s="39" t="str">
        <f>VLOOKUP(D3604,GL_Master!$A$1:$D$80,4,FALSE)</f>
        <v>Repair &amp; Maintenance</v>
      </c>
    </row>
    <row r="3605" spans="1:19" x14ac:dyDescent="0.25">
      <c r="A3605" s="39" t="s">
        <v>262</v>
      </c>
      <c r="B3605" s="39" t="s">
        <v>239</v>
      </c>
      <c r="C3605" s="7">
        <v>44197</v>
      </c>
      <c r="D3605" s="39" t="s">
        <v>92</v>
      </c>
      <c r="E3605" s="39">
        <v>79</v>
      </c>
      <c r="F3605" s="82">
        <f t="shared" si="168"/>
        <v>7.9000000000000001E-2</v>
      </c>
      <c r="G3605" s="39">
        <f>VLOOKUP(N3605,Currecny_M!$A$1:$P$10,2,FALSE)</f>
        <v>83</v>
      </c>
      <c r="H3605" s="39">
        <f>MATCH(C3605,Currecny_M!$A$1:$P$1,0)</f>
        <v>11</v>
      </c>
      <c r="I3605" s="39">
        <f>VLOOKUP(N3605,Currecny_M!$A$1:$P$10,MATCH(Database!C3605,Currecny_M!$A$1:$P$1,0),FALSE)</f>
        <v>90.78</v>
      </c>
      <c r="J3605" s="82">
        <f t="shared" si="169"/>
        <v>7.1716199999999999</v>
      </c>
      <c r="K3605" s="39">
        <f>VLOOKUP('Cover page'!$B$6,Currecny_M!$A$1:$P$10,MATCH(Database!C3605,Currecny_M!$A$1:$P$1,0),FALSE)</f>
        <v>1</v>
      </c>
      <c r="L3605" s="82">
        <f t="shared" si="170"/>
        <v>7.1716199999999999</v>
      </c>
      <c r="M3605" s="82">
        <f>((E3605/$F$1)*VLOOKUP(N3605,Currecny_M!$A$1:$P$10,MATCH(Database!C3605,Currecny_M!$A$1:$P$1,0),FALSE))/VLOOKUP('Cover page'!$B$6,Currecny_M!$A$1:$P$10,MATCH(Database!C3605,Currecny_M!$A$1:$P$1,0),FALSE)</f>
        <v>7.1716199999999999</v>
      </c>
      <c r="N3605" s="6" t="str">
        <f>VLOOKUP(B3605,Master!$A$2:$C$11,3,FALSE)</f>
        <v>Euro</v>
      </c>
      <c r="O3605" s="6" t="str">
        <f>VLOOKUP(B3605,Master!$A$2:$C$11,2,FALSE)</f>
        <v>Europe</v>
      </c>
      <c r="Q3605" s="39" t="str">
        <f>VLOOKUP(D3605,GL_Master!$A$1:$D$80,2,FALSE)</f>
        <v>PL</v>
      </c>
      <c r="R3605" s="39" t="str">
        <f>VLOOKUP(D3605,GL_Master!$A$1:$D$80,3,FALSE)</f>
        <v>Misc. expenses</v>
      </c>
      <c r="S3605" s="39" t="str">
        <f>VLOOKUP(D3605,GL_Master!$A$1:$D$80,4,FALSE)</f>
        <v>Repair &amp; Maintenance</v>
      </c>
    </row>
    <row r="3606" spans="1:19" x14ac:dyDescent="0.25">
      <c r="A3606" s="39" t="s">
        <v>262</v>
      </c>
      <c r="B3606" s="39" t="s">
        <v>239</v>
      </c>
      <c r="C3606" s="7">
        <v>44197</v>
      </c>
      <c r="D3606" s="39" t="s">
        <v>93</v>
      </c>
      <c r="E3606" s="39">
        <v>886</v>
      </c>
      <c r="F3606" s="82">
        <f t="shared" si="168"/>
        <v>0.88600000000000001</v>
      </c>
      <c r="G3606" s="39">
        <f>VLOOKUP(N3606,Currecny_M!$A$1:$P$10,2,FALSE)</f>
        <v>83</v>
      </c>
      <c r="H3606" s="39">
        <f>MATCH(C3606,Currecny_M!$A$1:$P$1,0)</f>
        <v>11</v>
      </c>
      <c r="I3606" s="39">
        <f>VLOOKUP(N3606,Currecny_M!$A$1:$P$10,MATCH(Database!C3606,Currecny_M!$A$1:$P$1,0),FALSE)</f>
        <v>90.78</v>
      </c>
      <c r="J3606" s="82">
        <f t="shared" si="169"/>
        <v>80.431080000000009</v>
      </c>
      <c r="K3606" s="39">
        <f>VLOOKUP('Cover page'!$B$6,Currecny_M!$A$1:$P$10,MATCH(Database!C3606,Currecny_M!$A$1:$P$1,0),FALSE)</f>
        <v>1</v>
      </c>
      <c r="L3606" s="82">
        <f t="shared" si="170"/>
        <v>80.431080000000009</v>
      </c>
      <c r="M3606" s="82">
        <f>((E3606/$F$1)*VLOOKUP(N3606,Currecny_M!$A$1:$P$10,MATCH(Database!C3606,Currecny_M!$A$1:$P$1,0),FALSE))/VLOOKUP('Cover page'!$B$6,Currecny_M!$A$1:$P$10,MATCH(Database!C3606,Currecny_M!$A$1:$P$1,0),FALSE)</f>
        <v>80.431080000000009</v>
      </c>
      <c r="N3606" s="6" t="str">
        <f>VLOOKUP(B3606,Master!$A$2:$C$11,3,FALSE)</f>
        <v>Euro</v>
      </c>
      <c r="O3606" s="6" t="str">
        <f>VLOOKUP(B3606,Master!$A$2:$C$11,2,FALSE)</f>
        <v>Europe</v>
      </c>
      <c r="Q3606" s="39" t="str">
        <f>VLOOKUP(D3606,GL_Master!$A$1:$D$80,2,FALSE)</f>
        <v>PL</v>
      </c>
      <c r="R3606" s="39" t="str">
        <f>VLOOKUP(D3606,GL_Master!$A$1:$D$80,3,FALSE)</f>
        <v>Salary wages &amp; benefits</v>
      </c>
      <c r="S3606" s="39" t="str">
        <f>VLOOKUP(D3606,GL_Master!$A$1:$D$80,4,FALSE)</f>
        <v>Employee benefits expense</v>
      </c>
    </row>
    <row r="3607" spans="1:19" x14ac:dyDescent="0.25">
      <c r="A3607" s="39" t="s">
        <v>262</v>
      </c>
      <c r="B3607" s="39" t="s">
        <v>239</v>
      </c>
      <c r="C3607" s="7">
        <v>44197</v>
      </c>
      <c r="D3607" s="39" t="s">
        <v>33</v>
      </c>
      <c r="E3607" s="39">
        <v>26</v>
      </c>
      <c r="F3607" s="82">
        <f t="shared" si="168"/>
        <v>2.5999999999999999E-2</v>
      </c>
      <c r="G3607" s="39">
        <f>VLOOKUP(N3607,Currecny_M!$A$1:$P$10,2,FALSE)</f>
        <v>83</v>
      </c>
      <c r="H3607" s="39">
        <f>MATCH(C3607,Currecny_M!$A$1:$P$1,0)</f>
        <v>11</v>
      </c>
      <c r="I3607" s="39">
        <f>VLOOKUP(N3607,Currecny_M!$A$1:$P$10,MATCH(Database!C3607,Currecny_M!$A$1:$P$1,0),FALSE)</f>
        <v>90.78</v>
      </c>
      <c r="J3607" s="82">
        <f t="shared" si="169"/>
        <v>2.3602799999999999</v>
      </c>
      <c r="K3607" s="39">
        <f>VLOOKUP('Cover page'!$B$6,Currecny_M!$A$1:$P$10,MATCH(Database!C3607,Currecny_M!$A$1:$P$1,0),FALSE)</f>
        <v>1</v>
      </c>
      <c r="L3607" s="82">
        <f t="shared" si="170"/>
        <v>2.3602799999999999</v>
      </c>
      <c r="M3607" s="82">
        <f>((E3607/$F$1)*VLOOKUP(N3607,Currecny_M!$A$1:$P$10,MATCH(Database!C3607,Currecny_M!$A$1:$P$1,0),FALSE))/VLOOKUP('Cover page'!$B$6,Currecny_M!$A$1:$P$10,MATCH(Database!C3607,Currecny_M!$A$1:$P$1,0),FALSE)</f>
        <v>2.3602799999999999</v>
      </c>
      <c r="N3607" s="6" t="str">
        <f>VLOOKUP(B3607,Master!$A$2:$C$11,3,FALSE)</f>
        <v>Euro</v>
      </c>
      <c r="O3607" s="6" t="str">
        <f>VLOOKUP(B3607,Master!$A$2:$C$11,2,FALSE)</f>
        <v>Europe</v>
      </c>
      <c r="Q3607" s="39" t="str">
        <f>VLOOKUP(D3607,GL_Master!$A$1:$D$80,2,FALSE)</f>
        <v>PL</v>
      </c>
      <c r="R3607" s="39" t="str">
        <f>VLOOKUP(D3607,GL_Master!$A$1:$D$80,3,FALSE)</f>
        <v>Staff welfare expenses</v>
      </c>
      <c r="S3607" s="39" t="str">
        <f>VLOOKUP(D3607,GL_Master!$A$1:$D$80,4,FALSE)</f>
        <v>Other staff welfare</v>
      </c>
    </row>
    <row r="3608" spans="1:19" x14ac:dyDescent="0.25">
      <c r="A3608" s="39" t="s">
        <v>262</v>
      </c>
      <c r="B3608" s="39" t="s">
        <v>239</v>
      </c>
      <c r="C3608" s="7">
        <v>44197</v>
      </c>
      <c r="D3608" s="39" t="s">
        <v>94</v>
      </c>
      <c r="E3608" s="39">
        <v>152</v>
      </c>
      <c r="F3608" s="82">
        <f t="shared" si="168"/>
        <v>0.152</v>
      </c>
      <c r="G3608" s="39">
        <f>VLOOKUP(N3608,Currecny_M!$A$1:$P$10,2,FALSE)</f>
        <v>83</v>
      </c>
      <c r="H3608" s="39">
        <f>MATCH(C3608,Currecny_M!$A$1:$P$1,0)</f>
        <v>11</v>
      </c>
      <c r="I3608" s="39">
        <f>VLOOKUP(N3608,Currecny_M!$A$1:$P$10,MATCH(Database!C3608,Currecny_M!$A$1:$P$1,0),FALSE)</f>
        <v>90.78</v>
      </c>
      <c r="J3608" s="82">
        <f t="shared" si="169"/>
        <v>13.79856</v>
      </c>
      <c r="K3608" s="39">
        <f>VLOOKUP('Cover page'!$B$6,Currecny_M!$A$1:$P$10,MATCH(Database!C3608,Currecny_M!$A$1:$P$1,0),FALSE)</f>
        <v>1</v>
      </c>
      <c r="L3608" s="82">
        <f t="shared" si="170"/>
        <v>13.79856</v>
      </c>
      <c r="M3608" s="82">
        <f>((E3608/$F$1)*VLOOKUP(N3608,Currecny_M!$A$1:$P$10,MATCH(Database!C3608,Currecny_M!$A$1:$P$1,0),FALSE))/VLOOKUP('Cover page'!$B$6,Currecny_M!$A$1:$P$10,MATCH(Database!C3608,Currecny_M!$A$1:$P$1,0),FALSE)</f>
        <v>13.79856</v>
      </c>
      <c r="N3608" s="6" t="str">
        <f>VLOOKUP(B3608,Master!$A$2:$C$11,3,FALSE)</f>
        <v>Euro</v>
      </c>
      <c r="O3608" s="6" t="str">
        <f>VLOOKUP(B3608,Master!$A$2:$C$11,2,FALSE)</f>
        <v>Europe</v>
      </c>
      <c r="Q3608" s="39" t="str">
        <f>VLOOKUP(D3608,GL_Master!$A$1:$D$80,2,FALSE)</f>
        <v>PL</v>
      </c>
      <c r="R3608" s="39" t="str">
        <f>VLOOKUP(D3608,GL_Master!$A$1:$D$80,3,FALSE)</f>
        <v xml:space="preserve">Gratuity expenses </v>
      </c>
      <c r="S3608" s="39" t="str">
        <f>VLOOKUP(D3608,GL_Master!$A$1:$D$80,4,FALSE)</f>
        <v>Gratuity</v>
      </c>
    </row>
    <row r="3609" spans="1:19" x14ac:dyDescent="0.25">
      <c r="A3609" s="39" t="s">
        <v>262</v>
      </c>
      <c r="B3609" s="39" t="s">
        <v>239</v>
      </c>
      <c r="C3609" s="7">
        <v>44197</v>
      </c>
      <c r="D3609" s="39" t="s">
        <v>95</v>
      </c>
      <c r="E3609" s="39">
        <v>49</v>
      </c>
      <c r="F3609" s="82">
        <f t="shared" si="168"/>
        <v>4.9000000000000002E-2</v>
      </c>
      <c r="G3609" s="39">
        <f>VLOOKUP(N3609,Currecny_M!$A$1:$P$10,2,FALSE)</f>
        <v>83</v>
      </c>
      <c r="H3609" s="39">
        <f>MATCH(C3609,Currecny_M!$A$1:$P$1,0)</f>
        <v>11</v>
      </c>
      <c r="I3609" s="39">
        <f>VLOOKUP(N3609,Currecny_M!$A$1:$P$10,MATCH(Database!C3609,Currecny_M!$A$1:$P$1,0),FALSE)</f>
        <v>90.78</v>
      </c>
      <c r="J3609" s="82">
        <f t="shared" si="169"/>
        <v>4.4482200000000001</v>
      </c>
      <c r="K3609" s="39">
        <f>VLOOKUP('Cover page'!$B$6,Currecny_M!$A$1:$P$10,MATCH(Database!C3609,Currecny_M!$A$1:$P$1,0),FALSE)</f>
        <v>1</v>
      </c>
      <c r="L3609" s="82">
        <f t="shared" si="170"/>
        <v>4.4482200000000001</v>
      </c>
      <c r="M3609" s="82">
        <f>((E3609/$F$1)*VLOOKUP(N3609,Currecny_M!$A$1:$P$10,MATCH(Database!C3609,Currecny_M!$A$1:$P$1,0),FALSE))/VLOOKUP('Cover page'!$B$6,Currecny_M!$A$1:$P$10,MATCH(Database!C3609,Currecny_M!$A$1:$P$1,0),FALSE)</f>
        <v>4.4482200000000001</v>
      </c>
      <c r="N3609" s="6" t="str">
        <f>VLOOKUP(B3609,Master!$A$2:$C$11,3,FALSE)</f>
        <v>Euro</v>
      </c>
      <c r="O3609" s="6" t="str">
        <f>VLOOKUP(B3609,Master!$A$2:$C$11,2,FALSE)</f>
        <v>Europe</v>
      </c>
      <c r="Q3609" s="39" t="str">
        <f>VLOOKUP(D3609,GL_Master!$A$1:$D$80,2,FALSE)</f>
        <v>PL</v>
      </c>
      <c r="R3609" s="39" t="str">
        <f>VLOOKUP(D3609,GL_Master!$A$1:$D$80,3,FALSE)</f>
        <v>Salary wages &amp; benefits</v>
      </c>
      <c r="S3609" s="39" t="str">
        <f>VLOOKUP(D3609,GL_Master!$A$1:$D$80,4,FALSE)</f>
        <v>Employee benefits expense</v>
      </c>
    </row>
    <row r="3610" spans="1:19" x14ac:dyDescent="0.25">
      <c r="A3610" s="39" t="s">
        <v>262</v>
      </c>
      <c r="B3610" s="39" t="s">
        <v>239</v>
      </c>
      <c r="C3610" s="7">
        <v>44197</v>
      </c>
      <c r="D3610" s="39" t="s">
        <v>96</v>
      </c>
      <c r="E3610" s="39">
        <v>455</v>
      </c>
      <c r="F3610" s="82">
        <f t="shared" si="168"/>
        <v>0.45500000000000002</v>
      </c>
      <c r="G3610" s="39">
        <f>VLOOKUP(N3610,Currecny_M!$A$1:$P$10,2,FALSE)</f>
        <v>83</v>
      </c>
      <c r="H3610" s="39">
        <f>MATCH(C3610,Currecny_M!$A$1:$P$1,0)</f>
        <v>11</v>
      </c>
      <c r="I3610" s="39">
        <f>VLOOKUP(N3610,Currecny_M!$A$1:$P$10,MATCH(Database!C3610,Currecny_M!$A$1:$P$1,0),FALSE)</f>
        <v>90.78</v>
      </c>
      <c r="J3610" s="82">
        <f t="shared" si="169"/>
        <v>41.304900000000004</v>
      </c>
      <c r="K3610" s="39">
        <f>VLOOKUP('Cover page'!$B$6,Currecny_M!$A$1:$P$10,MATCH(Database!C3610,Currecny_M!$A$1:$P$1,0),FALSE)</f>
        <v>1</v>
      </c>
      <c r="L3610" s="82">
        <f t="shared" si="170"/>
        <v>41.304900000000004</v>
      </c>
      <c r="M3610" s="82">
        <f>((E3610/$F$1)*VLOOKUP(N3610,Currecny_M!$A$1:$P$10,MATCH(Database!C3610,Currecny_M!$A$1:$P$1,0),FALSE))/VLOOKUP('Cover page'!$B$6,Currecny_M!$A$1:$P$10,MATCH(Database!C3610,Currecny_M!$A$1:$P$1,0),FALSE)</f>
        <v>41.304900000000004</v>
      </c>
      <c r="N3610" s="6" t="str">
        <f>VLOOKUP(B3610,Master!$A$2:$C$11,3,FALSE)</f>
        <v>Euro</v>
      </c>
      <c r="O3610" s="6" t="str">
        <f>VLOOKUP(B3610,Master!$A$2:$C$11,2,FALSE)</f>
        <v>Europe</v>
      </c>
      <c r="Q3610" s="39" t="str">
        <f>VLOOKUP(D3610,GL_Master!$A$1:$D$80,2,FALSE)</f>
        <v>PL</v>
      </c>
      <c r="R3610" s="39" t="str">
        <f>VLOOKUP(D3610,GL_Master!$A$1:$D$80,3,FALSE)</f>
        <v>Salary wages &amp; benefits</v>
      </c>
      <c r="S3610" s="39" t="str">
        <f>VLOOKUP(D3610,GL_Master!$A$1:$D$80,4,FALSE)</f>
        <v>Employee benefits expense</v>
      </c>
    </row>
    <row r="3611" spans="1:19" x14ac:dyDescent="0.25">
      <c r="A3611" s="39" t="s">
        <v>262</v>
      </c>
      <c r="B3611" s="39" t="s">
        <v>239</v>
      </c>
      <c r="C3611" s="7">
        <v>44197</v>
      </c>
      <c r="D3611" s="39" t="s">
        <v>97</v>
      </c>
      <c r="E3611" s="39">
        <v>25</v>
      </c>
      <c r="F3611" s="82">
        <f t="shared" si="168"/>
        <v>2.5000000000000001E-2</v>
      </c>
      <c r="G3611" s="39">
        <f>VLOOKUP(N3611,Currecny_M!$A$1:$P$10,2,FALSE)</f>
        <v>83</v>
      </c>
      <c r="H3611" s="39">
        <f>MATCH(C3611,Currecny_M!$A$1:$P$1,0)</f>
        <v>11</v>
      </c>
      <c r="I3611" s="39">
        <f>VLOOKUP(N3611,Currecny_M!$A$1:$P$10,MATCH(Database!C3611,Currecny_M!$A$1:$P$1,0),FALSE)</f>
        <v>90.78</v>
      </c>
      <c r="J3611" s="82">
        <f t="shared" si="169"/>
        <v>2.2695000000000003</v>
      </c>
      <c r="K3611" s="39">
        <f>VLOOKUP('Cover page'!$B$6,Currecny_M!$A$1:$P$10,MATCH(Database!C3611,Currecny_M!$A$1:$P$1,0),FALSE)</f>
        <v>1</v>
      </c>
      <c r="L3611" s="82">
        <f t="shared" si="170"/>
        <v>2.2695000000000003</v>
      </c>
      <c r="M3611" s="82">
        <f>((E3611/$F$1)*VLOOKUP(N3611,Currecny_M!$A$1:$P$10,MATCH(Database!C3611,Currecny_M!$A$1:$P$1,0),FALSE))/VLOOKUP('Cover page'!$B$6,Currecny_M!$A$1:$P$10,MATCH(Database!C3611,Currecny_M!$A$1:$P$1,0),FALSE)</f>
        <v>2.2695000000000003</v>
      </c>
      <c r="N3611" s="6" t="str">
        <f>VLOOKUP(B3611,Master!$A$2:$C$11,3,FALSE)</f>
        <v>Euro</v>
      </c>
      <c r="O3611" s="6" t="str">
        <f>VLOOKUP(B3611,Master!$A$2:$C$11,2,FALSE)</f>
        <v>Europe</v>
      </c>
      <c r="Q3611" s="39" t="str">
        <f>VLOOKUP(D3611,GL_Master!$A$1:$D$80,2,FALSE)</f>
        <v>PL</v>
      </c>
      <c r="R3611" s="39" t="str">
        <f>VLOOKUP(D3611,GL_Master!$A$1:$D$80,3,FALSE)</f>
        <v>Salary wages &amp; benefits</v>
      </c>
      <c r="S3611" s="39" t="str">
        <f>VLOOKUP(D3611,GL_Master!$A$1:$D$80,4,FALSE)</f>
        <v>Employee benefits expense</v>
      </c>
    </row>
    <row r="3612" spans="1:19" x14ac:dyDescent="0.25">
      <c r="A3612" s="39" t="s">
        <v>262</v>
      </c>
      <c r="B3612" s="39" t="s">
        <v>239</v>
      </c>
      <c r="C3612" s="7">
        <v>44197</v>
      </c>
      <c r="D3612" s="39" t="s">
        <v>98</v>
      </c>
      <c r="E3612" s="39">
        <v>51</v>
      </c>
      <c r="F3612" s="82">
        <f t="shared" si="168"/>
        <v>5.0999999999999997E-2</v>
      </c>
      <c r="G3612" s="39">
        <f>VLOOKUP(N3612,Currecny_M!$A$1:$P$10,2,FALSE)</f>
        <v>83</v>
      </c>
      <c r="H3612" s="39">
        <f>MATCH(C3612,Currecny_M!$A$1:$P$1,0)</f>
        <v>11</v>
      </c>
      <c r="I3612" s="39">
        <f>VLOOKUP(N3612,Currecny_M!$A$1:$P$10,MATCH(Database!C3612,Currecny_M!$A$1:$P$1,0),FALSE)</f>
        <v>90.78</v>
      </c>
      <c r="J3612" s="82">
        <f t="shared" si="169"/>
        <v>4.6297799999999993</v>
      </c>
      <c r="K3612" s="39">
        <f>VLOOKUP('Cover page'!$B$6,Currecny_M!$A$1:$P$10,MATCH(Database!C3612,Currecny_M!$A$1:$P$1,0),FALSE)</f>
        <v>1</v>
      </c>
      <c r="L3612" s="82">
        <f t="shared" si="170"/>
        <v>4.6297799999999993</v>
      </c>
      <c r="M3612" s="82">
        <f>((E3612/$F$1)*VLOOKUP(N3612,Currecny_M!$A$1:$P$10,MATCH(Database!C3612,Currecny_M!$A$1:$P$1,0),FALSE))/VLOOKUP('Cover page'!$B$6,Currecny_M!$A$1:$P$10,MATCH(Database!C3612,Currecny_M!$A$1:$P$1,0),FALSE)</f>
        <v>4.6297799999999993</v>
      </c>
      <c r="N3612" s="6" t="str">
        <f>VLOOKUP(B3612,Master!$A$2:$C$11,3,FALSE)</f>
        <v>Euro</v>
      </c>
      <c r="O3612" s="6" t="str">
        <f>VLOOKUP(B3612,Master!$A$2:$C$11,2,FALSE)</f>
        <v>Europe</v>
      </c>
      <c r="Q3612" s="39" t="str">
        <f>VLOOKUP(D3612,GL_Master!$A$1:$D$80,2,FALSE)</f>
        <v>PL</v>
      </c>
      <c r="R3612" s="39" t="str">
        <f>VLOOKUP(D3612,GL_Master!$A$1:$D$80,3,FALSE)</f>
        <v>Salary wages &amp; benefits</v>
      </c>
      <c r="S3612" s="39" t="str">
        <f>VLOOKUP(D3612,GL_Master!$A$1:$D$80,4,FALSE)</f>
        <v>Employee benefits expense</v>
      </c>
    </row>
    <row r="3613" spans="1:19" x14ac:dyDescent="0.25">
      <c r="A3613" s="39" t="s">
        <v>262</v>
      </c>
      <c r="B3613" s="39" t="s">
        <v>239</v>
      </c>
      <c r="C3613" s="7">
        <v>44197</v>
      </c>
      <c r="D3613" s="39" t="s">
        <v>99</v>
      </c>
      <c r="E3613" s="39">
        <v>26</v>
      </c>
      <c r="F3613" s="82">
        <f t="shared" si="168"/>
        <v>2.5999999999999999E-2</v>
      </c>
      <c r="G3613" s="39">
        <f>VLOOKUP(N3613,Currecny_M!$A$1:$P$10,2,FALSE)</f>
        <v>83</v>
      </c>
      <c r="H3613" s="39">
        <f>MATCH(C3613,Currecny_M!$A$1:$P$1,0)</f>
        <v>11</v>
      </c>
      <c r="I3613" s="39">
        <f>VLOOKUP(N3613,Currecny_M!$A$1:$P$10,MATCH(Database!C3613,Currecny_M!$A$1:$P$1,0),FALSE)</f>
        <v>90.78</v>
      </c>
      <c r="J3613" s="82">
        <f t="shared" si="169"/>
        <v>2.3602799999999999</v>
      </c>
      <c r="K3613" s="39">
        <f>VLOOKUP('Cover page'!$B$6,Currecny_M!$A$1:$P$10,MATCH(Database!C3613,Currecny_M!$A$1:$P$1,0),FALSE)</f>
        <v>1</v>
      </c>
      <c r="L3613" s="82">
        <f t="shared" si="170"/>
        <v>2.3602799999999999</v>
      </c>
      <c r="M3613" s="82">
        <f>((E3613/$F$1)*VLOOKUP(N3613,Currecny_M!$A$1:$P$10,MATCH(Database!C3613,Currecny_M!$A$1:$P$1,0),FALSE))/VLOOKUP('Cover page'!$B$6,Currecny_M!$A$1:$P$10,MATCH(Database!C3613,Currecny_M!$A$1:$P$1,0),FALSE)</f>
        <v>2.3602799999999999</v>
      </c>
      <c r="N3613" s="6" t="str">
        <f>VLOOKUP(B3613,Master!$A$2:$C$11,3,FALSE)</f>
        <v>Euro</v>
      </c>
      <c r="O3613" s="6" t="str">
        <f>VLOOKUP(B3613,Master!$A$2:$C$11,2,FALSE)</f>
        <v>Europe</v>
      </c>
      <c r="Q3613" s="39" t="str">
        <f>VLOOKUP(D3613,GL_Master!$A$1:$D$80,2,FALSE)</f>
        <v>PL</v>
      </c>
      <c r="R3613" s="39" t="str">
        <f>VLOOKUP(D3613,GL_Master!$A$1:$D$80,3,FALSE)</f>
        <v>Salary wages &amp; benefits</v>
      </c>
      <c r="S3613" s="39" t="str">
        <f>VLOOKUP(D3613,GL_Master!$A$1:$D$80,4,FALSE)</f>
        <v>Employee benefits expense</v>
      </c>
    </row>
    <row r="3614" spans="1:19" x14ac:dyDescent="0.25">
      <c r="A3614" s="39" t="s">
        <v>262</v>
      </c>
      <c r="B3614" s="39" t="s">
        <v>239</v>
      </c>
      <c r="C3614" s="7">
        <v>44197</v>
      </c>
      <c r="D3614" s="39" t="s">
        <v>100</v>
      </c>
      <c r="E3614" s="39">
        <v>172</v>
      </c>
      <c r="F3614" s="82">
        <f t="shared" si="168"/>
        <v>0.17199999999999999</v>
      </c>
      <c r="G3614" s="39">
        <f>VLOOKUP(N3614,Currecny_M!$A$1:$P$10,2,FALSE)</f>
        <v>83</v>
      </c>
      <c r="H3614" s="39">
        <f>MATCH(C3614,Currecny_M!$A$1:$P$1,0)</f>
        <v>11</v>
      </c>
      <c r="I3614" s="39">
        <f>VLOOKUP(N3614,Currecny_M!$A$1:$P$10,MATCH(Database!C3614,Currecny_M!$A$1:$P$1,0),FALSE)</f>
        <v>90.78</v>
      </c>
      <c r="J3614" s="82">
        <f t="shared" si="169"/>
        <v>15.614159999999998</v>
      </c>
      <c r="K3614" s="39">
        <f>VLOOKUP('Cover page'!$B$6,Currecny_M!$A$1:$P$10,MATCH(Database!C3614,Currecny_M!$A$1:$P$1,0),FALSE)</f>
        <v>1</v>
      </c>
      <c r="L3614" s="82">
        <f t="shared" si="170"/>
        <v>15.614159999999998</v>
      </c>
      <c r="M3614" s="82">
        <f>((E3614/$F$1)*VLOOKUP(N3614,Currecny_M!$A$1:$P$10,MATCH(Database!C3614,Currecny_M!$A$1:$P$1,0),FALSE))/VLOOKUP('Cover page'!$B$6,Currecny_M!$A$1:$P$10,MATCH(Database!C3614,Currecny_M!$A$1:$P$1,0),FALSE)</f>
        <v>15.614159999999998</v>
      </c>
      <c r="N3614" s="6" t="str">
        <f>VLOOKUP(B3614,Master!$A$2:$C$11,3,FALSE)</f>
        <v>Euro</v>
      </c>
      <c r="O3614" s="6" t="str">
        <f>VLOOKUP(B3614,Master!$A$2:$C$11,2,FALSE)</f>
        <v>Europe</v>
      </c>
      <c r="Q3614" s="39" t="str">
        <f>VLOOKUP(D3614,GL_Master!$A$1:$D$80,2,FALSE)</f>
        <v>PL</v>
      </c>
      <c r="R3614" s="39" t="str">
        <f>VLOOKUP(D3614,GL_Master!$A$1:$D$80,3,FALSE)</f>
        <v>Salary wages &amp; benefits</v>
      </c>
      <c r="S3614" s="39" t="str">
        <f>VLOOKUP(D3614,GL_Master!$A$1:$D$80,4,FALSE)</f>
        <v>Employee benefits expense</v>
      </c>
    </row>
    <row r="3615" spans="1:19" x14ac:dyDescent="0.25">
      <c r="A3615" s="39" t="s">
        <v>262</v>
      </c>
      <c r="B3615" s="39" t="s">
        <v>239</v>
      </c>
      <c r="C3615" s="7">
        <v>44197</v>
      </c>
      <c r="D3615" s="39" t="s">
        <v>30</v>
      </c>
      <c r="E3615" s="39">
        <v>53</v>
      </c>
      <c r="F3615" s="82">
        <f t="shared" si="168"/>
        <v>5.2999999999999999E-2</v>
      </c>
      <c r="G3615" s="39">
        <f>VLOOKUP(N3615,Currecny_M!$A$1:$P$10,2,FALSE)</f>
        <v>83</v>
      </c>
      <c r="H3615" s="39">
        <f>MATCH(C3615,Currecny_M!$A$1:$P$1,0)</f>
        <v>11</v>
      </c>
      <c r="I3615" s="39">
        <f>VLOOKUP(N3615,Currecny_M!$A$1:$P$10,MATCH(Database!C3615,Currecny_M!$A$1:$P$1,0),FALSE)</f>
        <v>90.78</v>
      </c>
      <c r="J3615" s="82">
        <f t="shared" si="169"/>
        <v>4.8113399999999995</v>
      </c>
      <c r="K3615" s="39">
        <f>VLOOKUP('Cover page'!$B$6,Currecny_M!$A$1:$P$10,MATCH(Database!C3615,Currecny_M!$A$1:$P$1,0),FALSE)</f>
        <v>1</v>
      </c>
      <c r="L3615" s="82">
        <f t="shared" si="170"/>
        <v>4.8113399999999995</v>
      </c>
      <c r="M3615" s="82">
        <f>((E3615/$F$1)*VLOOKUP(N3615,Currecny_M!$A$1:$P$10,MATCH(Database!C3615,Currecny_M!$A$1:$P$1,0),FALSE))/VLOOKUP('Cover page'!$B$6,Currecny_M!$A$1:$P$10,MATCH(Database!C3615,Currecny_M!$A$1:$P$1,0),FALSE)</f>
        <v>4.8113399999999995</v>
      </c>
      <c r="N3615" s="6" t="str">
        <f>VLOOKUP(B3615,Master!$A$2:$C$11,3,FALSE)</f>
        <v>Euro</v>
      </c>
      <c r="O3615" s="6" t="str">
        <f>VLOOKUP(B3615,Master!$A$2:$C$11,2,FALSE)</f>
        <v>Europe</v>
      </c>
      <c r="Q3615" s="39" t="str">
        <f>VLOOKUP(D3615,GL_Master!$A$1:$D$80,2,FALSE)</f>
        <v>PL</v>
      </c>
      <c r="R3615" s="39" t="str">
        <f>VLOOKUP(D3615,GL_Master!$A$1:$D$80,3,FALSE)</f>
        <v>Travelling and conveyance</v>
      </c>
      <c r="S3615" s="39" t="str">
        <f>VLOOKUP(D3615,GL_Master!$A$1:$D$80,4,FALSE)</f>
        <v>Local conveyance</v>
      </c>
    </row>
    <row r="3616" spans="1:19" x14ac:dyDescent="0.25">
      <c r="A3616" s="39" t="s">
        <v>262</v>
      </c>
      <c r="B3616" s="39" t="s">
        <v>239</v>
      </c>
      <c r="C3616" s="7">
        <v>44197</v>
      </c>
      <c r="D3616" s="39" t="s">
        <v>31</v>
      </c>
      <c r="E3616" s="39">
        <v>25</v>
      </c>
      <c r="F3616" s="82">
        <f t="shared" si="168"/>
        <v>2.5000000000000001E-2</v>
      </c>
      <c r="G3616" s="39">
        <f>VLOOKUP(N3616,Currecny_M!$A$1:$P$10,2,FALSE)</f>
        <v>83</v>
      </c>
      <c r="H3616" s="39">
        <f>MATCH(C3616,Currecny_M!$A$1:$P$1,0)</f>
        <v>11</v>
      </c>
      <c r="I3616" s="39">
        <f>VLOOKUP(N3616,Currecny_M!$A$1:$P$10,MATCH(Database!C3616,Currecny_M!$A$1:$P$1,0),FALSE)</f>
        <v>90.78</v>
      </c>
      <c r="J3616" s="82">
        <f t="shared" si="169"/>
        <v>2.2695000000000003</v>
      </c>
      <c r="K3616" s="39">
        <f>VLOOKUP('Cover page'!$B$6,Currecny_M!$A$1:$P$10,MATCH(Database!C3616,Currecny_M!$A$1:$P$1,0),FALSE)</f>
        <v>1</v>
      </c>
      <c r="L3616" s="82">
        <f t="shared" si="170"/>
        <v>2.2695000000000003</v>
      </c>
      <c r="M3616" s="82">
        <f>((E3616/$F$1)*VLOOKUP(N3616,Currecny_M!$A$1:$P$10,MATCH(Database!C3616,Currecny_M!$A$1:$P$1,0),FALSE))/VLOOKUP('Cover page'!$B$6,Currecny_M!$A$1:$P$10,MATCH(Database!C3616,Currecny_M!$A$1:$P$1,0),FALSE)</f>
        <v>2.2695000000000003</v>
      </c>
      <c r="N3616" s="6" t="str">
        <f>VLOOKUP(B3616,Master!$A$2:$C$11,3,FALSE)</f>
        <v>Euro</v>
      </c>
      <c r="O3616" s="6" t="str">
        <f>VLOOKUP(B3616,Master!$A$2:$C$11,2,FALSE)</f>
        <v>Europe</v>
      </c>
      <c r="Q3616" s="39" t="str">
        <f>VLOOKUP(D3616,GL_Master!$A$1:$D$80,2,FALSE)</f>
        <v>PL</v>
      </c>
      <c r="R3616" s="39" t="str">
        <f>VLOOKUP(D3616,GL_Master!$A$1:$D$80,3,FALSE)</f>
        <v>Office expenses</v>
      </c>
      <c r="S3616" s="39" t="str">
        <f>VLOOKUP(D3616,GL_Master!$A$1:$D$80,4,FALSE)</f>
        <v>Parking charges</v>
      </c>
    </row>
    <row r="3617" spans="1:19" x14ac:dyDescent="0.25">
      <c r="A3617" s="39" t="s">
        <v>262</v>
      </c>
      <c r="B3617" s="39" t="s">
        <v>239</v>
      </c>
      <c r="C3617" s="7">
        <v>44197</v>
      </c>
      <c r="D3617" s="39" t="s">
        <v>101</v>
      </c>
      <c r="E3617" s="39">
        <v>25</v>
      </c>
      <c r="F3617" s="82">
        <f t="shared" si="168"/>
        <v>2.5000000000000001E-2</v>
      </c>
      <c r="G3617" s="39">
        <f>VLOOKUP(N3617,Currecny_M!$A$1:$P$10,2,FALSE)</f>
        <v>83</v>
      </c>
      <c r="H3617" s="39">
        <f>MATCH(C3617,Currecny_M!$A$1:$P$1,0)</f>
        <v>11</v>
      </c>
      <c r="I3617" s="39">
        <f>VLOOKUP(N3617,Currecny_M!$A$1:$P$10,MATCH(Database!C3617,Currecny_M!$A$1:$P$1,0),FALSE)</f>
        <v>90.78</v>
      </c>
      <c r="J3617" s="82">
        <f t="shared" si="169"/>
        <v>2.2695000000000003</v>
      </c>
      <c r="K3617" s="39">
        <f>VLOOKUP('Cover page'!$B$6,Currecny_M!$A$1:$P$10,MATCH(Database!C3617,Currecny_M!$A$1:$P$1,0),FALSE)</f>
        <v>1</v>
      </c>
      <c r="L3617" s="82">
        <f t="shared" si="170"/>
        <v>2.2695000000000003</v>
      </c>
      <c r="M3617" s="82">
        <f>((E3617/$F$1)*VLOOKUP(N3617,Currecny_M!$A$1:$P$10,MATCH(Database!C3617,Currecny_M!$A$1:$P$1,0),FALSE))/VLOOKUP('Cover page'!$B$6,Currecny_M!$A$1:$P$10,MATCH(Database!C3617,Currecny_M!$A$1:$P$1,0),FALSE)</f>
        <v>2.2695000000000003</v>
      </c>
      <c r="N3617" s="6" t="str">
        <f>VLOOKUP(B3617,Master!$A$2:$C$11,3,FALSE)</f>
        <v>Euro</v>
      </c>
      <c r="O3617" s="6" t="str">
        <f>VLOOKUP(B3617,Master!$A$2:$C$11,2,FALSE)</f>
        <v>Europe</v>
      </c>
      <c r="Q3617" s="39" t="str">
        <f>VLOOKUP(D3617,GL_Master!$A$1:$D$80,2,FALSE)</f>
        <v>PL</v>
      </c>
      <c r="R3617" s="39" t="str">
        <f>VLOOKUP(D3617,GL_Master!$A$1:$D$80,3,FALSE)</f>
        <v>COGS</v>
      </c>
      <c r="S3617" s="39" t="str">
        <f>VLOOKUP(D3617,GL_Master!$A$1:$D$80,4,FALSE)</f>
        <v>Purchase of other traded goods</v>
      </c>
    </row>
    <row r="3618" spans="1:19" x14ac:dyDescent="0.25">
      <c r="A3618" s="39" t="s">
        <v>262</v>
      </c>
      <c r="B3618" s="39" t="s">
        <v>239</v>
      </c>
      <c r="C3618" s="7">
        <v>44197</v>
      </c>
      <c r="D3618" s="39" t="s">
        <v>102</v>
      </c>
      <c r="E3618" s="39">
        <v>26</v>
      </c>
      <c r="F3618" s="82">
        <f t="shared" si="168"/>
        <v>2.5999999999999999E-2</v>
      </c>
      <c r="G3618" s="39">
        <f>VLOOKUP(N3618,Currecny_M!$A$1:$P$10,2,FALSE)</f>
        <v>83</v>
      </c>
      <c r="H3618" s="39">
        <f>MATCH(C3618,Currecny_M!$A$1:$P$1,0)</f>
        <v>11</v>
      </c>
      <c r="I3618" s="39">
        <f>VLOOKUP(N3618,Currecny_M!$A$1:$P$10,MATCH(Database!C3618,Currecny_M!$A$1:$P$1,0),FALSE)</f>
        <v>90.78</v>
      </c>
      <c r="J3618" s="82">
        <f t="shared" si="169"/>
        <v>2.3602799999999999</v>
      </c>
      <c r="K3618" s="39">
        <f>VLOOKUP('Cover page'!$B$6,Currecny_M!$A$1:$P$10,MATCH(Database!C3618,Currecny_M!$A$1:$P$1,0),FALSE)</f>
        <v>1</v>
      </c>
      <c r="L3618" s="82">
        <f t="shared" si="170"/>
        <v>2.3602799999999999</v>
      </c>
      <c r="M3618" s="82">
        <f>((E3618/$F$1)*VLOOKUP(N3618,Currecny_M!$A$1:$P$10,MATCH(Database!C3618,Currecny_M!$A$1:$P$1,0),FALSE))/VLOOKUP('Cover page'!$B$6,Currecny_M!$A$1:$P$10,MATCH(Database!C3618,Currecny_M!$A$1:$P$1,0),FALSE)</f>
        <v>2.3602799999999999</v>
      </c>
      <c r="N3618" s="6" t="str">
        <f>VLOOKUP(B3618,Master!$A$2:$C$11,3,FALSE)</f>
        <v>Euro</v>
      </c>
      <c r="O3618" s="6" t="str">
        <f>VLOOKUP(B3618,Master!$A$2:$C$11,2,FALSE)</f>
        <v>Europe</v>
      </c>
      <c r="Q3618" s="39" t="str">
        <f>VLOOKUP(D3618,GL_Master!$A$1:$D$80,2,FALSE)</f>
        <v>PL</v>
      </c>
      <c r="R3618" s="39" t="str">
        <f>VLOOKUP(D3618,GL_Master!$A$1:$D$80,3,FALSE)</f>
        <v>Staff welfare expenses</v>
      </c>
      <c r="S3618" s="39" t="str">
        <f>VLOOKUP(D3618,GL_Master!$A$1:$D$80,4,FALSE)</f>
        <v>Diwali Expense</v>
      </c>
    </row>
    <row r="3619" spans="1:19" x14ac:dyDescent="0.25">
      <c r="A3619" s="39" t="s">
        <v>262</v>
      </c>
      <c r="B3619" s="39" t="s">
        <v>239</v>
      </c>
      <c r="C3619" s="7">
        <v>44197</v>
      </c>
      <c r="D3619" s="39" t="s">
        <v>20</v>
      </c>
      <c r="E3619" s="39">
        <v>50</v>
      </c>
      <c r="F3619" s="82">
        <f t="shared" si="168"/>
        <v>0.05</v>
      </c>
      <c r="G3619" s="39">
        <f>VLOOKUP(N3619,Currecny_M!$A$1:$P$10,2,FALSE)</f>
        <v>83</v>
      </c>
      <c r="H3619" s="39">
        <f>MATCH(C3619,Currecny_M!$A$1:$P$1,0)</f>
        <v>11</v>
      </c>
      <c r="I3619" s="39">
        <f>VLOOKUP(N3619,Currecny_M!$A$1:$P$10,MATCH(Database!C3619,Currecny_M!$A$1:$P$1,0),FALSE)</f>
        <v>90.78</v>
      </c>
      <c r="J3619" s="82">
        <f t="shared" si="169"/>
        <v>4.5390000000000006</v>
      </c>
      <c r="K3619" s="39">
        <f>VLOOKUP('Cover page'!$B$6,Currecny_M!$A$1:$P$10,MATCH(Database!C3619,Currecny_M!$A$1:$P$1,0),FALSE)</f>
        <v>1</v>
      </c>
      <c r="L3619" s="82">
        <f t="shared" si="170"/>
        <v>4.5390000000000006</v>
      </c>
      <c r="M3619" s="82">
        <f>((E3619/$F$1)*VLOOKUP(N3619,Currecny_M!$A$1:$P$10,MATCH(Database!C3619,Currecny_M!$A$1:$P$1,0),FALSE))/VLOOKUP('Cover page'!$B$6,Currecny_M!$A$1:$P$10,MATCH(Database!C3619,Currecny_M!$A$1:$P$1,0),FALSE)</f>
        <v>4.5390000000000006</v>
      </c>
      <c r="N3619" s="6" t="str">
        <f>VLOOKUP(B3619,Master!$A$2:$C$11,3,FALSE)</f>
        <v>Euro</v>
      </c>
      <c r="O3619" s="6" t="str">
        <f>VLOOKUP(B3619,Master!$A$2:$C$11,2,FALSE)</f>
        <v>Europe</v>
      </c>
      <c r="Q3619" s="39" t="str">
        <f>VLOOKUP(D3619,GL_Master!$A$1:$D$80,2,FALSE)</f>
        <v>PL</v>
      </c>
      <c r="R3619" s="39" t="str">
        <f>VLOOKUP(D3619,GL_Master!$A$1:$D$80,3,FALSE)</f>
        <v>Selling and Marketing expenses</v>
      </c>
      <c r="S3619" s="39" t="str">
        <f>VLOOKUP(D3619,GL_Master!$A$1:$D$80,4,FALSE)</f>
        <v>Business promotion</v>
      </c>
    </row>
    <row r="3620" spans="1:19" x14ac:dyDescent="0.25">
      <c r="A3620" s="39" t="s">
        <v>262</v>
      </c>
      <c r="B3620" s="39" t="s">
        <v>239</v>
      </c>
      <c r="C3620" s="7">
        <v>44197</v>
      </c>
      <c r="D3620" s="39" t="s">
        <v>29</v>
      </c>
      <c r="E3620" s="39">
        <v>52</v>
      </c>
      <c r="F3620" s="82">
        <f t="shared" si="168"/>
        <v>5.1999999999999998E-2</v>
      </c>
      <c r="G3620" s="39">
        <f>VLOOKUP(N3620,Currecny_M!$A$1:$P$10,2,FALSE)</f>
        <v>83</v>
      </c>
      <c r="H3620" s="39">
        <f>MATCH(C3620,Currecny_M!$A$1:$P$1,0)</f>
        <v>11</v>
      </c>
      <c r="I3620" s="39">
        <f>VLOOKUP(N3620,Currecny_M!$A$1:$P$10,MATCH(Database!C3620,Currecny_M!$A$1:$P$1,0),FALSE)</f>
        <v>90.78</v>
      </c>
      <c r="J3620" s="82">
        <f t="shared" si="169"/>
        <v>4.7205599999999999</v>
      </c>
      <c r="K3620" s="39">
        <f>VLOOKUP('Cover page'!$B$6,Currecny_M!$A$1:$P$10,MATCH(Database!C3620,Currecny_M!$A$1:$P$1,0),FALSE)</f>
        <v>1</v>
      </c>
      <c r="L3620" s="82">
        <f t="shared" si="170"/>
        <v>4.7205599999999999</v>
      </c>
      <c r="M3620" s="82">
        <f>((E3620/$F$1)*VLOOKUP(N3620,Currecny_M!$A$1:$P$10,MATCH(Database!C3620,Currecny_M!$A$1:$P$1,0),FALSE))/VLOOKUP('Cover page'!$B$6,Currecny_M!$A$1:$P$10,MATCH(Database!C3620,Currecny_M!$A$1:$P$1,0),FALSE)</f>
        <v>4.7205599999999999</v>
      </c>
      <c r="N3620" s="6" t="str">
        <f>VLOOKUP(B3620,Master!$A$2:$C$11,3,FALSE)</f>
        <v>Euro</v>
      </c>
      <c r="O3620" s="6" t="str">
        <f>VLOOKUP(B3620,Master!$A$2:$C$11,2,FALSE)</f>
        <v>Europe</v>
      </c>
      <c r="Q3620" s="39" t="str">
        <f>VLOOKUP(D3620,GL_Master!$A$1:$D$80,2,FALSE)</f>
        <v>PL</v>
      </c>
      <c r="R3620" s="39" t="str">
        <f>VLOOKUP(D3620,GL_Master!$A$1:$D$80,3,FALSE)</f>
        <v>Communication &amp; internet exp</v>
      </c>
      <c r="S3620" s="39" t="str">
        <f>VLOOKUP(D3620,GL_Master!$A$1:$D$80,4,FALSE)</f>
        <v>Communication cost</v>
      </c>
    </row>
    <row r="3621" spans="1:19" x14ac:dyDescent="0.25">
      <c r="A3621" s="39" t="s">
        <v>262</v>
      </c>
      <c r="B3621" s="39" t="s">
        <v>239</v>
      </c>
      <c r="C3621" s="7">
        <v>44197</v>
      </c>
      <c r="D3621" s="39" t="s">
        <v>41</v>
      </c>
      <c r="E3621" s="39">
        <v>26</v>
      </c>
      <c r="F3621" s="82">
        <f t="shared" si="168"/>
        <v>2.5999999999999999E-2</v>
      </c>
      <c r="G3621" s="39">
        <f>VLOOKUP(N3621,Currecny_M!$A$1:$P$10,2,FALSE)</f>
        <v>83</v>
      </c>
      <c r="H3621" s="39">
        <f>MATCH(C3621,Currecny_M!$A$1:$P$1,0)</f>
        <v>11</v>
      </c>
      <c r="I3621" s="39">
        <f>VLOOKUP(N3621,Currecny_M!$A$1:$P$10,MATCH(Database!C3621,Currecny_M!$A$1:$P$1,0),FALSE)</f>
        <v>90.78</v>
      </c>
      <c r="J3621" s="82">
        <f t="shared" si="169"/>
        <v>2.3602799999999999</v>
      </c>
      <c r="K3621" s="39">
        <f>VLOOKUP('Cover page'!$B$6,Currecny_M!$A$1:$P$10,MATCH(Database!C3621,Currecny_M!$A$1:$P$1,0),FALSE)</f>
        <v>1</v>
      </c>
      <c r="L3621" s="82">
        <f t="shared" si="170"/>
        <v>2.3602799999999999</v>
      </c>
      <c r="M3621" s="82">
        <f>((E3621/$F$1)*VLOOKUP(N3621,Currecny_M!$A$1:$P$10,MATCH(Database!C3621,Currecny_M!$A$1:$P$1,0),FALSE))/VLOOKUP('Cover page'!$B$6,Currecny_M!$A$1:$P$10,MATCH(Database!C3621,Currecny_M!$A$1:$P$1,0),FALSE)</f>
        <v>2.3602799999999999</v>
      </c>
      <c r="N3621" s="6" t="str">
        <f>VLOOKUP(B3621,Master!$A$2:$C$11,3,FALSE)</f>
        <v>Euro</v>
      </c>
      <c r="O3621" s="6" t="str">
        <f>VLOOKUP(B3621,Master!$A$2:$C$11,2,FALSE)</f>
        <v>Europe</v>
      </c>
      <c r="Q3621" s="39" t="str">
        <f>VLOOKUP(D3621,GL_Master!$A$1:$D$80,2,FALSE)</f>
        <v>PL</v>
      </c>
      <c r="R3621" s="39" t="str">
        <f>VLOOKUP(D3621,GL_Master!$A$1:$D$80,3,FALSE)</f>
        <v>Communication &amp; internet exp</v>
      </c>
      <c r="S3621" s="39" t="str">
        <f>VLOOKUP(D3621,GL_Master!$A$1:$D$80,4,FALSE)</f>
        <v>Communication cost</v>
      </c>
    </row>
    <row r="3622" spans="1:19" x14ac:dyDescent="0.25">
      <c r="A3622" s="39" t="s">
        <v>262</v>
      </c>
      <c r="B3622" s="39" t="s">
        <v>239</v>
      </c>
      <c r="C3622" s="7">
        <v>44197</v>
      </c>
      <c r="D3622" s="39" t="s">
        <v>103</v>
      </c>
      <c r="E3622" s="39">
        <v>49</v>
      </c>
      <c r="F3622" s="82">
        <f t="shared" si="168"/>
        <v>4.9000000000000002E-2</v>
      </c>
      <c r="G3622" s="39">
        <f>VLOOKUP(N3622,Currecny_M!$A$1:$P$10,2,FALSE)</f>
        <v>83</v>
      </c>
      <c r="H3622" s="39">
        <f>MATCH(C3622,Currecny_M!$A$1:$P$1,0)</f>
        <v>11</v>
      </c>
      <c r="I3622" s="39">
        <f>VLOOKUP(N3622,Currecny_M!$A$1:$P$10,MATCH(Database!C3622,Currecny_M!$A$1:$P$1,0),FALSE)</f>
        <v>90.78</v>
      </c>
      <c r="J3622" s="82">
        <f t="shared" si="169"/>
        <v>4.4482200000000001</v>
      </c>
      <c r="K3622" s="39">
        <f>VLOOKUP('Cover page'!$B$6,Currecny_M!$A$1:$P$10,MATCH(Database!C3622,Currecny_M!$A$1:$P$1,0),FALSE)</f>
        <v>1</v>
      </c>
      <c r="L3622" s="82">
        <f t="shared" si="170"/>
        <v>4.4482200000000001</v>
      </c>
      <c r="M3622" s="82">
        <f>((E3622/$F$1)*VLOOKUP(N3622,Currecny_M!$A$1:$P$10,MATCH(Database!C3622,Currecny_M!$A$1:$P$1,0),FALSE))/VLOOKUP('Cover page'!$B$6,Currecny_M!$A$1:$P$10,MATCH(Database!C3622,Currecny_M!$A$1:$P$1,0),FALSE)</f>
        <v>4.4482200000000001</v>
      </c>
      <c r="N3622" s="6" t="str">
        <f>VLOOKUP(B3622,Master!$A$2:$C$11,3,FALSE)</f>
        <v>Euro</v>
      </c>
      <c r="O3622" s="6" t="str">
        <f>VLOOKUP(B3622,Master!$A$2:$C$11,2,FALSE)</f>
        <v>Europe</v>
      </c>
      <c r="Q3622" s="39" t="str">
        <f>VLOOKUP(D3622,GL_Master!$A$1:$D$80,2,FALSE)</f>
        <v>PL</v>
      </c>
      <c r="R3622" s="39" t="str">
        <f>VLOOKUP(D3622,GL_Master!$A$1:$D$80,3,FALSE)</f>
        <v>Communication &amp; internet exp</v>
      </c>
      <c r="S3622" s="39" t="str">
        <f>VLOOKUP(D3622,GL_Master!$A$1:$D$80,4,FALSE)</f>
        <v>Communication cost</v>
      </c>
    </row>
    <row r="3623" spans="1:19" x14ac:dyDescent="0.25">
      <c r="A3623" s="39" t="s">
        <v>262</v>
      </c>
      <c r="B3623" s="39" t="s">
        <v>239</v>
      </c>
      <c r="C3623" s="7">
        <v>44197</v>
      </c>
      <c r="D3623" s="39" t="s">
        <v>104</v>
      </c>
      <c r="E3623" s="39">
        <v>77</v>
      </c>
      <c r="F3623" s="82">
        <f t="shared" si="168"/>
        <v>7.6999999999999999E-2</v>
      </c>
      <c r="G3623" s="39">
        <f>VLOOKUP(N3623,Currecny_M!$A$1:$P$10,2,FALSE)</f>
        <v>83</v>
      </c>
      <c r="H3623" s="39">
        <f>MATCH(C3623,Currecny_M!$A$1:$P$1,0)</f>
        <v>11</v>
      </c>
      <c r="I3623" s="39">
        <f>VLOOKUP(N3623,Currecny_M!$A$1:$P$10,MATCH(Database!C3623,Currecny_M!$A$1:$P$1,0),FALSE)</f>
        <v>90.78</v>
      </c>
      <c r="J3623" s="82">
        <f t="shared" si="169"/>
        <v>6.9900599999999997</v>
      </c>
      <c r="K3623" s="39">
        <f>VLOOKUP('Cover page'!$B$6,Currecny_M!$A$1:$P$10,MATCH(Database!C3623,Currecny_M!$A$1:$P$1,0),FALSE)</f>
        <v>1</v>
      </c>
      <c r="L3623" s="82">
        <f t="shared" si="170"/>
        <v>6.9900599999999997</v>
      </c>
      <c r="M3623" s="82">
        <f>((E3623/$F$1)*VLOOKUP(N3623,Currecny_M!$A$1:$P$10,MATCH(Database!C3623,Currecny_M!$A$1:$P$1,0),FALSE))/VLOOKUP('Cover page'!$B$6,Currecny_M!$A$1:$P$10,MATCH(Database!C3623,Currecny_M!$A$1:$P$1,0),FALSE)</f>
        <v>6.9900599999999997</v>
      </c>
      <c r="N3623" s="6" t="str">
        <f>VLOOKUP(B3623,Master!$A$2:$C$11,3,FALSE)</f>
        <v>Euro</v>
      </c>
      <c r="O3623" s="6" t="str">
        <f>VLOOKUP(B3623,Master!$A$2:$C$11,2,FALSE)</f>
        <v>Europe</v>
      </c>
      <c r="Q3623" s="39" t="str">
        <f>VLOOKUP(D3623,GL_Master!$A$1:$D$80,2,FALSE)</f>
        <v>PL</v>
      </c>
      <c r="R3623" s="39" t="str">
        <f>VLOOKUP(D3623,GL_Master!$A$1:$D$80,3,FALSE)</f>
        <v>Legal &amp; Professional expenses</v>
      </c>
      <c r="S3623" s="39" t="str">
        <f>VLOOKUP(D3623,GL_Master!$A$1:$D$80,4,FALSE)</f>
        <v>Professional Fees - Others</v>
      </c>
    </row>
    <row r="3624" spans="1:19" x14ac:dyDescent="0.25">
      <c r="A3624" s="39" t="s">
        <v>262</v>
      </c>
      <c r="B3624" s="39" t="s">
        <v>239</v>
      </c>
      <c r="C3624" s="7">
        <v>44197</v>
      </c>
      <c r="D3624" s="39" t="s">
        <v>105</v>
      </c>
      <c r="E3624" s="39">
        <v>51</v>
      </c>
      <c r="F3624" s="82">
        <f t="shared" si="168"/>
        <v>5.0999999999999997E-2</v>
      </c>
      <c r="G3624" s="39">
        <f>VLOOKUP(N3624,Currecny_M!$A$1:$P$10,2,FALSE)</f>
        <v>83</v>
      </c>
      <c r="H3624" s="39">
        <f>MATCH(C3624,Currecny_M!$A$1:$P$1,0)</f>
        <v>11</v>
      </c>
      <c r="I3624" s="39">
        <f>VLOOKUP(N3624,Currecny_M!$A$1:$P$10,MATCH(Database!C3624,Currecny_M!$A$1:$P$1,0),FALSE)</f>
        <v>90.78</v>
      </c>
      <c r="J3624" s="82">
        <f t="shared" si="169"/>
        <v>4.6297799999999993</v>
      </c>
      <c r="K3624" s="39">
        <f>VLOOKUP('Cover page'!$B$6,Currecny_M!$A$1:$P$10,MATCH(Database!C3624,Currecny_M!$A$1:$P$1,0),FALSE)</f>
        <v>1</v>
      </c>
      <c r="L3624" s="82">
        <f t="shared" si="170"/>
        <v>4.6297799999999993</v>
      </c>
      <c r="M3624" s="82">
        <f>((E3624/$F$1)*VLOOKUP(N3624,Currecny_M!$A$1:$P$10,MATCH(Database!C3624,Currecny_M!$A$1:$P$1,0),FALSE))/VLOOKUP('Cover page'!$B$6,Currecny_M!$A$1:$P$10,MATCH(Database!C3624,Currecny_M!$A$1:$P$1,0),FALSE)</f>
        <v>4.6297799999999993</v>
      </c>
      <c r="N3624" s="6" t="str">
        <f>VLOOKUP(B3624,Master!$A$2:$C$11,3,FALSE)</f>
        <v>Euro</v>
      </c>
      <c r="O3624" s="6" t="str">
        <f>VLOOKUP(B3624,Master!$A$2:$C$11,2,FALSE)</f>
        <v>Europe</v>
      </c>
      <c r="Q3624" s="39" t="str">
        <f>VLOOKUP(D3624,GL_Master!$A$1:$D$80,2,FALSE)</f>
        <v>PL</v>
      </c>
      <c r="R3624" s="39" t="str">
        <f>VLOOKUP(D3624,GL_Master!$A$1:$D$80,3,FALSE)</f>
        <v>Travelling and conveyance</v>
      </c>
      <c r="S3624" s="39" t="str">
        <f>VLOOKUP(D3624,GL_Master!$A$1:$D$80,4,FALSE)</f>
        <v>Car hiring and rental services</v>
      </c>
    </row>
    <row r="3625" spans="1:19" x14ac:dyDescent="0.25">
      <c r="A3625" s="39" t="s">
        <v>262</v>
      </c>
      <c r="B3625" s="39" t="s">
        <v>239</v>
      </c>
      <c r="C3625" s="7">
        <v>44197</v>
      </c>
      <c r="D3625" s="39" t="s">
        <v>106</v>
      </c>
      <c r="E3625" s="39">
        <v>25</v>
      </c>
      <c r="F3625" s="82">
        <f t="shared" si="168"/>
        <v>2.5000000000000001E-2</v>
      </c>
      <c r="G3625" s="39">
        <f>VLOOKUP(N3625,Currecny_M!$A$1:$P$10,2,FALSE)</f>
        <v>83</v>
      </c>
      <c r="H3625" s="39">
        <f>MATCH(C3625,Currecny_M!$A$1:$P$1,0)</f>
        <v>11</v>
      </c>
      <c r="I3625" s="39">
        <f>VLOOKUP(N3625,Currecny_M!$A$1:$P$10,MATCH(Database!C3625,Currecny_M!$A$1:$P$1,0),FALSE)</f>
        <v>90.78</v>
      </c>
      <c r="J3625" s="82">
        <f t="shared" si="169"/>
        <v>2.2695000000000003</v>
      </c>
      <c r="K3625" s="39">
        <f>VLOOKUP('Cover page'!$B$6,Currecny_M!$A$1:$P$10,MATCH(Database!C3625,Currecny_M!$A$1:$P$1,0),FALSE)</f>
        <v>1</v>
      </c>
      <c r="L3625" s="82">
        <f t="shared" si="170"/>
        <v>2.2695000000000003</v>
      </c>
      <c r="M3625" s="82">
        <f>((E3625/$F$1)*VLOOKUP(N3625,Currecny_M!$A$1:$P$10,MATCH(Database!C3625,Currecny_M!$A$1:$P$1,0),FALSE))/VLOOKUP('Cover page'!$B$6,Currecny_M!$A$1:$P$10,MATCH(Database!C3625,Currecny_M!$A$1:$P$1,0),FALSE)</f>
        <v>2.2695000000000003</v>
      </c>
      <c r="N3625" s="6" t="str">
        <f>VLOOKUP(B3625,Master!$A$2:$C$11,3,FALSE)</f>
        <v>Euro</v>
      </c>
      <c r="O3625" s="6" t="str">
        <f>VLOOKUP(B3625,Master!$A$2:$C$11,2,FALSE)</f>
        <v>Europe</v>
      </c>
      <c r="Q3625" s="39" t="str">
        <f>VLOOKUP(D3625,GL_Master!$A$1:$D$80,2,FALSE)</f>
        <v>PL</v>
      </c>
      <c r="R3625" s="39" t="str">
        <f>VLOOKUP(D3625,GL_Master!$A$1:$D$80,3,FALSE)</f>
        <v>Communication &amp; internet exp</v>
      </c>
      <c r="S3625" s="39" t="str">
        <f>VLOOKUP(D3625,GL_Master!$A$1:$D$80,4,FALSE)</f>
        <v>Printing &amp; Stationary</v>
      </c>
    </row>
    <row r="3626" spans="1:19" x14ac:dyDescent="0.25">
      <c r="A3626" s="39" t="s">
        <v>262</v>
      </c>
      <c r="B3626" s="39" t="s">
        <v>239</v>
      </c>
      <c r="C3626" s="7">
        <v>44197</v>
      </c>
      <c r="D3626" s="39" t="s">
        <v>32</v>
      </c>
      <c r="E3626" s="39">
        <v>26</v>
      </c>
      <c r="F3626" s="82">
        <f t="shared" si="168"/>
        <v>2.5999999999999999E-2</v>
      </c>
      <c r="G3626" s="39">
        <f>VLOOKUP(N3626,Currecny_M!$A$1:$P$10,2,FALSE)</f>
        <v>83</v>
      </c>
      <c r="H3626" s="39">
        <f>MATCH(C3626,Currecny_M!$A$1:$P$1,0)</f>
        <v>11</v>
      </c>
      <c r="I3626" s="39">
        <f>VLOOKUP(N3626,Currecny_M!$A$1:$P$10,MATCH(Database!C3626,Currecny_M!$A$1:$P$1,0),FALSE)</f>
        <v>90.78</v>
      </c>
      <c r="J3626" s="82">
        <f t="shared" si="169"/>
        <v>2.3602799999999999</v>
      </c>
      <c r="K3626" s="39">
        <f>VLOOKUP('Cover page'!$B$6,Currecny_M!$A$1:$P$10,MATCH(Database!C3626,Currecny_M!$A$1:$P$1,0),FALSE)</f>
        <v>1</v>
      </c>
      <c r="L3626" s="82">
        <f t="shared" si="170"/>
        <v>2.3602799999999999</v>
      </c>
      <c r="M3626" s="82">
        <f>((E3626/$F$1)*VLOOKUP(N3626,Currecny_M!$A$1:$P$10,MATCH(Database!C3626,Currecny_M!$A$1:$P$1,0),FALSE))/VLOOKUP('Cover page'!$B$6,Currecny_M!$A$1:$P$10,MATCH(Database!C3626,Currecny_M!$A$1:$P$1,0),FALSE)</f>
        <v>2.3602799999999999</v>
      </c>
      <c r="N3626" s="6" t="str">
        <f>VLOOKUP(B3626,Master!$A$2:$C$11,3,FALSE)</f>
        <v>Euro</v>
      </c>
      <c r="O3626" s="6" t="str">
        <f>VLOOKUP(B3626,Master!$A$2:$C$11,2,FALSE)</f>
        <v>Europe</v>
      </c>
      <c r="Q3626" s="39" t="str">
        <f>VLOOKUP(D3626,GL_Master!$A$1:$D$80,2,FALSE)</f>
        <v>PL</v>
      </c>
      <c r="R3626" s="39" t="str">
        <f>VLOOKUP(D3626,GL_Master!$A$1:$D$80,3,FALSE)</f>
        <v>Communication &amp; internet exp</v>
      </c>
      <c r="S3626" s="39" t="str">
        <f>VLOOKUP(D3626,GL_Master!$A$1:$D$80,4,FALSE)</f>
        <v>Printing &amp; Stationary</v>
      </c>
    </row>
    <row r="3627" spans="1:19" x14ac:dyDescent="0.25">
      <c r="A3627" s="39" t="s">
        <v>262</v>
      </c>
      <c r="B3627" s="39" t="s">
        <v>239</v>
      </c>
      <c r="C3627" s="7">
        <v>44197</v>
      </c>
      <c r="D3627" s="39" t="s">
        <v>35</v>
      </c>
      <c r="E3627" s="39">
        <v>77</v>
      </c>
      <c r="F3627" s="82">
        <f t="shared" si="168"/>
        <v>7.6999999999999999E-2</v>
      </c>
      <c r="G3627" s="39">
        <f>VLOOKUP(N3627,Currecny_M!$A$1:$P$10,2,FALSE)</f>
        <v>83</v>
      </c>
      <c r="H3627" s="39">
        <f>MATCH(C3627,Currecny_M!$A$1:$P$1,0)</f>
        <v>11</v>
      </c>
      <c r="I3627" s="39">
        <f>VLOOKUP(N3627,Currecny_M!$A$1:$P$10,MATCH(Database!C3627,Currecny_M!$A$1:$P$1,0),FALSE)</f>
        <v>90.78</v>
      </c>
      <c r="J3627" s="82">
        <f t="shared" si="169"/>
        <v>6.9900599999999997</v>
      </c>
      <c r="K3627" s="39">
        <f>VLOOKUP('Cover page'!$B$6,Currecny_M!$A$1:$P$10,MATCH(Database!C3627,Currecny_M!$A$1:$P$1,0),FALSE)</f>
        <v>1</v>
      </c>
      <c r="L3627" s="82">
        <f t="shared" si="170"/>
        <v>6.9900599999999997</v>
      </c>
      <c r="M3627" s="82">
        <f>((E3627/$F$1)*VLOOKUP(N3627,Currecny_M!$A$1:$P$10,MATCH(Database!C3627,Currecny_M!$A$1:$P$1,0),FALSE))/VLOOKUP('Cover page'!$B$6,Currecny_M!$A$1:$P$10,MATCH(Database!C3627,Currecny_M!$A$1:$P$1,0),FALSE)</f>
        <v>6.9900599999999997</v>
      </c>
      <c r="N3627" s="6" t="str">
        <f>VLOOKUP(B3627,Master!$A$2:$C$11,3,FALSE)</f>
        <v>Euro</v>
      </c>
      <c r="O3627" s="6" t="str">
        <f>VLOOKUP(B3627,Master!$A$2:$C$11,2,FALSE)</f>
        <v>Europe</v>
      </c>
      <c r="Q3627" s="39" t="str">
        <f>VLOOKUP(D3627,GL_Master!$A$1:$D$80,2,FALSE)</f>
        <v>PL</v>
      </c>
      <c r="R3627" s="39" t="str">
        <f>VLOOKUP(D3627,GL_Master!$A$1:$D$80,3,FALSE)</f>
        <v>Security Expenses</v>
      </c>
      <c r="S3627" s="39" t="str">
        <f>VLOOKUP(D3627,GL_Master!$A$1:$D$80,4,FALSE)</f>
        <v>Security Expenses others</v>
      </c>
    </row>
    <row r="3628" spans="1:19" x14ac:dyDescent="0.25">
      <c r="A3628" s="39" t="s">
        <v>262</v>
      </c>
      <c r="B3628" s="39" t="s">
        <v>239</v>
      </c>
      <c r="C3628" s="7">
        <v>44197</v>
      </c>
      <c r="D3628" s="39" t="s">
        <v>38</v>
      </c>
      <c r="E3628" s="39">
        <v>26</v>
      </c>
      <c r="F3628" s="82">
        <f t="shared" si="168"/>
        <v>2.5999999999999999E-2</v>
      </c>
      <c r="G3628" s="39">
        <f>VLOOKUP(N3628,Currecny_M!$A$1:$P$10,2,FALSE)</f>
        <v>83</v>
      </c>
      <c r="H3628" s="39">
        <f>MATCH(C3628,Currecny_M!$A$1:$P$1,0)</f>
        <v>11</v>
      </c>
      <c r="I3628" s="39">
        <f>VLOOKUP(N3628,Currecny_M!$A$1:$P$10,MATCH(Database!C3628,Currecny_M!$A$1:$P$1,0),FALSE)</f>
        <v>90.78</v>
      </c>
      <c r="J3628" s="82">
        <f t="shared" si="169"/>
        <v>2.3602799999999999</v>
      </c>
      <c r="K3628" s="39">
        <f>VLOOKUP('Cover page'!$B$6,Currecny_M!$A$1:$P$10,MATCH(Database!C3628,Currecny_M!$A$1:$P$1,0),FALSE)</f>
        <v>1</v>
      </c>
      <c r="L3628" s="82">
        <f t="shared" si="170"/>
        <v>2.3602799999999999</v>
      </c>
      <c r="M3628" s="82">
        <f>((E3628/$F$1)*VLOOKUP(N3628,Currecny_M!$A$1:$P$10,MATCH(Database!C3628,Currecny_M!$A$1:$P$1,0),FALSE))/VLOOKUP('Cover page'!$B$6,Currecny_M!$A$1:$P$10,MATCH(Database!C3628,Currecny_M!$A$1:$P$1,0),FALSE)</f>
        <v>2.3602799999999999</v>
      </c>
      <c r="N3628" s="6" t="str">
        <f>VLOOKUP(B3628,Master!$A$2:$C$11,3,FALSE)</f>
        <v>Euro</v>
      </c>
      <c r="O3628" s="6" t="str">
        <f>VLOOKUP(B3628,Master!$A$2:$C$11,2,FALSE)</f>
        <v>Europe</v>
      </c>
      <c r="Q3628" s="39" t="str">
        <f>VLOOKUP(D3628,GL_Master!$A$1:$D$80,2,FALSE)</f>
        <v>PL</v>
      </c>
      <c r="R3628" s="39" t="str">
        <f>VLOOKUP(D3628,GL_Master!$A$1:$D$80,3,FALSE)</f>
        <v>House Keeping Expenses</v>
      </c>
      <c r="S3628" s="39" t="str">
        <f>VLOOKUP(D3628,GL_Master!$A$1:$D$80,4,FALSE)</f>
        <v>House Keeping Expenses</v>
      </c>
    </row>
    <row r="3629" spans="1:19" x14ac:dyDescent="0.25">
      <c r="A3629" s="39" t="s">
        <v>262</v>
      </c>
      <c r="B3629" s="39" t="s">
        <v>239</v>
      </c>
      <c r="C3629" s="7">
        <v>44197</v>
      </c>
      <c r="D3629" s="39" t="s">
        <v>107</v>
      </c>
      <c r="E3629" s="39">
        <v>27</v>
      </c>
      <c r="F3629" s="82">
        <f t="shared" si="168"/>
        <v>2.7E-2</v>
      </c>
      <c r="G3629" s="39">
        <f>VLOOKUP(N3629,Currecny_M!$A$1:$P$10,2,FALSE)</f>
        <v>83</v>
      </c>
      <c r="H3629" s="39">
        <f>MATCH(C3629,Currecny_M!$A$1:$P$1,0)</f>
        <v>11</v>
      </c>
      <c r="I3629" s="39">
        <f>VLOOKUP(N3629,Currecny_M!$A$1:$P$10,MATCH(Database!C3629,Currecny_M!$A$1:$P$1,0),FALSE)</f>
        <v>90.78</v>
      </c>
      <c r="J3629" s="82">
        <f t="shared" si="169"/>
        <v>2.45106</v>
      </c>
      <c r="K3629" s="39">
        <f>VLOOKUP('Cover page'!$B$6,Currecny_M!$A$1:$P$10,MATCH(Database!C3629,Currecny_M!$A$1:$P$1,0),FALSE)</f>
        <v>1</v>
      </c>
      <c r="L3629" s="82">
        <f t="shared" si="170"/>
        <v>2.45106</v>
      </c>
      <c r="M3629" s="82">
        <f>((E3629/$F$1)*VLOOKUP(N3629,Currecny_M!$A$1:$P$10,MATCH(Database!C3629,Currecny_M!$A$1:$P$1,0),FALSE))/VLOOKUP('Cover page'!$B$6,Currecny_M!$A$1:$P$10,MATCH(Database!C3629,Currecny_M!$A$1:$P$1,0),FALSE)</f>
        <v>2.45106</v>
      </c>
      <c r="N3629" s="6" t="str">
        <f>VLOOKUP(B3629,Master!$A$2:$C$11,3,FALSE)</f>
        <v>Euro</v>
      </c>
      <c r="O3629" s="6" t="str">
        <f>VLOOKUP(B3629,Master!$A$2:$C$11,2,FALSE)</f>
        <v>Europe</v>
      </c>
      <c r="Q3629" s="39" t="str">
        <f>VLOOKUP(D3629,GL_Master!$A$1:$D$80,2,FALSE)</f>
        <v>PL</v>
      </c>
      <c r="R3629" s="39" t="str">
        <f>VLOOKUP(D3629,GL_Master!$A$1:$D$80,3,FALSE)</f>
        <v>Misc. expenses</v>
      </c>
      <c r="S3629" s="39" t="str">
        <f>VLOOKUP(D3629,GL_Master!$A$1:$D$80,4,FALSE)</f>
        <v>Repair &amp; Maintenance</v>
      </c>
    </row>
    <row r="3630" spans="1:19" x14ac:dyDescent="0.25">
      <c r="A3630" s="39" t="s">
        <v>262</v>
      </c>
      <c r="B3630" s="39" t="s">
        <v>239</v>
      </c>
      <c r="C3630" s="7">
        <v>44197</v>
      </c>
      <c r="D3630" s="39" t="s">
        <v>108</v>
      </c>
      <c r="E3630" s="39">
        <v>25</v>
      </c>
      <c r="F3630" s="82">
        <f t="shared" si="168"/>
        <v>2.5000000000000001E-2</v>
      </c>
      <c r="G3630" s="39">
        <f>VLOOKUP(N3630,Currecny_M!$A$1:$P$10,2,FALSE)</f>
        <v>83</v>
      </c>
      <c r="H3630" s="39">
        <f>MATCH(C3630,Currecny_M!$A$1:$P$1,0)</f>
        <v>11</v>
      </c>
      <c r="I3630" s="39">
        <f>VLOOKUP(N3630,Currecny_M!$A$1:$P$10,MATCH(Database!C3630,Currecny_M!$A$1:$P$1,0),FALSE)</f>
        <v>90.78</v>
      </c>
      <c r="J3630" s="82">
        <f t="shared" si="169"/>
        <v>2.2695000000000003</v>
      </c>
      <c r="K3630" s="39">
        <f>VLOOKUP('Cover page'!$B$6,Currecny_M!$A$1:$P$10,MATCH(Database!C3630,Currecny_M!$A$1:$P$1,0),FALSE)</f>
        <v>1</v>
      </c>
      <c r="L3630" s="82">
        <f t="shared" si="170"/>
        <v>2.2695000000000003</v>
      </c>
      <c r="M3630" s="82">
        <f>((E3630/$F$1)*VLOOKUP(N3630,Currecny_M!$A$1:$P$10,MATCH(Database!C3630,Currecny_M!$A$1:$P$1,0),FALSE))/VLOOKUP('Cover page'!$B$6,Currecny_M!$A$1:$P$10,MATCH(Database!C3630,Currecny_M!$A$1:$P$1,0),FALSE)</f>
        <v>2.2695000000000003</v>
      </c>
      <c r="N3630" s="6" t="str">
        <f>VLOOKUP(B3630,Master!$A$2:$C$11,3,FALSE)</f>
        <v>Euro</v>
      </c>
      <c r="O3630" s="6" t="str">
        <f>VLOOKUP(B3630,Master!$A$2:$C$11,2,FALSE)</f>
        <v>Europe</v>
      </c>
      <c r="Q3630" s="39" t="str">
        <f>VLOOKUP(D3630,GL_Master!$A$1:$D$80,2,FALSE)</f>
        <v>PL</v>
      </c>
      <c r="R3630" s="39" t="str">
        <f>VLOOKUP(D3630,GL_Master!$A$1:$D$80,3,FALSE)</f>
        <v>Misc. expenses</v>
      </c>
      <c r="S3630" s="39" t="str">
        <f>VLOOKUP(D3630,GL_Master!$A$1:$D$80,4,FALSE)</f>
        <v>Repair &amp; Maintenance</v>
      </c>
    </row>
    <row r="3631" spans="1:19" x14ac:dyDescent="0.25">
      <c r="A3631" s="39" t="s">
        <v>262</v>
      </c>
      <c r="B3631" s="39" t="s">
        <v>239</v>
      </c>
      <c r="C3631" s="7">
        <v>44197</v>
      </c>
      <c r="D3631" s="39" t="s">
        <v>9</v>
      </c>
      <c r="E3631" s="39">
        <v>230</v>
      </c>
      <c r="F3631" s="82">
        <f t="shared" si="168"/>
        <v>0.23</v>
      </c>
      <c r="G3631" s="39">
        <f>VLOOKUP(N3631,Currecny_M!$A$1:$P$10,2,FALSE)</f>
        <v>83</v>
      </c>
      <c r="H3631" s="39">
        <f>MATCH(C3631,Currecny_M!$A$1:$P$1,0)</f>
        <v>11</v>
      </c>
      <c r="I3631" s="39">
        <f>VLOOKUP(N3631,Currecny_M!$A$1:$P$10,MATCH(Database!C3631,Currecny_M!$A$1:$P$1,0),FALSE)</f>
        <v>90.78</v>
      </c>
      <c r="J3631" s="82">
        <f t="shared" si="169"/>
        <v>20.8794</v>
      </c>
      <c r="K3631" s="39">
        <f>VLOOKUP('Cover page'!$B$6,Currecny_M!$A$1:$P$10,MATCH(Database!C3631,Currecny_M!$A$1:$P$1,0),FALSE)</f>
        <v>1</v>
      </c>
      <c r="L3631" s="82">
        <f t="shared" si="170"/>
        <v>20.8794</v>
      </c>
      <c r="M3631" s="82">
        <f>((E3631/$F$1)*VLOOKUP(N3631,Currecny_M!$A$1:$P$10,MATCH(Database!C3631,Currecny_M!$A$1:$P$1,0),FALSE))/VLOOKUP('Cover page'!$B$6,Currecny_M!$A$1:$P$10,MATCH(Database!C3631,Currecny_M!$A$1:$P$1,0),FALSE)</f>
        <v>20.8794</v>
      </c>
      <c r="N3631" s="6" t="str">
        <f>VLOOKUP(B3631,Master!$A$2:$C$11,3,FALSE)</f>
        <v>Euro</v>
      </c>
      <c r="O3631" s="6" t="str">
        <f>VLOOKUP(B3631,Master!$A$2:$C$11,2,FALSE)</f>
        <v>Europe</v>
      </c>
      <c r="Q3631" s="39" t="str">
        <f>VLOOKUP(D3631,GL_Master!$A$1:$D$80,2,FALSE)</f>
        <v>PL</v>
      </c>
      <c r="R3631" s="39" t="str">
        <f>VLOOKUP(D3631,GL_Master!$A$1:$D$80,3,FALSE)</f>
        <v>Rent</v>
      </c>
      <c r="S3631" s="39" t="str">
        <f>VLOOKUP(D3631,GL_Master!$A$1:$D$80,4,FALSE)</f>
        <v>Office Rent</v>
      </c>
    </row>
    <row r="3632" spans="1:19" x14ac:dyDescent="0.25">
      <c r="A3632" s="39" t="s">
        <v>262</v>
      </c>
      <c r="B3632" s="39" t="s">
        <v>239</v>
      </c>
      <c r="C3632" s="7">
        <v>44197</v>
      </c>
      <c r="D3632" s="39" t="s">
        <v>109</v>
      </c>
      <c r="E3632" s="39">
        <v>-131</v>
      </c>
      <c r="F3632" s="82">
        <f t="shared" si="168"/>
        <v>-0.13100000000000001</v>
      </c>
      <c r="G3632" s="39">
        <f>VLOOKUP(N3632,Currecny_M!$A$1:$P$10,2,FALSE)</f>
        <v>83</v>
      </c>
      <c r="H3632" s="39">
        <f>MATCH(C3632,Currecny_M!$A$1:$P$1,0)</f>
        <v>11</v>
      </c>
      <c r="I3632" s="39">
        <f>VLOOKUP(N3632,Currecny_M!$A$1:$P$10,MATCH(Database!C3632,Currecny_M!$A$1:$P$1,0),FALSE)</f>
        <v>90.78</v>
      </c>
      <c r="J3632" s="82">
        <f t="shared" si="169"/>
        <v>-11.89218</v>
      </c>
      <c r="K3632" s="39">
        <f>VLOOKUP('Cover page'!$B$6,Currecny_M!$A$1:$P$10,MATCH(Database!C3632,Currecny_M!$A$1:$P$1,0),FALSE)</f>
        <v>1</v>
      </c>
      <c r="L3632" s="82">
        <f t="shared" si="170"/>
        <v>-11.89218</v>
      </c>
      <c r="M3632" s="82">
        <f>((E3632/$F$1)*VLOOKUP(N3632,Currecny_M!$A$1:$P$10,MATCH(Database!C3632,Currecny_M!$A$1:$P$1,0),FALSE))/VLOOKUP('Cover page'!$B$6,Currecny_M!$A$1:$P$10,MATCH(Database!C3632,Currecny_M!$A$1:$P$1,0),FALSE)</f>
        <v>-11.89218</v>
      </c>
      <c r="N3632" s="6" t="str">
        <f>VLOOKUP(B3632,Master!$A$2:$C$11,3,FALSE)</f>
        <v>Euro</v>
      </c>
      <c r="O3632" s="6" t="str">
        <f>VLOOKUP(B3632,Master!$A$2:$C$11,2,FALSE)</f>
        <v>Europe</v>
      </c>
      <c r="Q3632" s="39" t="str">
        <f>VLOOKUP(D3632,GL_Master!$A$1:$D$80,2,FALSE)</f>
        <v>PL</v>
      </c>
      <c r="R3632" s="39" t="str">
        <f>VLOOKUP(D3632,GL_Master!$A$1:$D$80,3,FALSE)</f>
        <v>Travelling and conveyance</v>
      </c>
      <c r="S3632" s="39" t="str">
        <f>VLOOKUP(D3632,GL_Master!$A$1:$D$80,4,FALSE)</f>
        <v>Travelling , hotel lodging</v>
      </c>
    </row>
    <row r="3633" spans="1:19" x14ac:dyDescent="0.25">
      <c r="A3633" s="39" t="s">
        <v>262</v>
      </c>
      <c r="B3633" s="39" t="s">
        <v>239</v>
      </c>
      <c r="C3633" s="7">
        <v>44197</v>
      </c>
      <c r="D3633" s="39" t="s">
        <v>110</v>
      </c>
      <c r="E3633" s="39">
        <v>51</v>
      </c>
      <c r="F3633" s="82">
        <f t="shared" si="168"/>
        <v>5.0999999999999997E-2</v>
      </c>
      <c r="G3633" s="39">
        <f>VLOOKUP(N3633,Currecny_M!$A$1:$P$10,2,FALSE)</f>
        <v>83</v>
      </c>
      <c r="H3633" s="39">
        <f>MATCH(C3633,Currecny_M!$A$1:$P$1,0)</f>
        <v>11</v>
      </c>
      <c r="I3633" s="39">
        <f>VLOOKUP(N3633,Currecny_M!$A$1:$P$10,MATCH(Database!C3633,Currecny_M!$A$1:$P$1,0),FALSE)</f>
        <v>90.78</v>
      </c>
      <c r="J3633" s="82">
        <f t="shared" si="169"/>
        <v>4.6297799999999993</v>
      </c>
      <c r="K3633" s="39">
        <f>VLOOKUP('Cover page'!$B$6,Currecny_M!$A$1:$P$10,MATCH(Database!C3633,Currecny_M!$A$1:$P$1,0),FALSE)</f>
        <v>1</v>
      </c>
      <c r="L3633" s="82">
        <f t="shared" si="170"/>
        <v>4.6297799999999993</v>
      </c>
      <c r="M3633" s="82">
        <f>((E3633/$F$1)*VLOOKUP(N3633,Currecny_M!$A$1:$P$10,MATCH(Database!C3633,Currecny_M!$A$1:$P$1,0),FALSE))/VLOOKUP('Cover page'!$B$6,Currecny_M!$A$1:$P$10,MATCH(Database!C3633,Currecny_M!$A$1:$P$1,0),FALSE)</f>
        <v>4.6297799999999993</v>
      </c>
      <c r="N3633" s="6" t="str">
        <f>VLOOKUP(B3633,Master!$A$2:$C$11,3,FALSE)</f>
        <v>Euro</v>
      </c>
      <c r="O3633" s="6" t="str">
        <f>VLOOKUP(B3633,Master!$A$2:$C$11,2,FALSE)</f>
        <v>Europe</v>
      </c>
      <c r="Q3633" s="39" t="str">
        <f>VLOOKUP(D3633,GL_Master!$A$1:$D$80,2,FALSE)</f>
        <v>PL</v>
      </c>
      <c r="R3633" s="39" t="str">
        <f>VLOOKUP(D3633,GL_Master!$A$1:$D$80,3,FALSE)</f>
        <v>Travelling and conveyance</v>
      </c>
      <c r="S3633" s="39" t="str">
        <f>VLOOKUP(D3633,GL_Master!$A$1:$D$80,4,FALSE)</f>
        <v>Travelling , hotel lodging</v>
      </c>
    </row>
    <row r="3634" spans="1:19" x14ac:dyDescent="0.25">
      <c r="A3634" s="39" t="s">
        <v>262</v>
      </c>
      <c r="B3634" s="39" t="s">
        <v>239</v>
      </c>
      <c r="C3634" s="7">
        <v>44197</v>
      </c>
      <c r="D3634" s="39" t="s">
        <v>111</v>
      </c>
      <c r="E3634" s="39">
        <v>25</v>
      </c>
      <c r="F3634" s="82">
        <f t="shared" si="168"/>
        <v>2.5000000000000001E-2</v>
      </c>
      <c r="G3634" s="39">
        <f>VLOOKUP(N3634,Currecny_M!$A$1:$P$10,2,FALSE)</f>
        <v>83</v>
      </c>
      <c r="H3634" s="39">
        <f>MATCH(C3634,Currecny_M!$A$1:$P$1,0)</f>
        <v>11</v>
      </c>
      <c r="I3634" s="39">
        <f>VLOOKUP(N3634,Currecny_M!$A$1:$P$10,MATCH(Database!C3634,Currecny_M!$A$1:$P$1,0),FALSE)</f>
        <v>90.78</v>
      </c>
      <c r="J3634" s="82">
        <f t="shared" si="169"/>
        <v>2.2695000000000003</v>
      </c>
      <c r="K3634" s="39">
        <f>VLOOKUP('Cover page'!$B$6,Currecny_M!$A$1:$P$10,MATCH(Database!C3634,Currecny_M!$A$1:$P$1,0),FALSE)</f>
        <v>1</v>
      </c>
      <c r="L3634" s="82">
        <f t="shared" si="170"/>
        <v>2.2695000000000003</v>
      </c>
      <c r="M3634" s="82">
        <f>((E3634/$F$1)*VLOOKUP(N3634,Currecny_M!$A$1:$P$10,MATCH(Database!C3634,Currecny_M!$A$1:$P$1,0),FALSE))/VLOOKUP('Cover page'!$B$6,Currecny_M!$A$1:$P$10,MATCH(Database!C3634,Currecny_M!$A$1:$P$1,0),FALSE)</f>
        <v>2.2695000000000003</v>
      </c>
      <c r="N3634" s="6" t="str">
        <f>VLOOKUP(B3634,Master!$A$2:$C$11,3,FALSE)</f>
        <v>Euro</v>
      </c>
      <c r="O3634" s="6" t="str">
        <f>VLOOKUP(B3634,Master!$A$2:$C$11,2,FALSE)</f>
        <v>Europe</v>
      </c>
      <c r="Q3634" s="39" t="str">
        <f>VLOOKUP(D3634,GL_Master!$A$1:$D$80,2,FALSE)</f>
        <v>PL</v>
      </c>
      <c r="R3634" s="39" t="str">
        <f>VLOOKUP(D3634,GL_Master!$A$1:$D$80,3,FALSE)</f>
        <v>Legal &amp; Professional expenses</v>
      </c>
      <c r="S3634" s="39" t="str">
        <f>VLOOKUP(D3634,GL_Master!$A$1:$D$80,4,FALSE)</f>
        <v>Professional Fees - Others</v>
      </c>
    </row>
    <row r="3635" spans="1:19" x14ac:dyDescent="0.25">
      <c r="A3635" s="39" t="s">
        <v>262</v>
      </c>
      <c r="B3635" s="39" t="s">
        <v>239</v>
      </c>
      <c r="C3635" s="7">
        <v>44228</v>
      </c>
      <c r="D3635" s="39" t="s">
        <v>112</v>
      </c>
      <c r="E3635" s="39">
        <v>246</v>
      </c>
      <c r="F3635" s="82">
        <f t="shared" si="168"/>
        <v>0.246</v>
      </c>
      <c r="G3635" s="39">
        <f>VLOOKUP(N3635,Currecny_M!$A$1:$P$10,2,FALSE)</f>
        <v>83</v>
      </c>
      <c r="H3635" s="39">
        <f>MATCH(C3635,Currecny_M!$A$1:$P$1,0)</f>
        <v>12</v>
      </c>
      <c r="I3635" s="39">
        <f>VLOOKUP(N3635,Currecny_M!$A$1:$P$10,MATCH(Database!C3635,Currecny_M!$A$1:$P$1,0),FALSE)</f>
        <v>91.69</v>
      </c>
      <c r="J3635" s="82">
        <f t="shared" si="169"/>
        <v>22.55574</v>
      </c>
      <c r="K3635" s="39">
        <f>VLOOKUP('Cover page'!$B$6,Currecny_M!$A$1:$P$10,MATCH(Database!C3635,Currecny_M!$A$1:$P$1,0),FALSE)</f>
        <v>1</v>
      </c>
      <c r="L3635" s="82">
        <f t="shared" si="170"/>
        <v>22.55574</v>
      </c>
      <c r="M3635" s="82">
        <f>((E3635/$F$1)*VLOOKUP(N3635,Currecny_M!$A$1:$P$10,MATCH(Database!C3635,Currecny_M!$A$1:$P$1,0),FALSE))/VLOOKUP('Cover page'!$B$6,Currecny_M!$A$1:$P$10,MATCH(Database!C3635,Currecny_M!$A$1:$P$1,0),FALSE)</f>
        <v>22.55574</v>
      </c>
      <c r="N3635" s="6" t="str">
        <f>VLOOKUP(B3635,Master!$A$2:$C$11,3,FALSE)</f>
        <v>Euro</v>
      </c>
      <c r="O3635" s="6" t="str">
        <f>VLOOKUP(B3635,Master!$A$2:$C$11,2,FALSE)</f>
        <v>Europe</v>
      </c>
      <c r="Q3635" s="39" t="str">
        <f>VLOOKUP(D3635,GL_Master!$A$1:$D$80,2,FALSE)</f>
        <v>PL</v>
      </c>
      <c r="R3635" s="39" t="str">
        <f>VLOOKUP(D3635,GL_Master!$A$1:$D$80,3,FALSE)</f>
        <v>Finance Cost</v>
      </c>
      <c r="S3635" s="39" t="str">
        <f>VLOOKUP(D3635,GL_Master!$A$1:$D$80,4,FALSE)</f>
        <v>Interest expense</v>
      </c>
    </row>
    <row r="3636" spans="1:19" x14ac:dyDescent="0.25">
      <c r="A3636" s="39" t="s">
        <v>262</v>
      </c>
      <c r="B3636" s="39" t="s">
        <v>239</v>
      </c>
      <c r="C3636" s="7">
        <v>44228</v>
      </c>
      <c r="D3636" s="39" t="s">
        <v>25</v>
      </c>
      <c r="E3636" s="39">
        <v>2277</v>
      </c>
      <c r="F3636" s="82">
        <f t="shared" si="168"/>
        <v>2.2770000000000001</v>
      </c>
      <c r="G3636" s="39">
        <f>VLOOKUP(N3636,Currecny_M!$A$1:$P$10,2,FALSE)</f>
        <v>83</v>
      </c>
      <c r="H3636" s="39">
        <f>MATCH(C3636,Currecny_M!$A$1:$P$1,0)</f>
        <v>12</v>
      </c>
      <c r="I3636" s="39">
        <f>VLOOKUP(N3636,Currecny_M!$A$1:$P$10,MATCH(Database!C3636,Currecny_M!$A$1:$P$1,0),FALSE)</f>
        <v>91.69</v>
      </c>
      <c r="J3636" s="82">
        <f t="shared" si="169"/>
        <v>208.77813</v>
      </c>
      <c r="K3636" s="39">
        <f>VLOOKUP('Cover page'!$B$6,Currecny_M!$A$1:$P$10,MATCH(Database!C3636,Currecny_M!$A$1:$P$1,0),FALSE)</f>
        <v>1</v>
      </c>
      <c r="L3636" s="82">
        <f t="shared" si="170"/>
        <v>208.77813</v>
      </c>
      <c r="M3636" s="82">
        <f>((E3636/$F$1)*VLOOKUP(N3636,Currecny_M!$A$1:$P$10,MATCH(Database!C3636,Currecny_M!$A$1:$P$1,0),FALSE))/VLOOKUP('Cover page'!$B$6,Currecny_M!$A$1:$P$10,MATCH(Database!C3636,Currecny_M!$A$1:$P$1,0),FALSE)</f>
        <v>208.77813</v>
      </c>
      <c r="N3636" s="6" t="str">
        <f>VLOOKUP(B3636,Master!$A$2:$C$11,3,FALSE)</f>
        <v>Euro</v>
      </c>
      <c r="O3636" s="6" t="str">
        <f>VLOOKUP(B3636,Master!$A$2:$C$11,2,FALSE)</f>
        <v>Europe</v>
      </c>
      <c r="Q3636" s="39" t="str">
        <f>VLOOKUP(D3636,GL_Master!$A$1:$D$80,2,FALSE)</f>
        <v>PL</v>
      </c>
      <c r="R3636" s="39" t="str">
        <f>VLOOKUP(D3636,GL_Master!$A$1:$D$80,3,FALSE)</f>
        <v>Depreciation</v>
      </c>
      <c r="S3636" s="39" t="str">
        <f>VLOOKUP(D3636,GL_Master!$A$1:$D$80,4,FALSE)</f>
        <v>Depreciation</v>
      </c>
    </row>
    <row r="3637" spans="1:19" x14ac:dyDescent="0.25">
      <c r="A3637" s="39" t="s">
        <v>262</v>
      </c>
      <c r="B3637" s="39" t="s">
        <v>239</v>
      </c>
      <c r="C3637" s="7">
        <v>44228</v>
      </c>
      <c r="D3637" s="39" t="s">
        <v>51</v>
      </c>
      <c r="E3637" s="39">
        <v>-24096</v>
      </c>
      <c r="F3637" s="82">
        <f t="shared" si="168"/>
        <v>-24.096</v>
      </c>
      <c r="G3637" s="39">
        <f>VLOOKUP(N3637,Currecny_M!$A$1:$P$10,2,FALSE)</f>
        <v>83</v>
      </c>
      <c r="H3637" s="39">
        <f>MATCH(C3637,Currecny_M!$A$1:$P$1,0)</f>
        <v>12</v>
      </c>
      <c r="I3637" s="39">
        <f>VLOOKUP(N3637,Currecny_M!$A$1:$P$10,MATCH(Database!C3637,Currecny_M!$A$1:$P$1,0),FALSE)</f>
        <v>91.69</v>
      </c>
      <c r="J3637" s="82">
        <f t="shared" si="169"/>
        <v>-2209.3622399999999</v>
      </c>
      <c r="K3637" s="39">
        <f>VLOOKUP('Cover page'!$B$6,Currecny_M!$A$1:$P$10,MATCH(Database!C3637,Currecny_M!$A$1:$P$1,0),FALSE)</f>
        <v>1</v>
      </c>
      <c r="L3637" s="82">
        <f t="shared" si="170"/>
        <v>-2209.3622399999999</v>
      </c>
      <c r="M3637" s="82">
        <f>((E3637/$F$1)*VLOOKUP(N3637,Currecny_M!$A$1:$P$10,MATCH(Database!C3637,Currecny_M!$A$1:$P$1,0),FALSE))/VLOOKUP('Cover page'!$B$6,Currecny_M!$A$1:$P$10,MATCH(Database!C3637,Currecny_M!$A$1:$P$1,0),FALSE)</f>
        <v>-2209.3622399999999</v>
      </c>
      <c r="N3637" s="6" t="str">
        <f>VLOOKUP(B3637,Master!$A$2:$C$11,3,FALSE)</f>
        <v>Euro</v>
      </c>
      <c r="O3637" s="6" t="str">
        <f>VLOOKUP(B3637,Master!$A$2:$C$11,2,FALSE)</f>
        <v>Europe</v>
      </c>
      <c r="Q3637" s="39" t="str">
        <f>VLOOKUP(D3637,GL_Master!$A$1:$D$80,2,FALSE)</f>
        <v>BS</v>
      </c>
      <c r="R3637" s="39" t="str">
        <f>VLOOKUP(D3637,GL_Master!$A$1:$D$80,3,FALSE)</f>
        <v>Share Capital</v>
      </c>
      <c r="S3637" s="39" t="str">
        <f>VLOOKUP(D3637,GL_Master!$A$1:$D$80,4,FALSE)</f>
        <v>Equity shares</v>
      </c>
    </row>
    <row r="3638" spans="1:19" x14ac:dyDescent="0.25">
      <c r="A3638" s="39" t="s">
        <v>262</v>
      </c>
      <c r="B3638" s="39" t="s">
        <v>239</v>
      </c>
      <c r="C3638" s="7">
        <v>44228</v>
      </c>
      <c r="D3638" s="39" t="s">
        <v>52</v>
      </c>
      <c r="E3638" s="39">
        <v>-46169</v>
      </c>
      <c r="F3638" s="82">
        <f t="shared" si="168"/>
        <v>-46.168999999999997</v>
      </c>
      <c r="G3638" s="39">
        <f>VLOOKUP(N3638,Currecny_M!$A$1:$P$10,2,FALSE)</f>
        <v>83</v>
      </c>
      <c r="H3638" s="39">
        <f>MATCH(C3638,Currecny_M!$A$1:$P$1,0)</f>
        <v>12</v>
      </c>
      <c r="I3638" s="39">
        <f>VLOOKUP(N3638,Currecny_M!$A$1:$P$10,MATCH(Database!C3638,Currecny_M!$A$1:$P$1,0),FALSE)</f>
        <v>91.69</v>
      </c>
      <c r="J3638" s="82">
        <f t="shared" si="169"/>
        <v>-4233.2356099999997</v>
      </c>
      <c r="K3638" s="39">
        <f>VLOOKUP('Cover page'!$B$6,Currecny_M!$A$1:$P$10,MATCH(Database!C3638,Currecny_M!$A$1:$P$1,0),FALSE)</f>
        <v>1</v>
      </c>
      <c r="L3638" s="82">
        <f t="shared" si="170"/>
        <v>-4233.2356099999997</v>
      </c>
      <c r="M3638" s="82">
        <f>((E3638/$F$1)*VLOOKUP(N3638,Currecny_M!$A$1:$P$10,MATCH(Database!C3638,Currecny_M!$A$1:$P$1,0),FALSE))/VLOOKUP('Cover page'!$B$6,Currecny_M!$A$1:$P$10,MATCH(Database!C3638,Currecny_M!$A$1:$P$1,0),FALSE)</f>
        <v>-4233.2356099999997</v>
      </c>
      <c r="N3638" s="6" t="str">
        <f>VLOOKUP(B3638,Master!$A$2:$C$11,3,FALSE)</f>
        <v>Euro</v>
      </c>
      <c r="O3638" s="6" t="str">
        <f>VLOOKUP(B3638,Master!$A$2:$C$11,2,FALSE)</f>
        <v>Europe</v>
      </c>
      <c r="Q3638" s="39" t="str">
        <f>VLOOKUP(D3638,GL_Master!$A$1:$D$80,2,FALSE)</f>
        <v>BS</v>
      </c>
      <c r="R3638" s="39" t="str">
        <f>VLOOKUP(D3638,GL_Master!$A$1:$D$80,3,FALSE)</f>
        <v>Reserve and Surplus</v>
      </c>
      <c r="S3638" s="39" t="str">
        <f>VLOOKUP(D3638,GL_Master!$A$1:$D$80,4,FALSE)</f>
        <v>Reserves at the commencement of the year</v>
      </c>
    </row>
    <row r="3639" spans="1:19" x14ac:dyDescent="0.25">
      <c r="A3639" s="39" t="s">
        <v>262</v>
      </c>
      <c r="B3639" s="39" t="s">
        <v>239</v>
      </c>
      <c r="C3639" s="7">
        <v>44228</v>
      </c>
      <c r="D3639" s="39" t="s">
        <v>53</v>
      </c>
      <c r="E3639" s="39">
        <v>-18409</v>
      </c>
      <c r="F3639" s="82">
        <f t="shared" si="168"/>
        <v>-18.408999999999999</v>
      </c>
      <c r="G3639" s="39">
        <f>VLOOKUP(N3639,Currecny_M!$A$1:$P$10,2,FALSE)</f>
        <v>83</v>
      </c>
      <c r="H3639" s="39">
        <f>MATCH(C3639,Currecny_M!$A$1:$P$1,0)</f>
        <v>12</v>
      </c>
      <c r="I3639" s="39">
        <f>VLOOKUP(N3639,Currecny_M!$A$1:$P$10,MATCH(Database!C3639,Currecny_M!$A$1:$P$1,0),FALSE)</f>
        <v>91.69</v>
      </c>
      <c r="J3639" s="82">
        <f t="shared" si="169"/>
        <v>-1687.9212099999997</v>
      </c>
      <c r="K3639" s="39">
        <f>VLOOKUP('Cover page'!$B$6,Currecny_M!$A$1:$P$10,MATCH(Database!C3639,Currecny_M!$A$1:$P$1,0),FALSE)</f>
        <v>1</v>
      </c>
      <c r="L3639" s="82">
        <f t="shared" si="170"/>
        <v>-1687.9212099999997</v>
      </c>
      <c r="M3639" s="82">
        <f>((E3639/$F$1)*VLOOKUP(N3639,Currecny_M!$A$1:$P$10,MATCH(Database!C3639,Currecny_M!$A$1:$P$1,0),FALSE))/VLOOKUP('Cover page'!$B$6,Currecny_M!$A$1:$P$10,MATCH(Database!C3639,Currecny_M!$A$1:$P$1,0),FALSE)</f>
        <v>-1687.9212099999997</v>
      </c>
      <c r="N3639" s="6" t="str">
        <f>VLOOKUP(B3639,Master!$A$2:$C$11,3,FALSE)</f>
        <v>Euro</v>
      </c>
      <c r="O3639" s="6" t="str">
        <f>VLOOKUP(B3639,Master!$A$2:$C$11,2,FALSE)</f>
        <v>Europe</v>
      </c>
      <c r="Q3639" s="39" t="str">
        <f>VLOOKUP(D3639,GL_Master!$A$1:$D$80,2,FALSE)</f>
        <v>BS</v>
      </c>
      <c r="R3639" s="39" t="str">
        <f>VLOOKUP(D3639,GL_Master!$A$1:$D$80,3,FALSE)</f>
        <v>Loan Fund</v>
      </c>
      <c r="S3639" s="39" t="str">
        <f>VLOOKUP(D3639,GL_Master!$A$1:$D$80,4,FALSE)</f>
        <v>Term Loan</v>
      </c>
    </row>
    <row r="3640" spans="1:19" x14ac:dyDescent="0.25">
      <c r="A3640" s="39" t="s">
        <v>262</v>
      </c>
      <c r="B3640" s="39" t="s">
        <v>239</v>
      </c>
      <c r="C3640" s="7">
        <v>44228</v>
      </c>
      <c r="D3640" s="39" t="s">
        <v>54</v>
      </c>
      <c r="E3640" s="39">
        <v>49</v>
      </c>
      <c r="F3640" s="82">
        <f t="shared" si="168"/>
        <v>4.9000000000000002E-2</v>
      </c>
      <c r="G3640" s="39">
        <f>VLOOKUP(N3640,Currecny_M!$A$1:$P$10,2,FALSE)</f>
        <v>83</v>
      </c>
      <c r="H3640" s="39">
        <f>MATCH(C3640,Currecny_M!$A$1:$P$1,0)</f>
        <v>12</v>
      </c>
      <c r="I3640" s="39">
        <f>VLOOKUP(N3640,Currecny_M!$A$1:$P$10,MATCH(Database!C3640,Currecny_M!$A$1:$P$1,0),FALSE)</f>
        <v>91.69</v>
      </c>
      <c r="J3640" s="82">
        <f t="shared" si="169"/>
        <v>4.4928100000000004</v>
      </c>
      <c r="K3640" s="39">
        <f>VLOOKUP('Cover page'!$B$6,Currecny_M!$A$1:$P$10,MATCH(Database!C3640,Currecny_M!$A$1:$P$1,0),FALSE)</f>
        <v>1</v>
      </c>
      <c r="L3640" s="82">
        <f t="shared" si="170"/>
        <v>4.4928100000000004</v>
      </c>
      <c r="M3640" s="82">
        <f>((E3640/$F$1)*VLOOKUP(N3640,Currecny_M!$A$1:$P$10,MATCH(Database!C3640,Currecny_M!$A$1:$P$1,0),FALSE))/VLOOKUP('Cover page'!$B$6,Currecny_M!$A$1:$P$10,MATCH(Database!C3640,Currecny_M!$A$1:$P$1,0),FALSE)</f>
        <v>4.4928100000000004</v>
      </c>
      <c r="N3640" s="6" t="str">
        <f>VLOOKUP(B3640,Master!$A$2:$C$11,3,FALSE)</f>
        <v>Euro</v>
      </c>
      <c r="O3640" s="6" t="str">
        <f>VLOOKUP(B3640,Master!$A$2:$C$11,2,FALSE)</f>
        <v>Europe</v>
      </c>
      <c r="Q3640" s="39" t="str">
        <f>VLOOKUP(D3640,GL_Master!$A$1:$D$80,2,FALSE)</f>
        <v>BS</v>
      </c>
      <c r="R3640" s="39" t="str">
        <f>VLOOKUP(D3640,GL_Master!$A$1:$D$80,3,FALSE)</f>
        <v>Trade Payables</v>
      </c>
      <c r="S3640" s="39" t="str">
        <f>VLOOKUP(D3640,GL_Master!$A$1:$D$80,4,FALSE)</f>
        <v>Trade payable</v>
      </c>
    </row>
    <row r="3641" spans="1:19" x14ac:dyDescent="0.25">
      <c r="A3641" s="39" t="s">
        <v>262</v>
      </c>
      <c r="B3641" s="39" t="s">
        <v>239</v>
      </c>
      <c r="C3641" s="7">
        <v>44228</v>
      </c>
      <c r="D3641" s="39" t="s">
        <v>34</v>
      </c>
      <c r="E3641" s="39">
        <v>-1340</v>
      </c>
      <c r="F3641" s="82">
        <f t="shared" si="168"/>
        <v>-1.34</v>
      </c>
      <c r="G3641" s="39">
        <f>VLOOKUP(N3641,Currecny_M!$A$1:$P$10,2,FALSE)</f>
        <v>83</v>
      </c>
      <c r="H3641" s="39">
        <f>MATCH(C3641,Currecny_M!$A$1:$P$1,0)</f>
        <v>12</v>
      </c>
      <c r="I3641" s="39">
        <f>VLOOKUP(N3641,Currecny_M!$A$1:$P$10,MATCH(Database!C3641,Currecny_M!$A$1:$P$1,0),FALSE)</f>
        <v>91.69</v>
      </c>
      <c r="J3641" s="82">
        <f t="shared" si="169"/>
        <v>-122.86460000000001</v>
      </c>
      <c r="K3641" s="39">
        <f>VLOOKUP('Cover page'!$B$6,Currecny_M!$A$1:$P$10,MATCH(Database!C3641,Currecny_M!$A$1:$P$1,0),FALSE)</f>
        <v>1</v>
      </c>
      <c r="L3641" s="82">
        <f t="shared" si="170"/>
        <v>-122.86460000000001</v>
      </c>
      <c r="M3641" s="82">
        <f>((E3641/$F$1)*VLOOKUP(N3641,Currecny_M!$A$1:$P$10,MATCH(Database!C3641,Currecny_M!$A$1:$P$1,0),FALSE))/VLOOKUP('Cover page'!$B$6,Currecny_M!$A$1:$P$10,MATCH(Database!C3641,Currecny_M!$A$1:$P$1,0),FALSE)</f>
        <v>-122.86460000000001</v>
      </c>
      <c r="N3641" s="6" t="str">
        <f>VLOOKUP(B3641,Master!$A$2:$C$11,3,FALSE)</f>
        <v>Euro</v>
      </c>
      <c r="O3641" s="6" t="str">
        <f>VLOOKUP(B3641,Master!$A$2:$C$11,2,FALSE)</f>
        <v>Europe</v>
      </c>
      <c r="Q3641" s="39" t="str">
        <f>VLOOKUP(D3641,GL_Master!$A$1:$D$80,2,FALSE)</f>
        <v>BS</v>
      </c>
      <c r="R3641" s="39" t="str">
        <f>VLOOKUP(D3641,GL_Master!$A$1:$D$80,3,FALSE)</f>
        <v>Provisions</v>
      </c>
      <c r="S3641" s="39" t="str">
        <f>VLOOKUP(D3641,GL_Master!$A$1:$D$80,4,FALSE)</f>
        <v>Expenses payables</v>
      </c>
    </row>
    <row r="3642" spans="1:19" x14ac:dyDescent="0.25">
      <c r="A3642" s="39" t="s">
        <v>262</v>
      </c>
      <c r="B3642" s="39" t="s">
        <v>239</v>
      </c>
      <c r="C3642" s="7">
        <v>44228</v>
      </c>
      <c r="D3642" s="39" t="s">
        <v>18</v>
      </c>
      <c r="E3642" s="39">
        <v>-814</v>
      </c>
      <c r="F3642" s="82">
        <f t="shared" si="168"/>
        <v>-0.81399999999999995</v>
      </c>
      <c r="G3642" s="39">
        <f>VLOOKUP(N3642,Currecny_M!$A$1:$P$10,2,FALSE)</f>
        <v>83</v>
      </c>
      <c r="H3642" s="39">
        <f>MATCH(C3642,Currecny_M!$A$1:$P$1,0)</f>
        <v>12</v>
      </c>
      <c r="I3642" s="39">
        <f>VLOOKUP(N3642,Currecny_M!$A$1:$P$10,MATCH(Database!C3642,Currecny_M!$A$1:$P$1,0),FALSE)</f>
        <v>91.69</v>
      </c>
      <c r="J3642" s="82">
        <f t="shared" si="169"/>
        <v>-74.635659999999987</v>
      </c>
      <c r="K3642" s="39">
        <f>VLOOKUP('Cover page'!$B$6,Currecny_M!$A$1:$P$10,MATCH(Database!C3642,Currecny_M!$A$1:$P$1,0),FALSE)</f>
        <v>1</v>
      </c>
      <c r="L3642" s="82">
        <f t="shared" si="170"/>
        <v>-74.635659999999987</v>
      </c>
      <c r="M3642" s="82">
        <f>((E3642/$F$1)*VLOOKUP(N3642,Currecny_M!$A$1:$P$10,MATCH(Database!C3642,Currecny_M!$A$1:$P$1,0),FALSE))/VLOOKUP('Cover page'!$B$6,Currecny_M!$A$1:$P$10,MATCH(Database!C3642,Currecny_M!$A$1:$P$1,0),FALSE)</f>
        <v>-74.635659999999987</v>
      </c>
      <c r="N3642" s="6" t="str">
        <f>VLOOKUP(B3642,Master!$A$2:$C$11,3,FALSE)</f>
        <v>Euro</v>
      </c>
      <c r="O3642" s="6" t="str">
        <f>VLOOKUP(B3642,Master!$A$2:$C$11,2,FALSE)</f>
        <v>Europe</v>
      </c>
      <c r="Q3642" s="39" t="str">
        <f>VLOOKUP(D3642,GL_Master!$A$1:$D$80,2,FALSE)</f>
        <v>BS</v>
      </c>
      <c r="R3642" s="39" t="str">
        <f>VLOOKUP(D3642,GL_Master!$A$1:$D$80,3,FALSE)</f>
        <v>Other current liabilities</v>
      </c>
      <c r="S3642" s="39" t="str">
        <f>VLOOKUP(D3642,GL_Master!$A$1:$D$80,4,FALSE)</f>
        <v>Employee related liabilities</v>
      </c>
    </row>
    <row r="3643" spans="1:19" x14ac:dyDescent="0.25">
      <c r="A3643" s="39" t="s">
        <v>262</v>
      </c>
      <c r="B3643" s="39" t="s">
        <v>239</v>
      </c>
      <c r="C3643" s="7">
        <v>44228</v>
      </c>
      <c r="D3643" s="39" t="s">
        <v>55</v>
      </c>
      <c r="E3643" s="39">
        <v>-97</v>
      </c>
      <c r="F3643" s="82">
        <f t="shared" si="168"/>
        <v>-9.7000000000000003E-2</v>
      </c>
      <c r="G3643" s="39">
        <f>VLOOKUP(N3643,Currecny_M!$A$1:$P$10,2,FALSE)</f>
        <v>83</v>
      </c>
      <c r="H3643" s="39">
        <f>MATCH(C3643,Currecny_M!$A$1:$P$1,0)</f>
        <v>12</v>
      </c>
      <c r="I3643" s="39">
        <f>VLOOKUP(N3643,Currecny_M!$A$1:$P$10,MATCH(Database!C3643,Currecny_M!$A$1:$P$1,0),FALSE)</f>
        <v>91.69</v>
      </c>
      <c r="J3643" s="82">
        <f t="shared" si="169"/>
        <v>-8.8939299999999992</v>
      </c>
      <c r="K3643" s="39">
        <f>VLOOKUP('Cover page'!$B$6,Currecny_M!$A$1:$P$10,MATCH(Database!C3643,Currecny_M!$A$1:$P$1,0),FALSE)</f>
        <v>1</v>
      </c>
      <c r="L3643" s="82">
        <f t="shared" si="170"/>
        <v>-8.8939299999999992</v>
      </c>
      <c r="M3643" s="82">
        <f>((E3643/$F$1)*VLOOKUP(N3643,Currecny_M!$A$1:$P$10,MATCH(Database!C3643,Currecny_M!$A$1:$P$1,0),FALSE))/VLOOKUP('Cover page'!$B$6,Currecny_M!$A$1:$P$10,MATCH(Database!C3643,Currecny_M!$A$1:$P$1,0),FALSE)</f>
        <v>-8.8939299999999992</v>
      </c>
      <c r="N3643" s="6" t="str">
        <f>VLOOKUP(B3643,Master!$A$2:$C$11,3,FALSE)</f>
        <v>Euro</v>
      </c>
      <c r="O3643" s="6" t="str">
        <f>VLOOKUP(B3643,Master!$A$2:$C$11,2,FALSE)</f>
        <v>Europe</v>
      </c>
      <c r="Q3643" s="39" t="str">
        <f>VLOOKUP(D3643,GL_Master!$A$1:$D$80,2,FALSE)</f>
        <v>BS</v>
      </c>
      <c r="R3643" s="39" t="str">
        <f>VLOOKUP(D3643,GL_Master!$A$1:$D$80,3,FALSE)</f>
        <v>Other current liabilities</v>
      </c>
      <c r="S3643" s="39" t="str">
        <f>VLOOKUP(D3643,GL_Master!$A$1:$D$80,4,FALSE)</f>
        <v>Security deposit received</v>
      </c>
    </row>
    <row r="3644" spans="1:19" x14ac:dyDescent="0.25">
      <c r="A3644" s="39" t="s">
        <v>262</v>
      </c>
      <c r="B3644" s="39" t="s">
        <v>239</v>
      </c>
      <c r="C3644" s="7">
        <v>44228</v>
      </c>
      <c r="D3644" s="39" t="s">
        <v>56</v>
      </c>
      <c r="E3644" s="39">
        <v>-26</v>
      </c>
      <c r="F3644" s="82">
        <f t="shared" si="168"/>
        <v>-2.5999999999999999E-2</v>
      </c>
      <c r="G3644" s="39">
        <f>VLOOKUP(N3644,Currecny_M!$A$1:$P$10,2,FALSE)</f>
        <v>83</v>
      </c>
      <c r="H3644" s="39">
        <f>MATCH(C3644,Currecny_M!$A$1:$P$1,0)</f>
        <v>12</v>
      </c>
      <c r="I3644" s="39">
        <f>VLOOKUP(N3644,Currecny_M!$A$1:$P$10,MATCH(Database!C3644,Currecny_M!$A$1:$P$1,0),FALSE)</f>
        <v>91.69</v>
      </c>
      <c r="J3644" s="82">
        <f t="shared" si="169"/>
        <v>-2.3839399999999999</v>
      </c>
      <c r="K3644" s="39">
        <f>VLOOKUP('Cover page'!$B$6,Currecny_M!$A$1:$P$10,MATCH(Database!C3644,Currecny_M!$A$1:$P$1,0),FALSE)</f>
        <v>1</v>
      </c>
      <c r="L3644" s="82">
        <f t="shared" si="170"/>
        <v>-2.3839399999999999</v>
      </c>
      <c r="M3644" s="82">
        <f>((E3644/$F$1)*VLOOKUP(N3644,Currecny_M!$A$1:$P$10,MATCH(Database!C3644,Currecny_M!$A$1:$P$1,0),FALSE))/VLOOKUP('Cover page'!$B$6,Currecny_M!$A$1:$P$10,MATCH(Database!C3644,Currecny_M!$A$1:$P$1,0),FALSE)</f>
        <v>-2.3839399999999999</v>
      </c>
      <c r="N3644" s="6" t="str">
        <f>VLOOKUP(B3644,Master!$A$2:$C$11,3,FALSE)</f>
        <v>Euro</v>
      </c>
      <c r="O3644" s="6" t="str">
        <f>VLOOKUP(B3644,Master!$A$2:$C$11,2,FALSE)</f>
        <v>Europe</v>
      </c>
      <c r="Q3644" s="39" t="str">
        <f>VLOOKUP(D3644,GL_Master!$A$1:$D$80,2,FALSE)</f>
        <v>BS</v>
      </c>
      <c r="R3644" s="39" t="str">
        <f>VLOOKUP(D3644,GL_Master!$A$1:$D$80,3,FALSE)</f>
        <v>Other Tax Payables</v>
      </c>
      <c r="S3644" s="39" t="str">
        <f>VLOOKUP(D3644,GL_Master!$A$1:$D$80,4,FALSE)</f>
        <v>Tax deducted at source payable</v>
      </c>
    </row>
    <row r="3645" spans="1:19" x14ac:dyDescent="0.25">
      <c r="A3645" s="39" t="s">
        <v>262</v>
      </c>
      <c r="B3645" s="39" t="s">
        <v>239</v>
      </c>
      <c r="C3645" s="7">
        <v>44228</v>
      </c>
      <c r="D3645" s="39" t="s">
        <v>57</v>
      </c>
      <c r="E3645" s="39">
        <v>-239</v>
      </c>
      <c r="F3645" s="82">
        <f t="shared" si="168"/>
        <v>-0.23899999999999999</v>
      </c>
      <c r="G3645" s="39">
        <f>VLOOKUP(N3645,Currecny_M!$A$1:$P$10,2,FALSE)</f>
        <v>83</v>
      </c>
      <c r="H3645" s="39">
        <f>MATCH(C3645,Currecny_M!$A$1:$P$1,0)</f>
        <v>12</v>
      </c>
      <c r="I3645" s="39">
        <f>VLOOKUP(N3645,Currecny_M!$A$1:$P$10,MATCH(Database!C3645,Currecny_M!$A$1:$P$1,0),FALSE)</f>
        <v>91.69</v>
      </c>
      <c r="J3645" s="82">
        <f t="shared" si="169"/>
        <v>-21.913909999999998</v>
      </c>
      <c r="K3645" s="39">
        <f>VLOOKUP('Cover page'!$B$6,Currecny_M!$A$1:$P$10,MATCH(Database!C3645,Currecny_M!$A$1:$P$1,0),FALSE)</f>
        <v>1</v>
      </c>
      <c r="L3645" s="82">
        <f t="shared" si="170"/>
        <v>-21.913909999999998</v>
      </c>
      <c r="M3645" s="82">
        <f>((E3645/$F$1)*VLOOKUP(N3645,Currecny_M!$A$1:$P$10,MATCH(Database!C3645,Currecny_M!$A$1:$P$1,0),FALSE))/VLOOKUP('Cover page'!$B$6,Currecny_M!$A$1:$P$10,MATCH(Database!C3645,Currecny_M!$A$1:$P$1,0),FALSE)</f>
        <v>-21.913909999999998</v>
      </c>
      <c r="N3645" s="6" t="str">
        <f>VLOOKUP(B3645,Master!$A$2:$C$11,3,FALSE)</f>
        <v>Euro</v>
      </c>
      <c r="O3645" s="6" t="str">
        <f>VLOOKUP(B3645,Master!$A$2:$C$11,2,FALSE)</f>
        <v>Europe</v>
      </c>
      <c r="Q3645" s="39" t="str">
        <f>VLOOKUP(D3645,GL_Master!$A$1:$D$80,2,FALSE)</f>
        <v>BS</v>
      </c>
      <c r="R3645" s="39" t="str">
        <f>VLOOKUP(D3645,GL_Master!$A$1:$D$80,3,FALSE)</f>
        <v>Other Tax Payables</v>
      </c>
      <c r="S3645" s="39" t="str">
        <f>VLOOKUP(D3645,GL_Master!$A$1:$D$80,4,FALSE)</f>
        <v>Tax deducted at source payable</v>
      </c>
    </row>
    <row r="3646" spans="1:19" x14ac:dyDescent="0.25">
      <c r="A3646" s="39" t="s">
        <v>262</v>
      </c>
      <c r="B3646" s="39" t="s">
        <v>239</v>
      </c>
      <c r="C3646" s="7">
        <v>44228</v>
      </c>
      <c r="D3646" s="39" t="s">
        <v>58</v>
      </c>
      <c r="E3646" s="39">
        <v>-1671</v>
      </c>
      <c r="F3646" s="82">
        <f t="shared" si="168"/>
        <v>-1.671</v>
      </c>
      <c r="G3646" s="39">
        <f>VLOOKUP(N3646,Currecny_M!$A$1:$P$10,2,FALSE)</f>
        <v>83</v>
      </c>
      <c r="H3646" s="39">
        <f>MATCH(C3646,Currecny_M!$A$1:$P$1,0)</f>
        <v>12</v>
      </c>
      <c r="I3646" s="39">
        <f>VLOOKUP(N3646,Currecny_M!$A$1:$P$10,MATCH(Database!C3646,Currecny_M!$A$1:$P$1,0),FALSE)</f>
        <v>91.69</v>
      </c>
      <c r="J3646" s="82">
        <f t="shared" si="169"/>
        <v>-153.21399</v>
      </c>
      <c r="K3646" s="39">
        <f>VLOOKUP('Cover page'!$B$6,Currecny_M!$A$1:$P$10,MATCH(Database!C3646,Currecny_M!$A$1:$P$1,0),FALSE)</f>
        <v>1</v>
      </c>
      <c r="L3646" s="82">
        <f t="shared" si="170"/>
        <v>-153.21399</v>
      </c>
      <c r="M3646" s="82">
        <f>((E3646/$F$1)*VLOOKUP(N3646,Currecny_M!$A$1:$P$10,MATCH(Database!C3646,Currecny_M!$A$1:$P$1,0),FALSE))/VLOOKUP('Cover page'!$B$6,Currecny_M!$A$1:$P$10,MATCH(Database!C3646,Currecny_M!$A$1:$P$1,0),FALSE)</f>
        <v>-153.21399</v>
      </c>
      <c r="N3646" s="6" t="str">
        <f>VLOOKUP(B3646,Master!$A$2:$C$11,3,FALSE)</f>
        <v>Euro</v>
      </c>
      <c r="O3646" s="6" t="str">
        <f>VLOOKUP(B3646,Master!$A$2:$C$11,2,FALSE)</f>
        <v>Europe</v>
      </c>
      <c r="Q3646" s="39" t="str">
        <f>VLOOKUP(D3646,GL_Master!$A$1:$D$80,2,FALSE)</f>
        <v>BS</v>
      </c>
      <c r="R3646" s="39" t="str">
        <f>VLOOKUP(D3646,GL_Master!$A$1:$D$80,3,FALSE)</f>
        <v>Long-term provisions</v>
      </c>
      <c r="S3646" s="39" t="str">
        <f>VLOOKUP(D3646,GL_Master!$A$1:$D$80,4,FALSE)</f>
        <v>Provision for gratuity</v>
      </c>
    </row>
    <row r="3647" spans="1:19" x14ac:dyDescent="0.25">
      <c r="A3647" s="39" t="s">
        <v>262</v>
      </c>
      <c r="B3647" s="39" t="s">
        <v>239</v>
      </c>
      <c r="C3647" s="7">
        <v>44228</v>
      </c>
      <c r="D3647" s="39" t="s">
        <v>59</v>
      </c>
      <c r="E3647" s="39">
        <v>-713</v>
      </c>
      <c r="F3647" s="82">
        <f t="shared" si="168"/>
        <v>-0.71299999999999997</v>
      </c>
      <c r="G3647" s="39">
        <f>VLOOKUP(N3647,Currecny_M!$A$1:$P$10,2,FALSE)</f>
        <v>83</v>
      </c>
      <c r="H3647" s="39">
        <f>MATCH(C3647,Currecny_M!$A$1:$P$1,0)</f>
        <v>12</v>
      </c>
      <c r="I3647" s="39">
        <f>VLOOKUP(N3647,Currecny_M!$A$1:$P$10,MATCH(Database!C3647,Currecny_M!$A$1:$P$1,0),FALSE)</f>
        <v>91.69</v>
      </c>
      <c r="J3647" s="82">
        <f t="shared" si="169"/>
        <v>-65.37496999999999</v>
      </c>
      <c r="K3647" s="39">
        <f>VLOOKUP('Cover page'!$B$6,Currecny_M!$A$1:$P$10,MATCH(Database!C3647,Currecny_M!$A$1:$P$1,0),FALSE)</f>
        <v>1</v>
      </c>
      <c r="L3647" s="82">
        <f t="shared" si="170"/>
        <v>-65.37496999999999</v>
      </c>
      <c r="M3647" s="82">
        <f>((E3647/$F$1)*VLOOKUP(N3647,Currecny_M!$A$1:$P$10,MATCH(Database!C3647,Currecny_M!$A$1:$P$1,0),FALSE))/VLOOKUP('Cover page'!$B$6,Currecny_M!$A$1:$P$10,MATCH(Database!C3647,Currecny_M!$A$1:$P$1,0),FALSE)</f>
        <v>-65.37496999999999</v>
      </c>
      <c r="N3647" s="6" t="str">
        <f>VLOOKUP(B3647,Master!$A$2:$C$11,3,FALSE)</f>
        <v>Euro</v>
      </c>
      <c r="O3647" s="6" t="str">
        <f>VLOOKUP(B3647,Master!$A$2:$C$11,2,FALSE)</f>
        <v>Europe</v>
      </c>
      <c r="Q3647" s="39" t="str">
        <f>VLOOKUP(D3647,GL_Master!$A$1:$D$80,2,FALSE)</f>
        <v>BS</v>
      </c>
      <c r="R3647" s="39" t="str">
        <f>VLOOKUP(D3647,GL_Master!$A$1:$D$80,3,FALSE)</f>
        <v>Long-term provisions</v>
      </c>
      <c r="S3647" s="39" t="str">
        <f>VLOOKUP(D3647,GL_Master!$A$1:$D$80,4,FALSE)</f>
        <v>Provision for leave encashment</v>
      </c>
    </row>
    <row r="3648" spans="1:19" x14ac:dyDescent="0.25">
      <c r="A3648" s="39" t="s">
        <v>262</v>
      </c>
      <c r="B3648" s="39" t="s">
        <v>239</v>
      </c>
      <c r="C3648" s="7">
        <v>44228</v>
      </c>
      <c r="D3648" s="39" t="s">
        <v>60</v>
      </c>
      <c r="E3648" s="39">
        <v>-204</v>
      </c>
      <c r="F3648" s="82">
        <f t="shared" si="168"/>
        <v>-0.20399999999999999</v>
      </c>
      <c r="G3648" s="39">
        <f>VLOOKUP(N3648,Currecny_M!$A$1:$P$10,2,FALSE)</f>
        <v>83</v>
      </c>
      <c r="H3648" s="39">
        <f>MATCH(C3648,Currecny_M!$A$1:$P$1,0)</f>
        <v>12</v>
      </c>
      <c r="I3648" s="39">
        <f>VLOOKUP(N3648,Currecny_M!$A$1:$P$10,MATCH(Database!C3648,Currecny_M!$A$1:$P$1,0),FALSE)</f>
        <v>91.69</v>
      </c>
      <c r="J3648" s="82">
        <f t="shared" si="169"/>
        <v>-18.704759999999997</v>
      </c>
      <c r="K3648" s="39">
        <f>VLOOKUP('Cover page'!$B$6,Currecny_M!$A$1:$P$10,MATCH(Database!C3648,Currecny_M!$A$1:$P$1,0),FALSE)</f>
        <v>1</v>
      </c>
      <c r="L3648" s="82">
        <f t="shared" si="170"/>
        <v>-18.704759999999997</v>
      </c>
      <c r="M3648" s="82">
        <f>((E3648/$F$1)*VLOOKUP(N3648,Currecny_M!$A$1:$P$10,MATCH(Database!C3648,Currecny_M!$A$1:$P$1,0),FALSE))/VLOOKUP('Cover page'!$B$6,Currecny_M!$A$1:$P$10,MATCH(Database!C3648,Currecny_M!$A$1:$P$1,0),FALSE)</f>
        <v>-18.704759999999997</v>
      </c>
      <c r="N3648" s="6" t="str">
        <f>VLOOKUP(B3648,Master!$A$2:$C$11,3,FALSE)</f>
        <v>Euro</v>
      </c>
      <c r="O3648" s="6" t="str">
        <f>VLOOKUP(B3648,Master!$A$2:$C$11,2,FALSE)</f>
        <v>Europe</v>
      </c>
      <c r="Q3648" s="39" t="str">
        <f>VLOOKUP(D3648,GL_Master!$A$1:$D$80,2,FALSE)</f>
        <v>BS</v>
      </c>
      <c r="R3648" s="39" t="str">
        <f>VLOOKUP(D3648,GL_Master!$A$1:$D$80,3,FALSE)</f>
        <v>Trade Payables</v>
      </c>
      <c r="S3648" s="39" t="str">
        <f>VLOOKUP(D3648,GL_Master!$A$1:$D$80,4,FALSE)</f>
        <v>Trade payable</v>
      </c>
    </row>
    <row r="3649" spans="1:19" x14ac:dyDescent="0.25">
      <c r="A3649" s="39" t="s">
        <v>262</v>
      </c>
      <c r="B3649" s="39" t="s">
        <v>239</v>
      </c>
      <c r="C3649" s="7">
        <v>44228</v>
      </c>
      <c r="D3649" s="39" t="s">
        <v>61</v>
      </c>
      <c r="E3649" s="39">
        <v>-2125</v>
      </c>
      <c r="F3649" s="82">
        <f t="shared" si="168"/>
        <v>-2.125</v>
      </c>
      <c r="G3649" s="39">
        <f>VLOOKUP(N3649,Currecny_M!$A$1:$P$10,2,FALSE)</f>
        <v>83</v>
      </c>
      <c r="H3649" s="39">
        <f>MATCH(C3649,Currecny_M!$A$1:$P$1,0)</f>
        <v>12</v>
      </c>
      <c r="I3649" s="39">
        <f>VLOOKUP(N3649,Currecny_M!$A$1:$P$10,MATCH(Database!C3649,Currecny_M!$A$1:$P$1,0),FALSE)</f>
        <v>91.69</v>
      </c>
      <c r="J3649" s="82">
        <f t="shared" si="169"/>
        <v>-194.84125</v>
      </c>
      <c r="K3649" s="39">
        <f>VLOOKUP('Cover page'!$B$6,Currecny_M!$A$1:$P$10,MATCH(Database!C3649,Currecny_M!$A$1:$P$1,0),FALSE)</f>
        <v>1</v>
      </c>
      <c r="L3649" s="82">
        <f t="shared" si="170"/>
        <v>-194.84125</v>
      </c>
      <c r="M3649" s="82">
        <f>((E3649/$F$1)*VLOOKUP(N3649,Currecny_M!$A$1:$P$10,MATCH(Database!C3649,Currecny_M!$A$1:$P$1,0),FALSE))/VLOOKUP('Cover page'!$B$6,Currecny_M!$A$1:$P$10,MATCH(Database!C3649,Currecny_M!$A$1:$P$1,0),FALSE)</f>
        <v>-194.84125</v>
      </c>
      <c r="N3649" s="6" t="str">
        <f>VLOOKUP(B3649,Master!$A$2:$C$11,3,FALSE)</f>
        <v>Euro</v>
      </c>
      <c r="O3649" s="6" t="str">
        <f>VLOOKUP(B3649,Master!$A$2:$C$11,2,FALSE)</f>
        <v>Europe</v>
      </c>
      <c r="Q3649" s="39" t="str">
        <f>VLOOKUP(D3649,GL_Master!$A$1:$D$80,2,FALSE)</f>
        <v>BS</v>
      </c>
      <c r="R3649" s="39" t="str">
        <f>VLOOKUP(D3649,GL_Master!$A$1:$D$80,3,FALSE)</f>
        <v>Provisions</v>
      </c>
      <c r="S3649" s="39" t="str">
        <f>VLOOKUP(D3649,GL_Master!$A$1:$D$80,4,FALSE)</f>
        <v>Provision for doubtful assets</v>
      </c>
    </row>
    <row r="3650" spans="1:19" x14ac:dyDescent="0.25">
      <c r="A3650" s="39" t="s">
        <v>262</v>
      </c>
      <c r="B3650" s="39" t="s">
        <v>239</v>
      </c>
      <c r="C3650" s="7">
        <v>44228</v>
      </c>
      <c r="D3650" s="39" t="s">
        <v>62</v>
      </c>
      <c r="E3650" s="39">
        <v>-77</v>
      </c>
      <c r="F3650" s="82">
        <f t="shared" si="168"/>
        <v>-7.6999999999999999E-2</v>
      </c>
      <c r="G3650" s="39">
        <f>VLOOKUP(N3650,Currecny_M!$A$1:$P$10,2,FALSE)</f>
        <v>83</v>
      </c>
      <c r="H3650" s="39">
        <f>MATCH(C3650,Currecny_M!$A$1:$P$1,0)</f>
        <v>12</v>
      </c>
      <c r="I3650" s="39">
        <f>VLOOKUP(N3650,Currecny_M!$A$1:$P$10,MATCH(Database!C3650,Currecny_M!$A$1:$P$1,0),FALSE)</f>
        <v>91.69</v>
      </c>
      <c r="J3650" s="82">
        <f t="shared" si="169"/>
        <v>-7.06013</v>
      </c>
      <c r="K3650" s="39">
        <f>VLOOKUP('Cover page'!$B$6,Currecny_M!$A$1:$P$10,MATCH(Database!C3650,Currecny_M!$A$1:$P$1,0),FALSE)</f>
        <v>1</v>
      </c>
      <c r="L3650" s="82">
        <f t="shared" si="170"/>
        <v>-7.06013</v>
      </c>
      <c r="M3650" s="82">
        <f>((E3650/$F$1)*VLOOKUP(N3650,Currecny_M!$A$1:$P$10,MATCH(Database!C3650,Currecny_M!$A$1:$P$1,0),FALSE))/VLOOKUP('Cover page'!$B$6,Currecny_M!$A$1:$P$10,MATCH(Database!C3650,Currecny_M!$A$1:$P$1,0),FALSE)</f>
        <v>-7.06013</v>
      </c>
      <c r="N3650" s="6" t="str">
        <f>VLOOKUP(B3650,Master!$A$2:$C$11,3,FALSE)</f>
        <v>Euro</v>
      </c>
      <c r="O3650" s="6" t="str">
        <f>VLOOKUP(B3650,Master!$A$2:$C$11,2,FALSE)</f>
        <v>Europe</v>
      </c>
      <c r="Q3650" s="39" t="str">
        <f>VLOOKUP(D3650,GL_Master!$A$1:$D$80,2,FALSE)</f>
        <v>BS</v>
      </c>
      <c r="R3650" s="39" t="str">
        <f>VLOOKUP(D3650,GL_Master!$A$1:$D$80,3,FALSE)</f>
        <v>Provisions</v>
      </c>
      <c r="S3650" s="39" t="str">
        <f>VLOOKUP(D3650,GL_Master!$A$1:$D$80,4,FALSE)</f>
        <v>Provision for Insurance</v>
      </c>
    </row>
    <row r="3651" spans="1:19" x14ac:dyDescent="0.25">
      <c r="A3651" s="39" t="s">
        <v>262</v>
      </c>
      <c r="B3651" s="39" t="s">
        <v>239</v>
      </c>
      <c r="C3651" s="7">
        <v>44228</v>
      </c>
      <c r="D3651" s="39" t="s">
        <v>63</v>
      </c>
      <c r="E3651" s="39">
        <v>175</v>
      </c>
      <c r="F3651" s="82">
        <f t="shared" si="168"/>
        <v>0.17499999999999999</v>
      </c>
      <c r="G3651" s="39">
        <f>VLOOKUP(N3651,Currecny_M!$A$1:$P$10,2,FALSE)</f>
        <v>83</v>
      </c>
      <c r="H3651" s="39">
        <f>MATCH(C3651,Currecny_M!$A$1:$P$1,0)</f>
        <v>12</v>
      </c>
      <c r="I3651" s="39">
        <f>VLOOKUP(N3651,Currecny_M!$A$1:$P$10,MATCH(Database!C3651,Currecny_M!$A$1:$P$1,0),FALSE)</f>
        <v>91.69</v>
      </c>
      <c r="J3651" s="82">
        <f t="shared" si="169"/>
        <v>16.045749999999998</v>
      </c>
      <c r="K3651" s="39">
        <f>VLOOKUP('Cover page'!$B$6,Currecny_M!$A$1:$P$10,MATCH(Database!C3651,Currecny_M!$A$1:$P$1,0),FALSE)</f>
        <v>1</v>
      </c>
      <c r="L3651" s="82">
        <f t="shared" si="170"/>
        <v>16.045749999999998</v>
      </c>
      <c r="M3651" s="82">
        <f>((E3651/$F$1)*VLOOKUP(N3651,Currecny_M!$A$1:$P$10,MATCH(Database!C3651,Currecny_M!$A$1:$P$1,0),FALSE))/VLOOKUP('Cover page'!$B$6,Currecny_M!$A$1:$P$10,MATCH(Database!C3651,Currecny_M!$A$1:$P$1,0),FALSE)</f>
        <v>16.045749999999998</v>
      </c>
      <c r="N3651" s="6" t="str">
        <f>VLOOKUP(B3651,Master!$A$2:$C$11,3,FALSE)</f>
        <v>Euro</v>
      </c>
      <c r="O3651" s="6" t="str">
        <f>VLOOKUP(B3651,Master!$A$2:$C$11,2,FALSE)</f>
        <v>Europe</v>
      </c>
      <c r="Q3651" s="39" t="str">
        <f>VLOOKUP(D3651,GL_Master!$A$1:$D$80,2,FALSE)</f>
        <v>BS</v>
      </c>
      <c r="R3651" s="39" t="str">
        <f>VLOOKUP(D3651,GL_Master!$A$1:$D$80,3,FALSE)</f>
        <v>Gross Block</v>
      </c>
      <c r="S3651" s="39" t="str">
        <f>VLOOKUP(D3651,GL_Master!$A$1:$D$80,4,FALSE)</f>
        <v>Tangible Fixed assets</v>
      </c>
    </row>
    <row r="3652" spans="1:19" x14ac:dyDescent="0.25">
      <c r="A3652" s="39" t="s">
        <v>262</v>
      </c>
      <c r="B3652" s="39" t="s">
        <v>239</v>
      </c>
      <c r="C3652" s="7">
        <v>44228</v>
      </c>
      <c r="D3652" s="39" t="s">
        <v>64</v>
      </c>
      <c r="E3652" s="39">
        <v>10629</v>
      </c>
      <c r="F3652" s="82">
        <f t="shared" ref="F3652:F3715" si="171">E3652/$F$1</f>
        <v>10.629</v>
      </c>
      <c r="G3652" s="39">
        <f>VLOOKUP(N3652,Currecny_M!$A$1:$P$10,2,FALSE)</f>
        <v>83</v>
      </c>
      <c r="H3652" s="39">
        <f>MATCH(C3652,Currecny_M!$A$1:$P$1,0)</f>
        <v>12</v>
      </c>
      <c r="I3652" s="39">
        <f>VLOOKUP(N3652,Currecny_M!$A$1:$P$10,MATCH(Database!C3652,Currecny_M!$A$1:$P$1,0),FALSE)</f>
        <v>91.69</v>
      </c>
      <c r="J3652" s="82">
        <f t="shared" ref="J3652:J3715" si="172">F3652*I3652</f>
        <v>974.57300999999995</v>
      </c>
      <c r="K3652" s="39">
        <f>VLOOKUP('Cover page'!$B$6,Currecny_M!$A$1:$P$10,MATCH(Database!C3652,Currecny_M!$A$1:$P$1,0),FALSE)</f>
        <v>1</v>
      </c>
      <c r="L3652" s="82">
        <f t="shared" ref="L3652:L3715" si="173">J3652/K3652</f>
        <v>974.57300999999995</v>
      </c>
      <c r="M3652" s="82">
        <f>((E3652/$F$1)*VLOOKUP(N3652,Currecny_M!$A$1:$P$10,MATCH(Database!C3652,Currecny_M!$A$1:$P$1,0),FALSE))/VLOOKUP('Cover page'!$B$6,Currecny_M!$A$1:$P$10,MATCH(Database!C3652,Currecny_M!$A$1:$P$1,0),FALSE)</f>
        <v>974.57300999999995</v>
      </c>
      <c r="N3652" s="6" t="str">
        <f>VLOOKUP(B3652,Master!$A$2:$C$11,3,FALSE)</f>
        <v>Euro</v>
      </c>
      <c r="O3652" s="6" t="str">
        <f>VLOOKUP(B3652,Master!$A$2:$C$11,2,FALSE)</f>
        <v>Europe</v>
      </c>
      <c r="Q3652" s="39" t="str">
        <f>VLOOKUP(D3652,GL_Master!$A$1:$D$80,2,FALSE)</f>
        <v>BS</v>
      </c>
      <c r="R3652" s="39" t="str">
        <f>VLOOKUP(D3652,GL_Master!$A$1:$D$80,3,FALSE)</f>
        <v>Gross Block</v>
      </c>
      <c r="S3652" s="39" t="str">
        <f>VLOOKUP(D3652,GL_Master!$A$1:$D$80,4,FALSE)</f>
        <v>Tangible Fixed assets</v>
      </c>
    </row>
    <row r="3653" spans="1:19" x14ac:dyDescent="0.25">
      <c r="A3653" s="39" t="s">
        <v>262</v>
      </c>
      <c r="B3653" s="39" t="s">
        <v>239</v>
      </c>
      <c r="C3653" s="7">
        <v>44228</v>
      </c>
      <c r="D3653" s="39" t="s">
        <v>65</v>
      </c>
      <c r="E3653" s="39">
        <v>-6706</v>
      </c>
      <c r="F3653" s="82">
        <f t="shared" si="171"/>
        <v>-6.7060000000000004</v>
      </c>
      <c r="G3653" s="39">
        <f>VLOOKUP(N3653,Currecny_M!$A$1:$P$10,2,FALSE)</f>
        <v>83</v>
      </c>
      <c r="H3653" s="39">
        <f>MATCH(C3653,Currecny_M!$A$1:$P$1,0)</f>
        <v>12</v>
      </c>
      <c r="I3653" s="39">
        <f>VLOOKUP(N3653,Currecny_M!$A$1:$P$10,MATCH(Database!C3653,Currecny_M!$A$1:$P$1,0),FALSE)</f>
        <v>91.69</v>
      </c>
      <c r="J3653" s="82">
        <f t="shared" si="172"/>
        <v>-614.87314000000003</v>
      </c>
      <c r="K3653" s="39">
        <f>VLOOKUP('Cover page'!$B$6,Currecny_M!$A$1:$P$10,MATCH(Database!C3653,Currecny_M!$A$1:$P$1,0),FALSE)</f>
        <v>1</v>
      </c>
      <c r="L3653" s="82">
        <f t="shared" si="173"/>
        <v>-614.87314000000003</v>
      </c>
      <c r="M3653" s="82">
        <f>((E3653/$F$1)*VLOOKUP(N3653,Currecny_M!$A$1:$P$10,MATCH(Database!C3653,Currecny_M!$A$1:$P$1,0),FALSE))/VLOOKUP('Cover page'!$B$6,Currecny_M!$A$1:$P$10,MATCH(Database!C3653,Currecny_M!$A$1:$P$1,0),FALSE)</f>
        <v>-614.87314000000003</v>
      </c>
      <c r="N3653" s="6" t="str">
        <f>VLOOKUP(B3653,Master!$A$2:$C$11,3,FALSE)</f>
        <v>Euro</v>
      </c>
      <c r="O3653" s="6" t="str">
        <f>VLOOKUP(B3653,Master!$A$2:$C$11,2,FALSE)</f>
        <v>Europe</v>
      </c>
      <c r="Q3653" s="39" t="str">
        <f>VLOOKUP(D3653,GL_Master!$A$1:$D$80,2,FALSE)</f>
        <v>BS</v>
      </c>
      <c r="R3653" s="39" t="str">
        <f>VLOOKUP(D3653,GL_Master!$A$1:$D$80,3,FALSE)</f>
        <v>Accumulated Depreciation</v>
      </c>
      <c r="S3653" s="39" t="str">
        <f>VLOOKUP(D3653,GL_Master!$A$1:$D$80,4,FALSE)</f>
        <v>Accumulated Depreciation</v>
      </c>
    </row>
    <row r="3654" spans="1:19" x14ac:dyDescent="0.25">
      <c r="A3654" s="39" t="s">
        <v>262</v>
      </c>
      <c r="B3654" s="39" t="s">
        <v>239</v>
      </c>
      <c r="C3654" s="7">
        <v>44228</v>
      </c>
      <c r="D3654" s="39" t="s">
        <v>66</v>
      </c>
      <c r="E3654" s="39">
        <v>5257</v>
      </c>
      <c r="F3654" s="82">
        <f t="shared" si="171"/>
        <v>5.2569999999999997</v>
      </c>
      <c r="G3654" s="39">
        <f>VLOOKUP(N3654,Currecny_M!$A$1:$P$10,2,FALSE)</f>
        <v>83</v>
      </c>
      <c r="H3654" s="39">
        <f>MATCH(C3654,Currecny_M!$A$1:$P$1,0)</f>
        <v>12</v>
      </c>
      <c r="I3654" s="39">
        <f>VLOOKUP(N3654,Currecny_M!$A$1:$P$10,MATCH(Database!C3654,Currecny_M!$A$1:$P$1,0),FALSE)</f>
        <v>91.69</v>
      </c>
      <c r="J3654" s="82">
        <f t="shared" si="172"/>
        <v>482.01432999999997</v>
      </c>
      <c r="K3654" s="39">
        <f>VLOOKUP('Cover page'!$B$6,Currecny_M!$A$1:$P$10,MATCH(Database!C3654,Currecny_M!$A$1:$P$1,0),FALSE)</f>
        <v>1</v>
      </c>
      <c r="L3654" s="82">
        <f t="shared" si="173"/>
        <v>482.01432999999997</v>
      </c>
      <c r="M3654" s="82">
        <f>((E3654/$F$1)*VLOOKUP(N3654,Currecny_M!$A$1:$P$10,MATCH(Database!C3654,Currecny_M!$A$1:$P$1,0),FALSE))/VLOOKUP('Cover page'!$B$6,Currecny_M!$A$1:$P$10,MATCH(Database!C3654,Currecny_M!$A$1:$P$1,0),FALSE)</f>
        <v>482.01432999999997</v>
      </c>
      <c r="N3654" s="6" t="str">
        <f>VLOOKUP(B3654,Master!$A$2:$C$11,3,FALSE)</f>
        <v>Euro</v>
      </c>
      <c r="O3654" s="6" t="str">
        <f>VLOOKUP(B3654,Master!$A$2:$C$11,2,FALSE)</f>
        <v>Europe</v>
      </c>
      <c r="Q3654" s="39" t="str">
        <f>VLOOKUP(D3654,GL_Master!$A$1:$D$80,2,FALSE)</f>
        <v>BS</v>
      </c>
      <c r="R3654" s="39" t="str">
        <f>VLOOKUP(D3654,GL_Master!$A$1:$D$80,3,FALSE)</f>
        <v>Gross Block</v>
      </c>
      <c r="S3654" s="39" t="str">
        <f>VLOOKUP(D3654,GL_Master!$A$1:$D$80,4,FALSE)</f>
        <v>Tangible Fixed assets</v>
      </c>
    </row>
    <row r="3655" spans="1:19" x14ac:dyDescent="0.25">
      <c r="A3655" s="39" t="s">
        <v>262</v>
      </c>
      <c r="B3655" s="39" t="s">
        <v>239</v>
      </c>
      <c r="C3655" s="7">
        <v>44228</v>
      </c>
      <c r="D3655" s="39" t="s">
        <v>67</v>
      </c>
      <c r="E3655" s="39">
        <v>2018</v>
      </c>
      <c r="F3655" s="82">
        <f t="shared" si="171"/>
        <v>2.0179999999999998</v>
      </c>
      <c r="G3655" s="39">
        <f>VLOOKUP(N3655,Currecny_M!$A$1:$P$10,2,FALSE)</f>
        <v>83</v>
      </c>
      <c r="H3655" s="39">
        <f>MATCH(C3655,Currecny_M!$A$1:$P$1,0)</f>
        <v>12</v>
      </c>
      <c r="I3655" s="39">
        <f>VLOOKUP(N3655,Currecny_M!$A$1:$P$10,MATCH(Database!C3655,Currecny_M!$A$1:$P$1,0),FALSE)</f>
        <v>91.69</v>
      </c>
      <c r="J3655" s="82">
        <f t="shared" si="172"/>
        <v>185.03041999999996</v>
      </c>
      <c r="K3655" s="39">
        <f>VLOOKUP('Cover page'!$B$6,Currecny_M!$A$1:$P$10,MATCH(Database!C3655,Currecny_M!$A$1:$P$1,0),FALSE)</f>
        <v>1</v>
      </c>
      <c r="L3655" s="82">
        <f t="shared" si="173"/>
        <v>185.03041999999996</v>
      </c>
      <c r="M3655" s="82">
        <f>((E3655/$F$1)*VLOOKUP(N3655,Currecny_M!$A$1:$P$10,MATCH(Database!C3655,Currecny_M!$A$1:$P$1,0),FALSE))/VLOOKUP('Cover page'!$B$6,Currecny_M!$A$1:$P$10,MATCH(Database!C3655,Currecny_M!$A$1:$P$1,0),FALSE)</f>
        <v>185.03041999999996</v>
      </c>
      <c r="N3655" s="6" t="str">
        <f>VLOOKUP(B3655,Master!$A$2:$C$11,3,FALSE)</f>
        <v>Euro</v>
      </c>
      <c r="O3655" s="6" t="str">
        <f>VLOOKUP(B3655,Master!$A$2:$C$11,2,FALSE)</f>
        <v>Europe</v>
      </c>
      <c r="Q3655" s="39" t="str">
        <f>VLOOKUP(D3655,GL_Master!$A$1:$D$80,2,FALSE)</f>
        <v>BS</v>
      </c>
      <c r="R3655" s="39" t="str">
        <f>VLOOKUP(D3655,GL_Master!$A$1:$D$80,3,FALSE)</f>
        <v>Gross Block</v>
      </c>
      <c r="S3655" s="39" t="str">
        <f>VLOOKUP(D3655,GL_Master!$A$1:$D$80,4,FALSE)</f>
        <v>Tangible Fixed assets</v>
      </c>
    </row>
    <row r="3656" spans="1:19" x14ac:dyDescent="0.25">
      <c r="A3656" s="39" t="s">
        <v>262</v>
      </c>
      <c r="B3656" s="39" t="s">
        <v>239</v>
      </c>
      <c r="C3656" s="7">
        <v>44228</v>
      </c>
      <c r="D3656" s="39" t="s">
        <v>68</v>
      </c>
      <c r="E3656" s="39">
        <v>-1729</v>
      </c>
      <c r="F3656" s="82">
        <f t="shared" si="171"/>
        <v>-1.7290000000000001</v>
      </c>
      <c r="G3656" s="39">
        <f>VLOOKUP(N3656,Currecny_M!$A$1:$P$10,2,FALSE)</f>
        <v>83</v>
      </c>
      <c r="H3656" s="39">
        <f>MATCH(C3656,Currecny_M!$A$1:$P$1,0)</f>
        <v>12</v>
      </c>
      <c r="I3656" s="39">
        <f>VLOOKUP(N3656,Currecny_M!$A$1:$P$10,MATCH(Database!C3656,Currecny_M!$A$1:$P$1,0),FALSE)</f>
        <v>91.69</v>
      </c>
      <c r="J3656" s="82">
        <f t="shared" si="172"/>
        <v>-158.53201000000001</v>
      </c>
      <c r="K3656" s="39">
        <f>VLOOKUP('Cover page'!$B$6,Currecny_M!$A$1:$P$10,MATCH(Database!C3656,Currecny_M!$A$1:$P$1,0),FALSE)</f>
        <v>1</v>
      </c>
      <c r="L3656" s="82">
        <f t="shared" si="173"/>
        <v>-158.53201000000001</v>
      </c>
      <c r="M3656" s="82">
        <f>((E3656/$F$1)*VLOOKUP(N3656,Currecny_M!$A$1:$P$10,MATCH(Database!C3656,Currecny_M!$A$1:$P$1,0),FALSE))/VLOOKUP('Cover page'!$B$6,Currecny_M!$A$1:$P$10,MATCH(Database!C3656,Currecny_M!$A$1:$P$1,0),FALSE)</f>
        <v>-158.53201000000001</v>
      </c>
      <c r="N3656" s="6" t="str">
        <f>VLOOKUP(B3656,Master!$A$2:$C$11,3,FALSE)</f>
        <v>Euro</v>
      </c>
      <c r="O3656" s="6" t="str">
        <f>VLOOKUP(B3656,Master!$A$2:$C$11,2,FALSE)</f>
        <v>Europe</v>
      </c>
      <c r="Q3656" s="39" t="str">
        <f>VLOOKUP(D3656,GL_Master!$A$1:$D$80,2,FALSE)</f>
        <v>BS</v>
      </c>
      <c r="R3656" s="39" t="str">
        <f>VLOOKUP(D3656,GL_Master!$A$1:$D$80,3,FALSE)</f>
        <v>Accumulated Depreciation</v>
      </c>
      <c r="S3656" s="39" t="str">
        <f>VLOOKUP(D3656,GL_Master!$A$1:$D$80,4,FALSE)</f>
        <v>Accumulated Depreciation</v>
      </c>
    </row>
    <row r="3657" spans="1:19" x14ac:dyDescent="0.25">
      <c r="A3657" s="39" t="s">
        <v>262</v>
      </c>
      <c r="B3657" s="39" t="s">
        <v>239</v>
      </c>
      <c r="C3657" s="7">
        <v>44228</v>
      </c>
      <c r="D3657" s="39" t="s">
        <v>69</v>
      </c>
      <c r="E3657" s="39">
        <v>3367</v>
      </c>
      <c r="F3657" s="82">
        <f t="shared" si="171"/>
        <v>3.367</v>
      </c>
      <c r="G3657" s="39">
        <f>VLOOKUP(N3657,Currecny_M!$A$1:$P$10,2,FALSE)</f>
        <v>83</v>
      </c>
      <c r="H3657" s="39">
        <f>MATCH(C3657,Currecny_M!$A$1:$P$1,0)</f>
        <v>12</v>
      </c>
      <c r="I3657" s="39">
        <f>VLOOKUP(N3657,Currecny_M!$A$1:$P$10,MATCH(Database!C3657,Currecny_M!$A$1:$P$1,0),FALSE)</f>
        <v>91.69</v>
      </c>
      <c r="J3657" s="82">
        <f t="shared" si="172"/>
        <v>308.72023000000002</v>
      </c>
      <c r="K3657" s="39">
        <f>VLOOKUP('Cover page'!$B$6,Currecny_M!$A$1:$P$10,MATCH(Database!C3657,Currecny_M!$A$1:$P$1,0),FALSE)</f>
        <v>1</v>
      </c>
      <c r="L3657" s="82">
        <f t="shared" si="173"/>
        <v>308.72023000000002</v>
      </c>
      <c r="M3657" s="82">
        <f>((E3657/$F$1)*VLOOKUP(N3657,Currecny_M!$A$1:$P$10,MATCH(Database!C3657,Currecny_M!$A$1:$P$1,0),FALSE))/VLOOKUP('Cover page'!$B$6,Currecny_M!$A$1:$P$10,MATCH(Database!C3657,Currecny_M!$A$1:$P$1,0),FALSE)</f>
        <v>308.72023000000002</v>
      </c>
      <c r="N3657" s="6" t="str">
        <f>VLOOKUP(B3657,Master!$A$2:$C$11,3,FALSE)</f>
        <v>Euro</v>
      </c>
      <c r="O3657" s="6" t="str">
        <f>VLOOKUP(B3657,Master!$A$2:$C$11,2,FALSE)</f>
        <v>Europe</v>
      </c>
      <c r="Q3657" s="39" t="str">
        <f>VLOOKUP(D3657,GL_Master!$A$1:$D$80,2,FALSE)</f>
        <v>BS</v>
      </c>
      <c r="R3657" s="39" t="str">
        <f>VLOOKUP(D3657,GL_Master!$A$1:$D$80,3,FALSE)</f>
        <v>Gross Block</v>
      </c>
      <c r="S3657" s="39" t="str">
        <f>VLOOKUP(D3657,GL_Master!$A$1:$D$80,4,FALSE)</f>
        <v>Tangible Fixed assets</v>
      </c>
    </row>
    <row r="3658" spans="1:19" x14ac:dyDescent="0.25">
      <c r="A3658" s="39" t="s">
        <v>262</v>
      </c>
      <c r="B3658" s="39" t="s">
        <v>239</v>
      </c>
      <c r="C3658" s="7">
        <v>44228</v>
      </c>
      <c r="D3658" s="39" t="s">
        <v>70</v>
      </c>
      <c r="E3658" s="39">
        <v>-128</v>
      </c>
      <c r="F3658" s="82">
        <f t="shared" si="171"/>
        <v>-0.128</v>
      </c>
      <c r="G3658" s="39">
        <f>VLOOKUP(N3658,Currecny_M!$A$1:$P$10,2,FALSE)</f>
        <v>83</v>
      </c>
      <c r="H3658" s="39">
        <f>MATCH(C3658,Currecny_M!$A$1:$P$1,0)</f>
        <v>12</v>
      </c>
      <c r="I3658" s="39">
        <f>VLOOKUP(N3658,Currecny_M!$A$1:$P$10,MATCH(Database!C3658,Currecny_M!$A$1:$P$1,0),FALSE)</f>
        <v>91.69</v>
      </c>
      <c r="J3658" s="82">
        <f t="shared" si="172"/>
        <v>-11.736319999999999</v>
      </c>
      <c r="K3658" s="39">
        <f>VLOOKUP('Cover page'!$B$6,Currecny_M!$A$1:$P$10,MATCH(Database!C3658,Currecny_M!$A$1:$P$1,0),FALSE)</f>
        <v>1</v>
      </c>
      <c r="L3658" s="82">
        <f t="shared" si="173"/>
        <v>-11.736319999999999</v>
      </c>
      <c r="M3658" s="82">
        <f>((E3658/$F$1)*VLOOKUP(N3658,Currecny_M!$A$1:$P$10,MATCH(Database!C3658,Currecny_M!$A$1:$P$1,0),FALSE))/VLOOKUP('Cover page'!$B$6,Currecny_M!$A$1:$P$10,MATCH(Database!C3658,Currecny_M!$A$1:$P$1,0),FALSE)</f>
        <v>-11.736319999999999</v>
      </c>
      <c r="N3658" s="6" t="str">
        <f>VLOOKUP(B3658,Master!$A$2:$C$11,3,FALSE)</f>
        <v>Euro</v>
      </c>
      <c r="O3658" s="6" t="str">
        <f>VLOOKUP(B3658,Master!$A$2:$C$11,2,FALSE)</f>
        <v>Europe</v>
      </c>
      <c r="Q3658" s="39" t="str">
        <f>VLOOKUP(D3658,GL_Master!$A$1:$D$80,2,FALSE)</f>
        <v>BS</v>
      </c>
      <c r="R3658" s="39" t="str">
        <f>VLOOKUP(D3658,GL_Master!$A$1:$D$80,3,FALSE)</f>
        <v>Accumulated Depreciation</v>
      </c>
      <c r="S3658" s="39" t="str">
        <f>VLOOKUP(D3658,GL_Master!$A$1:$D$80,4,FALSE)</f>
        <v>Accumulated Depreciation</v>
      </c>
    </row>
    <row r="3659" spans="1:19" x14ac:dyDescent="0.25">
      <c r="A3659" s="39" t="s">
        <v>262</v>
      </c>
      <c r="B3659" s="39" t="s">
        <v>239</v>
      </c>
      <c r="C3659" s="7">
        <v>44228</v>
      </c>
      <c r="D3659" s="39" t="s">
        <v>71</v>
      </c>
      <c r="E3659" s="39">
        <v>6402</v>
      </c>
      <c r="F3659" s="82">
        <f t="shared" si="171"/>
        <v>6.4020000000000001</v>
      </c>
      <c r="G3659" s="39">
        <f>VLOOKUP(N3659,Currecny_M!$A$1:$P$10,2,FALSE)</f>
        <v>83</v>
      </c>
      <c r="H3659" s="39">
        <f>MATCH(C3659,Currecny_M!$A$1:$P$1,0)</f>
        <v>12</v>
      </c>
      <c r="I3659" s="39">
        <f>VLOOKUP(N3659,Currecny_M!$A$1:$P$10,MATCH(Database!C3659,Currecny_M!$A$1:$P$1,0),FALSE)</f>
        <v>91.69</v>
      </c>
      <c r="J3659" s="82">
        <f t="shared" si="172"/>
        <v>586.99937999999997</v>
      </c>
      <c r="K3659" s="39">
        <f>VLOOKUP('Cover page'!$B$6,Currecny_M!$A$1:$P$10,MATCH(Database!C3659,Currecny_M!$A$1:$P$1,0),FALSE)</f>
        <v>1</v>
      </c>
      <c r="L3659" s="82">
        <f t="shared" si="173"/>
        <v>586.99937999999997</v>
      </c>
      <c r="M3659" s="82">
        <f>((E3659/$F$1)*VLOOKUP(N3659,Currecny_M!$A$1:$P$10,MATCH(Database!C3659,Currecny_M!$A$1:$P$1,0),FALSE))/VLOOKUP('Cover page'!$B$6,Currecny_M!$A$1:$P$10,MATCH(Database!C3659,Currecny_M!$A$1:$P$1,0),FALSE)</f>
        <v>586.99937999999997</v>
      </c>
      <c r="N3659" s="6" t="str">
        <f>VLOOKUP(B3659,Master!$A$2:$C$11,3,FALSE)</f>
        <v>Euro</v>
      </c>
      <c r="O3659" s="6" t="str">
        <f>VLOOKUP(B3659,Master!$A$2:$C$11,2,FALSE)</f>
        <v>Europe</v>
      </c>
      <c r="Q3659" s="39" t="str">
        <f>VLOOKUP(D3659,GL_Master!$A$1:$D$80,2,FALSE)</f>
        <v>BS</v>
      </c>
      <c r="R3659" s="39" t="str">
        <f>VLOOKUP(D3659,GL_Master!$A$1:$D$80,3,FALSE)</f>
        <v>Gross Block</v>
      </c>
      <c r="S3659" s="39" t="str">
        <f>VLOOKUP(D3659,GL_Master!$A$1:$D$80,4,FALSE)</f>
        <v>Tangible Fixed assets</v>
      </c>
    </row>
    <row r="3660" spans="1:19" x14ac:dyDescent="0.25">
      <c r="A3660" s="39" t="s">
        <v>262</v>
      </c>
      <c r="B3660" s="39" t="s">
        <v>239</v>
      </c>
      <c r="C3660" s="7">
        <v>44228</v>
      </c>
      <c r="D3660" s="39" t="s">
        <v>72</v>
      </c>
      <c r="E3660" s="39">
        <v>51</v>
      </c>
      <c r="F3660" s="82">
        <f t="shared" si="171"/>
        <v>5.0999999999999997E-2</v>
      </c>
      <c r="G3660" s="39">
        <f>VLOOKUP(N3660,Currecny_M!$A$1:$P$10,2,FALSE)</f>
        <v>83</v>
      </c>
      <c r="H3660" s="39">
        <f>MATCH(C3660,Currecny_M!$A$1:$P$1,0)</f>
        <v>12</v>
      </c>
      <c r="I3660" s="39">
        <f>VLOOKUP(N3660,Currecny_M!$A$1:$P$10,MATCH(Database!C3660,Currecny_M!$A$1:$P$1,0),FALSE)</f>
        <v>91.69</v>
      </c>
      <c r="J3660" s="82">
        <f t="shared" si="172"/>
        <v>4.6761899999999992</v>
      </c>
      <c r="K3660" s="39">
        <f>VLOOKUP('Cover page'!$B$6,Currecny_M!$A$1:$P$10,MATCH(Database!C3660,Currecny_M!$A$1:$P$1,0),FALSE)</f>
        <v>1</v>
      </c>
      <c r="L3660" s="82">
        <f t="shared" si="173"/>
        <v>4.6761899999999992</v>
      </c>
      <c r="M3660" s="82">
        <f>((E3660/$F$1)*VLOOKUP(N3660,Currecny_M!$A$1:$P$10,MATCH(Database!C3660,Currecny_M!$A$1:$P$1,0),FALSE))/VLOOKUP('Cover page'!$B$6,Currecny_M!$A$1:$P$10,MATCH(Database!C3660,Currecny_M!$A$1:$P$1,0),FALSE)</f>
        <v>4.6761899999999992</v>
      </c>
      <c r="N3660" s="6" t="str">
        <f>VLOOKUP(B3660,Master!$A$2:$C$11,3,FALSE)</f>
        <v>Euro</v>
      </c>
      <c r="O3660" s="6" t="str">
        <f>VLOOKUP(B3660,Master!$A$2:$C$11,2,FALSE)</f>
        <v>Europe</v>
      </c>
      <c r="Q3660" s="39" t="str">
        <f>VLOOKUP(D3660,GL_Master!$A$1:$D$80,2,FALSE)</f>
        <v>BS</v>
      </c>
      <c r="R3660" s="39" t="str">
        <f>VLOOKUP(D3660,GL_Master!$A$1:$D$80,3,FALSE)</f>
        <v>Gross Block</v>
      </c>
      <c r="S3660" s="39" t="str">
        <f>VLOOKUP(D3660,GL_Master!$A$1:$D$80,4,FALSE)</f>
        <v>Tangible Fixed assets</v>
      </c>
    </row>
    <row r="3661" spans="1:19" x14ac:dyDescent="0.25">
      <c r="A3661" s="39" t="s">
        <v>262</v>
      </c>
      <c r="B3661" s="39" t="s">
        <v>239</v>
      </c>
      <c r="C3661" s="7">
        <v>44228</v>
      </c>
      <c r="D3661" s="39" t="s">
        <v>73</v>
      </c>
      <c r="E3661" s="39">
        <v>26</v>
      </c>
      <c r="F3661" s="82">
        <f t="shared" si="171"/>
        <v>2.5999999999999999E-2</v>
      </c>
      <c r="G3661" s="39">
        <f>VLOOKUP(N3661,Currecny_M!$A$1:$P$10,2,FALSE)</f>
        <v>83</v>
      </c>
      <c r="H3661" s="39">
        <f>MATCH(C3661,Currecny_M!$A$1:$P$1,0)</f>
        <v>12</v>
      </c>
      <c r="I3661" s="39">
        <f>VLOOKUP(N3661,Currecny_M!$A$1:$P$10,MATCH(Database!C3661,Currecny_M!$A$1:$P$1,0),FALSE)</f>
        <v>91.69</v>
      </c>
      <c r="J3661" s="82">
        <f t="shared" si="172"/>
        <v>2.3839399999999999</v>
      </c>
      <c r="K3661" s="39">
        <f>VLOOKUP('Cover page'!$B$6,Currecny_M!$A$1:$P$10,MATCH(Database!C3661,Currecny_M!$A$1:$P$1,0),FALSE)</f>
        <v>1</v>
      </c>
      <c r="L3661" s="82">
        <f t="shared" si="173"/>
        <v>2.3839399999999999</v>
      </c>
      <c r="M3661" s="82">
        <f>((E3661/$F$1)*VLOOKUP(N3661,Currecny_M!$A$1:$P$10,MATCH(Database!C3661,Currecny_M!$A$1:$P$1,0),FALSE))/VLOOKUP('Cover page'!$B$6,Currecny_M!$A$1:$P$10,MATCH(Database!C3661,Currecny_M!$A$1:$P$1,0),FALSE)</f>
        <v>2.3839399999999999</v>
      </c>
      <c r="N3661" s="6" t="str">
        <f>VLOOKUP(B3661,Master!$A$2:$C$11,3,FALSE)</f>
        <v>Euro</v>
      </c>
      <c r="O3661" s="6" t="str">
        <f>VLOOKUP(B3661,Master!$A$2:$C$11,2,FALSE)</f>
        <v>Europe</v>
      </c>
      <c r="Q3661" s="39" t="str">
        <f>VLOOKUP(D3661,GL_Master!$A$1:$D$80,2,FALSE)</f>
        <v>BS</v>
      </c>
      <c r="R3661" s="39" t="str">
        <f>VLOOKUP(D3661,GL_Master!$A$1:$D$80,3,FALSE)</f>
        <v>Gross Block</v>
      </c>
      <c r="S3661" s="39" t="str">
        <f>VLOOKUP(D3661,GL_Master!$A$1:$D$80,4,FALSE)</f>
        <v>Tangible Fixed assets</v>
      </c>
    </row>
    <row r="3662" spans="1:19" x14ac:dyDescent="0.25">
      <c r="A3662" s="39" t="s">
        <v>262</v>
      </c>
      <c r="B3662" s="39" t="s">
        <v>239</v>
      </c>
      <c r="C3662" s="7">
        <v>44228</v>
      </c>
      <c r="D3662" s="39" t="s">
        <v>74</v>
      </c>
      <c r="E3662" s="39">
        <v>-6255</v>
      </c>
      <c r="F3662" s="82">
        <f t="shared" si="171"/>
        <v>-6.2549999999999999</v>
      </c>
      <c r="G3662" s="39">
        <f>VLOOKUP(N3662,Currecny_M!$A$1:$P$10,2,FALSE)</f>
        <v>83</v>
      </c>
      <c r="H3662" s="39">
        <f>MATCH(C3662,Currecny_M!$A$1:$P$1,0)</f>
        <v>12</v>
      </c>
      <c r="I3662" s="39">
        <f>VLOOKUP(N3662,Currecny_M!$A$1:$P$10,MATCH(Database!C3662,Currecny_M!$A$1:$P$1,0),FALSE)</f>
        <v>91.69</v>
      </c>
      <c r="J3662" s="82">
        <f t="shared" si="172"/>
        <v>-573.52094999999997</v>
      </c>
      <c r="K3662" s="39">
        <f>VLOOKUP('Cover page'!$B$6,Currecny_M!$A$1:$P$10,MATCH(Database!C3662,Currecny_M!$A$1:$P$1,0),FALSE)</f>
        <v>1</v>
      </c>
      <c r="L3662" s="82">
        <f t="shared" si="173"/>
        <v>-573.52094999999997</v>
      </c>
      <c r="M3662" s="82">
        <f>((E3662/$F$1)*VLOOKUP(N3662,Currecny_M!$A$1:$P$10,MATCH(Database!C3662,Currecny_M!$A$1:$P$1,0),FALSE))/VLOOKUP('Cover page'!$B$6,Currecny_M!$A$1:$P$10,MATCH(Database!C3662,Currecny_M!$A$1:$P$1,0),FALSE)</f>
        <v>-573.52094999999997</v>
      </c>
      <c r="N3662" s="6" t="str">
        <f>VLOOKUP(B3662,Master!$A$2:$C$11,3,FALSE)</f>
        <v>Euro</v>
      </c>
      <c r="O3662" s="6" t="str">
        <f>VLOOKUP(B3662,Master!$A$2:$C$11,2,FALSE)</f>
        <v>Europe</v>
      </c>
      <c r="Q3662" s="39" t="str">
        <f>VLOOKUP(D3662,GL_Master!$A$1:$D$80,2,FALSE)</f>
        <v>BS</v>
      </c>
      <c r="R3662" s="39" t="str">
        <f>VLOOKUP(D3662,GL_Master!$A$1:$D$80,3,FALSE)</f>
        <v>Accumulated Depreciation</v>
      </c>
      <c r="S3662" s="39" t="str">
        <f>VLOOKUP(D3662,GL_Master!$A$1:$D$80,4,FALSE)</f>
        <v>Accumulated Depreciation</v>
      </c>
    </row>
    <row r="3663" spans="1:19" x14ac:dyDescent="0.25">
      <c r="A3663" s="39" t="s">
        <v>262</v>
      </c>
      <c r="B3663" s="39" t="s">
        <v>239</v>
      </c>
      <c r="C3663" s="7">
        <v>44228</v>
      </c>
      <c r="D3663" s="39" t="s">
        <v>21</v>
      </c>
      <c r="E3663" s="39">
        <v>520</v>
      </c>
      <c r="F3663" s="82">
        <f t="shared" si="171"/>
        <v>0.52</v>
      </c>
      <c r="G3663" s="39">
        <f>VLOOKUP(N3663,Currecny_M!$A$1:$P$10,2,FALSE)</f>
        <v>83</v>
      </c>
      <c r="H3663" s="39">
        <f>MATCH(C3663,Currecny_M!$A$1:$P$1,0)</f>
        <v>12</v>
      </c>
      <c r="I3663" s="39">
        <f>VLOOKUP(N3663,Currecny_M!$A$1:$P$10,MATCH(Database!C3663,Currecny_M!$A$1:$P$1,0),FALSE)</f>
        <v>91.69</v>
      </c>
      <c r="J3663" s="82">
        <f t="shared" si="172"/>
        <v>47.678800000000003</v>
      </c>
      <c r="K3663" s="39">
        <f>VLOOKUP('Cover page'!$B$6,Currecny_M!$A$1:$P$10,MATCH(Database!C3663,Currecny_M!$A$1:$P$1,0),FALSE)</f>
        <v>1</v>
      </c>
      <c r="L3663" s="82">
        <f t="shared" si="173"/>
        <v>47.678800000000003</v>
      </c>
      <c r="M3663" s="82">
        <f>((E3663/$F$1)*VLOOKUP(N3663,Currecny_M!$A$1:$P$10,MATCH(Database!C3663,Currecny_M!$A$1:$P$1,0),FALSE))/VLOOKUP('Cover page'!$B$6,Currecny_M!$A$1:$P$10,MATCH(Database!C3663,Currecny_M!$A$1:$P$1,0),FALSE)</f>
        <v>47.678800000000003</v>
      </c>
      <c r="N3663" s="6" t="str">
        <f>VLOOKUP(B3663,Master!$A$2:$C$11,3,FALSE)</f>
        <v>Euro</v>
      </c>
      <c r="O3663" s="6" t="str">
        <f>VLOOKUP(B3663,Master!$A$2:$C$11,2,FALSE)</f>
        <v>Europe</v>
      </c>
      <c r="Q3663" s="39" t="str">
        <f>VLOOKUP(D3663,GL_Master!$A$1:$D$80,2,FALSE)</f>
        <v>BS</v>
      </c>
      <c r="R3663" s="39" t="str">
        <f>VLOOKUP(D3663,GL_Master!$A$1:$D$80,3,FALSE)</f>
        <v>Gross Block</v>
      </c>
      <c r="S3663" s="39" t="str">
        <f>VLOOKUP(D3663,GL_Master!$A$1:$D$80,4,FALSE)</f>
        <v>Tangible Fixed assets</v>
      </c>
    </row>
    <row r="3664" spans="1:19" x14ac:dyDescent="0.25">
      <c r="A3664" s="39" t="s">
        <v>262</v>
      </c>
      <c r="B3664" s="39" t="s">
        <v>239</v>
      </c>
      <c r="C3664" s="7">
        <v>44228</v>
      </c>
      <c r="D3664" s="39" t="s">
        <v>27</v>
      </c>
      <c r="E3664" s="39">
        <v>1095</v>
      </c>
      <c r="F3664" s="82">
        <f t="shared" si="171"/>
        <v>1.095</v>
      </c>
      <c r="G3664" s="39">
        <f>VLOOKUP(N3664,Currecny_M!$A$1:$P$10,2,FALSE)</f>
        <v>83</v>
      </c>
      <c r="H3664" s="39">
        <f>MATCH(C3664,Currecny_M!$A$1:$P$1,0)</f>
        <v>12</v>
      </c>
      <c r="I3664" s="39">
        <f>VLOOKUP(N3664,Currecny_M!$A$1:$P$10,MATCH(Database!C3664,Currecny_M!$A$1:$P$1,0),FALSE)</f>
        <v>91.69</v>
      </c>
      <c r="J3664" s="82">
        <f t="shared" si="172"/>
        <v>100.40055</v>
      </c>
      <c r="K3664" s="39">
        <f>VLOOKUP('Cover page'!$B$6,Currecny_M!$A$1:$P$10,MATCH(Database!C3664,Currecny_M!$A$1:$P$1,0),FALSE)</f>
        <v>1</v>
      </c>
      <c r="L3664" s="82">
        <f t="shared" si="173"/>
        <v>100.40055</v>
      </c>
      <c r="M3664" s="82">
        <f>((E3664/$F$1)*VLOOKUP(N3664,Currecny_M!$A$1:$P$10,MATCH(Database!C3664,Currecny_M!$A$1:$P$1,0),FALSE))/VLOOKUP('Cover page'!$B$6,Currecny_M!$A$1:$P$10,MATCH(Database!C3664,Currecny_M!$A$1:$P$1,0),FALSE)</f>
        <v>100.40055</v>
      </c>
      <c r="N3664" s="6" t="str">
        <f>VLOOKUP(B3664,Master!$A$2:$C$11,3,FALSE)</f>
        <v>Euro</v>
      </c>
      <c r="O3664" s="6" t="str">
        <f>VLOOKUP(B3664,Master!$A$2:$C$11,2,FALSE)</f>
        <v>Europe</v>
      </c>
      <c r="Q3664" s="39" t="str">
        <f>VLOOKUP(D3664,GL_Master!$A$1:$D$80,2,FALSE)</f>
        <v>BS</v>
      </c>
      <c r="R3664" s="39" t="str">
        <f>VLOOKUP(D3664,GL_Master!$A$1:$D$80,3,FALSE)</f>
        <v>Gross Block</v>
      </c>
      <c r="S3664" s="39" t="str">
        <f>VLOOKUP(D3664,GL_Master!$A$1:$D$80,4,FALSE)</f>
        <v>Tangible Fixed assets</v>
      </c>
    </row>
    <row r="3665" spans="1:19" x14ac:dyDescent="0.25">
      <c r="A3665" s="39" t="s">
        <v>262</v>
      </c>
      <c r="B3665" s="39" t="s">
        <v>239</v>
      </c>
      <c r="C3665" s="7">
        <v>44228</v>
      </c>
      <c r="D3665" s="39" t="s">
        <v>75</v>
      </c>
      <c r="E3665" s="39">
        <v>-26</v>
      </c>
      <c r="F3665" s="82">
        <f t="shared" si="171"/>
        <v>-2.5999999999999999E-2</v>
      </c>
      <c r="G3665" s="39">
        <f>VLOOKUP(N3665,Currecny_M!$A$1:$P$10,2,FALSE)</f>
        <v>83</v>
      </c>
      <c r="H3665" s="39">
        <f>MATCH(C3665,Currecny_M!$A$1:$P$1,0)</f>
        <v>12</v>
      </c>
      <c r="I3665" s="39">
        <f>VLOOKUP(N3665,Currecny_M!$A$1:$P$10,MATCH(Database!C3665,Currecny_M!$A$1:$P$1,0),FALSE)</f>
        <v>91.69</v>
      </c>
      <c r="J3665" s="82">
        <f t="shared" si="172"/>
        <v>-2.3839399999999999</v>
      </c>
      <c r="K3665" s="39">
        <f>VLOOKUP('Cover page'!$B$6,Currecny_M!$A$1:$P$10,MATCH(Database!C3665,Currecny_M!$A$1:$P$1,0),FALSE)</f>
        <v>1</v>
      </c>
      <c r="L3665" s="82">
        <f t="shared" si="173"/>
        <v>-2.3839399999999999</v>
      </c>
      <c r="M3665" s="82">
        <f>((E3665/$F$1)*VLOOKUP(N3665,Currecny_M!$A$1:$P$10,MATCH(Database!C3665,Currecny_M!$A$1:$P$1,0),FALSE))/VLOOKUP('Cover page'!$B$6,Currecny_M!$A$1:$P$10,MATCH(Database!C3665,Currecny_M!$A$1:$P$1,0),FALSE)</f>
        <v>-2.3839399999999999</v>
      </c>
      <c r="N3665" s="6" t="str">
        <f>VLOOKUP(B3665,Master!$A$2:$C$11,3,FALSE)</f>
        <v>Euro</v>
      </c>
      <c r="O3665" s="6" t="str">
        <f>VLOOKUP(B3665,Master!$A$2:$C$11,2,FALSE)</f>
        <v>Europe</v>
      </c>
      <c r="Q3665" s="39" t="str">
        <f>VLOOKUP(D3665,GL_Master!$A$1:$D$80,2,FALSE)</f>
        <v>BS</v>
      </c>
      <c r="R3665" s="39" t="str">
        <f>VLOOKUP(D3665,GL_Master!$A$1:$D$80,3,FALSE)</f>
        <v>Gross Block</v>
      </c>
      <c r="S3665" s="39" t="str">
        <f>VLOOKUP(D3665,GL_Master!$A$1:$D$80,4,FALSE)</f>
        <v>Tangible Fixed assets</v>
      </c>
    </row>
    <row r="3666" spans="1:19" x14ac:dyDescent="0.25">
      <c r="A3666" s="39" t="s">
        <v>262</v>
      </c>
      <c r="B3666" s="39" t="s">
        <v>239</v>
      </c>
      <c r="C3666" s="7">
        <v>44228</v>
      </c>
      <c r="D3666" s="39" t="s">
        <v>76</v>
      </c>
      <c r="E3666" s="39">
        <v>614</v>
      </c>
      <c r="F3666" s="82">
        <f t="shared" si="171"/>
        <v>0.61399999999999999</v>
      </c>
      <c r="G3666" s="39">
        <f>VLOOKUP(N3666,Currecny_M!$A$1:$P$10,2,FALSE)</f>
        <v>83</v>
      </c>
      <c r="H3666" s="39">
        <f>MATCH(C3666,Currecny_M!$A$1:$P$1,0)</f>
        <v>12</v>
      </c>
      <c r="I3666" s="39">
        <f>VLOOKUP(N3666,Currecny_M!$A$1:$P$10,MATCH(Database!C3666,Currecny_M!$A$1:$P$1,0),FALSE)</f>
        <v>91.69</v>
      </c>
      <c r="J3666" s="82">
        <f t="shared" si="172"/>
        <v>56.29766</v>
      </c>
      <c r="K3666" s="39">
        <f>VLOOKUP('Cover page'!$B$6,Currecny_M!$A$1:$P$10,MATCH(Database!C3666,Currecny_M!$A$1:$P$1,0),FALSE)</f>
        <v>1</v>
      </c>
      <c r="L3666" s="82">
        <f t="shared" si="173"/>
        <v>56.29766</v>
      </c>
      <c r="M3666" s="82">
        <f>((E3666/$F$1)*VLOOKUP(N3666,Currecny_M!$A$1:$P$10,MATCH(Database!C3666,Currecny_M!$A$1:$P$1,0),FALSE))/VLOOKUP('Cover page'!$B$6,Currecny_M!$A$1:$P$10,MATCH(Database!C3666,Currecny_M!$A$1:$P$1,0),FALSE)</f>
        <v>56.29766</v>
      </c>
      <c r="N3666" s="6" t="str">
        <f>VLOOKUP(B3666,Master!$A$2:$C$11,3,FALSE)</f>
        <v>Euro</v>
      </c>
      <c r="O3666" s="6" t="str">
        <f>VLOOKUP(B3666,Master!$A$2:$C$11,2,FALSE)</f>
        <v>Europe</v>
      </c>
      <c r="Q3666" s="39" t="str">
        <f>VLOOKUP(D3666,GL_Master!$A$1:$D$80,2,FALSE)</f>
        <v>BS</v>
      </c>
      <c r="R3666" s="39" t="str">
        <f>VLOOKUP(D3666,GL_Master!$A$1:$D$80,3,FALSE)</f>
        <v>Inventories</v>
      </c>
      <c r="S3666" s="39" t="str">
        <f>VLOOKUP(D3666,GL_Master!$A$1:$D$80,4,FALSE)</f>
        <v>Inventory</v>
      </c>
    </row>
    <row r="3667" spans="1:19" x14ac:dyDescent="0.25">
      <c r="A3667" s="39" t="s">
        <v>262</v>
      </c>
      <c r="B3667" s="39" t="s">
        <v>239</v>
      </c>
      <c r="C3667" s="7">
        <v>44228</v>
      </c>
      <c r="D3667" s="39" t="s">
        <v>77</v>
      </c>
      <c r="E3667" s="39">
        <v>1548</v>
      </c>
      <c r="F3667" s="82">
        <f t="shared" si="171"/>
        <v>1.548</v>
      </c>
      <c r="G3667" s="39">
        <f>VLOOKUP(N3667,Currecny_M!$A$1:$P$10,2,FALSE)</f>
        <v>83</v>
      </c>
      <c r="H3667" s="39">
        <f>MATCH(C3667,Currecny_M!$A$1:$P$1,0)</f>
        <v>12</v>
      </c>
      <c r="I3667" s="39">
        <f>VLOOKUP(N3667,Currecny_M!$A$1:$P$10,MATCH(Database!C3667,Currecny_M!$A$1:$P$1,0),FALSE)</f>
        <v>91.69</v>
      </c>
      <c r="J3667" s="82">
        <f t="shared" si="172"/>
        <v>141.93611999999999</v>
      </c>
      <c r="K3667" s="39">
        <f>VLOOKUP('Cover page'!$B$6,Currecny_M!$A$1:$P$10,MATCH(Database!C3667,Currecny_M!$A$1:$P$1,0),FALSE)</f>
        <v>1</v>
      </c>
      <c r="L3667" s="82">
        <f t="shared" si="173"/>
        <v>141.93611999999999</v>
      </c>
      <c r="M3667" s="82">
        <f>((E3667/$F$1)*VLOOKUP(N3667,Currecny_M!$A$1:$P$10,MATCH(Database!C3667,Currecny_M!$A$1:$P$1,0),FALSE))/VLOOKUP('Cover page'!$B$6,Currecny_M!$A$1:$P$10,MATCH(Database!C3667,Currecny_M!$A$1:$P$1,0),FALSE)</f>
        <v>141.93611999999999</v>
      </c>
      <c r="N3667" s="6" t="str">
        <f>VLOOKUP(B3667,Master!$A$2:$C$11,3,FALSE)</f>
        <v>Euro</v>
      </c>
      <c r="O3667" s="6" t="str">
        <f>VLOOKUP(B3667,Master!$A$2:$C$11,2,FALSE)</f>
        <v>Europe</v>
      </c>
      <c r="Q3667" s="39" t="str">
        <f>VLOOKUP(D3667,GL_Master!$A$1:$D$80,2,FALSE)</f>
        <v>BS</v>
      </c>
      <c r="R3667" s="39" t="str">
        <f>VLOOKUP(D3667,GL_Master!$A$1:$D$80,3,FALSE)</f>
        <v>Inventories</v>
      </c>
      <c r="S3667" s="39" t="str">
        <f>VLOOKUP(D3667,GL_Master!$A$1:$D$80,4,FALSE)</f>
        <v>Inventory</v>
      </c>
    </row>
    <row r="3668" spans="1:19" x14ac:dyDescent="0.25">
      <c r="A3668" s="39" t="s">
        <v>262</v>
      </c>
      <c r="B3668" s="39" t="s">
        <v>239</v>
      </c>
      <c r="C3668" s="7">
        <v>44228</v>
      </c>
      <c r="D3668" s="39" t="s">
        <v>2</v>
      </c>
      <c r="E3668" s="39">
        <v>170487</v>
      </c>
      <c r="F3668" s="82">
        <f t="shared" si="171"/>
        <v>170.48699999999999</v>
      </c>
      <c r="G3668" s="39">
        <f>VLOOKUP(N3668,Currecny_M!$A$1:$P$10,2,FALSE)</f>
        <v>83</v>
      </c>
      <c r="H3668" s="39">
        <f>MATCH(C3668,Currecny_M!$A$1:$P$1,0)</f>
        <v>12</v>
      </c>
      <c r="I3668" s="39">
        <f>VLOOKUP(N3668,Currecny_M!$A$1:$P$10,MATCH(Database!C3668,Currecny_M!$A$1:$P$1,0),FALSE)</f>
        <v>91.69</v>
      </c>
      <c r="J3668" s="82">
        <f t="shared" si="172"/>
        <v>15631.953029999999</v>
      </c>
      <c r="K3668" s="39">
        <f>VLOOKUP('Cover page'!$B$6,Currecny_M!$A$1:$P$10,MATCH(Database!C3668,Currecny_M!$A$1:$P$1,0),FALSE)</f>
        <v>1</v>
      </c>
      <c r="L3668" s="82">
        <f t="shared" si="173"/>
        <v>15631.953029999999</v>
      </c>
      <c r="M3668" s="82">
        <f>((E3668/$F$1)*VLOOKUP(N3668,Currecny_M!$A$1:$P$10,MATCH(Database!C3668,Currecny_M!$A$1:$P$1,0),FALSE))/VLOOKUP('Cover page'!$B$6,Currecny_M!$A$1:$P$10,MATCH(Database!C3668,Currecny_M!$A$1:$P$1,0),FALSE)</f>
        <v>15631.953029999999</v>
      </c>
      <c r="N3668" s="6" t="str">
        <f>VLOOKUP(B3668,Master!$A$2:$C$11,3,FALSE)</f>
        <v>Euro</v>
      </c>
      <c r="O3668" s="6" t="str">
        <f>VLOOKUP(B3668,Master!$A$2:$C$11,2,FALSE)</f>
        <v>Europe</v>
      </c>
      <c r="Q3668" s="39" t="str">
        <f>VLOOKUP(D3668,GL_Master!$A$1:$D$80,2,FALSE)</f>
        <v>BS</v>
      </c>
      <c r="R3668" s="39" t="str">
        <f>VLOOKUP(D3668,GL_Master!$A$1:$D$80,3,FALSE)</f>
        <v>Trade receivables</v>
      </c>
      <c r="S3668" s="39" t="str">
        <f>VLOOKUP(D3668,GL_Master!$A$1:$D$80,4,FALSE)</f>
        <v>Unsecured, considered good</v>
      </c>
    </row>
    <row r="3669" spans="1:19" x14ac:dyDescent="0.25">
      <c r="A3669" s="39" t="s">
        <v>262</v>
      </c>
      <c r="B3669" s="39" t="s">
        <v>239</v>
      </c>
      <c r="C3669" s="7">
        <v>44228</v>
      </c>
      <c r="D3669" s="39" t="s">
        <v>78</v>
      </c>
      <c r="E3669" s="39">
        <v>24</v>
      </c>
      <c r="F3669" s="82">
        <f t="shared" si="171"/>
        <v>2.4E-2</v>
      </c>
      <c r="G3669" s="39">
        <f>VLOOKUP(N3669,Currecny_M!$A$1:$P$10,2,FALSE)</f>
        <v>83</v>
      </c>
      <c r="H3669" s="39">
        <f>MATCH(C3669,Currecny_M!$A$1:$P$1,0)</f>
        <v>12</v>
      </c>
      <c r="I3669" s="39">
        <f>VLOOKUP(N3669,Currecny_M!$A$1:$P$10,MATCH(Database!C3669,Currecny_M!$A$1:$P$1,0),FALSE)</f>
        <v>91.69</v>
      </c>
      <c r="J3669" s="82">
        <f t="shared" si="172"/>
        <v>2.2005599999999998</v>
      </c>
      <c r="K3669" s="39">
        <f>VLOOKUP('Cover page'!$B$6,Currecny_M!$A$1:$P$10,MATCH(Database!C3669,Currecny_M!$A$1:$P$1,0),FALSE)</f>
        <v>1</v>
      </c>
      <c r="L3669" s="82">
        <f t="shared" si="173"/>
        <v>2.2005599999999998</v>
      </c>
      <c r="M3669" s="82">
        <f>((E3669/$F$1)*VLOOKUP(N3669,Currecny_M!$A$1:$P$10,MATCH(Database!C3669,Currecny_M!$A$1:$P$1,0),FALSE))/VLOOKUP('Cover page'!$B$6,Currecny_M!$A$1:$P$10,MATCH(Database!C3669,Currecny_M!$A$1:$P$1,0),FALSE)</f>
        <v>2.2005599999999998</v>
      </c>
      <c r="N3669" s="6" t="str">
        <f>VLOOKUP(B3669,Master!$A$2:$C$11,3,FALSE)</f>
        <v>Euro</v>
      </c>
      <c r="O3669" s="6" t="str">
        <f>VLOOKUP(B3669,Master!$A$2:$C$11,2,FALSE)</f>
        <v>Europe</v>
      </c>
      <c r="Q3669" s="39" t="str">
        <f>VLOOKUP(D3669,GL_Master!$A$1:$D$80,2,FALSE)</f>
        <v>BS</v>
      </c>
      <c r="R3669" s="39" t="str">
        <f>VLOOKUP(D3669,GL_Master!$A$1:$D$80,3,FALSE)</f>
        <v>Cash &amp; Bank Balances</v>
      </c>
      <c r="S3669" s="39" t="str">
        <f>VLOOKUP(D3669,GL_Master!$A$1:$D$80,4,FALSE)</f>
        <v>Cash In hand</v>
      </c>
    </row>
    <row r="3670" spans="1:19" x14ac:dyDescent="0.25">
      <c r="A3670" s="39" t="s">
        <v>262</v>
      </c>
      <c r="B3670" s="39" t="s">
        <v>239</v>
      </c>
      <c r="C3670" s="7">
        <v>44228</v>
      </c>
      <c r="D3670" s="39" t="s">
        <v>79</v>
      </c>
      <c r="E3670" s="39">
        <v>-6265</v>
      </c>
      <c r="F3670" s="82">
        <f t="shared" si="171"/>
        <v>-6.2649999999999997</v>
      </c>
      <c r="G3670" s="39">
        <f>VLOOKUP(N3670,Currecny_M!$A$1:$P$10,2,FALSE)</f>
        <v>83</v>
      </c>
      <c r="H3670" s="39">
        <f>MATCH(C3670,Currecny_M!$A$1:$P$1,0)</f>
        <v>12</v>
      </c>
      <c r="I3670" s="39">
        <f>VLOOKUP(N3670,Currecny_M!$A$1:$P$10,MATCH(Database!C3670,Currecny_M!$A$1:$P$1,0),FALSE)</f>
        <v>91.69</v>
      </c>
      <c r="J3670" s="82">
        <f t="shared" si="172"/>
        <v>-574.43784999999991</v>
      </c>
      <c r="K3670" s="39">
        <f>VLOOKUP('Cover page'!$B$6,Currecny_M!$A$1:$P$10,MATCH(Database!C3670,Currecny_M!$A$1:$P$1,0),FALSE)</f>
        <v>1</v>
      </c>
      <c r="L3670" s="82">
        <f t="shared" si="173"/>
        <v>-574.43784999999991</v>
      </c>
      <c r="M3670" s="82">
        <f>((E3670/$F$1)*VLOOKUP(N3670,Currecny_M!$A$1:$P$10,MATCH(Database!C3670,Currecny_M!$A$1:$P$1,0),FALSE))/VLOOKUP('Cover page'!$B$6,Currecny_M!$A$1:$P$10,MATCH(Database!C3670,Currecny_M!$A$1:$P$1,0),FALSE)</f>
        <v>-574.43784999999991</v>
      </c>
      <c r="N3670" s="6" t="str">
        <f>VLOOKUP(B3670,Master!$A$2:$C$11,3,FALSE)</f>
        <v>Euro</v>
      </c>
      <c r="O3670" s="6" t="str">
        <f>VLOOKUP(B3670,Master!$A$2:$C$11,2,FALSE)</f>
        <v>Europe</v>
      </c>
      <c r="Q3670" s="39" t="str">
        <f>VLOOKUP(D3670,GL_Master!$A$1:$D$80,2,FALSE)</f>
        <v>BS</v>
      </c>
      <c r="R3670" s="39" t="str">
        <f>VLOOKUP(D3670,GL_Master!$A$1:$D$80,3,FALSE)</f>
        <v>Loan Fund</v>
      </c>
      <c r="S3670" s="39" t="str">
        <f>VLOOKUP(D3670,GL_Master!$A$1:$D$80,4,FALSE)</f>
        <v>Term Loan</v>
      </c>
    </row>
    <row r="3671" spans="1:19" x14ac:dyDescent="0.25">
      <c r="A3671" s="39" t="s">
        <v>262</v>
      </c>
      <c r="B3671" s="39" t="s">
        <v>239</v>
      </c>
      <c r="C3671" s="7">
        <v>44228</v>
      </c>
      <c r="D3671" s="39" t="s">
        <v>80</v>
      </c>
      <c r="E3671" s="39">
        <v>170</v>
      </c>
      <c r="F3671" s="82">
        <f t="shared" si="171"/>
        <v>0.17</v>
      </c>
      <c r="G3671" s="39">
        <f>VLOOKUP(N3671,Currecny_M!$A$1:$P$10,2,FALSE)</f>
        <v>83</v>
      </c>
      <c r="H3671" s="39">
        <f>MATCH(C3671,Currecny_M!$A$1:$P$1,0)</f>
        <v>12</v>
      </c>
      <c r="I3671" s="39">
        <f>VLOOKUP(N3671,Currecny_M!$A$1:$P$10,MATCH(Database!C3671,Currecny_M!$A$1:$P$1,0),FALSE)</f>
        <v>91.69</v>
      </c>
      <c r="J3671" s="82">
        <f t="shared" si="172"/>
        <v>15.587300000000001</v>
      </c>
      <c r="K3671" s="39">
        <f>VLOOKUP('Cover page'!$B$6,Currecny_M!$A$1:$P$10,MATCH(Database!C3671,Currecny_M!$A$1:$P$1,0),FALSE)</f>
        <v>1</v>
      </c>
      <c r="L3671" s="82">
        <f t="shared" si="173"/>
        <v>15.587300000000001</v>
      </c>
      <c r="M3671" s="82">
        <f>((E3671/$F$1)*VLOOKUP(N3671,Currecny_M!$A$1:$P$10,MATCH(Database!C3671,Currecny_M!$A$1:$P$1,0),FALSE))/VLOOKUP('Cover page'!$B$6,Currecny_M!$A$1:$P$10,MATCH(Database!C3671,Currecny_M!$A$1:$P$1,0),FALSE)</f>
        <v>15.587300000000001</v>
      </c>
      <c r="N3671" s="6" t="str">
        <f>VLOOKUP(B3671,Master!$A$2:$C$11,3,FALSE)</f>
        <v>Euro</v>
      </c>
      <c r="O3671" s="6" t="str">
        <f>VLOOKUP(B3671,Master!$A$2:$C$11,2,FALSE)</f>
        <v>Europe</v>
      </c>
      <c r="Q3671" s="39" t="str">
        <f>VLOOKUP(D3671,GL_Master!$A$1:$D$80,2,FALSE)</f>
        <v>BS</v>
      </c>
      <c r="R3671" s="39" t="str">
        <f>VLOOKUP(D3671,GL_Master!$A$1:$D$80,3,FALSE)</f>
        <v>Cash &amp; Bank Balances</v>
      </c>
      <c r="S3671" s="39" t="str">
        <f>VLOOKUP(D3671,GL_Master!$A$1:$D$80,4,FALSE)</f>
        <v xml:space="preserve">      On Current Accounts</v>
      </c>
    </row>
    <row r="3672" spans="1:19" x14ac:dyDescent="0.25">
      <c r="A3672" s="39" t="s">
        <v>262</v>
      </c>
      <c r="B3672" s="39" t="s">
        <v>239</v>
      </c>
      <c r="C3672" s="7">
        <v>44228</v>
      </c>
      <c r="D3672" s="39" t="s">
        <v>81</v>
      </c>
      <c r="E3672" s="39">
        <v>12995</v>
      </c>
      <c r="F3672" s="82">
        <f t="shared" si="171"/>
        <v>12.994999999999999</v>
      </c>
      <c r="G3672" s="39">
        <f>VLOOKUP(N3672,Currecny_M!$A$1:$P$10,2,FALSE)</f>
        <v>83</v>
      </c>
      <c r="H3672" s="39">
        <f>MATCH(C3672,Currecny_M!$A$1:$P$1,0)</f>
        <v>12</v>
      </c>
      <c r="I3672" s="39">
        <f>VLOOKUP(N3672,Currecny_M!$A$1:$P$10,MATCH(Database!C3672,Currecny_M!$A$1:$P$1,0),FALSE)</f>
        <v>91.69</v>
      </c>
      <c r="J3672" s="82">
        <f t="shared" si="172"/>
        <v>1191.5115499999999</v>
      </c>
      <c r="K3672" s="39">
        <f>VLOOKUP('Cover page'!$B$6,Currecny_M!$A$1:$P$10,MATCH(Database!C3672,Currecny_M!$A$1:$P$1,0),FALSE)</f>
        <v>1</v>
      </c>
      <c r="L3672" s="82">
        <f t="shared" si="173"/>
        <v>1191.5115499999999</v>
      </c>
      <c r="M3672" s="82">
        <f>((E3672/$F$1)*VLOOKUP(N3672,Currecny_M!$A$1:$P$10,MATCH(Database!C3672,Currecny_M!$A$1:$P$1,0),FALSE))/VLOOKUP('Cover page'!$B$6,Currecny_M!$A$1:$P$10,MATCH(Database!C3672,Currecny_M!$A$1:$P$1,0),FALSE)</f>
        <v>1191.5115499999999</v>
      </c>
      <c r="N3672" s="6" t="str">
        <f>VLOOKUP(B3672,Master!$A$2:$C$11,3,FALSE)</f>
        <v>Euro</v>
      </c>
      <c r="O3672" s="6" t="str">
        <f>VLOOKUP(B3672,Master!$A$2:$C$11,2,FALSE)</f>
        <v>Europe</v>
      </c>
      <c r="Q3672" s="39" t="str">
        <f>VLOOKUP(D3672,GL_Master!$A$1:$D$80,2,FALSE)</f>
        <v>BS</v>
      </c>
      <c r="R3672" s="39" t="str">
        <f>VLOOKUP(D3672,GL_Master!$A$1:$D$80,3,FALSE)</f>
        <v>Other Current Assets</v>
      </c>
      <c r="S3672" s="39" t="str">
        <f>VLOOKUP(D3672,GL_Master!$A$1:$D$80,4,FALSE)</f>
        <v>Advance tax recoverable (net of provision )</v>
      </c>
    </row>
    <row r="3673" spans="1:19" x14ac:dyDescent="0.25">
      <c r="A3673" s="39" t="s">
        <v>262</v>
      </c>
      <c r="B3673" s="39" t="s">
        <v>239</v>
      </c>
      <c r="C3673" s="7">
        <v>44228</v>
      </c>
      <c r="D3673" s="39" t="s">
        <v>19</v>
      </c>
      <c r="E3673" s="39">
        <v>130</v>
      </c>
      <c r="F3673" s="82">
        <f t="shared" si="171"/>
        <v>0.13</v>
      </c>
      <c r="G3673" s="39">
        <f>VLOOKUP(N3673,Currecny_M!$A$1:$P$10,2,FALSE)</f>
        <v>83</v>
      </c>
      <c r="H3673" s="39">
        <f>MATCH(C3673,Currecny_M!$A$1:$P$1,0)</f>
        <v>12</v>
      </c>
      <c r="I3673" s="39">
        <f>VLOOKUP(N3673,Currecny_M!$A$1:$P$10,MATCH(Database!C3673,Currecny_M!$A$1:$P$1,0),FALSE)</f>
        <v>91.69</v>
      </c>
      <c r="J3673" s="82">
        <f t="shared" si="172"/>
        <v>11.919700000000001</v>
      </c>
      <c r="K3673" s="39">
        <f>VLOOKUP('Cover page'!$B$6,Currecny_M!$A$1:$P$10,MATCH(Database!C3673,Currecny_M!$A$1:$P$1,0),FALSE)</f>
        <v>1</v>
      </c>
      <c r="L3673" s="82">
        <f t="shared" si="173"/>
        <v>11.919700000000001</v>
      </c>
      <c r="M3673" s="82">
        <f>((E3673/$F$1)*VLOOKUP(N3673,Currecny_M!$A$1:$P$10,MATCH(Database!C3673,Currecny_M!$A$1:$P$1,0),FALSE))/VLOOKUP('Cover page'!$B$6,Currecny_M!$A$1:$P$10,MATCH(Database!C3673,Currecny_M!$A$1:$P$1,0),FALSE)</f>
        <v>11.919700000000001</v>
      </c>
      <c r="N3673" s="6" t="str">
        <f>VLOOKUP(B3673,Master!$A$2:$C$11,3,FALSE)</f>
        <v>Euro</v>
      </c>
      <c r="O3673" s="6" t="str">
        <f>VLOOKUP(B3673,Master!$A$2:$C$11,2,FALSE)</f>
        <v>Europe</v>
      </c>
      <c r="Q3673" s="39" t="str">
        <f>VLOOKUP(D3673,GL_Master!$A$1:$D$80,2,FALSE)</f>
        <v>BS</v>
      </c>
      <c r="R3673" s="39" t="str">
        <f>VLOOKUP(D3673,GL_Master!$A$1:$D$80,3,FALSE)</f>
        <v>Short-term loan and advances</v>
      </c>
      <c r="S3673" s="39" t="str">
        <f>VLOOKUP(D3673,GL_Master!$A$1:$D$80,4,FALSE)</f>
        <v>Prepaid expenses</v>
      </c>
    </row>
    <row r="3674" spans="1:19" x14ac:dyDescent="0.25">
      <c r="A3674" s="39" t="s">
        <v>262</v>
      </c>
      <c r="B3674" s="39" t="s">
        <v>239</v>
      </c>
      <c r="C3674" s="7">
        <v>44228</v>
      </c>
      <c r="D3674" s="39" t="s">
        <v>82</v>
      </c>
      <c r="E3674" s="39">
        <v>1392</v>
      </c>
      <c r="F3674" s="82">
        <f t="shared" si="171"/>
        <v>1.3919999999999999</v>
      </c>
      <c r="G3674" s="39">
        <f>VLOOKUP(N3674,Currecny_M!$A$1:$P$10,2,FALSE)</f>
        <v>83</v>
      </c>
      <c r="H3674" s="39">
        <f>MATCH(C3674,Currecny_M!$A$1:$P$1,0)</f>
        <v>12</v>
      </c>
      <c r="I3674" s="39">
        <f>VLOOKUP(N3674,Currecny_M!$A$1:$P$10,MATCH(Database!C3674,Currecny_M!$A$1:$P$1,0),FALSE)</f>
        <v>91.69</v>
      </c>
      <c r="J3674" s="82">
        <f t="shared" si="172"/>
        <v>127.63247999999999</v>
      </c>
      <c r="K3674" s="39">
        <f>VLOOKUP('Cover page'!$B$6,Currecny_M!$A$1:$P$10,MATCH(Database!C3674,Currecny_M!$A$1:$P$1,0),FALSE)</f>
        <v>1</v>
      </c>
      <c r="L3674" s="82">
        <f t="shared" si="173"/>
        <v>127.63247999999999</v>
      </c>
      <c r="M3674" s="82">
        <f>((E3674/$F$1)*VLOOKUP(N3674,Currecny_M!$A$1:$P$10,MATCH(Database!C3674,Currecny_M!$A$1:$P$1,0),FALSE))/VLOOKUP('Cover page'!$B$6,Currecny_M!$A$1:$P$10,MATCH(Database!C3674,Currecny_M!$A$1:$P$1,0),FALSE)</f>
        <v>127.63247999999999</v>
      </c>
      <c r="N3674" s="6" t="str">
        <f>VLOOKUP(B3674,Master!$A$2:$C$11,3,FALSE)</f>
        <v>Euro</v>
      </c>
      <c r="O3674" s="6" t="str">
        <f>VLOOKUP(B3674,Master!$A$2:$C$11,2,FALSE)</f>
        <v>Europe</v>
      </c>
      <c r="Q3674" s="39" t="str">
        <f>VLOOKUP(D3674,GL_Master!$A$1:$D$80,2,FALSE)</f>
        <v>BS</v>
      </c>
      <c r="R3674" s="39" t="str">
        <f>VLOOKUP(D3674,GL_Master!$A$1:$D$80,3,FALSE)</f>
        <v>Short-term loan and advances</v>
      </c>
      <c r="S3674" s="39" t="str">
        <f>VLOOKUP(D3674,GL_Master!$A$1:$D$80,4,FALSE)</f>
        <v>Advance to vendor/employees</v>
      </c>
    </row>
    <row r="3675" spans="1:19" x14ac:dyDescent="0.25">
      <c r="A3675" s="39" t="s">
        <v>262</v>
      </c>
      <c r="B3675" s="39" t="s">
        <v>239</v>
      </c>
      <c r="C3675" s="7">
        <v>44228</v>
      </c>
      <c r="D3675" s="39" t="s">
        <v>83</v>
      </c>
      <c r="E3675" s="39">
        <v>920</v>
      </c>
      <c r="F3675" s="82">
        <f t="shared" si="171"/>
        <v>0.92</v>
      </c>
      <c r="G3675" s="39">
        <f>VLOOKUP(N3675,Currecny_M!$A$1:$P$10,2,FALSE)</f>
        <v>83</v>
      </c>
      <c r="H3675" s="39">
        <f>MATCH(C3675,Currecny_M!$A$1:$P$1,0)</f>
        <v>12</v>
      </c>
      <c r="I3675" s="39">
        <f>VLOOKUP(N3675,Currecny_M!$A$1:$P$10,MATCH(Database!C3675,Currecny_M!$A$1:$P$1,0),FALSE)</f>
        <v>91.69</v>
      </c>
      <c r="J3675" s="82">
        <f t="shared" si="172"/>
        <v>84.354799999999997</v>
      </c>
      <c r="K3675" s="39">
        <f>VLOOKUP('Cover page'!$B$6,Currecny_M!$A$1:$P$10,MATCH(Database!C3675,Currecny_M!$A$1:$P$1,0),FALSE)</f>
        <v>1</v>
      </c>
      <c r="L3675" s="82">
        <f t="shared" si="173"/>
        <v>84.354799999999997</v>
      </c>
      <c r="M3675" s="82">
        <f>((E3675/$F$1)*VLOOKUP(N3675,Currecny_M!$A$1:$P$10,MATCH(Database!C3675,Currecny_M!$A$1:$P$1,0),FALSE))/VLOOKUP('Cover page'!$B$6,Currecny_M!$A$1:$P$10,MATCH(Database!C3675,Currecny_M!$A$1:$P$1,0),FALSE)</f>
        <v>84.354799999999997</v>
      </c>
      <c r="N3675" s="6" t="str">
        <f>VLOOKUP(B3675,Master!$A$2:$C$11,3,FALSE)</f>
        <v>Euro</v>
      </c>
      <c r="O3675" s="6" t="str">
        <f>VLOOKUP(B3675,Master!$A$2:$C$11,2,FALSE)</f>
        <v>Europe</v>
      </c>
      <c r="Q3675" s="39" t="str">
        <f>VLOOKUP(D3675,GL_Master!$A$1:$D$80,2,FALSE)</f>
        <v>BS</v>
      </c>
      <c r="R3675" s="39" t="str">
        <f>VLOOKUP(D3675,GL_Master!$A$1:$D$80,3,FALSE)</f>
        <v>Other Current Assets</v>
      </c>
      <c r="S3675" s="39" t="str">
        <f>VLOOKUP(D3675,GL_Master!$A$1:$D$80,4,FALSE)</f>
        <v>Security deposits ( Unsecured, considered good)</v>
      </c>
    </row>
    <row r="3676" spans="1:19" x14ac:dyDescent="0.25">
      <c r="A3676" s="39" t="s">
        <v>262</v>
      </c>
      <c r="B3676" s="39" t="s">
        <v>239</v>
      </c>
      <c r="C3676" s="7">
        <v>44228</v>
      </c>
      <c r="D3676" s="39" t="s">
        <v>246</v>
      </c>
      <c r="E3676" s="39">
        <v>-105680</v>
      </c>
      <c r="F3676" s="82">
        <f t="shared" si="171"/>
        <v>-105.68</v>
      </c>
      <c r="G3676" s="39">
        <f>VLOOKUP(N3676,Currecny_M!$A$1:$P$10,2,FALSE)</f>
        <v>83</v>
      </c>
      <c r="H3676" s="39">
        <f>MATCH(C3676,Currecny_M!$A$1:$P$1,0)</f>
        <v>12</v>
      </c>
      <c r="I3676" s="39">
        <f>VLOOKUP(N3676,Currecny_M!$A$1:$P$10,MATCH(Database!C3676,Currecny_M!$A$1:$P$1,0),FALSE)</f>
        <v>91.69</v>
      </c>
      <c r="J3676" s="82">
        <f t="shared" si="172"/>
        <v>-9689.7992000000013</v>
      </c>
      <c r="K3676" s="39">
        <f>VLOOKUP('Cover page'!$B$6,Currecny_M!$A$1:$P$10,MATCH(Database!C3676,Currecny_M!$A$1:$P$1,0),FALSE)</f>
        <v>1</v>
      </c>
      <c r="L3676" s="82">
        <f t="shared" si="173"/>
        <v>-9689.7992000000013</v>
      </c>
      <c r="M3676" s="82">
        <f>((E3676/$F$1)*VLOOKUP(N3676,Currecny_M!$A$1:$P$10,MATCH(Database!C3676,Currecny_M!$A$1:$P$1,0),FALSE))/VLOOKUP('Cover page'!$B$6,Currecny_M!$A$1:$P$10,MATCH(Database!C3676,Currecny_M!$A$1:$P$1,0),FALSE)</f>
        <v>-9689.7992000000013</v>
      </c>
      <c r="N3676" s="6" t="str">
        <f>VLOOKUP(B3676,Master!$A$2:$C$11,3,FALSE)</f>
        <v>Euro</v>
      </c>
      <c r="O3676" s="6" t="str">
        <f>VLOOKUP(B3676,Master!$A$2:$C$11,2,FALSE)</f>
        <v>Europe</v>
      </c>
      <c r="Q3676" s="39" t="str">
        <f>VLOOKUP(D3676,GL_Master!$A$1:$D$80,2,FALSE)</f>
        <v>PL</v>
      </c>
      <c r="R3676" s="39" t="str">
        <f>VLOOKUP(D3676,GL_Master!$A$1:$D$80,3,FALSE)</f>
        <v>Revenue from Operations</v>
      </c>
      <c r="S3676" s="39" t="str">
        <f>VLOOKUP(D3676,GL_Master!$A$1:$D$80,4,FALSE)</f>
        <v>Contract revenue</v>
      </c>
    </row>
    <row r="3677" spans="1:19" x14ac:dyDescent="0.25">
      <c r="A3677" s="39" t="s">
        <v>262</v>
      </c>
      <c r="B3677" s="39" t="s">
        <v>239</v>
      </c>
      <c r="C3677" s="7">
        <v>44228</v>
      </c>
      <c r="D3677" s="39" t="s">
        <v>134</v>
      </c>
      <c r="E3677" s="39">
        <v>-867</v>
      </c>
      <c r="F3677" s="82">
        <f t="shared" si="171"/>
        <v>-0.86699999999999999</v>
      </c>
      <c r="G3677" s="39">
        <f>VLOOKUP(N3677,Currecny_M!$A$1:$P$10,2,FALSE)</f>
        <v>83</v>
      </c>
      <c r="H3677" s="39">
        <f>MATCH(C3677,Currecny_M!$A$1:$P$1,0)</f>
        <v>12</v>
      </c>
      <c r="I3677" s="39">
        <f>VLOOKUP(N3677,Currecny_M!$A$1:$P$10,MATCH(Database!C3677,Currecny_M!$A$1:$P$1,0),FALSE)</f>
        <v>91.69</v>
      </c>
      <c r="J3677" s="82">
        <f t="shared" si="172"/>
        <v>-79.495229999999992</v>
      </c>
      <c r="K3677" s="39">
        <f>VLOOKUP('Cover page'!$B$6,Currecny_M!$A$1:$P$10,MATCH(Database!C3677,Currecny_M!$A$1:$P$1,0),FALSE)</f>
        <v>1</v>
      </c>
      <c r="L3677" s="82">
        <f t="shared" si="173"/>
        <v>-79.495229999999992</v>
      </c>
      <c r="M3677" s="82">
        <f>((E3677/$F$1)*VLOOKUP(N3677,Currecny_M!$A$1:$P$10,MATCH(Database!C3677,Currecny_M!$A$1:$P$1,0),FALSE))/VLOOKUP('Cover page'!$B$6,Currecny_M!$A$1:$P$10,MATCH(Database!C3677,Currecny_M!$A$1:$P$1,0),FALSE)</f>
        <v>-79.495229999999992</v>
      </c>
      <c r="N3677" s="6" t="str">
        <f>VLOOKUP(B3677,Master!$A$2:$C$11,3,FALSE)</f>
        <v>Euro</v>
      </c>
      <c r="O3677" s="6" t="str">
        <f>VLOOKUP(B3677,Master!$A$2:$C$11,2,FALSE)</f>
        <v>Europe</v>
      </c>
      <c r="Q3677" s="39" t="str">
        <f>VLOOKUP(D3677,GL_Master!$A$1:$D$80,2,FALSE)</f>
        <v>PL</v>
      </c>
      <c r="R3677" s="39" t="str">
        <f>VLOOKUP(D3677,GL_Master!$A$1:$D$80,3,FALSE)</f>
        <v>Other Income</v>
      </c>
      <c r="S3677" s="39" t="str">
        <f>VLOOKUP(D3677,GL_Master!$A$1:$D$80,4,FALSE)</f>
        <v>Other Income</v>
      </c>
    </row>
    <row r="3678" spans="1:19" x14ac:dyDescent="0.25">
      <c r="A3678" s="39" t="s">
        <v>262</v>
      </c>
      <c r="B3678" s="39" t="s">
        <v>239</v>
      </c>
      <c r="C3678" s="7">
        <v>44228</v>
      </c>
      <c r="D3678" s="39" t="s">
        <v>86</v>
      </c>
      <c r="E3678" s="39">
        <v>49</v>
      </c>
      <c r="F3678" s="82">
        <f t="shared" si="171"/>
        <v>4.9000000000000002E-2</v>
      </c>
      <c r="G3678" s="39">
        <f>VLOOKUP(N3678,Currecny_M!$A$1:$P$10,2,FALSE)</f>
        <v>83</v>
      </c>
      <c r="H3678" s="39">
        <f>MATCH(C3678,Currecny_M!$A$1:$P$1,0)</f>
        <v>12</v>
      </c>
      <c r="I3678" s="39">
        <f>VLOOKUP(N3678,Currecny_M!$A$1:$P$10,MATCH(Database!C3678,Currecny_M!$A$1:$P$1,0),FALSE)</f>
        <v>91.69</v>
      </c>
      <c r="J3678" s="82">
        <f t="shared" si="172"/>
        <v>4.4928100000000004</v>
      </c>
      <c r="K3678" s="39">
        <f>VLOOKUP('Cover page'!$B$6,Currecny_M!$A$1:$P$10,MATCH(Database!C3678,Currecny_M!$A$1:$P$1,0),FALSE)</f>
        <v>1</v>
      </c>
      <c r="L3678" s="82">
        <f t="shared" si="173"/>
        <v>4.4928100000000004</v>
      </c>
      <c r="M3678" s="82">
        <f>((E3678/$F$1)*VLOOKUP(N3678,Currecny_M!$A$1:$P$10,MATCH(Database!C3678,Currecny_M!$A$1:$P$1,0),FALSE))/VLOOKUP('Cover page'!$B$6,Currecny_M!$A$1:$P$10,MATCH(Database!C3678,Currecny_M!$A$1:$P$1,0),FALSE)</f>
        <v>4.4928100000000004</v>
      </c>
      <c r="N3678" s="6" t="str">
        <f>VLOOKUP(B3678,Master!$A$2:$C$11,3,FALSE)</f>
        <v>Euro</v>
      </c>
      <c r="O3678" s="6" t="str">
        <f>VLOOKUP(B3678,Master!$A$2:$C$11,2,FALSE)</f>
        <v>Europe</v>
      </c>
      <c r="Q3678" s="39" t="str">
        <f>VLOOKUP(D3678,GL_Master!$A$1:$D$80,2,FALSE)</f>
        <v>PL</v>
      </c>
      <c r="R3678" s="39" t="str">
        <f>VLOOKUP(D3678,GL_Master!$A$1:$D$80,3,FALSE)</f>
        <v>COGS</v>
      </c>
      <c r="S3678" s="39" t="str">
        <f>VLOOKUP(D3678,GL_Master!$A$1:$D$80,4,FALSE)</f>
        <v>Purchase of other traded goods</v>
      </c>
    </row>
    <row r="3679" spans="1:19" x14ac:dyDescent="0.25">
      <c r="A3679" s="39" t="s">
        <v>262</v>
      </c>
      <c r="B3679" s="39" t="s">
        <v>239</v>
      </c>
      <c r="C3679" s="7">
        <v>44228</v>
      </c>
      <c r="D3679" s="39" t="s">
        <v>87</v>
      </c>
      <c r="E3679" s="39">
        <v>25</v>
      </c>
      <c r="F3679" s="82">
        <f t="shared" si="171"/>
        <v>2.5000000000000001E-2</v>
      </c>
      <c r="G3679" s="39">
        <f>VLOOKUP(N3679,Currecny_M!$A$1:$P$10,2,FALSE)</f>
        <v>83</v>
      </c>
      <c r="H3679" s="39">
        <f>MATCH(C3679,Currecny_M!$A$1:$P$1,0)</f>
        <v>12</v>
      </c>
      <c r="I3679" s="39">
        <f>VLOOKUP(N3679,Currecny_M!$A$1:$P$10,MATCH(Database!C3679,Currecny_M!$A$1:$P$1,0),FALSE)</f>
        <v>91.69</v>
      </c>
      <c r="J3679" s="82">
        <f t="shared" si="172"/>
        <v>2.2922500000000001</v>
      </c>
      <c r="K3679" s="39">
        <f>VLOOKUP('Cover page'!$B$6,Currecny_M!$A$1:$P$10,MATCH(Database!C3679,Currecny_M!$A$1:$P$1,0),FALSE)</f>
        <v>1</v>
      </c>
      <c r="L3679" s="82">
        <f t="shared" si="173"/>
        <v>2.2922500000000001</v>
      </c>
      <c r="M3679" s="82">
        <f>((E3679/$F$1)*VLOOKUP(N3679,Currecny_M!$A$1:$P$10,MATCH(Database!C3679,Currecny_M!$A$1:$P$1,0),FALSE))/VLOOKUP('Cover page'!$B$6,Currecny_M!$A$1:$P$10,MATCH(Database!C3679,Currecny_M!$A$1:$P$1,0),FALSE)</f>
        <v>2.2922500000000001</v>
      </c>
      <c r="N3679" s="6" t="str">
        <f>VLOOKUP(B3679,Master!$A$2:$C$11,3,FALSE)</f>
        <v>Euro</v>
      </c>
      <c r="O3679" s="6" t="str">
        <f>VLOOKUP(B3679,Master!$A$2:$C$11,2,FALSE)</f>
        <v>Europe</v>
      </c>
      <c r="Q3679" s="39" t="str">
        <f>VLOOKUP(D3679,GL_Master!$A$1:$D$80,2,FALSE)</f>
        <v>PL</v>
      </c>
      <c r="R3679" s="39" t="str">
        <f>VLOOKUP(D3679,GL_Master!$A$1:$D$80,3,FALSE)</f>
        <v>COGS</v>
      </c>
      <c r="S3679" s="39" t="str">
        <f>VLOOKUP(D3679,GL_Master!$A$1:$D$80,4,FALSE)</f>
        <v>Civil, Installation, Commissioning and Other miscellaneous expenses</v>
      </c>
    </row>
    <row r="3680" spans="1:19" x14ac:dyDescent="0.25">
      <c r="A3680" s="39" t="s">
        <v>262</v>
      </c>
      <c r="B3680" s="39" t="s">
        <v>239</v>
      </c>
      <c r="C3680" s="7">
        <v>44228</v>
      </c>
      <c r="D3680" s="39" t="s">
        <v>88</v>
      </c>
      <c r="E3680" s="39">
        <v>77</v>
      </c>
      <c r="F3680" s="82">
        <f t="shared" si="171"/>
        <v>7.6999999999999999E-2</v>
      </c>
      <c r="G3680" s="39">
        <f>VLOOKUP(N3680,Currecny_M!$A$1:$P$10,2,FALSE)</f>
        <v>83</v>
      </c>
      <c r="H3680" s="39">
        <f>MATCH(C3680,Currecny_M!$A$1:$P$1,0)</f>
        <v>12</v>
      </c>
      <c r="I3680" s="39">
        <f>VLOOKUP(N3680,Currecny_M!$A$1:$P$10,MATCH(Database!C3680,Currecny_M!$A$1:$P$1,0),FALSE)</f>
        <v>91.69</v>
      </c>
      <c r="J3680" s="82">
        <f t="shared" si="172"/>
        <v>7.06013</v>
      </c>
      <c r="K3680" s="39">
        <f>VLOOKUP('Cover page'!$B$6,Currecny_M!$A$1:$P$10,MATCH(Database!C3680,Currecny_M!$A$1:$P$1,0),FALSE)</f>
        <v>1</v>
      </c>
      <c r="L3680" s="82">
        <f t="shared" si="173"/>
        <v>7.06013</v>
      </c>
      <c r="M3680" s="82">
        <f>((E3680/$F$1)*VLOOKUP(N3680,Currecny_M!$A$1:$P$10,MATCH(Database!C3680,Currecny_M!$A$1:$P$1,0),FALSE))/VLOOKUP('Cover page'!$B$6,Currecny_M!$A$1:$P$10,MATCH(Database!C3680,Currecny_M!$A$1:$P$1,0),FALSE)</f>
        <v>7.06013</v>
      </c>
      <c r="N3680" s="6" t="str">
        <f>VLOOKUP(B3680,Master!$A$2:$C$11,3,FALSE)</f>
        <v>Euro</v>
      </c>
      <c r="O3680" s="6" t="str">
        <f>VLOOKUP(B3680,Master!$A$2:$C$11,2,FALSE)</f>
        <v>Europe</v>
      </c>
      <c r="Q3680" s="39" t="str">
        <f>VLOOKUP(D3680,GL_Master!$A$1:$D$80,2,FALSE)</f>
        <v>PL</v>
      </c>
      <c r="R3680" s="39" t="str">
        <f>VLOOKUP(D3680,GL_Master!$A$1:$D$80,3,FALSE)</f>
        <v>COGS</v>
      </c>
      <c r="S3680" s="39" t="str">
        <f>VLOOKUP(D3680,GL_Master!$A$1:$D$80,4,FALSE)</f>
        <v>Civil, Installation, Commissioning and Other miscellaneous expenses</v>
      </c>
    </row>
    <row r="3681" spans="1:19" x14ac:dyDescent="0.25">
      <c r="A3681" s="39" t="s">
        <v>262</v>
      </c>
      <c r="B3681" s="39" t="s">
        <v>239</v>
      </c>
      <c r="C3681" s="7">
        <v>44228</v>
      </c>
      <c r="D3681" s="39" t="s">
        <v>89</v>
      </c>
      <c r="E3681" s="39">
        <v>155</v>
      </c>
      <c r="F3681" s="82">
        <f t="shared" si="171"/>
        <v>0.155</v>
      </c>
      <c r="G3681" s="39">
        <f>VLOOKUP(N3681,Currecny_M!$A$1:$P$10,2,FALSE)</f>
        <v>83</v>
      </c>
      <c r="H3681" s="39">
        <f>MATCH(C3681,Currecny_M!$A$1:$P$1,0)</f>
        <v>12</v>
      </c>
      <c r="I3681" s="39">
        <f>VLOOKUP(N3681,Currecny_M!$A$1:$P$10,MATCH(Database!C3681,Currecny_M!$A$1:$P$1,0),FALSE)</f>
        <v>91.69</v>
      </c>
      <c r="J3681" s="82">
        <f t="shared" si="172"/>
        <v>14.21195</v>
      </c>
      <c r="K3681" s="39">
        <f>VLOOKUP('Cover page'!$B$6,Currecny_M!$A$1:$P$10,MATCH(Database!C3681,Currecny_M!$A$1:$P$1,0),FALSE)</f>
        <v>1</v>
      </c>
      <c r="L3681" s="82">
        <f t="shared" si="173"/>
        <v>14.21195</v>
      </c>
      <c r="M3681" s="82">
        <f>((E3681/$F$1)*VLOOKUP(N3681,Currecny_M!$A$1:$P$10,MATCH(Database!C3681,Currecny_M!$A$1:$P$1,0),FALSE))/VLOOKUP('Cover page'!$B$6,Currecny_M!$A$1:$P$10,MATCH(Database!C3681,Currecny_M!$A$1:$P$1,0),FALSE)</f>
        <v>14.21195</v>
      </c>
      <c r="N3681" s="6" t="str">
        <f>VLOOKUP(B3681,Master!$A$2:$C$11,3,FALSE)</f>
        <v>Euro</v>
      </c>
      <c r="O3681" s="6" t="str">
        <f>VLOOKUP(B3681,Master!$A$2:$C$11,2,FALSE)</f>
        <v>Europe</v>
      </c>
      <c r="Q3681" s="39" t="str">
        <f>VLOOKUP(D3681,GL_Master!$A$1:$D$80,2,FALSE)</f>
        <v>PL</v>
      </c>
      <c r="R3681" s="39" t="str">
        <f>VLOOKUP(D3681,GL_Master!$A$1:$D$80,3,FALSE)</f>
        <v>COGS</v>
      </c>
      <c r="S3681" s="39" t="str">
        <f>VLOOKUP(D3681,GL_Master!$A$1:$D$80,4,FALSE)</f>
        <v>project Expenses</v>
      </c>
    </row>
    <row r="3682" spans="1:19" x14ac:dyDescent="0.25">
      <c r="A3682" s="39" t="s">
        <v>262</v>
      </c>
      <c r="B3682" s="39" t="s">
        <v>239</v>
      </c>
      <c r="C3682" s="7">
        <v>44228</v>
      </c>
      <c r="D3682" s="39" t="s">
        <v>90</v>
      </c>
      <c r="E3682" s="39">
        <v>50</v>
      </c>
      <c r="F3682" s="82">
        <f t="shared" si="171"/>
        <v>0.05</v>
      </c>
      <c r="G3682" s="39">
        <f>VLOOKUP(N3682,Currecny_M!$A$1:$P$10,2,FALSE)</f>
        <v>83</v>
      </c>
      <c r="H3682" s="39">
        <f>MATCH(C3682,Currecny_M!$A$1:$P$1,0)</f>
        <v>12</v>
      </c>
      <c r="I3682" s="39">
        <f>VLOOKUP(N3682,Currecny_M!$A$1:$P$10,MATCH(Database!C3682,Currecny_M!$A$1:$P$1,0),FALSE)</f>
        <v>91.69</v>
      </c>
      <c r="J3682" s="82">
        <f t="shared" si="172"/>
        <v>4.5845000000000002</v>
      </c>
      <c r="K3682" s="39">
        <f>VLOOKUP('Cover page'!$B$6,Currecny_M!$A$1:$P$10,MATCH(Database!C3682,Currecny_M!$A$1:$P$1,0),FALSE)</f>
        <v>1</v>
      </c>
      <c r="L3682" s="82">
        <f t="shared" si="173"/>
        <v>4.5845000000000002</v>
      </c>
      <c r="M3682" s="82">
        <f>((E3682/$F$1)*VLOOKUP(N3682,Currecny_M!$A$1:$P$10,MATCH(Database!C3682,Currecny_M!$A$1:$P$1,0),FALSE))/VLOOKUP('Cover page'!$B$6,Currecny_M!$A$1:$P$10,MATCH(Database!C3682,Currecny_M!$A$1:$P$1,0),FALSE)</f>
        <v>4.5845000000000002</v>
      </c>
      <c r="N3682" s="6" t="str">
        <f>VLOOKUP(B3682,Master!$A$2:$C$11,3,FALSE)</f>
        <v>Euro</v>
      </c>
      <c r="O3682" s="6" t="str">
        <f>VLOOKUP(B3682,Master!$A$2:$C$11,2,FALSE)</f>
        <v>Europe</v>
      </c>
      <c r="Q3682" s="39" t="str">
        <f>VLOOKUP(D3682,GL_Master!$A$1:$D$80,2,FALSE)</f>
        <v>PL</v>
      </c>
      <c r="R3682" s="39" t="str">
        <f>VLOOKUP(D3682,GL_Master!$A$1:$D$80,3,FALSE)</f>
        <v>Office utility</v>
      </c>
      <c r="S3682" s="39" t="str">
        <f>VLOOKUP(D3682,GL_Master!$A$1:$D$80,4,FALSE)</f>
        <v>Electricity Expenses</v>
      </c>
    </row>
    <row r="3683" spans="1:19" x14ac:dyDescent="0.25">
      <c r="A3683" s="39" t="s">
        <v>262</v>
      </c>
      <c r="B3683" s="39" t="s">
        <v>239</v>
      </c>
      <c r="C3683" s="7">
        <v>44228</v>
      </c>
      <c r="D3683" s="39" t="s">
        <v>91</v>
      </c>
      <c r="E3683" s="39">
        <v>104</v>
      </c>
      <c r="F3683" s="82">
        <f t="shared" si="171"/>
        <v>0.104</v>
      </c>
      <c r="G3683" s="39">
        <f>VLOOKUP(N3683,Currecny_M!$A$1:$P$10,2,FALSE)</f>
        <v>83</v>
      </c>
      <c r="H3683" s="39">
        <f>MATCH(C3683,Currecny_M!$A$1:$P$1,0)</f>
        <v>12</v>
      </c>
      <c r="I3683" s="39">
        <f>VLOOKUP(N3683,Currecny_M!$A$1:$P$10,MATCH(Database!C3683,Currecny_M!$A$1:$P$1,0),FALSE)</f>
        <v>91.69</v>
      </c>
      <c r="J3683" s="82">
        <f t="shared" si="172"/>
        <v>9.5357599999999998</v>
      </c>
      <c r="K3683" s="39">
        <f>VLOOKUP('Cover page'!$B$6,Currecny_M!$A$1:$P$10,MATCH(Database!C3683,Currecny_M!$A$1:$P$1,0),FALSE)</f>
        <v>1</v>
      </c>
      <c r="L3683" s="82">
        <f t="shared" si="173"/>
        <v>9.5357599999999998</v>
      </c>
      <c r="M3683" s="82">
        <f>((E3683/$F$1)*VLOOKUP(N3683,Currecny_M!$A$1:$P$10,MATCH(Database!C3683,Currecny_M!$A$1:$P$1,0),FALSE))/VLOOKUP('Cover page'!$B$6,Currecny_M!$A$1:$P$10,MATCH(Database!C3683,Currecny_M!$A$1:$P$1,0),FALSE)</f>
        <v>9.5357599999999998</v>
      </c>
      <c r="N3683" s="6" t="str">
        <f>VLOOKUP(B3683,Master!$A$2:$C$11,3,FALSE)</f>
        <v>Euro</v>
      </c>
      <c r="O3683" s="6" t="str">
        <f>VLOOKUP(B3683,Master!$A$2:$C$11,2,FALSE)</f>
        <v>Europe</v>
      </c>
      <c r="Q3683" s="39" t="str">
        <f>VLOOKUP(D3683,GL_Master!$A$1:$D$80,2,FALSE)</f>
        <v>PL</v>
      </c>
      <c r="R3683" s="39" t="str">
        <f>VLOOKUP(D3683,GL_Master!$A$1:$D$80,3,FALSE)</f>
        <v>Misc. expenses</v>
      </c>
      <c r="S3683" s="39" t="str">
        <f>VLOOKUP(D3683,GL_Master!$A$1:$D$80,4,FALSE)</f>
        <v>Repair &amp; Maintenance</v>
      </c>
    </row>
    <row r="3684" spans="1:19" x14ac:dyDescent="0.25">
      <c r="A3684" s="39" t="s">
        <v>262</v>
      </c>
      <c r="B3684" s="39" t="s">
        <v>239</v>
      </c>
      <c r="C3684" s="7">
        <v>44228</v>
      </c>
      <c r="D3684" s="39" t="s">
        <v>92</v>
      </c>
      <c r="E3684" s="39">
        <v>76</v>
      </c>
      <c r="F3684" s="82">
        <f t="shared" si="171"/>
        <v>7.5999999999999998E-2</v>
      </c>
      <c r="G3684" s="39">
        <f>VLOOKUP(N3684,Currecny_M!$A$1:$P$10,2,FALSE)</f>
        <v>83</v>
      </c>
      <c r="H3684" s="39">
        <f>MATCH(C3684,Currecny_M!$A$1:$P$1,0)</f>
        <v>12</v>
      </c>
      <c r="I3684" s="39">
        <f>VLOOKUP(N3684,Currecny_M!$A$1:$P$10,MATCH(Database!C3684,Currecny_M!$A$1:$P$1,0),FALSE)</f>
        <v>91.69</v>
      </c>
      <c r="J3684" s="82">
        <f t="shared" si="172"/>
        <v>6.9684399999999993</v>
      </c>
      <c r="K3684" s="39">
        <f>VLOOKUP('Cover page'!$B$6,Currecny_M!$A$1:$P$10,MATCH(Database!C3684,Currecny_M!$A$1:$P$1,0),FALSE)</f>
        <v>1</v>
      </c>
      <c r="L3684" s="82">
        <f t="shared" si="173"/>
        <v>6.9684399999999993</v>
      </c>
      <c r="M3684" s="82">
        <f>((E3684/$F$1)*VLOOKUP(N3684,Currecny_M!$A$1:$P$10,MATCH(Database!C3684,Currecny_M!$A$1:$P$1,0),FALSE))/VLOOKUP('Cover page'!$B$6,Currecny_M!$A$1:$P$10,MATCH(Database!C3684,Currecny_M!$A$1:$P$1,0),FALSE)</f>
        <v>6.9684399999999993</v>
      </c>
      <c r="N3684" s="6" t="str">
        <f>VLOOKUP(B3684,Master!$A$2:$C$11,3,FALSE)</f>
        <v>Euro</v>
      </c>
      <c r="O3684" s="6" t="str">
        <f>VLOOKUP(B3684,Master!$A$2:$C$11,2,FALSE)</f>
        <v>Europe</v>
      </c>
      <c r="Q3684" s="39" t="str">
        <f>VLOOKUP(D3684,GL_Master!$A$1:$D$80,2,FALSE)</f>
        <v>PL</v>
      </c>
      <c r="R3684" s="39" t="str">
        <f>VLOOKUP(D3684,GL_Master!$A$1:$D$80,3,FALSE)</f>
        <v>Misc. expenses</v>
      </c>
      <c r="S3684" s="39" t="str">
        <f>VLOOKUP(D3684,GL_Master!$A$1:$D$80,4,FALSE)</f>
        <v>Repair &amp; Maintenance</v>
      </c>
    </row>
    <row r="3685" spans="1:19" x14ac:dyDescent="0.25">
      <c r="A3685" s="39" t="s">
        <v>262</v>
      </c>
      <c r="B3685" s="39" t="s">
        <v>239</v>
      </c>
      <c r="C3685" s="7">
        <v>44228</v>
      </c>
      <c r="D3685" s="39" t="s">
        <v>93</v>
      </c>
      <c r="E3685" s="39">
        <v>911</v>
      </c>
      <c r="F3685" s="82">
        <f t="shared" si="171"/>
        <v>0.91100000000000003</v>
      </c>
      <c r="G3685" s="39">
        <f>VLOOKUP(N3685,Currecny_M!$A$1:$P$10,2,FALSE)</f>
        <v>83</v>
      </c>
      <c r="H3685" s="39">
        <f>MATCH(C3685,Currecny_M!$A$1:$P$1,0)</f>
        <v>12</v>
      </c>
      <c r="I3685" s="39">
        <f>VLOOKUP(N3685,Currecny_M!$A$1:$P$10,MATCH(Database!C3685,Currecny_M!$A$1:$P$1,0),FALSE)</f>
        <v>91.69</v>
      </c>
      <c r="J3685" s="82">
        <f t="shared" si="172"/>
        <v>83.529589999999999</v>
      </c>
      <c r="K3685" s="39">
        <f>VLOOKUP('Cover page'!$B$6,Currecny_M!$A$1:$P$10,MATCH(Database!C3685,Currecny_M!$A$1:$P$1,0),FALSE)</f>
        <v>1</v>
      </c>
      <c r="L3685" s="82">
        <f t="shared" si="173"/>
        <v>83.529589999999999</v>
      </c>
      <c r="M3685" s="82">
        <f>((E3685/$F$1)*VLOOKUP(N3685,Currecny_M!$A$1:$P$10,MATCH(Database!C3685,Currecny_M!$A$1:$P$1,0),FALSE))/VLOOKUP('Cover page'!$B$6,Currecny_M!$A$1:$P$10,MATCH(Database!C3685,Currecny_M!$A$1:$P$1,0),FALSE)</f>
        <v>83.529589999999999</v>
      </c>
      <c r="N3685" s="6" t="str">
        <f>VLOOKUP(B3685,Master!$A$2:$C$11,3,FALSE)</f>
        <v>Euro</v>
      </c>
      <c r="O3685" s="6" t="str">
        <f>VLOOKUP(B3685,Master!$A$2:$C$11,2,FALSE)</f>
        <v>Europe</v>
      </c>
      <c r="Q3685" s="39" t="str">
        <f>VLOOKUP(D3685,GL_Master!$A$1:$D$80,2,FALSE)</f>
        <v>PL</v>
      </c>
      <c r="R3685" s="39" t="str">
        <f>VLOOKUP(D3685,GL_Master!$A$1:$D$80,3,FALSE)</f>
        <v>Salary wages &amp; benefits</v>
      </c>
      <c r="S3685" s="39" t="str">
        <f>VLOOKUP(D3685,GL_Master!$A$1:$D$80,4,FALSE)</f>
        <v>Employee benefits expense</v>
      </c>
    </row>
    <row r="3686" spans="1:19" x14ac:dyDescent="0.25">
      <c r="A3686" s="39" t="s">
        <v>262</v>
      </c>
      <c r="B3686" s="39" t="s">
        <v>239</v>
      </c>
      <c r="C3686" s="7">
        <v>44228</v>
      </c>
      <c r="D3686" s="39" t="s">
        <v>33</v>
      </c>
      <c r="E3686" s="39">
        <v>26</v>
      </c>
      <c r="F3686" s="82">
        <f t="shared" si="171"/>
        <v>2.5999999999999999E-2</v>
      </c>
      <c r="G3686" s="39">
        <f>VLOOKUP(N3686,Currecny_M!$A$1:$P$10,2,FALSE)</f>
        <v>83</v>
      </c>
      <c r="H3686" s="39">
        <f>MATCH(C3686,Currecny_M!$A$1:$P$1,0)</f>
        <v>12</v>
      </c>
      <c r="I3686" s="39">
        <f>VLOOKUP(N3686,Currecny_M!$A$1:$P$10,MATCH(Database!C3686,Currecny_M!$A$1:$P$1,0),FALSE)</f>
        <v>91.69</v>
      </c>
      <c r="J3686" s="82">
        <f t="shared" si="172"/>
        <v>2.3839399999999999</v>
      </c>
      <c r="K3686" s="39">
        <f>VLOOKUP('Cover page'!$B$6,Currecny_M!$A$1:$P$10,MATCH(Database!C3686,Currecny_M!$A$1:$P$1,0),FALSE)</f>
        <v>1</v>
      </c>
      <c r="L3686" s="82">
        <f t="shared" si="173"/>
        <v>2.3839399999999999</v>
      </c>
      <c r="M3686" s="82">
        <f>((E3686/$F$1)*VLOOKUP(N3686,Currecny_M!$A$1:$P$10,MATCH(Database!C3686,Currecny_M!$A$1:$P$1,0),FALSE))/VLOOKUP('Cover page'!$B$6,Currecny_M!$A$1:$P$10,MATCH(Database!C3686,Currecny_M!$A$1:$P$1,0),FALSE)</f>
        <v>2.3839399999999999</v>
      </c>
      <c r="N3686" s="6" t="str">
        <f>VLOOKUP(B3686,Master!$A$2:$C$11,3,FALSE)</f>
        <v>Euro</v>
      </c>
      <c r="O3686" s="6" t="str">
        <f>VLOOKUP(B3686,Master!$A$2:$C$11,2,FALSE)</f>
        <v>Europe</v>
      </c>
      <c r="Q3686" s="39" t="str">
        <f>VLOOKUP(D3686,GL_Master!$A$1:$D$80,2,FALSE)</f>
        <v>PL</v>
      </c>
      <c r="R3686" s="39" t="str">
        <f>VLOOKUP(D3686,GL_Master!$A$1:$D$80,3,FALSE)</f>
        <v>Staff welfare expenses</v>
      </c>
      <c r="S3686" s="39" t="str">
        <f>VLOOKUP(D3686,GL_Master!$A$1:$D$80,4,FALSE)</f>
        <v>Other staff welfare</v>
      </c>
    </row>
    <row r="3687" spans="1:19" x14ac:dyDescent="0.25">
      <c r="A3687" s="39" t="s">
        <v>262</v>
      </c>
      <c r="B3687" s="39" t="s">
        <v>239</v>
      </c>
      <c r="C3687" s="7">
        <v>44228</v>
      </c>
      <c r="D3687" s="39" t="s">
        <v>94</v>
      </c>
      <c r="E3687" s="39">
        <v>156</v>
      </c>
      <c r="F3687" s="82">
        <f t="shared" si="171"/>
        <v>0.156</v>
      </c>
      <c r="G3687" s="39">
        <f>VLOOKUP(N3687,Currecny_M!$A$1:$P$10,2,FALSE)</f>
        <v>83</v>
      </c>
      <c r="H3687" s="39">
        <f>MATCH(C3687,Currecny_M!$A$1:$P$1,0)</f>
        <v>12</v>
      </c>
      <c r="I3687" s="39">
        <f>VLOOKUP(N3687,Currecny_M!$A$1:$P$10,MATCH(Database!C3687,Currecny_M!$A$1:$P$1,0),FALSE)</f>
        <v>91.69</v>
      </c>
      <c r="J3687" s="82">
        <f t="shared" si="172"/>
        <v>14.30364</v>
      </c>
      <c r="K3687" s="39">
        <f>VLOOKUP('Cover page'!$B$6,Currecny_M!$A$1:$P$10,MATCH(Database!C3687,Currecny_M!$A$1:$P$1,0),FALSE)</f>
        <v>1</v>
      </c>
      <c r="L3687" s="82">
        <f t="shared" si="173"/>
        <v>14.30364</v>
      </c>
      <c r="M3687" s="82">
        <f>((E3687/$F$1)*VLOOKUP(N3687,Currecny_M!$A$1:$P$10,MATCH(Database!C3687,Currecny_M!$A$1:$P$1,0),FALSE))/VLOOKUP('Cover page'!$B$6,Currecny_M!$A$1:$P$10,MATCH(Database!C3687,Currecny_M!$A$1:$P$1,0),FALSE)</f>
        <v>14.30364</v>
      </c>
      <c r="N3687" s="6" t="str">
        <f>VLOOKUP(B3687,Master!$A$2:$C$11,3,FALSE)</f>
        <v>Euro</v>
      </c>
      <c r="O3687" s="6" t="str">
        <f>VLOOKUP(B3687,Master!$A$2:$C$11,2,FALSE)</f>
        <v>Europe</v>
      </c>
      <c r="Q3687" s="39" t="str">
        <f>VLOOKUP(D3687,GL_Master!$A$1:$D$80,2,FALSE)</f>
        <v>PL</v>
      </c>
      <c r="R3687" s="39" t="str">
        <f>VLOOKUP(D3687,GL_Master!$A$1:$D$80,3,FALSE)</f>
        <v xml:space="preserve">Gratuity expenses </v>
      </c>
      <c r="S3687" s="39" t="str">
        <f>VLOOKUP(D3687,GL_Master!$A$1:$D$80,4,FALSE)</f>
        <v>Gratuity</v>
      </c>
    </row>
    <row r="3688" spans="1:19" x14ac:dyDescent="0.25">
      <c r="A3688" s="39" t="s">
        <v>262</v>
      </c>
      <c r="B3688" s="39" t="s">
        <v>239</v>
      </c>
      <c r="C3688" s="7">
        <v>44228</v>
      </c>
      <c r="D3688" s="39" t="s">
        <v>95</v>
      </c>
      <c r="E3688" s="39">
        <v>51</v>
      </c>
      <c r="F3688" s="82">
        <f t="shared" si="171"/>
        <v>5.0999999999999997E-2</v>
      </c>
      <c r="G3688" s="39">
        <f>VLOOKUP(N3688,Currecny_M!$A$1:$P$10,2,FALSE)</f>
        <v>83</v>
      </c>
      <c r="H3688" s="39">
        <f>MATCH(C3688,Currecny_M!$A$1:$P$1,0)</f>
        <v>12</v>
      </c>
      <c r="I3688" s="39">
        <f>VLOOKUP(N3688,Currecny_M!$A$1:$P$10,MATCH(Database!C3688,Currecny_M!$A$1:$P$1,0),FALSE)</f>
        <v>91.69</v>
      </c>
      <c r="J3688" s="82">
        <f t="shared" si="172"/>
        <v>4.6761899999999992</v>
      </c>
      <c r="K3688" s="39">
        <f>VLOOKUP('Cover page'!$B$6,Currecny_M!$A$1:$P$10,MATCH(Database!C3688,Currecny_M!$A$1:$P$1,0),FALSE)</f>
        <v>1</v>
      </c>
      <c r="L3688" s="82">
        <f t="shared" si="173"/>
        <v>4.6761899999999992</v>
      </c>
      <c r="M3688" s="82">
        <f>((E3688/$F$1)*VLOOKUP(N3688,Currecny_M!$A$1:$P$10,MATCH(Database!C3688,Currecny_M!$A$1:$P$1,0),FALSE))/VLOOKUP('Cover page'!$B$6,Currecny_M!$A$1:$P$10,MATCH(Database!C3688,Currecny_M!$A$1:$P$1,0),FALSE)</f>
        <v>4.6761899999999992</v>
      </c>
      <c r="N3688" s="6" t="str">
        <f>VLOOKUP(B3688,Master!$A$2:$C$11,3,FALSE)</f>
        <v>Euro</v>
      </c>
      <c r="O3688" s="6" t="str">
        <f>VLOOKUP(B3688,Master!$A$2:$C$11,2,FALSE)</f>
        <v>Europe</v>
      </c>
      <c r="Q3688" s="39" t="str">
        <f>VLOOKUP(D3688,GL_Master!$A$1:$D$80,2,FALSE)</f>
        <v>PL</v>
      </c>
      <c r="R3688" s="39" t="str">
        <f>VLOOKUP(D3688,GL_Master!$A$1:$D$80,3,FALSE)</f>
        <v>Salary wages &amp; benefits</v>
      </c>
      <c r="S3688" s="39" t="str">
        <f>VLOOKUP(D3688,GL_Master!$A$1:$D$80,4,FALSE)</f>
        <v>Employee benefits expense</v>
      </c>
    </row>
    <row r="3689" spans="1:19" x14ac:dyDescent="0.25">
      <c r="A3689" s="39" t="s">
        <v>262</v>
      </c>
      <c r="B3689" s="39" t="s">
        <v>239</v>
      </c>
      <c r="C3689" s="7">
        <v>44228</v>
      </c>
      <c r="D3689" s="39" t="s">
        <v>96</v>
      </c>
      <c r="E3689" s="39">
        <v>451</v>
      </c>
      <c r="F3689" s="82">
        <f t="shared" si="171"/>
        <v>0.45100000000000001</v>
      </c>
      <c r="G3689" s="39">
        <f>VLOOKUP(N3689,Currecny_M!$A$1:$P$10,2,FALSE)</f>
        <v>83</v>
      </c>
      <c r="H3689" s="39">
        <f>MATCH(C3689,Currecny_M!$A$1:$P$1,0)</f>
        <v>12</v>
      </c>
      <c r="I3689" s="39">
        <f>VLOOKUP(N3689,Currecny_M!$A$1:$P$10,MATCH(Database!C3689,Currecny_M!$A$1:$P$1,0),FALSE)</f>
        <v>91.69</v>
      </c>
      <c r="J3689" s="82">
        <f t="shared" si="172"/>
        <v>41.35219</v>
      </c>
      <c r="K3689" s="39">
        <f>VLOOKUP('Cover page'!$B$6,Currecny_M!$A$1:$P$10,MATCH(Database!C3689,Currecny_M!$A$1:$P$1,0),FALSE)</f>
        <v>1</v>
      </c>
      <c r="L3689" s="82">
        <f t="shared" si="173"/>
        <v>41.35219</v>
      </c>
      <c r="M3689" s="82">
        <f>((E3689/$F$1)*VLOOKUP(N3689,Currecny_M!$A$1:$P$10,MATCH(Database!C3689,Currecny_M!$A$1:$P$1,0),FALSE))/VLOOKUP('Cover page'!$B$6,Currecny_M!$A$1:$P$10,MATCH(Database!C3689,Currecny_M!$A$1:$P$1,0),FALSE)</f>
        <v>41.35219</v>
      </c>
      <c r="N3689" s="6" t="str">
        <f>VLOOKUP(B3689,Master!$A$2:$C$11,3,FALSE)</f>
        <v>Euro</v>
      </c>
      <c r="O3689" s="6" t="str">
        <f>VLOOKUP(B3689,Master!$A$2:$C$11,2,FALSE)</f>
        <v>Europe</v>
      </c>
      <c r="Q3689" s="39" t="str">
        <f>VLOOKUP(D3689,GL_Master!$A$1:$D$80,2,FALSE)</f>
        <v>PL</v>
      </c>
      <c r="R3689" s="39" t="str">
        <f>VLOOKUP(D3689,GL_Master!$A$1:$D$80,3,FALSE)</f>
        <v>Salary wages &amp; benefits</v>
      </c>
      <c r="S3689" s="39" t="str">
        <f>VLOOKUP(D3689,GL_Master!$A$1:$D$80,4,FALSE)</f>
        <v>Employee benefits expense</v>
      </c>
    </row>
    <row r="3690" spans="1:19" x14ac:dyDescent="0.25">
      <c r="A3690" s="39" t="s">
        <v>262</v>
      </c>
      <c r="B3690" s="39" t="s">
        <v>239</v>
      </c>
      <c r="C3690" s="7">
        <v>44228</v>
      </c>
      <c r="D3690" s="39" t="s">
        <v>97</v>
      </c>
      <c r="E3690" s="39">
        <v>26</v>
      </c>
      <c r="F3690" s="82">
        <f t="shared" si="171"/>
        <v>2.5999999999999999E-2</v>
      </c>
      <c r="G3690" s="39">
        <f>VLOOKUP(N3690,Currecny_M!$A$1:$P$10,2,FALSE)</f>
        <v>83</v>
      </c>
      <c r="H3690" s="39">
        <f>MATCH(C3690,Currecny_M!$A$1:$P$1,0)</f>
        <v>12</v>
      </c>
      <c r="I3690" s="39">
        <f>VLOOKUP(N3690,Currecny_M!$A$1:$P$10,MATCH(Database!C3690,Currecny_M!$A$1:$P$1,0),FALSE)</f>
        <v>91.69</v>
      </c>
      <c r="J3690" s="82">
        <f t="shared" si="172"/>
        <v>2.3839399999999999</v>
      </c>
      <c r="K3690" s="39">
        <f>VLOOKUP('Cover page'!$B$6,Currecny_M!$A$1:$P$10,MATCH(Database!C3690,Currecny_M!$A$1:$P$1,0),FALSE)</f>
        <v>1</v>
      </c>
      <c r="L3690" s="82">
        <f t="shared" si="173"/>
        <v>2.3839399999999999</v>
      </c>
      <c r="M3690" s="82">
        <f>((E3690/$F$1)*VLOOKUP(N3690,Currecny_M!$A$1:$P$10,MATCH(Database!C3690,Currecny_M!$A$1:$P$1,0),FALSE))/VLOOKUP('Cover page'!$B$6,Currecny_M!$A$1:$P$10,MATCH(Database!C3690,Currecny_M!$A$1:$P$1,0),FALSE)</f>
        <v>2.3839399999999999</v>
      </c>
      <c r="N3690" s="6" t="str">
        <f>VLOOKUP(B3690,Master!$A$2:$C$11,3,FALSE)</f>
        <v>Euro</v>
      </c>
      <c r="O3690" s="6" t="str">
        <f>VLOOKUP(B3690,Master!$A$2:$C$11,2,FALSE)</f>
        <v>Europe</v>
      </c>
      <c r="Q3690" s="39" t="str">
        <f>VLOOKUP(D3690,GL_Master!$A$1:$D$80,2,FALSE)</f>
        <v>PL</v>
      </c>
      <c r="R3690" s="39" t="str">
        <f>VLOOKUP(D3690,GL_Master!$A$1:$D$80,3,FALSE)</f>
        <v>Salary wages &amp; benefits</v>
      </c>
      <c r="S3690" s="39" t="str">
        <f>VLOOKUP(D3690,GL_Master!$A$1:$D$80,4,FALSE)</f>
        <v>Employee benefits expense</v>
      </c>
    </row>
    <row r="3691" spans="1:19" x14ac:dyDescent="0.25">
      <c r="A3691" s="39" t="s">
        <v>262</v>
      </c>
      <c r="B3691" s="39" t="s">
        <v>239</v>
      </c>
      <c r="C3691" s="7">
        <v>44228</v>
      </c>
      <c r="D3691" s="39" t="s">
        <v>98</v>
      </c>
      <c r="E3691" s="39">
        <v>51</v>
      </c>
      <c r="F3691" s="82">
        <f t="shared" si="171"/>
        <v>5.0999999999999997E-2</v>
      </c>
      <c r="G3691" s="39">
        <f>VLOOKUP(N3691,Currecny_M!$A$1:$P$10,2,FALSE)</f>
        <v>83</v>
      </c>
      <c r="H3691" s="39">
        <f>MATCH(C3691,Currecny_M!$A$1:$P$1,0)</f>
        <v>12</v>
      </c>
      <c r="I3691" s="39">
        <f>VLOOKUP(N3691,Currecny_M!$A$1:$P$10,MATCH(Database!C3691,Currecny_M!$A$1:$P$1,0),FALSE)</f>
        <v>91.69</v>
      </c>
      <c r="J3691" s="82">
        <f t="shared" si="172"/>
        <v>4.6761899999999992</v>
      </c>
      <c r="K3691" s="39">
        <f>VLOOKUP('Cover page'!$B$6,Currecny_M!$A$1:$P$10,MATCH(Database!C3691,Currecny_M!$A$1:$P$1,0),FALSE)</f>
        <v>1</v>
      </c>
      <c r="L3691" s="82">
        <f t="shared" si="173"/>
        <v>4.6761899999999992</v>
      </c>
      <c r="M3691" s="82">
        <f>((E3691/$F$1)*VLOOKUP(N3691,Currecny_M!$A$1:$P$10,MATCH(Database!C3691,Currecny_M!$A$1:$P$1,0),FALSE))/VLOOKUP('Cover page'!$B$6,Currecny_M!$A$1:$P$10,MATCH(Database!C3691,Currecny_M!$A$1:$P$1,0),FALSE)</f>
        <v>4.6761899999999992</v>
      </c>
      <c r="N3691" s="6" t="str">
        <f>VLOOKUP(B3691,Master!$A$2:$C$11,3,FALSE)</f>
        <v>Euro</v>
      </c>
      <c r="O3691" s="6" t="str">
        <f>VLOOKUP(B3691,Master!$A$2:$C$11,2,FALSE)</f>
        <v>Europe</v>
      </c>
      <c r="Q3691" s="39" t="str">
        <f>VLOOKUP(D3691,GL_Master!$A$1:$D$80,2,FALSE)</f>
        <v>PL</v>
      </c>
      <c r="R3691" s="39" t="str">
        <f>VLOOKUP(D3691,GL_Master!$A$1:$D$80,3,FALSE)</f>
        <v>Salary wages &amp; benefits</v>
      </c>
      <c r="S3691" s="39" t="str">
        <f>VLOOKUP(D3691,GL_Master!$A$1:$D$80,4,FALSE)</f>
        <v>Employee benefits expense</v>
      </c>
    </row>
    <row r="3692" spans="1:19" x14ac:dyDescent="0.25">
      <c r="A3692" s="39" t="s">
        <v>262</v>
      </c>
      <c r="B3692" s="39" t="s">
        <v>239</v>
      </c>
      <c r="C3692" s="7">
        <v>44228</v>
      </c>
      <c r="D3692" s="39" t="s">
        <v>99</v>
      </c>
      <c r="E3692" s="39">
        <v>26</v>
      </c>
      <c r="F3692" s="82">
        <f t="shared" si="171"/>
        <v>2.5999999999999999E-2</v>
      </c>
      <c r="G3692" s="39">
        <f>VLOOKUP(N3692,Currecny_M!$A$1:$P$10,2,FALSE)</f>
        <v>83</v>
      </c>
      <c r="H3692" s="39">
        <f>MATCH(C3692,Currecny_M!$A$1:$P$1,0)</f>
        <v>12</v>
      </c>
      <c r="I3692" s="39">
        <f>VLOOKUP(N3692,Currecny_M!$A$1:$P$10,MATCH(Database!C3692,Currecny_M!$A$1:$P$1,0),FALSE)</f>
        <v>91.69</v>
      </c>
      <c r="J3692" s="82">
        <f t="shared" si="172"/>
        <v>2.3839399999999999</v>
      </c>
      <c r="K3692" s="39">
        <f>VLOOKUP('Cover page'!$B$6,Currecny_M!$A$1:$P$10,MATCH(Database!C3692,Currecny_M!$A$1:$P$1,0),FALSE)</f>
        <v>1</v>
      </c>
      <c r="L3692" s="82">
        <f t="shared" si="173"/>
        <v>2.3839399999999999</v>
      </c>
      <c r="M3692" s="82">
        <f>((E3692/$F$1)*VLOOKUP(N3692,Currecny_M!$A$1:$P$10,MATCH(Database!C3692,Currecny_M!$A$1:$P$1,0),FALSE))/VLOOKUP('Cover page'!$B$6,Currecny_M!$A$1:$P$10,MATCH(Database!C3692,Currecny_M!$A$1:$P$1,0),FALSE)</f>
        <v>2.3839399999999999</v>
      </c>
      <c r="N3692" s="6" t="str">
        <f>VLOOKUP(B3692,Master!$A$2:$C$11,3,FALSE)</f>
        <v>Euro</v>
      </c>
      <c r="O3692" s="6" t="str">
        <f>VLOOKUP(B3692,Master!$A$2:$C$11,2,FALSE)</f>
        <v>Europe</v>
      </c>
      <c r="Q3692" s="39" t="str">
        <f>VLOOKUP(D3692,GL_Master!$A$1:$D$80,2,FALSE)</f>
        <v>PL</v>
      </c>
      <c r="R3692" s="39" t="str">
        <f>VLOOKUP(D3692,GL_Master!$A$1:$D$80,3,FALSE)</f>
        <v>Salary wages &amp; benefits</v>
      </c>
      <c r="S3692" s="39" t="str">
        <f>VLOOKUP(D3692,GL_Master!$A$1:$D$80,4,FALSE)</f>
        <v>Employee benefits expense</v>
      </c>
    </row>
    <row r="3693" spans="1:19" x14ac:dyDescent="0.25">
      <c r="A3693" s="39" t="s">
        <v>262</v>
      </c>
      <c r="B3693" s="39" t="s">
        <v>239</v>
      </c>
      <c r="C3693" s="7">
        <v>44228</v>
      </c>
      <c r="D3693" s="39" t="s">
        <v>100</v>
      </c>
      <c r="E3693" s="39">
        <v>179</v>
      </c>
      <c r="F3693" s="82">
        <f t="shared" si="171"/>
        <v>0.17899999999999999</v>
      </c>
      <c r="G3693" s="39">
        <f>VLOOKUP(N3693,Currecny_M!$A$1:$P$10,2,FALSE)</f>
        <v>83</v>
      </c>
      <c r="H3693" s="39">
        <f>MATCH(C3693,Currecny_M!$A$1:$P$1,0)</f>
        <v>12</v>
      </c>
      <c r="I3693" s="39">
        <f>VLOOKUP(N3693,Currecny_M!$A$1:$P$10,MATCH(Database!C3693,Currecny_M!$A$1:$P$1,0),FALSE)</f>
        <v>91.69</v>
      </c>
      <c r="J3693" s="82">
        <f t="shared" si="172"/>
        <v>16.412509999999997</v>
      </c>
      <c r="K3693" s="39">
        <f>VLOOKUP('Cover page'!$B$6,Currecny_M!$A$1:$P$10,MATCH(Database!C3693,Currecny_M!$A$1:$P$1,0),FALSE)</f>
        <v>1</v>
      </c>
      <c r="L3693" s="82">
        <f t="shared" si="173"/>
        <v>16.412509999999997</v>
      </c>
      <c r="M3693" s="82">
        <f>((E3693/$F$1)*VLOOKUP(N3693,Currecny_M!$A$1:$P$10,MATCH(Database!C3693,Currecny_M!$A$1:$P$1,0),FALSE))/VLOOKUP('Cover page'!$B$6,Currecny_M!$A$1:$P$10,MATCH(Database!C3693,Currecny_M!$A$1:$P$1,0),FALSE)</f>
        <v>16.412509999999997</v>
      </c>
      <c r="N3693" s="6" t="str">
        <f>VLOOKUP(B3693,Master!$A$2:$C$11,3,FALSE)</f>
        <v>Euro</v>
      </c>
      <c r="O3693" s="6" t="str">
        <f>VLOOKUP(B3693,Master!$A$2:$C$11,2,FALSE)</f>
        <v>Europe</v>
      </c>
      <c r="Q3693" s="39" t="str">
        <f>VLOOKUP(D3693,GL_Master!$A$1:$D$80,2,FALSE)</f>
        <v>PL</v>
      </c>
      <c r="R3693" s="39" t="str">
        <f>VLOOKUP(D3693,GL_Master!$A$1:$D$80,3,FALSE)</f>
        <v>Salary wages &amp; benefits</v>
      </c>
      <c r="S3693" s="39" t="str">
        <f>VLOOKUP(D3693,GL_Master!$A$1:$D$80,4,FALSE)</f>
        <v>Employee benefits expense</v>
      </c>
    </row>
    <row r="3694" spans="1:19" x14ac:dyDescent="0.25">
      <c r="A3694" s="39" t="s">
        <v>262</v>
      </c>
      <c r="B3694" s="39" t="s">
        <v>239</v>
      </c>
      <c r="C3694" s="7">
        <v>44228</v>
      </c>
      <c r="D3694" s="39" t="s">
        <v>30</v>
      </c>
      <c r="E3694" s="39">
        <v>49</v>
      </c>
      <c r="F3694" s="82">
        <f t="shared" si="171"/>
        <v>4.9000000000000002E-2</v>
      </c>
      <c r="G3694" s="39">
        <f>VLOOKUP(N3694,Currecny_M!$A$1:$P$10,2,FALSE)</f>
        <v>83</v>
      </c>
      <c r="H3694" s="39">
        <f>MATCH(C3694,Currecny_M!$A$1:$P$1,0)</f>
        <v>12</v>
      </c>
      <c r="I3694" s="39">
        <f>VLOOKUP(N3694,Currecny_M!$A$1:$P$10,MATCH(Database!C3694,Currecny_M!$A$1:$P$1,0),FALSE)</f>
        <v>91.69</v>
      </c>
      <c r="J3694" s="82">
        <f t="shared" si="172"/>
        <v>4.4928100000000004</v>
      </c>
      <c r="K3694" s="39">
        <f>VLOOKUP('Cover page'!$B$6,Currecny_M!$A$1:$P$10,MATCH(Database!C3694,Currecny_M!$A$1:$P$1,0),FALSE)</f>
        <v>1</v>
      </c>
      <c r="L3694" s="82">
        <f t="shared" si="173"/>
        <v>4.4928100000000004</v>
      </c>
      <c r="M3694" s="82">
        <f>((E3694/$F$1)*VLOOKUP(N3694,Currecny_M!$A$1:$P$10,MATCH(Database!C3694,Currecny_M!$A$1:$P$1,0),FALSE))/VLOOKUP('Cover page'!$B$6,Currecny_M!$A$1:$P$10,MATCH(Database!C3694,Currecny_M!$A$1:$P$1,0),FALSE)</f>
        <v>4.4928100000000004</v>
      </c>
      <c r="N3694" s="6" t="str">
        <f>VLOOKUP(B3694,Master!$A$2:$C$11,3,FALSE)</f>
        <v>Euro</v>
      </c>
      <c r="O3694" s="6" t="str">
        <f>VLOOKUP(B3694,Master!$A$2:$C$11,2,FALSE)</f>
        <v>Europe</v>
      </c>
      <c r="Q3694" s="39" t="str">
        <f>VLOOKUP(D3694,GL_Master!$A$1:$D$80,2,FALSE)</f>
        <v>PL</v>
      </c>
      <c r="R3694" s="39" t="str">
        <f>VLOOKUP(D3694,GL_Master!$A$1:$D$80,3,FALSE)</f>
        <v>Travelling and conveyance</v>
      </c>
      <c r="S3694" s="39" t="str">
        <f>VLOOKUP(D3694,GL_Master!$A$1:$D$80,4,FALSE)</f>
        <v>Local conveyance</v>
      </c>
    </row>
    <row r="3695" spans="1:19" x14ac:dyDescent="0.25">
      <c r="A3695" s="39" t="s">
        <v>262</v>
      </c>
      <c r="B3695" s="39" t="s">
        <v>239</v>
      </c>
      <c r="C3695" s="7">
        <v>44228</v>
      </c>
      <c r="D3695" s="39" t="s">
        <v>31</v>
      </c>
      <c r="E3695" s="39">
        <v>26</v>
      </c>
      <c r="F3695" s="82">
        <f t="shared" si="171"/>
        <v>2.5999999999999999E-2</v>
      </c>
      <c r="G3695" s="39">
        <f>VLOOKUP(N3695,Currecny_M!$A$1:$P$10,2,FALSE)</f>
        <v>83</v>
      </c>
      <c r="H3695" s="39">
        <f>MATCH(C3695,Currecny_M!$A$1:$P$1,0)</f>
        <v>12</v>
      </c>
      <c r="I3695" s="39">
        <f>VLOOKUP(N3695,Currecny_M!$A$1:$P$10,MATCH(Database!C3695,Currecny_M!$A$1:$P$1,0),FALSE)</f>
        <v>91.69</v>
      </c>
      <c r="J3695" s="82">
        <f t="shared" si="172"/>
        <v>2.3839399999999999</v>
      </c>
      <c r="K3695" s="39">
        <f>VLOOKUP('Cover page'!$B$6,Currecny_M!$A$1:$P$10,MATCH(Database!C3695,Currecny_M!$A$1:$P$1,0),FALSE)</f>
        <v>1</v>
      </c>
      <c r="L3695" s="82">
        <f t="shared" si="173"/>
        <v>2.3839399999999999</v>
      </c>
      <c r="M3695" s="82">
        <f>((E3695/$F$1)*VLOOKUP(N3695,Currecny_M!$A$1:$P$10,MATCH(Database!C3695,Currecny_M!$A$1:$P$1,0),FALSE))/VLOOKUP('Cover page'!$B$6,Currecny_M!$A$1:$P$10,MATCH(Database!C3695,Currecny_M!$A$1:$P$1,0),FALSE)</f>
        <v>2.3839399999999999</v>
      </c>
      <c r="N3695" s="6" t="str">
        <f>VLOOKUP(B3695,Master!$A$2:$C$11,3,FALSE)</f>
        <v>Euro</v>
      </c>
      <c r="O3695" s="6" t="str">
        <f>VLOOKUP(B3695,Master!$A$2:$C$11,2,FALSE)</f>
        <v>Europe</v>
      </c>
      <c r="Q3695" s="39" t="str">
        <f>VLOOKUP(D3695,GL_Master!$A$1:$D$80,2,FALSE)</f>
        <v>PL</v>
      </c>
      <c r="R3695" s="39" t="str">
        <f>VLOOKUP(D3695,GL_Master!$A$1:$D$80,3,FALSE)</f>
        <v>Office expenses</v>
      </c>
      <c r="S3695" s="39" t="str">
        <f>VLOOKUP(D3695,GL_Master!$A$1:$D$80,4,FALSE)</f>
        <v>Parking charges</v>
      </c>
    </row>
    <row r="3696" spans="1:19" x14ac:dyDescent="0.25">
      <c r="A3696" s="39" t="s">
        <v>262</v>
      </c>
      <c r="B3696" s="39" t="s">
        <v>239</v>
      </c>
      <c r="C3696" s="7">
        <v>44228</v>
      </c>
      <c r="D3696" s="39" t="s">
        <v>101</v>
      </c>
      <c r="E3696" s="39">
        <v>25</v>
      </c>
      <c r="F3696" s="82">
        <f t="shared" si="171"/>
        <v>2.5000000000000001E-2</v>
      </c>
      <c r="G3696" s="39">
        <f>VLOOKUP(N3696,Currecny_M!$A$1:$P$10,2,FALSE)</f>
        <v>83</v>
      </c>
      <c r="H3696" s="39">
        <f>MATCH(C3696,Currecny_M!$A$1:$P$1,0)</f>
        <v>12</v>
      </c>
      <c r="I3696" s="39">
        <f>VLOOKUP(N3696,Currecny_M!$A$1:$P$10,MATCH(Database!C3696,Currecny_M!$A$1:$P$1,0),FALSE)</f>
        <v>91.69</v>
      </c>
      <c r="J3696" s="82">
        <f t="shared" si="172"/>
        <v>2.2922500000000001</v>
      </c>
      <c r="K3696" s="39">
        <f>VLOOKUP('Cover page'!$B$6,Currecny_M!$A$1:$P$10,MATCH(Database!C3696,Currecny_M!$A$1:$P$1,0),FALSE)</f>
        <v>1</v>
      </c>
      <c r="L3696" s="82">
        <f t="shared" si="173"/>
        <v>2.2922500000000001</v>
      </c>
      <c r="M3696" s="82">
        <f>((E3696/$F$1)*VLOOKUP(N3696,Currecny_M!$A$1:$P$10,MATCH(Database!C3696,Currecny_M!$A$1:$P$1,0),FALSE))/VLOOKUP('Cover page'!$B$6,Currecny_M!$A$1:$P$10,MATCH(Database!C3696,Currecny_M!$A$1:$P$1,0),FALSE)</f>
        <v>2.2922500000000001</v>
      </c>
      <c r="N3696" s="6" t="str">
        <f>VLOOKUP(B3696,Master!$A$2:$C$11,3,FALSE)</f>
        <v>Euro</v>
      </c>
      <c r="O3696" s="6" t="str">
        <f>VLOOKUP(B3696,Master!$A$2:$C$11,2,FALSE)</f>
        <v>Europe</v>
      </c>
      <c r="Q3696" s="39" t="str">
        <f>VLOOKUP(D3696,GL_Master!$A$1:$D$80,2,FALSE)</f>
        <v>PL</v>
      </c>
      <c r="R3696" s="39" t="str">
        <f>VLOOKUP(D3696,GL_Master!$A$1:$D$80,3,FALSE)</f>
        <v>COGS</v>
      </c>
      <c r="S3696" s="39" t="str">
        <f>VLOOKUP(D3696,GL_Master!$A$1:$D$80,4,FALSE)</f>
        <v>Purchase of other traded goods</v>
      </c>
    </row>
    <row r="3697" spans="1:19" x14ac:dyDescent="0.25">
      <c r="A3697" s="39" t="s">
        <v>262</v>
      </c>
      <c r="B3697" s="39" t="s">
        <v>239</v>
      </c>
      <c r="C3697" s="7">
        <v>44228</v>
      </c>
      <c r="D3697" s="39" t="s">
        <v>102</v>
      </c>
      <c r="E3697" s="39">
        <v>26</v>
      </c>
      <c r="F3697" s="82">
        <f t="shared" si="171"/>
        <v>2.5999999999999999E-2</v>
      </c>
      <c r="G3697" s="39">
        <f>VLOOKUP(N3697,Currecny_M!$A$1:$P$10,2,FALSE)</f>
        <v>83</v>
      </c>
      <c r="H3697" s="39">
        <f>MATCH(C3697,Currecny_M!$A$1:$P$1,0)</f>
        <v>12</v>
      </c>
      <c r="I3697" s="39">
        <f>VLOOKUP(N3697,Currecny_M!$A$1:$P$10,MATCH(Database!C3697,Currecny_M!$A$1:$P$1,0),FALSE)</f>
        <v>91.69</v>
      </c>
      <c r="J3697" s="82">
        <f t="shared" si="172"/>
        <v>2.3839399999999999</v>
      </c>
      <c r="K3697" s="39">
        <f>VLOOKUP('Cover page'!$B$6,Currecny_M!$A$1:$P$10,MATCH(Database!C3697,Currecny_M!$A$1:$P$1,0),FALSE)</f>
        <v>1</v>
      </c>
      <c r="L3697" s="82">
        <f t="shared" si="173"/>
        <v>2.3839399999999999</v>
      </c>
      <c r="M3697" s="82">
        <f>((E3697/$F$1)*VLOOKUP(N3697,Currecny_M!$A$1:$P$10,MATCH(Database!C3697,Currecny_M!$A$1:$P$1,0),FALSE))/VLOOKUP('Cover page'!$B$6,Currecny_M!$A$1:$P$10,MATCH(Database!C3697,Currecny_M!$A$1:$P$1,0),FALSE)</f>
        <v>2.3839399999999999</v>
      </c>
      <c r="N3697" s="6" t="str">
        <f>VLOOKUP(B3697,Master!$A$2:$C$11,3,FALSE)</f>
        <v>Euro</v>
      </c>
      <c r="O3697" s="6" t="str">
        <f>VLOOKUP(B3697,Master!$A$2:$C$11,2,FALSE)</f>
        <v>Europe</v>
      </c>
      <c r="Q3697" s="39" t="str">
        <f>VLOOKUP(D3697,GL_Master!$A$1:$D$80,2,FALSE)</f>
        <v>PL</v>
      </c>
      <c r="R3697" s="39" t="str">
        <f>VLOOKUP(D3697,GL_Master!$A$1:$D$80,3,FALSE)</f>
        <v>Staff welfare expenses</v>
      </c>
      <c r="S3697" s="39" t="str">
        <f>VLOOKUP(D3697,GL_Master!$A$1:$D$80,4,FALSE)</f>
        <v>Diwali Expense</v>
      </c>
    </row>
    <row r="3698" spans="1:19" x14ac:dyDescent="0.25">
      <c r="A3698" s="39" t="s">
        <v>262</v>
      </c>
      <c r="B3698" s="39" t="s">
        <v>239</v>
      </c>
      <c r="C3698" s="7">
        <v>44228</v>
      </c>
      <c r="D3698" s="39" t="s">
        <v>20</v>
      </c>
      <c r="E3698" s="39">
        <v>49</v>
      </c>
      <c r="F3698" s="82">
        <f t="shared" si="171"/>
        <v>4.9000000000000002E-2</v>
      </c>
      <c r="G3698" s="39">
        <f>VLOOKUP(N3698,Currecny_M!$A$1:$P$10,2,FALSE)</f>
        <v>83</v>
      </c>
      <c r="H3698" s="39">
        <f>MATCH(C3698,Currecny_M!$A$1:$P$1,0)</f>
        <v>12</v>
      </c>
      <c r="I3698" s="39">
        <f>VLOOKUP(N3698,Currecny_M!$A$1:$P$10,MATCH(Database!C3698,Currecny_M!$A$1:$P$1,0),FALSE)</f>
        <v>91.69</v>
      </c>
      <c r="J3698" s="82">
        <f t="shared" si="172"/>
        <v>4.4928100000000004</v>
      </c>
      <c r="K3698" s="39">
        <f>VLOOKUP('Cover page'!$B$6,Currecny_M!$A$1:$P$10,MATCH(Database!C3698,Currecny_M!$A$1:$P$1,0),FALSE)</f>
        <v>1</v>
      </c>
      <c r="L3698" s="82">
        <f t="shared" si="173"/>
        <v>4.4928100000000004</v>
      </c>
      <c r="M3698" s="82">
        <f>((E3698/$F$1)*VLOOKUP(N3698,Currecny_M!$A$1:$P$10,MATCH(Database!C3698,Currecny_M!$A$1:$P$1,0),FALSE))/VLOOKUP('Cover page'!$B$6,Currecny_M!$A$1:$P$10,MATCH(Database!C3698,Currecny_M!$A$1:$P$1,0),FALSE)</f>
        <v>4.4928100000000004</v>
      </c>
      <c r="N3698" s="6" t="str">
        <f>VLOOKUP(B3698,Master!$A$2:$C$11,3,FALSE)</f>
        <v>Euro</v>
      </c>
      <c r="O3698" s="6" t="str">
        <f>VLOOKUP(B3698,Master!$A$2:$C$11,2,FALSE)</f>
        <v>Europe</v>
      </c>
      <c r="Q3698" s="39" t="str">
        <f>VLOOKUP(D3698,GL_Master!$A$1:$D$80,2,FALSE)</f>
        <v>PL</v>
      </c>
      <c r="R3698" s="39" t="str">
        <f>VLOOKUP(D3698,GL_Master!$A$1:$D$80,3,FALSE)</f>
        <v>Selling and Marketing expenses</v>
      </c>
      <c r="S3698" s="39" t="str">
        <f>VLOOKUP(D3698,GL_Master!$A$1:$D$80,4,FALSE)</f>
        <v>Business promotion</v>
      </c>
    </row>
    <row r="3699" spans="1:19" x14ac:dyDescent="0.25">
      <c r="A3699" s="39" t="s">
        <v>262</v>
      </c>
      <c r="B3699" s="39" t="s">
        <v>239</v>
      </c>
      <c r="C3699" s="7">
        <v>44228</v>
      </c>
      <c r="D3699" s="39" t="s">
        <v>29</v>
      </c>
      <c r="E3699" s="39">
        <v>53</v>
      </c>
      <c r="F3699" s="82">
        <f t="shared" si="171"/>
        <v>5.2999999999999999E-2</v>
      </c>
      <c r="G3699" s="39">
        <f>VLOOKUP(N3699,Currecny_M!$A$1:$P$10,2,FALSE)</f>
        <v>83</v>
      </c>
      <c r="H3699" s="39">
        <f>MATCH(C3699,Currecny_M!$A$1:$P$1,0)</f>
        <v>12</v>
      </c>
      <c r="I3699" s="39">
        <f>VLOOKUP(N3699,Currecny_M!$A$1:$P$10,MATCH(Database!C3699,Currecny_M!$A$1:$P$1,0),FALSE)</f>
        <v>91.69</v>
      </c>
      <c r="J3699" s="82">
        <f t="shared" si="172"/>
        <v>4.8595699999999997</v>
      </c>
      <c r="K3699" s="39">
        <f>VLOOKUP('Cover page'!$B$6,Currecny_M!$A$1:$P$10,MATCH(Database!C3699,Currecny_M!$A$1:$P$1,0),FALSE)</f>
        <v>1</v>
      </c>
      <c r="L3699" s="82">
        <f t="shared" si="173"/>
        <v>4.8595699999999997</v>
      </c>
      <c r="M3699" s="82">
        <f>((E3699/$F$1)*VLOOKUP(N3699,Currecny_M!$A$1:$P$10,MATCH(Database!C3699,Currecny_M!$A$1:$P$1,0),FALSE))/VLOOKUP('Cover page'!$B$6,Currecny_M!$A$1:$P$10,MATCH(Database!C3699,Currecny_M!$A$1:$P$1,0),FALSE)</f>
        <v>4.8595699999999997</v>
      </c>
      <c r="N3699" s="6" t="str">
        <f>VLOOKUP(B3699,Master!$A$2:$C$11,3,FALSE)</f>
        <v>Euro</v>
      </c>
      <c r="O3699" s="6" t="str">
        <f>VLOOKUP(B3699,Master!$A$2:$C$11,2,FALSE)</f>
        <v>Europe</v>
      </c>
      <c r="Q3699" s="39" t="str">
        <f>VLOOKUP(D3699,GL_Master!$A$1:$D$80,2,FALSE)</f>
        <v>PL</v>
      </c>
      <c r="R3699" s="39" t="str">
        <f>VLOOKUP(D3699,GL_Master!$A$1:$D$80,3,FALSE)</f>
        <v>Communication &amp; internet exp</v>
      </c>
      <c r="S3699" s="39" t="str">
        <f>VLOOKUP(D3699,GL_Master!$A$1:$D$80,4,FALSE)</f>
        <v>Communication cost</v>
      </c>
    </row>
    <row r="3700" spans="1:19" x14ac:dyDescent="0.25">
      <c r="A3700" s="39" t="s">
        <v>262</v>
      </c>
      <c r="B3700" s="39" t="s">
        <v>239</v>
      </c>
      <c r="C3700" s="7">
        <v>44228</v>
      </c>
      <c r="D3700" s="39" t="s">
        <v>41</v>
      </c>
      <c r="E3700" s="39">
        <v>24</v>
      </c>
      <c r="F3700" s="82">
        <f t="shared" si="171"/>
        <v>2.4E-2</v>
      </c>
      <c r="G3700" s="39">
        <f>VLOOKUP(N3700,Currecny_M!$A$1:$P$10,2,FALSE)</f>
        <v>83</v>
      </c>
      <c r="H3700" s="39">
        <f>MATCH(C3700,Currecny_M!$A$1:$P$1,0)</f>
        <v>12</v>
      </c>
      <c r="I3700" s="39">
        <f>VLOOKUP(N3700,Currecny_M!$A$1:$P$10,MATCH(Database!C3700,Currecny_M!$A$1:$P$1,0),FALSE)</f>
        <v>91.69</v>
      </c>
      <c r="J3700" s="82">
        <f t="shared" si="172"/>
        <v>2.2005599999999998</v>
      </c>
      <c r="K3700" s="39">
        <f>VLOOKUP('Cover page'!$B$6,Currecny_M!$A$1:$P$10,MATCH(Database!C3700,Currecny_M!$A$1:$P$1,0),FALSE)</f>
        <v>1</v>
      </c>
      <c r="L3700" s="82">
        <f t="shared" si="173"/>
        <v>2.2005599999999998</v>
      </c>
      <c r="M3700" s="82">
        <f>((E3700/$F$1)*VLOOKUP(N3700,Currecny_M!$A$1:$P$10,MATCH(Database!C3700,Currecny_M!$A$1:$P$1,0),FALSE))/VLOOKUP('Cover page'!$B$6,Currecny_M!$A$1:$P$10,MATCH(Database!C3700,Currecny_M!$A$1:$P$1,0),FALSE)</f>
        <v>2.2005599999999998</v>
      </c>
      <c r="N3700" s="6" t="str">
        <f>VLOOKUP(B3700,Master!$A$2:$C$11,3,FALSE)</f>
        <v>Euro</v>
      </c>
      <c r="O3700" s="6" t="str">
        <f>VLOOKUP(B3700,Master!$A$2:$C$11,2,FALSE)</f>
        <v>Europe</v>
      </c>
      <c r="Q3700" s="39" t="str">
        <f>VLOOKUP(D3700,GL_Master!$A$1:$D$80,2,FALSE)</f>
        <v>PL</v>
      </c>
      <c r="R3700" s="39" t="str">
        <f>VLOOKUP(D3700,GL_Master!$A$1:$D$80,3,FALSE)</f>
        <v>Communication &amp; internet exp</v>
      </c>
      <c r="S3700" s="39" t="str">
        <f>VLOOKUP(D3700,GL_Master!$A$1:$D$80,4,FALSE)</f>
        <v>Communication cost</v>
      </c>
    </row>
    <row r="3701" spans="1:19" x14ac:dyDescent="0.25">
      <c r="A3701" s="39" t="s">
        <v>262</v>
      </c>
      <c r="B3701" s="39" t="s">
        <v>239</v>
      </c>
      <c r="C3701" s="7">
        <v>44228</v>
      </c>
      <c r="D3701" s="39" t="s">
        <v>103</v>
      </c>
      <c r="E3701" s="39">
        <v>51</v>
      </c>
      <c r="F3701" s="82">
        <f t="shared" si="171"/>
        <v>5.0999999999999997E-2</v>
      </c>
      <c r="G3701" s="39">
        <f>VLOOKUP(N3701,Currecny_M!$A$1:$P$10,2,FALSE)</f>
        <v>83</v>
      </c>
      <c r="H3701" s="39">
        <f>MATCH(C3701,Currecny_M!$A$1:$P$1,0)</f>
        <v>12</v>
      </c>
      <c r="I3701" s="39">
        <f>VLOOKUP(N3701,Currecny_M!$A$1:$P$10,MATCH(Database!C3701,Currecny_M!$A$1:$P$1,0),FALSE)</f>
        <v>91.69</v>
      </c>
      <c r="J3701" s="82">
        <f t="shared" si="172"/>
        <v>4.6761899999999992</v>
      </c>
      <c r="K3701" s="39">
        <f>VLOOKUP('Cover page'!$B$6,Currecny_M!$A$1:$P$10,MATCH(Database!C3701,Currecny_M!$A$1:$P$1,0),FALSE)</f>
        <v>1</v>
      </c>
      <c r="L3701" s="82">
        <f t="shared" si="173"/>
        <v>4.6761899999999992</v>
      </c>
      <c r="M3701" s="82">
        <f>((E3701/$F$1)*VLOOKUP(N3701,Currecny_M!$A$1:$P$10,MATCH(Database!C3701,Currecny_M!$A$1:$P$1,0),FALSE))/VLOOKUP('Cover page'!$B$6,Currecny_M!$A$1:$P$10,MATCH(Database!C3701,Currecny_M!$A$1:$P$1,0),FALSE)</f>
        <v>4.6761899999999992</v>
      </c>
      <c r="N3701" s="6" t="str">
        <f>VLOOKUP(B3701,Master!$A$2:$C$11,3,FALSE)</f>
        <v>Euro</v>
      </c>
      <c r="O3701" s="6" t="str">
        <f>VLOOKUP(B3701,Master!$A$2:$C$11,2,FALSE)</f>
        <v>Europe</v>
      </c>
      <c r="Q3701" s="39" t="str">
        <f>VLOOKUP(D3701,GL_Master!$A$1:$D$80,2,FALSE)</f>
        <v>PL</v>
      </c>
      <c r="R3701" s="39" t="str">
        <f>VLOOKUP(D3701,GL_Master!$A$1:$D$80,3,FALSE)</f>
        <v>Communication &amp; internet exp</v>
      </c>
      <c r="S3701" s="39" t="str">
        <f>VLOOKUP(D3701,GL_Master!$A$1:$D$80,4,FALSE)</f>
        <v>Communication cost</v>
      </c>
    </row>
    <row r="3702" spans="1:19" x14ac:dyDescent="0.25">
      <c r="A3702" s="39" t="s">
        <v>262</v>
      </c>
      <c r="B3702" s="39" t="s">
        <v>239</v>
      </c>
      <c r="C3702" s="7">
        <v>44228</v>
      </c>
      <c r="D3702" s="39" t="s">
        <v>104</v>
      </c>
      <c r="E3702" s="39">
        <v>74</v>
      </c>
      <c r="F3702" s="82">
        <f t="shared" si="171"/>
        <v>7.3999999999999996E-2</v>
      </c>
      <c r="G3702" s="39">
        <f>VLOOKUP(N3702,Currecny_M!$A$1:$P$10,2,FALSE)</f>
        <v>83</v>
      </c>
      <c r="H3702" s="39">
        <f>MATCH(C3702,Currecny_M!$A$1:$P$1,0)</f>
        <v>12</v>
      </c>
      <c r="I3702" s="39">
        <f>VLOOKUP(N3702,Currecny_M!$A$1:$P$10,MATCH(Database!C3702,Currecny_M!$A$1:$P$1,0),FALSE)</f>
        <v>91.69</v>
      </c>
      <c r="J3702" s="82">
        <f t="shared" si="172"/>
        <v>6.7850599999999996</v>
      </c>
      <c r="K3702" s="39">
        <f>VLOOKUP('Cover page'!$B$6,Currecny_M!$A$1:$P$10,MATCH(Database!C3702,Currecny_M!$A$1:$P$1,0),FALSE)</f>
        <v>1</v>
      </c>
      <c r="L3702" s="82">
        <f t="shared" si="173"/>
        <v>6.7850599999999996</v>
      </c>
      <c r="M3702" s="82">
        <f>((E3702/$F$1)*VLOOKUP(N3702,Currecny_M!$A$1:$P$10,MATCH(Database!C3702,Currecny_M!$A$1:$P$1,0),FALSE))/VLOOKUP('Cover page'!$B$6,Currecny_M!$A$1:$P$10,MATCH(Database!C3702,Currecny_M!$A$1:$P$1,0),FALSE)</f>
        <v>6.7850599999999996</v>
      </c>
      <c r="N3702" s="6" t="str">
        <f>VLOOKUP(B3702,Master!$A$2:$C$11,3,FALSE)</f>
        <v>Euro</v>
      </c>
      <c r="O3702" s="6" t="str">
        <f>VLOOKUP(B3702,Master!$A$2:$C$11,2,FALSE)</f>
        <v>Europe</v>
      </c>
      <c r="Q3702" s="39" t="str">
        <f>VLOOKUP(D3702,GL_Master!$A$1:$D$80,2,FALSE)</f>
        <v>PL</v>
      </c>
      <c r="R3702" s="39" t="str">
        <f>VLOOKUP(D3702,GL_Master!$A$1:$D$80,3,FALSE)</f>
        <v>Legal &amp; Professional expenses</v>
      </c>
      <c r="S3702" s="39" t="str">
        <f>VLOOKUP(D3702,GL_Master!$A$1:$D$80,4,FALSE)</f>
        <v>Professional Fees - Others</v>
      </c>
    </row>
    <row r="3703" spans="1:19" x14ac:dyDescent="0.25">
      <c r="A3703" s="39" t="s">
        <v>262</v>
      </c>
      <c r="B3703" s="39" t="s">
        <v>239</v>
      </c>
      <c r="C3703" s="7">
        <v>44228</v>
      </c>
      <c r="D3703" s="39" t="s">
        <v>105</v>
      </c>
      <c r="E3703" s="39">
        <v>52</v>
      </c>
      <c r="F3703" s="82">
        <f t="shared" si="171"/>
        <v>5.1999999999999998E-2</v>
      </c>
      <c r="G3703" s="39">
        <f>VLOOKUP(N3703,Currecny_M!$A$1:$P$10,2,FALSE)</f>
        <v>83</v>
      </c>
      <c r="H3703" s="39">
        <f>MATCH(C3703,Currecny_M!$A$1:$P$1,0)</f>
        <v>12</v>
      </c>
      <c r="I3703" s="39">
        <f>VLOOKUP(N3703,Currecny_M!$A$1:$P$10,MATCH(Database!C3703,Currecny_M!$A$1:$P$1,0),FALSE)</f>
        <v>91.69</v>
      </c>
      <c r="J3703" s="82">
        <f t="shared" si="172"/>
        <v>4.7678799999999999</v>
      </c>
      <c r="K3703" s="39">
        <f>VLOOKUP('Cover page'!$B$6,Currecny_M!$A$1:$P$10,MATCH(Database!C3703,Currecny_M!$A$1:$P$1,0),FALSE)</f>
        <v>1</v>
      </c>
      <c r="L3703" s="82">
        <f t="shared" si="173"/>
        <v>4.7678799999999999</v>
      </c>
      <c r="M3703" s="82">
        <f>((E3703/$F$1)*VLOOKUP(N3703,Currecny_M!$A$1:$P$10,MATCH(Database!C3703,Currecny_M!$A$1:$P$1,0),FALSE))/VLOOKUP('Cover page'!$B$6,Currecny_M!$A$1:$P$10,MATCH(Database!C3703,Currecny_M!$A$1:$P$1,0),FALSE)</f>
        <v>4.7678799999999999</v>
      </c>
      <c r="N3703" s="6" t="str">
        <f>VLOOKUP(B3703,Master!$A$2:$C$11,3,FALSE)</f>
        <v>Euro</v>
      </c>
      <c r="O3703" s="6" t="str">
        <f>VLOOKUP(B3703,Master!$A$2:$C$11,2,FALSE)</f>
        <v>Europe</v>
      </c>
      <c r="Q3703" s="39" t="str">
        <f>VLOOKUP(D3703,GL_Master!$A$1:$D$80,2,FALSE)</f>
        <v>PL</v>
      </c>
      <c r="R3703" s="39" t="str">
        <f>VLOOKUP(D3703,GL_Master!$A$1:$D$80,3,FALSE)</f>
        <v>Travelling and conveyance</v>
      </c>
      <c r="S3703" s="39" t="str">
        <f>VLOOKUP(D3703,GL_Master!$A$1:$D$80,4,FALSE)</f>
        <v>Car hiring and rental services</v>
      </c>
    </row>
    <row r="3704" spans="1:19" x14ac:dyDescent="0.25">
      <c r="A3704" s="39" t="s">
        <v>262</v>
      </c>
      <c r="B3704" s="39" t="s">
        <v>239</v>
      </c>
      <c r="C3704" s="7">
        <v>44228</v>
      </c>
      <c r="D3704" s="39" t="s">
        <v>106</v>
      </c>
      <c r="E3704" s="39">
        <v>25</v>
      </c>
      <c r="F3704" s="82">
        <f t="shared" si="171"/>
        <v>2.5000000000000001E-2</v>
      </c>
      <c r="G3704" s="39">
        <f>VLOOKUP(N3704,Currecny_M!$A$1:$P$10,2,FALSE)</f>
        <v>83</v>
      </c>
      <c r="H3704" s="39">
        <f>MATCH(C3704,Currecny_M!$A$1:$P$1,0)</f>
        <v>12</v>
      </c>
      <c r="I3704" s="39">
        <f>VLOOKUP(N3704,Currecny_M!$A$1:$P$10,MATCH(Database!C3704,Currecny_M!$A$1:$P$1,0),FALSE)</f>
        <v>91.69</v>
      </c>
      <c r="J3704" s="82">
        <f t="shared" si="172"/>
        <v>2.2922500000000001</v>
      </c>
      <c r="K3704" s="39">
        <f>VLOOKUP('Cover page'!$B$6,Currecny_M!$A$1:$P$10,MATCH(Database!C3704,Currecny_M!$A$1:$P$1,0),FALSE)</f>
        <v>1</v>
      </c>
      <c r="L3704" s="82">
        <f t="shared" si="173"/>
        <v>2.2922500000000001</v>
      </c>
      <c r="M3704" s="82">
        <f>((E3704/$F$1)*VLOOKUP(N3704,Currecny_M!$A$1:$P$10,MATCH(Database!C3704,Currecny_M!$A$1:$P$1,0),FALSE))/VLOOKUP('Cover page'!$B$6,Currecny_M!$A$1:$P$10,MATCH(Database!C3704,Currecny_M!$A$1:$P$1,0),FALSE)</f>
        <v>2.2922500000000001</v>
      </c>
      <c r="N3704" s="6" t="str">
        <f>VLOOKUP(B3704,Master!$A$2:$C$11,3,FALSE)</f>
        <v>Euro</v>
      </c>
      <c r="O3704" s="6" t="str">
        <f>VLOOKUP(B3704,Master!$A$2:$C$11,2,FALSE)</f>
        <v>Europe</v>
      </c>
      <c r="Q3704" s="39" t="str">
        <f>VLOOKUP(D3704,GL_Master!$A$1:$D$80,2,FALSE)</f>
        <v>PL</v>
      </c>
      <c r="R3704" s="39" t="str">
        <f>VLOOKUP(D3704,GL_Master!$A$1:$D$80,3,FALSE)</f>
        <v>Communication &amp; internet exp</v>
      </c>
      <c r="S3704" s="39" t="str">
        <f>VLOOKUP(D3704,GL_Master!$A$1:$D$80,4,FALSE)</f>
        <v>Printing &amp; Stationary</v>
      </c>
    </row>
    <row r="3705" spans="1:19" x14ac:dyDescent="0.25">
      <c r="A3705" s="39" t="s">
        <v>262</v>
      </c>
      <c r="B3705" s="39" t="s">
        <v>239</v>
      </c>
      <c r="C3705" s="7">
        <v>44228</v>
      </c>
      <c r="D3705" s="39" t="s">
        <v>32</v>
      </c>
      <c r="E3705" s="39">
        <v>24</v>
      </c>
      <c r="F3705" s="82">
        <f t="shared" si="171"/>
        <v>2.4E-2</v>
      </c>
      <c r="G3705" s="39">
        <f>VLOOKUP(N3705,Currecny_M!$A$1:$P$10,2,FALSE)</f>
        <v>83</v>
      </c>
      <c r="H3705" s="39">
        <f>MATCH(C3705,Currecny_M!$A$1:$P$1,0)</f>
        <v>12</v>
      </c>
      <c r="I3705" s="39">
        <f>VLOOKUP(N3705,Currecny_M!$A$1:$P$10,MATCH(Database!C3705,Currecny_M!$A$1:$P$1,0),FALSE)</f>
        <v>91.69</v>
      </c>
      <c r="J3705" s="82">
        <f t="shared" si="172"/>
        <v>2.2005599999999998</v>
      </c>
      <c r="K3705" s="39">
        <f>VLOOKUP('Cover page'!$B$6,Currecny_M!$A$1:$P$10,MATCH(Database!C3705,Currecny_M!$A$1:$P$1,0),FALSE)</f>
        <v>1</v>
      </c>
      <c r="L3705" s="82">
        <f t="shared" si="173"/>
        <v>2.2005599999999998</v>
      </c>
      <c r="M3705" s="82">
        <f>((E3705/$F$1)*VLOOKUP(N3705,Currecny_M!$A$1:$P$10,MATCH(Database!C3705,Currecny_M!$A$1:$P$1,0),FALSE))/VLOOKUP('Cover page'!$B$6,Currecny_M!$A$1:$P$10,MATCH(Database!C3705,Currecny_M!$A$1:$P$1,0),FALSE)</f>
        <v>2.2005599999999998</v>
      </c>
      <c r="N3705" s="6" t="str">
        <f>VLOOKUP(B3705,Master!$A$2:$C$11,3,FALSE)</f>
        <v>Euro</v>
      </c>
      <c r="O3705" s="6" t="str">
        <f>VLOOKUP(B3705,Master!$A$2:$C$11,2,FALSE)</f>
        <v>Europe</v>
      </c>
      <c r="Q3705" s="39" t="str">
        <f>VLOOKUP(D3705,GL_Master!$A$1:$D$80,2,FALSE)</f>
        <v>PL</v>
      </c>
      <c r="R3705" s="39" t="str">
        <f>VLOOKUP(D3705,GL_Master!$A$1:$D$80,3,FALSE)</f>
        <v>Communication &amp; internet exp</v>
      </c>
      <c r="S3705" s="39" t="str">
        <f>VLOOKUP(D3705,GL_Master!$A$1:$D$80,4,FALSE)</f>
        <v>Printing &amp; Stationary</v>
      </c>
    </row>
    <row r="3706" spans="1:19" x14ac:dyDescent="0.25">
      <c r="A3706" s="39" t="s">
        <v>262</v>
      </c>
      <c r="B3706" s="39" t="s">
        <v>239</v>
      </c>
      <c r="C3706" s="7">
        <v>44228</v>
      </c>
      <c r="D3706" s="39" t="s">
        <v>35</v>
      </c>
      <c r="E3706" s="39">
        <v>74</v>
      </c>
      <c r="F3706" s="82">
        <f t="shared" si="171"/>
        <v>7.3999999999999996E-2</v>
      </c>
      <c r="G3706" s="39">
        <f>VLOOKUP(N3706,Currecny_M!$A$1:$P$10,2,FALSE)</f>
        <v>83</v>
      </c>
      <c r="H3706" s="39">
        <f>MATCH(C3706,Currecny_M!$A$1:$P$1,0)</f>
        <v>12</v>
      </c>
      <c r="I3706" s="39">
        <f>VLOOKUP(N3706,Currecny_M!$A$1:$P$10,MATCH(Database!C3706,Currecny_M!$A$1:$P$1,0),FALSE)</f>
        <v>91.69</v>
      </c>
      <c r="J3706" s="82">
        <f t="shared" si="172"/>
        <v>6.7850599999999996</v>
      </c>
      <c r="K3706" s="39">
        <f>VLOOKUP('Cover page'!$B$6,Currecny_M!$A$1:$P$10,MATCH(Database!C3706,Currecny_M!$A$1:$P$1,0),FALSE)</f>
        <v>1</v>
      </c>
      <c r="L3706" s="82">
        <f t="shared" si="173"/>
        <v>6.7850599999999996</v>
      </c>
      <c r="M3706" s="82">
        <f>((E3706/$F$1)*VLOOKUP(N3706,Currecny_M!$A$1:$P$10,MATCH(Database!C3706,Currecny_M!$A$1:$P$1,0),FALSE))/VLOOKUP('Cover page'!$B$6,Currecny_M!$A$1:$P$10,MATCH(Database!C3706,Currecny_M!$A$1:$P$1,0),FALSE)</f>
        <v>6.7850599999999996</v>
      </c>
      <c r="N3706" s="6" t="str">
        <f>VLOOKUP(B3706,Master!$A$2:$C$11,3,FALSE)</f>
        <v>Euro</v>
      </c>
      <c r="O3706" s="6" t="str">
        <f>VLOOKUP(B3706,Master!$A$2:$C$11,2,FALSE)</f>
        <v>Europe</v>
      </c>
      <c r="Q3706" s="39" t="str">
        <f>VLOOKUP(D3706,GL_Master!$A$1:$D$80,2,FALSE)</f>
        <v>PL</v>
      </c>
      <c r="R3706" s="39" t="str">
        <f>VLOOKUP(D3706,GL_Master!$A$1:$D$80,3,FALSE)</f>
        <v>Security Expenses</v>
      </c>
      <c r="S3706" s="39" t="str">
        <f>VLOOKUP(D3706,GL_Master!$A$1:$D$80,4,FALSE)</f>
        <v>Security Expenses others</v>
      </c>
    </row>
    <row r="3707" spans="1:19" x14ac:dyDescent="0.25">
      <c r="A3707" s="39" t="s">
        <v>262</v>
      </c>
      <c r="B3707" s="39" t="s">
        <v>239</v>
      </c>
      <c r="C3707" s="7">
        <v>44228</v>
      </c>
      <c r="D3707" s="39" t="s">
        <v>38</v>
      </c>
      <c r="E3707" s="39">
        <v>26</v>
      </c>
      <c r="F3707" s="82">
        <f t="shared" si="171"/>
        <v>2.5999999999999999E-2</v>
      </c>
      <c r="G3707" s="39">
        <f>VLOOKUP(N3707,Currecny_M!$A$1:$P$10,2,FALSE)</f>
        <v>83</v>
      </c>
      <c r="H3707" s="39">
        <f>MATCH(C3707,Currecny_M!$A$1:$P$1,0)</f>
        <v>12</v>
      </c>
      <c r="I3707" s="39">
        <f>VLOOKUP(N3707,Currecny_M!$A$1:$P$10,MATCH(Database!C3707,Currecny_M!$A$1:$P$1,0),FALSE)</f>
        <v>91.69</v>
      </c>
      <c r="J3707" s="82">
        <f t="shared" si="172"/>
        <v>2.3839399999999999</v>
      </c>
      <c r="K3707" s="39">
        <f>VLOOKUP('Cover page'!$B$6,Currecny_M!$A$1:$P$10,MATCH(Database!C3707,Currecny_M!$A$1:$P$1,0),FALSE)</f>
        <v>1</v>
      </c>
      <c r="L3707" s="82">
        <f t="shared" si="173"/>
        <v>2.3839399999999999</v>
      </c>
      <c r="M3707" s="82">
        <f>((E3707/$F$1)*VLOOKUP(N3707,Currecny_M!$A$1:$P$10,MATCH(Database!C3707,Currecny_M!$A$1:$P$1,0),FALSE))/VLOOKUP('Cover page'!$B$6,Currecny_M!$A$1:$P$10,MATCH(Database!C3707,Currecny_M!$A$1:$P$1,0),FALSE)</f>
        <v>2.3839399999999999</v>
      </c>
      <c r="N3707" s="6" t="str">
        <f>VLOOKUP(B3707,Master!$A$2:$C$11,3,FALSE)</f>
        <v>Euro</v>
      </c>
      <c r="O3707" s="6" t="str">
        <f>VLOOKUP(B3707,Master!$A$2:$C$11,2,FALSE)</f>
        <v>Europe</v>
      </c>
      <c r="Q3707" s="39" t="str">
        <f>VLOOKUP(D3707,GL_Master!$A$1:$D$80,2,FALSE)</f>
        <v>PL</v>
      </c>
      <c r="R3707" s="39" t="str">
        <f>VLOOKUP(D3707,GL_Master!$A$1:$D$80,3,FALSE)</f>
        <v>House Keeping Expenses</v>
      </c>
      <c r="S3707" s="39" t="str">
        <f>VLOOKUP(D3707,GL_Master!$A$1:$D$80,4,FALSE)</f>
        <v>House Keeping Expenses</v>
      </c>
    </row>
    <row r="3708" spans="1:19" x14ac:dyDescent="0.25">
      <c r="A3708" s="39" t="s">
        <v>262</v>
      </c>
      <c r="B3708" s="39" t="s">
        <v>239</v>
      </c>
      <c r="C3708" s="7">
        <v>44228</v>
      </c>
      <c r="D3708" s="39" t="s">
        <v>107</v>
      </c>
      <c r="E3708" s="39">
        <v>24</v>
      </c>
      <c r="F3708" s="82">
        <f t="shared" si="171"/>
        <v>2.4E-2</v>
      </c>
      <c r="G3708" s="39">
        <f>VLOOKUP(N3708,Currecny_M!$A$1:$P$10,2,FALSE)</f>
        <v>83</v>
      </c>
      <c r="H3708" s="39">
        <f>MATCH(C3708,Currecny_M!$A$1:$P$1,0)</f>
        <v>12</v>
      </c>
      <c r="I3708" s="39">
        <f>VLOOKUP(N3708,Currecny_M!$A$1:$P$10,MATCH(Database!C3708,Currecny_M!$A$1:$P$1,0),FALSE)</f>
        <v>91.69</v>
      </c>
      <c r="J3708" s="82">
        <f t="shared" si="172"/>
        <v>2.2005599999999998</v>
      </c>
      <c r="K3708" s="39">
        <f>VLOOKUP('Cover page'!$B$6,Currecny_M!$A$1:$P$10,MATCH(Database!C3708,Currecny_M!$A$1:$P$1,0),FALSE)</f>
        <v>1</v>
      </c>
      <c r="L3708" s="82">
        <f t="shared" si="173"/>
        <v>2.2005599999999998</v>
      </c>
      <c r="M3708" s="82">
        <f>((E3708/$F$1)*VLOOKUP(N3708,Currecny_M!$A$1:$P$10,MATCH(Database!C3708,Currecny_M!$A$1:$P$1,0),FALSE))/VLOOKUP('Cover page'!$B$6,Currecny_M!$A$1:$P$10,MATCH(Database!C3708,Currecny_M!$A$1:$P$1,0),FALSE)</f>
        <v>2.2005599999999998</v>
      </c>
      <c r="N3708" s="6" t="str">
        <f>VLOOKUP(B3708,Master!$A$2:$C$11,3,FALSE)</f>
        <v>Euro</v>
      </c>
      <c r="O3708" s="6" t="str">
        <f>VLOOKUP(B3708,Master!$A$2:$C$11,2,FALSE)</f>
        <v>Europe</v>
      </c>
      <c r="Q3708" s="39" t="str">
        <f>VLOOKUP(D3708,GL_Master!$A$1:$D$80,2,FALSE)</f>
        <v>PL</v>
      </c>
      <c r="R3708" s="39" t="str">
        <f>VLOOKUP(D3708,GL_Master!$A$1:$D$80,3,FALSE)</f>
        <v>Misc. expenses</v>
      </c>
      <c r="S3708" s="39" t="str">
        <f>VLOOKUP(D3708,GL_Master!$A$1:$D$80,4,FALSE)</f>
        <v>Repair &amp; Maintenance</v>
      </c>
    </row>
    <row r="3709" spans="1:19" x14ac:dyDescent="0.25">
      <c r="A3709" s="39" t="s">
        <v>262</v>
      </c>
      <c r="B3709" s="39" t="s">
        <v>239</v>
      </c>
      <c r="C3709" s="7">
        <v>44228</v>
      </c>
      <c r="D3709" s="39" t="s">
        <v>108</v>
      </c>
      <c r="E3709" s="39">
        <v>26</v>
      </c>
      <c r="F3709" s="82">
        <f t="shared" si="171"/>
        <v>2.5999999999999999E-2</v>
      </c>
      <c r="G3709" s="39">
        <f>VLOOKUP(N3709,Currecny_M!$A$1:$P$10,2,FALSE)</f>
        <v>83</v>
      </c>
      <c r="H3709" s="39">
        <f>MATCH(C3709,Currecny_M!$A$1:$P$1,0)</f>
        <v>12</v>
      </c>
      <c r="I3709" s="39">
        <f>VLOOKUP(N3709,Currecny_M!$A$1:$P$10,MATCH(Database!C3709,Currecny_M!$A$1:$P$1,0),FALSE)</f>
        <v>91.69</v>
      </c>
      <c r="J3709" s="82">
        <f t="shared" si="172"/>
        <v>2.3839399999999999</v>
      </c>
      <c r="K3709" s="39">
        <f>VLOOKUP('Cover page'!$B$6,Currecny_M!$A$1:$P$10,MATCH(Database!C3709,Currecny_M!$A$1:$P$1,0),FALSE)</f>
        <v>1</v>
      </c>
      <c r="L3709" s="82">
        <f t="shared" si="173"/>
        <v>2.3839399999999999</v>
      </c>
      <c r="M3709" s="82">
        <f>((E3709/$F$1)*VLOOKUP(N3709,Currecny_M!$A$1:$P$10,MATCH(Database!C3709,Currecny_M!$A$1:$P$1,0),FALSE))/VLOOKUP('Cover page'!$B$6,Currecny_M!$A$1:$P$10,MATCH(Database!C3709,Currecny_M!$A$1:$P$1,0),FALSE)</f>
        <v>2.3839399999999999</v>
      </c>
      <c r="N3709" s="6" t="str">
        <f>VLOOKUP(B3709,Master!$A$2:$C$11,3,FALSE)</f>
        <v>Euro</v>
      </c>
      <c r="O3709" s="6" t="str">
        <f>VLOOKUP(B3709,Master!$A$2:$C$11,2,FALSE)</f>
        <v>Europe</v>
      </c>
      <c r="Q3709" s="39" t="str">
        <f>VLOOKUP(D3709,GL_Master!$A$1:$D$80,2,FALSE)</f>
        <v>PL</v>
      </c>
      <c r="R3709" s="39" t="str">
        <f>VLOOKUP(D3709,GL_Master!$A$1:$D$80,3,FALSE)</f>
        <v>Misc. expenses</v>
      </c>
      <c r="S3709" s="39" t="str">
        <f>VLOOKUP(D3709,GL_Master!$A$1:$D$80,4,FALSE)</f>
        <v>Repair &amp; Maintenance</v>
      </c>
    </row>
    <row r="3710" spans="1:19" x14ac:dyDescent="0.25">
      <c r="A3710" s="39" t="s">
        <v>262</v>
      </c>
      <c r="B3710" s="39" t="s">
        <v>239</v>
      </c>
      <c r="C3710" s="7">
        <v>44228</v>
      </c>
      <c r="D3710" s="39" t="s">
        <v>9</v>
      </c>
      <c r="E3710" s="39">
        <v>230</v>
      </c>
      <c r="F3710" s="82">
        <f t="shared" si="171"/>
        <v>0.23</v>
      </c>
      <c r="G3710" s="39">
        <f>VLOOKUP(N3710,Currecny_M!$A$1:$P$10,2,FALSE)</f>
        <v>83</v>
      </c>
      <c r="H3710" s="39">
        <f>MATCH(C3710,Currecny_M!$A$1:$P$1,0)</f>
        <v>12</v>
      </c>
      <c r="I3710" s="39">
        <f>VLOOKUP(N3710,Currecny_M!$A$1:$P$10,MATCH(Database!C3710,Currecny_M!$A$1:$P$1,0),FALSE)</f>
        <v>91.69</v>
      </c>
      <c r="J3710" s="82">
        <f t="shared" si="172"/>
        <v>21.088699999999999</v>
      </c>
      <c r="K3710" s="39">
        <f>VLOOKUP('Cover page'!$B$6,Currecny_M!$A$1:$P$10,MATCH(Database!C3710,Currecny_M!$A$1:$P$1,0),FALSE)</f>
        <v>1</v>
      </c>
      <c r="L3710" s="82">
        <f t="shared" si="173"/>
        <v>21.088699999999999</v>
      </c>
      <c r="M3710" s="82">
        <f>((E3710/$F$1)*VLOOKUP(N3710,Currecny_M!$A$1:$P$10,MATCH(Database!C3710,Currecny_M!$A$1:$P$1,0),FALSE))/VLOOKUP('Cover page'!$B$6,Currecny_M!$A$1:$P$10,MATCH(Database!C3710,Currecny_M!$A$1:$P$1,0),FALSE)</f>
        <v>21.088699999999999</v>
      </c>
      <c r="N3710" s="6" t="str">
        <f>VLOOKUP(B3710,Master!$A$2:$C$11,3,FALSE)</f>
        <v>Euro</v>
      </c>
      <c r="O3710" s="6" t="str">
        <f>VLOOKUP(B3710,Master!$A$2:$C$11,2,FALSE)</f>
        <v>Europe</v>
      </c>
      <c r="Q3710" s="39" t="str">
        <f>VLOOKUP(D3710,GL_Master!$A$1:$D$80,2,FALSE)</f>
        <v>PL</v>
      </c>
      <c r="R3710" s="39" t="str">
        <f>VLOOKUP(D3710,GL_Master!$A$1:$D$80,3,FALSE)</f>
        <v>Rent</v>
      </c>
      <c r="S3710" s="39" t="str">
        <f>VLOOKUP(D3710,GL_Master!$A$1:$D$80,4,FALSE)</f>
        <v>Office Rent</v>
      </c>
    </row>
    <row r="3711" spans="1:19" x14ac:dyDescent="0.25">
      <c r="A3711" s="39" t="s">
        <v>262</v>
      </c>
      <c r="B3711" s="39" t="s">
        <v>239</v>
      </c>
      <c r="C3711" s="7">
        <v>44228</v>
      </c>
      <c r="D3711" s="39" t="s">
        <v>109</v>
      </c>
      <c r="E3711" s="39">
        <v>-130</v>
      </c>
      <c r="F3711" s="82">
        <f t="shared" si="171"/>
        <v>-0.13</v>
      </c>
      <c r="G3711" s="39">
        <f>VLOOKUP(N3711,Currecny_M!$A$1:$P$10,2,FALSE)</f>
        <v>83</v>
      </c>
      <c r="H3711" s="39">
        <f>MATCH(C3711,Currecny_M!$A$1:$P$1,0)</f>
        <v>12</v>
      </c>
      <c r="I3711" s="39">
        <f>VLOOKUP(N3711,Currecny_M!$A$1:$P$10,MATCH(Database!C3711,Currecny_M!$A$1:$P$1,0),FALSE)</f>
        <v>91.69</v>
      </c>
      <c r="J3711" s="82">
        <f t="shared" si="172"/>
        <v>-11.919700000000001</v>
      </c>
      <c r="K3711" s="39">
        <f>VLOOKUP('Cover page'!$B$6,Currecny_M!$A$1:$P$10,MATCH(Database!C3711,Currecny_M!$A$1:$P$1,0),FALSE)</f>
        <v>1</v>
      </c>
      <c r="L3711" s="82">
        <f t="shared" si="173"/>
        <v>-11.919700000000001</v>
      </c>
      <c r="M3711" s="82">
        <f>((E3711/$F$1)*VLOOKUP(N3711,Currecny_M!$A$1:$P$10,MATCH(Database!C3711,Currecny_M!$A$1:$P$1,0),FALSE))/VLOOKUP('Cover page'!$B$6,Currecny_M!$A$1:$P$10,MATCH(Database!C3711,Currecny_M!$A$1:$P$1,0),FALSE)</f>
        <v>-11.919700000000001</v>
      </c>
      <c r="N3711" s="6" t="str">
        <f>VLOOKUP(B3711,Master!$A$2:$C$11,3,FALSE)</f>
        <v>Euro</v>
      </c>
      <c r="O3711" s="6" t="str">
        <f>VLOOKUP(B3711,Master!$A$2:$C$11,2,FALSE)</f>
        <v>Europe</v>
      </c>
      <c r="Q3711" s="39" t="str">
        <f>VLOOKUP(D3711,GL_Master!$A$1:$D$80,2,FALSE)</f>
        <v>PL</v>
      </c>
      <c r="R3711" s="39" t="str">
        <f>VLOOKUP(D3711,GL_Master!$A$1:$D$80,3,FALSE)</f>
        <v>Travelling and conveyance</v>
      </c>
      <c r="S3711" s="39" t="str">
        <f>VLOOKUP(D3711,GL_Master!$A$1:$D$80,4,FALSE)</f>
        <v>Travelling , hotel lodging</v>
      </c>
    </row>
    <row r="3712" spans="1:19" x14ac:dyDescent="0.25">
      <c r="A3712" s="39" t="s">
        <v>262</v>
      </c>
      <c r="B3712" s="39" t="s">
        <v>239</v>
      </c>
      <c r="C3712" s="7">
        <v>44228</v>
      </c>
      <c r="D3712" s="39" t="s">
        <v>110</v>
      </c>
      <c r="E3712" s="39">
        <v>52</v>
      </c>
      <c r="F3712" s="82">
        <f t="shared" si="171"/>
        <v>5.1999999999999998E-2</v>
      </c>
      <c r="G3712" s="39">
        <f>VLOOKUP(N3712,Currecny_M!$A$1:$P$10,2,FALSE)</f>
        <v>83</v>
      </c>
      <c r="H3712" s="39">
        <f>MATCH(C3712,Currecny_M!$A$1:$P$1,0)</f>
        <v>12</v>
      </c>
      <c r="I3712" s="39">
        <f>VLOOKUP(N3712,Currecny_M!$A$1:$P$10,MATCH(Database!C3712,Currecny_M!$A$1:$P$1,0),FALSE)</f>
        <v>91.69</v>
      </c>
      <c r="J3712" s="82">
        <f t="shared" si="172"/>
        <v>4.7678799999999999</v>
      </c>
      <c r="K3712" s="39">
        <f>VLOOKUP('Cover page'!$B$6,Currecny_M!$A$1:$P$10,MATCH(Database!C3712,Currecny_M!$A$1:$P$1,0),FALSE)</f>
        <v>1</v>
      </c>
      <c r="L3712" s="82">
        <f t="shared" si="173"/>
        <v>4.7678799999999999</v>
      </c>
      <c r="M3712" s="82">
        <f>((E3712/$F$1)*VLOOKUP(N3712,Currecny_M!$A$1:$P$10,MATCH(Database!C3712,Currecny_M!$A$1:$P$1,0),FALSE))/VLOOKUP('Cover page'!$B$6,Currecny_M!$A$1:$P$10,MATCH(Database!C3712,Currecny_M!$A$1:$P$1,0),FALSE)</f>
        <v>4.7678799999999999</v>
      </c>
      <c r="N3712" s="6" t="str">
        <f>VLOOKUP(B3712,Master!$A$2:$C$11,3,FALSE)</f>
        <v>Euro</v>
      </c>
      <c r="O3712" s="6" t="str">
        <f>VLOOKUP(B3712,Master!$A$2:$C$11,2,FALSE)</f>
        <v>Europe</v>
      </c>
      <c r="Q3712" s="39" t="str">
        <f>VLOOKUP(D3712,GL_Master!$A$1:$D$80,2,FALSE)</f>
        <v>PL</v>
      </c>
      <c r="R3712" s="39" t="str">
        <f>VLOOKUP(D3712,GL_Master!$A$1:$D$80,3,FALSE)</f>
        <v>Travelling and conveyance</v>
      </c>
      <c r="S3712" s="39" t="str">
        <f>VLOOKUP(D3712,GL_Master!$A$1:$D$80,4,FALSE)</f>
        <v>Travelling , hotel lodging</v>
      </c>
    </row>
    <row r="3713" spans="1:19" x14ac:dyDescent="0.25">
      <c r="A3713" s="39" t="s">
        <v>262</v>
      </c>
      <c r="B3713" s="39" t="s">
        <v>239</v>
      </c>
      <c r="C3713" s="7">
        <v>44228</v>
      </c>
      <c r="D3713" s="39" t="s">
        <v>111</v>
      </c>
      <c r="E3713" s="39">
        <v>26</v>
      </c>
      <c r="F3713" s="82">
        <f t="shared" si="171"/>
        <v>2.5999999999999999E-2</v>
      </c>
      <c r="G3713" s="39">
        <f>VLOOKUP(N3713,Currecny_M!$A$1:$P$10,2,FALSE)</f>
        <v>83</v>
      </c>
      <c r="H3713" s="39">
        <f>MATCH(C3713,Currecny_M!$A$1:$P$1,0)</f>
        <v>12</v>
      </c>
      <c r="I3713" s="39">
        <f>VLOOKUP(N3713,Currecny_M!$A$1:$P$10,MATCH(Database!C3713,Currecny_M!$A$1:$P$1,0),FALSE)</f>
        <v>91.69</v>
      </c>
      <c r="J3713" s="82">
        <f t="shared" si="172"/>
        <v>2.3839399999999999</v>
      </c>
      <c r="K3713" s="39">
        <f>VLOOKUP('Cover page'!$B$6,Currecny_M!$A$1:$P$10,MATCH(Database!C3713,Currecny_M!$A$1:$P$1,0),FALSE)</f>
        <v>1</v>
      </c>
      <c r="L3713" s="82">
        <f t="shared" si="173"/>
        <v>2.3839399999999999</v>
      </c>
      <c r="M3713" s="82">
        <f>((E3713/$F$1)*VLOOKUP(N3713,Currecny_M!$A$1:$P$10,MATCH(Database!C3713,Currecny_M!$A$1:$P$1,0),FALSE))/VLOOKUP('Cover page'!$B$6,Currecny_M!$A$1:$P$10,MATCH(Database!C3713,Currecny_M!$A$1:$P$1,0),FALSE)</f>
        <v>2.3839399999999999</v>
      </c>
      <c r="N3713" s="6" t="str">
        <f>VLOOKUP(B3713,Master!$A$2:$C$11,3,FALSE)</f>
        <v>Euro</v>
      </c>
      <c r="O3713" s="6" t="str">
        <f>VLOOKUP(B3713,Master!$A$2:$C$11,2,FALSE)</f>
        <v>Europe</v>
      </c>
      <c r="Q3713" s="39" t="str">
        <f>VLOOKUP(D3713,GL_Master!$A$1:$D$80,2,FALSE)</f>
        <v>PL</v>
      </c>
      <c r="R3713" s="39" t="str">
        <f>VLOOKUP(D3713,GL_Master!$A$1:$D$80,3,FALSE)</f>
        <v>Legal &amp; Professional expenses</v>
      </c>
      <c r="S3713" s="39" t="str">
        <f>VLOOKUP(D3713,GL_Master!$A$1:$D$80,4,FALSE)</f>
        <v>Professional Fees - Others</v>
      </c>
    </row>
    <row r="3714" spans="1:19" x14ac:dyDescent="0.25">
      <c r="A3714" s="39" t="s">
        <v>262</v>
      </c>
      <c r="B3714" s="39" t="s">
        <v>239</v>
      </c>
      <c r="C3714" s="7">
        <v>44256</v>
      </c>
      <c r="D3714" s="39" t="s">
        <v>112</v>
      </c>
      <c r="E3714" s="39">
        <v>251</v>
      </c>
      <c r="F3714" s="82">
        <f t="shared" si="171"/>
        <v>0.251</v>
      </c>
      <c r="G3714" s="39">
        <f>VLOOKUP(N3714,Currecny_M!$A$1:$P$10,2,FALSE)</f>
        <v>83</v>
      </c>
      <c r="H3714" s="39">
        <f>MATCH(C3714,Currecny_M!$A$1:$P$1,0)</f>
        <v>13</v>
      </c>
      <c r="I3714" s="39">
        <f>VLOOKUP(N3714,Currecny_M!$A$1:$P$10,MATCH(Database!C3714,Currecny_M!$A$1:$P$1,0),FALSE)</f>
        <v>92.61</v>
      </c>
      <c r="J3714" s="82">
        <f t="shared" si="172"/>
        <v>23.24511</v>
      </c>
      <c r="K3714" s="39">
        <f>VLOOKUP('Cover page'!$B$6,Currecny_M!$A$1:$P$10,MATCH(Database!C3714,Currecny_M!$A$1:$P$1,0),FALSE)</f>
        <v>1</v>
      </c>
      <c r="L3714" s="82">
        <f t="shared" si="173"/>
        <v>23.24511</v>
      </c>
      <c r="M3714" s="82">
        <f>((E3714/$F$1)*VLOOKUP(N3714,Currecny_M!$A$1:$P$10,MATCH(Database!C3714,Currecny_M!$A$1:$P$1,0),FALSE))/VLOOKUP('Cover page'!$B$6,Currecny_M!$A$1:$P$10,MATCH(Database!C3714,Currecny_M!$A$1:$P$1,0),FALSE)</f>
        <v>23.24511</v>
      </c>
      <c r="N3714" s="6" t="str">
        <f>VLOOKUP(B3714,Master!$A$2:$C$11,3,FALSE)</f>
        <v>Euro</v>
      </c>
      <c r="O3714" s="6" t="str">
        <f>VLOOKUP(B3714,Master!$A$2:$C$11,2,FALSE)</f>
        <v>Europe</v>
      </c>
      <c r="Q3714" s="39" t="str">
        <f>VLOOKUP(D3714,GL_Master!$A$1:$D$80,2,FALSE)</f>
        <v>PL</v>
      </c>
      <c r="R3714" s="39" t="str">
        <f>VLOOKUP(D3714,GL_Master!$A$1:$D$80,3,FALSE)</f>
        <v>Finance Cost</v>
      </c>
      <c r="S3714" s="39" t="str">
        <f>VLOOKUP(D3714,GL_Master!$A$1:$D$80,4,FALSE)</f>
        <v>Interest expense</v>
      </c>
    </row>
    <row r="3715" spans="1:19" x14ac:dyDescent="0.25">
      <c r="A3715" s="39" t="s">
        <v>262</v>
      </c>
      <c r="B3715" s="39" t="s">
        <v>239</v>
      </c>
      <c r="C3715" s="7">
        <v>44256</v>
      </c>
      <c r="D3715" s="39" t="s">
        <v>25</v>
      </c>
      <c r="E3715" s="39">
        <v>2299</v>
      </c>
      <c r="F3715" s="82">
        <f t="shared" si="171"/>
        <v>2.2989999999999999</v>
      </c>
      <c r="G3715" s="39">
        <f>VLOOKUP(N3715,Currecny_M!$A$1:$P$10,2,FALSE)</f>
        <v>83</v>
      </c>
      <c r="H3715" s="39">
        <f>MATCH(C3715,Currecny_M!$A$1:$P$1,0)</f>
        <v>13</v>
      </c>
      <c r="I3715" s="39">
        <f>VLOOKUP(N3715,Currecny_M!$A$1:$P$10,MATCH(Database!C3715,Currecny_M!$A$1:$P$1,0),FALSE)</f>
        <v>92.61</v>
      </c>
      <c r="J3715" s="82">
        <f t="shared" si="172"/>
        <v>212.91038999999998</v>
      </c>
      <c r="K3715" s="39">
        <f>VLOOKUP('Cover page'!$B$6,Currecny_M!$A$1:$P$10,MATCH(Database!C3715,Currecny_M!$A$1:$P$1,0),FALSE)</f>
        <v>1</v>
      </c>
      <c r="L3715" s="82">
        <f t="shared" si="173"/>
        <v>212.91038999999998</v>
      </c>
      <c r="M3715" s="82">
        <f>((E3715/$F$1)*VLOOKUP(N3715,Currecny_M!$A$1:$P$10,MATCH(Database!C3715,Currecny_M!$A$1:$P$1,0),FALSE))/VLOOKUP('Cover page'!$B$6,Currecny_M!$A$1:$P$10,MATCH(Database!C3715,Currecny_M!$A$1:$P$1,0),FALSE)</f>
        <v>212.91038999999998</v>
      </c>
      <c r="N3715" s="6" t="str">
        <f>VLOOKUP(B3715,Master!$A$2:$C$11,3,FALSE)</f>
        <v>Euro</v>
      </c>
      <c r="O3715" s="6" t="str">
        <f>VLOOKUP(B3715,Master!$A$2:$C$11,2,FALSE)</f>
        <v>Europe</v>
      </c>
      <c r="Q3715" s="39" t="str">
        <f>VLOOKUP(D3715,GL_Master!$A$1:$D$80,2,FALSE)</f>
        <v>PL</v>
      </c>
      <c r="R3715" s="39" t="str">
        <f>VLOOKUP(D3715,GL_Master!$A$1:$D$80,3,FALSE)</f>
        <v>Depreciation</v>
      </c>
      <c r="S3715" s="39" t="str">
        <f>VLOOKUP(D3715,GL_Master!$A$1:$D$80,4,FALSE)</f>
        <v>Depreciation</v>
      </c>
    </row>
    <row r="3716" spans="1:19" x14ac:dyDescent="0.25">
      <c r="A3716" s="39" t="s">
        <v>262</v>
      </c>
      <c r="B3716" s="39" t="s">
        <v>239</v>
      </c>
      <c r="C3716" s="7">
        <v>44256</v>
      </c>
      <c r="D3716" s="39" t="s">
        <v>51</v>
      </c>
      <c r="E3716" s="39">
        <v>-24096</v>
      </c>
      <c r="F3716" s="82">
        <f t="shared" ref="F3716:F3779" si="174">E3716/$F$1</f>
        <v>-24.096</v>
      </c>
      <c r="G3716" s="39">
        <f>VLOOKUP(N3716,Currecny_M!$A$1:$P$10,2,FALSE)</f>
        <v>83</v>
      </c>
      <c r="H3716" s="39">
        <f>MATCH(C3716,Currecny_M!$A$1:$P$1,0)</f>
        <v>13</v>
      </c>
      <c r="I3716" s="39">
        <f>VLOOKUP(N3716,Currecny_M!$A$1:$P$10,MATCH(Database!C3716,Currecny_M!$A$1:$P$1,0),FALSE)</f>
        <v>92.61</v>
      </c>
      <c r="J3716" s="82">
        <f t="shared" ref="J3716:J3779" si="175">F3716*I3716</f>
        <v>-2231.5305600000002</v>
      </c>
      <c r="K3716" s="39">
        <f>VLOOKUP('Cover page'!$B$6,Currecny_M!$A$1:$P$10,MATCH(Database!C3716,Currecny_M!$A$1:$P$1,0),FALSE)</f>
        <v>1</v>
      </c>
      <c r="L3716" s="82">
        <f t="shared" ref="L3716:L3779" si="176">J3716/K3716</f>
        <v>-2231.5305600000002</v>
      </c>
      <c r="M3716" s="82">
        <f>((E3716/$F$1)*VLOOKUP(N3716,Currecny_M!$A$1:$P$10,MATCH(Database!C3716,Currecny_M!$A$1:$P$1,0),FALSE))/VLOOKUP('Cover page'!$B$6,Currecny_M!$A$1:$P$10,MATCH(Database!C3716,Currecny_M!$A$1:$P$1,0),FALSE)</f>
        <v>-2231.5305600000002</v>
      </c>
      <c r="N3716" s="6" t="str">
        <f>VLOOKUP(B3716,Master!$A$2:$C$11,3,FALSE)</f>
        <v>Euro</v>
      </c>
      <c r="O3716" s="6" t="str">
        <f>VLOOKUP(B3716,Master!$A$2:$C$11,2,FALSE)</f>
        <v>Europe</v>
      </c>
      <c r="Q3716" s="39" t="str">
        <f>VLOOKUP(D3716,GL_Master!$A$1:$D$80,2,FALSE)</f>
        <v>BS</v>
      </c>
      <c r="R3716" s="39" t="str">
        <f>VLOOKUP(D3716,GL_Master!$A$1:$D$80,3,FALSE)</f>
        <v>Share Capital</v>
      </c>
      <c r="S3716" s="39" t="str">
        <f>VLOOKUP(D3716,GL_Master!$A$1:$D$80,4,FALSE)</f>
        <v>Equity shares</v>
      </c>
    </row>
    <row r="3717" spans="1:19" x14ac:dyDescent="0.25">
      <c r="A3717" s="39" t="s">
        <v>262</v>
      </c>
      <c r="B3717" s="39" t="s">
        <v>239</v>
      </c>
      <c r="C3717" s="7">
        <v>44256</v>
      </c>
      <c r="D3717" s="39" t="s">
        <v>52</v>
      </c>
      <c r="E3717" s="39">
        <v>-46169</v>
      </c>
      <c r="F3717" s="82">
        <f t="shared" si="174"/>
        <v>-46.168999999999997</v>
      </c>
      <c r="G3717" s="39">
        <f>VLOOKUP(N3717,Currecny_M!$A$1:$P$10,2,FALSE)</f>
        <v>83</v>
      </c>
      <c r="H3717" s="39">
        <f>MATCH(C3717,Currecny_M!$A$1:$P$1,0)</f>
        <v>13</v>
      </c>
      <c r="I3717" s="39">
        <f>VLOOKUP(N3717,Currecny_M!$A$1:$P$10,MATCH(Database!C3717,Currecny_M!$A$1:$P$1,0),FALSE)</f>
        <v>92.61</v>
      </c>
      <c r="J3717" s="82">
        <f t="shared" si="175"/>
        <v>-4275.7110899999998</v>
      </c>
      <c r="K3717" s="39">
        <f>VLOOKUP('Cover page'!$B$6,Currecny_M!$A$1:$P$10,MATCH(Database!C3717,Currecny_M!$A$1:$P$1,0),FALSE)</f>
        <v>1</v>
      </c>
      <c r="L3717" s="82">
        <f t="shared" si="176"/>
        <v>-4275.7110899999998</v>
      </c>
      <c r="M3717" s="82">
        <f>((E3717/$F$1)*VLOOKUP(N3717,Currecny_M!$A$1:$P$10,MATCH(Database!C3717,Currecny_M!$A$1:$P$1,0),FALSE))/VLOOKUP('Cover page'!$B$6,Currecny_M!$A$1:$P$10,MATCH(Database!C3717,Currecny_M!$A$1:$P$1,0),FALSE)</f>
        <v>-4275.7110899999998</v>
      </c>
      <c r="N3717" s="6" t="str">
        <f>VLOOKUP(B3717,Master!$A$2:$C$11,3,FALSE)</f>
        <v>Euro</v>
      </c>
      <c r="O3717" s="6" t="str">
        <f>VLOOKUP(B3717,Master!$A$2:$C$11,2,FALSE)</f>
        <v>Europe</v>
      </c>
      <c r="Q3717" s="39" t="str">
        <f>VLOOKUP(D3717,GL_Master!$A$1:$D$80,2,FALSE)</f>
        <v>BS</v>
      </c>
      <c r="R3717" s="39" t="str">
        <f>VLOOKUP(D3717,GL_Master!$A$1:$D$80,3,FALSE)</f>
        <v>Reserve and Surplus</v>
      </c>
      <c r="S3717" s="39" t="str">
        <f>VLOOKUP(D3717,GL_Master!$A$1:$D$80,4,FALSE)</f>
        <v>Reserves at the commencement of the year</v>
      </c>
    </row>
    <row r="3718" spans="1:19" x14ac:dyDescent="0.25">
      <c r="A3718" s="39" t="s">
        <v>262</v>
      </c>
      <c r="B3718" s="39" t="s">
        <v>239</v>
      </c>
      <c r="C3718" s="7">
        <v>44256</v>
      </c>
      <c r="D3718" s="39" t="s">
        <v>53</v>
      </c>
      <c r="E3718" s="39">
        <v>-1898</v>
      </c>
      <c r="F3718" s="82">
        <f t="shared" si="174"/>
        <v>-1.8979999999999999</v>
      </c>
      <c r="G3718" s="39">
        <f>VLOOKUP(N3718,Currecny_M!$A$1:$P$10,2,FALSE)</f>
        <v>83</v>
      </c>
      <c r="H3718" s="39">
        <f>MATCH(C3718,Currecny_M!$A$1:$P$1,0)</f>
        <v>13</v>
      </c>
      <c r="I3718" s="39">
        <f>VLOOKUP(N3718,Currecny_M!$A$1:$P$10,MATCH(Database!C3718,Currecny_M!$A$1:$P$1,0),FALSE)</f>
        <v>92.61</v>
      </c>
      <c r="J3718" s="82">
        <f t="shared" si="175"/>
        <v>-175.77377999999999</v>
      </c>
      <c r="K3718" s="39">
        <f>VLOOKUP('Cover page'!$B$6,Currecny_M!$A$1:$P$10,MATCH(Database!C3718,Currecny_M!$A$1:$P$1,0),FALSE)</f>
        <v>1</v>
      </c>
      <c r="L3718" s="82">
        <f t="shared" si="176"/>
        <v>-175.77377999999999</v>
      </c>
      <c r="M3718" s="82">
        <f>((E3718/$F$1)*VLOOKUP(N3718,Currecny_M!$A$1:$P$10,MATCH(Database!C3718,Currecny_M!$A$1:$P$1,0),FALSE))/VLOOKUP('Cover page'!$B$6,Currecny_M!$A$1:$P$10,MATCH(Database!C3718,Currecny_M!$A$1:$P$1,0),FALSE)</f>
        <v>-175.77377999999999</v>
      </c>
      <c r="N3718" s="6" t="str">
        <f>VLOOKUP(B3718,Master!$A$2:$C$11,3,FALSE)</f>
        <v>Euro</v>
      </c>
      <c r="O3718" s="6" t="str">
        <f>VLOOKUP(B3718,Master!$A$2:$C$11,2,FALSE)</f>
        <v>Europe</v>
      </c>
      <c r="Q3718" s="39" t="str">
        <f>VLOOKUP(D3718,GL_Master!$A$1:$D$80,2,FALSE)</f>
        <v>BS</v>
      </c>
      <c r="R3718" s="39" t="str">
        <f>VLOOKUP(D3718,GL_Master!$A$1:$D$80,3,FALSE)</f>
        <v>Loan Fund</v>
      </c>
      <c r="S3718" s="39" t="str">
        <f>VLOOKUP(D3718,GL_Master!$A$1:$D$80,4,FALSE)</f>
        <v>Term Loan</v>
      </c>
    </row>
    <row r="3719" spans="1:19" x14ac:dyDescent="0.25">
      <c r="A3719" s="39" t="s">
        <v>262</v>
      </c>
      <c r="B3719" s="39" t="s">
        <v>239</v>
      </c>
      <c r="C3719" s="7">
        <v>44256</v>
      </c>
      <c r="D3719" s="39" t="s">
        <v>54</v>
      </c>
      <c r="E3719" s="39">
        <v>51</v>
      </c>
      <c r="F3719" s="82">
        <f t="shared" si="174"/>
        <v>5.0999999999999997E-2</v>
      </c>
      <c r="G3719" s="39">
        <f>VLOOKUP(N3719,Currecny_M!$A$1:$P$10,2,FALSE)</f>
        <v>83</v>
      </c>
      <c r="H3719" s="39">
        <f>MATCH(C3719,Currecny_M!$A$1:$P$1,0)</f>
        <v>13</v>
      </c>
      <c r="I3719" s="39">
        <f>VLOOKUP(N3719,Currecny_M!$A$1:$P$10,MATCH(Database!C3719,Currecny_M!$A$1:$P$1,0),FALSE)</f>
        <v>92.61</v>
      </c>
      <c r="J3719" s="82">
        <f t="shared" si="175"/>
        <v>4.7231099999999993</v>
      </c>
      <c r="K3719" s="39">
        <f>VLOOKUP('Cover page'!$B$6,Currecny_M!$A$1:$P$10,MATCH(Database!C3719,Currecny_M!$A$1:$P$1,0),FALSE)</f>
        <v>1</v>
      </c>
      <c r="L3719" s="82">
        <f t="shared" si="176"/>
        <v>4.7231099999999993</v>
      </c>
      <c r="M3719" s="82">
        <f>((E3719/$F$1)*VLOOKUP(N3719,Currecny_M!$A$1:$P$10,MATCH(Database!C3719,Currecny_M!$A$1:$P$1,0),FALSE))/VLOOKUP('Cover page'!$B$6,Currecny_M!$A$1:$P$10,MATCH(Database!C3719,Currecny_M!$A$1:$P$1,0),FALSE)</f>
        <v>4.7231099999999993</v>
      </c>
      <c r="N3719" s="6" t="str">
        <f>VLOOKUP(B3719,Master!$A$2:$C$11,3,FALSE)</f>
        <v>Euro</v>
      </c>
      <c r="O3719" s="6" t="str">
        <f>VLOOKUP(B3719,Master!$A$2:$C$11,2,FALSE)</f>
        <v>Europe</v>
      </c>
      <c r="Q3719" s="39" t="str">
        <f>VLOOKUP(D3719,GL_Master!$A$1:$D$80,2,FALSE)</f>
        <v>BS</v>
      </c>
      <c r="R3719" s="39" t="str">
        <f>VLOOKUP(D3719,GL_Master!$A$1:$D$80,3,FALSE)</f>
        <v>Trade Payables</v>
      </c>
      <c r="S3719" s="39" t="str">
        <f>VLOOKUP(D3719,GL_Master!$A$1:$D$80,4,FALSE)</f>
        <v>Trade payable</v>
      </c>
    </row>
    <row r="3720" spans="1:19" x14ac:dyDescent="0.25">
      <c r="A3720" s="39" t="s">
        <v>262</v>
      </c>
      <c r="B3720" s="39" t="s">
        <v>239</v>
      </c>
      <c r="C3720" s="7">
        <v>44256</v>
      </c>
      <c r="D3720" s="39" t="s">
        <v>34</v>
      </c>
      <c r="E3720" s="39">
        <v>-1315</v>
      </c>
      <c r="F3720" s="82">
        <f t="shared" si="174"/>
        <v>-1.3149999999999999</v>
      </c>
      <c r="G3720" s="39">
        <f>VLOOKUP(N3720,Currecny_M!$A$1:$P$10,2,FALSE)</f>
        <v>83</v>
      </c>
      <c r="H3720" s="39">
        <f>MATCH(C3720,Currecny_M!$A$1:$P$1,0)</f>
        <v>13</v>
      </c>
      <c r="I3720" s="39">
        <f>VLOOKUP(N3720,Currecny_M!$A$1:$P$10,MATCH(Database!C3720,Currecny_M!$A$1:$P$1,0),FALSE)</f>
        <v>92.61</v>
      </c>
      <c r="J3720" s="82">
        <f t="shared" si="175"/>
        <v>-121.78214999999999</v>
      </c>
      <c r="K3720" s="39">
        <f>VLOOKUP('Cover page'!$B$6,Currecny_M!$A$1:$P$10,MATCH(Database!C3720,Currecny_M!$A$1:$P$1,0),FALSE)</f>
        <v>1</v>
      </c>
      <c r="L3720" s="82">
        <f t="shared" si="176"/>
        <v>-121.78214999999999</v>
      </c>
      <c r="M3720" s="82">
        <f>((E3720/$F$1)*VLOOKUP(N3720,Currecny_M!$A$1:$P$10,MATCH(Database!C3720,Currecny_M!$A$1:$P$1,0),FALSE))/VLOOKUP('Cover page'!$B$6,Currecny_M!$A$1:$P$10,MATCH(Database!C3720,Currecny_M!$A$1:$P$1,0),FALSE)</f>
        <v>-121.78214999999999</v>
      </c>
      <c r="N3720" s="6" t="str">
        <f>VLOOKUP(B3720,Master!$A$2:$C$11,3,FALSE)</f>
        <v>Euro</v>
      </c>
      <c r="O3720" s="6" t="str">
        <f>VLOOKUP(B3720,Master!$A$2:$C$11,2,FALSE)</f>
        <v>Europe</v>
      </c>
      <c r="Q3720" s="39" t="str">
        <f>VLOOKUP(D3720,GL_Master!$A$1:$D$80,2,FALSE)</f>
        <v>BS</v>
      </c>
      <c r="R3720" s="39" t="str">
        <f>VLOOKUP(D3720,GL_Master!$A$1:$D$80,3,FALSE)</f>
        <v>Provisions</v>
      </c>
      <c r="S3720" s="39" t="str">
        <f>VLOOKUP(D3720,GL_Master!$A$1:$D$80,4,FALSE)</f>
        <v>Expenses payables</v>
      </c>
    </row>
    <row r="3721" spans="1:19" x14ac:dyDescent="0.25">
      <c r="A3721" s="39" t="s">
        <v>262</v>
      </c>
      <c r="B3721" s="39" t="s">
        <v>239</v>
      </c>
      <c r="C3721" s="7">
        <v>44256</v>
      </c>
      <c r="D3721" s="39" t="s">
        <v>18</v>
      </c>
      <c r="E3721" s="39">
        <v>-777</v>
      </c>
      <c r="F3721" s="82">
        <f t="shared" si="174"/>
        <v>-0.77700000000000002</v>
      </c>
      <c r="G3721" s="39">
        <f>VLOOKUP(N3721,Currecny_M!$A$1:$P$10,2,FALSE)</f>
        <v>83</v>
      </c>
      <c r="H3721" s="39">
        <f>MATCH(C3721,Currecny_M!$A$1:$P$1,0)</f>
        <v>13</v>
      </c>
      <c r="I3721" s="39">
        <f>VLOOKUP(N3721,Currecny_M!$A$1:$P$10,MATCH(Database!C3721,Currecny_M!$A$1:$P$1,0),FALSE)</f>
        <v>92.61</v>
      </c>
      <c r="J3721" s="82">
        <f t="shared" si="175"/>
        <v>-71.957970000000003</v>
      </c>
      <c r="K3721" s="39">
        <f>VLOOKUP('Cover page'!$B$6,Currecny_M!$A$1:$P$10,MATCH(Database!C3721,Currecny_M!$A$1:$P$1,0),FALSE)</f>
        <v>1</v>
      </c>
      <c r="L3721" s="82">
        <f t="shared" si="176"/>
        <v>-71.957970000000003</v>
      </c>
      <c r="M3721" s="82">
        <f>((E3721/$F$1)*VLOOKUP(N3721,Currecny_M!$A$1:$P$10,MATCH(Database!C3721,Currecny_M!$A$1:$P$1,0),FALSE))/VLOOKUP('Cover page'!$B$6,Currecny_M!$A$1:$P$10,MATCH(Database!C3721,Currecny_M!$A$1:$P$1,0),FALSE)</f>
        <v>-71.957970000000003</v>
      </c>
      <c r="N3721" s="6" t="str">
        <f>VLOOKUP(B3721,Master!$A$2:$C$11,3,FALSE)</f>
        <v>Euro</v>
      </c>
      <c r="O3721" s="6" t="str">
        <f>VLOOKUP(B3721,Master!$A$2:$C$11,2,FALSE)</f>
        <v>Europe</v>
      </c>
      <c r="Q3721" s="39" t="str">
        <f>VLOOKUP(D3721,GL_Master!$A$1:$D$80,2,FALSE)</f>
        <v>BS</v>
      </c>
      <c r="R3721" s="39" t="str">
        <f>VLOOKUP(D3721,GL_Master!$A$1:$D$80,3,FALSE)</f>
        <v>Other current liabilities</v>
      </c>
      <c r="S3721" s="39" t="str">
        <f>VLOOKUP(D3721,GL_Master!$A$1:$D$80,4,FALSE)</f>
        <v>Employee related liabilities</v>
      </c>
    </row>
    <row r="3722" spans="1:19" x14ac:dyDescent="0.25">
      <c r="A3722" s="39" t="s">
        <v>262</v>
      </c>
      <c r="B3722" s="39" t="s">
        <v>239</v>
      </c>
      <c r="C3722" s="7">
        <v>44256</v>
      </c>
      <c r="D3722" s="39" t="s">
        <v>55</v>
      </c>
      <c r="E3722" s="39">
        <v>-104</v>
      </c>
      <c r="F3722" s="82">
        <f t="shared" si="174"/>
        <v>-0.104</v>
      </c>
      <c r="G3722" s="39">
        <f>VLOOKUP(N3722,Currecny_M!$A$1:$P$10,2,FALSE)</f>
        <v>83</v>
      </c>
      <c r="H3722" s="39">
        <f>MATCH(C3722,Currecny_M!$A$1:$P$1,0)</f>
        <v>13</v>
      </c>
      <c r="I3722" s="39">
        <f>VLOOKUP(N3722,Currecny_M!$A$1:$P$10,MATCH(Database!C3722,Currecny_M!$A$1:$P$1,0),FALSE)</f>
        <v>92.61</v>
      </c>
      <c r="J3722" s="82">
        <f t="shared" si="175"/>
        <v>-9.6314399999999996</v>
      </c>
      <c r="K3722" s="39">
        <f>VLOOKUP('Cover page'!$B$6,Currecny_M!$A$1:$P$10,MATCH(Database!C3722,Currecny_M!$A$1:$P$1,0),FALSE)</f>
        <v>1</v>
      </c>
      <c r="L3722" s="82">
        <f t="shared" si="176"/>
        <v>-9.6314399999999996</v>
      </c>
      <c r="M3722" s="82">
        <f>((E3722/$F$1)*VLOOKUP(N3722,Currecny_M!$A$1:$P$10,MATCH(Database!C3722,Currecny_M!$A$1:$P$1,0),FALSE))/VLOOKUP('Cover page'!$B$6,Currecny_M!$A$1:$P$10,MATCH(Database!C3722,Currecny_M!$A$1:$P$1,0),FALSE)</f>
        <v>-9.6314399999999996</v>
      </c>
      <c r="N3722" s="6" t="str">
        <f>VLOOKUP(B3722,Master!$A$2:$C$11,3,FALSE)</f>
        <v>Euro</v>
      </c>
      <c r="O3722" s="6" t="str">
        <f>VLOOKUP(B3722,Master!$A$2:$C$11,2,FALSE)</f>
        <v>Europe</v>
      </c>
      <c r="Q3722" s="39" t="str">
        <f>VLOOKUP(D3722,GL_Master!$A$1:$D$80,2,FALSE)</f>
        <v>BS</v>
      </c>
      <c r="R3722" s="39" t="str">
        <f>VLOOKUP(D3722,GL_Master!$A$1:$D$80,3,FALSE)</f>
        <v>Other current liabilities</v>
      </c>
      <c r="S3722" s="39" t="str">
        <f>VLOOKUP(D3722,GL_Master!$A$1:$D$80,4,FALSE)</f>
        <v>Security deposit received</v>
      </c>
    </row>
    <row r="3723" spans="1:19" x14ac:dyDescent="0.25">
      <c r="A3723" s="39" t="s">
        <v>262</v>
      </c>
      <c r="B3723" s="39" t="s">
        <v>239</v>
      </c>
      <c r="C3723" s="7">
        <v>44256</v>
      </c>
      <c r="D3723" s="39" t="s">
        <v>56</v>
      </c>
      <c r="E3723" s="39">
        <v>-26</v>
      </c>
      <c r="F3723" s="82">
        <f t="shared" si="174"/>
        <v>-2.5999999999999999E-2</v>
      </c>
      <c r="G3723" s="39">
        <f>VLOOKUP(N3723,Currecny_M!$A$1:$P$10,2,FALSE)</f>
        <v>83</v>
      </c>
      <c r="H3723" s="39">
        <f>MATCH(C3723,Currecny_M!$A$1:$P$1,0)</f>
        <v>13</v>
      </c>
      <c r="I3723" s="39">
        <f>VLOOKUP(N3723,Currecny_M!$A$1:$P$10,MATCH(Database!C3723,Currecny_M!$A$1:$P$1,0),FALSE)</f>
        <v>92.61</v>
      </c>
      <c r="J3723" s="82">
        <f t="shared" si="175"/>
        <v>-2.4078599999999999</v>
      </c>
      <c r="K3723" s="39">
        <f>VLOOKUP('Cover page'!$B$6,Currecny_M!$A$1:$P$10,MATCH(Database!C3723,Currecny_M!$A$1:$P$1,0),FALSE)</f>
        <v>1</v>
      </c>
      <c r="L3723" s="82">
        <f t="shared" si="176"/>
        <v>-2.4078599999999999</v>
      </c>
      <c r="M3723" s="82">
        <f>((E3723/$F$1)*VLOOKUP(N3723,Currecny_M!$A$1:$P$10,MATCH(Database!C3723,Currecny_M!$A$1:$P$1,0),FALSE))/VLOOKUP('Cover page'!$B$6,Currecny_M!$A$1:$P$10,MATCH(Database!C3723,Currecny_M!$A$1:$P$1,0),FALSE)</f>
        <v>-2.4078599999999999</v>
      </c>
      <c r="N3723" s="6" t="str">
        <f>VLOOKUP(B3723,Master!$A$2:$C$11,3,FALSE)</f>
        <v>Euro</v>
      </c>
      <c r="O3723" s="6" t="str">
        <f>VLOOKUP(B3723,Master!$A$2:$C$11,2,FALSE)</f>
        <v>Europe</v>
      </c>
      <c r="Q3723" s="39" t="str">
        <f>VLOOKUP(D3723,GL_Master!$A$1:$D$80,2,FALSE)</f>
        <v>BS</v>
      </c>
      <c r="R3723" s="39" t="str">
        <f>VLOOKUP(D3723,GL_Master!$A$1:$D$80,3,FALSE)</f>
        <v>Other Tax Payables</v>
      </c>
      <c r="S3723" s="39" t="str">
        <f>VLOOKUP(D3723,GL_Master!$A$1:$D$80,4,FALSE)</f>
        <v>Tax deducted at source payable</v>
      </c>
    </row>
    <row r="3724" spans="1:19" x14ac:dyDescent="0.25">
      <c r="A3724" s="39" t="s">
        <v>262</v>
      </c>
      <c r="B3724" s="39" t="s">
        <v>239</v>
      </c>
      <c r="C3724" s="7">
        <v>44256</v>
      </c>
      <c r="D3724" s="39" t="s">
        <v>57</v>
      </c>
      <c r="E3724" s="39">
        <v>-236</v>
      </c>
      <c r="F3724" s="82">
        <f t="shared" si="174"/>
        <v>-0.23599999999999999</v>
      </c>
      <c r="G3724" s="39">
        <f>VLOOKUP(N3724,Currecny_M!$A$1:$P$10,2,FALSE)</f>
        <v>83</v>
      </c>
      <c r="H3724" s="39">
        <f>MATCH(C3724,Currecny_M!$A$1:$P$1,0)</f>
        <v>13</v>
      </c>
      <c r="I3724" s="39">
        <f>VLOOKUP(N3724,Currecny_M!$A$1:$P$10,MATCH(Database!C3724,Currecny_M!$A$1:$P$1,0),FALSE)</f>
        <v>92.61</v>
      </c>
      <c r="J3724" s="82">
        <f t="shared" si="175"/>
        <v>-21.85596</v>
      </c>
      <c r="K3724" s="39">
        <f>VLOOKUP('Cover page'!$B$6,Currecny_M!$A$1:$P$10,MATCH(Database!C3724,Currecny_M!$A$1:$P$1,0),FALSE)</f>
        <v>1</v>
      </c>
      <c r="L3724" s="82">
        <f t="shared" si="176"/>
        <v>-21.85596</v>
      </c>
      <c r="M3724" s="82">
        <f>((E3724/$F$1)*VLOOKUP(N3724,Currecny_M!$A$1:$P$10,MATCH(Database!C3724,Currecny_M!$A$1:$P$1,0),FALSE))/VLOOKUP('Cover page'!$B$6,Currecny_M!$A$1:$P$10,MATCH(Database!C3724,Currecny_M!$A$1:$P$1,0),FALSE)</f>
        <v>-21.85596</v>
      </c>
      <c r="N3724" s="6" t="str">
        <f>VLOOKUP(B3724,Master!$A$2:$C$11,3,FALSE)</f>
        <v>Euro</v>
      </c>
      <c r="O3724" s="6" t="str">
        <f>VLOOKUP(B3724,Master!$A$2:$C$11,2,FALSE)</f>
        <v>Europe</v>
      </c>
      <c r="Q3724" s="39" t="str">
        <f>VLOOKUP(D3724,GL_Master!$A$1:$D$80,2,FALSE)</f>
        <v>BS</v>
      </c>
      <c r="R3724" s="39" t="str">
        <f>VLOOKUP(D3724,GL_Master!$A$1:$D$80,3,FALSE)</f>
        <v>Other Tax Payables</v>
      </c>
      <c r="S3724" s="39" t="str">
        <f>VLOOKUP(D3724,GL_Master!$A$1:$D$80,4,FALSE)</f>
        <v>Tax deducted at source payable</v>
      </c>
    </row>
    <row r="3725" spans="1:19" x14ac:dyDescent="0.25">
      <c r="A3725" s="39" t="s">
        <v>262</v>
      </c>
      <c r="B3725" s="39" t="s">
        <v>239</v>
      </c>
      <c r="C3725" s="7">
        <v>44256</v>
      </c>
      <c r="D3725" s="39" t="s">
        <v>58</v>
      </c>
      <c r="E3725" s="39">
        <v>-1737</v>
      </c>
      <c r="F3725" s="82">
        <f t="shared" si="174"/>
        <v>-1.7370000000000001</v>
      </c>
      <c r="G3725" s="39">
        <f>VLOOKUP(N3725,Currecny_M!$A$1:$P$10,2,FALSE)</f>
        <v>83</v>
      </c>
      <c r="H3725" s="39">
        <f>MATCH(C3725,Currecny_M!$A$1:$P$1,0)</f>
        <v>13</v>
      </c>
      <c r="I3725" s="39">
        <f>VLOOKUP(N3725,Currecny_M!$A$1:$P$10,MATCH(Database!C3725,Currecny_M!$A$1:$P$1,0),FALSE)</f>
        <v>92.61</v>
      </c>
      <c r="J3725" s="82">
        <f t="shared" si="175"/>
        <v>-160.86357000000001</v>
      </c>
      <c r="K3725" s="39">
        <f>VLOOKUP('Cover page'!$B$6,Currecny_M!$A$1:$P$10,MATCH(Database!C3725,Currecny_M!$A$1:$P$1,0),FALSE)</f>
        <v>1</v>
      </c>
      <c r="L3725" s="82">
        <f t="shared" si="176"/>
        <v>-160.86357000000001</v>
      </c>
      <c r="M3725" s="82">
        <f>((E3725/$F$1)*VLOOKUP(N3725,Currecny_M!$A$1:$P$10,MATCH(Database!C3725,Currecny_M!$A$1:$P$1,0),FALSE))/VLOOKUP('Cover page'!$B$6,Currecny_M!$A$1:$P$10,MATCH(Database!C3725,Currecny_M!$A$1:$P$1,0),FALSE)</f>
        <v>-160.86357000000001</v>
      </c>
      <c r="N3725" s="6" t="str">
        <f>VLOOKUP(B3725,Master!$A$2:$C$11,3,FALSE)</f>
        <v>Euro</v>
      </c>
      <c r="O3725" s="6" t="str">
        <f>VLOOKUP(B3725,Master!$A$2:$C$11,2,FALSE)</f>
        <v>Europe</v>
      </c>
      <c r="Q3725" s="39" t="str">
        <f>VLOOKUP(D3725,GL_Master!$A$1:$D$80,2,FALSE)</f>
        <v>BS</v>
      </c>
      <c r="R3725" s="39" t="str">
        <f>VLOOKUP(D3725,GL_Master!$A$1:$D$80,3,FALSE)</f>
        <v>Long-term provisions</v>
      </c>
      <c r="S3725" s="39" t="str">
        <f>VLOOKUP(D3725,GL_Master!$A$1:$D$80,4,FALSE)</f>
        <v>Provision for gratuity</v>
      </c>
    </row>
    <row r="3726" spans="1:19" x14ac:dyDescent="0.25">
      <c r="A3726" s="39" t="s">
        <v>262</v>
      </c>
      <c r="B3726" s="39" t="s">
        <v>239</v>
      </c>
      <c r="C3726" s="7">
        <v>44256</v>
      </c>
      <c r="D3726" s="39" t="s">
        <v>59</v>
      </c>
      <c r="E3726" s="39">
        <v>-727</v>
      </c>
      <c r="F3726" s="82">
        <f t="shared" si="174"/>
        <v>-0.72699999999999998</v>
      </c>
      <c r="G3726" s="39">
        <f>VLOOKUP(N3726,Currecny_M!$A$1:$P$10,2,FALSE)</f>
        <v>83</v>
      </c>
      <c r="H3726" s="39">
        <f>MATCH(C3726,Currecny_M!$A$1:$P$1,0)</f>
        <v>13</v>
      </c>
      <c r="I3726" s="39">
        <f>VLOOKUP(N3726,Currecny_M!$A$1:$P$10,MATCH(Database!C3726,Currecny_M!$A$1:$P$1,0),FALSE)</f>
        <v>92.61</v>
      </c>
      <c r="J3726" s="82">
        <f t="shared" si="175"/>
        <v>-67.327469999999991</v>
      </c>
      <c r="K3726" s="39">
        <f>VLOOKUP('Cover page'!$B$6,Currecny_M!$A$1:$P$10,MATCH(Database!C3726,Currecny_M!$A$1:$P$1,0),FALSE)</f>
        <v>1</v>
      </c>
      <c r="L3726" s="82">
        <f t="shared" si="176"/>
        <v>-67.327469999999991</v>
      </c>
      <c r="M3726" s="82">
        <f>((E3726/$F$1)*VLOOKUP(N3726,Currecny_M!$A$1:$P$10,MATCH(Database!C3726,Currecny_M!$A$1:$P$1,0),FALSE))/VLOOKUP('Cover page'!$B$6,Currecny_M!$A$1:$P$10,MATCH(Database!C3726,Currecny_M!$A$1:$P$1,0),FALSE)</f>
        <v>-67.327469999999991</v>
      </c>
      <c r="N3726" s="6" t="str">
        <f>VLOOKUP(B3726,Master!$A$2:$C$11,3,FALSE)</f>
        <v>Euro</v>
      </c>
      <c r="O3726" s="6" t="str">
        <f>VLOOKUP(B3726,Master!$A$2:$C$11,2,FALSE)</f>
        <v>Europe</v>
      </c>
      <c r="Q3726" s="39" t="str">
        <f>VLOOKUP(D3726,GL_Master!$A$1:$D$80,2,FALSE)</f>
        <v>BS</v>
      </c>
      <c r="R3726" s="39" t="str">
        <f>VLOOKUP(D3726,GL_Master!$A$1:$D$80,3,FALSE)</f>
        <v>Long-term provisions</v>
      </c>
      <c r="S3726" s="39" t="str">
        <f>VLOOKUP(D3726,GL_Master!$A$1:$D$80,4,FALSE)</f>
        <v>Provision for leave encashment</v>
      </c>
    </row>
    <row r="3727" spans="1:19" x14ac:dyDescent="0.25">
      <c r="A3727" s="39" t="s">
        <v>262</v>
      </c>
      <c r="B3727" s="39" t="s">
        <v>239</v>
      </c>
      <c r="C3727" s="7">
        <v>44256</v>
      </c>
      <c r="D3727" s="39" t="s">
        <v>60</v>
      </c>
      <c r="E3727" s="39">
        <v>-212</v>
      </c>
      <c r="F3727" s="82">
        <f t="shared" si="174"/>
        <v>-0.21199999999999999</v>
      </c>
      <c r="G3727" s="39">
        <f>VLOOKUP(N3727,Currecny_M!$A$1:$P$10,2,FALSE)</f>
        <v>83</v>
      </c>
      <c r="H3727" s="39">
        <f>MATCH(C3727,Currecny_M!$A$1:$P$1,0)</f>
        <v>13</v>
      </c>
      <c r="I3727" s="39">
        <f>VLOOKUP(N3727,Currecny_M!$A$1:$P$10,MATCH(Database!C3727,Currecny_M!$A$1:$P$1,0),FALSE)</f>
        <v>92.61</v>
      </c>
      <c r="J3727" s="82">
        <f t="shared" si="175"/>
        <v>-19.633319999999998</v>
      </c>
      <c r="K3727" s="39">
        <f>VLOOKUP('Cover page'!$B$6,Currecny_M!$A$1:$P$10,MATCH(Database!C3727,Currecny_M!$A$1:$P$1,0),FALSE)</f>
        <v>1</v>
      </c>
      <c r="L3727" s="82">
        <f t="shared" si="176"/>
        <v>-19.633319999999998</v>
      </c>
      <c r="M3727" s="82">
        <f>((E3727/$F$1)*VLOOKUP(N3727,Currecny_M!$A$1:$P$10,MATCH(Database!C3727,Currecny_M!$A$1:$P$1,0),FALSE))/VLOOKUP('Cover page'!$B$6,Currecny_M!$A$1:$P$10,MATCH(Database!C3727,Currecny_M!$A$1:$P$1,0),FALSE)</f>
        <v>-19.633319999999998</v>
      </c>
      <c r="N3727" s="6" t="str">
        <f>VLOOKUP(B3727,Master!$A$2:$C$11,3,FALSE)</f>
        <v>Euro</v>
      </c>
      <c r="O3727" s="6" t="str">
        <f>VLOOKUP(B3727,Master!$A$2:$C$11,2,FALSE)</f>
        <v>Europe</v>
      </c>
      <c r="Q3727" s="39" t="str">
        <f>VLOOKUP(D3727,GL_Master!$A$1:$D$80,2,FALSE)</f>
        <v>BS</v>
      </c>
      <c r="R3727" s="39" t="str">
        <f>VLOOKUP(D3727,GL_Master!$A$1:$D$80,3,FALSE)</f>
        <v>Trade Payables</v>
      </c>
      <c r="S3727" s="39" t="str">
        <f>VLOOKUP(D3727,GL_Master!$A$1:$D$80,4,FALSE)</f>
        <v>Trade payable</v>
      </c>
    </row>
    <row r="3728" spans="1:19" x14ac:dyDescent="0.25">
      <c r="A3728" s="39" t="s">
        <v>262</v>
      </c>
      <c r="B3728" s="39" t="s">
        <v>239</v>
      </c>
      <c r="C3728" s="7">
        <v>44256</v>
      </c>
      <c r="D3728" s="39" t="s">
        <v>61</v>
      </c>
      <c r="E3728" s="39">
        <v>-2186</v>
      </c>
      <c r="F3728" s="82">
        <f t="shared" si="174"/>
        <v>-2.1859999999999999</v>
      </c>
      <c r="G3728" s="39">
        <f>VLOOKUP(N3728,Currecny_M!$A$1:$P$10,2,FALSE)</f>
        <v>83</v>
      </c>
      <c r="H3728" s="39">
        <f>MATCH(C3728,Currecny_M!$A$1:$P$1,0)</f>
        <v>13</v>
      </c>
      <c r="I3728" s="39">
        <f>VLOOKUP(N3728,Currecny_M!$A$1:$P$10,MATCH(Database!C3728,Currecny_M!$A$1:$P$1,0),FALSE)</f>
        <v>92.61</v>
      </c>
      <c r="J3728" s="82">
        <f t="shared" si="175"/>
        <v>-202.44546</v>
      </c>
      <c r="K3728" s="39">
        <f>VLOOKUP('Cover page'!$B$6,Currecny_M!$A$1:$P$10,MATCH(Database!C3728,Currecny_M!$A$1:$P$1,0),FALSE)</f>
        <v>1</v>
      </c>
      <c r="L3728" s="82">
        <f t="shared" si="176"/>
        <v>-202.44546</v>
      </c>
      <c r="M3728" s="82">
        <f>((E3728/$F$1)*VLOOKUP(N3728,Currecny_M!$A$1:$P$10,MATCH(Database!C3728,Currecny_M!$A$1:$P$1,0),FALSE))/VLOOKUP('Cover page'!$B$6,Currecny_M!$A$1:$P$10,MATCH(Database!C3728,Currecny_M!$A$1:$P$1,0),FALSE)</f>
        <v>-202.44546</v>
      </c>
      <c r="N3728" s="6" t="str">
        <f>VLOOKUP(B3728,Master!$A$2:$C$11,3,FALSE)</f>
        <v>Euro</v>
      </c>
      <c r="O3728" s="6" t="str">
        <f>VLOOKUP(B3728,Master!$A$2:$C$11,2,FALSE)</f>
        <v>Europe</v>
      </c>
      <c r="Q3728" s="39" t="str">
        <f>VLOOKUP(D3728,GL_Master!$A$1:$D$80,2,FALSE)</f>
        <v>BS</v>
      </c>
      <c r="R3728" s="39" t="str">
        <f>VLOOKUP(D3728,GL_Master!$A$1:$D$80,3,FALSE)</f>
        <v>Provisions</v>
      </c>
      <c r="S3728" s="39" t="str">
        <f>VLOOKUP(D3728,GL_Master!$A$1:$D$80,4,FALSE)</f>
        <v>Provision for doubtful assets</v>
      </c>
    </row>
    <row r="3729" spans="1:19" x14ac:dyDescent="0.25">
      <c r="A3729" s="39" t="s">
        <v>262</v>
      </c>
      <c r="B3729" s="39" t="s">
        <v>239</v>
      </c>
      <c r="C3729" s="7">
        <v>44256</v>
      </c>
      <c r="D3729" s="39" t="s">
        <v>62</v>
      </c>
      <c r="E3729" s="39">
        <v>-75</v>
      </c>
      <c r="F3729" s="82">
        <f t="shared" si="174"/>
        <v>-7.4999999999999997E-2</v>
      </c>
      <c r="G3729" s="39">
        <f>VLOOKUP(N3729,Currecny_M!$A$1:$P$10,2,FALSE)</f>
        <v>83</v>
      </c>
      <c r="H3729" s="39">
        <f>MATCH(C3729,Currecny_M!$A$1:$P$1,0)</f>
        <v>13</v>
      </c>
      <c r="I3729" s="39">
        <f>VLOOKUP(N3729,Currecny_M!$A$1:$P$10,MATCH(Database!C3729,Currecny_M!$A$1:$P$1,0),FALSE)</f>
        <v>92.61</v>
      </c>
      <c r="J3729" s="82">
        <f t="shared" si="175"/>
        <v>-6.9457499999999994</v>
      </c>
      <c r="K3729" s="39">
        <f>VLOOKUP('Cover page'!$B$6,Currecny_M!$A$1:$P$10,MATCH(Database!C3729,Currecny_M!$A$1:$P$1,0),FALSE)</f>
        <v>1</v>
      </c>
      <c r="L3729" s="82">
        <f t="shared" si="176"/>
        <v>-6.9457499999999994</v>
      </c>
      <c r="M3729" s="82">
        <f>((E3729/$F$1)*VLOOKUP(N3729,Currecny_M!$A$1:$P$10,MATCH(Database!C3729,Currecny_M!$A$1:$P$1,0),FALSE))/VLOOKUP('Cover page'!$B$6,Currecny_M!$A$1:$P$10,MATCH(Database!C3729,Currecny_M!$A$1:$P$1,0),FALSE)</f>
        <v>-6.9457499999999994</v>
      </c>
      <c r="N3729" s="6" t="str">
        <f>VLOOKUP(B3729,Master!$A$2:$C$11,3,FALSE)</f>
        <v>Euro</v>
      </c>
      <c r="O3729" s="6" t="str">
        <f>VLOOKUP(B3729,Master!$A$2:$C$11,2,FALSE)</f>
        <v>Europe</v>
      </c>
      <c r="Q3729" s="39" t="str">
        <f>VLOOKUP(D3729,GL_Master!$A$1:$D$80,2,FALSE)</f>
        <v>BS</v>
      </c>
      <c r="R3729" s="39" t="str">
        <f>VLOOKUP(D3729,GL_Master!$A$1:$D$80,3,FALSE)</f>
        <v>Provisions</v>
      </c>
      <c r="S3729" s="39" t="str">
        <f>VLOOKUP(D3729,GL_Master!$A$1:$D$80,4,FALSE)</f>
        <v>Provision for Insurance</v>
      </c>
    </row>
    <row r="3730" spans="1:19" x14ac:dyDescent="0.25">
      <c r="A3730" s="39" t="s">
        <v>262</v>
      </c>
      <c r="B3730" s="39" t="s">
        <v>239</v>
      </c>
      <c r="C3730" s="7">
        <v>44256</v>
      </c>
      <c r="D3730" s="39" t="s">
        <v>63</v>
      </c>
      <c r="E3730" s="39">
        <v>180</v>
      </c>
      <c r="F3730" s="82">
        <f t="shared" si="174"/>
        <v>0.18</v>
      </c>
      <c r="G3730" s="39">
        <f>VLOOKUP(N3730,Currecny_M!$A$1:$P$10,2,FALSE)</f>
        <v>83</v>
      </c>
      <c r="H3730" s="39">
        <f>MATCH(C3730,Currecny_M!$A$1:$P$1,0)</f>
        <v>13</v>
      </c>
      <c r="I3730" s="39">
        <f>VLOOKUP(N3730,Currecny_M!$A$1:$P$10,MATCH(Database!C3730,Currecny_M!$A$1:$P$1,0),FALSE)</f>
        <v>92.61</v>
      </c>
      <c r="J3730" s="82">
        <f t="shared" si="175"/>
        <v>16.669799999999999</v>
      </c>
      <c r="K3730" s="39">
        <f>VLOOKUP('Cover page'!$B$6,Currecny_M!$A$1:$P$10,MATCH(Database!C3730,Currecny_M!$A$1:$P$1,0),FALSE)</f>
        <v>1</v>
      </c>
      <c r="L3730" s="82">
        <f t="shared" si="176"/>
        <v>16.669799999999999</v>
      </c>
      <c r="M3730" s="82">
        <f>((E3730/$F$1)*VLOOKUP(N3730,Currecny_M!$A$1:$P$10,MATCH(Database!C3730,Currecny_M!$A$1:$P$1,0),FALSE))/VLOOKUP('Cover page'!$B$6,Currecny_M!$A$1:$P$10,MATCH(Database!C3730,Currecny_M!$A$1:$P$1,0),FALSE)</f>
        <v>16.669799999999999</v>
      </c>
      <c r="N3730" s="6" t="str">
        <f>VLOOKUP(B3730,Master!$A$2:$C$11,3,FALSE)</f>
        <v>Euro</v>
      </c>
      <c r="O3730" s="6" t="str">
        <f>VLOOKUP(B3730,Master!$A$2:$C$11,2,FALSE)</f>
        <v>Europe</v>
      </c>
      <c r="Q3730" s="39" t="str">
        <f>VLOOKUP(D3730,GL_Master!$A$1:$D$80,2,FALSE)</f>
        <v>BS</v>
      </c>
      <c r="R3730" s="39" t="str">
        <f>VLOOKUP(D3730,GL_Master!$A$1:$D$80,3,FALSE)</f>
        <v>Gross Block</v>
      </c>
      <c r="S3730" s="39" t="str">
        <f>VLOOKUP(D3730,GL_Master!$A$1:$D$80,4,FALSE)</f>
        <v>Tangible Fixed assets</v>
      </c>
    </row>
    <row r="3731" spans="1:19" x14ac:dyDescent="0.25">
      <c r="A3731" s="39" t="s">
        <v>262</v>
      </c>
      <c r="B3731" s="39" t="s">
        <v>239</v>
      </c>
      <c r="C3731" s="7">
        <v>44256</v>
      </c>
      <c r="D3731" s="39" t="s">
        <v>64</v>
      </c>
      <c r="E3731" s="39">
        <v>10339</v>
      </c>
      <c r="F3731" s="82">
        <f t="shared" si="174"/>
        <v>10.339</v>
      </c>
      <c r="G3731" s="39">
        <f>VLOOKUP(N3731,Currecny_M!$A$1:$P$10,2,FALSE)</f>
        <v>83</v>
      </c>
      <c r="H3731" s="39">
        <f>MATCH(C3731,Currecny_M!$A$1:$P$1,0)</f>
        <v>13</v>
      </c>
      <c r="I3731" s="39">
        <f>VLOOKUP(N3731,Currecny_M!$A$1:$P$10,MATCH(Database!C3731,Currecny_M!$A$1:$P$1,0),FALSE)</f>
        <v>92.61</v>
      </c>
      <c r="J3731" s="82">
        <f t="shared" si="175"/>
        <v>957.49479000000008</v>
      </c>
      <c r="K3731" s="39">
        <f>VLOOKUP('Cover page'!$B$6,Currecny_M!$A$1:$P$10,MATCH(Database!C3731,Currecny_M!$A$1:$P$1,0),FALSE)</f>
        <v>1</v>
      </c>
      <c r="L3731" s="82">
        <f t="shared" si="176"/>
        <v>957.49479000000008</v>
      </c>
      <c r="M3731" s="82">
        <f>((E3731/$F$1)*VLOOKUP(N3731,Currecny_M!$A$1:$P$10,MATCH(Database!C3731,Currecny_M!$A$1:$P$1,0),FALSE))/VLOOKUP('Cover page'!$B$6,Currecny_M!$A$1:$P$10,MATCH(Database!C3731,Currecny_M!$A$1:$P$1,0),FALSE)</f>
        <v>957.49479000000008</v>
      </c>
      <c r="N3731" s="6" t="str">
        <f>VLOOKUP(B3731,Master!$A$2:$C$11,3,FALSE)</f>
        <v>Euro</v>
      </c>
      <c r="O3731" s="6" t="str">
        <f>VLOOKUP(B3731,Master!$A$2:$C$11,2,FALSE)</f>
        <v>Europe</v>
      </c>
      <c r="Q3731" s="39" t="str">
        <f>VLOOKUP(D3731,GL_Master!$A$1:$D$80,2,FALSE)</f>
        <v>BS</v>
      </c>
      <c r="R3731" s="39" t="str">
        <f>VLOOKUP(D3731,GL_Master!$A$1:$D$80,3,FALSE)</f>
        <v>Gross Block</v>
      </c>
      <c r="S3731" s="39" t="str">
        <f>VLOOKUP(D3731,GL_Master!$A$1:$D$80,4,FALSE)</f>
        <v>Tangible Fixed assets</v>
      </c>
    </row>
    <row r="3732" spans="1:19" x14ac:dyDescent="0.25">
      <c r="A3732" s="39" t="s">
        <v>262</v>
      </c>
      <c r="B3732" s="39" t="s">
        <v>239</v>
      </c>
      <c r="C3732" s="7">
        <v>44256</v>
      </c>
      <c r="D3732" s="39" t="s">
        <v>65</v>
      </c>
      <c r="E3732" s="39">
        <v>-6279</v>
      </c>
      <c r="F3732" s="82">
        <f t="shared" si="174"/>
        <v>-6.2789999999999999</v>
      </c>
      <c r="G3732" s="39">
        <f>VLOOKUP(N3732,Currecny_M!$A$1:$P$10,2,FALSE)</f>
        <v>83</v>
      </c>
      <c r="H3732" s="39">
        <f>MATCH(C3732,Currecny_M!$A$1:$P$1,0)</f>
        <v>13</v>
      </c>
      <c r="I3732" s="39">
        <f>VLOOKUP(N3732,Currecny_M!$A$1:$P$10,MATCH(Database!C3732,Currecny_M!$A$1:$P$1,0),FALSE)</f>
        <v>92.61</v>
      </c>
      <c r="J3732" s="82">
        <f t="shared" si="175"/>
        <v>-581.49819000000002</v>
      </c>
      <c r="K3732" s="39">
        <f>VLOOKUP('Cover page'!$B$6,Currecny_M!$A$1:$P$10,MATCH(Database!C3732,Currecny_M!$A$1:$P$1,0),FALSE)</f>
        <v>1</v>
      </c>
      <c r="L3732" s="82">
        <f t="shared" si="176"/>
        <v>-581.49819000000002</v>
      </c>
      <c r="M3732" s="82">
        <f>((E3732/$F$1)*VLOOKUP(N3732,Currecny_M!$A$1:$P$10,MATCH(Database!C3732,Currecny_M!$A$1:$P$1,0),FALSE))/VLOOKUP('Cover page'!$B$6,Currecny_M!$A$1:$P$10,MATCH(Database!C3732,Currecny_M!$A$1:$P$1,0),FALSE)</f>
        <v>-581.49819000000002</v>
      </c>
      <c r="N3732" s="6" t="str">
        <f>VLOOKUP(B3732,Master!$A$2:$C$11,3,FALSE)</f>
        <v>Euro</v>
      </c>
      <c r="O3732" s="6" t="str">
        <f>VLOOKUP(B3732,Master!$A$2:$C$11,2,FALSE)</f>
        <v>Europe</v>
      </c>
      <c r="Q3732" s="39" t="str">
        <f>VLOOKUP(D3732,GL_Master!$A$1:$D$80,2,FALSE)</f>
        <v>BS</v>
      </c>
      <c r="R3732" s="39" t="str">
        <f>VLOOKUP(D3732,GL_Master!$A$1:$D$80,3,FALSE)</f>
        <v>Accumulated Depreciation</v>
      </c>
      <c r="S3732" s="39" t="str">
        <f>VLOOKUP(D3732,GL_Master!$A$1:$D$80,4,FALSE)</f>
        <v>Accumulated Depreciation</v>
      </c>
    </row>
    <row r="3733" spans="1:19" x14ac:dyDescent="0.25">
      <c r="A3733" s="39" t="s">
        <v>262</v>
      </c>
      <c r="B3733" s="39" t="s">
        <v>239</v>
      </c>
      <c r="C3733" s="7">
        <v>44256</v>
      </c>
      <c r="D3733" s="39" t="s">
        <v>66</v>
      </c>
      <c r="E3733" s="39">
        <v>5257</v>
      </c>
      <c r="F3733" s="82">
        <f t="shared" si="174"/>
        <v>5.2569999999999997</v>
      </c>
      <c r="G3733" s="39">
        <f>VLOOKUP(N3733,Currecny_M!$A$1:$P$10,2,FALSE)</f>
        <v>83</v>
      </c>
      <c r="H3733" s="39">
        <f>MATCH(C3733,Currecny_M!$A$1:$P$1,0)</f>
        <v>13</v>
      </c>
      <c r="I3733" s="39">
        <f>VLOOKUP(N3733,Currecny_M!$A$1:$P$10,MATCH(Database!C3733,Currecny_M!$A$1:$P$1,0),FALSE)</f>
        <v>92.61</v>
      </c>
      <c r="J3733" s="82">
        <f t="shared" si="175"/>
        <v>486.85076999999995</v>
      </c>
      <c r="K3733" s="39">
        <f>VLOOKUP('Cover page'!$B$6,Currecny_M!$A$1:$P$10,MATCH(Database!C3733,Currecny_M!$A$1:$P$1,0),FALSE)</f>
        <v>1</v>
      </c>
      <c r="L3733" s="82">
        <f t="shared" si="176"/>
        <v>486.85076999999995</v>
      </c>
      <c r="M3733" s="82">
        <f>((E3733/$F$1)*VLOOKUP(N3733,Currecny_M!$A$1:$P$10,MATCH(Database!C3733,Currecny_M!$A$1:$P$1,0),FALSE))/VLOOKUP('Cover page'!$B$6,Currecny_M!$A$1:$P$10,MATCH(Database!C3733,Currecny_M!$A$1:$P$1,0),FALSE)</f>
        <v>486.85076999999995</v>
      </c>
      <c r="N3733" s="6" t="str">
        <f>VLOOKUP(B3733,Master!$A$2:$C$11,3,FALSE)</f>
        <v>Euro</v>
      </c>
      <c r="O3733" s="6" t="str">
        <f>VLOOKUP(B3733,Master!$A$2:$C$11,2,FALSE)</f>
        <v>Europe</v>
      </c>
      <c r="Q3733" s="39" t="str">
        <f>VLOOKUP(D3733,GL_Master!$A$1:$D$80,2,FALSE)</f>
        <v>BS</v>
      </c>
      <c r="R3733" s="39" t="str">
        <f>VLOOKUP(D3733,GL_Master!$A$1:$D$80,3,FALSE)</f>
        <v>Gross Block</v>
      </c>
      <c r="S3733" s="39" t="str">
        <f>VLOOKUP(D3733,GL_Master!$A$1:$D$80,4,FALSE)</f>
        <v>Tangible Fixed assets</v>
      </c>
    </row>
    <row r="3734" spans="1:19" x14ac:dyDescent="0.25">
      <c r="A3734" s="39" t="s">
        <v>262</v>
      </c>
      <c r="B3734" s="39" t="s">
        <v>239</v>
      </c>
      <c r="C3734" s="7">
        <v>44256</v>
      </c>
      <c r="D3734" s="39" t="s">
        <v>67</v>
      </c>
      <c r="E3734" s="39">
        <v>2123</v>
      </c>
      <c r="F3734" s="82">
        <f t="shared" si="174"/>
        <v>2.1230000000000002</v>
      </c>
      <c r="G3734" s="39">
        <f>VLOOKUP(N3734,Currecny_M!$A$1:$P$10,2,FALSE)</f>
        <v>83</v>
      </c>
      <c r="H3734" s="39">
        <f>MATCH(C3734,Currecny_M!$A$1:$P$1,0)</f>
        <v>13</v>
      </c>
      <c r="I3734" s="39">
        <f>VLOOKUP(N3734,Currecny_M!$A$1:$P$10,MATCH(Database!C3734,Currecny_M!$A$1:$P$1,0),FALSE)</f>
        <v>92.61</v>
      </c>
      <c r="J3734" s="82">
        <f t="shared" si="175"/>
        <v>196.61103000000003</v>
      </c>
      <c r="K3734" s="39">
        <f>VLOOKUP('Cover page'!$B$6,Currecny_M!$A$1:$P$10,MATCH(Database!C3734,Currecny_M!$A$1:$P$1,0),FALSE)</f>
        <v>1</v>
      </c>
      <c r="L3734" s="82">
        <f t="shared" si="176"/>
        <v>196.61103000000003</v>
      </c>
      <c r="M3734" s="82">
        <f>((E3734/$F$1)*VLOOKUP(N3734,Currecny_M!$A$1:$P$10,MATCH(Database!C3734,Currecny_M!$A$1:$P$1,0),FALSE))/VLOOKUP('Cover page'!$B$6,Currecny_M!$A$1:$P$10,MATCH(Database!C3734,Currecny_M!$A$1:$P$1,0),FALSE)</f>
        <v>196.61103000000003</v>
      </c>
      <c r="N3734" s="6" t="str">
        <f>VLOOKUP(B3734,Master!$A$2:$C$11,3,FALSE)</f>
        <v>Euro</v>
      </c>
      <c r="O3734" s="6" t="str">
        <f>VLOOKUP(B3734,Master!$A$2:$C$11,2,FALSE)</f>
        <v>Europe</v>
      </c>
      <c r="Q3734" s="39" t="str">
        <f>VLOOKUP(D3734,GL_Master!$A$1:$D$80,2,FALSE)</f>
        <v>BS</v>
      </c>
      <c r="R3734" s="39" t="str">
        <f>VLOOKUP(D3734,GL_Master!$A$1:$D$80,3,FALSE)</f>
        <v>Gross Block</v>
      </c>
      <c r="S3734" s="39" t="str">
        <f>VLOOKUP(D3734,GL_Master!$A$1:$D$80,4,FALSE)</f>
        <v>Tangible Fixed assets</v>
      </c>
    </row>
    <row r="3735" spans="1:19" x14ac:dyDescent="0.25">
      <c r="A3735" s="39" t="s">
        <v>262</v>
      </c>
      <c r="B3735" s="39" t="s">
        <v>239</v>
      </c>
      <c r="C3735" s="7">
        <v>44256</v>
      </c>
      <c r="D3735" s="39" t="s">
        <v>68</v>
      </c>
      <c r="E3735" s="39">
        <v>-1779</v>
      </c>
      <c r="F3735" s="82">
        <f t="shared" si="174"/>
        <v>-1.7789999999999999</v>
      </c>
      <c r="G3735" s="39">
        <f>VLOOKUP(N3735,Currecny_M!$A$1:$P$10,2,FALSE)</f>
        <v>83</v>
      </c>
      <c r="H3735" s="39">
        <f>MATCH(C3735,Currecny_M!$A$1:$P$1,0)</f>
        <v>13</v>
      </c>
      <c r="I3735" s="39">
        <f>VLOOKUP(N3735,Currecny_M!$A$1:$P$10,MATCH(Database!C3735,Currecny_M!$A$1:$P$1,0),FALSE)</f>
        <v>92.61</v>
      </c>
      <c r="J3735" s="82">
        <f t="shared" si="175"/>
        <v>-164.75318999999999</v>
      </c>
      <c r="K3735" s="39">
        <f>VLOOKUP('Cover page'!$B$6,Currecny_M!$A$1:$P$10,MATCH(Database!C3735,Currecny_M!$A$1:$P$1,0),FALSE)</f>
        <v>1</v>
      </c>
      <c r="L3735" s="82">
        <f t="shared" si="176"/>
        <v>-164.75318999999999</v>
      </c>
      <c r="M3735" s="82">
        <f>((E3735/$F$1)*VLOOKUP(N3735,Currecny_M!$A$1:$P$10,MATCH(Database!C3735,Currecny_M!$A$1:$P$1,0),FALSE))/VLOOKUP('Cover page'!$B$6,Currecny_M!$A$1:$P$10,MATCH(Database!C3735,Currecny_M!$A$1:$P$1,0),FALSE)</f>
        <v>-164.75318999999999</v>
      </c>
      <c r="N3735" s="6" t="str">
        <f>VLOOKUP(B3735,Master!$A$2:$C$11,3,FALSE)</f>
        <v>Euro</v>
      </c>
      <c r="O3735" s="6" t="str">
        <f>VLOOKUP(B3735,Master!$A$2:$C$11,2,FALSE)</f>
        <v>Europe</v>
      </c>
      <c r="Q3735" s="39" t="str">
        <f>VLOOKUP(D3735,GL_Master!$A$1:$D$80,2,FALSE)</f>
        <v>BS</v>
      </c>
      <c r="R3735" s="39" t="str">
        <f>VLOOKUP(D3735,GL_Master!$A$1:$D$80,3,FALSE)</f>
        <v>Accumulated Depreciation</v>
      </c>
      <c r="S3735" s="39" t="str">
        <f>VLOOKUP(D3735,GL_Master!$A$1:$D$80,4,FALSE)</f>
        <v>Accumulated Depreciation</v>
      </c>
    </row>
    <row r="3736" spans="1:19" x14ac:dyDescent="0.25">
      <c r="A3736" s="39" t="s">
        <v>262</v>
      </c>
      <c r="B3736" s="39" t="s">
        <v>239</v>
      </c>
      <c r="C3736" s="7">
        <v>44256</v>
      </c>
      <c r="D3736" s="39" t="s">
        <v>69</v>
      </c>
      <c r="E3736" s="39">
        <v>3334</v>
      </c>
      <c r="F3736" s="82">
        <f t="shared" si="174"/>
        <v>3.3340000000000001</v>
      </c>
      <c r="G3736" s="39">
        <f>VLOOKUP(N3736,Currecny_M!$A$1:$P$10,2,FALSE)</f>
        <v>83</v>
      </c>
      <c r="H3736" s="39">
        <f>MATCH(C3736,Currecny_M!$A$1:$P$1,0)</f>
        <v>13</v>
      </c>
      <c r="I3736" s="39">
        <f>VLOOKUP(N3736,Currecny_M!$A$1:$P$10,MATCH(Database!C3736,Currecny_M!$A$1:$P$1,0),FALSE)</f>
        <v>92.61</v>
      </c>
      <c r="J3736" s="82">
        <f t="shared" si="175"/>
        <v>308.76174000000003</v>
      </c>
      <c r="K3736" s="39">
        <f>VLOOKUP('Cover page'!$B$6,Currecny_M!$A$1:$P$10,MATCH(Database!C3736,Currecny_M!$A$1:$P$1,0),FALSE)</f>
        <v>1</v>
      </c>
      <c r="L3736" s="82">
        <f t="shared" si="176"/>
        <v>308.76174000000003</v>
      </c>
      <c r="M3736" s="82">
        <f>((E3736/$F$1)*VLOOKUP(N3736,Currecny_M!$A$1:$P$10,MATCH(Database!C3736,Currecny_M!$A$1:$P$1,0),FALSE))/VLOOKUP('Cover page'!$B$6,Currecny_M!$A$1:$P$10,MATCH(Database!C3736,Currecny_M!$A$1:$P$1,0),FALSE)</f>
        <v>308.76174000000003</v>
      </c>
      <c r="N3736" s="6" t="str">
        <f>VLOOKUP(B3736,Master!$A$2:$C$11,3,FALSE)</f>
        <v>Euro</v>
      </c>
      <c r="O3736" s="6" t="str">
        <f>VLOOKUP(B3736,Master!$A$2:$C$11,2,FALSE)</f>
        <v>Europe</v>
      </c>
      <c r="Q3736" s="39" t="str">
        <f>VLOOKUP(D3736,GL_Master!$A$1:$D$80,2,FALSE)</f>
        <v>BS</v>
      </c>
      <c r="R3736" s="39" t="str">
        <f>VLOOKUP(D3736,GL_Master!$A$1:$D$80,3,FALSE)</f>
        <v>Gross Block</v>
      </c>
      <c r="S3736" s="39" t="str">
        <f>VLOOKUP(D3736,GL_Master!$A$1:$D$80,4,FALSE)</f>
        <v>Tangible Fixed assets</v>
      </c>
    </row>
    <row r="3737" spans="1:19" x14ac:dyDescent="0.25">
      <c r="A3737" s="39" t="s">
        <v>262</v>
      </c>
      <c r="B3737" s="39" t="s">
        <v>239</v>
      </c>
      <c r="C3737" s="7">
        <v>44256</v>
      </c>
      <c r="D3737" s="39" t="s">
        <v>70</v>
      </c>
      <c r="E3737" s="39">
        <v>-133</v>
      </c>
      <c r="F3737" s="82">
        <f t="shared" si="174"/>
        <v>-0.13300000000000001</v>
      </c>
      <c r="G3737" s="39">
        <f>VLOOKUP(N3737,Currecny_M!$A$1:$P$10,2,FALSE)</f>
        <v>83</v>
      </c>
      <c r="H3737" s="39">
        <f>MATCH(C3737,Currecny_M!$A$1:$P$1,0)</f>
        <v>13</v>
      </c>
      <c r="I3737" s="39">
        <f>VLOOKUP(N3737,Currecny_M!$A$1:$P$10,MATCH(Database!C3737,Currecny_M!$A$1:$P$1,0),FALSE)</f>
        <v>92.61</v>
      </c>
      <c r="J3737" s="82">
        <f t="shared" si="175"/>
        <v>-12.317130000000001</v>
      </c>
      <c r="K3737" s="39">
        <f>VLOOKUP('Cover page'!$B$6,Currecny_M!$A$1:$P$10,MATCH(Database!C3737,Currecny_M!$A$1:$P$1,0),FALSE)</f>
        <v>1</v>
      </c>
      <c r="L3737" s="82">
        <f t="shared" si="176"/>
        <v>-12.317130000000001</v>
      </c>
      <c r="M3737" s="82">
        <f>((E3737/$F$1)*VLOOKUP(N3737,Currecny_M!$A$1:$P$10,MATCH(Database!C3737,Currecny_M!$A$1:$P$1,0),FALSE))/VLOOKUP('Cover page'!$B$6,Currecny_M!$A$1:$P$10,MATCH(Database!C3737,Currecny_M!$A$1:$P$1,0),FALSE)</f>
        <v>-12.317130000000001</v>
      </c>
      <c r="N3737" s="6" t="str">
        <f>VLOOKUP(B3737,Master!$A$2:$C$11,3,FALSE)</f>
        <v>Euro</v>
      </c>
      <c r="O3737" s="6" t="str">
        <f>VLOOKUP(B3737,Master!$A$2:$C$11,2,FALSE)</f>
        <v>Europe</v>
      </c>
      <c r="Q3737" s="39" t="str">
        <f>VLOOKUP(D3737,GL_Master!$A$1:$D$80,2,FALSE)</f>
        <v>BS</v>
      </c>
      <c r="R3737" s="39" t="str">
        <f>VLOOKUP(D3737,GL_Master!$A$1:$D$80,3,FALSE)</f>
        <v>Accumulated Depreciation</v>
      </c>
      <c r="S3737" s="39" t="str">
        <f>VLOOKUP(D3737,GL_Master!$A$1:$D$80,4,FALSE)</f>
        <v>Accumulated Depreciation</v>
      </c>
    </row>
    <row r="3738" spans="1:19" x14ac:dyDescent="0.25">
      <c r="A3738" s="39" t="s">
        <v>262</v>
      </c>
      <c r="B3738" s="39" t="s">
        <v>239</v>
      </c>
      <c r="C3738" s="7">
        <v>44256</v>
      </c>
      <c r="D3738" s="39" t="s">
        <v>71</v>
      </c>
      <c r="E3738" s="39">
        <v>6402</v>
      </c>
      <c r="F3738" s="82">
        <f t="shared" si="174"/>
        <v>6.4020000000000001</v>
      </c>
      <c r="G3738" s="39">
        <f>VLOOKUP(N3738,Currecny_M!$A$1:$P$10,2,FALSE)</f>
        <v>83</v>
      </c>
      <c r="H3738" s="39">
        <f>MATCH(C3738,Currecny_M!$A$1:$P$1,0)</f>
        <v>13</v>
      </c>
      <c r="I3738" s="39">
        <f>VLOOKUP(N3738,Currecny_M!$A$1:$P$10,MATCH(Database!C3738,Currecny_M!$A$1:$P$1,0),FALSE)</f>
        <v>92.61</v>
      </c>
      <c r="J3738" s="82">
        <f t="shared" si="175"/>
        <v>592.88922000000002</v>
      </c>
      <c r="K3738" s="39">
        <f>VLOOKUP('Cover page'!$B$6,Currecny_M!$A$1:$P$10,MATCH(Database!C3738,Currecny_M!$A$1:$P$1,0),FALSE)</f>
        <v>1</v>
      </c>
      <c r="L3738" s="82">
        <f t="shared" si="176"/>
        <v>592.88922000000002</v>
      </c>
      <c r="M3738" s="82">
        <f>((E3738/$F$1)*VLOOKUP(N3738,Currecny_M!$A$1:$P$10,MATCH(Database!C3738,Currecny_M!$A$1:$P$1,0),FALSE))/VLOOKUP('Cover page'!$B$6,Currecny_M!$A$1:$P$10,MATCH(Database!C3738,Currecny_M!$A$1:$P$1,0),FALSE)</f>
        <v>592.88922000000002</v>
      </c>
      <c r="N3738" s="6" t="str">
        <f>VLOOKUP(B3738,Master!$A$2:$C$11,3,FALSE)</f>
        <v>Euro</v>
      </c>
      <c r="O3738" s="6" t="str">
        <f>VLOOKUP(B3738,Master!$A$2:$C$11,2,FALSE)</f>
        <v>Europe</v>
      </c>
      <c r="Q3738" s="39" t="str">
        <f>VLOOKUP(D3738,GL_Master!$A$1:$D$80,2,FALSE)</f>
        <v>BS</v>
      </c>
      <c r="R3738" s="39" t="str">
        <f>VLOOKUP(D3738,GL_Master!$A$1:$D$80,3,FALSE)</f>
        <v>Gross Block</v>
      </c>
      <c r="S3738" s="39" t="str">
        <f>VLOOKUP(D3738,GL_Master!$A$1:$D$80,4,FALSE)</f>
        <v>Tangible Fixed assets</v>
      </c>
    </row>
    <row r="3739" spans="1:19" x14ac:dyDescent="0.25">
      <c r="A3739" s="39" t="s">
        <v>262</v>
      </c>
      <c r="B3739" s="39" t="s">
        <v>239</v>
      </c>
      <c r="C3739" s="7">
        <v>44256</v>
      </c>
      <c r="D3739" s="39" t="s">
        <v>72</v>
      </c>
      <c r="E3739" s="39">
        <v>53</v>
      </c>
      <c r="F3739" s="82">
        <f t="shared" si="174"/>
        <v>5.2999999999999999E-2</v>
      </c>
      <c r="G3739" s="39">
        <f>VLOOKUP(N3739,Currecny_M!$A$1:$P$10,2,FALSE)</f>
        <v>83</v>
      </c>
      <c r="H3739" s="39">
        <f>MATCH(C3739,Currecny_M!$A$1:$P$1,0)</f>
        <v>13</v>
      </c>
      <c r="I3739" s="39">
        <f>VLOOKUP(N3739,Currecny_M!$A$1:$P$10,MATCH(Database!C3739,Currecny_M!$A$1:$P$1,0),FALSE)</f>
        <v>92.61</v>
      </c>
      <c r="J3739" s="82">
        <f t="shared" si="175"/>
        <v>4.9083299999999994</v>
      </c>
      <c r="K3739" s="39">
        <f>VLOOKUP('Cover page'!$B$6,Currecny_M!$A$1:$P$10,MATCH(Database!C3739,Currecny_M!$A$1:$P$1,0),FALSE)</f>
        <v>1</v>
      </c>
      <c r="L3739" s="82">
        <f t="shared" si="176"/>
        <v>4.9083299999999994</v>
      </c>
      <c r="M3739" s="82">
        <f>((E3739/$F$1)*VLOOKUP(N3739,Currecny_M!$A$1:$P$10,MATCH(Database!C3739,Currecny_M!$A$1:$P$1,0),FALSE))/VLOOKUP('Cover page'!$B$6,Currecny_M!$A$1:$P$10,MATCH(Database!C3739,Currecny_M!$A$1:$P$1,0),FALSE)</f>
        <v>4.9083299999999994</v>
      </c>
      <c r="N3739" s="6" t="str">
        <f>VLOOKUP(B3739,Master!$A$2:$C$11,3,FALSE)</f>
        <v>Euro</v>
      </c>
      <c r="O3739" s="6" t="str">
        <f>VLOOKUP(B3739,Master!$A$2:$C$11,2,FALSE)</f>
        <v>Europe</v>
      </c>
      <c r="Q3739" s="39" t="str">
        <f>VLOOKUP(D3739,GL_Master!$A$1:$D$80,2,FALSE)</f>
        <v>BS</v>
      </c>
      <c r="R3739" s="39" t="str">
        <f>VLOOKUP(D3739,GL_Master!$A$1:$D$80,3,FALSE)</f>
        <v>Gross Block</v>
      </c>
      <c r="S3739" s="39" t="str">
        <f>VLOOKUP(D3739,GL_Master!$A$1:$D$80,4,FALSE)</f>
        <v>Tangible Fixed assets</v>
      </c>
    </row>
    <row r="3740" spans="1:19" x14ac:dyDescent="0.25">
      <c r="A3740" s="39" t="s">
        <v>262</v>
      </c>
      <c r="B3740" s="39" t="s">
        <v>239</v>
      </c>
      <c r="C3740" s="7">
        <v>44256</v>
      </c>
      <c r="D3740" s="39" t="s">
        <v>73</v>
      </c>
      <c r="E3740" s="39">
        <v>25</v>
      </c>
      <c r="F3740" s="82">
        <f t="shared" si="174"/>
        <v>2.5000000000000001E-2</v>
      </c>
      <c r="G3740" s="39">
        <f>VLOOKUP(N3740,Currecny_M!$A$1:$P$10,2,FALSE)</f>
        <v>83</v>
      </c>
      <c r="H3740" s="39">
        <f>MATCH(C3740,Currecny_M!$A$1:$P$1,0)</f>
        <v>13</v>
      </c>
      <c r="I3740" s="39">
        <f>VLOOKUP(N3740,Currecny_M!$A$1:$P$10,MATCH(Database!C3740,Currecny_M!$A$1:$P$1,0),FALSE)</f>
        <v>92.61</v>
      </c>
      <c r="J3740" s="82">
        <f t="shared" si="175"/>
        <v>2.3152500000000003</v>
      </c>
      <c r="K3740" s="39">
        <f>VLOOKUP('Cover page'!$B$6,Currecny_M!$A$1:$P$10,MATCH(Database!C3740,Currecny_M!$A$1:$P$1,0),FALSE)</f>
        <v>1</v>
      </c>
      <c r="L3740" s="82">
        <f t="shared" si="176"/>
        <v>2.3152500000000003</v>
      </c>
      <c r="M3740" s="82">
        <f>((E3740/$F$1)*VLOOKUP(N3740,Currecny_M!$A$1:$P$10,MATCH(Database!C3740,Currecny_M!$A$1:$P$1,0),FALSE))/VLOOKUP('Cover page'!$B$6,Currecny_M!$A$1:$P$10,MATCH(Database!C3740,Currecny_M!$A$1:$P$1,0),FALSE)</f>
        <v>2.3152500000000003</v>
      </c>
      <c r="N3740" s="6" t="str">
        <f>VLOOKUP(B3740,Master!$A$2:$C$11,3,FALSE)</f>
        <v>Euro</v>
      </c>
      <c r="O3740" s="6" t="str">
        <f>VLOOKUP(B3740,Master!$A$2:$C$11,2,FALSE)</f>
        <v>Europe</v>
      </c>
      <c r="Q3740" s="39" t="str">
        <f>VLOOKUP(D3740,GL_Master!$A$1:$D$80,2,FALSE)</f>
        <v>BS</v>
      </c>
      <c r="R3740" s="39" t="str">
        <f>VLOOKUP(D3740,GL_Master!$A$1:$D$80,3,FALSE)</f>
        <v>Gross Block</v>
      </c>
      <c r="S3740" s="39" t="str">
        <f>VLOOKUP(D3740,GL_Master!$A$1:$D$80,4,FALSE)</f>
        <v>Tangible Fixed assets</v>
      </c>
    </row>
    <row r="3741" spans="1:19" x14ac:dyDescent="0.25">
      <c r="A3741" s="39" t="s">
        <v>262</v>
      </c>
      <c r="B3741" s="39" t="s">
        <v>239</v>
      </c>
      <c r="C3741" s="7">
        <v>44256</v>
      </c>
      <c r="D3741" s="39" t="s">
        <v>74</v>
      </c>
      <c r="E3741" s="39">
        <v>-5800</v>
      </c>
      <c r="F3741" s="82">
        <f t="shared" si="174"/>
        <v>-5.8</v>
      </c>
      <c r="G3741" s="39">
        <f>VLOOKUP(N3741,Currecny_M!$A$1:$P$10,2,FALSE)</f>
        <v>83</v>
      </c>
      <c r="H3741" s="39">
        <f>MATCH(C3741,Currecny_M!$A$1:$P$1,0)</f>
        <v>13</v>
      </c>
      <c r="I3741" s="39">
        <f>VLOOKUP(N3741,Currecny_M!$A$1:$P$10,MATCH(Database!C3741,Currecny_M!$A$1:$P$1,0),FALSE)</f>
        <v>92.61</v>
      </c>
      <c r="J3741" s="82">
        <f t="shared" si="175"/>
        <v>-537.13800000000003</v>
      </c>
      <c r="K3741" s="39">
        <f>VLOOKUP('Cover page'!$B$6,Currecny_M!$A$1:$P$10,MATCH(Database!C3741,Currecny_M!$A$1:$P$1,0),FALSE)</f>
        <v>1</v>
      </c>
      <c r="L3741" s="82">
        <f t="shared" si="176"/>
        <v>-537.13800000000003</v>
      </c>
      <c r="M3741" s="82">
        <f>((E3741/$F$1)*VLOOKUP(N3741,Currecny_M!$A$1:$P$10,MATCH(Database!C3741,Currecny_M!$A$1:$P$1,0),FALSE))/VLOOKUP('Cover page'!$B$6,Currecny_M!$A$1:$P$10,MATCH(Database!C3741,Currecny_M!$A$1:$P$1,0),FALSE)</f>
        <v>-537.13800000000003</v>
      </c>
      <c r="N3741" s="6" t="str">
        <f>VLOOKUP(B3741,Master!$A$2:$C$11,3,FALSE)</f>
        <v>Euro</v>
      </c>
      <c r="O3741" s="6" t="str">
        <f>VLOOKUP(B3741,Master!$A$2:$C$11,2,FALSE)</f>
        <v>Europe</v>
      </c>
      <c r="Q3741" s="39" t="str">
        <f>VLOOKUP(D3741,GL_Master!$A$1:$D$80,2,FALSE)</f>
        <v>BS</v>
      </c>
      <c r="R3741" s="39" t="str">
        <f>VLOOKUP(D3741,GL_Master!$A$1:$D$80,3,FALSE)</f>
        <v>Accumulated Depreciation</v>
      </c>
      <c r="S3741" s="39" t="str">
        <f>VLOOKUP(D3741,GL_Master!$A$1:$D$80,4,FALSE)</f>
        <v>Accumulated Depreciation</v>
      </c>
    </row>
    <row r="3742" spans="1:19" x14ac:dyDescent="0.25">
      <c r="A3742" s="39" t="s">
        <v>262</v>
      </c>
      <c r="B3742" s="39" t="s">
        <v>239</v>
      </c>
      <c r="C3742" s="7">
        <v>44256</v>
      </c>
      <c r="D3742" s="39" t="s">
        <v>21</v>
      </c>
      <c r="E3742" s="39">
        <v>487</v>
      </c>
      <c r="F3742" s="82">
        <f t="shared" si="174"/>
        <v>0.48699999999999999</v>
      </c>
      <c r="G3742" s="39">
        <f>VLOOKUP(N3742,Currecny_M!$A$1:$P$10,2,FALSE)</f>
        <v>83</v>
      </c>
      <c r="H3742" s="39">
        <f>MATCH(C3742,Currecny_M!$A$1:$P$1,0)</f>
        <v>13</v>
      </c>
      <c r="I3742" s="39">
        <f>VLOOKUP(N3742,Currecny_M!$A$1:$P$10,MATCH(Database!C3742,Currecny_M!$A$1:$P$1,0),FALSE)</f>
        <v>92.61</v>
      </c>
      <c r="J3742" s="82">
        <f t="shared" si="175"/>
        <v>45.10107</v>
      </c>
      <c r="K3742" s="39">
        <f>VLOOKUP('Cover page'!$B$6,Currecny_M!$A$1:$P$10,MATCH(Database!C3742,Currecny_M!$A$1:$P$1,0),FALSE)</f>
        <v>1</v>
      </c>
      <c r="L3742" s="82">
        <f t="shared" si="176"/>
        <v>45.10107</v>
      </c>
      <c r="M3742" s="82">
        <f>((E3742/$F$1)*VLOOKUP(N3742,Currecny_M!$A$1:$P$10,MATCH(Database!C3742,Currecny_M!$A$1:$P$1,0),FALSE))/VLOOKUP('Cover page'!$B$6,Currecny_M!$A$1:$P$10,MATCH(Database!C3742,Currecny_M!$A$1:$P$1,0),FALSE)</f>
        <v>45.10107</v>
      </c>
      <c r="N3742" s="6" t="str">
        <f>VLOOKUP(B3742,Master!$A$2:$C$11,3,FALSE)</f>
        <v>Euro</v>
      </c>
      <c r="O3742" s="6" t="str">
        <f>VLOOKUP(B3742,Master!$A$2:$C$11,2,FALSE)</f>
        <v>Europe</v>
      </c>
      <c r="Q3742" s="39" t="str">
        <f>VLOOKUP(D3742,GL_Master!$A$1:$D$80,2,FALSE)</f>
        <v>BS</v>
      </c>
      <c r="R3742" s="39" t="str">
        <f>VLOOKUP(D3742,GL_Master!$A$1:$D$80,3,FALSE)</f>
        <v>Gross Block</v>
      </c>
      <c r="S3742" s="39" t="str">
        <f>VLOOKUP(D3742,GL_Master!$A$1:$D$80,4,FALSE)</f>
        <v>Tangible Fixed assets</v>
      </c>
    </row>
    <row r="3743" spans="1:19" x14ac:dyDescent="0.25">
      <c r="A3743" s="39" t="s">
        <v>262</v>
      </c>
      <c r="B3743" s="39" t="s">
        <v>239</v>
      </c>
      <c r="C3743" s="7">
        <v>44256</v>
      </c>
      <c r="D3743" s="39" t="s">
        <v>27</v>
      </c>
      <c r="E3743" s="39">
        <v>1149</v>
      </c>
      <c r="F3743" s="82">
        <f t="shared" si="174"/>
        <v>1.149</v>
      </c>
      <c r="G3743" s="39">
        <f>VLOOKUP(N3743,Currecny_M!$A$1:$P$10,2,FALSE)</f>
        <v>83</v>
      </c>
      <c r="H3743" s="39">
        <f>MATCH(C3743,Currecny_M!$A$1:$P$1,0)</f>
        <v>13</v>
      </c>
      <c r="I3743" s="39">
        <f>VLOOKUP(N3743,Currecny_M!$A$1:$P$10,MATCH(Database!C3743,Currecny_M!$A$1:$P$1,0),FALSE)</f>
        <v>92.61</v>
      </c>
      <c r="J3743" s="82">
        <f t="shared" si="175"/>
        <v>106.40889</v>
      </c>
      <c r="K3743" s="39">
        <f>VLOOKUP('Cover page'!$B$6,Currecny_M!$A$1:$P$10,MATCH(Database!C3743,Currecny_M!$A$1:$P$1,0),FALSE)</f>
        <v>1</v>
      </c>
      <c r="L3743" s="82">
        <f t="shared" si="176"/>
        <v>106.40889</v>
      </c>
      <c r="M3743" s="82">
        <f>((E3743/$F$1)*VLOOKUP(N3743,Currecny_M!$A$1:$P$10,MATCH(Database!C3743,Currecny_M!$A$1:$P$1,0),FALSE))/VLOOKUP('Cover page'!$B$6,Currecny_M!$A$1:$P$10,MATCH(Database!C3743,Currecny_M!$A$1:$P$1,0),FALSE)</f>
        <v>106.40889</v>
      </c>
      <c r="N3743" s="6" t="str">
        <f>VLOOKUP(B3743,Master!$A$2:$C$11,3,FALSE)</f>
        <v>Euro</v>
      </c>
      <c r="O3743" s="6" t="str">
        <f>VLOOKUP(B3743,Master!$A$2:$C$11,2,FALSE)</f>
        <v>Europe</v>
      </c>
      <c r="Q3743" s="39" t="str">
        <f>VLOOKUP(D3743,GL_Master!$A$1:$D$80,2,FALSE)</f>
        <v>BS</v>
      </c>
      <c r="R3743" s="39" t="str">
        <f>VLOOKUP(D3743,GL_Master!$A$1:$D$80,3,FALSE)</f>
        <v>Gross Block</v>
      </c>
      <c r="S3743" s="39" t="str">
        <f>VLOOKUP(D3743,GL_Master!$A$1:$D$80,4,FALSE)</f>
        <v>Tangible Fixed assets</v>
      </c>
    </row>
    <row r="3744" spans="1:19" x14ac:dyDescent="0.25">
      <c r="A3744" s="39" t="s">
        <v>262</v>
      </c>
      <c r="B3744" s="39" t="s">
        <v>239</v>
      </c>
      <c r="C3744" s="7">
        <v>44256</v>
      </c>
      <c r="D3744" s="39" t="s">
        <v>75</v>
      </c>
      <c r="E3744" s="39">
        <v>-26</v>
      </c>
      <c r="F3744" s="82">
        <f t="shared" si="174"/>
        <v>-2.5999999999999999E-2</v>
      </c>
      <c r="G3744" s="39">
        <f>VLOOKUP(N3744,Currecny_M!$A$1:$P$10,2,FALSE)</f>
        <v>83</v>
      </c>
      <c r="H3744" s="39">
        <f>MATCH(C3744,Currecny_M!$A$1:$P$1,0)</f>
        <v>13</v>
      </c>
      <c r="I3744" s="39">
        <f>VLOOKUP(N3744,Currecny_M!$A$1:$P$10,MATCH(Database!C3744,Currecny_M!$A$1:$P$1,0),FALSE)</f>
        <v>92.61</v>
      </c>
      <c r="J3744" s="82">
        <f t="shared" si="175"/>
        <v>-2.4078599999999999</v>
      </c>
      <c r="K3744" s="39">
        <f>VLOOKUP('Cover page'!$B$6,Currecny_M!$A$1:$P$10,MATCH(Database!C3744,Currecny_M!$A$1:$P$1,0),FALSE)</f>
        <v>1</v>
      </c>
      <c r="L3744" s="82">
        <f t="shared" si="176"/>
        <v>-2.4078599999999999</v>
      </c>
      <c r="M3744" s="82">
        <f>((E3744/$F$1)*VLOOKUP(N3744,Currecny_M!$A$1:$P$10,MATCH(Database!C3744,Currecny_M!$A$1:$P$1,0),FALSE))/VLOOKUP('Cover page'!$B$6,Currecny_M!$A$1:$P$10,MATCH(Database!C3744,Currecny_M!$A$1:$P$1,0),FALSE)</f>
        <v>-2.4078599999999999</v>
      </c>
      <c r="N3744" s="6" t="str">
        <f>VLOOKUP(B3744,Master!$A$2:$C$11,3,FALSE)</f>
        <v>Euro</v>
      </c>
      <c r="O3744" s="6" t="str">
        <f>VLOOKUP(B3744,Master!$A$2:$C$11,2,FALSE)</f>
        <v>Europe</v>
      </c>
      <c r="Q3744" s="39" t="str">
        <f>VLOOKUP(D3744,GL_Master!$A$1:$D$80,2,FALSE)</f>
        <v>BS</v>
      </c>
      <c r="R3744" s="39" t="str">
        <f>VLOOKUP(D3744,GL_Master!$A$1:$D$80,3,FALSE)</f>
        <v>Gross Block</v>
      </c>
      <c r="S3744" s="39" t="str">
        <f>VLOOKUP(D3744,GL_Master!$A$1:$D$80,4,FALSE)</f>
        <v>Tangible Fixed assets</v>
      </c>
    </row>
    <row r="3745" spans="1:19" x14ac:dyDescent="0.25">
      <c r="A3745" s="39" t="s">
        <v>262</v>
      </c>
      <c r="B3745" s="39" t="s">
        <v>239</v>
      </c>
      <c r="C3745" s="7">
        <v>44256</v>
      </c>
      <c r="D3745" s="39" t="s">
        <v>76</v>
      </c>
      <c r="E3745" s="39">
        <v>663</v>
      </c>
      <c r="F3745" s="82">
        <f t="shared" si="174"/>
        <v>0.66300000000000003</v>
      </c>
      <c r="G3745" s="39">
        <f>VLOOKUP(N3745,Currecny_M!$A$1:$P$10,2,FALSE)</f>
        <v>83</v>
      </c>
      <c r="H3745" s="39">
        <f>MATCH(C3745,Currecny_M!$A$1:$P$1,0)</f>
        <v>13</v>
      </c>
      <c r="I3745" s="39">
        <f>VLOOKUP(N3745,Currecny_M!$A$1:$P$10,MATCH(Database!C3745,Currecny_M!$A$1:$P$1,0),FALSE)</f>
        <v>92.61</v>
      </c>
      <c r="J3745" s="82">
        <f t="shared" si="175"/>
        <v>61.40043</v>
      </c>
      <c r="K3745" s="39">
        <f>VLOOKUP('Cover page'!$B$6,Currecny_M!$A$1:$P$10,MATCH(Database!C3745,Currecny_M!$A$1:$P$1,0),FALSE)</f>
        <v>1</v>
      </c>
      <c r="L3745" s="82">
        <f t="shared" si="176"/>
        <v>61.40043</v>
      </c>
      <c r="M3745" s="82">
        <f>((E3745/$F$1)*VLOOKUP(N3745,Currecny_M!$A$1:$P$10,MATCH(Database!C3745,Currecny_M!$A$1:$P$1,0),FALSE))/VLOOKUP('Cover page'!$B$6,Currecny_M!$A$1:$P$10,MATCH(Database!C3745,Currecny_M!$A$1:$P$1,0),FALSE)</f>
        <v>61.40043</v>
      </c>
      <c r="N3745" s="6" t="str">
        <f>VLOOKUP(B3745,Master!$A$2:$C$11,3,FALSE)</f>
        <v>Euro</v>
      </c>
      <c r="O3745" s="6" t="str">
        <f>VLOOKUP(B3745,Master!$A$2:$C$11,2,FALSE)</f>
        <v>Europe</v>
      </c>
      <c r="Q3745" s="39" t="str">
        <f>VLOOKUP(D3745,GL_Master!$A$1:$D$80,2,FALSE)</f>
        <v>BS</v>
      </c>
      <c r="R3745" s="39" t="str">
        <f>VLOOKUP(D3745,GL_Master!$A$1:$D$80,3,FALSE)</f>
        <v>Inventories</v>
      </c>
      <c r="S3745" s="39" t="str">
        <f>VLOOKUP(D3745,GL_Master!$A$1:$D$80,4,FALSE)</f>
        <v>Inventory</v>
      </c>
    </row>
    <row r="3746" spans="1:19" x14ac:dyDescent="0.25">
      <c r="A3746" s="39" t="s">
        <v>262</v>
      </c>
      <c r="B3746" s="39" t="s">
        <v>239</v>
      </c>
      <c r="C3746" s="7">
        <v>44256</v>
      </c>
      <c r="D3746" s="39" t="s">
        <v>77</v>
      </c>
      <c r="E3746" s="39">
        <v>1624</v>
      </c>
      <c r="F3746" s="82">
        <f t="shared" si="174"/>
        <v>1.6240000000000001</v>
      </c>
      <c r="G3746" s="39">
        <f>VLOOKUP(N3746,Currecny_M!$A$1:$P$10,2,FALSE)</f>
        <v>83</v>
      </c>
      <c r="H3746" s="39">
        <f>MATCH(C3746,Currecny_M!$A$1:$P$1,0)</f>
        <v>13</v>
      </c>
      <c r="I3746" s="39">
        <f>VLOOKUP(N3746,Currecny_M!$A$1:$P$10,MATCH(Database!C3746,Currecny_M!$A$1:$P$1,0),FALSE)</f>
        <v>92.61</v>
      </c>
      <c r="J3746" s="82">
        <f t="shared" si="175"/>
        <v>150.39864</v>
      </c>
      <c r="K3746" s="39">
        <f>VLOOKUP('Cover page'!$B$6,Currecny_M!$A$1:$P$10,MATCH(Database!C3746,Currecny_M!$A$1:$P$1,0),FALSE)</f>
        <v>1</v>
      </c>
      <c r="L3746" s="82">
        <f t="shared" si="176"/>
        <v>150.39864</v>
      </c>
      <c r="M3746" s="82">
        <f>((E3746/$F$1)*VLOOKUP(N3746,Currecny_M!$A$1:$P$10,MATCH(Database!C3746,Currecny_M!$A$1:$P$1,0),FALSE))/VLOOKUP('Cover page'!$B$6,Currecny_M!$A$1:$P$10,MATCH(Database!C3746,Currecny_M!$A$1:$P$1,0),FALSE)</f>
        <v>150.39864</v>
      </c>
      <c r="N3746" s="6" t="str">
        <f>VLOOKUP(B3746,Master!$A$2:$C$11,3,FALSE)</f>
        <v>Euro</v>
      </c>
      <c r="O3746" s="6" t="str">
        <f>VLOOKUP(B3746,Master!$A$2:$C$11,2,FALSE)</f>
        <v>Europe</v>
      </c>
      <c r="Q3746" s="39" t="str">
        <f>VLOOKUP(D3746,GL_Master!$A$1:$D$80,2,FALSE)</f>
        <v>BS</v>
      </c>
      <c r="R3746" s="39" t="str">
        <f>VLOOKUP(D3746,GL_Master!$A$1:$D$80,3,FALSE)</f>
        <v>Inventories</v>
      </c>
      <c r="S3746" s="39" t="str">
        <f>VLOOKUP(D3746,GL_Master!$A$1:$D$80,4,FALSE)</f>
        <v>Inventory</v>
      </c>
    </row>
    <row r="3747" spans="1:19" x14ac:dyDescent="0.25">
      <c r="A3747" s="39" t="s">
        <v>262</v>
      </c>
      <c r="B3747" s="39" t="s">
        <v>239</v>
      </c>
      <c r="C3747" s="7">
        <v>44256</v>
      </c>
      <c r="D3747" s="39" t="s">
        <v>2</v>
      </c>
      <c r="E3747" s="39">
        <v>158088</v>
      </c>
      <c r="F3747" s="82">
        <f t="shared" si="174"/>
        <v>158.08799999999999</v>
      </c>
      <c r="G3747" s="39">
        <f>VLOOKUP(N3747,Currecny_M!$A$1:$P$10,2,FALSE)</f>
        <v>83</v>
      </c>
      <c r="H3747" s="39">
        <f>MATCH(C3747,Currecny_M!$A$1:$P$1,0)</f>
        <v>13</v>
      </c>
      <c r="I3747" s="39">
        <f>VLOOKUP(N3747,Currecny_M!$A$1:$P$10,MATCH(Database!C3747,Currecny_M!$A$1:$P$1,0),FALSE)</f>
        <v>92.61</v>
      </c>
      <c r="J3747" s="82">
        <f t="shared" si="175"/>
        <v>14640.52968</v>
      </c>
      <c r="K3747" s="39">
        <f>VLOOKUP('Cover page'!$B$6,Currecny_M!$A$1:$P$10,MATCH(Database!C3747,Currecny_M!$A$1:$P$1,0),FALSE)</f>
        <v>1</v>
      </c>
      <c r="L3747" s="82">
        <f t="shared" si="176"/>
        <v>14640.52968</v>
      </c>
      <c r="M3747" s="82">
        <f>((E3747/$F$1)*VLOOKUP(N3747,Currecny_M!$A$1:$P$10,MATCH(Database!C3747,Currecny_M!$A$1:$P$1,0),FALSE))/VLOOKUP('Cover page'!$B$6,Currecny_M!$A$1:$P$10,MATCH(Database!C3747,Currecny_M!$A$1:$P$1,0),FALSE)</f>
        <v>14640.52968</v>
      </c>
      <c r="N3747" s="6" t="str">
        <f>VLOOKUP(B3747,Master!$A$2:$C$11,3,FALSE)</f>
        <v>Euro</v>
      </c>
      <c r="O3747" s="6" t="str">
        <f>VLOOKUP(B3747,Master!$A$2:$C$11,2,FALSE)</f>
        <v>Europe</v>
      </c>
      <c r="Q3747" s="39" t="str">
        <f>VLOOKUP(D3747,GL_Master!$A$1:$D$80,2,FALSE)</f>
        <v>BS</v>
      </c>
      <c r="R3747" s="39" t="str">
        <f>VLOOKUP(D3747,GL_Master!$A$1:$D$80,3,FALSE)</f>
        <v>Trade receivables</v>
      </c>
      <c r="S3747" s="39" t="str">
        <f>VLOOKUP(D3747,GL_Master!$A$1:$D$80,4,FALSE)</f>
        <v>Unsecured, considered good</v>
      </c>
    </row>
    <row r="3748" spans="1:19" x14ac:dyDescent="0.25">
      <c r="A3748" s="39" t="s">
        <v>262</v>
      </c>
      <c r="B3748" s="39" t="s">
        <v>239</v>
      </c>
      <c r="C3748" s="7">
        <v>44256</v>
      </c>
      <c r="D3748" s="39" t="s">
        <v>78</v>
      </c>
      <c r="E3748" s="39">
        <v>25</v>
      </c>
      <c r="F3748" s="82">
        <f t="shared" si="174"/>
        <v>2.5000000000000001E-2</v>
      </c>
      <c r="G3748" s="39">
        <f>VLOOKUP(N3748,Currecny_M!$A$1:$P$10,2,FALSE)</f>
        <v>83</v>
      </c>
      <c r="H3748" s="39">
        <f>MATCH(C3748,Currecny_M!$A$1:$P$1,0)</f>
        <v>13</v>
      </c>
      <c r="I3748" s="39">
        <f>VLOOKUP(N3748,Currecny_M!$A$1:$P$10,MATCH(Database!C3748,Currecny_M!$A$1:$P$1,0),FALSE)</f>
        <v>92.61</v>
      </c>
      <c r="J3748" s="82">
        <f t="shared" si="175"/>
        <v>2.3152500000000003</v>
      </c>
      <c r="K3748" s="39">
        <f>VLOOKUP('Cover page'!$B$6,Currecny_M!$A$1:$P$10,MATCH(Database!C3748,Currecny_M!$A$1:$P$1,0),FALSE)</f>
        <v>1</v>
      </c>
      <c r="L3748" s="82">
        <f t="shared" si="176"/>
        <v>2.3152500000000003</v>
      </c>
      <c r="M3748" s="82">
        <f>((E3748/$F$1)*VLOOKUP(N3748,Currecny_M!$A$1:$P$10,MATCH(Database!C3748,Currecny_M!$A$1:$P$1,0),FALSE))/VLOOKUP('Cover page'!$B$6,Currecny_M!$A$1:$P$10,MATCH(Database!C3748,Currecny_M!$A$1:$P$1,0),FALSE)</f>
        <v>2.3152500000000003</v>
      </c>
      <c r="N3748" s="6" t="str">
        <f>VLOOKUP(B3748,Master!$A$2:$C$11,3,FALSE)</f>
        <v>Euro</v>
      </c>
      <c r="O3748" s="6" t="str">
        <f>VLOOKUP(B3748,Master!$A$2:$C$11,2,FALSE)</f>
        <v>Europe</v>
      </c>
      <c r="Q3748" s="39" t="str">
        <f>VLOOKUP(D3748,GL_Master!$A$1:$D$80,2,FALSE)</f>
        <v>BS</v>
      </c>
      <c r="R3748" s="39" t="str">
        <f>VLOOKUP(D3748,GL_Master!$A$1:$D$80,3,FALSE)</f>
        <v>Cash &amp; Bank Balances</v>
      </c>
      <c r="S3748" s="39" t="str">
        <f>VLOOKUP(D3748,GL_Master!$A$1:$D$80,4,FALSE)</f>
        <v>Cash In hand</v>
      </c>
    </row>
    <row r="3749" spans="1:19" x14ac:dyDescent="0.25">
      <c r="A3749" s="39" t="s">
        <v>262</v>
      </c>
      <c r="B3749" s="39" t="s">
        <v>239</v>
      </c>
      <c r="C3749" s="7">
        <v>44256</v>
      </c>
      <c r="D3749" s="39" t="s">
        <v>79</v>
      </c>
      <c r="E3749" s="39">
        <v>-6627</v>
      </c>
      <c r="F3749" s="82">
        <f t="shared" si="174"/>
        <v>-6.6269999999999998</v>
      </c>
      <c r="G3749" s="39">
        <f>VLOOKUP(N3749,Currecny_M!$A$1:$P$10,2,FALSE)</f>
        <v>83</v>
      </c>
      <c r="H3749" s="39">
        <f>MATCH(C3749,Currecny_M!$A$1:$P$1,0)</f>
        <v>13</v>
      </c>
      <c r="I3749" s="39">
        <f>VLOOKUP(N3749,Currecny_M!$A$1:$P$10,MATCH(Database!C3749,Currecny_M!$A$1:$P$1,0),FALSE)</f>
        <v>92.61</v>
      </c>
      <c r="J3749" s="82">
        <f t="shared" si="175"/>
        <v>-613.72646999999995</v>
      </c>
      <c r="K3749" s="39">
        <f>VLOOKUP('Cover page'!$B$6,Currecny_M!$A$1:$P$10,MATCH(Database!C3749,Currecny_M!$A$1:$P$1,0),FALSE)</f>
        <v>1</v>
      </c>
      <c r="L3749" s="82">
        <f t="shared" si="176"/>
        <v>-613.72646999999995</v>
      </c>
      <c r="M3749" s="82">
        <f>((E3749/$F$1)*VLOOKUP(N3749,Currecny_M!$A$1:$P$10,MATCH(Database!C3749,Currecny_M!$A$1:$P$1,0),FALSE))/VLOOKUP('Cover page'!$B$6,Currecny_M!$A$1:$P$10,MATCH(Database!C3749,Currecny_M!$A$1:$P$1,0),FALSE)</f>
        <v>-613.72646999999995</v>
      </c>
      <c r="N3749" s="6" t="str">
        <f>VLOOKUP(B3749,Master!$A$2:$C$11,3,FALSE)</f>
        <v>Euro</v>
      </c>
      <c r="O3749" s="6" t="str">
        <f>VLOOKUP(B3749,Master!$A$2:$C$11,2,FALSE)</f>
        <v>Europe</v>
      </c>
      <c r="Q3749" s="39" t="str">
        <f>VLOOKUP(D3749,GL_Master!$A$1:$D$80,2,FALSE)</f>
        <v>BS</v>
      </c>
      <c r="R3749" s="39" t="str">
        <f>VLOOKUP(D3749,GL_Master!$A$1:$D$80,3,FALSE)</f>
        <v>Loan Fund</v>
      </c>
      <c r="S3749" s="39" t="str">
        <f>VLOOKUP(D3749,GL_Master!$A$1:$D$80,4,FALSE)</f>
        <v>Term Loan</v>
      </c>
    </row>
    <row r="3750" spans="1:19" x14ac:dyDescent="0.25">
      <c r="A3750" s="39" t="s">
        <v>262</v>
      </c>
      <c r="B3750" s="39" t="s">
        <v>239</v>
      </c>
      <c r="C3750" s="7">
        <v>44256</v>
      </c>
      <c r="D3750" s="39" t="s">
        <v>80</v>
      </c>
      <c r="E3750" s="39">
        <v>180</v>
      </c>
      <c r="F3750" s="82">
        <f t="shared" si="174"/>
        <v>0.18</v>
      </c>
      <c r="G3750" s="39">
        <f>VLOOKUP(N3750,Currecny_M!$A$1:$P$10,2,FALSE)</f>
        <v>83</v>
      </c>
      <c r="H3750" s="39">
        <f>MATCH(C3750,Currecny_M!$A$1:$P$1,0)</f>
        <v>13</v>
      </c>
      <c r="I3750" s="39">
        <f>VLOOKUP(N3750,Currecny_M!$A$1:$P$10,MATCH(Database!C3750,Currecny_M!$A$1:$P$1,0),FALSE)</f>
        <v>92.61</v>
      </c>
      <c r="J3750" s="82">
        <f t="shared" si="175"/>
        <v>16.669799999999999</v>
      </c>
      <c r="K3750" s="39">
        <f>VLOOKUP('Cover page'!$B$6,Currecny_M!$A$1:$P$10,MATCH(Database!C3750,Currecny_M!$A$1:$P$1,0),FALSE)</f>
        <v>1</v>
      </c>
      <c r="L3750" s="82">
        <f t="shared" si="176"/>
        <v>16.669799999999999</v>
      </c>
      <c r="M3750" s="82">
        <f>((E3750/$F$1)*VLOOKUP(N3750,Currecny_M!$A$1:$P$10,MATCH(Database!C3750,Currecny_M!$A$1:$P$1,0),FALSE))/VLOOKUP('Cover page'!$B$6,Currecny_M!$A$1:$P$10,MATCH(Database!C3750,Currecny_M!$A$1:$P$1,0),FALSE)</f>
        <v>16.669799999999999</v>
      </c>
      <c r="N3750" s="6" t="str">
        <f>VLOOKUP(B3750,Master!$A$2:$C$11,3,FALSE)</f>
        <v>Euro</v>
      </c>
      <c r="O3750" s="6" t="str">
        <f>VLOOKUP(B3750,Master!$A$2:$C$11,2,FALSE)</f>
        <v>Europe</v>
      </c>
      <c r="Q3750" s="39" t="str">
        <f>VLOOKUP(D3750,GL_Master!$A$1:$D$80,2,FALSE)</f>
        <v>BS</v>
      </c>
      <c r="R3750" s="39" t="str">
        <f>VLOOKUP(D3750,GL_Master!$A$1:$D$80,3,FALSE)</f>
        <v>Cash &amp; Bank Balances</v>
      </c>
      <c r="S3750" s="39" t="str">
        <f>VLOOKUP(D3750,GL_Master!$A$1:$D$80,4,FALSE)</f>
        <v xml:space="preserve">      On Current Accounts</v>
      </c>
    </row>
    <row r="3751" spans="1:19" x14ac:dyDescent="0.25">
      <c r="A3751" s="39" t="s">
        <v>262</v>
      </c>
      <c r="B3751" s="39" t="s">
        <v>239</v>
      </c>
      <c r="C3751" s="7">
        <v>44256</v>
      </c>
      <c r="D3751" s="39" t="s">
        <v>81</v>
      </c>
      <c r="E3751" s="39">
        <v>12995</v>
      </c>
      <c r="F3751" s="82">
        <f t="shared" si="174"/>
        <v>12.994999999999999</v>
      </c>
      <c r="G3751" s="39">
        <f>VLOOKUP(N3751,Currecny_M!$A$1:$P$10,2,FALSE)</f>
        <v>83</v>
      </c>
      <c r="H3751" s="39">
        <f>MATCH(C3751,Currecny_M!$A$1:$P$1,0)</f>
        <v>13</v>
      </c>
      <c r="I3751" s="39">
        <f>VLOOKUP(N3751,Currecny_M!$A$1:$P$10,MATCH(Database!C3751,Currecny_M!$A$1:$P$1,0),FALSE)</f>
        <v>92.61</v>
      </c>
      <c r="J3751" s="82">
        <f t="shared" si="175"/>
        <v>1203.46695</v>
      </c>
      <c r="K3751" s="39">
        <f>VLOOKUP('Cover page'!$B$6,Currecny_M!$A$1:$P$10,MATCH(Database!C3751,Currecny_M!$A$1:$P$1,0),FALSE)</f>
        <v>1</v>
      </c>
      <c r="L3751" s="82">
        <f t="shared" si="176"/>
        <v>1203.46695</v>
      </c>
      <c r="M3751" s="82">
        <f>((E3751/$F$1)*VLOOKUP(N3751,Currecny_M!$A$1:$P$10,MATCH(Database!C3751,Currecny_M!$A$1:$P$1,0),FALSE))/VLOOKUP('Cover page'!$B$6,Currecny_M!$A$1:$P$10,MATCH(Database!C3751,Currecny_M!$A$1:$P$1,0),FALSE)</f>
        <v>1203.46695</v>
      </c>
      <c r="N3751" s="6" t="str">
        <f>VLOOKUP(B3751,Master!$A$2:$C$11,3,FALSE)</f>
        <v>Euro</v>
      </c>
      <c r="O3751" s="6" t="str">
        <f>VLOOKUP(B3751,Master!$A$2:$C$11,2,FALSE)</f>
        <v>Europe</v>
      </c>
      <c r="Q3751" s="39" t="str">
        <f>VLOOKUP(D3751,GL_Master!$A$1:$D$80,2,FALSE)</f>
        <v>BS</v>
      </c>
      <c r="R3751" s="39" t="str">
        <f>VLOOKUP(D3751,GL_Master!$A$1:$D$80,3,FALSE)</f>
        <v>Other Current Assets</v>
      </c>
      <c r="S3751" s="39" t="str">
        <f>VLOOKUP(D3751,GL_Master!$A$1:$D$80,4,FALSE)</f>
        <v>Advance tax recoverable (net of provision )</v>
      </c>
    </row>
    <row r="3752" spans="1:19" x14ac:dyDescent="0.25">
      <c r="A3752" s="39" t="s">
        <v>262</v>
      </c>
      <c r="B3752" s="39" t="s">
        <v>239</v>
      </c>
      <c r="C3752" s="7">
        <v>44256</v>
      </c>
      <c r="D3752" s="39" t="s">
        <v>19</v>
      </c>
      <c r="E3752" s="39">
        <v>122</v>
      </c>
      <c r="F3752" s="82">
        <f t="shared" si="174"/>
        <v>0.122</v>
      </c>
      <c r="G3752" s="39">
        <f>VLOOKUP(N3752,Currecny_M!$A$1:$P$10,2,FALSE)</f>
        <v>83</v>
      </c>
      <c r="H3752" s="39">
        <f>MATCH(C3752,Currecny_M!$A$1:$P$1,0)</f>
        <v>13</v>
      </c>
      <c r="I3752" s="39">
        <f>VLOOKUP(N3752,Currecny_M!$A$1:$P$10,MATCH(Database!C3752,Currecny_M!$A$1:$P$1,0),FALSE)</f>
        <v>92.61</v>
      </c>
      <c r="J3752" s="82">
        <f t="shared" si="175"/>
        <v>11.29842</v>
      </c>
      <c r="K3752" s="39">
        <f>VLOOKUP('Cover page'!$B$6,Currecny_M!$A$1:$P$10,MATCH(Database!C3752,Currecny_M!$A$1:$P$1,0),FALSE)</f>
        <v>1</v>
      </c>
      <c r="L3752" s="82">
        <f t="shared" si="176"/>
        <v>11.29842</v>
      </c>
      <c r="M3752" s="82">
        <f>((E3752/$F$1)*VLOOKUP(N3752,Currecny_M!$A$1:$P$10,MATCH(Database!C3752,Currecny_M!$A$1:$P$1,0),FALSE))/VLOOKUP('Cover page'!$B$6,Currecny_M!$A$1:$P$10,MATCH(Database!C3752,Currecny_M!$A$1:$P$1,0),FALSE)</f>
        <v>11.29842</v>
      </c>
      <c r="N3752" s="6" t="str">
        <f>VLOOKUP(B3752,Master!$A$2:$C$11,3,FALSE)</f>
        <v>Euro</v>
      </c>
      <c r="O3752" s="6" t="str">
        <f>VLOOKUP(B3752,Master!$A$2:$C$11,2,FALSE)</f>
        <v>Europe</v>
      </c>
      <c r="Q3752" s="39" t="str">
        <f>VLOOKUP(D3752,GL_Master!$A$1:$D$80,2,FALSE)</f>
        <v>BS</v>
      </c>
      <c r="R3752" s="39" t="str">
        <f>VLOOKUP(D3752,GL_Master!$A$1:$D$80,3,FALSE)</f>
        <v>Short-term loan and advances</v>
      </c>
      <c r="S3752" s="39" t="str">
        <f>VLOOKUP(D3752,GL_Master!$A$1:$D$80,4,FALSE)</f>
        <v>Prepaid expenses</v>
      </c>
    </row>
    <row r="3753" spans="1:19" x14ac:dyDescent="0.25">
      <c r="A3753" s="39" t="s">
        <v>262</v>
      </c>
      <c r="B3753" s="39" t="s">
        <v>239</v>
      </c>
      <c r="C3753" s="7">
        <v>44256</v>
      </c>
      <c r="D3753" s="39" t="s">
        <v>82</v>
      </c>
      <c r="E3753" s="39">
        <v>1353</v>
      </c>
      <c r="F3753" s="82">
        <f t="shared" si="174"/>
        <v>1.353</v>
      </c>
      <c r="G3753" s="39">
        <f>VLOOKUP(N3753,Currecny_M!$A$1:$P$10,2,FALSE)</f>
        <v>83</v>
      </c>
      <c r="H3753" s="39">
        <f>MATCH(C3753,Currecny_M!$A$1:$P$1,0)</f>
        <v>13</v>
      </c>
      <c r="I3753" s="39">
        <f>VLOOKUP(N3753,Currecny_M!$A$1:$P$10,MATCH(Database!C3753,Currecny_M!$A$1:$P$1,0),FALSE)</f>
        <v>92.61</v>
      </c>
      <c r="J3753" s="82">
        <f t="shared" si="175"/>
        <v>125.30132999999999</v>
      </c>
      <c r="K3753" s="39">
        <f>VLOOKUP('Cover page'!$B$6,Currecny_M!$A$1:$P$10,MATCH(Database!C3753,Currecny_M!$A$1:$P$1,0),FALSE)</f>
        <v>1</v>
      </c>
      <c r="L3753" s="82">
        <f t="shared" si="176"/>
        <v>125.30132999999999</v>
      </c>
      <c r="M3753" s="82">
        <f>((E3753/$F$1)*VLOOKUP(N3753,Currecny_M!$A$1:$P$10,MATCH(Database!C3753,Currecny_M!$A$1:$P$1,0),FALSE))/VLOOKUP('Cover page'!$B$6,Currecny_M!$A$1:$P$10,MATCH(Database!C3753,Currecny_M!$A$1:$P$1,0),FALSE)</f>
        <v>125.30132999999999</v>
      </c>
      <c r="N3753" s="6" t="str">
        <f>VLOOKUP(B3753,Master!$A$2:$C$11,3,FALSE)</f>
        <v>Euro</v>
      </c>
      <c r="O3753" s="6" t="str">
        <f>VLOOKUP(B3753,Master!$A$2:$C$11,2,FALSE)</f>
        <v>Europe</v>
      </c>
      <c r="Q3753" s="39" t="str">
        <f>VLOOKUP(D3753,GL_Master!$A$1:$D$80,2,FALSE)</f>
        <v>BS</v>
      </c>
      <c r="R3753" s="39" t="str">
        <f>VLOOKUP(D3753,GL_Master!$A$1:$D$80,3,FALSE)</f>
        <v>Short-term loan and advances</v>
      </c>
      <c r="S3753" s="39" t="str">
        <f>VLOOKUP(D3753,GL_Master!$A$1:$D$80,4,FALSE)</f>
        <v>Advance to vendor/employees</v>
      </c>
    </row>
    <row r="3754" spans="1:19" x14ac:dyDescent="0.25">
      <c r="A3754" s="39" t="s">
        <v>262</v>
      </c>
      <c r="B3754" s="39" t="s">
        <v>239</v>
      </c>
      <c r="C3754" s="7">
        <v>44256</v>
      </c>
      <c r="D3754" s="39" t="s">
        <v>83</v>
      </c>
      <c r="E3754" s="39">
        <v>911</v>
      </c>
      <c r="F3754" s="82">
        <f t="shared" si="174"/>
        <v>0.91100000000000003</v>
      </c>
      <c r="G3754" s="39">
        <f>VLOOKUP(N3754,Currecny_M!$A$1:$P$10,2,FALSE)</f>
        <v>83</v>
      </c>
      <c r="H3754" s="39">
        <f>MATCH(C3754,Currecny_M!$A$1:$P$1,0)</f>
        <v>13</v>
      </c>
      <c r="I3754" s="39">
        <f>VLOOKUP(N3754,Currecny_M!$A$1:$P$10,MATCH(Database!C3754,Currecny_M!$A$1:$P$1,0),FALSE)</f>
        <v>92.61</v>
      </c>
      <c r="J3754" s="82">
        <f t="shared" si="175"/>
        <v>84.367710000000002</v>
      </c>
      <c r="K3754" s="39">
        <f>VLOOKUP('Cover page'!$B$6,Currecny_M!$A$1:$P$10,MATCH(Database!C3754,Currecny_M!$A$1:$P$1,0),FALSE)</f>
        <v>1</v>
      </c>
      <c r="L3754" s="82">
        <f t="shared" si="176"/>
        <v>84.367710000000002</v>
      </c>
      <c r="M3754" s="82">
        <f>((E3754/$F$1)*VLOOKUP(N3754,Currecny_M!$A$1:$P$10,MATCH(Database!C3754,Currecny_M!$A$1:$P$1,0),FALSE))/VLOOKUP('Cover page'!$B$6,Currecny_M!$A$1:$P$10,MATCH(Database!C3754,Currecny_M!$A$1:$P$1,0),FALSE)</f>
        <v>84.367710000000002</v>
      </c>
      <c r="N3754" s="6" t="str">
        <f>VLOOKUP(B3754,Master!$A$2:$C$11,3,FALSE)</f>
        <v>Euro</v>
      </c>
      <c r="O3754" s="6" t="str">
        <f>VLOOKUP(B3754,Master!$A$2:$C$11,2,FALSE)</f>
        <v>Europe</v>
      </c>
      <c r="Q3754" s="39" t="str">
        <f>VLOOKUP(D3754,GL_Master!$A$1:$D$80,2,FALSE)</f>
        <v>BS</v>
      </c>
      <c r="R3754" s="39" t="str">
        <f>VLOOKUP(D3754,GL_Master!$A$1:$D$80,3,FALSE)</f>
        <v>Other Current Assets</v>
      </c>
      <c r="S3754" s="39" t="str">
        <f>VLOOKUP(D3754,GL_Master!$A$1:$D$80,4,FALSE)</f>
        <v>Security deposits ( Unsecured, considered good)</v>
      </c>
    </row>
    <row r="3755" spans="1:19" x14ac:dyDescent="0.25">
      <c r="A3755" s="39" t="s">
        <v>262</v>
      </c>
      <c r="B3755" s="39" t="s">
        <v>239</v>
      </c>
      <c r="C3755" s="7">
        <v>44256</v>
      </c>
      <c r="D3755" s="39" t="s">
        <v>246</v>
      </c>
      <c r="E3755" s="39">
        <v>-109785</v>
      </c>
      <c r="F3755" s="82">
        <f t="shared" si="174"/>
        <v>-109.785</v>
      </c>
      <c r="G3755" s="39">
        <f>VLOOKUP(N3755,Currecny_M!$A$1:$P$10,2,FALSE)</f>
        <v>83</v>
      </c>
      <c r="H3755" s="39">
        <f>MATCH(C3755,Currecny_M!$A$1:$P$1,0)</f>
        <v>13</v>
      </c>
      <c r="I3755" s="39">
        <f>VLOOKUP(N3755,Currecny_M!$A$1:$P$10,MATCH(Database!C3755,Currecny_M!$A$1:$P$1,0),FALSE)</f>
        <v>92.61</v>
      </c>
      <c r="J3755" s="82">
        <f t="shared" si="175"/>
        <v>-10167.18885</v>
      </c>
      <c r="K3755" s="39">
        <f>VLOOKUP('Cover page'!$B$6,Currecny_M!$A$1:$P$10,MATCH(Database!C3755,Currecny_M!$A$1:$P$1,0),FALSE)</f>
        <v>1</v>
      </c>
      <c r="L3755" s="82">
        <f t="shared" si="176"/>
        <v>-10167.18885</v>
      </c>
      <c r="M3755" s="82">
        <f>((E3755/$F$1)*VLOOKUP(N3755,Currecny_M!$A$1:$P$10,MATCH(Database!C3755,Currecny_M!$A$1:$P$1,0),FALSE))/VLOOKUP('Cover page'!$B$6,Currecny_M!$A$1:$P$10,MATCH(Database!C3755,Currecny_M!$A$1:$P$1,0),FALSE)</f>
        <v>-10167.18885</v>
      </c>
      <c r="N3755" s="6" t="str">
        <f>VLOOKUP(B3755,Master!$A$2:$C$11,3,FALSE)</f>
        <v>Euro</v>
      </c>
      <c r="O3755" s="6" t="str">
        <f>VLOOKUP(B3755,Master!$A$2:$C$11,2,FALSE)</f>
        <v>Europe</v>
      </c>
      <c r="Q3755" s="39" t="str">
        <f>VLOOKUP(D3755,GL_Master!$A$1:$D$80,2,FALSE)</f>
        <v>PL</v>
      </c>
      <c r="R3755" s="39" t="str">
        <f>VLOOKUP(D3755,GL_Master!$A$1:$D$80,3,FALSE)</f>
        <v>Revenue from Operations</v>
      </c>
      <c r="S3755" s="39" t="str">
        <f>VLOOKUP(D3755,GL_Master!$A$1:$D$80,4,FALSE)</f>
        <v>Contract revenue</v>
      </c>
    </row>
    <row r="3756" spans="1:19" x14ac:dyDescent="0.25">
      <c r="A3756" s="39" t="s">
        <v>262</v>
      </c>
      <c r="B3756" s="39" t="s">
        <v>239</v>
      </c>
      <c r="C3756" s="7">
        <v>44256</v>
      </c>
      <c r="D3756" s="39" t="s">
        <v>134</v>
      </c>
      <c r="E3756" s="39">
        <v>-867</v>
      </c>
      <c r="F3756" s="82">
        <f t="shared" si="174"/>
        <v>-0.86699999999999999</v>
      </c>
      <c r="G3756" s="39">
        <f>VLOOKUP(N3756,Currecny_M!$A$1:$P$10,2,FALSE)</f>
        <v>83</v>
      </c>
      <c r="H3756" s="39">
        <f>MATCH(C3756,Currecny_M!$A$1:$P$1,0)</f>
        <v>13</v>
      </c>
      <c r="I3756" s="39">
        <f>VLOOKUP(N3756,Currecny_M!$A$1:$P$10,MATCH(Database!C3756,Currecny_M!$A$1:$P$1,0),FALSE)</f>
        <v>92.61</v>
      </c>
      <c r="J3756" s="82">
        <f t="shared" si="175"/>
        <v>-80.292869999999994</v>
      </c>
      <c r="K3756" s="39">
        <f>VLOOKUP('Cover page'!$B$6,Currecny_M!$A$1:$P$10,MATCH(Database!C3756,Currecny_M!$A$1:$P$1,0),FALSE)</f>
        <v>1</v>
      </c>
      <c r="L3756" s="82">
        <f t="shared" si="176"/>
        <v>-80.292869999999994</v>
      </c>
      <c r="M3756" s="82">
        <f>((E3756/$F$1)*VLOOKUP(N3756,Currecny_M!$A$1:$P$10,MATCH(Database!C3756,Currecny_M!$A$1:$P$1,0),FALSE))/VLOOKUP('Cover page'!$B$6,Currecny_M!$A$1:$P$10,MATCH(Database!C3756,Currecny_M!$A$1:$P$1,0),FALSE)</f>
        <v>-80.292869999999994</v>
      </c>
      <c r="N3756" s="6" t="str">
        <f>VLOOKUP(B3756,Master!$A$2:$C$11,3,FALSE)</f>
        <v>Euro</v>
      </c>
      <c r="O3756" s="6" t="str">
        <f>VLOOKUP(B3756,Master!$A$2:$C$11,2,FALSE)</f>
        <v>Europe</v>
      </c>
      <c r="Q3756" s="39" t="str">
        <f>VLOOKUP(D3756,GL_Master!$A$1:$D$80,2,FALSE)</f>
        <v>PL</v>
      </c>
      <c r="R3756" s="39" t="str">
        <f>VLOOKUP(D3756,GL_Master!$A$1:$D$80,3,FALSE)</f>
        <v>Other Income</v>
      </c>
      <c r="S3756" s="39" t="str">
        <f>VLOOKUP(D3756,GL_Master!$A$1:$D$80,4,FALSE)</f>
        <v>Other Income</v>
      </c>
    </row>
    <row r="3757" spans="1:19" x14ac:dyDescent="0.25">
      <c r="A3757" s="39" t="s">
        <v>262</v>
      </c>
      <c r="B3757" s="39" t="s">
        <v>239</v>
      </c>
      <c r="C3757" s="7">
        <v>44256</v>
      </c>
      <c r="D3757" s="39" t="s">
        <v>86</v>
      </c>
      <c r="E3757" s="39">
        <v>51</v>
      </c>
      <c r="F3757" s="82">
        <f t="shared" si="174"/>
        <v>5.0999999999999997E-2</v>
      </c>
      <c r="G3757" s="39">
        <f>VLOOKUP(N3757,Currecny_M!$A$1:$P$10,2,FALSE)</f>
        <v>83</v>
      </c>
      <c r="H3757" s="39">
        <f>MATCH(C3757,Currecny_M!$A$1:$P$1,0)</f>
        <v>13</v>
      </c>
      <c r="I3757" s="39">
        <f>VLOOKUP(N3757,Currecny_M!$A$1:$P$10,MATCH(Database!C3757,Currecny_M!$A$1:$P$1,0),FALSE)</f>
        <v>92.61</v>
      </c>
      <c r="J3757" s="82">
        <f t="shared" si="175"/>
        <v>4.7231099999999993</v>
      </c>
      <c r="K3757" s="39">
        <f>VLOOKUP('Cover page'!$B$6,Currecny_M!$A$1:$P$10,MATCH(Database!C3757,Currecny_M!$A$1:$P$1,0),FALSE)</f>
        <v>1</v>
      </c>
      <c r="L3757" s="82">
        <f t="shared" si="176"/>
        <v>4.7231099999999993</v>
      </c>
      <c r="M3757" s="82">
        <f>((E3757/$F$1)*VLOOKUP(N3757,Currecny_M!$A$1:$P$10,MATCH(Database!C3757,Currecny_M!$A$1:$P$1,0),FALSE))/VLOOKUP('Cover page'!$B$6,Currecny_M!$A$1:$P$10,MATCH(Database!C3757,Currecny_M!$A$1:$P$1,0),FALSE)</f>
        <v>4.7231099999999993</v>
      </c>
      <c r="N3757" s="6" t="str">
        <f>VLOOKUP(B3757,Master!$A$2:$C$11,3,FALSE)</f>
        <v>Euro</v>
      </c>
      <c r="O3757" s="6" t="str">
        <f>VLOOKUP(B3757,Master!$A$2:$C$11,2,FALSE)</f>
        <v>Europe</v>
      </c>
      <c r="Q3757" s="39" t="str">
        <f>VLOOKUP(D3757,GL_Master!$A$1:$D$80,2,FALSE)</f>
        <v>PL</v>
      </c>
      <c r="R3757" s="39" t="str">
        <f>VLOOKUP(D3757,GL_Master!$A$1:$D$80,3,FALSE)</f>
        <v>COGS</v>
      </c>
      <c r="S3757" s="39" t="str">
        <f>VLOOKUP(D3757,GL_Master!$A$1:$D$80,4,FALSE)</f>
        <v>Purchase of other traded goods</v>
      </c>
    </row>
    <row r="3758" spans="1:19" x14ac:dyDescent="0.25">
      <c r="A3758" s="39" t="s">
        <v>262</v>
      </c>
      <c r="B3758" s="39" t="s">
        <v>239</v>
      </c>
      <c r="C3758" s="7">
        <v>44256</v>
      </c>
      <c r="D3758" s="39" t="s">
        <v>87</v>
      </c>
      <c r="E3758" s="39">
        <v>26</v>
      </c>
      <c r="F3758" s="82">
        <f t="shared" si="174"/>
        <v>2.5999999999999999E-2</v>
      </c>
      <c r="G3758" s="39">
        <f>VLOOKUP(N3758,Currecny_M!$A$1:$P$10,2,FALSE)</f>
        <v>83</v>
      </c>
      <c r="H3758" s="39">
        <f>MATCH(C3758,Currecny_M!$A$1:$P$1,0)</f>
        <v>13</v>
      </c>
      <c r="I3758" s="39">
        <f>VLOOKUP(N3758,Currecny_M!$A$1:$P$10,MATCH(Database!C3758,Currecny_M!$A$1:$P$1,0),FALSE)</f>
        <v>92.61</v>
      </c>
      <c r="J3758" s="82">
        <f t="shared" si="175"/>
        <v>2.4078599999999999</v>
      </c>
      <c r="K3758" s="39">
        <f>VLOOKUP('Cover page'!$B$6,Currecny_M!$A$1:$P$10,MATCH(Database!C3758,Currecny_M!$A$1:$P$1,0),FALSE)</f>
        <v>1</v>
      </c>
      <c r="L3758" s="82">
        <f t="shared" si="176"/>
        <v>2.4078599999999999</v>
      </c>
      <c r="M3758" s="82">
        <f>((E3758/$F$1)*VLOOKUP(N3758,Currecny_M!$A$1:$P$10,MATCH(Database!C3758,Currecny_M!$A$1:$P$1,0),FALSE))/VLOOKUP('Cover page'!$B$6,Currecny_M!$A$1:$P$10,MATCH(Database!C3758,Currecny_M!$A$1:$P$1,0),FALSE)</f>
        <v>2.4078599999999999</v>
      </c>
      <c r="N3758" s="6" t="str">
        <f>VLOOKUP(B3758,Master!$A$2:$C$11,3,FALSE)</f>
        <v>Euro</v>
      </c>
      <c r="O3758" s="6" t="str">
        <f>VLOOKUP(B3758,Master!$A$2:$C$11,2,FALSE)</f>
        <v>Europe</v>
      </c>
      <c r="Q3758" s="39" t="str">
        <f>VLOOKUP(D3758,GL_Master!$A$1:$D$80,2,FALSE)</f>
        <v>PL</v>
      </c>
      <c r="R3758" s="39" t="str">
        <f>VLOOKUP(D3758,GL_Master!$A$1:$D$80,3,FALSE)</f>
        <v>COGS</v>
      </c>
      <c r="S3758" s="39" t="str">
        <f>VLOOKUP(D3758,GL_Master!$A$1:$D$80,4,FALSE)</f>
        <v>Civil, Installation, Commissioning and Other miscellaneous expenses</v>
      </c>
    </row>
    <row r="3759" spans="1:19" x14ac:dyDescent="0.25">
      <c r="A3759" s="39" t="s">
        <v>262</v>
      </c>
      <c r="B3759" s="39" t="s">
        <v>239</v>
      </c>
      <c r="C3759" s="7">
        <v>44256</v>
      </c>
      <c r="D3759" s="39" t="s">
        <v>88</v>
      </c>
      <c r="E3759" s="39">
        <v>78</v>
      </c>
      <c r="F3759" s="82">
        <f t="shared" si="174"/>
        <v>7.8E-2</v>
      </c>
      <c r="G3759" s="39">
        <f>VLOOKUP(N3759,Currecny_M!$A$1:$P$10,2,FALSE)</f>
        <v>83</v>
      </c>
      <c r="H3759" s="39">
        <f>MATCH(C3759,Currecny_M!$A$1:$P$1,0)</f>
        <v>13</v>
      </c>
      <c r="I3759" s="39">
        <f>VLOOKUP(N3759,Currecny_M!$A$1:$P$10,MATCH(Database!C3759,Currecny_M!$A$1:$P$1,0),FALSE)</f>
        <v>92.61</v>
      </c>
      <c r="J3759" s="82">
        <f t="shared" si="175"/>
        <v>7.2235800000000001</v>
      </c>
      <c r="K3759" s="39">
        <f>VLOOKUP('Cover page'!$B$6,Currecny_M!$A$1:$P$10,MATCH(Database!C3759,Currecny_M!$A$1:$P$1,0),FALSE)</f>
        <v>1</v>
      </c>
      <c r="L3759" s="82">
        <f t="shared" si="176"/>
        <v>7.2235800000000001</v>
      </c>
      <c r="M3759" s="82">
        <f>((E3759/$F$1)*VLOOKUP(N3759,Currecny_M!$A$1:$P$10,MATCH(Database!C3759,Currecny_M!$A$1:$P$1,0),FALSE))/VLOOKUP('Cover page'!$B$6,Currecny_M!$A$1:$P$10,MATCH(Database!C3759,Currecny_M!$A$1:$P$1,0),FALSE)</f>
        <v>7.2235800000000001</v>
      </c>
      <c r="N3759" s="6" t="str">
        <f>VLOOKUP(B3759,Master!$A$2:$C$11,3,FALSE)</f>
        <v>Euro</v>
      </c>
      <c r="O3759" s="6" t="str">
        <f>VLOOKUP(B3759,Master!$A$2:$C$11,2,FALSE)</f>
        <v>Europe</v>
      </c>
      <c r="Q3759" s="39" t="str">
        <f>VLOOKUP(D3759,GL_Master!$A$1:$D$80,2,FALSE)</f>
        <v>PL</v>
      </c>
      <c r="R3759" s="39" t="str">
        <f>VLOOKUP(D3759,GL_Master!$A$1:$D$80,3,FALSE)</f>
        <v>COGS</v>
      </c>
      <c r="S3759" s="39" t="str">
        <f>VLOOKUP(D3759,GL_Master!$A$1:$D$80,4,FALSE)</f>
        <v>Civil, Installation, Commissioning and Other miscellaneous expenses</v>
      </c>
    </row>
    <row r="3760" spans="1:19" x14ac:dyDescent="0.25">
      <c r="A3760" s="39" t="s">
        <v>262</v>
      </c>
      <c r="B3760" s="39" t="s">
        <v>239</v>
      </c>
      <c r="C3760" s="7">
        <v>44256</v>
      </c>
      <c r="D3760" s="39" t="s">
        <v>89</v>
      </c>
      <c r="E3760" s="39">
        <v>153</v>
      </c>
      <c r="F3760" s="82">
        <f t="shared" si="174"/>
        <v>0.153</v>
      </c>
      <c r="G3760" s="39">
        <f>VLOOKUP(N3760,Currecny_M!$A$1:$P$10,2,FALSE)</f>
        <v>83</v>
      </c>
      <c r="H3760" s="39">
        <f>MATCH(C3760,Currecny_M!$A$1:$P$1,0)</f>
        <v>13</v>
      </c>
      <c r="I3760" s="39">
        <f>VLOOKUP(N3760,Currecny_M!$A$1:$P$10,MATCH(Database!C3760,Currecny_M!$A$1:$P$1,0),FALSE)</f>
        <v>92.61</v>
      </c>
      <c r="J3760" s="82">
        <f t="shared" si="175"/>
        <v>14.16933</v>
      </c>
      <c r="K3760" s="39">
        <f>VLOOKUP('Cover page'!$B$6,Currecny_M!$A$1:$P$10,MATCH(Database!C3760,Currecny_M!$A$1:$P$1,0),FALSE)</f>
        <v>1</v>
      </c>
      <c r="L3760" s="82">
        <f t="shared" si="176"/>
        <v>14.16933</v>
      </c>
      <c r="M3760" s="82">
        <f>((E3760/$F$1)*VLOOKUP(N3760,Currecny_M!$A$1:$P$10,MATCH(Database!C3760,Currecny_M!$A$1:$P$1,0),FALSE))/VLOOKUP('Cover page'!$B$6,Currecny_M!$A$1:$P$10,MATCH(Database!C3760,Currecny_M!$A$1:$P$1,0),FALSE)</f>
        <v>14.16933</v>
      </c>
      <c r="N3760" s="6" t="str">
        <f>VLOOKUP(B3760,Master!$A$2:$C$11,3,FALSE)</f>
        <v>Euro</v>
      </c>
      <c r="O3760" s="6" t="str">
        <f>VLOOKUP(B3760,Master!$A$2:$C$11,2,FALSE)</f>
        <v>Europe</v>
      </c>
      <c r="Q3760" s="39" t="str">
        <f>VLOOKUP(D3760,GL_Master!$A$1:$D$80,2,FALSE)</f>
        <v>PL</v>
      </c>
      <c r="R3760" s="39" t="str">
        <f>VLOOKUP(D3760,GL_Master!$A$1:$D$80,3,FALSE)</f>
        <v>COGS</v>
      </c>
      <c r="S3760" s="39" t="str">
        <f>VLOOKUP(D3760,GL_Master!$A$1:$D$80,4,FALSE)</f>
        <v>project Expenses</v>
      </c>
    </row>
    <row r="3761" spans="1:19" x14ac:dyDescent="0.25">
      <c r="A3761" s="39" t="s">
        <v>262</v>
      </c>
      <c r="B3761" s="39" t="s">
        <v>239</v>
      </c>
      <c r="C3761" s="7">
        <v>44256</v>
      </c>
      <c r="D3761" s="39" t="s">
        <v>90</v>
      </c>
      <c r="E3761" s="39">
        <v>49</v>
      </c>
      <c r="F3761" s="82">
        <f t="shared" si="174"/>
        <v>4.9000000000000002E-2</v>
      </c>
      <c r="G3761" s="39">
        <f>VLOOKUP(N3761,Currecny_M!$A$1:$P$10,2,FALSE)</f>
        <v>83</v>
      </c>
      <c r="H3761" s="39">
        <f>MATCH(C3761,Currecny_M!$A$1:$P$1,0)</f>
        <v>13</v>
      </c>
      <c r="I3761" s="39">
        <f>VLOOKUP(N3761,Currecny_M!$A$1:$P$10,MATCH(Database!C3761,Currecny_M!$A$1:$P$1,0),FALSE)</f>
        <v>92.61</v>
      </c>
      <c r="J3761" s="82">
        <f t="shared" si="175"/>
        <v>4.53789</v>
      </c>
      <c r="K3761" s="39">
        <f>VLOOKUP('Cover page'!$B$6,Currecny_M!$A$1:$P$10,MATCH(Database!C3761,Currecny_M!$A$1:$P$1,0),FALSE)</f>
        <v>1</v>
      </c>
      <c r="L3761" s="82">
        <f t="shared" si="176"/>
        <v>4.53789</v>
      </c>
      <c r="M3761" s="82">
        <f>((E3761/$F$1)*VLOOKUP(N3761,Currecny_M!$A$1:$P$10,MATCH(Database!C3761,Currecny_M!$A$1:$P$1,0),FALSE))/VLOOKUP('Cover page'!$B$6,Currecny_M!$A$1:$P$10,MATCH(Database!C3761,Currecny_M!$A$1:$P$1,0),FALSE)</f>
        <v>4.53789</v>
      </c>
      <c r="N3761" s="6" t="str">
        <f>VLOOKUP(B3761,Master!$A$2:$C$11,3,FALSE)</f>
        <v>Euro</v>
      </c>
      <c r="O3761" s="6" t="str">
        <f>VLOOKUP(B3761,Master!$A$2:$C$11,2,FALSE)</f>
        <v>Europe</v>
      </c>
      <c r="Q3761" s="39" t="str">
        <f>VLOOKUP(D3761,GL_Master!$A$1:$D$80,2,FALSE)</f>
        <v>PL</v>
      </c>
      <c r="R3761" s="39" t="str">
        <f>VLOOKUP(D3761,GL_Master!$A$1:$D$80,3,FALSE)</f>
        <v>Office utility</v>
      </c>
      <c r="S3761" s="39" t="str">
        <f>VLOOKUP(D3761,GL_Master!$A$1:$D$80,4,FALSE)</f>
        <v>Electricity Expenses</v>
      </c>
    </row>
    <row r="3762" spans="1:19" x14ac:dyDescent="0.25">
      <c r="A3762" s="39" t="s">
        <v>262</v>
      </c>
      <c r="B3762" s="39" t="s">
        <v>239</v>
      </c>
      <c r="C3762" s="7">
        <v>44256</v>
      </c>
      <c r="D3762" s="39" t="s">
        <v>91</v>
      </c>
      <c r="E3762" s="39">
        <v>101</v>
      </c>
      <c r="F3762" s="82">
        <f t="shared" si="174"/>
        <v>0.10100000000000001</v>
      </c>
      <c r="G3762" s="39">
        <f>VLOOKUP(N3762,Currecny_M!$A$1:$P$10,2,FALSE)</f>
        <v>83</v>
      </c>
      <c r="H3762" s="39">
        <f>MATCH(C3762,Currecny_M!$A$1:$P$1,0)</f>
        <v>13</v>
      </c>
      <c r="I3762" s="39">
        <f>VLOOKUP(N3762,Currecny_M!$A$1:$P$10,MATCH(Database!C3762,Currecny_M!$A$1:$P$1,0),FALSE)</f>
        <v>92.61</v>
      </c>
      <c r="J3762" s="82">
        <f t="shared" si="175"/>
        <v>9.3536099999999998</v>
      </c>
      <c r="K3762" s="39">
        <f>VLOOKUP('Cover page'!$B$6,Currecny_M!$A$1:$P$10,MATCH(Database!C3762,Currecny_M!$A$1:$P$1,0),FALSE)</f>
        <v>1</v>
      </c>
      <c r="L3762" s="82">
        <f t="shared" si="176"/>
        <v>9.3536099999999998</v>
      </c>
      <c r="M3762" s="82">
        <f>((E3762/$F$1)*VLOOKUP(N3762,Currecny_M!$A$1:$P$10,MATCH(Database!C3762,Currecny_M!$A$1:$P$1,0),FALSE))/VLOOKUP('Cover page'!$B$6,Currecny_M!$A$1:$P$10,MATCH(Database!C3762,Currecny_M!$A$1:$P$1,0),FALSE)</f>
        <v>9.3536099999999998</v>
      </c>
      <c r="N3762" s="6" t="str">
        <f>VLOOKUP(B3762,Master!$A$2:$C$11,3,FALSE)</f>
        <v>Euro</v>
      </c>
      <c r="O3762" s="6" t="str">
        <f>VLOOKUP(B3762,Master!$A$2:$C$11,2,FALSE)</f>
        <v>Europe</v>
      </c>
      <c r="Q3762" s="39" t="str">
        <f>VLOOKUP(D3762,GL_Master!$A$1:$D$80,2,FALSE)</f>
        <v>PL</v>
      </c>
      <c r="R3762" s="39" t="str">
        <f>VLOOKUP(D3762,GL_Master!$A$1:$D$80,3,FALSE)</f>
        <v>Misc. expenses</v>
      </c>
      <c r="S3762" s="39" t="str">
        <f>VLOOKUP(D3762,GL_Master!$A$1:$D$80,4,FALSE)</f>
        <v>Repair &amp; Maintenance</v>
      </c>
    </row>
    <row r="3763" spans="1:19" x14ac:dyDescent="0.25">
      <c r="A3763" s="39" t="s">
        <v>262</v>
      </c>
      <c r="B3763" s="39" t="s">
        <v>239</v>
      </c>
      <c r="C3763" s="7">
        <v>44256</v>
      </c>
      <c r="D3763" s="39" t="s">
        <v>92</v>
      </c>
      <c r="E3763" s="39">
        <v>74</v>
      </c>
      <c r="F3763" s="82">
        <f t="shared" si="174"/>
        <v>7.3999999999999996E-2</v>
      </c>
      <c r="G3763" s="39">
        <f>VLOOKUP(N3763,Currecny_M!$A$1:$P$10,2,FALSE)</f>
        <v>83</v>
      </c>
      <c r="H3763" s="39">
        <f>MATCH(C3763,Currecny_M!$A$1:$P$1,0)</f>
        <v>13</v>
      </c>
      <c r="I3763" s="39">
        <f>VLOOKUP(N3763,Currecny_M!$A$1:$P$10,MATCH(Database!C3763,Currecny_M!$A$1:$P$1,0),FALSE)</f>
        <v>92.61</v>
      </c>
      <c r="J3763" s="82">
        <f t="shared" si="175"/>
        <v>6.8531399999999998</v>
      </c>
      <c r="K3763" s="39">
        <f>VLOOKUP('Cover page'!$B$6,Currecny_M!$A$1:$P$10,MATCH(Database!C3763,Currecny_M!$A$1:$P$1,0),FALSE)</f>
        <v>1</v>
      </c>
      <c r="L3763" s="82">
        <f t="shared" si="176"/>
        <v>6.8531399999999998</v>
      </c>
      <c r="M3763" s="82">
        <f>((E3763/$F$1)*VLOOKUP(N3763,Currecny_M!$A$1:$P$10,MATCH(Database!C3763,Currecny_M!$A$1:$P$1,0),FALSE))/VLOOKUP('Cover page'!$B$6,Currecny_M!$A$1:$P$10,MATCH(Database!C3763,Currecny_M!$A$1:$P$1,0),FALSE)</f>
        <v>6.8531399999999998</v>
      </c>
      <c r="N3763" s="6" t="str">
        <f>VLOOKUP(B3763,Master!$A$2:$C$11,3,FALSE)</f>
        <v>Euro</v>
      </c>
      <c r="O3763" s="6" t="str">
        <f>VLOOKUP(B3763,Master!$A$2:$C$11,2,FALSE)</f>
        <v>Europe</v>
      </c>
      <c r="Q3763" s="39" t="str">
        <f>VLOOKUP(D3763,GL_Master!$A$1:$D$80,2,FALSE)</f>
        <v>PL</v>
      </c>
      <c r="R3763" s="39" t="str">
        <f>VLOOKUP(D3763,GL_Master!$A$1:$D$80,3,FALSE)</f>
        <v>Misc. expenses</v>
      </c>
      <c r="S3763" s="39" t="str">
        <f>VLOOKUP(D3763,GL_Master!$A$1:$D$80,4,FALSE)</f>
        <v>Repair &amp; Maintenance</v>
      </c>
    </row>
    <row r="3764" spans="1:19" x14ac:dyDescent="0.25">
      <c r="A3764" s="39" t="s">
        <v>262</v>
      </c>
      <c r="B3764" s="39" t="s">
        <v>239</v>
      </c>
      <c r="C3764" s="7">
        <v>44256</v>
      </c>
      <c r="D3764" s="39" t="s">
        <v>93</v>
      </c>
      <c r="E3764" s="39">
        <v>860</v>
      </c>
      <c r="F3764" s="82">
        <f t="shared" si="174"/>
        <v>0.86</v>
      </c>
      <c r="G3764" s="39">
        <f>VLOOKUP(N3764,Currecny_M!$A$1:$P$10,2,FALSE)</f>
        <v>83</v>
      </c>
      <c r="H3764" s="39">
        <f>MATCH(C3764,Currecny_M!$A$1:$P$1,0)</f>
        <v>13</v>
      </c>
      <c r="I3764" s="39">
        <f>VLOOKUP(N3764,Currecny_M!$A$1:$P$10,MATCH(Database!C3764,Currecny_M!$A$1:$P$1,0),FALSE)</f>
        <v>92.61</v>
      </c>
      <c r="J3764" s="82">
        <f t="shared" si="175"/>
        <v>79.644599999999997</v>
      </c>
      <c r="K3764" s="39">
        <f>VLOOKUP('Cover page'!$B$6,Currecny_M!$A$1:$P$10,MATCH(Database!C3764,Currecny_M!$A$1:$P$1,0),FALSE)</f>
        <v>1</v>
      </c>
      <c r="L3764" s="82">
        <f t="shared" si="176"/>
        <v>79.644599999999997</v>
      </c>
      <c r="M3764" s="82">
        <f>((E3764/$F$1)*VLOOKUP(N3764,Currecny_M!$A$1:$P$10,MATCH(Database!C3764,Currecny_M!$A$1:$P$1,0),FALSE))/VLOOKUP('Cover page'!$B$6,Currecny_M!$A$1:$P$10,MATCH(Database!C3764,Currecny_M!$A$1:$P$1,0),FALSE)</f>
        <v>79.644599999999997</v>
      </c>
      <c r="N3764" s="6" t="str">
        <f>VLOOKUP(B3764,Master!$A$2:$C$11,3,FALSE)</f>
        <v>Euro</v>
      </c>
      <c r="O3764" s="6" t="str">
        <f>VLOOKUP(B3764,Master!$A$2:$C$11,2,FALSE)</f>
        <v>Europe</v>
      </c>
      <c r="Q3764" s="39" t="str">
        <f>VLOOKUP(D3764,GL_Master!$A$1:$D$80,2,FALSE)</f>
        <v>PL</v>
      </c>
      <c r="R3764" s="39" t="str">
        <f>VLOOKUP(D3764,GL_Master!$A$1:$D$80,3,FALSE)</f>
        <v>Salary wages &amp; benefits</v>
      </c>
      <c r="S3764" s="39" t="str">
        <f>VLOOKUP(D3764,GL_Master!$A$1:$D$80,4,FALSE)</f>
        <v>Employee benefits expense</v>
      </c>
    </row>
    <row r="3765" spans="1:19" x14ac:dyDescent="0.25">
      <c r="A3765" s="39" t="s">
        <v>262</v>
      </c>
      <c r="B3765" s="39" t="s">
        <v>239</v>
      </c>
      <c r="C3765" s="7">
        <v>44256</v>
      </c>
      <c r="D3765" s="39" t="s">
        <v>33</v>
      </c>
      <c r="E3765" s="39">
        <v>26</v>
      </c>
      <c r="F3765" s="82">
        <f t="shared" si="174"/>
        <v>2.5999999999999999E-2</v>
      </c>
      <c r="G3765" s="39">
        <f>VLOOKUP(N3765,Currecny_M!$A$1:$P$10,2,FALSE)</f>
        <v>83</v>
      </c>
      <c r="H3765" s="39">
        <f>MATCH(C3765,Currecny_M!$A$1:$P$1,0)</f>
        <v>13</v>
      </c>
      <c r="I3765" s="39">
        <f>VLOOKUP(N3765,Currecny_M!$A$1:$P$10,MATCH(Database!C3765,Currecny_M!$A$1:$P$1,0),FALSE)</f>
        <v>92.61</v>
      </c>
      <c r="J3765" s="82">
        <f t="shared" si="175"/>
        <v>2.4078599999999999</v>
      </c>
      <c r="K3765" s="39">
        <f>VLOOKUP('Cover page'!$B$6,Currecny_M!$A$1:$P$10,MATCH(Database!C3765,Currecny_M!$A$1:$P$1,0),FALSE)</f>
        <v>1</v>
      </c>
      <c r="L3765" s="82">
        <f t="shared" si="176"/>
        <v>2.4078599999999999</v>
      </c>
      <c r="M3765" s="82">
        <f>((E3765/$F$1)*VLOOKUP(N3765,Currecny_M!$A$1:$P$10,MATCH(Database!C3765,Currecny_M!$A$1:$P$1,0),FALSE))/VLOOKUP('Cover page'!$B$6,Currecny_M!$A$1:$P$10,MATCH(Database!C3765,Currecny_M!$A$1:$P$1,0),FALSE)</f>
        <v>2.4078599999999999</v>
      </c>
      <c r="N3765" s="6" t="str">
        <f>VLOOKUP(B3765,Master!$A$2:$C$11,3,FALSE)</f>
        <v>Euro</v>
      </c>
      <c r="O3765" s="6" t="str">
        <f>VLOOKUP(B3765,Master!$A$2:$C$11,2,FALSE)</f>
        <v>Europe</v>
      </c>
      <c r="Q3765" s="39" t="str">
        <f>VLOOKUP(D3765,GL_Master!$A$1:$D$80,2,FALSE)</f>
        <v>PL</v>
      </c>
      <c r="R3765" s="39" t="str">
        <f>VLOOKUP(D3765,GL_Master!$A$1:$D$80,3,FALSE)</f>
        <v>Staff welfare expenses</v>
      </c>
      <c r="S3765" s="39" t="str">
        <f>VLOOKUP(D3765,GL_Master!$A$1:$D$80,4,FALSE)</f>
        <v>Other staff welfare</v>
      </c>
    </row>
    <row r="3766" spans="1:19" x14ac:dyDescent="0.25">
      <c r="A3766" s="39" t="s">
        <v>262</v>
      </c>
      <c r="B3766" s="39" t="s">
        <v>239</v>
      </c>
      <c r="C3766" s="7">
        <v>44256</v>
      </c>
      <c r="D3766" s="39" t="s">
        <v>94</v>
      </c>
      <c r="E3766" s="39">
        <v>149</v>
      </c>
      <c r="F3766" s="82">
        <f t="shared" si="174"/>
        <v>0.14899999999999999</v>
      </c>
      <c r="G3766" s="39">
        <f>VLOOKUP(N3766,Currecny_M!$A$1:$P$10,2,FALSE)</f>
        <v>83</v>
      </c>
      <c r="H3766" s="39">
        <f>MATCH(C3766,Currecny_M!$A$1:$P$1,0)</f>
        <v>13</v>
      </c>
      <c r="I3766" s="39">
        <f>VLOOKUP(N3766,Currecny_M!$A$1:$P$10,MATCH(Database!C3766,Currecny_M!$A$1:$P$1,0),FALSE)</f>
        <v>92.61</v>
      </c>
      <c r="J3766" s="82">
        <f t="shared" si="175"/>
        <v>13.79889</v>
      </c>
      <c r="K3766" s="39">
        <f>VLOOKUP('Cover page'!$B$6,Currecny_M!$A$1:$P$10,MATCH(Database!C3766,Currecny_M!$A$1:$P$1,0),FALSE)</f>
        <v>1</v>
      </c>
      <c r="L3766" s="82">
        <f t="shared" si="176"/>
        <v>13.79889</v>
      </c>
      <c r="M3766" s="82">
        <f>((E3766/$F$1)*VLOOKUP(N3766,Currecny_M!$A$1:$P$10,MATCH(Database!C3766,Currecny_M!$A$1:$P$1,0),FALSE))/VLOOKUP('Cover page'!$B$6,Currecny_M!$A$1:$P$10,MATCH(Database!C3766,Currecny_M!$A$1:$P$1,0),FALSE)</f>
        <v>13.79889</v>
      </c>
      <c r="N3766" s="6" t="str">
        <f>VLOOKUP(B3766,Master!$A$2:$C$11,3,FALSE)</f>
        <v>Euro</v>
      </c>
      <c r="O3766" s="6" t="str">
        <f>VLOOKUP(B3766,Master!$A$2:$C$11,2,FALSE)</f>
        <v>Europe</v>
      </c>
      <c r="Q3766" s="39" t="str">
        <f>VLOOKUP(D3766,GL_Master!$A$1:$D$80,2,FALSE)</f>
        <v>PL</v>
      </c>
      <c r="R3766" s="39" t="str">
        <f>VLOOKUP(D3766,GL_Master!$A$1:$D$80,3,FALSE)</f>
        <v xml:space="preserve">Gratuity expenses </v>
      </c>
      <c r="S3766" s="39" t="str">
        <f>VLOOKUP(D3766,GL_Master!$A$1:$D$80,4,FALSE)</f>
        <v>Gratuity</v>
      </c>
    </row>
    <row r="3767" spans="1:19" x14ac:dyDescent="0.25">
      <c r="A3767" s="39" t="s">
        <v>262</v>
      </c>
      <c r="B3767" s="39" t="s">
        <v>239</v>
      </c>
      <c r="C3767" s="7">
        <v>44256</v>
      </c>
      <c r="D3767" s="39" t="s">
        <v>95</v>
      </c>
      <c r="E3767" s="39">
        <v>52</v>
      </c>
      <c r="F3767" s="82">
        <f t="shared" si="174"/>
        <v>5.1999999999999998E-2</v>
      </c>
      <c r="G3767" s="39">
        <f>VLOOKUP(N3767,Currecny_M!$A$1:$P$10,2,FALSE)</f>
        <v>83</v>
      </c>
      <c r="H3767" s="39">
        <f>MATCH(C3767,Currecny_M!$A$1:$P$1,0)</f>
        <v>13</v>
      </c>
      <c r="I3767" s="39">
        <f>VLOOKUP(N3767,Currecny_M!$A$1:$P$10,MATCH(Database!C3767,Currecny_M!$A$1:$P$1,0),FALSE)</f>
        <v>92.61</v>
      </c>
      <c r="J3767" s="82">
        <f t="shared" si="175"/>
        <v>4.8157199999999998</v>
      </c>
      <c r="K3767" s="39">
        <f>VLOOKUP('Cover page'!$B$6,Currecny_M!$A$1:$P$10,MATCH(Database!C3767,Currecny_M!$A$1:$P$1,0),FALSE)</f>
        <v>1</v>
      </c>
      <c r="L3767" s="82">
        <f t="shared" si="176"/>
        <v>4.8157199999999998</v>
      </c>
      <c r="M3767" s="82">
        <f>((E3767/$F$1)*VLOOKUP(N3767,Currecny_M!$A$1:$P$10,MATCH(Database!C3767,Currecny_M!$A$1:$P$1,0),FALSE))/VLOOKUP('Cover page'!$B$6,Currecny_M!$A$1:$P$10,MATCH(Database!C3767,Currecny_M!$A$1:$P$1,0),FALSE)</f>
        <v>4.8157199999999998</v>
      </c>
      <c r="N3767" s="6" t="str">
        <f>VLOOKUP(B3767,Master!$A$2:$C$11,3,FALSE)</f>
        <v>Euro</v>
      </c>
      <c r="O3767" s="6" t="str">
        <f>VLOOKUP(B3767,Master!$A$2:$C$11,2,FALSE)</f>
        <v>Europe</v>
      </c>
      <c r="Q3767" s="39" t="str">
        <f>VLOOKUP(D3767,GL_Master!$A$1:$D$80,2,FALSE)</f>
        <v>PL</v>
      </c>
      <c r="R3767" s="39" t="str">
        <f>VLOOKUP(D3767,GL_Master!$A$1:$D$80,3,FALSE)</f>
        <v>Salary wages &amp; benefits</v>
      </c>
      <c r="S3767" s="39" t="str">
        <f>VLOOKUP(D3767,GL_Master!$A$1:$D$80,4,FALSE)</f>
        <v>Employee benefits expense</v>
      </c>
    </row>
    <row r="3768" spans="1:19" x14ac:dyDescent="0.25">
      <c r="A3768" s="39" t="s">
        <v>262</v>
      </c>
      <c r="B3768" s="39" t="s">
        <v>239</v>
      </c>
      <c r="C3768" s="7">
        <v>44256</v>
      </c>
      <c r="D3768" s="39" t="s">
        <v>96</v>
      </c>
      <c r="E3768" s="39">
        <v>460</v>
      </c>
      <c r="F3768" s="82">
        <f t="shared" si="174"/>
        <v>0.46</v>
      </c>
      <c r="G3768" s="39">
        <f>VLOOKUP(N3768,Currecny_M!$A$1:$P$10,2,FALSE)</f>
        <v>83</v>
      </c>
      <c r="H3768" s="39">
        <f>MATCH(C3768,Currecny_M!$A$1:$P$1,0)</f>
        <v>13</v>
      </c>
      <c r="I3768" s="39">
        <f>VLOOKUP(N3768,Currecny_M!$A$1:$P$10,MATCH(Database!C3768,Currecny_M!$A$1:$P$1,0),FALSE)</f>
        <v>92.61</v>
      </c>
      <c r="J3768" s="82">
        <f t="shared" si="175"/>
        <v>42.6006</v>
      </c>
      <c r="K3768" s="39">
        <f>VLOOKUP('Cover page'!$B$6,Currecny_M!$A$1:$P$10,MATCH(Database!C3768,Currecny_M!$A$1:$P$1,0),FALSE)</f>
        <v>1</v>
      </c>
      <c r="L3768" s="82">
        <f t="shared" si="176"/>
        <v>42.6006</v>
      </c>
      <c r="M3768" s="82">
        <f>((E3768/$F$1)*VLOOKUP(N3768,Currecny_M!$A$1:$P$10,MATCH(Database!C3768,Currecny_M!$A$1:$P$1,0),FALSE))/VLOOKUP('Cover page'!$B$6,Currecny_M!$A$1:$P$10,MATCH(Database!C3768,Currecny_M!$A$1:$P$1,0),FALSE)</f>
        <v>42.6006</v>
      </c>
      <c r="N3768" s="6" t="str">
        <f>VLOOKUP(B3768,Master!$A$2:$C$11,3,FALSE)</f>
        <v>Euro</v>
      </c>
      <c r="O3768" s="6" t="str">
        <f>VLOOKUP(B3768,Master!$A$2:$C$11,2,FALSE)</f>
        <v>Europe</v>
      </c>
      <c r="Q3768" s="39" t="str">
        <f>VLOOKUP(D3768,GL_Master!$A$1:$D$80,2,FALSE)</f>
        <v>PL</v>
      </c>
      <c r="R3768" s="39" t="str">
        <f>VLOOKUP(D3768,GL_Master!$A$1:$D$80,3,FALSE)</f>
        <v>Salary wages &amp; benefits</v>
      </c>
      <c r="S3768" s="39" t="str">
        <f>VLOOKUP(D3768,GL_Master!$A$1:$D$80,4,FALSE)</f>
        <v>Employee benefits expense</v>
      </c>
    </row>
    <row r="3769" spans="1:19" x14ac:dyDescent="0.25">
      <c r="A3769" s="39" t="s">
        <v>262</v>
      </c>
      <c r="B3769" s="39" t="s">
        <v>239</v>
      </c>
      <c r="C3769" s="7">
        <v>44256</v>
      </c>
      <c r="D3769" s="39" t="s">
        <v>97</v>
      </c>
      <c r="E3769" s="39">
        <v>25</v>
      </c>
      <c r="F3769" s="82">
        <f t="shared" si="174"/>
        <v>2.5000000000000001E-2</v>
      </c>
      <c r="G3769" s="39">
        <f>VLOOKUP(N3769,Currecny_M!$A$1:$P$10,2,FALSE)</f>
        <v>83</v>
      </c>
      <c r="H3769" s="39">
        <f>MATCH(C3769,Currecny_M!$A$1:$P$1,0)</f>
        <v>13</v>
      </c>
      <c r="I3769" s="39">
        <f>VLOOKUP(N3769,Currecny_M!$A$1:$P$10,MATCH(Database!C3769,Currecny_M!$A$1:$P$1,0),FALSE)</f>
        <v>92.61</v>
      </c>
      <c r="J3769" s="82">
        <f t="shared" si="175"/>
        <v>2.3152500000000003</v>
      </c>
      <c r="K3769" s="39">
        <f>VLOOKUP('Cover page'!$B$6,Currecny_M!$A$1:$P$10,MATCH(Database!C3769,Currecny_M!$A$1:$P$1,0),FALSE)</f>
        <v>1</v>
      </c>
      <c r="L3769" s="82">
        <f t="shared" si="176"/>
        <v>2.3152500000000003</v>
      </c>
      <c r="M3769" s="82">
        <f>((E3769/$F$1)*VLOOKUP(N3769,Currecny_M!$A$1:$P$10,MATCH(Database!C3769,Currecny_M!$A$1:$P$1,0),FALSE))/VLOOKUP('Cover page'!$B$6,Currecny_M!$A$1:$P$10,MATCH(Database!C3769,Currecny_M!$A$1:$P$1,0),FALSE)</f>
        <v>2.3152500000000003</v>
      </c>
      <c r="N3769" s="6" t="str">
        <f>VLOOKUP(B3769,Master!$A$2:$C$11,3,FALSE)</f>
        <v>Euro</v>
      </c>
      <c r="O3769" s="6" t="str">
        <f>VLOOKUP(B3769,Master!$A$2:$C$11,2,FALSE)</f>
        <v>Europe</v>
      </c>
      <c r="Q3769" s="39" t="str">
        <f>VLOOKUP(D3769,GL_Master!$A$1:$D$80,2,FALSE)</f>
        <v>PL</v>
      </c>
      <c r="R3769" s="39" t="str">
        <f>VLOOKUP(D3769,GL_Master!$A$1:$D$80,3,FALSE)</f>
        <v>Salary wages &amp; benefits</v>
      </c>
      <c r="S3769" s="39" t="str">
        <f>VLOOKUP(D3769,GL_Master!$A$1:$D$80,4,FALSE)</f>
        <v>Employee benefits expense</v>
      </c>
    </row>
    <row r="3770" spans="1:19" x14ac:dyDescent="0.25">
      <c r="A3770" s="39" t="s">
        <v>262</v>
      </c>
      <c r="B3770" s="39" t="s">
        <v>239</v>
      </c>
      <c r="C3770" s="7">
        <v>44256</v>
      </c>
      <c r="D3770" s="39" t="s">
        <v>98</v>
      </c>
      <c r="E3770" s="39">
        <v>50</v>
      </c>
      <c r="F3770" s="82">
        <f t="shared" si="174"/>
        <v>0.05</v>
      </c>
      <c r="G3770" s="39">
        <f>VLOOKUP(N3770,Currecny_M!$A$1:$P$10,2,FALSE)</f>
        <v>83</v>
      </c>
      <c r="H3770" s="39">
        <f>MATCH(C3770,Currecny_M!$A$1:$P$1,0)</f>
        <v>13</v>
      </c>
      <c r="I3770" s="39">
        <f>VLOOKUP(N3770,Currecny_M!$A$1:$P$10,MATCH(Database!C3770,Currecny_M!$A$1:$P$1,0),FALSE)</f>
        <v>92.61</v>
      </c>
      <c r="J3770" s="82">
        <f t="shared" si="175"/>
        <v>4.6305000000000005</v>
      </c>
      <c r="K3770" s="39">
        <f>VLOOKUP('Cover page'!$B$6,Currecny_M!$A$1:$P$10,MATCH(Database!C3770,Currecny_M!$A$1:$P$1,0),FALSE)</f>
        <v>1</v>
      </c>
      <c r="L3770" s="82">
        <f t="shared" si="176"/>
        <v>4.6305000000000005</v>
      </c>
      <c r="M3770" s="82">
        <f>((E3770/$F$1)*VLOOKUP(N3770,Currecny_M!$A$1:$P$10,MATCH(Database!C3770,Currecny_M!$A$1:$P$1,0),FALSE))/VLOOKUP('Cover page'!$B$6,Currecny_M!$A$1:$P$10,MATCH(Database!C3770,Currecny_M!$A$1:$P$1,0),FALSE)</f>
        <v>4.6305000000000005</v>
      </c>
      <c r="N3770" s="6" t="str">
        <f>VLOOKUP(B3770,Master!$A$2:$C$11,3,FALSE)</f>
        <v>Euro</v>
      </c>
      <c r="O3770" s="6" t="str">
        <f>VLOOKUP(B3770,Master!$A$2:$C$11,2,FALSE)</f>
        <v>Europe</v>
      </c>
      <c r="Q3770" s="39" t="str">
        <f>VLOOKUP(D3770,GL_Master!$A$1:$D$80,2,FALSE)</f>
        <v>PL</v>
      </c>
      <c r="R3770" s="39" t="str">
        <f>VLOOKUP(D3770,GL_Master!$A$1:$D$80,3,FALSE)</f>
        <v>Salary wages &amp; benefits</v>
      </c>
      <c r="S3770" s="39" t="str">
        <f>VLOOKUP(D3770,GL_Master!$A$1:$D$80,4,FALSE)</f>
        <v>Employee benefits expense</v>
      </c>
    </row>
    <row r="3771" spans="1:19" x14ac:dyDescent="0.25">
      <c r="A3771" s="39" t="s">
        <v>262</v>
      </c>
      <c r="B3771" s="39" t="s">
        <v>239</v>
      </c>
      <c r="C3771" s="7">
        <v>44256</v>
      </c>
      <c r="D3771" s="39" t="s">
        <v>99</v>
      </c>
      <c r="E3771" s="39">
        <v>25</v>
      </c>
      <c r="F3771" s="82">
        <f t="shared" si="174"/>
        <v>2.5000000000000001E-2</v>
      </c>
      <c r="G3771" s="39">
        <f>VLOOKUP(N3771,Currecny_M!$A$1:$P$10,2,FALSE)</f>
        <v>83</v>
      </c>
      <c r="H3771" s="39">
        <f>MATCH(C3771,Currecny_M!$A$1:$P$1,0)</f>
        <v>13</v>
      </c>
      <c r="I3771" s="39">
        <f>VLOOKUP(N3771,Currecny_M!$A$1:$P$10,MATCH(Database!C3771,Currecny_M!$A$1:$P$1,0),FALSE)</f>
        <v>92.61</v>
      </c>
      <c r="J3771" s="82">
        <f t="shared" si="175"/>
        <v>2.3152500000000003</v>
      </c>
      <c r="K3771" s="39">
        <f>VLOOKUP('Cover page'!$B$6,Currecny_M!$A$1:$P$10,MATCH(Database!C3771,Currecny_M!$A$1:$P$1,0),FALSE)</f>
        <v>1</v>
      </c>
      <c r="L3771" s="82">
        <f t="shared" si="176"/>
        <v>2.3152500000000003</v>
      </c>
      <c r="M3771" s="82">
        <f>((E3771/$F$1)*VLOOKUP(N3771,Currecny_M!$A$1:$P$10,MATCH(Database!C3771,Currecny_M!$A$1:$P$1,0),FALSE))/VLOOKUP('Cover page'!$B$6,Currecny_M!$A$1:$P$10,MATCH(Database!C3771,Currecny_M!$A$1:$P$1,0),FALSE)</f>
        <v>2.3152500000000003</v>
      </c>
      <c r="N3771" s="6" t="str">
        <f>VLOOKUP(B3771,Master!$A$2:$C$11,3,FALSE)</f>
        <v>Euro</v>
      </c>
      <c r="O3771" s="6" t="str">
        <f>VLOOKUP(B3771,Master!$A$2:$C$11,2,FALSE)</f>
        <v>Europe</v>
      </c>
      <c r="Q3771" s="39" t="str">
        <f>VLOOKUP(D3771,GL_Master!$A$1:$D$80,2,FALSE)</f>
        <v>PL</v>
      </c>
      <c r="R3771" s="39" t="str">
        <f>VLOOKUP(D3771,GL_Master!$A$1:$D$80,3,FALSE)</f>
        <v>Salary wages &amp; benefits</v>
      </c>
      <c r="S3771" s="39" t="str">
        <f>VLOOKUP(D3771,GL_Master!$A$1:$D$80,4,FALSE)</f>
        <v>Employee benefits expense</v>
      </c>
    </row>
    <row r="3772" spans="1:19" x14ac:dyDescent="0.25">
      <c r="A3772" s="39" t="s">
        <v>262</v>
      </c>
      <c r="B3772" s="39" t="s">
        <v>239</v>
      </c>
      <c r="C3772" s="7">
        <v>44256</v>
      </c>
      <c r="D3772" s="39" t="s">
        <v>100</v>
      </c>
      <c r="E3772" s="39">
        <v>175</v>
      </c>
      <c r="F3772" s="82">
        <f t="shared" si="174"/>
        <v>0.17499999999999999</v>
      </c>
      <c r="G3772" s="39">
        <f>VLOOKUP(N3772,Currecny_M!$A$1:$P$10,2,FALSE)</f>
        <v>83</v>
      </c>
      <c r="H3772" s="39">
        <f>MATCH(C3772,Currecny_M!$A$1:$P$1,0)</f>
        <v>13</v>
      </c>
      <c r="I3772" s="39">
        <f>VLOOKUP(N3772,Currecny_M!$A$1:$P$10,MATCH(Database!C3772,Currecny_M!$A$1:$P$1,0),FALSE)</f>
        <v>92.61</v>
      </c>
      <c r="J3772" s="82">
        <f t="shared" si="175"/>
        <v>16.20675</v>
      </c>
      <c r="K3772" s="39">
        <f>VLOOKUP('Cover page'!$B$6,Currecny_M!$A$1:$P$10,MATCH(Database!C3772,Currecny_M!$A$1:$P$1,0),FALSE)</f>
        <v>1</v>
      </c>
      <c r="L3772" s="82">
        <f t="shared" si="176"/>
        <v>16.20675</v>
      </c>
      <c r="M3772" s="82">
        <f>((E3772/$F$1)*VLOOKUP(N3772,Currecny_M!$A$1:$P$10,MATCH(Database!C3772,Currecny_M!$A$1:$P$1,0),FALSE))/VLOOKUP('Cover page'!$B$6,Currecny_M!$A$1:$P$10,MATCH(Database!C3772,Currecny_M!$A$1:$P$1,0),FALSE)</f>
        <v>16.20675</v>
      </c>
      <c r="N3772" s="6" t="str">
        <f>VLOOKUP(B3772,Master!$A$2:$C$11,3,FALSE)</f>
        <v>Euro</v>
      </c>
      <c r="O3772" s="6" t="str">
        <f>VLOOKUP(B3772,Master!$A$2:$C$11,2,FALSE)</f>
        <v>Europe</v>
      </c>
      <c r="Q3772" s="39" t="str">
        <f>VLOOKUP(D3772,GL_Master!$A$1:$D$80,2,FALSE)</f>
        <v>PL</v>
      </c>
      <c r="R3772" s="39" t="str">
        <f>VLOOKUP(D3772,GL_Master!$A$1:$D$80,3,FALSE)</f>
        <v>Salary wages &amp; benefits</v>
      </c>
      <c r="S3772" s="39" t="str">
        <f>VLOOKUP(D3772,GL_Master!$A$1:$D$80,4,FALSE)</f>
        <v>Employee benefits expense</v>
      </c>
    </row>
    <row r="3773" spans="1:19" x14ac:dyDescent="0.25">
      <c r="A3773" s="39" t="s">
        <v>262</v>
      </c>
      <c r="B3773" s="39" t="s">
        <v>239</v>
      </c>
      <c r="C3773" s="7">
        <v>44256</v>
      </c>
      <c r="D3773" s="39" t="s">
        <v>30</v>
      </c>
      <c r="E3773" s="39">
        <v>52</v>
      </c>
      <c r="F3773" s="82">
        <f t="shared" si="174"/>
        <v>5.1999999999999998E-2</v>
      </c>
      <c r="G3773" s="39">
        <f>VLOOKUP(N3773,Currecny_M!$A$1:$P$10,2,FALSE)</f>
        <v>83</v>
      </c>
      <c r="H3773" s="39">
        <f>MATCH(C3773,Currecny_M!$A$1:$P$1,0)</f>
        <v>13</v>
      </c>
      <c r="I3773" s="39">
        <f>VLOOKUP(N3773,Currecny_M!$A$1:$P$10,MATCH(Database!C3773,Currecny_M!$A$1:$P$1,0),FALSE)</f>
        <v>92.61</v>
      </c>
      <c r="J3773" s="82">
        <f t="shared" si="175"/>
        <v>4.8157199999999998</v>
      </c>
      <c r="K3773" s="39">
        <f>VLOOKUP('Cover page'!$B$6,Currecny_M!$A$1:$P$10,MATCH(Database!C3773,Currecny_M!$A$1:$P$1,0),FALSE)</f>
        <v>1</v>
      </c>
      <c r="L3773" s="82">
        <f t="shared" si="176"/>
        <v>4.8157199999999998</v>
      </c>
      <c r="M3773" s="82">
        <f>((E3773/$F$1)*VLOOKUP(N3773,Currecny_M!$A$1:$P$10,MATCH(Database!C3773,Currecny_M!$A$1:$P$1,0),FALSE))/VLOOKUP('Cover page'!$B$6,Currecny_M!$A$1:$P$10,MATCH(Database!C3773,Currecny_M!$A$1:$P$1,0),FALSE)</f>
        <v>4.8157199999999998</v>
      </c>
      <c r="N3773" s="6" t="str">
        <f>VLOOKUP(B3773,Master!$A$2:$C$11,3,FALSE)</f>
        <v>Euro</v>
      </c>
      <c r="O3773" s="6" t="str">
        <f>VLOOKUP(B3773,Master!$A$2:$C$11,2,FALSE)</f>
        <v>Europe</v>
      </c>
      <c r="Q3773" s="39" t="str">
        <f>VLOOKUP(D3773,GL_Master!$A$1:$D$80,2,FALSE)</f>
        <v>PL</v>
      </c>
      <c r="R3773" s="39" t="str">
        <f>VLOOKUP(D3773,GL_Master!$A$1:$D$80,3,FALSE)</f>
        <v>Travelling and conveyance</v>
      </c>
      <c r="S3773" s="39" t="str">
        <f>VLOOKUP(D3773,GL_Master!$A$1:$D$80,4,FALSE)</f>
        <v>Local conveyance</v>
      </c>
    </row>
    <row r="3774" spans="1:19" x14ac:dyDescent="0.25">
      <c r="A3774" s="39" t="s">
        <v>262</v>
      </c>
      <c r="B3774" s="39" t="s">
        <v>239</v>
      </c>
      <c r="C3774" s="7">
        <v>44256</v>
      </c>
      <c r="D3774" s="39" t="s">
        <v>31</v>
      </c>
      <c r="E3774" s="39">
        <v>25</v>
      </c>
      <c r="F3774" s="82">
        <f t="shared" si="174"/>
        <v>2.5000000000000001E-2</v>
      </c>
      <c r="G3774" s="39">
        <f>VLOOKUP(N3774,Currecny_M!$A$1:$P$10,2,FALSE)</f>
        <v>83</v>
      </c>
      <c r="H3774" s="39">
        <f>MATCH(C3774,Currecny_M!$A$1:$P$1,0)</f>
        <v>13</v>
      </c>
      <c r="I3774" s="39">
        <f>VLOOKUP(N3774,Currecny_M!$A$1:$P$10,MATCH(Database!C3774,Currecny_M!$A$1:$P$1,0),FALSE)</f>
        <v>92.61</v>
      </c>
      <c r="J3774" s="82">
        <f t="shared" si="175"/>
        <v>2.3152500000000003</v>
      </c>
      <c r="K3774" s="39">
        <f>VLOOKUP('Cover page'!$B$6,Currecny_M!$A$1:$P$10,MATCH(Database!C3774,Currecny_M!$A$1:$P$1,0),FALSE)</f>
        <v>1</v>
      </c>
      <c r="L3774" s="82">
        <f t="shared" si="176"/>
        <v>2.3152500000000003</v>
      </c>
      <c r="M3774" s="82">
        <f>((E3774/$F$1)*VLOOKUP(N3774,Currecny_M!$A$1:$P$10,MATCH(Database!C3774,Currecny_M!$A$1:$P$1,0),FALSE))/VLOOKUP('Cover page'!$B$6,Currecny_M!$A$1:$P$10,MATCH(Database!C3774,Currecny_M!$A$1:$P$1,0),FALSE)</f>
        <v>2.3152500000000003</v>
      </c>
      <c r="N3774" s="6" t="str">
        <f>VLOOKUP(B3774,Master!$A$2:$C$11,3,FALSE)</f>
        <v>Euro</v>
      </c>
      <c r="O3774" s="6" t="str">
        <f>VLOOKUP(B3774,Master!$A$2:$C$11,2,FALSE)</f>
        <v>Europe</v>
      </c>
      <c r="Q3774" s="39" t="str">
        <f>VLOOKUP(D3774,GL_Master!$A$1:$D$80,2,FALSE)</f>
        <v>PL</v>
      </c>
      <c r="R3774" s="39" t="str">
        <f>VLOOKUP(D3774,GL_Master!$A$1:$D$80,3,FALSE)</f>
        <v>Office expenses</v>
      </c>
      <c r="S3774" s="39" t="str">
        <f>VLOOKUP(D3774,GL_Master!$A$1:$D$80,4,FALSE)</f>
        <v>Parking charges</v>
      </c>
    </row>
    <row r="3775" spans="1:19" x14ac:dyDescent="0.25">
      <c r="A3775" s="39" t="s">
        <v>262</v>
      </c>
      <c r="B3775" s="39" t="s">
        <v>239</v>
      </c>
      <c r="C3775" s="7">
        <v>44256</v>
      </c>
      <c r="D3775" s="39" t="s">
        <v>101</v>
      </c>
      <c r="E3775" s="39">
        <v>26</v>
      </c>
      <c r="F3775" s="82">
        <f t="shared" si="174"/>
        <v>2.5999999999999999E-2</v>
      </c>
      <c r="G3775" s="39">
        <f>VLOOKUP(N3775,Currecny_M!$A$1:$P$10,2,FALSE)</f>
        <v>83</v>
      </c>
      <c r="H3775" s="39">
        <f>MATCH(C3775,Currecny_M!$A$1:$P$1,0)</f>
        <v>13</v>
      </c>
      <c r="I3775" s="39">
        <f>VLOOKUP(N3775,Currecny_M!$A$1:$P$10,MATCH(Database!C3775,Currecny_M!$A$1:$P$1,0),FALSE)</f>
        <v>92.61</v>
      </c>
      <c r="J3775" s="82">
        <f t="shared" si="175"/>
        <v>2.4078599999999999</v>
      </c>
      <c r="K3775" s="39">
        <f>VLOOKUP('Cover page'!$B$6,Currecny_M!$A$1:$P$10,MATCH(Database!C3775,Currecny_M!$A$1:$P$1,0),FALSE)</f>
        <v>1</v>
      </c>
      <c r="L3775" s="82">
        <f t="shared" si="176"/>
        <v>2.4078599999999999</v>
      </c>
      <c r="M3775" s="82">
        <f>((E3775/$F$1)*VLOOKUP(N3775,Currecny_M!$A$1:$P$10,MATCH(Database!C3775,Currecny_M!$A$1:$P$1,0),FALSE))/VLOOKUP('Cover page'!$B$6,Currecny_M!$A$1:$P$10,MATCH(Database!C3775,Currecny_M!$A$1:$P$1,0),FALSE)</f>
        <v>2.4078599999999999</v>
      </c>
      <c r="N3775" s="6" t="str">
        <f>VLOOKUP(B3775,Master!$A$2:$C$11,3,FALSE)</f>
        <v>Euro</v>
      </c>
      <c r="O3775" s="6" t="str">
        <f>VLOOKUP(B3775,Master!$A$2:$C$11,2,FALSE)</f>
        <v>Europe</v>
      </c>
      <c r="Q3775" s="39" t="str">
        <f>VLOOKUP(D3775,GL_Master!$A$1:$D$80,2,FALSE)</f>
        <v>PL</v>
      </c>
      <c r="R3775" s="39" t="str">
        <f>VLOOKUP(D3775,GL_Master!$A$1:$D$80,3,FALSE)</f>
        <v>COGS</v>
      </c>
      <c r="S3775" s="39" t="str">
        <f>VLOOKUP(D3775,GL_Master!$A$1:$D$80,4,FALSE)</f>
        <v>Purchase of other traded goods</v>
      </c>
    </row>
    <row r="3776" spans="1:19" x14ac:dyDescent="0.25">
      <c r="A3776" s="39" t="s">
        <v>262</v>
      </c>
      <c r="B3776" s="39" t="s">
        <v>239</v>
      </c>
      <c r="C3776" s="7">
        <v>44256</v>
      </c>
      <c r="D3776" s="39" t="s">
        <v>102</v>
      </c>
      <c r="E3776" s="39">
        <v>26</v>
      </c>
      <c r="F3776" s="82">
        <f t="shared" si="174"/>
        <v>2.5999999999999999E-2</v>
      </c>
      <c r="G3776" s="39">
        <f>VLOOKUP(N3776,Currecny_M!$A$1:$P$10,2,FALSE)</f>
        <v>83</v>
      </c>
      <c r="H3776" s="39">
        <f>MATCH(C3776,Currecny_M!$A$1:$P$1,0)</f>
        <v>13</v>
      </c>
      <c r="I3776" s="39">
        <f>VLOOKUP(N3776,Currecny_M!$A$1:$P$10,MATCH(Database!C3776,Currecny_M!$A$1:$P$1,0),FALSE)</f>
        <v>92.61</v>
      </c>
      <c r="J3776" s="82">
        <f t="shared" si="175"/>
        <v>2.4078599999999999</v>
      </c>
      <c r="K3776" s="39">
        <f>VLOOKUP('Cover page'!$B$6,Currecny_M!$A$1:$P$10,MATCH(Database!C3776,Currecny_M!$A$1:$P$1,0),FALSE)</f>
        <v>1</v>
      </c>
      <c r="L3776" s="82">
        <f t="shared" si="176"/>
        <v>2.4078599999999999</v>
      </c>
      <c r="M3776" s="82">
        <f>((E3776/$F$1)*VLOOKUP(N3776,Currecny_M!$A$1:$P$10,MATCH(Database!C3776,Currecny_M!$A$1:$P$1,0),FALSE))/VLOOKUP('Cover page'!$B$6,Currecny_M!$A$1:$P$10,MATCH(Database!C3776,Currecny_M!$A$1:$P$1,0),FALSE)</f>
        <v>2.4078599999999999</v>
      </c>
      <c r="N3776" s="6" t="str">
        <f>VLOOKUP(B3776,Master!$A$2:$C$11,3,FALSE)</f>
        <v>Euro</v>
      </c>
      <c r="O3776" s="6" t="str">
        <f>VLOOKUP(B3776,Master!$A$2:$C$11,2,FALSE)</f>
        <v>Europe</v>
      </c>
      <c r="Q3776" s="39" t="str">
        <f>VLOOKUP(D3776,GL_Master!$A$1:$D$80,2,FALSE)</f>
        <v>PL</v>
      </c>
      <c r="R3776" s="39" t="str">
        <f>VLOOKUP(D3776,GL_Master!$A$1:$D$80,3,FALSE)</f>
        <v>Staff welfare expenses</v>
      </c>
      <c r="S3776" s="39" t="str">
        <f>VLOOKUP(D3776,GL_Master!$A$1:$D$80,4,FALSE)</f>
        <v>Diwali Expense</v>
      </c>
    </row>
    <row r="3777" spans="1:19" x14ac:dyDescent="0.25">
      <c r="A3777" s="39" t="s">
        <v>262</v>
      </c>
      <c r="B3777" s="39" t="s">
        <v>239</v>
      </c>
      <c r="C3777" s="7">
        <v>44256</v>
      </c>
      <c r="D3777" s="39" t="s">
        <v>20</v>
      </c>
      <c r="E3777" s="39">
        <v>49</v>
      </c>
      <c r="F3777" s="82">
        <f t="shared" si="174"/>
        <v>4.9000000000000002E-2</v>
      </c>
      <c r="G3777" s="39">
        <f>VLOOKUP(N3777,Currecny_M!$A$1:$P$10,2,FALSE)</f>
        <v>83</v>
      </c>
      <c r="H3777" s="39">
        <f>MATCH(C3777,Currecny_M!$A$1:$P$1,0)</f>
        <v>13</v>
      </c>
      <c r="I3777" s="39">
        <f>VLOOKUP(N3777,Currecny_M!$A$1:$P$10,MATCH(Database!C3777,Currecny_M!$A$1:$P$1,0),FALSE)</f>
        <v>92.61</v>
      </c>
      <c r="J3777" s="82">
        <f t="shared" si="175"/>
        <v>4.53789</v>
      </c>
      <c r="K3777" s="39">
        <f>VLOOKUP('Cover page'!$B$6,Currecny_M!$A$1:$P$10,MATCH(Database!C3777,Currecny_M!$A$1:$P$1,0),FALSE)</f>
        <v>1</v>
      </c>
      <c r="L3777" s="82">
        <f t="shared" si="176"/>
        <v>4.53789</v>
      </c>
      <c r="M3777" s="82">
        <f>((E3777/$F$1)*VLOOKUP(N3777,Currecny_M!$A$1:$P$10,MATCH(Database!C3777,Currecny_M!$A$1:$P$1,0),FALSE))/VLOOKUP('Cover page'!$B$6,Currecny_M!$A$1:$P$10,MATCH(Database!C3777,Currecny_M!$A$1:$P$1,0),FALSE)</f>
        <v>4.53789</v>
      </c>
      <c r="N3777" s="6" t="str">
        <f>VLOOKUP(B3777,Master!$A$2:$C$11,3,FALSE)</f>
        <v>Euro</v>
      </c>
      <c r="O3777" s="6" t="str">
        <f>VLOOKUP(B3777,Master!$A$2:$C$11,2,FALSE)</f>
        <v>Europe</v>
      </c>
      <c r="Q3777" s="39" t="str">
        <f>VLOOKUP(D3777,GL_Master!$A$1:$D$80,2,FALSE)</f>
        <v>PL</v>
      </c>
      <c r="R3777" s="39" t="str">
        <f>VLOOKUP(D3777,GL_Master!$A$1:$D$80,3,FALSE)</f>
        <v>Selling and Marketing expenses</v>
      </c>
      <c r="S3777" s="39" t="str">
        <f>VLOOKUP(D3777,GL_Master!$A$1:$D$80,4,FALSE)</f>
        <v>Business promotion</v>
      </c>
    </row>
    <row r="3778" spans="1:19" x14ac:dyDescent="0.25">
      <c r="A3778" s="39" t="s">
        <v>262</v>
      </c>
      <c r="B3778" s="39" t="s">
        <v>239</v>
      </c>
      <c r="C3778" s="7">
        <v>44256</v>
      </c>
      <c r="D3778" s="39" t="s">
        <v>29</v>
      </c>
      <c r="E3778" s="39">
        <v>50</v>
      </c>
      <c r="F3778" s="82">
        <f t="shared" si="174"/>
        <v>0.05</v>
      </c>
      <c r="G3778" s="39">
        <f>VLOOKUP(N3778,Currecny_M!$A$1:$P$10,2,FALSE)</f>
        <v>83</v>
      </c>
      <c r="H3778" s="39">
        <f>MATCH(C3778,Currecny_M!$A$1:$P$1,0)</f>
        <v>13</v>
      </c>
      <c r="I3778" s="39">
        <f>VLOOKUP(N3778,Currecny_M!$A$1:$P$10,MATCH(Database!C3778,Currecny_M!$A$1:$P$1,0),FALSE)</f>
        <v>92.61</v>
      </c>
      <c r="J3778" s="82">
        <f t="shared" si="175"/>
        <v>4.6305000000000005</v>
      </c>
      <c r="K3778" s="39">
        <f>VLOOKUP('Cover page'!$B$6,Currecny_M!$A$1:$P$10,MATCH(Database!C3778,Currecny_M!$A$1:$P$1,0),FALSE)</f>
        <v>1</v>
      </c>
      <c r="L3778" s="82">
        <f t="shared" si="176"/>
        <v>4.6305000000000005</v>
      </c>
      <c r="M3778" s="82">
        <f>((E3778/$F$1)*VLOOKUP(N3778,Currecny_M!$A$1:$P$10,MATCH(Database!C3778,Currecny_M!$A$1:$P$1,0),FALSE))/VLOOKUP('Cover page'!$B$6,Currecny_M!$A$1:$P$10,MATCH(Database!C3778,Currecny_M!$A$1:$P$1,0),FALSE)</f>
        <v>4.6305000000000005</v>
      </c>
      <c r="N3778" s="6" t="str">
        <f>VLOOKUP(B3778,Master!$A$2:$C$11,3,FALSE)</f>
        <v>Euro</v>
      </c>
      <c r="O3778" s="6" t="str">
        <f>VLOOKUP(B3778,Master!$A$2:$C$11,2,FALSE)</f>
        <v>Europe</v>
      </c>
      <c r="Q3778" s="39" t="str">
        <f>VLOOKUP(D3778,GL_Master!$A$1:$D$80,2,FALSE)</f>
        <v>PL</v>
      </c>
      <c r="R3778" s="39" t="str">
        <f>VLOOKUP(D3778,GL_Master!$A$1:$D$80,3,FALSE)</f>
        <v>Communication &amp; internet exp</v>
      </c>
      <c r="S3778" s="39" t="str">
        <f>VLOOKUP(D3778,GL_Master!$A$1:$D$80,4,FALSE)</f>
        <v>Communication cost</v>
      </c>
    </row>
    <row r="3779" spans="1:19" x14ac:dyDescent="0.25">
      <c r="A3779" s="39" t="s">
        <v>262</v>
      </c>
      <c r="B3779" s="39" t="s">
        <v>239</v>
      </c>
      <c r="C3779" s="7">
        <v>44256</v>
      </c>
      <c r="D3779" s="39" t="s">
        <v>41</v>
      </c>
      <c r="E3779" s="39">
        <v>26</v>
      </c>
      <c r="F3779" s="82">
        <f t="shared" si="174"/>
        <v>2.5999999999999999E-2</v>
      </c>
      <c r="G3779" s="39">
        <f>VLOOKUP(N3779,Currecny_M!$A$1:$P$10,2,FALSE)</f>
        <v>83</v>
      </c>
      <c r="H3779" s="39">
        <f>MATCH(C3779,Currecny_M!$A$1:$P$1,0)</f>
        <v>13</v>
      </c>
      <c r="I3779" s="39">
        <f>VLOOKUP(N3779,Currecny_M!$A$1:$P$10,MATCH(Database!C3779,Currecny_M!$A$1:$P$1,0),FALSE)</f>
        <v>92.61</v>
      </c>
      <c r="J3779" s="82">
        <f t="shared" si="175"/>
        <v>2.4078599999999999</v>
      </c>
      <c r="K3779" s="39">
        <f>VLOOKUP('Cover page'!$B$6,Currecny_M!$A$1:$P$10,MATCH(Database!C3779,Currecny_M!$A$1:$P$1,0),FALSE)</f>
        <v>1</v>
      </c>
      <c r="L3779" s="82">
        <f t="shared" si="176"/>
        <v>2.4078599999999999</v>
      </c>
      <c r="M3779" s="82">
        <f>((E3779/$F$1)*VLOOKUP(N3779,Currecny_M!$A$1:$P$10,MATCH(Database!C3779,Currecny_M!$A$1:$P$1,0),FALSE))/VLOOKUP('Cover page'!$B$6,Currecny_M!$A$1:$P$10,MATCH(Database!C3779,Currecny_M!$A$1:$P$1,0),FALSE)</f>
        <v>2.4078599999999999</v>
      </c>
      <c r="N3779" s="6" t="str">
        <f>VLOOKUP(B3779,Master!$A$2:$C$11,3,FALSE)</f>
        <v>Euro</v>
      </c>
      <c r="O3779" s="6" t="str">
        <f>VLOOKUP(B3779,Master!$A$2:$C$11,2,FALSE)</f>
        <v>Europe</v>
      </c>
      <c r="Q3779" s="39" t="str">
        <f>VLOOKUP(D3779,GL_Master!$A$1:$D$80,2,FALSE)</f>
        <v>PL</v>
      </c>
      <c r="R3779" s="39" t="str">
        <f>VLOOKUP(D3779,GL_Master!$A$1:$D$80,3,FALSE)</f>
        <v>Communication &amp; internet exp</v>
      </c>
      <c r="S3779" s="39" t="str">
        <f>VLOOKUP(D3779,GL_Master!$A$1:$D$80,4,FALSE)</f>
        <v>Communication cost</v>
      </c>
    </row>
    <row r="3780" spans="1:19" x14ac:dyDescent="0.25">
      <c r="A3780" s="39" t="s">
        <v>262</v>
      </c>
      <c r="B3780" s="39" t="s">
        <v>239</v>
      </c>
      <c r="C3780" s="7">
        <v>44256</v>
      </c>
      <c r="D3780" s="39" t="s">
        <v>103</v>
      </c>
      <c r="E3780" s="39">
        <v>51</v>
      </c>
      <c r="F3780" s="82">
        <f t="shared" ref="F3780:F3843" si="177">E3780/$F$1</f>
        <v>5.0999999999999997E-2</v>
      </c>
      <c r="G3780" s="39">
        <f>VLOOKUP(N3780,Currecny_M!$A$1:$P$10,2,FALSE)</f>
        <v>83</v>
      </c>
      <c r="H3780" s="39">
        <f>MATCH(C3780,Currecny_M!$A$1:$P$1,0)</f>
        <v>13</v>
      </c>
      <c r="I3780" s="39">
        <f>VLOOKUP(N3780,Currecny_M!$A$1:$P$10,MATCH(Database!C3780,Currecny_M!$A$1:$P$1,0),FALSE)</f>
        <v>92.61</v>
      </c>
      <c r="J3780" s="82">
        <f t="shared" ref="J3780:J3843" si="178">F3780*I3780</f>
        <v>4.7231099999999993</v>
      </c>
      <c r="K3780" s="39">
        <f>VLOOKUP('Cover page'!$B$6,Currecny_M!$A$1:$P$10,MATCH(Database!C3780,Currecny_M!$A$1:$P$1,0),FALSE)</f>
        <v>1</v>
      </c>
      <c r="L3780" s="82">
        <f t="shared" ref="L3780:L3843" si="179">J3780/K3780</f>
        <v>4.7231099999999993</v>
      </c>
      <c r="M3780" s="82">
        <f>((E3780/$F$1)*VLOOKUP(N3780,Currecny_M!$A$1:$P$10,MATCH(Database!C3780,Currecny_M!$A$1:$P$1,0),FALSE))/VLOOKUP('Cover page'!$B$6,Currecny_M!$A$1:$P$10,MATCH(Database!C3780,Currecny_M!$A$1:$P$1,0),FALSE)</f>
        <v>4.7231099999999993</v>
      </c>
      <c r="N3780" s="6" t="str">
        <f>VLOOKUP(B3780,Master!$A$2:$C$11,3,FALSE)</f>
        <v>Euro</v>
      </c>
      <c r="O3780" s="6" t="str">
        <f>VLOOKUP(B3780,Master!$A$2:$C$11,2,FALSE)</f>
        <v>Europe</v>
      </c>
      <c r="Q3780" s="39" t="str">
        <f>VLOOKUP(D3780,GL_Master!$A$1:$D$80,2,FALSE)</f>
        <v>PL</v>
      </c>
      <c r="R3780" s="39" t="str">
        <f>VLOOKUP(D3780,GL_Master!$A$1:$D$80,3,FALSE)</f>
        <v>Communication &amp; internet exp</v>
      </c>
      <c r="S3780" s="39" t="str">
        <f>VLOOKUP(D3780,GL_Master!$A$1:$D$80,4,FALSE)</f>
        <v>Communication cost</v>
      </c>
    </row>
    <row r="3781" spans="1:19" x14ac:dyDescent="0.25">
      <c r="A3781" s="39" t="s">
        <v>262</v>
      </c>
      <c r="B3781" s="39" t="s">
        <v>239</v>
      </c>
      <c r="C3781" s="7">
        <v>44256</v>
      </c>
      <c r="D3781" s="39" t="s">
        <v>104</v>
      </c>
      <c r="E3781" s="39">
        <v>76</v>
      </c>
      <c r="F3781" s="82">
        <f t="shared" si="177"/>
        <v>7.5999999999999998E-2</v>
      </c>
      <c r="G3781" s="39">
        <f>VLOOKUP(N3781,Currecny_M!$A$1:$P$10,2,FALSE)</f>
        <v>83</v>
      </c>
      <c r="H3781" s="39">
        <f>MATCH(C3781,Currecny_M!$A$1:$P$1,0)</f>
        <v>13</v>
      </c>
      <c r="I3781" s="39">
        <f>VLOOKUP(N3781,Currecny_M!$A$1:$P$10,MATCH(Database!C3781,Currecny_M!$A$1:$P$1,0),FALSE)</f>
        <v>92.61</v>
      </c>
      <c r="J3781" s="82">
        <f t="shared" si="178"/>
        <v>7.0383599999999999</v>
      </c>
      <c r="K3781" s="39">
        <f>VLOOKUP('Cover page'!$B$6,Currecny_M!$A$1:$P$10,MATCH(Database!C3781,Currecny_M!$A$1:$P$1,0),FALSE)</f>
        <v>1</v>
      </c>
      <c r="L3781" s="82">
        <f t="shared" si="179"/>
        <v>7.0383599999999999</v>
      </c>
      <c r="M3781" s="82">
        <f>((E3781/$F$1)*VLOOKUP(N3781,Currecny_M!$A$1:$P$10,MATCH(Database!C3781,Currecny_M!$A$1:$P$1,0),FALSE))/VLOOKUP('Cover page'!$B$6,Currecny_M!$A$1:$P$10,MATCH(Database!C3781,Currecny_M!$A$1:$P$1,0),FALSE)</f>
        <v>7.0383599999999999</v>
      </c>
      <c r="N3781" s="6" t="str">
        <f>VLOOKUP(B3781,Master!$A$2:$C$11,3,FALSE)</f>
        <v>Euro</v>
      </c>
      <c r="O3781" s="6" t="str">
        <f>VLOOKUP(B3781,Master!$A$2:$C$11,2,FALSE)</f>
        <v>Europe</v>
      </c>
      <c r="Q3781" s="39" t="str">
        <f>VLOOKUP(D3781,GL_Master!$A$1:$D$80,2,FALSE)</f>
        <v>PL</v>
      </c>
      <c r="R3781" s="39" t="str">
        <f>VLOOKUP(D3781,GL_Master!$A$1:$D$80,3,FALSE)</f>
        <v>Legal &amp; Professional expenses</v>
      </c>
      <c r="S3781" s="39" t="str">
        <f>VLOOKUP(D3781,GL_Master!$A$1:$D$80,4,FALSE)</f>
        <v>Professional Fees - Others</v>
      </c>
    </row>
    <row r="3782" spans="1:19" x14ac:dyDescent="0.25">
      <c r="A3782" s="39" t="s">
        <v>262</v>
      </c>
      <c r="B3782" s="39" t="s">
        <v>239</v>
      </c>
      <c r="C3782" s="7">
        <v>44256</v>
      </c>
      <c r="D3782" s="39" t="s">
        <v>105</v>
      </c>
      <c r="E3782" s="39">
        <v>52</v>
      </c>
      <c r="F3782" s="82">
        <f t="shared" si="177"/>
        <v>5.1999999999999998E-2</v>
      </c>
      <c r="G3782" s="39">
        <f>VLOOKUP(N3782,Currecny_M!$A$1:$P$10,2,FALSE)</f>
        <v>83</v>
      </c>
      <c r="H3782" s="39">
        <f>MATCH(C3782,Currecny_M!$A$1:$P$1,0)</f>
        <v>13</v>
      </c>
      <c r="I3782" s="39">
        <f>VLOOKUP(N3782,Currecny_M!$A$1:$P$10,MATCH(Database!C3782,Currecny_M!$A$1:$P$1,0),FALSE)</f>
        <v>92.61</v>
      </c>
      <c r="J3782" s="82">
        <f t="shared" si="178"/>
        <v>4.8157199999999998</v>
      </c>
      <c r="K3782" s="39">
        <f>VLOOKUP('Cover page'!$B$6,Currecny_M!$A$1:$P$10,MATCH(Database!C3782,Currecny_M!$A$1:$P$1,0),FALSE)</f>
        <v>1</v>
      </c>
      <c r="L3782" s="82">
        <f t="shared" si="179"/>
        <v>4.8157199999999998</v>
      </c>
      <c r="M3782" s="82">
        <f>((E3782/$F$1)*VLOOKUP(N3782,Currecny_M!$A$1:$P$10,MATCH(Database!C3782,Currecny_M!$A$1:$P$1,0),FALSE))/VLOOKUP('Cover page'!$B$6,Currecny_M!$A$1:$P$10,MATCH(Database!C3782,Currecny_M!$A$1:$P$1,0),FALSE)</f>
        <v>4.8157199999999998</v>
      </c>
      <c r="N3782" s="6" t="str">
        <f>VLOOKUP(B3782,Master!$A$2:$C$11,3,FALSE)</f>
        <v>Euro</v>
      </c>
      <c r="O3782" s="6" t="str">
        <f>VLOOKUP(B3782,Master!$A$2:$C$11,2,FALSE)</f>
        <v>Europe</v>
      </c>
      <c r="Q3782" s="39" t="str">
        <f>VLOOKUP(D3782,GL_Master!$A$1:$D$80,2,FALSE)</f>
        <v>PL</v>
      </c>
      <c r="R3782" s="39" t="str">
        <f>VLOOKUP(D3782,GL_Master!$A$1:$D$80,3,FALSE)</f>
        <v>Travelling and conveyance</v>
      </c>
      <c r="S3782" s="39" t="str">
        <f>VLOOKUP(D3782,GL_Master!$A$1:$D$80,4,FALSE)</f>
        <v>Car hiring and rental services</v>
      </c>
    </row>
    <row r="3783" spans="1:19" x14ac:dyDescent="0.25">
      <c r="A3783" s="39" t="s">
        <v>262</v>
      </c>
      <c r="B3783" s="39" t="s">
        <v>239</v>
      </c>
      <c r="C3783" s="7">
        <v>44256</v>
      </c>
      <c r="D3783" s="39" t="s">
        <v>106</v>
      </c>
      <c r="E3783" s="39">
        <v>27</v>
      </c>
      <c r="F3783" s="82">
        <f t="shared" si="177"/>
        <v>2.7E-2</v>
      </c>
      <c r="G3783" s="39">
        <f>VLOOKUP(N3783,Currecny_M!$A$1:$P$10,2,FALSE)</f>
        <v>83</v>
      </c>
      <c r="H3783" s="39">
        <f>MATCH(C3783,Currecny_M!$A$1:$P$1,0)</f>
        <v>13</v>
      </c>
      <c r="I3783" s="39">
        <f>VLOOKUP(N3783,Currecny_M!$A$1:$P$10,MATCH(Database!C3783,Currecny_M!$A$1:$P$1,0),FALSE)</f>
        <v>92.61</v>
      </c>
      <c r="J3783" s="82">
        <f t="shared" si="178"/>
        <v>2.50047</v>
      </c>
      <c r="K3783" s="39">
        <f>VLOOKUP('Cover page'!$B$6,Currecny_M!$A$1:$P$10,MATCH(Database!C3783,Currecny_M!$A$1:$P$1,0),FALSE)</f>
        <v>1</v>
      </c>
      <c r="L3783" s="82">
        <f t="shared" si="179"/>
        <v>2.50047</v>
      </c>
      <c r="M3783" s="82">
        <f>((E3783/$F$1)*VLOOKUP(N3783,Currecny_M!$A$1:$P$10,MATCH(Database!C3783,Currecny_M!$A$1:$P$1,0),FALSE))/VLOOKUP('Cover page'!$B$6,Currecny_M!$A$1:$P$10,MATCH(Database!C3783,Currecny_M!$A$1:$P$1,0),FALSE)</f>
        <v>2.50047</v>
      </c>
      <c r="N3783" s="6" t="str">
        <f>VLOOKUP(B3783,Master!$A$2:$C$11,3,FALSE)</f>
        <v>Euro</v>
      </c>
      <c r="O3783" s="6" t="str">
        <f>VLOOKUP(B3783,Master!$A$2:$C$11,2,FALSE)</f>
        <v>Europe</v>
      </c>
      <c r="Q3783" s="39" t="str">
        <f>VLOOKUP(D3783,GL_Master!$A$1:$D$80,2,FALSE)</f>
        <v>PL</v>
      </c>
      <c r="R3783" s="39" t="str">
        <f>VLOOKUP(D3783,GL_Master!$A$1:$D$80,3,FALSE)</f>
        <v>Communication &amp; internet exp</v>
      </c>
      <c r="S3783" s="39" t="str">
        <f>VLOOKUP(D3783,GL_Master!$A$1:$D$80,4,FALSE)</f>
        <v>Printing &amp; Stationary</v>
      </c>
    </row>
    <row r="3784" spans="1:19" x14ac:dyDescent="0.25">
      <c r="A3784" s="39" t="s">
        <v>262</v>
      </c>
      <c r="B3784" s="39" t="s">
        <v>239</v>
      </c>
      <c r="C3784" s="7">
        <v>44256</v>
      </c>
      <c r="D3784" s="39" t="s">
        <v>32</v>
      </c>
      <c r="E3784" s="39">
        <v>25</v>
      </c>
      <c r="F3784" s="82">
        <f t="shared" si="177"/>
        <v>2.5000000000000001E-2</v>
      </c>
      <c r="G3784" s="39">
        <f>VLOOKUP(N3784,Currecny_M!$A$1:$P$10,2,FALSE)</f>
        <v>83</v>
      </c>
      <c r="H3784" s="39">
        <f>MATCH(C3784,Currecny_M!$A$1:$P$1,0)</f>
        <v>13</v>
      </c>
      <c r="I3784" s="39">
        <f>VLOOKUP(N3784,Currecny_M!$A$1:$P$10,MATCH(Database!C3784,Currecny_M!$A$1:$P$1,0),FALSE)</f>
        <v>92.61</v>
      </c>
      <c r="J3784" s="82">
        <f t="shared" si="178"/>
        <v>2.3152500000000003</v>
      </c>
      <c r="K3784" s="39">
        <f>VLOOKUP('Cover page'!$B$6,Currecny_M!$A$1:$P$10,MATCH(Database!C3784,Currecny_M!$A$1:$P$1,0),FALSE)</f>
        <v>1</v>
      </c>
      <c r="L3784" s="82">
        <f t="shared" si="179"/>
        <v>2.3152500000000003</v>
      </c>
      <c r="M3784" s="82">
        <f>((E3784/$F$1)*VLOOKUP(N3784,Currecny_M!$A$1:$P$10,MATCH(Database!C3784,Currecny_M!$A$1:$P$1,0),FALSE))/VLOOKUP('Cover page'!$B$6,Currecny_M!$A$1:$P$10,MATCH(Database!C3784,Currecny_M!$A$1:$P$1,0),FALSE)</f>
        <v>2.3152500000000003</v>
      </c>
      <c r="N3784" s="6" t="str">
        <f>VLOOKUP(B3784,Master!$A$2:$C$11,3,FALSE)</f>
        <v>Euro</v>
      </c>
      <c r="O3784" s="6" t="str">
        <f>VLOOKUP(B3784,Master!$A$2:$C$11,2,FALSE)</f>
        <v>Europe</v>
      </c>
      <c r="Q3784" s="39" t="str">
        <f>VLOOKUP(D3784,GL_Master!$A$1:$D$80,2,FALSE)</f>
        <v>PL</v>
      </c>
      <c r="R3784" s="39" t="str">
        <f>VLOOKUP(D3784,GL_Master!$A$1:$D$80,3,FALSE)</f>
        <v>Communication &amp; internet exp</v>
      </c>
      <c r="S3784" s="39" t="str">
        <f>VLOOKUP(D3784,GL_Master!$A$1:$D$80,4,FALSE)</f>
        <v>Printing &amp; Stationary</v>
      </c>
    </row>
    <row r="3785" spans="1:19" x14ac:dyDescent="0.25">
      <c r="A3785" s="39" t="s">
        <v>262</v>
      </c>
      <c r="B3785" s="39" t="s">
        <v>239</v>
      </c>
      <c r="C3785" s="7">
        <v>44256</v>
      </c>
      <c r="D3785" s="39" t="s">
        <v>35</v>
      </c>
      <c r="E3785" s="39">
        <v>75</v>
      </c>
      <c r="F3785" s="82">
        <f t="shared" si="177"/>
        <v>7.4999999999999997E-2</v>
      </c>
      <c r="G3785" s="39">
        <f>VLOOKUP(N3785,Currecny_M!$A$1:$P$10,2,FALSE)</f>
        <v>83</v>
      </c>
      <c r="H3785" s="39">
        <f>MATCH(C3785,Currecny_M!$A$1:$P$1,0)</f>
        <v>13</v>
      </c>
      <c r="I3785" s="39">
        <f>VLOOKUP(N3785,Currecny_M!$A$1:$P$10,MATCH(Database!C3785,Currecny_M!$A$1:$P$1,0),FALSE)</f>
        <v>92.61</v>
      </c>
      <c r="J3785" s="82">
        <f t="shared" si="178"/>
        <v>6.9457499999999994</v>
      </c>
      <c r="K3785" s="39">
        <f>VLOOKUP('Cover page'!$B$6,Currecny_M!$A$1:$P$10,MATCH(Database!C3785,Currecny_M!$A$1:$P$1,0),FALSE)</f>
        <v>1</v>
      </c>
      <c r="L3785" s="82">
        <f t="shared" si="179"/>
        <v>6.9457499999999994</v>
      </c>
      <c r="M3785" s="82">
        <f>((E3785/$F$1)*VLOOKUP(N3785,Currecny_M!$A$1:$P$10,MATCH(Database!C3785,Currecny_M!$A$1:$P$1,0),FALSE))/VLOOKUP('Cover page'!$B$6,Currecny_M!$A$1:$P$10,MATCH(Database!C3785,Currecny_M!$A$1:$P$1,0),FALSE)</f>
        <v>6.9457499999999994</v>
      </c>
      <c r="N3785" s="6" t="str">
        <f>VLOOKUP(B3785,Master!$A$2:$C$11,3,FALSE)</f>
        <v>Euro</v>
      </c>
      <c r="O3785" s="6" t="str">
        <f>VLOOKUP(B3785,Master!$A$2:$C$11,2,FALSE)</f>
        <v>Europe</v>
      </c>
      <c r="Q3785" s="39" t="str">
        <f>VLOOKUP(D3785,GL_Master!$A$1:$D$80,2,FALSE)</f>
        <v>PL</v>
      </c>
      <c r="R3785" s="39" t="str">
        <f>VLOOKUP(D3785,GL_Master!$A$1:$D$80,3,FALSE)</f>
        <v>Security Expenses</v>
      </c>
      <c r="S3785" s="39" t="str">
        <f>VLOOKUP(D3785,GL_Master!$A$1:$D$80,4,FALSE)</f>
        <v>Security Expenses others</v>
      </c>
    </row>
    <row r="3786" spans="1:19" x14ac:dyDescent="0.25">
      <c r="A3786" s="39" t="s">
        <v>262</v>
      </c>
      <c r="B3786" s="39" t="s">
        <v>239</v>
      </c>
      <c r="C3786" s="7">
        <v>44256</v>
      </c>
      <c r="D3786" s="39" t="s">
        <v>38</v>
      </c>
      <c r="E3786" s="39">
        <v>25</v>
      </c>
      <c r="F3786" s="82">
        <f t="shared" si="177"/>
        <v>2.5000000000000001E-2</v>
      </c>
      <c r="G3786" s="39">
        <f>VLOOKUP(N3786,Currecny_M!$A$1:$P$10,2,FALSE)</f>
        <v>83</v>
      </c>
      <c r="H3786" s="39">
        <f>MATCH(C3786,Currecny_M!$A$1:$P$1,0)</f>
        <v>13</v>
      </c>
      <c r="I3786" s="39">
        <f>VLOOKUP(N3786,Currecny_M!$A$1:$P$10,MATCH(Database!C3786,Currecny_M!$A$1:$P$1,0),FALSE)</f>
        <v>92.61</v>
      </c>
      <c r="J3786" s="82">
        <f t="shared" si="178"/>
        <v>2.3152500000000003</v>
      </c>
      <c r="K3786" s="39">
        <f>VLOOKUP('Cover page'!$B$6,Currecny_M!$A$1:$P$10,MATCH(Database!C3786,Currecny_M!$A$1:$P$1,0),FALSE)</f>
        <v>1</v>
      </c>
      <c r="L3786" s="82">
        <f t="shared" si="179"/>
        <v>2.3152500000000003</v>
      </c>
      <c r="M3786" s="82">
        <f>((E3786/$F$1)*VLOOKUP(N3786,Currecny_M!$A$1:$P$10,MATCH(Database!C3786,Currecny_M!$A$1:$P$1,0),FALSE))/VLOOKUP('Cover page'!$B$6,Currecny_M!$A$1:$P$10,MATCH(Database!C3786,Currecny_M!$A$1:$P$1,0),FALSE)</f>
        <v>2.3152500000000003</v>
      </c>
      <c r="N3786" s="6" t="str">
        <f>VLOOKUP(B3786,Master!$A$2:$C$11,3,FALSE)</f>
        <v>Euro</v>
      </c>
      <c r="O3786" s="6" t="str">
        <f>VLOOKUP(B3786,Master!$A$2:$C$11,2,FALSE)</f>
        <v>Europe</v>
      </c>
      <c r="Q3786" s="39" t="str">
        <f>VLOOKUP(D3786,GL_Master!$A$1:$D$80,2,FALSE)</f>
        <v>PL</v>
      </c>
      <c r="R3786" s="39" t="str">
        <f>VLOOKUP(D3786,GL_Master!$A$1:$D$80,3,FALSE)</f>
        <v>House Keeping Expenses</v>
      </c>
      <c r="S3786" s="39" t="str">
        <f>VLOOKUP(D3786,GL_Master!$A$1:$D$80,4,FALSE)</f>
        <v>House Keeping Expenses</v>
      </c>
    </row>
    <row r="3787" spans="1:19" x14ac:dyDescent="0.25">
      <c r="A3787" s="39" t="s">
        <v>262</v>
      </c>
      <c r="B3787" s="39" t="s">
        <v>239</v>
      </c>
      <c r="C3787" s="7">
        <v>44256</v>
      </c>
      <c r="D3787" s="39" t="s">
        <v>107</v>
      </c>
      <c r="E3787" s="39">
        <v>25</v>
      </c>
      <c r="F3787" s="82">
        <f t="shared" si="177"/>
        <v>2.5000000000000001E-2</v>
      </c>
      <c r="G3787" s="39">
        <f>VLOOKUP(N3787,Currecny_M!$A$1:$P$10,2,FALSE)</f>
        <v>83</v>
      </c>
      <c r="H3787" s="39">
        <f>MATCH(C3787,Currecny_M!$A$1:$P$1,0)</f>
        <v>13</v>
      </c>
      <c r="I3787" s="39">
        <f>VLOOKUP(N3787,Currecny_M!$A$1:$P$10,MATCH(Database!C3787,Currecny_M!$A$1:$P$1,0),FALSE)</f>
        <v>92.61</v>
      </c>
      <c r="J3787" s="82">
        <f t="shared" si="178"/>
        <v>2.3152500000000003</v>
      </c>
      <c r="K3787" s="39">
        <f>VLOOKUP('Cover page'!$B$6,Currecny_M!$A$1:$P$10,MATCH(Database!C3787,Currecny_M!$A$1:$P$1,0),FALSE)</f>
        <v>1</v>
      </c>
      <c r="L3787" s="82">
        <f t="shared" si="179"/>
        <v>2.3152500000000003</v>
      </c>
      <c r="M3787" s="82">
        <f>((E3787/$F$1)*VLOOKUP(N3787,Currecny_M!$A$1:$P$10,MATCH(Database!C3787,Currecny_M!$A$1:$P$1,0),FALSE))/VLOOKUP('Cover page'!$B$6,Currecny_M!$A$1:$P$10,MATCH(Database!C3787,Currecny_M!$A$1:$P$1,0),FALSE)</f>
        <v>2.3152500000000003</v>
      </c>
      <c r="N3787" s="6" t="str">
        <f>VLOOKUP(B3787,Master!$A$2:$C$11,3,FALSE)</f>
        <v>Euro</v>
      </c>
      <c r="O3787" s="6" t="str">
        <f>VLOOKUP(B3787,Master!$A$2:$C$11,2,FALSE)</f>
        <v>Europe</v>
      </c>
      <c r="Q3787" s="39" t="str">
        <f>VLOOKUP(D3787,GL_Master!$A$1:$D$80,2,FALSE)</f>
        <v>PL</v>
      </c>
      <c r="R3787" s="39" t="str">
        <f>VLOOKUP(D3787,GL_Master!$A$1:$D$80,3,FALSE)</f>
        <v>Misc. expenses</v>
      </c>
      <c r="S3787" s="39" t="str">
        <f>VLOOKUP(D3787,GL_Master!$A$1:$D$80,4,FALSE)</f>
        <v>Repair &amp; Maintenance</v>
      </c>
    </row>
    <row r="3788" spans="1:19" x14ac:dyDescent="0.25">
      <c r="A3788" s="39" t="s">
        <v>262</v>
      </c>
      <c r="B3788" s="39" t="s">
        <v>239</v>
      </c>
      <c r="C3788" s="7">
        <v>44256</v>
      </c>
      <c r="D3788" s="39" t="s">
        <v>108</v>
      </c>
      <c r="E3788" s="39">
        <v>26</v>
      </c>
      <c r="F3788" s="82">
        <f t="shared" si="177"/>
        <v>2.5999999999999999E-2</v>
      </c>
      <c r="G3788" s="39">
        <f>VLOOKUP(N3788,Currecny_M!$A$1:$P$10,2,FALSE)</f>
        <v>83</v>
      </c>
      <c r="H3788" s="39">
        <f>MATCH(C3788,Currecny_M!$A$1:$P$1,0)</f>
        <v>13</v>
      </c>
      <c r="I3788" s="39">
        <f>VLOOKUP(N3788,Currecny_M!$A$1:$P$10,MATCH(Database!C3788,Currecny_M!$A$1:$P$1,0),FALSE)</f>
        <v>92.61</v>
      </c>
      <c r="J3788" s="82">
        <f t="shared" si="178"/>
        <v>2.4078599999999999</v>
      </c>
      <c r="K3788" s="39">
        <f>VLOOKUP('Cover page'!$B$6,Currecny_M!$A$1:$P$10,MATCH(Database!C3788,Currecny_M!$A$1:$P$1,0),FALSE)</f>
        <v>1</v>
      </c>
      <c r="L3788" s="82">
        <f t="shared" si="179"/>
        <v>2.4078599999999999</v>
      </c>
      <c r="M3788" s="82">
        <f>((E3788/$F$1)*VLOOKUP(N3788,Currecny_M!$A$1:$P$10,MATCH(Database!C3788,Currecny_M!$A$1:$P$1,0),FALSE))/VLOOKUP('Cover page'!$B$6,Currecny_M!$A$1:$P$10,MATCH(Database!C3788,Currecny_M!$A$1:$P$1,0),FALSE)</f>
        <v>2.4078599999999999</v>
      </c>
      <c r="N3788" s="6" t="str">
        <f>VLOOKUP(B3788,Master!$A$2:$C$11,3,FALSE)</f>
        <v>Euro</v>
      </c>
      <c r="O3788" s="6" t="str">
        <f>VLOOKUP(B3788,Master!$A$2:$C$11,2,FALSE)</f>
        <v>Europe</v>
      </c>
      <c r="Q3788" s="39" t="str">
        <f>VLOOKUP(D3788,GL_Master!$A$1:$D$80,2,FALSE)</f>
        <v>PL</v>
      </c>
      <c r="R3788" s="39" t="str">
        <f>VLOOKUP(D3788,GL_Master!$A$1:$D$80,3,FALSE)</f>
        <v>Misc. expenses</v>
      </c>
      <c r="S3788" s="39" t="str">
        <f>VLOOKUP(D3788,GL_Master!$A$1:$D$80,4,FALSE)</f>
        <v>Repair &amp; Maintenance</v>
      </c>
    </row>
    <row r="3789" spans="1:19" x14ac:dyDescent="0.25">
      <c r="A3789" s="39" t="s">
        <v>262</v>
      </c>
      <c r="B3789" s="39" t="s">
        <v>239</v>
      </c>
      <c r="C3789" s="7">
        <v>44256</v>
      </c>
      <c r="D3789" s="39" t="s">
        <v>9</v>
      </c>
      <c r="E3789" s="39">
        <v>228</v>
      </c>
      <c r="F3789" s="82">
        <f t="shared" si="177"/>
        <v>0.22800000000000001</v>
      </c>
      <c r="G3789" s="39">
        <f>VLOOKUP(N3789,Currecny_M!$A$1:$P$10,2,FALSE)</f>
        <v>83</v>
      </c>
      <c r="H3789" s="39">
        <f>MATCH(C3789,Currecny_M!$A$1:$P$1,0)</f>
        <v>13</v>
      </c>
      <c r="I3789" s="39">
        <f>VLOOKUP(N3789,Currecny_M!$A$1:$P$10,MATCH(Database!C3789,Currecny_M!$A$1:$P$1,0),FALSE)</f>
        <v>92.61</v>
      </c>
      <c r="J3789" s="82">
        <f t="shared" si="178"/>
        <v>21.115079999999999</v>
      </c>
      <c r="K3789" s="39">
        <f>VLOOKUP('Cover page'!$B$6,Currecny_M!$A$1:$P$10,MATCH(Database!C3789,Currecny_M!$A$1:$P$1,0),FALSE)</f>
        <v>1</v>
      </c>
      <c r="L3789" s="82">
        <f t="shared" si="179"/>
        <v>21.115079999999999</v>
      </c>
      <c r="M3789" s="82">
        <f>((E3789/$F$1)*VLOOKUP(N3789,Currecny_M!$A$1:$P$10,MATCH(Database!C3789,Currecny_M!$A$1:$P$1,0),FALSE))/VLOOKUP('Cover page'!$B$6,Currecny_M!$A$1:$P$10,MATCH(Database!C3789,Currecny_M!$A$1:$P$1,0),FALSE)</f>
        <v>21.115079999999999</v>
      </c>
      <c r="N3789" s="6" t="str">
        <f>VLOOKUP(B3789,Master!$A$2:$C$11,3,FALSE)</f>
        <v>Euro</v>
      </c>
      <c r="O3789" s="6" t="str">
        <f>VLOOKUP(B3789,Master!$A$2:$C$11,2,FALSE)</f>
        <v>Europe</v>
      </c>
      <c r="Q3789" s="39" t="str">
        <f>VLOOKUP(D3789,GL_Master!$A$1:$D$80,2,FALSE)</f>
        <v>PL</v>
      </c>
      <c r="R3789" s="39" t="str">
        <f>VLOOKUP(D3789,GL_Master!$A$1:$D$80,3,FALSE)</f>
        <v>Rent</v>
      </c>
      <c r="S3789" s="39" t="str">
        <f>VLOOKUP(D3789,GL_Master!$A$1:$D$80,4,FALSE)</f>
        <v>Office Rent</v>
      </c>
    </row>
    <row r="3790" spans="1:19" x14ac:dyDescent="0.25">
      <c r="A3790" s="39" t="s">
        <v>262</v>
      </c>
      <c r="B3790" s="39" t="s">
        <v>239</v>
      </c>
      <c r="C3790" s="7">
        <v>44256</v>
      </c>
      <c r="D3790" s="39" t="s">
        <v>109</v>
      </c>
      <c r="E3790" s="39">
        <v>-124</v>
      </c>
      <c r="F3790" s="82">
        <f t="shared" si="177"/>
        <v>-0.124</v>
      </c>
      <c r="G3790" s="39">
        <f>VLOOKUP(N3790,Currecny_M!$A$1:$P$10,2,FALSE)</f>
        <v>83</v>
      </c>
      <c r="H3790" s="39">
        <f>MATCH(C3790,Currecny_M!$A$1:$P$1,0)</f>
        <v>13</v>
      </c>
      <c r="I3790" s="39">
        <f>VLOOKUP(N3790,Currecny_M!$A$1:$P$10,MATCH(Database!C3790,Currecny_M!$A$1:$P$1,0),FALSE)</f>
        <v>92.61</v>
      </c>
      <c r="J3790" s="82">
        <f t="shared" si="178"/>
        <v>-11.483639999999999</v>
      </c>
      <c r="K3790" s="39">
        <f>VLOOKUP('Cover page'!$B$6,Currecny_M!$A$1:$P$10,MATCH(Database!C3790,Currecny_M!$A$1:$P$1,0),FALSE)</f>
        <v>1</v>
      </c>
      <c r="L3790" s="82">
        <f t="shared" si="179"/>
        <v>-11.483639999999999</v>
      </c>
      <c r="M3790" s="82">
        <f>((E3790/$F$1)*VLOOKUP(N3790,Currecny_M!$A$1:$P$10,MATCH(Database!C3790,Currecny_M!$A$1:$P$1,0),FALSE))/VLOOKUP('Cover page'!$B$6,Currecny_M!$A$1:$P$10,MATCH(Database!C3790,Currecny_M!$A$1:$P$1,0),FALSE)</f>
        <v>-11.483639999999999</v>
      </c>
      <c r="N3790" s="6" t="str">
        <f>VLOOKUP(B3790,Master!$A$2:$C$11,3,FALSE)</f>
        <v>Euro</v>
      </c>
      <c r="O3790" s="6" t="str">
        <f>VLOOKUP(B3790,Master!$A$2:$C$11,2,FALSE)</f>
        <v>Europe</v>
      </c>
      <c r="Q3790" s="39" t="str">
        <f>VLOOKUP(D3790,GL_Master!$A$1:$D$80,2,FALSE)</f>
        <v>PL</v>
      </c>
      <c r="R3790" s="39" t="str">
        <f>VLOOKUP(D3790,GL_Master!$A$1:$D$80,3,FALSE)</f>
        <v>Travelling and conveyance</v>
      </c>
      <c r="S3790" s="39" t="str">
        <f>VLOOKUP(D3790,GL_Master!$A$1:$D$80,4,FALSE)</f>
        <v>Travelling , hotel lodging</v>
      </c>
    </row>
    <row r="3791" spans="1:19" x14ac:dyDescent="0.25">
      <c r="A3791" s="39" t="s">
        <v>262</v>
      </c>
      <c r="B3791" s="39" t="s">
        <v>239</v>
      </c>
      <c r="C3791" s="7">
        <v>44256</v>
      </c>
      <c r="D3791" s="39" t="s">
        <v>110</v>
      </c>
      <c r="E3791" s="39">
        <v>49</v>
      </c>
      <c r="F3791" s="82">
        <f t="shared" si="177"/>
        <v>4.9000000000000002E-2</v>
      </c>
      <c r="G3791" s="39">
        <f>VLOOKUP(N3791,Currecny_M!$A$1:$P$10,2,FALSE)</f>
        <v>83</v>
      </c>
      <c r="H3791" s="39">
        <f>MATCH(C3791,Currecny_M!$A$1:$P$1,0)</f>
        <v>13</v>
      </c>
      <c r="I3791" s="39">
        <f>VLOOKUP(N3791,Currecny_M!$A$1:$P$10,MATCH(Database!C3791,Currecny_M!$A$1:$P$1,0),FALSE)</f>
        <v>92.61</v>
      </c>
      <c r="J3791" s="82">
        <f t="shared" si="178"/>
        <v>4.53789</v>
      </c>
      <c r="K3791" s="39">
        <f>VLOOKUP('Cover page'!$B$6,Currecny_M!$A$1:$P$10,MATCH(Database!C3791,Currecny_M!$A$1:$P$1,0),FALSE)</f>
        <v>1</v>
      </c>
      <c r="L3791" s="82">
        <f t="shared" si="179"/>
        <v>4.53789</v>
      </c>
      <c r="M3791" s="82">
        <f>((E3791/$F$1)*VLOOKUP(N3791,Currecny_M!$A$1:$P$10,MATCH(Database!C3791,Currecny_M!$A$1:$P$1,0),FALSE))/VLOOKUP('Cover page'!$B$6,Currecny_M!$A$1:$P$10,MATCH(Database!C3791,Currecny_M!$A$1:$P$1,0),FALSE)</f>
        <v>4.53789</v>
      </c>
      <c r="N3791" s="6" t="str">
        <f>VLOOKUP(B3791,Master!$A$2:$C$11,3,FALSE)</f>
        <v>Euro</v>
      </c>
      <c r="O3791" s="6" t="str">
        <f>VLOOKUP(B3791,Master!$A$2:$C$11,2,FALSE)</f>
        <v>Europe</v>
      </c>
      <c r="Q3791" s="39" t="str">
        <f>VLOOKUP(D3791,GL_Master!$A$1:$D$80,2,FALSE)</f>
        <v>PL</v>
      </c>
      <c r="R3791" s="39" t="str">
        <f>VLOOKUP(D3791,GL_Master!$A$1:$D$80,3,FALSE)</f>
        <v>Travelling and conveyance</v>
      </c>
      <c r="S3791" s="39" t="str">
        <f>VLOOKUP(D3791,GL_Master!$A$1:$D$80,4,FALSE)</f>
        <v>Travelling , hotel lodging</v>
      </c>
    </row>
    <row r="3792" spans="1:19" x14ac:dyDescent="0.25">
      <c r="A3792" s="39" t="s">
        <v>262</v>
      </c>
      <c r="B3792" s="39" t="s">
        <v>239</v>
      </c>
      <c r="C3792" s="7">
        <v>44256</v>
      </c>
      <c r="D3792" s="39" t="s">
        <v>111</v>
      </c>
      <c r="E3792" s="39">
        <v>27</v>
      </c>
      <c r="F3792" s="82">
        <f t="shared" si="177"/>
        <v>2.7E-2</v>
      </c>
      <c r="G3792" s="39">
        <f>VLOOKUP(N3792,Currecny_M!$A$1:$P$10,2,FALSE)</f>
        <v>83</v>
      </c>
      <c r="H3792" s="39">
        <f>MATCH(C3792,Currecny_M!$A$1:$P$1,0)</f>
        <v>13</v>
      </c>
      <c r="I3792" s="39">
        <f>VLOOKUP(N3792,Currecny_M!$A$1:$P$10,MATCH(Database!C3792,Currecny_M!$A$1:$P$1,0),FALSE)</f>
        <v>92.61</v>
      </c>
      <c r="J3792" s="82">
        <f t="shared" si="178"/>
        <v>2.50047</v>
      </c>
      <c r="K3792" s="39">
        <f>VLOOKUP('Cover page'!$B$6,Currecny_M!$A$1:$P$10,MATCH(Database!C3792,Currecny_M!$A$1:$P$1,0),FALSE)</f>
        <v>1</v>
      </c>
      <c r="L3792" s="82">
        <f t="shared" si="179"/>
        <v>2.50047</v>
      </c>
      <c r="M3792" s="82">
        <f>((E3792/$F$1)*VLOOKUP(N3792,Currecny_M!$A$1:$P$10,MATCH(Database!C3792,Currecny_M!$A$1:$P$1,0),FALSE))/VLOOKUP('Cover page'!$B$6,Currecny_M!$A$1:$P$10,MATCH(Database!C3792,Currecny_M!$A$1:$P$1,0),FALSE)</f>
        <v>2.50047</v>
      </c>
      <c r="N3792" s="6" t="str">
        <f>VLOOKUP(B3792,Master!$A$2:$C$11,3,FALSE)</f>
        <v>Euro</v>
      </c>
      <c r="O3792" s="6" t="str">
        <f>VLOOKUP(B3792,Master!$A$2:$C$11,2,FALSE)</f>
        <v>Europe</v>
      </c>
      <c r="Q3792" s="39" t="str">
        <f>VLOOKUP(D3792,GL_Master!$A$1:$D$80,2,FALSE)</f>
        <v>PL</v>
      </c>
      <c r="R3792" s="39" t="str">
        <f>VLOOKUP(D3792,GL_Master!$A$1:$D$80,3,FALSE)</f>
        <v>Legal &amp; Professional expenses</v>
      </c>
      <c r="S3792" s="39" t="str">
        <f>VLOOKUP(D3792,GL_Master!$A$1:$D$80,4,FALSE)</f>
        <v>Professional Fees - Others</v>
      </c>
    </row>
    <row r="3793" spans="1:19" x14ac:dyDescent="0.25">
      <c r="A3793" s="39" t="s">
        <v>262</v>
      </c>
      <c r="B3793" s="39" t="s">
        <v>239</v>
      </c>
      <c r="C3793" s="7">
        <v>44287</v>
      </c>
      <c r="D3793" s="39" t="s">
        <v>112</v>
      </c>
      <c r="E3793" s="39">
        <v>248</v>
      </c>
      <c r="F3793" s="82">
        <f t="shared" si="177"/>
        <v>0.248</v>
      </c>
      <c r="G3793" s="39">
        <f>VLOOKUP(N3793,Currecny_M!$A$1:$P$10,2,FALSE)</f>
        <v>83</v>
      </c>
      <c r="H3793" s="39">
        <f>MATCH(C3793,Currecny_M!$A$1:$P$1,0)</f>
        <v>14</v>
      </c>
      <c r="I3793" s="39">
        <f>VLOOKUP(N3793,Currecny_M!$A$1:$P$10,MATCH(Database!C3793,Currecny_M!$A$1:$P$1,0),FALSE)</f>
        <v>93.54</v>
      </c>
      <c r="J3793" s="82">
        <f t="shared" si="178"/>
        <v>23.19792</v>
      </c>
      <c r="K3793" s="39">
        <f>VLOOKUP('Cover page'!$B$6,Currecny_M!$A$1:$P$10,MATCH(Database!C3793,Currecny_M!$A$1:$P$1,0),FALSE)</f>
        <v>1</v>
      </c>
      <c r="L3793" s="82">
        <f t="shared" si="179"/>
        <v>23.19792</v>
      </c>
      <c r="M3793" s="82">
        <f>((E3793/$F$1)*VLOOKUP(N3793,Currecny_M!$A$1:$P$10,MATCH(Database!C3793,Currecny_M!$A$1:$P$1,0),FALSE))/VLOOKUP('Cover page'!$B$6,Currecny_M!$A$1:$P$10,MATCH(Database!C3793,Currecny_M!$A$1:$P$1,0),FALSE)</f>
        <v>23.19792</v>
      </c>
      <c r="N3793" s="6" t="str">
        <f>VLOOKUP(B3793,Master!$A$2:$C$11,3,FALSE)</f>
        <v>Euro</v>
      </c>
      <c r="O3793" s="6" t="str">
        <f>VLOOKUP(B3793,Master!$A$2:$C$11,2,FALSE)</f>
        <v>Europe</v>
      </c>
      <c r="Q3793" s="39" t="str">
        <f>VLOOKUP(D3793,GL_Master!$A$1:$D$80,2,FALSE)</f>
        <v>PL</v>
      </c>
      <c r="R3793" s="39" t="str">
        <f>VLOOKUP(D3793,GL_Master!$A$1:$D$80,3,FALSE)</f>
        <v>Finance Cost</v>
      </c>
      <c r="S3793" s="39" t="str">
        <f>VLOOKUP(D3793,GL_Master!$A$1:$D$80,4,FALSE)</f>
        <v>Interest expense</v>
      </c>
    </row>
    <row r="3794" spans="1:19" x14ac:dyDescent="0.25">
      <c r="A3794" s="39" t="s">
        <v>262</v>
      </c>
      <c r="B3794" s="39" t="s">
        <v>239</v>
      </c>
      <c r="C3794" s="7">
        <v>44287</v>
      </c>
      <c r="D3794" s="39" t="s">
        <v>25</v>
      </c>
      <c r="E3794" s="39">
        <v>2277</v>
      </c>
      <c r="F3794" s="82">
        <f t="shared" si="177"/>
        <v>2.2770000000000001</v>
      </c>
      <c r="G3794" s="39">
        <f>VLOOKUP(N3794,Currecny_M!$A$1:$P$10,2,FALSE)</f>
        <v>83</v>
      </c>
      <c r="H3794" s="39">
        <f>MATCH(C3794,Currecny_M!$A$1:$P$1,0)</f>
        <v>14</v>
      </c>
      <c r="I3794" s="39">
        <f>VLOOKUP(N3794,Currecny_M!$A$1:$P$10,MATCH(Database!C3794,Currecny_M!$A$1:$P$1,0),FALSE)</f>
        <v>93.54</v>
      </c>
      <c r="J3794" s="82">
        <f t="shared" si="178"/>
        <v>212.99058000000002</v>
      </c>
      <c r="K3794" s="39">
        <f>VLOOKUP('Cover page'!$B$6,Currecny_M!$A$1:$P$10,MATCH(Database!C3794,Currecny_M!$A$1:$P$1,0),FALSE)</f>
        <v>1</v>
      </c>
      <c r="L3794" s="82">
        <f t="shared" si="179"/>
        <v>212.99058000000002</v>
      </c>
      <c r="M3794" s="82">
        <f>((E3794/$F$1)*VLOOKUP(N3794,Currecny_M!$A$1:$P$10,MATCH(Database!C3794,Currecny_M!$A$1:$P$1,0),FALSE))/VLOOKUP('Cover page'!$B$6,Currecny_M!$A$1:$P$10,MATCH(Database!C3794,Currecny_M!$A$1:$P$1,0),FALSE)</f>
        <v>212.99058000000002</v>
      </c>
      <c r="N3794" s="6" t="str">
        <f>VLOOKUP(B3794,Master!$A$2:$C$11,3,FALSE)</f>
        <v>Euro</v>
      </c>
      <c r="O3794" s="6" t="str">
        <f>VLOOKUP(B3794,Master!$A$2:$C$11,2,FALSE)</f>
        <v>Europe</v>
      </c>
      <c r="Q3794" s="39" t="str">
        <f>VLOOKUP(D3794,GL_Master!$A$1:$D$80,2,FALSE)</f>
        <v>PL</v>
      </c>
      <c r="R3794" s="39" t="str">
        <f>VLOOKUP(D3794,GL_Master!$A$1:$D$80,3,FALSE)</f>
        <v>Depreciation</v>
      </c>
      <c r="S3794" s="39" t="str">
        <f>VLOOKUP(D3794,GL_Master!$A$1:$D$80,4,FALSE)</f>
        <v>Depreciation</v>
      </c>
    </row>
    <row r="3795" spans="1:19" x14ac:dyDescent="0.25">
      <c r="A3795" s="39" t="s">
        <v>262</v>
      </c>
      <c r="B3795" s="39" t="s">
        <v>42</v>
      </c>
      <c r="C3795" s="7">
        <v>43922</v>
      </c>
      <c r="D3795" s="39" t="s">
        <v>51</v>
      </c>
      <c r="E3795" s="39">
        <v>-1000000</v>
      </c>
      <c r="F3795" s="82">
        <f t="shared" si="177"/>
        <v>-1000</v>
      </c>
      <c r="G3795" s="39">
        <f>VLOOKUP(N3795,Currecny_M!$A$1:$P$10,2,FALSE)</f>
        <v>1</v>
      </c>
      <c r="H3795" s="39">
        <f>MATCH(C3795,Currecny_M!$A$1:$P$1,0)</f>
        <v>2</v>
      </c>
      <c r="I3795" s="39">
        <f>VLOOKUP(N3795,Currecny_M!$A$1:$P$10,MATCH(Database!C3795,Currecny_M!$A$1:$P$1,0),FALSE)</f>
        <v>1</v>
      </c>
      <c r="J3795" s="82">
        <f t="shared" si="178"/>
        <v>-1000</v>
      </c>
      <c r="K3795" s="39">
        <f>VLOOKUP('Cover page'!$B$6,Currecny_M!$A$1:$P$10,MATCH(Database!C3795,Currecny_M!$A$1:$P$1,0),FALSE)</f>
        <v>1</v>
      </c>
      <c r="L3795" s="82">
        <f t="shared" si="179"/>
        <v>-1000</v>
      </c>
      <c r="M3795" s="82">
        <f>((E3795/$F$1)*VLOOKUP(N3795,Currecny_M!$A$1:$P$10,MATCH(Database!C3795,Currecny_M!$A$1:$P$1,0),FALSE))/VLOOKUP('Cover page'!$B$6,Currecny_M!$A$1:$P$10,MATCH(Database!C3795,Currecny_M!$A$1:$P$1,0),FALSE)</f>
        <v>-1000</v>
      </c>
      <c r="N3795" s="6" t="str">
        <f>VLOOKUP(B3795,Master!$A$2:$C$11,3,FALSE)</f>
        <v>INR</v>
      </c>
      <c r="O3795" s="6" t="str">
        <f>VLOOKUP(B3795,Master!$A$2:$C$11,2,FALSE)</f>
        <v>Asia</v>
      </c>
      <c r="Q3795" s="39" t="str">
        <f>VLOOKUP(D3795,GL_Master!$A$1:$D$80,2,FALSE)</f>
        <v>BS</v>
      </c>
      <c r="R3795" s="39" t="str">
        <f>VLOOKUP(D3795,GL_Master!$A$1:$D$80,3,FALSE)</f>
        <v>Share Capital</v>
      </c>
      <c r="S3795" s="39" t="str">
        <f>VLOOKUP(D3795,GL_Master!$A$1:$D$80,4,FALSE)</f>
        <v>Equity shares</v>
      </c>
    </row>
    <row r="3796" spans="1:19" x14ac:dyDescent="0.25">
      <c r="A3796" s="39" t="s">
        <v>262</v>
      </c>
      <c r="B3796" s="39" t="s">
        <v>42</v>
      </c>
      <c r="C3796" s="7">
        <v>43922</v>
      </c>
      <c r="D3796" s="39" t="s">
        <v>52</v>
      </c>
      <c r="E3796" s="39">
        <v>-1916000</v>
      </c>
      <c r="F3796" s="82">
        <f t="shared" si="177"/>
        <v>-1916</v>
      </c>
      <c r="G3796" s="39">
        <f>VLOOKUP(N3796,Currecny_M!$A$1:$P$10,2,FALSE)</f>
        <v>1</v>
      </c>
      <c r="H3796" s="39">
        <f>MATCH(C3796,Currecny_M!$A$1:$P$1,0)</f>
        <v>2</v>
      </c>
      <c r="I3796" s="39">
        <f>VLOOKUP(N3796,Currecny_M!$A$1:$P$10,MATCH(Database!C3796,Currecny_M!$A$1:$P$1,0),FALSE)</f>
        <v>1</v>
      </c>
      <c r="J3796" s="82">
        <f t="shared" si="178"/>
        <v>-1916</v>
      </c>
      <c r="K3796" s="39">
        <f>VLOOKUP('Cover page'!$B$6,Currecny_M!$A$1:$P$10,MATCH(Database!C3796,Currecny_M!$A$1:$P$1,0),FALSE)</f>
        <v>1</v>
      </c>
      <c r="L3796" s="82">
        <f t="shared" si="179"/>
        <v>-1916</v>
      </c>
      <c r="M3796" s="82">
        <f>((E3796/$F$1)*VLOOKUP(N3796,Currecny_M!$A$1:$P$10,MATCH(Database!C3796,Currecny_M!$A$1:$P$1,0),FALSE))/VLOOKUP('Cover page'!$B$6,Currecny_M!$A$1:$P$10,MATCH(Database!C3796,Currecny_M!$A$1:$P$1,0),FALSE)</f>
        <v>-1916</v>
      </c>
      <c r="N3796" s="6" t="str">
        <f>VLOOKUP(B3796,Master!$A$2:$C$11,3,FALSE)</f>
        <v>INR</v>
      </c>
      <c r="O3796" s="6" t="str">
        <f>VLOOKUP(B3796,Master!$A$2:$C$11,2,FALSE)</f>
        <v>Asia</v>
      </c>
      <c r="Q3796" s="39" t="str">
        <f>VLOOKUP(D3796,GL_Master!$A$1:$D$80,2,FALSE)</f>
        <v>BS</v>
      </c>
      <c r="R3796" s="39" t="str">
        <f>VLOOKUP(D3796,GL_Master!$A$1:$D$80,3,FALSE)</f>
        <v>Reserve and Surplus</v>
      </c>
      <c r="S3796" s="39" t="str">
        <f>VLOOKUP(D3796,GL_Master!$A$1:$D$80,4,FALSE)</f>
        <v>Reserves at the commencement of the year</v>
      </c>
    </row>
    <row r="3797" spans="1:19" x14ac:dyDescent="0.25">
      <c r="A3797" s="39" t="s">
        <v>262</v>
      </c>
      <c r="B3797" s="39" t="s">
        <v>42</v>
      </c>
      <c r="C3797" s="7">
        <v>43922</v>
      </c>
      <c r="D3797" s="39" t="s">
        <v>53</v>
      </c>
      <c r="E3797" s="39">
        <v>-200000</v>
      </c>
      <c r="F3797" s="82">
        <f t="shared" si="177"/>
        <v>-200</v>
      </c>
      <c r="G3797" s="39">
        <f>VLOOKUP(N3797,Currecny_M!$A$1:$P$10,2,FALSE)</f>
        <v>1</v>
      </c>
      <c r="H3797" s="39">
        <f>MATCH(C3797,Currecny_M!$A$1:$P$1,0)</f>
        <v>2</v>
      </c>
      <c r="I3797" s="39">
        <f>VLOOKUP(N3797,Currecny_M!$A$1:$P$10,MATCH(Database!C3797,Currecny_M!$A$1:$P$1,0),FALSE)</f>
        <v>1</v>
      </c>
      <c r="J3797" s="82">
        <f t="shared" si="178"/>
        <v>-200</v>
      </c>
      <c r="K3797" s="39">
        <f>VLOOKUP('Cover page'!$B$6,Currecny_M!$A$1:$P$10,MATCH(Database!C3797,Currecny_M!$A$1:$P$1,0),FALSE)</f>
        <v>1</v>
      </c>
      <c r="L3797" s="82">
        <f t="shared" si="179"/>
        <v>-200</v>
      </c>
      <c r="M3797" s="82">
        <f>((E3797/$F$1)*VLOOKUP(N3797,Currecny_M!$A$1:$P$10,MATCH(Database!C3797,Currecny_M!$A$1:$P$1,0),FALSE))/VLOOKUP('Cover page'!$B$6,Currecny_M!$A$1:$P$10,MATCH(Database!C3797,Currecny_M!$A$1:$P$1,0),FALSE)</f>
        <v>-200</v>
      </c>
      <c r="N3797" s="6" t="str">
        <f>VLOOKUP(B3797,Master!$A$2:$C$11,3,FALSE)</f>
        <v>INR</v>
      </c>
      <c r="O3797" s="6" t="str">
        <f>VLOOKUP(B3797,Master!$A$2:$C$11,2,FALSE)</f>
        <v>Asia</v>
      </c>
      <c r="Q3797" s="39" t="str">
        <f>VLOOKUP(D3797,GL_Master!$A$1:$D$80,2,FALSE)</f>
        <v>BS</v>
      </c>
      <c r="R3797" s="39" t="str">
        <f>VLOOKUP(D3797,GL_Master!$A$1:$D$80,3,FALSE)</f>
        <v>Loan Fund</v>
      </c>
      <c r="S3797" s="39" t="str">
        <f>VLOOKUP(D3797,GL_Master!$A$1:$D$80,4,FALSE)</f>
        <v>Term Loan</v>
      </c>
    </row>
    <row r="3798" spans="1:19" x14ac:dyDescent="0.25">
      <c r="A3798" s="39" t="s">
        <v>262</v>
      </c>
      <c r="B3798" s="39" t="s">
        <v>42</v>
      </c>
      <c r="C3798" s="7">
        <v>43922</v>
      </c>
      <c r="D3798" s="39" t="s">
        <v>54</v>
      </c>
      <c r="E3798" s="39">
        <v>2000</v>
      </c>
      <c r="F3798" s="82">
        <f t="shared" si="177"/>
        <v>2</v>
      </c>
      <c r="G3798" s="39">
        <f>VLOOKUP(N3798,Currecny_M!$A$1:$P$10,2,FALSE)</f>
        <v>1</v>
      </c>
      <c r="H3798" s="39">
        <f>MATCH(C3798,Currecny_M!$A$1:$P$1,0)</f>
        <v>2</v>
      </c>
      <c r="I3798" s="39">
        <f>VLOOKUP(N3798,Currecny_M!$A$1:$P$10,MATCH(Database!C3798,Currecny_M!$A$1:$P$1,0),FALSE)</f>
        <v>1</v>
      </c>
      <c r="J3798" s="82">
        <f t="shared" si="178"/>
        <v>2</v>
      </c>
      <c r="K3798" s="39">
        <f>VLOOKUP('Cover page'!$B$6,Currecny_M!$A$1:$P$10,MATCH(Database!C3798,Currecny_M!$A$1:$P$1,0),FALSE)</f>
        <v>1</v>
      </c>
      <c r="L3798" s="82">
        <f t="shared" si="179"/>
        <v>2</v>
      </c>
      <c r="M3798" s="82">
        <f>((E3798/$F$1)*VLOOKUP(N3798,Currecny_M!$A$1:$P$10,MATCH(Database!C3798,Currecny_M!$A$1:$P$1,0),FALSE))/VLOOKUP('Cover page'!$B$6,Currecny_M!$A$1:$P$10,MATCH(Database!C3798,Currecny_M!$A$1:$P$1,0),FALSE)</f>
        <v>2</v>
      </c>
      <c r="N3798" s="6" t="str">
        <f>VLOOKUP(B3798,Master!$A$2:$C$11,3,FALSE)</f>
        <v>INR</v>
      </c>
      <c r="O3798" s="6" t="str">
        <f>VLOOKUP(B3798,Master!$A$2:$C$11,2,FALSE)</f>
        <v>Asia</v>
      </c>
      <c r="Q3798" s="39" t="str">
        <f>VLOOKUP(D3798,GL_Master!$A$1:$D$80,2,FALSE)</f>
        <v>BS</v>
      </c>
      <c r="R3798" s="39" t="str">
        <f>VLOOKUP(D3798,GL_Master!$A$1:$D$80,3,FALSE)</f>
        <v>Trade Payables</v>
      </c>
      <c r="S3798" s="39" t="str">
        <f>VLOOKUP(D3798,GL_Master!$A$1:$D$80,4,FALSE)</f>
        <v>Trade payable</v>
      </c>
    </row>
    <row r="3799" spans="1:19" x14ac:dyDescent="0.25">
      <c r="A3799" s="39" t="s">
        <v>262</v>
      </c>
      <c r="B3799" s="39" t="s">
        <v>42</v>
      </c>
      <c r="C3799" s="7">
        <v>43922</v>
      </c>
      <c r="D3799" s="39" t="s">
        <v>34</v>
      </c>
      <c r="E3799" s="39">
        <v>-51000</v>
      </c>
      <c r="F3799" s="82">
        <f t="shared" si="177"/>
        <v>-51</v>
      </c>
      <c r="G3799" s="39">
        <f>VLOOKUP(N3799,Currecny_M!$A$1:$P$10,2,FALSE)</f>
        <v>1</v>
      </c>
      <c r="H3799" s="39">
        <f>MATCH(C3799,Currecny_M!$A$1:$P$1,0)</f>
        <v>2</v>
      </c>
      <c r="I3799" s="39">
        <f>VLOOKUP(N3799,Currecny_M!$A$1:$P$10,MATCH(Database!C3799,Currecny_M!$A$1:$P$1,0),FALSE)</f>
        <v>1</v>
      </c>
      <c r="J3799" s="82">
        <f t="shared" si="178"/>
        <v>-51</v>
      </c>
      <c r="K3799" s="39">
        <f>VLOOKUP('Cover page'!$B$6,Currecny_M!$A$1:$P$10,MATCH(Database!C3799,Currecny_M!$A$1:$P$1,0),FALSE)</f>
        <v>1</v>
      </c>
      <c r="L3799" s="82">
        <f t="shared" si="179"/>
        <v>-51</v>
      </c>
      <c r="M3799" s="82">
        <f>((E3799/$F$1)*VLOOKUP(N3799,Currecny_M!$A$1:$P$10,MATCH(Database!C3799,Currecny_M!$A$1:$P$1,0),FALSE))/VLOOKUP('Cover page'!$B$6,Currecny_M!$A$1:$P$10,MATCH(Database!C3799,Currecny_M!$A$1:$P$1,0),FALSE)</f>
        <v>-51</v>
      </c>
      <c r="N3799" s="6" t="str">
        <f>VLOOKUP(B3799,Master!$A$2:$C$11,3,FALSE)</f>
        <v>INR</v>
      </c>
      <c r="O3799" s="6" t="str">
        <f>VLOOKUP(B3799,Master!$A$2:$C$11,2,FALSE)</f>
        <v>Asia</v>
      </c>
      <c r="Q3799" s="39" t="str">
        <f>VLOOKUP(D3799,GL_Master!$A$1:$D$80,2,FALSE)</f>
        <v>BS</v>
      </c>
      <c r="R3799" s="39" t="str">
        <f>VLOOKUP(D3799,GL_Master!$A$1:$D$80,3,FALSE)</f>
        <v>Provisions</v>
      </c>
      <c r="S3799" s="39" t="str">
        <f>VLOOKUP(D3799,GL_Master!$A$1:$D$80,4,FALSE)</f>
        <v>Expenses payables</v>
      </c>
    </row>
    <row r="3800" spans="1:19" x14ac:dyDescent="0.25">
      <c r="A3800" s="39" t="s">
        <v>262</v>
      </c>
      <c r="B3800" s="39" t="s">
        <v>42</v>
      </c>
      <c r="C3800" s="7">
        <v>43922</v>
      </c>
      <c r="D3800" s="39" t="s">
        <v>18</v>
      </c>
      <c r="E3800" s="39">
        <v>-31000</v>
      </c>
      <c r="F3800" s="82">
        <f t="shared" si="177"/>
        <v>-31</v>
      </c>
      <c r="G3800" s="39">
        <f>VLOOKUP(N3800,Currecny_M!$A$1:$P$10,2,FALSE)</f>
        <v>1</v>
      </c>
      <c r="H3800" s="39">
        <f>MATCH(C3800,Currecny_M!$A$1:$P$1,0)</f>
        <v>2</v>
      </c>
      <c r="I3800" s="39">
        <f>VLOOKUP(N3800,Currecny_M!$A$1:$P$10,MATCH(Database!C3800,Currecny_M!$A$1:$P$1,0),FALSE)</f>
        <v>1</v>
      </c>
      <c r="J3800" s="82">
        <f t="shared" si="178"/>
        <v>-31</v>
      </c>
      <c r="K3800" s="39">
        <f>VLOOKUP('Cover page'!$B$6,Currecny_M!$A$1:$P$10,MATCH(Database!C3800,Currecny_M!$A$1:$P$1,0),FALSE)</f>
        <v>1</v>
      </c>
      <c r="L3800" s="82">
        <f t="shared" si="179"/>
        <v>-31</v>
      </c>
      <c r="M3800" s="82">
        <f>((E3800/$F$1)*VLOOKUP(N3800,Currecny_M!$A$1:$P$10,MATCH(Database!C3800,Currecny_M!$A$1:$P$1,0),FALSE))/VLOOKUP('Cover page'!$B$6,Currecny_M!$A$1:$P$10,MATCH(Database!C3800,Currecny_M!$A$1:$P$1,0),FALSE)</f>
        <v>-31</v>
      </c>
      <c r="N3800" s="6" t="str">
        <f>VLOOKUP(B3800,Master!$A$2:$C$11,3,FALSE)</f>
        <v>INR</v>
      </c>
      <c r="O3800" s="6" t="str">
        <f>VLOOKUP(B3800,Master!$A$2:$C$11,2,FALSE)</f>
        <v>Asia</v>
      </c>
      <c r="Q3800" s="39" t="str">
        <f>VLOOKUP(D3800,GL_Master!$A$1:$D$80,2,FALSE)</f>
        <v>BS</v>
      </c>
      <c r="R3800" s="39" t="str">
        <f>VLOOKUP(D3800,GL_Master!$A$1:$D$80,3,FALSE)</f>
        <v>Other current liabilities</v>
      </c>
      <c r="S3800" s="39" t="str">
        <f>VLOOKUP(D3800,GL_Master!$A$1:$D$80,4,FALSE)</f>
        <v>Employee related liabilities</v>
      </c>
    </row>
    <row r="3801" spans="1:19" x14ac:dyDescent="0.25">
      <c r="A3801" s="39" t="s">
        <v>262</v>
      </c>
      <c r="B3801" s="39" t="s">
        <v>42</v>
      </c>
      <c r="C3801" s="7">
        <v>43922</v>
      </c>
      <c r="D3801" s="39" t="s">
        <v>55</v>
      </c>
      <c r="E3801" s="39">
        <v>-4000</v>
      </c>
      <c r="F3801" s="82">
        <f t="shared" si="177"/>
        <v>-4</v>
      </c>
      <c r="G3801" s="39">
        <f>VLOOKUP(N3801,Currecny_M!$A$1:$P$10,2,FALSE)</f>
        <v>1</v>
      </c>
      <c r="H3801" s="39">
        <f>MATCH(C3801,Currecny_M!$A$1:$P$1,0)</f>
        <v>2</v>
      </c>
      <c r="I3801" s="39">
        <f>VLOOKUP(N3801,Currecny_M!$A$1:$P$10,MATCH(Database!C3801,Currecny_M!$A$1:$P$1,0),FALSE)</f>
        <v>1</v>
      </c>
      <c r="J3801" s="82">
        <f t="shared" si="178"/>
        <v>-4</v>
      </c>
      <c r="K3801" s="39">
        <f>VLOOKUP('Cover page'!$B$6,Currecny_M!$A$1:$P$10,MATCH(Database!C3801,Currecny_M!$A$1:$P$1,0),FALSE)</f>
        <v>1</v>
      </c>
      <c r="L3801" s="82">
        <f t="shared" si="179"/>
        <v>-4</v>
      </c>
      <c r="M3801" s="82">
        <f>((E3801/$F$1)*VLOOKUP(N3801,Currecny_M!$A$1:$P$10,MATCH(Database!C3801,Currecny_M!$A$1:$P$1,0),FALSE))/VLOOKUP('Cover page'!$B$6,Currecny_M!$A$1:$P$10,MATCH(Database!C3801,Currecny_M!$A$1:$P$1,0),FALSE)</f>
        <v>-4</v>
      </c>
      <c r="N3801" s="6" t="str">
        <f>VLOOKUP(B3801,Master!$A$2:$C$11,3,FALSE)</f>
        <v>INR</v>
      </c>
      <c r="O3801" s="6" t="str">
        <f>VLOOKUP(B3801,Master!$A$2:$C$11,2,FALSE)</f>
        <v>Asia</v>
      </c>
      <c r="Q3801" s="39" t="str">
        <f>VLOOKUP(D3801,GL_Master!$A$1:$D$80,2,FALSE)</f>
        <v>BS</v>
      </c>
      <c r="R3801" s="39" t="str">
        <f>VLOOKUP(D3801,GL_Master!$A$1:$D$80,3,FALSE)</f>
        <v>Other current liabilities</v>
      </c>
      <c r="S3801" s="39" t="str">
        <f>VLOOKUP(D3801,GL_Master!$A$1:$D$80,4,FALSE)</f>
        <v>Security deposit received</v>
      </c>
    </row>
    <row r="3802" spans="1:19" x14ac:dyDescent="0.25">
      <c r="A3802" s="39" t="s">
        <v>262</v>
      </c>
      <c r="B3802" s="39" t="s">
        <v>42</v>
      </c>
      <c r="C3802" s="7">
        <v>43922</v>
      </c>
      <c r="D3802" s="39" t="s">
        <v>56</v>
      </c>
      <c r="E3802" s="39">
        <v>-1000</v>
      </c>
      <c r="F3802" s="82">
        <f t="shared" si="177"/>
        <v>-1</v>
      </c>
      <c r="G3802" s="39">
        <f>VLOOKUP(N3802,Currecny_M!$A$1:$P$10,2,FALSE)</f>
        <v>1</v>
      </c>
      <c r="H3802" s="39">
        <f>MATCH(C3802,Currecny_M!$A$1:$P$1,0)</f>
        <v>2</v>
      </c>
      <c r="I3802" s="39">
        <f>VLOOKUP(N3802,Currecny_M!$A$1:$P$10,MATCH(Database!C3802,Currecny_M!$A$1:$P$1,0),FALSE)</f>
        <v>1</v>
      </c>
      <c r="J3802" s="82">
        <f t="shared" si="178"/>
        <v>-1</v>
      </c>
      <c r="K3802" s="39">
        <f>VLOOKUP('Cover page'!$B$6,Currecny_M!$A$1:$P$10,MATCH(Database!C3802,Currecny_M!$A$1:$P$1,0),FALSE)</f>
        <v>1</v>
      </c>
      <c r="L3802" s="82">
        <f t="shared" si="179"/>
        <v>-1</v>
      </c>
      <c r="M3802" s="82">
        <f>((E3802/$F$1)*VLOOKUP(N3802,Currecny_M!$A$1:$P$10,MATCH(Database!C3802,Currecny_M!$A$1:$P$1,0),FALSE))/VLOOKUP('Cover page'!$B$6,Currecny_M!$A$1:$P$10,MATCH(Database!C3802,Currecny_M!$A$1:$P$1,0),FALSE)</f>
        <v>-1</v>
      </c>
      <c r="N3802" s="6" t="str">
        <f>VLOOKUP(B3802,Master!$A$2:$C$11,3,FALSE)</f>
        <v>INR</v>
      </c>
      <c r="O3802" s="6" t="str">
        <f>VLOOKUP(B3802,Master!$A$2:$C$11,2,FALSE)</f>
        <v>Asia</v>
      </c>
      <c r="Q3802" s="39" t="str">
        <f>VLOOKUP(D3802,GL_Master!$A$1:$D$80,2,FALSE)</f>
        <v>BS</v>
      </c>
      <c r="R3802" s="39" t="str">
        <f>VLOOKUP(D3802,GL_Master!$A$1:$D$80,3,FALSE)</f>
        <v>Other Tax Payables</v>
      </c>
      <c r="S3802" s="39" t="str">
        <f>VLOOKUP(D3802,GL_Master!$A$1:$D$80,4,FALSE)</f>
        <v>Tax deducted at source payable</v>
      </c>
    </row>
    <row r="3803" spans="1:19" x14ac:dyDescent="0.25">
      <c r="A3803" s="39" t="s">
        <v>262</v>
      </c>
      <c r="B3803" s="39" t="s">
        <v>42</v>
      </c>
      <c r="C3803" s="7">
        <v>43922</v>
      </c>
      <c r="D3803" s="39" t="s">
        <v>57</v>
      </c>
      <c r="E3803" s="39">
        <v>-9000</v>
      </c>
      <c r="F3803" s="82">
        <f t="shared" si="177"/>
        <v>-9</v>
      </c>
      <c r="G3803" s="39">
        <f>VLOOKUP(N3803,Currecny_M!$A$1:$P$10,2,FALSE)</f>
        <v>1</v>
      </c>
      <c r="H3803" s="39">
        <f>MATCH(C3803,Currecny_M!$A$1:$P$1,0)</f>
        <v>2</v>
      </c>
      <c r="I3803" s="39">
        <f>VLOOKUP(N3803,Currecny_M!$A$1:$P$10,MATCH(Database!C3803,Currecny_M!$A$1:$P$1,0),FALSE)</f>
        <v>1</v>
      </c>
      <c r="J3803" s="82">
        <f t="shared" si="178"/>
        <v>-9</v>
      </c>
      <c r="K3803" s="39">
        <f>VLOOKUP('Cover page'!$B$6,Currecny_M!$A$1:$P$10,MATCH(Database!C3803,Currecny_M!$A$1:$P$1,0),FALSE)</f>
        <v>1</v>
      </c>
      <c r="L3803" s="82">
        <f t="shared" si="179"/>
        <v>-9</v>
      </c>
      <c r="M3803" s="82">
        <f>((E3803/$F$1)*VLOOKUP(N3803,Currecny_M!$A$1:$P$10,MATCH(Database!C3803,Currecny_M!$A$1:$P$1,0),FALSE))/VLOOKUP('Cover page'!$B$6,Currecny_M!$A$1:$P$10,MATCH(Database!C3803,Currecny_M!$A$1:$P$1,0),FALSE)</f>
        <v>-9</v>
      </c>
      <c r="N3803" s="6" t="str">
        <f>VLOOKUP(B3803,Master!$A$2:$C$11,3,FALSE)</f>
        <v>INR</v>
      </c>
      <c r="O3803" s="6" t="str">
        <f>VLOOKUP(B3803,Master!$A$2:$C$11,2,FALSE)</f>
        <v>Asia</v>
      </c>
      <c r="Q3803" s="39" t="str">
        <f>VLOOKUP(D3803,GL_Master!$A$1:$D$80,2,FALSE)</f>
        <v>BS</v>
      </c>
      <c r="R3803" s="39" t="str">
        <f>VLOOKUP(D3803,GL_Master!$A$1:$D$80,3,FALSE)</f>
        <v>Other Tax Payables</v>
      </c>
      <c r="S3803" s="39" t="str">
        <f>VLOOKUP(D3803,GL_Master!$A$1:$D$80,4,FALSE)</f>
        <v>Tax deducted at source payable</v>
      </c>
    </row>
    <row r="3804" spans="1:19" x14ac:dyDescent="0.25">
      <c r="A3804" s="39" t="s">
        <v>262</v>
      </c>
      <c r="B3804" s="39" t="s">
        <v>42</v>
      </c>
      <c r="C3804" s="7">
        <v>43922</v>
      </c>
      <c r="D3804" s="39" t="s">
        <v>58</v>
      </c>
      <c r="E3804" s="39">
        <v>-68000</v>
      </c>
      <c r="F3804" s="82">
        <f t="shared" si="177"/>
        <v>-68</v>
      </c>
      <c r="G3804" s="39">
        <f>VLOOKUP(N3804,Currecny_M!$A$1:$P$10,2,FALSE)</f>
        <v>1</v>
      </c>
      <c r="H3804" s="39">
        <f>MATCH(C3804,Currecny_M!$A$1:$P$1,0)</f>
        <v>2</v>
      </c>
      <c r="I3804" s="39">
        <f>VLOOKUP(N3804,Currecny_M!$A$1:$P$10,MATCH(Database!C3804,Currecny_M!$A$1:$P$1,0),FALSE)</f>
        <v>1</v>
      </c>
      <c r="J3804" s="82">
        <f t="shared" si="178"/>
        <v>-68</v>
      </c>
      <c r="K3804" s="39">
        <f>VLOOKUP('Cover page'!$B$6,Currecny_M!$A$1:$P$10,MATCH(Database!C3804,Currecny_M!$A$1:$P$1,0),FALSE)</f>
        <v>1</v>
      </c>
      <c r="L3804" s="82">
        <f t="shared" si="179"/>
        <v>-68</v>
      </c>
      <c r="M3804" s="82">
        <f>((E3804/$F$1)*VLOOKUP(N3804,Currecny_M!$A$1:$P$10,MATCH(Database!C3804,Currecny_M!$A$1:$P$1,0),FALSE))/VLOOKUP('Cover page'!$B$6,Currecny_M!$A$1:$P$10,MATCH(Database!C3804,Currecny_M!$A$1:$P$1,0),FALSE)</f>
        <v>-68</v>
      </c>
      <c r="N3804" s="6" t="str">
        <f>VLOOKUP(B3804,Master!$A$2:$C$11,3,FALSE)</f>
        <v>INR</v>
      </c>
      <c r="O3804" s="6" t="str">
        <f>VLOOKUP(B3804,Master!$A$2:$C$11,2,FALSE)</f>
        <v>Asia</v>
      </c>
      <c r="Q3804" s="39" t="str">
        <f>VLOOKUP(D3804,GL_Master!$A$1:$D$80,2,FALSE)</f>
        <v>BS</v>
      </c>
      <c r="R3804" s="39" t="str">
        <f>VLOOKUP(D3804,GL_Master!$A$1:$D$80,3,FALSE)</f>
        <v>Long-term provisions</v>
      </c>
      <c r="S3804" s="39" t="str">
        <f>VLOOKUP(D3804,GL_Master!$A$1:$D$80,4,FALSE)</f>
        <v>Provision for gratuity</v>
      </c>
    </row>
    <row r="3805" spans="1:19" x14ac:dyDescent="0.25">
      <c r="A3805" s="39" t="s">
        <v>262</v>
      </c>
      <c r="B3805" s="39" t="s">
        <v>42</v>
      </c>
      <c r="C3805" s="7">
        <v>43922</v>
      </c>
      <c r="D3805" s="39" t="s">
        <v>59</v>
      </c>
      <c r="E3805" s="39">
        <v>-29000</v>
      </c>
      <c r="F3805" s="82">
        <f t="shared" si="177"/>
        <v>-29</v>
      </c>
      <c r="G3805" s="39">
        <f>VLOOKUP(N3805,Currecny_M!$A$1:$P$10,2,FALSE)</f>
        <v>1</v>
      </c>
      <c r="H3805" s="39">
        <f>MATCH(C3805,Currecny_M!$A$1:$P$1,0)</f>
        <v>2</v>
      </c>
      <c r="I3805" s="39">
        <f>VLOOKUP(N3805,Currecny_M!$A$1:$P$10,MATCH(Database!C3805,Currecny_M!$A$1:$P$1,0),FALSE)</f>
        <v>1</v>
      </c>
      <c r="J3805" s="82">
        <f t="shared" si="178"/>
        <v>-29</v>
      </c>
      <c r="K3805" s="39">
        <f>VLOOKUP('Cover page'!$B$6,Currecny_M!$A$1:$P$10,MATCH(Database!C3805,Currecny_M!$A$1:$P$1,0),FALSE)</f>
        <v>1</v>
      </c>
      <c r="L3805" s="82">
        <f t="shared" si="179"/>
        <v>-29</v>
      </c>
      <c r="M3805" s="82">
        <f>((E3805/$F$1)*VLOOKUP(N3805,Currecny_M!$A$1:$P$10,MATCH(Database!C3805,Currecny_M!$A$1:$P$1,0),FALSE))/VLOOKUP('Cover page'!$B$6,Currecny_M!$A$1:$P$10,MATCH(Database!C3805,Currecny_M!$A$1:$P$1,0),FALSE)</f>
        <v>-29</v>
      </c>
      <c r="N3805" s="6" t="str">
        <f>VLOOKUP(B3805,Master!$A$2:$C$11,3,FALSE)</f>
        <v>INR</v>
      </c>
      <c r="O3805" s="6" t="str">
        <f>VLOOKUP(B3805,Master!$A$2:$C$11,2,FALSE)</f>
        <v>Asia</v>
      </c>
      <c r="Q3805" s="39" t="str">
        <f>VLOOKUP(D3805,GL_Master!$A$1:$D$80,2,FALSE)</f>
        <v>BS</v>
      </c>
      <c r="R3805" s="39" t="str">
        <f>VLOOKUP(D3805,GL_Master!$A$1:$D$80,3,FALSE)</f>
        <v>Long-term provisions</v>
      </c>
      <c r="S3805" s="39" t="str">
        <f>VLOOKUP(D3805,GL_Master!$A$1:$D$80,4,FALSE)</f>
        <v>Provision for leave encashment</v>
      </c>
    </row>
    <row r="3806" spans="1:19" x14ac:dyDescent="0.25">
      <c r="A3806" s="39" t="s">
        <v>262</v>
      </c>
      <c r="B3806" s="39" t="s">
        <v>42</v>
      </c>
      <c r="C3806" s="7">
        <v>43922</v>
      </c>
      <c r="D3806" s="39" t="s">
        <v>60</v>
      </c>
      <c r="E3806" s="39">
        <v>-8000</v>
      </c>
      <c r="F3806" s="82">
        <f t="shared" si="177"/>
        <v>-8</v>
      </c>
      <c r="G3806" s="39">
        <f>VLOOKUP(N3806,Currecny_M!$A$1:$P$10,2,FALSE)</f>
        <v>1</v>
      </c>
      <c r="H3806" s="39">
        <f>MATCH(C3806,Currecny_M!$A$1:$P$1,0)</f>
        <v>2</v>
      </c>
      <c r="I3806" s="39">
        <f>VLOOKUP(N3806,Currecny_M!$A$1:$P$10,MATCH(Database!C3806,Currecny_M!$A$1:$P$1,0),FALSE)</f>
        <v>1</v>
      </c>
      <c r="J3806" s="82">
        <f t="shared" si="178"/>
        <v>-8</v>
      </c>
      <c r="K3806" s="39">
        <f>VLOOKUP('Cover page'!$B$6,Currecny_M!$A$1:$P$10,MATCH(Database!C3806,Currecny_M!$A$1:$P$1,0),FALSE)</f>
        <v>1</v>
      </c>
      <c r="L3806" s="82">
        <f t="shared" si="179"/>
        <v>-8</v>
      </c>
      <c r="M3806" s="82">
        <f>((E3806/$F$1)*VLOOKUP(N3806,Currecny_M!$A$1:$P$10,MATCH(Database!C3806,Currecny_M!$A$1:$P$1,0),FALSE))/VLOOKUP('Cover page'!$B$6,Currecny_M!$A$1:$P$10,MATCH(Database!C3806,Currecny_M!$A$1:$P$1,0),FALSE)</f>
        <v>-8</v>
      </c>
      <c r="N3806" s="6" t="str">
        <f>VLOOKUP(B3806,Master!$A$2:$C$11,3,FALSE)</f>
        <v>INR</v>
      </c>
      <c r="O3806" s="6" t="str">
        <f>VLOOKUP(B3806,Master!$A$2:$C$11,2,FALSE)</f>
        <v>Asia</v>
      </c>
      <c r="Q3806" s="39" t="str">
        <f>VLOOKUP(D3806,GL_Master!$A$1:$D$80,2,FALSE)</f>
        <v>BS</v>
      </c>
      <c r="R3806" s="39" t="str">
        <f>VLOOKUP(D3806,GL_Master!$A$1:$D$80,3,FALSE)</f>
        <v>Trade Payables</v>
      </c>
      <c r="S3806" s="39" t="str">
        <f>VLOOKUP(D3806,GL_Master!$A$1:$D$80,4,FALSE)</f>
        <v>Trade payable</v>
      </c>
    </row>
    <row r="3807" spans="1:19" x14ac:dyDescent="0.25">
      <c r="A3807" s="39" t="s">
        <v>262</v>
      </c>
      <c r="B3807" s="39" t="s">
        <v>42</v>
      </c>
      <c r="C3807" s="7">
        <v>43922</v>
      </c>
      <c r="D3807" s="39" t="s">
        <v>61</v>
      </c>
      <c r="E3807" s="39">
        <v>-84000</v>
      </c>
      <c r="F3807" s="82">
        <f t="shared" si="177"/>
        <v>-84</v>
      </c>
      <c r="G3807" s="39">
        <f>VLOOKUP(N3807,Currecny_M!$A$1:$P$10,2,FALSE)</f>
        <v>1</v>
      </c>
      <c r="H3807" s="39">
        <f>MATCH(C3807,Currecny_M!$A$1:$P$1,0)</f>
        <v>2</v>
      </c>
      <c r="I3807" s="39">
        <f>VLOOKUP(N3807,Currecny_M!$A$1:$P$10,MATCH(Database!C3807,Currecny_M!$A$1:$P$1,0),FALSE)</f>
        <v>1</v>
      </c>
      <c r="J3807" s="82">
        <f t="shared" si="178"/>
        <v>-84</v>
      </c>
      <c r="K3807" s="39">
        <f>VLOOKUP('Cover page'!$B$6,Currecny_M!$A$1:$P$10,MATCH(Database!C3807,Currecny_M!$A$1:$P$1,0),FALSE)</f>
        <v>1</v>
      </c>
      <c r="L3807" s="82">
        <f t="shared" si="179"/>
        <v>-84</v>
      </c>
      <c r="M3807" s="82">
        <f>((E3807/$F$1)*VLOOKUP(N3807,Currecny_M!$A$1:$P$10,MATCH(Database!C3807,Currecny_M!$A$1:$P$1,0),FALSE))/VLOOKUP('Cover page'!$B$6,Currecny_M!$A$1:$P$10,MATCH(Database!C3807,Currecny_M!$A$1:$P$1,0),FALSE)</f>
        <v>-84</v>
      </c>
      <c r="N3807" s="6" t="str">
        <f>VLOOKUP(B3807,Master!$A$2:$C$11,3,FALSE)</f>
        <v>INR</v>
      </c>
      <c r="O3807" s="6" t="str">
        <f>VLOOKUP(B3807,Master!$A$2:$C$11,2,FALSE)</f>
        <v>Asia</v>
      </c>
      <c r="Q3807" s="39" t="str">
        <f>VLOOKUP(D3807,GL_Master!$A$1:$D$80,2,FALSE)</f>
        <v>BS</v>
      </c>
      <c r="R3807" s="39" t="str">
        <f>VLOOKUP(D3807,GL_Master!$A$1:$D$80,3,FALSE)</f>
        <v>Provisions</v>
      </c>
      <c r="S3807" s="39" t="str">
        <f>VLOOKUP(D3807,GL_Master!$A$1:$D$80,4,FALSE)</f>
        <v>Provision for doubtful assets</v>
      </c>
    </row>
    <row r="3808" spans="1:19" x14ac:dyDescent="0.25">
      <c r="A3808" s="39" t="s">
        <v>262</v>
      </c>
      <c r="B3808" s="39" t="s">
        <v>42</v>
      </c>
      <c r="C3808" s="7">
        <v>43922</v>
      </c>
      <c r="D3808" s="39" t="s">
        <v>62</v>
      </c>
      <c r="E3808" s="39">
        <v>-3000</v>
      </c>
      <c r="F3808" s="82">
        <f t="shared" si="177"/>
        <v>-3</v>
      </c>
      <c r="G3808" s="39">
        <f>VLOOKUP(N3808,Currecny_M!$A$1:$P$10,2,FALSE)</f>
        <v>1</v>
      </c>
      <c r="H3808" s="39">
        <f>MATCH(C3808,Currecny_M!$A$1:$P$1,0)</f>
        <v>2</v>
      </c>
      <c r="I3808" s="39">
        <f>VLOOKUP(N3808,Currecny_M!$A$1:$P$10,MATCH(Database!C3808,Currecny_M!$A$1:$P$1,0),FALSE)</f>
        <v>1</v>
      </c>
      <c r="J3808" s="82">
        <f t="shared" si="178"/>
        <v>-3</v>
      </c>
      <c r="K3808" s="39">
        <f>VLOOKUP('Cover page'!$B$6,Currecny_M!$A$1:$P$10,MATCH(Database!C3808,Currecny_M!$A$1:$P$1,0),FALSE)</f>
        <v>1</v>
      </c>
      <c r="L3808" s="82">
        <f t="shared" si="179"/>
        <v>-3</v>
      </c>
      <c r="M3808" s="82">
        <f>((E3808/$F$1)*VLOOKUP(N3808,Currecny_M!$A$1:$P$10,MATCH(Database!C3808,Currecny_M!$A$1:$P$1,0),FALSE))/VLOOKUP('Cover page'!$B$6,Currecny_M!$A$1:$P$10,MATCH(Database!C3808,Currecny_M!$A$1:$P$1,0),FALSE)</f>
        <v>-3</v>
      </c>
      <c r="N3808" s="6" t="str">
        <f>VLOOKUP(B3808,Master!$A$2:$C$11,3,FALSE)</f>
        <v>INR</v>
      </c>
      <c r="O3808" s="6" t="str">
        <f>VLOOKUP(B3808,Master!$A$2:$C$11,2,FALSE)</f>
        <v>Asia</v>
      </c>
      <c r="Q3808" s="39" t="str">
        <f>VLOOKUP(D3808,GL_Master!$A$1:$D$80,2,FALSE)</f>
        <v>BS</v>
      </c>
      <c r="R3808" s="39" t="str">
        <f>VLOOKUP(D3808,GL_Master!$A$1:$D$80,3,FALSE)</f>
        <v>Provisions</v>
      </c>
      <c r="S3808" s="39" t="str">
        <f>VLOOKUP(D3808,GL_Master!$A$1:$D$80,4,FALSE)</f>
        <v>Provision for Insurance</v>
      </c>
    </row>
    <row r="3809" spans="1:19" x14ac:dyDescent="0.25">
      <c r="A3809" s="39" t="s">
        <v>262</v>
      </c>
      <c r="B3809" s="39" t="s">
        <v>42</v>
      </c>
      <c r="C3809" s="7">
        <v>43922</v>
      </c>
      <c r="D3809" s="39" t="s">
        <v>63</v>
      </c>
      <c r="E3809" s="39">
        <v>7000</v>
      </c>
      <c r="F3809" s="82">
        <f t="shared" si="177"/>
        <v>7</v>
      </c>
      <c r="G3809" s="39">
        <f>VLOOKUP(N3809,Currecny_M!$A$1:$P$10,2,FALSE)</f>
        <v>1</v>
      </c>
      <c r="H3809" s="39">
        <f>MATCH(C3809,Currecny_M!$A$1:$P$1,0)</f>
        <v>2</v>
      </c>
      <c r="I3809" s="39">
        <f>VLOOKUP(N3809,Currecny_M!$A$1:$P$10,MATCH(Database!C3809,Currecny_M!$A$1:$P$1,0),FALSE)</f>
        <v>1</v>
      </c>
      <c r="J3809" s="82">
        <f t="shared" si="178"/>
        <v>7</v>
      </c>
      <c r="K3809" s="39">
        <f>VLOOKUP('Cover page'!$B$6,Currecny_M!$A$1:$P$10,MATCH(Database!C3809,Currecny_M!$A$1:$P$1,0),FALSE)</f>
        <v>1</v>
      </c>
      <c r="L3809" s="82">
        <f t="shared" si="179"/>
        <v>7</v>
      </c>
      <c r="M3809" s="82">
        <f>((E3809/$F$1)*VLOOKUP(N3809,Currecny_M!$A$1:$P$10,MATCH(Database!C3809,Currecny_M!$A$1:$P$1,0),FALSE))/VLOOKUP('Cover page'!$B$6,Currecny_M!$A$1:$P$10,MATCH(Database!C3809,Currecny_M!$A$1:$P$1,0),FALSE)</f>
        <v>7</v>
      </c>
      <c r="N3809" s="6" t="str">
        <f>VLOOKUP(B3809,Master!$A$2:$C$11,3,FALSE)</f>
        <v>INR</v>
      </c>
      <c r="O3809" s="6" t="str">
        <f>VLOOKUP(B3809,Master!$A$2:$C$11,2,FALSE)</f>
        <v>Asia</v>
      </c>
      <c r="Q3809" s="39" t="str">
        <f>VLOOKUP(D3809,GL_Master!$A$1:$D$80,2,FALSE)</f>
        <v>BS</v>
      </c>
      <c r="R3809" s="39" t="str">
        <f>VLOOKUP(D3809,GL_Master!$A$1:$D$80,3,FALSE)</f>
        <v>Gross Block</v>
      </c>
      <c r="S3809" s="39" t="str">
        <f>VLOOKUP(D3809,GL_Master!$A$1:$D$80,4,FALSE)</f>
        <v>Tangible Fixed assets</v>
      </c>
    </row>
    <row r="3810" spans="1:19" x14ac:dyDescent="0.25">
      <c r="A3810" s="39" t="s">
        <v>262</v>
      </c>
      <c r="B3810" s="39" t="s">
        <v>42</v>
      </c>
      <c r="C3810" s="7">
        <v>43922</v>
      </c>
      <c r="D3810" s="39" t="s">
        <v>64</v>
      </c>
      <c r="E3810" s="39">
        <v>401000</v>
      </c>
      <c r="F3810" s="82">
        <f t="shared" si="177"/>
        <v>401</v>
      </c>
      <c r="G3810" s="39">
        <f>VLOOKUP(N3810,Currecny_M!$A$1:$P$10,2,FALSE)</f>
        <v>1</v>
      </c>
      <c r="H3810" s="39">
        <f>MATCH(C3810,Currecny_M!$A$1:$P$1,0)</f>
        <v>2</v>
      </c>
      <c r="I3810" s="39">
        <f>VLOOKUP(N3810,Currecny_M!$A$1:$P$10,MATCH(Database!C3810,Currecny_M!$A$1:$P$1,0),FALSE)</f>
        <v>1</v>
      </c>
      <c r="J3810" s="82">
        <f t="shared" si="178"/>
        <v>401</v>
      </c>
      <c r="K3810" s="39">
        <f>VLOOKUP('Cover page'!$B$6,Currecny_M!$A$1:$P$10,MATCH(Database!C3810,Currecny_M!$A$1:$P$1,0),FALSE)</f>
        <v>1</v>
      </c>
      <c r="L3810" s="82">
        <f t="shared" si="179"/>
        <v>401</v>
      </c>
      <c r="M3810" s="82">
        <f>((E3810/$F$1)*VLOOKUP(N3810,Currecny_M!$A$1:$P$10,MATCH(Database!C3810,Currecny_M!$A$1:$P$1,0),FALSE))/VLOOKUP('Cover page'!$B$6,Currecny_M!$A$1:$P$10,MATCH(Database!C3810,Currecny_M!$A$1:$P$1,0),FALSE)</f>
        <v>401</v>
      </c>
      <c r="N3810" s="6" t="str">
        <f>VLOOKUP(B3810,Master!$A$2:$C$11,3,FALSE)</f>
        <v>INR</v>
      </c>
      <c r="O3810" s="6" t="str">
        <f>VLOOKUP(B3810,Master!$A$2:$C$11,2,FALSE)</f>
        <v>Asia</v>
      </c>
      <c r="Q3810" s="39" t="str">
        <f>VLOOKUP(D3810,GL_Master!$A$1:$D$80,2,FALSE)</f>
        <v>BS</v>
      </c>
      <c r="R3810" s="39" t="str">
        <f>VLOOKUP(D3810,GL_Master!$A$1:$D$80,3,FALSE)</f>
        <v>Gross Block</v>
      </c>
      <c r="S3810" s="39" t="str">
        <f>VLOOKUP(D3810,GL_Master!$A$1:$D$80,4,FALSE)</f>
        <v>Tangible Fixed assets</v>
      </c>
    </row>
    <row r="3811" spans="1:19" x14ac:dyDescent="0.25">
      <c r="A3811" s="39" t="s">
        <v>262</v>
      </c>
      <c r="B3811" s="39" t="s">
        <v>42</v>
      </c>
      <c r="C3811" s="7">
        <v>43922</v>
      </c>
      <c r="D3811" s="39" t="s">
        <v>65</v>
      </c>
      <c r="E3811" s="39">
        <v>-253000</v>
      </c>
      <c r="F3811" s="82">
        <f t="shared" si="177"/>
        <v>-253</v>
      </c>
      <c r="G3811" s="39">
        <f>VLOOKUP(N3811,Currecny_M!$A$1:$P$10,2,FALSE)</f>
        <v>1</v>
      </c>
      <c r="H3811" s="39">
        <f>MATCH(C3811,Currecny_M!$A$1:$P$1,0)</f>
        <v>2</v>
      </c>
      <c r="I3811" s="39">
        <f>VLOOKUP(N3811,Currecny_M!$A$1:$P$10,MATCH(Database!C3811,Currecny_M!$A$1:$P$1,0),FALSE)</f>
        <v>1</v>
      </c>
      <c r="J3811" s="82">
        <f t="shared" si="178"/>
        <v>-253</v>
      </c>
      <c r="K3811" s="39">
        <f>VLOOKUP('Cover page'!$B$6,Currecny_M!$A$1:$P$10,MATCH(Database!C3811,Currecny_M!$A$1:$P$1,0),FALSE)</f>
        <v>1</v>
      </c>
      <c r="L3811" s="82">
        <f t="shared" si="179"/>
        <v>-253</v>
      </c>
      <c r="M3811" s="82">
        <f>((E3811/$F$1)*VLOOKUP(N3811,Currecny_M!$A$1:$P$10,MATCH(Database!C3811,Currecny_M!$A$1:$P$1,0),FALSE))/VLOOKUP('Cover page'!$B$6,Currecny_M!$A$1:$P$10,MATCH(Database!C3811,Currecny_M!$A$1:$P$1,0),FALSE)</f>
        <v>-253</v>
      </c>
      <c r="N3811" s="6" t="str">
        <f>VLOOKUP(B3811,Master!$A$2:$C$11,3,FALSE)</f>
        <v>INR</v>
      </c>
      <c r="O3811" s="6" t="str">
        <f>VLOOKUP(B3811,Master!$A$2:$C$11,2,FALSE)</f>
        <v>Asia</v>
      </c>
      <c r="Q3811" s="39" t="str">
        <f>VLOOKUP(D3811,GL_Master!$A$1:$D$80,2,FALSE)</f>
        <v>BS</v>
      </c>
      <c r="R3811" s="39" t="str">
        <f>VLOOKUP(D3811,GL_Master!$A$1:$D$80,3,FALSE)</f>
        <v>Accumulated Depreciation</v>
      </c>
      <c r="S3811" s="39" t="str">
        <f>VLOOKUP(D3811,GL_Master!$A$1:$D$80,4,FALSE)</f>
        <v>Accumulated Depreciation</v>
      </c>
    </row>
    <row r="3812" spans="1:19" x14ac:dyDescent="0.25">
      <c r="A3812" s="39" t="s">
        <v>262</v>
      </c>
      <c r="B3812" s="39" t="s">
        <v>42</v>
      </c>
      <c r="C3812" s="7">
        <v>43922</v>
      </c>
      <c r="D3812" s="39" t="s">
        <v>66</v>
      </c>
      <c r="E3812" s="39">
        <v>216000</v>
      </c>
      <c r="F3812" s="82">
        <f t="shared" si="177"/>
        <v>216</v>
      </c>
      <c r="G3812" s="39">
        <f>VLOOKUP(N3812,Currecny_M!$A$1:$P$10,2,FALSE)</f>
        <v>1</v>
      </c>
      <c r="H3812" s="39">
        <f>MATCH(C3812,Currecny_M!$A$1:$P$1,0)</f>
        <v>2</v>
      </c>
      <c r="I3812" s="39">
        <f>VLOOKUP(N3812,Currecny_M!$A$1:$P$10,MATCH(Database!C3812,Currecny_M!$A$1:$P$1,0),FALSE)</f>
        <v>1</v>
      </c>
      <c r="J3812" s="82">
        <f t="shared" si="178"/>
        <v>216</v>
      </c>
      <c r="K3812" s="39">
        <f>VLOOKUP('Cover page'!$B$6,Currecny_M!$A$1:$P$10,MATCH(Database!C3812,Currecny_M!$A$1:$P$1,0),FALSE)</f>
        <v>1</v>
      </c>
      <c r="L3812" s="82">
        <f t="shared" si="179"/>
        <v>216</v>
      </c>
      <c r="M3812" s="82">
        <f>((E3812/$F$1)*VLOOKUP(N3812,Currecny_M!$A$1:$P$10,MATCH(Database!C3812,Currecny_M!$A$1:$P$1,0),FALSE))/VLOOKUP('Cover page'!$B$6,Currecny_M!$A$1:$P$10,MATCH(Database!C3812,Currecny_M!$A$1:$P$1,0),FALSE)</f>
        <v>216</v>
      </c>
      <c r="N3812" s="6" t="str">
        <f>VLOOKUP(B3812,Master!$A$2:$C$11,3,FALSE)</f>
        <v>INR</v>
      </c>
      <c r="O3812" s="6" t="str">
        <f>VLOOKUP(B3812,Master!$A$2:$C$11,2,FALSE)</f>
        <v>Asia</v>
      </c>
      <c r="Q3812" s="39" t="str">
        <f>VLOOKUP(D3812,GL_Master!$A$1:$D$80,2,FALSE)</f>
        <v>BS</v>
      </c>
      <c r="R3812" s="39" t="str">
        <f>VLOOKUP(D3812,GL_Master!$A$1:$D$80,3,FALSE)</f>
        <v>Gross Block</v>
      </c>
      <c r="S3812" s="39" t="str">
        <f>VLOOKUP(D3812,GL_Master!$A$1:$D$80,4,FALSE)</f>
        <v>Tangible Fixed assets</v>
      </c>
    </row>
    <row r="3813" spans="1:19" x14ac:dyDescent="0.25">
      <c r="A3813" s="39" t="s">
        <v>262</v>
      </c>
      <c r="B3813" s="39" t="s">
        <v>42</v>
      </c>
      <c r="C3813" s="7">
        <v>43922</v>
      </c>
      <c r="D3813" s="39" t="s">
        <v>67</v>
      </c>
      <c r="E3813" s="39">
        <v>79000</v>
      </c>
      <c r="F3813" s="82">
        <f t="shared" si="177"/>
        <v>79</v>
      </c>
      <c r="G3813" s="39">
        <f>VLOOKUP(N3813,Currecny_M!$A$1:$P$10,2,FALSE)</f>
        <v>1</v>
      </c>
      <c r="H3813" s="39">
        <f>MATCH(C3813,Currecny_M!$A$1:$P$1,0)</f>
        <v>2</v>
      </c>
      <c r="I3813" s="39">
        <f>VLOOKUP(N3813,Currecny_M!$A$1:$P$10,MATCH(Database!C3813,Currecny_M!$A$1:$P$1,0),FALSE)</f>
        <v>1</v>
      </c>
      <c r="J3813" s="82">
        <f t="shared" si="178"/>
        <v>79</v>
      </c>
      <c r="K3813" s="39">
        <f>VLOOKUP('Cover page'!$B$6,Currecny_M!$A$1:$P$10,MATCH(Database!C3813,Currecny_M!$A$1:$P$1,0),FALSE)</f>
        <v>1</v>
      </c>
      <c r="L3813" s="82">
        <f t="shared" si="179"/>
        <v>79</v>
      </c>
      <c r="M3813" s="82">
        <f>((E3813/$F$1)*VLOOKUP(N3813,Currecny_M!$A$1:$P$10,MATCH(Database!C3813,Currecny_M!$A$1:$P$1,0),FALSE))/VLOOKUP('Cover page'!$B$6,Currecny_M!$A$1:$P$10,MATCH(Database!C3813,Currecny_M!$A$1:$P$1,0),FALSE)</f>
        <v>79</v>
      </c>
      <c r="N3813" s="6" t="str">
        <f>VLOOKUP(B3813,Master!$A$2:$C$11,3,FALSE)</f>
        <v>INR</v>
      </c>
      <c r="O3813" s="6" t="str">
        <f>VLOOKUP(B3813,Master!$A$2:$C$11,2,FALSE)</f>
        <v>Asia</v>
      </c>
      <c r="Q3813" s="39" t="str">
        <f>VLOOKUP(D3813,GL_Master!$A$1:$D$80,2,FALSE)</f>
        <v>BS</v>
      </c>
      <c r="R3813" s="39" t="str">
        <f>VLOOKUP(D3813,GL_Master!$A$1:$D$80,3,FALSE)</f>
        <v>Gross Block</v>
      </c>
      <c r="S3813" s="39" t="str">
        <f>VLOOKUP(D3813,GL_Master!$A$1:$D$80,4,FALSE)</f>
        <v>Tangible Fixed assets</v>
      </c>
    </row>
    <row r="3814" spans="1:19" x14ac:dyDescent="0.25">
      <c r="A3814" s="39" t="s">
        <v>262</v>
      </c>
      <c r="B3814" s="39" t="s">
        <v>42</v>
      </c>
      <c r="C3814" s="7">
        <v>43922</v>
      </c>
      <c r="D3814" s="39" t="s">
        <v>68</v>
      </c>
      <c r="E3814" s="39">
        <v>-69000</v>
      </c>
      <c r="F3814" s="82">
        <f t="shared" si="177"/>
        <v>-69</v>
      </c>
      <c r="G3814" s="39">
        <f>VLOOKUP(N3814,Currecny_M!$A$1:$P$10,2,FALSE)</f>
        <v>1</v>
      </c>
      <c r="H3814" s="39">
        <f>MATCH(C3814,Currecny_M!$A$1:$P$1,0)</f>
        <v>2</v>
      </c>
      <c r="I3814" s="39">
        <f>VLOOKUP(N3814,Currecny_M!$A$1:$P$10,MATCH(Database!C3814,Currecny_M!$A$1:$P$1,0),FALSE)</f>
        <v>1</v>
      </c>
      <c r="J3814" s="82">
        <f t="shared" si="178"/>
        <v>-69</v>
      </c>
      <c r="K3814" s="39">
        <f>VLOOKUP('Cover page'!$B$6,Currecny_M!$A$1:$P$10,MATCH(Database!C3814,Currecny_M!$A$1:$P$1,0),FALSE)</f>
        <v>1</v>
      </c>
      <c r="L3814" s="82">
        <f t="shared" si="179"/>
        <v>-69</v>
      </c>
      <c r="M3814" s="82">
        <f>((E3814/$F$1)*VLOOKUP(N3814,Currecny_M!$A$1:$P$10,MATCH(Database!C3814,Currecny_M!$A$1:$P$1,0),FALSE))/VLOOKUP('Cover page'!$B$6,Currecny_M!$A$1:$P$10,MATCH(Database!C3814,Currecny_M!$A$1:$P$1,0),FALSE)</f>
        <v>-69</v>
      </c>
      <c r="N3814" s="6" t="str">
        <f>VLOOKUP(B3814,Master!$A$2:$C$11,3,FALSE)</f>
        <v>INR</v>
      </c>
      <c r="O3814" s="6" t="str">
        <f>VLOOKUP(B3814,Master!$A$2:$C$11,2,FALSE)</f>
        <v>Asia</v>
      </c>
      <c r="Q3814" s="39" t="str">
        <f>VLOOKUP(D3814,GL_Master!$A$1:$D$80,2,FALSE)</f>
        <v>BS</v>
      </c>
      <c r="R3814" s="39" t="str">
        <f>VLOOKUP(D3814,GL_Master!$A$1:$D$80,3,FALSE)</f>
        <v>Accumulated Depreciation</v>
      </c>
      <c r="S3814" s="39" t="str">
        <f>VLOOKUP(D3814,GL_Master!$A$1:$D$80,4,FALSE)</f>
        <v>Accumulated Depreciation</v>
      </c>
    </row>
    <row r="3815" spans="1:19" x14ac:dyDescent="0.25">
      <c r="A3815" s="39" t="s">
        <v>262</v>
      </c>
      <c r="B3815" s="39" t="s">
        <v>42</v>
      </c>
      <c r="C3815" s="7">
        <v>43922</v>
      </c>
      <c r="D3815" s="39" t="s">
        <v>69</v>
      </c>
      <c r="E3815" s="39">
        <v>137000</v>
      </c>
      <c r="F3815" s="82">
        <f t="shared" si="177"/>
        <v>137</v>
      </c>
      <c r="G3815" s="39">
        <f>VLOOKUP(N3815,Currecny_M!$A$1:$P$10,2,FALSE)</f>
        <v>1</v>
      </c>
      <c r="H3815" s="39">
        <f>MATCH(C3815,Currecny_M!$A$1:$P$1,0)</f>
        <v>2</v>
      </c>
      <c r="I3815" s="39">
        <f>VLOOKUP(N3815,Currecny_M!$A$1:$P$10,MATCH(Database!C3815,Currecny_M!$A$1:$P$1,0),FALSE)</f>
        <v>1</v>
      </c>
      <c r="J3815" s="82">
        <f t="shared" si="178"/>
        <v>137</v>
      </c>
      <c r="K3815" s="39">
        <f>VLOOKUP('Cover page'!$B$6,Currecny_M!$A$1:$P$10,MATCH(Database!C3815,Currecny_M!$A$1:$P$1,0),FALSE)</f>
        <v>1</v>
      </c>
      <c r="L3815" s="82">
        <f t="shared" si="179"/>
        <v>137</v>
      </c>
      <c r="M3815" s="82">
        <f>((E3815/$F$1)*VLOOKUP(N3815,Currecny_M!$A$1:$P$10,MATCH(Database!C3815,Currecny_M!$A$1:$P$1,0),FALSE))/VLOOKUP('Cover page'!$B$6,Currecny_M!$A$1:$P$10,MATCH(Database!C3815,Currecny_M!$A$1:$P$1,0),FALSE)</f>
        <v>137</v>
      </c>
      <c r="N3815" s="6" t="str">
        <f>VLOOKUP(B3815,Master!$A$2:$C$11,3,FALSE)</f>
        <v>INR</v>
      </c>
      <c r="O3815" s="6" t="str">
        <f>VLOOKUP(B3815,Master!$A$2:$C$11,2,FALSE)</f>
        <v>Asia</v>
      </c>
      <c r="Q3815" s="39" t="str">
        <f>VLOOKUP(D3815,GL_Master!$A$1:$D$80,2,FALSE)</f>
        <v>BS</v>
      </c>
      <c r="R3815" s="39" t="str">
        <f>VLOOKUP(D3815,GL_Master!$A$1:$D$80,3,FALSE)</f>
        <v>Gross Block</v>
      </c>
      <c r="S3815" s="39" t="str">
        <f>VLOOKUP(D3815,GL_Master!$A$1:$D$80,4,FALSE)</f>
        <v>Tangible Fixed assets</v>
      </c>
    </row>
    <row r="3816" spans="1:19" x14ac:dyDescent="0.25">
      <c r="A3816" s="39" t="s">
        <v>262</v>
      </c>
      <c r="B3816" s="39" t="s">
        <v>42</v>
      </c>
      <c r="C3816" s="7">
        <v>43922</v>
      </c>
      <c r="D3816" s="39" t="s">
        <v>70</v>
      </c>
      <c r="E3816" s="39">
        <v>-5000</v>
      </c>
      <c r="F3816" s="82">
        <f t="shared" si="177"/>
        <v>-5</v>
      </c>
      <c r="G3816" s="39">
        <f>VLOOKUP(N3816,Currecny_M!$A$1:$P$10,2,FALSE)</f>
        <v>1</v>
      </c>
      <c r="H3816" s="39">
        <f>MATCH(C3816,Currecny_M!$A$1:$P$1,0)</f>
        <v>2</v>
      </c>
      <c r="I3816" s="39">
        <f>VLOOKUP(N3816,Currecny_M!$A$1:$P$10,MATCH(Database!C3816,Currecny_M!$A$1:$P$1,0),FALSE)</f>
        <v>1</v>
      </c>
      <c r="J3816" s="82">
        <f t="shared" si="178"/>
        <v>-5</v>
      </c>
      <c r="K3816" s="39">
        <f>VLOOKUP('Cover page'!$B$6,Currecny_M!$A$1:$P$10,MATCH(Database!C3816,Currecny_M!$A$1:$P$1,0),FALSE)</f>
        <v>1</v>
      </c>
      <c r="L3816" s="82">
        <f t="shared" si="179"/>
        <v>-5</v>
      </c>
      <c r="M3816" s="82">
        <f>((E3816/$F$1)*VLOOKUP(N3816,Currecny_M!$A$1:$P$10,MATCH(Database!C3816,Currecny_M!$A$1:$P$1,0),FALSE))/VLOOKUP('Cover page'!$B$6,Currecny_M!$A$1:$P$10,MATCH(Database!C3816,Currecny_M!$A$1:$P$1,0),FALSE)</f>
        <v>-5</v>
      </c>
      <c r="N3816" s="6" t="str">
        <f>VLOOKUP(B3816,Master!$A$2:$C$11,3,FALSE)</f>
        <v>INR</v>
      </c>
      <c r="O3816" s="6" t="str">
        <f>VLOOKUP(B3816,Master!$A$2:$C$11,2,FALSE)</f>
        <v>Asia</v>
      </c>
      <c r="Q3816" s="39" t="str">
        <f>VLOOKUP(D3816,GL_Master!$A$1:$D$80,2,FALSE)</f>
        <v>BS</v>
      </c>
      <c r="R3816" s="39" t="str">
        <f>VLOOKUP(D3816,GL_Master!$A$1:$D$80,3,FALSE)</f>
        <v>Accumulated Depreciation</v>
      </c>
      <c r="S3816" s="39" t="str">
        <f>VLOOKUP(D3816,GL_Master!$A$1:$D$80,4,FALSE)</f>
        <v>Accumulated Depreciation</v>
      </c>
    </row>
    <row r="3817" spans="1:19" x14ac:dyDescent="0.25">
      <c r="A3817" s="39" t="s">
        <v>262</v>
      </c>
      <c r="B3817" s="39" t="s">
        <v>42</v>
      </c>
      <c r="C3817" s="7">
        <v>43922</v>
      </c>
      <c r="D3817" s="39" t="s">
        <v>71</v>
      </c>
      <c r="E3817" s="39">
        <v>246000</v>
      </c>
      <c r="F3817" s="82">
        <f t="shared" si="177"/>
        <v>246</v>
      </c>
      <c r="G3817" s="39">
        <f>VLOOKUP(N3817,Currecny_M!$A$1:$P$10,2,FALSE)</f>
        <v>1</v>
      </c>
      <c r="H3817" s="39">
        <f>MATCH(C3817,Currecny_M!$A$1:$P$1,0)</f>
        <v>2</v>
      </c>
      <c r="I3817" s="39">
        <f>VLOOKUP(N3817,Currecny_M!$A$1:$P$10,MATCH(Database!C3817,Currecny_M!$A$1:$P$1,0),FALSE)</f>
        <v>1</v>
      </c>
      <c r="J3817" s="82">
        <f t="shared" si="178"/>
        <v>246</v>
      </c>
      <c r="K3817" s="39">
        <f>VLOOKUP('Cover page'!$B$6,Currecny_M!$A$1:$P$10,MATCH(Database!C3817,Currecny_M!$A$1:$P$1,0),FALSE)</f>
        <v>1</v>
      </c>
      <c r="L3817" s="82">
        <f t="shared" si="179"/>
        <v>246</v>
      </c>
      <c r="M3817" s="82">
        <f>((E3817/$F$1)*VLOOKUP(N3817,Currecny_M!$A$1:$P$10,MATCH(Database!C3817,Currecny_M!$A$1:$P$1,0),FALSE))/VLOOKUP('Cover page'!$B$6,Currecny_M!$A$1:$P$10,MATCH(Database!C3817,Currecny_M!$A$1:$P$1,0),FALSE)</f>
        <v>246</v>
      </c>
      <c r="N3817" s="6" t="str">
        <f>VLOOKUP(B3817,Master!$A$2:$C$11,3,FALSE)</f>
        <v>INR</v>
      </c>
      <c r="O3817" s="6" t="str">
        <f>VLOOKUP(B3817,Master!$A$2:$C$11,2,FALSE)</f>
        <v>Asia</v>
      </c>
      <c r="Q3817" s="39" t="str">
        <f>VLOOKUP(D3817,GL_Master!$A$1:$D$80,2,FALSE)</f>
        <v>BS</v>
      </c>
      <c r="R3817" s="39" t="str">
        <f>VLOOKUP(D3817,GL_Master!$A$1:$D$80,3,FALSE)</f>
        <v>Gross Block</v>
      </c>
      <c r="S3817" s="39" t="str">
        <f>VLOOKUP(D3817,GL_Master!$A$1:$D$80,4,FALSE)</f>
        <v>Tangible Fixed assets</v>
      </c>
    </row>
    <row r="3818" spans="1:19" x14ac:dyDescent="0.25">
      <c r="A3818" s="39" t="s">
        <v>262</v>
      </c>
      <c r="B3818" s="39" t="s">
        <v>42</v>
      </c>
      <c r="C3818" s="7">
        <v>43922</v>
      </c>
      <c r="D3818" s="39" t="s">
        <v>72</v>
      </c>
      <c r="E3818" s="39">
        <v>2000</v>
      </c>
      <c r="F3818" s="82">
        <f t="shared" si="177"/>
        <v>2</v>
      </c>
      <c r="G3818" s="39">
        <f>VLOOKUP(N3818,Currecny_M!$A$1:$P$10,2,FALSE)</f>
        <v>1</v>
      </c>
      <c r="H3818" s="39">
        <f>MATCH(C3818,Currecny_M!$A$1:$P$1,0)</f>
        <v>2</v>
      </c>
      <c r="I3818" s="39">
        <f>VLOOKUP(N3818,Currecny_M!$A$1:$P$10,MATCH(Database!C3818,Currecny_M!$A$1:$P$1,0),FALSE)</f>
        <v>1</v>
      </c>
      <c r="J3818" s="82">
        <f t="shared" si="178"/>
        <v>2</v>
      </c>
      <c r="K3818" s="39">
        <f>VLOOKUP('Cover page'!$B$6,Currecny_M!$A$1:$P$10,MATCH(Database!C3818,Currecny_M!$A$1:$P$1,0),FALSE)</f>
        <v>1</v>
      </c>
      <c r="L3818" s="82">
        <f t="shared" si="179"/>
        <v>2</v>
      </c>
      <c r="M3818" s="82">
        <f>((E3818/$F$1)*VLOOKUP(N3818,Currecny_M!$A$1:$P$10,MATCH(Database!C3818,Currecny_M!$A$1:$P$1,0),FALSE))/VLOOKUP('Cover page'!$B$6,Currecny_M!$A$1:$P$10,MATCH(Database!C3818,Currecny_M!$A$1:$P$1,0),FALSE)</f>
        <v>2</v>
      </c>
      <c r="N3818" s="6" t="str">
        <f>VLOOKUP(B3818,Master!$A$2:$C$11,3,FALSE)</f>
        <v>INR</v>
      </c>
      <c r="O3818" s="6" t="str">
        <f>VLOOKUP(B3818,Master!$A$2:$C$11,2,FALSE)</f>
        <v>Asia</v>
      </c>
      <c r="Q3818" s="39" t="str">
        <f>VLOOKUP(D3818,GL_Master!$A$1:$D$80,2,FALSE)</f>
        <v>BS</v>
      </c>
      <c r="R3818" s="39" t="str">
        <f>VLOOKUP(D3818,GL_Master!$A$1:$D$80,3,FALSE)</f>
        <v>Gross Block</v>
      </c>
      <c r="S3818" s="39" t="str">
        <f>VLOOKUP(D3818,GL_Master!$A$1:$D$80,4,FALSE)</f>
        <v>Tangible Fixed assets</v>
      </c>
    </row>
    <row r="3819" spans="1:19" x14ac:dyDescent="0.25">
      <c r="A3819" s="39" t="s">
        <v>262</v>
      </c>
      <c r="B3819" s="39" t="s">
        <v>42</v>
      </c>
      <c r="C3819" s="7">
        <v>43922</v>
      </c>
      <c r="D3819" s="39" t="s">
        <v>73</v>
      </c>
      <c r="E3819" s="39">
        <v>1000</v>
      </c>
      <c r="F3819" s="82">
        <f t="shared" si="177"/>
        <v>1</v>
      </c>
      <c r="G3819" s="39">
        <f>VLOOKUP(N3819,Currecny_M!$A$1:$P$10,2,FALSE)</f>
        <v>1</v>
      </c>
      <c r="H3819" s="39">
        <f>MATCH(C3819,Currecny_M!$A$1:$P$1,0)</f>
        <v>2</v>
      </c>
      <c r="I3819" s="39">
        <f>VLOOKUP(N3819,Currecny_M!$A$1:$P$10,MATCH(Database!C3819,Currecny_M!$A$1:$P$1,0),FALSE)</f>
        <v>1</v>
      </c>
      <c r="J3819" s="82">
        <f t="shared" si="178"/>
        <v>1</v>
      </c>
      <c r="K3819" s="39">
        <f>VLOOKUP('Cover page'!$B$6,Currecny_M!$A$1:$P$10,MATCH(Database!C3819,Currecny_M!$A$1:$P$1,0),FALSE)</f>
        <v>1</v>
      </c>
      <c r="L3819" s="82">
        <f t="shared" si="179"/>
        <v>1</v>
      </c>
      <c r="M3819" s="82">
        <f>((E3819/$F$1)*VLOOKUP(N3819,Currecny_M!$A$1:$P$10,MATCH(Database!C3819,Currecny_M!$A$1:$P$1,0),FALSE))/VLOOKUP('Cover page'!$B$6,Currecny_M!$A$1:$P$10,MATCH(Database!C3819,Currecny_M!$A$1:$P$1,0),FALSE)</f>
        <v>1</v>
      </c>
      <c r="N3819" s="6" t="str">
        <f>VLOOKUP(B3819,Master!$A$2:$C$11,3,FALSE)</f>
        <v>INR</v>
      </c>
      <c r="O3819" s="6" t="str">
        <f>VLOOKUP(B3819,Master!$A$2:$C$11,2,FALSE)</f>
        <v>Asia</v>
      </c>
      <c r="Q3819" s="39" t="str">
        <f>VLOOKUP(D3819,GL_Master!$A$1:$D$80,2,FALSE)</f>
        <v>BS</v>
      </c>
      <c r="R3819" s="39" t="str">
        <f>VLOOKUP(D3819,GL_Master!$A$1:$D$80,3,FALSE)</f>
        <v>Gross Block</v>
      </c>
      <c r="S3819" s="39" t="str">
        <f>VLOOKUP(D3819,GL_Master!$A$1:$D$80,4,FALSE)</f>
        <v>Tangible Fixed assets</v>
      </c>
    </row>
    <row r="3820" spans="1:19" x14ac:dyDescent="0.25">
      <c r="A3820" s="39" t="s">
        <v>262</v>
      </c>
      <c r="B3820" s="39" t="s">
        <v>42</v>
      </c>
      <c r="C3820" s="7">
        <v>43922</v>
      </c>
      <c r="D3820" s="39" t="s">
        <v>74</v>
      </c>
      <c r="E3820" s="39">
        <v>-236000</v>
      </c>
      <c r="F3820" s="82">
        <f t="shared" si="177"/>
        <v>-236</v>
      </c>
      <c r="G3820" s="39">
        <f>VLOOKUP(N3820,Currecny_M!$A$1:$P$10,2,FALSE)</f>
        <v>1</v>
      </c>
      <c r="H3820" s="39">
        <f>MATCH(C3820,Currecny_M!$A$1:$P$1,0)</f>
        <v>2</v>
      </c>
      <c r="I3820" s="39">
        <f>VLOOKUP(N3820,Currecny_M!$A$1:$P$10,MATCH(Database!C3820,Currecny_M!$A$1:$P$1,0),FALSE)</f>
        <v>1</v>
      </c>
      <c r="J3820" s="82">
        <f t="shared" si="178"/>
        <v>-236</v>
      </c>
      <c r="K3820" s="39">
        <f>VLOOKUP('Cover page'!$B$6,Currecny_M!$A$1:$P$10,MATCH(Database!C3820,Currecny_M!$A$1:$P$1,0),FALSE)</f>
        <v>1</v>
      </c>
      <c r="L3820" s="82">
        <f t="shared" si="179"/>
        <v>-236</v>
      </c>
      <c r="M3820" s="82">
        <f>((E3820/$F$1)*VLOOKUP(N3820,Currecny_M!$A$1:$P$10,MATCH(Database!C3820,Currecny_M!$A$1:$P$1,0),FALSE))/VLOOKUP('Cover page'!$B$6,Currecny_M!$A$1:$P$10,MATCH(Database!C3820,Currecny_M!$A$1:$P$1,0),FALSE)</f>
        <v>-236</v>
      </c>
      <c r="N3820" s="6" t="str">
        <f>VLOOKUP(B3820,Master!$A$2:$C$11,3,FALSE)</f>
        <v>INR</v>
      </c>
      <c r="O3820" s="6" t="str">
        <f>VLOOKUP(B3820,Master!$A$2:$C$11,2,FALSE)</f>
        <v>Asia</v>
      </c>
      <c r="Q3820" s="39" t="str">
        <f>VLOOKUP(D3820,GL_Master!$A$1:$D$80,2,FALSE)</f>
        <v>BS</v>
      </c>
      <c r="R3820" s="39" t="str">
        <f>VLOOKUP(D3820,GL_Master!$A$1:$D$80,3,FALSE)</f>
        <v>Accumulated Depreciation</v>
      </c>
      <c r="S3820" s="39" t="str">
        <f>VLOOKUP(D3820,GL_Master!$A$1:$D$80,4,FALSE)</f>
        <v>Accumulated Depreciation</v>
      </c>
    </row>
    <row r="3821" spans="1:19" x14ac:dyDescent="0.25">
      <c r="A3821" s="39" t="s">
        <v>262</v>
      </c>
      <c r="B3821" s="39" t="s">
        <v>42</v>
      </c>
      <c r="C3821" s="7">
        <v>43922</v>
      </c>
      <c r="D3821" s="39" t="s">
        <v>21</v>
      </c>
      <c r="E3821" s="39">
        <v>20000</v>
      </c>
      <c r="F3821" s="82">
        <f t="shared" si="177"/>
        <v>20</v>
      </c>
      <c r="G3821" s="39">
        <f>VLOOKUP(N3821,Currecny_M!$A$1:$P$10,2,FALSE)</f>
        <v>1</v>
      </c>
      <c r="H3821" s="39">
        <f>MATCH(C3821,Currecny_M!$A$1:$P$1,0)</f>
        <v>2</v>
      </c>
      <c r="I3821" s="39">
        <f>VLOOKUP(N3821,Currecny_M!$A$1:$P$10,MATCH(Database!C3821,Currecny_M!$A$1:$P$1,0),FALSE)</f>
        <v>1</v>
      </c>
      <c r="J3821" s="82">
        <f t="shared" si="178"/>
        <v>20</v>
      </c>
      <c r="K3821" s="39">
        <f>VLOOKUP('Cover page'!$B$6,Currecny_M!$A$1:$P$10,MATCH(Database!C3821,Currecny_M!$A$1:$P$1,0),FALSE)</f>
        <v>1</v>
      </c>
      <c r="L3821" s="82">
        <f t="shared" si="179"/>
        <v>20</v>
      </c>
      <c r="M3821" s="82">
        <f>((E3821/$F$1)*VLOOKUP(N3821,Currecny_M!$A$1:$P$10,MATCH(Database!C3821,Currecny_M!$A$1:$P$1,0),FALSE))/VLOOKUP('Cover page'!$B$6,Currecny_M!$A$1:$P$10,MATCH(Database!C3821,Currecny_M!$A$1:$P$1,0),FALSE)</f>
        <v>20</v>
      </c>
      <c r="N3821" s="6" t="str">
        <f>VLOOKUP(B3821,Master!$A$2:$C$11,3,FALSE)</f>
        <v>INR</v>
      </c>
      <c r="O3821" s="6" t="str">
        <f>VLOOKUP(B3821,Master!$A$2:$C$11,2,FALSE)</f>
        <v>Asia</v>
      </c>
      <c r="Q3821" s="39" t="str">
        <f>VLOOKUP(D3821,GL_Master!$A$1:$D$80,2,FALSE)</f>
        <v>BS</v>
      </c>
      <c r="R3821" s="39" t="str">
        <f>VLOOKUP(D3821,GL_Master!$A$1:$D$80,3,FALSE)</f>
        <v>Gross Block</v>
      </c>
      <c r="S3821" s="39" t="str">
        <f>VLOOKUP(D3821,GL_Master!$A$1:$D$80,4,FALSE)</f>
        <v>Tangible Fixed assets</v>
      </c>
    </row>
    <row r="3822" spans="1:19" x14ac:dyDescent="0.25">
      <c r="A3822" s="39" t="s">
        <v>262</v>
      </c>
      <c r="B3822" s="39" t="s">
        <v>42</v>
      </c>
      <c r="C3822" s="7">
        <v>43922</v>
      </c>
      <c r="D3822" s="39" t="s">
        <v>27</v>
      </c>
      <c r="E3822" s="39">
        <v>45000</v>
      </c>
      <c r="F3822" s="82">
        <f t="shared" si="177"/>
        <v>45</v>
      </c>
      <c r="G3822" s="39">
        <f>VLOOKUP(N3822,Currecny_M!$A$1:$P$10,2,FALSE)</f>
        <v>1</v>
      </c>
      <c r="H3822" s="39">
        <f>MATCH(C3822,Currecny_M!$A$1:$P$1,0)</f>
        <v>2</v>
      </c>
      <c r="I3822" s="39">
        <f>VLOOKUP(N3822,Currecny_M!$A$1:$P$10,MATCH(Database!C3822,Currecny_M!$A$1:$P$1,0),FALSE)</f>
        <v>1</v>
      </c>
      <c r="J3822" s="82">
        <f t="shared" si="178"/>
        <v>45</v>
      </c>
      <c r="K3822" s="39">
        <f>VLOOKUP('Cover page'!$B$6,Currecny_M!$A$1:$P$10,MATCH(Database!C3822,Currecny_M!$A$1:$P$1,0),FALSE)</f>
        <v>1</v>
      </c>
      <c r="L3822" s="82">
        <f t="shared" si="179"/>
        <v>45</v>
      </c>
      <c r="M3822" s="82">
        <f>((E3822/$F$1)*VLOOKUP(N3822,Currecny_M!$A$1:$P$10,MATCH(Database!C3822,Currecny_M!$A$1:$P$1,0),FALSE))/VLOOKUP('Cover page'!$B$6,Currecny_M!$A$1:$P$10,MATCH(Database!C3822,Currecny_M!$A$1:$P$1,0),FALSE)</f>
        <v>45</v>
      </c>
      <c r="N3822" s="6" t="str">
        <f>VLOOKUP(B3822,Master!$A$2:$C$11,3,FALSE)</f>
        <v>INR</v>
      </c>
      <c r="O3822" s="6" t="str">
        <f>VLOOKUP(B3822,Master!$A$2:$C$11,2,FALSE)</f>
        <v>Asia</v>
      </c>
      <c r="Q3822" s="39" t="str">
        <f>VLOOKUP(D3822,GL_Master!$A$1:$D$80,2,FALSE)</f>
        <v>BS</v>
      </c>
      <c r="R3822" s="39" t="str">
        <f>VLOOKUP(D3822,GL_Master!$A$1:$D$80,3,FALSE)</f>
        <v>Gross Block</v>
      </c>
      <c r="S3822" s="39" t="str">
        <f>VLOOKUP(D3822,GL_Master!$A$1:$D$80,4,FALSE)</f>
        <v>Tangible Fixed assets</v>
      </c>
    </row>
    <row r="3823" spans="1:19" x14ac:dyDescent="0.25">
      <c r="A3823" s="39" t="s">
        <v>262</v>
      </c>
      <c r="B3823" s="39" t="s">
        <v>42</v>
      </c>
      <c r="C3823" s="7">
        <v>43922</v>
      </c>
      <c r="D3823" s="39" t="s">
        <v>75</v>
      </c>
      <c r="E3823" s="39">
        <v>-1000</v>
      </c>
      <c r="F3823" s="82">
        <f t="shared" si="177"/>
        <v>-1</v>
      </c>
      <c r="G3823" s="39">
        <f>VLOOKUP(N3823,Currecny_M!$A$1:$P$10,2,FALSE)</f>
        <v>1</v>
      </c>
      <c r="H3823" s="39">
        <f>MATCH(C3823,Currecny_M!$A$1:$P$1,0)</f>
        <v>2</v>
      </c>
      <c r="I3823" s="39">
        <f>VLOOKUP(N3823,Currecny_M!$A$1:$P$10,MATCH(Database!C3823,Currecny_M!$A$1:$P$1,0),FALSE)</f>
        <v>1</v>
      </c>
      <c r="J3823" s="82">
        <f t="shared" si="178"/>
        <v>-1</v>
      </c>
      <c r="K3823" s="39">
        <f>VLOOKUP('Cover page'!$B$6,Currecny_M!$A$1:$P$10,MATCH(Database!C3823,Currecny_M!$A$1:$P$1,0),FALSE)</f>
        <v>1</v>
      </c>
      <c r="L3823" s="82">
        <f t="shared" si="179"/>
        <v>-1</v>
      </c>
      <c r="M3823" s="82">
        <f>((E3823/$F$1)*VLOOKUP(N3823,Currecny_M!$A$1:$P$10,MATCH(Database!C3823,Currecny_M!$A$1:$P$1,0),FALSE))/VLOOKUP('Cover page'!$B$6,Currecny_M!$A$1:$P$10,MATCH(Database!C3823,Currecny_M!$A$1:$P$1,0),FALSE)</f>
        <v>-1</v>
      </c>
      <c r="N3823" s="6" t="str">
        <f>VLOOKUP(B3823,Master!$A$2:$C$11,3,FALSE)</f>
        <v>INR</v>
      </c>
      <c r="O3823" s="6" t="str">
        <f>VLOOKUP(B3823,Master!$A$2:$C$11,2,FALSE)</f>
        <v>Asia</v>
      </c>
      <c r="Q3823" s="39" t="str">
        <f>VLOOKUP(D3823,GL_Master!$A$1:$D$80,2,FALSE)</f>
        <v>BS</v>
      </c>
      <c r="R3823" s="39" t="str">
        <f>VLOOKUP(D3823,GL_Master!$A$1:$D$80,3,FALSE)</f>
        <v>Gross Block</v>
      </c>
      <c r="S3823" s="39" t="str">
        <f>VLOOKUP(D3823,GL_Master!$A$1:$D$80,4,FALSE)</f>
        <v>Tangible Fixed assets</v>
      </c>
    </row>
    <row r="3824" spans="1:19" x14ac:dyDescent="0.25">
      <c r="A3824" s="39" t="s">
        <v>262</v>
      </c>
      <c r="B3824" s="39" t="s">
        <v>42</v>
      </c>
      <c r="C3824" s="7">
        <v>43922</v>
      </c>
      <c r="D3824" s="39" t="s">
        <v>76</v>
      </c>
      <c r="E3824" s="39">
        <v>25000</v>
      </c>
      <c r="F3824" s="82">
        <f t="shared" si="177"/>
        <v>25</v>
      </c>
      <c r="G3824" s="39">
        <f>VLOOKUP(N3824,Currecny_M!$A$1:$P$10,2,FALSE)</f>
        <v>1</v>
      </c>
      <c r="H3824" s="39">
        <f>MATCH(C3824,Currecny_M!$A$1:$P$1,0)</f>
        <v>2</v>
      </c>
      <c r="I3824" s="39">
        <f>VLOOKUP(N3824,Currecny_M!$A$1:$P$10,MATCH(Database!C3824,Currecny_M!$A$1:$P$1,0),FALSE)</f>
        <v>1</v>
      </c>
      <c r="J3824" s="82">
        <f t="shared" si="178"/>
        <v>25</v>
      </c>
      <c r="K3824" s="39">
        <f>VLOOKUP('Cover page'!$B$6,Currecny_M!$A$1:$P$10,MATCH(Database!C3824,Currecny_M!$A$1:$P$1,0),FALSE)</f>
        <v>1</v>
      </c>
      <c r="L3824" s="82">
        <f t="shared" si="179"/>
        <v>25</v>
      </c>
      <c r="M3824" s="82">
        <f>((E3824/$F$1)*VLOOKUP(N3824,Currecny_M!$A$1:$P$10,MATCH(Database!C3824,Currecny_M!$A$1:$P$1,0),FALSE))/VLOOKUP('Cover page'!$B$6,Currecny_M!$A$1:$P$10,MATCH(Database!C3824,Currecny_M!$A$1:$P$1,0),FALSE)</f>
        <v>25</v>
      </c>
      <c r="N3824" s="6" t="str">
        <f>VLOOKUP(B3824,Master!$A$2:$C$11,3,FALSE)</f>
        <v>INR</v>
      </c>
      <c r="O3824" s="6" t="str">
        <f>VLOOKUP(B3824,Master!$A$2:$C$11,2,FALSE)</f>
        <v>Asia</v>
      </c>
      <c r="Q3824" s="39" t="str">
        <f>VLOOKUP(D3824,GL_Master!$A$1:$D$80,2,FALSE)</f>
        <v>BS</v>
      </c>
      <c r="R3824" s="39" t="str">
        <f>VLOOKUP(D3824,GL_Master!$A$1:$D$80,3,FALSE)</f>
        <v>Inventories</v>
      </c>
      <c r="S3824" s="39" t="str">
        <f>VLOOKUP(D3824,GL_Master!$A$1:$D$80,4,FALSE)</f>
        <v>Inventory</v>
      </c>
    </row>
    <row r="3825" spans="1:19" x14ac:dyDescent="0.25">
      <c r="A3825" s="39" t="s">
        <v>262</v>
      </c>
      <c r="B3825" s="39" t="s">
        <v>42</v>
      </c>
      <c r="C3825" s="7">
        <v>43922</v>
      </c>
      <c r="D3825" s="39" t="s">
        <v>77</v>
      </c>
      <c r="E3825" s="39">
        <v>63000</v>
      </c>
      <c r="F3825" s="82">
        <f t="shared" si="177"/>
        <v>63</v>
      </c>
      <c r="G3825" s="39">
        <f>VLOOKUP(N3825,Currecny_M!$A$1:$P$10,2,FALSE)</f>
        <v>1</v>
      </c>
      <c r="H3825" s="39">
        <f>MATCH(C3825,Currecny_M!$A$1:$P$1,0)</f>
        <v>2</v>
      </c>
      <c r="I3825" s="39">
        <f>VLOOKUP(N3825,Currecny_M!$A$1:$P$10,MATCH(Database!C3825,Currecny_M!$A$1:$P$1,0),FALSE)</f>
        <v>1</v>
      </c>
      <c r="J3825" s="82">
        <f t="shared" si="178"/>
        <v>63</v>
      </c>
      <c r="K3825" s="39">
        <f>VLOOKUP('Cover page'!$B$6,Currecny_M!$A$1:$P$10,MATCH(Database!C3825,Currecny_M!$A$1:$P$1,0),FALSE)</f>
        <v>1</v>
      </c>
      <c r="L3825" s="82">
        <f t="shared" si="179"/>
        <v>63</v>
      </c>
      <c r="M3825" s="82">
        <f>((E3825/$F$1)*VLOOKUP(N3825,Currecny_M!$A$1:$P$10,MATCH(Database!C3825,Currecny_M!$A$1:$P$1,0),FALSE))/VLOOKUP('Cover page'!$B$6,Currecny_M!$A$1:$P$10,MATCH(Database!C3825,Currecny_M!$A$1:$P$1,0),FALSE)</f>
        <v>63</v>
      </c>
      <c r="N3825" s="6" t="str">
        <f>VLOOKUP(B3825,Master!$A$2:$C$11,3,FALSE)</f>
        <v>INR</v>
      </c>
      <c r="O3825" s="6" t="str">
        <f>VLOOKUP(B3825,Master!$A$2:$C$11,2,FALSE)</f>
        <v>Asia</v>
      </c>
      <c r="Q3825" s="39" t="str">
        <f>VLOOKUP(D3825,GL_Master!$A$1:$D$80,2,FALSE)</f>
        <v>BS</v>
      </c>
      <c r="R3825" s="39" t="str">
        <f>VLOOKUP(D3825,GL_Master!$A$1:$D$80,3,FALSE)</f>
        <v>Inventories</v>
      </c>
      <c r="S3825" s="39" t="str">
        <f>VLOOKUP(D3825,GL_Master!$A$1:$D$80,4,FALSE)</f>
        <v>Inventory</v>
      </c>
    </row>
    <row r="3826" spans="1:19" x14ac:dyDescent="0.25">
      <c r="A3826" s="39" t="s">
        <v>262</v>
      </c>
      <c r="B3826" s="39" t="s">
        <v>42</v>
      </c>
      <c r="C3826" s="7">
        <v>43922</v>
      </c>
      <c r="D3826" s="39" t="s">
        <v>2</v>
      </c>
      <c r="E3826" s="39">
        <v>6432000</v>
      </c>
      <c r="F3826" s="82">
        <f t="shared" si="177"/>
        <v>6432</v>
      </c>
      <c r="G3826" s="39">
        <f>VLOOKUP(N3826,Currecny_M!$A$1:$P$10,2,FALSE)</f>
        <v>1</v>
      </c>
      <c r="H3826" s="39">
        <f>MATCH(C3826,Currecny_M!$A$1:$P$1,0)</f>
        <v>2</v>
      </c>
      <c r="I3826" s="39">
        <f>VLOOKUP(N3826,Currecny_M!$A$1:$P$10,MATCH(Database!C3826,Currecny_M!$A$1:$P$1,0),FALSE)</f>
        <v>1</v>
      </c>
      <c r="J3826" s="82">
        <f t="shared" si="178"/>
        <v>6432</v>
      </c>
      <c r="K3826" s="39">
        <f>VLOOKUP('Cover page'!$B$6,Currecny_M!$A$1:$P$10,MATCH(Database!C3826,Currecny_M!$A$1:$P$1,0),FALSE)</f>
        <v>1</v>
      </c>
      <c r="L3826" s="82">
        <f t="shared" si="179"/>
        <v>6432</v>
      </c>
      <c r="M3826" s="82">
        <f>((E3826/$F$1)*VLOOKUP(N3826,Currecny_M!$A$1:$P$10,MATCH(Database!C3826,Currecny_M!$A$1:$P$1,0),FALSE))/VLOOKUP('Cover page'!$B$6,Currecny_M!$A$1:$P$10,MATCH(Database!C3826,Currecny_M!$A$1:$P$1,0),FALSE)</f>
        <v>6432</v>
      </c>
      <c r="N3826" s="6" t="str">
        <f>VLOOKUP(B3826,Master!$A$2:$C$11,3,FALSE)</f>
        <v>INR</v>
      </c>
      <c r="O3826" s="6" t="str">
        <f>VLOOKUP(B3826,Master!$A$2:$C$11,2,FALSE)</f>
        <v>Asia</v>
      </c>
      <c r="Q3826" s="39" t="str">
        <f>VLOOKUP(D3826,GL_Master!$A$1:$D$80,2,FALSE)</f>
        <v>BS</v>
      </c>
      <c r="R3826" s="39" t="str">
        <f>VLOOKUP(D3826,GL_Master!$A$1:$D$80,3,FALSE)</f>
        <v>Trade receivables</v>
      </c>
      <c r="S3826" s="39" t="str">
        <f>VLOOKUP(D3826,GL_Master!$A$1:$D$80,4,FALSE)</f>
        <v>Unsecured, considered good</v>
      </c>
    </row>
    <row r="3827" spans="1:19" x14ac:dyDescent="0.25">
      <c r="A3827" s="39" t="s">
        <v>262</v>
      </c>
      <c r="B3827" s="39" t="s">
        <v>42</v>
      </c>
      <c r="C3827" s="7">
        <v>43922</v>
      </c>
      <c r="D3827" s="39" t="s">
        <v>78</v>
      </c>
      <c r="E3827" s="39">
        <v>1000</v>
      </c>
      <c r="F3827" s="82">
        <f t="shared" si="177"/>
        <v>1</v>
      </c>
      <c r="G3827" s="39">
        <f>VLOOKUP(N3827,Currecny_M!$A$1:$P$10,2,FALSE)</f>
        <v>1</v>
      </c>
      <c r="H3827" s="39">
        <f>MATCH(C3827,Currecny_M!$A$1:$P$1,0)</f>
        <v>2</v>
      </c>
      <c r="I3827" s="39">
        <f>VLOOKUP(N3827,Currecny_M!$A$1:$P$10,MATCH(Database!C3827,Currecny_M!$A$1:$P$1,0),FALSE)</f>
        <v>1</v>
      </c>
      <c r="J3827" s="82">
        <f t="shared" si="178"/>
        <v>1</v>
      </c>
      <c r="K3827" s="39">
        <f>VLOOKUP('Cover page'!$B$6,Currecny_M!$A$1:$P$10,MATCH(Database!C3827,Currecny_M!$A$1:$P$1,0),FALSE)</f>
        <v>1</v>
      </c>
      <c r="L3827" s="82">
        <f t="shared" si="179"/>
        <v>1</v>
      </c>
      <c r="M3827" s="82">
        <f>((E3827/$F$1)*VLOOKUP(N3827,Currecny_M!$A$1:$P$10,MATCH(Database!C3827,Currecny_M!$A$1:$P$1,0),FALSE))/VLOOKUP('Cover page'!$B$6,Currecny_M!$A$1:$P$10,MATCH(Database!C3827,Currecny_M!$A$1:$P$1,0),FALSE)</f>
        <v>1</v>
      </c>
      <c r="N3827" s="6" t="str">
        <f>VLOOKUP(B3827,Master!$A$2:$C$11,3,FALSE)</f>
        <v>INR</v>
      </c>
      <c r="O3827" s="6" t="str">
        <f>VLOOKUP(B3827,Master!$A$2:$C$11,2,FALSE)</f>
        <v>Asia</v>
      </c>
      <c r="Q3827" s="39" t="str">
        <f>VLOOKUP(D3827,GL_Master!$A$1:$D$80,2,FALSE)</f>
        <v>BS</v>
      </c>
      <c r="R3827" s="39" t="str">
        <f>VLOOKUP(D3827,GL_Master!$A$1:$D$80,3,FALSE)</f>
        <v>Cash &amp; Bank Balances</v>
      </c>
      <c r="S3827" s="39" t="str">
        <f>VLOOKUP(D3827,GL_Master!$A$1:$D$80,4,FALSE)</f>
        <v>Cash In hand</v>
      </c>
    </row>
    <row r="3828" spans="1:19" x14ac:dyDescent="0.25">
      <c r="A3828" s="39" t="s">
        <v>262</v>
      </c>
      <c r="B3828" s="39" t="s">
        <v>42</v>
      </c>
      <c r="C3828" s="7">
        <v>43922</v>
      </c>
      <c r="D3828" s="39" t="s">
        <v>79</v>
      </c>
      <c r="E3828" s="39">
        <v>-250000</v>
      </c>
      <c r="F3828" s="82">
        <f t="shared" si="177"/>
        <v>-250</v>
      </c>
      <c r="G3828" s="39">
        <f>VLOOKUP(N3828,Currecny_M!$A$1:$P$10,2,FALSE)</f>
        <v>1</v>
      </c>
      <c r="H3828" s="39">
        <f>MATCH(C3828,Currecny_M!$A$1:$P$1,0)</f>
        <v>2</v>
      </c>
      <c r="I3828" s="39">
        <f>VLOOKUP(N3828,Currecny_M!$A$1:$P$10,MATCH(Database!C3828,Currecny_M!$A$1:$P$1,0),FALSE)</f>
        <v>1</v>
      </c>
      <c r="J3828" s="82">
        <f t="shared" si="178"/>
        <v>-250</v>
      </c>
      <c r="K3828" s="39">
        <f>VLOOKUP('Cover page'!$B$6,Currecny_M!$A$1:$P$10,MATCH(Database!C3828,Currecny_M!$A$1:$P$1,0),FALSE)</f>
        <v>1</v>
      </c>
      <c r="L3828" s="82">
        <f t="shared" si="179"/>
        <v>-250</v>
      </c>
      <c r="M3828" s="82">
        <f>((E3828/$F$1)*VLOOKUP(N3828,Currecny_M!$A$1:$P$10,MATCH(Database!C3828,Currecny_M!$A$1:$P$1,0),FALSE))/VLOOKUP('Cover page'!$B$6,Currecny_M!$A$1:$P$10,MATCH(Database!C3828,Currecny_M!$A$1:$P$1,0),FALSE)</f>
        <v>-250</v>
      </c>
      <c r="N3828" s="6" t="str">
        <f>VLOOKUP(B3828,Master!$A$2:$C$11,3,FALSE)</f>
        <v>INR</v>
      </c>
      <c r="O3828" s="6" t="str">
        <f>VLOOKUP(B3828,Master!$A$2:$C$11,2,FALSE)</f>
        <v>Asia</v>
      </c>
      <c r="Q3828" s="39" t="str">
        <f>VLOOKUP(D3828,GL_Master!$A$1:$D$80,2,FALSE)</f>
        <v>BS</v>
      </c>
      <c r="R3828" s="39" t="str">
        <f>VLOOKUP(D3828,GL_Master!$A$1:$D$80,3,FALSE)</f>
        <v>Loan Fund</v>
      </c>
      <c r="S3828" s="39" t="str">
        <f>VLOOKUP(D3828,GL_Master!$A$1:$D$80,4,FALSE)</f>
        <v>Term Loan</v>
      </c>
    </row>
    <row r="3829" spans="1:19" x14ac:dyDescent="0.25">
      <c r="A3829" s="39" t="s">
        <v>262</v>
      </c>
      <c r="B3829" s="39" t="s">
        <v>42</v>
      </c>
      <c r="C3829" s="7">
        <v>43922</v>
      </c>
      <c r="D3829" s="39" t="s">
        <v>80</v>
      </c>
      <c r="E3829" s="39">
        <v>7000</v>
      </c>
      <c r="F3829" s="82">
        <f t="shared" si="177"/>
        <v>7</v>
      </c>
      <c r="G3829" s="39">
        <f>VLOOKUP(N3829,Currecny_M!$A$1:$P$10,2,FALSE)</f>
        <v>1</v>
      </c>
      <c r="H3829" s="39">
        <f>MATCH(C3829,Currecny_M!$A$1:$P$1,0)</f>
        <v>2</v>
      </c>
      <c r="I3829" s="39">
        <f>VLOOKUP(N3829,Currecny_M!$A$1:$P$10,MATCH(Database!C3829,Currecny_M!$A$1:$P$1,0),FALSE)</f>
        <v>1</v>
      </c>
      <c r="J3829" s="82">
        <f t="shared" si="178"/>
        <v>7</v>
      </c>
      <c r="K3829" s="39">
        <f>VLOOKUP('Cover page'!$B$6,Currecny_M!$A$1:$P$10,MATCH(Database!C3829,Currecny_M!$A$1:$P$1,0),FALSE)</f>
        <v>1</v>
      </c>
      <c r="L3829" s="82">
        <f t="shared" si="179"/>
        <v>7</v>
      </c>
      <c r="M3829" s="82">
        <f>((E3829/$F$1)*VLOOKUP(N3829,Currecny_M!$A$1:$P$10,MATCH(Database!C3829,Currecny_M!$A$1:$P$1,0),FALSE))/VLOOKUP('Cover page'!$B$6,Currecny_M!$A$1:$P$10,MATCH(Database!C3829,Currecny_M!$A$1:$P$1,0),FALSE)</f>
        <v>7</v>
      </c>
      <c r="N3829" s="6" t="str">
        <f>VLOOKUP(B3829,Master!$A$2:$C$11,3,FALSE)</f>
        <v>INR</v>
      </c>
      <c r="O3829" s="6" t="str">
        <f>VLOOKUP(B3829,Master!$A$2:$C$11,2,FALSE)</f>
        <v>Asia</v>
      </c>
      <c r="Q3829" s="39" t="str">
        <f>VLOOKUP(D3829,GL_Master!$A$1:$D$80,2,FALSE)</f>
        <v>BS</v>
      </c>
      <c r="R3829" s="39" t="str">
        <f>VLOOKUP(D3829,GL_Master!$A$1:$D$80,3,FALSE)</f>
        <v>Cash &amp; Bank Balances</v>
      </c>
      <c r="S3829" s="39" t="str">
        <f>VLOOKUP(D3829,GL_Master!$A$1:$D$80,4,FALSE)</f>
        <v xml:space="preserve">      On Current Accounts</v>
      </c>
    </row>
    <row r="3830" spans="1:19" x14ac:dyDescent="0.25">
      <c r="A3830" s="39" t="s">
        <v>262</v>
      </c>
      <c r="B3830" s="39" t="s">
        <v>42</v>
      </c>
      <c r="C3830" s="7">
        <v>43922</v>
      </c>
      <c r="D3830" s="39" t="s">
        <v>81</v>
      </c>
      <c r="E3830" s="39">
        <v>504000</v>
      </c>
      <c r="F3830" s="82">
        <f t="shared" si="177"/>
        <v>504</v>
      </c>
      <c r="G3830" s="39">
        <f>VLOOKUP(N3830,Currecny_M!$A$1:$P$10,2,FALSE)</f>
        <v>1</v>
      </c>
      <c r="H3830" s="39">
        <f>MATCH(C3830,Currecny_M!$A$1:$P$1,0)</f>
        <v>2</v>
      </c>
      <c r="I3830" s="39">
        <f>VLOOKUP(N3830,Currecny_M!$A$1:$P$10,MATCH(Database!C3830,Currecny_M!$A$1:$P$1,0),FALSE)</f>
        <v>1</v>
      </c>
      <c r="J3830" s="82">
        <f t="shared" si="178"/>
        <v>504</v>
      </c>
      <c r="K3830" s="39">
        <f>VLOOKUP('Cover page'!$B$6,Currecny_M!$A$1:$P$10,MATCH(Database!C3830,Currecny_M!$A$1:$P$1,0),FALSE)</f>
        <v>1</v>
      </c>
      <c r="L3830" s="82">
        <f t="shared" si="179"/>
        <v>504</v>
      </c>
      <c r="M3830" s="82">
        <f>((E3830/$F$1)*VLOOKUP(N3830,Currecny_M!$A$1:$P$10,MATCH(Database!C3830,Currecny_M!$A$1:$P$1,0),FALSE))/VLOOKUP('Cover page'!$B$6,Currecny_M!$A$1:$P$10,MATCH(Database!C3830,Currecny_M!$A$1:$P$1,0),FALSE)</f>
        <v>504</v>
      </c>
      <c r="N3830" s="6" t="str">
        <f>VLOOKUP(B3830,Master!$A$2:$C$11,3,FALSE)</f>
        <v>INR</v>
      </c>
      <c r="O3830" s="6" t="str">
        <f>VLOOKUP(B3830,Master!$A$2:$C$11,2,FALSE)</f>
        <v>Asia</v>
      </c>
      <c r="Q3830" s="39" t="str">
        <f>VLOOKUP(D3830,GL_Master!$A$1:$D$80,2,FALSE)</f>
        <v>BS</v>
      </c>
      <c r="R3830" s="39" t="str">
        <f>VLOOKUP(D3830,GL_Master!$A$1:$D$80,3,FALSE)</f>
        <v>Other Current Assets</v>
      </c>
      <c r="S3830" s="39" t="str">
        <f>VLOOKUP(D3830,GL_Master!$A$1:$D$80,4,FALSE)</f>
        <v>Advance tax recoverable (net of provision )</v>
      </c>
    </row>
    <row r="3831" spans="1:19" x14ac:dyDescent="0.25">
      <c r="A3831" s="39" t="s">
        <v>262</v>
      </c>
      <c r="B3831" s="39" t="s">
        <v>42</v>
      </c>
      <c r="C3831" s="7">
        <v>43922</v>
      </c>
      <c r="D3831" s="39" t="s">
        <v>19</v>
      </c>
      <c r="E3831" s="39">
        <v>5000</v>
      </c>
      <c r="F3831" s="82">
        <f t="shared" si="177"/>
        <v>5</v>
      </c>
      <c r="G3831" s="39">
        <f>VLOOKUP(N3831,Currecny_M!$A$1:$P$10,2,FALSE)</f>
        <v>1</v>
      </c>
      <c r="H3831" s="39">
        <f>MATCH(C3831,Currecny_M!$A$1:$P$1,0)</f>
        <v>2</v>
      </c>
      <c r="I3831" s="39">
        <f>VLOOKUP(N3831,Currecny_M!$A$1:$P$10,MATCH(Database!C3831,Currecny_M!$A$1:$P$1,0),FALSE)</f>
        <v>1</v>
      </c>
      <c r="J3831" s="82">
        <f t="shared" si="178"/>
        <v>5</v>
      </c>
      <c r="K3831" s="39">
        <f>VLOOKUP('Cover page'!$B$6,Currecny_M!$A$1:$P$10,MATCH(Database!C3831,Currecny_M!$A$1:$P$1,0),FALSE)</f>
        <v>1</v>
      </c>
      <c r="L3831" s="82">
        <f t="shared" si="179"/>
        <v>5</v>
      </c>
      <c r="M3831" s="82">
        <f>((E3831/$F$1)*VLOOKUP(N3831,Currecny_M!$A$1:$P$10,MATCH(Database!C3831,Currecny_M!$A$1:$P$1,0),FALSE))/VLOOKUP('Cover page'!$B$6,Currecny_M!$A$1:$P$10,MATCH(Database!C3831,Currecny_M!$A$1:$P$1,0),FALSE)</f>
        <v>5</v>
      </c>
      <c r="N3831" s="6" t="str">
        <f>VLOOKUP(B3831,Master!$A$2:$C$11,3,FALSE)</f>
        <v>INR</v>
      </c>
      <c r="O3831" s="6" t="str">
        <f>VLOOKUP(B3831,Master!$A$2:$C$11,2,FALSE)</f>
        <v>Asia</v>
      </c>
      <c r="Q3831" s="39" t="str">
        <f>VLOOKUP(D3831,GL_Master!$A$1:$D$80,2,FALSE)</f>
        <v>BS</v>
      </c>
      <c r="R3831" s="39" t="str">
        <f>VLOOKUP(D3831,GL_Master!$A$1:$D$80,3,FALSE)</f>
        <v>Short-term loan and advances</v>
      </c>
      <c r="S3831" s="39" t="str">
        <f>VLOOKUP(D3831,GL_Master!$A$1:$D$80,4,FALSE)</f>
        <v>Prepaid expenses</v>
      </c>
    </row>
    <row r="3832" spans="1:19" x14ac:dyDescent="0.25">
      <c r="A3832" s="39" t="s">
        <v>262</v>
      </c>
      <c r="B3832" s="39" t="s">
        <v>42</v>
      </c>
      <c r="C3832" s="7">
        <v>43922</v>
      </c>
      <c r="D3832" s="39" t="s">
        <v>82</v>
      </c>
      <c r="E3832" s="39">
        <v>54000</v>
      </c>
      <c r="F3832" s="82">
        <f t="shared" si="177"/>
        <v>54</v>
      </c>
      <c r="G3832" s="39">
        <f>VLOOKUP(N3832,Currecny_M!$A$1:$P$10,2,FALSE)</f>
        <v>1</v>
      </c>
      <c r="H3832" s="39">
        <f>MATCH(C3832,Currecny_M!$A$1:$P$1,0)</f>
        <v>2</v>
      </c>
      <c r="I3832" s="39">
        <f>VLOOKUP(N3832,Currecny_M!$A$1:$P$10,MATCH(Database!C3832,Currecny_M!$A$1:$P$1,0),FALSE)</f>
        <v>1</v>
      </c>
      <c r="J3832" s="82">
        <f t="shared" si="178"/>
        <v>54</v>
      </c>
      <c r="K3832" s="39">
        <f>VLOOKUP('Cover page'!$B$6,Currecny_M!$A$1:$P$10,MATCH(Database!C3832,Currecny_M!$A$1:$P$1,0),FALSE)</f>
        <v>1</v>
      </c>
      <c r="L3832" s="82">
        <f t="shared" si="179"/>
        <v>54</v>
      </c>
      <c r="M3832" s="82">
        <f>((E3832/$F$1)*VLOOKUP(N3832,Currecny_M!$A$1:$P$10,MATCH(Database!C3832,Currecny_M!$A$1:$P$1,0),FALSE))/VLOOKUP('Cover page'!$B$6,Currecny_M!$A$1:$P$10,MATCH(Database!C3832,Currecny_M!$A$1:$P$1,0),FALSE)</f>
        <v>54</v>
      </c>
      <c r="N3832" s="6" t="str">
        <f>VLOOKUP(B3832,Master!$A$2:$C$11,3,FALSE)</f>
        <v>INR</v>
      </c>
      <c r="O3832" s="6" t="str">
        <f>VLOOKUP(B3832,Master!$A$2:$C$11,2,FALSE)</f>
        <v>Asia</v>
      </c>
      <c r="Q3832" s="39" t="str">
        <f>VLOOKUP(D3832,GL_Master!$A$1:$D$80,2,FALSE)</f>
        <v>BS</v>
      </c>
      <c r="R3832" s="39" t="str">
        <f>VLOOKUP(D3832,GL_Master!$A$1:$D$80,3,FALSE)</f>
        <v>Short-term loan and advances</v>
      </c>
      <c r="S3832" s="39" t="str">
        <f>VLOOKUP(D3832,GL_Master!$A$1:$D$80,4,FALSE)</f>
        <v>Advance to vendor/employees</v>
      </c>
    </row>
    <row r="3833" spans="1:19" x14ac:dyDescent="0.25">
      <c r="A3833" s="39" t="s">
        <v>262</v>
      </c>
      <c r="B3833" s="39" t="s">
        <v>42</v>
      </c>
      <c r="C3833" s="7">
        <v>43922</v>
      </c>
      <c r="D3833" s="39" t="s">
        <v>83</v>
      </c>
      <c r="E3833" s="39">
        <v>36000</v>
      </c>
      <c r="F3833" s="82">
        <f t="shared" si="177"/>
        <v>36</v>
      </c>
      <c r="G3833" s="39">
        <f>VLOOKUP(N3833,Currecny_M!$A$1:$P$10,2,FALSE)</f>
        <v>1</v>
      </c>
      <c r="H3833" s="39">
        <f>MATCH(C3833,Currecny_M!$A$1:$P$1,0)</f>
        <v>2</v>
      </c>
      <c r="I3833" s="39">
        <f>VLOOKUP(N3833,Currecny_M!$A$1:$P$10,MATCH(Database!C3833,Currecny_M!$A$1:$P$1,0),FALSE)</f>
        <v>1</v>
      </c>
      <c r="J3833" s="82">
        <f t="shared" si="178"/>
        <v>36</v>
      </c>
      <c r="K3833" s="39">
        <f>VLOOKUP('Cover page'!$B$6,Currecny_M!$A$1:$P$10,MATCH(Database!C3833,Currecny_M!$A$1:$P$1,0),FALSE)</f>
        <v>1</v>
      </c>
      <c r="L3833" s="82">
        <f t="shared" si="179"/>
        <v>36</v>
      </c>
      <c r="M3833" s="82">
        <f>((E3833/$F$1)*VLOOKUP(N3833,Currecny_M!$A$1:$P$10,MATCH(Database!C3833,Currecny_M!$A$1:$P$1,0),FALSE))/VLOOKUP('Cover page'!$B$6,Currecny_M!$A$1:$P$10,MATCH(Database!C3833,Currecny_M!$A$1:$P$1,0),FALSE)</f>
        <v>36</v>
      </c>
      <c r="N3833" s="6" t="str">
        <f>VLOOKUP(B3833,Master!$A$2:$C$11,3,FALSE)</f>
        <v>INR</v>
      </c>
      <c r="O3833" s="6" t="str">
        <f>VLOOKUP(B3833,Master!$A$2:$C$11,2,FALSE)</f>
        <v>Asia</v>
      </c>
      <c r="Q3833" s="39" t="str">
        <f>VLOOKUP(D3833,GL_Master!$A$1:$D$80,2,FALSE)</f>
        <v>BS</v>
      </c>
      <c r="R3833" s="39" t="str">
        <f>VLOOKUP(D3833,GL_Master!$A$1:$D$80,3,FALSE)</f>
        <v>Other Current Assets</v>
      </c>
      <c r="S3833" s="39" t="str">
        <f>VLOOKUP(D3833,GL_Master!$A$1:$D$80,4,FALSE)</f>
        <v>Security deposits ( Unsecured, considered good)</v>
      </c>
    </row>
    <row r="3834" spans="1:19" x14ac:dyDescent="0.25">
      <c r="A3834" s="39" t="s">
        <v>262</v>
      </c>
      <c r="B3834" s="39" t="s">
        <v>42</v>
      </c>
      <c r="C3834" s="7">
        <v>43922</v>
      </c>
      <c r="D3834" s="39" t="s">
        <v>246</v>
      </c>
      <c r="E3834" s="39">
        <v>-4258000</v>
      </c>
      <c r="F3834" s="82">
        <f t="shared" si="177"/>
        <v>-4258</v>
      </c>
      <c r="G3834" s="39">
        <f>VLOOKUP(N3834,Currecny_M!$A$1:$P$10,2,FALSE)</f>
        <v>1</v>
      </c>
      <c r="H3834" s="39">
        <f>MATCH(C3834,Currecny_M!$A$1:$P$1,0)</f>
        <v>2</v>
      </c>
      <c r="I3834" s="39">
        <f>VLOOKUP(N3834,Currecny_M!$A$1:$P$10,MATCH(Database!C3834,Currecny_M!$A$1:$P$1,0),FALSE)</f>
        <v>1</v>
      </c>
      <c r="J3834" s="82">
        <f t="shared" si="178"/>
        <v>-4258</v>
      </c>
      <c r="K3834" s="39">
        <f>VLOOKUP('Cover page'!$B$6,Currecny_M!$A$1:$P$10,MATCH(Database!C3834,Currecny_M!$A$1:$P$1,0),FALSE)</f>
        <v>1</v>
      </c>
      <c r="L3834" s="82">
        <f t="shared" si="179"/>
        <v>-4258</v>
      </c>
      <c r="M3834" s="82">
        <f>((E3834/$F$1)*VLOOKUP(N3834,Currecny_M!$A$1:$P$10,MATCH(Database!C3834,Currecny_M!$A$1:$P$1,0),FALSE))/VLOOKUP('Cover page'!$B$6,Currecny_M!$A$1:$P$10,MATCH(Database!C3834,Currecny_M!$A$1:$P$1,0),FALSE)</f>
        <v>-4258</v>
      </c>
      <c r="N3834" s="6" t="str">
        <f>VLOOKUP(B3834,Master!$A$2:$C$11,3,FALSE)</f>
        <v>INR</v>
      </c>
      <c r="O3834" s="6" t="str">
        <f>VLOOKUP(B3834,Master!$A$2:$C$11,2,FALSE)</f>
        <v>Asia</v>
      </c>
      <c r="Q3834" s="39" t="str">
        <f>VLOOKUP(D3834,GL_Master!$A$1:$D$80,2,FALSE)</f>
        <v>PL</v>
      </c>
      <c r="R3834" s="39" t="str">
        <f>VLOOKUP(D3834,GL_Master!$A$1:$D$80,3,FALSE)</f>
        <v>Revenue from Operations</v>
      </c>
      <c r="S3834" s="39" t="str">
        <f>VLOOKUP(D3834,GL_Master!$A$1:$D$80,4,FALSE)</f>
        <v>Contract revenue</v>
      </c>
    </row>
    <row r="3835" spans="1:19" x14ac:dyDescent="0.25">
      <c r="A3835" s="39" t="s">
        <v>262</v>
      </c>
      <c r="B3835" s="39" t="s">
        <v>42</v>
      </c>
      <c r="C3835" s="7">
        <v>43922</v>
      </c>
      <c r="D3835" s="39" t="s">
        <v>134</v>
      </c>
      <c r="E3835" s="39">
        <v>-33000</v>
      </c>
      <c r="F3835" s="82">
        <f t="shared" si="177"/>
        <v>-33</v>
      </c>
      <c r="G3835" s="39">
        <f>VLOOKUP(N3835,Currecny_M!$A$1:$P$10,2,FALSE)</f>
        <v>1</v>
      </c>
      <c r="H3835" s="39">
        <f>MATCH(C3835,Currecny_M!$A$1:$P$1,0)</f>
        <v>2</v>
      </c>
      <c r="I3835" s="39">
        <f>VLOOKUP(N3835,Currecny_M!$A$1:$P$10,MATCH(Database!C3835,Currecny_M!$A$1:$P$1,0),FALSE)</f>
        <v>1</v>
      </c>
      <c r="J3835" s="82">
        <f t="shared" si="178"/>
        <v>-33</v>
      </c>
      <c r="K3835" s="39">
        <f>VLOOKUP('Cover page'!$B$6,Currecny_M!$A$1:$P$10,MATCH(Database!C3835,Currecny_M!$A$1:$P$1,0),FALSE)</f>
        <v>1</v>
      </c>
      <c r="L3835" s="82">
        <f t="shared" si="179"/>
        <v>-33</v>
      </c>
      <c r="M3835" s="82">
        <f>((E3835/$F$1)*VLOOKUP(N3835,Currecny_M!$A$1:$P$10,MATCH(Database!C3835,Currecny_M!$A$1:$P$1,0),FALSE))/VLOOKUP('Cover page'!$B$6,Currecny_M!$A$1:$P$10,MATCH(Database!C3835,Currecny_M!$A$1:$P$1,0),FALSE)</f>
        <v>-33</v>
      </c>
      <c r="N3835" s="6" t="str">
        <f>VLOOKUP(B3835,Master!$A$2:$C$11,3,FALSE)</f>
        <v>INR</v>
      </c>
      <c r="O3835" s="6" t="str">
        <f>VLOOKUP(B3835,Master!$A$2:$C$11,2,FALSE)</f>
        <v>Asia</v>
      </c>
      <c r="Q3835" s="39" t="str">
        <f>VLOOKUP(D3835,GL_Master!$A$1:$D$80,2,FALSE)</f>
        <v>PL</v>
      </c>
      <c r="R3835" s="39" t="str">
        <f>VLOOKUP(D3835,GL_Master!$A$1:$D$80,3,FALSE)</f>
        <v>Other Income</v>
      </c>
      <c r="S3835" s="39" t="str">
        <f>VLOOKUP(D3835,GL_Master!$A$1:$D$80,4,FALSE)</f>
        <v>Other Income</v>
      </c>
    </row>
    <row r="3836" spans="1:19" x14ac:dyDescent="0.25">
      <c r="A3836" s="39" t="s">
        <v>262</v>
      </c>
      <c r="B3836" s="39" t="s">
        <v>42</v>
      </c>
      <c r="C3836" s="7">
        <v>43922</v>
      </c>
      <c r="D3836" s="39" t="s">
        <v>86</v>
      </c>
      <c r="E3836" s="39">
        <v>2000</v>
      </c>
      <c r="F3836" s="82">
        <f t="shared" si="177"/>
        <v>2</v>
      </c>
      <c r="G3836" s="39">
        <f>VLOOKUP(N3836,Currecny_M!$A$1:$P$10,2,FALSE)</f>
        <v>1</v>
      </c>
      <c r="H3836" s="39">
        <f>MATCH(C3836,Currecny_M!$A$1:$P$1,0)</f>
        <v>2</v>
      </c>
      <c r="I3836" s="39">
        <f>VLOOKUP(N3836,Currecny_M!$A$1:$P$10,MATCH(Database!C3836,Currecny_M!$A$1:$P$1,0),FALSE)</f>
        <v>1</v>
      </c>
      <c r="J3836" s="82">
        <f t="shared" si="178"/>
        <v>2</v>
      </c>
      <c r="K3836" s="39">
        <f>VLOOKUP('Cover page'!$B$6,Currecny_M!$A$1:$P$10,MATCH(Database!C3836,Currecny_M!$A$1:$P$1,0),FALSE)</f>
        <v>1</v>
      </c>
      <c r="L3836" s="82">
        <f t="shared" si="179"/>
        <v>2</v>
      </c>
      <c r="M3836" s="82">
        <f>((E3836/$F$1)*VLOOKUP(N3836,Currecny_M!$A$1:$P$10,MATCH(Database!C3836,Currecny_M!$A$1:$P$1,0),FALSE))/VLOOKUP('Cover page'!$B$6,Currecny_M!$A$1:$P$10,MATCH(Database!C3836,Currecny_M!$A$1:$P$1,0),FALSE)</f>
        <v>2</v>
      </c>
      <c r="N3836" s="6" t="str">
        <f>VLOOKUP(B3836,Master!$A$2:$C$11,3,FALSE)</f>
        <v>INR</v>
      </c>
      <c r="O3836" s="6" t="str">
        <f>VLOOKUP(B3836,Master!$A$2:$C$11,2,FALSE)</f>
        <v>Asia</v>
      </c>
      <c r="Q3836" s="39" t="str">
        <f>VLOOKUP(D3836,GL_Master!$A$1:$D$80,2,FALSE)</f>
        <v>PL</v>
      </c>
      <c r="R3836" s="39" t="str">
        <f>VLOOKUP(D3836,GL_Master!$A$1:$D$80,3,FALSE)</f>
        <v>COGS</v>
      </c>
      <c r="S3836" s="39" t="str">
        <f>VLOOKUP(D3836,GL_Master!$A$1:$D$80,4,FALSE)</f>
        <v>Purchase of other traded goods</v>
      </c>
    </row>
    <row r="3837" spans="1:19" x14ac:dyDescent="0.25">
      <c r="A3837" s="39" t="s">
        <v>262</v>
      </c>
      <c r="B3837" s="39" t="s">
        <v>42</v>
      </c>
      <c r="C3837" s="7">
        <v>43922</v>
      </c>
      <c r="D3837" s="39" t="s">
        <v>87</v>
      </c>
      <c r="E3837" s="39">
        <v>1000</v>
      </c>
      <c r="F3837" s="82">
        <f t="shared" si="177"/>
        <v>1</v>
      </c>
      <c r="G3837" s="39">
        <f>VLOOKUP(N3837,Currecny_M!$A$1:$P$10,2,FALSE)</f>
        <v>1</v>
      </c>
      <c r="H3837" s="39">
        <f>MATCH(C3837,Currecny_M!$A$1:$P$1,0)</f>
        <v>2</v>
      </c>
      <c r="I3837" s="39">
        <f>VLOOKUP(N3837,Currecny_M!$A$1:$P$10,MATCH(Database!C3837,Currecny_M!$A$1:$P$1,0),FALSE)</f>
        <v>1</v>
      </c>
      <c r="J3837" s="82">
        <f t="shared" si="178"/>
        <v>1</v>
      </c>
      <c r="K3837" s="39">
        <f>VLOOKUP('Cover page'!$B$6,Currecny_M!$A$1:$P$10,MATCH(Database!C3837,Currecny_M!$A$1:$P$1,0),FALSE)</f>
        <v>1</v>
      </c>
      <c r="L3837" s="82">
        <f t="shared" si="179"/>
        <v>1</v>
      </c>
      <c r="M3837" s="82">
        <f>((E3837/$F$1)*VLOOKUP(N3837,Currecny_M!$A$1:$P$10,MATCH(Database!C3837,Currecny_M!$A$1:$P$1,0),FALSE))/VLOOKUP('Cover page'!$B$6,Currecny_M!$A$1:$P$10,MATCH(Database!C3837,Currecny_M!$A$1:$P$1,0),FALSE)</f>
        <v>1</v>
      </c>
      <c r="N3837" s="6" t="str">
        <f>VLOOKUP(B3837,Master!$A$2:$C$11,3,FALSE)</f>
        <v>INR</v>
      </c>
      <c r="O3837" s="6" t="str">
        <f>VLOOKUP(B3837,Master!$A$2:$C$11,2,FALSE)</f>
        <v>Asia</v>
      </c>
      <c r="Q3837" s="39" t="str">
        <f>VLOOKUP(D3837,GL_Master!$A$1:$D$80,2,FALSE)</f>
        <v>PL</v>
      </c>
      <c r="R3837" s="39" t="str">
        <f>VLOOKUP(D3837,GL_Master!$A$1:$D$80,3,FALSE)</f>
        <v>COGS</v>
      </c>
      <c r="S3837" s="39" t="str">
        <f>VLOOKUP(D3837,GL_Master!$A$1:$D$80,4,FALSE)</f>
        <v>Civil, Installation, Commissioning and Other miscellaneous expenses</v>
      </c>
    </row>
    <row r="3838" spans="1:19" x14ac:dyDescent="0.25">
      <c r="A3838" s="39" t="s">
        <v>262</v>
      </c>
      <c r="B3838" s="39" t="s">
        <v>42</v>
      </c>
      <c r="C3838" s="7">
        <v>43922</v>
      </c>
      <c r="D3838" s="39" t="s">
        <v>88</v>
      </c>
      <c r="E3838" s="39">
        <v>3000</v>
      </c>
      <c r="F3838" s="82">
        <f t="shared" si="177"/>
        <v>3</v>
      </c>
      <c r="G3838" s="39">
        <f>VLOOKUP(N3838,Currecny_M!$A$1:$P$10,2,FALSE)</f>
        <v>1</v>
      </c>
      <c r="H3838" s="39">
        <f>MATCH(C3838,Currecny_M!$A$1:$P$1,0)</f>
        <v>2</v>
      </c>
      <c r="I3838" s="39">
        <f>VLOOKUP(N3838,Currecny_M!$A$1:$P$10,MATCH(Database!C3838,Currecny_M!$A$1:$P$1,0),FALSE)</f>
        <v>1</v>
      </c>
      <c r="J3838" s="82">
        <f t="shared" si="178"/>
        <v>3</v>
      </c>
      <c r="K3838" s="39">
        <f>VLOOKUP('Cover page'!$B$6,Currecny_M!$A$1:$P$10,MATCH(Database!C3838,Currecny_M!$A$1:$P$1,0),FALSE)</f>
        <v>1</v>
      </c>
      <c r="L3838" s="82">
        <f t="shared" si="179"/>
        <v>3</v>
      </c>
      <c r="M3838" s="82">
        <f>((E3838/$F$1)*VLOOKUP(N3838,Currecny_M!$A$1:$P$10,MATCH(Database!C3838,Currecny_M!$A$1:$P$1,0),FALSE))/VLOOKUP('Cover page'!$B$6,Currecny_M!$A$1:$P$10,MATCH(Database!C3838,Currecny_M!$A$1:$P$1,0),FALSE)</f>
        <v>3</v>
      </c>
      <c r="N3838" s="6" t="str">
        <f>VLOOKUP(B3838,Master!$A$2:$C$11,3,FALSE)</f>
        <v>INR</v>
      </c>
      <c r="O3838" s="6" t="str">
        <f>VLOOKUP(B3838,Master!$A$2:$C$11,2,FALSE)</f>
        <v>Asia</v>
      </c>
      <c r="Q3838" s="39" t="str">
        <f>VLOOKUP(D3838,GL_Master!$A$1:$D$80,2,FALSE)</f>
        <v>PL</v>
      </c>
      <c r="R3838" s="39" t="str">
        <f>VLOOKUP(D3838,GL_Master!$A$1:$D$80,3,FALSE)</f>
        <v>COGS</v>
      </c>
      <c r="S3838" s="39" t="str">
        <f>VLOOKUP(D3838,GL_Master!$A$1:$D$80,4,FALSE)</f>
        <v>Civil, Installation, Commissioning and Other miscellaneous expenses</v>
      </c>
    </row>
    <row r="3839" spans="1:19" x14ac:dyDescent="0.25">
      <c r="A3839" s="39" t="s">
        <v>262</v>
      </c>
      <c r="B3839" s="39" t="s">
        <v>42</v>
      </c>
      <c r="C3839" s="7">
        <v>43922</v>
      </c>
      <c r="D3839" s="39" t="s">
        <v>89</v>
      </c>
      <c r="E3839" s="39">
        <v>6000</v>
      </c>
      <c r="F3839" s="82">
        <f t="shared" si="177"/>
        <v>6</v>
      </c>
      <c r="G3839" s="39">
        <f>VLOOKUP(N3839,Currecny_M!$A$1:$P$10,2,FALSE)</f>
        <v>1</v>
      </c>
      <c r="H3839" s="39">
        <f>MATCH(C3839,Currecny_M!$A$1:$P$1,0)</f>
        <v>2</v>
      </c>
      <c r="I3839" s="39">
        <f>VLOOKUP(N3839,Currecny_M!$A$1:$P$10,MATCH(Database!C3839,Currecny_M!$A$1:$P$1,0),FALSE)</f>
        <v>1</v>
      </c>
      <c r="J3839" s="82">
        <f t="shared" si="178"/>
        <v>6</v>
      </c>
      <c r="K3839" s="39">
        <f>VLOOKUP('Cover page'!$B$6,Currecny_M!$A$1:$P$10,MATCH(Database!C3839,Currecny_M!$A$1:$P$1,0),FALSE)</f>
        <v>1</v>
      </c>
      <c r="L3839" s="82">
        <f t="shared" si="179"/>
        <v>6</v>
      </c>
      <c r="M3839" s="82">
        <f>((E3839/$F$1)*VLOOKUP(N3839,Currecny_M!$A$1:$P$10,MATCH(Database!C3839,Currecny_M!$A$1:$P$1,0),FALSE))/VLOOKUP('Cover page'!$B$6,Currecny_M!$A$1:$P$10,MATCH(Database!C3839,Currecny_M!$A$1:$P$1,0),FALSE)</f>
        <v>6</v>
      </c>
      <c r="N3839" s="6" t="str">
        <f>VLOOKUP(B3839,Master!$A$2:$C$11,3,FALSE)</f>
        <v>INR</v>
      </c>
      <c r="O3839" s="6" t="str">
        <f>VLOOKUP(B3839,Master!$A$2:$C$11,2,FALSE)</f>
        <v>Asia</v>
      </c>
      <c r="Q3839" s="39" t="str">
        <f>VLOOKUP(D3839,GL_Master!$A$1:$D$80,2,FALSE)</f>
        <v>PL</v>
      </c>
      <c r="R3839" s="39" t="str">
        <f>VLOOKUP(D3839,GL_Master!$A$1:$D$80,3,FALSE)</f>
        <v>COGS</v>
      </c>
      <c r="S3839" s="39" t="str">
        <f>VLOOKUP(D3839,GL_Master!$A$1:$D$80,4,FALSE)</f>
        <v>project Expenses</v>
      </c>
    </row>
    <row r="3840" spans="1:19" x14ac:dyDescent="0.25">
      <c r="A3840" s="39" t="s">
        <v>262</v>
      </c>
      <c r="B3840" s="39" t="s">
        <v>42</v>
      </c>
      <c r="C3840" s="7">
        <v>43922</v>
      </c>
      <c r="D3840" s="39" t="s">
        <v>90</v>
      </c>
      <c r="E3840" s="39">
        <v>2000</v>
      </c>
      <c r="F3840" s="82">
        <f t="shared" si="177"/>
        <v>2</v>
      </c>
      <c r="G3840" s="39">
        <f>VLOOKUP(N3840,Currecny_M!$A$1:$P$10,2,FALSE)</f>
        <v>1</v>
      </c>
      <c r="H3840" s="39">
        <f>MATCH(C3840,Currecny_M!$A$1:$P$1,0)</f>
        <v>2</v>
      </c>
      <c r="I3840" s="39">
        <f>VLOOKUP(N3840,Currecny_M!$A$1:$P$10,MATCH(Database!C3840,Currecny_M!$A$1:$P$1,0),FALSE)</f>
        <v>1</v>
      </c>
      <c r="J3840" s="82">
        <f t="shared" si="178"/>
        <v>2</v>
      </c>
      <c r="K3840" s="39">
        <f>VLOOKUP('Cover page'!$B$6,Currecny_M!$A$1:$P$10,MATCH(Database!C3840,Currecny_M!$A$1:$P$1,0),FALSE)</f>
        <v>1</v>
      </c>
      <c r="L3840" s="82">
        <f t="shared" si="179"/>
        <v>2</v>
      </c>
      <c r="M3840" s="82">
        <f>((E3840/$F$1)*VLOOKUP(N3840,Currecny_M!$A$1:$P$10,MATCH(Database!C3840,Currecny_M!$A$1:$P$1,0),FALSE))/VLOOKUP('Cover page'!$B$6,Currecny_M!$A$1:$P$10,MATCH(Database!C3840,Currecny_M!$A$1:$P$1,0),FALSE)</f>
        <v>2</v>
      </c>
      <c r="N3840" s="6" t="str">
        <f>VLOOKUP(B3840,Master!$A$2:$C$11,3,FALSE)</f>
        <v>INR</v>
      </c>
      <c r="O3840" s="6" t="str">
        <f>VLOOKUP(B3840,Master!$A$2:$C$11,2,FALSE)</f>
        <v>Asia</v>
      </c>
      <c r="Q3840" s="39" t="str">
        <f>VLOOKUP(D3840,GL_Master!$A$1:$D$80,2,FALSE)</f>
        <v>PL</v>
      </c>
      <c r="R3840" s="39" t="str">
        <f>VLOOKUP(D3840,GL_Master!$A$1:$D$80,3,FALSE)</f>
        <v>Office utility</v>
      </c>
      <c r="S3840" s="39" t="str">
        <f>VLOOKUP(D3840,GL_Master!$A$1:$D$80,4,FALSE)</f>
        <v>Electricity Expenses</v>
      </c>
    </row>
    <row r="3841" spans="1:19" x14ac:dyDescent="0.25">
      <c r="A3841" s="39" t="s">
        <v>262</v>
      </c>
      <c r="B3841" s="39" t="s">
        <v>42</v>
      </c>
      <c r="C3841" s="7">
        <v>43922</v>
      </c>
      <c r="D3841" s="39" t="s">
        <v>91</v>
      </c>
      <c r="E3841" s="39">
        <v>4000</v>
      </c>
      <c r="F3841" s="82">
        <f t="shared" si="177"/>
        <v>4</v>
      </c>
      <c r="G3841" s="39">
        <f>VLOOKUP(N3841,Currecny_M!$A$1:$P$10,2,FALSE)</f>
        <v>1</v>
      </c>
      <c r="H3841" s="39">
        <f>MATCH(C3841,Currecny_M!$A$1:$P$1,0)</f>
        <v>2</v>
      </c>
      <c r="I3841" s="39">
        <f>VLOOKUP(N3841,Currecny_M!$A$1:$P$10,MATCH(Database!C3841,Currecny_M!$A$1:$P$1,0),FALSE)</f>
        <v>1</v>
      </c>
      <c r="J3841" s="82">
        <f t="shared" si="178"/>
        <v>4</v>
      </c>
      <c r="K3841" s="39">
        <f>VLOOKUP('Cover page'!$B$6,Currecny_M!$A$1:$P$10,MATCH(Database!C3841,Currecny_M!$A$1:$P$1,0),FALSE)</f>
        <v>1</v>
      </c>
      <c r="L3841" s="82">
        <f t="shared" si="179"/>
        <v>4</v>
      </c>
      <c r="M3841" s="82">
        <f>((E3841/$F$1)*VLOOKUP(N3841,Currecny_M!$A$1:$P$10,MATCH(Database!C3841,Currecny_M!$A$1:$P$1,0),FALSE))/VLOOKUP('Cover page'!$B$6,Currecny_M!$A$1:$P$10,MATCH(Database!C3841,Currecny_M!$A$1:$P$1,0),FALSE)</f>
        <v>4</v>
      </c>
      <c r="N3841" s="6" t="str">
        <f>VLOOKUP(B3841,Master!$A$2:$C$11,3,FALSE)</f>
        <v>INR</v>
      </c>
      <c r="O3841" s="6" t="str">
        <f>VLOOKUP(B3841,Master!$A$2:$C$11,2,FALSE)</f>
        <v>Asia</v>
      </c>
      <c r="Q3841" s="39" t="str">
        <f>VLOOKUP(D3841,GL_Master!$A$1:$D$80,2,FALSE)</f>
        <v>PL</v>
      </c>
      <c r="R3841" s="39" t="str">
        <f>VLOOKUP(D3841,GL_Master!$A$1:$D$80,3,FALSE)</f>
        <v>Misc. expenses</v>
      </c>
      <c r="S3841" s="39" t="str">
        <f>VLOOKUP(D3841,GL_Master!$A$1:$D$80,4,FALSE)</f>
        <v>Repair &amp; Maintenance</v>
      </c>
    </row>
    <row r="3842" spans="1:19" x14ac:dyDescent="0.25">
      <c r="A3842" s="39" t="s">
        <v>262</v>
      </c>
      <c r="B3842" s="39" t="s">
        <v>42</v>
      </c>
      <c r="C3842" s="7">
        <v>43922</v>
      </c>
      <c r="D3842" s="39" t="s">
        <v>92</v>
      </c>
      <c r="E3842" s="39">
        <v>3000</v>
      </c>
      <c r="F3842" s="82">
        <f t="shared" si="177"/>
        <v>3</v>
      </c>
      <c r="G3842" s="39">
        <f>VLOOKUP(N3842,Currecny_M!$A$1:$P$10,2,FALSE)</f>
        <v>1</v>
      </c>
      <c r="H3842" s="39">
        <f>MATCH(C3842,Currecny_M!$A$1:$P$1,0)</f>
        <v>2</v>
      </c>
      <c r="I3842" s="39">
        <f>VLOOKUP(N3842,Currecny_M!$A$1:$P$10,MATCH(Database!C3842,Currecny_M!$A$1:$P$1,0),FALSE)</f>
        <v>1</v>
      </c>
      <c r="J3842" s="82">
        <f t="shared" si="178"/>
        <v>3</v>
      </c>
      <c r="K3842" s="39">
        <f>VLOOKUP('Cover page'!$B$6,Currecny_M!$A$1:$P$10,MATCH(Database!C3842,Currecny_M!$A$1:$P$1,0),FALSE)</f>
        <v>1</v>
      </c>
      <c r="L3842" s="82">
        <f t="shared" si="179"/>
        <v>3</v>
      </c>
      <c r="M3842" s="82">
        <f>((E3842/$F$1)*VLOOKUP(N3842,Currecny_M!$A$1:$P$10,MATCH(Database!C3842,Currecny_M!$A$1:$P$1,0),FALSE))/VLOOKUP('Cover page'!$B$6,Currecny_M!$A$1:$P$10,MATCH(Database!C3842,Currecny_M!$A$1:$P$1,0),FALSE)</f>
        <v>3</v>
      </c>
      <c r="N3842" s="6" t="str">
        <f>VLOOKUP(B3842,Master!$A$2:$C$11,3,FALSE)</f>
        <v>INR</v>
      </c>
      <c r="O3842" s="6" t="str">
        <f>VLOOKUP(B3842,Master!$A$2:$C$11,2,FALSE)</f>
        <v>Asia</v>
      </c>
      <c r="Q3842" s="39" t="str">
        <f>VLOOKUP(D3842,GL_Master!$A$1:$D$80,2,FALSE)</f>
        <v>PL</v>
      </c>
      <c r="R3842" s="39" t="str">
        <f>VLOOKUP(D3842,GL_Master!$A$1:$D$80,3,FALSE)</f>
        <v>Misc. expenses</v>
      </c>
      <c r="S3842" s="39" t="str">
        <f>VLOOKUP(D3842,GL_Master!$A$1:$D$80,4,FALSE)</f>
        <v>Repair &amp; Maintenance</v>
      </c>
    </row>
    <row r="3843" spans="1:19" x14ac:dyDescent="0.25">
      <c r="A3843" s="39" t="s">
        <v>262</v>
      </c>
      <c r="B3843" s="39" t="s">
        <v>42</v>
      </c>
      <c r="C3843" s="7">
        <v>43922</v>
      </c>
      <c r="D3843" s="39" t="s">
        <v>93</v>
      </c>
      <c r="E3843" s="39">
        <v>35000</v>
      </c>
      <c r="F3843" s="82">
        <f t="shared" si="177"/>
        <v>35</v>
      </c>
      <c r="G3843" s="39">
        <f>VLOOKUP(N3843,Currecny_M!$A$1:$P$10,2,FALSE)</f>
        <v>1</v>
      </c>
      <c r="H3843" s="39">
        <f>MATCH(C3843,Currecny_M!$A$1:$P$1,0)</f>
        <v>2</v>
      </c>
      <c r="I3843" s="39">
        <f>VLOOKUP(N3843,Currecny_M!$A$1:$P$10,MATCH(Database!C3843,Currecny_M!$A$1:$P$1,0),FALSE)</f>
        <v>1</v>
      </c>
      <c r="J3843" s="82">
        <f t="shared" si="178"/>
        <v>35</v>
      </c>
      <c r="K3843" s="39">
        <f>VLOOKUP('Cover page'!$B$6,Currecny_M!$A$1:$P$10,MATCH(Database!C3843,Currecny_M!$A$1:$P$1,0),FALSE)</f>
        <v>1</v>
      </c>
      <c r="L3843" s="82">
        <f t="shared" si="179"/>
        <v>35</v>
      </c>
      <c r="M3843" s="82">
        <f>((E3843/$F$1)*VLOOKUP(N3843,Currecny_M!$A$1:$P$10,MATCH(Database!C3843,Currecny_M!$A$1:$P$1,0),FALSE))/VLOOKUP('Cover page'!$B$6,Currecny_M!$A$1:$P$10,MATCH(Database!C3843,Currecny_M!$A$1:$P$1,0),FALSE)</f>
        <v>35</v>
      </c>
      <c r="N3843" s="6" t="str">
        <f>VLOOKUP(B3843,Master!$A$2:$C$11,3,FALSE)</f>
        <v>INR</v>
      </c>
      <c r="O3843" s="6" t="str">
        <f>VLOOKUP(B3843,Master!$A$2:$C$11,2,FALSE)</f>
        <v>Asia</v>
      </c>
      <c r="Q3843" s="39" t="str">
        <f>VLOOKUP(D3843,GL_Master!$A$1:$D$80,2,FALSE)</f>
        <v>PL</v>
      </c>
      <c r="R3843" s="39" t="str">
        <f>VLOOKUP(D3843,GL_Master!$A$1:$D$80,3,FALSE)</f>
        <v>Salary wages &amp; benefits</v>
      </c>
      <c r="S3843" s="39" t="str">
        <f>VLOOKUP(D3843,GL_Master!$A$1:$D$80,4,FALSE)</f>
        <v>Employee benefits expense</v>
      </c>
    </row>
    <row r="3844" spans="1:19" x14ac:dyDescent="0.25">
      <c r="A3844" s="39" t="s">
        <v>262</v>
      </c>
      <c r="B3844" s="39" t="s">
        <v>42</v>
      </c>
      <c r="C3844" s="7">
        <v>43922</v>
      </c>
      <c r="D3844" s="39" t="s">
        <v>33</v>
      </c>
      <c r="E3844" s="39">
        <v>1000</v>
      </c>
      <c r="F3844" s="82">
        <f t="shared" ref="F3844:F3907" si="180">E3844/$F$1</f>
        <v>1</v>
      </c>
      <c r="G3844" s="39">
        <f>VLOOKUP(N3844,Currecny_M!$A$1:$P$10,2,FALSE)</f>
        <v>1</v>
      </c>
      <c r="H3844" s="39">
        <f>MATCH(C3844,Currecny_M!$A$1:$P$1,0)</f>
        <v>2</v>
      </c>
      <c r="I3844" s="39">
        <f>VLOOKUP(N3844,Currecny_M!$A$1:$P$10,MATCH(Database!C3844,Currecny_M!$A$1:$P$1,0),FALSE)</f>
        <v>1</v>
      </c>
      <c r="J3844" s="82">
        <f t="shared" ref="J3844:J3907" si="181">F3844*I3844</f>
        <v>1</v>
      </c>
      <c r="K3844" s="39">
        <f>VLOOKUP('Cover page'!$B$6,Currecny_M!$A$1:$P$10,MATCH(Database!C3844,Currecny_M!$A$1:$P$1,0),FALSE)</f>
        <v>1</v>
      </c>
      <c r="L3844" s="82">
        <f t="shared" ref="L3844:L3907" si="182">J3844/K3844</f>
        <v>1</v>
      </c>
      <c r="M3844" s="82">
        <f>((E3844/$F$1)*VLOOKUP(N3844,Currecny_M!$A$1:$P$10,MATCH(Database!C3844,Currecny_M!$A$1:$P$1,0),FALSE))/VLOOKUP('Cover page'!$B$6,Currecny_M!$A$1:$P$10,MATCH(Database!C3844,Currecny_M!$A$1:$P$1,0),FALSE)</f>
        <v>1</v>
      </c>
      <c r="N3844" s="6" t="str">
        <f>VLOOKUP(B3844,Master!$A$2:$C$11,3,FALSE)</f>
        <v>INR</v>
      </c>
      <c r="O3844" s="6" t="str">
        <f>VLOOKUP(B3844,Master!$A$2:$C$11,2,FALSE)</f>
        <v>Asia</v>
      </c>
      <c r="Q3844" s="39" t="str">
        <f>VLOOKUP(D3844,GL_Master!$A$1:$D$80,2,FALSE)</f>
        <v>PL</v>
      </c>
      <c r="R3844" s="39" t="str">
        <f>VLOOKUP(D3844,GL_Master!$A$1:$D$80,3,FALSE)</f>
        <v>Staff welfare expenses</v>
      </c>
      <c r="S3844" s="39" t="str">
        <f>VLOOKUP(D3844,GL_Master!$A$1:$D$80,4,FALSE)</f>
        <v>Other staff welfare</v>
      </c>
    </row>
    <row r="3845" spans="1:19" x14ac:dyDescent="0.25">
      <c r="A3845" s="39" t="s">
        <v>262</v>
      </c>
      <c r="B3845" s="39" t="s">
        <v>42</v>
      </c>
      <c r="C3845" s="7">
        <v>43922</v>
      </c>
      <c r="D3845" s="39" t="s">
        <v>94</v>
      </c>
      <c r="E3845" s="39">
        <v>6000</v>
      </c>
      <c r="F3845" s="82">
        <f t="shared" si="180"/>
        <v>6</v>
      </c>
      <c r="G3845" s="39">
        <f>VLOOKUP(N3845,Currecny_M!$A$1:$P$10,2,FALSE)</f>
        <v>1</v>
      </c>
      <c r="H3845" s="39">
        <f>MATCH(C3845,Currecny_M!$A$1:$P$1,0)</f>
        <v>2</v>
      </c>
      <c r="I3845" s="39">
        <f>VLOOKUP(N3845,Currecny_M!$A$1:$P$10,MATCH(Database!C3845,Currecny_M!$A$1:$P$1,0),FALSE)</f>
        <v>1</v>
      </c>
      <c r="J3845" s="82">
        <f t="shared" si="181"/>
        <v>6</v>
      </c>
      <c r="K3845" s="39">
        <f>VLOOKUP('Cover page'!$B$6,Currecny_M!$A$1:$P$10,MATCH(Database!C3845,Currecny_M!$A$1:$P$1,0),FALSE)</f>
        <v>1</v>
      </c>
      <c r="L3845" s="82">
        <f t="shared" si="182"/>
        <v>6</v>
      </c>
      <c r="M3845" s="82">
        <f>((E3845/$F$1)*VLOOKUP(N3845,Currecny_M!$A$1:$P$10,MATCH(Database!C3845,Currecny_M!$A$1:$P$1,0),FALSE))/VLOOKUP('Cover page'!$B$6,Currecny_M!$A$1:$P$10,MATCH(Database!C3845,Currecny_M!$A$1:$P$1,0),FALSE)</f>
        <v>6</v>
      </c>
      <c r="N3845" s="6" t="str">
        <f>VLOOKUP(B3845,Master!$A$2:$C$11,3,FALSE)</f>
        <v>INR</v>
      </c>
      <c r="O3845" s="6" t="str">
        <f>VLOOKUP(B3845,Master!$A$2:$C$11,2,FALSE)</f>
        <v>Asia</v>
      </c>
      <c r="Q3845" s="39" t="str">
        <f>VLOOKUP(D3845,GL_Master!$A$1:$D$80,2,FALSE)</f>
        <v>PL</v>
      </c>
      <c r="R3845" s="39" t="str">
        <f>VLOOKUP(D3845,GL_Master!$A$1:$D$80,3,FALSE)</f>
        <v xml:space="preserve">Gratuity expenses </v>
      </c>
      <c r="S3845" s="39" t="str">
        <f>VLOOKUP(D3845,GL_Master!$A$1:$D$80,4,FALSE)</f>
        <v>Gratuity</v>
      </c>
    </row>
    <row r="3846" spans="1:19" x14ac:dyDescent="0.25">
      <c r="A3846" s="39" t="s">
        <v>262</v>
      </c>
      <c r="B3846" s="39" t="s">
        <v>42</v>
      </c>
      <c r="C3846" s="7">
        <v>43922</v>
      </c>
      <c r="D3846" s="39" t="s">
        <v>95</v>
      </c>
      <c r="E3846" s="39">
        <v>2000</v>
      </c>
      <c r="F3846" s="82">
        <f t="shared" si="180"/>
        <v>2</v>
      </c>
      <c r="G3846" s="39">
        <f>VLOOKUP(N3846,Currecny_M!$A$1:$P$10,2,FALSE)</f>
        <v>1</v>
      </c>
      <c r="H3846" s="39">
        <f>MATCH(C3846,Currecny_M!$A$1:$P$1,0)</f>
        <v>2</v>
      </c>
      <c r="I3846" s="39">
        <f>VLOOKUP(N3846,Currecny_M!$A$1:$P$10,MATCH(Database!C3846,Currecny_M!$A$1:$P$1,0),FALSE)</f>
        <v>1</v>
      </c>
      <c r="J3846" s="82">
        <f t="shared" si="181"/>
        <v>2</v>
      </c>
      <c r="K3846" s="39">
        <f>VLOOKUP('Cover page'!$B$6,Currecny_M!$A$1:$P$10,MATCH(Database!C3846,Currecny_M!$A$1:$P$1,0),FALSE)</f>
        <v>1</v>
      </c>
      <c r="L3846" s="82">
        <f t="shared" si="182"/>
        <v>2</v>
      </c>
      <c r="M3846" s="82">
        <f>((E3846/$F$1)*VLOOKUP(N3846,Currecny_M!$A$1:$P$10,MATCH(Database!C3846,Currecny_M!$A$1:$P$1,0),FALSE))/VLOOKUP('Cover page'!$B$6,Currecny_M!$A$1:$P$10,MATCH(Database!C3846,Currecny_M!$A$1:$P$1,0),FALSE)</f>
        <v>2</v>
      </c>
      <c r="N3846" s="6" t="str">
        <f>VLOOKUP(B3846,Master!$A$2:$C$11,3,FALSE)</f>
        <v>INR</v>
      </c>
      <c r="O3846" s="6" t="str">
        <f>VLOOKUP(B3846,Master!$A$2:$C$11,2,FALSE)</f>
        <v>Asia</v>
      </c>
      <c r="Q3846" s="39" t="str">
        <f>VLOOKUP(D3846,GL_Master!$A$1:$D$80,2,FALSE)</f>
        <v>PL</v>
      </c>
      <c r="R3846" s="39" t="str">
        <f>VLOOKUP(D3846,GL_Master!$A$1:$D$80,3,FALSE)</f>
        <v>Salary wages &amp; benefits</v>
      </c>
      <c r="S3846" s="39" t="str">
        <f>VLOOKUP(D3846,GL_Master!$A$1:$D$80,4,FALSE)</f>
        <v>Employee benefits expense</v>
      </c>
    </row>
    <row r="3847" spans="1:19" x14ac:dyDescent="0.25">
      <c r="A3847" s="39" t="s">
        <v>262</v>
      </c>
      <c r="B3847" s="39" t="s">
        <v>42</v>
      </c>
      <c r="C3847" s="7">
        <v>43922</v>
      </c>
      <c r="D3847" s="39" t="s">
        <v>96</v>
      </c>
      <c r="E3847" s="39">
        <v>18000</v>
      </c>
      <c r="F3847" s="82">
        <f t="shared" si="180"/>
        <v>18</v>
      </c>
      <c r="G3847" s="39">
        <f>VLOOKUP(N3847,Currecny_M!$A$1:$P$10,2,FALSE)</f>
        <v>1</v>
      </c>
      <c r="H3847" s="39">
        <f>MATCH(C3847,Currecny_M!$A$1:$P$1,0)</f>
        <v>2</v>
      </c>
      <c r="I3847" s="39">
        <f>VLOOKUP(N3847,Currecny_M!$A$1:$P$10,MATCH(Database!C3847,Currecny_M!$A$1:$P$1,0),FALSE)</f>
        <v>1</v>
      </c>
      <c r="J3847" s="82">
        <f t="shared" si="181"/>
        <v>18</v>
      </c>
      <c r="K3847" s="39">
        <f>VLOOKUP('Cover page'!$B$6,Currecny_M!$A$1:$P$10,MATCH(Database!C3847,Currecny_M!$A$1:$P$1,0),FALSE)</f>
        <v>1</v>
      </c>
      <c r="L3847" s="82">
        <f t="shared" si="182"/>
        <v>18</v>
      </c>
      <c r="M3847" s="82">
        <f>((E3847/$F$1)*VLOOKUP(N3847,Currecny_M!$A$1:$P$10,MATCH(Database!C3847,Currecny_M!$A$1:$P$1,0),FALSE))/VLOOKUP('Cover page'!$B$6,Currecny_M!$A$1:$P$10,MATCH(Database!C3847,Currecny_M!$A$1:$P$1,0),FALSE)</f>
        <v>18</v>
      </c>
      <c r="N3847" s="6" t="str">
        <f>VLOOKUP(B3847,Master!$A$2:$C$11,3,FALSE)</f>
        <v>INR</v>
      </c>
      <c r="O3847" s="6" t="str">
        <f>VLOOKUP(B3847,Master!$A$2:$C$11,2,FALSE)</f>
        <v>Asia</v>
      </c>
      <c r="Q3847" s="39" t="str">
        <f>VLOOKUP(D3847,GL_Master!$A$1:$D$80,2,FALSE)</f>
        <v>PL</v>
      </c>
      <c r="R3847" s="39" t="str">
        <f>VLOOKUP(D3847,GL_Master!$A$1:$D$80,3,FALSE)</f>
        <v>Salary wages &amp; benefits</v>
      </c>
      <c r="S3847" s="39" t="str">
        <f>VLOOKUP(D3847,GL_Master!$A$1:$D$80,4,FALSE)</f>
        <v>Employee benefits expense</v>
      </c>
    </row>
    <row r="3848" spans="1:19" x14ac:dyDescent="0.25">
      <c r="A3848" s="39" t="s">
        <v>262</v>
      </c>
      <c r="B3848" s="39" t="s">
        <v>42</v>
      </c>
      <c r="C3848" s="7">
        <v>43922</v>
      </c>
      <c r="D3848" s="39" t="s">
        <v>97</v>
      </c>
      <c r="E3848" s="39">
        <v>1000</v>
      </c>
      <c r="F3848" s="82">
        <f t="shared" si="180"/>
        <v>1</v>
      </c>
      <c r="G3848" s="39">
        <f>VLOOKUP(N3848,Currecny_M!$A$1:$P$10,2,FALSE)</f>
        <v>1</v>
      </c>
      <c r="H3848" s="39">
        <f>MATCH(C3848,Currecny_M!$A$1:$P$1,0)</f>
        <v>2</v>
      </c>
      <c r="I3848" s="39">
        <f>VLOOKUP(N3848,Currecny_M!$A$1:$P$10,MATCH(Database!C3848,Currecny_M!$A$1:$P$1,0),FALSE)</f>
        <v>1</v>
      </c>
      <c r="J3848" s="82">
        <f t="shared" si="181"/>
        <v>1</v>
      </c>
      <c r="K3848" s="39">
        <f>VLOOKUP('Cover page'!$B$6,Currecny_M!$A$1:$P$10,MATCH(Database!C3848,Currecny_M!$A$1:$P$1,0),FALSE)</f>
        <v>1</v>
      </c>
      <c r="L3848" s="82">
        <f t="shared" si="182"/>
        <v>1</v>
      </c>
      <c r="M3848" s="82">
        <f>((E3848/$F$1)*VLOOKUP(N3848,Currecny_M!$A$1:$P$10,MATCH(Database!C3848,Currecny_M!$A$1:$P$1,0),FALSE))/VLOOKUP('Cover page'!$B$6,Currecny_M!$A$1:$P$10,MATCH(Database!C3848,Currecny_M!$A$1:$P$1,0),FALSE)</f>
        <v>1</v>
      </c>
      <c r="N3848" s="6" t="str">
        <f>VLOOKUP(B3848,Master!$A$2:$C$11,3,FALSE)</f>
        <v>INR</v>
      </c>
      <c r="O3848" s="6" t="str">
        <f>VLOOKUP(B3848,Master!$A$2:$C$11,2,FALSE)</f>
        <v>Asia</v>
      </c>
      <c r="Q3848" s="39" t="str">
        <f>VLOOKUP(D3848,GL_Master!$A$1:$D$80,2,FALSE)</f>
        <v>PL</v>
      </c>
      <c r="R3848" s="39" t="str">
        <f>VLOOKUP(D3848,GL_Master!$A$1:$D$80,3,FALSE)</f>
        <v>Salary wages &amp; benefits</v>
      </c>
      <c r="S3848" s="39" t="str">
        <f>VLOOKUP(D3848,GL_Master!$A$1:$D$80,4,FALSE)</f>
        <v>Employee benefits expense</v>
      </c>
    </row>
    <row r="3849" spans="1:19" x14ac:dyDescent="0.25">
      <c r="A3849" s="39" t="s">
        <v>262</v>
      </c>
      <c r="B3849" s="39" t="s">
        <v>42</v>
      </c>
      <c r="C3849" s="7">
        <v>43922</v>
      </c>
      <c r="D3849" s="39" t="s">
        <v>98</v>
      </c>
      <c r="E3849" s="39">
        <v>2000</v>
      </c>
      <c r="F3849" s="82">
        <f t="shared" si="180"/>
        <v>2</v>
      </c>
      <c r="G3849" s="39">
        <f>VLOOKUP(N3849,Currecny_M!$A$1:$P$10,2,FALSE)</f>
        <v>1</v>
      </c>
      <c r="H3849" s="39">
        <f>MATCH(C3849,Currecny_M!$A$1:$P$1,0)</f>
        <v>2</v>
      </c>
      <c r="I3849" s="39">
        <f>VLOOKUP(N3849,Currecny_M!$A$1:$P$10,MATCH(Database!C3849,Currecny_M!$A$1:$P$1,0),FALSE)</f>
        <v>1</v>
      </c>
      <c r="J3849" s="82">
        <f t="shared" si="181"/>
        <v>2</v>
      </c>
      <c r="K3849" s="39">
        <f>VLOOKUP('Cover page'!$B$6,Currecny_M!$A$1:$P$10,MATCH(Database!C3849,Currecny_M!$A$1:$P$1,0),FALSE)</f>
        <v>1</v>
      </c>
      <c r="L3849" s="82">
        <f t="shared" si="182"/>
        <v>2</v>
      </c>
      <c r="M3849" s="82">
        <f>((E3849/$F$1)*VLOOKUP(N3849,Currecny_M!$A$1:$P$10,MATCH(Database!C3849,Currecny_M!$A$1:$P$1,0),FALSE))/VLOOKUP('Cover page'!$B$6,Currecny_M!$A$1:$P$10,MATCH(Database!C3849,Currecny_M!$A$1:$P$1,0),FALSE)</f>
        <v>2</v>
      </c>
      <c r="N3849" s="6" t="str">
        <f>VLOOKUP(B3849,Master!$A$2:$C$11,3,FALSE)</f>
        <v>INR</v>
      </c>
      <c r="O3849" s="6" t="str">
        <f>VLOOKUP(B3849,Master!$A$2:$C$11,2,FALSE)</f>
        <v>Asia</v>
      </c>
      <c r="Q3849" s="39" t="str">
        <f>VLOOKUP(D3849,GL_Master!$A$1:$D$80,2,FALSE)</f>
        <v>PL</v>
      </c>
      <c r="R3849" s="39" t="str">
        <f>VLOOKUP(D3849,GL_Master!$A$1:$D$80,3,FALSE)</f>
        <v>Salary wages &amp; benefits</v>
      </c>
      <c r="S3849" s="39" t="str">
        <f>VLOOKUP(D3849,GL_Master!$A$1:$D$80,4,FALSE)</f>
        <v>Employee benefits expense</v>
      </c>
    </row>
    <row r="3850" spans="1:19" x14ac:dyDescent="0.25">
      <c r="A3850" s="39" t="s">
        <v>262</v>
      </c>
      <c r="B3850" s="39" t="s">
        <v>42</v>
      </c>
      <c r="C3850" s="7">
        <v>43922</v>
      </c>
      <c r="D3850" s="39" t="s">
        <v>99</v>
      </c>
      <c r="E3850" s="39">
        <v>1000</v>
      </c>
      <c r="F3850" s="82">
        <f t="shared" si="180"/>
        <v>1</v>
      </c>
      <c r="G3850" s="39">
        <f>VLOOKUP(N3850,Currecny_M!$A$1:$P$10,2,FALSE)</f>
        <v>1</v>
      </c>
      <c r="H3850" s="39">
        <f>MATCH(C3850,Currecny_M!$A$1:$P$1,0)</f>
        <v>2</v>
      </c>
      <c r="I3850" s="39">
        <f>VLOOKUP(N3850,Currecny_M!$A$1:$P$10,MATCH(Database!C3850,Currecny_M!$A$1:$P$1,0),FALSE)</f>
        <v>1</v>
      </c>
      <c r="J3850" s="82">
        <f t="shared" si="181"/>
        <v>1</v>
      </c>
      <c r="K3850" s="39">
        <f>VLOOKUP('Cover page'!$B$6,Currecny_M!$A$1:$P$10,MATCH(Database!C3850,Currecny_M!$A$1:$P$1,0),FALSE)</f>
        <v>1</v>
      </c>
      <c r="L3850" s="82">
        <f t="shared" si="182"/>
        <v>1</v>
      </c>
      <c r="M3850" s="82">
        <f>((E3850/$F$1)*VLOOKUP(N3850,Currecny_M!$A$1:$P$10,MATCH(Database!C3850,Currecny_M!$A$1:$P$1,0),FALSE))/VLOOKUP('Cover page'!$B$6,Currecny_M!$A$1:$P$10,MATCH(Database!C3850,Currecny_M!$A$1:$P$1,0),FALSE)</f>
        <v>1</v>
      </c>
      <c r="N3850" s="6" t="str">
        <f>VLOOKUP(B3850,Master!$A$2:$C$11,3,FALSE)</f>
        <v>INR</v>
      </c>
      <c r="O3850" s="6" t="str">
        <f>VLOOKUP(B3850,Master!$A$2:$C$11,2,FALSE)</f>
        <v>Asia</v>
      </c>
      <c r="Q3850" s="39" t="str">
        <f>VLOOKUP(D3850,GL_Master!$A$1:$D$80,2,FALSE)</f>
        <v>PL</v>
      </c>
      <c r="R3850" s="39" t="str">
        <f>VLOOKUP(D3850,GL_Master!$A$1:$D$80,3,FALSE)</f>
        <v>Salary wages &amp; benefits</v>
      </c>
      <c r="S3850" s="39" t="str">
        <f>VLOOKUP(D3850,GL_Master!$A$1:$D$80,4,FALSE)</f>
        <v>Employee benefits expense</v>
      </c>
    </row>
    <row r="3851" spans="1:19" x14ac:dyDescent="0.25">
      <c r="A3851" s="39" t="s">
        <v>262</v>
      </c>
      <c r="B3851" s="39" t="s">
        <v>42</v>
      </c>
      <c r="C3851" s="7">
        <v>43922</v>
      </c>
      <c r="D3851" s="39" t="s">
        <v>100</v>
      </c>
      <c r="E3851" s="39">
        <v>7000</v>
      </c>
      <c r="F3851" s="82">
        <f t="shared" si="180"/>
        <v>7</v>
      </c>
      <c r="G3851" s="39">
        <f>VLOOKUP(N3851,Currecny_M!$A$1:$P$10,2,FALSE)</f>
        <v>1</v>
      </c>
      <c r="H3851" s="39">
        <f>MATCH(C3851,Currecny_M!$A$1:$P$1,0)</f>
        <v>2</v>
      </c>
      <c r="I3851" s="39">
        <f>VLOOKUP(N3851,Currecny_M!$A$1:$P$10,MATCH(Database!C3851,Currecny_M!$A$1:$P$1,0),FALSE)</f>
        <v>1</v>
      </c>
      <c r="J3851" s="82">
        <f t="shared" si="181"/>
        <v>7</v>
      </c>
      <c r="K3851" s="39">
        <f>VLOOKUP('Cover page'!$B$6,Currecny_M!$A$1:$P$10,MATCH(Database!C3851,Currecny_M!$A$1:$P$1,0),FALSE)</f>
        <v>1</v>
      </c>
      <c r="L3851" s="82">
        <f t="shared" si="182"/>
        <v>7</v>
      </c>
      <c r="M3851" s="82">
        <f>((E3851/$F$1)*VLOOKUP(N3851,Currecny_M!$A$1:$P$10,MATCH(Database!C3851,Currecny_M!$A$1:$P$1,0),FALSE))/VLOOKUP('Cover page'!$B$6,Currecny_M!$A$1:$P$10,MATCH(Database!C3851,Currecny_M!$A$1:$P$1,0),FALSE)</f>
        <v>7</v>
      </c>
      <c r="N3851" s="6" t="str">
        <f>VLOOKUP(B3851,Master!$A$2:$C$11,3,FALSE)</f>
        <v>INR</v>
      </c>
      <c r="O3851" s="6" t="str">
        <f>VLOOKUP(B3851,Master!$A$2:$C$11,2,FALSE)</f>
        <v>Asia</v>
      </c>
      <c r="Q3851" s="39" t="str">
        <f>VLOOKUP(D3851,GL_Master!$A$1:$D$80,2,FALSE)</f>
        <v>PL</v>
      </c>
      <c r="R3851" s="39" t="str">
        <f>VLOOKUP(D3851,GL_Master!$A$1:$D$80,3,FALSE)</f>
        <v>Salary wages &amp; benefits</v>
      </c>
      <c r="S3851" s="39" t="str">
        <f>VLOOKUP(D3851,GL_Master!$A$1:$D$80,4,FALSE)</f>
        <v>Employee benefits expense</v>
      </c>
    </row>
    <row r="3852" spans="1:19" x14ac:dyDescent="0.25">
      <c r="A3852" s="39" t="s">
        <v>262</v>
      </c>
      <c r="B3852" s="39" t="s">
        <v>42</v>
      </c>
      <c r="C3852" s="7">
        <v>43922</v>
      </c>
      <c r="D3852" s="39" t="s">
        <v>30</v>
      </c>
      <c r="E3852" s="39">
        <v>2000</v>
      </c>
      <c r="F3852" s="82">
        <f t="shared" si="180"/>
        <v>2</v>
      </c>
      <c r="G3852" s="39">
        <f>VLOOKUP(N3852,Currecny_M!$A$1:$P$10,2,FALSE)</f>
        <v>1</v>
      </c>
      <c r="H3852" s="39">
        <f>MATCH(C3852,Currecny_M!$A$1:$P$1,0)</f>
        <v>2</v>
      </c>
      <c r="I3852" s="39">
        <f>VLOOKUP(N3852,Currecny_M!$A$1:$P$10,MATCH(Database!C3852,Currecny_M!$A$1:$P$1,0),FALSE)</f>
        <v>1</v>
      </c>
      <c r="J3852" s="82">
        <f t="shared" si="181"/>
        <v>2</v>
      </c>
      <c r="K3852" s="39">
        <f>VLOOKUP('Cover page'!$B$6,Currecny_M!$A$1:$P$10,MATCH(Database!C3852,Currecny_M!$A$1:$P$1,0),FALSE)</f>
        <v>1</v>
      </c>
      <c r="L3852" s="82">
        <f t="shared" si="182"/>
        <v>2</v>
      </c>
      <c r="M3852" s="82">
        <f>((E3852/$F$1)*VLOOKUP(N3852,Currecny_M!$A$1:$P$10,MATCH(Database!C3852,Currecny_M!$A$1:$P$1,0),FALSE))/VLOOKUP('Cover page'!$B$6,Currecny_M!$A$1:$P$10,MATCH(Database!C3852,Currecny_M!$A$1:$P$1,0),FALSE)</f>
        <v>2</v>
      </c>
      <c r="N3852" s="6" t="str">
        <f>VLOOKUP(B3852,Master!$A$2:$C$11,3,FALSE)</f>
        <v>INR</v>
      </c>
      <c r="O3852" s="6" t="str">
        <f>VLOOKUP(B3852,Master!$A$2:$C$11,2,FALSE)</f>
        <v>Asia</v>
      </c>
      <c r="Q3852" s="39" t="str">
        <f>VLOOKUP(D3852,GL_Master!$A$1:$D$80,2,FALSE)</f>
        <v>PL</v>
      </c>
      <c r="R3852" s="39" t="str">
        <f>VLOOKUP(D3852,GL_Master!$A$1:$D$80,3,FALSE)</f>
        <v>Travelling and conveyance</v>
      </c>
      <c r="S3852" s="39" t="str">
        <f>VLOOKUP(D3852,GL_Master!$A$1:$D$80,4,FALSE)</f>
        <v>Local conveyance</v>
      </c>
    </row>
    <row r="3853" spans="1:19" x14ac:dyDescent="0.25">
      <c r="A3853" s="39" t="s">
        <v>262</v>
      </c>
      <c r="B3853" s="39" t="s">
        <v>42</v>
      </c>
      <c r="C3853" s="7">
        <v>43922</v>
      </c>
      <c r="D3853" s="39" t="s">
        <v>31</v>
      </c>
      <c r="E3853" s="39">
        <v>1000</v>
      </c>
      <c r="F3853" s="82">
        <f t="shared" si="180"/>
        <v>1</v>
      </c>
      <c r="G3853" s="39">
        <f>VLOOKUP(N3853,Currecny_M!$A$1:$P$10,2,FALSE)</f>
        <v>1</v>
      </c>
      <c r="H3853" s="39">
        <f>MATCH(C3853,Currecny_M!$A$1:$P$1,0)</f>
        <v>2</v>
      </c>
      <c r="I3853" s="39">
        <f>VLOOKUP(N3853,Currecny_M!$A$1:$P$10,MATCH(Database!C3853,Currecny_M!$A$1:$P$1,0),FALSE)</f>
        <v>1</v>
      </c>
      <c r="J3853" s="82">
        <f t="shared" si="181"/>
        <v>1</v>
      </c>
      <c r="K3853" s="39">
        <f>VLOOKUP('Cover page'!$B$6,Currecny_M!$A$1:$P$10,MATCH(Database!C3853,Currecny_M!$A$1:$P$1,0),FALSE)</f>
        <v>1</v>
      </c>
      <c r="L3853" s="82">
        <f t="shared" si="182"/>
        <v>1</v>
      </c>
      <c r="M3853" s="82">
        <f>((E3853/$F$1)*VLOOKUP(N3853,Currecny_M!$A$1:$P$10,MATCH(Database!C3853,Currecny_M!$A$1:$P$1,0),FALSE))/VLOOKUP('Cover page'!$B$6,Currecny_M!$A$1:$P$10,MATCH(Database!C3853,Currecny_M!$A$1:$P$1,0),FALSE)</f>
        <v>1</v>
      </c>
      <c r="N3853" s="6" t="str">
        <f>VLOOKUP(B3853,Master!$A$2:$C$11,3,FALSE)</f>
        <v>INR</v>
      </c>
      <c r="O3853" s="6" t="str">
        <f>VLOOKUP(B3853,Master!$A$2:$C$11,2,FALSE)</f>
        <v>Asia</v>
      </c>
      <c r="Q3853" s="39" t="str">
        <f>VLOOKUP(D3853,GL_Master!$A$1:$D$80,2,FALSE)</f>
        <v>PL</v>
      </c>
      <c r="R3853" s="39" t="str">
        <f>VLOOKUP(D3853,GL_Master!$A$1:$D$80,3,FALSE)</f>
        <v>Office expenses</v>
      </c>
      <c r="S3853" s="39" t="str">
        <f>VLOOKUP(D3853,GL_Master!$A$1:$D$80,4,FALSE)</f>
        <v>Parking charges</v>
      </c>
    </row>
    <row r="3854" spans="1:19" x14ac:dyDescent="0.25">
      <c r="A3854" s="39" t="s">
        <v>262</v>
      </c>
      <c r="B3854" s="39" t="s">
        <v>42</v>
      </c>
      <c r="C3854" s="7">
        <v>43922</v>
      </c>
      <c r="D3854" s="39" t="s">
        <v>101</v>
      </c>
      <c r="E3854" s="39">
        <v>1000</v>
      </c>
      <c r="F3854" s="82">
        <f t="shared" si="180"/>
        <v>1</v>
      </c>
      <c r="G3854" s="39">
        <f>VLOOKUP(N3854,Currecny_M!$A$1:$P$10,2,FALSE)</f>
        <v>1</v>
      </c>
      <c r="H3854" s="39">
        <f>MATCH(C3854,Currecny_M!$A$1:$P$1,0)</f>
        <v>2</v>
      </c>
      <c r="I3854" s="39">
        <f>VLOOKUP(N3854,Currecny_M!$A$1:$P$10,MATCH(Database!C3854,Currecny_M!$A$1:$P$1,0),FALSE)</f>
        <v>1</v>
      </c>
      <c r="J3854" s="82">
        <f t="shared" si="181"/>
        <v>1</v>
      </c>
      <c r="K3854" s="39">
        <f>VLOOKUP('Cover page'!$B$6,Currecny_M!$A$1:$P$10,MATCH(Database!C3854,Currecny_M!$A$1:$P$1,0),FALSE)</f>
        <v>1</v>
      </c>
      <c r="L3854" s="82">
        <f t="shared" si="182"/>
        <v>1</v>
      </c>
      <c r="M3854" s="82">
        <f>((E3854/$F$1)*VLOOKUP(N3854,Currecny_M!$A$1:$P$10,MATCH(Database!C3854,Currecny_M!$A$1:$P$1,0),FALSE))/VLOOKUP('Cover page'!$B$6,Currecny_M!$A$1:$P$10,MATCH(Database!C3854,Currecny_M!$A$1:$P$1,0),FALSE)</f>
        <v>1</v>
      </c>
      <c r="N3854" s="6" t="str">
        <f>VLOOKUP(B3854,Master!$A$2:$C$11,3,FALSE)</f>
        <v>INR</v>
      </c>
      <c r="O3854" s="6" t="str">
        <f>VLOOKUP(B3854,Master!$A$2:$C$11,2,FALSE)</f>
        <v>Asia</v>
      </c>
      <c r="Q3854" s="39" t="str">
        <f>VLOOKUP(D3854,GL_Master!$A$1:$D$80,2,FALSE)</f>
        <v>PL</v>
      </c>
      <c r="R3854" s="39" t="str">
        <f>VLOOKUP(D3854,GL_Master!$A$1:$D$80,3,FALSE)</f>
        <v>COGS</v>
      </c>
      <c r="S3854" s="39" t="str">
        <f>VLOOKUP(D3854,GL_Master!$A$1:$D$80,4,FALSE)</f>
        <v>Purchase of other traded goods</v>
      </c>
    </row>
    <row r="3855" spans="1:19" x14ac:dyDescent="0.25">
      <c r="A3855" s="39" t="s">
        <v>262</v>
      </c>
      <c r="B3855" s="39" t="s">
        <v>42</v>
      </c>
      <c r="C3855" s="7">
        <v>43922</v>
      </c>
      <c r="D3855" s="39" t="s">
        <v>102</v>
      </c>
      <c r="E3855" s="39">
        <v>1000</v>
      </c>
      <c r="F3855" s="82">
        <f t="shared" si="180"/>
        <v>1</v>
      </c>
      <c r="G3855" s="39">
        <f>VLOOKUP(N3855,Currecny_M!$A$1:$P$10,2,FALSE)</f>
        <v>1</v>
      </c>
      <c r="H3855" s="39">
        <f>MATCH(C3855,Currecny_M!$A$1:$P$1,0)</f>
        <v>2</v>
      </c>
      <c r="I3855" s="39">
        <f>VLOOKUP(N3855,Currecny_M!$A$1:$P$10,MATCH(Database!C3855,Currecny_M!$A$1:$P$1,0),FALSE)</f>
        <v>1</v>
      </c>
      <c r="J3855" s="82">
        <f t="shared" si="181"/>
        <v>1</v>
      </c>
      <c r="K3855" s="39">
        <f>VLOOKUP('Cover page'!$B$6,Currecny_M!$A$1:$P$10,MATCH(Database!C3855,Currecny_M!$A$1:$P$1,0),FALSE)</f>
        <v>1</v>
      </c>
      <c r="L3855" s="82">
        <f t="shared" si="182"/>
        <v>1</v>
      </c>
      <c r="M3855" s="82">
        <f>((E3855/$F$1)*VLOOKUP(N3855,Currecny_M!$A$1:$P$10,MATCH(Database!C3855,Currecny_M!$A$1:$P$1,0),FALSE))/VLOOKUP('Cover page'!$B$6,Currecny_M!$A$1:$P$10,MATCH(Database!C3855,Currecny_M!$A$1:$P$1,0),FALSE)</f>
        <v>1</v>
      </c>
      <c r="N3855" s="6" t="str">
        <f>VLOOKUP(B3855,Master!$A$2:$C$11,3,FALSE)</f>
        <v>INR</v>
      </c>
      <c r="O3855" s="6" t="str">
        <f>VLOOKUP(B3855,Master!$A$2:$C$11,2,FALSE)</f>
        <v>Asia</v>
      </c>
      <c r="Q3855" s="39" t="str">
        <f>VLOOKUP(D3855,GL_Master!$A$1:$D$80,2,FALSE)</f>
        <v>PL</v>
      </c>
      <c r="R3855" s="39" t="str">
        <f>VLOOKUP(D3855,GL_Master!$A$1:$D$80,3,FALSE)</f>
        <v>Staff welfare expenses</v>
      </c>
      <c r="S3855" s="39" t="str">
        <f>VLOOKUP(D3855,GL_Master!$A$1:$D$80,4,FALSE)</f>
        <v>Diwali Expense</v>
      </c>
    </row>
    <row r="3856" spans="1:19" x14ac:dyDescent="0.25">
      <c r="A3856" s="39" t="s">
        <v>262</v>
      </c>
      <c r="B3856" s="39" t="s">
        <v>42</v>
      </c>
      <c r="C3856" s="7">
        <v>43922</v>
      </c>
      <c r="D3856" s="39" t="s">
        <v>20</v>
      </c>
      <c r="E3856" s="39">
        <v>2000</v>
      </c>
      <c r="F3856" s="82">
        <f t="shared" si="180"/>
        <v>2</v>
      </c>
      <c r="G3856" s="39">
        <f>VLOOKUP(N3856,Currecny_M!$A$1:$P$10,2,FALSE)</f>
        <v>1</v>
      </c>
      <c r="H3856" s="39">
        <f>MATCH(C3856,Currecny_M!$A$1:$P$1,0)</f>
        <v>2</v>
      </c>
      <c r="I3856" s="39">
        <f>VLOOKUP(N3856,Currecny_M!$A$1:$P$10,MATCH(Database!C3856,Currecny_M!$A$1:$P$1,0),FALSE)</f>
        <v>1</v>
      </c>
      <c r="J3856" s="82">
        <f t="shared" si="181"/>
        <v>2</v>
      </c>
      <c r="K3856" s="39">
        <f>VLOOKUP('Cover page'!$B$6,Currecny_M!$A$1:$P$10,MATCH(Database!C3856,Currecny_M!$A$1:$P$1,0),FALSE)</f>
        <v>1</v>
      </c>
      <c r="L3856" s="82">
        <f t="shared" si="182"/>
        <v>2</v>
      </c>
      <c r="M3856" s="82">
        <f>((E3856/$F$1)*VLOOKUP(N3856,Currecny_M!$A$1:$P$10,MATCH(Database!C3856,Currecny_M!$A$1:$P$1,0),FALSE))/VLOOKUP('Cover page'!$B$6,Currecny_M!$A$1:$P$10,MATCH(Database!C3856,Currecny_M!$A$1:$P$1,0),FALSE)</f>
        <v>2</v>
      </c>
      <c r="N3856" s="6" t="str">
        <f>VLOOKUP(B3856,Master!$A$2:$C$11,3,FALSE)</f>
        <v>INR</v>
      </c>
      <c r="O3856" s="6" t="str">
        <f>VLOOKUP(B3856,Master!$A$2:$C$11,2,FALSE)</f>
        <v>Asia</v>
      </c>
      <c r="Q3856" s="39" t="str">
        <f>VLOOKUP(D3856,GL_Master!$A$1:$D$80,2,FALSE)</f>
        <v>PL</v>
      </c>
      <c r="R3856" s="39" t="str">
        <f>VLOOKUP(D3856,GL_Master!$A$1:$D$80,3,FALSE)</f>
        <v>Selling and Marketing expenses</v>
      </c>
      <c r="S3856" s="39" t="str">
        <f>VLOOKUP(D3856,GL_Master!$A$1:$D$80,4,FALSE)</f>
        <v>Business promotion</v>
      </c>
    </row>
    <row r="3857" spans="1:19" x14ac:dyDescent="0.25">
      <c r="A3857" s="39" t="s">
        <v>262</v>
      </c>
      <c r="B3857" s="39" t="s">
        <v>42</v>
      </c>
      <c r="C3857" s="7">
        <v>43922</v>
      </c>
      <c r="D3857" s="39" t="s">
        <v>29</v>
      </c>
      <c r="E3857" s="39">
        <v>2000</v>
      </c>
      <c r="F3857" s="82">
        <f t="shared" si="180"/>
        <v>2</v>
      </c>
      <c r="G3857" s="39">
        <f>VLOOKUP(N3857,Currecny_M!$A$1:$P$10,2,FALSE)</f>
        <v>1</v>
      </c>
      <c r="H3857" s="39">
        <f>MATCH(C3857,Currecny_M!$A$1:$P$1,0)</f>
        <v>2</v>
      </c>
      <c r="I3857" s="39">
        <f>VLOOKUP(N3857,Currecny_M!$A$1:$P$10,MATCH(Database!C3857,Currecny_M!$A$1:$P$1,0),FALSE)</f>
        <v>1</v>
      </c>
      <c r="J3857" s="82">
        <f t="shared" si="181"/>
        <v>2</v>
      </c>
      <c r="K3857" s="39">
        <f>VLOOKUP('Cover page'!$B$6,Currecny_M!$A$1:$P$10,MATCH(Database!C3857,Currecny_M!$A$1:$P$1,0),FALSE)</f>
        <v>1</v>
      </c>
      <c r="L3857" s="82">
        <f t="shared" si="182"/>
        <v>2</v>
      </c>
      <c r="M3857" s="82">
        <f>((E3857/$F$1)*VLOOKUP(N3857,Currecny_M!$A$1:$P$10,MATCH(Database!C3857,Currecny_M!$A$1:$P$1,0),FALSE))/VLOOKUP('Cover page'!$B$6,Currecny_M!$A$1:$P$10,MATCH(Database!C3857,Currecny_M!$A$1:$P$1,0),FALSE)</f>
        <v>2</v>
      </c>
      <c r="N3857" s="6" t="str">
        <f>VLOOKUP(B3857,Master!$A$2:$C$11,3,FALSE)</f>
        <v>INR</v>
      </c>
      <c r="O3857" s="6" t="str">
        <f>VLOOKUP(B3857,Master!$A$2:$C$11,2,FALSE)</f>
        <v>Asia</v>
      </c>
      <c r="Q3857" s="39" t="str">
        <f>VLOOKUP(D3857,GL_Master!$A$1:$D$80,2,FALSE)</f>
        <v>PL</v>
      </c>
      <c r="R3857" s="39" t="str">
        <f>VLOOKUP(D3857,GL_Master!$A$1:$D$80,3,FALSE)</f>
        <v>Communication &amp; internet exp</v>
      </c>
      <c r="S3857" s="39" t="str">
        <f>VLOOKUP(D3857,GL_Master!$A$1:$D$80,4,FALSE)</f>
        <v>Communication cost</v>
      </c>
    </row>
    <row r="3858" spans="1:19" x14ac:dyDescent="0.25">
      <c r="A3858" s="39" t="s">
        <v>262</v>
      </c>
      <c r="B3858" s="39" t="s">
        <v>42</v>
      </c>
      <c r="C3858" s="7">
        <v>43922</v>
      </c>
      <c r="D3858" s="39" t="s">
        <v>41</v>
      </c>
      <c r="E3858" s="39">
        <v>1000</v>
      </c>
      <c r="F3858" s="82">
        <f t="shared" si="180"/>
        <v>1</v>
      </c>
      <c r="G3858" s="39">
        <f>VLOOKUP(N3858,Currecny_M!$A$1:$P$10,2,FALSE)</f>
        <v>1</v>
      </c>
      <c r="H3858" s="39">
        <f>MATCH(C3858,Currecny_M!$A$1:$P$1,0)</f>
        <v>2</v>
      </c>
      <c r="I3858" s="39">
        <f>VLOOKUP(N3858,Currecny_M!$A$1:$P$10,MATCH(Database!C3858,Currecny_M!$A$1:$P$1,0),FALSE)</f>
        <v>1</v>
      </c>
      <c r="J3858" s="82">
        <f t="shared" si="181"/>
        <v>1</v>
      </c>
      <c r="K3858" s="39">
        <f>VLOOKUP('Cover page'!$B$6,Currecny_M!$A$1:$P$10,MATCH(Database!C3858,Currecny_M!$A$1:$P$1,0),FALSE)</f>
        <v>1</v>
      </c>
      <c r="L3858" s="82">
        <f t="shared" si="182"/>
        <v>1</v>
      </c>
      <c r="M3858" s="82">
        <f>((E3858/$F$1)*VLOOKUP(N3858,Currecny_M!$A$1:$P$10,MATCH(Database!C3858,Currecny_M!$A$1:$P$1,0),FALSE))/VLOOKUP('Cover page'!$B$6,Currecny_M!$A$1:$P$10,MATCH(Database!C3858,Currecny_M!$A$1:$P$1,0),FALSE)</f>
        <v>1</v>
      </c>
      <c r="N3858" s="6" t="str">
        <f>VLOOKUP(B3858,Master!$A$2:$C$11,3,FALSE)</f>
        <v>INR</v>
      </c>
      <c r="O3858" s="6" t="str">
        <f>VLOOKUP(B3858,Master!$A$2:$C$11,2,FALSE)</f>
        <v>Asia</v>
      </c>
      <c r="Q3858" s="39" t="str">
        <f>VLOOKUP(D3858,GL_Master!$A$1:$D$80,2,FALSE)</f>
        <v>PL</v>
      </c>
      <c r="R3858" s="39" t="str">
        <f>VLOOKUP(D3858,GL_Master!$A$1:$D$80,3,FALSE)</f>
        <v>Communication &amp; internet exp</v>
      </c>
      <c r="S3858" s="39" t="str">
        <f>VLOOKUP(D3858,GL_Master!$A$1:$D$80,4,FALSE)</f>
        <v>Communication cost</v>
      </c>
    </row>
    <row r="3859" spans="1:19" x14ac:dyDescent="0.25">
      <c r="A3859" s="39" t="s">
        <v>262</v>
      </c>
      <c r="B3859" s="39" t="s">
        <v>42</v>
      </c>
      <c r="C3859" s="7">
        <v>43922</v>
      </c>
      <c r="D3859" s="39" t="s">
        <v>103</v>
      </c>
      <c r="E3859" s="39">
        <v>2000</v>
      </c>
      <c r="F3859" s="82">
        <f t="shared" si="180"/>
        <v>2</v>
      </c>
      <c r="G3859" s="39">
        <f>VLOOKUP(N3859,Currecny_M!$A$1:$P$10,2,FALSE)</f>
        <v>1</v>
      </c>
      <c r="H3859" s="39">
        <f>MATCH(C3859,Currecny_M!$A$1:$P$1,0)</f>
        <v>2</v>
      </c>
      <c r="I3859" s="39">
        <f>VLOOKUP(N3859,Currecny_M!$A$1:$P$10,MATCH(Database!C3859,Currecny_M!$A$1:$P$1,0),FALSE)</f>
        <v>1</v>
      </c>
      <c r="J3859" s="82">
        <f t="shared" si="181"/>
        <v>2</v>
      </c>
      <c r="K3859" s="39">
        <f>VLOOKUP('Cover page'!$B$6,Currecny_M!$A$1:$P$10,MATCH(Database!C3859,Currecny_M!$A$1:$P$1,0),FALSE)</f>
        <v>1</v>
      </c>
      <c r="L3859" s="82">
        <f t="shared" si="182"/>
        <v>2</v>
      </c>
      <c r="M3859" s="82">
        <f>((E3859/$F$1)*VLOOKUP(N3859,Currecny_M!$A$1:$P$10,MATCH(Database!C3859,Currecny_M!$A$1:$P$1,0),FALSE))/VLOOKUP('Cover page'!$B$6,Currecny_M!$A$1:$P$10,MATCH(Database!C3859,Currecny_M!$A$1:$P$1,0),FALSE)</f>
        <v>2</v>
      </c>
      <c r="N3859" s="6" t="str">
        <f>VLOOKUP(B3859,Master!$A$2:$C$11,3,FALSE)</f>
        <v>INR</v>
      </c>
      <c r="O3859" s="6" t="str">
        <f>VLOOKUP(B3859,Master!$A$2:$C$11,2,FALSE)</f>
        <v>Asia</v>
      </c>
      <c r="Q3859" s="39" t="str">
        <f>VLOOKUP(D3859,GL_Master!$A$1:$D$80,2,FALSE)</f>
        <v>PL</v>
      </c>
      <c r="R3859" s="39" t="str">
        <f>VLOOKUP(D3859,GL_Master!$A$1:$D$80,3,FALSE)</f>
        <v>Communication &amp; internet exp</v>
      </c>
      <c r="S3859" s="39" t="str">
        <f>VLOOKUP(D3859,GL_Master!$A$1:$D$80,4,FALSE)</f>
        <v>Communication cost</v>
      </c>
    </row>
    <row r="3860" spans="1:19" x14ac:dyDescent="0.25">
      <c r="A3860" s="39" t="s">
        <v>262</v>
      </c>
      <c r="B3860" s="39" t="s">
        <v>42</v>
      </c>
      <c r="C3860" s="7">
        <v>43922</v>
      </c>
      <c r="D3860" s="39" t="s">
        <v>104</v>
      </c>
      <c r="E3860" s="39">
        <v>3000</v>
      </c>
      <c r="F3860" s="82">
        <f t="shared" si="180"/>
        <v>3</v>
      </c>
      <c r="G3860" s="39">
        <f>VLOOKUP(N3860,Currecny_M!$A$1:$P$10,2,FALSE)</f>
        <v>1</v>
      </c>
      <c r="H3860" s="39">
        <f>MATCH(C3860,Currecny_M!$A$1:$P$1,0)</f>
        <v>2</v>
      </c>
      <c r="I3860" s="39">
        <f>VLOOKUP(N3860,Currecny_M!$A$1:$P$10,MATCH(Database!C3860,Currecny_M!$A$1:$P$1,0),FALSE)</f>
        <v>1</v>
      </c>
      <c r="J3860" s="82">
        <f t="shared" si="181"/>
        <v>3</v>
      </c>
      <c r="K3860" s="39">
        <f>VLOOKUP('Cover page'!$B$6,Currecny_M!$A$1:$P$10,MATCH(Database!C3860,Currecny_M!$A$1:$P$1,0),FALSE)</f>
        <v>1</v>
      </c>
      <c r="L3860" s="82">
        <f t="shared" si="182"/>
        <v>3</v>
      </c>
      <c r="M3860" s="82">
        <f>((E3860/$F$1)*VLOOKUP(N3860,Currecny_M!$A$1:$P$10,MATCH(Database!C3860,Currecny_M!$A$1:$P$1,0),FALSE))/VLOOKUP('Cover page'!$B$6,Currecny_M!$A$1:$P$10,MATCH(Database!C3860,Currecny_M!$A$1:$P$1,0),FALSE)</f>
        <v>3</v>
      </c>
      <c r="N3860" s="6" t="str">
        <f>VLOOKUP(B3860,Master!$A$2:$C$11,3,FALSE)</f>
        <v>INR</v>
      </c>
      <c r="O3860" s="6" t="str">
        <f>VLOOKUP(B3860,Master!$A$2:$C$11,2,FALSE)</f>
        <v>Asia</v>
      </c>
      <c r="Q3860" s="39" t="str">
        <f>VLOOKUP(D3860,GL_Master!$A$1:$D$80,2,FALSE)</f>
        <v>PL</v>
      </c>
      <c r="R3860" s="39" t="str">
        <f>VLOOKUP(D3860,GL_Master!$A$1:$D$80,3,FALSE)</f>
        <v>Legal &amp; Professional expenses</v>
      </c>
      <c r="S3860" s="39" t="str">
        <f>VLOOKUP(D3860,GL_Master!$A$1:$D$80,4,FALSE)</f>
        <v>Professional Fees - Others</v>
      </c>
    </row>
    <row r="3861" spans="1:19" x14ac:dyDescent="0.25">
      <c r="A3861" s="39" t="s">
        <v>262</v>
      </c>
      <c r="B3861" s="39" t="s">
        <v>42</v>
      </c>
      <c r="C3861" s="7">
        <v>43922</v>
      </c>
      <c r="D3861" s="39" t="s">
        <v>105</v>
      </c>
      <c r="E3861" s="39">
        <v>2000</v>
      </c>
      <c r="F3861" s="82">
        <f t="shared" si="180"/>
        <v>2</v>
      </c>
      <c r="G3861" s="39">
        <f>VLOOKUP(N3861,Currecny_M!$A$1:$P$10,2,FALSE)</f>
        <v>1</v>
      </c>
      <c r="H3861" s="39">
        <f>MATCH(C3861,Currecny_M!$A$1:$P$1,0)</f>
        <v>2</v>
      </c>
      <c r="I3861" s="39">
        <f>VLOOKUP(N3861,Currecny_M!$A$1:$P$10,MATCH(Database!C3861,Currecny_M!$A$1:$P$1,0),FALSE)</f>
        <v>1</v>
      </c>
      <c r="J3861" s="82">
        <f t="shared" si="181"/>
        <v>2</v>
      </c>
      <c r="K3861" s="39">
        <f>VLOOKUP('Cover page'!$B$6,Currecny_M!$A$1:$P$10,MATCH(Database!C3861,Currecny_M!$A$1:$P$1,0),FALSE)</f>
        <v>1</v>
      </c>
      <c r="L3861" s="82">
        <f t="shared" si="182"/>
        <v>2</v>
      </c>
      <c r="M3861" s="82">
        <f>((E3861/$F$1)*VLOOKUP(N3861,Currecny_M!$A$1:$P$10,MATCH(Database!C3861,Currecny_M!$A$1:$P$1,0),FALSE))/VLOOKUP('Cover page'!$B$6,Currecny_M!$A$1:$P$10,MATCH(Database!C3861,Currecny_M!$A$1:$P$1,0),FALSE)</f>
        <v>2</v>
      </c>
      <c r="N3861" s="6" t="str">
        <f>VLOOKUP(B3861,Master!$A$2:$C$11,3,FALSE)</f>
        <v>INR</v>
      </c>
      <c r="O3861" s="6" t="str">
        <f>VLOOKUP(B3861,Master!$A$2:$C$11,2,FALSE)</f>
        <v>Asia</v>
      </c>
      <c r="Q3861" s="39" t="str">
        <f>VLOOKUP(D3861,GL_Master!$A$1:$D$80,2,FALSE)</f>
        <v>PL</v>
      </c>
      <c r="R3861" s="39" t="str">
        <f>VLOOKUP(D3861,GL_Master!$A$1:$D$80,3,FALSE)</f>
        <v>Travelling and conveyance</v>
      </c>
      <c r="S3861" s="39" t="str">
        <f>VLOOKUP(D3861,GL_Master!$A$1:$D$80,4,FALSE)</f>
        <v>Car hiring and rental services</v>
      </c>
    </row>
    <row r="3862" spans="1:19" x14ac:dyDescent="0.25">
      <c r="A3862" s="39" t="s">
        <v>262</v>
      </c>
      <c r="B3862" s="39" t="s">
        <v>42</v>
      </c>
      <c r="C3862" s="7">
        <v>43922</v>
      </c>
      <c r="D3862" s="39" t="s">
        <v>106</v>
      </c>
      <c r="E3862" s="39">
        <v>1000</v>
      </c>
      <c r="F3862" s="82">
        <f t="shared" si="180"/>
        <v>1</v>
      </c>
      <c r="G3862" s="39">
        <f>VLOOKUP(N3862,Currecny_M!$A$1:$P$10,2,FALSE)</f>
        <v>1</v>
      </c>
      <c r="H3862" s="39">
        <f>MATCH(C3862,Currecny_M!$A$1:$P$1,0)</f>
        <v>2</v>
      </c>
      <c r="I3862" s="39">
        <f>VLOOKUP(N3862,Currecny_M!$A$1:$P$10,MATCH(Database!C3862,Currecny_M!$A$1:$P$1,0),FALSE)</f>
        <v>1</v>
      </c>
      <c r="J3862" s="82">
        <f t="shared" si="181"/>
        <v>1</v>
      </c>
      <c r="K3862" s="39">
        <f>VLOOKUP('Cover page'!$B$6,Currecny_M!$A$1:$P$10,MATCH(Database!C3862,Currecny_M!$A$1:$P$1,0),FALSE)</f>
        <v>1</v>
      </c>
      <c r="L3862" s="82">
        <f t="shared" si="182"/>
        <v>1</v>
      </c>
      <c r="M3862" s="82">
        <f>((E3862/$F$1)*VLOOKUP(N3862,Currecny_M!$A$1:$P$10,MATCH(Database!C3862,Currecny_M!$A$1:$P$1,0),FALSE))/VLOOKUP('Cover page'!$B$6,Currecny_M!$A$1:$P$10,MATCH(Database!C3862,Currecny_M!$A$1:$P$1,0),FALSE)</f>
        <v>1</v>
      </c>
      <c r="N3862" s="6" t="str">
        <f>VLOOKUP(B3862,Master!$A$2:$C$11,3,FALSE)</f>
        <v>INR</v>
      </c>
      <c r="O3862" s="6" t="str">
        <f>VLOOKUP(B3862,Master!$A$2:$C$11,2,FALSE)</f>
        <v>Asia</v>
      </c>
      <c r="Q3862" s="39" t="str">
        <f>VLOOKUP(D3862,GL_Master!$A$1:$D$80,2,FALSE)</f>
        <v>PL</v>
      </c>
      <c r="R3862" s="39" t="str">
        <f>VLOOKUP(D3862,GL_Master!$A$1:$D$80,3,FALSE)</f>
        <v>Communication &amp; internet exp</v>
      </c>
      <c r="S3862" s="39" t="str">
        <f>VLOOKUP(D3862,GL_Master!$A$1:$D$80,4,FALSE)</f>
        <v>Printing &amp; Stationary</v>
      </c>
    </row>
    <row r="3863" spans="1:19" x14ac:dyDescent="0.25">
      <c r="A3863" s="39" t="s">
        <v>262</v>
      </c>
      <c r="B3863" s="39" t="s">
        <v>42</v>
      </c>
      <c r="C3863" s="7">
        <v>43922</v>
      </c>
      <c r="D3863" s="39" t="s">
        <v>32</v>
      </c>
      <c r="E3863" s="39">
        <v>1000</v>
      </c>
      <c r="F3863" s="82">
        <f t="shared" si="180"/>
        <v>1</v>
      </c>
      <c r="G3863" s="39">
        <f>VLOOKUP(N3863,Currecny_M!$A$1:$P$10,2,FALSE)</f>
        <v>1</v>
      </c>
      <c r="H3863" s="39">
        <f>MATCH(C3863,Currecny_M!$A$1:$P$1,0)</f>
        <v>2</v>
      </c>
      <c r="I3863" s="39">
        <f>VLOOKUP(N3863,Currecny_M!$A$1:$P$10,MATCH(Database!C3863,Currecny_M!$A$1:$P$1,0),FALSE)</f>
        <v>1</v>
      </c>
      <c r="J3863" s="82">
        <f t="shared" si="181"/>
        <v>1</v>
      </c>
      <c r="K3863" s="39">
        <f>VLOOKUP('Cover page'!$B$6,Currecny_M!$A$1:$P$10,MATCH(Database!C3863,Currecny_M!$A$1:$P$1,0),FALSE)</f>
        <v>1</v>
      </c>
      <c r="L3863" s="82">
        <f t="shared" si="182"/>
        <v>1</v>
      </c>
      <c r="M3863" s="82">
        <f>((E3863/$F$1)*VLOOKUP(N3863,Currecny_M!$A$1:$P$10,MATCH(Database!C3863,Currecny_M!$A$1:$P$1,0),FALSE))/VLOOKUP('Cover page'!$B$6,Currecny_M!$A$1:$P$10,MATCH(Database!C3863,Currecny_M!$A$1:$P$1,0),FALSE)</f>
        <v>1</v>
      </c>
      <c r="N3863" s="6" t="str">
        <f>VLOOKUP(B3863,Master!$A$2:$C$11,3,FALSE)</f>
        <v>INR</v>
      </c>
      <c r="O3863" s="6" t="str">
        <f>VLOOKUP(B3863,Master!$A$2:$C$11,2,FALSE)</f>
        <v>Asia</v>
      </c>
      <c r="Q3863" s="39" t="str">
        <f>VLOOKUP(D3863,GL_Master!$A$1:$D$80,2,FALSE)</f>
        <v>PL</v>
      </c>
      <c r="R3863" s="39" t="str">
        <f>VLOOKUP(D3863,GL_Master!$A$1:$D$80,3,FALSE)</f>
        <v>Communication &amp; internet exp</v>
      </c>
      <c r="S3863" s="39" t="str">
        <f>VLOOKUP(D3863,GL_Master!$A$1:$D$80,4,FALSE)</f>
        <v>Printing &amp; Stationary</v>
      </c>
    </row>
    <row r="3864" spans="1:19" x14ac:dyDescent="0.25">
      <c r="A3864" s="39" t="s">
        <v>262</v>
      </c>
      <c r="B3864" s="39" t="s">
        <v>42</v>
      </c>
      <c r="C3864" s="7">
        <v>43922</v>
      </c>
      <c r="D3864" s="39" t="s">
        <v>35</v>
      </c>
      <c r="E3864" s="39">
        <v>3000</v>
      </c>
      <c r="F3864" s="82">
        <f t="shared" si="180"/>
        <v>3</v>
      </c>
      <c r="G3864" s="39">
        <f>VLOOKUP(N3864,Currecny_M!$A$1:$P$10,2,FALSE)</f>
        <v>1</v>
      </c>
      <c r="H3864" s="39">
        <f>MATCH(C3864,Currecny_M!$A$1:$P$1,0)</f>
        <v>2</v>
      </c>
      <c r="I3864" s="39">
        <f>VLOOKUP(N3864,Currecny_M!$A$1:$P$10,MATCH(Database!C3864,Currecny_M!$A$1:$P$1,0),FALSE)</f>
        <v>1</v>
      </c>
      <c r="J3864" s="82">
        <f t="shared" si="181"/>
        <v>3</v>
      </c>
      <c r="K3864" s="39">
        <f>VLOOKUP('Cover page'!$B$6,Currecny_M!$A$1:$P$10,MATCH(Database!C3864,Currecny_M!$A$1:$P$1,0),FALSE)</f>
        <v>1</v>
      </c>
      <c r="L3864" s="82">
        <f t="shared" si="182"/>
        <v>3</v>
      </c>
      <c r="M3864" s="82">
        <f>((E3864/$F$1)*VLOOKUP(N3864,Currecny_M!$A$1:$P$10,MATCH(Database!C3864,Currecny_M!$A$1:$P$1,0),FALSE))/VLOOKUP('Cover page'!$B$6,Currecny_M!$A$1:$P$10,MATCH(Database!C3864,Currecny_M!$A$1:$P$1,0),FALSE)</f>
        <v>3</v>
      </c>
      <c r="N3864" s="6" t="str">
        <f>VLOOKUP(B3864,Master!$A$2:$C$11,3,FALSE)</f>
        <v>INR</v>
      </c>
      <c r="O3864" s="6" t="str">
        <f>VLOOKUP(B3864,Master!$A$2:$C$11,2,FALSE)</f>
        <v>Asia</v>
      </c>
      <c r="Q3864" s="39" t="str">
        <f>VLOOKUP(D3864,GL_Master!$A$1:$D$80,2,FALSE)</f>
        <v>PL</v>
      </c>
      <c r="R3864" s="39" t="str">
        <f>VLOOKUP(D3864,GL_Master!$A$1:$D$80,3,FALSE)</f>
        <v>Security Expenses</v>
      </c>
      <c r="S3864" s="39" t="str">
        <f>VLOOKUP(D3864,GL_Master!$A$1:$D$80,4,FALSE)</f>
        <v>Security Expenses others</v>
      </c>
    </row>
    <row r="3865" spans="1:19" x14ac:dyDescent="0.25">
      <c r="A3865" s="39" t="s">
        <v>262</v>
      </c>
      <c r="B3865" s="39" t="s">
        <v>42</v>
      </c>
      <c r="C3865" s="7">
        <v>43922</v>
      </c>
      <c r="D3865" s="39" t="s">
        <v>38</v>
      </c>
      <c r="E3865" s="39">
        <v>1000</v>
      </c>
      <c r="F3865" s="82">
        <f t="shared" si="180"/>
        <v>1</v>
      </c>
      <c r="G3865" s="39">
        <f>VLOOKUP(N3865,Currecny_M!$A$1:$P$10,2,FALSE)</f>
        <v>1</v>
      </c>
      <c r="H3865" s="39">
        <f>MATCH(C3865,Currecny_M!$A$1:$P$1,0)</f>
        <v>2</v>
      </c>
      <c r="I3865" s="39">
        <f>VLOOKUP(N3865,Currecny_M!$A$1:$P$10,MATCH(Database!C3865,Currecny_M!$A$1:$P$1,0),FALSE)</f>
        <v>1</v>
      </c>
      <c r="J3865" s="82">
        <f t="shared" si="181"/>
        <v>1</v>
      </c>
      <c r="K3865" s="39">
        <f>VLOOKUP('Cover page'!$B$6,Currecny_M!$A$1:$P$10,MATCH(Database!C3865,Currecny_M!$A$1:$P$1,0),FALSE)</f>
        <v>1</v>
      </c>
      <c r="L3865" s="82">
        <f t="shared" si="182"/>
        <v>1</v>
      </c>
      <c r="M3865" s="82">
        <f>((E3865/$F$1)*VLOOKUP(N3865,Currecny_M!$A$1:$P$10,MATCH(Database!C3865,Currecny_M!$A$1:$P$1,0),FALSE))/VLOOKUP('Cover page'!$B$6,Currecny_M!$A$1:$P$10,MATCH(Database!C3865,Currecny_M!$A$1:$P$1,0),FALSE)</f>
        <v>1</v>
      </c>
      <c r="N3865" s="6" t="str">
        <f>VLOOKUP(B3865,Master!$A$2:$C$11,3,FALSE)</f>
        <v>INR</v>
      </c>
      <c r="O3865" s="6" t="str">
        <f>VLOOKUP(B3865,Master!$A$2:$C$11,2,FALSE)</f>
        <v>Asia</v>
      </c>
      <c r="Q3865" s="39" t="str">
        <f>VLOOKUP(D3865,GL_Master!$A$1:$D$80,2,FALSE)</f>
        <v>PL</v>
      </c>
      <c r="R3865" s="39" t="str">
        <f>VLOOKUP(D3865,GL_Master!$A$1:$D$80,3,FALSE)</f>
        <v>House Keeping Expenses</v>
      </c>
      <c r="S3865" s="39" t="str">
        <f>VLOOKUP(D3865,GL_Master!$A$1:$D$80,4,FALSE)</f>
        <v>House Keeping Expenses</v>
      </c>
    </row>
    <row r="3866" spans="1:19" x14ac:dyDescent="0.25">
      <c r="A3866" s="39" t="s">
        <v>262</v>
      </c>
      <c r="B3866" s="39" t="s">
        <v>42</v>
      </c>
      <c r="C3866" s="7">
        <v>43922</v>
      </c>
      <c r="D3866" s="39" t="s">
        <v>107</v>
      </c>
      <c r="E3866" s="39">
        <v>1000</v>
      </c>
      <c r="F3866" s="82">
        <f t="shared" si="180"/>
        <v>1</v>
      </c>
      <c r="G3866" s="39">
        <f>VLOOKUP(N3866,Currecny_M!$A$1:$P$10,2,FALSE)</f>
        <v>1</v>
      </c>
      <c r="H3866" s="39">
        <f>MATCH(C3866,Currecny_M!$A$1:$P$1,0)</f>
        <v>2</v>
      </c>
      <c r="I3866" s="39">
        <f>VLOOKUP(N3866,Currecny_M!$A$1:$P$10,MATCH(Database!C3866,Currecny_M!$A$1:$P$1,0),FALSE)</f>
        <v>1</v>
      </c>
      <c r="J3866" s="82">
        <f t="shared" si="181"/>
        <v>1</v>
      </c>
      <c r="K3866" s="39">
        <f>VLOOKUP('Cover page'!$B$6,Currecny_M!$A$1:$P$10,MATCH(Database!C3866,Currecny_M!$A$1:$P$1,0),FALSE)</f>
        <v>1</v>
      </c>
      <c r="L3866" s="82">
        <f t="shared" si="182"/>
        <v>1</v>
      </c>
      <c r="M3866" s="82">
        <f>((E3866/$F$1)*VLOOKUP(N3866,Currecny_M!$A$1:$P$10,MATCH(Database!C3866,Currecny_M!$A$1:$P$1,0),FALSE))/VLOOKUP('Cover page'!$B$6,Currecny_M!$A$1:$P$10,MATCH(Database!C3866,Currecny_M!$A$1:$P$1,0),FALSE)</f>
        <v>1</v>
      </c>
      <c r="N3866" s="6" t="str">
        <f>VLOOKUP(B3866,Master!$A$2:$C$11,3,FALSE)</f>
        <v>INR</v>
      </c>
      <c r="O3866" s="6" t="str">
        <f>VLOOKUP(B3866,Master!$A$2:$C$11,2,FALSE)</f>
        <v>Asia</v>
      </c>
      <c r="Q3866" s="39" t="str">
        <f>VLOOKUP(D3866,GL_Master!$A$1:$D$80,2,FALSE)</f>
        <v>PL</v>
      </c>
      <c r="R3866" s="39" t="str">
        <f>VLOOKUP(D3866,GL_Master!$A$1:$D$80,3,FALSE)</f>
        <v>Misc. expenses</v>
      </c>
      <c r="S3866" s="39" t="str">
        <f>VLOOKUP(D3866,GL_Master!$A$1:$D$80,4,FALSE)</f>
        <v>Repair &amp; Maintenance</v>
      </c>
    </row>
    <row r="3867" spans="1:19" x14ac:dyDescent="0.25">
      <c r="A3867" s="39" t="s">
        <v>262</v>
      </c>
      <c r="B3867" s="39" t="s">
        <v>42</v>
      </c>
      <c r="C3867" s="7">
        <v>43922</v>
      </c>
      <c r="D3867" s="39" t="s">
        <v>108</v>
      </c>
      <c r="E3867" s="39">
        <v>1000</v>
      </c>
      <c r="F3867" s="82">
        <f t="shared" si="180"/>
        <v>1</v>
      </c>
      <c r="G3867" s="39">
        <f>VLOOKUP(N3867,Currecny_M!$A$1:$P$10,2,FALSE)</f>
        <v>1</v>
      </c>
      <c r="H3867" s="39">
        <f>MATCH(C3867,Currecny_M!$A$1:$P$1,0)</f>
        <v>2</v>
      </c>
      <c r="I3867" s="39">
        <f>VLOOKUP(N3867,Currecny_M!$A$1:$P$10,MATCH(Database!C3867,Currecny_M!$A$1:$P$1,0),FALSE)</f>
        <v>1</v>
      </c>
      <c r="J3867" s="82">
        <f t="shared" si="181"/>
        <v>1</v>
      </c>
      <c r="K3867" s="39">
        <f>VLOOKUP('Cover page'!$B$6,Currecny_M!$A$1:$P$10,MATCH(Database!C3867,Currecny_M!$A$1:$P$1,0),FALSE)</f>
        <v>1</v>
      </c>
      <c r="L3867" s="82">
        <f t="shared" si="182"/>
        <v>1</v>
      </c>
      <c r="M3867" s="82">
        <f>((E3867/$F$1)*VLOOKUP(N3867,Currecny_M!$A$1:$P$10,MATCH(Database!C3867,Currecny_M!$A$1:$P$1,0),FALSE))/VLOOKUP('Cover page'!$B$6,Currecny_M!$A$1:$P$10,MATCH(Database!C3867,Currecny_M!$A$1:$P$1,0),FALSE)</f>
        <v>1</v>
      </c>
      <c r="N3867" s="6" t="str">
        <f>VLOOKUP(B3867,Master!$A$2:$C$11,3,FALSE)</f>
        <v>INR</v>
      </c>
      <c r="O3867" s="6" t="str">
        <f>VLOOKUP(B3867,Master!$A$2:$C$11,2,FALSE)</f>
        <v>Asia</v>
      </c>
      <c r="Q3867" s="39" t="str">
        <f>VLOOKUP(D3867,GL_Master!$A$1:$D$80,2,FALSE)</f>
        <v>PL</v>
      </c>
      <c r="R3867" s="39" t="str">
        <f>VLOOKUP(D3867,GL_Master!$A$1:$D$80,3,FALSE)</f>
        <v>Misc. expenses</v>
      </c>
      <c r="S3867" s="39" t="str">
        <f>VLOOKUP(D3867,GL_Master!$A$1:$D$80,4,FALSE)</f>
        <v>Repair &amp; Maintenance</v>
      </c>
    </row>
    <row r="3868" spans="1:19" x14ac:dyDescent="0.25">
      <c r="A3868" s="39" t="s">
        <v>262</v>
      </c>
      <c r="B3868" s="39" t="s">
        <v>42</v>
      </c>
      <c r="C3868" s="7">
        <v>43922</v>
      </c>
      <c r="D3868" s="39" t="s">
        <v>9</v>
      </c>
      <c r="E3868" s="39">
        <v>9000</v>
      </c>
      <c r="F3868" s="82">
        <f t="shared" si="180"/>
        <v>9</v>
      </c>
      <c r="G3868" s="39">
        <f>VLOOKUP(N3868,Currecny_M!$A$1:$P$10,2,FALSE)</f>
        <v>1</v>
      </c>
      <c r="H3868" s="39">
        <f>MATCH(C3868,Currecny_M!$A$1:$P$1,0)</f>
        <v>2</v>
      </c>
      <c r="I3868" s="39">
        <f>VLOOKUP(N3868,Currecny_M!$A$1:$P$10,MATCH(Database!C3868,Currecny_M!$A$1:$P$1,0),FALSE)</f>
        <v>1</v>
      </c>
      <c r="J3868" s="82">
        <f t="shared" si="181"/>
        <v>9</v>
      </c>
      <c r="K3868" s="39">
        <f>VLOOKUP('Cover page'!$B$6,Currecny_M!$A$1:$P$10,MATCH(Database!C3868,Currecny_M!$A$1:$P$1,0),FALSE)</f>
        <v>1</v>
      </c>
      <c r="L3868" s="82">
        <f t="shared" si="182"/>
        <v>9</v>
      </c>
      <c r="M3868" s="82">
        <f>((E3868/$F$1)*VLOOKUP(N3868,Currecny_M!$A$1:$P$10,MATCH(Database!C3868,Currecny_M!$A$1:$P$1,0),FALSE))/VLOOKUP('Cover page'!$B$6,Currecny_M!$A$1:$P$10,MATCH(Database!C3868,Currecny_M!$A$1:$P$1,0),FALSE)</f>
        <v>9</v>
      </c>
      <c r="N3868" s="6" t="str">
        <f>VLOOKUP(B3868,Master!$A$2:$C$11,3,FALSE)</f>
        <v>INR</v>
      </c>
      <c r="O3868" s="6" t="str">
        <f>VLOOKUP(B3868,Master!$A$2:$C$11,2,FALSE)</f>
        <v>Asia</v>
      </c>
      <c r="Q3868" s="39" t="str">
        <f>VLOOKUP(D3868,GL_Master!$A$1:$D$80,2,FALSE)</f>
        <v>PL</v>
      </c>
      <c r="R3868" s="39" t="str">
        <f>VLOOKUP(D3868,GL_Master!$A$1:$D$80,3,FALSE)</f>
        <v>Rent</v>
      </c>
      <c r="S3868" s="39" t="str">
        <f>VLOOKUP(D3868,GL_Master!$A$1:$D$80,4,FALSE)</f>
        <v>Office Rent</v>
      </c>
    </row>
    <row r="3869" spans="1:19" x14ac:dyDescent="0.25">
      <c r="A3869" s="39" t="s">
        <v>262</v>
      </c>
      <c r="B3869" s="39" t="s">
        <v>42</v>
      </c>
      <c r="C3869" s="7">
        <v>43922</v>
      </c>
      <c r="D3869" s="39" t="s">
        <v>109</v>
      </c>
      <c r="E3869" s="39">
        <v>-5000</v>
      </c>
      <c r="F3869" s="82">
        <f t="shared" si="180"/>
        <v>-5</v>
      </c>
      <c r="G3869" s="39">
        <f>VLOOKUP(N3869,Currecny_M!$A$1:$P$10,2,FALSE)</f>
        <v>1</v>
      </c>
      <c r="H3869" s="39">
        <f>MATCH(C3869,Currecny_M!$A$1:$P$1,0)</f>
        <v>2</v>
      </c>
      <c r="I3869" s="39">
        <f>VLOOKUP(N3869,Currecny_M!$A$1:$P$10,MATCH(Database!C3869,Currecny_M!$A$1:$P$1,0),FALSE)</f>
        <v>1</v>
      </c>
      <c r="J3869" s="82">
        <f t="shared" si="181"/>
        <v>-5</v>
      </c>
      <c r="K3869" s="39">
        <f>VLOOKUP('Cover page'!$B$6,Currecny_M!$A$1:$P$10,MATCH(Database!C3869,Currecny_M!$A$1:$P$1,0),FALSE)</f>
        <v>1</v>
      </c>
      <c r="L3869" s="82">
        <f t="shared" si="182"/>
        <v>-5</v>
      </c>
      <c r="M3869" s="82">
        <f>((E3869/$F$1)*VLOOKUP(N3869,Currecny_M!$A$1:$P$10,MATCH(Database!C3869,Currecny_M!$A$1:$P$1,0),FALSE))/VLOOKUP('Cover page'!$B$6,Currecny_M!$A$1:$P$10,MATCH(Database!C3869,Currecny_M!$A$1:$P$1,0),FALSE)</f>
        <v>-5</v>
      </c>
      <c r="N3869" s="6" t="str">
        <f>VLOOKUP(B3869,Master!$A$2:$C$11,3,FALSE)</f>
        <v>INR</v>
      </c>
      <c r="O3869" s="6" t="str">
        <f>VLOOKUP(B3869,Master!$A$2:$C$11,2,FALSE)</f>
        <v>Asia</v>
      </c>
      <c r="Q3869" s="39" t="str">
        <f>VLOOKUP(D3869,GL_Master!$A$1:$D$80,2,FALSE)</f>
        <v>PL</v>
      </c>
      <c r="R3869" s="39" t="str">
        <f>VLOOKUP(D3869,GL_Master!$A$1:$D$80,3,FALSE)</f>
        <v>Travelling and conveyance</v>
      </c>
      <c r="S3869" s="39" t="str">
        <f>VLOOKUP(D3869,GL_Master!$A$1:$D$80,4,FALSE)</f>
        <v>Travelling , hotel lodging</v>
      </c>
    </row>
    <row r="3870" spans="1:19" x14ac:dyDescent="0.25">
      <c r="A3870" s="39" t="s">
        <v>262</v>
      </c>
      <c r="B3870" s="39" t="s">
        <v>42</v>
      </c>
      <c r="C3870" s="7">
        <v>43922</v>
      </c>
      <c r="D3870" s="39" t="s">
        <v>110</v>
      </c>
      <c r="E3870" s="39">
        <v>2000</v>
      </c>
      <c r="F3870" s="82">
        <f t="shared" si="180"/>
        <v>2</v>
      </c>
      <c r="G3870" s="39">
        <f>VLOOKUP(N3870,Currecny_M!$A$1:$P$10,2,FALSE)</f>
        <v>1</v>
      </c>
      <c r="H3870" s="39">
        <f>MATCH(C3870,Currecny_M!$A$1:$P$1,0)</f>
        <v>2</v>
      </c>
      <c r="I3870" s="39">
        <f>VLOOKUP(N3870,Currecny_M!$A$1:$P$10,MATCH(Database!C3870,Currecny_M!$A$1:$P$1,0),FALSE)</f>
        <v>1</v>
      </c>
      <c r="J3870" s="82">
        <f t="shared" si="181"/>
        <v>2</v>
      </c>
      <c r="K3870" s="39">
        <f>VLOOKUP('Cover page'!$B$6,Currecny_M!$A$1:$P$10,MATCH(Database!C3870,Currecny_M!$A$1:$P$1,0),FALSE)</f>
        <v>1</v>
      </c>
      <c r="L3870" s="82">
        <f t="shared" si="182"/>
        <v>2</v>
      </c>
      <c r="M3870" s="82">
        <f>((E3870/$F$1)*VLOOKUP(N3870,Currecny_M!$A$1:$P$10,MATCH(Database!C3870,Currecny_M!$A$1:$P$1,0),FALSE))/VLOOKUP('Cover page'!$B$6,Currecny_M!$A$1:$P$10,MATCH(Database!C3870,Currecny_M!$A$1:$P$1,0),FALSE)</f>
        <v>2</v>
      </c>
      <c r="N3870" s="6" t="str">
        <f>VLOOKUP(B3870,Master!$A$2:$C$11,3,FALSE)</f>
        <v>INR</v>
      </c>
      <c r="O3870" s="6" t="str">
        <f>VLOOKUP(B3870,Master!$A$2:$C$11,2,FALSE)</f>
        <v>Asia</v>
      </c>
      <c r="Q3870" s="39" t="str">
        <f>VLOOKUP(D3870,GL_Master!$A$1:$D$80,2,FALSE)</f>
        <v>PL</v>
      </c>
      <c r="R3870" s="39" t="str">
        <f>VLOOKUP(D3870,GL_Master!$A$1:$D$80,3,FALSE)</f>
        <v>Travelling and conveyance</v>
      </c>
      <c r="S3870" s="39" t="str">
        <f>VLOOKUP(D3870,GL_Master!$A$1:$D$80,4,FALSE)</f>
        <v>Travelling , hotel lodging</v>
      </c>
    </row>
    <row r="3871" spans="1:19" x14ac:dyDescent="0.25">
      <c r="A3871" s="39" t="s">
        <v>262</v>
      </c>
      <c r="B3871" s="39" t="s">
        <v>42</v>
      </c>
      <c r="C3871" s="7">
        <v>43922</v>
      </c>
      <c r="D3871" s="39" t="s">
        <v>111</v>
      </c>
      <c r="E3871" s="39">
        <v>1000</v>
      </c>
      <c r="F3871" s="82">
        <f t="shared" si="180"/>
        <v>1</v>
      </c>
      <c r="G3871" s="39">
        <f>VLOOKUP(N3871,Currecny_M!$A$1:$P$10,2,FALSE)</f>
        <v>1</v>
      </c>
      <c r="H3871" s="39">
        <f>MATCH(C3871,Currecny_M!$A$1:$P$1,0)</f>
        <v>2</v>
      </c>
      <c r="I3871" s="39">
        <f>VLOOKUP(N3871,Currecny_M!$A$1:$P$10,MATCH(Database!C3871,Currecny_M!$A$1:$P$1,0),FALSE)</f>
        <v>1</v>
      </c>
      <c r="J3871" s="82">
        <f t="shared" si="181"/>
        <v>1</v>
      </c>
      <c r="K3871" s="39">
        <f>VLOOKUP('Cover page'!$B$6,Currecny_M!$A$1:$P$10,MATCH(Database!C3871,Currecny_M!$A$1:$P$1,0),FALSE)</f>
        <v>1</v>
      </c>
      <c r="L3871" s="82">
        <f t="shared" si="182"/>
        <v>1</v>
      </c>
      <c r="M3871" s="82">
        <f>((E3871/$F$1)*VLOOKUP(N3871,Currecny_M!$A$1:$P$10,MATCH(Database!C3871,Currecny_M!$A$1:$P$1,0),FALSE))/VLOOKUP('Cover page'!$B$6,Currecny_M!$A$1:$P$10,MATCH(Database!C3871,Currecny_M!$A$1:$P$1,0),FALSE)</f>
        <v>1</v>
      </c>
      <c r="N3871" s="6" t="str">
        <f>VLOOKUP(B3871,Master!$A$2:$C$11,3,FALSE)</f>
        <v>INR</v>
      </c>
      <c r="O3871" s="6" t="str">
        <f>VLOOKUP(B3871,Master!$A$2:$C$11,2,FALSE)</f>
        <v>Asia</v>
      </c>
      <c r="Q3871" s="39" t="str">
        <f>VLOOKUP(D3871,GL_Master!$A$1:$D$80,2,FALSE)</f>
        <v>PL</v>
      </c>
      <c r="R3871" s="39" t="str">
        <f>VLOOKUP(D3871,GL_Master!$A$1:$D$80,3,FALSE)</f>
        <v>Legal &amp; Professional expenses</v>
      </c>
      <c r="S3871" s="39" t="str">
        <f>VLOOKUP(D3871,GL_Master!$A$1:$D$80,4,FALSE)</f>
        <v>Professional Fees - Others</v>
      </c>
    </row>
    <row r="3872" spans="1:19" x14ac:dyDescent="0.25">
      <c r="A3872" s="39" t="s">
        <v>262</v>
      </c>
      <c r="B3872" s="39" t="s">
        <v>42</v>
      </c>
      <c r="C3872" s="7">
        <v>43922</v>
      </c>
      <c r="D3872" s="39" t="s">
        <v>112</v>
      </c>
      <c r="E3872" s="39">
        <v>10000</v>
      </c>
      <c r="F3872" s="82">
        <f t="shared" si="180"/>
        <v>10</v>
      </c>
      <c r="G3872" s="39">
        <f>VLOOKUP(N3872,Currecny_M!$A$1:$P$10,2,FALSE)</f>
        <v>1</v>
      </c>
      <c r="H3872" s="39">
        <f>MATCH(C3872,Currecny_M!$A$1:$P$1,0)</f>
        <v>2</v>
      </c>
      <c r="I3872" s="39">
        <f>VLOOKUP(N3872,Currecny_M!$A$1:$P$10,MATCH(Database!C3872,Currecny_M!$A$1:$P$1,0),FALSE)</f>
        <v>1</v>
      </c>
      <c r="J3872" s="82">
        <f t="shared" si="181"/>
        <v>10</v>
      </c>
      <c r="K3872" s="39">
        <f>VLOOKUP('Cover page'!$B$6,Currecny_M!$A$1:$P$10,MATCH(Database!C3872,Currecny_M!$A$1:$P$1,0),FALSE)</f>
        <v>1</v>
      </c>
      <c r="L3872" s="82">
        <f t="shared" si="182"/>
        <v>10</v>
      </c>
      <c r="M3872" s="82">
        <f>((E3872/$F$1)*VLOOKUP(N3872,Currecny_M!$A$1:$P$10,MATCH(Database!C3872,Currecny_M!$A$1:$P$1,0),FALSE))/VLOOKUP('Cover page'!$B$6,Currecny_M!$A$1:$P$10,MATCH(Database!C3872,Currecny_M!$A$1:$P$1,0),FALSE)</f>
        <v>10</v>
      </c>
      <c r="N3872" s="6" t="str">
        <f>VLOOKUP(B3872,Master!$A$2:$C$11,3,FALSE)</f>
        <v>INR</v>
      </c>
      <c r="O3872" s="6" t="str">
        <f>VLOOKUP(B3872,Master!$A$2:$C$11,2,FALSE)</f>
        <v>Asia</v>
      </c>
      <c r="Q3872" s="39" t="str">
        <f>VLOOKUP(D3872,GL_Master!$A$1:$D$80,2,FALSE)</f>
        <v>PL</v>
      </c>
      <c r="R3872" s="39" t="str">
        <f>VLOOKUP(D3872,GL_Master!$A$1:$D$80,3,FALSE)</f>
        <v>Finance Cost</v>
      </c>
      <c r="S3872" s="39" t="str">
        <f>VLOOKUP(D3872,GL_Master!$A$1:$D$80,4,FALSE)</f>
        <v>Interest expense</v>
      </c>
    </row>
    <row r="3873" spans="1:19" x14ac:dyDescent="0.25">
      <c r="A3873" s="39" t="s">
        <v>262</v>
      </c>
      <c r="B3873" s="39" t="s">
        <v>42</v>
      </c>
      <c r="C3873" s="7">
        <v>43922</v>
      </c>
      <c r="D3873" s="39" t="s">
        <v>25</v>
      </c>
      <c r="E3873" s="39">
        <v>90000</v>
      </c>
      <c r="F3873" s="82">
        <f t="shared" si="180"/>
        <v>90</v>
      </c>
      <c r="G3873" s="39">
        <f>VLOOKUP(N3873,Currecny_M!$A$1:$P$10,2,FALSE)</f>
        <v>1</v>
      </c>
      <c r="H3873" s="39">
        <f>MATCH(C3873,Currecny_M!$A$1:$P$1,0)</f>
        <v>2</v>
      </c>
      <c r="I3873" s="39">
        <f>VLOOKUP(N3873,Currecny_M!$A$1:$P$10,MATCH(Database!C3873,Currecny_M!$A$1:$P$1,0),FALSE)</f>
        <v>1</v>
      </c>
      <c r="J3873" s="82">
        <f t="shared" si="181"/>
        <v>90</v>
      </c>
      <c r="K3873" s="39">
        <f>VLOOKUP('Cover page'!$B$6,Currecny_M!$A$1:$P$10,MATCH(Database!C3873,Currecny_M!$A$1:$P$1,0),FALSE)</f>
        <v>1</v>
      </c>
      <c r="L3873" s="82">
        <f t="shared" si="182"/>
        <v>90</v>
      </c>
      <c r="M3873" s="82">
        <f>((E3873/$F$1)*VLOOKUP(N3873,Currecny_M!$A$1:$P$10,MATCH(Database!C3873,Currecny_M!$A$1:$P$1,0),FALSE))/VLOOKUP('Cover page'!$B$6,Currecny_M!$A$1:$P$10,MATCH(Database!C3873,Currecny_M!$A$1:$P$1,0),FALSE)</f>
        <v>90</v>
      </c>
      <c r="N3873" s="6" t="str">
        <f>VLOOKUP(B3873,Master!$A$2:$C$11,3,FALSE)</f>
        <v>INR</v>
      </c>
      <c r="O3873" s="6" t="str">
        <f>VLOOKUP(B3873,Master!$A$2:$C$11,2,FALSE)</f>
        <v>Asia</v>
      </c>
      <c r="Q3873" s="39" t="str">
        <f>VLOOKUP(D3873,GL_Master!$A$1:$D$80,2,FALSE)</f>
        <v>PL</v>
      </c>
      <c r="R3873" s="39" t="str">
        <f>VLOOKUP(D3873,GL_Master!$A$1:$D$80,3,FALSE)</f>
        <v>Depreciation</v>
      </c>
      <c r="S3873" s="39" t="str">
        <f>VLOOKUP(D3873,GL_Master!$A$1:$D$80,4,FALSE)</f>
        <v>Depreciation</v>
      </c>
    </row>
    <row r="3874" spans="1:19" x14ac:dyDescent="0.25">
      <c r="A3874" s="39" t="s">
        <v>262</v>
      </c>
      <c r="B3874" s="39" t="s">
        <v>42</v>
      </c>
      <c r="C3874" s="7">
        <v>43952</v>
      </c>
      <c r="D3874" s="39" t="s">
        <v>51</v>
      </c>
      <c r="E3874" s="39">
        <v>-1000000</v>
      </c>
      <c r="F3874" s="82">
        <f t="shared" si="180"/>
        <v>-1000</v>
      </c>
      <c r="G3874" s="39">
        <f>VLOOKUP(N3874,Currecny_M!$A$1:$P$10,2,FALSE)</f>
        <v>1</v>
      </c>
      <c r="H3874" s="39">
        <f>MATCH(C3874,Currecny_M!$A$1:$P$1,0)</f>
        <v>3</v>
      </c>
      <c r="I3874" s="39">
        <f>VLOOKUP(N3874,Currecny_M!$A$1:$P$10,MATCH(Database!C3874,Currecny_M!$A$1:$P$1,0),FALSE)</f>
        <v>1</v>
      </c>
      <c r="J3874" s="82">
        <f t="shared" si="181"/>
        <v>-1000</v>
      </c>
      <c r="K3874" s="39">
        <f>VLOOKUP('Cover page'!$B$6,Currecny_M!$A$1:$P$10,MATCH(Database!C3874,Currecny_M!$A$1:$P$1,0),FALSE)</f>
        <v>1</v>
      </c>
      <c r="L3874" s="82">
        <f t="shared" si="182"/>
        <v>-1000</v>
      </c>
      <c r="M3874" s="82">
        <f>((E3874/$F$1)*VLOOKUP(N3874,Currecny_M!$A$1:$P$10,MATCH(Database!C3874,Currecny_M!$A$1:$P$1,0),FALSE))/VLOOKUP('Cover page'!$B$6,Currecny_M!$A$1:$P$10,MATCH(Database!C3874,Currecny_M!$A$1:$P$1,0),FALSE)</f>
        <v>-1000</v>
      </c>
      <c r="N3874" s="6" t="str">
        <f>VLOOKUP(B3874,Master!$A$2:$C$11,3,FALSE)</f>
        <v>INR</v>
      </c>
      <c r="O3874" s="6" t="str">
        <f>VLOOKUP(B3874,Master!$A$2:$C$11,2,FALSE)</f>
        <v>Asia</v>
      </c>
      <c r="Q3874" s="39" t="str">
        <f>VLOOKUP(D3874,GL_Master!$A$1:$D$80,2,FALSE)</f>
        <v>BS</v>
      </c>
      <c r="R3874" s="39" t="str">
        <f>VLOOKUP(D3874,GL_Master!$A$1:$D$80,3,FALSE)</f>
        <v>Share Capital</v>
      </c>
      <c r="S3874" s="39" t="str">
        <f>VLOOKUP(D3874,GL_Master!$A$1:$D$80,4,FALSE)</f>
        <v>Equity shares</v>
      </c>
    </row>
    <row r="3875" spans="1:19" x14ac:dyDescent="0.25">
      <c r="A3875" s="39" t="s">
        <v>262</v>
      </c>
      <c r="B3875" s="39" t="s">
        <v>42</v>
      </c>
      <c r="C3875" s="7">
        <v>43952</v>
      </c>
      <c r="D3875" s="39" t="s">
        <v>52</v>
      </c>
      <c r="E3875" s="39">
        <v>-1916000</v>
      </c>
      <c r="F3875" s="82">
        <f t="shared" si="180"/>
        <v>-1916</v>
      </c>
      <c r="G3875" s="39">
        <f>VLOOKUP(N3875,Currecny_M!$A$1:$P$10,2,FALSE)</f>
        <v>1</v>
      </c>
      <c r="H3875" s="39">
        <f>MATCH(C3875,Currecny_M!$A$1:$P$1,0)</f>
        <v>3</v>
      </c>
      <c r="I3875" s="39">
        <f>VLOOKUP(N3875,Currecny_M!$A$1:$P$10,MATCH(Database!C3875,Currecny_M!$A$1:$P$1,0),FALSE)</f>
        <v>1</v>
      </c>
      <c r="J3875" s="82">
        <f t="shared" si="181"/>
        <v>-1916</v>
      </c>
      <c r="K3875" s="39">
        <f>VLOOKUP('Cover page'!$B$6,Currecny_M!$A$1:$P$10,MATCH(Database!C3875,Currecny_M!$A$1:$P$1,0),FALSE)</f>
        <v>1</v>
      </c>
      <c r="L3875" s="82">
        <f t="shared" si="182"/>
        <v>-1916</v>
      </c>
      <c r="M3875" s="82">
        <f>((E3875/$F$1)*VLOOKUP(N3875,Currecny_M!$A$1:$P$10,MATCH(Database!C3875,Currecny_M!$A$1:$P$1,0),FALSE))/VLOOKUP('Cover page'!$B$6,Currecny_M!$A$1:$P$10,MATCH(Database!C3875,Currecny_M!$A$1:$P$1,0),FALSE)</f>
        <v>-1916</v>
      </c>
      <c r="N3875" s="6" t="str">
        <f>VLOOKUP(B3875,Master!$A$2:$C$11,3,FALSE)</f>
        <v>INR</v>
      </c>
      <c r="O3875" s="6" t="str">
        <f>VLOOKUP(B3875,Master!$A$2:$C$11,2,FALSE)</f>
        <v>Asia</v>
      </c>
      <c r="Q3875" s="39" t="str">
        <f>VLOOKUP(D3875,GL_Master!$A$1:$D$80,2,FALSE)</f>
        <v>BS</v>
      </c>
      <c r="R3875" s="39" t="str">
        <f>VLOOKUP(D3875,GL_Master!$A$1:$D$80,3,FALSE)</f>
        <v>Reserve and Surplus</v>
      </c>
      <c r="S3875" s="39" t="str">
        <f>VLOOKUP(D3875,GL_Master!$A$1:$D$80,4,FALSE)</f>
        <v>Reserves at the commencement of the year</v>
      </c>
    </row>
    <row r="3876" spans="1:19" x14ac:dyDescent="0.25">
      <c r="A3876" s="39" t="s">
        <v>262</v>
      </c>
      <c r="B3876" s="39" t="s">
        <v>42</v>
      </c>
      <c r="C3876" s="7">
        <v>43952</v>
      </c>
      <c r="D3876" s="39" t="s">
        <v>53</v>
      </c>
      <c r="E3876" s="39">
        <v>-496540</v>
      </c>
      <c r="F3876" s="82">
        <f t="shared" si="180"/>
        <v>-496.54</v>
      </c>
      <c r="G3876" s="39">
        <f>VLOOKUP(N3876,Currecny_M!$A$1:$P$10,2,FALSE)</f>
        <v>1</v>
      </c>
      <c r="H3876" s="39">
        <f>MATCH(C3876,Currecny_M!$A$1:$P$1,0)</f>
        <v>3</v>
      </c>
      <c r="I3876" s="39">
        <f>VLOOKUP(N3876,Currecny_M!$A$1:$P$10,MATCH(Database!C3876,Currecny_M!$A$1:$P$1,0),FALSE)</f>
        <v>1</v>
      </c>
      <c r="J3876" s="82">
        <f t="shared" si="181"/>
        <v>-496.54</v>
      </c>
      <c r="K3876" s="39">
        <f>VLOOKUP('Cover page'!$B$6,Currecny_M!$A$1:$P$10,MATCH(Database!C3876,Currecny_M!$A$1:$P$1,0),FALSE)</f>
        <v>1</v>
      </c>
      <c r="L3876" s="82">
        <f t="shared" si="182"/>
        <v>-496.54</v>
      </c>
      <c r="M3876" s="82">
        <f>((E3876/$F$1)*VLOOKUP(N3876,Currecny_M!$A$1:$P$10,MATCH(Database!C3876,Currecny_M!$A$1:$P$1,0),FALSE))/VLOOKUP('Cover page'!$B$6,Currecny_M!$A$1:$P$10,MATCH(Database!C3876,Currecny_M!$A$1:$P$1,0),FALSE)</f>
        <v>-496.54</v>
      </c>
      <c r="N3876" s="6" t="str">
        <f>VLOOKUP(B3876,Master!$A$2:$C$11,3,FALSE)</f>
        <v>INR</v>
      </c>
      <c r="O3876" s="6" t="str">
        <f>VLOOKUP(B3876,Master!$A$2:$C$11,2,FALSE)</f>
        <v>Asia</v>
      </c>
      <c r="Q3876" s="39" t="str">
        <f>VLOOKUP(D3876,GL_Master!$A$1:$D$80,2,FALSE)</f>
        <v>BS</v>
      </c>
      <c r="R3876" s="39" t="str">
        <f>VLOOKUP(D3876,GL_Master!$A$1:$D$80,3,FALSE)</f>
        <v>Loan Fund</v>
      </c>
      <c r="S3876" s="39" t="str">
        <f>VLOOKUP(D3876,GL_Master!$A$1:$D$80,4,FALSE)</f>
        <v>Term Loan</v>
      </c>
    </row>
    <row r="3877" spans="1:19" x14ac:dyDescent="0.25">
      <c r="A3877" s="39" t="s">
        <v>262</v>
      </c>
      <c r="B3877" s="39" t="s">
        <v>42</v>
      </c>
      <c r="C3877" s="7">
        <v>43952</v>
      </c>
      <c r="D3877" s="39" t="s">
        <v>54</v>
      </c>
      <c r="E3877" s="39">
        <v>2200</v>
      </c>
      <c r="F3877" s="82">
        <f t="shared" si="180"/>
        <v>2.2000000000000002</v>
      </c>
      <c r="G3877" s="39">
        <f>VLOOKUP(N3877,Currecny_M!$A$1:$P$10,2,FALSE)</f>
        <v>1</v>
      </c>
      <c r="H3877" s="39">
        <f>MATCH(C3877,Currecny_M!$A$1:$P$1,0)</f>
        <v>3</v>
      </c>
      <c r="I3877" s="39">
        <f>VLOOKUP(N3877,Currecny_M!$A$1:$P$10,MATCH(Database!C3877,Currecny_M!$A$1:$P$1,0),FALSE)</f>
        <v>1</v>
      </c>
      <c r="J3877" s="82">
        <f t="shared" si="181"/>
        <v>2.2000000000000002</v>
      </c>
      <c r="K3877" s="39">
        <f>VLOOKUP('Cover page'!$B$6,Currecny_M!$A$1:$P$10,MATCH(Database!C3877,Currecny_M!$A$1:$P$1,0),FALSE)</f>
        <v>1</v>
      </c>
      <c r="L3877" s="82">
        <f t="shared" si="182"/>
        <v>2.2000000000000002</v>
      </c>
      <c r="M3877" s="82">
        <f>((E3877/$F$1)*VLOOKUP(N3877,Currecny_M!$A$1:$P$10,MATCH(Database!C3877,Currecny_M!$A$1:$P$1,0),FALSE))/VLOOKUP('Cover page'!$B$6,Currecny_M!$A$1:$P$10,MATCH(Database!C3877,Currecny_M!$A$1:$P$1,0),FALSE)</f>
        <v>2.2000000000000002</v>
      </c>
      <c r="N3877" s="6" t="str">
        <f>VLOOKUP(B3877,Master!$A$2:$C$11,3,FALSE)</f>
        <v>INR</v>
      </c>
      <c r="O3877" s="6" t="str">
        <f>VLOOKUP(B3877,Master!$A$2:$C$11,2,FALSE)</f>
        <v>Asia</v>
      </c>
      <c r="Q3877" s="39" t="str">
        <f>VLOOKUP(D3877,GL_Master!$A$1:$D$80,2,FALSE)</f>
        <v>BS</v>
      </c>
      <c r="R3877" s="39" t="str">
        <f>VLOOKUP(D3877,GL_Master!$A$1:$D$80,3,FALSE)</f>
        <v>Trade Payables</v>
      </c>
      <c r="S3877" s="39" t="str">
        <f>VLOOKUP(D3877,GL_Master!$A$1:$D$80,4,FALSE)</f>
        <v>Trade payable</v>
      </c>
    </row>
    <row r="3878" spans="1:19" x14ac:dyDescent="0.25">
      <c r="A3878" s="39" t="s">
        <v>262</v>
      </c>
      <c r="B3878" s="39" t="s">
        <v>42</v>
      </c>
      <c r="C3878" s="7">
        <v>43952</v>
      </c>
      <c r="D3878" s="39" t="s">
        <v>34</v>
      </c>
      <c r="E3878" s="39">
        <v>-53550</v>
      </c>
      <c r="F3878" s="82">
        <f t="shared" si="180"/>
        <v>-53.55</v>
      </c>
      <c r="G3878" s="39">
        <f>VLOOKUP(N3878,Currecny_M!$A$1:$P$10,2,FALSE)</f>
        <v>1</v>
      </c>
      <c r="H3878" s="39">
        <f>MATCH(C3878,Currecny_M!$A$1:$P$1,0)</f>
        <v>3</v>
      </c>
      <c r="I3878" s="39">
        <f>VLOOKUP(N3878,Currecny_M!$A$1:$P$10,MATCH(Database!C3878,Currecny_M!$A$1:$P$1,0),FALSE)</f>
        <v>1</v>
      </c>
      <c r="J3878" s="82">
        <f t="shared" si="181"/>
        <v>-53.55</v>
      </c>
      <c r="K3878" s="39">
        <f>VLOOKUP('Cover page'!$B$6,Currecny_M!$A$1:$P$10,MATCH(Database!C3878,Currecny_M!$A$1:$P$1,0),FALSE)</f>
        <v>1</v>
      </c>
      <c r="L3878" s="82">
        <f t="shared" si="182"/>
        <v>-53.55</v>
      </c>
      <c r="M3878" s="82">
        <f>((E3878/$F$1)*VLOOKUP(N3878,Currecny_M!$A$1:$P$10,MATCH(Database!C3878,Currecny_M!$A$1:$P$1,0),FALSE))/VLOOKUP('Cover page'!$B$6,Currecny_M!$A$1:$P$10,MATCH(Database!C3878,Currecny_M!$A$1:$P$1,0),FALSE)</f>
        <v>-53.55</v>
      </c>
      <c r="N3878" s="6" t="str">
        <f>VLOOKUP(B3878,Master!$A$2:$C$11,3,FALSE)</f>
        <v>INR</v>
      </c>
      <c r="O3878" s="6" t="str">
        <f>VLOOKUP(B3878,Master!$A$2:$C$11,2,FALSE)</f>
        <v>Asia</v>
      </c>
      <c r="Q3878" s="39" t="str">
        <f>VLOOKUP(D3878,GL_Master!$A$1:$D$80,2,FALSE)</f>
        <v>BS</v>
      </c>
      <c r="R3878" s="39" t="str">
        <f>VLOOKUP(D3878,GL_Master!$A$1:$D$80,3,FALSE)</f>
        <v>Provisions</v>
      </c>
      <c r="S3878" s="39" t="str">
        <f>VLOOKUP(D3878,GL_Master!$A$1:$D$80,4,FALSE)</f>
        <v>Expenses payables</v>
      </c>
    </row>
    <row r="3879" spans="1:19" x14ac:dyDescent="0.25">
      <c r="A3879" s="39" t="s">
        <v>262</v>
      </c>
      <c r="B3879" s="39" t="s">
        <v>42</v>
      </c>
      <c r="C3879" s="7">
        <v>43952</v>
      </c>
      <c r="D3879" s="39" t="s">
        <v>18</v>
      </c>
      <c r="E3879" s="39">
        <v>-33480</v>
      </c>
      <c r="F3879" s="82">
        <f t="shared" si="180"/>
        <v>-33.479999999999997</v>
      </c>
      <c r="G3879" s="39">
        <f>VLOOKUP(N3879,Currecny_M!$A$1:$P$10,2,FALSE)</f>
        <v>1</v>
      </c>
      <c r="H3879" s="39">
        <f>MATCH(C3879,Currecny_M!$A$1:$P$1,0)</f>
        <v>3</v>
      </c>
      <c r="I3879" s="39">
        <f>VLOOKUP(N3879,Currecny_M!$A$1:$P$10,MATCH(Database!C3879,Currecny_M!$A$1:$P$1,0),FALSE)</f>
        <v>1</v>
      </c>
      <c r="J3879" s="82">
        <f t="shared" si="181"/>
        <v>-33.479999999999997</v>
      </c>
      <c r="K3879" s="39">
        <f>VLOOKUP('Cover page'!$B$6,Currecny_M!$A$1:$P$10,MATCH(Database!C3879,Currecny_M!$A$1:$P$1,0),FALSE)</f>
        <v>1</v>
      </c>
      <c r="L3879" s="82">
        <f t="shared" si="182"/>
        <v>-33.479999999999997</v>
      </c>
      <c r="M3879" s="82">
        <f>((E3879/$F$1)*VLOOKUP(N3879,Currecny_M!$A$1:$P$10,MATCH(Database!C3879,Currecny_M!$A$1:$P$1,0),FALSE))/VLOOKUP('Cover page'!$B$6,Currecny_M!$A$1:$P$10,MATCH(Database!C3879,Currecny_M!$A$1:$P$1,0),FALSE)</f>
        <v>-33.479999999999997</v>
      </c>
      <c r="N3879" s="6" t="str">
        <f>VLOOKUP(B3879,Master!$A$2:$C$11,3,FALSE)</f>
        <v>INR</v>
      </c>
      <c r="O3879" s="6" t="str">
        <f>VLOOKUP(B3879,Master!$A$2:$C$11,2,FALSE)</f>
        <v>Asia</v>
      </c>
      <c r="Q3879" s="39" t="str">
        <f>VLOOKUP(D3879,GL_Master!$A$1:$D$80,2,FALSE)</f>
        <v>BS</v>
      </c>
      <c r="R3879" s="39" t="str">
        <f>VLOOKUP(D3879,GL_Master!$A$1:$D$80,3,FALSE)</f>
        <v>Other current liabilities</v>
      </c>
      <c r="S3879" s="39" t="str">
        <f>VLOOKUP(D3879,GL_Master!$A$1:$D$80,4,FALSE)</f>
        <v>Employee related liabilities</v>
      </c>
    </row>
    <row r="3880" spans="1:19" x14ac:dyDescent="0.25">
      <c r="A3880" s="39" t="s">
        <v>262</v>
      </c>
      <c r="B3880" s="39" t="s">
        <v>42</v>
      </c>
      <c r="C3880" s="7">
        <v>43952</v>
      </c>
      <c r="D3880" s="39" t="s">
        <v>55</v>
      </c>
      <c r="E3880" s="39">
        <v>-4280</v>
      </c>
      <c r="F3880" s="82">
        <f t="shared" si="180"/>
        <v>-4.28</v>
      </c>
      <c r="G3880" s="39">
        <f>VLOOKUP(N3880,Currecny_M!$A$1:$P$10,2,FALSE)</f>
        <v>1</v>
      </c>
      <c r="H3880" s="39">
        <f>MATCH(C3880,Currecny_M!$A$1:$P$1,0)</f>
        <v>3</v>
      </c>
      <c r="I3880" s="39">
        <f>VLOOKUP(N3880,Currecny_M!$A$1:$P$10,MATCH(Database!C3880,Currecny_M!$A$1:$P$1,0),FALSE)</f>
        <v>1</v>
      </c>
      <c r="J3880" s="82">
        <f t="shared" si="181"/>
        <v>-4.28</v>
      </c>
      <c r="K3880" s="39">
        <f>VLOOKUP('Cover page'!$B$6,Currecny_M!$A$1:$P$10,MATCH(Database!C3880,Currecny_M!$A$1:$P$1,0),FALSE)</f>
        <v>1</v>
      </c>
      <c r="L3880" s="82">
        <f t="shared" si="182"/>
        <v>-4.28</v>
      </c>
      <c r="M3880" s="82">
        <f>((E3880/$F$1)*VLOOKUP(N3880,Currecny_M!$A$1:$P$10,MATCH(Database!C3880,Currecny_M!$A$1:$P$1,0),FALSE))/VLOOKUP('Cover page'!$B$6,Currecny_M!$A$1:$P$10,MATCH(Database!C3880,Currecny_M!$A$1:$P$1,0),FALSE)</f>
        <v>-4.28</v>
      </c>
      <c r="N3880" s="6" t="str">
        <f>VLOOKUP(B3880,Master!$A$2:$C$11,3,FALSE)</f>
        <v>INR</v>
      </c>
      <c r="O3880" s="6" t="str">
        <f>VLOOKUP(B3880,Master!$A$2:$C$11,2,FALSE)</f>
        <v>Asia</v>
      </c>
      <c r="Q3880" s="39" t="str">
        <f>VLOOKUP(D3880,GL_Master!$A$1:$D$80,2,FALSE)</f>
        <v>BS</v>
      </c>
      <c r="R3880" s="39" t="str">
        <f>VLOOKUP(D3880,GL_Master!$A$1:$D$80,3,FALSE)</f>
        <v>Other current liabilities</v>
      </c>
      <c r="S3880" s="39" t="str">
        <f>VLOOKUP(D3880,GL_Master!$A$1:$D$80,4,FALSE)</f>
        <v>Security deposit received</v>
      </c>
    </row>
    <row r="3881" spans="1:19" x14ac:dyDescent="0.25">
      <c r="A3881" s="39" t="s">
        <v>262</v>
      </c>
      <c r="B3881" s="39" t="s">
        <v>42</v>
      </c>
      <c r="C3881" s="7">
        <v>43952</v>
      </c>
      <c r="D3881" s="39" t="s">
        <v>56</v>
      </c>
      <c r="E3881" s="39">
        <v>-1030</v>
      </c>
      <c r="F3881" s="82">
        <f t="shared" si="180"/>
        <v>-1.03</v>
      </c>
      <c r="G3881" s="39">
        <f>VLOOKUP(N3881,Currecny_M!$A$1:$P$10,2,FALSE)</f>
        <v>1</v>
      </c>
      <c r="H3881" s="39">
        <f>MATCH(C3881,Currecny_M!$A$1:$P$1,0)</f>
        <v>3</v>
      </c>
      <c r="I3881" s="39">
        <f>VLOOKUP(N3881,Currecny_M!$A$1:$P$10,MATCH(Database!C3881,Currecny_M!$A$1:$P$1,0),FALSE)</f>
        <v>1</v>
      </c>
      <c r="J3881" s="82">
        <f t="shared" si="181"/>
        <v>-1.03</v>
      </c>
      <c r="K3881" s="39">
        <f>VLOOKUP('Cover page'!$B$6,Currecny_M!$A$1:$P$10,MATCH(Database!C3881,Currecny_M!$A$1:$P$1,0),FALSE)</f>
        <v>1</v>
      </c>
      <c r="L3881" s="82">
        <f t="shared" si="182"/>
        <v>-1.03</v>
      </c>
      <c r="M3881" s="82">
        <f>((E3881/$F$1)*VLOOKUP(N3881,Currecny_M!$A$1:$P$10,MATCH(Database!C3881,Currecny_M!$A$1:$P$1,0),FALSE))/VLOOKUP('Cover page'!$B$6,Currecny_M!$A$1:$P$10,MATCH(Database!C3881,Currecny_M!$A$1:$P$1,0),FALSE)</f>
        <v>-1.03</v>
      </c>
      <c r="N3881" s="6" t="str">
        <f>VLOOKUP(B3881,Master!$A$2:$C$11,3,FALSE)</f>
        <v>INR</v>
      </c>
      <c r="O3881" s="6" t="str">
        <f>VLOOKUP(B3881,Master!$A$2:$C$11,2,FALSE)</f>
        <v>Asia</v>
      </c>
      <c r="Q3881" s="39" t="str">
        <f>VLOOKUP(D3881,GL_Master!$A$1:$D$80,2,FALSE)</f>
        <v>BS</v>
      </c>
      <c r="R3881" s="39" t="str">
        <f>VLOOKUP(D3881,GL_Master!$A$1:$D$80,3,FALSE)</f>
        <v>Other Tax Payables</v>
      </c>
      <c r="S3881" s="39" t="str">
        <f>VLOOKUP(D3881,GL_Master!$A$1:$D$80,4,FALSE)</f>
        <v>Tax deducted at source payable</v>
      </c>
    </row>
    <row r="3882" spans="1:19" x14ac:dyDescent="0.25">
      <c r="A3882" s="39" t="s">
        <v>262</v>
      </c>
      <c r="B3882" s="39" t="s">
        <v>42</v>
      </c>
      <c r="C3882" s="7">
        <v>43952</v>
      </c>
      <c r="D3882" s="39" t="s">
        <v>57</v>
      </c>
      <c r="E3882" s="39">
        <v>-9810</v>
      </c>
      <c r="F3882" s="82">
        <f t="shared" si="180"/>
        <v>-9.81</v>
      </c>
      <c r="G3882" s="39">
        <f>VLOOKUP(N3882,Currecny_M!$A$1:$P$10,2,FALSE)</f>
        <v>1</v>
      </c>
      <c r="H3882" s="39">
        <f>MATCH(C3882,Currecny_M!$A$1:$P$1,0)</f>
        <v>3</v>
      </c>
      <c r="I3882" s="39">
        <f>VLOOKUP(N3882,Currecny_M!$A$1:$P$10,MATCH(Database!C3882,Currecny_M!$A$1:$P$1,0),FALSE)</f>
        <v>1</v>
      </c>
      <c r="J3882" s="82">
        <f t="shared" si="181"/>
        <v>-9.81</v>
      </c>
      <c r="K3882" s="39">
        <f>VLOOKUP('Cover page'!$B$6,Currecny_M!$A$1:$P$10,MATCH(Database!C3882,Currecny_M!$A$1:$P$1,0),FALSE)</f>
        <v>1</v>
      </c>
      <c r="L3882" s="82">
        <f t="shared" si="182"/>
        <v>-9.81</v>
      </c>
      <c r="M3882" s="82">
        <f>((E3882/$F$1)*VLOOKUP(N3882,Currecny_M!$A$1:$P$10,MATCH(Database!C3882,Currecny_M!$A$1:$P$1,0),FALSE))/VLOOKUP('Cover page'!$B$6,Currecny_M!$A$1:$P$10,MATCH(Database!C3882,Currecny_M!$A$1:$P$1,0),FALSE)</f>
        <v>-9.81</v>
      </c>
      <c r="N3882" s="6" t="str">
        <f>VLOOKUP(B3882,Master!$A$2:$C$11,3,FALSE)</f>
        <v>INR</v>
      </c>
      <c r="O3882" s="6" t="str">
        <f>VLOOKUP(B3882,Master!$A$2:$C$11,2,FALSE)</f>
        <v>Asia</v>
      </c>
      <c r="Q3882" s="39" t="str">
        <f>VLOOKUP(D3882,GL_Master!$A$1:$D$80,2,FALSE)</f>
        <v>BS</v>
      </c>
      <c r="R3882" s="39" t="str">
        <f>VLOOKUP(D3882,GL_Master!$A$1:$D$80,3,FALSE)</f>
        <v>Other Tax Payables</v>
      </c>
      <c r="S3882" s="39" t="str">
        <f>VLOOKUP(D3882,GL_Master!$A$1:$D$80,4,FALSE)</f>
        <v>Tax deducted at source payable</v>
      </c>
    </row>
    <row r="3883" spans="1:19" x14ac:dyDescent="0.25">
      <c r="A3883" s="39" t="s">
        <v>262</v>
      </c>
      <c r="B3883" s="39" t="s">
        <v>42</v>
      </c>
      <c r="C3883" s="7">
        <v>43952</v>
      </c>
      <c r="D3883" s="39" t="s">
        <v>58</v>
      </c>
      <c r="E3883" s="39">
        <v>-72080</v>
      </c>
      <c r="F3883" s="82">
        <f t="shared" si="180"/>
        <v>-72.08</v>
      </c>
      <c r="G3883" s="39">
        <f>VLOOKUP(N3883,Currecny_M!$A$1:$P$10,2,FALSE)</f>
        <v>1</v>
      </c>
      <c r="H3883" s="39">
        <f>MATCH(C3883,Currecny_M!$A$1:$P$1,0)</f>
        <v>3</v>
      </c>
      <c r="I3883" s="39">
        <f>VLOOKUP(N3883,Currecny_M!$A$1:$P$10,MATCH(Database!C3883,Currecny_M!$A$1:$P$1,0),FALSE)</f>
        <v>1</v>
      </c>
      <c r="J3883" s="82">
        <f t="shared" si="181"/>
        <v>-72.08</v>
      </c>
      <c r="K3883" s="39">
        <f>VLOOKUP('Cover page'!$B$6,Currecny_M!$A$1:$P$10,MATCH(Database!C3883,Currecny_M!$A$1:$P$1,0),FALSE)</f>
        <v>1</v>
      </c>
      <c r="L3883" s="82">
        <f t="shared" si="182"/>
        <v>-72.08</v>
      </c>
      <c r="M3883" s="82">
        <f>((E3883/$F$1)*VLOOKUP(N3883,Currecny_M!$A$1:$P$10,MATCH(Database!C3883,Currecny_M!$A$1:$P$1,0),FALSE))/VLOOKUP('Cover page'!$B$6,Currecny_M!$A$1:$P$10,MATCH(Database!C3883,Currecny_M!$A$1:$P$1,0),FALSE)</f>
        <v>-72.08</v>
      </c>
      <c r="N3883" s="6" t="str">
        <f>VLOOKUP(B3883,Master!$A$2:$C$11,3,FALSE)</f>
        <v>INR</v>
      </c>
      <c r="O3883" s="6" t="str">
        <f>VLOOKUP(B3883,Master!$A$2:$C$11,2,FALSE)</f>
        <v>Asia</v>
      </c>
      <c r="Q3883" s="39" t="str">
        <f>VLOOKUP(D3883,GL_Master!$A$1:$D$80,2,FALSE)</f>
        <v>BS</v>
      </c>
      <c r="R3883" s="39" t="str">
        <f>VLOOKUP(D3883,GL_Master!$A$1:$D$80,3,FALSE)</f>
        <v>Long-term provisions</v>
      </c>
      <c r="S3883" s="39" t="str">
        <f>VLOOKUP(D3883,GL_Master!$A$1:$D$80,4,FALSE)</f>
        <v>Provision for gratuity</v>
      </c>
    </row>
    <row r="3884" spans="1:19" x14ac:dyDescent="0.25">
      <c r="A3884" s="39" t="s">
        <v>262</v>
      </c>
      <c r="B3884" s="39" t="s">
        <v>42</v>
      </c>
      <c r="C3884" s="7">
        <v>43952</v>
      </c>
      <c r="D3884" s="39" t="s">
        <v>59</v>
      </c>
      <c r="E3884" s="39">
        <v>-31610.000000000004</v>
      </c>
      <c r="F3884" s="82">
        <f t="shared" si="180"/>
        <v>-31.610000000000003</v>
      </c>
      <c r="G3884" s="39">
        <f>VLOOKUP(N3884,Currecny_M!$A$1:$P$10,2,FALSE)</f>
        <v>1</v>
      </c>
      <c r="H3884" s="39">
        <f>MATCH(C3884,Currecny_M!$A$1:$P$1,0)</f>
        <v>3</v>
      </c>
      <c r="I3884" s="39">
        <f>VLOOKUP(N3884,Currecny_M!$A$1:$P$10,MATCH(Database!C3884,Currecny_M!$A$1:$P$1,0),FALSE)</f>
        <v>1</v>
      </c>
      <c r="J3884" s="82">
        <f t="shared" si="181"/>
        <v>-31.610000000000003</v>
      </c>
      <c r="K3884" s="39">
        <f>VLOOKUP('Cover page'!$B$6,Currecny_M!$A$1:$P$10,MATCH(Database!C3884,Currecny_M!$A$1:$P$1,0),FALSE)</f>
        <v>1</v>
      </c>
      <c r="L3884" s="82">
        <f t="shared" si="182"/>
        <v>-31.610000000000003</v>
      </c>
      <c r="M3884" s="82">
        <f>((E3884/$F$1)*VLOOKUP(N3884,Currecny_M!$A$1:$P$10,MATCH(Database!C3884,Currecny_M!$A$1:$P$1,0),FALSE))/VLOOKUP('Cover page'!$B$6,Currecny_M!$A$1:$P$10,MATCH(Database!C3884,Currecny_M!$A$1:$P$1,0),FALSE)</f>
        <v>-31.610000000000003</v>
      </c>
      <c r="N3884" s="6" t="str">
        <f>VLOOKUP(B3884,Master!$A$2:$C$11,3,FALSE)</f>
        <v>INR</v>
      </c>
      <c r="O3884" s="6" t="str">
        <f>VLOOKUP(B3884,Master!$A$2:$C$11,2,FALSE)</f>
        <v>Asia</v>
      </c>
      <c r="Q3884" s="39" t="str">
        <f>VLOOKUP(D3884,GL_Master!$A$1:$D$80,2,FALSE)</f>
        <v>BS</v>
      </c>
      <c r="R3884" s="39" t="str">
        <f>VLOOKUP(D3884,GL_Master!$A$1:$D$80,3,FALSE)</f>
        <v>Long-term provisions</v>
      </c>
      <c r="S3884" s="39" t="str">
        <f>VLOOKUP(D3884,GL_Master!$A$1:$D$80,4,FALSE)</f>
        <v>Provision for leave encashment</v>
      </c>
    </row>
    <row r="3885" spans="1:19" x14ac:dyDescent="0.25">
      <c r="A3885" s="39" t="s">
        <v>262</v>
      </c>
      <c r="B3885" s="39" t="s">
        <v>42</v>
      </c>
      <c r="C3885" s="7">
        <v>43952</v>
      </c>
      <c r="D3885" s="39" t="s">
        <v>60</v>
      </c>
      <c r="E3885" s="39">
        <v>-8720</v>
      </c>
      <c r="F3885" s="82">
        <f t="shared" si="180"/>
        <v>-8.7200000000000006</v>
      </c>
      <c r="G3885" s="39">
        <f>VLOOKUP(N3885,Currecny_M!$A$1:$P$10,2,FALSE)</f>
        <v>1</v>
      </c>
      <c r="H3885" s="39">
        <f>MATCH(C3885,Currecny_M!$A$1:$P$1,0)</f>
        <v>3</v>
      </c>
      <c r="I3885" s="39">
        <f>VLOOKUP(N3885,Currecny_M!$A$1:$P$10,MATCH(Database!C3885,Currecny_M!$A$1:$P$1,0),FALSE)</f>
        <v>1</v>
      </c>
      <c r="J3885" s="82">
        <f t="shared" si="181"/>
        <v>-8.7200000000000006</v>
      </c>
      <c r="K3885" s="39">
        <f>VLOOKUP('Cover page'!$B$6,Currecny_M!$A$1:$P$10,MATCH(Database!C3885,Currecny_M!$A$1:$P$1,0),FALSE)</f>
        <v>1</v>
      </c>
      <c r="L3885" s="82">
        <f t="shared" si="182"/>
        <v>-8.7200000000000006</v>
      </c>
      <c r="M3885" s="82">
        <f>((E3885/$F$1)*VLOOKUP(N3885,Currecny_M!$A$1:$P$10,MATCH(Database!C3885,Currecny_M!$A$1:$P$1,0),FALSE))/VLOOKUP('Cover page'!$B$6,Currecny_M!$A$1:$P$10,MATCH(Database!C3885,Currecny_M!$A$1:$P$1,0),FALSE)</f>
        <v>-8.7200000000000006</v>
      </c>
      <c r="N3885" s="6" t="str">
        <f>VLOOKUP(B3885,Master!$A$2:$C$11,3,FALSE)</f>
        <v>INR</v>
      </c>
      <c r="O3885" s="6" t="str">
        <f>VLOOKUP(B3885,Master!$A$2:$C$11,2,FALSE)</f>
        <v>Asia</v>
      </c>
      <c r="Q3885" s="39" t="str">
        <f>VLOOKUP(D3885,GL_Master!$A$1:$D$80,2,FALSE)</f>
        <v>BS</v>
      </c>
      <c r="R3885" s="39" t="str">
        <f>VLOOKUP(D3885,GL_Master!$A$1:$D$80,3,FALSE)</f>
        <v>Trade Payables</v>
      </c>
      <c r="S3885" s="39" t="str">
        <f>VLOOKUP(D3885,GL_Master!$A$1:$D$80,4,FALSE)</f>
        <v>Trade payable</v>
      </c>
    </row>
    <row r="3886" spans="1:19" x14ac:dyDescent="0.25">
      <c r="A3886" s="39" t="s">
        <v>262</v>
      </c>
      <c r="B3886" s="39" t="s">
        <v>42</v>
      </c>
      <c r="C3886" s="7">
        <v>43952</v>
      </c>
      <c r="D3886" s="39" t="s">
        <v>61</v>
      </c>
      <c r="E3886" s="39">
        <v>-84840</v>
      </c>
      <c r="F3886" s="82">
        <f t="shared" si="180"/>
        <v>-84.84</v>
      </c>
      <c r="G3886" s="39">
        <f>VLOOKUP(N3886,Currecny_M!$A$1:$P$10,2,FALSE)</f>
        <v>1</v>
      </c>
      <c r="H3886" s="39">
        <f>MATCH(C3886,Currecny_M!$A$1:$P$1,0)</f>
        <v>3</v>
      </c>
      <c r="I3886" s="39">
        <f>VLOOKUP(N3886,Currecny_M!$A$1:$P$10,MATCH(Database!C3886,Currecny_M!$A$1:$P$1,0),FALSE)</f>
        <v>1</v>
      </c>
      <c r="J3886" s="82">
        <f t="shared" si="181"/>
        <v>-84.84</v>
      </c>
      <c r="K3886" s="39">
        <f>VLOOKUP('Cover page'!$B$6,Currecny_M!$A$1:$P$10,MATCH(Database!C3886,Currecny_M!$A$1:$P$1,0),FALSE)</f>
        <v>1</v>
      </c>
      <c r="L3886" s="82">
        <f t="shared" si="182"/>
        <v>-84.84</v>
      </c>
      <c r="M3886" s="82">
        <f>((E3886/$F$1)*VLOOKUP(N3886,Currecny_M!$A$1:$P$10,MATCH(Database!C3886,Currecny_M!$A$1:$P$1,0),FALSE))/VLOOKUP('Cover page'!$B$6,Currecny_M!$A$1:$P$10,MATCH(Database!C3886,Currecny_M!$A$1:$P$1,0),FALSE)</f>
        <v>-84.84</v>
      </c>
      <c r="N3886" s="6" t="str">
        <f>VLOOKUP(B3886,Master!$A$2:$C$11,3,FALSE)</f>
        <v>INR</v>
      </c>
      <c r="O3886" s="6" t="str">
        <f>VLOOKUP(B3886,Master!$A$2:$C$11,2,FALSE)</f>
        <v>Asia</v>
      </c>
      <c r="Q3886" s="39" t="str">
        <f>VLOOKUP(D3886,GL_Master!$A$1:$D$80,2,FALSE)</f>
        <v>BS</v>
      </c>
      <c r="R3886" s="39" t="str">
        <f>VLOOKUP(D3886,GL_Master!$A$1:$D$80,3,FALSE)</f>
        <v>Provisions</v>
      </c>
      <c r="S3886" s="39" t="str">
        <f>VLOOKUP(D3886,GL_Master!$A$1:$D$80,4,FALSE)</f>
        <v>Provision for doubtful assets</v>
      </c>
    </row>
    <row r="3887" spans="1:19" x14ac:dyDescent="0.25">
      <c r="A3887" s="39" t="s">
        <v>262</v>
      </c>
      <c r="B3887" s="39" t="s">
        <v>42</v>
      </c>
      <c r="C3887" s="7">
        <v>43952</v>
      </c>
      <c r="D3887" s="39" t="s">
        <v>62</v>
      </c>
      <c r="E3887" s="39">
        <v>-3060</v>
      </c>
      <c r="F3887" s="82">
        <f t="shared" si="180"/>
        <v>-3.06</v>
      </c>
      <c r="G3887" s="39">
        <f>VLOOKUP(N3887,Currecny_M!$A$1:$P$10,2,FALSE)</f>
        <v>1</v>
      </c>
      <c r="H3887" s="39">
        <f>MATCH(C3887,Currecny_M!$A$1:$P$1,0)</f>
        <v>3</v>
      </c>
      <c r="I3887" s="39">
        <f>VLOOKUP(N3887,Currecny_M!$A$1:$P$10,MATCH(Database!C3887,Currecny_M!$A$1:$P$1,0),FALSE)</f>
        <v>1</v>
      </c>
      <c r="J3887" s="82">
        <f t="shared" si="181"/>
        <v>-3.06</v>
      </c>
      <c r="K3887" s="39">
        <f>VLOOKUP('Cover page'!$B$6,Currecny_M!$A$1:$P$10,MATCH(Database!C3887,Currecny_M!$A$1:$P$1,0),FALSE)</f>
        <v>1</v>
      </c>
      <c r="L3887" s="82">
        <f t="shared" si="182"/>
        <v>-3.06</v>
      </c>
      <c r="M3887" s="82">
        <f>((E3887/$F$1)*VLOOKUP(N3887,Currecny_M!$A$1:$P$10,MATCH(Database!C3887,Currecny_M!$A$1:$P$1,0),FALSE))/VLOOKUP('Cover page'!$B$6,Currecny_M!$A$1:$P$10,MATCH(Database!C3887,Currecny_M!$A$1:$P$1,0),FALSE)</f>
        <v>-3.06</v>
      </c>
      <c r="N3887" s="6" t="str">
        <f>VLOOKUP(B3887,Master!$A$2:$C$11,3,FALSE)</f>
        <v>INR</v>
      </c>
      <c r="O3887" s="6" t="str">
        <f>VLOOKUP(B3887,Master!$A$2:$C$11,2,FALSE)</f>
        <v>Asia</v>
      </c>
      <c r="Q3887" s="39" t="str">
        <f>VLOOKUP(D3887,GL_Master!$A$1:$D$80,2,FALSE)</f>
        <v>BS</v>
      </c>
      <c r="R3887" s="39" t="str">
        <f>VLOOKUP(D3887,GL_Master!$A$1:$D$80,3,FALSE)</f>
        <v>Provisions</v>
      </c>
      <c r="S3887" s="39" t="str">
        <f>VLOOKUP(D3887,GL_Master!$A$1:$D$80,4,FALSE)</f>
        <v>Provision for Insurance</v>
      </c>
    </row>
    <row r="3888" spans="1:19" x14ac:dyDescent="0.25">
      <c r="A3888" s="39" t="s">
        <v>262</v>
      </c>
      <c r="B3888" s="39" t="s">
        <v>42</v>
      </c>
      <c r="C3888" s="7">
        <v>43952</v>
      </c>
      <c r="D3888" s="39" t="s">
        <v>63</v>
      </c>
      <c r="E3888" s="39">
        <v>7070</v>
      </c>
      <c r="F3888" s="82">
        <f t="shared" si="180"/>
        <v>7.07</v>
      </c>
      <c r="G3888" s="39">
        <f>VLOOKUP(N3888,Currecny_M!$A$1:$P$10,2,FALSE)</f>
        <v>1</v>
      </c>
      <c r="H3888" s="39">
        <f>MATCH(C3888,Currecny_M!$A$1:$P$1,0)</f>
        <v>3</v>
      </c>
      <c r="I3888" s="39">
        <f>VLOOKUP(N3888,Currecny_M!$A$1:$P$10,MATCH(Database!C3888,Currecny_M!$A$1:$P$1,0),FALSE)</f>
        <v>1</v>
      </c>
      <c r="J3888" s="82">
        <f t="shared" si="181"/>
        <v>7.07</v>
      </c>
      <c r="K3888" s="39">
        <f>VLOOKUP('Cover page'!$B$6,Currecny_M!$A$1:$P$10,MATCH(Database!C3888,Currecny_M!$A$1:$P$1,0),FALSE)</f>
        <v>1</v>
      </c>
      <c r="L3888" s="82">
        <f t="shared" si="182"/>
        <v>7.07</v>
      </c>
      <c r="M3888" s="82">
        <f>((E3888/$F$1)*VLOOKUP(N3888,Currecny_M!$A$1:$P$10,MATCH(Database!C3888,Currecny_M!$A$1:$P$1,0),FALSE))/VLOOKUP('Cover page'!$B$6,Currecny_M!$A$1:$P$10,MATCH(Database!C3888,Currecny_M!$A$1:$P$1,0),FALSE)</f>
        <v>7.07</v>
      </c>
      <c r="N3888" s="6" t="str">
        <f>VLOOKUP(B3888,Master!$A$2:$C$11,3,FALSE)</f>
        <v>INR</v>
      </c>
      <c r="O3888" s="6" t="str">
        <f>VLOOKUP(B3888,Master!$A$2:$C$11,2,FALSE)</f>
        <v>Asia</v>
      </c>
      <c r="Q3888" s="39" t="str">
        <f>VLOOKUP(D3888,GL_Master!$A$1:$D$80,2,FALSE)</f>
        <v>BS</v>
      </c>
      <c r="R3888" s="39" t="str">
        <f>VLOOKUP(D3888,GL_Master!$A$1:$D$80,3,FALSE)</f>
        <v>Gross Block</v>
      </c>
      <c r="S3888" s="39" t="str">
        <f>VLOOKUP(D3888,GL_Master!$A$1:$D$80,4,FALSE)</f>
        <v>Tangible Fixed assets</v>
      </c>
    </row>
    <row r="3889" spans="1:19" x14ac:dyDescent="0.25">
      <c r="A3889" s="39" t="s">
        <v>262</v>
      </c>
      <c r="B3889" s="39" t="s">
        <v>42</v>
      </c>
      <c r="C3889" s="7">
        <v>43952</v>
      </c>
      <c r="D3889" s="39" t="s">
        <v>64</v>
      </c>
      <c r="E3889" s="39">
        <v>437090.00000000006</v>
      </c>
      <c r="F3889" s="82">
        <f t="shared" si="180"/>
        <v>437.09000000000003</v>
      </c>
      <c r="G3889" s="39">
        <f>VLOOKUP(N3889,Currecny_M!$A$1:$P$10,2,FALSE)</f>
        <v>1</v>
      </c>
      <c r="H3889" s="39">
        <f>MATCH(C3889,Currecny_M!$A$1:$P$1,0)</f>
        <v>3</v>
      </c>
      <c r="I3889" s="39">
        <f>VLOOKUP(N3889,Currecny_M!$A$1:$P$10,MATCH(Database!C3889,Currecny_M!$A$1:$P$1,0),FALSE)</f>
        <v>1</v>
      </c>
      <c r="J3889" s="82">
        <f t="shared" si="181"/>
        <v>437.09000000000003</v>
      </c>
      <c r="K3889" s="39">
        <f>VLOOKUP('Cover page'!$B$6,Currecny_M!$A$1:$P$10,MATCH(Database!C3889,Currecny_M!$A$1:$P$1,0),FALSE)</f>
        <v>1</v>
      </c>
      <c r="L3889" s="82">
        <f t="shared" si="182"/>
        <v>437.09000000000003</v>
      </c>
      <c r="M3889" s="82">
        <f>((E3889/$F$1)*VLOOKUP(N3889,Currecny_M!$A$1:$P$10,MATCH(Database!C3889,Currecny_M!$A$1:$P$1,0),FALSE))/VLOOKUP('Cover page'!$B$6,Currecny_M!$A$1:$P$10,MATCH(Database!C3889,Currecny_M!$A$1:$P$1,0),FALSE)</f>
        <v>437.09000000000003</v>
      </c>
      <c r="N3889" s="6" t="str">
        <f>VLOOKUP(B3889,Master!$A$2:$C$11,3,FALSE)</f>
        <v>INR</v>
      </c>
      <c r="O3889" s="6" t="str">
        <f>VLOOKUP(B3889,Master!$A$2:$C$11,2,FALSE)</f>
        <v>Asia</v>
      </c>
      <c r="Q3889" s="39" t="str">
        <f>VLOOKUP(D3889,GL_Master!$A$1:$D$80,2,FALSE)</f>
        <v>BS</v>
      </c>
      <c r="R3889" s="39" t="str">
        <f>VLOOKUP(D3889,GL_Master!$A$1:$D$80,3,FALSE)</f>
        <v>Gross Block</v>
      </c>
      <c r="S3889" s="39" t="str">
        <f>VLOOKUP(D3889,GL_Master!$A$1:$D$80,4,FALSE)</f>
        <v>Tangible Fixed assets</v>
      </c>
    </row>
    <row r="3890" spans="1:19" x14ac:dyDescent="0.25">
      <c r="A3890" s="39" t="s">
        <v>262</v>
      </c>
      <c r="B3890" s="39" t="s">
        <v>42</v>
      </c>
      <c r="C3890" s="7">
        <v>43952</v>
      </c>
      <c r="D3890" s="39" t="s">
        <v>65</v>
      </c>
      <c r="E3890" s="39">
        <v>-265650</v>
      </c>
      <c r="F3890" s="82">
        <f t="shared" si="180"/>
        <v>-265.64999999999998</v>
      </c>
      <c r="G3890" s="39">
        <f>VLOOKUP(N3890,Currecny_M!$A$1:$P$10,2,FALSE)</f>
        <v>1</v>
      </c>
      <c r="H3890" s="39">
        <f>MATCH(C3890,Currecny_M!$A$1:$P$1,0)</f>
        <v>3</v>
      </c>
      <c r="I3890" s="39">
        <f>VLOOKUP(N3890,Currecny_M!$A$1:$P$10,MATCH(Database!C3890,Currecny_M!$A$1:$P$1,0),FALSE)</f>
        <v>1</v>
      </c>
      <c r="J3890" s="82">
        <f t="shared" si="181"/>
        <v>-265.64999999999998</v>
      </c>
      <c r="K3890" s="39">
        <f>VLOOKUP('Cover page'!$B$6,Currecny_M!$A$1:$P$10,MATCH(Database!C3890,Currecny_M!$A$1:$P$1,0),FALSE)</f>
        <v>1</v>
      </c>
      <c r="L3890" s="82">
        <f t="shared" si="182"/>
        <v>-265.64999999999998</v>
      </c>
      <c r="M3890" s="82">
        <f>((E3890/$F$1)*VLOOKUP(N3890,Currecny_M!$A$1:$P$10,MATCH(Database!C3890,Currecny_M!$A$1:$P$1,0),FALSE))/VLOOKUP('Cover page'!$B$6,Currecny_M!$A$1:$P$10,MATCH(Database!C3890,Currecny_M!$A$1:$P$1,0),FALSE)</f>
        <v>-265.64999999999998</v>
      </c>
      <c r="N3890" s="6" t="str">
        <f>VLOOKUP(B3890,Master!$A$2:$C$11,3,FALSE)</f>
        <v>INR</v>
      </c>
      <c r="O3890" s="6" t="str">
        <f>VLOOKUP(B3890,Master!$A$2:$C$11,2,FALSE)</f>
        <v>Asia</v>
      </c>
      <c r="Q3890" s="39" t="str">
        <f>VLOOKUP(D3890,GL_Master!$A$1:$D$80,2,FALSE)</f>
        <v>BS</v>
      </c>
      <c r="R3890" s="39" t="str">
        <f>VLOOKUP(D3890,GL_Master!$A$1:$D$80,3,FALSE)</f>
        <v>Accumulated Depreciation</v>
      </c>
      <c r="S3890" s="39" t="str">
        <f>VLOOKUP(D3890,GL_Master!$A$1:$D$80,4,FALSE)</f>
        <v>Accumulated Depreciation</v>
      </c>
    </row>
    <row r="3891" spans="1:19" x14ac:dyDescent="0.25">
      <c r="A3891" s="39" t="s">
        <v>262</v>
      </c>
      <c r="B3891" s="39" t="s">
        <v>42</v>
      </c>
      <c r="C3891" s="7">
        <v>43952</v>
      </c>
      <c r="D3891" s="39" t="s">
        <v>66</v>
      </c>
      <c r="E3891" s="39">
        <v>218160</v>
      </c>
      <c r="F3891" s="82">
        <f t="shared" si="180"/>
        <v>218.16</v>
      </c>
      <c r="G3891" s="39">
        <f>VLOOKUP(N3891,Currecny_M!$A$1:$P$10,2,FALSE)</f>
        <v>1</v>
      </c>
      <c r="H3891" s="39">
        <f>MATCH(C3891,Currecny_M!$A$1:$P$1,0)</f>
        <v>3</v>
      </c>
      <c r="I3891" s="39">
        <f>VLOOKUP(N3891,Currecny_M!$A$1:$P$10,MATCH(Database!C3891,Currecny_M!$A$1:$P$1,0),FALSE)</f>
        <v>1</v>
      </c>
      <c r="J3891" s="82">
        <f t="shared" si="181"/>
        <v>218.16</v>
      </c>
      <c r="K3891" s="39">
        <f>VLOOKUP('Cover page'!$B$6,Currecny_M!$A$1:$P$10,MATCH(Database!C3891,Currecny_M!$A$1:$P$1,0),FALSE)</f>
        <v>1</v>
      </c>
      <c r="L3891" s="82">
        <f t="shared" si="182"/>
        <v>218.16</v>
      </c>
      <c r="M3891" s="82">
        <f>((E3891/$F$1)*VLOOKUP(N3891,Currecny_M!$A$1:$P$10,MATCH(Database!C3891,Currecny_M!$A$1:$P$1,0),FALSE))/VLOOKUP('Cover page'!$B$6,Currecny_M!$A$1:$P$10,MATCH(Database!C3891,Currecny_M!$A$1:$P$1,0),FALSE)</f>
        <v>218.16</v>
      </c>
      <c r="N3891" s="6" t="str">
        <f>VLOOKUP(B3891,Master!$A$2:$C$11,3,FALSE)</f>
        <v>INR</v>
      </c>
      <c r="O3891" s="6" t="str">
        <f>VLOOKUP(B3891,Master!$A$2:$C$11,2,FALSE)</f>
        <v>Asia</v>
      </c>
      <c r="Q3891" s="39" t="str">
        <f>VLOOKUP(D3891,GL_Master!$A$1:$D$80,2,FALSE)</f>
        <v>BS</v>
      </c>
      <c r="R3891" s="39" t="str">
        <f>VLOOKUP(D3891,GL_Master!$A$1:$D$80,3,FALSE)</f>
        <v>Gross Block</v>
      </c>
      <c r="S3891" s="39" t="str">
        <f>VLOOKUP(D3891,GL_Master!$A$1:$D$80,4,FALSE)</f>
        <v>Tangible Fixed assets</v>
      </c>
    </row>
    <row r="3892" spans="1:19" x14ac:dyDescent="0.25">
      <c r="A3892" s="39" t="s">
        <v>262</v>
      </c>
      <c r="B3892" s="39" t="s">
        <v>42</v>
      </c>
      <c r="C3892" s="7">
        <v>43952</v>
      </c>
      <c r="D3892" s="39" t="s">
        <v>67</v>
      </c>
      <c r="E3892" s="39">
        <v>86110</v>
      </c>
      <c r="F3892" s="82">
        <f t="shared" si="180"/>
        <v>86.11</v>
      </c>
      <c r="G3892" s="39">
        <f>VLOOKUP(N3892,Currecny_M!$A$1:$P$10,2,FALSE)</f>
        <v>1</v>
      </c>
      <c r="H3892" s="39">
        <f>MATCH(C3892,Currecny_M!$A$1:$P$1,0)</f>
        <v>3</v>
      </c>
      <c r="I3892" s="39">
        <f>VLOOKUP(N3892,Currecny_M!$A$1:$P$10,MATCH(Database!C3892,Currecny_M!$A$1:$P$1,0),FALSE)</f>
        <v>1</v>
      </c>
      <c r="J3892" s="82">
        <f t="shared" si="181"/>
        <v>86.11</v>
      </c>
      <c r="K3892" s="39">
        <f>VLOOKUP('Cover page'!$B$6,Currecny_M!$A$1:$P$10,MATCH(Database!C3892,Currecny_M!$A$1:$P$1,0),FALSE)</f>
        <v>1</v>
      </c>
      <c r="L3892" s="82">
        <f t="shared" si="182"/>
        <v>86.11</v>
      </c>
      <c r="M3892" s="82">
        <f>((E3892/$F$1)*VLOOKUP(N3892,Currecny_M!$A$1:$P$10,MATCH(Database!C3892,Currecny_M!$A$1:$P$1,0),FALSE))/VLOOKUP('Cover page'!$B$6,Currecny_M!$A$1:$P$10,MATCH(Database!C3892,Currecny_M!$A$1:$P$1,0),FALSE)</f>
        <v>86.11</v>
      </c>
      <c r="N3892" s="6" t="str">
        <f>VLOOKUP(B3892,Master!$A$2:$C$11,3,FALSE)</f>
        <v>INR</v>
      </c>
      <c r="O3892" s="6" t="str">
        <f>VLOOKUP(B3892,Master!$A$2:$C$11,2,FALSE)</f>
        <v>Asia</v>
      </c>
      <c r="Q3892" s="39" t="str">
        <f>VLOOKUP(D3892,GL_Master!$A$1:$D$80,2,FALSE)</f>
        <v>BS</v>
      </c>
      <c r="R3892" s="39" t="str">
        <f>VLOOKUP(D3892,GL_Master!$A$1:$D$80,3,FALSE)</f>
        <v>Gross Block</v>
      </c>
      <c r="S3892" s="39" t="str">
        <f>VLOOKUP(D3892,GL_Master!$A$1:$D$80,4,FALSE)</f>
        <v>Tangible Fixed assets</v>
      </c>
    </row>
    <row r="3893" spans="1:19" x14ac:dyDescent="0.25">
      <c r="A3893" s="39" t="s">
        <v>262</v>
      </c>
      <c r="B3893" s="39" t="s">
        <v>42</v>
      </c>
      <c r="C3893" s="7">
        <v>43952</v>
      </c>
      <c r="D3893" s="39" t="s">
        <v>68</v>
      </c>
      <c r="E3893" s="39">
        <v>-71760</v>
      </c>
      <c r="F3893" s="82">
        <f t="shared" si="180"/>
        <v>-71.760000000000005</v>
      </c>
      <c r="G3893" s="39">
        <f>VLOOKUP(N3893,Currecny_M!$A$1:$P$10,2,FALSE)</f>
        <v>1</v>
      </c>
      <c r="H3893" s="39">
        <f>MATCH(C3893,Currecny_M!$A$1:$P$1,0)</f>
        <v>3</v>
      </c>
      <c r="I3893" s="39">
        <f>VLOOKUP(N3893,Currecny_M!$A$1:$P$10,MATCH(Database!C3893,Currecny_M!$A$1:$P$1,0),FALSE)</f>
        <v>1</v>
      </c>
      <c r="J3893" s="82">
        <f t="shared" si="181"/>
        <v>-71.760000000000005</v>
      </c>
      <c r="K3893" s="39">
        <f>VLOOKUP('Cover page'!$B$6,Currecny_M!$A$1:$P$10,MATCH(Database!C3893,Currecny_M!$A$1:$P$1,0),FALSE)</f>
        <v>1</v>
      </c>
      <c r="L3893" s="82">
        <f t="shared" si="182"/>
        <v>-71.760000000000005</v>
      </c>
      <c r="M3893" s="82">
        <f>((E3893/$F$1)*VLOOKUP(N3893,Currecny_M!$A$1:$P$10,MATCH(Database!C3893,Currecny_M!$A$1:$P$1,0),FALSE))/VLOOKUP('Cover page'!$B$6,Currecny_M!$A$1:$P$10,MATCH(Database!C3893,Currecny_M!$A$1:$P$1,0),FALSE)</f>
        <v>-71.760000000000005</v>
      </c>
      <c r="N3893" s="6" t="str">
        <f>VLOOKUP(B3893,Master!$A$2:$C$11,3,FALSE)</f>
        <v>INR</v>
      </c>
      <c r="O3893" s="6" t="str">
        <f>VLOOKUP(B3893,Master!$A$2:$C$11,2,FALSE)</f>
        <v>Asia</v>
      </c>
      <c r="Q3893" s="39" t="str">
        <f>VLOOKUP(D3893,GL_Master!$A$1:$D$80,2,FALSE)</f>
        <v>BS</v>
      </c>
      <c r="R3893" s="39" t="str">
        <f>VLOOKUP(D3893,GL_Master!$A$1:$D$80,3,FALSE)</f>
        <v>Accumulated Depreciation</v>
      </c>
      <c r="S3893" s="39" t="str">
        <f>VLOOKUP(D3893,GL_Master!$A$1:$D$80,4,FALSE)</f>
        <v>Accumulated Depreciation</v>
      </c>
    </row>
    <row r="3894" spans="1:19" x14ac:dyDescent="0.25">
      <c r="A3894" s="39" t="s">
        <v>262</v>
      </c>
      <c r="B3894" s="39" t="s">
        <v>42</v>
      </c>
      <c r="C3894" s="7">
        <v>43952</v>
      </c>
      <c r="D3894" s="39" t="s">
        <v>69</v>
      </c>
      <c r="E3894" s="39">
        <v>149330</v>
      </c>
      <c r="F3894" s="82">
        <f t="shared" si="180"/>
        <v>149.33000000000001</v>
      </c>
      <c r="G3894" s="39">
        <f>VLOOKUP(N3894,Currecny_M!$A$1:$P$10,2,FALSE)</f>
        <v>1</v>
      </c>
      <c r="H3894" s="39">
        <f>MATCH(C3894,Currecny_M!$A$1:$P$1,0)</f>
        <v>3</v>
      </c>
      <c r="I3894" s="39">
        <f>VLOOKUP(N3894,Currecny_M!$A$1:$P$10,MATCH(Database!C3894,Currecny_M!$A$1:$P$1,0),FALSE)</f>
        <v>1</v>
      </c>
      <c r="J3894" s="82">
        <f t="shared" si="181"/>
        <v>149.33000000000001</v>
      </c>
      <c r="K3894" s="39">
        <f>VLOOKUP('Cover page'!$B$6,Currecny_M!$A$1:$P$10,MATCH(Database!C3894,Currecny_M!$A$1:$P$1,0),FALSE)</f>
        <v>1</v>
      </c>
      <c r="L3894" s="82">
        <f t="shared" si="182"/>
        <v>149.33000000000001</v>
      </c>
      <c r="M3894" s="82">
        <f>((E3894/$F$1)*VLOOKUP(N3894,Currecny_M!$A$1:$P$10,MATCH(Database!C3894,Currecny_M!$A$1:$P$1,0),FALSE))/VLOOKUP('Cover page'!$B$6,Currecny_M!$A$1:$P$10,MATCH(Database!C3894,Currecny_M!$A$1:$P$1,0),FALSE)</f>
        <v>149.33000000000001</v>
      </c>
      <c r="N3894" s="6" t="str">
        <f>VLOOKUP(B3894,Master!$A$2:$C$11,3,FALSE)</f>
        <v>INR</v>
      </c>
      <c r="O3894" s="6" t="str">
        <f>VLOOKUP(B3894,Master!$A$2:$C$11,2,FALSE)</f>
        <v>Asia</v>
      </c>
      <c r="Q3894" s="39" t="str">
        <f>VLOOKUP(D3894,GL_Master!$A$1:$D$80,2,FALSE)</f>
        <v>BS</v>
      </c>
      <c r="R3894" s="39" t="str">
        <f>VLOOKUP(D3894,GL_Master!$A$1:$D$80,3,FALSE)</f>
        <v>Gross Block</v>
      </c>
      <c r="S3894" s="39" t="str">
        <f>VLOOKUP(D3894,GL_Master!$A$1:$D$80,4,FALSE)</f>
        <v>Tangible Fixed assets</v>
      </c>
    </row>
    <row r="3895" spans="1:19" x14ac:dyDescent="0.25">
      <c r="A3895" s="39" t="s">
        <v>262</v>
      </c>
      <c r="B3895" s="39" t="s">
        <v>42</v>
      </c>
      <c r="C3895" s="7">
        <v>43952</v>
      </c>
      <c r="D3895" s="39" t="s">
        <v>70</v>
      </c>
      <c r="E3895" s="39">
        <v>-5050</v>
      </c>
      <c r="F3895" s="82">
        <f t="shared" si="180"/>
        <v>-5.05</v>
      </c>
      <c r="G3895" s="39">
        <f>VLOOKUP(N3895,Currecny_M!$A$1:$P$10,2,FALSE)</f>
        <v>1</v>
      </c>
      <c r="H3895" s="39">
        <f>MATCH(C3895,Currecny_M!$A$1:$P$1,0)</f>
        <v>3</v>
      </c>
      <c r="I3895" s="39">
        <f>VLOOKUP(N3895,Currecny_M!$A$1:$P$10,MATCH(Database!C3895,Currecny_M!$A$1:$P$1,0),FALSE)</f>
        <v>1</v>
      </c>
      <c r="J3895" s="82">
        <f t="shared" si="181"/>
        <v>-5.05</v>
      </c>
      <c r="K3895" s="39">
        <f>VLOOKUP('Cover page'!$B$6,Currecny_M!$A$1:$P$10,MATCH(Database!C3895,Currecny_M!$A$1:$P$1,0),FALSE)</f>
        <v>1</v>
      </c>
      <c r="L3895" s="82">
        <f t="shared" si="182"/>
        <v>-5.05</v>
      </c>
      <c r="M3895" s="82">
        <f>((E3895/$F$1)*VLOOKUP(N3895,Currecny_M!$A$1:$P$10,MATCH(Database!C3895,Currecny_M!$A$1:$P$1,0),FALSE))/VLOOKUP('Cover page'!$B$6,Currecny_M!$A$1:$P$10,MATCH(Database!C3895,Currecny_M!$A$1:$P$1,0),FALSE)</f>
        <v>-5.05</v>
      </c>
      <c r="N3895" s="6" t="str">
        <f>VLOOKUP(B3895,Master!$A$2:$C$11,3,FALSE)</f>
        <v>INR</v>
      </c>
      <c r="O3895" s="6" t="str">
        <f>VLOOKUP(B3895,Master!$A$2:$C$11,2,FALSE)</f>
        <v>Asia</v>
      </c>
      <c r="Q3895" s="39" t="str">
        <f>VLOOKUP(D3895,GL_Master!$A$1:$D$80,2,FALSE)</f>
        <v>BS</v>
      </c>
      <c r="R3895" s="39" t="str">
        <f>VLOOKUP(D3895,GL_Master!$A$1:$D$80,3,FALSE)</f>
        <v>Accumulated Depreciation</v>
      </c>
      <c r="S3895" s="39" t="str">
        <f>VLOOKUP(D3895,GL_Master!$A$1:$D$80,4,FALSE)</f>
        <v>Accumulated Depreciation</v>
      </c>
    </row>
    <row r="3896" spans="1:19" x14ac:dyDescent="0.25">
      <c r="A3896" s="39" t="s">
        <v>262</v>
      </c>
      <c r="B3896" s="39" t="s">
        <v>42</v>
      </c>
      <c r="C3896" s="7">
        <v>43952</v>
      </c>
      <c r="D3896" s="39" t="s">
        <v>71</v>
      </c>
      <c r="E3896" s="39">
        <v>253380</v>
      </c>
      <c r="F3896" s="82">
        <f t="shared" si="180"/>
        <v>253.38</v>
      </c>
      <c r="G3896" s="39">
        <f>VLOOKUP(N3896,Currecny_M!$A$1:$P$10,2,FALSE)</f>
        <v>1</v>
      </c>
      <c r="H3896" s="39">
        <f>MATCH(C3896,Currecny_M!$A$1:$P$1,0)</f>
        <v>3</v>
      </c>
      <c r="I3896" s="39">
        <f>VLOOKUP(N3896,Currecny_M!$A$1:$P$10,MATCH(Database!C3896,Currecny_M!$A$1:$P$1,0),FALSE)</f>
        <v>1</v>
      </c>
      <c r="J3896" s="82">
        <f t="shared" si="181"/>
        <v>253.38</v>
      </c>
      <c r="K3896" s="39">
        <f>VLOOKUP('Cover page'!$B$6,Currecny_M!$A$1:$P$10,MATCH(Database!C3896,Currecny_M!$A$1:$P$1,0),FALSE)</f>
        <v>1</v>
      </c>
      <c r="L3896" s="82">
        <f t="shared" si="182"/>
        <v>253.38</v>
      </c>
      <c r="M3896" s="82">
        <f>((E3896/$F$1)*VLOOKUP(N3896,Currecny_M!$A$1:$P$10,MATCH(Database!C3896,Currecny_M!$A$1:$P$1,0),FALSE))/VLOOKUP('Cover page'!$B$6,Currecny_M!$A$1:$P$10,MATCH(Database!C3896,Currecny_M!$A$1:$P$1,0),FALSE)</f>
        <v>253.38</v>
      </c>
      <c r="N3896" s="6" t="str">
        <f>VLOOKUP(B3896,Master!$A$2:$C$11,3,FALSE)</f>
        <v>INR</v>
      </c>
      <c r="O3896" s="6" t="str">
        <f>VLOOKUP(B3896,Master!$A$2:$C$11,2,FALSE)</f>
        <v>Asia</v>
      </c>
      <c r="Q3896" s="39" t="str">
        <f>VLOOKUP(D3896,GL_Master!$A$1:$D$80,2,FALSE)</f>
        <v>BS</v>
      </c>
      <c r="R3896" s="39" t="str">
        <f>VLOOKUP(D3896,GL_Master!$A$1:$D$80,3,FALSE)</f>
        <v>Gross Block</v>
      </c>
      <c r="S3896" s="39" t="str">
        <f>VLOOKUP(D3896,GL_Master!$A$1:$D$80,4,FALSE)</f>
        <v>Tangible Fixed assets</v>
      </c>
    </row>
    <row r="3897" spans="1:19" x14ac:dyDescent="0.25">
      <c r="A3897" s="39" t="s">
        <v>262</v>
      </c>
      <c r="B3897" s="39" t="s">
        <v>42</v>
      </c>
      <c r="C3897" s="7">
        <v>43952</v>
      </c>
      <c r="D3897" s="39" t="s">
        <v>72</v>
      </c>
      <c r="E3897" s="39">
        <v>2100</v>
      </c>
      <c r="F3897" s="82">
        <f t="shared" si="180"/>
        <v>2.1</v>
      </c>
      <c r="G3897" s="39">
        <f>VLOOKUP(N3897,Currecny_M!$A$1:$P$10,2,FALSE)</f>
        <v>1</v>
      </c>
      <c r="H3897" s="39">
        <f>MATCH(C3897,Currecny_M!$A$1:$P$1,0)</f>
        <v>3</v>
      </c>
      <c r="I3897" s="39">
        <f>VLOOKUP(N3897,Currecny_M!$A$1:$P$10,MATCH(Database!C3897,Currecny_M!$A$1:$P$1,0),FALSE)</f>
        <v>1</v>
      </c>
      <c r="J3897" s="82">
        <f t="shared" si="181"/>
        <v>2.1</v>
      </c>
      <c r="K3897" s="39">
        <f>VLOOKUP('Cover page'!$B$6,Currecny_M!$A$1:$P$10,MATCH(Database!C3897,Currecny_M!$A$1:$P$1,0),FALSE)</f>
        <v>1</v>
      </c>
      <c r="L3897" s="82">
        <f t="shared" si="182"/>
        <v>2.1</v>
      </c>
      <c r="M3897" s="82">
        <f>((E3897/$F$1)*VLOOKUP(N3897,Currecny_M!$A$1:$P$10,MATCH(Database!C3897,Currecny_M!$A$1:$P$1,0),FALSE))/VLOOKUP('Cover page'!$B$6,Currecny_M!$A$1:$P$10,MATCH(Database!C3897,Currecny_M!$A$1:$P$1,0),FALSE)</f>
        <v>2.1</v>
      </c>
      <c r="N3897" s="6" t="str">
        <f>VLOOKUP(B3897,Master!$A$2:$C$11,3,FALSE)</f>
        <v>INR</v>
      </c>
      <c r="O3897" s="6" t="str">
        <f>VLOOKUP(B3897,Master!$A$2:$C$11,2,FALSE)</f>
        <v>Asia</v>
      </c>
      <c r="Q3897" s="39" t="str">
        <f>VLOOKUP(D3897,GL_Master!$A$1:$D$80,2,FALSE)</f>
        <v>BS</v>
      </c>
      <c r="R3897" s="39" t="str">
        <f>VLOOKUP(D3897,GL_Master!$A$1:$D$80,3,FALSE)</f>
        <v>Gross Block</v>
      </c>
      <c r="S3897" s="39" t="str">
        <f>VLOOKUP(D3897,GL_Master!$A$1:$D$80,4,FALSE)</f>
        <v>Tangible Fixed assets</v>
      </c>
    </row>
    <row r="3898" spans="1:19" x14ac:dyDescent="0.25">
      <c r="A3898" s="39" t="s">
        <v>262</v>
      </c>
      <c r="B3898" s="39" t="s">
        <v>42</v>
      </c>
      <c r="C3898" s="7">
        <v>43952</v>
      </c>
      <c r="D3898" s="39" t="s">
        <v>73</v>
      </c>
      <c r="E3898" s="39">
        <v>1030</v>
      </c>
      <c r="F3898" s="82">
        <f t="shared" si="180"/>
        <v>1.03</v>
      </c>
      <c r="G3898" s="39">
        <f>VLOOKUP(N3898,Currecny_M!$A$1:$P$10,2,FALSE)</f>
        <v>1</v>
      </c>
      <c r="H3898" s="39">
        <f>MATCH(C3898,Currecny_M!$A$1:$P$1,0)</f>
        <v>3</v>
      </c>
      <c r="I3898" s="39">
        <f>VLOOKUP(N3898,Currecny_M!$A$1:$P$10,MATCH(Database!C3898,Currecny_M!$A$1:$P$1,0),FALSE)</f>
        <v>1</v>
      </c>
      <c r="J3898" s="82">
        <f t="shared" si="181"/>
        <v>1.03</v>
      </c>
      <c r="K3898" s="39">
        <f>VLOOKUP('Cover page'!$B$6,Currecny_M!$A$1:$P$10,MATCH(Database!C3898,Currecny_M!$A$1:$P$1,0),FALSE)</f>
        <v>1</v>
      </c>
      <c r="L3898" s="82">
        <f t="shared" si="182"/>
        <v>1.03</v>
      </c>
      <c r="M3898" s="82">
        <f>((E3898/$F$1)*VLOOKUP(N3898,Currecny_M!$A$1:$P$10,MATCH(Database!C3898,Currecny_M!$A$1:$P$1,0),FALSE))/VLOOKUP('Cover page'!$B$6,Currecny_M!$A$1:$P$10,MATCH(Database!C3898,Currecny_M!$A$1:$P$1,0),FALSE)</f>
        <v>1.03</v>
      </c>
      <c r="N3898" s="6" t="str">
        <f>VLOOKUP(B3898,Master!$A$2:$C$11,3,FALSE)</f>
        <v>INR</v>
      </c>
      <c r="O3898" s="6" t="str">
        <f>VLOOKUP(B3898,Master!$A$2:$C$11,2,FALSE)</f>
        <v>Asia</v>
      </c>
      <c r="Q3898" s="39" t="str">
        <f>VLOOKUP(D3898,GL_Master!$A$1:$D$80,2,FALSE)</f>
        <v>BS</v>
      </c>
      <c r="R3898" s="39" t="str">
        <f>VLOOKUP(D3898,GL_Master!$A$1:$D$80,3,FALSE)</f>
        <v>Gross Block</v>
      </c>
      <c r="S3898" s="39" t="str">
        <f>VLOOKUP(D3898,GL_Master!$A$1:$D$80,4,FALSE)</f>
        <v>Tangible Fixed assets</v>
      </c>
    </row>
    <row r="3899" spans="1:19" x14ac:dyDescent="0.25">
      <c r="A3899" s="39" t="s">
        <v>262</v>
      </c>
      <c r="B3899" s="39" t="s">
        <v>42</v>
      </c>
      <c r="C3899" s="7">
        <v>43952</v>
      </c>
      <c r="D3899" s="39" t="s">
        <v>74</v>
      </c>
      <c r="E3899" s="39">
        <v>-245440</v>
      </c>
      <c r="F3899" s="82">
        <f t="shared" si="180"/>
        <v>-245.44</v>
      </c>
      <c r="G3899" s="39">
        <f>VLOOKUP(N3899,Currecny_M!$A$1:$P$10,2,FALSE)</f>
        <v>1</v>
      </c>
      <c r="H3899" s="39">
        <f>MATCH(C3899,Currecny_M!$A$1:$P$1,0)</f>
        <v>3</v>
      </c>
      <c r="I3899" s="39">
        <f>VLOOKUP(N3899,Currecny_M!$A$1:$P$10,MATCH(Database!C3899,Currecny_M!$A$1:$P$1,0),FALSE)</f>
        <v>1</v>
      </c>
      <c r="J3899" s="82">
        <f t="shared" si="181"/>
        <v>-245.44</v>
      </c>
      <c r="K3899" s="39">
        <f>VLOOKUP('Cover page'!$B$6,Currecny_M!$A$1:$P$10,MATCH(Database!C3899,Currecny_M!$A$1:$P$1,0),FALSE)</f>
        <v>1</v>
      </c>
      <c r="L3899" s="82">
        <f t="shared" si="182"/>
        <v>-245.44</v>
      </c>
      <c r="M3899" s="82">
        <f>((E3899/$F$1)*VLOOKUP(N3899,Currecny_M!$A$1:$P$10,MATCH(Database!C3899,Currecny_M!$A$1:$P$1,0),FALSE))/VLOOKUP('Cover page'!$B$6,Currecny_M!$A$1:$P$10,MATCH(Database!C3899,Currecny_M!$A$1:$P$1,0),FALSE)</f>
        <v>-245.44</v>
      </c>
      <c r="N3899" s="6" t="str">
        <f>VLOOKUP(B3899,Master!$A$2:$C$11,3,FALSE)</f>
        <v>INR</v>
      </c>
      <c r="O3899" s="6" t="str">
        <f>VLOOKUP(B3899,Master!$A$2:$C$11,2,FALSE)</f>
        <v>Asia</v>
      </c>
      <c r="Q3899" s="39" t="str">
        <f>VLOOKUP(D3899,GL_Master!$A$1:$D$80,2,FALSE)</f>
        <v>BS</v>
      </c>
      <c r="R3899" s="39" t="str">
        <f>VLOOKUP(D3899,GL_Master!$A$1:$D$80,3,FALSE)</f>
        <v>Accumulated Depreciation</v>
      </c>
      <c r="S3899" s="39" t="str">
        <f>VLOOKUP(D3899,GL_Master!$A$1:$D$80,4,FALSE)</f>
        <v>Accumulated Depreciation</v>
      </c>
    </row>
    <row r="3900" spans="1:19" x14ac:dyDescent="0.25">
      <c r="A3900" s="39" t="s">
        <v>262</v>
      </c>
      <c r="B3900" s="39" t="s">
        <v>42</v>
      </c>
      <c r="C3900" s="7">
        <v>43952</v>
      </c>
      <c r="D3900" s="39" t="s">
        <v>21</v>
      </c>
      <c r="E3900" s="39">
        <v>21800</v>
      </c>
      <c r="F3900" s="82">
        <f t="shared" si="180"/>
        <v>21.8</v>
      </c>
      <c r="G3900" s="39">
        <f>VLOOKUP(N3900,Currecny_M!$A$1:$P$10,2,FALSE)</f>
        <v>1</v>
      </c>
      <c r="H3900" s="39">
        <f>MATCH(C3900,Currecny_M!$A$1:$P$1,0)</f>
        <v>3</v>
      </c>
      <c r="I3900" s="39">
        <f>VLOOKUP(N3900,Currecny_M!$A$1:$P$10,MATCH(Database!C3900,Currecny_M!$A$1:$P$1,0),FALSE)</f>
        <v>1</v>
      </c>
      <c r="J3900" s="82">
        <f t="shared" si="181"/>
        <v>21.8</v>
      </c>
      <c r="K3900" s="39">
        <f>VLOOKUP('Cover page'!$B$6,Currecny_M!$A$1:$P$10,MATCH(Database!C3900,Currecny_M!$A$1:$P$1,0),FALSE)</f>
        <v>1</v>
      </c>
      <c r="L3900" s="82">
        <f t="shared" si="182"/>
        <v>21.8</v>
      </c>
      <c r="M3900" s="82">
        <f>((E3900/$F$1)*VLOOKUP(N3900,Currecny_M!$A$1:$P$10,MATCH(Database!C3900,Currecny_M!$A$1:$P$1,0),FALSE))/VLOOKUP('Cover page'!$B$6,Currecny_M!$A$1:$P$10,MATCH(Database!C3900,Currecny_M!$A$1:$P$1,0),FALSE)</f>
        <v>21.8</v>
      </c>
      <c r="N3900" s="6" t="str">
        <f>VLOOKUP(B3900,Master!$A$2:$C$11,3,FALSE)</f>
        <v>INR</v>
      </c>
      <c r="O3900" s="6" t="str">
        <f>VLOOKUP(B3900,Master!$A$2:$C$11,2,FALSE)</f>
        <v>Asia</v>
      </c>
      <c r="Q3900" s="39" t="str">
        <f>VLOOKUP(D3900,GL_Master!$A$1:$D$80,2,FALSE)</f>
        <v>BS</v>
      </c>
      <c r="R3900" s="39" t="str">
        <f>VLOOKUP(D3900,GL_Master!$A$1:$D$80,3,FALSE)</f>
        <v>Gross Block</v>
      </c>
      <c r="S3900" s="39" t="str">
        <f>VLOOKUP(D3900,GL_Master!$A$1:$D$80,4,FALSE)</f>
        <v>Tangible Fixed assets</v>
      </c>
    </row>
    <row r="3901" spans="1:19" x14ac:dyDescent="0.25">
      <c r="A3901" s="39" t="s">
        <v>262</v>
      </c>
      <c r="B3901" s="39" t="s">
        <v>42</v>
      </c>
      <c r="C3901" s="7">
        <v>43952</v>
      </c>
      <c r="D3901" s="39" t="s">
        <v>27</v>
      </c>
      <c r="E3901" s="39">
        <v>49500.000000000007</v>
      </c>
      <c r="F3901" s="82">
        <f t="shared" si="180"/>
        <v>49.500000000000007</v>
      </c>
      <c r="G3901" s="39">
        <f>VLOOKUP(N3901,Currecny_M!$A$1:$P$10,2,FALSE)</f>
        <v>1</v>
      </c>
      <c r="H3901" s="39">
        <f>MATCH(C3901,Currecny_M!$A$1:$P$1,0)</f>
        <v>3</v>
      </c>
      <c r="I3901" s="39">
        <f>VLOOKUP(N3901,Currecny_M!$A$1:$P$10,MATCH(Database!C3901,Currecny_M!$A$1:$P$1,0),FALSE)</f>
        <v>1</v>
      </c>
      <c r="J3901" s="82">
        <f t="shared" si="181"/>
        <v>49.500000000000007</v>
      </c>
      <c r="K3901" s="39">
        <f>VLOOKUP('Cover page'!$B$6,Currecny_M!$A$1:$P$10,MATCH(Database!C3901,Currecny_M!$A$1:$P$1,0),FALSE)</f>
        <v>1</v>
      </c>
      <c r="L3901" s="82">
        <f t="shared" si="182"/>
        <v>49.500000000000007</v>
      </c>
      <c r="M3901" s="82">
        <f>((E3901/$F$1)*VLOOKUP(N3901,Currecny_M!$A$1:$P$10,MATCH(Database!C3901,Currecny_M!$A$1:$P$1,0),FALSE))/VLOOKUP('Cover page'!$B$6,Currecny_M!$A$1:$P$10,MATCH(Database!C3901,Currecny_M!$A$1:$P$1,0),FALSE)</f>
        <v>49.500000000000007</v>
      </c>
      <c r="N3901" s="6" t="str">
        <f>VLOOKUP(B3901,Master!$A$2:$C$11,3,FALSE)</f>
        <v>INR</v>
      </c>
      <c r="O3901" s="6" t="str">
        <f>VLOOKUP(B3901,Master!$A$2:$C$11,2,FALSE)</f>
        <v>Asia</v>
      </c>
      <c r="Q3901" s="39" t="str">
        <f>VLOOKUP(D3901,GL_Master!$A$1:$D$80,2,FALSE)</f>
        <v>BS</v>
      </c>
      <c r="R3901" s="39" t="str">
        <f>VLOOKUP(D3901,GL_Master!$A$1:$D$80,3,FALSE)</f>
        <v>Gross Block</v>
      </c>
      <c r="S3901" s="39" t="str">
        <f>VLOOKUP(D3901,GL_Master!$A$1:$D$80,4,FALSE)</f>
        <v>Tangible Fixed assets</v>
      </c>
    </row>
    <row r="3902" spans="1:19" x14ac:dyDescent="0.25">
      <c r="A3902" s="39" t="s">
        <v>262</v>
      </c>
      <c r="B3902" s="39" t="s">
        <v>42</v>
      </c>
      <c r="C3902" s="7">
        <v>43952</v>
      </c>
      <c r="D3902" s="39" t="s">
        <v>75</v>
      </c>
      <c r="E3902" s="39">
        <v>-1010</v>
      </c>
      <c r="F3902" s="82">
        <f t="shared" si="180"/>
        <v>-1.01</v>
      </c>
      <c r="G3902" s="39">
        <f>VLOOKUP(N3902,Currecny_M!$A$1:$P$10,2,FALSE)</f>
        <v>1</v>
      </c>
      <c r="H3902" s="39">
        <f>MATCH(C3902,Currecny_M!$A$1:$P$1,0)</f>
        <v>3</v>
      </c>
      <c r="I3902" s="39">
        <f>VLOOKUP(N3902,Currecny_M!$A$1:$P$10,MATCH(Database!C3902,Currecny_M!$A$1:$P$1,0),FALSE)</f>
        <v>1</v>
      </c>
      <c r="J3902" s="82">
        <f t="shared" si="181"/>
        <v>-1.01</v>
      </c>
      <c r="K3902" s="39">
        <f>VLOOKUP('Cover page'!$B$6,Currecny_M!$A$1:$P$10,MATCH(Database!C3902,Currecny_M!$A$1:$P$1,0),FALSE)</f>
        <v>1</v>
      </c>
      <c r="L3902" s="82">
        <f t="shared" si="182"/>
        <v>-1.01</v>
      </c>
      <c r="M3902" s="82">
        <f>((E3902/$F$1)*VLOOKUP(N3902,Currecny_M!$A$1:$P$10,MATCH(Database!C3902,Currecny_M!$A$1:$P$1,0),FALSE))/VLOOKUP('Cover page'!$B$6,Currecny_M!$A$1:$P$10,MATCH(Database!C3902,Currecny_M!$A$1:$P$1,0),FALSE)</f>
        <v>-1.01</v>
      </c>
      <c r="N3902" s="6" t="str">
        <f>VLOOKUP(B3902,Master!$A$2:$C$11,3,FALSE)</f>
        <v>INR</v>
      </c>
      <c r="O3902" s="6" t="str">
        <f>VLOOKUP(B3902,Master!$A$2:$C$11,2,FALSE)</f>
        <v>Asia</v>
      </c>
      <c r="Q3902" s="39" t="str">
        <f>VLOOKUP(D3902,GL_Master!$A$1:$D$80,2,FALSE)</f>
        <v>BS</v>
      </c>
      <c r="R3902" s="39" t="str">
        <f>VLOOKUP(D3902,GL_Master!$A$1:$D$80,3,FALSE)</f>
        <v>Gross Block</v>
      </c>
      <c r="S3902" s="39" t="str">
        <f>VLOOKUP(D3902,GL_Master!$A$1:$D$80,4,FALSE)</f>
        <v>Tangible Fixed assets</v>
      </c>
    </row>
    <row r="3903" spans="1:19" x14ac:dyDescent="0.25">
      <c r="A3903" s="39" t="s">
        <v>262</v>
      </c>
      <c r="B3903" s="39" t="s">
        <v>42</v>
      </c>
      <c r="C3903" s="7">
        <v>43952</v>
      </c>
      <c r="D3903" s="39" t="s">
        <v>76</v>
      </c>
      <c r="E3903" s="39">
        <v>26000</v>
      </c>
      <c r="F3903" s="82">
        <f t="shared" si="180"/>
        <v>26</v>
      </c>
      <c r="G3903" s="39">
        <f>VLOOKUP(N3903,Currecny_M!$A$1:$P$10,2,FALSE)</f>
        <v>1</v>
      </c>
      <c r="H3903" s="39">
        <f>MATCH(C3903,Currecny_M!$A$1:$P$1,0)</f>
        <v>3</v>
      </c>
      <c r="I3903" s="39">
        <f>VLOOKUP(N3903,Currecny_M!$A$1:$P$10,MATCH(Database!C3903,Currecny_M!$A$1:$P$1,0),FALSE)</f>
        <v>1</v>
      </c>
      <c r="J3903" s="82">
        <f t="shared" si="181"/>
        <v>26</v>
      </c>
      <c r="K3903" s="39">
        <f>VLOOKUP('Cover page'!$B$6,Currecny_M!$A$1:$P$10,MATCH(Database!C3903,Currecny_M!$A$1:$P$1,0),FALSE)</f>
        <v>1</v>
      </c>
      <c r="L3903" s="82">
        <f t="shared" si="182"/>
        <v>26</v>
      </c>
      <c r="M3903" s="82">
        <f>((E3903/$F$1)*VLOOKUP(N3903,Currecny_M!$A$1:$P$10,MATCH(Database!C3903,Currecny_M!$A$1:$P$1,0),FALSE))/VLOOKUP('Cover page'!$B$6,Currecny_M!$A$1:$P$10,MATCH(Database!C3903,Currecny_M!$A$1:$P$1,0),FALSE)</f>
        <v>26</v>
      </c>
      <c r="N3903" s="6" t="str">
        <f>VLOOKUP(B3903,Master!$A$2:$C$11,3,FALSE)</f>
        <v>INR</v>
      </c>
      <c r="O3903" s="6" t="str">
        <f>VLOOKUP(B3903,Master!$A$2:$C$11,2,FALSE)</f>
        <v>Asia</v>
      </c>
      <c r="Q3903" s="39" t="str">
        <f>VLOOKUP(D3903,GL_Master!$A$1:$D$80,2,FALSE)</f>
        <v>BS</v>
      </c>
      <c r="R3903" s="39" t="str">
        <f>VLOOKUP(D3903,GL_Master!$A$1:$D$80,3,FALSE)</f>
        <v>Inventories</v>
      </c>
      <c r="S3903" s="39" t="str">
        <f>VLOOKUP(D3903,GL_Master!$A$1:$D$80,4,FALSE)</f>
        <v>Inventory</v>
      </c>
    </row>
    <row r="3904" spans="1:19" x14ac:dyDescent="0.25">
      <c r="A3904" s="39" t="s">
        <v>262</v>
      </c>
      <c r="B3904" s="39" t="s">
        <v>42</v>
      </c>
      <c r="C3904" s="7">
        <v>43952</v>
      </c>
      <c r="D3904" s="39" t="s">
        <v>77</v>
      </c>
      <c r="E3904" s="39">
        <v>68670</v>
      </c>
      <c r="F3904" s="82">
        <f t="shared" si="180"/>
        <v>68.67</v>
      </c>
      <c r="G3904" s="39">
        <f>VLOOKUP(N3904,Currecny_M!$A$1:$P$10,2,FALSE)</f>
        <v>1</v>
      </c>
      <c r="H3904" s="39">
        <f>MATCH(C3904,Currecny_M!$A$1:$P$1,0)</f>
        <v>3</v>
      </c>
      <c r="I3904" s="39">
        <f>VLOOKUP(N3904,Currecny_M!$A$1:$P$10,MATCH(Database!C3904,Currecny_M!$A$1:$P$1,0),FALSE)</f>
        <v>1</v>
      </c>
      <c r="J3904" s="82">
        <f t="shared" si="181"/>
        <v>68.67</v>
      </c>
      <c r="K3904" s="39">
        <f>VLOOKUP('Cover page'!$B$6,Currecny_M!$A$1:$P$10,MATCH(Database!C3904,Currecny_M!$A$1:$P$1,0),FALSE)</f>
        <v>1</v>
      </c>
      <c r="L3904" s="82">
        <f t="shared" si="182"/>
        <v>68.67</v>
      </c>
      <c r="M3904" s="82">
        <f>((E3904/$F$1)*VLOOKUP(N3904,Currecny_M!$A$1:$P$10,MATCH(Database!C3904,Currecny_M!$A$1:$P$1,0),FALSE))/VLOOKUP('Cover page'!$B$6,Currecny_M!$A$1:$P$10,MATCH(Database!C3904,Currecny_M!$A$1:$P$1,0),FALSE)</f>
        <v>68.67</v>
      </c>
      <c r="N3904" s="6" t="str">
        <f>VLOOKUP(B3904,Master!$A$2:$C$11,3,FALSE)</f>
        <v>INR</v>
      </c>
      <c r="O3904" s="6" t="str">
        <f>VLOOKUP(B3904,Master!$A$2:$C$11,2,FALSE)</f>
        <v>Asia</v>
      </c>
      <c r="Q3904" s="39" t="str">
        <f>VLOOKUP(D3904,GL_Master!$A$1:$D$80,2,FALSE)</f>
        <v>BS</v>
      </c>
      <c r="R3904" s="39" t="str">
        <f>VLOOKUP(D3904,GL_Master!$A$1:$D$80,3,FALSE)</f>
        <v>Inventories</v>
      </c>
      <c r="S3904" s="39" t="str">
        <f>VLOOKUP(D3904,GL_Master!$A$1:$D$80,4,FALSE)</f>
        <v>Inventory</v>
      </c>
    </row>
    <row r="3905" spans="1:19" x14ac:dyDescent="0.25">
      <c r="A3905" s="39" t="s">
        <v>262</v>
      </c>
      <c r="B3905" s="39" t="s">
        <v>42</v>
      </c>
      <c r="C3905" s="7">
        <v>43952</v>
      </c>
      <c r="D3905" s="39" t="s">
        <v>2</v>
      </c>
      <c r="E3905" s="39">
        <v>6753600</v>
      </c>
      <c r="F3905" s="82">
        <f t="shared" si="180"/>
        <v>6753.6</v>
      </c>
      <c r="G3905" s="39">
        <f>VLOOKUP(N3905,Currecny_M!$A$1:$P$10,2,FALSE)</f>
        <v>1</v>
      </c>
      <c r="H3905" s="39">
        <f>MATCH(C3905,Currecny_M!$A$1:$P$1,0)</f>
        <v>3</v>
      </c>
      <c r="I3905" s="39">
        <f>VLOOKUP(N3905,Currecny_M!$A$1:$P$10,MATCH(Database!C3905,Currecny_M!$A$1:$P$1,0),FALSE)</f>
        <v>1</v>
      </c>
      <c r="J3905" s="82">
        <f t="shared" si="181"/>
        <v>6753.6</v>
      </c>
      <c r="K3905" s="39">
        <f>VLOOKUP('Cover page'!$B$6,Currecny_M!$A$1:$P$10,MATCH(Database!C3905,Currecny_M!$A$1:$P$1,0),FALSE)</f>
        <v>1</v>
      </c>
      <c r="L3905" s="82">
        <f t="shared" si="182"/>
        <v>6753.6</v>
      </c>
      <c r="M3905" s="82">
        <f>((E3905/$F$1)*VLOOKUP(N3905,Currecny_M!$A$1:$P$10,MATCH(Database!C3905,Currecny_M!$A$1:$P$1,0),FALSE))/VLOOKUP('Cover page'!$B$6,Currecny_M!$A$1:$P$10,MATCH(Database!C3905,Currecny_M!$A$1:$P$1,0),FALSE)</f>
        <v>6753.6</v>
      </c>
      <c r="N3905" s="6" t="str">
        <f>VLOOKUP(B3905,Master!$A$2:$C$11,3,FALSE)</f>
        <v>INR</v>
      </c>
      <c r="O3905" s="6" t="str">
        <f>VLOOKUP(B3905,Master!$A$2:$C$11,2,FALSE)</f>
        <v>Asia</v>
      </c>
      <c r="Q3905" s="39" t="str">
        <f>VLOOKUP(D3905,GL_Master!$A$1:$D$80,2,FALSE)</f>
        <v>BS</v>
      </c>
      <c r="R3905" s="39" t="str">
        <f>VLOOKUP(D3905,GL_Master!$A$1:$D$80,3,FALSE)</f>
        <v>Trade receivables</v>
      </c>
      <c r="S3905" s="39" t="str">
        <f>VLOOKUP(D3905,GL_Master!$A$1:$D$80,4,FALSE)</f>
        <v>Unsecured, considered good</v>
      </c>
    </row>
    <row r="3906" spans="1:19" x14ac:dyDescent="0.25">
      <c r="A3906" s="39" t="s">
        <v>262</v>
      </c>
      <c r="B3906" s="39" t="s">
        <v>42</v>
      </c>
      <c r="C3906" s="7">
        <v>43952</v>
      </c>
      <c r="D3906" s="39" t="s">
        <v>78</v>
      </c>
      <c r="E3906" s="39">
        <v>1030</v>
      </c>
      <c r="F3906" s="82">
        <f t="shared" si="180"/>
        <v>1.03</v>
      </c>
      <c r="G3906" s="39">
        <f>VLOOKUP(N3906,Currecny_M!$A$1:$P$10,2,FALSE)</f>
        <v>1</v>
      </c>
      <c r="H3906" s="39">
        <f>MATCH(C3906,Currecny_M!$A$1:$P$1,0)</f>
        <v>3</v>
      </c>
      <c r="I3906" s="39">
        <f>VLOOKUP(N3906,Currecny_M!$A$1:$P$10,MATCH(Database!C3906,Currecny_M!$A$1:$P$1,0),FALSE)</f>
        <v>1</v>
      </c>
      <c r="J3906" s="82">
        <f t="shared" si="181"/>
        <v>1.03</v>
      </c>
      <c r="K3906" s="39">
        <f>VLOOKUP('Cover page'!$B$6,Currecny_M!$A$1:$P$10,MATCH(Database!C3906,Currecny_M!$A$1:$P$1,0),FALSE)</f>
        <v>1</v>
      </c>
      <c r="L3906" s="82">
        <f t="shared" si="182"/>
        <v>1.03</v>
      </c>
      <c r="M3906" s="82">
        <f>((E3906/$F$1)*VLOOKUP(N3906,Currecny_M!$A$1:$P$10,MATCH(Database!C3906,Currecny_M!$A$1:$P$1,0),FALSE))/VLOOKUP('Cover page'!$B$6,Currecny_M!$A$1:$P$10,MATCH(Database!C3906,Currecny_M!$A$1:$P$1,0),FALSE)</f>
        <v>1.03</v>
      </c>
      <c r="N3906" s="6" t="str">
        <f>VLOOKUP(B3906,Master!$A$2:$C$11,3,FALSE)</f>
        <v>INR</v>
      </c>
      <c r="O3906" s="6" t="str">
        <f>VLOOKUP(B3906,Master!$A$2:$C$11,2,FALSE)</f>
        <v>Asia</v>
      </c>
      <c r="Q3906" s="39" t="str">
        <f>VLOOKUP(D3906,GL_Master!$A$1:$D$80,2,FALSE)</f>
        <v>BS</v>
      </c>
      <c r="R3906" s="39" t="str">
        <f>VLOOKUP(D3906,GL_Master!$A$1:$D$80,3,FALSE)</f>
        <v>Cash &amp; Bank Balances</v>
      </c>
      <c r="S3906" s="39" t="str">
        <f>VLOOKUP(D3906,GL_Master!$A$1:$D$80,4,FALSE)</f>
        <v>Cash In hand</v>
      </c>
    </row>
    <row r="3907" spans="1:19" x14ac:dyDescent="0.25">
      <c r="A3907" s="39" t="s">
        <v>262</v>
      </c>
      <c r="B3907" s="39" t="s">
        <v>42</v>
      </c>
      <c r="C3907" s="7">
        <v>43952</v>
      </c>
      <c r="D3907" s="39" t="s">
        <v>79</v>
      </c>
      <c r="E3907" s="39">
        <v>-272500</v>
      </c>
      <c r="F3907" s="82">
        <f t="shared" si="180"/>
        <v>-272.5</v>
      </c>
      <c r="G3907" s="39">
        <f>VLOOKUP(N3907,Currecny_M!$A$1:$P$10,2,FALSE)</f>
        <v>1</v>
      </c>
      <c r="H3907" s="39">
        <f>MATCH(C3907,Currecny_M!$A$1:$P$1,0)</f>
        <v>3</v>
      </c>
      <c r="I3907" s="39">
        <f>VLOOKUP(N3907,Currecny_M!$A$1:$P$10,MATCH(Database!C3907,Currecny_M!$A$1:$P$1,0),FALSE)</f>
        <v>1</v>
      </c>
      <c r="J3907" s="82">
        <f t="shared" si="181"/>
        <v>-272.5</v>
      </c>
      <c r="K3907" s="39">
        <f>VLOOKUP('Cover page'!$B$6,Currecny_M!$A$1:$P$10,MATCH(Database!C3907,Currecny_M!$A$1:$P$1,0),FALSE)</f>
        <v>1</v>
      </c>
      <c r="L3907" s="82">
        <f t="shared" si="182"/>
        <v>-272.5</v>
      </c>
      <c r="M3907" s="82">
        <f>((E3907/$F$1)*VLOOKUP(N3907,Currecny_M!$A$1:$P$10,MATCH(Database!C3907,Currecny_M!$A$1:$P$1,0),FALSE))/VLOOKUP('Cover page'!$B$6,Currecny_M!$A$1:$P$10,MATCH(Database!C3907,Currecny_M!$A$1:$P$1,0),FALSE)</f>
        <v>-272.5</v>
      </c>
      <c r="N3907" s="6" t="str">
        <f>VLOOKUP(B3907,Master!$A$2:$C$11,3,FALSE)</f>
        <v>INR</v>
      </c>
      <c r="O3907" s="6" t="str">
        <f>VLOOKUP(B3907,Master!$A$2:$C$11,2,FALSE)</f>
        <v>Asia</v>
      </c>
      <c r="Q3907" s="39" t="str">
        <f>VLOOKUP(D3907,GL_Master!$A$1:$D$80,2,FALSE)</f>
        <v>BS</v>
      </c>
      <c r="R3907" s="39" t="str">
        <f>VLOOKUP(D3907,GL_Master!$A$1:$D$80,3,FALSE)</f>
        <v>Loan Fund</v>
      </c>
      <c r="S3907" s="39" t="str">
        <f>VLOOKUP(D3907,GL_Master!$A$1:$D$80,4,FALSE)</f>
        <v>Term Loan</v>
      </c>
    </row>
    <row r="3908" spans="1:19" x14ac:dyDescent="0.25">
      <c r="A3908" s="39" t="s">
        <v>262</v>
      </c>
      <c r="B3908" s="39" t="s">
        <v>42</v>
      </c>
      <c r="C3908" s="7">
        <v>43952</v>
      </c>
      <c r="D3908" s="39" t="s">
        <v>80</v>
      </c>
      <c r="E3908" s="39">
        <v>7350</v>
      </c>
      <c r="F3908" s="82">
        <f t="shared" ref="F3908:F3971" si="183">E3908/$F$1</f>
        <v>7.35</v>
      </c>
      <c r="G3908" s="39">
        <f>VLOOKUP(N3908,Currecny_M!$A$1:$P$10,2,FALSE)</f>
        <v>1</v>
      </c>
      <c r="H3908" s="39">
        <f>MATCH(C3908,Currecny_M!$A$1:$P$1,0)</f>
        <v>3</v>
      </c>
      <c r="I3908" s="39">
        <f>VLOOKUP(N3908,Currecny_M!$A$1:$P$10,MATCH(Database!C3908,Currecny_M!$A$1:$P$1,0),FALSE)</f>
        <v>1</v>
      </c>
      <c r="J3908" s="82">
        <f t="shared" ref="J3908:J3971" si="184">F3908*I3908</f>
        <v>7.35</v>
      </c>
      <c r="K3908" s="39">
        <f>VLOOKUP('Cover page'!$B$6,Currecny_M!$A$1:$P$10,MATCH(Database!C3908,Currecny_M!$A$1:$P$1,0),FALSE)</f>
        <v>1</v>
      </c>
      <c r="L3908" s="82">
        <f t="shared" ref="L3908:L3971" si="185">J3908/K3908</f>
        <v>7.35</v>
      </c>
      <c r="M3908" s="82">
        <f>((E3908/$F$1)*VLOOKUP(N3908,Currecny_M!$A$1:$P$10,MATCH(Database!C3908,Currecny_M!$A$1:$P$1,0),FALSE))/VLOOKUP('Cover page'!$B$6,Currecny_M!$A$1:$P$10,MATCH(Database!C3908,Currecny_M!$A$1:$P$1,0),FALSE)</f>
        <v>7.35</v>
      </c>
      <c r="N3908" s="6" t="str">
        <f>VLOOKUP(B3908,Master!$A$2:$C$11,3,FALSE)</f>
        <v>INR</v>
      </c>
      <c r="O3908" s="6" t="str">
        <f>VLOOKUP(B3908,Master!$A$2:$C$11,2,FALSE)</f>
        <v>Asia</v>
      </c>
      <c r="Q3908" s="39" t="str">
        <f>VLOOKUP(D3908,GL_Master!$A$1:$D$80,2,FALSE)</f>
        <v>BS</v>
      </c>
      <c r="R3908" s="39" t="str">
        <f>VLOOKUP(D3908,GL_Master!$A$1:$D$80,3,FALSE)</f>
        <v>Cash &amp; Bank Balances</v>
      </c>
      <c r="S3908" s="39" t="str">
        <f>VLOOKUP(D3908,GL_Master!$A$1:$D$80,4,FALSE)</f>
        <v xml:space="preserve">      On Current Accounts</v>
      </c>
    </row>
    <row r="3909" spans="1:19" x14ac:dyDescent="0.25">
      <c r="A3909" s="39" t="s">
        <v>262</v>
      </c>
      <c r="B3909" s="39" t="s">
        <v>42</v>
      </c>
      <c r="C3909" s="7">
        <v>43952</v>
      </c>
      <c r="D3909" s="39" t="s">
        <v>81</v>
      </c>
      <c r="E3909" s="39">
        <v>534240</v>
      </c>
      <c r="F3909" s="82">
        <f t="shared" si="183"/>
        <v>534.24</v>
      </c>
      <c r="G3909" s="39">
        <f>VLOOKUP(N3909,Currecny_M!$A$1:$P$10,2,FALSE)</f>
        <v>1</v>
      </c>
      <c r="H3909" s="39">
        <f>MATCH(C3909,Currecny_M!$A$1:$P$1,0)</f>
        <v>3</v>
      </c>
      <c r="I3909" s="39">
        <f>VLOOKUP(N3909,Currecny_M!$A$1:$P$10,MATCH(Database!C3909,Currecny_M!$A$1:$P$1,0),FALSE)</f>
        <v>1</v>
      </c>
      <c r="J3909" s="82">
        <f t="shared" si="184"/>
        <v>534.24</v>
      </c>
      <c r="K3909" s="39">
        <f>VLOOKUP('Cover page'!$B$6,Currecny_M!$A$1:$P$10,MATCH(Database!C3909,Currecny_M!$A$1:$P$1,0),FALSE)</f>
        <v>1</v>
      </c>
      <c r="L3909" s="82">
        <f t="shared" si="185"/>
        <v>534.24</v>
      </c>
      <c r="M3909" s="82">
        <f>((E3909/$F$1)*VLOOKUP(N3909,Currecny_M!$A$1:$P$10,MATCH(Database!C3909,Currecny_M!$A$1:$P$1,0),FALSE))/VLOOKUP('Cover page'!$B$6,Currecny_M!$A$1:$P$10,MATCH(Database!C3909,Currecny_M!$A$1:$P$1,0),FALSE)</f>
        <v>534.24</v>
      </c>
      <c r="N3909" s="6" t="str">
        <f>VLOOKUP(B3909,Master!$A$2:$C$11,3,FALSE)</f>
        <v>INR</v>
      </c>
      <c r="O3909" s="6" t="str">
        <f>VLOOKUP(B3909,Master!$A$2:$C$11,2,FALSE)</f>
        <v>Asia</v>
      </c>
      <c r="Q3909" s="39" t="str">
        <f>VLOOKUP(D3909,GL_Master!$A$1:$D$80,2,FALSE)</f>
        <v>BS</v>
      </c>
      <c r="R3909" s="39" t="str">
        <f>VLOOKUP(D3909,GL_Master!$A$1:$D$80,3,FALSE)</f>
        <v>Other Current Assets</v>
      </c>
      <c r="S3909" s="39" t="str">
        <f>VLOOKUP(D3909,GL_Master!$A$1:$D$80,4,FALSE)</f>
        <v>Advance tax recoverable (net of provision )</v>
      </c>
    </row>
    <row r="3910" spans="1:19" x14ac:dyDescent="0.25">
      <c r="A3910" s="39" t="s">
        <v>262</v>
      </c>
      <c r="B3910" s="39" t="s">
        <v>42</v>
      </c>
      <c r="C3910" s="7">
        <v>43952</v>
      </c>
      <c r="D3910" s="39" t="s">
        <v>19</v>
      </c>
      <c r="E3910" s="39">
        <v>5250</v>
      </c>
      <c r="F3910" s="82">
        <f t="shared" si="183"/>
        <v>5.25</v>
      </c>
      <c r="G3910" s="39">
        <f>VLOOKUP(N3910,Currecny_M!$A$1:$P$10,2,FALSE)</f>
        <v>1</v>
      </c>
      <c r="H3910" s="39">
        <f>MATCH(C3910,Currecny_M!$A$1:$P$1,0)</f>
        <v>3</v>
      </c>
      <c r="I3910" s="39">
        <f>VLOOKUP(N3910,Currecny_M!$A$1:$P$10,MATCH(Database!C3910,Currecny_M!$A$1:$P$1,0),FALSE)</f>
        <v>1</v>
      </c>
      <c r="J3910" s="82">
        <f t="shared" si="184"/>
        <v>5.25</v>
      </c>
      <c r="K3910" s="39">
        <f>VLOOKUP('Cover page'!$B$6,Currecny_M!$A$1:$P$10,MATCH(Database!C3910,Currecny_M!$A$1:$P$1,0),FALSE)</f>
        <v>1</v>
      </c>
      <c r="L3910" s="82">
        <f t="shared" si="185"/>
        <v>5.25</v>
      </c>
      <c r="M3910" s="82">
        <f>((E3910/$F$1)*VLOOKUP(N3910,Currecny_M!$A$1:$P$10,MATCH(Database!C3910,Currecny_M!$A$1:$P$1,0),FALSE))/VLOOKUP('Cover page'!$B$6,Currecny_M!$A$1:$P$10,MATCH(Database!C3910,Currecny_M!$A$1:$P$1,0),FALSE)</f>
        <v>5.25</v>
      </c>
      <c r="N3910" s="6" t="str">
        <f>VLOOKUP(B3910,Master!$A$2:$C$11,3,FALSE)</f>
        <v>INR</v>
      </c>
      <c r="O3910" s="6" t="str">
        <f>VLOOKUP(B3910,Master!$A$2:$C$11,2,FALSE)</f>
        <v>Asia</v>
      </c>
      <c r="Q3910" s="39" t="str">
        <f>VLOOKUP(D3910,GL_Master!$A$1:$D$80,2,FALSE)</f>
        <v>BS</v>
      </c>
      <c r="R3910" s="39" t="str">
        <f>VLOOKUP(D3910,GL_Master!$A$1:$D$80,3,FALSE)</f>
        <v>Short-term loan and advances</v>
      </c>
      <c r="S3910" s="39" t="str">
        <f>VLOOKUP(D3910,GL_Master!$A$1:$D$80,4,FALSE)</f>
        <v>Prepaid expenses</v>
      </c>
    </row>
    <row r="3911" spans="1:19" x14ac:dyDescent="0.25">
      <c r="A3911" s="39" t="s">
        <v>262</v>
      </c>
      <c r="B3911" s="39" t="s">
        <v>42</v>
      </c>
      <c r="C3911" s="7">
        <v>43952</v>
      </c>
      <c r="D3911" s="39" t="s">
        <v>82</v>
      </c>
      <c r="E3911" s="39">
        <v>55080</v>
      </c>
      <c r="F3911" s="82">
        <f t="shared" si="183"/>
        <v>55.08</v>
      </c>
      <c r="G3911" s="39">
        <f>VLOOKUP(N3911,Currecny_M!$A$1:$P$10,2,FALSE)</f>
        <v>1</v>
      </c>
      <c r="H3911" s="39">
        <f>MATCH(C3911,Currecny_M!$A$1:$P$1,0)</f>
        <v>3</v>
      </c>
      <c r="I3911" s="39">
        <f>VLOOKUP(N3911,Currecny_M!$A$1:$P$10,MATCH(Database!C3911,Currecny_M!$A$1:$P$1,0),FALSE)</f>
        <v>1</v>
      </c>
      <c r="J3911" s="82">
        <f t="shared" si="184"/>
        <v>55.08</v>
      </c>
      <c r="K3911" s="39">
        <f>VLOOKUP('Cover page'!$B$6,Currecny_M!$A$1:$P$10,MATCH(Database!C3911,Currecny_M!$A$1:$P$1,0),FALSE)</f>
        <v>1</v>
      </c>
      <c r="L3911" s="82">
        <f t="shared" si="185"/>
        <v>55.08</v>
      </c>
      <c r="M3911" s="82">
        <f>((E3911/$F$1)*VLOOKUP(N3911,Currecny_M!$A$1:$P$10,MATCH(Database!C3911,Currecny_M!$A$1:$P$1,0),FALSE))/VLOOKUP('Cover page'!$B$6,Currecny_M!$A$1:$P$10,MATCH(Database!C3911,Currecny_M!$A$1:$P$1,0),FALSE)</f>
        <v>55.08</v>
      </c>
      <c r="N3911" s="6" t="str">
        <f>VLOOKUP(B3911,Master!$A$2:$C$11,3,FALSE)</f>
        <v>INR</v>
      </c>
      <c r="O3911" s="6" t="str">
        <f>VLOOKUP(B3911,Master!$A$2:$C$11,2,FALSE)</f>
        <v>Asia</v>
      </c>
      <c r="Q3911" s="39" t="str">
        <f>VLOOKUP(D3911,GL_Master!$A$1:$D$80,2,FALSE)</f>
        <v>BS</v>
      </c>
      <c r="R3911" s="39" t="str">
        <f>VLOOKUP(D3911,GL_Master!$A$1:$D$80,3,FALSE)</f>
        <v>Short-term loan and advances</v>
      </c>
      <c r="S3911" s="39" t="str">
        <f>VLOOKUP(D3911,GL_Master!$A$1:$D$80,4,FALSE)</f>
        <v>Advance to vendor/employees</v>
      </c>
    </row>
    <row r="3912" spans="1:19" x14ac:dyDescent="0.25">
      <c r="A3912" s="39" t="s">
        <v>262</v>
      </c>
      <c r="B3912" s="39" t="s">
        <v>42</v>
      </c>
      <c r="C3912" s="7">
        <v>43952</v>
      </c>
      <c r="D3912" s="39" t="s">
        <v>83</v>
      </c>
      <c r="E3912" s="39">
        <v>36720</v>
      </c>
      <c r="F3912" s="82">
        <f t="shared" si="183"/>
        <v>36.72</v>
      </c>
      <c r="G3912" s="39">
        <f>VLOOKUP(N3912,Currecny_M!$A$1:$P$10,2,FALSE)</f>
        <v>1</v>
      </c>
      <c r="H3912" s="39">
        <f>MATCH(C3912,Currecny_M!$A$1:$P$1,0)</f>
        <v>3</v>
      </c>
      <c r="I3912" s="39">
        <f>VLOOKUP(N3912,Currecny_M!$A$1:$P$10,MATCH(Database!C3912,Currecny_M!$A$1:$P$1,0),FALSE)</f>
        <v>1</v>
      </c>
      <c r="J3912" s="82">
        <f t="shared" si="184"/>
        <v>36.72</v>
      </c>
      <c r="K3912" s="39">
        <f>VLOOKUP('Cover page'!$B$6,Currecny_M!$A$1:$P$10,MATCH(Database!C3912,Currecny_M!$A$1:$P$1,0),FALSE)</f>
        <v>1</v>
      </c>
      <c r="L3912" s="82">
        <f t="shared" si="185"/>
        <v>36.72</v>
      </c>
      <c r="M3912" s="82">
        <f>((E3912/$F$1)*VLOOKUP(N3912,Currecny_M!$A$1:$P$10,MATCH(Database!C3912,Currecny_M!$A$1:$P$1,0),FALSE))/VLOOKUP('Cover page'!$B$6,Currecny_M!$A$1:$P$10,MATCH(Database!C3912,Currecny_M!$A$1:$P$1,0),FALSE)</f>
        <v>36.72</v>
      </c>
      <c r="N3912" s="6" t="str">
        <f>VLOOKUP(B3912,Master!$A$2:$C$11,3,FALSE)</f>
        <v>INR</v>
      </c>
      <c r="O3912" s="6" t="str">
        <f>VLOOKUP(B3912,Master!$A$2:$C$11,2,FALSE)</f>
        <v>Asia</v>
      </c>
      <c r="Q3912" s="39" t="str">
        <f>VLOOKUP(D3912,GL_Master!$A$1:$D$80,2,FALSE)</f>
        <v>BS</v>
      </c>
      <c r="R3912" s="39" t="str">
        <f>VLOOKUP(D3912,GL_Master!$A$1:$D$80,3,FALSE)</f>
        <v>Other Current Assets</v>
      </c>
      <c r="S3912" s="39" t="str">
        <f>VLOOKUP(D3912,GL_Master!$A$1:$D$80,4,FALSE)</f>
        <v>Security deposits ( Unsecured, considered good)</v>
      </c>
    </row>
    <row r="3913" spans="1:19" x14ac:dyDescent="0.25">
      <c r="A3913" s="39" t="s">
        <v>262</v>
      </c>
      <c r="B3913" s="39" t="s">
        <v>42</v>
      </c>
      <c r="C3913" s="7">
        <v>43952</v>
      </c>
      <c r="D3913" s="39" t="s">
        <v>246</v>
      </c>
      <c r="E3913" s="39">
        <v>-4343160</v>
      </c>
      <c r="F3913" s="82">
        <f t="shared" si="183"/>
        <v>-4343.16</v>
      </c>
      <c r="G3913" s="39">
        <f>VLOOKUP(N3913,Currecny_M!$A$1:$P$10,2,FALSE)</f>
        <v>1</v>
      </c>
      <c r="H3913" s="39">
        <f>MATCH(C3913,Currecny_M!$A$1:$P$1,0)</f>
        <v>3</v>
      </c>
      <c r="I3913" s="39">
        <f>VLOOKUP(N3913,Currecny_M!$A$1:$P$10,MATCH(Database!C3913,Currecny_M!$A$1:$P$1,0),FALSE)</f>
        <v>1</v>
      </c>
      <c r="J3913" s="82">
        <f t="shared" si="184"/>
        <v>-4343.16</v>
      </c>
      <c r="K3913" s="39">
        <f>VLOOKUP('Cover page'!$B$6,Currecny_M!$A$1:$P$10,MATCH(Database!C3913,Currecny_M!$A$1:$P$1,0),FALSE)</f>
        <v>1</v>
      </c>
      <c r="L3913" s="82">
        <f t="shared" si="185"/>
        <v>-4343.16</v>
      </c>
      <c r="M3913" s="82">
        <f>((E3913/$F$1)*VLOOKUP(N3913,Currecny_M!$A$1:$P$10,MATCH(Database!C3913,Currecny_M!$A$1:$P$1,0),FALSE))/VLOOKUP('Cover page'!$B$6,Currecny_M!$A$1:$P$10,MATCH(Database!C3913,Currecny_M!$A$1:$P$1,0),FALSE)</f>
        <v>-4343.16</v>
      </c>
      <c r="N3913" s="6" t="str">
        <f>VLOOKUP(B3913,Master!$A$2:$C$11,3,FALSE)</f>
        <v>INR</v>
      </c>
      <c r="O3913" s="6" t="str">
        <f>VLOOKUP(B3913,Master!$A$2:$C$11,2,FALSE)</f>
        <v>Asia</v>
      </c>
      <c r="Q3913" s="39" t="str">
        <f>VLOOKUP(D3913,GL_Master!$A$1:$D$80,2,FALSE)</f>
        <v>PL</v>
      </c>
      <c r="R3913" s="39" t="str">
        <f>VLOOKUP(D3913,GL_Master!$A$1:$D$80,3,FALSE)</f>
        <v>Revenue from Operations</v>
      </c>
      <c r="S3913" s="39" t="str">
        <f>VLOOKUP(D3913,GL_Master!$A$1:$D$80,4,FALSE)</f>
        <v>Contract revenue</v>
      </c>
    </row>
    <row r="3914" spans="1:19" x14ac:dyDescent="0.25">
      <c r="A3914" s="39" t="s">
        <v>262</v>
      </c>
      <c r="B3914" s="39" t="s">
        <v>42</v>
      </c>
      <c r="C3914" s="7">
        <v>43952</v>
      </c>
      <c r="D3914" s="39" t="s">
        <v>134</v>
      </c>
      <c r="E3914" s="39">
        <v>-35640</v>
      </c>
      <c r="F3914" s="82">
        <f t="shared" si="183"/>
        <v>-35.64</v>
      </c>
      <c r="G3914" s="39">
        <f>VLOOKUP(N3914,Currecny_M!$A$1:$P$10,2,FALSE)</f>
        <v>1</v>
      </c>
      <c r="H3914" s="39">
        <f>MATCH(C3914,Currecny_M!$A$1:$P$1,0)</f>
        <v>3</v>
      </c>
      <c r="I3914" s="39">
        <f>VLOOKUP(N3914,Currecny_M!$A$1:$P$10,MATCH(Database!C3914,Currecny_M!$A$1:$P$1,0),FALSE)</f>
        <v>1</v>
      </c>
      <c r="J3914" s="82">
        <f t="shared" si="184"/>
        <v>-35.64</v>
      </c>
      <c r="K3914" s="39">
        <f>VLOOKUP('Cover page'!$B$6,Currecny_M!$A$1:$P$10,MATCH(Database!C3914,Currecny_M!$A$1:$P$1,0),FALSE)</f>
        <v>1</v>
      </c>
      <c r="L3914" s="82">
        <f t="shared" si="185"/>
        <v>-35.64</v>
      </c>
      <c r="M3914" s="82">
        <f>((E3914/$F$1)*VLOOKUP(N3914,Currecny_M!$A$1:$P$10,MATCH(Database!C3914,Currecny_M!$A$1:$P$1,0),FALSE))/VLOOKUP('Cover page'!$B$6,Currecny_M!$A$1:$P$10,MATCH(Database!C3914,Currecny_M!$A$1:$P$1,0),FALSE)</f>
        <v>-35.64</v>
      </c>
      <c r="N3914" s="6" t="str">
        <f>VLOOKUP(B3914,Master!$A$2:$C$11,3,FALSE)</f>
        <v>INR</v>
      </c>
      <c r="O3914" s="6" t="str">
        <f>VLOOKUP(B3914,Master!$A$2:$C$11,2,FALSE)</f>
        <v>Asia</v>
      </c>
      <c r="Q3914" s="39" t="str">
        <f>VLOOKUP(D3914,GL_Master!$A$1:$D$80,2,FALSE)</f>
        <v>PL</v>
      </c>
      <c r="R3914" s="39" t="str">
        <f>VLOOKUP(D3914,GL_Master!$A$1:$D$80,3,FALSE)</f>
        <v>Other Income</v>
      </c>
      <c r="S3914" s="39" t="str">
        <f>VLOOKUP(D3914,GL_Master!$A$1:$D$80,4,FALSE)</f>
        <v>Other Income</v>
      </c>
    </row>
    <row r="3915" spans="1:19" x14ac:dyDescent="0.25">
      <c r="A3915" s="39" t="s">
        <v>262</v>
      </c>
      <c r="B3915" s="39" t="s">
        <v>42</v>
      </c>
      <c r="C3915" s="7">
        <v>43952</v>
      </c>
      <c r="D3915" s="39" t="s">
        <v>86</v>
      </c>
      <c r="E3915" s="39">
        <v>2020</v>
      </c>
      <c r="F3915" s="82">
        <f t="shared" si="183"/>
        <v>2.02</v>
      </c>
      <c r="G3915" s="39">
        <f>VLOOKUP(N3915,Currecny_M!$A$1:$P$10,2,FALSE)</f>
        <v>1</v>
      </c>
      <c r="H3915" s="39">
        <f>MATCH(C3915,Currecny_M!$A$1:$P$1,0)</f>
        <v>3</v>
      </c>
      <c r="I3915" s="39">
        <f>VLOOKUP(N3915,Currecny_M!$A$1:$P$10,MATCH(Database!C3915,Currecny_M!$A$1:$P$1,0),FALSE)</f>
        <v>1</v>
      </c>
      <c r="J3915" s="82">
        <f t="shared" si="184"/>
        <v>2.02</v>
      </c>
      <c r="K3915" s="39">
        <f>VLOOKUP('Cover page'!$B$6,Currecny_M!$A$1:$P$10,MATCH(Database!C3915,Currecny_M!$A$1:$P$1,0),FALSE)</f>
        <v>1</v>
      </c>
      <c r="L3915" s="82">
        <f t="shared" si="185"/>
        <v>2.02</v>
      </c>
      <c r="M3915" s="82">
        <f>((E3915/$F$1)*VLOOKUP(N3915,Currecny_M!$A$1:$P$10,MATCH(Database!C3915,Currecny_M!$A$1:$P$1,0),FALSE))/VLOOKUP('Cover page'!$B$6,Currecny_M!$A$1:$P$10,MATCH(Database!C3915,Currecny_M!$A$1:$P$1,0),FALSE)</f>
        <v>2.02</v>
      </c>
      <c r="N3915" s="6" t="str">
        <f>VLOOKUP(B3915,Master!$A$2:$C$11,3,FALSE)</f>
        <v>INR</v>
      </c>
      <c r="O3915" s="6" t="str">
        <f>VLOOKUP(B3915,Master!$A$2:$C$11,2,FALSE)</f>
        <v>Asia</v>
      </c>
      <c r="Q3915" s="39" t="str">
        <f>VLOOKUP(D3915,GL_Master!$A$1:$D$80,2,FALSE)</f>
        <v>PL</v>
      </c>
      <c r="R3915" s="39" t="str">
        <f>VLOOKUP(D3915,GL_Master!$A$1:$D$80,3,FALSE)</f>
        <v>COGS</v>
      </c>
      <c r="S3915" s="39" t="str">
        <f>VLOOKUP(D3915,GL_Master!$A$1:$D$80,4,FALSE)</f>
        <v>Purchase of other traded goods</v>
      </c>
    </row>
    <row r="3916" spans="1:19" x14ac:dyDescent="0.25">
      <c r="A3916" s="39" t="s">
        <v>262</v>
      </c>
      <c r="B3916" s="39" t="s">
        <v>42</v>
      </c>
      <c r="C3916" s="7">
        <v>43952</v>
      </c>
      <c r="D3916" s="39" t="s">
        <v>87</v>
      </c>
      <c r="E3916" s="39">
        <v>1070</v>
      </c>
      <c r="F3916" s="82">
        <f t="shared" si="183"/>
        <v>1.07</v>
      </c>
      <c r="G3916" s="39">
        <f>VLOOKUP(N3916,Currecny_M!$A$1:$P$10,2,FALSE)</f>
        <v>1</v>
      </c>
      <c r="H3916" s="39">
        <f>MATCH(C3916,Currecny_M!$A$1:$P$1,0)</f>
        <v>3</v>
      </c>
      <c r="I3916" s="39">
        <f>VLOOKUP(N3916,Currecny_M!$A$1:$P$10,MATCH(Database!C3916,Currecny_M!$A$1:$P$1,0),FALSE)</f>
        <v>1</v>
      </c>
      <c r="J3916" s="82">
        <f t="shared" si="184"/>
        <v>1.07</v>
      </c>
      <c r="K3916" s="39">
        <f>VLOOKUP('Cover page'!$B$6,Currecny_M!$A$1:$P$10,MATCH(Database!C3916,Currecny_M!$A$1:$P$1,0),FALSE)</f>
        <v>1</v>
      </c>
      <c r="L3916" s="82">
        <f t="shared" si="185"/>
        <v>1.07</v>
      </c>
      <c r="M3916" s="82">
        <f>((E3916/$F$1)*VLOOKUP(N3916,Currecny_M!$A$1:$P$10,MATCH(Database!C3916,Currecny_M!$A$1:$P$1,0),FALSE))/VLOOKUP('Cover page'!$B$6,Currecny_M!$A$1:$P$10,MATCH(Database!C3916,Currecny_M!$A$1:$P$1,0),FALSE)</f>
        <v>1.07</v>
      </c>
      <c r="N3916" s="6" t="str">
        <f>VLOOKUP(B3916,Master!$A$2:$C$11,3,FALSE)</f>
        <v>INR</v>
      </c>
      <c r="O3916" s="6" t="str">
        <f>VLOOKUP(B3916,Master!$A$2:$C$11,2,FALSE)</f>
        <v>Asia</v>
      </c>
      <c r="Q3916" s="39" t="str">
        <f>VLOOKUP(D3916,GL_Master!$A$1:$D$80,2,FALSE)</f>
        <v>PL</v>
      </c>
      <c r="R3916" s="39" t="str">
        <f>VLOOKUP(D3916,GL_Master!$A$1:$D$80,3,FALSE)</f>
        <v>COGS</v>
      </c>
      <c r="S3916" s="39" t="str">
        <f>VLOOKUP(D3916,GL_Master!$A$1:$D$80,4,FALSE)</f>
        <v>Civil, Installation, Commissioning and Other miscellaneous expenses</v>
      </c>
    </row>
    <row r="3917" spans="1:19" x14ac:dyDescent="0.25">
      <c r="A3917" s="39" t="s">
        <v>262</v>
      </c>
      <c r="B3917" s="39" t="s">
        <v>42</v>
      </c>
      <c r="C3917" s="7">
        <v>43952</v>
      </c>
      <c r="D3917" s="39" t="s">
        <v>88</v>
      </c>
      <c r="E3917" s="39">
        <v>3060</v>
      </c>
      <c r="F3917" s="82">
        <f t="shared" si="183"/>
        <v>3.06</v>
      </c>
      <c r="G3917" s="39">
        <f>VLOOKUP(N3917,Currecny_M!$A$1:$P$10,2,FALSE)</f>
        <v>1</v>
      </c>
      <c r="H3917" s="39">
        <f>MATCH(C3917,Currecny_M!$A$1:$P$1,0)</f>
        <v>3</v>
      </c>
      <c r="I3917" s="39">
        <f>VLOOKUP(N3917,Currecny_M!$A$1:$P$10,MATCH(Database!C3917,Currecny_M!$A$1:$P$1,0),FALSE)</f>
        <v>1</v>
      </c>
      <c r="J3917" s="82">
        <f t="shared" si="184"/>
        <v>3.06</v>
      </c>
      <c r="K3917" s="39">
        <f>VLOOKUP('Cover page'!$B$6,Currecny_M!$A$1:$P$10,MATCH(Database!C3917,Currecny_M!$A$1:$P$1,0),FALSE)</f>
        <v>1</v>
      </c>
      <c r="L3917" s="82">
        <f t="shared" si="185"/>
        <v>3.06</v>
      </c>
      <c r="M3917" s="82">
        <f>((E3917/$F$1)*VLOOKUP(N3917,Currecny_M!$A$1:$P$10,MATCH(Database!C3917,Currecny_M!$A$1:$P$1,0),FALSE))/VLOOKUP('Cover page'!$B$6,Currecny_M!$A$1:$P$10,MATCH(Database!C3917,Currecny_M!$A$1:$P$1,0),FALSE)</f>
        <v>3.06</v>
      </c>
      <c r="N3917" s="6" t="str">
        <f>VLOOKUP(B3917,Master!$A$2:$C$11,3,FALSE)</f>
        <v>INR</v>
      </c>
      <c r="O3917" s="6" t="str">
        <f>VLOOKUP(B3917,Master!$A$2:$C$11,2,FALSE)</f>
        <v>Asia</v>
      </c>
      <c r="Q3917" s="39" t="str">
        <f>VLOOKUP(D3917,GL_Master!$A$1:$D$80,2,FALSE)</f>
        <v>PL</v>
      </c>
      <c r="R3917" s="39" t="str">
        <f>VLOOKUP(D3917,GL_Master!$A$1:$D$80,3,FALSE)</f>
        <v>COGS</v>
      </c>
      <c r="S3917" s="39" t="str">
        <f>VLOOKUP(D3917,GL_Master!$A$1:$D$80,4,FALSE)</f>
        <v>Civil, Installation, Commissioning and Other miscellaneous expenses</v>
      </c>
    </row>
    <row r="3918" spans="1:19" x14ac:dyDescent="0.25">
      <c r="A3918" s="39" t="s">
        <v>262</v>
      </c>
      <c r="B3918" s="39" t="s">
        <v>42</v>
      </c>
      <c r="C3918" s="7">
        <v>43952</v>
      </c>
      <c r="D3918" s="39" t="s">
        <v>89</v>
      </c>
      <c r="E3918" s="39">
        <v>6360</v>
      </c>
      <c r="F3918" s="82">
        <f t="shared" si="183"/>
        <v>6.36</v>
      </c>
      <c r="G3918" s="39">
        <f>VLOOKUP(N3918,Currecny_M!$A$1:$P$10,2,FALSE)</f>
        <v>1</v>
      </c>
      <c r="H3918" s="39">
        <f>MATCH(C3918,Currecny_M!$A$1:$P$1,0)</f>
        <v>3</v>
      </c>
      <c r="I3918" s="39">
        <f>VLOOKUP(N3918,Currecny_M!$A$1:$P$10,MATCH(Database!C3918,Currecny_M!$A$1:$P$1,0),FALSE)</f>
        <v>1</v>
      </c>
      <c r="J3918" s="82">
        <f t="shared" si="184"/>
        <v>6.36</v>
      </c>
      <c r="K3918" s="39">
        <f>VLOOKUP('Cover page'!$B$6,Currecny_M!$A$1:$P$10,MATCH(Database!C3918,Currecny_M!$A$1:$P$1,0),FALSE)</f>
        <v>1</v>
      </c>
      <c r="L3918" s="82">
        <f t="shared" si="185"/>
        <v>6.36</v>
      </c>
      <c r="M3918" s="82">
        <f>((E3918/$F$1)*VLOOKUP(N3918,Currecny_M!$A$1:$P$10,MATCH(Database!C3918,Currecny_M!$A$1:$P$1,0),FALSE))/VLOOKUP('Cover page'!$B$6,Currecny_M!$A$1:$P$10,MATCH(Database!C3918,Currecny_M!$A$1:$P$1,0),FALSE)</f>
        <v>6.36</v>
      </c>
      <c r="N3918" s="6" t="str">
        <f>VLOOKUP(B3918,Master!$A$2:$C$11,3,FALSE)</f>
        <v>INR</v>
      </c>
      <c r="O3918" s="6" t="str">
        <f>VLOOKUP(B3918,Master!$A$2:$C$11,2,FALSE)</f>
        <v>Asia</v>
      </c>
      <c r="Q3918" s="39" t="str">
        <f>VLOOKUP(D3918,GL_Master!$A$1:$D$80,2,FALSE)</f>
        <v>PL</v>
      </c>
      <c r="R3918" s="39" t="str">
        <f>VLOOKUP(D3918,GL_Master!$A$1:$D$80,3,FALSE)</f>
        <v>COGS</v>
      </c>
      <c r="S3918" s="39" t="str">
        <f>VLOOKUP(D3918,GL_Master!$A$1:$D$80,4,FALSE)</f>
        <v>project Expenses</v>
      </c>
    </row>
    <row r="3919" spans="1:19" x14ac:dyDescent="0.25">
      <c r="A3919" s="39" t="s">
        <v>262</v>
      </c>
      <c r="B3919" s="39" t="s">
        <v>42</v>
      </c>
      <c r="C3919" s="7">
        <v>43952</v>
      </c>
      <c r="D3919" s="39" t="s">
        <v>90</v>
      </c>
      <c r="E3919" s="39">
        <v>2020</v>
      </c>
      <c r="F3919" s="82">
        <f t="shared" si="183"/>
        <v>2.02</v>
      </c>
      <c r="G3919" s="39">
        <f>VLOOKUP(N3919,Currecny_M!$A$1:$P$10,2,FALSE)</f>
        <v>1</v>
      </c>
      <c r="H3919" s="39">
        <f>MATCH(C3919,Currecny_M!$A$1:$P$1,0)</f>
        <v>3</v>
      </c>
      <c r="I3919" s="39">
        <f>VLOOKUP(N3919,Currecny_M!$A$1:$P$10,MATCH(Database!C3919,Currecny_M!$A$1:$P$1,0),FALSE)</f>
        <v>1</v>
      </c>
      <c r="J3919" s="82">
        <f t="shared" si="184"/>
        <v>2.02</v>
      </c>
      <c r="K3919" s="39">
        <f>VLOOKUP('Cover page'!$B$6,Currecny_M!$A$1:$P$10,MATCH(Database!C3919,Currecny_M!$A$1:$P$1,0),FALSE)</f>
        <v>1</v>
      </c>
      <c r="L3919" s="82">
        <f t="shared" si="185"/>
        <v>2.02</v>
      </c>
      <c r="M3919" s="82">
        <f>((E3919/$F$1)*VLOOKUP(N3919,Currecny_M!$A$1:$P$10,MATCH(Database!C3919,Currecny_M!$A$1:$P$1,0),FALSE))/VLOOKUP('Cover page'!$B$6,Currecny_M!$A$1:$P$10,MATCH(Database!C3919,Currecny_M!$A$1:$P$1,0),FALSE)</f>
        <v>2.02</v>
      </c>
      <c r="N3919" s="6" t="str">
        <f>VLOOKUP(B3919,Master!$A$2:$C$11,3,FALSE)</f>
        <v>INR</v>
      </c>
      <c r="O3919" s="6" t="str">
        <f>VLOOKUP(B3919,Master!$A$2:$C$11,2,FALSE)</f>
        <v>Asia</v>
      </c>
      <c r="Q3919" s="39" t="str">
        <f>VLOOKUP(D3919,GL_Master!$A$1:$D$80,2,FALSE)</f>
        <v>PL</v>
      </c>
      <c r="R3919" s="39" t="str">
        <f>VLOOKUP(D3919,GL_Master!$A$1:$D$80,3,FALSE)</f>
        <v>Office utility</v>
      </c>
      <c r="S3919" s="39" t="str">
        <f>VLOOKUP(D3919,GL_Master!$A$1:$D$80,4,FALSE)</f>
        <v>Electricity Expenses</v>
      </c>
    </row>
    <row r="3920" spans="1:19" x14ac:dyDescent="0.25">
      <c r="A3920" s="39" t="s">
        <v>262</v>
      </c>
      <c r="B3920" s="39" t="s">
        <v>42</v>
      </c>
      <c r="C3920" s="7">
        <v>43952</v>
      </c>
      <c r="D3920" s="39" t="s">
        <v>91</v>
      </c>
      <c r="E3920" s="39">
        <v>4360</v>
      </c>
      <c r="F3920" s="82">
        <f t="shared" si="183"/>
        <v>4.3600000000000003</v>
      </c>
      <c r="G3920" s="39">
        <f>VLOOKUP(N3920,Currecny_M!$A$1:$P$10,2,FALSE)</f>
        <v>1</v>
      </c>
      <c r="H3920" s="39">
        <f>MATCH(C3920,Currecny_M!$A$1:$P$1,0)</f>
        <v>3</v>
      </c>
      <c r="I3920" s="39">
        <f>VLOOKUP(N3920,Currecny_M!$A$1:$P$10,MATCH(Database!C3920,Currecny_M!$A$1:$P$1,0),FALSE)</f>
        <v>1</v>
      </c>
      <c r="J3920" s="82">
        <f t="shared" si="184"/>
        <v>4.3600000000000003</v>
      </c>
      <c r="K3920" s="39">
        <f>VLOOKUP('Cover page'!$B$6,Currecny_M!$A$1:$P$10,MATCH(Database!C3920,Currecny_M!$A$1:$P$1,0),FALSE)</f>
        <v>1</v>
      </c>
      <c r="L3920" s="82">
        <f t="shared" si="185"/>
        <v>4.3600000000000003</v>
      </c>
      <c r="M3920" s="82">
        <f>((E3920/$F$1)*VLOOKUP(N3920,Currecny_M!$A$1:$P$10,MATCH(Database!C3920,Currecny_M!$A$1:$P$1,0),FALSE))/VLOOKUP('Cover page'!$B$6,Currecny_M!$A$1:$P$10,MATCH(Database!C3920,Currecny_M!$A$1:$P$1,0),FALSE)</f>
        <v>4.3600000000000003</v>
      </c>
      <c r="N3920" s="6" t="str">
        <f>VLOOKUP(B3920,Master!$A$2:$C$11,3,FALSE)</f>
        <v>INR</v>
      </c>
      <c r="O3920" s="6" t="str">
        <f>VLOOKUP(B3920,Master!$A$2:$C$11,2,FALSE)</f>
        <v>Asia</v>
      </c>
      <c r="Q3920" s="39" t="str">
        <f>VLOOKUP(D3920,GL_Master!$A$1:$D$80,2,FALSE)</f>
        <v>PL</v>
      </c>
      <c r="R3920" s="39" t="str">
        <f>VLOOKUP(D3920,GL_Master!$A$1:$D$80,3,FALSE)</f>
        <v>Misc. expenses</v>
      </c>
      <c r="S3920" s="39" t="str">
        <f>VLOOKUP(D3920,GL_Master!$A$1:$D$80,4,FALSE)</f>
        <v>Repair &amp; Maintenance</v>
      </c>
    </row>
    <row r="3921" spans="1:19" x14ac:dyDescent="0.25">
      <c r="A3921" s="39" t="s">
        <v>262</v>
      </c>
      <c r="B3921" s="39" t="s">
        <v>42</v>
      </c>
      <c r="C3921" s="7">
        <v>43952</v>
      </c>
      <c r="D3921" s="39" t="s">
        <v>92</v>
      </c>
      <c r="E3921" s="39">
        <v>3180</v>
      </c>
      <c r="F3921" s="82">
        <f t="shared" si="183"/>
        <v>3.18</v>
      </c>
      <c r="G3921" s="39">
        <f>VLOOKUP(N3921,Currecny_M!$A$1:$P$10,2,FALSE)</f>
        <v>1</v>
      </c>
      <c r="H3921" s="39">
        <f>MATCH(C3921,Currecny_M!$A$1:$P$1,0)</f>
        <v>3</v>
      </c>
      <c r="I3921" s="39">
        <f>VLOOKUP(N3921,Currecny_M!$A$1:$P$10,MATCH(Database!C3921,Currecny_M!$A$1:$P$1,0),FALSE)</f>
        <v>1</v>
      </c>
      <c r="J3921" s="82">
        <f t="shared" si="184"/>
        <v>3.18</v>
      </c>
      <c r="K3921" s="39">
        <f>VLOOKUP('Cover page'!$B$6,Currecny_M!$A$1:$P$10,MATCH(Database!C3921,Currecny_M!$A$1:$P$1,0),FALSE)</f>
        <v>1</v>
      </c>
      <c r="L3921" s="82">
        <f t="shared" si="185"/>
        <v>3.18</v>
      </c>
      <c r="M3921" s="82">
        <f>((E3921/$F$1)*VLOOKUP(N3921,Currecny_M!$A$1:$P$10,MATCH(Database!C3921,Currecny_M!$A$1:$P$1,0),FALSE))/VLOOKUP('Cover page'!$B$6,Currecny_M!$A$1:$P$10,MATCH(Database!C3921,Currecny_M!$A$1:$P$1,0),FALSE)</f>
        <v>3.18</v>
      </c>
      <c r="N3921" s="6" t="str">
        <f>VLOOKUP(B3921,Master!$A$2:$C$11,3,FALSE)</f>
        <v>INR</v>
      </c>
      <c r="O3921" s="6" t="str">
        <f>VLOOKUP(B3921,Master!$A$2:$C$11,2,FALSE)</f>
        <v>Asia</v>
      </c>
      <c r="Q3921" s="39" t="str">
        <f>VLOOKUP(D3921,GL_Master!$A$1:$D$80,2,FALSE)</f>
        <v>PL</v>
      </c>
      <c r="R3921" s="39" t="str">
        <f>VLOOKUP(D3921,GL_Master!$A$1:$D$80,3,FALSE)</f>
        <v>Misc. expenses</v>
      </c>
      <c r="S3921" s="39" t="str">
        <f>VLOOKUP(D3921,GL_Master!$A$1:$D$80,4,FALSE)</f>
        <v>Repair &amp; Maintenance</v>
      </c>
    </row>
    <row r="3922" spans="1:19" x14ac:dyDescent="0.25">
      <c r="A3922" s="39" t="s">
        <v>262</v>
      </c>
      <c r="B3922" s="39" t="s">
        <v>42</v>
      </c>
      <c r="C3922" s="7">
        <v>43952</v>
      </c>
      <c r="D3922" s="39" t="s">
        <v>93</v>
      </c>
      <c r="E3922" s="39">
        <v>37100</v>
      </c>
      <c r="F3922" s="82">
        <f t="shared" si="183"/>
        <v>37.1</v>
      </c>
      <c r="G3922" s="39">
        <f>VLOOKUP(N3922,Currecny_M!$A$1:$P$10,2,FALSE)</f>
        <v>1</v>
      </c>
      <c r="H3922" s="39">
        <f>MATCH(C3922,Currecny_M!$A$1:$P$1,0)</f>
        <v>3</v>
      </c>
      <c r="I3922" s="39">
        <f>VLOOKUP(N3922,Currecny_M!$A$1:$P$10,MATCH(Database!C3922,Currecny_M!$A$1:$P$1,0),FALSE)</f>
        <v>1</v>
      </c>
      <c r="J3922" s="82">
        <f t="shared" si="184"/>
        <v>37.1</v>
      </c>
      <c r="K3922" s="39">
        <f>VLOOKUP('Cover page'!$B$6,Currecny_M!$A$1:$P$10,MATCH(Database!C3922,Currecny_M!$A$1:$P$1,0),FALSE)</f>
        <v>1</v>
      </c>
      <c r="L3922" s="82">
        <f t="shared" si="185"/>
        <v>37.1</v>
      </c>
      <c r="M3922" s="82">
        <f>((E3922/$F$1)*VLOOKUP(N3922,Currecny_M!$A$1:$P$10,MATCH(Database!C3922,Currecny_M!$A$1:$P$1,0),FALSE))/VLOOKUP('Cover page'!$B$6,Currecny_M!$A$1:$P$10,MATCH(Database!C3922,Currecny_M!$A$1:$P$1,0),FALSE)</f>
        <v>37.1</v>
      </c>
      <c r="N3922" s="6" t="str">
        <f>VLOOKUP(B3922,Master!$A$2:$C$11,3,FALSE)</f>
        <v>INR</v>
      </c>
      <c r="O3922" s="6" t="str">
        <f>VLOOKUP(B3922,Master!$A$2:$C$11,2,FALSE)</f>
        <v>Asia</v>
      </c>
      <c r="Q3922" s="39" t="str">
        <f>VLOOKUP(D3922,GL_Master!$A$1:$D$80,2,FALSE)</f>
        <v>PL</v>
      </c>
      <c r="R3922" s="39" t="str">
        <f>VLOOKUP(D3922,GL_Master!$A$1:$D$80,3,FALSE)</f>
        <v>Salary wages &amp; benefits</v>
      </c>
      <c r="S3922" s="39" t="str">
        <f>VLOOKUP(D3922,GL_Master!$A$1:$D$80,4,FALSE)</f>
        <v>Employee benefits expense</v>
      </c>
    </row>
    <row r="3923" spans="1:19" x14ac:dyDescent="0.25">
      <c r="A3923" s="39" t="s">
        <v>262</v>
      </c>
      <c r="B3923" s="39" t="s">
        <v>42</v>
      </c>
      <c r="C3923" s="7">
        <v>43952</v>
      </c>
      <c r="D3923" s="39" t="s">
        <v>33</v>
      </c>
      <c r="E3923" s="39">
        <v>1020</v>
      </c>
      <c r="F3923" s="82">
        <f t="shared" si="183"/>
        <v>1.02</v>
      </c>
      <c r="G3923" s="39">
        <f>VLOOKUP(N3923,Currecny_M!$A$1:$P$10,2,FALSE)</f>
        <v>1</v>
      </c>
      <c r="H3923" s="39">
        <f>MATCH(C3923,Currecny_M!$A$1:$P$1,0)</f>
        <v>3</v>
      </c>
      <c r="I3923" s="39">
        <f>VLOOKUP(N3923,Currecny_M!$A$1:$P$10,MATCH(Database!C3923,Currecny_M!$A$1:$P$1,0),FALSE)</f>
        <v>1</v>
      </c>
      <c r="J3923" s="82">
        <f t="shared" si="184"/>
        <v>1.02</v>
      </c>
      <c r="K3923" s="39">
        <f>VLOOKUP('Cover page'!$B$6,Currecny_M!$A$1:$P$10,MATCH(Database!C3923,Currecny_M!$A$1:$P$1,0),FALSE)</f>
        <v>1</v>
      </c>
      <c r="L3923" s="82">
        <f t="shared" si="185"/>
        <v>1.02</v>
      </c>
      <c r="M3923" s="82">
        <f>((E3923/$F$1)*VLOOKUP(N3923,Currecny_M!$A$1:$P$10,MATCH(Database!C3923,Currecny_M!$A$1:$P$1,0),FALSE))/VLOOKUP('Cover page'!$B$6,Currecny_M!$A$1:$P$10,MATCH(Database!C3923,Currecny_M!$A$1:$P$1,0),FALSE)</f>
        <v>1.02</v>
      </c>
      <c r="N3923" s="6" t="str">
        <f>VLOOKUP(B3923,Master!$A$2:$C$11,3,FALSE)</f>
        <v>INR</v>
      </c>
      <c r="O3923" s="6" t="str">
        <f>VLOOKUP(B3923,Master!$A$2:$C$11,2,FALSE)</f>
        <v>Asia</v>
      </c>
      <c r="Q3923" s="39" t="str">
        <f>VLOOKUP(D3923,GL_Master!$A$1:$D$80,2,FALSE)</f>
        <v>PL</v>
      </c>
      <c r="R3923" s="39" t="str">
        <f>VLOOKUP(D3923,GL_Master!$A$1:$D$80,3,FALSE)</f>
        <v>Staff welfare expenses</v>
      </c>
      <c r="S3923" s="39" t="str">
        <f>VLOOKUP(D3923,GL_Master!$A$1:$D$80,4,FALSE)</f>
        <v>Other staff welfare</v>
      </c>
    </row>
    <row r="3924" spans="1:19" x14ac:dyDescent="0.25">
      <c r="A3924" s="39" t="s">
        <v>262</v>
      </c>
      <c r="B3924" s="39" t="s">
        <v>42</v>
      </c>
      <c r="C3924" s="7">
        <v>43952</v>
      </c>
      <c r="D3924" s="39" t="s">
        <v>94</v>
      </c>
      <c r="E3924" s="39">
        <v>6480</v>
      </c>
      <c r="F3924" s="82">
        <f t="shared" si="183"/>
        <v>6.48</v>
      </c>
      <c r="G3924" s="39">
        <f>VLOOKUP(N3924,Currecny_M!$A$1:$P$10,2,FALSE)</f>
        <v>1</v>
      </c>
      <c r="H3924" s="39">
        <f>MATCH(C3924,Currecny_M!$A$1:$P$1,0)</f>
        <v>3</v>
      </c>
      <c r="I3924" s="39">
        <f>VLOOKUP(N3924,Currecny_M!$A$1:$P$10,MATCH(Database!C3924,Currecny_M!$A$1:$P$1,0),FALSE)</f>
        <v>1</v>
      </c>
      <c r="J3924" s="82">
        <f t="shared" si="184"/>
        <v>6.48</v>
      </c>
      <c r="K3924" s="39">
        <f>VLOOKUP('Cover page'!$B$6,Currecny_M!$A$1:$P$10,MATCH(Database!C3924,Currecny_M!$A$1:$P$1,0),FALSE)</f>
        <v>1</v>
      </c>
      <c r="L3924" s="82">
        <f t="shared" si="185"/>
        <v>6.48</v>
      </c>
      <c r="M3924" s="82">
        <f>((E3924/$F$1)*VLOOKUP(N3924,Currecny_M!$A$1:$P$10,MATCH(Database!C3924,Currecny_M!$A$1:$P$1,0),FALSE))/VLOOKUP('Cover page'!$B$6,Currecny_M!$A$1:$P$10,MATCH(Database!C3924,Currecny_M!$A$1:$P$1,0),FALSE)</f>
        <v>6.48</v>
      </c>
      <c r="N3924" s="6" t="str">
        <f>VLOOKUP(B3924,Master!$A$2:$C$11,3,FALSE)</f>
        <v>INR</v>
      </c>
      <c r="O3924" s="6" t="str">
        <f>VLOOKUP(B3924,Master!$A$2:$C$11,2,FALSE)</f>
        <v>Asia</v>
      </c>
      <c r="Q3924" s="39" t="str">
        <f>VLOOKUP(D3924,GL_Master!$A$1:$D$80,2,FALSE)</f>
        <v>PL</v>
      </c>
      <c r="R3924" s="39" t="str">
        <f>VLOOKUP(D3924,GL_Master!$A$1:$D$80,3,FALSE)</f>
        <v xml:space="preserve">Gratuity expenses </v>
      </c>
      <c r="S3924" s="39" t="str">
        <f>VLOOKUP(D3924,GL_Master!$A$1:$D$80,4,FALSE)</f>
        <v>Gratuity</v>
      </c>
    </row>
    <row r="3925" spans="1:19" x14ac:dyDescent="0.25">
      <c r="A3925" s="39" t="s">
        <v>262</v>
      </c>
      <c r="B3925" s="39" t="s">
        <v>42</v>
      </c>
      <c r="C3925" s="7">
        <v>43952</v>
      </c>
      <c r="D3925" s="39" t="s">
        <v>95</v>
      </c>
      <c r="E3925" s="39">
        <v>2200</v>
      </c>
      <c r="F3925" s="82">
        <f t="shared" si="183"/>
        <v>2.2000000000000002</v>
      </c>
      <c r="G3925" s="39">
        <f>VLOOKUP(N3925,Currecny_M!$A$1:$P$10,2,FALSE)</f>
        <v>1</v>
      </c>
      <c r="H3925" s="39">
        <f>MATCH(C3925,Currecny_M!$A$1:$P$1,0)</f>
        <v>3</v>
      </c>
      <c r="I3925" s="39">
        <f>VLOOKUP(N3925,Currecny_M!$A$1:$P$10,MATCH(Database!C3925,Currecny_M!$A$1:$P$1,0),FALSE)</f>
        <v>1</v>
      </c>
      <c r="J3925" s="82">
        <f t="shared" si="184"/>
        <v>2.2000000000000002</v>
      </c>
      <c r="K3925" s="39">
        <f>VLOOKUP('Cover page'!$B$6,Currecny_M!$A$1:$P$10,MATCH(Database!C3925,Currecny_M!$A$1:$P$1,0),FALSE)</f>
        <v>1</v>
      </c>
      <c r="L3925" s="82">
        <f t="shared" si="185"/>
        <v>2.2000000000000002</v>
      </c>
      <c r="M3925" s="82">
        <f>((E3925/$F$1)*VLOOKUP(N3925,Currecny_M!$A$1:$P$10,MATCH(Database!C3925,Currecny_M!$A$1:$P$1,0),FALSE))/VLOOKUP('Cover page'!$B$6,Currecny_M!$A$1:$P$10,MATCH(Database!C3925,Currecny_M!$A$1:$P$1,0),FALSE)</f>
        <v>2.2000000000000002</v>
      </c>
      <c r="N3925" s="6" t="str">
        <f>VLOOKUP(B3925,Master!$A$2:$C$11,3,FALSE)</f>
        <v>INR</v>
      </c>
      <c r="O3925" s="6" t="str">
        <f>VLOOKUP(B3925,Master!$A$2:$C$11,2,FALSE)</f>
        <v>Asia</v>
      </c>
      <c r="Q3925" s="39" t="str">
        <f>VLOOKUP(D3925,GL_Master!$A$1:$D$80,2,FALSE)</f>
        <v>PL</v>
      </c>
      <c r="R3925" s="39" t="str">
        <f>VLOOKUP(D3925,GL_Master!$A$1:$D$80,3,FALSE)</f>
        <v>Salary wages &amp; benefits</v>
      </c>
      <c r="S3925" s="39" t="str">
        <f>VLOOKUP(D3925,GL_Master!$A$1:$D$80,4,FALSE)</f>
        <v>Employee benefits expense</v>
      </c>
    </row>
    <row r="3926" spans="1:19" x14ac:dyDescent="0.25">
      <c r="A3926" s="39" t="s">
        <v>262</v>
      </c>
      <c r="B3926" s="39" t="s">
        <v>42</v>
      </c>
      <c r="C3926" s="7">
        <v>43952</v>
      </c>
      <c r="D3926" s="39" t="s">
        <v>96</v>
      </c>
      <c r="E3926" s="39">
        <v>19260</v>
      </c>
      <c r="F3926" s="82">
        <f t="shared" si="183"/>
        <v>19.260000000000002</v>
      </c>
      <c r="G3926" s="39">
        <f>VLOOKUP(N3926,Currecny_M!$A$1:$P$10,2,FALSE)</f>
        <v>1</v>
      </c>
      <c r="H3926" s="39">
        <f>MATCH(C3926,Currecny_M!$A$1:$P$1,0)</f>
        <v>3</v>
      </c>
      <c r="I3926" s="39">
        <f>VLOOKUP(N3926,Currecny_M!$A$1:$P$10,MATCH(Database!C3926,Currecny_M!$A$1:$P$1,0),FALSE)</f>
        <v>1</v>
      </c>
      <c r="J3926" s="82">
        <f t="shared" si="184"/>
        <v>19.260000000000002</v>
      </c>
      <c r="K3926" s="39">
        <f>VLOOKUP('Cover page'!$B$6,Currecny_M!$A$1:$P$10,MATCH(Database!C3926,Currecny_M!$A$1:$P$1,0),FALSE)</f>
        <v>1</v>
      </c>
      <c r="L3926" s="82">
        <f t="shared" si="185"/>
        <v>19.260000000000002</v>
      </c>
      <c r="M3926" s="82">
        <f>((E3926/$F$1)*VLOOKUP(N3926,Currecny_M!$A$1:$P$10,MATCH(Database!C3926,Currecny_M!$A$1:$P$1,0),FALSE))/VLOOKUP('Cover page'!$B$6,Currecny_M!$A$1:$P$10,MATCH(Database!C3926,Currecny_M!$A$1:$P$1,0),FALSE)</f>
        <v>19.260000000000002</v>
      </c>
      <c r="N3926" s="6" t="str">
        <f>VLOOKUP(B3926,Master!$A$2:$C$11,3,FALSE)</f>
        <v>INR</v>
      </c>
      <c r="O3926" s="6" t="str">
        <f>VLOOKUP(B3926,Master!$A$2:$C$11,2,FALSE)</f>
        <v>Asia</v>
      </c>
      <c r="Q3926" s="39" t="str">
        <f>VLOOKUP(D3926,GL_Master!$A$1:$D$80,2,FALSE)</f>
        <v>PL</v>
      </c>
      <c r="R3926" s="39" t="str">
        <f>VLOOKUP(D3926,GL_Master!$A$1:$D$80,3,FALSE)</f>
        <v>Salary wages &amp; benefits</v>
      </c>
      <c r="S3926" s="39" t="str">
        <f>VLOOKUP(D3926,GL_Master!$A$1:$D$80,4,FALSE)</f>
        <v>Employee benefits expense</v>
      </c>
    </row>
    <row r="3927" spans="1:19" x14ac:dyDescent="0.25">
      <c r="A3927" s="39" t="s">
        <v>262</v>
      </c>
      <c r="B3927" s="39" t="s">
        <v>42</v>
      </c>
      <c r="C3927" s="7">
        <v>43952</v>
      </c>
      <c r="D3927" s="39" t="s">
        <v>97</v>
      </c>
      <c r="E3927" s="39">
        <v>1010</v>
      </c>
      <c r="F3927" s="82">
        <f t="shared" si="183"/>
        <v>1.01</v>
      </c>
      <c r="G3927" s="39">
        <f>VLOOKUP(N3927,Currecny_M!$A$1:$P$10,2,FALSE)</f>
        <v>1</v>
      </c>
      <c r="H3927" s="39">
        <f>MATCH(C3927,Currecny_M!$A$1:$P$1,0)</f>
        <v>3</v>
      </c>
      <c r="I3927" s="39">
        <f>VLOOKUP(N3927,Currecny_M!$A$1:$P$10,MATCH(Database!C3927,Currecny_M!$A$1:$P$1,0),FALSE)</f>
        <v>1</v>
      </c>
      <c r="J3927" s="82">
        <f t="shared" si="184"/>
        <v>1.01</v>
      </c>
      <c r="K3927" s="39">
        <f>VLOOKUP('Cover page'!$B$6,Currecny_M!$A$1:$P$10,MATCH(Database!C3927,Currecny_M!$A$1:$P$1,0),FALSE)</f>
        <v>1</v>
      </c>
      <c r="L3927" s="82">
        <f t="shared" si="185"/>
        <v>1.01</v>
      </c>
      <c r="M3927" s="82">
        <f>((E3927/$F$1)*VLOOKUP(N3927,Currecny_M!$A$1:$P$10,MATCH(Database!C3927,Currecny_M!$A$1:$P$1,0),FALSE))/VLOOKUP('Cover page'!$B$6,Currecny_M!$A$1:$P$10,MATCH(Database!C3927,Currecny_M!$A$1:$P$1,0),FALSE)</f>
        <v>1.01</v>
      </c>
      <c r="N3927" s="6" t="str">
        <f>VLOOKUP(B3927,Master!$A$2:$C$11,3,FALSE)</f>
        <v>INR</v>
      </c>
      <c r="O3927" s="6" t="str">
        <f>VLOOKUP(B3927,Master!$A$2:$C$11,2,FALSE)</f>
        <v>Asia</v>
      </c>
      <c r="Q3927" s="39" t="str">
        <f>VLOOKUP(D3927,GL_Master!$A$1:$D$80,2,FALSE)</f>
        <v>PL</v>
      </c>
      <c r="R3927" s="39" t="str">
        <f>VLOOKUP(D3927,GL_Master!$A$1:$D$80,3,FALSE)</f>
        <v>Salary wages &amp; benefits</v>
      </c>
      <c r="S3927" s="39" t="str">
        <f>VLOOKUP(D3927,GL_Master!$A$1:$D$80,4,FALSE)</f>
        <v>Employee benefits expense</v>
      </c>
    </row>
    <row r="3928" spans="1:19" x14ac:dyDescent="0.25">
      <c r="A3928" s="39" t="s">
        <v>262</v>
      </c>
      <c r="B3928" s="39" t="s">
        <v>42</v>
      </c>
      <c r="C3928" s="7">
        <v>43952</v>
      </c>
      <c r="D3928" s="39" t="s">
        <v>98</v>
      </c>
      <c r="E3928" s="39">
        <v>2060</v>
      </c>
      <c r="F3928" s="82">
        <f t="shared" si="183"/>
        <v>2.06</v>
      </c>
      <c r="G3928" s="39">
        <f>VLOOKUP(N3928,Currecny_M!$A$1:$P$10,2,FALSE)</f>
        <v>1</v>
      </c>
      <c r="H3928" s="39">
        <f>MATCH(C3928,Currecny_M!$A$1:$P$1,0)</f>
        <v>3</v>
      </c>
      <c r="I3928" s="39">
        <f>VLOOKUP(N3928,Currecny_M!$A$1:$P$10,MATCH(Database!C3928,Currecny_M!$A$1:$P$1,0),FALSE)</f>
        <v>1</v>
      </c>
      <c r="J3928" s="82">
        <f t="shared" si="184"/>
        <v>2.06</v>
      </c>
      <c r="K3928" s="39">
        <f>VLOOKUP('Cover page'!$B$6,Currecny_M!$A$1:$P$10,MATCH(Database!C3928,Currecny_M!$A$1:$P$1,0),FALSE)</f>
        <v>1</v>
      </c>
      <c r="L3928" s="82">
        <f t="shared" si="185"/>
        <v>2.06</v>
      </c>
      <c r="M3928" s="82">
        <f>((E3928/$F$1)*VLOOKUP(N3928,Currecny_M!$A$1:$P$10,MATCH(Database!C3928,Currecny_M!$A$1:$P$1,0),FALSE))/VLOOKUP('Cover page'!$B$6,Currecny_M!$A$1:$P$10,MATCH(Database!C3928,Currecny_M!$A$1:$P$1,0),FALSE)</f>
        <v>2.06</v>
      </c>
      <c r="N3928" s="6" t="str">
        <f>VLOOKUP(B3928,Master!$A$2:$C$11,3,FALSE)</f>
        <v>INR</v>
      </c>
      <c r="O3928" s="6" t="str">
        <f>VLOOKUP(B3928,Master!$A$2:$C$11,2,FALSE)</f>
        <v>Asia</v>
      </c>
      <c r="Q3928" s="39" t="str">
        <f>VLOOKUP(D3928,GL_Master!$A$1:$D$80,2,FALSE)</f>
        <v>PL</v>
      </c>
      <c r="R3928" s="39" t="str">
        <f>VLOOKUP(D3928,GL_Master!$A$1:$D$80,3,FALSE)</f>
        <v>Salary wages &amp; benefits</v>
      </c>
      <c r="S3928" s="39" t="str">
        <f>VLOOKUP(D3928,GL_Master!$A$1:$D$80,4,FALSE)</f>
        <v>Employee benefits expense</v>
      </c>
    </row>
    <row r="3929" spans="1:19" x14ac:dyDescent="0.25">
      <c r="A3929" s="39" t="s">
        <v>262</v>
      </c>
      <c r="B3929" s="39" t="s">
        <v>42</v>
      </c>
      <c r="C3929" s="7">
        <v>43952</v>
      </c>
      <c r="D3929" s="39" t="s">
        <v>99</v>
      </c>
      <c r="E3929" s="39">
        <v>1050</v>
      </c>
      <c r="F3929" s="82">
        <f t="shared" si="183"/>
        <v>1.05</v>
      </c>
      <c r="G3929" s="39">
        <f>VLOOKUP(N3929,Currecny_M!$A$1:$P$10,2,FALSE)</f>
        <v>1</v>
      </c>
      <c r="H3929" s="39">
        <f>MATCH(C3929,Currecny_M!$A$1:$P$1,0)</f>
        <v>3</v>
      </c>
      <c r="I3929" s="39">
        <f>VLOOKUP(N3929,Currecny_M!$A$1:$P$10,MATCH(Database!C3929,Currecny_M!$A$1:$P$1,0),FALSE)</f>
        <v>1</v>
      </c>
      <c r="J3929" s="82">
        <f t="shared" si="184"/>
        <v>1.05</v>
      </c>
      <c r="K3929" s="39">
        <f>VLOOKUP('Cover page'!$B$6,Currecny_M!$A$1:$P$10,MATCH(Database!C3929,Currecny_M!$A$1:$P$1,0),FALSE)</f>
        <v>1</v>
      </c>
      <c r="L3929" s="82">
        <f t="shared" si="185"/>
        <v>1.05</v>
      </c>
      <c r="M3929" s="82">
        <f>((E3929/$F$1)*VLOOKUP(N3929,Currecny_M!$A$1:$P$10,MATCH(Database!C3929,Currecny_M!$A$1:$P$1,0),FALSE))/VLOOKUP('Cover page'!$B$6,Currecny_M!$A$1:$P$10,MATCH(Database!C3929,Currecny_M!$A$1:$P$1,0),FALSE)</f>
        <v>1.05</v>
      </c>
      <c r="N3929" s="6" t="str">
        <f>VLOOKUP(B3929,Master!$A$2:$C$11,3,FALSE)</f>
        <v>INR</v>
      </c>
      <c r="O3929" s="6" t="str">
        <f>VLOOKUP(B3929,Master!$A$2:$C$11,2,FALSE)</f>
        <v>Asia</v>
      </c>
      <c r="Q3929" s="39" t="str">
        <f>VLOOKUP(D3929,GL_Master!$A$1:$D$80,2,FALSE)</f>
        <v>PL</v>
      </c>
      <c r="R3929" s="39" t="str">
        <f>VLOOKUP(D3929,GL_Master!$A$1:$D$80,3,FALSE)</f>
        <v>Salary wages &amp; benefits</v>
      </c>
      <c r="S3929" s="39" t="str">
        <f>VLOOKUP(D3929,GL_Master!$A$1:$D$80,4,FALSE)</f>
        <v>Employee benefits expense</v>
      </c>
    </row>
    <row r="3930" spans="1:19" x14ac:dyDescent="0.25">
      <c r="A3930" s="39" t="s">
        <v>262</v>
      </c>
      <c r="B3930" s="39" t="s">
        <v>42</v>
      </c>
      <c r="C3930" s="7">
        <v>43952</v>
      </c>
      <c r="D3930" s="39" t="s">
        <v>100</v>
      </c>
      <c r="E3930" s="39">
        <v>7420</v>
      </c>
      <c r="F3930" s="82">
        <f t="shared" si="183"/>
        <v>7.42</v>
      </c>
      <c r="G3930" s="39">
        <f>VLOOKUP(N3930,Currecny_M!$A$1:$P$10,2,FALSE)</f>
        <v>1</v>
      </c>
      <c r="H3930" s="39">
        <f>MATCH(C3930,Currecny_M!$A$1:$P$1,0)</f>
        <v>3</v>
      </c>
      <c r="I3930" s="39">
        <f>VLOOKUP(N3930,Currecny_M!$A$1:$P$10,MATCH(Database!C3930,Currecny_M!$A$1:$P$1,0),FALSE)</f>
        <v>1</v>
      </c>
      <c r="J3930" s="82">
        <f t="shared" si="184"/>
        <v>7.42</v>
      </c>
      <c r="K3930" s="39">
        <f>VLOOKUP('Cover page'!$B$6,Currecny_M!$A$1:$P$10,MATCH(Database!C3930,Currecny_M!$A$1:$P$1,0),FALSE)</f>
        <v>1</v>
      </c>
      <c r="L3930" s="82">
        <f t="shared" si="185"/>
        <v>7.42</v>
      </c>
      <c r="M3930" s="82">
        <f>((E3930/$F$1)*VLOOKUP(N3930,Currecny_M!$A$1:$P$10,MATCH(Database!C3930,Currecny_M!$A$1:$P$1,0),FALSE))/VLOOKUP('Cover page'!$B$6,Currecny_M!$A$1:$P$10,MATCH(Database!C3930,Currecny_M!$A$1:$P$1,0),FALSE)</f>
        <v>7.42</v>
      </c>
      <c r="N3930" s="6" t="str">
        <f>VLOOKUP(B3930,Master!$A$2:$C$11,3,FALSE)</f>
        <v>INR</v>
      </c>
      <c r="O3930" s="6" t="str">
        <f>VLOOKUP(B3930,Master!$A$2:$C$11,2,FALSE)</f>
        <v>Asia</v>
      </c>
      <c r="Q3930" s="39" t="str">
        <f>VLOOKUP(D3930,GL_Master!$A$1:$D$80,2,FALSE)</f>
        <v>PL</v>
      </c>
      <c r="R3930" s="39" t="str">
        <f>VLOOKUP(D3930,GL_Master!$A$1:$D$80,3,FALSE)</f>
        <v>Salary wages &amp; benefits</v>
      </c>
      <c r="S3930" s="39" t="str">
        <f>VLOOKUP(D3930,GL_Master!$A$1:$D$80,4,FALSE)</f>
        <v>Employee benefits expense</v>
      </c>
    </row>
    <row r="3931" spans="1:19" x14ac:dyDescent="0.25">
      <c r="A3931" s="39" t="s">
        <v>262</v>
      </c>
      <c r="B3931" s="39" t="s">
        <v>42</v>
      </c>
      <c r="C3931" s="7">
        <v>43952</v>
      </c>
      <c r="D3931" s="39" t="s">
        <v>30</v>
      </c>
      <c r="E3931" s="39">
        <v>2060</v>
      </c>
      <c r="F3931" s="82">
        <f t="shared" si="183"/>
        <v>2.06</v>
      </c>
      <c r="G3931" s="39">
        <f>VLOOKUP(N3931,Currecny_M!$A$1:$P$10,2,FALSE)</f>
        <v>1</v>
      </c>
      <c r="H3931" s="39">
        <f>MATCH(C3931,Currecny_M!$A$1:$P$1,0)</f>
        <v>3</v>
      </c>
      <c r="I3931" s="39">
        <f>VLOOKUP(N3931,Currecny_M!$A$1:$P$10,MATCH(Database!C3931,Currecny_M!$A$1:$P$1,0),FALSE)</f>
        <v>1</v>
      </c>
      <c r="J3931" s="82">
        <f t="shared" si="184"/>
        <v>2.06</v>
      </c>
      <c r="K3931" s="39">
        <f>VLOOKUP('Cover page'!$B$6,Currecny_M!$A$1:$P$10,MATCH(Database!C3931,Currecny_M!$A$1:$P$1,0),FALSE)</f>
        <v>1</v>
      </c>
      <c r="L3931" s="82">
        <f t="shared" si="185"/>
        <v>2.06</v>
      </c>
      <c r="M3931" s="82">
        <f>((E3931/$F$1)*VLOOKUP(N3931,Currecny_M!$A$1:$P$10,MATCH(Database!C3931,Currecny_M!$A$1:$P$1,0),FALSE))/VLOOKUP('Cover page'!$B$6,Currecny_M!$A$1:$P$10,MATCH(Database!C3931,Currecny_M!$A$1:$P$1,0),FALSE)</f>
        <v>2.06</v>
      </c>
      <c r="N3931" s="6" t="str">
        <f>VLOOKUP(B3931,Master!$A$2:$C$11,3,FALSE)</f>
        <v>INR</v>
      </c>
      <c r="O3931" s="6" t="str">
        <f>VLOOKUP(B3931,Master!$A$2:$C$11,2,FALSE)</f>
        <v>Asia</v>
      </c>
      <c r="Q3931" s="39" t="str">
        <f>VLOOKUP(D3931,GL_Master!$A$1:$D$80,2,FALSE)</f>
        <v>PL</v>
      </c>
      <c r="R3931" s="39" t="str">
        <f>VLOOKUP(D3931,GL_Master!$A$1:$D$80,3,FALSE)</f>
        <v>Travelling and conveyance</v>
      </c>
      <c r="S3931" s="39" t="str">
        <f>VLOOKUP(D3931,GL_Master!$A$1:$D$80,4,FALSE)</f>
        <v>Local conveyance</v>
      </c>
    </row>
    <row r="3932" spans="1:19" x14ac:dyDescent="0.25">
      <c r="A3932" s="39" t="s">
        <v>262</v>
      </c>
      <c r="B3932" s="39" t="s">
        <v>42</v>
      </c>
      <c r="C3932" s="7">
        <v>43952</v>
      </c>
      <c r="D3932" s="39" t="s">
        <v>31</v>
      </c>
      <c r="E3932" s="39">
        <v>1020</v>
      </c>
      <c r="F3932" s="82">
        <f t="shared" si="183"/>
        <v>1.02</v>
      </c>
      <c r="G3932" s="39">
        <f>VLOOKUP(N3932,Currecny_M!$A$1:$P$10,2,FALSE)</f>
        <v>1</v>
      </c>
      <c r="H3932" s="39">
        <f>MATCH(C3932,Currecny_M!$A$1:$P$1,0)</f>
        <v>3</v>
      </c>
      <c r="I3932" s="39">
        <f>VLOOKUP(N3932,Currecny_M!$A$1:$P$10,MATCH(Database!C3932,Currecny_M!$A$1:$P$1,0),FALSE)</f>
        <v>1</v>
      </c>
      <c r="J3932" s="82">
        <f t="shared" si="184"/>
        <v>1.02</v>
      </c>
      <c r="K3932" s="39">
        <f>VLOOKUP('Cover page'!$B$6,Currecny_M!$A$1:$P$10,MATCH(Database!C3932,Currecny_M!$A$1:$P$1,0),FALSE)</f>
        <v>1</v>
      </c>
      <c r="L3932" s="82">
        <f t="shared" si="185"/>
        <v>1.02</v>
      </c>
      <c r="M3932" s="82">
        <f>((E3932/$F$1)*VLOOKUP(N3932,Currecny_M!$A$1:$P$10,MATCH(Database!C3932,Currecny_M!$A$1:$P$1,0),FALSE))/VLOOKUP('Cover page'!$B$6,Currecny_M!$A$1:$P$10,MATCH(Database!C3932,Currecny_M!$A$1:$P$1,0),FALSE)</f>
        <v>1.02</v>
      </c>
      <c r="N3932" s="6" t="str">
        <f>VLOOKUP(B3932,Master!$A$2:$C$11,3,FALSE)</f>
        <v>INR</v>
      </c>
      <c r="O3932" s="6" t="str">
        <f>VLOOKUP(B3932,Master!$A$2:$C$11,2,FALSE)</f>
        <v>Asia</v>
      </c>
      <c r="Q3932" s="39" t="str">
        <f>VLOOKUP(D3932,GL_Master!$A$1:$D$80,2,FALSE)</f>
        <v>PL</v>
      </c>
      <c r="R3932" s="39" t="str">
        <f>VLOOKUP(D3932,GL_Master!$A$1:$D$80,3,FALSE)</f>
        <v>Office expenses</v>
      </c>
      <c r="S3932" s="39" t="str">
        <f>VLOOKUP(D3932,GL_Master!$A$1:$D$80,4,FALSE)</f>
        <v>Parking charges</v>
      </c>
    </row>
    <row r="3933" spans="1:19" x14ac:dyDescent="0.25">
      <c r="A3933" s="39" t="s">
        <v>262</v>
      </c>
      <c r="B3933" s="39" t="s">
        <v>42</v>
      </c>
      <c r="C3933" s="7">
        <v>43952</v>
      </c>
      <c r="D3933" s="39" t="s">
        <v>101</v>
      </c>
      <c r="E3933" s="39">
        <v>1070</v>
      </c>
      <c r="F3933" s="82">
        <f t="shared" si="183"/>
        <v>1.07</v>
      </c>
      <c r="G3933" s="39">
        <f>VLOOKUP(N3933,Currecny_M!$A$1:$P$10,2,FALSE)</f>
        <v>1</v>
      </c>
      <c r="H3933" s="39">
        <f>MATCH(C3933,Currecny_M!$A$1:$P$1,0)</f>
        <v>3</v>
      </c>
      <c r="I3933" s="39">
        <f>VLOOKUP(N3933,Currecny_M!$A$1:$P$10,MATCH(Database!C3933,Currecny_M!$A$1:$P$1,0),FALSE)</f>
        <v>1</v>
      </c>
      <c r="J3933" s="82">
        <f t="shared" si="184"/>
        <v>1.07</v>
      </c>
      <c r="K3933" s="39">
        <f>VLOOKUP('Cover page'!$B$6,Currecny_M!$A$1:$P$10,MATCH(Database!C3933,Currecny_M!$A$1:$P$1,0),FALSE)</f>
        <v>1</v>
      </c>
      <c r="L3933" s="82">
        <f t="shared" si="185"/>
        <v>1.07</v>
      </c>
      <c r="M3933" s="82">
        <f>((E3933/$F$1)*VLOOKUP(N3933,Currecny_M!$A$1:$P$10,MATCH(Database!C3933,Currecny_M!$A$1:$P$1,0),FALSE))/VLOOKUP('Cover page'!$B$6,Currecny_M!$A$1:$P$10,MATCH(Database!C3933,Currecny_M!$A$1:$P$1,0),FALSE)</f>
        <v>1.07</v>
      </c>
      <c r="N3933" s="6" t="str">
        <f>VLOOKUP(B3933,Master!$A$2:$C$11,3,FALSE)</f>
        <v>INR</v>
      </c>
      <c r="O3933" s="6" t="str">
        <f>VLOOKUP(B3933,Master!$A$2:$C$11,2,FALSE)</f>
        <v>Asia</v>
      </c>
      <c r="Q3933" s="39" t="str">
        <f>VLOOKUP(D3933,GL_Master!$A$1:$D$80,2,FALSE)</f>
        <v>PL</v>
      </c>
      <c r="R3933" s="39" t="str">
        <f>VLOOKUP(D3933,GL_Master!$A$1:$D$80,3,FALSE)</f>
        <v>COGS</v>
      </c>
      <c r="S3933" s="39" t="str">
        <f>VLOOKUP(D3933,GL_Master!$A$1:$D$80,4,FALSE)</f>
        <v>Purchase of other traded goods</v>
      </c>
    </row>
    <row r="3934" spans="1:19" x14ac:dyDescent="0.25">
      <c r="A3934" s="39" t="s">
        <v>262</v>
      </c>
      <c r="B3934" s="39" t="s">
        <v>42</v>
      </c>
      <c r="C3934" s="7">
        <v>43952</v>
      </c>
      <c r="D3934" s="39" t="s">
        <v>102</v>
      </c>
      <c r="E3934" s="39">
        <v>1070</v>
      </c>
      <c r="F3934" s="82">
        <f t="shared" si="183"/>
        <v>1.07</v>
      </c>
      <c r="G3934" s="39">
        <f>VLOOKUP(N3934,Currecny_M!$A$1:$P$10,2,FALSE)</f>
        <v>1</v>
      </c>
      <c r="H3934" s="39">
        <f>MATCH(C3934,Currecny_M!$A$1:$P$1,0)</f>
        <v>3</v>
      </c>
      <c r="I3934" s="39">
        <f>VLOOKUP(N3934,Currecny_M!$A$1:$P$10,MATCH(Database!C3934,Currecny_M!$A$1:$P$1,0),FALSE)</f>
        <v>1</v>
      </c>
      <c r="J3934" s="82">
        <f t="shared" si="184"/>
        <v>1.07</v>
      </c>
      <c r="K3934" s="39">
        <f>VLOOKUP('Cover page'!$B$6,Currecny_M!$A$1:$P$10,MATCH(Database!C3934,Currecny_M!$A$1:$P$1,0),FALSE)</f>
        <v>1</v>
      </c>
      <c r="L3934" s="82">
        <f t="shared" si="185"/>
        <v>1.07</v>
      </c>
      <c r="M3934" s="82">
        <f>((E3934/$F$1)*VLOOKUP(N3934,Currecny_M!$A$1:$P$10,MATCH(Database!C3934,Currecny_M!$A$1:$P$1,0),FALSE))/VLOOKUP('Cover page'!$B$6,Currecny_M!$A$1:$P$10,MATCH(Database!C3934,Currecny_M!$A$1:$P$1,0),FALSE)</f>
        <v>1.07</v>
      </c>
      <c r="N3934" s="6" t="str">
        <f>VLOOKUP(B3934,Master!$A$2:$C$11,3,FALSE)</f>
        <v>INR</v>
      </c>
      <c r="O3934" s="6" t="str">
        <f>VLOOKUP(B3934,Master!$A$2:$C$11,2,FALSE)</f>
        <v>Asia</v>
      </c>
      <c r="Q3934" s="39" t="str">
        <f>VLOOKUP(D3934,GL_Master!$A$1:$D$80,2,FALSE)</f>
        <v>PL</v>
      </c>
      <c r="R3934" s="39" t="str">
        <f>VLOOKUP(D3934,GL_Master!$A$1:$D$80,3,FALSE)</f>
        <v>Staff welfare expenses</v>
      </c>
      <c r="S3934" s="39" t="str">
        <f>VLOOKUP(D3934,GL_Master!$A$1:$D$80,4,FALSE)</f>
        <v>Diwali Expense</v>
      </c>
    </row>
    <row r="3935" spans="1:19" x14ac:dyDescent="0.25">
      <c r="A3935" s="39" t="s">
        <v>262</v>
      </c>
      <c r="B3935" s="39" t="s">
        <v>42</v>
      </c>
      <c r="C3935" s="7">
        <v>43952</v>
      </c>
      <c r="D3935" s="39" t="s">
        <v>20</v>
      </c>
      <c r="E3935" s="39">
        <v>2180</v>
      </c>
      <c r="F3935" s="82">
        <f t="shared" si="183"/>
        <v>2.1800000000000002</v>
      </c>
      <c r="G3935" s="39">
        <f>VLOOKUP(N3935,Currecny_M!$A$1:$P$10,2,FALSE)</f>
        <v>1</v>
      </c>
      <c r="H3935" s="39">
        <f>MATCH(C3935,Currecny_M!$A$1:$P$1,0)</f>
        <v>3</v>
      </c>
      <c r="I3935" s="39">
        <f>VLOOKUP(N3935,Currecny_M!$A$1:$P$10,MATCH(Database!C3935,Currecny_M!$A$1:$P$1,0),FALSE)</f>
        <v>1</v>
      </c>
      <c r="J3935" s="82">
        <f t="shared" si="184"/>
        <v>2.1800000000000002</v>
      </c>
      <c r="K3935" s="39">
        <f>VLOOKUP('Cover page'!$B$6,Currecny_M!$A$1:$P$10,MATCH(Database!C3935,Currecny_M!$A$1:$P$1,0),FALSE)</f>
        <v>1</v>
      </c>
      <c r="L3935" s="82">
        <f t="shared" si="185"/>
        <v>2.1800000000000002</v>
      </c>
      <c r="M3935" s="82">
        <f>((E3935/$F$1)*VLOOKUP(N3935,Currecny_M!$A$1:$P$10,MATCH(Database!C3935,Currecny_M!$A$1:$P$1,0),FALSE))/VLOOKUP('Cover page'!$B$6,Currecny_M!$A$1:$P$10,MATCH(Database!C3935,Currecny_M!$A$1:$P$1,0),FALSE)</f>
        <v>2.1800000000000002</v>
      </c>
      <c r="N3935" s="6" t="str">
        <f>VLOOKUP(B3935,Master!$A$2:$C$11,3,FALSE)</f>
        <v>INR</v>
      </c>
      <c r="O3935" s="6" t="str">
        <f>VLOOKUP(B3935,Master!$A$2:$C$11,2,FALSE)</f>
        <v>Asia</v>
      </c>
      <c r="Q3935" s="39" t="str">
        <f>VLOOKUP(D3935,GL_Master!$A$1:$D$80,2,FALSE)</f>
        <v>PL</v>
      </c>
      <c r="R3935" s="39" t="str">
        <f>VLOOKUP(D3935,GL_Master!$A$1:$D$80,3,FALSE)</f>
        <v>Selling and Marketing expenses</v>
      </c>
      <c r="S3935" s="39" t="str">
        <f>VLOOKUP(D3935,GL_Master!$A$1:$D$80,4,FALSE)</f>
        <v>Business promotion</v>
      </c>
    </row>
    <row r="3936" spans="1:19" x14ac:dyDescent="0.25">
      <c r="A3936" s="39" t="s">
        <v>262</v>
      </c>
      <c r="B3936" s="39" t="s">
        <v>42</v>
      </c>
      <c r="C3936" s="7">
        <v>43952</v>
      </c>
      <c r="D3936" s="39" t="s">
        <v>29</v>
      </c>
      <c r="E3936" s="39">
        <v>2080</v>
      </c>
      <c r="F3936" s="82">
        <f t="shared" si="183"/>
        <v>2.08</v>
      </c>
      <c r="G3936" s="39">
        <f>VLOOKUP(N3936,Currecny_M!$A$1:$P$10,2,FALSE)</f>
        <v>1</v>
      </c>
      <c r="H3936" s="39">
        <f>MATCH(C3936,Currecny_M!$A$1:$P$1,0)</f>
        <v>3</v>
      </c>
      <c r="I3936" s="39">
        <f>VLOOKUP(N3936,Currecny_M!$A$1:$P$10,MATCH(Database!C3936,Currecny_M!$A$1:$P$1,0),FALSE)</f>
        <v>1</v>
      </c>
      <c r="J3936" s="82">
        <f t="shared" si="184"/>
        <v>2.08</v>
      </c>
      <c r="K3936" s="39">
        <f>VLOOKUP('Cover page'!$B$6,Currecny_M!$A$1:$P$10,MATCH(Database!C3936,Currecny_M!$A$1:$P$1,0),FALSE)</f>
        <v>1</v>
      </c>
      <c r="L3936" s="82">
        <f t="shared" si="185"/>
        <v>2.08</v>
      </c>
      <c r="M3936" s="82">
        <f>((E3936/$F$1)*VLOOKUP(N3936,Currecny_M!$A$1:$P$10,MATCH(Database!C3936,Currecny_M!$A$1:$P$1,0),FALSE))/VLOOKUP('Cover page'!$B$6,Currecny_M!$A$1:$P$10,MATCH(Database!C3936,Currecny_M!$A$1:$P$1,0),FALSE)</f>
        <v>2.08</v>
      </c>
      <c r="N3936" s="6" t="str">
        <f>VLOOKUP(B3936,Master!$A$2:$C$11,3,FALSE)</f>
        <v>INR</v>
      </c>
      <c r="O3936" s="6" t="str">
        <f>VLOOKUP(B3936,Master!$A$2:$C$11,2,FALSE)</f>
        <v>Asia</v>
      </c>
      <c r="Q3936" s="39" t="str">
        <f>VLOOKUP(D3936,GL_Master!$A$1:$D$80,2,FALSE)</f>
        <v>PL</v>
      </c>
      <c r="R3936" s="39" t="str">
        <f>VLOOKUP(D3936,GL_Master!$A$1:$D$80,3,FALSE)</f>
        <v>Communication &amp; internet exp</v>
      </c>
      <c r="S3936" s="39" t="str">
        <f>VLOOKUP(D3936,GL_Master!$A$1:$D$80,4,FALSE)</f>
        <v>Communication cost</v>
      </c>
    </row>
    <row r="3937" spans="1:19" x14ac:dyDescent="0.25">
      <c r="A3937" s="39" t="s">
        <v>262</v>
      </c>
      <c r="B3937" s="39" t="s">
        <v>42</v>
      </c>
      <c r="C3937" s="7">
        <v>43952</v>
      </c>
      <c r="D3937" s="39" t="s">
        <v>41</v>
      </c>
      <c r="E3937" s="39">
        <v>1010</v>
      </c>
      <c r="F3937" s="82">
        <f t="shared" si="183"/>
        <v>1.01</v>
      </c>
      <c r="G3937" s="39">
        <f>VLOOKUP(N3937,Currecny_M!$A$1:$P$10,2,FALSE)</f>
        <v>1</v>
      </c>
      <c r="H3937" s="39">
        <f>MATCH(C3937,Currecny_M!$A$1:$P$1,0)</f>
        <v>3</v>
      </c>
      <c r="I3937" s="39">
        <f>VLOOKUP(N3937,Currecny_M!$A$1:$P$10,MATCH(Database!C3937,Currecny_M!$A$1:$P$1,0),FALSE)</f>
        <v>1</v>
      </c>
      <c r="J3937" s="82">
        <f t="shared" si="184"/>
        <v>1.01</v>
      </c>
      <c r="K3937" s="39">
        <f>VLOOKUP('Cover page'!$B$6,Currecny_M!$A$1:$P$10,MATCH(Database!C3937,Currecny_M!$A$1:$P$1,0),FALSE)</f>
        <v>1</v>
      </c>
      <c r="L3937" s="82">
        <f t="shared" si="185"/>
        <v>1.01</v>
      </c>
      <c r="M3937" s="82">
        <f>((E3937/$F$1)*VLOOKUP(N3937,Currecny_M!$A$1:$P$10,MATCH(Database!C3937,Currecny_M!$A$1:$P$1,0),FALSE))/VLOOKUP('Cover page'!$B$6,Currecny_M!$A$1:$P$10,MATCH(Database!C3937,Currecny_M!$A$1:$P$1,0),FALSE)</f>
        <v>1.01</v>
      </c>
      <c r="N3937" s="6" t="str">
        <f>VLOOKUP(B3937,Master!$A$2:$C$11,3,FALSE)</f>
        <v>INR</v>
      </c>
      <c r="O3937" s="6" t="str">
        <f>VLOOKUP(B3937,Master!$A$2:$C$11,2,FALSE)</f>
        <v>Asia</v>
      </c>
      <c r="Q3937" s="39" t="str">
        <f>VLOOKUP(D3937,GL_Master!$A$1:$D$80,2,FALSE)</f>
        <v>PL</v>
      </c>
      <c r="R3937" s="39" t="str">
        <f>VLOOKUP(D3937,GL_Master!$A$1:$D$80,3,FALSE)</f>
        <v>Communication &amp; internet exp</v>
      </c>
      <c r="S3937" s="39" t="str">
        <f>VLOOKUP(D3937,GL_Master!$A$1:$D$80,4,FALSE)</f>
        <v>Communication cost</v>
      </c>
    </row>
    <row r="3938" spans="1:19" x14ac:dyDescent="0.25">
      <c r="A3938" s="39" t="s">
        <v>262</v>
      </c>
      <c r="B3938" s="39" t="s">
        <v>42</v>
      </c>
      <c r="C3938" s="7">
        <v>43952</v>
      </c>
      <c r="D3938" s="39" t="s">
        <v>103</v>
      </c>
      <c r="E3938" s="39">
        <v>2100</v>
      </c>
      <c r="F3938" s="82">
        <f t="shared" si="183"/>
        <v>2.1</v>
      </c>
      <c r="G3938" s="39">
        <f>VLOOKUP(N3938,Currecny_M!$A$1:$P$10,2,FALSE)</f>
        <v>1</v>
      </c>
      <c r="H3938" s="39">
        <f>MATCH(C3938,Currecny_M!$A$1:$P$1,0)</f>
        <v>3</v>
      </c>
      <c r="I3938" s="39">
        <f>VLOOKUP(N3938,Currecny_M!$A$1:$P$10,MATCH(Database!C3938,Currecny_M!$A$1:$P$1,0),FALSE)</f>
        <v>1</v>
      </c>
      <c r="J3938" s="82">
        <f t="shared" si="184"/>
        <v>2.1</v>
      </c>
      <c r="K3938" s="39">
        <f>VLOOKUP('Cover page'!$B$6,Currecny_M!$A$1:$P$10,MATCH(Database!C3938,Currecny_M!$A$1:$P$1,0),FALSE)</f>
        <v>1</v>
      </c>
      <c r="L3938" s="82">
        <f t="shared" si="185"/>
        <v>2.1</v>
      </c>
      <c r="M3938" s="82">
        <f>((E3938/$F$1)*VLOOKUP(N3938,Currecny_M!$A$1:$P$10,MATCH(Database!C3938,Currecny_M!$A$1:$P$1,0),FALSE))/VLOOKUP('Cover page'!$B$6,Currecny_M!$A$1:$P$10,MATCH(Database!C3938,Currecny_M!$A$1:$P$1,0),FALSE)</f>
        <v>2.1</v>
      </c>
      <c r="N3938" s="6" t="str">
        <f>VLOOKUP(B3938,Master!$A$2:$C$11,3,FALSE)</f>
        <v>INR</v>
      </c>
      <c r="O3938" s="6" t="str">
        <f>VLOOKUP(B3938,Master!$A$2:$C$11,2,FALSE)</f>
        <v>Asia</v>
      </c>
      <c r="Q3938" s="39" t="str">
        <f>VLOOKUP(D3938,GL_Master!$A$1:$D$80,2,FALSE)</f>
        <v>PL</v>
      </c>
      <c r="R3938" s="39" t="str">
        <f>VLOOKUP(D3938,GL_Master!$A$1:$D$80,3,FALSE)</f>
        <v>Communication &amp; internet exp</v>
      </c>
      <c r="S3938" s="39" t="str">
        <f>VLOOKUP(D3938,GL_Master!$A$1:$D$80,4,FALSE)</f>
        <v>Communication cost</v>
      </c>
    </row>
    <row r="3939" spans="1:19" x14ac:dyDescent="0.25">
      <c r="A3939" s="39" t="s">
        <v>262</v>
      </c>
      <c r="B3939" s="39" t="s">
        <v>42</v>
      </c>
      <c r="C3939" s="7">
        <v>43952</v>
      </c>
      <c r="D3939" s="39" t="s">
        <v>104</v>
      </c>
      <c r="E3939" s="39">
        <v>3090</v>
      </c>
      <c r="F3939" s="82">
        <f t="shared" si="183"/>
        <v>3.09</v>
      </c>
      <c r="G3939" s="39">
        <f>VLOOKUP(N3939,Currecny_M!$A$1:$P$10,2,FALSE)</f>
        <v>1</v>
      </c>
      <c r="H3939" s="39">
        <f>MATCH(C3939,Currecny_M!$A$1:$P$1,0)</f>
        <v>3</v>
      </c>
      <c r="I3939" s="39">
        <f>VLOOKUP(N3939,Currecny_M!$A$1:$P$10,MATCH(Database!C3939,Currecny_M!$A$1:$P$1,0),FALSE)</f>
        <v>1</v>
      </c>
      <c r="J3939" s="82">
        <f t="shared" si="184"/>
        <v>3.09</v>
      </c>
      <c r="K3939" s="39">
        <f>VLOOKUP('Cover page'!$B$6,Currecny_M!$A$1:$P$10,MATCH(Database!C3939,Currecny_M!$A$1:$P$1,0),FALSE)</f>
        <v>1</v>
      </c>
      <c r="L3939" s="82">
        <f t="shared" si="185"/>
        <v>3.09</v>
      </c>
      <c r="M3939" s="82">
        <f>((E3939/$F$1)*VLOOKUP(N3939,Currecny_M!$A$1:$P$10,MATCH(Database!C3939,Currecny_M!$A$1:$P$1,0),FALSE))/VLOOKUP('Cover page'!$B$6,Currecny_M!$A$1:$P$10,MATCH(Database!C3939,Currecny_M!$A$1:$P$1,0),FALSE)</f>
        <v>3.09</v>
      </c>
      <c r="N3939" s="6" t="str">
        <f>VLOOKUP(B3939,Master!$A$2:$C$11,3,FALSE)</f>
        <v>INR</v>
      </c>
      <c r="O3939" s="6" t="str">
        <f>VLOOKUP(B3939,Master!$A$2:$C$11,2,FALSE)</f>
        <v>Asia</v>
      </c>
      <c r="Q3939" s="39" t="str">
        <f>VLOOKUP(D3939,GL_Master!$A$1:$D$80,2,FALSE)</f>
        <v>PL</v>
      </c>
      <c r="R3939" s="39" t="str">
        <f>VLOOKUP(D3939,GL_Master!$A$1:$D$80,3,FALSE)</f>
        <v>Legal &amp; Professional expenses</v>
      </c>
      <c r="S3939" s="39" t="str">
        <f>VLOOKUP(D3939,GL_Master!$A$1:$D$80,4,FALSE)</f>
        <v>Professional Fees - Others</v>
      </c>
    </row>
    <row r="3940" spans="1:19" x14ac:dyDescent="0.25">
      <c r="A3940" s="39" t="s">
        <v>262</v>
      </c>
      <c r="B3940" s="39" t="s">
        <v>42</v>
      </c>
      <c r="C3940" s="7">
        <v>43952</v>
      </c>
      <c r="D3940" s="39" t="s">
        <v>105</v>
      </c>
      <c r="E3940" s="39">
        <v>2120</v>
      </c>
      <c r="F3940" s="82">
        <f t="shared" si="183"/>
        <v>2.12</v>
      </c>
      <c r="G3940" s="39">
        <f>VLOOKUP(N3940,Currecny_M!$A$1:$P$10,2,FALSE)</f>
        <v>1</v>
      </c>
      <c r="H3940" s="39">
        <f>MATCH(C3940,Currecny_M!$A$1:$P$1,0)</f>
        <v>3</v>
      </c>
      <c r="I3940" s="39">
        <f>VLOOKUP(N3940,Currecny_M!$A$1:$P$10,MATCH(Database!C3940,Currecny_M!$A$1:$P$1,0),FALSE)</f>
        <v>1</v>
      </c>
      <c r="J3940" s="82">
        <f t="shared" si="184"/>
        <v>2.12</v>
      </c>
      <c r="K3940" s="39">
        <f>VLOOKUP('Cover page'!$B$6,Currecny_M!$A$1:$P$10,MATCH(Database!C3940,Currecny_M!$A$1:$P$1,0),FALSE)</f>
        <v>1</v>
      </c>
      <c r="L3940" s="82">
        <f t="shared" si="185"/>
        <v>2.12</v>
      </c>
      <c r="M3940" s="82">
        <f>((E3940/$F$1)*VLOOKUP(N3940,Currecny_M!$A$1:$P$10,MATCH(Database!C3940,Currecny_M!$A$1:$P$1,0),FALSE))/VLOOKUP('Cover page'!$B$6,Currecny_M!$A$1:$P$10,MATCH(Database!C3940,Currecny_M!$A$1:$P$1,0),FALSE)</f>
        <v>2.12</v>
      </c>
      <c r="N3940" s="6" t="str">
        <f>VLOOKUP(B3940,Master!$A$2:$C$11,3,FALSE)</f>
        <v>INR</v>
      </c>
      <c r="O3940" s="6" t="str">
        <f>VLOOKUP(B3940,Master!$A$2:$C$11,2,FALSE)</f>
        <v>Asia</v>
      </c>
      <c r="Q3940" s="39" t="str">
        <f>VLOOKUP(D3940,GL_Master!$A$1:$D$80,2,FALSE)</f>
        <v>PL</v>
      </c>
      <c r="R3940" s="39" t="str">
        <f>VLOOKUP(D3940,GL_Master!$A$1:$D$80,3,FALSE)</f>
        <v>Travelling and conveyance</v>
      </c>
      <c r="S3940" s="39" t="str">
        <f>VLOOKUP(D3940,GL_Master!$A$1:$D$80,4,FALSE)</f>
        <v>Car hiring and rental services</v>
      </c>
    </row>
    <row r="3941" spans="1:19" x14ac:dyDescent="0.25">
      <c r="A3941" s="39" t="s">
        <v>262</v>
      </c>
      <c r="B3941" s="39" t="s">
        <v>42</v>
      </c>
      <c r="C3941" s="7">
        <v>43952</v>
      </c>
      <c r="D3941" s="39" t="s">
        <v>106</v>
      </c>
      <c r="E3941" s="39">
        <v>1060</v>
      </c>
      <c r="F3941" s="82">
        <f t="shared" si="183"/>
        <v>1.06</v>
      </c>
      <c r="G3941" s="39">
        <f>VLOOKUP(N3941,Currecny_M!$A$1:$P$10,2,FALSE)</f>
        <v>1</v>
      </c>
      <c r="H3941" s="39">
        <f>MATCH(C3941,Currecny_M!$A$1:$P$1,0)</f>
        <v>3</v>
      </c>
      <c r="I3941" s="39">
        <f>VLOOKUP(N3941,Currecny_M!$A$1:$P$10,MATCH(Database!C3941,Currecny_M!$A$1:$P$1,0),FALSE)</f>
        <v>1</v>
      </c>
      <c r="J3941" s="82">
        <f t="shared" si="184"/>
        <v>1.06</v>
      </c>
      <c r="K3941" s="39">
        <f>VLOOKUP('Cover page'!$B$6,Currecny_M!$A$1:$P$10,MATCH(Database!C3941,Currecny_M!$A$1:$P$1,0),FALSE)</f>
        <v>1</v>
      </c>
      <c r="L3941" s="82">
        <f t="shared" si="185"/>
        <v>1.06</v>
      </c>
      <c r="M3941" s="82">
        <f>((E3941/$F$1)*VLOOKUP(N3941,Currecny_M!$A$1:$P$10,MATCH(Database!C3941,Currecny_M!$A$1:$P$1,0),FALSE))/VLOOKUP('Cover page'!$B$6,Currecny_M!$A$1:$P$10,MATCH(Database!C3941,Currecny_M!$A$1:$P$1,0),FALSE)</f>
        <v>1.06</v>
      </c>
      <c r="N3941" s="6" t="str">
        <f>VLOOKUP(B3941,Master!$A$2:$C$11,3,FALSE)</f>
        <v>INR</v>
      </c>
      <c r="O3941" s="6" t="str">
        <f>VLOOKUP(B3941,Master!$A$2:$C$11,2,FALSE)</f>
        <v>Asia</v>
      </c>
      <c r="Q3941" s="39" t="str">
        <f>VLOOKUP(D3941,GL_Master!$A$1:$D$80,2,FALSE)</f>
        <v>PL</v>
      </c>
      <c r="R3941" s="39" t="str">
        <f>VLOOKUP(D3941,GL_Master!$A$1:$D$80,3,FALSE)</f>
        <v>Communication &amp; internet exp</v>
      </c>
      <c r="S3941" s="39" t="str">
        <f>VLOOKUP(D3941,GL_Master!$A$1:$D$80,4,FALSE)</f>
        <v>Printing &amp; Stationary</v>
      </c>
    </row>
    <row r="3942" spans="1:19" x14ac:dyDescent="0.25">
      <c r="A3942" s="39" t="s">
        <v>262</v>
      </c>
      <c r="B3942" s="39" t="s">
        <v>42</v>
      </c>
      <c r="C3942" s="7">
        <v>43952</v>
      </c>
      <c r="D3942" s="39" t="s">
        <v>32</v>
      </c>
      <c r="E3942" s="39">
        <v>1020</v>
      </c>
      <c r="F3942" s="82">
        <f t="shared" si="183"/>
        <v>1.02</v>
      </c>
      <c r="G3942" s="39">
        <f>VLOOKUP(N3942,Currecny_M!$A$1:$P$10,2,FALSE)</f>
        <v>1</v>
      </c>
      <c r="H3942" s="39">
        <f>MATCH(C3942,Currecny_M!$A$1:$P$1,0)</f>
        <v>3</v>
      </c>
      <c r="I3942" s="39">
        <f>VLOOKUP(N3942,Currecny_M!$A$1:$P$10,MATCH(Database!C3942,Currecny_M!$A$1:$P$1,0),FALSE)</f>
        <v>1</v>
      </c>
      <c r="J3942" s="82">
        <f t="shared" si="184"/>
        <v>1.02</v>
      </c>
      <c r="K3942" s="39">
        <f>VLOOKUP('Cover page'!$B$6,Currecny_M!$A$1:$P$10,MATCH(Database!C3942,Currecny_M!$A$1:$P$1,0),FALSE)</f>
        <v>1</v>
      </c>
      <c r="L3942" s="82">
        <f t="shared" si="185"/>
        <v>1.02</v>
      </c>
      <c r="M3942" s="82">
        <f>((E3942/$F$1)*VLOOKUP(N3942,Currecny_M!$A$1:$P$10,MATCH(Database!C3942,Currecny_M!$A$1:$P$1,0),FALSE))/VLOOKUP('Cover page'!$B$6,Currecny_M!$A$1:$P$10,MATCH(Database!C3942,Currecny_M!$A$1:$P$1,0),FALSE)</f>
        <v>1.02</v>
      </c>
      <c r="N3942" s="6" t="str">
        <f>VLOOKUP(B3942,Master!$A$2:$C$11,3,FALSE)</f>
        <v>INR</v>
      </c>
      <c r="O3942" s="6" t="str">
        <f>VLOOKUP(B3942,Master!$A$2:$C$11,2,FALSE)</f>
        <v>Asia</v>
      </c>
      <c r="Q3942" s="39" t="str">
        <f>VLOOKUP(D3942,GL_Master!$A$1:$D$80,2,FALSE)</f>
        <v>PL</v>
      </c>
      <c r="R3942" s="39" t="str">
        <f>VLOOKUP(D3942,GL_Master!$A$1:$D$80,3,FALSE)</f>
        <v>Communication &amp; internet exp</v>
      </c>
      <c r="S3942" s="39" t="str">
        <f>VLOOKUP(D3942,GL_Master!$A$1:$D$80,4,FALSE)</f>
        <v>Printing &amp; Stationary</v>
      </c>
    </row>
    <row r="3943" spans="1:19" x14ac:dyDescent="0.25">
      <c r="A3943" s="39" t="s">
        <v>262</v>
      </c>
      <c r="B3943" s="39" t="s">
        <v>42</v>
      </c>
      <c r="C3943" s="7">
        <v>43952</v>
      </c>
      <c r="D3943" s="39" t="s">
        <v>35</v>
      </c>
      <c r="E3943" s="39">
        <v>3120</v>
      </c>
      <c r="F3943" s="82">
        <f t="shared" si="183"/>
        <v>3.12</v>
      </c>
      <c r="G3943" s="39">
        <f>VLOOKUP(N3943,Currecny_M!$A$1:$P$10,2,FALSE)</f>
        <v>1</v>
      </c>
      <c r="H3943" s="39">
        <f>MATCH(C3943,Currecny_M!$A$1:$P$1,0)</f>
        <v>3</v>
      </c>
      <c r="I3943" s="39">
        <f>VLOOKUP(N3943,Currecny_M!$A$1:$P$10,MATCH(Database!C3943,Currecny_M!$A$1:$P$1,0),FALSE)</f>
        <v>1</v>
      </c>
      <c r="J3943" s="82">
        <f t="shared" si="184"/>
        <v>3.12</v>
      </c>
      <c r="K3943" s="39">
        <f>VLOOKUP('Cover page'!$B$6,Currecny_M!$A$1:$P$10,MATCH(Database!C3943,Currecny_M!$A$1:$P$1,0),FALSE)</f>
        <v>1</v>
      </c>
      <c r="L3943" s="82">
        <f t="shared" si="185"/>
        <v>3.12</v>
      </c>
      <c r="M3943" s="82">
        <f>((E3943/$F$1)*VLOOKUP(N3943,Currecny_M!$A$1:$P$10,MATCH(Database!C3943,Currecny_M!$A$1:$P$1,0),FALSE))/VLOOKUP('Cover page'!$B$6,Currecny_M!$A$1:$P$10,MATCH(Database!C3943,Currecny_M!$A$1:$P$1,0),FALSE)</f>
        <v>3.12</v>
      </c>
      <c r="N3943" s="6" t="str">
        <f>VLOOKUP(B3943,Master!$A$2:$C$11,3,FALSE)</f>
        <v>INR</v>
      </c>
      <c r="O3943" s="6" t="str">
        <f>VLOOKUP(B3943,Master!$A$2:$C$11,2,FALSE)</f>
        <v>Asia</v>
      </c>
      <c r="Q3943" s="39" t="str">
        <f>VLOOKUP(D3943,GL_Master!$A$1:$D$80,2,FALSE)</f>
        <v>PL</v>
      </c>
      <c r="R3943" s="39" t="str">
        <f>VLOOKUP(D3943,GL_Master!$A$1:$D$80,3,FALSE)</f>
        <v>Security Expenses</v>
      </c>
      <c r="S3943" s="39" t="str">
        <f>VLOOKUP(D3943,GL_Master!$A$1:$D$80,4,FALSE)</f>
        <v>Security Expenses others</v>
      </c>
    </row>
    <row r="3944" spans="1:19" x14ac:dyDescent="0.25">
      <c r="A3944" s="39" t="s">
        <v>262</v>
      </c>
      <c r="B3944" s="39" t="s">
        <v>42</v>
      </c>
      <c r="C3944" s="7">
        <v>43952</v>
      </c>
      <c r="D3944" s="39" t="s">
        <v>38</v>
      </c>
      <c r="E3944" s="39">
        <v>1040</v>
      </c>
      <c r="F3944" s="82">
        <f t="shared" si="183"/>
        <v>1.04</v>
      </c>
      <c r="G3944" s="39">
        <f>VLOOKUP(N3944,Currecny_M!$A$1:$P$10,2,FALSE)</f>
        <v>1</v>
      </c>
      <c r="H3944" s="39">
        <f>MATCH(C3944,Currecny_M!$A$1:$P$1,0)</f>
        <v>3</v>
      </c>
      <c r="I3944" s="39">
        <f>VLOOKUP(N3944,Currecny_M!$A$1:$P$10,MATCH(Database!C3944,Currecny_M!$A$1:$P$1,0),FALSE)</f>
        <v>1</v>
      </c>
      <c r="J3944" s="82">
        <f t="shared" si="184"/>
        <v>1.04</v>
      </c>
      <c r="K3944" s="39">
        <f>VLOOKUP('Cover page'!$B$6,Currecny_M!$A$1:$P$10,MATCH(Database!C3944,Currecny_M!$A$1:$P$1,0),FALSE)</f>
        <v>1</v>
      </c>
      <c r="L3944" s="82">
        <f t="shared" si="185"/>
        <v>1.04</v>
      </c>
      <c r="M3944" s="82">
        <f>((E3944/$F$1)*VLOOKUP(N3944,Currecny_M!$A$1:$P$10,MATCH(Database!C3944,Currecny_M!$A$1:$P$1,0),FALSE))/VLOOKUP('Cover page'!$B$6,Currecny_M!$A$1:$P$10,MATCH(Database!C3944,Currecny_M!$A$1:$P$1,0),FALSE)</f>
        <v>1.04</v>
      </c>
      <c r="N3944" s="6" t="str">
        <f>VLOOKUP(B3944,Master!$A$2:$C$11,3,FALSE)</f>
        <v>INR</v>
      </c>
      <c r="O3944" s="6" t="str">
        <f>VLOOKUP(B3944,Master!$A$2:$C$11,2,FALSE)</f>
        <v>Asia</v>
      </c>
      <c r="Q3944" s="39" t="str">
        <f>VLOOKUP(D3944,GL_Master!$A$1:$D$80,2,FALSE)</f>
        <v>PL</v>
      </c>
      <c r="R3944" s="39" t="str">
        <f>VLOOKUP(D3944,GL_Master!$A$1:$D$80,3,FALSE)</f>
        <v>House Keeping Expenses</v>
      </c>
      <c r="S3944" s="39" t="str">
        <f>VLOOKUP(D3944,GL_Master!$A$1:$D$80,4,FALSE)</f>
        <v>House Keeping Expenses</v>
      </c>
    </row>
    <row r="3945" spans="1:19" x14ac:dyDescent="0.25">
      <c r="A3945" s="39" t="s">
        <v>262</v>
      </c>
      <c r="B3945" s="39" t="s">
        <v>42</v>
      </c>
      <c r="C3945" s="7">
        <v>43952</v>
      </c>
      <c r="D3945" s="39" t="s">
        <v>107</v>
      </c>
      <c r="E3945" s="39">
        <v>1020</v>
      </c>
      <c r="F3945" s="82">
        <f t="shared" si="183"/>
        <v>1.02</v>
      </c>
      <c r="G3945" s="39">
        <f>VLOOKUP(N3945,Currecny_M!$A$1:$P$10,2,FALSE)</f>
        <v>1</v>
      </c>
      <c r="H3945" s="39">
        <f>MATCH(C3945,Currecny_M!$A$1:$P$1,0)</f>
        <v>3</v>
      </c>
      <c r="I3945" s="39">
        <f>VLOOKUP(N3945,Currecny_M!$A$1:$P$10,MATCH(Database!C3945,Currecny_M!$A$1:$P$1,0),FALSE)</f>
        <v>1</v>
      </c>
      <c r="J3945" s="82">
        <f t="shared" si="184"/>
        <v>1.02</v>
      </c>
      <c r="K3945" s="39">
        <f>VLOOKUP('Cover page'!$B$6,Currecny_M!$A$1:$P$10,MATCH(Database!C3945,Currecny_M!$A$1:$P$1,0),FALSE)</f>
        <v>1</v>
      </c>
      <c r="L3945" s="82">
        <f t="shared" si="185"/>
        <v>1.02</v>
      </c>
      <c r="M3945" s="82">
        <f>((E3945/$F$1)*VLOOKUP(N3945,Currecny_M!$A$1:$P$10,MATCH(Database!C3945,Currecny_M!$A$1:$P$1,0),FALSE))/VLOOKUP('Cover page'!$B$6,Currecny_M!$A$1:$P$10,MATCH(Database!C3945,Currecny_M!$A$1:$P$1,0),FALSE)</f>
        <v>1.02</v>
      </c>
      <c r="N3945" s="6" t="str">
        <f>VLOOKUP(B3945,Master!$A$2:$C$11,3,FALSE)</f>
        <v>INR</v>
      </c>
      <c r="O3945" s="6" t="str">
        <f>VLOOKUP(B3945,Master!$A$2:$C$11,2,FALSE)</f>
        <v>Asia</v>
      </c>
      <c r="Q3945" s="39" t="str">
        <f>VLOOKUP(D3945,GL_Master!$A$1:$D$80,2,FALSE)</f>
        <v>PL</v>
      </c>
      <c r="R3945" s="39" t="str">
        <f>VLOOKUP(D3945,GL_Master!$A$1:$D$80,3,FALSE)</f>
        <v>Misc. expenses</v>
      </c>
      <c r="S3945" s="39" t="str">
        <f>VLOOKUP(D3945,GL_Master!$A$1:$D$80,4,FALSE)</f>
        <v>Repair &amp; Maintenance</v>
      </c>
    </row>
    <row r="3946" spans="1:19" x14ac:dyDescent="0.25">
      <c r="A3946" s="39" t="s">
        <v>262</v>
      </c>
      <c r="B3946" s="39" t="s">
        <v>42</v>
      </c>
      <c r="C3946" s="7">
        <v>43952</v>
      </c>
      <c r="D3946" s="39" t="s">
        <v>108</v>
      </c>
      <c r="E3946" s="39">
        <v>1020</v>
      </c>
      <c r="F3946" s="82">
        <f t="shared" si="183"/>
        <v>1.02</v>
      </c>
      <c r="G3946" s="39">
        <f>VLOOKUP(N3946,Currecny_M!$A$1:$P$10,2,FALSE)</f>
        <v>1</v>
      </c>
      <c r="H3946" s="39">
        <f>MATCH(C3946,Currecny_M!$A$1:$P$1,0)</f>
        <v>3</v>
      </c>
      <c r="I3946" s="39">
        <f>VLOOKUP(N3946,Currecny_M!$A$1:$P$10,MATCH(Database!C3946,Currecny_M!$A$1:$P$1,0),FALSE)</f>
        <v>1</v>
      </c>
      <c r="J3946" s="82">
        <f t="shared" si="184"/>
        <v>1.02</v>
      </c>
      <c r="K3946" s="39">
        <f>VLOOKUP('Cover page'!$B$6,Currecny_M!$A$1:$P$10,MATCH(Database!C3946,Currecny_M!$A$1:$P$1,0),FALSE)</f>
        <v>1</v>
      </c>
      <c r="L3946" s="82">
        <f t="shared" si="185"/>
        <v>1.02</v>
      </c>
      <c r="M3946" s="82">
        <f>((E3946/$F$1)*VLOOKUP(N3946,Currecny_M!$A$1:$P$10,MATCH(Database!C3946,Currecny_M!$A$1:$P$1,0),FALSE))/VLOOKUP('Cover page'!$B$6,Currecny_M!$A$1:$P$10,MATCH(Database!C3946,Currecny_M!$A$1:$P$1,0),FALSE)</f>
        <v>1.02</v>
      </c>
      <c r="N3946" s="6" t="str">
        <f>VLOOKUP(B3946,Master!$A$2:$C$11,3,FALSE)</f>
        <v>INR</v>
      </c>
      <c r="O3946" s="6" t="str">
        <f>VLOOKUP(B3946,Master!$A$2:$C$11,2,FALSE)</f>
        <v>Asia</v>
      </c>
      <c r="Q3946" s="39" t="str">
        <f>VLOOKUP(D3946,GL_Master!$A$1:$D$80,2,FALSE)</f>
        <v>PL</v>
      </c>
      <c r="R3946" s="39" t="str">
        <f>VLOOKUP(D3946,GL_Master!$A$1:$D$80,3,FALSE)</f>
        <v>Misc. expenses</v>
      </c>
      <c r="S3946" s="39" t="str">
        <f>VLOOKUP(D3946,GL_Master!$A$1:$D$80,4,FALSE)</f>
        <v>Repair &amp; Maintenance</v>
      </c>
    </row>
    <row r="3947" spans="1:19" x14ac:dyDescent="0.25">
      <c r="A3947" s="39" t="s">
        <v>262</v>
      </c>
      <c r="B3947" s="39" t="s">
        <v>42</v>
      </c>
      <c r="C3947" s="7">
        <v>43952</v>
      </c>
      <c r="D3947" s="39" t="s">
        <v>9</v>
      </c>
      <c r="E3947" s="39">
        <v>9630</v>
      </c>
      <c r="F3947" s="82">
        <f t="shared" si="183"/>
        <v>9.6300000000000008</v>
      </c>
      <c r="G3947" s="39">
        <f>VLOOKUP(N3947,Currecny_M!$A$1:$P$10,2,FALSE)</f>
        <v>1</v>
      </c>
      <c r="H3947" s="39">
        <f>MATCH(C3947,Currecny_M!$A$1:$P$1,0)</f>
        <v>3</v>
      </c>
      <c r="I3947" s="39">
        <f>VLOOKUP(N3947,Currecny_M!$A$1:$P$10,MATCH(Database!C3947,Currecny_M!$A$1:$P$1,0),FALSE)</f>
        <v>1</v>
      </c>
      <c r="J3947" s="82">
        <f t="shared" si="184"/>
        <v>9.6300000000000008</v>
      </c>
      <c r="K3947" s="39">
        <f>VLOOKUP('Cover page'!$B$6,Currecny_M!$A$1:$P$10,MATCH(Database!C3947,Currecny_M!$A$1:$P$1,0),FALSE)</f>
        <v>1</v>
      </c>
      <c r="L3947" s="82">
        <f t="shared" si="185"/>
        <v>9.6300000000000008</v>
      </c>
      <c r="M3947" s="82">
        <f>((E3947/$F$1)*VLOOKUP(N3947,Currecny_M!$A$1:$P$10,MATCH(Database!C3947,Currecny_M!$A$1:$P$1,0),FALSE))/VLOOKUP('Cover page'!$B$6,Currecny_M!$A$1:$P$10,MATCH(Database!C3947,Currecny_M!$A$1:$P$1,0),FALSE)</f>
        <v>9.6300000000000008</v>
      </c>
      <c r="N3947" s="6" t="str">
        <f>VLOOKUP(B3947,Master!$A$2:$C$11,3,FALSE)</f>
        <v>INR</v>
      </c>
      <c r="O3947" s="6" t="str">
        <f>VLOOKUP(B3947,Master!$A$2:$C$11,2,FALSE)</f>
        <v>Asia</v>
      </c>
      <c r="Q3947" s="39" t="str">
        <f>VLOOKUP(D3947,GL_Master!$A$1:$D$80,2,FALSE)</f>
        <v>PL</v>
      </c>
      <c r="R3947" s="39" t="str">
        <f>VLOOKUP(D3947,GL_Master!$A$1:$D$80,3,FALSE)</f>
        <v>Rent</v>
      </c>
      <c r="S3947" s="39" t="str">
        <f>VLOOKUP(D3947,GL_Master!$A$1:$D$80,4,FALSE)</f>
        <v>Office Rent</v>
      </c>
    </row>
    <row r="3948" spans="1:19" x14ac:dyDescent="0.25">
      <c r="A3948" s="39" t="s">
        <v>262</v>
      </c>
      <c r="B3948" s="39" t="s">
        <v>42</v>
      </c>
      <c r="C3948" s="7">
        <v>43952</v>
      </c>
      <c r="D3948" s="39" t="s">
        <v>109</v>
      </c>
      <c r="E3948" s="39">
        <v>-5100</v>
      </c>
      <c r="F3948" s="82">
        <f t="shared" si="183"/>
        <v>-5.0999999999999996</v>
      </c>
      <c r="G3948" s="39">
        <f>VLOOKUP(N3948,Currecny_M!$A$1:$P$10,2,FALSE)</f>
        <v>1</v>
      </c>
      <c r="H3948" s="39">
        <f>MATCH(C3948,Currecny_M!$A$1:$P$1,0)</f>
        <v>3</v>
      </c>
      <c r="I3948" s="39">
        <f>VLOOKUP(N3948,Currecny_M!$A$1:$P$10,MATCH(Database!C3948,Currecny_M!$A$1:$P$1,0),FALSE)</f>
        <v>1</v>
      </c>
      <c r="J3948" s="82">
        <f t="shared" si="184"/>
        <v>-5.0999999999999996</v>
      </c>
      <c r="K3948" s="39">
        <f>VLOOKUP('Cover page'!$B$6,Currecny_M!$A$1:$P$10,MATCH(Database!C3948,Currecny_M!$A$1:$P$1,0),FALSE)</f>
        <v>1</v>
      </c>
      <c r="L3948" s="82">
        <f t="shared" si="185"/>
        <v>-5.0999999999999996</v>
      </c>
      <c r="M3948" s="82">
        <f>((E3948/$F$1)*VLOOKUP(N3948,Currecny_M!$A$1:$P$10,MATCH(Database!C3948,Currecny_M!$A$1:$P$1,0),FALSE))/VLOOKUP('Cover page'!$B$6,Currecny_M!$A$1:$P$10,MATCH(Database!C3948,Currecny_M!$A$1:$P$1,0),FALSE)</f>
        <v>-5.0999999999999996</v>
      </c>
      <c r="N3948" s="6" t="str">
        <f>VLOOKUP(B3948,Master!$A$2:$C$11,3,FALSE)</f>
        <v>INR</v>
      </c>
      <c r="O3948" s="6" t="str">
        <f>VLOOKUP(B3948,Master!$A$2:$C$11,2,FALSE)</f>
        <v>Asia</v>
      </c>
      <c r="Q3948" s="39" t="str">
        <f>VLOOKUP(D3948,GL_Master!$A$1:$D$80,2,FALSE)</f>
        <v>PL</v>
      </c>
      <c r="R3948" s="39" t="str">
        <f>VLOOKUP(D3948,GL_Master!$A$1:$D$80,3,FALSE)</f>
        <v>Travelling and conveyance</v>
      </c>
      <c r="S3948" s="39" t="str">
        <f>VLOOKUP(D3948,GL_Master!$A$1:$D$80,4,FALSE)</f>
        <v>Travelling , hotel lodging</v>
      </c>
    </row>
    <row r="3949" spans="1:19" x14ac:dyDescent="0.25">
      <c r="A3949" s="39" t="s">
        <v>262</v>
      </c>
      <c r="B3949" s="39" t="s">
        <v>42</v>
      </c>
      <c r="C3949" s="7">
        <v>43952</v>
      </c>
      <c r="D3949" s="39" t="s">
        <v>110</v>
      </c>
      <c r="E3949" s="39">
        <v>2100</v>
      </c>
      <c r="F3949" s="82">
        <f t="shared" si="183"/>
        <v>2.1</v>
      </c>
      <c r="G3949" s="39">
        <f>VLOOKUP(N3949,Currecny_M!$A$1:$P$10,2,FALSE)</f>
        <v>1</v>
      </c>
      <c r="H3949" s="39">
        <f>MATCH(C3949,Currecny_M!$A$1:$P$1,0)</f>
        <v>3</v>
      </c>
      <c r="I3949" s="39">
        <f>VLOOKUP(N3949,Currecny_M!$A$1:$P$10,MATCH(Database!C3949,Currecny_M!$A$1:$P$1,0),FALSE)</f>
        <v>1</v>
      </c>
      <c r="J3949" s="82">
        <f t="shared" si="184"/>
        <v>2.1</v>
      </c>
      <c r="K3949" s="39">
        <f>VLOOKUP('Cover page'!$B$6,Currecny_M!$A$1:$P$10,MATCH(Database!C3949,Currecny_M!$A$1:$P$1,0),FALSE)</f>
        <v>1</v>
      </c>
      <c r="L3949" s="82">
        <f t="shared" si="185"/>
        <v>2.1</v>
      </c>
      <c r="M3949" s="82">
        <f>((E3949/$F$1)*VLOOKUP(N3949,Currecny_M!$A$1:$P$10,MATCH(Database!C3949,Currecny_M!$A$1:$P$1,0),FALSE))/VLOOKUP('Cover page'!$B$6,Currecny_M!$A$1:$P$10,MATCH(Database!C3949,Currecny_M!$A$1:$P$1,0),FALSE)</f>
        <v>2.1</v>
      </c>
      <c r="N3949" s="6" t="str">
        <f>VLOOKUP(B3949,Master!$A$2:$C$11,3,FALSE)</f>
        <v>INR</v>
      </c>
      <c r="O3949" s="6" t="str">
        <f>VLOOKUP(B3949,Master!$A$2:$C$11,2,FALSE)</f>
        <v>Asia</v>
      </c>
      <c r="Q3949" s="39" t="str">
        <f>VLOOKUP(D3949,GL_Master!$A$1:$D$80,2,FALSE)</f>
        <v>PL</v>
      </c>
      <c r="R3949" s="39" t="str">
        <f>VLOOKUP(D3949,GL_Master!$A$1:$D$80,3,FALSE)</f>
        <v>Travelling and conveyance</v>
      </c>
      <c r="S3949" s="39" t="str">
        <f>VLOOKUP(D3949,GL_Master!$A$1:$D$80,4,FALSE)</f>
        <v>Travelling , hotel lodging</v>
      </c>
    </row>
    <row r="3950" spans="1:19" x14ac:dyDescent="0.25">
      <c r="A3950" s="39" t="s">
        <v>262</v>
      </c>
      <c r="B3950" s="39" t="s">
        <v>42</v>
      </c>
      <c r="C3950" s="7">
        <v>43952</v>
      </c>
      <c r="D3950" s="39" t="s">
        <v>111</v>
      </c>
      <c r="E3950" s="39">
        <v>1020</v>
      </c>
      <c r="F3950" s="82">
        <f t="shared" si="183"/>
        <v>1.02</v>
      </c>
      <c r="G3950" s="39">
        <f>VLOOKUP(N3950,Currecny_M!$A$1:$P$10,2,FALSE)</f>
        <v>1</v>
      </c>
      <c r="H3950" s="39">
        <f>MATCH(C3950,Currecny_M!$A$1:$P$1,0)</f>
        <v>3</v>
      </c>
      <c r="I3950" s="39">
        <f>VLOOKUP(N3950,Currecny_M!$A$1:$P$10,MATCH(Database!C3950,Currecny_M!$A$1:$P$1,0),FALSE)</f>
        <v>1</v>
      </c>
      <c r="J3950" s="82">
        <f t="shared" si="184"/>
        <v>1.02</v>
      </c>
      <c r="K3950" s="39">
        <f>VLOOKUP('Cover page'!$B$6,Currecny_M!$A$1:$P$10,MATCH(Database!C3950,Currecny_M!$A$1:$P$1,0),FALSE)</f>
        <v>1</v>
      </c>
      <c r="L3950" s="82">
        <f t="shared" si="185"/>
        <v>1.02</v>
      </c>
      <c r="M3950" s="82">
        <f>((E3950/$F$1)*VLOOKUP(N3950,Currecny_M!$A$1:$P$10,MATCH(Database!C3950,Currecny_M!$A$1:$P$1,0),FALSE))/VLOOKUP('Cover page'!$B$6,Currecny_M!$A$1:$P$10,MATCH(Database!C3950,Currecny_M!$A$1:$P$1,0),FALSE)</f>
        <v>1.02</v>
      </c>
      <c r="N3950" s="6" t="str">
        <f>VLOOKUP(B3950,Master!$A$2:$C$11,3,FALSE)</f>
        <v>INR</v>
      </c>
      <c r="O3950" s="6" t="str">
        <f>VLOOKUP(B3950,Master!$A$2:$C$11,2,FALSE)</f>
        <v>Asia</v>
      </c>
      <c r="Q3950" s="39" t="str">
        <f>VLOOKUP(D3950,GL_Master!$A$1:$D$80,2,FALSE)</f>
        <v>PL</v>
      </c>
      <c r="R3950" s="39" t="str">
        <f>VLOOKUP(D3950,GL_Master!$A$1:$D$80,3,FALSE)</f>
        <v>Legal &amp; Professional expenses</v>
      </c>
      <c r="S3950" s="39" t="str">
        <f>VLOOKUP(D3950,GL_Master!$A$1:$D$80,4,FALSE)</f>
        <v>Professional Fees - Others</v>
      </c>
    </row>
    <row r="3951" spans="1:19" x14ac:dyDescent="0.25">
      <c r="A3951" s="39" t="s">
        <v>262</v>
      </c>
      <c r="B3951" s="39" t="s">
        <v>42</v>
      </c>
      <c r="C3951" s="7">
        <v>43952</v>
      </c>
      <c r="D3951" s="39" t="s">
        <v>112</v>
      </c>
      <c r="E3951" s="39">
        <v>10700</v>
      </c>
      <c r="F3951" s="82">
        <f t="shared" si="183"/>
        <v>10.7</v>
      </c>
      <c r="G3951" s="39">
        <f>VLOOKUP(N3951,Currecny_M!$A$1:$P$10,2,FALSE)</f>
        <v>1</v>
      </c>
      <c r="H3951" s="39">
        <f>MATCH(C3951,Currecny_M!$A$1:$P$1,0)</f>
        <v>3</v>
      </c>
      <c r="I3951" s="39">
        <f>VLOOKUP(N3951,Currecny_M!$A$1:$P$10,MATCH(Database!C3951,Currecny_M!$A$1:$P$1,0),FALSE)</f>
        <v>1</v>
      </c>
      <c r="J3951" s="82">
        <f t="shared" si="184"/>
        <v>10.7</v>
      </c>
      <c r="K3951" s="39">
        <f>VLOOKUP('Cover page'!$B$6,Currecny_M!$A$1:$P$10,MATCH(Database!C3951,Currecny_M!$A$1:$P$1,0),FALSE)</f>
        <v>1</v>
      </c>
      <c r="L3951" s="82">
        <f t="shared" si="185"/>
        <v>10.7</v>
      </c>
      <c r="M3951" s="82">
        <f>((E3951/$F$1)*VLOOKUP(N3951,Currecny_M!$A$1:$P$10,MATCH(Database!C3951,Currecny_M!$A$1:$P$1,0),FALSE))/VLOOKUP('Cover page'!$B$6,Currecny_M!$A$1:$P$10,MATCH(Database!C3951,Currecny_M!$A$1:$P$1,0),FALSE)</f>
        <v>10.7</v>
      </c>
      <c r="N3951" s="6" t="str">
        <f>VLOOKUP(B3951,Master!$A$2:$C$11,3,FALSE)</f>
        <v>INR</v>
      </c>
      <c r="O3951" s="6" t="str">
        <f>VLOOKUP(B3951,Master!$A$2:$C$11,2,FALSE)</f>
        <v>Asia</v>
      </c>
      <c r="Q3951" s="39" t="str">
        <f>VLOOKUP(D3951,GL_Master!$A$1:$D$80,2,FALSE)</f>
        <v>PL</v>
      </c>
      <c r="R3951" s="39" t="str">
        <f>VLOOKUP(D3951,GL_Master!$A$1:$D$80,3,FALSE)</f>
        <v>Finance Cost</v>
      </c>
      <c r="S3951" s="39" t="str">
        <f>VLOOKUP(D3951,GL_Master!$A$1:$D$80,4,FALSE)</f>
        <v>Interest expense</v>
      </c>
    </row>
    <row r="3952" spans="1:19" x14ac:dyDescent="0.25">
      <c r="A3952" s="39" t="s">
        <v>262</v>
      </c>
      <c r="B3952" s="39" t="s">
        <v>42</v>
      </c>
      <c r="C3952" s="7">
        <v>43952</v>
      </c>
      <c r="D3952" s="39" t="s">
        <v>25</v>
      </c>
      <c r="E3952" s="39">
        <v>95400</v>
      </c>
      <c r="F3952" s="82">
        <f t="shared" si="183"/>
        <v>95.4</v>
      </c>
      <c r="G3952" s="39">
        <f>VLOOKUP(N3952,Currecny_M!$A$1:$P$10,2,FALSE)</f>
        <v>1</v>
      </c>
      <c r="H3952" s="39">
        <f>MATCH(C3952,Currecny_M!$A$1:$P$1,0)</f>
        <v>3</v>
      </c>
      <c r="I3952" s="39">
        <f>VLOOKUP(N3952,Currecny_M!$A$1:$P$10,MATCH(Database!C3952,Currecny_M!$A$1:$P$1,0),FALSE)</f>
        <v>1</v>
      </c>
      <c r="J3952" s="82">
        <f t="shared" si="184"/>
        <v>95.4</v>
      </c>
      <c r="K3952" s="39">
        <f>VLOOKUP('Cover page'!$B$6,Currecny_M!$A$1:$P$10,MATCH(Database!C3952,Currecny_M!$A$1:$P$1,0),FALSE)</f>
        <v>1</v>
      </c>
      <c r="L3952" s="82">
        <f t="shared" si="185"/>
        <v>95.4</v>
      </c>
      <c r="M3952" s="82">
        <f>((E3952/$F$1)*VLOOKUP(N3952,Currecny_M!$A$1:$P$10,MATCH(Database!C3952,Currecny_M!$A$1:$P$1,0),FALSE))/VLOOKUP('Cover page'!$B$6,Currecny_M!$A$1:$P$10,MATCH(Database!C3952,Currecny_M!$A$1:$P$1,0),FALSE)</f>
        <v>95.4</v>
      </c>
      <c r="N3952" s="6" t="str">
        <f>VLOOKUP(B3952,Master!$A$2:$C$11,3,FALSE)</f>
        <v>INR</v>
      </c>
      <c r="O3952" s="6" t="str">
        <f>VLOOKUP(B3952,Master!$A$2:$C$11,2,FALSE)</f>
        <v>Asia</v>
      </c>
      <c r="Q3952" s="39" t="str">
        <f>VLOOKUP(D3952,GL_Master!$A$1:$D$80,2,FALSE)</f>
        <v>PL</v>
      </c>
      <c r="R3952" s="39" t="str">
        <f>VLOOKUP(D3952,GL_Master!$A$1:$D$80,3,FALSE)</f>
        <v>Depreciation</v>
      </c>
      <c r="S3952" s="39" t="str">
        <f>VLOOKUP(D3952,GL_Master!$A$1:$D$80,4,FALSE)</f>
        <v>Depreciation</v>
      </c>
    </row>
    <row r="3953" spans="1:19" x14ac:dyDescent="0.25">
      <c r="A3953" s="39" t="s">
        <v>262</v>
      </c>
      <c r="B3953" s="39" t="s">
        <v>42</v>
      </c>
      <c r="C3953" s="7">
        <v>43983</v>
      </c>
      <c r="D3953" s="39" t="s">
        <v>51</v>
      </c>
      <c r="E3953" s="39">
        <v>-1000000</v>
      </c>
      <c r="F3953" s="82">
        <f t="shared" si="183"/>
        <v>-1000</v>
      </c>
      <c r="G3953" s="39">
        <f>VLOOKUP(N3953,Currecny_M!$A$1:$P$10,2,FALSE)</f>
        <v>1</v>
      </c>
      <c r="H3953" s="39">
        <f>MATCH(C3953,Currecny_M!$A$1:$P$1,0)</f>
        <v>4</v>
      </c>
      <c r="I3953" s="39">
        <f>VLOOKUP(N3953,Currecny_M!$A$1:$P$10,MATCH(Database!C3953,Currecny_M!$A$1:$P$1,0),FALSE)</f>
        <v>1</v>
      </c>
      <c r="J3953" s="82">
        <f t="shared" si="184"/>
        <v>-1000</v>
      </c>
      <c r="K3953" s="39">
        <f>VLOOKUP('Cover page'!$B$6,Currecny_M!$A$1:$P$10,MATCH(Database!C3953,Currecny_M!$A$1:$P$1,0),FALSE)</f>
        <v>1</v>
      </c>
      <c r="L3953" s="82">
        <f t="shared" si="185"/>
        <v>-1000</v>
      </c>
      <c r="M3953" s="82">
        <f>((E3953/$F$1)*VLOOKUP(N3953,Currecny_M!$A$1:$P$10,MATCH(Database!C3953,Currecny_M!$A$1:$P$1,0),FALSE))/VLOOKUP('Cover page'!$B$6,Currecny_M!$A$1:$P$10,MATCH(Database!C3953,Currecny_M!$A$1:$P$1,0),FALSE)</f>
        <v>-1000</v>
      </c>
      <c r="N3953" s="6" t="str">
        <f>VLOOKUP(B3953,Master!$A$2:$C$11,3,FALSE)</f>
        <v>INR</v>
      </c>
      <c r="O3953" s="6" t="str">
        <f>VLOOKUP(B3953,Master!$A$2:$C$11,2,FALSE)</f>
        <v>Asia</v>
      </c>
      <c r="Q3953" s="39" t="str">
        <f>VLOOKUP(D3953,GL_Master!$A$1:$D$80,2,FALSE)</f>
        <v>BS</v>
      </c>
      <c r="R3953" s="39" t="str">
        <f>VLOOKUP(D3953,GL_Master!$A$1:$D$80,3,FALSE)</f>
        <v>Share Capital</v>
      </c>
      <c r="S3953" s="39" t="str">
        <f>VLOOKUP(D3953,GL_Master!$A$1:$D$80,4,FALSE)</f>
        <v>Equity shares</v>
      </c>
    </row>
    <row r="3954" spans="1:19" x14ac:dyDescent="0.25">
      <c r="A3954" s="39" t="s">
        <v>262</v>
      </c>
      <c r="B3954" s="39" t="s">
        <v>42</v>
      </c>
      <c r="C3954" s="7">
        <v>43983</v>
      </c>
      <c r="D3954" s="39" t="s">
        <v>52</v>
      </c>
      <c r="E3954" s="39">
        <v>-1916000</v>
      </c>
      <c r="F3954" s="82">
        <f t="shared" si="183"/>
        <v>-1916</v>
      </c>
      <c r="G3954" s="39">
        <f>VLOOKUP(N3954,Currecny_M!$A$1:$P$10,2,FALSE)</f>
        <v>1</v>
      </c>
      <c r="H3954" s="39">
        <f>MATCH(C3954,Currecny_M!$A$1:$P$1,0)</f>
        <v>4</v>
      </c>
      <c r="I3954" s="39">
        <f>VLOOKUP(N3954,Currecny_M!$A$1:$P$10,MATCH(Database!C3954,Currecny_M!$A$1:$P$1,0),FALSE)</f>
        <v>1</v>
      </c>
      <c r="J3954" s="82">
        <f t="shared" si="184"/>
        <v>-1916</v>
      </c>
      <c r="K3954" s="39">
        <f>VLOOKUP('Cover page'!$B$6,Currecny_M!$A$1:$P$10,MATCH(Database!C3954,Currecny_M!$A$1:$P$1,0),FALSE)</f>
        <v>1</v>
      </c>
      <c r="L3954" s="82">
        <f t="shared" si="185"/>
        <v>-1916</v>
      </c>
      <c r="M3954" s="82">
        <f>((E3954/$F$1)*VLOOKUP(N3954,Currecny_M!$A$1:$P$10,MATCH(Database!C3954,Currecny_M!$A$1:$P$1,0),FALSE))/VLOOKUP('Cover page'!$B$6,Currecny_M!$A$1:$P$10,MATCH(Database!C3954,Currecny_M!$A$1:$P$1,0),FALSE)</f>
        <v>-1916</v>
      </c>
      <c r="N3954" s="6" t="str">
        <f>VLOOKUP(B3954,Master!$A$2:$C$11,3,FALSE)</f>
        <v>INR</v>
      </c>
      <c r="O3954" s="6" t="str">
        <f>VLOOKUP(B3954,Master!$A$2:$C$11,2,FALSE)</f>
        <v>Asia</v>
      </c>
      <c r="Q3954" s="39" t="str">
        <f>VLOOKUP(D3954,GL_Master!$A$1:$D$80,2,FALSE)</f>
        <v>BS</v>
      </c>
      <c r="R3954" s="39" t="str">
        <f>VLOOKUP(D3954,GL_Master!$A$1:$D$80,3,FALSE)</f>
        <v>Reserve and Surplus</v>
      </c>
      <c r="S3954" s="39" t="str">
        <f>VLOOKUP(D3954,GL_Master!$A$1:$D$80,4,FALSE)</f>
        <v>Reserves at the commencement of the year</v>
      </c>
    </row>
    <row r="3955" spans="1:19" x14ac:dyDescent="0.25">
      <c r="A3955" s="39" t="s">
        <v>262</v>
      </c>
      <c r="B3955" s="39" t="s">
        <v>42</v>
      </c>
      <c r="C3955" s="7">
        <v>43983</v>
      </c>
      <c r="D3955" s="39" t="s">
        <v>53</v>
      </c>
      <c r="E3955" s="39">
        <v>-696450.00000000093</v>
      </c>
      <c r="F3955" s="82">
        <f t="shared" si="183"/>
        <v>-696.45000000000095</v>
      </c>
      <c r="G3955" s="39">
        <f>VLOOKUP(N3955,Currecny_M!$A$1:$P$10,2,FALSE)</f>
        <v>1</v>
      </c>
      <c r="H3955" s="39">
        <f>MATCH(C3955,Currecny_M!$A$1:$P$1,0)</f>
        <v>4</v>
      </c>
      <c r="I3955" s="39">
        <f>VLOOKUP(N3955,Currecny_M!$A$1:$P$10,MATCH(Database!C3955,Currecny_M!$A$1:$P$1,0),FALSE)</f>
        <v>1</v>
      </c>
      <c r="J3955" s="82">
        <f t="shared" si="184"/>
        <v>-696.45000000000095</v>
      </c>
      <c r="K3955" s="39">
        <f>VLOOKUP('Cover page'!$B$6,Currecny_M!$A$1:$P$10,MATCH(Database!C3955,Currecny_M!$A$1:$P$1,0),FALSE)</f>
        <v>1</v>
      </c>
      <c r="L3955" s="82">
        <f t="shared" si="185"/>
        <v>-696.45000000000095</v>
      </c>
      <c r="M3955" s="82">
        <f>((E3955/$F$1)*VLOOKUP(N3955,Currecny_M!$A$1:$P$10,MATCH(Database!C3955,Currecny_M!$A$1:$P$1,0),FALSE))/VLOOKUP('Cover page'!$B$6,Currecny_M!$A$1:$P$10,MATCH(Database!C3955,Currecny_M!$A$1:$P$1,0),FALSE)</f>
        <v>-696.45000000000095</v>
      </c>
      <c r="N3955" s="6" t="str">
        <f>VLOOKUP(B3955,Master!$A$2:$C$11,3,FALSE)</f>
        <v>INR</v>
      </c>
      <c r="O3955" s="6" t="str">
        <f>VLOOKUP(B3955,Master!$A$2:$C$11,2,FALSE)</f>
        <v>Asia</v>
      </c>
      <c r="Q3955" s="39" t="str">
        <f>VLOOKUP(D3955,GL_Master!$A$1:$D$80,2,FALSE)</f>
        <v>BS</v>
      </c>
      <c r="R3955" s="39" t="str">
        <f>VLOOKUP(D3955,GL_Master!$A$1:$D$80,3,FALSE)</f>
        <v>Loan Fund</v>
      </c>
      <c r="S3955" s="39" t="str">
        <f>VLOOKUP(D3955,GL_Master!$A$1:$D$80,4,FALSE)</f>
        <v>Term Loan</v>
      </c>
    </row>
    <row r="3956" spans="1:19" x14ac:dyDescent="0.25">
      <c r="A3956" s="39" t="s">
        <v>262</v>
      </c>
      <c r="B3956" s="39" t="s">
        <v>42</v>
      </c>
      <c r="C3956" s="7">
        <v>43983</v>
      </c>
      <c r="D3956" s="39" t="s">
        <v>54</v>
      </c>
      <c r="E3956" s="39">
        <v>2060</v>
      </c>
      <c r="F3956" s="82">
        <f t="shared" si="183"/>
        <v>2.06</v>
      </c>
      <c r="G3956" s="39">
        <f>VLOOKUP(N3956,Currecny_M!$A$1:$P$10,2,FALSE)</f>
        <v>1</v>
      </c>
      <c r="H3956" s="39">
        <f>MATCH(C3956,Currecny_M!$A$1:$P$1,0)</f>
        <v>4</v>
      </c>
      <c r="I3956" s="39">
        <f>VLOOKUP(N3956,Currecny_M!$A$1:$P$10,MATCH(Database!C3956,Currecny_M!$A$1:$P$1,0),FALSE)</f>
        <v>1</v>
      </c>
      <c r="J3956" s="82">
        <f t="shared" si="184"/>
        <v>2.06</v>
      </c>
      <c r="K3956" s="39">
        <f>VLOOKUP('Cover page'!$B$6,Currecny_M!$A$1:$P$10,MATCH(Database!C3956,Currecny_M!$A$1:$P$1,0),FALSE)</f>
        <v>1</v>
      </c>
      <c r="L3956" s="82">
        <f t="shared" si="185"/>
        <v>2.06</v>
      </c>
      <c r="M3956" s="82">
        <f>((E3956/$F$1)*VLOOKUP(N3956,Currecny_M!$A$1:$P$10,MATCH(Database!C3956,Currecny_M!$A$1:$P$1,0),FALSE))/VLOOKUP('Cover page'!$B$6,Currecny_M!$A$1:$P$10,MATCH(Database!C3956,Currecny_M!$A$1:$P$1,0),FALSE)</f>
        <v>2.06</v>
      </c>
      <c r="N3956" s="6" t="str">
        <f>VLOOKUP(B3956,Master!$A$2:$C$11,3,FALSE)</f>
        <v>INR</v>
      </c>
      <c r="O3956" s="6" t="str">
        <f>VLOOKUP(B3956,Master!$A$2:$C$11,2,FALSE)</f>
        <v>Asia</v>
      </c>
      <c r="Q3956" s="39" t="str">
        <f>VLOOKUP(D3956,GL_Master!$A$1:$D$80,2,FALSE)</f>
        <v>BS</v>
      </c>
      <c r="R3956" s="39" t="str">
        <f>VLOOKUP(D3956,GL_Master!$A$1:$D$80,3,FALSE)</f>
        <v>Trade Payables</v>
      </c>
      <c r="S3956" s="39" t="str">
        <f>VLOOKUP(D3956,GL_Master!$A$1:$D$80,4,FALSE)</f>
        <v>Trade payable</v>
      </c>
    </row>
    <row r="3957" spans="1:19" x14ac:dyDescent="0.25">
      <c r="A3957" s="39" t="s">
        <v>262</v>
      </c>
      <c r="B3957" s="39" t="s">
        <v>42</v>
      </c>
      <c r="C3957" s="7">
        <v>43983</v>
      </c>
      <c r="D3957" s="39" t="s">
        <v>34</v>
      </c>
      <c r="E3957" s="39">
        <v>-56100.000000000007</v>
      </c>
      <c r="F3957" s="82">
        <f t="shared" si="183"/>
        <v>-56.100000000000009</v>
      </c>
      <c r="G3957" s="39">
        <f>VLOOKUP(N3957,Currecny_M!$A$1:$P$10,2,FALSE)</f>
        <v>1</v>
      </c>
      <c r="H3957" s="39">
        <f>MATCH(C3957,Currecny_M!$A$1:$P$1,0)</f>
        <v>4</v>
      </c>
      <c r="I3957" s="39">
        <f>VLOOKUP(N3957,Currecny_M!$A$1:$P$10,MATCH(Database!C3957,Currecny_M!$A$1:$P$1,0),FALSE)</f>
        <v>1</v>
      </c>
      <c r="J3957" s="82">
        <f t="shared" si="184"/>
        <v>-56.100000000000009</v>
      </c>
      <c r="K3957" s="39">
        <f>VLOOKUP('Cover page'!$B$6,Currecny_M!$A$1:$P$10,MATCH(Database!C3957,Currecny_M!$A$1:$P$1,0),FALSE)</f>
        <v>1</v>
      </c>
      <c r="L3957" s="82">
        <f t="shared" si="185"/>
        <v>-56.100000000000009</v>
      </c>
      <c r="M3957" s="82">
        <f>((E3957/$F$1)*VLOOKUP(N3957,Currecny_M!$A$1:$P$10,MATCH(Database!C3957,Currecny_M!$A$1:$P$1,0),FALSE))/VLOOKUP('Cover page'!$B$6,Currecny_M!$A$1:$P$10,MATCH(Database!C3957,Currecny_M!$A$1:$P$1,0),FALSE)</f>
        <v>-56.100000000000009</v>
      </c>
      <c r="N3957" s="6" t="str">
        <f>VLOOKUP(B3957,Master!$A$2:$C$11,3,FALSE)</f>
        <v>INR</v>
      </c>
      <c r="O3957" s="6" t="str">
        <f>VLOOKUP(B3957,Master!$A$2:$C$11,2,FALSE)</f>
        <v>Asia</v>
      </c>
      <c r="Q3957" s="39" t="str">
        <f>VLOOKUP(D3957,GL_Master!$A$1:$D$80,2,FALSE)</f>
        <v>BS</v>
      </c>
      <c r="R3957" s="39" t="str">
        <f>VLOOKUP(D3957,GL_Master!$A$1:$D$80,3,FALSE)</f>
        <v>Provisions</v>
      </c>
      <c r="S3957" s="39" t="str">
        <f>VLOOKUP(D3957,GL_Master!$A$1:$D$80,4,FALSE)</f>
        <v>Expenses payables</v>
      </c>
    </row>
    <row r="3958" spans="1:19" x14ac:dyDescent="0.25">
      <c r="A3958" s="39" t="s">
        <v>262</v>
      </c>
      <c r="B3958" s="39" t="s">
        <v>42</v>
      </c>
      <c r="C3958" s="7">
        <v>43983</v>
      </c>
      <c r="D3958" s="39" t="s">
        <v>18</v>
      </c>
      <c r="E3958" s="39">
        <v>-33480</v>
      </c>
      <c r="F3958" s="82">
        <f t="shared" si="183"/>
        <v>-33.479999999999997</v>
      </c>
      <c r="G3958" s="39">
        <f>VLOOKUP(N3958,Currecny_M!$A$1:$P$10,2,FALSE)</f>
        <v>1</v>
      </c>
      <c r="H3958" s="39">
        <f>MATCH(C3958,Currecny_M!$A$1:$P$1,0)</f>
        <v>4</v>
      </c>
      <c r="I3958" s="39">
        <f>VLOOKUP(N3958,Currecny_M!$A$1:$P$10,MATCH(Database!C3958,Currecny_M!$A$1:$P$1,0),FALSE)</f>
        <v>1</v>
      </c>
      <c r="J3958" s="82">
        <f t="shared" si="184"/>
        <v>-33.479999999999997</v>
      </c>
      <c r="K3958" s="39">
        <f>VLOOKUP('Cover page'!$B$6,Currecny_M!$A$1:$P$10,MATCH(Database!C3958,Currecny_M!$A$1:$P$1,0),FALSE)</f>
        <v>1</v>
      </c>
      <c r="L3958" s="82">
        <f t="shared" si="185"/>
        <v>-33.479999999999997</v>
      </c>
      <c r="M3958" s="82">
        <f>((E3958/$F$1)*VLOOKUP(N3958,Currecny_M!$A$1:$P$10,MATCH(Database!C3958,Currecny_M!$A$1:$P$1,0),FALSE))/VLOOKUP('Cover page'!$B$6,Currecny_M!$A$1:$P$10,MATCH(Database!C3958,Currecny_M!$A$1:$P$1,0),FALSE)</f>
        <v>-33.479999999999997</v>
      </c>
      <c r="N3958" s="6" t="str">
        <f>VLOOKUP(B3958,Master!$A$2:$C$11,3,FALSE)</f>
        <v>INR</v>
      </c>
      <c r="O3958" s="6" t="str">
        <f>VLOOKUP(B3958,Master!$A$2:$C$11,2,FALSE)</f>
        <v>Asia</v>
      </c>
      <c r="Q3958" s="39" t="str">
        <f>VLOOKUP(D3958,GL_Master!$A$1:$D$80,2,FALSE)</f>
        <v>BS</v>
      </c>
      <c r="R3958" s="39" t="str">
        <f>VLOOKUP(D3958,GL_Master!$A$1:$D$80,3,FALSE)</f>
        <v>Other current liabilities</v>
      </c>
      <c r="S3958" s="39" t="str">
        <f>VLOOKUP(D3958,GL_Master!$A$1:$D$80,4,FALSE)</f>
        <v>Employee related liabilities</v>
      </c>
    </row>
    <row r="3959" spans="1:19" x14ac:dyDescent="0.25">
      <c r="A3959" s="39" t="s">
        <v>262</v>
      </c>
      <c r="B3959" s="39" t="s">
        <v>42</v>
      </c>
      <c r="C3959" s="7">
        <v>43983</v>
      </c>
      <c r="D3959" s="39" t="s">
        <v>55</v>
      </c>
      <c r="E3959" s="39">
        <v>-4240</v>
      </c>
      <c r="F3959" s="82">
        <f t="shared" si="183"/>
        <v>-4.24</v>
      </c>
      <c r="G3959" s="39">
        <f>VLOOKUP(N3959,Currecny_M!$A$1:$P$10,2,FALSE)</f>
        <v>1</v>
      </c>
      <c r="H3959" s="39">
        <f>MATCH(C3959,Currecny_M!$A$1:$P$1,0)</f>
        <v>4</v>
      </c>
      <c r="I3959" s="39">
        <f>VLOOKUP(N3959,Currecny_M!$A$1:$P$10,MATCH(Database!C3959,Currecny_M!$A$1:$P$1,0),FALSE)</f>
        <v>1</v>
      </c>
      <c r="J3959" s="82">
        <f t="shared" si="184"/>
        <v>-4.24</v>
      </c>
      <c r="K3959" s="39">
        <f>VLOOKUP('Cover page'!$B$6,Currecny_M!$A$1:$P$10,MATCH(Database!C3959,Currecny_M!$A$1:$P$1,0),FALSE)</f>
        <v>1</v>
      </c>
      <c r="L3959" s="82">
        <f t="shared" si="185"/>
        <v>-4.24</v>
      </c>
      <c r="M3959" s="82">
        <f>((E3959/$F$1)*VLOOKUP(N3959,Currecny_M!$A$1:$P$10,MATCH(Database!C3959,Currecny_M!$A$1:$P$1,0),FALSE))/VLOOKUP('Cover page'!$B$6,Currecny_M!$A$1:$P$10,MATCH(Database!C3959,Currecny_M!$A$1:$P$1,0),FALSE)</f>
        <v>-4.24</v>
      </c>
      <c r="N3959" s="6" t="str">
        <f>VLOOKUP(B3959,Master!$A$2:$C$11,3,FALSE)</f>
        <v>INR</v>
      </c>
      <c r="O3959" s="6" t="str">
        <f>VLOOKUP(B3959,Master!$A$2:$C$11,2,FALSE)</f>
        <v>Asia</v>
      </c>
      <c r="Q3959" s="39" t="str">
        <f>VLOOKUP(D3959,GL_Master!$A$1:$D$80,2,FALSE)</f>
        <v>BS</v>
      </c>
      <c r="R3959" s="39" t="str">
        <f>VLOOKUP(D3959,GL_Master!$A$1:$D$80,3,FALSE)</f>
        <v>Other current liabilities</v>
      </c>
      <c r="S3959" s="39" t="str">
        <f>VLOOKUP(D3959,GL_Master!$A$1:$D$80,4,FALSE)</f>
        <v>Security deposit received</v>
      </c>
    </row>
    <row r="3960" spans="1:19" x14ac:dyDescent="0.25">
      <c r="A3960" s="39" t="s">
        <v>262</v>
      </c>
      <c r="B3960" s="39" t="s">
        <v>42</v>
      </c>
      <c r="C3960" s="7">
        <v>43983</v>
      </c>
      <c r="D3960" s="39" t="s">
        <v>56</v>
      </c>
      <c r="E3960" s="39">
        <v>-1010</v>
      </c>
      <c r="F3960" s="82">
        <f t="shared" si="183"/>
        <v>-1.01</v>
      </c>
      <c r="G3960" s="39">
        <f>VLOOKUP(N3960,Currecny_M!$A$1:$P$10,2,FALSE)</f>
        <v>1</v>
      </c>
      <c r="H3960" s="39">
        <f>MATCH(C3960,Currecny_M!$A$1:$P$1,0)</f>
        <v>4</v>
      </c>
      <c r="I3960" s="39">
        <f>VLOOKUP(N3960,Currecny_M!$A$1:$P$10,MATCH(Database!C3960,Currecny_M!$A$1:$P$1,0),FALSE)</f>
        <v>1</v>
      </c>
      <c r="J3960" s="82">
        <f t="shared" si="184"/>
        <v>-1.01</v>
      </c>
      <c r="K3960" s="39">
        <f>VLOOKUP('Cover page'!$B$6,Currecny_M!$A$1:$P$10,MATCH(Database!C3960,Currecny_M!$A$1:$P$1,0),FALSE)</f>
        <v>1</v>
      </c>
      <c r="L3960" s="82">
        <f t="shared" si="185"/>
        <v>-1.01</v>
      </c>
      <c r="M3960" s="82">
        <f>((E3960/$F$1)*VLOOKUP(N3960,Currecny_M!$A$1:$P$10,MATCH(Database!C3960,Currecny_M!$A$1:$P$1,0),FALSE))/VLOOKUP('Cover page'!$B$6,Currecny_M!$A$1:$P$10,MATCH(Database!C3960,Currecny_M!$A$1:$P$1,0),FALSE)</f>
        <v>-1.01</v>
      </c>
      <c r="N3960" s="6" t="str">
        <f>VLOOKUP(B3960,Master!$A$2:$C$11,3,FALSE)</f>
        <v>INR</v>
      </c>
      <c r="O3960" s="6" t="str">
        <f>VLOOKUP(B3960,Master!$A$2:$C$11,2,FALSE)</f>
        <v>Asia</v>
      </c>
      <c r="Q3960" s="39" t="str">
        <f>VLOOKUP(D3960,GL_Master!$A$1:$D$80,2,FALSE)</f>
        <v>BS</v>
      </c>
      <c r="R3960" s="39" t="str">
        <f>VLOOKUP(D3960,GL_Master!$A$1:$D$80,3,FALSE)</f>
        <v>Other Tax Payables</v>
      </c>
      <c r="S3960" s="39" t="str">
        <f>VLOOKUP(D3960,GL_Master!$A$1:$D$80,4,FALSE)</f>
        <v>Tax deducted at source payable</v>
      </c>
    </row>
    <row r="3961" spans="1:19" x14ac:dyDescent="0.25">
      <c r="A3961" s="39" t="s">
        <v>262</v>
      </c>
      <c r="B3961" s="39" t="s">
        <v>42</v>
      </c>
      <c r="C3961" s="7">
        <v>43983</v>
      </c>
      <c r="D3961" s="39" t="s">
        <v>57</v>
      </c>
      <c r="E3961" s="39">
        <v>-9900</v>
      </c>
      <c r="F3961" s="82">
        <f t="shared" si="183"/>
        <v>-9.9</v>
      </c>
      <c r="G3961" s="39">
        <f>VLOOKUP(N3961,Currecny_M!$A$1:$P$10,2,FALSE)</f>
        <v>1</v>
      </c>
      <c r="H3961" s="39">
        <f>MATCH(C3961,Currecny_M!$A$1:$P$1,0)</f>
        <v>4</v>
      </c>
      <c r="I3961" s="39">
        <f>VLOOKUP(N3961,Currecny_M!$A$1:$P$10,MATCH(Database!C3961,Currecny_M!$A$1:$P$1,0),FALSE)</f>
        <v>1</v>
      </c>
      <c r="J3961" s="82">
        <f t="shared" si="184"/>
        <v>-9.9</v>
      </c>
      <c r="K3961" s="39">
        <f>VLOOKUP('Cover page'!$B$6,Currecny_M!$A$1:$P$10,MATCH(Database!C3961,Currecny_M!$A$1:$P$1,0),FALSE)</f>
        <v>1</v>
      </c>
      <c r="L3961" s="82">
        <f t="shared" si="185"/>
        <v>-9.9</v>
      </c>
      <c r="M3961" s="82">
        <f>((E3961/$F$1)*VLOOKUP(N3961,Currecny_M!$A$1:$P$10,MATCH(Database!C3961,Currecny_M!$A$1:$P$1,0),FALSE))/VLOOKUP('Cover page'!$B$6,Currecny_M!$A$1:$P$10,MATCH(Database!C3961,Currecny_M!$A$1:$P$1,0),FALSE)</f>
        <v>-9.9</v>
      </c>
      <c r="N3961" s="6" t="str">
        <f>VLOOKUP(B3961,Master!$A$2:$C$11,3,FALSE)</f>
        <v>INR</v>
      </c>
      <c r="O3961" s="6" t="str">
        <f>VLOOKUP(B3961,Master!$A$2:$C$11,2,FALSE)</f>
        <v>Asia</v>
      </c>
      <c r="Q3961" s="39" t="str">
        <f>VLOOKUP(D3961,GL_Master!$A$1:$D$80,2,FALSE)</f>
        <v>BS</v>
      </c>
      <c r="R3961" s="39" t="str">
        <f>VLOOKUP(D3961,GL_Master!$A$1:$D$80,3,FALSE)</f>
        <v>Other Tax Payables</v>
      </c>
      <c r="S3961" s="39" t="str">
        <f>VLOOKUP(D3961,GL_Master!$A$1:$D$80,4,FALSE)</f>
        <v>Tax deducted at source payable</v>
      </c>
    </row>
    <row r="3962" spans="1:19" x14ac:dyDescent="0.25">
      <c r="A3962" s="39" t="s">
        <v>262</v>
      </c>
      <c r="B3962" s="39" t="s">
        <v>42</v>
      </c>
      <c r="C3962" s="7">
        <v>43983</v>
      </c>
      <c r="D3962" s="39" t="s">
        <v>58</v>
      </c>
      <c r="E3962" s="39">
        <v>-74800</v>
      </c>
      <c r="F3962" s="82">
        <f t="shared" si="183"/>
        <v>-74.8</v>
      </c>
      <c r="G3962" s="39">
        <f>VLOOKUP(N3962,Currecny_M!$A$1:$P$10,2,FALSE)</f>
        <v>1</v>
      </c>
      <c r="H3962" s="39">
        <f>MATCH(C3962,Currecny_M!$A$1:$P$1,0)</f>
        <v>4</v>
      </c>
      <c r="I3962" s="39">
        <f>VLOOKUP(N3962,Currecny_M!$A$1:$P$10,MATCH(Database!C3962,Currecny_M!$A$1:$P$1,0),FALSE)</f>
        <v>1</v>
      </c>
      <c r="J3962" s="82">
        <f t="shared" si="184"/>
        <v>-74.8</v>
      </c>
      <c r="K3962" s="39">
        <f>VLOOKUP('Cover page'!$B$6,Currecny_M!$A$1:$P$10,MATCH(Database!C3962,Currecny_M!$A$1:$P$1,0),FALSE)</f>
        <v>1</v>
      </c>
      <c r="L3962" s="82">
        <f t="shared" si="185"/>
        <v>-74.8</v>
      </c>
      <c r="M3962" s="82">
        <f>((E3962/$F$1)*VLOOKUP(N3962,Currecny_M!$A$1:$P$10,MATCH(Database!C3962,Currecny_M!$A$1:$P$1,0),FALSE))/VLOOKUP('Cover page'!$B$6,Currecny_M!$A$1:$P$10,MATCH(Database!C3962,Currecny_M!$A$1:$P$1,0),FALSE)</f>
        <v>-74.8</v>
      </c>
      <c r="N3962" s="6" t="str">
        <f>VLOOKUP(B3962,Master!$A$2:$C$11,3,FALSE)</f>
        <v>INR</v>
      </c>
      <c r="O3962" s="6" t="str">
        <f>VLOOKUP(B3962,Master!$A$2:$C$11,2,FALSE)</f>
        <v>Asia</v>
      </c>
      <c r="Q3962" s="39" t="str">
        <f>VLOOKUP(D3962,GL_Master!$A$1:$D$80,2,FALSE)</f>
        <v>BS</v>
      </c>
      <c r="R3962" s="39" t="str">
        <f>VLOOKUP(D3962,GL_Master!$A$1:$D$80,3,FALSE)</f>
        <v>Long-term provisions</v>
      </c>
      <c r="S3962" s="39" t="str">
        <f>VLOOKUP(D3962,GL_Master!$A$1:$D$80,4,FALSE)</f>
        <v>Provision for gratuity</v>
      </c>
    </row>
    <row r="3963" spans="1:19" x14ac:dyDescent="0.25">
      <c r="A3963" s="39" t="s">
        <v>262</v>
      </c>
      <c r="B3963" s="39" t="s">
        <v>42</v>
      </c>
      <c r="C3963" s="7">
        <v>43983</v>
      </c>
      <c r="D3963" s="39" t="s">
        <v>59</v>
      </c>
      <c r="E3963" s="39">
        <v>-30450</v>
      </c>
      <c r="F3963" s="82">
        <f t="shared" si="183"/>
        <v>-30.45</v>
      </c>
      <c r="G3963" s="39">
        <f>VLOOKUP(N3963,Currecny_M!$A$1:$P$10,2,FALSE)</f>
        <v>1</v>
      </c>
      <c r="H3963" s="39">
        <f>MATCH(C3963,Currecny_M!$A$1:$P$1,0)</f>
        <v>4</v>
      </c>
      <c r="I3963" s="39">
        <f>VLOOKUP(N3963,Currecny_M!$A$1:$P$10,MATCH(Database!C3963,Currecny_M!$A$1:$P$1,0),FALSE)</f>
        <v>1</v>
      </c>
      <c r="J3963" s="82">
        <f t="shared" si="184"/>
        <v>-30.45</v>
      </c>
      <c r="K3963" s="39">
        <f>VLOOKUP('Cover page'!$B$6,Currecny_M!$A$1:$P$10,MATCH(Database!C3963,Currecny_M!$A$1:$P$1,0),FALSE)</f>
        <v>1</v>
      </c>
      <c r="L3963" s="82">
        <f t="shared" si="185"/>
        <v>-30.45</v>
      </c>
      <c r="M3963" s="82">
        <f>((E3963/$F$1)*VLOOKUP(N3963,Currecny_M!$A$1:$P$10,MATCH(Database!C3963,Currecny_M!$A$1:$P$1,0),FALSE))/VLOOKUP('Cover page'!$B$6,Currecny_M!$A$1:$P$10,MATCH(Database!C3963,Currecny_M!$A$1:$P$1,0),FALSE)</f>
        <v>-30.45</v>
      </c>
      <c r="N3963" s="6" t="str">
        <f>VLOOKUP(B3963,Master!$A$2:$C$11,3,FALSE)</f>
        <v>INR</v>
      </c>
      <c r="O3963" s="6" t="str">
        <f>VLOOKUP(B3963,Master!$A$2:$C$11,2,FALSE)</f>
        <v>Asia</v>
      </c>
      <c r="Q3963" s="39" t="str">
        <f>VLOOKUP(D3963,GL_Master!$A$1:$D$80,2,FALSE)</f>
        <v>BS</v>
      </c>
      <c r="R3963" s="39" t="str">
        <f>VLOOKUP(D3963,GL_Master!$A$1:$D$80,3,FALSE)</f>
        <v>Long-term provisions</v>
      </c>
      <c r="S3963" s="39" t="str">
        <f>VLOOKUP(D3963,GL_Master!$A$1:$D$80,4,FALSE)</f>
        <v>Provision for leave encashment</v>
      </c>
    </row>
    <row r="3964" spans="1:19" x14ac:dyDescent="0.25">
      <c r="A3964" s="39" t="s">
        <v>262</v>
      </c>
      <c r="B3964" s="39" t="s">
        <v>42</v>
      </c>
      <c r="C3964" s="7">
        <v>43983</v>
      </c>
      <c r="D3964" s="39" t="s">
        <v>60</v>
      </c>
      <c r="E3964" s="39">
        <v>-8400</v>
      </c>
      <c r="F3964" s="82">
        <f t="shared" si="183"/>
        <v>-8.4</v>
      </c>
      <c r="G3964" s="39">
        <f>VLOOKUP(N3964,Currecny_M!$A$1:$P$10,2,FALSE)</f>
        <v>1</v>
      </c>
      <c r="H3964" s="39">
        <f>MATCH(C3964,Currecny_M!$A$1:$P$1,0)</f>
        <v>4</v>
      </c>
      <c r="I3964" s="39">
        <f>VLOOKUP(N3964,Currecny_M!$A$1:$P$10,MATCH(Database!C3964,Currecny_M!$A$1:$P$1,0),FALSE)</f>
        <v>1</v>
      </c>
      <c r="J3964" s="82">
        <f t="shared" si="184"/>
        <v>-8.4</v>
      </c>
      <c r="K3964" s="39">
        <f>VLOOKUP('Cover page'!$B$6,Currecny_M!$A$1:$P$10,MATCH(Database!C3964,Currecny_M!$A$1:$P$1,0),FALSE)</f>
        <v>1</v>
      </c>
      <c r="L3964" s="82">
        <f t="shared" si="185"/>
        <v>-8.4</v>
      </c>
      <c r="M3964" s="82">
        <f>((E3964/$F$1)*VLOOKUP(N3964,Currecny_M!$A$1:$P$10,MATCH(Database!C3964,Currecny_M!$A$1:$P$1,0),FALSE))/VLOOKUP('Cover page'!$B$6,Currecny_M!$A$1:$P$10,MATCH(Database!C3964,Currecny_M!$A$1:$P$1,0),FALSE)</f>
        <v>-8.4</v>
      </c>
      <c r="N3964" s="6" t="str">
        <f>VLOOKUP(B3964,Master!$A$2:$C$11,3,FALSE)</f>
        <v>INR</v>
      </c>
      <c r="O3964" s="6" t="str">
        <f>VLOOKUP(B3964,Master!$A$2:$C$11,2,FALSE)</f>
        <v>Asia</v>
      </c>
      <c r="Q3964" s="39" t="str">
        <f>VLOOKUP(D3964,GL_Master!$A$1:$D$80,2,FALSE)</f>
        <v>BS</v>
      </c>
      <c r="R3964" s="39" t="str">
        <f>VLOOKUP(D3964,GL_Master!$A$1:$D$80,3,FALSE)</f>
        <v>Trade Payables</v>
      </c>
      <c r="S3964" s="39" t="str">
        <f>VLOOKUP(D3964,GL_Master!$A$1:$D$80,4,FALSE)</f>
        <v>Trade payable</v>
      </c>
    </row>
    <row r="3965" spans="1:19" x14ac:dyDescent="0.25">
      <c r="A3965" s="39" t="s">
        <v>262</v>
      </c>
      <c r="B3965" s="39" t="s">
        <v>42</v>
      </c>
      <c r="C3965" s="7">
        <v>43983</v>
      </c>
      <c r="D3965" s="39" t="s">
        <v>61</v>
      </c>
      <c r="E3965" s="39">
        <v>-89040</v>
      </c>
      <c r="F3965" s="82">
        <f t="shared" si="183"/>
        <v>-89.04</v>
      </c>
      <c r="G3965" s="39">
        <f>VLOOKUP(N3965,Currecny_M!$A$1:$P$10,2,FALSE)</f>
        <v>1</v>
      </c>
      <c r="H3965" s="39">
        <f>MATCH(C3965,Currecny_M!$A$1:$P$1,0)</f>
        <v>4</v>
      </c>
      <c r="I3965" s="39">
        <f>VLOOKUP(N3965,Currecny_M!$A$1:$P$10,MATCH(Database!C3965,Currecny_M!$A$1:$P$1,0),FALSE)</f>
        <v>1</v>
      </c>
      <c r="J3965" s="82">
        <f t="shared" si="184"/>
        <v>-89.04</v>
      </c>
      <c r="K3965" s="39">
        <f>VLOOKUP('Cover page'!$B$6,Currecny_M!$A$1:$P$10,MATCH(Database!C3965,Currecny_M!$A$1:$P$1,0),FALSE)</f>
        <v>1</v>
      </c>
      <c r="L3965" s="82">
        <f t="shared" si="185"/>
        <v>-89.04</v>
      </c>
      <c r="M3965" s="82">
        <f>((E3965/$F$1)*VLOOKUP(N3965,Currecny_M!$A$1:$P$10,MATCH(Database!C3965,Currecny_M!$A$1:$P$1,0),FALSE))/VLOOKUP('Cover page'!$B$6,Currecny_M!$A$1:$P$10,MATCH(Database!C3965,Currecny_M!$A$1:$P$1,0),FALSE)</f>
        <v>-89.04</v>
      </c>
      <c r="N3965" s="6" t="str">
        <f>VLOOKUP(B3965,Master!$A$2:$C$11,3,FALSE)</f>
        <v>INR</v>
      </c>
      <c r="O3965" s="6" t="str">
        <f>VLOOKUP(B3965,Master!$A$2:$C$11,2,FALSE)</f>
        <v>Asia</v>
      </c>
      <c r="Q3965" s="39" t="str">
        <f>VLOOKUP(D3965,GL_Master!$A$1:$D$80,2,FALSE)</f>
        <v>BS</v>
      </c>
      <c r="R3965" s="39" t="str">
        <f>VLOOKUP(D3965,GL_Master!$A$1:$D$80,3,FALSE)</f>
        <v>Provisions</v>
      </c>
      <c r="S3965" s="39" t="str">
        <f>VLOOKUP(D3965,GL_Master!$A$1:$D$80,4,FALSE)</f>
        <v>Provision for doubtful assets</v>
      </c>
    </row>
    <row r="3966" spans="1:19" x14ac:dyDescent="0.25">
      <c r="A3966" s="39" t="s">
        <v>262</v>
      </c>
      <c r="B3966" s="39" t="s">
        <v>42</v>
      </c>
      <c r="C3966" s="7">
        <v>43983</v>
      </c>
      <c r="D3966" s="39" t="s">
        <v>62</v>
      </c>
      <c r="E3966" s="39">
        <v>-3150</v>
      </c>
      <c r="F3966" s="82">
        <f t="shared" si="183"/>
        <v>-3.15</v>
      </c>
      <c r="G3966" s="39">
        <f>VLOOKUP(N3966,Currecny_M!$A$1:$P$10,2,FALSE)</f>
        <v>1</v>
      </c>
      <c r="H3966" s="39">
        <f>MATCH(C3966,Currecny_M!$A$1:$P$1,0)</f>
        <v>4</v>
      </c>
      <c r="I3966" s="39">
        <f>VLOOKUP(N3966,Currecny_M!$A$1:$P$10,MATCH(Database!C3966,Currecny_M!$A$1:$P$1,0),FALSE)</f>
        <v>1</v>
      </c>
      <c r="J3966" s="82">
        <f t="shared" si="184"/>
        <v>-3.15</v>
      </c>
      <c r="K3966" s="39">
        <f>VLOOKUP('Cover page'!$B$6,Currecny_M!$A$1:$P$10,MATCH(Database!C3966,Currecny_M!$A$1:$P$1,0),FALSE)</f>
        <v>1</v>
      </c>
      <c r="L3966" s="82">
        <f t="shared" si="185"/>
        <v>-3.15</v>
      </c>
      <c r="M3966" s="82">
        <f>((E3966/$F$1)*VLOOKUP(N3966,Currecny_M!$A$1:$P$10,MATCH(Database!C3966,Currecny_M!$A$1:$P$1,0),FALSE))/VLOOKUP('Cover page'!$B$6,Currecny_M!$A$1:$P$10,MATCH(Database!C3966,Currecny_M!$A$1:$P$1,0),FALSE)</f>
        <v>-3.15</v>
      </c>
      <c r="N3966" s="6" t="str">
        <f>VLOOKUP(B3966,Master!$A$2:$C$11,3,FALSE)</f>
        <v>INR</v>
      </c>
      <c r="O3966" s="6" t="str">
        <f>VLOOKUP(B3966,Master!$A$2:$C$11,2,FALSE)</f>
        <v>Asia</v>
      </c>
      <c r="Q3966" s="39" t="str">
        <f>VLOOKUP(D3966,GL_Master!$A$1:$D$80,2,FALSE)</f>
        <v>BS</v>
      </c>
      <c r="R3966" s="39" t="str">
        <f>VLOOKUP(D3966,GL_Master!$A$1:$D$80,3,FALSE)</f>
        <v>Provisions</v>
      </c>
      <c r="S3966" s="39" t="str">
        <f>VLOOKUP(D3966,GL_Master!$A$1:$D$80,4,FALSE)</f>
        <v>Provision for Insurance</v>
      </c>
    </row>
    <row r="3967" spans="1:19" x14ac:dyDescent="0.25">
      <c r="A3967" s="39" t="s">
        <v>262</v>
      </c>
      <c r="B3967" s="39" t="s">
        <v>42</v>
      </c>
      <c r="C3967" s="7">
        <v>43983</v>
      </c>
      <c r="D3967" s="39" t="s">
        <v>63</v>
      </c>
      <c r="E3967" s="39">
        <v>7070</v>
      </c>
      <c r="F3967" s="82">
        <f t="shared" si="183"/>
        <v>7.07</v>
      </c>
      <c r="G3967" s="39">
        <f>VLOOKUP(N3967,Currecny_M!$A$1:$P$10,2,FALSE)</f>
        <v>1</v>
      </c>
      <c r="H3967" s="39">
        <f>MATCH(C3967,Currecny_M!$A$1:$P$1,0)</f>
        <v>4</v>
      </c>
      <c r="I3967" s="39">
        <f>VLOOKUP(N3967,Currecny_M!$A$1:$P$10,MATCH(Database!C3967,Currecny_M!$A$1:$P$1,0),FALSE)</f>
        <v>1</v>
      </c>
      <c r="J3967" s="82">
        <f t="shared" si="184"/>
        <v>7.07</v>
      </c>
      <c r="K3967" s="39">
        <f>VLOOKUP('Cover page'!$B$6,Currecny_M!$A$1:$P$10,MATCH(Database!C3967,Currecny_M!$A$1:$P$1,0),FALSE)</f>
        <v>1</v>
      </c>
      <c r="L3967" s="82">
        <f t="shared" si="185"/>
        <v>7.07</v>
      </c>
      <c r="M3967" s="82">
        <f>((E3967/$F$1)*VLOOKUP(N3967,Currecny_M!$A$1:$P$10,MATCH(Database!C3967,Currecny_M!$A$1:$P$1,0),FALSE))/VLOOKUP('Cover page'!$B$6,Currecny_M!$A$1:$P$10,MATCH(Database!C3967,Currecny_M!$A$1:$P$1,0),FALSE)</f>
        <v>7.07</v>
      </c>
      <c r="N3967" s="6" t="str">
        <f>VLOOKUP(B3967,Master!$A$2:$C$11,3,FALSE)</f>
        <v>INR</v>
      </c>
      <c r="O3967" s="6" t="str">
        <f>VLOOKUP(B3967,Master!$A$2:$C$11,2,FALSE)</f>
        <v>Asia</v>
      </c>
      <c r="Q3967" s="39" t="str">
        <f>VLOOKUP(D3967,GL_Master!$A$1:$D$80,2,FALSE)</f>
        <v>BS</v>
      </c>
      <c r="R3967" s="39" t="str">
        <f>VLOOKUP(D3967,GL_Master!$A$1:$D$80,3,FALSE)</f>
        <v>Gross Block</v>
      </c>
      <c r="S3967" s="39" t="str">
        <f>VLOOKUP(D3967,GL_Master!$A$1:$D$80,4,FALSE)</f>
        <v>Tangible Fixed assets</v>
      </c>
    </row>
    <row r="3968" spans="1:19" x14ac:dyDescent="0.25">
      <c r="A3968" s="39" t="s">
        <v>262</v>
      </c>
      <c r="B3968" s="39" t="s">
        <v>42</v>
      </c>
      <c r="C3968" s="7">
        <v>43983</v>
      </c>
      <c r="D3968" s="39" t="s">
        <v>64</v>
      </c>
      <c r="E3968" s="39">
        <v>429070</v>
      </c>
      <c r="F3968" s="82">
        <f t="shared" si="183"/>
        <v>429.07</v>
      </c>
      <c r="G3968" s="39">
        <f>VLOOKUP(N3968,Currecny_M!$A$1:$P$10,2,FALSE)</f>
        <v>1</v>
      </c>
      <c r="H3968" s="39">
        <f>MATCH(C3968,Currecny_M!$A$1:$P$1,0)</f>
        <v>4</v>
      </c>
      <c r="I3968" s="39">
        <f>VLOOKUP(N3968,Currecny_M!$A$1:$P$10,MATCH(Database!C3968,Currecny_M!$A$1:$P$1,0),FALSE)</f>
        <v>1</v>
      </c>
      <c r="J3968" s="82">
        <f t="shared" si="184"/>
        <v>429.07</v>
      </c>
      <c r="K3968" s="39">
        <f>VLOOKUP('Cover page'!$B$6,Currecny_M!$A$1:$P$10,MATCH(Database!C3968,Currecny_M!$A$1:$P$1,0),FALSE)</f>
        <v>1</v>
      </c>
      <c r="L3968" s="82">
        <f t="shared" si="185"/>
        <v>429.07</v>
      </c>
      <c r="M3968" s="82">
        <f>((E3968/$F$1)*VLOOKUP(N3968,Currecny_M!$A$1:$P$10,MATCH(Database!C3968,Currecny_M!$A$1:$P$1,0),FALSE))/VLOOKUP('Cover page'!$B$6,Currecny_M!$A$1:$P$10,MATCH(Database!C3968,Currecny_M!$A$1:$P$1,0),FALSE)</f>
        <v>429.07</v>
      </c>
      <c r="N3968" s="6" t="str">
        <f>VLOOKUP(B3968,Master!$A$2:$C$11,3,FALSE)</f>
        <v>INR</v>
      </c>
      <c r="O3968" s="6" t="str">
        <f>VLOOKUP(B3968,Master!$A$2:$C$11,2,FALSE)</f>
        <v>Asia</v>
      </c>
      <c r="Q3968" s="39" t="str">
        <f>VLOOKUP(D3968,GL_Master!$A$1:$D$80,2,FALSE)</f>
        <v>BS</v>
      </c>
      <c r="R3968" s="39" t="str">
        <f>VLOOKUP(D3968,GL_Master!$A$1:$D$80,3,FALSE)</f>
        <v>Gross Block</v>
      </c>
      <c r="S3968" s="39" t="str">
        <f>VLOOKUP(D3968,GL_Master!$A$1:$D$80,4,FALSE)</f>
        <v>Tangible Fixed assets</v>
      </c>
    </row>
    <row r="3969" spans="1:19" x14ac:dyDescent="0.25">
      <c r="A3969" s="39" t="s">
        <v>262</v>
      </c>
      <c r="B3969" s="39" t="s">
        <v>42</v>
      </c>
      <c r="C3969" s="7">
        <v>43983</v>
      </c>
      <c r="D3969" s="39" t="s">
        <v>65</v>
      </c>
      <c r="E3969" s="39">
        <v>-258060</v>
      </c>
      <c r="F3969" s="82">
        <f t="shared" si="183"/>
        <v>-258.06</v>
      </c>
      <c r="G3969" s="39">
        <f>VLOOKUP(N3969,Currecny_M!$A$1:$P$10,2,FALSE)</f>
        <v>1</v>
      </c>
      <c r="H3969" s="39">
        <f>MATCH(C3969,Currecny_M!$A$1:$P$1,0)</f>
        <v>4</v>
      </c>
      <c r="I3969" s="39">
        <f>VLOOKUP(N3969,Currecny_M!$A$1:$P$10,MATCH(Database!C3969,Currecny_M!$A$1:$P$1,0),FALSE)</f>
        <v>1</v>
      </c>
      <c r="J3969" s="82">
        <f t="shared" si="184"/>
        <v>-258.06</v>
      </c>
      <c r="K3969" s="39">
        <f>VLOOKUP('Cover page'!$B$6,Currecny_M!$A$1:$P$10,MATCH(Database!C3969,Currecny_M!$A$1:$P$1,0),FALSE)</f>
        <v>1</v>
      </c>
      <c r="L3969" s="82">
        <f t="shared" si="185"/>
        <v>-258.06</v>
      </c>
      <c r="M3969" s="82">
        <f>((E3969/$F$1)*VLOOKUP(N3969,Currecny_M!$A$1:$P$10,MATCH(Database!C3969,Currecny_M!$A$1:$P$1,0),FALSE))/VLOOKUP('Cover page'!$B$6,Currecny_M!$A$1:$P$10,MATCH(Database!C3969,Currecny_M!$A$1:$P$1,0),FALSE)</f>
        <v>-258.06</v>
      </c>
      <c r="N3969" s="6" t="str">
        <f>VLOOKUP(B3969,Master!$A$2:$C$11,3,FALSE)</f>
        <v>INR</v>
      </c>
      <c r="O3969" s="6" t="str">
        <f>VLOOKUP(B3969,Master!$A$2:$C$11,2,FALSE)</f>
        <v>Asia</v>
      </c>
      <c r="Q3969" s="39" t="str">
        <f>VLOOKUP(D3969,GL_Master!$A$1:$D$80,2,FALSE)</f>
        <v>BS</v>
      </c>
      <c r="R3969" s="39" t="str">
        <f>VLOOKUP(D3969,GL_Master!$A$1:$D$80,3,FALSE)</f>
        <v>Accumulated Depreciation</v>
      </c>
      <c r="S3969" s="39" t="str">
        <f>VLOOKUP(D3969,GL_Master!$A$1:$D$80,4,FALSE)</f>
        <v>Accumulated Depreciation</v>
      </c>
    </row>
    <row r="3970" spans="1:19" x14ac:dyDescent="0.25">
      <c r="A3970" s="39" t="s">
        <v>262</v>
      </c>
      <c r="B3970" s="39" t="s">
        <v>42</v>
      </c>
      <c r="C3970" s="7">
        <v>43983</v>
      </c>
      <c r="D3970" s="39" t="s">
        <v>66</v>
      </c>
      <c r="E3970" s="39">
        <v>228960</v>
      </c>
      <c r="F3970" s="82">
        <f t="shared" si="183"/>
        <v>228.96</v>
      </c>
      <c r="G3970" s="39">
        <f>VLOOKUP(N3970,Currecny_M!$A$1:$P$10,2,FALSE)</f>
        <v>1</v>
      </c>
      <c r="H3970" s="39">
        <f>MATCH(C3970,Currecny_M!$A$1:$P$1,0)</f>
        <v>4</v>
      </c>
      <c r="I3970" s="39">
        <f>VLOOKUP(N3970,Currecny_M!$A$1:$P$10,MATCH(Database!C3970,Currecny_M!$A$1:$P$1,0),FALSE)</f>
        <v>1</v>
      </c>
      <c r="J3970" s="82">
        <f t="shared" si="184"/>
        <v>228.96</v>
      </c>
      <c r="K3970" s="39">
        <f>VLOOKUP('Cover page'!$B$6,Currecny_M!$A$1:$P$10,MATCH(Database!C3970,Currecny_M!$A$1:$P$1,0),FALSE)</f>
        <v>1</v>
      </c>
      <c r="L3970" s="82">
        <f t="shared" si="185"/>
        <v>228.96</v>
      </c>
      <c r="M3970" s="82">
        <f>((E3970/$F$1)*VLOOKUP(N3970,Currecny_M!$A$1:$P$10,MATCH(Database!C3970,Currecny_M!$A$1:$P$1,0),FALSE))/VLOOKUP('Cover page'!$B$6,Currecny_M!$A$1:$P$10,MATCH(Database!C3970,Currecny_M!$A$1:$P$1,0),FALSE)</f>
        <v>228.96</v>
      </c>
      <c r="N3970" s="6" t="str">
        <f>VLOOKUP(B3970,Master!$A$2:$C$11,3,FALSE)</f>
        <v>INR</v>
      </c>
      <c r="O3970" s="6" t="str">
        <f>VLOOKUP(B3970,Master!$A$2:$C$11,2,FALSE)</f>
        <v>Asia</v>
      </c>
      <c r="Q3970" s="39" t="str">
        <f>VLOOKUP(D3970,GL_Master!$A$1:$D$80,2,FALSE)</f>
        <v>BS</v>
      </c>
      <c r="R3970" s="39" t="str">
        <f>VLOOKUP(D3970,GL_Master!$A$1:$D$80,3,FALSE)</f>
        <v>Gross Block</v>
      </c>
      <c r="S3970" s="39" t="str">
        <f>VLOOKUP(D3970,GL_Master!$A$1:$D$80,4,FALSE)</f>
        <v>Tangible Fixed assets</v>
      </c>
    </row>
    <row r="3971" spans="1:19" x14ac:dyDescent="0.25">
      <c r="A3971" s="39" t="s">
        <v>262</v>
      </c>
      <c r="B3971" s="39" t="s">
        <v>42</v>
      </c>
      <c r="C3971" s="7">
        <v>43983</v>
      </c>
      <c r="D3971" s="39" t="s">
        <v>67</v>
      </c>
      <c r="E3971" s="39">
        <v>82160</v>
      </c>
      <c r="F3971" s="82">
        <f t="shared" si="183"/>
        <v>82.16</v>
      </c>
      <c r="G3971" s="39">
        <f>VLOOKUP(N3971,Currecny_M!$A$1:$P$10,2,FALSE)</f>
        <v>1</v>
      </c>
      <c r="H3971" s="39">
        <f>MATCH(C3971,Currecny_M!$A$1:$P$1,0)</f>
        <v>4</v>
      </c>
      <c r="I3971" s="39">
        <f>VLOOKUP(N3971,Currecny_M!$A$1:$P$10,MATCH(Database!C3971,Currecny_M!$A$1:$P$1,0),FALSE)</f>
        <v>1</v>
      </c>
      <c r="J3971" s="82">
        <f t="shared" si="184"/>
        <v>82.16</v>
      </c>
      <c r="K3971" s="39">
        <f>VLOOKUP('Cover page'!$B$6,Currecny_M!$A$1:$P$10,MATCH(Database!C3971,Currecny_M!$A$1:$P$1,0),FALSE)</f>
        <v>1</v>
      </c>
      <c r="L3971" s="82">
        <f t="shared" si="185"/>
        <v>82.16</v>
      </c>
      <c r="M3971" s="82">
        <f>((E3971/$F$1)*VLOOKUP(N3971,Currecny_M!$A$1:$P$10,MATCH(Database!C3971,Currecny_M!$A$1:$P$1,0),FALSE))/VLOOKUP('Cover page'!$B$6,Currecny_M!$A$1:$P$10,MATCH(Database!C3971,Currecny_M!$A$1:$P$1,0),FALSE)</f>
        <v>82.16</v>
      </c>
      <c r="N3971" s="6" t="str">
        <f>VLOOKUP(B3971,Master!$A$2:$C$11,3,FALSE)</f>
        <v>INR</v>
      </c>
      <c r="O3971" s="6" t="str">
        <f>VLOOKUP(B3971,Master!$A$2:$C$11,2,FALSE)</f>
        <v>Asia</v>
      </c>
      <c r="Q3971" s="39" t="str">
        <f>VLOOKUP(D3971,GL_Master!$A$1:$D$80,2,FALSE)</f>
        <v>BS</v>
      </c>
      <c r="R3971" s="39" t="str">
        <f>VLOOKUP(D3971,GL_Master!$A$1:$D$80,3,FALSE)</f>
        <v>Gross Block</v>
      </c>
      <c r="S3971" s="39" t="str">
        <f>VLOOKUP(D3971,GL_Master!$A$1:$D$80,4,FALSE)</f>
        <v>Tangible Fixed assets</v>
      </c>
    </row>
    <row r="3972" spans="1:19" x14ac:dyDescent="0.25">
      <c r="A3972" s="39" t="s">
        <v>262</v>
      </c>
      <c r="B3972" s="39" t="s">
        <v>42</v>
      </c>
      <c r="C3972" s="7">
        <v>43983</v>
      </c>
      <c r="D3972" s="39" t="s">
        <v>68</v>
      </c>
      <c r="E3972" s="39">
        <v>-75210</v>
      </c>
      <c r="F3972" s="82">
        <f t="shared" ref="F3972:F4035" si="186">E3972/$F$1</f>
        <v>-75.209999999999994</v>
      </c>
      <c r="G3972" s="39">
        <f>VLOOKUP(N3972,Currecny_M!$A$1:$P$10,2,FALSE)</f>
        <v>1</v>
      </c>
      <c r="H3972" s="39">
        <f>MATCH(C3972,Currecny_M!$A$1:$P$1,0)</f>
        <v>4</v>
      </c>
      <c r="I3972" s="39">
        <f>VLOOKUP(N3972,Currecny_M!$A$1:$P$10,MATCH(Database!C3972,Currecny_M!$A$1:$P$1,0),FALSE)</f>
        <v>1</v>
      </c>
      <c r="J3972" s="82">
        <f t="shared" ref="J3972:J4035" si="187">F3972*I3972</f>
        <v>-75.209999999999994</v>
      </c>
      <c r="K3972" s="39">
        <f>VLOOKUP('Cover page'!$B$6,Currecny_M!$A$1:$P$10,MATCH(Database!C3972,Currecny_M!$A$1:$P$1,0),FALSE)</f>
        <v>1</v>
      </c>
      <c r="L3972" s="82">
        <f t="shared" ref="L3972:L4035" si="188">J3972/K3972</f>
        <v>-75.209999999999994</v>
      </c>
      <c r="M3972" s="82">
        <f>((E3972/$F$1)*VLOOKUP(N3972,Currecny_M!$A$1:$P$10,MATCH(Database!C3972,Currecny_M!$A$1:$P$1,0),FALSE))/VLOOKUP('Cover page'!$B$6,Currecny_M!$A$1:$P$10,MATCH(Database!C3972,Currecny_M!$A$1:$P$1,0),FALSE)</f>
        <v>-75.209999999999994</v>
      </c>
      <c r="N3972" s="6" t="str">
        <f>VLOOKUP(B3972,Master!$A$2:$C$11,3,FALSE)</f>
        <v>INR</v>
      </c>
      <c r="O3972" s="6" t="str">
        <f>VLOOKUP(B3972,Master!$A$2:$C$11,2,FALSE)</f>
        <v>Asia</v>
      </c>
      <c r="Q3972" s="39" t="str">
        <f>VLOOKUP(D3972,GL_Master!$A$1:$D$80,2,FALSE)</f>
        <v>BS</v>
      </c>
      <c r="R3972" s="39" t="str">
        <f>VLOOKUP(D3972,GL_Master!$A$1:$D$80,3,FALSE)</f>
        <v>Accumulated Depreciation</v>
      </c>
      <c r="S3972" s="39" t="str">
        <f>VLOOKUP(D3972,GL_Master!$A$1:$D$80,4,FALSE)</f>
        <v>Accumulated Depreciation</v>
      </c>
    </row>
    <row r="3973" spans="1:19" x14ac:dyDescent="0.25">
      <c r="A3973" s="39" t="s">
        <v>262</v>
      </c>
      <c r="B3973" s="39" t="s">
        <v>42</v>
      </c>
      <c r="C3973" s="7">
        <v>43983</v>
      </c>
      <c r="D3973" s="39" t="s">
        <v>69</v>
      </c>
      <c r="E3973" s="39">
        <v>149330</v>
      </c>
      <c r="F3973" s="82">
        <f t="shared" si="186"/>
        <v>149.33000000000001</v>
      </c>
      <c r="G3973" s="39">
        <f>VLOOKUP(N3973,Currecny_M!$A$1:$P$10,2,FALSE)</f>
        <v>1</v>
      </c>
      <c r="H3973" s="39">
        <f>MATCH(C3973,Currecny_M!$A$1:$P$1,0)</f>
        <v>4</v>
      </c>
      <c r="I3973" s="39">
        <f>VLOOKUP(N3973,Currecny_M!$A$1:$P$10,MATCH(Database!C3973,Currecny_M!$A$1:$P$1,0),FALSE)</f>
        <v>1</v>
      </c>
      <c r="J3973" s="82">
        <f t="shared" si="187"/>
        <v>149.33000000000001</v>
      </c>
      <c r="K3973" s="39">
        <f>VLOOKUP('Cover page'!$B$6,Currecny_M!$A$1:$P$10,MATCH(Database!C3973,Currecny_M!$A$1:$P$1,0),FALSE)</f>
        <v>1</v>
      </c>
      <c r="L3973" s="82">
        <f t="shared" si="188"/>
        <v>149.33000000000001</v>
      </c>
      <c r="M3973" s="82">
        <f>((E3973/$F$1)*VLOOKUP(N3973,Currecny_M!$A$1:$P$10,MATCH(Database!C3973,Currecny_M!$A$1:$P$1,0),FALSE))/VLOOKUP('Cover page'!$B$6,Currecny_M!$A$1:$P$10,MATCH(Database!C3973,Currecny_M!$A$1:$P$1,0),FALSE)</f>
        <v>149.33000000000001</v>
      </c>
      <c r="N3973" s="6" t="str">
        <f>VLOOKUP(B3973,Master!$A$2:$C$11,3,FALSE)</f>
        <v>INR</v>
      </c>
      <c r="O3973" s="6" t="str">
        <f>VLOOKUP(B3973,Master!$A$2:$C$11,2,FALSE)</f>
        <v>Asia</v>
      </c>
      <c r="Q3973" s="39" t="str">
        <f>VLOOKUP(D3973,GL_Master!$A$1:$D$80,2,FALSE)</f>
        <v>BS</v>
      </c>
      <c r="R3973" s="39" t="str">
        <f>VLOOKUP(D3973,GL_Master!$A$1:$D$80,3,FALSE)</f>
        <v>Gross Block</v>
      </c>
      <c r="S3973" s="39" t="str">
        <f>VLOOKUP(D3973,GL_Master!$A$1:$D$80,4,FALSE)</f>
        <v>Tangible Fixed assets</v>
      </c>
    </row>
    <row r="3974" spans="1:19" x14ac:dyDescent="0.25">
      <c r="A3974" s="39" t="s">
        <v>262</v>
      </c>
      <c r="B3974" s="39" t="s">
        <v>42</v>
      </c>
      <c r="C3974" s="7">
        <v>43983</v>
      </c>
      <c r="D3974" s="39" t="s">
        <v>70</v>
      </c>
      <c r="E3974" s="39">
        <v>-5100</v>
      </c>
      <c r="F3974" s="82">
        <f t="shared" si="186"/>
        <v>-5.0999999999999996</v>
      </c>
      <c r="G3974" s="39">
        <f>VLOOKUP(N3974,Currecny_M!$A$1:$P$10,2,FALSE)</f>
        <v>1</v>
      </c>
      <c r="H3974" s="39">
        <f>MATCH(C3974,Currecny_M!$A$1:$P$1,0)</f>
        <v>4</v>
      </c>
      <c r="I3974" s="39">
        <f>VLOOKUP(N3974,Currecny_M!$A$1:$P$10,MATCH(Database!C3974,Currecny_M!$A$1:$P$1,0),FALSE)</f>
        <v>1</v>
      </c>
      <c r="J3974" s="82">
        <f t="shared" si="187"/>
        <v>-5.0999999999999996</v>
      </c>
      <c r="K3974" s="39">
        <f>VLOOKUP('Cover page'!$B$6,Currecny_M!$A$1:$P$10,MATCH(Database!C3974,Currecny_M!$A$1:$P$1,0),FALSE)</f>
        <v>1</v>
      </c>
      <c r="L3974" s="82">
        <f t="shared" si="188"/>
        <v>-5.0999999999999996</v>
      </c>
      <c r="M3974" s="82">
        <f>((E3974/$F$1)*VLOOKUP(N3974,Currecny_M!$A$1:$P$10,MATCH(Database!C3974,Currecny_M!$A$1:$P$1,0),FALSE))/VLOOKUP('Cover page'!$B$6,Currecny_M!$A$1:$P$10,MATCH(Database!C3974,Currecny_M!$A$1:$P$1,0),FALSE)</f>
        <v>-5.0999999999999996</v>
      </c>
      <c r="N3974" s="6" t="str">
        <f>VLOOKUP(B3974,Master!$A$2:$C$11,3,FALSE)</f>
        <v>INR</v>
      </c>
      <c r="O3974" s="6" t="str">
        <f>VLOOKUP(B3974,Master!$A$2:$C$11,2,FALSE)</f>
        <v>Asia</v>
      </c>
      <c r="Q3974" s="39" t="str">
        <f>VLOOKUP(D3974,GL_Master!$A$1:$D$80,2,FALSE)</f>
        <v>BS</v>
      </c>
      <c r="R3974" s="39" t="str">
        <f>VLOOKUP(D3974,GL_Master!$A$1:$D$80,3,FALSE)</f>
        <v>Accumulated Depreciation</v>
      </c>
      <c r="S3974" s="39" t="str">
        <f>VLOOKUP(D3974,GL_Master!$A$1:$D$80,4,FALSE)</f>
        <v>Accumulated Depreciation</v>
      </c>
    </row>
    <row r="3975" spans="1:19" x14ac:dyDescent="0.25">
      <c r="A3975" s="39" t="s">
        <v>262</v>
      </c>
      <c r="B3975" s="39" t="s">
        <v>42</v>
      </c>
      <c r="C3975" s="7">
        <v>43983</v>
      </c>
      <c r="D3975" s="39" t="s">
        <v>71</v>
      </c>
      <c r="E3975" s="39">
        <v>255840</v>
      </c>
      <c r="F3975" s="82">
        <f t="shared" si="186"/>
        <v>255.84</v>
      </c>
      <c r="G3975" s="39">
        <f>VLOOKUP(N3975,Currecny_M!$A$1:$P$10,2,FALSE)</f>
        <v>1</v>
      </c>
      <c r="H3975" s="39">
        <f>MATCH(C3975,Currecny_M!$A$1:$P$1,0)</f>
        <v>4</v>
      </c>
      <c r="I3975" s="39">
        <f>VLOOKUP(N3975,Currecny_M!$A$1:$P$10,MATCH(Database!C3975,Currecny_M!$A$1:$P$1,0),FALSE)</f>
        <v>1</v>
      </c>
      <c r="J3975" s="82">
        <f t="shared" si="187"/>
        <v>255.84</v>
      </c>
      <c r="K3975" s="39">
        <f>VLOOKUP('Cover page'!$B$6,Currecny_M!$A$1:$P$10,MATCH(Database!C3975,Currecny_M!$A$1:$P$1,0),FALSE)</f>
        <v>1</v>
      </c>
      <c r="L3975" s="82">
        <f t="shared" si="188"/>
        <v>255.84</v>
      </c>
      <c r="M3975" s="82">
        <f>((E3975/$F$1)*VLOOKUP(N3975,Currecny_M!$A$1:$P$10,MATCH(Database!C3975,Currecny_M!$A$1:$P$1,0),FALSE))/VLOOKUP('Cover page'!$B$6,Currecny_M!$A$1:$P$10,MATCH(Database!C3975,Currecny_M!$A$1:$P$1,0),FALSE)</f>
        <v>255.84</v>
      </c>
      <c r="N3975" s="6" t="str">
        <f>VLOOKUP(B3975,Master!$A$2:$C$11,3,FALSE)</f>
        <v>INR</v>
      </c>
      <c r="O3975" s="6" t="str">
        <f>VLOOKUP(B3975,Master!$A$2:$C$11,2,FALSE)</f>
        <v>Asia</v>
      </c>
      <c r="Q3975" s="39" t="str">
        <f>VLOOKUP(D3975,GL_Master!$A$1:$D$80,2,FALSE)</f>
        <v>BS</v>
      </c>
      <c r="R3975" s="39" t="str">
        <f>VLOOKUP(D3975,GL_Master!$A$1:$D$80,3,FALSE)</f>
        <v>Gross Block</v>
      </c>
      <c r="S3975" s="39" t="str">
        <f>VLOOKUP(D3975,GL_Master!$A$1:$D$80,4,FALSE)</f>
        <v>Tangible Fixed assets</v>
      </c>
    </row>
    <row r="3976" spans="1:19" x14ac:dyDescent="0.25">
      <c r="A3976" s="39" t="s">
        <v>262</v>
      </c>
      <c r="B3976" s="39" t="s">
        <v>42</v>
      </c>
      <c r="C3976" s="7">
        <v>43983</v>
      </c>
      <c r="D3976" s="39" t="s">
        <v>72</v>
      </c>
      <c r="E3976" s="39">
        <v>2160</v>
      </c>
      <c r="F3976" s="82">
        <f t="shared" si="186"/>
        <v>2.16</v>
      </c>
      <c r="G3976" s="39">
        <f>VLOOKUP(N3976,Currecny_M!$A$1:$P$10,2,FALSE)</f>
        <v>1</v>
      </c>
      <c r="H3976" s="39">
        <f>MATCH(C3976,Currecny_M!$A$1:$P$1,0)</f>
        <v>4</v>
      </c>
      <c r="I3976" s="39">
        <f>VLOOKUP(N3976,Currecny_M!$A$1:$P$10,MATCH(Database!C3976,Currecny_M!$A$1:$P$1,0),FALSE)</f>
        <v>1</v>
      </c>
      <c r="J3976" s="82">
        <f t="shared" si="187"/>
        <v>2.16</v>
      </c>
      <c r="K3976" s="39">
        <f>VLOOKUP('Cover page'!$B$6,Currecny_M!$A$1:$P$10,MATCH(Database!C3976,Currecny_M!$A$1:$P$1,0),FALSE)</f>
        <v>1</v>
      </c>
      <c r="L3976" s="82">
        <f t="shared" si="188"/>
        <v>2.16</v>
      </c>
      <c r="M3976" s="82">
        <f>((E3976/$F$1)*VLOOKUP(N3976,Currecny_M!$A$1:$P$10,MATCH(Database!C3976,Currecny_M!$A$1:$P$1,0),FALSE))/VLOOKUP('Cover page'!$B$6,Currecny_M!$A$1:$P$10,MATCH(Database!C3976,Currecny_M!$A$1:$P$1,0),FALSE)</f>
        <v>2.16</v>
      </c>
      <c r="N3976" s="6" t="str">
        <f>VLOOKUP(B3976,Master!$A$2:$C$11,3,FALSE)</f>
        <v>INR</v>
      </c>
      <c r="O3976" s="6" t="str">
        <f>VLOOKUP(B3976,Master!$A$2:$C$11,2,FALSE)</f>
        <v>Asia</v>
      </c>
      <c r="Q3976" s="39" t="str">
        <f>VLOOKUP(D3976,GL_Master!$A$1:$D$80,2,FALSE)</f>
        <v>BS</v>
      </c>
      <c r="R3976" s="39" t="str">
        <f>VLOOKUP(D3976,GL_Master!$A$1:$D$80,3,FALSE)</f>
        <v>Gross Block</v>
      </c>
      <c r="S3976" s="39" t="str">
        <f>VLOOKUP(D3976,GL_Master!$A$1:$D$80,4,FALSE)</f>
        <v>Tangible Fixed assets</v>
      </c>
    </row>
    <row r="3977" spans="1:19" x14ac:dyDescent="0.25">
      <c r="A3977" s="39" t="s">
        <v>262</v>
      </c>
      <c r="B3977" s="39" t="s">
        <v>42</v>
      </c>
      <c r="C3977" s="7">
        <v>43983</v>
      </c>
      <c r="D3977" s="39" t="s">
        <v>73</v>
      </c>
      <c r="E3977" s="39">
        <v>1060</v>
      </c>
      <c r="F3977" s="82">
        <f t="shared" si="186"/>
        <v>1.06</v>
      </c>
      <c r="G3977" s="39">
        <f>VLOOKUP(N3977,Currecny_M!$A$1:$P$10,2,FALSE)</f>
        <v>1</v>
      </c>
      <c r="H3977" s="39">
        <f>MATCH(C3977,Currecny_M!$A$1:$P$1,0)</f>
        <v>4</v>
      </c>
      <c r="I3977" s="39">
        <f>VLOOKUP(N3977,Currecny_M!$A$1:$P$10,MATCH(Database!C3977,Currecny_M!$A$1:$P$1,0),FALSE)</f>
        <v>1</v>
      </c>
      <c r="J3977" s="82">
        <f t="shared" si="187"/>
        <v>1.06</v>
      </c>
      <c r="K3977" s="39">
        <f>VLOOKUP('Cover page'!$B$6,Currecny_M!$A$1:$P$10,MATCH(Database!C3977,Currecny_M!$A$1:$P$1,0),FALSE)</f>
        <v>1</v>
      </c>
      <c r="L3977" s="82">
        <f t="shared" si="188"/>
        <v>1.06</v>
      </c>
      <c r="M3977" s="82">
        <f>((E3977/$F$1)*VLOOKUP(N3977,Currecny_M!$A$1:$P$10,MATCH(Database!C3977,Currecny_M!$A$1:$P$1,0),FALSE))/VLOOKUP('Cover page'!$B$6,Currecny_M!$A$1:$P$10,MATCH(Database!C3977,Currecny_M!$A$1:$P$1,0),FALSE)</f>
        <v>1.06</v>
      </c>
      <c r="N3977" s="6" t="str">
        <f>VLOOKUP(B3977,Master!$A$2:$C$11,3,FALSE)</f>
        <v>INR</v>
      </c>
      <c r="O3977" s="6" t="str">
        <f>VLOOKUP(B3977,Master!$A$2:$C$11,2,FALSE)</f>
        <v>Asia</v>
      </c>
      <c r="Q3977" s="39" t="str">
        <f>VLOOKUP(D3977,GL_Master!$A$1:$D$80,2,FALSE)</f>
        <v>BS</v>
      </c>
      <c r="R3977" s="39" t="str">
        <f>VLOOKUP(D3977,GL_Master!$A$1:$D$80,3,FALSE)</f>
        <v>Gross Block</v>
      </c>
      <c r="S3977" s="39" t="str">
        <f>VLOOKUP(D3977,GL_Master!$A$1:$D$80,4,FALSE)</f>
        <v>Tangible Fixed assets</v>
      </c>
    </row>
    <row r="3978" spans="1:19" x14ac:dyDescent="0.25">
      <c r="A3978" s="39" t="s">
        <v>262</v>
      </c>
      <c r="B3978" s="39" t="s">
        <v>42</v>
      </c>
      <c r="C3978" s="7">
        <v>43983</v>
      </c>
      <c r="D3978" s="39" t="s">
        <v>74</v>
      </c>
      <c r="E3978" s="39">
        <v>-252520.00000000003</v>
      </c>
      <c r="F3978" s="82">
        <f t="shared" si="186"/>
        <v>-252.52000000000004</v>
      </c>
      <c r="G3978" s="39">
        <f>VLOOKUP(N3978,Currecny_M!$A$1:$P$10,2,FALSE)</f>
        <v>1</v>
      </c>
      <c r="H3978" s="39">
        <f>MATCH(C3978,Currecny_M!$A$1:$P$1,0)</f>
        <v>4</v>
      </c>
      <c r="I3978" s="39">
        <f>VLOOKUP(N3978,Currecny_M!$A$1:$P$10,MATCH(Database!C3978,Currecny_M!$A$1:$P$1,0),FALSE)</f>
        <v>1</v>
      </c>
      <c r="J3978" s="82">
        <f t="shared" si="187"/>
        <v>-252.52000000000004</v>
      </c>
      <c r="K3978" s="39">
        <f>VLOOKUP('Cover page'!$B$6,Currecny_M!$A$1:$P$10,MATCH(Database!C3978,Currecny_M!$A$1:$P$1,0),FALSE)</f>
        <v>1</v>
      </c>
      <c r="L3978" s="82">
        <f t="shared" si="188"/>
        <v>-252.52000000000004</v>
      </c>
      <c r="M3978" s="82">
        <f>((E3978/$F$1)*VLOOKUP(N3978,Currecny_M!$A$1:$P$10,MATCH(Database!C3978,Currecny_M!$A$1:$P$1,0),FALSE))/VLOOKUP('Cover page'!$B$6,Currecny_M!$A$1:$P$10,MATCH(Database!C3978,Currecny_M!$A$1:$P$1,0),FALSE)</f>
        <v>-252.52000000000004</v>
      </c>
      <c r="N3978" s="6" t="str">
        <f>VLOOKUP(B3978,Master!$A$2:$C$11,3,FALSE)</f>
        <v>INR</v>
      </c>
      <c r="O3978" s="6" t="str">
        <f>VLOOKUP(B3978,Master!$A$2:$C$11,2,FALSE)</f>
        <v>Asia</v>
      </c>
      <c r="Q3978" s="39" t="str">
        <f>VLOOKUP(D3978,GL_Master!$A$1:$D$80,2,FALSE)</f>
        <v>BS</v>
      </c>
      <c r="R3978" s="39" t="str">
        <f>VLOOKUP(D3978,GL_Master!$A$1:$D$80,3,FALSE)</f>
        <v>Accumulated Depreciation</v>
      </c>
      <c r="S3978" s="39" t="str">
        <f>VLOOKUP(D3978,GL_Master!$A$1:$D$80,4,FALSE)</f>
        <v>Accumulated Depreciation</v>
      </c>
    </row>
    <row r="3979" spans="1:19" x14ac:dyDescent="0.25">
      <c r="A3979" s="39" t="s">
        <v>262</v>
      </c>
      <c r="B3979" s="39" t="s">
        <v>42</v>
      </c>
      <c r="C3979" s="7">
        <v>43983</v>
      </c>
      <c r="D3979" s="39" t="s">
        <v>21</v>
      </c>
      <c r="E3979" s="39">
        <v>21000</v>
      </c>
      <c r="F3979" s="82">
        <f t="shared" si="186"/>
        <v>21</v>
      </c>
      <c r="G3979" s="39">
        <f>VLOOKUP(N3979,Currecny_M!$A$1:$P$10,2,FALSE)</f>
        <v>1</v>
      </c>
      <c r="H3979" s="39">
        <f>MATCH(C3979,Currecny_M!$A$1:$P$1,0)</f>
        <v>4</v>
      </c>
      <c r="I3979" s="39">
        <f>VLOOKUP(N3979,Currecny_M!$A$1:$P$10,MATCH(Database!C3979,Currecny_M!$A$1:$P$1,0),FALSE)</f>
        <v>1</v>
      </c>
      <c r="J3979" s="82">
        <f t="shared" si="187"/>
        <v>21</v>
      </c>
      <c r="K3979" s="39">
        <f>VLOOKUP('Cover page'!$B$6,Currecny_M!$A$1:$P$10,MATCH(Database!C3979,Currecny_M!$A$1:$P$1,0),FALSE)</f>
        <v>1</v>
      </c>
      <c r="L3979" s="82">
        <f t="shared" si="188"/>
        <v>21</v>
      </c>
      <c r="M3979" s="82">
        <f>((E3979/$F$1)*VLOOKUP(N3979,Currecny_M!$A$1:$P$10,MATCH(Database!C3979,Currecny_M!$A$1:$P$1,0),FALSE))/VLOOKUP('Cover page'!$B$6,Currecny_M!$A$1:$P$10,MATCH(Database!C3979,Currecny_M!$A$1:$P$1,0),FALSE)</f>
        <v>21</v>
      </c>
      <c r="N3979" s="6" t="str">
        <f>VLOOKUP(B3979,Master!$A$2:$C$11,3,FALSE)</f>
        <v>INR</v>
      </c>
      <c r="O3979" s="6" t="str">
        <f>VLOOKUP(B3979,Master!$A$2:$C$11,2,FALSE)</f>
        <v>Asia</v>
      </c>
      <c r="Q3979" s="39" t="str">
        <f>VLOOKUP(D3979,GL_Master!$A$1:$D$80,2,FALSE)</f>
        <v>BS</v>
      </c>
      <c r="R3979" s="39" t="str">
        <f>VLOOKUP(D3979,GL_Master!$A$1:$D$80,3,FALSE)</f>
        <v>Gross Block</v>
      </c>
      <c r="S3979" s="39" t="str">
        <f>VLOOKUP(D3979,GL_Master!$A$1:$D$80,4,FALSE)</f>
        <v>Tangible Fixed assets</v>
      </c>
    </row>
    <row r="3980" spans="1:19" x14ac:dyDescent="0.25">
      <c r="A3980" s="39" t="s">
        <v>262</v>
      </c>
      <c r="B3980" s="39" t="s">
        <v>42</v>
      </c>
      <c r="C3980" s="7">
        <v>43983</v>
      </c>
      <c r="D3980" s="39" t="s">
        <v>27</v>
      </c>
      <c r="E3980" s="39">
        <v>48600</v>
      </c>
      <c r="F3980" s="82">
        <f t="shared" si="186"/>
        <v>48.6</v>
      </c>
      <c r="G3980" s="39">
        <f>VLOOKUP(N3980,Currecny_M!$A$1:$P$10,2,FALSE)</f>
        <v>1</v>
      </c>
      <c r="H3980" s="39">
        <f>MATCH(C3980,Currecny_M!$A$1:$P$1,0)</f>
        <v>4</v>
      </c>
      <c r="I3980" s="39">
        <f>VLOOKUP(N3980,Currecny_M!$A$1:$P$10,MATCH(Database!C3980,Currecny_M!$A$1:$P$1,0),FALSE)</f>
        <v>1</v>
      </c>
      <c r="J3980" s="82">
        <f t="shared" si="187"/>
        <v>48.6</v>
      </c>
      <c r="K3980" s="39">
        <f>VLOOKUP('Cover page'!$B$6,Currecny_M!$A$1:$P$10,MATCH(Database!C3980,Currecny_M!$A$1:$P$1,0),FALSE)</f>
        <v>1</v>
      </c>
      <c r="L3980" s="82">
        <f t="shared" si="188"/>
        <v>48.6</v>
      </c>
      <c r="M3980" s="82">
        <f>((E3980/$F$1)*VLOOKUP(N3980,Currecny_M!$A$1:$P$10,MATCH(Database!C3980,Currecny_M!$A$1:$P$1,0),FALSE))/VLOOKUP('Cover page'!$B$6,Currecny_M!$A$1:$P$10,MATCH(Database!C3980,Currecny_M!$A$1:$P$1,0),FALSE)</f>
        <v>48.6</v>
      </c>
      <c r="N3980" s="6" t="str">
        <f>VLOOKUP(B3980,Master!$A$2:$C$11,3,FALSE)</f>
        <v>INR</v>
      </c>
      <c r="O3980" s="6" t="str">
        <f>VLOOKUP(B3980,Master!$A$2:$C$11,2,FALSE)</f>
        <v>Asia</v>
      </c>
      <c r="Q3980" s="39" t="str">
        <f>VLOOKUP(D3980,GL_Master!$A$1:$D$80,2,FALSE)</f>
        <v>BS</v>
      </c>
      <c r="R3980" s="39" t="str">
        <f>VLOOKUP(D3980,GL_Master!$A$1:$D$80,3,FALSE)</f>
        <v>Gross Block</v>
      </c>
      <c r="S3980" s="39" t="str">
        <f>VLOOKUP(D3980,GL_Master!$A$1:$D$80,4,FALSE)</f>
        <v>Tangible Fixed assets</v>
      </c>
    </row>
    <row r="3981" spans="1:19" x14ac:dyDescent="0.25">
      <c r="A3981" s="39" t="s">
        <v>262</v>
      </c>
      <c r="B3981" s="39" t="s">
        <v>42</v>
      </c>
      <c r="C3981" s="7">
        <v>43983</v>
      </c>
      <c r="D3981" s="39" t="s">
        <v>75</v>
      </c>
      <c r="E3981" s="39">
        <v>-1030</v>
      </c>
      <c r="F3981" s="82">
        <f t="shared" si="186"/>
        <v>-1.03</v>
      </c>
      <c r="G3981" s="39">
        <f>VLOOKUP(N3981,Currecny_M!$A$1:$P$10,2,FALSE)</f>
        <v>1</v>
      </c>
      <c r="H3981" s="39">
        <f>MATCH(C3981,Currecny_M!$A$1:$P$1,0)</f>
        <v>4</v>
      </c>
      <c r="I3981" s="39">
        <f>VLOOKUP(N3981,Currecny_M!$A$1:$P$10,MATCH(Database!C3981,Currecny_M!$A$1:$P$1,0),FALSE)</f>
        <v>1</v>
      </c>
      <c r="J3981" s="82">
        <f t="shared" si="187"/>
        <v>-1.03</v>
      </c>
      <c r="K3981" s="39">
        <f>VLOOKUP('Cover page'!$B$6,Currecny_M!$A$1:$P$10,MATCH(Database!C3981,Currecny_M!$A$1:$P$1,0),FALSE)</f>
        <v>1</v>
      </c>
      <c r="L3981" s="82">
        <f t="shared" si="188"/>
        <v>-1.03</v>
      </c>
      <c r="M3981" s="82">
        <f>((E3981/$F$1)*VLOOKUP(N3981,Currecny_M!$A$1:$P$10,MATCH(Database!C3981,Currecny_M!$A$1:$P$1,0),FALSE))/VLOOKUP('Cover page'!$B$6,Currecny_M!$A$1:$P$10,MATCH(Database!C3981,Currecny_M!$A$1:$P$1,0),FALSE)</f>
        <v>-1.03</v>
      </c>
      <c r="N3981" s="6" t="str">
        <f>VLOOKUP(B3981,Master!$A$2:$C$11,3,FALSE)</f>
        <v>INR</v>
      </c>
      <c r="O3981" s="6" t="str">
        <f>VLOOKUP(B3981,Master!$A$2:$C$11,2,FALSE)</f>
        <v>Asia</v>
      </c>
      <c r="Q3981" s="39" t="str">
        <f>VLOOKUP(D3981,GL_Master!$A$1:$D$80,2,FALSE)</f>
        <v>BS</v>
      </c>
      <c r="R3981" s="39" t="str">
        <f>VLOOKUP(D3981,GL_Master!$A$1:$D$80,3,FALSE)</f>
        <v>Gross Block</v>
      </c>
      <c r="S3981" s="39" t="str">
        <f>VLOOKUP(D3981,GL_Master!$A$1:$D$80,4,FALSE)</f>
        <v>Tangible Fixed assets</v>
      </c>
    </row>
    <row r="3982" spans="1:19" x14ac:dyDescent="0.25">
      <c r="A3982" s="39" t="s">
        <v>262</v>
      </c>
      <c r="B3982" s="39" t="s">
        <v>42</v>
      </c>
      <c r="C3982" s="7">
        <v>43983</v>
      </c>
      <c r="D3982" s="39" t="s">
        <v>76</v>
      </c>
      <c r="E3982" s="39">
        <v>25750</v>
      </c>
      <c r="F3982" s="82">
        <f t="shared" si="186"/>
        <v>25.75</v>
      </c>
      <c r="G3982" s="39">
        <f>VLOOKUP(N3982,Currecny_M!$A$1:$P$10,2,FALSE)</f>
        <v>1</v>
      </c>
      <c r="H3982" s="39">
        <f>MATCH(C3982,Currecny_M!$A$1:$P$1,0)</f>
        <v>4</v>
      </c>
      <c r="I3982" s="39">
        <f>VLOOKUP(N3982,Currecny_M!$A$1:$P$10,MATCH(Database!C3982,Currecny_M!$A$1:$P$1,0),FALSE)</f>
        <v>1</v>
      </c>
      <c r="J3982" s="82">
        <f t="shared" si="187"/>
        <v>25.75</v>
      </c>
      <c r="K3982" s="39">
        <f>VLOOKUP('Cover page'!$B$6,Currecny_M!$A$1:$P$10,MATCH(Database!C3982,Currecny_M!$A$1:$P$1,0),FALSE)</f>
        <v>1</v>
      </c>
      <c r="L3982" s="82">
        <f t="shared" si="188"/>
        <v>25.75</v>
      </c>
      <c r="M3982" s="82">
        <f>((E3982/$F$1)*VLOOKUP(N3982,Currecny_M!$A$1:$P$10,MATCH(Database!C3982,Currecny_M!$A$1:$P$1,0),FALSE))/VLOOKUP('Cover page'!$B$6,Currecny_M!$A$1:$P$10,MATCH(Database!C3982,Currecny_M!$A$1:$P$1,0),FALSE)</f>
        <v>25.75</v>
      </c>
      <c r="N3982" s="6" t="str">
        <f>VLOOKUP(B3982,Master!$A$2:$C$11,3,FALSE)</f>
        <v>INR</v>
      </c>
      <c r="O3982" s="6" t="str">
        <f>VLOOKUP(B3982,Master!$A$2:$C$11,2,FALSE)</f>
        <v>Asia</v>
      </c>
      <c r="Q3982" s="39" t="str">
        <f>VLOOKUP(D3982,GL_Master!$A$1:$D$80,2,FALSE)</f>
        <v>BS</v>
      </c>
      <c r="R3982" s="39" t="str">
        <f>VLOOKUP(D3982,GL_Master!$A$1:$D$80,3,FALSE)</f>
        <v>Inventories</v>
      </c>
      <c r="S3982" s="39" t="str">
        <f>VLOOKUP(D3982,GL_Master!$A$1:$D$80,4,FALSE)</f>
        <v>Inventory</v>
      </c>
    </row>
    <row r="3983" spans="1:19" x14ac:dyDescent="0.25">
      <c r="A3983" s="39" t="s">
        <v>262</v>
      </c>
      <c r="B3983" s="39" t="s">
        <v>42</v>
      </c>
      <c r="C3983" s="7">
        <v>43983</v>
      </c>
      <c r="D3983" s="39" t="s">
        <v>77</v>
      </c>
      <c r="E3983" s="39">
        <v>64890</v>
      </c>
      <c r="F3983" s="82">
        <f t="shared" si="186"/>
        <v>64.89</v>
      </c>
      <c r="G3983" s="39">
        <f>VLOOKUP(N3983,Currecny_M!$A$1:$P$10,2,FALSE)</f>
        <v>1</v>
      </c>
      <c r="H3983" s="39">
        <f>MATCH(C3983,Currecny_M!$A$1:$P$1,0)</f>
        <v>4</v>
      </c>
      <c r="I3983" s="39">
        <f>VLOOKUP(N3983,Currecny_M!$A$1:$P$10,MATCH(Database!C3983,Currecny_M!$A$1:$P$1,0),FALSE)</f>
        <v>1</v>
      </c>
      <c r="J3983" s="82">
        <f t="shared" si="187"/>
        <v>64.89</v>
      </c>
      <c r="K3983" s="39">
        <f>VLOOKUP('Cover page'!$B$6,Currecny_M!$A$1:$P$10,MATCH(Database!C3983,Currecny_M!$A$1:$P$1,0),FALSE)</f>
        <v>1</v>
      </c>
      <c r="L3983" s="82">
        <f t="shared" si="188"/>
        <v>64.89</v>
      </c>
      <c r="M3983" s="82">
        <f>((E3983/$F$1)*VLOOKUP(N3983,Currecny_M!$A$1:$P$10,MATCH(Database!C3983,Currecny_M!$A$1:$P$1,0),FALSE))/VLOOKUP('Cover page'!$B$6,Currecny_M!$A$1:$P$10,MATCH(Database!C3983,Currecny_M!$A$1:$P$1,0),FALSE)</f>
        <v>64.89</v>
      </c>
      <c r="N3983" s="6" t="str">
        <f>VLOOKUP(B3983,Master!$A$2:$C$11,3,FALSE)</f>
        <v>INR</v>
      </c>
      <c r="O3983" s="6" t="str">
        <f>VLOOKUP(B3983,Master!$A$2:$C$11,2,FALSE)</f>
        <v>Asia</v>
      </c>
      <c r="Q3983" s="39" t="str">
        <f>VLOOKUP(D3983,GL_Master!$A$1:$D$80,2,FALSE)</f>
        <v>BS</v>
      </c>
      <c r="R3983" s="39" t="str">
        <f>VLOOKUP(D3983,GL_Master!$A$1:$D$80,3,FALSE)</f>
        <v>Inventories</v>
      </c>
      <c r="S3983" s="39" t="str">
        <f>VLOOKUP(D3983,GL_Master!$A$1:$D$80,4,FALSE)</f>
        <v>Inventory</v>
      </c>
    </row>
    <row r="3984" spans="1:19" x14ac:dyDescent="0.25">
      <c r="A3984" s="39" t="s">
        <v>262</v>
      </c>
      <c r="B3984" s="39" t="s">
        <v>42</v>
      </c>
      <c r="C3984" s="7">
        <v>43983</v>
      </c>
      <c r="D3984" s="39" t="s">
        <v>2</v>
      </c>
      <c r="E3984" s="39">
        <v>7010880.0000000009</v>
      </c>
      <c r="F3984" s="82">
        <f t="shared" si="186"/>
        <v>7010.880000000001</v>
      </c>
      <c r="G3984" s="39">
        <f>VLOOKUP(N3984,Currecny_M!$A$1:$P$10,2,FALSE)</f>
        <v>1</v>
      </c>
      <c r="H3984" s="39">
        <f>MATCH(C3984,Currecny_M!$A$1:$P$1,0)</f>
        <v>4</v>
      </c>
      <c r="I3984" s="39">
        <f>VLOOKUP(N3984,Currecny_M!$A$1:$P$10,MATCH(Database!C3984,Currecny_M!$A$1:$P$1,0),FALSE)</f>
        <v>1</v>
      </c>
      <c r="J3984" s="82">
        <f t="shared" si="187"/>
        <v>7010.880000000001</v>
      </c>
      <c r="K3984" s="39">
        <f>VLOOKUP('Cover page'!$B$6,Currecny_M!$A$1:$P$10,MATCH(Database!C3984,Currecny_M!$A$1:$P$1,0),FALSE)</f>
        <v>1</v>
      </c>
      <c r="L3984" s="82">
        <f t="shared" si="188"/>
        <v>7010.880000000001</v>
      </c>
      <c r="M3984" s="82">
        <f>((E3984/$F$1)*VLOOKUP(N3984,Currecny_M!$A$1:$P$10,MATCH(Database!C3984,Currecny_M!$A$1:$P$1,0),FALSE))/VLOOKUP('Cover page'!$B$6,Currecny_M!$A$1:$P$10,MATCH(Database!C3984,Currecny_M!$A$1:$P$1,0),FALSE)</f>
        <v>7010.880000000001</v>
      </c>
      <c r="N3984" s="6" t="str">
        <f>VLOOKUP(B3984,Master!$A$2:$C$11,3,FALSE)</f>
        <v>INR</v>
      </c>
      <c r="O3984" s="6" t="str">
        <f>VLOOKUP(B3984,Master!$A$2:$C$11,2,FALSE)</f>
        <v>Asia</v>
      </c>
      <c r="Q3984" s="39" t="str">
        <f>VLOOKUP(D3984,GL_Master!$A$1:$D$80,2,FALSE)</f>
        <v>BS</v>
      </c>
      <c r="R3984" s="39" t="str">
        <f>VLOOKUP(D3984,GL_Master!$A$1:$D$80,3,FALSE)</f>
        <v>Trade receivables</v>
      </c>
      <c r="S3984" s="39" t="str">
        <f>VLOOKUP(D3984,GL_Master!$A$1:$D$80,4,FALSE)</f>
        <v>Unsecured, considered good</v>
      </c>
    </row>
    <row r="3985" spans="1:19" x14ac:dyDescent="0.25">
      <c r="A3985" s="39" t="s">
        <v>262</v>
      </c>
      <c r="B3985" s="39" t="s">
        <v>42</v>
      </c>
      <c r="C3985" s="7">
        <v>43983</v>
      </c>
      <c r="D3985" s="39" t="s">
        <v>78</v>
      </c>
      <c r="E3985" s="39">
        <v>1020</v>
      </c>
      <c r="F3985" s="82">
        <f t="shared" si="186"/>
        <v>1.02</v>
      </c>
      <c r="G3985" s="39">
        <f>VLOOKUP(N3985,Currecny_M!$A$1:$P$10,2,FALSE)</f>
        <v>1</v>
      </c>
      <c r="H3985" s="39">
        <f>MATCH(C3985,Currecny_M!$A$1:$P$1,0)</f>
        <v>4</v>
      </c>
      <c r="I3985" s="39">
        <f>VLOOKUP(N3985,Currecny_M!$A$1:$P$10,MATCH(Database!C3985,Currecny_M!$A$1:$P$1,0),FALSE)</f>
        <v>1</v>
      </c>
      <c r="J3985" s="82">
        <f t="shared" si="187"/>
        <v>1.02</v>
      </c>
      <c r="K3985" s="39">
        <f>VLOOKUP('Cover page'!$B$6,Currecny_M!$A$1:$P$10,MATCH(Database!C3985,Currecny_M!$A$1:$P$1,0),FALSE)</f>
        <v>1</v>
      </c>
      <c r="L3985" s="82">
        <f t="shared" si="188"/>
        <v>1.02</v>
      </c>
      <c r="M3985" s="82">
        <f>((E3985/$F$1)*VLOOKUP(N3985,Currecny_M!$A$1:$P$10,MATCH(Database!C3985,Currecny_M!$A$1:$P$1,0),FALSE))/VLOOKUP('Cover page'!$B$6,Currecny_M!$A$1:$P$10,MATCH(Database!C3985,Currecny_M!$A$1:$P$1,0),FALSE)</f>
        <v>1.02</v>
      </c>
      <c r="N3985" s="6" t="str">
        <f>VLOOKUP(B3985,Master!$A$2:$C$11,3,FALSE)</f>
        <v>INR</v>
      </c>
      <c r="O3985" s="6" t="str">
        <f>VLOOKUP(B3985,Master!$A$2:$C$11,2,FALSE)</f>
        <v>Asia</v>
      </c>
      <c r="Q3985" s="39" t="str">
        <f>VLOOKUP(D3985,GL_Master!$A$1:$D$80,2,FALSE)</f>
        <v>BS</v>
      </c>
      <c r="R3985" s="39" t="str">
        <f>VLOOKUP(D3985,GL_Master!$A$1:$D$80,3,FALSE)</f>
        <v>Cash &amp; Bank Balances</v>
      </c>
      <c r="S3985" s="39" t="str">
        <f>VLOOKUP(D3985,GL_Master!$A$1:$D$80,4,FALSE)</f>
        <v>Cash In hand</v>
      </c>
    </row>
    <row r="3986" spans="1:19" x14ac:dyDescent="0.25">
      <c r="A3986" s="39" t="s">
        <v>262</v>
      </c>
      <c r="B3986" s="39" t="s">
        <v>42</v>
      </c>
      <c r="C3986" s="7">
        <v>43983</v>
      </c>
      <c r="D3986" s="39" t="s">
        <v>79</v>
      </c>
      <c r="E3986" s="39">
        <v>-265000</v>
      </c>
      <c r="F3986" s="82">
        <f t="shared" si="186"/>
        <v>-265</v>
      </c>
      <c r="G3986" s="39">
        <f>VLOOKUP(N3986,Currecny_M!$A$1:$P$10,2,FALSE)</f>
        <v>1</v>
      </c>
      <c r="H3986" s="39">
        <f>MATCH(C3986,Currecny_M!$A$1:$P$1,0)</f>
        <v>4</v>
      </c>
      <c r="I3986" s="39">
        <f>VLOOKUP(N3986,Currecny_M!$A$1:$P$10,MATCH(Database!C3986,Currecny_M!$A$1:$P$1,0),FALSE)</f>
        <v>1</v>
      </c>
      <c r="J3986" s="82">
        <f t="shared" si="187"/>
        <v>-265</v>
      </c>
      <c r="K3986" s="39">
        <f>VLOOKUP('Cover page'!$B$6,Currecny_M!$A$1:$P$10,MATCH(Database!C3986,Currecny_M!$A$1:$P$1,0),FALSE)</f>
        <v>1</v>
      </c>
      <c r="L3986" s="82">
        <f t="shared" si="188"/>
        <v>-265</v>
      </c>
      <c r="M3986" s="82">
        <f>((E3986/$F$1)*VLOOKUP(N3986,Currecny_M!$A$1:$P$10,MATCH(Database!C3986,Currecny_M!$A$1:$P$1,0),FALSE))/VLOOKUP('Cover page'!$B$6,Currecny_M!$A$1:$P$10,MATCH(Database!C3986,Currecny_M!$A$1:$P$1,0),FALSE)</f>
        <v>-265</v>
      </c>
      <c r="N3986" s="6" t="str">
        <f>VLOOKUP(B3986,Master!$A$2:$C$11,3,FALSE)</f>
        <v>INR</v>
      </c>
      <c r="O3986" s="6" t="str">
        <f>VLOOKUP(B3986,Master!$A$2:$C$11,2,FALSE)</f>
        <v>Asia</v>
      </c>
      <c r="Q3986" s="39" t="str">
        <f>VLOOKUP(D3986,GL_Master!$A$1:$D$80,2,FALSE)</f>
        <v>BS</v>
      </c>
      <c r="R3986" s="39" t="str">
        <f>VLOOKUP(D3986,GL_Master!$A$1:$D$80,3,FALSE)</f>
        <v>Loan Fund</v>
      </c>
      <c r="S3986" s="39" t="str">
        <f>VLOOKUP(D3986,GL_Master!$A$1:$D$80,4,FALSE)</f>
        <v>Term Loan</v>
      </c>
    </row>
    <row r="3987" spans="1:19" x14ac:dyDescent="0.25">
      <c r="A3987" s="39" t="s">
        <v>262</v>
      </c>
      <c r="B3987" s="39" t="s">
        <v>42</v>
      </c>
      <c r="C3987" s="7">
        <v>43983</v>
      </c>
      <c r="D3987" s="39" t="s">
        <v>80</v>
      </c>
      <c r="E3987" s="39">
        <v>7350</v>
      </c>
      <c r="F3987" s="82">
        <f t="shared" si="186"/>
        <v>7.35</v>
      </c>
      <c r="G3987" s="39">
        <f>VLOOKUP(N3987,Currecny_M!$A$1:$P$10,2,FALSE)</f>
        <v>1</v>
      </c>
      <c r="H3987" s="39">
        <f>MATCH(C3987,Currecny_M!$A$1:$P$1,0)</f>
        <v>4</v>
      </c>
      <c r="I3987" s="39">
        <f>VLOOKUP(N3987,Currecny_M!$A$1:$P$10,MATCH(Database!C3987,Currecny_M!$A$1:$P$1,0),FALSE)</f>
        <v>1</v>
      </c>
      <c r="J3987" s="82">
        <f t="shared" si="187"/>
        <v>7.35</v>
      </c>
      <c r="K3987" s="39">
        <f>VLOOKUP('Cover page'!$B$6,Currecny_M!$A$1:$P$10,MATCH(Database!C3987,Currecny_M!$A$1:$P$1,0),FALSE)</f>
        <v>1</v>
      </c>
      <c r="L3987" s="82">
        <f t="shared" si="188"/>
        <v>7.35</v>
      </c>
      <c r="M3987" s="82">
        <f>((E3987/$F$1)*VLOOKUP(N3987,Currecny_M!$A$1:$P$10,MATCH(Database!C3987,Currecny_M!$A$1:$P$1,0),FALSE))/VLOOKUP('Cover page'!$B$6,Currecny_M!$A$1:$P$10,MATCH(Database!C3987,Currecny_M!$A$1:$P$1,0),FALSE)</f>
        <v>7.35</v>
      </c>
      <c r="N3987" s="6" t="str">
        <f>VLOOKUP(B3987,Master!$A$2:$C$11,3,FALSE)</f>
        <v>INR</v>
      </c>
      <c r="O3987" s="6" t="str">
        <f>VLOOKUP(B3987,Master!$A$2:$C$11,2,FALSE)</f>
        <v>Asia</v>
      </c>
      <c r="Q3987" s="39" t="str">
        <f>VLOOKUP(D3987,GL_Master!$A$1:$D$80,2,FALSE)</f>
        <v>BS</v>
      </c>
      <c r="R3987" s="39" t="str">
        <f>VLOOKUP(D3987,GL_Master!$A$1:$D$80,3,FALSE)</f>
        <v>Cash &amp; Bank Balances</v>
      </c>
      <c r="S3987" s="39" t="str">
        <f>VLOOKUP(D3987,GL_Master!$A$1:$D$80,4,FALSE)</f>
        <v xml:space="preserve">      On Current Accounts</v>
      </c>
    </row>
    <row r="3988" spans="1:19" x14ac:dyDescent="0.25">
      <c r="A3988" s="39" t="s">
        <v>262</v>
      </c>
      <c r="B3988" s="39" t="s">
        <v>42</v>
      </c>
      <c r="C3988" s="7">
        <v>43983</v>
      </c>
      <c r="D3988" s="39" t="s">
        <v>81</v>
      </c>
      <c r="E3988" s="39">
        <v>524160</v>
      </c>
      <c r="F3988" s="82">
        <f t="shared" si="186"/>
        <v>524.16</v>
      </c>
      <c r="G3988" s="39">
        <f>VLOOKUP(N3988,Currecny_M!$A$1:$P$10,2,FALSE)</f>
        <v>1</v>
      </c>
      <c r="H3988" s="39">
        <f>MATCH(C3988,Currecny_M!$A$1:$P$1,0)</f>
        <v>4</v>
      </c>
      <c r="I3988" s="39">
        <f>VLOOKUP(N3988,Currecny_M!$A$1:$P$10,MATCH(Database!C3988,Currecny_M!$A$1:$P$1,0),FALSE)</f>
        <v>1</v>
      </c>
      <c r="J3988" s="82">
        <f t="shared" si="187"/>
        <v>524.16</v>
      </c>
      <c r="K3988" s="39">
        <f>VLOOKUP('Cover page'!$B$6,Currecny_M!$A$1:$P$10,MATCH(Database!C3988,Currecny_M!$A$1:$P$1,0),FALSE)</f>
        <v>1</v>
      </c>
      <c r="L3988" s="82">
        <f t="shared" si="188"/>
        <v>524.16</v>
      </c>
      <c r="M3988" s="82">
        <f>((E3988/$F$1)*VLOOKUP(N3988,Currecny_M!$A$1:$P$10,MATCH(Database!C3988,Currecny_M!$A$1:$P$1,0),FALSE))/VLOOKUP('Cover page'!$B$6,Currecny_M!$A$1:$P$10,MATCH(Database!C3988,Currecny_M!$A$1:$P$1,0),FALSE)</f>
        <v>524.16</v>
      </c>
      <c r="N3988" s="6" t="str">
        <f>VLOOKUP(B3988,Master!$A$2:$C$11,3,FALSE)</f>
        <v>INR</v>
      </c>
      <c r="O3988" s="6" t="str">
        <f>VLOOKUP(B3988,Master!$A$2:$C$11,2,FALSE)</f>
        <v>Asia</v>
      </c>
      <c r="Q3988" s="39" t="str">
        <f>VLOOKUP(D3988,GL_Master!$A$1:$D$80,2,FALSE)</f>
        <v>BS</v>
      </c>
      <c r="R3988" s="39" t="str">
        <f>VLOOKUP(D3988,GL_Master!$A$1:$D$80,3,FALSE)</f>
        <v>Other Current Assets</v>
      </c>
      <c r="S3988" s="39" t="str">
        <f>VLOOKUP(D3988,GL_Master!$A$1:$D$80,4,FALSE)</f>
        <v>Advance tax recoverable (net of provision )</v>
      </c>
    </row>
    <row r="3989" spans="1:19" x14ac:dyDescent="0.25">
      <c r="A3989" s="39" t="s">
        <v>262</v>
      </c>
      <c r="B3989" s="39" t="s">
        <v>42</v>
      </c>
      <c r="C3989" s="7">
        <v>43983</v>
      </c>
      <c r="D3989" s="39" t="s">
        <v>19</v>
      </c>
      <c r="E3989" s="39">
        <v>5500</v>
      </c>
      <c r="F3989" s="82">
        <f t="shared" si="186"/>
        <v>5.5</v>
      </c>
      <c r="G3989" s="39">
        <f>VLOOKUP(N3989,Currecny_M!$A$1:$P$10,2,FALSE)</f>
        <v>1</v>
      </c>
      <c r="H3989" s="39">
        <f>MATCH(C3989,Currecny_M!$A$1:$P$1,0)</f>
        <v>4</v>
      </c>
      <c r="I3989" s="39">
        <f>VLOOKUP(N3989,Currecny_M!$A$1:$P$10,MATCH(Database!C3989,Currecny_M!$A$1:$P$1,0),FALSE)</f>
        <v>1</v>
      </c>
      <c r="J3989" s="82">
        <f t="shared" si="187"/>
        <v>5.5</v>
      </c>
      <c r="K3989" s="39">
        <f>VLOOKUP('Cover page'!$B$6,Currecny_M!$A$1:$P$10,MATCH(Database!C3989,Currecny_M!$A$1:$P$1,0),FALSE)</f>
        <v>1</v>
      </c>
      <c r="L3989" s="82">
        <f t="shared" si="188"/>
        <v>5.5</v>
      </c>
      <c r="M3989" s="82">
        <f>((E3989/$F$1)*VLOOKUP(N3989,Currecny_M!$A$1:$P$10,MATCH(Database!C3989,Currecny_M!$A$1:$P$1,0),FALSE))/VLOOKUP('Cover page'!$B$6,Currecny_M!$A$1:$P$10,MATCH(Database!C3989,Currecny_M!$A$1:$P$1,0),FALSE)</f>
        <v>5.5</v>
      </c>
      <c r="N3989" s="6" t="str">
        <f>VLOOKUP(B3989,Master!$A$2:$C$11,3,FALSE)</f>
        <v>INR</v>
      </c>
      <c r="O3989" s="6" t="str">
        <f>VLOOKUP(B3989,Master!$A$2:$C$11,2,FALSE)</f>
        <v>Asia</v>
      </c>
      <c r="Q3989" s="39" t="str">
        <f>VLOOKUP(D3989,GL_Master!$A$1:$D$80,2,FALSE)</f>
        <v>BS</v>
      </c>
      <c r="R3989" s="39" t="str">
        <f>VLOOKUP(D3989,GL_Master!$A$1:$D$80,3,FALSE)</f>
        <v>Short-term loan and advances</v>
      </c>
      <c r="S3989" s="39" t="str">
        <f>VLOOKUP(D3989,GL_Master!$A$1:$D$80,4,FALSE)</f>
        <v>Prepaid expenses</v>
      </c>
    </row>
    <row r="3990" spans="1:19" x14ac:dyDescent="0.25">
      <c r="A3990" s="39" t="s">
        <v>262</v>
      </c>
      <c r="B3990" s="39" t="s">
        <v>42</v>
      </c>
      <c r="C3990" s="7">
        <v>43983</v>
      </c>
      <c r="D3990" s="39" t="s">
        <v>82</v>
      </c>
      <c r="E3990" s="39">
        <v>58860.000000000007</v>
      </c>
      <c r="F3990" s="82">
        <f t="shared" si="186"/>
        <v>58.860000000000007</v>
      </c>
      <c r="G3990" s="39">
        <f>VLOOKUP(N3990,Currecny_M!$A$1:$P$10,2,FALSE)</f>
        <v>1</v>
      </c>
      <c r="H3990" s="39">
        <f>MATCH(C3990,Currecny_M!$A$1:$P$1,0)</f>
        <v>4</v>
      </c>
      <c r="I3990" s="39">
        <f>VLOOKUP(N3990,Currecny_M!$A$1:$P$10,MATCH(Database!C3990,Currecny_M!$A$1:$P$1,0),FALSE)</f>
        <v>1</v>
      </c>
      <c r="J3990" s="82">
        <f t="shared" si="187"/>
        <v>58.860000000000007</v>
      </c>
      <c r="K3990" s="39">
        <f>VLOOKUP('Cover page'!$B$6,Currecny_M!$A$1:$P$10,MATCH(Database!C3990,Currecny_M!$A$1:$P$1,0),FALSE)</f>
        <v>1</v>
      </c>
      <c r="L3990" s="82">
        <f t="shared" si="188"/>
        <v>58.860000000000007</v>
      </c>
      <c r="M3990" s="82">
        <f>((E3990/$F$1)*VLOOKUP(N3990,Currecny_M!$A$1:$P$10,MATCH(Database!C3990,Currecny_M!$A$1:$P$1,0),FALSE))/VLOOKUP('Cover page'!$B$6,Currecny_M!$A$1:$P$10,MATCH(Database!C3990,Currecny_M!$A$1:$P$1,0),FALSE)</f>
        <v>58.860000000000007</v>
      </c>
      <c r="N3990" s="6" t="str">
        <f>VLOOKUP(B3990,Master!$A$2:$C$11,3,FALSE)</f>
        <v>INR</v>
      </c>
      <c r="O3990" s="6" t="str">
        <f>VLOOKUP(B3990,Master!$A$2:$C$11,2,FALSE)</f>
        <v>Asia</v>
      </c>
      <c r="Q3990" s="39" t="str">
        <f>VLOOKUP(D3990,GL_Master!$A$1:$D$80,2,FALSE)</f>
        <v>BS</v>
      </c>
      <c r="R3990" s="39" t="str">
        <f>VLOOKUP(D3990,GL_Master!$A$1:$D$80,3,FALSE)</f>
        <v>Short-term loan and advances</v>
      </c>
      <c r="S3990" s="39" t="str">
        <f>VLOOKUP(D3990,GL_Master!$A$1:$D$80,4,FALSE)</f>
        <v>Advance to vendor/employees</v>
      </c>
    </row>
    <row r="3991" spans="1:19" x14ac:dyDescent="0.25">
      <c r="A3991" s="39" t="s">
        <v>262</v>
      </c>
      <c r="B3991" s="39" t="s">
        <v>42</v>
      </c>
      <c r="C3991" s="7">
        <v>43983</v>
      </c>
      <c r="D3991" s="39" t="s">
        <v>83</v>
      </c>
      <c r="E3991" s="39">
        <v>37800</v>
      </c>
      <c r="F3991" s="82">
        <f t="shared" si="186"/>
        <v>37.799999999999997</v>
      </c>
      <c r="G3991" s="39">
        <f>VLOOKUP(N3991,Currecny_M!$A$1:$P$10,2,FALSE)</f>
        <v>1</v>
      </c>
      <c r="H3991" s="39">
        <f>MATCH(C3991,Currecny_M!$A$1:$P$1,0)</f>
        <v>4</v>
      </c>
      <c r="I3991" s="39">
        <f>VLOOKUP(N3991,Currecny_M!$A$1:$P$10,MATCH(Database!C3991,Currecny_M!$A$1:$P$1,0),FALSE)</f>
        <v>1</v>
      </c>
      <c r="J3991" s="82">
        <f t="shared" si="187"/>
        <v>37.799999999999997</v>
      </c>
      <c r="K3991" s="39">
        <f>VLOOKUP('Cover page'!$B$6,Currecny_M!$A$1:$P$10,MATCH(Database!C3991,Currecny_M!$A$1:$P$1,0),FALSE)</f>
        <v>1</v>
      </c>
      <c r="L3991" s="82">
        <f t="shared" si="188"/>
        <v>37.799999999999997</v>
      </c>
      <c r="M3991" s="82">
        <f>((E3991/$F$1)*VLOOKUP(N3991,Currecny_M!$A$1:$P$10,MATCH(Database!C3991,Currecny_M!$A$1:$P$1,0),FALSE))/VLOOKUP('Cover page'!$B$6,Currecny_M!$A$1:$P$10,MATCH(Database!C3991,Currecny_M!$A$1:$P$1,0),FALSE)</f>
        <v>37.799999999999997</v>
      </c>
      <c r="N3991" s="6" t="str">
        <f>VLOOKUP(B3991,Master!$A$2:$C$11,3,FALSE)</f>
        <v>INR</v>
      </c>
      <c r="O3991" s="6" t="str">
        <f>VLOOKUP(B3991,Master!$A$2:$C$11,2,FALSE)</f>
        <v>Asia</v>
      </c>
      <c r="Q3991" s="39" t="str">
        <f>VLOOKUP(D3991,GL_Master!$A$1:$D$80,2,FALSE)</f>
        <v>BS</v>
      </c>
      <c r="R3991" s="39" t="str">
        <f>VLOOKUP(D3991,GL_Master!$A$1:$D$80,3,FALSE)</f>
        <v>Other Current Assets</v>
      </c>
      <c r="S3991" s="39" t="str">
        <f>VLOOKUP(D3991,GL_Master!$A$1:$D$80,4,FALSE)</f>
        <v>Security deposits ( Unsecured, considered good)</v>
      </c>
    </row>
    <row r="3992" spans="1:19" x14ac:dyDescent="0.25">
      <c r="A3992" s="39" t="s">
        <v>262</v>
      </c>
      <c r="B3992" s="39" t="s">
        <v>42</v>
      </c>
      <c r="C3992" s="7">
        <v>43983</v>
      </c>
      <c r="D3992" s="39" t="s">
        <v>246</v>
      </c>
      <c r="E3992" s="39">
        <v>-4385740</v>
      </c>
      <c r="F3992" s="82">
        <f t="shared" si="186"/>
        <v>-4385.74</v>
      </c>
      <c r="G3992" s="39">
        <f>VLOOKUP(N3992,Currecny_M!$A$1:$P$10,2,FALSE)</f>
        <v>1</v>
      </c>
      <c r="H3992" s="39">
        <f>MATCH(C3992,Currecny_M!$A$1:$P$1,0)</f>
        <v>4</v>
      </c>
      <c r="I3992" s="39">
        <f>VLOOKUP(N3992,Currecny_M!$A$1:$P$10,MATCH(Database!C3992,Currecny_M!$A$1:$P$1,0),FALSE)</f>
        <v>1</v>
      </c>
      <c r="J3992" s="82">
        <f t="shared" si="187"/>
        <v>-4385.74</v>
      </c>
      <c r="K3992" s="39">
        <f>VLOOKUP('Cover page'!$B$6,Currecny_M!$A$1:$P$10,MATCH(Database!C3992,Currecny_M!$A$1:$P$1,0),FALSE)</f>
        <v>1</v>
      </c>
      <c r="L3992" s="82">
        <f t="shared" si="188"/>
        <v>-4385.74</v>
      </c>
      <c r="M3992" s="82">
        <f>((E3992/$F$1)*VLOOKUP(N3992,Currecny_M!$A$1:$P$10,MATCH(Database!C3992,Currecny_M!$A$1:$P$1,0),FALSE))/VLOOKUP('Cover page'!$B$6,Currecny_M!$A$1:$P$10,MATCH(Database!C3992,Currecny_M!$A$1:$P$1,0),FALSE)</f>
        <v>-4385.74</v>
      </c>
      <c r="N3992" s="6" t="str">
        <f>VLOOKUP(B3992,Master!$A$2:$C$11,3,FALSE)</f>
        <v>INR</v>
      </c>
      <c r="O3992" s="6" t="str">
        <f>VLOOKUP(B3992,Master!$A$2:$C$11,2,FALSE)</f>
        <v>Asia</v>
      </c>
      <c r="Q3992" s="39" t="str">
        <f>VLOOKUP(D3992,GL_Master!$A$1:$D$80,2,FALSE)</f>
        <v>PL</v>
      </c>
      <c r="R3992" s="39" t="str">
        <f>VLOOKUP(D3992,GL_Master!$A$1:$D$80,3,FALSE)</f>
        <v>Revenue from Operations</v>
      </c>
      <c r="S3992" s="39" t="str">
        <f>VLOOKUP(D3992,GL_Master!$A$1:$D$80,4,FALSE)</f>
        <v>Contract revenue</v>
      </c>
    </row>
    <row r="3993" spans="1:19" x14ac:dyDescent="0.25">
      <c r="A3993" s="39" t="s">
        <v>262</v>
      </c>
      <c r="B3993" s="39" t="s">
        <v>42</v>
      </c>
      <c r="C3993" s="7">
        <v>43983</v>
      </c>
      <c r="D3993" s="39" t="s">
        <v>134</v>
      </c>
      <c r="E3993" s="39">
        <v>-34980</v>
      </c>
      <c r="F3993" s="82">
        <f t="shared" si="186"/>
        <v>-34.979999999999997</v>
      </c>
      <c r="G3993" s="39">
        <f>VLOOKUP(N3993,Currecny_M!$A$1:$P$10,2,FALSE)</f>
        <v>1</v>
      </c>
      <c r="H3993" s="39">
        <f>MATCH(C3993,Currecny_M!$A$1:$P$1,0)</f>
        <v>4</v>
      </c>
      <c r="I3993" s="39">
        <f>VLOOKUP(N3993,Currecny_M!$A$1:$P$10,MATCH(Database!C3993,Currecny_M!$A$1:$P$1,0),FALSE)</f>
        <v>1</v>
      </c>
      <c r="J3993" s="82">
        <f t="shared" si="187"/>
        <v>-34.979999999999997</v>
      </c>
      <c r="K3993" s="39">
        <f>VLOOKUP('Cover page'!$B$6,Currecny_M!$A$1:$P$10,MATCH(Database!C3993,Currecny_M!$A$1:$P$1,0),FALSE)</f>
        <v>1</v>
      </c>
      <c r="L3993" s="82">
        <f t="shared" si="188"/>
        <v>-34.979999999999997</v>
      </c>
      <c r="M3993" s="82">
        <f>((E3993/$F$1)*VLOOKUP(N3993,Currecny_M!$A$1:$P$10,MATCH(Database!C3993,Currecny_M!$A$1:$P$1,0),FALSE))/VLOOKUP('Cover page'!$B$6,Currecny_M!$A$1:$P$10,MATCH(Database!C3993,Currecny_M!$A$1:$P$1,0),FALSE)</f>
        <v>-34.979999999999997</v>
      </c>
      <c r="N3993" s="6" t="str">
        <f>VLOOKUP(B3993,Master!$A$2:$C$11,3,FALSE)</f>
        <v>INR</v>
      </c>
      <c r="O3993" s="6" t="str">
        <f>VLOOKUP(B3993,Master!$A$2:$C$11,2,FALSE)</f>
        <v>Asia</v>
      </c>
      <c r="Q3993" s="39" t="str">
        <f>VLOOKUP(D3993,GL_Master!$A$1:$D$80,2,FALSE)</f>
        <v>PL</v>
      </c>
      <c r="R3993" s="39" t="str">
        <f>VLOOKUP(D3993,GL_Master!$A$1:$D$80,3,FALSE)</f>
        <v>Other Income</v>
      </c>
      <c r="S3993" s="39" t="str">
        <f>VLOOKUP(D3993,GL_Master!$A$1:$D$80,4,FALSE)</f>
        <v>Other Income</v>
      </c>
    </row>
    <row r="3994" spans="1:19" x14ac:dyDescent="0.25">
      <c r="A3994" s="39" t="s">
        <v>262</v>
      </c>
      <c r="B3994" s="39" t="s">
        <v>42</v>
      </c>
      <c r="C3994" s="7">
        <v>43983</v>
      </c>
      <c r="D3994" s="39" t="s">
        <v>86</v>
      </c>
      <c r="E3994" s="39">
        <v>2020</v>
      </c>
      <c r="F3994" s="82">
        <f t="shared" si="186"/>
        <v>2.02</v>
      </c>
      <c r="G3994" s="39">
        <f>VLOOKUP(N3994,Currecny_M!$A$1:$P$10,2,FALSE)</f>
        <v>1</v>
      </c>
      <c r="H3994" s="39">
        <f>MATCH(C3994,Currecny_M!$A$1:$P$1,0)</f>
        <v>4</v>
      </c>
      <c r="I3994" s="39">
        <f>VLOOKUP(N3994,Currecny_M!$A$1:$P$10,MATCH(Database!C3994,Currecny_M!$A$1:$P$1,0),FALSE)</f>
        <v>1</v>
      </c>
      <c r="J3994" s="82">
        <f t="shared" si="187"/>
        <v>2.02</v>
      </c>
      <c r="K3994" s="39">
        <f>VLOOKUP('Cover page'!$B$6,Currecny_M!$A$1:$P$10,MATCH(Database!C3994,Currecny_M!$A$1:$P$1,0),FALSE)</f>
        <v>1</v>
      </c>
      <c r="L3994" s="82">
        <f t="shared" si="188"/>
        <v>2.02</v>
      </c>
      <c r="M3994" s="82">
        <f>((E3994/$F$1)*VLOOKUP(N3994,Currecny_M!$A$1:$P$10,MATCH(Database!C3994,Currecny_M!$A$1:$P$1,0),FALSE))/VLOOKUP('Cover page'!$B$6,Currecny_M!$A$1:$P$10,MATCH(Database!C3994,Currecny_M!$A$1:$P$1,0),FALSE)</f>
        <v>2.02</v>
      </c>
      <c r="N3994" s="6" t="str">
        <f>VLOOKUP(B3994,Master!$A$2:$C$11,3,FALSE)</f>
        <v>INR</v>
      </c>
      <c r="O3994" s="6" t="str">
        <f>VLOOKUP(B3994,Master!$A$2:$C$11,2,FALSE)</f>
        <v>Asia</v>
      </c>
      <c r="Q3994" s="39" t="str">
        <f>VLOOKUP(D3994,GL_Master!$A$1:$D$80,2,FALSE)</f>
        <v>PL</v>
      </c>
      <c r="R3994" s="39" t="str">
        <f>VLOOKUP(D3994,GL_Master!$A$1:$D$80,3,FALSE)</f>
        <v>COGS</v>
      </c>
      <c r="S3994" s="39" t="str">
        <f>VLOOKUP(D3994,GL_Master!$A$1:$D$80,4,FALSE)</f>
        <v>Purchase of other traded goods</v>
      </c>
    </row>
    <row r="3995" spans="1:19" x14ac:dyDescent="0.25">
      <c r="A3995" s="39" t="s">
        <v>262</v>
      </c>
      <c r="B3995" s="39" t="s">
        <v>42</v>
      </c>
      <c r="C3995" s="7">
        <v>43983</v>
      </c>
      <c r="D3995" s="39" t="s">
        <v>87</v>
      </c>
      <c r="E3995" s="39">
        <v>1030</v>
      </c>
      <c r="F3995" s="82">
        <f t="shared" si="186"/>
        <v>1.03</v>
      </c>
      <c r="G3995" s="39">
        <f>VLOOKUP(N3995,Currecny_M!$A$1:$P$10,2,FALSE)</f>
        <v>1</v>
      </c>
      <c r="H3995" s="39">
        <f>MATCH(C3995,Currecny_M!$A$1:$P$1,0)</f>
        <v>4</v>
      </c>
      <c r="I3995" s="39">
        <f>VLOOKUP(N3995,Currecny_M!$A$1:$P$10,MATCH(Database!C3995,Currecny_M!$A$1:$P$1,0),FALSE)</f>
        <v>1</v>
      </c>
      <c r="J3995" s="82">
        <f t="shared" si="187"/>
        <v>1.03</v>
      </c>
      <c r="K3995" s="39">
        <f>VLOOKUP('Cover page'!$B$6,Currecny_M!$A$1:$P$10,MATCH(Database!C3995,Currecny_M!$A$1:$P$1,0),FALSE)</f>
        <v>1</v>
      </c>
      <c r="L3995" s="82">
        <f t="shared" si="188"/>
        <v>1.03</v>
      </c>
      <c r="M3995" s="82">
        <f>((E3995/$F$1)*VLOOKUP(N3995,Currecny_M!$A$1:$P$10,MATCH(Database!C3995,Currecny_M!$A$1:$P$1,0),FALSE))/VLOOKUP('Cover page'!$B$6,Currecny_M!$A$1:$P$10,MATCH(Database!C3995,Currecny_M!$A$1:$P$1,0),FALSE)</f>
        <v>1.03</v>
      </c>
      <c r="N3995" s="6" t="str">
        <f>VLOOKUP(B3995,Master!$A$2:$C$11,3,FALSE)</f>
        <v>INR</v>
      </c>
      <c r="O3995" s="6" t="str">
        <f>VLOOKUP(B3995,Master!$A$2:$C$11,2,FALSE)</f>
        <v>Asia</v>
      </c>
      <c r="Q3995" s="39" t="str">
        <f>VLOOKUP(D3995,GL_Master!$A$1:$D$80,2,FALSE)</f>
        <v>PL</v>
      </c>
      <c r="R3995" s="39" t="str">
        <f>VLOOKUP(D3995,GL_Master!$A$1:$D$80,3,FALSE)</f>
        <v>COGS</v>
      </c>
      <c r="S3995" s="39" t="str">
        <f>VLOOKUP(D3995,GL_Master!$A$1:$D$80,4,FALSE)</f>
        <v>Civil, Installation, Commissioning and Other miscellaneous expenses</v>
      </c>
    </row>
    <row r="3996" spans="1:19" x14ac:dyDescent="0.25">
      <c r="A3996" s="39" t="s">
        <v>262</v>
      </c>
      <c r="B3996" s="39" t="s">
        <v>42</v>
      </c>
      <c r="C3996" s="7">
        <v>43983</v>
      </c>
      <c r="D3996" s="39" t="s">
        <v>88</v>
      </c>
      <c r="E3996" s="39">
        <v>3300.0000000000005</v>
      </c>
      <c r="F3996" s="82">
        <f t="shared" si="186"/>
        <v>3.3000000000000003</v>
      </c>
      <c r="G3996" s="39">
        <f>VLOOKUP(N3996,Currecny_M!$A$1:$P$10,2,FALSE)</f>
        <v>1</v>
      </c>
      <c r="H3996" s="39">
        <f>MATCH(C3996,Currecny_M!$A$1:$P$1,0)</f>
        <v>4</v>
      </c>
      <c r="I3996" s="39">
        <f>VLOOKUP(N3996,Currecny_M!$A$1:$P$10,MATCH(Database!C3996,Currecny_M!$A$1:$P$1,0),FALSE)</f>
        <v>1</v>
      </c>
      <c r="J3996" s="82">
        <f t="shared" si="187"/>
        <v>3.3000000000000003</v>
      </c>
      <c r="K3996" s="39">
        <f>VLOOKUP('Cover page'!$B$6,Currecny_M!$A$1:$P$10,MATCH(Database!C3996,Currecny_M!$A$1:$P$1,0),FALSE)</f>
        <v>1</v>
      </c>
      <c r="L3996" s="82">
        <f t="shared" si="188"/>
        <v>3.3000000000000003</v>
      </c>
      <c r="M3996" s="82">
        <f>((E3996/$F$1)*VLOOKUP(N3996,Currecny_M!$A$1:$P$10,MATCH(Database!C3996,Currecny_M!$A$1:$P$1,0),FALSE))/VLOOKUP('Cover page'!$B$6,Currecny_M!$A$1:$P$10,MATCH(Database!C3996,Currecny_M!$A$1:$P$1,0),FALSE)</f>
        <v>3.3000000000000003</v>
      </c>
      <c r="N3996" s="6" t="str">
        <f>VLOOKUP(B3996,Master!$A$2:$C$11,3,FALSE)</f>
        <v>INR</v>
      </c>
      <c r="O3996" s="6" t="str">
        <f>VLOOKUP(B3996,Master!$A$2:$C$11,2,FALSE)</f>
        <v>Asia</v>
      </c>
      <c r="Q3996" s="39" t="str">
        <f>VLOOKUP(D3996,GL_Master!$A$1:$D$80,2,FALSE)</f>
        <v>PL</v>
      </c>
      <c r="R3996" s="39" t="str">
        <f>VLOOKUP(D3996,GL_Master!$A$1:$D$80,3,FALSE)</f>
        <v>COGS</v>
      </c>
      <c r="S3996" s="39" t="str">
        <f>VLOOKUP(D3996,GL_Master!$A$1:$D$80,4,FALSE)</f>
        <v>Civil, Installation, Commissioning and Other miscellaneous expenses</v>
      </c>
    </row>
    <row r="3997" spans="1:19" x14ac:dyDescent="0.25">
      <c r="A3997" s="39" t="s">
        <v>262</v>
      </c>
      <c r="B3997" s="39" t="s">
        <v>42</v>
      </c>
      <c r="C3997" s="7">
        <v>43983</v>
      </c>
      <c r="D3997" s="39" t="s">
        <v>89</v>
      </c>
      <c r="E3997" s="39">
        <v>6060</v>
      </c>
      <c r="F3997" s="82">
        <f t="shared" si="186"/>
        <v>6.06</v>
      </c>
      <c r="G3997" s="39">
        <f>VLOOKUP(N3997,Currecny_M!$A$1:$P$10,2,FALSE)</f>
        <v>1</v>
      </c>
      <c r="H3997" s="39">
        <f>MATCH(C3997,Currecny_M!$A$1:$P$1,0)</f>
        <v>4</v>
      </c>
      <c r="I3997" s="39">
        <f>VLOOKUP(N3997,Currecny_M!$A$1:$P$10,MATCH(Database!C3997,Currecny_M!$A$1:$P$1,0),FALSE)</f>
        <v>1</v>
      </c>
      <c r="J3997" s="82">
        <f t="shared" si="187"/>
        <v>6.06</v>
      </c>
      <c r="K3997" s="39">
        <f>VLOOKUP('Cover page'!$B$6,Currecny_M!$A$1:$P$10,MATCH(Database!C3997,Currecny_M!$A$1:$P$1,0),FALSE)</f>
        <v>1</v>
      </c>
      <c r="L3997" s="82">
        <f t="shared" si="188"/>
        <v>6.06</v>
      </c>
      <c r="M3997" s="82">
        <f>((E3997/$F$1)*VLOOKUP(N3997,Currecny_M!$A$1:$P$10,MATCH(Database!C3997,Currecny_M!$A$1:$P$1,0),FALSE))/VLOOKUP('Cover page'!$B$6,Currecny_M!$A$1:$P$10,MATCH(Database!C3997,Currecny_M!$A$1:$P$1,0),FALSE)</f>
        <v>6.06</v>
      </c>
      <c r="N3997" s="6" t="str">
        <f>VLOOKUP(B3997,Master!$A$2:$C$11,3,FALSE)</f>
        <v>INR</v>
      </c>
      <c r="O3997" s="6" t="str">
        <f>VLOOKUP(B3997,Master!$A$2:$C$11,2,FALSE)</f>
        <v>Asia</v>
      </c>
      <c r="Q3997" s="39" t="str">
        <f>VLOOKUP(D3997,GL_Master!$A$1:$D$80,2,FALSE)</f>
        <v>PL</v>
      </c>
      <c r="R3997" s="39" t="str">
        <f>VLOOKUP(D3997,GL_Master!$A$1:$D$80,3,FALSE)</f>
        <v>COGS</v>
      </c>
      <c r="S3997" s="39" t="str">
        <f>VLOOKUP(D3997,GL_Master!$A$1:$D$80,4,FALSE)</f>
        <v>project Expenses</v>
      </c>
    </row>
    <row r="3998" spans="1:19" x14ac:dyDescent="0.25">
      <c r="A3998" s="39" t="s">
        <v>262</v>
      </c>
      <c r="B3998" s="39" t="s">
        <v>42</v>
      </c>
      <c r="C3998" s="7">
        <v>43983</v>
      </c>
      <c r="D3998" s="39" t="s">
        <v>90</v>
      </c>
      <c r="E3998" s="39">
        <v>2020</v>
      </c>
      <c r="F3998" s="82">
        <f t="shared" si="186"/>
        <v>2.02</v>
      </c>
      <c r="G3998" s="39">
        <f>VLOOKUP(N3998,Currecny_M!$A$1:$P$10,2,FALSE)</f>
        <v>1</v>
      </c>
      <c r="H3998" s="39">
        <f>MATCH(C3998,Currecny_M!$A$1:$P$1,0)</f>
        <v>4</v>
      </c>
      <c r="I3998" s="39">
        <f>VLOOKUP(N3998,Currecny_M!$A$1:$P$10,MATCH(Database!C3998,Currecny_M!$A$1:$P$1,0),FALSE)</f>
        <v>1</v>
      </c>
      <c r="J3998" s="82">
        <f t="shared" si="187"/>
        <v>2.02</v>
      </c>
      <c r="K3998" s="39">
        <f>VLOOKUP('Cover page'!$B$6,Currecny_M!$A$1:$P$10,MATCH(Database!C3998,Currecny_M!$A$1:$P$1,0),FALSE)</f>
        <v>1</v>
      </c>
      <c r="L3998" s="82">
        <f t="shared" si="188"/>
        <v>2.02</v>
      </c>
      <c r="M3998" s="82">
        <f>((E3998/$F$1)*VLOOKUP(N3998,Currecny_M!$A$1:$P$10,MATCH(Database!C3998,Currecny_M!$A$1:$P$1,0),FALSE))/VLOOKUP('Cover page'!$B$6,Currecny_M!$A$1:$P$10,MATCH(Database!C3998,Currecny_M!$A$1:$P$1,0),FALSE)</f>
        <v>2.02</v>
      </c>
      <c r="N3998" s="6" t="str">
        <f>VLOOKUP(B3998,Master!$A$2:$C$11,3,FALSE)</f>
        <v>INR</v>
      </c>
      <c r="O3998" s="6" t="str">
        <f>VLOOKUP(B3998,Master!$A$2:$C$11,2,FALSE)</f>
        <v>Asia</v>
      </c>
      <c r="Q3998" s="39" t="str">
        <f>VLOOKUP(D3998,GL_Master!$A$1:$D$80,2,FALSE)</f>
        <v>PL</v>
      </c>
      <c r="R3998" s="39" t="str">
        <f>VLOOKUP(D3998,GL_Master!$A$1:$D$80,3,FALSE)</f>
        <v>Office utility</v>
      </c>
      <c r="S3998" s="39" t="str">
        <f>VLOOKUP(D3998,GL_Master!$A$1:$D$80,4,FALSE)</f>
        <v>Electricity Expenses</v>
      </c>
    </row>
    <row r="3999" spans="1:19" x14ac:dyDescent="0.25">
      <c r="A3999" s="39" t="s">
        <v>262</v>
      </c>
      <c r="B3999" s="39" t="s">
        <v>42</v>
      </c>
      <c r="C3999" s="7">
        <v>43983</v>
      </c>
      <c r="D3999" s="39" t="s">
        <v>91</v>
      </c>
      <c r="E3999" s="39">
        <v>4200</v>
      </c>
      <c r="F3999" s="82">
        <f t="shared" si="186"/>
        <v>4.2</v>
      </c>
      <c r="G3999" s="39">
        <f>VLOOKUP(N3999,Currecny_M!$A$1:$P$10,2,FALSE)</f>
        <v>1</v>
      </c>
      <c r="H3999" s="39">
        <f>MATCH(C3999,Currecny_M!$A$1:$P$1,0)</f>
        <v>4</v>
      </c>
      <c r="I3999" s="39">
        <f>VLOOKUP(N3999,Currecny_M!$A$1:$P$10,MATCH(Database!C3999,Currecny_M!$A$1:$P$1,0),FALSE)</f>
        <v>1</v>
      </c>
      <c r="J3999" s="82">
        <f t="shared" si="187"/>
        <v>4.2</v>
      </c>
      <c r="K3999" s="39">
        <f>VLOOKUP('Cover page'!$B$6,Currecny_M!$A$1:$P$10,MATCH(Database!C3999,Currecny_M!$A$1:$P$1,0),FALSE)</f>
        <v>1</v>
      </c>
      <c r="L3999" s="82">
        <f t="shared" si="188"/>
        <v>4.2</v>
      </c>
      <c r="M3999" s="82">
        <f>((E3999/$F$1)*VLOOKUP(N3999,Currecny_M!$A$1:$P$10,MATCH(Database!C3999,Currecny_M!$A$1:$P$1,0),FALSE))/VLOOKUP('Cover page'!$B$6,Currecny_M!$A$1:$P$10,MATCH(Database!C3999,Currecny_M!$A$1:$P$1,0),FALSE)</f>
        <v>4.2</v>
      </c>
      <c r="N3999" s="6" t="str">
        <f>VLOOKUP(B3999,Master!$A$2:$C$11,3,FALSE)</f>
        <v>INR</v>
      </c>
      <c r="O3999" s="6" t="str">
        <f>VLOOKUP(B3999,Master!$A$2:$C$11,2,FALSE)</f>
        <v>Asia</v>
      </c>
      <c r="Q3999" s="39" t="str">
        <f>VLOOKUP(D3999,GL_Master!$A$1:$D$80,2,FALSE)</f>
        <v>PL</v>
      </c>
      <c r="R3999" s="39" t="str">
        <f>VLOOKUP(D3999,GL_Master!$A$1:$D$80,3,FALSE)</f>
        <v>Misc. expenses</v>
      </c>
      <c r="S3999" s="39" t="str">
        <f>VLOOKUP(D3999,GL_Master!$A$1:$D$80,4,FALSE)</f>
        <v>Repair &amp; Maintenance</v>
      </c>
    </row>
    <row r="4000" spans="1:19" x14ac:dyDescent="0.25">
      <c r="A4000" s="39" t="s">
        <v>262</v>
      </c>
      <c r="B4000" s="39" t="s">
        <v>42</v>
      </c>
      <c r="C4000" s="7">
        <v>43983</v>
      </c>
      <c r="D4000" s="39" t="s">
        <v>92</v>
      </c>
      <c r="E4000" s="39">
        <v>3180</v>
      </c>
      <c r="F4000" s="82">
        <f t="shared" si="186"/>
        <v>3.18</v>
      </c>
      <c r="G4000" s="39">
        <f>VLOOKUP(N4000,Currecny_M!$A$1:$P$10,2,FALSE)</f>
        <v>1</v>
      </c>
      <c r="H4000" s="39">
        <f>MATCH(C4000,Currecny_M!$A$1:$P$1,0)</f>
        <v>4</v>
      </c>
      <c r="I4000" s="39">
        <f>VLOOKUP(N4000,Currecny_M!$A$1:$P$10,MATCH(Database!C4000,Currecny_M!$A$1:$P$1,0),FALSE)</f>
        <v>1</v>
      </c>
      <c r="J4000" s="82">
        <f t="shared" si="187"/>
        <v>3.18</v>
      </c>
      <c r="K4000" s="39">
        <f>VLOOKUP('Cover page'!$B$6,Currecny_M!$A$1:$P$10,MATCH(Database!C4000,Currecny_M!$A$1:$P$1,0),FALSE)</f>
        <v>1</v>
      </c>
      <c r="L4000" s="82">
        <f t="shared" si="188"/>
        <v>3.18</v>
      </c>
      <c r="M4000" s="82">
        <f>((E4000/$F$1)*VLOOKUP(N4000,Currecny_M!$A$1:$P$10,MATCH(Database!C4000,Currecny_M!$A$1:$P$1,0),FALSE))/VLOOKUP('Cover page'!$B$6,Currecny_M!$A$1:$P$10,MATCH(Database!C4000,Currecny_M!$A$1:$P$1,0),FALSE)</f>
        <v>3.18</v>
      </c>
      <c r="N4000" s="6" t="str">
        <f>VLOOKUP(B4000,Master!$A$2:$C$11,3,FALSE)</f>
        <v>INR</v>
      </c>
      <c r="O4000" s="6" t="str">
        <f>VLOOKUP(B4000,Master!$A$2:$C$11,2,FALSE)</f>
        <v>Asia</v>
      </c>
      <c r="Q4000" s="39" t="str">
        <f>VLOOKUP(D4000,GL_Master!$A$1:$D$80,2,FALSE)</f>
        <v>PL</v>
      </c>
      <c r="R4000" s="39" t="str">
        <f>VLOOKUP(D4000,GL_Master!$A$1:$D$80,3,FALSE)</f>
        <v>Misc. expenses</v>
      </c>
      <c r="S4000" s="39" t="str">
        <f>VLOOKUP(D4000,GL_Master!$A$1:$D$80,4,FALSE)</f>
        <v>Repair &amp; Maintenance</v>
      </c>
    </row>
    <row r="4001" spans="1:19" x14ac:dyDescent="0.25">
      <c r="A4001" s="39" t="s">
        <v>262</v>
      </c>
      <c r="B4001" s="39" t="s">
        <v>42</v>
      </c>
      <c r="C4001" s="7">
        <v>43983</v>
      </c>
      <c r="D4001" s="39" t="s">
        <v>93</v>
      </c>
      <c r="E4001" s="39">
        <v>37450</v>
      </c>
      <c r="F4001" s="82">
        <f t="shared" si="186"/>
        <v>37.450000000000003</v>
      </c>
      <c r="G4001" s="39">
        <f>VLOOKUP(N4001,Currecny_M!$A$1:$P$10,2,FALSE)</f>
        <v>1</v>
      </c>
      <c r="H4001" s="39">
        <f>MATCH(C4001,Currecny_M!$A$1:$P$1,0)</f>
        <v>4</v>
      </c>
      <c r="I4001" s="39">
        <f>VLOOKUP(N4001,Currecny_M!$A$1:$P$10,MATCH(Database!C4001,Currecny_M!$A$1:$P$1,0),FALSE)</f>
        <v>1</v>
      </c>
      <c r="J4001" s="82">
        <f t="shared" si="187"/>
        <v>37.450000000000003</v>
      </c>
      <c r="K4001" s="39">
        <f>VLOOKUP('Cover page'!$B$6,Currecny_M!$A$1:$P$10,MATCH(Database!C4001,Currecny_M!$A$1:$P$1,0),FALSE)</f>
        <v>1</v>
      </c>
      <c r="L4001" s="82">
        <f t="shared" si="188"/>
        <v>37.450000000000003</v>
      </c>
      <c r="M4001" s="82">
        <f>((E4001/$F$1)*VLOOKUP(N4001,Currecny_M!$A$1:$P$10,MATCH(Database!C4001,Currecny_M!$A$1:$P$1,0),FALSE))/VLOOKUP('Cover page'!$B$6,Currecny_M!$A$1:$P$10,MATCH(Database!C4001,Currecny_M!$A$1:$P$1,0),FALSE)</f>
        <v>37.450000000000003</v>
      </c>
      <c r="N4001" s="6" t="str">
        <f>VLOOKUP(B4001,Master!$A$2:$C$11,3,FALSE)</f>
        <v>INR</v>
      </c>
      <c r="O4001" s="6" t="str">
        <f>VLOOKUP(B4001,Master!$A$2:$C$11,2,FALSE)</f>
        <v>Asia</v>
      </c>
      <c r="Q4001" s="39" t="str">
        <f>VLOOKUP(D4001,GL_Master!$A$1:$D$80,2,FALSE)</f>
        <v>PL</v>
      </c>
      <c r="R4001" s="39" t="str">
        <f>VLOOKUP(D4001,GL_Master!$A$1:$D$80,3,FALSE)</f>
        <v>Salary wages &amp; benefits</v>
      </c>
      <c r="S4001" s="39" t="str">
        <f>VLOOKUP(D4001,GL_Master!$A$1:$D$80,4,FALSE)</f>
        <v>Employee benefits expense</v>
      </c>
    </row>
    <row r="4002" spans="1:19" x14ac:dyDescent="0.25">
      <c r="A4002" s="39" t="s">
        <v>262</v>
      </c>
      <c r="B4002" s="39" t="s">
        <v>42</v>
      </c>
      <c r="C4002" s="7">
        <v>43983</v>
      </c>
      <c r="D4002" s="39" t="s">
        <v>33</v>
      </c>
      <c r="E4002" s="39">
        <v>1090</v>
      </c>
      <c r="F4002" s="82">
        <f t="shared" si="186"/>
        <v>1.0900000000000001</v>
      </c>
      <c r="G4002" s="39">
        <f>VLOOKUP(N4002,Currecny_M!$A$1:$P$10,2,FALSE)</f>
        <v>1</v>
      </c>
      <c r="H4002" s="39">
        <f>MATCH(C4002,Currecny_M!$A$1:$P$1,0)</f>
        <v>4</v>
      </c>
      <c r="I4002" s="39">
        <f>VLOOKUP(N4002,Currecny_M!$A$1:$P$10,MATCH(Database!C4002,Currecny_M!$A$1:$P$1,0),FALSE)</f>
        <v>1</v>
      </c>
      <c r="J4002" s="82">
        <f t="shared" si="187"/>
        <v>1.0900000000000001</v>
      </c>
      <c r="K4002" s="39">
        <f>VLOOKUP('Cover page'!$B$6,Currecny_M!$A$1:$P$10,MATCH(Database!C4002,Currecny_M!$A$1:$P$1,0),FALSE)</f>
        <v>1</v>
      </c>
      <c r="L4002" s="82">
        <f t="shared" si="188"/>
        <v>1.0900000000000001</v>
      </c>
      <c r="M4002" s="82">
        <f>((E4002/$F$1)*VLOOKUP(N4002,Currecny_M!$A$1:$P$10,MATCH(Database!C4002,Currecny_M!$A$1:$P$1,0),FALSE))/VLOOKUP('Cover page'!$B$6,Currecny_M!$A$1:$P$10,MATCH(Database!C4002,Currecny_M!$A$1:$P$1,0),FALSE)</f>
        <v>1.0900000000000001</v>
      </c>
      <c r="N4002" s="6" t="str">
        <f>VLOOKUP(B4002,Master!$A$2:$C$11,3,FALSE)</f>
        <v>INR</v>
      </c>
      <c r="O4002" s="6" t="str">
        <f>VLOOKUP(B4002,Master!$A$2:$C$11,2,FALSE)</f>
        <v>Asia</v>
      </c>
      <c r="Q4002" s="39" t="str">
        <f>VLOOKUP(D4002,GL_Master!$A$1:$D$80,2,FALSE)</f>
        <v>PL</v>
      </c>
      <c r="R4002" s="39" t="str">
        <f>VLOOKUP(D4002,GL_Master!$A$1:$D$80,3,FALSE)</f>
        <v>Staff welfare expenses</v>
      </c>
      <c r="S4002" s="39" t="str">
        <f>VLOOKUP(D4002,GL_Master!$A$1:$D$80,4,FALSE)</f>
        <v>Other staff welfare</v>
      </c>
    </row>
    <row r="4003" spans="1:19" x14ac:dyDescent="0.25">
      <c r="A4003" s="39" t="s">
        <v>262</v>
      </c>
      <c r="B4003" s="39" t="s">
        <v>42</v>
      </c>
      <c r="C4003" s="7">
        <v>43983</v>
      </c>
      <c r="D4003" s="39" t="s">
        <v>94</v>
      </c>
      <c r="E4003" s="39">
        <v>6420</v>
      </c>
      <c r="F4003" s="82">
        <f t="shared" si="186"/>
        <v>6.42</v>
      </c>
      <c r="G4003" s="39">
        <f>VLOOKUP(N4003,Currecny_M!$A$1:$P$10,2,FALSE)</f>
        <v>1</v>
      </c>
      <c r="H4003" s="39">
        <f>MATCH(C4003,Currecny_M!$A$1:$P$1,0)</f>
        <v>4</v>
      </c>
      <c r="I4003" s="39">
        <f>VLOOKUP(N4003,Currecny_M!$A$1:$P$10,MATCH(Database!C4003,Currecny_M!$A$1:$P$1,0),FALSE)</f>
        <v>1</v>
      </c>
      <c r="J4003" s="82">
        <f t="shared" si="187"/>
        <v>6.42</v>
      </c>
      <c r="K4003" s="39">
        <f>VLOOKUP('Cover page'!$B$6,Currecny_M!$A$1:$P$10,MATCH(Database!C4003,Currecny_M!$A$1:$P$1,0),FALSE)</f>
        <v>1</v>
      </c>
      <c r="L4003" s="82">
        <f t="shared" si="188"/>
        <v>6.42</v>
      </c>
      <c r="M4003" s="82">
        <f>((E4003/$F$1)*VLOOKUP(N4003,Currecny_M!$A$1:$P$10,MATCH(Database!C4003,Currecny_M!$A$1:$P$1,0),FALSE))/VLOOKUP('Cover page'!$B$6,Currecny_M!$A$1:$P$10,MATCH(Database!C4003,Currecny_M!$A$1:$P$1,0),FALSE)</f>
        <v>6.42</v>
      </c>
      <c r="N4003" s="6" t="str">
        <f>VLOOKUP(B4003,Master!$A$2:$C$11,3,FALSE)</f>
        <v>INR</v>
      </c>
      <c r="O4003" s="6" t="str">
        <f>VLOOKUP(B4003,Master!$A$2:$C$11,2,FALSE)</f>
        <v>Asia</v>
      </c>
      <c r="Q4003" s="39" t="str">
        <f>VLOOKUP(D4003,GL_Master!$A$1:$D$80,2,FALSE)</f>
        <v>PL</v>
      </c>
      <c r="R4003" s="39" t="str">
        <f>VLOOKUP(D4003,GL_Master!$A$1:$D$80,3,FALSE)</f>
        <v xml:space="preserve">Gratuity expenses </v>
      </c>
      <c r="S4003" s="39" t="str">
        <f>VLOOKUP(D4003,GL_Master!$A$1:$D$80,4,FALSE)</f>
        <v>Gratuity</v>
      </c>
    </row>
    <row r="4004" spans="1:19" x14ac:dyDescent="0.25">
      <c r="A4004" s="39" t="s">
        <v>262</v>
      </c>
      <c r="B4004" s="39" t="s">
        <v>42</v>
      </c>
      <c r="C4004" s="7">
        <v>43983</v>
      </c>
      <c r="D4004" s="39" t="s">
        <v>95</v>
      </c>
      <c r="E4004" s="39">
        <v>2180</v>
      </c>
      <c r="F4004" s="82">
        <f t="shared" si="186"/>
        <v>2.1800000000000002</v>
      </c>
      <c r="G4004" s="39">
        <f>VLOOKUP(N4004,Currecny_M!$A$1:$P$10,2,FALSE)</f>
        <v>1</v>
      </c>
      <c r="H4004" s="39">
        <f>MATCH(C4004,Currecny_M!$A$1:$P$1,0)</f>
        <v>4</v>
      </c>
      <c r="I4004" s="39">
        <f>VLOOKUP(N4004,Currecny_M!$A$1:$P$10,MATCH(Database!C4004,Currecny_M!$A$1:$P$1,0),FALSE)</f>
        <v>1</v>
      </c>
      <c r="J4004" s="82">
        <f t="shared" si="187"/>
        <v>2.1800000000000002</v>
      </c>
      <c r="K4004" s="39">
        <f>VLOOKUP('Cover page'!$B$6,Currecny_M!$A$1:$P$10,MATCH(Database!C4004,Currecny_M!$A$1:$P$1,0),FALSE)</f>
        <v>1</v>
      </c>
      <c r="L4004" s="82">
        <f t="shared" si="188"/>
        <v>2.1800000000000002</v>
      </c>
      <c r="M4004" s="82">
        <f>((E4004/$F$1)*VLOOKUP(N4004,Currecny_M!$A$1:$P$10,MATCH(Database!C4004,Currecny_M!$A$1:$P$1,0),FALSE))/VLOOKUP('Cover page'!$B$6,Currecny_M!$A$1:$P$10,MATCH(Database!C4004,Currecny_M!$A$1:$P$1,0),FALSE)</f>
        <v>2.1800000000000002</v>
      </c>
      <c r="N4004" s="6" t="str">
        <f>VLOOKUP(B4004,Master!$A$2:$C$11,3,FALSE)</f>
        <v>INR</v>
      </c>
      <c r="O4004" s="6" t="str">
        <f>VLOOKUP(B4004,Master!$A$2:$C$11,2,FALSE)</f>
        <v>Asia</v>
      </c>
      <c r="Q4004" s="39" t="str">
        <f>VLOOKUP(D4004,GL_Master!$A$1:$D$80,2,FALSE)</f>
        <v>PL</v>
      </c>
      <c r="R4004" s="39" t="str">
        <f>VLOOKUP(D4004,GL_Master!$A$1:$D$80,3,FALSE)</f>
        <v>Salary wages &amp; benefits</v>
      </c>
      <c r="S4004" s="39" t="str">
        <f>VLOOKUP(D4004,GL_Master!$A$1:$D$80,4,FALSE)</f>
        <v>Employee benefits expense</v>
      </c>
    </row>
    <row r="4005" spans="1:19" x14ac:dyDescent="0.25">
      <c r="A4005" s="39" t="s">
        <v>262</v>
      </c>
      <c r="B4005" s="39" t="s">
        <v>42</v>
      </c>
      <c r="C4005" s="7">
        <v>43983</v>
      </c>
      <c r="D4005" s="39" t="s">
        <v>96</v>
      </c>
      <c r="E4005" s="39">
        <v>18720</v>
      </c>
      <c r="F4005" s="82">
        <f t="shared" si="186"/>
        <v>18.72</v>
      </c>
      <c r="G4005" s="39">
        <f>VLOOKUP(N4005,Currecny_M!$A$1:$P$10,2,FALSE)</f>
        <v>1</v>
      </c>
      <c r="H4005" s="39">
        <f>MATCH(C4005,Currecny_M!$A$1:$P$1,0)</f>
        <v>4</v>
      </c>
      <c r="I4005" s="39">
        <f>VLOOKUP(N4005,Currecny_M!$A$1:$P$10,MATCH(Database!C4005,Currecny_M!$A$1:$P$1,0),FALSE)</f>
        <v>1</v>
      </c>
      <c r="J4005" s="82">
        <f t="shared" si="187"/>
        <v>18.72</v>
      </c>
      <c r="K4005" s="39">
        <f>VLOOKUP('Cover page'!$B$6,Currecny_M!$A$1:$P$10,MATCH(Database!C4005,Currecny_M!$A$1:$P$1,0),FALSE)</f>
        <v>1</v>
      </c>
      <c r="L4005" s="82">
        <f t="shared" si="188"/>
        <v>18.72</v>
      </c>
      <c r="M4005" s="82">
        <f>((E4005/$F$1)*VLOOKUP(N4005,Currecny_M!$A$1:$P$10,MATCH(Database!C4005,Currecny_M!$A$1:$P$1,0),FALSE))/VLOOKUP('Cover page'!$B$6,Currecny_M!$A$1:$P$10,MATCH(Database!C4005,Currecny_M!$A$1:$P$1,0),FALSE)</f>
        <v>18.72</v>
      </c>
      <c r="N4005" s="6" t="str">
        <f>VLOOKUP(B4005,Master!$A$2:$C$11,3,FALSE)</f>
        <v>INR</v>
      </c>
      <c r="O4005" s="6" t="str">
        <f>VLOOKUP(B4005,Master!$A$2:$C$11,2,FALSE)</f>
        <v>Asia</v>
      </c>
      <c r="Q4005" s="39" t="str">
        <f>VLOOKUP(D4005,GL_Master!$A$1:$D$80,2,FALSE)</f>
        <v>PL</v>
      </c>
      <c r="R4005" s="39" t="str">
        <f>VLOOKUP(D4005,GL_Master!$A$1:$D$80,3,FALSE)</f>
        <v>Salary wages &amp; benefits</v>
      </c>
      <c r="S4005" s="39" t="str">
        <f>VLOOKUP(D4005,GL_Master!$A$1:$D$80,4,FALSE)</f>
        <v>Employee benefits expense</v>
      </c>
    </row>
    <row r="4006" spans="1:19" x14ac:dyDescent="0.25">
      <c r="A4006" s="39" t="s">
        <v>262</v>
      </c>
      <c r="B4006" s="39" t="s">
        <v>42</v>
      </c>
      <c r="C4006" s="7">
        <v>43983</v>
      </c>
      <c r="D4006" s="39" t="s">
        <v>97</v>
      </c>
      <c r="E4006" s="39">
        <v>1060</v>
      </c>
      <c r="F4006" s="82">
        <f t="shared" si="186"/>
        <v>1.06</v>
      </c>
      <c r="G4006" s="39">
        <f>VLOOKUP(N4006,Currecny_M!$A$1:$P$10,2,FALSE)</f>
        <v>1</v>
      </c>
      <c r="H4006" s="39">
        <f>MATCH(C4006,Currecny_M!$A$1:$P$1,0)</f>
        <v>4</v>
      </c>
      <c r="I4006" s="39">
        <f>VLOOKUP(N4006,Currecny_M!$A$1:$P$10,MATCH(Database!C4006,Currecny_M!$A$1:$P$1,0),FALSE)</f>
        <v>1</v>
      </c>
      <c r="J4006" s="82">
        <f t="shared" si="187"/>
        <v>1.06</v>
      </c>
      <c r="K4006" s="39">
        <f>VLOOKUP('Cover page'!$B$6,Currecny_M!$A$1:$P$10,MATCH(Database!C4006,Currecny_M!$A$1:$P$1,0),FALSE)</f>
        <v>1</v>
      </c>
      <c r="L4006" s="82">
        <f t="shared" si="188"/>
        <v>1.06</v>
      </c>
      <c r="M4006" s="82">
        <f>((E4006/$F$1)*VLOOKUP(N4006,Currecny_M!$A$1:$P$10,MATCH(Database!C4006,Currecny_M!$A$1:$P$1,0),FALSE))/VLOOKUP('Cover page'!$B$6,Currecny_M!$A$1:$P$10,MATCH(Database!C4006,Currecny_M!$A$1:$P$1,0),FALSE)</f>
        <v>1.06</v>
      </c>
      <c r="N4006" s="6" t="str">
        <f>VLOOKUP(B4006,Master!$A$2:$C$11,3,FALSE)</f>
        <v>INR</v>
      </c>
      <c r="O4006" s="6" t="str">
        <f>VLOOKUP(B4006,Master!$A$2:$C$11,2,FALSE)</f>
        <v>Asia</v>
      </c>
      <c r="Q4006" s="39" t="str">
        <f>VLOOKUP(D4006,GL_Master!$A$1:$D$80,2,FALSE)</f>
        <v>PL</v>
      </c>
      <c r="R4006" s="39" t="str">
        <f>VLOOKUP(D4006,GL_Master!$A$1:$D$80,3,FALSE)</f>
        <v>Salary wages &amp; benefits</v>
      </c>
      <c r="S4006" s="39" t="str">
        <f>VLOOKUP(D4006,GL_Master!$A$1:$D$80,4,FALSE)</f>
        <v>Employee benefits expense</v>
      </c>
    </row>
    <row r="4007" spans="1:19" x14ac:dyDescent="0.25">
      <c r="A4007" s="39" t="s">
        <v>262</v>
      </c>
      <c r="B4007" s="39" t="s">
        <v>42</v>
      </c>
      <c r="C4007" s="7">
        <v>43983</v>
      </c>
      <c r="D4007" s="39" t="s">
        <v>98</v>
      </c>
      <c r="E4007" s="39">
        <v>2120</v>
      </c>
      <c r="F4007" s="82">
        <f t="shared" si="186"/>
        <v>2.12</v>
      </c>
      <c r="G4007" s="39">
        <f>VLOOKUP(N4007,Currecny_M!$A$1:$P$10,2,FALSE)</f>
        <v>1</v>
      </c>
      <c r="H4007" s="39">
        <f>MATCH(C4007,Currecny_M!$A$1:$P$1,0)</f>
        <v>4</v>
      </c>
      <c r="I4007" s="39">
        <f>VLOOKUP(N4007,Currecny_M!$A$1:$P$10,MATCH(Database!C4007,Currecny_M!$A$1:$P$1,0),FALSE)</f>
        <v>1</v>
      </c>
      <c r="J4007" s="82">
        <f t="shared" si="187"/>
        <v>2.12</v>
      </c>
      <c r="K4007" s="39">
        <f>VLOOKUP('Cover page'!$B$6,Currecny_M!$A$1:$P$10,MATCH(Database!C4007,Currecny_M!$A$1:$P$1,0),FALSE)</f>
        <v>1</v>
      </c>
      <c r="L4007" s="82">
        <f t="shared" si="188"/>
        <v>2.12</v>
      </c>
      <c r="M4007" s="82">
        <f>((E4007/$F$1)*VLOOKUP(N4007,Currecny_M!$A$1:$P$10,MATCH(Database!C4007,Currecny_M!$A$1:$P$1,0),FALSE))/VLOOKUP('Cover page'!$B$6,Currecny_M!$A$1:$P$10,MATCH(Database!C4007,Currecny_M!$A$1:$P$1,0),FALSE)</f>
        <v>2.12</v>
      </c>
      <c r="N4007" s="6" t="str">
        <f>VLOOKUP(B4007,Master!$A$2:$C$11,3,FALSE)</f>
        <v>INR</v>
      </c>
      <c r="O4007" s="6" t="str">
        <f>VLOOKUP(B4007,Master!$A$2:$C$11,2,FALSE)</f>
        <v>Asia</v>
      </c>
      <c r="Q4007" s="39" t="str">
        <f>VLOOKUP(D4007,GL_Master!$A$1:$D$80,2,FALSE)</f>
        <v>PL</v>
      </c>
      <c r="R4007" s="39" t="str">
        <f>VLOOKUP(D4007,GL_Master!$A$1:$D$80,3,FALSE)</f>
        <v>Salary wages &amp; benefits</v>
      </c>
      <c r="S4007" s="39" t="str">
        <f>VLOOKUP(D4007,GL_Master!$A$1:$D$80,4,FALSE)</f>
        <v>Employee benefits expense</v>
      </c>
    </row>
    <row r="4008" spans="1:19" x14ac:dyDescent="0.25">
      <c r="A4008" s="39" t="s">
        <v>262</v>
      </c>
      <c r="B4008" s="39" t="s">
        <v>42</v>
      </c>
      <c r="C4008" s="7">
        <v>43983</v>
      </c>
      <c r="D4008" s="39" t="s">
        <v>99</v>
      </c>
      <c r="E4008" s="39">
        <v>1040</v>
      </c>
      <c r="F4008" s="82">
        <f t="shared" si="186"/>
        <v>1.04</v>
      </c>
      <c r="G4008" s="39">
        <f>VLOOKUP(N4008,Currecny_M!$A$1:$P$10,2,FALSE)</f>
        <v>1</v>
      </c>
      <c r="H4008" s="39">
        <f>MATCH(C4008,Currecny_M!$A$1:$P$1,0)</f>
        <v>4</v>
      </c>
      <c r="I4008" s="39">
        <f>VLOOKUP(N4008,Currecny_M!$A$1:$P$10,MATCH(Database!C4008,Currecny_M!$A$1:$P$1,0),FALSE)</f>
        <v>1</v>
      </c>
      <c r="J4008" s="82">
        <f t="shared" si="187"/>
        <v>1.04</v>
      </c>
      <c r="K4008" s="39">
        <f>VLOOKUP('Cover page'!$B$6,Currecny_M!$A$1:$P$10,MATCH(Database!C4008,Currecny_M!$A$1:$P$1,0),FALSE)</f>
        <v>1</v>
      </c>
      <c r="L4008" s="82">
        <f t="shared" si="188"/>
        <v>1.04</v>
      </c>
      <c r="M4008" s="82">
        <f>((E4008/$F$1)*VLOOKUP(N4008,Currecny_M!$A$1:$P$10,MATCH(Database!C4008,Currecny_M!$A$1:$P$1,0),FALSE))/VLOOKUP('Cover page'!$B$6,Currecny_M!$A$1:$P$10,MATCH(Database!C4008,Currecny_M!$A$1:$P$1,0),FALSE)</f>
        <v>1.04</v>
      </c>
      <c r="N4008" s="6" t="str">
        <f>VLOOKUP(B4008,Master!$A$2:$C$11,3,FALSE)</f>
        <v>INR</v>
      </c>
      <c r="O4008" s="6" t="str">
        <f>VLOOKUP(B4008,Master!$A$2:$C$11,2,FALSE)</f>
        <v>Asia</v>
      </c>
      <c r="Q4008" s="39" t="str">
        <f>VLOOKUP(D4008,GL_Master!$A$1:$D$80,2,FALSE)</f>
        <v>PL</v>
      </c>
      <c r="R4008" s="39" t="str">
        <f>VLOOKUP(D4008,GL_Master!$A$1:$D$80,3,FALSE)</f>
        <v>Salary wages &amp; benefits</v>
      </c>
      <c r="S4008" s="39" t="str">
        <f>VLOOKUP(D4008,GL_Master!$A$1:$D$80,4,FALSE)</f>
        <v>Employee benefits expense</v>
      </c>
    </row>
    <row r="4009" spans="1:19" x14ac:dyDescent="0.25">
      <c r="A4009" s="39" t="s">
        <v>262</v>
      </c>
      <c r="B4009" s="39" t="s">
        <v>42</v>
      </c>
      <c r="C4009" s="7">
        <v>43983</v>
      </c>
      <c r="D4009" s="39" t="s">
        <v>100</v>
      </c>
      <c r="E4009" s="39">
        <v>7560.0000000000009</v>
      </c>
      <c r="F4009" s="82">
        <f t="shared" si="186"/>
        <v>7.5600000000000005</v>
      </c>
      <c r="G4009" s="39">
        <f>VLOOKUP(N4009,Currecny_M!$A$1:$P$10,2,FALSE)</f>
        <v>1</v>
      </c>
      <c r="H4009" s="39">
        <f>MATCH(C4009,Currecny_M!$A$1:$P$1,0)</f>
        <v>4</v>
      </c>
      <c r="I4009" s="39">
        <f>VLOOKUP(N4009,Currecny_M!$A$1:$P$10,MATCH(Database!C4009,Currecny_M!$A$1:$P$1,0),FALSE)</f>
        <v>1</v>
      </c>
      <c r="J4009" s="82">
        <f t="shared" si="187"/>
        <v>7.5600000000000005</v>
      </c>
      <c r="K4009" s="39">
        <f>VLOOKUP('Cover page'!$B$6,Currecny_M!$A$1:$P$10,MATCH(Database!C4009,Currecny_M!$A$1:$P$1,0),FALSE)</f>
        <v>1</v>
      </c>
      <c r="L4009" s="82">
        <f t="shared" si="188"/>
        <v>7.5600000000000005</v>
      </c>
      <c r="M4009" s="82">
        <f>((E4009/$F$1)*VLOOKUP(N4009,Currecny_M!$A$1:$P$10,MATCH(Database!C4009,Currecny_M!$A$1:$P$1,0),FALSE))/VLOOKUP('Cover page'!$B$6,Currecny_M!$A$1:$P$10,MATCH(Database!C4009,Currecny_M!$A$1:$P$1,0),FALSE)</f>
        <v>7.5600000000000005</v>
      </c>
      <c r="N4009" s="6" t="str">
        <f>VLOOKUP(B4009,Master!$A$2:$C$11,3,FALSE)</f>
        <v>INR</v>
      </c>
      <c r="O4009" s="6" t="str">
        <f>VLOOKUP(B4009,Master!$A$2:$C$11,2,FALSE)</f>
        <v>Asia</v>
      </c>
      <c r="Q4009" s="39" t="str">
        <f>VLOOKUP(D4009,GL_Master!$A$1:$D$80,2,FALSE)</f>
        <v>PL</v>
      </c>
      <c r="R4009" s="39" t="str">
        <f>VLOOKUP(D4009,GL_Master!$A$1:$D$80,3,FALSE)</f>
        <v>Salary wages &amp; benefits</v>
      </c>
      <c r="S4009" s="39" t="str">
        <f>VLOOKUP(D4009,GL_Master!$A$1:$D$80,4,FALSE)</f>
        <v>Employee benefits expense</v>
      </c>
    </row>
    <row r="4010" spans="1:19" x14ac:dyDescent="0.25">
      <c r="A4010" s="39" t="s">
        <v>262</v>
      </c>
      <c r="B4010" s="39" t="s">
        <v>42</v>
      </c>
      <c r="C4010" s="7">
        <v>43983</v>
      </c>
      <c r="D4010" s="39" t="s">
        <v>30</v>
      </c>
      <c r="E4010" s="39">
        <v>2020</v>
      </c>
      <c r="F4010" s="82">
        <f t="shared" si="186"/>
        <v>2.02</v>
      </c>
      <c r="G4010" s="39">
        <f>VLOOKUP(N4010,Currecny_M!$A$1:$P$10,2,FALSE)</f>
        <v>1</v>
      </c>
      <c r="H4010" s="39">
        <f>MATCH(C4010,Currecny_M!$A$1:$P$1,0)</f>
        <v>4</v>
      </c>
      <c r="I4010" s="39">
        <f>VLOOKUP(N4010,Currecny_M!$A$1:$P$10,MATCH(Database!C4010,Currecny_M!$A$1:$P$1,0),FALSE)</f>
        <v>1</v>
      </c>
      <c r="J4010" s="82">
        <f t="shared" si="187"/>
        <v>2.02</v>
      </c>
      <c r="K4010" s="39">
        <f>VLOOKUP('Cover page'!$B$6,Currecny_M!$A$1:$P$10,MATCH(Database!C4010,Currecny_M!$A$1:$P$1,0),FALSE)</f>
        <v>1</v>
      </c>
      <c r="L4010" s="82">
        <f t="shared" si="188"/>
        <v>2.02</v>
      </c>
      <c r="M4010" s="82">
        <f>((E4010/$F$1)*VLOOKUP(N4010,Currecny_M!$A$1:$P$10,MATCH(Database!C4010,Currecny_M!$A$1:$P$1,0),FALSE))/VLOOKUP('Cover page'!$B$6,Currecny_M!$A$1:$P$10,MATCH(Database!C4010,Currecny_M!$A$1:$P$1,0),FALSE)</f>
        <v>2.02</v>
      </c>
      <c r="N4010" s="6" t="str">
        <f>VLOOKUP(B4010,Master!$A$2:$C$11,3,FALSE)</f>
        <v>INR</v>
      </c>
      <c r="O4010" s="6" t="str">
        <f>VLOOKUP(B4010,Master!$A$2:$C$11,2,FALSE)</f>
        <v>Asia</v>
      </c>
      <c r="Q4010" s="39" t="str">
        <f>VLOOKUP(D4010,GL_Master!$A$1:$D$80,2,FALSE)</f>
        <v>PL</v>
      </c>
      <c r="R4010" s="39" t="str">
        <f>VLOOKUP(D4010,GL_Master!$A$1:$D$80,3,FALSE)</f>
        <v>Travelling and conveyance</v>
      </c>
      <c r="S4010" s="39" t="str">
        <f>VLOOKUP(D4010,GL_Master!$A$1:$D$80,4,FALSE)</f>
        <v>Local conveyance</v>
      </c>
    </row>
    <row r="4011" spans="1:19" x14ac:dyDescent="0.25">
      <c r="A4011" s="39" t="s">
        <v>262</v>
      </c>
      <c r="B4011" s="39" t="s">
        <v>42</v>
      </c>
      <c r="C4011" s="7">
        <v>43983</v>
      </c>
      <c r="D4011" s="39" t="s">
        <v>31</v>
      </c>
      <c r="E4011" s="39">
        <v>1070</v>
      </c>
      <c r="F4011" s="82">
        <f t="shared" si="186"/>
        <v>1.07</v>
      </c>
      <c r="G4011" s="39">
        <f>VLOOKUP(N4011,Currecny_M!$A$1:$P$10,2,FALSE)</f>
        <v>1</v>
      </c>
      <c r="H4011" s="39">
        <f>MATCH(C4011,Currecny_M!$A$1:$P$1,0)</f>
        <v>4</v>
      </c>
      <c r="I4011" s="39">
        <f>VLOOKUP(N4011,Currecny_M!$A$1:$P$10,MATCH(Database!C4011,Currecny_M!$A$1:$P$1,0),FALSE)</f>
        <v>1</v>
      </c>
      <c r="J4011" s="82">
        <f t="shared" si="187"/>
        <v>1.07</v>
      </c>
      <c r="K4011" s="39">
        <f>VLOOKUP('Cover page'!$B$6,Currecny_M!$A$1:$P$10,MATCH(Database!C4011,Currecny_M!$A$1:$P$1,0),FALSE)</f>
        <v>1</v>
      </c>
      <c r="L4011" s="82">
        <f t="shared" si="188"/>
        <v>1.07</v>
      </c>
      <c r="M4011" s="82">
        <f>((E4011/$F$1)*VLOOKUP(N4011,Currecny_M!$A$1:$P$10,MATCH(Database!C4011,Currecny_M!$A$1:$P$1,0),FALSE))/VLOOKUP('Cover page'!$B$6,Currecny_M!$A$1:$P$10,MATCH(Database!C4011,Currecny_M!$A$1:$P$1,0),FALSE)</f>
        <v>1.07</v>
      </c>
      <c r="N4011" s="6" t="str">
        <f>VLOOKUP(B4011,Master!$A$2:$C$11,3,FALSE)</f>
        <v>INR</v>
      </c>
      <c r="O4011" s="6" t="str">
        <f>VLOOKUP(B4011,Master!$A$2:$C$11,2,FALSE)</f>
        <v>Asia</v>
      </c>
      <c r="Q4011" s="39" t="str">
        <f>VLOOKUP(D4011,GL_Master!$A$1:$D$80,2,FALSE)</f>
        <v>PL</v>
      </c>
      <c r="R4011" s="39" t="str">
        <f>VLOOKUP(D4011,GL_Master!$A$1:$D$80,3,FALSE)</f>
        <v>Office expenses</v>
      </c>
      <c r="S4011" s="39" t="str">
        <f>VLOOKUP(D4011,GL_Master!$A$1:$D$80,4,FALSE)</f>
        <v>Parking charges</v>
      </c>
    </row>
    <row r="4012" spans="1:19" x14ac:dyDescent="0.25">
      <c r="A4012" s="39" t="s">
        <v>262</v>
      </c>
      <c r="B4012" s="39" t="s">
        <v>42</v>
      </c>
      <c r="C4012" s="7">
        <v>43983</v>
      </c>
      <c r="D4012" s="39" t="s">
        <v>101</v>
      </c>
      <c r="E4012" s="39">
        <v>1030</v>
      </c>
      <c r="F4012" s="82">
        <f t="shared" si="186"/>
        <v>1.03</v>
      </c>
      <c r="G4012" s="39">
        <f>VLOOKUP(N4012,Currecny_M!$A$1:$P$10,2,FALSE)</f>
        <v>1</v>
      </c>
      <c r="H4012" s="39">
        <f>MATCH(C4012,Currecny_M!$A$1:$P$1,0)</f>
        <v>4</v>
      </c>
      <c r="I4012" s="39">
        <f>VLOOKUP(N4012,Currecny_M!$A$1:$P$10,MATCH(Database!C4012,Currecny_M!$A$1:$P$1,0),FALSE)</f>
        <v>1</v>
      </c>
      <c r="J4012" s="82">
        <f t="shared" si="187"/>
        <v>1.03</v>
      </c>
      <c r="K4012" s="39">
        <f>VLOOKUP('Cover page'!$B$6,Currecny_M!$A$1:$P$10,MATCH(Database!C4012,Currecny_M!$A$1:$P$1,0),FALSE)</f>
        <v>1</v>
      </c>
      <c r="L4012" s="82">
        <f t="shared" si="188"/>
        <v>1.03</v>
      </c>
      <c r="M4012" s="82">
        <f>((E4012/$F$1)*VLOOKUP(N4012,Currecny_M!$A$1:$P$10,MATCH(Database!C4012,Currecny_M!$A$1:$P$1,0),FALSE))/VLOOKUP('Cover page'!$B$6,Currecny_M!$A$1:$P$10,MATCH(Database!C4012,Currecny_M!$A$1:$P$1,0),FALSE)</f>
        <v>1.03</v>
      </c>
      <c r="N4012" s="6" t="str">
        <f>VLOOKUP(B4012,Master!$A$2:$C$11,3,FALSE)</f>
        <v>INR</v>
      </c>
      <c r="O4012" s="6" t="str">
        <f>VLOOKUP(B4012,Master!$A$2:$C$11,2,FALSE)</f>
        <v>Asia</v>
      </c>
      <c r="Q4012" s="39" t="str">
        <f>VLOOKUP(D4012,GL_Master!$A$1:$D$80,2,FALSE)</f>
        <v>PL</v>
      </c>
      <c r="R4012" s="39" t="str">
        <f>VLOOKUP(D4012,GL_Master!$A$1:$D$80,3,FALSE)</f>
        <v>COGS</v>
      </c>
      <c r="S4012" s="39" t="str">
        <f>VLOOKUP(D4012,GL_Master!$A$1:$D$80,4,FALSE)</f>
        <v>Purchase of other traded goods</v>
      </c>
    </row>
    <row r="4013" spans="1:19" x14ac:dyDescent="0.25">
      <c r="A4013" s="39" t="s">
        <v>262</v>
      </c>
      <c r="B4013" s="39" t="s">
        <v>42</v>
      </c>
      <c r="C4013" s="7">
        <v>43983</v>
      </c>
      <c r="D4013" s="39" t="s">
        <v>102</v>
      </c>
      <c r="E4013" s="39">
        <v>1100</v>
      </c>
      <c r="F4013" s="82">
        <f t="shared" si="186"/>
        <v>1.1000000000000001</v>
      </c>
      <c r="G4013" s="39">
        <f>VLOOKUP(N4013,Currecny_M!$A$1:$P$10,2,FALSE)</f>
        <v>1</v>
      </c>
      <c r="H4013" s="39">
        <f>MATCH(C4013,Currecny_M!$A$1:$P$1,0)</f>
        <v>4</v>
      </c>
      <c r="I4013" s="39">
        <f>VLOOKUP(N4013,Currecny_M!$A$1:$P$10,MATCH(Database!C4013,Currecny_M!$A$1:$P$1,0),FALSE)</f>
        <v>1</v>
      </c>
      <c r="J4013" s="82">
        <f t="shared" si="187"/>
        <v>1.1000000000000001</v>
      </c>
      <c r="K4013" s="39">
        <f>VLOOKUP('Cover page'!$B$6,Currecny_M!$A$1:$P$10,MATCH(Database!C4013,Currecny_M!$A$1:$P$1,0),FALSE)</f>
        <v>1</v>
      </c>
      <c r="L4013" s="82">
        <f t="shared" si="188"/>
        <v>1.1000000000000001</v>
      </c>
      <c r="M4013" s="82">
        <f>((E4013/$F$1)*VLOOKUP(N4013,Currecny_M!$A$1:$P$10,MATCH(Database!C4013,Currecny_M!$A$1:$P$1,0),FALSE))/VLOOKUP('Cover page'!$B$6,Currecny_M!$A$1:$P$10,MATCH(Database!C4013,Currecny_M!$A$1:$P$1,0),FALSE)</f>
        <v>1.1000000000000001</v>
      </c>
      <c r="N4013" s="6" t="str">
        <f>VLOOKUP(B4013,Master!$A$2:$C$11,3,FALSE)</f>
        <v>INR</v>
      </c>
      <c r="O4013" s="6" t="str">
        <f>VLOOKUP(B4013,Master!$A$2:$C$11,2,FALSE)</f>
        <v>Asia</v>
      </c>
      <c r="Q4013" s="39" t="str">
        <f>VLOOKUP(D4013,GL_Master!$A$1:$D$80,2,FALSE)</f>
        <v>PL</v>
      </c>
      <c r="R4013" s="39" t="str">
        <f>VLOOKUP(D4013,GL_Master!$A$1:$D$80,3,FALSE)</f>
        <v>Staff welfare expenses</v>
      </c>
      <c r="S4013" s="39" t="str">
        <f>VLOOKUP(D4013,GL_Master!$A$1:$D$80,4,FALSE)</f>
        <v>Diwali Expense</v>
      </c>
    </row>
    <row r="4014" spans="1:19" x14ac:dyDescent="0.25">
      <c r="A4014" s="39" t="s">
        <v>262</v>
      </c>
      <c r="B4014" s="39" t="s">
        <v>42</v>
      </c>
      <c r="C4014" s="7">
        <v>43983</v>
      </c>
      <c r="D4014" s="39" t="s">
        <v>20</v>
      </c>
      <c r="E4014" s="39">
        <v>2160</v>
      </c>
      <c r="F4014" s="82">
        <f t="shared" si="186"/>
        <v>2.16</v>
      </c>
      <c r="G4014" s="39">
        <f>VLOOKUP(N4014,Currecny_M!$A$1:$P$10,2,FALSE)</f>
        <v>1</v>
      </c>
      <c r="H4014" s="39">
        <f>MATCH(C4014,Currecny_M!$A$1:$P$1,0)</f>
        <v>4</v>
      </c>
      <c r="I4014" s="39">
        <f>VLOOKUP(N4014,Currecny_M!$A$1:$P$10,MATCH(Database!C4014,Currecny_M!$A$1:$P$1,0),FALSE)</f>
        <v>1</v>
      </c>
      <c r="J4014" s="82">
        <f t="shared" si="187"/>
        <v>2.16</v>
      </c>
      <c r="K4014" s="39">
        <f>VLOOKUP('Cover page'!$B$6,Currecny_M!$A$1:$P$10,MATCH(Database!C4014,Currecny_M!$A$1:$P$1,0),FALSE)</f>
        <v>1</v>
      </c>
      <c r="L4014" s="82">
        <f t="shared" si="188"/>
        <v>2.16</v>
      </c>
      <c r="M4014" s="82">
        <f>((E4014/$F$1)*VLOOKUP(N4014,Currecny_M!$A$1:$P$10,MATCH(Database!C4014,Currecny_M!$A$1:$P$1,0),FALSE))/VLOOKUP('Cover page'!$B$6,Currecny_M!$A$1:$P$10,MATCH(Database!C4014,Currecny_M!$A$1:$P$1,0),FALSE)</f>
        <v>2.16</v>
      </c>
      <c r="N4014" s="6" t="str">
        <f>VLOOKUP(B4014,Master!$A$2:$C$11,3,FALSE)</f>
        <v>INR</v>
      </c>
      <c r="O4014" s="6" t="str">
        <f>VLOOKUP(B4014,Master!$A$2:$C$11,2,FALSE)</f>
        <v>Asia</v>
      </c>
      <c r="Q4014" s="39" t="str">
        <f>VLOOKUP(D4014,GL_Master!$A$1:$D$80,2,FALSE)</f>
        <v>PL</v>
      </c>
      <c r="R4014" s="39" t="str">
        <f>VLOOKUP(D4014,GL_Master!$A$1:$D$80,3,FALSE)</f>
        <v>Selling and Marketing expenses</v>
      </c>
      <c r="S4014" s="39" t="str">
        <f>VLOOKUP(D4014,GL_Master!$A$1:$D$80,4,FALSE)</f>
        <v>Business promotion</v>
      </c>
    </row>
    <row r="4015" spans="1:19" x14ac:dyDescent="0.25">
      <c r="A4015" s="39" t="s">
        <v>262</v>
      </c>
      <c r="B4015" s="39" t="s">
        <v>42</v>
      </c>
      <c r="C4015" s="7">
        <v>43983</v>
      </c>
      <c r="D4015" s="39" t="s">
        <v>29</v>
      </c>
      <c r="E4015" s="39">
        <v>2180</v>
      </c>
      <c r="F4015" s="82">
        <f t="shared" si="186"/>
        <v>2.1800000000000002</v>
      </c>
      <c r="G4015" s="39">
        <f>VLOOKUP(N4015,Currecny_M!$A$1:$P$10,2,FALSE)</f>
        <v>1</v>
      </c>
      <c r="H4015" s="39">
        <f>MATCH(C4015,Currecny_M!$A$1:$P$1,0)</f>
        <v>4</v>
      </c>
      <c r="I4015" s="39">
        <f>VLOOKUP(N4015,Currecny_M!$A$1:$P$10,MATCH(Database!C4015,Currecny_M!$A$1:$P$1,0),FALSE)</f>
        <v>1</v>
      </c>
      <c r="J4015" s="82">
        <f t="shared" si="187"/>
        <v>2.1800000000000002</v>
      </c>
      <c r="K4015" s="39">
        <f>VLOOKUP('Cover page'!$B$6,Currecny_M!$A$1:$P$10,MATCH(Database!C4015,Currecny_M!$A$1:$P$1,0),FALSE)</f>
        <v>1</v>
      </c>
      <c r="L4015" s="82">
        <f t="shared" si="188"/>
        <v>2.1800000000000002</v>
      </c>
      <c r="M4015" s="82">
        <f>((E4015/$F$1)*VLOOKUP(N4015,Currecny_M!$A$1:$P$10,MATCH(Database!C4015,Currecny_M!$A$1:$P$1,0),FALSE))/VLOOKUP('Cover page'!$B$6,Currecny_M!$A$1:$P$10,MATCH(Database!C4015,Currecny_M!$A$1:$P$1,0),FALSE)</f>
        <v>2.1800000000000002</v>
      </c>
      <c r="N4015" s="6" t="str">
        <f>VLOOKUP(B4015,Master!$A$2:$C$11,3,FALSE)</f>
        <v>INR</v>
      </c>
      <c r="O4015" s="6" t="str">
        <f>VLOOKUP(B4015,Master!$A$2:$C$11,2,FALSE)</f>
        <v>Asia</v>
      </c>
      <c r="Q4015" s="39" t="str">
        <f>VLOOKUP(D4015,GL_Master!$A$1:$D$80,2,FALSE)</f>
        <v>PL</v>
      </c>
      <c r="R4015" s="39" t="str">
        <f>VLOOKUP(D4015,GL_Master!$A$1:$D$80,3,FALSE)</f>
        <v>Communication &amp; internet exp</v>
      </c>
      <c r="S4015" s="39" t="str">
        <f>VLOOKUP(D4015,GL_Master!$A$1:$D$80,4,FALSE)</f>
        <v>Communication cost</v>
      </c>
    </row>
    <row r="4016" spans="1:19" x14ac:dyDescent="0.25">
      <c r="A4016" s="39" t="s">
        <v>262</v>
      </c>
      <c r="B4016" s="39" t="s">
        <v>42</v>
      </c>
      <c r="C4016" s="7">
        <v>43983</v>
      </c>
      <c r="D4016" s="39" t="s">
        <v>41</v>
      </c>
      <c r="E4016" s="39">
        <v>1070</v>
      </c>
      <c r="F4016" s="82">
        <f t="shared" si="186"/>
        <v>1.07</v>
      </c>
      <c r="G4016" s="39">
        <f>VLOOKUP(N4016,Currecny_M!$A$1:$P$10,2,FALSE)</f>
        <v>1</v>
      </c>
      <c r="H4016" s="39">
        <f>MATCH(C4016,Currecny_M!$A$1:$P$1,0)</f>
        <v>4</v>
      </c>
      <c r="I4016" s="39">
        <f>VLOOKUP(N4016,Currecny_M!$A$1:$P$10,MATCH(Database!C4016,Currecny_M!$A$1:$P$1,0),FALSE)</f>
        <v>1</v>
      </c>
      <c r="J4016" s="82">
        <f t="shared" si="187"/>
        <v>1.07</v>
      </c>
      <c r="K4016" s="39">
        <f>VLOOKUP('Cover page'!$B$6,Currecny_M!$A$1:$P$10,MATCH(Database!C4016,Currecny_M!$A$1:$P$1,0),FALSE)</f>
        <v>1</v>
      </c>
      <c r="L4016" s="82">
        <f t="shared" si="188"/>
        <v>1.07</v>
      </c>
      <c r="M4016" s="82">
        <f>((E4016/$F$1)*VLOOKUP(N4016,Currecny_M!$A$1:$P$10,MATCH(Database!C4016,Currecny_M!$A$1:$P$1,0),FALSE))/VLOOKUP('Cover page'!$B$6,Currecny_M!$A$1:$P$10,MATCH(Database!C4016,Currecny_M!$A$1:$P$1,0),FALSE)</f>
        <v>1.07</v>
      </c>
      <c r="N4016" s="6" t="str">
        <f>VLOOKUP(B4016,Master!$A$2:$C$11,3,FALSE)</f>
        <v>INR</v>
      </c>
      <c r="O4016" s="6" t="str">
        <f>VLOOKUP(B4016,Master!$A$2:$C$11,2,FALSE)</f>
        <v>Asia</v>
      </c>
      <c r="Q4016" s="39" t="str">
        <f>VLOOKUP(D4016,GL_Master!$A$1:$D$80,2,FALSE)</f>
        <v>PL</v>
      </c>
      <c r="R4016" s="39" t="str">
        <f>VLOOKUP(D4016,GL_Master!$A$1:$D$80,3,FALSE)</f>
        <v>Communication &amp; internet exp</v>
      </c>
      <c r="S4016" s="39" t="str">
        <f>VLOOKUP(D4016,GL_Master!$A$1:$D$80,4,FALSE)</f>
        <v>Communication cost</v>
      </c>
    </row>
    <row r="4017" spans="1:19" x14ac:dyDescent="0.25">
      <c r="A4017" s="39" t="s">
        <v>262</v>
      </c>
      <c r="B4017" s="39" t="s">
        <v>42</v>
      </c>
      <c r="C4017" s="7">
        <v>43983</v>
      </c>
      <c r="D4017" s="39" t="s">
        <v>103</v>
      </c>
      <c r="E4017" s="39">
        <v>2040</v>
      </c>
      <c r="F4017" s="82">
        <f t="shared" si="186"/>
        <v>2.04</v>
      </c>
      <c r="G4017" s="39">
        <f>VLOOKUP(N4017,Currecny_M!$A$1:$P$10,2,FALSE)</f>
        <v>1</v>
      </c>
      <c r="H4017" s="39">
        <f>MATCH(C4017,Currecny_M!$A$1:$P$1,0)</f>
        <v>4</v>
      </c>
      <c r="I4017" s="39">
        <f>VLOOKUP(N4017,Currecny_M!$A$1:$P$10,MATCH(Database!C4017,Currecny_M!$A$1:$P$1,0),FALSE)</f>
        <v>1</v>
      </c>
      <c r="J4017" s="82">
        <f t="shared" si="187"/>
        <v>2.04</v>
      </c>
      <c r="K4017" s="39">
        <f>VLOOKUP('Cover page'!$B$6,Currecny_M!$A$1:$P$10,MATCH(Database!C4017,Currecny_M!$A$1:$P$1,0),FALSE)</f>
        <v>1</v>
      </c>
      <c r="L4017" s="82">
        <f t="shared" si="188"/>
        <v>2.04</v>
      </c>
      <c r="M4017" s="82">
        <f>((E4017/$F$1)*VLOOKUP(N4017,Currecny_M!$A$1:$P$10,MATCH(Database!C4017,Currecny_M!$A$1:$P$1,0),FALSE))/VLOOKUP('Cover page'!$B$6,Currecny_M!$A$1:$P$10,MATCH(Database!C4017,Currecny_M!$A$1:$P$1,0),FALSE)</f>
        <v>2.04</v>
      </c>
      <c r="N4017" s="6" t="str">
        <f>VLOOKUP(B4017,Master!$A$2:$C$11,3,FALSE)</f>
        <v>INR</v>
      </c>
      <c r="O4017" s="6" t="str">
        <f>VLOOKUP(B4017,Master!$A$2:$C$11,2,FALSE)</f>
        <v>Asia</v>
      </c>
      <c r="Q4017" s="39" t="str">
        <f>VLOOKUP(D4017,GL_Master!$A$1:$D$80,2,FALSE)</f>
        <v>PL</v>
      </c>
      <c r="R4017" s="39" t="str">
        <f>VLOOKUP(D4017,GL_Master!$A$1:$D$80,3,FALSE)</f>
        <v>Communication &amp; internet exp</v>
      </c>
      <c r="S4017" s="39" t="str">
        <f>VLOOKUP(D4017,GL_Master!$A$1:$D$80,4,FALSE)</f>
        <v>Communication cost</v>
      </c>
    </row>
    <row r="4018" spans="1:19" x14ac:dyDescent="0.25">
      <c r="A4018" s="39" t="s">
        <v>262</v>
      </c>
      <c r="B4018" s="39" t="s">
        <v>42</v>
      </c>
      <c r="C4018" s="7">
        <v>43983</v>
      </c>
      <c r="D4018" s="39" t="s">
        <v>104</v>
      </c>
      <c r="E4018" s="39">
        <v>3120</v>
      </c>
      <c r="F4018" s="82">
        <f t="shared" si="186"/>
        <v>3.12</v>
      </c>
      <c r="G4018" s="39">
        <f>VLOOKUP(N4018,Currecny_M!$A$1:$P$10,2,FALSE)</f>
        <v>1</v>
      </c>
      <c r="H4018" s="39">
        <f>MATCH(C4018,Currecny_M!$A$1:$P$1,0)</f>
        <v>4</v>
      </c>
      <c r="I4018" s="39">
        <f>VLOOKUP(N4018,Currecny_M!$A$1:$P$10,MATCH(Database!C4018,Currecny_M!$A$1:$P$1,0),FALSE)</f>
        <v>1</v>
      </c>
      <c r="J4018" s="82">
        <f t="shared" si="187"/>
        <v>3.12</v>
      </c>
      <c r="K4018" s="39">
        <f>VLOOKUP('Cover page'!$B$6,Currecny_M!$A$1:$P$10,MATCH(Database!C4018,Currecny_M!$A$1:$P$1,0),FALSE)</f>
        <v>1</v>
      </c>
      <c r="L4018" s="82">
        <f t="shared" si="188"/>
        <v>3.12</v>
      </c>
      <c r="M4018" s="82">
        <f>((E4018/$F$1)*VLOOKUP(N4018,Currecny_M!$A$1:$P$10,MATCH(Database!C4018,Currecny_M!$A$1:$P$1,0),FALSE))/VLOOKUP('Cover page'!$B$6,Currecny_M!$A$1:$P$10,MATCH(Database!C4018,Currecny_M!$A$1:$P$1,0),FALSE)</f>
        <v>3.12</v>
      </c>
      <c r="N4018" s="6" t="str">
        <f>VLOOKUP(B4018,Master!$A$2:$C$11,3,FALSE)</f>
        <v>INR</v>
      </c>
      <c r="O4018" s="6" t="str">
        <f>VLOOKUP(B4018,Master!$A$2:$C$11,2,FALSE)</f>
        <v>Asia</v>
      </c>
      <c r="Q4018" s="39" t="str">
        <f>VLOOKUP(D4018,GL_Master!$A$1:$D$80,2,FALSE)</f>
        <v>PL</v>
      </c>
      <c r="R4018" s="39" t="str">
        <f>VLOOKUP(D4018,GL_Master!$A$1:$D$80,3,FALSE)</f>
        <v>Legal &amp; Professional expenses</v>
      </c>
      <c r="S4018" s="39" t="str">
        <f>VLOOKUP(D4018,GL_Master!$A$1:$D$80,4,FALSE)</f>
        <v>Professional Fees - Others</v>
      </c>
    </row>
    <row r="4019" spans="1:19" x14ac:dyDescent="0.25">
      <c r="A4019" s="39" t="s">
        <v>262</v>
      </c>
      <c r="B4019" s="39" t="s">
        <v>42</v>
      </c>
      <c r="C4019" s="7">
        <v>43983</v>
      </c>
      <c r="D4019" s="39" t="s">
        <v>105</v>
      </c>
      <c r="E4019" s="39">
        <v>2080</v>
      </c>
      <c r="F4019" s="82">
        <f t="shared" si="186"/>
        <v>2.08</v>
      </c>
      <c r="G4019" s="39">
        <f>VLOOKUP(N4019,Currecny_M!$A$1:$P$10,2,FALSE)</f>
        <v>1</v>
      </c>
      <c r="H4019" s="39">
        <f>MATCH(C4019,Currecny_M!$A$1:$P$1,0)</f>
        <v>4</v>
      </c>
      <c r="I4019" s="39">
        <f>VLOOKUP(N4019,Currecny_M!$A$1:$P$10,MATCH(Database!C4019,Currecny_M!$A$1:$P$1,0),FALSE)</f>
        <v>1</v>
      </c>
      <c r="J4019" s="82">
        <f t="shared" si="187"/>
        <v>2.08</v>
      </c>
      <c r="K4019" s="39">
        <f>VLOOKUP('Cover page'!$B$6,Currecny_M!$A$1:$P$10,MATCH(Database!C4019,Currecny_M!$A$1:$P$1,0),FALSE)</f>
        <v>1</v>
      </c>
      <c r="L4019" s="82">
        <f t="shared" si="188"/>
        <v>2.08</v>
      </c>
      <c r="M4019" s="82">
        <f>((E4019/$F$1)*VLOOKUP(N4019,Currecny_M!$A$1:$P$10,MATCH(Database!C4019,Currecny_M!$A$1:$P$1,0),FALSE))/VLOOKUP('Cover page'!$B$6,Currecny_M!$A$1:$P$10,MATCH(Database!C4019,Currecny_M!$A$1:$P$1,0),FALSE)</f>
        <v>2.08</v>
      </c>
      <c r="N4019" s="6" t="str">
        <f>VLOOKUP(B4019,Master!$A$2:$C$11,3,FALSE)</f>
        <v>INR</v>
      </c>
      <c r="O4019" s="6" t="str">
        <f>VLOOKUP(B4019,Master!$A$2:$C$11,2,FALSE)</f>
        <v>Asia</v>
      </c>
      <c r="Q4019" s="39" t="str">
        <f>VLOOKUP(D4019,GL_Master!$A$1:$D$80,2,FALSE)</f>
        <v>PL</v>
      </c>
      <c r="R4019" s="39" t="str">
        <f>VLOOKUP(D4019,GL_Master!$A$1:$D$80,3,FALSE)</f>
        <v>Travelling and conveyance</v>
      </c>
      <c r="S4019" s="39" t="str">
        <f>VLOOKUP(D4019,GL_Master!$A$1:$D$80,4,FALSE)</f>
        <v>Car hiring and rental services</v>
      </c>
    </row>
    <row r="4020" spans="1:19" x14ac:dyDescent="0.25">
      <c r="A4020" s="39" t="s">
        <v>262</v>
      </c>
      <c r="B4020" s="39" t="s">
        <v>42</v>
      </c>
      <c r="C4020" s="7">
        <v>43983</v>
      </c>
      <c r="D4020" s="39" t="s">
        <v>106</v>
      </c>
      <c r="E4020" s="39">
        <v>1010</v>
      </c>
      <c r="F4020" s="82">
        <f t="shared" si="186"/>
        <v>1.01</v>
      </c>
      <c r="G4020" s="39">
        <f>VLOOKUP(N4020,Currecny_M!$A$1:$P$10,2,FALSE)</f>
        <v>1</v>
      </c>
      <c r="H4020" s="39">
        <f>MATCH(C4020,Currecny_M!$A$1:$P$1,0)</f>
        <v>4</v>
      </c>
      <c r="I4020" s="39">
        <f>VLOOKUP(N4020,Currecny_M!$A$1:$P$10,MATCH(Database!C4020,Currecny_M!$A$1:$P$1,0),FALSE)</f>
        <v>1</v>
      </c>
      <c r="J4020" s="82">
        <f t="shared" si="187"/>
        <v>1.01</v>
      </c>
      <c r="K4020" s="39">
        <f>VLOOKUP('Cover page'!$B$6,Currecny_M!$A$1:$P$10,MATCH(Database!C4020,Currecny_M!$A$1:$P$1,0),FALSE)</f>
        <v>1</v>
      </c>
      <c r="L4020" s="82">
        <f t="shared" si="188"/>
        <v>1.01</v>
      </c>
      <c r="M4020" s="82">
        <f>((E4020/$F$1)*VLOOKUP(N4020,Currecny_M!$A$1:$P$10,MATCH(Database!C4020,Currecny_M!$A$1:$P$1,0),FALSE))/VLOOKUP('Cover page'!$B$6,Currecny_M!$A$1:$P$10,MATCH(Database!C4020,Currecny_M!$A$1:$P$1,0),FALSE)</f>
        <v>1.01</v>
      </c>
      <c r="N4020" s="6" t="str">
        <f>VLOOKUP(B4020,Master!$A$2:$C$11,3,FALSE)</f>
        <v>INR</v>
      </c>
      <c r="O4020" s="6" t="str">
        <f>VLOOKUP(B4020,Master!$A$2:$C$11,2,FALSE)</f>
        <v>Asia</v>
      </c>
      <c r="Q4020" s="39" t="str">
        <f>VLOOKUP(D4020,GL_Master!$A$1:$D$80,2,FALSE)</f>
        <v>PL</v>
      </c>
      <c r="R4020" s="39" t="str">
        <f>VLOOKUP(D4020,GL_Master!$A$1:$D$80,3,FALSE)</f>
        <v>Communication &amp; internet exp</v>
      </c>
      <c r="S4020" s="39" t="str">
        <f>VLOOKUP(D4020,GL_Master!$A$1:$D$80,4,FALSE)</f>
        <v>Printing &amp; Stationary</v>
      </c>
    </row>
    <row r="4021" spans="1:19" x14ac:dyDescent="0.25">
      <c r="A4021" s="39" t="s">
        <v>262</v>
      </c>
      <c r="B4021" s="39" t="s">
        <v>42</v>
      </c>
      <c r="C4021" s="7">
        <v>43983</v>
      </c>
      <c r="D4021" s="39" t="s">
        <v>32</v>
      </c>
      <c r="E4021" s="39">
        <v>1010</v>
      </c>
      <c r="F4021" s="82">
        <f t="shared" si="186"/>
        <v>1.01</v>
      </c>
      <c r="G4021" s="39">
        <f>VLOOKUP(N4021,Currecny_M!$A$1:$P$10,2,FALSE)</f>
        <v>1</v>
      </c>
      <c r="H4021" s="39">
        <f>MATCH(C4021,Currecny_M!$A$1:$P$1,0)</f>
        <v>4</v>
      </c>
      <c r="I4021" s="39">
        <f>VLOOKUP(N4021,Currecny_M!$A$1:$P$10,MATCH(Database!C4021,Currecny_M!$A$1:$P$1,0),FALSE)</f>
        <v>1</v>
      </c>
      <c r="J4021" s="82">
        <f t="shared" si="187"/>
        <v>1.01</v>
      </c>
      <c r="K4021" s="39">
        <f>VLOOKUP('Cover page'!$B$6,Currecny_M!$A$1:$P$10,MATCH(Database!C4021,Currecny_M!$A$1:$P$1,0),FALSE)</f>
        <v>1</v>
      </c>
      <c r="L4021" s="82">
        <f t="shared" si="188"/>
        <v>1.01</v>
      </c>
      <c r="M4021" s="82">
        <f>((E4021/$F$1)*VLOOKUP(N4021,Currecny_M!$A$1:$P$10,MATCH(Database!C4021,Currecny_M!$A$1:$P$1,0),FALSE))/VLOOKUP('Cover page'!$B$6,Currecny_M!$A$1:$P$10,MATCH(Database!C4021,Currecny_M!$A$1:$P$1,0),FALSE)</f>
        <v>1.01</v>
      </c>
      <c r="N4021" s="6" t="str">
        <f>VLOOKUP(B4021,Master!$A$2:$C$11,3,FALSE)</f>
        <v>INR</v>
      </c>
      <c r="O4021" s="6" t="str">
        <f>VLOOKUP(B4021,Master!$A$2:$C$11,2,FALSE)</f>
        <v>Asia</v>
      </c>
      <c r="Q4021" s="39" t="str">
        <f>VLOOKUP(D4021,GL_Master!$A$1:$D$80,2,FALSE)</f>
        <v>PL</v>
      </c>
      <c r="R4021" s="39" t="str">
        <f>VLOOKUP(D4021,GL_Master!$A$1:$D$80,3,FALSE)</f>
        <v>Communication &amp; internet exp</v>
      </c>
      <c r="S4021" s="39" t="str">
        <f>VLOOKUP(D4021,GL_Master!$A$1:$D$80,4,FALSE)</f>
        <v>Printing &amp; Stationary</v>
      </c>
    </row>
    <row r="4022" spans="1:19" x14ac:dyDescent="0.25">
      <c r="A4022" s="39" t="s">
        <v>262</v>
      </c>
      <c r="B4022" s="39" t="s">
        <v>42</v>
      </c>
      <c r="C4022" s="7">
        <v>43983</v>
      </c>
      <c r="D4022" s="39" t="s">
        <v>35</v>
      </c>
      <c r="E4022" s="39">
        <v>3210</v>
      </c>
      <c r="F4022" s="82">
        <f t="shared" si="186"/>
        <v>3.21</v>
      </c>
      <c r="G4022" s="39">
        <f>VLOOKUP(N4022,Currecny_M!$A$1:$P$10,2,FALSE)</f>
        <v>1</v>
      </c>
      <c r="H4022" s="39">
        <f>MATCH(C4022,Currecny_M!$A$1:$P$1,0)</f>
        <v>4</v>
      </c>
      <c r="I4022" s="39">
        <f>VLOOKUP(N4022,Currecny_M!$A$1:$P$10,MATCH(Database!C4022,Currecny_M!$A$1:$P$1,0),FALSE)</f>
        <v>1</v>
      </c>
      <c r="J4022" s="82">
        <f t="shared" si="187"/>
        <v>3.21</v>
      </c>
      <c r="K4022" s="39">
        <f>VLOOKUP('Cover page'!$B$6,Currecny_M!$A$1:$P$10,MATCH(Database!C4022,Currecny_M!$A$1:$P$1,0),FALSE)</f>
        <v>1</v>
      </c>
      <c r="L4022" s="82">
        <f t="shared" si="188"/>
        <v>3.21</v>
      </c>
      <c r="M4022" s="82">
        <f>((E4022/$F$1)*VLOOKUP(N4022,Currecny_M!$A$1:$P$10,MATCH(Database!C4022,Currecny_M!$A$1:$P$1,0),FALSE))/VLOOKUP('Cover page'!$B$6,Currecny_M!$A$1:$P$10,MATCH(Database!C4022,Currecny_M!$A$1:$P$1,0),FALSE)</f>
        <v>3.21</v>
      </c>
      <c r="N4022" s="6" t="str">
        <f>VLOOKUP(B4022,Master!$A$2:$C$11,3,FALSE)</f>
        <v>INR</v>
      </c>
      <c r="O4022" s="6" t="str">
        <f>VLOOKUP(B4022,Master!$A$2:$C$11,2,FALSE)</f>
        <v>Asia</v>
      </c>
      <c r="Q4022" s="39" t="str">
        <f>VLOOKUP(D4022,GL_Master!$A$1:$D$80,2,FALSE)</f>
        <v>PL</v>
      </c>
      <c r="R4022" s="39" t="str">
        <f>VLOOKUP(D4022,GL_Master!$A$1:$D$80,3,FALSE)</f>
        <v>Security Expenses</v>
      </c>
      <c r="S4022" s="39" t="str">
        <f>VLOOKUP(D4022,GL_Master!$A$1:$D$80,4,FALSE)</f>
        <v>Security Expenses others</v>
      </c>
    </row>
    <row r="4023" spans="1:19" x14ac:dyDescent="0.25">
      <c r="A4023" s="39" t="s">
        <v>262</v>
      </c>
      <c r="B4023" s="39" t="s">
        <v>42</v>
      </c>
      <c r="C4023" s="7">
        <v>43983</v>
      </c>
      <c r="D4023" s="39" t="s">
        <v>38</v>
      </c>
      <c r="E4023" s="39">
        <v>1050</v>
      </c>
      <c r="F4023" s="82">
        <f t="shared" si="186"/>
        <v>1.05</v>
      </c>
      <c r="G4023" s="39">
        <f>VLOOKUP(N4023,Currecny_M!$A$1:$P$10,2,FALSE)</f>
        <v>1</v>
      </c>
      <c r="H4023" s="39">
        <f>MATCH(C4023,Currecny_M!$A$1:$P$1,0)</f>
        <v>4</v>
      </c>
      <c r="I4023" s="39">
        <f>VLOOKUP(N4023,Currecny_M!$A$1:$P$10,MATCH(Database!C4023,Currecny_M!$A$1:$P$1,0),FALSE)</f>
        <v>1</v>
      </c>
      <c r="J4023" s="82">
        <f t="shared" si="187"/>
        <v>1.05</v>
      </c>
      <c r="K4023" s="39">
        <f>VLOOKUP('Cover page'!$B$6,Currecny_M!$A$1:$P$10,MATCH(Database!C4023,Currecny_M!$A$1:$P$1,0),FALSE)</f>
        <v>1</v>
      </c>
      <c r="L4023" s="82">
        <f t="shared" si="188"/>
        <v>1.05</v>
      </c>
      <c r="M4023" s="82">
        <f>((E4023/$F$1)*VLOOKUP(N4023,Currecny_M!$A$1:$P$10,MATCH(Database!C4023,Currecny_M!$A$1:$P$1,0),FALSE))/VLOOKUP('Cover page'!$B$6,Currecny_M!$A$1:$P$10,MATCH(Database!C4023,Currecny_M!$A$1:$P$1,0),FALSE)</f>
        <v>1.05</v>
      </c>
      <c r="N4023" s="6" t="str">
        <f>VLOOKUP(B4023,Master!$A$2:$C$11,3,FALSE)</f>
        <v>INR</v>
      </c>
      <c r="O4023" s="6" t="str">
        <f>VLOOKUP(B4023,Master!$A$2:$C$11,2,FALSE)</f>
        <v>Asia</v>
      </c>
      <c r="Q4023" s="39" t="str">
        <f>VLOOKUP(D4023,GL_Master!$A$1:$D$80,2,FALSE)</f>
        <v>PL</v>
      </c>
      <c r="R4023" s="39" t="str">
        <f>VLOOKUP(D4023,GL_Master!$A$1:$D$80,3,FALSE)</f>
        <v>House Keeping Expenses</v>
      </c>
      <c r="S4023" s="39" t="str">
        <f>VLOOKUP(D4023,GL_Master!$A$1:$D$80,4,FALSE)</f>
        <v>House Keeping Expenses</v>
      </c>
    </row>
    <row r="4024" spans="1:19" x14ac:dyDescent="0.25">
      <c r="A4024" s="39" t="s">
        <v>262</v>
      </c>
      <c r="B4024" s="39" t="s">
        <v>42</v>
      </c>
      <c r="C4024" s="7">
        <v>43983</v>
      </c>
      <c r="D4024" s="39" t="s">
        <v>107</v>
      </c>
      <c r="E4024" s="39">
        <v>1080</v>
      </c>
      <c r="F4024" s="82">
        <f t="shared" si="186"/>
        <v>1.08</v>
      </c>
      <c r="G4024" s="39">
        <f>VLOOKUP(N4024,Currecny_M!$A$1:$P$10,2,FALSE)</f>
        <v>1</v>
      </c>
      <c r="H4024" s="39">
        <f>MATCH(C4024,Currecny_M!$A$1:$P$1,0)</f>
        <v>4</v>
      </c>
      <c r="I4024" s="39">
        <f>VLOOKUP(N4024,Currecny_M!$A$1:$P$10,MATCH(Database!C4024,Currecny_M!$A$1:$P$1,0),FALSE)</f>
        <v>1</v>
      </c>
      <c r="J4024" s="82">
        <f t="shared" si="187"/>
        <v>1.08</v>
      </c>
      <c r="K4024" s="39">
        <f>VLOOKUP('Cover page'!$B$6,Currecny_M!$A$1:$P$10,MATCH(Database!C4024,Currecny_M!$A$1:$P$1,0),FALSE)</f>
        <v>1</v>
      </c>
      <c r="L4024" s="82">
        <f t="shared" si="188"/>
        <v>1.08</v>
      </c>
      <c r="M4024" s="82">
        <f>((E4024/$F$1)*VLOOKUP(N4024,Currecny_M!$A$1:$P$10,MATCH(Database!C4024,Currecny_M!$A$1:$P$1,0),FALSE))/VLOOKUP('Cover page'!$B$6,Currecny_M!$A$1:$P$10,MATCH(Database!C4024,Currecny_M!$A$1:$P$1,0),FALSE)</f>
        <v>1.08</v>
      </c>
      <c r="N4024" s="6" t="str">
        <f>VLOOKUP(B4024,Master!$A$2:$C$11,3,FALSE)</f>
        <v>INR</v>
      </c>
      <c r="O4024" s="6" t="str">
        <f>VLOOKUP(B4024,Master!$A$2:$C$11,2,FALSE)</f>
        <v>Asia</v>
      </c>
      <c r="Q4024" s="39" t="str">
        <f>VLOOKUP(D4024,GL_Master!$A$1:$D$80,2,FALSE)</f>
        <v>PL</v>
      </c>
      <c r="R4024" s="39" t="str">
        <f>VLOOKUP(D4024,GL_Master!$A$1:$D$80,3,FALSE)</f>
        <v>Misc. expenses</v>
      </c>
      <c r="S4024" s="39" t="str">
        <f>VLOOKUP(D4024,GL_Master!$A$1:$D$80,4,FALSE)</f>
        <v>Repair &amp; Maintenance</v>
      </c>
    </row>
    <row r="4025" spans="1:19" x14ac:dyDescent="0.25">
      <c r="A4025" s="39" t="s">
        <v>262</v>
      </c>
      <c r="B4025" s="39" t="s">
        <v>42</v>
      </c>
      <c r="C4025" s="7">
        <v>43983</v>
      </c>
      <c r="D4025" s="39" t="s">
        <v>108</v>
      </c>
      <c r="E4025" s="39">
        <v>1090</v>
      </c>
      <c r="F4025" s="82">
        <f t="shared" si="186"/>
        <v>1.0900000000000001</v>
      </c>
      <c r="G4025" s="39">
        <f>VLOOKUP(N4025,Currecny_M!$A$1:$P$10,2,FALSE)</f>
        <v>1</v>
      </c>
      <c r="H4025" s="39">
        <f>MATCH(C4025,Currecny_M!$A$1:$P$1,0)</f>
        <v>4</v>
      </c>
      <c r="I4025" s="39">
        <f>VLOOKUP(N4025,Currecny_M!$A$1:$P$10,MATCH(Database!C4025,Currecny_M!$A$1:$P$1,0),FALSE)</f>
        <v>1</v>
      </c>
      <c r="J4025" s="82">
        <f t="shared" si="187"/>
        <v>1.0900000000000001</v>
      </c>
      <c r="K4025" s="39">
        <f>VLOOKUP('Cover page'!$B$6,Currecny_M!$A$1:$P$10,MATCH(Database!C4025,Currecny_M!$A$1:$P$1,0),FALSE)</f>
        <v>1</v>
      </c>
      <c r="L4025" s="82">
        <f t="shared" si="188"/>
        <v>1.0900000000000001</v>
      </c>
      <c r="M4025" s="82">
        <f>((E4025/$F$1)*VLOOKUP(N4025,Currecny_M!$A$1:$P$10,MATCH(Database!C4025,Currecny_M!$A$1:$P$1,0),FALSE))/VLOOKUP('Cover page'!$B$6,Currecny_M!$A$1:$P$10,MATCH(Database!C4025,Currecny_M!$A$1:$P$1,0),FALSE)</f>
        <v>1.0900000000000001</v>
      </c>
      <c r="N4025" s="6" t="str">
        <f>VLOOKUP(B4025,Master!$A$2:$C$11,3,FALSE)</f>
        <v>INR</v>
      </c>
      <c r="O4025" s="6" t="str">
        <f>VLOOKUP(B4025,Master!$A$2:$C$11,2,FALSE)</f>
        <v>Asia</v>
      </c>
      <c r="Q4025" s="39" t="str">
        <f>VLOOKUP(D4025,GL_Master!$A$1:$D$80,2,FALSE)</f>
        <v>PL</v>
      </c>
      <c r="R4025" s="39" t="str">
        <f>VLOOKUP(D4025,GL_Master!$A$1:$D$80,3,FALSE)</f>
        <v>Misc. expenses</v>
      </c>
      <c r="S4025" s="39" t="str">
        <f>VLOOKUP(D4025,GL_Master!$A$1:$D$80,4,FALSE)</f>
        <v>Repair &amp; Maintenance</v>
      </c>
    </row>
    <row r="4026" spans="1:19" x14ac:dyDescent="0.25">
      <c r="A4026" s="39" t="s">
        <v>262</v>
      </c>
      <c r="B4026" s="39" t="s">
        <v>42</v>
      </c>
      <c r="C4026" s="7">
        <v>43983</v>
      </c>
      <c r="D4026" s="39" t="s">
        <v>9</v>
      </c>
      <c r="E4026" s="39">
        <v>9900</v>
      </c>
      <c r="F4026" s="82">
        <f t="shared" si="186"/>
        <v>9.9</v>
      </c>
      <c r="G4026" s="39">
        <f>VLOOKUP(N4026,Currecny_M!$A$1:$P$10,2,FALSE)</f>
        <v>1</v>
      </c>
      <c r="H4026" s="39">
        <f>MATCH(C4026,Currecny_M!$A$1:$P$1,0)</f>
        <v>4</v>
      </c>
      <c r="I4026" s="39">
        <f>VLOOKUP(N4026,Currecny_M!$A$1:$P$10,MATCH(Database!C4026,Currecny_M!$A$1:$P$1,0),FALSE)</f>
        <v>1</v>
      </c>
      <c r="J4026" s="82">
        <f t="shared" si="187"/>
        <v>9.9</v>
      </c>
      <c r="K4026" s="39">
        <f>VLOOKUP('Cover page'!$B$6,Currecny_M!$A$1:$P$10,MATCH(Database!C4026,Currecny_M!$A$1:$P$1,0),FALSE)</f>
        <v>1</v>
      </c>
      <c r="L4026" s="82">
        <f t="shared" si="188"/>
        <v>9.9</v>
      </c>
      <c r="M4026" s="82">
        <f>((E4026/$F$1)*VLOOKUP(N4026,Currecny_M!$A$1:$P$10,MATCH(Database!C4026,Currecny_M!$A$1:$P$1,0),FALSE))/VLOOKUP('Cover page'!$B$6,Currecny_M!$A$1:$P$10,MATCH(Database!C4026,Currecny_M!$A$1:$P$1,0),FALSE)</f>
        <v>9.9</v>
      </c>
      <c r="N4026" s="6" t="str">
        <f>VLOOKUP(B4026,Master!$A$2:$C$11,3,FALSE)</f>
        <v>INR</v>
      </c>
      <c r="O4026" s="6" t="str">
        <f>VLOOKUP(B4026,Master!$A$2:$C$11,2,FALSE)</f>
        <v>Asia</v>
      </c>
      <c r="Q4026" s="39" t="str">
        <f>VLOOKUP(D4026,GL_Master!$A$1:$D$80,2,FALSE)</f>
        <v>PL</v>
      </c>
      <c r="R4026" s="39" t="str">
        <f>VLOOKUP(D4026,GL_Master!$A$1:$D$80,3,FALSE)</f>
        <v>Rent</v>
      </c>
      <c r="S4026" s="39" t="str">
        <f>VLOOKUP(D4026,GL_Master!$A$1:$D$80,4,FALSE)</f>
        <v>Office Rent</v>
      </c>
    </row>
    <row r="4027" spans="1:19" x14ac:dyDescent="0.25">
      <c r="A4027" s="39" t="s">
        <v>262</v>
      </c>
      <c r="B4027" s="39" t="s">
        <v>42</v>
      </c>
      <c r="C4027" s="7">
        <v>43983</v>
      </c>
      <c r="D4027" s="39" t="s">
        <v>109</v>
      </c>
      <c r="E4027" s="39">
        <v>-5050</v>
      </c>
      <c r="F4027" s="82">
        <f t="shared" si="186"/>
        <v>-5.05</v>
      </c>
      <c r="G4027" s="39">
        <f>VLOOKUP(N4027,Currecny_M!$A$1:$P$10,2,FALSE)</f>
        <v>1</v>
      </c>
      <c r="H4027" s="39">
        <f>MATCH(C4027,Currecny_M!$A$1:$P$1,0)</f>
        <v>4</v>
      </c>
      <c r="I4027" s="39">
        <f>VLOOKUP(N4027,Currecny_M!$A$1:$P$10,MATCH(Database!C4027,Currecny_M!$A$1:$P$1,0),FALSE)</f>
        <v>1</v>
      </c>
      <c r="J4027" s="82">
        <f t="shared" si="187"/>
        <v>-5.05</v>
      </c>
      <c r="K4027" s="39">
        <f>VLOOKUP('Cover page'!$B$6,Currecny_M!$A$1:$P$10,MATCH(Database!C4027,Currecny_M!$A$1:$P$1,0),FALSE)</f>
        <v>1</v>
      </c>
      <c r="L4027" s="82">
        <f t="shared" si="188"/>
        <v>-5.05</v>
      </c>
      <c r="M4027" s="82">
        <f>((E4027/$F$1)*VLOOKUP(N4027,Currecny_M!$A$1:$P$10,MATCH(Database!C4027,Currecny_M!$A$1:$P$1,0),FALSE))/VLOOKUP('Cover page'!$B$6,Currecny_M!$A$1:$P$10,MATCH(Database!C4027,Currecny_M!$A$1:$P$1,0),FALSE)</f>
        <v>-5.05</v>
      </c>
      <c r="N4027" s="6" t="str">
        <f>VLOOKUP(B4027,Master!$A$2:$C$11,3,FALSE)</f>
        <v>INR</v>
      </c>
      <c r="O4027" s="6" t="str">
        <f>VLOOKUP(B4027,Master!$A$2:$C$11,2,FALSE)</f>
        <v>Asia</v>
      </c>
      <c r="Q4027" s="39" t="str">
        <f>VLOOKUP(D4027,GL_Master!$A$1:$D$80,2,FALSE)</f>
        <v>PL</v>
      </c>
      <c r="R4027" s="39" t="str">
        <f>VLOOKUP(D4027,GL_Master!$A$1:$D$80,3,FALSE)</f>
        <v>Travelling and conveyance</v>
      </c>
      <c r="S4027" s="39" t="str">
        <f>VLOOKUP(D4027,GL_Master!$A$1:$D$80,4,FALSE)</f>
        <v>Travelling , hotel lodging</v>
      </c>
    </row>
    <row r="4028" spans="1:19" x14ac:dyDescent="0.25">
      <c r="A4028" s="39" t="s">
        <v>262</v>
      </c>
      <c r="B4028" s="39" t="s">
        <v>42</v>
      </c>
      <c r="C4028" s="7">
        <v>43983</v>
      </c>
      <c r="D4028" s="39" t="s">
        <v>110</v>
      </c>
      <c r="E4028" s="39">
        <v>2080</v>
      </c>
      <c r="F4028" s="82">
        <f t="shared" si="186"/>
        <v>2.08</v>
      </c>
      <c r="G4028" s="39">
        <f>VLOOKUP(N4028,Currecny_M!$A$1:$P$10,2,FALSE)</f>
        <v>1</v>
      </c>
      <c r="H4028" s="39">
        <f>MATCH(C4028,Currecny_M!$A$1:$P$1,0)</f>
        <v>4</v>
      </c>
      <c r="I4028" s="39">
        <f>VLOOKUP(N4028,Currecny_M!$A$1:$P$10,MATCH(Database!C4028,Currecny_M!$A$1:$P$1,0),FALSE)</f>
        <v>1</v>
      </c>
      <c r="J4028" s="82">
        <f t="shared" si="187"/>
        <v>2.08</v>
      </c>
      <c r="K4028" s="39">
        <f>VLOOKUP('Cover page'!$B$6,Currecny_M!$A$1:$P$10,MATCH(Database!C4028,Currecny_M!$A$1:$P$1,0),FALSE)</f>
        <v>1</v>
      </c>
      <c r="L4028" s="82">
        <f t="shared" si="188"/>
        <v>2.08</v>
      </c>
      <c r="M4028" s="82">
        <f>((E4028/$F$1)*VLOOKUP(N4028,Currecny_M!$A$1:$P$10,MATCH(Database!C4028,Currecny_M!$A$1:$P$1,0),FALSE))/VLOOKUP('Cover page'!$B$6,Currecny_M!$A$1:$P$10,MATCH(Database!C4028,Currecny_M!$A$1:$P$1,0),FALSE)</f>
        <v>2.08</v>
      </c>
      <c r="N4028" s="6" t="str">
        <f>VLOOKUP(B4028,Master!$A$2:$C$11,3,FALSE)</f>
        <v>INR</v>
      </c>
      <c r="O4028" s="6" t="str">
        <f>VLOOKUP(B4028,Master!$A$2:$C$11,2,FALSE)</f>
        <v>Asia</v>
      </c>
      <c r="Q4028" s="39" t="str">
        <f>VLOOKUP(D4028,GL_Master!$A$1:$D$80,2,FALSE)</f>
        <v>PL</v>
      </c>
      <c r="R4028" s="39" t="str">
        <f>VLOOKUP(D4028,GL_Master!$A$1:$D$80,3,FALSE)</f>
        <v>Travelling and conveyance</v>
      </c>
      <c r="S4028" s="39" t="str">
        <f>VLOOKUP(D4028,GL_Master!$A$1:$D$80,4,FALSE)</f>
        <v>Travelling , hotel lodging</v>
      </c>
    </row>
    <row r="4029" spans="1:19" x14ac:dyDescent="0.25">
      <c r="A4029" s="39" t="s">
        <v>262</v>
      </c>
      <c r="B4029" s="39" t="s">
        <v>42</v>
      </c>
      <c r="C4029" s="7">
        <v>43983</v>
      </c>
      <c r="D4029" s="39" t="s">
        <v>111</v>
      </c>
      <c r="E4029" s="39">
        <v>1040</v>
      </c>
      <c r="F4029" s="82">
        <f t="shared" si="186"/>
        <v>1.04</v>
      </c>
      <c r="G4029" s="39">
        <f>VLOOKUP(N4029,Currecny_M!$A$1:$P$10,2,FALSE)</f>
        <v>1</v>
      </c>
      <c r="H4029" s="39">
        <f>MATCH(C4029,Currecny_M!$A$1:$P$1,0)</f>
        <v>4</v>
      </c>
      <c r="I4029" s="39">
        <f>VLOOKUP(N4029,Currecny_M!$A$1:$P$10,MATCH(Database!C4029,Currecny_M!$A$1:$P$1,0),FALSE)</f>
        <v>1</v>
      </c>
      <c r="J4029" s="82">
        <f t="shared" si="187"/>
        <v>1.04</v>
      </c>
      <c r="K4029" s="39">
        <f>VLOOKUP('Cover page'!$B$6,Currecny_M!$A$1:$P$10,MATCH(Database!C4029,Currecny_M!$A$1:$P$1,0),FALSE)</f>
        <v>1</v>
      </c>
      <c r="L4029" s="82">
        <f t="shared" si="188"/>
        <v>1.04</v>
      </c>
      <c r="M4029" s="82">
        <f>((E4029/$F$1)*VLOOKUP(N4029,Currecny_M!$A$1:$P$10,MATCH(Database!C4029,Currecny_M!$A$1:$P$1,0),FALSE))/VLOOKUP('Cover page'!$B$6,Currecny_M!$A$1:$P$10,MATCH(Database!C4029,Currecny_M!$A$1:$P$1,0),FALSE)</f>
        <v>1.04</v>
      </c>
      <c r="N4029" s="6" t="str">
        <f>VLOOKUP(B4029,Master!$A$2:$C$11,3,FALSE)</f>
        <v>INR</v>
      </c>
      <c r="O4029" s="6" t="str">
        <f>VLOOKUP(B4029,Master!$A$2:$C$11,2,FALSE)</f>
        <v>Asia</v>
      </c>
      <c r="Q4029" s="39" t="str">
        <f>VLOOKUP(D4029,GL_Master!$A$1:$D$80,2,FALSE)</f>
        <v>PL</v>
      </c>
      <c r="R4029" s="39" t="str">
        <f>VLOOKUP(D4029,GL_Master!$A$1:$D$80,3,FALSE)</f>
        <v>Legal &amp; Professional expenses</v>
      </c>
      <c r="S4029" s="39" t="str">
        <f>VLOOKUP(D4029,GL_Master!$A$1:$D$80,4,FALSE)</f>
        <v>Professional Fees - Others</v>
      </c>
    </row>
    <row r="4030" spans="1:19" x14ac:dyDescent="0.25">
      <c r="A4030" s="39" t="s">
        <v>262</v>
      </c>
      <c r="B4030" s="39" t="s">
        <v>42</v>
      </c>
      <c r="C4030" s="7">
        <v>43983</v>
      </c>
      <c r="D4030" s="39" t="s">
        <v>112</v>
      </c>
      <c r="E4030" s="39">
        <v>10700</v>
      </c>
      <c r="F4030" s="82">
        <f t="shared" si="186"/>
        <v>10.7</v>
      </c>
      <c r="G4030" s="39">
        <f>VLOOKUP(N4030,Currecny_M!$A$1:$P$10,2,FALSE)</f>
        <v>1</v>
      </c>
      <c r="H4030" s="39">
        <f>MATCH(C4030,Currecny_M!$A$1:$P$1,0)</f>
        <v>4</v>
      </c>
      <c r="I4030" s="39">
        <f>VLOOKUP(N4030,Currecny_M!$A$1:$P$10,MATCH(Database!C4030,Currecny_M!$A$1:$P$1,0),FALSE)</f>
        <v>1</v>
      </c>
      <c r="J4030" s="82">
        <f t="shared" si="187"/>
        <v>10.7</v>
      </c>
      <c r="K4030" s="39">
        <f>VLOOKUP('Cover page'!$B$6,Currecny_M!$A$1:$P$10,MATCH(Database!C4030,Currecny_M!$A$1:$P$1,0),FALSE)</f>
        <v>1</v>
      </c>
      <c r="L4030" s="82">
        <f t="shared" si="188"/>
        <v>10.7</v>
      </c>
      <c r="M4030" s="82">
        <f>((E4030/$F$1)*VLOOKUP(N4030,Currecny_M!$A$1:$P$10,MATCH(Database!C4030,Currecny_M!$A$1:$P$1,0),FALSE))/VLOOKUP('Cover page'!$B$6,Currecny_M!$A$1:$P$10,MATCH(Database!C4030,Currecny_M!$A$1:$P$1,0),FALSE)</f>
        <v>10.7</v>
      </c>
      <c r="N4030" s="6" t="str">
        <f>VLOOKUP(B4030,Master!$A$2:$C$11,3,FALSE)</f>
        <v>INR</v>
      </c>
      <c r="O4030" s="6" t="str">
        <f>VLOOKUP(B4030,Master!$A$2:$C$11,2,FALSE)</f>
        <v>Asia</v>
      </c>
      <c r="Q4030" s="39" t="str">
        <f>VLOOKUP(D4030,GL_Master!$A$1:$D$80,2,FALSE)</f>
        <v>PL</v>
      </c>
      <c r="R4030" s="39" t="str">
        <f>VLOOKUP(D4030,GL_Master!$A$1:$D$80,3,FALSE)</f>
        <v>Finance Cost</v>
      </c>
      <c r="S4030" s="39" t="str">
        <f>VLOOKUP(D4030,GL_Master!$A$1:$D$80,4,FALSE)</f>
        <v>Interest expense</v>
      </c>
    </row>
    <row r="4031" spans="1:19" x14ac:dyDescent="0.25">
      <c r="A4031" s="39" t="s">
        <v>262</v>
      </c>
      <c r="B4031" s="39" t="s">
        <v>42</v>
      </c>
      <c r="C4031" s="7">
        <v>43983</v>
      </c>
      <c r="D4031" s="39" t="s">
        <v>25</v>
      </c>
      <c r="E4031" s="39">
        <v>92700</v>
      </c>
      <c r="F4031" s="82">
        <f t="shared" si="186"/>
        <v>92.7</v>
      </c>
      <c r="G4031" s="39">
        <f>VLOOKUP(N4031,Currecny_M!$A$1:$P$10,2,FALSE)</f>
        <v>1</v>
      </c>
      <c r="H4031" s="39">
        <f>MATCH(C4031,Currecny_M!$A$1:$P$1,0)</f>
        <v>4</v>
      </c>
      <c r="I4031" s="39">
        <f>VLOOKUP(N4031,Currecny_M!$A$1:$P$10,MATCH(Database!C4031,Currecny_M!$A$1:$P$1,0),FALSE)</f>
        <v>1</v>
      </c>
      <c r="J4031" s="82">
        <f t="shared" si="187"/>
        <v>92.7</v>
      </c>
      <c r="K4031" s="39">
        <f>VLOOKUP('Cover page'!$B$6,Currecny_M!$A$1:$P$10,MATCH(Database!C4031,Currecny_M!$A$1:$P$1,0),FALSE)</f>
        <v>1</v>
      </c>
      <c r="L4031" s="82">
        <f t="shared" si="188"/>
        <v>92.7</v>
      </c>
      <c r="M4031" s="82">
        <f>((E4031/$F$1)*VLOOKUP(N4031,Currecny_M!$A$1:$P$10,MATCH(Database!C4031,Currecny_M!$A$1:$P$1,0),FALSE))/VLOOKUP('Cover page'!$B$6,Currecny_M!$A$1:$P$10,MATCH(Database!C4031,Currecny_M!$A$1:$P$1,0),FALSE)</f>
        <v>92.7</v>
      </c>
      <c r="N4031" s="6" t="str">
        <f>VLOOKUP(B4031,Master!$A$2:$C$11,3,FALSE)</f>
        <v>INR</v>
      </c>
      <c r="O4031" s="6" t="str">
        <f>VLOOKUP(B4031,Master!$A$2:$C$11,2,FALSE)</f>
        <v>Asia</v>
      </c>
      <c r="Q4031" s="39" t="str">
        <f>VLOOKUP(D4031,GL_Master!$A$1:$D$80,2,FALSE)</f>
        <v>PL</v>
      </c>
      <c r="R4031" s="39" t="str">
        <f>VLOOKUP(D4031,GL_Master!$A$1:$D$80,3,FALSE)</f>
        <v>Depreciation</v>
      </c>
      <c r="S4031" s="39" t="str">
        <f>VLOOKUP(D4031,GL_Master!$A$1:$D$80,4,FALSE)</f>
        <v>Depreciation</v>
      </c>
    </row>
    <row r="4032" spans="1:19" x14ac:dyDescent="0.25">
      <c r="A4032" s="39" t="s">
        <v>262</v>
      </c>
      <c r="B4032" s="39" t="s">
        <v>42</v>
      </c>
      <c r="C4032" s="7">
        <v>44013</v>
      </c>
      <c r="D4032" s="39" t="s">
        <v>51</v>
      </c>
      <c r="E4032" s="39">
        <v>-1000000</v>
      </c>
      <c r="F4032" s="82">
        <f t="shared" si="186"/>
        <v>-1000</v>
      </c>
      <c r="G4032" s="39">
        <f>VLOOKUP(N4032,Currecny_M!$A$1:$P$10,2,FALSE)</f>
        <v>1</v>
      </c>
      <c r="H4032" s="39">
        <f>MATCH(C4032,Currecny_M!$A$1:$P$1,0)</f>
        <v>5</v>
      </c>
      <c r="I4032" s="39">
        <f>VLOOKUP(N4032,Currecny_M!$A$1:$P$10,MATCH(Database!C4032,Currecny_M!$A$1:$P$1,0),FALSE)</f>
        <v>1</v>
      </c>
      <c r="J4032" s="82">
        <f t="shared" si="187"/>
        <v>-1000</v>
      </c>
      <c r="K4032" s="39">
        <f>VLOOKUP('Cover page'!$B$6,Currecny_M!$A$1:$P$10,MATCH(Database!C4032,Currecny_M!$A$1:$P$1,0),FALSE)</f>
        <v>1</v>
      </c>
      <c r="L4032" s="82">
        <f t="shared" si="188"/>
        <v>-1000</v>
      </c>
      <c r="M4032" s="82">
        <f>((E4032/$F$1)*VLOOKUP(N4032,Currecny_M!$A$1:$P$10,MATCH(Database!C4032,Currecny_M!$A$1:$P$1,0),FALSE))/VLOOKUP('Cover page'!$B$6,Currecny_M!$A$1:$P$10,MATCH(Database!C4032,Currecny_M!$A$1:$P$1,0),FALSE)</f>
        <v>-1000</v>
      </c>
      <c r="N4032" s="6" t="str">
        <f>VLOOKUP(B4032,Master!$A$2:$C$11,3,FALSE)</f>
        <v>INR</v>
      </c>
      <c r="O4032" s="6" t="str">
        <f>VLOOKUP(B4032,Master!$A$2:$C$11,2,FALSE)</f>
        <v>Asia</v>
      </c>
      <c r="Q4032" s="39" t="str">
        <f>VLOOKUP(D4032,GL_Master!$A$1:$D$80,2,FALSE)</f>
        <v>BS</v>
      </c>
      <c r="R4032" s="39" t="str">
        <f>VLOOKUP(D4032,GL_Master!$A$1:$D$80,3,FALSE)</f>
        <v>Share Capital</v>
      </c>
      <c r="S4032" s="39" t="str">
        <f>VLOOKUP(D4032,GL_Master!$A$1:$D$80,4,FALSE)</f>
        <v>Equity shares</v>
      </c>
    </row>
    <row r="4033" spans="1:19" x14ac:dyDescent="0.25">
      <c r="A4033" s="39" t="s">
        <v>262</v>
      </c>
      <c r="B4033" s="39" t="s">
        <v>42</v>
      </c>
      <c r="C4033" s="7">
        <v>44013</v>
      </c>
      <c r="D4033" s="39" t="s">
        <v>52</v>
      </c>
      <c r="E4033" s="39">
        <v>-1916000</v>
      </c>
      <c r="F4033" s="82">
        <f t="shared" si="186"/>
        <v>-1916</v>
      </c>
      <c r="G4033" s="39">
        <f>VLOOKUP(N4033,Currecny_M!$A$1:$P$10,2,FALSE)</f>
        <v>1</v>
      </c>
      <c r="H4033" s="39">
        <f>MATCH(C4033,Currecny_M!$A$1:$P$1,0)</f>
        <v>5</v>
      </c>
      <c r="I4033" s="39">
        <f>VLOOKUP(N4033,Currecny_M!$A$1:$P$10,MATCH(Database!C4033,Currecny_M!$A$1:$P$1,0),FALSE)</f>
        <v>1</v>
      </c>
      <c r="J4033" s="82">
        <f t="shared" si="187"/>
        <v>-1916</v>
      </c>
      <c r="K4033" s="39">
        <f>VLOOKUP('Cover page'!$B$6,Currecny_M!$A$1:$P$10,MATCH(Database!C4033,Currecny_M!$A$1:$P$1,0),FALSE)</f>
        <v>1</v>
      </c>
      <c r="L4033" s="82">
        <f t="shared" si="188"/>
        <v>-1916</v>
      </c>
      <c r="M4033" s="82">
        <f>((E4033/$F$1)*VLOOKUP(N4033,Currecny_M!$A$1:$P$10,MATCH(Database!C4033,Currecny_M!$A$1:$P$1,0),FALSE))/VLOOKUP('Cover page'!$B$6,Currecny_M!$A$1:$P$10,MATCH(Database!C4033,Currecny_M!$A$1:$P$1,0),FALSE)</f>
        <v>-1916</v>
      </c>
      <c r="N4033" s="6" t="str">
        <f>VLOOKUP(B4033,Master!$A$2:$C$11,3,FALSE)</f>
        <v>INR</v>
      </c>
      <c r="O4033" s="6" t="str">
        <f>VLOOKUP(B4033,Master!$A$2:$C$11,2,FALSE)</f>
        <v>Asia</v>
      </c>
      <c r="Q4033" s="39" t="str">
        <f>VLOOKUP(D4033,GL_Master!$A$1:$D$80,2,FALSE)</f>
        <v>BS</v>
      </c>
      <c r="R4033" s="39" t="str">
        <f>VLOOKUP(D4033,GL_Master!$A$1:$D$80,3,FALSE)</f>
        <v>Reserve and Surplus</v>
      </c>
      <c r="S4033" s="39" t="str">
        <f>VLOOKUP(D4033,GL_Master!$A$1:$D$80,4,FALSE)</f>
        <v>Reserves at the commencement of the year</v>
      </c>
    </row>
    <row r="4034" spans="1:19" x14ac:dyDescent="0.25">
      <c r="A4034" s="39" t="s">
        <v>262</v>
      </c>
      <c r="B4034" s="39" t="s">
        <v>42</v>
      </c>
      <c r="C4034" s="7">
        <v>44013</v>
      </c>
      <c r="D4034" s="39" t="s">
        <v>53</v>
      </c>
      <c r="E4034" s="39">
        <v>-531830</v>
      </c>
      <c r="F4034" s="82">
        <f t="shared" si="186"/>
        <v>-531.83000000000004</v>
      </c>
      <c r="G4034" s="39">
        <f>VLOOKUP(N4034,Currecny_M!$A$1:$P$10,2,FALSE)</f>
        <v>1</v>
      </c>
      <c r="H4034" s="39">
        <f>MATCH(C4034,Currecny_M!$A$1:$P$1,0)</f>
        <v>5</v>
      </c>
      <c r="I4034" s="39">
        <f>VLOOKUP(N4034,Currecny_M!$A$1:$P$10,MATCH(Database!C4034,Currecny_M!$A$1:$P$1,0),FALSE)</f>
        <v>1</v>
      </c>
      <c r="J4034" s="82">
        <f t="shared" si="187"/>
        <v>-531.83000000000004</v>
      </c>
      <c r="K4034" s="39">
        <f>VLOOKUP('Cover page'!$B$6,Currecny_M!$A$1:$P$10,MATCH(Database!C4034,Currecny_M!$A$1:$P$1,0),FALSE)</f>
        <v>1</v>
      </c>
      <c r="L4034" s="82">
        <f t="shared" si="188"/>
        <v>-531.83000000000004</v>
      </c>
      <c r="M4034" s="82">
        <f>((E4034/$F$1)*VLOOKUP(N4034,Currecny_M!$A$1:$P$10,MATCH(Database!C4034,Currecny_M!$A$1:$P$1,0),FALSE))/VLOOKUP('Cover page'!$B$6,Currecny_M!$A$1:$P$10,MATCH(Database!C4034,Currecny_M!$A$1:$P$1,0),FALSE)</f>
        <v>-531.83000000000004</v>
      </c>
      <c r="N4034" s="6" t="str">
        <f>VLOOKUP(B4034,Master!$A$2:$C$11,3,FALSE)</f>
        <v>INR</v>
      </c>
      <c r="O4034" s="6" t="str">
        <f>VLOOKUP(B4034,Master!$A$2:$C$11,2,FALSE)</f>
        <v>Asia</v>
      </c>
      <c r="Q4034" s="39" t="str">
        <f>VLOOKUP(D4034,GL_Master!$A$1:$D$80,2,FALSE)</f>
        <v>BS</v>
      </c>
      <c r="R4034" s="39" t="str">
        <f>VLOOKUP(D4034,GL_Master!$A$1:$D$80,3,FALSE)</f>
        <v>Loan Fund</v>
      </c>
      <c r="S4034" s="39" t="str">
        <f>VLOOKUP(D4034,GL_Master!$A$1:$D$80,4,FALSE)</f>
        <v>Term Loan</v>
      </c>
    </row>
    <row r="4035" spans="1:19" x14ac:dyDescent="0.25">
      <c r="A4035" s="39" t="s">
        <v>262</v>
      </c>
      <c r="B4035" s="39" t="s">
        <v>42</v>
      </c>
      <c r="C4035" s="7">
        <v>44013</v>
      </c>
      <c r="D4035" s="39" t="s">
        <v>54</v>
      </c>
      <c r="E4035" s="39">
        <v>2160</v>
      </c>
      <c r="F4035" s="82">
        <f t="shared" si="186"/>
        <v>2.16</v>
      </c>
      <c r="G4035" s="39">
        <f>VLOOKUP(N4035,Currecny_M!$A$1:$P$10,2,FALSE)</f>
        <v>1</v>
      </c>
      <c r="H4035" s="39">
        <f>MATCH(C4035,Currecny_M!$A$1:$P$1,0)</f>
        <v>5</v>
      </c>
      <c r="I4035" s="39">
        <f>VLOOKUP(N4035,Currecny_M!$A$1:$P$10,MATCH(Database!C4035,Currecny_M!$A$1:$P$1,0),FALSE)</f>
        <v>1</v>
      </c>
      <c r="J4035" s="82">
        <f t="shared" si="187"/>
        <v>2.16</v>
      </c>
      <c r="K4035" s="39">
        <f>VLOOKUP('Cover page'!$B$6,Currecny_M!$A$1:$P$10,MATCH(Database!C4035,Currecny_M!$A$1:$P$1,0),FALSE)</f>
        <v>1</v>
      </c>
      <c r="L4035" s="82">
        <f t="shared" si="188"/>
        <v>2.16</v>
      </c>
      <c r="M4035" s="82">
        <f>((E4035/$F$1)*VLOOKUP(N4035,Currecny_M!$A$1:$P$10,MATCH(Database!C4035,Currecny_M!$A$1:$P$1,0),FALSE))/VLOOKUP('Cover page'!$B$6,Currecny_M!$A$1:$P$10,MATCH(Database!C4035,Currecny_M!$A$1:$P$1,0),FALSE)</f>
        <v>2.16</v>
      </c>
      <c r="N4035" s="6" t="str">
        <f>VLOOKUP(B4035,Master!$A$2:$C$11,3,FALSE)</f>
        <v>INR</v>
      </c>
      <c r="O4035" s="6" t="str">
        <f>VLOOKUP(B4035,Master!$A$2:$C$11,2,FALSE)</f>
        <v>Asia</v>
      </c>
      <c r="Q4035" s="39" t="str">
        <f>VLOOKUP(D4035,GL_Master!$A$1:$D$80,2,FALSE)</f>
        <v>BS</v>
      </c>
      <c r="R4035" s="39" t="str">
        <f>VLOOKUP(D4035,GL_Master!$A$1:$D$80,3,FALSE)</f>
        <v>Trade Payables</v>
      </c>
      <c r="S4035" s="39" t="str">
        <f>VLOOKUP(D4035,GL_Master!$A$1:$D$80,4,FALSE)</f>
        <v>Trade payable</v>
      </c>
    </row>
    <row r="4036" spans="1:19" x14ac:dyDescent="0.25">
      <c r="A4036" s="39" t="s">
        <v>262</v>
      </c>
      <c r="B4036" s="39" t="s">
        <v>42</v>
      </c>
      <c r="C4036" s="7">
        <v>44013</v>
      </c>
      <c r="D4036" s="39" t="s">
        <v>34</v>
      </c>
      <c r="E4036" s="39">
        <v>-53550</v>
      </c>
      <c r="F4036" s="82">
        <f t="shared" ref="F4036:F4099" si="189">E4036/$F$1</f>
        <v>-53.55</v>
      </c>
      <c r="G4036" s="39">
        <f>VLOOKUP(N4036,Currecny_M!$A$1:$P$10,2,FALSE)</f>
        <v>1</v>
      </c>
      <c r="H4036" s="39">
        <f>MATCH(C4036,Currecny_M!$A$1:$P$1,0)</f>
        <v>5</v>
      </c>
      <c r="I4036" s="39">
        <f>VLOOKUP(N4036,Currecny_M!$A$1:$P$10,MATCH(Database!C4036,Currecny_M!$A$1:$P$1,0),FALSE)</f>
        <v>1</v>
      </c>
      <c r="J4036" s="82">
        <f t="shared" ref="J4036:J4099" si="190">F4036*I4036</f>
        <v>-53.55</v>
      </c>
      <c r="K4036" s="39">
        <f>VLOOKUP('Cover page'!$B$6,Currecny_M!$A$1:$P$10,MATCH(Database!C4036,Currecny_M!$A$1:$P$1,0),FALSE)</f>
        <v>1</v>
      </c>
      <c r="L4036" s="82">
        <f t="shared" ref="L4036:L4099" si="191">J4036/K4036</f>
        <v>-53.55</v>
      </c>
      <c r="M4036" s="82">
        <f>((E4036/$F$1)*VLOOKUP(N4036,Currecny_M!$A$1:$P$10,MATCH(Database!C4036,Currecny_M!$A$1:$P$1,0),FALSE))/VLOOKUP('Cover page'!$B$6,Currecny_M!$A$1:$P$10,MATCH(Database!C4036,Currecny_M!$A$1:$P$1,0),FALSE)</f>
        <v>-53.55</v>
      </c>
      <c r="N4036" s="6" t="str">
        <f>VLOOKUP(B4036,Master!$A$2:$C$11,3,FALSE)</f>
        <v>INR</v>
      </c>
      <c r="O4036" s="6" t="str">
        <f>VLOOKUP(B4036,Master!$A$2:$C$11,2,FALSE)</f>
        <v>Asia</v>
      </c>
      <c r="Q4036" s="39" t="str">
        <f>VLOOKUP(D4036,GL_Master!$A$1:$D$80,2,FALSE)</f>
        <v>BS</v>
      </c>
      <c r="R4036" s="39" t="str">
        <f>VLOOKUP(D4036,GL_Master!$A$1:$D$80,3,FALSE)</f>
        <v>Provisions</v>
      </c>
      <c r="S4036" s="39" t="str">
        <f>VLOOKUP(D4036,GL_Master!$A$1:$D$80,4,FALSE)</f>
        <v>Expenses payables</v>
      </c>
    </row>
    <row r="4037" spans="1:19" x14ac:dyDescent="0.25">
      <c r="A4037" s="39" t="s">
        <v>262</v>
      </c>
      <c r="B4037" s="39" t="s">
        <v>42</v>
      </c>
      <c r="C4037" s="7">
        <v>44013</v>
      </c>
      <c r="D4037" s="39" t="s">
        <v>18</v>
      </c>
      <c r="E4037" s="39">
        <v>-32860</v>
      </c>
      <c r="F4037" s="82">
        <f t="shared" si="189"/>
        <v>-32.86</v>
      </c>
      <c r="G4037" s="39">
        <f>VLOOKUP(N4037,Currecny_M!$A$1:$P$10,2,FALSE)</f>
        <v>1</v>
      </c>
      <c r="H4037" s="39">
        <f>MATCH(C4037,Currecny_M!$A$1:$P$1,0)</f>
        <v>5</v>
      </c>
      <c r="I4037" s="39">
        <f>VLOOKUP(N4037,Currecny_M!$A$1:$P$10,MATCH(Database!C4037,Currecny_M!$A$1:$P$1,0),FALSE)</f>
        <v>1</v>
      </c>
      <c r="J4037" s="82">
        <f t="shared" si="190"/>
        <v>-32.86</v>
      </c>
      <c r="K4037" s="39">
        <f>VLOOKUP('Cover page'!$B$6,Currecny_M!$A$1:$P$10,MATCH(Database!C4037,Currecny_M!$A$1:$P$1,0),FALSE)</f>
        <v>1</v>
      </c>
      <c r="L4037" s="82">
        <f t="shared" si="191"/>
        <v>-32.86</v>
      </c>
      <c r="M4037" s="82">
        <f>((E4037/$F$1)*VLOOKUP(N4037,Currecny_M!$A$1:$P$10,MATCH(Database!C4037,Currecny_M!$A$1:$P$1,0),FALSE))/VLOOKUP('Cover page'!$B$6,Currecny_M!$A$1:$P$10,MATCH(Database!C4037,Currecny_M!$A$1:$P$1,0),FALSE)</f>
        <v>-32.86</v>
      </c>
      <c r="N4037" s="6" t="str">
        <f>VLOOKUP(B4037,Master!$A$2:$C$11,3,FALSE)</f>
        <v>INR</v>
      </c>
      <c r="O4037" s="6" t="str">
        <f>VLOOKUP(B4037,Master!$A$2:$C$11,2,FALSE)</f>
        <v>Asia</v>
      </c>
      <c r="Q4037" s="39" t="str">
        <f>VLOOKUP(D4037,GL_Master!$A$1:$D$80,2,FALSE)</f>
        <v>BS</v>
      </c>
      <c r="R4037" s="39" t="str">
        <f>VLOOKUP(D4037,GL_Master!$A$1:$D$80,3,FALSE)</f>
        <v>Other current liabilities</v>
      </c>
      <c r="S4037" s="39" t="str">
        <f>VLOOKUP(D4037,GL_Master!$A$1:$D$80,4,FALSE)</f>
        <v>Employee related liabilities</v>
      </c>
    </row>
    <row r="4038" spans="1:19" x14ac:dyDescent="0.25">
      <c r="A4038" s="39" t="s">
        <v>262</v>
      </c>
      <c r="B4038" s="39" t="s">
        <v>42</v>
      </c>
      <c r="C4038" s="7">
        <v>44013</v>
      </c>
      <c r="D4038" s="39" t="s">
        <v>55</v>
      </c>
      <c r="E4038" s="39">
        <v>-4080</v>
      </c>
      <c r="F4038" s="82">
        <f t="shared" si="189"/>
        <v>-4.08</v>
      </c>
      <c r="G4038" s="39">
        <f>VLOOKUP(N4038,Currecny_M!$A$1:$P$10,2,FALSE)</f>
        <v>1</v>
      </c>
      <c r="H4038" s="39">
        <f>MATCH(C4038,Currecny_M!$A$1:$P$1,0)</f>
        <v>5</v>
      </c>
      <c r="I4038" s="39">
        <f>VLOOKUP(N4038,Currecny_M!$A$1:$P$10,MATCH(Database!C4038,Currecny_M!$A$1:$P$1,0),FALSE)</f>
        <v>1</v>
      </c>
      <c r="J4038" s="82">
        <f t="shared" si="190"/>
        <v>-4.08</v>
      </c>
      <c r="K4038" s="39">
        <f>VLOOKUP('Cover page'!$B$6,Currecny_M!$A$1:$P$10,MATCH(Database!C4038,Currecny_M!$A$1:$P$1,0),FALSE)</f>
        <v>1</v>
      </c>
      <c r="L4038" s="82">
        <f t="shared" si="191"/>
        <v>-4.08</v>
      </c>
      <c r="M4038" s="82">
        <f>((E4038/$F$1)*VLOOKUP(N4038,Currecny_M!$A$1:$P$10,MATCH(Database!C4038,Currecny_M!$A$1:$P$1,0),FALSE))/VLOOKUP('Cover page'!$B$6,Currecny_M!$A$1:$P$10,MATCH(Database!C4038,Currecny_M!$A$1:$P$1,0),FALSE)</f>
        <v>-4.08</v>
      </c>
      <c r="N4038" s="6" t="str">
        <f>VLOOKUP(B4038,Master!$A$2:$C$11,3,FALSE)</f>
        <v>INR</v>
      </c>
      <c r="O4038" s="6" t="str">
        <f>VLOOKUP(B4038,Master!$A$2:$C$11,2,FALSE)</f>
        <v>Asia</v>
      </c>
      <c r="Q4038" s="39" t="str">
        <f>VLOOKUP(D4038,GL_Master!$A$1:$D$80,2,FALSE)</f>
        <v>BS</v>
      </c>
      <c r="R4038" s="39" t="str">
        <f>VLOOKUP(D4038,GL_Master!$A$1:$D$80,3,FALSE)</f>
        <v>Other current liabilities</v>
      </c>
      <c r="S4038" s="39" t="str">
        <f>VLOOKUP(D4038,GL_Master!$A$1:$D$80,4,FALSE)</f>
        <v>Security deposit received</v>
      </c>
    </row>
    <row r="4039" spans="1:19" x14ac:dyDescent="0.25">
      <c r="A4039" s="39" t="s">
        <v>262</v>
      </c>
      <c r="B4039" s="39" t="s">
        <v>42</v>
      </c>
      <c r="C4039" s="7">
        <v>44013</v>
      </c>
      <c r="D4039" s="39" t="s">
        <v>56</v>
      </c>
      <c r="E4039" s="39">
        <v>-1060</v>
      </c>
      <c r="F4039" s="82">
        <f t="shared" si="189"/>
        <v>-1.06</v>
      </c>
      <c r="G4039" s="39">
        <f>VLOOKUP(N4039,Currecny_M!$A$1:$P$10,2,FALSE)</f>
        <v>1</v>
      </c>
      <c r="H4039" s="39">
        <f>MATCH(C4039,Currecny_M!$A$1:$P$1,0)</f>
        <v>5</v>
      </c>
      <c r="I4039" s="39">
        <f>VLOOKUP(N4039,Currecny_M!$A$1:$P$10,MATCH(Database!C4039,Currecny_M!$A$1:$P$1,0),FALSE)</f>
        <v>1</v>
      </c>
      <c r="J4039" s="82">
        <f t="shared" si="190"/>
        <v>-1.06</v>
      </c>
      <c r="K4039" s="39">
        <f>VLOOKUP('Cover page'!$B$6,Currecny_M!$A$1:$P$10,MATCH(Database!C4039,Currecny_M!$A$1:$P$1,0),FALSE)</f>
        <v>1</v>
      </c>
      <c r="L4039" s="82">
        <f t="shared" si="191"/>
        <v>-1.06</v>
      </c>
      <c r="M4039" s="82">
        <f>((E4039/$F$1)*VLOOKUP(N4039,Currecny_M!$A$1:$P$10,MATCH(Database!C4039,Currecny_M!$A$1:$P$1,0),FALSE))/VLOOKUP('Cover page'!$B$6,Currecny_M!$A$1:$P$10,MATCH(Database!C4039,Currecny_M!$A$1:$P$1,0),FALSE)</f>
        <v>-1.06</v>
      </c>
      <c r="N4039" s="6" t="str">
        <f>VLOOKUP(B4039,Master!$A$2:$C$11,3,FALSE)</f>
        <v>INR</v>
      </c>
      <c r="O4039" s="6" t="str">
        <f>VLOOKUP(B4039,Master!$A$2:$C$11,2,FALSE)</f>
        <v>Asia</v>
      </c>
      <c r="Q4039" s="39" t="str">
        <f>VLOOKUP(D4039,GL_Master!$A$1:$D$80,2,FALSE)</f>
        <v>BS</v>
      </c>
      <c r="R4039" s="39" t="str">
        <f>VLOOKUP(D4039,GL_Master!$A$1:$D$80,3,FALSE)</f>
        <v>Other Tax Payables</v>
      </c>
      <c r="S4039" s="39" t="str">
        <f>VLOOKUP(D4039,GL_Master!$A$1:$D$80,4,FALSE)</f>
        <v>Tax deducted at source payable</v>
      </c>
    </row>
    <row r="4040" spans="1:19" x14ac:dyDescent="0.25">
      <c r="A4040" s="39" t="s">
        <v>262</v>
      </c>
      <c r="B4040" s="39" t="s">
        <v>42</v>
      </c>
      <c r="C4040" s="7">
        <v>44013</v>
      </c>
      <c r="D4040" s="39" t="s">
        <v>57</v>
      </c>
      <c r="E4040" s="39">
        <v>-9900</v>
      </c>
      <c r="F4040" s="82">
        <f t="shared" si="189"/>
        <v>-9.9</v>
      </c>
      <c r="G4040" s="39">
        <f>VLOOKUP(N4040,Currecny_M!$A$1:$P$10,2,FALSE)</f>
        <v>1</v>
      </c>
      <c r="H4040" s="39">
        <f>MATCH(C4040,Currecny_M!$A$1:$P$1,0)</f>
        <v>5</v>
      </c>
      <c r="I4040" s="39">
        <f>VLOOKUP(N4040,Currecny_M!$A$1:$P$10,MATCH(Database!C4040,Currecny_M!$A$1:$P$1,0),FALSE)</f>
        <v>1</v>
      </c>
      <c r="J4040" s="82">
        <f t="shared" si="190"/>
        <v>-9.9</v>
      </c>
      <c r="K4040" s="39">
        <f>VLOOKUP('Cover page'!$B$6,Currecny_M!$A$1:$P$10,MATCH(Database!C4040,Currecny_M!$A$1:$P$1,0),FALSE)</f>
        <v>1</v>
      </c>
      <c r="L4040" s="82">
        <f t="shared" si="191"/>
        <v>-9.9</v>
      </c>
      <c r="M4040" s="82">
        <f>((E4040/$F$1)*VLOOKUP(N4040,Currecny_M!$A$1:$P$10,MATCH(Database!C4040,Currecny_M!$A$1:$P$1,0),FALSE))/VLOOKUP('Cover page'!$B$6,Currecny_M!$A$1:$P$10,MATCH(Database!C4040,Currecny_M!$A$1:$P$1,0),FALSE)</f>
        <v>-9.9</v>
      </c>
      <c r="N4040" s="6" t="str">
        <f>VLOOKUP(B4040,Master!$A$2:$C$11,3,FALSE)</f>
        <v>INR</v>
      </c>
      <c r="O4040" s="6" t="str">
        <f>VLOOKUP(B4040,Master!$A$2:$C$11,2,FALSE)</f>
        <v>Asia</v>
      </c>
      <c r="Q4040" s="39" t="str">
        <f>VLOOKUP(D4040,GL_Master!$A$1:$D$80,2,FALSE)</f>
        <v>BS</v>
      </c>
      <c r="R4040" s="39" t="str">
        <f>VLOOKUP(D4040,GL_Master!$A$1:$D$80,3,FALSE)</f>
        <v>Other Tax Payables</v>
      </c>
      <c r="S4040" s="39" t="str">
        <f>VLOOKUP(D4040,GL_Master!$A$1:$D$80,4,FALSE)</f>
        <v>Tax deducted at source payable</v>
      </c>
    </row>
    <row r="4041" spans="1:19" x14ac:dyDescent="0.25">
      <c r="A4041" s="39" t="s">
        <v>262</v>
      </c>
      <c r="B4041" s="39" t="s">
        <v>42</v>
      </c>
      <c r="C4041" s="7">
        <v>44013</v>
      </c>
      <c r="D4041" s="39" t="s">
        <v>58</v>
      </c>
      <c r="E4041" s="39">
        <v>-74800</v>
      </c>
      <c r="F4041" s="82">
        <f t="shared" si="189"/>
        <v>-74.8</v>
      </c>
      <c r="G4041" s="39">
        <f>VLOOKUP(N4041,Currecny_M!$A$1:$P$10,2,FALSE)</f>
        <v>1</v>
      </c>
      <c r="H4041" s="39">
        <f>MATCH(C4041,Currecny_M!$A$1:$P$1,0)</f>
        <v>5</v>
      </c>
      <c r="I4041" s="39">
        <f>VLOOKUP(N4041,Currecny_M!$A$1:$P$10,MATCH(Database!C4041,Currecny_M!$A$1:$P$1,0),FALSE)</f>
        <v>1</v>
      </c>
      <c r="J4041" s="82">
        <f t="shared" si="190"/>
        <v>-74.8</v>
      </c>
      <c r="K4041" s="39">
        <f>VLOOKUP('Cover page'!$B$6,Currecny_M!$A$1:$P$10,MATCH(Database!C4041,Currecny_M!$A$1:$P$1,0),FALSE)</f>
        <v>1</v>
      </c>
      <c r="L4041" s="82">
        <f t="shared" si="191"/>
        <v>-74.8</v>
      </c>
      <c r="M4041" s="82">
        <f>((E4041/$F$1)*VLOOKUP(N4041,Currecny_M!$A$1:$P$10,MATCH(Database!C4041,Currecny_M!$A$1:$P$1,0),FALSE))/VLOOKUP('Cover page'!$B$6,Currecny_M!$A$1:$P$10,MATCH(Database!C4041,Currecny_M!$A$1:$P$1,0),FALSE)</f>
        <v>-74.8</v>
      </c>
      <c r="N4041" s="6" t="str">
        <f>VLOOKUP(B4041,Master!$A$2:$C$11,3,FALSE)</f>
        <v>INR</v>
      </c>
      <c r="O4041" s="6" t="str">
        <f>VLOOKUP(B4041,Master!$A$2:$C$11,2,FALSE)</f>
        <v>Asia</v>
      </c>
      <c r="Q4041" s="39" t="str">
        <f>VLOOKUP(D4041,GL_Master!$A$1:$D$80,2,FALSE)</f>
        <v>BS</v>
      </c>
      <c r="R4041" s="39" t="str">
        <f>VLOOKUP(D4041,GL_Master!$A$1:$D$80,3,FALSE)</f>
        <v>Long-term provisions</v>
      </c>
      <c r="S4041" s="39" t="str">
        <f>VLOOKUP(D4041,GL_Master!$A$1:$D$80,4,FALSE)</f>
        <v>Provision for gratuity</v>
      </c>
    </row>
    <row r="4042" spans="1:19" x14ac:dyDescent="0.25">
      <c r="A4042" s="39" t="s">
        <v>262</v>
      </c>
      <c r="B4042" s="39" t="s">
        <v>42</v>
      </c>
      <c r="C4042" s="7">
        <v>44013</v>
      </c>
      <c r="D4042" s="39" t="s">
        <v>59</v>
      </c>
      <c r="E4042" s="39">
        <v>-30450</v>
      </c>
      <c r="F4042" s="82">
        <f t="shared" si="189"/>
        <v>-30.45</v>
      </c>
      <c r="G4042" s="39">
        <f>VLOOKUP(N4042,Currecny_M!$A$1:$P$10,2,FALSE)</f>
        <v>1</v>
      </c>
      <c r="H4042" s="39">
        <f>MATCH(C4042,Currecny_M!$A$1:$P$1,0)</f>
        <v>5</v>
      </c>
      <c r="I4042" s="39">
        <f>VLOOKUP(N4042,Currecny_M!$A$1:$P$10,MATCH(Database!C4042,Currecny_M!$A$1:$P$1,0),FALSE)</f>
        <v>1</v>
      </c>
      <c r="J4042" s="82">
        <f t="shared" si="190"/>
        <v>-30.45</v>
      </c>
      <c r="K4042" s="39">
        <f>VLOOKUP('Cover page'!$B$6,Currecny_M!$A$1:$P$10,MATCH(Database!C4042,Currecny_M!$A$1:$P$1,0),FALSE)</f>
        <v>1</v>
      </c>
      <c r="L4042" s="82">
        <f t="shared" si="191"/>
        <v>-30.45</v>
      </c>
      <c r="M4042" s="82">
        <f>((E4042/$F$1)*VLOOKUP(N4042,Currecny_M!$A$1:$P$10,MATCH(Database!C4042,Currecny_M!$A$1:$P$1,0),FALSE))/VLOOKUP('Cover page'!$B$6,Currecny_M!$A$1:$P$10,MATCH(Database!C4042,Currecny_M!$A$1:$P$1,0),FALSE)</f>
        <v>-30.45</v>
      </c>
      <c r="N4042" s="6" t="str">
        <f>VLOOKUP(B4042,Master!$A$2:$C$11,3,FALSE)</f>
        <v>INR</v>
      </c>
      <c r="O4042" s="6" t="str">
        <f>VLOOKUP(B4042,Master!$A$2:$C$11,2,FALSE)</f>
        <v>Asia</v>
      </c>
      <c r="Q4042" s="39" t="str">
        <f>VLOOKUP(D4042,GL_Master!$A$1:$D$80,2,FALSE)</f>
        <v>BS</v>
      </c>
      <c r="R4042" s="39" t="str">
        <f>VLOOKUP(D4042,GL_Master!$A$1:$D$80,3,FALSE)</f>
        <v>Long-term provisions</v>
      </c>
      <c r="S4042" s="39" t="str">
        <f>VLOOKUP(D4042,GL_Master!$A$1:$D$80,4,FALSE)</f>
        <v>Provision for leave encashment</v>
      </c>
    </row>
    <row r="4043" spans="1:19" x14ac:dyDescent="0.25">
      <c r="A4043" s="39" t="s">
        <v>262</v>
      </c>
      <c r="B4043" s="39" t="s">
        <v>42</v>
      </c>
      <c r="C4043" s="7">
        <v>44013</v>
      </c>
      <c r="D4043" s="39" t="s">
        <v>60</v>
      </c>
      <c r="E4043" s="39">
        <v>-8240</v>
      </c>
      <c r="F4043" s="82">
        <f t="shared" si="189"/>
        <v>-8.24</v>
      </c>
      <c r="G4043" s="39">
        <f>VLOOKUP(N4043,Currecny_M!$A$1:$P$10,2,FALSE)</f>
        <v>1</v>
      </c>
      <c r="H4043" s="39">
        <f>MATCH(C4043,Currecny_M!$A$1:$P$1,0)</f>
        <v>5</v>
      </c>
      <c r="I4043" s="39">
        <f>VLOOKUP(N4043,Currecny_M!$A$1:$P$10,MATCH(Database!C4043,Currecny_M!$A$1:$P$1,0),FALSE)</f>
        <v>1</v>
      </c>
      <c r="J4043" s="82">
        <f t="shared" si="190"/>
        <v>-8.24</v>
      </c>
      <c r="K4043" s="39">
        <f>VLOOKUP('Cover page'!$B$6,Currecny_M!$A$1:$P$10,MATCH(Database!C4043,Currecny_M!$A$1:$P$1,0),FALSE)</f>
        <v>1</v>
      </c>
      <c r="L4043" s="82">
        <f t="shared" si="191"/>
        <v>-8.24</v>
      </c>
      <c r="M4043" s="82">
        <f>((E4043/$F$1)*VLOOKUP(N4043,Currecny_M!$A$1:$P$10,MATCH(Database!C4043,Currecny_M!$A$1:$P$1,0),FALSE))/VLOOKUP('Cover page'!$B$6,Currecny_M!$A$1:$P$10,MATCH(Database!C4043,Currecny_M!$A$1:$P$1,0),FALSE)</f>
        <v>-8.24</v>
      </c>
      <c r="N4043" s="6" t="str">
        <f>VLOOKUP(B4043,Master!$A$2:$C$11,3,FALSE)</f>
        <v>INR</v>
      </c>
      <c r="O4043" s="6" t="str">
        <f>VLOOKUP(B4043,Master!$A$2:$C$11,2,FALSE)</f>
        <v>Asia</v>
      </c>
      <c r="Q4043" s="39" t="str">
        <f>VLOOKUP(D4043,GL_Master!$A$1:$D$80,2,FALSE)</f>
        <v>BS</v>
      </c>
      <c r="R4043" s="39" t="str">
        <f>VLOOKUP(D4043,GL_Master!$A$1:$D$80,3,FALSE)</f>
        <v>Trade Payables</v>
      </c>
      <c r="S4043" s="39" t="str">
        <f>VLOOKUP(D4043,GL_Master!$A$1:$D$80,4,FALSE)</f>
        <v>Trade payable</v>
      </c>
    </row>
    <row r="4044" spans="1:19" x14ac:dyDescent="0.25">
      <c r="A4044" s="39" t="s">
        <v>262</v>
      </c>
      <c r="B4044" s="39" t="s">
        <v>42</v>
      </c>
      <c r="C4044" s="7">
        <v>44013</v>
      </c>
      <c r="D4044" s="39" t="s">
        <v>61</v>
      </c>
      <c r="E4044" s="39">
        <v>-91560</v>
      </c>
      <c r="F4044" s="82">
        <f t="shared" si="189"/>
        <v>-91.56</v>
      </c>
      <c r="G4044" s="39">
        <f>VLOOKUP(N4044,Currecny_M!$A$1:$P$10,2,FALSE)</f>
        <v>1</v>
      </c>
      <c r="H4044" s="39">
        <f>MATCH(C4044,Currecny_M!$A$1:$P$1,0)</f>
        <v>5</v>
      </c>
      <c r="I4044" s="39">
        <f>VLOOKUP(N4044,Currecny_M!$A$1:$P$10,MATCH(Database!C4044,Currecny_M!$A$1:$P$1,0),FALSE)</f>
        <v>1</v>
      </c>
      <c r="J4044" s="82">
        <f t="shared" si="190"/>
        <v>-91.56</v>
      </c>
      <c r="K4044" s="39">
        <f>VLOOKUP('Cover page'!$B$6,Currecny_M!$A$1:$P$10,MATCH(Database!C4044,Currecny_M!$A$1:$P$1,0),FALSE)</f>
        <v>1</v>
      </c>
      <c r="L4044" s="82">
        <f t="shared" si="191"/>
        <v>-91.56</v>
      </c>
      <c r="M4044" s="82">
        <f>((E4044/$F$1)*VLOOKUP(N4044,Currecny_M!$A$1:$P$10,MATCH(Database!C4044,Currecny_M!$A$1:$P$1,0),FALSE))/VLOOKUP('Cover page'!$B$6,Currecny_M!$A$1:$P$10,MATCH(Database!C4044,Currecny_M!$A$1:$P$1,0),FALSE)</f>
        <v>-91.56</v>
      </c>
      <c r="N4044" s="6" t="str">
        <f>VLOOKUP(B4044,Master!$A$2:$C$11,3,FALSE)</f>
        <v>INR</v>
      </c>
      <c r="O4044" s="6" t="str">
        <f>VLOOKUP(B4044,Master!$A$2:$C$11,2,FALSE)</f>
        <v>Asia</v>
      </c>
      <c r="Q4044" s="39" t="str">
        <f>VLOOKUP(D4044,GL_Master!$A$1:$D$80,2,FALSE)</f>
        <v>BS</v>
      </c>
      <c r="R4044" s="39" t="str">
        <f>VLOOKUP(D4044,GL_Master!$A$1:$D$80,3,FALSE)</f>
        <v>Provisions</v>
      </c>
      <c r="S4044" s="39" t="str">
        <f>VLOOKUP(D4044,GL_Master!$A$1:$D$80,4,FALSE)</f>
        <v>Provision for doubtful assets</v>
      </c>
    </row>
    <row r="4045" spans="1:19" x14ac:dyDescent="0.25">
      <c r="A4045" s="39" t="s">
        <v>262</v>
      </c>
      <c r="B4045" s="39" t="s">
        <v>42</v>
      </c>
      <c r="C4045" s="7">
        <v>44013</v>
      </c>
      <c r="D4045" s="39" t="s">
        <v>62</v>
      </c>
      <c r="E4045" s="39">
        <v>-3270.0000000000005</v>
      </c>
      <c r="F4045" s="82">
        <f t="shared" si="189"/>
        <v>-3.2700000000000005</v>
      </c>
      <c r="G4045" s="39">
        <f>VLOOKUP(N4045,Currecny_M!$A$1:$P$10,2,FALSE)</f>
        <v>1</v>
      </c>
      <c r="H4045" s="39">
        <f>MATCH(C4045,Currecny_M!$A$1:$P$1,0)</f>
        <v>5</v>
      </c>
      <c r="I4045" s="39">
        <f>VLOOKUP(N4045,Currecny_M!$A$1:$P$10,MATCH(Database!C4045,Currecny_M!$A$1:$P$1,0),FALSE)</f>
        <v>1</v>
      </c>
      <c r="J4045" s="82">
        <f t="shared" si="190"/>
        <v>-3.2700000000000005</v>
      </c>
      <c r="K4045" s="39">
        <f>VLOOKUP('Cover page'!$B$6,Currecny_M!$A$1:$P$10,MATCH(Database!C4045,Currecny_M!$A$1:$P$1,0),FALSE)</f>
        <v>1</v>
      </c>
      <c r="L4045" s="82">
        <f t="shared" si="191"/>
        <v>-3.2700000000000005</v>
      </c>
      <c r="M4045" s="82">
        <f>((E4045/$F$1)*VLOOKUP(N4045,Currecny_M!$A$1:$P$10,MATCH(Database!C4045,Currecny_M!$A$1:$P$1,0),FALSE))/VLOOKUP('Cover page'!$B$6,Currecny_M!$A$1:$P$10,MATCH(Database!C4045,Currecny_M!$A$1:$P$1,0),FALSE)</f>
        <v>-3.2700000000000005</v>
      </c>
      <c r="N4045" s="6" t="str">
        <f>VLOOKUP(B4045,Master!$A$2:$C$11,3,FALSE)</f>
        <v>INR</v>
      </c>
      <c r="O4045" s="6" t="str">
        <f>VLOOKUP(B4045,Master!$A$2:$C$11,2,FALSE)</f>
        <v>Asia</v>
      </c>
      <c r="Q4045" s="39" t="str">
        <f>VLOOKUP(D4045,GL_Master!$A$1:$D$80,2,FALSE)</f>
        <v>BS</v>
      </c>
      <c r="R4045" s="39" t="str">
        <f>VLOOKUP(D4045,GL_Master!$A$1:$D$80,3,FALSE)</f>
        <v>Provisions</v>
      </c>
      <c r="S4045" s="39" t="str">
        <f>VLOOKUP(D4045,GL_Master!$A$1:$D$80,4,FALSE)</f>
        <v>Provision for Insurance</v>
      </c>
    </row>
    <row r="4046" spans="1:19" x14ac:dyDescent="0.25">
      <c r="A4046" s="39" t="s">
        <v>262</v>
      </c>
      <c r="B4046" s="39" t="s">
        <v>42</v>
      </c>
      <c r="C4046" s="7">
        <v>44013</v>
      </c>
      <c r="D4046" s="39" t="s">
        <v>63</v>
      </c>
      <c r="E4046" s="39">
        <v>7700.0000000000009</v>
      </c>
      <c r="F4046" s="82">
        <f t="shared" si="189"/>
        <v>7.7000000000000011</v>
      </c>
      <c r="G4046" s="39">
        <f>VLOOKUP(N4046,Currecny_M!$A$1:$P$10,2,FALSE)</f>
        <v>1</v>
      </c>
      <c r="H4046" s="39">
        <f>MATCH(C4046,Currecny_M!$A$1:$P$1,0)</f>
        <v>5</v>
      </c>
      <c r="I4046" s="39">
        <f>VLOOKUP(N4046,Currecny_M!$A$1:$P$10,MATCH(Database!C4046,Currecny_M!$A$1:$P$1,0),FALSE)</f>
        <v>1</v>
      </c>
      <c r="J4046" s="82">
        <f t="shared" si="190"/>
        <v>7.7000000000000011</v>
      </c>
      <c r="K4046" s="39">
        <f>VLOOKUP('Cover page'!$B$6,Currecny_M!$A$1:$P$10,MATCH(Database!C4046,Currecny_M!$A$1:$P$1,0),FALSE)</f>
        <v>1</v>
      </c>
      <c r="L4046" s="82">
        <f t="shared" si="191"/>
        <v>7.7000000000000011</v>
      </c>
      <c r="M4046" s="82">
        <f>((E4046/$F$1)*VLOOKUP(N4046,Currecny_M!$A$1:$P$10,MATCH(Database!C4046,Currecny_M!$A$1:$P$1,0),FALSE))/VLOOKUP('Cover page'!$B$6,Currecny_M!$A$1:$P$10,MATCH(Database!C4046,Currecny_M!$A$1:$P$1,0),FALSE)</f>
        <v>7.7000000000000011</v>
      </c>
      <c r="N4046" s="6" t="str">
        <f>VLOOKUP(B4046,Master!$A$2:$C$11,3,FALSE)</f>
        <v>INR</v>
      </c>
      <c r="O4046" s="6" t="str">
        <f>VLOOKUP(B4046,Master!$A$2:$C$11,2,FALSE)</f>
        <v>Asia</v>
      </c>
      <c r="Q4046" s="39" t="str">
        <f>VLOOKUP(D4046,GL_Master!$A$1:$D$80,2,FALSE)</f>
        <v>BS</v>
      </c>
      <c r="R4046" s="39" t="str">
        <f>VLOOKUP(D4046,GL_Master!$A$1:$D$80,3,FALSE)</f>
        <v>Gross Block</v>
      </c>
      <c r="S4046" s="39" t="str">
        <f>VLOOKUP(D4046,GL_Master!$A$1:$D$80,4,FALSE)</f>
        <v>Tangible Fixed assets</v>
      </c>
    </row>
    <row r="4047" spans="1:19" x14ac:dyDescent="0.25">
      <c r="A4047" s="39" t="s">
        <v>262</v>
      </c>
      <c r="B4047" s="39" t="s">
        <v>42</v>
      </c>
      <c r="C4047" s="7">
        <v>44013</v>
      </c>
      <c r="D4047" s="39" t="s">
        <v>64</v>
      </c>
      <c r="E4047" s="39">
        <v>421050</v>
      </c>
      <c r="F4047" s="82">
        <f t="shared" si="189"/>
        <v>421.05</v>
      </c>
      <c r="G4047" s="39">
        <f>VLOOKUP(N4047,Currecny_M!$A$1:$P$10,2,FALSE)</f>
        <v>1</v>
      </c>
      <c r="H4047" s="39">
        <f>MATCH(C4047,Currecny_M!$A$1:$P$1,0)</f>
        <v>5</v>
      </c>
      <c r="I4047" s="39">
        <f>VLOOKUP(N4047,Currecny_M!$A$1:$P$10,MATCH(Database!C4047,Currecny_M!$A$1:$P$1,0),FALSE)</f>
        <v>1</v>
      </c>
      <c r="J4047" s="82">
        <f t="shared" si="190"/>
        <v>421.05</v>
      </c>
      <c r="K4047" s="39">
        <f>VLOOKUP('Cover page'!$B$6,Currecny_M!$A$1:$P$10,MATCH(Database!C4047,Currecny_M!$A$1:$P$1,0),FALSE)</f>
        <v>1</v>
      </c>
      <c r="L4047" s="82">
        <f t="shared" si="191"/>
        <v>421.05</v>
      </c>
      <c r="M4047" s="82">
        <f>((E4047/$F$1)*VLOOKUP(N4047,Currecny_M!$A$1:$P$10,MATCH(Database!C4047,Currecny_M!$A$1:$P$1,0),FALSE))/VLOOKUP('Cover page'!$B$6,Currecny_M!$A$1:$P$10,MATCH(Database!C4047,Currecny_M!$A$1:$P$1,0),FALSE)</f>
        <v>421.05</v>
      </c>
      <c r="N4047" s="6" t="str">
        <f>VLOOKUP(B4047,Master!$A$2:$C$11,3,FALSE)</f>
        <v>INR</v>
      </c>
      <c r="O4047" s="6" t="str">
        <f>VLOOKUP(B4047,Master!$A$2:$C$11,2,FALSE)</f>
        <v>Asia</v>
      </c>
      <c r="Q4047" s="39" t="str">
        <f>VLOOKUP(D4047,GL_Master!$A$1:$D$80,2,FALSE)</f>
        <v>BS</v>
      </c>
      <c r="R4047" s="39" t="str">
        <f>VLOOKUP(D4047,GL_Master!$A$1:$D$80,3,FALSE)</f>
        <v>Gross Block</v>
      </c>
      <c r="S4047" s="39" t="str">
        <f>VLOOKUP(D4047,GL_Master!$A$1:$D$80,4,FALSE)</f>
        <v>Tangible Fixed assets</v>
      </c>
    </row>
    <row r="4048" spans="1:19" x14ac:dyDescent="0.25">
      <c r="A4048" s="39" t="s">
        <v>262</v>
      </c>
      <c r="B4048" s="39" t="s">
        <v>42</v>
      </c>
      <c r="C4048" s="7">
        <v>44013</v>
      </c>
      <c r="D4048" s="39" t="s">
        <v>65</v>
      </c>
      <c r="E4048" s="39">
        <v>-273240</v>
      </c>
      <c r="F4048" s="82">
        <f t="shared" si="189"/>
        <v>-273.24</v>
      </c>
      <c r="G4048" s="39">
        <f>VLOOKUP(N4048,Currecny_M!$A$1:$P$10,2,FALSE)</f>
        <v>1</v>
      </c>
      <c r="H4048" s="39">
        <f>MATCH(C4048,Currecny_M!$A$1:$P$1,0)</f>
        <v>5</v>
      </c>
      <c r="I4048" s="39">
        <f>VLOOKUP(N4048,Currecny_M!$A$1:$P$10,MATCH(Database!C4048,Currecny_M!$A$1:$P$1,0),FALSE)</f>
        <v>1</v>
      </c>
      <c r="J4048" s="82">
        <f t="shared" si="190"/>
        <v>-273.24</v>
      </c>
      <c r="K4048" s="39">
        <f>VLOOKUP('Cover page'!$B$6,Currecny_M!$A$1:$P$10,MATCH(Database!C4048,Currecny_M!$A$1:$P$1,0),FALSE)</f>
        <v>1</v>
      </c>
      <c r="L4048" s="82">
        <f t="shared" si="191"/>
        <v>-273.24</v>
      </c>
      <c r="M4048" s="82">
        <f>((E4048/$F$1)*VLOOKUP(N4048,Currecny_M!$A$1:$P$10,MATCH(Database!C4048,Currecny_M!$A$1:$P$1,0),FALSE))/VLOOKUP('Cover page'!$B$6,Currecny_M!$A$1:$P$10,MATCH(Database!C4048,Currecny_M!$A$1:$P$1,0),FALSE)</f>
        <v>-273.24</v>
      </c>
      <c r="N4048" s="6" t="str">
        <f>VLOOKUP(B4048,Master!$A$2:$C$11,3,FALSE)</f>
        <v>INR</v>
      </c>
      <c r="O4048" s="6" t="str">
        <f>VLOOKUP(B4048,Master!$A$2:$C$11,2,FALSE)</f>
        <v>Asia</v>
      </c>
      <c r="Q4048" s="39" t="str">
        <f>VLOOKUP(D4048,GL_Master!$A$1:$D$80,2,FALSE)</f>
        <v>BS</v>
      </c>
      <c r="R4048" s="39" t="str">
        <f>VLOOKUP(D4048,GL_Master!$A$1:$D$80,3,FALSE)</f>
        <v>Accumulated Depreciation</v>
      </c>
      <c r="S4048" s="39" t="str">
        <f>VLOOKUP(D4048,GL_Master!$A$1:$D$80,4,FALSE)</f>
        <v>Accumulated Depreciation</v>
      </c>
    </row>
    <row r="4049" spans="1:19" x14ac:dyDescent="0.25">
      <c r="A4049" s="39" t="s">
        <v>262</v>
      </c>
      <c r="B4049" s="39" t="s">
        <v>42</v>
      </c>
      <c r="C4049" s="7">
        <v>44013</v>
      </c>
      <c r="D4049" s="39" t="s">
        <v>66</v>
      </c>
      <c r="E4049" s="39">
        <v>235440.00000000003</v>
      </c>
      <c r="F4049" s="82">
        <f t="shared" si="189"/>
        <v>235.44000000000003</v>
      </c>
      <c r="G4049" s="39">
        <f>VLOOKUP(N4049,Currecny_M!$A$1:$P$10,2,FALSE)</f>
        <v>1</v>
      </c>
      <c r="H4049" s="39">
        <f>MATCH(C4049,Currecny_M!$A$1:$P$1,0)</f>
        <v>5</v>
      </c>
      <c r="I4049" s="39">
        <f>VLOOKUP(N4049,Currecny_M!$A$1:$P$10,MATCH(Database!C4049,Currecny_M!$A$1:$P$1,0),FALSE)</f>
        <v>1</v>
      </c>
      <c r="J4049" s="82">
        <f t="shared" si="190"/>
        <v>235.44000000000003</v>
      </c>
      <c r="K4049" s="39">
        <f>VLOOKUP('Cover page'!$B$6,Currecny_M!$A$1:$P$10,MATCH(Database!C4049,Currecny_M!$A$1:$P$1,0),FALSE)</f>
        <v>1</v>
      </c>
      <c r="L4049" s="82">
        <f t="shared" si="191"/>
        <v>235.44000000000003</v>
      </c>
      <c r="M4049" s="82">
        <f>((E4049/$F$1)*VLOOKUP(N4049,Currecny_M!$A$1:$P$10,MATCH(Database!C4049,Currecny_M!$A$1:$P$1,0),FALSE))/VLOOKUP('Cover page'!$B$6,Currecny_M!$A$1:$P$10,MATCH(Database!C4049,Currecny_M!$A$1:$P$1,0),FALSE)</f>
        <v>235.44000000000003</v>
      </c>
      <c r="N4049" s="6" t="str">
        <f>VLOOKUP(B4049,Master!$A$2:$C$11,3,FALSE)</f>
        <v>INR</v>
      </c>
      <c r="O4049" s="6" t="str">
        <f>VLOOKUP(B4049,Master!$A$2:$C$11,2,FALSE)</f>
        <v>Asia</v>
      </c>
      <c r="Q4049" s="39" t="str">
        <f>VLOOKUP(D4049,GL_Master!$A$1:$D$80,2,FALSE)</f>
        <v>BS</v>
      </c>
      <c r="R4049" s="39" t="str">
        <f>VLOOKUP(D4049,GL_Master!$A$1:$D$80,3,FALSE)</f>
        <v>Gross Block</v>
      </c>
      <c r="S4049" s="39" t="str">
        <f>VLOOKUP(D4049,GL_Master!$A$1:$D$80,4,FALSE)</f>
        <v>Tangible Fixed assets</v>
      </c>
    </row>
    <row r="4050" spans="1:19" x14ac:dyDescent="0.25">
      <c r="A4050" s="39" t="s">
        <v>262</v>
      </c>
      <c r="B4050" s="39" t="s">
        <v>42</v>
      </c>
      <c r="C4050" s="7">
        <v>44013</v>
      </c>
      <c r="D4050" s="39" t="s">
        <v>67</v>
      </c>
      <c r="E4050" s="39">
        <v>86900</v>
      </c>
      <c r="F4050" s="82">
        <f t="shared" si="189"/>
        <v>86.9</v>
      </c>
      <c r="G4050" s="39">
        <f>VLOOKUP(N4050,Currecny_M!$A$1:$P$10,2,FALSE)</f>
        <v>1</v>
      </c>
      <c r="H4050" s="39">
        <f>MATCH(C4050,Currecny_M!$A$1:$P$1,0)</f>
        <v>5</v>
      </c>
      <c r="I4050" s="39">
        <f>VLOOKUP(N4050,Currecny_M!$A$1:$P$10,MATCH(Database!C4050,Currecny_M!$A$1:$P$1,0),FALSE)</f>
        <v>1</v>
      </c>
      <c r="J4050" s="82">
        <f t="shared" si="190"/>
        <v>86.9</v>
      </c>
      <c r="K4050" s="39">
        <f>VLOOKUP('Cover page'!$B$6,Currecny_M!$A$1:$P$10,MATCH(Database!C4050,Currecny_M!$A$1:$P$1,0),FALSE)</f>
        <v>1</v>
      </c>
      <c r="L4050" s="82">
        <f t="shared" si="191"/>
        <v>86.9</v>
      </c>
      <c r="M4050" s="82">
        <f>((E4050/$F$1)*VLOOKUP(N4050,Currecny_M!$A$1:$P$10,MATCH(Database!C4050,Currecny_M!$A$1:$P$1,0),FALSE))/VLOOKUP('Cover page'!$B$6,Currecny_M!$A$1:$P$10,MATCH(Database!C4050,Currecny_M!$A$1:$P$1,0),FALSE)</f>
        <v>86.9</v>
      </c>
      <c r="N4050" s="6" t="str">
        <f>VLOOKUP(B4050,Master!$A$2:$C$11,3,FALSE)</f>
        <v>INR</v>
      </c>
      <c r="O4050" s="6" t="str">
        <f>VLOOKUP(B4050,Master!$A$2:$C$11,2,FALSE)</f>
        <v>Asia</v>
      </c>
      <c r="Q4050" s="39" t="str">
        <f>VLOOKUP(D4050,GL_Master!$A$1:$D$80,2,FALSE)</f>
        <v>BS</v>
      </c>
      <c r="R4050" s="39" t="str">
        <f>VLOOKUP(D4050,GL_Master!$A$1:$D$80,3,FALSE)</f>
        <v>Gross Block</v>
      </c>
      <c r="S4050" s="39" t="str">
        <f>VLOOKUP(D4050,GL_Master!$A$1:$D$80,4,FALSE)</f>
        <v>Tangible Fixed assets</v>
      </c>
    </row>
    <row r="4051" spans="1:19" x14ac:dyDescent="0.25">
      <c r="A4051" s="39" t="s">
        <v>262</v>
      </c>
      <c r="B4051" s="39" t="s">
        <v>42</v>
      </c>
      <c r="C4051" s="7">
        <v>44013</v>
      </c>
      <c r="D4051" s="39" t="s">
        <v>68</v>
      </c>
      <c r="E4051" s="39">
        <v>-75900</v>
      </c>
      <c r="F4051" s="82">
        <f t="shared" si="189"/>
        <v>-75.900000000000006</v>
      </c>
      <c r="G4051" s="39">
        <f>VLOOKUP(N4051,Currecny_M!$A$1:$P$10,2,FALSE)</f>
        <v>1</v>
      </c>
      <c r="H4051" s="39">
        <f>MATCH(C4051,Currecny_M!$A$1:$P$1,0)</f>
        <v>5</v>
      </c>
      <c r="I4051" s="39">
        <f>VLOOKUP(N4051,Currecny_M!$A$1:$P$10,MATCH(Database!C4051,Currecny_M!$A$1:$P$1,0),FALSE)</f>
        <v>1</v>
      </c>
      <c r="J4051" s="82">
        <f t="shared" si="190"/>
        <v>-75.900000000000006</v>
      </c>
      <c r="K4051" s="39">
        <f>VLOOKUP('Cover page'!$B$6,Currecny_M!$A$1:$P$10,MATCH(Database!C4051,Currecny_M!$A$1:$P$1,0),FALSE)</f>
        <v>1</v>
      </c>
      <c r="L4051" s="82">
        <f t="shared" si="191"/>
        <v>-75.900000000000006</v>
      </c>
      <c r="M4051" s="82">
        <f>((E4051/$F$1)*VLOOKUP(N4051,Currecny_M!$A$1:$P$10,MATCH(Database!C4051,Currecny_M!$A$1:$P$1,0),FALSE))/VLOOKUP('Cover page'!$B$6,Currecny_M!$A$1:$P$10,MATCH(Database!C4051,Currecny_M!$A$1:$P$1,0),FALSE)</f>
        <v>-75.900000000000006</v>
      </c>
      <c r="N4051" s="6" t="str">
        <f>VLOOKUP(B4051,Master!$A$2:$C$11,3,FALSE)</f>
        <v>INR</v>
      </c>
      <c r="O4051" s="6" t="str">
        <f>VLOOKUP(B4051,Master!$A$2:$C$11,2,FALSE)</f>
        <v>Asia</v>
      </c>
      <c r="Q4051" s="39" t="str">
        <f>VLOOKUP(D4051,GL_Master!$A$1:$D$80,2,FALSE)</f>
        <v>BS</v>
      </c>
      <c r="R4051" s="39" t="str">
        <f>VLOOKUP(D4051,GL_Master!$A$1:$D$80,3,FALSE)</f>
        <v>Accumulated Depreciation</v>
      </c>
      <c r="S4051" s="39" t="str">
        <f>VLOOKUP(D4051,GL_Master!$A$1:$D$80,4,FALSE)</f>
        <v>Accumulated Depreciation</v>
      </c>
    </row>
    <row r="4052" spans="1:19" x14ac:dyDescent="0.25">
      <c r="A4052" s="39" t="s">
        <v>262</v>
      </c>
      <c r="B4052" s="39" t="s">
        <v>42</v>
      </c>
      <c r="C4052" s="7">
        <v>44013</v>
      </c>
      <c r="D4052" s="39" t="s">
        <v>69</v>
      </c>
      <c r="E4052" s="39">
        <v>139740</v>
      </c>
      <c r="F4052" s="82">
        <f t="shared" si="189"/>
        <v>139.74</v>
      </c>
      <c r="G4052" s="39">
        <f>VLOOKUP(N4052,Currecny_M!$A$1:$P$10,2,FALSE)</f>
        <v>1</v>
      </c>
      <c r="H4052" s="39">
        <f>MATCH(C4052,Currecny_M!$A$1:$P$1,0)</f>
        <v>5</v>
      </c>
      <c r="I4052" s="39">
        <f>VLOOKUP(N4052,Currecny_M!$A$1:$P$10,MATCH(Database!C4052,Currecny_M!$A$1:$P$1,0),FALSE)</f>
        <v>1</v>
      </c>
      <c r="J4052" s="82">
        <f t="shared" si="190"/>
        <v>139.74</v>
      </c>
      <c r="K4052" s="39">
        <f>VLOOKUP('Cover page'!$B$6,Currecny_M!$A$1:$P$10,MATCH(Database!C4052,Currecny_M!$A$1:$P$1,0),FALSE)</f>
        <v>1</v>
      </c>
      <c r="L4052" s="82">
        <f t="shared" si="191"/>
        <v>139.74</v>
      </c>
      <c r="M4052" s="82">
        <f>((E4052/$F$1)*VLOOKUP(N4052,Currecny_M!$A$1:$P$10,MATCH(Database!C4052,Currecny_M!$A$1:$P$1,0),FALSE))/VLOOKUP('Cover page'!$B$6,Currecny_M!$A$1:$P$10,MATCH(Database!C4052,Currecny_M!$A$1:$P$1,0),FALSE)</f>
        <v>139.74</v>
      </c>
      <c r="N4052" s="6" t="str">
        <f>VLOOKUP(B4052,Master!$A$2:$C$11,3,FALSE)</f>
        <v>INR</v>
      </c>
      <c r="O4052" s="6" t="str">
        <f>VLOOKUP(B4052,Master!$A$2:$C$11,2,FALSE)</f>
        <v>Asia</v>
      </c>
      <c r="Q4052" s="39" t="str">
        <f>VLOOKUP(D4052,GL_Master!$A$1:$D$80,2,FALSE)</f>
        <v>BS</v>
      </c>
      <c r="R4052" s="39" t="str">
        <f>VLOOKUP(D4052,GL_Master!$A$1:$D$80,3,FALSE)</f>
        <v>Gross Block</v>
      </c>
      <c r="S4052" s="39" t="str">
        <f>VLOOKUP(D4052,GL_Master!$A$1:$D$80,4,FALSE)</f>
        <v>Tangible Fixed assets</v>
      </c>
    </row>
    <row r="4053" spans="1:19" x14ac:dyDescent="0.25">
      <c r="A4053" s="39" t="s">
        <v>262</v>
      </c>
      <c r="B4053" s="39" t="s">
        <v>42</v>
      </c>
      <c r="C4053" s="7">
        <v>44013</v>
      </c>
      <c r="D4053" s="39" t="s">
        <v>70</v>
      </c>
      <c r="E4053" s="39">
        <v>-5350</v>
      </c>
      <c r="F4053" s="82">
        <f t="shared" si="189"/>
        <v>-5.35</v>
      </c>
      <c r="G4053" s="39">
        <f>VLOOKUP(N4053,Currecny_M!$A$1:$P$10,2,FALSE)</f>
        <v>1</v>
      </c>
      <c r="H4053" s="39">
        <f>MATCH(C4053,Currecny_M!$A$1:$P$1,0)</f>
        <v>5</v>
      </c>
      <c r="I4053" s="39">
        <f>VLOOKUP(N4053,Currecny_M!$A$1:$P$10,MATCH(Database!C4053,Currecny_M!$A$1:$P$1,0),FALSE)</f>
        <v>1</v>
      </c>
      <c r="J4053" s="82">
        <f t="shared" si="190"/>
        <v>-5.35</v>
      </c>
      <c r="K4053" s="39">
        <f>VLOOKUP('Cover page'!$B$6,Currecny_M!$A$1:$P$10,MATCH(Database!C4053,Currecny_M!$A$1:$P$1,0),FALSE)</f>
        <v>1</v>
      </c>
      <c r="L4053" s="82">
        <f t="shared" si="191"/>
        <v>-5.35</v>
      </c>
      <c r="M4053" s="82">
        <f>((E4053/$F$1)*VLOOKUP(N4053,Currecny_M!$A$1:$P$10,MATCH(Database!C4053,Currecny_M!$A$1:$P$1,0),FALSE))/VLOOKUP('Cover page'!$B$6,Currecny_M!$A$1:$P$10,MATCH(Database!C4053,Currecny_M!$A$1:$P$1,0),FALSE)</f>
        <v>-5.35</v>
      </c>
      <c r="N4053" s="6" t="str">
        <f>VLOOKUP(B4053,Master!$A$2:$C$11,3,FALSE)</f>
        <v>INR</v>
      </c>
      <c r="O4053" s="6" t="str">
        <f>VLOOKUP(B4053,Master!$A$2:$C$11,2,FALSE)</f>
        <v>Asia</v>
      </c>
      <c r="Q4053" s="39" t="str">
        <f>VLOOKUP(D4053,GL_Master!$A$1:$D$80,2,FALSE)</f>
        <v>BS</v>
      </c>
      <c r="R4053" s="39" t="str">
        <f>VLOOKUP(D4053,GL_Master!$A$1:$D$80,3,FALSE)</f>
        <v>Accumulated Depreciation</v>
      </c>
      <c r="S4053" s="39" t="str">
        <f>VLOOKUP(D4053,GL_Master!$A$1:$D$80,4,FALSE)</f>
        <v>Accumulated Depreciation</v>
      </c>
    </row>
    <row r="4054" spans="1:19" x14ac:dyDescent="0.25">
      <c r="A4054" s="39" t="s">
        <v>262</v>
      </c>
      <c r="B4054" s="39" t="s">
        <v>42</v>
      </c>
      <c r="C4054" s="7">
        <v>44013</v>
      </c>
      <c r="D4054" s="39" t="s">
        <v>71</v>
      </c>
      <c r="E4054" s="39">
        <v>265680</v>
      </c>
      <c r="F4054" s="82">
        <f t="shared" si="189"/>
        <v>265.68</v>
      </c>
      <c r="G4054" s="39">
        <f>VLOOKUP(N4054,Currecny_M!$A$1:$P$10,2,FALSE)</f>
        <v>1</v>
      </c>
      <c r="H4054" s="39">
        <f>MATCH(C4054,Currecny_M!$A$1:$P$1,0)</f>
        <v>5</v>
      </c>
      <c r="I4054" s="39">
        <f>VLOOKUP(N4054,Currecny_M!$A$1:$P$10,MATCH(Database!C4054,Currecny_M!$A$1:$P$1,0),FALSE)</f>
        <v>1</v>
      </c>
      <c r="J4054" s="82">
        <f t="shared" si="190"/>
        <v>265.68</v>
      </c>
      <c r="K4054" s="39">
        <f>VLOOKUP('Cover page'!$B$6,Currecny_M!$A$1:$P$10,MATCH(Database!C4054,Currecny_M!$A$1:$P$1,0),FALSE)</f>
        <v>1</v>
      </c>
      <c r="L4054" s="82">
        <f t="shared" si="191"/>
        <v>265.68</v>
      </c>
      <c r="M4054" s="82">
        <f>((E4054/$F$1)*VLOOKUP(N4054,Currecny_M!$A$1:$P$10,MATCH(Database!C4054,Currecny_M!$A$1:$P$1,0),FALSE))/VLOOKUP('Cover page'!$B$6,Currecny_M!$A$1:$P$10,MATCH(Database!C4054,Currecny_M!$A$1:$P$1,0),FALSE)</f>
        <v>265.68</v>
      </c>
      <c r="N4054" s="6" t="str">
        <f>VLOOKUP(B4054,Master!$A$2:$C$11,3,FALSE)</f>
        <v>INR</v>
      </c>
      <c r="O4054" s="6" t="str">
        <f>VLOOKUP(B4054,Master!$A$2:$C$11,2,FALSE)</f>
        <v>Asia</v>
      </c>
      <c r="Q4054" s="39" t="str">
        <f>VLOOKUP(D4054,GL_Master!$A$1:$D$80,2,FALSE)</f>
        <v>BS</v>
      </c>
      <c r="R4054" s="39" t="str">
        <f>VLOOKUP(D4054,GL_Master!$A$1:$D$80,3,FALSE)</f>
        <v>Gross Block</v>
      </c>
      <c r="S4054" s="39" t="str">
        <f>VLOOKUP(D4054,GL_Master!$A$1:$D$80,4,FALSE)</f>
        <v>Tangible Fixed assets</v>
      </c>
    </row>
    <row r="4055" spans="1:19" x14ac:dyDescent="0.25">
      <c r="A4055" s="39" t="s">
        <v>262</v>
      </c>
      <c r="B4055" s="39" t="s">
        <v>42</v>
      </c>
      <c r="C4055" s="7">
        <v>44013</v>
      </c>
      <c r="D4055" s="39" t="s">
        <v>72</v>
      </c>
      <c r="E4055" s="39">
        <v>2200</v>
      </c>
      <c r="F4055" s="82">
        <f t="shared" si="189"/>
        <v>2.2000000000000002</v>
      </c>
      <c r="G4055" s="39">
        <f>VLOOKUP(N4055,Currecny_M!$A$1:$P$10,2,FALSE)</f>
        <v>1</v>
      </c>
      <c r="H4055" s="39">
        <f>MATCH(C4055,Currecny_M!$A$1:$P$1,0)</f>
        <v>5</v>
      </c>
      <c r="I4055" s="39">
        <f>VLOOKUP(N4055,Currecny_M!$A$1:$P$10,MATCH(Database!C4055,Currecny_M!$A$1:$P$1,0),FALSE)</f>
        <v>1</v>
      </c>
      <c r="J4055" s="82">
        <f t="shared" si="190"/>
        <v>2.2000000000000002</v>
      </c>
      <c r="K4055" s="39">
        <f>VLOOKUP('Cover page'!$B$6,Currecny_M!$A$1:$P$10,MATCH(Database!C4055,Currecny_M!$A$1:$P$1,0),FALSE)</f>
        <v>1</v>
      </c>
      <c r="L4055" s="82">
        <f t="shared" si="191"/>
        <v>2.2000000000000002</v>
      </c>
      <c r="M4055" s="82">
        <f>((E4055/$F$1)*VLOOKUP(N4055,Currecny_M!$A$1:$P$10,MATCH(Database!C4055,Currecny_M!$A$1:$P$1,0),FALSE))/VLOOKUP('Cover page'!$B$6,Currecny_M!$A$1:$P$10,MATCH(Database!C4055,Currecny_M!$A$1:$P$1,0),FALSE)</f>
        <v>2.2000000000000002</v>
      </c>
      <c r="N4055" s="6" t="str">
        <f>VLOOKUP(B4055,Master!$A$2:$C$11,3,FALSE)</f>
        <v>INR</v>
      </c>
      <c r="O4055" s="6" t="str">
        <f>VLOOKUP(B4055,Master!$A$2:$C$11,2,FALSE)</f>
        <v>Asia</v>
      </c>
      <c r="Q4055" s="39" t="str">
        <f>VLOOKUP(D4055,GL_Master!$A$1:$D$80,2,FALSE)</f>
        <v>BS</v>
      </c>
      <c r="R4055" s="39" t="str">
        <f>VLOOKUP(D4055,GL_Master!$A$1:$D$80,3,FALSE)</f>
        <v>Gross Block</v>
      </c>
      <c r="S4055" s="39" t="str">
        <f>VLOOKUP(D4055,GL_Master!$A$1:$D$80,4,FALSE)</f>
        <v>Tangible Fixed assets</v>
      </c>
    </row>
    <row r="4056" spans="1:19" x14ac:dyDescent="0.25">
      <c r="A4056" s="39" t="s">
        <v>262</v>
      </c>
      <c r="B4056" s="39" t="s">
        <v>42</v>
      </c>
      <c r="C4056" s="7">
        <v>44013</v>
      </c>
      <c r="D4056" s="39" t="s">
        <v>73</v>
      </c>
      <c r="E4056" s="39">
        <v>1010</v>
      </c>
      <c r="F4056" s="82">
        <f t="shared" si="189"/>
        <v>1.01</v>
      </c>
      <c r="G4056" s="39">
        <f>VLOOKUP(N4056,Currecny_M!$A$1:$P$10,2,FALSE)</f>
        <v>1</v>
      </c>
      <c r="H4056" s="39">
        <f>MATCH(C4056,Currecny_M!$A$1:$P$1,0)</f>
        <v>5</v>
      </c>
      <c r="I4056" s="39">
        <f>VLOOKUP(N4056,Currecny_M!$A$1:$P$10,MATCH(Database!C4056,Currecny_M!$A$1:$P$1,0),FALSE)</f>
        <v>1</v>
      </c>
      <c r="J4056" s="82">
        <f t="shared" si="190"/>
        <v>1.01</v>
      </c>
      <c r="K4056" s="39">
        <f>VLOOKUP('Cover page'!$B$6,Currecny_M!$A$1:$P$10,MATCH(Database!C4056,Currecny_M!$A$1:$P$1,0),FALSE)</f>
        <v>1</v>
      </c>
      <c r="L4056" s="82">
        <f t="shared" si="191"/>
        <v>1.01</v>
      </c>
      <c r="M4056" s="82">
        <f>((E4056/$F$1)*VLOOKUP(N4056,Currecny_M!$A$1:$P$10,MATCH(Database!C4056,Currecny_M!$A$1:$P$1,0),FALSE))/VLOOKUP('Cover page'!$B$6,Currecny_M!$A$1:$P$10,MATCH(Database!C4056,Currecny_M!$A$1:$P$1,0),FALSE)</f>
        <v>1.01</v>
      </c>
      <c r="N4056" s="6" t="str">
        <f>VLOOKUP(B4056,Master!$A$2:$C$11,3,FALSE)</f>
        <v>INR</v>
      </c>
      <c r="O4056" s="6" t="str">
        <f>VLOOKUP(B4056,Master!$A$2:$C$11,2,FALSE)</f>
        <v>Asia</v>
      </c>
      <c r="Q4056" s="39" t="str">
        <f>VLOOKUP(D4056,GL_Master!$A$1:$D$80,2,FALSE)</f>
        <v>BS</v>
      </c>
      <c r="R4056" s="39" t="str">
        <f>VLOOKUP(D4056,GL_Master!$A$1:$D$80,3,FALSE)</f>
        <v>Gross Block</v>
      </c>
      <c r="S4056" s="39" t="str">
        <f>VLOOKUP(D4056,GL_Master!$A$1:$D$80,4,FALSE)</f>
        <v>Tangible Fixed assets</v>
      </c>
    </row>
    <row r="4057" spans="1:19" x14ac:dyDescent="0.25">
      <c r="A4057" s="39" t="s">
        <v>262</v>
      </c>
      <c r="B4057" s="39" t="s">
        <v>42</v>
      </c>
      <c r="C4057" s="7">
        <v>44013</v>
      </c>
      <c r="D4057" s="39" t="s">
        <v>74</v>
      </c>
      <c r="E4057" s="39">
        <v>-245440</v>
      </c>
      <c r="F4057" s="82">
        <f t="shared" si="189"/>
        <v>-245.44</v>
      </c>
      <c r="G4057" s="39">
        <f>VLOOKUP(N4057,Currecny_M!$A$1:$P$10,2,FALSE)</f>
        <v>1</v>
      </c>
      <c r="H4057" s="39">
        <f>MATCH(C4057,Currecny_M!$A$1:$P$1,0)</f>
        <v>5</v>
      </c>
      <c r="I4057" s="39">
        <f>VLOOKUP(N4057,Currecny_M!$A$1:$P$10,MATCH(Database!C4057,Currecny_M!$A$1:$P$1,0),FALSE)</f>
        <v>1</v>
      </c>
      <c r="J4057" s="82">
        <f t="shared" si="190"/>
        <v>-245.44</v>
      </c>
      <c r="K4057" s="39">
        <f>VLOOKUP('Cover page'!$B$6,Currecny_M!$A$1:$P$10,MATCH(Database!C4057,Currecny_M!$A$1:$P$1,0),FALSE)</f>
        <v>1</v>
      </c>
      <c r="L4057" s="82">
        <f t="shared" si="191"/>
        <v>-245.44</v>
      </c>
      <c r="M4057" s="82">
        <f>((E4057/$F$1)*VLOOKUP(N4057,Currecny_M!$A$1:$P$10,MATCH(Database!C4057,Currecny_M!$A$1:$P$1,0),FALSE))/VLOOKUP('Cover page'!$B$6,Currecny_M!$A$1:$P$10,MATCH(Database!C4057,Currecny_M!$A$1:$P$1,0),FALSE)</f>
        <v>-245.44</v>
      </c>
      <c r="N4057" s="6" t="str">
        <f>VLOOKUP(B4057,Master!$A$2:$C$11,3,FALSE)</f>
        <v>INR</v>
      </c>
      <c r="O4057" s="6" t="str">
        <f>VLOOKUP(B4057,Master!$A$2:$C$11,2,FALSE)</f>
        <v>Asia</v>
      </c>
      <c r="Q4057" s="39" t="str">
        <f>VLOOKUP(D4057,GL_Master!$A$1:$D$80,2,FALSE)</f>
        <v>BS</v>
      </c>
      <c r="R4057" s="39" t="str">
        <f>VLOOKUP(D4057,GL_Master!$A$1:$D$80,3,FALSE)</f>
        <v>Accumulated Depreciation</v>
      </c>
      <c r="S4057" s="39" t="str">
        <f>VLOOKUP(D4057,GL_Master!$A$1:$D$80,4,FALSE)</f>
        <v>Accumulated Depreciation</v>
      </c>
    </row>
    <row r="4058" spans="1:19" x14ac:dyDescent="0.25">
      <c r="A4058" s="39" t="s">
        <v>262</v>
      </c>
      <c r="B4058" s="39" t="s">
        <v>42</v>
      </c>
      <c r="C4058" s="7">
        <v>44013</v>
      </c>
      <c r="D4058" s="39" t="s">
        <v>21</v>
      </c>
      <c r="E4058" s="39">
        <v>20400</v>
      </c>
      <c r="F4058" s="82">
        <f t="shared" si="189"/>
        <v>20.399999999999999</v>
      </c>
      <c r="G4058" s="39">
        <f>VLOOKUP(N4058,Currecny_M!$A$1:$P$10,2,FALSE)</f>
        <v>1</v>
      </c>
      <c r="H4058" s="39">
        <f>MATCH(C4058,Currecny_M!$A$1:$P$1,0)</f>
        <v>5</v>
      </c>
      <c r="I4058" s="39">
        <f>VLOOKUP(N4058,Currecny_M!$A$1:$P$10,MATCH(Database!C4058,Currecny_M!$A$1:$P$1,0),FALSE)</f>
        <v>1</v>
      </c>
      <c r="J4058" s="82">
        <f t="shared" si="190"/>
        <v>20.399999999999999</v>
      </c>
      <c r="K4058" s="39">
        <f>VLOOKUP('Cover page'!$B$6,Currecny_M!$A$1:$P$10,MATCH(Database!C4058,Currecny_M!$A$1:$P$1,0),FALSE)</f>
        <v>1</v>
      </c>
      <c r="L4058" s="82">
        <f t="shared" si="191"/>
        <v>20.399999999999999</v>
      </c>
      <c r="M4058" s="82">
        <f>((E4058/$F$1)*VLOOKUP(N4058,Currecny_M!$A$1:$P$10,MATCH(Database!C4058,Currecny_M!$A$1:$P$1,0),FALSE))/VLOOKUP('Cover page'!$B$6,Currecny_M!$A$1:$P$10,MATCH(Database!C4058,Currecny_M!$A$1:$P$1,0),FALSE)</f>
        <v>20.399999999999999</v>
      </c>
      <c r="N4058" s="6" t="str">
        <f>VLOOKUP(B4058,Master!$A$2:$C$11,3,FALSE)</f>
        <v>INR</v>
      </c>
      <c r="O4058" s="6" t="str">
        <f>VLOOKUP(B4058,Master!$A$2:$C$11,2,FALSE)</f>
        <v>Asia</v>
      </c>
      <c r="Q4058" s="39" t="str">
        <f>VLOOKUP(D4058,GL_Master!$A$1:$D$80,2,FALSE)</f>
        <v>BS</v>
      </c>
      <c r="R4058" s="39" t="str">
        <f>VLOOKUP(D4058,GL_Master!$A$1:$D$80,3,FALSE)</f>
        <v>Gross Block</v>
      </c>
      <c r="S4058" s="39" t="str">
        <f>VLOOKUP(D4058,GL_Master!$A$1:$D$80,4,FALSE)</f>
        <v>Tangible Fixed assets</v>
      </c>
    </row>
    <row r="4059" spans="1:19" x14ac:dyDescent="0.25">
      <c r="A4059" s="39" t="s">
        <v>262</v>
      </c>
      <c r="B4059" s="39" t="s">
        <v>42</v>
      </c>
      <c r="C4059" s="7">
        <v>44013</v>
      </c>
      <c r="D4059" s="39" t="s">
        <v>27</v>
      </c>
      <c r="E4059" s="39">
        <v>47700</v>
      </c>
      <c r="F4059" s="82">
        <f t="shared" si="189"/>
        <v>47.7</v>
      </c>
      <c r="G4059" s="39">
        <f>VLOOKUP(N4059,Currecny_M!$A$1:$P$10,2,FALSE)</f>
        <v>1</v>
      </c>
      <c r="H4059" s="39">
        <f>MATCH(C4059,Currecny_M!$A$1:$P$1,0)</f>
        <v>5</v>
      </c>
      <c r="I4059" s="39">
        <f>VLOOKUP(N4059,Currecny_M!$A$1:$P$10,MATCH(Database!C4059,Currecny_M!$A$1:$P$1,0),FALSE)</f>
        <v>1</v>
      </c>
      <c r="J4059" s="82">
        <f t="shared" si="190"/>
        <v>47.7</v>
      </c>
      <c r="K4059" s="39">
        <f>VLOOKUP('Cover page'!$B$6,Currecny_M!$A$1:$P$10,MATCH(Database!C4059,Currecny_M!$A$1:$P$1,0),FALSE)</f>
        <v>1</v>
      </c>
      <c r="L4059" s="82">
        <f t="shared" si="191"/>
        <v>47.7</v>
      </c>
      <c r="M4059" s="82">
        <f>((E4059/$F$1)*VLOOKUP(N4059,Currecny_M!$A$1:$P$10,MATCH(Database!C4059,Currecny_M!$A$1:$P$1,0),FALSE))/VLOOKUP('Cover page'!$B$6,Currecny_M!$A$1:$P$10,MATCH(Database!C4059,Currecny_M!$A$1:$P$1,0),FALSE)</f>
        <v>47.7</v>
      </c>
      <c r="N4059" s="6" t="str">
        <f>VLOOKUP(B4059,Master!$A$2:$C$11,3,FALSE)</f>
        <v>INR</v>
      </c>
      <c r="O4059" s="6" t="str">
        <f>VLOOKUP(B4059,Master!$A$2:$C$11,2,FALSE)</f>
        <v>Asia</v>
      </c>
      <c r="Q4059" s="39" t="str">
        <f>VLOOKUP(D4059,GL_Master!$A$1:$D$80,2,FALSE)</f>
        <v>BS</v>
      </c>
      <c r="R4059" s="39" t="str">
        <f>VLOOKUP(D4059,GL_Master!$A$1:$D$80,3,FALSE)</f>
        <v>Gross Block</v>
      </c>
      <c r="S4059" s="39" t="str">
        <f>VLOOKUP(D4059,GL_Master!$A$1:$D$80,4,FALSE)</f>
        <v>Tangible Fixed assets</v>
      </c>
    </row>
    <row r="4060" spans="1:19" x14ac:dyDescent="0.25">
      <c r="A4060" s="39" t="s">
        <v>262</v>
      </c>
      <c r="B4060" s="39" t="s">
        <v>42</v>
      </c>
      <c r="C4060" s="7">
        <v>44013</v>
      </c>
      <c r="D4060" s="39" t="s">
        <v>75</v>
      </c>
      <c r="E4060" s="39">
        <v>-1010</v>
      </c>
      <c r="F4060" s="82">
        <f t="shared" si="189"/>
        <v>-1.01</v>
      </c>
      <c r="G4060" s="39">
        <f>VLOOKUP(N4060,Currecny_M!$A$1:$P$10,2,FALSE)</f>
        <v>1</v>
      </c>
      <c r="H4060" s="39">
        <f>MATCH(C4060,Currecny_M!$A$1:$P$1,0)</f>
        <v>5</v>
      </c>
      <c r="I4060" s="39">
        <f>VLOOKUP(N4060,Currecny_M!$A$1:$P$10,MATCH(Database!C4060,Currecny_M!$A$1:$P$1,0),FALSE)</f>
        <v>1</v>
      </c>
      <c r="J4060" s="82">
        <f t="shared" si="190"/>
        <v>-1.01</v>
      </c>
      <c r="K4060" s="39">
        <f>VLOOKUP('Cover page'!$B$6,Currecny_M!$A$1:$P$10,MATCH(Database!C4060,Currecny_M!$A$1:$P$1,0),FALSE)</f>
        <v>1</v>
      </c>
      <c r="L4060" s="82">
        <f t="shared" si="191"/>
        <v>-1.01</v>
      </c>
      <c r="M4060" s="82">
        <f>((E4060/$F$1)*VLOOKUP(N4060,Currecny_M!$A$1:$P$10,MATCH(Database!C4060,Currecny_M!$A$1:$P$1,0),FALSE))/VLOOKUP('Cover page'!$B$6,Currecny_M!$A$1:$P$10,MATCH(Database!C4060,Currecny_M!$A$1:$P$1,0),FALSE)</f>
        <v>-1.01</v>
      </c>
      <c r="N4060" s="6" t="str">
        <f>VLOOKUP(B4060,Master!$A$2:$C$11,3,FALSE)</f>
        <v>INR</v>
      </c>
      <c r="O4060" s="6" t="str">
        <f>VLOOKUP(B4060,Master!$A$2:$C$11,2,FALSE)</f>
        <v>Asia</v>
      </c>
      <c r="Q4060" s="39" t="str">
        <f>VLOOKUP(D4060,GL_Master!$A$1:$D$80,2,FALSE)</f>
        <v>BS</v>
      </c>
      <c r="R4060" s="39" t="str">
        <f>VLOOKUP(D4060,GL_Master!$A$1:$D$80,3,FALSE)</f>
        <v>Gross Block</v>
      </c>
      <c r="S4060" s="39" t="str">
        <f>VLOOKUP(D4060,GL_Master!$A$1:$D$80,4,FALSE)</f>
        <v>Tangible Fixed assets</v>
      </c>
    </row>
    <row r="4061" spans="1:19" x14ac:dyDescent="0.25">
      <c r="A4061" s="39" t="s">
        <v>262</v>
      </c>
      <c r="B4061" s="39" t="s">
        <v>42</v>
      </c>
      <c r="C4061" s="7">
        <v>44013</v>
      </c>
      <c r="D4061" s="39" t="s">
        <v>76</v>
      </c>
      <c r="E4061" s="39">
        <v>26000</v>
      </c>
      <c r="F4061" s="82">
        <f t="shared" si="189"/>
        <v>26</v>
      </c>
      <c r="G4061" s="39">
        <f>VLOOKUP(N4061,Currecny_M!$A$1:$P$10,2,FALSE)</f>
        <v>1</v>
      </c>
      <c r="H4061" s="39">
        <f>MATCH(C4061,Currecny_M!$A$1:$P$1,0)</f>
        <v>5</v>
      </c>
      <c r="I4061" s="39">
        <f>VLOOKUP(N4061,Currecny_M!$A$1:$P$10,MATCH(Database!C4061,Currecny_M!$A$1:$P$1,0),FALSE)</f>
        <v>1</v>
      </c>
      <c r="J4061" s="82">
        <f t="shared" si="190"/>
        <v>26</v>
      </c>
      <c r="K4061" s="39">
        <f>VLOOKUP('Cover page'!$B$6,Currecny_M!$A$1:$P$10,MATCH(Database!C4061,Currecny_M!$A$1:$P$1,0),FALSE)</f>
        <v>1</v>
      </c>
      <c r="L4061" s="82">
        <f t="shared" si="191"/>
        <v>26</v>
      </c>
      <c r="M4061" s="82">
        <f>((E4061/$F$1)*VLOOKUP(N4061,Currecny_M!$A$1:$P$10,MATCH(Database!C4061,Currecny_M!$A$1:$P$1,0),FALSE))/VLOOKUP('Cover page'!$B$6,Currecny_M!$A$1:$P$10,MATCH(Database!C4061,Currecny_M!$A$1:$P$1,0),FALSE)</f>
        <v>26</v>
      </c>
      <c r="N4061" s="6" t="str">
        <f>VLOOKUP(B4061,Master!$A$2:$C$11,3,FALSE)</f>
        <v>INR</v>
      </c>
      <c r="O4061" s="6" t="str">
        <f>VLOOKUP(B4061,Master!$A$2:$C$11,2,FALSE)</f>
        <v>Asia</v>
      </c>
      <c r="Q4061" s="39" t="str">
        <f>VLOOKUP(D4061,GL_Master!$A$1:$D$80,2,FALSE)</f>
        <v>BS</v>
      </c>
      <c r="R4061" s="39" t="str">
        <f>VLOOKUP(D4061,GL_Master!$A$1:$D$80,3,FALSE)</f>
        <v>Inventories</v>
      </c>
      <c r="S4061" s="39" t="str">
        <f>VLOOKUP(D4061,GL_Master!$A$1:$D$80,4,FALSE)</f>
        <v>Inventory</v>
      </c>
    </row>
    <row r="4062" spans="1:19" x14ac:dyDescent="0.25">
      <c r="A4062" s="39" t="s">
        <v>262</v>
      </c>
      <c r="B4062" s="39" t="s">
        <v>42</v>
      </c>
      <c r="C4062" s="7">
        <v>44013</v>
      </c>
      <c r="D4062" s="39" t="s">
        <v>77</v>
      </c>
      <c r="E4062" s="39">
        <v>67410</v>
      </c>
      <c r="F4062" s="82">
        <f t="shared" si="189"/>
        <v>67.41</v>
      </c>
      <c r="G4062" s="39">
        <f>VLOOKUP(N4062,Currecny_M!$A$1:$P$10,2,FALSE)</f>
        <v>1</v>
      </c>
      <c r="H4062" s="39">
        <f>MATCH(C4062,Currecny_M!$A$1:$P$1,0)</f>
        <v>5</v>
      </c>
      <c r="I4062" s="39">
        <f>VLOOKUP(N4062,Currecny_M!$A$1:$P$10,MATCH(Database!C4062,Currecny_M!$A$1:$P$1,0),FALSE)</f>
        <v>1</v>
      </c>
      <c r="J4062" s="82">
        <f t="shared" si="190"/>
        <v>67.41</v>
      </c>
      <c r="K4062" s="39">
        <f>VLOOKUP('Cover page'!$B$6,Currecny_M!$A$1:$P$10,MATCH(Database!C4062,Currecny_M!$A$1:$P$1,0),FALSE)</f>
        <v>1</v>
      </c>
      <c r="L4062" s="82">
        <f t="shared" si="191"/>
        <v>67.41</v>
      </c>
      <c r="M4062" s="82">
        <f>((E4062/$F$1)*VLOOKUP(N4062,Currecny_M!$A$1:$P$10,MATCH(Database!C4062,Currecny_M!$A$1:$P$1,0),FALSE))/VLOOKUP('Cover page'!$B$6,Currecny_M!$A$1:$P$10,MATCH(Database!C4062,Currecny_M!$A$1:$P$1,0),FALSE)</f>
        <v>67.41</v>
      </c>
      <c r="N4062" s="6" t="str">
        <f>VLOOKUP(B4062,Master!$A$2:$C$11,3,FALSE)</f>
        <v>INR</v>
      </c>
      <c r="O4062" s="6" t="str">
        <f>VLOOKUP(B4062,Master!$A$2:$C$11,2,FALSE)</f>
        <v>Asia</v>
      </c>
      <c r="Q4062" s="39" t="str">
        <f>VLOOKUP(D4062,GL_Master!$A$1:$D$80,2,FALSE)</f>
        <v>BS</v>
      </c>
      <c r="R4062" s="39" t="str">
        <f>VLOOKUP(D4062,GL_Master!$A$1:$D$80,3,FALSE)</f>
        <v>Inventories</v>
      </c>
      <c r="S4062" s="39" t="str">
        <f>VLOOKUP(D4062,GL_Master!$A$1:$D$80,4,FALSE)</f>
        <v>Inventory</v>
      </c>
    </row>
    <row r="4063" spans="1:19" x14ac:dyDescent="0.25">
      <c r="A4063" s="39" t="s">
        <v>262</v>
      </c>
      <c r="B4063" s="39" t="s">
        <v>42</v>
      </c>
      <c r="C4063" s="7">
        <v>44013</v>
      </c>
      <c r="D4063" s="39" t="s">
        <v>2</v>
      </c>
      <c r="E4063" s="39">
        <v>6817920</v>
      </c>
      <c r="F4063" s="82">
        <f t="shared" si="189"/>
        <v>6817.92</v>
      </c>
      <c r="G4063" s="39">
        <f>VLOOKUP(N4063,Currecny_M!$A$1:$P$10,2,FALSE)</f>
        <v>1</v>
      </c>
      <c r="H4063" s="39">
        <f>MATCH(C4063,Currecny_M!$A$1:$P$1,0)</f>
        <v>5</v>
      </c>
      <c r="I4063" s="39">
        <f>VLOOKUP(N4063,Currecny_M!$A$1:$P$10,MATCH(Database!C4063,Currecny_M!$A$1:$P$1,0),FALSE)</f>
        <v>1</v>
      </c>
      <c r="J4063" s="82">
        <f t="shared" si="190"/>
        <v>6817.92</v>
      </c>
      <c r="K4063" s="39">
        <f>VLOOKUP('Cover page'!$B$6,Currecny_M!$A$1:$P$10,MATCH(Database!C4063,Currecny_M!$A$1:$P$1,0),FALSE)</f>
        <v>1</v>
      </c>
      <c r="L4063" s="82">
        <f t="shared" si="191"/>
        <v>6817.92</v>
      </c>
      <c r="M4063" s="82">
        <f>((E4063/$F$1)*VLOOKUP(N4063,Currecny_M!$A$1:$P$10,MATCH(Database!C4063,Currecny_M!$A$1:$P$1,0),FALSE))/VLOOKUP('Cover page'!$B$6,Currecny_M!$A$1:$P$10,MATCH(Database!C4063,Currecny_M!$A$1:$P$1,0),FALSE)</f>
        <v>6817.92</v>
      </c>
      <c r="N4063" s="6" t="str">
        <f>VLOOKUP(B4063,Master!$A$2:$C$11,3,FALSE)</f>
        <v>INR</v>
      </c>
      <c r="O4063" s="6" t="str">
        <f>VLOOKUP(B4063,Master!$A$2:$C$11,2,FALSE)</f>
        <v>Asia</v>
      </c>
      <c r="Q4063" s="39" t="str">
        <f>VLOOKUP(D4063,GL_Master!$A$1:$D$80,2,FALSE)</f>
        <v>BS</v>
      </c>
      <c r="R4063" s="39" t="str">
        <f>VLOOKUP(D4063,GL_Master!$A$1:$D$80,3,FALSE)</f>
        <v>Trade receivables</v>
      </c>
      <c r="S4063" s="39" t="str">
        <f>VLOOKUP(D4063,GL_Master!$A$1:$D$80,4,FALSE)</f>
        <v>Unsecured, considered good</v>
      </c>
    </row>
    <row r="4064" spans="1:19" x14ac:dyDescent="0.25">
      <c r="A4064" s="39" t="s">
        <v>262</v>
      </c>
      <c r="B4064" s="39" t="s">
        <v>42</v>
      </c>
      <c r="C4064" s="7">
        <v>44013</v>
      </c>
      <c r="D4064" s="39" t="s">
        <v>78</v>
      </c>
      <c r="E4064" s="39">
        <v>1070</v>
      </c>
      <c r="F4064" s="82">
        <f t="shared" si="189"/>
        <v>1.07</v>
      </c>
      <c r="G4064" s="39">
        <f>VLOOKUP(N4064,Currecny_M!$A$1:$P$10,2,FALSE)</f>
        <v>1</v>
      </c>
      <c r="H4064" s="39">
        <f>MATCH(C4064,Currecny_M!$A$1:$P$1,0)</f>
        <v>5</v>
      </c>
      <c r="I4064" s="39">
        <f>VLOOKUP(N4064,Currecny_M!$A$1:$P$10,MATCH(Database!C4064,Currecny_M!$A$1:$P$1,0),FALSE)</f>
        <v>1</v>
      </c>
      <c r="J4064" s="82">
        <f t="shared" si="190"/>
        <v>1.07</v>
      </c>
      <c r="K4064" s="39">
        <f>VLOOKUP('Cover page'!$B$6,Currecny_M!$A$1:$P$10,MATCH(Database!C4064,Currecny_M!$A$1:$P$1,0),FALSE)</f>
        <v>1</v>
      </c>
      <c r="L4064" s="82">
        <f t="shared" si="191"/>
        <v>1.07</v>
      </c>
      <c r="M4064" s="82">
        <f>((E4064/$F$1)*VLOOKUP(N4064,Currecny_M!$A$1:$P$10,MATCH(Database!C4064,Currecny_M!$A$1:$P$1,0),FALSE))/VLOOKUP('Cover page'!$B$6,Currecny_M!$A$1:$P$10,MATCH(Database!C4064,Currecny_M!$A$1:$P$1,0),FALSE)</f>
        <v>1.07</v>
      </c>
      <c r="N4064" s="6" t="str">
        <f>VLOOKUP(B4064,Master!$A$2:$C$11,3,FALSE)</f>
        <v>INR</v>
      </c>
      <c r="O4064" s="6" t="str">
        <f>VLOOKUP(B4064,Master!$A$2:$C$11,2,FALSE)</f>
        <v>Asia</v>
      </c>
      <c r="Q4064" s="39" t="str">
        <f>VLOOKUP(D4064,GL_Master!$A$1:$D$80,2,FALSE)</f>
        <v>BS</v>
      </c>
      <c r="R4064" s="39" t="str">
        <f>VLOOKUP(D4064,GL_Master!$A$1:$D$80,3,FALSE)</f>
        <v>Cash &amp; Bank Balances</v>
      </c>
      <c r="S4064" s="39" t="str">
        <f>VLOOKUP(D4064,GL_Master!$A$1:$D$80,4,FALSE)</f>
        <v>Cash In hand</v>
      </c>
    </row>
    <row r="4065" spans="1:19" x14ac:dyDescent="0.25">
      <c r="A4065" s="39" t="s">
        <v>262</v>
      </c>
      <c r="B4065" s="39" t="s">
        <v>42</v>
      </c>
      <c r="C4065" s="7">
        <v>44013</v>
      </c>
      <c r="D4065" s="39" t="s">
        <v>79</v>
      </c>
      <c r="E4065" s="39">
        <v>-262500</v>
      </c>
      <c r="F4065" s="82">
        <f t="shared" si="189"/>
        <v>-262.5</v>
      </c>
      <c r="G4065" s="39">
        <f>VLOOKUP(N4065,Currecny_M!$A$1:$P$10,2,FALSE)</f>
        <v>1</v>
      </c>
      <c r="H4065" s="39">
        <f>MATCH(C4065,Currecny_M!$A$1:$P$1,0)</f>
        <v>5</v>
      </c>
      <c r="I4065" s="39">
        <f>VLOOKUP(N4065,Currecny_M!$A$1:$P$10,MATCH(Database!C4065,Currecny_M!$A$1:$P$1,0),FALSE)</f>
        <v>1</v>
      </c>
      <c r="J4065" s="82">
        <f t="shared" si="190"/>
        <v>-262.5</v>
      </c>
      <c r="K4065" s="39">
        <f>VLOOKUP('Cover page'!$B$6,Currecny_M!$A$1:$P$10,MATCH(Database!C4065,Currecny_M!$A$1:$P$1,0),FALSE)</f>
        <v>1</v>
      </c>
      <c r="L4065" s="82">
        <f t="shared" si="191"/>
        <v>-262.5</v>
      </c>
      <c r="M4065" s="82">
        <f>((E4065/$F$1)*VLOOKUP(N4065,Currecny_M!$A$1:$P$10,MATCH(Database!C4065,Currecny_M!$A$1:$P$1,0),FALSE))/VLOOKUP('Cover page'!$B$6,Currecny_M!$A$1:$P$10,MATCH(Database!C4065,Currecny_M!$A$1:$P$1,0),FALSE)</f>
        <v>-262.5</v>
      </c>
      <c r="N4065" s="6" t="str">
        <f>VLOOKUP(B4065,Master!$A$2:$C$11,3,FALSE)</f>
        <v>INR</v>
      </c>
      <c r="O4065" s="6" t="str">
        <f>VLOOKUP(B4065,Master!$A$2:$C$11,2,FALSE)</f>
        <v>Asia</v>
      </c>
      <c r="Q4065" s="39" t="str">
        <f>VLOOKUP(D4065,GL_Master!$A$1:$D$80,2,FALSE)</f>
        <v>BS</v>
      </c>
      <c r="R4065" s="39" t="str">
        <f>VLOOKUP(D4065,GL_Master!$A$1:$D$80,3,FALSE)</f>
        <v>Loan Fund</v>
      </c>
      <c r="S4065" s="39" t="str">
        <f>VLOOKUP(D4065,GL_Master!$A$1:$D$80,4,FALSE)</f>
        <v>Term Loan</v>
      </c>
    </row>
    <row r="4066" spans="1:19" x14ac:dyDescent="0.25">
      <c r="A4066" s="39" t="s">
        <v>262</v>
      </c>
      <c r="B4066" s="39" t="s">
        <v>42</v>
      </c>
      <c r="C4066" s="7">
        <v>44013</v>
      </c>
      <c r="D4066" s="39" t="s">
        <v>80</v>
      </c>
      <c r="E4066" s="39">
        <v>7630.0000000000009</v>
      </c>
      <c r="F4066" s="82">
        <f t="shared" si="189"/>
        <v>7.6300000000000008</v>
      </c>
      <c r="G4066" s="39">
        <f>VLOOKUP(N4066,Currecny_M!$A$1:$P$10,2,FALSE)</f>
        <v>1</v>
      </c>
      <c r="H4066" s="39">
        <f>MATCH(C4066,Currecny_M!$A$1:$P$1,0)</f>
        <v>5</v>
      </c>
      <c r="I4066" s="39">
        <f>VLOOKUP(N4066,Currecny_M!$A$1:$P$10,MATCH(Database!C4066,Currecny_M!$A$1:$P$1,0),FALSE)</f>
        <v>1</v>
      </c>
      <c r="J4066" s="82">
        <f t="shared" si="190"/>
        <v>7.6300000000000008</v>
      </c>
      <c r="K4066" s="39">
        <f>VLOOKUP('Cover page'!$B$6,Currecny_M!$A$1:$P$10,MATCH(Database!C4066,Currecny_M!$A$1:$P$1,0),FALSE)</f>
        <v>1</v>
      </c>
      <c r="L4066" s="82">
        <f t="shared" si="191"/>
        <v>7.6300000000000008</v>
      </c>
      <c r="M4066" s="82">
        <f>((E4066/$F$1)*VLOOKUP(N4066,Currecny_M!$A$1:$P$10,MATCH(Database!C4066,Currecny_M!$A$1:$P$1,0),FALSE))/VLOOKUP('Cover page'!$B$6,Currecny_M!$A$1:$P$10,MATCH(Database!C4066,Currecny_M!$A$1:$P$1,0),FALSE)</f>
        <v>7.6300000000000008</v>
      </c>
      <c r="N4066" s="6" t="str">
        <f>VLOOKUP(B4066,Master!$A$2:$C$11,3,FALSE)</f>
        <v>INR</v>
      </c>
      <c r="O4066" s="6" t="str">
        <f>VLOOKUP(B4066,Master!$A$2:$C$11,2,FALSE)</f>
        <v>Asia</v>
      </c>
      <c r="Q4066" s="39" t="str">
        <f>VLOOKUP(D4066,GL_Master!$A$1:$D$80,2,FALSE)</f>
        <v>BS</v>
      </c>
      <c r="R4066" s="39" t="str">
        <f>VLOOKUP(D4066,GL_Master!$A$1:$D$80,3,FALSE)</f>
        <v>Cash &amp; Bank Balances</v>
      </c>
      <c r="S4066" s="39" t="str">
        <f>VLOOKUP(D4066,GL_Master!$A$1:$D$80,4,FALSE)</f>
        <v xml:space="preserve">      On Current Accounts</v>
      </c>
    </row>
    <row r="4067" spans="1:19" x14ac:dyDescent="0.25">
      <c r="A4067" s="39" t="s">
        <v>262</v>
      </c>
      <c r="B4067" s="39" t="s">
        <v>42</v>
      </c>
      <c r="C4067" s="7">
        <v>44013</v>
      </c>
      <c r="D4067" s="39" t="s">
        <v>81</v>
      </c>
      <c r="E4067" s="39">
        <v>549360</v>
      </c>
      <c r="F4067" s="82">
        <f t="shared" si="189"/>
        <v>549.36</v>
      </c>
      <c r="G4067" s="39">
        <f>VLOOKUP(N4067,Currecny_M!$A$1:$P$10,2,FALSE)</f>
        <v>1</v>
      </c>
      <c r="H4067" s="39">
        <f>MATCH(C4067,Currecny_M!$A$1:$P$1,0)</f>
        <v>5</v>
      </c>
      <c r="I4067" s="39">
        <f>VLOOKUP(N4067,Currecny_M!$A$1:$P$10,MATCH(Database!C4067,Currecny_M!$A$1:$P$1,0),FALSE)</f>
        <v>1</v>
      </c>
      <c r="J4067" s="82">
        <f t="shared" si="190"/>
        <v>549.36</v>
      </c>
      <c r="K4067" s="39">
        <f>VLOOKUP('Cover page'!$B$6,Currecny_M!$A$1:$P$10,MATCH(Database!C4067,Currecny_M!$A$1:$P$1,0),FALSE)</f>
        <v>1</v>
      </c>
      <c r="L4067" s="82">
        <f t="shared" si="191"/>
        <v>549.36</v>
      </c>
      <c r="M4067" s="82">
        <f>((E4067/$F$1)*VLOOKUP(N4067,Currecny_M!$A$1:$P$10,MATCH(Database!C4067,Currecny_M!$A$1:$P$1,0),FALSE))/VLOOKUP('Cover page'!$B$6,Currecny_M!$A$1:$P$10,MATCH(Database!C4067,Currecny_M!$A$1:$P$1,0),FALSE)</f>
        <v>549.36</v>
      </c>
      <c r="N4067" s="6" t="str">
        <f>VLOOKUP(B4067,Master!$A$2:$C$11,3,FALSE)</f>
        <v>INR</v>
      </c>
      <c r="O4067" s="6" t="str">
        <f>VLOOKUP(B4067,Master!$A$2:$C$11,2,FALSE)</f>
        <v>Asia</v>
      </c>
      <c r="Q4067" s="39" t="str">
        <f>VLOOKUP(D4067,GL_Master!$A$1:$D$80,2,FALSE)</f>
        <v>BS</v>
      </c>
      <c r="R4067" s="39" t="str">
        <f>VLOOKUP(D4067,GL_Master!$A$1:$D$80,3,FALSE)</f>
        <v>Other Current Assets</v>
      </c>
      <c r="S4067" s="39" t="str">
        <f>VLOOKUP(D4067,GL_Master!$A$1:$D$80,4,FALSE)</f>
        <v>Advance tax recoverable (net of provision )</v>
      </c>
    </row>
    <row r="4068" spans="1:19" x14ac:dyDescent="0.25">
      <c r="A4068" s="39" t="s">
        <v>262</v>
      </c>
      <c r="B4068" s="39" t="s">
        <v>42</v>
      </c>
      <c r="C4068" s="7">
        <v>44013</v>
      </c>
      <c r="D4068" s="39" t="s">
        <v>19</v>
      </c>
      <c r="E4068" s="39">
        <v>5050</v>
      </c>
      <c r="F4068" s="82">
        <f t="shared" si="189"/>
        <v>5.05</v>
      </c>
      <c r="G4068" s="39">
        <f>VLOOKUP(N4068,Currecny_M!$A$1:$P$10,2,FALSE)</f>
        <v>1</v>
      </c>
      <c r="H4068" s="39">
        <f>MATCH(C4068,Currecny_M!$A$1:$P$1,0)</f>
        <v>5</v>
      </c>
      <c r="I4068" s="39">
        <f>VLOOKUP(N4068,Currecny_M!$A$1:$P$10,MATCH(Database!C4068,Currecny_M!$A$1:$P$1,0),FALSE)</f>
        <v>1</v>
      </c>
      <c r="J4068" s="82">
        <f t="shared" si="190"/>
        <v>5.05</v>
      </c>
      <c r="K4068" s="39">
        <f>VLOOKUP('Cover page'!$B$6,Currecny_M!$A$1:$P$10,MATCH(Database!C4068,Currecny_M!$A$1:$P$1,0),FALSE)</f>
        <v>1</v>
      </c>
      <c r="L4068" s="82">
        <f t="shared" si="191"/>
        <v>5.05</v>
      </c>
      <c r="M4068" s="82">
        <f>((E4068/$F$1)*VLOOKUP(N4068,Currecny_M!$A$1:$P$10,MATCH(Database!C4068,Currecny_M!$A$1:$P$1,0),FALSE))/VLOOKUP('Cover page'!$B$6,Currecny_M!$A$1:$P$10,MATCH(Database!C4068,Currecny_M!$A$1:$P$1,0),FALSE)</f>
        <v>5.05</v>
      </c>
      <c r="N4068" s="6" t="str">
        <f>VLOOKUP(B4068,Master!$A$2:$C$11,3,FALSE)</f>
        <v>INR</v>
      </c>
      <c r="O4068" s="6" t="str">
        <f>VLOOKUP(B4068,Master!$A$2:$C$11,2,FALSE)</f>
        <v>Asia</v>
      </c>
      <c r="Q4068" s="39" t="str">
        <f>VLOOKUP(D4068,GL_Master!$A$1:$D$80,2,FALSE)</f>
        <v>BS</v>
      </c>
      <c r="R4068" s="39" t="str">
        <f>VLOOKUP(D4068,GL_Master!$A$1:$D$80,3,FALSE)</f>
        <v>Short-term loan and advances</v>
      </c>
      <c r="S4068" s="39" t="str">
        <f>VLOOKUP(D4068,GL_Master!$A$1:$D$80,4,FALSE)</f>
        <v>Prepaid expenses</v>
      </c>
    </row>
    <row r="4069" spans="1:19" x14ac:dyDescent="0.25">
      <c r="A4069" s="39" t="s">
        <v>262</v>
      </c>
      <c r="B4069" s="39" t="s">
        <v>42</v>
      </c>
      <c r="C4069" s="7">
        <v>44013</v>
      </c>
      <c r="D4069" s="39" t="s">
        <v>82</v>
      </c>
      <c r="E4069" s="39">
        <v>54540</v>
      </c>
      <c r="F4069" s="82">
        <f t="shared" si="189"/>
        <v>54.54</v>
      </c>
      <c r="G4069" s="39">
        <f>VLOOKUP(N4069,Currecny_M!$A$1:$P$10,2,FALSE)</f>
        <v>1</v>
      </c>
      <c r="H4069" s="39">
        <f>MATCH(C4069,Currecny_M!$A$1:$P$1,0)</f>
        <v>5</v>
      </c>
      <c r="I4069" s="39">
        <f>VLOOKUP(N4069,Currecny_M!$A$1:$P$10,MATCH(Database!C4069,Currecny_M!$A$1:$P$1,0),FALSE)</f>
        <v>1</v>
      </c>
      <c r="J4069" s="82">
        <f t="shared" si="190"/>
        <v>54.54</v>
      </c>
      <c r="K4069" s="39">
        <f>VLOOKUP('Cover page'!$B$6,Currecny_M!$A$1:$P$10,MATCH(Database!C4069,Currecny_M!$A$1:$P$1,0),FALSE)</f>
        <v>1</v>
      </c>
      <c r="L4069" s="82">
        <f t="shared" si="191"/>
        <v>54.54</v>
      </c>
      <c r="M4069" s="82">
        <f>((E4069/$F$1)*VLOOKUP(N4069,Currecny_M!$A$1:$P$10,MATCH(Database!C4069,Currecny_M!$A$1:$P$1,0),FALSE))/VLOOKUP('Cover page'!$B$6,Currecny_M!$A$1:$P$10,MATCH(Database!C4069,Currecny_M!$A$1:$P$1,0),FALSE)</f>
        <v>54.54</v>
      </c>
      <c r="N4069" s="6" t="str">
        <f>VLOOKUP(B4069,Master!$A$2:$C$11,3,FALSE)</f>
        <v>INR</v>
      </c>
      <c r="O4069" s="6" t="str">
        <f>VLOOKUP(B4069,Master!$A$2:$C$11,2,FALSE)</f>
        <v>Asia</v>
      </c>
      <c r="Q4069" s="39" t="str">
        <f>VLOOKUP(D4069,GL_Master!$A$1:$D$80,2,FALSE)</f>
        <v>BS</v>
      </c>
      <c r="R4069" s="39" t="str">
        <f>VLOOKUP(D4069,GL_Master!$A$1:$D$80,3,FALSE)</f>
        <v>Short-term loan and advances</v>
      </c>
      <c r="S4069" s="39" t="str">
        <f>VLOOKUP(D4069,GL_Master!$A$1:$D$80,4,FALSE)</f>
        <v>Advance to vendor/employees</v>
      </c>
    </row>
    <row r="4070" spans="1:19" x14ac:dyDescent="0.25">
      <c r="A4070" s="39" t="s">
        <v>262</v>
      </c>
      <c r="B4070" s="39" t="s">
        <v>42</v>
      </c>
      <c r="C4070" s="7">
        <v>44013</v>
      </c>
      <c r="D4070" s="39" t="s">
        <v>83</v>
      </c>
      <c r="E4070" s="39">
        <v>39600</v>
      </c>
      <c r="F4070" s="82">
        <f t="shared" si="189"/>
        <v>39.6</v>
      </c>
      <c r="G4070" s="39">
        <f>VLOOKUP(N4070,Currecny_M!$A$1:$P$10,2,FALSE)</f>
        <v>1</v>
      </c>
      <c r="H4070" s="39">
        <f>MATCH(C4070,Currecny_M!$A$1:$P$1,0)</f>
        <v>5</v>
      </c>
      <c r="I4070" s="39">
        <f>VLOOKUP(N4070,Currecny_M!$A$1:$P$10,MATCH(Database!C4070,Currecny_M!$A$1:$P$1,0),FALSE)</f>
        <v>1</v>
      </c>
      <c r="J4070" s="82">
        <f t="shared" si="190"/>
        <v>39.6</v>
      </c>
      <c r="K4070" s="39">
        <f>VLOOKUP('Cover page'!$B$6,Currecny_M!$A$1:$P$10,MATCH(Database!C4070,Currecny_M!$A$1:$P$1,0),FALSE)</f>
        <v>1</v>
      </c>
      <c r="L4070" s="82">
        <f t="shared" si="191"/>
        <v>39.6</v>
      </c>
      <c r="M4070" s="82">
        <f>((E4070/$F$1)*VLOOKUP(N4070,Currecny_M!$A$1:$P$10,MATCH(Database!C4070,Currecny_M!$A$1:$P$1,0),FALSE))/VLOOKUP('Cover page'!$B$6,Currecny_M!$A$1:$P$10,MATCH(Database!C4070,Currecny_M!$A$1:$P$1,0),FALSE)</f>
        <v>39.6</v>
      </c>
      <c r="N4070" s="6" t="str">
        <f>VLOOKUP(B4070,Master!$A$2:$C$11,3,FALSE)</f>
        <v>INR</v>
      </c>
      <c r="O4070" s="6" t="str">
        <f>VLOOKUP(B4070,Master!$A$2:$C$11,2,FALSE)</f>
        <v>Asia</v>
      </c>
      <c r="Q4070" s="39" t="str">
        <f>VLOOKUP(D4070,GL_Master!$A$1:$D$80,2,FALSE)</f>
        <v>BS</v>
      </c>
      <c r="R4070" s="39" t="str">
        <f>VLOOKUP(D4070,GL_Master!$A$1:$D$80,3,FALSE)</f>
        <v>Other Current Assets</v>
      </c>
      <c r="S4070" s="39" t="str">
        <f>VLOOKUP(D4070,GL_Master!$A$1:$D$80,4,FALSE)</f>
        <v>Security deposits ( Unsecured, considered good)</v>
      </c>
    </row>
    <row r="4071" spans="1:19" x14ac:dyDescent="0.25">
      <c r="A4071" s="39" t="s">
        <v>262</v>
      </c>
      <c r="B4071" s="39" t="s">
        <v>42</v>
      </c>
      <c r="C4071" s="7">
        <v>44013</v>
      </c>
      <c r="D4071" s="39" t="s">
        <v>246</v>
      </c>
      <c r="E4071" s="39">
        <v>-4385740</v>
      </c>
      <c r="F4071" s="82">
        <f t="shared" si="189"/>
        <v>-4385.74</v>
      </c>
      <c r="G4071" s="39">
        <f>VLOOKUP(N4071,Currecny_M!$A$1:$P$10,2,FALSE)</f>
        <v>1</v>
      </c>
      <c r="H4071" s="39">
        <f>MATCH(C4071,Currecny_M!$A$1:$P$1,0)</f>
        <v>5</v>
      </c>
      <c r="I4071" s="39">
        <f>VLOOKUP(N4071,Currecny_M!$A$1:$P$10,MATCH(Database!C4071,Currecny_M!$A$1:$P$1,0),FALSE)</f>
        <v>1</v>
      </c>
      <c r="J4071" s="82">
        <f t="shared" si="190"/>
        <v>-4385.74</v>
      </c>
      <c r="K4071" s="39">
        <f>VLOOKUP('Cover page'!$B$6,Currecny_M!$A$1:$P$10,MATCH(Database!C4071,Currecny_M!$A$1:$P$1,0),FALSE)</f>
        <v>1</v>
      </c>
      <c r="L4071" s="82">
        <f t="shared" si="191"/>
        <v>-4385.74</v>
      </c>
      <c r="M4071" s="82">
        <f>((E4071/$F$1)*VLOOKUP(N4071,Currecny_M!$A$1:$P$10,MATCH(Database!C4071,Currecny_M!$A$1:$P$1,0),FALSE))/VLOOKUP('Cover page'!$B$6,Currecny_M!$A$1:$P$10,MATCH(Database!C4071,Currecny_M!$A$1:$P$1,0),FALSE)</f>
        <v>-4385.74</v>
      </c>
      <c r="N4071" s="6" t="str">
        <f>VLOOKUP(B4071,Master!$A$2:$C$11,3,FALSE)</f>
        <v>INR</v>
      </c>
      <c r="O4071" s="6" t="str">
        <f>VLOOKUP(B4071,Master!$A$2:$C$11,2,FALSE)</f>
        <v>Asia</v>
      </c>
      <c r="Q4071" s="39" t="str">
        <f>VLOOKUP(D4071,GL_Master!$A$1:$D$80,2,FALSE)</f>
        <v>PL</v>
      </c>
      <c r="R4071" s="39" t="str">
        <f>VLOOKUP(D4071,GL_Master!$A$1:$D$80,3,FALSE)</f>
        <v>Revenue from Operations</v>
      </c>
      <c r="S4071" s="39" t="str">
        <f>VLOOKUP(D4071,GL_Master!$A$1:$D$80,4,FALSE)</f>
        <v>Contract revenue</v>
      </c>
    </row>
    <row r="4072" spans="1:19" x14ac:dyDescent="0.25">
      <c r="A4072" s="39" t="s">
        <v>262</v>
      </c>
      <c r="B4072" s="39" t="s">
        <v>42</v>
      </c>
      <c r="C4072" s="7">
        <v>44013</v>
      </c>
      <c r="D4072" s="39" t="s">
        <v>134</v>
      </c>
      <c r="E4072" s="39">
        <v>-34980</v>
      </c>
      <c r="F4072" s="82">
        <f t="shared" si="189"/>
        <v>-34.979999999999997</v>
      </c>
      <c r="G4072" s="39">
        <f>VLOOKUP(N4072,Currecny_M!$A$1:$P$10,2,FALSE)</f>
        <v>1</v>
      </c>
      <c r="H4072" s="39">
        <f>MATCH(C4072,Currecny_M!$A$1:$P$1,0)</f>
        <v>5</v>
      </c>
      <c r="I4072" s="39">
        <f>VLOOKUP(N4072,Currecny_M!$A$1:$P$10,MATCH(Database!C4072,Currecny_M!$A$1:$P$1,0),FALSE)</f>
        <v>1</v>
      </c>
      <c r="J4072" s="82">
        <f t="shared" si="190"/>
        <v>-34.979999999999997</v>
      </c>
      <c r="K4072" s="39">
        <f>VLOOKUP('Cover page'!$B$6,Currecny_M!$A$1:$P$10,MATCH(Database!C4072,Currecny_M!$A$1:$P$1,0),FALSE)</f>
        <v>1</v>
      </c>
      <c r="L4072" s="82">
        <f t="shared" si="191"/>
        <v>-34.979999999999997</v>
      </c>
      <c r="M4072" s="82">
        <f>((E4072/$F$1)*VLOOKUP(N4072,Currecny_M!$A$1:$P$10,MATCH(Database!C4072,Currecny_M!$A$1:$P$1,0),FALSE))/VLOOKUP('Cover page'!$B$6,Currecny_M!$A$1:$P$10,MATCH(Database!C4072,Currecny_M!$A$1:$P$1,0),FALSE)</f>
        <v>-34.979999999999997</v>
      </c>
      <c r="N4072" s="6" t="str">
        <f>VLOOKUP(B4072,Master!$A$2:$C$11,3,FALSE)</f>
        <v>INR</v>
      </c>
      <c r="O4072" s="6" t="str">
        <f>VLOOKUP(B4072,Master!$A$2:$C$11,2,FALSE)</f>
        <v>Asia</v>
      </c>
      <c r="Q4072" s="39" t="str">
        <f>VLOOKUP(D4072,GL_Master!$A$1:$D$80,2,FALSE)</f>
        <v>PL</v>
      </c>
      <c r="R4072" s="39" t="str">
        <f>VLOOKUP(D4072,GL_Master!$A$1:$D$80,3,FALSE)</f>
        <v>Other Income</v>
      </c>
      <c r="S4072" s="39" t="str">
        <f>VLOOKUP(D4072,GL_Master!$A$1:$D$80,4,FALSE)</f>
        <v>Other Income</v>
      </c>
    </row>
    <row r="4073" spans="1:19" x14ac:dyDescent="0.25">
      <c r="A4073" s="39" t="s">
        <v>262</v>
      </c>
      <c r="B4073" s="39" t="s">
        <v>42</v>
      </c>
      <c r="C4073" s="7">
        <v>44013</v>
      </c>
      <c r="D4073" s="39" t="s">
        <v>86</v>
      </c>
      <c r="E4073" s="39">
        <v>2040</v>
      </c>
      <c r="F4073" s="82">
        <f t="shared" si="189"/>
        <v>2.04</v>
      </c>
      <c r="G4073" s="39">
        <f>VLOOKUP(N4073,Currecny_M!$A$1:$P$10,2,FALSE)</f>
        <v>1</v>
      </c>
      <c r="H4073" s="39">
        <f>MATCH(C4073,Currecny_M!$A$1:$P$1,0)</f>
        <v>5</v>
      </c>
      <c r="I4073" s="39">
        <f>VLOOKUP(N4073,Currecny_M!$A$1:$P$10,MATCH(Database!C4073,Currecny_M!$A$1:$P$1,0),FALSE)</f>
        <v>1</v>
      </c>
      <c r="J4073" s="82">
        <f t="shared" si="190"/>
        <v>2.04</v>
      </c>
      <c r="K4073" s="39">
        <f>VLOOKUP('Cover page'!$B$6,Currecny_M!$A$1:$P$10,MATCH(Database!C4073,Currecny_M!$A$1:$P$1,0),FALSE)</f>
        <v>1</v>
      </c>
      <c r="L4073" s="82">
        <f t="shared" si="191"/>
        <v>2.04</v>
      </c>
      <c r="M4073" s="82">
        <f>((E4073/$F$1)*VLOOKUP(N4073,Currecny_M!$A$1:$P$10,MATCH(Database!C4073,Currecny_M!$A$1:$P$1,0),FALSE))/VLOOKUP('Cover page'!$B$6,Currecny_M!$A$1:$P$10,MATCH(Database!C4073,Currecny_M!$A$1:$P$1,0),FALSE)</f>
        <v>2.04</v>
      </c>
      <c r="N4073" s="6" t="str">
        <f>VLOOKUP(B4073,Master!$A$2:$C$11,3,FALSE)</f>
        <v>INR</v>
      </c>
      <c r="O4073" s="6" t="str">
        <f>VLOOKUP(B4073,Master!$A$2:$C$11,2,FALSE)</f>
        <v>Asia</v>
      </c>
      <c r="Q4073" s="39" t="str">
        <f>VLOOKUP(D4073,GL_Master!$A$1:$D$80,2,FALSE)</f>
        <v>PL</v>
      </c>
      <c r="R4073" s="39" t="str">
        <f>VLOOKUP(D4073,GL_Master!$A$1:$D$80,3,FALSE)</f>
        <v>COGS</v>
      </c>
      <c r="S4073" s="39" t="str">
        <f>VLOOKUP(D4073,GL_Master!$A$1:$D$80,4,FALSE)</f>
        <v>Purchase of other traded goods</v>
      </c>
    </row>
    <row r="4074" spans="1:19" x14ac:dyDescent="0.25">
      <c r="A4074" s="39" t="s">
        <v>262</v>
      </c>
      <c r="B4074" s="39" t="s">
        <v>42</v>
      </c>
      <c r="C4074" s="7">
        <v>44013</v>
      </c>
      <c r="D4074" s="39" t="s">
        <v>87</v>
      </c>
      <c r="E4074" s="39">
        <v>1050</v>
      </c>
      <c r="F4074" s="82">
        <f t="shared" si="189"/>
        <v>1.05</v>
      </c>
      <c r="G4074" s="39">
        <f>VLOOKUP(N4074,Currecny_M!$A$1:$P$10,2,FALSE)</f>
        <v>1</v>
      </c>
      <c r="H4074" s="39">
        <f>MATCH(C4074,Currecny_M!$A$1:$P$1,0)</f>
        <v>5</v>
      </c>
      <c r="I4074" s="39">
        <f>VLOOKUP(N4074,Currecny_M!$A$1:$P$10,MATCH(Database!C4074,Currecny_M!$A$1:$P$1,0),FALSE)</f>
        <v>1</v>
      </c>
      <c r="J4074" s="82">
        <f t="shared" si="190"/>
        <v>1.05</v>
      </c>
      <c r="K4074" s="39">
        <f>VLOOKUP('Cover page'!$B$6,Currecny_M!$A$1:$P$10,MATCH(Database!C4074,Currecny_M!$A$1:$P$1,0),FALSE)</f>
        <v>1</v>
      </c>
      <c r="L4074" s="82">
        <f t="shared" si="191"/>
        <v>1.05</v>
      </c>
      <c r="M4074" s="82">
        <f>((E4074/$F$1)*VLOOKUP(N4074,Currecny_M!$A$1:$P$10,MATCH(Database!C4074,Currecny_M!$A$1:$P$1,0),FALSE))/VLOOKUP('Cover page'!$B$6,Currecny_M!$A$1:$P$10,MATCH(Database!C4074,Currecny_M!$A$1:$P$1,0),FALSE)</f>
        <v>1.05</v>
      </c>
      <c r="N4074" s="6" t="str">
        <f>VLOOKUP(B4074,Master!$A$2:$C$11,3,FALSE)</f>
        <v>INR</v>
      </c>
      <c r="O4074" s="6" t="str">
        <f>VLOOKUP(B4074,Master!$A$2:$C$11,2,FALSE)</f>
        <v>Asia</v>
      </c>
      <c r="Q4074" s="39" t="str">
        <f>VLOOKUP(D4074,GL_Master!$A$1:$D$80,2,FALSE)</f>
        <v>PL</v>
      </c>
      <c r="R4074" s="39" t="str">
        <f>VLOOKUP(D4074,GL_Master!$A$1:$D$80,3,FALSE)</f>
        <v>COGS</v>
      </c>
      <c r="S4074" s="39" t="str">
        <f>VLOOKUP(D4074,GL_Master!$A$1:$D$80,4,FALSE)</f>
        <v>Civil, Installation, Commissioning and Other miscellaneous expenses</v>
      </c>
    </row>
    <row r="4075" spans="1:19" x14ac:dyDescent="0.25">
      <c r="A4075" s="39" t="s">
        <v>262</v>
      </c>
      <c r="B4075" s="39" t="s">
        <v>42</v>
      </c>
      <c r="C4075" s="7">
        <v>44013</v>
      </c>
      <c r="D4075" s="39" t="s">
        <v>88</v>
      </c>
      <c r="E4075" s="39">
        <v>3030</v>
      </c>
      <c r="F4075" s="82">
        <f t="shared" si="189"/>
        <v>3.03</v>
      </c>
      <c r="G4075" s="39">
        <f>VLOOKUP(N4075,Currecny_M!$A$1:$P$10,2,FALSE)</f>
        <v>1</v>
      </c>
      <c r="H4075" s="39">
        <f>MATCH(C4075,Currecny_M!$A$1:$P$1,0)</f>
        <v>5</v>
      </c>
      <c r="I4075" s="39">
        <f>VLOOKUP(N4075,Currecny_M!$A$1:$P$10,MATCH(Database!C4075,Currecny_M!$A$1:$P$1,0),FALSE)</f>
        <v>1</v>
      </c>
      <c r="J4075" s="82">
        <f t="shared" si="190"/>
        <v>3.03</v>
      </c>
      <c r="K4075" s="39">
        <f>VLOOKUP('Cover page'!$B$6,Currecny_M!$A$1:$P$10,MATCH(Database!C4075,Currecny_M!$A$1:$P$1,0),FALSE)</f>
        <v>1</v>
      </c>
      <c r="L4075" s="82">
        <f t="shared" si="191"/>
        <v>3.03</v>
      </c>
      <c r="M4075" s="82">
        <f>((E4075/$F$1)*VLOOKUP(N4075,Currecny_M!$A$1:$P$10,MATCH(Database!C4075,Currecny_M!$A$1:$P$1,0),FALSE))/VLOOKUP('Cover page'!$B$6,Currecny_M!$A$1:$P$10,MATCH(Database!C4075,Currecny_M!$A$1:$P$1,0),FALSE)</f>
        <v>3.03</v>
      </c>
      <c r="N4075" s="6" t="str">
        <f>VLOOKUP(B4075,Master!$A$2:$C$11,3,FALSE)</f>
        <v>INR</v>
      </c>
      <c r="O4075" s="6" t="str">
        <f>VLOOKUP(B4075,Master!$A$2:$C$11,2,FALSE)</f>
        <v>Asia</v>
      </c>
      <c r="Q4075" s="39" t="str">
        <f>VLOOKUP(D4075,GL_Master!$A$1:$D$80,2,FALSE)</f>
        <v>PL</v>
      </c>
      <c r="R4075" s="39" t="str">
        <f>VLOOKUP(D4075,GL_Master!$A$1:$D$80,3,FALSE)</f>
        <v>COGS</v>
      </c>
      <c r="S4075" s="39" t="str">
        <f>VLOOKUP(D4075,GL_Master!$A$1:$D$80,4,FALSE)</f>
        <v>Civil, Installation, Commissioning and Other miscellaneous expenses</v>
      </c>
    </row>
    <row r="4076" spans="1:19" x14ac:dyDescent="0.25">
      <c r="A4076" s="39" t="s">
        <v>262</v>
      </c>
      <c r="B4076" s="39" t="s">
        <v>42</v>
      </c>
      <c r="C4076" s="7">
        <v>44013</v>
      </c>
      <c r="D4076" s="39" t="s">
        <v>89</v>
      </c>
      <c r="E4076" s="39">
        <v>6540.0000000000009</v>
      </c>
      <c r="F4076" s="82">
        <f t="shared" si="189"/>
        <v>6.5400000000000009</v>
      </c>
      <c r="G4076" s="39">
        <f>VLOOKUP(N4076,Currecny_M!$A$1:$P$10,2,FALSE)</f>
        <v>1</v>
      </c>
      <c r="H4076" s="39">
        <f>MATCH(C4076,Currecny_M!$A$1:$P$1,0)</f>
        <v>5</v>
      </c>
      <c r="I4076" s="39">
        <f>VLOOKUP(N4076,Currecny_M!$A$1:$P$10,MATCH(Database!C4076,Currecny_M!$A$1:$P$1,0),FALSE)</f>
        <v>1</v>
      </c>
      <c r="J4076" s="82">
        <f t="shared" si="190"/>
        <v>6.5400000000000009</v>
      </c>
      <c r="K4076" s="39">
        <f>VLOOKUP('Cover page'!$B$6,Currecny_M!$A$1:$P$10,MATCH(Database!C4076,Currecny_M!$A$1:$P$1,0),FALSE)</f>
        <v>1</v>
      </c>
      <c r="L4076" s="82">
        <f t="shared" si="191"/>
        <v>6.5400000000000009</v>
      </c>
      <c r="M4076" s="82">
        <f>((E4076/$F$1)*VLOOKUP(N4076,Currecny_M!$A$1:$P$10,MATCH(Database!C4076,Currecny_M!$A$1:$P$1,0),FALSE))/VLOOKUP('Cover page'!$B$6,Currecny_M!$A$1:$P$10,MATCH(Database!C4076,Currecny_M!$A$1:$P$1,0),FALSE)</f>
        <v>6.5400000000000009</v>
      </c>
      <c r="N4076" s="6" t="str">
        <f>VLOOKUP(B4076,Master!$A$2:$C$11,3,FALSE)</f>
        <v>INR</v>
      </c>
      <c r="O4076" s="6" t="str">
        <f>VLOOKUP(B4076,Master!$A$2:$C$11,2,FALSE)</f>
        <v>Asia</v>
      </c>
      <c r="Q4076" s="39" t="str">
        <f>VLOOKUP(D4076,GL_Master!$A$1:$D$80,2,FALSE)</f>
        <v>PL</v>
      </c>
      <c r="R4076" s="39" t="str">
        <f>VLOOKUP(D4076,GL_Master!$A$1:$D$80,3,FALSE)</f>
        <v>COGS</v>
      </c>
      <c r="S4076" s="39" t="str">
        <f>VLOOKUP(D4076,GL_Master!$A$1:$D$80,4,FALSE)</f>
        <v>project Expenses</v>
      </c>
    </row>
    <row r="4077" spans="1:19" x14ac:dyDescent="0.25">
      <c r="A4077" s="39" t="s">
        <v>262</v>
      </c>
      <c r="B4077" s="39" t="s">
        <v>42</v>
      </c>
      <c r="C4077" s="7">
        <v>44013</v>
      </c>
      <c r="D4077" s="39" t="s">
        <v>90</v>
      </c>
      <c r="E4077" s="39">
        <v>2180</v>
      </c>
      <c r="F4077" s="82">
        <f t="shared" si="189"/>
        <v>2.1800000000000002</v>
      </c>
      <c r="G4077" s="39">
        <f>VLOOKUP(N4077,Currecny_M!$A$1:$P$10,2,FALSE)</f>
        <v>1</v>
      </c>
      <c r="H4077" s="39">
        <f>MATCH(C4077,Currecny_M!$A$1:$P$1,0)</f>
        <v>5</v>
      </c>
      <c r="I4077" s="39">
        <f>VLOOKUP(N4077,Currecny_M!$A$1:$P$10,MATCH(Database!C4077,Currecny_M!$A$1:$P$1,0),FALSE)</f>
        <v>1</v>
      </c>
      <c r="J4077" s="82">
        <f t="shared" si="190"/>
        <v>2.1800000000000002</v>
      </c>
      <c r="K4077" s="39">
        <f>VLOOKUP('Cover page'!$B$6,Currecny_M!$A$1:$P$10,MATCH(Database!C4077,Currecny_M!$A$1:$P$1,0),FALSE)</f>
        <v>1</v>
      </c>
      <c r="L4077" s="82">
        <f t="shared" si="191"/>
        <v>2.1800000000000002</v>
      </c>
      <c r="M4077" s="82">
        <f>((E4077/$F$1)*VLOOKUP(N4077,Currecny_M!$A$1:$P$10,MATCH(Database!C4077,Currecny_M!$A$1:$P$1,0),FALSE))/VLOOKUP('Cover page'!$B$6,Currecny_M!$A$1:$P$10,MATCH(Database!C4077,Currecny_M!$A$1:$P$1,0),FALSE)</f>
        <v>2.1800000000000002</v>
      </c>
      <c r="N4077" s="6" t="str">
        <f>VLOOKUP(B4077,Master!$A$2:$C$11,3,FALSE)</f>
        <v>INR</v>
      </c>
      <c r="O4077" s="6" t="str">
        <f>VLOOKUP(B4077,Master!$A$2:$C$11,2,FALSE)</f>
        <v>Asia</v>
      </c>
      <c r="Q4077" s="39" t="str">
        <f>VLOOKUP(D4077,GL_Master!$A$1:$D$80,2,FALSE)</f>
        <v>PL</v>
      </c>
      <c r="R4077" s="39" t="str">
        <f>VLOOKUP(D4077,GL_Master!$A$1:$D$80,3,FALSE)</f>
        <v>Office utility</v>
      </c>
      <c r="S4077" s="39" t="str">
        <f>VLOOKUP(D4077,GL_Master!$A$1:$D$80,4,FALSE)</f>
        <v>Electricity Expenses</v>
      </c>
    </row>
    <row r="4078" spans="1:19" x14ac:dyDescent="0.25">
      <c r="A4078" s="39" t="s">
        <v>262</v>
      </c>
      <c r="B4078" s="39" t="s">
        <v>42</v>
      </c>
      <c r="C4078" s="7">
        <v>44013</v>
      </c>
      <c r="D4078" s="39" t="s">
        <v>91</v>
      </c>
      <c r="E4078" s="39">
        <v>4320</v>
      </c>
      <c r="F4078" s="82">
        <f t="shared" si="189"/>
        <v>4.32</v>
      </c>
      <c r="G4078" s="39">
        <f>VLOOKUP(N4078,Currecny_M!$A$1:$P$10,2,FALSE)</f>
        <v>1</v>
      </c>
      <c r="H4078" s="39">
        <f>MATCH(C4078,Currecny_M!$A$1:$P$1,0)</f>
        <v>5</v>
      </c>
      <c r="I4078" s="39">
        <f>VLOOKUP(N4078,Currecny_M!$A$1:$P$10,MATCH(Database!C4078,Currecny_M!$A$1:$P$1,0),FALSE)</f>
        <v>1</v>
      </c>
      <c r="J4078" s="82">
        <f t="shared" si="190"/>
        <v>4.32</v>
      </c>
      <c r="K4078" s="39">
        <f>VLOOKUP('Cover page'!$B$6,Currecny_M!$A$1:$P$10,MATCH(Database!C4078,Currecny_M!$A$1:$P$1,0),FALSE)</f>
        <v>1</v>
      </c>
      <c r="L4078" s="82">
        <f t="shared" si="191"/>
        <v>4.32</v>
      </c>
      <c r="M4078" s="82">
        <f>((E4078/$F$1)*VLOOKUP(N4078,Currecny_M!$A$1:$P$10,MATCH(Database!C4078,Currecny_M!$A$1:$P$1,0),FALSE))/VLOOKUP('Cover page'!$B$6,Currecny_M!$A$1:$P$10,MATCH(Database!C4078,Currecny_M!$A$1:$P$1,0),FALSE)</f>
        <v>4.32</v>
      </c>
      <c r="N4078" s="6" t="str">
        <f>VLOOKUP(B4078,Master!$A$2:$C$11,3,FALSE)</f>
        <v>INR</v>
      </c>
      <c r="O4078" s="6" t="str">
        <f>VLOOKUP(B4078,Master!$A$2:$C$11,2,FALSE)</f>
        <v>Asia</v>
      </c>
      <c r="Q4078" s="39" t="str">
        <f>VLOOKUP(D4078,GL_Master!$A$1:$D$80,2,FALSE)</f>
        <v>PL</v>
      </c>
      <c r="R4078" s="39" t="str">
        <f>VLOOKUP(D4078,GL_Master!$A$1:$D$80,3,FALSE)</f>
        <v>Misc. expenses</v>
      </c>
      <c r="S4078" s="39" t="str">
        <f>VLOOKUP(D4078,GL_Master!$A$1:$D$80,4,FALSE)</f>
        <v>Repair &amp; Maintenance</v>
      </c>
    </row>
    <row r="4079" spans="1:19" x14ac:dyDescent="0.25">
      <c r="A4079" s="39" t="s">
        <v>262</v>
      </c>
      <c r="B4079" s="39" t="s">
        <v>42</v>
      </c>
      <c r="C4079" s="7">
        <v>44013</v>
      </c>
      <c r="D4079" s="39" t="s">
        <v>92</v>
      </c>
      <c r="E4079" s="39">
        <v>3210</v>
      </c>
      <c r="F4079" s="82">
        <f t="shared" si="189"/>
        <v>3.21</v>
      </c>
      <c r="G4079" s="39">
        <f>VLOOKUP(N4079,Currecny_M!$A$1:$P$10,2,FALSE)</f>
        <v>1</v>
      </c>
      <c r="H4079" s="39">
        <f>MATCH(C4079,Currecny_M!$A$1:$P$1,0)</f>
        <v>5</v>
      </c>
      <c r="I4079" s="39">
        <f>VLOOKUP(N4079,Currecny_M!$A$1:$P$10,MATCH(Database!C4079,Currecny_M!$A$1:$P$1,0),FALSE)</f>
        <v>1</v>
      </c>
      <c r="J4079" s="82">
        <f t="shared" si="190"/>
        <v>3.21</v>
      </c>
      <c r="K4079" s="39">
        <f>VLOOKUP('Cover page'!$B$6,Currecny_M!$A$1:$P$10,MATCH(Database!C4079,Currecny_M!$A$1:$P$1,0),FALSE)</f>
        <v>1</v>
      </c>
      <c r="L4079" s="82">
        <f t="shared" si="191"/>
        <v>3.21</v>
      </c>
      <c r="M4079" s="82">
        <f>((E4079/$F$1)*VLOOKUP(N4079,Currecny_M!$A$1:$P$10,MATCH(Database!C4079,Currecny_M!$A$1:$P$1,0),FALSE))/VLOOKUP('Cover page'!$B$6,Currecny_M!$A$1:$P$10,MATCH(Database!C4079,Currecny_M!$A$1:$P$1,0),FALSE)</f>
        <v>3.21</v>
      </c>
      <c r="N4079" s="6" t="str">
        <f>VLOOKUP(B4079,Master!$A$2:$C$11,3,FALSE)</f>
        <v>INR</v>
      </c>
      <c r="O4079" s="6" t="str">
        <f>VLOOKUP(B4079,Master!$A$2:$C$11,2,FALSE)</f>
        <v>Asia</v>
      </c>
      <c r="Q4079" s="39" t="str">
        <f>VLOOKUP(D4079,GL_Master!$A$1:$D$80,2,FALSE)</f>
        <v>PL</v>
      </c>
      <c r="R4079" s="39" t="str">
        <f>VLOOKUP(D4079,GL_Master!$A$1:$D$80,3,FALSE)</f>
        <v>Misc. expenses</v>
      </c>
      <c r="S4079" s="39" t="str">
        <f>VLOOKUP(D4079,GL_Master!$A$1:$D$80,4,FALSE)</f>
        <v>Repair &amp; Maintenance</v>
      </c>
    </row>
    <row r="4080" spans="1:19" x14ac:dyDescent="0.25">
      <c r="A4080" s="39" t="s">
        <v>262</v>
      </c>
      <c r="B4080" s="39" t="s">
        <v>42</v>
      </c>
      <c r="C4080" s="7">
        <v>44013</v>
      </c>
      <c r="D4080" s="39" t="s">
        <v>93</v>
      </c>
      <c r="E4080" s="39">
        <v>37450</v>
      </c>
      <c r="F4080" s="82">
        <f t="shared" si="189"/>
        <v>37.450000000000003</v>
      </c>
      <c r="G4080" s="39">
        <f>VLOOKUP(N4080,Currecny_M!$A$1:$P$10,2,FALSE)</f>
        <v>1</v>
      </c>
      <c r="H4080" s="39">
        <f>MATCH(C4080,Currecny_M!$A$1:$P$1,0)</f>
        <v>5</v>
      </c>
      <c r="I4080" s="39">
        <f>VLOOKUP(N4080,Currecny_M!$A$1:$P$10,MATCH(Database!C4080,Currecny_M!$A$1:$P$1,0),FALSE)</f>
        <v>1</v>
      </c>
      <c r="J4080" s="82">
        <f t="shared" si="190"/>
        <v>37.450000000000003</v>
      </c>
      <c r="K4080" s="39">
        <f>VLOOKUP('Cover page'!$B$6,Currecny_M!$A$1:$P$10,MATCH(Database!C4080,Currecny_M!$A$1:$P$1,0),FALSE)</f>
        <v>1</v>
      </c>
      <c r="L4080" s="82">
        <f t="shared" si="191"/>
        <v>37.450000000000003</v>
      </c>
      <c r="M4080" s="82">
        <f>((E4080/$F$1)*VLOOKUP(N4080,Currecny_M!$A$1:$P$10,MATCH(Database!C4080,Currecny_M!$A$1:$P$1,0),FALSE))/VLOOKUP('Cover page'!$B$6,Currecny_M!$A$1:$P$10,MATCH(Database!C4080,Currecny_M!$A$1:$P$1,0),FALSE)</f>
        <v>37.450000000000003</v>
      </c>
      <c r="N4080" s="6" t="str">
        <f>VLOOKUP(B4080,Master!$A$2:$C$11,3,FALSE)</f>
        <v>INR</v>
      </c>
      <c r="O4080" s="6" t="str">
        <f>VLOOKUP(B4080,Master!$A$2:$C$11,2,FALSE)</f>
        <v>Asia</v>
      </c>
      <c r="Q4080" s="39" t="str">
        <f>VLOOKUP(D4080,GL_Master!$A$1:$D$80,2,FALSE)</f>
        <v>PL</v>
      </c>
      <c r="R4080" s="39" t="str">
        <f>VLOOKUP(D4080,GL_Master!$A$1:$D$80,3,FALSE)</f>
        <v>Salary wages &amp; benefits</v>
      </c>
      <c r="S4080" s="39" t="str">
        <f>VLOOKUP(D4080,GL_Master!$A$1:$D$80,4,FALSE)</f>
        <v>Employee benefits expense</v>
      </c>
    </row>
    <row r="4081" spans="1:19" x14ac:dyDescent="0.25">
      <c r="A4081" s="39" t="s">
        <v>262</v>
      </c>
      <c r="B4081" s="39" t="s">
        <v>42</v>
      </c>
      <c r="C4081" s="7">
        <v>44013</v>
      </c>
      <c r="D4081" s="39" t="s">
        <v>33</v>
      </c>
      <c r="E4081" s="39">
        <v>1060</v>
      </c>
      <c r="F4081" s="82">
        <f t="shared" si="189"/>
        <v>1.06</v>
      </c>
      <c r="G4081" s="39">
        <f>VLOOKUP(N4081,Currecny_M!$A$1:$P$10,2,FALSE)</f>
        <v>1</v>
      </c>
      <c r="H4081" s="39">
        <f>MATCH(C4081,Currecny_M!$A$1:$P$1,0)</f>
        <v>5</v>
      </c>
      <c r="I4081" s="39">
        <f>VLOOKUP(N4081,Currecny_M!$A$1:$P$10,MATCH(Database!C4081,Currecny_M!$A$1:$P$1,0),FALSE)</f>
        <v>1</v>
      </c>
      <c r="J4081" s="82">
        <f t="shared" si="190"/>
        <v>1.06</v>
      </c>
      <c r="K4081" s="39">
        <f>VLOOKUP('Cover page'!$B$6,Currecny_M!$A$1:$P$10,MATCH(Database!C4081,Currecny_M!$A$1:$P$1,0),FALSE)</f>
        <v>1</v>
      </c>
      <c r="L4081" s="82">
        <f t="shared" si="191"/>
        <v>1.06</v>
      </c>
      <c r="M4081" s="82">
        <f>((E4081/$F$1)*VLOOKUP(N4081,Currecny_M!$A$1:$P$10,MATCH(Database!C4081,Currecny_M!$A$1:$P$1,0),FALSE))/VLOOKUP('Cover page'!$B$6,Currecny_M!$A$1:$P$10,MATCH(Database!C4081,Currecny_M!$A$1:$P$1,0),FALSE)</f>
        <v>1.06</v>
      </c>
      <c r="N4081" s="6" t="str">
        <f>VLOOKUP(B4081,Master!$A$2:$C$11,3,FALSE)</f>
        <v>INR</v>
      </c>
      <c r="O4081" s="6" t="str">
        <f>VLOOKUP(B4081,Master!$A$2:$C$11,2,FALSE)</f>
        <v>Asia</v>
      </c>
      <c r="Q4081" s="39" t="str">
        <f>VLOOKUP(D4081,GL_Master!$A$1:$D$80,2,FALSE)</f>
        <v>PL</v>
      </c>
      <c r="R4081" s="39" t="str">
        <f>VLOOKUP(D4081,GL_Master!$A$1:$D$80,3,FALSE)</f>
        <v>Staff welfare expenses</v>
      </c>
      <c r="S4081" s="39" t="str">
        <f>VLOOKUP(D4081,GL_Master!$A$1:$D$80,4,FALSE)</f>
        <v>Other staff welfare</v>
      </c>
    </row>
    <row r="4082" spans="1:19" x14ac:dyDescent="0.25">
      <c r="A4082" s="39" t="s">
        <v>262</v>
      </c>
      <c r="B4082" s="39" t="s">
        <v>42</v>
      </c>
      <c r="C4082" s="7">
        <v>44013</v>
      </c>
      <c r="D4082" s="39" t="s">
        <v>94</v>
      </c>
      <c r="E4082" s="39">
        <v>6060</v>
      </c>
      <c r="F4082" s="82">
        <f t="shared" si="189"/>
        <v>6.06</v>
      </c>
      <c r="G4082" s="39">
        <f>VLOOKUP(N4082,Currecny_M!$A$1:$P$10,2,FALSE)</f>
        <v>1</v>
      </c>
      <c r="H4082" s="39">
        <f>MATCH(C4082,Currecny_M!$A$1:$P$1,0)</f>
        <v>5</v>
      </c>
      <c r="I4082" s="39">
        <f>VLOOKUP(N4082,Currecny_M!$A$1:$P$10,MATCH(Database!C4082,Currecny_M!$A$1:$P$1,0),FALSE)</f>
        <v>1</v>
      </c>
      <c r="J4082" s="82">
        <f t="shared" si="190"/>
        <v>6.06</v>
      </c>
      <c r="K4082" s="39">
        <f>VLOOKUP('Cover page'!$B$6,Currecny_M!$A$1:$P$10,MATCH(Database!C4082,Currecny_M!$A$1:$P$1,0),FALSE)</f>
        <v>1</v>
      </c>
      <c r="L4082" s="82">
        <f t="shared" si="191"/>
        <v>6.06</v>
      </c>
      <c r="M4082" s="82">
        <f>((E4082/$F$1)*VLOOKUP(N4082,Currecny_M!$A$1:$P$10,MATCH(Database!C4082,Currecny_M!$A$1:$P$1,0),FALSE))/VLOOKUP('Cover page'!$B$6,Currecny_M!$A$1:$P$10,MATCH(Database!C4082,Currecny_M!$A$1:$P$1,0),FALSE)</f>
        <v>6.06</v>
      </c>
      <c r="N4082" s="6" t="str">
        <f>VLOOKUP(B4082,Master!$A$2:$C$11,3,FALSE)</f>
        <v>INR</v>
      </c>
      <c r="O4082" s="6" t="str">
        <f>VLOOKUP(B4082,Master!$A$2:$C$11,2,FALSE)</f>
        <v>Asia</v>
      </c>
      <c r="Q4082" s="39" t="str">
        <f>VLOOKUP(D4082,GL_Master!$A$1:$D$80,2,FALSE)</f>
        <v>PL</v>
      </c>
      <c r="R4082" s="39" t="str">
        <f>VLOOKUP(D4082,GL_Master!$A$1:$D$80,3,FALSE)</f>
        <v xml:space="preserve">Gratuity expenses </v>
      </c>
      <c r="S4082" s="39" t="str">
        <f>VLOOKUP(D4082,GL_Master!$A$1:$D$80,4,FALSE)</f>
        <v>Gratuity</v>
      </c>
    </row>
    <row r="4083" spans="1:19" x14ac:dyDescent="0.25">
      <c r="A4083" s="39" t="s">
        <v>262</v>
      </c>
      <c r="B4083" s="39" t="s">
        <v>42</v>
      </c>
      <c r="C4083" s="7">
        <v>44013</v>
      </c>
      <c r="D4083" s="39" t="s">
        <v>95</v>
      </c>
      <c r="E4083" s="39">
        <v>2080</v>
      </c>
      <c r="F4083" s="82">
        <f t="shared" si="189"/>
        <v>2.08</v>
      </c>
      <c r="G4083" s="39">
        <f>VLOOKUP(N4083,Currecny_M!$A$1:$P$10,2,FALSE)</f>
        <v>1</v>
      </c>
      <c r="H4083" s="39">
        <f>MATCH(C4083,Currecny_M!$A$1:$P$1,0)</f>
        <v>5</v>
      </c>
      <c r="I4083" s="39">
        <f>VLOOKUP(N4083,Currecny_M!$A$1:$P$10,MATCH(Database!C4083,Currecny_M!$A$1:$P$1,0),FALSE)</f>
        <v>1</v>
      </c>
      <c r="J4083" s="82">
        <f t="shared" si="190"/>
        <v>2.08</v>
      </c>
      <c r="K4083" s="39">
        <f>VLOOKUP('Cover page'!$B$6,Currecny_M!$A$1:$P$10,MATCH(Database!C4083,Currecny_M!$A$1:$P$1,0),FALSE)</f>
        <v>1</v>
      </c>
      <c r="L4083" s="82">
        <f t="shared" si="191"/>
        <v>2.08</v>
      </c>
      <c r="M4083" s="82">
        <f>((E4083/$F$1)*VLOOKUP(N4083,Currecny_M!$A$1:$P$10,MATCH(Database!C4083,Currecny_M!$A$1:$P$1,0),FALSE))/VLOOKUP('Cover page'!$B$6,Currecny_M!$A$1:$P$10,MATCH(Database!C4083,Currecny_M!$A$1:$P$1,0),FALSE)</f>
        <v>2.08</v>
      </c>
      <c r="N4083" s="6" t="str">
        <f>VLOOKUP(B4083,Master!$A$2:$C$11,3,FALSE)</f>
        <v>INR</v>
      </c>
      <c r="O4083" s="6" t="str">
        <f>VLOOKUP(B4083,Master!$A$2:$C$11,2,FALSE)</f>
        <v>Asia</v>
      </c>
      <c r="Q4083" s="39" t="str">
        <f>VLOOKUP(D4083,GL_Master!$A$1:$D$80,2,FALSE)</f>
        <v>PL</v>
      </c>
      <c r="R4083" s="39" t="str">
        <f>VLOOKUP(D4083,GL_Master!$A$1:$D$80,3,FALSE)</f>
        <v>Salary wages &amp; benefits</v>
      </c>
      <c r="S4083" s="39" t="str">
        <f>VLOOKUP(D4083,GL_Master!$A$1:$D$80,4,FALSE)</f>
        <v>Employee benefits expense</v>
      </c>
    </row>
    <row r="4084" spans="1:19" x14ac:dyDescent="0.25">
      <c r="A4084" s="39" t="s">
        <v>262</v>
      </c>
      <c r="B4084" s="39" t="s">
        <v>42</v>
      </c>
      <c r="C4084" s="7">
        <v>44013</v>
      </c>
      <c r="D4084" s="39" t="s">
        <v>96</v>
      </c>
      <c r="E4084" s="39">
        <v>18720</v>
      </c>
      <c r="F4084" s="82">
        <f t="shared" si="189"/>
        <v>18.72</v>
      </c>
      <c r="G4084" s="39">
        <f>VLOOKUP(N4084,Currecny_M!$A$1:$P$10,2,FALSE)</f>
        <v>1</v>
      </c>
      <c r="H4084" s="39">
        <f>MATCH(C4084,Currecny_M!$A$1:$P$1,0)</f>
        <v>5</v>
      </c>
      <c r="I4084" s="39">
        <f>VLOOKUP(N4084,Currecny_M!$A$1:$P$10,MATCH(Database!C4084,Currecny_M!$A$1:$P$1,0),FALSE)</f>
        <v>1</v>
      </c>
      <c r="J4084" s="82">
        <f t="shared" si="190"/>
        <v>18.72</v>
      </c>
      <c r="K4084" s="39">
        <f>VLOOKUP('Cover page'!$B$6,Currecny_M!$A$1:$P$10,MATCH(Database!C4084,Currecny_M!$A$1:$P$1,0),FALSE)</f>
        <v>1</v>
      </c>
      <c r="L4084" s="82">
        <f t="shared" si="191"/>
        <v>18.72</v>
      </c>
      <c r="M4084" s="82">
        <f>((E4084/$F$1)*VLOOKUP(N4084,Currecny_M!$A$1:$P$10,MATCH(Database!C4084,Currecny_M!$A$1:$P$1,0),FALSE))/VLOOKUP('Cover page'!$B$6,Currecny_M!$A$1:$P$10,MATCH(Database!C4084,Currecny_M!$A$1:$P$1,0),FALSE)</f>
        <v>18.72</v>
      </c>
      <c r="N4084" s="6" t="str">
        <f>VLOOKUP(B4084,Master!$A$2:$C$11,3,FALSE)</f>
        <v>INR</v>
      </c>
      <c r="O4084" s="6" t="str">
        <f>VLOOKUP(B4084,Master!$A$2:$C$11,2,FALSE)</f>
        <v>Asia</v>
      </c>
      <c r="Q4084" s="39" t="str">
        <f>VLOOKUP(D4084,GL_Master!$A$1:$D$80,2,FALSE)</f>
        <v>PL</v>
      </c>
      <c r="R4084" s="39" t="str">
        <f>VLOOKUP(D4084,GL_Master!$A$1:$D$80,3,FALSE)</f>
        <v>Salary wages &amp; benefits</v>
      </c>
      <c r="S4084" s="39" t="str">
        <f>VLOOKUP(D4084,GL_Master!$A$1:$D$80,4,FALSE)</f>
        <v>Employee benefits expense</v>
      </c>
    </row>
    <row r="4085" spans="1:19" x14ac:dyDescent="0.25">
      <c r="A4085" s="39" t="s">
        <v>262</v>
      </c>
      <c r="B4085" s="39" t="s">
        <v>42</v>
      </c>
      <c r="C4085" s="7">
        <v>44013</v>
      </c>
      <c r="D4085" s="39" t="s">
        <v>97</v>
      </c>
      <c r="E4085" s="39">
        <v>1090</v>
      </c>
      <c r="F4085" s="82">
        <f t="shared" si="189"/>
        <v>1.0900000000000001</v>
      </c>
      <c r="G4085" s="39">
        <f>VLOOKUP(N4085,Currecny_M!$A$1:$P$10,2,FALSE)</f>
        <v>1</v>
      </c>
      <c r="H4085" s="39">
        <f>MATCH(C4085,Currecny_M!$A$1:$P$1,0)</f>
        <v>5</v>
      </c>
      <c r="I4085" s="39">
        <f>VLOOKUP(N4085,Currecny_M!$A$1:$P$10,MATCH(Database!C4085,Currecny_M!$A$1:$P$1,0),FALSE)</f>
        <v>1</v>
      </c>
      <c r="J4085" s="82">
        <f t="shared" si="190"/>
        <v>1.0900000000000001</v>
      </c>
      <c r="K4085" s="39">
        <f>VLOOKUP('Cover page'!$B$6,Currecny_M!$A$1:$P$10,MATCH(Database!C4085,Currecny_M!$A$1:$P$1,0),FALSE)</f>
        <v>1</v>
      </c>
      <c r="L4085" s="82">
        <f t="shared" si="191"/>
        <v>1.0900000000000001</v>
      </c>
      <c r="M4085" s="82">
        <f>((E4085/$F$1)*VLOOKUP(N4085,Currecny_M!$A$1:$P$10,MATCH(Database!C4085,Currecny_M!$A$1:$P$1,0),FALSE))/VLOOKUP('Cover page'!$B$6,Currecny_M!$A$1:$P$10,MATCH(Database!C4085,Currecny_M!$A$1:$P$1,0),FALSE)</f>
        <v>1.0900000000000001</v>
      </c>
      <c r="N4085" s="6" t="str">
        <f>VLOOKUP(B4085,Master!$A$2:$C$11,3,FALSE)</f>
        <v>INR</v>
      </c>
      <c r="O4085" s="6" t="str">
        <f>VLOOKUP(B4085,Master!$A$2:$C$11,2,FALSE)</f>
        <v>Asia</v>
      </c>
      <c r="Q4085" s="39" t="str">
        <f>VLOOKUP(D4085,GL_Master!$A$1:$D$80,2,FALSE)</f>
        <v>PL</v>
      </c>
      <c r="R4085" s="39" t="str">
        <f>VLOOKUP(D4085,GL_Master!$A$1:$D$80,3,FALSE)</f>
        <v>Salary wages &amp; benefits</v>
      </c>
      <c r="S4085" s="39" t="str">
        <f>VLOOKUP(D4085,GL_Master!$A$1:$D$80,4,FALSE)</f>
        <v>Employee benefits expense</v>
      </c>
    </row>
    <row r="4086" spans="1:19" x14ac:dyDescent="0.25">
      <c r="A4086" s="39" t="s">
        <v>262</v>
      </c>
      <c r="B4086" s="39" t="s">
        <v>42</v>
      </c>
      <c r="C4086" s="7">
        <v>44013</v>
      </c>
      <c r="D4086" s="39" t="s">
        <v>98</v>
      </c>
      <c r="E4086" s="39">
        <v>2140</v>
      </c>
      <c r="F4086" s="82">
        <f t="shared" si="189"/>
        <v>2.14</v>
      </c>
      <c r="G4086" s="39">
        <f>VLOOKUP(N4086,Currecny_M!$A$1:$P$10,2,FALSE)</f>
        <v>1</v>
      </c>
      <c r="H4086" s="39">
        <f>MATCH(C4086,Currecny_M!$A$1:$P$1,0)</f>
        <v>5</v>
      </c>
      <c r="I4086" s="39">
        <f>VLOOKUP(N4086,Currecny_M!$A$1:$P$10,MATCH(Database!C4086,Currecny_M!$A$1:$P$1,0),FALSE)</f>
        <v>1</v>
      </c>
      <c r="J4086" s="82">
        <f t="shared" si="190"/>
        <v>2.14</v>
      </c>
      <c r="K4086" s="39">
        <f>VLOOKUP('Cover page'!$B$6,Currecny_M!$A$1:$P$10,MATCH(Database!C4086,Currecny_M!$A$1:$P$1,0),FALSE)</f>
        <v>1</v>
      </c>
      <c r="L4086" s="82">
        <f t="shared" si="191"/>
        <v>2.14</v>
      </c>
      <c r="M4086" s="82">
        <f>((E4086/$F$1)*VLOOKUP(N4086,Currecny_M!$A$1:$P$10,MATCH(Database!C4086,Currecny_M!$A$1:$P$1,0),FALSE))/VLOOKUP('Cover page'!$B$6,Currecny_M!$A$1:$P$10,MATCH(Database!C4086,Currecny_M!$A$1:$P$1,0),FALSE)</f>
        <v>2.14</v>
      </c>
      <c r="N4086" s="6" t="str">
        <f>VLOOKUP(B4086,Master!$A$2:$C$11,3,FALSE)</f>
        <v>INR</v>
      </c>
      <c r="O4086" s="6" t="str">
        <f>VLOOKUP(B4086,Master!$A$2:$C$11,2,FALSE)</f>
        <v>Asia</v>
      </c>
      <c r="Q4086" s="39" t="str">
        <f>VLOOKUP(D4086,GL_Master!$A$1:$D$80,2,FALSE)</f>
        <v>PL</v>
      </c>
      <c r="R4086" s="39" t="str">
        <f>VLOOKUP(D4086,GL_Master!$A$1:$D$80,3,FALSE)</f>
        <v>Salary wages &amp; benefits</v>
      </c>
      <c r="S4086" s="39" t="str">
        <f>VLOOKUP(D4086,GL_Master!$A$1:$D$80,4,FALSE)</f>
        <v>Employee benefits expense</v>
      </c>
    </row>
    <row r="4087" spans="1:19" x14ac:dyDescent="0.25">
      <c r="A4087" s="39" t="s">
        <v>262</v>
      </c>
      <c r="B4087" s="39" t="s">
        <v>42</v>
      </c>
      <c r="C4087" s="7">
        <v>44013</v>
      </c>
      <c r="D4087" s="39" t="s">
        <v>99</v>
      </c>
      <c r="E4087" s="39">
        <v>1070</v>
      </c>
      <c r="F4087" s="82">
        <f t="shared" si="189"/>
        <v>1.07</v>
      </c>
      <c r="G4087" s="39">
        <f>VLOOKUP(N4087,Currecny_M!$A$1:$P$10,2,FALSE)</f>
        <v>1</v>
      </c>
      <c r="H4087" s="39">
        <f>MATCH(C4087,Currecny_M!$A$1:$P$1,0)</f>
        <v>5</v>
      </c>
      <c r="I4087" s="39">
        <f>VLOOKUP(N4087,Currecny_M!$A$1:$P$10,MATCH(Database!C4087,Currecny_M!$A$1:$P$1,0),FALSE)</f>
        <v>1</v>
      </c>
      <c r="J4087" s="82">
        <f t="shared" si="190"/>
        <v>1.07</v>
      </c>
      <c r="K4087" s="39">
        <f>VLOOKUP('Cover page'!$B$6,Currecny_M!$A$1:$P$10,MATCH(Database!C4087,Currecny_M!$A$1:$P$1,0),FALSE)</f>
        <v>1</v>
      </c>
      <c r="L4087" s="82">
        <f t="shared" si="191"/>
        <v>1.07</v>
      </c>
      <c r="M4087" s="82">
        <f>((E4087/$F$1)*VLOOKUP(N4087,Currecny_M!$A$1:$P$10,MATCH(Database!C4087,Currecny_M!$A$1:$P$1,0),FALSE))/VLOOKUP('Cover page'!$B$6,Currecny_M!$A$1:$P$10,MATCH(Database!C4087,Currecny_M!$A$1:$P$1,0),FALSE)</f>
        <v>1.07</v>
      </c>
      <c r="N4087" s="6" t="str">
        <f>VLOOKUP(B4087,Master!$A$2:$C$11,3,FALSE)</f>
        <v>INR</v>
      </c>
      <c r="O4087" s="6" t="str">
        <f>VLOOKUP(B4087,Master!$A$2:$C$11,2,FALSE)</f>
        <v>Asia</v>
      </c>
      <c r="Q4087" s="39" t="str">
        <f>VLOOKUP(D4087,GL_Master!$A$1:$D$80,2,FALSE)</f>
        <v>PL</v>
      </c>
      <c r="R4087" s="39" t="str">
        <f>VLOOKUP(D4087,GL_Master!$A$1:$D$80,3,FALSE)</f>
        <v>Salary wages &amp; benefits</v>
      </c>
      <c r="S4087" s="39" t="str">
        <f>VLOOKUP(D4087,GL_Master!$A$1:$D$80,4,FALSE)</f>
        <v>Employee benefits expense</v>
      </c>
    </row>
    <row r="4088" spans="1:19" x14ac:dyDescent="0.25">
      <c r="A4088" s="39" t="s">
        <v>262</v>
      </c>
      <c r="B4088" s="39" t="s">
        <v>42</v>
      </c>
      <c r="C4088" s="7">
        <v>44013</v>
      </c>
      <c r="D4088" s="39" t="s">
        <v>100</v>
      </c>
      <c r="E4088" s="39">
        <v>7210</v>
      </c>
      <c r="F4088" s="82">
        <f t="shared" si="189"/>
        <v>7.21</v>
      </c>
      <c r="G4088" s="39">
        <f>VLOOKUP(N4088,Currecny_M!$A$1:$P$10,2,FALSE)</f>
        <v>1</v>
      </c>
      <c r="H4088" s="39">
        <f>MATCH(C4088,Currecny_M!$A$1:$P$1,0)</f>
        <v>5</v>
      </c>
      <c r="I4088" s="39">
        <f>VLOOKUP(N4088,Currecny_M!$A$1:$P$10,MATCH(Database!C4088,Currecny_M!$A$1:$P$1,0),FALSE)</f>
        <v>1</v>
      </c>
      <c r="J4088" s="82">
        <f t="shared" si="190"/>
        <v>7.21</v>
      </c>
      <c r="K4088" s="39">
        <f>VLOOKUP('Cover page'!$B$6,Currecny_M!$A$1:$P$10,MATCH(Database!C4088,Currecny_M!$A$1:$P$1,0),FALSE)</f>
        <v>1</v>
      </c>
      <c r="L4088" s="82">
        <f t="shared" si="191"/>
        <v>7.21</v>
      </c>
      <c r="M4088" s="82">
        <f>((E4088/$F$1)*VLOOKUP(N4088,Currecny_M!$A$1:$P$10,MATCH(Database!C4088,Currecny_M!$A$1:$P$1,0),FALSE))/VLOOKUP('Cover page'!$B$6,Currecny_M!$A$1:$P$10,MATCH(Database!C4088,Currecny_M!$A$1:$P$1,0),FALSE)</f>
        <v>7.21</v>
      </c>
      <c r="N4088" s="6" t="str">
        <f>VLOOKUP(B4088,Master!$A$2:$C$11,3,FALSE)</f>
        <v>INR</v>
      </c>
      <c r="O4088" s="6" t="str">
        <f>VLOOKUP(B4088,Master!$A$2:$C$11,2,FALSE)</f>
        <v>Asia</v>
      </c>
      <c r="Q4088" s="39" t="str">
        <f>VLOOKUP(D4088,GL_Master!$A$1:$D$80,2,FALSE)</f>
        <v>PL</v>
      </c>
      <c r="R4088" s="39" t="str">
        <f>VLOOKUP(D4088,GL_Master!$A$1:$D$80,3,FALSE)</f>
        <v>Salary wages &amp; benefits</v>
      </c>
      <c r="S4088" s="39" t="str">
        <f>VLOOKUP(D4088,GL_Master!$A$1:$D$80,4,FALSE)</f>
        <v>Employee benefits expense</v>
      </c>
    </row>
    <row r="4089" spans="1:19" x14ac:dyDescent="0.25">
      <c r="A4089" s="39" t="s">
        <v>262</v>
      </c>
      <c r="B4089" s="39" t="s">
        <v>42</v>
      </c>
      <c r="C4089" s="7">
        <v>44013</v>
      </c>
      <c r="D4089" s="39" t="s">
        <v>30</v>
      </c>
      <c r="E4089" s="39">
        <v>2080</v>
      </c>
      <c r="F4089" s="82">
        <f t="shared" si="189"/>
        <v>2.08</v>
      </c>
      <c r="G4089" s="39">
        <f>VLOOKUP(N4089,Currecny_M!$A$1:$P$10,2,FALSE)</f>
        <v>1</v>
      </c>
      <c r="H4089" s="39">
        <f>MATCH(C4089,Currecny_M!$A$1:$P$1,0)</f>
        <v>5</v>
      </c>
      <c r="I4089" s="39">
        <f>VLOOKUP(N4089,Currecny_M!$A$1:$P$10,MATCH(Database!C4089,Currecny_M!$A$1:$P$1,0),FALSE)</f>
        <v>1</v>
      </c>
      <c r="J4089" s="82">
        <f t="shared" si="190"/>
        <v>2.08</v>
      </c>
      <c r="K4089" s="39">
        <f>VLOOKUP('Cover page'!$B$6,Currecny_M!$A$1:$P$10,MATCH(Database!C4089,Currecny_M!$A$1:$P$1,0),FALSE)</f>
        <v>1</v>
      </c>
      <c r="L4089" s="82">
        <f t="shared" si="191"/>
        <v>2.08</v>
      </c>
      <c r="M4089" s="82">
        <f>((E4089/$F$1)*VLOOKUP(N4089,Currecny_M!$A$1:$P$10,MATCH(Database!C4089,Currecny_M!$A$1:$P$1,0),FALSE))/VLOOKUP('Cover page'!$B$6,Currecny_M!$A$1:$P$10,MATCH(Database!C4089,Currecny_M!$A$1:$P$1,0),FALSE)</f>
        <v>2.08</v>
      </c>
      <c r="N4089" s="6" t="str">
        <f>VLOOKUP(B4089,Master!$A$2:$C$11,3,FALSE)</f>
        <v>INR</v>
      </c>
      <c r="O4089" s="6" t="str">
        <f>VLOOKUP(B4089,Master!$A$2:$C$11,2,FALSE)</f>
        <v>Asia</v>
      </c>
      <c r="Q4089" s="39" t="str">
        <f>VLOOKUP(D4089,GL_Master!$A$1:$D$80,2,FALSE)</f>
        <v>PL</v>
      </c>
      <c r="R4089" s="39" t="str">
        <f>VLOOKUP(D4089,GL_Master!$A$1:$D$80,3,FALSE)</f>
        <v>Travelling and conveyance</v>
      </c>
      <c r="S4089" s="39" t="str">
        <f>VLOOKUP(D4089,GL_Master!$A$1:$D$80,4,FALSE)</f>
        <v>Local conveyance</v>
      </c>
    </row>
    <row r="4090" spans="1:19" x14ac:dyDescent="0.25">
      <c r="A4090" s="39" t="s">
        <v>262</v>
      </c>
      <c r="B4090" s="39" t="s">
        <v>42</v>
      </c>
      <c r="C4090" s="7">
        <v>44013</v>
      </c>
      <c r="D4090" s="39" t="s">
        <v>31</v>
      </c>
      <c r="E4090" s="39">
        <v>1060</v>
      </c>
      <c r="F4090" s="82">
        <f t="shared" si="189"/>
        <v>1.06</v>
      </c>
      <c r="G4090" s="39">
        <f>VLOOKUP(N4090,Currecny_M!$A$1:$P$10,2,FALSE)</f>
        <v>1</v>
      </c>
      <c r="H4090" s="39">
        <f>MATCH(C4090,Currecny_M!$A$1:$P$1,0)</f>
        <v>5</v>
      </c>
      <c r="I4090" s="39">
        <f>VLOOKUP(N4090,Currecny_M!$A$1:$P$10,MATCH(Database!C4090,Currecny_M!$A$1:$P$1,0),FALSE)</f>
        <v>1</v>
      </c>
      <c r="J4090" s="82">
        <f t="shared" si="190"/>
        <v>1.06</v>
      </c>
      <c r="K4090" s="39">
        <f>VLOOKUP('Cover page'!$B$6,Currecny_M!$A$1:$P$10,MATCH(Database!C4090,Currecny_M!$A$1:$P$1,0),FALSE)</f>
        <v>1</v>
      </c>
      <c r="L4090" s="82">
        <f t="shared" si="191"/>
        <v>1.06</v>
      </c>
      <c r="M4090" s="82">
        <f>((E4090/$F$1)*VLOOKUP(N4090,Currecny_M!$A$1:$P$10,MATCH(Database!C4090,Currecny_M!$A$1:$P$1,0),FALSE))/VLOOKUP('Cover page'!$B$6,Currecny_M!$A$1:$P$10,MATCH(Database!C4090,Currecny_M!$A$1:$P$1,0),FALSE)</f>
        <v>1.06</v>
      </c>
      <c r="N4090" s="6" t="str">
        <f>VLOOKUP(B4090,Master!$A$2:$C$11,3,FALSE)</f>
        <v>INR</v>
      </c>
      <c r="O4090" s="6" t="str">
        <f>VLOOKUP(B4090,Master!$A$2:$C$11,2,FALSE)</f>
        <v>Asia</v>
      </c>
      <c r="Q4090" s="39" t="str">
        <f>VLOOKUP(D4090,GL_Master!$A$1:$D$80,2,FALSE)</f>
        <v>PL</v>
      </c>
      <c r="R4090" s="39" t="str">
        <f>VLOOKUP(D4090,GL_Master!$A$1:$D$80,3,FALSE)</f>
        <v>Office expenses</v>
      </c>
      <c r="S4090" s="39" t="str">
        <f>VLOOKUP(D4090,GL_Master!$A$1:$D$80,4,FALSE)</f>
        <v>Parking charges</v>
      </c>
    </row>
    <row r="4091" spans="1:19" x14ac:dyDescent="0.25">
      <c r="A4091" s="39" t="s">
        <v>262</v>
      </c>
      <c r="B4091" s="39" t="s">
        <v>42</v>
      </c>
      <c r="C4091" s="7">
        <v>44013</v>
      </c>
      <c r="D4091" s="39" t="s">
        <v>101</v>
      </c>
      <c r="E4091" s="39">
        <v>1070</v>
      </c>
      <c r="F4091" s="82">
        <f t="shared" si="189"/>
        <v>1.07</v>
      </c>
      <c r="G4091" s="39">
        <f>VLOOKUP(N4091,Currecny_M!$A$1:$P$10,2,FALSE)</f>
        <v>1</v>
      </c>
      <c r="H4091" s="39">
        <f>MATCH(C4091,Currecny_M!$A$1:$P$1,0)</f>
        <v>5</v>
      </c>
      <c r="I4091" s="39">
        <f>VLOOKUP(N4091,Currecny_M!$A$1:$P$10,MATCH(Database!C4091,Currecny_M!$A$1:$P$1,0),FALSE)</f>
        <v>1</v>
      </c>
      <c r="J4091" s="82">
        <f t="shared" si="190"/>
        <v>1.07</v>
      </c>
      <c r="K4091" s="39">
        <f>VLOOKUP('Cover page'!$B$6,Currecny_M!$A$1:$P$10,MATCH(Database!C4091,Currecny_M!$A$1:$P$1,0),FALSE)</f>
        <v>1</v>
      </c>
      <c r="L4091" s="82">
        <f t="shared" si="191"/>
        <v>1.07</v>
      </c>
      <c r="M4091" s="82">
        <f>((E4091/$F$1)*VLOOKUP(N4091,Currecny_M!$A$1:$P$10,MATCH(Database!C4091,Currecny_M!$A$1:$P$1,0),FALSE))/VLOOKUP('Cover page'!$B$6,Currecny_M!$A$1:$P$10,MATCH(Database!C4091,Currecny_M!$A$1:$P$1,0),FALSE)</f>
        <v>1.07</v>
      </c>
      <c r="N4091" s="6" t="str">
        <f>VLOOKUP(B4091,Master!$A$2:$C$11,3,FALSE)</f>
        <v>INR</v>
      </c>
      <c r="O4091" s="6" t="str">
        <f>VLOOKUP(B4091,Master!$A$2:$C$11,2,FALSE)</f>
        <v>Asia</v>
      </c>
      <c r="Q4091" s="39" t="str">
        <f>VLOOKUP(D4091,GL_Master!$A$1:$D$80,2,FALSE)</f>
        <v>PL</v>
      </c>
      <c r="R4091" s="39" t="str">
        <f>VLOOKUP(D4091,GL_Master!$A$1:$D$80,3,FALSE)</f>
        <v>COGS</v>
      </c>
      <c r="S4091" s="39" t="str">
        <f>VLOOKUP(D4091,GL_Master!$A$1:$D$80,4,FALSE)</f>
        <v>Purchase of other traded goods</v>
      </c>
    </row>
    <row r="4092" spans="1:19" x14ac:dyDescent="0.25">
      <c r="A4092" s="39" t="s">
        <v>262</v>
      </c>
      <c r="B4092" s="39" t="s">
        <v>42</v>
      </c>
      <c r="C4092" s="7">
        <v>44013</v>
      </c>
      <c r="D4092" s="39" t="s">
        <v>102</v>
      </c>
      <c r="E4092" s="39">
        <v>1080</v>
      </c>
      <c r="F4092" s="82">
        <f t="shared" si="189"/>
        <v>1.08</v>
      </c>
      <c r="G4092" s="39">
        <f>VLOOKUP(N4092,Currecny_M!$A$1:$P$10,2,FALSE)</f>
        <v>1</v>
      </c>
      <c r="H4092" s="39">
        <f>MATCH(C4092,Currecny_M!$A$1:$P$1,0)</f>
        <v>5</v>
      </c>
      <c r="I4092" s="39">
        <f>VLOOKUP(N4092,Currecny_M!$A$1:$P$10,MATCH(Database!C4092,Currecny_M!$A$1:$P$1,0),FALSE)</f>
        <v>1</v>
      </c>
      <c r="J4092" s="82">
        <f t="shared" si="190"/>
        <v>1.08</v>
      </c>
      <c r="K4092" s="39">
        <f>VLOOKUP('Cover page'!$B$6,Currecny_M!$A$1:$P$10,MATCH(Database!C4092,Currecny_M!$A$1:$P$1,0),FALSE)</f>
        <v>1</v>
      </c>
      <c r="L4092" s="82">
        <f t="shared" si="191"/>
        <v>1.08</v>
      </c>
      <c r="M4092" s="82">
        <f>((E4092/$F$1)*VLOOKUP(N4092,Currecny_M!$A$1:$P$10,MATCH(Database!C4092,Currecny_M!$A$1:$P$1,0),FALSE))/VLOOKUP('Cover page'!$B$6,Currecny_M!$A$1:$P$10,MATCH(Database!C4092,Currecny_M!$A$1:$P$1,0),FALSE)</f>
        <v>1.08</v>
      </c>
      <c r="N4092" s="6" t="str">
        <f>VLOOKUP(B4092,Master!$A$2:$C$11,3,FALSE)</f>
        <v>INR</v>
      </c>
      <c r="O4092" s="6" t="str">
        <f>VLOOKUP(B4092,Master!$A$2:$C$11,2,FALSE)</f>
        <v>Asia</v>
      </c>
      <c r="Q4092" s="39" t="str">
        <f>VLOOKUP(D4092,GL_Master!$A$1:$D$80,2,FALSE)</f>
        <v>PL</v>
      </c>
      <c r="R4092" s="39" t="str">
        <f>VLOOKUP(D4092,GL_Master!$A$1:$D$80,3,FALSE)</f>
        <v>Staff welfare expenses</v>
      </c>
      <c r="S4092" s="39" t="str">
        <f>VLOOKUP(D4092,GL_Master!$A$1:$D$80,4,FALSE)</f>
        <v>Diwali Expense</v>
      </c>
    </row>
    <row r="4093" spans="1:19" x14ac:dyDescent="0.25">
      <c r="A4093" s="39" t="s">
        <v>262</v>
      </c>
      <c r="B4093" s="39" t="s">
        <v>42</v>
      </c>
      <c r="C4093" s="7">
        <v>44013</v>
      </c>
      <c r="D4093" s="39" t="s">
        <v>20</v>
      </c>
      <c r="E4093" s="39">
        <v>2140</v>
      </c>
      <c r="F4093" s="82">
        <f t="shared" si="189"/>
        <v>2.14</v>
      </c>
      <c r="G4093" s="39">
        <f>VLOOKUP(N4093,Currecny_M!$A$1:$P$10,2,FALSE)</f>
        <v>1</v>
      </c>
      <c r="H4093" s="39">
        <f>MATCH(C4093,Currecny_M!$A$1:$P$1,0)</f>
        <v>5</v>
      </c>
      <c r="I4093" s="39">
        <f>VLOOKUP(N4093,Currecny_M!$A$1:$P$10,MATCH(Database!C4093,Currecny_M!$A$1:$P$1,0),FALSE)</f>
        <v>1</v>
      </c>
      <c r="J4093" s="82">
        <f t="shared" si="190"/>
        <v>2.14</v>
      </c>
      <c r="K4093" s="39">
        <f>VLOOKUP('Cover page'!$B$6,Currecny_M!$A$1:$P$10,MATCH(Database!C4093,Currecny_M!$A$1:$P$1,0),FALSE)</f>
        <v>1</v>
      </c>
      <c r="L4093" s="82">
        <f t="shared" si="191"/>
        <v>2.14</v>
      </c>
      <c r="M4093" s="82">
        <f>((E4093/$F$1)*VLOOKUP(N4093,Currecny_M!$A$1:$P$10,MATCH(Database!C4093,Currecny_M!$A$1:$P$1,0),FALSE))/VLOOKUP('Cover page'!$B$6,Currecny_M!$A$1:$P$10,MATCH(Database!C4093,Currecny_M!$A$1:$P$1,0),FALSE)</f>
        <v>2.14</v>
      </c>
      <c r="N4093" s="6" t="str">
        <f>VLOOKUP(B4093,Master!$A$2:$C$11,3,FALSE)</f>
        <v>INR</v>
      </c>
      <c r="O4093" s="6" t="str">
        <f>VLOOKUP(B4093,Master!$A$2:$C$11,2,FALSE)</f>
        <v>Asia</v>
      </c>
      <c r="Q4093" s="39" t="str">
        <f>VLOOKUP(D4093,GL_Master!$A$1:$D$80,2,FALSE)</f>
        <v>PL</v>
      </c>
      <c r="R4093" s="39" t="str">
        <f>VLOOKUP(D4093,GL_Master!$A$1:$D$80,3,FALSE)</f>
        <v>Selling and Marketing expenses</v>
      </c>
      <c r="S4093" s="39" t="str">
        <f>VLOOKUP(D4093,GL_Master!$A$1:$D$80,4,FALSE)</f>
        <v>Business promotion</v>
      </c>
    </row>
    <row r="4094" spans="1:19" x14ac:dyDescent="0.25">
      <c r="A4094" s="39" t="s">
        <v>262</v>
      </c>
      <c r="B4094" s="39" t="s">
        <v>42</v>
      </c>
      <c r="C4094" s="7">
        <v>44013</v>
      </c>
      <c r="D4094" s="39" t="s">
        <v>29</v>
      </c>
      <c r="E4094" s="39">
        <v>2020</v>
      </c>
      <c r="F4094" s="82">
        <f t="shared" si="189"/>
        <v>2.02</v>
      </c>
      <c r="G4094" s="39">
        <f>VLOOKUP(N4094,Currecny_M!$A$1:$P$10,2,FALSE)</f>
        <v>1</v>
      </c>
      <c r="H4094" s="39">
        <f>MATCH(C4094,Currecny_M!$A$1:$P$1,0)</f>
        <v>5</v>
      </c>
      <c r="I4094" s="39">
        <f>VLOOKUP(N4094,Currecny_M!$A$1:$P$10,MATCH(Database!C4094,Currecny_M!$A$1:$P$1,0),FALSE)</f>
        <v>1</v>
      </c>
      <c r="J4094" s="82">
        <f t="shared" si="190"/>
        <v>2.02</v>
      </c>
      <c r="K4094" s="39">
        <f>VLOOKUP('Cover page'!$B$6,Currecny_M!$A$1:$P$10,MATCH(Database!C4094,Currecny_M!$A$1:$P$1,0),FALSE)</f>
        <v>1</v>
      </c>
      <c r="L4094" s="82">
        <f t="shared" si="191"/>
        <v>2.02</v>
      </c>
      <c r="M4094" s="82">
        <f>((E4094/$F$1)*VLOOKUP(N4094,Currecny_M!$A$1:$P$10,MATCH(Database!C4094,Currecny_M!$A$1:$P$1,0),FALSE))/VLOOKUP('Cover page'!$B$6,Currecny_M!$A$1:$P$10,MATCH(Database!C4094,Currecny_M!$A$1:$P$1,0),FALSE)</f>
        <v>2.02</v>
      </c>
      <c r="N4094" s="6" t="str">
        <f>VLOOKUP(B4094,Master!$A$2:$C$11,3,FALSE)</f>
        <v>INR</v>
      </c>
      <c r="O4094" s="6" t="str">
        <f>VLOOKUP(B4094,Master!$A$2:$C$11,2,FALSE)</f>
        <v>Asia</v>
      </c>
      <c r="Q4094" s="39" t="str">
        <f>VLOOKUP(D4094,GL_Master!$A$1:$D$80,2,FALSE)</f>
        <v>PL</v>
      </c>
      <c r="R4094" s="39" t="str">
        <f>VLOOKUP(D4094,GL_Master!$A$1:$D$80,3,FALSE)</f>
        <v>Communication &amp; internet exp</v>
      </c>
      <c r="S4094" s="39" t="str">
        <f>VLOOKUP(D4094,GL_Master!$A$1:$D$80,4,FALSE)</f>
        <v>Communication cost</v>
      </c>
    </row>
    <row r="4095" spans="1:19" x14ac:dyDescent="0.25">
      <c r="A4095" s="39" t="s">
        <v>262</v>
      </c>
      <c r="B4095" s="39" t="s">
        <v>42</v>
      </c>
      <c r="C4095" s="7">
        <v>44013</v>
      </c>
      <c r="D4095" s="39" t="s">
        <v>41</v>
      </c>
      <c r="E4095" s="39">
        <v>1020</v>
      </c>
      <c r="F4095" s="82">
        <f t="shared" si="189"/>
        <v>1.02</v>
      </c>
      <c r="G4095" s="39">
        <f>VLOOKUP(N4095,Currecny_M!$A$1:$P$10,2,FALSE)</f>
        <v>1</v>
      </c>
      <c r="H4095" s="39">
        <f>MATCH(C4095,Currecny_M!$A$1:$P$1,0)</f>
        <v>5</v>
      </c>
      <c r="I4095" s="39">
        <f>VLOOKUP(N4095,Currecny_M!$A$1:$P$10,MATCH(Database!C4095,Currecny_M!$A$1:$P$1,0),FALSE)</f>
        <v>1</v>
      </c>
      <c r="J4095" s="82">
        <f t="shared" si="190"/>
        <v>1.02</v>
      </c>
      <c r="K4095" s="39">
        <f>VLOOKUP('Cover page'!$B$6,Currecny_M!$A$1:$P$10,MATCH(Database!C4095,Currecny_M!$A$1:$P$1,0),FALSE)</f>
        <v>1</v>
      </c>
      <c r="L4095" s="82">
        <f t="shared" si="191"/>
        <v>1.02</v>
      </c>
      <c r="M4095" s="82">
        <f>((E4095/$F$1)*VLOOKUP(N4095,Currecny_M!$A$1:$P$10,MATCH(Database!C4095,Currecny_M!$A$1:$P$1,0),FALSE))/VLOOKUP('Cover page'!$B$6,Currecny_M!$A$1:$P$10,MATCH(Database!C4095,Currecny_M!$A$1:$P$1,0),FALSE)</f>
        <v>1.02</v>
      </c>
      <c r="N4095" s="6" t="str">
        <f>VLOOKUP(B4095,Master!$A$2:$C$11,3,FALSE)</f>
        <v>INR</v>
      </c>
      <c r="O4095" s="6" t="str">
        <f>VLOOKUP(B4095,Master!$A$2:$C$11,2,FALSE)</f>
        <v>Asia</v>
      </c>
      <c r="Q4095" s="39" t="str">
        <f>VLOOKUP(D4095,GL_Master!$A$1:$D$80,2,FALSE)</f>
        <v>PL</v>
      </c>
      <c r="R4095" s="39" t="str">
        <f>VLOOKUP(D4095,GL_Master!$A$1:$D$80,3,FALSE)</f>
        <v>Communication &amp; internet exp</v>
      </c>
      <c r="S4095" s="39" t="str">
        <f>VLOOKUP(D4095,GL_Master!$A$1:$D$80,4,FALSE)</f>
        <v>Communication cost</v>
      </c>
    </row>
    <row r="4096" spans="1:19" x14ac:dyDescent="0.25">
      <c r="A4096" s="39" t="s">
        <v>262</v>
      </c>
      <c r="B4096" s="39" t="s">
        <v>42</v>
      </c>
      <c r="C4096" s="7">
        <v>44013</v>
      </c>
      <c r="D4096" s="39" t="s">
        <v>103</v>
      </c>
      <c r="E4096" s="39">
        <v>2180</v>
      </c>
      <c r="F4096" s="82">
        <f t="shared" si="189"/>
        <v>2.1800000000000002</v>
      </c>
      <c r="G4096" s="39">
        <f>VLOOKUP(N4096,Currecny_M!$A$1:$P$10,2,FALSE)</f>
        <v>1</v>
      </c>
      <c r="H4096" s="39">
        <f>MATCH(C4096,Currecny_M!$A$1:$P$1,0)</f>
        <v>5</v>
      </c>
      <c r="I4096" s="39">
        <f>VLOOKUP(N4096,Currecny_M!$A$1:$P$10,MATCH(Database!C4096,Currecny_M!$A$1:$P$1,0),FALSE)</f>
        <v>1</v>
      </c>
      <c r="J4096" s="82">
        <f t="shared" si="190"/>
        <v>2.1800000000000002</v>
      </c>
      <c r="K4096" s="39">
        <f>VLOOKUP('Cover page'!$B$6,Currecny_M!$A$1:$P$10,MATCH(Database!C4096,Currecny_M!$A$1:$P$1,0),FALSE)</f>
        <v>1</v>
      </c>
      <c r="L4096" s="82">
        <f t="shared" si="191"/>
        <v>2.1800000000000002</v>
      </c>
      <c r="M4096" s="82">
        <f>((E4096/$F$1)*VLOOKUP(N4096,Currecny_M!$A$1:$P$10,MATCH(Database!C4096,Currecny_M!$A$1:$P$1,0),FALSE))/VLOOKUP('Cover page'!$B$6,Currecny_M!$A$1:$P$10,MATCH(Database!C4096,Currecny_M!$A$1:$P$1,0),FALSE)</f>
        <v>2.1800000000000002</v>
      </c>
      <c r="N4096" s="6" t="str">
        <f>VLOOKUP(B4096,Master!$A$2:$C$11,3,FALSE)</f>
        <v>INR</v>
      </c>
      <c r="O4096" s="6" t="str">
        <f>VLOOKUP(B4096,Master!$A$2:$C$11,2,FALSE)</f>
        <v>Asia</v>
      </c>
      <c r="Q4096" s="39" t="str">
        <f>VLOOKUP(D4096,GL_Master!$A$1:$D$80,2,FALSE)</f>
        <v>PL</v>
      </c>
      <c r="R4096" s="39" t="str">
        <f>VLOOKUP(D4096,GL_Master!$A$1:$D$80,3,FALSE)</f>
        <v>Communication &amp; internet exp</v>
      </c>
      <c r="S4096" s="39" t="str">
        <f>VLOOKUP(D4096,GL_Master!$A$1:$D$80,4,FALSE)</f>
        <v>Communication cost</v>
      </c>
    </row>
    <row r="4097" spans="1:19" x14ac:dyDescent="0.25">
      <c r="A4097" s="39" t="s">
        <v>262</v>
      </c>
      <c r="B4097" s="39" t="s">
        <v>42</v>
      </c>
      <c r="C4097" s="7">
        <v>44013</v>
      </c>
      <c r="D4097" s="39" t="s">
        <v>104</v>
      </c>
      <c r="E4097" s="39">
        <v>3150</v>
      </c>
      <c r="F4097" s="82">
        <f t="shared" si="189"/>
        <v>3.15</v>
      </c>
      <c r="G4097" s="39">
        <f>VLOOKUP(N4097,Currecny_M!$A$1:$P$10,2,FALSE)</f>
        <v>1</v>
      </c>
      <c r="H4097" s="39">
        <f>MATCH(C4097,Currecny_M!$A$1:$P$1,0)</f>
        <v>5</v>
      </c>
      <c r="I4097" s="39">
        <f>VLOOKUP(N4097,Currecny_M!$A$1:$P$10,MATCH(Database!C4097,Currecny_M!$A$1:$P$1,0),FALSE)</f>
        <v>1</v>
      </c>
      <c r="J4097" s="82">
        <f t="shared" si="190"/>
        <v>3.15</v>
      </c>
      <c r="K4097" s="39">
        <f>VLOOKUP('Cover page'!$B$6,Currecny_M!$A$1:$P$10,MATCH(Database!C4097,Currecny_M!$A$1:$P$1,0),FALSE)</f>
        <v>1</v>
      </c>
      <c r="L4097" s="82">
        <f t="shared" si="191"/>
        <v>3.15</v>
      </c>
      <c r="M4097" s="82">
        <f>((E4097/$F$1)*VLOOKUP(N4097,Currecny_M!$A$1:$P$10,MATCH(Database!C4097,Currecny_M!$A$1:$P$1,0),FALSE))/VLOOKUP('Cover page'!$B$6,Currecny_M!$A$1:$P$10,MATCH(Database!C4097,Currecny_M!$A$1:$P$1,0),FALSE)</f>
        <v>3.15</v>
      </c>
      <c r="N4097" s="6" t="str">
        <f>VLOOKUP(B4097,Master!$A$2:$C$11,3,FALSE)</f>
        <v>INR</v>
      </c>
      <c r="O4097" s="6" t="str">
        <f>VLOOKUP(B4097,Master!$A$2:$C$11,2,FALSE)</f>
        <v>Asia</v>
      </c>
      <c r="Q4097" s="39" t="str">
        <f>VLOOKUP(D4097,GL_Master!$A$1:$D$80,2,FALSE)</f>
        <v>PL</v>
      </c>
      <c r="R4097" s="39" t="str">
        <f>VLOOKUP(D4097,GL_Master!$A$1:$D$80,3,FALSE)</f>
        <v>Legal &amp; Professional expenses</v>
      </c>
      <c r="S4097" s="39" t="str">
        <f>VLOOKUP(D4097,GL_Master!$A$1:$D$80,4,FALSE)</f>
        <v>Professional Fees - Others</v>
      </c>
    </row>
    <row r="4098" spans="1:19" x14ac:dyDescent="0.25">
      <c r="A4098" s="39" t="s">
        <v>262</v>
      </c>
      <c r="B4098" s="39" t="s">
        <v>42</v>
      </c>
      <c r="C4098" s="7">
        <v>44013</v>
      </c>
      <c r="D4098" s="39" t="s">
        <v>105</v>
      </c>
      <c r="E4098" s="39">
        <v>2180</v>
      </c>
      <c r="F4098" s="82">
        <f t="shared" si="189"/>
        <v>2.1800000000000002</v>
      </c>
      <c r="G4098" s="39">
        <f>VLOOKUP(N4098,Currecny_M!$A$1:$P$10,2,FALSE)</f>
        <v>1</v>
      </c>
      <c r="H4098" s="39">
        <f>MATCH(C4098,Currecny_M!$A$1:$P$1,0)</f>
        <v>5</v>
      </c>
      <c r="I4098" s="39">
        <f>VLOOKUP(N4098,Currecny_M!$A$1:$P$10,MATCH(Database!C4098,Currecny_M!$A$1:$P$1,0),FALSE)</f>
        <v>1</v>
      </c>
      <c r="J4098" s="82">
        <f t="shared" si="190"/>
        <v>2.1800000000000002</v>
      </c>
      <c r="K4098" s="39">
        <f>VLOOKUP('Cover page'!$B$6,Currecny_M!$A$1:$P$10,MATCH(Database!C4098,Currecny_M!$A$1:$P$1,0),FALSE)</f>
        <v>1</v>
      </c>
      <c r="L4098" s="82">
        <f t="shared" si="191"/>
        <v>2.1800000000000002</v>
      </c>
      <c r="M4098" s="82">
        <f>((E4098/$F$1)*VLOOKUP(N4098,Currecny_M!$A$1:$P$10,MATCH(Database!C4098,Currecny_M!$A$1:$P$1,0),FALSE))/VLOOKUP('Cover page'!$B$6,Currecny_M!$A$1:$P$10,MATCH(Database!C4098,Currecny_M!$A$1:$P$1,0),FALSE)</f>
        <v>2.1800000000000002</v>
      </c>
      <c r="N4098" s="6" t="str">
        <f>VLOOKUP(B4098,Master!$A$2:$C$11,3,FALSE)</f>
        <v>INR</v>
      </c>
      <c r="O4098" s="6" t="str">
        <f>VLOOKUP(B4098,Master!$A$2:$C$11,2,FALSE)</f>
        <v>Asia</v>
      </c>
      <c r="Q4098" s="39" t="str">
        <f>VLOOKUP(D4098,GL_Master!$A$1:$D$80,2,FALSE)</f>
        <v>PL</v>
      </c>
      <c r="R4098" s="39" t="str">
        <f>VLOOKUP(D4098,GL_Master!$A$1:$D$80,3,FALSE)</f>
        <v>Travelling and conveyance</v>
      </c>
      <c r="S4098" s="39" t="str">
        <f>VLOOKUP(D4098,GL_Master!$A$1:$D$80,4,FALSE)</f>
        <v>Car hiring and rental services</v>
      </c>
    </row>
    <row r="4099" spans="1:19" x14ac:dyDescent="0.25">
      <c r="A4099" s="39" t="s">
        <v>262</v>
      </c>
      <c r="B4099" s="39" t="s">
        <v>42</v>
      </c>
      <c r="C4099" s="7">
        <v>44013</v>
      </c>
      <c r="D4099" s="39" t="s">
        <v>106</v>
      </c>
      <c r="E4099" s="39">
        <v>1060</v>
      </c>
      <c r="F4099" s="82">
        <f t="shared" si="189"/>
        <v>1.06</v>
      </c>
      <c r="G4099" s="39">
        <f>VLOOKUP(N4099,Currecny_M!$A$1:$P$10,2,FALSE)</f>
        <v>1</v>
      </c>
      <c r="H4099" s="39">
        <f>MATCH(C4099,Currecny_M!$A$1:$P$1,0)</f>
        <v>5</v>
      </c>
      <c r="I4099" s="39">
        <f>VLOOKUP(N4099,Currecny_M!$A$1:$P$10,MATCH(Database!C4099,Currecny_M!$A$1:$P$1,0),FALSE)</f>
        <v>1</v>
      </c>
      <c r="J4099" s="82">
        <f t="shared" si="190"/>
        <v>1.06</v>
      </c>
      <c r="K4099" s="39">
        <f>VLOOKUP('Cover page'!$B$6,Currecny_M!$A$1:$P$10,MATCH(Database!C4099,Currecny_M!$A$1:$P$1,0),FALSE)</f>
        <v>1</v>
      </c>
      <c r="L4099" s="82">
        <f t="shared" si="191"/>
        <v>1.06</v>
      </c>
      <c r="M4099" s="82">
        <f>((E4099/$F$1)*VLOOKUP(N4099,Currecny_M!$A$1:$P$10,MATCH(Database!C4099,Currecny_M!$A$1:$P$1,0),FALSE))/VLOOKUP('Cover page'!$B$6,Currecny_M!$A$1:$P$10,MATCH(Database!C4099,Currecny_M!$A$1:$P$1,0),FALSE)</f>
        <v>1.06</v>
      </c>
      <c r="N4099" s="6" t="str">
        <f>VLOOKUP(B4099,Master!$A$2:$C$11,3,FALSE)</f>
        <v>INR</v>
      </c>
      <c r="O4099" s="6" t="str">
        <f>VLOOKUP(B4099,Master!$A$2:$C$11,2,FALSE)</f>
        <v>Asia</v>
      </c>
      <c r="Q4099" s="39" t="str">
        <f>VLOOKUP(D4099,GL_Master!$A$1:$D$80,2,FALSE)</f>
        <v>PL</v>
      </c>
      <c r="R4099" s="39" t="str">
        <f>VLOOKUP(D4099,GL_Master!$A$1:$D$80,3,FALSE)</f>
        <v>Communication &amp; internet exp</v>
      </c>
      <c r="S4099" s="39" t="str">
        <f>VLOOKUP(D4099,GL_Master!$A$1:$D$80,4,FALSE)</f>
        <v>Printing &amp; Stationary</v>
      </c>
    </row>
    <row r="4100" spans="1:19" x14ac:dyDescent="0.25">
      <c r="A4100" s="39" t="s">
        <v>262</v>
      </c>
      <c r="B4100" s="39" t="s">
        <v>42</v>
      </c>
      <c r="C4100" s="7">
        <v>44013</v>
      </c>
      <c r="D4100" s="39" t="s">
        <v>32</v>
      </c>
      <c r="E4100" s="39">
        <v>1070</v>
      </c>
      <c r="F4100" s="82">
        <f t="shared" ref="F4100:F4163" si="192">E4100/$F$1</f>
        <v>1.07</v>
      </c>
      <c r="G4100" s="39">
        <f>VLOOKUP(N4100,Currecny_M!$A$1:$P$10,2,FALSE)</f>
        <v>1</v>
      </c>
      <c r="H4100" s="39">
        <f>MATCH(C4100,Currecny_M!$A$1:$P$1,0)</f>
        <v>5</v>
      </c>
      <c r="I4100" s="39">
        <f>VLOOKUP(N4100,Currecny_M!$A$1:$P$10,MATCH(Database!C4100,Currecny_M!$A$1:$P$1,0),FALSE)</f>
        <v>1</v>
      </c>
      <c r="J4100" s="82">
        <f t="shared" ref="J4100:J4163" si="193">F4100*I4100</f>
        <v>1.07</v>
      </c>
      <c r="K4100" s="39">
        <f>VLOOKUP('Cover page'!$B$6,Currecny_M!$A$1:$P$10,MATCH(Database!C4100,Currecny_M!$A$1:$P$1,0),FALSE)</f>
        <v>1</v>
      </c>
      <c r="L4100" s="82">
        <f t="shared" ref="L4100:L4163" si="194">J4100/K4100</f>
        <v>1.07</v>
      </c>
      <c r="M4100" s="82">
        <f>((E4100/$F$1)*VLOOKUP(N4100,Currecny_M!$A$1:$P$10,MATCH(Database!C4100,Currecny_M!$A$1:$P$1,0),FALSE))/VLOOKUP('Cover page'!$B$6,Currecny_M!$A$1:$P$10,MATCH(Database!C4100,Currecny_M!$A$1:$P$1,0),FALSE)</f>
        <v>1.07</v>
      </c>
      <c r="N4100" s="6" t="str">
        <f>VLOOKUP(B4100,Master!$A$2:$C$11,3,FALSE)</f>
        <v>INR</v>
      </c>
      <c r="O4100" s="6" t="str">
        <f>VLOOKUP(B4100,Master!$A$2:$C$11,2,FALSE)</f>
        <v>Asia</v>
      </c>
      <c r="Q4100" s="39" t="str">
        <f>VLOOKUP(D4100,GL_Master!$A$1:$D$80,2,FALSE)</f>
        <v>PL</v>
      </c>
      <c r="R4100" s="39" t="str">
        <f>VLOOKUP(D4100,GL_Master!$A$1:$D$80,3,FALSE)</f>
        <v>Communication &amp; internet exp</v>
      </c>
      <c r="S4100" s="39" t="str">
        <f>VLOOKUP(D4100,GL_Master!$A$1:$D$80,4,FALSE)</f>
        <v>Printing &amp; Stationary</v>
      </c>
    </row>
    <row r="4101" spans="1:19" x14ac:dyDescent="0.25">
      <c r="A4101" s="39" t="s">
        <v>262</v>
      </c>
      <c r="B4101" s="39" t="s">
        <v>42</v>
      </c>
      <c r="C4101" s="7">
        <v>44013</v>
      </c>
      <c r="D4101" s="39" t="s">
        <v>35</v>
      </c>
      <c r="E4101" s="39">
        <v>3210</v>
      </c>
      <c r="F4101" s="82">
        <f t="shared" si="192"/>
        <v>3.21</v>
      </c>
      <c r="G4101" s="39">
        <f>VLOOKUP(N4101,Currecny_M!$A$1:$P$10,2,FALSE)</f>
        <v>1</v>
      </c>
      <c r="H4101" s="39">
        <f>MATCH(C4101,Currecny_M!$A$1:$P$1,0)</f>
        <v>5</v>
      </c>
      <c r="I4101" s="39">
        <f>VLOOKUP(N4101,Currecny_M!$A$1:$P$10,MATCH(Database!C4101,Currecny_M!$A$1:$P$1,0),FALSE)</f>
        <v>1</v>
      </c>
      <c r="J4101" s="82">
        <f t="shared" si="193"/>
        <v>3.21</v>
      </c>
      <c r="K4101" s="39">
        <f>VLOOKUP('Cover page'!$B$6,Currecny_M!$A$1:$P$10,MATCH(Database!C4101,Currecny_M!$A$1:$P$1,0),FALSE)</f>
        <v>1</v>
      </c>
      <c r="L4101" s="82">
        <f t="shared" si="194"/>
        <v>3.21</v>
      </c>
      <c r="M4101" s="82">
        <f>((E4101/$F$1)*VLOOKUP(N4101,Currecny_M!$A$1:$P$10,MATCH(Database!C4101,Currecny_M!$A$1:$P$1,0),FALSE))/VLOOKUP('Cover page'!$B$6,Currecny_M!$A$1:$P$10,MATCH(Database!C4101,Currecny_M!$A$1:$P$1,0),FALSE)</f>
        <v>3.21</v>
      </c>
      <c r="N4101" s="6" t="str">
        <f>VLOOKUP(B4101,Master!$A$2:$C$11,3,FALSE)</f>
        <v>INR</v>
      </c>
      <c r="O4101" s="6" t="str">
        <f>VLOOKUP(B4101,Master!$A$2:$C$11,2,FALSE)</f>
        <v>Asia</v>
      </c>
      <c r="Q4101" s="39" t="str">
        <f>VLOOKUP(D4101,GL_Master!$A$1:$D$80,2,FALSE)</f>
        <v>PL</v>
      </c>
      <c r="R4101" s="39" t="str">
        <f>VLOOKUP(D4101,GL_Master!$A$1:$D$80,3,FALSE)</f>
        <v>Security Expenses</v>
      </c>
      <c r="S4101" s="39" t="str">
        <f>VLOOKUP(D4101,GL_Master!$A$1:$D$80,4,FALSE)</f>
        <v>Security Expenses others</v>
      </c>
    </row>
    <row r="4102" spans="1:19" x14ac:dyDescent="0.25">
      <c r="A4102" s="39" t="s">
        <v>262</v>
      </c>
      <c r="B4102" s="39" t="s">
        <v>42</v>
      </c>
      <c r="C4102" s="7">
        <v>44013</v>
      </c>
      <c r="D4102" s="39" t="s">
        <v>38</v>
      </c>
      <c r="E4102" s="39">
        <v>1100</v>
      </c>
      <c r="F4102" s="82">
        <f t="shared" si="192"/>
        <v>1.1000000000000001</v>
      </c>
      <c r="G4102" s="39">
        <f>VLOOKUP(N4102,Currecny_M!$A$1:$P$10,2,FALSE)</f>
        <v>1</v>
      </c>
      <c r="H4102" s="39">
        <f>MATCH(C4102,Currecny_M!$A$1:$P$1,0)</f>
        <v>5</v>
      </c>
      <c r="I4102" s="39">
        <f>VLOOKUP(N4102,Currecny_M!$A$1:$P$10,MATCH(Database!C4102,Currecny_M!$A$1:$P$1,0),FALSE)</f>
        <v>1</v>
      </c>
      <c r="J4102" s="82">
        <f t="shared" si="193"/>
        <v>1.1000000000000001</v>
      </c>
      <c r="K4102" s="39">
        <f>VLOOKUP('Cover page'!$B$6,Currecny_M!$A$1:$P$10,MATCH(Database!C4102,Currecny_M!$A$1:$P$1,0),FALSE)</f>
        <v>1</v>
      </c>
      <c r="L4102" s="82">
        <f t="shared" si="194"/>
        <v>1.1000000000000001</v>
      </c>
      <c r="M4102" s="82">
        <f>((E4102/$F$1)*VLOOKUP(N4102,Currecny_M!$A$1:$P$10,MATCH(Database!C4102,Currecny_M!$A$1:$P$1,0),FALSE))/VLOOKUP('Cover page'!$B$6,Currecny_M!$A$1:$P$10,MATCH(Database!C4102,Currecny_M!$A$1:$P$1,0),FALSE)</f>
        <v>1.1000000000000001</v>
      </c>
      <c r="N4102" s="6" t="str">
        <f>VLOOKUP(B4102,Master!$A$2:$C$11,3,FALSE)</f>
        <v>INR</v>
      </c>
      <c r="O4102" s="6" t="str">
        <f>VLOOKUP(B4102,Master!$A$2:$C$11,2,FALSE)</f>
        <v>Asia</v>
      </c>
      <c r="Q4102" s="39" t="str">
        <f>VLOOKUP(D4102,GL_Master!$A$1:$D$80,2,FALSE)</f>
        <v>PL</v>
      </c>
      <c r="R4102" s="39" t="str">
        <f>VLOOKUP(D4102,GL_Master!$A$1:$D$80,3,FALSE)</f>
        <v>House Keeping Expenses</v>
      </c>
      <c r="S4102" s="39" t="str">
        <f>VLOOKUP(D4102,GL_Master!$A$1:$D$80,4,FALSE)</f>
        <v>House Keeping Expenses</v>
      </c>
    </row>
    <row r="4103" spans="1:19" x14ac:dyDescent="0.25">
      <c r="A4103" s="39" t="s">
        <v>262</v>
      </c>
      <c r="B4103" s="39" t="s">
        <v>42</v>
      </c>
      <c r="C4103" s="7">
        <v>44013</v>
      </c>
      <c r="D4103" s="39" t="s">
        <v>107</v>
      </c>
      <c r="E4103" s="39">
        <v>1090</v>
      </c>
      <c r="F4103" s="82">
        <f t="shared" si="192"/>
        <v>1.0900000000000001</v>
      </c>
      <c r="G4103" s="39">
        <f>VLOOKUP(N4103,Currecny_M!$A$1:$P$10,2,FALSE)</f>
        <v>1</v>
      </c>
      <c r="H4103" s="39">
        <f>MATCH(C4103,Currecny_M!$A$1:$P$1,0)</f>
        <v>5</v>
      </c>
      <c r="I4103" s="39">
        <f>VLOOKUP(N4103,Currecny_M!$A$1:$P$10,MATCH(Database!C4103,Currecny_M!$A$1:$P$1,0),FALSE)</f>
        <v>1</v>
      </c>
      <c r="J4103" s="82">
        <f t="shared" si="193"/>
        <v>1.0900000000000001</v>
      </c>
      <c r="K4103" s="39">
        <f>VLOOKUP('Cover page'!$B$6,Currecny_M!$A$1:$P$10,MATCH(Database!C4103,Currecny_M!$A$1:$P$1,0),FALSE)</f>
        <v>1</v>
      </c>
      <c r="L4103" s="82">
        <f t="shared" si="194"/>
        <v>1.0900000000000001</v>
      </c>
      <c r="M4103" s="82">
        <f>((E4103/$F$1)*VLOOKUP(N4103,Currecny_M!$A$1:$P$10,MATCH(Database!C4103,Currecny_M!$A$1:$P$1,0),FALSE))/VLOOKUP('Cover page'!$B$6,Currecny_M!$A$1:$P$10,MATCH(Database!C4103,Currecny_M!$A$1:$P$1,0),FALSE)</f>
        <v>1.0900000000000001</v>
      </c>
      <c r="N4103" s="6" t="str">
        <f>VLOOKUP(B4103,Master!$A$2:$C$11,3,FALSE)</f>
        <v>INR</v>
      </c>
      <c r="O4103" s="6" t="str">
        <f>VLOOKUP(B4103,Master!$A$2:$C$11,2,FALSE)</f>
        <v>Asia</v>
      </c>
      <c r="Q4103" s="39" t="str">
        <f>VLOOKUP(D4103,GL_Master!$A$1:$D$80,2,FALSE)</f>
        <v>PL</v>
      </c>
      <c r="R4103" s="39" t="str">
        <f>VLOOKUP(D4103,GL_Master!$A$1:$D$80,3,FALSE)</f>
        <v>Misc. expenses</v>
      </c>
      <c r="S4103" s="39" t="str">
        <f>VLOOKUP(D4103,GL_Master!$A$1:$D$80,4,FALSE)</f>
        <v>Repair &amp; Maintenance</v>
      </c>
    </row>
    <row r="4104" spans="1:19" x14ac:dyDescent="0.25">
      <c r="A4104" s="39" t="s">
        <v>262</v>
      </c>
      <c r="B4104" s="39" t="s">
        <v>42</v>
      </c>
      <c r="C4104" s="7">
        <v>44013</v>
      </c>
      <c r="D4104" s="39" t="s">
        <v>108</v>
      </c>
      <c r="E4104" s="39">
        <v>1100</v>
      </c>
      <c r="F4104" s="82">
        <f t="shared" si="192"/>
        <v>1.1000000000000001</v>
      </c>
      <c r="G4104" s="39">
        <f>VLOOKUP(N4104,Currecny_M!$A$1:$P$10,2,FALSE)</f>
        <v>1</v>
      </c>
      <c r="H4104" s="39">
        <f>MATCH(C4104,Currecny_M!$A$1:$P$1,0)</f>
        <v>5</v>
      </c>
      <c r="I4104" s="39">
        <f>VLOOKUP(N4104,Currecny_M!$A$1:$P$10,MATCH(Database!C4104,Currecny_M!$A$1:$P$1,0),FALSE)</f>
        <v>1</v>
      </c>
      <c r="J4104" s="82">
        <f t="shared" si="193"/>
        <v>1.1000000000000001</v>
      </c>
      <c r="K4104" s="39">
        <f>VLOOKUP('Cover page'!$B$6,Currecny_M!$A$1:$P$10,MATCH(Database!C4104,Currecny_M!$A$1:$P$1,0),FALSE)</f>
        <v>1</v>
      </c>
      <c r="L4104" s="82">
        <f t="shared" si="194"/>
        <v>1.1000000000000001</v>
      </c>
      <c r="M4104" s="82">
        <f>((E4104/$F$1)*VLOOKUP(N4104,Currecny_M!$A$1:$P$10,MATCH(Database!C4104,Currecny_M!$A$1:$P$1,0),FALSE))/VLOOKUP('Cover page'!$B$6,Currecny_M!$A$1:$P$10,MATCH(Database!C4104,Currecny_M!$A$1:$P$1,0),FALSE)</f>
        <v>1.1000000000000001</v>
      </c>
      <c r="N4104" s="6" t="str">
        <f>VLOOKUP(B4104,Master!$A$2:$C$11,3,FALSE)</f>
        <v>INR</v>
      </c>
      <c r="O4104" s="6" t="str">
        <f>VLOOKUP(B4104,Master!$A$2:$C$11,2,FALSE)</f>
        <v>Asia</v>
      </c>
      <c r="Q4104" s="39" t="str">
        <f>VLOOKUP(D4104,GL_Master!$A$1:$D$80,2,FALSE)</f>
        <v>PL</v>
      </c>
      <c r="R4104" s="39" t="str">
        <f>VLOOKUP(D4104,GL_Master!$A$1:$D$80,3,FALSE)</f>
        <v>Misc. expenses</v>
      </c>
      <c r="S4104" s="39" t="str">
        <f>VLOOKUP(D4104,GL_Master!$A$1:$D$80,4,FALSE)</f>
        <v>Repair &amp; Maintenance</v>
      </c>
    </row>
    <row r="4105" spans="1:19" x14ac:dyDescent="0.25">
      <c r="A4105" s="39" t="s">
        <v>262</v>
      </c>
      <c r="B4105" s="39" t="s">
        <v>42</v>
      </c>
      <c r="C4105" s="7">
        <v>44013</v>
      </c>
      <c r="D4105" s="39" t="s">
        <v>9</v>
      </c>
      <c r="E4105" s="39">
        <v>9630</v>
      </c>
      <c r="F4105" s="82">
        <f t="shared" si="192"/>
        <v>9.6300000000000008</v>
      </c>
      <c r="G4105" s="39">
        <f>VLOOKUP(N4105,Currecny_M!$A$1:$P$10,2,FALSE)</f>
        <v>1</v>
      </c>
      <c r="H4105" s="39">
        <f>MATCH(C4105,Currecny_M!$A$1:$P$1,0)</f>
        <v>5</v>
      </c>
      <c r="I4105" s="39">
        <f>VLOOKUP(N4105,Currecny_M!$A$1:$P$10,MATCH(Database!C4105,Currecny_M!$A$1:$P$1,0),FALSE)</f>
        <v>1</v>
      </c>
      <c r="J4105" s="82">
        <f t="shared" si="193"/>
        <v>9.6300000000000008</v>
      </c>
      <c r="K4105" s="39">
        <f>VLOOKUP('Cover page'!$B$6,Currecny_M!$A$1:$P$10,MATCH(Database!C4105,Currecny_M!$A$1:$P$1,0),FALSE)</f>
        <v>1</v>
      </c>
      <c r="L4105" s="82">
        <f t="shared" si="194"/>
        <v>9.6300000000000008</v>
      </c>
      <c r="M4105" s="82">
        <f>((E4105/$F$1)*VLOOKUP(N4105,Currecny_M!$A$1:$P$10,MATCH(Database!C4105,Currecny_M!$A$1:$P$1,0),FALSE))/VLOOKUP('Cover page'!$B$6,Currecny_M!$A$1:$P$10,MATCH(Database!C4105,Currecny_M!$A$1:$P$1,0),FALSE)</f>
        <v>9.6300000000000008</v>
      </c>
      <c r="N4105" s="6" t="str">
        <f>VLOOKUP(B4105,Master!$A$2:$C$11,3,FALSE)</f>
        <v>INR</v>
      </c>
      <c r="O4105" s="6" t="str">
        <f>VLOOKUP(B4105,Master!$A$2:$C$11,2,FALSE)</f>
        <v>Asia</v>
      </c>
      <c r="Q4105" s="39" t="str">
        <f>VLOOKUP(D4105,GL_Master!$A$1:$D$80,2,FALSE)</f>
        <v>PL</v>
      </c>
      <c r="R4105" s="39" t="str">
        <f>VLOOKUP(D4105,GL_Master!$A$1:$D$80,3,FALSE)</f>
        <v>Rent</v>
      </c>
      <c r="S4105" s="39" t="str">
        <f>VLOOKUP(D4105,GL_Master!$A$1:$D$80,4,FALSE)</f>
        <v>Office Rent</v>
      </c>
    </row>
    <row r="4106" spans="1:19" x14ac:dyDescent="0.25">
      <c r="A4106" s="39" t="s">
        <v>262</v>
      </c>
      <c r="B4106" s="39" t="s">
        <v>42</v>
      </c>
      <c r="C4106" s="7">
        <v>44013</v>
      </c>
      <c r="D4106" s="39" t="s">
        <v>109</v>
      </c>
      <c r="E4106" s="39">
        <v>-5350</v>
      </c>
      <c r="F4106" s="82">
        <f t="shared" si="192"/>
        <v>-5.35</v>
      </c>
      <c r="G4106" s="39">
        <f>VLOOKUP(N4106,Currecny_M!$A$1:$P$10,2,FALSE)</f>
        <v>1</v>
      </c>
      <c r="H4106" s="39">
        <f>MATCH(C4106,Currecny_M!$A$1:$P$1,0)</f>
        <v>5</v>
      </c>
      <c r="I4106" s="39">
        <f>VLOOKUP(N4106,Currecny_M!$A$1:$P$10,MATCH(Database!C4106,Currecny_M!$A$1:$P$1,0),FALSE)</f>
        <v>1</v>
      </c>
      <c r="J4106" s="82">
        <f t="shared" si="193"/>
        <v>-5.35</v>
      </c>
      <c r="K4106" s="39">
        <f>VLOOKUP('Cover page'!$B$6,Currecny_M!$A$1:$P$10,MATCH(Database!C4106,Currecny_M!$A$1:$P$1,0),FALSE)</f>
        <v>1</v>
      </c>
      <c r="L4106" s="82">
        <f t="shared" si="194"/>
        <v>-5.35</v>
      </c>
      <c r="M4106" s="82">
        <f>((E4106/$F$1)*VLOOKUP(N4106,Currecny_M!$A$1:$P$10,MATCH(Database!C4106,Currecny_M!$A$1:$P$1,0),FALSE))/VLOOKUP('Cover page'!$B$6,Currecny_M!$A$1:$P$10,MATCH(Database!C4106,Currecny_M!$A$1:$P$1,0),FALSE)</f>
        <v>-5.35</v>
      </c>
      <c r="N4106" s="6" t="str">
        <f>VLOOKUP(B4106,Master!$A$2:$C$11,3,FALSE)</f>
        <v>INR</v>
      </c>
      <c r="O4106" s="6" t="str">
        <f>VLOOKUP(B4106,Master!$A$2:$C$11,2,FALSE)</f>
        <v>Asia</v>
      </c>
      <c r="Q4106" s="39" t="str">
        <f>VLOOKUP(D4106,GL_Master!$A$1:$D$80,2,FALSE)</f>
        <v>PL</v>
      </c>
      <c r="R4106" s="39" t="str">
        <f>VLOOKUP(D4106,GL_Master!$A$1:$D$80,3,FALSE)</f>
        <v>Travelling and conveyance</v>
      </c>
      <c r="S4106" s="39" t="str">
        <f>VLOOKUP(D4106,GL_Master!$A$1:$D$80,4,FALSE)</f>
        <v>Travelling , hotel lodging</v>
      </c>
    </row>
    <row r="4107" spans="1:19" x14ac:dyDescent="0.25">
      <c r="A4107" s="39" t="s">
        <v>262</v>
      </c>
      <c r="B4107" s="39" t="s">
        <v>42</v>
      </c>
      <c r="C4107" s="7">
        <v>44013</v>
      </c>
      <c r="D4107" s="39" t="s">
        <v>110</v>
      </c>
      <c r="E4107" s="39">
        <v>2120</v>
      </c>
      <c r="F4107" s="82">
        <f t="shared" si="192"/>
        <v>2.12</v>
      </c>
      <c r="G4107" s="39">
        <f>VLOOKUP(N4107,Currecny_M!$A$1:$P$10,2,FALSE)</f>
        <v>1</v>
      </c>
      <c r="H4107" s="39">
        <f>MATCH(C4107,Currecny_M!$A$1:$P$1,0)</f>
        <v>5</v>
      </c>
      <c r="I4107" s="39">
        <f>VLOOKUP(N4107,Currecny_M!$A$1:$P$10,MATCH(Database!C4107,Currecny_M!$A$1:$P$1,0),FALSE)</f>
        <v>1</v>
      </c>
      <c r="J4107" s="82">
        <f t="shared" si="193"/>
        <v>2.12</v>
      </c>
      <c r="K4107" s="39">
        <f>VLOOKUP('Cover page'!$B$6,Currecny_M!$A$1:$P$10,MATCH(Database!C4107,Currecny_M!$A$1:$P$1,0),FALSE)</f>
        <v>1</v>
      </c>
      <c r="L4107" s="82">
        <f t="shared" si="194"/>
        <v>2.12</v>
      </c>
      <c r="M4107" s="82">
        <f>((E4107/$F$1)*VLOOKUP(N4107,Currecny_M!$A$1:$P$10,MATCH(Database!C4107,Currecny_M!$A$1:$P$1,0),FALSE))/VLOOKUP('Cover page'!$B$6,Currecny_M!$A$1:$P$10,MATCH(Database!C4107,Currecny_M!$A$1:$P$1,0),FALSE)</f>
        <v>2.12</v>
      </c>
      <c r="N4107" s="6" t="str">
        <f>VLOOKUP(B4107,Master!$A$2:$C$11,3,FALSE)</f>
        <v>INR</v>
      </c>
      <c r="O4107" s="6" t="str">
        <f>VLOOKUP(B4107,Master!$A$2:$C$11,2,FALSE)</f>
        <v>Asia</v>
      </c>
      <c r="Q4107" s="39" t="str">
        <f>VLOOKUP(D4107,GL_Master!$A$1:$D$80,2,FALSE)</f>
        <v>PL</v>
      </c>
      <c r="R4107" s="39" t="str">
        <f>VLOOKUP(D4107,GL_Master!$A$1:$D$80,3,FALSE)</f>
        <v>Travelling and conveyance</v>
      </c>
      <c r="S4107" s="39" t="str">
        <f>VLOOKUP(D4107,GL_Master!$A$1:$D$80,4,FALSE)</f>
        <v>Travelling , hotel lodging</v>
      </c>
    </row>
    <row r="4108" spans="1:19" x14ac:dyDescent="0.25">
      <c r="A4108" s="39" t="s">
        <v>262</v>
      </c>
      <c r="B4108" s="39" t="s">
        <v>42</v>
      </c>
      <c r="C4108" s="7">
        <v>44013</v>
      </c>
      <c r="D4108" s="39" t="s">
        <v>111</v>
      </c>
      <c r="E4108" s="39">
        <v>1040</v>
      </c>
      <c r="F4108" s="82">
        <f t="shared" si="192"/>
        <v>1.04</v>
      </c>
      <c r="G4108" s="39">
        <f>VLOOKUP(N4108,Currecny_M!$A$1:$P$10,2,FALSE)</f>
        <v>1</v>
      </c>
      <c r="H4108" s="39">
        <f>MATCH(C4108,Currecny_M!$A$1:$P$1,0)</f>
        <v>5</v>
      </c>
      <c r="I4108" s="39">
        <f>VLOOKUP(N4108,Currecny_M!$A$1:$P$10,MATCH(Database!C4108,Currecny_M!$A$1:$P$1,0),FALSE)</f>
        <v>1</v>
      </c>
      <c r="J4108" s="82">
        <f t="shared" si="193"/>
        <v>1.04</v>
      </c>
      <c r="K4108" s="39">
        <f>VLOOKUP('Cover page'!$B$6,Currecny_M!$A$1:$P$10,MATCH(Database!C4108,Currecny_M!$A$1:$P$1,0),FALSE)</f>
        <v>1</v>
      </c>
      <c r="L4108" s="82">
        <f t="shared" si="194"/>
        <v>1.04</v>
      </c>
      <c r="M4108" s="82">
        <f>((E4108/$F$1)*VLOOKUP(N4108,Currecny_M!$A$1:$P$10,MATCH(Database!C4108,Currecny_M!$A$1:$P$1,0),FALSE))/VLOOKUP('Cover page'!$B$6,Currecny_M!$A$1:$P$10,MATCH(Database!C4108,Currecny_M!$A$1:$P$1,0),FALSE)</f>
        <v>1.04</v>
      </c>
      <c r="N4108" s="6" t="str">
        <f>VLOOKUP(B4108,Master!$A$2:$C$11,3,FALSE)</f>
        <v>INR</v>
      </c>
      <c r="O4108" s="6" t="str">
        <f>VLOOKUP(B4108,Master!$A$2:$C$11,2,FALSE)</f>
        <v>Asia</v>
      </c>
      <c r="Q4108" s="39" t="str">
        <f>VLOOKUP(D4108,GL_Master!$A$1:$D$80,2,FALSE)</f>
        <v>PL</v>
      </c>
      <c r="R4108" s="39" t="str">
        <f>VLOOKUP(D4108,GL_Master!$A$1:$D$80,3,FALSE)</f>
        <v>Legal &amp; Professional expenses</v>
      </c>
      <c r="S4108" s="39" t="str">
        <f>VLOOKUP(D4108,GL_Master!$A$1:$D$80,4,FALSE)</f>
        <v>Professional Fees - Others</v>
      </c>
    </row>
    <row r="4109" spans="1:19" x14ac:dyDescent="0.25">
      <c r="A4109" s="39" t="s">
        <v>262</v>
      </c>
      <c r="B4109" s="39" t="s">
        <v>42</v>
      </c>
      <c r="C4109" s="7">
        <v>44013</v>
      </c>
      <c r="D4109" s="39" t="s">
        <v>112</v>
      </c>
      <c r="E4109" s="39">
        <v>10900</v>
      </c>
      <c r="F4109" s="82">
        <f t="shared" si="192"/>
        <v>10.9</v>
      </c>
      <c r="G4109" s="39">
        <f>VLOOKUP(N4109,Currecny_M!$A$1:$P$10,2,FALSE)</f>
        <v>1</v>
      </c>
      <c r="H4109" s="39">
        <f>MATCH(C4109,Currecny_M!$A$1:$P$1,0)</f>
        <v>5</v>
      </c>
      <c r="I4109" s="39">
        <f>VLOOKUP(N4109,Currecny_M!$A$1:$P$10,MATCH(Database!C4109,Currecny_M!$A$1:$P$1,0),FALSE)</f>
        <v>1</v>
      </c>
      <c r="J4109" s="82">
        <f t="shared" si="193"/>
        <v>10.9</v>
      </c>
      <c r="K4109" s="39">
        <f>VLOOKUP('Cover page'!$B$6,Currecny_M!$A$1:$P$10,MATCH(Database!C4109,Currecny_M!$A$1:$P$1,0),FALSE)</f>
        <v>1</v>
      </c>
      <c r="L4109" s="82">
        <f t="shared" si="194"/>
        <v>10.9</v>
      </c>
      <c r="M4109" s="82">
        <f>((E4109/$F$1)*VLOOKUP(N4109,Currecny_M!$A$1:$P$10,MATCH(Database!C4109,Currecny_M!$A$1:$P$1,0),FALSE))/VLOOKUP('Cover page'!$B$6,Currecny_M!$A$1:$P$10,MATCH(Database!C4109,Currecny_M!$A$1:$P$1,0),FALSE)</f>
        <v>10.9</v>
      </c>
      <c r="N4109" s="6" t="str">
        <f>VLOOKUP(B4109,Master!$A$2:$C$11,3,FALSE)</f>
        <v>INR</v>
      </c>
      <c r="O4109" s="6" t="str">
        <f>VLOOKUP(B4109,Master!$A$2:$C$11,2,FALSE)</f>
        <v>Asia</v>
      </c>
      <c r="Q4109" s="39" t="str">
        <f>VLOOKUP(D4109,GL_Master!$A$1:$D$80,2,FALSE)</f>
        <v>PL</v>
      </c>
      <c r="R4109" s="39" t="str">
        <f>VLOOKUP(D4109,GL_Master!$A$1:$D$80,3,FALSE)</f>
        <v>Finance Cost</v>
      </c>
      <c r="S4109" s="39" t="str">
        <f>VLOOKUP(D4109,GL_Master!$A$1:$D$80,4,FALSE)</f>
        <v>Interest expense</v>
      </c>
    </row>
    <row r="4110" spans="1:19" x14ac:dyDescent="0.25">
      <c r="A4110" s="39" t="s">
        <v>262</v>
      </c>
      <c r="B4110" s="39" t="s">
        <v>42</v>
      </c>
      <c r="C4110" s="7">
        <v>44013</v>
      </c>
      <c r="D4110" s="39" t="s">
        <v>25</v>
      </c>
      <c r="E4110" s="39">
        <v>99000.000000000015</v>
      </c>
      <c r="F4110" s="82">
        <f t="shared" si="192"/>
        <v>99.000000000000014</v>
      </c>
      <c r="G4110" s="39">
        <f>VLOOKUP(N4110,Currecny_M!$A$1:$P$10,2,FALSE)</f>
        <v>1</v>
      </c>
      <c r="H4110" s="39">
        <f>MATCH(C4110,Currecny_M!$A$1:$P$1,0)</f>
        <v>5</v>
      </c>
      <c r="I4110" s="39">
        <f>VLOOKUP(N4110,Currecny_M!$A$1:$P$10,MATCH(Database!C4110,Currecny_M!$A$1:$P$1,0),FALSE)</f>
        <v>1</v>
      </c>
      <c r="J4110" s="82">
        <f t="shared" si="193"/>
        <v>99.000000000000014</v>
      </c>
      <c r="K4110" s="39">
        <f>VLOOKUP('Cover page'!$B$6,Currecny_M!$A$1:$P$10,MATCH(Database!C4110,Currecny_M!$A$1:$P$1,0),FALSE)</f>
        <v>1</v>
      </c>
      <c r="L4110" s="82">
        <f t="shared" si="194"/>
        <v>99.000000000000014</v>
      </c>
      <c r="M4110" s="82">
        <f>((E4110/$F$1)*VLOOKUP(N4110,Currecny_M!$A$1:$P$10,MATCH(Database!C4110,Currecny_M!$A$1:$P$1,0),FALSE))/VLOOKUP('Cover page'!$B$6,Currecny_M!$A$1:$P$10,MATCH(Database!C4110,Currecny_M!$A$1:$P$1,0),FALSE)</f>
        <v>99.000000000000014</v>
      </c>
      <c r="N4110" s="6" t="str">
        <f>VLOOKUP(B4110,Master!$A$2:$C$11,3,FALSE)</f>
        <v>INR</v>
      </c>
      <c r="O4110" s="6" t="str">
        <f>VLOOKUP(B4110,Master!$A$2:$C$11,2,FALSE)</f>
        <v>Asia</v>
      </c>
      <c r="Q4110" s="39" t="str">
        <f>VLOOKUP(D4110,GL_Master!$A$1:$D$80,2,FALSE)</f>
        <v>PL</v>
      </c>
      <c r="R4110" s="39" t="str">
        <f>VLOOKUP(D4110,GL_Master!$A$1:$D$80,3,FALSE)</f>
        <v>Depreciation</v>
      </c>
      <c r="S4110" s="39" t="str">
        <f>VLOOKUP(D4110,GL_Master!$A$1:$D$80,4,FALSE)</f>
        <v>Depreciation</v>
      </c>
    </row>
    <row r="4111" spans="1:19" x14ac:dyDescent="0.25">
      <c r="A4111" s="39" t="s">
        <v>262</v>
      </c>
      <c r="B4111" s="39" t="s">
        <v>42</v>
      </c>
      <c r="C4111" s="7">
        <v>44044</v>
      </c>
      <c r="D4111" s="39" t="s">
        <v>51</v>
      </c>
      <c r="E4111" s="39">
        <v>-1000000</v>
      </c>
      <c r="F4111" s="82">
        <f t="shared" si="192"/>
        <v>-1000</v>
      </c>
      <c r="G4111" s="39">
        <f>VLOOKUP(N4111,Currecny_M!$A$1:$P$10,2,FALSE)</f>
        <v>1</v>
      </c>
      <c r="H4111" s="39">
        <f>MATCH(C4111,Currecny_M!$A$1:$P$1,0)</f>
        <v>6</v>
      </c>
      <c r="I4111" s="39">
        <f>VLOOKUP(N4111,Currecny_M!$A$1:$P$10,MATCH(Database!C4111,Currecny_M!$A$1:$P$1,0),FALSE)</f>
        <v>1</v>
      </c>
      <c r="J4111" s="82">
        <f t="shared" si="193"/>
        <v>-1000</v>
      </c>
      <c r="K4111" s="39">
        <f>VLOOKUP('Cover page'!$B$6,Currecny_M!$A$1:$P$10,MATCH(Database!C4111,Currecny_M!$A$1:$P$1,0),FALSE)</f>
        <v>1</v>
      </c>
      <c r="L4111" s="82">
        <f t="shared" si="194"/>
        <v>-1000</v>
      </c>
      <c r="M4111" s="82">
        <f>((E4111/$F$1)*VLOOKUP(N4111,Currecny_M!$A$1:$P$10,MATCH(Database!C4111,Currecny_M!$A$1:$P$1,0),FALSE))/VLOOKUP('Cover page'!$B$6,Currecny_M!$A$1:$P$10,MATCH(Database!C4111,Currecny_M!$A$1:$P$1,0),FALSE)</f>
        <v>-1000</v>
      </c>
      <c r="N4111" s="6" t="str">
        <f>VLOOKUP(B4111,Master!$A$2:$C$11,3,FALSE)</f>
        <v>INR</v>
      </c>
      <c r="O4111" s="6" t="str">
        <f>VLOOKUP(B4111,Master!$A$2:$C$11,2,FALSE)</f>
        <v>Asia</v>
      </c>
      <c r="Q4111" s="39" t="str">
        <f>VLOOKUP(D4111,GL_Master!$A$1:$D$80,2,FALSE)</f>
        <v>BS</v>
      </c>
      <c r="R4111" s="39" t="str">
        <f>VLOOKUP(D4111,GL_Master!$A$1:$D$80,3,FALSE)</f>
        <v>Share Capital</v>
      </c>
      <c r="S4111" s="39" t="str">
        <f>VLOOKUP(D4111,GL_Master!$A$1:$D$80,4,FALSE)</f>
        <v>Equity shares</v>
      </c>
    </row>
    <row r="4112" spans="1:19" x14ac:dyDescent="0.25">
      <c r="A4112" s="39" t="s">
        <v>262</v>
      </c>
      <c r="B4112" s="39" t="s">
        <v>42</v>
      </c>
      <c r="C4112" s="7">
        <v>44044</v>
      </c>
      <c r="D4112" s="39" t="s">
        <v>52</v>
      </c>
      <c r="E4112" s="39">
        <v>-1916000</v>
      </c>
      <c r="F4112" s="82">
        <f t="shared" si="192"/>
        <v>-1916</v>
      </c>
      <c r="G4112" s="39">
        <f>VLOOKUP(N4112,Currecny_M!$A$1:$P$10,2,FALSE)</f>
        <v>1</v>
      </c>
      <c r="H4112" s="39">
        <f>MATCH(C4112,Currecny_M!$A$1:$P$1,0)</f>
        <v>6</v>
      </c>
      <c r="I4112" s="39">
        <f>VLOOKUP(N4112,Currecny_M!$A$1:$P$10,MATCH(Database!C4112,Currecny_M!$A$1:$P$1,0),FALSE)</f>
        <v>1</v>
      </c>
      <c r="J4112" s="82">
        <f t="shared" si="193"/>
        <v>-1916</v>
      </c>
      <c r="K4112" s="39">
        <f>VLOOKUP('Cover page'!$B$6,Currecny_M!$A$1:$P$10,MATCH(Database!C4112,Currecny_M!$A$1:$P$1,0),FALSE)</f>
        <v>1</v>
      </c>
      <c r="L4112" s="82">
        <f t="shared" si="194"/>
        <v>-1916</v>
      </c>
      <c r="M4112" s="82">
        <f>((E4112/$F$1)*VLOOKUP(N4112,Currecny_M!$A$1:$P$10,MATCH(Database!C4112,Currecny_M!$A$1:$P$1,0),FALSE))/VLOOKUP('Cover page'!$B$6,Currecny_M!$A$1:$P$10,MATCH(Database!C4112,Currecny_M!$A$1:$P$1,0),FALSE)</f>
        <v>-1916</v>
      </c>
      <c r="N4112" s="6" t="str">
        <f>VLOOKUP(B4112,Master!$A$2:$C$11,3,FALSE)</f>
        <v>INR</v>
      </c>
      <c r="O4112" s="6" t="str">
        <f>VLOOKUP(B4112,Master!$A$2:$C$11,2,FALSE)</f>
        <v>Asia</v>
      </c>
      <c r="Q4112" s="39" t="str">
        <f>VLOOKUP(D4112,GL_Master!$A$1:$D$80,2,FALSE)</f>
        <v>BS</v>
      </c>
      <c r="R4112" s="39" t="str">
        <f>VLOOKUP(D4112,GL_Master!$A$1:$D$80,3,FALSE)</f>
        <v>Reserve and Surplus</v>
      </c>
      <c r="S4112" s="39" t="str">
        <f>VLOOKUP(D4112,GL_Master!$A$1:$D$80,4,FALSE)</f>
        <v>Reserves at the commencement of the year</v>
      </c>
    </row>
    <row r="4113" spans="1:19" x14ac:dyDescent="0.25">
      <c r="A4113" s="39" t="s">
        <v>262</v>
      </c>
      <c r="B4113" s="39" t="s">
        <v>42</v>
      </c>
      <c r="C4113" s="7">
        <v>44044</v>
      </c>
      <c r="D4113" s="39" t="s">
        <v>53</v>
      </c>
      <c r="E4113" s="39">
        <v>-275230</v>
      </c>
      <c r="F4113" s="82">
        <f t="shared" si="192"/>
        <v>-275.23</v>
      </c>
      <c r="G4113" s="39">
        <f>VLOOKUP(N4113,Currecny_M!$A$1:$P$10,2,FALSE)</f>
        <v>1</v>
      </c>
      <c r="H4113" s="39">
        <f>MATCH(C4113,Currecny_M!$A$1:$P$1,0)</f>
        <v>6</v>
      </c>
      <c r="I4113" s="39">
        <f>VLOOKUP(N4113,Currecny_M!$A$1:$P$10,MATCH(Database!C4113,Currecny_M!$A$1:$P$1,0),FALSE)</f>
        <v>1</v>
      </c>
      <c r="J4113" s="82">
        <f t="shared" si="193"/>
        <v>-275.23</v>
      </c>
      <c r="K4113" s="39">
        <f>VLOOKUP('Cover page'!$B$6,Currecny_M!$A$1:$P$10,MATCH(Database!C4113,Currecny_M!$A$1:$P$1,0),FALSE)</f>
        <v>1</v>
      </c>
      <c r="L4113" s="82">
        <f t="shared" si="194"/>
        <v>-275.23</v>
      </c>
      <c r="M4113" s="82">
        <f>((E4113/$F$1)*VLOOKUP(N4113,Currecny_M!$A$1:$P$10,MATCH(Database!C4113,Currecny_M!$A$1:$P$1,0),FALSE))/VLOOKUP('Cover page'!$B$6,Currecny_M!$A$1:$P$10,MATCH(Database!C4113,Currecny_M!$A$1:$P$1,0),FALSE)</f>
        <v>-275.23</v>
      </c>
      <c r="N4113" s="6" t="str">
        <f>VLOOKUP(B4113,Master!$A$2:$C$11,3,FALSE)</f>
        <v>INR</v>
      </c>
      <c r="O4113" s="6" t="str">
        <f>VLOOKUP(B4113,Master!$A$2:$C$11,2,FALSE)</f>
        <v>Asia</v>
      </c>
      <c r="Q4113" s="39" t="str">
        <f>VLOOKUP(D4113,GL_Master!$A$1:$D$80,2,FALSE)</f>
        <v>BS</v>
      </c>
      <c r="R4113" s="39" t="str">
        <f>VLOOKUP(D4113,GL_Master!$A$1:$D$80,3,FALSE)</f>
        <v>Loan Fund</v>
      </c>
      <c r="S4113" s="39" t="str">
        <f>VLOOKUP(D4113,GL_Master!$A$1:$D$80,4,FALSE)</f>
        <v>Term Loan</v>
      </c>
    </row>
    <row r="4114" spans="1:19" x14ac:dyDescent="0.25">
      <c r="A4114" s="39" t="s">
        <v>262</v>
      </c>
      <c r="B4114" s="39" t="s">
        <v>42</v>
      </c>
      <c r="C4114" s="7">
        <v>44044</v>
      </c>
      <c r="D4114" s="39" t="s">
        <v>54</v>
      </c>
      <c r="E4114" s="39">
        <v>2160</v>
      </c>
      <c r="F4114" s="82">
        <f t="shared" si="192"/>
        <v>2.16</v>
      </c>
      <c r="G4114" s="39">
        <f>VLOOKUP(N4114,Currecny_M!$A$1:$P$10,2,FALSE)</f>
        <v>1</v>
      </c>
      <c r="H4114" s="39">
        <f>MATCH(C4114,Currecny_M!$A$1:$P$1,0)</f>
        <v>6</v>
      </c>
      <c r="I4114" s="39">
        <f>VLOOKUP(N4114,Currecny_M!$A$1:$P$10,MATCH(Database!C4114,Currecny_M!$A$1:$P$1,0),FALSE)</f>
        <v>1</v>
      </c>
      <c r="J4114" s="82">
        <f t="shared" si="193"/>
        <v>2.16</v>
      </c>
      <c r="K4114" s="39">
        <f>VLOOKUP('Cover page'!$B$6,Currecny_M!$A$1:$P$10,MATCH(Database!C4114,Currecny_M!$A$1:$P$1,0),FALSE)</f>
        <v>1</v>
      </c>
      <c r="L4114" s="82">
        <f t="shared" si="194"/>
        <v>2.16</v>
      </c>
      <c r="M4114" s="82">
        <f>((E4114/$F$1)*VLOOKUP(N4114,Currecny_M!$A$1:$P$10,MATCH(Database!C4114,Currecny_M!$A$1:$P$1,0),FALSE))/VLOOKUP('Cover page'!$B$6,Currecny_M!$A$1:$P$10,MATCH(Database!C4114,Currecny_M!$A$1:$P$1,0),FALSE)</f>
        <v>2.16</v>
      </c>
      <c r="N4114" s="6" t="str">
        <f>VLOOKUP(B4114,Master!$A$2:$C$11,3,FALSE)</f>
        <v>INR</v>
      </c>
      <c r="O4114" s="6" t="str">
        <f>VLOOKUP(B4114,Master!$A$2:$C$11,2,FALSE)</f>
        <v>Asia</v>
      </c>
      <c r="Q4114" s="39" t="str">
        <f>VLOOKUP(D4114,GL_Master!$A$1:$D$80,2,FALSE)</f>
        <v>BS</v>
      </c>
      <c r="R4114" s="39" t="str">
        <f>VLOOKUP(D4114,GL_Master!$A$1:$D$80,3,FALSE)</f>
        <v>Trade Payables</v>
      </c>
      <c r="S4114" s="39" t="str">
        <f>VLOOKUP(D4114,GL_Master!$A$1:$D$80,4,FALSE)</f>
        <v>Trade payable</v>
      </c>
    </row>
    <row r="4115" spans="1:19" x14ac:dyDescent="0.25">
      <c r="A4115" s="39" t="s">
        <v>262</v>
      </c>
      <c r="B4115" s="39" t="s">
        <v>42</v>
      </c>
      <c r="C4115" s="7">
        <v>44044</v>
      </c>
      <c r="D4115" s="39" t="s">
        <v>34</v>
      </c>
      <c r="E4115" s="39">
        <v>-52530</v>
      </c>
      <c r="F4115" s="82">
        <f t="shared" si="192"/>
        <v>-52.53</v>
      </c>
      <c r="G4115" s="39">
        <f>VLOOKUP(N4115,Currecny_M!$A$1:$P$10,2,FALSE)</f>
        <v>1</v>
      </c>
      <c r="H4115" s="39">
        <f>MATCH(C4115,Currecny_M!$A$1:$P$1,0)</f>
        <v>6</v>
      </c>
      <c r="I4115" s="39">
        <f>VLOOKUP(N4115,Currecny_M!$A$1:$P$10,MATCH(Database!C4115,Currecny_M!$A$1:$P$1,0),FALSE)</f>
        <v>1</v>
      </c>
      <c r="J4115" s="82">
        <f t="shared" si="193"/>
        <v>-52.53</v>
      </c>
      <c r="K4115" s="39">
        <f>VLOOKUP('Cover page'!$B$6,Currecny_M!$A$1:$P$10,MATCH(Database!C4115,Currecny_M!$A$1:$P$1,0),FALSE)</f>
        <v>1</v>
      </c>
      <c r="L4115" s="82">
        <f t="shared" si="194"/>
        <v>-52.53</v>
      </c>
      <c r="M4115" s="82">
        <f>((E4115/$F$1)*VLOOKUP(N4115,Currecny_M!$A$1:$P$10,MATCH(Database!C4115,Currecny_M!$A$1:$P$1,0),FALSE))/VLOOKUP('Cover page'!$B$6,Currecny_M!$A$1:$P$10,MATCH(Database!C4115,Currecny_M!$A$1:$P$1,0),FALSE)</f>
        <v>-52.53</v>
      </c>
      <c r="N4115" s="6" t="str">
        <f>VLOOKUP(B4115,Master!$A$2:$C$11,3,FALSE)</f>
        <v>INR</v>
      </c>
      <c r="O4115" s="6" t="str">
        <f>VLOOKUP(B4115,Master!$A$2:$C$11,2,FALSE)</f>
        <v>Asia</v>
      </c>
      <c r="Q4115" s="39" t="str">
        <f>VLOOKUP(D4115,GL_Master!$A$1:$D$80,2,FALSE)</f>
        <v>BS</v>
      </c>
      <c r="R4115" s="39" t="str">
        <f>VLOOKUP(D4115,GL_Master!$A$1:$D$80,3,FALSE)</f>
        <v>Provisions</v>
      </c>
      <c r="S4115" s="39" t="str">
        <f>VLOOKUP(D4115,GL_Master!$A$1:$D$80,4,FALSE)</f>
        <v>Expenses payables</v>
      </c>
    </row>
    <row r="4116" spans="1:19" x14ac:dyDescent="0.25">
      <c r="A4116" s="39" t="s">
        <v>262</v>
      </c>
      <c r="B4116" s="39" t="s">
        <v>42</v>
      </c>
      <c r="C4116" s="7">
        <v>44044</v>
      </c>
      <c r="D4116" s="39" t="s">
        <v>18</v>
      </c>
      <c r="E4116" s="39">
        <v>-33170</v>
      </c>
      <c r="F4116" s="82">
        <f t="shared" si="192"/>
        <v>-33.17</v>
      </c>
      <c r="G4116" s="39">
        <f>VLOOKUP(N4116,Currecny_M!$A$1:$P$10,2,FALSE)</f>
        <v>1</v>
      </c>
      <c r="H4116" s="39">
        <f>MATCH(C4116,Currecny_M!$A$1:$P$1,0)</f>
        <v>6</v>
      </c>
      <c r="I4116" s="39">
        <f>VLOOKUP(N4116,Currecny_M!$A$1:$P$10,MATCH(Database!C4116,Currecny_M!$A$1:$P$1,0),FALSE)</f>
        <v>1</v>
      </c>
      <c r="J4116" s="82">
        <f t="shared" si="193"/>
        <v>-33.17</v>
      </c>
      <c r="K4116" s="39">
        <f>VLOOKUP('Cover page'!$B$6,Currecny_M!$A$1:$P$10,MATCH(Database!C4116,Currecny_M!$A$1:$P$1,0),FALSE)</f>
        <v>1</v>
      </c>
      <c r="L4116" s="82">
        <f t="shared" si="194"/>
        <v>-33.17</v>
      </c>
      <c r="M4116" s="82">
        <f>((E4116/$F$1)*VLOOKUP(N4116,Currecny_M!$A$1:$P$10,MATCH(Database!C4116,Currecny_M!$A$1:$P$1,0),FALSE))/VLOOKUP('Cover page'!$B$6,Currecny_M!$A$1:$P$10,MATCH(Database!C4116,Currecny_M!$A$1:$P$1,0),FALSE)</f>
        <v>-33.17</v>
      </c>
      <c r="N4116" s="6" t="str">
        <f>VLOOKUP(B4116,Master!$A$2:$C$11,3,FALSE)</f>
        <v>INR</v>
      </c>
      <c r="O4116" s="6" t="str">
        <f>VLOOKUP(B4116,Master!$A$2:$C$11,2,FALSE)</f>
        <v>Asia</v>
      </c>
      <c r="Q4116" s="39" t="str">
        <f>VLOOKUP(D4116,GL_Master!$A$1:$D$80,2,FALSE)</f>
        <v>BS</v>
      </c>
      <c r="R4116" s="39" t="str">
        <f>VLOOKUP(D4116,GL_Master!$A$1:$D$80,3,FALSE)</f>
        <v>Other current liabilities</v>
      </c>
      <c r="S4116" s="39" t="str">
        <f>VLOOKUP(D4116,GL_Master!$A$1:$D$80,4,FALSE)</f>
        <v>Employee related liabilities</v>
      </c>
    </row>
    <row r="4117" spans="1:19" x14ac:dyDescent="0.25">
      <c r="A4117" s="39" t="s">
        <v>262</v>
      </c>
      <c r="B4117" s="39" t="s">
        <v>42</v>
      </c>
      <c r="C4117" s="7">
        <v>44044</v>
      </c>
      <c r="D4117" s="39" t="s">
        <v>55</v>
      </c>
      <c r="E4117" s="39">
        <v>-4200</v>
      </c>
      <c r="F4117" s="82">
        <f t="shared" si="192"/>
        <v>-4.2</v>
      </c>
      <c r="G4117" s="39">
        <f>VLOOKUP(N4117,Currecny_M!$A$1:$P$10,2,FALSE)</f>
        <v>1</v>
      </c>
      <c r="H4117" s="39">
        <f>MATCH(C4117,Currecny_M!$A$1:$P$1,0)</f>
        <v>6</v>
      </c>
      <c r="I4117" s="39">
        <f>VLOOKUP(N4117,Currecny_M!$A$1:$P$10,MATCH(Database!C4117,Currecny_M!$A$1:$P$1,0),FALSE)</f>
        <v>1</v>
      </c>
      <c r="J4117" s="82">
        <f t="shared" si="193"/>
        <v>-4.2</v>
      </c>
      <c r="K4117" s="39">
        <f>VLOOKUP('Cover page'!$B$6,Currecny_M!$A$1:$P$10,MATCH(Database!C4117,Currecny_M!$A$1:$P$1,0),FALSE)</f>
        <v>1</v>
      </c>
      <c r="L4117" s="82">
        <f t="shared" si="194"/>
        <v>-4.2</v>
      </c>
      <c r="M4117" s="82">
        <f>((E4117/$F$1)*VLOOKUP(N4117,Currecny_M!$A$1:$P$10,MATCH(Database!C4117,Currecny_M!$A$1:$P$1,0),FALSE))/VLOOKUP('Cover page'!$B$6,Currecny_M!$A$1:$P$10,MATCH(Database!C4117,Currecny_M!$A$1:$P$1,0),FALSE)</f>
        <v>-4.2</v>
      </c>
      <c r="N4117" s="6" t="str">
        <f>VLOOKUP(B4117,Master!$A$2:$C$11,3,FALSE)</f>
        <v>INR</v>
      </c>
      <c r="O4117" s="6" t="str">
        <f>VLOOKUP(B4117,Master!$A$2:$C$11,2,FALSE)</f>
        <v>Asia</v>
      </c>
      <c r="Q4117" s="39" t="str">
        <f>VLOOKUP(D4117,GL_Master!$A$1:$D$80,2,FALSE)</f>
        <v>BS</v>
      </c>
      <c r="R4117" s="39" t="str">
        <f>VLOOKUP(D4117,GL_Master!$A$1:$D$80,3,FALSE)</f>
        <v>Other current liabilities</v>
      </c>
      <c r="S4117" s="39" t="str">
        <f>VLOOKUP(D4117,GL_Master!$A$1:$D$80,4,FALSE)</f>
        <v>Security deposit received</v>
      </c>
    </row>
    <row r="4118" spans="1:19" x14ac:dyDescent="0.25">
      <c r="A4118" s="39" t="s">
        <v>262</v>
      </c>
      <c r="B4118" s="39" t="s">
        <v>42</v>
      </c>
      <c r="C4118" s="7">
        <v>44044</v>
      </c>
      <c r="D4118" s="39" t="s">
        <v>56</v>
      </c>
      <c r="E4118" s="39">
        <v>-1030</v>
      </c>
      <c r="F4118" s="82">
        <f t="shared" si="192"/>
        <v>-1.03</v>
      </c>
      <c r="G4118" s="39">
        <f>VLOOKUP(N4118,Currecny_M!$A$1:$P$10,2,FALSE)</f>
        <v>1</v>
      </c>
      <c r="H4118" s="39">
        <f>MATCH(C4118,Currecny_M!$A$1:$P$1,0)</f>
        <v>6</v>
      </c>
      <c r="I4118" s="39">
        <f>VLOOKUP(N4118,Currecny_M!$A$1:$P$10,MATCH(Database!C4118,Currecny_M!$A$1:$P$1,0),FALSE)</f>
        <v>1</v>
      </c>
      <c r="J4118" s="82">
        <f t="shared" si="193"/>
        <v>-1.03</v>
      </c>
      <c r="K4118" s="39">
        <f>VLOOKUP('Cover page'!$B$6,Currecny_M!$A$1:$P$10,MATCH(Database!C4118,Currecny_M!$A$1:$P$1,0),FALSE)</f>
        <v>1</v>
      </c>
      <c r="L4118" s="82">
        <f t="shared" si="194"/>
        <v>-1.03</v>
      </c>
      <c r="M4118" s="82">
        <f>((E4118/$F$1)*VLOOKUP(N4118,Currecny_M!$A$1:$P$10,MATCH(Database!C4118,Currecny_M!$A$1:$P$1,0),FALSE))/VLOOKUP('Cover page'!$B$6,Currecny_M!$A$1:$P$10,MATCH(Database!C4118,Currecny_M!$A$1:$P$1,0),FALSE)</f>
        <v>-1.03</v>
      </c>
      <c r="N4118" s="6" t="str">
        <f>VLOOKUP(B4118,Master!$A$2:$C$11,3,FALSE)</f>
        <v>INR</v>
      </c>
      <c r="O4118" s="6" t="str">
        <f>VLOOKUP(B4118,Master!$A$2:$C$11,2,FALSE)</f>
        <v>Asia</v>
      </c>
      <c r="Q4118" s="39" t="str">
        <f>VLOOKUP(D4118,GL_Master!$A$1:$D$80,2,FALSE)</f>
        <v>BS</v>
      </c>
      <c r="R4118" s="39" t="str">
        <f>VLOOKUP(D4118,GL_Master!$A$1:$D$80,3,FALSE)</f>
        <v>Other Tax Payables</v>
      </c>
      <c r="S4118" s="39" t="str">
        <f>VLOOKUP(D4118,GL_Master!$A$1:$D$80,4,FALSE)</f>
        <v>Tax deducted at source payable</v>
      </c>
    </row>
    <row r="4119" spans="1:19" x14ac:dyDescent="0.25">
      <c r="A4119" s="39" t="s">
        <v>262</v>
      </c>
      <c r="B4119" s="39" t="s">
        <v>42</v>
      </c>
      <c r="C4119" s="7">
        <v>44044</v>
      </c>
      <c r="D4119" s="39" t="s">
        <v>57</v>
      </c>
      <c r="E4119" s="39">
        <v>-9720</v>
      </c>
      <c r="F4119" s="82">
        <f t="shared" si="192"/>
        <v>-9.7200000000000006</v>
      </c>
      <c r="G4119" s="39">
        <f>VLOOKUP(N4119,Currecny_M!$A$1:$P$10,2,FALSE)</f>
        <v>1</v>
      </c>
      <c r="H4119" s="39">
        <f>MATCH(C4119,Currecny_M!$A$1:$P$1,0)</f>
        <v>6</v>
      </c>
      <c r="I4119" s="39">
        <f>VLOOKUP(N4119,Currecny_M!$A$1:$P$10,MATCH(Database!C4119,Currecny_M!$A$1:$P$1,0),FALSE)</f>
        <v>1</v>
      </c>
      <c r="J4119" s="82">
        <f t="shared" si="193"/>
        <v>-9.7200000000000006</v>
      </c>
      <c r="K4119" s="39">
        <f>VLOOKUP('Cover page'!$B$6,Currecny_M!$A$1:$P$10,MATCH(Database!C4119,Currecny_M!$A$1:$P$1,0),FALSE)</f>
        <v>1</v>
      </c>
      <c r="L4119" s="82">
        <f t="shared" si="194"/>
        <v>-9.7200000000000006</v>
      </c>
      <c r="M4119" s="82">
        <f>((E4119/$F$1)*VLOOKUP(N4119,Currecny_M!$A$1:$P$10,MATCH(Database!C4119,Currecny_M!$A$1:$P$1,0),FALSE))/VLOOKUP('Cover page'!$B$6,Currecny_M!$A$1:$P$10,MATCH(Database!C4119,Currecny_M!$A$1:$P$1,0),FALSE)</f>
        <v>-9.7200000000000006</v>
      </c>
      <c r="N4119" s="6" t="str">
        <f>VLOOKUP(B4119,Master!$A$2:$C$11,3,FALSE)</f>
        <v>INR</v>
      </c>
      <c r="O4119" s="6" t="str">
        <f>VLOOKUP(B4119,Master!$A$2:$C$11,2,FALSE)</f>
        <v>Asia</v>
      </c>
      <c r="Q4119" s="39" t="str">
        <f>VLOOKUP(D4119,GL_Master!$A$1:$D$80,2,FALSE)</f>
        <v>BS</v>
      </c>
      <c r="R4119" s="39" t="str">
        <f>VLOOKUP(D4119,GL_Master!$A$1:$D$80,3,FALSE)</f>
        <v>Other Tax Payables</v>
      </c>
      <c r="S4119" s="39" t="str">
        <f>VLOOKUP(D4119,GL_Master!$A$1:$D$80,4,FALSE)</f>
        <v>Tax deducted at source payable</v>
      </c>
    </row>
    <row r="4120" spans="1:19" x14ac:dyDescent="0.25">
      <c r="A4120" s="39" t="s">
        <v>262</v>
      </c>
      <c r="B4120" s="39" t="s">
        <v>42</v>
      </c>
      <c r="C4120" s="7">
        <v>44044</v>
      </c>
      <c r="D4120" s="39" t="s">
        <v>58</v>
      </c>
      <c r="E4120" s="39">
        <v>-73440</v>
      </c>
      <c r="F4120" s="82">
        <f t="shared" si="192"/>
        <v>-73.44</v>
      </c>
      <c r="G4120" s="39">
        <f>VLOOKUP(N4120,Currecny_M!$A$1:$P$10,2,FALSE)</f>
        <v>1</v>
      </c>
      <c r="H4120" s="39">
        <f>MATCH(C4120,Currecny_M!$A$1:$P$1,0)</f>
        <v>6</v>
      </c>
      <c r="I4120" s="39">
        <f>VLOOKUP(N4120,Currecny_M!$A$1:$P$10,MATCH(Database!C4120,Currecny_M!$A$1:$P$1,0),FALSE)</f>
        <v>1</v>
      </c>
      <c r="J4120" s="82">
        <f t="shared" si="193"/>
        <v>-73.44</v>
      </c>
      <c r="K4120" s="39">
        <f>VLOOKUP('Cover page'!$B$6,Currecny_M!$A$1:$P$10,MATCH(Database!C4120,Currecny_M!$A$1:$P$1,0),FALSE)</f>
        <v>1</v>
      </c>
      <c r="L4120" s="82">
        <f t="shared" si="194"/>
        <v>-73.44</v>
      </c>
      <c r="M4120" s="82">
        <f>((E4120/$F$1)*VLOOKUP(N4120,Currecny_M!$A$1:$P$10,MATCH(Database!C4120,Currecny_M!$A$1:$P$1,0),FALSE))/VLOOKUP('Cover page'!$B$6,Currecny_M!$A$1:$P$10,MATCH(Database!C4120,Currecny_M!$A$1:$P$1,0),FALSE)</f>
        <v>-73.44</v>
      </c>
      <c r="N4120" s="6" t="str">
        <f>VLOOKUP(B4120,Master!$A$2:$C$11,3,FALSE)</f>
        <v>INR</v>
      </c>
      <c r="O4120" s="6" t="str">
        <f>VLOOKUP(B4120,Master!$A$2:$C$11,2,FALSE)</f>
        <v>Asia</v>
      </c>
      <c r="Q4120" s="39" t="str">
        <f>VLOOKUP(D4120,GL_Master!$A$1:$D$80,2,FALSE)</f>
        <v>BS</v>
      </c>
      <c r="R4120" s="39" t="str">
        <f>VLOOKUP(D4120,GL_Master!$A$1:$D$80,3,FALSE)</f>
        <v>Long-term provisions</v>
      </c>
      <c r="S4120" s="39" t="str">
        <f>VLOOKUP(D4120,GL_Master!$A$1:$D$80,4,FALSE)</f>
        <v>Provision for gratuity</v>
      </c>
    </row>
    <row r="4121" spans="1:19" x14ac:dyDescent="0.25">
      <c r="A4121" s="39" t="s">
        <v>262</v>
      </c>
      <c r="B4121" s="39" t="s">
        <v>42</v>
      </c>
      <c r="C4121" s="7">
        <v>44044</v>
      </c>
      <c r="D4121" s="39" t="s">
        <v>59</v>
      </c>
      <c r="E4121" s="39">
        <v>-29580</v>
      </c>
      <c r="F4121" s="82">
        <f t="shared" si="192"/>
        <v>-29.58</v>
      </c>
      <c r="G4121" s="39">
        <f>VLOOKUP(N4121,Currecny_M!$A$1:$P$10,2,FALSE)</f>
        <v>1</v>
      </c>
      <c r="H4121" s="39">
        <f>MATCH(C4121,Currecny_M!$A$1:$P$1,0)</f>
        <v>6</v>
      </c>
      <c r="I4121" s="39">
        <f>VLOOKUP(N4121,Currecny_M!$A$1:$P$10,MATCH(Database!C4121,Currecny_M!$A$1:$P$1,0),FALSE)</f>
        <v>1</v>
      </c>
      <c r="J4121" s="82">
        <f t="shared" si="193"/>
        <v>-29.58</v>
      </c>
      <c r="K4121" s="39">
        <f>VLOOKUP('Cover page'!$B$6,Currecny_M!$A$1:$P$10,MATCH(Database!C4121,Currecny_M!$A$1:$P$1,0),FALSE)</f>
        <v>1</v>
      </c>
      <c r="L4121" s="82">
        <f t="shared" si="194"/>
        <v>-29.58</v>
      </c>
      <c r="M4121" s="82">
        <f>((E4121/$F$1)*VLOOKUP(N4121,Currecny_M!$A$1:$P$10,MATCH(Database!C4121,Currecny_M!$A$1:$P$1,0),FALSE))/VLOOKUP('Cover page'!$B$6,Currecny_M!$A$1:$P$10,MATCH(Database!C4121,Currecny_M!$A$1:$P$1,0),FALSE)</f>
        <v>-29.58</v>
      </c>
      <c r="N4121" s="6" t="str">
        <f>VLOOKUP(B4121,Master!$A$2:$C$11,3,FALSE)</f>
        <v>INR</v>
      </c>
      <c r="O4121" s="6" t="str">
        <f>VLOOKUP(B4121,Master!$A$2:$C$11,2,FALSE)</f>
        <v>Asia</v>
      </c>
      <c r="Q4121" s="39" t="str">
        <f>VLOOKUP(D4121,GL_Master!$A$1:$D$80,2,FALSE)</f>
        <v>BS</v>
      </c>
      <c r="R4121" s="39" t="str">
        <f>VLOOKUP(D4121,GL_Master!$A$1:$D$80,3,FALSE)</f>
        <v>Long-term provisions</v>
      </c>
      <c r="S4121" s="39" t="str">
        <f>VLOOKUP(D4121,GL_Master!$A$1:$D$80,4,FALSE)</f>
        <v>Provision for leave encashment</v>
      </c>
    </row>
    <row r="4122" spans="1:19" x14ac:dyDescent="0.25">
      <c r="A4122" s="39" t="s">
        <v>262</v>
      </c>
      <c r="B4122" s="39" t="s">
        <v>42</v>
      </c>
      <c r="C4122" s="7">
        <v>44044</v>
      </c>
      <c r="D4122" s="39" t="s">
        <v>60</v>
      </c>
      <c r="E4122" s="39">
        <v>-8160</v>
      </c>
      <c r="F4122" s="82">
        <f t="shared" si="192"/>
        <v>-8.16</v>
      </c>
      <c r="G4122" s="39">
        <f>VLOOKUP(N4122,Currecny_M!$A$1:$P$10,2,FALSE)</f>
        <v>1</v>
      </c>
      <c r="H4122" s="39">
        <f>MATCH(C4122,Currecny_M!$A$1:$P$1,0)</f>
        <v>6</v>
      </c>
      <c r="I4122" s="39">
        <f>VLOOKUP(N4122,Currecny_M!$A$1:$P$10,MATCH(Database!C4122,Currecny_M!$A$1:$P$1,0),FALSE)</f>
        <v>1</v>
      </c>
      <c r="J4122" s="82">
        <f t="shared" si="193"/>
        <v>-8.16</v>
      </c>
      <c r="K4122" s="39">
        <f>VLOOKUP('Cover page'!$B$6,Currecny_M!$A$1:$P$10,MATCH(Database!C4122,Currecny_M!$A$1:$P$1,0),FALSE)</f>
        <v>1</v>
      </c>
      <c r="L4122" s="82">
        <f t="shared" si="194"/>
        <v>-8.16</v>
      </c>
      <c r="M4122" s="82">
        <f>((E4122/$F$1)*VLOOKUP(N4122,Currecny_M!$A$1:$P$10,MATCH(Database!C4122,Currecny_M!$A$1:$P$1,0),FALSE))/VLOOKUP('Cover page'!$B$6,Currecny_M!$A$1:$P$10,MATCH(Database!C4122,Currecny_M!$A$1:$P$1,0),FALSE)</f>
        <v>-8.16</v>
      </c>
      <c r="N4122" s="6" t="str">
        <f>VLOOKUP(B4122,Master!$A$2:$C$11,3,FALSE)</f>
        <v>INR</v>
      </c>
      <c r="O4122" s="6" t="str">
        <f>VLOOKUP(B4122,Master!$A$2:$C$11,2,FALSE)</f>
        <v>Asia</v>
      </c>
      <c r="Q4122" s="39" t="str">
        <f>VLOOKUP(D4122,GL_Master!$A$1:$D$80,2,FALSE)</f>
        <v>BS</v>
      </c>
      <c r="R4122" s="39" t="str">
        <f>VLOOKUP(D4122,GL_Master!$A$1:$D$80,3,FALSE)</f>
        <v>Trade Payables</v>
      </c>
      <c r="S4122" s="39" t="str">
        <f>VLOOKUP(D4122,GL_Master!$A$1:$D$80,4,FALSE)</f>
        <v>Trade payable</v>
      </c>
    </row>
    <row r="4123" spans="1:19" x14ac:dyDescent="0.25">
      <c r="A4123" s="39" t="s">
        <v>262</v>
      </c>
      <c r="B4123" s="39" t="s">
        <v>42</v>
      </c>
      <c r="C4123" s="7">
        <v>44044</v>
      </c>
      <c r="D4123" s="39" t="s">
        <v>61</v>
      </c>
      <c r="E4123" s="39">
        <v>-86520</v>
      </c>
      <c r="F4123" s="82">
        <f t="shared" si="192"/>
        <v>-86.52</v>
      </c>
      <c r="G4123" s="39">
        <f>VLOOKUP(N4123,Currecny_M!$A$1:$P$10,2,FALSE)</f>
        <v>1</v>
      </c>
      <c r="H4123" s="39">
        <f>MATCH(C4123,Currecny_M!$A$1:$P$1,0)</f>
        <v>6</v>
      </c>
      <c r="I4123" s="39">
        <f>VLOOKUP(N4123,Currecny_M!$A$1:$P$10,MATCH(Database!C4123,Currecny_M!$A$1:$P$1,0),FALSE)</f>
        <v>1</v>
      </c>
      <c r="J4123" s="82">
        <f t="shared" si="193"/>
        <v>-86.52</v>
      </c>
      <c r="K4123" s="39">
        <f>VLOOKUP('Cover page'!$B$6,Currecny_M!$A$1:$P$10,MATCH(Database!C4123,Currecny_M!$A$1:$P$1,0),FALSE)</f>
        <v>1</v>
      </c>
      <c r="L4123" s="82">
        <f t="shared" si="194"/>
        <v>-86.52</v>
      </c>
      <c r="M4123" s="82">
        <f>((E4123/$F$1)*VLOOKUP(N4123,Currecny_M!$A$1:$P$10,MATCH(Database!C4123,Currecny_M!$A$1:$P$1,0),FALSE))/VLOOKUP('Cover page'!$B$6,Currecny_M!$A$1:$P$10,MATCH(Database!C4123,Currecny_M!$A$1:$P$1,0),FALSE)</f>
        <v>-86.52</v>
      </c>
      <c r="N4123" s="6" t="str">
        <f>VLOOKUP(B4123,Master!$A$2:$C$11,3,FALSE)</f>
        <v>INR</v>
      </c>
      <c r="O4123" s="6" t="str">
        <f>VLOOKUP(B4123,Master!$A$2:$C$11,2,FALSE)</f>
        <v>Asia</v>
      </c>
      <c r="Q4123" s="39" t="str">
        <f>VLOOKUP(D4123,GL_Master!$A$1:$D$80,2,FALSE)</f>
        <v>BS</v>
      </c>
      <c r="R4123" s="39" t="str">
        <f>VLOOKUP(D4123,GL_Master!$A$1:$D$80,3,FALSE)</f>
        <v>Provisions</v>
      </c>
      <c r="S4123" s="39" t="str">
        <f>VLOOKUP(D4123,GL_Master!$A$1:$D$80,4,FALSE)</f>
        <v>Provision for doubtful assets</v>
      </c>
    </row>
    <row r="4124" spans="1:19" x14ac:dyDescent="0.25">
      <c r="A4124" s="39" t="s">
        <v>262</v>
      </c>
      <c r="B4124" s="39" t="s">
        <v>42</v>
      </c>
      <c r="C4124" s="7">
        <v>44044</v>
      </c>
      <c r="D4124" s="39" t="s">
        <v>62</v>
      </c>
      <c r="E4124" s="39">
        <v>-3060</v>
      </c>
      <c r="F4124" s="82">
        <f t="shared" si="192"/>
        <v>-3.06</v>
      </c>
      <c r="G4124" s="39">
        <f>VLOOKUP(N4124,Currecny_M!$A$1:$P$10,2,FALSE)</f>
        <v>1</v>
      </c>
      <c r="H4124" s="39">
        <f>MATCH(C4124,Currecny_M!$A$1:$P$1,0)</f>
        <v>6</v>
      </c>
      <c r="I4124" s="39">
        <f>VLOOKUP(N4124,Currecny_M!$A$1:$P$10,MATCH(Database!C4124,Currecny_M!$A$1:$P$1,0),FALSE)</f>
        <v>1</v>
      </c>
      <c r="J4124" s="82">
        <f t="shared" si="193"/>
        <v>-3.06</v>
      </c>
      <c r="K4124" s="39">
        <f>VLOOKUP('Cover page'!$B$6,Currecny_M!$A$1:$P$10,MATCH(Database!C4124,Currecny_M!$A$1:$P$1,0),FALSE)</f>
        <v>1</v>
      </c>
      <c r="L4124" s="82">
        <f t="shared" si="194"/>
        <v>-3.06</v>
      </c>
      <c r="M4124" s="82">
        <f>((E4124/$F$1)*VLOOKUP(N4124,Currecny_M!$A$1:$P$10,MATCH(Database!C4124,Currecny_M!$A$1:$P$1,0),FALSE))/VLOOKUP('Cover page'!$B$6,Currecny_M!$A$1:$P$10,MATCH(Database!C4124,Currecny_M!$A$1:$P$1,0),FALSE)</f>
        <v>-3.06</v>
      </c>
      <c r="N4124" s="6" t="str">
        <f>VLOOKUP(B4124,Master!$A$2:$C$11,3,FALSE)</f>
        <v>INR</v>
      </c>
      <c r="O4124" s="6" t="str">
        <f>VLOOKUP(B4124,Master!$A$2:$C$11,2,FALSE)</f>
        <v>Asia</v>
      </c>
      <c r="Q4124" s="39" t="str">
        <f>VLOOKUP(D4124,GL_Master!$A$1:$D$80,2,FALSE)</f>
        <v>BS</v>
      </c>
      <c r="R4124" s="39" t="str">
        <f>VLOOKUP(D4124,GL_Master!$A$1:$D$80,3,FALSE)</f>
        <v>Provisions</v>
      </c>
      <c r="S4124" s="39" t="str">
        <f>VLOOKUP(D4124,GL_Master!$A$1:$D$80,4,FALSE)</f>
        <v>Provision for Insurance</v>
      </c>
    </row>
    <row r="4125" spans="1:19" x14ac:dyDescent="0.25">
      <c r="A4125" s="39" t="s">
        <v>262</v>
      </c>
      <c r="B4125" s="39" t="s">
        <v>42</v>
      </c>
      <c r="C4125" s="7">
        <v>44044</v>
      </c>
      <c r="D4125" s="39" t="s">
        <v>63</v>
      </c>
      <c r="E4125" s="39">
        <v>7140</v>
      </c>
      <c r="F4125" s="82">
        <f t="shared" si="192"/>
        <v>7.14</v>
      </c>
      <c r="G4125" s="39">
        <f>VLOOKUP(N4125,Currecny_M!$A$1:$P$10,2,FALSE)</f>
        <v>1</v>
      </c>
      <c r="H4125" s="39">
        <f>MATCH(C4125,Currecny_M!$A$1:$P$1,0)</f>
        <v>6</v>
      </c>
      <c r="I4125" s="39">
        <f>VLOOKUP(N4125,Currecny_M!$A$1:$P$10,MATCH(Database!C4125,Currecny_M!$A$1:$P$1,0),FALSE)</f>
        <v>1</v>
      </c>
      <c r="J4125" s="82">
        <f t="shared" si="193"/>
        <v>7.14</v>
      </c>
      <c r="K4125" s="39">
        <f>VLOOKUP('Cover page'!$B$6,Currecny_M!$A$1:$P$10,MATCH(Database!C4125,Currecny_M!$A$1:$P$1,0),FALSE)</f>
        <v>1</v>
      </c>
      <c r="L4125" s="82">
        <f t="shared" si="194"/>
        <v>7.14</v>
      </c>
      <c r="M4125" s="82">
        <f>((E4125/$F$1)*VLOOKUP(N4125,Currecny_M!$A$1:$P$10,MATCH(Database!C4125,Currecny_M!$A$1:$P$1,0),FALSE))/VLOOKUP('Cover page'!$B$6,Currecny_M!$A$1:$P$10,MATCH(Database!C4125,Currecny_M!$A$1:$P$1,0),FALSE)</f>
        <v>7.14</v>
      </c>
      <c r="N4125" s="6" t="str">
        <f>VLOOKUP(B4125,Master!$A$2:$C$11,3,FALSE)</f>
        <v>INR</v>
      </c>
      <c r="O4125" s="6" t="str">
        <f>VLOOKUP(B4125,Master!$A$2:$C$11,2,FALSE)</f>
        <v>Asia</v>
      </c>
      <c r="Q4125" s="39" t="str">
        <f>VLOOKUP(D4125,GL_Master!$A$1:$D$80,2,FALSE)</f>
        <v>BS</v>
      </c>
      <c r="R4125" s="39" t="str">
        <f>VLOOKUP(D4125,GL_Master!$A$1:$D$80,3,FALSE)</f>
        <v>Gross Block</v>
      </c>
      <c r="S4125" s="39" t="str">
        <f>VLOOKUP(D4125,GL_Master!$A$1:$D$80,4,FALSE)</f>
        <v>Tangible Fixed assets</v>
      </c>
    </row>
    <row r="4126" spans="1:19" x14ac:dyDescent="0.25">
      <c r="A4126" s="39" t="s">
        <v>262</v>
      </c>
      <c r="B4126" s="39" t="s">
        <v>42</v>
      </c>
      <c r="C4126" s="7">
        <v>44044</v>
      </c>
      <c r="D4126" s="39" t="s">
        <v>64</v>
      </c>
      <c r="E4126" s="39">
        <v>441100.00000000006</v>
      </c>
      <c r="F4126" s="82">
        <f t="shared" si="192"/>
        <v>441.10000000000008</v>
      </c>
      <c r="G4126" s="39">
        <f>VLOOKUP(N4126,Currecny_M!$A$1:$P$10,2,FALSE)</f>
        <v>1</v>
      </c>
      <c r="H4126" s="39">
        <f>MATCH(C4126,Currecny_M!$A$1:$P$1,0)</f>
        <v>6</v>
      </c>
      <c r="I4126" s="39">
        <f>VLOOKUP(N4126,Currecny_M!$A$1:$P$10,MATCH(Database!C4126,Currecny_M!$A$1:$P$1,0),FALSE)</f>
        <v>1</v>
      </c>
      <c r="J4126" s="82">
        <f t="shared" si="193"/>
        <v>441.10000000000008</v>
      </c>
      <c r="K4126" s="39">
        <f>VLOOKUP('Cover page'!$B$6,Currecny_M!$A$1:$P$10,MATCH(Database!C4126,Currecny_M!$A$1:$P$1,0),FALSE)</f>
        <v>1</v>
      </c>
      <c r="L4126" s="82">
        <f t="shared" si="194"/>
        <v>441.10000000000008</v>
      </c>
      <c r="M4126" s="82">
        <f>((E4126/$F$1)*VLOOKUP(N4126,Currecny_M!$A$1:$P$10,MATCH(Database!C4126,Currecny_M!$A$1:$P$1,0),FALSE))/VLOOKUP('Cover page'!$B$6,Currecny_M!$A$1:$P$10,MATCH(Database!C4126,Currecny_M!$A$1:$P$1,0),FALSE)</f>
        <v>441.10000000000008</v>
      </c>
      <c r="N4126" s="6" t="str">
        <f>VLOOKUP(B4126,Master!$A$2:$C$11,3,FALSE)</f>
        <v>INR</v>
      </c>
      <c r="O4126" s="6" t="str">
        <f>VLOOKUP(B4126,Master!$A$2:$C$11,2,FALSE)</f>
        <v>Asia</v>
      </c>
      <c r="Q4126" s="39" t="str">
        <f>VLOOKUP(D4126,GL_Master!$A$1:$D$80,2,FALSE)</f>
        <v>BS</v>
      </c>
      <c r="R4126" s="39" t="str">
        <f>VLOOKUP(D4126,GL_Master!$A$1:$D$80,3,FALSE)</f>
        <v>Gross Block</v>
      </c>
      <c r="S4126" s="39" t="str">
        <f>VLOOKUP(D4126,GL_Master!$A$1:$D$80,4,FALSE)</f>
        <v>Tangible Fixed assets</v>
      </c>
    </row>
    <row r="4127" spans="1:19" x14ac:dyDescent="0.25">
      <c r="A4127" s="39" t="s">
        <v>262</v>
      </c>
      <c r="B4127" s="39" t="s">
        <v>42</v>
      </c>
      <c r="C4127" s="7">
        <v>44044</v>
      </c>
      <c r="D4127" s="39" t="s">
        <v>65</v>
      </c>
      <c r="E4127" s="39">
        <v>-255530</v>
      </c>
      <c r="F4127" s="82">
        <f t="shared" si="192"/>
        <v>-255.53</v>
      </c>
      <c r="G4127" s="39">
        <f>VLOOKUP(N4127,Currecny_M!$A$1:$P$10,2,FALSE)</f>
        <v>1</v>
      </c>
      <c r="H4127" s="39">
        <f>MATCH(C4127,Currecny_M!$A$1:$P$1,0)</f>
        <v>6</v>
      </c>
      <c r="I4127" s="39">
        <f>VLOOKUP(N4127,Currecny_M!$A$1:$P$10,MATCH(Database!C4127,Currecny_M!$A$1:$P$1,0),FALSE)</f>
        <v>1</v>
      </c>
      <c r="J4127" s="82">
        <f t="shared" si="193"/>
        <v>-255.53</v>
      </c>
      <c r="K4127" s="39">
        <f>VLOOKUP('Cover page'!$B$6,Currecny_M!$A$1:$P$10,MATCH(Database!C4127,Currecny_M!$A$1:$P$1,0),FALSE)</f>
        <v>1</v>
      </c>
      <c r="L4127" s="82">
        <f t="shared" si="194"/>
        <v>-255.53</v>
      </c>
      <c r="M4127" s="82">
        <f>((E4127/$F$1)*VLOOKUP(N4127,Currecny_M!$A$1:$P$10,MATCH(Database!C4127,Currecny_M!$A$1:$P$1,0),FALSE))/VLOOKUP('Cover page'!$B$6,Currecny_M!$A$1:$P$10,MATCH(Database!C4127,Currecny_M!$A$1:$P$1,0),FALSE)</f>
        <v>-255.53</v>
      </c>
      <c r="N4127" s="6" t="str">
        <f>VLOOKUP(B4127,Master!$A$2:$C$11,3,FALSE)</f>
        <v>INR</v>
      </c>
      <c r="O4127" s="6" t="str">
        <f>VLOOKUP(B4127,Master!$A$2:$C$11,2,FALSE)</f>
        <v>Asia</v>
      </c>
      <c r="Q4127" s="39" t="str">
        <f>VLOOKUP(D4127,GL_Master!$A$1:$D$80,2,FALSE)</f>
        <v>BS</v>
      </c>
      <c r="R4127" s="39" t="str">
        <f>VLOOKUP(D4127,GL_Master!$A$1:$D$80,3,FALSE)</f>
        <v>Accumulated Depreciation</v>
      </c>
      <c r="S4127" s="39" t="str">
        <f>VLOOKUP(D4127,GL_Master!$A$1:$D$80,4,FALSE)</f>
        <v>Accumulated Depreciation</v>
      </c>
    </row>
    <row r="4128" spans="1:19" x14ac:dyDescent="0.25">
      <c r="A4128" s="39" t="s">
        <v>262</v>
      </c>
      <c r="B4128" s="39" t="s">
        <v>42</v>
      </c>
      <c r="C4128" s="7">
        <v>44044</v>
      </c>
      <c r="D4128" s="39" t="s">
        <v>66</v>
      </c>
      <c r="E4128" s="39">
        <v>222480</v>
      </c>
      <c r="F4128" s="82">
        <f t="shared" si="192"/>
        <v>222.48</v>
      </c>
      <c r="G4128" s="39">
        <f>VLOOKUP(N4128,Currecny_M!$A$1:$P$10,2,FALSE)</f>
        <v>1</v>
      </c>
      <c r="H4128" s="39">
        <f>MATCH(C4128,Currecny_M!$A$1:$P$1,0)</f>
        <v>6</v>
      </c>
      <c r="I4128" s="39">
        <f>VLOOKUP(N4128,Currecny_M!$A$1:$P$10,MATCH(Database!C4128,Currecny_M!$A$1:$P$1,0),FALSE)</f>
        <v>1</v>
      </c>
      <c r="J4128" s="82">
        <f t="shared" si="193"/>
        <v>222.48</v>
      </c>
      <c r="K4128" s="39">
        <f>VLOOKUP('Cover page'!$B$6,Currecny_M!$A$1:$P$10,MATCH(Database!C4128,Currecny_M!$A$1:$P$1,0),FALSE)</f>
        <v>1</v>
      </c>
      <c r="L4128" s="82">
        <f t="shared" si="194"/>
        <v>222.48</v>
      </c>
      <c r="M4128" s="82">
        <f>((E4128/$F$1)*VLOOKUP(N4128,Currecny_M!$A$1:$P$10,MATCH(Database!C4128,Currecny_M!$A$1:$P$1,0),FALSE))/VLOOKUP('Cover page'!$B$6,Currecny_M!$A$1:$P$10,MATCH(Database!C4128,Currecny_M!$A$1:$P$1,0),FALSE)</f>
        <v>222.48</v>
      </c>
      <c r="N4128" s="6" t="str">
        <f>VLOOKUP(B4128,Master!$A$2:$C$11,3,FALSE)</f>
        <v>INR</v>
      </c>
      <c r="O4128" s="6" t="str">
        <f>VLOOKUP(B4128,Master!$A$2:$C$11,2,FALSE)</f>
        <v>Asia</v>
      </c>
      <c r="Q4128" s="39" t="str">
        <f>VLOOKUP(D4128,GL_Master!$A$1:$D$80,2,FALSE)</f>
        <v>BS</v>
      </c>
      <c r="R4128" s="39" t="str">
        <f>VLOOKUP(D4128,GL_Master!$A$1:$D$80,3,FALSE)</f>
        <v>Gross Block</v>
      </c>
      <c r="S4128" s="39" t="str">
        <f>VLOOKUP(D4128,GL_Master!$A$1:$D$80,4,FALSE)</f>
        <v>Tangible Fixed assets</v>
      </c>
    </row>
    <row r="4129" spans="1:19" x14ac:dyDescent="0.25">
      <c r="A4129" s="39" t="s">
        <v>262</v>
      </c>
      <c r="B4129" s="39" t="s">
        <v>42</v>
      </c>
      <c r="C4129" s="7">
        <v>44044</v>
      </c>
      <c r="D4129" s="39" t="s">
        <v>67</v>
      </c>
      <c r="E4129" s="39">
        <v>79790</v>
      </c>
      <c r="F4129" s="82">
        <f t="shared" si="192"/>
        <v>79.790000000000006</v>
      </c>
      <c r="G4129" s="39">
        <f>VLOOKUP(N4129,Currecny_M!$A$1:$P$10,2,FALSE)</f>
        <v>1</v>
      </c>
      <c r="H4129" s="39">
        <f>MATCH(C4129,Currecny_M!$A$1:$P$1,0)</f>
        <v>6</v>
      </c>
      <c r="I4129" s="39">
        <f>VLOOKUP(N4129,Currecny_M!$A$1:$P$10,MATCH(Database!C4129,Currecny_M!$A$1:$P$1,0),FALSE)</f>
        <v>1</v>
      </c>
      <c r="J4129" s="82">
        <f t="shared" si="193"/>
        <v>79.790000000000006</v>
      </c>
      <c r="K4129" s="39">
        <f>VLOOKUP('Cover page'!$B$6,Currecny_M!$A$1:$P$10,MATCH(Database!C4129,Currecny_M!$A$1:$P$1,0),FALSE)</f>
        <v>1</v>
      </c>
      <c r="L4129" s="82">
        <f t="shared" si="194"/>
        <v>79.790000000000006</v>
      </c>
      <c r="M4129" s="82">
        <f>((E4129/$F$1)*VLOOKUP(N4129,Currecny_M!$A$1:$P$10,MATCH(Database!C4129,Currecny_M!$A$1:$P$1,0),FALSE))/VLOOKUP('Cover page'!$B$6,Currecny_M!$A$1:$P$10,MATCH(Database!C4129,Currecny_M!$A$1:$P$1,0),FALSE)</f>
        <v>79.790000000000006</v>
      </c>
      <c r="N4129" s="6" t="str">
        <f>VLOOKUP(B4129,Master!$A$2:$C$11,3,FALSE)</f>
        <v>INR</v>
      </c>
      <c r="O4129" s="6" t="str">
        <f>VLOOKUP(B4129,Master!$A$2:$C$11,2,FALSE)</f>
        <v>Asia</v>
      </c>
      <c r="Q4129" s="39" t="str">
        <f>VLOOKUP(D4129,GL_Master!$A$1:$D$80,2,FALSE)</f>
        <v>BS</v>
      </c>
      <c r="R4129" s="39" t="str">
        <f>VLOOKUP(D4129,GL_Master!$A$1:$D$80,3,FALSE)</f>
        <v>Gross Block</v>
      </c>
      <c r="S4129" s="39" t="str">
        <f>VLOOKUP(D4129,GL_Master!$A$1:$D$80,4,FALSE)</f>
        <v>Tangible Fixed assets</v>
      </c>
    </row>
    <row r="4130" spans="1:19" x14ac:dyDescent="0.25">
      <c r="A4130" s="39" t="s">
        <v>262</v>
      </c>
      <c r="B4130" s="39" t="s">
        <v>42</v>
      </c>
      <c r="C4130" s="7">
        <v>44044</v>
      </c>
      <c r="D4130" s="39" t="s">
        <v>68</v>
      </c>
      <c r="E4130" s="39">
        <v>-70380</v>
      </c>
      <c r="F4130" s="82">
        <f t="shared" si="192"/>
        <v>-70.38</v>
      </c>
      <c r="G4130" s="39">
        <f>VLOOKUP(N4130,Currecny_M!$A$1:$P$10,2,FALSE)</f>
        <v>1</v>
      </c>
      <c r="H4130" s="39">
        <f>MATCH(C4130,Currecny_M!$A$1:$P$1,0)</f>
        <v>6</v>
      </c>
      <c r="I4130" s="39">
        <f>VLOOKUP(N4130,Currecny_M!$A$1:$P$10,MATCH(Database!C4130,Currecny_M!$A$1:$P$1,0),FALSE)</f>
        <v>1</v>
      </c>
      <c r="J4130" s="82">
        <f t="shared" si="193"/>
        <v>-70.38</v>
      </c>
      <c r="K4130" s="39">
        <f>VLOOKUP('Cover page'!$B$6,Currecny_M!$A$1:$P$10,MATCH(Database!C4130,Currecny_M!$A$1:$P$1,0),FALSE)</f>
        <v>1</v>
      </c>
      <c r="L4130" s="82">
        <f t="shared" si="194"/>
        <v>-70.38</v>
      </c>
      <c r="M4130" s="82">
        <f>((E4130/$F$1)*VLOOKUP(N4130,Currecny_M!$A$1:$P$10,MATCH(Database!C4130,Currecny_M!$A$1:$P$1,0),FALSE))/VLOOKUP('Cover page'!$B$6,Currecny_M!$A$1:$P$10,MATCH(Database!C4130,Currecny_M!$A$1:$P$1,0),FALSE)</f>
        <v>-70.38</v>
      </c>
      <c r="N4130" s="6" t="str">
        <f>VLOOKUP(B4130,Master!$A$2:$C$11,3,FALSE)</f>
        <v>INR</v>
      </c>
      <c r="O4130" s="6" t="str">
        <f>VLOOKUP(B4130,Master!$A$2:$C$11,2,FALSE)</f>
        <v>Asia</v>
      </c>
      <c r="Q4130" s="39" t="str">
        <f>VLOOKUP(D4130,GL_Master!$A$1:$D$80,2,FALSE)</f>
        <v>BS</v>
      </c>
      <c r="R4130" s="39" t="str">
        <f>VLOOKUP(D4130,GL_Master!$A$1:$D$80,3,FALSE)</f>
        <v>Accumulated Depreciation</v>
      </c>
      <c r="S4130" s="39" t="str">
        <f>VLOOKUP(D4130,GL_Master!$A$1:$D$80,4,FALSE)</f>
        <v>Accumulated Depreciation</v>
      </c>
    </row>
    <row r="4131" spans="1:19" x14ac:dyDescent="0.25">
      <c r="A4131" s="39" t="s">
        <v>262</v>
      </c>
      <c r="B4131" s="39" t="s">
        <v>42</v>
      </c>
      <c r="C4131" s="7">
        <v>44044</v>
      </c>
      <c r="D4131" s="39" t="s">
        <v>69</v>
      </c>
      <c r="E4131" s="39">
        <v>145220</v>
      </c>
      <c r="F4131" s="82">
        <f t="shared" si="192"/>
        <v>145.22</v>
      </c>
      <c r="G4131" s="39">
        <f>VLOOKUP(N4131,Currecny_M!$A$1:$P$10,2,FALSE)</f>
        <v>1</v>
      </c>
      <c r="H4131" s="39">
        <f>MATCH(C4131,Currecny_M!$A$1:$P$1,0)</f>
        <v>6</v>
      </c>
      <c r="I4131" s="39">
        <f>VLOOKUP(N4131,Currecny_M!$A$1:$P$10,MATCH(Database!C4131,Currecny_M!$A$1:$P$1,0),FALSE)</f>
        <v>1</v>
      </c>
      <c r="J4131" s="82">
        <f t="shared" si="193"/>
        <v>145.22</v>
      </c>
      <c r="K4131" s="39">
        <f>VLOOKUP('Cover page'!$B$6,Currecny_M!$A$1:$P$10,MATCH(Database!C4131,Currecny_M!$A$1:$P$1,0),FALSE)</f>
        <v>1</v>
      </c>
      <c r="L4131" s="82">
        <f t="shared" si="194"/>
        <v>145.22</v>
      </c>
      <c r="M4131" s="82">
        <f>((E4131/$F$1)*VLOOKUP(N4131,Currecny_M!$A$1:$P$10,MATCH(Database!C4131,Currecny_M!$A$1:$P$1,0),FALSE))/VLOOKUP('Cover page'!$B$6,Currecny_M!$A$1:$P$10,MATCH(Database!C4131,Currecny_M!$A$1:$P$1,0),FALSE)</f>
        <v>145.22</v>
      </c>
      <c r="N4131" s="6" t="str">
        <f>VLOOKUP(B4131,Master!$A$2:$C$11,3,FALSE)</f>
        <v>INR</v>
      </c>
      <c r="O4131" s="6" t="str">
        <f>VLOOKUP(B4131,Master!$A$2:$C$11,2,FALSE)</f>
        <v>Asia</v>
      </c>
      <c r="Q4131" s="39" t="str">
        <f>VLOOKUP(D4131,GL_Master!$A$1:$D$80,2,FALSE)</f>
        <v>BS</v>
      </c>
      <c r="R4131" s="39" t="str">
        <f>VLOOKUP(D4131,GL_Master!$A$1:$D$80,3,FALSE)</f>
        <v>Gross Block</v>
      </c>
      <c r="S4131" s="39" t="str">
        <f>VLOOKUP(D4131,GL_Master!$A$1:$D$80,4,FALSE)</f>
        <v>Tangible Fixed assets</v>
      </c>
    </row>
    <row r="4132" spans="1:19" x14ac:dyDescent="0.25">
      <c r="A4132" s="39" t="s">
        <v>262</v>
      </c>
      <c r="B4132" s="39" t="s">
        <v>42</v>
      </c>
      <c r="C4132" s="7">
        <v>44044</v>
      </c>
      <c r="D4132" s="39" t="s">
        <v>70</v>
      </c>
      <c r="E4132" s="39">
        <v>-5300</v>
      </c>
      <c r="F4132" s="82">
        <f t="shared" si="192"/>
        <v>-5.3</v>
      </c>
      <c r="G4132" s="39">
        <f>VLOOKUP(N4132,Currecny_M!$A$1:$P$10,2,FALSE)</f>
        <v>1</v>
      </c>
      <c r="H4132" s="39">
        <f>MATCH(C4132,Currecny_M!$A$1:$P$1,0)</f>
        <v>6</v>
      </c>
      <c r="I4132" s="39">
        <f>VLOOKUP(N4132,Currecny_M!$A$1:$P$10,MATCH(Database!C4132,Currecny_M!$A$1:$P$1,0),FALSE)</f>
        <v>1</v>
      </c>
      <c r="J4132" s="82">
        <f t="shared" si="193"/>
        <v>-5.3</v>
      </c>
      <c r="K4132" s="39">
        <f>VLOOKUP('Cover page'!$B$6,Currecny_M!$A$1:$P$10,MATCH(Database!C4132,Currecny_M!$A$1:$P$1,0),FALSE)</f>
        <v>1</v>
      </c>
      <c r="L4132" s="82">
        <f t="shared" si="194"/>
        <v>-5.3</v>
      </c>
      <c r="M4132" s="82">
        <f>((E4132/$F$1)*VLOOKUP(N4132,Currecny_M!$A$1:$P$10,MATCH(Database!C4132,Currecny_M!$A$1:$P$1,0),FALSE))/VLOOKUP('Cover page'!$B$6,Currecny_M!$A$1:$P$10,MATCH(Database!C4132,Currecny_M!$A$1:$P$1,0),FALSE)</f>
        <v>-5.3</v>
      </c>
      <c r="N4132" s="6" t="str">
        <f>VLOOKUP(B4132,Master!$A$2:$C$11,3,FALSE)</f>
        <v>INR</v>
      </c>
      <c r="O4132" s="6" t="str">
        <f>VLOOKUP(B4132,Master!$A$2:$C$11,2,FALSE)</f>
        <v>Asia</v>
      </c>
      <c r="Q4132" s="39" t="str">
        <f>VLOOKUP(D4132,GL_Master!$A$1:$D$80,2,FALSE)</f>
        <v>BS</v>
      </c>
      <c r="R4132" s="39" t="str">
        <f>VLOOKUP(D4132,GL_Master!$A$1:$D$80,3,FALSE)</f>
        <v>Accumulated Depreciation</v>
      </c>
      <c r="S4132" s="39" t="str">
        <f>VLOOKUP(D4132,GL_Master!$A$1:$D$80,4,FALSE)</f>
        <v>Accumulated Depreciation</v>
      </c>
    </row>
    <row r="4133" spans="1:19" x14ac:dyDescent="0.25">
      <c r="A4133" s="39" t="s">
        <v>262</v>
      </c>
      <c r="B4133" s="39" t="s">
        <v>42</v>
      </c>
      <c r="C4133" s="7">
        <v>44044</v>
      </c>
      <c r="D4133" s="39" t="s">
        <v>71</v>
      </c>
      <c r="E4133" s="39">
        <v>258300</v>
      </c>
      <c r="F4133" s="82">
        <f t="shared" si="192"/>
        <v>258.3</v>
      </c>
      <c r="G4133" s="39">
        <f>VLOOKUP(N4133,Currecny_M!$A$1:$P$10,2,FALSE)</f>
        <v>1</v>
      </c>
      <c r="H4133" s="39">
        <f>MATCH(C4133,Currecny_M!$A$1:$P$1,0)</f>
        <v>6</v>
      </c>
      <c r="I4133" s="39">
        <f>VLOOKUP(N4133,Currecny_M!$A$1:$P$10,MATCH(Database!C4133,Currecny_M!$A$1:$P$1,0),FALSE)</f>
        <v>1</v>
      </c>
      <c r="J4133" s="82">
        <f t="shared" si="193"/>
        <v>258.3</v>
      </c>
      <c r="K4133" s="39">
        <f>VLOOKUP('Cover page'!$B$6,Currecny_M!$A$1:$P$10,MATCH(Database!C4133,Currecny_M!$A$1:$P$1,0),FALSE)</f>
        <v>1</v>
      </c>
      <c r="L4133" s="82">
        <f t="shared" si="194"/>
        <v>258.3</v>
      </c>
      <c r="M4133" s="82">
        <f>((E4133/$F$1)*VLOOKUP(N4133,Currecny_M!$A$1:$P$10,MATCH(Database!C4133,Currecny_M!$A$1:$P$1,0),FALSE))/VLOOKUP('Cover page'!$B$6,Currecny_M!$A$1:$P$10,MATCH(Database!C4133,Currecny_M!$A$1:$P$1,0),FALSE)</f>
        <v>258.3</v>
      </c>
      <c r="N4133" s="6" t="str">
        <f>VLOOKUP(B4133,Master!$A$2:$C$11,3,FALSE)</f>
        <v>INR</v>
      </c>
      <c r="O4133" s="6" t="str">
        <f>VLOOKUP(B4133,Master!$A$2:$C$11,2,FALSE)</f>
        <v>Asia</v>
      </c>
      <c r="Q4133" s="39" t="str">
        <f>VLOOKUP(D4133,GL_Master!$A$1:$D$80,2,FALSE)</f>
        <v>BS</v>
      </c>
      <c r="R4133" s="39" t="str">
        <f>VLOOKUP(D4133,GL_Master!$A$1:$D$80,3,FALSE)</f>
        <v>Gross Block</v>
      </c>
      <c r="S4133" s="39" t="str">
        <f>VLOOKUP(D4133,GL_Master!$A$1:$D$80,4,FALSE)</f>
        <v>Tangible Fixed assets</v>
      </c>
    </row>
    <row r="4134" spans="1:19" x14ac:dyDescent="0.25">
      <c r="A4134" s="39" t="s">
        <v>262</v>
      </c>
      <c r="B4134" s="39" t="s">
        <v>42</v>
      </c>
      <c r="C4134" s="7">
        <v>44044</v>
      </c>
      <c r="D4134" s="39" t="s">
        <v>72</v>
      </c>
      <c r="E4134" s="39">
        <v>2200</v>
      </c>
      <c r="F4134" s="82">
        <f t="shared" si="192"/>
        <v>2.2000000000000002</v>
      </c>
      <c r="G4134" s="39">
        <f>VLOOKUP(N4134,Currecny_M!$A$1:$P$10,2,FALSE)</f>
        <v>1</v>
      </c>
      <c r="H4134" s="39">
        <f>MATCH(C4134,Currecny_M!$A$1:$P$1,0)</f>
        <v>6</v>
      </c>
      <c r="I4134" s="39">
        <f>VLOOKUP(N4134,Currecny_M!$A$1:$P$10,MATCH(Database!C4134,Currecny_M!$A$1:$P$1,0),FALSE)</f>
        <v>1</v>
      </c>
      <c r="J4134" s="82">
        <f t="shared" si="193"/>
        <v>2.2000000000000002</v>
      </c>
      <c r="K4134" s="39">
        <f>VLOOKUP('Cover page'!$B$6,Currecny_M!$A$1:$P$10,MATCH(Database!C4134,Currecny_M!$A$1:$P$1,0),FALSE)</f>
        <v>1</v>
      </c>
      <c r="L4134" s="82">
        <f t="shared" si="194"/>
        <v>2.2000000000000002</v>
      </c>
      <c r="M4134" s="82">
        <f>((E4134/$F$1)*VLOOKUP(N4134,Currecny_M!$A$1:$P$10,MATCH(Database!C4134,Currecny_M!$A$1:$P$1,0),FALSE))/VLOOKUP('Cover page'!$B$6,Currecny_M!$A$1:$P$10,MATCH(Database!C4134,Currecny_M!$A$1:$P$1,0),FALSE)</f>
        <v>2.2000000000000002</v>
      </c>
      <c r="N4134" s="6" t="str">
        <f>VLOOKUP(B4134,Master!$A$2:$C$11,3,FALSE)</f>
        <v>INR</v>
      </c>
      <c r="O4134" s="6" t="str">
        <f>VLOOKUP(B4134,Master!$A$2:$C$11,2,FALSE)</f>
        <v>Asia</v>
      </c>
      <c r="Q4134" s="39" t="str">
        <f>VLOOKUP(D4134,GL_Master!$A$1:$D$80,2,FALSE)</f>
        <v>BS</v>
      </c>
      <c r="R4134" s="39" t="str">
        <f>VLOOKUP(D4134,GL_Master!$A$1:$D$80,3,FALSE)</f>
        <v>Gross Block</v>
      </c>
      <c r="S4134" s="39" t="str">
        <f>VLOOKUP(D4134,GL_Master!$A$1:$D$80,4,FALSE)</f>
        <v>Tangible Fixed assets</v>
      </c>
    </row>
    <row r="4135" spans="1:19" x14ac:dyDescent="0.25">
      <c r="A4135" s="39" t="s">
        <v>262</v>
      </c>
      <c r="B4135" s="39" t="s">
        <v>42</v>
      </c>
      <c r="C4135" s="7">
        <v>44044</v>
      </c>
      <c r="D4135" s="39" t="s">
        <v>73</v>
      </c>
      <c r="E4135" s="39">
        <v>1050</v>
      </c>
      <c r="F4135" s="82">
        <f t="shared" si="192"/>
        <v>1.05</v>
      </c>
      <c r="G4135" s="39">
        <f>VLOOKUP(N4135,Currecny_M!$A$1:$P$10,2,FALSE)</f>
        <v>1</v>
      </c>
      <c r="H4135" s="39">
        <f>MATCH(C4135,Currecny_M!$A$1:$P$1,0)</f>
        <v>6</v>
      </c>
      <c r="I4135" s="39">
        <f>VLOOKUP(N4135,Currecny_M!$A$1:$P$10,MATCH(Database!C4135,Currecny_M!$A$1:$P$1,0),FALSE)</f>
        <v>1</v>
      </c>
      <c r="J4135" s="82">
        <f t="shared" si="193"/>
        <v>1.05</v>
      </c>
      <c r="K4135" s="39">
        <f>VLOOKUP('Cover page'!$B$6,Currecny_M!$A$1:$P$10,MATCH(Database!C4135,Currecny_M!$A$1:$P$1,0),FALSE)</f>
        <v>1</v>
      </c>
      <c r="L4135" s="82">
        <f t="shared" si="194"/>
        <v>1.05</v>
      </c>
      <c r="M4135" s="82">
        <f>((E4135/$F$1)*VLOOKUP(N4135,Currecny_M!$A$1:$P$10,MATCH(Database!C4135,Currecny_M!$A$1:$P$1,0),FALSE))/VLOOKUP('Cover page'!$B$6,Currecny_M!$A$1:$P$10,MATCH(Database!C4135,Currecny_M!$A$1:$P$1,0),FALSE)</f>
        <v>1.05</v>
      </c>
      <c r="N4135" s="6" t="str">
        <f>VLOOKUP(B4135,Master!$A$2:$C$11,3,FALSE)</f>
        <v>INR</v>
      </c>
      <c r="O4135" s="6" t="str">
        <f>VLOOKUP(B4135,Master!$A$2:$C$11,2,FALSE)</f>
        <v>Asia</v>
      </c>
      <c r="Q4135" s="39" t="str">
        <f>VLOOKUP(D4135,GL_Master!$A$1:$D$80,2,FALSE)</f>
        <v>BS</v>
      </c>
      <c r="R4135" s="39" t="str">
        <f>VLOOKUP(D4135,GL_Master!$A$1:$D$80,3,FALSE)</f>
        <v>Gross Block</v>
      </c>
      <c r="S4135" s="39" t="str">
        <f>VLOOKUP(D4135,GL_Master!$A$1:$D$80,4,FALSE)</f>
        <v>Tangible Fixed assets</v>
      </c>
    </row>
    <row r="4136" spans="1:19" x14ac:dyDescent="0.25">
      <c r="A4136" s="39" t="s">
        <v>262</v>
      </c>
      <c r="B4136" s="39" t="s">
        <v>42</v>
      </c>
      <c r="C4136" s="7">
        <v>44044</v>
      </c>
      <c r="D4136" s="39" t="s">
        <v>74</v>
      </c>
      <c r="E4136" s="39">
        <v>-254880.00000000003</v>
      </c>
      <c r="F4136" s="82">
        <f t="shared" si="192"/>
        <v>-254.88000000000002</v>
      </c>
      <c r="G4136" s="39">
        <f>VLOOKUP(N4136,Currecny_M!$A$1:$P$10,2,FALSE)</f>
        <v>1</v>
      </c>
      <c r="H4136" s="39">
        <f>MATCH(C4136,Currecny_M!$A$1:$P$1,0)</f>
        <v>6</v>
      </c>
      <c r="I4136" s="39">
        <f>VLOOKUP(N4136,Currecny_M!$A$1:$P$10,MATCH(Database!C4136,Currecny_M!$A$1:$P$1,0),FALSE)</f>
        <v>1</v>
      </c>
      <c r="J4136" s="82">
        <f t="shared" si="193"/>
        <v>-254.88000000000002</v>
      </c>
      <c r="K4136" s="39">
        <f>VLOOKUP('Cover page'!$B$6,Currecny_M!$A$1:$P$10,MATCH(Database!C4136,Currecny_M!$A$1:$P$1,0),FALSE)</f>
        <v>1</v>
      </c>
      <c r="L4136" s="82">
        <f t="shared" si="194"/>
        <v>-254.88000000000002</v>
      </c>
      <c r="M4136" s="82">
        <f>((E4136/$F$1)*VLOOKUP(N4136,Currecny_M!$A$1:$P$10,MATCH(Database!C4136,Currecny_M!$A$1:$P$1,0),FALSE))/VLOOKUP('Cover page'!$B$6,Currecny_M!$A$1:$P$10,MATCH(Database!C4136,Currecny_M!$A$1:$P$1,0),FALSE)</f>
        <v>-254.88000000000002</v>
      </c>
      <c r="N4136" s="6" t="str">
        <f>VLOOKUP(B4136,Master!$A$2:$C$11,3,FALSE)</f>
        <v>INR</v>
      </c>
      <c r="O4136" s="6" t="str">
        <f>VLOOKUP(B4136,Master!$A$2:$C$11,2,FALSE)</f>
        <v>Asia</v>
      </c>
      <c r="Q4136" s="39" t="str">
        <f>VLOOKUP(D4136,GL_Master!$A$1:$D$80,2,FALSE)</f>
        <v>BS</v>
      </c>
      <c r="R4136" s="39" t="str">
        <f>VLOOKUP(D4136,GL_Master!$A$1:$D$80,3,FALSE)</f>
        <v>Accumulated Depreciation</v>
      </c>
      <c r="S4136" s="39" t="str">
        <f>VLOOKUP(D4136,GL_Master!$A$1:$D$80,4,FALSE)</f>
        <v>Accumulated Depreciation</v>
      </c>
    </row>
    <row r="4137" spans="1:19" x14ac:dyDescent="0.25">
      <c r="A4137" s="39" t="s">
        <v>262</v>
      </c>
      <c r="B4137" s="39" t="s">
        <v>42</v>
      </c>
      <c r="C4137" s="7">
        <v>44044</v>
      </c>
      <c r="D4137" s="39" t="s">
        <v>21</v>
      </c>
      <c r="E4137" s="39">
        <v>21400</v>
      </c>
      <c r="F4137" s="82">
        <f t="shared" si="192"/>
        <v>21.4</v>
      </c>
      <c r="G4137" s="39">
        <f>VLOOKUP(N4137,Currecny_M!$A$1:$P$10,2,FALSE)</f>
        <v>1</v>
      </c>
      <c r="H4137" s="39">
        <f>MATCH(C4137,Currecny_M!$A$1:$P$1,0)</f>
        <v>6</v>
      </c>
      <c r="I4137" s="39">
        <f>VLOOKUP(N4137,Currecny_M!$A$1:$P$10,MATCH(Database!C4137,Currecny_M!$A$1:$P$1,0),FALSE)</f>
        <v>1</v>
      </c>
      <c r="J4137" s="82">
        <f t="shared" si="193"/>
        <v>21.4</v>
      </c>
      <c r="K4137" s="39">
        <f>VLOOKUP('Cover page'!$B$6,Currecny_M!$A$1:$P$10,MATCH(Database!C4137,Currecny_M!$A$1:$P$1,0),FALSE)</f>
        <v>1</v>
      </c>
      <c r="L4137" s="82">
        <f t="shared" si="194"/>
        <v>21.4</v>
      </c>
      <c r="M4137" s="82">
        <f>((E4137/$F$1)*VLOOKUP(N4137,Currecny_M!$A$1:$P$10,MATCH(Database!C4137,Currecny_M!$A$1:$P$1,0),FALSE))/VLOOKUP('Cover page'!$B$6,Currecny_M!$A$1:$P$10,MATCH(Database!C4137,Currecny_M!$A$1:$P$1,0),FALSE)</f>
        <v>21.4</v>
      </c>
      <c r="N4137" s="6" t="str">
        <f>VLOOKUP(B4137,Master!$A$2:$C$11,3,FALSE)</f>
        <v>INR</v>
      </c>
      <c r="O4137" s="6" t="str">
        <f>VLOOKUP(B4137,Master!$A$2:$C$11,2,FALSE)</f>
        <v>Asia</v>
      </c>
      <c r="Q4137" s="39" t="str">
        <f>VLOOKUP(D4137,GL_Master!$A$1:$D$80,2,FALSE)</f>
        <v>BS</v>
      </c>
      <c r="R4137" s="39" t="str">
        <f>VLOOKUP(D4137,GL_Master!$A$1:$D$80,3,FALSE)</f>
        <v>Gross Block</v>
      </c>
      <c r="S4137" s="39" t="str">
        <f>VLOOKUP(D4137,GL_Master!$A$1:$D$80,4,FALSE)</f>
        <v>Tangible Fixed assets</v>
      </c>
    </row>
    <row r="4138" spans="1:19" x14ac:dyDescent="0.25">
      <c r="A4138" s="39" t="s">
        <v>262</v>
      </c>
      <c r="B4138" s="39" t="s">
        <v>42</v>
      </c>
      <c r="C4138" s="7">
        <v>44044</v>
      </c>
      <c r="D4138" s="39" t="s">
        <v>27</v>
      </c>
      <c r="E4138" s="39">
        <v>46800</v>
      </c>
      <c r="F4138" s="82">
        <f t="shared" si="192"/>
        <v>46.8</v>
      </c>
      <c r="G4138" s="39">
        <f>VLOOKUP(N4138,Currecny_M!$A$1:$P$10,2,FALSE)</f>
        <v>1</v>
      </c>
      <c r="H4138" s="39">
        <f>MATCH(C4138,Currecny_M!$A$1:$P$1,0)</f>
        <v>6</v>
      </c>
      <c r="I4138" s="39">
        <f>VLOOKUP(N4138,Currecny_M!$A$1:$P$10,MATCH(Database!C4138,Currecny_M!$A$1:$P$1,0),FALSE)</f>
        <v>1</v>
      </c>
      <c r="J4138" s="82">
        <f t="shared" si="193"/>
        <v>46.8</v>
      </c>
      <c r="K4138" s="39">
        <f>VLOOKUP('Cover page'!$B$6,Currecny_M!$A$1:$P$10,MATCH(Database!C4138,Currecny_M!$A$1:$P$1,0),FALSE)</f>
        <v>1</v>
      </c>
      <c r="L4138" s="82">
        <f t="shared" si="194"/>
        <v>46.8</v>
      </c>
      <c r="M4138" s="82">
        <f>((E4138/$F$1)*VLOOKUP(N4138,Currecny_M!$A$1:$P$10,MATCH(Database!C4138,Currecny_M!$A$1:$P$1,0),FALSE))/VLOOKUP('Cover page'!$B$6,Currecny_M!$A$1:$P$10,MATCH(Database!C4138,Currecny_M!$A$1:$P$1,0),FALSE)</f>
        <v>46.8</v>
      </c>
      <c r="N4138" s="6" t="str">
        <f>VLOOKUP(B4138,Master!$A$2:$C$11,3,FALSE)</f>
        <v>INR</v>
      </c>
      <c r="O4138" s="6" t="str">
        <f>VLOOKUP(B4138,Master!$A$2:$C$11,2,FALSE)</f>
        <v>Asia</v>
      </c>
      <c r="Q4138" s="39" t="str">
        <f>VLOOKUP(D4138,GL_Master!$A$1:$D$80,2,FALSE)</f>
        <v>BS</v>
      </c>
      <c r="R4138" s="39" t="str">
        <f>VLOOKUP(D4138,GL_Master!$A$1:$D$80,3,FALSE)</f>
        <v>Gross Block</v>
      </c>
      <c r="S4138" s="39" t="str">
        <f>VLOOKUP(D4138,GL_Master!$A$1:$D$80,4,FALSE)</f>
        <v>Tangible Fixed assets</v>
      </c>
    </row>
    <row r="4139" spans="1:19" x14ac:dyDescent="0.25">
      <c r="A4139" s="39" t="s">
        <v>262</v>
      </c>
      <c r="B4139" s="39" t="s">
        <v>42</v>
      </c>
      <c r="C4139" s="7">
        <v>44044</v>
      </c>
      <c r="D4139" s="39" t="s">
        <v>75</v>
      </c>
      <c r="E4139" s="39">
        <v>-1040</v>
      </c>
      <c r="F4139" s="82">
        <f t="shared" si="192"/>
        <v>-1.04</v>
      </c>
      <c r="G4139" s="39">
        <f>VLOOKUP(N4139,Currecny_M!$A$1:$P$10,2,FALSE)</f>
        <v>1</v>
      </c>
      <c r="H4139" s="39">
        <f>MATCH(C4139,Currecny_M!$A$1:$P$1,0)</f>
        <v>6</v>
      </c>
      <c r="I4139" s="39">
        <f>VLOOKUP(N4139,Currecny_M!$A$1:$P$10,MATCH(Database!C4139,Currecny_M!$A$1:$P$1,0),FALSE)</f>
        <v>1</v>
      </c>
      <c r="J4139" s="82">
        <f t="shared" si="193"/>
        <v>-1.04</v>
      </c>
      <c r="K4139" s="39">
        <f>VLOOKUP('Cover page'!$B$6,Currecny_M!$A$1:$P$10,MATCH(Database!C4139,Currecny_M!$A$1:$P$1,0),FALSE)</f>
        <v>1</v>
      </c>
      <c r="L4139" s="82">
        <f t="shared" si="194"/>
        <v>-1.04</v>
      </c>
      <c r="M4139" s="82">
        <f>((E4139/$F$1)*VLOOKUP(N4139,Currecny_M!$A$1:$P$10,MATCH(Database!C4139,Currecny_M!$A$1:$P$1,0),FALSE))/VLOOKUP('Cover page'!$B$6,Currecny_M!$A$1:$P$10,MATCH(Database!C4139,Currecny_M!$A$1:$P$1,0),FALSE)</f>
        <v>-1.04</v>
      </c>
      <c r="N4139" s="6" t="str">
        <f>VLOOKUP(B4139,Master!$A$2:$C$11,3,FALSE)</f>
        <v>INR</v>
      </c>
      <c r="O4139" s="6" t="str">
        <f>VLOOKUP(B4139,Master!$A$2:$C$11,2,FALSE)</f>
        <v>Asia</v>
      </c>
      <c r="Q4139" s="39" t="str">
        <f>VLOOKUP(D4139,GL_Master!$A$1:$D$80,2,FALSE)</f>
        <v>BS</v>
      </c>
      <c r="R4139" s="39" t="str">
        <f>VLOOKUP(D4139,GL_Master!$A$1:$D$80,3,FALSE)</f>
        <v>Gross Block</v>
      </c>
      <c r="S4139" s="39" t="str">
        <f>VLOOKUP(D4139,GL_Master!$A$1:$D$80,4,FALSE)</f>
        <v>Tangible Fixed assets</v>
      </c>
    </row>
    <row r="4140" spans="1:19" x14ac:dyDescent="0.25">
      <c r="A4140" s="39" t="s">
        <v>262</v>
      </c>
      <c r="B4140" s="39" t="s">
        <v>42</v>
      </c>
      <c r="C4140" s="7">
        <v>44044</v>
      </c>
      <c r="D4140" s="39" t="s">
        <v>76</v>
      </c>
      <c r="E4140" s="39">
        <v>26500</v>
      </c>
      <c r="F4140" s="82">
        <f t="shared" si="192"/>
        <v>26.5</v>
      </c>
      <c r="G4140" s="39">
        <f>VLOOKUP(N4140,Currecny_M!$A$1:$P$10,2,FALSE)</f>
        <v>1</v>
      </c>
      <c r="H4140" s="39">
        <f>MATCH(C4140,Currecny_M!$A$1:$P$1,0)</f>
        <v>6</v>
      </c>
      <c r="I4140" s="39">
        <f>VLOOKUP(N4140,Currecny_M!$A$1:$P$10,MATCH(Database!C4140,Currecny_M!$A$1:$P$1,0),FALSE)</f>
        <v>1</v>
      </c>
      <c r="J4140" s="82">
        <f t="shared" si="193"/>
        <v>26.5</v>
      </c>
      <c r="K4140" s="39">
        <f>VLOOKUP('Cover page'!$B$6,Currecny_M!$A$1:$P$10,MATCH(Database!C4140,Currecny_M!$A$1:$P$1,0),FALSE)</f>
        <v>1</v>
      </c>
      <c r="L4140" s="82">
        <f t="shared" si="194"/>
        <v>26.5</v>
      </c>
      <c r="M4140" s="82">
        <f>((E4140/$F$1)*VLOOKUP(N4140,Currecny_M!$A$1:$P$10,MATCH(Database!C4140,Currecny_M!$A$1:$P$1,0),FALSE))/VLOOKUP('Cover page'!$B$6,Currecny_M!$A$1:$P$10,MATCH(Database!C4140,Currecny_M!$A$1:$P$1,0),FALSE)</f>
        <v>26.5</v>
      </c>
      <c r="N4140" s="6" t="str">
        <f>VLOOKUP(B4140,Master!$A$2:$C$11,3,FALSE)</f>
        <v>INR</v>
      </c>
      <c r="O4140" s="6" t="str">
        <f>VLOOKUP(B4140,Master!$A$2:$C$11,2,FALSE)</f>
        <v>Asia</v>
      </c>
      <c r="Q4140" s="39" t="str">
        <f>VLOOKUP(D4140,GL_Master!$A$1:$D$80,2,FALSE)</f>
        <v>BS</v>
      </c>
      <c r="R4140" s="39" t="str">
        <f>VLOOKUP(D4140,GL_Master!$A$1:$D$80,3,FALSE)</f>
        <v>Inventories</v>
      </c>
      <c r="S4140" s="39" t="str">
        <f>VLOOKUP(D4140,GL_Master!$A$1:$D$80,4,FALSE)</f>
        <v>Inventory</v>
      </c>
    </row>
    <row r="4141" spans="1:19" x14ac:dyDescent="0.25">
      <c r="A4141" s="39" t="s">
        <v>262</v>
      </c>
      <c r="B4141" s="39" t="s">
        <v>42</v>
      </c>
      <c r="C4141" s="7">
        <v>44044</v>
      </c>
      <c r="D4141" s="39" t="s">
        <v>77</v>
      </c>
      <c r="E4141" s="39">
        <v>69300</v>
      </c>
      <c r="F4141" s="82">
        <f t="shared" si="192"/>
        <v>69.3</v>
      </c>
      <c r="G4141" s="39">
        <f>VLOOKUP(N4141,Currecny_M!$A$1:$P$10,2,FALSE)</f>
        <v>1</v>
      </c>
      <c r="H4141" s="39">
        <f>MATCH(C4141,Currecny_M!$A$1:$P$1,0)</f>
        <v>6</v>
      </c>
      <c r="I4141" s="39">
        <f>VLOOKUP(N4141,Currecny_M!$A$1:$P$10,MATCH(Database!C4141,Currecny_M!$A$1:$P$1,0),FALSE)</f>
        <v>1</v>
      </c>
      <c r="J4141" s="82">
        <f t="shared" si="193"/>
        <v>69.3</v>
      </c>
      <c r="K4141" s="39">
        <f>VLOOKUP('Cover page'!$B$6,Currecny_M!$A$1:$P$10,MATCH(Database!C4141,Currecny_M!$A$1:$P$1,0),FALSE)</f>
        <v>1</v>
      </c>
      <c r="L4141" s="82">
        <f t="shared" si="194"/>
        <v>69.3</v>
      </c>
      <c r="M4141" s="82">
        <f>((E4141/$F$1)*VLOOKUP(N4141,Currecny_M!$A$1:$P$10,MATCH(Database!C4141,Currecny_M!$A$1:$P$1,0),FALSE))/VLOOKUP('Cover page'!$B$6,Currecny_M!$A$1:$P$10,MATCH(Database!C4141,Currecny_M!$A$1:$P$1,0),FALSE)</f>
        <v>69.3</v>
      </c>
      <c r="N4141" s="6" t="str">
        <f>VLOOKUP(B4141,Master!$A$2:$C$11,3,FALSE)</f>
        <v>INR</v>
      </c>
      <c r="O4141" s="6" t="str">
        <f>VLOOKUP(B4141,Master!$A$2:$C$11,2,FALSE)</f>
        <v>Asia</v>
      </c>
      <c r="Q4141" s="39" t="str">
        <f>VLOOKUP(D4141,GL_Master!$A$1:$D$80,2,FALSE)</f>
        <v>BS</v>
      </c>
      <c r="R4141" s="39" t="str">
        <f>VLOOKUP(D4141,GL_Master!$A$1:$D$80,3,FALSE)</f>
        <v>Inventories</v>
      </c>
      <c r="S4141" s="39" t="str">
        <f>VLOOKUP(D4141,GL_Master!$A$1:$D$80,4,FALSE)</f>
        <v>Inventory</v>
      </c>
    </row>
    <row r="4142" spans="1:19" x14ac:dyDescent="0.25">
      <c r="A4142" s="39" t="s">
        <v>262</v>
      </c>
      <c r="B4142" s="39" t="s">
        <v>42</v>
      </c>
      <c r="C4142" s="7">
        <v>44044</v>
      </c>
      <c r="D4142" s="39" t="s">
        <v>2</v>
      </c>
      <c r="E4142" s="39">
        <v>6496320</v>
      </c>
      <c r="F4142" s="82">
        <f t="shared" si="192"/>
        <v>6496.32</v>
      </c>
      <c r="G4142" s="39">
        <f>VLOOKUP(N4142,Currecny_M!$A$1:$P$10,2,FALSE)</f>
        <v>1</v>
      </c>
      <c r="H4142" s="39">
        <f>MATCH(C4142,Currecny_M!$A$1:$P$1,0)</f>
        <v>6</v>
      </c>
      <c r="I4142" s="39">
        <f>VLOOKUP(N4142,Currecny_M!$A$1:$P$10,MATCH(Database!C4142,Currecny_M!$A$1:$P$1,0),FALSE)</f>
        <v>1</v>
      </c>
      <c r="J4142" s="82">
        <f t="shared" si="193"/>
        <v>6496.32</v>
      </c>
      <c r="K4142" s="39">
        <f>VLOOKUP('Cover page'!$B$6,Currecny_M!$A$1:$P$10,MATCH(Database!C4142,Currecny_M!$A$1:$P$1,0),FALSE)</f>
        <v>1</v>
      </c>
      <c r="L4142" s="82">
        <f t="shared" si="194"/>
        <v>6496.32</v>
      </c>
      <c r="M4142" s="82">
        <f>((E4142/$F$1)*VLOOKUP(N4142,Currecny_M!$A$1:$P$10,MATCH(Database!C4142,Currecny_M!$A$1:$P$1,0),FALSE))/VLOOKUP('Cover page'!$B$6,Currecny_M!$A$1:$P$10,MATCH(Database!C4142,Currecny_M!$A$1:$P$1,0),FALSE)</f>
        <v>6496.32</v>
      </c>
      <c r="N4142" s="6" t="str">
        <f>VLOOKUP(B4142,Master!$A$2:$C$11,3,FALSE)</f>
        <v>INR</v>
      </c>
      <c r="O4142" s="6" t="str">
        <f>VLOOKUP(B4142,Master!$A$2:$C$11,2,FALSE)</f>
        <v>Asia</v>
      </c>
      <c r="Q4142" s="39" t="str">
        <f>VLOOKUP(D4142,GL_Master!$A$1:$D$80,2,FALSE)</f>
        <v>BS</v>
      </c>
      <c r="R4142" s="39" t="str">
        <f>VLOOKUP(D4142,GL_Master!$A$1:$D$80,3,FALSE)</f>
        <v>Trade receivables</v>
      </c>
      <c r="S4142" s="39" t="str">
        <f>VLOOKUP(D4142,GL_Master!$A$1:$D$80,4,FALSE)</f>
        <v>Unsecured, considered good</v>
      </c>
    </row>
    <row r="4143" spans="1:19" x14ac:dyDescent="0.25">
      <c r="A4143" s="39" t="s">
        <v>262</v>
      </c>
      <c r="B4143" s="39" t="s">
        <v>42</v>
      </c>
      <c r="C4143" s="7">
        <v>44044</v>
      </c>
      <c r="D4143" s="39" t="s">
        <v>78</v>
      </c>
      <c r="E4143" s="39">
        <v>1030</v>
      </c>
      <c r="F4143" s="82">
        <f t="shared" si="192"/>
        <v>1.03</v>
      </c>
      <c r="G4143" s="39">
        <f>VLOOKUP(N4143,Currecny_M!$A$1:$P$10,2,FALSE)</f>
        <v>1</v>
      </c>
      <c r="H4143" s="39">
        <f>MATCH(C4143,Currecny_M!$A$1:$P$1,0)</f>
        <v>6</v>
      </c>
      <c r="I4143" s="39">
        <f>VLOOKUP(N4143,Currecny_M!$A$1:$P$10,MATCH(Database!C4143,Currecny_M!$A$1:$P$1,0),FALSE)</f>
        <v>1</v>
      </c>
      <c r="J4143" s="82">
        <f t="shared" si="193"/>
        <v>1.03</v>
      </c>
      <c r="K4143" s="39">
        <f>VLOOKUP('Cover page'!$B$6,Currecny_M!$A$1:$P$10,MATCH(Database!C4143,Currecny_M!$A$1:$P$1,0),FALSE)</f>
        <v>1</v>
      </c>
      <c r="L4143" s="82">
        <f t="shared" si="194"/>
        <v>1.03</v>
      </c>
      <c r="M4143" s="82">
        <f>((E4143/$F$1)*VLOOKUP(N4143,Currecny_M!$A$1:$P$10,MATCH(Database!C4143,Currecny_M!$A$1:$P$1,0),FALSE))/VLOOKUP('Cover page'!$B$6,Currecny_M!$A$1:$P$10,MATCH(Database!C4143,Currecny_M!$A$1:$P$1,0),FALSE)</f>
        <v>1.03</v>
      </c>
      <c r="N4143" s="6" t="str">
        <f>VLOOKUP(B4143,Master!$A$2:$C$11,3,FALSE)</f>
        <v>INR</v>
      </c>
      <c r="O4143" s="6" t="str">
        <f>VLOOKUP(B4143,Master!$A$2:$C$11,2,FALSE)</f>
        <v>Asia</v>
      </c>
      <c r="Q4143" s="39" t="str">
        <f>VLOOKUP(D4143,GL_Master!$A$1:$D$80,2,FALSE)</f>
        <v>BS</v>
      </c>
      <c r="R4143" s="39" t="str">
        <f>VLOOKUP(D4143,GL_Master!$A$1:$D$80,3,FALSE)</f>
        <v>Cash &amp; Bank Balances</v>
      </c>
      <c r="S4143" s="39" t="str">
        <f>VLOOKUP(D4143,GL_Master!$A$1:$D$80,4,FALSE)</f>
        <v>Cash In hand</v>
      </c>
    </row>
    <row r="4144" spans="1:19" x14ac:dyDescent="0.25">
      <c r="A4144" s="39" t="s">
        <v>262</v>
      </c>
      <c r="B4144" s="39" t="s">
        <v>42</v>
      </c>
      <c r="C4144" s="7">
        <v>44044</v>
      </c>
      <c r="D4144" s="39" t="s">
        <v>79</v>
      </c>
      <c r="E4144" s="39">
        <v>-272500</v>
      </c>
      <c r="F4144" s="82">
        <f t="shared" si="192"/>
        <v>-272.5</v>
      </c>
      <c r="G4144" s="39">
        <f>VLOOKUP(N4144,Currecny_M!$A$1:$P$10,2,FALSE)</f>
        <v>1</v>
      </c>
      <c r="H4144" s="39">
        <f>MATCH(C4144,Currecny_M!$A$1:$P$1,0)</f>
        <v>6</v>
      </c>
      <c r="I4144" s="39">
        <f>VLOOKUP(N4144,Currecny_M!$A$1:$P$10,MATCH(Database!C4144,Currecny_M!$A$1:$P$1,0),FALSE)</f>
        <v>1</v>
      </c>
      <c r="J4144" s="82">
        <f t="shared" si="193"/>
        <v>-272.5</v>
      </c>
      <c r="K4144" s="39">
        <f>VLOOKUP('Cover page'!$B$6,Currecny_M!$A$1:$P$10,MATCH(Database!C4144,Currecny_M!$A$1:$P$1,0),FALSE)</f>
        <v>1</v>
      </c>
      <c r="L4144" s="82">
        <f t="shared" si="194"/>
        <v>-272.5</v>
      </c>
      <c r="M4144" s="82">
        <f>((E4144/$F$1)*VLOOKUP(N4144,Currecny_M!$A$1:$P$10,MATCH(Database!C4144,Currecny_M!$A$1:$P$1,0),FALSE))/VLOOKUP('Cover page'!$B$6,Currecny_M!$A$1:$P$10,MATCH(Database!C4144,Currecny_M!$A$1:$P$1,0),FALSE)</f>
        <v>-272.5</v>
      </c>
      <c r="N4144" s="6" t="str">
        <f>VLOOKUP(B4144,Master!$A$2:$C$11,3,FALSE)</f>
        <v>INR</v>
      </c>
      <c r="O4144" s="6" t="str">
        <f>VLOOKUP(B4144,Master!$A$2:$C$11,2,FALSE)</f>
        <v>Asia</v>
      </c>
      <c r="Q4144" s="39" t="str">
        <f>VLOOKUP(D4144,GL_Master!$A$1:$D$80,2,FALSE)</f>
        <v>BS</v>
      </c>
      <c r="R4144" s="39" t="str">
        <f>VLOOKUP(D4144,GL_Master!$A$1:$D$80,3,FALSE)</f>
        <v>Loan Fund</v>
      </c>
      <c r="S4144" s="39" t="str">
        <f>VLOOKUP(D4144,GL_Master!$A$1:$D$80,4,FALSE)</f>
        <v>Term Loan</v>
      </c>
    </row>
    <row r="4145" spans="1:19" x14ac:dyDescent="0.25">
      <c r="A4145" s="39" t="s">
        <v>262</v>
      </c>
      <c r="B4145" s="39" t="s">
        <v>42</v>
      </c>
      <c r="C4145" s="7">
        <v>44044</v>
      </c>
      <c r="D4145" s="39" t="s">
        <v>80</v>
      </c>
      <c r="E4145" s="39">
        <v>7140</v>
      </c>
      <c r="F4145" s="82">
        <f t="shared" si="192"/>
        <v>7.14</v>
      </c>
      <c r="G4145" s="39">
        <f>VLOOKUP(N4145,Currecny_M!$A$1:$P$10,2,FALSE)</f>
        <v>1</v>
      </c>
      <c r="H4145" s="39">
        <f>MATCH(C4145,Currecny_M!$A$1:$P$1,0)</f>
        <v>6</v>
      </c>
      <c r="I4145" s="39">
        <f>VLOOKUP(N4145,Currecny_M!$A$1:$P$10,MATCH(Database!C4145,Currecny_M!$A$1:$P$1,0),FALSE)</f>
        <v>1</v>
      </c>
      <c r="J4145" s="82">
        <f t="shared" si="193"/>
        <v>7.14</v>
      </c>
      <c r="K4145" s="39">
        <f>VLOOKUP('Cover page'!$B$6,Currecny_M!$A$1:$P$10,MATCH(Database!C4145,Currecny_M!$A$1:$P$1,0),FALSE)</f>
        <v>1</v>
      </c>
      <c r="L4145" s="82">
        <f t="shared" si="194"/>
        <v>7.14</v>
      </c>
      <c r="M4145" s="82">
        <f>((E4145/$F$1)*VLOOKUP(N4145,Currecny_M!$A$1:$P$10,MATCH(Database!C4145,Currecny_M!$A$1:$P$1,0),FALSE))/VLOOKUP('Cover page'!$B$6,Currecny_M!$A$1:$P$10,MATCH(Database!C4145,Currecny_M!$A$1:$P$1,0),FALSE)</f>
        <v>7.14</v>
      </c>
      <c r="N4145" s="6" t="str">
        <f>VLOOKUP(B4145,Master!$A$2:$C$11,3,FALSE)</f>
        <v>INR</v>
      </c>
      <c r="O4145" s="6" t="str">
        <f>VLOOKUP(B4145,Master!$A$2:$C$11,2,FALSE)</f>
        <v>Asia</v>
      </c>
      <c r="Q4145" s="39" t="str">
        <f>VLOOKUP(D4145,GL_Master!$A$1:$D$80,2,FALSE)</f>
        <v>BS</v>
      </c>
      <c r="R4145" s="39" t="str">
        <f>VLOOKUP(D4145,GL_Master!$A$1:$D$80,3,FALSE)</f>
        <v>Cash &amp; Bank Balances</v>
      </c>
      <c r="S4145" s="39" t="str">
        <f>VLOOKUP(D4145,GL_Master!$A$1:$D$80,4,FALSE)</f>
        <v xml:space="preserve">      On Current Accounts</v>
      </c>
    </row>
    <row r="4146" spans="1:19" x14ac:dyDescent="0.25">
      <c r="A4146" s="39" t="s">
        <v>262</v>
      </c>
      <c r="B4146" s="39" t="s">
        <v>42</v>
      </c>
      <c r="C4146" s="7">
        <v>44044</v>
      </c>
      <c r="D4146" s="39" t="s">
        <v>81</v>
      </c>
      <c r="E4146" s="39">
        <v>524160</v>
      </c>
      <c r="F4146" s="82">
        <f t="shared" si="192"/>
        <v>524.16</v>
      </c>
      <c r="G4146" s="39">
        <f>VLOOKUP(N4146,Currecny_M!$A$1:$P$10,2,FALSE)</f>
        <v>1</v>
      </c>
      <c r="H4146" s="39">
        <f>MATCH(C4146,Currecny_M!$A$1:$P$1,0)</f>
        <v>6</v>
      </c>
      <c r="I4146" s="39">
        <f>VLOOKUP(N4146,Currecny_M!$A$1:$P$10,MATCH(Database!C4146,Currecny_M!$A$1:$P$1,0),FALSE)</f>
        <v>1</v>
      </c>
      <c r="J4146" s="82">
        <f t="shared" si="193"/>
        <v>524.16</v>
      </c>
      <c r="K4146" s="39">
        <f>VLOOKUP('Cover page'!$B$6,Currecny_M!$A$1:$P$10,MATCH(Database!C4146,Currecny_M!$A$1:$P$1,0),FALSE)</f>
        <v>1</v>
      </c>
      <c r="L4146" s="82">
        <f t="shared" si="194"/>
        <v>524.16</v>
      </c>
      <c r="M4146" s="82">
        <f>((E4146/$F$1)*VLOOKUP(N4146,Currecny_M!$A$1:$P$10,MATCH(Database!C4146,Currecny_M!$A$1:$P$1,0),FALSE))/VLOOKUP('Cover page'!$B$6,Currecny_M!$A$1:$P$10,MATCH(Database!C4146,Currecny_M!$A$1:$P$1,0),FALSE)</f>
        <v>524.16</v>
      </c>
      <c r="N4146" s="6" t="str">
        <f>VLOOKUP(B4146,Master!$A$2:$C$11,3,FALSE)</f>
        <v>INR</v>
      </c>
      <c r="O4146" s="6" t="str">
        <f>VLOOKUP(B4146,Master!$A$2:$C$11,2,FALSE)</f>
        <v>Asia</v>
      </c>
      <c r="Q4146" s="39" t="str">
        <f>VLOOKUP(D4146,GL_Master!$A$1:$D$80,2,FALSE)</f>
        <v>BS</v>
      </c>
      <c r="R4146" s="39" t="str">
        <f>VLOOKUP(D4146,GL_Master!$A$1:$D$80,3,FALSE)</f>
        <v>Other Current Assets</v>
      </c>
      <c r="S4146" s="39" t="str">
        <f>VLOOKUP(D4146,GL_Master!$A$1:$D$80,4,FALSE)</f>
        <v>Advance tax recoverable (net of provision )</v>
      </c>
    </row>
    <row r="4147" spans="1:19" x14ac:dyDescent="0.25">
      <c r="A4147" s="39" t="s">
        <v>262</v>
      </c>
      <c r="B4147" s="39" t="s">
        <v>42</v>
      </c>
      <c r="C4147" s="7">
        <v>44044</v>
      </c>
      <c r="D4147" s="39" t="s">
        <v>19</v>
      </c>
      <c r="E4147" s="39">
        <v>5150</v>
      </c>
      <c r="F4147" s="82">
        <f t="shared" si="192"/>
        <v>5.15</v>
      </c>
      <c r="G4147" s="39">
        <f>VLOOKUP(N4147,Currecny_M!$A$1:$P$10,2,FALSE)</f>
        <v>1</v>
      </c>
      <c r="H4147" s="39">
        <f>MATCH(C4147,Currecny_M!$A$1:$P$1,0)</f>
        <v>6</v>
      </c>
      <c r="I4147" s="39">
        <f>VLOOKUP(N4147,Currecny_M!$A$1:$P$10,MATCH(Database!C4147,Currecny_M!$A$1:$P$1,0),FALSE)</f>
        <v>1</v>
      </c>
      <c r="J4147" s="82">
        <f t="shared" si="193"/>
        <v>5.15</v>
      </c>
      <c r="K4147" s="39">
        <f>VLOOKUP('Cover page'!$B$6,Currecny_M!$A$1:$P$10,MATCH(Database!C4147,Currecny_M!$A$1:$P$1,0),FALSE)</f>
        <v>1</v>
      </c>
      <c r="L4147" s="82">
        <f t="shared" si="194"/>
        <v>5.15</v>
      </c>
      <c r="M4147" s="82">
        <f>((E4147/$F$1)*VLOOKUP(N4147,Currecny_M!$A$1:$P$10,MATCH(Database!C4147,Currecny_M!$A$1:$P$1,0),FALSE))/VLOOKUP('Cover page'!$B$6,Currecny_M!$A$1:$P$10,MATCH(Database!C4147,Currecny_M!$A$1:$P$1,0),FALSE)</f>
        <v>5.15</v>
      </c>
      <c r="N4147" s="6" t="str">
        <f>VLOOKUP(B4147,Master!$A$2:$C$11,3,FALSE)</f>
        <v>INR</v>
      </c>
      <c r="O4147" s="6" t="str">
        <f>VLOOKUP(B4147,Master!$A$2:$C$11,2,FALSE)</f>
        <v>Asia</v>
      </c>
      <c r="Q4147" s="39" t="str">
        <f>VLOOKUP(D4147,GL_Master!$A$1:$D$80,2,FALSE)</f>
        <v>BS</v>
      </c>
      <c r="R4147" s="39" t="str">
        <f>VLOOKUP(D4147,GL_Master!$A$1:$D$80,3,FALSE)</f>
        <v>Short-term loan and advances</v>
      </c>
      <c r="S4147" s="39" t="str">
        <f>VLOOKUP(D4147,GL_Master!$A$1:$D$80,4,FALSE)</f>
        <v>Prepaid expenses</v>
      </c>
    </row>
    <row r="4148" spans="1:19" x14ac:dyDescent="0.25">
      <c r="A4148" s="39" t="s">
        <v>262</v>
      </c>
      <c r="B4148" s="39" t="s">
        <v>42</v>
      </c>
      <c r="C4148" s="7">
        <v>44044</v>
      </c>
      <c r="D4148" s="39" t="s">
        <v>82</v>
      </c>
      <c r="E4148" s="39">
        <v>55080</v>
      </c>
      <c r="F4148" s="82">
        <f t="shared" si="192"/>
        <v>55.08</v>
      </c>
      <c r="G4148" s="39">
        <f>VLOOKUP(N4148,Currecny_M!$A$1:$P$10,2,FALSE)</f>
        <v>1</v>
      </c>
      <c r="H4148" s="39">
        <f>MATCH(C4148,Currecny_M!$A$1:$P$1,0)</f>
        <v>6</v>
      </c>
      <c r="I4148" s="39">
        <f>VLOOKUP(N4148,Currecny_M!$A$1:$P$10,MATCH(Database!C4148,Currecny_M!$A$1:$P$1,0),FALSE)</f>
        <v>1</v>
      </c>
      <c r="J4148" s="82">
        <f t="shared" si="193"/>
        <v>55.08</v>
      </c>
      <c r="K4148" s="39">
        <f>VLOOKUP('Cover page'!$B$6,Currecny_M!$A$1:$P$10,MATCH(Database!C4148,Currecny_M!$A$1:$P$1,0),FALSE)</f>
        <v>1</v>
      </c>
      <c r="L4148" s="82">
        <f t="shared" si="194"/>
        <v>55.08</v>
      </c>
      <c r="M4148" s="82">
        <f>((E4148/$F$1)*VLOOKUP(N4148,Currecny_M!$A$1:$P$10,MATCH(Database!C4148,Currecny_M!$A$1:$P$1,0),FALSE))/VLOOKUP('Cover page'!$B$6,Currecny_M!$A$1:$P$10,MATCH(Database!C4148,Currecny_M!$A$1:$P$1,0),FALSE)</f>
        <v>55.08</v>
      </c>
      <c r="N4148" s="6" t="str">
        <f>VLOOKUP(B4148,Master!$A$2:$C$11,3,FALSE)</f>
        <v>INR</v>
      </c>
      <c r="O4148" s="6" t="str">
        <f>VLOOKUP(B4148,Master!$A$2:$C$11,2,FALSE)</f>
        <v>Asia</v>
      </c>
      <c r="Q4148" s="39" t="str">
        <f>VLOOKUP(D4148,GL_Master!$A$1:$D$80,2,FALSE)</f>
        <v>BS</v>
      </c>
      <c r="R4148" s="39" t="str">
        <f>VLOOKUP(D4148,GL_Master!$A$1:$D$80,3,FALSE)</f>
        <v>Short-term loan and advances</v>
      </c>
      <c r="S4148" s="39" t="str">
        <f>VLOOKUP(D4148,GL_Master!$A$1:$D$80,4,FALSE)</f>
        <v>Advance to vendor/employees</v>
      </c>
    </row>
    <row r="4149" spans="1:19" x14ac:dyDescent="0.25">
      <c r="A4149" s="39" t="s">
        <v>262</v>
      </c>
      <c r="B4149" s="39" t="s">
        <v>42</v>
      </c>
      <c r="C4149" s="7">
        <v>44044</v>
      </c>
      <c r="D4149" s="39" t="s">
        <v>83</v>
      </c>
      <c r="E4149" s="39">
        <v>38520</v>
      </c>
      <c r="F4149" s="82">
        <f t="shared" si="192"/>
        <v>38.520000000000003</v>
      </c>
      <c r="G4149" s="39">
        <f>VLOOKUP(N4149,Currecny_M!$A$1:$P$10,2,FALSE)</f>
        <v>1</v>
      </c>
      <c r="H4149" s="39">
        <f>MATCH(C4149,Currecny_M!$A$1:$P$1,0)</f>
        <v>6</v>
      </c>
      <c r="I4149" s="39">
        <f>VLOOKUP(N4149,Currecny_M!$A$1:$P$10,MATCH(Database!C4149,Currecny_M!$A$1:$P$1,0),FALSE)</f>
        <v>1</v>
      </c>
      <c r="J4149" s="82">
        <f t="shared" si="193"/>
        <v>38.520000000000003</v>
      </c>
      <c r="K4149" s="39">
        <f>VLOOKUP('Cover page'!$B$6,Currecny_M!$A$1:$P$10,MATCH(Database!C4149,Currecny_M!$A$1:$P$1,0),FALSE)</f>
        <v>1</v>
      </c>
      <c r="L4149" s="82">
        <f t="shared" si="194"/>
        <v>38.520000000000003</v>
      </c>
      <c r="M4149" s="82">
        <f>((E4149/$F$1)*VLOOKUP(N4149,Currecny_M!$A$1:$P$10,MATCH(Database!C4149,Currecny_M!$A$1:$P$1,0),FALSE))/VLOOKUP('Cover page'!$B$6,Currecny_M!$A$1:$P$10,MATCH(Database!C4149,Currecny_M!$A$1:$P$1,0),FALSE)</f>
        <v>38.520000000000003</v>
      </c>
      <c r="N4149" s="6" t="str">
        <f>VLOOKUP(B4149,Master!$A$2:$C$11,3,FALSE)</f>
        <v>INR</v>
      </c>
      <c r="O4149" s="6" t="str">
        <f>VLOOKUP(B4149,Master!$A$2:$C$11,2,FALSE)</f>
        <v>Asia</v>
      </c>
      <c r="Q4149" s="39" t="str">
        <f>VLOOKUP(D4149,GL_Master!$A$1:$D$80,2,FALSE)</f>
        <v>BS</v>
      </c>
      <c r="R4149" s="39" t="str">
        <f>VLOOKUP(D4149,GL_Master!$A$1:$D$80,3,FALSE)</f>
        <v>Other Current Assets</v>
      </c>
      <c r="S4149" s="39" t="str">
        <f>VLOOKUP(D4149,GL_Master!$A$1:$D$80,4,FALSE)</f>
        <v>Security deposits ( Unsecured, considered good)</v>
      </c>
    </row>
    <row r="4150" spans="1:19" x14ac:dyDescent="0.25">
      <c r="A4150" s="39" t="s">
        <v>262</v>
      </c>
      <c r="B4150" s="39" t="s">
        <v>42</v>
      </c>
      <c r="C4150" s="7">
        <v>44044</v>
      </c>
      <c r="D4150" s="39" t="s">
        <v>246</v>
      </c>
      <c r="E4150" s="39">
        <v>-4300580</v>
      </c>
      <c r="F4150" s="82">
        <f t="shared" si="192"/>
        <v>-4300.58</v>
      </c>
      <c r="G4150" s="39">
        <f>VLOOKUP(N4150,Currecny_M!$A$1:$P$10,2,FALSE)</f>
        <v>1</v>
      </c>
      <c r="H4150" s="39">
        <f>MATCH(C4150,Currecny_M!$A$1:$P$1,0)</f>
        <v>6</v>
      </c>
      <c r="I4150" s="39">
        <f>VLOOKUP(N4150,Currecny_M!$A$1:$P$10,MATCH(Database!C4150,Currecny_M!$A$1:$P$1,0),FALSE)</f>
        <v>1</v>
      </c>
      <c r="J4150" s="82">
        <f t="shared" si="193"/>
        <v>-4300.58</v>
      </c>
      <c r="K4150" s="39">
        <f>VLOOKUP('Cover page'!$B$6,Currecny_M!$A$1:$P$10,MATCH(Database!C4150,Currecny_M!$A$1:$P$1,0),FALSE)</f>
        <v>1</v>
      </c>
      <c r="L4150" s="82">
        <f t="shared" si="194"/>
        <v>-4300.58</v>
      </c>
      <c r="M4150" s="82">
        <f>((E4150/$F$1)*VLOOKUP(N4150,Currecny_M!$A$1:$P$10,MATCH(Database!C4150,Currecny_M!$A$1:$P$1,0),FALSE))/VLOOKUP('Cover page'!$B$6,Currecny_M!$A$1:$P$10,MATCH(Database!C4150,Currecny_M!$A$1:$P$1,0),FALSE)</f>
        <v>-4300.58</v>
      </c>
      <c r="N4150" s="6" t="str">
        <f>VLOOKUP(B4150,Master!$A$2:$C$11,3,FALSE)</f>
        <v>INR</v>
      </c>
      <c r="O4150" s="6" t="str">
        <f>VLOOKUP(B4150,Master!$A$2:$C$11,2,FALSE)</f>
        <v>Asia</v>
      </c>
      <c r="Q4150" s="39" t="str">
        <f>VLOOKUP(D4150,GL_Master!$A$1:$D$80,2,FALSE)</f>
        <v>PL</v>
      </c>
      <c r="R4150" s="39" t="str">
        <f>VLOOKUP(D4150,GL_Master!$A$1:$D$80,3,FALSE)</f>
        <v>Revenue from Operations</v>
      </c>
      <c r="S4150" s="39" t="str">
        <f>VLOOKUP(D4150,GL_Master!$A$1:$D$80,4,FALSE)</f>
        <v>Contract revenue</v>
      </c>
    </row>
    <row r="4151" spans="1:19" x14ac:dyDescent="0.25">
      <c r="A4151" s="39" t="s">
        <v>262</v>
      </c>
      <c r="B4151" s="39" t="s">
        <v>42</v>
      </c>
      <c r="C4151" s="7">
        <v>44044</v>
      </c>
      <c r="D4151" s="39" t="s">
        <v>134</v>
      </c>
      <c r="E4151" s="39">
        <v>-35640</v>
      </c>
      <c r="F4151" s="82">
        <f t="shared" si="192"/>
        <v>-35.64</v>
      </c>
      <c r="G4151" s="39">
        <f>VLOOKUP(N4151,Currecny_M!$A$1:$P$10,2,FALSE)</f>
        <v>1</v>
      </c>
      <c r="H4151" s="39">
        <f>MATCH(C4151,Currecny_M!$A$1:$P$1,0)</f>
        <v>6</v>
      </c>
      <c r="I4151" s="39">
        <f>VLOOKUP(N4151,Currecny_M!$A$1:$P$10,MATCH(Database!C4151,Currecny_M!$A$1:$P$1,0),FALSE)</f>
        <v>1</v>
      </c>
      <c r="J4151" s="82">
        <f t="shared" si="193"/>
        <v>-35.64</v>
      </c>
      <c r="K4151" s="39">
        <f>VLOOKUP('Cover page'!$B$6,Currecny_M!$A$1:$P$10,MATCH(Database!C4151,Currecny_M!$A$1:$P$1,0),FALSE)</f>
        <v>1</v>
      </c>
      <c r="L4151" s="82">
        <f t="shared" si="194"/>
        <v>-35.64</v>
      </c>
      <c r="M4151" s="82">
        <f>((E4151/$F$1)*VLOOKUP(N4151,Currecny_M!$A$1:$P$10,MATCH(Database!C4151,Currecny_M!$A$1:$P$1,0),FALSE))/VLOOKUP('Cover page'!$B$6,Currecny_M!$A$1:$P$10,MATCH(Database!C4151,Currecny_M!$A$1:$P$1,0),FALSE)</f>
        <v>-35.64</v>
      </c>
      <c r="N4151" s="6" t="str">
        <f>VLOOKUP(B4151,Master!$A$2:$C$11,3,FALSE)</f>
        <v>INR</v>
      </c>
      <c r="O4151" s="6" t="str">
        <f>VLOOKUP(B4151,Master!$A$2:$C$11,2,FALSE)</f>
        <v>Asia</v>
      </c>
      <c r="Q4151" s="39" t="str">
        <f>VLOOKUP(D4151,GL_Master!$A$1:$D$80,2,FALSE)</f>
        <v>PL</v>
      </c>
      <c r="R4151" s="39" t="str">
        <f>VLOOKUP(D4151,GL_Master!$A$1:$D$80,3,FALSE)</f>
        <v>Other Income</v>
      </c>
      <c r="S4151" s="39" t="str">
        <f>VLOOKUP(D4151,GL_Master!$A$1:$D$80,4,FALSE)</f>
        <v>Other Income</v>
      </c>
    </row>
    <row r="4152" spans="1:19" x14ac:dyDescent="0.25">
      <c r="A4152" s="39" t="s">
        <v>262</v>
      </c>
      <c r="B4152" s="39" t="s">
        <v>42</v>
      </c>
      <c r="C4152" s="7">
        <v>44044</v>
      </c>
      <c r="D4152" s="39" t="s">
        <v>86</v>
      </c>
      <c r="E4152" s="39">
        <v>2120</v>
      </c>
      <c r="F4152" s="82">
        <f t="shared" si="192"/>
        <v>2.12</v>
      </c>
      <c r="G4152" s="39">
        <f>VLOOKUP(N4152,Currecny_M!$A$1:$P$10,2,FALSE)</f>
        <v>1</v>
      </c>
      <c r="H4152" s="39">
        <f>MATCH(C4152,Currecny_M!$A$1:$P$1,0)</f>
        <v>6</v>
      </c>
      <c r="I4152" s="39">
        <f>VLOOKUP(N4152,Currecny_M!$A$1:$P$10,MATCH(Database!C4152,Currecny_M!$A$1:$P$1,0),FALSE)</f>
        <v>1</v>
      </c>
      <c r="J4152" s="82">
        <f t="shared" si="193"/>
        <v>2.12</v>
      </c>
      <c r="K4152" s="39">
        <f>VLOOKUP('Cover page'!$B$6,Currecny_M!$A$1:$P$10,MATCH(Database!C4152,Currecny_M!$A$1:$P$1,0),FALSE)</f>
        <v>1</v>
      </c>
      <c r="L4152" s="82">
        <f t="shared" si="194"/>
        <v>2.12</v>
      </c>
      <c r="M4152" s="82">
        <f>((E4152/$F$1)*VLOOKUP(N4152,Currecny_M!$A$1:$P$10,MATCH(Database!C4152,Currecny_M!$A$1:$P$1,0),FALSE))/VLOOKUP('Cover page'!$B$6,Currecny_M!$A$1:$P$10,MATCH(Database!C4152,Currecny_M!$A$1:$P$1,0),FALSE)</f>
        <v>2.12</v>
      </c>
      <c r="N4152" s="6" t="str">
        <f>VLOOKUP(B4152,Master!$A$2:$C$11,3,FALSE)</f>
        <v>INR</v>
      </c>
      <c r="O4152" s="6" t="str">
        <f>VLOOKUP(B4152,Master!$A$2:$C$11,2,FALSE)</f>
        <v>Asia</v>
      </c>
      <c r="Q4152" s="39" t="str">
        <f>VLOOKUP(D4152,GL_Master!$A$1:$D$80,2,FALSE)</f>
        <v>PL</v>
      </c>
      <c r="R4152" s="39" t="str">
        <f>VLOOKUP(D4152,GL_Master!$A$1:$D$80,3,FALSE)</f>
        <v>COGS</v>
      </c>
      <c r="S4152" s="39" t="str">
        <f>VLOOKUP(D4152,GL_Master!$A$1:$D$80,4,FALSE)</f>
        <v>Purchase of other traded goods</v>
      </c>
    </row>
    <row r="4153" spans="1:19" x14ac:dyDescent="0.25">
      <c r="A4153" s="39" t="s">
        <v>262</v>
      </c>
      <c r="B4153" s="39" t="s">
        <v>42</v>
      </c>
      <c r="C4153" s="7">
        <v>44044</v>
      </c>
      <c r="D4153" s="39" t="s">
        <v>87</v>
      </c>
      <c r="E4153" s="39">
        <v>1070</v>
      </c>
      <c r="F4153" s="82">
        <f t="shared" si="192"/>
        <v>1.07</v>
      </c>
      <c r="G4153" s="39">
        <f>VLOOKUP(N4153,Currecny_M!$A$1:$P$10,2,FALSE)</f>
        <v>1</v>
      </c>
      <c r="H4153" s="39">
        <f>MATCH(C4153,Currecny_M!$A$1:$P$1,0)</f>
        <v>6</v>
      </c>
      <c r="I4153" s="39">
        <f>VLOOKUP(N4153,Currecny_M!$A$1:$P$10,MATCH(Database!C4153,Currecny_M!$A$1:$P$1,0),FALSE)</f>
        <v>1</v>
      </c>
      <c r="J4153" s="82">
        <f t="shared" si="193"/>
        <v>1.07</v>
      </c>
      <c r="K4153" s="39">
        <f>VLOOKUP('Cover page'!$B$6,Currecny_M!$A$1:$P$10,MATCH(Database!C4153,Currecny_M!$A$1:$P$1,0),FALSE)</f>
        <v>1</v>
      </c>
      <c r="L4153" s="82">
        <f t="shared" si="194"/>
        <v>1.07</v>
      </c>
      <c r="M4153" s="82">
        <f>((E4153/$F$1)*VLOOKUP(N4153,Currecny_M!$A$1:$P$10,MATCH(Database!C4153,Currecny_M!$A$1:$P$1,0),FALSE))/VLOOKUP('Cover page'!$B$6,Currecny_M!$A$1:$P$10,MATCH(Database!C4153,Currecny_M!$A$1:$P$1,0),FALSE)</f>
        <v>1.07</v>
      </c>
      <c r="N4153" s="6" t="str">
        <f>VLOOKUP(B4153,Master!$A$2:$C$11,3,FALSE)</f>
        <v>INR</v>
      </c>
      <c r="O4153" s="6" t="str">
        <f>VLOOKUP(B4153,Master!$A$2:$C$11,2,FALSE)</f>
        <v>Asia</v>
      </c>
      <c r="Q4153" s="39" t="str">
        <f>VLOOKUP(D4153,GL_Master!$A$1:$D$80,2,FALSE)</f>
        <v>PL</v>
      </c>
      <c r="R4153" s="39" t="str">
        <f>VLOOKUP(D4153,GL_Master!$A$1:$D$80,3,FALSE)</f>
        <v>COGS</v>
      </c>
      <c r="S4153" s="39" t="str">
        <f>VLOOKUP(D4153,GL_Master!$A$1:$D$80,4,FALSE)</f>
        <v>Civil, Installation, Commissioning and Other miscellaneous expenses</v>
      </c>
    </row>
    <row r="4154" spans="1:19" x14ac:dyDescent="0.25">
      <c r="A4154" s="39" t="s">
        <v>262</v>
      </c>
      <c r="B4154" s="39" t="s">
        <v>42</v>
      </c>
      <c r="C4154" s="7">
        <v>44044</v>
      </c>
      <c r="D4154" s="39" t="s">
        <v>88</v>
      </c>
      <c r="E4154" s="39">
        <v>3180</v>
      </c>
      <c r="F4154" s="82">
        <f t="shared" si="192"/>
        <v>3.18</v>
      </c>
      <c r="G4154" s="39">
        <f>VLOOKUP(N4154,Currecny_M!$A$1:$P$10,2,FALSE)</f>
        <v>1</v>
      </c>
      <c r="H4154" s="39">
        <f>MATCH(C4154,Currecny_M!$A$1:$P$1,0)</f>
        <v>6</v>
      </c>
      <c r="I4154" s="39">
        <f>VLOOKUP(N4154,Currecny_M!$A$1:$P$10,MATCH(Database!C4154,Currecny_M!$A$1:$P$1,0),FALSE)</f>
        <v>1</v>
      </c>
      <c r="J4154" s="82">
        <f t="shared" si="193"/>
        <v>3.18</v>
      </c>
      <c r="K4154" s="39">
        <f>VLOOKUP('Cover page'!$B$6,Currecny_M!$A$1:$P$10,MATCH(Database!C4154,Currecny_M!$A$1:$P$1,0),FALSE)</f>
        <v>1</v>
      </c>
      <c r="L4154" s="82">
        <f t="shared" si="194"/>
        <v>3.18</v>
      </c>
      <c r="M4154" s="82">
        <f>((E4154/$F$1)*VLOOKUP(N4154,Currecny_M!$A$1:$P$10,MATCH(Database!C4154,Currecny_M!$A$1:$P$1,0),FALSE))/VLOOKUP('Cover page'!$B$6,Currecny_M!$A$1:$P$10,MATCH(Database!C4154,Currecny_M!$A$1:$P$1,0),FALSE)</f>
        <v>3.18</v>
      </c>
      <c r="N4154" s="6" t="str">
        <f>VLOOKUP(B4154,Master!$A$2:$C$11,3,FALSE)</f>
        <v>INR</v>
      </c>
      <c r="O4154" s="6" t="str">
        <f>VLOOKUP(B4154,Master!$A$2:$C$11,2,FALSE)</f>
        <v>Asia</v>
      </c>
      <c r="Q4154" s="39" t="str">
        <f>VLOOKUP(D4154,GL_Master!$A$1:$D$80,2,FALSE)</f>
        <v>PL</v>
      </c>
      <c r="R4154" s="39" t="str">
        <f>VLOOKUP(D4154,GL_Master!$A$1:$D$80,3,FALSE)</f>
        <v>COGS</v>
      </c>
      <c r="S4154" s="39" t="str">
        <f>VLOOKUP(D4154,GL_Master!$A$1:$D$80,4,FALSE)</f>
        <v>Civil, Installation, Commissioning and Other miscellaneous expenses</v>
      </c>
    </row>
    <row r="4155" spans="1:19" x14ac:dyDescent="0.25">
      <c r="A4155" s="39" t="s">
        <v>262</v>
      </c>
      <c r="B4155" s="39" t="s">
        <v>42</v>
      </c>
      <c r="C4155" s="7">
        <v>44044</v>
      </c>
      <c r="D4155" s="39" t="s">
        <v>89</v>
      </c>
      <c r="E4155" s="39">
        <v>6360</v>
      </c>
      <c r="F4155" s="82">
        <f t="shared" si="192"/>
        <v>6.36</v>
      </c>
      <c r="G4155" s="39">
        <f>VLOOKUP(N4155,Currecny_M!$A$1:$P$10,2,FALSE)</f>
        <v>1</v>
      </c>
      <c r="H4155" s="39">
        <f>MATCH(C4155,Currecny_M!$A$1:$P$1,0)</f>
        <v>6</v>
      </c>
      <c r="I4155" s="39">
        <f>VLOOKUP(N4155,Currecny_M!$A$1:$P$10,MATCH(Database!C4155,Currecny_M!$A$1:$P$1,0),FALSE)</f>
        <v>1</v>
      </c>
      <c r="J4155" s="82">
        <f t="shared" si="193"/>
        <v>6.36</v>
      </c>
      <c r="K4155" s="39">
        <f>VLOOKUP('Cover page'!$B$6,Currecny_M!$A$1:$P$10,MATCH(Database!C4155,Currecny_M!$A$1:$P$1,0),FALSE)</f>
        <v>1</v>
      </c>
      <c r="L4155" s="82">
        <f t="shared" si="194"/>
        <v>6.36</v>
      </c>
      <c r="M4155" s="82">
        <f>((E4155/$F$1)*VLOOKUP(N4155,Currecny_M!$A$1:$P$10,MATCH(Database!C4155,Currecny_M!$A$1:$P$1,0),FALSE))/VLOOKUP('Cover page'!$B$6,Currecny_M!$A$1:$P$10,MATCH(Database!C4155,Currecny_M!$A$1:$P$1,0),FALSE)</f>
        <v>6.36</v>
      </c>
      <c r="N4155" s="6" t="str">
        <f>VLOOKUP(B4155,Master!$A$2:$C$11,3,FALSE)</f>
        <v>INR</v>
      </c>
      <c r="O4155" s="6" t="str">
        <f>VLOOKUP(B4155,Master!$A$2:$C$11,2,FALSE)</f>
        <v>Asia</v>
      </c>
      <c r="Q4155" s="39" t="str">
        <f>VLOOKUP(D4155,GL_Master!$A$1:$D$80,2,FALSE)</f>
        <v>PL</v>
      </c>
      <c r="R4155" s="39" t="str">
        <f>VLOOKUP(D4155,GL_Master!$A$1:$D$80,3,FALSE)</f>
        <v>COGS</v>
      </c>
      <c r="S4155" s="39" t="str">
        <f>VLOOKUP(D4155,GL_Master!$A$1:$D$80,4,FALSE)</f>
        <v>project Expenses</v>
      </c>
    </row>
    <row r="4156" spans="1:19" x14ac:dyDescent="0.25">
      <c r="A4156" s="39" t="s">
        <v>262</v>
      </c>
      <c r="B4156" s="39" t="s">
        <v>42</v>
      </c>
      <c r="C4156" s="7">
        <v>44044</v>
      </c>
      <c r="D4156" s="39" t="s">
        <v>90</v>
      </c>
      <c r="E4156" s="39">
        <v>2060</v>
      </c>
      <c r="F4156" s="82">
        <f t="shared" si="192"/>
        <v>2.06</v>
      </c>
      <c r="G4156" s="39">
        <f>VLOOKUP(N4156,Currecny_M!$A$1:$P$10,2,FALSE)</f>
        <v>1</v>
      </c>
      <c r="H4156" s="39">
        <f>MATCH(C4156,Currecny_M!$A$1:$P$1,0)</f>
        <v>6</v>
      </c>
      <c r="I4156" s="39">
        <f>VLOOKUP(N4156,Currecny_M!$A$1:$P$10,MATCH(Database!C4156,Currecny_M!$A$1:$P$1,0),FALSE)</f>
        <v>1</v>
      </c>
      <c r="J4156" s="82">
        <f t="shared" si="193"/>
        <v>2.06</v>
      </c>
      <c r="K4156" s="39">
        <f>VLOOKUP('Cover page'!$B$6,Currecny_M!$A$1:$P$10,MATCH(Database!C4156,Currecny_M!$A$1:$P$1,0),FALSE)</f>
        <v>1</v>
      </c>
      <c r="L4156" s="82">
        <f t="shared" si="194"/>
        <v>2.06</v>
      </c>
      <c r="M4156" s="82">
        <f>((E4156/$F$1)*VLOOKUP(N4156,Currecny_M!$A$1:$P$10,MATCH(Database!C4156,Currecny_M!$A$1:$P$1,0),FALSE))/VLOOKUP('Cover page'!$B$6,Currecny_M!$A$1:$P$10,MATCH(Database!C4156,Currecny_M!$A$1:$P$1,0),FALSE)</f>
        <v>2.06</v>
      </c>
      <c r="N4156" s="6" t="str">
        <f>VLOOKUP(B4156,Master!$A$2:$C$11,3,FALSE)</f>
        <v>INR</v>
      </c>
      <c r="O4156" s="6" t="str">
        <f>VLOOKUP(B4156,Master!$A$2:$C$11,2,FALSE)</f>
        <v>Asia</v>
      </c>
      <c r="Q4156" s="39" t="str">
        <f>VLOOKUP(D4156,GL_Master!$A$1:$D$80,2,FALSE)</f>
        <v>PL</v>
      </c>
      <c r="R4156" s="39" t="str">
        <f>VLOOKUP(D4156,GL_Master!$A$1:$D$80,3,FALSE)</f>
        <v>Office utility</v>
      </c>
      <c r="S4156" s="39" t="str">
        <f>VLOOKUP(D4156,GL_Master!$A$1:$D$80,4,FALSE)</f>
        <v>Electricity Expenses</v>
      </c>
    </row>
    <row r="4157" spans="1:19" x14ac:dyDescent="0.25">
      <c r="A4157" s="39" t="s">
        <v>262</v>
      </c>
      <c r="B4157" s="39" t="s">
        <v>42</v>
      </c>
      <c r="C4157" s="7">
        <v>44044</v>
      </c>
      <c r="D4157" s="39" t="s">
        <v>91</v>
      </c>
      <c r="E4157" s="39">
        <v>4040</v>
      </c>
      <c r="F4157" s="82">
        <f t="shared" si="192"/>
        <v>4.04</v>
      </c>
      <c r="G4157" s="39">
        <f>VLOOKUP(N4157,Currecny_M!$A$1:$P$10,2,FALSE)</f>
        <v>1</v>
      </c>
      <c r="H4157" s="39">
        <f>MATCH(C4157,Currecny_M!$A$1:$P$1,0)</f>
        <v>6</v>
      </c>
      <c r="I4157" s="39">
        <f>VLOOKUP(N4157,Currecny_M!$A$1:$P$10,MATCH(Database!C4157,Currecny_M!$A$1:$P$1,0),FALSE)</f>
        <v>1</v>
      </c>
      <c r="J4157" s="82">
        <f t="shared" si="193"/>
        <v>4.04</v>
      </c>
      <c r="K4157" s="39">
        <f>VLOOKUP('Cover page'!$B$6,Currecny_M!$A$1:$P$10,MATCH(Database!C4157,Currecny_M!$A$1:$P$1,0),FALSE)</f>
        <v>1</v>
      </c>
      <c r="L4157" s="82">
        <f t="shared" si="194"/>
        <v>4.04</v>
      </c>
      <c r="M4157" s="82">
        <f>((E4157/$F$1)*VLOOKUP(N4157,Currecny_M!$A$1:$P$10,MATCH(Database!C4157,Currecny_M!$A$1:$P$1,0),FALSE))/VLOOKUP('Cover page'!$B$6,Currecny_M!$A$1:$P$10,MATCH(Database!C4157,Currecny_M!$A$1:$P$1,0),FALSE)</f>
        <v>4.04</v>
      </c>
      <c r="N4157" s="6" t="str">
        <f>VLOOKUP(B4157,Master!$A$2:$C$11,3,FALSE)</f>
        <v>INR</v>
      </c>
      <c r="O4157" s="6" t="str">
        <f>VLOOKUP(B4157,Master!$A$2:$C$11,2,FALSE)</f>
        <v>Asia</v>
      </c>
      <c r="Q4157" s="39" t="str">
        <f>VLOOKUP(D4157,GL_Master!$A$1:$D$80,2,FALSE)</f>
        <v>PL</v>
      </c>
      <c r="R4157" s="39" t="str">
        <f>VLOOKUP(D4157,GL_Master!$A$1:$D$80,3,FALSE)</f>
        <v>Misc. expenses</v>
      </c>
      <c r="S4157" s="39" t="str">
        <f>VLOOKUP(D4157,GL_Master!$A$1:$D$80,4,FALSE)</f>
        <v>Repair &amp; Maintenance</v>
      </c>
    </row>
    <row r="4158" spans="1:19" x14ac:dyDescent="0.25">
      <c r="A4158" s="39" t="s">
        <v>262</v>
      </c>
      <c r="B4158" s="39" t="s">
        <v>42</v>
      </c>
      <c r="C4158" s="7">
        <v>44044</v>
      </c>
      <c r="D4158" s="39" t="s">
        <v>92</v>
      </c>
      <c r="E4158" s="39">
        <v>3180</v>
      </c>
      <c r="F4158" s="82">
        <f t="shared" si="192"/>
        <v>3.18</v>
      </c>
      <c r="G4158" s="39">
        <f>VLOOKUP(N4158,Currecny_M!$A$1:$P$10,2,FALSE)</f>
        <v>1</v>
      </c>
      <c r="H4158" s="39">
        <f>MATCH(C4158,Currecny_M!$A$1:$P$1,0)</f>
        <v>6</v>
      </c>
      <c r="I4158" s="39">
        <f>VLOOKUP(N4158,Currecny_M!$A$1:$P$10,MATCH(Database!C4158,Currecny_M!$A$1:$P$1,0),FALSE)</f>
        <v>1</v>
      </c>
      <c r="J4158" s="82">
        <f t="shared" si="193"/>
        <v>3.18</v>
      </c>
      <c r="K4158" s="39">
        <f>VLOOKUP('Cover page'!$B$6,Currecny_M!$A$1:$P$10,MATCH(Database!C4158,Currecny_M!$A$1:$P$1,0),FALSE)</f>
        <v>1</v>
      </c>
      <c r="L4158" s="82">
        <f t="shared" si="194"/>
        <v>3.18</v>
      </c>
      <c r="M4158" s="82">
        <f>((E4158/$F$1)*VLOOKUP(N4158,Currecny_M!$A$1:$P$10,MATCH(Database!C4158,Currecny_M!$A$1:$P$1,0),FALSE))/VLOOKUP('Cover page'!$B$6,Currecny_M!$A$1:$P$10,MATCH(Database!C4158,Currecny_M!$A$1:$P$1,0),FALSE)</f>
        <v>3.18</v>
      </c>
      <c r="N4158" s="6" t="str">
        <f>VLOOKUP(B4158,Master!$A$2:$C$11,3,FALSE)</f>
        <v>INR</v>
      </c>
      <c r="O4158" s="6" t="str">
        <f>VLOOKUP(B4158,Master!$A$2:$C$11,2,FALSE)</f>
        <v>Asia</v>
      </c>
      <c r="Q4158" s="39" t="str">
        <f>VLOOKUP(D4158,GL_Master!$A$1:$D$80,2,FALSE)</f>
        <v>PL</v>
      </c>
      <c r="R4158" s="39" t="str">
        <f>VLOOKUP(D4158,GL_Master!$A$1:$D$80,3,FALSE)</f>
        <v>Misc. expenses</v>
      </c>
      <c r="S4158" s="39" t="str">
        <f>VLOOKUP(D4158,GL_Master!$A$1:$D$80,4,FALSE)</f>
        <v>Repair &amp; Maintenance</v>
      </c>
    </row>
    <row r="4159" spans="1:19" x14ac:dyDescent="0.25">
      <c r="A4159" s="39" t="s">
        <v>262</v>
      </c>
      <c r="B4159" s="39" t="s">
        <v>42</v>
      </c>
      <c r="C4159" s="7">
        <v>44044</v>
      </c>
      <c r="D4159" s="39" t="s">
        <v>93</v>
      </c>
      <c r="E4159" s="39">
        <v>38500</v>
      </c>
      <c r="F4159" s="82">
        <f t="shared" si="192"/>
        <v>38.5</v>
      </c>
      <c r="G4159" s="39">
        <f>VLOOKUP(N4159,Currecny_M!$A$1:$P$10,2,FALSE)</f>
        <v>1</v>
      </c>
      <c r="H4159" s="39">
        <f>MATCH(C4159,Currecny_M!$A$1:$P$1,0)</f>
        <v>6</v>
      </c>
      <c r="I4159" s="39">
        <f>VLOOKUP(N4159,Currecny_M!$A$1:$P$10,MATCH(Database!C4159,Currecny_M!$A$1:$P$1,0),FALSE)</f>
        <v>1</v>
      </c>
      <c r="J4159" s="82">
        <f t="shared" si="193"/>
        <v>38.5</v>
      </c>
      <c r="K4159" s="39">
        <f>VLOOKUP('Cover page'!$B$6,Currecny_M!$A$1:$P$10,MATCH(Database!C4159,Currecny_M!$A$1:$P$1,0),FALSE)</f>
        <v>1</v>
      </c>
      <c r="L4159" s="82">
        <f t="shared" si="194"/>
        <v>38.5</v>
      </c>
      <c r="M4159" s="82">
        <f>((E4159/$F$1)*VLOOKUP(N4159,Currecny_M!$A$1:$P$10,MATCH(Database!C4159,Currecny_M!$A$1:$P$1,0),FALSE))/VLOOKUP('Cover page'!$B$6,Currecny_M!$A$1:$P$10,MATCH(Database!C4159,Currecny_M!$A$1:$P$1,0),FALSE)</f>
        <v>38.5</v>
      </c>
      <c r="N4159" s="6" t="str">
        <f>VLOOKUP(B4159,Master!$A$2:$C$11,3,FALSE)</f>
        <v>INR</v>
      </c>
      <c r="O4159" s="6" t="str">
        <f>VLOOKUP(B4159,Master!$A$2:$C$11,2,FALSE)</f>
        <v>Asia</v>
      </c>
      <c r="Q4159" s="39" t="str">
        <f>VLOOKUP(D4159,GL_Master!$A$1:$D$80,2,FALSE)</f>
        <v>PL</v>
      </c>
      <c r="R4159" s="39" t="str">
        <f>VLOOKUP(D4159,GL_Master!$A$1:$D$80,3,FALSE)</f>
        <v>Salary wages &amp; benefits</v>
      </c>
      <c r="S4159" s="39" t="str">
        <f>VLOOKUP(D4159,GL_Master!$A$1:$D$80,4,FALSE)</f>
        <v>Employee benefits expense</v>
      </c>
    </row>
    <row r="4160" spans="1:19" x14ac:dyDescent="0.25">
      <c r="A4160" s="39" t="s">
        <v>262</v>
      </c>
      <c r="B4160" s="39" t="s">
        <v>42</v>
      </c>
      <c r="C4160" s="7">
        <v>44044</v>
      </c>
      <c r="D4160" s="39" t="s">
        <v>33</v>
      </c>
      <c r="E4160" s="39">
        <v>1100</v>
      </c>
      <c r="F4160" s="82">
        <f t="shared" si="192"/>
        <v>1.1000000000000001</v>
      </c>
      <c r="G4160" s="39">
        <f>VLOOKUP(N4160,Currecny_M!$A$1:$P$10,2,FALSE)</f>
        <v>1</v>
      </c>
      <c r="H4160" s="39">
        <f>MATCH(C4160,Currecny_M!$A$1:$P$1,0)</f>
        <v>6</v>
      </c>
      <c r="I4160" s="39">
        <f>VLOOKUP(N4160,Currecny_M!$A$1:$P$10,MATCH(Database!C4160,Currecny_M!$A$1:$P$1,0),FALSE)</f>
        <v>1</v>
      </c>
      <c r="J4160" s="82">
        <f t="shared" si="193"/>
        <v>1.1000000000000001</v>
      </c>
      <c r="K4160" s="39">
        <f>VLOOKUP('Cover page'!$B$6,Currecny_M!$A$1:$P$10,MATCH(Database!C4160,Currecny_M!$A$1:$P$1,0),FALSE)</f>
        <v>1</v>
      </c>
      <c r="L4160" s="82">
        <f t="shared" si="194"/>
        <v>1.1000000000000001</v>
      </c>
      <c r="M4160" s="82">
        <f>((E4160/$F$1)*VLOOKUP(N4160,Currecny_M!$A$1:$P$10,MATCH(Database!C4160,Currecny_M!$A$1:$P$1,0),FALSE))/VLOOKUP('Cover page'!$B$6,Currecny_M!$A$1:$P$10,MATCH(Database!C4160,Currecny_M!$A$1:$P$1,0),FALSE)</f>
        <v>1.1000000000000001</v>
      </c>
      <c r="N4160" s="6" t="str">
        <f>VLOOKUP(B4160,Master!$A$2:$C$11,3,FALSE)</f>
        <v>INR</v>
      </c>
      <c r="O4160" s="6" t="str">
        <f>VLOOKUP(B4160,Master!$A$2:$C$11,2,FALSE)</f>
        <v>Asia</v>
      </c>
      <c r="Q4160" s="39" t="str">
        <f>VLOOKUP(D4160,GL_Master!$A$1:$D$80,2,FALSE)</f>
        <v>PL</v>
      </c>
      <c r="R4160" s="39" t="str">
        <f>VLOOKUP(D4160,GL_Master!$A$1:$D$80,3,FALSE)</f>
        <v>Staff welfare expenses</v>
      </c>
      <c r="S4160" s="39" t="str">
        <f>VLOOKUP(D4160,GL_Master!$A$1:$D$80,4,FALSE)</f>
        <v>Other staff welfare</v>
      </c>
    </row>
    <row r="4161" spans="1:19" x14ac:dyDescent="0.25">
      <c r="A4161" s="39" t="s">
        <v>262</v>
      </c>
      <c r="B4161" s="39" t="s">
        <v>42</v>
      </c>
      <c r="C4161" s="7">
        <v>44044</v>
      </c>
      <c r="D4161" s="39" t="s">
        <v>94</v>
      </c>
      <c r="E4161" s="39">
        <v>6060</v>
      </c>
      <c r="F4161" s="82">
        <f t="shared" si="192"/>
        <v>6.06</v>
      </c>
      <c r="G4161" s="39">
        <f>VLOOKUP(N4161,Currecny_M!$A$1:$P$10,2,FALSE)</f>
        <v>1</v>
      </c>
      <c r="H4161" s="39">
        <f>MATCH(C4161,Currecny_M!$A$1:$P$1,0)</f>
        <v>6</v>
      </c>
      <c r="I4161" s="39">
        <f>VLOOKUP(N4161,Currecny_M!$A$1:$P$10,MATCH(Database!C4161,Currecny_M!$A$1:$P$1,0),FALSE)</f>
        <v>1</v>
      </c>
      <c r="J4161" s="82">
        <f t="shared" si="193"/>
        <v>6.06</v>
      </c>
      <c r="K4161" s="39">
        <f>VLOOKUP('Cover page'!$B$6,Currecny_M!$A$1:$P$10,MATCH(Database!C4161,Currecny_M!$A$1:$P$1,0),FALSE)</f>
        <v>1</v>
      </c>
      <c r="L4161" s="82">
        <f t="shared" si="194"/>
        <v>6.06</v>
      </c>
      <c r="M4161" s="82">
        <f>((E4161/$F$1)*VLOOKUP(N4161,Currecny_M!$A$1:$P$10,MATCH(Database!C4161,Currecny_M!$A$1:$P$1,0),FALSE))/VLOOKUP('Cover page'!$B$6,Currecny_M!$A$1:$P$10,MATCH(Database!C4161,Currecny_M!$A$1:$P$1,0),FALSE)</f>
        <v>6.06</v>
      </c>
      <c r="N4161" s="6" t="str">
        <f>VLOOKUP(B4161,Master!$A$2:$C$11,3,FALSE)</f>
        <v>INR</v>
      </c>
      <c r="O4161" s="6" t="str">
        <f>VLOOKUP(B4161,Master!$A$2:$C$11,2,FALSE)</f>
        <v>Asia</v>
      </c>
      <c r="Q4161" s="39" t="str">
        <f>VLOOKUP(D4161,GL_Master!$A$1:$D$80,2,FALSE)</f>
        <v>PL</v>
      </c>
      <c r="R4161" s="39" t="str">
        <f>VLOOKUP(D4161,GL_Master!$A$1:$D$80,3,FALSE)</f>
        <v xml:space="preserve">Gratuity expenses </v>
      </c>
      <c r="S4161" s="39" t="str">
        <f>VLOOKUP(D4161,GL_Master!$A$1:$D$80,4,FALSE)</f>
        <v>Gratuity</v>
      </c>
    </row>
    <row r="4162" spans="1:19" x14ac:dyDescent="0.25">
      <c r="A4162" s="39" t="s">
        <v>262</v>
      </c>
      <c r="B4162" s="39" t="s">
        <v>42</v>
      </c>
      <c r="C4162" s="7">
        <v>44044</v>
      </c>
      <c r="D4162" s="39" t="s">
        <v>95</v>
      </c>
      <c r="E4162" s="39">
        <v>2080</v>
      </c>
      <c r="F4162" s="82">
        <f t="shared" si="192"/>
        <v>2.08</v>
      </c>
      <c r="G4162" s="39">
        <f>VLOOKUP(N4162,Currecny_M!$A$1:$P$10,2,FALSE)</f>
        <v>1</v>
      </c>
      <c r="H4162" s="39">
        <f>MATCH(C4162,Currecny_M!$A$1:$P$1,0)</f>
        <v>6</v>
      </c>
      <c r="I4162" s="39">
        <f>VLOOKUP(N4162,Currecny_M!$A$1:$P$10,MATCH(Database!C4162,Currecny_M!$A$1:$P$1,0),FALSE)</f>
        <v>1</v>
      </c>
      <c r="J4162" s="82">
        <f t="shared" si="193"/>
        <v>2.08</v>
      </c>
      <c r="K4162" s="39">
        <f>VLOOKUP('Cover page'!$B$6,Currecny_M!$A$1:$P$10,MATCH(Database!C4162,Currecny_M!$A$1:$P$1,0),FALSE)</f>
        <v>1</v>
      </c>
      <c r="L4162" s="82">
        <f t="shared" si="194"/>
        <v>2.08</v>
      </c>
      <c r="M4162" s="82">
        <f>((E4162/$F$1)*VLOOKUP(N4162,Currecny_M!$A$1:$P$10,MATCH(Database!C4162,Currecny_M!$A$1:$P$1,0),FALSE))/VLOOKUP('Cover page'!$B$6,Currecny_M!$A$1:$P$10,MATCH(Database!C4162,Currecny_M!$A$1:$P$1,0),FALSE)</f>
        <v>2.08</v>
      </c>
      <c r="N4162" s="6" t="str">
        <f>VLOOKUP(B4162,Master!$A$2:$C$11,3,FALSE)</f>
        <v>INR</v>
      </c>
      <c r="O4162" s="6" t="str">
        <f>VLOOKUP(B4162,Master!$A$2:$C$11,2,FALSE)</f>
        <v>Asia</v>
      </c>
      <c r="Q4162" s="39" t="str">
        <f>VLOOKUP(D4162,GL_Master!$A$1:$D$80,2,FALSE)</f>
        <v>PL</v>
      </c>
      <c r="R4162" s="39" t="str">
        <f>VLOOKUP(D4162,GL_Master!$A$1:$D$80,3,FALSE)</f>
        <v>Salary wages &amp; benefits</v>
      </c>
      <c r="S4162" s="39" t="str">
        <f>VLOOKUP(D4162,GL_Master!$A$1:$D$80,4,FALSE)</f>
        <v>Employee benefits expense</v>
      </c>
    </row>
    <row r="4163" spans="1:19" x14ac:dyDescent="0.25">
      <c r="A4163" s="39" t="s">
        <v>262</v>
      </c>
      <c r="B4163" s="39" t="s">
        <v>42</v>
      </c>
      <c r="C4163" s="7">
        <v>44044</v>
      </c>
      <c r="D4163" s="39" t="s">
        <v>96</v>
      </c>
      <c r="E4163" s="39">
        <v>18180</v>
      </c>
      <c r="F4163" s="82">
        <f t="shared" si="192"/>
        <v>18.18</v>
      </c>
      <c r="G4163" s="39">
        <f>VLOOKUP(N4163,Currecny_M!$A$1:$P$10,2,FALSE)</f>
        <v>1</v>
      </c>
      <c r="H4163" s="39">
        <f>MATCH(C4163,Currecny_M!$A$1:$P$1,0)</f>
        <v>6</v>
      </c>
      <c r="I4163" s="39">
        <f>VLOOKUP(N4163,Currecny_M!$A$1:$P$10,MATCH(Database!C4163,Currecny_M!$A$1:$P$1,0),FALSE)</f>
        <v>1</v>
      </c>
      <c r="J4163" s="82">
        <f t="shared" si="193"/>
        <v>18.18</v>
      </c>
      <c r="K4163" s="39">
        <f>VLOOKUP('Cover page'!$B$6,Currecny_M!$A$1:$P$10,MATCH(Database!C4163,Currecny_M!$A$1:$P$1,0),FALSE)</f>
        <v>1</v>
      </c>
      <c r="L4163" s="82">
        <f t="shared" si="194"/>
        <v>18.18</v>
      </c>
      <c r="M4163" s="82">
        <f>((E4163/$F$1)*VLOOKUP(N4163,Currecny_M!$A$1:$P$10,MATCH(Database!C4163,Currecny_M!$A$1:$P$1,0),FALSE))/VLOOKUP('Cover page'!$B$6,Currecny_M!$A$1:$P$10,MATCH(Database!C4163,Currecny_M!$A$1:$P$1,0),FALSE)</f>
        <v>18.18</v>
      </c>
      <c r="N4163" s="6" t="str">
        <f>VLOOKUP(B4163,Master!$A$2:$C$11,3,FALSE)</f>
        <v>INR</v>
      </c>
      <c r="O4163" s="6" t="str">
        <f>VLOOKUP(B4163,Master!$A$2:$C$11,2,FALSE)</f>
        <v>Asia</v>
      </c>
      <c r="Q4163" s="39" t="str">
        <f>VLOOKUP(D4163,GL_Master!$A$1:$D$80,2,FALSE)</f>
        <v>PL</v>
      </c>
      <c r="R4163" s="39" t="str">
        <f>VLOOKUP(D4163,GL_Master!$A$1:$D$80,3,FALSE)</f>
        <v>Salary wages &amp; benefits</v>
      </c>
      <c r="S4163" s="39" t="str">
        <f>VLOOKUP(D4163,GL_Master!$A$1:$D$80,4,FALSE)</f>
        <v>Employee benefits expense</v>
      </c>
    </row>
    <row r="4164" spans="1:19" x14ac:dyDescent="0.25">
      <c r="A4164" s="39" t="s">
        <v>262</v>
      </c>
      <c r="B4164" s="39" t="s">
        <v>42</v>
      </c>
      <c r="C4164" s="7">
        <v>44044</v>
      </c>
      <c r="D4164" s="39" t="s">
        <v>97</v>
      </c>
      <c r="E4164" s="39">
        <v>1100</v>
      </c>
      <c r="F4164" s="82">
        <f t="shared" ref="F4164:F4227" si="195">E4164/$F$1</f>
        <v>1.1000000000000001</v>
      </c>
      <c r="G4164" s="39">
        <f>VLOOKUP(N4164,Currecny_M!$A$1:$P$10,2,FALSE)</f>
        <v>1</v>
      </c>
      <c r="H4164" s="39">
        <f>MATCH(C4164,Currecny_M!$A$1:$P$1,0)</f>
        <v>6</v>
      </c>
      <c r="I4164" s="39">
        <f>VLOOKUP(N4164,Currecny_M!$A$1:$P$10,MATCH(Database!C4164,Currecny_M!$A$1:$P$1,0),FALSE)</f>
        <v>1</v>
      </c>
      <c r="J4164" s="82">
        <f t="shared" ref="J4164:J4227" si="196">F4164*I4164</f>
        <v>1.1000000000000001</v>
      </c>
      <c r="K4164" s="39">
        <f>VLOOKUP('Cover page'!$B$6,Currecny_M!$A$1:$P$10,MATCH(Database!C4164,Currecny_M!$A$1:$P$1,0),FALSE)</f>
        <v>1</v>
      </c>
      <c r="L4164" s="82">
        <f t="shared" ref="L4164:L4227" si="197">J4164/K4164</f>
        <v>1.1000000000000001</v>
      </c>
      <c r="M4164" s="82">
        <f>((E4164/$F$1)*VLOOKUP(N4164,Currecny_M!$A$1:$P$10,MATCH(Database!C4164,Currecny_M!$A$1:$P$1,0),FALSE))/VLOOKUP('Cover page'!$B$6,Currecny_M!$A$1:$P$10,MATCH(Database!C4164,Currecny_M!$A$1:$P$1,0),FALSE)</f>
        <v>1.1000000000000001</v>
      </c>
      <c r="N4164" s="6" t="str">
        <f>VLOOKUP(B4164,Master!$A$2:$C$11,3,FALSE)</f>
        <v>INR</v>
      </c>
      <c r="O4164" s="6" t="str">
        <f>VLOOKUP(B4164,Master!$A$2:$C$11,2,FALSE)</f>
        <v>Asia</v>
      </c>
      <c r="Q4164" s="39" t="str">
        <f>VLOOKUP(D4164,GL_Master!$A$1:$D$80,2,FALSE)</f>
        <v>PL</v>
      </c>
      <c r="R4164" s="39" t="str">
        <f>VLOOKUP(D4164,GL_Master!$A$1:$D$80,3,FALSE)</f>
        <v>Salary wages &amp; benefits</v>
      </c>
      <c r="S4164" s="39" t="str">
        <f>VLOOKUP(D4164,GL_Master!$A$1:$D$80,4,FALSE)</f>
        <v>Employee benefits expense</v>
      </c>
    </row>
    <row r="4165" spans="1:19" x14ac:dyDescent="0.25">
      <c r="A4165" s="39" t="s">
        <v>262</v>
      </c>
      <c r="B4165" s="39" t="s">
        <v>42</v>
      </c>
      <c r="C4165" s="7">
        <v>44044</v>
      </c>
      <c r="D4165" s="39" t="s">
        <v>98</v>
      </c>
      <c r="E4165" s="39">
        <v>2200</v>
      </c>
      <c r="F4165" s="82">
        <f t="shared" si="195"/>
        <v>2.2000000000000002</v>
      </c>
      <c r="G4165" s="39">
        <f>VLOOKUP(N4165,Currecny_M!$A$1:$P$10,2,FALSE)</f>
        <v>1</v>
      </c>
      <c r="H4165" s="39">
        <f>MATCH(C4165,Currecny_M!$A$1:$P$1,0)</f>
        <v>6</v>
      </c>
      <c r="I4165" s="39">
        <f>VLOOKUP(N4165,Currecny_M!$A$1:$P$10,MATCH(Database!C4165,Currecny_M!$A$1:$P$1,0),FALSE)</f>
        <v>1</v>
      </c>
      <c r="J4165" s="82">
        <f t="shared" si="196"/>
        <v>2.2000000000000002</v>
      </c>
      <c r="K4165" s="39">
        <f>VLOOKUP('Cover page'!$B$6,Currecny_M!$A$1:$P$10,MATCH(Database!C4165,Currecny_M!$A$1:$P$1,0),FALSE)</f>
        <v>1</v>
      </c>
      <c r="L4165" s="82">
        <f t="shared" si="197"/>
        <v>2.2000000000000002</v>
      </c>
      <c r="M4165" s="82">
        <f>((E4165/$F$1)*VLOOKUP(N4165,Currecny_M!$A$1:$P$10,MATCH(Database!C4165,Currecny_M!$A$1:$P$1,0),FALSE))/VLOOKUP('Cover page'!$B$6,Currecny_M!$A$1:$P$10,MATCH(Database!C4165,Currecny_M!$A$1:$P$1,0),FALSE)</f>
        <v>2.2000000000000002</v>
      </c>
      <c r="N4165" s="6" t="str">
        <f>VLOOKUP(B4165,Master!$A$2:$C$11,3,FALSE)</f>
        <v>INR</v>
      </c>
      <c r="O4165" s="6" t="str">
        <f>VLOOKUP(B4165,Master!$A$2:$C$11,2,FALSE)</f>
        <v>Asia</v>
      </c>
      <c r="Q4165" s="39" t="str">
        <f>VLOOKUP(D4165,GL_Master!$A$1:$D$80,2,FALSE)</f>
        <v>PL</v>
      </c>
      <c r="R4165" s="39" t="str">
        <f>VLOOKUP(D4165,GL_Master!$A$1:$D$80,3,FALSE)</f>
        <v>Salary wages &amp; benefits</v>
      </c>
      <c r="S4165" s="39" t="str">
        <f>VLOOKUP(D4165,GL_Master!$A$1:$D$80,4,FALSE)</f>
        <v>Employee benefits expense</v>
      </c>
    </row>
    <row r="4166" spans="1:19" x14ac:dyDescent="0.25">
      <c r="A4166" s="39" t="s">
        <v>262</v>
      </c>
      <c r="B4166" s="39" t="s">
        <v>42</v>
      </c>
      <c r="C4166" s="7">
        <v>44044</v>
      </c>
      <c r="D4166" s="39" t="s">
        <v>99</v>
      </c>
      <c r="E4166" s="39">
        <v>1030</v>
      </c>
      <c r="F4166" s="82">
        <f t="shared" si="195"/>
        <v>1.03</v>
      </c>
      <c r="G4166" s="39">
        <f>VLOOKUP(N4166,Currecny_M!$A$1:$P$10,2,FALSE)</f>
        <v>1</v>
      </c>
      <c r="H4166" s="39">
        <f>MATCH(C4166,Currecny_M!$A$1:$P$1,0)</f>
        <v>6</v>
      </c>
      <c r="I4166" s="39">
        <f>VLOOKUP(N4166,Currecny_M!$A$1:$P$10,MATCH(Database!C4166,Currecny_M!$A$1:$P$1,0),FALSE)</f>
        <v>1</v>
      </c>
      <c r="J4166" s="82">
        <f t="shared" si="196"/>
        <v>1.03</v>
      </c>
      <c r="K4166" s="39">
        <f>VLOOKUP('Cover page'!$B$6,Currecny_M!$A$1:$P$10,MATCH(Database!C4166,Currecny_M!$A$1:$P$1,0),FALSE)</f>
        <v>1</v>
      </c>
      <c r="L4166" s="82">
        <f t="shared" si="197"/>
        <v>1.03</v>
      </c>
      <c r="M4166" s="82">
        <f>((E4166/$F$1)*VLOOKUP(N4166,Currecny_M!$A$1:$P$10,MATCH(Database!C4166,Currecny_M!$A$1:$P$1,0),FALSE))/VLOOKUP('Cover page'!$B$6,Currecny_M!$A$1:$P$10,MATCH(Database!C4166,Currecny_M!$A$1:$P$1,0),FALSE)</f>
        <v>1.03</v>
      </c>
      <c r="N4166" s="6" t="str">
        <f>VLOOKUP(B4166,Master!$A$2:$C$11,3,FALSE)</f>
        <v>INR</v>
      </c>
      <c r="O4166" s="6" t="str">
        <f>VLOOKUP(B4166,Master!$A$2:$C$11,2,FALSE)</f>
        <v>Asia</v>
      </c>
      <c r="Q4166" s="39" t="str">
        <f>VLOOKUP(D4166,GL_Master!$A$1:$D$80,2,FALSE)</f>
        <v>PL</v>
      </c>
      <c r="R4166" s="39" t="str">
        <f>VLOOKUP(D4166,GL_Master!$A$1:$D$80,3,FALSE)</f>
        <v>Salary wages &amp; benefits</v>
      </c>
      <c r="S4166" s="39" t="str">
        <f>VLOOKUP(D4166,GL_Master!$A$1:$D$80,4,FALSE)</f>
        <v>Employee benefits expense</v>
      </c>
    </row>
    <row r="4167" spans="1:19" x14ac:dyDescent="0.25">
      <c r="A4167" s="39" t="s">
        <v>262</v>
      </c>
      <c r="B4167" s="39" t="s">
        <v>42</v>
      </c>
      <c r="C4167" s="7">
        <v>44044</v>
      </c>
      <c r="D4167" s="39" t="s">
        <v>100</v>
      </c>
      <c r="E4167" s="39">
        <v>7140</v>
      </c>
      <c r="F4167" s="82">
        <f t="shared" si="195"/>
        <v>7.14</v>
      </c>
      <c r="G4167" s="39">
        <f>VLOOKUP(N4167,Currecny_M!$A$1:$P$10,2,FALSE)</f>
        <v>1</v>
      </c>
      <c r="H4167" s="39">
        <f>MATCH(C4167,Currecny_M!$A$1:$P$1,0)</f>
        <v>6</v>
      </c>
      <c r="I4167" s="39">
        <f>VLOOKUP(N4167,Currecny_M!$A$1:$P$10,MATCH(Database!C4167,Currecny_M!$A$1:$P$1,0),FALSE)</f>
        <v>1</v>
      </c>
      <c r="J4167" s="82">
        <f t="shared" si="196"/>
        <v>7.14</v>
      </c>
      <c r="K4167" s="39">
        <f>VLOOKUP('Cover page'!$B$6,Currecny_M!$A$1:$P$10,MATCH(Database!C4167,Currecny_M!$A$1:$P$1,0),FALSE)</f>
        <v>1</v>
      </c>
      <c r="L4167" s="82">
        <f t="shared" si="197"/>
        <v>7.14</v>
      </c>
      <c r="M4167" s="82">
        <f>((E4167/$F$1)*VLOOKUP(N4167,Currecny_M!$A$1:$P$10,MATCH(Database!C4167,Currecny_M!$A$1:$P$1,0),FALSE))/VLOOKUP('Cover page'!$B$6,Currecny_M!$A$1:$P$10,MATCH(Database!C4167,Currecny_M!$A$1:$P$1,0),FALSE)</f>
        <v>7.14</v>
      </c>
      <c r="N4167" s="6" t="str">
        <f>VLOOKUP(B4167,Master!$A$2:$C$11,3,FALSE)</f>
        <v>INR</v>
      </c>
      <c r="O4167" s="6" t="str">
        <f>VLOOKUP(B4167,Master!$A$2:$C$11,2,FALSE)</f>
        <v>Asia</v>
      </c>
      <c r="Q4167" s="39" t="str">
        <f>VLOOKUP(D4167,GL_Master!$A$1:$D$80,2,FALSE)</f>
        <v>PL</v>
      </c>
      <c r="R4167" s="39" t="str">
        <f>VLOOKUP(D4167,GL_Master!$A$1:$D$80,3,FALSE)</f>
        <v>Salary wages &amp; benefits</v>
      </c>
      <c r="S4167" s="39" t="str">
        <f>VLOOKUP(D4167,GL_Master!$A$1:$D$80,4,FALSE)</f>
        <v>Employee benefits expense</v>
      </c>
    </row>
    <row r="4168" spans="1:19" x14ac:dyDescent="0.25">
      <c r="A4168" s="39" t="s">
        <v>262</v>
      </c>
      <c r="B4168" s="39" t="s">
        <v>42</v>
      </c>
      <c r="C4168" s="7">
        <v>44044</v>
      </c>
      <c r="D4168" s="39" t="s">
        <v>30</v>
      </c>
      <c r="E4168" s="39">
        <v>2120</v>
      </c>
      <c r="F4168" s="82">
        <f t="shared" si="195"/>
        <v>2.12</v>
      </c>
      <c r="G4168" s="39">
        <f>VLOOKUP(N4168,Currecny_M!$A$1:$P$10,2,FALSE)</f>
        <v>1</v>
      </c>
      <c r="H4168" s="39">
        <f>MATCH(C4168,Currecny_M!$A$1:$P$1,0)</f>
        <v>6</v>
      </c>
      <c r="I4168" s="39">
        <f>VLOOKUP(N4168,Currecny_M!$A$1:$P$10,MATCH(Database!C4168,Currecny_M!$A$1:$P$1,0),FALSE)</f>
        <v>1</v>
      </c>
      <c r="J4168" s="82">
        <f t="shared" si="196"/>
        <v>2.12</v>
      </c>
      <c r="K4168" s="39">
        <f>VLOOKUP('Cover page'!$B$6,Currecny_M!$A$1:$P$10,MATCH(Database!C4168,Currecny_M!$A$1:$P$1,0),FALSE)</f>
        <v>1</v>
      </c>
      <c r="L4168" s="82">
        <f t="shared" si="197"/>
        <v>2.12</v>
      </c>
      <c r="M4168" s="82">
        <f>((E4168/$F$1)*VLOOKUP(N4168,Currecny_M!$A$1:$P$10,MATCH(Database!C4168,Currecny_M!$A$1:$P$1,0),FALSE))/VLOOKUP('Cover page'!$B$6,Currecny_M!$A$1:$P$10,MATCH(Database!C4168,Currecny_M!$A$1:$P$1,0),FALSE)</f>
        <v>2.12</v>
      </c>
      <c r="N4168" s="6" t="str">
        <f>VLOOKUP(B4168,Master!$A$2:$C$11,3,FALSE)</f>
        <v>INR</v>
      </c>
      <c r="O4168" s="6" t="str">
        <f>VLOOKUP(B4168,Master!$A$2:$C$11,2,FALSE)</f>
        <v>Asia</v>
      </c>
      <c r="Q4168" s="39" t="str">
        <f>VLOOKUP(D4168,GL_Master!$A$1:$D$80,2,FALSE)</f>
        <v>PL</v>
      </c>
      <c r="R4168" s="39" t="str">
        <f>VLOOKUP(D4168,GL_Master!$A$1:$D$80,3,FALSE)</f>
        <v>Travelling and conveyance</v>
      </c>
      <c r="S4168" s="39" t="str">
        <f>VLOOKUP(D4168,GL_Master!$A$1:$D$80,4,FALSE)</f>
        <v>Local conveyance</v>
      </c>
    </row>
    <row r="4169" spans="1:19" x14ac:dyDescent="0.25">
      <c r="A4169" s="39" t="s">
        <v>262</v>
      </c>
      <c r="B4169" s="39" t="s">
        <v>42</v>
      </c>
      <c r="C4169" s="7">
        <v>44044</v>
      </c>
      <c r="D4169" s="39" t="s">
        <v>31</v>
      </c>
      <c r="E4169" s="39">
        <v>1020</v>
      </c>
      <c r="F4169" s="82">
        <f t="shared" si="195"/>
        <v>1.02</v>
      </c>
      <c r="G4169" s="39">
        <f>VLOOKUP(N4169,Currecny_M!$A$1:$P$10,2,FALSE)</f>
        <v>1</v>
      </c>
      <c r="H4169" s="39">
        <f>MATCH(C4169,Currecny_M!$A$1:$P$1,0)</f>
        <v>6</v>
      </c>
      <c r="I4169" s="39">
        <f>VLOOKUP(N4169,Currecny_M!$A$1:$P$10,MATCH(Database!C4169,Currecny_M!$A$1:$P$1,0),FALSE)</f>
        <v>1</v>
      </c>
      <c r="J4169" s="82">
        <f t="shared" si="196"/>
        <v>1.02</v>
      </c>
      <c r="K4169" s="39">
        <f>VLOOKUP('Cover page'!$B$6,Currecny_M!$A$1:$P$10,MATCH(Database!C4169,Currecny_M!$A$1:$P$1,0),FALSE)</f>
        <v>1</v>
      </c>
      <c r="L4169" s="82">
        <f t="shared" si="197"/>
        <v>1.02</v>
      </c>
      <c r="M4169" s="82">
        <f>((E4169/$F$1)*VLOOKUP(N4169,Currecny_M!$A$1:$P$10,MATCH(Database!C4169,Currecny_M!$A$1:$P$1,0),FALSE))/VLOOKUP('Cover page'!$B$6,Currecny_M!$A$1:$P$10,MATCH(Database!C4169,Currecny_M!$A$1:$P$1,0),FALSE)</f>
        <v>1.02</v>
      </c>
      <c r="N4169" s="6" t="str">
        <f>VLOOKUP(B4169,Master!$A$2:$C$11,3,FALSE)</f>
        <v>INR</v>
      </c>
      <c r="O4169" s="6" t="str">
        <f>VLOOKUP(B4169,Master!$A$2:$C$11,2,FALSE)</f>
        <v>Asia</v>
      </c>
      <c r="Q4169" s="39" t="str">
        <f>VLOOKUP(D4169,GL_Master!$A$1:$D$80,2,FALSE)</f>
        <v>PL</v>
      </c>
      <c r="R4169" s="39" t="str">
        <f>VLOOKUP(D4169,GL_Master!$A$1:$D$80,3,FALSE)</f>
        <v>Office expenses</v>
      </c>
      <c r="S4169" s="39" t="str">
        <f>VLOOKUP(D4169,GL_Master!$A$1:$D$80,4,FALSE)</f>
        <v>Parking charges</v>
      </c>
    </row>
    <row r="4170" spans="1:19" x14ac:dyDescent="0.25">
      <c r="A4170" s="39" t="s">
        <v>262</v>
      </c>
      <c r="B4170" s="39" t="s">
        <v>42</v>
      </c>
      <c r="C4170" s="7">
        <v>44044</v>
      </c>
      <c r="D4170" s="39" t="s">
        <v>101</v>
      </c>
      <c r="E4170" s="39">
        <v>1040</v>
      </c>
      <c r="F4170" s="82">
        <f t="shared" si="195"/>
        <v>1.04</v>
      </c>
      <c r="G4170" s="39">
        <f>VLOOKUP(N4170,Currecny_M!$A$1:$P$10,2,FALSE)</f>
        <v>1</v>
      </c>
      <c r="H4170" s="39">
        <f>MATCH(C4170,Currecny_M!$A$1:$P$1,0)</f>
        <v>6</v>
      </c>
      <c r="I4170" s="39">
        <f>VLOOKUP(N4170,Currecny_M!$A$1:$P$10,MATCH(Database!C4170,Currecny_M!$A$1:$P$1,0),FALSE)</f>
        <v>1</v>
      </c>
      <c r="J4170" s="82">
        <f t="shared" si="196"/>
        <v>1.04</v>
      </c>
      <c r="K4170" s="39">
        <f>VLOOKUP('Cover page'!$B$6,Currecny_M!$A$1:$P$10,MATCH(Database!C4170,Currecny_M!$A$1:$P$1,0),FALSE)</f>
        <v>1</v>
      </c>
      <c r="L4170" s="82">
        <f t="shared" si="197"/>
        <v>1.04</v>
      </c>
      <c r="M4170" s="82">
        <f>((E4170/$F$1)*VLOOKUP(N4170,Currecny_M!$A$1:$P$10,MATCH(Database!C4170,Currecny_M!$A$1:$P$1,0),FALSE))/VLOOKUP('Cover page'!$B$6,Currecny_M!$A$1:$P$10,MATCH(Database!C4170,Currecny_M!$A$1:$P$1,0),FALSE)</f>
        <v>1.04</v>
      </c>
      <c r="N4170" s="6" t="str">
        <f>VLOOKUP(B4170,Master!$A$2:$C$11,3,FALSE)</f>
        <v>INR</v>
      </c>
      <c r="O4170" s="6" t="str">
        <f>VLOOKUP(B4170,Master!$A$2:$C$11,2,FALSE)</f>
        <v>Asia</v>
      </c>
      <c r="Q4170" s="39" t="str">
        <f>VLOOKUP(D4170,GL_Master!$A$1:$D$80,2,FALSE)</f>
        <v>PL</v>
      </c>
      <c r="R4170" s="39" t="str">
        <f>VLOOKUP(D4170,GL_Master!$A$1:$D$80,3,FALSE)</f>
        <v>COGS</v>
      </c>
      <c r="S4170" s="39" t="str">
        <f>VLOOKUP(D4170,GL_Master!$A$1:$D$80,4,FALSE)</f>
        <v>Purchase of other traded goods</v>
      </c>
    </row>
    <row r="4171" spans="1:19" x14ac:dyDescent="0.25">
      <c r="A4171" s="39" t="s">
        <v>262</v>
      </c>
      <c r="B4171" s="39" t="s">
        <v>42</v>
      </c>
      <c r="C4171" s="7">
        <v>44044</v>
      </c>
      <c r="D4171" s="39" t="s">
        <v>102</v>
      </c>
      <c r="E4171" s="39">
        <v>1040</v>
      </c>
      <c r="F4171" s="82">
        <f t="shared" si="195"/>
        <v>1.04</v>
      </c>
      <c r="G4171" s="39">
        <f>VLOOKUP(N4171,Currecny_M!$A$1:$P$10,2,FALSE)</f>
        <v>1</v>
      </c>
      <c r="H4171" s="39">
        <f>MATCH(C4171,Currecny_M!$A$1:$P$1,0)</f>
        <v>6</v>
      </c>
      <c r="I4171" s="39">
        <f>VLOOKUP(N4171,Currecny_M!$A$1:$P$10,MATCH(Database!C4171,Currecny_M!$A$1:$P$1,0),FALSE)</f>
        <v>1</v>
      </c>
      <c r="J4171" s="82">
        <f t="shared" si="196"/>
        <v>1.04</v>
      </c>
      <c r="K4171" s="39">
        <f>VLOOKUP('Cover page'!$B$6,Currecny_M!$A$1:$P$10,MATCH(Database!C4171,Currecny_M!$A$1:$P$1,0),FALSE)</f>
        <v>1</v>
      </c>
      <c r="L4171" s="82">
        <f t="shared" si="197"/>
        <v>1.04</v>
      </c>
      <c r="M4171" s="82">
        <f>((E4171/$F$1)*VLOOKUP(N4171,Currecny_M!$A$1:$P$10,MATCH(Database!C4171,Currecny_M!$A$1:$P$1,0),FALSE))/VLOOKUP('Cover page'!$B$6,Currecny_M!$A$1:$P$10,MATCH(Database!C4171,Currecny_M!$A$1:$P$1,0),FALSE)</f>
        <v>1.04</v>
      </c>
      <c r="N4171" s="6" t="str">
        <f>VLOOKUP(B4171,Master!$A$2:$C$11,3,FALSE)</f>
        <v>INR</v>
      </c>
      <c r="O4171" s="6" t="str">
        <f>VLOOKUP(B4171,Master!$A$2:$C$11,2,FALSE)</f>
        <v>Asia</v>
      </c>
      <c r="Q4171" s="39" t="str">
        <f>VLOOKUP(D4171,GL_Master!$A$1:$D$80,2,FALSE)</f>
        <v>PL</v>
      </c>
      <c r="R4171" s="39" t="str">
        <f>VLOOKUP(D4171,GL_Master!$A$1:$D$80,3,FALSE)</f>
        <v>Staff welfare expenses</v>
      </c>
      <c r="S4171" s="39" t="str">
        <f>VLOOKUP(D4171,GL_Master!$A$1:$D$80,4,FALSE)</f>
        <v>Diwali Expense</v>
      </c>
    </row>
    <row r="4172" spans="1:19" x14ac:dyDescent="0.25">
      <c r="A4172" s="39" t="s">
        <v>262</v>
      </c>
      <c r="B4172" s="39" t="s">
        <v>42</v>
      </c>
      <c r="C4172" s="7">
        <v>44044</v>
      </c>
      <c r="D4172" s="39" t="s">
        <v>20</v>
      </c>
      <c r="E4172" s="39">
        <v>2020</v>
      </c>
      <c r="F4172" s="82">
        <f t="shared" si="195"/>
        <v>2.02</v>
      </c>
      <c r="G4172" s="39">
        <f>VLOOKUP(N4172,Currecny_M!$A$1:$P$10,2,FALSE)</f>
        <v>1</v>
      </c>
      <c r="H4172" s="39">
        <f>MATCH(C4172,Currecny_M!$A$1:$P$1,0)</f>
        <v>6</v>
      </c>
      <c r="I4172" s="39">
        <f>VLOOKUP(N4172,Currecny_M!$A$1:$P$10,MATCH(Database!C4172,Currecny_M!$A$1:$P$1,0),FALSE)</f>
        <v>1</v>
      </c>
      <c r="J4172" s="82">
        <f t="shared" si="196"/>
        <v>2.02</v>
      </c>
      <c r="K4172" s="39">
        <f>VLOOKUP('Cover page'!$B$6,Currecny_M!$A$1:$P$10,MATCH(Database!C4172,Currecny_M!$A$1:$P$1,0),FALSE)</f>
        <v>1</v>
      </c>
      <c r="L4172" s="82">
        <f t="shared" si="197"/>
        <v>2.02</v>
      </c>
      <c r="M4172" s="82">
        <f>((E4172/$F$1)*VLOOKUP(N4172,Currecny_M!$A$1:$P$10,MATCH(Database!C4172,Currecny_M!$A$1:$P$1,0),FALSE))/VLOOKUP('Cover page'!$B$6,Currecny_M!$A$1:$P$10,MATCH(Database!C4172,Currecny_M!$A$1:$P$1,0),FALSE)</f>
        <v>2.02</v>
      </c>
      <c r="N4172" s="6" t="str">
        <f>VLOOKUP(B4172,Master!$A$2:$C$11,3,FALSE)</f>
        <v>INR</v>
      </c>
      <c r="O4172" s="6" t="str">
        <f>VLOOKUP(B4172,Master!$A$2:$C$11,2,FALSE)</f>
        <v>Asia</v>
      </c>
      <c r="Q4172" s="39" t="str">
        <f>VLOOKUP(D4172,GL_Master!$A$1:$D$80,2,FALSE)</f>
        <v>PL</v>
      </c>
      <c r="R4172" s="39" t="str">
        <f>VLOOKUP(D4172,GL_Master!$A$1:$D$80,3,FALSE)</f>
        <v>Selling and Marketing expenses</v>
      </c>
      <c r="S4172" s="39" t="str">
        <f>VLOOKUP(D4172,GL_Master!$A$1:$D$80,4,FALSE)</f>
        <v>Business promotion</v>
      </c>
    </row>
    <row r="4173" spans="1:19" x14ac:dyDescent="0.25">
      <c r="A4173" s="39" t="s">
        <v>262</v>
      </c>
      <c r="B4173" s="39" t="s">
        <v>42</v>
      </c>
      <c r="C4173" s="7">
        <v>44044</v>
      </c>
      <c r="D4173" s="39" t="s">
        <v>29</v>
      </c>
      <c r="E4173" s="39">
        <v>2100</v>
      </c>
      <c r="F4173" s="82">
        <f t="shared" si="195"/>
        <v>2.1</v>
      </c>
      <c r="G4173" s="39">
        <f>VLOOKUP(N4173,Currecny_M!$A$1:$P$10,2,FALSE)</f>
        <v>1</v>
      </c>
      <c r="H4173" s="39">
        <f>MATCH(C4173,Currecny_M!$A$1:$P$1,0)</f>
        <v>6</v>
      </c>
      <c r="I4173" s="39">
        <f>VLOOKUP(N4173,Currecny_M!$A$1:$P$10,MATCH(Database!C4173,Currecny_M!$A$1:$P$1,0),FALSE)</f>
        <v>1</v>
      </c>
      <c r="J4173" s="82">
        <f t="shared" si="196"/>
        <v>2.1</v>
      </c>
      <c r="K4173" s="39">
        <f>VLOOKUP('Cover page'!$B$6,Currecny_M!$A$1:$P$10,MATCH(Database!C4173,Currecny_M!$A$1:$P$1,0),FALSE)</f>
        <v>1</v>
      </c>
      <c r="L4173" s="82">
        <f t="shared" si="197"/>
        <v>2.1</v>
      </c>
      <c r="M4173" s="82">
        <f>((E4173/$F$1)*VLOOKUP(N4173,Currecny_M!$A$1:$P$10,MATCH(Database!C4173,Currecny_M!$A$1:$P$1,0),FALSE))/VLOOKUP('Cover page'!$B$6,Currecny_M!$A$1:$P$10,MATCH(Database!C4173,Currecny_M!$A$1:$P$1,0),FALSE)</f>
        <v>2.1</v>
      </c>
      <c r="N4173" s="6" t="str">
        <f>VLOOKUP(B4173,Master!$A$2:$C$11,3,FALSE)</f>
        <v>INR</v>
      </c>
      <c r="O4173" s="6" t="str">
        <f>VLOOKUP(B4173,Master!$A$2:$C$11,2,FALSE)</f>
        <v>Asia</v>
      </c>
      <c r="Q4173" s="39" t="str">
        <f>VLOOKUP(D4173,GL_Master!$A$1:$D$80,2,FALSE)</f>
        <v>PL</v>
      </c>
      <c r="R4173" s="39" t="str">
        <f>VLOOKUP(D4173,GL_Master!$A$1:$D$80,3,FALSE)</f>
        <v>Communication &amp; internet exp</v>
      </c>
      <c r="S4173" s="39" t="str">
        <f>VLOOKUP(D4173,GL_Master!$A$1:$D$80,4,FALSE)</f>
        <v>Communication cost</v>
      </c>
    </row>
    <row r="4174" spans="1:19" x14ac:dyDescent="0.25">
      <c r="A4174" s="39" t="s">
        <v>262</v>
      </c>
      <c r="B4174" s="39" t="s">
        <v>42</v>
      </c>
      <c r="C4174" s="7">
        <v>44044</v>
      </c>
      <c r="D4174" s="39" t="s">
        <v>41</v>
      </c>
      <c r="E4174" s="39">
        <v>1070</v>
      </c>
      <c r="F4174" s="82">
        <f t="shared" si="195"/>
        <v>1.07</v>
      </c>
      <c r="G4174" s="39">
        <f>VLOOKUP(N4174,Currecny_M!$A$1:$P$10,2,FALSE)</f>
        <v>1</v>
      </c>
      <c r="H4174" s="39">
        <f>MATCH(C4174,Currecny_M!$A$1:$P$1,0)</f>
        <v>6</v>
      </c>
      <c r="I4174" s="39">
        <f>VLOOKUP(N4174,Currecny_M!$A$1:$P$10,MATCH(Database!C4174,Currecny_M!$A$1:$P$1,0),FALSE)</f>
        <v>1</v>
      </c>
      <c r="J4174" s="82">
        <f t="shared" si="196"/>
        <v>1.07</v>
      </c>
      <c r="K4174" s="39">
        <f>VLOOKUP('Cover page'!$B$6,Currecny_M!$A$1:$P$10,MATCH(Database!C4174,Currecny_M!$A$1:$P$1,0),FALSE)</f>
        <v>1</v>
      </c>
      <c r="L4174" s="82">
        <f t="shared" si="197"/>
        <v>1.07</v>
      </c>
      <c r="M4174" s="82">
        <f>((E4174/$F$1)*VLOOKUP(N4174,Currecny_M!$A$1:$P$10,MATCH(Database!C4174,Currecny_M!$A$1:$P$1,0),FALSE))/VLOOKUP('Cover page'!$B$6,Currecny_M!$A$1:$P$10,MATCH(Database!C4174,Currecny_M!$A$1:$P$1,0),FALSE)</f>
        <v>1.07</v>
      </c>
      <c r="N4174" s="6" t="str">
        <f>VLOOKUP(B4174,Master!$A$2:$C$11,3,FALSE)</f>
        <v>INR</v>
      </c>
      <c r="O4174" s="6" t="str">
        <f>VLOOKUP(B4174,Master!$A$2:$C$11,2,FALSE)</f>
        <v>Asia</v>
      </c>
      <c r="Q4174" s="39" t="str">
        <f>VLOOKUP(D4174,GL_Master!$A$1:$D$80,2,FALSE)</f>
        <v>PL</v>
      </c>
      <c r="R4174" s="39" t="str">
        <f>VLOOKUP(D4174,GL_Master!$A$1:$D$80,3,FALSE)</f>
        <v>Communication &amp; internet exp</v>
      </c>
      <c r="S4174" s="39" t="str">
        <f>VLOOKUP(D4174,GL_Master!$A$1:$D$80,4,FALSE)</f>
        <v>Communication cost</v>
      </c>
    </row>
    <row r="4175" spans="1:19" x14ac:dyDescent="0.25">
      <c r="A4175" s="39" t="s">
        <v>262</v>
      </c>
      <c r="B4175" s="39" t="s">
        <v>42</v>
      </c>
      <c r="C4175" s="7">
        <v>44044</v>
      </c>
      <c r="D4175" s="39" t="s">
        <v>103</v>
      </c>
      <c r="E4175" s="39">
        <v>2040</v>
      </c>
      <c r="F4175" s="82">
        <f t="shared" si="195"/>
        <v>2.04</v>
      </c>
      <c r="G4175" s="39">
        <f>VLOOKUP(N4175,Currecny_M!$A$1:$P$10,2,FALSE)</f>
        <v>1</v>
      </c>
      <c r="H4175" s="39">
        <f>MATCH(C4175,Currecny_M!$A$1:$P$1,0)</f>
        <v>6</v>
      </c>
      <c r="I4175" s="39">
        <f>VLOOKUP(N4175,Currecny_M!$A$1:$P$10,MATCH(Database!C4175,Currecny_M!$A$1:$P$1,0),FALSE)</f>
        <v>1</v>
      </c>
      <c r="J4175" s="82">
        <f t="shared" si="196"/>
        <v>2.04</v>
      </c>
      <c r="K4175" s="39">
        <f>VLOOKUP('Cover page'!$B$6,Currecny_M!$A$1:$P$10,MATCH(Database!C4175,Currecny_M!$A$1:$P$1,0),FALSE)</f>
        <v>1</v>
      </c>
      <c r="L4175" s="82">
        <f t="shared" si="197"/>
        <v>2.04</v>
      </c>
      <c r="M4175" s="82">
        <f>((E4175/$F$1)*VLOOKUP(N4175,Currecny_M!$A$1:$P$10,MATCH(Database!C4175,Currecny_M!$A$1:$P$1,0),FALSE))/VLOOKUP('Cover page'!$B$6,Currecny_M!$A$1:$P$10,MATCH(Database!C4175,Currecny_M!$A$1:$P$1,0),FALSE)</f>
        <v>2.04</v>
      </c>
      <c r="N4175" s="6" t="str">
        <f>VLOOKUP(B4175,Master!$A$2:$C$11,3,FALSE)</f>
        <v>INR</v>
      </c>
      <c r="O4175" s="6" t="str">
        <f>VLOOKUP(B4175,Master!$A$2:$C$11,2,FALSE)</f>
        <v>Asia</v>
      </c>
      <c r="Q4175" s="39" t="str">
        <f>VLOOKUP(D4175,GL_Master!$A$1:$D$80,2,FALSE)</f>
        <v>PL</v>
      </c>
      <c r="R4175" s="39" t="str">
        <f>VLOOKUP(D4175,GL_Master!$A$1:$D$80,3,FALSE)</f>
        <v>Communication &amp; internet exp</v>
      </c>
      <c r="S4175" s="39" t="str">
        <f>VLOOKUP(D4175,GL_Master!$A$1:$D$80,4,FALSE)</f>
        <v>Communication cost</v>
      </c>
    </row>
    <row r="4176" spans="1:19" x14ac:dyDescent="0.25">
      <c r="A4176" s="39" t="s">
        <v>262</v>
      </c>
      <c r="B4176" s="39" t="s">
        <v>42</v>
      </c>
      <c r="C4176" s="7">
        <v>44044</v>
      </c>
      <c r="D4176" s="39" t="s">
        <v>104</v>
      </c>
      <c r="E4176" s="39">
        <v>3180</v>
      </c>
      <c r="F4176" s="82">
        <f t="shared" si="195"/>
        <v>3.18</v>
      </c>
      <c r="G4176" s="39">
        <f>VLOOKUP(N4176,Currecny_M!$A$1:$P$10,2,FALSE)</f>
        <v>1</v>
      </c>
      <c r="H4176" s="39">
        <f>MATCH(C4176,Currecny_M!$A$1:$P$1,0)</f>
        <v>6</v>
      </c>
      <c r="I4176" s="39">
        <f>VLOOKUP(N4176,Currecny_M!$A$1:$P$10,MATCH(Database!C4176,Currecny_M!$A$1:$P$1,0),FALSE)</f>
        <v>1</v>
      </c>
      <c r="J4176" s="82">
        <f t="shared" si="196"/>
        <v>3.18</v>
      </c>
      <c r="K4176" s="39">
        <f>VLOOKUP('Cover page'!$B$6,Currecny_M!$A$1:$P$10,MATCH(Database!C4176,Currecny_M!$A$1:$P$1,0),FALSE)</f>
        <v>1</v>
      </c>
      <c r="L4176" s="82">
        <f t="shared" si="197"/>
        <v>3.18</v>
      </c>
      <c r="M4176" s="82">
        <f>((E4176/$F$1)*VLOOKUP(N4176,Currecny_M!$A$1:$P$10,MATCH(Database!C4176,Currecny_M!$A$1:$P$1,0),FALSE))/VLOOKUP('Cover page'!$B$6,Currecny_M!$A$1:$P$10,MATCH(Database!C4176,Currecny_M!$A$1:$P$1,0),FALSE)</f>
        <v>3.18</v>
      </c>
      <c r="N4176" s="6" t="str">
        <f>VLOOKUP(B4176,Master!$A$2:$C$11,3,FALSE)</f>
        <v>INR</v>
      </c>
      <c r="O4176" s="6" t="str">
        <f>VLOOKUP(B4176,Master!$A$2:$C$11,2,FALSE)</f>
        <v>Asia</v>
      </c>
      <c r="Q4176" s="39" t="str">
        <f>VLOOKUP(D4176,GL_Master!$A$1:$D$80,2,FALSE)</f>
        <v>PL</v>
      </c>
      <c r="R4176" s="39" t="str">
        <f>VLOOKUP(D4176,GL_Master!$A$1:$D$80,3,FALSE)</f>
        <v>Legal &amp; Professional expenses</v>
      </c>
      <c r="S4176" s="39" t="str">
        <f>VLOOKUP(D4176,GL_Master!$A$1:$D$80,4,FALSE)</f>
        <v>Professional Fees - Others</v>
      </c>
    </row>
    <row r="4177" spans="1:19" x14ac:dyDescent="0.25">
      <c r="A4177" s="39" t="s">
        <v>262</v>
      </c>
      <c r="B4177" s="39" t="s">
        <v>42</v>
      </c>
      <c r="C4177" s="7">
        <v>44044</v>
      </c>
      <c r="D4177" s="39" t="s">
        <v>105</v>
      </c>
      <c r="E4177" s="39">
        <v>2200</v>
      </c>
      <c r="F4177" s="82">
        <f t="shared" si="195"/>
        <v>2.2000000000000002</v>
      </c>
      <c r="G4177" s="39">
        <f>VLOOKUP(N4177,Currecny_M!$A$1:$P$10,2,FALSE)</f>
        <v>1</v>
      </c>
      <c r="H4177" s="39">
        <f>MATCH(C4177,Currecny_M!$A$1:$P$1,0)</f>
        <v>6</v>
      </c>
      <c r="I4177" s="39">
        <f>VLOOKUP(N4177,Currecny_M!$A$1:$P$10,MATCH(Database!C4177,Currecny_M!$A$1:$P$1,0),FALSE)</f>
        <v>1</v>
      </c>
      <c r="J4177" s="82">
        <f t="shared" si="196"/>
        <v>2.2000000000000002</v>
      </c>
      <c r="K4177" s="39">
        <f>VLOOKUP('Cover page'!$B$6,Currecny_M!$A$1:$P$10,MATCH(Database!C4177,Currecny_M!$A$1:$P$1,0),FALSE)</f>
        <v>1</v>
      </c>
      <c r="L4177" s="82">
        <f t="shared" si="197"/>
        <v>2.2000000000000002</v>
      </c>
      <c r="M4177" s="82">
        <f>((E4177/$F$1)*VLOOKUP(N4177,Currecny_M!$A$1:$P$10,MATCH(Database!C4177,Currecny_M!$A$1:$P$1,0),FALSE))/VLOOKUP('Cover page'!$B$6,Currecny_M!$A$1:$P$10,MATCH(Database!C4177,Currecny_M!$A$1:$P$1,0),FALSE)</f>
        <v>2.2000000000000002</v>
      </c>
      <c r="N4177" s="6" t="str">
        <f>VLOOKUP(B4177,Master!$A$2:$C$11,3,FALSE)</f>
        <v>INR</v>
      </c>
      <c r="O4177" s="6" t="str">
        <f>VLOOKUP(B4177,Master!$A$2:$C$11,2,FALSE)</f>
        <v>Asia</v>
      </c>
      <c r="Q4177" s="39" t="str">
        <f>VLOOKUP(D4177,GL_Master!$A$1:$D$80,2,FALSE)</f>
        <v>PL</v>
      </c>
      <c r="R4177" s="39" t="str">
        <f>VLOOKUP(D4177,GL_Master!$A$1:$D$80,3,FALSE)</f>
        <v>Travelling and conveyance</v>
      </c>
      <c r="S4177" s="39" t="str">
        <f>VLOOKUP(D4177,GL_Master!$A$1:$D$80,4,FALSE)</f>
        <v>Car hiring and rental services</v>
      </c>
    </row>
    <row r="4178" spans="1:19" x14ac:dyDescent="0.25">
      <c r="A4178" s="39" t="s">
        <v>262</v>
      </c>
      <c r="B4178" s="39" t="s">
        <v>42</v>
      </c>
      <c r="C4178" s="7">
        <v>44044</v>
      </c>
      <c r="D4178" s="39" t="s">
        <v>106</v>
      </c>
      <c r="E4178" s="39">
        <v>1030</v>
      </c>
      <c r="F4178" s="82">
        <f t="shared" si="195"/>
        <v>1.03</v>
      </c>
      <c r="G4178" s="39">
        <f>VLOOKUP(N4178,Currecny_M!$A$1:$P$10,2,FALSE)</f>
        <v>1</v>
      </c>
      <c r="H4178" s="39">
        <f>MATCH(C4178,Currecny_M!$A$1:$P$1,0)</f>
        <v>6</v>
      </c>
      <c r="I4178" s="39">
        <f>VLOOKUP(N4178,Currecny_M!$A$1:$P$10,MATCH(Database!C4178,Currecny_M!$A$1:$P$1,0),FALSE)</f>
        <v>1</v>
      </c>
      <c r="J4178" s="82">
        <f t="shared" si="196"/>
        <v>1.03</v>
      </c>
      <c r="K4178" s="39">
        <f>VLOOKUP('Cover page'!$B$6,Currecny_M!$A$1:$P$10,MATCH(Database!C4178,Currecny_M!$A$1:$P$1,0),FALSE)</f>
        <v>1</v>
      </c>
      <c r="L4178" s="82">
        <f t="shared" si="197"/>
        <v>1.03</v>
      </c>
      <c r="M4178" s="82">
        <f>((E4178/$F$1)*VLOOKUP(N4178,Currecny_M!$A$1:$P$10,MATCH(Database!C4178,Currecny_M!$A$1:$P$1,0),FALSE))/VLOOKUP('Cover page'!$B$6,Currecny_M!$A$1:$P$10,MATCH(Database!C4178,Currecny_M!$A$1:$P$1,0),FALSE)</f>
        <v>1.03</v>
      </c>
      <c r="N4178" s="6" t="str">
        <f>VLOOKUP(B4178,Master!$A$2:$C$11,3,FALSE)</f>
        <v>INR</v>
      </c>
      <c r="O4178" s="6" t="str">
        <f>VLOOKUP(B4178,Master!$A$2:$C$11,2,FALSE)</f>
        <v>Asia</v>
      </c>
      <c r="Q4178" s="39" t="str">
        <f>VLOOKUP(D4178,GL_Master!$A$1:$D$80,2,FALSE)</f>
        <v>PL</v>
      </c>
      <c r="R4178" s="39" t="str">
        <f>VLOOKUP(D4178,GL_Master!$A$1:$D$80,3,FALSE)</f>
        <v>Communication &amp; internet exp</v>
      </c>
      <c r="S4178" s="39" t="str">
        <f>VLOOKUP(D4178,GL_Master!$A$1:$D$80,4,FALSE)</f>
        <v>Printing &amp; Stationary</v>
      </c>
    </row>
    <row r="4179" spans="1:19" x14ac:dyDescent="0.25">
      <c r="A4179" s="39" t="s">
        <v>262</v>
      </c>
      <c r="B4179" s="39" t="s">
        <v>42</v>
      </c>
      <c r="C4179" s="7">
        <v>44044</v>
      </c>
      <c r="D4179" s="39" t="s">
        <v>32</v>
      </c>
      <c r="E4179" s="39">
        <v>1080</v>
      </c>
      <c r="F4179" s="82">
        <f t="shared" si="195"/>
        <v>1.08</v>
      </c>
      <c r="G4179" s="39">
        <f>VLOOKUP(N4179,Currecny_M!$A$1:$P$10,2,FALSE)</f>
        <v>1</v>
      </c>
      <c r="H4179" s="39">
        <f>MATCH(C4179,Currecny_M!$A$1:$P$1,0)</f>
        <v>6</v>
      </c>
      <c r="I4179" s="39">
        <f>VLOOKUP(N4179,Currecny_M!$A$1:$P$10,MATCH(Database!C4179,Currecny_M!$A$1:$P$1,0),FALSE)</f>
        <v>1</v>
      </c>
      <c r="J4179" s="82">
        <f t="shared" si="196"/>
        <v>1.08</v>
      </c>
      <c r="K4179" s="39">
        <f>VLOOKUP('Cover page'!$B$6,Currecny_M!$A$1:$P$10,MATCH(Database!C4179,Currecny_M!$A$1:$P$1,0),FALSE)</f>
        <v>1</v>
      </c>
      <c r="L4179" s="82">
        <f t="shared" si="197"/>
        <v>1.08</v>
      </c>
      <c r="M4179" s="82">
        <f>((E4179/$F$1)*VLOOKUP(N4179,Currecny_M!$A$1:$P$10,MATCH(Database!C4179,Currecny_M!$A$1:$P$1,0),FALSE))/VLOOKUP('Cover page'!$B$6,Currecny_M!$A$1:$P$10,MATCH(Database!C4179,Currecny_M!$A$1:$P$1,0),FALSE)</f>
        <v>1.08</v>
      </c>
      <c r="N4179" s="6" t="str">
        <f>VLOOKUP(B4179,Master!$A$2:$C$11,3,FALSE)</f>
        <v>INR</v>
      </c>
      <c r="O4179" s="6" t="str">
        <f>VLOOKUP(B4179,Master!$A$2:$C$11,2,FALSE)</f>
        <v>Asia</v>
      </c>
      <c r="Q4179" s="39" t="str">
        <f>VLOOKUP(D4179,GL_Master!$A$1:$D$80,2,FALSE)</f>
        <v>PL</v>
      </c>
      <c r="R4179" s="39" t="str">
        <f>VLOOKUP(D4179,GL_Master!$A$1:$D$80,3,FALSE)</f>
        <v>Communication &amp; internet exp</v>
      </c>
      <c r="S4179" s="39" t="str">
        <f>VLOOKUP(D4179,GL_Master!$A$1:$D$80,4,FALSE)</f>
        <v>Printing &amp; Stationary</v>
      </c>
    </row>
    <row r="4180" spans="1:19" x14ac:dyDescent="0.25">
      <c r="A4180" s="39" t="s">
        <v>262</v>
      </c>
      <c r="B4180" s="39" t="s">
        <v>42</v>
      </c>
      <c r="C4180" s="7">
        <v>44044</v>
      </c>
      <c r="D4180" s="39" t="s">
        <v>35</v>
      </c>
      <c r="E4180" s="39">
        <v>3030</v>
      </c>
      <c r="F4180" s="82">
        <f t="shared" si="195"/>
        <v>3.03</v>
      </c>
      <c r="G4180" s="39">
        <f>VLOOKUP(N4180,Currecny_M!$A$1:$P$10,2,FALSE)</f>
        <v>1</v>
      </c>
      <c r="H4180" s="39">
        <f>MATCH(C4180,Currecny_M!$A$1:$P$1,0)</f>
        <v>6</v>
      </c>
      <c r="I4180" s="39">
        <f>VLOOKUP(N4180,Currecny_M!$A$1:$P$10,MATCH(Database!C4180,Currecny_M!$A$1:$P$1,0),FALSE)</f>
        <v>1</v>
      </c>
      <c r="J4180" s="82">
        <f t="shared" si="196"/>
        <v>3.03</v>
      </c>
      <c r="K4180" s="39">
        <f>VLOOKUP('Cover page'!$B$6,Currecny_M!$A$1:$P$10,MATCH(Database!C4180,Currecny_M!$A$1:$P$1,0),FALSE)</f>
        <v>1</v>
      </c>
      <c r="L4180" s="82">
        <f t="shared" si="197"/>
        <v>3.03</v>
      </c>
      <c r="M4180" s="82">
        <f>((E4180/$F$1)*VLOOKUP(N4180,Currecny_M!$A$1:$P$10,MATCH(Database!C4180,Currecny_M!$A$1:$P$1,0),FALSE))/VLOOKUP('Cover page'!$B$6,Currecny_M!$A$1:$P$10,MATCH(Database!C4180,Currecny_M!$A$1:$P$1,0),FALSE)</f>
        <v>3.03</v>
      </c>
      <c r="N4180" s="6" t="str">
        <f>VLOOKUP(B4180,Master!$A$2:$C$11,3,FALSE)</f>
        <v>INR</v>
      </c>
      <c r="O4180" s="6" t="str">
        <f>VLOOKUP(B4180,Master!$A$2:$C$11,2,FALSE)</f>
        <v>Asia</v>
      </c>
      <c r="Q4180" s="39" t="str">
        <f>VLOOKUP(D4180,GL_Master!$A$1:$D$80,2,FALSE)</f>
        <v>PL</v>
      </c>
      <c r="R4180" s="39" t="str">
        <f>VLOOKUP(D4180,GL_Master!$A$1:$D$80,3,FALSE)</f>
        <v>Security Expenses</v>
      </c>
      <c r="S4180" s="39" t="str">
        <f>VLOOKUP(D4180,GL_Master!$A$1:$D$80,4,FALSE)</f>
        <v>Security Expenses others</v>
      </c>
    </row>
    <row r="4181" spans="1:19" x14ac:dyDescent="0.25">
      <c r="A4181" s="39" t="s">
        <v>262</v>
      </c>
      <c r="B4181" s="39" t="s">
        <v>42</v>
      </c>
      <c r="C4181" s="7">
        <v>44044</v>
      </c>
      <c r="D4181" s="39" t="s">
        <v>38</v>
      </c>
      <c r="E4181" s="39">
        <v>1040</v>
      </c>
      <c r="F4181" s="82">
        <f t="shared" si="195"/>
        <v>1.04</v>
      </c>
      <c r="G4181" s="39">
        <f>VLOOKUP(N4181,Currecny_M!$A$1:$P$10,2,FALSE)</f>
        <v>1</v>
      </c>
      <c r="H4181" s="39">
        <f>MATCH(C4181,Currecny_M!$A$1:$P$1,0)</f>
        <v>6</v>
      </c>
      <c r="I4181" s="39">
        <f>VLOOKUP(N4181,Currecny_M!$A$1:$P$10,MATCH(Database!C4181,Currecny_M!$A$1:$P$1,0),FALSE)</f>
        <v>1</v>
      </c>
      <c r="J4181" s="82">
        <f t="shared" si="196"/>
        <v>1.04</v>
      </c>
      <c r="K4181" s="39">
        <f>VLOOKUP('Cover page'!$B$6,Currecny_M!$A$1:$P$10,MATCH(Database!C4181,Currecny_M!$A$1:$P$1,0),FALSE)</f>
        <v>1</v>
      </c>
      <c r="L4181" s="82">
        <f t="shared" si="197"/>
        <v>1.04</v>
      </c>
      <c r="M4181" s="82">
        <f>((E4181/$F$1)*VLOOKUP(N4181,Currecny_M!$A$1:$P$10,MATCH(Database!C4181,Currecny_M!$A$1:$P$1,0),FALSE))/VLOOKUP('Cover page'!$B$6,Currecny_M!$A$1:$P$10,MATCH(Database!C4181,Currecny_M!$A$1:$P$1,0),FALSE)</f>
        <v>1.04</v>
      </c>
      <c r="N4181" s="6" t="str">
        <f>VLOOKUP(B4181,Master!$A$2:$C$11,3,FALSE)</f>
        <v>INR</v>
      </c>
      <c r="O4181" s="6" t="str">
        <f>VLOOKUP(B4181,Master!$A$2:$C$11,2,FALSE)</f>
        <v>Asia</v>
      </c>
      <c r="Q4181" s="39" t="str">
        <f>VLOOKUP(D4181,GL_Master!$A$1:$D$80,2,FALSE)</f>
        <v>PL</v>
      </c>
      <c r="R4181" s="39" t="str">
        <f>VLOOKUP(D4181,GL_Master!$A$1:$D$80,3,FALSE)</f>
        <v>House Keeping Expenses</v>
      </c>
      <c r="S4181" s="39" t="str">
        <f>VLOOKUP(D4181,GL_Master!$A$1:$D$80,4,FALSE)</f>
        <v>House Keeping Expenses</v>
      </c>
    </row>
    <row r="4182" spans="1:19" x14ac:dyDescent="0.25">
      <c r="A4182" s="39" t="s">
        <v>262</v>
      </c>
      <c r="B4182" s="39" t="s">
        <v>42</v>
      </c>
      <c r="C4182" s="7">
        <v>44044</v>
      </c>
      <c r="D4182" s="39" t="s">
        <v>107</v>
      </c>
      <c r="E4182" s="39">
        <v>1080</v>
      </c>
      <c r="F4182" s="82">
        <f t="shared" si="195"/>
        <v>1.08</v>
      </c>
      <c r="G4182" s="39">
        <f>VLOOKUP(N4182,Currecny_M!$A$1:$P$10,2,FALSE)</f>
        <v>1</v>
      </c>
      <c r="H4182" s="39">
        <f>MATCH(C4182,Currecny_M!$A$1:$P$1,0)</f>
        <v>6</v>
      </c>
      <c r="I4182" s="39">
        <f>VLOOKUP(N4182,Currecny_M!$A$1:$P$10,MATCH(Database!C4182,Currecny_M!$A$1:$P$1,0),FALSE)</f>
        <v>1</v>
      </c>
      <c r="J4182" s="82">
        <f t="shared" si="196"/>
        <v>1.08</v>
      </c>
      <c r="K4182" s="39">
        <f>VLOOKUP('Cover page'!$B$6,Currecny_M!$A$1:$P$10,MATCH(Database!C4182,Currecny_M!$A$1:$P$1,0),FALSE)</f>
        <v>1</v>
      </c>
      <c r="L4182" s="82">
        <f t="shared" si="197"/>
        <v>1.08</v>
      </c>
      <c r="M4182" s="82">
        <f>((E4182/$F$1)*VLOOKUP(N4182,Currecny_M!$A$1:$P$10,MATCH(Database!C4182,Currecny_M!$A$1:$P$1,0),FALSE))/VLOOKUP('Cover page'!$B$6,Currecny_M!$A$1:$P$10,MATCH(Database!C4182,Currecny_M!$A$1:$P$1,0),FALSE)</f>
        <v>1.08</v>
      </c>
      <c r="N4182" s="6" t="str">
        <f>VLOOKUP(B4182,Master!$A$2:$C$11,3,FALSE)</f>
        <v>INR</v>
      </c>
      <c r="O4182" s="6" t="str">
        <f>VLOOKUP(B4182,Master!$A$2:$C$11,2,FALSE)</f>
        <v>Asia</v>
      </c>
      <c r="Q4182" s="39" t="str">
        <f>VLOOKUP(D4182,GL_Master!$A$1:$D$80,2,FALSE)</f>
        <v>PL</v>
      </c>
      <c r="R4182" s="39" t="str">
        <f>VLOOKUP(D4182,GL_Master!$A$1:$D$80,3,FALSE)</f>
        <v>Misc. expenses</v>
      </c>
      <c r="S4182" s="39" t="str">
        <f>VLOOKUP(D4182,GL_Master!$A$1:$D$80,4,FALSE)</f>
        <v>Repair &amp; Maintenance</v>
      </c>
    </row>
    <row r="4183" spans="1:19" x14ac:dyDescent="0.25">
      <c r="A4183" s="39" t="s">
        <v>262</v>
      </c>
      <c r="B4183" s="39" t="s">
        <v>42</v>
      </c>
      <c r="C4183" s="7">
        <v>44044</v>
      </c>
      <c r="D4183" s="39" t="s">
        <v>108</v>
      </c>
      <c r="E4183" s="39">
        <v>1100</v>
      </c>
      <c r="F4183" s="82">
        <f t="shared" si="195"/>
        <v>1.1000000000000001</v>
      </c>
      <c r="G4183" s="39">
        <f>VLOOKUP(N4183,Currecny_M!$A$1:$P$10,2,FALSE)</f>
        <v>1</v>
      </c>
      <c r="H4183" s="39">
        <f>MATCH(C4183,Currecny_M!$A$1:$P$1,0)</f>
        <v>6</v>
      </c>
      <c r="I4183" s="39">
        <f>VLOOKUP(N4183,Currecny_M!$A$1:$P$10,MATCH(Database!C4183,Currecny_M!$A$1:$P$1,0),FALSE)</f>
        <v>1</v>
      </c>
      <c r="J4183" s="82">
        <f t="shared" si="196"/>
        <v>1.1000000000000001</v>
      </c>
      <c r="K4183" s="39">
        <f>VLOOKUP('Cover page'!$B$6,Currecny_M!$A$1:$P$10,MATCH(Database!C4183,Currecny_M!$A$1:$P$1,0),FALSE)</f>
        <v>1</v>
      </c>
      <c r="L4183" s="82">
        <f t="shared" si="197"/>
        <v>1.1000000000000001</v>
      </c>
      <c r="M4183" s="82">
        <f>((E4183/$F$1)*VLOOKUP(N4183,Currecny_M!$A$1:$P$10,MATCH(Database!C4183,Currecny_M!$A$1:$P$1,0),FALSE))/VLOOKUP('Cover page'!$B$6,Currecny_M!$A$1:$P$10,MATCH(Database!C4183,Currecny_M!$A$1:$P$1,0),FALSE)</f>
        <v>1.1000000000000001</v>
      </c>
      <c r="N4183" s="6" t="str">
        <f>VLOOKUP(B4183,Master!$A$2:$C$11,3,FALSE)</f>
        <v>INR</v>
      </c>
      <c r="O4183" s="6" t="str">
        <f>VLOOKUP(B4183,Master!$A$2:$C$11,2,FALSE)</f>
        <v>Asia</v>
      </c>
      <c r="Q4183" s="39" t="str">
        <f>VLOOKUP(D4183,GL_Master!$A$1:$D$80,2,FALSE)</f>
        <v>PL</v>
      </c>
      <c r="R4183" s="39" t="str">
        <f>VLOOKUP(D4183,GL_Master!$A$1:$D$80,3,FALSE)</f>
        <v>Misc. expenses</v>
      </c>
      <c r="S4183" s="39" t="str">
        <f>VLOOKUP(D4183,GL_Master!$A$1:$D$80,4,FALSE)</f>
        <v>Repair &amp; Maintenance</v>
      </c>
    </row>
    <row r="4184" spans="1:19" x14ac:dyDescent="0.25">
      <c r="A4184" s="39" t="s">
        <v>262</v>
      </c>
      <c r="B4184" s="39" t="s">
        <v>42</v>
      </c>
      <c r="C4184" s="7">
        <v>44044</v>
      </c>
      <c r="D4184" s="39" t="s">
        <v>9</v>
      </c>
      <c r="E4184" s="39">
        <v>9180</v>
      </c>
      <c r="F4184" s="82">
        <f t="shared" si="195"/>
        <v>9.18</v>
      </c>
      <c r="G4184" s="39">
        <f>VLOOKUP(N4184,Currecny_M!$A$1:$P$10,2,FALSE)</f>
        <v>1</v>
      </c>
      <c r="H4184" s="39">
        <f>MATCH(C4184,Currecny_M!$A$1:$P$1,0)</f>
        <v>6</v>
      </c>
      <c r="I4184" s="39">
        <f>VLOOKUP(N4184,Currecny_M!$A$1:$P$10,MATCH(Database!C4184,Currecny_M!$A$1:$P$1,0),FALSE)</f>
        <v>1</v>
      </c>
      <c r="J4184" s="82">
        <f t="shared" si="196"/>
        <v>9.18</v>
      </c>
      <c r="K4184" s="39">
        <f>VLOOKUP('Cover page'!$B$6,Currecny_M!$A$1:$P$10,MATCH(Database!C4184,Currecny_M!$A$1:$P$1,0),FALSE)</f>
        <v>1</v>
      </c>
      <c r="L4184" s="82">
        <f t="shared" si="197"/>
        <v>9.18</v>
      </c>
      <c r="M4184" s="82">
        <f>((E4184/$F$1)*VLOOKUP(N4184,Currecny_M!$A$1:$P$10,MATCH(Database!C4184,Currecny_M!$A$1:$P$1,0),FALSE))/VLOOKUP('Cover page'!$B$6,Currecny_M!$A$1:$P$10,MATCH(Database!C4184,Currecny_M!$A$1:$P$1,0),FALSE)</f>
        <v>9.18</v>
      </c>
      <c r="N4184" s="6" t="str">
        <f>VLOOKUP(B4184,Master!$A$2:$C$11,3,FALSE)</f>
        <v>INR</v>
      </c>
      <c r="O4184" s="6" t="str">
        <f>VLOOKUP(B4184,Master!$A$2:$C$11,2,FALSE)</f>
        <v>Asia</v>
      </c>
      <c r="Q4184" s="39" t="str">
        <f>VLOOKUP(D4184,GL_Master!$A$1:$D$80,2,FALSE)</f>
        <v>PL</v>
      </c>
      <c r="R4184" s="39" t="str">
        <f>VLOOKUP(D4184,GL_Master!$A$1:$D$80,3,FALSE)</f>
        <v>Rent</v>
      </c>
      <c r="S4184" s="39" t="str">
        <f>VLOOKUP(D4184,GL_Master!$A$1:$D$80,4,FALSE)</f>
        <v>Office Rent</v>
      </c>
    </row>
    <row r="4185" spans="1:19" x14ac:dyDescent="0.25">
      <c r="A4185" s="39" t="s">
        <v>262</v>
      </c>
      <c r="B4185" s="39" t="s">
        <v>42</v>
      </c>
      <c r="C4185" s="7">
        <v>44044</v>
      </c>
      <c r="D4185" s="39" t="s">
        <v>109</v>
      </c>
      <c r="E4185" s="39">
        <v>-5200</v>
      </c>
      <c r="F4185" s="82">
        <f t="shared" si="195"/>
        <v>-5.2</v>
      </c>
      <c r="G4185" s="39">
        <f>VLOOKUP(N4185,Currecny_M!$A$1:$P$10,2,FALSE)</f>
        <v>1</v>
      </c>
      <c r="H4185" s="39">
        <f>MATCH(C4185,Currecny_M!$A$1:$P$1,0)</f>
        <v>6</v>
      </c>
      <c r="I4185" s="39">
        <f>VLOOKUP(N4185,Currecny_M!$A$1:$P$10,MATCH(Database!C4185,Currecny_M!$A$1:$P$1,0),FALSE)</f>
        <v>1</v>
      </c>
      <c r="J4185" s="82">
        <f t="shared" si="196"/>
        <v>-5.2</v>
      </c>
      <c r="K4185" s="39">
        <f>VLOOKUP('Cover page'!$B$6,Currecny_M!$A$1:$P$10,MATCH(Database!C4185,Currecny_M!$A$1:$P$1,0),FALSE)</f>
        <v>1</v>
      </c>
      <c r="L4185" s="82">
        <f t="shared" si="197"/>
        <v>-5.2</v>
      </c>
      <c r="M4185" s="82">
        <f>((E4185/$F$1)*VLOOKUP(N4185,Currecny_M!$A$1:$P$10,MATCH(Database!C4185,Currecny_M!$A$1:$P$1,0),FALSE))/VLOOKUP('Cover page'!$B$6,Currecny_M!$A$1:$P$10,MATCH(Database!C4185,Currecny_M!$A$1:$P$1,0),FALSE)</f>
        <v>-5.2</v>
      </c>
      <c r="N4185" s="6" t="str">
        <f>VLOOKUP(B4185,Master!$A$2:$C$11,3,FALSE)</f>
        <v>INR</v>
      </c>
      <c r="O4185" s="6" t="str">
        <f>VLOOKUP(B4185,Master!$A$2:$C$11,2,FALSE)</f>
        <v>Asia</v>
      </c>
      <c r="Q4185" s="39" t="str">
        <f>VLOOKUP(D4185,GL_Master!$A$1:$D$80,2,FALSE)</f>
        <v>PL</v>
      </c>
      <c r="R4185" s="39" t="str">
        <f>VLOOKUP(D4185,GL_Master!$A$1:$D$80,3,FALSE)</f>
        <v>Travelling and conveyance</v>
      </c>
      <c r="S4185" s="39" t="str">
        <f>VLOOKUP(D4185,GL_Master!$A$1:$D$80,4,FALSE)</f>
        <v>Travelling , hotel lodging</v>
      </c>
    </row>
    <row r="4186" spans="1:19" x14ac:dyDescent="0.25">
      <c r="A4186" s="39" t="s">
        <v>262</v>
      </c>
      <c r="B4186" s="39" t="s">
        <v>42</v>
      </c>
      <c r="C4186" s="7">
        <v>44044</v>
      </c>
      <c r="D4186" s="39" t="s">
        <v>110</v>
      </c>
      <c r="E4186" s="39">
        <v>2100</v>
      </c>
      <c r="F4186" s="82">
        <f t="shared" si="195"/>
        <v>2.1</v>
      </c>
      <c r="G4186" s="39">
        <f>VLOOKUP(N4186,Currecny_M!$A$1:$P$10,2,FALSE)</f>
        <v>1</v>
      </c>
      <c r="H4186" s="39">
        <f>MATCH(C4186,Currecny_M!$A$1:$P$1,0)</f>
        <v>6</v>
      </c>
      <c r="I4186" s="39">
        <f>VLOOKUP(N4186,Currecny_M!$A$1:$P$10,MATCH(Database!C4186,Currecny_M!$A$1:$P$1,0),FALSE)</f>
        <v>1</v>
      </c>
      <c r="J4186" s="82">
        <f t="shared" si="196"/>
        <v>2.1</v>
      </c>
      <c r="K4186" s="39">
        <f>VLOOKUP('Cover page'!$B$6,Currecny_M!$A$1:$P$10,MATCH(Database!C4186,Currecny_M!$A$1:$P$1,0),FALSE)</f>
        <v>1</v>
      </c>
      <c r="L4186" s="82">
        <f t="shared" si="197"/>
        <v>2.1</v>
      </c>
      <c r="M4186" s="82">
        <f>((E4186/$F$1)*VLOOKUP(N4186,Currecny_M!$A$1:$P$10,MATCH(Database!C4186,Currecny_M!$A$1:$P$1,0),FALSE))/VLOOKUP('Cover page'!$B$6,Currecny_M!$A$1:$P$10,MATCH(Database!C4186,Currecny_M!$A$1:$P$1,0),FALSE)</f>
        <v>2.1</v>
      </c>
      <c r="N4186" s="6" t="str">
        <f>VLOOKUP(B4186,Master!$A$2:$C$11,3,FALSE)</f>
        <v>INR</v>
      </c>
      <c r="O4186" s="6" t="str">
        <f>VLOOKUP(B4186,Master!$A$2:$C$11,2,FALSE)</f>
        <v>Asia</v>
      </c>
      <c r="Q4186" s="39" t="str">
        <f>VLOOKUP(D4186,GL_Master!$A$1:$D$80,2,FALSE)</f>
        <v>PL</v>
      </c>
      <c r="R4186" s="39" t="str">
        <f>VLOOKUP(D4186,GL_Master!$A$1:$D$80,3,FALSE)</f>
        <v>Travelling and conveyance</v>
      </c>
      <c r="S4186" s="39" t="str">
        <f>VLOOKUP(D4186,GL_Master!$A$1:$D$80,4,FALSE)</f>
        <v>Travelling , hotel lodging</v>
      </c>
    </row>
    <row r="4187" spans="1:19" x14ac:dyDescent="0.25">
      <c r="A4187" s="39" t="s">
        <v>262</v>
      </c>
      <c r="B4187" s="39" t="s">
        <v>42</v>
      </c>
      <c r="C4187" s="7">
        <v>44044</v>
      </c>
      <c r="D4187" s="39" t="s">
        <v>111</v>
      </c>
      <c r="E4187" s="39">
        <v>1080</v>
      </c>
      <c r="F4187" s="82">
        <f t="shared" si="195"/>
        <v>1.08</v>
      </c>
      <c r="G4187" s="39">
        <f>VLOOKUP(N4187,Currecny_M!$A$1:$P$10,2,FALSE)</f>
        <v>1</v>
      </c>
      <c r="H4187" s="39">
        <f>MATCH(C4187,Currecny_M!$A$1:$P$1,0)</f>
        <v>6</v>
      </c>
      <c r="I4187" s="39">
        <f>VLOOKUP(N4187,Currecny_M!$A$1:$P$10,MATCH(Database!C4187,Currecny_M!$A$1:$P$1,0),FALSE)</f>
        <v>1</v>
      </c>
      <c r="J4187" s="82">
        <f t="shared" si="196"/>
        <v>1.08</v>
      </c>
      <c r="K4187" s="39">
        <f>VLOOKUP('Cover page'!$B$6,Currecny_M!$A$1:$P$10,MATCH(Database!C4187,Currecny_M!$A$1:$P$1,0),FALSE)</f>
        <v>1</v>
      </c>
      <c r="L4187" s="82">
        <f t="shared" si="197"/>
        <v>1.08</v>
      </c>
      <c r="M4187" s="82">
        <f>((E4187/$F$1)*VLOOKUP(N4187,Currecny_M!$A$1:$P$10,MATCH(Database!C4187,Currecny_M!$A$1:$P$1,0),FALSE))/VLOOKUP('Cover page'!$B$6,Currecny_M!$A$1:$P$10,MATCH(Database!C4187,Currecny_M!$A$1:$P$1,0),FALSE)</f>
        <v>1.08</v>
      </c>
      <c r="N4187" s="6" t="str">
        <f>VLOOKUP(B4187,Master!$A$2:$C$11,3,FALSE)</f>
        <v>INR</v>
      </c>
      <c r="O4187" s="6" t="str">
        <f>VLOOKUP(B4187,Master!$A$2:$C$11,2,FALSE)</f>
        <v>Asia</v>
      </c>
      <c r="Q4187" s="39" t="str">
        <f>VLOOKUP(D4187,GL_Master!$A$1:$D$80,2,FALSE)</f>
        <v>PL</v>
      </c>
      <c r="R4187" s="39" t="str">
        <f>VLOOKUP(D4187,GL_Master!$A$1:$D$80,3,FALSE)</f>
        <v>Legal &amp; Professional expenses</v>
      </c>
      <c r="S4187" s="39" t="str">
        <f>VLOOKUP(D4187,GL_Master!$A$1:$D$80,4,FALSE)</f>
        <v>Professional Fees - Others</v>
      </c>
    </row>
    <row r="4188" spans="1:19" x14ac:dyDescent="0.25">
      <c r="A4188" s="39" t="s">
        <v>262</v>
      </c>
      <c r="B4188" s="39" t="s">
        <v>42</v>
      </c>
      <c r="C4188" s="7">
        <v>44075</v>
      </c>
      <c r="D4188" s="39" t="s">
        <v>112</v>
      </c>
      <c r="E4188" s="39">
        <v>10400</v>
      </c>
      <c r="F4188" s="82">
        <f t="shared" si="195"/>
        <v>10.4</v>
      </c>
      <c r="G4188" s="39">
        <f>VLOOKUP(N4188,Currecny_M!$A$1:$P$10,2,FALSE)</f>
        <v>1</v>
      </c>
      <c r="H4188" s="39">
        <f>MATCH(C4188,Currecny_M!$A$1:$P$1,0)</f>
        <v>7</v>
      </c>
      <c r="I4188" s="39">
        <f>VLOOKUP(N4188,Currecny_M!$A$1:$P$10,MATCH(Database!C4188,Currecny_M!$A$1:$P$1,0),FALSE)</f>
        <v>1</v>
      </c>
      <c r="J4188" s="82">
        <f t="shared" si="196"/>
        <v>10.4</v>
      </c>
      <c r="K4188" s="39">
        <f>VLOOKUP('Cover page'!$B$6,Currecny_M!$A$1:$P$10,MATCH(Database!C4188,Currecny_M!$A$1:$P$1,0),FALSE)</f>
        <v>1</v>
      </c>
      <c r="L4188" s="82">
        <f t="shared" si="197"/>
        <v>10.4</v>
      </c>
      <c r="M4188" s="82">
        <f>((E4188/$F$1)*VLOOKUP(N4188,Currecny_M!$A$1:$P$10,MATCH(Database!C4188,Currecny_M!$A$1:$P$1,0),FALSE))/VLOOKUP('Cover page'!$B$6,Currecny_M!$A$1:$P$10,MATCH(Database!C4188,Currecny_M!$A$1:$P$1,0),FALSE)</f>
        <v>10.4</v>
      </c>
      <c r="N4188" s="6" t="str">
        <f>VLOOKUP(B4188,Master!$A$2:$C$11,3,FALSE)</f>
        <v>INR</v>
      </c>
      <c r="O4188" s="6" t="str">
        <f>VLOOKUP(B4188,Master!$A$2:$C$11,2,FALSE)</f>
        <v>Asia</v>
      </c>
      <c r="Q4188" s="39" t="str">
        <f>VLOOKUP(D4188,GL_Master!$A$1:$D$80,2,FALSE)</f>
        <v>PL</v>
      </c>
      <c r="R4188" s="39" t="str">
        <f>VLOOKUP(D4188,GL_Master!$A$1:$D$80,3,FALSE)</f>
        <v>Finance Cost</v>
      </c>
      <c r="S4188" s="39" t="str">
        <f>VLOOKUP(D4188,GL_Master!$A$1:$D$80,4,FALSE)</f>
        <v>Interest expense</v>
      </c>
    </row>
    <row r="4189" spans="1:19" x14ac:dyDescent="0.25">
      <c r="A4189" s="39" t="s">
        <v>262</v>
      </c>
      <c r="B4189" s="39" t="s">
        <v>42</v>
      </c>
      <c r="C4189" s="7">
        <v>44075</v>
      </c>
      <c r="D4189" s="39" t="s">
        <v>25</v>
      </c>
      <c r="E4189" s="39">
        <v>94500</v>
      </c>
      <c r="F4189" s="82">
        <f t="shared" si="195"/>
        <v>94.5</v>
      </c>
      <c r="G4189" s="39">
        <f>VLOOKUP(N4189,Currecny_M!$A$1:$P$10,2,FALSE)</f>
        <v>1</v>
      </c>
      <c r="H4189" s="39">
        <f>MATCH(C4189,Currecny_M!$A$1:$P$1,0)</f>
        <v>7</v>
      </c>
      <c r="I4189" s="39">
        <f>VLOOKUP(N4189,Currecny_M!$A$1:$P$10,MATCH(Database!C4189,Currecny_M!$A$1:$P$1,0),FALSE)</f>
        <v>1</v>
      </c>
      <c r="J4189" s="82">
        <f t="shared" si="196"/>
        <v>94.5</v>
      </c>
      <c r="K4189" s="39">
        <f>VLOOKUP('Cover page'!$B$6,Currecny_M!$A$1:$P$10,MATCH(Database!C4189,Currecny_M!$A$1:$P$1,0),FALSE)</f>
        <v>1</v>
      </c>
      <c r="L4189" s="82">
        <f t="shared" si="197"/>
        <v>94.5</v>
      </c>
      <c r="M4189" s="82">
        <f>((E4189/$F$1)*VLOOKUP(N4189,Currecny_M!$A$1:$P$10,MATCH(Database!C4189,Currecny_M!$A$1:$P$1,0),FALSE))/VLOOKUP('Cover page'!$B$6,Currecny_M!$A$1:$P$10,MATCH(Database!C4189,Currecny_M!$A$1:$P$1,0),FALSE)</f>
        <v>94.5</v>
      </c>
      <c r="N4189" s="6" t="str">
        <f>VLOOKUP(B4189,Master!$A$2:$C$11,3,FALSE)</f>
        <v>INR</v>
      </c>
      <c r="O4189" s="6" t="str">
        <f>VLOOKUP(B4189,Master!$A$2:$C$11,2,FALSE)</f>
        <v>Asia</v>
      </c>
      <c r="Q4189" s="39" t="str">
        <f>VLOOKUP(D4189,GL_Master!$A$1:$D$80,2,FALSE)</f>
        <v>PL</v>
      </c>
      <c r="R4189" s="39" t="str">
        <f>VLOOKUP(D4189,GL_Master!$A$1:$D$80,3,FALSE)</f>
        <v>Depreciation</v>
      </c>
      <c r="S4189" s="39" t="str">
        <f>VLOOKUP(D4189,GL_Master!$A$1:$D$80,4,FALSE)</f>
        <v>Depreciation</v>
      </c>
    </row>
    <row r="4190" spans="1:19" x14ac:dyDescent="0.25">
      <c r="A4190" s="39" t="s">
        <v>262</v>
      </c>
      <c r="B4190" s="39" t="s">
        <v>42</v>
      </c>
      <c r="C4190" s="7">
        <v>44075</v>
      </c>
      <c r="D4190" s="39" t="s">
        <v>51</v>
      </c>
      <c r="E4190" s="39">
        <v>-1000000</v>
      </c>
      <c r="F4190" s="82">
        <f t="shared" si="195"/>
        <v>-1000</v>
      </c>
      <c r="G4190" s="39">
        <f>VLOOKUP(N4190,Currecny_M!$A$1:$P$10,2,FALSE)</f>
        <v>1</v>
      </c>
      <c r="H4190" s="39">
        <f>MATCH(C4190,Currecny_M!$A$1:$P$1,0)</f>
        <v>7</v>
      </c>
      <c r="I4190" s="39">
        <f>VLOOKUP(N4190,Currecny_M!$A$1:$P$10,MATCH(Database!C4190,Currecny_M!$A$1:$P$1,0),FALSE)</f>
        <v>1</v>
      </c>
      <c r="J4190" s="82">
        <f t="shared" si="196"/>
        <v>-1000</v>
      </c>
      <c r="K4190" s="39">
        <f>VLOOKUP('Cover page'!$B$6,Currecny_M!$A$1:$P$10,MATCH(Database!C4190,Currecny_M!$A$1:$P$1,0),FALSE)</f>
        <v>1</v>
      </c>
      <c r="L4190" s="82">
        <f t="shared" si="197"/>
        <v>-1000</v>
      </c>
      <c r="M4190" s="82">
        <f>((E4190/$F$1)*VLOOKUP(N4190,Currecny_M!$A$1:$P$10,MATCH(Database!C4190,Currecny_M!$A$1:$P$1,0),FALSE))/VLOOKUP('Cover page'!$B$6,Currecny_M!$A$1:$P$10,MATCH(Database!C4190,Currecny_M!$A$1:$P$1,0),FALSE)</f>
        <v>-1000</v>
      </c>
      <c r="N4190" s="6" t="str">
        <f>VLOOKUP(B4190,Master!$A$2:$C$11,3,FALSE)</f>
        <v>INR</v>
      </c>
      <c r="O4190" s="6" t="str">
        <f>VLOOKUP(B4190,Master!$A$2:$C$11,2,FALSE)</f>
        <v>Asia</v>
      </c>
      <c r="Q4190" s="39" t="str">
        <f>VLOOKUP(D4190,GL_Master!$A$1:$D$80,2,FALSE)</f>
        <v>BS</v>
      </c>
      <c r="R4190" s="39" t="str">
        <f>VLOOKUP(D4190,GL_Master!$A$1:$D$80,3,FALSE)</f>
        <v>Share Capital</v>
      </c>
      <c r="S4190" s="39" t="str">
        <f>VLOOKUP(D4190,GL_Master!$A$1:$D$80,4,FALSE)</f>
        <v>Equity shares</v>
      </c>
    </row>
    <row r="4191" spans="1:19" x14ac:dyDescent="0.25">
      <c r="A4191" s="39" t="s">
        <v>262</v>
      </c>
      <c r="B4191" s="39" t="s">
        <v>42</v>
      </c>
      <c r="C4191" s="7">
        <v>44075</v>
      </c>
      <c r="D4191" s="39" t="s">
        <v>52</v>
      </c>
      <c r="E4191" s="39">
        <v>-1916000</v>
      </c>
      <c r="F4191" s="82">
        <f t="shared" si="195"/>
        <v>-1916</v>
      </c>
      <c r="G4191" s="39">
        <f>VLOOKUP(N4191,Currecny_M!$A$1:$P$10,2,FALSE)</f>
        <v>1</v>
      </c>
      <c r="H4191" s="39">
        <f>MATCH(C4191,Currecny_M!$A$1:$P$1,0)</f>
        <v>7</v>
      </c>
      <c r="I4191" s="39">
        <f>VLOOKUP(N4191,Currecny_M!$A$1:$P$10,MATCH(Database!C4191,Currecny_M!$A$1:$P$1,0),FALSE)</f>
        <v>1</v>
      </c>
      <c r="J4191" s="82">
        <f t="shared" si="196"/>
        <v>-1916</v>
      </c>
      <c r="K4191" s="39">
        <f>VLOOKUP('Cover page'!$B$6,Currecny_M!$A$1:$P$10,MATCH(Database!C4191,Currecny_M!$A$1:$P$1,0),FALSE)</f>
        <v>1</v>
      </c>
      <c r="L4191" s="82">
        <f t="shared" si="197"/>
        <v>-1916</v>
      </c>
      <c r="M4191" s="82">
        <f>((E4191/$F$1)*VLOOKUP(N4191,Currecny_M!$A$1:$P$10,MATCH(Database!C4191,Currecny_M!$A$1:$P$1,0),FALSE))/VLOOKUP('Cover page'!$B$6,Currecny_M!$A$1:$P$10,MATCH(Database!C4191,Currecny_M!$A$1:$P$1,0),FALSE)</f>
        <v>-1916</v>
      </c>
      <c r="N4191" s="6" t="str">
        <f>VLOOKUP(B4191,Master!$A$2:$C$11,3,FALSE)</f>
        <v>INR</v>
      </c>
      <c r="O4191" s="6" t="str">
        <f>VLOOKUP(B4191,Master!$A$2:$C$11,2,FALSE)</f>
        <v>Asia</v>
      </c>
      <c r="Q4191" s="39" t="str">
        <f>VLOOKUP(D4191,GL_Master!$A$1:$D$80,2,FALSE)</f>
        <v>BS</v>
      </c>
      <c r="R4191" s="39" t="str">
        <f>VLOOKUP(D4191,GL_Master!$A$1:$D$80,3,FALSE)</f>
        <v>Reserve and Surplus</v>
      </c>
      <c r="S4191" s="39" t="str">
        <f>VLOOKUP(D4191,GL_Master!$A$1:$D$80,4,FALSE)</f>
        <v>Reserves at the commencement of the year</v>
      </c>
    </row>
    <row r="4192" spans="1:19" x14ac:dyDescent="0.25">
      <c r="A4192" s="39" t="s">
        <v>262</v>
      </c>
      <c r="B4192" s="39" t="s">
        <v>42</v>
      </c>
      <c r="C4192" s="7">
        <v>44075</v>
      </c>
      <c r="D4192" s="39" t="s">
        <v>53</v>
      </c>
      <c r="E4192" s="39">
        <v>-638860</v>
      </c>
      <c r="F4192" s="82">
        <f t="shared" si="195"/>
        <v>-638.86</v>
      </c>
      <c r="G4192" s="39">
        <f>VLOOKUP(N4192,Currecny_M!$A$1:$P$10,2,FALSE)</f>
        <v>1</v>
      </c>
      <c r="H4192" s="39">
        <f>MATCH(C4192,Currecny_M!$A$1:$P$1,0)</f>
        <v>7</v>
      </c>
      <c r="I4192" s="39">
        <f>VLOOKUP(N4192,Currecny_M!$A$1:$P$10,MATCH(Database!C4192,Currecny_M!$A$1:$P$1,0),FALSE)</f>
        <v>1</v>
      </c>
      <c r="J4192" s="82">
        <f t="shared" si="196"/>
        <v>-638.86</v>
      </c>
      <c r="K4192" s="39">
        <f>VLOOKUP('Cover page'!$B$6,Currecny_M!$A$1:$P$10,MATCH(Database!C4192,Currecny_M!$A$1:$P$1,0),FALSE)</f>
        <v>1</v>
      </c>
      <c r="L4192" s="82">
        <f t="shared" si="197"/>
        <v>-638.86</v>
      </c>
      <c r="M4192" s="82">
        <f>((E4192/$F$1)*VLOOKUP(N4192,Currecny_M!$A$1:$P$10,MATCH(Database!C4192,Currecny_M!$A$1:$P$1,0),FALSE))/VLOOKUP('Cover page'!$B$6,Currecny_M!$A$1:$P$10,MATCH(Database!C4192,Currecny_M!$A$1:$P$1,0),FALSE)</f>
        <v>-638.86</v>
      </c>
      <c r="N4192" s="6" t="str">
        <f>VLOOKUP(B4192,Master!$A$2:$C$11,3,FALSE)</f>
        <v>INR</v>
      </c>
      <c r="O4192" s="6" t="str">
        <f>VLOOKUP(B4192,Master!$A$2:$C$11,2,FALSE)</f>
        <v>Asia</v>
      </c>
      <c r="Q4192" s="39" t="str">
        <f>VLOOKUP(D4192,GL_Master!$A$1:$D$80,2,FALSE)</f>
        <v>BS</v>
      </c>
      <c r="R4192" s="39" t="str">
        <f>VLOOKUP(D4192,GL_Master!$A$1:$D$80,3,FALSE)</f>
        <v>Loan Fund</v>
      </c>
      <c r="S4192" s="39" t="str">
        <f>VLOOKUP(D4192,GL_Master!$A$1:$D$80,4,FALSE)</f>
        <v>Term Loan</v>
      </c>
    </row>
    <row r="4193" spans="1:19" x14ac:dyDescent="0.25">
      <c r="A4193" s="39" t="s">
        <v>262</v>
      </c>
      <c r="B4193" s="39" t="s">
        <v>42</v>
      </c>
      <c r="C4193" s="7">
        <v>44075</v>
      </c>
      <c r="D4193" s="39" t="s">
        <v>54</v>
      </c>
      <c r="E4193" s="39">
        <v>2060</v>
      </c>
      <c r="F4193" s="82">
        <f t="shared" si="195"/>
        <v>2.06</v>
      </c>
      <c r="G4193" s="39">
        <f>VLOOKUP(N4193,Currecny_M!$A$1:$P$10,2,FALSE)</f>
        <v>1</v>
      </c>
      <c r="H4193" s="39">
        <f>MATCH(C4193,Currecny_M!$A$1:$P$1,0)</f>
        <v>7</v>
      </c>
      <c r="I4193" s="39">
        <f>VLOOKUP(N4193,Currecny_M!$A$1:$P$10,MATCH(Database!C4193,Currecny_M!$A$1:$P$1,0),FALSE)</f>
        <v>1</v>
      </c>
      <c r="J4193" s="82">
        <f t="shared" si="196"/>
        <v>2.06</v>
      </c>
      <c r="K4193" s="39">
        <f>VLOOKUP('Cover page'!$B$6,Currecny_M!$A$1:$P$10,MATCH(Database!C4193,Currecny_M!$A$1:$P$1,0),FALSE)</f>
        <v>1</v>
      </c>
      <c r="L4193" s="82">
        <f t="shared" si="197"/>
        <v>2.06</v>
      </c>
      <c r="M4193" s="82">
        <f>((E4193/$F$1)*VLOOKUP(N4193,Currecny_M!$A$1:$P$10,MATCH(Database!C4193,Currecny_M!$A$1:$P$1,0),FALSE))/VLOOKUP('Cover page'!$B$6,Currecny_M!$A$1:$P$10,MATCH(Database!C4193,Currecny_M!$A$1:$P$1,0),FALSE)</f>
        <v>2.06</v>
      </c>
      <c r="N4193" s="6" t="str">
        <f>VLOOKUP(B4193,Master!$A$2:$C$11,3,FALSE)</f>
        <v>INR</v>
      </c>
      <c r="O4193" s="6" t="str">
        <f>VLOOKUP(B4193,Master!$A$2:$C$11,2,FALSE)</f>
        <v>Asia</v>
      </c>
      <c r="Q4193" s="39" t="str">
        <f>VLOOKUP(D4193,GL_Master!$A$1:$D$80,2,FALSE)</f>
        <v>BS</v>
      </c>
      <c r="R4193" s="39" t="str">
        <f>VLOOKUP(D4193,GL_Master!$A$1:$D$80,3,FALSE)</f>
        <v>Trade Payables</v>
      </c>
      <c r="S4193" s="39" t="str">
        <f>VLOOKUP(D4193,GL_Master!$A$1:$D$80,4,FALSE)</f>
        <v>Trade payable</v>
      </c>
    </row>
    <row r="4194" spans="1:19" x14ac:dyDescent="0.25">
      <c r="A4194" s="39" t="s">
        <v>262</v>
      </c>
      <c r="B4194" s="39" t="s">
        <v>42</v>
      </c>
      <c r="C4194" s="7">
        <v>44075</v>
      </c>
      <c r="D4194" s="39" t="s">
        <v>34</v>
      </c>
      <c r="E4194" s="39">
        <v>-54060</v>
      </c>
      <c r="F4194" s="82">
        <f t="shared" si="195"/>
        <v>-54.06</v>
      </c>
      <c r="G4194" s="39">
        <f>VLOOKUP(N4194,Currecny_M!$A$1:$P$10,2,FALSE)</f>
        <v>1</v>
      </c>
      <c r="H4194" s="39">
        <f>MATCH(C4194,Currecny_M!$A$1:$P$1,0)</f>
        <v>7</v>
      </c>
      <c r="I4194" s="39">
        <f>VLOOKUP(N4194,Currecny_M!$A$1:$P$10,MATCH(Database!C4194,Currecny_M!$A$1:$P$1,0),FALSE)</f>
        <v>1</v>
      </c>
      <c r="J4194" s="82">
        <f t="shared" si="196"/>
        <v>-54.06</v>
      </c>
      <c r="K4194" s="39">
        <f>VLOOKUP('Cover page'!$B$6,Currecny_M!$A$1:$P$10,MATCH(Database!C4194,Currecny_M!$A$1:$P$1,0),FALSE)</f>
        <v>1</v>
      </c>
      <c r="L4194" s="82">
        <f t="shared" si="197"/>
        <v>-54.06</v>
      </c>
      <c r="M4194" s="82">
        <f>((E4194/$F$1)*VLOOKUP(N4194,Currecny_M!$A$1:$P$10,MATCH(Database!C4194,Currecny_M!$A$1:$P$1,0),FALSE))/VLOOKUP('Cover page'!$B$6,Currecny_M!$A$1:$P$10,MATCH(Database!C4194,Currecny_M!$A$1:$P$1,0),FALSE)</f>
        <v>-54.06</v>
      </c>
      <c r="N4194" s="6" t="str">
        <f>VLOOKUP(B4194,Master!$A$2:$C$11,3,FALSE)</f>
        <v>INR</v>
      </c>
      <c r="O4194" s="6" t="str">
        <f>VLOOKUP(B4194,Master!$A$2:$C$11,2,FALSE)</f>
        <v>Asia</v>
      </c>
      <c r="Q4194" s="39" t="str">
        <f>VLOOKUP(D4194,GL_Master!$A$1:$D$80,2,FALSE)</f>
        <v>BS</v>
      </c>
      <c r="R4194" s="39" t="str">
        <f>VLOOKUP(D4194,GL_Master!$A$1:$D$80,3,FALSE)</f>
        <v>Provisions</v>
      </c>
      <c r="S4194" s="39" t="str">
        <f>VLOOKUP(D4194,GL_Master!$A$1:$D$80,4,FALSE)</f>
        <v>Expenses payables</v>
      </c>
    </row>
    <row r="4195" spans="1:19" x14ac:dyDescent="0.25">
      <c r="A4195" s="39" t="s">
        <v>262</v>
      </c>
      <c r="B4195" s="39" t="s">
        <v>42</v>
      </c>
      <c r="C4195" s="7">
        <v>44075</v>
      </c>
      <c r="D4195" s="39" t="s">
        <v>18</v>
      </c>
      <c r="E4195" s="39">
        <v>-32550</v>
      </c>
      <c r="F4195" s="82">
        <f t="shared" si="195"/>
        <v>-32.549999999999997</v>
      </c>
      <c r="G4195" s="39">
        <f>VLOOKUP(N4195,Currecny_M!$A$1:$P$10,2,FALSE)</f>
        <v>1</v>
      </c>
      <c r="H4195" s="39">
        <f>MATCH(C4195,Currecny_M!$A$1:$P$1,0)</f>
        <v>7</v>
      </c>
      <c r="I4195" s="39">
        <f>VLOOKUP(N4195,Currecny_M!$A$1:$P$10,MATCH(Database!C4195,Currecny_M!$A$1:$P$1,0),FALSE)</f>
        <v>1</v>
      </c>
      <c r="J4195" s="82">
        <f t="shared" si="196"/>
        <v>-32.549999999999997</v>
      </c>
      <c r="K4195" s="39">
        <f>VLOOKUP('Cover page'!$B$6,Currecny_M!$A$1:$P$10,MATCH(Database!C4195,Currecny_M!$A$1:$P$1,0),FALSE)</f>
        <v>1</v>
      </c>
      <c r="L4195" s="82">
        <f t="shared" si="197"/>
        <v>-32.549999999999997</v>
      </c>
      <c r="M4195" s="82">
        <f>((E4195/$F$1)*VLOOKUP(N4195,Currecny_M!$A$1:$P$10,MATCH(Database!C4195,Currecny_M!$A$1:$P$1,0),FALSE))/VLOOKUP('Cover page'!$B$6,Currecny_M!$A$1:$P$10,MATCH(Database!C4195,Currecny_M!$A$1:$P$1,0),FALSE)</f>
        <v>-32.549999999999997</v>
      </c>
      <c r="N4195" s="6" t="str">
        <f>VLOOKUP(B4195,Master!$A$2:$C$11,3,FALSE)</f>
        <v>INR</v>
      </c>
      <c r="O4195" s="6" t="str">
        <f>VLOOKUP(B4195,Master!$A$2:$C$11,2,FALSE)</f>
        <v>Asia</v>
      </c>
      <c r="Q4195" s="39" t="str">
        <f>VLOOKUP(D4195,GL_Master!$A$1:$D$80,2,FALSE)</f>
        <v>BS</v>
      </c>
      <c r="R4195" s="39" t="str">
        <f>VLOOKUP(D4195,GL_Master!$A$1:$D$80,3,FALSE)</f>
        <v>Other current liabilities</v>
      </c>
      <c r="S4195" s="39" t="str">
        <f>VLOOKUP(D4195,GL_Master!$A$1:$D$80,4,FALSE)</f>
        <v>Employee related liabilities</v>
      </c>
    </row>
    <row r="4196" spans="1:19" x14ac:dyDescent="0.25">
      <c r="A4196" s="39" t="s">
        <v>262</v>
      </c>
      <c r="B4196" s="39" t="s">
        <v>42</v>
      </c>
      <c r="C4196" s="7">
        <v>44075</v>
      </c>
      <c r="D4196" s="39" t="s">
        <v>55</v>
      </c>
      <c r="E4196" s="39">
        <v>-4160</v>
      </c>
      <c r="F4196" s="82">
        <f t="shared" si="195"/>
        <v>-4.16</v>
      </c>
      <c r="G4196" s="39">
        <f>VLOOKUP(N4196,Currecny_M!$A$1:$P$10,2,FALSE)</f>
        <v>1</v>
      </c>
      <c r="H4196" s="39">
        <f>MATCH(C4196,Currecny_M!$A$1:$P$1,0)</f>
        <v>7</v>
      </c>
      <c r="I4196" s="39">
        <f>VLOOKUP(N4196,Currecny_M!$A$1:$P$10,MATCH(Database!C4196,Currecny_M!$A$1:$P$1,0),FALSE)</f>
        <v>1</v>
      </c>
      <c r="J4196" s="82">
        <f t="shared" si="196"/>
        <v>-4.16</v>
      </c>
      <c r="K4196" s="39">
        <f>VLOOKUP('Cover page'!$B$6,Currecny_M!$A$1:$P$10,MATCH(Database!C4196,Currecny_M!$A$1:$P$1,0),FALSE)</f>
        <v>1</v>
      </c>
      <c r="L4196" s="82">
        <f t="shared" si="197"/>
        <v>-4.16</v>
      </c>
      <c r="M4196" s="82">
        <f>((E4196/$F$1)*VLOOKUP(N4196,Currecny_M!$A$1:$P$10,MATCH(Database!C4196,Currecny_M!$A$1:$P$1,0),FALSE))/VLOOKUP('Cover page'!$B$6,Currecny_M!$A$1:$P$10,MATCH(Database!C4196,Currecny_M!$A$1:$P$1,0),FALSE)</f>
        <v>-4.16</v>
      </c>
      <c r="N4196" s="6" t="str">
        <f>VLOOKUP(B4196,Master!$A$2:$C$11,3,FALSE)</f>
        <v>INR</v>
      </c>
      <c r="O4196" s="6" t="str">
        <f>VLOOKUP(B4196,Master!$A$2:$C$11,2,FALSE)</f>
        <v>Asia</v>
      </c>
      <c r="Q4196" s="39" t="str">
        <f>VLOOKUP(D4196,GL_Master!$A$1:$D$80,2,FALSE)</f>
        <v>BS</v>
      </c>
      <c r="R4196" s="39" t="str">
        <f>VLOOKUP(D4196,GL_Master!$A$1:$D$80,3,FALSE)</f>
        <v>Other current liabilities</v>
      </c>
      <c r="S4196" s="39" t="str">
        <f>VLOOKUP(D4196,GL_Master!$A$1:$D$80,4,FALSE)</f>
        <v>Security deposit received</v>
      </c>
    </row>
    <row r="4197" spans="1:19" x14ac:dyDescent="0.25">
      <c r="A4197" s="39" t="s">
        <v>262</v>
      </c>
      <c r="B4197" s="39" t="s">
        <v>42</v>
      </c>
      <c r="C4197" s="7">
        <v>44075</v>
      </c>
      <c r="D4197" s="39" t="s">
        <v>56</v>
      </c>
      <c r="E4197" s="39">
        <v>-1050</v>
      </c>
      <c r="F4197" s="82">
        <f t="shared" si="195"/>
        <v>-1.05</v>
      </c>
      <c r="G4197" s="39">
        <f>VLOOKUP(N4197,Currecny_M!$A$1:$P$10,2,FALSE)</f>
        <v>1</v>
      </c>
      <c r="H4197" s="39">
        <f>MATCH(C4197,Currecny_M!$A$1:$P$1,0)</f>
        <v>7</v>
      </c>
      <c r="I4197" s="39">
        <f>VLOOKUP(N4197,Currecny_M!$A$1:$P$10,MATCH(Database!C4197,Currecny_M!$A$1:$P$1,0),FALSE)</f>
        <v>1</v>
      </c>
      <c r="J4197" s="82">
        <f t="shared" si="196"/>
        <v>-1.05</v>
      </c>
      <c r="K4197" s="39">
        <f>VLOOKUP('Cover page'!$B$6,Currecny_M!$A$1:$P$10,MATCH(Database!C4197,Currecny_M!$A$1:$P$1,0),FALSE)</f>
        <v>1</v>
      </c>
      <c r="L4197" s="82">
        <f t="shared" si="197"/>
        <v>-1.05</v>
      </c>
      <c r="M4197" s="82">
        <f>((E4197/$F$1)*VLOOKUP(N4197,Currecny_M!$A$1:$P$10,MATCH(Database!C4197,Currecny_M!$A$1:$P$1,0),FALSE))/VLOOKUP('Cover page'!$B$6,Currecny_M!$A$1:$P$10,MATCH(Database!C4197,Currecny_M!$A$1:$P$1,0),FALSE)</f>
        <v>-1.05</v>
      </c>
      <c r="N4197" s="6" t="str">
        <f>VLOOKUP(B4197,Master!$A$2:$C$11,3,FALSE)</f>
        <v>INR</v>
      </c>
      <c r="O4197" s="6" t="str">
        <f>VLOOKUP(B4197,Master!$A$2:$C$11,2,FALSE)</f>
        <v>Asia</v>
      </c>
      <c r="Q4197" s="39" t="str">
        <f>VLOOKUP(D4197,GL_Master!$A$1:$D$80,2,FALSE)</f>
        <v>BS</v>
      </c>
      <c r="R4197" s="39" t="str">
        <f>VLOOKUP(D4197,GL_Master!$A$1:$D$80,3,FALSE)</f>
        <v>Other Tax Payables</v>
      </c>
      <c r="S4197" s="39" t="str">
        <f>VLOOKUP(D4197,GL_Master!$A$1:$D$80,4,FALSE)</f>
        <v>Tax deducted at source payable</v>
      </c>
    </row>
    <row r="4198" spans="1:19" x14ac:dyDescent="0.25">
      <c r="A4198" s="39" t="s">
        <v>262</v>
      </c>
      <c r="B4198" s="39" t="s">
        <v>42</v>
      </c>
      <c r="C4198" s="7">
        <v>44075</v>
      </c>
      <c r="D4198" s="39" t="s">
        <v>57</v>
      </c>
      <c r="E4198" s="39">
        <v>-9900</v>
      </c>
      <c r="F4198" s="82">
        <f t="shared" si="195"/>
        <v>-9.9</v>
      </c>
      <c r="G4198" s="39">
        <f>VLOOKUP(N4198,Currecny_M!$A$1:$P$10,2,FALSE)</f>
        <v>1</v>
      </c>
      <c r="H4198" s="39">
        <f>MATCH(C4198,Currecny_M!$A$1:$P$1,0)</f>
        <v>7</v>
      </c>
      <c r="I4198" s="39">
        <f>VLOOKUP(N4198,Currecny_M!$A$1:$P$10,MATCH(Database!C4198,Currecny_M!$A$1:$P$1,0),FALSE)</f>
        <v>1</v>
      </c>
      <c r="J4198" s="82">
        <f t="shared" si="196"/>
        <v>-9.9</v>
      </c>
      <c r="K4198" s="39">
        <f>VLOOKUP('Cover page'!$B$6,Currecny_M!$A$1:$P$10,MATCH(Database!C4198,Currecny_M!$A$1:$P$1,0),FALSE)</f>
        <v>1</v>
      </c>
      <c r="L4198" s="82">
        <f t="shared" si="197"/>
        <v>-9.9</v>
      </c>
      <c r="M4198" s="82">
        <f>((E4198/$F$1)*VLOOKUP(N4198,Currecny_M!$A$1:$P$10,MATCH(Database!C4198,Currecny_M!$A$1:$P$1,0),FALSE))/VLOOKUP('Cover page'!$B$6,Currecny_M!$A$1:$P$10,MATCH(Database!C4198,Currecny_M!$A$1:$P$1,0),FALSE)</f>
        <v>-9.9</v>
      </c>
      <c r="N4198" s="6" t="str">
        <f>VLOOKUP(B4198,Master!$A$2:$C$11,3,FALSE)</f>
        <v>INR</v>
      </c>
      <c r="O4198" s="6" t="str">
        <f>VLOOKUP(B4198,Master!$A$2:$C$11,2,FALSE)</f>
        <v>Asia</v>
      </c>
      <c r="Q4198" s="39" t="str">
        <f>VLOOKUP(D4198,GL_Master!$A$1:$D$80,2,FALSE)</f>
        <v>BS</v>
      </c>
      <c r="R4198" s="39" t="str">
        <f>VLOOKUP(D4198,GL_Master!$A$1:$D$80,3,FALSE)</f>
        <v>Other Tax Payables</v>
      </c>
      <c r="S4198" s="39" t="str">
        <f>VLOOKUP(D4198,GL_Master!$A$1:$D$80,4,FALSE)</f>
        <v>Tax deducted at source payable</v>
      </c>
    </row>
    <row r="4199" spans="1:19" x14ac:dyDescent="0.25">
      <c r="A4199" s="39" t="s">
        <v>262</v>
      </c>
      <c r="B4199" s="39" t="s">
        <v>42</v>
      </c>
      <c r="C4199" s="7">
        <v>44075</v>
      </c>
      <c r="D4199" s="39" t="s">
        <v>58</v>
      </c>
      <c r="E4199" s="39">
        <v>-72080</v>
      </c>
      <c r="F4199" s="82">
        <f t="shared" si="195"/>
        <v>-72.08</v>
      </c>
      <c r="G4199" s="39">
        <f>VLOOKUP(N4199,Currecny_M!$A$1:$P$10,2,FALSE)</f>
        <v>1</v>
      </c>
      <c r="H4199" s="39">
        <f>MATCH(C4199,Currecny_M!$A$1:$P$1,0)</f>
        <v>7</v>
      </c>
      <c r="I4199" s="39">
        <f>VLOOKUP(N4199,Currecny_M!$A$1:$P$10,MATCH(Database!C4199,Currecny_M!$A$1:$P$1,0),FALSE)</f>
        <v>1</v>
      </c>
      <c r="J4199" s="82">
        <f t="shared" si="196"/>
        <v>-72.08</v>
      </c>
      <c r="K4199" s="39">
        <f>VLOOKUP('Cover page'!$B$6,Currecny_M!$A$1:$P$10,MATCH(Database!C4199,Currecny_M!$A$1:$P$1,0),FALSE)</f>
        <v>1</v>
      </c>
      <c r="L4199" s="82">
        <f t="shared" si="197"/>
        <v>-72.08</v>
      </c>
      <c r="M4199" s="82">
        <f>((E4199/$F$1)*VLOOKUP(N4199,Currecny_M!$A$1:$P$10,MATCH(Database!C4199,Currecny_M!$A$1:$P$1,0),FALSE))/VLOOKUP('Cover page'!$B$6,Currecny_M!$A$1:$P$10,MATCH(Database!C4199,Currecny_M!$A$1:$P$1,0),FALSE)</f>
        <v>-72.08</v>
      </c>
      <c r="N4199" s="6" t="str">
        <f>VLOOKUP(B4199,Master!$A$2:$C$11,3,FALSE)</f>
        <v>INR</v>
      </c>
      <c r="O4199" s="6" t="str">
        <f>VLOOKUP(B4199,Master!$A$2:$C$11,2,FALSE)</f>
        <v>Asia</v>
      </c>
      <c r="Q4199" s="39" t="str">
        <f>VLOOKUP(D4199,GL_Master!$A$1:$D$80,2,FALSE)</f>
        <v>BS</v>
      </c>
      <c r="R4199" s="39" t="str">
        <f>VLOOKUP(D4199,GL_Master!$A$1:$D$80,3,FALSE)</f>
        <v>Long-term provisions</v>
      </c>
      <c r="S4199" s="39" t="str">
        <f>VLOOKUP(D4199,GL_Master!$A$1:$D$80,4,FALSE)</f>
        <v>Provision for gratuity</v>
      </c>
    </row>
    <row r="4200" spans="1:19" x14ac:dyDescent="0.25">
      <c r="A4200" s="39" t="s">
        <v>262</v>
      </c>
      <c r="B4200" s="39" t="s">
        <v>42</v>
      </c>
      <c r="C4200" s="7">
        <v>44075</v>
      </c>
      <c r="D4200" s="39" t="s">
        <v>59</v>
      </c>
      <c r="E4200" s="39">
        <v>-29870</v>
      </c>
      <c r="F4200" s="82">
        <f t="shared" si="195"/>
        <v>-29.87</v>
      </c>
      <c r="G4200" s="39">
        <f>VLOOKUP(N4200,Currecny_M!$A$1:$P$10,2,FALSE)</f>
        <v>1</v>
      </c>
      <c r="H4200" s="39">
        <f>MATCH(C4200,Currecny_M!$A$1:$P$1,0)</f>
        <v>7</v>
      </c>
      <c r="I4200" s="39">
        <f>VLOOKUP(N4200,Currecny_M!$A$1:$P$10,MATCH(Database!C4200,Currecny_M!$A$1:$P$1,0),FALSE)</f>
        <v>1</v>
      </c>
      <c r="J4200" s="82">
        <f t="shared" si="196"/>
        <v>-29.87</v>
      </c>
      <c r="K4200" s="39">
        <f>VLOOKUP('Cover page'!$B$6,Currecny_M!$A$1:$P$10,MATCH(Database!C4200,Currecny_M!$A$1:$P$1,0),FALSE)</f>
        <v>1</v>
      </c>
      <c r="L4200" s="82">
        <f t="shared" si="197"/>
        <v>-29.87</v>
      </c>
      <c r="M4200" s="82">
        <f>((E4200/$F$1)*VLOOKUP(N4200,Currecny_M!$A$1:$P$10,MATCH(Database!C4200,Currecny_M!$A$1:$P$1,0),FALSE))/VLOOKUP('Cover page'!$B$6,Currecny_M!$A$1:$P$10,MATCH(Database!C4200,Currecny_M!$A$1:$P$1,0),FALSE)</f>
        <v>-29.87</v>
      </c>
      <c r="N4200" s="6" t="str">
        <f>VLOOKUP(B4200,Master!$A$2:$C$11,3,FALSE)</f>
        <v>INR</v>
      </c>
      <c r="O4200" s="6" t="str">
        <f>VLOOKUP(B4200,Master!$A$2:$C$11,2,FALSE)</f>
        <v>Asia</v>
      </c>
      <c r="Q4200" s="39" t="str">
        <f>VLOOKUP(D4200,GL_Master!$A$1:$D$80,2,FALSE)</f>
        <v>BS</v>
      </c>
      <c r="R4200" s="39" t="str">
        <f>VLOOKUP(D4200,GL_Master!$A$1:$D$80,3,FALSE)</f>
        <v>Long-term provisions</v>
      </c>
      <c r="S4200" s="39" t="str">
        <f>VLOOKUP(D4200,GL_Master!$A$1:$D$80,4,FALSE)</f>
        <v>Provision for leave encashment</v>
      </c>
    </row>
    <row r="4201" spans="1:19" x14ac:dyDescent="0.25">
      <c r="A4201" s="39" t="s">
        <v>262</v>
      </c>
      <c r="B4201" s="39" t="s">
        <v>42</v>
      </c>
      <c r="C4201" s="7">
        <v>44075</v>
      </c>
      <c r="D4201" s="39" t="s">
        <v>60</v>
      </c>
      <c r="E4201" s="39">
        <v>-8560</v>
      </c>
      <c r="F4201" s="82">
        <f t="shared" si="195"/>
        <v>-8.56</v>
      </c>
      <c r="G4201" s="39">
        <f>VLOOKUP(N4201,Currecny_M!$A$1:$P$10,2,FALSE)</f>
        <v>1</v>
      </c>
      <c r="H4201" s="39">
        <f>MATCH(C4201,Currecny_M!$A$1:$P$1,0)</f>
        <v>7</v>
      </c>
      <c r="I4201" s="39">
        <f>VLOOKUP(N4201,Currecny_M!$A$1:$P$10,MATCH(Database!C4201,Currecny_M!$A$1:$P$1,0),FALSE)</f>
        <v>1</v>
      </c>
      <c r="J4201" s="82">
        <f t="shared" si="196"/>
        <v>-8.56</v>
      </c>
      <c r="K4201" s="39">
        <f>VLOOKUP('Cover page'!$B$6,Currecny_M!$A$1:$P$10,MATCH(Database!C4201,Currecny_M!$A$1:$P$1,0),FALSE)</f>
        <v>1</v>
      </c>
      <c r="L4201" s="82">
        <f t="shared" si="197"/>
        <v>-8.56</v>
      </c>
      <c r="M4201" s="82">
        <f>((E4201/$F$1)*VLOOKUP(N4201,Currecny_M!$A$1:$P$10,MATCH(Database!C4201,Currecny_M!$A$1:$P$1,0),FALSE))/VLOOKUP('Cover page'!$B$6,Currecny_M!$A$1:$P$10,MATCH(Database!C4201,Currecny_M!$A$1:$P$1,0),FALSE)</f>
        <v>-8.56</v>
      </c>
      <c r="N4201" s="6" t="str">
        <f>VLOOKUP(B4201,Master!$A$2:$C$11,3,FALSE)</f>
        <v>INR</v>
      </c>
      <c r="O4201" s="6" t="str">
        <f>VLOOKUP(B4201,Master!$A$2:$C$11,2,FALSE)</f>
        <v>Asia</v>
      </c>
      <c r="Q4201" s="39" t="str">
        <f>VLOOKUP(D4201,GL_Master!$A$1:$D$80,2,FALSE)</f>
        <v>BS</v>
      </c>
      <c r="R4201" s="39" t="str">
        <f>VLOOKUP(D4201,GL_Master!$A$1:$D$80,3,FALSE)</f>
        <v>Trade Payables</v>
      </c>
      <c r="S4201" s="39" t="str">
        <f>VLOOKUP(D4201,GL_Master!$A$1:$D$80,4,FALSE)</f>
        <v>Trade payable</v>
      </c>
    </row>
    <row r="4202" spans="1:19" x14ac:dyDescent="0.25">
      <c r="A4202" s="39" t="s">
        <v>262</v>
      </c>
      <c r="B4202" s="39" t="s">
        <v>42</v>
      </c>
      <c r="C4202" s="7">
        <v>44075</v>
      </c>
      <c r="D4202" s="39" t="s">
        <v>61</v>
      </c>
      <c r="E4202" s="39">
        <v>-84840</v>
      </c>
      <c r="F4202" s="82">
        <f t="shared" si="195"/>
        <v>-84.84</v>
      </c>
      <c r="G4202" s="39">
        <f>VLOOKUP(N4202,Currecny_M!$A$1:$P$10,2,FALSE)</f>
        <v>1</v>
      </c>
      <c r="H4202" s="39">
        <f>MATCH(C4202,Currecny_M!$A$1:$P$1,0)</f>
        <v>7</v>
      </c>
      <c r="I4202" s="39">
        <f>VLOOKUP(N4202,Currecny_M!$A$1:$P$10,MATCH(Database!C4202,Currecny_M!$A$1:$P$1,0),FALSE)</f>
        <v>1</v>
      </c>
      <c r="J4202" s="82">
        <f t="shared" si="196"/>
        <v>-84.84</v>
      </c>
      <c r="K4202" s="39">
        <f>VLOOKUP('Cover page'!$B$6,Currecny_M!$A$1:$P$10,MATCH(Database!C4202,Currecny_M!$A$1:$P$1,0),FALSE)</f>
        <v>1</v>
      </c>
      <c r="L4202" s="82">
        <f t="shared" si="197"/>
        <v>-84.84</v>
      </c>
      <c r="M4202" s="82">
        <f>((E4202/$F$1)*VLOOKUP(N4202,Currecny_M!$A$1:$P$10,MATCH(Database!C4202,Currecny_M!$A$1:$P$1,0),FALSE))/VLOOKUP('Cover page'!$B$6,Currecny_M!$A$1:$P$10,MATCH(Database!C4202,Currecny_M!$A$1:$P$1,0),FALSE)</f>
        <v>-84.84</v>
      </c>
      <c r="N4202" s="6" t="str">
        <f>VLOOKUP(B4202,Master!$A$2:$C$11,3,FALSE)</f>
        <v>INR</v>
      </c>
      <c r="O4202" s="6" t="str">
        <f>VLOOKUP(B4202,Master!$A$2:$C$11,2,FALSE)</f>
        <v>Asia</v>
      </c>
      <c r="Q4202" s="39" t="str">
        <f>VLOOKUP(D4202,GL_Master!$A$1:$D$80,2,FALSE)</f>
        <v>BS</v>
      </c>
      <c r="R4202" s="39" t="str">
        <f>VLOOKUP(D4202,GL_Master!$A$1:$D$80,3,FALSE)</f>
        <v>Provisions</v>
      </c>
      <c r="S4202" s="39" t="str">
        <f>VLOOKUP(D4202,GL_Master!$A$1:$D$80,4,FALSE)</f>
        <v>Provision for doubtful assets</v>
      </c>
    </row>
    <row r="4203" spans="1:19" x14ac:dyDescent="0.25">
      <c r="A4203" s="39" t="s">
        <v>262</v>
      </c>
      <c r="B4203" s="39" t="s">
        <v>42</v>
      </c>
      <c r="C4203" s="7">
        <v>44075</v>
      </c>
      <c r="D4203" s="39" t="s">
        <v>62</v>
      </c>
      <c r="E4203" s="39">
        <v>-3120</v>
      </c>
      <c r="F4203" s="82">
        <f t="shared" si="195"/>
        <v>-3.12</v>
      </c>
      <c r="G4203" s="39">
        <f>VLOOKUP(N4203,Currecny_M!$A$1:$P$10,2,FALSE)</f>
        <v>1</v>
      </c>
      <c r="H4203" s="39">
        <f>MATCH(C4203,Currecny_M!$A$1:$P$1,0)</f>
        <v>7</v>
      </c>
      <c r="I4203" s="39">
        <f>VLOOKUP(N4203,Currecny_M!$A$1:$P$10,MATCH(Database!C4203,Currecny_M!$A$1:$P$1,0),FALSE)</f>
        <v>1</v>
      </c>
      <c r="J4203" s="82">
        <f t="shared" si="196"/>
        <v>-3.12</v>
      </c>
      <c r="K4203" s="39">
        <f>VLOOKUP('Cover page'!$B$6,Currecny_M!$A$1:$P$10,MATCH(Database!C4203,Currecny_M!$A$1:$P$1,0),FALSE)</f>
        <v>1</v>
      </c>
      <c r="L4203" s="82">
        <f t="shared" si="197"/>
        <v>-3.12</v>
      </c>
      <c r="M4203" s="82">
        <f>((E4203/$F$1)*VLOOKUP(N4203,Currecny_M!$A$1:$P$10,MATCH(Database!C4203,Currecny_M!$A$1:$P$1,0),FALSE))/VLOOKUP('Cover page'!$B$6,Currecny_M!$A$1:$P$10,MATCH(Database!C4203,Currecny_M!$A$1:$P$1,0),FALSE)</f>
        <v>-3.12</v>
      </c>
      <c r="N4203" s="6" t="str">
        <f>VLOOKUP(B4203,Master!$A$2:$C$11,3,FALSE)</f>
        <v>INR</v>
      </c>
      <c r="O4203" s="6" t="str">
        <f>VLOOKUP(B4203,Master!$A$2:$C$11,2,FALSE)</f>
        <v>Asia</v>
      </c>
      <c r="Q4203" s="39" t="str">
        <f>VLOOKUP(D4203,GL_Master!$A$1:$D$80,2,FALSE)</f>
        <v>BS</v>
      </c>
      <c r="R4203" s="39" t="str">
        <f>VLOOKUP(D4203,GL_Master!$A$1:$D$80,3,FALSE)</f>
        <v>Provisions</v>
      </c>
      <c r="S4203" s="39" t="str">
        <f>VLOOKUP(D4203,GL_Master!$A$1:$D$80,4,FALSE)</f>
        <v>Provision for Insurance</v>
      </c>
    </row>
    <row r="4204" spans="1:19" x14ac:dyDescent="0.25">
      <c r="A4204" s="39" t="s">
        <v>262</v>
      </c>
      <c r="B4204" s="39" t="s">
        <v>42</v>
      </c>
      <c r="C4204" s="7">
        <v>44075</v>
      </c>
      <c r="D4204" s="39" t="s">
        <v>63</v>
      </c>
      <c r="E4204" s="39">
        <v>7630.0000000000009</v>
      </c>
      <c r="F4204" s="82">
        <f t="shared" si="195"/>
        <v>7.6300000000000008</v>
      </c>
      <c r="G4204" s="39">
        <f>VLOOKUP(N4204,Currecny_M!$A$1:$P$10,2,FALSE)</f>
        <v>1</v>
      </c>
      <c r="H4204" s="39">
        <f>MATCH(C4204,Currecny_M!$A$1:$P$1,0)</f>
        <v>7</v>
      </c>
      <c r="I4204" s="39">
        <f>VLOOKUP(N4204,Currecny_M!$A$1:$P$10,MATCH(Database!C4204,Currecny_M!$A$1:$P$1,0),FALSE)</f>
        <v>1</v>
      </c>
      <c r="J4204" s="82">
        <f t="shared" si="196"/>
        <v>7.6300000000000008</v>
      </c>
      <c r="K4204" s="39">
        <f>VLOOKUP('Cover page'!$B$6,Currecny_M!$A$1:$P$10,MATCH(Database!C4204,Currecny_M!$A$1:$P$1,0),FALSE)</f>
        <v>1</v>
      </c>
      <c r="L4204" s="82">
        <f t="shared" si="197"/>
        <v>7.6300000000000008</v>
      </c>
      <c r="M4204" s="82">
        <f>((E4204/$F$1)*VLOOKUP(N4204,Currecny_M!$A$1:$P$10,MATCH(Database!C4204,Currecny_M!$A$1:$P$1,0),FALSE))/VLOOKUP('Cover page'!$B$6,Currecny_M!$A$1:$P$10,MATCH(Database!C4204,Currecny_M!$A$1:$P$1,0),FALSE)</f>
        <v>7.6300000000000008</v>
      </c>
      <c r="N4204" s="6" t="str">
        <f>VLOOKUP(B4204,Master!$A$2:$C$11,3,FALSE)</f>
        <v>INR</v>
      </c>
      <c r="O4204" s="6" t="str">
        <f>VLOOKUP(B4204,Master!$A$2:$C$11,2,FALSE)</f>
        <v>Asia</v>
      </c>
      <c r="Q4204" s="39" t="str">
        <f>VLOOKUP(D4204,GL_Master!$A$1:$D$80,2,FALSE)</f>
        <v>BS</v>
      </c>
      <c r="R4204" s="39" t="str">
        <f>VLOOKUP(D4204,GL_Master!$A$1:$D$80,3,FALSE)</f>
        <v>Gross Block</v>
      </c>
      <c r="S4204" s="39" t="str">
        <f>VLOOKUP(D4204,GL_Master!$A$1:$D$80,4,FALSE)</f>
        <v>Tangible Fixed assets</v>
      </c>
    </row>
    <row r="4205" spans="1:19" x14ac:dyDescent="0.25">
      <c r="A4205" s="39" t="s">
        <v>262</v>
      </c>
      <c r="B4205" s="39" t="s">
        <v>42</v>
      </c>
      <c r="C4205" s="7">
        <v>44075</v>
      </c>
      <c r="D4205" s="39" t="s">
        <v>64</v>
      </c>
      <c r="E4205" s="39">
        <v>417040</v>
      </c>
      <c r="F4205" s="82">
        <f t="shared" si="195"/>
        <v>417.04</v>
      </c>
      <c r="G4205" s="39">
        <f>VLOOKUP(N4205,Currecny_M!$A$1:$P$10,2,FALSE)</f>
        <v>1</v>
      </c>
      <c r="H4205" s="39">
        <f>MATCH(C4205,Currecny_M!$A$1:$P$1,0)</f>
        <v>7</v>
      </c>
      <c r="I4205" s="39">
        <f>VLOOKUP(N4205,Currecny_M!$A$1:$P$10,MATCH(Database!C4205,Currecny_M!$A$1:$P$1,0),FALSE)</f>
        <v>1</v>
      </c>
      <c r="J4205" s="82">
        <f t="shared" si="196"/>
        <v>417.04</v>
      </c>
      <c r="K4205" s="39">
        <f>VLOOKUP('Cover page'!$B$6,Currecny_M!$A$1:$P$10,MATCH(Database!C4205,Currecny_M!$A$1:$P$1,0),FALSE)</f>
        <v>1</v>
      </c>
      <c r="L4205" s="82">
        <f t="shared" si="197"/>
        <v>417.04</v>
      </c>
      <c r="M4205" s="82">
        <f>((E4205/$F$1)*VLOOKUP(N4205,Currecny_M!$A$1:$P$10,MATCH(Database!C4205,Currecny_M!$A$1:$P$1,0),FALSE))/VLOOKUP('Cover page'!$B$6,Currecny_M!$A$1:$P$10,MATCH(Database!C4205,Currecny_M!$A$1:$P$1,0),FALSE)</f>
        <v>417.04</v>
      </c>
      <c r="N4205" s="6" t="str">
        <f>VLOOKUP(B4205,Master!$A$2:$C$11,3,FALSE)</f>
        <v>INR</v>
      </c>
      <c r="O4205" s="6" t="str">
        <f>VLOOKUP(B4205,Master!$A$2:$C$11,2,FALSE)</f>
        <v>Asia</v>
      </c>
      <c r="Q4205" s="39" t="str">
        <f>VLOOKUP(D4205,GL_Master!$A$1:$D$80,2,FALSE)</f>
        <v>BS</v>
      </c>
      <c r="R4205" s="39" t="str">
        <f>VLOOKUP(D4205,GL_Master!$A$1:$D$80,3,FALSE)</f>
        <v>Gross Block</v>
      </c>
      <c r="S4205" s="39" t="str">
        <f>VLOOKUP(D4205,GL_Master!$A$1:$D$80,4,FALSE)</f>
        <v>Tangible Fixed assets</v>
      </c>
    </row>
    <row r="4206" spans="1:19" x14ac:dyDescent="0.25">
      <c r="A4206" s="39" t="s">
        <v>262</v>
      </c>
      <c r="B4206" s="39" t="s">
        <v>42</v>
      </c>
      <c r="C4206" s="7">
        <v>44075</v>
      </c>
      <c r="D4206" s="39" t="s">
        <v>65</v>
      </c>
      <c r="E4206" s="39">
        <v>-278300</v>
      </c>
      <c r="F4206" s="82">
        <f t="shared" si="195"/>
        <v>-278.3</v>
      </c>
      <c r="G4206" s="39">
        <f>VLOOKUP(N4206,Currecny_M!$A$1:$P$10,2,FALSE)</f>
        <v>1</v>
      </c>
      <c r="H4206" s="39">
        <f>MATCH(C4206,Currecny_M!$A$1:$P$1,0)</f>
        <v>7</v>
      </c>
      <c r="I4206" s="39">
        <f>VLOOKUP(N4206,Currecny_M!$A$1:$P$10,MATCH(Database!C4206,Currecny_M!$A$1:$P$1,0),FALSE)</f>
        <v>1</v>
      </c>
      <c r="J4206" s="82">
        <f t="shared" si="196"/>
        <v>-278.3</v>
      </c>
      <c r="K4206" s="39">
        <f>VLOOKUP('Cover page'!$B$6,Currecny_M!$A$1:$P$10,MATCH(Database!C4206,Currecny_M!$A$1:$P$1,0),FALSE)</f>
        <v>1</v>
      </c>
      <c r="L4206" s="82">
        <f t="shared" si="197"/>
        <v>-278.3</v>
      </c>
      <c r="M4206" s="82">
        <f>((E4206/$F$1)*VLOOKUP(N4206,Currecny_M!$A$1:$P$10,MATCH(Database!C4206,Currecny_M!$A$1:$P$1,0),FALSE))/VLOOKUP('Cover page'!$B$6,Currecny_M!$A$1:$P$10,MATCH(Database!C4206,Currecny_M!$A$1:$P$1,0),FALSE)</f>
        <v>-278.3</v>
      </c>
      <c r="N4206" s="6" t="str">
        <f>VLOOKUP(B4206,Master!$A$2:$C$11,3,FALSE)</f>
        <v>INR</v>
      </c>
      <c r="O4206" s="6" t="str">
        <f>VLOOKUP(B4206,Master!$A$2:$C$11,2,FALSE)</f>
        <v>Asia</v>
      </c>
      <c r="Q4206" s="39" t="str">
        <f>VLOOKUP(D4206,GL_Master!$A$1:$D$80,2,FALSE)</f>
        <v>BS</v>
      </c>
      <c r="R4206" s="39" t="str">
        <f>VLOOKUP(D4206,GL_Master!$A$1:$D$80,3,FALSE)</f>
        <v>Accumulated Depreciation</v>
      </c>
      <c r="S4206" s="39" t="str">
        <f>VLOOKUP(D4206,GL_Master!$A$1:$D$80,4,FALSE)</f>
        <v>Accumulated Depreciation</v>
      </c>
    </row>
    <row r="4207" spans="1:19" x14ac:dyDescent="0.25">
      <c r="A4207" s="39" t="s">
        <v>262</v>
      </c>
      <c r="B4207" s="39" t="s">
        <v>42</v>
      </c>
      <c r="C4207" s="7">
        <v>44075</v>
      </c>
      <c r="D4207" s="39" t="s">
        <v>66</v>
      </c>
      <c r="E4207" s="39">
        <v>218160</v>
      </c>
      <c r="F4207" s="82">
        <f t="shared" si="195"/>
        <v>218.16</v>
      </c>
      <c r="G4207" s="39">
        <f>VLOOKUP(N4207,Currecny_M!$A$1:$P$10,2,FALSE)</f>
        <v>1</v>
      </c>
      <c r="H4207" s="39">
        <f>MATCH(C4207,Currecny_M!$A$1:$P$1,0)</f>
        <v>7</v>
      </c>
      <c r="I4207" s="39">
        <f>VLOOKUP(N4207,Currecny_M!$A$1:$P$10,MATCH(Database!C4207,Currecny_M!$A$1:$P$1,0),FALSE)</f>
        <v>1</v>
      </c>
      <c r="J4207" s="82">
        <f t="shared" si="196"/>
        <v>218.16</v>
      </c>
      <c r="K4207" s="39">
        <f>VLOOKUP('Cover page'!$B$6,Currecny_M!$A$1:$P$10,MATCH(Database!C4207,Currecny_M!$A$1:$P$1,0),FALSE)</f>
        <v>1</v>
      </c>
      <c r="L4207" s="82">
        <f t="shared" si="197"/>
        <v>218.16</v>
      </c>
      <c r="M4207" s="82">
        <f>((E4207/$F$1)*VLOOKUP(N4207,Currecny_M!$A$1:$P$10,MATCH(Database!C4207,Currecny_M!$A$1:$P$1,0),FALSE))/VLOOKUP('Cover page'!$B$6,Currecny_M!$A$1:$P$10,MATCH(Database!C4207,Currecny_M!$A$1:$P$1,0),FALSE)</f>
        <v>218.16</v>
      </c>
      <c r="N4207" s="6" t="str">
        <f>VLOOKUP(B4207,Master!$A$2:$C$11,3,FALSE)</f>
        <v>INR</v>
      </c>
      <c r="O4207" s="6" t="str">
        <f>VLOOKUP(B4207,Master!$A$2:$C$11,2,FALSE)</f>
        <v>Asia</v>
      </c>
      <c r="Q4207" s="39" t="str">
        <f>VLOOKUP(D4207,GL_Master!$A$1:$D$80,2,FALSE)</f>
        <v>BS</v>
      </c>
      <c r="R4207" s="39" t="str">
        <f>VLOOKUP(D4207,GL_Master!$A$1:$D$80,3,FALSE)</f>
        <v>Gross Block</v>
      </c>
      <c r="S4207" s="39" t="str">
        <f>VLOOKUP(D4207,GL_Master!$A$1:$D$80,4,FALSE)</f>
        <v>Tangible Fixed assets</v>
      </c>
    </row>
    <row r="4208" spans="1:19" x14ac:dyDescent="0.25">
      <c r="A4208" s="39" t="s">
        <v>262</v>
      </c>
      <c r="B4208" s="39" t="s">
        <v>42</v>
      </c>
      <c r="C4208" s="7">
        <v>44075</v>
      </c>
      <c r="D4208" s="39" t="s">
        <v>67</v>
      </c>
      <c r="E4208" s="39">
        <v>79790</v>
      </c>
      <c r="F4208" s="82">
        <f t="shared" si="195"/>
        <v>79.790000000000006</v>
      </c>
      <c r="G4208" s="39">
        <f>VLOOKUP(N4208,Currecny_M!$A$1:$P$10,2,FALSE)</f>
        <v>1</v>
      </c>
      <c r="H4208" s="39">
        <f>MATCH(C4208,Currecny_M!$A$1:$P$1,0)</f>
        <v>7</v>
      </c>
      <c r="I4208" s="39">
        <f>VLOOKUP(N4208,Currecny_M!$A$1:$P$10,MATCH(Database!C4208,Currecny_M!$A$1:$P$1,0),FALSE)</f>
        <v>1</v>
      </c>
      <c r="J4208" s="82">
        <f t="shared" si="196"/>
        <v>79.790000000000006</v>
      </c>
      <c r="K4208" s="39">
        <f>VLOOKUP('Cover page'!$B$6,Currecny_M!$A$1:$P$10,MATCH(Database!C4208,Currecny_M!$A$1:$P$1,0),FALSE)</f>
        <v>1</v>
      </c>
      <c r="L4208" s="82">
        <f t="shared" si="197"/>
        <v>79.790000000000006</v>
      </c>
      <c r="M4208" s="82">
        <f>((E4208/$F$1)*VLOOKUP(N4208,Currecny_M!$A$1:$P$10,MATCH(Database!C4208,Currecny_M!$A$1:$P$1,0),FALSE))/VLOOKUP('Cover page'!$B$6,Currecny_M!$A$1:$P$10,MATCH(Database!C4208,Currecny_M!$A$1:$P$1,0),FALSE)</f>
        <v>79.790000000000006</v>
      </c>
      <c r="N4208" s="6" t="str">
        <f>VLOOKUP(B4208,Master!$A$2:$C$11,3,FALSE)</f>
        <v>INR</v>
      </c>
      <c r="O4208" s="6" t="str">
        <f>VLOOKUP(B4208,Master!$A$2:$C$11,2,FALSE)</f>
        <v>Asia</v>
      </c>
      <c r="Q4208" s="39" t="str">
        <f>VLOOKUP(D4208,GL_Master!$A$1:$D$80,2,FALSE)</f>
        <v>BS</v>
      </c>
      <c r="R4208" s="39" t="str">
        <f>VLOOKUP(D4208,GL_Master!$A$1:$D$80,3,FALSE)</f>
        <v>Gross Block</v>
      </c>
      <c r="S4208" s="39" t="str">
        <f>VLOOKUP(D4208,GL_Master!$A$1:$D$80,4,FALSE)</f>
        <v>Tangible Fixed assets</v>
      </c>
    </row>
    <row r="4209" spans="1:19" x14ac:dyDescent="0.25">
      <c r="A4209" s="39" t="s">
        <v>262</v>
      </c>
      <c r="B4209" s="39" t="s">
        <v>42</v>
      </c>
      <c r="C4209" s="7">
        <v>44075</v>
      </c>
      <c r="D4209" s="39" t="s">
        <v>68</v>
      </c>
      <c r="E4209" s="39">
        <v>-75210</v>
      </c>
      <c r="F4209" s="82">
        <f t="shared" si="195"/>
        <v>-75.209999999999994</v>
      </c>
      <c r="G4209" s="39">
        <f>VLOOKUP(N4209,Currecny_M!$A$1:$P$10,2,FALSE)</f>
        <v>1</v>
      </c>
      <c r="H4209" s="39">
        <f>MATCH(C4209,Currecny_M!$A$1:$P$1,0)</f>
        <v>7</v>
      </c>
      <c r="I4209" s="39">
        <f>VLOOKUP(N4209,Currecny_M!$A$1:$P$10,MATCH(Database!C4209,Currecny_M!$A$1:$P$1,0),FALSE)</f>
        <v>1</v>
      </c>
      <c r="J4209" s="82">
        <f t="shared" si="196"/>
        <v>-75.209999999999994</v>
      </c>
      <c r="K4209" s="39">
        <f>VLOOKUP('Cover page'!$B$6,Currecny_M!$A$1:$P$10,MATCH(Database!C4209,Currecny_M!$A$1:$P$1,0),FALSE)</f>
        <v>1</v>
      </c>
      <c r="L4209" s="82">
        <f t="shared" si="197"/>
        <v>-75.209999999999994</v>
      </c>
      <c r="M4209" s="82">
        <f>((E4209/$F$1)*VLOOKUP(N4209,Currecny_M!$A$1:$P$10,MATCH(Database!C4209,Currecny_M!$A$1:$P$1,0),FALSE))/VLOOKUP('Cover page'!$B$6,Currecny_M!$A$1:$P$10,MATCH(Database!C4209,Currecny_M!$A$1:$P$1,0),FALSE)</f>
        <v>-75.209999999999994</v>
      </c>
      <c r="N4209" s="6" t="str">
        <f>VLOOKUP(B4209,Master!$A$2:$C$11,3,FALSE)</f>
        <v>INR</v>
      </c>
      <c r="O4209" s="6" t="str">
        <f>VLOOKUP(B4209,Master!$A$2:$C$11,2,FALSE)</f>
        <v>Asia</v>
      </c>
      <c r="Q4209" s="39" t="str">
        <f>VLOOKUP(D4209,GL_Master!$A$1:$D$80,2,FALSE)</f>
        <v>BS</v>
      </c>
      <c r="R4209" s="39" t="str">
        <f>VLOOKUP(D4209,GL_Master!$A$1:$D$80,3,FALSE)</f>
        <v>Accumulated Depreciation</v>
      </c>
      <c r="S4209" s="39" t="str">
        <f>VLOOKUP(D4209,GL_Master!$A$1:$D$80,4,FALSE)</f>
        <v>Accumulated Depreciation</v>
      </c>
    </row>
    <row r="4210" spans="1:19" x14ac:dyDescent="0.25">
      <c r="A4210" s="39" t="s">
        <v>262</v>
      </c>
      <c r="B4210" s="39" t="s">
        <v>42</v>
      </c>
      <c r="C4210" s="7">
        <v>44075</v>
      </c>
      <c r="D4210" s="39" t="s">
        <v>69</v>
      </c>
      <c r="E4210" s="39">
        <v>145220</v>
      </c>
      <c r="F4210" s="82">
        <f t="shared" si="195"/>
        <v>145.22</v>
      </c>
      <c r="G4210" s="39">
        <f>VLOOKUP(N4210,Currecny_M!$A$1:$P$10,2,FALSE)</f>
        <v>1</v>
      </c>
      <c r="H4210" s="39">
        <f>MATCH(C4210,Currecny_M!$A$1:$P$1,0)</f>
        <v>7</v>
      </c>
      <c r="I4210" s="39">
        <f>VLOOKUP(N4210,Currecny_M!$A$1:$P$10,MATCH(Database!C4210,Currecny_M!$A$1:$P$1,0),FALSE)</f>
        <v>1</v>
      </c>
      <c r="J4210" s="82">
        <f t="shared" si="196"/>
        <v>145.22</v>
      </c>
      <c r="K4210" s="39">
        <f>VLOOKUP('Cover page'!$B$6,Currecny_M!$A$1:$P$10,MATCH(Database!C4210,Currecny_M!$A$1:$P$1,0),FALSE)</f>
        <v>1</v>
      </c>
      <c r="L4210" s="82">
        <f t="shared" si="197"/>
        <v>145.22</v>
      </c>
      <c r="M4210" s="82">
        <f>((E4210/$F$1)*VLOOKUP(N4210,Currecny_M!$A$1:$P$10,MATCH(Database!C4210,Currecny_M!$A$1:$P$1,0),FALSE))/VLOOKUP('Cover page'!$B$6,Currecny_M!$A$1:$P$10,MATCH(Database!C4210,Currecny_M!$A$1:$P$1,0),FALSE)</f>
        <v>145.22</v>
      </c>
      <c r="N4210" s="6" t="str">
        <f>VLOOKUP(B4210,Master!$A$2:$C$11,3,FALSE)</f>
        <v>INR</v>
      </c>
      <c r="O4210" s="6" t="str">
        <f>VLOOKUP(B4210,Master!$A$2:$C$11,2,FALSE)</f>
        <v>Asia</v>
      </c>
      <c r="Q4210" s="39" t="str">
        <f>VLOOKUP(D4210,GL_Master!$A$1:$D$80,2,FALSE)</f>
        <v>BS</v>
      </c>
      <c r="R4210" s="39" t="str">
        <f>VLOOKUP(D4210,GL_Master!$A$1:$D$80,3,FALSE)</f>
        <v>Gross Block</v>
      </c>
      <c r="S4210" s="39" t="str">
        <f>VLOOKUP(D4210,GL_Master!$A$1:$D$80,4,FALSE)</f>
        <v>Tangible Fixed assets</v>
      </c>
    </row>
    <row r="4211" spans="1:19" x14ac:dyDescent="0.25">
      <c r="A4211" s="39" t="s">
        <v>262</v>
      </c>
      <c r="B4211" s="39" t="s">
        <v>42</v>
      </c>
      <c r="C4211" s="7">
        <v>44075</v>
      </c>
      <c r="D4211" s="39" t="s">
        <v>70</v>
      </c>
      <c r="E4211" s="39">
        <v>-5350</v>
      </c>
      <c r="F4211" s="82">
        <f t="shared" si="195"/>
        <v>-5.35</v>
      </c>
      <c r="G4211" s="39">
        <f>VLOOKUP(N4211,Currecny_M!$A$1:$P$10,2,FALSE)</f>
        <v>1</v>
      </c>
      <c r="H4211" s="39">
        <f>MATCH(C4211,Currecny_M!$A$1:$P$1,0)</f>
        <v>7</v>
      </c>
      <c r="I4211" s="39">
        <f>VLOOKUP(N4211,Currecny_M!$A$1:$P$10,MATCH(Database!C4211,Currecny_M!$A$1:$P$1,0),FALSE)</f>
        <v>1</v>
      </c>
      <c r="J4211" s="82">
        <f t="shared" si="196"/>
        <v>-5.35</v>
      </c>
      <c r="K4211" s="39">
        <f>VLOOKUP('Cover page'!$B$6,Currecny_M!$A$1:$P$10,MATCH(Database!C4211,Currecny_M!$A$1:$P$1,0),FALSE)</f>
        <v>1</v>
      </c>
      <c r="L4211" s="82">
        <f t="shared" si="197"/>
        <v>-5.35</v>
      </c>
      <c r="M4211" s="82">
        <f>((E4211/$F$1)*VLOOKUP(N4211,Currecny_M!$A$1:$P$10,MATCH(Database!C4211,Currecny_M!$A$1:$P$1,0),FALSE))/VLOOKUP('Cover page'!$B$6,Currecny_M!$A$1:$P$10,MATCH(Database!C4211,Currecny_M!$A$1:$P$1,0),FALSE)</f>
        <v>-5.35</v>
      </c>
      <c r="N4211" s="6" t="str">
        <f>VLOOKUP(B4211,Master!$A$2:$C$11,3,FALSE)</f>
        <v>INR</v>
      </c>
      <c r="O4211" s="6" t="str">
        <f>VLOOKUP(B4211,Master!$A$2:$C$11,2,FALSE)</f>
        <v>Asia</v>
      </c>
      <c r="Q4211" s="39" t="str">
        <f>VLOOKUP(D4211,GL_Master!$A$1:$D$80,2,FALSE)</f>
        <v>BS</v>
      </c>
      <c r="R4211" s="39" t="str">
        <f>VLOOKUP(D4211,GL_Master!$A$1:$D$80,3,FALSE)</f>
        <v>Accumulated Depreciation</v>
      </c>
      <c r="S4211" s="39" t="str">
        <f>VLOOKUP(D4211,GL_Master!$A$1:$D$80,4,FALSE)</f>
        <v>Accumulated Depreciation</v>
      </c>
    </row>
    <row r="4212" spans="1:19" x14ac:dyDescent="0.25">
      <c r="A4212" s="39" t="s">
        <v>262</v>
      </c>
      <c r="B4212" s="39" t="s">
        <v>42</v>
      </c>
      <c r="C4212" s="7">
        <v>44075</v>
      </c>
      <c r="D4212" s="39" t="s">
        <v>71</v>
      </c>
      <c r="E4212" s="39">
        <v>268140</v>
      </c>
      <c r="F4212" s="82">
        <f t="shared" si="195"/>
        <v>268.14</v>
      </c>
      <c r="G4212" s="39">
        <f>VLOOKUP(N4212,Currecny_M!$A$1:$P$10,2,FALSE)</f>
        <v>1</v>
      </c>
      <c r="H4212" s="39">
        <f>MATCH(C4212,Currecny_M!$A$1:$P$1,0)</f>
        <v>7</v>
      </c>
      <c r="I4212" s="39">
        <f>VLOOKUP(N4212,Currecny_M!$A$1:$P$10,MATCH(Database!C4212,Currecny_M!$A$1:$P$1,0),FALSE)</f>
        <v>1</v>
      </c>
      <c r="J4212" s="82">
        <f t="shared" si="196"/>
        <v>268.14</v>
      </c>
      <c r="K4212" s="39">
        <f>VLOOKUP('Cover page'!$B$6,Currecny_M!$A$1:$P$10,MATCH(Database!C4212,Currecny_M!$A$1:$P$1,0),FALSE)</f>
        <v>1</v>
      </c>
      <c r="L4212" s="82">
        <f t="shared" si="197"/>
        <v>268.14</v>
      </c>
      <c r="M4212" s="82">
        <f>((E4212/$F$1)*VLOOKUP(N4212,Currecny_M!$A$1:$P$10,MATCH(Database!C4212,Currecny_M!$A$1:$P$1,0),FALSE))/VLOOKUP('Cover page'!$B$6,Currecny_M!$A$1:$P$10,MATCH(Database!C4212,Currecny_M!$A$1:$P$1,0),FALSE)</f>
        <v>268.14</v>
      </c>
      <c r="N4212" s="6" t="str">
        <f>VLOOKUP(B4212,Master!$A$2:$C$11,3,FALSE)</f>
        <v>INR</v>
      </c>
      <c r="O4212" s="6" t="str">
        <f>VLOOKUP(B4212,Master!$A$2:$C$11,2,FALSE)</f>
        <v>Asia</v>
      </c>
      <c r="Q4212" s="39" t="str">
        <f>VLOOKUP(D4212,GL_Master!$A$1:$D$80,2,FALSE)</f>
        <v>BS</v>
      </c>
      <c r="R4212" s="39" t="str">
        <f>VLOOKUP(D4212,GL_Master!$A$1:$D$80,3,FALSE)</f>
        <v>Gross Block</v>
      </c>
      <c r="S4212" s="39" t="str">
        <f>VLOOKUP(D4212,GL_Master!$A$1:$D$80,4,FALSE)</f>
        <v>Tangible Fixed assets</v>
      </c>
    </row>
    <row r="4213" spans="1:19" x14ac:dyDescent="0.25">
      <c r="A4213" s="39" t="s">
        <v>262</v>
      </c>
      <c r="B4213" s="39" t="s">
        <v>42</v>
      </c>
      <c r="C4213" s="7">
        <v>44075</v>
      </c>
      <c r="D4213" s="39" t="s">
        <v>72</v>
      </c>
      <c r="E4213" s="39">
        <v>2160</v>
      </c>
      <c r="F4213" s="82">
        <f t="shared" si="195"/>
        <v>2.16</v>
      </c>
      <c r="G4213" s="39">
        <f>VLOOKUP(N4213,Currecny_M!$A$1:$P$10,2,FALSE)</f>
        <v>1</v>
      </c>
      <c r="H4213" s="39">
        <f>MATCH(C4213,Currecny_M!$A$1:$P$1,0)</f>
        <v>7</v>
      </c>
      <c r="I4213" s="39">
        <f>VLOOKUP(N4213,Currecny_M!$A$1:$P$10,MATCH(Database!C4213,Currecny_M!$A$1:$P$1,0),FALSE)</f>
        <v>1</v>
      </c>
      <c r="J4213" s="82">
        <f t="shared" si="196"/>
        <v>2.16</v>
      </c>
      <c r="K4213" s="39">
        <f>VLOOKUP('Cover page'!$B$6,Currecny_M!$A$1:$P$10,MATCH(Database!C4213,Currecny_M!$A$1:$P$1,0),FALSE)</f>
        <v>1</v>
      </c>
      <c r="L4213" s="82">
        <f t="shared" si="197"/>
        <v>2.16</v>
      </c>
      <c r="M4213" s="82">
        <f>((E4213/$F$1)*VLOOKUP(N4213,Currecny_M!$A$1:$P$10,MATCH(Database!C4213,Currecny_M!$A$1:$P$1,0),FALSE))/VLOOKUP('Cover page'!$B$6,Currecny_M!$A$1:$P$10,MATCH(Database!C4213,Currecny_M!$A$1:$P$1,0),FALSE)</f>
        <v>2.16</v>
      </c>
      <c r="N4213" s="6" t="str">
        <f>VLOOKUP(B4213,Master!$A$2:$C$11,3,FALSE)</f>
        <v>INR</v>
      </c>
      <c r="O4213" s="6" t="str">
        <f>VLOOKUP(B4213,Master!$A$2:$C$11,2,FALSE)</f>
        <v>Asia</v>
      </c>
      <c r="Q4213" s="39" t="str">
        <f>VLOOKUP(D4213,GL_Master!$A$1:$D$80,2,FALSE)</f>
        <v>BS</v>
      </c>
      <c r="R4213" s="39" t="str">
        <f>VLOOKUP(D4213,GL_Master!$A$1:$D$80,3,FALSE)</f>
        <v>Gross Block</v>
      </c>
      <c r="S4213" s="39" t="str">
        <f>VLOOKUP(D4213,GL_Master!$A$1:$D$80,4,FALSE)</f>
        <v>Tangible Fixed assets</v>
      </c>
    </row>
    <row r="4214" spans="1:19" x14ac:dyDescent="0.25">
      <c r="A4214" s="39" t="s">
        <v>262</v>
      </c>
      <c r="B4214" s="39" t="s">
        <v>42</v>
      </c>
      <c r="C4214" s="7">
        <v>44075</v>
      </c>
      <c r="D4214" s="39" t="s">
        <v>73</v>
      </c>
      <c r="E4214" s="39">
        <v>1020</v>
      </c>
      <c r="F4214" s="82">
        <f t="shared" si="195"/>
        <v>1.02</v>
      </c>
      <c r="G4214" s="39">
        <f>VLOOKUP(N4214,Currecny_M!$A$1:$P$10,2,FALSE)</f>
        <v>1</v>
      </c>
      <c r="H4214" s="39">
        <f>MATCH(C4214,Currecny_M!$A$1:$P$1,0)</f>
        <v>7</v>
      </c>
      <c r="I4214" s="39">
        <f>VLOOKUP(N4214,Currecny_M!$A$1:$P$10,MATCH(Database!C4214,Currecny_M!$A$1:$P$1,0),FALSE)</f>
        <v>1</v>
      </c>
      <c r="J4214" s="82">
        <f t="shared" si="196"/>
        <v>1.02</v>
      </c>
      <c r="K4214" s="39">
        <f>VLOOKUP('Cover page'!$B$6,Currecny_M!$A$1:$P$10,MATCH(Database!C4214,Currecny_M!$A$1:$P$1,0),FALSE)</f>
        <v>1</v>
      </c>
      <c r="L4214" s="82">
        <f t="shared" si="197"/>
        <v>1.02</v>
      </c>
      <c r="M4214" s="82">
        <f>((E4214/$F$1)*VLOOKUP(N4214,Currecny_M!$A$1:$P$10,MATCH(Database!C4214,Currecny_M!$A$1:$P$1,0),FALSE))/VLOOKUP('Cover page'!$B$6,Currecny_M!$A$1:$P$10,MATCH(Database!C4214,Currecny_M!$A$1:$P$1,0),FALSE)</f>
        <v>1.02</v>
      </c>
      <c r="N4214" s="6" t="str">
        <f>VLOOKUP(B4214,Master!$A$2:$C$11,3,FALSE)</f>
        <v>INR</v>
      </c>
      <c r="O4214" s="6" t="str">
        <f>VLOOKUP(B4214,Master!$A$2:$C$11,2,FALSE)</f>
        <v>Asia</v>
      </c>
      <c r="Q4214" s="39" t="str">
        <f>VLOOKUP(D4214,GL_Master!$A$1:$D$80,2,FALSE)</f>
        <v>BS</v>
      </c>
      <c r="R4214" s="39" t="str">
        <f>VLOOKUP(D4214,GL_Master!$A$1:$D$80,3,FALSE)</f>
        <v>Gross Block</v>
      </c>
      <c r="S4214" s="39" t="str">
        <f>VLOOKUP(D4214,GL_Master!$A$1:$D$80,4,FALSE)</f>
        <v>Tangible Fixed assets</v>
      </c>
    </row>
    <row r="4215" spans="1:19" x14ac:dyDescent="0.25">
      <c r="A4215" s="39" t="s">
        <v>262</v>
      </c>
      <c r="B4215" s="39" t="s">
        <v>42</v>
      </c>
      <c r="C4215" s="7">
        <v>44075</v>
      </c>
      <c r="D4215" s="39" t="s">
        <v>74</v>
      </c>
      <c r="E4215" s="39">
        <v>-243080</v>
      </c>
      <c r="F4215" s="82">
        <f t="shared" si="195"/>
        <v>-243.08</v>
      </c>
      <c r="G4215" s="39">
        <f>VLOOKUP(N4215,Currecny_M!$A$1:$P$10,2,FALSE)</f>
        <v>1</v>
      </c>
      <c r="H4215" s="39">
        <f>MATCH(C4215,Currecny_M!$A$1:$P$1,0)</f>
        <v>7</v>
      </c>
      <c r="I4215" s="39">
        <f>VLOOKUP(N4215,Currecny_M!$A$1:$P$10,MATCH(Database!C4215,Currecny_M!$A$1:$P$1,0),FALSE)</f>
        <v>1</v>
      </c>
      <c r="J4215" s="82">
        <f t="shared" si="196"/>
        <v>-243.08</v>
      </c>
      <c r="K4215" s="39">
        <f>VLOOKUP('Cover page'!$B$6,Currecny_M!$A$1:$P$10,MATCH(Database!C4215,Currecny_M!$A$1:$P$1,0),FALSE)</f>
        <v>1</v>
      </c>
      <c r="L4215" s="82">
        <f t="shared" si="197"/>
        <v>-243.08</v>
      </c>
      <c r="M4215" s="82">
        <f>((E4215/$F$1)*VLOOKUP(N4215,Currecny_M!$A$1:$P$10,MATCH(Database!C4215,Currecny_M!$A$1:$P$1,0),FALSE))/VLOOKUP('Cover page'!$B$6,Currecny_M!$A$1:$P$10,MATCH(Database!C4215,Currecny_M!$A$1:$P$1,0),FALSE)</f>
        <v>-243.08</v>
      </c>
      <c r="N4215" s="6" t="str">
        <f>VLOOKUP(B4215,Master!$A$2:$C$11,3,FALSE)</f>
        <v>INR</v>
      </c>
      <c r="O4215" s="6" t="str">
        <f>VLOOKUP(B4215,Master!$A$2:$C$11,2,FALSE)</f>
        <v>Asia</v>
      </c>
      <c r="Q4215" s="39" t="str">
        <f>VLOOKUP(D4215,GL_Master!$A$1:$D$80,2,FALSE)</f>
        <v>BS</v>
      </c>
      <c r="R4215" s="39" t="str">
        <f>VLOOKUP(D4215,GL_Master!$A$1:$D$80,3,FALSE)</f>
        <v>Accumulated Depreciation</v>
      </c>
      <c r="S4215" s="39" t="str">
        <f>VLOOKUP(D4215,GL_Master!$A$1:$D$80,4,FALSE)</f>
        <v>Accumulated Depreciation</v>
      </c>
    </row>
    <row r="4216" spans="1:19" x14ac:dyDescent="0.25">
      <c r="A4216" s="39" t="s">
        <v>262</v>
      </c>
      <c r="B4216" s="39" t="s">
        <v>42</v>
      </c>
      <c r="C4216" s="7">
        <v>44075</v>
      </c>
      <c r="D4216" s="39" t="s">
        <v>21</v>
      </c>
      <c r="E4216" s="39">
        <v>21600</v>
      </c>
      <c r="F4216" s="82">
        <f t="shared" si="195"/>
        <v>21.6</v>
      </c>
      <c r="G4216" s="39">
        <f>VLOOKUP(N4216,Currecny_M!$A$1:$P$10,2,FALSE)</f>
        <v>1</v>
      </c>
      <c r="H4216" s="39">
        <f>MATCH(C4216,Currecny_M!$A$1:$P$1,0)</f>
        <v>7</v>
      </c>
      <c r="I4216" s="39">
        <f>VLOOKUP(N4216,Currecny_M!$A$1:$P$10,MATCH(Database!C4216,Currecny_M!$A$1:$P$1,0),FALSE)</f>
        <v>1</v>
      </c>
      <c r="J4216" s="82">
        <f t="shared" si="196"/>
        <v>21.6</v>
      </c>
      <c r="K4216" s="39">
        <f>VLOOKUP('Cover page'!$B$6,Currecny_M!$A$1:$P$10,MATCH(Database!C4216,Currecny_M!$A$1:$P$1,0),FALSE)</f>
        <v>1</v>
      </c>
      <c r="L4216" s="82">
        <f t="shared" si="197"/>
        <v>21.6</v>
      </c>
      <c r="M4216" s="82">
        <f>((E4216/$F$1)*VLOOKUP(N4216,Currecny_M!$A$1:$P$10,MATCH(Database!C4216,Currecny_M!$A$1:$P$1,0),FALSE))/VLOOKUP('Cover page'!$B$6,Currecny_M!$A$1:$P$10,MATCH(Database!C4216,Currecny_M!$A$1:$P$1,0),FALSE)</f>
        <v>21.6</v>
      </c>
      <c r="N4216" s="6" t="str">
        <f>VLOOKUP(B4216,Master!$A$2:$C$11,3,FALSE)</f>
        <v>INR</v>
      </c>
      <c r="O4216" s="6" t="str">
        <f>VLOOKUP(B4216,Master!$A$2:$C$11,2,FALSE)</f>
        <v>Asia</v>
      </c>
      <c r="Q4216" s="39" t="str">
        <f>VLOOKUP(D4216,GL_Master!$A$1:$D$80,2,FALSE)</f>
        <v>BS</v>
      </c>
      <c r="R4216" s="39" t="str">
        <f>VLOOKUP(D4216,GL_Master!$A$1:$D$80,3,FALSE)</f>
        <v>Gross Block</v>
      </c>
      <c r="S4216" s="39" t="str">
        <f>VLOOKUP(D4216,GL_Master!$A$1:$D$80,4,FALSE)</f>
        <v>Tangible Fixed assets</v>
      </c>
    </row>
    <row r="4217" spans="1:19" x14ac:dyDescent="0.25">
      <c r="A4217" s="39" t="s">
        <v>262</v>
      </c>
      <c r="B4217" s="39" t="s">
        <v>42</v>
      </c>
      <c r="C4217" s="7">
        <v>44075</v>
      </c>
      <c r="D4217" s="39" t="s">
        <v>27</v>
      </c>
      <c r="E4217" s="39">
        <v>45900</v>
      </c>
      <c r="F4217" s="82">
        <f t="shared" si="195"/>
        <v>45.9</v>
      </c>
      <c r="G4217" s="39">
        <f>VLOOKUP(N4217,Currecny_M!$A$1:$P$10,2,FALSE)</f>
        <v>1</v>
      </c>
      <c r="H4217" s="39">
        <f>MATCH(C4217,Currecny_M!$A$1:$P$1,0)</f>
        <v>7</v>
      </c>
      <c r="I4217" s="39">
        <f>VLOOKUP(N4217,Currecny_M!$A$1:$P$10,MATCH(Database!C4217,Currecny_M!$A$1:$P$1,0),FALSE)</f>
        <v>1</v>
      </c>
      <c r="J4217" s="82">
        <f t="shared" si="196"/>
        <v>45.9</v>
      </c>
      <c r="K4217" s="39">
        <f>VLOOKUP('Cover page'!$B$6,Currecny_M!$A$1:$P$10,MATCH(Database!C4217,Currecny_M!$A$1:$P$1,0),FALSE)</f>
        <v>1</v>
      </c>
      <c r="L4217" s="82">
        <f t="shared" si="197"/>
        <v>45.9</v>
      </c>
      <c r="M4217" s="82">
        <f>((E4217/$F$1)*VLOOKUP(N4217,Currecny_M!$A$1:$P$10,MATCH(Database!C4217,Currecny_M!$A$1:$P$1,0),FALSE))/VLOOKUP('Cover page'!$B$6,Currecny_M!$A$1:$P$10,MATCH(Database!C4217,Currecny_M!$A$1:$P$1,0),FALSE)</f>
        <v>45.9</v>
      </c>
      <c r="N4217" s="6" t="str">
        <f>VLOOKUP(B4217,Master!$A$2:$C$11,3,FALSE)</f>
        <v>INR</v>
      </c>
      <c r="O4217" s="6" t="str">
        <f>VLOOKUP(B4217,Master!$A$2:$C$11,2,FALSE)</f>
        <v>Asia</v>
      </c>
      <c r="Q4217" s="39" t="str">
        <f>VLOOKUP(D4217,GL_Master!$A$1:$D$80,2,FALSE)</f>
        <v>BS</v>
      </c>
      <c r="R4217" s="39" t="str">
        <f>VLOOKUP(D4217,GL_Master!$A$1:$D$80,3,FALSE)</f>
        <v>Gross Block</v>
      </c>
      <c r="S4217" s="39" t="str">
        <f>VLOOKUP(D4217,GL_Master!$A$1:$D$80,4,FALSE)</f>
        <v>Tangible Fixed assets</v>
      </c>
    </row>
    <row r="4218" spans="1:19" x14ac:dyDescent="0.25">
      <c r="A4218" s="39" t="s">
        <v>262</v>
      </c>
      <c r="B4218" s="39" t="s">
        <v>42</v>
      </c>
      <c r="C4218" s="7">
        <v>44075</v>
      </c>
      <c r="D4218" s="39" t="s">
        <v>75</v>
      </c>
      <c r="E4218" s="39">
        <v>-1070</v>
      </c>
      <c r="F4218" s="82">
        <f t="shared" si="195"/>
        <v>-1.07</v>
      </c>
      <c r="G4218" s="39">
        <f>VLOOKUP(N4218,Currecny_M!$A$1:$P$10,2,FALSE)</f>
        <v>1</v>
      </c>
      <c r="H4218" s="39">
        <f>MATCH(C4218,Currecny_M!$A$1:$P$1,0)</f>
        <v>7</v>
      </c>
      <c r="I4218" s="39">
        <f>VLOOKUP(N4218,Currecny_M!$A$1:$P$10,MATCH(Database!C4218,Currecny_M!$A$1:$P$1,0),FALSE)</f>
        <v>1</v>
      </c>
      <c r="J4218" s="82">
        <f t="shared" si="196"/>
        <v>-1.07</v>
      </c>
      <c r="K4218" s="39">
        <f>VLOOKUP('Cover page'!$B$6,Currecny_M!$A$1:$P$10,MATCH(Database!C4218,Currecny_M!$A$1:$P$1,0),FALSE)</f>
        <v>1</v>
      </c>
      <c r="L4218" s="82">
        <f t="shared" si="197"/>
        <v>-1.07</v>
      </c>
      <c r="M4218" s="82">
        <f>((E4218/$F$1)*VLOOKUP(N4218,Currecny_M!$A$1:$P$10,MATCH(Database!C4218,Currecny_M!$A$1:$P$1,0),FALSE))/VLOOKUP('Cover page'!$B$6,Currecny_M!$A$1:$P$10,MATCH(Database!C4218,Currecny_M!$A$1:$P$1,0),FALSE)</f>
        <v>-1.07</v>
      </c>
      <c r="N4218" s="6" t="str">
        <f>VLOOKUP(B4218,Master!$A$2:$C$11,3,FALSE)</f>
        <v>INR</v>
      </c>
      <c r="O4218" s="6" t="str">
        <f>VLOOKUP(B4218,Master!$A$2:$C$11,2,FALSE)</f>
        <v>Asia</v>
      </c>
      <c r="Q4218" s="39" t="str">
        <f>VLOOKUP(D4218,GL_Master!$A$1:$D$80,2,FALSE)</f>
        <v>BS</v>
      </c>
      <c r="R4218" s="39" t="str">
        <f>VLOOKUP(D4218,GL_Master!$A$1:$D$80,3,FALSE)</f>
        <v>Gross Block</v>
      </c>
      <c r="S4218" s="39" t="str">
        <f>VLOOKUP(D4218,GL_Master!$A$1:$D$80,4,FALSE)</f>
        <v>Tangible Fixed assets</v>
      </c>
    </row>
    <row r="4219" spans="1:19" x14ac:dyDescent="0.25">
      <c r="A4219" s="39" t="s">
        <v>262</v>
      </c>
      <c r="B4219" s="39" t="s">
        <v>42</v>
      </c>
      <c r="C4219" s="7">
        <v>44075</v>
      </c>
      <c r="D4219" s="39" t="s">
        <v>76</v>
      </c>
      <c r="E4219" s="39">
        <v>25750</v>
      </c>
      <c r="F4219" s="82">
        <f t="shared" si="195"/>
        <v>25.75</v>
      </c>
      <c r="G4219" s="39">
        <f>VLOOKUP(N4219,Currecny_M!$A$1:$P$10,2,FALSE)</f>
        <v>1</v>
      </c>
      <c r="H4219" s="39">
        <f>MATCH(C4219,Currecny_M!$A$1:$P$1,0)</f>
        <v>7</v>
      </c>
      <c r="I4219" s="39">
        <f>VLOOKUP(N4219,Currecny_M!$A$1:$P$10,MATCH(Database!C4219,Currecny_M!$A$1:$P$1,0),FALSE)</f>
        <v>1</v>
      </c>
      <c r="J4219" s="82">
        <f t="shared" si="196"/>
        <v>25.75</v>
      </c>
      <c r="K4219" s="39">
        <f>VLOOKUP('Cover page'!$B$6,Currecny_M!$A$1:$P$10,MATCH(Database!C4219,Currecny_M!$A$1:$P$1,0),FALSE)</f>
        <v>1</v>
      </c>
      <c r="L4219" s="82">
        <f t="shared" si="197"/>
        <v>25.75</v>
      </c>
      <c r="M4219" s="82">
        <f>((E4219/$F$1)*VLOOKUP(N4219,Currecny_M!$A$1:$P$10,MATCH(Database!C4219,Currecny_M!$A$1:$P$1,0),FALSE))/VLOOKUP('Cover page'!$B$6,Currecny_M!$A$1:$P$10,MATCH(Database!C4219,Currecny_M!$A$1:$P$1,0),FALSE)</f>
        <v>25.75</v>
      </c>
      <c r="N4219" s="6" t="str">
        <f>VLOOKUP(B4219,Master!$A$2:$C$11,3,FALSE)</f>
        <v>INR</v>
      </c>
      <c r="O4219" s="6" t="str">
        <f>VLOOKUP(B4219,Master!$A$2:$C$11,2,FALSE)</f>
        <v>Asia</v>
      </c>
      <c r="Q4219" s="39" t="str">
        <f>VLOOKUP(D4219,GL_Master!$A$1:$D$80,2,FALSE)</f>
        <v>BS</v>
      </c>
      <c r="R4219" s="39" t="str">
        <f>VLOOKUP(D4219,GL_Master!$A$1:$D$80,3,FALSE)</f>
        <v>Inventories</v>
      </c>
      <c r="S4219" s="39" t="str">
        <f>VLOOKUP(D4219,GL_Master!$A$1:$D$80,4,FALSE)</f>
        <v>Inventory</v>
      </c>
    </row>
    <row r="4220" spans="1:19" x14ac:dyDescent="0.25">
      <c r="A4220" s="39" t="s">
        <v>262</v>
      </c>
      <c r="B4220" s="39" t="s">
        <v>42</v>
      </c>
      <c r="C4220" s="7">
        <v>44075</v>
      </c>
      <c r="D4220" s="39" t="s">
        <v>77</v>
      </c>
      <c r="E4220" s="39">
        <v>69300</v>
      </c>
      <c r="F4220" s="82">
        <f t="shared" si="195"/>
        <v>69.3</v>
      </c>
      <c r="G4220" s="39">
        <f>VLOOKUP(N4220,Currecny_M!$A$1:$P$10,2,FALSE)</f>
        <v>1</v>
      </c>
      <c r="H4220" s="39">
        <f>MATCH(C4220,Currecny_M!$A$1:$P$1,0)</f>
        <v>7</v>
      </c>
      <c r="I4220" s="39">
        <f>VLOOKUP(N4220,Currecny_M!$A$1:$P$10,MATCH(Database!C4220,Currecny_M!$A$1:$P$1,0),FALSE)</f>
        <v>1</v>
      </c>
      <c r="J4220" s="82">
        <f t="shared" si="196"/>
        <v>69.3</v>
      </c>
      <c r="K4220" s="39">
        <f>VLOOKUP('Cover page'!$B$6,Currecny_M!$A$1:$P$10,MATCH(Database!C4220,Currecny_M!$A$1:$P$1,0),FALSE)</f>
        <v>1</v>
      </c>
      <c r="L4220" s="82">
        <f t="shared" si="197"/>
        <v>69.3</v>
      </c>
      <c r="M4220" s="82">
        <f>((E4220/$F$1)*VLOOKUP(N4220,Currecny_M!$A$1:$P$10,MATCH(Database!C4220,Currecny_M!$A$1:$P$1,0),FALSE))/VLOOKUP('Cover page'!$B$6,Currecny_M!$A$1:$P$10,MATCH(Database!C4220,Currecny_M!$A$1:$P$1,0),FALSE)</f>
        <v>69.3</v>
      </c>
      <c r="N4220" s="6" t="str">
        <f>VLOOKUP(B4220,Master!$A$2:$C$11,3,FALSE)</f>
        <v>INR</v>
      </c>
      <c r="O4220" s="6" t="str">
        <f>VLOOKUP(B4220,Master!$A$2:$C$11,2,FALSE)</f>
        <v>Asia</v>
      </c>
      <c r="Q4220" s="39" t="str">
        <f>VLOOKUP(D4220,GL_Master!$A$1:$D$80,2,FALSE)</f>
        <v>BS</v>
      </c>
      <c r="R4220" s="39" t="str">
        <f>VLOOKUP(D4220,GL_Master!$A$1:$D$80,3,FALSE)</f>
        <v>Inventories</v>
      </c>
      <c r="S4220" s="39" t="str">
        <f>VLOOKUP(D4220,GL_Master!$A$1:$D$80,4,FALSE)</f>
        <v>Inventory</v>
      </c>
    </row>
    <row r="4221" spans="1:19" x14ac:dyDescent="0.25">
      <c r="A4221" s="39" t="s">
        <v>262</v>
      </c>
      <c r="B4221" s="39" t="s">
        <v>42</v>
      </c>
      <c r="C4221" s="7">
        <v>44075</v>
      </c>
      <c r="D4221" s="39" t="s">
        <v>2</v>
      </c>
      <c r="E4221" s="39">
        <v>6946560</v>
      </c>
      <c r="F4221" s="82">
        <f t="shared" si="195"/>
        <v>6946.56</v>
      </c>
      <c r="G4221" s="39">
        <f>VLOOKUP(N4221,Currecny_M!$A$1:$P$10,2,FALSE)</f>
        <v>1</v>
      </c>
      <c r="H4221" s="39">
        <f>MATCH(C4221,Currecny_M!$A$1:$P$1,0)</f>
        <v>7</v>
      </c>
      <c r="I4221" s="39">
        <f>VLOOKUP(N4221,Currecny_M!$A$1:$P$10,MATCH(Database!C4221,Currecny_M!$A$1:$P$1,0),FALSE)</f>
        <v>1</v>
      </c>
      <c r="J4221" s="82">
        <f t="shared" si="196"/>
        <v>6946.56</v>
      </c>
      <c r="K4221" s="39">
        <f>VLOOKUP('Cover page'!$B$6,Currecny_M!$A$1:$P$10,MATCH(Database!C4221,Currecny_M!$A$1:$P$1,0),FALSE)</f>
        <v>1</v>
      </c>
      <c r="L4221" s="82">
        <f t="shared" si="197"/>
        <v>6946.56</v>
      </c>
      <c r="M4221" s="82">
        <f>((E4221/$F$1)*VLOOKUP(N4221,Currecny_M!$A$1:$P$10,MATCH(Database!C4221,Currecny_M!$A$1:$P$1,0),FALSE))/VLOOKUP('Cover page'!$B$6,Currecny_M!$A$1:$P$10,MATCH(Database!C4221,Currecny_M!$A$1:$P$1,0),FALSE)</f>
        <v>6946.56</v>
      </c>
      <c r="N4221" s="6" t="str">
        <f>VLOOKUP(B4221,Master!$A$2:$C$11,3,FALSE)</f>
        <v>INR</v>
      </c>
      <c r="O4221" s="6" t="str">
        <f>VLOOKUP(B4221,Master!$A$2:$C$11,2,FALSE)</f>
        <v>Asia</v>
      </c>
      <c r="Q4221" s="39" t="str">
        <f>VLOOKUP(D4221,GL_Master!$A$1:$D$80,2,FALSE)</f>
        <v>BS</v>
      </c>
      <c r="R4221" s="39" t="str">
        <f>VLOOKUP(D4221,GL_Master!$A$1:$D$80,3,FALSE)</f>
        <v>Trade receivables</v>
      </c>
      <c r="S4221" s="39" t="str">
        <f>VLOOKUP(D4221,GL_Master!$A$1:$D$80,4,FALSE)</f>
        <v>Unsecured, considered good</v>
      </c>
    </row>
    <row r="4222" spans="1:19" x14ac:dyDescent="0.25">
      <c r="A4222" s="39" t="s">
        <v>262</v>
      </c>
      <c r="B4222" s="39" t="s">
        <v>42</v>
      </c>
      <c r="C4222" s="7">
        <v>44075</v>
      </c>
      <c r="D4222" s="39" t="s">
        <v>78</v>
      </c>
      <c r="E4222" s="39">
        <v>1060</v>
      </c>
      <c r="F4222" s="82">
        <f t="shared" si="195"/>
        <v>1.06</v>
      </c>
      <c r="G4222" s="39">
        <f>VLOOKUP(N4222,Currecny_M!$A$1:$P$10,2,FALSE)</f>
        <v>1</v>
      </c>
      <c r="H4222" s="39">
        <f>MATCH(C4222,Currecny_M!$A$1:$P$1,0)</f>
        <v>7</v>
      </c>
      <c r="I4222" s="39">
        <f>VLOOKUP(N4222,Currecny_M!$A$1:$P$10,MATCH(Database!C4222,Currecny_M!$A$1:$P$1,0),FALSE)</f>
        <v>1</v>
      </c>
      <c r="J4222" s="82">
        <f t="shared" si="196"/>
        <v>1.06</v>
      </c>
      <c r="K4222" s="39">
        <f>VLOOKUP('Cover page'!$B$6,Currecny_M!$A$1:$P$10,MATCH(Database!C4222,Currecny_M!$A$1:$P$1,0),FALSE)</f>
        <v>1</v>
      </c>
      <c r="L4222" s="82">
        <f t="shared" si="197"/>
        <v>1.06</v>
      </c>
      <c r="M4222" s="82">
        <f>((E4222/$F$1)*VLOOKUP(N4222,Currecny_M!$A$1:$P$10,MATCH(Database!C4222,Currecny_M!$A$1:$P$1,0),FALSE))/VLOOKUP('Cover page'!$B$6,Currecny_M!$A$1:$P$10,MATCH(Database!C4222,Currecny_M!$A$1:$P$1,0),FALSE)</f>
        <v>1.06</v>
      </c>
      <c r="N4222" s="6" t="str">
        <f>VLOOKUP(B4222,Master!$A$2:$C$11,3,FALSE)</f>
        <v>INR</v>
      </c>
      <c r="O4222" s="6" t="str">
        <f>VLOOKUP(B4222,Master!$A$2:$C$11,2,FALSE)</f>
        <v>Asia</v>
      </c>
      <c r="Q4222" s="39" t="str">
        <f>VLOOKUP(D4222,GL_Master!$A$1:$D$80,2,FALSE)</f>
        <v>BS</v>
      </c>
      <c r="R4222" s="39" t="str">
        <f>VLOOKUP(D4222,GL_Master!$A$1:$D$80,3,FALSE)</f>
        <v>Cash &amp; Bank Balances</v>
      </c>
      <c r="S4222" s="39" t="str">
        <f>VLOOKUP(D4222,GL_Master!$A$1:$D$80,4,FALSE)</f>
        <v>Cash In hand</v>
      </c>
    </row>
    <row r="4223" spans="1:19" x14ac:dyDescent="0.25">
      <c r="A4223" s="39" t="s">
        <v>262</v>
      </c>
      <c r="B4223" s="39" t="s">
        <v>42</v>
      </c>
      <c r="C4223" s="7">
        <v>44075</v>
      </c>
      <c r="D4223" s="39" t="s">
        <v>79</v>
      </c>
      <c r="E4223" s="39">
        <v>-275000</v>
      </c>
      <c r="F4223" s="82">
        <f t="shared" si="195"/>
        <v>-275</v>
      </c>
      <c r="G4223" s="39">
        <f>VLOOKUP(N4223,Currecny_M!$A$1:$P$10,2,FALSE)</f>
        <v>1</v>
      </c>
      <c r="H4223" s="39">
        <f>MATCH(C4223,Currecny_M!$A$1:$P$1,0)</f>
        <v>7</v>
      </c>
      <c r="I4223" s="39">
        <f>VLOOKUP(N4223,Currecny_M!$A$1:$P$10,MATCH(Database!C4223,Currecny_M!$A$1:$P$1,0),FALSE)</f>
        <v>1</v>
      </c>
      <c r="J4223" s="82">
        <f t="shared" si="196"/>
        <v>-275</v>
      </c>
      <c r="K4223" s="39">
        <f>VLOOKUP('Cover page'!$B$6,Currecny_M!$A$1:$P$10,MATCH(Database!C4223,Currecny_M!$A$1:$P$1,0),FALSE)</f>
        <v>1</v>
      </c>
      <c r="L4223" s="82">
        <f t="shared" si="197"/>
        <v>-275</v>
      </c>
      <c r="M4223" s="82">
        <f>((E4223/$F$1)*VLOOKUP(N4223,Currecny_M!$A$1:$P$10,MATCH(Database!C4223,Currecny_M!$A$1:$P$1,0),FALSE))/VLOOKUP('Cover page'!$B$6,Currecny_M!$A$1:$P$10,MATCH(Database!C4223,Currecny_M!$A$1:$P$1,0),FALSE)</f>
        <v>-275</v>
      </c>
      <c r="N4223" s="6" t="str">
        <f>VLOOKUP(B4223,Master!$A$2:$C$11,3,FALSE)</f>
        <v>INR</v>
      </c>
      <c r="O4223" s="6" t="str">
        <f>VLOOKUP(B4223,Master!$A$2:$C$11,2,FALSE)</f>
        <v>Asia</v>
      </c>
      <c r="Q4223" s="39" t="str">
        <f>VLOOKUP(D4223,GL_Master!$A$1:$D$80,2,FALSE)</f>
        <v>BS</v>
      </c>
      <c r="R4223" s="39" t="str">
        <f>VLOOKUP(D4223,GL_Master!$A$1:$D$80,3,FALSE)</f>
        <v>Loan Fund</v>
      </c>
      <c r="S4223" s="39" t="str">
        <f>VLOOKUP(D4223,GL_Master!$A$1:$D$80,4,FALSE)</f>
        <v>Term Loan</v>
      </c>
    </row>
    <row r="4224" spans="1:19" x14ac:dyDescent="0.25">
      <c r="A4224" s="39" t="s">
        <v>262</v>
      </c>
      <c r="B4224" s="39" t="s">
        <v>42</v>
      </c>
      <c r="C4224" s="7">
        <v>44075</v>
      </c>
      <c r="D4224" s="39" t="s">
        <v>80</v>
      </c>
      <c r="E4224" s="39">
        <v>7560.0000000000009</v>
      </c>
      <c r="F4224" s="82">
        <f t="shared" si="195"/>
        <v>7.5600000000000005</v>
      </c>
      <c r="G4224" s="39">
        <f>VLOOKUP(N4224,Currecny_M!$A$1:$P$10,2,FALSE)</f>
        <v>1</v>
      </c>
      <c r="H4224" s="39">
        <f>MATCH(C4224,Currecny_M!$A$1:$P$1,0)</f>
        <v>7</v>
      </c>
      <c r="I4224" s="39">
        <f>VLOOKUP(N4224,Currecny_M!$A$1:$P$10,MATCH(Database!C4224,Currecny_M!$A$1:$P$1,0),FALSE)</f>
        <v>1</v>
      </c>
      <c r="J4224" s="82">
        <f t="shared" si="196"/>
        <v>7.5600000000000005</v>
      </c>
      <c r="K4224" s="39">
        <f>VLOOKUP('Cover page'!$B$6,Currecny_M!$A$1:$P$10,MATCH(Database!C4224,Currecny_M!$A$1:$P$1,0),FALSE)</f>
        <v>1</v>
      </c>
      <c r="L4224" s="82">
        <f t="shared" si="197"/>
        <v>7.5600000000000005</v>
      </c>
      <c r="M4224" s="82">
        <f>((E4224/$F$1)*VLOOKUP(N4224,Currecny_M!$A$1:$P$10,MATCH(Database!C4224,Currecny_M!$A$1:$P$1,0),FALSE))/VLOOKUP('Cover page'!$B$6,Currecny_M!$A$1:$P$10,MATCH(Database!C4224,Currecny_M!$A$1:$P$1,0),FALSE)</f>
        <v>7.5600000000000005</v>
      </c>
      <c r="N4224" s="6" t="str">
        <f>VLOOKUP(B4224,Master!$A$2:$C$11,3,FALSE)</f>
        <v>INR</v>
      </c>
      <c r="O4224" s="6" t="str">
        <f>VLOOKUP(B4224,Master!$A$2:$C$11,2,FALSE)</f>
        <v>Asia</v>
      </c>
      <c r="Q4224" s="39" t="str">
        <f>VLOOKUP(D4224,GL_Master!$A$1:$D$80,2,FALSE)</f>
        <v>BS</v>
      </c>
      <c r="R4224" s="39" t="str">
        <f>VLOOKUP(D4224,GL_Master!$A$1:$D$80,3,FALSE)</f>
        <v>Cash &amp; Bank Balances</v>
      </c>
      <c r="S4224" s="39" t="str">
        <f>VLOOKUP(D4224,GL_Master!$A$1:$D$80,4,FALSE)</f>
        <v xml:space="preserve">      On Current Accounts</v>
      </c>
    </row>
    <row r="4225" spans="1:19" x14ac:dyDescent="0.25">
      <c r="A4225" s="39" t="s">
        <v>262</v>
      </c>
      <c r="B4225" s="39" t="s">
        <v>42</v>
      </c>
      <c r="C4225" s="7">
        <v>44075</v>
      </c>
      <c r="D4225" s="39" t="s">
        <v>81</v>
      </c>
      <c r="E4225" s="39">
        <v>519120</v>
      </c>
      <c r="F4225" s="82">
        <f t="shared" si="195"/>
        <v>519.12</v>
      </c>
      <c r="G4225" s="39">
        <f>VLOOKUP(N4225,Currecny_M!$A$1:$P$10,2,FALSE)</f>
        <v>1</v>
      </c>
      <c r="H4225" s="39">
        <f>MATCH(C4225,Currecny_M!$A$1:$P$1,0)</f>
        <v>7</v>
      </c>
      <c r="I4225" s="39">
        <f>VLOOKUP(N4225,Currecny_M!$A$1:$P$10,MATCH(Database!C4225,Currecny_M!$A$1:$P$1,0),FALSE)</f>
        <v>1</v>
      </c>
      <c r="J4225" s="82">
        <f t="shared" si="196"/>
        <v>519.12</v>
      </c>
      <c r="K4225" s="39">
        <f>VLOOKUP('Cover page'!$B$6,Currecny_M!$A$1:$P$10,MATCH(Database!C4225,Currecny_M!$A$1:$P$1,0),FALSE)</f>
        <v>1</v>
      </c>
      <c r="L4225" s="82">
        <f t="shared" si="197"/>
        <v>519.12</v>
      </c>
      <c r="M4225" s="82">
        <f>((E4225/$F$1)*VLOOKUP(N4225,Currecny_M!$A$1:$P$10,MATCH(Database!C4225,Currecny_M!$A$1:$P$1,0),FALSE))/VLOOKUP('Cover page'!$B$6,Currecny_M!$A$1:$P$10,MATCH(Database!C4225,Currecny_M!$A$1:$P$1,0),FALSE)</f>
        <v>519.12</v>
      </c>
      <c r="N4225" s="6" t="str">
        <f>VLOOKUP(B4225,Master!$A$2:$C$11,3,FALSE)</f>
        <v>INR</v>
      </c>
      <c r="O4225" s="6" t="str">
        <f>VLOOKUP(B4225,Master!$A$2:$C$11,2,FALSE)</f>
        <v>Asia</v>
      </c>
      <c r="Q4225" s="39" t="str">
        <f>VLOOKUP(D4225,GL_Master!$A$1:$D$80,2,FALSE)</f>
        <v>BS</v>
      </c>
      <c r="R4225" s="39" t="str">
        <f>VLOOKUP(D4225,GL_Master!$A$1:$D$80,3,FALSE)</f>
        <v>Other Current Assets</v>
      </c>
      <c r="S4225" s="39" t="str">
        <f>VLOOKUP(D4225,GL_Master!$A$1:$D$80,4,FALSE)</f>
        <v>Advance tax recoverable (net of provision )</v>
      </c>
    </row>
    <row r="4226" spans="1:19" x14ac:dyDescent="0.25">
      <c r="A4226" s="39" t="s">
        <v>262</v>
      </c>
      <c r="B4226" s="39" t="s">
        <v>42</v>
      </c>
      <c r="C4226" s="7">
        <v>44075</v>
      </c>
      <c r="D4226" s="39" t="s">
        <v>19</v>
      </c>
      <c r="E4226" s="39">
        <v>5150</v>
      </c>
      <c r="F4226" s="82">
        <f t="shared" si="195"/>
        <v>5.15</v>
      </c>
      <c r="G4226" s="39">
        <f>VLOOKUP(N4226,Currecny_M!$A$1:$P$10,2,FALSE)</f>
        <v>1</v>
      </c>
      <c r="H4226" s="39">
        <f>MATCH(C4226,Currecny_M!$A$1:$P$1,0)</f>
        <v>7</v>
      </c>
      <c r="I4226" s="39">
        <f>VLOOKUP(N4226,Currecny_M!$A$1:$P$10,MATCH(Database!C4226,Currecny_M!$A$1:$P$1,0),FALSE)</f>
        <v>1</v>
      </c>
      <c r="J4226" s="82">
        <f t="shared" si="196"/>
        <v>5.15</v>
      </c>
      <c r="K4226" s="39">
        <f>VLOOKUP('Cover page'!$B$6,Currecny_M!$A$1:$P$10,MATCH(Database!C4226,Currecny_M!$A$1:$P$1,0),FALSE)</f>
        <v>1</v>
      </c>
      <c r="L4226" s="82">
        <f t="shared" si="197"/>
        <v>5.15</v>
      </c>
      <c r="M4226" s="82">
        <f>((E4226/$F$1)*VLOOKUP(N4226,Currecny_M!$A$1:$P$10,MATCH(Database!C4226,Currecny_M!$A$1:$P$1,0),FALSE))/VLOOKUP('Cover page'!$B$6,Currecny_M!$A$1:$P$10,MATCH(Database!C4226,Currecny_M!$A$1:$P$1,0),FALSE)</f>
        <v>5.15</v>
      </c>
      <c r="N4226" s="6" t="str">
        <f>VLOOKUP(B4226,Master!$A$2:$C$11,3,FALSE)</f>
        <v>INR</v>
      </c>
      <c r="O4226" s="6" t="str">
        <f>VLOOKUP(B4226,Master!$A$2:$C$11,2,FALSE)</f>
        <v>Asia</v>
      </c>
      <c r="Q4226" s="39" t="str">
        <f>VLOOKUP(D4226,GL_Master!$A$1:$D$80,2,FALSE)</f>
        <v>BS</v>
      </c>
      <c r="R4226" s="39" t="str">
        <f>VLOOKUP(D4226,GL_Master!$A$1:$D$80,3,FALSE)</f>
        <v>Short-term loan and advances</v>
      </c>
      <c r="S4226" s="39" t="str">
        <f>VLOOKUP(D4226,GL_Master!$A$1:$D$80,4,FALSE)</f>
        <v>Prepaid expenses</v>
      </c>
    </row>
    <row r="4227" spans="1:19" x14ac:dyDescent="0.25">
      <c r="A4227" s="39" t="s">
        <v>262</v>
      </c>
      <c r="B4227" s="39" t="s">
        <v>42</v>
      </c>
      <c r="C4227" s="7">
        <v>44075</v>
      </c>
      <c r="D4227" s="39" t="s">
        <v>82</v>
      </c>
      <c r="E4227" s="39">
        <v>57240</v>
      </c>
      <c r="F4227" s="82">
        <f t="shared" si="195"/>
        <v>57.24</v>
      </c>
      <c r="G4227" s="39">
        <f>VLOOKUP(N4227,Currecny_M!$A$1:$P$10,2,FALSE)</f>
        <v>1</v>
      </c>
      <c r="H4227" s="39">
        <f>MATCH(C4227,Currecny_M!$A$1:$P$1,0)</f>
        <v>7</v>
      </c>
      <c r="I4227" s="39">
        <f>VLOOKUP(N4227,Currecny_M!$A$1:$P$10,MATCH(Database!C4227,Currecny_M!$A$1:$P$1,0),FALSE)</f>
        <v>1</v>
      </c>
      <c r="J4227" s="82">
        <f t="shared" si="196"/>
        <v>57.24</v>
      </c>
      <c r="K4227" s="39">
        <f>VLOOKUP('Cover page'!$B$6,Currecny_M!$A$1:$P$10,MATCH(Database!C4227,Currecny_M!$A$1:$P$1,0),FALSE)</f>
        <v>1</v>
      </c>
      <c r="L4227" s="82">
        <f t="shared" si="197"/>
        <v>57.24</v>
      </c>
      <c r="M4227" s="82">
        <f>((E4227/$F$1)*VLOOKUP(N4227,Currecny_M!$A$1:$P$10,MATCH(Database!C4227,Currecny_M!$A$1:$P$1,0),FALSE))/VLOOKUP('Cover page'!$B$6,Currecny_M!$A$1:$P$10,MATCH(Database!C4227,Currecny_M!$A$1:$P$1,0),FALSE)</f>
        <v>57.24</v>
      </c>
      <c r="N4227" s="6" t="str">
        <f>VLOOKUP(B4227,Master!$A$2:$C$11,3,FALSE)</f>
        <v>INR</v>
      </c>
      <c r="O4227" s="6" t="str">
        <f>VLOOKUP(B4227,Master!$A$2:$C$11,2,FALSE)</f>
        <v>Asia</v>
      </c>
      <c r="Q4227" s="39" t="str">
        <f>VLOOKUP(D4227,GL_Master!$A$1:$D$80,2,FALSE)</f>
        <v>BS</v>
      </c>
      <c r="R4227" s="39" t="str">
        <f>VLOOKUP(D4227,GL_Master!$A$1:$D$80,3,FALSE)</f>
        <v>Short-term loan and advances</v>
      </c>
      <c r="S4227" s="39" t="str">
        <f>VLOOKUP(D4227,GL_Master!$A$1:$D$80,4,FALSE)</f>
        <v>Advance to vendor/employees</v>
      </c>
    </row>
    <row r="4228" spans="1:19" x14ac:dyDescent="0.25">
      <c r="A4228" s="39" t="s">
        <v>262</v>
      </c>
      <c r="B4228" s="39" t="s">
        <v>42</v>
      </c>
      <c r="C4228" s="7">
        <v>44075</v>
      </c>
      <c r="D4228" s="39" t="s">
        <v>83</v>
      </c>
      <c r="E4228" s="39">
        <v>36360</v>
      </c>
      <c r="F4228" s="82">
        <f t="shared" ref="F4228:F4291" si="198">E4228/$F$1</f>
        <v>36.36</v>
      </c>
      <c r="G4228" s="39">
        <f>VLOOKUP(N4228,Currecny_M!$A$1:$P$10,2,FALSE)</f>
        <v>1</v>
      </c>
      <c r="H4228" s="39">
        <f>MATCH(C4228,Currecny_M!$A$1:$P$1,0)</f>
        <v>7</v>
      </c>
      <c r="I4228" s="39">
        <f>VLOOKUP(N4228,Currecny_M!$A$1:$P$10,MATCH(Database!C4228,Currecny_M!$A$1:$P$1,0),FALSE)</f>
        <v>1</v>
      </c>
      <c r="J4228" s="82">
        <f t="shared" ref="J4228:J4291" si="199">F4228*I4228</f>
        <v>36.36</v>
      </c>
      <c r="K4228" s="39">
        <f>VLOOKUP('Cover page'!$B$6,Currecny_M!$A$1:$P$10,MATCH(Database!C4228,Currecny_M!$A$1:$P$1,0),FALSE)</f>
        <v>1</v>
      </c>
      <c r="L4228" s="82">
        <f t="shared" ref="L4228:L4291" si="200">J4228/K4228</f>
        <v>36.36</v>
      </c>
      <c r="M4228" s="82">
        <f>((E4228/$F$1)*VLOOKUP(N4228,Currecny_M!$A$1:$P$10,MATCH(Database!C4228,Currecny_M!$A$1:$P$1,0),FALSE))/VLOOKUP('Cover page'!$B$6,Currecny_M!$A$1:$P$10,MATCH(Database!C4228,Currecny_M!$A$1:$P$1,0),FALSE)</f>
        <v>36.36</v>
      </c>
      <c r="N4228" s="6" t="str">
        <f>VLOOKUP(B4228,Master!$A$2:$C$11,3,FALSE)</f>
        <v>INR</v>
      </c>
      <c r="O4228" s="6" t="str">
        <f>VLOOKUP(B4228,Master!$A$2:$C$11,2,FALSE)</f>
        <v>Asia</v>
      </c>
      <c r="Q4228" s="39" t="str">
        <f>VLOOKUP(D4228,GL_Master!$A$1:$D$80,2,FALSE)</f>
        <v>BS</v>
      </c>
      <c r="R4228" s="39" t="str">
        <f>VLOOKUP(D4228,GL_Master!$A$1:$D$80,3,FALSE)</f>
        <v>Other Current Assets</v>
      </c>
      <c r="S4228" s="39" t="str">
        <f>VLOOKUP(D4228,GL_Master!$A$1:$D$80,4,FALSE)</f>
        <v>Security deposits ( Unsecured, considered good)</v>
      </c>
    </row>
    <row r="4229" spans="1:19" x14ac:dyDescent="0.25">
      <c r="A4229" s="39" t="s">
        <v>262</v>
      </c>
      <c r="B4229" s="39" t="s">
        <v>42</v>
      </c>
      <c r="C4229" s="7">
        <v>44075</v>
      </c>
      <c r="D4229" s="39" t="s">
        <v>246</v>
      </c>
      <c r="E4229" s="39">
        <v>-4343160</v>
      </c>
      <c r="F4229" s="82">
        <f t="shared" si="198"/>
        <v>-4343.16</v>
      </c>
      <c r="G4229" s="39">
        <f>VLOOKUP(N4229,Currecny_M!$A$1:$P$10,2,FALSE)</f>
        <v>1</v>
      </c>
      <c r="H4229" s="39">
        <f>MATCH(C4229,Currecny_M!$A$1:$P$1,0)</f>
        <v>7</v>
      </c>
      <c r="I4229" s="39">
        <f>VLOOKUP(N4229,Currecny_M!$A$1:$P$10,MATCH(Database!C4229,Currecny_M!$A$1:$P$1,0),FALSE)</f>
        <v>1</v>
      </c>
      <c r="J4229" s="82">
        <f t="shared" si="199"/>
        <v>-4343.16</v>
      </c>
      <c r="K4229" s="39">
        <f>VLOOKUP('Cover page'!$B$6,Currecny_M!$A$1:$P$10,MATCH(Database!C4229,Currecny_M!$A$1:$P$1,0),FALSE)</f>
        <v>1</v>
      </c>
      <c r="L4229" s="82">
        <f t="shared" si="200"/>
        <v>-4343.16</v>
      </c>
      <c r="M4229" s="82">
        <f>((E4229/$F$1)*VLOOKUP(N4229,Currecny_M!$A$1:$P$10,MATCH(Database!C4229,Currecny_M!$A$1:$P$1,0),FALSE))/VLOOKUP('Cover page'!$B$6,Currecny_M!$A$1:$P$10,MATCH(Database!C4229,Currecny_M!$A$1:$P$1,0),FALSE)</f>
        <v>-4343.16</v>
      </c>
      <c r="N4229" s="6" t="str">
        <f>VLOOKUP(B4229,Master!$A$2:$C$11,3,FALSE)</f>
        <v>INR</v>
      </c>
      <c r="O4229" s="6" t="str">
        <f>VLOOKUP(B4229,Master!$A$2:$C$11,2,FALSE)</f>
        <v>Asia</v>
      </c>
      <c r="Q4229" s="39" t="str">
        <f>VLOOKUP(D4229,GL_Master!$A$1:$D$80,2,FALSE)</f>
        <v>PL</v>
      </c>
      <c r="R4229" s="39" t="str">
        <f>VLOOKUP(D4229,GL_Master!$A$1:$D$80,3,FALSE)</f>
        <v>Revenue from Operations</v>
      </c>
      <c r="S4229" s="39" t="str">
        <f>VLOOKUP(D4229,GL_Master!$A$1:$D$80,4,FALSE)</f>
        <v>Contract revenue</v>
      </c>
    </row>
    <row r="4230" spans="1:19" x14ac:dyDescent="0.25">
      <c r="A4230" s="39" t="s">
        <v>262</v>
      </c>
      <c r="B4230" s="39" t="s">
        <v>42</v>
      </c>
      <c r="C4230" s="7">
        <v>44075</v>
      </c>
      <c r="D4230" s="39" t="s">
        <v>134</v>
      </c>
      <c r="E4230" s="39">
        <v>-34980</v>
      </c>
      <c r="F4230" s="82">
        <f t="shared" si="198"/>
        <v>-34.979999999999997</v>
      </c>
      <c r="G4230" s="39">
        <f>VLOOKUP(N4230,Currecny_M!$A$1:$P$10,2,FALSE)</f>
        <v>1</v>
      </c>
      <c r="H4230" s="39">
        <f>MATCH(C4230,Currecny_M!$A$1:$P$1,0)</f>
        <v>7</v>
      </c>
      <c r="I4230" s="39">
        <f>VLOOKUP(N4230,Currecny_M!$A$1:$P$10,MATCH(Database!C4230,Currecny_M!$A$1:$P$1,0),FALSE)</f>
        <v>1</v>
      </c>
      <c r="J4230" s="82">
        <f t="shared" si="199"/>
        <v>-34.979999999999997</v>
      </c>
      <c r="K4230" s="39">
        <f>VLOOKUP('Cover page'!$B$6,Currecny_M!$A$1:$P$10,MATCH(Database!C4230,Currecny_M!$A$1:$P$1,0),FALSE)</f>
        <v>1</v>
      </c>
      <c r="L4230" s="82">
        <f t="shared" si="200"/>
        <v>-34.979999999999997</v>
      </c>
      <c r="M4230" s="82">
        <f>((E4230/$F$1)*VLOOKUP(N4230,Currecny_M!$A$1:$P$10,MATCH(Database!C4230,Currecny_M!$A$1:$P$1,0),FALSE))/VLOOKUP('Cover page'!$B$6,Currecny_M!$A$1:$P$10,MATCH(Database!C4230,Currecny_M!$A$1:$P$1,0),FALSE)</f>
        <v>-34.979999999999997</v>
      </c>
      <c r="N4230" s="6" t="str">
        <f>VLOOKUP(B4230,Master!$A$2:$C$11,3,FALSE)</f>
        <v>INR</v>
      </c>
      <c r="O4230" s="6" t="str">
        <f>VLOOKUP(B4230,Master!$A$2:$C$11,2,FALSE)</f>
        <v>Asia</v>
      </c>
      <c r="Q4230" s="39" t="str">
        <f>VLOOKUP(D4230,GL_Master!$A$1:$D$80,2,FALSE)</f>
        <v>PL</v>
      </c>
      <c r="R4230" s="39" t="str">
        <f>VLOOKUP(D4230,GL_Master!$A$1:$D$80,3,FALSE)</f>
        <v>Other Income</v>
      </c>
      <c r="S4230" s="39" t="str">
        <f>VLOOKUP(D4230,GL_Master!$A$1:$D$80,4,FALSE)</f>
        <v>Other Income</v>
      </c>
    </row>
    <row r="4231" spans="1:19" x14ac:dyDescent="0.25">
      <c r="A4231" s="39" t="s">
        <v>262</v>
      </c>
      <c r="B4231" s="39" t="s">
        <v>42</v>
      </c>
      <c r="C4231" s="7">
        <v>44075</v>
      </c>
      <c r="D4231" s="39" t="s">
        <v>86</v>
      </c>
      <c r="E4231" s="39">
        <v>2180</v>
      </c>
      <c r="F4231" s="82">
        <f t="shared" si="198"/>
        <v>2.1800000000000002</v>
      </c>
      <c r="G4231" s="39">
        <f>VLOOKUP(N4231,Currecny_M!$A$1:$P$10,2,FALSE)</f>
        <v>1</v>
      </c>
      <c r="H4231" s="39">
        <f>MATCH(C4231,Currecny_M!$A$1:$P$1,0)</f>
        <v>7</v>
      </c>
      <c r="I4231" s="39">
        <f>VLOOKUP(N4231,Currecny_M!$A$1:$P$10,MATCH(Database!C4231,Currecny_M!$A$1:$P$1,0),FALSE)</f>
        <v>1</v>
      </c>
      <c r="J4231" s="82">
        <f t="shared" si="199"/>
        <v>2.1800000000000002</v>
      </c>
      <c r="K4231" s="39">
        <f>VLOOKUP('Cover page'!$B$6,Currecny_M!$A$1:$P$10,MATCH(Database!C4231,Currecny_M!$A$1:$P$1,0),FALSE)</f>
        <v>1</v>
      </c>
      <c r="L4231" s="82">
        <f t="shared" si="200"/>
        <v>2.1800000000000002</v>
      </c>
      <c r="M4231" s="82">
        <f>((E4231/$F$1)*VLOOKUP(N4231,Currecny_M!$A$1:$P$10,MATCH(Database!C4231,Currecny_M!$A$1:$P$1,0),FALSE))/VLOOKUP('Cover page'!$B$6,Currecny_M!$A$1:$P$10,MATCH(Database!C4231,Currecny_M!$A$1:$P$1,0),FALSE)</f>
        <v>2.1800000000000002</v>
      </c>
      <c r="N4231" s="6" t="str">
        <f>VLOOKUP(B4231,Master!$A$2:$C$11,3,FALSE)</f>
        <v>INR</v>
      </c>
      <c r="O4231" s="6" t="str">
        <f>VLOOKUP(B4231,Master!$A$2:$C$11,2,FALSE)</f>
        <v>Asia</v>
      </c>
      <c r="Q4231" s="39" t="str">
        <f>VLOOKUP(D4231,GL_Master!$A$1:$D$80,2,FALSE)</f>
        <v>PL</v>
      </c>
      <c r="R4231" s="39" t="str">
        <f>VLOOKUP(D4231,GL_Master!$A$1:$D$80,3,FALSE)</f>
        <v>COGS</v>
      </c>
      <c r="S4231" s="39" t="str">
        <f>VLOOKUP(D4231,GL_Master!$A$1:$D$80,4,FALSE)</f>
        <v>Purchase of other traded goods</v>
      </c>
    </row>
    <row r="4232" spans="1:19" x14ac:dyDescent="0.25">
      <c r="A4232" s="39" t="s">
        <v>262</v>
      </c>
      <c r="B4232" s="39" t="s">
        <v>42</v>
      </c>
      <c r="C4232" s="7">
        <v>44075</v>
      </c>
      <c r="D4232" s="39" t="s">
        <v>87</v>
      </c>
      <c r="E4232" s="39">
        <v>1100</v>
      </c>
      <c r="F4232" s="82">
        <f t="shared" si="198"/>
        <v>1.1000000000000001</v>
      </c>
      <c r="G4232" s="39">
        <f>VLOOKUP(N4232,Currecny_M!$A$1:$P$10,2,FALSE)</f>
        <v>1</v>
      </c>
      <c r="H4232" s="39">
        <f>MATCH(C4232,Currecny_M!$A$1:$P$1,0)</f>
        <v>7</v>
      </c>
      <c r="I4232" s="39">
        <f>VLOOKUP(N4232,Currecny_M!$A$1:$P$10,MATCH(Database!C4232,Currecny_M!$A$1:$P$1,0),FALSE)</f>
        <v>1</v>
      </c>
      <c r="J4232" s="82">
        <f t="shared" si="199"/>
        <v>1.1000000000000001</v>
      </c>
      <c r="K4232" s="39">
        <f>VLOOKUP('Cover page'!$B$6,Currecny_M!$A$1:$P$10,MATCH(Database!C4232,Currecny_M!$A$1:$P$1,0),FALSE)</f>
        <v>1</v>
      </c>
      <c r="L4232" s="82">
        <f t="shared" si="200"/>
        <v>1.1000000000000001</v>
      </c>
      <c r="M4232" s="82">
        <f>((E4232/$F$1)*VLOOKUP(N4232,Currecny_M!$A$1:$P$10,MATCH(Database!C4232,Currecny_M!$A$1:$P$1,0),FALSE))/VLOOKUP('Cover page'!$B$6,Currecny_M!$A$1:$P$10,MATCH(Database!C4232,Currecny_M!$A$1:$P$1,0),FALSE)</f>
        <v>1.1000000000000001</v>
      </c>
      <c r="N4232" s="6" t="str">
        <f>VLOOKUP(B4232,Master!$A$2:$C$11,3,FALSE)</f>
        <v>INR</v>
      </c>
      <c r="O4232" s="6" t="str">
        <f>VLOOKUP(B4232,Master!$A$2:$C$11,2,FALSE)</f>
        <v>Asia</v>
      </c>
      <c r="Q4232" s="39" t="str">
        <f>VLOOKUP(D4232,GL_Master!$A$1:$D$80,2,FALSE)</f>
        <v>PL</v>
      </c>
      <c r="R4232" s="39" t="str">
        <f>VLOOKUP(D4232,GL_Master!$A$1:$D$80,3,FALSE)</f>
        <v>COGS</v>
      </c>
      <c r="S4232" s="39" t="str">
        <f>VLOOKUP(D4232,GL_Master!$A$1:$D$80,4,FALSE)</f>
        <v>Civil, Installation, Commissioning and Other miscellaneous expenses</v>
      </c>
    </row>
    <row r="4233" spans="1:19" x14ac:dyDescent="0.25">
      <c r="A4233" s="39" t="s">
        <v>262</v>
      </c>
      <c r="B4233" s="39" t="s">
        <v>42</v>
      </c>
      <c r="C4233" s="7">
        <v>44075</v>
      </c>
      <c r="D4233" s="39" t="s">
        <v>88</v>
      </c>
      <c r="E4233" s="39">
        <v>3060</v>
      </c>
      <c r="F4233" s="82">
        <f t="shared" si="198"/>
        <v>3.06</v>
      </c>
      <c r="G4233" s="39">
        <f>VLOOKUP(N4233,Currecny_M!$A$1:$P$10,2,FALSE)</f>
        <v>1</v>
      </c>
      <c r="H4233" s="39">
        <f>MATCH(C4233,Currecny_M!$A$1:$P$1,0)</f>
        <v>7</v>
      </c>
      <c r="I4233" s="39">
        <f>VLOOKUP(N4233,Currecny_M!$A$1:$P$10,MATCH(Database!C4233,Currecny_M!$A$1:$P$1,0),FALSE)</f>
        <v>1</v>
      </c>
      <c r="J4233" s="82">
        <f t="shared" si="199"/>
        <v>3.06</v>
      </c>
      <c r="K4233" s="39">
        <f>VLOOKUP('Cover page'!$B$6,Currecny_M!$A$1:$P$10,MATCH(Database!C4233,Currecny_M!$A$1:$P$1,0),FALSE)</f>
        <v>1</v>
      </c>
      <c r="L4233" s="82">
        <f t="shared" si="200"/>
        <v>3.06</v>
      </c>
      <c r="M4233" s="82">
        <f>((E4233/$F$1)*VLOOKUP(N4233,Currecny_M!$A$1:$P$10,MATCH(Database!C4233,Currecny_M!$A$1:$P$1,0),FALSE))/VLOOKUP('Cover page'!$B$6,Currecny_M!$A$1:$P$10,MATCH(Database!C4233,Currecny_M!$A$1:$P$1,0),FALSE)</f>
        <v>3.06</v>
      </c>
      <c r="N4233" s="6" t="str">
        <f>VLOOKUP(B4233,Master!$A$2:$C$11,3,FALSE)</f>
        <v>INR</v>
      </c>
      <c r="O4233" s="6" t="str">
        <f>VLOOKUP(B4233,Master!$A$2:$C$11,2,FALSE)</f>
        <v>Asia</v>
      </c>
      <c r="Q4233" s="39" t="str">
        <f>VLOOKUP(D4233,GL_Master!$A$1:$D$80,2,FALSE)</f>
        <v>PL</v>
      </c>
      <c r="R4233" s="39" t="str">
        <f>VLOOKUP(D4233,GL_Master!$A$1:$D$80,3,FALSE)</f>
        <v>COGS</v>
      </c>
      <c r="S4233" s="39" t="str">
        <f>VLOOKUP(D4233,GL_Master!$A$1:$D$80,4,FALSE)</f>
        <v>Civil, Installation, Commissioning and Other miscellaneous expenses</v>
      </c>
    </row>
    <row r="4234" spans="1:19" x14ac:dyDescent="0.25">
      <c r="A4234" s="39" t="s">
        <v>262</v>
      </c>
      <c r="B4234" s="39" t="s">
        <v>42</v>
      </c>
      <c r="C4234" s="7">
        <v>44075</v>
      </c>
      <c r="D4234" s="39" t="s">
        <v>89</v>
      </c>
      <c r="E4234" s="39">
        <v>6060</v>
      </c>
      <c r="F4234" s="82">
        <f t="shared" si="198"/>
        <v>6.06</v>
      </c>
      <c r="G4234" s="39">
        <f>VLOOKUP(N4234,Currecny_M!$A$1:$P$10,2,FALSE)</f>
        <v>1</v>
      </c>
      <c r="H4234" s="39">
        <f>MATCH(C4234,Currecny_M!$A$1:$P$1,0)</f>
        <v>7</v>
      </c>
      <c r="I4234" s="39">
        <f>VLOOKUP(N4234,Currecny_M!$A$1:$P$10,MATCH(Database!C4234,Currecny_M!$A$1:$P$1,0),FALSE)</f>
        <v>1</v>
      </c>
      <c r="J4234" s="82">
        <f t="shared" si="199"/>
        <v>6.06</v>
      </c>
      <c r="K4234" s="39">
        <f>VLOOKUP('Cover page'!$B$6,Currecny_M!$A$1:$P$10,MATCH(Database!C4234,Currecny_M!$A$1:$P$1,0),FALSE)</f>
        <v>1</v>
      </c>
      <c r="L4234" s="82">
        <f t="shared" si="200"/>
        <v>6.06</v>
      </c>
      <c r="M4234" s="82">
        <f>((E4234/$F$1)*VLOOKUP(N4234,Currecny_M!$A$1:$P$10,MATCH(Database!C4234,Currecny_M!$A$1:$P$1,0),FALSE))/VLOOKUP('Cover page'!$B$6,Currecny_M!$A$1:$P$10,MATCH(Database!C4234,Currecny_M!$A$1:$P$1,0),FALSE)</f>
        <v>6.06</v>
      </c>
      <c r="N4234" s="6" t="str">
        <f>VLOOKUP(B4234,Master!$A$2:$C$11,3,FALSE)</f>
        <v>INR</v>
      </c>
      <c r="O4234" s="6" t="str">
        <f>VLOOKUP(B4234,Master!$A$2:$C$11,2,FALSE)</f>
        <v>Asia</v>
      </c>
      <c r="Q4234" s="39" t="str">
        <f>VLOOKUP(D4234,GL_Master!$A$1:$D$80,2,FALSE)</f>
        <v>PL</v>
      </c>
      <c r="R4234" s="39" t="str">
        <f>VLOOKUP(D4234,GL_Master!$A$1:$D$80,3,FALSE)</f>
        <v>COGS</v>
      </c>
      <c r="S4234" s="39" t="str">
        <f>VLOOKUP(D4234,GL_Master!$A$1:$D$80,4,FALSE)</f>
        <v>project Expenses</v>
      </c>
    </row>
    <row r="4235" spans="1:19" x14ac:dyDescent="0.25">
      <c r="A4235" s="39" t="s">
        <v>262</v>
      </c>
      <c r="B4235" s="39" t="s">
        <v>42</v>
      </c>
      <c r="C4235" s="7">
        <v>44075</v>
      </c>
      <c r="D4235" s="39" t="s">
        <v>90</v>
      </c>
      <c r="E4235" s="39">
        <v>2160</v>
      </c>
      <c r="F4235" s="82">
        <f t="shared" si="198"/>
        <v>2.16</v>
      </c>
      <c r="G4235" s="39">
        <f>VLOOKUP(N4235,Currecny_M!$A$1:$P$10,2,FALSE)</f>
        <v>1</v>
      </c>
      <c r="H4235" s="39">
        <f>MATCH(C4235,Currecny_M!$A$1:$P$1,0)</f>
        <v>7</v>
      </c>
      <c r="I4235" s="39">
        <f>VLOOKUP(N4235,Currecny_M!$A$1:$P$10,MATCH(Database!C4235,Currecny_M!$A$1:$P$1,0),FALSE)</f>
        <v>1</v>
      </c>
      <c r="J4235" s="82">
        <f t="shared" si="199"/>
        <v>2.16</v>
      </c>
      <c r="K4235" s="39">
        <f>VLOOKUP('Cover page'!$B$6,Currecny_M!$A$1:$P$10,MATCH(Database!C4235,Currecny_M!$A$1:$P$1,0),FALSE)</f>
        <v>1</v>
      </c>
      <c r="L4235" s="82">
        <f t="shared" si="200"/>
        <v>2.16</v>
      </c>
      <c r="M4235" s="82">
        <f>((E4235/$F$1)*VLOOKUP(N4235,Currecny_M!$A$1:$P$10,MATCH(Database!C4235,Currecny_M!$A$1:$P$1,0),FALSE))/VLOOKUP('Cover page'!$B$6,Currecny_M!$A$1:$P$10,MATCH(Database!C4235,Currecny_M!$A$1:$P$1,0),FALSE)</f>
        <v>2.16</v>
      </c>
      <c r="N4235" s="6" t="str">
        <f>VLOOKUP(B4235,Master!$A$2:$C$11,3,FALSE)</f>
        <v>INR</v>
      </c>
      <c r="O4235" s="6" t="str">
        <f>VLOOKUP(B4235,Master!$A$2:$C$11,2,FALSE)</f>
        <v>Asia</v>
      </c>
      <c r="Q4235" s="39" t="str">
        <f>VLOOKUP(D4235,GL_Master!$A$1:$D$80,2,FALSE)</f>
        <v>PL</v>
      </c>
      <c r="R4235" s="39" t="str">
        <f>VLOOKUP(D4235,GL_Master!$A$1:$D$80,3,FALSE)</f>
        <v>Office utility</v>
      </c>
      <c r="S4235" s="39" t="str">
        <f>VLOOKUP(D4235,GL_Master!$A$1:$D$80,4,FALSE)</f>
        <v>Electricity Expenses</v>
      </c>
    </row>
    <row r="4236" spans="1:19" x14ac:dyDescent="0.25">
      <c r="A4236" s="39" t="s">
        <v>262</v>
      </c>
      <c r="B4236" s="39" t="s">
        <v>42</v>
      </c>
      <c r="C4236" s="7">
        <v>44075</v>
      </c>
      <c r="D4236" s="39" t="s">
        <v>91</v>
      </c>
      <c r="E4236" s="39">
        <v>4360</v>
      </c>
      <c r="F4236" s="82">
        <f t="shared" si="198"/>
        <v>4.3600000000000003</v>
      </c>
      <c r="G4236" s="39">
        <f>VLOOKUP(N4236,Currecny_M!$A$1:$P$10,2,FALSE)</f>
        <v>1</v>
      </c>
      <c r="H4236" s="39">
        <f>MATCH(C4236,Currecny_M!$A$1:$P$1,0)</f>
        <v>7</v>
      </c>
      <c r="I4236" s="39">
        <f>VLOOKUP(N4236,Currecny_M!$A$1:$P$10,MATCH(Database!C4236,Currecny_M!$A$1:$P$1,0),FALSE)</f>
        <v>1</v>
      </c>
      <c r="J4236" s="82">
        <f t="shared" si="199"/>
        <v>4.3600000000000003</v>
      </c>
      <c r="K4236" s="39">
        <f>VLOOKUP('Cover page'!$B$6,Currecny_M!$A$1:$P$10,MATCH(Database!C4236,Currecny_M!$A$1:$P$1,0),FALSE)</f>
        <v>1</v>
      </c>
      <c r="L4236" s="82">
        <f t="shared" si="200"/>
        <v>4.3600000000000003</v>
      </c>
      <c r="M4236" s="82">
        <f>((E4236/$F$1)*VLOOKUP(N4236,Currecny_M!$A$1:$P$10,MATCH(Database!C4236,Currecny_M!$A$1:$P$1,0),FALSE))/VLOOKUP('Cover page'!$B$6,Currecny_M!$A$1:$P$10,MATCH(Database!C4236,Currecny_M!$A$1:$P$1,0),FALSE)</f>
        <v>4.3600000000000003</v>
      </c>
      <c r="N4236" s="6" t="str">
        <f>VLOOKUP(B4236,Master!$A$2:$C$11,3,FALSE)</f>
        <v>INR</v>
      </c>
      <c r="O4236" s="6" t="str">
        <f>VLOOKUP(B4236,Master!$A$2:$C$11,2,FALSE)</f>
        <v>Asia</v>
      </c>
      <c r="Q4236" s="39" t="str">
        <f>VLOOKUP(D4236,GL_Master!$A$1:$D$80,2,FALSE)</f>
        <v>PL</v>
      </c>
      <c r="R4236" s="39" t="str">
        <f>VLOOKUP(D4236,GL_Master!$A$1:$D$80,3,FALSE)</f>
        <v>Misc. expenses</v>
      </c>
      <c r="S4236" s="39" t="str">
        <f>VLOOKUP(D4236,GL_Master!$A$1:$D$80,4,FALSE)</f>
        <v>Repair &amp; Maintenance</v>
      </c>
    </row>
    <row r="4237" spans="1:19" x14ac:dyDescent="0.25">
      <c r="A4237" s="39" t="s">
        <v>262</v>
      </c>
      <c r="B4237" s="39" t="s">
        <v>42</v>
      </c>
      <c r="C4237" s="7">
        <v>44075</v>
      </c>
      <c r="D4237" s="39" t="s">
        <v>92</v>
      </c>
      <c r="E4237" s="39">
        <v>3240</v>
      </c>
      <c r="F4237" s="82">
        <f t="shared" si="198"/>
        <v>3.24</v>
      </c>
      <c r="G4237" s="39">
        <f>VLOOKUP(N4237,Currecny_M!$A$1:$P$10,2,FALSE)</f>
        <v>1</v>
      </c>
      <c r="H4237" s="39">
        <f>MATCH(C4237,Currecny_M!$A$1:$P$1,0)</f>
        <v>7</v>
      </c>
      <c r="I4237" s="39">
        <f>VLOOKUP(N4237,Currecny_M!$A$1:$P$10,MATCH(Database!C4237,Currecny_M!$A$1:$P$1,0),FALSE)</f>
        <v>1</v>
      </c>
      <c r="J4237" s="82">
        <f t="shared" si="199"/>
        <v>3.24</v>
      </c>
      <c r="K4237" s="39">
        <f>VLOOKUP('Cover page'!$B$6,Currecny_M!$A$1:$P$10,MATCH(Database!C4237,Currecny_M!$A$1:$P$1,0),FALSE)</f>
        <v>1</v>
      </c>
      <c r="L4237" s="82">
        <f t="shared" si="200"/>
        <v>3.24</v>
      </c>
      <c r="M4237" s="82">
        <f>((E4237/$F$1)*VLOOKUP(N4237,Currecny_M!$A$1:$P$10,MATCH(Database!C4237,Currecny_M!$A$1:$P$1,0),FALSE))/VLOOKUP('Cover page'!$B$6,Currecny_M!$A$1:$P$10,MATCH(Database!C4237,Currecny_M!$A$1:$P$1,0),FALSE)</f>
        <v>3.24</v>
      </c>
      <c r="N4237" s="6" t="str">
        <f>VLOOKUP(B4237,Master!$A$2:$C$11,3,FALSE)</f>
        <v>INR</v>
      </c>
      <c r="O4237" s="6" t="str">
        <f>VLOOKUP(B4237,Master!$A$2:$C$11,2,FALSE)</f>
        <v>Asia</v>
      </c>
      <c r="Q4237" s="39" t="str">
        <f>VLOOKUP(D4237,GL_Master!$A$1:$D$80,2,FALSE)</f>
        <v>PL</v>
      </c>
      <c r="R4237" s="39" t="str">
        <f>VLOOKUP(D4237,GL_Master!$A$1:$D$80,3,FALSE)</f>
        <v>Misc. expenses</v>
      </c>
      <c r="S4237" s="39" t="str">
        <f>VLOOKUP(D4237,GL_Master!$A$1:$D$80,4,FALSE)</f>
        <v>Repair &amp; Maintenance</v>
      </c>
    </row>
    <row r="4238" spans="1:19" x14ac:dyDescent="0.25">
      <c r="A4238" s="39" t="s">
        <v>262</v>
      </c>
      <c r="B4238" s="39" t="s">
        <v>42</v>
      </c>
      <c r="C4238" s="7">
        <v>44075</v>
      </c>
      <c r="D4238" s="39" t="s">
        <v>93</v>
      </c>
      <c r="E4238" s="39">
        <v>38150</v>
      </c>
      <c r="F4238" s="82">
        <f t="shared" si="198"/>
        <v>38.15</v>
      </c>
      <c r="G4238" s="39">
        <f>VLOOKUP(N4238,Currecny_M!$A$1:$P$10,2,FALSE)</f>
        <v>1</v>
      </c>
      <c r="H4238" s="39">
        <f>MATCH(C4238,Currecny_M!$A$1:$P$1,0)</f>
        <v>7</v>
      </c>
      <c r="I4238" s="39">
        <f>VLOOKUP(N4238,Currecny_M!$A$1:$P$10,MATCH(Database!C4238,Currecny_M!$A$1:$P$1,0),FALSE)</f>
        <v>1</v>
      </c>
      <c r="J4238" s="82">
        <f t="shared" si="199"/>
        <v>38.15</v>
      </c>
      <c r="K4238" s="39">
        <f>VLOOKUP('Cover page'!$B$6,Currecny_M!$A$1:$P$10,MATCH(Database!C4238,Currecny_M!$A$1:$P$1,0),FALSE)</f>
        <v>1</v>
      </c>
      <c r="L4238" s="82">
        <f t="shared" si="200"/>
        <v>38.15</v>
      </c>
      <c r="M4238" s="82">
        <f>((E4238/$F$1)*VLOOKUP(N4238,Currecny_M!$A$1:$P$10,MATCH(Database!C4238,Currecny_M!$A$1:$P$1,0),FALSE))/VLOOKUP('Cover page'!$B$6,Currecny_M!$A$1:$P$10,MATCH(Database!C4238,Currecny_M!$A$1:$P$1,0),FALSE)</f>
        <v>38.15</v>
      </c>
      <c r="N4238" s="6" t="str">
        <f>VLOOKUP(B4238,Master!$A$2:$C$11,3,FALSE)</f>
        <v>INR</v>
      </c>
      <c r="O4238" s="6" t="str">
        <f>VLOOKUP(B4238,Master!$A$2:$C$11,2,FALSE)</f>
        <v>Asia</v>
      </c>
      <c r="Q4238" s="39" t="str">
        <f>VLOOKUP(D4238,GL_Master!$A$1:$D$80,2,FALSE)</f>
        <v>PL</v>
      </c>
      <c r="R4238" s="39" t="str">
        <f>VLOOKUP(D4238,GL_Master!$A$1:$D$80,3,FALSE)</f>
        <v>Salary wages &amp; benefits</v>
      </c>
      <c r="S4238" s="39" t="str">
        <f>VLOOKUP(D4238,GL_Master!$A$1:$D$80,4,FALSE)</f>
        <v>Employee benefits expense</v>
      </c>
    </row>
    <row r="4239" spans="1:19" x14ac:dyDescent="0.25">
      <c r="A4239" s="39" t="s">
        <v>262</v>
      </c>
      <c r="B4239" s="39" t="s">
        <v>42</v>
      </c>
      <c r="C4239" s="7">
        <v>44075</v>
      </c>
      <c r="D4239" s="39" t="s">
        <v>33</v>
      </c>
      <c r="E4239" s="39">
        <v>1080</v>
      </c>
      <c r="F4239" s="82">
        <f t="shared" si="198"/>
        <v>1.08</v>
      </c>
      <c r="G4239" s="39">
        <f>VLOOKUP(N4239,Currecny_M!$A$1:$P$10,2,FALSE)</f>
        <v>1</v>
      </c>
      <c r="H4239" s="39">
        <f>MATCH(C4239,Currecny_M!$A$1:$P$1,0)</f>
        <v>7</v>
      </c>
      <c r="I4239" s="39">
        <f>VLOOKUP(N4239,Currecny_M!$A$1:$P$10,MATCH(Database!C4239,Currecny_M!$A$1:$P$1,0),FALSE)</f>
        <v>1</v>
      </c>
      <c r="J4239" s="82">
        <f t="shared" si="199"/>
        <v>1.08</v>
      </c>
      <c r="K4239" s="39">
        <f>VLOOKUP('Cover page'!$B$6,Currecny_M!$A$1:$P$10,MATCH(Database!C4239,Currecny_M!$A$1:$P$1,0),FALSE)</f>
        <v>1</v>
      </c>
      <c r="L4239" s="82">
        <f t="shared" si="200"/>
        <v>1.08</v>
      </c>
      <c r="M4239" s="82">
        <f>((E4239/$F$1)*VLOOKUP(N4239,Currecny_M!$A$1:$P$10,MATCH(Database!C4239,Currecny_M!$A$1:$P$1,0),FALSE))/VLOOKUP('Cover page'!$B$6,Currecny_M!$A$1:$P$10,MATCH(Database!C4239,Currecny_M!$A$1:$P$1,0),FALSE)</f>
        <v>1.08</v>
      </c>
      <c r="N4239" s="6" t="str">
        <f>VLOOKUP(B4239,Master!$A$2:$C$11,3,FALSE)</f>
        <v>INR</v>
      </c>
      <c r="O4239" s="6" t="str">
        <f>VLOOKUP(B4239,Master!$A$2:$C$11,2,FALSE)</f>
        <v>Asia</v>
      </c>
      <c r="Q4239" s="39" t="str">
        <f>VLOOKUP(D4239,GL_Master!$A$1:$D$80,2,FALSE)</f>
        <v>PL</v>
      </c>
      <c r="R4239" s="39" t="str">
        <f>VLOOKUP(D4239,GL_Master!$A$1:$D$80,3,FALSE)</f>
        <v>Staff welfare expenses</v>
      </c>
      <c r="S4239" s="39" t="str">
        <f>VLOOKUP(D4239,GL_Master!$A$1:$D$80,4,FALSE)</f>
        <v>Other staff welfare</v>
      </c>
    </row>
    <row r="4240" spans="1:19" x14ac:dyDescent="0.25">
      <c r="A4240" s="39" t="s">
        <v>262</v>
      </c>
      <c r="B4240" s="39" t="s">
        <v>42</v>
      </c>
      <c r="C4240" s="7">
        <v>44075</v>
      </c>
      <c r="D4240" s="39" t="s">
        <v>94</v>
      </c>
      <c r="E4240" s="39">
        <v>6060</v>
      </c>
      <c r="F4240" s="82">
        <f t="shared" si="198"/>
        <v>6.06</v>
      </c>
      <c r="G4240" s="39">
        <f>VLOOKUP(N4240,Currecny_M!$A$1:$P$10,2,FALSE)</f>
        <v>1</v>
      </c>
      <c r="H4240" s="39">
        <f>MATCH(C4240,Currecny_M!$A$1:$P$1,0)</f>
        <v>7</v>
      </c>
      <c r="I4240" s="39">
        <f>VLOOKUP(N4240,Currecny_M!$A$1:$P$10,MATCH(Database!C4240,Currecny_M!$A$1:$P$1,0),FALSE)</f>
        <v>1</v>
      </c>
      <c r="J4240" s="82">
        <f t="shared" si="199"/>
        <v>6.06</v>
      </c>
      <c r="K4240" s="39">
        <f>VLOOKUP('Cover page'!$B$6,Currecny_M!$A$1:$P$10,MATCH(Database!C4240,Currecny_M!$A$1:$P$1,0),FALSE)</f>
        <v>1</v>
      </c>
      <c r="L4240" s="82">
        <f t="shared" si="200"/>
        <v>6.06</v>
      </c>
      <c r="M4240" s="82">
        <f>((E4240/$F$1)*VLOOKUP(N4240,Currecny_M!$A$1:$P$10,MATCH(Database!C4240,Currecny_M!$A$1:$P$1,0),FALSE))/VLOOKUP('Cover page'!$B$6,Currecny_M!$A$1:$P$10,MATCH(Database!C4240,Currecny_M!$A$1:$P$1,0),FALSE)</f>
        <v>6.06</v>
      </c>
      <c r="N4240" s="6" t="str">
        <f>VLOOKUP(B4240,Master!$A$2:$C$11,3,FALSE)</f>
        <v>INR</v>
      </c>
      <c r="O4240" s="6" t="str">
        <f>VLOOKUP(B4240,Master!$A$2:$C$11,2,FALSE)</f>
        <v>Asia</v>
      </c>
      <c r="Q4240" s="39" t="str">
        <f>VLOOKUP(D4240,GL_Master!$A$1:$D$80,2,FALSE)</f>
        <v>PL</v>
      </c>
      <c r="R4240" s="39" t="str">
        <f>VLOOKUP(D4240,GL_Master!$A$1:$D$80,3,FALSE)</f>
        <v xml:space="preserve">Gratuity expenses </v>
      </c>
      <c r="S4240" s="39" t="str">
        <f>VLOOKUP(D4240,GL_Master!$A$1:$D$80,4,FALSE)</f>
        <v>Gratuity</v>
      </c>
    </row>
    <row r="4241" spans="1:19" x14ac:dyDescent="0.25">
      <c r="A4241" s="39" t="s">
        <v>262</v>
      </c>
      <c r="B4241" s="39" t="s">
        <v>42</v>
      </c>
      <c r="C4241" s="7">
        <v>44075</v>
      </c>
      <c r="D4241" s="39" t="s">
        <v>95</v>
      </c>
      <c r="E4241" s="39">
        <v>2120</v>
      </c>
      <c r="F4241" s="82">
        <f t="shared" si="198"/>
        <v>2.12</v>
      </c>
      <c r="G4241" s="39">
        <f>VLOOKUP(N4241,Currecny_M!$A$1:$P$10,2,FALSE)</f>
        <v>1</v>
      </c>
      <c r="H4241" s="39">
        <f>MATCH(C4241,Currecny_M!$A$1:$P$1,0)</f>
        <v>7</v>
      </c>
      <c r="I4241" s="39">
        <f>VLOOKUP(N4241,Currecny_M!$A$1:$P$10,MATCH(Database!C4241,Currecny_M!$A$1:$P$1,0),FALSE)</f>
        <v>1</v>
      </c>
      <c r="J4241" s="82">
        <f t="shared" si="199"/>
        <v>2.12</v>
      </c>
      <c r="K4241" s="39">
        <f>VLOOKUP('Cover page'!$B$6,Currecny_M!$A$1:$P$10,MATCH(Database!C4241,Currecny_M!$A$1:$P$1,0),FALSE)</f>
        <v>1</v>
      </c>
      <c r="L4241" s="82">
        <f t="shared" si="200"/>
        <v>2.12</v>
      </c>
      <c r="M4241" s="82">
        <f>((E4241/$F$1)*VLOOKUP(N4241,Currecny_M!$A$1:$P$10,MATCH(Database!C4241,Currecny_M!$A$1:$P$1,0),FALSE))/VLOOKUP('Cover page'!$B$6,Currecny_M!$A$1:$P$10,MATCH(Database!C4241,Currecny_M!$A$1:$P$1,0),FALSE)</f>
        <v>2.12</v>
      </c>
      <c r="N4241" s="6" t="str">
        <f>VLOOKUP(B4241,Master!$A$2:$C$11,3,FALSE)</f>
        <v>INR</v>
      </c>
      <c r="O4241" s="6" t="str">
        <f>VLOOKUP(B4241,Master!$A$2:$C$11,2,FALSE)</f>
        <v>Asia</v>
      </c>
      <c r="Q4241" s="39" t="str">
        <f>VLOOKUP(D4241,GL_Master!$A$1:$D$80,2,FALSE)</f>
        <v>PL</v>
      </c>
      <c r="R4241" s="39" t="str">
        <f>VLOOKUP(D4241,GL_Master!$A$1:$D$80,3,FALSE)</f>
        <v>Salary wages &amp; benefits</v>
      </c>
      <c r="S4241" s="39" t="str">
        <f>VLOOKUP(D4241,GL_Master!$A$1:$D$80,4,FALSE)</f>
        <v>Employee benefits expense</v>
      </c>
    </row>
    <row r="4242" spans="1:19" x14ac:dyDescent="0.25">
      <c r="A4242" s="39" t="s">
        <v>262</v>
      </c>
      <c r="B4242" s="39" t="s">
        <v>42</v>
      </c>
      <c r="C4242" s="7">
        <v>44075</v>
      </c>
      <c r="D4242" s="39" t="s">
        <v>96</v>
      </c>
      <c r="E4242" s="39">
        <v>18360</v>
      </c>
      <c r="F4242" s="82">
        <f t="shared" si="198"/>
        <v>18.36</v>
      </c>
      <c r="G4242" s="39">
        <f>VLOOKUP(N4242,Currecny_M!$A$1:$P$10,2,FALSE)</f>
        <v>1</v>
      </c>
      <c r="H4242" s="39">
        <f>MATCH(C4242,Currecny_M!$A$1:$P$1,0)</f>
        <v>7</v>
      </c>
      <c r="I4242" s="39">
        <f>VLOOKUP(N4242,Currecny_M!$A$1:$P$10,MATCH(Database!C4242,Currecny_M!$A$1:$P$1,0),FALSE)</f>
        <v>1</v>
      </c>
      <c r="J4242" s="82">
        <f t="shared" si="199"/>
        <v>18.36</v>
      </c>
      <c r="K4242" s="39">
        <f>VLOOKUP('Cover page'!$B$6,Currecny_M!$A$1:$P$10,MATCH(Database!C4242,Currecny_M!$A$1:$P$1,0),FALSE)</f>
        <v>1</v>
      </c>
      <c r="L4242" s="82">
        <f t="shared" si="200"/>
        <v>18.36</v>
      </c>
      <c r="M4242" s="82">
        <f>((E4242/$F$1)*VLOOKUP(N4242,Currecny_M!$A$1:$P$10,MATCH(Database!C4242,Currecny_M!$A$1:$P$1,0),FALSE))/VLOOKUP('Cover page'!$B$6,Currecny_M!$A$1:$P$10,MATCH(Database!C4242,Currecny_M!$A$1:$P$1,0),FALSE)</f>
        <v>18.36</v>
      </c>
      <c r="N4242" s="6" t="str">
        <f>VLOOKUP(B4242,Master!$A$2:$C$11,3,FALSE)</f>
        <v>INR</v>
      </c>
      <c r="O4242" s="6" t="str">
        <f>VLOOKUP(B4242,Master!$A$2:$C$11,2,FALSE)</f>
        <v>Asia</v>
      </c>
      <c r="Q4242" s="39" t="str">
        <f>VLOOKUP(D4242,GL_Master!$A$1:$D$80,2,FALSE)</f>
        <v>PL</v>
      </c>
      <c r="R4242" s="39" t="str">
        <f>VLOOKUP(D4242,GL_Master!$A$1:$D$80,3,FALSE)</f>
        <v>Salary wages &amp; benefits</v>
      </c>
      <c r="S4242" s="39" t="str">
        <f>VLOOKUP(D4242,GL_Master!$A$1:$D$80,4,FALSE)</f>
        <v>Employee benefits expense</v>
      </c>
    </row>
    <row r="4243" spans="1:19" x14ac:dyDescent="0.25">
      <c r="A4243" s="39" t="s">
        <v>262</v>
      </c>
      <c r="B4243" s="39" t="s">
        <v>42</v>
      </c>
      <c r="C4243" s="7">
        <v>44075</v>
      </c>
      <c r="D4243" s="39" t="s">
        <v>97</v>
      </c>
      <c r="E4243" s="39">
        <v>1020</v>
      </c>
      <c r="F4243" s="82">
        <f t="shared" si="198"/>
        <v>1.02</v>
      </c>
      <c r="G4243" s="39">
        <f>VLOOKUP(N4243,Currecny_M!$A$1:$P$10,2,FALSE)</f>
        <v>1</v>
      </c>
      <c r="H4243" s="39">
        <f>MATCH(C4243,Currecny_M!$A$1:$P$1,0)</f>
        <v>7</v>
      </c>
      <c r="I4243" s="39">
        <f>VLOOKUP(N4243,Currecny_M!$A$1:$P$10,MATCH(Database!C4243,Currecny_M!$A$1:$P$1,0),FALSE)</f>
        <v>1</v>
      </c>
      <c r="J4243" s="82">
        <f t="shared" si="199"/>
        <v>1.02</v>
      </c>
      <c r="K4243" s="39">
        <f>VLOOKUP('Cover page'!$B$6,Currecny_M!$A$1:$P$10,MATCH(Database!C4243,Currecny_M!$A$1:$P$1,0),FALSE)</f>
        <v>1</v>
      </c>
      <c r="L4243" s="82">
        <f t="shared" si="200"/>
        <v>1.02</v>
      </c>
      <c r="M4243" s="82">
        <f>((E4243/$F$1)*VLOOKUP(N4243,Currecny_M!$A$1:$P$10,MATCH(Database!C4243,Currecny_M!$A$1:$P$1,0),FALSE))/VLOOKUP('Cover page'!$B$6,Currecny_M!$A$1:$P$10,MATCH(Database!C4243,Currecny_M!$A$1:$P$1,0),FALSE)</f>
        <v>1.02</v>
      </c>
      <c r="N4243" s="6" t="str">
        <f>VLOOKUP(B4243,Master!$A$2:$C$11,3,FALSE)</f>
        <v>INR</v>
      </c>
      <c r="O4243" s="6" t="str">
        <f>VLOOKUP(B4243,Master!$A$2:$C$11,2,FALSE)</f>
        <v>Asia</v>
      </c>
      <c r="Q4243" s="39" t="str">
        <f>VLOOKUP(D4243,GL_Master!$A$1:$D$80,2,FALSE)</f>
        <v>PL</v>
      </c>
      <c r="R4243" s="39" t="str">
        <f>VLOOKUP(D4243,GL_Master!$A$1:$D$80,3,FALSE)</f>
        <v>Salary wages &amp; benefits</v>
      </c>
      <c r="S4243" s="39" t="str">
        <f>VLOOKUP(D4243,GL_Master!$A$1:$D$80,4,FALSE)</f>
        <v>Employee benefits expense</v>
      </c>
    </row>
    <row r="4244" spans="1:19" x14ac:dyDescent="0.25">
      <c r="A4244" s="39" t="s">
        <v>262</v>
      </c>
      <c r="B4244" s="39" t="s">
        <v>42</v>
      </c>
      <c r="C4244" s="7">
        <v>44075</v>
      </c>
      <c r="D4244" s="39" t="s">
        <v>98</v>
      </c>
      <c r="E4244" s="39">
        <v>2120</v>
      </c>
      <c r="F4244" s="82">
        <f t="shared" si="198"/>
        <v>2.12</v>
      </c>
      <c r="G4244" s="39">
        <f>VLOOKUP(N4244,Currecny_M!$A$1:$P$10,2,FALSE)</f>
        <v>1</v>
      </c>
      <c r="H4244" s="39">
        <f>MATCH(C4244,Currecny_M!$A$1:$P$1,0)</f>
        <v>7</v>
      </c>
      <c r="I4244" s="39">
        <f>VLOOKUP(N4244,Currecny_M!$A$1:$P$10,MATCH(Database!C4244,Currecny_M!$A$1:$P$1,0),FALSE)</f>
        <v>1</v>
      </c>
      <c r="J4244" s="82">
        <f t="shared" si="199"/>
        <v>2.12</v>
      </c>
      <c r="K4244" s="39">
        <f>VLOOKUP('Cover page'!$B$6,Currecny_M!$A$1:$P$10,MATCH(Database!C4244,Currecny_M!$A$1:$P$1,0),FALSE)</f>
        <v>1</v>
      </c>
      <c r="L4244" s="82">
        <f t="shared" si="200"/>
        <v>2.12</v>
      </c>
      <c r="M4244" s="82">
        <f>((E4244/$F$1)*VLOOKUP(N4244,Currecny_M!$A$1:$P$10,MATCH(Database!C4244,Currecny_M!$A$1:$P$1,0),FALSE))/VLOOKUP('Cover page'!$B$6,Currecny_M!$A$1:$P$10,MATCH(Database!C4244,Currecny_M!$A$1:$P$1,0),FALSE)</f>
        <v>2.12</v>
      </c>
      <c r="N4244" s="6" t="str">
        <f>VLOOKUP(B4244,Master!$A$2:$C$11,3,FALSE)</f>
        <v>INR</v>
      </c>
      <c r="O4244" s="6" t="str">
        <f>VLOOKUP(B4244,Master!$A$2:$C$11,2,FALSE)</f>
        <v>Asia</v>
      </c>
      <c r="Q4244" s="39" t="str">
        <f>VLOOKUP(D4244,GL_Master!$A$1:$D$80,2,FALSE)</f>
        <v>PL</v>
      </c>
      <c r="R4244" s="39" t="str">
        <f>VLOOKUP(D4244,GL_Master!$A$1:$D$80,3,FALSE)</f>
        <v>Salary wages &amp; benefits</v>
      </c>
      <c r="S4244" s="39" t="str">
        <f>VLOOKUP(D4244,GL_Master!$A$1:$D$80,4,FALSE)</f>
        <v>Employee benefits expense</v>
      </c>
    </row>
    <row r="4245" spans="1:19" x14ac:dyDescent="0.25">
      <c r="A4245" s="39" t="s">
        <v>262</v>
      </c>
      <c r="B4245" s="39" t="s">
        <v>42</v>
      </c>
      <c r="C4245" s="7">
        <v>44075</v>
      </c>
      <c r="D4245" s="39" t="s">
        <v>99</v>
      </c>
      <c r="E4245" s="39">
        <v>1050</v>
      </c>
      <c r="F4245" s="82">
        <f t="shared" si="198"/>
        <v>1.05</v>
      </c>
      <c r="G4245" s="39">
        <f>VLOOKUP(N4245,Currecny_M!$A$1:$P$10,2,FALSE)</f>
        <v>1</v>
      </c>
      <c r="H4245" s="39">
        <f>MATCH(C4245,Currecny_M!$A$1:$P$1,0)</f>
        <v>7</v>
      </c>
      <c r="I4245" s="39">
        <f>VLOOKUP(N4245,Currecny_M!$A$1:$P$10,MATCH(Database!C4245,Currecny_M!$A$1:$P$1,0),FALSE)</f>
        <v>1</v>
      </c>
      <c r="J4245" s="82">
        <f t="shared" si="199"/>
        <v>1.05</v>
      </c>
      <c r="K4245" s="39">
        <f>VLOOKUP('Cover page'!$B$6,Currecny_M!$A$1:$P$10,MATCH(Database!C4245,Currecny_M!$A$1:$P$1,0),FALSE)</f>
        <v>1</v>
      </c>
      <c r="L4245" s="82">
        <f t="shared" si="200"/>
        <v>1.05</v>
      </c>
      <c r="M4245" s="82">
        <f>((E4245/$F$1)*VLOOKUP(N4245,Currecny_M!$A$1:$P$10,MATCH(Database!C4245,Currecny_M!$A$1:$P$1,0),FALSE))/VLOOKUP('Cover page'!$B$6,Currecny_M!$A$1:$P$10,MATCH(Database!C4245,Currecny_M!$A$1:$P$1,0),FALSE)</f>
        <v>1.05</v>
      </c>
      <c r="N4245" s="6" t="str">
        <f>VLOOKUP(B4245,Master!$A$2:$C$11,3,FALSE)</f>
        <v>INR</v>
      </c>
      <c r="O4245" s="6" t="str">
        <f>VLOOKUP(B4245,Master!$A$2:$C$11,2,FALSE)</f>
        <v>Asia</v>
      </c>
      <c r="Q4245" s="39" t="str">
        <f>VLOOKUP(D4245,GL_Master!$A$1:$D$80,2,FALSE)</f>
        <v>PL</v>
      </c>
      <c r="R4245" s="39" t="str">
        <f>VLOOKUP(D4245,GL_Master!$A$1:$D$80,3,FALSE)</f>
        <v>Salary wages &amp; benefits</v>
      </c>
      <c r="S4245" s="39" t="str">
        <f>VLOOKUP(D4245,GL_Master!$A$1:$D$80,4,FALSE)</f>
        <v>Employee benefits expense</v>
      </c>
    </row>
    <row r="4246" spans="1:19" x14ac:dyDescent="0.25">
      <c r="A4246" s="39" t="s">
        <v>262</v>
      </c>
      <c r="B4246" s="39" t="s">
        <v>42</v>
      </c>
      <c r="C4246" s="7">
        <v>44075</v>
      </c>
      <c r="D4246" s="39" t="s">
        <v>100</v>
      </c>
      <c r="E4246" s="39">
        <v>7350</v>
      </c>
      <c r="F4246" s="82">
        <f t="shared" si="198"/>
        <v>7.35</v>
      </c>
      <c r="G4246" s="39">
        <f>VLOOKUP(N4246,Currecny_M!$A$1:$P$10,2,FALSE)</f>
        <v>1</v>
      </c>
      <c r="H4246" s="39">
        <f>MATCH(C4246,Currecny_M!$A$1:$P$1,0)</f>
        <v>7</v>
      </c>
      <c r="I4246" s="39">
        <f>VLOOKUP(N4246,Currecny_M!$A$1:$P$10,MATCH(Database!C4246,Currecny_M!$A$1:$P$1,0),FALSE)</f>
        <v>1</v>
      </c>
      <c r="J4246" s="82">
        <f t="shared" si="199"/>
        <v>7.35</v>
      </c>
      <c r="K4246" s="39">
        <f>VLOOKUP('Cover page'!$B$6,Currecny_M!$A$1:$P$10,MATCH(Database!C4246,Currecny_M!$A$1:$P$1,0),FALSE)</f>
        <v>1</v>
      </c>
      <c r="L4246" s="82">
        <f t="shared" si="200"/>
        <v>7.35</v>
      </c>
      <c r="M4246" s="82">
        <f>((E4246/$F$1)*VLOOKUP(N4246,Currecny_M!$A$1:$P$10,MATCH(Database!C4246,Currecny_M!$A$1:$P$1,0),FALSE))/VLOOKUP('Cover page'!$B$6,Currecny_M!$A$1:$P$10,MATCH(Database!C4246,Currecny_M!$A$1:$P$1,0),FALSE)</f>
        <v>7.35</v>
      </c>
      <c r="N4246" s="6" t="str">
        <f>VLOOKUP(B4246,Master!$A$2:$C$11,3,FALSE)</f>
        <v>INR</v>
      </c>
      <c r="O4246" s="6" t="str">
        <f>VLOOKUP(B4246,Master!$A$2:$C$11,2,FALSE)</f>
        <v>Asia</v>
      </c>
      <c r="Q4246" s="39" t="str">
        <f>VLOOKUP(D4246,GL_Master!$A$1:$D$80,2,FALSE)</f>
        <v>PL</v>
      </c>
      <c r="R4246" s="39" t="str">
        <f>VLOOKUP(D4246,GL_Master!$A$1:$D$80,3,FALSE)</f>
        <v>Salary wages &amp; benefits</v>
      </c>
      <c r="S4246" s="39" t="str">
        <f>VLOOKUP(D4246,GL_Master!$A$1:$D$80,4,FALSE)</f>
        <v>Employee benefits expense</v>
      </c>
    </row>
    <row r="4247" spans="1:19" x14ac:dyDescent="0.25">
      <c r="A4247" s="39" t="s">
        <v>262</v>
      </c>
      <c r="B4247" s="39" t="s">
        <v>42</v>
      </c>
      <c r="C4247" s="7">
        <v>44075</v>
      </c>
      <c r="D4247" s="39" t="s">
        <v>30</v>
      </c>
      <c r="E4247" s="39">
        <v>2020</v>
      </c>
      <c r="F4247" s="82">
        <f t="shared" si="198"/>
        <v>2.02</v>
      </c>
      <c r="G4247" s="39">
        <f>VLOOKUP(N4247,Currecny_M!$A$1:$P$10,2,FALSE)</f>
        <v>1</v>
      </c>
      <c r="H4247" s="39">
        <f>MATCH(C4247,Currecny_M!$A$1:$P$1,0)</f>
        <v>7</v>
      </c>
      <c r="I4247" s="39">
        <f>VLOOKUP(N4247,Currecny_M!$A$1:$P$10,MATCH(Database!C4247,Currecny_M!$A$1:$P$1,0),FALSE)</f>
        <v>1</v>
      </c>
      <c r="J4247" s="82">
        <f t="shared" si="199"/>
        <v>2.02</v>
      </c>
      <c r="K4247" s="39">
        <f>VLOOKUP('Cover page'!$B$6,Currecny_M!$A$1:$P$10,MATCH(Database!C4247,Currecny_M!$A$1:$P$1,0),FALSE)</f>
        <v>1</v>
      </c>
      <c r="L4247" s="82">
        <f t="shared" si="200"/>
        <v>2.02</v>
      </c>
      <c r="M4247" s="82">
        <f>((E4247/$F$1)*VLOOKUP(N4247,Currecny_M!$A$1:$P$10,MATCH(Database!C4247,Currecny_M!$A$1:$P$1,0),FALSE))/VLOOKUP('Cover page'!$B$6,Currecny_M!$A$1:$P$10,MATCH(Database!C4247,Currecny_M!$A$1:$P$1,0),FALSE)</f>
        <v>2.02</v>
      </c>
      <c r="N4247" s="6" t="str">
        <f>VLOOKUP(B4247,Master!$A$2:$C$11,3,FALSE)</f>
        <v>INR</v>
      </c>
      <c r="O4247" s="6" t="str">
        <f>VLOOKUP(B4247,Master!$A$2:$C$11,2,FALSE)</f>
        <v>Asia</v>
      </c>
      <c r="Q4247" s="39" t="str">
        <f>VLOOKUP(D4247,GL_Master!$A$1:$D$80,2,FALSE)</f>
        <v>PL</v>
      </c>
      <c r="R4247" s="39" t="str">
        <f>VLOOKUP(D4247,GL_Master!$A$1:$D$80,3,FALSE)</f>
        <v>Travelling and conveyance</v>
      </c>
      <c r="S4247" s="39" t="str">
        <f>VLOOKUP(D4247,GL_Master!$A$1:$D$80,4,FALSE)</f>
        <v>Local conveyance</v>
      </c>
    </row>
    <row r="4248" spans="1:19" x14ac:dyDescent="0.25">
      <c r="A4248" s="39" t="s">
        <v>262</v>
      </c>
      <c r="B4248" s="39" t="s">
        <v>42</v>
      </c>
      <c r="C4248" s="7">
        <v>44075</v>
      </c>
      <c r="D4248" s="39" t="s">
        <v>31</v>
      </c>
      <c r="E4248" s="39">
        <v>1030</v>
      </c>
      <c r="F4248" s="82">
        <f t="shared" si="198"/>
        <v>1.03</v>
      </c>
      <c r="G4248" s="39">
        <f>VLOOKUP(N4248,Currecny_M!$A$1:$P$10,2,FALSE)</f>
        <v>1</v>
      </c>
      <c r="H4248" s="39">
        <f>MATCH(C4248,Currecny_M!$A$1:$P$1,0)</f>
        <v>7</v>
      </c>
      <c r="I4248" s="39">
        <f>VLOOKUP(N4248,Currecny_M!$A$1:$P$10,MATCH(Database!C4248,Currecny_M!$A$1:$P$1,0),FALSE)</f>
        <v>1</v>
      </c>
      <c r="J4248" s="82">
        <f t="shared" si="199"/>
        <v>1.03</v>
      </c>
      <c r="K4248" s="39">
        <f>VLOOKUP('Cover page'!$B$6,Currecny_M!$A$1:$P$10,MATCH(Database!C4248,Currecny_M!$A$1:$P$1,0),FALSE)</f>
        <v>1</v>
      </c>
      <c r="L4248" s="82">
        <f t="shared" si="200"/>
        <v>1.03</v>
      </c>
      <c r="M4248" s="82">
        <f>((E4248/$F$1)*VLOOKUP(N4248,Currecny_M!$A$1:$P$10,MATCH(Database!C4248,Currecny_M!$A$1:$P$1,0),FALSE))/VLOOKUP('Cover page'!$B$6,Currecny_M!$A$1:$P$10,MATCH(Database!C4248,Currecny_M!$A$1:$P$1,0),FALSE)</f>
        <v>1.03</v>
      </c>
      <c r="N4248" s="6" t="str">
        <f>VLOOKUP(B4248,Master!$A$2:$C$11,3,FALSE)</f>
        <v>INR</v>
      </c>
      <c r="O4248" s="6" t="str">
        <f>VLOOKUP(B4248,Master!$A$2:$C$11,2,FALSE)</f>
        <v>Asia</v>
      </c>
      <c r="Q4248" s="39" t="str">
        <f>VLOOKUP(D4248,GL_Master!$A$1:$D$80,2,FALSE)</f>
        <v>PL</v>
      </c>
      <c r="R4248" s="39" t="str">
        <f>VLOOKUP(D4248,GL_Master!$A$1:$D$80,3,FALSE)</f>
        <v>Office expenses</v>
      </c>
      <c r="S4248" s="39" t="str">
        <f>VLOOKUP(D4248,GL_Master!$A$1:$D$80,4,FALSE)</f>
        <v>Parking charges</v>
      </c>
    </row>
    <row r="4249" spans="1:19" x14ac:dyDescent="0.25">
      <c r="A4249" s="39" t="s">
        <v>262</v>
      </c>
      <c r="B4249" s="39" t="s">
        <v>42</v>
      </c>
      <c r="C4249" s="7">
        <v>44075</v>
      </c>
      <c r="D4249" s="39" t="s">
        <v>101</v>
      </c>
      <c r="E4249" s="39">
        <v>1030</v>
      </c>
      <c r="F4249" s="82">
        <f t="shared" si="198"/>
        <v>1.03</v>
      </c>
      <c r="G4249" s="39">
        <f>VLOOKUP(N4249,Currecny_M!$A$1:$P$10,2,FALSE)</f>
        <v>1</v>
      </c>
      <c r="H4249" s="39">
        <f>MATCH(C4249,Currecny_M!$A$1:$P$1,0)</f>
        <v>7</v>
      </c>
      <c r="I4249" s="39">
        <f>VLOOKUP(N4249,Currecny_M!$A$1:$P$10,MATCH(Database!C4249,Currecny_M!$A$1:$P$1,0),FALSE)</f>
        <v>1</v>
      </c>
      <c r="J4249" s="82">
        <f t="shared" si="199"/>
        <v>1.03</v>
      </c>
      <c r="K4249" s="39">
        <f>VLOOKUP('Cover page'!$B$6,Currecny_M!$A$1:$P$10,MATCH(Database!C4249,Currecny_M!$A$1:$P$1,0),FALSE)</f>
        <v>1</v>
      </c>
      <c r="L4249" s="82">
        <f t="shared" si="200"/>
        <v>1.03</v>
      </c>
      <c r="M4249" s="82">
        <f>((E4249/$F$1)*VLOOKUP(N4249,Currecny_M!$A$1:$P$10,MATCH(Database!C4249,Currecny_M!$A$1:$P$1,0),FALSE))/VLOOKUP('Cover page'!$B$6,Currecny_M!$A$1:$P$10,MATCH(Database!C4249,Currecny_M!$A$1:$P$1,0),FALSE)</f>
        <v>1.03</v>
      </c>
      <c r="N4249" s="6" t="str">
        <f>VLOOKUP(B4249,Master!$A$2:$C$11,3,FALSE)</f>
        <v>INR</v>
      </c>
      <c r="O4249" s="6" t="str">
        <f>VLOOKUP(B4249,Master!$A$2:$C$11,2,FALSE)</f>
        <v>Asia</v>
      </c>
      <c r="Q4249" s="39" t="str">
        <f>VLOOKUP(D4249,GL_Master!$A$1:$D$80,2,FALSE)</f>
        <v>PL</v>
      </c>
      <c r="R4249" s="39" t="str">
        <f>VLOOKUP(D4249,GL_Master!$A$1:$D$80,3,FALSE)</f>
        <v>COGS</v>
      </c>
      <c r="S4249" s="39" t="str">
        <f>VLOOKUP(D4249,GL_Master!$A$1:$D$80,4,FALSE)</f>
        <v>Purchase of other traded goods</v>
      </c>
    </row>
    <row r="4250" spans="1:19" x14ac:dyDescent="0.25">
      <c r="A4250" s="39" t="s">
        <v>262</v>
      </c>
      <c r="B4250" s="39" t="s">
        <v>42</v>
      </c>
      <c r="C4250" s="7">
        <v>44075</v>
      </c>
      <c r="D4250" s="39" t="s">
        <v>102</v>
      </c>
      <c r="E4250" s="39">
        <v>1010</v>
      </c>
      <c r="F4250" s="82">
        <f t="shared" si="198"/>
        <v>1.01</v>
      </c>
      <c r="G4250" s="39">
        <f>VLOOKUP(N4250,Currecny_M!$A$1:$P$10,2,FALSE)</f>
        <v>1</v>
      </c>
      <c r="H4250" s="39">
        <f>MATCH(C4250,Currecny_M!$A$1:$P$1,0)</f>
        <v>7</v>
      </c>
      <c r="I4250" s="39">
        <f>VLOOKUP(N4250,Currecny_M!$A$1:$P$10,MATCH(Database!C4250,Currecny_M!$A$1:$P$1,0),FALSE)</f>
        <v>1</v>
      </c>
      <c r="J4250" s="82">
        <f t="shared" si="199"/>
        <v>1.01</v>
      </c>
      <c r="K4250" s="39">
        <f>VLOOKUP('Cover page'!$B$6,Currecny_M!$A$1:$P$10,MATCH(Database!C4250,Currecny_M!$A$1:$P$1,0),FALSE)</f>
        <v>1</v>
      </c>
      <c r="L4250" s="82">
        <f t="shared" si="200"/>
        <v>1.01</v>
      </c>
      <c r="M4250" s="82">
        <f>((E4250/$F$1)*VLOOKUP(N4250,Currecny_M!$A$1:$P$10,MATCH(Database!C4250,Currecny_M!$A$1:$P$1,0),FALSE))/VLOOKUP('Cover page'!$B$6,Currecny_M!$A$1:$P$10,MATCH(Database!C4250,Currecny_M!$A$1:$P$1,0),FALSE)</f>
        <v>1.01</v>
      </c>
      <c r="N4250" s="6" t="str">
        <f>VLOOKUP(B4250,Master!$A$2:$C$11,3,FALSE)</f>
        <v>INR</v>
      </c>
      <c r="O4250" s="6" t="str">
        <f>VLOOKUP(B4250,Master!$A$2:$C$11,2,FALSE)</f>
        <v>Asia</v>
      </c>
      <c r="Q4250" s="39" t="str">
        <f>VLOOKUP(D4250,GL_Master!$A$1:$D$80,2,FALSE)</f>
        <v>PL</v>
      </c>
      <c r="R4250" s="39" t="str">
        <f>VLOOKUP(D4250,GL_Master!$A$1:$D$80,3,FALSE)</f>
        <v>Staff welfare expenses</v>
      </c>
      <c r="S4250" s="39" t="str">
        <f>VLOOKUP(D4250,GL_Master!$A$1:$D$80,4,FALSE)</f>
        <v>Diwali Expense</v>
      </c>
    </row>
    <row r="4251" spans="1:19" x14ac:dyDescent="0.25">
      <c r="A4251" s="39" t="s">
        <v>262</v>
      </c>
      <c r="B4251" s="39" t="s">
        <v>42</v>
      </c>
      <c r="C4251" s="7">
        <v>44075</v>
      </c>
      <c r="D4251" s="39" t="s">
        <v>20</v>
      </c>
      <c r="E4251" s="39">
        <v>2180</v>
      </c>
      <c r="F4251" s="82">
        <f t="shared" si="198"/>
        <v>2.1800000000000002</v>
      </c>
      <c r="G4251" s="39">
        <f>VLOOKUP(N4251,Currecny_M!$A$1:$P$10,2,FALSE)</f>
        <v>1</v>
      </c>
      <c r="H4251" s="39">
        <f>MATCH(C4251,Currecny_M!$A$1:$P$1,0)</f>
        <v>7</v>
      </c>
      <c r="I4251" s="39">
        <f>VLOOKUP(N4251,Currecny_M!$A$1:$P$10,MATCH(Database!C4251,Currecny_M!$A$1:$P$1,0),FALSE)</f>
        <v>1</v>
      </c>
      <c r="J4251" s="82">
        <f t="shared" si="199"/>
        <v>2.1800000000000002</v>
      </c>
      <c r="K4251" s="39">
        <f>VLOOKUP('Cover page'!$B$6,Currecny_M!$A$1:$P$10,MATCH(Database!C4251,Currecny_M!$A$1:$P$1,0),FALSE)</f>
        <v>1</v>
      </c>
      <c r="L4251" s="82">
        <f t="shared" si="200"/>
        <v>2.1800000000000002</v>
      </c>
      <c r="M4251" s="82">
        <f>((E4251/$F$1)*VLOOKUP(N4251,Currecny_M!$A$1:$P$10,MATCH(Database!C4251,Currecny_M!$A$1:$P$1,0),FALSE))/VLOOKUP('Cover page'!$B$6,Currecny_M!$A$1:$P$10,MATCH(Database!C4251,Currecny_M!$A$1:$P$1,0),FALSE)</f>
        <v>2.1800000000000002</v>
      </c>
      <c r="N4251" s="6" t="str">
        <f>VLOOKUP(B4251,Master!$A$2:$C$11,3,FALSE)</f>
        <v>INR</v>
      </c>
      <c r="O4251" s="6" t="str">
        <f>VLOOKUP(B4251,Master!$A$2:$C$11,2,FALSE)</f>
        <v>Asia</v>
      </c>
      <c r="Q4251" s="39" t="str">
        <f>VLOOKUP(D4251,GL_Master!$A$1:$D$80,2,FALSE)</f>
        <v>PL</v>
      </c>
      <c r="R4251" s="39" t="str">
        <f>VLOOKUP(D4251,GL_Master!$A$1:$D$80,3,FALSE)</f>
        <v>Selling and Marketing expenses</v>
      </c>
      <c r="S4251" s="39" t="str">
        <f>VLOOKUP(D4251,GL_Master!$A$1:$D$80,4,FALSE)</f>
        <v>Business promotion</v>
      </c>
    </row>
    <row r="4252" spans="1:19" x14ac:dyDescent="0.25">
      <c r="A4252" s="39" t="s">
        <v>262</v>
      </c>
      <c r="B4252" s="39" t="s">
        <v>42</v>
      </c>
      <c r="C4252" s="7">
        <v>44075</v>
      </c>
      <c r="D4252" s="39" t="s">
        <v>29</v>
      </c>
      <c r="E4252" s="39">
        <v>2160</v>
      </c>
      <c r="F4252" s="82">
        <f t="shared" si="198"/>
        <v>2.16</v>
      </c>
      <c r="G4252" s="39">
        <f>VLOOKUP(N4252,Currecny_M!$A$1:$P$10,2,FALSE)</f>
        <v>1</v>
      </c>
      <c r="H4252" s="39">
        <f>MATCH(C4252,Currecny_M!$A$1:$P$1,0)</f>
        <v>7</v>
      </c>
      <c r="I4252" s="39">
        <f>VLOOKUP(N4252,Currecny_M!$A$1:$P$10,MATCH(Database!C4252,Currecny_M!$A$1:$P$1,0),FALSE)</f>
        <v>1</v>
      </c>
      <c r="J4252" s="82">
        <f t="shared" si="199"/>
        <v>2.16</v>
      </c>
      <c r="K4252" s="39">
        <f>VLOOKUP('Cover page'!$B$6,Currecny_M!$A$1:$P$10,MATCH(Database!C4252,Currecny_M!$A$1:$P$1,0),FALSE)</f>
        <v>1</v>
      </c>
      <c r="L4252" s="82">
        <f t="shared" si="200"/>
        <v>2.16</v>
      </c>
      <c r="M4252" s="82">
        <f>((E4252/$F$1)*VLOOKUP(N4252,Currecny_M!$A$1:$P$10,MATCH(Database!C4252,Currecny_M!$A$1:$P$1,0),FALSE))/VLOOKUP('Cover page'!$B$6,Currecny_M!$A$1:$P$10,MATCH(Database!C4252,Currecny_M!$A$1:$P$1,0),FALSE)</f>
        <v>2.16</v>
      </c>
      <c r="N4252" s="6" t="str">
        <f>VLOOKUP(B4252,Master!$A$2:$C$11,3,FALSE)</f>
        <v>INR</v>
      </c>
      <c r="O4252" s="6" t="str">
        <f>VLOOKUP(B4252,Master!$A$2:$C$11,2,FALSE)</f>
        <v>Asia</v>
      </c>
      <c r="Q4252" s="39" t="str">
        <f>VLOOKUP(D4252,GL_Master!$A$1:$D$80,2,FALSE)</f>
        <v>PL</v>
      </c>
      <c r="R4252" s="39" t="str">
        <f>VLOOKUP(D4252,GL_Master!$A$1:$D$80,3,FALSE)</f>
        <v>Communication &amp; internet exp</v>
      </c>
      <c r="S4252" s="39" t="str">
        <f>VLOOKUP(D4252,GL_Master!$A$1:$D$80,4,FALSE)</f>
        <v>Communication cost</v>
      </c>
    </row>
    <row r="4253" spans="1:19" x14ac:dyDescent="0.25">
      <c r="A4253" s="39" t="s">
        <v>262</v>
      </c>
      <c r="B4253" s="39" t="s">
        <v>42</v>
      </c>
      <c r="C4253" s="7">
        <v>44075</v>
      </c>
      <c r="D4253" s="39" t="s">
        <v>41</v>
      </c>
      <c r="E4253" s="39">
        <v>1090</v>
      </c>
      <c r="F4253" s="82">
        <f t="shared" si="198"/>
        <v>1.0900000000000001</v>
      </c>
      <c r="G4253" s="39">
        <f>VLOOKUP(N4253,Currecny_M!$A$1:$P$10,2,FALSE)</f>
        <v>1</v>
      </c>
      <c r="H4253" s="39">
        <f>MATCH(C4253,Currecny_M!$A$1:$P$1,0)</f>
        <v>7</v>
      </c>
      <c r="I4253" s="39">
        <f>VLOOKUP(N4253,Currecny_M!$A$1:$P$10,MATCH(Database!C4253,Currecny_M!$A$1:$P$1,0),FALSE)</f>
        <v>1</v>
      </c>
      <c r="J4253" s="82">
        <f t="shared" si="199"/>
        <v>1.0900000000000001</v>
      </c>
      <c r="K4253" s="39">
        <f>VLOOKUP('Cover page'!$B$6,Currecny_M!$A$1:$P$10,MATCH(Database!C4253,Currecny_M!$A$1:$P$1,0),FALSE)</f>
        <v>1</v>
      </c>
      <c r="L4253" s="82">
        <f t="shared" si="200"/>
        <v>1.0900000000000001</v>
      </c>
      <c r="M4253" s="82">
        <f>((E4253/$F$1)*VLOOKUP(N4253,Currecny_M!$A$1:$P$10,MATCH(Database!C4253,Currecny_M!$A$1:$P$1,0),FALSE))/VLOOKUP('Cover page'!$B$6,Currecny_M!$A$1:$P$10,MATCH(Database!C4253,Currecny_M!$A$1:$P$1,0),FALSE)</f>
        <v>1.0900000000000001</v>
      </c>
      <c r="N4253" s="6" t="str">
        <f>VLOOKUP(B4253,Master!$A$2:$C$11,3,FALSE)</f>
        <v>INR</v>
      </c>
      <c r="O4253" s="6" t="str">
        <f>VLOOKUP(B4253,Master!$A$2:$C$11,2,FALSE)</f>
        <v>Asia</v>
      </c>
      <c r="Q4253" s="39" t="str">
        <f>VLOOKUP(D4253,GL_Master!$A$1:$D$80,2,FALSE)</f>
        <v>PL</v>
      </c>
      <c r="R4253" s="39" t="str">
        <f>VLOOKUP(D4253,GL_Master!$A$1:$D$80,3,FALSE)</f>
        <v>Communication &amp; internet exp</v>
      </c>
      <c r="S4253" s="39" t="str">
        <f>VLOOKUP(D4253,GL_Master!$A$1:$D$80,4,FALSE)</f>
        <v>Communication cost</v>
      </c>
    </row>
    <row r="4254" spans="1:19" x14ac:dyDescent="0.25">
      <c r="A4254" s="39" t="s">
        <v>262</v>
      </c>
      <c r="B4254" s="39" t="s">
        <v>42</v>
      </c>
      <c r="C4254" s="7">
        <v>44075</v>
      </c>
      <c r="D4254" s="39" t="s">
        <v>103</v>
      </c>
      <c r="E4254" s="39">
        <v>2100</v>
      </c>
      <c r="F4254" s="82">
        <f t="shared" si="198"/>
        <v>2.1</v>
      </c>
      <c r="G4254" s="39">
        <f>VLOOKUP(N4254,Currecny_M!$A$1:$P$10,2,FALSE)</f>
        <v>1</v>
      </c>
      <c r="H4254" s="39">
        <f>MATCH(C4254,Currecny_M!$A$1:$P$1,0)</f>
        <v>7</v>
      </c>
      <c r="I4254" s="39">
        <f>VLOOKUP(N4254,Currecny_M!$A$1:$P$10,MATCH(Database!C4254,Currecny_M!$A$1:$P$1,0),FALSE)</f>
        <v>1</v>
      </c>
      <c r="J4254" s="82">
        <f t="shared" si="199"/>
        <v>2.1</v>
      </c>
      <c r="K4254" s="39">
        <f>VLOOKUP('Cover page'!$B$6,Currecny_M!$A$1:$P$10,MATCH(Database!C4254,Currecny_M!$A$1:$P$1,0),FALSE)</f>
        <v>1</v>
      </c>
      <c r="L4254" s="82">
        <f t="shared" si="200"/>
        <v>2.1</v>
      </c>
      <c r="M4254" s="82">
        <f>((E4254/$F$1)*VLOOKUP(N4254,Currecny_M!$A$1:$P$10,MATCH(Database!C4254,Currecny_M!$A$1:$P$1,0),FALSE))/VLOOKUP('Cover page'!$B$6,Currecny_M!$A$1:$P$10,MATCH(Database!C4254,Currecny_M!$A$1:$P$1,0),FALSE)</f>
        <v>2.1</v>
      </c>
      <c r="N4254" s="6" t="str">
        <f>VLOOKUP(B4254,Master!$A$2:$C$11,3,FALSE)</f>
        <v>INR</v>
      </c>
      <c r="O4254" s="6" t="str">
        <f>VLOOKUP(B4254,Master!$A$2:$C$11,2,FALSE)</f>
        <v>Asia</v>
      </c>
      <c r="Q4254" s="39" t="str">
        <f>VLOOKUP(D4254,GL_Master!$A$1:$D$80,2,FALSE)</f>
        <v>PL</v>
      </c>
      <c r="R4254" s="39" t="str">
        <f>VLOOKUP(D4254,GL_Master!$A$1:$D$80,3,FALSE)</f>
        <v>Communication &amp; internet exp</v>
      </c>
      <c r="S4254" s="39" t="str">
        <f>VLOOKUP(D4254,GL_Master!$A$1:$D$80,4,FALSE)</f>
        <v>Communication cost</v>
      </c>
    </row>
    <row r="4255" spans="1:19" x14ac:dyDescent="0.25">
      <c r="A4255" s="39" t="s">
        <v>262</v>
      </c>
      <c r="B4255" s="39" t="s">
        <v>42</v>
      </c>
      <c r="C4255" s="7">
        <v>44075</v>
      </c>
      <c r="D4255" s="39" t="s">
        <v>104</v>
      </c>
      <c r="E4255" s="39">
        <v>3210</v>
      </c>
      <c r="F4255" s="82">
        <f t="shared" si="198"/>
        <v>3.21</v>
      </c>
      <c r="G4255" s="39">
        <f>VLOOKUP(N4255,Currecny_M!$A$1:$P$10,2,FALSE)</f>
        <v>1</v>
      </c>
      <c r="H4255" s="39">
        <f>MATCH(C4255,Currecny_M!$A$1:$P$1,0)</f>
        <v>7</v>
      </c>
      <c r="I4255" s="39">
        <f>VLOOKUP(N4255,Currecny_M!$A$1:$P$10,MATCH(Database!C4255,Currecny_M!$A$1:$P$1,0),FALSE)</f>
        <v>1</v>
      </c>
      <c r="J4255" s="82">
        <f t="shared" si="199"/>
        <v>3.21</v>
      </c>
      <c r="K4255" s="39">
        <f>VLOOKUP('Cover page'!$B$6,Currecny_M!$A$1:$P$10,MATCH(Database!C4255,Currecny_M!$A$1:$P$1,0),FALSE)</f>
        <v>1</v>
      </c>
      <c r="L4255" s="82">
        <f t="shared" si="200"/>
        <v>3.21</v>
      </c>
      <c r="M4255" s="82">
        <f>((E4255/$F$1)*VLOOKUP(N4255,Currecny_M!$A$1:$P$10,MATCH(Database!C4255,Currecny_M!$A$1:$P$1,0),FALSE))/VLOOKUP('Cover page'!$B$6,Currecny_M!$A$1:$P$10,MATCH(Database!C4255,Currecny_M!$A$1:$P$1,0),FALSE)</f>
        <v>3.21</v>
      </c>
      <c r="N4255" s="6" t="str">
        <f>VLOOKUP(B4255,Master!$A$2:$C$11,3,FALSE)</f>
        <v>INR</v>
      </c>
      <c r="O4255" s="6" t="str">
        <f>VLOOKUP(B4255,Master!$A$2:$C$11,2,FALSE)</f>
        <v>Asia</v>
      </c>
      <c r="Q4255" s="39" t="str">
        <f>VLOOKUP(D4255,GL_Master!$A$1:$D$80,2,FALSE)</f>
        <v>PL</v>
      </c>
      <c r="R4255" s="39" t="str">
        <f>VLOOKUP(D4255,GL_Master!$A$1:$D$80,3,FALSE)</f>
        <v>Legal &amp; Professional expenses</v>
      </c>
      <c r="S4255" s="39" t="str">
        <f>VLOOKUP(D4255,GL_Master!$A$1:$D$80,4,FALSE)</f>
        <v>Professional Fees - Others</v>
      </c>
    </row>
    <row r="4256" spans="1:19" x14ac:dyDescent="0.25">
      <c r="A4256" s="39" t="s">
        <v>262</v>
      </c>
      <c r="B4256" s="39" t="s">
        <v>42</v>
      </c>
      <c r="C4256" s="7">
        <v>44075</v>
      </c>
      <c r="D4256" s="39" t="s">
        <v>105</v>
      </c>
      <c r="E4256" s="39">
        <v>2200</v>
      </c>
      <c r="F4256" s="82">
        <f t="shared" si="198"/>
        <v>2.2000000000000002</v>
      </c>
      <c r="G4256" s="39">
        <f>VLOOKUP(N4256,Currecny_M!$A$1:$P$10,2,FALSE)</f>
        <v>1</v>
      </c>
      <c r="H4256" s="39">
        <f>MATCH(C4256,Currecny_M!$A$1:$P$1,0)</f>
        <v>7</v>
      </c>
      <c r="I4256" s="39">
        <f>VLOOKUP(N4256,Currecny_M!$A$1:$P$10,MATCH(Database!C4256,Currecny_M!$A$1:$P$1,0),FALSE)</f>
        <v>1</v>
      </c>
      <c r="J4256" s="82">
        <f t="shared" si="199"/>
        <v>2.2000000000000002</v>
      </c>
      <c r="K4256" s="39">
        <f>VLOOKUP('Cover page'!$B$6,Currecny_M!$A$1:$P$10,MATCH(Database!C4256,Currecny_M!$A$1:$P$1,0),FALSE)</f>
        <v>1</v>
      </c>
      <c r="L4256" s="82">
        <f t="shared" si="200"/>
        <v>2.2000000000000002</v>
      </c>
      <c r="M4256" s="82">
        <f>((E4256/$F$1)*VLOOKUP(N4256,Currecny_M!$A$1:$P$10,MATCH(Database!C4256,Currecny_M!$A$1:$P$1,0),FALSE))/VLOOKUP('Cover page'!$B$6,Currecny_M!$A$1:$P$10,MATCH(Database!C4256,Currecny_M!$A$1:$P$1,0),FALSE)</f>
        <v>2.2000000000000002</v>
      </c>
      <c r="N4256" s="6" t="str">
        <f>VLOOKUP(B4256,Master!$A$2:$C$11,3,FALSE)</f>
        <v>INR</v>
      </c>
      <c r="O4256" s="6" t="str">
        <f>VLOOKUP(B4256,Master!$A$2:$C$11,2,FALSE)</f>
        <v>Asia</v>
      </c>
      <c r="Q4256" s="39" t="str">
        <f>VLOOKUP(D4256,GL_Master!$A$1:$D$80,2,FALSE)</f>
        <v>PL</v>
      </c>
      <c r="R4256" s="39" t="str">
        <f>VLOOKUP(D4256,GL_Master!$A$1:$D$80,3,FALSE)</f>
        <v>Travelling and conveyance</v>
      </c>
      <c r="S4256" s="39" t="str">
        <f>VLOOKUP(D4256,GL_Master!$A$1:$D$80,4,FALSE)</f>
        <v>Car hiring and rental services</v>
      </c>
    </row>
    <row r="4257" spans="1:19" x14ac:dyDescent="0.25">
      <c r="A4257" s="39" t="s">
        <v>262</v>
      </c>
      <c r="B4257" s="39" t="s">
        <v>42</v>
      </c>
      <c r="C4257" s="7">
        <v>44075</v>
      </c>
      <c r="D4257" s="39" t="s">
        <v>106</v>
      </c>
      <c r="E4257" s="39">
        <v>1010</v>
      </c>
      <c r="F4257" s="82">
        <f t="shared" si="198"/>
        <v>1.01</v>
      </c>
      <c r="G4257" s="39">
        <f>VLOOKUP(N4257,Currecny_M!$A$1:$P$10,2,FALSE)</f>
        <v>1</v>
      </c>
      <c r="H4257" s="39">
        <f>MATCH(C4257,Currecny_M!$A$1:$P$1,0)</f>
        <v>7</v>
      </c>
      <c r="I4257" s="39">
        <f>VLOOKUP(N4257,Currecny_M!$A$1:$P$10,MATCH(Database!C4257,Currecny_M!$A$1:$P$1,0),FALSE)</f>
        <v>1</v>
      </c>
      <c r="J4257" s="82">
        <f t="shared" si="199"/>
        <v>1.01</v>
      </c>
      <c r="K4257" s="39">
        <f>VLOOKUP('Cover page'!$B$6,Currecny_M!$A$1:$P$10,MATCH(Database!C4257,Currecny_M!$A$1:$P$1,0),FALSE)</f>
        <v>1</v>
      </c>
      <c r="L4257" s="82">
        <f t="shared" si="200"/>
        <v>1.01</v>
      </c>
      <c r="M4257" s="82">
        <f>((E4257/$F$1)*VLOOKUP(N4257,Currecny_M!$A$1:$P$10,MATCH(Database!C4257,Currecny_M!$A$1:$P$1,0),FALSE))/VLOOKUP('Cover page'!$B$6,Currecny_M!$A$1:$P$10,MATCH(Database!C4257,Currecny_M!$A$1:$P$1,0),FALSE)</f>
        <v>1.01</v>
      </c>
      <c r="N4257" s="6" t="str">
        <f>VLOOKUP(B4257,Master!$A$2:$C$11,3,FALSE)</f>
        <v>INR</v>
      </c>
      <c r="O4257" s="6" t="str">
        <f>VLOOKUP(B4257,Master!$A$2:$C$11,2,FALSE)</f>
        <v>Asia</v>
      </c>
      <c r="Q4257" s="39" t="str">
        <f>VLOOKUP(D4257,GL_Master!$A$1:$D$80,2,FALSE)</f>
        <v>PL</v>
      </c>
      <c r="R4257" s="39" t="str">
        <f>VLOOKUP(D4257,GL_Master!$A$1:$D$80,3,FALSE)</f>
        <v>Communication &amp; internet exp</v>
      </c>
      <c r="S4257" s="39" t="str">
        <f>VLOOKUP(D4257,GL_Master!$A$1:$D$80,4,FALSE)</f>
        <v>Printing &amp; Stationary</v>
      </c>
    </row>
    <row r="4258" spans="1:19" x14ac:dyDescent="0.25">
      <c r="A4258" s="39" t="s">
        <v>262</v>
      </c>
      <c r="B4258" s="39" t="s">
        <v>42</v>
      </c>
      <c r="C4258" s="7">
        <v>44075</v>
      </c>
      <c r="D4258" s="39" t="s">
        <v>32</v>
      </c>
      <c r="E4258" s="39">
        <v>1040</v>
      </c>
      <c r="F4258" s="82">
        <f t="shared" si="198"/>
        <v>1.04</v>
      </c>
      <c r="G4258" s="39">
        <f>VLOOKUP(N4258,Currecny_M!$A$1:$P$10,2,FALSE)</f>
        <v>1</v>
      </c>
      <c r="H4258" s="39">
        <f>MATCH(C4258,Currecny_M!$A$1:$P$1,0)</f>
        <v>7</v>
      </c>
      <c r="I4258" s="39">
        <f>VLOOKUP(N4258,Currecny_M!$A$1:$P$10,MATCH(Database!C4258,Currecny_M!$A$1:$P$1,0),FALSE)</f>
        <v>1</v>
      </c>
      <c r="J4258" s="82">
        <f t="shared" si="199"/>
        <v>1.04</v>
      </c>
      <c r="K4258" s="39">
        <f>VLOOKUP('Cover page'!$B$6,Currecny_M!$A$1:$P$10,MATCH(Database!C4258,Currecny_M!$A$1:$P$1,0),FALSE)</f>
        <v>1</v>
      </c>
      <c r="L4258" s="82">
        <f t="shared" si="200"/>
        <v>1.04</v>
      </c>
      <c r="M4258" s="82">
        <f>((E4258/$F$1)*VLOOKUP(N4258,Currecny_M!$A$1:$P$10,MATCH(Database!C4258,Currecny_M!$A$1:$P$1,0),FALSE))/VLOOKUP('Cover page'!$B$6,Currecny_M!$A$1:$P$10,MATCH(Database!C4258,Currecny_M!$A$1:$P$1,0),FALSE)</f>
        <v>1.04</v>
      </c>
      <c r="N4258" s="6" t="str">
        <f>VLOOKUP(B4258,Master!$A$2:$C$11,3,FALSE)</f>
        <v>INR</v>
      </c>
      <c r="O4258" s="6" t="str">
        <f>VLOOKUP(B4258,Master!$A$2:$C$11,2,FALSE)</f>
        <v>Asia</v>
      </c>
      <c r="Q4258" s="39" t="str">
        <f>VLOOKUP(D4258,GL_Master!$A$1:$D$80,2,FALSE)</f>
        <v>PL</v>
      </c>
      <c r="R4258" s="39" t="str">
        <f>VLOOKUP(D4258,GL_Master!$A$1:$D$80,3,FALSE)</f>
        <v>Communication &amp; internet exp</v>
      </c>
      <c r="S4258" s="39" t="str">
        <f>VLOOKUP(D4258,GL_Master!$A$1:$D$80,4,FALSE)</f>
        <v>Printing &amp; Stationary</v>
      </c>
    </row>
    <row r="4259" spans="1:19" x14ac:dyDescent="0.25">
      <c r="A4259" s="39" t="s">
        <v>262</v>
      </c>
      <c r="B4259" s="39" t="s">
        <v>42</v>
      </c>
      <c r="C4259" s="7">
        <v>44075</v>
      </c>
      <c r="D4259" s="39" t="s">
        <v>35</v>
      </c>
      <c r="E4259" s="39">
        <v>3270.0000000000005</v>
      </c>
      <c r="F4259" s="82">
        <f t="shared" si="198"/>
        <v>3.2700000000000005</v>
      </c>
      <c r="G4259" s="39">
        <f>VLOOKUP(N4259,Currecny_M!$A$1:$P$10,2,FALSE)</f>
        <v>1</v>
      </c>
      <c r="H4259" s="39">
        <f>MATCH(C4259,Currecny_M!$A$1:$P$1,0)</f>
        <v>7</v>
      </c>
      <c r="I4259" s="39">
        <f>VLOOKUP(N4259,Currecny_M!$A$1:$P$10,MATCH(Database!C4259,Currecny_M!$A$1:$P$1,0),FALSE)</f>
        <v>1</v>
      </c>
      <c r="J4259" s="82">
        <f t="shared" si="199"/>
        <v>3.2700000000000005</v>
      </c>
      <c r="K4259" s="39">
        <f>VLOOKUP('Cover page'!$B$6,Currecny_M!$A$1:$P$10,MATCH(Database!C4259,Currecny_M!$A$1:$P$1,0),FALSE)</f>
        <v>1</v>
      </c>
      <c r="L4259" s="82">
        <f t="shared" si="200"/>
        <v>3.2700000000000005</v>
      </c>
      <c r="M4259" s="82">
        <f>((E4259/$F$1)*VLOOKUP(N4259,Currecny_M!$A$1:$P$10,MATCH(Database!C4259,Currecny_M!$A$1:$P$1,0),FALSE))/VLOOKUP('Cover page'!$B$6,Currecny_M!$A$1:$P$10,MATCH(Database!C4259,Currecny_M!$A$1:$P$1,0),FALSE)</f>
        <v>3.2700000000000005</v>
      </c>
      <c r="N4259" s="6" t="str">
        <f>VLOOKUP(B4259,Master!$A$2:$C$11,3,FALSE)</f>
        <v>INR</v>
      </c>
      <c r="O4259" s="6" t="str">
        <f>VLOOKUP(B4259,Master!$A$2:$C$11,2,FALSE)</f>
        <v>Asia</v>
      </c>
      <c r="Q4259" s="39" t="str">
        <f>VLOOKUP(D4259,GL_Master!$A$1:$D$80,2,FALSE)</f>
        <v>PL</v>
      </c>
      <c r="R4259" s="39" t="str">
        <f>VLOOKUP(D4259,GL_Master!$A$1:$D$80,3,FALSE)</f>
        <v>Security Expenses</v>
      </c>
      <c r="S4259" s="39" t="str">
        <f>VLOOKUP(D4259,GL_Master!$A$1:$D$80,4,FALSE)</f>
        <v>Security Expenses others</v>
      </c>
    </row>
    <row r="4260" spans="1:19" x14ac:dyDescent="0.25">
      <c r="A4260" s="39" t="s">
        <v>262</v>
      </c>
      <c r="B4260" s="39" t="s">
        <v>42</v>
      </c>
      <c r="C4260" s="7">
        <v>44075</v>
      </c>
      <c r="D4260" s="39" t="s">
        <v>38</v>
      </c>
      <c r="E4260" s="39">
        <v>1080</v>
      </c>
      <c r="F4260" s="82">
        <f t="shared" si="198"/>
        <v>1.08</v>
      </c>
      <c r="G4260" s="39">
        <f>VLOOKUP(N4260,Currecny_M!$A$1:$P$10,2,FALSE)</f>
        <v>1</v>
      </c>
      <c r="H4260" s="39">
        <f>MATCH(C4260,Currecny_M!$A$1:$P$1,0)</f>
        <v>7</v>
      </c>
      <c r="I4260" s="39">
        <f>VLOOKUP(N4260,Currecny_M!$A$1:$P$10,MATCH(Database!C4260,Currecny_M!$A$1:$P$1,0),FALSE)</f>
        <v>1</v>
      </c>
      <c r="J4260" s="82">
        <f t="shared" si="199"/>
        <v>1.08</v>
      </c>
      <c r="K4260" s="39">
        <f>VLOOKUP('Cover page'!$B$6,Currecny_M!$A$1:$P$10,MATCH(Database!C4260,Currecny_M!$A$1:$P$1,0),FALSE)</f>
        <v>1</v>
      </c>
      <c r="L4260" s="82">
        <f t="shared" si="200"/>
        <v>1.08</v>
      </c>
      <c r="M4260" s="82">
        <f>((E4260/$F$1)*VLOOKUP(N4260,Currecny_M!$A$1:$P$10,MATCH(Database!C4260,Currecny_M!$A$1:$P$1,0),FALSE))/VLOOKUP('Cover page'!$B$6,Currecny_M!$A$1:$P$10,MATCH(Database!C4260,Currecny_M!$A$1:$P$1,0),FALSE)</f>
        <v>1.08</v>
      </c>
      <c r="N4260" s="6" t="str">
        <f>VLOOKUP(B4260,Master!$A$2:$C$11,3,FALSE)</f>
        <v>INR</v>
      </c>
      <c r="O4260" s="6" t="str">
        <f>VLOOKUP(B4260,Master!$A$2:$C$11,2,FALSE)</f>
        <v>Asia</v>
      </c>
      <c r="Q4260" s="39" t="str">
        <f>VLOOKUP(D4260,GL_Master!$A$1:$D$80,2,FALSE)</f>
        <v>PL</v>
      </c>
      <c r="R4260" s="39" t="str">
        <f>VLOOKUP(D4260,GL_Master!$A$1:$D$80,3,FALSE)</f>
        <v>House Keeping Expenses</v>
      </c>
      <c r="S4260" s="39" t="str">
        <f>VLOOKUP(D4260,GL_Master!$A$1:$D$80,4,FALSE)</f>
        <v>House Keeping Expenses</v>
      </c>
    </row>
    <row r="4261" spans="1:19" x14ac:dyDescent="0.25">
      <c r="A4261" s="39" t="s">
        <v>262</v>
      </c>
      <c r="B4261" s="39" t="s">
        <v>42</v>
      </c>
      <c r="C4261" s="7">
        <v>44075</v>
      </c>
      <c r="D4261" s="39" t="s">
        <v>107</v>
      </c>
      <c r="E4261" s="39">
        <v>1020</v>
      </c>
      <c r="F4261" s="82">
        <f t="shared" si="198"/>
        <v>1.02</v>
      </c>
      <c r="G4261" s="39">
        <f>VLOOKUP(N4261,Currecny_M!$A$1:$P$10,2,FALSE)</f>
        <v>1</v>
      </c>
      <c r="H4261" s="39">
        <f>MATCH(C4261,Currecny_M!$A$1:$P$1,0)</f>
        <v>7</v>
      </c>
      <c r="I4261" s="39">
        <f>VLOOKUP(N4261,Currecny_M!$A$1:$P$10,MATCH(Database!C4261,Currecny_M!$A$1:$P$1,0),FALSE)</f>
        <v>1</v>
      </c>
      <c r="J4261" s="82">
        <f t="shared" si="199"/>
        <v>1.02</v>
      </c>
      <c r="K4261" s="39">
        <f>VLOOKUP('Cover page'!$B$6,Currecny_M!$A$1:$P$10,MATCH(Database!C4261,Currecny_M!$A$1:$P$1,0),FALSE)</f>
        <v>1</v>
      </c>
      <c r="L4261" s="82">
        <f t="shared" si="200"/>
        <v>1.02</v>
      </c>
      <c r="M4261" s="82">
        <f>((E4261/$F$1)*VLOOKUP(N4261,Currecny_M!$A$1:$P$10,MATCH(Database!C4261,Currecny_M!$A$1:$P$1,0),FALSE))/VLOOKUP('Cover page'!$B$6,Currecny_M!$A$1:$P$10,MATCH(Database!C4261,Currecny_M!$A$1:$P$1,0),FALSE)</f>
        <v>1.02</v>
      </c>
      <c r="N4261" s="6" t="str">
        <f>VLOOKUP(B4261,Master!$A$2:$C$11,3,FALSE)</f>
        <v>INR</v>
      </c>
      <c r="O4261" s="6" t="str">
        <f>VLOOKUP(B4261,Master!$A$2:$C$11,2,FALSE)</f>
        <v>Asia</v>
      </c>
      <c r="Q4261" s="39" t="str">
        <f>VLOOKUP(D4261,GL_Master!$A$1:$D$80,2,FALSE)</f>
        <v>PL</v>
      </c>
      <c r="R4261" s="39" t="str">
        <f>VLOOKUP(D4261,GL_Master!$A$1:$D$80,3,FALSE)</f>
        <v>Misc. expenses</v>
      </c>
      <c r="S4261" s="39" t="str">
        <f>VLOOKUP(D4261,GL_Master!$A$1:$D$80,4,FALSE)</f>
        <v>Repair &amp; Maintenance</v>
      </c>
    </row>
    <row r="4262" spans="1:19" x14ac:dyDescent="0.25">
      <c r="A4262" s="39" t="s">
        <v>262</v>
      </c>
      <c r="B4262" s="39" t="s">
        <v>42</v>
      </c>
      <c r="C4262" s="7">
        <v>44075</v>
      </c>
      <c r="D4262" s="39" t="s">
        <v>108</v>
      </c>
      <c r="E4262" s="39">
        <v>1060</v>
      </c>
      <c r="F4262" s="82">
        <f t="shared" si="198"/>
        <v>1.06</v>
      </c>
      <c r="G4262" s="39">
        <f>VLOOKUP(N4262,Currecny_M!$A$1:$P$10,2,FALSE)</f>
        <v>1</v>
      </c>
      <c r="H4262" s="39">
        <f>MATCH(C4262,Currecny_M!$A$1:$P$1,0)</f>
        <v>7</v>
      </c>
      <c r="I4262" s="39">
        <f>VLOOKUP(N4262,Currecny_M!$A$1:$P$10,MATCH(Database!C4262,Currecny_M!$A$1:$P$1,0),FALSE)</f>
        <v>1</v>
      </c>
      <c r="J4262" s="82">
        <f t="shared" si="199"/>
        <v>1.06</v>
      </c>
      <c r="K4262" s="39">
        <f>VLOOKUP('Cover page'!$B$6,Currecny_M!$A$1:$P$10,MATCH(Database!C4262,Currecny_M!$A$1:$P$1,0),FALSE)</f>
        <v>1</v>
      </c>
      <c r="L4262" s="82">
        <f t="shared" si="200"/>
        <v>1.06</v>
      </c>
      <c r="M4262" s="82">
        <f>((E4262/$F$1)*VLOOKUP(N4262,Currecny_M!$A$1:$P$10,MATCH(Database!C4262,Currecny_M!$A$1:$P$1,0),FALSE))/VLOOKUP('Cover page'!$B$6,Currecny_M!$A$1:$P$10,MATCH(Database!C4262,Currecny_M!$A$1:$P$1,0),FALSE)</f>
        <v>1.06</v>
      </c>
      <c r="N4262" s="6" t="str">
        <f>VLOOKUP(B4262,Master!$A$2:$C$11,3,FALSE)</f>
        <v>INR</v>
      </c>
      <c r="O4262" s="6" t="str">
        <f>VLOOKUP(B4262,Master!$A$2:$C$11,2,FALSE)</f>
        <v>Asia</v>
      </c>
      <c r="Q4262" s="39" t="str">
        <f>VLOOKUP(D4262,GL_Master!$A$1:$D$80,2,FALSE)</f>
        <v>PL</v>
      </c>
      <c r="R4262" s="39" t="str">
        <f>VLOOKUP(D4262,GL_Master!$A$1:$D$80,3,FALSE)</f>
        <v>Misc. expenses</v>
      </c>
      <c r="S4262" s="39" t="str">
        <f>VLOOKUP(D4262,GL_Master!$A$1:$D$80,4,FALSE)</f>
        <v>Repair &amp; Maintenance</v>
      </c>
    </row>
    <row r="4263" spans="1:19" x14ac:dyDescent="0.25">
      <c r="A4263" s="39" t="s">
        <v>262</v>
      </c>
      <c r="B4263" s="39" t="s">
        <v>42</v>
      </c>
      <c r="C4263" s="7">
        <v>44075</v>
      </c>
      <c r="D4263" s="39" t="s">
        <v>9</v>
      </c>
      <c r="E4263" s="39">
        <v>9270</v>
      </c>
      <c r="F4263" s="82">
        <f t="shared" si="198"/>
        <v>9.27</v>
      </c>
      <c r="G4263" s="39">
        <f>VLOOKUP(N4263,Currecny_M!$A$1:$P$10,2,FALSE)</f>
        <v>1</v>
      </c>
      <c r="H4263" s="39">
        <f>MATCH(C4263,Currecny_M!$A$1:$P$1,0)</f>
        <v>7</v>
      </c>
      <c r="I4263" s="39">
        <f>VLOOKUP(N4263,Currecny_M!$A$1:$P$10,MATCH(Database!C4263,Currecny_M!$A$1:$P$1,0),FALSE)</f>
        <v>1</v>
      </c>
      <c r="J4263" s="82">
        <f t="shared" si="199"/>
        <v>9.27</v>
      </c>
      <c r="K4263" s="39">
        <f>VLOOKUP('Cover page'!$B$6,Currecny_M!$A$1:$P$10,MATCH(Database!C4263,Currecny_M!$A$1:$P$1,0),FALSE)</f>
        <v>1</v>
      </c>
      <c r="L4263" s="82">
        <f t="shared" si="200"/>
        <v>9.27</v>
      </c>
      <c r="M4263" s="82">
        <f>((E4263/$F$1)*VLOOKUP(N4263,Currecny_M!$A$1:$P$10,MATCH(Database!C4263,Currecny_M!$A$1:$P$1,0),FALSE))/VLOOKUP('Cover page'!$B$6,Currecny_M!$A$1:$P$10,MATCH(Database!C4263,Currecny_M!$A$1:$P$1,0),FALSE)</f>
        <v>9.27</v>
      </c>
      <c r="N4263" s="6" t="str">
        <f>VLOOKUP(B4263,Master!$A$2:$C$11,3,FALSE)</f>
        <v>INR</v>
      </c>
      <c r="O4263" s="6" t="str">
        <f>VLOOKUP(B4263,Master!$A$2:$C$11,2,FALSE)</f>
        <v>Asia</v>
      </c>
      <c r="Q4263" s="39" t="str">
        <f>VLOOKUP(D4263,GL_Master!$A$1:$D$80,2,FALSE)</f>
        <v>PL</v>
      </c>
      <c r="R4263" s="39" t="str">
        <f>VLOOKUP(D4263,GL_Master!$A$1:$D$80,3,FALSE)</f>
        <v>Rent</v>
      </c>
      <c r="S4263" s="39" t="str">
        <f>VLOOKUP(D4263,GL_Master!$A$1:$D$80,4,FALSE)</f>
        <v>Office Rent</v>
      </c>
    </row>
    <row r="4264" spans="1:19" x14ac:dyDescent="0.25">
      <c r="A4264" s="39" t="s">
        <v>262</v>
      </c>
      <c r="B4264" s="39" t="s">
        <v>42</v>
      </c>
      <c r="C4264" s="7">
        <v>44075</v>
      </c>
      <c r="D4264" s="39" t="s">
        <v>109</v>
      </c>
      <c r="E4264" s="39">
        <v>-5150</v>
      </c>
      <c r="F4264" s="82">
        <f t="shared" si="198"/>
        <v>-5.15</v>
      </c>
      <c r="G4264" s="39">
        <f>VLOOKUP(N4264,Currecny_M!$A$1:$P$10,2,FALSE)</f>
        <v>1</v>
      </c>
      <c r="H4264" s="39">
        <f>MATCH(C4264,Currecny_M!$A$1:$P$1,0)</f>
        <v>7</v>
      </c>
      <c r="I4264" s="39">
        <f>VLOOKUP(N4264,Currecny_M!$A$1:$P$10,MATCH(Database!C4264,Currecny_M!$A$1:$P$1,0),FALSE)</f>
        <v>1</v>
      </c>
      <c r="J4264" s="82">
        <f t="shared" si="199"/>
        <v>-5.15</v>
      </c>
      <c r="K4264" s="39">
        <f>VLOOKUP('Cover page'!$B$6,Currecny_M!$A$1:$P$10,MATCH(Database!C4264,Currecny_M!$A$1:$P$1,0),FALSE)</f>
        <v>1</v>
      </c>
      <c r="L4264" s="82">
        <f t="shared" si="200"/>
        <v>-5.15</v>
      </c>
      <c r="M4264" s="82">
        <f>((E4264/$F$1)*VLOOKUP(N4264,Currecny_M!$A$1:$P$10,MATCH(Database!C4264,Currecny_M!$A$1:$P$1,0),FALSE))/VLOOKUP('Cover page'!$B$6,Currecny_M!$A$1:$P$10,MATCH(Database!C4264,Currecny_M!$A$1:$P$1,0),FALSE)</f>
        <v>-5.15</v>
      </c>
      <c r="N4264" s="6" t="str">
        <f>VLOOKUP(B4264,Master!$A$2:$C$11,3,FALSE)</f>
        <v>INR</v>
      </c>
      <c r="O4264" s="6" t="str">
        <f>VLOOKUP(B4264,Master!$A$2:$C$11,2,FALSE)</f>
        <v>Asia</v>
      </c>
      <c r="Q4264" s="39" t="str">
        <f>VLOOKUP(D4264,GL_Master!$A$1:$D$80,2,FALSE)</f>
        <v>PL</v>
      </c>
      <c r="R4264" s="39" t="str">
        <f>VLOOKUP(D4264,GL_Master!$A$1:$D$80,3,FALSE)</f>
        <v>Travelling and conveyance</v>
      </c>
      <c r="S4264" s="39" t="str">
        <f>VLOOKUP(D4264,GL_Master!$A$1:$D$80,4,FALSE)</f>
        <v>Travelling , hotel lodging</v>
      </c>
    </row>
    <row r="4265" spans="1:19" x14ac:dyDescent="0.25">
      <c r="A4265" s="39" t="s">
        <v>262</v>
      </c>
      <c r="B4265" s="39" t="s">
        <v>42</v>
      </c>
      <c r="C4265" s="7">
        <v>44075</v>
      </c>
      <c r="D4265" s="39" t="s">
        <v>110</v>
      </c>
      <c r="E4265" s="39">
        <v>2120</v>
      </c>
      <c r="F4265" s="82">
        <f t="shared" si="198"/>
        <v>2.12</v>
      </c>
      <c r="G4265" s="39">
        <f>VLOOKUP(N4265,Currecny_M!$A$1:$P$10,2,FALSE)</f>
        <v>1</v>
      </c>
      <c r="H4265" s="39">
        <f>MATCH(C4265,Currecny_M!$A$1:$P$1,0)</f>
        <v>7</v>
      </c>
      <c r="I4265" s="39">
        <f>VLOOKUP(N4265,Currecny_M!$A$1:$P$10,MATCH(Database!C4265,Currecny_M!$A$1:$P$1,0),FALSE)</f>
        <v>1</v>
      </c>
      <c r="J4265" s="82">
        <f t="shared" si="199"/>
        <v>2.12</v>
      </c>
      <c r="K4265" s="39">
        <f>VLOOKUP('Cover page'!$B$6,Currecny_M!$A$1:$P$10,MATCH(Database!C4265,Currecny_M!$A$1:$P$1,0),FALSE)</f>
        <v>1</v>
      </c>
      <c r="L4265" s="82">
        <f t="shared" si="200"/>
        <v>2.12</v>
      </c>
      <c r="M4265" s="82">
        <f>((E4265/$F$1)*VLOOKUP(N4265,Currecny_M!$A$1:$P$10,MATCH(Database!C4265,Currecny_M!$A$1:$P$1,0),FALSE))/VLOOKUP('Cover page'!$B$6,Currecny_M!$A$1:$P$10,MATCH(Database!C4265,Currecny_M!$A$1:$P$1,0),FALSE)</f>
        <v>2.12</v>
      </c>
      <c r="N4265" s="6" t="str">
        <f>VLOOKUP(B4265,Master!$A$2:$C$11,3,FALSE)</f>
        <v>INR</v>
      </c>
      <c r="O4265" s="6" t="str">
        <f>VLOOKUP(B4265,Master!$A$2:$C$11,2,FALSE)</f>
        <v>Asia</v>
      </c>
      <c r="Q4265" s="39" t="str">
        <f>VLOOKUP(D4265,GL_Master!$A$1:$D$80,2,FALSE)</f>
        <v>PL</v>
      </c>
      <c r="R4265" s="39" t="str">
        <f>VLOOKUP(D4265,GL_Master!$A$1:$D$80,3,FALSE)</f>
        <v>Travelling and conveyance</v>
      </c>
      <c r="S4265" s="39" t="str">
        <f>VLOOKUP(D4265,GL_Master!$A$1:$D$80,4,FALSE)</f>
        <v>Travelling , hotel lodging</v>
      </c>
    </row>
    <row r="4266" spans="1:19" x14ac:dyDescent="0.25">
      <c r="A4266" s="39" t="s">
        <v>262</v>
      </c>
      <c r="B4266" s="39" t="s">
        <v>42</v>
      </c>
      <c r="C4266" s="7">
        <v>44075</v>
      </c>
      <c r="D4266" s="39" t="s">
        <v>111</v>
      </c>
      <c r="E4266" s="39">
        <v>1060</v>
      </c>
      <c r="F4266" s="82">
        <f t="shared" si="198"/>
        <v>1.06</v>
      </c>
      <c r="G4266" s="39">
        <f>VLOOKUP(N4266,Currecny_M!$A$1:$P$10,2,FALSE)</f>
        <v>1</v>
      </c>
      <c r="H4266" s="39">
        <f>MATCH(C4266,Currecny_M!$A$1:$P$1,0)</f>
        <v>7</v>
      </c>
      <c r="I4266" s="39">
        <f>VLOOKUP(N4266,Currecny_M!$A$1:$P$10,MATCH(Database!C4266,Currecny_M!$A$1:$P$1,0),FALSE)</f>
        <v>1</v>
      </c>
      <c r="J4266" s="82">
        <f t="shared" si="199"/>
        <v>1.06</v>
      </c>
      <c r="K4266" s="39">
        <f>VLOOKUP('Cover page'!$B$6,Currecny_M!$A$1:$P$10,MATCH(Database!C4266,Currecny_M!$A$1:$P$1,0),FALSE)</f>
        <v>1</v>
      </c>
      <c r="L4266" s="82">
        <f t="shared" si="200"/>
        <v>1.06</v>
      </c>
      <c r="M4266" s="82">
        <f>((E4266/$F$1)*VLOOKUP(N4266,Currecny_M!$A$1:$P$10,MATCH(Database!C4266,Currecny_M!$A$1:$P$1,0),FALSE))/VLOOKUP('Cover page'!$B$6,Currecny_M!$A$1:$P$10,MATCH(Database!C4266,Currecny_M!$A$1:$P$1,0),FALSE)</f>
        <v>1.06</v>
      </c>
      <c r="N4266" s="6" t="str">
        <f>VLOOKUP(B4266,Master!$A$2:$C$11,3,FALSE)</f>
        <v>INR</v>
      </c>
      <c r="O4266" s="6" t="str">
        <f>VLOOKUP(B4266,Master!$A$2:$C$11,2,FALSE)</f>
        <v>Asia</v>
      </c>
      <c r="Q4266" s="39" t="str">
        <f>VLOOKUP(D4266,GL_Master!$A$1:$D$80,2,FALSE)</f>
        <v>PL</v>
      </c>
      <c r="R4266" s="39" t="str">
        <f>VLOOKUP(D4266,GL_Master!$A$1:$D$80,3,FALSE)</f>
        <v>Legal &amp; Professional expenses</v>
      </c>
      <c r="S4266" s="39" t="str">
        <f>VLOOKUP(D4266,GL_Master!$A$1:$D$80,4,FALSE)</f>
        <v>Professional Fees - Others</v>
      </c>
    </row>
    <row r="4267" spans="1:19" x14ac:dyDescent="0.25">
      <c r="A4267" s="39" t="s">
        <v>262</v>
      </c>
      <c r="B4267" s="39" t="s">
        <v>42</v>
      </c>
      <c r="C4267" s="7">
        <v>44105</v>
      </c>
      <c r="D4267" s="39" t="s">
        <v>112</v>
      </c>
      <c r="E4267" s="39">
        <v>10200</v>
      </c>
      <c r="F4267" s="82">
        <f t="shared" si="198"/>
        <v>10.199999999999999</v>
      </c>
      <c r="G4267" s="39">
        <f>VLOOKUP(N4267,Currecny_M!$A$1:$P$10,2,FALSE)</f>
        <v>1</v>
      </c>
      <c r="H4267" s="39">
        <f>MATCH(C4267,Currecny_M!$A$1:$P$1,0)</f>
        <v>8</v>
      </c>
      <c r="I4267" s="39">
        <f>VLOOKUP(N4267,Currecny_M!$A$1:$P$10,MATCH(Database!C4267,Currecny_M!$A$1:$P$1,0),FALSE)</f>
        <v>1</v>
      </c>
      <c r="J4267" s="82">
        <f t="shared" si="199"/>
        <v>10.199999999999999</v>
      </c>
      <c r="K4267" s="39">
        <f>VLOOKUP('Cover page'!$B$6,Currecny_M!$A$1:$P$10,MATCH(Database!C4267,Currecny_M!$A$1:$P$1,0),FALSE)</f>
        <v>1</v>
      </c>
      <c r="L4267" s="82">
        <f t="shared" si="200"/>
        <v>10.199999999999999</v>
      </c>
      <c r="M4267" s="82">
        <f>((E4267/$F$1)*VLOOKUP(N4267,Currecny_M!$A$1:$P$10,MATCH(Database!C4267,Currecny_M!$A$1:$P$1,0),FALSE))/VLOOKUP('Cover page'!$B$6,Currecny_M!$A$1:$P$10,MATCH(Database!C4267,Currecny_M!$A$1:$P$1,0),FALSE)</f>
        <v>10.199999999999999</v>
      </c>
      <c r="N4267" s="6" t="str">
        <f>VLOOKUP(B4267,Master!$A$2:$C$11,3,FALSE)</f>
        <v>INR</v>
      </c>
      <c r="O4267" s="6" t="str">
        <f>VLOOKUP(B4267,Master!$A$2:$C$11,2,FALSE)</f>
        <v>Asia</v>
      </c>
      <c r="Q4267" s="39" t="str">
        <f>VLOOKUP(D4267,GL_Master!$A$1:$D$80,2,FALSE)</f>
        <v>PL</v>
      </c>
      <c r="R4267" s="39" t="str">
        <f>VLOOKUP(D4267,GL_Master!$A$1:$D$80,3,FALSE)</f>
        <v>Finance Cost</v>
      </c>
      <c r="S4267" s="39" t="str">
        <f>VLOOKUP(D4267,GL_Master!$A$1:$D$80,4,FALSE)</f>
        <v>Interest expense</v>
      </c>
    </row>
    <row r="4268" spans="1:19" x14ac:dyDescent="0.25">
      <c r="A4268" s="39" t="s">
        <v>262</v>
      </c>
      <c r="B4268" s="39" t="s">
        <v>42</v>
      </c>
      <c r="C4268" s="7">
        <v>44105</v>
      </c>
      <c r="D4268" s="39" t="s">
        <v>25</v>
      </c>
      <c r="E4268" s="39">
        <v>90900</v>
      </c>
      <c r="F4268" s="82">
        <f t="shared" si="198"/>
        <v>90.9</v>
      </c>
      <c r="G4268" s="39">
        <f>VLOOKUP(N4268,Currecny_M!$A$1:$P$10,2,FALSE)</f>
        <v>1</v>
      </c>
      <c r="H4268" s="39">
        <f>MATCH(C4268,Currecny_M!$A$1:$P$1,0)</f>
        <v>8</v>
      </c>
      <c r="I4268" s="39">
        <f>VLOOKUP(N4268,Currecny_M!$A$1:$P$10,MATCH(Database!C4268,Currecny_M!$A$1:$P$1,0),FALSE)</f>
        <v>1</v>
      </c>
      <c r="J4268" s="82">
        <f t="shared" si="199"/>
        <v>90.9</v>
      </c>
      <c r="K4268" s="39">
        <f>VLOOKUP('Cover page'!$B$6,Currecny_M!$A$1:$P$10,MATCH(Database!C4268,Currecny_M!$A$1:$P$1,0),FALSE)</f>
        <v>1</v>
      </c>
      <c r="L4268" s="82">
        <f t="shared" si="200"/>
        <v>90.9</v>
      </c>
      <c r="M4268" s="82">
        <f>((E4268/$F$1)*VLOOKUP(N4268,Currecny_M!$A$1:$P$10,MATCH(Database!C4268,Currecny_M!$A$1:$P$1,0),FALSE))/VLOOKUP('Cover page'!$B$6,Currecny_M!$A$1:$P$10,MATCH(Database!C4268,Currecny_M!$A$1:$P$1,0),FALSE)</f>
        <v>90.9</v>
      </c>
      <c r="N4268" s="6" t="str">
        <f>VLOOKUP(B4268,Master!$A$2:$C$11,3,FALSE)</f>
        <v>INR</v>
      </c>
      <c r="O4268" s="6" t="str">
        <f>VLOOKUP(B4268,Master!$A$2:$C$11,2,FALSE)</f>
        <v>Asia</v>
      </c>
      <c r="Q4268" s="39" t="str">
        <f>VLOOKUP(D4268,GL_Master!$A$1:$D$80,2,FALSE)</f>
        <v>PL</v>
      </c>
      <c r="R4268" s="39" t="str">
        <f>VLOOKUP(D4268,GL_Master!$A$1:$D$80,3,FALSE)</f>
        <v>Depreciation</v>
      </c>
      <c r="S4268" s="39" t="str">
        <f>VLOOKUP(D4268,GL_Master!$A$1:$D$80,4,FALSE)</f>
        <v>Depreciation</v>
      </c>
    </row>
    <row r="4269" spans="1:19" x14ac:dyDescent="0.25">
      <c r="A4269" s="39" t="s">
        <v>262</v>
      </c>
      <c r="B4269" s="39" t="s">
        <v>42</v>
      </c>
      <c r="C4269" s="7">
        <v>44105</v>
      </c>
      <c r="D4269" s="39" t="s">
        <v>51</v>
      </c>
      <c r="E4269" s="39">
        <v>-1000000</v>
      </c>
      <c r="F4269" s="82">
        <f t="shared" si="198"/>
        <v>-1000</v>
      </c>
      <c r="G4269" s="39">
        <f>VLOOKUP(N4269,Currecny_M!$A$1:$P$10,2,FALSE)</f>
        <v>1</v>
      </c>
      <c r="H4269" s="39">
        <f>MATCH(C4269,Currecny_M!$A$1:$P$1,0)</f>
        <v>8</v>
      </c>
      <c r="I4269" s="39">
        <f>VLOOKUP(N4269,Currecny_M!$A$1:$P$10,MATCH(Database!C4269,Currecny_M!$A$1:$P$1,0),FALSE)</f>
        <v>1</v>
      </c>
      <c r="J4269" s="82">
        <f t="shared" si="199"/>
        <v>-1000</v>
      </c>
      <c r="K4269" s="39">
        <f>VLOOKUP('Cover page'!$B$6,Currecny_M!$A$1:$P$10,MATCH(Database!C4269,Currecny_M!$A$1:$P$1,0),FALSE)</f>
        <v>1</v>
      </c>
      <c r="L4269" s="82">
        <f t="shared" si="200"/>
        <v>-1000</v>
      </c>
      <c r="M4269" s="82">
        <f>((E4269/$F$1)*VLOOKUP(N4269,Currecny_M!$A$1:$P$10,MATCH(Database!C4269,Currecny_M!$A$1:$P$1,0),FALSE))/VLOOKUP('Cover page'!$B$6,Currecny_M!$A$1:$P$10,MATCH(Database!C4269,Currecny_M!$A$1:$P$1,0),FALSE)</f>
        <v>-1000</v>
      </c>
      <c r="N4269" s="6" t="str">
        <f>VLOOKUP(B4269,Master!$A$2:$C$11,3,FALSE)</f>
        <v>INR</v>
      </c>
      <c r="O4269" s="6" t="str">
        <f>VLOOKUP(B4269,Master!$A$2:$C$11,2,FALSE)</f>
        <v>Asia</v>
      </c>
      <c r="Q4269" s="39" t="str">
        <f>VLOOKUP(D4269,GL_Master!$A$1:$D$80,2,FALSE)</f>
        <v>BS</v>
      </c>
      <c r="R4269" s="39" t="str">
        <f>VLOOKUP(D4269,GL_Master!$A$1:$D$80,3,FALSE)</f>
        <v>Share Capital</v>
      </c>
      <c r="S4269" s="39" t="str">
        <f>VLOOKUP(D4269,GL_Master!$A$1:$D$80,4,FALSE)</f>
        <v>Equity shares</v>
      </c>
    </row>
    <row r="4270" spans="1:19" x14ac:dyDescent="0.25">
      <c r="A4270" s="39" t="s">
        <v>262</v>
      </c>
      <c r="B4270" s="39" t="s">
        <v>42</v>
      </c>
      <c r="C4270" s="7">
        <v>44105</v>
      </c>
      <c r="D4270" s="39" t="s">
        <v>52</v>
      </c>
      <c r="E4270" s="39">
        <v>-1916000</v>
      </c>
      <c r="F4270" s="82">
        <f t="shared" si="198"/>
        <v>-1916</v>
      </c>
      <c r="G4270" s="39">
        <f>VLOOKUP(N4270,Currecny_M!$A$1:$P$10,2,FALSE)</f>
        <v>1</v>
      </c>
      <c r="H4270" s="39">
        <f>MATCH(C4270,Currecny_M!$A$1:$P$1,0)</f>
        <v>8</v>
      </c>
      <c r="I4270" s="39">
        <f>VLOOKUP(N4270,Currecny_M!$A$1:$P$10,MATCH(Database!C4270,Currecny_M!$A$1:$P$1,0),FALSE)</f>
        <v>1</v>
      </c>
      <c r="J4270" s="82">
        <f t="shared" si="199"/>
        <v>-1916</v>
      </c>
      <c r="K4270" s="39">
        <f>VLOOKUP('Cover page'!$B$6,Currecny_M!$A$1:$P$10,MATCH(Database!C4270,Currecny_M!$A$1:$P$1,0),FALSE)</f>
        <v>1</v>
      </c>
      <c r="L4270" s="82">
        <f t="shared" si="200"/>
        <v>-1916</v>
      </c>
      <c r="M4270" s="82">
        <f>((E4270/$F$1)*VLOOKUP(N4270,Currecny_M!$A$1:$P$10,MATCH(Database!C4270,Currecny_M!$A$1:$P$1,0),FALSE))/VLOOKUP('Cover page'!$B$6,Currecny_M!$A$1:$P$10,MATCH(Database!C4270,Currecny_M!$A$1:$P$1,0),FALSE)</f>
        <v>-1916</v>
      </c>
      <c r="N4270" s="6" t="str">
        <f>VLOOKUP(B4270,Master!$A$2:$C$11,3,FALSE)</f>
        <v>INR</v>
      </c>
      <c r="O4270" s="6" t="str">
        <f>VLOOKUP(B4270,Master!$A$2:$C$11,2,FALSE)</f>
        <v>Asia</v>
      </c>
      <c r="Q4270" s="39" t="str">
        <f>VLOOKUP(D4270,GL_Master!$A$1:$D$80,2,FALSE)</f>
        <v>BS</v>
      </c>
      <c r="R4270" s="39" t="str">
        <f>VLOOKUP(D4270,GL_Master!$A$1:$D$80,3,FALSE)</f>
        <v>Reserve and Surplus</v>
      </c>
      <c r="S4270" s="39" t="str">
        <f>VLOOKUP(D4270,GL_Master!$A$1:$D$80,4,FALSE)</f>
        <v>Reserves at the commencement of the year</v>
      </c>
    </row>
    <row r="4271" spans="1:19" x14ac:dyDescent="0.25">
      <c r="A4271" s="39" t="s">
        <v>262</v>
      </c>
      <c r="B4271" s="39" t="s">
        <v>42</v>
      </c>
      <c r="C4271" s="7">
        <v>44105</v>
      </c>
      <c r="D4271" s="39" t="s">
        <v>53</v>
      </c>
      <c r="E4271" s="39">
        <v>-249250</v>
      </c>
      <c r="F4271" s="82">
        <f t="shared" si="198"/>
        <v>-249.25</v>
      </c>
      <c r="G4271" s="39">
        <f>VLOOKUP(N4271,Currecny_M!$A$1:$P$10,2,FALSE)</f>
        <v>1</v>
      </c>
      <c r="H4271" s="39">
        <f>MATCH(C4271,Currecny_M!$A$1:$P$1,0)</f>
        <v>8</v>
      </c>
      <c r="I4271" s="39">
        <f>VLOOKUP(N4271,Currecny_M!$A$1:$P$10,MATCH(Database!C4271,Currecny_M!$A$1:$P$1,0),FALSE)</f>
        <v>1</v>
      </c>
      <c r="J4271" s="82">
        <f t="shared" si="199"/>
        <v>-249.25</v>
      </c>
      <c r="K4271" s="39">
        <f>VLOOKUP('Cover page'!$B$6,Currecny_M!$A$1:$P$10,MATCH(Database!C4271,Currecny_M!$A$1:$P$1,0),FALSE)</f>
        <v>1</v>
      </c>
      <c r="L4271" s="82">
        <f t="shared" si="200"/>
        <v>-249.25</v>
      </c>
      <c r="M4271" s="82">
        <f>((E4271/$F$1)*VLOOKUP(N4271,Currecny_M!$A$1:$P$10,MATCH(Database!C4271,Currecny_M!$A$1:$P$1,0),FALSE))/VLOOKUP('Cover page'!$B$6,Currecny_M!$A$1:$P$10,MATCH(Database!C4271,Currecny_M!$A$1:$P$1,0),FALSE)</f>
        <v>-249.25</v>
      </c>
      <c r="N4271" s="6" t="str">
        <f>VLOOKUP(B4271,Master!$A$2:$C$11,3,FALSE)</f>
        <v>INR</v>
      </c>
      <c r="O4271" s="6" t="str">
        <f>VLOOKUP(B4271,Master!$A$2:$C$11,2,FALSE)</f>
        <v>Asia</v>
      </c>
      <c r="Q4271" s="39" t="str">
        <f>VLOOKUP(D4271,GL_Master!$A$1:$D$80,2,FALSE)</f>
        <v>BS</v>
      </c>
      <c r="R4271" s="39" t="str">
        <f>VLOOKUP(D4271,GL_Master!$A$1:$D$80,3,FALSE)</f>
        <v>Loan Fund</v>
      </c>
      <c r="S4271" s="39" t="str">
        <f>VLOOKUP(D4271,GL_Master!$A$1:$D$80,4,FALSE)</f>
        <v>Term Loan</v>
      </c>
    </row>
    <row r="4272" spans="1:19" x14ac:dyDescent="0.25">
      <c r="A4272" s="39" t="s">
        <v>262</v>
      </c>
      <c r="B4272" s="39" t="s">
        <v>42</v>
      </c>
      <c r="C4272" s="7">
        <v>44105</v>
      </c>
      <c r="D4272" s="39" t="s">
        <v>54</v>
      </c>
      <c r="E4272" s="39">
        <v>2100</v>
      </c>
      <c r="F4272" s="82">
        <f t="shared" si="198"/>
        <v>2.1</v>
      </c>
      <c r="G4272" s="39">
        <f>VLOOKUP(N4272,Currecny_M!$A$1:$P$10,2,FALSE)</f>
        <v>1</v>
      </c>
      <c r="H4272" s="39">
        <f>MATCH(C4272,Currecny_M!$A$1:$P$1,0)</f>
        <v>8</v>
      </c>
      <c r="I4272" s="39">
        <f>VLOOKUP(N4272,Currecny_M!$A$1:$P$10,MATCH(Database!C4272,Currecny_M!$A$1:$P$1,0),FALSE)</f>
        <v>1</v>
      </c>
      <c r="J4272" s="82">
        <f t="shared" si="199"/>
        <v>2.1</v>
      </c>
      <c r="K4272" s="39">
        <f>VLOOKUP('Cover page'!$B$6,Currecny_M!$A$1:$P$10,MATCH(Database!C4272,Currecny_M!$A$1:$P$1,0),FALSE)</f>
        <v>1</v>
      </c>
      <c r="L4272" s="82">
        <f t="shared" si="200"/>
        <v>2.1</v>
      </c>
      <c r="M4272" s="82">
        <f>((E4272/$F$1)*VLOOKUP(N4272,Currecny_M!$A$1:$P$10,MATCH(Database!C4272,Currecny_M!$A$1:$P$1,0),FALSE))/VLOOKUP('Cover page'!$B$6,Currecny_M!$A$1:$P$10,MATCH(Database!C4272,Currecny_M!$A$1:$P$1,0),FALSE)</f>
        <v>2.1</v>
      </c>
      <c r="N4272" s="6" t="str">
        <f>VLOOKUP(B4272,Master!$A$2:$C$11,3,FALSE)</f>
        <v>INR</v>
      </c>
      <c r="O4272" s="6" t="str">
        <f>VLOOKUP(B4272,Master!$A$2:$C$11,2,FALSE)</f>
        <v>Asia</v>
      </c>
      <c r="Q4272" s="39" t="str">
        <f>VLOOKUP(D4272,GL_Master!$A$1:$D$80,2,FALSE)</f>
        <v>BS</v>
      </c>
      <c r="R4272" s="39" t="str">
        <f>VLOOKUP(D4272,GL_Master!$A$1:$D$80,3,FALSE)</f>
        <v>Trade Payables</v>
      </c>
      <c r="S4272" s="39" t="str">
        <f>VLOOKUP(D4272,GL_Master!$A$1:$D$80,4,FALSE)</f>
        <v>Trade payable</v>
      </c>
    </row>
    <row r="4273" spans="1:19" x14ac:dyDescent="0.25">
      <c r="A4273" s="39" t="s">
        <v>262</v>
      </c>
      <c r="B4273" s="39" t="s">
        <v>42</v>
      </c>
      <c r="C4273" s="7">
        <v>44105</v>
      </c>
      <c r="D4273" s="39" t="s">
        <v>34</v>
      </c>
      <c r="E4273" s="39">
        <v>-54060</v>
      </c>
      <c r="F4273" s="82">
        <f t="shared" si="198"/>
        <v>-54.06</v>
      </c>
      <c r="G4273" s="39">
        <f>VLOOKUP(N4273,Currecny_M!$A$1:$P$10,2,FALSE)</f>
        <v>1</v>
      </c>
      <c r="H4273" s="39">
        <f>MATCH(C4273,Currecny_M!$A$1:$P$1,0)</f>
        <v>8</v>
      </c>
      <c r="I4273" s="39">
        <f>VLOOKUP(N4273,Currecny_M!$A$1:$P$10,MATCH(Database!C4273,Currecny_M!$A$1:$P$1,0),FALSE)</f>
        <v>1</v>
      </c>
      <c r="J4273" s="82">
        <f t="shared" si="199"/>
        <v>-54.06</v>
      </c>
      <c r="K4273" s="39">
        <f>VLOOKUP('Cover page'!$B$6,Currecny_M!$A$1:$P$10,MATCH(Database!C4273,Currecny_M!$A$1:$P$1,0),FALSE)</f>
        <v>1</v>
      </c>
      <c r="L4273" s="82">
        <f t="shared" si="200"/>
        <v>-54.06</v>
      </c>
      <c r="M4273" s="82">
        <f>((E4273/$F$1)*VLOOKUP(N4273,Currecny_M!$A$1:$P$10,MATCH(Database!C4273,Currecny_M!$A$1:$P$1,0),FALSE))/VLOOKUP('Cover page'!$B$6,Currecny_M!$A$1:$P$10,MATCH(Database!C4273,Currecny_M!$A$1:$P$1,0),FALSE)</f>
        <v>-54.06</v>
      </c>
      <c r="N4273" s="6" t="str">
        <f>VLOOKUP(B4273,Master!$A$2:$C$11,3,FALSE)</f>
        <v>INR</v>
      </c>
      <c r="O4273" s="6" t="str">
        <f>VLOOKUP(B4273,Master!$A$2:$C$11,2,FALSE)</f>
        <v>Asia</v>
      </c>
      <c r="Q4273" s="39" t="str">
        <f>VLOOKUP(D4273,GL_Master!$A$1:$D$80,2,FALSE)</f>
        <v>BS</v>
      </c>
      <c r="R4273" s="39" t="str">
        <f>VLOOKUP(D4273,GL_Master!$A$1:$D$80,3,FALSE)</f>
        <v>Provisions</v>
      </c>
      <c r="S4273" s="39" t="str">
        <f>VLOOKUP(D4273,GL_Master!$A$1:$D$80,4,FALSE)</f>
        <v>Expenses payables</v>
      </c>
    </row>
    <row r="4274" spans="1:19" x14ac:dyDescent="0.25">
      <c r="A4274" s="39" t="s">
        <v>262</v>
      </c>
      <c r="B4274" s="39" t="s">
        <v>42</v>
      </c>
      <c r="C4274" s="7">
        <v>44105</v>
      </c>
      <c r="D4274" s="39" t="s">
        <v>18</v>
      </c>
      <c r="E4274" s="39">
        <v>-32860</v>
      </c>
      <c r="F4274" s="82">
        <f t="shared" si="198"/>
        <v>-32.86</v>
      </c>
      <c r="G4274" s="39">
        <f>VLOOKUP(N4274,Currecny_M!$A$1:$P$10,2,FALSE)</f>
        <v>1</v>
      </c>
      <c r="H4274" s="39">
        <f>MATCH(C4274,Currecny_M!$A$1:$P$1,0)</f>
        <v>8</v>
      </c>
      <c r="I4274" s="39">
        <f>VLOOKUP(N4274,Currecny_M!$A$1:$P$10,MATCH(Database!C4274,Currecny_M!$A$1:$P$1,0),FALSE)</f>
        <v>1</v>
      </c>
      <c r="J4274" s="82">
        <f t="shared" si="199"/>
        <v>-32.86</v>
      </c>
      <c r="K4274" s="39">
        <f>VLOOKUP('Cover page'!$B$6,Currecny_M!$A$1:$P$10,MATCH(Database!C4274,Currecny_M!$A$1:$P$1,0),FALSE)</f>
        <v>1</v>
      </c>
      <c r="L4274" s="82">
        <f t="shared" si="200"/>
        <v>-32.86</v>
      </c>
      <c r="M4274" s="82">
        <f>((E4274/$F$1)*VLOOKUP(N4274,Currecny_M!$A$1:$P$10,MATCH(Database!C4274,Currecny_M!$A$1:$P$1,0),FALSE))/VLOOKUP('Cover page'!$B$6,Currecny_M!$A$1:$P$10,MATCH(Database!C4274,Currecny_M!$A$1:$P$1,0),FALSE)</f>
        <v>-32.86</v>
      </c>
      <c r="N4274" s="6" t="str">
        <f>VLOOKUP(B4274,Master!$A$2:$C$11,3,FALSE)</f>
        <v>INR</v>
      </c>
      <c r="O4274" s="6" t="str">
        <f>VLOOKUP(B4274,Master!$A$2:$C$11,2,FALSE)</f>
        <v>Asia</v>
      </c>
      <c r="Q4274" s="39" t="str">
        <f>VLOOKUP(D4274,GL_Master!$A$1:$D$80,2,FALSE)</f>
        <v>BS</v>
      </c>
      <c r="R4274" s="39" t="str">
        <f>VLOOKUP(D4274,GL_Master!$A$1:$D$80,3,FALSE)</f>
        <v>Other current liabilities</v>
      </c>
      <c r="S4274" s="39" t="str">
        <f>VLOOKUP(D4274,GL_Master!$A$1:$D$80,4,FALSE)</f>
        <v>Employee related liabilities</v>
      </c>
    </row>
    <row r="4275" spans="1:19" x14ac:dyDescent="0.25">
      <c r="A4275" s="39" t="s">
        <v>262</v>
      </c>
      <c r="B4275" s="39" t="s">
        <v>42</v>
      </c>
      <c r="C4275" s="7">
        <v>44105</v>
      </c>
      <c r="D4275" s="39" t="s">
        <v>55</v>
      </c>
      <c r="E4275" s="39">
        <v>-4360</v>
      </c>
      <c r="F4275" s="82">
        <f t="shared" si="198"/>
        <v>-4.3600000000000003</v>
      </c>
      <c r="G4275" s="39">
        <f>VLOOKUP(N4275,Currecny_M!$A$1:$P$10,2,FALSE)</f>
        <v>1</v>
      </c>
      <c r="H4275" s="39">
        <f>MATCH(C4275,Currecny_M!$A$1:$P$1,0)</f>
        <v>8</v>
      </c>
      <c r="I4275" s="39">
        <f>VLOOKUP(N4275,Currecny_M!$A$1:$P$10,MATCH(Database!C4275,Currecny_M!$A$1:$P$1,0),FALSE)</f>
        <v>1</v>
      </c>
      <c r="J4275" s="82">
        <f t="shared" si="199"/>
        <v>-4.3600000000000003</v>
      </c>
      <c r="K4275" s="39">
        <f>VLOOKUP('Cover page'!$B$6,Currecny_M!$A$1:$P$10,MATCH(Database!C4275,Currecny_M!$A$1:$P$1,0),FALSE)</f>
        <v>1</v>
      </c>
      <c r="L4275" s="82">
        <f t="shared" si="200"/>
        <v>-4.3600000000000003</v>
      </c>
      <c r="M4275" s="82">
        <f>((E4275/$F$1)*VLOOKUP(N4275,Currecny_M!$A$1:$P$10,MATCH(Database!C4275,Currecny_M!$A$1:$P$1,0),FALSE))/VLOOKUP('Cover page'!$B$6,Currecny_M!$A$1:$P$10,MATCH(Database!C4275,Currecny_M!$A$1:$P$1,0),FALSE)</f>
        <v>-4.3600000000000003</v>
      </c>
      <c r="N4275" s="6" t="str">
        <f>VLOOKUP(B4275,Master!$A$2:$C$11,3,FALSE)</f>
        <v>INR</v>
      </c>
      <c r="O4275" s="6" t="str">
        <f>VLOOKUP(B4275,Master!$A$2:$C$11,2,FALSE)</f>
        <v>Asia</v>
      </c>
      <c r="Q4275" s="39" t="str">
        <f>VLOOKUP(D4275,GL_Master!$A$1:$D$80,2,FALSE)</f>
        <v>BS</v>
      </c>
      <c r="R4275" s="39" t="str">
        <f>VLOOKUP(D4275,GL_Master!$A$1:$D$80,3,FALSE)</f>
        <v>Other current liabilities</v>
      </c>
      <c r="S4275" s="39" t="str">
        <f>VLOOKUP(D4275,GL_Master!$A$1:$D$80,4,FALSE)</f>
        <v>Security deposit received</v>
      </c>
    </row>
    <row r="4276" spans="1:19" x14ac:dyDescent="0.25">
      <c r="A4276" s="39" t="s">
        <v>262</v>
      </c>
      <c r="B4276" s="39" t="s">
        <v>42</v>
      </c>
      <c r="C4276" s="7">
        <v>44105</v>
      </c>
      <c r="D4276" s="39" t="s">
        <v>56</v>
      </c>
      <c r="E4276" s="39">
        <v>-1020</v>
      </c>
      <c r="F4276" s="82">
        <f t="shared" si="198"/>
        <v>-1.02</v>
      </c>
      <c r="G4276" s="39">
        <f>VLOOKUP(N4276,Currecny_M!$A$1:$P$10,2,FALSE)</f>
        <v>1</v>
      </c>
      <c r="H4276" s="39">
        <f>MATCH(C4276,Currecny_M!$A$1:$P$1,0)</f>
        <v>8</v>
      </c>
      <c r="I4276" s="39">
        <f>VLOOKUP(N4276,Currecny_M!$A$1:$P$10,MATCH(Database!C4276,Currecny_M!$A$1:$P$1,0),FALSE)</f>
        <v>1</v>
      </c>
      <c r="J4276" s="82">
        <f t="shared" si="199"/>
        <v>-1.02</v>
      </c>
      <c r="K4276" s="39">
        <f>VLOOKUP('Cover page'!$B$6,Currecny_M!$A$1:$P$10,MATCH(Database!C4276,Currecny_M!$A$1:$P$1,0),FALSE)</f>
        <v>1</v>
      </c>
      <c r="L4276" s="82">
        <f t="shared" si="200"/>
        <v>-1.02</v>
      </c>
      <c r="M4276" s="82">
        <f>((E4276/$F$1)*VLOOKUP(N4276,Currecny_M!$A$1:$P$10,MATCH(Database!C4276,Currecny_M!$A$1:$P$1,0),FALSE))/VLOOKUP('Cover page'!$B$6,Currecny_M!$A$1:$P$10,MATCH(Database!C4276,Currecny_M!$A$1:$P$1,0),FALSE)</f>
        <v>-1.02</v>
      </c>
      <c r="N4276" s="6" t="str">
        <f>VLOOKUP(B4276,Master!$A$2:$C$11,3,FALSE)</f>
        <v>INR</v>
      </c>
      <c r="O4276" s="6" t="str">
        <f>VLOOKUP(B4276,Master!$A$2:$C$11,2,FALSE)</f>
        <v>Asia</v>
      </c>
      <c r="Q4276" s="39" t="str">
        <f>VLOOKUP(D4276,GL_Master!$A$1:$D$80,2,FALSE)</f>
        <v>BS</v>
      </c>
      <c r="R4276" s="39" t="str">
        <f>VLOOKUP(D4276,GL_Master!$A$1:$D$80,3,FALSE)</f>
        <v>Other Tax Payables</v>
      </c>
      <c r="S4276" s="39" t="str">
        <f>VLOOKUP(D4276,GL_Master!$A$1:$D$80,4,FALSE)</f>
        <v>Tax deducted at source payable</v>
      </c>
    </row>
    <row r="4277" spans="1:19" x14ac:dyDescent="0.25">
      <c r="A4277" s="39" t="s">
        <v>262</v>
      </c>
      <c r="B4277" s="39" t="s">
        <v>42</v>
      </c>
      <c r="C4277" s="7">
        <v>44105</v>
      </c>
      <c r="D4277" s="39" t="s">
        <v>57</v>
      </c>
      <c r="E4277" s="39">
        <v>-9450</v>
      </c>
      <c r="F4277" s="82">
        <f t="shared" si="198"/>
        <v>-9.4499999999999993</v>
      </c>
      <c r="G4277" s="39">
        <f>VLOOKUP(N4277,Currecny_M!$A$1:$P$10,2,FALSE)</f>
        <v>1</v>
      </c>
      <c r="H4277" s="39">
        <f>MATCH(C4277,Currecny_M!$A$1:$P$1,0)</f>
        <v>8</v>
      </c>
      <c r="I4277" s="39">
        <f>VLOOKUP(N4277,Currecny_M!$A$1:$P$10,MATCH(Database!C4277,Currecny_M!$A$1:$P$1,0),FALSE)</f>
        <v>1</v>
      </c>
      <c r="J4277" s="82">
        <f t="shared" si="199"/>
        <v>-9.4499999999999993</v>
      </c>
      <c r="K4277" s="39">
        <f>VLOOKUP('Cover page'!$B$6,Currecny_M!$A$1:$P$10,MATCH(Database!C4277,Currecny_M!$A$1:$P$1,0),FALSE)</f>
        <v>1</v>
      </c>
      <c r="L4277" s="82">
        <f t="shared" si="200"/>
        <v>-9.4499999999999993</v>
      </c>
      <c r="M4277" s="82">
        <f>((E4277/$F$1)*VLOOKUP(N4277,Currecny_M!$A$1:$P$10,MATCH(Database!C4277,Currecny_M!$A$1:$P$1,0),FALSE))/VLOOKUP('Cover page'!$B$6,Currecny_M!$A$1:$P$10,MATCH(Database!C4277,Currecny_M!$A$1:$P$1,0),FALSE)</f>
        <v>-9.4499999999999993</v>
      </c>
      <c r="N4277" s="6" t="str">
        <f>VLOOKUP(B4277,Master!$A$2:$C$11,3,FALSE)</f>
        <v>INR</v>
      </c>
      <c r="O4277" s="6" t="str">
        <f>VLOOKUP(B4277,Master!$A$2:$C$11,2,FALSE)</f>
        <v>Asia</v>
      </c>
      <c r="Q4277" s="39" t="str">
        <f>VLOOKUP(D4277,GL_Master!$A$1:$D$80,2,FALSE)</f>
        <v>BS</v>
      </c>
      <c r="R4277" s="39" t="str">
        <f>VLOOKUP(D4277,GL_Master!$A$1:$D$80,3,FALSE)</f>
        <v>Other Tax Payables</v>
      </c>
      <c r="S4277" s="39" t="str">
        <f>VLOOKUP(D4277,GL_Master!$A$1:$D$80,4,FALSE)</f>
        <v>Tax deducted at source payable</v>
      </c>
    </row>
    <row r="4278" spans="1:19" x14ac:dyDescent="0.25">
      <c r="A4278" s="39" t="s">
        <v>262</v>
      </c>
      <c r="B4278" s="39" t="s">
        <v>42</v>
      </c>
      <c r="C4278" s="7">
        <v>44105</v>
      </c>
      <c r="D4278" s="39" t="s">
        <v>58</v>
      </c>
      <c r="E4278" s="39">
        <v>-71400</v>
      </c>
      <c r="F4278" s="82">
        <f t="shared" si="198"/>
        <v>-71.400000000000006</v>
      </c>
      <c r="G4278" s="39">
        <f>VLOOKUP(N4278,Currecny_M!$A$1:$P$10,2,FALSE)</f>
        <v>1</v>
      </c>
      <c r="H4278" s="39">
        <f>MATCH(C4278,Currecny_M!$A$1:$P$1,0)</f>
        <v>8</v>
      </c>
      <c r="I4278" s="39">
        <f>VLOOKUP(N4278,Currecny_M!$A$1:$P$10,MATCH(Database!C4278,Currecny_M!$A$1:$P$1,0),FALSE)</f>
        <v>1</v>
      </c>
      <c r="J4278" s="82">
        <f t="shared" si="199"/>
        <v>-71.400000000000006</v>
      </c>
      <c r="K4278" s="39">
        <f>VLOOKUP('Cover page'!$B$6,Currecny_M!$A$1:$P$10,MATCH(Database!C4278,Currecny_M!$A$1:$P$1,0),FALSE)</f>
        <v>1</v>
      </c>
      <c r="L4278" s="82">
        <f t="shared" si="200"/>
        <v>-71.400000000000006</v>
      </c>
      <c r="M4278" s="82">
        <f>((E4278/$F$1)*VLOOKUP(N4278,Currecny_M!$A$1:$P$10,MATCH(Database!C4278,Currecny_M!$A$1:$P$1,0),FALSE))/VLOOKUP('Cover page'!$B$6,Currecny_M!$A$1:$P$10,MATCH(Database!C4278,Currecny_M!$A$1:$P$1,0),FALSE)</f>
        <v>-71.400000000000006</v>
      </c>
      <c r="N4278" s="6" t="str">
        <f>VLOOKUP(B4278,Master!$A$2:$C$11,3,FALSE)</f>
        <v>INR</v>
      </c>
      <c r="O4278" s="6" t="str">
        <f>VLOOKUP(B4278,Master!$A$2:$C$11,2,FALSE)</f>
        <v>Asia</v>
      </c>
      <c r="Q4278" s="39" t="str">
        <f>VLOOKUP(D4278,GL_Master!$A$1:$D$80,2,FALSE)</f>
        <v>BS</v>
      </c>
      <c r="R4278" s="39" t="str">
        <f>VLOOKUP(D4278,GL_Master!$A$1:$D$80,3,FALSE)</f>
        <v>Long-term provisions</v>
      </c>
      <c r="S4278" s="39" t="str">
        <f>VLOOKUP(D4278,GL_Master!$A$1:$D$80,4,FALSE)</f>
        <v>Provision for gratuity</v>
      </c>
    </row>
    <row r="4279" spans="1:19" x14ac:dyDescent="0.25">
      <c r="A4279" s="39" t="s">
        <v>262</v>
      </c>
      <c r="B4279" s="39" t="s">
        <v>42</v>
      </c>
      <c r="C4279" s="7">
        <v>44105</v>
      </c>
      <c r="D4279" s="39" t="s">
        <v>59</v>
      </c>
      <c r="E4279" s="39">
        <v>-30740</v>
      </c>
      <c r="F4279" s="82">
        <f t="shared" si="198"/>
        <v>-30.74</v>
      </c>
      <c r="G4279" s="39">
        <f>VLOOKUP(N4279,Currecny_M!$A$1:$P$10,2,FALSE)</f>
        <v>1</v>
      </c>
      <c r="H4279" s="39">
        <f>MATCH(C4279,Currecny_M!$A$1:$P$1,0)</f>
        <v>8</v>
      </c>
      <c r="I4279" s="39">
        <f>VLOOKUP(N4279,Currecny_M!$A$1:$P$10,MATCH(Database!C4279,Currecny_M!$A$1:$P$1,0),FALSE)</f>
        <v>1</v>
      </c>
      <c r="J4279" s="82">
        <f t="shared" si="199"/>
        <v>-30.74</v>
      </c>
      <c r="K4279" s="39">
        <f>VLOOKUP('Cover page'!$B$6,Currecny_M!$A$1:$P$10,MATCH(Database!C4279,Currecny_M!$A$1:$P$1,0),FALSE)</f>
        <v>1</v>
      </c>
      <c r="L4279" s="82">
        <f t="shared" si="200"/>
        <v>-30.74</v>
      </c>
      <c r="M4279" s="82">
        <f>((E4279/$F$1)*VLOOKUP(N4279,Currecny_M!$A$1:$P$10,MATCH(Database!C4279,Currecny_M!$A$1:$P$1,0),FALSE))/VLOOKUP('Cover page'!$B$6,Currecny_M!$A$1:$P$10,MATCH(Database!C4279,Currecny_M!$A$1:$P$1,0),FALSE)</f>
        <v>-30.74</v>
      </c>
      <c r="N4279" s="6" t="str">
        <f>VLOOKUP(B4279,Master!$A$2:$C$11,3,FALSE)</f>
        <v>INR</v>
      </c>
      <c r="O4279" s="6" t="str">
        <f>VLOOKUP(B4279,Master!$A$2:$C$11,2,FALSE)</f>
        <v>Asia</v>
      </c>
      <c r="Q4279" s="39" t="str">
        <f>VLOOKUP(D4279,GL_Master!$A$1:$D$80,2,FALSE)</f>
        <v>BS</v>
      </c>
      <c r="R4279" s="39" t="str">
        <f>VLOOKUP(D4279,GL_Master!$A$1:$D$80,3,FALSE)</f>
        <v>Long-term provisions</v>
      </c>
      <c r="S4279" s="39" t="str">
        <f>VLOOKUP(D4279,GL_Master!$A$1:$D$80,4,FALSE)</f>
        <v>Provision for leave encashment</v>
      </c>
    </row>
    <row r="4280" spans="1:19" x14ac:dyDescent="0.25">
      <c r="A4280" s="39" t="s">
        <v>262</v>
      </c>
      <c r="B4280" s="39" t="s">
        <v>42</v>
      </c>
      <c r="C4280" s="7">
        <v>44105</v>
      </c>
      <c r="D4280" s="39" t="s">
        <v>60</v>
      </c>
      <c r="E4280" s="39">
        <v>-8160</v>
      </c>
      <c r="F4280" s="82">
        <f t="shared" si="198"/>
        <v>-8.16</v>
      </c>
      <c r="G4280" s="39">
        <f>VLOOKUP(N4280,Currecny_M!$A$1:$P$10,2,FALSE)</f>
        <v>1</v>
      </c>
      <c r="H4280" s="39">
        <f>MATCH(C4280,Currecny_M!$A$1:$P$1,0)</f>
        <v>8</v>
      </c>
      <c r="I4280" s="39">
        <f>VLOOKUP(N4280,Currecny_M!$A$1:$P$10,MATCH(Database!C4280,Currecny_M!$A$1:$P$1,0),FALSE)</f>
        <v>1</v>
      </c>
      <c r="J4280" s="82">
        <f t="shared" si="199"/>
        <v>-8.16</v>
      </c>
      <c r="K4280" s="39">
        <f>VLOOKUP('Cover page'!$B$6,Currecny_M!$A$1:$P$10,MATCH(Database!C4280,Currecny_M!$A$1:$P$1,0),FALSE)</f>
        <v>1</v>
      </c>
      <c r="L4280" s="82">
        <f t="shared" si="200"/>
        <v>-8.16</v>
      </c>
      <c r="M4280" s="82">
        <f>((E4280/$F$1)*VLOOKUP(N4280,Currecny_M!$A$1:$P$10,MATCH(Database!C4280,Currecny_M!$A$1:$P$1,0),FALSE))/VLOOKUP('Cover page'!$B$6,Currecny_M!$A$1:$P$10,MATCH(Database!C4280,Currecny_M!$A$1:$P$1,0),FALSE)</f>
        <v>-8.16</v>
      </c>
      <c r="N4280" s="6" t="str">
        <f>VLOOKUP(B4280,Master!$A$2:$C$11,3,FALSE)</f>
        <v>INR</v>
      </c>
      <c r="O4280" s="6" t="str">
        <f>VLOOKUP(B4280,Master!$A$2:$C$11,2,FALSE)</f>
        <v>Asia</v>
      </c>
      <c r="Q4280" s="39" t="str">
        <f>VLOOKUP(D4280,GL_Master!$A$1:$D$80,2,FALSE)</f>
        <v>BS</v>
      </c>
      <c r="R4280" s="39" t="str">
        <f>VLOOKUP(D4280,GL_Master!$A$1:$D$80,3,FALSE)</f>
        <v>Trade Payables</v>
      </c>
      <c r="S4280" s="39" t="str">
        <f>VLOOKUP(D4280,GL_Master!$A$1:$D$80,4,FALSE)</f>
        <v>Trade payable</v>
      </c>
    </row>
    <row r="4281" spans="1:19" x14ac:dyDescent="0.25">
      <c r="A4281" s="39" t="s">
        <v>262</v>
      </c>
      <c r="B4281" s="39" t="s">
        <v>42</v>
      </c>
      <c r="C4281" s="7">
        <v>44105</v>
      </c>
      <c r="D4281" s="39" t="s">
        <v>61</v>
      </c>
      <c r="E4281" s="39">
        <v>-89040</v>
      </c>
      <c r="F4281" s="82">
        <f t="shared" si="198"/>
        <v>-89.04</v>
      </c>
      <c r="G4281" s="39">
        <f>VLOOKUP(N4281,Currecny_M!$A$1:$P$10,2,FALSE)</f>
        <v>1</v>
      </c>
      <c r="H4281" s="39">
        <f>MATCH(C4281,Currecny_M!$A$1:$P$1,0)</f>
        <v>8</v>
      </c>
      <c r="I4281" s="39">
        <f>VLOOKUP(N4281,Currecny_M!$A$1:$P$10,MATCH(Database!C4281,Currecny_M!$A$1:$P$1,0),FALSE)</f>
        <v>1</v>
      </c>
      <c r="J4281" s="82">
        <f t="shared" si="199"/>
        <v>-89.04</v>
      </c>
      <c r="K4281" s="39">
        <f>VLOOKUP('Cover page'!$B$6,Currecny_M!$A$1:$P$10,MATCH(Database!C4281,Currecny_M!$A$1:$P$1,0),FALSE)</f>
        <v>1</v>
      </c>
      <c r="L4281" s="82">
        <f t="shared" si="200"/>
        <v>-89.04</v>
      </c>
      <c r="M4281" s="82">
        <f>((E4281/$F$1)*VLOOKUP(N4281,Currecny_M!$A$1:$P$10,MATCH(Database!C4281,Currecny_M!$A$1:$P$1,0),FALSE))/VLOOKUP('Cover page'!$B$6,Currecny_M!$A$1:$P$10,MATCH(Database!C4281,Currecny_M!$A$1:$P$1,0),FALSE)</f>
        <v>-89.04</v>
      </c>
      <c r="N4281" s="6" t="str">
        <f>VLOOKUP(B4281,Master!$A$2:$C$11,3,FALSE)</f>
        <v>INR</v>
      </c>
      <c r="O4281" s="6" t="str">
        <f>VLOOKUP(B4281,Master!$A$2:$C$11,2,FALSE)</f>
        <v>Asia</v>
      </c>
      <c r="Q4281" s="39" t="str">
        <f>VLOOKUP(D4281,GL_Master!$A$1:$D$80,2,FALSE)</f>
        <v>BS</v>
      </c>
      <c r="R4281" s="39" t="str">
        <f>VLOOKUP(D4281,GL_Master!$A$1:$D$80,3,FALSE)</f>
        <v>Provisions</v>
      </c>
      <c r="S4281" s="39" t="str">
        <f>VLOOKUP(D4281,GL_Master!$A$1:$D$80,4,FALSE)</f>
        <v>Provision for doubtful assets</v>
      </c>
    </row>
    <row r="4282" spans="1:19" x14ac:dyDescent="0.25">
      <c r="A4282" s="39" t="s">
        <v>262</v>
      </c>
      <c r="B4282" s="39" t="s">
        <v>42</v>
      </c>
      <c r="C4282" s="7">
        <v>44105</v>
      </c>
      <c r="D4282" s="39" t="s">
        <v>62</v>
      </c>
      <c r="E4282" s="39">
        <v>-3150</v>
      </c>
      <c r="F4282" s="82">
        <f t="shared" si="198"/>
        <v>-3.15</v>
      </c>
      <c r="G4282" s="39">
        <f>VLOOKUP(N4282,Currecny_M!$A$1:$P$10,2,FALSE)</f>
        <v>1</v>
      </c>
      <c r="H4282" s="39">
        <f>MATCH(C4282,Currecny_M!$A$1:$P$1,0)</f>
        <v>8</v>
      </c>
      <c r="I4282" s="39">
        <f>VLOOKUP(N4282,Currecny_M!$A$1:$P$10,MATCH(Database!C4282,Currecny_M!$A$1:$P$1,0),FALSE)</f>
        <v>1</v>
      </c>
      <c r="J4282" s="82">
        <f t="shared" si="199"/>
        <v>-3.15</v>
      </c>
      <c r="K4282" s="39">
        <f>VLOOKUP('Cover page'!$B$6,Currecny_M!$A$1:$P$10,MATCH(Database!C4282,Currecny_M!$A$1:$P$1,0),FALSE)</f>
        <v>1</v>
      </c>
      <c r="L4282" s="82">
        <f t="shared" si="200"/>
        <v>-3.15</v>
      </c>
      <c r="M4282" s="82">
        <f>((E4282/$F$1)*VLOOKUP(N4282,Currecny_M!$A$1:$P$10,MATCH(Database!C4282,Currecny_M!$A$1:$P$1,0),FALSE))/VLOOKUP('Cover page'!$B$6,Currecny_M!$A$1:$P$10,MATCH(Database!C4282,Currecny_M!$A$1:$P$1,0),FALSE)</f>
        <v>-3.15</v>
      </c>
      <c r="N4282" s="6" t="str">
        <f>VLOOKUP(B4282,Master!$A$2:$C$11,3,FALSE)</f>
        <v>INR</v>
      </c>
      <c r="O4282" s="6" t="str">
        <f>VLOOKUP(B4282,Master!$A$2:$C$11,2,FALSE)</f>
        <v>Asia</v>
      </c>
      <c r="Q4282" s="39" t="str">
        <f>VLOOKUP(D4282,GL_Master!$A$1:$D$80,2,FALSE)</f>
        <v>BS</v>
      </c>
      <c r="R4282" s="39" t="str">
        <f>VLOOKUP(D4282,GL_Master!$A$1:$D$80,3,FALSE)</f>
        <v>Provisions</v>
      </c>
      <c r="S4282" s="39" t="str">
        <f>VLOOKUP(D4282,GL_Master!$A$1:$D$80,4,FALSE)</f>
        <v>Provision for Insurance</v>
      </c>
    </row>
    <row r="4283" spans="1:19" x14ac:dyDescent="0.25">
      <c r="A4283" s="39" t="s">
        <v>262</v>
      </c>
      <c r="B4283" s="39" t="s">
        <v>42</v>
      </c>
      <c r="C4283" s="7">
        <v>44105</v>
      </c>
      <c r="D4283" s="39" t="s">
        <v>63</v>
      </c>
      <c r="E4283" s="39">
        <v>7140</v>
      </c>
      <c r="F4283" s="82">
        <f t="shared" si="198"/>
        <v>7.14</v>
      </c>
      <c r="G4283" s="39">
        <f>VLOOKUP(N4283,Currecny_M!$A$1:$P$10,2,FALSE)</f>
        <v>1</v>
      </c>
      <c r="H4283" s="39">
        <f>MATCH(C4283,Currecny_M!$A$1:$P$1,0)</f>
        <v>8</v>
      </c>
      <c r="I4283" s="39">
        <f>VLOOKUP(N4283,Currecny_M!$A$1:$P$10,MATCH(Database!C4283,Currecny_M!$A$1:$P$1,0),FALSE)</f>
        <v>1</v>
      </c>
      <c r="J4283" s="82">
        <f t="shared" si="199"/>
        <v>7.14</v>
      </c>
      <c r="K4283" s="39">
        <f>VLOOKUP('Cover page'!$B$6,Currecny_M!$A$1:$P$10,MATCH(Database!C4283,Currecny_M!$A$1:$P$1,0),FALSE)</f>
        <v>1</v>
      </c>
      <c r="L4283" s="82">
        <f t="shared" si="200"/>
        <v>7.14</v>
      </c>
      <c r="M4283" s="82">
        <f>((E4283/$F$1)*VLOOKUP(N4283,Currecny_M!$A$1:$P$10,MATCH(Database!C4283,Currecny_M!$A$1:$P$1,0),FALSE))/VLOOKUP('Cover page'!$B$6,Currecny_M!$A$1:$P$10,MATCH(Database!C4283,Currecny_M!$A$1:$P$1,0),FALSE)</f>
        <v>7.14</v>
      </c>
      <c r="N4283" s="6" t="str">
        <f>VLOOKUP(B4283,Master!$A$2:$C$11,3,FALSE)</f>
        <v>INR</v>
      </c>
      <c r="O4283" s="6" t="str">
        <f>VLOOKUP(B4283,Master!$A$2:$C$11,2,FALSE)</f>
        <v>Asia</v>
      </c>
      <c r="Q4283" s="39" t="str">
        <f>VLOOKUP(D4283,GL_Master!$A$1:$D$80,2,FALSE)</f>
        <v>BS</v>
      </c>
      <c r="R4283" s="39" t="str">
        <f>VLOOKUP(D4283,GL_Master!$A$1:$D$80,3,FALSE)</f>
        <v>Gross Block</v>
      </c>
      <c r="S4283" s="39" t="str">
        <f>VLOOKUP(D4283,GL_Master!$A$1:$D$80,4,FALSE)</f>
        <v>Tangible Fixed assets</v>
      </c>
    </row>
    <row r="4284" spans="1:19" x14ac:dyDescent="0.25">
      <c r="A4284" s="39" t="s">
        <v>262</v>
      </c>
      <c r="B4284" s="39" t="s">
        <v>42</v>
      </c>
      <c r="C4284" s="7">
        <v>44105</v>
      </c>
      <c r="D4284" s="39" t="s">
        <v>64</v>
      </c>
      <c r="E4284" s="39">
        <v>437090.00000000006</v>
      </c>
      <c r="F4284" s="82">
        <f t="shared" si="198"/>
        <v>437.09000000000003</v>
      </c>
      <c r="G4284" s="39">
        <f>VLOOKUP(N4284,Currecny_M!$A$1:$P$10,2,FALSE)</f>
        <v>1</v>
      </c>
      <c r="H4284" s="39">
        <f>MATCH(C4284,Currecny_M!$A$1:$P$1,0)</f>
        <v>8</v>
      </c>
      <c r="I4284" s="39">
        <f>VLOOKUP(N4284,Currecny_M!$A$1:$P$10,MATCH(Database!C4284,Currecny_M!$A$1:$P$1,0),FALSE)</f>
        <v>1</v>
      </c>
      <c r="J4284" s="82">
        <f t="shared" si="199"/>
        <v>437.09000000000003</v>
      </c>
      <c r="K4284" s="39">
        <f>VLOOKUP('Cover page'!$B$6,Currecny_M!$A$1:$P$10,MATCH(Database!C4284,Currecny_M!$A$1:$P$1,0),FALSE)</f>
        <v>1</v>
      </c>
      <c r="L4284" s="82">
        <f t="shared" si="200"/>
        <v>437.09000000000003</v>
      </c>
      <c r="M4284" s="82">
        <f>((E4284/$F$1)*VLOOKUP(N4284,Currecny_M!$A$1:$P$10,MATCH(Database!C4284,Currecny_M!$A$1:$P$1,0),FALSE))/VLOOKUP('Cover page'!$B$6,Currecny_M!$A$1:$P$10,MATCH(Database!C4284,Currecny_M!$A$1:$P$1,0),FALSE)</f>
        <v>437.09000000000003</v>
      </c>
      <c r="N4284" s="6" t="str">
        <f>VLOOKUP(B4284,Master!$A$2:$C$11,3,FALSE)</f>
        <v>INR</v>
      </c>
      <c r="O4284" s="6" t="str">
        <f>VLOOKUP(B4284,Master!$A$2:$C$11,2,FALSE)</f>
        <v>Asia</v>
      </c>
      <c r="Q4284" s="39" t="str">
        <f>VLOOKUP(D4284,GL_Master!$A$1:$D$80,2,FALSE)</f>
        <v>BS</v>
      </c>
      <c r="R4284" s="39" t="str">
        <f>VLOOKUP(D4284,GL_Master!$A$1:$D$80,3,FALSE)</f>
        <v>Gross Block</v>
      </c>
      <c r="S4284" s="39" t="str">
        <f>VLOOKUP(D4284,GL_Master!$A$1:$D$80,4,FALSE)</f>
        <v>Tangible Fixed assets</v>
      </c>
    </row>
    <row r="4285" spans="1:19" x14ac:dyDescent="0.25">
      <c r="A4285" s="39" t="s">
        <v>262</v>
      </c>
      <c r="B4285" s="39" t="s">
        <v>42</v>
      </c>
      <c r="C4285" s="7">
        <v>44105</v>
      </c>
      <c r="D4285" s="39" t="s">
        <v>65</v>
      </c>
      <c r="E4285" s="39">
        <v>-275770</v>
      </c>
      <c r="F4285" s="82">
        <f t="shared" si="198"/>
        <v>-275.77</v>
      </c>
      <c r="G4285" s="39">
        <f>VLOOKUP(N4285,Currecny_M!$A$1:$P$10,2,FALSE)</f>
        <v>1</v>
      </c>
      <c r="H4285" s="39">
        <f>MATCH(C4285,Currecny_M!$A$1:$P$1,0)</f>
        <v>8</v>
      </c>
      <c r="I4285" s="39">
        <f>VLOOKUP(N4285,Currecny_M!$A$1:$P$10,MATCH(Database!C4285,Currecny_M!$A$1:$P$1,0),FALSE)</f>
        <v>1</v>
      </c>
      <c r="J4285" s="82">
        <f t="shared" si="199"/>
        <v>-275.77</v>
      </c>
      <c r="K4285" s="39">
        <f>VLOOKUP('Cover page'!$B$6,Currecny_M!$A$1:$P$10,MATCH(Database!C4285,Currecny_M!$A$1:$P$1,0),FALSE)</f>
        <v>1</v>
      </c>
      <c r="L4285" s="82">
        <f t="shared" si="200"/>
        <v>-275.77</v>
      </c>
      <c r="M4285" s="82">
        <f>((E4285/$F$1)*VLOOKUP(N4285,Currecny_M!$A$1:$P$10,MATCH(Database!C4285,Currecny_M!$A$1:$P$1,0),FALSE))/VLOOKUP('Cover page'!$B$6,Currecny_M!$A$1:$P$10,MATCH(Database!C4285,Currecny_M!$A$1:$P$1,0),FALSE)</f>
        <v>-275.77</v>
      </c>
      <c r="N4285" s="6" t="str">
        <f>VLOOKUP(B4285,Master!$A$2:$C$11,3,FALSE)</f>
        <v>INR</v>
      </c>
      <c r="O4285" s="6" t="str">
        <f>VLOOKUP(B4285,Master!$A$2:$C$11,2,FALSE)</f>
        <v>Asia</v>
      </c>
      <c r="Q4285" s="39" t="str">
        <f>VLOOKUP(D4285,GL_Master!$A$1:$D$80,2,FALSE)</f>
        <v>BS</v>
      </c>
      <c r="R4285" s="39" t="str">
        <f>VLOOKUP(D4285,GL_Master!$A$1:$D$80,3,FALSE)</f>
        <v>Accumulated Depreciation</v>
      </c>
      <c r="S4285" s="39" t="str">
        <f>VLOOKUP(D4285,GL_Master!$A$1:$D$80,4,FALSE)</f>
        <v>Accumulated Depreciation</v>
      </c>
    </row>
    <row r="4286" spans="1:19" x14ac:dyDescent="0.25">
      <c r="A4286" s="39" t="s">
        <v>262</v>
      </c>
      <c r="B4286" s="39" t="s">
        <v>42</v>
      </c>
      <c r="C4286" s="7">
        <v>44105</v>
      </c>
      <c r="D4286" s="39" t="s">
        <v>66</v>
      </c>
      <c r="E4286" s="39">
        <v>226800</v>
      </c>
      <c r="F4286" s="82">
        <f t="shared" si="198"/>
        <v>226.8</v>
      </c>
      <c r="G4286" s="39">
        <f>VLOOKUP(N4286,Currecny_M!$A$1:$P$10,2,FALSE)</f>
        <v>1</v>
      </c>
      <c r="H4286" s="39">
        <f>MATCH(C4286,Currecny_M!$A$1:$P$1,0)</f>
        <v>8</v>
      </c>
      <c r="I4286" s="39">
        <f>VLOOKUP(N4286,Currecny_M!$A$1:$P$10,MATCH(Database!C4286,Currecny_M!$A$1:$P$1,0),FALSE)</f>
        <v>1</v>
      </c>
      <c r="J4286" s="82">
        <f t="shared" si="199"/>
        <v>226.8</v>
      </c>
      <c r="K4286" s="39">
        <f>VLOOKUP('Cover page'!$B$6,Currecny_M!$A$1:$P$10,MATCH(Database!C4286,Currecny_M!$A$1:$P$1,0),FALSE)</f>
        <v>1</v>
      </c>
      <c r="L4286" s="82">
        <f t="shared" si="200"/>
        <v>226.8</v>
      </c>
      <c r="M4286" s="82">
        <f>((E4286/$F$1)*VLOOKUP(N4286,Currecny_M!$A$1:$P$10,MATCH(Database!C4286,Currecny_M!$A$1:$P$1,0),FALSE))/VLOOKUP('Cover page'!$B$6,Currecny_M!$A$1:$P$10,MATCH(Database!C4286,Currecny_M!$A$1:$P$1,0),FALSE)</f>
        <v>226.8</v>
      </c>
      <c r="N4286" s="6" t="str">
        <f>VLOOKUP(B4286,Master!$A$2:$C$11,3,FALSE)</f>
        <v>INR</v>
      </c>
      <c r="O4286" s="6" t="str">
        <f>VLOOKUP(B4286,Master!$A$2:$C$11,2,FALSE)</f>
        <v>Asia</v>
      </c>
      <c r="Q4286" s="39" t="str">
        <f>VLOOKUP(D4286,GL_Master!$A$1:$D$80,2,FALSE)</f>
        <v>BS</v>
      </c>
      <c r="R4286" s="39" t="str">
        <f>VLOOKUP(D4286,GL_Master!$A$1:$D$80,3,FALSE)</f>
        <v>Gross Block</v>
      </c>
      <c r="S4286" s="39" t="str">
        <f>VLOOKUP(D4286,GL_Master!$A$1:$D$80,4,FALSE)</f>
        <v>Tangible Fixed assets</v>
      </c>
    </row>
    <row r="4287" spans="1:19" x14ac:dyDescent="0.25">
      <c r="A4287" s="39" t="s">
        <v>262</v>
      </c>
      <c r="B4287" s="39" t="s">
        <v>42</v>
      </c>
      <c r="C4287" s="7">
        <v>44105</v>
      </c>
      <c r="D4287" s="39" t="s">
        <v>67</v>
      </c>
      <c r="E4287" s="39">
        <v>84530</v>
      </c>
      <c r="F4287" s="82">
        <f t="shared" si="198"/>
        <v>84.53</v>
      </c>
      <c r="G4287" s="39">
        <f>VLOOKUP(N4287,Currecny_M!$A$1:$P$10,2,FALSE)</f>
        <v>1</v>
      </c>
      <c r="H4287" s="39">
        <f>MATCH(C4287,Currecny_M!$A$1:$P$1,0)</f>
        <v>8</v>
      </c>
      <c r="I4287" s="39">
        <f>VLOOKUP(N4287,Currecny_M!$A$1:$P$10,MATCH(Database!C4287,Currecny_M!$A$1:$P$1,0),FALSE)</f>
        <v>1</v>
      </c>
      <c r="J4287" s="82">
        <f t="shared" si="199"/>
        <v>84.53</v>
      </c>
      <c r="K4287" s="39">
        <f>VLOOKUP('Cover page'!$B$6,Currecny_M!$A$1:$P$10,MATCH(Database!C4287,Currecny_M!$A$1:$P$1,0),FALSE)</f>
        <v>1</v>
      </c>
      <c r="L4287" s="82">
        <f t="shared" si="200"/>
        <v>84.53</v>
      </c>
      <c r="M4287" s="82">
        <f>((E4287/$F$1)*VLOOKUP(N4287,Currecny_M!$A$1:$P$10,MATCH(Database!C4287,Currecny_M!$A$1:$P$1,0),FALSE))/VLOOKUP('Cover page'!$B$6,Currecny_M!$A$1:$P$10,MATCH(Database!C4287,Currecny_M!$A$1:$P$1,0),FALSE)</f>
        <v>84.53</v>
      </c>
      <c r="N4287" s="6" t="str">
        <f>VLOOKUP(B4287,Master!$A$2:$C$11,3,FALSE)</f>
        <v>INR</v>
      </c>
      <c r="O4287" s="6" t="str">
        <f>VLOOKUP(B4287,Master!$A$2:$C$11,2,FALSE)</f>
        <v>Asia</v>
      </c>
      <c r="Q4287" s="39" t="str">
        <f>VLOOKUP(D4287,GL_Master!$A$1:$D$80,2,FALSE)</f>
        <v>BS</v>
      </c>
      <c r="R4287" s="39" t="str">
        <f>VLOOKUP(D4287,GL_Master!$A$1:$D$80,3,FALSE)</f>
        <v>Gross Block</v>
      </c>
      <c r="S4287" s="39" t="str">
        <f>VLOOKUP(D4287,GL_Master!$A$1:$D$80,4,FALSE)</f>
        <v>Tangible Fixed assets</v>
      </c>
    </row>
    <row r="4288" spans="1:19" x14ac:dyDescent="0.25">
      <c r="A4288" s="39" t="s">
        <v>262</v>
      </c>
      <c r="B4288" s="39" t="s">
        <v>42</v>
      </c>
      <c r="C4288" s="7">
        <v>44105</v>
      </c>
      <c r="D4288" s="39" t="s">
        <v>68</v>
      </c>
      <c r="E4288" s="39">
        <v>-74520</v>
      </c>
      <c r="F4288" s="82">
        <f t="shared" si="198"/>
        <v>-74.52</v>
      </c>
      <c r="G4288" s="39">
        <f>VLOOKUP(N4288,Currecny_M!$A$1:$P$10,2,FALSE)</f>
        <v>1</v>
      </c>
      <c r="H4288" s="39">
        <f>MATCH(C4288,Currecny_M!$A$1:$P$1,0)</f>
        <v>8</v>
      </c>
      <c r="I4288" s="39">
        <f>VLOOKUP(N4288,Currecny_M!$A$1:$P$10,MATCH(Database!C4288,Currecny_M!$A$1:$P$1,0),FALSE)</f>
        <v>1</v>
      </c>
      <c r="J4288" s="82">
        <f t="shared" si="199"/>
        <v>-74.52</v>
      </c>
      <c r="K4288" s="39">
        <f>VLOOKUP('Cover page'!$B$6,Currecny_M!$A$1:$P$10,MATCH(Database!C4288,Currecny_M!$A$1:$P$1,0),FALSE)</f>
        <v>1</v>
      </c>
      <c r="L4288" s="82">
        <f t="shared" si="200"/>
        <v>-74.52</v>
      </c>
      <c r="M4288" s="82">
        <f>((E4288/$F$1)*VLOOKUP(N4288,Currecny_M!$A$1:$P$10,MATCH(Database!C4288,Currecny_M!$A$1:$P$1,0),FALSE))/VLOOKUP('Cover page'!$B$6,Currecny_M!$A$1:$P$10,MATCH(Database!C4288,Currecny_M!$A$1:$P$1,0),FALSE)</f>
        <v>-74.52</v>
      </c>
      <c r="N4288" s="6" t="str">
        <f>VLOOKUP(B4288,Master!$A$2:$C$11,3,FALSE)</f>
        <v>INR</v>
      </c>
      <c r="O4288" s="6" t="str">
        <f>VLOOKUP(B4288,Master!$A$2:$C$11,2,FALSE)</f>
        <v>Asia</v>
      </c>
      <c r="Q4288" s="39" t="str">
        <f>VLOOKUP(D4288,GL_Master!$A$1:$D$80,2,FALSE)</f>
        <v>BS</v>
      </c>
      <c r="R4288" s="39" t="str">
        <f>VLOOKUP(D4288,GL_Master!$A$1:$D$80,3,FALSE)</f>
        <v>Accumulated Depreciation</v>
      </c>
      <c r="S4288" s="39" t="str">
        <f>VLOOKUP(D4288,GL_Master!$A$1:$D$80,4,FALSE)</f>
        <v>Accumulated Depreciation</v>
      </c>
    </row>
    <row r="4289" spans="1:19" x14ac:dyDescent="0.25">
      <c r="A4289" s="39" t="s">
        <v>262</v>
      </c>
      <c r="B4289" s="39" t="s">
        <v>42</v>
      </c>
      <c r="C4289" s="7">
        <v>44105</v>
      </c>
      <c r="D4289" s="39" t="s">
        <v>69</v>
      </c>
      <c r="E4289" s="39">
        <v>139740</v>
      </c>
      <c r="F4289" s="82">
        <f t="shared" si="198"/>
        <v>139.74</v>
      </c>
      <c r="G4289" s="39">
        <f>VLOOKUP(N4289,Currecny_M!$A$1:$P$10,2,FALSE)</f>
        <v>1</v>
      </c>
      <c r="H4289" s="39">
        <f>MATCH(C4289,Currecny_M!$A$1:$P$1,0)</f>
        <v>8</v>
      </c>
      <c r="I4289" s="39">
        <f>VLOOKUP(N4289,Currecny_M!$A$1:$P$10,MATCH(Database!C4289,Currecny_M!$A$1:$P$1,0),FALSE)</f>
        <v>1</v>
      </c>
      <c r="J4289" s="82">
        <f t="shared" si="199"/>
        <v>139.74</v>
      </c>
      <c r="K4289" s="39">
        <f>VLOOKUP('Cover page'!$B$6,Currecny_M!$A$1:$P$10,MATCH(Database!C4289,Currecny_M!$A$1:$P$1,0),FALSE)</f>
        <v>1</v>
      </c>
      <c r="L4289" s="82">
        <f t="shared" si="200"/>
        <v>139.74</v>
      </c>
      <c r="M4289" s="82">
        <f>((E4289/$F$1)*VLOOKUP(N4289,Currecny_M!$A$1:$P$10,MATCH(Database!C4289,Currecny_M!$A$1:$P$1,0),FALSE))/VLOOKUP('Cover page'!$B$6,Currecny_M!$A$1:$P$10,MATCH(Database!C4289,Currecny_M!$A$1:$P$1,0),FALSE)</f>
        <v>139.74</v>
      </c>
      <c r="N4289" s="6" t="str">
        <f>VLOOKUP(B4289,Master!$A$2:$C$11,3,FALSE)</f>
        <v>INR</v>
      </c>
      <c r="O4289" s="6" t="str">
        <f>VLOOKUP(B4289,Master!$A$2:$C$11,2,FALSE)</f>
        <v>Asia</v>
      </c>
      <c r="Q4289" s="39" t="str">
        <f>VLOOKUP(D4289,GL_Master!$A$1:$D$80,2,FALSE)</f>
        <v>BS</v>
      </c>
      <c r="R4289" s="39" t="str">
        <f>VLOOKUP(D4289,GL_Master!$A$1:$D$80,3,FALSE)</f>
        <v>Gross Block</v>
      </c>
      <c r="S4289" s="39" t="str">
        <f>VLOOKUP(D4289,GL_Master!$A$1:$D$80,4,FALSE)</f>
        <v>Tangible Fixed assets</v>
      </c>
    </row>
    <row r="4290" spans="1:19" x14ac:dyDescent="0.25">
      <c r="A4290" s="39" t="s">
        <v>262</v>
      </c>
      <c r="B4290" s="39" t="s">
        <v>42</v>
      </c>
      <c r="C4290" s="7">
        <v>44105</v>
      </c>
      <c r="D4290" s="39" t="s">
        <v>70</v>
      </c>
      <c r="E4290" s="39">
        <v>-5200</v>
      </c>
      <c r="F4290" s="82">
        <f t="shared" si="198"/>
        <v>-5.2</v>
      </c>
      <c r="G4290" s="39">
        <f>VLOOKUP(N4290,Currecny_M!$A$1:$P$10,2,FALSE)</f>
        <v>1</v>
      </c>
      <c r="H4290" s="39">
        <f>MATCH(C4290,Currecny_M!$A$1:$P$1,0)</f>
        <v>8</v>
      </c>
      <c r="I4290" s="39">
        <f>VLOOKUP(N4290,Currecny_M!$A$1:$P$10,MATCH(Database!C4290,Currecny_M!$A$1:$P$1,0),FALSE)</f>
        <v>1</v>
      </c>
      <c r="J4290" s="82">
        <f t="shared" si="199"/>
        <v>-5.2</v>
      </c>
      <c r="K4290" s="39">
        <f>VLOOKUP('Cover page'!$B$6,Currecny_M!$A$1:$P$10,MATCH(Database!C4290,Currecny_M!$A$1:$P$1,0),FALSE)</f>
        <v>1</v>
      </c>
      <c r="L4290" s="82">
        <f t="shared" si="200"/>
        <v>-5.2</v>
      </c>
      <c r="M4290" s="82">
        <f>((E4290/$F$1)*VLOOKUP(N4290,Currecny_M!$A$1:$P$10,MATCH(Database!C4290,Currecny_M!$A$1:$P$1,0),FALSE))/VLOOKUP('Cover page'!$B$6,Currecny_M!$A$1:$P$10,MATCH(Database!C4290,Currecny_M!$A$1:$P$1,0),FALSE)</f>
        <v>-5.2</v>
      </c>
      <c r="N4290" s="6" t="str">
        <f>VLOOKUP(B4290,Master!$A$2:$C$11,3,FALSE)</f>
        <v>INR</v>
      </c>
      <c r="O4290" s="6" t="str">
        <f>VLOOKUP(B4290,Master!$A$2:$C$11,2,FALSE)</f>
        <v>Asia</v>
      </c>
      <c r="Q4290" s="39" t="str">
        <f>VLOOKUP(D4290,GL_Master!$A$1:$D$80,2,FALSE)</f>
        <v>BS</v>
      </c>
      <c r="R4290" s="39" t="str">
        <f>VLOOKUP(D4290,GL_Master!$A$1:$D$80,3,FALSE)</f>
        <v>Accumulated Depreciation</v>
      </c>
      <c r="S4290" s="39" t="str">
        <f>VLOOKUP(D4290,GL_Master!$A$1:$D$80,4,FALSE)</f>
        <v>Accumulated Depreciation</v>
      </c>
    </row>
    <row r="4291" spans="1:19" x14ac:dyDescent="0.25">
      <c r="A4291" s="39" t="s">
        <v>262</v>
      </c>
      <c r="B4291" s="39" t="s">
        <v>42</v>
      </c>
      <c r="C4291" s="7">
        <v>44105</v>
      </c>
      <c r="D4291" s="39" t="s">
        <v>71</v>
      </c>
      <c r="E4291" s="39">
        <v>263220</v>
      </c>
      <c r="F4291" s="82">
        <f t="shared" si="198"/>
        <v>263.22000000000003</v>
      </c>
      <c r="G4291" s="39">
        <f>VLOOKUP(N4291,Currecny_M!$A$1:$P$10,2,FALSE)</f>
        <v>1</v>
      </c>
      <c r="H4291" s="39">
        <f>MATCH(C4291,Currecny_M!$A$1:$P$1,0)</f>
        <v>8</v>
      </c>
      <c r="I4291" s="39">
        <f>VLOOKUP(N4291,Currecny_M!$A$1:$P$10,MATCH(Database!C4291,Currecny_M!$A$1:$P$1,0),FALSE)</f>
        <v>1</v>
      </c>
      <c r="J4291" s="82">
        <f t="shared" si="199"/>
        <v>263.22000000000003</v>
      </c>
      <c r="K4291" s="39">
        <f>VLOOKUP('Cover page'!$B$6,Currecny_M!$A$1:$P$10,MATCH(Database!C4291,Currecny_M!$A$1:$P$1,0),FALSE)</f>
        <v>1</v>
      </c>
      <c r="L4291" s="82">
        <f t="shared" si="200"/>
        <v>263.22000000000003</v>
      </c>
      <c r="M4291" s="82">
        <f>((E4291/$F$1)*VLOOKUP(N4291,Currecny_M!$A$1:$P$10,MATCH(Database!C4291,Currecny_M!$A$1:$P$1,0),FALSE))/VLOOKUP('Cover page'!$B$6,Currecny_M!$A$1:$P$10,MATCH(Database!C4291,Currecny_M!$A$1:$P$1,0),FALSE)</f>
        <v>263.22000000000003</v>
      </c>
      <c r="N4291" s="6" t="str">
        <f>VLOOKUP(B4291,Master!$A$2:$C$11,3,FALSE)</f>
        <v>INR</v>
      </c>
      <c r="O4291" s="6" t="str">
        <f>VLOOKUP(B4291,Master!$A$2:$C$11,2,FALSE)</f>
        <v>Asia</v>
      </c>
      <c r="Q4291" s="39" t="str">
        <f>VLOOKUP(D4291,GL_Master!$A$1:$D$80,2,FALSE)</f>
        <v>BS</v>
      </c>
      <c r="R4291" s="39" t="str">
        <f>VLOOKUP(D4291,GL_Master!$A$1:$D$80,3,FALSE)</f>
        <v>Gross Block</v>
      </c>
      <c r="S4291" s="39" t="str">
        <f>VLOOKUP(D4291,GL_Master!$A$1:$D$80,4,FALSE)</f>
        <v>Tangible Fixed assets</v>
      </c>
    </row>
    <row r="4292" spans="1:19" x14ac:dyDescent="0.25">
      <c r="A4292" s="39" t="s">
        <v>262</v>
      </c>
      <c r="B4292" s="39" t="s">
        <v>42</v>
      </c>
      <c r="C4292" s="7">
        <v>44105</v>
      </c>
      <c r="D4292" s="39" t="s">
        <v>72</v>
      </c>
      <c r="E4292" s="39">
        <v>2080</v>
      </c>
      <c r="F4292" s="82">
        <f t="shared" ref="F4292:F4355" si="201">E4292/$F$1</f>
        <v>2.08</v>
      </c>
      <c r="G4292" s="39">
        <f>VLOOKUP(N4292,Currecny_M!$A$1:$P$10,2,FALSE)</f>
        <v>1</v>
      </c>
      <c r="H4292" s="39">
        <f>MATCH(C4292,Currecny_M!$A$1:$P$1,0)</f>
        <v>8</v>
      </c>
      <c r="I4292" s="39">
        <f>VLOOKUP(N4292,Currecny_M!$A$1:$P$10,MATCH(Database!C4292,Currecny_M!$A$1:$P$1,0),FALSE)</f>
        <v>1</v>
      </c>
      <c r="J4292" s="82">
        <f t="shared" ref="J4292:J4355" si="202">F4292*I4292</f>
        <v>2.08</v>
      </c>
      <c r="K4292" s="39">
        <f>VLOOKUP('Cover page'!$B$6,Currecny_M!$A$1:$P$10,MATCH(Database!C4292,Currecny_M!$A$1:$P$1,0),FALSE)</f>
        <v>1</v>
      </c>
      <c r="L4292" s="82">
        <f t="shared" ref="L4292:L4355" si="203">J4292/K4292</f>
        <v>2.08</v>
      </c>
      <c r="M4292" s="82">
        <f>((E4292/$F$1)*VLOOKUP(N4292,Currecny_M!$A$1:$P$10,MATCH(Database!C4292,Currecny_M!$A$1:$P$1,0),FALSE))/VLOOKUP('Cover page'!$B$6,Currecny_M!$A$1:$P$10,MATCH(Database!C4292,Currecny_M!$A$1:$P$1,0),FALSE)</f>
        <v>2.08</v>
      </c>
      <c r="N4292" s="6" t="str">
        <f>VLOOKUP(B4292,Master!$A$2:$C$11,3,FALSE)</f>
        <v>INR</v>
      </c>
      <c r="O4292" s="6" t="str">
        <f>VLOOKUP(B4292,Master!$A$2:$C$11,2,FALSE)</f>
        <v>Asia</v>
      </c>
      <c r="Q4292" s="39" t="str">
        <f>VLOOKUP(D4292,GL_Master!$A$1:$D$80,2,FALSE)</f>
        <v>BS</v>
      </c>
      <c r="R4292" s="39" t="str">
        <f>VLOOKUP(D4292,GL_Master!$A$1:$D$80,3,FALSE)</f>
        <v>Gross Block</v>
      </c>
      <c r="S4292" s="39" t="str">
        <f>VLOOKUP(D4292,GL_Master!$A$1:$D$80,4,FALSE)</f>
        <v>Tangible Fixed assets</v>
      </c>
    </row>
    <row r="4293" spans="1:19" x14ac:dyDescent="0.25">
      <c r="A4293" s="39" t="s">
        <v>262</v>
      </c>
      <c r="B4293" s="39" t="s">
        <v>42</v>
      </c>
      <c r="C4293" s="7">
        <v>44105</v>
      </c>
      <c r="D4293" s="39" t="s">
        <v>73</v>
      </c>
      <c r="E4293" s="39">
        <v>1030</v>
      </c>
      <c r="F4293" s="82">
        <f t="shared" si="201"/>
        <v>1.03</v>
      </c>
      <c r="G4293" s="39">
        <f>VLOOKUP(N4293,Currecny_M!$A$1:$P$10,2,FALSE)</f>
        <v>1</v>
      </c>
      <c r="H4293" s="39">
        <f>MATCH(C4293,Currecny_M!$A$1:$P$1,0)</f>
        <v>8</v>
      </c>
      <c r="I4293" s="39">
        <f>VLOOKUP(N4293,Currecny_M!$A$1:$P$10,MATCH(Database!C4293,Currecny_M!$A$1:$P$1,0),FALSE)</f>
        <v>1</v>
      </c>
      <c r="J4293" s="82">
        <f t="shared" si="202"/>
        <v>1.03</v>
      </c>
      <c r="K4293" s="39">
        <f>VLOOKUP('Cover page'!$B$6,Currecny_M!$A$1:$P$10,MATCH(Database!C4293,Currecny_M!$A$1:$P$1,0),FALSE)</f>
        <v>1</v>
      </c>
      <c r="L4293" s="82">
        <f t="shared" si="203"/>
        <v>1.03</v>
      </c>
      <c r="M4293" s="82">
        <f>((E4293/$F$1)*VLOOKUP(N4293,Currecny_M!$A$1:$P$10,MATCH(Database!C4293,Currecny_M!$A$1:$P$1,0),FALSE))/VLOOKUP('Cover page'!$B$6,Currecny_M!$A$1:$P$10,MATCH(Database!C4293,Currecny_M!$A$1:$P$1,0),FALSE)</f>
        <v>1.03</v>
      </c>
      <c r="N4293" s="6" t="str">
        <f>VLOOKUP(B4293,Master!$A$2:$C$11,3,FALSE)</f>
        <v>INR</v>
      </c>
      <c r="O4293" s="6" t="str">
        <f>VLOOKUP(B4293,Master!$A$2:$C$11,2,FALSE)</f>
        <v>Asia</v>
      </c>
      <c r="Q4293" s="39" t="str">
        <f>VLOOKUP(D4293,GL_Master!$A$1:$D$80,2,FALSE)</f>
        <v>BS</v>
      </c>
      <c r="R4293" s="39" t="str">
        <f>VLOOKUP(D4293,GL_Master!$A$1:$D$80,3,FALSE)</f>
        <v>Gross Block</v>
      </c>
      <c r="S4293" s="39" t="str">
        <f>VLOOKUP(D4293,GL_Master!$A$1:$D$80,4,FALSE)</f>
        <v>Tangible Fixed assets</v>
      </c>
    </row>
    <row r="4294" spans="1:19" x14ac:dyDescent="0.25">
      <c r="A4294" s="39" t="s">
        <v>262</v>
      </c>
      <c r="B4294" s="39" t="s">
        <v>42</v>
      </c>
      <c r="C4294" s="7">
        <v>44105</v>
      </c>
      <c r="D4294" s="39" t="s">
        <v>74</v>
      </c>
      <c r="E4294" s="39">
        <v>-238360</v>
      </c>
      <c r="F4294" s="82">
        <f t="shared" si="201"/>
        <v>-238.36</v>
      </c>
      <c r="G4294" s="39">
        <f>VLOOKUP(N4294,Currecny_M!$A$1:$P$10,2,FALSE)</f>
        <v>1</v>
      </c>
      <c r="H4294" s="39">
        <f>MATCH(C4294,Currecny_M!$A$1:$P$1,0)</f>
        <v>8</v>
      </c>
      <c r="I4294" s="39">
        <f>VLOOKUP(N4294,Currecny_M!$A$1:$P$10,MATCH(Database!C4294,Currecny_M!$A$1:$P$1,0),FALSE)</f>
        <v>1</v>
      </c>
      <c r="J4294" s="82">
        <f t="shared" si="202"/>
        <v>-238.36</v>
      </c>
      <c r="K4294" s="39">
        <f>VLOOKUP('Cover page'!$B$6,Currecny_M!$A$1:$P$10,MATCH(Database!C4294,Currecny_M!$A$1:$P$1,0),FALSE)</f>
        <v>1</v>
      </c>
      <c r="L4294" s="82">
        <f t="shared" si="203"/>
        <v>-238.36</v>
      </c>
      <c r="M4294" s="82">
        <f>((E4294/$F$1)*VLOOKUP(N4294,Currecny_M!$A$1:$P$10,MATCH(Database!C4294,Currecny_M!$A$1:$P$1,0),FALSE))/VLOOKUP('Cover page'!$B$6,Currecny_M!$A$1:$P$10,MATCH(Database!C4294,Currecny_M!$A$1:$P$1,0),FALSE)</f>
        <v>-238.36</v>
      </c>
      <c r="N4294" s="6" t="str">
        <f>VLOOKUP(B4294,Master!$A$2:$C$11,3,FALSE)</f>
        <v>INR</v>
      </c>
      <c r="O4294" s="6" t="str">
        <f>VLOOKUP(B4294,Master!$A$2:$C$11,2,FALSE)</f>
        <v>Asia</v>
      </c>
      <c r="Q4294" s="39" t="str">
        <f>VLOOKUP(D4294,GL_Master!$A$1:$D$80,2,FALSE)</f>
        <v>BS</v>
      </c>
      <c r="R4294" s="39" t="str">
        <f>VLOOKUP(D4294,GL_Master!$A$1:$D$80,3,FALSE)</f>
        <v>Accumulated Depreciation</v>
      </c>
      <c r="S4294" s="39" t="str">
        <f>VLOOKUP(D4294,GL_Master!$A$1:$D$80,4,FALSE)</f>
        <v>Accumulated Depreciation</v>
      </c>
    </row>
    <row r="4295" spans="1:19" x14ac:dyDescent="0.25">
      <c r="A4295" s="39" t="s">
        <v>262</v>
      </c>
      <c r="B4295" s="39" t="s">
        <v>42</v>
      </c>
      <c r="C4295" s="7">
        <v>44105</v>
      </c>
      <c r="D4295" s="39" t="s">
        <v>21</v>
      </c>
      <c r="E4295" s="39">
        <v>20400</v>
      </c>
      <c r="F4295" s="82">
        <f t="shared" si="201"/>
        <v>20.399999999999999</v>
      </c>
      <c r="G4295" s="39">
        <f>VLOOKUP(N4295,Currecny_M!$A$1:$P$10,2,FALSE)</f>
        <v>1</v>
      </c>
      <c r="H4295" s="39">
        <f>MATCH(C4295,Currecny_M!$A$1:$P$1,0)</f>
        <v>8</v>
      </c>
      <c r="I4295" s="39">
        <f>VLOOKUP(N4295,Currecny_M!$A$1:$P$10,MATCH(Database!C4295,Currecny_M!$A$1:$P$1,0),FALSE)</f>
        <v>1</v>
      </c>
      <c r="J4295" s="82">
        <f t="shared" si="202"/>
        <v>20.399999999999999</v>
      </c>
      <c r="K4295" s="39">
        <f>VLOOKUP('Cover page'!$B$6,Currecny_M!$A$1:$P$10,MATCH(Database!C4295,Currecny_M!$A$1:$P$1,0),FALSE)</f>
        <v>1</v>
      </c>
      <c r="L4295" s="82">
        <f t="shared" si="203"/>
        <v>20.399999999999999</v>
      </c>
      <c r="M4295" s="82">
        <f>((E4295/$F$1)*VLOOKUP(N4295,Currecny_M!$A$1:$P$10,MATCH(Database!C4295,Currecny_M!$A$1:$P$1,0),FALSE))/VLOOKUP('Cover page'!$B$6,Currecny_M!$A$1:$P$10,MATCH(Database!C4295,Currecny_M!$A$1:$P$1,0),FALSE)</f>
        <v>20.399999999999999</v>
      </c>
      <c r="N4295" s="6" t="str">
        <f>VLOOKUP(B4295,Master!$A$2:$C$11,3,FALSE)</f>
        <v>INR</v>
      </c>
      <c r="O4295" s="6" t="str">
        <f>VLOOKUP(B4295,Master!$A$2:$C$11,2,FALSE)</f>
        <v>Asia</v>
      </c>
      <c r="Q4295" s="39" t="str">
        <f>VLOOKUP(D4295,GL_Master!$A$1:$D$80,2,FALSE)</f>
        <v>BS</v>
      </c>
      <c r="R4295" s="39" t="str">
        <f>VLOOKUP(D4295,GL_Master!$A$1:$D$80,3,FALSE)</f>
        <v>Gross Block</v>
      </c>
      <c r="S4295" s="39" t="str">
        <f>VLOOKUP(D4295,GL_Master!$A$1:$D$80,4,FALSE)</f>
        <v>Tangible Fixed assets</v>
      </c>
    </row>
    <row r="4296" spans="1:19" x14ac:dyDescent="0.25">
      <c r="A4296" s="39" t="s">
        <v>262</v>
      </c>
      <c r="B4296" s="39" t="s">
        <v>42</v>
      </c>
      <c r="C4296" s="7">
        <v>44105</v>
      </c>
      <c r="D4296" s="39" t="s">
        <v>27</v>
      </c>
      <c r="E4296" s="39">
        <v>49050</v>
      </c>
      <c r="F4296" s="82">
        <f t="shared" si="201"/>
        <v>49.05</v>
      </c>
      <c r="G4296" s="39">
        <f>VLOOKUP(N4296,Currecny_M!$A$1:$P$10,2,FALSE)</f>
        <v>1</v>
      </c>
      <c r="H4296" s="39">
        <f>MATCH(C4296,Currecny_M!$A$1:$P$1,0)</f>
        <v>8</v>
      </c>
      <c r="I4296" s="39">
        <f>VLOOKUP(N4296,Currecny_M!$A$1:$P$10,MATCH(Database!C4296,Currecny_M!$A$1:$P$1,0),FALSE)</f>
        <v>1</v>
      </c>
      <c r="J4296" s="82">
        <f t="shared" si="202"/>
        <v>49.05</v>
      </c>
      <c r="K4296" s="39">
        <f>VLOOKUP('Cover page'!$B$6,Currecny_M!$A$1:$P$10,MATCH(Database!C4296,Currecny_M!$A$1:$P$1,0),FALSE)</f>
        <v>1</v>
      </c>
      <c r="L4296" s="82">
        <f t="shared" si="203"/>
        <v>49.05</v>
      </c>
      <c r="M4296" s="82">
        <f>((E4296/$F$1)*VLOOKUP(N4296,Currecny_M!$A$1:$P$10,MATCH(Database!C4296,Currecny_M!$A$1:$P$1,0),FALSE))/VLOOKUP('Cover page'!$B$6,Currecny_M!$A$1:$P$10,MATCH(Database!C4296,Currecny_M!$A$1:$P$1,0),FALSE)</f>
        <v>49.05</v>
      </c>
      <c r="N4296" s="6" t="str">
        <f>VLOOKUP(B4296,Master!$A$2:$C$11,3,FALSE)</f>
        <v>INR</v>
      </c>
      <c r="O4296" s="6" t="str">
        <f>VLOOKUP(B4296,Master!$A$2:$C$11,2,FALSE)</f>
        <v>Asia</v>
      </c>
      <c r="Q4296" s="39" t="str">
        <f>VLOOKUP(D4296,GL_Master!$A$1:$D$80,2,FALSE)</f>
        <v>BS</v>
      </c>
      <c r="R4296" s="39" t="str">
        <f>VLOOKUP(D4296,GL_Master!$A$1:$D$80,3,FALSE)</f>
        <v>Gross Block</v>
      </c>
      <c r="S4296" s="39" t="str">
        <f>VLOOKUP(D4296,GL_Master!$A$1:$D$80,4,FALSE)</f>
        <v>Tangible Fixed assets</v>
      </c>
    </row>
    <row r="4297" spans="1:19" x14ac:dyDescent="0.25">
      <c r="A4297" s="39" t="s">
        <v>262</v>
      </c>
      <c r="B4297" s="39" t="s">
        <v>42</v>
      </c>
      <c r="C4297" s="7">
        <v>44105</v>
      </c>
      <c r="D4297" s="39" t="s">
        <v>75</v>
      </c>
      <c r="E4297" s="39">
        <v>-1040</v>
      </c>
      <c r="F4297" s="82">
        <f t="shared" si="201"/>
        <v>-1.04</v>
      </c>
      <c r="G4297" s="39">
        <f>VLOOKUP(N4297,Currecny_M!$A$1:$P$10,2,FALSE)</f>
        <v>1</v>
      </c>
      <c r="H4297" s="39">
        <f>MATCH(C4297,Currecny_M!$A$1:$P$1,0)</f>
        <v>8</v>
      </c>
      <c r="I4297" s="39">
        <f>VLOOKUP(N4297,Currecny_M!$A$1:$P$10,MATCH(Database!C4297,Currecny_M!$A$1:$P$1,0),FALSE)</f>
        <v>1</v>
      </c>
      <c r="J4297" s="82">
        <f t="shared" si="202"/>
        <v>-1.04</v>
      </c>
      <c r="K4297" s="39">
        <f>VLOOKUP('Cover page'!$B$6,Currecny_M!$A$1:$P$10,MATCH(Database!C4297,Currecny_M!$A$1:$P$1,0),FALSE)</f>
        <v>1</v>
      </c>
      <c r="L4297" s="82">
        <f t="shared" si="203"/>
        <v>-1.04</v>
      </c>
      <c r="M4297" s="82">
        <f>((E4297/$F$1)*VLOOKUP(N4297,Currecny_M!$A$1:$P$10,MATCH(Database!C4297,Currecny_M!$A$1:$P$1,0),FALSE))/VLOOKUP('Cover page'!$B$6,Currecny_M!$A$1:$P$10,MATCH(Database!C4297,Currecny_M!$A$1:$P$1,0),FALSE)</f>
        <v>-1.04</v>
      </c>
      <c r="N4297" s="6" t="str">
        <f>VLOOKUP(B4297,Master!$A$2:$C$11,3,FALSE)</f>
        <v>INR</v>
      </c>
      <c r="O4297" s="6" t="str">
        <f>VLOOKUP(B4297,Master!$A$2:$C$11,2,FALSE)</f>
        <v>Asia</v>
      </c>
      <c r="Q4297" s="39" t="str">
        <f>VLOOKUP(D4297,GL_Master!$A$1:$D$80,2,FALSE)</f>
        <v>BS</v>
      </c>
      <c r="R4297" s="39" t="str">
        <f>VLOOKUP(D4297,GL_Master!$A$1:$D$80,3,FALSE)</f>
        <v>Gross Block</v>
      </c>
      <c r="S4297" s="39" t="str">
        <f>VLOOKUP(D4297,GL_Master!$A$1:$D$80,4,FALSE)</f>
        <v>Tangible Fixed assets</v>
      </c>
    </row>
    <row r="4298" spans="1:19" x14ac:dyDescent="0.25">
      <c r="A4298" s="39" t="s">
        <v>262</v>
      </c>
      <c r="B4298" s="39" t="s">
        <v>42</v>
      </c>
      <c r="C4298" s="7">
        <v>44105</v>
      </c>
      <c r="D4298" s="39" t="s">
        <v>76</v>
      </c>
      <c r="E4298" s="39">
        <v>27250.000000000004</v>
      </c>
      <c r="F4298" s="82">
        <f t="shared" si="201"/>
        <v>27.250000000000004</v>
      </c>
      <c r="G4298" s="39">
        <f>VLOOKUP(N4298,Currecny_M!$A$1:$P$10,2,FALSE)</f>
        <v>1</v>
      </c>
      <c r="H4298" s="39">
        <f>MATCH(C4298,Currecny_M!$A$1:$P$1,0)</f>
        <v>8</v>
      </c>
      <c r="I4298" s="39">
        <f>VLOOKUP(N4298,Currecny_M!$A$1:$P$10,MATCH(Database!C4298,Currecny_M!$A$1:$P$1,0),FALSE)</f>
        <v>1</v>
      </c>
      <c r="J4298" s="82">
        <f t="shared" si="202"/>
        <v>27.250000000000004</v>
      </c>
      <c r="K4298" s="39">
        <f>VLOOKUP('Cover page'!$B$6,Currecny_M!$A$1:$P$10,MATCH(Database!C4298,Currecny_M!$A$1:$P$1,0),FALSE)</f>
        <v>1</v>
      </c>
      <c r="L4298" s="82">
        <f t="shared" si="203"/>
        <v>27.250000000000004</v>
      </c>
      <c r="M4298" s="82">
        <f>((E4298/$F$1)*VLOOKUP(N4298,Currecny_M!$A$1:$P$10,MATCH(Database!C4298,Currecny_M!$A$1:$P$1,0),FALSE))/VLOOKUP('Cover page'!$B$6,Currecny_M!$A$1:$P$10,MATCH(Database!C4298,Currecny_M!$A$1:$P$1,0),FALSE)</f>
        <v>27.250000000000004</v>
      </c>
      <c r="N4298" s="6" t="str">
        <f>VLOOKUP(B4298,Master!$A$2:$C$11,3,FALSE)</f>
        <v>INR</v>
      </c>
      <c r="O4298" s="6" t="str">
        <f>VLOOKUP(B4298,Master!$A$2:$C$11,2,FALSE)</f>
        <v>Asia</v>
      </c>
      <c r="Q4298" s="39" t="str">
        <f>VLOOKUP(D4298,GL_Master!$A$1:$D$80,2,FALSE)</f>
        <v>BS</v>
      </c>
      <c r="R4298" s="39" t="str">
        <f>VLOOKUP(D4298,GL_Master!$A$1:$D$80,3,FALSE)</f>
        <v>Inventories</v>
      </c>
      <c r="S4298" s="39" t="str">
        <f>VLOOKUP(D4298,GL_Master!$A$1:$D$80,4,FALSE)</f>
        <v>Inventory</v>
      </c>
    </row>
    <row r="4299" spans="1:19" x14ac:dyDescent="0.25">
      <c r="A4299" s="39" t="s">
        <v>262</v>
      </c>
      <c r="B4299" s="39" t="s">
        <v>42</v>
      </c>
      <c r="C4299" s="7">
        <v>44105</v>
      </c>
      <c r="D4299" s="39" t="s">
        <v>77</v>
      </c>
      <c r="E4299" s="39">
        <v>64890</v>
      </c>
      <c r="F4299" s="82">
        <f t="shared" si="201"/>
        <v>64.89</v>
      </c>
      <c r="G4299" s="39">
        <f>VLOOKUP(N4299,Currecny_M!$A$1:$P$10,2,FALSE)</f>
        <v>1</v>
      </c>
      <c r="H4299" s="39">
        <f>MATCH(C4299,Currecny_M!$A$1:$P$1,0)</f>
        <v>8</v>
      </c>
      <c r="I4299" s="39">
        <f>VLOOKUP(N4299,Currecny_M!$A$1:$P$10,MATCH(Database!C4299,Currecny_M!$A$1:$P$1,0),FALSE)</f>
        <v>1</v>
      </c>
      <c r="J4299" s="82">
        <f t="shared" si="202"/>
        <v>64.89</v>
      </c>
      <c r="K4299" s="39">
        <f>VLOOKUP('Cover page'!$B$6,Currecny_M!$A$1:$P$10,MATCH(Database!C4299,Currecny_M!$A$1:$P$1,0),FALSE)</f>
        <v>1</v>
      </c>
      <c r="L4299" s="82">
        <f t="shared" si="203"/>
        <v>64.89</v>
      </c>
      <c r="M4299" s="82">
        <f>((E4299/$F$1)*VLOOKUP(N4299,Currecny_M!$A$1:$P$10,MATCH(Database!C4299,Currecny_M!$A$1:$P$1,0),FALSE))/VLOOKUP('Cover page'!$B$6,Currecny_M!$A$1:$P$10,MATCH(Database!C4299,Currecny_M!$A$1:$P$1,0),FALSE)</f>
        <v>64.89</v>
      </c>
      <c r="N4299" s="6" t="str">
        <f>VLOOKUP(B4299,Master!$A$2:$C$11,3,FALSE)</f>
        <v>INR</v>
      </c>
      <c r="O4299" s="6" t="str">
        <f>VLOOKUP(B4299,Master!$A$2:$C$11,2,FALSE)</f>
        <v>Asia</v>
      </c>
      <c r="Q4299" s="39" t="str">
        <f>VLOOKUP(D4299,GL_Master!$A$1:$D$80,2,FALSE)</f>
        <v>BS</v>
      </c>
      <c r="R4299" s="39" t="str">
        <f>VLOOKUP(D4299,GL_Master!$A$1:$D$80,3,FALSE)</f>
        <v>Inventories</v>
      </c>
      <c r="S4299" s="39" t="str">
        <f>VLOOKUP(D4299,GL_Master!$A$1:$D$80,4,FALSE)</f>
        <v>Inventory</v>
      </c>
    </row>
    <row r="4300" spans="1:19" x14ac:dyDescent="0.25">
      <c r="A4300" s="39" t="s">
        <v>262</v>
      </c>
      <c r="B4300" s="39" t="s">
        <v>42</v>
      </c>
      <c r="C4300" s="7">
        <v>44105</v>
      </c>
      <c r="D4300" s="39" t="s">
        <v>2</v>
      </c>
      <c r="E4300" s="39">
        <v>6496320</v>
      </c>
      <c r="F4300" s="82">
        <f t="shared" si="201"/>
        <v>6496.32</v>
      </c>
      <c r="G4300" s="39">
        <f>VLOOKUP(N4300,Currecny_M!$A$1:$P$10,2,FALSE)</f>
        <v>1</v>
      </c>
      <c r="H4300" s="39">
        <f>MATCH(C4300,Currecny_M!$A$1:$P$1,0)</f>
        <v>8</v>
      </c>
      <c r="I4300" s="39">
        <f>VLOOKUP(N4300,Currecny_M!$A$1:$P$10,MATCH(Database!C4300,Currecny_M!$A$1:$P$1,0),FALSE)</f>
        <v>1</v>
      </c>
      <c r="J4300" s="82">
        <f t="shared" si="202"/>
        <v>6496.32</v>
      </c>
      <c r="K4300" s="39">
        <f>VLOOKUP('Cover page'!$B$6,Currecny_M!$A$1:$P$10,MATCH(Database!C4300,Currecny_M!$A$1:$P$1,0),FALSE)</f>
        <v>1</v>
      </c>
      <c r="L4300" s="82">
        <f t="shared" si="203"/>
        <v>6496.32</v>
      </c>
      <c r="M4300" s="82">
        <f>((E4300/$F$1)*VLOOKUP(N4300,Currecny_M!$A$1:$P$10,MATCH(Database!C4300,Currecny_M!$A$1:$P$1,0),FALSE))/VLOOKUP('Cover page'!$B$6,Currecny_M!$A$1:$P$10,MATCH(Database!C4300,Currecny_M!$A$1:$P$1,0),FALSE)</f>
        <v>6496.32</v>
      </c>
      <c r="N4300" s="6" t="str">
        <f>VLOOKUP(B4300,Master!$A$2:$C$11,3,FALSE)</f>
        <v>INR</v>
      </c>
      <c r="O4300" s="6" t="str">
        <f>VLOOKUP(B4300,Master!$A$2:$C$11,2,FALSE)</f>
        <v>Asia</v>
      </c>
      <c r="Q4300" s="39" t="str">
        <f>VLOOKUP(D4300,GL_Master!$A$1:$D$80,2,FALSE)</f>
        <v>BS</v>
      </c>
      <c r="R4300" s="39" t="str">
        <f>VLOOKUP(D4300,GL_Master!$A$1:$D$80,3,FALSE)</f>
        <v>Trade receivables</v>
      </c>
      <c r="S4300" s="39" t="str">
        <f>VLOOKUP(D4300,GL_Master!$A$1:$D$80,4,FALSE)</f>
        <v>Unsecured, considered good</v>
      </c>
    </row>
    <row r="4301" spans="1:19" x14ac:dyDescent="0.25">
      <c r="A4301" s="39" t="s">
        <v>262</v>
      </c>
      <c r="B4301" s="39" t="s">
        <v>42</v>
      </c>
      <c r="C4301" s="7">
        <v>44105</v>
      </c>
      <c r="D4301" s="39" t="s">
        <v>78</v>
      </c>
      <c r="E4301" s="39">
        <v>1050</v>
      </c>
      <c r="F4301" s="82">
        <f t="shared" si="201"/>
        <v>1.05</v>
      </c>
      <c r="G4301" s="39">
        <f>VLOOKUP(N4301,Currecny_M!$A$1:$P$10,2,FALSE)</f>
        <v>1</v>
      </c>
      <c r="H4301" s="39">
        <f>MATCH(C4301,Currecny_M!$A$1:$P$1,0)</f>
        <v>8</v>
      </c>
      <c r="I4301" s="39">
        <f>VLOOKUP(N4301,Currecny_M!$A$1:$P$10,MATCH(Database!C4301,Currecny_M!$A$1:$P$1,0),FALSE)</f>
        <v>1</v>
      </c>
      <c r="J4301" s="82">
        <f t="shared" si="202"/>
        <v>1.05</v>
      </c>
      <c r="K4301" s="39">
        <f>VLOOKUP('Cover page'!$B$6,Currecny_M!$A$1:$P$10,MATCH(Database!C4301,Currecny_M!$A$1:$P$1,0),FALSE)</f>
        <v>1</v>
      </c>
      <c r="L4301" s="82">
        <f t="shared" si="203"/>
        <v>1.05</v>
      </c>
      <c r="M4301" s="82">
        <f>((E4301/$F$1)*VLOOKUP(N4301,Currecny_M!$A$1:$P$10,MATCH(Database!C4301,Currecny_M!$A$1:$P$1,0),FALSE))/VLOOKUP('Cover page'!$B$6,Currecny_M!$A$1:$P$10,MATCH(Database!C4301,Currecny_M!$A$1:$P$1,0),FALSE)</f>
        <v>1.05</v>
      </c>
      <c r="N4301" s="6" t="str">
        <f>VLOOKUP(B4301,Master!$A$2:$C$11,3,FALSE)</f>
        <v>INR</v>
      </c>
      <c r="O4301" s="6" t="str">
        <f>VLOOKUP(B4301,Master!$A$2:$C$11,2,FALSE)</f>
        <v>Asia</v>
      </c>
      <c r="Q4301" s="39" t="str">
        <f>VLOOKUP(D4301,GL_Master!$A$1:$D$80,2,FALSE)</f>
        <v>BS</v>
      </c>
      <c r="R4301" s="39" t="str">
        <f>VLOOKUP(D4301,GL_Master!$A$1:$D$80,3,FALSE)</f>
        <v>Cash &amp; Bank Balances</v>
      </c>
      <c r="S4301" s="39" t="str">
        <f>VLOOKUP(D4301,GL_Master!$A$1:$D$80,4,FALSE)</f>
        <v>Cash In hand</v>
      </c>
    </row>
    <row r="4302" spans="1:19" x14ac:dyDescent="0.25">
      <c r="A4302" s="39" t="s">
        <v>262</v>
      </c>
      <c r="B4302" s="39" t="s">
        <v>42</v>
      </c>
      <c r="C4302" s="7">
        <v>44105</v>
      </c>
      <c r="D4302" s="39" t="s">
        <v>79</v>
      </c>
      <c r="E4302" s="39">
        <v>-275000</v>
      </c>
      <c r="F4302" s="82">
        <f t="shared" si="201"/>
        <v>-275</v>
      </c>
      <c r="G4302" s="39">
        <f>VLOOKUP(N4302,Currecny_M!$A$1:$P$10,2,FALSE)</f>
        <v>1</v>
      </c>
      <c r="H4302" s="39">
        <f>MATCH(C4302,Currecny_M!$A$1:$P$1,0)</f>
        <v>8</v>
      </c>
      <c r="I4302" s="39">
        <f>VLOOKUP(N4302,Currecny_M!$A$1:$P$10,MATCH(Database!C4302,Currecny_M!$A$1:$P$1,0),FALSE)</f>
        <v>1</v>
      </c>
      <c r="J4302" s="82">
        <f t="shared" si="202"/>
        <v>-275</v>
      </c>
      <c r="K4302" s="39">
        <f>VLOOKUP('Cover page'!$B$6,Currecny_M!$A$1:$P$10,MATCH(Database!C4302,Currecny_M!$A$1:$P$1,0),FALSE)</f>
        <v>1</v>
      </c>
      <c r="L4302" s="82">
        <f t="shared" si="203"/>
        <v>-275</v>
      </c>
      <c r="M4302" s="82">
        <f>((E4302/$F$1)*VLOOKUP(N4302,Currecny_M!$A$1:$P$10,MATCH(Database!C4302,Currecny_M!$A$1:$P$1,0),FALSE))/VLOOKUP('Cover page'!$B$6,Currecny_M!$A$1:$P$10,MATCH(Database!C4302,Currecny_M!$A$1:$P$1,0),FALSE)</f>
        <v>-275</v>
      </c>
      <c r="N4302" s="6" t="str">
        <f>VLOOKUP(B4302,Master!$A$2:$C$11,3,FALSE)</f>
        <v>INR</v>
      </c>
      <c r="O4302" s="6" t="str">
        <f>VLOOKUP(B4302,Master!$A$2:$C$11,2,FALSE)</f>
        <v>Asia</v>
      </c>
      <c r="Q4302" s="39" t="str">
        <f>VLOOKUP(D4302,GL_Master!$A$1:$D$80,2,FALSE)</f>
        <v>BS</v>
      </c>
      <c r="R4302" s="39" t="str">
        <f>VLOOKUP(D4302,GL_Master!$A$1:$D$80,3,FALSE)</f>
        <v>Loan Fund</v>
      </c>
      <c r="S4302" s="39" t="str">
        <f>VLOOKUP(D4302,GL_Master!$A$1:$D$80,4,FALSE)</f>
        <v>Term Loan</v>
      </c>
    </row>
    <row r="4303" spans="1:19" x14ac:dyDescent="0.25">
      <c r="A4303" s="39" t="s">
        <v>262</v>
      </c>
      <c r="B4303" s="39" t="s">
        <v>42</v>
      </c>
      <c r="C4303" s="7">
        <v>44105</v>
      </c>
      <c r="D4303" s="39" t="s">
        <v>80</v>
      </c>
      <c r="E4303" s="39">
        <v>7490</v>
      </c>
      <c r="F4303" s="82">
        <f t="shared" si="201"/>
        <v>7.49</v>
      </c>
      <c r="G4303" s="39">
        <f>VLOOKUP(N4303,Currecny_M!$A$1:$P$10,2,FALSE)</f>
        <v>1</v>
      </c>
      <c r="H4303" s="39">
        <f>MATCH(C4303,Currecny_M!$A$1:$P$1,0)</f>
        <v>8</v>
      </c>
      <c r="I4303" s="39">
        <f>VLOOKUP(N4303,Currecny_M!$A$1:$P$10,MATCH(Database!C4303,Currecny_M!$A$1:$P$1,0),FALSE)</f>
        <v>1</v>
      </c>
      <c r="J4303" s="82">
        <f t="shared" si="202"/>
        <v>7.49</v>
      </c>
      <c r="K4303" s="39">
        <f>VLOOKUP('Cover page'!$B$6,Currecny_M!$A$1:$P$10,MATCH(Database!C4303,Currecny_M!$A$1:$P$1,0),FALSE)</f>
        <v>1</v>
      </c>
      <c r="L4303" s="82">
        <f t="shared" si="203"/>
        <v>7.49</v>
      </c>
      <c r="M4303" s="82">
        <f>((E4303/$F$1)*VLOOKUP(N4303,Currecny_M!$A$1:$P$10,MATCH(Database!C4303,Currecny_M!$A$1:$P$1,0),FALSE))/VLOOKUP('Cover page'!$B$6,Currecny_M!$A$1:$P$10,MATCH(Database!C4303,Currecny_M!$A$1:$P$1,0),FALSE)</f>
        <v>7.49</v>
      </c>
      <c r="N4303" s="6" t="str">
        <f>VLOOKUP(B4303,Master!$A$2:$C$11,3,FALSE)</f>
        <v>INR</v>
      </c>
      <c r="O4303" s="6" t="str">
        <f>VLOOKUP(B4303,Master!$A$2:$C$11,2,FALSE)</f>
        <v>Asia</v>
      </c>
      <c r="Q4303" s="39" t="str">
        <f>VLOOKUP(D4303,GL_Master!$A$1:$D$80,2,FALSE)</f>
        <v>BS</v>
      </c>
      <c r="R4303" s="39" t="str">
        <f>VLOOKUP(D4303,GL_Master!$A$1:$D$80,3,FALSE)</f>
        <v>Cash &amp; Bank Balances</v>
      </c>
      <c r="S4303" s="39" t="str">
        <f>VLOOKUP(D4303,GL_Master!$A$1:$D$80,4,FALSE)</f>
        <v xml:space="preserve">      On Current Accounts</v>
      </c>
    </row>
    <row r="4304" spans="1:19" x14ac:dyDescent="0.25">
      <c r="A4304" s="39" t="s">
        <v>262</v>
      </c>
      <c r="B4304" s="39" t="s">
        <v>42</v>
      </c>
      <c r="C4304" s="7">
        <v>44105</v>
      </c>
      <c r="D4304" s="39" t="s">
        <v>81</v>
      </c>
      <c r="E4304" s="39">
        <v>509040</v>
      </c>
      <c r="F4304" s="82">
        <f t="shared" si="201"/>
        <v>509.04</v>
      </c>
      <c r="G4304" s="39">
        <f>VLOOKUP(N4304,Currecny_M!$A$1:$P$10,2,FALSE)</f>
        <v>1</v>
      </c>
      <c r="H4304" s="39">
        <f>MATCH(C4304,Currecny_M!$A$1:$P$1,0)</f>
        <v>8</v>
      </c>
      <c r="I4304" s="39">
        <f>VLOOKUP(N4304,Currecny_M!$A$1:$P$10,MATCH(Database!C4304,Currecny_M!$A$1:$P$1,0),FALSE)</f>
        <v>1</v>
      </c>
      <c r="J4304" s="82">
        <f t="shared" si="202"/>
        <v>509.04</v>
      </c>
      <c r="K4304" s="39">
        <f>VLOOKUP('Cover page'!$B$6,Currecny_M!$A$1:$P$10,MATCH(Database!C4304,Currecny_M!$A$1:$P$1,0),FALSE)</f>
        <v>1</v>
      </c>
      <c r="L4304" s="82">
        <f t="shared" si="203"/>
        <v>509.04</v>
      </c>
      <c r="M4304" s="82">
        <f>((E4304/$F$1)*VLOOKUP(N4304,Currecny_M!$A$1:$P$10,MATCH(Database!C4304,Currecny_M!$A$1:$P$1,0),FALSE))/VLOOKUP('Cover page'!$B$6,Currecny_M!$A$1:$P$10,MATCH(Database!C4304,Currecny_M!$A$1:$P$1,0),FALSE)</f>
        <v>509.04</v>
      </c>
      <c r="N4304" s="6" t="str">
        <f>VLOOKUP(B4304,Master!$A$2:$C$11,3,FALSE)</f>
        <v>INR</v>
      </c>
      <c r="O4304" s="6" t="str">
        <f>VLOOKUP(B4304,Master!$A$2:$C$11,2,FALSE)</f>
        <v>Asia</v>
      </c>
      <c r="Q4304" s="39" t="str">
        <f>VLOOKUP(D4304,GL_Master!$A$1:$D$80,2,FALSE)</f>
        <v>BS</v>
      </c>
      <c r="R4304" s="39" t="str">
        <f>VLOOKUP(D4304,GL_Master!$A$1:$D$80,3,FALSE)</f>
        <v>Other Current Assets</v>
      </c>
      <c r="S4304" s="39" t="str">
        <f>VLOOKUP(D4304,GL_Master!$A$1:$D$80,4,FALSE)</f>
        <v>Advance tax recoverable (net of provision )</v>
      </c>
    </row>
    <row r="4305" spans="1:19" x14ac:dyDescent="0.25">
      <c r="A4305" s="39" t="s">
        <v>262</v>
      </c>
      <c r="B4305" s="39" t="s">
        <v>42</v>
      </c>
      <c r="C4305" s="7">
        <v>44105</v>
      </c>
      <c r="D4305" s="39" t="s">
        <v>19</v>
      </c>
      <c r="E4305" s="39">
        <v>5150</v>
      </c>
      <c r="F4305" s="82">
        <f t="shared" si="201"/>
        <v>5.15</v>
      </c>
      <c r="G4305" s="39">
        <f>VLOOKUP(N4305,Currecny_M!$A$1:$P$10,2,FALSE)</f>
        <v>1</v>
      </c>
      <c r="H4305" s="39">
        <f>MATCH(C4305,Currecny_M!$A$1:$P$1,0)</f>
        <v>8</v>
      </c>
      <c r="I4305" s="39">
        <f>VLOOKUP(N4305,Currecny_M!$A$1:$P$10,MATCH(Database!C4305,Currecny_M!$A$1:$P$1,0),FALSE)</f>
        <v>1</v>
      </c>
      <c r="J4305" s="82">
        <f t="shared" si="202"/>
        <v>5.15</v>
      </c>
      <c r="K4305" s="39">
        <f>VLOOKUP('Cover page'!$B$6,Currecny_M!$A$1:$P$10,MATCH(Database!C4305,Currecny_M!$A$1:$P$1,0),FALSE)</f>
        <v>1</v>
      </c>
      <c r="L4305" s="82">
        <f t="shared" si="203"/>
        <v>5.15</v>
      </c>
      <c r="M4305" s="82">
        <f>((E4305/$F$1)*VLOOKUP(N4305,Currecny_M!$A$1:$P$10,MATCH(Database!C4305,Currecny_M!$A$1:$P$1,0),FALSE))/VLOOKUP('Cover page'!$B$6,Currecny_M!$A$1:$P$10,MATCH(Database!C4305,Currecny_M!$A$1:$P$1,0),FALSE)</f>
        <v>5.15</v>
      </c>
      <c r="N4305" s="6" t="str">
        <f>VLOOKUP(B4305,Master!$A$2:$C$11,3,FALSE)</f>
        <v>INR</v>
      </c>
      <c r="O4305" s="6" t="str">
        <f>VLOOKUP(B4305,Master!$A$2:$C$11,2,FALSE)</f>
        <v>Asia</v>
      </c>
      <c r="Q4305" s="39" t="str">
        <f>VLOOKUP(D4305,GL_Master!$A$1:$D$80,2,FALSE)</f>
        <v>BS</v>
      </c>
      <c r="R4305" s="39" t="str">
        <f>VLOOKUP(D4305,GL_Master!$A$1:$D$80,3,FALSE)</f>
        <v>Short-term loan and advances</v>
      </c>
      <c r="S4305" s="39" t="str">
        <f>VLOOKUP(D4305,GL_Master!$A$1:$D$80,4,FALSE)</f>
        <v>Prepaid expenses</v>
      </c>
    </row>
    <row r="4306" spans="1:19" x14ac:dyDescent="0.25">
      <c r="A4306" s="39" t="s">
        <v>262</v>
      </c>
      <c r="B4306" s="39" t="s">
        <v>42</v>
      </c>
      <c r="C4306" s="7">
        <v>44105</v>
      </c>
      <c r="D4306" s="39" t="s">
        <v>82</v>
      </c>
      <c r="E4306" s="39">
        <v>56160</v>
      </c>
      <c r="F4306" s="82">
        <f t="shared" si="201"/>
        <v>56.16</v>
      </c>
      <c r="G4306" s="39">
        <f>VLOOKUP(N4306,Currecny_M!$A$1:$P$10,2,FALSE)</f>
        <v>1</v>
      </c>
      <c r="H4306" s="39">
        <f>MATCH(C4306,Currecny_M!$A$1:$P$1,0)</f>
        <v>8</v>
      </c>
      <c r="I4306" s="39">
        <f>VLOOKUP(N4306,Currecny_M!$A$1:$P$10,MATCH(Database!C4306,Currecny_M!$A$1:$P$1,0),FALSE)</f>
        <v>1</v>
      </c>
      <c r="J4306" s="82">
        <f t="shared" si="202"/>
        <v>56.16</v>
      </c>
      <c r="K4306" s="39">
        <f>VLOOKUP('Cover page'!$B$6,Currecny_M!$A$1:$P$10,MATCH(Database!C4306,Currecny_M!$A$1:$P$1,0),FALSE)</f>
        <v>1</v>
      </c>
      <c r="L4306" s="82">
        <f t="shared" si="203"/>
        <v>56.16</v>
      </c>
      <c r="M4306" s="82">
        <f>((E4306/$F$1)*VLOOKUP(N4306,Currecny_M!$A$1:$P$10,MATCH(Database!C4306,Currecny_M!$A$1:$P$1,0),FALSE))/VLOOKUP('Cover page'!$B$6,Currecny_M!$A$1:$P$10,MATCH(Database!C4306,Currecny_M!$A$1:$P$1,0),FALSE)</f>
        <v>56.16</v>
      </c>
      <c r="N4306" s="6" t="str">
        <f>VLOOKUP(B4306,Master!$A$2:$C$11,3,FALSE)</f>
        <v>INR</v>
      </c>
      <c r="O4306" s="6" t="str">
        <f>VLOOKUP(B4306,Master!$A$2:$C$11,2,FALSE)</f>
        <v>Asia</v>
      </c>
      <c r="Q4306" s="39" t="str">
        <f>VLOOKUP(D4306,GL_Master!$A$1:$D$80,2,FALSE)</f>
        <v>BS</v>
      </c>
      <c r="R4306" s="39" t="str">
        <f>VLOOKUP(D4306,GL_Master!$A$1:$D$80,3,FALSE)</f>
        <v>Short-term loan and advances</v>
      </c>
      <c r="S4306" s="39" t="str">
        <f>VLOOKUP(D4306,GL_Master!$A$1:$D$80,4,FALSE)</f>
        <v>Advance to vendor/employees</v>
      </c>
    </row>
    <row r="4307" spans="1:19" x14ac:dyDescent="0.25">
      <c r="A4307" s="39" t="s">
        <v>262</v>
      </c>
      <c r="B4307" s="39" t="s">
        <v>42</v>
      </c>
      <c r="C4307" s="7">
        <v>44105</v>
      </c>
      <c r="D4307" s="39" t="s">
        <v>83</v>
      </c>
      <c r="E4307" s="39">
        <v>36720</v>
      </c>
      <c r="F4307" s="82">
        <f t="shared" si="201"/>
        <v>36.72</v>
      </c>
      <c r="G4307" s="39">
        <f>VLOOKUP(N4307,Currecny_M!$A$1:$P$10,2,FALSE)</f>
        <v>1</v>
      </c>
      <c r="H4307" s="39">
        <f>MATCH(C4307,Currecny_M!$A$1:$P$1,0)</f>
        <v>8</v>
      </c>
      <c r="I4307" s="39">
        <f>VLOOKUP(N4307,Currecny_M!$A$1:$P$10,MATCH(Database!C4307,Currecny_M!$A$1:$P$1,0),FALSE)</f>
        <v>1</v>
      </c>
      <c r="J4307" s="82">
        <f t="shared" si="202"/>
        <v>36.72</v>
      </c>
      <c r="K4307" s="39">
        <f>VLOOKUP('Cover page'!$B$6,Currecny_M!$A$1:$P$10,MATCH(Database!C4307,Currecny_M!$A$1:$P$1,0),FALSE)</f>
        <v>1</v>
      </c>
      <c r="L4307" s="82">
        <f t="shared" si="203"/>
        <v>36.72</v>
      </c>
      <c r="M4307" s="82">
        <f>((E4307/$F$1)*VLOOKUP(N4307,Currecny_M!$A$1:$P$10,MATCH(Database!C4307,Currecny_M!$A$1:$P$1,0),FALSE))/VLOOKUP('Cover page'!$B$6,Currecny_M!$A$1:$P$10,MATCH(Database!C4307,Currecny_M!$A$1:$P$1,0),FALSE)</f>
        <v>36.72</v>
      </c>
      <c r="N4307" s="6" t="str">
        <f>VLOOKUP(B4307,Master!$A$2:$C$11,3,FALSE)</f>
        <v>INR</v>
      </c>
      <c r="O4307" s="6" t="str">
        <f>VLOOKUP(B4307,Master!$A$2:$C$11,2,FALSE)</f>
        <v>Asia</v>
      </c>
      <c r="Q4307" s="39" t="str">
        <f>VLOOKUP(D4307,GL_Master!$A$1:$D$80,2,FALSE)</f>
        <v>BS</v>
      </c>
      <c r="R4307" s="39" t="str">
        <f>VLOOKUP(D4307,GL_Master!$A$1:$D$80,3,FALSE)</f>
        <v>Other Current Assets</v>
      </c>
      <c r="S4307" s="39" t="str">
        <f>VLOOKUP(D4307,GL_Master!$A$1:$D$80,4,FALSE)</f>
        <v>Security deposits ( Unsecured, considered good)</v>
      </c>
    </row>
    <row r="4308" spans="1:19" x14ac:dyDescent="0.25">
      <c r="A4308" s="39" t="s">
        <v>262</v>
      </c>
      <c r="B4308" s="39" t="s">
        <v>42</v>
      </c>
      <c r="C4308" s="7">
        <v>44105</v>
      </c>
      <c r="D4308" s="39" t="s">
        <v>246</v>
      </c>
      <c r="E4308" s="39">
        <v>-4300580</v>
      </c>
      <c r="F4308" s="82">
        <f t="shared" si="201"/>
        <v>-4300.58</v>
      </c>
      <c r="G4308" s="39">
        <f>VLOOKUP(N4308,Currecny_M!$A$1:$P$10,2,FALSE)</f>
        <v>1</v>
      </c>
      <c r="H4308" s="39">
        <f>MATCH(C4308,Currecny_M!$A$1:$P$1,0)</f>
        <v>8</v>
      </c>
      <c r="I4308" s="39">
        <f>VLOOKUP(N4308,Currecny_M!$A$1:$P$10,MATCH(Database!C4308,Currecny_M!$A$1:$P$1,0),FALSE)</f>
        <v>1</v>
      </c>
      <c r="J4308" s="82">
        <f t="shared" si="202"/>
        <v>-4300.58</v>
      </c>
      <c r="K4308" s="39">
        <f>VLOOKUP('Cover page'!$B$6,Currecny_M!$A$1:$P$10,MATCH(Database!C4308,Currecny_M!$A$1:$P$1,0),FALSE)</f>
        <v>1</v>
      </c>
      <c r="L4308" s="82">
        <f t="shared" si="203"/>
        <v>-4300.58</v>
      </c>
      <c r="M4308" s="82">
        <f>((E4308/$F$1)*VLOOKUP(N4308,Currecny_M!$A$1:$P$10,MATCH(Database!C4308,Currecny_M!$A$1:$P$1,0),FALSE))/VLOOKUP('Cover page'!$B$6,Currecny_M!$A$1:$P$10,MATCH(Database!C4308,Currecny_M!$A$1:$P$1,0),FALSE)</f>
        <v>-4300.58</v>
      </c>
      <c r="N4308" s="6" t="str">
        <f>VLOOKUP(B4308,Master!$A$2:$C$11,3,FALSE)</f>
        <v>INR</v>
      </c>
      <c r="O4308" s="6" t="str">
        <f>VLOOKUP(B4308,Master!$A$2:$C$11,2,FALSE)</f>
        <v>Asia</v>
      </c>
      <c r="Q4308" s="39" t="str">
        <f>VLOOKUP(D4308,GL_Master!$A$1:$D$80,2,FALSE)</f>
        <v>PL</v>
      </c>
      <c r="R4308" s="39" t="str">
        <f>VLOOKUP(D4308,GL_Master!$A$1:$D$80,3,FALSE)</f>
        <v>Revenue from Operations</v>
      </c>
      <c r="S4308" s="39" t="str">
        <f>VLOOKUP(D4308,GL_Master!$A$1:$D$80,4,FALSE)</f>
        <v>Contract revenue</v>
      </c>
    </row>
    <row r="4309" spans="1:19" x14ac:dyDescent="0.25">
      <c r="A4309" s="39" t="s">
        <v>262</v>
      </c>
      <c r="B4309" s="39" t="s">
        <v>42</v>
      </c>
      <c r="C4309" s="7">
        <v>44105</v>
      </c>
      <c r="D4309" s="39" t="s">
        <v>134</v>
      </c>
      <c r="E4309" s="39">
        <v>-35640</v>
      </c>
      <c r="F4309" s="82">
        <f t="shared" si="201"/>
        <v>-35.64</v>
      </c>
      <c r="G4309" s="39">
        <f>VLOOKUP(N4309,Currecny_M!$A$1:$P$10,2,FALSE)</f>
        <v>1</v>
      </c>
      <c r="H4309" s="39">
        <f>MATCH(C4309,Currecny_M!$A$1:$P$1,0)</f>
        <v>8</v>
      </c>
      <c r="I4309" s="39">
        <f>VLOOKUP(N4309,Currecny_M!$A$1:$P$10,MATCH(Database!C4309,Currecny_M!$A$1:$P$1,0),FALSE)</f>
        <v>1</v>
      </c>
      <c r="J4309" s="82">
        <f t="shared" si="202"/>
        <v>-35.64</v>
      </c>
      <c r="K4309" s="39">
        <f>VLOOKUP('Cover page'!$B$6,Currecny_M!$A$1:$P$10,MATCH(Database!C4309,Currecny_M!$A$1:$P$1,0),FALSE)</f>
        <v>1</v>
      </c>
      <c r="L4309" s="82">
        <f t="shared" si="203"/>
        <v>-35.64</v>
      </c>
      <c r="M4309" s="82">
        <f>((E4309/$F$1)*VLOOKUP(N4309,Currecny_M!$A$1:$P$10,MATCH(Database!C4309,Currecny_M!$A$1:$P$1,0),FALSE))/VLOOKUP('Cover page'!$B$6,Currecny_M!$A$1:$P$10,MATCH(Database!C4309,Currecny_M!$A$1:$P$1,0),FALSE)</f>
        <v>-35.64</v>
      </c>
      <c r="N4309" s="6" t="str">
        <f>VLOOKUP(B4309,Master!$A$2:$C$11,3,FALSE)</f>
        <v>INR</v>
      </c>
      <c r="O4309" s="6" t="str">
        <f>VLOOKUP(B4309,Master!$A$2:$C$11,2,FALSE)</f>
        <v>Asia</v>
      </c>
      <c r="Q4309" s="39" t="str">
        <f>VLOOKUP(D4309,GL_Master!$A$1:$D$80,2,FALSE)</f>
        <v>PL</v>
      </c>
      <c r="R4309" s="39" t="str">
        <f>VLOOKUP(D4309,GL_Master!$A$1:$D$80,3,FALSE)</f>
        <v>Other Income</v>
      </c>
      <c r="S4309" s="39" t="str">
        <f>VLOOKUP(D4309,GL_Master!$A$1:$D$80,4,FALSE)</f>
        <v>Other Income</v>
      </c>
    </row>
    <row r="4310" spans="1:19" x14ac:dyDescent="0.25">
      <c r="A4310" s="39" t="s">
        <v>262</v>
      </c>
      <c r="B4310" s="39" t="s">
        <v>42</v>
      </c>
      <c r="C4310" s="7">
        <v>44105</v>
      </c>
      <c r="D4310" s="39" t="s">
        <v>86</v>
      </c>
      <c r="E4310" s="39">
        <v>2160</v>
      </c>
      <c r="F4310" s="82">
        <f t="shared" si="201"/>
        <v>2.16</v>
      </c>
      <c r="G4310" s="39">
        <f>VLOOKUP(N4310,Currecny_M!$A$1:$P$10,2,FALSE)</f>
        <v>1</v>
      </c>
      <c r="H4310" s="39">
        <f>MATCH(C4310,Currecny_M!$A$1:$P$1,0)</f>
        <v>8</v>
      </c>
      <c r="I4310" s="39">
        <f>VLOOKUP(N4310,Currecny_M!$A$1:$P$10,MATCH(Database!C4310,Currecny_M!$A$1:$P$1,0),FALSE)</f>
        <v>1</v>
      </c>
      <c r="J4310" s="82">
        <f t="shared" si="202"/>
        <v>2.16</v>
      </c>
      <c r="K4310" s="39">
        <f>VLOOKUP('Cover page'!$B$6,Currecny_M!$A$1:$P$10,MATCH(Database!C4310,Currecny_M!$A$1:$P$1,0),FALSE)</f>
        <v>1</v>
      </c>
      <c r="L4310" s="82">
        <f t="shared" si="203"/>
        <v>2.16</v>
      </c>
      <c r="M4310" s="82">
        <f>((E4310/$F$1)*VLOOKUP(N4310,Currecny_M!$A$1:$P$10,MATCH(Database!C4310,Currecny_M!$A$1:$P$1,0),FALSE))/VLOOKUP('Cover page'!$B$6,Currecny_M!$A$1:$P$10,MATCH(Database!C4310,Currecny_M!$A$1:$P$1,0),FALSE)</f>
        <v>2.16</v>
      </c>
      <c r="N4310" s="6" t="str">
        <f>VLOOKUP(B4310,Master!$A$2:$C$11,3,FALSE)</f>
        <v>INR</v>
      </c>
      <c r="O4310" s="6" t="str">
        <f>VLOOKUP(B4310,Master!$A$2:$C$11,2,FALSE)</f>
        <v>Asia</v>
      </c>
      <c r="Q4310" s="39" t="str">
        <f>VLOOKUP(D4310,GL_Master!$A$1:$D$80,2,FALSE)</f>
        <v>PL</v>
      </c>
      <c r="R4310" s="39" t="str">
        <f>VLOOKUP(D4310,GL_Master!$A$1:$D$80,3,FALSE)</f>
        <v>COGS</v>
      </c>
      <c r="S4310" s="39" t="str">
        <f>VLOOKUP(D4310,GL_Master!$A$1:$D$80,4,FALSE)</f>
        <v>Purchase of other traded goods</v>
      </c>
    </row>
    <row r="4311" spans="1:19" x14ac:dyDescent="0.25">
      <c r="A4311" s="39" t="s">
        <v>262</v>
      </c>
      <c r="B4311" s="39" t="s">
        <v>42</v>
      </c>
      <c r="C4311" s="7">
        <v>44105</v>
      </c>
      <c r="D4311" s="39" t="s">
        <v>87</v>
      </c>
      <c r="E4311" s="39">
        <v>1080</v>
      </c>
      <c r="F4311" s="82">
        <f t="shared" si="201"/>
        <v>1.08</v>
      </c>
      <c r="G4311" s="39">
        <f>VLOOKUP(N4311,Currecny_M!$A$1:$P$10,2,FALSE)</f>
        <v>1</v>
      </c>
      <c r="H4311" s="39">
        <f>MATCH(C4311,Currecny_M!$A$1:$P$1,0)</f>
        <v>8</v>
      </c>
      <c r="I4311" s="39">
        <f>VLOOKUP(N4311,Currecny_M!$A$1:$P$10,MATCH(Database!C4311,Currecny_M!$A$1:$P$1,0),FALSE)</f>
        <v>1</v>
      </c>
      <c r="J4311" s="82">
        <f t="shared" si="202"/>
        <v>1.08</v>
      </c>
      <c r="K4311" s="39">
        <f>VLOOKUP('Cover page'!$B$6,Currecny_M!$A$1:$P$10,MATCH(Database!C4311,Currecny_M!$A$1:$P$1,0),FALSE)</f>
        <v>1</v>
      </c>
      <c r="L4311" s="82">
        <f t="shared" si="203"/>
        <v>1.08</v>
      </c>
      <c r="M4311" s="82">
        <f>((E4311/$F$1)*VLOOKUP(N4311,Currecny_M!$A$1:$P$10,MATCH(Database!C4311,Currecny_M!$A$1:$P$1,0),FALSE))/VLOOKUP('Cover page'!$B$6,Currecny_M!$A$1:$P$10,MATCH(Database!C4311,Currecny_M!$A$1:$P$1,0),FALSE)</f>
        <v>1.08</v>
      </c>
      <c r="N4311" s="6" t="str">
        <f>VLOOKUP(B4311,Master!$A$2:$C$11,3,FALSE)</f>
        <v>INR</v>
      </c>
      <c r="O4311" s="6" t="str">
        <f>VLOOKUP(B4311,Master!$A$2:$C$11,2,FALSE)</f>
        <v>Asia</v>
      </c>
      <c r="Q4311" s="39" t="str">
        <f>VLOOKUP(D4311,GL_Master!$A$1:$D$80,2,FALSE)</f>
        <v>PL</v>
      </c>
      <c r="R4311" s="39" t="str">
        <f>VLOOKUP(D4311,GL_Master!$A$1:$D$80,3,FALSE)</f>
        <v>COGS</v>
      </c>
      <c r="S4311" s="39" t="str">
        <f>VLOOKUP(D4311,GL_Master!$A$1:$D$80,4,FALSE)</f>
        <v>Civil, Installation, Commissioning and Other miscellaneous expenses</v>
      </c>
    </row>
    <row r="4312" spans="1:19" x14ac:dyDescent="0.25">
      <c r="A4312" s="39" t="s">
        <v>262</v>
      </c>
      <c r="B4312" s="39" t="s">
        <v>42</v>
      </c>
      <c r="C4312" s="7">
        <v>44105</v>
      </c>
      <c r="D4312" s="39" t="s">
        <v>88</v>
      </c>
      <c r="E4312" s="39">
        <v>3090</v>
      </c>
      <c r="F4312" s="82">
        <f t="shared" si="201"/>
        <v>3.09</v>
      </c>
      <c r="G4312" s="39">
        <f>VLOOKUP(N4312,Currecny_M!$A$1:$P$10,2,FALSE)</f>
        <v>1</v>
      </c>
      <c r="H4312" s="39">
        <f>MATCH(C4312,Currecny_M!$A$1:$P$1,0)</f>
        <v>8</v>
      </c>
      <c r="I4312" s="39">
        <f>VLOOKUP(N4312,Currecny_M!$A$1:$P$10,MATCH(Database!C4312,Currecny_M!$A$1:$P$1,0),FALSE)</f>
        <v>1</v>
      </c>
      <c r="J4312" s="82">
        <f t="shared" si="202"/>
        <v>3.09</v>
      </c>
      <c r="K4312" s="39">
        <f>VLOOKUP('Cover page'!$B$6,Currecny_M!$A$1:$P$10,MATCH(Database!C4312,Currecny_M!$A$1:$P$1,0),FALSE)</f>
        <v>1</v>
      </c>
      <c r="L4312" s="82">
        <f t="shared" si="203"/>
        <v>3.09</v>
      </c>
      <c r="M4312" s="82">
        <f>((E4312/$F$1)*VLOOKUP(N4312,Currecny_M!$A$1:$P$10,MATCH(Database!C4312,Currecny_M!$A$1:$P$1,0),FALSE))/VLOOKUP('Cover page'!$B$6,Currecny_M!$A$1:$P$10,MATCH(Database!C4312,Currecny_M!$A$1:$P$1,0),FALSE)</f>
        <v>3.09</v>
      </c>
      <c r="N4312" s="6" t="str">
        <f>VLOOKUP(B4312,Master!$A$2:$C$11,3,FALSE)</f>
        <v>INR</v>
      </c>
      <c r="O4312" s="6" t="str">
        <f>VLOOKUP(B4312,Master!$A$2:$C$11,2,FALSE)</f>
        <v>Asia</v>
      </c>
      <c r="Q4312" s="39" t="str">
        <f>VLOOKUP(D4312,GL_Master!$A$1:$D$80,2,FALSE)</f>
        <v>PL</v>
      </c>
      <c r="R4312" s="39" t="str">
        <f>VLOOKUP(D4312,GL_Master!$A$1:$D$80,3,FALSE)</f>
        <v>COGS</v>
      </c>
      <c r="S4312" s="39" t="str">
        <f>VLOOKUP(D4312,GL_Master!$A$1:$D$80,4,FALSE)</f>
        <v>Civil, Installation, Commissioning and Other miscellaneous expenses</v>
      </c>
    </row>
    <row r="4313" spans="1:19" x14ac:dyDescent="0.25">
      <c r="A4313" s="39" t="s">
        <v>262</v>
      </c>
      <c r="B4313" s="39" t="s">
        <v>42</v>
      </c>
      <c r="C4313" s="7">
        <v>44105</v>
      </c>
      <c r="D4313" s="39" t="s">
        <v>89</v>
      </c>
      <c r="E4313" s="39">
        <v>6600.0000000000009</v>
      </c>
      <c r="F4313" s="82">
        <f t="shared" si="201"/>
        <v>6.6000000000000005</v>
      </c>
      <c r="G4313" s="39">
        <f>VLOOKUP(N4313,Currecny_M!$A$1:$P$10,2,FALSE)</f>
        <v>1</v>
      </c>
      <c r="H4313" s="39">
        <f>MATCH(C4313,Currecny_M!$A$1:$P$1,0)</f>
        <v>8</v>
      </c>
      <c r="I4313" s="39">
        <f>VLOOKUP(N4313,Currecny_M!$A$1:$P$10,MATCH(Database!C4313,Currecny_M!$A$1:$P$1,0),FALSE)</f>
        <v>1</v>
      </c>
      <c r="J4313" s="82">
        <f t="shared" si="202"/>
        <v>6.6000000000000005</v>
      </c>
      <c r="K4313" s="39">
        <f>VLOOKUP('Cover page'!$B$6,Currecny_M!$A$1:$P$10,MATCH(Database!C4313,Currecny_M!$A$1:$P$1,0),FALSE)</f>
        <v>1</v>
      </c>
      <c r="L4313" s="82">
        <f t="shared" si="203"/>
        <v>6.6000000000000005</v>
      </c>
      <c r="M4313" s="82">
        <f>((E4313/$F$1)*VLOOKUP(N4313,Currecny_M!$A$1:$P$10,MATCH(Database!C4313,Currecny_M!$A$1:$P$1,0),FALSE))/VLOOKUP('Cover page'!$B$6,Currecny_M!$A$1:$P$10,MATCH(Database!C4313,Currecny_M!$A$1:$P$1,0),FALSE)</f>
        <v>6.6000000000000005</v>
      </c>
      <c r="N4313" s="6" t="str">
        <f>VLOOKUP(B4313,Master!$A$2:$C$11,3,FALSE)</f>
        <v>INR</v>
      </c>
      <c r="O4313" s="6" t="str">
        <f>VLOOKUP(B4313,Master!$A$2:$C$11,2,FALSE)</f>
        <v>Asia</v>
      </c>
      <c r="Q4313" s="39" t="str">
        <f>VLOOKUP(D4313,GL_Master!$A$1:$D$80,2,FALSE)</f>
        <v>PL</v>
      </c>
      <c r="R4313" s="39" t="str">
        <f>VLOOKUP(D4313,GL_Master!$A$1:$D$80,3,FALSE)</f>
        <v>COGS</v>
      </c>
      <c r="S4313" s="39" t="str">
        <f>VLOOKUP(D4313,GL_Master!$A$1:$D$80,4,FALSE)</f>
        <v>project Expenses</v>
      </c>
    </row>
    <row r="4314" spans="1:19" x14ac:dyDescent="0.25">
      <c r="A4314" s="39" t="s">
        <v>262</v>
      </c>
      <c r="B4314" s="39" t="s">
        <v>42</v>
      </c>
      <c r="C4314" s="7">
        <v>44105</v>
      </c>
      <c r="D4314" s="39" t="s">
        <v>90</v>
      </c>
      <c r="E4314" s="39">
        <v>2200</v>
      </c>
      <c r="F4314" s="82">
        <f t="shared" si="201"/>
        <v>2.2000000000000002</v>
      </c>
      <c r="G4314" s="39">
        <f>VLOOKUP(N4314,Currecny_M!$A$1:$P$10,2,FALSE)</f>
        <v>1</v>
      </c>
      <c r="H4314" s="39">
        <f>MATCH(C4314,Currecny_M!$A$1:$P$1,0)</f>
        <v>8</v>
      </c>
      <c r="I4314" s="39">
        <f>VLOOKUP(N4314,Currecny_M!$A$1:$P$10,MATCH(Database!C4314,Currecny_M!$A$1:$P$1,0),FALSE)</f>
        <v>1</v>
      </c>
      <c r="J4314" s="82">
        <f t="shared" si="202"/>
        <v>2.2000000000000002</v>
      </c>
      <c r="K4314" s="39">
        <f>VLOOKUP('Cover page'!$B$6,Currecny_M!$A$1:$P$10,MATCH(Database!C4314,Currecny_M!$A$1:$P$1,0),FALSE)</f>
        <v>1</v>
      </c>
      <c r="L4314" s="82">
        <f t="shared" si="203"/>
        <v>2.2000000000000002</v>
      </c>
      <c r="M4314" s="82">
        <f>((E4314/$F$1)*VLOOKUP(N4314,Currecny_M!$A$1:$P$10,MATCH(Database!C4314,Currecny_M!$A$1:$P$1,0),FALSE))/VLOOKUP('Cover page'!$B$6,Currecny_M!$A$1:$P$10,MATCH(Database!C4314,Currecny_M!$A$1:$P$1,0),FALSE)</f>
        <v>2.2000000000000002</v>
      </c>
      <c r="N4314" s="6" t="str">
        <f>VLOOKUP(B4314,Master!$A$2:$C$11,3,FALSE)</f>
        <v>INR</v>
      </c>
      <c r="O4314" s="6" t="str">
        <f>VLOOKUP(B4314,Master!$A$2:$C$11,2,FALSE)</f>
        <v>Asia</v>
      </c>
      <c r="Q4314" s="39" t="str">
        <f>VLOOKUP(D4314,GL_Master!$A$1:$D$80,2,FALSE)</f>
        <v>PL</v>
      </c>
      <c r="R4314" s="39" t="str">
        <f>VLOOKUP(D4314,GL_Master!$A$1:$D$80,3,FALSE)</f>
        <v>Office utility</v>
      </c>
      <c r="S4314" s="39" t="str">
        <f>VLOOKUP(D4314,GL_Master!$A$1:$D$80,4,FALSE)</f>
        <v>Electricity Expenses</v>
      </c>
    </row>
    <row r="4315" spans="1:19" x14ac:dyDescent="0.25">
      <c r="A4315" s="39" t="s">
        <v>262</v>
      </c>
      <c r="B4315" s="39" t="s">
        <v>42</v>
      </c>
      <c r="C4315" s="7">
        <v>44105</v>
      </c>
      <c r="D4315" s="39" t="s">
        <v>91</v>
      </c>
      <c r="E4315" s="39">
        <v>4360</v>
      </c>
      <c r="F4315" s="82">
        <f t="shared" si="201"/>
        <v>4.3600000000000003</v>
      </c>
      <c r="G4315" s="39">
        <f>VLOOKUP(N4315,Currecny_M!$A$1:$P$10,2,FALSE)</f>
        <v>1</v>
      </c>
      <c r="H4315" s="39">
        <f>MATCH(C4315,Currecny_M!$A$1:$P$1,0)</f>
        <v>8</v>
      </c>
      <c r="I4315" s="39">
        <f>VLOOKUP(N4315,Currecny_M!$A$1:$P$10,MATCH(Database!C4315,Currecny_M!$A$1:$P$1,0),FALSE)</f>
        <v>1</v>
      </c>
      <c r="J4315" s="82">
        <f t="shared" si="202"/>
        <v>4.3600000000000003</v>
      </c>
      <c r="K4315" s="39">
        <f>VLOOKUP('Cover page'!$B$6,Currecny_M!$A$1:$P$10,MATCH(Database!C4315,Currecny_M!$A$1:$P$1,0),FALSE)</f>
        <v>1</v>
      </c>
      <c r="L4315" s="82">
        <f t="shared" si="203"/>
        <v>4.3600000000000003</v>
      </c>
      <c r="M4315" s="82">
        <f>((E4315/$F$1)*VLOOKUP(N4315,Currecny_M!$A$1:$P$10,MATCH(Database!C4315,Currecny_M!$A$1:$P$1,0),FALSE))/VLOOKUP('Cover page'!$B$6,Currecny_M!$A$1:$P$10,MATCH(Database!C4315,Currecny_M!$A$1:$P$1,0),FALSE)</f>
        <v>4.3600000000000003</v>
      </c>
      <c r="N4315" s="6" t="str">
        <f>VLOOKUP(B4315,Master!$A$2:$C$11,3,FALSE)</f>
        <v>INR</v>
      </c>
      <c r="O4315" s="6" t="str">
        <f>VLOOKUP(B4315,Master!$A$2:$C$11,2,FALSE)</f>
        <v>Asia</v>
      </c>
      <c r="Q4315" s="39" t="str">
        <f>VLOOKUP(D4315,GL_Master!$A$1:$D$80,2,FALSE)</f>
        <v>PL</v>
      </c>
      <c r="R4315" s="39" t="str">
        <f>VLOOKUP(D4315,GL_Master!$A$1:$D$80,3,FALSE)</f>
        <v>Misc. expenses</v>
      </c>
      <c r="S4315" s="39" t="str">
        <f>VLOOKUP(D4315,GL_Master!$A$1:$D$80,4,FALSE)</f>
        <v>Repair &amp; Maintenance</v>
      </c>
    </row>
    <row r="4316" spans="1:19" x14ac:dyDescent="0.25">
      <c r="A4316" s="39" t="s">
        <v>262</v>
      </c>
      <c r="B4316" s="39" t="s">
        <v>42</v>
      </c>
      <c r="C4316" s="7">
        <v>44105</v>
      </c>
      <c r="D4316" s="39" t="s">
        <v>92</v>
      </c>
      <c r="E4316" s="39">
        <v>3240</v>
      </c>
      <c r="F4316" s="82">
        <f t="shared" si="201"/>
        <v>3.24</v>
      </c>
      <c r="G4316" s="39">
        <f>VLOOKUP(N4316,Currecny_M!$A$1:$P$10,2,FALSE)</f>
        <v>1</v>
      </c>
      <c r="H4316" s="39">
        <f>MATCH(C4316,Currecny_M!$A$1:$P$1,0)</f>
        <v>8</v>
      </c>
      <c r="I4316" s="39">
        <f>VLOOKUP(N4316,Currecny_M!$A$1:$P$10,MATCH(Database!C4316,Currecny_M!$A$1:$P$1,0),FALSE)</f>
        <v>1</v>
      </c>
      <c r="J4316" s="82">
        <f t="shared" si="202"/>
        <v>3.24</v>
      </c>
      <c r="K4316" s="39">
        <f>VLOOKUP('Cover page'!$B$6,Currecny_M!$A$1:$P$10,MATCH(Database!C4316,Currecny_M!$A$1:$P$1,0),FALSE)</f>
        <v>1</v>
      </c>
      <c r="L4316" s="82">
        <f t="shared" si="203"/>
        <v>3.24</v>
      </c>
      <c r="M4316" s="82">
        <f>((E4316/$F$1)*VLOOKUP(N4316,Currecny_M!$A$1:$P$10,MATCH(Database!C4316,Currecny_M!$A$1:$P$1,0),FALSE))/VLOOKUP('Cover page'!$B$6,Currecny_M!$A$1:$P$10,MATCH(Database!C4316,Currecny_M!$A$1:$P$1,0),FALSE)</f>
        <v>3.24</v>
      </c>
      <c r="N4316" s="6" t="str">
        <f>VLOOKUP(B4316,Master!$A$2:$C$11,3,FALSE)</f>
        <v>INR</v>
      </c>
      <c r="O4316" s="6" t="str">
        <f>VLOOKUP(B4316,Master!$A$2:$C$11,2,FALSE)</f>
        <v>Asia</v>
      </c>
      <c r="Q4316" s="39" t="str">
        <f>VLOOKUP(D4316,GL_Master!$A$1:$D$80,2,FALSE)</f>
        <v>PL</v>
      </c>
      <c r="R4316" s="39" t="str">
        <f>VLOOKUP(D4316,GL_Master!$A$1:$D$80,3,FALSE)</f>
        <v>Misc. expenses</v>
      </c>
      <c r="S4316" s="39" t="str">
        <f>VLOOKUP(D4316,GL_Master!$A$1:$D$80,4,FALSE)</f>
        <v>Repair &amp; Maintenance</v>
      </c>
    </row>
    <row r="4317" spans="1:19" x14ac:dyDescent="0.25">
      <c r="A4317" s="39" t="s">
        <v>262</v>
      </c>
      <c r="B4317" s="39" t="s">
        <v>42</v>
      </c>
      <c r="C4317" s="7">
        <v>44105</v>
      </c>
      <c r="D4317" s="39" t="s">
        <v>93</v>
      </c>
      <c r="E4317" s="39">
        <v>35700</v>
      </c>
      <c r="F4317" s="82">
        <f t="shared" si="201"/>
        <v>35.700000000000003</v>
      </c>
      <c r="G4317" s="39">
        <f>VLOOKUP(N4317,Currecny_M!$A$1:$P$10,2,FALSE)</f>
        <v>1</v>
      </c>
      <c r="H4317" s="39">
        <f>MATCH(C4317,Currecny_M!$A$1:$P$1,0)</f>
        <v>8</v>
      </c>
      <c r="I4317" s="39">
        <f>VLOOKUP(N4317,Currecny_M!$A$1:$P$10,MATCH(Database!C4317,Currecny_M!$A$1:$P$1,0),FALSE)</f>
        <v>1</v>
      </c>
      <c r="J4317" s="82">
        <f t="shared" si="202"/>
        <v>35.700000000000003</v>
      </c>
      <c r="K4317" s="39">
        <f>VLOOKUP('Cover page'!$B$6,Currecny_M!$A$1:$P$10,MATCH(Database!C4317,Currecny_M!$A$1:$P$1,0),FALSE)</f>
        <v>1</v>
      </c>
      <c r="L4317" s="82">
        <f t="shared" si="203"/>
        <v>35.700000000000003</v>
      </c>
      <c r="M4317" s="82">
        <f>((E4317/$F$1)*VLOOKUP(N4317,Currecny_M!$A$1:$P$10,MATCH(Database!C4317,Currecny_M!$A$1:$P$1,0),FALSE))/VLOOKUP('Cover page'!$B$6,Currecny_M!$A$1:$P$10,MATCH(Database!C4317,Currecny_M!$A$1:$P$1,0),FALSE)</f>
        <v>35.700000000000003</v>
      </c>
      <c r="N4317" s="6" t="str">
        <f>VLOOKUP(B4317,Master!$A$2:$C$11,3,FALSE)</f>
        <v>INR</v>
      </c>
      <c r="O4317" s="6" t="str">
        <f>VLOOKUP(B4317,Master!$A$2:$C$11,2,FALSE)</f>
        <v>Asia</v>
      </c>
      <c r="Q4317" s="39" t="str">
        <f>VLOOKUP(D4317,GL_Master!$A$1:$D$80,2,FALSE)</f>
        <v>PL</v>
      </c>
      <c r="R4317" s="39" t="str">
        <f>VLOOKUP(D4317,GL_Master!$A$1:$D$80,3,FALSE)</f>
        <v>Salary wages &amp; benefits</v>
      </c>
      <c r="S4317" s="39" t="str">
        <f>VLOOKUP(D4317,GL_Master!$A$1:$D$80,4,FALSE)</f>
        <v>Employee benefits expense</v>
      </c>
    </row>
    <row r="4318" spans="1:19" x14ac:dyDescent="0.25">
      <c r="A4318" s="39" t="s">
        <v>262</v>
      </c>
      <c r="B4318" s="39" t="s">
        <v>42</v>
      </c>
      <c r="C4318" s="7">
        <v>44105</v>
      </c>
      <c r="D4318" s="39" t="s">
        <v>33</v>
      </c>
      <c r="E4318" s="39">
        <v>1040</v>
      </c>
      <c r="F4318" s="82">
        <f t="shared" si="201"/>
        <v>1.04</v>
      </c>
      <c r="G4318" s="39">
        <f>VLOOKUP(N4318,Currecny_M!$A$1:$P$10,2,FALSE)</f>
        <v>1</v>
      </c>
      <c r="H4318" s="39">
        <f>MATCH(C4318,Currecny_M!$A$1:$P$1,0)</f>
        <v>8</v>
      </c>
      <c r="I4318" s="39">
        <f>VLOOKUP(N4318,Currecny_M!$A$1:$P$10,MATCH(Database!C4318,Currecny_M!$A$1:$P$1,0),FALSE)</f>
        <v>1</v>
      </c>
      <c r="J4318" s="82">
        <f t="shared" si="202"/>
        <v>1.04</v>
      </c>
      <c r="K4318" s="39">
        <f>VLOOKUP('Cover page'!$B$6,Currecny_M!$A$1:$P$10,MATCH(Database!C4318,Currecny_M!$A$1:$P$1,0),FALSE)</f>
        <v>1</v>
      </c>
      <c r="L4318" s="82">
        <f t="shared" si="203"/>
        <v>1.04</v>
      </c>
      <c r="M4318" s="82">
        <f>((E4318/$F$1)*VLOOKUP(N4318,Currecny_M!$A$1:$P$10,MATCH(Database!C4318,Currecny_M!$A$1:$P$1,0),FALSE))/VLOOKUP('Cover page'!$B$6,Currecny_M!$A$1:$P$10,MATCH(Database!C4318,Currecny_M!$A$1:$P$1,0),FALSE)</f>
        <v>1.04</v>
      </c>
      <c r="N4318" s="6" t="str">
        <f>VLOOKUP(B4318,Master!$A$2:$C$11,3,FALSE)</f>
        <v>INR</v>
      </c>
      <c r="O4318" s="6" t="str">
        <f>VLOOKUP(B4318,Master!$A$2:$C$11,2,FALSE)</f>
        <v>Asia</v>
      </c>
      <c r="Q4318" s="39" t="str">
        <f>VLOOKUP(D4318,GL_Master!$A$1:$D$80,2,FALSE)</f>
        <v>PL</v>
      </c>
      <c r="R4318" s="39" t="str">
        <f>VLOOKUP(D4318,GL_Master!$A$1:$D$80,3,FALSE)</f>
        <v>Staff welfare expenses</v>
      </c>
      <c r="S4318" s="39" t="str">
        <f>VLOOKUP(D4318,GL_Master!$A$1:$D$80,4,FALSE)</f>
        <v>Other staff welfare</v>
      </c>
    </row>
    <row r="4319" spans="1:19" x14ac:dyDescent="0.25">
      <c r="A4319" s="39" t="s">
        <v>262</v>
      </c>
      <c r="B4319" s="39" t="s">
        <v>42</v>
      </c>
      <c r="C4319" s="7">
        <v>44105</v>
      </c>
      <c r="D4319" s="39" t="s">
        <v>94</v>
      </c>
      <c r="E4319" s="39">
        <v>6300</v>
      </c>
      <c r="F4319" s="82">
        <f t="shared" si="201"/>
        <v>6.3</v>
      </c>
      <c r="G4319" s="39">
        <f>VLOOKUP(N4319,Currecny_M!$A$1:$P$10,2,FALSE)</f>
        <v>1</v>
      </c>
      <c r="H4319" s="39">
        <f>MATCH(C4319,Currecny_M!$A$1:$P$1,0)</f>
        <v>8</v>
      </c>
      <c r="I4319" s="39">
        <f>VLOOKUP(N4319,Currecny_M!$A$1:$P$10,MATCH(Database!C4319,Currecny_M!$A$1:$P$1,0),FALSE)</f>
        <v>1</v>
      </c>
      <c r="J4319" s="82">
        <f t="shared" si="202"/>
        <v>6.3</v>
      </c>
      <c r="K4319" s="39">
        <f>VLOOKUP('Cover page'!$B$6,Currecny_M!$A$1:$P$10,MATCH(Database!C4319,Currecny_M!$A$1:$P$1,0),FALSE)</f>
        <v>1</v>
      </c>
      <c r="L4319" s="82">
        <f t="shared" si="203"/>
        <v>6.3</v>
      </c>
      <c r="M4319" s="82">
        <f>((E4319/$F$1)*VLOOKUP(N4319,Currecny_M!$A$1:$P$10,MATCH(Database!C4319,Currecny_M!$A$1:$P$1,0),FALSE))/VLOOKUP('Cover page'!$B$6,Currecny_M!$A$1:$P$10,MATCH(Database!C4319,Currecny_M!$A$1:$P$1,0),FALSE)</f>
        <v>6.3</v>
      </c>
      <c r="N4319" s="6" t="str">
        <f>VLOOKUP(B4319,Master!$A$2:$C$11,3,FALSE)</f>
        <v>INR</v>
      </c>
      <c r="O4319" s="6" t="str">
        <f>VLOOKUP(B4319,Master!$A$2:$C$11,2,FALSE)</f>
        <v>Asia</v>
      </c>
      <c r="Q4319" s="39" t="str">
        <f>VLOOKUP(D4319,GL_Master!$A$1:$D$80,2,FALSE)</f>
        <v>PL</v>
      </c>
      <c r="R4319" s="39" t="str">
        <f>VLOOKUP(D4319,GL_Master!$A$1:$D$80,3,FALSE)</f>
        <v xml:space="preserve">Gratuity expenses </v>
      </c>
      <c r="S4319" s="39" t="str">
        <f>VLOOKUP(D4319,GL_Master!$A$1:$D$80,4,FALSE)</f>
        <v>Gratuity</v>
      </c>
    </row>
    <row r="4320" spans="1:19" x14ac:dyDescent="0.25">
      <c r="A4320" s="39" t="s">
        <v>262</v>
      </c>
      <c r="B4320" s="39" t="s">
        <v>42</v>
      </c>
      <c r="C4320" s="7">
        <v>44105</v>
      </c>
      <c r="D4320" s="39" t="s">
        <v>95</v>
      </c>
      <c r="E4320" s="39">
        <v>2040</v>
      </c>
      <c r="F4320" s="82">
        <f t="shared" si="201"/>
        <v>2.04</v>
      </c>
      <c r="G4320" s="39">
        <f>VLOOKUP(N4320,Currecny_M!$A$1:$P$10,2,FALSE)</f>
        <v>1</v>
      </c>
      <c r="H4320" s="39">
        <f>MATCH(C4320,Currecny_M!$A$1:$P$1,0)</f>
        <v>8</v>
      </c>
      <c r="I4320" s="39">
        <f>VLOOKUP(N4320,Currecny_M!$A$1:$P$10,MATCH(Database!C4320,Currecny_M!$A$1:$P$1,0),FALSE)</f>
        <v>1</v>
      </c>
      <c r="J4320" s="82">
        <f t="shared" si="202"/>
        <v>2.04</v>
      </c>
      <c r="K4320" s="39">
        <f>VLOOKUP('Cover page'!$B$6,Currecny_M!$A$1:$P$10,MATCH(Database!C4320,Currecny_M!$A$1:$P$1,0),FALSE)</f>
        <v>1</v>
      </c>
      <c r="L4320" s="82">
        <f t="shared" si="203"/>
        <v>2.04</v>
      </c>
      <c r="M4320" s="82">
        <f>((E4320/$F$1)*VLOOKUP(N4320,Currecny_M!$A$1:$P$10,MATCH(Database!C4320,Currecny_M!$A$1:$P$1,0),FALSE))/VLOOKUP('Cover page'!$B$6,Currecny_M!$A$1:$P$10,MATCH(Database!C4320,Currecny_M!$A$1:$P$1,0),FALSE)</f>
        <v>2.04</v>
      </c>
      <c r="N4320" s="6" t="str">
        <f>VLOOKUP(B4320,Master!$A$2:$C$11,3,FALSE)</f>
        <v>INR</v>
      </c>
      <c r="O4320" s="6" t="str">
        <f>VLOOKUP(B4320,Master!$A$2:$C$11,2,FALSE)</f>
        <v>Asia</v>
      </c>
      <c r="Q4320" s="39" t="str">
        <f>VLOOKUP(D4320,GL_Master!$A$1:$D$80,2,FALSE)</f>
        <v>PL</v>
      </c>
      <c r="R4320" s="39" t="str">
        <f>VLOOKUP(D4320,GL_Master!$A$1:$D$80,3,FALSE)</f>
        <v>Salary wages &amp; benefits</v>
      </c>
      <c r="S4320" s="39" t="str">
        <f>VLOOKUP(D4320,GL_Master!$A$1:$D$80,4,FALSE)</f>
        <v>Employee benefits expense</v>
      </c>
    </row>
    <row r="4321" spans="1:19" x14ac:dyDescent="0.25">
      <c r="A4321" s="39" t="s">
        <v>262</v>
      </c>
      <c r="B4321" s="39" t="s">
        <v>42</v>
      </c>
      <c r="C4321" s="7">
        <v>44105</v>
      </c>
      <c r="D4321" s="39" t="s">
        <v>96</v>
      </c>
      <c r="E4321" s="39">
        <v>18180</v>
      </c>
      <c r="F4321" s="82">
        <f t="shared" si="201"/>
        <v>18.18</v>
      </c>
      <c r="G4321" s="39">
        <f>VLOOKUP(N4321,Currecny_M!$A$1:$P$10,2,FALSE)</f>
        <v>1</v>
      </c>
      <c r="H4321" s="39">
        <f>MATCH(C4321,Currecny_M!$A$1:$P$1,0)</f>
        <v>8</v>
      </c>
      <c r="I4321" s="39">
        <f>VLOOKUP(N4321,Currecny_M!$A$1:$P$10,MATCH(Database!C4321,Currecny_M!$A$1:$P$1,0),FALSE)</f>
        <v>1</v>
      </c>
      <c r="J4321" s="82">
        <f t="shared" si="202"/>
        <v>18.18</v>
      </c>
      <c r="K4321" s="39">
        <f>VLOOKUP('Cover page'!$B$6,Currecny_M!$A$1:$P$10,MATCH(Database!C4321,Currecny_M!$A$1:$P$1,0),FALSE)</f>
        <v>1</v>
      </c>
      <c r="L4321" s="82">
        <f t="shared" si="203"/>
        <v>18.18</v>
      </c>
      <c r="M4321" s="82">
        <f>((E4321/$F$1)*VLOOKUP(N4321,Currecny_M!$A$1:$P$10,MATCH(Database!C4321,Currecny_M!$A$1:$P$1,0),FALSE))/VLOOKUP('Cover page'!$B$6,Currecny_M!$A$1:$P$10,MATCH(Database!C4321,Currecny_M!$A$1:$P$1,0),FALSE)</f>
        <v>18.18</v>
      </c>
      <c r="N4321" s="6" t="str">
        <f>VLOOKUP(B4321,Master!$A$2:$C$11,3,FALSE)</f>
        <v>INR</v>
      </c>
      <c r="O4321" s="6" t="str">
        <f>VLOOKUP(B4321,Master!$A$2:$C$11,2,FALSE)</f>
        <v>Asia</v>
      </c>
      <c r="Q4321" s="39" t="str">
        <f>VLOOKUP(D4321,GL_Master!$A$1:$D$80,2,FALSE)</f>
        <v>PL</v>
      </c>
      <c r="R4321" s="39" t="str">
        <f>VLOOKUP(D4321,GL_Master!$A$1:$D$80,3,FALSE)</f>
        <v>Salary wages &amp; benefits</v>
      </c>
      <c r="S4321" s="39" t="str">
        <f>VLOOKUP(D4321,GL_Master!$A$1:$D$80,4,FALSE)</f>
        <v>Employee benefits expense</v>
      </c>
    </row>
    <row r="4322" spans="1:19" x14ac:dyDescent="0.25">
      <c r="A4322" s="39" t="s">
        <v>262</v>
      </c>
      <c r="B4322" s="39" t="s">
        <v>42</v>
      </c>
      <c r="C4322" s="7">
        <v>44105</v>
      </c>
      <c r="D4322" s="39" t="s">
        <v>97</v>
      </c>
      <c r="E4322" s="39">
        <v>1060</v>
      </c>
      <c r="F4322" s="82">
        <f t="shared" si="201"/>
        <v>1.06</v>
      </c>
      <c r="G4322" s="39">
        <f>VLOOKUP(N4322,Currecny_M!$A$1:$P$10,2,FALSE)</f>
        <v>1</v>
      </c>
      <c r="H4322" s="39">
        <f>MATCH(C4322,Currecny_M!$A$1:$P$1,0)</f>
        <v>8</v>
      </c>
      <c r="I4322" s="39">
        <f>VLOOKUP(N4322,Currecny_M!$A$1:$P$10,MATCH(Database!C4322,Currecny_M!$A$1:$P$1,0),FALSE)</f>
        <v>1</v>
      </c>
      <c r="J4322" s="82">
        <f t="shared" si="202"/>
        <v>1.06</v>
      </c>
      <c r="K4322" s="39">
        <f>VLOOKUP('Cover page'!$B$6,Currecny_M!$A$1:$P$10,MATCH(Database!C4322,Currecny_M!$A$1:$P$1,0),FALSE)</f>
        <v>1</v>
      </c>
      <c r="L4322" s="82">
        <f t="shared" si="203"/>
        <v>1.06</v>
      </c>
      <c r="M4322" s="82">
        <f>((E4322/$F$1)*VLOOKUP(N4322,Currecny_M!$A$1:$P$10,MATCH(Database!C4322,Currecny_M!$A$1:$P$1,0),FALSE))/VLOOKUP('Cover page'!$B$6,Currecny_M!$A$1:$P$10,MATCH(Database!C4322,Currecny_M!$A$1:$P$1,0),FALSE)</f>
        <v>1.06</v>
      </c>
      <c r="N4322" s="6" t="str">
        <f>VLOOKUP(B4322,Master!$A$2:$C$11,3,FALSE)</f>
        <v>INR</v>
      </c>
      <c r="O4322" s="6" t="str">
        <f>VLOOKUP(B4322,Master!$A$2:$C$11,2,FALSE)</f>
        <v>Asia</v>
      </c>
      <c r="Q4322" s="39" t="str">
        <f>VLOOKUP(D4322,GL_Master!$A$1:$D$80,2,FALSE)</f>
        <v>PL</v>
      </c>
      <c r="R4322" s="39" t="str">
        <f>VLOOKUP(D4322,GL_Master!$A$1:$D$80,3,FALSE)</f>
        <v>Salary wages &amp; benefits</v>
      </c>
      <c r="S4322" s="39" t="str">
        <f>VLOOKUP(D4322,GL_Master!$A$1:$D$80,4,FALSE)</f>
        <v>Employee benefits expense</v>
      </c>
    </row>
    <row r="4323" spans="1:19" x14ac:dyDescent="0.25">
      <c r="A4323" s="39" t="s">
        <v>262</v>
      </c>
      <c r="B4323" s="39" t="s">
        <v>42</v>
      </c>
      <c r="C4323" s="7">
        <v>44105</v>
      </c>
      <c r="D4323" s="39" t="s">
        <v>98</v>
      </c>
      <c r="E4323" s="39">
        <v>2060</v>
      </c>
      <c r="F4323" s="82">
        <f t="shared" si="201"/>
        <v>2.06</v>
      </c>
      <c r="G4323" s="39">
        <f>VLOOKUP(N4323,Currecny_M!$A$1:$P$10,2,FALSE)</f>
        <v>1</v>
      </c>
      <c r="H4323" s="39">
        <f>MATCH(C4323,Currecny_M!$A$1:$P$1,0)</f>
        <v>8</v>
      </c>
      <c r="I4323" s="39">
        <f>VLOOKUP(N4323,Currecny_M!$A$1:$P$10,MATCH(Database!C4323,Currecny_M!$A$1:$P$1,0),FALSE)</f>
        <v>1</v>
      </c>
      <c r="J4323" s="82">
        <f t="shared" si="202"/>
        <v>2.06</v>
      </c>
      <c r="K4323" s="39">
        <f>VLOOKUP('Cover page'!$B$6,Currecny_M!$A$1:$P$10,MATCH(Database!C4323,Currecny_M!$A$1:$P$1,0),FALSE)</f>
        <v>1</v>
      </c>
      <c r="L4323" s="82">
        <f t="shared" si="203"/>
        <v>2.06</v>
      </c>
      <c r="M4323" s="82">
        <f>((E4323/$F$1)*VLOOKUP(N4323,Currecny_M!$A$1:$P$10,MATCH(Database!C4323,Currecny_M!$A$1:$P$1,0),FALSE))/VLOOKUP('Cover page'!$B$6,Currecny_M!$A$1:$P$10,MATCH(Database!C4323,Currecny_M!$A$1:$P$1,0),FALSE)</f>
        <v>2.06</v>
      </c>
      <c r="N4323" s="6" t="str">
        <f>VLOOKUP(B4323,Master!$A$2:$C$11,3,FALSE)</f>
        <v>INR</v>
      </c>
      <c r="O4323" s="6" t="str">
        <f>VLOOKUP(B4323,Master!$A$2:$C$11,2,FALSE)</f>
        <v>Asia</v>
      </c>
      <c r="Q4323" s="39" t="str">
        <f>VLOOKUP(D4323,GL_Master!$A$1:$D$80,2,FALSE)</f>
        <v>PL</v>
      </c>
      <c r="R4323" s="39" t="str">
        <f>VLOOKUP(D4323,GL_Master!$A$1:$D$80,3,FALSE)</f>
        <v>Salary wages &amp; benefits</v>
      </c>
      <c r="S4323" s="39" t="str">
        <f>VLOOKUP(D4323,GL_Master!$A$1:$D$80,4,FALSE)</f>
        <v>Employee benefits expense</v>
      </c>
    </row>
    <row r="4324" spans="1:19" x14ac:dyDescent="0.25">
      <c r="A4324" s="39" t="s">
        <v>262</v>
      </c>
      <c r="B4324" s="39" t="s">
        <v>42</v>
      </c>
      <c r="C4324" s="7">
        <v>44105</v>
      </c>
      <c r="D4324" s="39" t="s">
        <v>99</v>
      </c>
      <c r="E4324" s="39">
        <v>1060</v>
      </c>
      <c r="F4324" s="82">
        <f t="shared" si="201"/>
        <v>1.06</v>
      </c>
      <c r="G4324" s="39">
        <f>VLOOKUP(N4324,Currecny_M!$A$1:$P$10,2,FALSE)</f>
        <v>1</v>
      </c>
      <c r="H4324" s="39">
        <f>MATCH(C4324,Currecny_M!$A$1:$P$1,0)</f>
        <v>8</v>
      </c>
      <c r="I4324" s="39">
        <f>VLOOKUP(N4324,Currecny_M!$A$1:$P$10,MATCH(Database!C4324,Currecny_M!$A$1:$P$1,0),FALSE)</f>
        <v>1</v>
      </c>
      <c r="J4324" s="82">
        <f t="shared" si="202"/>
        <v>1.06</v>
      </c>
      <c r="K4324" s="39">
        <f>VLOOKUP('Cover page'!$B$6,Currecny_M!$A$1:$P$10,MATCH(Database!C4324,Currecny_M!$A$1:$P$1,0),FALSE)</f>
        <v>1</v>
      </c>
      <c r="L4324" s="82">
        <f t="shared" si="203"/>
        <v>1.06</v>
      </c>
      <c r="M4324" s="82">
        <f>((E4324/$F$1)*VLOOKUP(N4324,Currecny_M!$A$1:$P$10,MATCH(Database!C4324,Currecny_M!$A$1:$P$1,0),FALSE))/VLOOKUP('Cover page'!$B$6,Currecny_M!$A$1:$P$10,MATCH(Database!C4324,Currecny_M!$A$1:$P$1,0),FALSE)</f>
        <v>1.06</v>
      </c>
      <c r="N4324" s="6" t="str">
        <f>VLOOKUP(B4324,Master!$A$2:$C$11,3,FALSE)</f>
        <v>INR</v>
      </c>
      <c r="O4324" s="6" t="str">
        <f>VLOOKUP(B4324,Master!$A$2:$C$11,2,FALSE)</f>
        <v>Asia</v>
      </c>
      <c r="Q4324" s="39" t="str">
        <f>VLOOKUP(D4324,GL_Master!$A$1:$D$80,2,FALSE)</f>
        <v>PL</v>
      </c>
      <c r="R4324" s="39" t="str">
        <f>VLOOKUP(D4324,GL_Master!$A$1:$D$80,3,FALSE)</f>
        <v>Salary wages &amp; benefits</v>
      </c>
      <c r="S4324" s="39" t="str">
        <f>VLOOKUP(D4324,GL_Master!$A$1:$D$80,4,FALSE)</f>
        <v>Employee benefits expense</v>
      </c>
    </row>
    <row r="4325" spans="1:19" x14ac:dyDescent="0.25">
      <c r="A4325" s="39" t="s">
        <v>262</v>
      </c>
      <c r="B4325" s="39" t="s">
        <v>42</v>
      </c>
      <c r="C4325" s="7">
        <v>44105</v>
      </c>
      <c r="D4325" s="39" t="s">
        <v>100</v>
      </c>
      <c r="E4325" s="39">
        <v>7210</v>
      </c>
      <c r="F4325" s="82">
        <f t="shared" si="201"/>
        <v>7.21</v>
      </c>
      <c r="G4325" s="39">
        <f>VLOOKUP(N4325,Currecny_M!$A$1:$P$10,2,FALSE)</f>
        <v>1</v>
      </c>
      <c r="H4325" s="39">
        <f>MATCH(C4325,Currecny_M!$A$1:$P$1,0)</f>
        <v>8</v>
      </c>
      <c r="I4325" s="39">
        <f>VLOOKUP(N4325,Currecny_M!$A$1:$P$10,MATCH(Database!C4325,Currecny_M!$A$1:$P$1,0),FALSE)</f>
        <v>1</v>
      </c>
      <c r="J4325" s="82">
        <f t="shared" si="202"/>
        <v>7.21</v>
      </c>
      <c r="K4325" s="39">
        <f>VLOOKUP('Cover page'!$B$6,Currecny_M!$A$1:$P$10,MATCH(Database!C4325,Currecny_M!$A$1:$P$1,0),FALSE)</f>
        <v>1</v>
      </c>
      <c r="L4325" s="82">
        <f t="shared" si="203"/>
        <v>7.21</v>
      </c>
      <c r="M4325" s="82">
        <f>((E4325/$F$1)*VLOOKUP(N4325,Currecny_M!$A$1:$P$10,MATCH(Database!C4325,Currecny_M!$A$1:$P$1,0),FALSE))/VLOOKUP('Cover page'!$B$6,Currecny_M!$A$1:$P$10,MATCH(Database!C4325,Currecny_M!$A$1:$P$1,0),FALSE)</f>
        <v>7.21</v>
      </c>
      <c r="N4325" s="6" t="str">
        <f>VLOOKUP(B4325,Master!$A$2:$C$11,3,FALSE)</f>
        <v>INR</v>
      </c>
      <c r="O4325" s="6" t="str">
        <f>VLOOKUP(B4325,Master!$A$2:$C$11,2,FALSE)</f>
        <v>Asia</v>
      </c>
      <c r="Q4325" s="39" t="str">
        <f>VLOOKUP(D4325,GL_Master!$A$1:$D$80,2,FALSE)</f>
        <v>PL</v>
      </c>
      <c r="R4325" s="39" t="str">
        <f>VLOOKUP(D4325,GL_Master!$A$1:$D$80,3,FALSE)</f>
        <v>Salary wages &amp; benefits</v>
      </c>
      <c r="S4325" s="39" t="str">
        <f>VLOOKUP(D4325,GL_Master!$A$1:$D$80,4,FALSE)</f>
        <v>Employee benefits expense</v>
      </c>
    </row>
    <row r="4326" spans="1:19" x14ac:dyDescent="0.25">
      <c r="A4326" s="39" t="s">
        <v>262</v>
      </c>
      <c r="B4326" s="39" t="s">
        <v>42</v>
      </c>
      <c r="C4326" s="7">
        <v>44105</v>
      </c>
      <c r="D4326" s="39" t="s">
        <v>30</v>
      </c>
      <c r="E4326" s="39">
        <v>2020</v>
      </c>
      <c r="F4326" s="82">
        <f t="shared" si="201"/>
        <v>2.02</v>
      </c>
      <c r="G4326" s="39">
        <f>VLOOKUP(N4326,Currecny_M!$A$1:$P$10,2,FALSE)</f>
        <v>1</v>
      </c>
      <c r="H4326" s="39">
        <f>MATCH(C4326,Currecny_M!$A$1:$P$1,0)</f>
        <v>8</v>
      </c>
      <c r="I4326" s="39">
        <f>VLOOKUP(N4326,Currecny_M!$A$1:$P$10,MATCH(Database!C4326,Currecny_M!$A$1:$P$1,0),FALSE)</f>
        <v>1</v>
      </c>
      <c r="J4326" s="82">
        <f t="shared" si="202"/>
        <v>2.02</v>
      </c>
      <c r="K4326" s="39">
        <f>VLOOKUP('Cover page'!$B$6,Currecny_M!$A$1:$P$10,MATCH(Database!C4326,Currecny_M!$A$1:$P$1,0),FALSE)</f>
        <v>1</v>
      </c>
      <c r="L4326" s="82">
        <f t="shared" si="203"/>
        <v>2.02</v>
      </c>
      <c r="M4326" s="82">
        <f>((E4326/$F$1)*VLOOKUP(N4326,Currecny_M!$A$1:$P$10,MATCH(Database!C4326,Currecny_M!$A$1:$P$1,0),FALSE))/VLOOKUP('Cover page'!$B$6,Currecny_M!$A$1:$P$10,MATCH(Database!C4326,Currecny_M!$A$1:$P$1,0),FALSE)</f>
        <v>2.02</v>
      </c>
      <c r="N4326" s="6" t="str">
        <f>VLOOKUP(B4326,Master!$A$2:$C$11,3,FALSE)</f>
        <v>INR</v>
      </c>
      <c r="O4326" s="6" t="str">
        <f>VLOOKUP(B4326,Master!$A$2:$C$11,2,FALSE)</f>
        <v>Asia</v>
      </c>
      <c r="Q4326" s="39" t="str">
        <f>VLOOKUP(D4326,GL_Master!$A$1:$D$80,2,FALSE)</f>
        <v>PL</v>
      </c>
      <c r="R4326" s="39" t="str">
        <f>VLOOKUP(D4326,GL_Master!$A$1:$D$80,3,FALSE)</f>
        <v>Travelling and conveyance</v>
      </c>
      <c r="S4326" s="39" t="str">
        <f>VLOOKUP(D4326,GL_Master!$A$1:$D$80,4,FALSE)</f>
        <v>Local conveyance</v>
      </c>
    </row>
    <row r="4327" spans="1:19" x14ac:dyDescent="0.25">
      <c r="A4327" s="39" t="s">
        <v>262</v>
      </c>
      <c r="B4327" s="39" t="s">
        <v>42</v>
      </c>
      <c r="C4327" s="7">
        <v>44105</v>
      </c>
      <c r="D4327" s="39" t="s">
        <v>31</v>
      </c>
      <c r="E4327" s="39">
        <v>1020</v>
      </c>
      <c r="F4327" s="82">
        <f t="shared" si="201"/>
        <v>1.02</v>
      </c>
      <c r="G4327" s="39">
        <f>VLOOKUP(N4327,Currecny_M!$A$1:$P$10,2,FALSE)</f>
        <v>1</v>
      </c>
      <c r="H4327" s="39">
        <f>MATCH(C4327,Currecny_M!$A$1:$P$1,0)</f>
        <v>8</v>
      </c>
      <c r="I4327" s="39">
        <f>VLOOKUP(N4327,Currecny_M!$A$1:$P$10,MATCH(Database!C4327,Currecny_M!$A$1:$P$1,0),FALSE)</f>
        <v>1</v>
      </c>
      <c r="J4327" s="82">
        <f t="shared" si="202"/>
        <v>1.02</v>
      </c>
      <c r="K4327" s="39">
        <f>VLOOKUP('Cover page'!$B$6,Currecny_M!$A$1:$P$10,MATCH(Database!C4327,Currecny_M!$A$1:$P$1,0),FALSE)</f>
        <v>1</v>
      </c>
      <c r="L4327" s="82">
        <f t="shared" si="203"/>
        <v>1.02</v>
      </c>
      <c r="M4327" s="82">
        <f>((E4327/$F$1)*VLOOKUP(N4327,Currecny_M!$A$1:$P$10,MATCH(Database!C4327,Currecny_M!$A$1:$P$1,0),FALSE))/VLOOKUP('Cover page'!$B$6,Currecny_M!$A$1:$P$10,MATCH(Database!C4327,Currecny_M!$A$1:$P$1,0),FALSE)</f>
        <v>1.02</v>
      </c>
      <c r="N4327" s="6" t="str">
        <f>VLOOKUP(B4327,Master!$A$2:$C$11,3,FALSE)</f>
        <v>INR</v>
      </c>
      <c r="O4327" s="6" t="str">
        <f>VLOOKUP(B4327,Master!$A$2:$C$11,2,FALSE)</f>
        <v>Asia</v>
      </c>
      <c r="Q4327" s="39" t="str">
        <f>VLOOKUP(D4327,GL_Master!$A$1:$D$80,2,FALSE)</f>
        <v>PL</v>
      </c>
      <c r="R4327" s="39" t="str">
        <f>VLOOKUP(D4327,GL_Master!$A$1:$D$80,3,FALSE)</f>
        <v>Office expenses</v>
      </c>
      <c r="S4327" s="39" t="str">
        <f>VLOOKUP(D4327,GL_Master!$A$1:$D$80,4,FALSE)</f>
        <v>Parking charges</v>
      </c>
    </row>
    <row r="4328" spans="1:19" x14ac:dyDescent="0.25">
      <c r="A4328" s="39" t="s">
        <v>262</v>
      </c>
      <c r="B4328" s="39" t="s">
        <v>42</v>
      </c>
      <c r="C4328" s="7">
        <v>44105</v>
      </c>
      <c r="D4328" s="39" t="s">
        <v>101</v>
      </c>
      <c r="E4328" s="39">
        <v>1010</v>
      </c>
      <c r="F4328" s="82">
        <f t="shared" si="201"/>
        <v>1.01</v>
      </c>
      <c r="G4328" s="39">
        <f>VLOOKUP(N4328,Currecny_M!$A$1:$P$10,2,FALSE)</f>
        <v>1</v>
      </c>
      <c r="H4328" s="39">
        <f>MATCH(C4328,Currecny_M!$A$1:$P$1,0)</f>
        <v>8</v>
      </c>
      <c r="I4328" s="39">
        <f>VLOOKUP(N4328,Currecny_M!$A$1:$P$10,MATCH(Database!C4328,Currecny_M!$A$1:$P$1,0),FALSE)</f>
        <v>1</v>
      </c>
      <c r="J4328" s="82">
        <f t="shared" si="202"/>
        <v>1.01</v>
      </c>
      <c r="K4328" s="39">
        <f>VLOOKUP('Cover page'!$B$6,Currecny_M!$A$1:$P$10,MATCH(Database!C4328,Currecny_M!$A$1:$P$1,0),FALSE)</f>
        <v>1</v>
      </c>
      <c r="L4328" s="82">
        <f t="shared" si="203"/>
        <v>1.01</v>
      </c>
      <c r="M4328" s="82">
        <f>((E4328/$F$1)*VLOOKUP(N4328,Currecny_M!$A$1:$P$10,MATCH(Database!C4328,Currecny_M!$A$1:$P$1,0),FALSE))/VLOOKUP('Cover page'!$B$6,Currecny_M!$A$1:$P$10,MATCH(Database!C4328,Currecny_M!$A$1:$P$1,0),FALSE)</f>
        <v>1.01</v>
      </c>
      <c r="N4328" s="6" t="str">
        <f>VLOOKUP(B4328,Master!$A$2:$C$11,3,FALSE)</f>
        <v>INR</v>
      </c>
      <c r="O4328" s="6" t="str">
        <f>VLOOKUP(B4328,Master!$A$2:$C$11,2,FALSE)</f>
        <v>Asia</v>
      </c>
      <c r="Q4328" s="39" t="str">
        <f>VLOOKUP(D4328,GL_Master!$A$1:$D$80,2,FALSE)</f>
        <v>PL</v>
      </c>
      <c r="R4328" s="39" t="str">
        <f>VLOOKUP(D4328,GL_Master!$A$1:$D$80,3,FALSE)</f>
        <v>COGS</v>
      </c>
      <c r="S4328" s="39" t="str">
        <f>VLOOKUP(D4328,GL_Master!$A$1:$D$80,4,FALSE)</f>
        <v>Purchase of other traded goods</v>
      </c>
    </row>
    <row r="4329" spans="1:19" x14ac:dyDescent="0.25">
      <c r="A4329" s="39" t="s">
        <v>262</v>
      </c>
      <c r="B4329" s="39" t="s">
        <v>42</v>
      </c>
      <c r="C4329" s="7">
        <v>44105</v>
      </c>
      <c r="D4329" s="39" t="s">
        <v>102</v>
      </c>
      <c r="E4329" s="39">
        <v>1020</v>
      </c>
      <c r="F4329" s="82">
        <f t="shared" si="201"/>
        <v>1.02</v>
      </c>
      <c r="G4329" s="39">
        <f>VLOOKUP(N4329,Currecny_M!$A$1:$P$10,2,FALSE)</f>
        <v>1</v>
      </c>
      <c r="H4329" s="39">
        <f>MATCH(C4329,Currecny_M!$A$1:$P$1,0)</f>
        <v>8</v>
      </c>
      <c r="I4329" s="39">
        <f>VLOOKUP(N4329,Currecny_M!$A$1:$P$10,MATCH(Database!C4329,Currecny_M!$A$1:$P$1,0),FALSE)</f>
        <v>1</v>
      </c>
      <c r="J4329" s="82">
        <f t="shared" si="202"/>
        <v>1.02</v>
      </c>
      <c r="K4329" s="39">
        <f>VLOOKUP('Cover page'!$B$6,Currecny_M!$A$1:$P$10,MATCH(Database!C4329,Currecny_M!$A$1:$P$1,0),FALSE)</f>
        <v>1</v>
      </c>
      <c r="L4329" s="82">
        <f t="shared" si="203"/>
        <v>1.02</v>
      </c>
      <c r="M4329" s="82">
        <f>((E4329/$F$1)*VLOOKUP(N4329,Currecny_M!$A$1:$P$10,MATCH(Database!C4329,Currecny_M!$A$1:$P$1,0),FALSE))/VLOOKUP('Cover page'!$B$6,Currecny_M!$A$1:$P$10,MATCH(Database!C4329,Currecny_M!$A$1:$P$1,0),FALSE)</f>
        <v>1.02</v>
      </c>
      <c r="N4329" s="6" t="str">
        <f>VLOOKUP(B4329,Master!$A$2:$C$11,3,FALSE)</f>
        <v>INR</v>
      </c>
      <c r="O4329" s="6" t="str">
        <f>VLOOKUP(B4329,Master!$A$2:$C$11,2,FALSE)</f>
        <v>Asia</v>
      </c>
      <c r="Q4329" s="39" t="str">
        <f>VLOOKUP(D4329,GL_Master!$A$1:$D$80,2,FALSE)</f>
        <v>PL</v>
      </c>
      <c r="R4329" s="39" t="str">
        <f>VLOOKUP(D4329,GL_Master!$A$1:$D$80,3,FALSE)</f>
        <v>Staff welfare expenses</v>
      </c>
      <c r="S4329" s="39" t="str">
        <f>VLOOKUP(D4329,GL_Master!$A$1:$D$80,4,FALSE)</f>
        <v>Diwali Expense</v>
      </c>
    </row>
    <row r="4330" spans="1:19" x14ac:dyDescent="0.25">
      <c r="A4330" s="39" t="s">
        <v>262</v>
      </c>
      <c r="B4330" s="39" t="s">
        <v>42</v>
      </c>
      <c r="C4330" s="7">
        <v>44105</v>
      </c>
      <c r="D4330" s="39" t="s">
        <v>20</v>
      </c>
      <c r="E4330" s="39">
        <v>2100</v>
      </c>
      <c r="F4330" s="82">
        <f t="shared" si="201"/>
        <v>2.1</v>
      </c>
      <c r="G4330" s="39">
        <f>VLOOKUP(N4330,Currecny_M!$A$1:$P$10,2,FALSE)</f>
        <v>1</v>
      </c>
      <c r="H4330" s="39">
        <f>MATCH(C4330,Currecny_M!$A$1:$P$1,0)</f>
        <v>8</v>
      </c>
      <c r="I4330" s="39">
        <f>VLOOKUP(N4330,Currecny_M!$A$1:$P$10,MATCH(Database!C4330,Currecny_M!$A$1:$P$1,0),FALSE)</f>
        <v>1</v>
      </c>
      <c r="J4330" s="82">
        <f t="shared" si="202"/>
        <v>2.1</v>
      </c>
      <c r="K4330" s="39">
        <f>VLOOKUP('Cover page'!$B$6,Currecny_M!$A$1:$P$10,MATCH(Database!C4330,Currecny_M!$A$1:$P$1,0),FALSE)</f>
        <v>1</v>
      </c>
      <c r="L4330" s="82">
        <f t="shared" si="203"/>
        <v>2.1</v>
      </c>
      <c r="M4330" s="82">
        <f>((E4330/$F$1)*VLOOKUP(N4330,Currecny_M!$A$1:$P$10,MATCH(Database!C4330,Currecny_M!$A$1:$P$1,0),FALSE))/VLOOKUP('Cover page'!$B$6,Currecny_M!$A$1:$P$10,MATCH(Database!C4330,Currecny_M!$A$1:$P$1,0),FALSE)</f>
        <v>2.1</v>
      </c>
      <c r="N4330" s="6" t="str">
        <f>VLOOKUP(B4330,Master!$A$2:$C$11,3,FALSE)</f>
        <v>INR</v>
      </c>
      <c r="O4330" s="6" t="str">
        <f>VLOOKUP(B4330,Master!$A$2:$C$11,2,FALSE)</f>
        <v>Asia</v>
      </c>
      <c r="Q4330" s="39" t="str">
        <f>VLOOKUP(D4330,GL_Master!$A$1:$D$80,2,FALSE)</f>
        <v>PL</v>
      </c>
      <c r="R4330" s="39" t="str">
        <f>VLOOKUP(D4330,GL_Master!$A$1:$D$80,3,FALSE)</f>
        <v>Selling and Marketing expenses</v>
      </c>
      <c r="S4330" s="39" t="str">
        <f>VLOOKUP(D4330,GL_Master!$A$1:$D$80,4,FALSE)</f>
        <v>Business promotion</v>
      </c>
    </row>
    <row r="4331" spans="1:19" x14ac:dyDescent="0.25">
      <c r="A4331" s="39" t="s">
        <v>262</v>
      </c>
      <c r="B4331" s="39" t="s">
        <v>42</v>
      </c>
      <c r="C4331" s="7">
        <v>44105</v>
      </c>
      <c r="D4331" s="39" t="s">
        <v>29</v>
      </c>
      <c r="E4331" s="39">
        <v>2200</v>
      </c>
      <c r="F4331" s="82">
        <f t="shared" si="201"/>
        <v>2.2000000000000002</v>
      </c>
      <c r="G4331" s="39">
        <f>VLOOKUP(N4331,Currecny_M!$A$1:$P$10,2,FALSE)</f>
        <v>1</v>
      </c>
      <c r="H4331" s="39">
        <f>MATCH(C4331,Currecny_M!$A$1:$P$1,0)</f>
        <v>8</v>
      </c>
      <c r="I4331" s="39">
        <f>VLOOKUP(N4331,Currecny_M!$A$1:$P$10,MATCH(Database!C4331,Currecny_M!$A$1:$P$1,0),FALSE)</f>
        <v>1</v>
      </c>
      <c r="J4331" s="82">
        <f t="shared" si="202"/>
        <v>2.2000000000000002</v>
      </c>
      <c r="K4331" s="39">
        <f>VLOOKUP('Cover page'!$B$6,Currecny_M!$A$1:$P$10,MATCH(Database!C4331,Currecny_M!$A$1:$P$1,0),FALSE)</f>
        <v>1</v>
      </c>
      <c r="L4331" s="82">
        <f t="shared" si="203"/>
        <v>2.2000000000000002</v>
      </c>
      <c r="M4331" s="82">
        <f>((E4331/$F$1)*VLOOKUP(N4331,Currecny_M!$A$1:$P$10,MATCH(Database!C4331,Currecny_M!$A$1:$P$1,0),FALSE))/VLOOKUP('Cover page'!$B$6,Currecny_M!$A$1:$P$10,MATCH(Database!C4331,Currecny_M!$A$1:$P$1,0),FALSE)</f>
        <v>2.2000000000000002</v>
      </c>
      <c r="N4331" s="6" t="str">
        <f>VLOOKUP(B4331,Master!$A$2:$C$11,3,FALSE)</f>
        <v>INR</v>
      </c>
      <c r="O4331" s="6" t="str">
        <f>VLOOKUP(B4331,Master!$A$2:$C$11,2,FALSE)</f>
        <v>Asia</v>
      </c>
      <c r="Q4331" s="39" t="str">
        <f>VLOOKUP(D4331,GL_Master!$A$1:$D$80,2,FALSE)</f>
        <v>PL</v>
      </c>
      <c r="R4331" s="39" t="str">
        <f>VLOOKUP(D4331,GL_Master!$A$1:$D$80,3,FALSE)</f>
        <v>Communication &amp; internet exp</v>
      </c>
      <c r="S4331" s="39" t="str">
        <f>VLOOKUP(D4331,GL_Master!$A$1:$D$80,4,FALSE)</f>
        <v>Communication cost</v>
      </c>
    </row>
    <row r="4332" spans="1:19" x14ac:dyDescent="0.25">
      <c r="A4332" s="39" t="s">
        <v>262</v>
      </c>
      <c r="B4332" s="39" t="s">
        <v>42</v>
      </c>
      <c r="C4332" s="7">
        <v>44105</v>
      </c>
      <c r="D4332" s="39" t="s">
        <v>41</v>
      </c>
      <c r="E4332" s="39">
        <v>1020</v>
      </c>
      <c r="F4332" s="82">
        <f t="shared" si="201"/>
        <v>1.02</v>
      </c>
      <c r="G4332" s="39">
        <f>VLOOKUP(N4332,Currecny_M!$A$1:$P$10,2,FALSE)</f>
        <v>1</v>
      </c>
      <c r="H4332" s="39">
        <f>MATCH(C4332,Currecny_M!$A$1:$P$1,0)</f>
        <v>8</v>
      </c>
      <c r="I4332" s="39">
        <f>VLOOKUP(N4332,Currecny_M!$A$1:$P$10,MATCH(Database!C4332,Currecny_M!$A$1:$P$1,0),FALSE)</f>
        <v>1</v>
      </c>
      <c r="J4332" s="82">
        <f t="shared" si="202"/>
        <v>1.02</v>
      </c>
      <c r="K4332" s="39">
        <f>VLOOKUP('Cover page'!$B$6,Currecny_M!$A$1:$P$10,MATCH(Database!C4332,Currecny_M!$A$1:$P$1,0),FALSE)</f>
        <v>1</v>
      </c>
      <c r="L4332" s="82">
        <f t="shared" si="203"/>
        <v>1.02</v>
      </c>
      <c r="M4332" s="82">
        <f>((E4332/$F$1)*VLOOKUP(N4332,Currecny_M!$A$1:$P$10,MATCH(Database!C4332,Currecny_M!$A$1:$P$1,0),FALSE))/VLOOKUP('Cover page'!$B$6,Currecny_M!$A$1:$P$10,MATCH(Database!C4332,Currecny_M!$A$1:$P$1,0),FALSE)</f>
        <v>1.02</v>
      </c>
      <c r="N4332" s="6" t="str">
        <f>VLOOKUP(B4332,Master!$A$2:$C$11,3,FALSE)</f>
        <v>INR</v>
      </c>
      <c r="O4332" s="6" t="str">
        <f>VLOOKUP(B4332,Master!$A$2:$C$11,2,FALSE)</f>
        <v>Asia</v>
      </c>
      <c r="Q4332" s="39" t="str">
        <f>VLOOKUP(D4332,GL_Master!$A$1:$D$80,2,FALSE)</f>
        <v>PL</v>
      </c>
      <c r="R4332" s="39" t="str">
        <f>VLOOKUP(D4332,GL_Master!$A$1:$D$80,3,FALSE)</f>
        <v>Communication &amp; internet exp</v>
      </c>
      <c r="S4332" s="39" t="str">
        <f>VLOOKUP(D4332,GL_Master!$A$1:$D$80,4,FALSE)</f>
        <v>Communication cost</v>
      </c>
    </row>
    <row r="4333" spans="1:19" x14ac:dyDescent="0.25">
      <c r="A4333" s="39" t="s">
        <v>262</v>
      </c>
      <c r="B4333" s="39" t="s">
        <v>42</v>
      </c>
      <c r="C4333" s="7">
        <v>44105</v>
      </c>
      <c r="D4333" s="39" t="s">
        <v>103</v>
      </c>
      <c r="E4333" s="39">
        <v>2120</v>
      </c>
      <c r="F4333" s="82">
        <f t="shared" si="201"/>
        <v>2.12</v>
      </c>
      <c r="G4333" s="39">
        <f>VLOOKUP(N4333,Currecny_M!$A$1:$P$10,2,FALSE)</f>
        <v>1</v>
      </c>
      <c r="H4333" s="39">
        <f>MATCH(C4333,Currecny_M!$A$1:$P$1,0)</f>
        <v>8</v>
      </c>
      <c r="I4333" s="39">
        <f>VLOOKUP(N4333,Currecny_M!$A$1:$P$10,MATCH(Database!C4333,Currecny_M!$A$1:$P$1,0),FALSE)</f>
        <v>1</v>
      </c>
      <c r="J4333" s="82">
        <f t="shared" si="202"/>
        <v>2.12</v>
      </c>
      <c r="K4333" s="39">
        <f>VLOOKUP('Cover page'!$B$6,Currecny_M!$A$1:$P$10,MATCH(Database!C4333,Currecny_M!$A$1:$P$1,0),FALSE)</f>
        <v>1</v>
      </c>
      <c r="L4333" s="82">
        <f t="shared" si="203"/>
        <v>2.12</v>
      </c>
      <c r="M4333" s="82">
        <f>((E4333/$F$1)*VLOOKUP(N4333,Currecny_M!$A$1:$P$10,MATCH(Database!C4333,Currecny_M!$A$1:$P$1,0),FALSE))/VLOOKUP('Cover page'!$B$6,Currecny_M!$A$1:$P$10,MATCH(Database!C4333,Currecny_M!$A$1:$P$1,0),FALSE)</f>
        <v>2.12</v>
      </c>
      <c r="N4333" s="6" t="str">
        <f>VLOOKUP(B4333,Master!$A$2:$C$11,3,FALSE)</f>
        <v>INR</v>
      </c>
      <c r="O4333" s="6" t="str">
        <f>VLOOKUP(B4333,Master!$A$2:$C$11,2,FALSE)</f>
        <v>Asia</v>
      </c>
      <c r="Q4333" s="39" t="str">
        <f>VLOOKUP(D4333,GL_Master!$A$1:$D$80,2,FALSE)</f>
        <v>PL</v>
      </c>
      <c r="R4333" s="39" t="str">
        <f>VLOOKUP(D4333,GL_Master!$A$1:$D$80,3,FALSE)</f>
        <v>Communication &amp; internet exp</v>
      </c>
      <c r="S4333" s="39" t="str">
        <f>VLOOKUP(D4333,GL_Master!$A$1:$D$80,4,FALSE)</f>
        <v>Communication cost</v>
      </c>
    </row>
    <row r="4334" spans="1:19" x14ac:dyDescent="0.25">
      <c r="A4334" s="39" t="s">
        <v>262</v>
      </c>
      <c r="B4334" s="39" t="s">
        <v>42</v>
      </c>
      <c r="C4334" s="7">
        <v>44105</v>
      </c>
      <c r="D4334" s="39" t="s">
        <v>104</v>
      </c>
      <c r="E4334" s="39">
        <v>3150</v>
      </c>
      <c r="F4334" s="82">
        <f t="shared" si="201"/>
        <v>3.15</v>
      </c>
      <c r="G4334" s="39">
        <f>VLOOKUP(N4334,Currecny_M!$A$1:$P$10,2,FALSE)</f>
        <v>1</v>
      </c>
      <c r="H4334" s="39">
        <f>MATCH(C4334,Currecny_M!$A$1:$P$1,0)</f>
        <v>8</v>
      </c>
      <c r="I4334" s="39">
        <f>VLOOKUP(N4334,Currecny_M!$A$1:$P$10,MATCH(Database!C4334,Currecny_M!$A$1:$P$1,0),FALSE)</f>
        <v>1</v>
      </c>
      <c r="J4334" s="82">
        <f t="shared" si="202"/>
        <v>3.15</v>
      </c>
      <c r="K4334" s="39">
        <f>VLOOKUP('Cover page'!$B$6,Currecny_M!$A$1:$P$10,MATCH(Database!C4334,Currecny_M!$A$1:$P$1,0),FALSE)</f>
        <v>1</v>
      </c>
      <c r="L4334" s="82">
        <f t="shared" si="203"/>
        <v>3.15</v>
      </c>
      <c r="M4334" s="82">
        <f>((E4334/$F$1)*VLOOKUP(N4334,Currecny_M!$A$1:$P$10,MATCH(Database!C4334,Currecny_M!$A$1:$P$1,0),FALSE))/VLOOKUP('Cover page'!$B$6,Currecny_M!$A$1:$P$10,MATCH(Database!C4334,Currecny_M!$A$1:$P$1,0),FALSE)</f>
        <v>3.15</v>
      </c>
      <c r="N4334" s="6" t="str">
        <f>VLOOKUP(B4334,Master!$A$2:$C$11,3,FALSE)</f>
        <v>INR</v>
      </c>
      <c r="O4334" s="6" t="str">
        <f>VLOOKUP(B4334,Master!$A$2:$C$11,2,FALSE)</f>
        <v>Asia</v>
      </c>
      <c r="Q4334" s="39" t="str">
        <f>VLOOKUP(D4334,GL_Master!$A$1:$D$80,2,FALSE)</f>
        <v>PL</v>
      </c>
      <c r="R4334" s="39" t="str">
        <f>VLOOKUP(D4334,GL_Master!$A$1:$D$80,3,FALSE)</f>
        <v>Legal &amp; Professional expenses</v>
      </c>
      <c r="S4334" s="39" t="str">
        <f>VLOOKUP(D4334,GL_Master!$A$1:$D$80,4,FALSE)</f>
        <v>Professional Fees - Others</v>
      </c>
    </row>
    <row r="4335" spans="1:19" x14ac:dyDescent="0.25">
      <c r="A4335" s="39" t="s">
        <v>262</v>
      </c>
      <c r="B4335" s="39" t="s">
        <v>42</v>
      </c>
      <c r="C4335" s="7">
        <v>44105</v>
      </c>
      <c r="D4335" s="39" t="s">
        <v>105</v>
      </c>
      <c r="E4335" s="39">
        <v>2060</v>
      </c>
      <c r="F4335" s="82">
        <f t="shared" si="201"/>
        <v>2.06</v>
      </c>
      <c r="G4335" s="39">
        <f>VLOOKUP(N4335,Currecny_M!$A$1:$P$10,2,FALSE)</f>
        <v>1</v>
      </c>
      <c r="H4335" s="39">
        <f>MATCH(C4335,Currecny_M!$A$1:$P$1,0)</f>
        <v>8</v>
      </c>
      <c r="I4335" s="39">
        <f>VLOOKUP(N4335,Currecny_M!$A$1:$P$10,MATCH(Database!C4335,Currecny_M!$A$1:$P$1,0),FALSE)</f>
        <v>1</v>
      </c>
      <c r="J4335" s="82">
        <f t="shared" si="202"/>
        <v>2.06</v>
      </c>
      <c r="K4335" s="39">
        <f>VLOOKUP('Cover page'!$B$6,Currecny_M!$A$1:$P$10,MATCH(Database!C4335,Currecny_M!$A$1:$P$1,0),FALSE)</f>
        <v>1</v>
      </c>
      <c r="L4335" s="82">
        <f t="shared" si="203"/>
        <v>2.06</v>
      </c>
      <c r="M4335" s="82">
        <f>((E4335/$F$1)*VLOOKUP(N4335,Currecny_M!$A$1:$P$10,MATCH(Database!C4335,Currecny_M!$A$1:$P$1,0),FALSE))/VLOOKUP('Cover page'!$B$6,Currecny_M!$A$1:$P$10,MATCH(Database!C4335,Currecny_M!$A$1:$P$1,0),FALSE)</f>
        <v>2.06</v>
      </c>
      <c r="N4335" s="6" t="str">
        <f>VLOOKUP(B4335,Master!$A$2:$C$11,3,FALSE)</f>
        <v>INR</v>
      </c>
      <c r="O4335" s="6" t="str">
        <f>VLOOKUP(B4335,Master!$A$2:$C$11,2,FALSE)</f>
        <v>Asia</v>
      </c>
      <c r="Q4335" s="39" t="str">
        <f>VLOOKUP(D4335,GL_Master!$A$1:$D$80,2,FALSE)</f>
        <v>PL</v>
      </c>
      <c r="R4335" s="39" t="str">
        <f>VLOOKUP(D4335,GL_Master!$A$1:$D$80,3,FALSE)</f>
        <v>Travelling and conveyance</v>
      </c>
      <c r="S4335" s="39" t="str">
        <f>VLOOKUP(D4335,GL_Master!$A$1:$D$80,4,FALSE)</f>
        <v>Car hiring and rental services</v>
      </c>
    </row>
    <row r="4336" spans="1:19" x14ac:dyDescent="0.25">
      <c r="A4336" s="39" t="s">
        <v>262</v>
      </c>
      <c r="B4336" s="39" t="s">
        <v>42</v>
      </c>
      <c r="C4336" s="7">
        <v>44105</v>
      </c>
      <c r="D4336" s="39" t="s">
        <v>106</v>
      </c>
      <c r="E4336" s="39">
        <v>1100</v>
      </c>
      <c r="F4336" s="82">
        <f t="shared" si="201"/>
        <v>1.1000000000000001</v>
      </c>
      <c r="G4336" s="39">
        <f>VLOOKUP(N4336,Currecny_M!$A$1:$P$10,2,FALSE)</f>
        <v>1</v>
      </c>
      <c r="H4336" s="39">
        <f>MATCH(C4336,Currecny_M!$A$1:$P$1,0)</f>
        <v>8</v>
      </c>
      <c r="I4336" s="39">
        <f>VLOOKUP(N4336,Currecny_M!$A$1:$P$10,MATCH(Database!C4336,Currecny_M!$A$1:$P$1,0),FALSE)</f>
        <v>1</v>
      </c>
      <c r="J4336" s="82">
        <f t="shared" si="202"/>
        <v>1.1000000000000001</v>
      </c>
      <c r="K4336" s="39">
        <f>VLOOKUP('Cover page'!$B$6,Currecny_M!$A$1:$P$10,MATCH(Database!C4336,Currecny_M!$A$1:$P$1,0),FALSE)</f>
        <v>1</v>
      </c>
      <c r="L4336" s="82">
        <f t="shared" si="203"/>
        <v>1.1000000000000001</v>
      </c>
      <c r="M4336" s="82">
        <f>((E4336/$F$1)*VLOOKUP(N4336,Currecny_M!$A$1:$P$10,MATCH(Database!C4336,Currecny_M!$A$1:$P$1,0),FALSE))/VLOOKUP('Cover page'!$B$6,Currecny_M!$A$1:$P$10,MATCH(Database!C4336,Currecny_M!$A$1:$P$1,0),FALSE)</f>
        <v>1.1000000000000001</v>
      </c>
      <c r="N4336" s="6" t="str">
        <f>VLOOKUP(B4336,Master!$A$2:$C$11,3,FALSE)</f>
        <v>INR</v>
      </c>
      <c r="O4336" s="6" t="str">
        <f>VLOOKUP(B4336,Master!$A$2:$C$11,2,FALSE)</f>
        <v>Asia</v>
      </c>
      <c r="Q4336" s="39" t="str">
        <f>VLOOKUP(D4336,GL_Master!$A$1:$D$80,2,FALSE)</f>
        <v>PL</v>
      </c>
      <c r="R4336" s="39" t="str">
        <f>VLOOKUP(D4336,GL_Master!$A$1:$D$80,3,FALSE)</f>
        <v>Communication &amp; internet exp</v>
      </c>
      <c r="S4336" s="39" t="str">
        <f>VLOOKUP(D4336,GL_Master!$A$1:$D$80,4,FALSE)</f>
        <v>Printing &amp; Stationary</v>
      </c>
    </row>
    <row r="4337" spans="1:19" x14ac:dyDescent="0.25">
      <c r="A4337" s="39" t="s">
        <v>262</v>
      </c>
      <c r="B4337" s="39" t="s">
        <v>42</v>
      </c>
      <c r="C4337" s="7">
        <v>44105</v>
      </c>
      <c r="D4337" s="39" t="s">
        <v>32</v>
      </c>
      <c r="E4337" s="39">
        <v>1070</v>
      </c>
      <c r="F4337" s="82">
        <f t="shared" si="201"/>
        <v>1.07</v>
      </c>
      <c r="G4337" s="39">
        <f>VLOOKUP(N4337,Currecny_M!$A$1:$P$10,2,FALSE)</f>
        <v>1</v>
      </c>
      <c r="H4337" s="39">
        <f>MATCH(C4337,Currecny_M!$A$1:$P$1,0)</f>
        <v>8</v>
      </c>
      <c r="I4337" s="39">
        <f>VLOOKUP(N4337,Currecny_M!$A$1:$P$10,MATCH(Database!C4337,Currecny_M!$A$1:$P$1,0),FALSE)</f>
        <v>1</v>
      </c>
      <c r="J4337" s="82">
        <f t="shared" si="202"/>
        <v>1.07</v>
      </c>
      <c r="K4337" s="39">
        <f>VLOOKUP('Cover page'!$B$6,Currecny_M!$A$1:$P$10,MATCH(Database!C4337,Currecny_M!$A$1:$P$1,0),FALSE)</f>
        <v>1</v>
      </c>
      <c r="L4337" s="82">
        <f t="shared" si="203"/>
        <v>1.07</v>
      </c>
      <c r="M4337" s="82">
        <f>((E4337/$F$1)*VLOOKUP(N4337,Currecny_M!$A$1:$P$10,MATCH(Database!C4337,Currecny_M!$A$1:$P$1,0),FALSE))/VLOOKUP('Cover page'!$B$6,Currecny_M!$A$1:$P$10,MATCH(Database!C4337,Currecny_M!$A$1:$P$1,0),FALSE)</f>
        <v>1.07</v>
      </c>
      <c r="N4337" s="6" t="str">
        <f>VLOOKUP(B4337,Master!$A$2:$C$11,3,FALSE)</f>
        <v>INR</v>
      </c>
      <c r="O4337" s="6" t="str">
        <f>VLOOKUP(B4337,Master!$A$2:$C$11,2,FALSE)</f>
        <v>Asia</v>
      </c>
      <c r="Q4337" s="39" t="str">
        <f>VLOOKUP(D4337,GL_Master!$A$1:$D$80,2,FALSE)</f>
        <v>PL</v>
      </c>
      <c r="R4337" s="39" t="str">
        <f>VLOOKUP(D4337,GL_Master!$A$1:$D$80,3,FALSE)</f>
        <v>Communication &amp; internet exp</v>
      </c>
      <c r="S4337" s="39" t="str">
        <f>VLOOKUP(D4337,GL_Master!$A$1:$D$80,4,FALSE)</f>
        <v>Printing &amp; Stationary</v>
      </c>
    </row>
    <row r="4338" spans="1:19" x14ac:dyDescent="0.25">
      <c r="A4338" s="39" t="s">
        <v>262</v>
      </c>
      <c r="B4338" s="39" t="s">
        <v>42</v>
      </c>
      <c r="C4338" s="7">
        <v>44105</v>
      </c>
      <c r="D4338" s="39" t="s">
        <v>35</v>
      </c>
      <c r="E4338" s="39">
        <v>3210</v>
      </c>
      <c r="F4338" s="82">
        <f t="shared" si="201"/>
        <v>3.21</v>
      </c>
      <c r="G4338" s="39">
        <f>VLOOKUP(N4338,Currecny_M!$A$1:$P$10,2,FALSE)</f>
        <v>1</v>
      </c>
      <c r="H4338" s="39">
        <f>MATCH(C4338,Currecny_M!$A$1:$P$1,0)</f>
        <v>8</v>
      </c>
      <c r="I4338" s="39">
        <f>VLOOKUP(N4338,Currecny_M!$A$1:$P$10,MATCH(Database!C4338,Currecny_M!$A$1:$P$1,0),FALSE)</f>
        <v>1</v>
      </c>
      <c r="J4338" s="82">
        <f t="shared" si="202"/>
        <v>3.21</v>
      </c>
      <c r="K4338" s="39">
        <f>VLOOKUP('Cover page'!$B$6,Currecny_M!$A$1:$P$10,MATCH(Database!C4338,Currecny_M!$A$1:$P$1,0),FALSE)</f>
        <v>1</v>
      </c>
      <c r="L4338" s="82">
        <f t="shared" si="203"/>
        <v>3.21</v>
      </c>
      <c r="M4338" s="82">
        <f>((E4338/$F$1)*VLOOKUP(N4338,Currecny_M!$A$1:$P$10,MATCH(Database!C4338,Currecny_M!$A$1:$P$1,0),FALSE))/VLOOKUP('Cover page'!$B$6,Currecny_M!$A$1:$P$10,MATCH(Database!C4338,Currecny_M!$A$1:$P$1,0),FALSE)</f>
        <v>3.21</v>
      </c>
      <c r="N4338" s="6" t="str">
        <f>VLOOKUP(B4338,Master!$A$2:$C$11,3,FALSE)</f>
        <v>INR</v>
      </c>
      <c r="O4338" s="6" t="str">
        <f>VLOOKUP(B4338,Master!$A$2:$C$11,2,FALSE)</f>
        <v>Asia</v>
      </c>
      <c r="Q4338" s="39" t="str">
        <f>VLOOKUP(D4338,GL_Master!$A$1:$D$80,2,FALSE)</f>
        <v>PL</v>
      </c>
      <c r="R4338" s="39" t="str">
        <f>VLOOKUP(D4338,GL_Master!$A$1:$D$80,3,FALSE)</f>
        <v>Security Expenses</v>
      </c>
      <c r="S4338" s="39" t="str">
        <f>VLOOKUP(D4338,GL_Master!$A$1:$D$80,4,FALSE)</f>
        <v>Security Expenses others</v>
      </c>
    </row>
    <row r="4339" spans="1:19" x14ac:dyDescent="0.25">
      <c r="A4339" s="39" t="s">
        <v>262</v>
      </c>
      <c r="B4339" s="39" t="s">
        <v>42</v>
      </c>
      <c r="C4339" s="7">
        <v>44105</v>
      </c>
      <c r="D4339" s="39" t="s">
        <v>38</v>
      </c>
      <c r="E4339" s="39">
        <v>1030</v>
      </c>
      <c r="F4339" s="82">
        <f t="shared" si="201"/>
        <v>1.03</v>
      </c>
      <c r="G4339" s="39">
        <f>VLOOKUP(N4339,Currecny_M!$A$1:$P$10,2,FALSE)</f>
        <v>1</v>
      </c>
      <c r="H4339" s="39">
        <f>MATCH(C4339,Currecny_M!$A$1:$P$1,0)</f>
        <v>8</v>
      </c>
      <c r="I4339" s="39">
        <f>VLOOKUP(N4339,Currecny_M!$A$1:$P$10,MATCH(Database!C4339,Currecny_M!$A$1:$P$1,0),FALSE)</f>
        <v>1</v>
      </c>
      <c r="J4339" s="82">
        <f t="shared" si="202"/>
        <v>1.03</v>
      </c>
      <c r="K4339" s="39">
        <f>VLOOKUP('Cover page'!$B$6,Currecny_M!$A$1:$P$10,MATCH(Database!C4339,Currecny_M!$A$1:$P$1,0),FALSE)</f>
        <v>1</v>
      </c>
      <c r="L4339" s="82">
        <f t="shared" si="203"/>
        <v>1.03</v>
      </c>
      <c r="M4339" s="82">
        <f>((E4339/$F$1)*VLOOKUP(N4339,Currecny_M!$A$1:$P$10,MATCH(Database!C4339,Currecny_M!$A$1:$P$1,0),FALSE))/VLOOKUP('Cover page'!$B$6,Currecny_M!$A$1:$P$10,MATCH(Database!C4339,Currecny_M!$A$1:$P$1,0),FALSE)</f>
        <v>1.03</v>
      </c>
      <c r="N4339" s="6" t="str">
        <f>VLOOKUP(B4339,Master!$A$2:$C$11,3,FALSE)</f>
        <v>INR</v>
      </c>
      <c r="O4339" s="6" t="str">
        <f>VLOOKUP(B4339,Master!$A$2:$C$11,2,FALSE)</f>
        <v>Asia</v>
      </c>
      <c r="Q4339" s="39" t="str">
        <f>VLOOKUP(D4339,GL_Master!$A$1:$D$80,2,FALSE)</f>
        <v>PL</v>
      </c>
      <c r="R4339" s="39" t="str">
        <f>VLOOKUP(D4339,GL_Master!$A$1:$D$80,3,FALSE)</f>
        <v>House Keeping Expenses</v>
      </c>
      <c r="S4339" s="39" t="str">
        <f>VLOOKUP(D4339,GL_Master!$A$1:$D$80,4,FALSE)</f>
        <v>House Keeping Expenses</v>
      </c>
    </row>
    <row r="4340" spans="1:19" x14ac:dyDescent="0.25">
      <c r="A4340" s="39" t="s">
        <v>262</v>
      </c>
      <c r="B4340" s="39" t="s">
        <v>42</v>
      </c>
      <c r="C4340" s="7">
        <v>44105</v>
      </c>
      <c r="D4340" s="39" t="s">
        <v>107</v>
      </c>
      <c r="E4340" s="39">
        <v>1100</v>
      </c>
      <c r="F4340" s="82">
        <f t="shared" si="201"/>
        <v>1.1000000000000001</v>
      </c>
      <c r="G4340" s="39">
        <f>VLOOKUP(N4340,Currecny_M!$A$1:$P$10,2,FALSE)</f>
        <v>1</v>
      </c>
      <c r="H4340" s="39">
        <f>MATCH(C4340,Currecny_M!$A$1:$P$1,0)</f>
        <v>8</v>
      </c>
      <c r="I4340" s="39">
        <f>VLOOKUP(N4340,Currecny_M!$A$1:$P$10,MATCH(Database!C4340,Currecny_M!$A$1:$P$1,0),FALSE)</f>
        <v>1</v>
      </c>
      <c r="J4340" s="82">
        <f t="shared" si="202"/>
        <v>1.1000000000000001</v>
      </c>
      <c r="K4340" s="39">
        <f>VLOOKUP('Cover page'!$B$6,Currecny_M!$A$1:$P$10,MATCH(Database!C4340,Currecny_M!$A$1:$P$1,0),FALSE)</f>
        <v>1</v>
      </c>
      <c r="L4340" s="82">
        <f t="shared" si="203"/>
        <v>1.1000000000000001</v>
      </c>
      <c r="M4340" s="82">
        <f>((E4340/$F$1)*VLOOKUP(N4340,Currecny_M!$A$1:$P$10,MATCH(Database!C4340,Currecny_M!$A$1:$P$1,0),FALSE))/VLOOKUP('Cover page'!$B$6,Currecny_M!$A$1:$P$10,MATCH(Database!C4340,Currecny_M!$A$1:$P$1,0),FALSE)</f>
        <v>1.1000000000000001</v>
      </c>
      <c r="N4340" s="6" t="str">
        <f>VLOOKUP(B4340,Master!$A$2:$C$11,3,FALSE)</f>
        <v>INR</v>
      </c>
      <c r="O4340" s="6" t="str">
        <f>VLOOKUP(B4340,Master!$A$2:$C$11,2,FALSE)</f>
        <v>Asia</v>
      </c>
      <c r="Q4340" s="39" t="str">
        <f>VLOOKUP(D4340,GL_Master!$A$1:$D$80,2,FALSE)</f>
        <v>PL</v>
      </c>
      <c r="R4340" s="39" t="str">
        <f>VLOOKUP(D4340,GL_Master!$A$1:$D$80,3,FALSE)</f>
        <v>Misc. expenses</v>
      </c>
      <c r="S4340" s="39" t="str">
        <f>VLOOKUP(D4340,GL_Master!$A$1:$D$80,4,FALSE)</f>
        <v>Repair &amp; Maintenance</v>
      </c>
    </row>
    <row r="4341" spans="1:19" x14ac:dyDescent="0.25">
      <c r="A4341" s="39" t="s">
        <v>262</v>
      </c>
      <c r="B4341" s="39" t="s">
        <v>42</v>
      </c>
      <c r="C4341" s="7">
        <v>44105</v>
      </c>
      <c r="D4341" s="39" t="s">
        <v>108</v>
      </c>
      <c r="E4341" s="39">
        <v>1050</v>
      </c>
      <c r="F4341" s="82">
        <f t="shared" si="201"/>
        <v>1.05</v>
      </c>
      <c r="G4341" s="39">
        <f>VLOOKUP(N4341,Currecny_M!$A$1:$P$10,2,FALSE)</f>
        <v>1</v>
      </c>
      <c r="H4341" s="39">
        <f>MATCH(C4341,Currecny_M!$A$1:$P$1,0)</f>
        <v>8</v>
      </c>
      <c r="I4341" s="39">
        <f>VLOOKUP(N4341,Currecny_M!$A$1:$P$10,MATCH(Database!C4341,Currecny_M!$A$1:$P$1,0),FALSE)</f>
        <v>1</v>
      </c>
      <c r="J4341" s="82">
        <f t="shared" si="202"/>
        <v>1.05</v>
      </c>
      <c r="K4341" s="39">
        <f>VLOOKUP('Cover page'!$B$6,Currecny_M!$A$1:$P$10,MATCH(Database!C4341,Currecny_M!$A$1:$P$1,0),FALSE)</f>
        <v>1</v>
      </c>
      <c r="L4341" s="82">
        <f t="shared" si="203"/>
        <v>1.05</v>
      </c>
      <c r="M4341" s="82">
        <f>((E4341/$F$1)*VLOOKUP(N4341,Currecny_M!$A$1:$P$10,MATCH(Database!C4341,Currecny_M!$A$1:$P$1,0),FALSE))/VLOOKUP('Cover page'!$B$6,Currecny_M!$A$1:$P$10,MATCH(Database!C4341,Currecny_M!$A$1:$P$1,0),FALSE)</f>
        <v>1.05</v>
      </c>
      <c r="N4341" s="6" t="str">
        <f>VLOOKUP(B4341,Master!$A$2:$C$11,3,FALSE)</f>
        <v>INR</v>
      </c>
      <c r="O4341" s="6" t="str">
        <f>VLOOKUP(B4341,Master!$A$2:$C$11,2,FALSE)</f>
        <v>Asia</v>
      </c>
      <c r="Q4341" s="39" t="str">
        <f>VLOOKUP(D4341,GL_Master!$A$1:$D$80,2,FALSE)</f>
        <v>PL</v>
      </c>
      <c r="R4341" s="39" t="str">
        <f>VLOOKUP(D4341,GL_Master!$A$1:$D$80,3,FALSE)</f>
        <v>Misc. expenses</v>
      </c>
      <c r="S4341" s="39" t="str">
        <f>VLOOKUP(D4341,GL_Master!$A$1:$D$80,4,FALSE)</f>
        <v>Repair &amp; Maintenance</v>
      </c>
    </row>
    <row r="4342" spans="1:19" x14ac:dyDescent="0.25">
      <c r="A4342" s="39" t="s">
        <v>262</v>
      </c>
      <c r="B4342" s="39" t="s">
        <v>42</v>
      </c>
      <c r="C4342" s="7">
        <v>44105</v>
      </c>
      <c r="D4342" s="39" t="s">
        <v>9</v>
      </c>
      <c r="E4342" s="39">
        <v>9090</v>
      </c>
      <c r="F4342" s="82">
        <f t="shared" si="201"/>
        <v>9.09</v>
      </c>
      <c r="G4342" s="39">
        <f>VLOOKUP(N4342,Currecny_M!$A$1:$P$10,2,FALSE)</f>
        <v>1</v>
      </c>
      <c r="H4342" s="39">
        <f>MATCH(C4342,Currecny_M!$A$1:$P$1,0)</f>
        <v>8</v>
      </c>
      <c r="I4342" s="39">
        <f>VLOOKUP(N4342,Currecny_M!$A$1:$P$10,MATCH(Database!C4342,Currecny_M!$A$1:$P$1,0),FALSE)</f>
        <v>1</v>
      </c>
      <c r="J4342" s="82">
        <f t="shared" si="202"/>
        <v>9.09</v>
      </c>
      <c r="K4342" s="39">
        <f>VLOOKUP('Cover page'!$B$6,Currecny_M!$A$1:$P$10,MATCH(Database!C4342,Currecny_M!$A$1:$P$1,0),FALSE)</f>
        <v>1</v>
      </c>
      <c r="L4342" s="82">
        <f t="shared" si="203"/>
        <v>9.09</v>
      </c>
      <c r="M4342" s="82">
        <f>((E4342/$F$1)*VLOOKUP(N4342,Currecny_M!$A$1:$P$10,MATCH(Database!C4342,Currecny_M!$A$1:$P$1,0),FALSE))/VLOOKUP('Cover page'!$B$6,Currecny_M!$A$1:$P$10,MATCH(Database!C4342,Currecny_M!$A$1:$P$1,0),FALSE)</f>
        <v>9.09</v>
      </c>
      <c r="N4342" s="6" t="str">
        <f>VLOOKUP(B4342,Master!$A$2:$C$11,3,FALSE)</f>
        <v>INR</v>
      </c>
      <c r="O4342" s="6" t="str">
        <f>VLOOKUP(B4342,Master!$A$2:$C$11,2,FALSE)</f>
        <v>Asia</v>
      </c>
      <c r="Q4342" s="39" t="str">
        <f>VLOOKUP(D4342,GL_Master!$A$1:$D$80,2,FALSE)</f>
        <v>PL</v>
      </c>
      <c r="R4342" s="39" t="str">
        <f>VLOOKUP(D4342,GL_Master!$A$1:$D$80,3,FALSE)</f>
        <v>Rent</v>
      </c>
      <c r="S4342" s="39" t="str">
        <f>VLOOKUP(D4342,GL_Master!$A$1:$D$80,4,FALSE)</f>
        <v>Office Rent</v>
      </c>
    </row>
    <row r="4343" spans="1:19" x14ac:dyDescent="0.25">
      <c r="A4343" s="39" t="s">
        <v>262</v>
      </c>
      <c r="B4343" s="39" t="s">
        <v>42</v>
      </c>
      <c r="C4343" s="7">
        <v>44105</v>
      </c>
      <c r="D4343" s="39" t="s">
        <v>109</v>
      </c>
      <c r="E4343" s="39">
        <v>-5300</v>
      </c>
      <c r="F4343" s="82">
        <f t="shared" si="201"/>
        <v>-5.3</v>
      </c>
      <c r="G4343" s="39">
        <f>VLOOKUP(N4343,Currecny_M!$A$1:$P$10,2,FALSE)</f>
        <v>1</v>
      </c>
      <c r="H4343" s="39">
        <f>MATCH(C4343,Currecny_M!$A$1:$P$1,0)</f>
        <v>8</v>
      </c>
      <c r="I4343" s="39">
        <f>VLOOKUP(N4343,Currecny_M!$A$1:$P$10,MATCH(Database!C4343,Currecny_M!$A$1:$P$1,0),FALSE)</f>
        <v>1</v>
      </c>
      <c r="J4343" s="82">
        <f t="shared" si="202"/>
        <v>-5.3</v>
      </c>
      <c r="K4343" s="39">
        <f>VLOOKUP('Cover page'!$B$6,Currecny_M!$A$1:$P$10,MATCH(Database!C4343,Currecny_M!$A$1:$P$1,0),FALSE)</f>
        <v>1</v>
      </c>
      <c r="L4343" s="82">
        <f t="shared" si="203"/>
        <v>-5.3</v>
      </c>
      <c r="M4343" s="82">
        <f>((E4343/$F$1)*VLOOKUP(N4343,Currecny_M!$A$1:$P$10,MATCH(Database!C4343,Currecny_M!$A$1:$P$1,0),FALSE))/VLOOKUP('Cover page'!$B$6,Currecny_M!$A$1:$P$10,MATCH(Database!C4343,Currecny_M!$A$1:$P$1,0),FALSE)</f>
        <v>-5.3</v>
      </c>
      <c r="N4343" s="6" t="str">
        <f>VLOOKUP(B4343,Master!$A$2:$C$11,3,FALSE)</f>
        <v>INR</v>
      </c>
      <c r="O4343" s="6" t="str">
        <f>VLOOKUP(B4343,Master!$A$2:$C$11,2,FALSE)</f>
        <v>Asia</v>
      </c>
      <c r="Q4343" s="39" t="str">
        <f>VLOOKUP(D4343,GL_Master!$A$1:$D$80,2,FALSE)</f>
        <v>PL</v>
      </c>
      <c r="R4343" s="39" t="str">
        <f>VLOOKUP(D4343,GL_Master!$A$1:$D$80,3,FALSE)</f>
        <v>Travelling and conveyance</v>
      </c>
      <c r="S4343" s="39" t="str">
        <f>VLOOKUP(D4343,GL_Master!$A$1:$D$80,4,FALSE)</f>
        <v>Travelling , hotel lodging</v>
      </c>
    </row>
    <row r="4344" spans="1:19" x14ac:dyDescent="0.25">
      <c r="A4344" s="39" t="s">
        <v>262</v>
      </c>
      <c r="B4344" s="39" t="s">
        <v>42</v>
      </c>
      <c r="C4344" s="7">
        <v>44105</v>
      </c>
      <c r="D4344" s="39" t="s">
        <v>110</v>
      </c>
      <c r="E4344" s="39">
        <v>2020</v>
      </c>
      <c r="F4344" s="82">
        <f t="shared" si="201"/>
        <v>2.02</v>
      </c>
      <c r="G4344" s="39">
        <f>VLOOKUP(N4344,Currecny_M!$A$1:$P$10,2,FALSE)</f>
        <v>1</v>
      </c>
      <c r="H4344" s="39">
        <f>MATCH(C4344,Currecny_M!$A$1:$P$1,0)</f>
        <v>8</v>
      </c>
      <c r="I4344" s="39">
        <f>VLOOKUP(N4344,Currecny_M!$A$1:$P$10,MATCH(Database!C4344,Currecny_M!$A$1:$P$1,0),FALSE)</f>
        <v>1</v>
      </c>
      <c r="J4344" s="82">
        <f t="shared" si="202"/>
        <v>2.02</v>
      </c>
      <c r="K4344" s="39">
        <f>VLOOKUP('Cover page'!$B$6,Currecny_M!$A$1:$P$10,MATCH(Database!C4344,Currecny_M!$A$1:$P$1,0),FALSE)</f>
        <v>1</v>
      </c>
      <c r="L4344" s="82">
        <f t="shared" si="203"/>
        <v>2.02</v>
      </c>
      <c r="M4344" s="82">
        <f>((E4344/$F$1)*VLOOKUP(N4344,Currecny_M!$A$1:$P$10,MATCH(Database!C4344,Currecny_M!$A$1:$P$1,0),FALSE))/VLOOKUP('Cover page'!$B$6,Currecny_M!$A$1:$P$10,MATCH(Database!C4344,Currecny_M!$A$1:$P$1,0),FALSE)</f>
        <v>2.02</v>
      </c>
      <c r="N4344" s="6" t="str">
        <f>VLOOKUP(B4344,Master!$A$2:$C$11,3,FALSE)</f>
        <v>INR</v>
      </c>
      <c r="O4344" s="6" t="str">
        <f>VLOOKUP(B4344,Master!$A$2:$C$11,2,FALSE)</f>
        <v>Asia</v>
      </c>
      <c r="Q4344" s="39" t="str">
        <f>VLOOKUP(D4344,GL_Master!$A$1:$D$80,2,FALSE)</f>
        <v>PL</v>
      </c>
      <c r="R4344" s="39" t="str">
        <f>VLOOKUP(D4344,GL_Master!$A$1:$D$80,3,FALSE)</f>
        <v>Travelling and conveyance</v>
      </c>
      <c r="S4344" s="39" t="str">
        <f>VLOOKUP(D4344,GL_Master!$A$1:$D$80,4,FALSE)</f>
        <v>Travelling , hotel lodging</v>
      </c>
    </row>
    <row r="4345" spans="1:19" x14ac:dyDescent="0.25">
      <c r="A4345" s="39" t="s">
        <v>262</v>
      </c>
      <c r="B4345" s="39" t="s">
        <v>42</v>
      </c>
      <c r="C4345" s="7">
        <v>44105</v>
      </c>
      <c r="D4345" s="39" t="s">
        <v>111</v>
      </c>
      <c r="E4345" s="39">
        <v>1080</v>
      </c>
      <c r="F4345" s="82">
        <f t="shared" si="201"/>
        <v>1.08</v>
      </c>
      <c r="G4345" s="39">
        <f>VLOOKUP(N4345,Currecny_M!$A$1:$P$10,2,FALSE)</f>
        <v>1</v>
      </c>
      <c r="H4345" s="39">
        <f>MATCH(C4345,Currecny_M!$A$1:$P$1,0)</f>
        <v>8</v>
      </c>
      <c r="I4345" s="39">
        <f>VLOOKUP(N4345,Currecny_M!$A$1:$P$10,MATCH(Database!C4345,Currecny_M!$A$1:$P$1,0),FALSE)</f>
        <v>1</v>
      </c>
      <c r="J4345" s="82">
        <f t="shared" si="202"/>
        <v>1.08</v>
      </c>
      <c r="K4345" s="39">
        <f>VLOOKUP('Cover page'!$B$6,Currecny_M!$A$1:$P$10,MATCH(Database!C4345,Currecny_M!$A$1:$P$1,0),FALSE)</f>
        <v>1</v>
      </c>
      <c r="L4345" s="82">
        <f t="shared" si="203"/>
        <v>1.08</v>
      </c>
      <c r="M4345" s="82">
        <f>((E4345/$F$1)*VLOOKUP(N4345,Currecny_M!$A$1:$P$10,MATCH(Database!C4345,Currecny_M!$A$1:$P$1,0),FALSE))/VLOOKUP('Cover page'!$B$6,Currecny_M!$A$1:$P$10,MATCH(Database!C4345,Currecny_M!$A$1:$P$1,0),FALSE)</f>
        <v>1.08</v>
      </c>
      <c r="N4345" s="6" t="str">
        <f>VLOOKUP(B4345,Master!$A$2:$C$11,3,FALSE)</f>
        <v>INR</v>
      </c>
      <c r="O4345" s="6" t="str">
        <f>VLOOKUP(B4345,Master!$A$2:$C$11,2,FALSE)</f>
        <v>Asia</v>
      </c>
      <c r="Q4345" s="39" t="str">
        <f>VLOOKUP(D4345,GL_Master!$A$1:$D$80,2,FALSE)</f>
        <v>PL</v>
      </c>
      <c r="R4345" s="39" t="str">
        <f>VLOOKUP(D4345,GL_Master!$A$1:$D$80,3,FALSE)</f>
        <v>Legal &amp; Professional expenses</v>
      </c>
      <c r="S4345" s="39" t="str">
        <f>VLOOKUP(D4345,GL_Master!$A$1:$D$80,4,FALSE)</f>
        <v>Professional Fees - Others</v>
      </c>
    </row>
    <row r="4346" spans="1:19" x14ac:dyDescent="0.25">
      <c r="A4346" s="39" t="s">
        <v>262</v>
      </c>
      <c r="B4346" s="39" t="s">
        <v>42</v>
      </c>
      <c r="C4346" s="7">
        <v>44136</v>
      </c>
      <c r="D4346" s="39" t="s">
        <v>112</v>
      </c>
      <c r="E4346" s="39">
        <v>10600</v>
      </c>
      <c r="F4346" s="82">
        <f t="shared" si="201"/>
        <v>10.6</v>
      </c>
      <c r="G4346" s="39">
        <f>VLOOKUP(N4346,Currecny_M!$A$1:$P$10,2,FALSE)</f>
        <v>1</v>
      </c>
      <c r="H4346" s="39">
        <f>MATCH(C4346,Currecny_M!$A$1:$P$1,0)</f>
        <v>9</v>
      </c>
      <c r="I4346" s="39">
        <f>VLOOKUP(N4346,Currecny_M!$A$1:$P$10,MATCH(Database!C4346,Currecny_M!$A$1:$P$1,0),FALSE)</f>
        <v>1</v>
      </c>
      <c r="J4346" s="82">
        <f t="shared" si="202"/>
        <v>10.6</v>
      </c>
      <c r="K4346" s="39">
        <f>VLOOKUP('Cover page'!$B$6,Currecny_M!$A$1:$P$10,MATCH(Database!C4346,Currecny_M!$A$1:$P$1,0),FALSE)</f>
        <v>1</v>
      </c>
      <c r="L4346" s="82">
        <f t="shared" si="203"/>
        <v>10.6</v>
      </c>
      <c r="M4346" s="82">
        <f>((E4346/$F$1)*VLOOKUP(N4346,Currecny_M!$A$1:$P$10,MATCH(Database!C4346,Currecny_M!$A$1:$P$1,0),FALSE))/VLOOKUP('Cover page'!$B$6,Currecny_M!$A$1:$P$10,MATCH(Database!C4346,Currecny_M!$A$1:$P$1,0),FALSE)</f>
        <v>10.6</v>
      </c>
      <c r="N4346" s="6" t="str">
        <f>VLOOKUP(B4346,Master!$A$2:$C$11,3,FALSE)</f>
        <v>INR</v>
      </c>
      <c r="O4346" s="6" t="str">
        <f>VLOOKUP(B4346,Master!$A$2:$C$11,2,FALSE)</f>
        <v>Asia</v>
      </c>
      <c r="Q4346" s="39" t="str">
        <f>VLOOKUP(D4346,GL_Master!$A$1:$D$80,2,FALSE)</f>
        <v>PL</v>
      </c>
      <c r="R4346" s="39" t="str">
        <f>VLOOKUP(D4346,GL_Master!$A$1:$D$80,3,FALSE)</f>
        <v>Finance Cost</v>
      </c>
      <c r="S4346" s="39" t="str">
        <f>VLOOKUP(D4346,GL_Master!$A$1:$D$80,4,FALSE)</f>
        <v>Interest expense</v>
      </c>
    </row>
    <row r="4347" spans="1:19" x14ac:dyDescent="0.25">
      <c r="A4347" s="39" t="s">
        <v>262</v>
      </c>
      <c r="B4347" s="39" t="s">
        <v>42</v>
      </c>
      <c r="C4347" s="7">
        <v>44136</v>
      </c>
      <c r="D4347" s="39" t="s">
        <v>25</v>
      </c>
      <c r="E4347" s="39">
        <v>97200</v>
      </c>
      <c r="F4347" s="82">
        <f t="shared" si="201"/>
        <v>97.2</v>
      </c>
      <c r="G4347" s="39">
        <f>VLOOKUP(N4347,Currecny_M!$A$1:$P$10,2,FALSE)</f>
        <v>1</v>
      </c>
      <c r="H4347" s="39">
        <f>MATCH(C4347,Currecny_M!$A$1:$P$1,0)</f>
        <v>9</v>
      </c>
      <c r="I4347" s="39">
        <f>VLOOKUP(N4347,Currecny_M!$A$1:$P$10,MATCH(Database!C4347,Currecny_M!$A$1:$P$1,0),FALSE)</f>
        <v>1</v>
      </c>
      <c r="J4347" s="82">
        <f t="shared" si="202"/>
        <v>97.2</v>
      </c>
      <c r="K4347" s="39">
        <f>VLOOKUP('Cover page'!$B$6,Currecny_M!$A$1:$P$10,MATCH(Database!C4347,Currecny_M!$A$1:$P$1,0),FALSE)</f>
        <v>1</v>
      </c>
      <c r="L4347" s="82">
        <f t="shared" si="203"/>
        <v>97.2</v>
      </c>
      <c r="M4347" s="82">
        <f>((E4347/$F$1)*VLOOKUP(N4347,Currecny_M!$A$1:$P$10,MATCH(Database!C4347,Currecny_M!$A$1:$P$1,0),FALSE))/VLOOKUP('Cover page'!$B$6,Currecny_M!$A$1:$P$10,MATCH(Database!C4347,Currecny_M!$A$1:$P$1,0),FALSE)</f>
        <v>97.2</v>
      </c>
      <c r="N4347" s="6" t="str">
        <f>VLOOKUP(B4347,Master!$A$2:$C$11,3,FALSE)</f>
        <v>INR</v>
      </c>
      <c r="O4347" s="6" t="str">
        <f>VLOOKUP(B4347,Master!$A$2:$C$11,2,FALSE)</f>
        <v>Asia</v>
      </c>
      <c r="Q4347" s="39" t="str">
        <f>VLOOKUP(D4347,GL_Master!$A$1:$D$80,2,FALSE)</f>
        <v>PL</v>
      </c>
      <c r="R4347" s="39" t="str">
        <f>VLOOKUP(D4347,GL_Master!$A$1:$D$80,3,FALSE)</f>
        <v>Depreciation</v>
      </c>
      <c r="S4347" s="39" t="str">
        <f>VLOOKUP(D4347,GL_Master!$A$1:$D$80,4,FALSE)</f>
        <v>Depreciation</v>
      </c>
    </row>
    <row r="4348" spans="1:19" x14ac:dyDescent="0.25">
      <c r="A4348" s="39" t="s">
        <v>262</v>
      </c>
      <c r="B4348" s="39" t="s">
        <v>42</v>
      </c>
      <c r="C4348" s="7">
        <v>44136</v>
      </c>
      <c r="D4348" s="39" t="s">
        <v>51</v>
      </c>
      <c r="E4348" s="39">
        <v>-1000000</v>
      </c>
      <c r="F4348" s="82">
        <f t="shared" si="201"/>
        <v>-1000</v>
      </c>
      <c r="G4348" s="39">
        <f>VLOOKUP(N4348,Currecny_M!$A$1:$P$10,2,FALSE)</f>
        <v>1</v>
      </c>
      <c r="H4348" s="39">
        <f>MATCH(C4348,Currecny_M!$A$1:$P$1,0)</f>
        <v>9</v>
      </c>
      <c r="I4348" s="39">
        <f>VLOOKUP(N4348,Currecny_M!$A$1:$P$10,MATCH(Database!C4348,Currecny_M!$A$1:$P$1,0),FALSE)</f>
        <v>1</v>
      </c>
      <c r="J4348" s="82">
        <f t="shared" si="202"/>
        <v>-1000</v>
      </c>
      <c r="K4348" s="39">
        <f>VLOOKUP('Cover page'!$B$6,Currecny_M!$A$1:$P$10,MATCH(Database!C4348,Currecny_M!$A$1:$P$1,0),FALSE)</f>
        <v>1</v>
      </c>
      <c r="L4348" s="82">
        <f t="shared" si="203"/>
        <v>-1000</v>
      </c>
      <c r="M4348" s="82">
        <f>((E4348/$F$1)*VLOOKUP(N4348,Currecny_M!$A$1:$P$10,MATCH(Database!C4348,Currecny_M!$A$1:$P$1,0),FALSE))/VLOOKUP('Cover page'!$B$6,Currecny_M!$A$1:$P$10,MATCH(Database!C4348,Currecny_M!$A$1:$P$1,0),FALSE)</f>
        <v>-1000</v>
      </c>
      <c r="N4348" s="6" t="str">
        <f>VLOOKUP(B4348,Master!$A$2:$C$11,3,FALSE)</f>
        <v>INR</v>
      </c>
      <c r="O4348" s="6" t="str">
        <f>VLOOKUP(B4348,Master!$A$2:$C$11,2,FALSE)</f>
        <v>Asia</v>
      </c>
      <c r="Q4348" s="39" t="str">
        <f>VLOOKUP(D4348,GL_Master!$A$1:$D$80,2,FALSE)</f>
        <v>BS</v>
      </c>
      <c r="R4348" s="39" t="str">
        <f>VLOOKUP(D4348,GL_Master!$A$1:$D$80,3,FALSE)</f>
        <v>Share Capital</v>
      </c>
      <c r="S4348" s="39" t="str">
        <f>VLOOKUP(D4348,GL_Master!$A$1:$D$80,4,FALSE)</f>
        <v>Equity shares</v>
      </c>
    </row>
    <row r="4349" spans="1:19" x14ac:dyDescent="0.25">
      <c r="A4349" s="39" t="s">
        <v>262</v>
      </c>
      <c r="B4349" s="39" t="s">
        <v>42</v>
      </c>
      <c r="C4349" s="7">
        <v>44136</v>
      </c>
      <c r="D4349" s="39" t="s">
        <v>52</v>
      </c>
      <c r="E4349" s="39">
        <v>-1916000</v>
      </c>
      <c r="F4349" s="82">
        <f t="shared" si="201"/>
        <v>-1916</v>
      </c>
      <c r="G4349" s="39">
        <f>VLOOKUP(N4349,Currecny_M!$A$1:$P$10,2,FALSE)</f>
        <v>1</v>
      </c>
      <c r="H4349" s="39">
        <f>MATCH(C4349,Currecny_M!$A$1:$P$1,0)</f>
        <v>9</v>
      </c>
      <c r="I4349" s="39">
        <f>VLOOKUP(N4349,Currecny_M!$A$1:$P$10,MATCH(Database!C4349,Currecny_M!$A$1:$P$1,0),FALSE)</f>
        <v>1</v>
      </c>
      <c r="J4349" s="82">
        <f t="shared" si="202"/>
        <v>-1916</v>
      </c>
      <c r="K4349" s="39">
        <f>VLOOKUP('Cover page'!$B$6,Currecny_M!$A$1:$P$10,MATCH(Database!C4349,Currecny_M!$A$1:$P$1,0),FALSE)</f>
        <v>1</v>
      </c>
      <c r="L4349" s="82">
        <f t="shared" si="203"/>
        <v>-1916</v>
      </c>
      <c r="M4349" s="82">
        <f>((E4349/$F$1)*VLOOKUP(N4349,Currecny_M!$A$1:$P$10,MATCH(Database!C4349,Currecny_M!$A$1:$P$1,0),FALSE))/VLOOKUP('Cover page'!$B$6,Currecny_M!$A$1:$P$10,MATCH(Database!C4349,Currecny_M!$A$1:$P$1,0),FALSE)</f>
        <v>-1916</v>
      </c>
      <c r="N4349" s="6" t="str">
        <f>VLOOKUP(B4349,Master!$A$2:$C$11,3,FALSE)</f>
        <v>INR</v>
      </c>
      <c r="O4349" s="6" t="str">
        <f>VLOOKUP(B4349,Master!$A$2:$C$11,2,FALSE)</f>
        <v>Asia</v>
      </c>
      <c r="Q4349" s="39" t="str">
        <f>VLOOKUP(D4349,GL_Master!$A$1:$D$80,2,FALSE)</f>
        <v>BS</v>
      </c>
      <c r="R4349" s="39" t="str">
        <f>VLOOKUP(D4349,GL_Master!$A$1:$D$80,3,FALSE)</f>
        <v>Reserve and Surplus</v>
      </c>
      <c r="S4349" s="39" t="str">
        <f>VLOOKUP(D4349,GL_Master!$A$1:$D$80,4,FALSE)</f>
        <v>Reserves at the commencement of the year</v>
      </c>
    </row>
    <row r="4350" spans="1:19" x14ac:dyDescent="0.25">
      <c r="A4350" s="39" t="s">
        <v>262</v>
      </c>
      <c r="B4350" s="39" t="s">
        <v>42</v>
      </c>
      <c r="C4350" s="7">
        <v>44136</v>
      </c>
      <c r="D4350" s="39" t="s">
        <v>53</v>
      </c>
      <c r="E4350" s="39">
        <v>-56920</v>
      </c>
      <c r="F4350" s="82">
        <f t="shared" si="201"/>
        <v>-56.92</v>
      </c>
      <c r="G4350" s="39">
        <f>VLOOKUP(N4350,Currecny_M!$A$1:$P$10,2,FALSE)</f>
        <v>1</v>
      </c>
      <c r="H4350" s="39">
        <f>MATCH(C4350,Currecny_M!$A$1:$P$1,0)</f>
        <v>9</v>
      </c>
      <c r="I4350" s="39">
        <f>VLOOKUP(N4350,Currecny_M!$A$1:$P$10,MATCH(Database!C4350,Currecny_M!$A$1:$P$1,0),FALSE)</f>
        <v>1</v>
      </c>
      <c r="J4350" s="82">
        <f t="shared" si="202"/>
        <v>-56.92</v>
      </c>
      <c r="K4350" s="39">
        <f>VLOOKUP('Cover page'!$B$6,Currecny_M!$A$1:$P$10,MATCH(Database!C4350,Currecny_M!$A$1:$P$1,0),FALSE)</f>
        <v>1</v>
      </c>
      <c r="L4350" s="82">
        <f t="shared" si="203"/>
        <v>-56.92</v>
      </c>
      <c r="M4350" s="82">
        <f>((E4350/$F$1)*VLOOKUP(N4350,Currecny_M!$A$1:$P$10,MATCH(Database!C4350,Currecny_M!$A$1:$P$1,0),FALSE))/VLOOKUP('Cover page'!$B$6,Currecny_M!$A$1:$P$10,MATCH(Database!C4350,Currecny_M!$A$1:$P$1,0),FALSE)</f>
        <v>-56.92</v>
      </c>
      <c r="N4350" s="6" t="str">
        <f>VLOOKUP(B4350,Master!$A$2:$C$11,3,FALSE)</f>
        <v>INR</v>
      </c>
      <c r="O4350" s="6" t="str">
        <f>VLOOKUP(B4350,Master!$A$2:$C$11,2,FALSE)</f>
        <v>Asia</v>
      </c>
      <c r="Q4350" s="39" t="str">
        <f>VLOOKUP(D4350,GL_Master!$A$1:$D$80,2,FALSE)</f>
        <v>BS</v>
      </c>
      <c r="R4350" s="39" t="str">
        <f>VLOOKUP(D4350,GL_Master!$A$1:$D$80,3,FALSE)</f>
        <v>Loan Fund</v>
      </c>
      <c r="S4350" s="39" t="str">
        <f>VLOOKUP(D4350,GL_Master!$A$1:$D$80,4,FALSE)</f>
        <v>Term Loan</v>
      </c>
    </row>
    <row r="4351" spans="1:19" x14ac:dyDescent="0.25">
      <c r="A4351" s="39" t="s">
        <v>262</v>
      </c>
      <c r="B4351" s="39" t="s">
        <v>42</v>
      </c>
      <c r="C4351" s="7">
        <v>44136</v>
      </c>
      <c r="D4351" s="39" t="s">
        <v>54</v>
      </c>
      <c r="E4351" s="39">
        <v>2060</v>
      </c>
      <c r="F4351" s="82">
        <f t="shared" si="201"/>
        <v>2.06</v>
      </c>
      <c r="G4351" s="39">
        <f>VLOOKUP(N4351,Currecny_M!$A$1:$P$10,2,FALSE)</f>
        <v>1</v>
      </c>
      <c r="H4351" s="39">
        <f>MATCH(C4351,Currecny_M!$A$1:$P$1,0)</f>
        <v>9</v>
      </c>
      <c r="I4351" s="39">
        <f>VLOOKUP(N4351,Currecny_M!$A$1:$P$10,MATCH(Database!C4351,Currecny_M!$A$1:$P$1,0),FALSE)</f>
        <v>1</v>
      </c>
      <c r="J4351" s="82">
        <f t="shared" si="202"/>
        <v>2.06</v>
      </c>
      <c r="K4351" s="39">
        <f>VLOOKUP('Cover page'!$B$6,Currecny_M!$A$1:$P$10,MATCH(Database!C4351,Currecny_M!$A$1:$P$1,0),FALSE)</f>
        <v>1</v>
      </c>
      <c r="L4351" s="82">
        <f t="shared" si="203"/>
        <v>2.06</v>
      </c>
      <c r="M4351" s="82">
        <f>((E4351/$F$1)*VLOOKUP(N4351,Currecny_M!$A$1:$P$10,MATCH(Database!C4351,Currecny_M!$A$1:$P$1,0),FALSE))/VLOOKUP('Cover page'!$B$6,Currecny_M!$A$1:$P$10,MATCH(Database!C4351,Currecny_M!$A$1:$P$1,0),FALSE)</f>
        <v>2.06</v>
      </c>
      <c r="N4351" s="6" t="str">
        <f>VLOOKUP(B4351,Master!$A$2:$C$11,3,FALSE)</f>
        <v>INR</v>
      </c>
      <c r="O4351" s="6" t="str">
        <f>VLOOKUP(B4351,Master!$A$2:$C$11,2,FALSE)</f>
        <v>Asia</v>
      </c>
      <c r="Q4351" s="39" t="str">
        <f>VLOOKUP(D4351,GL_Master!$A$1:$D$80,2,FALSE)</f>
        <v>BS</v>
      </c>
      <c r="R4351" s="39" t="str">
        <f>VLOOKUP(D4351,GL_Master!$A$1:$D$80,3,FALSE)</f>
        <v>Trade Payables</v>
      </c>
      <c r="S4351" s="39" t="str">
        <f>VLOOKUP(D4351,GL_Master!$A$1:$D$80,4,FALSE)</f>
        <v>Trade payable</v>
      </c>
    </row>
    <row r="4352" spans="1:19" x14ac:dyDescent="0.25">
      <c r="A4352" s="39" t="s">
        <v>262</v>
      </c>
      <c r="B4352" s="39" t="s">
        <v>42</v>
      </c>
      <c r="C4352" s="7">
        <v>44136</v>
      </c>
      <c r="D4352" s="39" t="s">
        <v>34</v>
      </c>
      <c r="E4352" s="39">
        <v>-56100.000000000007</v>
      </c>
      <c r="F4352" s="82">
        <f t="shared" si="201"/>
        <v>-56.100000000000009</v>
      </c>
      <c r="G4352" s="39">
        <f>VLOOKUP(N4352,Currecny_M!$A$1:$P$10,2,FALSE)</f>
        <v>1</v>
      </c>
      <c r="H4352" s="39">
        <f>MATCH(C4352,Currecny_M!$A$1:$P$1,0)</f>
        <v>9</v>
      </c>
      <c r="I4352" s="39">
        <f>VLOOKUP(N4352,Currecny_M!$A$1:$P$10,MATCH(Database!C4352,Currecny_M!$A$1:$P$1,0),FALSE)</f>
        <v>1</v>
      </c>
      <c r="J4352" s="82">
        <f t="shared" si="202"/>
        <v>-56.100000000000009</v>
      </c>
      <c r="K4352" s="39">
        <f>VLOOKUP('Cover page'!$B$6,Currecny_M!$A$1:$P$10,MATCH(Database!C4352,Currecny_M!$A$1:$P$1,0),FALSE)</f>
        <v>1</v>
      </c>
      <c r="L4352" s="82">
        <f t="shared" si="203"/>
        <v>-56.100000000000009</v>
      </c>
      <c r="M4352" s="82">
        <f>((E4352/$F$1)*VLOOKUP(N4352,Currecny_M!$A$1:$P$10,MATCH(Database!C4352,Currecny_M!$A$1:$P$1,0),FALSE))/VLOOKUP('Cover page'!$B$6,Currecny_M!$A$1:$P$10,MATCH(Database!C4352,Currecny_M!$A$1:$P$1,0),FALSE)</f>
        <v>-56.100000000000009</v>
      </c>
      <c r="N4352" s="6" t="str">
        <f>VLOOKUP(B4352,Master!$A$2:$C$11,3,FALSE)</f>
        <v>INR</v>
      </c>
      <c r="O4352" s="6" t="str">
        <f>VLOOKUP(B4352,Master!$A$2:$C$11,2,FALSE)</f>
        <v>Asia</v>
      </c>
      <c r="Q4352" s="39" t="str">
        <f>VLOOKUP(D4352,GL_Master!$A$1:$D$80,2,FALSE)</f>
        <v>BS</v>
      </c>
      <c r="R4352" s="39" t="str">
        <f>VLOOKUP(D4352,GL_Master!$A$1:$D$80,3,FALSE)</f>
        <v>Provisions</v>
      </c>
      <c r="S4352" s="39" t="str">
        <f>VLOOKUP(D4352,GL_Master!$A$1:$D$80,4,FALSE)</f>
        <v>Expenses payables</v>
      </c>
    </row>
    <row r="4353" spans="1:19" x14ac:dyDescent="0.25">
      <c r="A4353" s="39" t="s">
        <v>262</v>
      </c>
      <c r="B4353" s="39" t="s">
        <v>42</v>
      </c>
      <c r="C4353" s="7">
        <v>44136</v>
      </c>
      <c r="D4353" s="39" t="s">
        <v>18</v>
      </c>
      <c r="E4353" s="39">
        <v>-31930</v>
      </c>
      <c r="F4353" s="82">
        <f t="shared" si="201"/>
        <v>-31.93</v>
      </c>
      <c r="G4353" s="39">
        <f>VLOOKUP(N4353,Currecny_M!$A$1:$P$10,2,FALSE)</f>
        <v>1</v>
      </c>
      <c r="H4353" s="39">
        <f>MATCH(C4353,Currecny_M!$A$1:$P$1,0)</f>
        <v>9</v>
      </c>
      <c r="I4353" s="39">
        <f>VLOOKUP(N4353,Currecny_M!$A$1:$P$10,MATCH(Database!C4353,Currecny_M!$A$1:$P$1,0),FALSE)</f>
        <v>1</v>
      </c>
      <c r="J4353" s="82">
        <f t="shared" si="202"/>
        <v>-31.93</v>
      </c>
      <c r="K4353" s="39">
        <f>VLOOKUP('Cover page'!$B$6,Currecny_M!$A$1:$P$10,MATCH(Database!C4353,Currecny_M!$A$1:$P$1,0),FALSE)</f>
        <v>1</v>
      </c>
      <c r="L4353" s="82">
        <f t="shared" si="203"/>
        <v>-31.93</v>
      </c>
      <c r="M4353" s="82">
        <f>((E4353/$F$1)*VLOOKUP(N4353,Currecny_M!$A$1:$P$10,MATCH(Database!C4353,Currecny_M!$A$1:$P$1,0),FALSE))/VLOOKUP('Cover page'!$B$6,Currecny_M!$A$1:$P$10,MATCH(Database!C4353,Currecny_M!$A$1:$P$1,0),FALSE)</f>
        <v>-31.93</v>
      </c>
      <c r="N4353" s="6" t="str">
        <f>VLOOKUP(B4353,Master!$A$2:$C$11,3,FALSE)</f>
        <v>INR</v>
      </c>
      <c r="O4353" s="6" t="str">
        <f>VLOOKUP(B4353,Master!$A$2:$C$11,2,FALSE)</f>
        <v>Asia</v>
      </c>
      <c r="Q4353" s="39" t="str">
        <f>VLOOKUP(D4353,GL_Master!$A$1:$D$80,2,FALSE)</f>
        <v>BS</v>
      </c>
      <c r="R4353" s="39" t="str">
        <f>VLOOKUP(D4353,GL_Master!$A$1:$D$80,3,FALSE)</f>
        <v>Other current liabilities</v>
      </c>
      <c r="S4353" s="39" t="str">
        <f>VLOOKUP(D4353,GL_Master!$A$1:$D$80,4,FALSE)</f>
        <v>Employee related liabilities</v>
      </c>
    </row>
    <row r="4354" spans="1:19" x14ac:dyDescent="0.25">
      <c r="A4354" s="39" t="s">
        <v>262</v>
      </c>
      <c r="B4354" s="39" t="s">
        <v>42</v>
      </c>
      <c r="C4354" s="7">
        <v>44136</v>
      </c>
      <c r="D4354" s="39" t="s">
        <v>55</v>
      </c>
      <c r="E4354" s="39">
        <v>-4120</v>
      </c>
      <c r="F4354" s="82">
        <f t="shared" si="201"/>
        <v>-4.12</v>
      </c>
      <c r="G4354" s="39">
        <f>VLOOKUP(N4354,Currecny_M!$A$1:$P$10,2,FALSE)</f>
        <v>1</v>
      </c>
      <c r="H4354" s="39">
        <f>MATCH(C4354,Currecny_M!$A$1:$P$1,0)</f>
        <v>9</v>
      </c>
      <c r="I4354" s="39">
        <f>VLOOKUP(N4354,Currecny_M!$A$1:$P$10,MATCH(Database!C4354,Currecny_M!$A$1:$P$1,0),FALSE)</f>
        <v>1</v>
      </c>
      <c r="J4354" s="82">
        <f t="shared" si="202"/>
        <v>-4.12</v>
      </c>
      <c r="K4354" s="39">
        <f>VLOOKUP('Cover page'!$B$6,Currecny_M!$A$1:$P$10,MATCH(Database!C4354,Currecny_M!$A$1:$P$1,0),FALSE)</f>
        <v>1</v>
      </c>
      <c r="L4354" s="82">
        <f t="shared" si="203"/>
        <v>-4.12</v>
      </c>
      <c r="M4354" s="82">
        <f>((E4354/$F$1)*VLOOKUP(N4354,Currecny_M!$A$1:$P$10,MATCH(Database!C4354,Currecny_M!$A$1:$P$1,0),FALSE))/VLOOKUP('Cover page'!$B$6,Currecny_M!$A$1:$P$10,MATCH(Database!C4354,Currecny_M!$A$1:$P$1,0),FALSE)</f>
        <v>-4.12</v>
      </c>
      <c r="N4354" s="6" t="str">
        <f>VLOOKUP(B4354,Master!$A$2:$C$11,3,FALSE)</f>
        <v>INR</v>
      </c>
      <c r="O4354" s="6" t="str">
        <f>VLOOKUP(B4354,Master!$A$2:$C$11,2,FALSE)</f>
        <v>Asia</v>
      </c>
      <c r="Q4354" s="39" t="str">
        <f>VLOOKUP(D4354,GL_Master!$A$1:$D$80,2,FALSE)</f>
        <v>BS</v>
      </c>
      <c r="R4354" s="39" t="str">
        <f>VLOOKUP(D4354,GL_Master!$A$1:$D$80,3,FALSE)</f>
        <v>Other current liabilities</v>
      </c>
      <c r="S4354" s="39" t="str">
        <f>VLOOKUP(D4354,GL_Master!$A$1:$D$80,4,FALSE)</f>
        <v>Security deposit received</v>
      </c>
    </row>
    <row r="4355" spans="1:19" x14ac:dyDescent="0.25">
      <c r="A4355" s="39" t="s">
        <v>262</v>
      </c>
      <c r="B4355" s="39" t="s">
        <v>42</v>
      </c>
      <c r="C4355" s="7">
        <v>44136</v>
      </c>
      <c r="D4355" s="39" t="s">
        <v>56</v>
      </c>
      <c r="E4355" s="39">
        <v>-1100</v>
      </c>
      <c r="F4355" s="82">
        <f t="shared" si="201"/>
        <v>-1.1000000000000001</v>
      </c>
      <c r="G4355" s="39">
        <f>VLOOKUP(N4355,Currecny_M!$A$1:$P$10,2,FALSE)</f>
        <v>1</v>
      </c>
      <c r="H4355" s="39">
        <f>MATCH(C4355,Currecny_M!$A$1:$P$1,0)</f>
        <v>9</v>
      </c>
      <c r="I4355" s="39">
        <f>VLOOKUP(N4355,Currecny_M!$A$1:$P$10,MATCH(Database!C4355,Currecny_M!$A$1:$P$1,0),FALSE)</f>
        <v>1</v>
      </c>
      <c r="J4355" s="82">
        <f t="shared" si="202"/>
        <v>-1.1000000000000001</v>
      </c>
      <c r="K4355" s="39">
        <f>VLOOKUP('Cover page'!$B$6,Currecny_M!$A$1:$P$10,MATCH(Database!C4355,Currecny_M!$A$1:$P$1,0),FALSE)</f>
        <v>1</v>
      </c>
      <c r="L4355" s="82">
        <f t="shared" si="203"/>
        <v>-1.1000000000000001</v>
      </c>
      <c r="M4355" s="82">
        <f>((E4355/$F$1)*VLOOKUP(N4355,Currecny_M!$A$1:$P$10,MATCH(Database!C4355,Currecny_M!$A$1:$P$1,0),FALSE))/VLOOKUP('Cover page'!$B$6,Currecny_M!$A$1:$P$10,MATCH(Database!C4355,Currecny_M!$A$1:$P$1,0),FALSE)</f>
        <v>-1.1000000000000001</v>
      </c>
      <c r="N4355" s="6" t="str">
        <f>VLOOKUP(B4355,Master!$A$2:$C$11,3,FALSE)</f>
        <v>INR</v>
      </c>
      <c r="O4355" s="6" t="str">
        <f>VLOOKUP(B4355,Master!$A$2:$C$11,2,FALSE)</f>
        <v>Asia</v>
      </c>
      <c r="Q4355" s="39" t="str">
        <f>VLOOKUP(D4355,GL_Master!$A$1:$D$80,2,FALSE)</f>
        <v>BS</v>
      </c>
      <c r="R4355" s="39" t="str">
        <f>VLOOKUP(D4355,GL_Master!$A$1:$D$80,3,FALSE)</f>
        <v>Other Tax Payables</v>
      </c>
      <c r="S4355" s="39" t="str">
        <f>VLOOKUP(D4355,GL_Master!$A$1:$D$80,4,FALSE)</f>
        <v>Tax deducted at source payable</v>
      </c>
    </row>
    <row r="4356" spans="1:19" x14ac:dyDescent="0.25">
      <c r="A4356" s="39" t="s">
        <v>262</v>
      </c>
      <c r="B4356" s="39" t="s">
        <v>42</v>
      </c>
      <c r="C4356" s="7">
        <v>44136</v>
      </c>
      <c r="D4356" s="39" t="s">
        <v>57</v>
      </c>
      <c r="E4356" s="39">
        <v>-9180</v>
      </c>
      <c r="F4356" s="82">
        <f t="shared" ref="F4356:F4419" si="204">E4356/$F$1</f>
        <v>-9.18</v>
      </c>
      <c r="G4356" s="39">
        <f>VLOOKUP(N4356,Currecny_M!$A$1:$P$10,2,FALSE)</f>
        <v>1</v>
      </c>
      <c r="H4356" s="39">
        <f>MATCH(C4356,Currecny_M!$A$1:$P$1,0)</f>
        <v>9</v>
      </c>
      <c r="I4356" s="39">
        <f>VLOOKUP(N4356,Currecny_M!$A$1:$P$10,MATCH(Database!C4356,Currecny_M!$A$1:$P$1,0),FALSE)</f>
        <v>1</v>
      </c>
      <c r="J4356" s="82">
        <f t="shared" ref="J4356:J4419" si="205">F4356*I4356</f>
        <v>-9.18</v>
      </c>
      <c r="K4356" s="39">
        <f>VLOOKUP('Cover page'!$B$6,Currecny_M!$A$1:$P$10,MATCH(Database!C4356,Currecny_M!$A$1:$P$1,0),FALSE)</f>
        <v>1</v>
      </c>
      <c r="L4356" s="82">
        <f t="shared" ref="L4356:L4419" si="206">J4356/K4356</f>
        <v>-9.18</v>
      </c>
      <c r="M4356" s="82">
        <f>((E4356/$F$1)*VLOOKUP(N4356,Currecny_M!$A$1:$P$10,MATCH(Database!C4356,Currecny_M!$A$1:$P$1,0),FALSE))/VLOOKUP('Cover page'!$B$6,Currecny_M!$A$1:$P$10,MATCH(Database!C4356,Currecny_M!$A$1:$P$1,0),FALSE)</f>
        <v>-9.18</v>
      </c>
      <c r="N4356" s="6" t="str">
        <f>VLOOKUP(B4356,Master!$A$2:$C$11,3,FALSE)</f>
        <v>INR</v>
      </c>
      <c r="O4356" s="6" t="str">
        <f>VLOOKUP(B4356,Master!$A$2:$C$11,2,FALSE)</f>
        <v>Asia</v>
      </c>
      <c r="Q4356" s="39" t="str">
        <f>VLOOKUP(D4356,GL_Master!$A$1:$D$80,2,FALSE)</f>
        <v>BS</v>
      </c>
      <c r="R4356" s="39" t="str">
        <f>VLOOKUP(D4356,GL_Master!$A$1:$D$80,3,FALSE)</f>
        <v>Other Tax Payables</v>
      </c>
      <c r="S4356" s="39" t="str">
        <f>VLOOKUP(D4356,GL_Master!$A$1:$D$80,4,FALSE)</f>
        <v>Tax deducted at source payable</v>
      </c>
    </row>
    <row r="4357" spans="1:19" x14ac:dyDescent="0.25">
      <c r="A4357" s="39" t="s">
        <v>262</v>
      </c>
      <c r="B4357" s="39" t="s">
        <v>42</v>
      </c>
      <c r="C4357" s="7">
        <v>44136</v>
      </c>
      <c r="D4357" s="39" t="s">
        <v>58</v>
      </c>
      <c r="E4357" s="39">
        <v>-69360</v>
      </c>
      <c r="F4357" s="82">
        <f t="shared" si="204"/>
        <v>-69.36</v>
      </c>
      <c r="G4357" s="39">
        <f>VLOOKUP(N4357,Currecny_M!$A$1:$P$10,2,FALSE)</f>
        <v>1</v>
      </c>
      <c r="H4357" s="39">
        <f>MATCH(C4357,Currecny_M!$A$1:$P$1,0)</f>
        <v>9</v>
      </c>
      <c r="I4357" s="39">
        <f>VLOOKUP(N4357,Currecny_M!$A$1:$P$10,MATCH(Database!C4357,Currecny_M!$A$1:$P$1,0),FALSE)</f>
        <v>1</v>
      </c>
      <c r="J4357" s="82">
        <f t="shared" si="205"/>
        <v>-69.36</v>
      </c>
      <c r="K4357" s="39">
        <f>VLOOKUP('Cover page'!$B$6,Currecny_M!$A$1:$P$10,MATCH(Database!C4357,Currecny_M!$A$1:$P$1,0),FALSE)</f>
        <v>1</v>
      </c>
      <c r="L4357" s="82">
        <f t="shared" si="206"/>
        <v>-69.36</v>
      </c>
      <c r="M4357" s="82">
        <f>((E4357/$F$1)*VLOOKUP(N4357,Currecny_M!$A$1:$P$10,MATCH(Database!C4357,Currecny_M!$A$1:$P$1,0),FALSE))/VLOOKUP('Cover page'!$B$6,Currecny_M!$A$1:$P$10,MATCH(Database!C4357,Currecny_M!$A$1:$P$1,0),FALSE)</f>
        <v>-69.36</v>
      </c>
      <c r="N4357" s="6" t="str">
        <f>VLOOKUP(B4357,Master!$A$2:$C$11,3,FALSE)</f>
        <v>INR</v>
      </c>
      <c r="O4357" s="6" t="str">
        <f>VLOOKUP(B4357,Master!$A$2:$C$11,2,FALSE)</f>
        <v>Asia</v>
      </c>
      <c r="Q4357" s="39" t="str">
        <f>VLOOKUP(D4357,GL_Master!$A$1:$D$80,2,FALSE)</f>
        <v>BS</v>
      </c>
      <c r="R4357" s="39" t="str">
        <f>VLOOKUP(D4357,GL_Master!$A$1:$D$80,3,FALSE)</f>
        <v>Long-term provisions</v>
      </c>
      <c r="S4357" s="39" t="str">
        <f>VLOOKUP(D4357,GL_Master!$A$1:$D$80,4,FALSE)</f>
        <v>Provision for gratuity</v>
      </c>
    </row>
    <row r="4358" spans="1:19" x14ac:dyDescent="0.25">
      <c r="A4358" s="39" t="s">
        <v>262</v>
      </c>
      <c r="B4358" s="39" t="s">
        <v>42</v>
      </c>
      <c r="C4358" s="7">
        <v>44136</v>
      </c>
      <c r="D4358" s="39" t="s">
        <v>59</v>
      </c>
      <c r="E4358" s="39">
        <v>-29290</v>
      </c>
      <c r="F4358" s="82">
        <f t="shared" si="204"/>
        <v>-29.29</v>
      </c>
      <c r="G4358" s="39">
        <f>VLOOKUP(N4358,Currecny_M!$A$1:$P$10,2,FALSE)</f>
        <v>1</v>
      </c>
      <c r="H4358" s="39">
        <f>MATCH(C4358,Currecny_M!$A$1:$P$1,0)</f>
        <v>9</v>
      </c>
      <c r="I4358" s="39">
        <f>VLOOKUP(N4358,Currecny_M!$A$1:$P$10,MATCH(Database!C4358,Currecny_M!$A$1:$P$1,0),FALSE)</f>
        <v>1</v>
      </c>
      <c r="J4358" s="82">
        <f t="shared" si="205"/>
        <v>-29.29</v>
      </c>
      <c r="K4358" s="39">
        <f>VLOOKUP('Cover page'!$B$6,Currecny_M!$A$1:$P$10,MATCH(Database!C4358,Currecny_M!$A$1:$P$1,0),FALSE)</f>
        <v>1</v>
      </c>
      <c r="L4358" s="82">
        <f t="shared" si="206"/>
        <v>-29.29</v>
      </c>
      <c r="M4358" s="82">
        <f>((E4358/$F$1)*VLOOKUP(N4358,Currecny_M!$A$1:$P$10,MATCH(Database!C4358,Currecny_M!$A$1:$P$1,0),FALSE))/VLOOKUP('Cover page'!$B$6,Currecny_M!$A$1:$P$10,MATCH(Database!C4358,Currecny_M!$A$1:$P$1,0),FALSE)</f>
        <v>-29.29</v>
      </c>
      <c r="N4358" s="6" t="str">
        <f>VLOOKUP(B4358,Master!$A$2:$C$11,3,FALSE)</f>
        <v>INR</v>
      </c>
      <c r="O4358" s="6" t="str">
        <f>VLOOKUP(B4358,Master!$A$2:$C$11,2,FALSE)</f>
        <v>Asia</v>
      </c>
      <c r="Q4358" s="39" t="str">
        <f>VLOOKUP(D4358,GL_Master!$A$1:$D$80,2,FALSE)</f>
        <v>BS</v>
      </c>
      <c r="R4358" s="39" t="str">
        <f>VLOOKUP(D4358,GL_Master!$A$1:$D$80,3,FALSE)</f>
        <v>Long-term provisions</v>
      </c>
      <c r="S4358" s="39" t="str">
        <f>VLOOKUP(D4358,GL_Master!$A$1:$D$80,4,FALSE)</f>
        <v>Provision for leave encashment</v>
      </c>
    </row>
    <row r="4359" spans="1:19" x14ac:dyDescent="0.25">
      <c r="A4359" s="39" t="s">
        <v>262</v>
      </c>
      <c r="B4359" s="39" t="s">
        <v>42</v>
      </c>
      <c r="C4359" s="7">
        <v>44136</v>
      </c>
      <c r="D4359" s="39" t="s">
        <v>60</v>
      </c>
      <c r="E4359" s="39">
        <v>-8320</v>
      </c>
      <c r="F4359" s="82">
        <f t="shared" si="204"/>
        <v>-8.32</v>
      </c>
      <c r="G4359" s="39">
        <f>VLOOKUP(N4359,Currecny_M!$A$1:$P$10,2,FALSE)</f>
        <v>1</v>
      </c>
      <c r="H4359" s="39">
        <f>MATCH(C4359,Currecny_M!$A$1:$P$1,0)</f>
        <v>9</v>
      </c>
      <c r="I4359" s="39">
        <f>VLOOKUP(N4359,Currecny_M!$A$1:$P$10,MATCH(Database!C4359,Currecny_M!$A$1:$P$1,0),FALSE)</f>
        <v>1</v>
      </c>
      <c r="J4359" s="82">
        <f t="shared" si="205"/>
        <v>-8.32</v>
      </c>
      <c r="K4359" s="39">
        <f>VLOOKUP('Cover page'!$B$6,Currecny_M!$A$1:$P$10,MATCH(Database!C4359,Currecny_M!$A$1:$P$1,0),FALSE)</f>
        <v>1</v>
      </c>
      <c r="L4359" s="82">
        <f t="shared" si="206"/>
        <v>-8.32</v>
      </c>
      <c r="M4359" s="82">
        <f>((E4359/$F$1)*VLOOKUP(N4359,Currecny_M!$A$1:$P$10,MATCH(Database!C4359,Currecny_M!$A$1:$P$1,0),FALSE))/VLOOKUP('Cover page'!$B$6,Currecny_M!$A$1:$P$10,MATCH(Database!C4359,Currecny_M!$A$1:$P$1,0),FALSE)</f>
        <v>-8.32</v>
      </c>
      <c r="N4359" s="6" t="str">
        <f>VLOOKUP(B4359,Master!$A$2:$C$11,3,FALSE)</f>
        <v>INR</v>
      </c>
      <c r="O4359" s="6" t="str">
        <f>VLOOKUP(B4359,Master!$A$2:$C$11,2,FALSE)</f>
        <v>Asia</v>
      </c>
      <c r="Q4359" s="39" t="str">
        <f>VLOOKUP(D4359,GL_Master!$A$1:$D$80,2,FALSE)</f>
        <v>BS</v>
      </c>
      <c r="R4359" s="39" t="str">
        <f>VLOOKUP(D4359,GL_Master!$A$1:$D$80,3,FALSE)</f>
        <v>Trade Payables</v>
      </c>
      <c r="S4359" s="39" t="str">
        <f>VLOOKUP(D4359,GL_Master!$A$1:$D$80,4,FALSE)</f>
        <v>Trade payable</v>
      </c>
    </row>
    <row r="4360" spans="1:19" x14ac:dyDescent="0.25">
      <c r="A4360" s="39" t="s">
        <v>262</v>
      </c>
      <c r="B4360" s="39" t="s">
        <v>42</v>
      </c>
      <c r="C4360" s="7">
        <v>44136</v>
      </c>
      <c r="D4360" s="39" t="s">
        <v>61</v>
      </c>
      <c r="E4360" s="39">
        <v>-92400.000000000015</v>
      </c>
      <c r="F4360" s="82">
        <f t="shared" si="204"/>
        <v>-92.40000000000002</v>
      </c>
      <c r="G4360" s="39">
        <f>VLOOKUP(N4360,Currecny_M!$A$1:$P$10,2,FALSE)</f>
        <v>1</v>
      </c>
      <c r="H4360" s="39">
        <f>MATCH(C4360,Currecny_M!$A$1:$P$1,0)</f>
        <v>9</v>
      </c>
      <c r="I4360" s="39">
        <f>VLOOKUP(N4360,Currecny_M!$A$1:$P$10,MATCH(Database!C4360,Currecny_M!$A$1:$P$1,0),FALSE)</f>
        <v>1</v>
      </c>
      <c r="J4360" s="82">
        <f t="shared" si="205"/>
        <v>-92.40000000000002</v>
      </c>
      <c r="K4360" s="39">
        <f>VLOOKUP('Cover page'!$B$6,Currecny_M!$A$1:$P$10,MATCH(Database!C4360,Currecny_M!$A$1:$P$1,0),FALSE)</f>
        <v>1</v>
      </c>
      <c r="L4360" s="82">
        <f t="shared" si="206"/>
        <v>-92.40000000000002</v>
      </c>
      <c r="M4360" s="82">
        <f>((E4360/$F$1)*VLOOKUP(N4360,Currecny_M!$A$1:$P$10,MATCH(Database!C4360,Currecny_M!$A$1:$P$1,0),FALSE))/VLOOKUP('Cover page'!$B$6,Currecny_M!$A$1:$P$10,MATCH(Database!C4360,Currecny_M!$A$1:$P$1,0),FALSE)</f>
        <v>-92.40000000000002</v>
      </c>
      <c r="N4360" s="6" t="str">
        <f>VLOOKUP(B4360,Master!$A$2:$C$11,3,FALSE)</f>
        <v>INR</v>
      </c>
      <c r="O4360" s="6" t="str">
        <f>VLOOKUP(B4360,Master!$A$2:$C$11,2,FALSE)</f>
        <v>Asia</v>
      </c>
      <c r="Q4360" s="39" t="str">
        <f>VLOOKUP(D4360,GL_Master!$A$1:$D$80,2,FALSE)</f>
        <v>BS</v>
      </c>
      <c r="R4360" s="39" t="str">
        <f>VLOOKUP(D4360,GL_Master!$A$1:$D$80,3,FALSE)</f>
        <v>Provisions</v>
      </c>
      <c r="S4360" s="39" t="str">
        <f>VLOOKUP(D4360,GL_Master!$A$1:$D$80,4,FALSE)</f>
        <v>Provision for doubtful assets</v>
      </c>
    </row>
    <row r="4361" spans="1:19" x14ac:dyDescent="0.25">
      <c r="A4361" s="39" t="s">
        <v>262</v>
      </c>
      <c r="B4361" s="39" t="s">
        <v>42</v>
      </c>
      <c r="C4361" s="7">
        <v>44136</v>
      </c>
      <c r="D4361" s="39" t="s">
        <v>62</v>
      </c>
      <c r="E4361" s="39">
        <v>-3150</v>
      </c>
      <c r="F4361" s="82">
        <f t="shared" si="204"/>
        <v>-3.15</v>
      </c>
      <c r="G4361" s="39">
        <f>VLOOKUP(N4361,Currecny_M!$A$1:$P$10,2,FALSE)</f>
        <v>1</v>
      </c>
      <c r="H4361" s="39">
        <f>MATCH(C4361,Currecny_M!$A$1:$P$1,0)</f>
        <v>9</v>
      </c>
      <c r="I4361" s="39">
        <f>VLOOKUP(N4361,Currecny_M!$A$1:$P$10,MATCH(Database!C4361,Currecny_M!$A$1:$P$1,0),FALSE)</f>
        <v>1</v>
      </c>
      <c r="J4361" s="82">
        <f t="shared" si="205"/>
        <v>-3.15</v>
      </c>
      <c r="K4361" s="39">
        <f>VLOOKUP('Cover page'!$B$6,Currecny_M!$A$1:$P$10,MATCH(Database!C4361,Currecny_M!$A$1:$P$1,0),FALSE)</f>
        <v>1</v>
      </c>
      <c r="L4361" s="82">
        <f t="shared" si="206"/>
        <v>-3.15</v>
      </c>
      <c r="M4361" s="82">
        <f>((E4361/$F$1)*VLOOKUP(N4361,Currecny_M!$A$1:$P$10,MATCH(Database!C4361,Currecny_M!$A$1:$P$1,0),FALSE))/VLOOKUP('Cover page'!$B$6,Currecny_M!$A$1:$P$10,MATCH(Database!C4361,Currecny_M!$A$1:$P$1,0),FALSE)</f>
        <v>-3.15</v>
      </c>
      <c r="N4361" s="6" t="str">
        <f>VLOOKUP(B4361,Master!$A$2:$C$11,3,FALSE)</f>
        <v>INR</v>
      </c>
      <c r="O4361" s="6" t="str">
        <f>VLOOKUP(B4361,Master!$A$2:$C$11,2,FALSE)</f>
        <v>Asia</v>
      </c>
      <c r="Q4361" s="39" t="str">
        <f>VLOOKUP(D4361,GL_Master!$A$1:$D$80,2,FALSE)</f>
        <v>BS</v>
      </c>
      <c r="R4361" s="39" t="str">
        <f>VLOOKUP(D4361,GL_Master!$A$1:$D$80,3,FALSE)</f>
        <v>Provisions</v>
      </c>
      <c r="S4361" s="39" t="str">
        <f>VLOOKUP(D4361,GL_Master!$A$1:$D$80,4,FALSE)</f>
        <v>Provision for Insurance</v>
      </c>
    </row>
    <row r="4362" spans="1:19" x14ac:dyDescent="0.25">
      <c r="A4362" s="39" t="s">
        <v>262</v>
      </c>
      <c r="B4362" s="39" t="s">
        <v>42</v>
      </c>
      <c r="C4362" s="7">
        <v>44136</v>
      </c>
      <c r="D4362" s="39" t="s">
        <v>63</v>
      </c>
      <c r="E4362" s="39">
        <v>7140</v>
      </c>
      <c r="F4362" s="82">
        <f t="shared" si="204"/>
        <v>7.14</v>
      </c>
      <c r="G4362" s="39">
        <f>VLOOKUP(N4362,Currecny_M!$A$1:$P$10,2,FALSE)</f>
        <v>1</v>
      </c>
      <c r="H4362" s="39">
        <f>MATCH(C4362,Currecny_M!$A$1:$P$1,0)</f>
        <v>9</v>
      </c>
      <c r="I4362" s="39">
        <f>VLOOKUP(N4362,Currecny_M!$A$1:$P$10,MATCH(Database!C4362,Currecny_M!$A$1:$P$1,0),FALSE)</f>
        <v>1</v>
      </c>
      <c r="J4362" s="82">
        <f t="shared" si="205"/>
        <v>7.14</v>
      </c>
      <c r="K4362" s="39">
        <f>VLOOKUP('Cover page'!$B$6,Currecny_M!$A$1:$P$10,MATCH(Database!C4362,Currecny_M!$A$1:$P$1,0),FALSE)</f>
        <v>1</v>
      </c>
      <c r="L4362" s="82">
        <f t="shared" si="206"/>
        <v>7.14</v>
      </c>
      <c r="M4362" s="82">
        <f>((E4362/$F$1)*VLOOKUP(N4362,Currecny_M!$A$1:$P$10,MATCH(Database!C4362,Currecny_M!$A$1:$P$1,0),FALSE))/VLOOKUP('Cover page'!$B$6,Currecny_M!$A$1:$P$10,MATCH(Database!C4362,Currecny_M!$A$1:$P$1,0),FALSE)</f>
        <v>7.14</v>
      </c>
      <c r="N4362" s="6" t="str">
        <f>VLOOKUP(B4362,Master!$A$2:$C$11,3,FALSE)</f>
        <v>INR</v>
      </c>
      <c r="O4362" s="6" t="str">
        <f>VLOOKUP(B4362,Master!$A$2:$C$11,2,FALSE)</f>
        <v>Asia</v>
      </c>
      <c r="Q4362" s="39" t="str">
        <f>VLOOKUP(D4362,GL_Master!$A$1:$D$80,2,FALSE)</f>
        <v>BS</v>
      </c>
      <c r="R4362" s="39" t="str">
        <f>VLOOKUP(D4362,GL_Master!$A$1:$D$80,3,FALSE)</f>
        <v>Gross Block</v>
      </c>
      <c r="S4362" s="39" t="str">
        <f>VLOOKUP(D4362,GL_Master!$A$1:$D$80,4,FALSE)</f>
        <v>Tangible Fixed assets</v>
      </c>
    </row>
    <row r="4363" spans="1:19" x14ac:dyDescent="0.25">
      <c r="A4363" s="39" t="s">
        <v>262</v>
      </c>
      <c r="B4363" s="39" t="s">
        <v>42</v>
      </c>
      <c r="C4363" s="7">
        <v>44136</v>
      </c>
      <c r="D4363" s="39" t="s">
        <v>64</v>
      </c>
      <c r="E4363" s="39">
        <v>441100.00000000006</v>
      </c>
      <c r="F4363" s="82">
        <f t="shared" si="204"/>
        <v>441.10000000000008</v>
      </c>
      <c r="G4363" s="39">
        <f>VLOOKUP(N4363,Currecny_M!$A$1:$P$10,2,FALSE)</f>
        <v>1</v>
      </c>
      <c r="H4363" s="39">
        <f>MATCH(C4363,Currecny_M!$A$1:$P$1,0)</f>
        <v>9</v>
      </c>
      <c r="I4363" s="39">
        <f>VLOOKUP(N4363,Currecny_M!$A$1:$P$10,MATCH(Database!C4363,Currecny_M!$A$1:$P$1,0),FALSE)</f>
        <v>1</v>
      </c>
      <c r="J4363" s="82">
        <f t="shared" si="205"/>
        <v>441.10000000000008</v>
      </c>
      <c r="K4363" s="39">
        <f>VLOOKUP('Cover page'!$B$6,Currecny_M!$A$1:$P$10,MATCH(Database!C4363,Currecny_M!$A$1:$P$1,0),FALSE)</f>
        <v>1</v>
      </c>
      <c r="L4363" s="82">
        <f t="shared" si="206"/>
        <v>441.10000000000008</v>
      </c>
      <c r="M4363" s="82">
        <f>((E4363/$F$1)*VLOOKUP(N4363,Currecny_M!$A$1:$P$10,MATCH(Database!C4363,Currecny_M!$A$1:$P$1,0),FALSE))/VLOOKUP('Cover page'!$B$6,Currecny_M!$A$1:$P$10,MATCH(Database!C4363,Currecny_M!$A$1:$P$1,0),FALSE)</f>
        <v>441.10000000000008</v>
      </c>
      <c r="N4363" s="6" t="str">
        <f>VLOOKUP(B4363,Master!$A$2:$C$11,3,FALSE)</f>
        <v>INR</v>
      </c>
      <c r="O4363" s="6" t="str">
        <f>VLOOKUP(B4363,Master!$A$2:$C$11,2,FALSE)</f>
        <v>Asia</v>
      </c>
      <c r="Q4363" s="39" t="str">
        <f>VLOOKUP(D4363,GL_Master!$A$1:$D$80,2,FALSE)</f>
        <v>BS</v>
      </c>
      <c r="R4363" s="39" t="str">
        <f>VLOOKUP(D4363,GL_Master!$A$1:$D$80,3,FALSE)</f>
        <v>Gross Block</v>
      </c>
      <c r="S4363" s="39" t="str">
        <f>VLOOKUP(D4363,GL_Master!$A$1:$D$80,4,FALSE)</f>
        <v>Tangible Fixed assets</v>
      </c>
    </row>
    <row r="4364" spans="1:19" x14ac:dyDescent="0.25">
      <c r="A4364" s="39" t="s">
        <v>262</v>
      </c>
      <c r="B4364" s="39" t="s">
        <v>42</v>
      </c>
      <c r="C4364" s="7">
        <v>44136</v>
      </c>
      <c r="D4364" s="39" t="s">
        <v>65</v>
      </c>
      <c r="E4364" s="39">
        <v>-258060</v>
      </c>
      <c r="F4364" s="82">
        <f t="shared" si="204"/>
        <v>-258.06</v>
      </c>
      <c r="G4364" s="39">
        <f>VLOOKUP(N4364,Currecny_M!$A$1:$P$10,2,FALSE)</f>
        <v>1</v>
      </c>
      <c r="H4364" s="39">
        <f>MATCH(C4364,Currecny_M!$A$1:$P$1,0)</f>
        <v>9</v>
      </c>
      <c r="I4364" s="39">
        <f>VLOOKUP(N4364,Currecny_M!$A$1:$P$10,MATCH(Database!C4364,Currecny_M!$A$1:$P$1,0),FALSE)</f>
        <v>1</v>
      </c>
      <c r="J4364" s="82">
        <f t="shared" si="205"/>
        <v>-258.06</v>
      </c>
      <c r="K4364" s="39">
        <f>VLOOKUP('Cover page'!$B$6,Currecny_M!$A$1:$P$10,MATCH(Database!C4364,Currecny_M!$A$1:$P$1,0),FALSE)</f>
        <v>1</v>
      </c>
      <c r="L4364" s="82">
        <f t="shared" si="206"/>
        <v>-258.06</v>
      </c>
      <c r="M4364" s="82">
        <f>((E4364/$F$1)*VLOOKUP(N4364,Currecny_M!$A$1:$P$10,MATCH(Database!C4364,Currecny_M!$A$1:$P$1,0),FALSE))/VLOOKUP('Cover page'!$B$6,Currecny_M!$A$1:$P$10,MATCH(Database!C4364,Currecny_M!$A$1:$P$1,0),FALSE)</f>
        <v>-258.06</v>
      </c>
      <c r="N4364" s="6" t="str">
        <f>VLOOKUP(B4364,Master!$A$2:$C$11,3,FALSE)</f>
        <v>INR</v>
      </c>
      <c r="O4364" s="6" t="str">
        <f>VLOOKUP(B4364,Master!$A$2:$C$11,2,FALSE)</f>
        <v>Asia</v>
      </c>
      <c r="Q4364" s="39" t="str">
        <f>VLOOKUP(D4364,GL_Master!$A$1:$D$80,2,FALSE)</f>
        <v>BS</v>
      </c>
      <c r="R4364" s="39" t="str">
        <f>VLOOKUP(D4364,GL_Master!$A$1:$D$80,3,FALSE)</f>
        <v>Accumulated Depreciation</v>
      </c>
      <c r="S4364" s="39" t="str">
        <f>VLOOKUP(D4364,GL_Master!$A$1:$D$80,4,FALSE)</f>
        <v>Accumulated Depreciation</v>
      </c>
    </row>
    <row r="4365" spans="1:19" x14ac:dyDescent="0.25">
      <c r="A4365" s="39" t="s">
        <v>262</v>
      </c>
      <c r="B4365" s="39" t="s">
        <v>42</v>
      </c>
      <c r="C4365" s="7">
        <v>44136</v>
      </c>
      <c r="D4365" s="39" t="s">
        <v>66</v>
      </c>
      <c r="E4365" s="39">
        <v>224640</v>
      </c>
      <c r="F4365" s="82">
        <f t="shared" si="204"/>
        <v>224.64</v>
      </c>
      <c r="G4365" s="39">
        <f>VLOOKUP(N4365,Currecny_M!$A$1:$P$10,2,FALSE)</f>
        <v>1</v>
      </c>
      <c r="H4365" s="39">
        <f>MATCH(C4365,Currecny_M!$A$1:$P$1,0)</f>
        <v>9</v>
      </c>
      <c r="I4365" s="39">
        <f>VLOOKUP(N4365,Currecny_M!$A$1:$P$10,MATCH(Database!C4365,Currecny_M!$A$1:$P$1,0),FALSE)</f>
        <v>1</v>
      </c>
      <c r="J4365" s="82">
        <f t="shared" si="205"/>
        <v>224.64</v>
      </c>
      <c r="K4365" s="39">
        <f>VLOOKUP('Cover page'!$B$6,Currecny_M!$A$1:$P$10,MATCH(Database!C4365,Currecny_M!$A$1:$P$1,0),FALSE)</f>
        <v>1</v>
      </c>
      <c r="L4365" s="82">
        <f t="shared" si="206"/>
        <v>224.64</v>
      </c>
      <c r="M4365" s="82">
        <f>((E4365/$F$1)*VLOOKUP(N4365,Currecny_M!$A$1:$P$10,MATCH(Database!C4365,Currecny_M!$A$1:$P$1,0),FALSE))/VLOOKUP('Cover page'!$B$6,Currecny_M!$A$1:$P$10,MATCH(Database!C4365,Currecny_M!$A$1:$P$1,0),FALSE)</f>
        <v>224.64</v>
      </c>
      <c r="N4365" s="6" t="str">
        <f>VLOOKUP(B4365,Master!$A$2:$C$11,3,FALSE)</f>
        <v>INR</v>
      </c>
      <c r="O4365" s="6" t="str">
        <f>VLOOKUP(B4365,Master!$A$2:$C$11,2,FALSE)</f>
        <v>Asia</v>
      </c>
      <c r="Q4365" s="39" t="str">
        <f>VLOOKUP(D4365,GL_Master!$A$1:$D$80,2,FALSE)</f>
        <v>BS</v>
      </c>
      <c r="R4365" s="39" t="str">
        <f>VLOOKUP(D4365,GL_Master!$A$1:$D$80,3,FALSE)</f>
        <v>Gross Block</v>
      </c>
      <c r="S4365" s="39" t="str">
        <f>VLOOKUP(D4365,GL_Master!$A$1:$D$80,4,FALSE)</f>
        <v>Tangible Fixed assets</v>
      </c>
    </row>
    <row r="4366" spans="1:19" x14ac:dyDescent="0.25">
      <c r="A4366" s="39" t="s">
        <v>262</v>
      </c>
      <c r="B4366" s="39" t="s">
        <v>42</v>
      </c>
      <c r="C4366" s="7">
        <v>44136</v>
      </c>
      <c r="D4366" s="39" t="s">
        <v>67</v>
      </c>
      <c r="E4366" s="39">
        <v>79790</v>
      </c>
      <c r="F4366" s="82">
        <f t="shared" si="204"/>
        <v>79.790000000000006</v>
      </c>
      <c r="G4366" s="39">
        <f>VLOOKUP(N4366,Currecny_M!$A$1:$P$10,2,FALSE)</f>
        <v>1</v>
      </c>
      <c r="H4366" s="39">
        <f>MATCH(C4366,Currecny_M!$A$1:$P$1,0)</f>
        <v>9</v>
      </c>
      <c r="I4366" s="39">
        <f>VLOOKUP(N4366,Currecny_M!$A$1:$P$10,MATCH(Database!C4366,Currecny_M!$A$1:$P$1,0),FALSE)</f>
        <v>1</v>
      </c>
      <c r="J4366" s="82">
        <f t="shared" si="205"/>
        <v>79.790000000000006</v>
      </c>
      <c r="K4366" s="39">
        <f>VLOOKUP('Cover page'!$B$6,Currecny_M!$A$1:$P$10,MATCH(Database!C4366,Currecny_M!$A$1:$P$1,0),FALSE)</f>
        <v>1</v>
      </c>
      <c r="L4366" s="82">
        <f t="shared" si="206"/>
        <v>79.790000000000006</v>
      </c>
      <c r="M4366" s="82">
        <f>((E4366/$F$1)*VLOOKUP(N4366,Currecny_M!$A$1:$P$10,MATCH(Database!C4366,Currecny_M!$A$1:$P$1,0),FALSE))/VLOOKUP('Cover page'!$B$6,Currecny_M!$A$1:$P$10,MATCH(Database!C4366,Currecny_M!$A$1:$P$1,0),FALSE)</f>
        <v>79.790000000000006</v>
      </c>
      <c r="N4366" s="6" t="str">
        <f>VLOOKUP(B4366,Master!$A$2:$C$11,3,FALSE)</f>
        <v>INR</v>
      </c>
      <c r="O4366" s="6" t="str">
        <f>VLOOKUP(B4366,Master!$A$2:$C$11,2,FALSE)</f>
        <v>Asia</v>
      </c>
      <c r="Q4366" s="39" t="str">
        <f>VLOOKUP(D4366,GL_Master!$A$1:$D$80,2,FALSE)</f>
        <v>BS</v>
      </c>
      <c r="R4366" s="39" t="str">
        <f>VLOOKUP(D4366,GL_Master!$A$1:$D$80,3,FALSE)</f>
        <v>Gross Block</v>
      </c>
      <c r="S4366" s="39" t="str">
        <f>VLOOKUP(D4366,GL_Master!$A$1:$D$80,4,FALSE)</f>
        <v>Tangible Fixed assets</v>
      </c>
    </row>
    <row r="4367" spans="1:19" x14ac:dyDescent="0.25">
      <c r="A4367" s="39" t="s">
        <v>262</v>
      </c>
      <c r="B4367" s="39" t="s">
        <v>42</v>
      </c>
      <c r="C4367" s="7">
        <v>44136</v>
      </c>
      <c r="D4367" s="39" t="s">
        <v>68</v>
      </c>
      <c r="E4367" s="39">
        <v>-71070</v>
      </c>
      <c r="F4367" s="82">
        <f t="shared" si="204"/>
        <v>-71.069999999999993</v>
      </c>
      <c r="G4367" s="39">
        <f>VLOOKUP(N4367,Currecny_M!$A$1:$P$10,2,FALSE)</f>
        <v>1</v>
      </c>
      <c r="H4367" s="39">
        <f>MATCH(C4367,Currecny_M!$A$1:$P$1,0)</f>
        <v>9</v>
      </c>
      <c r="I4367" s="39">
        <f>VLOOKUP(N4367,Currecny_M!$A$1:$P$10,MATCH(Database!C4367,Currecny_M!$A$1:$P$1,0),FALSE)</f>
        <v>1</v>
      </c>
      <c r="J4367" s="82">
        <f t="shared" si="205"/>
        <v>-71.069999999999993</v>
      </c>
      <c r="K4367" s="39">
        <f>VLOOKUP('Cover page'!$B$6,Currecny_M!$A$1:$P$10,MATCH(Database!C4367,Currecny_M!$A$1:$P$1,0),FALSE)</f>
        <v>1</v>
      </c>
      <c r="L4367" s="82">
        <f t="shared" si="206"/>
        <v>-71.069999999999993</v>
      </c>
      <c r="M4367" s="82">
        <f>((E4367/$F$1)*VLOOKUP(N4367,Currecny_M!$A$1:$P$10,MATCH(Database!C4367,Currecny_M!$A$1:$P$1,0),FALSE))/VLOOKUP('Cover page'!$B$6,Currecny_M!$A$1:$P$10,MATCH(Database!C4367,Currecny_M!$A$1:$P$1,0),FALSE)</f>
        <v>-71.069999999999993</v>
      </c>
      <c r="N4367" s="6" t="str">
        <f>VLOOKUP(B4367,Master!$A$2:$C$11,3,FALSE)</f>
        <v>INR</v>
      </c>
      <c r="O4367" s="6" t="str">
        <f>VLOOKUP(B4367,Master!$A$2:$C$11,2,FALSE)</f>
        <v>Asia</v>
      </c>
      <c r="Q4367" s="39" t="str">
        <f>VLOOKUP(D4367,GL_Master!$A$1:$D$80,2,FALSE)</f>
        <v>BS</v>
      </c>
      <c r="R4367" s="39" t="str">
        <f>VLOOKUP(D4367,GL_Master!$A$1:$D$80,3,FALSE)</f>
        <v>Accumulated Depreciation</v>
      </c>
      <c r="S4367" s="39" t="str">
        <f>VLOOKUP(D4367,GL_Master!$A$1:$D$80,4,FALSE)</f>
        <v>Accumulated Depreciation</v>
      </c>
    </row>
    <row r="4368" spans="1:19" x14ac:dyDescent="0.25">
      <c r="A4368" s="39" t="s">
        <v>262</v>
      </c>
      <c r="B4368" s="39" t="s">
        <v>42</v>
      </c>
      <c r="C4368" s="7">
        <v>44136</v>
      </c>
      <c r="D4368" s="39" t="s">
        <v>69</v>
      </c>
      <c r="E4368" s="39">
        <v>138370</v>
      </c>
      <c r="F4368" s="82">
        <f t="shared" si="204"/>
        <v>138.37</v>
      </c>
      <c r="G4368" s="39">
        <f>VLOOKUP(N4368,Currecny_M!$A$1:$P$10,2,FALSE)</f>
        <v>1</v>
      </c>
      <c r="H4368" s="39">
        <f>MATCH(C4368,Currecny_M!$A$1:$P$1,0)</f>
        <v>9</v>
      </c>
      <c r="I4368" s="39">
        <f>VLOOKUP(N4368,Currecny_M!$A$1:$P$10,MATCH(Database!C4368,Currecny_M!$A$1:$P$1,0),FALSE)</f>
        <v>1</v>
      </c>
      <c r="J4368" s="82">
        <f t="shared" si="205"/>
        <v>138.37</v>
      </c>
      <c r="K4368" s="39">
        <f>VLOOKUP('Cover page'!$B$6,Currecny_M!$A$1:$P$10,MATCH(Database!C4368,Currecny_M!$A$1:$P$1,0),FALSE)</f>
        <v>1</v>
      </c>
      <c r="L4368" s="82">
        <f t="shared" si="206"/>
        <v>138.37</v>
      </c>
      <c r="M4368" s="82">
        <f>((E4368/$F$1)*VLOOKUP(N4368,Currecny_M!$A$1:$P$10,MATCH(Database!C4368,Currecny_M!$A$1:$P$1,0),FALSE))/VLOOKUP('Cover page'!$B$6,Currecny_M!$A$1:$P$10,MATCH(Database!C4368,Currecny_M!$A$1:$P$1,0),FALSE)</f>
        <v>138.37</v>
      </c>
      <c r="N4368" s="6" t="str">
        <f>VLOOKUP(B4368,Master!$A$2:$C$11,3,FALSE)</f>
        <v>INR</v>
      </c>
      <c r="O4368" s="6" t="str">
        <f>VLOOKUP(B4368,Master!$A$2:$C$11,2,FALSE)</f>
        <v>Asia</v>
      </c>
      <c r="Q4368" s="39" t="str">
        <f>VLOOKUP(D4368,GL_Master!$A$1:$D$80,2,FALSE)</f>
        <v>BS</v>
      </c>
      <c r="R4368" s="39" t="str">
        <f>VLOOKUP(D4368,GL_Master!$A$1:$D$80,3,FALSE)</f>
        <v>Gross Block</v>
      </c>
      <c r="S4368" s="39" t="str">
        <f>VLOOKUP(D4368,GL_Master!$A$1:$D$80,4,FALSE)</f>
        <v>Tangible Fixed assets</v>
      </c>
    </row>
    <row r="4369" spans="1:19" x14ac:dyDescent="0.25">
      <c r="A4369" s="39" t="s">
        <v>262</v>
      </c>
      <c r="B4369" s="39" t="s">
        <v>42</v>
      </c>
      <c r="C4369" s="7">
        <v>44136</v>
      </c>
      <c r="D4369" s="39" t="s">
        <v>70</v>
      </c>
      <c r="E4369" s="39">
        <v>-5450</v>
      </c>
      <c r="F4369" s="82">
        <f t="shared" si="204"/>
        <v>-5.45</v>
      </c>
      <c r="G4369" s="39">
        <f>VLOOKUP(N4369,Currecny_M!$A$1:$P$10,2,FALSE)</f>
        <v>1</v>
      </c>
      <c r="H4369" s="39">
        <f>MATCH(C4369,Currecny_M!$A$1:$P$1,0)</f>
        <v>9</v>
      </c>
      <c r="I4369" s="39">
        <f>VLOOKUP(N4369,Currecny_M!$A$1:$P$10,MATCH(Database!C4369,Currecny_M!$A$1:$P$1,0),FALSE)</f>
        <v>1</v>
      </c>
      <c r="J4369" s="82">
        <f t="shared" si="205"/>
        <v>-5.45</v>
      </c>
      <c r="K4369" s="39">
        <f>VLOOKUP('Cover page'!$B$6,Currecny_M!$A$1:$P$10,MATCH(Database!C4369,Currecny_M!$A$1:$P$1,0),FALSE)</f>
        <v>1</v>
      </c>
      <c r="L4369" s="82">
        <f t="shared" si="206"/>
        <v>-5.45</v>
      </c>
      <c r="M4369" s="82">
        <f>((E4369/$F$1)*VLOOKUP(N4369,Currecny_M!$A$1:$P$10,MATCH(Database!C4369,Currecny_M!$A$1:$P$1,0),FALSE))/VLOOKUP('Cover page'!$B$6,Currecny_M!$A$1:$P$10,MATCH(Database!C4369,Currecny_M!$A$1:$P$1,0),FALSE)</f>
        <v>-5.45</v>
      </c>
      <c r="N4369" s="6" t="str">
        <f>VLOOKUP(B4369,Master!$A$2:$C$11,3,FALSE)</f>
        <v>INR</v>
      </c>
      <c r="O4369" s="6" t="str">
        <f>VLOOKUP(B4369,Master!$A$2:$C$11,2,FALSE)</f>
        <v>Asia</v>
      </c>
      <c r="Q4369" s="39" t="str">
        <f>VLOOKUP(D4369,GL_Master!$A$1:$D$80,2,FALSE)</f>
        <v>BS</v>
      </c>
      <c r="R4369" s="39" t="str">
        <f>VLOOKUP(D4369,GL_Master!$A$1:$D$80,3,FALSE)</f>
        <v>Accumulated Depreciation</v>
      </c>
      <c r="S4369" s="39" t="str">
        <f>VLOOKUP(D4369,GL_Master!$A$1:$D$80,4,FALSE)</f>
        <v>Accumulated Depreciation</v>
      </c>
    </row>
    <row r="4370" spans="1:19" x14ac:dyDescent="0.25">
      <c r="A4370" s="39" t="s">
        <v>262</v>
      </c>
      <c r="B4370" s="39" t="s">
        <v>42</v>
      </c>
      <c r="C4370" s="7">
        <v>44136</v>
      </c>
      <c r="D4370" s="39" t="s">
        <v>71</v>
      </c>
      <c r="E4370" s="39">
        <v>263220</v>
      </c>
      <c r="F4370" s="82">
        <f t="shared" si="204"/>
        <v>263.22000000000003</v>
      </c>
      <c r="G4370" s="39">
        <f>VLOOKUP(N4370,Currecny_M!$A$1:$P$10,2,FALSE)</f>
        <v>1</v>
      </c>
      <c r="H4370" s="39">
        <f>MATCH(C4370,Currecny_M!$A$1:$P$1,0)</f>
        <v>9</v>
      </c>
      <c r="I4370" s="39">
        <f>VLOOKUP(N4370,Currecny_M!$A$1:$P$10,MATCH(Database!C4370,Currecny_M!$A$1:$P$1,0),FALSE)</f>
        <v>1</v>
      </c>
      <c r="J4370" s="82">
        <f t="shared" si="205"/>
        <v>263.22000000000003</v>
      </c>
      <c r="K4370" s="39">
        <f>VLOOKUP('Cover page'!$B$6,Currecny_M!$A$1:$P$10,MATCH(Database!C4370,Currecny_M!$A$1:$P$1,0),FALSE)</f>
        <v>1</v>
      </c>
      <c r="L4370" s="82">
        <f t="shared" si="206"/>
        <v>263.22000000000003</v>
      </c>
      <c r="M4370" s="82">
        <f>((E4370/$F$1)*VLOOKUP(N4370,Currecny_M!$A$1:$P$10,MATCH(Database!C4370,Currecny_M!$A$1:$P$1,0),FALSE))/VLOOKUP('Cover page'!$B$6,Currecny_M!$A$1:$P$10,MATCH(Database!C4370,Currecny_M!$A$1:$P$1,0),FALSE)</f>
        <v>263.22000000000003</v>
      </c>
      <c r="N4370" s="6" t="str">
        <f>VLOOKUP(B4370,Master!$A$2:$C$11,3,FALSE)</f>
        <v>INR</v>
      </c>
      <c r="O4370" s="6" t="str">
        <f>VLOOKUP(B4370,Master!$A$2:$C$11,2,FALSE)</f>
        <v>Asia</v>
      </c>
      <c r="Q4370" s="39" t="str">
        <f>VLOOKUP(D4370,GL_Master!$A$1:$D$80,2,FALSE)</f>
        <v>BS</v>
      </c>
      <c r="R4370" s="39" t="str">
        <f>VLOOKUP(D4370,GL_Master!$A$1:$D$80,3,FALSE)</f>
        <v>Gross Block</v>
      </c>
      <c r="S4370" s="39" t="str">
        <f>VLOOKUP(D4370,GL_Master!$A$1:$D$80,4,FALSE)</f>
        <v>Tangible Fixed assets</v>
      </c>
    </row>
    <row r="4371" spans="1:19" x14ac:dyDescent="0.25">
      <c r="A4371" s="39" t="s">
        <v>262</v>
      </c>
      <c r="B4371" s="39" t="s">
        <v>42</v>
      </c>
      <c r="C4371" s="7">
        <v>44136</v>
      </c>
      <c r="D4371" s="39" t="s">
        <v>72</v>
      </c>
      <c r="E4371" s="39">
        <v>2140</v>
      </c>
      <c r="F4371" s="82">
        <f t="shared" si="204"/>
        <v>2.14</v>
      </c>
      <c r="G4371" s="39">
        <f>VLOOKUP(N4371,Currecny_M!$A$1:$P$10,2,FALSE)</f>
        <v>1</v>
      </c>
      <c r="H4371" s="39">
        <f>MATCH(C4371,Currecny_M!$A$1:$P$1,0)</f>
        <v>9</v>
      </c>
      <c r="I4371" s="39">
        <f>VLOOKUP(N4371,Currecny_M!$A$1:$P$10,MATCH(Database!C4371,Currecny_M!$A$1:$P$1,0),FALSE)</f>
        <v>1</v>
      </c>
      <c r="J4371" s="82">
        <f t="shared" si="205"/>
        <v>2.14</v>
      </c>
      <c r="K4371" s="39">
        <f>VLOOKUP('Cover page'!$B$6,Currecny_M!$A$1:$P$10,MATCH(Database!C4371,Currecny_M!$A$1:$P$1,0),FALSE)</f>
        <v>1</v>
      </c>
      <c r="L4371" s="82">
        <f t="shared" si="206"/>
        <v>2.14</v>
      </c>
      <c r="M4371" s="82">
        <f>((E4371/$F$1)*VLOOKUP(N4371,Currecny_M!$A$1:$P$10,MATCH(Database!C4371,Currecny_M!$A$1:$P$1,0),FALSE))/VLOOKUP('Cover page'!$B$6,Currecny_M!$A$1:$P$10,MATCH(Database!C4371,Currecny_M!$A$1:$P$1,0),FALSE)</f>
        <v>2.14</v>
      </c>
      <c r="N4371" s="6" t="str">
        <f>VLOOKUP(B4371,Master!$A$2:$C$11,3,FALSE)</f>
        <v>INR</v>
      </c>
      <c r="O4371" s="6" t="str">
        <f>VLOOKUP(B4371,Master!$A$2:$C$11,2,FALSE)</f>
        <v>Asia</v>
      </c>
      <c r="Q4371" s="39" t="str">
        <f>VLOOKUP(D4371,GL_Master!$A$1:$D$80,2,FALSE)</f>
        <v>BS</v>
      </c>
      <c r="R4371" s="39" t="str">
        <f>VLOOKUP(D4371,GL_Master!$A$1:$D$80,3,FALSE)</f>
        <v>Gross Block</v>
      </c>
      <c r="S4371" s="39" t="str">
        <f>VLOOKUP(D4371,GL_Master!$A$1:$D$80,4,FALSE)</f>
        <v>Tangible Fixed assets</v>
      </c>
    </row>
    <row r="4372" spans="1:19" x14ac:dyDescent="0.25">
      <c r="A4372" s="39" t="s">
        <v>262</v>
      </c>
      <c r="B4372" s="39" t="s">
        <v>42</v>
      </c>
      <c r="C4372" s="7">
        <v>44136</v>
      </c>
      <c r="D4372" s="39" t="s">
        <v>73</v>
      </c>
      <c r="E4372" s="39">
        <v>1090</v>
      </c>
      <c r="F4372" s="82">
        <f t="shared" si="204"/>
        <v>1.0900000000000001</v>
      </c>
      <c r="G4372" s="39">
        <f>VLOOKUP(N4372,Currecny_M!$A$1:$P$10,2,FALSE)</f>
        <v>1</v>
      </c>
      <c r="H4372" s="39">
        <f>MATCH(C4372,Currecny_M!$A$1:$P$1,0)</f>
        <v>9</v>
      </c>
      <c r="I4372" s="39">
        <f>VLOOKUP(N4372,Currecny_M!$A$1:$P$10,MATCH(Database!C4372,Currecny_M!$A$1:$P$1,0),FALSE)</f>
        <v>1</v>
      </c>
      <c r="J4372" s="82">
        <f t="shared" si="205"/>
        <v>1.0900000000000001</v>
      </c>
      <c r="K4372" s="39">
        <f>VLOOKUP('Cover page'!$B$6,Currecny_M!$A$1:$P$10,MATCH(Database!C4372,Currecny_M!$A$1:$P$1,0),FALSE)</f>
        <v>1</v>
      </c>
      <c r="L4372" s="82">
        <f t="shared" si="206"/>
        <v>1.0900000000000001</v>
      </c>
      <c r="M4372" s="82">
        <f>((E4372/$F$1)*VLOOKUP(N4372,Currecny_M!$A$1:$P$10,MATCH(Database!C4372,Currecny_M!$A$1:$P$1,0),FALSE))/VLOOKUP('Cover page'!$B$6,Currecny_M!$A$1:$P$10,MATCH(Database!C4372,Currecny_M!$A$1:$P$1,0),FALSE)</f>
        <v>1.0900000000000001</v>
      </c>
      <c r="N4372" s="6" t="str">
        <f>VLOOKUP(B4372,Master!$A$2:$C$11,3,FALSE)</f>
        <v>INR</v>
      </c>
      <c r="O4372" s="6" t="str">
        <f>VLOOKUP(B4372,Master!$A$2:$C$11,2,FALSE)</f>
        <v>Asia</v>
      </c>
      <c r="Q4372" s="39" t="str">
        <f>VLOOKUP(D4372,GL_Master!$A$1:$D$80,2,FALSE)</f>
        <v>BS</v>
      </c>
      <c r="R4372" s="39" t="str">
        <f>VLOOKUP(D4372,GL_Master!$A$1:$D$80,3,FALSE)</f>
        <v>Gross Block</v>
      </c>
      <c r="S4372" s="39" t="str">
        <f>VLOOKUP(D4372,GL_Master!$A$1:$D$80,4,FALSE)</f>
        <v>Tangible Fixed assets</v>
      </c>
    </row>
    <row r="4373" spans="1:19" x14ac:dyDescent="0.25">
      <c r="A4373" s="39" t="s">
        <v>262</v>
      </c>
      <c r="B4373" s="39" t="s">
        <v>42</v>
      </c>
      <c r="C4373" s="7">
        <v>44136</v>
      </c>
      <c r="D4373" s="39" t="s">
        <v>74</v>
      </c>
      <c r="E4373" s="39">
        <v>-257240.00000000003</v>
      </c>
      <c r="F4373" s="82">
        <f t="shared" si="204"/>
        <v>-257.24</v>
      </c>
      <c r="G4373" s="39">
        <f>VLOOKUP(N4373,Currecny_M!$A$1:$P$10,2,FALSE)</f>
        <v>1</v>
      </c>
      <c r="H4373" s="39">
        <f>MATCH(C4373,Currecny_M!$A$1:$P$1,0)</f>
        <v>9</v>
      </c>
      <c r="I4373" s="39">
        <f>VLOOKUP(N4373,Currecny_M!$A$1:$P$10,MATCH(Database!C4373,Currecny_M!$A$1:$P$1,0),FALSE)</f>
        <v>1</v>
      </c>
      <c r="J4373" s="82">
        <f t="shared" si="205"/>
        <v>-257.24</v>
      </c>
      <c r="K4373" s="39">
        <f>VLOOKUP('Cover page'!$B$6,Currecny_M!$A$1:$P$10,MATCH(Database!C4373,Currecny_M!$A$1:$P$1,0),FALSE)</f>
        <v>1</v>
      </c>
      <c r="L4373" s="82">
        <f t="shared" si="206"/>
        <v>-257.24</v>
      </c>
      <c r="M4373" s="82">
        <f>((E4373/$F$1)*VLOOKUP(N4373,Currecny_M!$A$1:$P$10,MATCH(Database!C4373,Currecny_M!$A$1:$P$1,0),FALSE))/VLOOKUP('Cover page'!$B$6,Currecny_M!$A$1:$P$10,MATCH(Database!C4373,Currecny_M!$A$1:$P$1,0),FALSE)</f>
        <v>-257.24</v>
      </c>
      <c r="N4373" s="6" t="str">
        <f>VLOOKUP(B4373,Master!$A$2:$C$11,3,FALSE)</f>
        <v>INR</v>
      </c>
      <c r="O4373" s="6" t="str">
        <f>VLOOKUP(B4373,Master!$A$2:$C$11,2,FALSE)</f>
        <v>Asia</v>
      </c>
      <c r="Q4373" s="39" t="str">
        <f>VLOOKUP(D4373,GL_Master!$A$1:$D$80,2,FALSE)</f>
        <v>BS</v>
      </c>
      <c r="R4373" s="39" t="str">
        <f>VLOOKUP(D4373,GL_Master!$A$1:$D$80,3,FALSE)</f>
        <v>Accumulated Depreciation</v>
      </c>
      <c r="S4373" s="39" t="str">
        <f>VLOOKUP(D4373,GL_Master!$A$1:$D$80,4,FALSE)</f>
        <v>Accumulated Depreciation</v>
      </c>
    </row>
    <row r="4374" spans="1:19" x14ac:dyDescent="0.25">
      <c r="A4374" s="39" t="s">
        <v>262</v>
      </c>
      <c r="B4374" s="39" t="s">
        <v>42</v>
      </c>
      <c r="C4374" s="7">
        <v>44136</v>
      </c>
      <c r="D4374" s="39" t="s">
        <v>21</v>
      </c>
      <c r="E4374" s="39">
        <v>21600</v>
      </c>
      <c r="F4374" s="82">
        <f t="shared" si="204"/>
        <v>21.6</v>
      </c>
      <c r="G4374" s="39">
        <f>VLOOKUP(N4374,Currecny_M!$A$1:$P$10,2,FALSE)</f>
        <v>1</v>
      </c>
      <c r="H4374" s="39">
        <f>MATCH(C4374,Currecny_M!$A$1:$P$1,0)</f>
        <v>9</v>
      </c>
      <c r="I4374" s="39">
        <f>VLOOKUP(N4374,Currecny_M!$A$1:$P$10,MATCH(Database!C4374,Currecny_M!$A$1:$P$1,0),FALSE)</f>
        <v>1</v>
      </c>
      <c r="J4374" s="82">
        <f t="shared" si="205"/>
        <v>21.6</v>
      </c>
      <c r="K4374" s="39">
        <f>VLOOKUP('Cover page'!$B$6,Currecny_M!$A$1:$P$10,MATCH(Database!C4374,Currecny_M!$A$1:$P$1,0),FALSE)</f>
        <v>1</v>
      </c>
      <c r="L4374" s="82">
        <f t="shared" si="206"/>
        <v>21.6</v>
      </c>
      <c r="M4374" s="82">
        <f>((E4374/$F$1)*VLOOKUP(N4374,Currecny_M!$A$1:$P$10,MATCH(Database!C4374,Currecny_M!$A$1:$P$1,0),FALSE))/VLOOKUP('Cover page'!$B$6,Currecny_M!$A$1:$P$10,MATCH(Database!C4374,Currecny_M!$A$1:$P$1,0),FALSE)</f>
        <v>21.6</v>
      </c>
      <c r="N4374" s="6" t="str">
        <f>VLOOKUP(B4374,Master!$A$2:$C$11,3,FALSE)</f>
        <v>INR</v>
      </c>
      <c r="O4374" s="6" t="str">
        <f>VLOOKUP(B4374,Master!$A$2:$C$11,2,FALSE)</f>
        <v>Asia</v>
      </c>
      <c r="Q4374" s="39" t="str">
        <f>VLOOKUP(D4374,GL_Master!$A$1:$D$80,2,FALSE)</f>
        <v>BS</v>
      </c>
      <c r="R4374" s="39" t="str">
        <f>VLOOKUP(D4374,GL_Master!$A$1:$D$80,3,FALSE)</f>
        <v>Gross Block</v>
      </c>
      <c r="S4374" s="39" t="str">
        <f>VLOOKUP(D4374,GL_Master!$A$1:$D$80,4,FALSE)</f>
        <v>Tangible Fixed assets</v>
      </c>
    </row>
    <row r="4375" spans="1:19" x14ac:dyDescent="0.25">
      <c r="A4375" s="39" t="s">
        <v>262</v>
      </c>
      <c r="B4375" s="39" t="s">
        <v>42</v>
      </c>
      <c r="C4375" s="7">
        <v>44136</v>
      </c>
      <c r="D4375" s="39" t="s">
        <v>27</v>
      </c>
      <c r="E4375" s="39">
        <v>47250</v>
      </c>
      <c r="F4375" s="82">
        <f t="shared" si="204"/>
        <v>47.25</v>
      </c>
      <c r="G4375" s="39">
        <f>VLOOKUP(N4375,Currecny_M!$A$1:$P$10,2,FALSE)</f>
        <v>1</v>
      </c>
      <c r="H4375" s="39">
        <f>MATCH(C4375,Currecny_M!$A$1:$P$1,0)</f>
        <v>9</v>
      </c>
      <c r="I4375" s="39">
        <f>VLOOKUP(N4375,Currecny_M!$A$1:$P$10,MATCH(Database!C4375,Currecny_M!$A$1:$P$1,0),FALSE)</f>
        <v>1</v>
      </c>
      <c r="J4375" s="82">
        <f t="shared" si="205"/>
        <v>47.25</v>
      </c>
      <c r="K4375" s="39">
        <f>VLOOKUP('Cover page'!$B$6,Currecny_M!$A$1:$P$10,MATCH(Database!C4375,Currecny_M!$A$1:$P$1,0),FALSE)</f>
        <v>1</v>
      </c>
      <c r="L4375" s="82">
        <f t="shared" si="206"/>
        <v>47.25</v>
      </c>
      <c r="M4375" s="82">
        <f>((E4375/$F$1)*VLOOKUP(N4375,Currecny_M!$A$1:$P$10,MATCH(Database!C4375,Currecny_M!$A$1:$P$1,0),FALSE))/VLOOKUP('Cover page'!$B$6,Currecny_M!$A$1:$P$10,MATCH(Database!C4375,Currecny_M!$A$1:$P$1,0),FALSE)</f>
        <v>47.25</v>
      </c>
      <c r="N4375" s="6" t="str">
        <f>VLOOKUP(B4375,Master!$A$2:$C$11,3,FALSE)</f>
        <v>INR</v>
      </c>
      <c r="O4375" s="6" t="str">
        <f>VLOOKUP(B4375,Master!$A$2:$C$11,2,FALSE)</f>
        <v>Asia</v>
      </c>
      <c r="Q4375" s="39" t="str">
        <f>VLOOKUP(D4375,GL_Master!$A$1:$D$80,2,FALSE)</f>
        <v>BS</v>
      </c>
      <c r="R4375" s="39" t="str">
        <f>VLOOKUP(D4375,GL_Master!$A$1:$D$80,3,FALSE)</f>
        <v>Gross Block</v>
      </c>
      <c r="S4375" s="39" t="str">
        <f>VLOOKUP(D4375,GL_Master!$A$1:$D$80,4,FALSE)</f>
        <v>Tangible Fixed assets</v>
      </c>
    </row>
    <row r="4376" spans="1:19" x14ac:dyDescent="0.25">
      <c r="A4376" s="39" t="s">
        <v>262</v>
      </c>
      <c r="B4376" s="39" t="s">
        <v>42</v>
      </c>
      <c r="C4376" s="7">
        <v>44136</v>
      </c>
      <c r="D4376" s="39" t="s">
        <v>75</v>
      </c>
      <c r="E4376" s="39">
        <v>-1010</v>
      </c>
      <c r="F4376" s="82">
        <f t="shared" si="204"/>
        <v>-1.01</v>
      </c>
      <c r="G4376" s="39">
        <f>VLOOKUP(N4376,Currecny_M!$A$1:$P$10,2,FALSE)</f>
        <v>1</v>
      </c>
      <c r="H4376" s="39">
        <f>MATCH(C4376,Currecny_M!$A$1:$P$1,0)</f>
        <v>9</v>
      </c>
      <c r="I4376" s="39">
        <f>VLOOKUP(N4376,Currecny_M!$A$1:$P$10,MATCH(Database!C4376,Currecny_M!$A$1:$P$1,0),FALSE)</f>
        <v>1</v>
      </c>
      <c r="J4376" s="82">
        <f t="shared" si="205"/>
        <v>-1.01</v>
      </c>
      <c r="K4376" s="39">
        <f>VLOOKUP('Cover page'!$B$6,Currecny_M!$A$1:$P$10,MATCH(Database!C4376,Currecny_M!$A$1:$P$1,0),FALSE)</f>
        <v>1</v>
      </c>
      <c r="L4376" s="82">
        <f t="shared" si="206"/>
        <v>-1.01</v>
      </c>
      <c r="M4376" s="82">
        <f>((E4376/$F$1)*VLOOKUP(N4376,Currecny_M!$A$1:$P$10,MATCH(Database!C4376,Currecny_M!$A$1:$P$1,0),FALSE))/VLOOKUP('Cover page'!$B$6,Currecny_M!$A$1:$P$10,MATCH(Database!C4376,Currecny_M!$A$1:$P$1,0),FALSE)</f>
        <v>-1.01</v>
      </c>
      <c r="N4376" s="6" t="str">
        <f>VLOOKUP(B4376,Master!$A$2:$C$11,3,FALSE)</f>
        <v>INR</v>
      </c>
      <c r="O4376" s="6" t="str">
        <f>VLOOKUP(B4376,Master!$A$2:$C$11,2,FALSE)</f>
        <v>Asia</v>
      </c>
      <c r="Q4376" s="39" t="str">
        <f>VLOOKUP(D4376,GL_Master!$A$1:$D$80,2,FALSE)</f>
        <v>BS</v>
      </c>
      <c r="R4376" s="39" t="str">
        <f>VLOOKUP(D4376,GL_Master!$A$1:$D$80,3,FALSE)</f>
        <v>Gross Block</v>
      </c>
      <c r="S4376" s="39" t="str">
        <f>VLOOKUP(D4376,GL_Master!$A$1:$D$80,4,FALSE)</f>
        <v>Tangible Fixed assets</v>
      </c>
    </row>
    <row r="4377" spans="1:19" x14ac:dyDescent="0.25">
      <c r="A4377" s="39" t="s">
        <v>262</v>
      </c>
      <c r="B4377" s="39" t="s">
        <v>42</v>
      </c>
      <c r="C4377" s="7">
        <v>44136</v>
      </c>
      <c r="D4377" s="39" t="s">
        <v>76</v>
      </c>
      <c r="E4377" s="39">
        <v>27500.000000000004</v>
      </c>
      <c r="F4377" s="82">
        <f t="shared" si="204"/>
        <v>27.500000000000004</v>
      </c>
      <c r="G4377" s="39">
        <f>VLOOKUP(N4377,Currecny_M!$A$1:$P$10,2,FALSE)</f>
        <v>1</v>
      </c>
      <c r="H4377" s="39">
        <f>MATCH(C4377,Currecny_M!$A$1:$P$1,0)</f>
        <v>9</v>
      </c>
      <c r="I4377" s="39">
        <f>VLOOKUP(N4377,Currecny_M!$A$1:$P$10,MATCH(Database!C4377,Currecny_M!$A$1:$P$1,0),FALSE)</f>
        <v>1</v>
      </c>
      <c r="J4377" s="82">
        <f t="shared" si="205"/>
        <v>27.500000000000004</v>
      </c>
      <c r="K4377" s="39">
        <f>VLOOKUP('Cover page'!$B$6,Currecny_M!$A$1:$P$10,MATCH(Database!C4377,Currecny_M!$A$1:$P$1,0),FALSE)</f>
        <v>1</v>
      </c>
      <c r="L4377" s="82">
        <f t="shared" si="206"/>
        <v>27.500000000000004</v>
      </c>
      <c r="M4377" s="82">
        <f>((E4377/$F$1)*VLOOKUP(N4377,Currecny_M!$A$1:$P$10,MATCH(Database!C4377,Currecny_M!$A$1:$P$1,0),FALSE))/VLOOKUP('Cover page'!$B$6,Currecny_M!$A$1:$P$10,MATCH(Database!C4377,Currecny_M!$A$1:$P$1,0),FALSE)</f>
        <v>27.500000000000004</v>
      </c>
      <c r="N4377" s="6" t="str">
        <f>VLOOKUP(B4377,Master!$A$2:$C$11,3,FALSE)</f>
        <v>INR</v>
      </c>
      <c r="O4377" s="6" t="str">
        <f>VLOOKUP(B4377,Master!$A$2:$C$11,2,FALSE)</f>
        <v>Asia</v>
      </c>
      <c r="Q4377" s="39" t="str">
        <f>VLOOKUP(D4377,GL_Master!$A$1:$D$80,2,FALSE)</f>
        <v>BS</v>
      </c>
      <c r="R4377" s="39" t="str">
        <f>VLOOKUP(D4377,GL_Master!$A$1:$D$80,3,FALSE)</f>
        <v>Inventories</v>
      </c>
      <c r="S4377" s="39" t="str">
        <f>VLOOKUP(D4377,GL_Master!$A$1:$D$80,4,FALSE)</f>
        <v>Inventory</v>
      </c>
    </row>
    <row r="4378" spans="1:19" x14ac:dyDescent="0.25">
      <c r="A4378" s="39" t="s">
        <v>262</v>
      </c>
      <c r="B4378" s="39" t="s">
        <v>42</v>
      </c>
      <c r="C4378" s="7">
        <v>44136</v>
      </c>
      <c r="D4378" s="39" t="s">
        <v>77</v>
      </c>
      <c r="E4378" s="39">
        <v>64890</v>
      </c>
      <c r="F4378" s="82">
        <f t="shared" si="204"/>
        <v>64.89</v>
      </c>
      <c r="G4378" s="39">
        <f>VLOOKUP(N4378,Currecny_M!$A$1:$P$10,2,FALSE)</f>
        <v>1</v>
      </c>
      <c r="H4378" s="39">
        <f>MATCH(C4378,Currecny_M!$A$1:$P$1,0)</f>
        <v>9</v>
      </c>
      <c r="I4378" s="39">
        <f>VLOOKUP(N4378,Currecny_M!$A$1:$P$10,MATCH(Database!C4378,Currecny_M!$A$1:$P$1,0),FALSE)</f>
        <v>1</v>
      </c>
      <c r="J4378" s="82">
        <f t="shared" si="205"/>
        <v>64.89</v>
      </c>
      <c r="K4378" s="39">
        <f>VLOOKUP('Cover page'!$B$6,Currecny_M!$A$1:$P$10,MATCH(Database!C4378,Currecny_M!$A$1:$P$1,0),FALSE)</f>
        <v>1</v>
      </c>
      <c r="L4378" s="82">
        <f t="shared" si="206"/>
        <v>64.89</v>
      </c>
      <c r="M4378" s="82">
        <f>((E4378/$F$1)*VLOOKUP(N4378,Currecny_M!$A$1:$P$10,MATCH(Database!C4378,Currecny_M!$A$1:$P$1,0),FALSE))/VLOOKUP('Cover page'!$B$6,Currecny_M!$A$1:$P$10,MATCH(Database!C4378,Currecny_M!$A$1:$P$1,0),FALSE)</f>
        <v>64.89</v>
      </c>
      <c r="N4378" s="6" t="str">
        <f>VLOOKUP(B4378,Master!$A$2:$C$11,3,FALSE)</f>
        <v>INR</v>
      </c>
      <c r="O4378" s="6" t="str">
        <f>VLOOKUP(B4378,Master!$A$2:$C$11,2,FALSE)</f>
        <v>Asia</v>
      </c>
      <c r="Q4378" s="39" t="str">
        <f>VLOOKUP(D4378,GL_Master!$A$1:$D$80,2,FALSE)</f>
        <v>BS</v>
      </c>
      <c r="R4378" s="39" t="str">
        <f>VLOOKUP(D4378,GL_Master!$A$1:$D$80,3,FALSE)</f>
        <v>Inventories</v>
      </c>
      <c r="S4378" s="39" t="str">
        <f>VLOOKUP(D4378,GL_Master!$A$1:$D$80,4,FALSE)</f>
        <v>Inventory</v>
      </c>
    </row>
    <row r="4379" spans="1:19" x14ac:dyDescent="0.25">
      <c r="A4379" s="39" t="s">
        <v>262</v>
      </c>
      <c r="B4379" s="39" t="s">
        <v>42</v>
      </c>
      <c r="C4379" s="7">
        <v>44136</v>
      </c>
      <c r="D4379" s="39" t="s">
        <v>2</v>
      </c>
      <c r="E4379" s="39">
        <v>6496320</v>
      </c>
      <c r="F4379" s="82">
        <f t="shared" si="204"/>
        <v>6496.32</v>
      </c>
      <c r="G4379" s="39">
        <f>VLOOKUP(N4379,Currecny_M!$A$1:$P$10,2,FALSE)</f>
        <v>1</v>
      </c>
      <c r="H4379" s="39">
        <f>MATCH(C4379,Currecny_M!$A$1:$P$1,0)</f>
        <v>9</v>
      </c>
      <c r="I4379" s="39">
        <f>VLOOKUP(N4379,Currecny_M!$A$1:$P$10,MATCH(Database!C4379,Currecny_M!$A$1:$P$1,0),FALSE)</f>
        <v>1</v>
      </c>
      <c r="J4379" s="82">
        <f t="shared" si="205"/>
        <v>6496.32</v>
      </c>
      <c r="K4379" s="39">
        <f>VLOOKUP('Cover page'!$B$6,Currecny_M!$A$1:$P$10,MATCH(Database!C4379,Currecny_M!$A$1:$P$1,0),FALSE)</f>
        <v>1</v>
      </c>
      <c r="L4379" s="82">
        <f t="shared" si="206"/>
        <v>6496.32</v>
      </c>
      <c r="M4379" s="82">
        <f>((E4379/$F$1)*VLOOKUP(N4379,Currecny_M!$A$1:$P$10,MATCH(Database!C4379,Currecny_M!$A$1:$P$1,0),FALSE))/VLOOKUP('Cover page'!$B$6,Currecny_M!$A$1:$P$10,MATCH(Database!C4379,Currecny_M!$A$1:$P$1,0),FALSE)</f>
        <v>6496.32</v>
      </c>
      <c r="N4379" s="6" t="str">
        <f>VLOOKUP(B4379,Master!$A$2:$C$11,3,FALSE)</f>
        <v>INR</v>
      </c>
      <c r="O4379" s="6" t="str">
        <f>VLOOKUP(B4379,Master!$A$2:$C$11,2,FALSE)</f>
        <v>Asia</v>
      </c>
      <c r="Q4379" s="39" t="str">
        <f>VLOOKUP(D4379,GL_Master!$A$1:$D$80,2,FALSE)</f>
        <v>BS</v>
      </c>
      <c r="R4379" s="39" t="str">
        <f>VLOOKUP(D4379,GL_Master!$A$1:$D$80,3,FALSE)</f>
        <v>Trade receivables</v>
      </c>
      <c r="S4379" s="39" t="str">
        <f>VLOOKUP(D4379,GL_Master!$A$1:$D$80,4,FALSE)</f>
        <v>Unsecured, considered good</v>
      </c>
    </row>
    <row r="4380" spans="1:19" x14ac:dyDescent="0.25">
      <c r="A4380" s="39" t="s">
        <v>262</v>
      </c>
      <c r="B4380" s="39" t="s">
        <v>42</v>
      </c>
      <c r="C4380" s="7">
        <v>44136</v>
      </c>
      <c r="D4380" s="39" t="s">
        <v>78</v>
      </c>
      <c r="E4380" s="39">
        <v>1040</v>
      </c>
      <c r="F4380" s="82">
        <f t="shared" si="204"/>
        <v>1.04</v>
      </c>
      <c r="G4380" s="39">
        <f>VLOOKUP(N4380,Currecny_M!$A$1:$P$10,2,FALSE)</f>
        <v>1</v>
      </c>
      <c r="H4380" s="39">
        <f>MATCH(C4380,Currecny_M!$A$1:$P$1,0)</f>
        <v>9</v>
      </c>
      <c r="I4380" s="39">
        <f>VLOOKUP(N4380,Currecny_M!$A$1:$P$10,MATCH(Database!C4380,Currecny_M!$A$1:$P$1,0),FALSE)</f>
        <v>1</v>
      </c>
      <c r="J4380" s="82">
        <f t="shared" si="205"/>
        <v>1.04</v>
      </c>
      <c r="K4380" s="39">
        <f>VLOOKUP('Cover page'!$B$6,Currecny_M!$A$1:$P$10,MATCH(Database!C4380,Currecny_M!$A$1:$P$1,0),FALSE)</f>
        <v>1</v>
      </c>
      <c r="L4380" s="82">
        <f t="shared" si="206"/>
        <v>1.04</v>
      </c>
      <c r="M4380" s="82">
        <f>((E4380/$F$1)*VLOOKUP(N4380,Currecny_M!$A$1:$P$10,MATCH(Database!C4380,Currecny_M!$A$1:$P$1,0),FALSE))/VLOOKUP('Cover page'!$B$6,Currecny_M!$A$1:$P$10,MATCH(Database!C4380,Currecny_M!$A$1:$P$1,0),FALSE)</f>
        <v>1.04</v>
      </c>
      <c r="N4380" s="6" t="str">
        <f>VLOOKUP(B4380,Master!$A$2:$C$11,3,FALSE)</f>
        <v>INR</v>
      </c>
      <c r="O4380" s="6" t="str">
        <f>VLOOKUP(B4380,Master!$A$2:$C$11,2,FALSE)</f>
        <v>Asia</v>
      </c>
      <c r="Q4380" s="39" t="str">
        <f>VLOOKUP(D4380,GL_Master!$A$1:$D$80,2,FALSE)</f>
        <v>BS</v>
      </c>
      <c r="R4380" s="39" t="str">
        <f>VLOOKUP(D4380,GL_Master!$A$1:$D$80,3,FALSE)</f>
        <v>Cash &amp; Bank Balances</v>
      </c>
      <c r="S4380" s="39" t="str">
        <f>VLOOKUP(D4380,GL_Master!$A$1:$D$80,4,FALSE)</f>
        <v>Cash In hand</v>
      </c>
    </row>
    <row r="4381" spans="1:19" x14ac:dyDescent="0.25">
      <c r="A4381" s="39" t="s">
        <v>262</v>
      </c>
      <c r="B4381" s="39" t="s">
        <v>42</v>
      </c>
      <c r="C4381" s="7">
        <v>44136</v>
      </c>
      <c r="D4381" s="39" t="s">
        <v>79</v>
      </c>
      <c r="E4381" s="39">
        <v>-270000</v>
      </c>
      <c r="F4381" s="82">
        <f t="shared" si="204"/>
        <v>-270</v>
      </c>
      <c r="G4381" s="39">
        <f>VLOOKUP(N4381,Currecny_M!$A$1:$P$10,2,FALSE)</f>
        <v>1</v>
      </c>
      <c r="H4381" s="39">
        <f>MATCH(C4381,Currecny_M!$A$1:$P$1,0)</f>
        <v>9</v>
      </c>
      <c r="I4381" s="39">
        <f>VLOOKUP(N4381,Currecny_M!$A$1:$P$10,MATCH(Database!C4381,Currecny_M!$A$1:$P$1,0),FALSE)</f>
        <v>1</v>
      </c>
      <c r="J4381" s="82">
        <f t="shared" si="205"/>
        <v>-270</v>
      </c>
      <c r="K4381" s="39">
        <f>VLOOKUP('Cover page'!$B$6,Currecny_M!$A$1:$P$10,MATCH(Database!C4381,Currecny_M!$A$1:$P$1,0),FALSE)</f>
        <v>1</v>
      </c>
      <c r="L4381" s="82">
        <f t="shared" si="206"/>
        <v>-270</v>
      </c>
      <c r="M4381" s="82">
        <f>((E4381/$F$1)*VLOOKUP(N4381,Currecny_M!$A$1:$P$10,MATCH(Database!C4381,Currecny_M!$A$1:$P$1,0),FALSE))/VLOOKUP('Cover page'!$B$6,Currecny_M!$A$1:$P$10,MATCH(Database!C4381,Currecny_M!$A$1:$P$1,0),FALSE)</f>
        <v>-270</v>
      </c>
      <c r="N4381" s="6" t="str">
        <f>VLOOKUP(B4381,Master!$A$2:$C$11,3,FALSE)</f>
        <v>INR</v>
      </c>
      <c r="O4381" s="6" t="str">
        <f>VLOOKUP(B4381,Master!$A$2:$C$11,2,FALSE)</f>
        <v>Asia</v>
      </c>
      <c r="Q4381" s="39" t="str">
        <f>VLOOKUP(D4381,GL_Master!$A$1:$D$80,2,FALSE)</f>
        <v>BS</v>
      </c>
      <c r="R4381" s="39" t="str">
        <f>VLOOKUP(D4381,GL_Master!$A$1:$D$80,3,FALSE)</f>
        <v>Loan Fund</v>
      </c>
      <c r="S4381" s="39" t="str">
        <f>VLOOKUP(D4381,GL_Master!$A$1:$D$80,4,FALSE)</f>
        <v>Term Loan</v>
      </c>
    </row>
    <row r="4382" spans="1:19" x14ac:dyDescent="0.25">
      <c r="A4382" s="39" t="s">
        <v>262</v>
      </c>
      <c r="B4382" s="39" t="s">
        <v>42</v>
      </c>
      <c r="C4382" s="7">
        <v>44136</v>
      </c>
      <c r="D4382" s="39" t="s">
        <v>80</v>
      </c>
      <c r="E4382" s="39">
        <v>7490</v>
      </c>
      <c r="F4382" s="82">
        <f t="shared" si="204"/>
        <v>7.49</v>
      </c>
      <c r="G4382" s="39">
        <f>VLOOKUP(N4382,Currecny_M!$A$1:$P$10,2,FALSE)</f>
        <v>1</v>
      </c>
      <c r="H4382" s="39">
        <f>MATCH(C4382,Currecny_M!$A$1:$P$1,0)</f>
        <v>9</v>
      </c>
      <c r="I4382" s="39">
        <f>VLOOKUP(N4382,Currecny_M!$A$1:$P$10,MATCH(Database!C4382,Currecny_M!$A$1:$P$1,0),FALSE)</f>
        <v>1</v>
      </c>
      <c r="J4382" s="82">
        <f t="shared" si="205"/>
        <v>7.49</v>
      </c>
      <c r="K4382" s="39">
        <f>VLOOKUP('Cover page'!$B$6,Currecny_M!$A$1:$P$10,MATCH(Database!C4382,Currecny_M!$A$1:$P$1,0),FALSE)</f>
        <v>1</v>
      </c>
      <c r="L4382" s="82">
        <f t="shared" si="206"/>
        <v>7.49</v>
      </c>
      <c r="M4382" s="82">
        <f>((E4382/$F$1)*VLOOKUP(N4382,Currecny_M!$A$1:$P$10,MATCH(Database!C4382,Currecny_M!$A$1:$P$1,0),FALSE))/VLOOKUP('Cover page'!$B$6,Currecny_M!$A$1:$P$10,MATCH(Database!C4382,Currecny_M!$A$1:$P$1,0),FALSE)</f>
        <v>7.49</v>
      </c>
      <c r="N4382" s="6" t="str">
        <f>VLOOKUP(B4382,Master!$A$2:$C$11,3,FALSE)</f>
        <v>INR</v>
      </c>
      <c r="O4382" s="6" t="str">
        <f>VLOOKUP(B4382,Master!$A$2:$C$11,2,FALSE)</f>
        <v>Asia</v>
      </c>
      <c r="Q4382" s="39" t="str">
        <f>VLOOKUP(D4382,GL_Master!$A$1:$D$80,2,FALSE)</f>
        <v>BS</v>
      </c>
      <c r="R4382" s="39" t="str">
        <f>VLOOKUP(D4382,GL_Master!$A$1:$D$80,3,FALSE)</f>
        <v>Cash &amp; Bank Balances</v>
      </c>
      <c r="S4382" s="39" t="str">
        <f>VLOOKUP(D4382,GL_Master!$A$1:$D$80,4,FALSE)</f>
        <v xml:space="preserve">      On Current Accounts</v>
      </c>
    </row>
    <row r="4383" spans="1:19" x14ac:dyDescent="0.25">
      <c r="A4383" s="39" t="s">
        <v>262</v>
      </c>
      <c r="B4383" s="39" t="s">
        <v>42</v>
      </c>
      <c r="C4383" s="7">
        <v>44136</v>
      </c>
      <c r="D4383" s="39" t="s">
        <v>81</v>
      </c>
      <c r="E4383" s="39">
        <v>519120</v>
      </c>
      <c r="F4383" s="82">
        <f t="shared" si="204"/>
        <v>519.12</v>
      </c>
      <c r="G4383" s="39">
        <f>VLOOKUP(N4383,Currecny_M!$A$1:$P$10,2,FALSE)</f>
        <v>1</v>
      </c>
      <c r="H4383" s="39">
        <f>MATCH(C4383,Currecny_M!$A$1:$P$1,0)</f>
        <v>9</v>
      </c>
      <c r="I4383" s="39">
        <f>VLOOKUP(N4383,Currecny_M!$A$1:$P$10,MATCH(Database!C4383,Currecny_M!$A$1:$P$1,0),FALSE)</f>
        <v>1</v>
      </c>
      <c r="J4383" s="82">
        <f t="shared" si="205"/>
        <v>519.12</v>
      </c>
      <c r="K4383" s="39">
        <f>VLOOKUP('Cover page'!$B$6,Currecny_M!$A$1:$P$10,MATCH(Database!C4383,Currecny_M!$A$1:$P$1,0),FALSE)</f>
        <v>1</v>
      </c>
      <c r="L4383" s="82">
        <f t="shared" si="206"/>
        <v>519.12</v>
      </c>
      <c r="M4383" s="82">
        <f>((E4383/$F$1)*VLOOKUP(N4383,Currecny_M!$A$1:$P$10,MATCH(Database!C4383,Currecny_M!$A$1:$P$1,0),FALSE))/VLOOKUP('Cover page'!$B$6,Currecny_M!$A$1:$P$10,MATCH(Database!C4383,Currecny_M!$A$1:$P$1,0),FALSE)</f>
        <v>519.12</v>
      </c>
      <c r="N4383" s="6" t="str">
        <f>VLOOKUP(B4383,Master!$A$2:$C$11,3,FALSE)</f>
        <v>INR</v>
      </c>
      <c r="O4383" s="6" t="str">
        <f>VLOOKUP(B4383,Master!$A$2:$C$11,2,FALSE)</f>
        <v>Asia</v>
      </c>
      <c r="Q4383" s="39" t="str">
        <f>VLOOKUP(D4383,GL_Master!$A$1:$D$80,2,FALSE)</f>
        <v>BS</v>
      </c>
      <c r="R4383" s="39" t="str">
        <f>VLOOKUP(D4383,GL_Master!$A$1:$D$80,3,FALSE)</f>
        <v>Other Current Assets</v>
      </c>
      <c r="S4383" s="39" t="str">
        <f>VLOOKUP(D4383,GL_Master!$A$1:$D$80,4,FALSE)</f>
        <v>Advance tax recoverable (net of provision )</v>
      </c>
    </row>
    <row r="4384" spans="1:19" x14ac:dyDescent="0.25">
      <c r="A4384" s="39" t="s">
        <v>262</v>
      </c>
      <c r="B4384" s="39" t="s">
        <v>42</v>
      </c>
      <c r="C4384" s="7">
        <v>44136</v>
      </c>
      <c r="D4384" s="39" t="s">
        <v>19</v>
      </c>
      <c r="E4384" s="39">
        <v>5350</v>
      </c>
      <c r="F4384" s="82">
        <f t="shared" si="204"/>
        <v>5.35</v>
      </c>
      <c r="G4384" s="39">
        <f>VLOOKUP(N4384,Currecny_M!$A$1:$P$10,2,FALSE)</f>
        <v>1</v>
      </c>
      <c r="H4384" s="39">
        <f>MATCH(C4384,Currecny_M!$A$1:$P$1,0)</f>
        <v>9</v>
      </c>
      <c r="I4384" s="39">
        <f>VLOOKUP(N4384,Currecny_M!$A$1:$P$10,MATCH(Database!C4384,Currecny_M!$A$1:$P$1,0),FALSE)</f>
        <v>1</v>
      </c>
      <c r="J4384" s="82">
        <f t="shared" si="205"/>
        <v>5.35</v>
      </c>
      <c r="K4384" s="39">
        <f>VLOOKUP('Cover page'!$B$6,Currecny_M!$A$1:$P$10,MATCH(Database!C4384,Currecny_M!$A$1:$P$1,0),FALSE)</f>
        <v>1</v>
      </c>
      <c r="L4384" s="82">
        <f t="shared" si="206"/>
        <v>5.35</v>
      </c>
      <c r="M4384" s="82">
        <f>((E4384/$F$1)*VLOOKUP(N4384,Currecny_M!$A$1:$P$10,MATCH(Database!C4384,Currecny_M!$A$1:$P$1,0),FALSE))/VLOOKUP('Cover page'!$B$6,Currecny_M!$A$1:$P$10,MATCH(Database!C4384,Currecny_M!$A$1:$P$1,0),FALSE)</f>
        <v>5.35</v>
      </c>
      <c r="N4384" s="6" t="str">
        <f>VLOOKUP(B4384,Master!$A$2:$C$11,3,FALSE)</f>
        <v>INR</v>
      </c>
      <c r="O4384" s="6" t="str">
        <f>VLOOKUP(B4384,Master!$A$2:$C$11,2,FALSE)</f>
        <v>Asia</v>
      </c>
      <c r="Q4384" s="39" t="str">
        <f>VLOOKUP(D4384,GL_Master!$A$1:$D$80,2,FALSE)</f>
        <v>BS</v>
      </c>
      <c r="R4384" s="39" t="str">
        <f>VLOOKUP(D4384,GL_Master!$A$1:$D$80,3,FALSE)</f>
        <v>Short-term loan and advances</v>
      </c>
      <c r="S4384" s="39" t="str">
        <f>VLOOKUP(D4384,GL_Master!$A$1:$D$80,4,FALSE)</f>
        <v>Prepaid expenses</v>
      </c>
    </row>
    <row r="4385" spans="1:19" x14ac:dyDescent="0.25">
      <c r="A4385" s="39" t="s">
        <v>262</v>
      </c>
      <c r="B4385" s="39" t="s">
        <v>42</v>
      </c>
      <c r="C4385" s="7">
        <v>44136</v>
      </c>
      <c r="D4385" s="39" t="s">
        <v>82</v>
      </c>
      <c r="E4385" s="39">
        <v>57780</v>
      </c>
      <c r="F4385" s="82">
        <f t="shared" si="204"/>
        <v>57.78</v>
      </c>
      <c r="G4385" s="39">
        <f>VLOOKUP(N4385,Currecny_M!$A$1:$P$10,2,FALSE)</f>
        <v>1</v>
      </c>
      <c r="H4385" s="39">
        <f>MATCH(C4385,Currecny_M!$A$1:$P$1,0)</f>
        <v>9</v>
      </c>
      <c r="I4385" s="39">
        <f>VLOOKUP(N4385,Currecny_M!$A$1:$P$10,MATCH(Database!C4385,Currecny_M!$A$1:$P$1,0),FALSE)</f>
        <v>1</v>
      </c>
      <c r="J4385" s="82">
        <f t="shared" si="205"/>
        <v>57.78</v>
      </c>
      <c r="K4385" s="39">
        <f>VLOOKUP('Cover page'!$B$6,Currecny_M!$A$1:$P$10,MATCH(Database!C4385,Currecny_M!$A$1:$P$1,0),FALSE)</f>
        <v>1</v>
      </c>
      <c r="L4385" s="82">
        <f t="shared" si="206"/>
        <v>57.78</v>
      </c>
      <c r="M4385" s="82">
        <f>((E4385/$F$1)*VLOOKUP(N4385,Currecny_M!$A$1:$P$10,MATCH(Database!C4385,Currecny_M!$A$1:$P$1,0),FALSE))/VLOOKUP('Cover page'!$B$6,Currecny_M!$A$1:$P$10,MATCH(Database!C4385,Currecny_M!$A$1:$P$1,0),FALSE)</f>
        <v>57.78</v>
      </c>
      <c r="N4385" s="6" t="str">
        <f>VLOOKUP(B4385,Master!$A$2:$C$11,3,FALSE)</f>
        <v>INR</v>
      </c>
      <c r="O4385" s="6" t="str">
        <f>VLOOKUP(B4385,Master!$A$2:$C$11,2,FALSE)</f>
        <v>Asia</v>
      </c>
      <c r="Q4385" s="39" t="str">
        <f>VLOOKUP(D4385,GL_Master!$A$1:$D$80,2,FALSE)</f>
        <v>BS</v>
      </c>
      <c r="R4385" s="39" t="str">
        <f>VLOOKUP(D4385,GL_Master!$A$1:$D$80,3,FALSE)</f>
        <v>Short-term loan and advances</v>
      </c>
      <c r="S4385" s="39" t="str">
        <f>VLOOKUP(D4385,GL_Master!$A$1:$D$80,4,FALSE)</f>
        <v>Advance to vendor/employees</v>
      </c>
    </row>
    <row r="4386" spans="1:19" x14ac:dyDescent="0.25">
      <c r="A4386" s="39" t="s">
        <v>262</v>
      </c>
      <c r="B4386" s="39" t="s">
        <v>42</v>
      </c>
      <c r="C4386" s="7">
        <v>44136</v>
      </c>
      <c r="D4386" s="39" t="s">
        <v>83</v>
      </c>
      <c r="E4386" s="39">
        <v>39600</v>
      </c>
      <c r="F4386" s="82">
        <f t="shared" si="204"/>
        <v>39.6</v>
      </c>
      <c r="G4386" s="39">
        <f>VLOOKUP(N4386,Currecny_M!$A$1:$P$10,2,FALSE)</f>
        <v>1</v>
      </c>
      <c r="H4386" s="39">
        <f>MATCH(C4386,Currecny_M!$A$1:$P$1,0)</f>
        <v>9</v>
      </c>
      <c r="I4386" s="39">
        <f>VLOOKUP(N4386,Currecny_M!$A$1:$P$10,MATCH(Database!C4386,Currecny_M!$A$1:$P$1,0),FALSE)</f>
        <v>1</v>
      </c>
      <c r="J4386" s="82">
        <f t="shared" si="205"/>
        <v>39.6</v>
      </c>
      <c r="K4386" s="39">
        <f>VLOOKUP('Cover page'!$B$6,Currecny_M!$A$1:$P$10,MATCH(Database!C4386,Currecny_M!$A$1:$P$1,0),FALSE)</f>
        <v>1</v>
      </c>
      <c r="L4386" s="82">
        <f t="shared" si="206"/>
        <v>39.6</v>
      </c>
      <c r="M4386" s="82">
        <f>((E4386/$F$1)*VLOOKUP(N4386,Currecny_M!$A$1:$P$10,MATCH(Database!C4386,Currecny_M!$A$1:$P$1,0),FALSE))/VLOOKUP('Cover page'!$B$6,Currecny_M!$A$1:$P$10,MATCH(Database!C4386,Currecny_M!$A$1:$P$1,0),FALSE)</f>
        <v>39.6</v>
      </c>
      <c r="N4386" s="6" t="str">
        <f>VLOOKUP(B4386,Master!$A$2:$C$11,3,FALSE)</f>
        <v>INR</v>
      </c>
      <c r="O4386" s="6" t="str">
        <f>VLOOKUP(B4386,Master!$A$2:$C$11,2,FALSE)</f>
        <v>Asia</v>
      </c>
      <c r="Q4386" s="39" t="str">
        <f>VLOOKUP(D4386,GL_Master!$A$1:$D$80,2,FALSE)</f>
        <v>BS</v>
      </c>
      <c r="R4386" s="39" t="str">
        <f>VLOOKUP(D4386,GL_Master!$A$1:$D$80,3,FALSE)</f>
        <v>Other Current Assets</v>
      </c>
      <c r="S4386" s="39" t="str">
        <f>VLOOKUP(D4386,GL_Master!$A$1:$D$80,4,FALSE)</f>
        <v>Security deposits ( Unsecured, considered good)</v>
      </c>
    </row>
    <row r="4387" spans="1:19" x14ac:dyDescent="0.25">
      <c r="A4387" s="39" t="s">
        <v>262</v>
      </c>
      <c r="B4387" s="39" t="s">
        <v>42</v>
      </c>
      <c r="C4387" s="7">
        <v>44136</v>
      </c>
      <c r="D4387" s="39" t="s">
        <v>246</v>
      </c>
      <c r="E4387" s="39">
        <v>-4513480</v>
      </c>
      <c r="F4387" s="82">
        <f t="shared" si="204"/>
        <v>-4513.4799999999996</v>
      </c>
      <c r="G4387" s="39">
        <f>VLOOKUP(N4387,Currecny_M!$A$1:$P$10,2,FALSE)</f>
        <v>1</v>
      </c>
      <c r="H4387" s="39">
        <f>MATCH(C4387,Currecny_M!$A$1:$P$1,0)</f>
        <v>9</v>
      </c>
      <c r="I4387" s="39">
        <f>VLOOKUP(N4387,Currecny_M!$A$1:$P$10,MATCH(Database!C4387,Currecny_M!$A$1:$P$1,0),FALSE)</f>
        <v>1</v>
      </c>
      <c r="J4387" s="82">
        <f t="shared" si="205"/>
        <v>-4513.4799999999996</v>
      </c>
      <c r="K4387" s="39">
        <f>VLOOKUP('Cover page'!$B$6,Currecny_M!$A$1:$P$10,MATCH(Database!C4387,Currecny_M!$A$1:$P$1,0),FALSE)</f>
        <v>1</v>
      </c>
      <c r="L4387" s="82">
        <f t="shared" si="206"/>
        <v>-4513.4799999999996</v>
      </c>
      <c r="M4387" s="82">
        <f>((E4387/$F$1)*VLOOKUP(N4387,Currecny_M!$A$1:$P$10,MATCH(Database!C4387,Currecny_M!$A$1:$P$1,0),FALSE))/VLOOKUP('Cover page'!$B$6,Currecny_M!$A$1:$P$10,MATCH(Database!C4387,Currecny_M!$A$1:$P$1,0),FALSE)</f>
        <v>-4513.4799999999996</v>
      </c>
      <c r="N4387" s="6" t="str">
        <f>VLOOKUP(B4387,Master!$A$2:$C$11,3,FALSE)</f>
        <v>INR</v>
      </c>
      <c r="O4387" s="6" t="str">
        <f>VLOOKUP(B4387,Master!$A$2:$C$11,2,FALSE)</f>
        <v>Asia</v>
      </c>
      <c r="Q4387" s="39" t="str">
        <f>VLOOKUP(D4387,GL_Master!$A$1:$D$80,2,FALSE)</f>
        <v>PL</v>
      </c>
      <c r="R4387" s="39" t="str">
        <f>VLOOKUP(D4387,GL_Master!$A$1:$D$80,3,FALSE)</f>
        <v>Revenue from Operations</v>
      </c>
      <c r="S4387" s="39" t="str">
        <f>VLOOKUP(D4387,GL_Master!$A$1:$D$80,4,FALSE)</f>
        <v>Contract revenue</v>
      </c>
    </row>
    <row r="4388" spans="1:19" x14ac:dyDescent="0.25">
      <c r="A4388" s="39" t="s">
        <v>262</v>
      </c>
      <c r="B4388" s="39" t="s">
        <v>42</v>
      </c>
      <c r="C4388" s="7">
        <v>44136</v>
      </c>
      <c r="D4388" s="39" t="s">
        <v>134</v>
      </c>
      <c r="E4388" s="39">
        <v>-33330</v>
      </c>
      <c r="F4388" s="82">
        <f t="shared" si="204"/>
        <v>-33.33</v>
      </c>
      <c r="G4388" s="39">
        <f>VLOOKUP(N4388,Currecny_M!$A$1:$P$10,2,FALSE)</f>
        <v>1</v>
      </c>
      <c r="H4388" s="39">
        <f>MATCH(C4388,Currecny_M!$A$1:$P$1,0)</f>
        <v>9</v>
      </c>
      <c r="I4388" s="39">
        <f>VLOOKUP(N4388,Currecny_M!$A$1:$P$10,MATCH(Database!C4388,Currecny_M!$A$1:$P$1,0),FALSE)</f>
        <v>1</v>
      </c>
      <c r="J4388" s="82">
        <f t="shared" si="205"/>
        <v>-33.33</v>
      </c>
      <c r="K4388" s="39">
        <f>VLOOKUP('Cover page'!$B$6,Currecny_M!$A$1:$P$10,MATCH(Database!C4388,Currecny_M!$A$1:$P$1,0),FALSE)</f>
        <v>1</v>
      </c>
      <c r="L4388" s="82">
        <f t="shared" si="206"/>
        <v>-33.33</v>
      </c>
      <c r="M4388" s="82">
        <f>((E4388/$F$1)*VLOOKUP(N4388,Currecny_M!$A$1:$P$10,MATCH(Database!C4388,Currecny_M!$A$1:$P$1,0),FALSE))/VLOOKUP('Cover page'!$B$6,Currecny_M!$A$1:$P$10,MATCH(Database!C4388,Currecny_M!$A$1:$P$1,0),FALSE)</f>
        <v>-33.33</v>
      </c>
      <c r="N4388" s="6" t="str">
        <f>VLOOKUP(B4388,Master!$A$2:$C$11,3,FALSE)</f>
        <v>INR</v>
      </c>
      <c r="O4388" s="6" t="str">
        <f>VLOOKUP(B4388,Master!$A$2:$C$11,2,FALSE)</f>
        <v>Asia</v>
      </c>
      <c r="Q4388" s="39" t="str">
        <f>VLOOKUP(D4388,GL_Master!$A$1:$D$80,2,FALSE)</f>
        <v>PL</v>
      </c>
      <c r="R4388" s="39" t="str">
        <f>VLOOKUP(D4388,GL_Master!$A$1:$D$80,3,FALSE)</f>
        <v>Other Income</v>
      </c>
      <c r="S4388" s="39" t="str">
        <f>VLOOKUP(D4388,GL_Master!$A$1:$D$80,4,FALSE)</f>
        <v>Other Income</v>
      </c>
    </row>
    <row r="4389" spans="1:19" x14ac:dyDescent="0.25">
      <c r="A4389" s="39" t="s">
        <v>262</v>
      </c>
      <c r="B4389" s="39" t="s">
        <v>42</v>
      </c>
      <c r="C4389" s="7">
        <v>44136</v>
      </c>
      <c r="D4389" s="39" t="s">
        <v>86</v>
      </c>
      <c r="E4389" s="39">
        <v>2120</v>
      </c>
      <c r="F4389" s="82">
        <f t="shared" si="204"/>
        <v>2.12</v>
      </c>
      <c r="G4389" s="39">
        <f>VLOOKUP(N4389,Currecny_M!$A$1:$P$10,2,FALSE)</f>
        <v>1</v>
      </c>
      <c r="H4389" s="39">
        <f>MATCH(C4389,Currecny_M!$A$1:$P$1,0)</f>
        <v>9</v>
      </c>
      <c r="I4389" s="39">
        <f>VLOOKUP(N4389,Currecny_M!$A$1:$P$10,MATCH(Database!C4389,Currecny_M!$A$1:$P$1,0),FALSE)</f>
        <v>1</v>
      </c>
      <c r="J4389" s="82">
        <f t="shared" si="205"/>
        <v>2.12</v>
      </c>
      <c r="K4389" s="39">
        <f>VLOOKUP('Cover page'!$B$6,Currecny_M!$A$1:$P$10,MATCH(Database!C4389,Currecny_M!$A$1:$P$1,0),FALSE)</f>
        <v>1</v>
      </c>
      <c r="L4389" s="82">
        <f t="shared" si="206"/>
        <v>2.12</v>
      </c>
      <c r="M4389" s="82">
        <f>((E4389/$F$1)*VLOOKUP(N4389,Currecny_M!$A$1:$P$10,MATCH(Database!C4389,Currecny_M!$A$1:$P$1,0),FALSE))/VLOOKUP('Cover page'!$B$6,Currecny_M!$A$1:$P$10,MATCH(Database!C4389,Currecny_M!$A$1:$P$1,0),FALSE)</f>
        <v>2.12</v>
      </c>
      <c r="N4389" s="6" t="str">
        <f>VLOOKUP(B4389,Master!$A$2:$C$11,3,FALSE)</f>
        <v>INR</v>
      </c>
      <c r="O4389" s="6" t="str">
        <f>VLOOKUP(B4389,Master!$A$2:$C$11,2,FALSE)</f>
        <v>Asia</v>
      </c>
      <c r="Q4389" s="39" t="str">
        <f>VLOOKUP(D4389,GL_Master!$A$1:$D$80,2,FALSE)</f>
        <v>PL</v>
      </c>
      <c r="R4389" s="39" t="str">
        <f>VLOOKUP(D4389,GL_Master!$A$1:$D$80,3,FALSE)</f>
        <v>COGS</v>
      </c>
      <c r="S4389" s="39" t="str">
        <f>VLOOKUP(D4389,GL_Master!$A$1:$D$80,4,FALSE)</f>
        <v>Purchase of other traded goods</v>
      </c>
    </row>
    <row r="4390" spans="1:19" x14ac:dyDescent="0.25">
      <c r="A4390" s="39" t="s">
        <v>262</v>
      </c>
      <c r="B4390" s="39" t="s">
        <v>42</v>
      </c>
      <c r="C4390" s="7">
        <v>44136</v>
      </c>
      <c r="D4390" s="39" t="s">
        <v>87</v>
      </c>
      <c r="E4390" s="39">
        <v>1010</v>
      </c>
      <c r="F4390" s="82">
        <f t="shared" si="204"/>
        <v>1.01</v>
      </c>
      <c r="G4390" s="39">
        <f>VLOOKUP(N4390,Currecny_M!$A$1:$P$10,2,FALSE)</f>
        <v>1</v>
      </c>
      <c r="H4390" s="39">
        <f>MATCH(C4390,Currecny_M!$A$1:$P$1,0)</f>
        <v>9</v>
      </c>
      <c r="I4390" s="39">
        <f>VLOOKUP(N4390,Currecny_M!$A$1:$P$10,MATCH(Database!C4390,Currecny_M!$A$1:$P$1,0),FALSE)</f>
        <v>1</v>
      </c>
      <c r="J4390" s="82">
        <f t="shared" si="205"/>
        <v>1.01</v>
      </c>
      <c r="K4390" s="39">
        <f>VLOOKUP('Cover page'!$B$6,Currecny_M!$A$1:$P$10,MATCH(Database!C4390,Currecny_M!$A$1:$P$1,0),FALSE)</f>
        <v>1</v>
      </c>
      <c r="L4390" s="82">
        <f t="shared" si="206"/>
        <v>1.01</v>
      </c>
      <c r="M4390" s="82">
        <f>((E4390/$F$1)*VLOOKUP(N4390,Currecny_M!$A$1:$P$10,MATCH(Database!C4390,Currecny_M!$A$1:$P$1,0),FALSE))/VLOOKUP('Cover page'!$B$6,Currecny_M!$A$1:$P$10,MATCH(Database!C4390,Currecny_M!$A$1:$P$1,0),FALSE)</f>
        <v>1.01</v>
      </c>
      <c r="N4390" s="6" t="str">
        <f>VLOOKUP(B4390,Master!$A$2:$C$11,3,FALSE)</f>
        <v>INR</v>
      </c>
      <c r="O4390" s="6" t="str">
        <f>VLOOKUP(B4390,Master!$A$2:$C$11,2,FALSE)</f>
        <v>Asia</v>
      </c>
      <c r="Q4390" s="39" t="str">
        <f>VLOOKUP(D4390,GL_Master!$A$1:$D$80,2,FALSE)</f>
        <v>PL</v>
      </c>
      <c r="R4390" s="39" t="str">
        <f>VLOOKUP(D4390,GL_Master!$A$1:$D$80,3,FALSE)</f>
        <v>COGS</v>
      </c>
      <c r="S4390" s="39" t="str">
        <f>VLOOKUP(D4390,GL_Master!$A$1:$D$80,4,FALSE)</f>
        <v>Civil, Installation, Commissioning and Other miscellaneous expenses</v>
      </c>
    </row>
    <row r="4391" spans="1:19" x14ac:dyDescent="0.25">
      <c r="A4391" s="39" t="s">
        <v>262</v>
      </c>
      <c r="B4391" s="39" t="s">
        <v>42</v>
      </c>
      <c r="C4391" s="7">
        <v>44136</v>
      </c>
      <c r="D4391" s="39" t="s">
        <v>88</v>
      </c>
      <c r="E4391" s="39">
        <v>3300.0000000000005</v>
      </c>
      <c r="F4391" s="82">
        <f t="shared" si="204"/>
        <v>3.3000000000000003</v>
      </c>
      <c r="G4391" s="39">
        <f>VLOOKUP(N4391,Currecny_M!$A$1:$P$10,2,FALSE)</f>
        <v>1</v>
      </c>
      <c r="H4391" s="39">
        <f>MATCH(C4391,Currecny_M!$A$1:$P$1,0)</f>
        <v>9</v>
      </c>
      <c r="I4391" s="39">
        <f>VLOOKUP(N4391,Currecny_M!$A$1:$P$10,MATCH(Database!C4391,Currecny_M!$A$1:$P$1,0),FALSE)</f>
        <v>1</v>
      </c>
      <c r="J4391" s="82">
        <f t="shared" si="205"/>
        <v>3.3000000000000003</v>
      </c>
      <c r="K4391" s="39">
        <f>VLOOKUP('Cover page'!$B$6,Currecny_M!$A$1:$P$10,MATCH(Database!C4391,Currecny_M!$A$1:$P$1,0),FALSE)</f>
        <v>1</v>
      </c>
      <c r="L4391" s="82">
        <f t="shared" si="206"/>
        <v>3.3000000000000003</v>
      </c>
      <c r="M4391" s="82">
        <f>((E4391/$F$1)*VLOOKUP(N4391,Currecny_M!$A$1:$P$10,MATCH(Database!C4391,Currecny_M!$A$1:$P$1,0),FALSE))/VLOOKUP('Cover page'!$B$6,Currecny_M!$A$1:$P$10,MATCH(Database!C4391,Currecny_M!$A$1:$P$1,0),FALSE)</f>
        <v>3.3000000000000003</v>
      </c>
      <c r="N4391" s="6" t="str">
        <f>VLOOKUP(B4391,Master!$A$2:$C$11,3,FALSE)</f>
        <v>INR</v>
      </c>
      <c r="O4391" s="6" t="str">
        <f>VLOOKUP(B4391,Master!$A$2:$C$11,2,FALSE)</f>
        <v>Asia</v>
      </c>
      <c r="Q4391" s="39" t="str">
        <f>VLOOKUP(D4391,GL_Master!$A$1:$D$80,2,FALSE)</f>
        <v>PL</v>
      </c>
      <c r="R4391" s="39" t="str">
        <f>VLOOKUP(D4391,GL_Master!$A$1:$D$80,3,FALSE)</f>
        <v>COGS</v>
      </c>
      <c r="S4391" s="39" t="str">
        <f>VLOOKUP(D4391,GL_Master!$A$1:$D$80,4,FALSE)</f>
        <v>Civil, Installation, Commissioning and Other miscellaneous expenses</v>
      </c>
    </row>
    <row r="4392" spans="1:19" x14ac:dyDescent="0.25">
      <c r="A4392" s="39" t="s">
        <v>262</v>
      </c>
      <c r="B4392" s="39" t="s">
        <v>42</v>
      </c>
      <c r="C4392" s="7">
        <v>44136</v>
      </c>
      <c r="D4392" s="39" t="s">
        <v>89</v>
      </c>
      <c r="E4392" s="39">
        <v>6420</v>
      </c>
      <c r="F4392" s="82">
        <f t="shared" si="204"/>
        <v>6.42</v>
      </c>
      <c r="G4392" s="39">
        <f>VLOOKUP(N4392,Currecny_M!$A$1:$P$10,2,FALSE)</f>
        <v>1</v>
      </c>
      <c r="H4392" s="39">
        <f>MATCH(C4392,Currecny_M!$A$1:$P$1,0)</f>
        <v>9</v>
      </c>
      <c r="I4392" s="39">
        <f>VLOOKUP(N4392,Currecny_M!$A$1:$P$10,MATCH(Database!C4392,Currecny_M!$A$1:$P$1,0),FALSE)</f>
        <v>1</v>
      </c>
      <c r="J4392" s="82">
        <f t="shared" si="205"/>
        <v>6.42</v>
      </c>
      <c r="K4392" s="39">
        <f>VLOOKUP('Cover page'!$B$6,Currecny_M!$A$1:$P$10,MATCH(Database!C4392,Currecny_M!$A$1:$P$1,0),FALSE)</f>
        <v>1</v>
      </c>
      <c r="L4392" s="82">
        <f t="shared" si="206"/>
        <v>6.42</v>
      </c>
      <c r="M4392" s="82">
        <f>((E4392/$F$1)*VLOOKUP(N4392,Currecny_M!$A$1:$P$10,MATCH(Database!C4392,Currecny_M!$A$1:$P$1,0),FALSE))/VLOOKUP('Cover page'!$B$6,Currecny_M!$A$1:$P$10,MATCH(Database!C4392,Currecny_M!$A$1:$P$1,0),FALSE)</f>
        <v>6.42</v>
      </c>
      <c r="N4392" s="6" t="str">
        <f>VLOOKUP(B4392,Master!$A$2:$C$11,3,FALSE)</f>
        <v>INR</v>
      </c>
      <c r="O4392" s="6" t="str">
        <f>VLOOKUP(B4392,Master!$A$2:$C$11,2,FALSE)</f>
        <v>Asia</v>
      </c>
      <c r="Q4392" s="39" t="str">
        <f>VLOOKUP(D4392,GL_Master!$A$1:$D$80,2,FALSE)</f>
        <v>PL</v>
      </c>
      <c r="R4392" s="39" t="str">
        <f>VLOOKUP(D4392,GL_Master!$A$1:$D$80,3,FALSE)</f>
        <v>COGS</v>
      </c>
      <c r="S4392" s="39" t="str">
        <f>VLOOKUP(D4392,GL_Master!$A$1:$D$80,4,FALSE)</f>
        <v>project Expenses</v>
      </c>
    </row>
    <row r="4393" spans="1:19" x14ac:dyDescent="0.25">
      <c r="A4393" s="39" t="s">
        <v>262</v>
      </c>
      <c r="B4393" s="39" t="s">
        <v>42</v>
      </c>
      <c r="C4393" s="7">
        <v>44136</v>
      </c>
      <c r="D4393" s="39" t="s">
        <v>90</v>
      </c>
      <c r="E4393" s="39">
        <v>2200</v>
      </c>
      <c r="F4393" s="82">
        <f t="shared" si="204"/>
        <v>2.2000000000000002</v>
      </c>
      <c r="G4393" s="39">
        <f>VLOOKUP(N4393,Currecny_M!$A$1:$P$10,2,FALSE)</f>
        <v>1</v>
      </c>
      <c r="H4393" s="39">
        <f>MATCH(C4393,Currecny_M!$A$1:$P$1,0)</f>
        <v>9</v>
      </c>
      <c r="I4393" s="39">
        <f>VLOOKUP(N4393,Currecny_M!$A$1:$P$10,MATCH(Database!C4393,Currecny_M!$A$1:$P$1,0),FALSE)</f>
        <v>1</v>
      </c>
      <c r="J4393" s="82">
        <f t="shared" si="205"/>
        <v>2.2000000000000002</v>
      </c>
      <c r="K4393" s="39">
        <f>VLOOKUP('Cover page'!$B$6,Currecny_M!$A$1:$P$10,MATCH(Database!C4393,Currecny_M!$A$1:$P$1,0),FALSE)</f>
        <v>1</v>
      </c>
      <c r="L4393" s="82">
        <f t="shared" si="206"/>
        <v>2.2000000000000002</v>
      </c>
      <c r="M4393" s="82">
        <f>((E4393/$F$1)*VLOOKUP(N4393,Currecny_M!$A$1:$P$10,MATCH(Database!C4393,Currecny_M!$A$1:$P$1,0),FALSE))/VLOOKUP('Cover page'!$B$6,Currecny_M!$A$1:$P$10,MATCH(Database!C4393,Currecny_M!$A$1:$P$1,0),FALSE)</f>
        <v>2.2000000000000002</v>
      </c>
      <c r="N4393" s="6" t="str">
        <f>VLOOKUP(B4393,Master!$A$2:$C$11,3,FALSE)</f>
        <v>INR</v>
      </c>
      <c r="O4393" s="6" t="str">
        <f>VLOOKUP(B4393,Master!$A$2:$C$11,2,FALSE)</f>
        <v>Asia</v>
      </c>
      <c r="Q4393" s="39" t="str">
        <f>VLOOKUP(D4393,GL_Master!$A$1:$D$80,2,FALSE)</f>
        <v>PL</v>
      </c>
      <c r="R4393" s="39" t="str">
        <f>VLOOKUP(D4393,GL_Master!$A$1:$D$80,3,FALSE)</f>
        <v>Office utility</v>
      </c>
      <c r="S4393" s="39" t="str">
        <f>VLOOKUP(D4393,GL_Master!$A$1:$D$80,4,FALSE)</f>
        <v>Electricity Expenses</v>
      </c>
    </row>
    <row r="4394" spans="1:19" x14ac:dyDescent="0.25">
      <c r="A4394" s="39" t="s">
        <v>262</v>
      </c>
      <c r="B4394" s="39" t="s">
        <v>42</v>
      </c>
      <c r="C4394" s="7">
        <v>44136</v>
      </c>
      <c r="D4394" s="39" t="s">
        <v>91</v>
      </c>
      <c r="E4394" s="39">
        <v>4360</v>
      </c>
      <c r="F4394" s="82">
        <f t="shared" si="204"/>
        <v>4.3600000000000003</v>
      </c>
      <c r="G4394" s="39">
        <f>VLOOKUP(N4394,Currecny_M!$A$1:$P$10,2,FALSE)</f>
        <v>1</v>
      </c>
      <c r="H4394" s="39">
        <f>MATCH(C4394,Currecny_M!$A$1:$P$1,0)</f>
        <v>9</v>
      </c>
      <c r="I4394" s="39">
        <f>VLOOKUP(N4394,Currecny_M!$A$1:$P$10,MATCH(Database!C4394,Currecny_M!$A$1:$P$1,0),FALSE)</f>
        <v>1</v>
      </c>
      <c r="J4394" s="82">
        <f t="shared" si="205"/>
        <v>4.3600000000000003</v>
      </c>
      <c r="K4394" s="39">
        <f>VLOOKUP('Cover page'!$B$6,Currecny_M!$A$1:$P$10,MATCH(Database!C4394,Currecny_M!$A$1:$P$1,0),FALSE)</f>
        <v>1</v>
      </c>
      <c r="L4394" s="82">
        <f t="shared" si="206"/>
        <v>4.3600000000000003</v>
      </c>
      <c r="M4394" s="82">
        <f>((E4394/$F$1)*VLOOKUP(N4394,Currecny_M!$A$1:$P$10,MATCH(Database!C4394,Currecny_M!$A$1:$P$1,0),FALSE))/VLOOKUP('Cover page'!$B$6,Currecny_M!$A$1:$P$10,MATCH(Database!C4394,Currecny_M!$A$1:$P$1,0),FALSE)</f>
        <v>4.3600000000000003</v>
      </c>
      <c r="N4394" s="6" t="str">
        <f>VLOOKUP(B4394,Master!$A$2:$C$11,3,FALSE)</f>
        <v>INR</v>
      </c>
      <c r="O4394" s="6" t="str">
        <f>VLOOKUP(B4394,Master!$A$2:$C$11,2,FALSE)</f>
        <v>Asia</v>
      </c>
      <c r="Q4394" s="39" t="str">
        <f>VLOOKUP(D4394,GL_Master!$A$1:$D$80,2,FALSE)</f>
        <v>PL</v>
      </c>
      <c r="R4394" s="39" t="str">
        <f>VLOOKUP(D4394,GL_Master!$A$1:$D$80,3,FALSE)</f>
        <v>Misc. expenses</v>
      </c>
      <c r="S4394" s="39" t="str">
        <f>VLOOKUP(D4394,GL_Master!$A$1:$D$80,4,FALSE)</f>
        <v>Repair &amp; Maintenance</v>
      </c>
    </row>
    <row r="4395" spans="1:19" x14ac:dyDescent="0.25">
      <c r="A4395" s="39" t="s">
        <v>262</v>
      </c>
      <c r="B4395" s="39" t="s">
        <v>42</v>
      </c>
      <c r="C4395" s="7">
        <v>44136</v>
      </c>
      <c r="D4395" s="39" t="s">
        <v>92</v>
      </c>
      <c r="E4395" s="39">
        <v>3180</v>
      </c>
      <c r="F4395" s="82">
        <f t="shared" si="204"/>
        <v>3.18</v>
      </c>
      <c r="G4395" s="39">
        <f>VLOOKUP(N4395,Currecny_M!$A$1:$P$10,2,FALSE)</f>
        <v>1</v>
      </c>
      <c r="H4395" s="39">
        <f>MATCH(C4395,Currecny_M!$A$1:$P$1,0)</f>
        <v>9</v>
      </c>
      <c r="I4395" s="39">
        <f>VLOOKUP(N4395,Currecny_M!$A$1:$P$10,MATCH(Database!C4395,Currecny_M!$A$1:$P$1,0),FALSE)</f>
        <v>1</v>
      </c>
      <c r="J4395" s="82">
        <f t="shared" si="205"/>
        <v>3.18</v>
      </c>
      <c r="K4395" s="39">
        <f>VLOOKUP('Cover page'!$B$6,Currecny_M!$A$1:$P$10,MATCH(Database!C4395,Currecny_M!$A$1:$P$1,0),FALSE)</f>
        <v>1</v>
      </c>
      <c r="L4395" s="82">
        <f t="shared" si="206"/>
        <v>3.18</v>
      </c>
      <c r="M4395" s="82">
        <f>((E4395/$F$1)*VLOOKUP(N4395,Currecny_M!$A$1:$P$10,MATCH(Database!C4395,Currecny_M!$A$1:$P$1,0),FALSE))/VLOOKUP('Cover page'!$B$6,Currecny_M!$A$1:$P$10,MATCH(Database!C4395,Currecny_M!$A$1:$P$1,0),FALSE)</f>
        <v>3.18</v>
      </c>
      <c r="N4395" s="6" t="str">
        <f>VLOOKUP(B4395,Master!$A$2:$C$11,3,FALSE)</f>
        <v>INR</v>
      </c>
      <c r="O4395" s="6" t="str">
        <f>VLOOKUP(B4395,Master!$A$2:$C$11,2,FALSE)</f>
        <v>Asia</v>
      </c>
      <c r="Q4395" s="39" t="str">
        <f>VLOOKUP(D4395,GL_Master!$A$1:$D$80,2,FALSE)</f>
        <v>PL</v>
      </c>
      <c r="R4395" s="39" t="str">
        <f>VLOOKUP(D4395,GL_Master!$A$1:$D$80,3,FALSE)</f>
        <v>Misc. expenses</v>
      </c>
      <c r="S4395" s="39" t="str">
        <f>VLOOKUP(D4395,GL_Master!$A$1:$D$80,4,FALSE)</f>
        <v>Repair &amp; Maintenance</v>
      </c>
    </row>
    <row r="4396" spans="1:19" x14ac:dyDescent="0.25">
      <c r="A4396" s="39" t="s">
        <v>262</v>
      </c>
      <c r="B4396" s="39" t="s">
        <v>42</v>
      </c>
      <c r="C4396" s="7">
        <v>44136</v>
      </c>
      <c r="D4396" s="39" t="s">
        <v>93</v>
      </c>
      <c r="E4396" s="39">
        <v>36050</v>
      </c>
      <c r="F4396" s="82">
        <f t="shared" si="204"/>
        <v>36.049999999999997</v>
      </c>
      <c r="G4396" s="39">
        <f>VLOOKUP(N4396,Currecny_M!$A$1:$P$10,2,FALSE)</f>
        <v>1</v>
      </c>
      <c r="H4396" s="39">
        <f>MATCH(C4396,Currecny_M!$A$1:$P$1,0)</f>
        <v>9</v>
      </c>
      <c r="I4396" s="39">
        <f>VLOOKUP(N4396,Currecny_M!$A$1:$P$10,MATCH(Database!C4396,Currecny_M!$A$1:$P$1,0),FALSE)</f>
        <v>1</v>
      </c>
      <c r="J4396" s="82">
        <f t="shared" si="205"/>
        <v>36.049999999999997</v>
      </c>
      <c r="K4396" s="39">
        <f>VLOOKUP('Cover page'!$B$6,Currecny_M!$A$1:$P$10,MATCH(Database!C4396,Currecny_M!$A$1:$P$1,0),FALSE)</f>
        <v>1</v>
      </c>
      <c r="L4396" s="82">
        <f t="shared" si="206"/>
        <v>36.049999999999997</v>
      </c>
      <c r="M4396" s="82">
        <f>((E4396/$F$1)*VLOOKUP(N4396,Currecny_M!$A$1:$P$10,MATCH(Database!C4396,Currecny_M!$A$1:$P$1,0),FALSE))/VLOOKUP('Cover page'!$B$6,Currecny_M!$A$1:$P$10,MATCH(Database!C4396,Currecny_M!$A$1:$P$1,0),FALSE)</f>
        <v>36.049999999999997</v>
      </c>
      <c r="N4396" s="6" t="str">
        <f>VLOOKUP(B4396,Master!$A$2:$C$11,3,FALSE)</f>
        <v>INR</v>
      </c>
      <c r="O4396" s="6" t="str">
        <f>VLOOKUP(B4396,Master!$A$2:$C$11,2,FALSE)</f>
        <v>Asia</v>
      </c>
      <c r="Q4396" s="39" t="str">
        <f>VLOOKUP(D4396,GL_Master!$A$1:$D$80,2,FALSE)</f>
        <v>PL</v>
      </c>
      <c r="R4396" s="39" t="str">
        <f>VLOOKUP(D4396,GL_Master!$A$1:$D$80,3,FALSE)</f>
        <v>Salary wages &amp; benefits</v>
      </c>
      <c r="S4396" s="39" t="str">
        <f>VLOOKUP(D4396,GL_Master!$A$1:$D$80,4,FALSE)</f>
        <v>Employee benefits expense</v>
      </c>
    </row>
    <row r="4397" spans="1:19" x14ac:dyDescent="0.25">
      <c r="A4397" s="39" t="s">
        <v>262</v>
      </c>
      <c r="B4397" s="39" t="s">
        <v>42</v>
      </c>
      <c r="C4397" s="7">
        <v>44136</v>
      </c>
      <c r="D4397" s="39" t="s">
        <v>33</v>
      </c>
      <c r="E4397" s="39">
        <v>1040</v>
      </c>
      <c r="F4397" s="82">
        <f t="shared" si="204"/>
        <v>1.04</v>
      </c>
      <c r="G4397" s="39">
        <f>VLOOKUP(N4397,Currecny_M!$A$1:$P$10,2,FALSE)</f>
        <v>1</v>
      </c>
      <c r="H4397" s="39">
        <f>MATCH(C4397,Currecny_M!$A$1:$P$1,0)</f>
        <v>9</v>
      </c>
      <c r="I4397" s="39">
        <f>VLOOKUP(N4397,Currecny_M!$A$1:$P$10,MATCH(Database!C4397,Currecny_M!$A$1:$P$1,0),FALSE)</f>
        <v>1</v>
      </c>
      <c r="J4397" s="82">
        <f t="shared" si="205"/>
        <v>1.04</v>
      </c>
      <c r="K4397" s="39">
        <f>VLOOKUP('Cover page'!$B$6,Currecny_M!$A$1:$P$10,MATCH(Database!C4397,Currecny_M!$A$1:$P$1,0),FALSE)</f>
        <v>1</v>
      </c>
      <c r="L4397" s="82">
        <f t="shared" si="206"/>
        <v>1.04</v>
      </c>
      <c r="M4397" s="82">
        <f>((E4397/$F$1)*VLOOKUP(N4397,Currecny_M!$A$1:$P$10,MATCH(Database!C4397,Currecny_M!$A$1:$P$1,0),FALSE))/VLOOKUP('Cover page'!$B$6,Currecny_M!$A$1:$P$10,MATCH(Database!C4397,Currecny_M!$A$1:$P$1,0),FALSE)</f>
        <v>1.04</v>
      </c>
      <c r="N4397" s="6" t="str">
        <f>VLOOKUP(B4397,Master!$A$2:$C$11,3,FALSE)</f>
        <v>INR</v>
      </c>
      <c r="O4397" s="6" t="str">
        <f>VLOOKUP(B4397,Master!$A$2:$C$11,2,FALSE)</f>
        <v>Asia</v>
      </c>
      <c r="Q4397" s="39" t="str">
        <f>VLOOKUP(D4397,GL_Master!$A$1:$D$80,2,FALSE)</f>
        <v>PL</v>
      </c>
      <c r="R4397" s="39" t="str">
        <f>VLOOKUP(D4397,GL_Master!$A$1:$D$80,3,FALSE)</f>
        <v>Staff welfare expenses</v>
      </c>
      <c r="S4397" s="39" t="str">
        <f>VLOOKUP(D4397,GL_Master!$A$1:$D$80,4,FALSE)</f>
        <v>Other staff welfare</v>
      </c>
    </row>
    <row r="4398" spans="1:19" x14ac:dyDescent="0.25">
      <c r="A4398" s="39" t="s">
        <v>262</v>
      </c>
      <c r="B4398" s="39" t="s">
        <v>42</v>
      </c>
      <c r="C4398" s="7">
        <v>44136</v>
      </c>
      <c r="D4398" s="39" t="s">
        <v>94</v>
      </c>
      <c r="E4398" s="39">
        <v>6120</v>
      </c>
      <c r="F4398" s="82">
        <f t="shared" si="204"/>
        <v>6.12</v>
      </c>
      <c r="G4398" s="39">
        <f>VLOOKUP(N4398,Currecny_M!$A$1:$P$10,2,FALSE)</f>
        <v>1</v>
      </c>
      <c r="H4398" s="39">
        <f>MATCH(C4398,Currecny_M!$A$1:$P$1,0)</f>
        <v>9</v>
      </c>
      <c r="I4398" s="39">
        <f>VLOOKUP(N4398,Currecny_M!$A$1:$P$10,MATCH(Database!C4398,Currecny_M!$A$1:$P$1,0),FALSE)</f>
        <v>1</v>
      </c>
      <c r="J4398" s="82">
        <f t="shared" si="205"/>
        <v>6.12</v>
      </c>
      <c r="K4398" s="39">
        <f>VLOOKUP('Cover page'!$B$6,Currecny_M!$A$1:$P$10,MATCH(Database!C4398,Currecny_M!$A$1:$P$1,0),FALSE)</f>
        <v>1</v>
      </c>
      <c r="L4398" s="82">
        <f t="shared" si="206"/>
        <v>6.12</v>
      </c>
      <c r="M4398" s="82">
        <f>((E4398/$F$1)*VLOOKUP(N4398,Currecny_M!$A$1:$P$10,MATCH(Database!C4398,Currecny_M!$A$1:$P$1,0),FALSE))/VLOOKUP('Cover page'!$B$6,Currecny_M!$A$1:$P$10,MATCH(Database!C4398,Currecny_M!$A$1:$P$1,0),FALSE)</f>
        <v>6.12</v>
      </c>
      <c r="N4398" s="6" t="str">
        <f>VLOOKUP(B4398,Master!$A$2:$C$11,3,FALSE)</f>
        <v>INR</v>
      </c>
      <c r="O4398" s="6" t="str">
        <f>VLOOKUP(B4398,Master!$A$2:$C$11,2,FALSE)</f>
        <v>Asia</v>
      </c>
      <c r="Q4398" s="39" t="str">
        <f>VLOOKUP(D4398,GL_Master!$A$1:$D$80,2,FALSE)</f>
        <v>PL</v>
      </c>
      <c r="R4398" s="39" t="str">
        <f>VLOOKUP(D4398,GL_Master!$A$1:$D$80,3,FALSE)</f>
        <v xml:space="preserve">Gratuity expenses </v>
      </c>
      <c r="S4398" s="39" t="str">
        <f>VLOOKUP(D4398,GL_Master!$A$1:$D$80,4,FALSE)</f>
        <v>Gratuity</v>
      </c>
    </row>
    <row r="4399" spans="1:19" x14ac:dyDescent="0.25">
      <c r="A4399" s="39" t="s">
        <v>262</v>
      </c>
      <c r="B4399" s="39" t="s">
        <v>42</v>
      </c>
      <c r="C4399" s="7">
        <v>44136</v>
      </c>
      <c r="D4399" s="39" t="s">
        <v>95</v>
      </c>
      <c r="E4399" s="39">
        <v>2100</v>
      </c>
      <c r="F4399" s="82">
        <f t="shared" si="204"/>
        <v>2.1</v>
      </c>
      <c r="G4399" s="39">
        <f>VLOOKUP(N4399,Currecny_M!$A$1:$P$10,2,FALSE)</f>
        <v>1</v>
      </c>
      <c r="H4399" s="39">
        <f>MATCH(C4399,Currecny_M!$A$1:$P$1,0)</f>
        <v>9</v>
      </c>
      <c r="I4399" s="39">
        <f>VLOOKUP(N4399,Currecny_M!$A$1:$P$10,MATCH(Database!C4399,Currecny_M!$A$1:$P$1,0),FALSE)</f>
        <v>1</v>
      </c>
      <c r="J4399" s="82">
        <f t="shared" si="205"/>
        <v>2.1</v>
      </c>
      <c r="K4399" s="39">
        <f>VLOOKUP('Cover page'!$B$6,Currecny_M!$A$1:$P$10,MATCH(Database!C4399,Currecny_M!$A$1:$P$1,0),FALSE)</f>
        <v>1</v>
      </c>
      <c r="L4399" s="82">
        <f t="shared" si="206"/>
        <v>2.1</v>
      </c>
      <c r="M4399" s="82">
        <f>((E4399/$F$1)*VLOOKUP(N4399,Currecny_M!$A$1:$P$10,MATCH(Database!C4399,Currecny_M!$A$1:$P$1,0),FALSE))/VLOOKUP('Cover page'!$B$6,Currecny_M!$A$1:$P$10,MATCH(Database!C4399,Currecny_M!$A$1:$P$1,0),FALSE)</f>
        <v>2.1</v>
      </c>
      <c r="N4399" s="6" t="str">
        <f>VLOOKUP(B4399,Master!$A$2:$C$11,3,FALSE)</f>
        <v>INR</v>
      </c>
      <c r="O4399" s="6" t="str">
        <f>VLOOKUP(B4399,Master!$A$2:$C$11,2,FALSE)</f>
        <v>Asia</v>
      </c>
      <c r="Q4399" s="39" t="str">
        <f>VLOOKUP(D4399,GL_Master!$A$1:$D$80,2,FALSE)</f>
        <v>PL</v>
      </c>
      <c r="R4399" s="39" t="str">
        <f>VLOOKUP(D4399,GL_Master!$A$1:$D$80,3,FALSE)</f>
        <v>Salary wages &amp; benefits</v>
      </c>
      <c r="S4399" s="39" t="str">
        <f>VLOOKUP(D4399,GL_Master!$A$1:$D$80,4,FALSE)</f>
        <v>Employee benefits expense</v>
      </c>
    </row>
    <row r="4400" spans="1:19" x14ac:dyDescent="0.25">
      <c r="A4400" s="39" t="s">
        <v>262</v>
      </c>
      <c r="B4400" s="39" t="s">
        <v>42</v>
      </c>
      <c r="C4400" s="7">
        <v>44136</v>
      </c>
      <c r="D4400" s="39" t="s">
        <v>96</v>
      </c>
      <c r="E4400" s="39">
        <v>19260</v>
      </c>
      <c r="F4400" s="82">
        <f t="shared" si="204"/>
        <v>19.260000000000002</v>
      </c>
      <c r="G4400" s="39">
        <f>VLOOKUP(N4400,Currecny_M!$A$1:$P$10,2,FALSE)</f>
        <v>1</v>
      </c>
      <c r="H4400" s="39">
        <f>MATCH(C4400,Currecny_M!$A$1:$P$1,0)</f>
        <v>9</v>
      </c>
      <c r="I4400" s="39">
        <f>VLOOKUP(N4400,Currecny_M!$A$1:$P$10,MATCH(Database!C4400,Currecny_M!$A$1:$P$1,0),FALSE)</f>
        <v>1</v>
      </c>
      <c r="J4400" s="82">
        <f t="shared" si="205"/>
        <v>19.260000000000002</v>
      </c>
      <c r="K4400" s="39">
        <f>VLOOKUP('Cover page'!$B$6,Currecny_M!$A$1:$P$10,MATCH(Database!C4400,Currecny_M!$A$1:$P$1,0),FALSE)</f>
        <v>1</v>
      </c>
      <c r="L4400" s="82">
        <f t="shared" si="206"/>
        <v>19.260000000000002</v>
      </c>
      <c r="M4400" s="82">
        <f>((E4400/$F$1)*VLOOKUP(N4400,Currecny_M!$A$1:$P$10,MATCH(Database!C4400,Currecny_M!$A$1:$P$1,0),FALSE))/VLOOKUP('Cover page'!$B$6,Currecny_M!$A$1:$P$10,MATCH(Database!C4400,Currecny_M!$A$1:$P$1,0),FALSE)</f>
        <v>19.260000000000002</v>
      </c>
      <c r="N4400" s="6" t="str">
        <f>VLOOKUP(B4400,Master!$A$2:$C$11,3,FALSE)</f>
        <v>INR</v>
      </c>
      <c r="O4400" s="6" t="str">
        <f>VLOOKUP(B4400,Master!$A$2:$C$11,2,FALSE)</f>
        <v>Asia</v>
      </c>
      <c r="Q4400" s="39" t="str">
        <f>VLOOKUP(D4400,GL_Master!$A$1:$D$80,2,FALSE)</f>
        <v>PL</v>
      </c>
      <c r="R4400" s="39" t="str">
        <f>VLOOKUP(D4400,GL_Master!$A$1:$D$80,3,FALSE)</f>
        <v>Salary wages &amp; benefits</v>
      </c>
      <c r="S4400" s="39" t="str">
        <f>VLOOKUP(D4400,GL_Master!$A$1:$D$80,4,FALSE)</f>
        <v>Employee benefits expense</v>
      </c>
    </row>
    <row r="4401" spans="1:19" x14ac:dyDescent="0.25">
      <c r="A4401" s="39" t="s">
        <v>262</v>
      </c>
      <c r="B4401" s="39" t="s">
        <v>42</v>
      </c>
      <c r="C4401" s="7">
        <v>44136</v>
      </c>
      <c r="D4401" s="39" t="s">
        <v>97</v>
      </c>
      <c r="E4401" s="39">
        <v>1070</v>
      </c>
      <c r="F4401" s="82">
        <f t="shared" si="204"/>
        <v>1.07</v>
      </c>
      <c r="G4401" s="39">
        <f>VLOOKUP(N4401,Currecny_M!$A$1:$P$10,2,FALSE)</f>
        <v>1</v>
      </c>
      <c r="H4401" s="39">
        <f>MATCH(C4401,Currecny_M!$A$1:$P$1,0)</f>
        <v>9</v>
      </c>
      <c r="I4401" s="39">
        <f>VLOOKUP(N4401,Currecny_M!$A$1:$P$10,MATCH(Database!C4401,Currecny_M!$A$1:$P$1,0),FALSE)</f>
        <v>1</v>
      </c>
      <c r="J4401" s="82">
        <f t="shared" si="205"/>
        <v>1.07</v>
      </c>
      <c r="K4401" s="39">
        <f>VLOOKUP('Cover page'!$B$6,Currecny_M!$A$1:$P$10,MATCH(Database!C4401,Currecny_M!$A$1:$P$1,0),FALSE)</f>
        <v>1</v>
      </c>
      <c r="L4401" s="82">
        <f t="shared" si="206"/>
        <v>1.07</v>
      </c>
      <c r="M4401" s="82">
        <f>((E4401/$F$1)*VLOOKUP(N4401,Currecny_M!$A$1:$P$10,MATCH(Database!C4401,Currecny_M!$A$1:$P$1,0),FALSE))/VLOOKUP('Cover page'!$B$6,Currecny_M!$A$1:$P$10,MATCH(Database!C4401,Currecny_M!$A$1:$P$1,0),FALSE)</f>
        <v>1.07</v>
      </c>
      <c r="N4401" s="6" t="str">
        <f>VLOOKUP(B4401,Master!$A$2:$C$11,3,FALSE)</f>
        <v>INR</v>
      </c>
      <c r="O4401" s="6" t="str">
        <f>VLOOKUP(B4401,Master!$A$2:$C$11,2,FALSE)</f>
        <v>Asia</v>
      </c>
      <c r="Q4401" s="39" t="str">
        <f>VLOOKUP(D4401,GL_Master!$A$1:$D$80,2,FALSE)</f>
        <v>PL</v>
      </c>
      <c r="R4401" s="39" t="str">
        <f>VLOOKUP(D4401,GL_Master!$A$1:$D$80,3,FALSE)</f>
        <v>Salary wages &amp; benefits</v>
      </c>
      <c r="S4401" s="39" t="str">
        <f>VLOOKUP(D4401,GL_Master!$A$1:$D$80,4,FALSE)</f>
        <v>Employee benefits expense</v>
      </c>
    </row>
    <row r="4402" spans="1:19" x14ac:dyDescent="0.25">
      <c r="A4402" s="39" t="s">
        <v>262</v>
      </c>
      <c r="B4402" s="39" t="s">
        <v>42</v>
      </c>
      <c r="C4402" s="7">
        <v>44136</v>
      </c>
      <c r="D4402" s="39" t="s">
        <v>98</v>
      </c>
      <c r="E4402" s="39">
        <v>2040</v>
      </c>
      <c r="F4402" s="82">
        <f t="shared" si="204"/>
        <v>2.04</v>
      </c>
      <c r="G4402" s="39">
        <f>VLOOKUP(N4402,Currecny_M!$A$1:$P$10,2,FALSE)</f>
        <v>1</v>
      </c>
      <c r="H4402" s="39">
        <f>MATCH(C4402,Currecny_M!$A$1:$P$1,0)</f>
        <v>9</v>
      </c>
      <c r="I4402" s="39">
        <f>VLOOKUP(N4402,Currecny_M!$A$1:$P$10,MATCH(Database!C4402,Currecny_M!$A$1:$P$1,0),FALSE)</f>
        <v>1</v>
      </c>
      <c r="J4402" s="82">
        <f t="shared" si="205"/>
        <v>2.04</v>
      </c>
      <c r="K4402" s="39">
        <f>VLOOKUP('Cover page'!$B$6,Currecny_M!$A$1:$P$10,MATCH(Database!C4402,Currecny_M!$A$1:$P$1,0),FALSE)</f>
        <v>1</v>
      </c>
      <c r="L4402" s="82">
        <f t="shared" si="206"/>
        <v>2.04</v>
      </c>
      <c r="M4402" s="82">
        <f>((E4402/$F$1)*VLOOKUP(N4402,Currecny_M!$A$1:$P$10,MATCH(Database!C4402,Currecny_M!$A$1:$P$1,0),FALSE))/VLOOKUP('Cover page'!$B$6,Currecny_M!$A$1:$P$10,MATCH(Database!C4402,Currecny_M!$A$1:$P$1,0),FALSE)</f>
        <v>2.04</v>
      </c>
      <c r="N4402" s="6" t="str">
        <f>VLOOKUP(B4402,Master!$A$2:$C$11,3,FALSE)</f>
        <v>INR</v>
      </c>
      <c r="O4402" s="6" t="str">
        <f>VLOOKUP(B4402,Master!$A$2:$C$11,2,FALSE)</f>
        <v>Asia</v>
      </c>
      <c r="Q4402" s="39" t="str">
        <f>VLOOKUP(D4402,GL_Master!$A$1:$D$80,2,FALSE)</f>
        <v>PL</v>
      </c>
      <c r="R4402" s="39" t="str">
        <f>VLOOKUP(D4402,GL_Master!$A$1:$D$80,3,FALSE)</f>
        <v>Salary wages &amp; benefits</v>
      </c>
      <c r="S4402" s="39" t="str">
        <f>VLOOKUP(D4402,GL_Master!$A$1:$D$80,4,FALSE)</f>
        <v>Employee benefits expense</v>
      </c>
    </row>
    <row r="4403" spans="1:19" x14ac:dyDescent="0.25">
      <c r="A4403" s="39" t="s">
        <v>262</v>
      </c>
      <c r="B4403" s="39" t="s">
        <v>42</v>
      </c>
      <c r="C4403" s="7">
        <v>44136</v>
      </c>
      <c r="D4403" s="39" t="s">
        <v>99</v>
      </c>
      <c r="E4403" s="39">
        <v>1010</v>
      </c>
      <c r="F4403" s="82">
        <f t="shared" si="204"/>
        <v>1.01</v>
      </c>
      <c r="G4403" s="39">
        <f>VLOOKUP(N4403,Currecny_M!$A$1:$P$10,2,FALSE)</f>
        <v>1</v>
      </c>
      <c r="H4403" s="39">
        <f>MATCH(C4403,Currecny_M!$A$1:$P$1,0)</f>
        <v>9</v>
      </c>
      <c r="I4403" s="39">
        <f>VLOOKUP(N4403,Currecny_M!$A$1:$P$10,MATCH(Database!C4403,Currecny_M!$A$1:$P$1,0),FALSE)</f>
        <v>1</v>
      </c>
      <c r="J4403" s="82">
        <f t="shared" si="205"/>
        <v>1.01</v>
      </c>
      <c r="K4403" s="39">
        <f>VLOOKUP('Cover page'!$B$6,Currecny_M!$A$1:$P$10,MATCH(Database!C4403,Currecny_M!$A$1:$P$1,0),FALSE)</f>
        <v>1</v>
      </c>
      <c r="L4403" s="82">
        <f t="shared" si="206"/>
        <v>1.01</v>
      </c>
      <c r="M4403" s="82">
        <f>((E4403/$F$1)*VLOOKUP(N4403,Currecny_M!$A$1:$P$10,MATCH(Database!C4403,Currecny_M!$A$1:$P$1,0),FALSE))/VLOOKUP('Cover page'!$B$6,Currecny_M!$A$1:$P$10,MATCH(Database!C4403,Currecny_M!$A$1:$P$1,0),FALSE)</f>
        <v>1.01</v>
      </c>
      <c r="N4403" s="6" t="str">
        <f>VLOOKUP(B4403,Master!$A$2:$C$11,3,FALSE)</f>
        <v>INR</v>
      </c>
      <c r="O4403" s="6" t="str">
        <f>VLOOKUP(B4403,Master!$A$2:$C$11,2,FALSE)</f>
        <v>Asia</v>
      </c>
      <c r="Q4403" s="39" t="str">
        <f>VLOOKUP(D4403,GL_Master!$A$1:$D$80,2,FALSE)</f>
        <v>PL</v>
      </c>
      <c r="R4403" s="39" t="str">
        <f>VLOOKUP(D4403,GL_Master!$A$1:$D$80,3,FALSE)</f>
        <v>Salary wages &amp; benefits</v>
      </c>
      <c r="S4403" s="39" t="str">
        <f>VLOOKUP(D4403,GL_Master!$A$1:$D$80,4,FALSE)</f>
        <v>Employee benefits expense</v>
      </c>
    </row>
    <row r="4404" spans="1:19" x14ac:dyDescent="0.25">
      <c r="A4404" s="39" t="s">
        <v>262</v>
      </c>
      <c r="B4404" s="39" t="s">
        <v>42</v>
      </c>
      <c r="C4404" s="7">
        <v>44136</v>
      </c>
      <c r="D4404" s="39" t="s">
        <v>100</v>
      </c>
      <c r="E4404" s="39">
        <v>7140</v>
      </c>
      <c r="F4404" s="82">
        <f t="shared" si="204"/>
        <v>7.14</v>
      </c>
      <c r="G4404" s="39">
        <f>VLOOKUP(N4404,Currecny_M!$A$1:$P$10,2,FALSE)</f>
        <v>1</v>
      </c>
      <c r="H4404" s="39">
        <f>MATCH(C4404,Currecny_M!$A$1:$P$1,0)</f>
        <v>9</v>
      </c>
      <c r="I4404" s="39">
        <f>VLOOKUP(N4404,Currecny_M!$A$1:$P$10,MATCH(Database!C4404,Currecny_M!$A$1:$P$1,0),FALSE)</f>
        <v>1</v>
      </c>
      <c r="J4404" s="82">
        <f t="shared" si="205"/>
        <v>7.14</v>
      </c>
      <c r="K4404" s="39">
        <f>VLOOKUP('Cover page'!$B$6,Currecny_M!$A$1:$P$10,MATCH(Database!C4404,Currecny_M!$A$1:$P$1,0),FALSE)</f>
        <v>1</v>
      </c>
      <c r="L4404" s="82">
        <f t="shared" si="206"/>
        <v>7.14</v>
      </c>
      <c r="M4404" s="82">
        <f>((E4404/$F$1)*VLOOKUP(N4404,Currecny_M!$A$1:$P$10,MATCH(Database!C4404,Currecny_M!$A$1:$P$1,0),FALSE))/VLOOKUP('Cover page'!$B$6,Currecny_M!$A$1:$P$10,MATCH(Database!C4404,Currecny_M!$A$1:$P$1,0),FALSE)</f>
        <v>7.14</v>
      </c>
      <c r="N4404" s="6" t="str">
        <f>VLOOKUP(B4404,Master!$A$2:$C$11,3,FALSE)</f>
        <v>INR</v>
      </c>
      <c r="O4404" s="6" t="str">
        <f>VLOOKUP(B4404,Master!$A$2:$C$11,2,FALSE)</f>
        <v>Asia</v>
      </c>
      <c r="Q4404" s="39" t="str">
        <f>VLOOKUP(D4404,GL_Master!$A$1:$D$80,2,FALSE)</f>
        <v>PL</v>
      </c>
      <c r="R4404" s="39" t="str">
        <f>VLOOKUP(D4404,GL_Master!$A$1:$D$80,3,FALSE)</f>
        <v>Salary wages &amp; benefits</v>
      </c>
      <c r="S4404" s="39" t="str">
        <f>VLOOKUP(D4404,GL_Master!$A$1:$D$80,4,FALSE)</f>
        <v>Employee benefits expense</v>
      </c>
    </row>
    <row r="4405" spans="1:19" x14ac:dyDescent="0.25">
      <c r="A4405" s="39" t="s">
        <v>262</v>
      </c>
      <c r="B4405" s="39" t="s">
        <v>42</v>
      </c>
      <c r="C4405" s="7">
        <v>44136</v>
      </c>
      <c r="D4405" s="39" t="s">
        <v>30</v>
      </c>
      <c r="E4405" s="39">
        <v>2140</v>
      </c>
      <c r="F4405" s="82">
        <f t="shared" si="204"/>
        <v>2.14</v>
      </c>
      <c r="G4405" s="39">
        <f>VLOOKUP(N4405,Currecny_M!$A$1:$P$10,2,FALSE)</f>
        <v>1</v>
      </c>
      <c r="H4405" s="39">
        <f>MATCH(C4405,Currecny_M!$A$1:$P$1,0)</f>
        <v>9</v>
      </c>
      <c r="I4405" s="39">
        <f>VLOOKUP(N4405,Currecny_M!$A$1:$P$10,MATCH(Database!C4405,Currecny_M!$A$1:$P$1,0),FALSE)</f>
        <v>1</v>
      </c>
      <c r="J4405" s="82">
        <f t="shared" si="205"/>
        <v>2.14</v>
      </c>
      <c r="K4405" s="39">
        <f>VLOOKUP('Cover page'!$B$6,Currecny_M!$A$1:$P$10,MATCH(Database!C4405,Currecny_M!$A$1:$P$1,0),FALSE)</f>
        <v>1</v>
      </c>
      <c r="L4405" s="82">
        <f t="shared" si="206"/>
        <v>2.14</v>
      </c>
      <c r="M4405" s="82">
        <f>((E4405/$F$1)*VLOOKUP(N4405,Currecny_M!$A$1:$P$10,MATCH(Database!C4405,Currecny_M!$A$1:$P$1,0),FALSE))/VLOOKUP('Cover page'!$B$6,Currecny_M!$A$1:$P$10,MATCH(Database!C4405,Currecny_M!$A$1:$P$1,0),FALSE)</f>
        <v>2.14</v>
      </c>
      <c r="N4405" s="6" t="str">
        <f>VLOOKUP(B4405,Master!$A$2:$C$11,3,FALSE)</f>
        <v>INR</v>
      </c>
      <c r="O4405" s="6" t="str">
        <f>VLOOKUP(B4405,Master!$A$2:$C$11,2,FALSE)</f>
        <v>Asia</v>
      </c>
      <c r="Q4405" s="39" t="str">
        <f>VLOOKUP(D4405,GL_Master!$A$1:$D$80,2,FALSE)</f>
        <v>PL</v>
      </c>
      <c r="R4405" s="39" t="str">
        <f>VLOOKUP(D4405,GL_Master!$A$1:$D$80,3,FALSE)</f>
        <v>Travelling and conveyance</v>
      </c>
      <c r="S4405" s="39" t="str">
        <f>VLOOKUP(D4405,GL_Master!$A$1:$D$80,4,FALSE)</f>
        <v>Local conveyance</v>
      </c>
    </row>
    <row r="4406" spans="1:19" x14ac:dyDescent="0.25">
      <c r="A4406" s="39" t="s">
        <v>262</v>
      </c>
      <c r="B4406" s="39" t="s">
        <v>42</v>
      </c>
      <c r="C4406" s="7">
        <v>44136</v>
      </c>
      <c r="D4406" s="39" t="s">
        <v>31</v>
      </c>
      <c r="E4406" s="39">
        <v>1020</v>
      </c>
      <c r="F4406" s="82">
        <f t="shared" si="204"/>
        <v>1.02</v>
      </c>
      <c r="G4406" s="39">
        <f>VLOOKUP(N4406,Currecny_M!$A$1:$P$10,2,FALSE)</f>
        <v>1</v>
      </c>
      <c r="H4406" s="39">
        <f>MATCH(C4406,Currecny_M!$A$1:$P$1,0)</f>
        <v>9</v>
      </c>
      <c r="I4406" s="39">
        <f>VLOOKUP(N4406,Currecny_M!$A$1:$P$10,MATCH(Database!C4406,Currecny_M!$A$1:$P$1,0),FALSE)</f>
        <v>1</v>
      </c>
      <c r="J4406" s="82">
        <f t="shared" si="205"/>
        <v>1.02</v>
      </c>
      <c r="K4406" s="39">
        <f>VLOOKUP('Cover page'!$B$6,Currecny_M!$A$1:$P$10,MATCH(Database!C4406,Currecny_M!$A$1:$P$1,0),FALSE)</f>
        <v>1</v>
      </c>
      <c r="L4406" s="82">
        <f t="shared" si="206"/>
        <v>1.02</v>
      </c>
      <c r="M4406" s="82">
        <f>((E4406/$F$1)*VLOOKUP(N4406,Currecny_M!$A$1:$P$10,MATCH(Database!C4406,Currecny_M!$A$1:$P$1,0),FALSE))/VLOOKUP('Cover page'!$B$6,Currecny_M!$A$1:$P$10,MATCH(Database!C4406,Currecny_M!$A$1:$P$1,0),FALSE)</f>
        <v>1.02</v>
      </c>
      <c r="N4406" s="6" t="str">
        <f>VLOOKUP(B4406,Master!$A$2:$C$11,3,FALSE)</f>
        <v>INR</v>
      </c>
      <c r="O4406" s="6" t="str">
        <f>VLOOKUP(B4406,Master!$A$2:$C$11,2,FALSE)</f>
        <v>Asia</v>
      </c>
      <c r="Q4406" s="39" t="str">
        <f>VLOOKUP(D4406,GL_Master!$A$1:$D$80,2,FALSE)</f>
        <v>PL</v>
      </c>
      <c r="R4406" s="39" t="str">
        <f>VLOOKUP(D4406,GL_Master!$A$1:$D$80,3,FALSE)</f>
        <v>Office expenses</v>
      </c>
      <c r="S4406" s="39" t="str">
        <f>VLOOKUP(D4406,GL_Master!$A$1:$D$80,4,FALSE)</f>
        <v>Parking charges</v>
      </c>
    </row>
    <row r="4407" spans="1:19" x14ac:dyDescent="0.25">
      <c r="A4407" s="39" t="s">
        <v>262</v>
      </c>
      <c r="B4407" s="39" t="s">
        <v>42</v>
      </c>
      <c r="C4407" s="7">
        <v>44136</v>
      </c>
      <c r="D4407" s="39" t="s">
        <v>101</v>
      </c>
      <c r="E4407" s="39">
        <v>1030</v>
      </c>
      <c r="F4407" s="82">
        <f t="shared" si="204"/>
        <v>1.03</v>
      </c>
      <c r="G4407" s="39">
        <f>VLOOKUP(N4407,Currecny_M!$A$1:$P$10,2,FALSE)</f>
        <v>1</v>
      </c>
      <c r="H4407" s="39">
        <f>MATCH(C4407,Currecny_M!$A$1:$P$1,0)</f>
        <v>9</v>
      </c>
      <c r="I4407" s="39">
        <f>VLOOKUP(N4407,Currecny_M!$A$1:$P$10,MATCH(Database!C4407,Currecny_M!$A$1:$P$1,0),FALSE)</f>
        <v>1</v>
      </c>
      <c r="J4407" s="82">
        <f t="shared" si="205"/>
        <v>1.03</v>
      </c>
      <c r="K4407" s="39">
        <f>VLOOKUP('Cover page'!$B$6,Currecny_M!$A$1:$P$10,MATCH(Database!C4407,Currecny_M!$A$1:$P$1,0),FALSE)</f>
        <v>1</v>
      </c>
      <c r="L4407" s="82">
        <f t="shared" si="206"/>
        <v>1.03</v>
      </c>
      <c r="M4407" s="82">
        <f>((E4407/$F$1)*VLOOKUP(N4407,Currecny_M!$A$1:$P$10,MATCH(Database!C4407,Currecny_M!$A$1:$P$1,0),FALSE))/VLOOKUP('Cover page'!$B$6,Currecny_M!$A$1:$P$10,MATCH(Database!C4407,Currecny_M!$A$1:$P$1,0),FALSE)</f>
        <v>1.03</v>
      </c>
      <c r="N4407" s="6" t="str">
        <f>VLOOKUP(B4407,Master!$A$2:$C$11,3,FALSE)</f>
        <v>INR</v>
      </c>
      <c r="O4407" s="6" t="str">
        <f>VLOOKUP(B4407,Master!$A$2:$C$11,2,FALSE)</f>
        <v>Asia</v>
      </c>
      <c r="Q4407" s="39" t="str">
        <f>VLOOKUP(D4407,GL_Master!$A$1:$D$80,2,FALSE)</f>
        <v>PL</v>
      </c>
      <c r="R4407" s="39" t="str">
        <f>VLOOKUP(D4407,GL_Master!$A$1:$D$80,3,FALSE)</f>
        <v>COGS</v>
      </c>
      <c r="S4407" s="39" t="str">
        <f>VLOOKUP(D4407,GL_Master!$A$1:$D$80,4,FALSE)</f>
        <v>Purchase of other traded goods</v>
      </c>
    </row>
    <row r="4408" spans="1:19" x14ac:dyDescent="0.25">
      <c r="A4408" s="39" t="s">
        <v>262</v>
      </c>
      <c r="B4408" s="39" t="s">
        <v>42</v>
      </c>
      <c r="C4408" s="7">
        <v>44136</v>
      </c>
      <c r="D4408" s="39" t="s">
        <v>102</v>
      </c>
      <c r="E4408" s="39">
        <v>1010</v>
      </c>
      <c r="F4408" s="82">
        <f t="shared" si="204"/>
        <v>1.01</v>
      </c>
      <c r="G4408" s="39">
        <f>VLOOKUP(N4408,Currecny_M!$A$1:$P$10,2,FALSE)</f>
        <v>1</v>
      </c>
      <c r="H4408" s="39">
        <f>MATCH(C4408,Currecny_M!$A$1:$P$1,0)</f>
        <v>9</v>
      </c>
      <c r="I4408" s="39">
        <f>VLOOKUP(N4408,Currecny_M!$A$1:$P$10,MATCH(Database!C4408,Currecny_M!$A$1:$P$1,0),FALSE)</f>
        <v>1</v>
      </c>
      <c r="J4408" s="82">
        <f t="shared" si="205"/>
        <v>1.01</v>
      </c>
      <c r="K4408" s="39">
        <f>VLOOKUP('Cover page'!$B$6,Currecny_M!$A$1:$P$10,MATCH(Database!C4408,Currecny_M!$A$1:$P$1,0),FALSE)</f>
        <v>1</v>
      </c>
      <c r="L4408" s="82">
        <f t="shared" si="206"/>
        <v>1.01</v>
      </c>
      <c r="M4408" s="82">
        <f>((E4408/$F$1)*VLOOKUP(N4408,Currecny_M!$A$1:$P$10,MATCH(Database!C4408,Currecny_M!$A$1:$P$1,0),FALSE))/VLOOKUP('Cover page'!$B$6,Currecny_M!$A$1:$P$10,MATCH(Database!C4408,Currecny_M!$A$1:$P$1,0),FALSE)</f>
        <v>1.01</v>
      </c>
      <c r="N4408" s="6" t="str">
        <f>VLOOKUP(B4408,Master!$A$2:$C$11,3,FALSE)</f>
        <v>INR</v>
      </c>
      <c r="O4408" s="6" t="str">
        <f>VLOOKUP(B4408,Master!$A$2:$C$11,2,FALSE)</f>
        <v>Asia</v>
      </c>
      <c r="Q4408" s="39" t="str">
        <f>VLOOKUP(D4408,GL_Master!$A$1:$D$80,2,FALSE)</f>
        <v>PL</v>
      </c>
      <c r="R4408" s="39" t="str">
        <f>VLOOKUP(D4408,GL_Master!$A$1:$D$80,3,FALSE)</f>
        <v>Staff welfare expenses</v>
      </c>
      <c r="S4408" s="39" t="str">
        <f>VLOOKUP(D4408,GL_Master!$A$1:$D$80,4,FALSE)</f>
        <v>Diwali Expense</v>
      </c>
    </row>
    <row r="4409" spans="1:19" x14ac:dyDescent="0.25">
      <c r="A4409" s="39" t="s">
        <v>262</v>
      </c>
      <c r="B4409" s="39" t="s">
        <v>42</v>
      </c>
      <c r="C4409" s="7">
        <v>44136</v>
      </c>
      <c r="D4409" s="39" t="s">
        <v>20</v>
      </c>
      <c r="E4409" s="39">
        <v>2160</v>
      </c>
      <c r="F4409" s="82">
        <f t="shared" si="204"/>
        <v>2.16</v>
      </c>
      <c r="G4409" s="39">
        <f>VLOOKUP(N4409,Currecny_M!$A$1:$P$10,2,FALSE)</f>
        <v>1</v>
      </c>
      <c r="H4409" s="39">
        <f>MATCH(C4409,Currecny_M!$A$1:$P$1,0)</f>
        <v>9</v>
      </c>
      <c r="I4409" s="39">
        <f>VLOOKUP(N4409,Currecny_M!$A$1:$P$10,MATCH(Database!C4409,Currecny_M!$A$1:$P$1,0),FALSE)</f>
        <v>1</v>
      </c>
      <c r="J4409" s="82">
        <f t="shared" si="205"/>
        <v>2.16</v>
      </c>
      <c r="K4409" s="39">
        <f>VLOOKUP('Cover page'!$B$6,Currecny_M!$A$1:$P$10,MATCH(Database!C4409,Currecny_M!$A$1:$P$1,0),FALSE)</f>
        <v>1</v>
      </c>
      <c r="L4409" s="82">
        <f t="shared" si="206"/>
        <v>2.16</v>
      </c>
      <c r="M4409" s="82">
        <f>((E4409/$F$1)*VLOOKUP(N4409,Currecny_M!$A$1:$P$10,MATCH(Database!C4409,Currecny_M!$A$1:$P$1,0),FALSE))/VLOOKUP('Cover page'!$B$6,Currecny_M!$A$1:$P$10,MATCH(Database!C4409,Currecny_M!$A$1:$P$1,0),FALSE)</f>
        <v>2.16</v>
      </c>
      <c r="N4409" s="6" t="str">
        <f>VLOOKUP(B4409,Master!$A$2:$C$11,3,FALSE)</f>
        <v>INR</v>
      </c>
      <c r="O4409" s="6" t="str">
        <f>VLOOKUP(B4409,Master!$A$2:$C$11,2,FALSE)</f>
        <v>Asia</v>
      </c>
      <c r="Q4409" s="39" t="str">
        <f>VLOOKUP(D4409,GL_Master!$A$1:$D$80,2,FALSE)</f>
        <v>PL</v>
      </c>
      <c r="R4409" s="39" t="str">
        <f>VLOOKUP(D4409,GL_Master!$A$1:$D$80,3,FALSE)</f>
        <v>Selling and Marketing expenses</v>
      </c>
      <c r="S4409" s="39" t="str">
        <f>VLOOKUP(D4409,GL_Master!$A$1:$D$80,4,FALSE)</f>
        <v>Business promotion</v>
      </c>
    </row>
    <row r="4410" spans="1:19" x14ac:dyDescent="0.25">
      <c r="A4410" s="39" t="s">
        <v>262</v>
      </c>
      <c r="B4410" s="39" t="s">
        <v>42</v>
      </c>
      <c r="C4410" s="7">
        <v>44136</v>
      </c>
      <c r="D4410" s="39" t="s">
        <v>29</v>
      </c>
      <c r="E4410" s="39">
        <v>2140</v>
      </c>
      <c r="F4410" s="82">
        <f t="shared" si="204"/>
        <v>2.14</v>
      </c>
      <c r="G4410" s="39">
        <f>VLOOKUP(N4410,Currecny_M!$A$1:$P$10,2,FALSE)</f>
        <v>1</v>
      </c>
      <c r="H4410" s="39">
        <f>MATCH(C4410,Currecny_M!$A$1:$P$1,0)</f>
        <v>9</v>
      </c>
      <c r="I4410" s="39">
        <f>VLOOKUP(N4410,Currecny_M!$A$1:$P$10,MATCH(Database!C4410,Currecny_M!$A$1:$P$1,0),FALSE)</f>
        <v>1</v>
      </c>
      <c r="J4410" s="82">
        <f t="shared" si="205"/>
        <v>2.14</v>
      </c>
      <c r="K4410" s="39">
        <f>VLOOKUP('Cover page'!$B$6,Currecny_M!$A$1:$P$10,MATCH(Database!C4410,Currecny_M!$A$1:$P$1,0),FALSE)</f>
        <v>1</v>
      </c>
      <c r="L4410" s="82">
        <f t="shared" si="206"/>
        <v>2.14</v>
      </c>
      <c r="M4410" s="82">
        <f>((E4410/$F$1)*VLOOKUP(N4410,Currecny_M!$A$1:$P$10,MATCH(Database!C4410,Currecny_M!$A$1:$P$1,0),FALSE))/VLOOKUP('Cover page'!$B$6,Currecny_M!$A$1:$P$10,MATCH(Database!C4410,Currecny_M!$A$1:$P$1,0),FALSE)</f>
        <v>2.14</v>
      </c>
      <c r="N4410" s="6" t="str">
        <f>VLOOKUP(B4410,Master!$A$2:$C$11,3,FALSE)</f>
        <v>INR</v>
      </c>
      <c r="O4410" s="6" t="str">
        <f>VLOOKUP(B4410,Master!$A$2:$C$11,2,FALSE)</f>
        <v>Asia</v>
      </c>
      <c r="Q4410" s="39" t="str">
        <f>VLOOKUP(D4410,GL_Master!$A$1:$D$80,2,FALSE)</f>
        <v>PL</v>
      </c>
      <c r="R4410" s="39" t="str">
        <f>VLOOKUP(D4410,GL_Master!$A$1:$D$80,3,FALSE)</f>
        <v>Communication &amp; internet exp</v>
      </c>
      <c r="S4410" s="39" t="str">
        <f>VLOOKUP(D4410,GL_Master!$A$1:$D$80,4,FALSE)</f>
        <v>Communication cost</v>
      </c>
    </row>
    <row r="4411" spans="1:19" x14ac:dyDescent="0.25">
      <c r="A4411" s="39" t="s">
        <v>262</v>
      </c>
      <c r="B4411" s="39" t="s">
        <v>42</v>
      </c>
      <c r="C4411" s="7">
        <v>44136</v>
      </c>
      <c r="D4411" s="39" t="s">
        <v>41</v>
      </c>
      <c r="E4411" s="39">
        <v>1040</v>
      </c>
      <c r="F4411" s="82">
        <f t="shared" si="204"/>
        <v>1.04</v>
      </c>
      <c r="G4411" s="39">
        <f>VLOOKUP(N4411,Currecny_M!$A$1:$P$10,2,FALSE)</f>
        <v>1</v>
      </c>
      <c r="H4411" s="39">
        <f>MATCH(C4411,Currecny_M!$A$1:$P$1,0)</f>
        <v>9</v>
      </c>
      <c r="I4411" s="39">
        <f>VLOOKUP(N4411,Currecny_M!$A$1:$P$10,MATCH(Database!C4411,Currecny_M!$A$1:$P$1,0),FALSE)</f>
        <v>1</v>
      </c>
      <c r="J4411" s="82">
        <f t="shared" si="205"/>
        <v>1.04</v>
      </c>
      <c r="K4411" s="39">
        <f>VLOOKUP('Cover page'!$B$6,Currecny_M!$A$1:$P$10,MATCH(Database!C4411,Currecny_M!$A$1:$P$1,0),FALSE)</f>
        <v>1</v>
      </c>
      <c r="L4411" s="82">
        <f t="shared" si="206"/>
        <v>1.04</v>
      </c>
      <c r="M4411" s="82">
        <f>((E4411/$F$1)*VLOOKUP(N4411,Currecny_M!$A$1:$P$10,MATCH(Database!C4411,Currecny_M!$A$1:$P$1,0),FALSE))/VLOOKUP('Cover page'!$B$6,Currecny_M!$A$1:$P$10,MATCH(Database!C4411,Currecny_M!$A$1:$P$1,0),FALSE)</f>
        <v>1.04</v>
      </c>
      <c r="N4411" s="6" t="str">
        <f>VLOOKUP(B4411,Master!$A$2:$C$11,3,FALSE)</f>
        <v>INR</v>
      </c>
      <c r="O4411" s="6" t="str">
        <f>VLOOKUP(B4411,Master!$A$2:$C$11,2,FALSE)</f>
        <v>Asia</v>
      </c>
      <c r="Q4411" s="39" t="str">
        <f>VLOOKUP(D4411,GL_Master!$A$1:$D$80,2,FALSE)</f>
        <v>PL</v>
      </c>
      <c r="R4411" s="39" t="str">
        <f>VLOOKUP(D4411,GL_Master!$A$1:$D$80,3,FALSE)</f>
        <v>Communication &amp; internet exp</v>
      </c>
      <c r="S4411" s="39" t="str">
        <f>VLOOKUP(D4411,GL_Master!$A$1:$D$80,4,FALSE)</f>
        <v>Communication cost</v>
      </c>
    </row>
    <row r="4412" spans="1:19" x14ac:dyDescent="0.25">
      <c r="A4412" s="39" t="s">
        <v>262</v>
      </c>
      <c r="B4412" s="39" t="s">
        <v>42</v>
      </c>
      <c r="C4412" s="7">
        <v>44136</v>
      </c>
      <c r="D4412" s="39" t="s">
        <v>103</v>
      </c>
      <c r="E4412" s="39">
        <v>2060</v>
      </c>
      <c r="F4412" s="82">
        <f t="shared" si="204"/>
        <v>2.06</v>
      </c>
      <c r="G4412" s="39">
        <f>VLOOKUP(N4412,Currecny_M!$A$1:$P$10,2,FALSE)</f>
        <v>1</v>
      </c>
      <c r="H4412" s="39">
        <f>MATCH(C4412,Currecny_M!$A$1:$P$1,0)</f>
        <v>9</v>
      </c>
      <c r="I4412" s="39">
        <f>VLOOKUP(N4412,Currecny_M!$A$1:$P$10,MATCH(Database!C4412,Currecny_M!$A$1:$P$1,0),FALSE)</f>
        <v>1</v>
      </c>
      <c r="J4412" s="82">
        <f t="shared" si="205"/>
        <v>2.06</v>
      </c>
      <c r="K4412" s="39">
        <f>VLOOKUP('Cover page'!$B$6,Currecny_M!$A$1:$P$10,MATCH(Database!C4412,Currecny_M!$A$1:$P$1,0),FALSE)</f>
        <v>1</v>
      </c>
      <c r="L4412" s="82">
        <f t="shared" si="206"/>
        <v>2.06</v>
      </c>
      <c r="M4412" s="82">
        <f>((E4412/$F$1)*VLOOKUP(N4412,Currecny_M!$A$1:$P$10,MATCH(Database!C4412,Currecny_M!$A$1:$P$1,0),FALSE))/VLOOKUP('Cover page'!$B$6,Currecny_M!$A$1:$P$10,MATCH(Database!C4412,Currecny_M!$A$1:$P$1,0),FALSE)</f>
        <v>2.06</v>
      </c>
      <c r="N4412" s="6" t="str">
        <f>VLOOKUP(B4412,Master!$A$2:$C$11,3,FALSE)</f>
        <v>INR</v>
      </c>
      <c r="O4412" s="6" t="str">
        <f>VLOOKUP(B4412,Master!$A$2:$C$11,2,FALSE)</f>
        <v>Asia</v>
      </c>
      <c r="Q4412" s="39" t="str">
        <f>VLOOKUP(D4412,GL_Master!$A$1:$D$80,2,FALSE)</f>
        <v>PL</v>
      </c>
      <c r="R4412" s="39" t="str">
        <f>VLOOKUP(D4412,GL_Master!$A$1:$D$80,3,FALSE)</f>
        <v>Communication &amp; internet exp</v>
      </c>
      <c r="S4412" s="39" t="str">
        <f>VLOOKUP(D4412,GL_Master!$A$1:$D$80,4,FALSE)</f>
        <v>Communication cost</v>
      </c>
    </row>
    <row r="4413" spans="1:19" x14ac:dyDescent="0.25">
      <c r="A4413" s="39" t="s">
        <v>262</v>
      </c>
      <c r="B4413" s="39" t="s">
        <v>42</v>
      </c>
      <c r="C4413" s="7">
        <v>44136</v>
      </c>
      <c r="D4413" s="39" t="s">
        <v>104</v>
      </c>
      <c r="E4413" s="39">
        <v>3060</v>
      </c>
      <c r="F4413" s="82">
        <f t="shared" si="204"/>
        <v>3.06</v>
      </c>
      <c r="G4413" s="39">
        <f>VLOOKUP(N4413,Currecny_M!$A$1:$P$10,2,FALSE)</f>
        <v>1</v>
      </c>
      <c r="H4413" s="39">
        <f>MATCH(C4413,Currecny_M!$A$1:$P$1,0)</f>
        <v>9</v>
      </c>
      <c r="I4413" s="39">
        <f>VLOOKUP(N4413,Currecny_M!$A$1:$P$10,MATCH(Database!C4413,Currecny_M!$A$1:$P$1,0),FALSE)</f>
        <v>1</v>
      </c>
      <c r="J4413" s="82">
        <f t="shared" si="205"/>
        <v>3.06</v>
      </c>
      <c r="K4413" s="39">
        <f>VLOOKUP('Cover page'!$B$6,Currecny_M!$A$1:$P$10,MATCH(Database!C4413,Currecny_M!$A$1:$P$1,0),FALSE)</f>
        <v>1</v>
      </c>
      <c r="L4413" s="82">
        <f t="shared" si="206"/>
        <v>3.06</v>
      </c>
      <c r="M4413" s="82">
        <f>((E4413/$F$1)*VLOOKUP(N4413,Currecny_M!$A$1:$P$10,MATCH(Database!C4413,Currecny_M!$A$1:$P$1,0),FALSE))/VLOOKUP('Cover page'!$B$6,Currecny_M!$A$1:$P$10,MATCH(Database!C4413,Currecny_M!$A$1:$P$1,0),FALSE)</f>
        <v>3.06</v>
      </c>
      <c r="N4413" s="6" t="str">
        <f>VLOOKUP(B4413,Master!$A$2:$C$11,3,FALSE)</f>
        <v>INR</v>
      </c>
      <c r="O4413" s="6" t="str">
        <f>VLOOKUP(B4413,Master!$A$2:$C$11,2,FALSE)</f>
        <v>Asia</v>
      </c>
      <c r="Q4413" s="39" t="str">
        <f>VLOOKUP(D4413,GL_Master!$A$1:$D$80,2,FALSE)</f>
        <v>PL</v>
      </c>
      <c r="R4413" s="39" t="str">
        <f>VLOOKUP(D4413,GL_Master!$A$1:$D$80,3,FALSE)</f>
        <v>Legal &amp; Professional expenses</v>
      </c>
      <c r="S4413" s="39" t="str">
        <f>VLOOKUP(D4413,GL_Master!$A$1:$D$80,4,FALSE)</f>
        <v>Professional Fees - Others</v>
      </c>
    </row>
    <row r="4414" spans="1:19" x14ac:dyDescent="0.25">
      <c r="A4414" s="39" t="s">
        <v>262</v>
      </c>
      <c r="B4414" s="39" t="s">
        <v>42</v>
      </c>
      <c r="C4414" s="7">
        <v>44136</v>
      </c>
      <c r="D4414" s="39" t="s">
        <v>105</v>
      </c>
      <c r="E4414" s="39">
        <v>2120</v>
      </c>
      <c r="F4414" s="82">
        <f t="shared" si="204"/>
        <v>2.12</v>
      </c>
      <c r="G4414" s="39">
        <f>VLOOKUP(N4414,Currecny_M!$A$1:$P$10,2,FALSE)</f>
        <v>1</v>
      </c>
      <c r="H4414" s="39">
        <f>MATCH(C4414,Currecny_M!$A$1:$P$1,0)</f>
        <v>9</v>
      </c>
      <c r="I4414" s="39">
        <f>VLOOKUP(N4414,Currecny_M!$A$1:$P$10,MATCH(Database!C4414,Currecny_M!$A$1:$P$1,0),FALSE)</f>
        <v>1</v>
      </c>
      <c r="J4414" s="82">
        <f t="shared" si="205"/>
        <v>2.12</v>
      </c>
      <c r="K4414" s="39">
        <f>VLOOKUP('Cover page'!$B$6,Currecny_M!$A$1:$P$10,MATCH(Database!C4414,Currecny_M!$A$1:$P$1,0),FALSE)</f>
        <v>1</v>
      </c>
      <c r="L4414" s="82">
        <f t="shared" si="206"/>
        <v>2.12</v>
      </c>
      <c r="M4414" s="82">
        <f>((E4414/$F$1)*VLOOKUP(N4414,Currecny_M!$A$1:$P$10,MATCH(Database!C4414,Currecny_M!$A$1:$P$1,0),FALSE))/VLOOKUP('Cover page'!$B$6,Currecny_M!$A$1:$P$10,MATCH(Database!C4414,Currecny_M!$A$1:$P$1,0),FALSE)</f>
        <v>2.12</v>
      </c>
      <c r="N4414" s="6" t="str">
        <f>VLOOKUP(B4414,Master!$A$2:$C$11,3,FALSE)</f>
        <v>INR</v>
      </c>
      <c r="O4414" s="6" t="str">
        <f>VLOOKUP(B4414,Master!$A$2:$C$11,2,FALSE)</f>
        <v>Asia</v>
      </c>
      <c r="Q4414" s="39" t="str">
        <f>VLOOKUP(D4414,GL_Master!$A$1:$D$80,2,FALSE)</f>
        <v>PL</v>
      </c>
      <c r="R4414" s="39" t="str">
        <f>VLOOKUP(D4414,GL_Master!$A$1:$D$80,3,FALSE)</f>
        <v>Travelling and conveyance</v>
      </c>
      <c r="S4414" s="39" t="str">
        <f>VLOOKUP(D4414,GL_Master!$A$1:$D$80,4,FALSE)</f>
        <v>Car hiring and rental services</v>
      </c>
    </row>
    <row r="4415" spans="1:19" x14ac:dyDescent="0.25">
      <c r="A4415" s="39" t="s">
        <v>262</v>
      </c>
      <c r="B4415" s="39" t="s">
        <v>42</v>
      </c>
      <c r="C4415" s="7">
        <v>44136</v>
      </c>
      <c r="D4415" s="39" t="s">
        <v>106</v>
      </c>
      <c r="E4415" s="39">
        <v>1090</v>
      </c>
      <c r="F4415" s="82">
        <f t="shared" si="204"/>
        <v>1.0900000000000001</v>
      </c>
      <c r="G4415" s="39">
        <f>VLOOKUP(N4415,Currecny_M!$A$1:$P$10,2,FALSE)</f>
        <v>1</v>
      </c>
      <c r="H4415" s="39">
        <f>MATCH(C4415,Currecny_M!$A$1:$P$1,0)</f>
        <v>9</v>
      </c>
      <c r="I4415" s="39">
        <f>VLOOKUP(N4415,Currecny_M!$A$1:$P$10,MATCH(Database!C4415,Currecny_M!$A$1:$P$1,0),FALSE)</f>
        <v>1</v>
      </c>
      <c r="J4415" s="82">
        <f t="shared" si="205"/>
        <v>1.0900000000000001</v>
      </c>
      <c r="K4415" s="39">
        <f>VLOOKUP('Cover page'!$B$6,Currecny_M!$A$1:$P$10,MATCH(Database!C4415,Currecny_M!$A$1:$P$1,0),FALSE)</f>
        <v>1</v>
      </c>
      <c r="L4415" s="82">
        <f t="shared" si="206"/>
        <v>1.0900000000000001</v>
      </c>
      <c r="M4415" s="82">
        <f>((E4415/$F$1)*VLOOKUP(N4415,Currecny_M!$A$1:$P$10,MATCH(Database!C4415,Currecny_M!$A$1:$P$1,0),FALSE))/VLOOKUP('Cover page'!$B$6,Currecny_M!$A$1:$P$10,MATCH(Database!C4415,Currecny_M!$A$1:$P$1,0),FALSE)</f>
        <v>1.0900000000000001</v>
      </c>
      <c r="N4415" s="6" t="str">
        <f>VLOOKUP(B4415,Master!$A$2:$C$11,3,FALSE)</f>
        <v>INR</v>
      </c>
      <c r="O4415" s="6" t="str">
        <f>VLOOKUP(B4415,Master!$A$2:$C$11,2,FALSE)</f>
        <v>Asia</v>
      </c>
      <c r="Q4415" s="39" t="str">
        <f>VLOOKUP(D4415,GL_Master!$A$1:$D$80,2,FALSE)</f>
        <v>PL</v>
      </c>
      <c r="R4415" s="39" t="str">
        <f>VLOOKUP(D4415,GL_Master!$A$1:$D$80,3,FALSE)</f>
        <v>Communication &amp; internet exp</v>
      </c>
      <c r="S4415" s="39" t="str">
        <f>VLOOKUP(D4415,GL_Master!$A$1:$D$80,4,FALSE)</f>
        <v>Printing &amp; Stationary</v>
      </c>
    </row>
    <row r="4416" spans="1:19" x14ac:dyDescent="0.25">
      <c r="A4416" s="39" t="s">
        <v>262</v>
      </c>
      <c r="B4416" s="39" t="s">
        <v>42</v>
      </c>
      <c r="C4416" s="7">
        <v>44136</v>
      </c>
      <c r="D4416" s="39" t="s">
        <v>32</v>
      </c>
      <c r="E4416" s="39">
        <v>1090</v>
      </c>
      <c r="F4416" s="82">
        <f t="shared" si="204"/>
        <v>1.0900000000000001</v>
      </c>
      <c r="G4416" s="39">
        <f>VLOOKUP(N4416,Currecny_M!$A$1:$P$10,2,FALSE)</f>
        <v>1</v>
      </c>
      <c r="H4416" s="39">
        <f>MATCH(C4416,Currecny_M!$A$1:$P$1,0)</f>
        <v>9</v>
      </c>
      <c r="I4416" s="39">
        <f>VLOOKUP(N4416,Currecny_M!$A$1:$P$10,MATCH(Database!C4416,Currecny_M!$A$1:$P$1,0),FALSE)</f>
        <v>1</v>
      </c>
      <c r="J4416" s="82">
        <f t="shared" si="205"/>
        <v>1.0900000000000001</v>
      </c>
      <c r="K4416" s="39">
        <f>VLOOKUP('Cover page'!$B$6,Currecny_M!$A$1:$P$10,MATCH(Database!C4416,Currecny_M!$A$1:$P$1,0),FALSE)</f>
        <v>1</v>
      </c>
      <c r="L4416" s="82">
        <f t="shared" si="206"/>
        <v>1.0900000000000001</v>
      </c>
      <c r="M4416" s="82">
        <f>((E4416/$F$1)*VLOOKUP(N4416,Currecny_M!$A$1:$P$10,MATCH(Database!C4416,Currecny_M!$A$1:$P$1,0),FALSE))/VLOOKUP('Cover page'!$B$6,Currecny_M!$A$1:$P$10,MATCH(Database!C4416,Currecny_M!$A$1:$P$1,0),FALSE)</f>
        <v>1.0900000000000001</v>
      </c>
      <c r="N4416" s="6" t="str">
        <f>VLOOKUP(B4416,Master!$A$2:$C$11,3,FALSE)</f>
        <v>INR</v>
      </c>
      <c r="O4416" s="6" t="str">
        <f>VLOOKUP(B4416,Master!$A$2:$C$11,2,FALSE)</f>
        <v>Asia</v>
      </c>
      <c r="Q4416" s="39" t="str">
        <f>VLOOKUP(D4416,GL_Master!$A$1:$D$80,2,FALSE)</f>
        <v>PL</v>
      </c>
      <c r="R4416" s="39" t="str">
        <f>VLOOKUP(D4416,GL_Master!$A$1:$D$80,3,FALSE)</f>
        <v>Communication &amp; internet exp</v>
      </c>
      <c r="S4416" s="39" t="str">
        <f>VLOOKUP(D4416,GL_Master!$A$1:$D$80,4,FALSE)</f>
        <v>Printing &amp; Stationary</v>
      </c>
    </row>
    <row r="4417" spans="1:19" x14ac:dyDescent="0.25">
      <c r="A4417" s="39" t="s">
        <v>262</v>
      </c>
      <c r="B4417" s="39" t="s">
        <v>42</v>
      </c>
      <c r="C4417" s="7">
        <v>44136</v>
      </c>
      <c r="D4417" s="39" t="s">
        <v>35</v>
      </c>
      <c r="E4417" s="39">
        <v>3210</v>
      </c>
      <c r="F4417" s="82">
        <f t="shared" si="204"/>
        <v>3.21</v>
      </c>
      <c r="G4417" s="39">
        <f>VLOOKUP(N4417,Currecny_M!$A$1:$P$10,2,FALSE)</f>
        <v>1</v>
      </c>
      <c r="H4417" s="39">
        <f>MATCH(C4417,Currecny_M!$A$1:$P$1,0)</f>
        <v>9</v>
      </c>
      <c r="I4417" s="39">
        <f>VLOOKUP(N4417,Currecny_M!$A$1:$P$10,MATCH(Database!C4417,Currecny_M!$A$1:$P$1,0),FALSE)</f>
        <v>1</v>
      </c>
      <c r="J4417" s="82">
        <f t="shared" si="205"/>
        <v>3.21</v>
      </c>
      <c r="K4417" s="39">
        <f>VLOOKUP('Cover page'!$B$6,Currecny_M!$A$1:$P$10,MATCH(Database!C4417,Currecny_M!$A$1:$P$1,0),FALSE)</f>
        <v>1</v>
      </c>
      <c r="L4417" s="82">
        <f t="shared" si="206"/>
        <v>3.21</v>
      </c>
      <c r="M4417" s="82">
        <f>((E4417/$F$1)*VLOOKUP(N4417,Currecny_M!$A$1:$P$10,MATCH(Database!C4417,Currecny_M!$A$1:$P$1,0),FALSE))/VLOOKUP('Cover page'!$B$6,Currecny_M!$A$1:$P$10,MATCH(Database!C4417,Currecny_M!$A$1:$P$1,0),FALSE)</f>
        <v>3.21</v>
      </c>
      <c r="N4417" s="6" t="str">
        <f>VLOOKUP(B4417,Master!$A$2:$C$11,3,FALSE)</f>
        <v>INR</v>
      </c>
      <c r="O4417" s="6" t="str">
        <f>VLOOKUP(B4417,Master!$A$2:$C$11,2,FALSE)</f>
        <v>Asia</v>
      </c>
      <c r="Q4417" s="39" t="str">
        <f>VLOOKUP(D4417,GL_Master!$A$1:$D$80,2,FALSE)</f>
        <v>PL</v>
      </c>
      <c r="R4417" s="39" t="str">
        <f>VLOOKUP(D4417,GL_Master!$A$1:$D$80,3,FALSE)</f>
        <v>Security Expenses</v>
      </c>
      <c r="S4417" s="39" t="str">
        <f>VLOOKUP(D4417,GL_Master!$A$1:$D$80,4,FALSE)</f>
        <v>Security Expenses others</v>
      </c>
    </row>
    <row r="4418" spans="1:19" x14ac:dyDescent="0.25">
      <c r="A4418" s="39" t="s">
        <v>262</v>
      </c>
      <c r="B4418" s="39" t="s">
        <v>42</v>
      </c>
      <c r="C4418" s="7">
        <v>44136</v>
      </c>
      <c r="D4418" s="39" t="s">
        <v>38</v>
      </c>
      <c r="E4418" s="39">
        <v>1050</v>
      </c>
      <c r="F4418" s="82">
        <f t="shared" si="204"/>
        <v>1.05</v>
      </c>
      <c r="G4418" s="39">
        <f>VLOOKUP(N4418,Currecny_M!$A$1:$P$10,2,FALSE)</f>
        <v>1</v>
      </c>
      <c r="H4418" s="39">
        <f>MATCH(C4418,Currecny_M!$A$1:$P$1,0)</f>
        <v>9</v>
      </c>
      <c r="I4418" s="39">
        <f>VLOOKUP(N4418,Currecny_M!$A$1:$P$10,MATCH(Database!C4418,Currecny_M!$A$1:$P$1,0),FALSE)</f>
        <v>1</v>
      </c>
      <c r="J4418" s="82">
        <f t="shared" si="205"/>
        <v>1.05</v>
      </c>
      <c r="K4418" s="39">
        <f>VLOOKUP('Cover page'!$B$6,Currecny_M!$A$1:$P$10,MATCH(Database!C4418,Currecny_M!$A$1:$P$1,0),FALSE)</f>
        <v>1</v>
      </c>
      <c r="L4418" s="82">
        <f t="shared" si="206"/>
        <v>1.05</v>
      </c>
      <c r="M4418" s="82">
        <f>((E4418/$F$1)*VLOOKUP(N4418,Currecny_M!$A$1:$P$10,MATCH(Database!C4418,Currecny_M!$A$1:$P$1,0),FALSE))/VLOOKUP('Cover page'!$B$6,Currecny_M!$A$1:$P$10,MATCH(Database!C4418,Currecny_M!$A$1:$P$1,0),FALSE)</f>
        <v>1.05</v>
      </c>
      <c r="N4418" s="6" t="str">
        <f>VLOOKUP(B4418,Master!$A$2:$C$11,3,FALSE)</f>
        <v>INR</v>
      </c>
      <c r="O4418" s="6" t="str">
        <f>VLOOKUP(B4418,Master!$A$2:$C$11,2,FALSE)</f>
        <v>Asia</v>
      </c>
      <c r="Q4418" s="39" t="str">
        <f>VLOOKUP(D4418,GL_Master!$A$1:$D$80,2,FALSE)</f>
        <v>PL</v>
      </c>
      <c r="R4418" s="39" t="str">
        <f>VLOOKUP(D4418,GL_Master!$A$1:$D$80,3,FALSE)</f>
        <v>House Keeping Expenses</v>
      </c>
      <c r="S4418" s="39" t="str">
        <f>VLOOKUP(D4418,GL_Master!$A$1:$D$80,4,FALSE)</f>
        <v>House Keeping Expenses</v>
      </c>
    </row>
    <row r="4419" spans="1:19" x14ac:dyDescent="0.25">
      <c r="A4419" s="39" t="s">
        <v>262</v>
      </c>
      <c r="B4419" s="39" t="s">
        <v>42</v>
      </c>
      <c r="C4419" s="7">
        <v>44136</v>
      </c>
      <c r="D4419" s="39" t="s">
        <v>107</v>
      </c>
      <c r="E4419" s="39">
        <v>1070</v>
      </c>
      <c r="F4419" s="82">
        <f t="shared" si="204"/>
        <v>1.07</v>
      </c>
      <c r="G4419" s="39">
        <f>VLOOKUP(N4419,Currecny_M!$A$1:$P$10,2,FALSE)</f>
        <v>1</v>
      </c>
      <c r="H4419" s="39">
        <f>MATCH(C4419,Currecny_M!$A$1:$P$1,0)</f>
        <v>9</v>
      </c>
      <c r="I4419" s="39">
        <f>VLOOKUP(N4419,Currecny_M!$A$1:$P$10,MATCH(Database!C4419,Currecny_M!$A$1:$P$1,0),FALSE)</f>
        <v>1</v>
      </c>
      <c r="J4419" s="82">
        <f t="shared" si="205"/>
        <v>1.07</v>
      </c>
      <c r="K4419" s="39">
        <f>VLOOKUP('Cover page'!$B$6,Currecny_M!$A$1:$P$10,MATCH(Database!C4419,Currecny_M!$A$1:$P$1,0),FALSE)</f>
        <v>1</v>
      </c>
      <c r="L4419" s="82">
        <f t="shared" si="206"/>
        <v>1.07</v>
      </c>
      <c r="M4419" s="82">
        <f>((E4419/$F$1)*VLOOKUP(N4419,Currecny_M!$A$1:$P$10,MATCH(Database!C4419,Currecny_M!$A$1:$P$1,0),FALSE))/VLOOKUP('Cover page'!$B$6,Currecny_M!$A$1:$P$10,MATCH(Database!C4419,Currecny_M!$A$1:$P$1,0),FALSE)</f>
        <v>1.07</v>
      </c>
      <c r="N4419" s="6" t="str">
        <f>VLOOKUP(B4419,Master!$A$2:$C$11,3,FALSE)</f>
        <v>INR</v>
      </c>
      <c r="O4419" s="6" t="str">
        <f>VLOOKUP(B4419,Master!$A$2:$C$11,2,FALSE)</f>
        <v>Asia</v>
      </c>
      <c r="Q4419" s="39" t="str">
        <f>VLOOKUP(D4419,GL_Master!$A$1:$D$80,2,FALSE)</f>
        <v>PL</v>
      </c>
      <c r="R4419" s="39" t="str">
        <f>VLOOKUP(D4419,GL_Master!$A$1:$D$80,3,FALSE)</f>
        <v>Misc. expenses</v>
      </c>
      <c r="S4419" s="39" t="str">
        <f>VLOOKUP(D4419,GL_Master!$A$1:$D$80,4,FALSE)</f>
        <v>Repair &amp; Maintenance</v>
      </c>
    </row>
    <row r="4420" spans="1:19" x14ac:dyDescent="0.25">
      <c r="A4420" s="39" t="s">
        <v>262</v>
      </c>
      <c r="B4420" s="39" t="s">
        <v>42</v>
      </c>
      <c r="C4420" s="7">
        <v>44136</v>
      </c>
      <c r="D4420" s="39" t="s">
        <v>108</v>
      </c>
      <c r="E4420" s="39">
        <v>1100</v>
      </c>
      <c r="F4420" s="82">
        <f t="shared" ref="F4420:F4483" si="207">E4420/$F$1</f>
        <v>1.1000000000000001</v>
      </c>
      <c r="G4420" s="39">
        <f>VLOOKUP(N4420,Currecny_M!$A$1:$P$10,2,FALSE)</f>
        <v>1</v>
      </c>
      <c r="H4420" s="39">
        <f>MATCH(C4420,Currecny_M!$A$1:$P$1,0)</f>
        <v>9</v>
      </c>
      <c r="I4420" s="39">
        <f>VLOOKUP(N4420,Currecny_M!$A$1:$P$10,MATCH(Database!C4420,Currecny_M!$A$1:$P$1,0),FALSE)</f>
        <v>1</v>
      </c>
      <c r="J4420" s="82">
        <f t="shared" ref="J4420:J4483" si="208">F4420*I4420</f>
        <v>1.1000000000000001</v>
      </c>
      <c r="K4420" s="39">
        <f>VLOOKUP('Cover page'!$B$6,Currecny_M!$A$1:$P$10,MATCH(Database!C4420,Currecny_M!$A$1:$P$1,0),FALSE)</f>
        <v>1</v>
      </c>
      <c r="L4420" s="82">
        <f t="shared" ref="L4420:L4483" si="209">J4420/K4420</f>
        <v>1.1000000000000001</v>
      </c>
      <c r="M4420" s="82">
        <f>((E4420/$F$1)*VLOOKUP(N4420,Currecny_M!$A$1:$P$10,MATCH(Database!C4420,Currecny_M!$A$1:$P$1,0),FALSE))/VLOOKUP('Cover page'!$B$6,Currecny_M!$A$1:$P$10,MATCH(Database!C4420,Currecny_M!$A$1:$P$1,0),FALSE)</f>
        <v>1.1000000000000001</v>
      </c>
      <c r="N4420" s="6" t="str">
        <f>VLOOKUP(B4420,Master!$A$2:$C$11,3,FALSE)</f>
        <v>INR</v>
      </c>
      <c r="O4420" s="6" t="str">
        <f>VLOOKUP(B4420,Master!$A$2:$C$11,2,FALSE)</f>
        <v>Asia</v>
      </c>
      <c r="Q4420" s="39" t="str">
        <f>VLOOKUP(D4420,GL_Master!$A$1:$D$80,2,FALSE)</f>
        <v>PL</v>
      </c>
      <c r="R4420" s="39" t="str">
        <f>VLOOKUP(D4420,GL_Master!$A$1:$D$80,3,FALSE)</f>
        <v>Misc. expenses</v>
      </c>
      <c r="S4420" s="39" t="str">
        <f>VLOOKUP(D4420,GL_Master!$A$1:$D$80,4,FALSE)</f>
        <v>Repair &amp; Maintenance</v>
      </c>
    </row>
    <row r="4421" spans="1:19" x14ac:dyDescent="0.25">
      <c r="A4421" s="39" t="s">
        <v>262</v>
      </c>
      <c r="B4421" s="39" t="s">
        <v>42</v>
      </c>
      <c r="C4421" s="7">
        <v>44136</v>
      </c>
      <c r="D4421" s="39" t="s">
        <v>9</v>
      </c>
      <c r="E4421" s="39">
        <v>9810</v>
      </c>
      <c r="F4421" s="82">
        <f t="shared" si="207"/>
        <v>9.81</v>
      </c>
      <c r="G4421" s="39">
        <f>VLOOKUP(N4421,Currecny_M!$A$1:$P$10,2,FALSE)</f>
        <v>1</v>
      </c>
      <c r="H4421" s="39">
        <f>MATCH(C4421,Currecny_M!$A$1:$P$1,0)</f>
        <v>9</v>
      </c>
      <c r="I4421" s="39">
        <f>VLOOKUP(N4421,Currecny_M!$A$1:$P$10,MATCH(Database!C4421,Currecny_M!$A$1:$P$1,0),FALSE)</f>
        <v>1</v>
      </c>
      <c r="J4421" s="82">
        <f t="shared" si="208"/>
        <v>9.81</v>
      </c>
      <c r="K4421" s="39">
        <f>VLOOKUP('Cover page'!$B$6,Currecny_M!$A$1:$P$10,MATCH(Database!C4421,Currecny_M!$A$1:$P$1,0),FALSE)</f>
        <v>1</v>
      </c>
      <c r="L4421" s="82">
        <f t="shared" si="209"/>
        <v>9.81</v>
      </c>
      <c r="M4421" s="82">
        <f>((E4421/$F$1)*VLOOKUP(N4421,Currecny_M!$A$1:$P$10,MATCH(Database!C4421,Currecny_M!$A$1:$P$1,0),FALSE))/VLOOKUP('Cover page'!$B$6,Currecny_M!$A$1:$P$10,MATCH(Database!C4421,Currecny_M!$A$1:$P$1,0),FALSE)</f>
        <v>9.81</v>
      </c>
      <c r="N4421" s="6" t="str">
        <f>VLOOKUP(B4421,Master!$A$2:$C$11,3,FALSE)</f>
        <v>INR</v>
      </c>
      <c r="O4421" s="6" t="str">
        <f>VLOOKUP(B4421,Master!$A$2:$C$11,2,FALSE)</f>
        <v>Asia</v>
      </c>
      <c r="Q4421" s="39" t="str">
        <f>VLOOKUP(D4421,GL_Master!$A$1:$D$80,2,FALSE)</f>
        <v>PL</v>
      </c>
      <c r="R4421" s="39" t="str">
        <f>VLOOKUP(D4421,GL_Master!$A$1:$D$80,3,FALSE)</f>
        <v>Rent</v>
      </c>
      <c r="S4421" s="39" t="str">
        <f>VLOOKUP(D4421,GL_Master!$A$1:$D$80,4,FALSE)</f>
        <v>Office Rent</v>
      </c>
    </row>
    <row r="4422" spans="1:19" x14ac:dyDescent="0.25">
      <c r="A4422" s="39" t="s">
        <v>262</v>
      </c>
      <c r="B4422" s="39" t="s">
        <v>42</v>
      </c>
      <c r="C4422" s="7">
        <v>44136</v>
      </c>
      <c r="D4422" s="39" t="s">
        <v>109</v>
      </c>
      <c r="E4422" s="39">
        <v>-5200</v>
      </c>
      <c r="F4422" s="82">
        <f t="shared" si="207"/>
        <v>-5.2</v>
      </c>
      <c r="G4422" s="39">
        <f>VLOOKUP(N4422,Currecny_M!$A$1:$P$10,2,FALSE)</f>
        <v>1</v>
      </c>
      <c r="H4422" s="39">
        <f>MATCH(C4422,Currecny_M!$A$1:$P$1,0)</f>
        <v>9</v>
      </c>
      <c r="I4422" s="39">
        <f>VLOOKUP(N4422,Currecny_M!$A$1:$P$10,MATCH(Database!C4422,Currecny_M!$A$1:$P$1,0),FALSE)</f>
        <v>1</v>
      </c>
      <c r="J4422" s="82">
        <f t="shared" si="208"/>
        <v>-5.2</v>
      </c>
      <c r="K4422" s="39">
        <f>VLOOKUP('Cover page'!$B$6,Currecny_M!$A$1:$P$10,MATCH(Database!C4422,Currecny_M!$A$1:$P$1,0),FALSE)</f>
        <v>1</v>
      </c>
      <c r="L4422" s="82">
        <f t="shared" si="209"/>
        <v>-5.2</v>
      </c>
      <c r="M4422" s="82">
        <f>((E4422/$F$1)*VLOOKUP(N4422,Currecny_M!$A$1:$P$10,MATCH(Database!C4422,Currecny_M!$A$1:$P$1,0),FALSE))/VLOOKUP('Cover page'!$B$6,Currecny_M!$A$1:$P$10,MATCH(Database!C4422,Currecny_M!$A$1:$P$1,0),FALSE)</f>
        <v>-5.2</v>
      </c>
      <c r="N4422" s="6" t="str">
        <f>VLOOKUP(B4422,Master!$A$2:$C$11,3,FALSE)</f>
        <v>INR</v>
      </c>
      <c r="O4422" s="6" t="str">
        <f>VLOOKUP(B4422,Master!$A$2:$C$11,2,FALSE)</f>
        <v>Asia</v>
      </c>
      <c r="Q4422" s="39" t="str">
        <f>VLOOKUP(D4422,GL_Master!$A$1:$D$80,2,FALSE)</f>
        <v>PL</v>
      </c>
      <c r="R4422" s="39" t="str">
        <f>VLOOKUP(D4422,GL_Master!$A$1:$D$80,3,FALSE)</f>
        <v>Travelling and conveyance</v>
      </c>
      <c r="S4422" s="39" t="str">
        <f>VLOOKUP(D4422,GL_Master!$A$1:$D$80,4,FALSE)</f>
        <v>Travelling , hotel lodging</v>
      </c>
    </row>
    <row r="4423" spans="1:19" x14ac:dyDescent="0.25">
      <c r="A4423" s="39" t="s">
        <v>262</v>
      </c>
      <c r="B4423" s="39" t="s">
        <v>42</v>
      </c>
      <c r="C4423" s="7">
        <v>44136</v>
      </c>
      <c r="D4423" s="39" t="s">
        <v>110</v>
      </c>
      <c r="E4423" s="39">
        <v>2160</v>
      </c>
      <c r="F4423" s="82">
        <f t="shared" si="207"/>
        <v>2.16</v>
      </c>
      <c r="G4423" s="39">
        <f>VLOOKUP(N4423,Currecny_M!$A$1:$P$10,2,FALSE)</f>
        <v>1</v>
      </c>
      <c r="H4423" s="39">
        <f>MATCH(C4423,Currecny_M!$A$1:$P$1,0)</f>
        <v>9</v>
      </c>
      <c r="I4423" s="39">
        <f>VLOOKUP(N4423,Currecny_M!$A$1:$P$10,MATCH(Database!C4423,Currecny_M!$A$1:$P$1,0),FALSE)</f>
        <v>1</v>
      </c>
      <c r="J4423" s="82">
        <f t="shared" si="208"/>
        <v>2.16</v>
      </c>
      <c r="K4423" s="39">
        <f>VLOOKUP('Cover page'!$B$6,Currecny_M!$A$1:$P$10,MATCH(Database!C4423,Currecny_M!$A$1:$P$1,0),FALSE)</f>
        <v>1</v>
      </c>
      <c r="L4423" s="82">
        <f t="shared" si="209"/>
        <v>2.16</v>
      </c>
      <c r="M4423" s="82">
        <f>((E4423/$F$1)*VLOOKUP(N4423,Currecny_M!$A$1:$P$10,MATCH(Database!C4423,Currecny_M!$A$1:$P$1,0),FALSE))/VLOOKUP('Cover page'!$B$6,Currecny_M!$A$1:$P$10,MATCH(Database!C4423,Currecny_M!$A$1:$P$1,0),FALSE)</f>
        <v>2.16</v>
      </c>
      <c r="N4423" s="6" t="str">
        <f>VLOOKUP(B4423,Master!$A$2:$C$11,3,FALSE)</f>
        <v>INR</v>
      </c>
      <c r="O4423" s="6" t="str">
        <f>VLOOKUP(B4423,Master!$A$2:$C$11,2,FALSE)</f>
        <v>Asia</v>
      </c>
      <c r="Q4423" s="39" t="str">
        <f>VLOOKUP(D4423,GL_Master!$A$1:$D$80,2,FALSE)</f>
        <v>PL</v>
      </c>
      <c r="R4423" s="39" t="str">
        <f>VLOOKUP(D4423,GL_Master!$A$1:$D$80,3,FALSE)</f>
        <v>Travelling and conveyance</v>
      </c>
      <c r="S4423" s="39" t="str">
        <f>VLOOKUP(D4423,GL_Master!$A$1:$D$80,4,FALSE)</f>
        <v>Travelling , hotel lodging</v>
      </c>
    </row>
    <row r="4424" spans="1:19" x14ac:dyDescent="0.25">
      <c r="A4424" s="39" t="s">
        <v>262</v>
      </c>
      <c r="B4424" s="39" t="s">
        <v>42</v>
      </c>
      <c r="C4424" s="7">
        <v>44136</v>
      </c>
      <c r="D4424" s="39" t="s">
        <v>111</v>
      </c>
      <c r="E4424" s="39">
        <v>1040</v>
      </c>
      <c r="F4424" s="82">
        <f t="shared" si="207"/>
        <v>1.04</v>
      </c>
      <c r="G4424" s="39">
        <f>VLOOKUP(N4424,Currecny_M!$A$1:$P$10,2,FALSE)</f>
        <v>1</v>
      </c>
      <c r="H4424" s="39">
        <f>MATCH(C4424,Currecny_M!$A$1:$P$1,0)</f>
        <v>9</v>
      </c>
      <c r="I4424" s="39">
        <f>VLOOKUP(N4424,Currecny_M!$A$1:$P$10,MATCH(Database!C4424,Currecny_M!$A$1:$P$1,0),FALSE)</f>
        <v>1</v>
      </c>
      <c r="J4424" s="82">
        <f t="shared" si="208"/>
        <v>1.04</v>
      </c>
      <c r="K4424" s="39">
        <f>VLOOKUP('Cover page'!$B$6,Currecny_M!$A$1:$P$10,MATCH(Database!C4424,Currecny_M!$A$1:$P$1,0),FALSE)</f>
        <v>1</v>
      </c>
      <c r="L4424" s="82">
        <f t="shared" si="209"/>
        <v>1.04</v>
      </c>
      <c r="M4424" s="82">
        <f>((E4424/$F$1)*VLOOKUP(N4424,Currecny_M!$A$1:$P$10,MATCH(Database!C4424,Currecny_M!$A$1:$P$1,0),FALSE))/VLOOKUP('Cover page'!$B$6,Currecny_M!$A$1:$P$10,MATCH(Database!C4424,Currecny_M!$A$1:$P$1,0),FALSE)</f>
        <v>1.04</v>
      </c>
      <c r="N4424" s="6" t="str">
        <f>VLOOKUP(B4424,Master!$A$2:$C$11,3,FALSE)</f>
        <v>INR</v>
      </c>
      <c r="O4424" s="6" t="str">
        <f>VLOOKUP(B4424,Master!$A$2:$C$11,2,FALSE)</f>
        <v>Asia</v>
      </c>
      <c r="Q4424" s="39" t="str">
        <f>VLOOKUP(D4424,GL_Master!$A$1:$D$80,2,FALSE)</f>
        <v>PL</v>
      </c>
      <c r="R4424" s="39" t="str">
        <f>VLOOKUP(D4424,GL_Master!$A$1:$D$80,3,FALSE)</f>
        <v>Legal &amp; Professional expenses</v>
      </c>
      <c r="S4424" s="39" t="str">
        <f>VLOOKUP(D4424,GL_Master!$A$1:$D$80,4,FALSE)</f>
        <v>Professional Fees - Others</v>
      </c>
    </row>
    <row r="4425" spans="1:19" x14ac:dyDescent="0.25">
      <c r="A4425" s="39" t="s">
        <v>262</v>
      </c>
      <c r="B4425" s="39" t="s">
        <v>42</v>
      </c>
      <c r="C4425" s="7">
        <v>44166</v>
      </c>
      <c r="D4425" s="39" t="s">
        <v>112</v>
      </c>
      <c r="E4425" s="39">
        <v>10200</v>
      </c>
      <c r="F4425" s="82">
        <f t="shared" si="207"/>
        <v>10.199999999999999</v>
      </c>
      <c r="G4425" s="39">
        <f>VLOOKUP(N4425,Currecny_M!$A$1:$P$10,2,FALSE)</f>
        <v>1</v>
      </c>
      <c r="H4425" s="39">
        <f>MATCH(C4425,Currecny_M!$A$1:$P$1,0)</f>
        <v>10</v>
      </c>
      <c r="I4425" s="39">
        <f>VLOOKUP(N4425,Currecny_M!$A$1:$P$10,MATCH(Database!C4425,Currecny_M!$A$1:$P$1,0),FALSE)</f>
        <v>1</v>
      </c>
      <c r="J4425" s="82">
        <f t="shared" si="208"/>
        <v>10.199999999999999</v>
      </c>
      <c r="K4425" s="39">
        <f>VLOOKUP('Cover page'!$B$6,Currecny_M!$A$1:$P$10,MATCH(Database!C4425,Currecny_M!$A$1:$P$1,0),FALSE)</f>
        <v>1</v>
      </c>
      <c r="L4425" s="82">
        <f t="shared" si="209"/>
        <v>10.199999999999999</v>
      </c>
      <c r="M4425" s="82">
        <f>((E4425/$F$1)*VLOOKUP(N4425,Currecny_M!$A$1:$P$10,MATCH(Database!C4425,Currecny_M!$A$1:$P$1,0),FALSE))/VLOOKUP('Cover page'!$B$6,Currecny_M!$A$1:$P$10,MATCH(Database!C4425,Currecny_M!$A$1:$P$1,0),FALSE)</f>
        <v>10.199999999999999</v>
      </c>
      <c r="N4425" s="6" t="str">
        <f>VLOOKUP(B4425,Master!$A$2:$C$11,3,FALSE)</f>
        <v>INR</v>
      </c>
      <c r="O4425" s="6" t="str">
        <f>VLOOKUP(B4425,Master!$A$2:$C$11,2,FALSE)</f>
        <v>Asia</v>
      </c>
      <c r="Q4425" s="39" t="str">
        <f>VLOOKUP(D4425,GL_Master!$A$1:$D$80,2,FALSE)</f>
        <v>PL</v>
      </c>
      <c r="R4425" s="39" t="str">
        <f>VLOOKUP(D4425,GL_Master!$A$1:$D$80,3,FALSE)</f>
        <v>Finance Cost</v>
      </c>
      <c r="S4425" s="39" t="str">
        <f>VLOOKUP(D4425,GL_Master!$A$1:$D$80,4,FALSE)</f>
        <v>Interest expense</v>
      </c>
    </row>
    <row r="4426" spans="1:19" x14ac:dyDescent="0.25">
      <c r="A4426" s="39" t="s">
        <v>262</v>
      </c>
      <c r="B4426" s="39" t="s">
        <v>42</v>
      </c>
      <c r="C4426" s="7">
        <v>44166</v>
      </c>
      <c r="D4426" s="39" t="s">
        <v>25</v>
      </c>
      <c r="E4426" s="39">
        <v>97200</v>
      </c>
      <c r="F4426" s="82">
        <f t="shared" si="207"/>
        <v>97.2</v>
      </c>
      <c r="G4426" s="39">
        <f>VLOOKUP(N4426,Currecny_M!$A$1:$P$10,2,FALSE)</f>
        <v>1</v>
      </c>
      <c r="H4426" s="39">
        <f>MATCH(C4426,Currecny_M!$A$1:$P$1,0)</f>
        <v>10</v>
      </c>
      <c r="I4426" s="39">
        <f>VLOOKUP(N4426,Currecny_M!$A$1:$P$10,MATCH(Database!C4426,Currecny_M!$A$1:$P$1,0),FALSE)</f>
        <v>1</v>
      </c>
      <c r="J4426" s="82">
        <f t="shared" si="208"/>
        <v>97.2</v>
      </c>
      <c r="K4426" s="39">
        <f>VLOOKUP('Cover page'!$B$6,Currecny_M!$A$1:$P$10,MATCH(Database!C4426,Currecny_M!$A$1:$P$1,0),FALSE)</f>
        <v>1</v>
      </c>
      <c r="L4426" s="82">
        <f t="shared" si="209"/>
        <v>97.2</v>
      </c>
      <c r="M4426" s="82">
        <f>((E4426/$F$1)*VLOOKUP(N4426,Currecny_M!$A$1:$P$10,MATCH(Database!C4426,Currecny_M!$A$1:$P$1,0),FALSE))/VLOOKUP('Cover page'!$B$6,Currecny_M!$A$1:$P$10,MATCH(Database!C4426,Currecny_M!$A$1:$P$1,0),FALSE)</f>
        <v>97.2</v>
      </c>
      <c r="N4426" s="6" t="str">
        <f>VLOOKUP(B4426,Master!$A$2:$C$11,3,FALSE)</f>
        <v>INR</v>
      </c>
      <c r="O4426" s="6" t="str">
        <f>VLOOKUP(B4426,Master!$A$2:$C$11,2,FALSE)</f>
        <v>Asia</v>
      </c>
      <c r="Q4426" s="39" t="str">
        <f>VLOOKUP(D4426,GL_Master!$A$1:$D$80,2,FALSE)</f>
        <v>PL</v>
      </c>
      <c r="R4426" s="39" t="str">
        <f>VLOOKUP(D4426,GL_Master!$A$1:$D$80,3,FALSE)</f>
        <v>Depreciation</v>
      </c>
      <c r="S4426" s="39" t="str">
        <f>VLOOKUP(D4426,GL_Master!$A$1:$D$80,4,FALSE)</f>
        <v>Depreciation</v>
      </c>
    </row>
    <row r="4427" spans="1:19" x14ac:dyDescent="0.25">
      <c r="A4427" s="39" t="s">
        <v>262</v>
      </c>
      <c r="B4427" s="39" t="s">
        <v>42</v>
      </c>
      <c r="C4427" s="7">
        <v>44166</v>
      </c>
      <c r="D4427" s="39" t="s">
        <v>51</v>
      </c>
      <c r="E4427" s="39">
        <v>-1000000</v>
      </c>
      <c r="F4427" s="82">
        <f t="shared" si="207"/>
        <v>-1000</v>
      </c>
      <c r="G4427" s="39">
        <f>VLOOKUP(N4427,Currecny_M!$A$1:$P$10,2,FALSE)</f>
        <v>1</v>
      </c>
      <c r="H4427" s="39">
        <f>MATCH(C4427,Currecny_M!$A$1:$P$1,0)</f>
        <v>10</v>
      </c>
      <c r="I4427" s="39">
        <f>VLOOKUP(N4427,Currecny_M!$A$1:$P$10,MATCH(Database!C4427,Currecny_M!$A$1:$P$1,0),FALSE)</f>
        <v>1</v>
      </c>
      <c r="J4427" s="82">
        <f t="shared" si="208"/>
        <v>-1000</v>
      </c>
      <c r="K4427" s="39">
        <f>VLOOKUP('Cover page'!$B$6,Currecny_M!$A$1:$P$10,MATCH(Database!C4427,Currecny_M!$A$1:$P$1,0),FALSE)</f>
        <v>1</v>
      </c>
      <c r="L4427" s="82">
        <f t="shared" si="209"/>
        <v>-1000</v>
      </c>
      <c r="M4427" s="82">
        <f>((E4427/$F$1)*VLOOKUP(N4427,Currecny_M!$A$1:$P$10,MATCH(Database!C4427,Currecny_M!$A$1:$P$1,0),FALSE))/VLOOKUP('Cover page'!$B$6,Currecny_M!$A$1:$P$10,MATCH(Database!C4427,Currecny_M!$A$1:$P$1,0),FALSE)</f>
        <v>-1000</v>
      </c>
      <c r="N4427" s="6" t="str">
        <f>VLOOKUP(B4427,Master!$A$2:$C$11,3,FALSE)</f>
        <v>INR</v>
      </c>
      <c r="O4427" s="6" t="str">
        <f>VLOOKUP(B4427,Master!$A$2:$C$11,2,FALSE)</f>
        <v>Asia</v>
      </c>
      <c r="Q4427" s="39" t="str">
        <f>VLOOKUP(D4427,GL_Master!$A$1:$D$80,2,FALSE)</f>
        <v>BS</v>
      </c>
      <c r="R4427" s="39" t="str">
        <f>VLOOKUP(D4427,GL_Master!$A$1:$D$80,3,FALSE)</f>
        <v>Share Capital</v>
      </c>
      <c r="S4427" s="39" t="str">
        <f>VLOOKUP(D4427,GL_Master!$A$1:$D$80,4,FALSE)</f>
        <v>Equity shares</v>
      </c>
    </row>
    <row r="4428" spans="1:19" x14ac:dyDescent="0.25">
      <c r="A4428" s="39" t="s">
        <v>262</v>
      </c>
      <c r="B4428" s="39" t="s">
        <v>42</v>
      </c>
      <c r="C4428" s="7">
        <v>44166</v>
      </c>
      <c r="D4428" s="39" t="s">
        <v>52</v>
      </c>
      <c r="E4428" s="39">
        <v>-1916000</v>
      </c>
      <c r="F4428" s="82">
        <f t="shared" si="207"/>
        <v>-1916</v>
      </c>
      <c r="G4428" s="39">
        <f>VLOOKUP(N4428,Currecny_M!$A$1:$P$10,2,FALSE)</f>
        <v>1</v>
      </c>
      <c r="H4428" s="39">
        <f>MATCH(C4428,Currecny_M!$A$1:$P$1,0)</f>
        <v>10</v>
      </c>
      <c r="I4428" s="39">
        <f>VLOOKUP(N4428,Currecny_M!$A$1:$P$10,MATCH(Database!C4428,Currecny_M!$A$1:$P$1,0),FALSE)</f>
        <v>1</v>
      </c>
      <c r="J4428" s="82">
        <f t="shared" si="208"/>
        <v>-1916</v>
      </c>
      <c r="K4428" s="39">
        <f>VLOOKUP('Cover page'!$B$6,Currecny_M!$A$1:$P$10,MATCH(Database!C4428,Currecny_M!$A$1:$P$1,0),FALSE)</f>
        <v>1</v>
      </c>
      <c r="L4428" s="82">
        <f t="shared" si="209"/>
        <v>-1916</v>
      </c>
      <c r="M4428" s="82">
        <f>((E4428/$F$1)*VLOOKUP(N4428,Currecny_M!$A$1:$P$10,MATCH(Database!C4428,Currecny_M!$A$1:$P$1,0),FALSE))/VLOOKUP('Cover page'!$B$6,Currecny_M!$A$1:$P$10,MATCH(Database!C4428,Currecny_M!$A$1:$P$1,0),FALSE)</f>
        <v>-1916</v>
      </c>
      <c r="N4428" s="6" t="str">
        <f>VLOOKUP(B4428,Master!$A$2:$C$11,3,FALSE)</f>
        <v>INR</v>
      </c>
      <c r="O4428" s="6" t="str">
        <f>VLOOKUP(B4428,Master!$A$2:$C$11,2,FALSE)</f>
        <v>Asia</v>
      </c>
      <c r="Q4428" s="39" t="str">
        <f>VLOOKUP(D4428,GL_Master!$A$1:$D$80,2,FALSE)</f>
        <v>BS</v>
      </c>
      <c r="R4428" s="39" t="str">
        <f>VLOOKUP(D4428,GL_Master!$A$1:$D$80,3,FALSE)</f>
        <v>Reserve and Surplus</v>
      </c>
      <c r="S4428" s="39" t="str">
        <f>VLOOKUP(D4428,GL_Master!$A$1:$D$80,4,FALSE)</f>
        <v>Reserves at the commencement of the year</v>
      </c>
    </row>
    <row r="4429" spans="1:19" x14ac:dyDescent="0.25">
      <c r="A4429" s="39" t="s">
        <v>262</v>
      </c>
      <c r="B4429" s="39" t="s">
        <v>42</v>
      </c>
      <c r="C4429" s="7">
        <v>44166</v>
      </c>
      <c r="D4429" s="39" t="s">
        <v>53</v>
      </c>
      <c r="E4429" s="39">
        <v>-356040</v>
      </c>
      <c r="F4429" s="82">
        <f t="shared" si="207"/>
        <v>-356.04</v>
      </c>
      <c r="G4429" s="39">
        <f>VLOOKUP(N4429,Currecny_M!$A$1:$P$10,2,FALSE)</f>
        <v>1</v>
      </c>
      <c r="H4429" s="39">
        <f>MATCH(C4429,Currecny_M!$A$1:$P$1,0)</f>
        <v>10</v>
      </c>
      <c r="I4429" s="39">
        <f>VLOOKUP(N4429,Currecny_M!$A$1:$P$10,MATCH(Database!C4429,Currecny_M!$A$1:$P$1,0),FALSE)</f>
        <v>1</v>
      </c>
      <c r="J4429" s="82">
        <f t="shared" si="208"/>
        <v>-356.04</v>
      </c>
      <c r="K4429" s="39">
        <f>VLOOKUP('Cover page'!$B$6,Currecny_M!$A$1:$P$10,MATCH(Database!C4429,Currecny_M!$A$1:$P$1,0),FALSE)</f>
        <v>1</v>
      </c>
      <c r="L4429" s="82">
        <f t="shared" si="209"/>
        <v>-356.04</v>
      </c>
      <c r="M4429" s="82">
        <f>((E4429/$F$1)*VLOOKUP(N4429,Currecny_M!$A$1:$P$10,MATCH(Database!C4429,Currecny_M!$A$1:$P$1,0),FALSE))/VLOOKUP('Cover page'!$B$6,Currecny_M!$A$1:$P$10,MATCH(Database!C4429,Currecny_M!$A$1:$P$1,0),FALSE)</f>
        <v>-356.04</v>
      </c>
      <c r="N4429" s="6" t="str">
        <f>VLOOKUP(B4429,Master!$A$2:$C$11,3,FALSE)</f>
        <v>INR</v>
      </c>
      <c r="O4429" s="6" t="str">
        <f>VLOOKUP(B4429,Master!$A$2:$C$11,2,FALSE)</f>
        <v>Asia</v>
      </c>
      <c r="Q4429" s="39" t="str">
        <f>VLOOKUP(D4429,GL_Master!$A$1:$D$80,2,FALSE)</f>
        <v>BS</v>
      </c>
      <c r="R4429" s="39" t="str">
        <f>VLOOKUP(D4429,GL_Master!$A$1:$D$80,3,FALSE)</f>
        <v>Loan Fund</v>
      </c>
      <c r="S4429" s="39" t="str">
        <f>VLOOKUP(D4429,GL_Master!$A$1:$D$80,4,FALSE)</f>
        <v>Term Loan</v>
      </c>
    </row>
    <row r="4430" spans="1:19" x14ac:dyDescent="0.25">
      <c r="A4430" s="39" t="s">
        <v>262</v>
      </c>
      <c r="B4430" s="39" t="s">
        <v>42</v>
      </c>
      <c r="C4430" s="7">
        <v>44166</v>
      </c>
      <c r="D4430" s="39" t="s">
        <v>54</v>
      </c>
      <c r="E4430" s="39">
        <v>2200</v>
      </c>
      <c r="F4430" s="82">
        <f t="shared" si="207"/>
        <v>2.2000000000000002</v>
      </c>
      <c r="G4430" s="39">
        <f>VLOOKUP(N4430,Currecny_M!$A$1:$P$10,2,FALSE)</f>
        <v>1</v>
      </c>
      <c r="H4430" s="39">
        <f>MATCH(C4430,Currecny_M!$A$1:$P$1,0)</f>
        <v>10</v>
      </c>
      <c r="I4430" s="39">
        <f>VLOOKUP(N4430,Currecny_M!$A$1:$P$10,MATCH(Database!C4430,Currecny_M!$A$1:$P$1,0),FALSE)</f>
        <v>1</v>
      </c>
      <c r="J4430" s="82">
        <f t="shared" si="208"/>
        <v>2.2000000000000002</v>
      </c>
      <c r="K4430" s="39">
        <f>VLOOKUP('Cover page'!$B$6,Currecny_M!$A$1:$P$10,MATCH(Database!C4430,Currecny_M!$A$1:$P$1,0),FALSE)</f>
        <v>1</v>
      </c>
      <c r="L4430" s="82">
        <f t="shared" si="209"/>
        <v>2.2000000000000002</v>
      </c>
      <c r="M4430" s="82">
        <f>((E4430/$F$1)*VLOOKUP(N4430,Currecny_M!$A$1:$P$10,MATCH(Database!C4430,Currecny_M!$A$1:$P$1,0),FALSE))/VLOOKUP('Cover page'!$B$6,Currecny_M!$A$1:$P$10,MATCH(Database!C4430,Currecny_M!$A$1:$P$1,0),FALSE)</f>
        <v>2.2000000000000002</v>
      </c>
      <c r="N4430" s="6" t="str">
        <f>VLOOKUP(B4430,Master!$A$2:$C$11,3,FALSE)</f>
        <v>INR</v>
      </c>
      <c r="O4430" s="6" t="str">
        <f>VLOOKUP(B4430,Master!$A$2:$C$11,2,FALSE)</f>
        <v>Asia</v>
      </c>
      <c r="Q4430" s="39" t="str">
        <f>VLOOKUP(D4430,GL_Master!$A$1:$D$80,2,FALSE)</f>
        <v>BS</v>
      </c>
      <c r="R4430" s="39" t="str">
        <f>VLOOKUP(D4430,GL_Master!$A$1:$D$80,3,FALSE)</f>
        <v>Trade Payables</v>
      </c>
      <c r="S4430" s="39" t="str">
        <f>VLOOKUP(D4430,GL_Master!$A$1:$D$80,4,FALSE)</f>
        <v>Trade payable</v>
      </c>
    </row>
    <row r="4431" spans="1:19" x14ac:dyDescent="0.25">
      <c r="A4431" s="39" t="s">
        <v>262</v>
      </c>
      <c r="B4431" s="39" t="s">
        <v>42</v>
      </c>
      <c r="C4431" s="7">
        <v>44166</v>
      </c>
      <c r="D4431" s="39" t="s">
        <v>34</v>
      </c>
      <c r="E4431" s="39">
        <v>-52530</v>
      </c>
      <c r="F4431" s="82">
        <f t="shared" si="207"/>
        <v>-52.53</v>
      </c>
      <c r="G4431" s="39">
        <f>VLOOKUP(N4431,Currecny_M!$A$1:$P$10,2,FALSE)</f>
        <v>1</v>
      </c>
      <c r="H4431" s="39">
        <f>MATCH(C4431,Currecny_M!$A$1:$P$1,0)</f>
        <v>10</v>
      </c>
      <c r="I4431" s="39">
        <f>VLOOKUP(N4431,Currecny_M!$A$1:$P$10,MATCH(Database!C4431,Currecny_M!$A$1:$P$1,0),FALSE)</f>
        <v>1</v>
      </c>
      <c r="J4431" s="82">
        <f t="shared" si="208"/>
        <v>-52.53</v>
      </c>
      <c r="K4431" s="39">
        <f>VLOOKUP('Cover page'!$B$6,Currecny_M!$A$1:$P$10,MATCH(Database!C4431,Currecny_M!$A$1:$P$1,0),FALSE)</f>
        <v>1</v>
      </c>
      <c r="L4431" s="82">
        <f t="shared" si="209"/>
        <v>-52.53</v>
      </c>
      <c r="M4431" s="82">
        <f>((E4431/$F$1)*VLOOKUP(N4431,Currecny_M!$A$1:$P$10,MATCH(Database!C4431,Currecny_M!$A$1:$P$1,0),FALSE))/VLOOKUP('Cover page'!$B$6,Currecny_M!$A$1:$P$10,MATCH(Database!C4431,Currecny_M!$A$1:$P$1,0),FALSE)</f>
        <v>-52.53</v>
      </c>
      <c r="N4431" s="6" t="str">
        <f>VLOOKUP(B4431,Master!$A$2:$C$11,3,FALSE)</f>
        <v>INR</v>
      </c>
      <c r="O4431" s="6" t="str">
        <f>VLOOKUP(B4431,Master!$A$2:$C$11,2,FALSE)</f>
        <v>Asia</v>
      </c>
      <c r="Q4431" s="39" t="str">
        <f>VLOOKUP(D4431,GL_Master!$A$1:$D$80,2,FALSE)</f>
        <v>BS</v>
      </c>
      <c r="R4431" s="39" t="str">
        <f>VLOOKUP(D4431,GL_Master!$A$1:$D$80,3,FALSE)</f>
        <v>Provisions</v>
      </c>
      <c r="S4431" s="39" t="str">
        <f>VLOOKUP(D4431,GL_Master!$A$1:$D$80,4,FALSE)</f>
        <v>Expenses payables</v>
      </c>
    </row>
    <row r="4432" spans="1:19" x14ac:dyDescent="0.25">
      <c r="A4432" s="39" t="s">
        <v>262</v>
      </c>
      <c r="B4432" s="39" t="s">
        <v>42</v>
      </c>
      <c r="C4432" s="7">
        <v>44166</v>
      </c>
      <c r="D4432" s="39" t="s">
        <v>18</v>
      </c>
      <c r="E4432" s="39">
        <v>-32550</v>
      </c>
      <c r="F4432" s="82">
        <f t="shared" si="207"/>
        <v>-32.549999999999997</v>
      </c>
      <c r="G4432" s="39">
        <f>VLOOKUP(N4432,Currecny_M!$A$1:$P$10,2,FALSE)</f>
        <v>1</v>
      </c>
      <c r="H4432" s="39">
        <f>MATCH(C4432,Currecny_M!$A$1:$P$1,0)</f>
        <v>10</v>
      </c>
      <c r="I4432" s="39">
        <f>VLOOKUP(N4432,Currecny_M!$A$1:$P$10,MATCH(Database!C4432,Currecny_M!$A$1:$P$1,0),FALSE)</f>
        <v>1</v>
      </c>
      <c r="J4432" s="82">
        <f t="shared" si="208"/>
        <v>-32.549999999999997</v>
      </c>
      <c r="K4432" s="39">
        <f>VLOOKUP('Cover page'!$B$6,Currecny_M!$A$1:$P$10,MATCH(Database!C4432,Currecny_M!$A$1:$P$1,0),FALSE)</f>
        <v>1</v>
      </c>
      <c r="L4432" s="82">
        <f t="shared" si="209"/>
        <v>-32.549999999999997</v>
      </c>
      <c r="M4432" s="82">
        <f>((E4432/$F$1)*VLOOKUP(N4432,Currecny_M!$A$1:$P$10,MATCH(Database!C4432,Currecny_M!$A$1:$P$1,0),FALSE))/VLOOKUP('Cover page'!$B$6,Currecny_M!$A$1:$P$10,MATCH(Database!C4432,Currecny_M!$A$1:$P$1,0),FALSE)</f>
        <v>-32.549999999999997</v>
      </c>
      <c r="N4432" s="6" t="str">
        <f>VLOOKUP(B4432,Master!$A$2:$C$11,3,FALSE)</f>
        <v>INR</v>
      </c>
      <c r="O4432" s="6" t="str">
        <f>VLOOKUP(B4432,Master!$A$2:$C$11,2,FALSE)</f>
        <v>Asia</v>
      </c>
      <c r="Q4432" s="39" t="str">
        <f>VLOOKUP(D4432,GL_Master!$A$1:$D$80,2,FALSE)</f>
        <v>BS</v>
      </c>
      <c r="R4432" s="39" t="str">
        <f>VLOOKUP(D4432,GL_Master!$A$1:$D$80,3,FALSE)</f>
        <v>Other current liabilities</v>
      </c>
      <c r="S4432" s="39" t="str">
        <f>VLOOKUP(D4432,GL_Master!$A$1:$D$80,4,FALSE)</f>
        <v>Employee related liabilities</v>
      </c>
    </row>
    <row r="4433" spans="1:19" x14ac:dyDescent="0.25">
      <c r="A4433" s="39" t="s">
        <v>262</v>
      </c>
      <c r="B4433" s="39" t="s">
        <v>42</v>
      </c>
      <c r="C4433" s="7">
        <v>44166</v>
      </c>
      <c r="D4433" s="39" t="s">
        <v>55</v>
      </c>
      <c r="E4433" s="39">
        <v>-4080</v>
      </c>
      <c r="F4433" s="82">
        <f t="shared" si="207"/>
        <v>-4.08</v>
      </c>
      <c r="G4433" s="39">
        <f>VLOOKUP(N4433,Currecny_M!$A$1:$P$10,2,FALSE)</f>
        <v>1</v>
      </c>
      <c r="H4433" s="39">
        <f>MATCH(C4433,Currecny_M!$A$1:$P$1,0)</f>
        <v>10</v>
      </c>
      <c r="I4433" s="39">
        <f>VLOOKUP(N4433,Currecny_M!$A$1:$P$10,MATCH(Database!C4433,Currecny_M!$A$1:$P$1,0),FALSE)</f>
        <v>1</v>
      </c>
      <c r="J4433" s="82">
        <f t="shared" si="208"/>
        <v>-4.08</v>
      </c>
      <c r="K4433" s="39">
        <f>VLOOKUP('Cover page'!$B$6,Currecny_M!$A$1:$P$10,MATCH(Database!C4433,Currecny_M!$A$1:$P$1,0),FALSE)</f>
        <v>1</v>
      </c>
      <c r="L4433" s="82">
        <f t="shared" si="209"/>
        <v>-4.08</v>
      </c>
      <c r="M4433" s="82">
        <f>((E4433/$F$1)*VLOOKUP(N4433,Currecny_M!$A$1:$P$10,MATCH(Database!C4433,Currecny_M!$A$1:$P$1,0),FALSE))/VLOOKUP('Cover page'!$B$6,Currecny_M!$A$1:$P$10,MATCH(Database!C4433,Currecny_M!$A$1:$P$1,0),FALSE)</f>
        <v>-4.08</v>
      </c>
      <c r="N4433" s="6" t="str">
        <f>VLOOKUP(B4433,Master!$A$2:$C$11,3,FALSE)</f>
        <v>INR</v>
      </c>
      <c r="O4433" s="6" t="str">
        <f>VLOOKUP(B4433,Master!$A$2:$C$11,2,FALSE)</f>
        <v>Asia</v>
      </c>
      <c r="Q4433" s="39" t="str">
        <f>VLOOKUP(D4433,GL_Master!$A$1:$D$80,2,FALSE)</f>
        <v>BS</v>
      </c>
      <c r="R4433" s="39" t="str">
        <f>VLOOKUP(D4433,GL_Master!$A$1:$D$80,3,FALSE)</f>
        <v>Other current liabilities</v>
      </c>
      <c r="S4433" s="39" t="str">
        <f>VLOOKUP(D4433,GL_Master!$A$1:$D$80,4,FALSE)</f>
        <v>Security deposit received</v>
      </c>
    </row>
    <row r="4434" spans="1:19" x14ac:dyDescent="0.25">
      <c r="A4434" s="39" t="s">
        <v>262</v>
      </c>
      <c r="B4434" s="39" t="s">
        <v>42</v>
      </c>
      <c r="C4434" s="7">
        <v>44166</v>
      </c>
      <c r="D4434" s="39" t="s">
        <v>56</v>
      </c>
      <c r="E4434" s="39">
        <v>-1040</v>
      </c>
      <c r="F4434" s="82">
        <f t="shared" si="207"/>
        <v>-1.04</v>
      </c>
      <c r="G4434" s="39">
        <f>VLOOKUP(N4434,Currecny_M!$A$1:$P$10,2,FALSE)</f>
        <v>1</v>
      </c>
      <c r="H4434" s="39">
        <f>MATCH(C4434,Currecny_M!$A$1:$P$1,0)</f>
        <v>10</v>
      </c>
      <c r="I4434" s="39">
        <f>VLOOKUP(N4434,Currecny_M!$A$1:$P$10,MATCH(Database!C4434,Currecny_M!$A$1:$P$1,0),FALSE)</f>
        <v>1</v>
      </c>
      <c r="J4434" s="82">
        <f t="shared" si="208"/>
        <v>-1.04</v>
      </c>
      <c r="K4434" s="39">
        <f>VLOOKUP('Cover page'!$B$6,Currecny_M!$A$1:$P$10,MATCH(Database!C4434,Currecny_M!$A$1:$P$1,0),FALSE)</f>
        <v>1</v>
      </c>
      <c r="L4434" s="82">
        <f t="shared" si="209"/>
        <v>-1.04</v>
      </c>
      <c r="M4434" s="82">
        <f>((E4434/$F$1)*VLOOKUP(N4434,Currecny_M!$A$1:$P$10,MATCH(Database!C4434,Currecny_M!$A$1:$P$1,0),FALSE))/VLOOKUP('Cover page'!$B$6,Currecny_M!$A$1:$P$10,MATCH(Database!C4434,Currecny_M!$A$1:$P$1,0),FALSE)</f>
        <v>-1.04</v>
      </c>
      <c r="N4434" s="6" t="str">
        <f>VLOOKUP(B4434,Master!$A$2:$C$11,3,FALSE)</f>
        <v>INR</v>
      </c>
      <c r="O4434" s="6" t="str">
        <f>VLOOKUP(B4434,Master!$A$2:$C$11,2,FALSE)</f>
        <v>Asia</v>
      </c>
      <c r="Q4434" s="39" t="str">
        <f>VLOOKUP(D4434,GL_Master!$A$1:$D$80,2,FALSE)</f>
        <v>BS</v>
      </c>
      <c r="R4434" s="39" t="str">
        <f>VLOOKUP(D4434,GL_Master!$A$1:$D$80,3,FALSE)</f>
        <v>Other Tax Payables</v>
      </c>
      <c r="S4434" s="39" t="str">
        <f>VLOOKUP(D4434,GL_Master!$A$1:$D$80,4,FALSE)</f>
        <v>Tax deducted at source payable</v>
      </c>
    </row>
    <row r="4435" spans="1:19" x14ac:dyDescent="0.25">
      <c r="A4435" s="39" t="s">
        <v>262</v>
      </c>
      <c r="B4435" s="39" t="s">
        <v>42</v>
      </c>
      <c r="C4435" s="7">
        <v>44166</v>
      </c>
      <c r="D4435" s="39" t="s">
        <v>57</v>
      </c>
      <c r="E4435" s="39">
        <v>-9270</v>
      </c>
      <c r="F4435" s="82">
        <f t="shared" si="207"/>
        <v>-9.27</v>
      </c>
      <c r="G4435" s="39">
        <f>VLOOKUP(N4435,Currecny_M!$A$1:$P$10,2,FALSE)</f>
        <v>1</v>
      </c>
      <c r="H4435" s="39">
        <f>MATCH(C4435,Currecny_M!$A$1:$P$1,0)</f>
        <v>10</v>
      </c>
      <c r="I4435" s="39">
        <f>VLOOKUP(N4435,Currecny_M!$A$1:$P$10,MATCH(Database!C4435,Currecny_M!$A$1:$P$1,0),FALSE)</f>
        <v>1</v>
      </c>
      <c r="J4435" s="82">
        <f t="shared" si="208"/>
        <v>-9.27</v>
      </c>
      <c r="K4435" s="39">
        <f>VLOOKUP('Cover page'!$B$6,Currecny_M!$A$1:$P$10,MATCH(Database!C4435,Currecny_M!$A$1:$P$1,0),FALSE)</f>
        <v>1</v>
      </c>
      <c r="L4435" s="82">
        <f t="shared" si="209"/>
        <v>-9.27</v>
      </c>
      <c r="M4435" s="82">
        <f>((E4435/$F$1)*VLOOKUP(N4435,Currecny_M!$A$1:$P$10,MATCH(Database!C4435,Currecny_M!$A$1:$P$1,0),FALSE))/VLOOKUP('Cover page'!$B$6,Currecny_M!$A$1:$P$10,MATCH(Database!C4435,Currecny_M!$A$1:$P$1,0),FALSE)</f>
        <v>-9.27</v>
      </c>
      <c r="N4435" s="6" t="str">
        <f>VLOOKUP(B4435,Master!$A$2:$C$11,3,FALSE)</f>
        <v>INR</v>
      </c>
      <c r="O4435" s="6" t="str">
        <f>VLOOKUP(B4435,Master!$A$2:$C$11,2,FALSE)</f>
        <v>Asia</v>
      </c>
      <c r="Q4435" s="39" t="str">
        <f>VLOOKUP(D4435,GL_Master!$A$1:$D$80,2,FALSE)</f>
        <v>BS</v>
      </c>
      <c r="R4435" s="39" t="str">
        <f>VLOOKUP(D4435,GL_Master!$A$1:$D$80,3,FALSE)</f>
        <v>Other Tax Payables</v>
      </c>
      <c r="S4435" s="39" t="str">
        <f>VLOOKUP(D4435,GL_Master!$A$1:$D$80,4,FALSE)</f>
        <v>Tax deducted at source payable</v>
      </c>
    </row>
    <row r="4436" spans="1:19" x14ac:dyDescent="0.25">
      <c r="A4436" s="39" t="s">
        <v>262</v>
      </c>
      <c r="B4436" s="39" t="s">
        <v>42</v>
      </c>
      <c r="C4436" s="7">
        <v>44166</v>
      </c>
      <c r="D4436" s="39" t="s">
        <v>58</v>
      </c>
      <c r="E4436" s="39">
        <v>-72760</v>
      </c>
      <c r="F4436" s="82">
        <f t="shared" si="207"/>
        <v>-72.760000000000005</v>
      </c>
      <c r="G4436" s="39">
        <f>VLOOKUP(N4436,Currecny_M!$A$1:$P$10,2,FALSE)</f>
        <v>1</v>
      </c>
      <c r="H4436" s="39">
        <f>MATCH(C4436,Currecny_M!$A$1:$P$1,0)</f>
        <v>10</v>
      </c>
      <c r="I4436" s="39">
        <f>VLOOKUP(N4436,Currecny_M!$A$1:$P$10,MATCH(Database!C4436,Currecny_M!$A$1:$P$1,0),FALSE)</f>
        <v>1</v>
      </c>
      <c r="J4436" s="82">
        <f t="shared" si="208"/>
        <v>-72.760000000000005</v>
      </c>
      <c r="K4436" s="39">
        <f>VLOOKUP('Cover page'!$B$6,Currecny_M!$A$1:$P$10,MATCH(Database!C4436,Currecny_M!$A$1:$P$1,0),FALSE)</f>
        <v>1</v>
      </c>
      <c r="L4436" s="82">
        <f t="shared" si="209"/>
        <v>-72.760000000000005</v>
      </c>
      <c r="M4436" s="82">
        <f>((E4436/$F$1)*VLOOKUP(N4436,Currecny_M!$A$1:$P$10,MATCH(Database!C4436,Currecny_M!$A$1:$P$1,0),FALSE))/VLOOKUP('Cover page'!$B$6,Currecny_M!$A$1:$P$10,MATCH(Database!C4436,Currecny_M!$A$1:$P$1,0),FALSE)</f>
        <v>-72.760000000000005</v>
      </c>
      <c r="N4436" s="6" t="str">
        <f>VLOOKUP(B4436,Master!$A$2:$C$11,3,FALSE)</f>
        <v>INR</v>
      </c>
      <c r="O4436" s="6" t="str">
        <f>VLOOKUP(B4436,Master!$A$2:$C$11,2,FALSE)</f>
        <v>Asia</v>
      </c>
      <c r="Q4436" s="39" t="str">
        <f>VLOOKUP(D4436,GL_Master!$A$1:$D$80,2,FALSE)</f>
        <v>BS</v>
      </c>
      <c r="R4436" s="39" t="str">
        <f>VLOOKUP(D4436,GL_Master!$A$1:$D$80,3,FALSE)</f>
        <v>Long-term provisions</v>
      </c>
      <c r="S4436" s="39" t="str">
        <f>VLOOKUP(D4436,GL_Master!$A$1:$D$80,4,FALSE)</f>
        <v>Provision for gratuity</v>
      </c>
    </row>
    <row r="4437" spans="1:19" x14ac:dyDescent="0.25">
      <c r="A4437" s="39" t="s">
        <v>262</v>
      </c>
      <c r="B4437" s="39" t="s">
        <v>42</v>
      </c>
      <c r="C4437" s="7">
        <v>44166</v>
      </c>
      <c r="D4437" s="39" t="s">
        <v>59</v>
      </c>
      <c r="E4437" s="39">
        <v>-30160</v>
      </c>
      <c r="F4437" s="82">
        <f t="shared" si="207"/>
        <v>-30.16</v>
      </c>
      <c r="G4437" s="39">
        <f>VLOOKUP(N4437,Currecny_M!$A$1:$P$10,2,FALSE)</f>
        <v>1</v>
      </c>
      <c r="H4437" s="39">
        <f>MATCH(C4437,Currecny_M!$A$1:$P$1,0)</f>
        <v>10</v>
      </c>
      <c r="I4437" s="39">
        <f>VLOOKUP(N4437,Currecny_M!$A$1:$P$10,MATCH(Database!C4437,Currecny_M!$A$1:$P$1,0),FALSE)</f>
        <v>1</v>
      </c>
      <c r="J4437" s="82">
        <f t="shared" si="208"/>
        <v>-30.16</v>
      </c>
      <c r="K4437" s="39">
        <f>VLOOKUP('Cover page'!$B$6,Currecny_M!$A$1:$P$10,MATCH(Database!C4437,Currecny_M!$A$1:$P$1,0),FALSE)</f>
        <v>1</v>
      </c>
      <c r="L4437" s="82">
        <f t="shared" si="209"/>
        <v>-30.16</v>
      </c>
      <c r="M4437" s="82">
        <f>((E4437/$F$1)*VLOOKUP(N4437,Currecny_M!$A$1:$P$10,MATCH(Database!C4437,Currecny_M!$A$1:$P$1,0),FALSE))/VLOOKUP('Cover page'!$B$6,Currecny_M!$A$1:$P$10,MATCH(Database!C4437,Currecny_M!$A$1:$P$1,0),FALSE)</f>
        <v>-30.16</v>
      </c>
      <c r="N4437" s="6" t="str">
        <f>VLOOKUP(B4437,Master!$A$2:$C$11,3,FALSE)</f>
        <v>INR</v>
      </c>
      <c r="O4437" s="6" t="str">
        <f>VLOOKUP(B4437,Master!$A$2:$C$11,2,FALSE)</f>
        <v>Asia</v>
      </c>
      <c r="Q4437" s="39" t="str">
        <f>VLOOKUP(D4437,GL_Master!$A$1:$D$80,2,FALSE)</f>
        <v>BS</v>
      </c>
      <c r="R4437" s="39" t="str">
        <f>VLOOKUP(D4437,GL_Master!$A$1:$D$80,3,FALSE)</f>
        <v>Long-term provisions</v>
      </c>
      <c r="S4437" s="39" t="str">
        <f>VLOOKUP(D4437,GL_Master!$A$1:$D$80,4,FALSE)</f>
        <v>Provision for leave encashment</v>
      </c>
    </row>
    <row r="4438" spans="1:19" x14ac:dyDescent="0.25">
      <c r="A4438" s="39" t="s">
        <v>262</v>
      </c>
      <c r="B4438" s="39" t="s">
        <v>42</v>
      </c>
      <c r="C4438" s="7">
        <v>44166</v>
      </c>
      <c r="D4438" s="39" t="s">
        <v>60</v>
      </c>
      <c r="E4438" s="39">
        <v>-8560</v>
      </c>
      <c r="F4438" s="82">
        <f t="shared" si="207"/>
        <v>-8.56</v>
      </c>
      <c r="G4438" s="39">
        <f>VLOOKUP(N4438,Currecny_M!$A$1:$P$10,2,FALSE)</f>
        <v>1</v>
      </c>
      <c r="H4438" s="39">
        <f>MATCH(C4438,Currecny_M!$A$1:$P$1,0)</f>
        <v>10</v>
      </c>
      <c r="I4438" s="39">
        <f>VLOOKUP(N4438,Currecny_M!$A$1:$P$10,MATCH(Database!C4438,Currecny_M!$A$1:$P$1,0),FALSE)</f>
        <v>1</v>
      </c>
      <c r="J4438" s="82">
        <f t="shared" si="208"/>
        <v>-8.56</v>
      </c>
      <c r="K4438" s="39">
        <f>VLOOKUP('Cover page'!$B$6,Currecny_M!$A$1:$P$10,MATCH(Database!C4438,Currecny_M!$A$1:$P$1,0),FALSE)</f>
        <v>1</v>
      </c>
      <c r="L4438" s="82">
        <f t="shared" si="209"/>
        <v>-8.56</v>
      </c>
      <c r="M4438" s="82">
        <f>((E4438/$F$1)*VLOOKUP(N4438,Currecny_M!$A$1:$P$10,MATCH(Database!C4438,Currecny_M!$A$1:$P$1,0),FALSE))/VLOOKUP('Cover page'!$B$6,Currecny_M!$A$1:$P$10,MATCH(Database!C4438,Currecny_M!$A$1:$P$1,0),FALSE)</f>
        <v>-8.56</v>
      </c>
      <c r="N4438" s="6" t="str">
        <f>VLOOKUP(B4438,Master!$A$2:$C$11,3,FALSE)</f>
        <v>INR</v>
      </c>
      <c r="O4438" s="6" t="str">
        <f>VLOOKUP(B4438,Master!$A$2:$C$11,2,FALSE)</f>
        <v>Asia</v>
      </c>
      <c r="Q4438" s="39" t="str">
        <f>VLOOKUP(D4438,GL_Master!$A$1:$D$80,2,FALSE)</f>
        <v>BS</v>
      </c>
      <c r="R4438" s="39" t="str">
        <f>VLOOKUP(D4438,GL_Master!$A$1:$D$80,3,FALSE)</f>
        <v>Trade Payables</v>
      </c>
      <c r="S4438" s="39" t="str">
        <f>VLOOKUP(D4438,GL_Master!$A$1:$D$80,4,FALSE)</f>
        <v>Trade payable</v>
      </c>
    </row>
    <row r="4439" spans="1:19" x14ac:dyDescent="0.25">
      <c r="A4439" s="39" t="s">
        <v>262</v>
      </c>
      <c r="B4439" s="39" t="s">
        <v>42</v>
      </c>
      <c r="C4439" s="7">
        <v>44166</v>
      </c>
      <c r="D4439" s="39" t="s">
        <v>61</v>
      </c>
      <c r="E4439" s="39">
        <v>-86520</v>
      </c>
      <c r="F4439" s="82">
        <f t="shared" si="207"/>
        <v>-86.52</v>
      </c>
      <c r="G4439" s="39">
        <f>VLOOKUP(N4439,Currecny_M!$A$1:$P$10,2,FALSE)</f>
        <v>1</v>
      </c>
      <c r="H4439" s="39">
        <f>MATCH(C4439,Currecny_M!$A$1:$P$1,0)</f>
        <v>10</v>
      </c>
      <c r="I4439" s="39">
        <f>VLOOKUP(N4439,Currecny_M!$A$1:$P$10,MATCH(Database!C4439,Currecny_M!$A$1:$P$1,0),FALSE)</f>
        <v>1</v>
      </c>
      <c r="J4439" s="82">
        <f t="shared" si="208"/>
        <v>-86.52</v>
      </c>
      <c r="K4439" s="39">
        <f>VLOOKUP('Cover page'!$B$6,Currecny_M!$A$1:$P$10,MATCH(Database!C4439,Currecny_M!$A$1:$P$1,0),FALSE)</f>
        <v>1</v>
      </c>
      <c r="L4439" s="82">
        <f t="shared" si="209"/>
        <v>-86.52</v>
      </c>
      <c r="M4439" s="82">
        <f>((E4439/$F$1)*VLOOKUP(N4439,Currecny_M!$A$1:$P$10,MATCH(Database!C4439,Currecny_M!$A$1:$P$1,0),FALSE))/VLOOKUP('Cover page'!$B$6,Currecny_M!$A$1:$P$10,MATCH(Database!C4439,Currecny_M!$A$1:$P$1,0),FALSE)</f>
        <v>-86.52</v>
      </c>
      <c r="N4439" s="6" t="str">
        <f>VLOOKUP(B4439,Master!$A$2:$C$11,3,FALSE)</f>
        <v>INR</v>
      </c>
      <c r="O4439" s="6" t="str">
        <f>VLOOKUP(B4439,Master!$A$2:$C$11,2,FALSE)</f>
        <v>Asia</v>
      </c>
      <c r="Q4439" s="39" t="str">
        <f>VLOOKUP(D4439,GL_Master!$A$1:$D$80,2,FALSE)</f>
        <v>BS</v>
      </c>
      <c r="R4439" s="39" t="str">
        <f>VLOOKUP(D4439,GL_Master!$A$1:$D$80,3,FALSE)</f>
        <v>Provisions</v>
      </c>
      <c r="S4439" s="39" t="str">
        <f>VLOOKUP(D4439,GL_Master!$A$1:$D$80,4,FALSE)</f>
        <v>Provision for doubtful assets</v>
      </c>
    </row>
    <row r="4440" spans="1:19" x14ac:dyDescent="0.25">
      <c r="A4440" s="39" t="s">
        <v>262</v>
      </c>
      <c r="B4440" s="39" t="s">
        <v>42</v>
      </c>
      <c r="C4440" s="7">
        <v>44166</v>
      </c>
      <c r="D4440" s="39" t="s">
        <v>62</v>
      </c>
      <c r="E4440" s="39">
        <v>-3120</v>
      </c>
      <c r="F4440" s="82">
        <f t="shared" si="207"/>
        <v>-3.12</v>
      </c>
      <c r="G4440" s="39">
        <f>VLOOKUP(N4440,Currecny_M!$A$1:$P$10,2,FALSE)</f>
        <v>1</v>
      </c>
      <c r="H4440" s="39">
        <f>MATCH(C4440,Currecny_M!$A$1:$P$1,0)</f>
        <v>10</v>
      </c>
      <c r="I4440" s="39">
        <f>VLOOKUP(N4440,Currecny_M!$A$1:$P$10,MATCH(Database!C4440,Currecny_M!$A$1:$P$1,0),FALSE)</f>
        <v>1</v>
      </c>
      <c r="J4440" s="82">
        <f t="shared" si="208"/>
        <v>-3.12</v>
      </c>
      <c r="K4440" s="39">
        <f>VLOOKUP('Cover page'!$B$6,Currecny_M!$A$1:$P$10,MATCH(Database!C4440,Currecny_M!$A$1:$P$1,0),FALSE)</f>
        <v>1</v>
      </c>
      <c r="L4440" s="82">
        <f t="shared" si="209"/>
        <v>-3.12</v>
      </c>
      <c r="M4440" s="82">
        <f>((E4440/$F$1)*VLOOKUP(N4440,Currecny_M!$A$1:$P$10,MATCH(Database!C4440,Currecny_M!$A$1:$P$1,0),FALSE))/VLOOKUP('Cover page'!$B$6,Currecny_M!$A$1:$P$10,MATCH(Database!C4440,Currecny_M!$A$1:$P$1,0),FALSE)</f>
        <v>-3.12</v>
      </c>
      <c r="N4440" s="6" t="str">
        <f>VLOOKUP(B4440,Master!$A$2:$C$11,3,FALSE)</f>
        <v>INR</v>
      </c>
      <c r="O4440" s="6" t="str">
        <f>VLOOKUP(B4440,Master!$A$2:$C$11,2,FALSE)</f>
        <v>Asia</v>
      </c>
      <c r="Q4440" s="39" t="str">
        <f>VLOOKUP(D4440,GL_Master!$A$1:$D$80,2,FALSE)</f>
        <v>BS</v>
      </c>
      <c r="R4440" s="39" t="str">
        <f>VLOOKUP(D4440,GL_Master!$A$1:$D$80,3,FALSE)</f>
        <v>Provisions</v>
      </c>
      <c r="S4440" s="39" t="str">
        <f>VLOOKUP(D4440,GL_Master!$A$1:$D$80,4,FALSE)</f>
        <v>Provision for Insurance</v>
      </c>
    </row>
    <row r="4441" spans="1:19" x14ac:dyDescent="0.25">
      <c r="A4441" s="39" t="s">
        <v>262</v>
      </c>
      <c r="B4441" s="39" t="s">
        <v>42</v>
      </c>
      <c r="C4441" s="7">
        <v>44166</v>
      </c>
      <c r="D4441" s="39" t="s">
        <v>63</v>
      </c>
      <c r="E4441" s="39">
        <v>7350</v>
      </c>
      <c r="F4441" s="82">
        <f t="shared" si="207"/>
        <v>7.35</v>
      </c>
      <c r="G4441" s="39">
        <f>VLOOKUP(N4441,Currecny_M!$A$1:$P$10,2,FALSE)</f>
        <v>1</v>
      </c>
      <c r="H4441" s="39">
        <f>MATCH(C4441,Currecny_M!$A$1:$P$1,0)</f>
        <v>10</v>
      </c>
      <c r="I4441" s="39">
        <f>VLOOKUP(N4441,Currecny_M!$A$1:$P$10,MATCH(Database!C4441,Currecny_M!$A$1:$P$1,0),FALSE)</f>
        <v>1</v>
      </c>
      <c r="J4441" s="82">
        <f t="shared" si="208"/>
        <v>7.35</v>
      </c>
      <c r="K4441" s="39">
        <f>VLOOKUP('Cover page'!$B$6,Currecny_M!$A$1:$P$10,MATCH(Database!C4441,Currecny_M!$A$1:$P$1,0),FALSE)</f>
        <v>1</v>
      </c>
      <c r="L4441" s="82">
        <f t="shared" si="209"/>
        <v>7.35</v>
      </c>
      <c r="M4441" s="82">
        <f>((E4441/$F$1)*VLOOKUP(N4441,Currecny_M!$A$1:$P$10,MATCH(Database!C4441,Currecny_M!$A$1:$P$1,0),FALSE))/VLOOKUP('Cover page'!$B$6,Currecny_M!$A$1:$P$10,MATCH(Database!C4441,Currecny_M!$A$1:$P$1,0),FALSE)</f>
        <v>7.35</v>
      </c>
      <c r="N4441" s="6" t="str">
        <f>VLOOKUP(B4441,Master!$A$2:$C$11,3,FALSE)</f>
        <v>INR</v>
      </c>
      <c r="O4441" s="6" t="str">
        <f>VLOOKUP(B4441,Master!$A$2:$C$11,2,FALSE)</f>
        <v>Asia</v>
      </c>
      <c r="Q4441" s="39" t="str">
        <f>VLOOKUP(D4441,GL_Master!$A$1:$D$80,2,FALSE)</f>
        <v>BS</v>
      </c>
      <c r="R4441" s="39" t="str">
        <f>VLOOKUP(D4441,GL_Master!$A$1:$D$80,3,FALSE)</f>
        <v>Gross Block</v>
      </c>
      <c r="S4441" s="39" t="str">
        <f>VLOOKUP(D4441,GL_Master!$A$1:$D$80,4,FALSE)</f>
        <v>Tangible Fixed assets</v>
      </c>
    </row>
    <row r="4442" spans="1:19" x14ac:dyDescent="0.25">
      <c r="A4442" s="39" t="s">
        <v>262</v>
      </c>
      <c r="B4442" s="39" t="s">
        <v>42</v>
      </c>
      <c r="C4442" s="7">
        <v>44166</v>
      </c>
      <c r="D4442" s="39" t="s">
        <v>64</v>
      </c>
      <c r="E4442" s="39">
        <v>413030</v>
      </c>
      <c r="F4442" s="82">
        <f t="shared" si="207"/>
        <v>413.03</v>
      </c>
      <c r="G4442" s="39">
        <f>VLOOKUP(N4442,Currecny_M!$A$1:$P$10,2,FALSE)</f>
        <v>1</v>
      </c>
      <c r="H4442" s="39">
        <f>MATCH(C4442,Currecny_M!$A$1:$P$1,0)</f>
        <v>10</v>
      </c>
      <c r="I4442" s="39">
        <f>VLOOKUP(N4442,Currecny_M!$A$1:$P$10,MATCH(Database!C4442,Currecny_M!$A$1:$P$1,0),FALSE)</f>
        <v>1</v>
      </c>
      <c r="J4442" s="82">
        <f t="shared" si="208"/>
        <v>413.03</v>
      </c>
      <c r="K4442" s="39">
        <f>VLOOKUP('Cover page'!$B$6,Currecny_M!$A$1:$P$10,MATCH(Database!C4442,Currecny_M!$A$1:$P$1,0),FALSE)</f>
        <v>1</v>
      </c>
      <c r="L4442" s="82">
        <f t="shared" si="209"/>
        <v>413.03</v>
      </c>
      <c r="M4442" s="82">
        <f>((E4442/$F$1)*VLOOKUP(N4442,Currecny_M!$A$1:$P$10,MATCH(Database!C4442,Currecny_M!$A$1:$P$1,0),FALSE))/VLOOKUP('Cover page'!$B$6,Currecny_M!$A$1:$P$10,MATCH(Database!C4442,Currecny_M!$A$1:$P$1,0),FALSE)</f>
        <v>413.03</v>
      </c>
      <c r="N4442" s="6" t="str">
        <f>VLOOKUP(B4442,Master!$A$2:$C$11,3,FALSE)</f>
        <v>INR</v>
      </c>
      <c r="O4442" s="6" t="str">
        <f>VLOOKUP(B4442,Master!$A$2:$C$11,2,FALSE)</f>
        <v>Asia</v>
      </c>
      <c r="Q4442" s="39" t="str">
        <f>VLOOKUP(D4442,GL_Master!$A$1:$D$80,2,FALSE)</f>
        <v>BS</v>
      </c>
      <c r="R4442" s="39" t="str">
        <f>VLOOKUP(D4442,GL_Master!$A$1:$D$80,3,FALSE)</f>
        <v>Gross Block</v>
      </c>
      <c r="S4442" s="39" t="str">
        <f>VLOOKUP(D4442,GL_Master!$A$1:$D$80,4,FALSE)</f>
        <v>Tangible Fixed assets</v>
      </c>
    </row>
    <row r="4443" spans="1:19" x14ac:dyDescent="0.25">
      <c r="A4443" s="39" t="s">
        <v>262</v>
      </c>
      <c r="B4443" s="39" t="s">
        <v>42</v>
      </c>
      <c r="C4443" s="7">
        <v>44166</v>
      </c>
      <c r="D4443" s="39" t="s">
        <v>65</v>
      </c>
      <c r="E4443" s="39">
        <v>-273240</v>
      </c>
      <c r="F4443" s="82">
        <f t="shared" si="207"/>
        <v>-273.24</v>
      </c>
      <c r="G4443" s="39">
        <f>VLOOKUP(N4443,Currecny_M!$A$1:$P$10,2,FALSE)</f>
        <v>1</v>
      </c>
      <c r="H4443" s="39">
        <f>MATCH(C4443,Currecny_M!$A$1:$P$1,0)</f>
        <v>10</v>
      </c>
      <c r="I4443" s="39">
        <f>VLOOKUP(N4443,Currecny_M!$A$1:$P$10,MATCH(Database!C4443,Currecny_M!$A$1:$P$1,0),FALSE)</f>
        <v>1</v>
      </c>
      <c r="J4443" s="82">
        <f t="shared" si="208"/>
        <v>-273.24</v>
      </c>
      <c r="K4443" s="39">
        <f>VLOOKUP('Cover page'!$B$6,Currecny_M!$A$1:$P$10,MATCH(Database!C4443,Currecny_M!$A$1:$P$1,0),FALSE)</f>
        <v>1</v>
      </c>
      <c r="L4443" s="82">
        <f t="shared" si="209"/>
        <v>-273.24</v>
      </c>
      <c r="M4443" s="82">
        <f>((E4443/$F$1)*VLOOKUP(N4443,Currecny_M!$A$1:$P$10,MATCH(Database!C4443,Currecny_M!$A$1:$P$1,0),FALSE))/VLOOKUP('Cover page'!$B$6,Currecny_M!$A$1:$P$10,MATCH(Database!C4443,Currecny_M!$A$1:$P$1,0),FALSE)</f>
        <v>-273.24</v>
      </c>
      <c r="N4443" s="6" t="str">
        <f>VLOOKUP(B4443,Master!$A$2:$C$11,3,FALSE)</f>
        <v>INR</v>
      </c>
      <c r="O4443" s="6" t="str">
        <f>VLOOKUP(B4443,Master!$A$2:$C$11,2,FALSE)</f>
        <v>Asia</v>
      </c>
      <c r="Q4443" s="39" t="str">
        <f>VLOOKUP(D4443,GL_Master!$A$1:$D$80,2,FALSE)</f>
        <v>BS</v>
      </c>
      <c r="R4443" s="39" t="str">
        <f>VLOOKUP(D4443,GL_Master!$A$1:$D$80,3,FALSE)</f>
        <v>Accumulated Depreciation</v>
      </c>
      <c r="S4443" s="39" t="str">
        <f>VLOOKUP(D4443,GL_Master!$A$1:$D$80,4,FALSE)</f>
        <v>Accumulated Depreciation</v>
      </c>
    </row>
    <row r="4444" spans="1:19" x14ac:dyDescent="0.25">
      <c r="A4444" s="39" t="s">
        <v>262</v>
      </c>
      <c r="B4444" s="39" t="s">
        <v>42</v>
      </c>
      <c r="C4444" s="7">
        <v>44166</v>
      </c>
      <c r="D4444" s="39" t="s">
        <v>66</v>
      </c>
      <c r="E4444" s="39">
        <v>220320</v>
      </c>
      <c r="F4444" s="82">
        <f t="shared" si="207"/>
        <v>220.32</v>
      </c>
      <c r="G4444" s="39">
        <f>VLOOKUP(N4444,Currecny_M!$A$1:$P$10,2,FALSE)</f>
        <v>1</v>
      </c>
      <c r="H4444" s="39">
        <f>MATCH(C4444,Currecny_M!$A$1:$P$1,0)</f>
        <v>10</v>
      </c>
      <c r="I4444" s="39">
        <f>VLOOKUP(N4444,Currecny_M!$A$1:$P$10,MATCH(Database!C4444,Currecny_M!$A$1:$P$1,0),FALSE)</f>
        <v>1</v>
      </c>
      <c r="J4444" s="82">
        <f t="shared" si="208"/>
        <v>220.32</v>
      </c>
      <c r="K4444" s="39">
        <f>VLOOKUP('Cover page'!$B$6,Currecny_M!$A$1:$P$10,MATCH(Database!C4444,Currecny_M!$A$1:$P$1,0),FALSE)</f>
        <v>1</v>
      </c>
      <c r="L4444" s="82">
        <f t="shared" si="209"/>
        <v>220.32</v>
      </c>
      <c r="M4444" s="82">
        <f>((E4444/$F$1)*VLOOKUP(N4444,Currecny_M!$A$1:$P$10,MATCH(Database!C4444,Currecny_M!$A$1:$P$1,0),FALSE))/VLOOKUP('Cover page'!$B$6,Currecny_M!$A$1:$P$10,MATCH(Database!C4444,Currecny_M!$A$1:$P$1,0),FALSE)</f>
        <v>220.32</v>
      </c>
      <c r="N4444" s="6" t="str">
        <f>VLOOKUP(B4444,Master!$A$2:$C$11,3,FALSE)</f>
        <v>INR</v>
      </c>
      <c r="O4444" s="6" t="str">
        <f>VLOOKUP(B4444,Master!$A$2:$C$11,2,FALSE)</f>
        <v>Asia</v>
      </c>
      <c r="Q4444" s="39" t="str">
        <f>VLOOKUP(D4444,GL_Master!$A$1:$D$80,2,FALSE)</f>
        <v>BS</v>
      </c>
      <c r="R4444" s="39" t="str">
        <f>VLOOKUP(D4444,GL_Master!$A$1:$D$80,3,FALSE)</f>
        <v>Gross Block</v>
      </c>
      <c r="S4444" s="39" t="str">
        <f>VLOOKUP(D4444,GL_Master!$A$1:$D$80,4,FALSE)</f>
        <v>Tangible Fixed assets</v>
      </c>
    </row>
    <row r="4445" spans="1:19" x14ac:dyDescent="0.25">
      <c r="A4445" s="39" t="s">
        <v>262</v>
      </c>
      <c r="B4445" s="39" t="s">
        <v>42</v>
      </c>
      <c r="C4445" s="7">
        <v>44166</v>
      </c>
      <c r="D4445" s="39" t="s">
        <v>67</v>
      </c>
      <c r="E4445" s="39">
        <v>86110</v>
      </c>
      <c r="F4445" s="82">
        <f t="shared" si="207"/>
        <v>86.11</v>
      </c>
      <c r="G4445" s="39">
        <f>VLOOKUP(N4445,Currecny_M!$A$1:$P$10,2,FALSE)</f>
        <v>1</v>
      </c>
      <c r="H4445" s="39">
        <f>MATCH(C4445,Currecny_M!$A$1:$P$1,0)</f>
        <v>10</v>
      </c>
      <c r="I4445" s="39">
        <f>VLOOKUP(N4445,Currecny_M!$A$1:$P$10,MATCH(Database!C4445,Currecny_M!$A$1:$P$1,0),FALSE)</f>
        <v>1</v>
      </c>
      <c r="J4445" s="82">
        <f t="shared" si="208"/>
        <v>86.11</v>
      </c>
      <c r="K4445" s="39">
        <f>VLOOKUP('Cover page'!$B$6,Currecny_M!$A$1:$P$10,MATCH(Database!C4445,Currecny_M!$A$1:$P$1,0),FALSE)</f>
        <v>1</v>
      </c>
      <c r="L4445" s="82">
        <f t="shared" si="209"/>
        <v>86.11</v>
      </c>
      <c r="M4445" s="82">
        <f>((E4445/$F$1)*VLOOKUP(N4445,Currecny_M!$A$1:$P$10,MATCH(Database!C4445,Currecny_M!$A$1:$P$1,0),FALSE))/VLOOKUP('Cover page'!$B$6,Currecny_M!$A$1:$P$10,MATCH(Database!C4445,Currecny_M!$A$1:$P$1,0),FALSE)</f>
        <v>86.11</v>
      </c>
      <c r="N4445" s="6" t="str">
        <f>VLOOKUP(B4445,Master!$A$2:$C$11,3,FALSE)</f>
        <v>INR</v>
      </c>
      <c r="O4445" s="6" t="str">
        <f>VLOOKUP(B4445,Master!$A$2:$C$11,2,FALSE)</f>
        <v>Asia</v>
      </c>
      <c r="Q4445" s="39" t="str">
        <f>VLOOKUP(D4445,GL_Master!$A$1:$D$80,2,FALSE)</f>
        <v>BS</v>
      </c>
      <c r="R4445" s="39" t="str">
        <f>VLOOKUP(D4445,GL_Master!$A$1:$D$80,3,FALSE)</f>
        <v>Gross Block</v>
      </c>
      <c r="S4445" s="39" t="str">
        <f>VLOOKUP(D4445,GL_Master!$A$1:$D$80,4,FALSE)</f>
        <v>Tangible Fixed assets</v>
      </c>
    </row>
    <row r="4446" spans="1:19" x14ac:dyDescent="0.25">
      <c r="A4446" s="39" t="s">
        <v>262</v>
      </c>
      <c r="B4446" s="39" t="s">
        <v>42</v>
      </c>
      <c r="C4446" s="7">
        <v>44166</v>
      </c>
      <c r="D4446" s="39" t="s">
        <v>68</v>
      </c>
      <c r="E4446" s="39">
        <v>-71760</v>
      </c>
      <c r="F4446" s="82">
        <f t="shared" si="207"/>
        <v>-71.760000000000005</v>
      </c>
      <c r="G4446" s="39">
        <f>VLOOKUP(N4446,Currecny_M!$A$1:$P$10,2,FALSE)</f>
        <v>1</v>
      </c>
      <c r="H4446" s="39">
        <f>MATCH(C4446,Currecny_M!$A$1:$P$1,0)</f>
        <v>10</v>
      </c>
      <c r="I4446" s="39">
        <f>VLOOKUP(N4446,Currecny_M!$A$1:$P$10,MATCH(Database!C4446,Currecny_M!$A$1:$P$1,0),FALSE)</f>
        <v>1</v>
      </c>
      <c r="J4446" s="82">
        <f t="shared" si="208"/>
        <v>-71.760000000000005</v>
      </c>
      <c r="K4446" s="39">
        <f>VLOOKUP('Cover page'!$B$6,Currecny_M!$A$1:$P$10,MATCH(Database!C4446,Currecny_M!$A$1:$P$1,0),FALSE)</f>
        <v>1</v>
      </c>
      <c r="L4446" s="82">
        <f t="shared" si="209"/>
        <v>-71.760000000000005</v>
      </c>
      <c r="M4446" s="82">
        <f>((E4446/$F$1)*VLOOKUP(N4446,Currecny_M!$A$1:$P$10,MATCH(Database!C4446,Currecny_M!$A$1:$P$1,0),FALSE))/VLOOKUP('Cover page'!$B$6,Currecny_M!$A$1:$P$10,MATCH(Database!C4446,Currecny_M!$A$1:$P$1,0),FALSE)</f>
        <v>-71.760000000000005</v>
      </c>
      <c r="N4446" s="6" t="str">
        <f>VLOOKUP(B4446,Master!$A$2:$C$11,3,FALSE)</f>
        <v>INR</v>
      </c>
      <c r="O4446" s="6" t="str">
        <f>VLOOKUP(B4446,Master!$A$2:$C$11,2,FALSE)</f>
        <v>Asia</v>
      </c>
      <c r="Q4446" s="39" t="str">
        <f>VLOOKUP(D4446,GL_Master!$A$1:$D$80,2,FALSE)</f>
        <v>BS</v>
      </c>
      <c r="R4446" s="39" t="str">
        <f>VLOOKUP(D4446,GL_Master!$A$1:$D$80,3,FALSE)</f>
        <v>Accumulated Depreciation</v>
      </c>
      <c r="S4446" s="39" t="str">
        <f>VLOOKUP(D4446,GL_Master!$A$1:$D$80,4,FALSE)</f>
        <v>Accumulated Depreciation</v>
      </c>
    </row>
    <row r="4447" spans="1:19" x14ac:dyDescent="0.25">
      <c r="A4447" s="39" t="s">
        <v>262</v>
      </c>
      <c r="B4447" s="39" t="s">
        <v>42</v>
      </c>
      <c r="C4447" s="7">
        <v>44166</v>
      </c>
      <c r="D4447" s="39" t="s">
        <v>69</v>
      </c>
      <c r="E4447" s="39">
        <v>143850</v>
      </c>
      <c r="F4447" s="82">
        <f t="shared" si="207"/>
        <v>143.85</v>
      </c>
      <c r="G4447" s="39">
        <f>VLOOKUP(N4447,Currecny_M!$A$1:$P$10,2,FALSE)</f>
        <v>1</v>
      </c>
      <c r="H4447" s="39">
        <f>MATCH(C4447,Currecny_M!$A$1:$P$1,0)</f>
        <v>10</v>
      </c>
      <c r="I4447" s="39">
        <f>VLOOKUP(N4447,Currecny_M!$A$1:$P$10,MATCH(Database!C4447,Currecny_M!$A$1:$P$1,0),FALSE)</f>
        <v>1</v>
      </c>
      <c r="J4447" s="82">
        <f t="shared" si="208"/>
        <v>143.85</v>
      </c>
      <c r="K4447" s="39">
        <f>VLOOKUP('Cover page'!$B$6,Currecny_M!$A$1:$P$10,MATCH(Database!C4447,Currecny_M!$A$1:$P$1,0),FALSE)</f>
        <v>1</v>
      </c>
      <c r="L4447" s="82">
        <f t="shared" si="209"/>
        <v>143.85</v>
      </c>
      <c r="M4447" s="82">
        <f>((E4447/$F$1)*VLOOKUP(N4447,Currecny_M!$A$1:$P$10,MATCH(Database!C4447,Currecny_M!$A$1:$P$1,0),FALSE))/VLOOKUP('Cover page'!$B$6,Currecny_M!$A$1:$P$10,MATCH(Database!C4447,Currecny_M!$A$1:$P$1,0),FALSE)</f>
        <v>143.85</v>
      </c>
      <c r="N4447" s="6" t="str">
        <f>VLOOKUP(B4447,Master!$A$2:$C$11,3,FALSE)</f>
        <v>INR</v>
      </c>
      <c r="O4447" s="6" t="str">
        <f>VLOOKUP(B4447,Master!$A$2:$C$11,2,FALSE)</f>
        <v>Asia</v>
      </c>
      <c r="Q4447" s="39" t="str">
        <f>VLOOKUP(D4447,GL_Master!$A$1:$D$80,2,FALSE)</f>
        <v>BS</v>
      </c>
      <c r="R4447" s="39" t="str">
        <f>VLOOKUP(D4447,GL_Master!$A$1:$D$80,3,FALSE)</f>
        <v>Gross Block</v>
      </c>
      <c r="S4447" s="39" t="str">
        <f>VLOOKUP(D4447,GL_Master!$A$1:$D$80,4,FALSE)</f>
        <v>Tangible Fixed assets</v>
      </c>
    </row>
    <row r="4448" spans="1:19" x14ac:dyDescent="0.25">
      <c r="A4448" s="39" t="s">
        <v>262</v>
      </c>
      <c r="B4448" s="39" t="s">
        <v>42</v>
      </c>
      <c r="C4448" s="7">
        <v>44166</v>
      </c>
      <c r="D4448" s="39" t="s">
        <v>70</v>
      </c>
      <c r="E4448" s="39">
        <v>-5300</v>
      </c>
      <c r="F4448" s="82">
        <f t="shared" si="207"/>
        <v>-5.3</v>
      </c>
      <c r="G4448" s="39">
        <f>VLOOKUP(N4448,Currecny_M!$A$1:$P$10,2,FALSE)</f>
        <v>1</v>
      </c>
      <c r="H4448" s="39">
        <f>MATCH(C4448,Currecny_M!$A$1:$P$1,0)</f>
        <v>10</v>
      </c>
      <c r="I4448" s="39">
        <f>VLOOKUP(N4448,Currecny_M!$A$1:$P$10,MATCH(Database!C4448,Currecny_M!$A$1:$P$1,0),FALSE)</f>
        <v>1</v>
      </c>
      <c r="J4448" s="82">
        <f t="shared" si="208"/>
        <v>-5.3</v>
      </c>
      <c r="K4448" s="39">
        <f>VLOOKUP('Cover page'!$B$6,Currecny_M!$A$1:$P$10,MATCH(Database!C4448,Currecny_M!$A$1:$P$1,0),FALSE)</f>
        <v>1</v>
      </c>
      <c r="L4448" s="82">
        <f t="shared" si="209"/>
        <v>-5.3</v>
      </c>
      <c r="M4448" s="82">
        <f>((E4448/$F$1)*VLOOKUP(N4448,Currecny_M!$A$1:$P$10,MATCH(Database!C4448,Currecny_M!$A$1:$P$1,0),FALSE))/VLOOKUP('Cover page'!$B$6,Currecny_M!$A$1:$P$10,MATCH(Database!C4448,Currecny_M!$A$1:$P$1,0),FALSE)</f>
        <v>-5.3</v>
      </c>
      <c r="N4448" s="6" t="str">
        <f>VLOOKUP(B4448,Master!$A$2:$C$11,3,FALSE)</f>
        <v>INR</v>
      </c>
      <c r="O4448" s="6" t="str">
        <f>VLOOKUP(B4448,Master!$A$2:$C$11,2,FALSE)</f>
        <v>Asia</v>
      </c>
      <c r="Q4448" s="39" t="str">
        <f>VLOOKUP(D4448,GL_Master!$A$1:$D$80,2,FALSE)</f>
        <v>BS</v>
      </c>
      <c r="R4448" s="39" t="str">
        <f>VLOOKUP(D4448,GL_Master!$A$1:$D$80,3,FALSE)</f>
        <v>Accumulated Depreciation</v>
      </c>
      <c r="S4448" s="39" t="str">
        <f>VLOOKUP(D4448,GL_Master!$A$1:$D$80,4,FALSE)</f>
        <v>Accumulated Depreciation</v>
      </c>
    </row>
    <row r="4449" spans="1:19" x14ac:dyDescent="0.25">
      <c r="A4449" s="39" t="s">
        <v>262</v>
      </c>
      <c r="B4449" s="39" t="s">
        <v>42</v>
      </c>
      <c r="C4449" s="7">
        <v>44166</v>
      </c>
      <c r="D4449" s="39" t="s">
        <v>71</v>
      </c>
      <c r="E4449" s="39">
        <v>268140</v>
      </c>
      <c r="F4449" s="82">
        <f t="shared" si="207"/>
        <v>268.14</v>
      </c>
      <c r="G4449" s="39">
        <f>VLOOKUP(N4449,Currecny_M!$A$1:$P$10,2,FALSE)</f>
        <v>1</v>
      </c>
      <c r="H4449" s="39">
        <f>MATCH(C4449,Currecny_M!$A$1:$P$1,0)</f>
        <v>10</v>
      </c>
      <c r="I4449" s="39">
        <f>VLOOKUP(N4449,Currecny_M!$A$1:$P$10,MATCH(Database!C4449,Currecny_M!$A$1:$P$1,0),FALSE)</f>
        <v>1</v>
      </c>
      <c r="J4449" s="82">
        <f t="shared" si="208"/>
        <v>268.14</v>
      </c>
      <c r="K4449" s="39">
        <f>VLOOKUP('Cover page'!$B$6,Currecny_M!$A$1:$P$10,MATCH(Database!C4449,Currecny_M!$A$1:$P$1,0),FALSE)</f>
        <v>1</v>
      </c>
      <c r="L4449" s="82">
        <f t="shared" si="209"/>
        <v>268.14</v>
      </c>
      <c r="M4449" s="82">
        <f>((E4449/$F$1)*VLOOKUP(N4449,Currecny_M!$A$1:$P$10,MATCH(Database!C4449,Currecny_M!$A$1:$P$1,0),FALSE))/VLOOKUP('Cover page'!$B$6,Currecny_M!$A$1:$P$10,MATCH(Database!C4449,Currecny_M!$A$1:$P$1,0),FALSE)</f>
        <v>268.14</v>
      </c>
      <c r="N4449" s="6" t="str">
        <f>VLOOKUP(B4449,Master!$A$2:$C$11,3,FALSE)</f>
        <v>INR</v>
      </c>
      <c r="O4449" s="6" t="str">
        <f>VLOOKUP(B4449,Master!$A$2:$C$11,2,FALSE)</f>
        <v>Asia</v>
      </c>
      <c r="Q4449" s="39" t="str">
        <f>VLOOKUP(D4449,GL_Master!$A$1:$D$80,2,FALSE)</f>
        <v>BS</v>
      </c>
      <c r="R4449" s="39" t="str">
        <f>VLOOKUP(D4449,GL_Master!$A$1:$D$80,3,FALSE)</f>
        <v>Gross Block</v>
      </c>
      <c r="S4449" s="39" t="str">
        <f>VLOOKUP(D4449,GL_Master!$A$1:$D$80,4,FALSE)</f>
        <v>Tangible Fixed assets</v>
      </c>
    </row>
    <row r="4450" spans="1:19" x14ac:dyDescent="0.25">
      <c r="A4450" s="39" t="s">
        <v>262</v>
      </c>
      <c r="B4450" s="39" t="s">
        <v>42</v>
      </c>
      <c r="C4450" s="7">
        <v>44166</v>
      </c>
      <c r="D4450" s="39" t="s">
        <v>72</v>
      </c>
      <c r="E4450" s="39">
        <v>2140</v>
      </c>
      <c r="F4450" s="82">
        <f t="shared" si="207"/>
        <v>2.14</v>
      </c>
      <c r="G4450" s="39">
        <f>VLOOKUP(N4450,Currecny_M!$A$1:$P$10,2,FALSE)</f>
        <v>1</v>
      </c>
      <c r="H4450" s="39">
        <f>MATCH(C4450,Currecny_M!$A$1:$P$1,0)</f>
        <v>10</v>
      </c>
      <c r="I4450" s="39">
        <f>VLOOKUP(N4450,Currecny_M!$A$1:$P$10,MATCH(Database!C4450,Currecny_M!$A$1:$P$1,0),FALSE)</f>
        <v>1</v>
      </c>
      <c r="J4450" s="82">
        <f t="shared" si="208"/>
        <v>2.14</v>
      </c>
      <c r="K4450" s="39">
        <f>VLOOKUP('Cover page'!$B$6,Currecny_M!$A$1:$P$10,MATCH(Database!C4450,Currecny_M!$A$1:$P$1,0),FALSE)</f>
        <v>1</v>
      </c>
      <c r="L4450" s="82">
        <f t="shared" si="209"/>
        <v>2.14</v>
      </c>
      <c r="M4450" s="82">
        <f>((E4450/$F$1)*VLOOKUP(N4450,Currecny_M!$A$1:$P$10,MATCH(Database!C4450,Currecny_M!$A$1:$P$1,0),FALSE))/VLOOKUP('Cover page'!$B$6,Currecny_M!$A$1:$P$10,MATCH(Database!C4450,Currecny_M!$A$1:$P$1,0),FALSE)</f>
        <v>2.14</v>
      </c>
      <c r="N4450" s="6" t="str">
        <f>VLOOKUP(B4450,Master!$A$2:$C$11,3,FALSE)</f>
        <v>INR</v>
      </c>
      <c r="O4450" s="6" t="str">
        <f>VLOOKUP(B4450,Master!$A$2:$C$11,2,FALSE)</f>
        <v>Asia</v>
      </c>
      <c r="Q4450" s="39" t="str">
        <f>VLOOKUP(D4450,GL_Master!$A$1:$D$80,2,FALSE)</f>
        <v>BS</v>
      </c>
      <c r="R4450" s="39" t="str">
        <f>VLOOKUP(D4450,GL_Master!$A$1:$D$80,3,FALSE)</f>
        <v>Gross Block</v>
      </c>
      <c r="S4450" s="39" t="str">
        <f>VLOOKUP(D4450,GL_Master!$A$1:$D$80,4,FALSE)</f>
        <v>Tangible Fixed assets</v>
      </c>
    </row>
    <row r="4451" spans="1:19" x14ac:dyDescent="0.25">
      <c r="A4451" s="39" t="s">
        <v>262</v>
      </c>
      <c r="B4451" s="39" t="s">
        <v>42</v>
      </c>
      <c r="C4451" s="7">
        <v>44166</v>
      </c>
      <c r="D4451" s="39" t="s">
        <v>73</v>
      </c>
      <c r="E4451" s="39">
        <v>1060</v>
      </c>
      <c r="F4451" s="82">
        <f t="shared" si="207"/>
        <v>1.06</v>
      </c>
      <c r="G4451" s="39">
        <f>VLOOKUP(N4451,Currecny_M!$A$1:$P$10,2,FALSE)</f>
        <v>1</v>
      </c>
      <c r="H4451" s="39">
        <f>MATCH(C4451,Currecny_M!$A$1:$P$1,0)</f>
        <v>10</v>
      </c>
      <c r="I4451" s="39">
        <f>VLOOKUP(N4451,Currecny_M!$A$1:$P$10,MATCH(Database!C4451,Currecny_M!$A$1:$P$1,0),FALSE)</f>
        <v>1</v>
      </c>
      <c r="J4451" s="82">
        <f t="shared" si="208"/>
        <v>1.06</v>
      </c>
      <c r="K4451" s="39">
        <f>VLOOKUP('Cover page'!$B$6,Currecny_M!$A$1:$P$10,MATCH(Database!C4451,Currecny_M!$A$1:$P$1,0),FALSE)</f>
        <v>1</v>
      </c>
      <c r="L4451" s="82">
        <f t="shared" si="209"/>
        <v>1.06</v>
      </c>
      <c r="M4451" s="82">
        <f>((E4451/$F$1)*VLOOKUP(N4451,Currecny_M!$A$1:$P$10,MATCH(Database!C4451,Currecny_M!$A$1:$P$1,0),FALSE))/VLOOKUP('Cover page'!$B$6,Currecny_M!$A$1:$P$10,MATCH(Database!C4451,Currecny_M!$A$1:$P$1,0),FALSE)</f>
        <v>1.06</v>
      </c>
      <c r="N4451" s="6" t="str">
        <f>VLOOKUP(B4451,Master!$A$2:$C$11,3,FALSE)</f>
        <v>INR</v>
      </c>
      <c r="O4451" s="6" t="str">
        <f>VLOOKUP(B4451,Master!$A$2:$C$11,2,FALSE)</f>
        <v>Asia</v>
      </c>
      <c r="Q4451" s="39" t="str">
        <f>VLOOKUP(D4451,GL_Master!$A$1:$D$80,2,FALSE)</f>
        <v>BS</v>
      </c>
      <c r="R4451" s="39" t="str">
        <f>VLOOKUP(D4451,GL_Master!$A$1:$D$80,3,FALSE)</f>
        <v>Gross Block</v>
      </c>
      <c r="S4451" s="39" t="str">
        <f>VLOOKUP(D4451,GL_Master!$A$1:$D$80,4,FALSE)</f>
        <v>Tangible Fixed assets</v>
      </c>
    </row>
    <row r="4452" spans="1:19" x14ac:dyDescent="0.25">
      <c r="A4452" s="39" t="s">
        <v>262</v>
      </c>
      <c r="B4452" s="39" t="s">
        <v>42</v>
      </c>
      <c r="C4452" s="7">
        <v>44166</v>
      </c>
      <c r="D4452" s="39" t="s">
        <v>74</v>
      </c>
      <c r="E4452" s="39">
        <v>-254880.00000000003</v>
      </c>
      <c r="F4452" s="82">
        <f t="shared" si="207"/>
        <v>-254.88000000000002</v>
      </c>
      <c r="G4452" s="39">
        <f>VLOOKUP(N4452,Currecny_M!$A$1:$P$10,2,FALSE)</f>
        <v>1</v>
      </c>
      <c r="H4452" s="39">
        <f>MATCH(C4452,Currecny_M!$A$1:$P$1,0)</f>
        <v>10</v>
      </c>
      <c r="I4452" s="39">
        <f>VLOOKUP(N4452,Currecny_M!$A$1:$P$10,MATCH(Database!C4452,Currecny_M!$A$1:$P$1,0),FALSE)</f>
        <v>1</v>
      </c>
      <c r="J4452" s="82">
        <f t="shared" si="208"/>
        <v>-254.88000000000002</v>
      </c>
      <c r="K4452" s="39">
        <f>VLOOKUP('Cover page'!$B$6,Currecny_M!$A$1:$P$10,MATCH(Database!C4452,Currecny_M!$A$1:$P$1,0),FALSE)</f>
        <v>1</v>
      </c>
      <c r="L4452" s="82">
        <f t="shared" si="209"/>
        <v>-254.88000000000002</v>
      </c>
      <c r="M4452" s="82">
        <f>((E4452/$F$1)*VLOOKUP(N4452,Currecny_M!$A$1:$P$10,MATCH(Database!C4452,Currecny_M!$A$1:$P$1,0),FALSE))/VLOOKUP('Cover page'!$B$6,Currecny_M!$A$1:$P$10,MATCH(Database!C4452,Currecny_M!$A$1:$P$1,0),FALSE)</f>
        <v>-254.88000000000002</v>
      </c>
      <c r="N4452" s="6" t="str">
        <f>VLOOKUP(B4452,Master!$A$2:$C$11,3,FALSE)</f>
        <v>INR</v>
      </c>
      <c r="O4452" s="6" t="str">
        <f>VLOOKUP(B4452,Master!$A$2:$C$11,2,FALSE)</f>
        <v>Asia</v>
      </c>
      <c r="Q4452" s="39" t="str">
        <f>VLOOKUP(D4452,GL_Master!$A$1:$D$80,2,FALSE)</f>
        <v>BS</v>
      </c>
      <c r="R4452" s="39" t="str">
        <f>VLOOKUP(D4452,GL_Master!$A$1:$D$80,3,FALSE)</f>
        <v>Accumulated Depreciation</v>
      </c>
      <c r="S4452" s="39" t="str">
        <f>VLOOKUP(D4452,GL_Master!$A$1:$D$80,4,FALSE)</f>
        <v>Accumulated Depreciation</v>
      </c>
    </row>
    <row r="4453" spans="1:19" x14ac:dyDescent="0.25">
      <c r="A4453" s="39" t="s">
        <v>262</v>
      </c>
      <c r="B4453" s="39" t="s">
        <v>42</v>
      </c>
      <c r="C4453" s="7">
        <v>44166</v>
      </c>
      <c r="D4453" s="39" t="s">
        <v>21</v>
      </c>
      <c r="E4453" s="39">
        <v>21400</v>
      </c>
      <c r="F4453" s="82">
        <f t="shared" si="207"/>
        <v>21.4</v>
      </c>
      <c r="G4453" s="39">
        <f>VLOOKUP(N4453,Currecny_M!$A$1:$P$10,2,FALSE)</f>
        <v>1</v>
      </c>
      <c r="H4453" s="39">
        <f>MATCH(C4453,Currecny_M!$A$1:$P$1,0)</f>
        <v>10</v>
      </c>
      <c r="I4453" s="39">
        <f>VLOOKUP(N4453,Currecny_M!$A$1:$P$10,MATCH(Database!C4453,Currecny_M!$A$1:$P$1,0),FALSE)</f>
        <v>1</v>
      </c>
      <c r="J4453" s="82">
        <f t="shared" si="208"/>
        <v>21.4</v>
      </c>
      <c r="K4453" s="39">
        <f>VLOOKUP('Cover page'!$B$6,Currecny_M!$A$1:$P$10,MATCH(Database!C4453,Currecny_M!$A$1:$P$1,0),FALSE)</f>
        <v>1</v>
      </c>
      <c r="L4453" s="82">
        <f t="shared" si="209"/>
        <v>21.4</v>
      </c>
      <c r="M4453" s="82">
        <f>((E4453/$F$1)*VLOOKUP(N4453,Currecny_M!$A$1:$P$10,MATCH(Database!C4453,Currecny_M!$A$1:$P$1,0),FALSE))/VLOOKUP('Cover page'!$B$6,Currecny_M!$A$1:$P$10,MATCH(Database!C4453,Currecny_M!$A$1:$P$1,0),FALSE)</f>
        <v>21.4</v>
      </c>
      <c r="N4453" s="6" t="str">
        <f>VLOOKUP(B4453,Master!$A$2:$C$11,3,FALSE)</f>
        <v>INR</v>
      </c>
      <c r="O4453" s="6" t="str">
        <f>VLOOKUP(B4453,Master!$A$2:$C$11,2,FALSE)</f>
        <v>Asia</v>
      </c>
      <c r="Q4453" s="39" t="str">
        <f>VLOOKUP(D4453,GL_Master!$A$1:$D$80,2,FALSE)</f>
        <v>BS</v>
      </c>
      <c r="R4453" s="39" t="str">
        <f>VLOOKUP(D4453,GL_Master!$A$1:$D$80,3,FALSE)</f>
        <v>Gross Block</v>
      </c>
      <c r="S4453" s="39" t="str">
        <f>VLOOKUP(D4453,GL_Master!$A$1:$D$80,4,FALSE)</f>
        <v>Tangible Fixed assets</v>
      </c>
    </row>
    <row r="4454" spans="1:19" x14ac:dyDescent="0.25">
      <c r="A4454" s="39" t="s">
        <v>262</v>
      </c>
      <c r="B4454" s="39" t="s">
        <v>42</v>
      </c>
      <c r="C4454" s="7">
        <v>44166</v>
      </c>
      <c r="D4454" s="39" t="s">
        <v>27</v>
      </c>
      <c r="E4454" s="39">
        <v>46350</v>
      </c>
      <c r="F4454" s="82">
        <f t="shared" si="207"/>
        <v>46.35</v>
      </c>
      <c r="G4454" s="39">
        <f>VLOOKUP(N4454,Currecny_M!$A$1:$P$10,2,FALSE)</f>
        <v>1</v>
      </c>
      <c r="H4454" s="39">
        <f>MATCH(C4454,Currecny_M!$A$1:$P$1,0)</f>
        <v>10</v>
      </c>
      <c r="I4454" s="39">
        <f>VLOOKUP(N4454,Currecny_M!$A$1:$P$10,MATCH(Database!C4454,Currecny_M!$A$1:$P$1,0),FALSE)</f>
        <v>1</v>
      </c>
      <c r="J4454" s="82">
        <f t="shared" si="208"/>
        <v>46.35</v>
      </c>
      <c r="K4454" s="39">
        <f>VLOOKUP('Cover page'!$B$6,Currecny_M!$A$1:$P$10,MATCH(Database!C4454,Currecny_M!$A$1:$P$1,0),FALSE)</f>
        <v>1</v>
      </c>
      <c r="L4454" s="82">
        <f t="shared" si="209"/>
        <v>46.35</v>
      </c>
      <c r="M4454" s="82">
        <f>((E4454/$F$1)*VLOOKUP(N4454,Currecny_M!$A$1:$P$10,MATCH(Database!C4454,Currecny_M!$A$1:$P$1,0),FALSE))/VLOOKUP('Cover page'!$B$6,Currecny_M!$A$1:$P$10,MATCH(Database!C4454,Currecny_M!$A$1:$P$1,0),FALSE)</f>
        <v>46.35</v>
      </c>
      <c r="N4454" s="6" t="str">
        <f>VLOOKUP(B4454,Master!$A$2:$C$11,3,FALSE)</f>
        <v>INR</v>
      </c>
      <c r="O4454" s="6" t="str">
        <f>VLOOKUP(B4454,Master!$A$2:$C$11,2,FALSE)</f>
        <v>Asia</v>
      </c>
      <c r="Q4454" s="39" t="str">
        <f>VLOOKUP(D4454,GL_Master!$A$1:$D$80,2,FALSE)</f>
        <v>BS</v>
      </c>
      <c r="R4454" s="39" t="str">
        <f>VLOOKUP(D4454,GL_Master!$A$1:$D$80,3,FALSE)</f>
        <v>Gross Block</v>
      </c>
      <c r="S4454" s="39" t="str">
        <f>VLOOKUP(D4454,GL_Master!$A$1:$D$80,4,FALSE)</f>
        <v>Tangible Fixed assets</v>
      </c>
    </row>
    <row r="4455" spans="1:19" x14ac:dyDescent="0.25">
      <c r="A4455" s="39" t="s">
        <v>262</v>
      </c>
      <c r="B4455" s="39" t="s">
        <v>42</v>
      </c>
      <c r="C4455" s="7">
        <v>44166</v>
      </c>
      <c r="D4455" s="39" t="s">
        <v>75</v>
      </c>
      <c r="E4455" s="39">
        <v>-1080</v>
      </c>
      <c r="F4455" s="82">
        <f t="shared" si="207"/>
        <v>-1.08</v>
      </c>
      <c r="G4455" s="39">
        <f>VLOOKUP(N4455,Currecny_M!$A$1:$P$10,2,FALSE)</f>
        <v>1</v>
      </c>
      <c r="H4455" s="39">
        <f>MATCH(C4455,Currecny_M!$A$1:$P$1,0)</f>
        <v>10</v>
      </c>
      <c r="I4455" s="39">
        <f>VLOOKUP(N4455,Currecny_M!$A$1:$P$10,MATCH(Database!C4455,Currecny_M!$A$1:$P$1,0),FALSE)</f>
        <v>1</v>
      </c>
      <c r="J4455" s="82">
        <f t="shared" si="208"/>
        <v>-1.08</v>
      </c>
      <c r="K4455" s="39">
        <f>VLOOKUP('Cover page'!$B$6,Currecny_M!$A$1:$P$10,MATCH(Database!C4455,Currecny_M!$A$1:$P$1,0),FALSE)</f>
        <v>1</v>
      </c>
      <c r="L4455" s="82">
        <f t="shared" si="209"/>
        <v>-1.08</v>
      </c>
      <c r="M4455" s="82">
        <f>((E4455/$F$1)*VLOOKUP(N4455,Currecny_M!$A$1:$P$10,MATCH(Database!C4455,Currecny_M!$A$1:$P$1,0),FALSE))/VLOOKUP('Cover page'!$B$6,Currecny_M!$A$1:$P$10,MATCH(Database!C4455,Currecny_M!$A$1:$P$1,0),FALSE)</f>
        <v>-1.08</v>
      </c>
      <c r="N4455" s="6" t="str">
        <f>VLOOKUP(B4455,Master!$A$2:$C$11,3,FALSE)</f>
        <v>INR</v>
      </c>
      <c r="O4455" s="6" t="str">
        <f>VLOOKUP(B4455,Master!$A$2:$C$11,2,FALSE)</f>
        <v>Asia</v>
      </c>
      <c r="Q4455" s="39" t="str">
        <f>VLOOKUP(D4455,GL_Master!$A$1:$D$80,2,FALSE)</f>
        <v>BS</v>
      </c>
      <c r="R4455" s="39" t="str">
        <f>VLOOKUP(D4455,GL_Master!$A$1:$D$80,3,FALSE)</f>
        <v>Gross Block</v>
      </c>
      <c r="S4455" s="39" t="str">
        <f>VLOOKUP(D4455,GL_Master!$A$1:$D$80,4,FALSE)</f>
        <v>Tangible Fixed assets</v>
      </c>
    </row>
    <row r="4456" spans="1:19" x14ac:dyDescent="0.25">
      <c r="A4456" s="39" t="s">
        <v>262</v>
      </c>
      <c r="B4456" s="39" t="s">
        <v>42</v>
      </c>
      <c r="C4456" s="7">
        <v>44166</v>
      </c>
      <c r="D4456" s="39" t="s">
        <v>76</v>
      </c>
      <c r="E4456" s="39">
        <v>25500</v>
      </c>
      <c r="F4456" s="82">
        <f t="shared" si="207"/>
        <v>25.5</v>
      </c>
      <c r="G4456" s="39">
        <f>VLOOKUP(N4456,Currecny_M!$A$1:$P$10,2,FALSE)</f>
        <v>1</v>
      </c>
      <c r="H4456" s="39">
        <f>MATCH(C4456,Currecny_M!$A$1:$P$1,0)</f>
        <v>10</v>
      </c>
      <c r="I4456" s="39">
        <f>VLOOKUP(N4456,Currecny_M!$A$1:$P$10,MATCH(Database!C4456,Currecny_M!$A$1:$P$1,0),FALSE)</f>
        <v>1</v>
      </c>
      <c r="J4456" s="82">
        <f t="shared" si="208"/>
        <v>25.5</v>
      </c>
      <c r="K4456" s="39">
        <f>VLOOKUP('Cover page'!$B$6,Currecny_M!$A$1:$P$10,MATCH(Database!C4456,Currecny_M!$A$1:$P$1,0),FALSE)</f>
        <v>1</v>
      </c>
      <c r="L4456" s="82">
        <f t="shared" si="209"/>
        <v>25.5</v>
      </c>
      <c r="M4456" s="82">
        <f>((E4456/$F$1)*VLOOKUP(N4456,Currecny_M!$A$1:$P$10,MATCH(Database!C4456,Currecny_M!$A$1:$P$1,0),FALSE))/VLOOKUP('Cover page'!$B$6,Currecny_M!$A$1:$P$10,MATCH(Database!C4456,Currecny_M!$A$1:$P$1,0),FALSE)</f>
        <v>25.5</v>
      </c>
      <c r="N4456" s="6" t="str">
        <f>VLOOKUP(B4456,Master!$A$2:$C$11,3,FALSE)</f>
        <v>INR</v>
      </c>
      <c r="O4456" s="6" t="str">
        <f>VLOOKUP(B4456,Master!$A$2:$C$11,2,FALSE)</f>
        <v>Asia</v>
      </c>
      <c r="Q4456" s="39" t="str">
        <f>VLOOKUP(D4456,GL_Master!$A$1:$D$80,2,FALSE)</f>
        <v>BS</v>
      </c>
      <c r="R4456" s="39" t="str">
        <f>VLOOKUP(D4456,GL_Master!$A$1:$D$80,3,FALSE)</f>
        <v>Inventories</v>
      </c>
      <c r="S4456" s="39" t="str">
        <f>VLOOKUP(D4456,GL_Master!$A$1:$D$80,4,FALSE)</f>
        <v>Inventory</v>
      </c>
    </row>
    <row r="4457" spans="1:19" x14ac:dyDescent="0.25">
      <c r="A4457" s="39" t="s">
        <v>262</v>
      </c>
      <c r="B4457" s="39" t="s">
        <v>42</v>
      </c>
      <c r="C4457" s="7">
        <v>44166</v>
      </c>
      <c r="D4457" s="39" t="s">
        <v>77</v>
      </c>
      <c r="E4457" s="39">
        <v>64260</v>
      </c>
      <c r="F4457" s="82">
        <f t="shared" si="207"/>
        <v>64.260000000000005</v>
      </c>
      <c r="G4457" s="39">
        <f>VLOOKUP(N4457,Currecny_M!$A$1:$P$10,2,FALSE)</f>
        <v>1</v>
      </c>
      <c r="H4457" s="39">
        <f>MATCH(C4457,Currecny_M!$A$1:$P$1,0)</f>
        <v>10</v>
      </c>
      <c r="I4457" s="39">
        <f>VLOOKUP(N4457,Currecny_M!$A$1:$P$10,MATCH(Database!C4457,Currecny_M!$A$1:$P$1,0),FALSE)</f>
        <v>1</v>
      </c>
      <c r="J4457" s="82">
        <f t="shared" si="208"/>
        <v>64.260000000000005</v>
      </c>
      <c r="K4457" s="39">
        <f>VLOOKUP('Cover page'!$B$6,Currecny_M!$A$1:$P$10,MATCH(Database!C4457,Currecny_M!$A$1:$P$1,0),FALSE)</f>
        <v>1</v>
      </c>
      <c r="L4457" s="82">
        <f t="shared" si="209"/>
        <v>64.260000000000005</v>
      </c>
      <c r="M4457" s="82">
        <f>((E4457/$F$1)*VLOOKUP(N4457,Currecny_M!$A$1:$P$10,MATCH(Database!C4457,Currecny_M!$A$1:$P$1,0),FALSE))/VLOOKUP('Cover page'!$B$6,Currecny_M!$A$1:$P$10,MATCH(Database!C4457,Currecny_M!$A$1:$P$1,0),FALSE)</f>
        <v>64.260000000000005</v>
      </c>
      <c r="N4457" s="6" t="str">
        <f>VLOOKUP(B4457,Master!$A$2:$C$11,3,FALSE)</f>
        <v>INR</v>
      </c>
      <c r="O4457" s="6" t="str">
        <f>VLOOKUP(B4457,Master!$A$2:$C$11,2,FALSE)</f>
        <v>Asia</v>
      </c>
      <c r="Q4457" s="39" t="str">
        <f>VLOOKUP(D4457,GL_Master!$A$1:$D$80,2,FALSE)</f>
        <v>BS</v>
      </c>
      <c r="R4457" s="39" t="str">
        <f>VLOOKUP(D4457,GL_Master!$A$1:$D$80,3,FALSE)</f>
        <v>Inventories</v>
      </c>
      <c r="S4457" s="39" t="str">
        <f>VLOOKUP(D4457,GL_Master!$A$1:$D$80,4,FALSE)</f>
        <v>Inventory</v>
      </c>
    </row>
    <row r="4458" spans="1:19" x14ac:dyDescent="0.25">
      <c r="A4458" s="39" t="s">
        <v>262</v>
      </c>
      <c r="B4458" s="39" t="s">
        <v>42</v>
      </c>
      <c r="C4458" s="7">
        <v>44166</v>
      </c>
      <c r="D4458" s="39" t="s">
        <v>2</v>
      </c>
      <c r="E4458" s="39">
        <v>6946560</v>
      </c>
      <c r="F4458" s="82">
        <f t="shared" si="207"/>
        <v>6946.56</v>
      </c>
      <c r="G4458" s="39">
        <f>VLOOKUP(N4458,Currecny_M!$A$1:$P$10,2,FALSE)</f>
        <v>1</v>
      </c>
      <c r="H4458" s="39">
        <f>MATCH(C4458,Currecny_M!$A$1:$P$1,0)</f>
        <v>10</v>
      </c>
      <c r="I4458" s="39">
        <f>VLOOKUP(N4458,Currecny_M!$A$1:$P$10,MATCH(Database!C4458,Currecny_M!$A$1:$P$1,0),FALSE)</f>
        <v>1</v>
      </c>
      <c r="J4458" s="82">
        <f t="shared" si="208"/>
        <v>6946.56</v>
      </c>
      <c r="K4458" s="39">
        <f>VLOOKUP('Cover page'!$B$6,Currecny_M!$A$1:$P$10,MATCH(Database!C4458,Currecny_M!$A$1:$P$1,0),FALSE)</f>
        <v>1</v>
      </c>
      <c r="L4458" s="82">
        <f t="shared" si="209"/>
        <v>6946.56</v>
      </c>
      <c r="M4458" s="82">
        <f>((E4458/$F$1)*VLOOKUP(N4458,Currecny_M!$A$1:$P$10,MATCH(Database!C4458,Currecny_M!$A$1:$P$1,0),FALSE))/VLOOKUP('Cover page'!$B$6,Currecny_M!$A$1:$P$10,MATCH(Database!C4458,Currecny_M!$A$1:$P$1,0),FALSE)</f>
        <v>6946.56</v>
      </c>
      <c r="N4458" s="6" t="str">
        <f>VLOOKUP(B4458,Master!$A$2:$C$11,3,FALSE)</f>
        <v>INR</v>
      </c>
      <c r="O4458" s="6" t="str">
        <f>VLOOKUP(B4458,Master!$A$2:$C$11,2,FALSE)</f>
        <v>Asia</v>
      </c>
      <c r="Q4458" s="39" t="str">
        <f>VLOOKUP(D4458,GL_Master!$A$1:$D$80,2,FALSE)</f>
        <v>BS</v>
      </c>
      <c r="R4458" s="39" t="str">
        <f>VLOOKUP(D4458,GL_Master!$A$1:$D$80,3,FALSE)</f>
        <v>Trade receivables</v>
      </c>
      <c r="S4458" s="39" t="str">
        <f>VLOOKUP(D4458,GL_Master!$A$1:$D$80,4,FALSE)</f>
        <v>Unsecured, considered good</v>
      </c>
    </row>
    <row r="4459" spans="1:19" x14ac:dyDescent="0.25">
      <c r="A4459" s="39" t="s">
        <v>262</v>
      </c>
      <c r="B4459" s="39" t="s">
        <v>42</v>
      </c>
      <c r="C4459" s="7">
        <v>44166</v>
      </c>
      <c r="D4459" s="39" t="s">
        <v>78</v>
      </c>
      <c r="E4459" s="39">
        <v>1020</v>
      </c>
      <c r="F4459" s="82">
        <f t="shared" si="207"/>
        <v>1.02</v>
      </c>
      <c r="G4459" s="39">
        <f>VLOOKUP(N4459,Currecny_M!$A$1:$P$10,2,FALSE)</f>
        <v>1</v>
      </c>
      <c r="H4459" s="39">
        <f>MATCH(C4459,Currecny_M!$A$1:$P$1,0)</f>
        <v>10</v>
      </c>
      <c r="I4459" s="39">
        <f>VLOOKUP(N4459,Currecny_M!$A$1:$P$10,MATCH(Database!C4459,Currecny_M!$A$1:$P$1,0),FALSE)</f>
        <v>1</v>
      </c>
      <c r="J4459" s="82">
        <f t="shared" si="208"/>
        <v>1.02</v>
      </c>
      <c r="K4459" s="39">
        <f>VLOOKUP('Cover page'!$B$6,Currecny_M!$A$1:$P$10,MATCH(Database!C4459,Currecny_M!$A$1:$P$1,0),FALSE)</f>
        <v>1</v>
      </c>
      <c r="L4459" s="82">
        <f t="shared" si="209"/>
        <v>1.02</v>
      </c>
      <c r="M4459" s="82">
        <f>((E4459/$F$1)*VLOOKUP(N4459,Currecny_M!$A$1:$P$10,MATCH(Database!C4459,Currecny_M!$A$1:$P$1,0),FALSE))/VLOOKUP('Cover page'!$B$6,Currecny_M!$A$1:$P$10,MATCH(Database!C4459,Currecny_M!$A$1:$P$1,0),FALSE)</f>
        <v>1.02</v>
      </c>
      <c r="N4459" s="6" t="str">
        <f>VLOOKUP(B4459,Master!$A$2:$C$11,3,FALSE)</f>
        <v>INR</v>
      </c>
      <c r="O4459" s="6" t="str">
        <f>VLOOKUP(B4459,Master!$A$2:$C$11,2,FALSE)</f>
        <v>Asia</v>
      </c>
      <c r="Q4459" s="39" t="str">
        <f>VLOOKUP(D4459,GL_Master!$A$1:$D$80,2,FALSE)</f>
        <v>BS</v>
      </c>
      <c r="R4459" s="39" t="str">
        <f>VLOOKUP(D4459,GL_Master!$A$1:$D$80,3,FALSE)</f>
        <v>Cash &amp; Bank Balances</v>
      </c>
      <c r="S4459" s="39" t="str">
        <f>VLOOKUP(D4459,GL_Master!$A$1:$D$80,4,FALSE)</f>
        <v>Cash In hand</v>
      </c>
    </row>
    <row r="4460" spans="1:19" x14ac:dyDescent="0.25">
      <c r="A4460" s="39" t="s">
        <v>262</v>
      </c>
      <c r="B4460" s="39" t="s">
        <v>42</v>
      </c>
      <c r="C4460" s="7">
        <v>44166</v>
      </c>
      <c r="D4460" s="39" t="s">
        <v>79</v>
      </c>
      <c r="E4460" s="39">
        <v>-267500</v>
      </c>
      <c r="F4460" s="82">
        <f t="shared" si="207"/>
        <v>-267.5</v>
      </c>
      <c r="G4460" s="39">
        <f>VLOOKUP(N4460,Currecny_M!$A$1:$P$10,2,FALSE)</f>
        <v>1</v>
      </c>
      <c r="H4460" s="39">
        <f>MATCH(C4460,Currecny_M!$A$1:$P$1,0)</f>
        <v>10</v>
      </c>
      <c r="I4460" s="39">
        <f>VLOOKUP(N4460,Currecny_M!$A$1:$P$10,MATCH(Database!C4460,Currecny_M!$A$1:$P$1,0),FALSE)</f>
        <v>1</v>
      </c>
      <c r="J4460" s="82">
        <f t="shared" si="208"/>
        <v>-267.5</v>
      </c>
      <c r="K4460" s="39">
        <f>VLOOKUP('Cover page'!$B$6,Currecny_M!$A$1:$P$10,MATCH(Database!C4460,Currecny_M!$A$1:$P$1,0),FALSE)</f>
        <v>1</v>
      </c>
      <c r="L4460" s="82">
        <f t="shared" si="209"/>
        <v>-267.5</v>
      </c>
      <c r="M4460" s="82">
        <f>((E4460/$F$1)*VLOOKUP(N4460,Currecny_M!$A$1:$P$10,MATCH(Database!C4460,Currecny_M!$A$1:$P$1,0),FALSE))/VLOOKUP('Cover page'!$B$6,Currecny_M!$A$1:$P$10,MATCH(Database!C4460,Currecny_M!$A$1:$P$1,0),FALSE)</f>
        <v>-267.5</v>
      </c>
      <c r="N4460" s="6" t="str">
        <f>VLOOKUP(B4460,Master!$A$2:$C$11,3,FALSE)</f>
        <v>INR</v>
      </c>
      <c r="O4460" s="6" t="str">
        <f>VLOOKUP(B4460,Master!$A$2:$C$11,2,FALSE)</f>
        <v>Asia</v>
      </c>
      <c r="Q4460" s="39" t="str">
        <f>VLOOKUP(D4460,GL_Master!$A$1:$D$80,2,FALSE)</f>
        <v>BS</v>
      </c>
      <c r="R4460" s="39" t="str">
        <f>VLOOKUP(D4460,GL_Master!$A$1:$D$80,3,FALSE)</f>
        <v>Loan Fund</v>
      </c>
      <c r="S4460" s="39" t="str">
        <f>VLOOKUP(D4460,GL_Master!$A$1:$D$80,4,FALSE)</f>
        <v>Term Loan</v>
      </c>
    </row>
    <row r="4461" spans="1:19" x14ac:dyDescent="0.25">
      <c r="A4461" s="39" t="s">
        <v>262</v>
      </c>
      <c r="B4461" s="39" t="s">
        <v>42</v>
      </c>
      <c r="C4461" s="7">
        <v>44166</v>
      </c>
      <c r="D4461" s="39" t="s">
        <v>80</v>
      </c>
      <c r="E4461" s="39">
        <v>7700.0000000000009</v>
      </c>
      <c r="F4461" s="82">
        <f t="shared" si="207"/>
        <v>7.7000000000000011</v>
      </c>
      <c r="G4461" s="39">
        <f>VLOOKUP(N4461,Currecny_M!$A$1:$P$10,2,FALSE)</f>
        <v>1</v>
      </c>
      <c r="H4461" s="39">
        <f>MATCH(C4461,Currecny_M!$A$1:$P$1,0)</f>
        <v>10</v>
      </c>
      <c r="I4461" s="39">
        <f>VLOOKUP(N4461,Currecny_M!$A$1:$P$10,MATCH(Database!C4461,Currecny_M!$A$1:$P$1,0),FALSE)</f>
        <v>1</v>
      </c>
      <c r="J4461" s="82">
        <f t="shared" si="208"/>
        <v>7.7000000000000011</v>
      </c>
      <c r="K4461" s="39">
        <f>VLOOKUP('Cover page'!$B$6,Currecny_M!$A$1:$P$10,MATCH(Database!C4461,Currecny_M!$A$1:$P$1,0),FALSE)</f>
        <v>1</v>
      </c>
      <c r="L4461" s="82">
        <f t="shared" si="209"/>
        <v>7.7000000000000011</v>
      </c>
      <c r="M4461" s="82">
        <f>((E4461/$F$1)*VLOOKUP(N4461,Currecny_M!$A$1:$P$10,MATCH(Database!C4461,Currecny_M!$A$1:$P$1,0),FALSE))/VLOOKUP('Cover page'!$B$6,Currecny_M!$A$1:$P$10,MATCH(Database!C4461,Currecny_M!$A$1:$P$1,0),FALSE)</f>
        <v>7.7000000000000011</v>
      </c>
      <c r="N4461" s="6" t="str">
        <f>VLOOKUP(B4461,Master!$A$2:$C$11,3,FALSE)</f>
        <v>INR</v>
      </c>
      <c r="O4461" s="6" t="str">
        <f>VLOOKUP(B4461,Master!$A$2:$C$11,2,FALSE)</f>
        <v>Asia</v>
      </c>
      <c r="Q4461" s="39" t="str">
        <f>VLOOKUP(D4461,GL_Master!$A$1:$D$80,2,FALSE)</f>
        <v>BS</v>
      </c>
      <c r="R4461" s="39" t="str">
        <f>VLOOKUP(D4461,GL_Master!$A$1:$D$80,3,FALSE)</f>
        <v>Cash &amp; Bank Balances</v>
      </c>
      <c r="S4461" s="39" t="str">
        <f>VLOOKUP(D4461,GL_Master!$A$1:$D$80,4,FALSE)</f>
        <v xml:space="preserve">      On Current Accounts</v>
      </c>
    </row>
    <row r="4462" spans="1:19" x14ac:dyDescent="0.25">
      <c r="A4462" s="39" t="s">
        <v>262</v>
      </c>
      <c r="B4462" s="39" t="s">
        <v>42</v>
      </c>
      <c r="C4462" s="7">
        <v>44166</v>
      </c>
      <c r="D4462" s="39" t="s">
        <v>81</v>
      </c>
      <c r="E4462" s="39">
        <v>534240</v>
      </c>
      <c r="F4462" s="82">
        <f t="shared" si="207"/>
        <v>534.24</v>
      </c>
      <c r="G4462" s="39">
        <f>VLOOKUP(N4462,Currecny_M!$A$1:$P$10,2,FALSE)</f>
        <v>1</v>
      </c>
      <c r="H4462" s="39">
        <f>MATCH(C4462,Currecny_M!$A$1:$P$1,0)</f>
        <v>10</v>
      </c>
      <c r="I4462" s="39">
        <f>VLOOKUP(N4462,Currecny_M!$A$1:$P$10,MATCH(Database!C4462,Currecny_M!$A$1:$P$1,0),FALSE)</f>
        <v>1</v>
      </c>
      <c r="J4462" s="82">
        <f t="shared" si="208"/>
        <v>534.24</v>
      </c>
      <c r="K4462" s="39">
        <f>VLOOKUP('Cover page'!$B$6,Currecny_M!$A$1:$P$10,MATCH(Database!C4462,Currecny_M!$A$1:$P$1,0),FALSE)</f>
        <v>1</v>
      </c>
      <c r="L4462" s="82">
        <f t="shared" si="209"/>
        <v>534.24</v>
      </c>
      <c r="M4462" s="82">
        <f>((E4462/$F$1)*VLOOKUP(N4462,Currecny_M!$A$1:$P$10,MATCH(Database!C4462,Currecny_M!$A$1:$P$1,0),FALSE))/VLOOKUP('Cover page'!$B$6,Currecny_M!$A$1:$P$10,MATCH(Database!C4462,Currecny_M!$A$1:$P$1,0),FALSE)</f>
        <v>534.24</v>
      </c>
      <c r="N4462" s="6" t="str">
        <f>VLOOKUP(B4462,Master!$A$2:$C$11,3,FALSE)</f>
        <v>INR</v>
      </c>
      <c r="O4462" s="6" t="str">
        <f>VLOOKUP(B4462,Master!$A$2:$C$11,2,FALSE)</f>
        <v>Asia</v>
      </c>
      <c r="Q4462" s="39" t="str">
        <f>VLOOKUP(D4462,GL_Master!$A$1:$D$80,2,FALSE)</f>
        <v>BS</v>
      </c>
      <c r="R4462" s="39" t="str">
        <f>VLOOKUP(D4462,GL_Master!$A$1:$D$80,3,FALSE)</f>
        <v>Other Current Assets</v>
      </c>
      <c r="S4462" s="39" t="str">
        <f>VLOOKUP(D4462,GL_Master!$A$1:$D$80,4,FALSE)</f>
        <v>Advance tax recoverable (net of provision )</v>
      </c>
    </row>
    <row r="4463" spans="1:19" x14ac:dyDescent="0.25">
      <c r="A4463" s="39" t="s">
        <v>262</v>
      </c>
      <c r="B4463" s="39" t="s">
        <v>42</v>
      </c>
      <c r="C4463" s="7">
        <v>44166</v>
      </c>
      <c r="D4463" s="39" t="s">
        <v>19</v>
      </c>
      <c r="E4463" s="39">
        <v>5300</v>
      </c>
      <c r="F4463" s="82">
        <f t="shared" si="207"/>
        <v>5.3</v>
      </c>
      <c r="G4463" s="39">
        <f>VLOOKUP(N4463,Currecny_M!$A$1:$P$10,2,FALSE)</f>
        <v>1</v>
      </c>
      <c r="H4463" s="39">
        <f>MATCH(C4463,Currecny_M!$A$1:$P$1,0)</f>
        <v>10</v>
      </c>
      <c r="I4463" s="39">
        <f>VLOOKUP(N4463,Currecny_M!$A$1:$P$10,MATCH(Database!C4463,Currecny_M!$A$1:$P$1,0),FALSE)</f>
        <v>1</v>
      </c>
      <c r="J4463" s="82">
        <f t="shared" si="208"/>
        <v>5.3</v>
      </c>
      <c r="K4463" s="39">
        <f>VLOOKUP('Cover page'!$B$6,Currecny_M!$A$1:$P$10,MATCH(Database!C4463,Currecny_M!$A$1:$P$1,0),FALSE)</f>
        <v>1</v>
      </c>
      <c r="L4463" s="82">
        <f t="shared" si="209"/>
        <v>5.3</v>
      </c>
      <c r="M4463" s="82">
        <f>((E4463/$F$1)*VLOOKUP(N4463,Currecny_M!$A$1:$P$10,MATCH(Database!C4463,Currecny_M!$A$1:$P$1,0),FALSE))/VLOOKUP('Cover page'!$B$6,Currecny_M!$A$1:$P$10,MATCH(Database!C4463,Currecny_M!$A$1:$P$1,0),FALSE)</f>
        <v>5.3</v>
      </c>
      <c r="N4463" s="6" t="str">
        <f>VLOOKUP(B4463,Master!$A$2:$C$11,3,FALSE)</f>
        <v>INR</v>
      </c>
      <c r="O4463" s="6" t="str">
        <f>VLOOKUP(B4463,Master!$A$2:$C$11,2,FALSE)</f>
        <v>Asia</v>
      </c>
      <c r="Q4463" s="39" t="str">
        <f>VLOOKUP(D4463,GL_Master!$A$1:$D$80,2,FALSE)</f>
        <v>BS</v>
      </c>
      <c r="R4463" s="39" t="str">
        <f>VLOOKUP(D4463,GL_Master!$A$1:$D$80,3,FALSE)</f>
        <v>Short-term loan and advances</v>
      </c>
      <c r="S4463" s="39" t="str">
        <f>VLOOKUP(D4463,GL_Master!$A$1:$D$80,4,FALSE)</f>
        <v>Prepaid expenses</v>
      </c>
    </row>
    <row r="4464" spans="1:19" x14ac:dyDescent="0.25">
      <c r="A4464" s="39" t="s">
        <v>262</v>
      </c>
      <c r="B4464" s="39" t="s">
        <v>42</v>
      </c>
      <c r="C4464" s="7">
        <v>44166</v>
      </c>
      <c r="D4464" s="39" t="s">
        <v>82</v>
      </c>
      <c r="E4464" s="39">
        <v>54540</v>
      </c>
      <c r="F4464" s="82">
        <f t="shared" si="207"/>
        <v>54.54</v>
      </c>
      <c r="G4464" s="39">
        <f>VLOOKUP(N4464,Currecny_M!$A$1:$P$10,2,FALSE)</f>
        <v>1</v>
      </c>
      <c r="H4464" s="39">
        <f>MATCH(C4464,Currecny_M!$A$1:$P$1,0)</f>
        <v>10</v>
      </c>
      <c r="I4464" s="39">
        <f>VLOOKUP(N4464,Currecny_M!$A$1:$P$10,MATCH(Database!C4464,Currecny_M!$A$1:$P$1,0),FALSE)</f>
        <v>1</v>
      </c>
      <c r="J4464" s="82">
        <f t="shared" si="208"/>
        <v>54.54</v>
      </c>
      <c r="K4464" s="39">
        <f>VLOOKUP('Cover page'!$B$6,Currecny_M!$A$1:$P$10,MATCH(Database!C4464,Currecny_M!$A$1:$P$1,0),FALSE)</f>
        <v>1</v>
      </c>
      <c r="L4464" s="82">
        <f t="shared" si="209"/>
        <v>54.54</v>
      </c>
      <c r="M4464" s="82">
        <f>((E4464/$F$1)*VLOOKUP(N4464,Currecny_M!$A$1:$P$10,MATCH(Database!C4464,Currecny_M!$A$1:$P$1,0),FALSE))/VLOOKUP('Cover page'!$B$6,Currecny_M!$A$1:$P$10,MATCH(Database!C4464,Currecny_M!$A$1:$P$1,0),FALSE)</f>
        <v>54.54</v>
      </c>
      <c r="N4464" s="6" t="str">
        <f>VLOOKUP(B4464,Master!$A$2:$C$11,3,FALSE)</f>
        <v>INR</v>
      </c>
      <c r="O4464" s="6" t="str">
        <f>VLOOKUP(B4464,Master!$A$2:$C$11,2,FALSE)</f>
        <v>Asia</v>
      </c>
      <c r="Q4464" s="39" t="str">
        <f>VLOOKUP(D4464,GL_Master!$A$1:$D$80,2,FALSE)</f>
        <v>BS</v>
      </c>
      <c r="R4464" s="39" t="str">
        <f>VLOOKUP(D4464,GL_Master!$A$1:$D$80,3,FALSE)</f>
        <v>Short-term loan and advances</v>
      </c>
      <c r="S4464" s="39" t="str">
        <f>VLOOKUP(D4464,GL_Master!$A$1:$D$80,4,FALSE)</f>
        <v>Advance to vendor/employees</v>
      </c>
    </row>
    <row r="4465" spans="1:19" x14ac:dyDescent="0.25">
      <c r="A4465" s="39" t="s">
        <v>262</v>
      </c>
      <c r="B4465" s="39" t="s">
        <v>42</v>
      </c>
      <c r="C4465" s="7">
        <v>44166</v>
      </c>
      <c r="D4465" s="39" t="s">
        <v>83</v>
      </c>
      <c r="E4465" s="39">
        <v>37440</v>
      </c>
      <c r="F4465" s="82">
        <f t="shared" si="207"/>
        <v>37.44</v>
      </c>
      <c r="G4465" s="39">
        <f>VLOOKUP(N4465,Currecny_M!$A$1:$P$10,2,FALSE)</f>
        <v>1</v>
      </c>
      <c r="H4465" s="39">
        <f>MATCH(C4465,Currecny_M!$A$1:$P$1,0)</f>
        <v>10</v>
      </c>
      <c r="I4465" s="39">
        <f>VLOOKUP(N4465,Currecny_M!$A$1:$P$10,MATCH(Database!C4465,Currecny_M!$A$1:$P$1,0),FALSE)</f>
        <v>1</v>
      </c>
      <c r="J4465" s="82">
        <f t="shared" si="208"/>
        <v>37.44</v>
      </c>
      <c r="K4465" s="39">
        <f>VLOOKUP('Cover page'!$B$6,Currecny_M!$A$1:$P$10,MATCH(Database!C4465,Currecny_M!$A$1:$P$1,0),FALSE)</f>
        <v>1</v>
      </c>
      <c r="L4465" s="82">
        <f t="shared" si="209"/>
        <v>37.44</v>
      </c>
      <c r="M4465" s="82">
        <f>((E4465/$F$1)*VLOOKUP(N4465,Currecny_M!$A$1:$P$10,MATCH(Database!C4465,Currecny_M!$A$1:$P$1,0),FALSE))/VLOOKUP('Cover page'!$B$6,Currecny_M!$A$1:$P$10,MATCH(Database!C4465,Currecny_M!$A$1:$P$1,0),FALSE)</f>
        <v>37.44</v>
      </c>
      <c r="N4465" s="6" t="str">
        <f>VLOOKUP(B4465,Master!$A$2:$C$11,3,FALSE)</f>
        <v>INR</v>
      </c>
      <c r="O4465" s="6" t="str">
        <f>VLOOKUP(B4465,Master!$A$2:$C$11,2,FALSE)</f>
        <v>Asia</v>
      </c>
      <c r="Q4465" s="39" t="str">
        <f>VLOOKUP(D4465,GL_Master!$A$1:$D$80,2,FALSE)</f>
        <v>BS</v>
      </c>
      <c r="R4465" s="39" t="str">
        <f>VLOOKUP(D4465,GL_Master!$A$1:$D$80,3,FALSE)</f>
        <v>Other Current Assets</v>
      </c>
      <c r="S4465" s="39" t="str">
        <f>VLOOKUP(D4465,GL_Master!$A$1:$D$80,4,FALSE)</f>
        <v>Security deposits ( Unsecured, considered good)</v>
      </c>
    </row>
    <row r="4466" spans="1:19" x14ac:dyDescent="0.25">
      <c r="A4466" s="39" t="s">
        <v>262</v>
      </c>
      <c r="B4466" s="39" t="s">
        <v>42</v>
      </c>
      <c r="C4466" s="7">
        <v>44166</v>
      </c>
      <c r="D4466" s="39" t="s">
        <v>246</v>
      </c>
      <c r="E4466" s="39">
        <v>-4641220</v>
      </c>
      <c r="F4466" s="82">
        <f t="shared" si="207"/>
        <v>-4641.22</v>
      </c>
      <c r="G4466" s="39">
        <f>VLOOKUP(N4466,Currecny_M!$A$1:$P$10,2,FALSE)</f>
        <v>1</v>
      </c>
      <c r="H4466" s="39">
        <f>MATCH(C4466,Currecny_M!$A$1:$P$1,0)</f>
        <v>10</v>
      </c>
      <c r="I4466" s="39">
        <f>VLOOKUP(N4466,Currecny_M!$A$1:$P$10,MATCH(Database!C4466,Currecny_M!$A$1:$P$1,0),FALSE)</f>
        <v>1</v>
      </c>
      <c r="J4466" s="82">
        <f t="shared" si="208"/>
        <v>-4641.22</v>
      </c>
      <c r="K4466" s="39">
        <f>VLOOKUP('Cover page'!$B$6,Currecny_M!$A$1:$P$10,MATCH(Database!C4466,Currecny_M!$A$1:$P$1,0),FALSE)</f>
        <v>1</v>
      </c>
      <c r="L4466" s="82">
        <f t="shared" si="209"/>
        <v>-4641.22</v>
      </c>
      <c r="M4466" s="82">
        <f>((E4466/$F$1)*VLOOKUP(N4466,Currecny_M!$A$1:$P$10,MATCH(Database!C4466,Currecny_M!$A$1:$P$1,0),FALSE))/VLOOKUP('Cover page'!$B$6,Currecny_M!$A$1:$P$10,MATCH(Database!C4466,Currecny_M!$A$1:$P$1,0),FALSE)</f>
        <v>-4641.22</v>
      </c>
      <c r="N4466" s="6" t="str">
        <f>VLOOKUP(B4466,Master!$A$2:$C$11,3,FALSE)</f>
        <v>INR</v>
      </c>
      <c r="O4466" s="6" t="str">
        <f>VLOOKUP(B4466,Master!$A$2:$C$11,2,FALSE)</f>
        <v>Asia</v>
      </c>
      <c r="Q4466" s="39" t="str">
        <f>VLOOKUP(D4466,GL_Master!$A$1:$D$80,2,FALSE)</f>
        <v>PL</v>
      </c>
      <c r="R4466" s="39" t="str">
        <f>VLOOKUP(D4466,GL_Master!$A$1:$D$80,3,FALSE)</f>
        <v>Revenue from Operations</v>
      </c>
      <c r="S4466" s="39" t="str">
        <f>VLOOKUP(D4466,GL_Master!$A$1:$D$80,4,FALSE)</f>
        <v>Contract revenue</v>
      </c>
    </row>
    <row r="4467" spans="1:19" x14ac:dyDescent="0.25">
      <c r="A4467" s="39" t="s">
        <v>262</v>
      </c>
      <c r="B4467" s="39" t="s">
        <v>42</v>
      </c>
      <c r="C4467" s="7">
        <v>44166</v>
      </c>
      <c r="D4467" s="39" t="s">
        <v>134</v>
      </c>
      <c r="E4467" s="39">
        <v>-35640</v>
      </c>
      <c r="F4467" s="82">
        <f t="shared" si="207"/>
        <v>-35.64</v>
      </c>
      <c r="G4467" s="39">
        <f>VLOOKUP(N4467,Currecny_M!$A$1:$P$10,2,FALSE)</f>
        <v>1</v>
      </c>
      <c r="H4467" s="39">
        <f>MATCH(C4467,Currecny_M!$A$1:$P$1,0)</f>
        <v>10</v>
      </c>
      <c r="I4467" s="39">
        <f>VLOOKUP(N4467,Currecny_M!$A$1:$P$10,MATCH(Database!C4467,Currecny_M!$A$1:$P$1,0),FALSE)</f>
        <v>1</v>
      </c>
      <c r="J4467" s="82">
        <f t="shared" si="208"/>
        <v>-35.64</v>
      </c>
      <c r="K4467" s="39">
        <f>VLOOKUP('Cover page'!$B$6,Currecny_M!$A$1:$P$10,MATCH(Database!C4467,Currecny_M!$A$1:$P$1,0),FALSE)</f>
        <v>1</v>
      </c>
      <c r="L4467" s="82">
        <f t="shared" si="209"/>
        <v>-35.64</v>
      </c>
      <c r="M4467" s="82">
        <f>((E4467/$F$1)*VLOOKUP(N4467,Currecny_M!$A$1:$P$10,MATCH(Database!C4467,Currecny_M!$A$1:$P$1,0),FALSE))/VLOOKUP('Cover page'!$B$6,Currecny_M!$A$1:$P$10,MATCH(Database!C4467,Currecny_M!$A$1:$P$1,0),FALSE)</f>
        <v>-35.64</v>
      </c>
      <c r="N4467" s="6" t="str">
        <f>VLOOKUP(B4467,Master!$A$2:$C$11,3,FALSE)</f>
        <v>INR</v>
      </c>
      <c r="O4467" s="6" t="str">
        <f>VLOOKUP(B4467,Master!$A$2:$C$11,2,FALSE)</f>
        <v>Asia</v>
      </c>
      <c r="Q4467" s="39" t="str">
        <f>VLOOKUP(D4467,GL_Master!$A$1:$D$80,2,FALSE)</f>
        <v>PL</v>
      </c>
      <c r="R4467" s="39" t="str">
        <f>VLOOKUP(D4467,GL_Master!$A$1:$D$80,3,FALSE)</f>
        <v>Other Income</v>
      </c>
      <c r="S4467" s="39" t="str">
        <f>VLOOKUP(D4467,GL_Master!$A$1:$D$80,4,FALSE)</f>
        <v>Other Income</v>
      </c>
    </row>
    <row r="4468" spans="1:19" x14ac:dyDescent="0.25">
      <c r="A4468" s="39" t="s">
        <v>262</v>
      </c>
      <c r="B4468" s="39" t="s">
        <v>42</v>
      </c>
      <c r="C4468" s="7">
        <v>44166</v>
      </c>
      <c r="D4468" s="39" t="s">
        <v>86</v>
      </c>
      <c r="E4468" s="39">
        <v>2140</v>
      </c>
      <c r="F4468" s="82">
        <f t="shared" si="207"/>
        <v>2.14</v>
      </c>
      <c r="G4468" s="39">
        <f>VLOOKUP(N4468,Currecny_M!$A$1:$P$10,2,FALSE)</f>
        <v>1</v>
      </c>
      <c r="H4468" s="39">
        <f>MATCH(C4468,Currecny_M!$A$1:$P$1,0)</f>
        <v>10</v>
      </c>
      <c r="I4468" s="39">
        <f>VLOOKUP(N4468,Currecny_M!$A$1:$P$10,MATCH(Database!C4468,Currecny_M!$A$1:$P$1,0),FALSE)</f>
        <v>1</v>
      </c>
      <c r="J4468" s="82">
        <f t="shared" si="208"/>
        <v>2.14</v>
      </c>
      <c r="K4468" s="39">
        <f>VLOOKUP('Cover page'!$B$6,Currecny_M!$A$1:$P$10,MATCH(Database!C4468,Currecny_M!$A$1:$P$1,0),FALSE)</f>
        <v>1</v>
      </c>
      <c r="L4468" s="82">
        <f t="shared" si="209"/>
        <v>2.14</v>
      </c>
      <c r="M4468" s="82">
        <f>((E4468/$F$1)*VLOOKUP(N4468,Currecny_M!$A$1:$P$10,MATCH(Database!C4468,Currecny_M!$A$1:$P$1,0),FALSE))/VLOOKUP('Cover page'!$B$6,Currecny_M!$A$1:$P$10,MATCH(Database!C4468,Currecny_M!$A$1:$P$1,0),FALSE)</f>
        <v>2.14</v>
      </c>
      <c r="N4468" s="6" t="str">
        <f>VLOOKUP(B4468,Master!$A$2:$C$11,3,FALSE)</f>
        <v>INR</v>
      </c>
      <c r="O4468" s="6" t="str">
        <f>VLOOKUP(B4468,Master!$A$2:$C$11,2,FALSE)</f>
        <v>Asia</v>
      </c>
      <c r="Q4468" s="39" t="str">
        <f>VLOOKUP(D4468,GL_Master!$A$1:$D$80,2,FALSE)</f>
        <v>PL</v>
      </c>
      <c r="R4468" s="39" t="str">
        <f>VLOOKUP(D4468,GL_Master!$A$1:$D$80,3,FALSE)</f>
        <v>COGS</v>
      </c>
      <c r="S4468" s="39" t="str">
        <f>VLOOKUP(D4468,GL_Master!$A$1:$D$80,4,FALSE)</f>
        <v>Purchase of other traded goods</v>
      </c>
    </row>
    <row r="4469" spans="1:19" x14ac:dyDescent="0.25">
      <c r="A4469" s="39" t="s">
        <v>262</v>
      </c>
      <c r="B4469" s="39" t="s">
        <v>42</v>
      </c>
      <c r="C4469" s="7">
        <v>44166</v>
      </c>
      <c r="D4469" s="39" t="s">
        <v>87</v>
      </c>
      <c r="E4469" s="39">
        <v>1040</v>
      </c>
      <c r="F4469" s="82">
        <f t="shared" si="207"/>
        <v>1.04</v>
      </c>
      <c r="G4469" s="39">
        <f>VLOOKUP(N4469,Currecny_M!$A$1:$P$10,2,FALSE)</f>
        <v>1</v>
      </c>
      <c r="H4469" s="39">
        <f>MATCH(C4469,Currecny_M!$A$1:$P$1,0)</f>
        <v>10</v>
      </c>
      <c r="I4469" s="39">
        <f>VLOOKUP(N4469,Currecny_M!$A$1:$P$10,MATCH(Database!C4469,Currecny_M!$A$1:$P$1,0),FALSE)</f>
        <v>1</v>
      </c>
      <c r="J4469" s="82">
        <f t="shared" si="208"/>
        <v>1.04</v>
      </c>
      <c r="K4469" s="39">
        <f>VLOOKUP('Cover page'!$B$6,Currecny_M!$A$1:$P$10,MATCH(Database!C4469,Currecny_M!$A$1:$P$1,0),FALSE)</f>
        <v>1</v>
      </c>
      <c r="L4469" s="82">
        <f t="shared" si="209"/>
        <v>1.04</v>
      </c>
      <c r="M4469" s="82">
        <f>((E4469/$F$1)*VLOOKUP(N4469,Currecny_M!$A$1:$P$10,MATCH(Database!C4469,Currecny_M!$A$1:$P$1,0),FALSE))/VLOOKUP('Cover page'!$B$6,Currecny_M!$A$1:$P$10,MATCH(Database!C4469,Currecny_M!$A$1:$P$1,0),FALSE)</f>
        <v>1.04</v>
      </c>
      <c r="N4469" s="6" t="str">
        <f>VLOOKUP(B4469,Master!$A$2:$C$11,3,FALSE)</f>
        <v>INR</v>
      </c>
      <c r="O4469" s="6" t="str">
        <f>VLOOKUP(B4469,Master!$A$2:$C$11,2,FALSE)</f>
        <v>Asia</v>
      </c>
      <c r="Q4469" s="39" t="str">
        <f>VLOOKUP(D4469,GL_Master!$A$1:$D$80,2,FALSE)</f>
        <v>PL</v>
      </c>
      <c r="R4469" s="39" t="str">
        <f>VLOOKUP(D4469,GL_Master!$A$1:$D$80,3,FALSE)</f>
        <v>COGS</v>
      </c>
      <c r="S4469" s="39" t="str">
        <f>VLOOKUP(D4469,GL_Master!$A$1:$D$80,4,FALSE)</f>
        <v>Civil, Installation, Commissioning and Other miscellaneous expenses</v>
      </c>
    </row>
    <row r="4470" spans="1:19" x14ac:dyDescent="0.25">
      <c r="A4470" s="39" t="s">
        <v>262</v>
      </c>
      <c r="B4470" s="39" t="s">
        <v>42</v>
      </c>
      <c r="C4470" s="7">
        <v>44166</v>
      </c>
      <c r="D4470" s="39" t="s">
        <v>88</v>
      </c>
      <c r="E4470" s="39">
        <v>3300.0000000000005</v>
      </c>
      <c r="F4470" s="82">
        <f t="shared" si="207"/>
        <v>3.3000000000000003</v>
      </c>
      <c r="G4470" s="39">
        <f>VLOOKUP(N4470,Currecny_M!$A$1:$P$10,2,FALSE)</f>
        <v>1</v>
      </c>
      <c r="H4470" s="39">
        <f>MATCH(C4470,Currecny_M!$A$1:$P$1,0)</f>
        <v>10</v>
      </c>
      <c r="I4470" s="39">
        <f>VLOOKUP(N4470,Currecny_M!$A$1:$P$10,MATCH(Database!C4470,Currecny_M!$A$1:$P$1,0),FALSE)</f>
        <v>1</v>
      </c>
      <c r="J4470" s="82">
        <f t="shared" si="208"/>
        <v>3.3000000000000003</v>
      </c>
      <c r="K4470" s="39">
        <f>VLOOKUP('Cover page'!$B$6,Currecny_M!$A$1:$P$10,MATCH(Database!C4470,Currecny_M!$A$1:$P$1,0),FALSE)</f>
        <v>1</v>
      </c>
      <c r="L4470" s="82">
        <f t="shared" si="209"/>
        <v>3.3000000000000003</v>
      </c>
      <c r="M4470" s="82">
        <f>((E4470/$F$1)*VLOOKUP(N4470,Currecny_M!$A$1:$P$10,MATCH(Database!C4470,Currecny_M!$A$1:$P$1,0),FALSE))/VLOOKUP('Cover page'!$B$6,Currecny_M!$A$1:$P$10,MATCH(Database!C4470,Currecny_M!$A$1:$P$1,0),FALSE)</f>
        <v>3.3000000000000003</v>
      </c>
      <c r="N4470" s="6" t="str">
        <f>VLOOKUP(B4470,Master!$A$2:$C$11,3,FALSE)</f>
        <v>INR</v>
      </c>
      <c r="O4470" s="6" t="str">
        <f>VLOOKUP(B4470,Master!$A$2:$C$11,2,FALSE)</f>
        <v>Asia</v>
      </c>
      <c r="Q4470" s="39" t="str">
        <f>VLOOKUP(D4470,GL_Master!$A$1:$D$80,2,FALSE)</f>
        <v>PL</v>
      </c>
      <c r="R4470" s="39" t="str">
        <f>VLOOKUP(D4470,GL_Master!$A$1:$D$80,3,FALSE)</f>
        <v>COGS</v>
      </c>
      <c r="S4470" s="39" t="str">
        <f>VLOOKUP(D4470,GL_Master!$A$1:$D$80,4,FALSE)</f>
        <v>Civil, Installation, Commissioning and Other miscellaneous expenses</v>
      </c>
    </row>
    <row r="4471" spans="1:19" x14ac:dyDescent="0.25">
      <c r="A4471" s="39" t="s">
        <v>262</v>
      </c>
      <c r="B4471" s="39" t="s">
        <v>42</v>
      </c>
      <c r="C4471" s="7">
        <v>44166</v>
      </c>
      <c r="D4471" s="39" t="s">
        <v>89</v>
      </c>
      <c r="E4471" s="39">
        <v>6360</v>
      </c>
      <c r="F4471" s="82">
        <f t="shared" si="207"/>
        <v>6.36</v>
      </c>
      <c r="G4471" s="39">
        <f>VLOOKUP(N4471,Currecny_M!$A$1:$P$10,2,FALSE)</f>
        <v>1</v>
      </c>
      <c r="H4471" s="39">
        <f>MATCH(C4471,Currecny_M!$A$1:$P$1,0)</f>
        <v>10</v>
      </c>
      <c r="I4471" s="39">
        <f>VLOOKUP(N4471,Currecny_M!$A$1:$P$10,MATCH(Database!C4471,Currecny_M!$A$1:$P$1,0),FALSE)</f>
        <v>1</v>
      </c>
      <c r="J4471" s="82">
        <f t="shared" si="208"/>
        <v>6.36</v>
      </c>
      <c r="K4471" s="39">
        <f>VLOOKUP('Cover page'!$B$6,Currecny_M!$A$1:$P$10,MATCH(Database!C4471,Currecny_M!$A$1:$P$1,0),FALSE)</f>
        <v>1</v>
      </c>
      <c r="L4471" s="82">
        <f t="shared" si="209"/>
        <v>6.36</v>
      </c>
      <c r="M4471" s="82">
        <f>((E4471/$F$1)*VLOOKUP(N4471,Currecny_M!$A$1:$P$10,MATCH(Database!C4471,Currecny_M!$A$1:$P$1,0),FALSE))/VLOOKUP('Cover page'!$B$6,Currecny_M!$A$1:$P$10,MATCH(Database!C4471,Currecny_M!$A$1:$P$1,0),FALSE)</f>
        <v>6.36</v>
      </c>
      <c r="N4471" s="6" t="str">
        <f>VLOOKUP(B4471,Master!$A$2:$C$11,3,FALSE)</f>
        <v>INR</v>
      </c>
      <c r="O4471" s="6" t="str">
        <f>VLOOKUP(B4471,Master!$A$2:$C$11,2,FALSE)</f>
        <v>Asia</v>
      </c>
      <c r="Q4471" s="39" t="str">
        <f>VLOOKUP(D4471,GL_Master!$A$1:$D$80,2,FALSE)</f>
        <v>PL</v>
      </c>
      <c r="R4471" s="39" t="str">
        <f>VLOOKUP(D4471,GL_Master!$A$1:$D$80,3,FALSE)</f>
        <v>COGS</v>
      </c>
      <c r="S4471" s="39" t="str">
        <f>VLOOKUP(D4471,GL_Master!$A$1:$D$80,4,FALSE)</f>
        <v>project Expenses</v>
      </c>
    </row>
    <row r="4472" spans="1:19" x14ac:dyDescent="0.25">
      <c r="A4472" s="39" t="s">
        <v>262</v>
      </c>
      <c r="B4472" s="39" t="s">
        <v>42</v>
      </c>
      <c r="C4472" s="7">
        <v>44166</v>
      </c>
      <c r="D4472" s="39" t="s">
        <v>90</v>
      </c>
      <c r="E4472" s="39">
        <v>2160</v>
      </c>
      <c r="F4472" s="82">
        <f t="shared" si="207"/>
        <v>2.16</v>
      </c>
      <c r="G4472" s="39">
        <f>VLOOKUP(N4472,Currecny_M!$A$1:$P$10,2,FALSE)</f>
        <v>1</v>
      </c>
      <c r="H4472" s="39">
        <f>MATCH(C4472,Currecny_M!$A$1:$P$1,0)</f>
        <v>10</v>
      </c>
      <c r="I4472" s="39">
        <f>VLOOKUP(N4472,Currecny_M!$A$1:$P$10,MATCH(Database!C4472,Currecny_M!$A$1:$P$1,0),FALSE)</f>
        <v>1</v>
      </c>
      <c r="J4472" s="82">
        <f t="shared" si="208"/>
        <v>2.16</v>
      </c>
      <c r="K4472" s="39">
        <f>VLOOKUP('Cover page'!$B$6,Currecny_M!$A$1:$P$10,MATCH(Database!C4472,Currecny_M!$A$1:$P$1,0),FALSE)</f>
        <v>1</v>
      </c>
      <c r="L4472" s="82">
        <f t="shared" si="209"/>
        <v>2.16</v>
      </c>
      <c r="M4472" s="82">
        <f>((E4472/$F$1)*VLOOKUP(N4472,Currecny_M!$A$1:$P$10,MATCH(Database!C4472,Currecny_M!$A$1:$P$1,0),FALSE))/VLOOKUP('Cover page'!$B$6,Currecny_M!$A$1:$P$10,MATCH(Database!C4472,Currecny_M!$A$1:$P$1,0),FALSE)</f>
        <v>2.16</v>
      </c>
      <c r="N4472" s="6" t="str">
        <f>VLOOKUP(B4472,Master!$A$2:$C$11,3,FALSE)</f>
        <v>INR</v>
      </c>
      <c r="O4472" s="6" t="str">
        <f>VLOOKUP(B4472,Master!$A$2:$C$11,2,FALSE)</f>
        <v>Asia</v>
      </c>
      <c r="Q4472" s="39" t="str">
        <f>VLOOKUP(D4472,GL_Master!$A$1:$D$80,2,FALSE)</f>
        <v>PL</v>
      </c>
      <c r="R4472" s="39" t="str">
        <f>VLOOKUP(D4472,GL_Master!$A$1:$D$80,3,FALSE)</f>
        <v>Office utility</v>
      </c>
      <c r="S4472" s="39" t="str">
        <f>VLOOKUP(D4472,GL_Master!$A$1:$D$80,4,FALSE)</f>
        <v>Electricity Expenses</v>
      </c>
    </row>
    <row r="4473" spans="1:19" x14ac:dyDescent="0.25">
      <c r="A4473" s="39" t="s">
        <v>262</v>
      </c>
      <c r="B4473" s="39" t="s">
        <v>42</v>
      </c>
      <c r="C4473" s="7">
        <v>44166</v>
      </c>
      <c r="D4473" s="39" t="s">
        <v>91</v>
      </c>
      <c r="E4473" s="39">
        <v>4200</v>
      </c>
      <c r="F4473" s="82">
        <f t="shared" si="207"/>
        <v>4.2</v>
      </c>
      <c r="G4473" s="39">
        <f>VLOOKUP(N4473,Currecny_M!$A$1:$P$10,2,FALSE)</f>
        <v>1</v>
      </c>
      <c r="H4473" s="39">
        <f>MATCH(C4473,Currecny_M!$A$1:$P$1,0)</f>
        <v>10</v>
      </c>
      <c r="I4473" s="39">
        <f>VLOOKUP(N4473,Currecny_M!$A$1:$P$10,MATCH(Database!C4473,Currecny_M!$A$1:$P$1,0),FALSE)</f>
        <v>1</v>
      </c>
      <c r="J4473" s="82">
        <f t="shared" si="208"/>
        <v>4.2</v>
      </c>
      <c r="K4473" s="39">
        <f>VLOOKUP('Cover page'!$B$6,Currecny_M!$A$1:$P$10,MATCH(Database!C4473,Currecny_M!$A$1:$P$1,0),FALSE)</f>
        <v>1</v>
      </c>
      <c r="L4473" s="82">
        <f t="shared" si="209"/>
        <v>4.2</v>
      </c>
      <c r="M4473" s="82">
        <f>((E4473/$F$1)*VLOOKUP(N4473,Currecny_M!$A$1:$P$10,MATCH(Database!C4473,Currecny_M!$A$1:$P$1,0),FALSE))/VLOOKUP('Cover page'!$B$6,Currecny_M!$A$1:$P$10,MATCH(Database!C4473,Currecny_M!$A$1:$P$1,0),FALSE)</f>
        <v>4.2</v>
      </c>
      <c r="N4473" s="6" t="str">
        <f>VLOOKUP(B4473,Master!$A$2:$C$11,3,FALSE)</f>
        <v>INR</v>
      </c>
      <c r="O4473" s="6" t="str">
        <f>VLOOKUP(B4473,Master!$A$2:$C$11,2,FALSE)</f>
        <v>Asia</v>
      </c>
      <c r="Q4473" s="39" t="str">
        <f>VLOOKUP(D4473,GL_Master!$A$1:$D$80,2,FALSE)</f>
        <v>PL</v>
      </c>
      <c r="R4473" s="39" t="str">
        <f>VLOOKUP(D4473,GL_Master!$A$1:$D$80,3,FALSE)</f>
        <v>Misc. expenses</v>
      </c>
      <c r="S4473" s="39" t="str">
        <f>VLOOKUP(D4473,GL_Master!$A$1:$D$80,4,FALSE)</f>
        <v>Repair &amp; Maintenance</v>
      </c>
    </row>
    <row r="4474" spans="1:19" x14ac:dyDescent="0.25">
      <c r="A4474" s="39" t="s">
        <v>262</v>
      </c>
      <c r="B4474" s="39" t="s">
        <v>42</v>
      </c>
      <c r="C4474" s="7">
        <v>44166</v>
      </c>
      <c r="D4474" s="39" t="s">
        <v>92</v>
      </c>
      <c r="E4474" s="39">
        <v>3030</v>
      </c>
      <c r="F4474" s="82">
        <f t="shared" si="207"/>
        <v>3.03</v>
      </c>
      <c r="G4474" s="39">
        <f>VLOOKUP(N4474,Currecny_M!$A$1:$P$10,2,FALSE)</f>
        <v>1</v>
      </c>
      <c r="H4474" s="39">
        <f>MATCH(C4474,Currecny_M!$A$1:$P$1,0)</f>
        <v>10</v>
      </c>
      <c r="I4474" s="39">
        <f>VLOOKUP(N4474,Currecny_M!$A$1:$P$10,MATCH(Database!C4474,Currecny_M!$A$1:$P$1,0),FALSE)</f>
        <v>1</v>
      </c>
      <c r="J4474" s="82">
        <f t="shared" si="208"/>
        <v>3.03</v>
      </c>
      <c r="K4474" s="39">
        <f>VLOOKUP('Cover page'!$B$6,Currecny_M!$A$1:$P$10,MATCH(Database!C4474,Currecny_M!$A$1:$P$1,0),FALSE)</f>
        <v>1</v>
      </c>
      <c r="L4474" s="82">
        <f t="shared" si="209"/>
        <v>3.03</v>
      </c>
      <c r="M4474" s="82">
        <f>((E4474/$F$1)*VLOOKUP(N4474,Currecny_M!$A$1:$P$10,MATCH(Database!C4474,Currecny_M!$A$1:$P$1,0),FALSE))/VLOOKUP('Cover page'!$B$6,Currecny_M!$A$1:$P$10,MATCH(Database!C4474,Currecny_M!$A$1:$P$1,0),FALSE)</f>
        <v>3.03</v>
      </c>
      <c r="N4474" s="6" t="str">
        <f>VLOOKUP(B4474,Master!$A$2:$C$11,3,FALSE)</f>
        <v>INR</v>
      </c>
      <c r="O4474" s="6" t="str">
        <f>VLOOKUP(B4474,Master!$A$2:$C$11,2,FALSE)</f>
        <v>Asia</v>
      </c>
      <c r="Q4474" s="39" t="str">
        <f>VLOOKUP(D4474,GL_Master!$A$1:$D$80,2,FALSE)</f>
        <v>PL</v>
      </c>
      <c r="R4474" s="39" t="str">
        <f>VLOOKUP(D4474,GL_Master!$A$1:$D$80,3,FALSE)</f>
        <v>Misc. expenses</v>
      </c>
      <c r="S4474" s="39" t="str">
        <f>VLOOKUP(D4474,GL_Master!$A$1:$D$80,4,FALSE)</f>
        <v>Repair &amp; Maintenance</v>
      </c>
    </row>
    <row r="4475" spans="1:19" x14ac:dyDescent="0.25">
      <c r="A4475" s="39" t="s">
        <v>262</v>
      </c>
      <c r="B4475" s="39" t="s">
        <v>42</v>
      </c>
      <c r="C4475" s="7">
        <v>44166</v>
      </c>
      <c r="D4475" s="39" t="s">
        <v>93</v>
      </c>
      <c r="E4475" s="39">
        <v>35350</v>
      </c>
      <c r="F4475" s="82">
        <f t="shared" si="207"/>
        <v>35.35</v>
      </c>
      <c r="G4475" s="39">
        <f>VLOOKUP(N4475,Currecny_M!$A$1:$P$10,2,FALSE)</f>
        <v>1</v>
      </c>
      <c r="H4475" s="39">
        <f>MATCH(C4475,Currecny_M!$A$1:$P$1,0)</f>
        <v>10</v>
      </c>
      <c r="I4475" s="39">
        <f>VLOOKUP(N4475,Currecny_M!$A$1:$P$10,MATCH(Database!C4475,Currecny_M!$A$1:$P$1,0),FALSE)</f>
        <v>1</v>
      </c>
      <c r="J4475" s="82">
        <f t="shared" si="208"/>
        <v>35.35</v>
      </c>
      <c r="K4475" s="39">
        <f>VLOOKUP('Cover page'!$B$6,Currecny_M!$A$1:$P$10,MATCH(Database!C4475,Currecny_M!$A$1:$P$1,0),FALSE)</f>
        <v>1</v>
      </c>
      <c r="L4475" s="82">
        <f t="shared" si="209"/>
        <v>35.35</v>
      </c>
      <c r="M4475" s="82">
        <f>((E4475/$F$1)*VLOOKUP(N4475,Currecny_M!$A$1:$P$10,MATCH(Database!C4475,Currecny_M!$A$1:$P$1,0),FALSE))/VLOOKUP('Cover page'!$B$6,Currecny_M!$A$1:$P$10,MATCH(Database!C4475,Currecny_M!$A$1:$P$1,0),FALSE)</f>
        <v>35.35</v>
      </c>
      <c r="N4475" s="6" t="str">
        <f>VLOOKUP(B4475,Master!$A$2:$C$11,3,FALSE)</f>
        <v>INR</v>
      </c>
      <c r="O4475" s="6" t="str">
        <f>VLOOKUP(B4475,Master!$A$2:$C$11,2,FALSE)</f>
        <v>Asia</v>
      </c>
      <c r="Q4475" s="39" t="str">
        <f>VLOOKUP(D4475,GL_Master!$A$1:$D$80,2,FALSE)</f>
        <v>PL</v>
      </c>
      <c r="R4475" s="39" t="str">
        <f>VLOOKUP(D4475,GL_Master!$A$1:$D$80,3,FALSE)</f>
        <v>Salary wages &amp; benefits</v>
      </c>
      <c r="S4475" s="39" t="str">
        <f>VLOOKUP(D4475,GL_Master!$A$1:$D$80,4,FALSE)</f>
        <v>Employee benefits expense</v>
      </c>
    </row>
    <row r="4476" spans="1:19" x14ac:dyDescent="0.25">
      <c r="A4476" s="39" t="s">
        <v>262</v>
      </c>
      <c r="B4476" s="39" t="s">
        <v>42</v>
      </c>
      <c r="C4476" s="7">
        <v>44166</v>
      </c>
      <c r="D4476" s="39" t="s">
        <v>33</v>
      </c>
      <c r="E4476" s="39">
        <v>1090</v>
      </c>
      <c r="F4476" s="82">
        <f t="shared" si="207"/>
        <v>1.0900000000000001</v>
      </c>
      <c r="G4476" s="39">
        <f>VLOOKUP(N4476,Currecny_M!$A$1:$P$10,2,FALSE)</f>
        <v>1</v>
      </c>
      <c r="H4476" s="39">
        <f>MATCH(C4476,Currecny_M!$A$1:$P$1,0)</f>
        <v>10</v>
      </c>
      <c r="I4476" s="39">
        <f>VLOOKUP(N4476,Currecny_M!$A$1:$P$10,MATCH(Database!C4476,Currecny_M!$A$1:$P$1,0),FALSE)</f>
        <v>1</v>
      </c>
      <c r="J4476" s="82">
        <f t="shared" si="208"/>
        <v>1.0900000000000001</v>
      </c>
      <c r="K4476" s="39">
        <f>VLOOKUP('Cover page'!$B$6,Currecny_M!$A$1:$P$10,MATCH(Database!C4476,Currecny_M!$A$1:$P$1,0),FALSE)</f>
        <v>1</v>
      </c>
      <c r="L4476" s="82">
        <f t="shared" si="209"/>
        <v>1.0900000000000001</v>
      </c>
      <c r="M4476" s="82">
        <f>((E4476/$F$1)*VLOOKUP(N4476,Currecny_M!$A$1:$P$10,MATCH(Database!C4476,Currecny_M!$A$1:$P$1,0),FALSE))/VLOOKUP('Cover page'!$B$6,Currecny_M!$A$1:$P$10,MATCH(Database!C4476,Currecny_M!$A$1:$P$1,0),FALSE)</f>
        <v>1.0900000000000001</v>
      </c>
      <c r="N4476" s="6" t="str">
        <f>VLOOKUP(B4476,Master!$A$2:$C$11,3,FALSE)</f>
        <v>INR</v>
      </c>
      <c r="O4476" s="6" t="str">
        <f>VLOOKUP(B4476,Master!$A$2:$C$11,2,FALSE)</f>
        <v>Asia</v>
      </c>
      <c r="Q4476" s="39" t="str">
        <f>VLOOKUP(D4476,GL_Master!$A$1:$D$80,2,FALSE)</f>
        <v>PL</v>
      </c>
      <c r="R4476" s="39" t="str">
        <f>VLOOKUP(D4476,GL_Master!$A$1:$D$80,3,FALSE)</f>
        <v>Staff welfare expenses</v>
      </c>
      <c r="S4476" s="39" t="str">
        <f>VLOOKUP(D4476,GL_Master!$A$1:$D$80,4,FALSE)</f>
        <v>Other staff welfare</v>
      </c>
    </row>
    <row r="4477" spans="1:19" x14ac:dyDescent="0.25">
      <c r="A4477" s="39" t="s">
        <v>262</v>
      </c>
      <c r="B4477" s="39" t="s">
        <v>42</v>
      </c>
      <c r="C4477" s="7">
        <v>44166</v>
      </c>
      <c r="D4477" s="39" t="s">
        <v>94</v>
      </c>
      <c r="E4477" s="39">
        <v>6240</v>
      </c>
      <c r="F4477" s="82">
        <f t="shared" si="207"/>
        <v>6.24</v>
      </c>
      <c r="G4477" s="39">
        <f>VLOOKUP(N4477,Currecny_M!$A$1:$P$10,2,FALSE)</f>
        <v>1</v>
      </c>
      <c r="H4477" s="39">
        <f>MATCH(C4477,Currecny_M!$A$1:$P$1,0)</f>
        <v>10</v>
      </c>
      <c r="I4477" s="39">
        <f>VLOOKUP(N4477,Currecny_M!$A$1:$P$10,MATCH(Database!C4477,Currecny_M!$A$1:$P$1,0),FALSE)</f>
        <v>1</v>
      </c>
      <c r="J4477" s="82">
        <f t="shared" si="208"/>
        <v>6.24</v>
      </c>
      <c r="K4477" s="39">
        <f>VLOOKUP('Cover page'!$B$6,Currecny_M!$A$1:$P$10,MATCH(Database!C4477,Currecny_M!$A$1:$P$1,0),FALSE)</f>
        <v>1</v>
      </c>
      <c r="L4477" s="82">
        <f t="shared" si="209"/>
        <v>6.24</v>
      </c>
      <c r="M4477" s="82">
        <f>((E4477/$F$1)*VLOOKUP(N4477,Currecny_M!$A$1:$P$10,MATCH(Database!C4477,Currecny_M!$A$1:$P$1,0),FALSE))/VLOOKUP('Cover page'!$B$6,Currecny_M!$A$1:$P$10,MATCH(Database!C4477,Currecny_M!$A$1:$P$1,0),FALSE)</f>
        <v>6.24</v>
      </c>
      <c r="N4477" s="6" t="str">
        <f>VLOOKUP(B4477,Master!$A$2:$C$11,3,FALSE)</f>
        <v>INR</v>
      </c>
      <c r="O4477" s="6" t="str">
        <f>VLOOKUP(B4477,Master!$A$2:$C$11,2,FALSE)</f>
        <v>Asia</v>
      </c>
      <c r="Q4477" s="39" t="str">
        <f>VLOOKUP(D4477,GL_Master!$A$1:$D$80,2,FALSE)</f>
        <v>PL</v>
      </c>
      <c r="R4477" s="39" t="str">
        <f>VLOOKUP(D4477,GL_Master!$A$1:$D$80,3,FALSE)</f>
        <v xml:space="preserve">Gratuity expenses </v>
      </c>
      <c r="S4477" s="39" t="str">
        <f>VLOOKUP(D4477,GL_Master!$A$1:$D$80,4,FALSE)</f>
        <v>Gratuity</v>
      </c>
    </row>
    <row r="4478" spans="1:19" x14ac:dyDescent="0.25">
      <c r="A4478" s="39" t="s">
        <v>262</v>
      </c>
      <c r="B4478" s="39" t="s">
        <v>42</v>
      </c>
      <c r="C4478" s="7">
        <v>44166</v>
      </c>
      <c r="D4478" s="39" t="s">
        <v>95</v>
      </c>
      <c r="E4478" s="39">
        <v>2080</v>
      </c>
      <c r="F4478" s="82">
        <f t="shared" si="207"/>
        <v>2.08</v>
      </c>
      <c r="G4478" s="39">
        <f>VLOOKUP(N4478,Currecny_M!$A$1:$P$10,2,FALSE)</f>
        <v>1</v>
      </c>
      <c r="H4478" s="39">
        <f>MATCH(C4478,Currecny_M!$A$1:$P$1,0)</f>
        <v>10</v>
      </c>
      <c r="I4478" s="39">
        <f>VLOOKUP(N4478,Currecny_M!$A$1:$P$10,MATCH(Database!C4478,Currecny_M!$A$1:$P$1,0),FALSE)</f>
        <v>1</v>
      </c>
      <c r="J4478" s="82">
        <f t="shared" si="208"/>
        <v>2.08</v>
      </c>
      <c r="K4478" s="39">
        <f>VLOOKUP('Cover page'!$B$6,Currecny_M!$A$1:$P$10,MATCH(Database!C4478,Currecny_M!$A$1:$P$1,0),FALSE)</f>
        <v>1</v>
      </c>
      <c r="L4478" s="82">
        <f t="shared" si="209"/>
        <v>2.08</v>
      </c>
      <c r="M4478" s="82">
        <f>((E4478/$F$1)*VLOOKUP(N4478,Currecny_M!$A$1:$P$10,MATCH(Database!C4478,Currecny_M!$A$1:$P$1,0),FALSE))/VLOOKUP('Cover page'!$B$6,Currecny_M!$A$1:$P$10,MATCH(Database!C4478,Currecny_M!$A$1:$P$1,0),FALSE)</f>
        <v>2.08</v>
      </c>
      <c r="N4478" s="6" t="str">
        <f>VLOOKUP(B4478,Master!$A$2:$C$11,3,FALSE)</f>
        <v>INR</v>
      </c>
      <c r="O4478" s="6" t="str">
        <f>VLOOKUP(B4478,Master!$A$2:$C$11,2,FALSE)</f>
        <v>Asia</v>
      </c>
      <c r="Q4478" s="39" t="str">
        <f>VLOOKUP(D4478,GL_Master!$A$1:$D$80,2,FALSE)</f>
        <v>PL</v>
      </c>
      <c r="R4478" s="39" t="str">
        <f>VLOOKUP(D4478,GL_Master!$A$1:$D$80,3,FALSE)</f>
        <v>Salary wages &amp; benefits</v>
      </c>
      <c r="S4478" s="39" t="str">
        <f>VLOOKUP(D4478,GL_Master!$A$1:$D$80,4,FALSE)</f>
        <v>Employee benefits expense</v>
      </c>
    </row>
    <row r="4479" spans="1:19" x14ac:dyDescent="0.25">
      <c r="A4479" s="39" t="s">
        <v>262</v>
      </c>
      <c r="B4479" s="39" t="s">
        <v>42</v>
      </c>
      <c r="C4479" s="7">
        <v>44166</v>
      </c>
      <c r="D4479" s="39" t="s">
        <v>96</v>
      </c>
      <c r="E4479" s="39">
        <v>18720</v>
      </c>
      <c r="F4479" s="82">
        <f t="shared" si="207"/>
        <v>18.72</v>
      </c>
      <c r="G4479" s="39">
        <f>VLOOKUP(N4479,Currecny_M!$A$1:$P$10,2,FALSE)</f>
        <v>1</v>
      </c>
      <c r="H4479" s="39">
        <f>MATCH(C4479,Currecny_M!$A$1:$P$1,0)</f>
        <v>10</v>
      </c>
      <c r="I4479" s="39">
        <f>VLOOKUP(N4479,Currecny_M!$A$1:$P$10,MATCH(Database!C4479,Currecny_M!$A$1:$P$1,0),FALSE)</f>
        <v>1</v>
      </c>
      <c r="J4479" s="82">
        <f t="shared" si="208"/>
        <v>18.72</v>
      </c>
      <c r="K4479" s="39">
        <f>VLOOKUP('Cover page'!$B$6,Currecny_M!$A$1:$P$10,MATCH(Database!C4479,Currecny_M!$A$1:$P$1,0),FALSE)</f>
        <v>1</v>
      </c>
      <c r="L4479" s="82">
        <f t="shared" si="209"/>
        <v>18.72</v>
      </c>
      <c r="M4479" s="82">
        <f>((E4479/$F$1)*VLOOKUP(N4479,Currecny_M!$A$1:$P$10,MATCH(Database!C4479,Currecny_M!$A$1:$P$1,0),FALSE))/VLOOKUP('Cover page'!$B$6,Currecny_M!$A$1:$P$10,MATCH(Database!C4479,Currecny_M!$A$1:$P$1,0),FALSE)</f>
        <v>18.72</v>
      </c>
      <c r="N4479" s="6" t="str">
        <f>VLOOKUP(B4479,Master!$A$2:$C$11,3,FALSE)</f>
        <v>INR</v>
      </c>
      <c r="O4479" s="6" t="str">
        <f>VLOOKUP(B4479,Master!$A$2:$C$11,2,FALSE)</f>
        <v>Asia</v>
      </c>
      <c r="Q4479" s="39" t="str">
        <f>VLOOKUP(D4479,GL_Master!$A$1:$D$80,2,FALSE)</f>
        <v>PL</v>
      </c>
      <c r="R4479" s="39" t="str">
        <f>VLOOKUP(D4479,GL_Master!$A$1:$D$80,3,FALSE)</f>
        <v>Salary wages &amp; benefits</v>
      </c>
      <c r="S4479" s="39" t="str">
        <f>VLOOKUP(D4479,GL_Master!$A$1:$D$80,4,FALSE)</f>
        <v>Employee benefits expense</v>
      </c>
    </row>
    <row r="4480" spans="1:19" x14ac:dyDescent="0.25">
      <c r="A4480" s="39" t="s">
        <v>262</v>
      </c>
      <c r="B4480" s="39" t="s">
        <v>42</v>
      </c>
      <c r="C4480" s="7">
        <v>44166</v>
      </c>
      <c r="D4480" s="39" t="s">
        <v>97</v>
      </c>
      <c r="E4480" s="39">
        <v>1030</v>
      </c>
      <c r="F4480" s="82">
        <f t="shared" si="207"/>
        <v>1.03</v>
      </c>
      <c r="G4480" s="39">
        <f>VLOOKUP(N4480,Currecny_M!$A$1:$P$10,2,FALSE)</f>
        <v>1</v>
      </c>
      <c r="H4480" s="39">
        <f>MATCH(C4480,Currecny_M!$A$1:$P$1,0)</f>
        <v>10</v>
      </c>
      <c r="I4480" s="39">
        <f>VLOOKUP(N4480,Currecny_M!$A$1:$P$10,MATCH(Database!C4480,Currecny_M!$A$1:$P$1,0),FALSE)</f>
        <v>1</v>
      </c>
      <c r="J4480" s="82">
        <f t="shared" si="208"/>
        <v>1.03</v>
      </c>
      <c r="K4480" s="39">
        <f>VLOOKUP('Cover page'!$B$6,Currecny_M!$A$1:$P$10,MATCH(Database!C4480,Currecny_M!$A$1:$P$1,0),FALSE)</f>
        <v>1</v>
      </c>
      <c r="L4480" s="82">
        <f t="shared" si="209"/>
        <v>1.03</v>
      </c>
      <c r="M4480" s="82">
        <f>((E4480/$F$1)*VLOOKUP(N4480,Currecny_M!$A$1:$P$10,MATCH(Database!C4480,Currecny_M!$A$1:$P$1,0),FALSE))/VLOOKUP('Cover page'!$B$6,Currecny_M!$A$1:$P$10,MATCH(Database!C4480,Currecny_M!$A$1:$P$1,0),FALSE)</f>
        <v>1.03</v>
      </c>
      <c r="N4480" s="6" t="str">
        <f>VLOOKUP(B4480,Master!$A$2:$C$11,3,FALSE)</f>
        <v>INR</v>
      </c>
      <c r="O4480" s="6" t="str">
        <f>VLOOKUP(B4480,Master!$A$2:$C$11,2,FALSE)</f>
        <v>Asia</v>
      </c>
      <c r="Q4480" s="39" t="str">
        <f>VLOOKUP(D4480,GL_Master!$A$1:$D$80,2,FALSE)</f>
        <v>PL</v>
      </c>
      <c r="R4480" s="39" t="str">
        <f>VLOOKUP(D4480,GL_Master!$A$1:$D$80,3,FALSE)</f>
        <v>Salary wages &amp; benefits</v>
      </c>
      <c r="S4480" s="39" t="str">
        <f>VLOOKUP(D4480,GL_Master!$A$1:$D$80,4,FALSE)</f>
        <v>Employee benefits expense</v>
      </c>
    </row>
    <row r="4481" spans="1:19" x14ac:dyDescent="0.25">
      <c r="A4481" s="39" t="s">
        <v>262</v>
      </c>
      <c r="B4481" s="39" t="s">
        <v>42</v>
      </c>
      <c r="C4481" s="7">
        <v>44166</v>
      </c>
      <c r="D4481" s="39" t="s">
        <v>98</v>
      </c>
      <c r="E4481" s="39">
        <v>2140</v>
      </c>
      <c r="F4481" s="82">
        <f t="shared" si="207"/>
        <v>2.14</v>
      </c>
      <c r="G4481" s="39">
        <f>VLOOKUP(N4481,Currecny_M!$A$1:$P$10,2,FALSE)</f>
        <v>1</v>
      </c>
      <c r="H4481" s="39">
        <f>MATCH(C4481,Currecny_M!$A$1:$P$1,0)</f>
        <v>10</v>
      </c>
      <c r="I4481" s="39">
        <f>VLOOKUP(N4481,Currecny_M!$A$1:$P$10,MATCH(Database!C4481,Currecny_M!$A$1:$P$1,0),FALSE)</f>
        <v>1</v>
      </c>
      <c r="J4481" s="82">
        <f t="shared" si="208"/>
        <v>2.14</v>
      </c>
      <c r="K4481" s="39">
        <f>VLOOKUP('Cover page'!$B$6,Currecny_M!$A$1:$P$10,MATCH(Database!C4481,Currecny_M!$A$1:$P$1,0),FALSE)</f>
        <v>1</v>
      </c>
      <c r="L4481" s="82">
        <f t="shared" si="209"/>
        <v>2.14</v>
      </c>
      <c r="M4481" s="82">
        <f>((E4481/$F$1)*VLOOKUP(N4481,Currecny_M!$A$1:$P$10,MATCH(Database!C4481,Currecny_M!$A$1:$P$1,0),FALSE))/VLOOKUP('Cover page'!$B$6,Currecny_M!$A$1:$P$10,MATCH(Database!C4481,Currecny_M!$A$1:$P$1,0),FALSE)</f>
        <v>2.14</v>
      </c>
      <c r="N4481" s="6" t="str">
        <f>VLOOKUP(B4481,Master!$A$2:$C$11,3,FALSE)</f>
        <v>INR</v>
      </c>
      <c r="O4481" s="6" t="str">
        <f>VLOOKUP(B4481,Master!$A$2:$C$11,2,FALSE)</f>
        <v>Asia</v>
      </c>
      <c r="Q4481" s="39" t="str">
        <f>VLOOKUP(D4481,GL_Master!$A$1:$D$80,2,FALSE)</f>
        <v>PL</v>
      </c>
      <c r="R4481" s="39" t="str">
        <f>VLOOKUP(D4481,GL_Master!$A$1:$D$80,3,FALSE)</f>
        <v>Salary wages &amp; benefits</v>
      </c>
      <c r="S4481" s="39" t="str">
        <f>VLOOKUP(D4481,GL_Master!$A$1:$D$80,4,FALSE)</f>
        <v>Employee benefits expense</v>
      </c>
    </row>
    <row r="4482" spans="1:19" x14ac:dyDescent="0.25">
      <c r="A4482" s="39" t="s">
        <v>262</v>
      </c>
      <c r="B4482" s="39" t="s">
        <v>42</v>
      </c>
      <c r="C4482" s="7">
        <v>44166</v>
      </c>
      <c r="D4482" s="39" t="s">
        <v>99</v>
      </c>
      <c r="E4482" s="39">
        <v>1010</v>
      </c>
      <c r="F4482" s="82">
        <f t="shared" si="207"/>
        <v>1.01</v>
      </c>
      <c r="G4482" s="39">
        <f>VLOOKUP(N4482,Currecny_M!$A$1:$P$10,2,FALSE)</f>
        <v>1</v>
      </c>
      <c r="H4482" s="39">
        <f>MATCH(C4482,Currecny_M!$A$1:$P$1,0)</f>
        <v>10</v>
      </c>
      <c r="I4482" s="39">
        <f>VLOOKUP(N4482,Currecny_M!$A$1:$P$10,MATCH(Database!C4482,Currecny_M!$A$1:$P$1,0),FALSE)</f>
        <v>1</v>
      </c>
      <c r="J4482" s="82">
        <f t="shared" si="208"/>
        <v>1.01</v>
      </c>
      <c r="K4482" s="39">
        <f>VLOOKUP('Cover page'!$B$6,Currecny_M!$A$1:$P$10,MATCH(Database!C4482,Currecny_M!$A$1:$P$1,0),FALSE)</f>
        <v>1</v>
      </c>
      <c r="L4482" s="82">
        <f t="shared" si="209"/>
        <v>1.01</v>
      </c>
      <c r="M4482" s="82">
        <f>((E4482/$F$1)*VLOOKUP(N4482,Currecny_M!$A$1:$P$10,MATCH(Database!C4482,Currecny_M!$A$1:$P$1,0),FALSE))/VLOOKUP('Cover page'!$B$6,Currecny_M!$A$1:$P$10,MATCH(Database!C4482,Currecny_M!$A$1:$P$1,0),FALSE)</f>
        <v>1.01</v>
      </c>
      <c r="N4482" s="6" t="str">
        <f>VLOOKUP(B4482,Master!$A$2:$C$11,3,FALSE)</f>
        <v>INR</v>
      </c>
      <c r="O4482" s="6" t="str">
        <f>VLOOKUP(B4482,Master!$A$2:$C$11,2,FALSE)</f>
        <v>Asia</v>
      </c>
      <c r="Q4482" s="39" t="str">
        <f>VLOOKUP(D4482,GL_Master!$A$1:$D$80,2,FALSE)</f>
        <v>PL</v>
      </c>
      <c r="R4482" s="39" t="str">
        <f>VLOOKUP(D4482,GL_Master!$A$1:$D$80,3,FALSE)</f>
        <v>Salary wages &amp; benefits</v>
      </c>
      <c r="S4482" s="39" t="str">
        <f>VLOOKUP(D4482,GL_Master!$A$1:$D$80,4,FALSE)</f>
        <v>Employee benefits expense</v>
      </c>
    </row>
    <row r="4483" spans="1:19" x14ac:dyDescent="0.25">
      <c r="A4483" s="39" t="s">
        <v>262</v>
      </c>
      <c r="B4483" s="39" t="s">
        <v>42</v>
      </c>
      <c r="C4483" s="7">
        <v>44166</v>
      </c>
      <c r="D4483" s="39" t="s">
        <v>100</v>
      </c>
      <c r="E4483" s="39">
        <v>7420</v>
      </c>
      <c r="F4483" s="82">
        <f t="shared" si="207"/>
        <v>7.42</v>
      </c>
      <c r="G4483" s="39">
        <f>VLOOKUP(N4483,Currecny_M!$A$1:$P$10,2,FALSE)</f>
        <v>1</v>
      </c>
      <c r="H4483" s="39">
        <f>MATCH(C4483,Currecny_M!$A$1:$P$1,0)</f>
        <v>10</v>
      </c>
      <c r="I4483" s="39">
        <f>VLOOKUP(N4483,Currecny_M!$A$1:$P$10,MATCH(Database!C4483,Currecny_M!$A$1:$P$1,0),FALSE)</f>
        <v>1</v>
      </c>
      <c r="J4483" s="82">
        <f t="shared" si="208"/>
        <v>7.42</v>
      </c>
      <c r="K4483" s="39">
        <f>VLOOKUP('Cover page'!$B$6,Currecny_M!$A$1:$P$10,MATCH(Database!C4483,Currecny_M!$A$1:$P$1,0),FALSE)</f>
        <v>1</v>
      </c>
      <c r="L4483" s="82">
        <f t="shared" si="209"/>
        <v>7.42</v>
      </c>
      <c r="M4483" s="82">
        <f>((E4483/$F$1)*VLOOKUP(N4483,Currecny_M!$A$1:$P$10,MATCH(Database!C4483,Currecny_M!$A$1:$P$1,0),FALSE))/VLOOKUP('Cover page'!$B$6,Currecny_M!$A$1:$P$10,MATCH(Database!C4483,Currecny_M!$A$1:$P$1,0),FALSE)</f>
        <v>7.42</v>
      </c>
      <c r="N4483" s="6" t="str">
        <f>VLOOKUP(B4483,Master!$A$2:$C$11,3,FALSE)</f>
        <v>INR</v>
      </c>
      <c r="O4483" s="6" t="str">
        <f>VLOOKUP(B4483,Master!$A$2:$C$11,2,FALSE)</f>
        <v>Asia</v>
      </c>
      <c r="Q4483" s="39" t="str">
        <f>VLOOKUP(D4483,GL_Master!$A$1:$D$80,2,FALSE)</f>
        <v>PL</v>
      </c>
      <c r="R4483" s="39" t="str">
        <f>VLOOKUP(D4483,GL_Master!$A$1:$D$80,3,FALSE)</f>
        <v>Salary wages &amp; benefits</v>
      </c>
      <c r="S4483" s="39" t="str">
        <f>VLOOKUP(D4483,GL_Master!$A$1:$D$80,4,FALSE)</f>
        <v>Employee benefits expense</v>
      </c>
    </row>
    <row r="4484" spans="1:19" x14ac:dyDescent="0.25">
      <c r="A4484" s="39" t="s">
        <v>262</v>
      </c>
      <c r="B4484" s="39" t="s">
        <v>42</v>
      </c>
      <c r="C4484" s="7">
        <v>44166</v>
      </c>
      <c r="D4484" s="39" t="s">
        <v>30</v>
      </c>
      <c r="E4484" s="39">
        <v>2080</v>
      </c>
      <c r="F4484" s="82">
        <f t="shared" ref="F4484:F4547" si="210">E4484/$F$1</f>
        <v>2.08</v>
      </c>
      <c r="G4484" s="39">
        <f>VLOOKUP(N4484,Currecny_M!$A$1:$P$10,2,FALSE)</f>
        <v>1</v>
      </c>
      <c r="H4484" s="39">
        <f>MATCH(C4484,Currecny_M!$A$1:$P$1,0)</f>
        <v>10</v>
      </c>
      <c r="I4484" s="39">
        <f>VLOOKUP(N4484,Currecny_M!$A$1:$P$10,MATCH(Database!C4484,Currecny_M!$A$1:$P$1,0),FALSE)</f>
        <v>1</v>
      </c>
      <c r="J4484" s="82">
        <f t="shared" ref="J4484:J4547" si="211">F4484*I4484</f>
        <v>2.08</v>
      </c>
      <c r="K4484" s="39">
        <f>VLOOKUP('Cover page'!$B$6,Currecny_M!$A$1:$P$10,MATCH(Database!C4484,Currecny_M!$A$1:$P$1,0),FALSE)</f>
        <v>1</v>
      </c>
      <c r="L4484" s="82">
        <f t="shared" ref="L4484:L4547" si="212">J4484/K4484</f>
        <v>2.08</v>
      </c>
      <c r="M4484" s="82">
        <f>((E4484/$F$1)*VLOOKUP(N4484,Currecny_M!$A$1:$P$10,MATCH(Database!C4484,Currecny_M!$A$1:$P$1,0),FALSE))/VLOOKUP('Cover page'!$B$6,Currecny_M!$A$1:$P$10,MATCH(Database!C4484,Currecny_M!$A$1:$P$1,0),FALSE)</f>
        <v>2.08</v>
      </c>
      <c r="N4484" s="6" t="str">
        <f>VLOOKUP(B4484,Master!$A$2:$C$11,3,FALSE)</f>
        <v>INR</v>
      </c>
      <c r="O4484" s="6" t="str">
        <f>VLOOKUP(B4484,Master!$A$2:$C$11,2,FALSE)</f>
        <v>Asia</v>
      </c>
      <c r="Q4484" s="39" t="str">
        <f>VLOOKUP(D4484,GL_Master!$A$1:$D$80,2,FALSE)</f>
        <v>PL</v>
      </c>
      <c r="R4484" s="39" t="str">
        <f>VLOOKUP(D4484,GL_Master!$A$1:$D$80,3,FALSE)</f>
        <v>Travelling and conveyance</v>
      </c>
      <c r="S4484" s="39" t="str">
        <f>VLOOKUP(D4484,GL_Master!$A$1:$D$80,4,FALSE)</f>
        <v>Local conveyance</v>
      </c>
    </row>
    <row r="4485" spans="1:19" x14ac:dyDescent="0.25">
      <c r="A4485" s="39" t="s">
        <v>262</v>
      </c>
      <c r="B4485" s="39" t="s">
        <v>42</v>
      </c>
      <c r="C4485" s="7">
        <v>44166</v>
      </c>
      <c r="D4485" s="39" t="s">
        <v>31</v>
      </c>
      <c r="E4485" s="39">
        <v>1050</v>
      </c>
      <c r="F4485" s="82">
        <f t="shared" si="210"/>
        <v>1.05</v>
      </c>
      <c r="G4485" s="39">
        <f>VLOOKUP(N4485,Currecny_M!$A$1:$P$10,2,FALSE)</f>
        <v>1</v>
      </c>
      <c r="H4485" s="39">
        <f>MATCH(C4485,Currecny_M!$A$1:$P$1,0)</f>
        <v>10</v>
      </c>
      <c r="I4485" s="39">
        <f>VLOOKUP(N4485,Currecny_M!$A$1:$P$10,MATCH(Database!C4485,Currecny_M!$A$1:$P$1,0),FALSE)</f>
        <v>1</v>
      </c>
      <c r="J4485" s="82">
        <f t="shared" si="211"/>
        <v>1.05</v>
      </c>
      <c r="K4485" s="39">
        <f>VLOOKUP('Cover page'!$B$6,Currecny_M!$A$1:$P$10,MATCH(Database!C4485,Currecny_M!$A$1:$P$1,0),FALSE)</f>
        <v>1</v>
      </c>
      <c r="L4485" s="82">
        <f t="shared" si="212"/>
        <v>1.05</v>
      </c>
      <c r="M4485" s="82">
        <f>((E4485/$F$1)*VLOOKUP(N4485,Currecny_M!$A$1:$P$10,MATCH(Database!C4485,Currecny_M!$A$1:$P$1,0),FALSE))/VLOOKUP('Cover page'!$B$6,Currecny_M!$A$1:$P$10,MATCH(Database!C4485,Currecny_M!$A$1:$P$1,0),FALSE)</f>
        <v>1.05</v>
      </c>
      <c r="N4485" s="6" t="str">
        <f>VLOOKUP(B4485,Master!$A$2:$C$11,3,FALSE)</f>
        <v>INR</v>
      </c>
      <c r="O4485" s="6" t="str">
        <f>VLOOKUP(B4485,Master!$A$2:$C$11,2,FALSE)</f>
        <v>Asia</v>
      </c>
      <c r="Q4485" s="39" t="str">
        <f>VLOOKUP(D4485,GL_Master!$A$1:$D$80,2,FALSE)</f>
        <v>PL</v>
      </c>
      <c r="R4485" s="39" t="str">
        <f>VLOOKUP(D4485,GL_Master!$A$1:$D$80,3,FALSE)</f>
        <v>Office expenses</v>
      </c>
      <c r="S4485" s="39" t="str">
        <f>VLOOKUP(D4485,GL_Master!$A$1:$D$80,4,FALSE)</f>
        <v>Parking charges</v>
      </c>
    </row>
    <row r="4486" spans="1:19" x14ac:dyDescent="0.25">
      <c r="A4486" s="39" t="s">
        <v>262</v>
      </c>
      <c r="B4486" s="39" t="s">
        <v>42</v>
      </c>
      <c r="C4486" s="7">
        <v>44166</v>
      </c>
      <c r="D4486" s="39" t="s">
        <v>101</v>
      </c>
      <c r="E4486" s="39">
        <v>1100</v>
      </c>
      <c r="F4486" s="82">
        <f t="shared" si="210"/>
        <v>1.1000000000000001</v>
      </c>
      <c r="G4486" s="39">
        <f>VLOOKUP(N4486,Currecny_M!$A$1:$P$10,2,FALSE)</f>
        <v>1</v>
      </c>
      <c r="H4486" s="39">
        <f>MATCH(C4486,Currecny_M!$A$1:$P$1,0)</f>
        <v>10</v>
      </c>
      <c r="I4486" s="39">
        <f>VLOOKUP(N4486,Currecny_M!$A$1:$P$10,MATCH(Database!C4486,Currecny_M!$A$1:$P$1,0),FALSE)</f>
        <v>1</v>
      </c>
      <c r="J4486" s="82">
        <f t="shared" si="211"/>
        <v>1.1000000000000001</v>
      </c>
      <c r="K4486" s="39">
        <f>VLOOKUP('Cover page'!$B$6,Currecny_M!$A$1:$P$10,MATCH(Database!C4486,Currecny_M!$A$1:$P$1,0),FALSE)</f>
        <v>1</v>
      </c>
      <c r="L4486" s="82">
        <f t="shared" si="212"/>
        <v>1.1000000000000001</v>
      </c>
      <c r="M4486" s="82">
        <f>((E4486/$F$1)*VLOOKUP(N4486,Currecny_M!$A$1:$P$10,MATCH(Database!C4486,Currecny_M!$A$1:$P$1,0),FALSE))/VLOOKUP('Cover page'!$B$6,Currecny_M!$A$1:$P$10,MATCH(Database!C4486,Currecny_M!$A$1:$P$1,0),FALSE)</f>
        <v>1.1000000000000001</v>
      </c>
      <c r="N4486" s="6" t="str">
        <f>VLOOKUP(B4486,Master!$A$2:$C$11,3,FALSE)</f>
        <v>INR</v>
      </c>
      <c r="O4486" s="6" t="str">
        <f>VLOOKUP(B4486,Master!$A$2:$C$11,2,FALSE)</f>
        <v>Asia</v>
      </c>
      <c r="Q4486" s="39" t="str">
        <f>VLOOKUP(D4486,GL_Master!$A$1:$D$80,2,FALSE)</f>
        <v>PL</v>
      </c>
      <c r="R4486" s="39" t="str">
        <f>VLOOKUP(D4486,GL_Master!$A$1:$D$80,3,FALSE)</f>
        <v>COGS</v>
      </c>
      <c r="S4486" s="39" t="str">
        <f>VLOOKUP(D4486,GL_Master!$A$1:$D$80,4,FALSE)</f>
        <v>Purchase of other traded goods</v>
      </c>
    </row>
    <row r="4487" spans="1:19" x14ac:dyDescent="0.25">
      <c r="A4487" s="39" t="s">
        <v>262</v>
      </c>
      <c r="B4487" s="39" t="s">
        <v>42</v>
      </c>
      <c r="C4487" s="7">
        <v>44166</v>
      </c>
      <c r="D4487" s="39" t="s">
        <v>102</v>
      </c>
      <c r="E4487" s="39">
        <v>1080</v>
      </c>
      <c r="F4487" s="82">
        <f t="shared" si="210"/>
        <v>1.08</v>
      </c>
      <c r="G4487" s="39">
        <f>VLOOKUP(N4487,Currecny_M!$A$1:$P$10,2,FALSE)</f>
        <v>1</v>
      </c>
      <c r="H4487" s="39">
        <f>MATCH(C4487,Currecny_M!$A$1:$P$1,0)</f>
        <v>10</v>
      </c>
      <c r="I4487" s="39">
        <f>VLOOKUP(N4487,Currecny_M!$A$1:$P$10,MATCH(Database!C4487,Currecny_M!$A$1:$P$1,0),FALSE)</f>
        <v>1</v>
      </c>
      <c r="J4487" s="82">
        <f t="shared" si="211"/>
        <v>1.08</v>
      </c>
      <c r="K4487" s="39">
        <f>VLOOKUP('Cover page'!$B$6,Currecny_M!$A$1:$P$10,MATCH(Database!C4487,Currecny_M!$A$1:$P$1,0),FALSE)</f>
        <v>1</v>
      </c>
      <c r="L4487" s="82">
        <f t="shared" si="212"/>
        <v>1.08</v>
      </c>
      <c r="M4487" s="82">
        <f>((E4487/$F$1)*VLOOKUP(N4487,Currecny_M!$A$1:$P$10,MATCH(Database!C4487,Currecny_M!$A$1:$P$1,0),FALSE))/VLOOKUP('Cover page'!$B$6,Currecny_M!$A$1:$P$10,MATCH(Database!C4487,Currecny_M!$A$1:$P$1,0),FALSE)</f>
        <v>1.08</v>
      </c>
      <c r="N4487" s="6" t="str">
        <f>VLOOKUP(B4487,Master!$A$2:$C$11,3,FALSE)</f>
        <v>INR</v>
      </c>
      <c r="O4487" s="6" t="str">
        <f>VLOOKUP(B4487,Master!$A$2:$C$11,2,FALSE)</f>
        <v>Asia</v>
      </c>
      <c r="Q4487" s="39" t="str">
        <f>VLOOKUP(D4487,GL_Master!$A$1:$D$80,2,FALSE)</f>
        <v>PL</v>
      </c>
      <c r="R4487" s="39" t="str">
        <f>VLOOKUP(D4487,GL_Master!$A$1:$D$80,3,FALSE)</f>
        <v>Staff welfare expenses</v>
      </c>
      <c r="S4487" s="39" t="str">
        <f>VLOOKUP(D4487,GL_Master!$A$1:$D$80,4,FALSE)</f>
        <v>Diwali Expense</v>
      </c>
    </row>
    <row r="4488" spans="1:19" x14ac:dyDescent="0.25">
      <c r="A4488" s="39" t="s">
        <v>262</v>
      </c>
      <c r="B4488" s="39" t="s">
        <v>42</v>
      </c>
      <c r="C4488" s="7">
        <v>44166</v>
      </c>
      <c r="D4488" s="39" t="s">
        <v>20</v>
      </c>
      <c r="E4488" s="39">
        <v>2120</v>
      </c>
      <c r="F4488" s="82">
        <f t="shared" si="210"/>
        <v>2.12</v>
      </c>
      <c r="G4488" s="39">
        <f>VLOOKUP(N4488,Currecny_M!$A$1:$P$10,2,FALSE)</f>
        <v>1</v>
      </c>
      <c r="H4488" s="39">
        <f>MATCH(C4488,Currecny_M!$A$1:$P$1,0)</f>
        <v>10</v>
      </c>
      <c r="I4488" s="39">
        <f>VLOOKUP(N4488,Currecny_M!$A$1:$P$10,MATCH(Database!C4488,Currecny_M!$A$1:$P$1,0),FALSE)</f>
        <v>1</v>
      </c>
      <c r="J4488" s="82">
        <f t="shared" si="211"/>
        <v>2.12</v>
      </c>
      <c r="K4488" s="39">
        <f>VLOOKUP('Cover page'!$B$6,Currecny_M!$A$1:$P$10,MATCH(Database!C4488,Currecny_M!$A$1:$P$1,0),FALSE)</f>
        <v>1</v>
      </c>
      <c r="L4488" s="82">
        <f t="shared" si="212"/>
        <v>2.12</v>
      </c>
      <c r="M4488" s="82">
        <f>((E4488/$F$1)*VLOOKUP(N4488,Currecny_M!$A$1:$P$10,MATCH(Database!C4488,Currecny_M!$A$1:$P$1,0),FALSE))/VLOOKUP('Cover page'!$B$6,Currecny_M!$A$1:$P$10,MATCH(Database!C4488,Currecny_M!$A$1:$P$1,0),FALSE)</f>
        <v>2.12</v>
      </c>
      <c r="N4488" s="6" t="str">
        <f>VLOOKUP(B4488,Master!$A$2:$C$11,3,FALSE)</f>
        <v>INR</v>
      </c>
      <c r="O4488" s="6" t="str">
        <f>VLOOKUP(B4488,Master!$A$2:$C$11,2,FALSE)</f>
        <v>Asia</v>
      </c>
      <c r="Q4488" s="39" t="str">
        <f>VLOOKUP(D4488,GL_Master!$A$1:$D$80,2,FALSE)</f>
        <v>PL</v>
      </c>
      <c r="R4488" s="39" t="str">
        <f>VLOOKUP(D4488,GL_Master!$A$1:$D$80,3,FALSE)</f>
        <v>Selling and Marketing expenses</v>
      </c>
      <c r="S4488" s="39" t="str">
        <f>VLOOKUP(D4488,GL_Master!$A$1:$D$80,4,FALSE)</f>
        <v>Business promotion</v>
      </c>
    </row>
    <row r="4489" spans="1:19" x14ac:dyDescent="0.25">
      <c r="A4489" s="39" t="s">
        <v>262</v>
      </c>
      <c r="B4489" s="39" t="s">
        <v>42</v>
      </c>
      <c r="C4489" s="7">
        <v>44166</v>
      </c>
      <c r="D4489" s="39" t="s">
        <v>29</v>
      </c>
      <c r="E4489" s="39">
        <v>2180</v>
      </c>
      <c r="F4489" s="82">
        <f t="shared" si="210"/>
        <v>2.1800000000000002</v>
      </c>
      <c r="G4489" s="39">
        <f>VLOOKUP(N4489,Currecny_M!$A$1:$P$10,2,FALSE)</f>
        <v>1</v>
      </c>
      <c r="H4489" s="39">
        <f>MATCH(C4489,Currecny_M!$A$1:$P$1,0)</f>
        <v>10</v>
      </c>
      <c r="I4489" s="39">
        <f>VLOOKUP(N4489,Currecny_M!$A$1:$P$10,MATCH(Database!C4489,Currecny_M!$A$1:$P$1,0),FALSE)</f>
        <v>1</v>
      </c>
      <c r="J4489" s="82">
        <f t="shared" si="211"/>
        <v>2.1800000000000002</v>
      </c>
      <c r="K4489" s="39">
        <f>VLOOKUP('Cover page'!$B$6,Currecny_M!$A$1:$P$10,MATCH(Database!C4489,Currecny_M!$A$1:$P$1,0),FALSE)</f>
        <v>1</v>
      </c>
      <c r="L4489" s="82">
        <f t="shared" si="212"/>
        <v>2.1800000000000002</v>
      </c>
      <c r="M4489" s="82">
        <f>((E4489/$F$1)*VLOOKUP(N4489,Currecny_M!$A$1:$P$10,MATCH(Database!C4489,Currecny_M!$A$1:$P$1,0),FALSE))/VLOOKUP('Cover page'!$B$6,Currecny_M!$A$1:$P$10,MATCH(Database!C4489,Currecny_M!$A$1:$P$1,0),FALSE)</f>
        <v>2.1800000000000002</v>
      </c>
      <c r="N4489" s="6" t="str">
        <f>VLOOKUP(B4489,Master!$A$2:$C$11,3,FALSE)</f>
        <v>INR</v>
      </c>
      <c r="O4489" s="6" t="str">
        <f>VLOOKUP(B4489,Master!$A$2:$C$11,2,FALSE)</f>
        <v>Asia</v>
      </c>
      <c r="Q4489" s="39" t="str">
        <f>VLOOKUP(D4489,GL_Master!$A$1:$D$80,2,FALSE)</f>
        <v>PL</v>
      </c>
      <c r="R4489" s="39" t="str">
        <f>VLOOKUP(D4489,GL_Master!$A$1:$D$80,3,FALSE)</f>
        <v>Communication &amp; internet exp</v>
      </c>
      <c r="S4489" s="39" t="str">
        <f>VLOOKUP(D4489,GL_Master!$A$1:$D$80,4,FALSE)</f>
        <v>Communication cost</v>
      </c>
    </row>
    <row r="4490" spans="1:19" x14ac:dyDescent="0.25">
      <c r="A4490" s="39" t="s">
        <v>262</v>
      </c>
      <c r="B4490" s="39" t="s">
        <v>42</v>
      </c>
      <c r="C4490" s="7">
        <v>44166</v>
      </c>
      <c r="D4490" s="39" t="s">
        <v>41</v>
      </c>
      <c r="E4490" s="39">
        <v>1020</v>
      </c>
      <c r="F4490" s="82">
        <f t="shared" si="210"/>
        <v>1.02</v>
      </c>
      <c r="G4490" s="39">
        <f>VLOOKUP(N4490,Currecny_M!$A$1:$P$10,2,FALSE)</f>
        <v>1</v>
      </c>
      <c r="H4490" s="39">
        <f>MATCH(C4490,Currecny_M!$A$1:$P$1,0)</f>
        <v>10</v>
      </c>
      <c r="I4490" s="39">
        <f>VLOOKUP(N4490,Currecny_M!$A$1:$P$10,MATCH(Database!C4490,Currecny_M!$A$1:$P$1,0),FALSE)</f>
        <v>1</v>
      </c>
      <c r="J4490" s="82">
        <f t="shared" si="211"/>
        <v>1.02</v>
      </c>
      <c r="K4490" s="39">
        <f>VLOOKUP('Cover page'!$B$6,Currecny_M!$A$1:$P$10,MATCH(Database!C4490,Currecny_M!$A$1:$P$1,0),FALSE)</f>
        <v>1</v>
      </c>
      <c r="L4490" s="82">
        <f t="shared" si="212"/>
        <v>1.02</v>
      </c>
      <c r="M4490" s="82">
        <f>((E4490/$F$1)*VLOOKUP(N4490,Currecny_M!$A$1:$P$10,MATCH(Database!C4490,Currecny_M!$A$1:$P$1,0),FALSE))/VLOOKUP('Cover page'!$B$6,Currecny_M!$A$1:$P$10,MATCH(Database!C4490,Currecny_M!$A$1:$P$1,0),FALSE)</f>
        <v>1.02</v>
      </c>
      <c r="N4490" s="6" t="str">
        <f>VLOOKUP(B4490,Master!$A$2:$C$11,3,FALSE)</f>
        <v>INR</v>
      </c>
      <c r="O4490" s="6" t="str">
        <f>VLOOKUP(B4490,Master!$A$2:$C$11,2,FALSE)</f>
        <v>Asia</v>
      </c>
      <c r="Q4490" s="39" t="str">
        <f>VLOOKUP(D4490,GL_Master!$A$1:$D$80,2,FALSE)</f>
        <v>PL</v>
      </c>
      <c r="R4490" s="39" t="str">
        <f>VLOOKUP(D4490,GL_Master!$A$1:$D$80,3,FALSE)</f>
        <v>Communication &amp; internet exp</v>
      </c>
      <c r="S4490" s="39" t="str">
        <f>VLOOKUP(D4490,GL_Master!$A$1:$D$80,4,FALSE)</f>
        <v>Communication cost</v>
      </c>
    </row>
    <row r="4491" spans="1:19" x14ac:dyDescent="0.25">
      <c r="A4491" s="39" t="s">
        <v>262</v>
      </c>
      <c r="B4491" s="39" t="s">
        <v>42</v>
      </c>
      <c r="C4491" s="7">
        <v>44166</v>
      </c>
      <c r="D4491" s="39" t="s">
        <v>103</v>
      </c>
      <c r="E4491" s="39">
        <v>2140</v>
      </c>
      <c r="F4491" s="82">
        <f t="shared" si="210"/>
        <v>2.14</v>
      </c>
      <c r="G4491" s="39">
        <f>VLOOKUP(N4491,Currecny_M!$A$1:$P$10,2,FALSE)</f>
        <v>1</v>
      </c>
      <c r="H4491" s="39">
        <f>MATCH(C4491,Currecny_M!$A$1:$P$1,0)</f>
        <v>10</v>
      </c>
      <c r="I4491" s="39">
        <f>VLOOKUP(N4491,Currecny_M!$A$1:$P$10,MATCH(Database!C4491,Currecny_M!$A$1:$P$1,0),FALSE)</f>
        <v>1</v>
      </c>
      <c r="J4491" s="82">
        <f t="shared" si="211"/>
        <v>2.14</v>
      </c>
      <c r="K4491" s="39">
        <f>VLOOKUP('Cover page'!$B$6,Currecny_M!$A$1:$P$10,MATCH(Database!C4491,Currecny_M!$A$1:$P$1,0),FALSE)</f>
        <v>1</v>
      </c>
      <c r="L4491" s="82">
        <f t="shared" si="212"/>
        <v>2.14</v>
      </c>
      <c r="M4491" s="82">
        <f>((E4491/$F$1)*VLOOKUP(N4491,Currecny_M!$A$1:$P$10,MATCH(Database!C4491,Currecny_M!$A$1:$P$1,0),FALSE))/VLOOKUP('Cover page'!$B$6,Currecny_M!$A$1:$P$10,MATCH(Database!C4491,Currecny_M!$A$1:$P$1,0),FALSE)</f>
        <v>2.14</v>
      </c>
      <c r="N4491" s="6" t="str">
        <f>VLOOKUP(B4491,Master!$A$2:$C$11,3,FALSE)</f>
        <v>INR</v>
      </c>
      <c r="O4491" s="6" t="str">
        <f>VLOOKUP(B4491,Master!$A$2:$C$11,2,FALSE)</f>
        <v>Asia</v>
      </c>
      <c r="Q4491" s="39" t="str">
        <f>VLOOKUP(D4491,GL_Master!$A$1:$D$80,2,FALSE)</f>
        <v>PL</v>
      </c>
      <c r="R4491" s="39" t="str">
        <f>VLOOKUP(D4491,GL_Master!$A$1:$D$80,3,FALSE)</f>
        <v>Communication &amp; internet exp</v>
      </c>
      <c r="S4491" s="39" t="str">
        <f>VLOOKUP(D4491,GL_Master!$A$1:$D$80,4,FALSE)</f>
        <v>Communication cost</v>
      </c>
    </row>
    <row r="4492" spans="1:19" x14ac:dyDescent="0.25">
      <c r="A4492" s="39" t="s">
        <v>262</v>
      </c>
      <c r="B4492" s="39" t="s">
        <v>42</v>
      </c>
      <c r="C4492" s="7">
        <v>44166</v>
      </c>
      <c r="D4492" s="39" t="s">
        <v>104</v>
      </c>
      <c r="E4492" s="39">
        <v>3240</v>
      </c>
      <c r="F4492" s="82">
        <f t="shared" si="210"/>
        <v>3.24</v>
      </c>
      <c r="G4492" s="39">
        <f>VLOOKUP(N4492,Currecny_M!$A$1:$P$10,2,FALSE)</f>
        <v>1</v>
      </c>
      <c r="H4492" s="39">
        <f>MATCH(C4492,Currecny_M!$A$1:$P$1,0)</f>
        <v>10</v>
      </c>
      <c r="I4492" s="39">
        <f>VLOOKUP(N4492,Currecny_M!$A$1:$P$10,MATCH(Database!C4492,Currecny_M!$A$1:$P$1,0),FALSE)</f>
        <v>1</v>
      </c>
      <c r="J4492" s="82">
        <f t="shared" si="211"/>
        <v>3.24</v>
      </c>
      <c r="K4492" s="39">
        <f>VLOOKUP('Cover page'!$B$6,Currecny_M!$A$1:$P$10,MATCH(Database!C4492,Currecny_M!$A$1:$P$1,0),FALSE)</f>
        <v>1</v>
      </c>
      <c r="L4492" s="82">
        <f t="shared" si="212"/>
        <v>3.24</v>
      </c>
      <c r="M4492" s="82">
        <f>((E4492/$F$1)*VLOOKUP(N4492,Currecny_M!$A$1:$P$10,MATCH(Database!C4492,Currecny_M!$A$1:$P$1,0),FALSE))/VLOOKUP('Cover page'!$B$6,Currecny_M!$A$1:$P$10,MATCH(Database!C4492,Currecny_M!$A$1:$P$1,0),FALSE)</f>
        <v>3.24</v>
      </c>
      <c r="N4492" s="6" t="str">
        <f>VLOOKUP(B4492,Master!$A$2:$C$11,3,FALSE)</f>
        <v>INR</v>
      </c>
      <c r="O4492" s="6" t="str">
        <f>VLOOKUP(B4492,Master!$A$2:$C$11,2,FALSE)</f>
        <v>Asia</v>
      </c>
      <c r="Q4492" s="39" t="str">
        <f>VLOOKUP(D4492,GL_Master!$A$1:$D$80,2,FALSE)</f>
        <v>PL</v>
      </c>
      <c r="R4492" s="39" t="str">
        <f>VLOOKUP(D4492,GL_Master!$A$1:$D$80,3,FALSE)</f>
        <v>Legal &amp; Professional expenses</v>
      </c>
      <c r="S4492" s="39" t="str">
        <f>VLOOKUP(D4492,GL_Master!$A$1:$D$80,4,FALSE)</f>
        <v>Professional Fees - Others</v>
      </c>
    </row>
    <row r="4493" spans="1:19" x14ac:dyDescent="0.25">
      <c r="A4493" s="39" t="s">
        <v>262</v>
      </c>
      <c r="B4493" s="39" t="s">
        <v>42</v>
      </c>
      <c r="C4493" s="7">
        <v>44166</v>
      </c>
      <c r="D4493" s="39" t="s">
        <v>105</v>
      </c>
      <c r="E4493" s="39">
        <v>2080</v>
      </c>
      <c r="F4493" s="82">
        <f t="shared" si="210"/>
        <v>2.08</v>
      </c>
      <c r="G4493" s="39">
        <f>VLOOKUP(N4493,Currecny_M!$A$1:$P$10,2,FALSE)</f>
        <v>1</v>
      </c>
      <c r="H4493" s="39">
        <f>MATCH(C4493,Currecny_M!$A$1:$P$1,0)</f>
        <v>10</v>
      </c>
      <c r="I4493" s="39">
        <f>VLOOKUP(N4493,Currecny_M!$A$1:$P$10,MATCH(Database!C4493,Currecny_M!$A$1:$P$1,0),FALSE)</f>
        <v>1</v>
      </c>
      <c r="J4493" s="82">
        <f t="shared" si="211"/>
        <v>2.08</v>
      </c>
      <c r="K4493" s="39">
        <f>VLOOKUP('Cover page'!$B$6,Currecny_M!$A$1:$P$10,MATCH(Database!C4493,Currecny_M!$A$1:$P$1,0),FALSE)</f>
        <v>1</v>
      </c>
      <c r="L4493" s="82">
        <f t="shared" si="212"/>
        <v>2.08</v>
      </c>
      <c r="M4493" s="82">
        <f>((E4493/$F$1)*VLOOKUP(N4493,Currecny_M!$A$1:$P$10,MATCH(Database!C4493,Currecny_M!$A$1:$P$1,0),FALSE))/VLOOKUP('Cover page'!$B$6,Currecny_M!$A$1:$P$10,MATCH(Database!C4493,Currecny_M!$A$1:$P$1,0),FALSE)</f>
        <v>2.08</v>
      </c>
      <c r="N4493" s="6" t="str">
        <f>VLOOKUP(B4493,Master!$A$2:$C$11,3,FALSE)</f>
        <v>INR</v>
      </c>
      <c r="O4493" s="6" t="str">
        <f>VLOOKUP(B4493,Master!$A$2:$C$11,2,FALSE)</f>
        <v>Asia</v>
      </c>
      <c r="Q4493" s="39" t="str">
        <f>VLOOKUP(D4493,GL_Master!$A$1:$D$80,2,FALSE)</f>
        <v>PL</v>
      </c>
      <c r="R4493" s="39" t="str">
        <f>VLOOKUP(D4493,GL_Master!$A$1:$D$80,3,FALSE)</f>
        <v>Travelling and conveyance</v>
      </c>
      <c r="S4493" s="39" t="str">
        <f>VLOOKUP(D4493,GL_Master!$A$1:$D$80,4,FALSE)</f>
        <v>Car hiring and rental services</v>
      </c>
    </row>
    <row r="4494" spans="1:19" x14ac:dyDescent="0.25">
      <c r="A4494" s="39" t="s">
        <v>262</v>
      </c>
      <c r="B4494" s="39" t="s">
        <v>42</v>
      </c>
      <c r="C4494" s="7">
        <v>44166</v>
      </c>
      <c r="D4494" s="39" t="s">
        <v>106</v>
      </c>
      <c r="E4494" s="39">
        <v>1040</v>
      </c>
      <c r="F4494" s="82">
        <f t="shared" si="210"/>
        <v>1.04</v>
      </c>
      <c r="G4494" s="39">
        <f>VLOOKUP(N4494,Currecny_M!$A$1:$P$10,2,FALSE)</f>
        <v>1</v>
      </c>
      <c r="H4494" s="39">
        <f>MATCH(C4494,Currecny_M!$A$1:$P$1,0)</f>
        <v>10</v>
      </c>
      <c r="I4494" s="39">
        <f>VLOOKUP(N4494,Currecny_M!$A$1:$P$10,MATCH(Database!C4494,Currecny_M!$A$1:$P$1,0),FALSE)</f>
        <v>1</v>
      </c>
      <c r="J4494" s="82">
        <f t="shared" si="211"/>
        <v>1.04</v>
      </c>
      <c r="K4494" s="39">
        <f>VLOOKUP('Cover page'!$B$6,Currecny_M!$A$1:$P$10,MATCH(Database!C4494,Currecny_M!$A$1:$P$1,0),FALSE)</f>
        <v>1</v>
      </c>
      <c r="L4494" s="82">
        <f t="shared" si="212"/>
        <v>1.04</v>
      </c>
      <c r="M4494" s="82">
        <f>((E4494/$F$1)*VLOOKUP(N4494,Currecny_M!$A$1:$P$10,MATCH(Database!C4494,Currecny_M!$A$1:$P$1,0),FALSE))/VLOOKUP('Cover page'!$B$6,Currecny_M!$A$1:$P$10,MATCH(Database!C4494,Currecny_M!$A$1:$P$1,0),FALSE)</f>
        <v>1.04</v>
      </c>
      <c r="N4494" s="6" t="str">
        <f>VLOOKUP(B4494,Master!$A$2:$C$11,3,FALSE)</f>
        <v>INR</v>
      </c>
      <c r="O4494" s="6" t="str">
        <f>VLOOKUP(B4494,Master!$A$2:$C$11,2,FALSE)</f>
        <v>Asia</v>
      </c>
      <c r="Q4494" s="39" t="str">
        <f>VLOOKUP(D4494,GL_Master!$A$1:$D$80,2,FALSE)</f>
        <v>PL</v>
      </c>
      <c r="R4494" s="39" t="str">
        <f>VLOOKUP(D4494,GL_Master!$A$1:$D$80,3,FALSE)</f>
        <v>Communication &amp; internet exp</v>
      </c>
      <c r="S4494" s="39" t="str">
        <f>VLOOKUP(D4494,GL_Master!$A$1:$D$80,4,FALSE)</f>
        <v>Printing &amp; Stationary</v>
      </c>
    </row>
    <row r="4495" spans="1:19" x14ac:dyDescent="0.25">
      <c r="A4495" s="39" t="s">
        <v>262</v>
      </c>
      <c r="B4495" s="39" t="s">
        <v>42</v>
      </c>
      <c r="C4495" s="7">
        <v>44166</v>
      </c>
      <c r="D4495" s="39" t="s">
        <v>32</v>
      </c>
      <c r="E4495" s="39">
        <v>1030</v>
      </c>
      <c r="F4495" s="82">
        <f t="shared" si="210"/>
        <v>1.03</v>
      </c>
      <c r="G4495" s="39">
        <f>VLOOKUP(N4495,Currecny_M!$A$1:$P$10,2,FALSE)</f>
        <v>1</v>
      </c>
      <c r="H4495" s="39">
        <f>MATCH(C4495,Currecny_M!$A$1:$P$1,0)</f>
        <v>10</v>
      </c>
      <c r="I4495" s="39">
        <f>VLOOKUP(N4495,Currecny_M!$A$1:$P$10,MATCH(Database!C4495,Currecny_M!$A$1:$P$1,0),FALSE)</f>
        <v>1</v>
      </c>
      <c r="J4495" s="82">
        <f t="shared" si="211"/>
        <v>1.03</v>
      </c>
      <c r="K4495" s="39">
        <f>VLOOKUP('Cover page'!$B$6,Currecny_M!$A$1:$P$10,MATCH(Database!C4495,Currecny_M!$A$1:$P$1,0),FALSE)</f>
        <v>1</v>
      </c>
      <c r="L4495" s="82">
        <f t="shared" si="212"/>
        <v>1.03</v>
      </c>
      <c r="M4495" s="82">
        <f>((E4495/$F$1)*VLOOKUP(N4495,Currecny_M!$A$1:$P$10,MATCH(Database!C4495,Currecny_M!$A$1:$P$1,0),FALSE))/VLOOKUP('Cover page'!$B$6,Currecny_M!$A$1:$P$10,MATCH(Database!C4495,Currecny_M!$A$1:$P$1,0),FALSE)</f>
        <v>1.03</v>
      </c>
      <c r="N4495" s="6" t="str">
        <f>VLOOKUP(B4495,Master!$A$2:$C$11,3,FALSE)</f>
        <v>INR</v>
      </c>
      <c r="O4495" s="6" t="str">
        <f>VLOOKUP(B4495,Master!$A$2:$C$11,2,FALSE)</f>
        <v>Asia</v>
      </c>
      <c r="Q4495" s="39" t="str">
        <f>VLOOKUP(D4495,GL_Master!$A$1:$D$80,2,FALSE)</f>
        <v>PL</v>
      </c>
      <c r="R4495" s="39" t="str">
        <f>VLOOKUP(D4495,GL_Master!$A$1:$D$80,3,FALSE)</f>
        <v>Communication &amp; internet exp</v>
      </c>
      <c r="S4495" s="39" t="str">
        <f>VLOOKUP(D4495,GL_Master!$A$1:$D$80,4,FALSE)</f>
        <v>Printing &amp; Stationary</v>
      </c>
    </row>
    <row r="4496" spans="1:19" x14ac:dyDescent="0.25">
      <c r="A4496" s="39" t="s">
        <v>262</v>
      </c>
      <c r="B4496" s="39" t="s">
        <v>42</v>
      </c>
      <c r="C4496" s="7">
        <v>44166</v>
      </c>
      <c r="D4496" s="39" t="s">
        <v>35</v>
      </c>
      <c r="E4496" s="39">
        <v>3150</v>
      </c>
      <c r="F4496" s="82">
        <f t="shared" si="210"/>
        <v>3.15</v>
      </c>
      <c r="G4496" s="39">
        <f>VLOOKUP(N4496,Currecny_M!$A$1:$P$10,2,FALSE)</f>
        <v>1</v>
      </c>
      <c r="H4496" s="39">
        <f>MATCH(C4496,Currecny_M!$A$1:$P$1,0)</f>
        <v>10</v>
      </c>
      <c r="I4496" s="39">
        <f>VLOOKUP(N4496,Currecny_M!$A$1:$P$10,MATCH(Database!C4496,Currecny_M!$A$1:$P$1,0),FALSE)</f>
        <v>1</v>
      </c>
      <c r="J4496" s="82">
        <f t="shared" si="211"/>
        <v>3.15</v>
      </c>
      <c r="K4496" s="39">
        <f>VLOOKUP('Cover page'!$B$6,Currecny_M!$A$1:$P$10,MATCH(Database!C4496,Currecny_M!$A$1:$P$1,0),FALSE)</f>
        <v>1</v>
      </c>
      <c r="L4496" s="82">
        <f t="shared" si="212"/>
        <v>3.15</v>
      </c>
      <c r="M4496" s="82">
        <f>((E4496/$F$1)*VLOOKUP(N4496,Currecny_M!$A$1:$P$10,MATCH(Database!C4496,Currecny_M!$A$1:$P$1,0),FALSE))/VLOOKUP('Cover page'!$B$6,Currecny_M!$A$1:$P$10,MATCH(Database!C4496,Currecny_M!$A$1:$P$1,0),FALSE)</f>
        <v>3.15</v>
      </c>
      <c r="N4496" s="6" t="str">
        <f>VLOOKUP(B4496,Master!$A$2:$C$11,3,FALSE)</f>
        <v>INR</v>
      </c>
      <c r="O4496" s="6" t="str">
        <f>VLOOKUP(B4496,Master!$A$2:$C$11,2,FALSE)</f>
        <v>Asia</v>
      </c>
      <c r="Q4496" s="39" t="str">
        <f>VLOOKUP(D4496,GL_Master!$A$1:$D$80,2,FALSE)</f>
        <v>PL</v>
      </c>
      <c r="R4496" s="39" t="str">
        <f>VLOOKUP(D4496,GL_Master!$A$1:$D$80,3,FALSE)</f>
        <v>Security Expenses</v>
      </c>
      <c r="S4496" s="39" t="str">
        <f>VLOOKUP(D4496,GL_Master!$A$1:$D$80,4,FALSE)</f>
        <v>Security Expenses others</v>
      </c>
    </row>
    <row r="4497" spans="1:19" x14ac:dyDescent="0.25">
      <c r="A4497" s="39" t="s">
        <v>262</v>
      </c>
      <c r="B4497" s="39" t="s">
        <v>42</v>
      </c>
      <c r="C4497" s="7">
        <v>44166</v>
      </c>
      <c r="D4497" s="39" t="s">
        <v>38</v>
      </c>
      <c r="E4497" s="39">
        <v>1040</v>
      </c>
      <c r="F4497" s="82">
        <f t="shared" si="210"/>
        <v>1.04</v>
      </c>
      <c r="G4497" s="39">
        <f>VLOOKUP(N4497,Currecny_M!$A$1:$P$10,2,FALSE)</f>
        <v>1</v>
      </c>
      <c r="H4497" s="39">
        <f>MATCH(C4497,Currecny_M!$A$1:$P$1,0)</f>
        <v>10</v>
      </c>
      <c r="I4497" s="39">
        <f>VLOOKUP(N4497,Currecny_M!$A$1:$P$10,MATCH(Database!C4497,Currecny_M!$A$1:$P$1,0),FALSE)</f>
        <v>1</v>
      </c>
      <c r="J4497" s="82">
        <f t="shared" si="211"/>
        <v>1.04</v>
      </c>
      <c r="K4497" s="39">
        <f>VLOOKUP('Cover page'!$B$6,Currecny_M!$A$1:$P$10,MATCH(Database!C4497,Currecny_M!$A$1:$P$1,0),FALSE)</f>
        <v>1</v>
      </c>
      <c r="L4497" s="82">
        <f t="shared" si="212"/>
        <v>1.04</v>
      </c>
      <c r="M4497" s="82">
        <f>((E4497/$F$1)*VLOOKUP(N4497,Currecny_M!$A$1:$P$10,MATCH(Database!C4497,Currecny_M!$A$1:$P$1,0),FALSE))/VLOOKUP('Cover page'!$B$6,Currecny_M!$A$1:$P$10,MATCH(Database!C4497,Currecny_M!$A$1:$P$1,0),FALSE)</f>
        <v>1.04</v>
      </c>
      <c r="N4497" s="6" t="str">
        <f>VLOOKUP(B4497,Master!$A$2:$C$11,3,FALSE)</f>
        <v>INR</v>
      </c>
      <c r="O4497" s="6" t="str">
        <f>VLOOKUP(B4497,Master!$A$2:$C$11,2,FALSE)</f>
        <v>Asia</v>
      </c>
      <c r="Q4497" s="39" t="str">
        <f>VLOOKUP(D4497,GL_Master!$A$1:$D$80,2,FALSE)</f>
        <v>PL</v>
      </c>
      <c r="R4497" s="39" t="str">
        <f>VLOOKUP(D4497,GL_Master!$A$1:$D$80,3,FALSE)</f>
        <v>House Keeping Expenses</v>
      </c>
      <c r="S4497" s="39" t="str">
        <f>VLOOKUP(D4497,GL_Master!$A$1:$D$80,4,FALSE)</f>
        <v>House Keeping Expenses</v>
      </c>
    </row>
    <row r="4498" spans="1:19" x14ac:dyDescent="0.25">
      <c r="A4498" s="39" t="s">
        <v>262</v>
      </c>
      <c r="B4498" s="39" t="s">
        <v>42</v>
      </c>
      <c r="C4498" s="7">
        <v>44166</v>
      </c>
      <c r="D4498" s="39" t="s">
        <v>107</v>
      </c>
      <c r="E4498" s="39">
        <v>1080</v>
      </c>
      <c r="F4498" s="82">
        <f t="shared" si="210"/>
        <v>1.08</v>
      </c>
      <c r="G4498" s="39">
        <f>VLOOKUP(N4498,Currecny_M!$A$1:$P$10,2,FALSE)</f>
        <v>1</v>
      </c>
      <c r="H4498" s="39">
        <f>MATCH(C4498,Currecny_M!$A$1:$P$1,0)</f>
        <v>10</v>
      </c>
      <c r="I4498" s="39">
        <f>VLOOKUP(N4498,Currecny_M!$A$1:$P$10,MATCH(Database!C4498,Currecny_M!$A$1:$P$1,0),FALSE)</f>
        <v>1</v>
      </c>
      <c r="J4498" s="82">
        <f t="shared" si="211"/>
        <v>1.08</v>
      </c>
      <c r="K4498" s="39">
        <f>VLOOKUP('Cover page'!$B$6,Currecny_M!$A$1:$P$10,MATCH(Database!C4498,Currecny_M!$A$1:$P$1,0),FALSE)</f>
        <v>1</v>
      </c>
      <c r="L4498" s="82">
        <f t="shared" si="212"/>
        <v>1.08</v>
      </c>
      <c r="M4498" s="82">
        <f>((E4498/$F$1)*VLOOKUP(N4498,Currecny_M!$A$1:$P$10,MATCH(Database!C4498,Currecny_M!$A$1:$P$1,0),FALSE))/VLOOKUP('Cover page'!$B$6,Currecny_M!$A$1:$P$10,MATCH(Database!C4498,Currecny_M!$A$1:$P$1,0),FALSE)</f>
        <v>1.08</v>
      </c>
      <c r="N4498" s="6" t="str">
        <f>VLOOKUP(B4498,Master!$A$2:$C$11,3,FALSE)</f>
        <v>INR</v>
      </c>
      <c r="O4498" s="6" t="str">
        <f>VLOOKUP(B4498,Master!$A$2:$C$11,2,FALSE)</f>
        <v>Asia</v>
      </c>
      <c r="Q4498" s="39" t="str">
        <f>VLOOKUP(D4498,GL_Master!$A$1:$D$80,2,FALSE)</f>
        <v>PL</v>
      </c>
      <c r="R4498" s="39" t="str">
        <f>VLOOKUP(D4498,GL_Master!$A$1:$D$80,3,FALSE)</f>
        <v>Misc. expenses</v>
      </c>
      <c r="S4498" s="39" t="str">
        <f>VLOOKUP(D4498,GL_Master!$A$1:$D$80,4,FALSE)</f>
        <v>Repair &amp; Maintenance</v>
      </c>
    </row>
    <row r="4499" spans="1:19" x14ac:dyDescent="0.25">
      <c r="A4499" s="39" t="s">
        <v>262</v>
      </c>
      <c r="B4499" s="39" t="s">
        <v>42</v>
      </c>
      <c r="C4499" s="7">
        <v>44166</v>
      </c>
      <c r="D4499" s="39" t="s">
        <v>108</v>
      </c>
      <c r="E4499" s="39">
        <v>1030</v>
      </c>
      <c r="F4499" s="82">
        <f t="shared" si="210"/>
        <v>1.03</v>
      </c>
      <c r="G4499" s="39">
        <f>VLOOKUP(N4499,Currecny_M!$A$1:$P$10,2,FALSE)</f>
        <v>1</v>
      </c>
      <c r="H4499" s="39">
        <f>MATCH(C4499,Currecny_M!$A$1:$P$1,0)</f>
        <v>10</v>
      </c>
      <c r="I4499" s="39">
        <f>VLOOKUP(N4499,Currecny_M!$A$1:$P$10,MATCH(Database!C4499,Currecny_M!$A$1:$P$1,0),FALSE)</f>
        <v>1</v>
      </c>
      <c r="J4499" s="82">
        <f t="shared" si="211"/>
        <v>1.03</v>
      </c>
      <c r="K4499" s="39">
        <f>VLOOKUP('Cover page'!$B$6,Currecny_M!$A$1:$P$10,MATCH(Database!C4499,Currecny_M!$A$1:$P$1,0),FALSE)</f>
        <v>1</v>
      </c>
      <c r="L4499" s="82">
        <f t="shared" si="212"/>
        <v>1.03</v>
      </c>
      <c r="M4499" s="82">
        <f>((E4499/$F$1)*VLOOKUP(N4499,Currecny_M!$A$1:$P$10,MATCH(Database!C4499,Currecny_M!$A$1:$P$1,0),FALSE))/VLOOKUP('Cover page'!$B$6,Currecny_M!$A$1:$P$10,MATCH(Database!C4499,Currecny_M!$A$1:$P$1,0),FALSE)</f>
        <v>1.03</v>
      </c>
      <c r="N4499" s="6" t="str">
        <f>VLOOKUP(B4499,Master!$A$2:$C$11,3,FALSE)</f>
        <v>INR</v>
      </c>
      <c r="O4499" s="6" t="str">
        <f>VLOOKUP(B4499,Master!$A$2:$C$11,2,FALSE)</f>
        <v>Asia</v>
      </c>
      <c r="Q4499" s="39" t="str">
        <f>VLOOKUP(D4499,GL_Master!$A$1:$D$80,2,FALSE)</f>
        <v>PL</v>
      </c>
      <c r="R4499" s="39" t="str">
        <f>VLOOKUP(D4499,GL_Master!$A$1:$D$80,3,FALSE)</f>
        <v>Misc. expenses</v>
      </c>
      <c r="S4499" s="39" t="str">
        <f>VLOOKUP(D4499,GL_Master!$A$1:$D$80,4,FALSE)</f>
        <v>Repair &amp; Maintenance</v>
      </c>
    </row>
    <row r="4500" spans="1:19" x14ac:dyDescent="0.25">
      <c r="A4500" s="39" t="s">
        <v>262</v>
      </c>
      <c r="B4500" s="39" t="s">
        <v>42</v>
      </c>
      <c r="C4500" s="7">
        <v>44166</v>
      </c>
      <c r="D4500" s="39" t="s">
        <v>9</v>
      </c>
      <c r="E4500" s="39">
        <v>9450</v>
      </c>
      <c r="F4500" s="82">
        <f t="shared" si="210"/>
        <v>9.4499999999999993</v>
      </c>
      <c r="G4500" s="39">
        <f>VLOOKUP(N4500,Currecny_M!$A$1:$P$10,2,FALSE)</f>
        <v>1</v>
      </c>
      <c r="H4500" s="39">
        <f>MATCH(C4500,Currecny_M!$A$1:$P$1,0)</f>
        <v>10</v>
      </c>
      <c r="I4500" s="39">
        <f>VLOOKUP(N4500,Currecny_M!$A$1:$P$10,MATCH(Database!C4500,Currecny_M!$A$1:$P$1,0),FALSE)</f>
        <v>1</v>
      </c>
      <c r="J4500" s="82">
        <f t="shared" si="211"/>
        <v>9.4499999999999993</v>
      </c>
      <c r="K4500" s="39">
        <f>VLOOKUP('Cover page'!$B$6,Currecny_M!$A$1:$P$10,MATCH(Database!C4500,Currecny_M!$A$1:$P$1,0),FALSE)</f>
        <v>1</v>
      </c>
      <c r="L4500" s="82">
        <f t="shared" si="212"/>
        <v>9.4499999999999993</v>
      </c>
      <c r="M4500" s="82">
        <f>((E4500/$F$1)*VLOOKUP(N4500,Currecny_M!$A$1:$P$10,MATCH(Database!C4500,Currecny_M!$A$1:$P$1,0),FALSE))/VLOOKUP('Cover page'!$B$6,Currecny_M!$A$1:$P$10,MATCH(Database!C4500,Currecny_M!$A$1:$P$1,0),FALSE)</f>
        <v>9.4499999999999993</v>
      </c>
      <c r="N4500" s="6" t="str">
        <f>VLOOKUP(B4500,Master!$A$2:$C$11,3,FALSE)</f>
        <v>INR</v>
      </c>
      <c r="O4500" s="6" t="str">
        <f>VLOOKUP(B4500,Master!$A$2:$C$11,2,FALSE)</f>
        <v>Asia</v>
      </c>
      <c r="Q4500" s="39" t="str">
        <f>VLOOKUP(D4500,GL_Master!$A$1:$D$80,2,FALSE)</f>
        <v>PL</v>
      </c>
      <c r="R4500" s="39" t="str">
        <f>VLOOKUP(D4500,GL_Master!$A$1:$D$80,3,FALSE)</f>
        <v>Rent</v>
      </c>
      <c r="S4500" s="39" t="str">
        <f>VLOOKUP(D4500,GL_Master!$A$1:$D$80,4,FALSE)</f>
        <v>Office Rent</v>
      </c>
    </row>
    <row r="4501" spans="1:19" x14ac:dyDescent="0.25">
      <c r="A4501" s="39" t="s">
        <v>262</v>
      </c>
      <c r="B4501" s="39" t="s">
        <v>42</v>
      </c>
      <c r="C4501" s="7">
        <v>44166</v>
      </c>
      <c r="D4501" s="39" t="s">
        <v>109</v>
      </c>
      <c r="E4501" s="39">
        <v>-5150</v>
      </c>
      <c r="F4501" s="82">
        <f t="shared" si="210"/>
        <v>-5.15</v>
      </c>
      <c r="G4501" s="39">
        <f>VLOOKUP(N4501,Currecny_M!$A$1:$P$10,2,FALSE)</f>
        <v>1</v>
      </c>
      <c r="H4501" s="39">
        <f>MATCH(C4501,Currecny_M!$A$1:$P$1,0)</f>
        <v>10</v>
      </c>
      <c r="I4501" s="39">
        <f>VLOOKUP(N4501,Currecny_M!$A$1:$P$10,MATCH(Database!C4501,Currecny_M!$A$1:$P$1,0),FALSE)</f>
        <v>1</v>
      </c>
      <c r="J4501" s="82">
        <f t="shared" si="211"/>
        <v>-5.15</v>
      </c>
      <c r="K4501" s="39">
        <f>VLOOKUP('Cover page'!$B$6,Currecny_M!$A$1:$P$10,MATCH(Database!C4501,Currecny_M!$A$1:$P$1,0),FALSE)</f>
        <v>1</v>
      </c>
      <c r="L4501" s="82">
        <f t="shared" si="212"/>
        <v>-5.15</v>
      </c>
      <c r="M4501" s="82">
        <f>((E4501/$F$1)*VLOOKUP(N4501,Currecny_M!$A$1:$P$10,MATCH(Database!C4501,Currecny_M!$A$1:$P$1,0),FALSE))/VLOOKUP('Cover page'!$B$6,Currecny_M!$A$1:$P$10,MATCH(Database!C4501,Currecny_M!$A$1:$P$1,0),FALSE)</f>
        <v>-5.15</v>
      </c>
      <c r="N4501" s="6" t="str">
        <f>VLOOKUP(B4501,Master!$A$2:$C$11,3,FALSE)</f>
        <v>INR</v>
      </c>
      <c r="O4501" s="6" t="str">
        <f>VLOOKUP(B4501,Master!$A$2:$C$11,2,FALSE)</f>
        <v>Asia</v>
      </c>
      <c r="Q4501" s="39" t="str">
        <f>VLOOKUP(D4501,GL_Master!$A$1:$D$80,2,FALSE)</f>
        <v>PL</v>
      </c>
      <c r="R4501" s="39" t="str">
        <f>VLOOKUP(D4501,GL_Master!$A$1:$D$80,3,FALSE)</f>
        <v>Travelling and conveyance</v>
      </c>
      <c r="S4501" s="39" t="str">
        <f>VLOOKUP(D4501,GL_Master!$A$1:$D$80,4,FALSE)</f>
        <v>Travelling , hotel lodging</v>
      </c>
    </row>
    <row r="4502" spans="1:19" x14ac:dyDescent="0.25">
      <c r="A4502" s="39" t="s">
        <v>262</v>
      </c>
      <c r="B4502" s="39" t="s">
        <v>42</v>
      </c>
      <c r="C4502" s="7">
        <v>44166</v>
      </c>
      <c r="D4502" s="39" t="s">
        <v>110</v>
      </c>
      <c r="E4502" s="39">
        <v>2040</v>
      </c>
      <c r="F4502" s="82">
        <f t="shared" si="210"/>
        <v>2.04</v>
      </c>
      <c r="G4502" s="39">
        <f>VLOOKUP(N4502,Currecny_M!$A$1:$P$10,2,FALSE)</f>
        <v>1</v>
      </c>
      <c r="H4502" s="39">
        <f>MATCH(C4502,Currecny_M!$A$1:$P$1,0)</f>
        <v>10</v>
      </c>
      <c r="I4502" s="39">
        <f>VLOOKUP(N4502,Currecny_M!$A$1:$P$10,MATCH(Database!C4502,Currecny_M!$A$1:$P$1,0),FALSE)</f>
        <v>1</v>
      </c>
      <c r="J4502" s="82">
        <f t="shared" si="211"/>
        <v>2.04</v>
      </c>
      <c r="K4502" s="39">
        <f>VLOOKUP('Cover page'!$B$6,Currecny_M!$A$1:$P$10,MATCH(Database!C4502,Currecny_M!$A$1:$P$1,0),FALSE)</f>
        <v>1</v>
      </c>
      <c r="L4502" s="82">
        <f t="shared" si="212"/>
        <v>2.04</v>
      </c>
      <c r="M4502" s="82">
        <f>((E4502/$F$1)*VLOOKUP(N4502,Currecny_M!$A$1:$P$10,MATCH(Database!C4502,Currecny_M!$A$1:$P$1,0),FALSE))/VLOOKUP('Cover page'!$B$6,Currecny_M!$A$1:$P$10,MATCH(Database!C4502,Currecny_M!$A$1:$P$1,0),FALSE)</f>
        <v>2.04</v>
      </c>
      <c r="N4502" s="6" t="str">
        <f>VLOOKUP(B4502,Master!$A$2:$C$11,3,FALSE)</f>
        <v>INR</v>
      </c>
      <c r="O4502" s="6" t="str">
        <f>VLOOKUP(B4502,Master!$A$2:$C$11,2,FALSE)</f>
        <v>Asia</v>
      </c>
      <c r="Q4502" s="39" t="str">
        <f>VLOOKUP(D4502,GL_Master!$A$1:$D$80,2,FALSE)</f>
        <v>PL</v>
      </c>
      <c r="R4502" s="39" t="str">
        <f>VLOOKUP(D4502,GL_Master!$A$1:$D$80,3,FALSE)</f>
        <v>Travelling and conveyance</v>
      </c>
      <c r="S4502" s="39" t="str">
        <f>VLOOKUP(D4502,GL_Master!$A$1:$D$80,4,FALSE)</f>
        <v>Travelling , hotel lodging</v>
      </c>
    </row>
    <row r="4503" spans="1:19" x14ac:dyDescent="0.25">
      <c r="A4503" s="39" t="s">
        <v>262</v>
      </c>
      <c r="B4503" s="39" t="s">
        <v>42</v>
      </c>
      <c r="C4503" s="7">
        <v>44166</v>
      </c>
      <c r="D4503" s="39" t="s">
        <v>111</v>
      </c>
      <c r="E4503" s="39">
        <v>1030</v>
      </c>
      <c r="F4503" s="82">
        <f t="shared" si="210"/>
        <v>1.03</v>
      </c>
      <c r="G4503" s="39">
        <f>VLOOKUP(N4503,Currecny_M!$A$1:$P$10,2,FALSE)</f>
        <v>1</v>
      </c>
      <c r="H4503" s="39">
        <f>MATCH(C4503,Currecny_M!$A$1:$P$1,0)</f>
        <v>10</v>
      </c>
      <c r="I4503" s="39">
        <f>VLOOKUP(N4503,Currecny_M!$A$1:$P$10,MATCH(Database!C4503,Currecny_M!$A$1:$P$1,0),FALSE)</f>
        <v>1</v>
      </c>
      <c r="J4503" s="82">
        <f t="shared" si="211"/>
        <v>1.03</v>
      </c>
      <c r="K4503" s="39">
        <f>VLOOKUP('Cover page'!$B$6,Currecny_M!$A$1:$P$10,MATCH(Database!C4503,Currecny_M!$A$1:$P$1,0),FALSE)</f>
        <v>1</v>
      </c>
      <c r="L4503" s="82">
        <f t="shared" si="212"/>
        <v>1.03</v>
      </c>
      <c r="M4503" s="82">
        <f>((E4503/$F$1)*VLOOKUP(N4503,Currecny_M!$A$1:$P$10,MATCH(Database!C4503,Currecny_M!$A$1:$P$1,0),FALSE))/VLOOKUP('Cover page'!$B$6,Currecny_M!$A$1:$P$10,MATCH(Database!C4503,Currecny_M!$A$1:$P$1,0),FALSE)</f>
        <v>1.03</v>
      </c>
      <c r="N4503" s="6" t="str">
        <f>VLOOKUP(B4503,Master!$A$2:$C$11,3,FALSE)</f>
        <v>INR</v>
      </c>
      <c r="O4503" s="6" t="str">
        <f>VLOOKUP(B4503,Master!$A$2:$C$11,2,FALSE)</f>
        <v>Asia</v>
      </c>
      <c r="Q4503" s="39" t="str">
        <f>VLOOKUP(D4503,GL_Master!$A$1:$D$80,2,FALSE)</f>
        <v>PL</v>
      </c>
      <c r="R4503" s="39" t="str">
        <f>VLOOKUP(D4503,GL_Master!$A$1:$D$80,3,FALSE)</f>
        <v>Legal &amp; Professional expenses</v>
      </c>
      <c r="S4503" s="39" t="str">
        <f>VLOOKUP(D4503,GL_Master!$A$1:$D$80,4,FALSE)</f>
        <v>Professional Fees - Others</v>
      </c>
    </row>
    <row r="4504" spans="1:19" x14ac:dyDescent="0.25">
      <c r="A4504" s="39" t="s">
        <v>262</v>
      </c>
      <c r="B4504" s="39" t="s">
        <v>42</v>
      </c>
      <c r="C4504" s="7">
        <v>44197</v>
      </c>
      <c r="D4504" s="39" t="s">
        <v>112</v>
      </c>
      <c r="E4504" s="39">
        <v>10900</v>
      </c>
      <c r="F4504" s="82">
        <f t="shared" si="210"/>
        <v>10.9</v>
      </c>
      <c r="G4504" s="39">
        <f>VLOOKUP(N4504,Currecny_M!$A$1:$P$10,2,FALSE)</f>
        <v>1</v>
      </c>
      <c r="H4504" s="39">
        <f>MATCH(C4504,Currecny_M!$A$1:$P$1,0)</f>
        <v>11</v>
      </c>
      <c r="I4504" s="39">
        <f>VLOOKUP(N4504,Currecny_M!$A$1:$P$10,MATCH(Database!C4504,Currecny_M!$A$1:$P$1,0),FALSE)</f>
        <v>1</v>
      </c>
      <c r="J4504" s="82">
        <f t="shared" si="211"/>
        <v>10.9</v>
      </c>
      <c r="K4504" s="39">
        <f>VLOOKUP('Cover page'!$B$6,Currecny_M!$A$1:$P$10,MATCH(Database!C4504,Currecny_M!$A$1:$P$1,0),FALSE)</f>
        <v>1</v>
      </c>
      <c r="L4504" s="82">
        <f t="shared" si="212"/>
        <v>10.9</v>
      </c>
      <c r="M4504" s="82">
        <f>((E4504/$F$1)*VLOOKUP(N4504,Currecny_M!$A$1:$P$10,MATCH(Database!C4504,Currecny_M!$A$1:$P$1,0),FALSE))/VLOOKUP('Cover page'!$B$6,Currecny_M!$A$1:$P$10,MATCH(Database!C4504,Currecny_M!$A$1:$P$1,0),FALSE)</f>
        <v>10.9</v>
      </c>
      <c r="N4504" s="6" t="str">
        <f>VLOOKUP(B4504,Master!$A$2:$C$11,3,FALSE)</f>
        <v>INR</v>
      </c>
      <c r="O4504" s="6" t="str">
        <f>VLOOKUP(B4504,Master!$A$2:$C$11,2,FALSE)</f>
        <v>Asia</v>
      </c>
      <c r="Q4504" s="39" t="str">
        <f>VLOOKUP(D4504,GL_Master!$A$1:$D$80,2,FALSE)</f>
        <v>PL</v>
      </c>
      <c r="R4504" s="39" t="str">
        <f>VLOOKUP(D4504,GL_Master!$A$1:$D$80,3,FALSE)</f>
        <v>Finance Cost</v>
      </c>
      <c r="S4504" s="39" t="str">
        <f>VLOOKUP(D4504,GL_Master!$A$1:$D$80,4,FALSE)</f>
        <v>Interest expense</v>
      </c>
    </row>
    <row r="4505" spans="1:19" x14ac:dyDescent="0.25">
      <c r="A4505" s="39" t="s">
        <v>262</v>
      </c>
      <c r="B4505" s="39" t="s">
        <v>42</v>
      </c>
      <c r="C4505" s="7">
        <v>44197</v>
      </c>
      <c r="D4505" s="39" t="s">
        <v>25</v>
      </c>
      <c r="E4505" s="39">
        <v>92700</v>
      </c>
      <c r="F4505" s="82">
        <f t="shared" si="210"/>
        <v>92.7</v>
      </c>
      <c r="G4505" s="39">
        <f>VLOOKUP(N4505,Currecny_M!$A$1:$P$10,2,FALSE)</f>
        <v>1</v>
      </c>
      <c r="H4505" s="39">
        <f>MATCH(C4505,Currecny_M!$A$1:$P$1,0)</f>
        <v>11</v>
      </c>
      <c r="I4505" s="39">
        <f>VLOOKUP(N4505,Currecny_M!$A$1:$P$10,MATCH(Database!C4505,Currecny_M!$A$1:$P$1,0),FALSE)</f>
        <v>1</v>
      </c>
      <c r="J4505" s="82">
        <f t="shared" si="211"/>
        <v>92.7</v>
      </c>
      <c r="K4505" s="39">
        <f>VLOOKUP('Cover page'!$B$6,Currecny_M!$A$1:$P$10,MATCH(Database!C4505,Currecny_M!$A$1:$P$1,0),FALSE)</f>
        <v>1</v>
      </c>
      <c r="L4505" s="82">
        <f t="shared" si="212"/>
        <v>92.7</v>
      </c>
      <c r="M4505" s="82">
        <f>((E4505/$F$1)*VLOOKUP(N4505,Currecny_M!$A$1:$P$10,MATCH(Database!C4505,Currecny_M!$A$1:$P$1,0),FALSE))/VLOOKUP('Cover page'!$B$6,Currecny_M!$A$1:$P$10,MATCH(Database!C4505,Currecny_M!$A$1:$P$1,0),FALSE)</f>
        <v>92.7</v>
      </c>
      <c r="N4505" s="6" t="str">
        <f>VLOOKUP(B4505,Master!$A$2:$C$11,3,FALSE)</f>
        <v>INR</v>
      </c>
      <c r="O4505" s="6" t="str">
        <f>VLOOKUP(B4505,Master!$A$2:$C$11,2,FALSE)</f>
        <v>Asia</v>
      </c>
      <c r="Q4505" s="39" t="str">
        <f>VLOOKUP(D4505,GL_Master!$A$1:$D$80,2,FALSE)</f>
        <v>PL</v>
      </c>
      <c r="R4505" s="39" t="str">
        <f>VLOOKUP(D4505,GL_Master!$A$1:$D$80,3,FALSE)</f>
        <v>Depreciation</v>
      </c>
      <c r="S4505" s="39" t="str">
        <f>VLOOKUP(D4505,GL_Master!$A$1:$D$80,4,FALSE)</f>
        <v>Depreciation</v>
      </c>
    </row>
    <row r="4506" spans="1:19" x14ac:dyDescent="0.25">
      <c r="A4506" s="39" t="s">
        <v>262</v>
      </c>
      <c r="B4506" s="39" t="s">
        <v>42</v>
      </c>
      <c r="C4506" s="7">
        <v>44197</v>
      </c>
      <c r="D4506" s="39" t="s">
        <v>51</v>
      </c>
      <c r="E4506" s="39">
        <v>-1000000</v>
      </c>
      <c r="F4506" s="82">
        <f t="shared" si="210"/>
        <v>-1000</v>
      </c>
      <c r="G4506" s="39">
        <f>VLOOKUP(N4506,Currecny_M!$A$1:$P$10,2,FALSE)</f>
        <v>1</v>
      </c>
      <c r="H4506" s="39">
        <f>MATCH(C4506,Currecny_M!$A$1:$P$1,0)</f>
        <v>11</v>
      </c>
      <c r="I4506" s="39">
        <f>VLOOKUP(N4506,Currecny_M!$A$1:$P$10,MATCH(Database!C4506,Currecny_M!$A$1:$P$1,0),FALSE)</f>
        <v>1</v>
      </c>
      <c r="J4506" s="82">
        <f t="shared" si="211"/>
        <v>-1000</v>
      </c>
      <c r="K4506" s="39">
        <f>VLOOKUP('Cover page'!$B$6,Currecny_M!$A$1:$P$10,MATCH(Database!C4506,Currecny_M!$A$1:$P$1,0),FALSE)</f>
        <v>1</v>
      </c>
      <c r="L4506" s="82">
        <f t="shared" si="212"/>
        <v>-1000</v>
      </c>
      <c r="M4506" s="82">
        <f>((E4506/$F$1)*VLOOKUP(N4506,Currecny_M!$A$1:$P$10,MATCH(Database!C4506,Currecny_M!$A$1:$P$1,0),FALSE))/VLOOKUP('Cover page'!$B$6,Currecny_M!$A$1:$P$10,MATCH(Database!C4506,Currecny_M!$A$1:$P$1,0),FALSE)</f>
        <v>-1000</v>
      </c>
      <c r="N4506" s="6" t="str">
        <f>VLOOKUP(B4506,Master!$A$2:$C$11,3,FALSE)</f>
        <v>INR</v>
      </c>
      <c r="O4506" s="6" t="str">
        <f>VLOOKUP(B4506,Master!$A$2:$C$11,2,FALSE)</f>
        <v>Asia</v>
      </c>
      <c r="Q4506" s="39" t="str">
        <f>VLOOKUP(D4506,GL_Master!$A$1:$D$80,2,FALSE)</f>
        <v>BS</v>
      </c>
      <c r="R4506" s="39" t="str">
        <f>VLOOKUP(D4506,GL_Master!$A$1:$D$80,3,FALSE)</f>
        <v>Share Capital</v>
      </c>
      <c r="S4506" s="39" t="str">
        <f>VLOOKUP(D4506,GL_Master!$A$1:$D$80,4,FALSE)</f>
        <v>Equity shares</v>
      </c>
    </row>
    <row r="4507" spans="1:19" x14ac:dyDescent="0.25">
      <c r="A4507" s="39" t="s">
        <v>262</v>
      </c>
      <c r="B4507" s="39" t="s">
        <v>42</v>
      </c>
      <c r="C4507" s="7">
        <v>44197</v>
      </c>
      <c r="D4507" s="39" t="s">
        <v>52</v>
      </c>
      <c r="E4507" s="39">
        <v>-1916000</v>
      </c>
      <c r="F4507" s="82">
        <f t="shared" si="210"/>
        <v>-1916</v>
      </c>
      <c r="G4507" s="39">
        <f>VLOOKUP(N4507,Currecny_M!$A$1:$P$10,2,FALSE)</f>
        <v>1</v>
      </c>
      <c r="H4507" s="39">
        <f>MATCH(C4507,Currecny_M!$A$1:$P$1,0)</f>
        <v>11</v>
      </c>
      <c r="I4507" s="39">
        <f>VLOOKUP(N4507,Currecny_M!$A$1:$P$10,MATCH(Database!C4507,Currecny_M!$A$1:$P$1,0),FALSE)</f>
        <v>1</v>
      </c>
      <c r="J4507" s="82">
        <f t="shared" si="211"/>
        <v>-1916</v>
      </c>
      <c r="K4507" s="39">
        <f>VLOOKUP('Cover page'!$B$6,Currecny_M!$A$1:$P$10,MATCH(Database!C4507,Currecny_M!$A$1:$P$1,0),FALSE)</f>
        <v>1</v>
      </c>
      <c r="L4507" s="82">
        <f t="shared" si="212"/>
        <v>-1916</v>
      </c>
      <c r="M4507" s="82">
        <f>((E4507/$F$1)*VLOOKUP(N4507,Currecny_M!$A$1:$P$10,MATCH(Database!C4507,Currecny_M!$A$1:$P$1,0),FALSE))/VLOOKUP('Cover page'!$B$6,Currecny_M!$A$1:$P$10,MATCH(Database!C4507,Currecny_M!$A$1:$P$1,0),FALSE)</f>
        <v>-1916</v>
      </c>
      <c r="N4507" s="6" t="str">
        <f>VLOOKUP(B4507,Master!$A$2:$C$11,3,FALSE)</f>
        <v>INR</v>
      </c>
      <c r="O4507" s="6" t="str">
        <f>VLOOKUP(B4507,Master!$A$2:$C$11,2,FALSE)</f>
        <v>Asia</v>
      </c>
      <c r="Q4507" s="39" t="str">
        <f>VLOOKUP(D4507,GL_Master!$A$1:$D$80,2,FALSE)</f>
        <v>BS</v>
      </c>
      <c r="R4507" s="39" t="str">
        <f>VLOOKUP(D4507,GL_Master!$A$1:$D$80,3,FALSE)</f>
        <v>Reserve and Surplus</v>
      </c>
      <c r="S4507" s="39" t="str">
        <f>VLOOKUP(D4507,GL_Master!$A$1:$D$80,4,FALSE)</f>
        <v>Reserves at the commencement of the year</v>
      </c>
    </row>
    <row r="4508" spans="1:19" x14ac:dyDescent="0.25">
      <c r="A4508" s="39" t="s">
        <v>262</v>
      </c>
      <c r="B4508" s="39" t="s">
        <v>42</v>
      </c>
      <c r="C4508" s="7">
        <v>44197</v>
      </c>
      <c r="D4508" s="39" t="s">
        <v>53</v>
      </c>
      <c r="E4508" s="39">
        <v>-251910</v>
      </c>
      <c r="F4508" s="82">
        <f t="shared" si="210"/>
        <v>-251.91</v>
      </c>
      <c r="G4508" s="39">
        <f>VLOOKUP(N4508,Currecny_M!$A$1:$P$10,2,FALSE)</f>
        <v>1</v>
      </c>
      <c r="H4508" s="39">
        <f>MATCH(C4508,Currecny_M!$A$1:$P$1,0)</f>
        <v>11</v>
      </c>
      <c r="I4508" s="39">
        <f>VLOOKUP(N4508,Currecny_M!$A$1:$P$10,MATCH(Database!C4508,Currecny_M!$A$1:$P$1,0),FALSE)</f>
        <v>1</v>
      </c>
      <c r="J4508" s="82">
        <f t="shared" si="211"/>
        <v>-251.91</v>
      </c>
      <c r="K4508" s="39">
        <f>VLOOKUP('Cover page'!$B$6,Currecny_M!$A$1:$P$10,MATCH(Database!C4508,Currecny_M!$A$1:$P$1,0),FALSE)</f>
        <v>1</v>
      </c>
      <c r="L4508" s="82">
        <f t="shared" si="212"/>
        <v>-251.91</v>
      </c>
      <c r="M4508" s="82">
        <f>((E4508/$F$1)*VLOOKUP(N4508,Currecny_M!$A$1:$P$10,MATCH(Database!C4508,Currecny_M!$A$1:$P$1,0),FALSE))/VLOOKUP('Cover page'!$B$6,Currecny_M!$A$1:$P$10,MATCH(Database!C4508,Currecny_M!$A$1:$P$1,0),FALSE)</f>
        <v>-251.91</v>
      </c>
      <c r="N4508" s="6" t="str">
        <f>VLOOKUP(B4508,Master!$A$2:$C$11,3,FALSE)</f>
        <v>INR</v>
      </c>
      <c r="O4508" s="6" t="str">
        <f>VLOOKUP(B4508,Master!$A$2:$C$11,2,FALSE)</f>
        <v>Asia</v>
      </c>
      <c r="Q4508" s="39" t="str">
        <f>VLOOKUP(D4508,GL_Master!$A$1:$D$80,2,FALSE)</f>
        <v>BS</v>
      </c>
      <c r="R4508" s="39" t="str">
        <f>VLOOKUP(D4508,GL_Master!$A$1:$D$80,3,FALSE)</f>
        <v>Loan Fund</v>
      </c>
      <c r="S4508" s="39" t="str">
        <f>VLOOKUP(D4508,GL_Master!$A$1:$D$80,4,FALSE)</f>
        <v>Term Loan</v>
      </c>
    </row>
    <row r="4509" spans="1:19" x14ac:dyDescent="0.25">
      <c r="A4509" s="39" t="s">
        <v>262</v>
      </c>
      <c r="B4509" s="39" t="s">
        <v>42</v>
      </c>
      <c r="C4509" s="7">
        <v>44197</v>
      </c>
      <c r="D4509" s="39" t="s">
        <v>54</v>
      </c>
      <c r="E4509" s="39">
        <v>2120</v>
      </c>
      <c r="F4509" s="82">
        <f t="shared" si="210"/>
        <v>2.12</v>
      </c>
      <c r="G4509" s="39">
        <f>VLOOKUP(N4509,Currecny_M!$A$1:$P$10,2,FALSE)</f>
        <v>1</v>
      </c>
      <c r="H4509" s="39">
        <f>MATCH(C4509,Currecny_M!$A$1:$P$1,0)</f>
        <v>11</v>
      </c>
      <c r="I4509" s="39">
        <f>VLOOKUP(N4509,Currecny_M!$A$1:$P$10,MATCH(Database!C4509,Currecny_M!$A$1:$P$1,0),FALSE)</f>
        <v>1</v>
      </c>
      <c r="J4509" s="82">
        <f t="shared" si="211"/>
        <v>2.12</v>
      </c>
      <c r="K4509" s="39">
        <f>VLOOKUP('Cover page'!$B$6,Currecny_M!$A$1:$P$10,MATCH(Database!C4509,Currecny_M!$A$1:$P$1,0),FALSE)</f>
        <v>1</v>
      </c>
      <c r="L4509" s="82">
        <f t="shared" si="212"/>
        <v>2.12</v>
      </c>
      <c r="M4509" s="82">
        <f>((E4509/$F$1)*VLOOKUP(N4509,Currecny_M!$A$1:$P$10,MATCH(Database!C4509,Currecny_M!$A$1:$P$1,0),FALSE))/VLOOKUP('Cover page'!$B$6,Currecny_M!$A$1:$P$10,MATCH(Database!C4509,Currecny_M!$A$1:$P$1,0),FALSE)</f>
        <v>2.12</v>
      </c>
      <c r="N4509" s="6" t="str">
        <f>VLOOKUP(B4509,Master!$A$2:$C$11,3,FALSE)</f>
        <v>INR</v>
      </c>
      <c r="O4509" s="6" t="str">
        <f>VLOOKUP(B4509,Master!$A$2:$C$11,2,FALSE)</f>
        <v>Asia</v>
      </c>
      <c r="Q4509" s="39" t="str">
        <f>VLOOKUP(D4509,GL_Master!$A$1:$D$80,2,FALSE)</f>
        <v>BS</v>
      </c>
      <c r="R4509" s="39" t="str">
        <f>VLOOKUP(D4509,GL_Master!$A$1:$D$80,3,FALSE)</f>
        <v>Trade Payables</v>
      </c>
      <c r="S4509" s="39" t="str">
        <f>VLOOKUP(D4509,GL_Master!$A$1:$D$80,4,FALSE)</f>
        <v>Trade payable</v>
      </c>
    </row>
    <row r="4510" spans="1:19" x14ac:dyDescent="0.25">
      <c r="A4510" s="39" t="s">
        <v>262</v>
      </c>
      <c r="B4510" s="39" t="s">
        <v>42</v>
      </c>
      <c r="C4510" s="7">
        <v>44197</v>
      </c>
      <c r="D4510" s="39" t="s">
        <v>34</v>
      </c>
      <c r="E4510" s="39">
        <v>-54570</v>
      </c>
      <c r="F4510" s="82">
        <f t="shared" si="210"/>
        <v>-54.57</v>
      </c>
      <c r="G4510" s="39">
        <f>VLOOKUP(N4510,Currecny_M!$A$1:$P$10,2,FALSE)</f>
        <v>1</v>
      </c>
      <c r="H4510" s="39">
        <f>MATCH(C4510,Currecny_M!$A$1:$P$1,0)</f>
        <v>11</v>
      </c>
      <c r="I4510" s="39">
        <f>VLOOKUP(N4510,Currecny_M!$A$1:$P$10,MATCH(Database!C4510,Currecny_M!$A$1:$P$1,0),FALSE)</f>
        <v>1</v>
      </c>
      <c r="J4510" s="82">
        <f t="shared" si="211"/>
        <v>-54.57</v>
      </c>
      <c r="K4510" s="39">
        <f>VLOOKUP('Cover page'!$B$6,Currecny_M!$A$1:$P$10,MATCH(Database!C4510,Currecny_M!$A$1:$P$1,0),FALSE)</f>
        <v>1</v>
      </c>
      <c r="L4510" s="82">
        <f t="shared" si="212"/>
        <v>-54.57</v>
      </c>
      <c r="M4510" s="82">
        <f>((E4510/$F$1)*VLOOKUP(N4510,Currecny_M!$A$1:$P$10,MATCH(Database!C4510,Currecny_M!$A$1:$P$1,0),FALSE))/VLOOKUP('Cover page'!$B$6,Currecny_M!$A$1:$P$10,MATCH(Database!C4510,Currecny_M!$A$1:$P$1,0),FALSE)</f>
        <v>-54.57</v>
      </c>
      <c r="N4510" s="6" t="str">
        <f>VLOOKUP(B4510,Master!$A$2:$C$11,3,FALSE)</f>
        <v>INR</v>
      </c>
      <c r="O4510" s="6" t="str">
        <f>VLOOKUP(B4510,Master!$A$2:$C$11,2,FALSE)</f>
        <v>Asia</v>
      </c>
      <c r="Q4510" s="39" t="str">
        <f>VLOOKUP(D4510,GL_Master!$A$1:$D$80,2,FALSE)</f>
        <v>BS</v>
      </c>
      <c r="R4510" s="39" t="str">
        <f>VLOOKUP(D4510,GL_Master!$A$1:$D$80,3,FALSE)</f>
        <v>Provisions</v>
      </c>
      <c r="S4510" s="39" t="str">
        <f>VLOOKUP(D4510,GL_Master!$A$1:$D$80,4,FALSE)</f>
        <v>Expenses payables</v>
      </c>
    </row>
    <row r="4511" spans="1:19" x14ac:dyDescent="0.25">
      <c r="A4511" s="39" t="s">
        <v>262</v>
      </c>
      <c r="B4511" s="39" t="s">
        <v>42</v>
      </c>
      <c r="C4511" s="7">
        <v>44197</v>
      </c>
      <c r="D4511" s="39" t="s">
        <v>18</v>
      </c>
      <c r="E4511" s="39">
        <v>-31620</v>
      </c>
      <c r="F4511" s="82">
        <f t="shared" si="210"/>
        <v>-31.62</v>
      </c>
      <c r="G4511" s="39">
        <f>VLOOKUP(N4511,Currecny_M!$A$1:$P$10,2,FALSE)</f>
        <v>1</v>
      </c>
      <c r="H4511" s="39">
        <f>MATCH(C4511,Currecny_M!$A$1:$P$1,0)</f>
        <v>11</v>
      </c>
      <c r="I4511" s="39">
        <f>VLOOKUP(N4511,Currecny_M!$A$1:$P$10,MATCH(Database!C4511,Currecny_M!$A$1:$P$1,0),FALSE)</f>
        <v>1</v>
      </c>
      <c r="J4511" s="82">
        <f t="shared" si="211"/>
        <v>-31.62</v>
      </c>
      <c r="K4511" s="39">
        <f>VLOOKUP('Cover page'!$B$6,Currecny_M!$A$1:$P$10,MATCH(Database!C4511,Currecny_M!$A$1:$P$1,0),FALSE)</f>
        <v>1</v>
      </c>
      <c r="L4511" s="82">
        <f t="shared" si="212"/>
        <v>-31.62</v>
      </c>
      <c r="M4511" s="82">
        <f>((E4511/$F$1)*VLOOKUP(N4511,Currecny_M!$A$1:$P$10,MATCH(Database!C4511,Currecny_M!$A$1:$P$1,0),FALSE))/VLOOKUP('Cover page'!$B$6,Currecny_M!$A$1:$P$10,MATCH(Database!C4511,Currecny_M!$A$1:$P$1,0),FALSE)</f>
        <v>-31.62</v>
      </c>
      <c r="N4511" s="6" t="str">
        <f>VLOOKUP(B4511,Master!$A$2:$C$11,3,FALSE)</f>
        <v>INR</v>
      </c>
      <c r="O4511" s="6" t="str">
        <f>VLOOKUP(B4511,Master!$A$2:$C$11,2,FALSE)</f>
        <v>Asia</v>
      </c>
      <c r="Q4511" s="39" t="str">
        <f>VLOOKUP(D4511,GL_Master!$A$1:$D$80,2,FALSE)</f>
        <v>BS</v>
      </c>
      <c r="R4511" s="39" t="str">
        <f>VLOOKUP(D4511,GL_Master!$A$1:$D$80,3,FALSE)</f>
        <v>Other current liabilities</v>
      </c>
      <c r="S4511" s="39" t="str">
        <f>VLOOKUP(D4511,GL_Master!$A$1:$D$80,4,FALSE)</f>
        <v>Employee related liabilities</v>
      </c>
    </row>
    <row r="4512" spans="1:19" x14ac:dyDescent="0.25">
      <c r="A4512" s="39" t="s">
        <v>262</v>
      </c>
      <c r="B4512" s="39" t="s">
        <v>42</v>
      </c>
      <c r="C4512" s="7">
        <v>44197</v>
      </c>
      <c r="D4512" s="39" t="s">
        <v>55</v>
      </c>
      <c r="E4512" s="39">
        <v>-4040</v>
      </c>
      <c r="F4512" s="82">
        <f t="shared" si="210"/>
        <v>-4.04</v>
      </c>
      <c r="G4512" s="39">
        <f>VLOOKUP(N4512,Currecny_M!$A$1:$P$10,2,FALSE)</f>
        <v>1</v>
      </c>
      <c r="H4512" s="39">
        <f>MATCH(C4512,Currecny_M!$A$1:$P$1,0)</f>
        <v>11</v>
      </c>
      <c r="I4512" s="39">
        <f>VLOOKUP(N4512,Currecny_M!$A$1:$P$10,MATCH(Database!C4512,Currecny_M!$A$1:$P$1,0),FALSE)</f>
        <v>1</v>
      </c>
      <c r="J4512" s="82">
        <f t="shared" si="211"/>
        <v>-4.04</v>
      </c>
      <c r="K4512" s="39">
        <f>VLOOKUP('Cover page'!$B$6,Currecny_M!$A$1:$P$10,MATCH(Database!C4512,Currecny_M!$A$1:$P$1,0),FALSE)</f>
        <v>1</v>
      </c>
      <c r="L4512" s="82">
        <f t="shared" si="212"/>
        <v>-4.04</v>
      </c>
      <c r="M4512" s="82">
        <f>((E4512/$F$1)*VLOOKUP(N4512,Currecny_M!$A$1:$P$10,MATCH(Database!C4512,Currecny_M!$A$1:$P$1,0),FALSE))/VLOOKUP('Cover page'!$B$6,Currecny_M!$A$1:$P$10,MATCH(Database!C4512,Currecny_M!$A$1:$P$1,0),FALSE)</f>
        <v>-4.04</v>
      </c>
      <c r="N4512" s="6" t="str">
        <f>VLOOKUP(B4512,Master!$A$2:$C$11,3,FALSE)</f>
        <v>INR</v>
      </c>
      <c r="O4512" s="6" t="str">
        <f>VLOOKUP(B4512,Master!$A$2:$C$11,2,FALSE)</f>
        <v>Asia</v>
      </c>
      <c r="Q4512" s="39" t="str">
        <f>VLOOKUP(D4512,GL_Master!$A$1:$D$80,2,FALSE)</f>
        <v>BS</v>
      </c>
      <c r="R4512" s="39" t="str">
        <f>VLOOKUP(D4512,GL_Master!$A$1:$D$80,3,FALSE)</f>
        <v>Other current liabilities</v>
      </c>
      <c r="S4512" s="39" t="str">
        <f>VLOOKUP(D4512,GL_Master!$A$1:$D$80,4,FALSE)</f>
        <v>Security deposit received</v>
      </c>
    </row>
    <row r="4513" spans="1:19" x14ac:dyDescent="0.25">
      <c r="A4513" s="39" t="s">
        <v>262</v>
      </c>
      <c r="B4513" s="39" t="s">
        <v>42</v>
      </c>
      <c r="C4513" s="7">
        <v>44197</v>
      </c>
      <c r="D4513" s="39" t="s">
        <v>56</v>
      </c>
      <c r="E4513" s="39">
        <v>-1050</v>
      </c>
      <c r="F4513" s="82">
        <f t="shared" si="210"/>
        <v>-1.05</v>
      </c>
      <c r="G4513" s="39">
        <f>VLOOKUP(N4513,Currecny_M!$A$1:$P$10,2,FALSE)</f>
        <v>1</v>
      </c>
      <c r="H4513" s="39">
        <f>MATCH(C4513,Currecny_M!$A$1:$P$1,0)</f>
        <v>11</v>
      </c>
      <c r="I4513" s="39">
        <f>VLOOKUP(N4513,Currecny_M!$A$1:$P$10,MATCH(Database!C4513,Currecny_M!$A$1:$P$1,0),FALSE)</f>
        <v>1</v>
      </c>
      <c r="J4513" s="82">
        <f t="shared" si="211"/>
        <v>-1.05</v>
      </c>
      <c r="K4513" s="39">
        <f>VLOOKUP('Cover page'!$B$6,Currecny_M!$A$1:$P$10,MATCH(Database!C4513,Currecny_M!$A$1:$P$1,0),FALSE)</f>
        <v>1</v>
      </c>
      <c r="L4513" s="82">
        <f t="shared" si="212"/>
        <v>-1.05</v>
      </c>
      <c r="M4513" s="82">
        <f>((E4513/$F$1)*VLOOKUP(N4513,Currecny_M!$A$1:$P$10,MATCH(Database!C4513,Currecny_M!$A$1:$P$1,0),FALSE))/VLOOKUP('Cover page'!$B$6,Currecny_M!$A$1:$P$10,MATCH(Database!C4513,Currecny_M!$A$1:$P$1,0),FALSE)</f>
        <v>-1.05</v>
      </c>
      <c r="N4513" s="6" t="str">
        <f>VLOOKUP(B4513,Master!$A$2:$C$11,3,FALSE)</f>
        <v>INR</v>
      </c>
      <c r="O4513" s="6" t="str">
        <f>VLOOKUP(B4513,Master!$A$2:$C$11,2,FALSE)</f>
        <v>Asia</v>
      </c>
      <c r="Q4513" s="39" t="str">
        <f>VLOOKUP(D4513,GL_Master!$A$1:$D$80,2,FALSE)</f>
        <v>BS</v>
      </c>
      <c r="R4513" s="39" t="str">
        <f>VLOOKUP(D4513,GL_Master!$A$1:$D$80,3,FALSE)</f>
        <v>Other Tax Payables</v>
      </c>
      <c r="S4513" s="39" t="str">
        <f>VLOOKUP(D4513,GL_Master!$A$1:$D$80,4,FALSE)</f>
        <v>Tax deducted at source payable</v>
      </c>
    </row>
    <row r="4514" spans="1:19" x14ac:dyDescent="0.25">
      <c r="A4514" s="39" t="s">
        <v>262</v>
      </c>
      <c r="B4514" s="39" t="s">
        <v>42</v>
      </c>
      <c r="C4514" s="7">
        <v>44197</v>
      </c>
      <c r="D4514" s="39" t="s">
        <v>57</v>
      </c>
      <c r="E4514" s="39">
        <v>-9360</v>
      </c>
      <c r="F4514" s="82">
        <f t="shared" si="210"/>
        <v>-9.36</v>
      </c>
      <c r="G4514" s="39">
        <f>VLOOKUP(N4514,Currecny_M!$A$1:$P$10,2,FALSE)</f>
        <v>1</v>
      </c>
      <c r="H4514" s="39">
        <f>MATCH(C4514,Currecny_M!$A$1:$P$1,0)</f>
        <v>11</v>
      </c>
      <c r="I4514" s="39">
        <f>VLOOKUP(N4514,Currecny_M!$A$1:$P$10,MATCH(Database!C4514,Currecny_M!$A$1:$P$1,0),FALSE)</f>
        <v>1</v>
      </c>
      <c r="J4514" s="82">
        <f t="shared" si="211"/>
        <v>-9.36</v>
      </c>
      <c r="K4514" s="39">
        <f>VLOOKUP('Cover page'!$B$6,Currecny_M!$A$1:$P$10,MATCH(Database!C4514,Currecny_M!$A$1:$P$1,0),FALSE)</f>
        <v>1</v>
      </c>
      <c r="L4514" s="82">
        <f t="shared" si="212"/>
        <v>-9.36</v>
      </c>
      <c r="M4514" s="82">
        <f>((E4514/$F$1)*VLOOKUP(N4514,Currecny_M!$A$1:$P$10,MATCH(Database!C4514,Currecny_M!$A$1:$P$1,0),FALSE))/VLOOKUP('Cover page'!$B$6,Currecny_M!$A$1:$P$10,MATCH(Database!C4514,Currecny_M!$A$1:$P$1,0),FALSE)</f>
        <v>-9.36</v>
      </c>
      <c r="N4514" s="6" t="str">
        <f>VLOOKUP(B4514,Master!$A$2:$C$11,3,FALSE)</f>
        <v>INR</v>
      </c>
      <c r="O4514" s="6" t="str">
        <f>VLOOKUP(B4514,Master!$A$2:$C$11,2,FALSE)</f>
        <v>Asia</v>
      </c>
      <c r="Q4514" s="39" t="str">
        <f>VLOOKUP(D4514,GL_Master!$A$1:$D$80,2,FALSE)</f>
        <v>BS</v>
      </c>
      <c r="R4514" s="39" t="str">
        <f>VLOOKUP(D4514,GL_Master!$A$1:$D$80,3,FALSE)</f>
        <v>Other Tax Payables</v>
      </c>
      <c r="S4514" s="39" t="str">
        <f>VLOOKUP(D4514,GL_Master!$A$1:$D$80,4,FALSE)</f>
        <v>Tax deducted at source payable</v>
      </c>
    </row>
    <row r="4515" spans="1:19" x14ac:dyDescent="0.25">
      <c r="A4515" s="39" t="s">
        <v>262</v>
      </c>
      <c r="B4515" s="39" t="s">
        <v>42</v>
      </c>
      <c r="C4515" s="7">
        <v>44197</v>
      </c>
      <c r="D4515" s="39" t="s">
        <v>58</v>
      </c>
      <c r="E4515" s="39">
        <v>-72080</v>
      </c>
      <c r="F4515" s="82">
        <f t="shared" si="210"/>
        <v>-72.08</v>
      </c>
      <c r="G4515" s="39">
        <f>VLOOKUP(N4515,Currecny_M!$A$1:$P$10,2,FALSE)</f>
        <v>1</v>
      </c>
      <c r="H4515" s="39">
        <f>MATCH(C4515,Currecny_M!$A$1:$P$1,0)</f>
        <v>11</v>
      </c>
      <c r="I4515" s="39">
        <f>VLOOKUP(N4515,Currecny_M!$A$1:$P$10,MATCH(Database!C4515,Currecny_M!$A$1:$P$1,0),FALSE)</f>
        <v>1</v>
      </c>
      <c r="J4515" s="82">
        <f t="shared" si="211"/>
        <v>-72.08</v>
      </c>
      <c r="K4515" s="39">
        <f>VLOOKUP('Cover page'!$B$6,Currecny_M!$A$1:$P$10,MATCH(Database!C4515,Currecny_M!$A$1:$P$1,0),FALSE)</f>
        <v>1</v>
      </c>
      <c r="L4515" s="82">
        <f t="shared" si="212"/>
        <v>-72.08</v>
      </c>
      <c r="M4515" s="82">
        <f>((E4515/$F$1)*VLOOKUP(N4515,Currecny_M!$A$1:$P$10,MATCH(Database!C4515,Currecny_M!$A$1:$P$1,0),FALSE))/VLOOKUP('Cover page'!$B$6,Currecny_M!$A$1:$P$10,MATCH(Database!C4515,Currecny_M!$A$1:$P$1,0),FALSE)</f>
        <v>-72.08</v>
      </c>
      <c r="N4515" s="6" t="str">
        <f>VLOOKUP(B4515,Master!$A$2:$C$11,3,FALSE)</f>
        <v>INR</v>
      </c>
      <c r="O4515" s="6" t="str">
        <f>VLOOKUP(B4515,Master!$A$2:$C$11,2,FALSE)</f>
        <v>Asia</v>
      </c>
      <c r="Q4515" s="39" t="str">
        <f>VLOOKUP(D4515,GL_Master!$A$1:$D$80,2,FALSE)</f>
        <v>BS</v>
      </c>
      <c r="R4515" s="39" t="str">
        <f>VLOOKUP(D4515,GL_Master!$A$1:$D$80,3,FALSE)</f>
        <v>Long-term provisions</v>
      </c>
      <c r="S4515" s="39" t="str">
        <f>VLOOKUP(D4515,GL_Master!$A$1:$D$80,4,FALSE)</f>
        <v>Provision for gratuity</v>
      </c>
    </row>
    <row r="4516" spans="1:19" x14ac:dyDescent="0.25">
      <c r="A4516" s="39" t="s">
        <v>262</v>
      </c>
      <c r="B4516" s="39" t="s">
        <v>42</v>
      </c>
      <c r="C4516" s="7">
        <v>44197</v>
      </c>
      <c r="D4516" s="39" t="s">
        <v>59</v>
      </c>
      <c r="E4516" s="39">
        <v>-29290</v>
      </c>
      <c r="F4516" s="82">
        <f t="shared" si="210"/>
        <v>-29.29</v>
      </c>
      <c r="G4516" s="39">
        <f>VLOOKUP(N4516,Currecny_M!$A$1:$P$10,2,FALSE)</f>
        <v>1</v>
      </c>
      <c r="H4516" s="39">
        <f>MATCH(C4516,Currecny_M!$A$1:$P$1,0)</f>
        <v>11</v>
      </c>
      <c r="I4516" s="39">
        <f>VLOOKUP(N4516,Currecny_M!$A$1:$P$10,MATCH(Database!C4516,Currecny_M!$A$1:$P$1,0),FALSE)</f>
        <v>1</v>
      </c>
      <c r="J4516" s="82">
        <f t="shared" si="211"/>
        <v>-29.29</v>
      </c>
      <c r="K4516" s="39">
        <f>VLOOKUP('Cover page'!$B$6,Currecny_M!$A$1:$P$10,MATCH(Database!C4516,Currecny_M!$A$1:$P$1,0),FALSE)</f>
        <v>1</v>
      </c>
      <c r="L4516" s="82">
        <f t="shared" si="212"/>
        <v>-29.29</v>
      </c>
      <c r="M4516" s="82">
        <f>((E4516/$F$1)*VLOOKUP(N4516,Currecny_M!$A$1:$P$10,MATCH(Database!C4516,Currecny_M!$A$1:$P$1,0),FALSE))/VLOOKUP('Cover page'!$B$6,Currecny_M!$A$1:$P$10,MATCH(Database!C4516,Currecny_M!$A$1:$P$1,0),FALSE)</f>
        <v>-29.29</v>
      </c>
      <c r="N4516" s="6" t="str">
        <f>VLOOKUP(B4516,Master!$A$2:$C$11,3,FALSE)</f>
        <v>INR</v>
      </c>
      <c r="O4516" s="6" t="str">
        <f>VLOOKUP(B4516,Master!$A$2:$C$11,2,FALSE)</f>
        <v>Asia</v>
      </c>
      <c r="Q4516" s="39" t="str">
        <f>VLOOKUP(D4516,GL_Master!$A$1:$D$80,2,FALSE)</f>
        <v>BS</v>
      </c>
      <c r="R4516" s="39" t="str">
        <f>VLOOKUP(D4516,GL_Master!$A$1:$D$80,3,FALSE)</f>
        <v>Long-term provisions</v>
      </c>
      <c r="S4516" s="39" t="str">
        <f>VLOOKUP(D4516,GL_Master!$A$1:$D$80,4,FALSE)</f>
        <v>Provision for leave encashment</v>
      </c>
    </row>
    <row r="4517" spans="1:19" x14ac:dyDescent="0.25">
      <c r="A4517" s="39" t="s">
        <v>262</v>
      </c>
      <c r="B4517" s="39" t="s">
        <v>42</v>
      </c>
      <c r="C4517" s="7">
        <v>44197</v>
      </c>
      <c r="D4517" s="39" t="s">
        <v>60</v>
      </c>
      <c r="E4517" s="39">
        <v>-8160</v>
      </c>
      <c r="F4517" s="82">
        <f t="shared" si="210"/>
        <v>-8.16</v>
      </c>
      <c r="G4517" s="39">
        <f>VLOOKUP(N4517,Currecny_M!$A$1:$P$10,2,FALSE)</f>
        <v>1</v>
      </c>
      <c r="H4517" s="39">
        <f>MATCH(C4517,Currecny_M!$A$1:$P$1,0)</f>
        <v>11</v>
      </c>
      <c r="I4517" s="39">
        <f>VLOOKUP(N4517,Currecny_M!$A$1:$P$10,MATCH(Database!C4517,Currecny_M!$A$1:$P$1,0),FALSE)</f>
        <v>1</v>
      </c>
      <c r="J4517" s="82">
        <f t="shared" si="211"/>
        <v>-8.16</v>
      </c>
      <c r="K4517" s="39">
        <f>VLOOKUP('Cover page'!$B$6,Currecny_M!$A$1:$P$10,MATCH(Database!C4517,Currecny_M!$A$1:$P$1,0),FALSE)</f>
        <v>1</v>
      </c>
      <c r="L4517" s="82">
        <f t="shared" si="212"/>
        <v>-8.16</v>
      </c>
      <c r="M4517" s="82">
        <f>((E4517/$F$1)*VLOOKUP(N4517,Currecny_M!$A$1:$P$10,MATCH(Database!C4517,Currecny_M!$A$1:$P$1,0),FALSE))/VLOOKUP('Cover page'!$B$6,Currecny_M!$A$1:$P$10,MATCH(Database!C4517,Currecny_M!$A$1:$P$1,0),FALSE)</f>
        <v>-8.16</v>
      </c>
      <c r="N4517" s="6" t="str">
        <f>VLOOKUP(B4517,Master!$A$2:$C$11,3,FALSE)</f>
        <v>INR</v>
      </c>
      <c r="O4517" s="6" t="str">
        <f>VLOOKUP(B4517,Master!$A$2:$C$11,2,FALSE)</f>
        <v>Asia</v>
      </c>
      <c r="Q4517" s="39" t="str">
        <f>VLOOKUP(D4517,GL_Master!$A$1:$D$80,2,FALSE)</f>
        <v>BS</v>
      </c>
      <c r="R4517" s="39" t="str">
        <f>VLOOKUP(D4517,GL_Master!$A$1:$D$80,3,FALSE)</f>
        <v>Trade Payables</v>
      </c>
      <c r="S4517" s="39" t="str">
        <f>VLOOKUP(D4517,GL_Master!$A$1:$D$80,4,FALSE)</f>
        <v>Trade payable</v>
      </c>
    </row>
    <row r="4518" spans="1:19" x14ac:dyDescent="0.25">
      <c r="A4518" s="39" t="s">
        <v>262</v>
      </c>
      <c r="B4518" s="39" t="s">
        <v>42</v>
      </c>
      <c r="C4518" s="7">
        <v>44197</v>
      </c>
      <c r="D4518" s="39" t="s">
        <v>61</v>
      </c>
      <c r="E4518" s="39">
        <v>-91560</v>
      </c>
      <c r="F4518" s="82">
        <f t="shared" si="210"/>
        <v>-91.56</v>
      </c>
      <c r="G4518" s="39">
        <f>VLOOKUP(N4518,Currecny_M!$A$1:$P$10,2,FALSE)</f>
        <v>1</v>
      </c>
      <c r="H4518" s="39">
        <f>MATCH(C4518,Currecny_M!$A$1:$P$1,0)</f>
        <v>11</v>
      </c>
      <c r="I4518" s="39">
        <f>VLOOKUP(N4518,Currecny_M!$A$1:$P$10,MATCH(Database!C4518,Currecny_M!$A$1:$P$1,0),FALSE)</f>
        <v>1</v>
      </c>
      <c r="J4518" s="82">
        <f t="shared" si="211"/>
        <v>-91.56</v>
      </c>
      <c r="K4518" s="39">
        <f>VLOOKUP('Cover page'!$B$6,Currecny_M!$A$1:$P$10,MATCH(Database!C4518,Currecny_M!$A$1:$P$1,0),FALSE)</f>
        <v>1</v>
      </c>
      <c r="L4518" s="82">
        <f t="shared" si="212"/>
        <v>-91.56</v>
      </c>
      <c r="M4518" s="82">
        <f>((E4518/$F$1)*VLOOKUP(N4518,Currecny_M!$A$1:$P$10,MATCH(Database!C4518,Currecny_M!$A$1:$P$1,0),FALSE))/VLOOKUP('Cover page'!$B$6,Currecny_M!$A$1:$P$10,MATCH(Database!C4518,Currecny_M!$A$1:$P$1,0),FALSE)</f>
        <v>-91.56</v>
      </c>
      <c r="N4518" s="6" t="str">
        <f>VLOOKUP(B4518,Master!$A$2:$C$11,3,FALSE)</f>
        <v>INR</v>
      </c>
      <c r="O4518" s="6" t="str">
        <f>VLOOKUP(B4518,Master!$A$2:$C$11,2,FALSE)</f>
        <v>Asia</v>
      </c>
      <c r="Q4518" s="39" t="str">
        <f>VLOOKUP(D4518,GL_Master!$A$1:$D$80,2,FALSE)</f>
        <v>BS</v>
      </c>
      <c r="R4518" s="39" t="str">
        <f>VLOOKUP(D4518,GL_Master!$A$1:$D$80,3,FALSE)</f>
        <v>Provisions</v>
      </c>
      <c r="S4518" s="39" t="str">
        <f>VLOOKUP(D4518,GL_Master!$A$1:$D$80,4,FALSE)</f>
        <v>Provision for doubtful assets</v>
      </c>
    </row>
    <row r="4519" spans="1:19" x14ac:dyDescent="0.25">
      <c r="A4519" s="39" t="s">
        <v>262</v>
      </c>
      <c r="B4519" s="39" t="s">
        <v>42</v>
      </c>
      <c r="C4519" s="7">
        <v>44197</v>
      </c>
      <c r="D4519" s="39" t="s">
        <v>62</v>
      </c>
      <c r="E4519" s="39">
        <v>-3180</v>
      </c>
      <c r="F4519" s="82">
        <f t="shared" si="210"/>
        <v>-3.18</v>
      </c>
      <c r="G4519" s="39">
        <f>VLOOKUP(N4519,Currecny_M!$A$1:$P$10,2,FALSE)</f>
        <v>1</v>
      </c>
      <c r="H4519" s="39">
        <f>MATCH(C4519,Currecny_M!$A$1:$P$1,0)</f>
        <v>11</v>
      </c>
      <c r="I4519" s="39">
        <f>VLOOKUP(N4519,Currecny_M!$A$1:$P$10,MATCH(Database!C4519,Currecny_M!$A$1:$P$1,0),FALSE)</f>
        <v>1</v>
      </c>
      <c r="J4519" s="82">
        <f t="shared" si="211"/>
        <v>-3.18</v>
      </c>
      <c r="K4519" s="39">
        <f>VLOOKUP('Cover page'!$B$6,Currecny_M!$A$1:$P$10,MATCH(Database!C4519,Currecny_M!$A$1:$P$1,0),FALSE)</f>
        <v>1</v>
      </c>
      <c r="L4519" s="82">
        <f t="shared" si="212"/>
        <v>-3.18</v>
      </c>
      <c r="M4519" s="82">
        <f>((E4519/$F$1)*VLOOKUP(N4519,Currecny_M!$A$1:$P$10,MATCH(Database!C4519,Currecny_M!$A$1:$P$1,0),FALSE))/VLOOKUP('Cover page'!$B$6,Currecny_M!$A$1:$P$10,MATCH(Database!C4519,Currecny_M!$A$1:$P$1,0),FALSE)</f>
        <v>-3.18</v>
      </c>
      <c r="N4519" s="6" t="str">
        <f>VLOOKUP(B4519,Master!$A$2:$C$11,3,FALSE)</f>
        <v>INR</v>
      </c>
      <c r="O4519" s="6" t="str">
        <f>VLOOKUP(B4519,Master!$A$2:$C$11,2,FALSE)</f>
        <v>Asia</v>
      </c>
      <c r="Q4519" s="39" t="str">
        <f>VLOOKUP(D4519,GL_Master!$A$1:$D$80,2,FALSE)</f>
        <v>BS</v>
      </c>
      <c r="R4519" s="39" t="str">
        <f>VLOOKUP(D4519,GL_Master!$A$1:$D$80,3,FALSE)</f>
        <v>Provisions</v>
      </c>
      <c r="S4519" s="39" t="str">
        <f>VLOOKUP(D4519,GL_Master!$A$1:$D$80,4,FALSE)</f>
        <v>Provision for Insurance</v>
      </c>
    </row>
    <row r="4520" spans="1:19" x14ac:dyDescent="0.25">
      <c r="A4520" s="39" t="s">
        <v>262</v>
      </c>
      <c r="B4520" s="39" t="s">
        <v>42</v>
      </c>
      <c r="C4520" s="7">
        <v>44197</v>
      </c>
      <c r="D4520" s="39" t="s">
        <v>63</v>
      </c>
      <c r="E4520" s="39">
        <v>7070</v>
      </c>
      <c r="F4520" s="82">
        <f t="shared" si="210"/>
        <v>7.07</v>
      </c>
      <c r="G4520" s="39">
        <f>VLOOKUP(N4520,Currecny_M!$A$1:$P$10,2,FALSE)</f>
        <v>1</v>
      </c>
      <c r="H4520" s="39">
        <f>MATCH(C4520,Currecny_M!$A$1:$P$1,0)</f>
        <v>11</v>
      </c>
      <c r="I4520" s="39">
        <f>VLOOKUP(N4520,Currecny_M!$A$1:$P$10,MATCH(Database!C4520,Currecny_M!$A$1:$P$1,0),FALSE)</f>
        <v>1</v>
      </c>
      <c r="J4520" s="82">
        <f t="shared" si="211"/>
        <v>7.07</v>
      </c>
      <c r="K4520" s="39">
        <f>VLOOKUP('Cover page'!$B$6,Currecny_M!$A$1:$P$10,MATCH(Database!C4520,Currecny_M!$A$1:$P$1,0),FALSE)</f>
        <v>1</v>
      </c>
      <c r="L4520" s="82">
        <f t="shared" si="212"/>
        <v>7.07</v>
      </c>
      <c r="M4520" s="82">
        <f>((E4520/$F$1)*VLOOKUP(N4520,Currecny_M!$A$1:$P$10,MATCH(Database!C4520,Currecny_M!$A$1:$P$1,0),FALSE))/VLOOKUP('Cover page'!$B$6,Currecny_M!$A$1:$P$10,MATCH(Database!C4520,Currecny_M!$A$1:$P$1,0),FALSE)</f>
        <v>7.07</v>
      </c>
      <c r="N4520" s="6" t="str">
        <f>VLOOKUP(B4520,Master!$A$2:$C$11,3,FALSE)</f>
        <v>INR</v>
      </c>
      <c r="O4520" s="6" t="str">
        <f>VLOOKUP(B4520,Master!$A$2:$C$11,2,FALSE)</f>
        <v>Asia</v>
      </c>
      <c r="Q4520" s="39" t="str">
        <f>VLOOKUP(D4520,GL_Master!$A$1:$D$80,2,FALSE)</f>
        <v>BS</v>
      </c>
      <c r="R4520" s="39" t="str">
        <f>VLOOKUP(D4520,GL_Master!$A$1:$D$80,3,FALSE)</f>
        <v>Gross Block</v>
      </c>
      <c r="S4520" s="39" t="str">
        <f>VLOOKUP(D4520,GL_Master!$A$1:$D$80,4,FALSE)</f>
        <v>Tangible Fixed assets</v>
      </c>
    </row>
    <row r="4521" spans="1:19" x14ac:dyDescent="0.25">
      <c r="A4521" s="39" t="s">
        <v>262</v>
      </c>
      <c r="B4521" s="39" t="s">
        <v>42</v>
      </c>
      <c r="C4521" s="7">
        <v>44197</v>
      </c>
      <c r="D4521" s="39" t="s">
        <v>64</v>
      </c>
      <c r="E4521" s="39">
        <v>429070</v>
      </c>
      <c r="F4521" s="82">
        <f t="shared" si="210"/>
        <v>429.07</v>
      </c>
      <c r="G4521" s="39">
        <f>VLOOKUP(N4521,Currecny_M!$A$1:$P$10,2,FALSE)</f>
        <v>1</v>
      </c>
      <c r="H4521" s="39">
        <f>MATCH(C4521,Currecny_M!$A$1:$P$1,0)</f>
        <v>11</v>
      </c>
      <c r="I4521" s="39">
        <f>VLOOKUP(N4521,Currecny_M!$A$1:$P$10,MATCH(Database!C4521,Currecny_M!$A$1:$P$1,0),FALSE)</f>
        <v>1</v>
      </c>
      <c r="J4521" s="82">
        <f t="shared" si="211"/>
        <v>429.07</v>
      </c>
      <c r="K4521" s="39">
        <f>VLOOKUP('Cover page'!$B$6,Currecny_M!$A$1:$P$10,MATCH(Database!C4521,Currecny_M!$A$1:$P$1,0),FALSE)</f>
        <v>1</v>
      </c>
      <c r="L4521" s="82">
        <f t="shared" si="212"/>
        <v>429.07</v>
      </c>
      <c r="M4521" s="82">
        <f>((E4521/$F$1)*VLOOKUP(N4521,Currecny_M!$A$1:$P$10,MATCH(Database!C4521,Currecny_M!$A$1:$P$1,0),FALSE))/VLOOKUP('Cover page'!$B$6,Currecny_M!$A$1:$P$10,MATCH(Database!C4521,Currecny_M!$A$1:$P$1,0),FALSE)</f>
        <v>429.07</v>
      </c>
      <c r="N4521" s="6" t="str">
        <f>VLOOKUP(B4521,Master!$A$2:$C$11,3,FALSE)</f>
        <v>INR</v>
      </c>
      <c r="O4521" s="6" t="str">
        <f>VLOOKUP(B4521,Master!$A$2:$C$11,2,FALSE)</f>
        <v>Asia</v>
      </c>
      <c r="Q4521" s="39" t="str">
        <f>VLOOKUP(D4521,GL_Master!$A$1:$D$80,2,FALSE)</f>
        <v>BS</v>
      </c>
      <c r="R4521" s="39" t="str">
        <f>VLOOKUP(D4521,GL_Master!$A$1:$D$80,3,FALSE)</f>
        <v>Gross Block</v>
      </c>
      <c r="S4521" s="39" t="str">
        <f>VLOOKUP(D4521,GL_Master!$A$1:$D$80,4,FALSE)</f>
        <v>Tangible Fixed assets</v>
      </c>
    </row>
    <row r="4522" spans="1:19" x14ac:dyDescent="0.25">
      <c r="A4522" s="39" t="s">
        <v>262</v>
      </c>
      <c r="B4522" s="39" t="s">
        <v>42</v>
      </c>
      <c r="C4522" s="7">
        <v>44197</v>
      </c>
      <c r="D4522" s="39" t="s">
        <v>65</v>
      </c>
      <c r="E4522" s="39">
        <v>-275770</v>
      </c>
      <c r="F4522" s="82">
        <f t="shared" si="210"/>
        <v>-275.77</v>
      </c>
      <c r="G4522" s="39">
        <f>VLOOKUP(N4522,Currecny_M!$A$1:$P$10,2,FALSE)</f>
        <v>1</v>
      </c>
      <c r="H4522" s="39">
        <f>MATCH(C4522,Currecny_M!$A$1:$P$1,0)</f>
        <v>11</v>
      </c>
      <c r="I4522" s="39">
        <f>VLOOKUP(N4522,Currecny_M!$A$1:$P$10,MATCH(Database!C4522,Currecny_M!$A$1:$P$1,0),FALSE)</f>
        <v>1</v>
      </c>
      <c r="J4522" s="82">
        <f t="shared" si="211"/>
        <v>-275.77</v>
      </c>
      <c r="K4522" s="39">
        <f>VLOOKUP('Cover page'!$B$6,Currecny_M!$A$1:$P$10,MATCH(Database!C4522,Currecny_M!$A$1:$P$1,0),FALSE)</f>
        <v>1</v>
      </c>
      <c r="L4522" s="82">
        <f t="shared" si="212"/>
        <v>-275.77</v>
      </c>
      <c r="M4522" s="82">
        <f>((E4522/$F$1)*VLOOKUP(N4522,Currecny_M!$A$1:$P$10,MATCH(Database!C4522,Currecny_M!$A$1:$P$1,0),FALSE))/VLOOKUP('Cover page'!$B$6,Currecny_M!$A$1:$P$10,MATCH(Database!C4522,Currecny_M!$A$1:$P$1,0),FALSE)</f>
        <v>-275.77</v>
      </c>
      <c r="N4522" s="6" t="str">
        <f>VLOOKUP(B4522,Master!$A$2:$C$11,3,FALSE)</f>
        <v>INR</v>
      </c>
      <c r="O4522" s="6" t="str">
        <f>VLOOKUP(B4522,Master!$A$2:$C$11,2,FALSE)</f>
        <v>Asia</v>
      </c>
      <c r="Q4522" s="39" t="str">
        <f>VLOOKUP(D4522,GL_Master!$A$1:$D$80,2,FALSE)</f>
        <v>BS</v>
      </c>
      <c r="R4522" s="39" t="str">
        <f>VLOOKUP(D4522,GL_Master!$A$1:$D$80,3,FALSE)</f>
        <v>Accumulated Depreciation</v>
      </c>
      <c r="S4522" s="39" t="str">
        <f>VLOOKUP(D4522,GL_Master!$A$1:$D$80,4,FALSE)</f>
        <v>Accumulated Depreciation</v>
      </c>
    </row>
    <row r="4523" spans="1:19" x14ac:dyDescent="0.25">
      <c r="A4523" s="39" t="s">
        <v>262</v>
      </c>
      <c r="B4523" s="39" t="s">
        <v>42</v>
      </c>
      <c r="C4523" s="7">
        <v>44197</v>
      </c>
      <c r="D4523" s="39" t="s">
        <v>66</v>
      </c>
      <c r="E4523" s="39">
        <v>220320</v>
      </c>
      <c r="F4523" s="82">
        <f t="shared" si="210"/>
        <v>220.32</v>
      </c>
      <c r="G4523" s="39">
        <f>VLOOKUP(N4523,Currecny_M!$A$1:$P$10,2,FALSE)</f>
        <v>1</v>
      </c>
      <c r="H4523" s="39">
        <f>MATCH(C4523,Currecny_M!$A$1:$P$1,0)</f>
        <v>11</v>
      </c>
      <c r="I4523" s="39">
        <f>VLOOKUP(N4523,Currecny_M!$A$1:$P$10,MATCH(Database!C4523,Currecny_M!$A$1:$P$1,0),FALSE)</f>
        <v>1</v>
      </c>
      <c r="J4523" s="82">
        <f t="shared" si="211"/>
        <v>220.32</v>
      </c>
      <c r="K4523" s="39">
        <f>VLOOKUP('Cover page'!$B$6,Currecny_M!$A$1:$P$10,MATCH(Database!C4523,Currecny_M!$A$1:$P$1,0),FALSE)</f>
        <v>1</v>
      </c>
      <c r="L4523" s="82">
        <f t="shared" si="212"/>
        <v>220.32</v>
      </c>
      <c r="M4523" s="82">
        <f>((E4523/$F$1)*VLOOKUP(N4523,Currecny_M!$A$1:$P$10,MATCH(Database!C4523,Currecny_M!$A$1:$P$1,0),FALSE))/VLOOKUP('Cover page'!$B$6,Currecny_M!$A$1:$P$10,MATCH(Database!C4523,Currecny_M!$A$1:$P$1,0),FALSE)</f>
        <v>220.32</v>
      </c>
      <c r="N4523" s="6" t="str">
        <f>VLOOKUP(B4523,Master!$A$2:$C$11,3,FALSE)</f>
        <v>INR</v>
      </c>
      <c r="O4523" s="6" t="str">
        <f>VLOOKUP(B4523,Master!$A$2:$C$11,2,FALSE)</f>
        <v>Asia</v>
      </c>
      <c r="Q4523" s="39" t="str">
        <f>VLOOKUP(D4523,GL_Master!$A$1:$D$80,2,FALSE)</f>
        <v>BS</v>
      </c>
      <c r="R4523" s="39" t="str">
        <f>VLOOKUP(D4523,GL_Master!$A$1:$D$80,3,FALSE)</f>
        <v>Gross Block</v>
      </c>
      <c r="S4523" s="39" t="str">
        <f>VLOOKUP(D4523,GL_Master!$A$1:$D$80,4,FALSE)</f>
        <v>Tangible Fixed assets</v>
      </c>
    </row>
    <row r="4524" spans="1:19" x14ac:dyDescent="0.25">
      <c r="A4524" s="39" t="s">
        <v>262</v>
      </c>
      <c r="B4524" s="39" t="s">
        <v>42</v>
      </c>
      <c r="C4524" s="7">
        <v>44197</v>
      </c>
      <c r="D4524" s="39" t="s">
        <v>67</v>
      </c>
      <c r="E4524" s="39">
        <v>86900</v>
      </c>
      <c r="F4524" s="82">
        <f t="shared" si="210"/>
        <v>86.9</v>
      </c>
      <c r="G4524" s="39">
        <f>VLOOKUP(N4524,Currecny_M!$A$1:$P$10,2,FALSE)</f>
        <v>1</v>
      </c>
      <c r="H4524" s="39">
        <f>MATCH(C4524,Currecny_M!$A$1:$P$1,0)</f>
        <v>11</v>
      </c>
      <c r="I4524" s="39">
        <f>VLOOKUP(N4524,Currecny_M!$A$1:$P$10,MATCH(Database!C4524,Currecny_M!$A$1:$P$1,0),FALSE)</f>
        <v>1</v>
      </c>
      <c r="J4524" s="82">
        <f t="shared" si="211"/>
        <v>86.9</v>
      </c>
      <c r="K4524" s="39">
        <f>VLOOKUP('Cover page'!$B$6,Currecny_M!$A$1:$P$10,MATCH(Database!C4524,Currecny_M!$A$1:$P$1,0),FALSE)</f>
        <v>1</v>
      </c>
      <c r="L4524" s="82">
        <f t="shared" si="212"/>
        <v>86.9</v>
      </c>
      <c r="M4524" s="82">
        <f>((E4524/$F$1)*VLOOKUP(N4524,Currecny_M!$A$1:$P$10,MATCH(Database!C4524,Currecny_M!$A$1:$P$1,0),FALSE))/VLOOKUP('Cover page'!$B$6,Currecny_M!$A$1:$P$10,MATCH(Database!C4524,Currecny_M!$A$1:$P$1,0),FALSE)</f>
        <v>86.9</v>
      </c>
      <c r="N4524" s="6" t="str">
        <f>VLOOKUP(B4524,Master!$A$2:$C$11,3,FALSE)</f>
        <v>INR</v>
      </c>
      <c r="O4524" s="6" t="str">
        <f>VLOOKUP(B4524,Master!$A$2:$C$11,2,FALSE)</f>
        <v>Asia</v>
      </c>
      <c r="Q4524" s="39" t="str">
        <f>VLOOKUP(D4524,GL_Master!$A$1:$D$80,2,FALSE)</f>
        <v>BS</v>
      </c>
      <c r="R4524" s="39" t="str">
        <f>VLOOKUP(D4524,GL_Master!$A$1:$D$80,3,FALSE)</f>
        <v>Gross Block</v>
      </c>
      <c r="S4524" s="39" t="str">
        <f>VLOOKUP(D4524,GL_Master!$A$1:$D$80,4,FALSE)</f>
        <v>Tangible Fixed assets</v>
      </c>
    </row>
    <row r="4525" spans="1:19" x14ac:dyDescent="0.25">
      <c r="A4525" s="39" t="s">
        <v>262</v>
      </c>
      <c r="B4525" s="39" t="s">
        <v>42</v>
      </c>
      <c r="C4525" s="7">
        <v>44197</v>
      </c>
      <c r="D4525" s="39" t="s">
        <v>68</v>
      </c>
      <c r="E4525" s="39">
        <v>-74520</v>
      </c>
      <c r="F4525" s="82">
        <f t="shared" si="210"/>
        <v>-74.52</v>
      </c>
      <c r="G4525" s="39">
        <f>VLOOKUP(N4525,Currecny_M!$A$1:$P$10,2,FALSE)</f>
        <v>1</v>
      </c>
      <c r="H4525" s="39">
        <f>MATCH(C4525,Currecny_M!$A$1:$P$1,0)</f>
        <v>11</v>
      </c>
      <c r="I4525" s="39">
        <f>VLOOKUP(N4525,Currecny_M!$A$1:$P$10,MATCH(Database!C4525,Currecny_M!$A$1:$P$1,0),FALSE)</f>
        <v>1</v>
      </c>
      <c r="J4525" s="82">
        <f t="shared" si="211"/>
        <v>-74.52</v>
      </c>
      <c r="K4525" s="39">
        <f>VLOOKUP('Cover page'!$B$6,Currecny_M!$A$1:$P$10,MATCH(Database!C4525,Currecny_M!$A$1:$P$1,0),FALSE)</f>
        <v>1</v>
      </c>
      <c r="L4525" s="82">
        <f t="shared" si="212"/>
        <v>-74.52</v>
      </c>
      <c r="M4525" s="82">
        <f>((E4525/$F$1)*VLOOKUP(N4525,Currecny_M!$A$1:$P$10,MATCH(Database!C4525,Currecny_M!$A$1:$P$1,0),FALSE))/VLOOKUP('Cover page'!$B$6,Currecny_M!$A$1:$P$10,MATCH(Database!C4525,Currecny_M!$A$1:$P$1,0),FALSE)</f>
        <v>-74.52</v>
      </c>
      <c r="N4525" s="6" t="str">
        <f>VLOOKUP(B4525,Master!$A$2:$C$11,3,FALSE)</f>
        <v>INR</v>
      </c>
      <c r="O4525" s="6" t="str">
        <f>VLOOKUP(B4525,Master!$A$2:$C$11,2,FALSE)</f>
        <v>Asia</v>
      </c>
      <c r="Q4525" s="39" t="str">
        <f>VLOOKUP(D4525,GL_Master!$A$1:$D$80,2,FALSE)</f>
        <v>BS</v>
      </c>
      <c r="R4525" s="39" t="str">
        <f>VLOOKUP(D4525,GL_Master!$A$1:$D$80,3,FALSE)</f>
        <v>Accumulated Depreciation</v>
      </c>
      <c r="S4525" s="39" t="str">
        <f>VLOOKUP(D4525,GL_Master!$A$1:$D$80,4,FALSE)</f>
        <v>Accumulated Depreciation</v>
      </c>
    </row>
    <row r="4526" spans="1:19" x14ac:dyDescent="0.25">
      <c r="A4526" s="39" t="s">
        <v>262</v>
      </c>
      <c r="B4526" s="39" t="s">
        <v>42</v>
      </c>
      <c r="C4526" s="7">
        <v>44197</v>
      </c>
      <c r="D4526" s="39" t="s">
        <v>69</v>
      </c>
      <c r="E4526" s="39">
        <v>150700</v>
      </c>
      <c r="F4526" s="82">
        <f t="shared" si="210"/>
        <v>150.69999999999999</v>
      </c>
      <c r="G4526" s="39">
        <f>VLOOKUP(N4526,Currecny_M!$A$1:$P$10,2,FALSE)</f>
        <v>1</v>
      </c>
      <c r="H4526" s="39">
        <f>MATCH(C4526,Currecny_M!$A$1:$P$1,0)</f>
        <v>11</v>
      </c>
      <c r="I4526" s="39">
        <f>VLOOKUP(N4526,Currecny_M!$A$1:$P$10,MATCH(Database!C4526,Currecny_M!$A$1:$P$1,0),FALSE)</f>
        <v>1</v>
      </c>
      <c r="J4526" s="82">
        <f t="shared" si="211"/>
        <v>150.69999999999999</v>
      </c>
      <c r="K4526" s="39">
        <f>VLOOKUP('Cover page'!$B$6,Currecny_M!$A$1:$P$10,MATCH(Database!C4526,Currecny_M!$A$1:$P$1,0),FALSE)</f>
        <v>1</v>
      </c>
      <c r="L4526" s="82">
        <f t="shared" si="212"/>
        <v>150.69999999999999</v>
      </c>
      <c r="M4526" s="82">
        <f>((E4526/$F$1)*VLOOKUP(N4526,Currecny_M!$A$1:$P$10,MATCH(Database!C4526,Currecny_M!$A$1:$P$1,0),FALSE))/VLOOKUP('Cover page'!$B$6,Currecny_M!$A$1:$P$10,MATCH(Database!C4526,Currecny_M!$A$1:$P$1,0),FALSE)</f>
        <v>150.69999999999999</v>
      </c>
      <c r="N4526" s="6" t="str">
        <f>VLOOKUP(B4526,Master!$A$2:$C$11,3,FALSE)</f>
        <v>INR</v>
      </c>
      <c r="O4526" s="6" t="str">
        <f>VLOOKUP(B4526,Master!$A$2:$C$11,2,FALSE)</f>
        <v>Asia</v>
      </c>
      <c r="Q4526" s="39" t="str">
        <f>VLOOKUP(D4526,GL_Master!$A$1:$D$80,2,FALSE)</f>
        <v>BS</v>
      </c>
      <c r="R4526" s="39" t="str">
        <f>VLOOKUP(D4526,GL_Master!$A$1:$D$80,3,FALSE)</f>
        <v>Gross Block</v>
      </c>
      <c r="S4526" s="39" t="str">
        <f>VLOOKUP(D4526,GL_Master!$A$1:$D$80,4,FALSE)</f>
        <v>Tangible Fixed assets</v>
      </c>
    </row>
    <row r="4527" spans="1:19" x14ac:dyDescent="0.25">
      <c r="A4527" s="39" t="s">
        <v>262</v>
      </c>
      <c r="B4527" s="39" t="s">
        <v>42</v>
      </c>
      <c r="C4527" s="7">
        <v>44197</v>
      </c>
      <c r="D4527" s="39" t="s">
        <v>70</v>
      </c>
      <c r="E4527" s="39">
        <v>-5500</v>
      </c>
      <c r="F4527" s="82">
        <f t="shared" si="210"/>
        <v>-5.5</v>
      </c>
      <c r="G4527" s="39">
        <f>VLOOKUP(N4527,Currecny_M!$A$1:$P$10,2,FALSE)</f>
        <v>1</v>
      </c>
      <c r="H4527" s="39">
        <f>MATCH(C4527,Currecny_M!$A$1:$P$1,0)</f>
        <v>11</v>
      </c>
      <c r="I4527" s="39">
        <f>VLOOKUP(N4527,Currecny_M!$A$1:$P$10,MATCH(Database!C4527,Currecny_M!$A$1:$P$1,0),FALSE)</f>
        <v>1</v>
      </c>
      <c r="J4527" s="82">
        <f t="shared" si="211"/>
        <v>-5.5</v>
      </c>
      <c r="K4527" s="39">
        <f>VLOOKUP('Cover page'!$B$6,Currecny_M!$A$1:$P$10,MATCH(Database!C4527,Currecny_M!$A$1:$P$1,0),FALSE)</f>
        <v>1</v>
      </c>
      <c r="L4527" s="82">
        <f t="shared" si="212"/>
        <v>-5.5</v>
      </c>
      <c r="M4527" s="82">
        <f>((E4527/$F$1)*VLOOKUP(N4527,Currecny_M!$A$1:$P$10,MATCH(Database!C4527,Currecny_M!$A$1:$P$1,0),FALSE))/VLOOKUP('Cover page'!$B$6,Currecny_M!$A$1:$P$10,MATCH(Database!C4527,Currecny_M!$A$1:$P$1,0),FALSE)</f>
        <v>-5.5</v>
      </c>
      <c r="N4527" s="6" t="str">
        <f>VLOOKUP(B4527,Master!$A$2:$C$11,3,FALSE)</f>
        <v>INR</v>
      </c>
      <c r="O4527" s="6" t="str">
        <f>VLOOKUP(B4527,Master!$A$2:$C$11,2,FALSE)</f>
        <v>Asia</v>
      </c>
      <c r="Q4527" s="39" t="str">
        <f>VLOOKUP(D4527,GL_Master!$A$1:$D$80,2,FALSE)</f>
        <v>BS</v>
      </c>
      <c r="R4527" s="39" t="str">
        <f>VLOOKUP(D4527,GL_Master!$A$1:$D$80,3,FALSE)</f>
        <v>Accumulated Depreciation</v>
      </c>
      <c r="S4527" s="39" t="str">
        <f>VLOOKUP(D4527,GL_Master!$A$1:$D$80,4,FALSE)</f>
        <v>Accumulated Depreciation</v>
      </c>
    </row>
    <row r="4528" spans="1:19" x14ac:dyDescent="0.25">
      <c r="A4528" s="39" t="s">
        <v>262</v>
      </c>
      <c r="B4528" s="39" t="s">
        <v>42</v>
      </c>
      <c r="C4528" s="7">
        <v>44197</v>
      </c>
      <c r="D4528" s="39" t="s">
        <v>71</v>
      </c>
      <c r="E4528" s="39">
        <v>263220</v>
      </c>
      <c r="F4528" s="82">
        <f t="shared" si="210"/>
        <v>263.22000000000003</v>
      </c>
      <c r="G4528" s="39">
        <f>VLOOKUP(N4528,Currecny_M!$A$1:$P$10,2,FALSE)</f>
        <v>1</v>
      </c>
      <c r="H4528" s="39">
        <f>MATCH(C4528,Currecny_M!$A$1:$P$1,0)</f>
        <v>11</v>
      </c>
      <c r="I4528" s="39">
        <f>VLOOKUP(N4528,Currecny_M!$A$1:$P$10,MATCH(Database!C4528,Currecny_M!$A$1:$P$1,0),FALSE)</f>
        <v>1</v>
      </c>
      <c r="J4528" s="82">
        <f t="shared" si="211"/>
        <v>263.22000000000003</v>
      </c>
      <c r="K4528" s="39">
        <f>VLOOKUP('Cover page'!$B$6,Currecny_M!$A$1:$P$10,MATCH(Database!C4528,Currecny_M!$A$1:$P$1,0),FALSE)</f>
        <v>1</v>
      </c>
      <c r="L4528" s="82">
        <f t="shared" si="212"/>
        <v>263.22000000000003</v>
      </c>
      <c r="M4528" s="82">
        <f>((E4528/$F$1)*VLOOKUP(N4528,Currecny_M!$A$1:$P$10,MATCH(Database!C4528,Currecny_M!$A$1:$P$1,0),FALSE))/VLOOKUP('Cover page'!$B$6,Currecny_M!$A$1:$P$10,MATCH(Database!C4528,Currecny_M!$A$1:$P$1,0),FALSE)</f>
        <v>263.22000000000003</v>
      </c>
      <c r="N4528" s="6" t="str">
        <f>VLOOKUP(B4528,Master!$A$2:$C$11,3,FALSE)</f>
        <v>INR</v>
      </c>
      <c r="O4528" s="6" t="str">
        <f>VLOOKUP(B4528,Master!$A$2:$C$11,2,FALSE)</f>
        <v>Asia</v>
      </c>
      <c r="Q4528" s="39" t="str">
        <f>VLOOKUP(D4528,GL_Master!$A$1:$D$80,2,FALSE)</f>
        <v>BS</v>
      </c>
      <c r="R4528" s="39" t="str">
        <f>VLOOKUP(D4528,GL_Master!$A$1:$D$80,3,FALSE)</f>
        <v>Gross Block</v>
      </c>
      <c r="S4528" s="39" t="str">
        <f>VLOOKUP(D4528,GL_Master!$A$1:$D$80,4,FALSE)</f>
        <v>Tangible Fixed assets</v>
      </c>
    </row>
    <row r="4529" spans="1:19" x14ac:dyDescent="0.25">
      <c r="A4529" s="39" t="s">
        <v>262</v>
      </c>
      <c r="B4529" s="39" t="s">
        <v>42</v>
      </c>
      <c r="C4529" s="7">
        <v>44197</v>
      </c>
      <c r="D4529" s="39" t="s">
        <v>72</v>
      </c>
      <c r="E4529" s="39">
        <v>2060</v>
      </c>
      <c r="F4529" s="82">
        <f t="shared" si="210"/>
        <v>2.06</v>
      </c>
      <c r="G4529" s="39">
        <f>VLOOKUP(N4529,Currecny_M!$A$1:$P$10,2,FALSE)</f>
        <v>1</v>
      </c>
      <c r="H4529" s="39">
        <f>MATCH(C4529,Currecny_M!$A$1:$P$1,0)</f>
        <v>11</v>
      </c>
      <c r="I4529" s="39">
        <f>VLOOKUP(N4529,Currecny_M!$A$1:$P$10,MATCH(Database!C4529,Currecny_M!$A$1:$P$1,0),FALSE)</f>
        <v>1</v>
      </c>
      <c r="J4529" s="82">
        <f t="shared" si="211"/>
        <v>2.06</v>
      </c>
      <c r="K4529" s="39">
        <f>VLOOKUP('Cover page'!$B$6,Currecny_M!$A$1:$P$10,MATCH(Database!C4529,Currecny_M!$A$1:$P$1,0),FALSE)</f>
        <v>1</v>
      </c>
      <c r="L4529" s="82">
        <f t="shared" si="212"/>
        <v>2.06</v>
      </c>
      <c r="M4529" s="82">
        <f>((E4529/$F$1)*VLOOKUP(N4529,Currecny_M!$A$1:$P$10,MATCH(Database!C4529,Currecny_M!$A$1:$P$1,0),FALSE))/VLOOKUP('Cover page'!$B$6,Currecny_M!$A$1:$P$10,MATCH(Database!C4529,Currecny_M!$A$1:$P$1,0),FALSE)</f>
        <v>2.06</v>
      </c>
      <c r="N4529" s="6" t="str">
        <f>VLOOKUP(B4529,Master!$A$2:$C$11,3,FALSE)</f>
        <v>INR</v>
      </c>
      <c r="O4529" s="6" t="str">
        <f>VLOOKUP(B4529,Master!$A$2:$C$11,2,FALSE)</f>
        <v>Asia</v>
      </c>
      <c r="Q4529" s="39" t="str">
        <f>VLOOKUP(D4529,GL_Master!$A$1:$D$80,2,FALSE)</f>
        <v>BS</v>
      </c>
      <c r="R4529" s="39" t="str">
        <f>VLOOKUP(D4529,GL_Master!$A$1:$D$80,3,FALSE)</f>
        <v>Gross Block</v>
      </c>
      <c r="S4529" s="39" t="str">
        <f>VLOOKUP(D4529,GL_Master!$A$1:$D$80,4,FALSE)</f>
        <v>Tangible Fixed assets</v>
      </c>
    </row>
    <row r="4530" spans="1:19" x14ac:dyDescent="0.25">
      <c r="A4530" s="39" t="s">
        <v>262</v>
      </c>
      <c r="B4530" s="39" t="s">
        <v>42</v>
      </c>
      <c r="C4530" s="7">
        <v>44197</v>
      </c>
      <c r="D4530" s="39" t="s">
        <v>73</v>
      </c>
      <c r="E4530" s="39">
        <v>1020</v>
      </c>
      <c r="F4530" s="82">
        <f t="shared" si="210"/>
        <v>1.02</v>
      </c>
      <c r="G4530" s="39">
        <f>VLOOKUP(N4530,Currecny_M!$A$1:$P$10,2,FALSE)</f>
        <v>1</v>
      </c>
      <c r="H4530" s="39">
        <f>MATCH(C4530,Currecny_M!$A$1:$P$1,0)</f>
        <v>11</v>
      </c>
      <c r="I4530" s="39">
        <f>VLOOKUP(N4530,Currecny_M!$A$1:$P$10,MATCH(Database!C4530,Currecny_M!$A$1:$P$1,0),FALSE)</f>
        <v>1</v>
      </c>
      <c r="J4530" s="82">
        <f t="shared" si="211"/>
        <v>1.02</v>
      </c>
      <c r="K4530" s="39">
        <f>VLOOKUP('Cover page'!$B$6,Currecny_M!$A$1:$P$10,MATCH(Database!C4530,Currecny_M!$A$1:$P$1,0),FALSE)</f>
        <v>1</v>
      </c>
      <c r="L4530" s="82">
        <f t="shared" si="212"/>
        <v>1.02</v>
      </c>
      <c r="M4530" s="82">
        <f>((E4530/$F$1)*VLOOKUP(N4530,Currecny_M!$A$1:$P$10,MATCH(Database!C4530,Currecny_M!$A$1:$P$1,0),FALSE))/VLOOKUP('Cover page'!$B$6,Currecny_M!$A$1:$P$10,MATCH(Database!C4530,Currecny_M!$A$1:$P$1,0),FALSE)</f>
        <v>1.02</v>
      </c>
      <c r="N4530" s="6" t="str">
        <f>VLOOKUP(B4530,Master!$A$2:$C$11,3,FALSE)</f>
        <v>INR</v>
      </c>
      <c r="O4530" s="6" t="str">
        <f>VLOOKUP(B4530,Master!$A$2:$C$11,2,FALSE)</f>
        <v>Asia</v>
      </c>
      <c r="Q4530" s="39" t="str">
        <f>VLOOKUP(D4530,GL_Master!$A$1:$D$80,2,FALSE)</f>
        <v>BS</v>
      </c>
      <c r="R4530" s="39" t="str">
        <f>VLOOKUP(D4530,GL_Master!$A$1:$D$80,3,FALSE)</f>
        <v>Gross Block</v>
      </c>
      <c r="S4530" s="39" t="str">
        <f>VLOOKUP(D4530,GL_Master!$A$1:$D$80,4,FALSE)</f>
        <v>Tangible Fixed assets</v>
      </c>
    </row>
    <row r="4531" spans="1:19" x14ac:dyDescent="0.25">
      <c r="A4531" s="39" t="s">
        <v>262</v>
      </c>
      <c r="B4531" s="39" t="s">
        <v>42</v>
      </c>
      <c r="C4531" s="7">
        <v>44197</v>
      </c>
      <c r="D4531" s="39" t="s">
        <v>74</v>
      </c>
      <c r="E4531" s="39">
        <v>-257240.00000000003</v>
      </c>
      <c r="F4531" s="82">
        <f t="shared" si="210"/>
        <v>-257.24</v>
      </c>
      <c r="G4531" s="39">
        <f>VLOOKUP(N4531,Currecny_M!$A$1:$P$10,2,FALSE)</f>
        <v>1</v>
      </c>
      <c r="H4531" s="39">
        <f>MATCH(C4531,Currecny_M!$A$1:$P$1,0)</f>
        <v>11</v>
      </c>
      <c r="I4531" s="39">
        <f>VLOOKUP(N4531,Currecny_M!$A$1:$P$10,MATCH(Database!C4531,Currecny_M!$A$1:$P$1,0),FALSE)</f>
        <v>1</v>
      </c>
      <c r="J4531" s="82">
        <f t="shared" si="211"/>
        <v>-257.24</v>
      </c>
      <c r="K4531" s="39">
        <f>VLOOKUP('Cover page'!$B$6,Currecny_M!$A$1:$P$10,MATCH(Database!C4531,Currecny_M!$A$1:$P$1,0),FALSE)</f>
        <v>1</v>
      </c>
      <c r="L4531" s="82">
        <f t="shared" si="212"/>
        <v>-257.24</v>
      </c>
      <c r="M4531" s="82">
        <f>((E4531/$F$1)*VLOOKUP(N4531,Currecny_M!$A$1:$P$10,MATCH(Database!C4531,Currecny_M!$A$1:$P$1,0),FALSE))/VLOOKUP('Cover page'!$B$6,Currecny_M!$A$1:$P$10,MATCH(Database!C4531,Currecny_M!$A$1:$P$1,0),FALSE)</f>
        <v>-257.24</v>
      </c>
      <c r="N4531" s="6" t="str">
        <f>VLOOKUP(B4531,Master!$A$2:$C$11,3,FALSE)</f>
        <v>INR</v>
      </c>
      <c r="O4531" s="6" t="str">
        <f>VLOOKUP(B4531,Master!$A$2:$C$11,2,FALSE)</f>
        <v>Asia</v>
      </c>
      <c r="Q4531" s="39" t="str">
        <f>VLOOKUP(D4531,GL_Master!$A$1:$D$80,2,FALSE)</f>
        <v>BS</v>
      </c>
      <c r="R4531" s="39" t="str">
        <f>VLOOKUP(D4531,GL_Master!$A$1:$D$80,3,FALSE)</f>
        <v>Accumulated Depreciation</v>
      </c>
      <c r="S4531" s="39" t="str">
        <f>VLOOKUP(D4531,GL_Master!$A$1:$D$80,4,FALSE)</f>
        <v>Accumulated Depreciation</v>
      </c>
    </row>
    <row r="4532" spans="1:19" x14ac:dyDescent="0.25">
      <c r="A4532" s="39" t="s">
        <v>262</v>
      </c>
      <c r="B4532" s="39" t="s">
        <v>42</v>
      </c>
      <c r="C4532" s="7">
        <v>44197</v>
      </c>
      <c r="D4532" s="39" t="s">
        <v>21</v>
      </c>
      <c r="E4532" s="39">
        <v>20400</v>
      </c>
      <c r="F4532" s="82">
        <f t="shared" si="210"/>
        <v>20.399999999999999</v>
      </c>
      <c r="G4532" s="39">
        <f>VLOOKUP(N4532,Currecny_M!$A$1:$P$10,2,FALSE)</f>
        <v>1</v>
      </c>
      <c r="H4532" s="39">
        <f>MATCH(C4532,Currecny_M!$A$1:$P$1,0)</f>
        <v>11</v>
      </c>
      <c r="I4532" s="39">
        <f>VLOOKUP(N4532,Currecny_M!$A$1:$P$10,MATCH(Database!C4532,Currecny_M!$A$1:$P$1,0),FALSE)</f>
        <v>1</v>
      </c>
      <c r="J4532" s="82">
        <f t="shared" si="211"/>
        <v>20.399999999999999</v>
      </c>
      <c r="K4532" s="39">
        <f>VLOOKUP('Cover page'!$B$6,Currecny_M!$A$1:$P$10,MATCH(Database!C4532,Currecny_M!$A$1:$P$1,0),FALSE)</f>
        <v>1</v>
      </c>
      <c r="L4532" s="82">
        <f t="shared" si="212"/>
        <v>20.399999999999999</v>
      </c>
      <c r="M4532" s="82">
        <f>((E4532/$F$1)*VLOOKUP(N4532,Currecny_M!$A$1:$P$10,MATCH(Database!C4532,Currecny_M!$A$1:$P$1,0),FALSE))/VLOOKUP('Cover page'!$B$6,Currecny_M!$A$1:$P$10,MATCH(Database!C4532,Currecny_M!$A$1:$P$1,0),FALSE)</f>
        <v>20.399999999999999</v>
      </c>
      <c r="N4532" s="6" t="str">
        <f>VLOOKUP(B4532,Master!$A$2:$C$11,3,FALSE)</f>
        <v>INR</v>
      </c>
      <c r="O4532" s="6" t="str">
        <f>VLOOKUP(B4532,Master!$A$2:$C$11,2,FALSE)</f>
        <v>Asia</v>
      </c>
      <c r="Q4532" s="39" t="str">
        <f>VLOOKUP(D4532,GL_Master!$A$1:$D$80,2,FALSE)</f>
        <v>BS</v>
      </c>
      <c r="R4532" s="39" t="str">
        <f>VLOOKUP(D4532,GL_Master!$A$1:$D$80,3,FALSE)</f>
        <v>Gross Block</v>
      </c>
      <c r="S4532" s="39" t="str">
        <f>VLOOKUP(D4532,GL_Master!$A$1:$D$80,4,FALSE)</f>
        <v>Tangible Fixed assets</v>
      </c>
    </row>
    <row r="4533" spans="1:19" x14ac:dyDescent="0.25">
      <c r="A4533" s="39" t="s">
        <v>262</v>
      </c>
      <c r="B4533" s="39" t="s">
        <v>42</v>
      </c>
      <c r="C4533" s="7">
        <v>44197</v>
      </c>
      <c r="D4533" s="39" t="s">
        <v>27</v>
      </c>
      <c r="E4533" s="39">
        <v>46800</v>
      </c>
      <c r="F4533" s="82">
        <f t="shared" si="210"/>
        <v>46.8</v>
      </c>
      <c r="G4533" s="39">
        <f>VLOOKUP(N4533,Currecny_M!$A$1:$P$10,2,FALSE)</f>
        <v>1</v>
      </c>
      <c r="H4533" s="39">
        <f>MATCH(C4533,Currecny_M!$A$1:$P$1,0)</f>
        <v>11</v>
      </c>
      <c r="I4533" s="39">
        <f>VLOOKUP(N4533,Currecny_M!$A$1:$P$10,MATCH(Database!C4533,Currecny_M!$A$1:$P$1,0),FALSE)</f>
        <v>1</v>
      </c>
      <c r="J4533" s="82">
        <f t="shared" si="211"/>
        <v>46.8</v>
      </c>
      <c r="K4533" s="39">
        <f>VLOOKUP('Cover page'!$B$6,Currecny_M!$A$1:$P$10,MATCH(Database!C4533,Currecny_M!$A$1:$P$1,0),FALSE)</f>
        <v>1</v>
      </c>
      <c r="L4533" s="82">
        <f t="shared" si="212"/>
        <v>46.8</v>
      </c>
      <c r="M4533" s="82">
        <f>((E4533/$F$1)*VLOOKUP(N4533,Currecny_M!$A$1:$P$10,MATCH(Database!C4533,Currecny_M!$A$1:$P$1,0),FALSE))/VLOOKUP('Cover page'!$B$6,Currecny_M!$A$1:$P$10,MATCH(Database!C4533,Currecny_M!$A$1:$P$1,0),FALSE)</f>
        <v>46.8</v>
      </c>
      <c r="N4533" s="6" t="str">
        <f>VLOOKUP(B4533,Master!$A$2:$C$11,3,FALSE)</f>
        <v>INR</v>
      </c>
      <c r="O4533" s="6" t="str">
        <f>VLOOKUP(B4533,Master!$A$2:$C$11,2,FALSE)</f>
        <v>Asia</v>
      </c>
      <c r="Q4533" s="39" t="str">
        <f>VLOOKUP(D4533,GL_Master!$A$1:$D$80,2,FALSE)</f>
        <v>BS</v>
      </c>
      <c r="R4533" s="39" t="str">
        <f>VLOOKUP(D4533,GL_Master!$A$1:$D$80,3,FALSE)</f>
        <v>Gross Block</v>
      </c>
      <c r="S4533" s="39" t="str">
        <f>VLOOKUP(D4533,GL_Master!$A$1:$D$80,4,FALSE)</f>
        <v>Tangible Fixed assets</v>
      </c>
    </row>
    <row r="4534" spans="1:19" x14ac:dyDescent="0.25">
      <c r="A4534" s="39" t="s">
        <v>262</v>
      </c>
      <c r="B4534" s="39" t="s">
        <v>42</v>
      </c>
      <c r="C4534" s="7">
        <v>44197</v>
      </c>
      <c r="D4534" s="39" t="s">
        <v>75</v>
      </c>
      <c r="E4534" s="39">
        <v>-1090</v>
      </c>
      <c r="F4534" s="82">
        <f t="shared" si="210"/>
        <v>-1.0900000000000001</v>
      </c>
      <c r="G4534" s="39">
        <f>VLOOKUP(N4534,Currecny_M!$A$1:$P$10,2,FALSE)</f>
        <v>1</v>
      </c>
      <c r="H4534" s="39">
        <f>MATCH(C4534,Currecny_M!$A$1:$P$1,0)</f>
        <v>11</v>
      </c>
      <c r="I4534" s="39">
        <f>VLOOKUP(N4534,Currecny_M!$A$1:$P$10,MATCH(Database!C4534,Currecny_M!$A$1:$P$1,0),FALSE)</f>
        <v>1</v>
      </c>
      <c r="J4534" s="82">
        <f t="shared" si="211"/>
        <v>-1.0900000000000001</v>
      </c>
      <c r="K4534" s="39">
        <f>VLOOKUP('Cover page'!$B$6,Currecny_M!$A$1:$P$10,MATCH(Database!C4534,Currecny_M!$A$1:$P$1,0),FALSE)</f>
        <v>1</v>
      </c>
      <c r="L4534" s="82">
        <f t="shared" si="212"/>
        <v>-1.0900000000000001</v>
      </c>
      <c r="M4534" s="82">
        <f>((E4534/$F$1)*VLOOKUP(N4534,Currecny_M!$A$1:$P$10,MATCH(Database!C4534,Currecny_M!$A$1:$P$1,0),FALSE))/VLOOKUP('Cover page'!$B$6,Currecny_M!$A$1:$P$10,MATCH(Database!C4534,Currecny_M!$A$1:$P$1,0),FALSE)</f>
        <v>-1.0900000000000001</v>
      </c>
      <c r="N4534" s="6" t="str">
        <f>VLOOKUP(B4534,Master!$A$2:$C$11,3,FALSE)</f>
        <v>INR</v>
      </c>
      <c r="O4534" s="6" t="str">
        <f>VLOOKUP(B4534,Master!$A$2:$C$11,2,FALSE)</f>
        <v>Asia</v>
      </c>
      <c r="Q4534" s="39" t="str">
        <f>VLOOKUP(D4534,GL_Master!$A$1:$D$80,2,FALSE)</f>
        <v>BS</v>
      </c>
      <c r="R4534" s="39" t="str">
        <f>VLOOKUP(D4534,GL_Master!$A$1:$D$80,3,FALSE)</f>
        <v>Gross Block</v>
      </c>
      <c r="S4534" s="39" t="str">
        <f>VLOOKUP(D4534,GL_Master!$A$1:$D$80,4,FALSE)</f>
        <v>Tangible Fixed assets</v>
      </c>
    </row>
    <row r="4535" spans="1:19" x14ac:dyDescent="0.25">
      <c r="A4535" s="39" t="s">
        <v>262</v>
      </c>
      <c r="B4535" s="39" t="s">
        <v>42</v>
      </c>
      <c r="C4535" s="7">
        <v>44197</v>
      </c>
      <c r="D4535" s="39" t="s">
        <v>76</v>
      </c>
      <c r="E4535" s="39">
        <v>26000</v>
      </c>
      <c r="F4535" s="82">
        <f t="shared" si="210"/>
        <v>26</v>
      </c>
      <c r="G4535" s="39">
        <f>VLOOKUP(N4535,Currecny_M!$A$1:$P$10,2,FALSE)</f>
        <v>1</v>
      </c>
      <c r="H4535" s="39">
        <f>MATCH(C4535,Currecny_M!$A$1:$P$1,0)</f>
        <v>11</v>
      </c>
      <c r="I4535" s="39">
        <f>VLOOKUP(N4535,Currecny_M!$A$1:$P$10,MATCH(Database!C4535,Currecny_M!$A$1:$P$1,0),FALSE)</f>
        <v>1</v>
      </c>
      <c r="J4535" s="82">
        <f t="shared" si="211"/>
        <v>26</v>
      </c>
      <c r="K4535" s="39">
        <f>VLOOKUP('Cover page'!$B$6,Currecny_M!$A$1:$P$10,MATCH(Database!C4535,Currecny_M!$A$1:$P$1,0),FALSE)</f>
        <v>1</v>
      </c>
      <c r="L4535" s="82">
        <f t="shared" si="212"/>
        <v>26</v>
      </c>
      <c r="M4535" s="82">
        <f>((E4535/$F$1)*VLOOKUP(N4535,Currecny_M!$A$1:$P$10,MATCH(Database!C4535,Currecny_M!$A$1:$P$1,0),FALSE))/VLOOKUP('Cover page'!$B$6,Currecny_M!$A$1:$P$10,MATCH(Database!C4535,Currecny_M!$A$1:$P$1,0),FALSE)</f>
        <v>26</v>
      </c>
      <c r="N4535" s="6" t="str">
        <f>VLOOKUP(B4535,Master!$A$2:$C$11,3,FALSE)</f>
        <v>INR</v>
      </c>
      <c r="O4535" s="6" t="str">
        <f>VLOOKUP(B4535,Master!$A$2:$C$11,2,FALSE)</f>
        <v>Asia</v>
      </c>
      <c r="Q4535" s="39" t="str">
        <f>VLOOKUP(D4535,GL_Master!$A$1:$D$80,2,FALSE)</f>
        <v>BS</v>
      </c>
      <c r="R4535" s="39" t="str">
        <f>VLOOKUP(D4535,GL_Master!$A$1:$D$80,3,FALSE)</f>
        <v>Inventories</v>
      </c>
      <c r="S4535" s="39" t="str">
        <f>VLOOKUP(D4535,GL_Master!$A$1:$D$80,4,FALSE)</f>
        <v>Inventory</v>
      </c>
    </row>
    <row r="4536" spans="1:19" x14ac:dyDescent="0.25">
      <c r="A4536" s="39" t="s">
        <v>262</v>
      </c>
      <c r="B4536" s="39" t="s">
        <v>42</v>
      </c>
      <c r="C4536" s="7">
        <v>44197</v>
      </c>
      <c r="D4536" s="39" t="s">
        <v>77</v>
      </c>
      <c r="E4536" s="39">
        <v>63630</v>
      </c>
      <c r="F4536" s="82">
        <f t="shared" si="210"/>
        <v>63.63</v>
      </c>
      <c r="G4536" s="39">
        <f>VLOOKUP(N4536,Currecny_M!$A$1:$P$10,2,FALSE)</f>
        <v>1</v>
      </c>
      <c r="H4536" s="39">
        <f>MATCH(C4536,Currecny_M!$A$1:$P$1,0)</f>
        <v>11</v>
      </c>
      <c r="I4536" s="39">
        <f>VLOOKUP(N4536,Currecny_M!$A$1:$P$10,MATCH(Database!C4536,Currecny_M!$A$1:$P$1,0),FALSE)</f>
        <v>1</v>
      </c>
      <c r="J4536" s="82">
        <f t="shared" si="211"/>
        <v>63.63</v>
      </c>
      <c r="K4536" s="39">
        <f>VLOOKUP('Cover page'!$B$6,Currecny_M!$A$1:$P$10,MATCH(Database!C4536,Currecny_M!$A$1:$P$1,0),FALSE)</f>
        <v>1</v>
      </c>
      <c r="L4536" s="82">
        <f t="shared" si="212"/>
        <v>63.63</v>
      </c>
      <c r="M4536" s="82">
        <f>((E4536/$F$1)*VLOOKUP(N4536,Currecny_M!$A$1:$P$10,MATCH(Database!C4536,Currecny_M!$A$1:$P$1,0),FALSE))/VLOOKUP('Cover page'!$B$6,Currecny_M!$A$1:$P$10,MATCH(Database!C4536,Currecny_M!$A$1:$P$1,0),FALSE)</f>
        <v>63.63</v>
      </c>
      <c r="N4536" s="6" t="str">
        <f>VLOOKUP(B4536,Master!$A$2:$C$11,3,FALSE)</f>
        <v>INR</v>
      </c>
      <c r="O4536" s="6" t="str">
        <f>VLOOKUP(B4536,Master!$A$2:$C$11,2,FALSE)</f>
        <v>Asia</v>
      </c>
      <c r="Q4536" s="39" t="str">
        <f>VLOOKUP(D4536,GL_Master!$A$1:$D$80,2,FALSE)</f>
        <v>BS</v>
      </c>
      <c r="R4536" s="39" t="str">
        <f>VLOOKUP(D4536,GL_Master!$A$1:$D$80,3,FALSE)</f>
        <v>Inventories</v>
      </c>
      <c r="S4536" s="39" t="str">
        <f>VLOOKUP(D4536,GL_Master!$A$1:$D$80,4,FALSE)</f>
        <v>Inventory</v>
      </c>
    </row>
    <row r="4537" spans="1:19" x14ac:dyDescent="0.25">
      <c r="A4537" s="39" t="s">
        <v>262</v>
      </c>
      <c r="B4537" s="39" t="s">
        <v>42</v>
      </c>
      <c r="C4537" s="7">
        <v>44197</v>
      </c>
      <c r="D4537" s="39" t="s">
        <v>2</v>
      </c>
      <c r="E4537" s="39">
        <v>6496320</v>
      </c>
      <c r="F4537" s="82">
        <f t="shared" si="210"/>
        <v>6496.32</v>
      </c>
      <c r="G4537" s="39">
        <f>VLOOKUP(N4537,Currecny_M!$A$1:$P$10,2,FALSE)</f>
        <v>1</v>
      </c>
      <c r="H4537" s="39">
        <f>MATCH(C4537,Currecny_M!$A$1:$P$1,0)</f>
        <v>11</v>
      </c>
      <c r="I4537" s="39">
        <f>VLOOKUP(N4537,Currecny_M!$A$1:$P$10,MATCH(Database!C4537,Currecny_M!$A$1:$P$1,0),FALSE)</f>
        <v>1</v>
      </c>
      <c r="J4537" s="82">
        <f t="shared" si="211"/>
        <v>6496.32</v>
      </c>
      <c r="K4537" s="39">
        <f>VLOOKUP('Cover page'!$B$6,Currecny_M!$A$1:$P$10,MATCH(Database!C4537,Currecny_M!$A$1:$P$1,0),FALSE)</f>
        <v>1</v>
      </c>
      <c r="L4537" s="82">
        <f t="shared" si="212"/>
        <v>6496.32</v>
      </c>
      <c r="M4537" s="82">
        <f>((E4537/$F$1)*VLOOKUP(N4537,Currecny_M!$A$1:$P$10,MATCH(Database!C4537,Currecny_M!$A$1:$P$1,0),FALSE))/VLOOKUP('Cover page'!$B$6,Currecny_M!$A$1:$P$10,MATCH(Database!C4537,Currecny_M!$A$1:$P$1,0),FALSE)</f>
        <v>6496.32</v>
      </c>
      <c r="N4537" s="6" t="str">
        <f>VLOOKUP(B4537,Master!$A$2:$C$11,3,FALSE)</f>
        <v>INR</v>
      </c>
      <c r="O4537" s="6" t="str">
        <f>VLOOKUP(B4537,Master!$A$2:$C$11,2,FALSE)</f>
        <v>Asia</v>
      </c>
      <c r="Q4537" s="39" t="str">
        <f>VLOOKUP(D4537,GL_Master!$A$1:$D$80,2,FALSE)</f>
        <v>BS</v>
      </c>
      <c r="R4537" s="39" t="str">
        <f>VLOOKUP(D4537,GL_Master!$A$1:$D$80,3,FALSE)</f>
        <v>Trade receivables</v>
      </c>
      <c r="S4537" s="39" t="str">
        <f>VLOOKUP(D4537,GL_Master!$A$1:$D$80,4,FALSE)</f>
        <v>Unsecured, considered good</v>
      </c>
    </row>
    <row r="4538" spans="1:19" x14ac:dyDescent="0.25">
      <c r="A4538" s="39" t="s">
        <v>262</v>
      </c>
      <c r="B4538" s="39" t="s">
        <v>42</v>
      </c>
      <c r="C4538" s="7">
        <v>44197</v>
      </c>
      <c r="D4538" s="39" t="s">
        <v>78</v>
      </c>
      <c r="E4538" s="39">
        <v>1080</v>
      </c>
      <c r="F4538" s="82">
        <f t="shared" si="210"/>
        <v>1.08</v>
      </c>
      <c r="G4538" s="39">
        <f>VLOOKUP(N4538,Currecny_M!$A$1:$P$10,2,FALSE)</f>
        <v>1</v>
      </c>
      <c r="H4538" s="39">
        <f>MATCH(C4538,Currecny_M!$A$1:$P$1,0)</f>
        <v>11</v>
      </c>
      <c r="I4538" s="39">
        <f>VLOOKUP(N4538,Currecny_M!$A$1:$P$10,MATCH(Database!C4538,Currecny_M!$A$1:$P$1,0),FALSE)</f>
        <v>1</v>
      </c>
      <c r="J4538" s="82">
        <f t="shared" si="211"/>
        <v>1.08</v>
      </c>
      <c r="K4538" s="39">
        <f>VLOOKUP('Cover page'!$B$6,Currecny_M!$A$1:$P$10,MATCH(Database!C4538,Currecny_M!$A$1:$P$1,0),FALSE)</f>
        <v>1</v>
      </c>
      <c r="L4538" s="82">
        <f t="shared" si="212"/>
        <v>1.08</v>
      </c>
      <c r="M4538" s="82">
        <f>((E4538/$F$1)*VLOOKUP(N4538,Currecny_M!$A$1:$P$10,MATCH(Database!C4538,Currecny_M!$A$1:$P$1,0),FALSE))/VLOOKUP('Cover page'!$B$6,Currecny_M!$A$1:$P$10,MATCH(Database!C4538,Currecny_M!$A$1:$P$1,0),FALSE)</f>
        <v>1.08</v>
      </c>
      <c r="N4538" s="6" t="str">
        <f>VLOOKUP(B4538,Master!$A$2:$C$11,3,FALSE)</f>
        <v>INR</v>
      </c>
      <c r="O4538" s="6" t="str">
        <f>VLOOKUP(B4538,Master!$A$2:$C$11,2,FALSE)</f>
        <v>Asia</v>
      </c>
      <c r="Q4538" s="39" t="str">
        <f>VLOOKUP(D4538,GL_Master!$A$1:$D$80,2,FALSE)</f>
        <v>BS</v>
      </c>
      <c r="R4538" s="39" t="str">
        <f>VLOOKUP(D4538,GL_Master!$A$1:$D$80,3,FALSE)</f>
        <v>Cash &amp; Bank Balances</v>
      </c>
      <c r="S4538" s="39" t="str">
        <f>VLOOKUP(D4538,GL_Master!$A$1:$D$80,4,FALSE)</f>
        <v>Cash In hand</v>
      </c>
    </row>
    <row r="4539" spans="1:19" x14ac:dyDescent="0.25">
      <c r="A4539" s="39" t="s">
        <v>262</v>
      </c>
      <c r="B4539" s="39" t="s">
        <v>42</v>
      </c>
      <c r="C4539" s="7">
        <v>44197</v>
      </c>
      <c r="D4539" s="39" t="s">
        <v>79</v>
      </c>
      <c r="E4539" s="39">
        <v>-267500</v>
      </c>
      <c r="F4539" s="82">
        <f t="shared" si="210"/>
        <v>-267.5</v>
      </c>
      <c r="G4539" s="39">
        <f>VLOOKUP(N4539,Currecny_M!$A$1:$P$10,2,FALSE)</f>
        <v>1</v>
      </c>
      <c r="H4539" s="39">
        <f>MATCH(C4539,Currecny_M!$A$1:$P$1,0)</f>
        <v>11</v>
      </c>
      <c r="I4539" s="39">
        <f>VLOOKUP(N4539,Currecny_M!$A$1:$P$10,MATCH(Database!C4539,Currecny_M!$A$1:$P$1,0),FALSE)</f>
        <v>1</v>
      </c>
      <c r="J4539" s="82">
        <f t="shared" si="211"/>
        <v>-267.5</v>
      </c>
      <c r="K4539" s="39">
        <f>VLOOKUP('Cover page'!$B$6,Currecny_M!$A$1:$P$10,MATCH(Database!C4539,Currecny_M!$A$1:$P$1,0),FALSE)</f>
        <v>1</v>
      </c>
      <c r="L4539" s="82">
        <f t="shared" si="212"/>
        <v>-267.5</v>
      </c>
      <c r="M4539" s="82">
        <f>((E4539/$F$1)*VLOOKUP(N4539,Currecny_M!$A$1:$P$10,MATCH(Database!C4539,Currecny_M!$A$1:$P$1,0),FALSE))/VLOOKUP('Cover page'!$B$6,Currecny_M!$A$1:$P$10,MATCH(Database!C4539,Currecny_M!$A$1:$P$1,0),FALSE)</f>
        <v>-267.5</v>
      </c>
      <c r="N4539" s="6" t="str">
        <f>VLOOKUP(B4539,Master!$A$2:$C$11,3,FALSE)</f>
        <v>INR</v>
      </c>
      <c r="O4539" s="6" t="str">
        <f>VLOOKUP(B4539,Master!$A$2:$C$11,2,FALSE)</f>
        <v>Asia</v>
      </c>
      <c r="Q4539" s="39" t="str">
        <f>VLOOKUP(D4539,GL_Master!$A$1:$D$80,2,FALSE)</f>
        <v>BS</v>
      </c>
      <c r="R4539" s="39" t="str">
        <f>VLOOKUP(D4539,GL_Master!$A$1:$D$80,3,FALSE)</f>
        <v>Loan Fund</v>
      </c>
      <c r="S4539" s="39" t="str">
        <f>VLOOKUP(D4539,GL_Master!$A$1:$D$80,4,FALSE)</f>
        <v>Term Loan</v>
      </c>
    </row>
    <row r="4540" spans="1:19" x14ac:dyDescent="0.25">
      <c r="A4540" s="39" t="s">
        <v>262</v>
      </c>
      <c r="B4540" s="39" t="s">
        <v>42</v>
      </c>
      <c r="C4540" s="7">
        <v>44197</v>
      </c>
      <c r="D4540" s="39" t="s">
        <v>80</v>
      </c>
      <c r="E4540" s="39">
        <v>7140</v>
      </c>
      <c r="F4540" s="82">
        <f t="shared" si="210"/>
        <v>7.14</v>
      </c>
      <c r="G4540" s="39">
        <f>VLOOKUP(N4540,Currecny_M!$A$1:$P$10,2,FALSE)</f>
        <v>1</v>
      </c>
      <c r="H4540" s="39">
        <f>MATCH(C4540,Currecny_M!$A$1:$P$1,0)</f>
        <v>11</v>
      </c>
      <c r="I4540" s="39">
        <f>VLOOKUP(N4540,Currecny_M!$A$1:$P$10,MATCH(Database!C4540,Currecny_M!$A$1:$P$1,0),FALSE)</f>
        <v>1</v>
      </c>
      <c r="J4540" s="82">
        <f t="shared" si="211"/>
        <v>7.14</v>
      </c>
      <c r="K4540" s="39">
        <f>VLOOKUP('Cover page'!$B$6,Currecny_M!$A$1:$P$10,MATCH(Database!C4540,Currecny_M!$A$1:$P$1,0),FALSE)</f>
        <v>1</v>
      </c>
      <c r="L4540" s="82">
        <f t="shared" si="212"/>
        <v>7.14</v>
      </c>
      <c r="M4540" s="82">
        <f>((E4540/$F$1)*VLOOKUP(N4540,Currecny_M!$A$1:$P$10,MATCH(Database!C4540,Currecny_M!$A$1:$P$1,0),FALSE))/VLOOKUP('Cover page'!$B$6,Currecny_M!$A$1:$P$10,MATCH(Database!C4540,Currecny_M!$A$1:$P$1,0),FALSE)</f>
        <v>7.14</v>
      </c>
      <c r="N4540" s="6" t="str">
        <f>VLOOKUP(B4540,Master!$A$2:$C$11,3,FALSE)</f>
        <v>INR</v>
      </c>
      <c r="O4540" s="6" t="str">
        <f>VLOOKUP(B4540,Master!$A$2:$C$11,2,FALSE)</f>
        <v>Asia</v>
      </c>
      <c r="Q4540" s="39" t="str">
        <f>VLOOKUP(D4540,GL_Master!$A$1:$D$80,2,FALSE)</f>
        <v>BS</v>
      </c>
      <c r="R4540" s="39" t="str">
        <f>VLOOKUP(D4540,GL_Master!$A$1:$D$80,3,FALSE)</f>
        <v>Cash &amp; Bank Balances</v>
      </c>
      <c r="S4540" s="39" t="str">
        <f>VLOOKUP(D4540,GL_Master!$A$1:$D$80,4,FALSE)</f>
        <v xml:space="preserve">      On Current Accounts</v>
      </c>
    </row>
    <row r="4541" spans="1:19" x14ac:dyDescent="0.25">
      <c r="A4541" s="39" t="s">
        <v>262</v>
      </c>
      <c r="B4541" s="39" t="s">
        <v>42</v>
      </c>
      <c r="C4541" s="7">
        <v>44197</v>
      </c>
      <c r="D4541" s="39" t="s">
        <v>81</v>
      </c>
      <c r="E4541" s="39">
        <v>524160</v>
      </c>
      <c r="F4541" s="82">
        <f t="shared" si="210"/>
        <v>524.16</v>
      </c>
      <c r="G4541" s="39">
        <f>VLOOKUP(N4541,Currecny_M!$A$1:$P$10,2,FALSE)</f>
        <v>1</v>
      </c>
      <c r="H4541" s="39">
        <f>MATCH(C4541,Currecny_M!$A$1:$P$1,0)</f>
        <v>11</v>
      </c>
      <c r="I4541" s="39">
        <f>VLOOKUP(N4541,Currecny_M!$A$1:$P$10,MATCH(Database!C4541,Currecny_M!$A$1:$P$1,0),FALSE)</f>
        <v>1</v>
      </c>
      <c r="J4541" s="82">
        <f t="shared" si="211"/>
        <v>524.16</v>
      </c>
      <c r="K4541" s="39">
        <f>VLOOKUP('Cover page'!$B$6,Currecny_M!$A$1:$P$10,MATCH(Database!C4541,Currecny_M!$A$1:$P$1,0),FALSE)</f>
        <v>1</v>
      </c>
      <c r="L4541" s="82">
        <f t="shared" si="212"/>
        <v>524.16</v>
      </c>
      <c r="M4541" s="82">
        <f>((E4541/$F$1)*VLOOKUP(N4541,Currecny_M!$A$1:$P$10,MATCH(Database!C4541,Currecny_M!$A$1:$P$1,0),FALSE))/VLOOKUP('Cover page'!$B$6,Currecny_M!$A$1:$P$10,MATCH(Database!C4541,Currecny_M!$A$1:$P$1,0),FALSE)</f>
        <v>524.16</v>
      </c>
      <c r="N4541" s="6" t="str">
        <f>VLOOKUP(B4541,Master!$A$2:$C$11,3,FALSE)</f>
        <v>INR</v>
      </c>
      <c r="O4541" s="6" t="str">
        <f>VLOOKUP(B4541,Master!$A$2:$C$11,2,FALSE)</f>
        <v>Asia</v>
      </c>
      <c r="Q4541" s="39" t="str">
        <f>VLOOKUP(D4541,GL_Master!$A$1:$D$80,2,FALSE)</f>
        <v>BS</v>
      </c>
      <c r="R4541" s="39" t="str">
        <f>VLOOKUP(D4541,GL_Master!$A$1:$D$80,3,FALSE)</f>
        <v>Other Current Assets</v>
      </c>
      <c r="S4541" s="39" t="str">
        <f>VLOOKUP(D4541,GL_Master!$A$1:$D$80,4,FALSE)</f>
        <v>Advance tax recoverable (net of provision )</v>
      </c>
    </row>
    <row r="4542" spans="1:19" x14ac:dyDescent="0.25">
      <c r="A4542" s="39" t="s">
        <v>262</v>
      </c>
      <c r="B4542" s="39" t="s">
        <v>42</v>
      </c>
      <c r="C4542" s="7">
        <v>44197</v>
      </c>
      <c r="D4542" s="39" t="s">
        <v>19</v>
      </c>
      <c r="E4542" s="39">
        <v>5100</v>
      </c>
      <c r="F4542" s="82">
        <f t="shared" si="210"/>
        <v>5.0999999999999996</v>
      </c>
      <c r="G4542" s="39">
        <f>VLOOKUP(N4542,Currecny_M!$A$1:$P$10,2,FALSE)</f>
        <v>1</v>
      </c>
      <c r="H4542" s="39">
        <f>MATCH(C4542,Currecny_M!$A$1:$P$1,0)</f>
        <v>11</v>
      </c>
      <c r="I4542" s="39">
        <f>VLOOKUP(N4542,Currecny_M!$A$1:$P$10,MATCH(Database!C4542,Currecny_M!$A$1:$P$1,0),FALSE)</f>
        <v>1</v>
      </c>
      <c r="J4542" s="82">
        <f t="shared" si="211"/>
        <v>5.0999999999999996</v>
      </c>
      <c r="K4542" s="39">
        <f>VLOOKUP('Cover page'!$B$6,Currecny_M!$A$1:$P$10,MATCH(Database!C4542,Currecny_M!$A$1:$P$1,0),FALSE)</f>
        <v>1</v>
      </c>
      <c r="L4542" s="82">
        <f t="shared" si="212"/>
        <v>5.0999999999999996</v>
      </c>
      <c r="M4542" s="82">
        <f>((E4542/$F$1)*VLOOKUP(N4542,Currecny_M!$A$1:$P$10,MATCH(Database!C4542,Currecny_M!$A$1:$P$1,0),FALSE))/VLOOKUP('Cover page'!$B$6,Currecny_M!$A$1:$P$10,MATCH(Database!C4542,Currecny_M!$A$1:$P$1,0),FALSE)</f>
        <v>5.0999999999999996</v>
      </c>
      <c r="N4542" s="6" t="str">
        <f>VLOOKUP(B4542,Master!$A$2:$C$11,3,FALSE)</f>
        <v>INR</v>
      </c>
      <c r="O4542" s="6" t="str">
        <f>VLOOKUP(B4542,Master!$A$2:$C$11,2,FALSE)</f>
        <v>Asia</v>
      </c>
      <c r="Q4542" s="39" t="str">
        <f>VLOOKUP(D4542,GL_Master!$A$1:$D$80,2,FALSE)</f>
        <v>BS</v>
      </c>
      <c r="R4542" s="39" t="str">
        <f>VLOOKUP(D4542,GL_Master!$A$1:$D$80,3,FALSE)</f>
        <v>Short-term loan and advances</v>
      </c>
      <c r="S4542" s="39" t="str">
        <f>VLOOKUP(D4542,GL_Master!$A$1:$D$80,4,FALSE)</f>
        <v>Prepaid expenses</v>
      </c>
    </row>
    <row r="4543" spans="1:19" x14ac:dyDescent="0.25">
      <c r="A4543" s="39" t="s">
        <v>262</v>
      </c>
      <c r="B4543" s="39" t="s">
        <v>42</v>
      </c>
      <c r="C4543" s="7">
        <v>44197</v>
      </c>
      <c r="D4543" s="39" t="s">
        <v>82</v>
      </c>
      <c r="E4543" s="39">
        <v>59400.000000000007</v>
      </c>
      <c r="F4543" s="82">
        <f t="shared" si="210"/>
        <v>59.400000000000006</v>
      </c>
      <c r="G4543" s="39">
        <f>VLOOKUP(N4543,Currecny_M!$A$1:$P$10,2,FALSE)</f>
        <v>1</v>
      </c>
      <c r="H4543" s="39">
        <f>MATCH(C4543,Currecny_M!$A$1:$P$1,0)</f>
        <v>11</v>
      </c>
      <c r="I4543" s="39">
        <f>VLOOKUP(N4543,Currecny_M!$A$1:$P$10,MATCH(Database!C4543,Currecny_M!$A$1:$P$1,0),FALSE)</f>
        <v>1</v>
      </c>
      <c r="J4543" s="82">
        <f t="shared" si="211"/>
        <v>59.400000000000006</v>
      </c>
      <c r="K4543" s="39">
        <f>VLOOKUP('Cover page'!$B$6,Currecny_M!$A$1:$P$10,MATCH(Database!C4543,Currecny_M!$A$1:$P$1,0),FALSE)</f>
        <v>1</v>
      </c>
      <c r="L4543" s="82">
        <f t="shared" si="212"/>
        <v>59.400000000000006</v>
      </c>
      <c r="M4543" s="82">
        <f>((E4543/$F$1)*VLOOKUP(N4543,Currecny_M!$A$1:$P$10,MATCH(Database!C4543,Currecny_M!$A$1:$P$1,0),FALSE))/VLOOKUP('Cover page'!$B$6,Currecny_M!$A$1:$P$10,MATCH(Database!C4543,Currecny_M!$A$1:$P$1,0),FALSE)</f>
        <v>59.400000000000006</v>
      </c>
      <c r="N4543" s="6" t="str">
        <f>VLOOKUP(B4543,Master!$A$2:$C$11,3,FALSE)</f>
        <v>INR</v>
      </c>
      <c r="O4543" s="6" t="str">
        <f>VLOOKUP(B4543,Master!$A$2:$C$11,2,FALSE)</f>
        <v>Asia</v>
      </c>
      <c r="Q4543" s="39" t="str">
        <f>VLOOKUP(D4543,GL_Master!$A$1:$D$80,2,FALSE)</f>
        <v>BS</v>
      </c>
      <c r="R4543" s="39" t="str">
        <f>VLOOKUP(D4543,GL_Master!$A$1:$D$80,3,FALSE)</f>
        <v>Short-term loan and advances</v>
      </c>
      <c r="S4543" s="39" t="str">
        <f>VLOOKUP(D4543,GL_Master!$A$1:$D$80,4,FALSE)</f>
        <v>Advance to vendor/employees</v>
      </c>
    </row>
    <row r="4544" spans="1:19" x14ac:dyDescent="0.25">
      <c r="A4544" s="39" t="s">
        <v>262</v>
      </c>
      <c r="B4544" s="39" t="s">
        <v>42</v>
      </c>
      <c r="C4544" s="7">
        <v>44197</v>
      </c>
      <c r="D4544" s="39" t="s">
        <v>83</v>
      </c>
      <c r="E4544" s="39">
        <v>39240</v>
      </c>
      <c r="F4544" s="82">
        <f t="shared" si="210"/>
        <v>39.24</v>
      </c>
      <c r="G4544" s="39">
        <f>VLOOKUP(N4544,Currecny_M!$A$1:$P$10,2,FALSE)</f>
        <v>1</v>
      </c>
      <c r="H4544" s="39">
        <f>MATCH(C4544,Currecny_M!$A$1:$P$1,0)</f>
        <v>11</v>
      </c>
      <c r="I4544" s="39">
        <f>VLOOKUP(N4544,Currecny_M!$A$1:$P$10,MATCH(Database!C4544,Currecny_M!$A$1:$P$1,0),FALSE)</f>
        <v>1</v>
      </c>
      <c r="J4544" s="82">
        <f t="shared" si="211"/>
        <v>39.24</v>
      </c>
      <c r="K4544" s="39">
        <f>VLOOKUP('Cover page'!$B$6,Currecny_M!$A$1:$P$10,MATCH(Database!C4544,Currecny_M!$A$1:$P$1,0),FALSE)</f>
        <v>1</v>
      </c>
      <c r="L4544" s="82">
        <f t="shared" si="212"/>
        <v>39.24</v>
      </c>
      <c r="M4544" s="82">
        <f>((E4544/$F$1)*VLOOKUP(N4544,Currecny_M!$A$1:$P$10,MATCH(Database!C4544,Currecny_M!$A$1:$P$1,0),FALSE))/VLOOKUP('Cover page'!$B$6,Currecny_M!$A$1:$P$10,MATCH(Database!C4544,Currecny_M!$A$1:$P$1,0),FALSE)</f>
        <v>39.24</v>
      </c>
      <c r="N4544" s="6" t="str">
        <f>VLOOKUP(B4544,Master!$A$2:$C$11,3,FALSE)</f>
        <v>INR</v>
      </c>
      <c r="O4544" s="6" t="str">
        <f>VLOOKUP(B4544,Master!$A$2:$C$11,2,FALSE)</f>
        <v>Asia</v>
      </c>
      <c r="Q4544" s="39" t="str">
        <f>VLOOKUP(D4544,GL_Master!$A$1:$D$80,2,FALSE)</f>
        <v>BS</v>
      </c>
      <c r="R4544" s="39" t="str">
        <f>VLOOKUP(D4544,GL_Master!$A$1:$D$80,3,FALSE)</f>
        <v>Other Current Assets</v>
      </c>
      <c r="S4544" s="39" t="str">
        <f>VLOOKUP(D4544,GL_Master!$A$1:$D$80,4,FALSE)</f>
        <v>Security deposits ( Unsecured, considered good)</v>
      </c>
    </row>
    <row r="4545" spans="1:19" x14ac:dyDescent="0.25">
      <c r="A4545" s="39" t="s">
        <v>262</v>
      </c>
      <c r="B4545" s="39" t="s">
        <v>42</v>
      </c>
      <c r="C4545" s="7">
        <v>44197</v>
      </c>
      <c r="D4545" s="39" t="s">
        <v>246</v>
      </c>
      <c r="E4545" s="39">
        <v>-4300580</v>
      </c>
      <c r="F4545" s="82">
        <f t="shared" si="210"/>
        <v>-4300.58</v>
      </c>
      <c r="G4545" s="39">
        <f>VLOOKUP(N4545,Currecny_M!$A$1:$P$10,2,FALSE)</f>
        <v>1</v>
      </c>
      <c r="H4545" s="39">
        <f>MATCH(C4545,Currecny_M!$A$1:$P$1,0)</f>
        <v>11</v>
      </c>
      <c r="I4545" s="39">
        <f>VLOOKUP(N4545,Currecny_M!$A$1:$P$10,MATCH(Database!C4545,Currecny_M!$A$1:$P$1,0),FALSE)</f>
        <v>1</v>
      </c>
      <c r="J4545" s="82">
        <f t="shared" si="211"/>
        <v>-4300.58</v>
      </c>
      <c r="K4545" s="39">
        <f>VLOOKUP('Cover page'!$B$6,Currecny_M!$A$1:$P$10,MATCH(Database!C4545,Currecny_M!$A$1:$P$1,0),FALSE)</f>
        <v>1</v>
      </c>
      <c r="L4545" s="82">
        <f t="shared" si="212"/>
        <v>-4300.58</v>
      </c>
      <c r="M4545" s="82">
        <f>((E4545/$F$1)*VLOOKUP(N4545,Currecny_M!$A$1:$P$10,MATCH(Database!C4545,Currecny_M!$A$1:$P$1,0),FALSE))/VLOOKUP('Cover page'!$B$6,Currecny_M!$A$1:$P$10,MATCH(Database!C4545,Currecny_M!$A$1:$P$1,0),FALSE)</f>
        <v>-4300.58</v>
      </c>
      <c r="N4545" s="6" t="str">
        <f>VLOOKUP(B4545,Master!$A$2:$C$11,3,FALSE)</f>
        <v>INR</v>
      </c>
      <c r="O4545" s="6" t="str">
        <f>VLOOKUP(B4545,Master!$A$2:$C$11,2,FALSE)</f>
        <v>Asia</v>
      </c>
      <c r="Q4545" s="39" t="str">
        <f>VLOOKUP(D4545,GL_Master!$A$1:$D$80,2,FALSE)</f>
        <v>PL</v>
      </c>
      <c r="R4545" s="39" t="str">
        <f>VLOOKUP(D4545,GL_Master!$A$1:$D$80,3,FALSE)</f>
        <v>Revenue from Operations</v>
      </c>
      <c r="S4545" s="39" t="str">
        <f>VLOOKUP(D4545,GL_Master!$A$1:$D$80,4,FALSE)</f>
        <v>Contract revenue</v>
      </c>
    </row>
    <row r="4546" spans="1:19" x14ac:dyDescent="0.25">
      <c r="A4546" s="39" t="s">
        <v>262</v>
      </c>
      <c r="B4546" s="39" t="s">
        <v>42</v>
      </c>
      <c r="C4546" s="7">
        <v>44197</v>
      </c>
      <c r="D4546" s="39" t="s">
        <v>134</v>
      </c>
      <c r="E4546" s="39">
        <v>-33990</v>
      </c>
      <c r="F4546" s="82">
        <f t="shared" si="210"/>
        <v>-33.99</v>
      </c>
      <c r="G4546" s="39">
        <f>VLOOKUP(N4546,Currecny_M!$A$1:$P$10,2,FALSE)</f>
        <v>1</v>
      </c>
      <c r="H4546" s="39">
        <f>MATCH(C4546,Currecny_M!$A$1:$P$1,0)</f>
        <v>11</v>
      </c>
      <c r="I4546" s="39">
        <f>VLOOKUP(N4546,Currecny_M!$A$1:$P$10,MATCH(Database!C4546,Currecny_M!$A$1:$P$1,0),FALSE)</f>
        <v>1</v>
      </c>
      <c r="J4546" s="82">
        <f t="shared" si="211"/>
        <v>-33.99</v>
      </c>
      <c r="K4546" s="39">
        <f>VLOOKUP('Cover page'!$B$6,Currecny_M!$A$1:$P$10,MATCH(Database!C4546,Currecny_M!$A$1:$P$1,0),FALSE)</f>
        <v>1</v>
      </c>
      <c r="L4546" s="82">
        <f t="shared" si="212"/>
        <v>-33.99</v>
      </c>
      <c r="M4546" s="82">
        <f>((E4546/$F$1)*VLOOKUP(N4546,Currecny_M!$A$1:$P$10,MATCH(Database!C4546,Currecny_M!$A$1:$P$1,0),FALSE))/VLOOKUP('Cover page'!$B$6,Currecny_M!$A$1:$P$10,MATCH(Database!C4546,Currecny_M!$A$1:$P$1,0),FALSE)</f>
        <v>-33.99</v>
      </c>
      <c r="N4546" s="6" t="str">
        <f>VLOOKUP(B4546,Master!$A$2:$C$11,3,FALSE)</f>
        <v>INR</v>
      </c>
      <c r="O4546" s="6" t="str">
        <f>VLOOKUP(B4546,Master!$A$2:$C$11,2,FALSE)</f>
        <v>Asia</v>
      </c>
      <c r="Q4546" s="39" t="str">
        <f>VLOOKUP(D4546,GL_Master!$A$1:$D$80,2,FALSE)</f>
        <v>PL</v>
      </c>
      <c r="R4546" s="39" t="str">
        <f>VLOOKUP(D4546,GL_Master!$A$1:$D$80,3,FALSE)</f>
        <v>Other Income</v>
      </c>
      <c r="S4546" s="39" t="str">
        <f>VLOOKUP(D4546,GL_Master!$A$1:$D$80,4,FALSE)</f>
        <v>Other Income</v>
      </c>
    </row>
    <row r="4547" spans="1:19" x14ac:dyDescent="0.25">
      <c r="A4547" s="39" t="s">
        <v>262</v>
      </c>
      <c r="B4547" s="39" t="s">
        <v>42</v>
      </c>
      <c r="C4547" s="7">
        <v>44197</v>
      </c>
      <c r="D4547" s="39" t="s">
        <v>86</v>
      </c>
      <c r="E4547" s="39">
        <v>2040</v>
      </c>
      <c r="F4547" s="82">
        <f t="shared" si="210"/>
        <v>2.04</v>
      </c>
      <c r="G4547" s="39">
        <f>VLOOKUP(N4547,Currecny_M!$A$1:$P$10,2,FALSE)</f>
        <v>1</v>
      </c>
      <c r="H4547" s="39">
        <f>MATCH(C4547,Currecny_M!$A$1:$P$1,0)</f>
        <v>11</v>
      </c>
      <c r="I4547" s="39">
        <f>VLOOKUP(N4547,Currecny_M!$A$1:$P$10,MATCH(Database!C4547,Currecny_M!$A$1:$P$1,0),FALSE)</f>
        <v>1</v>
      </c>
      <c r="J4547" s="82">
        <f t="shared" si="211"/>
        <v>2.04</v>
      </c>
      <c r="K4547" s="39">
        <f>VLOOKUP('Cover page'!$B$6,Currecny_M!$A$1:$P$10,MATCH(Database!C4547,Currecny_M!$A$1:$P$1,0),FALSE)</f>
        <v>1</v>
      </c>
      <c r="L4547" s="82">
        <f t="shared" si="212"/>
        <v>2.04</v>
      </c>
      <c r="M4547" s="82">
        <f>((E4547/$F$1)*VLOOKUP(N4547,Currecny_M!$A$1:$P$10,MATCH(Database!C4547,Currecny_M!$A$1:$P$1,0),FALSE))/VLOOKUP('Cover page'!$B$6,Currecny_M!$A$1:$P$10,MATCH(Database!C4547,Currecny_M!$A$1:$P$1,0),FALSE)</f>
        <v>2.04</v>
      </c>
      <c r="N4547" s="6" t="str">
        <f>VLOOKUP(B4547,Master!$A$2:$C$11,3,FALSE)</f>
        <v>INR</v>
      </c>
      <c r="O4547" s="6" t="str">
        <f>VLOOKUP(B4547,Master!$A$2:$C$11,2,FALSE)</f>
        <v>Asia</v>
      </c>
      <c r="Q4547" s="39" t="str">
        <f>VLOOKUP(D4547,GL_Master!$A$1:$D$80,2,FALSE)</f>
        <v>PL</v>
      </c>
      <c r="R4547" s="39" t="str">
        <f>VLOOKUP(D4547,GL_Master!$A$1:$D$80,3,FALSE)</f>
        <v>COGS</v>
      </c>
      <c r="S4547" s="39" t="str">
        <f>VLOOKUP(D4547,GL_Master!$A$1:$D$80,4,FALSE)</f>
        <v>Purchase of other traded goods</v>
      </c>
    </row>
    <row r="4548" spans="1:19" x14ac:dyDescent="0.25">
      <c r="A4548" s="39" t="s">
        <v>262</v>
      </c>
      <c r="B4548" s="39" t="s">
        <v>42</v>
      </c>
      <c r="C4548" s="7">
        <v>44197</v>
      </c>
      <c r="D4548" s="39" t="s">
        <v>87</v>
      </c>
      <c r="E4548" s="39">
        <v>1070</v>
      </c>
      <c r="F4548" s="82">
        <f t="shared" ref="F4548:F4611" si="213">E4548/$F$1</f>
        <v>1.07</v>
      </c>
      <c r="G4548" s="39">
        <f>VLOOKUP(N4548,Currecny_M!$A$1:$P$10,2,FALSE)</f>
        <v>1</v>
      </c>
      <c r="H4548" s="39">
        <f>MATCH(C4548,Currecny_M!$A$1:$P$1,0)</f>
        <v>11</v>
      </c>
      <c r="I4548" s="39">
        <f>VLOOKUP(N4548,Currecny_M!$A$1:$P$10,MATCH(Database!C4548,Currecny_M!$A$1:$P$1,0),FALSE)</f>
        <v>1</v>
      </c>
      <c r="J4548" s="82">
        <f t="shared" ref="J4548:J4611" si="214">F4548*I4548</f>
        <v>1.07</v>
      </c>
      <c r="K4548" s="39">
        <f>VLOOKUP('Cover page'!$B$6,Currecny_M!$A$1:$P$10,MATCH(Database!C4548,Currecny_M!$A$1:$P$1,0),FALSE)</f>
        <v>1</v>
      </c>
      <c r="L4548" s="82">
        <f t="shared" ref="L4548:L4611" si="215">J4548/K4548</f>
        <v>1.07</v>
      </c>
      <c r="M4548" s="82">
        <f>((E4548/$F$1)*VLOOKUP(N4548,Currecny_M!$A$1:$P$10,MATCH(Database!C4548,Currecny_M!$A$1:$P$1,0),FALSE))/VLOOKUP('Cover page'!$B$6,Currecny_M!$A$1:$P$10,MATCH(Database!C4548,Currecny_M!$A$1:$P$1,0),FALSE)</f>
        <v>1.07</v>
      </c>
      <c r="N4548" s="6" t="str">
        <f>VLOOKUP(B4548,Master!$A$2:$C$11,3,FALSE)</f>
        <v>INR</v>
      </c>
      <c r="O4548" s="6" t="str">
        <f>VLOOKUP(B4548,Master!$A$2:$C$11,2,FALSE)</f>
        <v>Asia</v>
      </c>
      <c r="Q4548" s="39" t="str">
        <f>VLOOKUP(D4548,GL_Master!$A$1:$D$80,2,FALSE)</f>
        <v>PL</v>
      </c>
      <c r="R4548" s="39" t="str">
        <f>VLOOKUP(D4548,GL_Master!$A$1:$D$80,3,FALSE)</f>
        <v>COGS</v>
      </c>
      <c r="S4548" s="39" t="str">
        <f>VLOOKUP(D4548,GL_Master!$A$1:$D$80,4,FALSE)</f>
        <v>Civil, Installation, Commissioning and Other miscellaneous expenses</v>
      </c>
    </row>
    <row r="4549" spans="1:19" x14ac:dyDescent="0.25">
      <c r="A4549" s="39" t="s">
        <v>262</v>
      </c>
      <c r="B4549" s="39" t="s">
        <v>42</v>
      </c>
      <c r="C4549" s="7">
        <v>44197</v>
      </c>
      <c r="D4549" s="39" t="s">
        <v>88</v>
      </c>
      <c r="E4549" s="39">
        <v>3030</v>
      </c>
      <c r="F4549" s="82">
        <f t="shared" si="213"/>
        <v>3.03</v>
      </c>
      <c r="G4549" s="39">
        <f>VLOOKUP(N4549,Currecny_M!$A$1:$P$10,2,FALSE)</f>
        <v>1</v>
      </c>
      <c r="H4549" s="39">
        <f>MATCH(C4549,Currecny_M!$A$1:$P$1,0)</f>
        <v>11</v>
      </c>
      <c r="I4549" s="39">
        <f>VLOOKUP(N4549,Currecny_M!$A$1:$P$10,MATCH(Database!C4549,Currecny_M!$A$1:$P$1,0),FALSE)</f>
        <v>1</v>
      </c>
      <c r="J4549" s="82">
        <f t="shared" si="214"/>
        <v>3.03</v>
      </c>
      <c r="K4549" s="39">
        <f>VLOOKUP('Cover page'!$B$6,Currecny_M!$A$1:$P$10,MATCH(Database!C4549,Currecny_M!$A$1:$P$1,0),FALSE)</f>
        <v>1</v>
      </c>
      <c r="L4549" s="82">
        <f t="shared" si="215"/>
        <v>3.03</v>
      </c>
      <c r="M4549" s="82">
        <f>((E4549/$F$1)*VLOOKUP(N4549,Currecny_M!$A$1:$P$10,MATCH(Database!C4549,Currecny_M!$A$1:$P$1,0),FALSE))/VLOOKUP('Cover page'!$B$6,Currecny_M!$A$1:$P$10,MATCH(Database!C4549,Currecny_M!$A$1:$P$1,0),FALSE)</f>
        <v>3.03</v>
      </c>
      <c r="N4549" s="6" t="str">
        <f>VLOOKUP(B4549,Master!$A$2:$C$11,3,FALSE)</f>
        <v>INR</v>
      </c>
      <c r="O4549" s="6" t="str">
        <f>VLOOKUP(B4549,Master!$A$2:$C$11,2,FALSE)</f>
        <v>Asia</v>
      </c>
      <c r="Q4549" s="39" t="str">
        <f>VLOOKUP(D4549,GL_Master!$A$1:$D$80,2,FALSE)</f>
        <v>PL</v>
      </c>
      <c r="R4549" s="39" t="str">
        <f>VLOOKUP(D4549,GL_Master!$A$1:$D$80,3,FALSE)</f>
        <v>COGS</v>
      </c>
      <c r="S4549" s="39" t="str">
        <f>VLOOKUP(D4549,GL_Master!$A$1:$D$80,4,FALSE)</f>
        <v>Civil, Installation, Commissioning and Other miscellaneous expenses</v>
      </c>
    </row>
    <row r="4550" spans="1:19" x14ac:dyDescent="0.25">
      <c r="A4550" s="39" t="s">
        <v>262</v>
      </c>
      <c r="B4550" s="39" t="s">
        <v>42</v>
      </c>
      <c r="C4550" s="7">
        <v>44197</v>
      </c>
      <c r="D4550" s="39" t="s">
        <v>89</v>
      </c>
      <c r="E4550" s="39">
        <v>6480</v>
      </c>
      <c r="F4550" s="82">
        <f t="shared" si="213"/>
        <v>6.48</v>
      </c>
      <c r="G4550" s="39">
        <f>VLOOKUP(N4550,Currecny_M!$A$1:$P$10,2,FALSE)</f>
        <v>1</v>
      </c>
      <c r="H4550" s="39">
        <f>MATCH(C4550,Currecny_M!$A$1:$P$1,0)</f>
        <v>11</v>
      </c>
      <c r="I4550" s="39">
        <f>VLOOKUP(N4550,Currecny_M!$A$1:$P$10,MATCH(Database!C4550,Currecny_M!$A$1:$P$1,0),FALSE)</f>
        <v>1</v>
      </c>
      <c r="J4550" s="82">
        <f t="shared" si="214"/>
        <v>6.48</v>
      </c>
      <c r="K4550" s="39">
        <f>VLOOKUP('Cover page'!$B$6,Currecny_M!$A$1:$P$10,MATCH(Database!C4550,Currecny_M!$A$1:$P$1,0),FALSE)</f>
        <v>1</v>
      </c>
      <c r="L4550" s="82">
        <f t="shared" si="215"/>
        <v>6.48</v>
      </c>
      <c r="M4550" s="82">
        <f>((E4550/$F$1)*VLOOKUP(N4550,Currecny_M!$A$1:$P$10,MATCH(Database!C4550,Currecny_M!$A$1:$P$1,0),FALSE))/VLOOKUP('Cover page'!$B$6,Currecny_M!$A$1:$P$10,MATCH(Database!C4550,Currecny_M!$A$1:$P$1,0),FALSE)</f>
        <v>6.48</v>
      </c>
      <c r="N4550" s="6" t="str">
        <f>VLOOKUP(B4550,Master!$A$2:$C$11,3,FALSE)</f>
        <v>INR</v>
      </c>
      <c r="O4550" s="6" t="str">
        <f>VLOOKUP(B4550,Master!$A$2:$C$11,2,FALSE)</f>
        <v>Asia</v>
      </c>
      <c r="Q4550" s="39" t="str">
        <f>VLOOKUP(D4550,GL_Master!$A$1:$D$80,2,FALSE)</f>
        <v>PL</v>
      </c>
      <c r="R4550" s="39" t="str">
        <f>VLOOKUP(D4550,GL_Master!$A$1:$D$80,3,FALSE)</f>
        <v>COGS</v>
      </c>
      <c r="S4550" s="39" t="str">
        <f>VLOOKUP(D4550,GL_Master!$A$1:$D$80,4,FALSE)</f>
        <v>project Expenses</v>
      </c>
    </row>
    <row r="4551" spans="1:19" x14ac:dyDescent="0.25">
      <c r="A4551" s="39" t="s">
        <v>262</v>
      </c>
      <c r="B4551" s="39" t="s">
        <v>42</v>
      </c>
      <c r="C4551" s="7">
        <v>44197</v>
      </c>
      <c r="D4551" s="39" t="s">
        <v>90</v>
      </c>
      <c r="E4551" s="39">
        <v>2120</v>
      </c>
      <c r="F4551" s="82">
        <f t="shared" si="213"/>
        <v>2.12</v>
      </c>
      <c r="G4551" s="39">
        <f>VLOOKUP(N4551,Currecny_M!$A$1:$P$10,2,FALSE)</f>
        <v>1</v>
      </c>
      <c r="H4551" s="39">
        <f>MATCH(C4551,Currecny_M!$A$1:$P$1,0)</f>
        <v>11</v>
      </c>
      <c r="I4551" s="39">
        <f>VLOOKUP(N4551,Currecny_M!$A$1:$P$10,MATCH(Database!C4551,Currecny_M!$A$1:$P$1,0),FALSE)</f>
        <v>1</v>
      </c>
      <c r="J4551" s="82">
        <f t="shared" si="214"/>
        <v>2.12</v>
      </c>
      <c r="K4551" s="39">
        <f>VLOOKUP('Cover page'!$B$6,Currecny_M!$A$1:$P$10,MATCH(Database!C4551,Currecny_M!$A$1:$P$1,0),FALSE)</f>
        <v>1</v>
      </c>
      <c r="L4551" s="82">
        <f t="shared" si="215"/>
        <v>2.12</v>
      </c>
      <c r="M4551" s="82">
        <f>((E4551/$F$1)*VLOOKUP(N4551,Currecny_M!$A$1:$P$10,MATCH(Database!C4551,Currecny_M!$A$1:$P$1,0),FALSE))/VLOOKUP('Cover page'!$B$6,Currecny_M!$A$1:$P$10,MATCH(Database!C4551,Currecny_M!$A$1:$P$1,0),FALSE)</f>
        <v>2.12</v>
      </c>
      <c r="N4551" s="6" t="str">
        <f>VLOOKUP(B4551,Master!$A$2:$C$11,3,FALSE)</f>
        <v>INR</v>
      </c>
      <c r="O4551" s="6" t="str">
        <f>VLOOKUP(B4551,Master!$A$2:$C$11,2,FALSE)</f>
        <v>Asia</v>
      </c>
      <c r="Q4551" s="39" t="str">
        <f>VLOOKUP(D4551,GL_Master!$A$1:$D$80,2,FALSE)</f>
        <v>PL</v>
      </c>
      <c r="R4551" s="39" t="str">
        <f>VLOOKUP(D4551,GL_Master!$A$1:$D$80,3,FALSE)</f>
        <v>Office utility</v>
      </c>
      <c r="S4551" s="39" t="str">
        <f>VLOOKUP(D4551,GL_Master!$A$1:$D$80,4,FALSE)</f>
        <v>Electricity Expenses</v>
      </c>
    </row>
    <row r="4552" spans="1:19" x14ac:dyDescent="0.25">
      <c r="A4552" s="39" t="s">
        <v>262</v>
      </c>
      <c r="B4552" s="39" t="s">
        <v>42</v>
      </c>
      <c r="C4552" s="7">
        <v>44197</v>
      </c>
      <c r="D4552" s="39" t="s">
        <v>91</v>
      </c>
      <c r="E4552" s="39">
        <v>4360</v>
      </c>
      <c r="F4552" s="82">
        <f t="shared" si="213"/>
        <v>4.3600000000000003</v>
      </c>
      <c r="G4552" s="39">
        <f>VLOOKUP(N4552,Currecny_M!$A$1:$P$10,2,FALSE)</f>
        <v>1</v>
      </c>
      <c r="H4552" s="39">
        <f>MATCH(C4552,Currecny_M!$A$1:$P$1,0)</f>
        <v>11</v>
      </c>
      <c r="I4552" s="39">
        <f>VLOOKUP(N4552,Currecny_M!$A$1:$P$10,MATCH(Database!C4552,Currecny_M!$A$1:$P$1,0),FALSE)</f>
        <v>1</v>
      </c>
      <c r="J4552" s="82">
        <f t="shared" si="214"/>
        <v>4.3600000000000003</v>
      </c>
      <c r="K4552" s="39">
        <f>VLOOKUP('Cover page'!$B$6,Currecny_M!$A$1:$P$10,MATCH(Database!C4552,Currecny_M!$A$1:$P$1,0),FALSE)</f>
        <v>1</v>
      </c>
      <c r="L4552" s="82">
        <f t="shared" si="215"/>
        <v>4.3600000000000003</v>
      </c>
      <c r="M4552" s="82">
        <f>((E4552/$F$1)*VLOOKUP(N4552,Currecny_M!$A$1:$P$10,MATCH(Database!C4552,Currecny_M!$A$1:$P$1,0),FALSE))/VLOOKUP('Cover page'!$B$6,Currecny_M!$A$1:$P$10,MATCH(Database!C4552,Currecny_M!$A$1:$P$1,0),FALSE)</f>
        <v>4.3600000000000003</v>
      </c>
      <c r="N4552" s="6" t="str">
        <f>VLOOKUP(B4552,Master!$A$2:$C$11,3,FALSE)</f>
        <v>INR</v>
      </c>
      <c r="O4552" s="6" t="str">
        <f>VLOOKUP(B4552,Master!$A$2:$C$11,2,FALSE)</f>
        <v>Asia</v>
      </c>
      <c r="Q4552" s="39" t="str">
        <f>VLOOKUP(D4552,GL_Master!$A$1:$D$80,2,FALSE)</f>
        <v>PL</v>
      </c>
      <c r="R4552" s="39" t="str">
        <f>VLOOKUP(D4552,GL_Master!$A$1:$D$80,3,FALSE)</f>
        <v>Misc. expenses</v>
      </c>
      <c r="S4552" s="39" t="str">
        <f>VLOOKUP(D4552,GL_Master!$A$1:$D$80,4,FALSE)</f>
        <v>Repair &amp; Maintenance</v>
      </c>
    </row>
    <row r="4553" spans="1:19" x14ac:dyDescent="0.25">
      <c r="A4553" s="39" t="s">
        <v>262</v>
      </c>
      <c r="B4553" s="39" t="s">
        <v>42</v>
      </c>
      <c r="C4553" s="7">
        <v>44197</v>
      </c>
      <c r="D4553" s="39" t="s">
        <v>92</v>
      </c>
      <c r="E4553" s="39">
        <v>3270.0000000000005</v>
      </c>
      <c r="F4553" s="82">
        <f t="shared" si="213"/>
        <v>3.2700000000000005</v>
      </c>
      <c r="G4553" s="39">
        <f>VLOOKUP(N4553,Currecny_M!$A$1:$P$10,2,FALSE)</f>
        <v>1</v>
      </c>
      <c r="H4553" s="39">
        <f>MATCH(C4553,Currecny_M!$A$1:$P$1,0)</f>
        <v>11</v>
      </c>
      <c r="I4553" s="39">
        <f>VLOOKUP(N4553,Currecny_M!$A$1:$P$10,MATCH(Database!C4553,Currecny_M!$A$1:$P$1,0),FALSE)</f>
        <v>1</v>
      </c>
      <c r="J4553" s="82">
        <f t="shared" si="214"/>
        <v>3.2700000000000005</v>
      </c>
      <c r="K4553" s="39">
        <f>VLOOKUP('Cover page'!$B$6,Currecny_M!$A$1:$P$10,MATCH(Database!C4553,Currecny_M!$A$1:$P$1,0),FALSE)</f>
        <v>1</v>
      </c>
      <c r="L4553" s="82">
        <f t="shared" si="215"/>
        <v>3.2700000000000005</v>
      </c>
      <c r="M4553" s="82">
        <f>((E4553/$F$1)*VLOOKUP(N4553,Currecny_M!$A$1:$P$10,MATCH(Database!C4553,Currecny_M!$A$1:$P$1,0),FALSE))/VLOOKUP('Cover page'!$B$6,Currecny_M!$A$1:$P$10,MATCH(Database!C4553,Currecny_M!$A$1:$P$1,0),FALSE)</f>
        <v>3.2700000000000005</v>
      </c>
      <c r="N4553" s="6" t="str">
        <f>VLOOKUP(B4553,Master!$A$2:$C$11,3,FALSE)</f>
        <v>INR</v>
      </c>
      <c r="O4553" s="6" t="str">
        <f>VLOOKUP(B4553,Master!$A$2:$C$11,2,FALSE)</f>
        <v>Asia</v>
      </c>
      <c r="Q4553" s="39" t="str">
        <f>VLOOKUP(D4553,GL_Master!$A$1:$D$80,2,FALSE)</f>
        <v>PL</v>
      </c>
      <c r="R4553" s="39" t="str">
        <f>VLOOKUP(D4553,GL_Master!$A$1:$D$80,3,FALSE)</f>
        <v>Misc. expenses</v>
      </c>
      <c r="S4553" s="39" t="str">
        <f>VLOOKUP(D4553,GL_Master!$A$1:$D$80,4,FALSE)</f>
        <v>Repair &amp; Maintenance</v>
      </c>
    </row>
    <row r="4554" spans="1:19" x14ac:dyDescent="0.25">
      <c r="A4554" s="39" t="s">
        <v>262</v>
      </c>
      <c r="B4554" s="39" t="s">
        <v>42</v>
      </c>
      <c r="C4554" s="7">
        <v>44197</v>
      </c>
      <c r="D4554" s="39" t="s">
        <v>93</v>
      </c>
      <c r="E4554" s="39">
        <v>36750</v>
      </c>
      <c r="F4554" s="82">
        <f t="shared" si="213"/>
        <v>36.75</v>
      </c>
      <c r="G4554" s="39">
        <f>VLOOKUP(N4554,Currecny_M!$A$1:$P$10,2,FALSE)</f>
        <v>1</v>
      </c>
      <c r="H4554" s="39">
        <f>MATCH(C4554,Currecny_M!$A$1:$P$1,0)</f>
        <v>11</v>
      </c>
      <c r="I4554" s="39">
        <f>VLOOKUP(N4554,Currecny_M!$A$1:$P$10,MATCH(Database!C4554,Currecny_M!$A$1:$P$1,0),FALSE)</f>
        <v>1</v>
      </c>
      <c r="J4554" s="82">
        <f t="shared" si="214"/>
        <v>36.75</v>
      </c>
      <c r="K4554" s="39">
        <f>VLOOKUP('Cover page'!$B$6,Currecny_M!$A$1:$P$10,MATCH(Database!C4554,Currecny_M!$A$1:$P$1,0),FALSE)</f>
        <v>1</v>
      </c>
      <c r="L4554" s="82">
        <f t="shared" si="215"/>
        <v>36.75</v>
      </c>
      <c r="M4554" s="82">
        <f>((E4554/$F$1)*VLOOKUP(N4554,Currecny_M!$A$1:$P$10,MATCH(Database!C4554,Currecny_M!$A$1:$P$1,0),FALSE))/VLOOKUP('Cover page'!$B$6,Currecny_M!$A$1:$P$10,MATCH(Database!C4554,Currecny_M!$A$1:$P$1,0),FALSE)</f>
        <v>36.75</v>
      </c>
      <c r="N4554" s="6" t="str">
        <f>VLOOKUP(B4554,Master!$A$2:$C$11,3,FALSE)</f>
        <v>INR</v>
      </c>
      <c r="O4554" s="6" t="str">
        <f>VLOOKUP(B4554,Master!$A$2:$C$11,2,FALSE)</f>
        <v>Asia</v>
      </c>
      <c r="Q4554" s="39" t="str">
        <f>VLOOKUP(D4554,GL_Master!$A$1:$D$80,2,FALSE)</f>
        <v>PL</v>
      </c>
      <c r="R4554" s="39" t="str">
        <f>VLOOKUP(D4554,GL_Master!$A$1:$D$80,3,FALSE)</f>
        <v>Salary wages &amp; benefits</v>
      </c>
      <c r="S4554" s="39" t="str">
        <f>VLOOKUP(D4554,GL_Master!$A$1:$D$80,4,FALSE)</f>
        <v>Employee benefits expense</v>
      </c>
    </row>
    <row r="4555" spans="1:19" x14ac:dyDescent="0.25">
      <c r="A4555" s="39" t="s">
        <v>262</v>
      </c>
      <c r="B4555" s="39" t="s">
        <v>42</v>
      </c>
      <c r="C4555" s="7">
        <v>44197</v>
      </c>
      <c r="D4555" s="39" t="s">
        <v>33</v>
      </c>
      <c r="E4555" s="39">
        <v>1080</v>
      </c>
      <c r="F4555" s="82">
        <f t="shared" si="213"/>
        <v>1.08</v>
      </c>
      <c r="G4555" s="39">
        <f>VLOOKUP(N4555,Currecny_M!$A$1:$P$10,2,FALSE)</f>
        <v>1</v>
      </c>
      <c r="H4555" s="39">
        <f>MATCH(C4555,Currecny_M!$A$1:$P$1,0)</f>
        <v>11</v>
      </c>
      <c r="I4555" s="39">
        <f>VLOOKUP(N4555,Currecny_M!$A$1:$P$10,MATCH(Database!C4555,Currecny_M!$A$1:$P$1,0),FALSE)</f>
        <v>1</v>
      </c>
      <c r="J4555" s="82">
        <f t="shared" si="214"/>
        <v>1.08</v>
      </c>
      <c r="K4555" s="39">
        <f>VLOOKUP('Cover page'!$B$6,Currecny_M!$A$1:$P$10,MATCH(Database!C4555,Currecny_M!$A$1:$P$1,0),FALSE)</f>
        <v>1</v>
      </c>
      <c r="L4555" s="82">
        <f t="shared" si="215"/>
        <v>1.08</v>
      </c>
      <c r="M4555" s="82">
        <f>((E4555/$F$1)*VLOOKUP(N4555,Currecny_M!$A$1:$P$10,MATCH(Database!C4555,Currecny_M!$A$1:$P$1,0),FALSE))/VLOOKUP('Cover page'!$B$6,Currecny_M!$A$1:$P$10,MATCH(Database!C4555,Currecny_M!$A$1:$P$1,0),FALSE)</f>
        <v>1.08</v>
      </c>
      <c r="N4555" s="6" t="str">
        <f>VLOOKUP(B4555,Master!$A$2:$C$11,3,FALSE)</f>
        <v>INR</v>
      </c>
      <c r="O4555" s="6" t="str">
        <f>VLOOKUP(B4555,Master!$A$2:$C$11,2,FALSE)</f>
        <v>Asia</v>
      </c>
      <c r="Q4555" s="39" t="str">
        <f>VLOOKUP(D4555,GL_Master!$A$1:$D$80,2,FALSE)</f>
        <v>PL</v>
      </c>
      <c r="R4555" s="39" t="str">
        <f>VLOOKUP(D4555,GL_Master!$A$1:$D$80,3,FALSE)</f>
        <v>Staff welfare expenses</v>
      </c>
      <c r="S4555" s="39" t="str">
        <f>VLOOKUP(D4555,GL_Master!$A$1:$D$80,4,FALSE)</f>
        <v>Other staff welfare</v>
      </c>
    </row>
    <row r="4556" spans="1:19" x14ac:dyDescent="0.25">
      <c r="A4556" s="39" t="s">
        <v>262</v>
      </c>
      <c r="B4556" s="39" t="s">
        <v>42</v>
      </c>
      <c r="C4556" s="7">
        <v>44197</v>
      </c>
      <c r="D4556" s="39" t="s">
        <v>94</v>
      </c>
      <c r="E4556" s="39">
        <v>6300</v>
      </c>
      <c r="F4556" s="82">
        <f t="shared" si="213"/>
        <v>6.3</v>
      </c>
      <c r="G4556" s="39">
        <f>VLOOKUP(N4556,Currecny_M!$A$1:$P$10,2,FALSE)</f>
        <v>1</v>
      </c>
      <c r="H4556" s="39">
        <f>MATCH(C4556,Currecny_M!$A$1:$P$1,0)</f>
        <v>11</v>
      </c>
      <c r="I4556" s="39">
        <f>VLOOKUP(N4556,Currecny_M!$A$1:$P$10,MATCH(Database!C4556,Currecny_M!$A$1:$P$1,0),FALSE)</f>
        <v>1</v>
      </c>
      <c r="J4556" s="82">
        <f t="shared" si="214"/>
        <v>6.3</v>
      </c>
      <c r="K4556" s="39">
        <f>VLOOKUP('Cover page'!$B$6,Currecny_M!$A$1:$P$10,MATCH(Database!C4556,Currecny_M!$A$1:$P$1,0),FALSE)</f>
        <v>1</v>
      </c>
      <c r="L4556" s="82">
        <f t="shared" si="215"/>
        <v>6.3</v>
      </c>
      <c r="M4556" s="82">
        <f>((E4556/$F$1)*VLOOKUP(N4556,Currecny_M!$A$1:$P$10,MATCH(Database!C4556,Currecny_M!$A$1:$P$1,0),FALSE))/VLOOKUP('Cover page'!$B$6,Currecny_M!$A$1:$P$10,MATCH(Database!C4556,Currecny_M!$A$1:$P$1,0),FALSE)</f>
        <v>6.3</v>
      </c>
      <c r="N4556" s="6" t="str">
        <f>VLOOKUP(B4556,Master!$A$2:$C$11,3,FALSE)</f>
        <v>INR</v>
      </c>
      <c r="O4556" s="6" t="str">
        <f>VLOOKUP(B4556,Master!$A$2:$C$11,2,FALSE)</f>
        <v>Asia</v>
      </c>
      <c r="Q4556" s="39" t="str">
        <f>VLOOKUP(D4556,GL_Master!$A$1:$D$80,2,FALSE)</f>
        <v>PL</v>
      </c>
      <c r="R4556" s="39" t="str">
        <f>VLOOKUP(D4556,GL_Master!$A$1:$D$80,3,FALSE)</f>
        <v xml:space="preserve">Gratuity expenses </v>
      </c>
      <c r="S4556" s="39" t="str">
        <f>VLOOKUP(D4556,GL_Master!$A$1:$D$80,4,FALSE)</f>
        <v>Gratuity</v>
      </c>
    </row>
    <row r="4557" spans="1:19" x14ac:dyDescent="0.25">
      <c r="A4557" s="39" t="s">
        <v>262</v>
      </c>
      <c r="B4557" s="39" t="s">
        <v>42</v>
      </c>
      <c r="C4557" s="7">
        <v>44197</v>
      </c>
      <c r="D4557" s="39" t="s">
        <v>95</v>
      </c>
      <c r="E4557" s="39">
        <v>2020</v>
      </c>
      <c r="F4557" s="82">
        <f t="shared" si="213"/>
        <v>2.02</v>
      </c>
      <c r="G4557" s="39">
        <f>VLOOKUP(N4557,Currecny_M!$A$1:$P$10,2,FALSE)</f>
        <v>1</v>
      </c>
      <c r="H4557" s="39">
        <f>MATCH(C4557,Currecny_M!$A$1:$P$1,0)</f>
        <v>11</v>
      </c>
      <c r="I4557" s="39">
        <f>VLOOKUP(N4557,Currecny_M!$A$1:$P$10,MATCH(Database!C4557,Currecny_M!$A$1:$P$1,0),FALSE)</f>
        <v>1</v>
      </c>
      <c r="J4557" s="82">
        <f t="shared" si="214"/>
        <v>2.02</v>
      </c>
      <c r="K4557" s="39">
        <f>VLOOKUP('Cover page'!$B$6,Currecny_M!$A$1:$P$10,MATCH(Database!C4557,Currecny_M!$A$1:$P$1,0),FALSE)</f>
        <v>1</v>
      </c>
      <c r="L4557" s="82">
        <f t="shared" si="215"/>
        <v>2.02</v>
      </c>
      <c r="M4557" s="82">
        <f>((E4557/$F$1)*VLOOKUP(N4557,Currecny_M!$A$1:$P$10,MATCH(Database!C4557,Currecny_M!$A$1:$P$1,0),FALSE))/VLOOKUP('Cover page'!$B$6,Currecny_M!$A$1:$P$10,MATCH(Database!C4557,Currecny_M!$A$1:$P$1,0),FALSE)</f>
        <v>2.02</v>
      </c>
      <c r="N4557" s="6" t="str">
        <f>VLOOKUP(B4557,Master!$A$2:$C$11,3,FALSE)</f>
        <v>INR</v>
      </c>
      <c r="O4557" s="6" t="str">
        <f>VLOOKUP(B4557,Master!$A$2:$C$11,2,FALSE)</f>
        <v>Asia</v>
      </c>
      <c r="Q4557" s="39" t="str">
        <f>VLOOKUP(D4557,GL_Master!$A$1:$D$80,2,FALSE)</f>
        <v>PL</v>
      </c>
      <c r="R4557" s="39" t="str">
        <f>VLOOKUP(D4557,GL_Master!$A$1:$D$80,3,FALSE)</f>
        <v>Salary wages &amp; benefits</v>
      </c>
      <c r="S4557" s="39" t="str">
        <f>VLOOKUP(D4557,GL_Master!$A$1:$D$80,4,FALSE)</f>
        <v>Employee benefits expense</v>
      </c>
    </row>
    <row r="4558" spans="1:19" x14ac:dyDescent="0.25">
      <c r="A4558" s="39" t="s">
        <v>262</v>
      </c>
      <c r="B4558" s="39" t="s">
        <v>42</v>
      </c>
      <c r="C4558" s="7">
        <v>44197</v>
      </c>
      <c r="D4558" s="39" t="s">
        <v>96</v>
      </c>
      <c r="E4558" s="39">
        <v>18900</v>
      </c>
      <c r="F4558" s="82">
        <f t="shared" si="213"/>
        <v>18.899999999999999</v>
      </c>
      <c r="G4558" s="39">
        <f>VLOOKUP(N4558,Currecny_M!$A$1:$P$10,2,FALSE)</f>
        <v>1</v>
      </c>
      <c r="H4558" s="39">
        <f>MATCH(C4558,Currecny_M!$A$1:$P$1,0)</f>
        <v>11</v>
      </c>
      <c r="I4558" s="39">
        <f>VLOOKUP(N4558,Currecny_M!$A$1:$P$10,MATCH(Database!C4558,Currecny_M!$A$1:$P$1,0),FALSE)</f>
        <v>1</v>
      </c>
      <c r="J4558" s="82">
        <f t="shared" si="214"/>
        <v>18.899999999999999</v>
      </c>
      <c r="K4558" s="39">
        <f>VLOOKUP('Cover page'!$B$6,Currecny_M!$A$1:$P$10,MATCH(Database!C4558,Currecny_M!$A$1:$P$1,0),FALSE)</f>
        <v>1</v>
      </c>
      <c r="L4558" s="82">
        <f t="shared" si="215"/>
        <v>18.899999999999999</v>
      </c>
      <c r="M4558" s="82">
        <f>((E4558/$F$1)*VLOOKUP(N4558,Currecny_M!$A$1:$P$10,MATCH(Database!C4558,Currecny_M!$A$1:$P$1,0),FALSE))/VLOOKUP('Cover page'!$B$6,Currecny_M!$A$1:$P$10,MATCH(Database!C4558,Currecny_M!$A$1:$P$1,0),FALSE)</f>
        <v>18.899999999999999</v>
      </c>
      <c r="N4558" s="6" t="str">
        <f>VLOOKUP(B4558,Master!$A$2:$C$11,3,FALSE)</f>
        <v>INR</v>
      </c>
      <c r="O4558" s="6" t="str">
        <f>VLOOKUP(B4558,Master!$A$2:$C$11,2,FALSE)</f>
        <v>Asia</v>
      </c>
      <c r="Q4558" s="39" t="str">
        <f>VLOOKUP(D4558,GL_Master!$A$1:$D$80,2,FALSE)</f>
        <v>PL</v>
      </c>
      <c r="R4558" s="39" t="str">
        <f>VLOOKUP(D4558,GL_Master!$A$1:$D$80,3,FALSE)</f>
        <v>Salary wages &amp; benefits</v>
      </c>
      <c r="S4558" s="39" t="str">
        <f>VLOOKUP(D4558,GL_Master!$A$1:$D$80,4,FALSE)</f>
        <v>Employee benefits expense</v>
      </c>
    </row>
    <row r="4559" spans="1:19" x14ac:dyDescent="0.25">
      <c r="A4559" s="39" t="s">
        <v>262</v>
      </c>
      <c r="B4559" s="39" t="s">
        <v>42</v>
      </c>
      <c r="C4559" s="7">
        <v>44197</v>
      </c>
      <c r="D4559" s="39" t="s">
        <v>97</v>
      </c>
      <c r="E4559" s="39">
        <v>1030</v>
      </c>
      <c r="F4559" s="82">
        <f t="shared" si="213"/>
        <v>1.03</v>
      </c>
      <c r="G4559" s="39">
        <f>VLOOKUP(N4559,Currecny_M!$A$1:$P$10,2,FALSE)</f>
        <v>1</v>
      </c>
      <c r="H4559" s="39">
        <f>MATCH(C4559,Currecny_M!$A$1:$P$1,0)</f>
        <v>11</v>
      </c>
      <c r="I4559" s="39">
        <f>VLOOKUP(N4559,Currecny_M!$A$1:$P$10,MATCH(Database!C4559,Currecny_M!$A$1:$P$1,0),FALSE)</f>
        <v>1</v>
      </c>
      <c r="J4559" s="82">
        <f t="shared" si="214"/>
        <v>1.03</v>
      </c>
      <c r="K4559" s="39">
        <f>VLOOKUP('Cover page'!$B$6,Currecny_M!$A$1:$P$10,MATCH(Database!C4559,Currecny_M!$A$1:$P$1,0),FALSE)</f>
        <v>1</v>
      </c>
      <c r="L4559" s="82">
        <f t="shared" si="215"/>
        <v>1.03</v>
      </c>
      <c r="M4559" s="82">
        <f>((E4559/$F$1)*VLOOKUP(N4559,Currecny_M!$A$1:$P$10,MATCH(Database!C4559,Currecny_M!$A$1:$P$1,0),FALSE))/VLOOKUP('Cover page'!$B$6,Currecny_M!$A$1:$P$10,MATCH(Database!C4559,Currecny_M!$A$1:$P$1,0),FALSE)</f>
        <v>1.03</v>
      </c>
      <c r="N4559" s="6" t="str">
        <f>VLOOKUP(B4559,Master!$A$2:$C$11,3,FALSE)</f>
        <v>INR</v>
      </c>
      <c r="O4559" s="6" t="str">
        <f>VLOOKUP(B4559,Master!$A$2:$C$11,2,FALSE)</f>
        <v>Asia</v>
      </c>
      <c r="Q4559" s="39" t="str">
        <f>VLOOKUP(D4559,GL_Master!$A$1:$D$80,2,FALSE)</f>
        <v>PL</v>
      </c>
      <c r="R4559" s="39" t="str">
        <f>VLOOKUP(D4559,GL_Master!$A$1:$D$80,3,FALSE)</f>
        <v>Salary wages &amp; benefits</v>
      </c>
      <c r="S4559" s="39" t="str">
        <f>VLOOKUP(D4559,GL_Master!$A$1:$D$80,4,FALSE)</f>
        <v>Employee benefits expense</v>
      </c>
    </row>
    <row r="4560" spans="1:19" x14ac:dyDescent="0.25">
      <c r="A4560" s="39" t="s">
        <v>262</v>
      </c>
      <c r="B4560" s="39" t="s">
        <v>42</v>
      </c>
      <c r="C4560" s="7">
        <v>44197</v>
      </c>
      <c r="D4560" s="39" t="s">
        <v>98</v>
      </c>
      <c r="E4560" s="39">
        <v>2100</v>
      </c>
      <c r="F4560" s="82">
        <f t="shared" si="213"/>
        <v>2.1</v>
      </c>
      <c r="G4560" s="39">
        <f>VLOOKUP(N4560,Currecny_M!$A$1:$P$10,2,FALSE)</f>
        <v>1</v>
      </c>
      <c r="H4560" s="39">
        <f>MATCH(C4560,Currecny_M!$A$1:$P$1,0)</f>
        <v>11</v>
      </c>
      <c r="I4560" s="39">
        <f>VLOOKUP(N4560,Currecny_M!$A$1:$P$10,MATCH(Database!C4560,Currecny_M!$A$1:$P$1,0),FALSE)</f>
        <v>1</v>
      </c>
      <c r="J4560" s="82">
        <f t="shared" si="214"/>
        <v>2.1</v>
      </c>
      <c r="K4560" s="39">
        <f>VLOOKUP('Cover page'!$B$6,Currecny_M!$A$1:$P$10,MATCH(Database!C4560,Currecny_M!$A$1:$P$1,0),FALSE)</f>
        <v>1</v>
      </c>
      <c r="L4560" s="82">
        <f t="shared" si="215"/>
        <v>2.1</v>
      </c>
      <c r="M4560" s="82">
        <f>((E4560/$F$1)*VLOOKUP(N4560,Currecny_M!$A$1:$P$10,MATCH(Database!C4560,Currecny_M!$A$1:$P$1,0),FALSE))/VLOOKUP('Cover page'!$B$6,Currecny_M!$A$1:$P$10,MATCH(Database!C4560,Currecny_M!$A$1:$P$1,0),FALSE)</f>
        <v>2.1</v>
      </c>
      <c r="N4560" s="6" t="str">
        <f>VLOOKUP(B4560,Master!$A$2:$C$11,3,FALSE)</f>
        <v>INR</v>
      </c>
      <c r="O4560" s="6" t="str">
        <f>VLOOKUP(B4560,Master!$A$2:$C$11,2,FALSE)</f>
        <v>Asia</v>
      </c>
      <c r="Q4560" s="39" t="str">
        <f>VLOOKUP(D4560,GL_Master!$A$1:$D$80,2,FALSE)</f>
        <v>PL</v>
      </c>
      <c r="R4560" s="39" t="str">
        <f>VLOOKUP(D4560,GL_Master!$A$1:$D$80,3,FALSE)</f>
        <v>Salary wages &amp; benefits</v>
      </c>
      <c r="S4560" s="39" t="str">
        <f>VLOOKUP(D4560,GL_Master!$A$1:$D$80,4,FALSE)</f>
        <v>Employee benefits expense</v>
      </c>
    </row>
    <row r="4561" spans="1:19" x14ac:dyDescent="0.25">
      <c r="A4561" s="39" t="s">
        <v>262</v>
      </c>
      <c r="B4561" s="39" t="s">
        <v>42</v>
      </c>
      <c r="C4561" s="7">
        <v>44197</v>
      </c>
      <c r="D4561" s="39" t="s">
        <v>99</v>
      </c>
      <c r="E4561" s="39">
        <v>1070</v>
      </c>
      <c r="F4561" s="82">
        <f t="shared" si="213"/>
        <v>1.07</v>
      </c>
      <c r="G4561" s="39">
        <f>VLOOKUP(N4561,Currecny_M!$A$1:$P$10,2,FALSE)</f>
        <v>1</v>
      </c>
      <c r="H4561" s="39">
        <f>MATCH(C4561,Currecny_M!$A$1:$P$1,0)</f>
        <v>11</v>
      </c>
      <c r="I4561" s="39">
        <f>VLOOKUP(N4561,Currecny_M!$A$1:$P$10,MATCH(Database!C4561,Currecny_M!$A$1:$P$1,0),FALSE)</f>
        <v>1</v>
      </c>
      <c r="J4561" s="82">
        <f t="shared" si="214"/>
        <v>1.07</v>
      </c>
      <c r="K4561" s="39">
        <f>VLOOKUP('Cover page'!$B$6,Currecny_M!$A$1:$P$10,MATCH(Database!C4561,Currecny_M!$A$1:$P$1,0),FALSE)</f>
        <v>1</v>
      </c>
      <c r="L4561" s="82">
        <f t="shared" si="215"/>
        <v>1.07</v>
      </c>
      <c r="M4561" s="82">
        <f>((E4561/$F$1)*VLOOKUP(N4561,Currecny_M!$A$1:$P$10,MATCH(Database!C4561,Currecny_M!$A$1:$P$1,0),FALSE))/VLOOKUP('Cover page'!$B$6,Currecny_M!$A$1:$P$10,MATCH(Database!C4561,Currecny_M!$A$1:$P$1,0),FALSE)</f>
        <v>1.07</v>
      </c>
      <c r="N4561" s="6" t="str">
        <f>VLOOKUP(B4561,Master!$A$2:$C$11,3,FALSE)</f>
        <v>INR</v>
      </c>
      <c r="O4561" s="6" t="str">
        <f>VLOOKUP(B4561,Master!$A$2:$C$11,2,FALSE)</f>
        <v>Asia</v>
      </c>
      <c r="Q4561" s="39" t="str">
        <f>VLOOKUP(D4561,GL_Master!$A$1:$D$80,2,FALSE)</f>
        <v>PL</v>
      </c>
      <c r="R4561" s="39" t="str">
        <f>VLOOKUP(D4561,GL_Master!$A$1:$D$80,3,FALSE)</f>
        <v>Salary wages &amp; benefits</v>
      </c>
      <c r="S4561" s="39" t="str">
        <f>VLOOKUP(D4561,GL_Master!$A$1:$D$80,4,FALSE)</f>
        <v>Employee benefits expense</v>
      </c>
    </row>
    <row r="4562" spans="1:19" x14ac:dyDescent="0.25">
      <c r="A4562" s="39" t="s">
        <v>262</v>
      </c>
      <c r="B4562" s="39" t="s">
        <v>42</v>
      </c>
      <c r="C4562" s="7">
        <v>44197</v>
      </c>
      <c r="D4562" s="39" t="s">
        <v>100</v>
      </c>
      <c r="E4562" s="39">
        <v>7140</v>
      </c>
      <c r="F4562" s="82">
        <f t="shared" si="213"/>
        <v>7.14</v>
      </c>
      <c r="G4562" s="39">
        <f>VLOOKUP(N4562,Currecny_M!$A$1:$P$10,2,FALSE)</f>
        <v>1</v>
      </c>
      <c r="H4562" s="39">
        <f>MATCH(C4562,Currecny_M!$A$1:$P$1,0)</f>
        <v>11</v>
      </c>
      <c r="I4562" s="39">
        <f>VLOOKUP(N4562,Currecny_M!$A$1:$P$10,MATCH(Database!C4562,Currecny_M!$A$1:$P$1,0),FALSE)</f>
        <v>1</v>
      </c>
      <c r="J4562" s="82">
        <f t="shared" si="214"/>
        <v>7.14</v>
      </c>
      <c r="K4562" s="39">
        <f>VLOOKUP('Cover page'!$B$6,Currecny_M!$A$1:$P$10,MATCH(Database!C4562,Currecny_M!$A$1:$P$1,0),FALSE)</f>
        <v>1</v>
      </c>
      <c r="L4562" s="82">
        <f t="shared" si="215"/>
        <v>7.14</v>
      </c>
      <c r="M4562" s="82">
        <f>((E4562/$F$1)*VLOOKUP(N4562,Currecny_M!$A$1:$P$10,MATCH(Database!C4562,Currecny_M!$A$1:$P$1,0),FALSE))/VLOOKUP('Cover page'!$B$6,Currecny_M!$A$1:$P$10,MATCH(Database!C4562,Currecny_M!$A$1:$P$1,0),FALSE)</f>
        <v>7.14</v>
      </c>
      <c r="N4562" s="6" t="str">
        <f>VLOOKUP(B4562,Master!$A$2:$C$11,3,FALSE)</f>
        <v>INR</v>
      </c>
      <c r="O4562" s="6" t="str">
        <f>VLOOKUP(B4562,Master!$A$2:$C$11,2,FALSE)</f>
        <v>Asia</v>
      </c>
      <c r="Q4562" s="39" t="str">
        <f>VLOOKUP(D4562,GL_Master!$A$1:$D$80,2,FALSE)</f>
        <v>PL</v>
      </c>
      <c r="R4562" s="39" t="str">
        <f>VLOOKUP(D4562,GL_Master!$A$1:$D$80,3,FALSE)</f>
        <v>Salary wages &amp; benefits</v>
      </c>
      <c r="S4562" s="39" t="str">
        <f>VLOOKUP(D4562,GL_Master!$A$1:$D$80,4,FALSE)</f>
        <v>Employee benefits expense</v>
      </c>
    </row>
    <row r="4563" spans="1:19" x14ac:dyDescent="0.25">
      <c r="A4563" s="39" t="s">
        <v>262</v>
      </c>
      <c r="B4563" s="39" t="s">
        <v>42</v>
      </c>
      <c r="C4563" s="7">
        <v>44197</v>
      </c>
      <c r="D4563" s="39" t="s">
        <v>30</v>
      </c>
      <c r="E4563" s="39">
        <v>2200</v>
      </c>
      <c r="F4563" s="82">
        <f t="shared" si="213"/>
        <v>2.2000000000000002</v>
      </c>
      <c r="G4563" s="39">
        <f>VLOOKUP(N4563,Currecny_M!$A$1:$P$10,2,FALSE)</f>
        <v>1</v>
      </c>
      <c r="H4563" s="39">
        <f>MATCH(C4563,Currecny_M!$A$1:$P$1,0)</f>
        <v>11</v>
      </c>
      <c r="I4563" s="39">
        <f>VLOOKUP(N4563,Currecny_M!$A$1:$P$10,MATCH(Database!C4563,Currecny_M!$A$1:$P$1,0),FALSE)</f>
        <v>1</v>
      </c>
      <c r="J4563" s="82">
        <f t="shared" si="214"/>
        <v>2.2000000000000002</v>
      </c>
      <c r="K4563" s="39">
        <f>VLOOKUP('Cover page'!$B$6,Currecny_M!$A$1:$P$10,MATCH(Database!C4563,Currecny_M!$A$1:$P$1,0),FALSE)</f>
        <v>1</v>
      </c>
      <c r="L4563" s="82">
        <f t="shared" si="215"/>
        <v>2.2000000000000002</v>
      </c>
      <c r="M4563" s="82">
        <f>((E4563/$F$1)*VLOOKUP(N4563,Currecny_M!$A$1:$P$10,MATCH(Database!C4563,Currecny_M!$A$1:$P$1,0),FALSE))/VLOOKUP('Cover page'!$B$6,Currecny_M!$A$1:$P$10,MATCH(Database!C4563,Currecny_M!$A$1:$P$1,0),FALSE)</f>
        <v>2.2000000000000002</v>
      </c>
      <c r="N4563" s="6" t="str">
        <f>VLOOKUP(B4563,Master!$A$2:$C$11,3,FALSE)</f>
        <v>INR</v>
      </c>
      <c r="O4563" s="6" t="str">
        <f>VLOOKUP(B4563,Master!$A$2:$C$11,2,FALSE)</f>
        <v>Asia</v>
      </c>
      <c r="Q4563" s="39" t="str">
        <f>VLOOKUP(D4563,GL_Master!$A$1:$D$80,2,FALSE)</f>
        <v>PL</v>
      </c>
      <c r="R4563" s="39" t="str">
        <f>VLOOKUP(D4563,GL_Master!$A$1:$D$80,3,FALSE)</f>
        <v>Travelling and conveyance</v>
      </c>
      <c r="S4563" s="39" t="str">
        <f>VLOOKUP(D4563,GL_Master!$A$1:$D$80,4,FALSE)</f>
        <v>Local conveyance</v>
      </c>
    </row>
    <row r="4564" spans="1:19" x14ac:dyDescent="0.25">
      <c r="A4564" s="39" t="s">
        <v>262</v>
      </c>
      <c r="B4564" s="39" t="s">
        <v>42</v>
      </c>
      <c r="C4564" s="7">
        <v>44197</v>
      </c>
      <c r="D4564" s="39" t="s">
        <v>31</v>
      </c>
      <c r="E4564" s="39">
        <v>1050</v>
      </c>
      <c r="F4564" s="82">
        <f t="shared" si="213"/>
        <v>1.05</v>
      </c>
      <c r="G4564" s="39">
        <f>VLOOKUP(N4564,Currecny_M!$A$1:$P$10,2,FALSE)</f>
        <v>1</v>
      </c>
      <c r="H4564" s="39">
        <f>MATCH(C4564,Currecny_M!$A$1:$P$1,0)</f>
        <v>11</v>
      </c>
      <c r="I4564" s="39">
        <f>VLOOKUP(N4564,Currecny_M!$A$1:$P$10,MATCH(Database!C4564,Currecny_M!$A$1:$P$1,0),FALSE)</f>
        <v>1</v>
      </c>
      <c r="J4564" s="82">
        <f t="shared" si="214"/>
        <v>1.05</v>
      </c>
      <c r="K4564" s="39">
        <f>VLOOKUP('Cover page'!$B$6,Currecny_M!$A$1:$P$10,MATCH(Database!C4564,Currecny_M!$A$1:$P$1,0),FALSE)</f>
        <v>1</v>
      </c>
      <c r="L4564" s="82">
        <f t="shared" si="215"/>
        <v>1.05</v>
      </c>
      <c r="M4564" s="82">
        <f>((E4564/$F$1)*VLOOKUP(N4564,Currecny_M!$A$1:$P$10,MATCH(Database!C4564,Currecny_M!$A$1:$P$1,0),FALSE))/VLOOKUP('Cover page'!$B$6,Currecny_M!$A$1:$P$10,MATCH(Database!C4564,Currecny_M!$A$1:$P$1,0),FALSE)</f>
        <v>1.05</v>
      </c>
      <c r="N4564" s="6" t="str">
        <f>VLOOKUP(B4564,Master!$A$2:$C$11,3,FALSE)</f>
        <v>INR</v>
      </c>
      <c r="O4564" s="6" t="str">
        <f>VLOOKUP(B4564,Master!$A$2:$C$11,2,FALSE)</f>
        <v>Asia</v>
      </c>
      <c r="Q4564" s="39" t="str">
        <f>VLOOKUP(D4564,GL_Master!$A$1:$D$80,2,FALSE)</f>
        <v>PL</v>
      </c>
      <c r="R4564" s="39" t="str">
        <f>VLOOKUP(D4564,GL_Master!$A$1:$D$80,3,FALSE)</f>
        <v>Office expenses</v>
      </c>
      <c r="S4564" s="39" t="str">
        <f>VLOOKUP(D4564,GL_Master!$A$1:$D$80,4,FALSE)</f>
        <v>Parking charges</v>
      </c>
    </row>
    <row r="4565" spans="1:19" x14ac:dyDescent="0.25">
      <c r="A4565" s="39" t="s">
        <v>262</v>
      </c>
      <c r="B4565" s="39" t="s">
        <v>42</v>
      </c>
      <c r="C4565" s="7">
        <v>44197</v>
      </c>
      <c r="D4565" s="39" t="s">
        <v>101</v>
      </c>
      <c r="E4565" s="39">
        <v>1050</v>
      </c>
      <c r="F4565" s="82">
        <f t="shared" si="213"/>
        <v>1.05</v>
      </c>
      <c r="G4565" s="39">
        <f>VLOOKUP(N4565,Currecny_M!$A$1:$P$10,2,FALSE)</f>
        <v>1</v>
      </c>
      <c r="H4565" s="39">
        <f>MATCH(C4565,Currecny_M!$A$1:$P$1,0)</f>
        <v>11</v>
      </c>
      <c r="I4565" s="39">
        <f>VLOOKUP(N4565,Currecny_M!$A$1:$P$10,MATCH(Database!C4565,Currecny_M!$A$1:$P$1,0),FALSE)</f>
        <v>1</v>
      </c>
      <c r="J4565" s="82">
        <f t="shared" si="214"/>
        <v>1.05</v>
      </c>
      <c r="K4565" s="39">
        <f>VLOOKUP('Cover page'!$B$6,Currecny_M!$A$1:$P$10,MATCH(Database!C4565,Currecny_M!$A$1:$P$1,0),FALSE)</f>
        <v>1</v>
      </c>
      <c r="L4565" s="82">
        <f t="shared" si="215"/>
        <v>1.05</v>
      </c>
      <c r="M4565" s="82">
        <f>((E4565/$F$1)*VLOOKUP(N4565,Currecny_M!$A$1:$P$10,MATCH(Database!C4565,Currecny_M!$A$1:$P$1,0),FALSE))/VLOOKUP('Cover page'!$B$6,Currecny_M!$A$1:$P$10,MATCH(Database!C4565,Currecny_M!$A$1:$P$1,0),FALSE)</f>
        <v>1.05</v>
      </c>
      <c r="N4565" s="6" t="str">
        <f>VLOOKUP(B4565,Master!$A$2:$C$11,3,FALSE)</f>
        <v>INR</v>
      </c>
      <c r="O4565" s="6" t="str">
        <f>VLOOKUP(B4565,Master!$A$2:$C$11,2,FALSE)</f>
        <v>Asia</v>
      </c>
      <c r="Q4565" s="39" t="str">
        <f>VLOOKUP(D4565,GL_Master!$A$1:$D$80,2,FALSE)</f>
        <v>PL</v>
      </c>
      <c r="R4565" s="39" t="str">
        <f>VLOOKUP(D4565,GL_Master!$A$1:$D$80,3,FALSE)</f>
        <v>COGS</v>
      </c>
      <c r="S4565" s="39" t="str">
        <f>VLOOKUP(D4565,GL_Master!$A$1:$D$80,4,FALSE)</f>
        <v>Purchase of other traded goods</v>
      </c>
    </row>
    <row r="4566" spans="1:19" x14ac:dyDescent="0.25">
      <c r="A4566" s="39" t="s">
        <v>262</v>
      </c>
      <c r="B4566" s="39" t="s">
        <v>42</v>
      </c>
      <c r="C4566" s="7">
        <v>44197</v>
      </c>
      <c r="D4566" s="39" t="s">
        <v>102</v>
      </c>
      <c r="E4566" s="39">
        <v>1090</v>
      </c>
      <c r="F4566" s="82">
        <f t="shared" si="213"/>
        <v>1.0900000000000001</v>
      </c>
      <c r="G4566" s="39">
        <f>VLOOKUP(N4566,Currecny_M!$A$1:$P$10,2,FALSE)</f>
        <v>1</v>
      </c>
      <c r="H4566" s="39">
        <f>MATCH(C4566,Currecny_M!$A$1:$P$1,0)</f>
        <v>11</v>
      </c>
      <c r="I4566" s="39">
        <f>VLOOKUP(N4566,Currecny_M!$A$1:$P$10,MATCH(Database!C4566,Currecny_M!$A$1:$P$1,0),FALSE)</f>
        <v>1</v>
      </c>
      <c r="J4566" s="82">
        <f t="shared" si="214"/>
        <v>1.0900000000000001</v>
      </c>
      <c r="K4566" s="39">
        <f>VLOOKUP('Cover page'!$B$6,Currecny_M!$A$1:$P$10,MATCH(Database!C4566,Currecny_M!$A$1:$P$1,0),FALSE)</f>
        <v>1</v>
      </c>
      <c r="L4566" s="82">
        <f t="shared" si="215"/>
        <v>1.0900000000000001</v>
      </c>
      <c r="M4566" s="82">
        <f>((E4566/$F$1)*VLOOKUP(N4566,Currecny_M!$A$1:$P$10,MATCH(Database!C4566,Currecny_M!$A$1:$P$1,0),FALSE))/VLOOKUP('Cover page'!$B$6,Currecny_M!$A$1:$P$10,MATCH(Database!C4566,Currecny_M!$A$1:$P$1,0),FALSE)</f>
        <v>1.0900000000000001</v>
      </c>
      <c r="N4566" s="6" t="str">
        <f>VLOOKUP(B4566,Master!$A$2:$C$11,3,FALSE)</f>
        <v>INR</v>
      </c>
      <c r="O4566" s="6" t="str">
        <f>VLOOKUP(B4566,Master!$A$2:$C$11,2,FALSE)</f>
        <v>Asia</v>
      </c>
      <c r="Q4566" s="39" t="str">
        <f>VLOOKUP(D4566,GL_Master!$A$1:$D$80,2,FALSE)</f>
        <v>PL</v>
      </c>
      <c r="R4566" s="39" t="str">
        <f>VLOOKUP(D4566,GL_Master!$A$1:$D$80,3,FALSE)</f>
        <v>Staff welfare expenses</v>
      </c>
      <c r="S4566" s="39" t="str">
        <f>VLOOKUP(D4566,GL_Master!$A$1:$D$80,4,FALSE)</f>
        <v>Diwali Expense</v>
      </c>
    </row>
    <row r="4567" spans="1:19" x14ac:dyDescent="0.25">
      <c r="A4567" s="39" t="s">
        <v>262</v>
      </c>
      <c r="B4567" s="39" t="s">
        <v>42</v>
      </c>
      <c r="C4567" s="7">
        <v>44197</v>
      </c>
      <c r="D4567" s="39" t="s">
        <v>20</v>
      </c>
      <c r="E4567" s="39">
        <v>2080</v>
      </c>
      <c r="F4567" s="82">
        <f t="shared" si="213"/>
        <v>2.08</v>
      </c>
      <c r="G4567" s="39">
        <f>VLOOKUP(N4567,Currecny_M!$A$1:$P$10,2,FALSE)</f>
        <v>1</v>
      </c>
      <c r="H4567" s="39">
        <f>MATCH(C4567,Currecny_M!$A$1:$P$1,0)</f>
        <v>11</v>
      </c>
      <c r="I4567" s="39">
        <f>VLOOKUP(N4567,Currecny_M!$A$1:$P$10,MATCH(Database!C4567,Currecny_M!$A$1:$P$1,0),FALSE)</f>
        <v>1</v>
      </c>
      <c r="J4567" s="82">
        <f t="shared" si="214"/>
        <v>2.08</v>
      </c>
      <c r="K4567" s="39">
        <f>VLOOKUP('Cover page'!$B$6,Currecny_M!$A$1:$P$10,MATCH(Database!C4567,Currecny_M!$A$1:$P$1,0),FALSE)</f>
        <v>1</v>
      </c>
      <c r="L4567" s="82">
        <f t="shared" si="215"/>
        <v>2.08</v>
      </c>
      <c r="M4567" s="82">
        <f>((E4567/$F$1)*VLOOKUP(N4567,Currecny_M!$A$1:$P$10,MATCH(Database!C4567,Currecny_M!$A$1:$P$1,0),FALSE))/VLOOKUP('Cover page'!$B$6,Currecny_M!$A$1:$P$10,MATCH(Database!C4567,Currecny_M!$A$1:$P$1,0),FALSE)</f>
        <v>2.08</v>
      </c>
      <c r="N4567" s="6" t="str">
        <f>VLOOKUP(B4567,Master!$A$2:$C$11,3,FALSE)</f>
        <v>INR</v>
      </c>
      <c r="O4567" s="6" t="str">
        <f>VLOOKUP(B4567,Master!$A$2:$C$11,2,FALSE)</f>
        <v>Asia</v>
      </c>
      <c r="Q4567" s="39" t="str">
        <f>VLOOKUP(D4567,GL_Master!$A$1:$D$80,2,FALSE)</f>
        <v>PL</v>
      </c>
      <c r="R4567" s="39" t="str">
        <f>VLOOKUP(D4567,GL_Master!$A$1:$D$80,3,FALSE)</f>
        <v>Selling and Marketing expenses</v>
      </c>
      <c r="S4567" s="39" t="str">
        <f>VLOOKUP(D4567,GL_Master!$A$1:$D$80,4,FALSE)</f>
        <v>Business promotion</v>
      </c>
    </row>
    <row r="4568" spans="1:19" x14ac:dyDescent="0.25">
      <c r="A4568" s="39" t="s">
        <v>262</v>
      </c>
      <c r="B4568" s="39" t="s">
        <v>42</v>
      </c>
      <c r="C4568" s="7">
        <v>44197</v>
      </c>
      <c r="D4568" s="39" t="s">
        <v>29</v>
      </c>
      <c r="E4568" s="39">
        <v>2140</v>
      </c>
      <c r="F4568" s="82">
        <f t="shared" si="213"/>
        <v>2.14</v>
      </c>
      <c r="G4568" s="39">
        <f>VLOOKUP(N4568,Currecny_M!$A$1:$P$10,2,FALSE)</f>
        <v>1</v>
      </c>
      <c r="H4568" s="39">
        <f>MATCH(C4568,Currecny_M!$A$1:$P$1,0)</f>
        <v>11</v>
      </c>
      <c r="I4568" s="39">
        <f>VLOOKUP(N4568,Currecny_M!$A$1:$P$10,MATCH(Database!C4568,Currecny_M!$A$1:$P$1,0),FALSE)</f>
        <v>1</v>
      </c>
      <c r="J4568" s="82">
        <f t="shared" si="214"/>
        <v>2.14</v>
      </c>
      <c r="K4568" s="39">
        <f>VLOOKUP('Cover page'!$B$6,Currecny_M!$A$1:$P$10,MATCH(Database!C4568,Currecny_M!$A$1:$P$1,0),FALSE)</f>
        <v>1</v>
      </c>
      <c r="L4568" s="82">
        <f t="shared" si="215"/>
        <v>2.14</v>
      </c>
      <c r="M4568" s="82">
        <f>((E4568/$F$1)*VLOOKUP(N4568,Currecny_M!$A$1:$P$10,MATCH(Database!C4568,Currecny_M!$A$1:$P$1,0),FALSE))/VLOOKUP('Cover page'!$B$6,Currecny_M!$A$1:$P$10,MATCH(Database!C4568,Currecny_M!$A$1:$P$1,0),FALSE)</f>
        <v>2.14</v>
      </c>
      <c r="N4568" s="6" t="str">
        <f>VLOOKUP(B4568,Master!$A$2:$C$11,3,FALSE)</f>
        <v>INR</v>
      </c>
      <c r="O4568" s="6" t="str">
        <f>VLOOKUP(B4568,Master!$A$2:$C$11,2,FALSE)</f>
        <v>Asia</v>
      </c>
      <c r="Q4568" s="39" t="str">
        <f>VLOOKUP(D4568,GL_Master!$A$1:$D$80,2,FALSE)</f>
        <v>PL</v>
      </c>
      <c r="R4568" s="39" t="str">
        <f>VLOOKUP(D4568,GL_Master!$A$1:$D$80,3,FALSE)</f>
        <v>Communication &amp; internet exp</v>
      </c>
      <c r="S4568" s="39" t="str">
        <f>VLOOKUP(D4568,GL_Master!$A$1:$D$80,4,FALSE)</f>
        <v>Communication cost</v>
      </c>
    </row>
    <row r="4569" spans="1:19" x14ac:dyDescent="0.25">
      <c r="A4569" s="39" t="s">
        <v>262</v>
      </c>
      <c r="B4569" s="39" t="s">
        <v>42</v>
      </c>
      <c r="C4569" s="7">
        <v>44197</v>
      </c>
      <c r="D4569" s="39" t="s">
        <v>41</v>
      </c>
      <c r="E4569" s="39">
        <v>1080</v>
      </c>
      <c r="F4569" s="82">
        <f t="shared" si="213"/>
        <v>1.08</v>
      </c>
      <c r="G4569" s="39">
        <f>VLOOKUP(N4569,Currecny_M!$A$1:$P$10,2,FALSE)</f>
        <v>1</v>
      </c>
      <c r="H4569" s="39">
        <f>MATCH(C4569,Currecny_M!$A$1:$P$1,0)</f>
        <v>11</v>
      </c>
      <c r="I4569" s="39">
        <f>VLOOKUP(N4569,Currecny_M!$A$1:$P$10,MATCH(Database!C4569,Currecny_M!$A$1:$P$1,0),FALSE)</f>
        <v>1</v>
      </c>
      <c r="J4569" s="82">
        <f t="shared" si="214"/>
        <v>1.08</v>
      </c>
      <c r="K4569" s="39">
        <f>VLOOKUP('Cover page'!$B$6,Currecny_M!$A$1:$P$10,MATCH(Database!C4569,Currecny_M!$A$1:$P$1,0),FALSE)</f>
        <v>1</v>
      </c>
      <c r="L4569" s="82">
        <f t="shared" si="215"/>
        <v>1.08</v>
      </c>
      <c r="M4569" s="82">
        <f>((E4569/$F$1)*VLOOKUP(N4569,Currecny_M!$A$1:$P$10,MATCH(Database!C4569,Currecny_M!$A$1:$P$1,0),FALSE))/VLOOKUP('Cover page'!$B$6,Currecny_M!$A$1:$P$10,MATCH(Database!C4569,Currecny_M!$A$1:$P$1,0),FALSE)</f>
        <v>1.08</v>
      </c>
      <c r="N4569" s="6" t="str">
        <f>VLOOKUP(B4569,Master!$A$2:$C$11,3,FALSE)</f>
        <v>INR</v>
      </c>
      <c r="O4569" s="6" t="str">
        <f>VLOOKUP(B4569,Master!$A$2:$C$11,2,FALSE)</f>
        <v>Asia</v>
      </c>
      <c r="Q4569" s="39" t="str">
        <f>VLOOKUP(D4569,GL_Master!$A$1:$D$80,2,FALSE)</f>
        <v>PL</v>
      </c>
      <c r="R4569" s="39" t="str">
        <f>VLOOKUP(D4569,GL_Master!$A$1:$D$80,3,FALSE)</f>
        <v>Communication &amp; internet exp</v>
      </c>
      <c r="S4569" s="39" t="str">
        <f>VLOOKUP(D4569,GL_Master!$A$1:$D$80,4,FALSE)</f>
        <v>Communication cost</v>
      </c>
    </row>
    <row r="4570" spans="1:19" x14ac:dyDescent="0.25">
      <c r="A4570" s="39" t="s">
        <v>262</v>
      </c>
      <c r="B4570" s="39" t="s">
        <v>42</v>
      </c>
      <c r="C4570" s="7">
        <v>44197</v>
      </c>
      <c r="D4570" s="39" t="s">
        <v>103</v>
      </c>
      <c r="E4570" s="39">
        <v>2040</v>
      </c>
      <c r="F4570" s="82">
        <f t="shared" si="213"/>
        <v>2.04</v>
      </c>
      <c r="G4570" s="39">
        <f>VLOOKUP(N4570,Currecny_M!$A$1:$P$10,2,FALSE)</f>
        <v>1</v>
      </c>
      <c r="H4570" s="39">
        <f>MATCH(C4570,Currecny_M!$A$1:$P$1,0)</f>
        <v>11</v>
      </c>
      <c r="I4570" s="39">
        <f>VLOOKUP(N4570,Currecny_M!$A$1:$P$10,MATCH(Database!C4570,Currecny_M!$A$1:$P$1,0),FALSE)</f>
        <v>1</v>
      </c>
      <c r="J4570" s="82">
        <f t="shared" si="214"/>
        <v>2.04</v>
      </c>
      <c r="K4570" s="39">
        <f>VLOOKUP('Cover page'!$B$6,Currecny_M!$A$1:$P$10,MATCH(Database!C4570,Currecny_M!$A$1:$P$1,0),FALSE)</f>
        <v>1</v>
      </c>
      <c r="L4570" s="82">
        <f t="shared" si="215"/>
        <v>2.04</v>
      </c>
      <c r="M4570" s="82">
        <f>((E4570/$F$1)*VLOOKUP(N4570,Currecny_M!$A$1:$P$10,MATCH(Database!C4570,Currecny_M!$A$1:$P$1,0),FALSE))/VLOOKUP('Cover page'!$B$6,Currecny_M!$A$1:$P$10,MATCH(Database!C4570,Currecny_M!$A$1:$P$1,0),FALSE)</f>
        <v>2.04</v>
      </c>
      <c r="N4570" s="6" t="str">
        <f>VLOOKUP(B4570,Master!$A$2:$C$11,3,FALSE)</f>
        <v>INR</v>
      </c>
      <c r="O4570" s="6" t="str">
        <f>VLOOKUP(B4570,Master!$A$2:$C$11,2,FALSE)</f>
        <v>Asia</v>
      </c>
      <c r="Q4570" s="39" t="str">
        <f>VLOOKUP(D4570,GL_Master!$A$1:$D$80,2,FALSE)</f>
        <v>PL</v>
      </c>
      <c r="R4570" s="39" t="str">
        <f>VLOOKUP(D4570,GL_Master!$A$1:$D$80,3,FALSE)</f>
        <v>Communication &amp; internet exp</v>
      </c>
      <c r="S4570" s="39" t="str">
        <f>VLOOKUP(D4570,GL_Master!$A$1:$D$80,4,FALSE)</f>
        <v>Communication cost</v>
      </c>
    </row>
    <row r="4571" spans="1:19" x14ac:dyDescent="0.25">
      <c r="A4571" s="39" t="s">
        <v>262</v>
      </c>
      <c r="B4571" s="39" t="s">
        <v>42</v>
      </c>
      <c r="C4571" s="7">
        <v>44197</v>
      </c>
      <c r="D4571" s="39" t="s">
        <v>104</v>
      </c>
      <c r="E4571" s="39">
        <v>3210</v>
      </c>
      <c r="F4571" s="82">
        <f t="shared" si="213"/>
        <v>3.21</v>
      </c>
      <c r="G4571" s="39">
        <f>VLOOKUP(N4571,Currecny_M!$A$1:$P$10,2,FALSE)</f>
        <v>1</v>
      </c>
      <c r="H4571" s="39">
        <f>MATCH(C4571,Currecny_M!$A$1:$P$1,0)</f>
        <v>11</v>
      </c>
      <c r="I4571" s="39">
        <f>VLOOKUP(N4571,Currecny_M!$A$1:$P$10,MATCH(Database!C4571,Currecny_M!$A$1:$P$1,0),FALSE)</f>
        <v>1</v>
      </c>
      <c r="J4571" s="82">
        <f t="shared" si="214"/>
        <v>3.21</v>
      </c>
      <c r="K4571" s="39">
        <f>VLOOKUP('Cover page'!$B$6,Currecny_M!$A$1:$P$10,MATCH(Database!C4571,Currecny_M!$A$1:$P$1,0),FALSE)</f>
        <v>1</v>
      </c>
      <c r="L4571" s="82">
        <f t="shared" si="215"/>
        <v>3.21</v>
      </c>
      <c r="M4571" s="82">
        <f>((E4571/$F$1)*VLOOKUP(N4571,Currecny_M!$A$1:$P$10,MATCH(Database!C4571,Currecny_M!$A$1:$P$1,0),FALSE))/VLOOKUP('Cover page'!$B$6,Currecny_M!$A$1:$P$10,MATCH(Database!C4571,Currecny_M!$A$1:$P$1,0),FALSE)</f>
        <v>3.21</v>
      </c>
      <c r="N4571" s="6" t="str">
        <f>VLOOKUP(B4571,Master!$A$2:$C$11,3,FALSE)</f>
        <v>INR</v>
      </c>
      <c r="O4571" s="6" t="str">
        <f>VLOOKUP(B4571,Master!$A$2:$C$11,2,FALSE)</f>
        <v>Asia</v>
      </c>
      <c r="Q4571" s="39" t="str">
        <f>VLOOKUP(D4571,GL_Master!$A$1:$D$80,2,FALSE)</f>
        <v>PL</v>
      </c>
      <c r="R4571" s="39" t="str">
        <f>VLOOKUP(D4571,GL_Master!$A$1:$D$80,3,FALSE)</f>
        <v>Legal &amp; Professional expenses</v>
      </c>
      <c r="S4571" s="39" t="str">
        <f>VLOOKUP(D4571,GL_Master!$A$1:$D$80,4,FALSE)</f>
        <v>Professional Fees - Others</v>
      </c>
    </row>
    <row r="4572" spans="1:19" x14ac:dyDescent="0.25">
      <c r="A4572" s="39" t="s">
        <v>262</v>
      </c>
      <c r="B4572" s="39" t="s">
        <v>42</v>
      </c>
      <c r="C4572" s="7">
        <v>44197</v>
      </c>
      <c r="D4572" s="39" t="s">
        <v>105</v>
      </c>
      <c r="E4572" s="39">
        <v>2120</v>
      </c>
      <c r="F4572" s="82">
        <f t="shared" si="213"/>
        <v>2.12</v>
      </c>
      <c r="G4572" s="39">
        <f>VLOOKUP(N4572,Currecny_M!$A$1:$P$10,2,FALSE)</f>
        <v>1</v>
      </c>
      <c r="H4572" s="39">
        <f>MATCH(C4572,Currecny_M!$A$1:$P$1,0)</f>
        <v>11</v>
      </c>
      <c r="I4572" s="39">
        <f>VLOOKUP(N4572,Currecny_M!$A$1:$P$10,MATCH(Database!C4572,Currecny_M!$A$1:$P$1,0),FALSE)</f>
        <v>1</v>
      </c>
      <c r="J4572" s="82">
        <f t="shared" si="214"/>
        <v>2.12</v>
      </c>
      <c r="K4572" s="39">
        <f>VLOOKUP('Cover page'!$B$6,Currecny_M!$A$1:$P$10,MATCH(Database!C4572,Currecny_M!$A$1:$P$1,0),FALSE)</f>
        <v>1</v>
      </c>
      <c r="L4572" s="82">
        <f t="shared" si="215"/>
        <v>2.12</v>
      </c>
      <c r="M4572" s="82">
        <f>((E4572/$F$1)*VLOOKUP(N4572,Currecny_M!$A$1:$P$10,MATCH(Database!C4572,Currecny_M!$A$1:$P$1,0),FALSE))/VLOOKUP('Cover page'!$B$6,Currecny_M!$A$1:$P$10,MATCH(Database!C4572,Currecny_M!$A$1:$P$1,0),FALSE)</f>
        <v>2.12</v>
      </c>
      <c r="N4572" s="6" t="str">
        <f>VLOOKUP(B4572,Master!$A$2:$C$11,3,FALSE)</f>
        <v>INR</v>
      </c>
      <c r="O4572" s="6" t="str">
        <f>VLOOKUP(B4572,Master!$A$2:$C$11,2,FALSE)</f>
        <v>Asia</v>
      </c>
      <c r="Q4572" s="39" t="str">
        <f>VLOOKUP(D4572,GL_Master!$A$1:$D$80,2,FALSE)</f>
        <v>PL</v>
      </c>
      <c r="R4572" s="39" t="str">
        <f>VLOOKUP(D4572,GL_Master!$A$1:$D$80,3,FALSE)</f>
        <v>Travelling and conveyance</v>
      </c>
      <c r="S4572" s="39" t="str">
        <f>VLOOKUP(D4572,GL_Master!$A$1:$D$80,4,FALSE)</f>
        <v>Car hiring and rental services</v>
      </c>
    </row>
    <row r="4573" spans="1:19" x14ac:dyDescent="0.25">
      <c r="A4573" s="39" t="s">
        <v>262</v>
      </c>
      <c r="B4573" s="39" t="s">
        <v>42</v>
      </c>
      <c r="C4573" s="7">
        <v>44197</v>
      </c>
      <c r="D4573" s="39" t="s">
        <v>106</v>
      </c>
      <c r="E4573" s="39">
        <v>1030</v>
      </c>
      <c r="F4573" s="82">
        <f t="shared" si="213"/>
        <v>1.03</v>
      </c>
      <c r="G4573" s="39">
        <f>VLOOKUP(N4573,Currecny_M!$A$1:$P$10,2,FALSE)</f>
        <v>1</v>
      </c>
      <c r="H4573" s="39">
        <f>MATCH(C4573,Currecny_M!$A$1:$P$1,0)</f>
        <v>11</v>
      </c>
      <c r="I4573" s="39">
        <f>VLOOKUP(N4573,Currecny_M!$A$1:$P$10,MATCH(Database!C4573,Currecny_M!$A$1:$P$1,0),FALSE)</f>
        <v>1</v>
      </c>
      <c r="J4573" s="82">
        <f t="shared" si="214"/>
        <v>1.03</v>
      </c>
      <c r="K4573" s="39">
        <f>VLOOKUP('Cover page'!$B$6,Currecny_M!$A$1:$P$10,MATCH(Database!C4573,Currecny_M!$A$1:$P$1,0),FALSE)</f>
        <v>1</v>
      </c>
      <c r="L4573" s="82">
        <f t="shared" si="215"/>
        <v>1.03</v>
      </c>
      <c r="M4573" s="82">
        <f>((E4573/$F$1)*VLOOKUP(N4573,Currecny_M!$A$1:$P$10,MATCH(Database!C4573,Currecny_M!$A$1:$P$1,0),FALSE))/VLOOKUP('Cover page'!$B$6,Currecny_M!$A$1:$P$10,MATCH(Database!C4573,Currecny_M!$A$1:$P$1,0),FALSE)</f>
        <v>1.03</v>
      </c>
      <c r="N4573" s="6" t="str">
        <f>VLOOKUP(B4573,Master!$A$2:$C$11,3,FALSE)</f>
        <v>INR</v>
      </c>
      <c r="O4573" s="6" t="str">
        <f>VLOOKUP(B4573,Master!$A$2:$C$11,2,FALSE)</f>
        <v>Asia</v>
      </c>
      <c r="Q4573" s="39" t="str">
        <f>VLOOKUP(D4573,GL_Master!$A$1:$D$80,2,FALSE)</f>
        <v>PL</v>
      </c>
      <c r="R4573" s="39" t="str">
        <f>VLOOKUP(D4573,GL_Master!$A$1:$D$80,3,FALSE)</f>
        <v>Communication &amp; internet exp</v>
      </c>
      <c r="S4573" s="39" t="str">
        <f>VLOOKUP(D4573,GL_Master!$A$1:$D$80,4,FALSE)</f>
        <v>Printing &amp; Stationary</v>
      </c>
    </row>
    <row r="4574" spans="1:19" x14ac:dyDescent="0.25">
      <c r="A4574" s="39" t="s">
        <v>262</v>
      </c>
      <c r="B4574" s="39" t="s">
        <v>42</v>
      </c>
      <c r="C4574" s="7">
        <v>44197</v>
      </c>
      <c r="D4574" s="39" t="s">
        <v>32</v>
      </c>
      <c r="E4574" s="39">
        <v>1090</v>
      </c>
      <c r="F4574" s="82">
        <f t="shared" si="213"/>
        <v>1.0900000000000001</v>
      </c>
      <c r="G4574" s="39">
        <f>VLOOKUP(N4574,Currecny_M!$A$1:$P$10,2,FALSE)</f>
        <v>1</v>
      </c>
      <c r="H4574" s="39">
        <f>MATCH(C4574,Currecny_M!$A$1:$P$1,0)</f>
        <v>11</v>
      </c>
      <c r="I4574" s="39">
        <f>VLOOKUP(N4574,Currecny_M!$A$1:$P$10,MATCH(Database!C4574,Currecny_M!$A$1:$P$1,0),FALSE)</f>
        <v>1</v>
      </c>
      <c r="J4574" s="82">
        <f t="shared" si="214"/>
        <v>1.0900000000000001</v>
      </c>
      <c r="K4574" s="39">
        <f>VLOOKUP('Cover page'!$B$6,Currecny_M!$A$1:$P$10,MATCH(Database!C4574,Currecny_M!$A$1:$P$1,0),FALSE)</f>
        <v>1</v>
      </c>
      <c r="L4574" s="82">
        <f t="shared" si="215"/>
        <v>1.0900000000000001</v>
      </c>
      <c r="M4574" s="82">
        <f>((E4574/$F$1)*VLOOKUP(N4574,Currecny_M!$A$1:$P$10,MATCH(Database!C4574,Currecny_M!$A$1:$P$1,0),FALSE))/VLOOKUP('Cover page'!$B$6,Currecny_M!$A$1:$P$10,MATCH(Database!C4574,Currecny_M!$A$1:$P$1,0),FALSE)</f>
        <v>1.0900000000000001</v>
      </c>
      <c r="N4574" s="6" t="str">
        <f>VLOOKUP(B4574,Master!$A$2:$C$11,3,FALSE)</f>
        <v>INR</v>
      </c>
      <c r="O4574" s="6" t="str">
        <f>VLOOKUP(B4574,Master!$A$2:$C$11,2,FALSE)</f>
        <v>Asia</v>
      </c>
      <c r="Q4574" s="39" t="str">
        <f>VLOOKUP(D4574,GL_Master!$A$1:$D$80,2,FALSE)</f>
        <v>PL</v>
      </c>
      <c r="R4574" s="39" t="str">
        <f>VLOOKUP(D4574,GL_Master!$A$1:$D$80,3,FALSE)</f>
        <v>Communication &amp; internet exp</v>
      </c>
      <c r="S4574" s="39" t="str">
        <f>VLOOKUP(D4574,GL_Master!$A$1:$D$80,4,FALSE)</f>
        <v>Printing &amp; Stationary</v>
      </c>
    </row>
    <row r="4575" spans="1:19" x14ac:dyDescent="0.25">
      <c r="A4575" s="39" t="s">
        <v>262</v>
      </c>
      <c r="B4575" s="39" t="s">
        <v>42</v>
      </c>
      <c r="C4575" s="7">
        <v>44197</v>
      </c>
      <c r="D4575" s="39" t="s">
        <v>35</v>
      </c>
      <c r="E4575" s="39">
        <v>3180</v>
      </c>
      <c r="F4575" s="82">
        <f t="shared" si="213"/>
        <v>3.18</v>
      </c>
      <c r="G4575" s="39">
        <f>VLOOKUP(N4575,Currecny_M!$A$1:$P$10,2,FALSE)</f>
        <v>1</v>
      </c>
      <c r="H4575" s="39">
        <f>MATCH(C4575,Currecny_M!$A$1:$P$1,0)</f>
        <v>11</v>
      </c>
      <c r="I4575" s="39">
        <f>VLOOKUP(N4575,Currecny_M!$A$1:$P$10,MATCH(Database!C4575,Currecny_M!$A$1:$P$1,0),FALSE)</f>
        <v>1</v>
      </c>
      <c r="J4575" s="82">
        <f t="shared" si="214"/>
        <v>3.18</v>
      </c>
      <c r="K4575" s="39">
        <f>VLOOKUP('Cover page'!$B$6,Currecny_M!$A$1:$P$10,MATCH(Database!C4575,Currecny_M!$A$1:$P$1,0),FALSE)</f>
        <v>1</v>
      </c>
      <c r="L4575" s="82">
        <f t="shared" si="215"/>
        <v>3.18</v>
      </c>
      <c r="M4575" s="82">
        <f>((E4575/$F$1)*VLOOKUP(N4575,Currecny_M!$A$1:$P$10,MATCH(Database!C4575,Currecny_M!$A$1:$P$1,0),FALSE))/VLOOKUP('Cover page'!$B$6,Currecny_M!$A$1:$P$10,MATCH(Database!C4575,Currecny_M!$A$1:$P$1,0),FALSE)</f>
        <v>3.18</v>
      </c>
      <c r="N4575" s="6" t="str">
        <f>VLOOKUP(B4575,Master!$A$2:$C$11,3,FALSE)</f>
        <v>INR</v>
      </c>
      <c r="O4575" s="6" t="str">
        <f>VLOOKUP(B4575,Master!$A$2:$C$11,2,FALSE)</f>
        <v>Asia</v>
      </c>
      <c r="Q4575" s="39" t="str">
        <f>VLOOKUP(D4575,GL_Master!$A$1:$D$80,2,FALSE)</f>
        <v>PL</v>
      </c>
      <c r="R4575" s="39" t="str">
        <f>VLOOKUP(D4575,GL_Master!$A$1:$D$80,3,FALSE)</f>
        <v>Security Expenses</v>
      </c>
      <c r="S4575" s="39" t="str">
        <f>VLOOKUP(D4575,GL_Master!$A$1:$D$80,4,FALSE)</f>
        <v>Security Expenses others</v>
      </c>
    </row>
    <row r="4576" spans="1:19" x14ac:dyDescent="0.25">
      <c r="A4576" s="39" t="s">
        <v>262</v>
      </c>
      <c r="B4576" s="39" t="s">
        <v>42</v>
      </c>
      <c r="C4576" s="7">
        <v>44197</v>
      </c>
      <c r="D4576" s="39" t="s">
        <v>38</v>
      </c>
      <c r="E4576" s="39">
        <v>1070</v>
      </c>
      <c r="F4576" s="82">
        <f t="shared" si="213"/>
        <v>1.07</v>
      </c>
      <c r="G4576" s="39">
        <f>VLOOKUP(N4576,Currecny_M!$A$1:$P$10,2,FALSE)</f>
        <v>1</v>
      </c>
      <c r="H4576" s="39">
        <f>MATCH(C4576,Currecny_M!$A$1:$P$1,0)</f>
        <v>11</v>
      </c>
      <c r="I4576" s="39">
        <f>VLOOKUP(N4576,Currecny_M!$A$1:$P$10,MATCH(Database!C4576,Currecny_M!$A$1:$P$1,0),FALSE)</f>
        <v>1</v>
      </c>
      <c r="J4576" s="82">
        <f t="shared" si="214"/>
        <v>1.07</v>
      </c>
      <c r="K4576" s="39">
        <f>VLOOKUP('Cover page'!$B$6,Currecny_M!$A$1:$P$10,MATCH(Database!C4576,Currecny_M!$A$1:$P$1,0),FALSE)</f>
        <v>1</v>
      </c>
      <c r="L4576" s="82">
        <f t="shared" si="215"/>
        <v>1.07</v>
      </c>
      <c r="M4576" s="82">
        <f>((E4576/$F$1)*VLOOKUP(N4576,Currecny_M!$A$1:$P$10,MATCH(Database!C4576,Currecny_M!$A$1:$P$1,0),FALSE))/VLOOKUP('Cover page'!$B$6,Currecny_M!$A$1:$P$10,MATCH(Database!C4576,Currecny_M!$A$1:$P$1,0),FALSE)</f>
        <v>1.07</v>
      </c>
      <c r="N4576" s="6" t="str">
        <f>VLOOKUP(B4576,Master!$A$2:$C$11,3,FALSE)</f>
        <v>INR</v>
      </c>
      <c r="O4576" s="6" t="str">
        <f>VLOOKUP(B4576,Master!$A$2:$C$11,2,FALSE)</f>
        <v>Asia</v>
      </c>
      <c r="Q4576" s="39" t="str">
        <f>VLOOKUP(D4576,GL_Master!$A$1:$D$80,2,FALSE)</f>
        <v>PL</v>
      </c>
      <c r="R4576" s="39" t="str">
        <f>VLOOKUP(D4576,GL_Master!$A$1:$D$80,3,FALSE)</f>
        <v>House Keeping Expenses</v>
      </c>
      <c r="S4576" s="39" t="str">
        <f>VLOOKUP(D4576,GL_Master!$A$1:$D$80,4,FALSE)</f>
        <v>House Keeping Expenses</v>
      </c>
    </row>
    <row r="4577" spans="1:19" x14ac:dyDescent="0.25">
      <c r="A4577" s="39" t="s">
        <v>262</v>
      </c>
      <c r="B4577" s="39" t="s">
        <v>42</v>
      </c>
      <c r="C4577" s="7">
        <v>44197</v>
      </c>
      <c r="D4577" s="39" t="s">
        <v>107</v>
      </c>
      <c r="E4577" s="39">
        <v>1100</v>
      </c>
      <c r="F4577" s="82">
        <f t="shared" si="213"/>
        <v>1.1000000000000001</v>
      </c>
      <c r="G4577" s="39">
        <f>VLOOKUP(N4577,Currecny_M!$A$1:$P$10,2,FALSE)</f>
        <v>1</v>
      </c>
      <c r="H4577" s="39">
        <f>MATCH(C4577,Currecny_M!$A$1:$P$1,0)</f>
        <v>11</v>
      </c>
      <c r="I4577" s="39">
        <f>VLOOKUP(N4577,Currecny_M!$A$1:$P$10,MATCH(Database!C4577,Currecny_M!$A$1:$P$1,0),FALSE)</f>
        <v>1</v>
      </c>
      <c r="J4577" s="82">
        <f t="shared" si="214"/>
        <v>1.1000000000000001</v>
      </c>
      <c r="K4577" s="39">
        <f>VLOOKUP('Cover page'!$B$6,Currecny_M!$A$1:$P$10,MATCH(Database!C4577,Currecny_M!$A$1:$P$1,0),FALSE)</f>
        <v>1</v>
      </c>
      <c r="L4577" s="82">
        <f t="shared" si="215"/>
        <v>1.1000000000000001</v>
      </c>
      <c r="M4577" s="82">
        <f>((E4577/$F$1)*VLOOKUP(N4577,Currecny_M!$A$1:$P$10,MATCH(Database!C4577,Currecny_M!$A$1:$P$1,0),FALSE))/VLOOKUP('Cover page'!$B$6,Currecny_M!$A$1:$P$10,MATCH(Database!C4577,Currecny_M!$A$1:$P$1,0),FALSE)</f>
        <v>1.1000000000000001</v>
      </c>
      <c r="N4577" s="6" t="str">
        <f>VLOOKUP(B4577,Master!$A$2:$C$11,3,FALSE)</f>
        <v>INR</v>
      </c>
      <c r="O4577" s="6" t="str">
        <f>VLOOKUP(B4577,Master!$A$2:$C$11,2,FALSE)</f>
        <v>Asia</v>
      </c>
      <c r="Q4577" s="39" t="str">
        <f>VLOOKUP(D4577,GL_Master!$A$1:$D$80,2,FALSE)</f>
        <v>PL</v>
      </c>
      <c r="R4577" s="39" t="str">
        <f>VLOOKUP(D4577,GL_Master!$A$1:$D$80,3,FALSE)</f>
        <v>Misc. expenses</v>
      </c>
      <c r="S4577" s="39" t="str">
        <f>VLOOKUP(D4577,GL_Master!$A$1:$D$80,4,FALSE)</f>
        <v>Repair &amp; Maintenance</v>
      </c>
    </row>
    <row r="4578" spans="1:19" x14ac:dyDescent="0.25">
      <c r="A4578" s="39" t="s">
        <v>262</v>
      </c>
      <c r="B4578" s="39" t="s">
        <v>42</v>
      </c>
      <c r="C4578" s="7">
        <v>44197</v>
      </c>
      <c r="D4578" s="39" t="s">
        <v>108</v>
      </c>
      <c r="E4578" s="39">
        <v>1030</v>
      </c>
      <c r="F4578" s="82">
        <f t="shared" si="213"/>
        <v>1.03</v>
      </c>
      <c r="G4578" s="39">
        <f>VLOOKUP(N4578,Currecny_M!$A$1:$P$10,2,FALSE)</f>
        <v>1</v>
      </c>
      <c r="H4578" s="39">
        <f>MATCH(C4578,Currecny_M!$A$1:$P$1,0)</f>
        <v>11</v>
      </c>
      <c r="I4578" s="39">
        <f>VLOOKUP(N4578,Currecny_M!$A$1:$P$10,MATCH(Database!C4578,Currecny_M!$A$1:$P$1,0),FALSE)</f>
        <v>1</v>
      </c>
      <c r="J4578" s="82">
        <f t="shared" si="214"/>
        <v>1.03</v>
      </c>
      <c r="K4578" s="39">
        <f>VLOOKUP('Cover page'!$B$6,Currecny_M!$A$1:$P$10,MATCH(Database!C4578,Currecny_M!$A$1:$P$1,0),FALSE)</f>
        <v>1</v>
      </c>
      <c r="L4578" s="82">
        <f t="shared" si="215"/>
        <v>1.03</v>
      </c>
      <c r="M4578" s="82">
        <f>((E4578/$F$1)*VLOOKUP(N4578,Currecny_M!$A$1:$P$10,MATCH(Database!C4578,Currecny_M!$A$1:$P$1,0),FALSE))/VLOOKUP('Cover page'!$B$6,Currecny_M!$A$1:$P$10,MATCH(Database!C4578,Currecny_M!$A$1:$P$1,0),FALSE)</f>
        <v>1.03</v>
      </c>
      <c r="N4578" s="6" t="str">
        <f>VLOOKUP(B4578,Master!$A$2:$C$11,3,FALSE)</f>
        <v>INR</v>
      </c>
      <c r="O4578" s="6" t="str">
        <f>VLOOKUP(B4578,Master!$A$2:$C$11,2,FALSE)</f>
        <v>Asia</v>
      </c>
      <c r="Q4578" s="39" t="str">
        <f>VLOOKUP(D4578,GL_Master!$A$1:$D$80,2,FALSE)</f>
        <v>PL</v>
      </c>
      <c r="R4578" s="39" t="str">
        <f>VLOOKUP(D4578,GL_Master!$A$1:$D$80,3,FALSE)</f>
        <v>Misc. expenses</v>
      </c>
      <c r="S4578" s="39" t="str">
        <f>VLOOKUP(D4578,GL_Master!$A$1:$D$80,4,FALSE)</f>
        <v>Repair &amp; Maintenance</v>
      </c>
    </row>
    <row r="4579" spans="1:19" x14ac:dyDescent="0.25">
      <c r="A4579" s="39" t="s">
        <v>262</v>
      </c>
      <c r="B4579" s="39" t="s">
        <v>42</v>
      </c>
      <c r="C4579" s="7">
        <v>44197</v>
      </c>
      <c r="D4579" s="39" t="s">
        <v>9</v>
      </c>
      <c r="E4579" s="39">
        <v>9540</v>
      </c>
      <c r="F4579" s="82">
        <f t="shared" si="213"/>
        <v>9.5399999999999991</v>
      </c>
      <c r="G4579" s="39">
        <f>VLOOKUP(N4579,Currecny_M!$A$1:$P$10,2,FALSE)</f>
        <v>1</v>
      </c>
      <c r="H4579" s="39">
        <f>MATCH(C4579,Currecny_M!$A$1:$P$1,0)</f>
        <v>11</v>
      </c>
      <c r="I4579" s="39">
        <f>VLOOKUP(N4579,Currecny_M!$A$1:$P$10,MATCH(Database!C4579,Currecny_M!$A$1:$P$1,0),FALSE)</f>
        <v>1</v>
      </c>
      <c r="J4579" s="82">
        <f t="shared" si="214"/>
        <v>9.5399999999999991</v>
      </c>
      <c r="K4579" s="39">
        <f>VLOOKUP('Cover page'!$B$6,Currecny_M!$A$1:$P$10,MATCH(Database!C4579,Currecny_M!$A$1:$P$1,0),FALSE)</f>
        <v>1</v>
      </c>
      <c r="L4579" s="82">
        <f t="shared" si="215"/>
        <v>9.5399999999999991</v>
      </c>
      <c r="M4579" s="82">
        <f>((E4579/$F$1)*VLOOKUP(N4579,Currecny_M!$A$1:$P$10,MATCH(Database!C4579,Currecny_M!$A$1:$P$1,0),FALSE))/VLOOKUP('Cover page'!$B$6,Currecny_M!$A$1:$P$10,MATCH(Database!C4579,Currecny_M!$A$1:$P$1,0),FALSE)</f>
        <v>9.5399999999999991</v>
      </c>
      <c r="N4579" s="6" t="str">
        <f>VLOOKUP(B4579,Master!$A$2:$C$11,3,FALSE)</f>
        <v>INR</v>
      </c>
      <c r="O4579" s="6" t="str">
        <f>VLOOKUP(B4579,Master!$A$2:$C$11,2,FALSE)</f>
        <v>Asia</v>
      </c>
      <c r="Q4579" s="39" t="str">
        <f>VLOOKUP(D4579,GL_Master!$A$1:$D$80,2,FALSE)</f>
        <v>PL</v>
      </c>
      <c r="R4579" s="39" t="str">
        <f>VLOOKUP(D4579,GL_Master!$A$1:$D$80,3,FALSE)</f>
        <v>Rent</v>
      </c>
      <c r="S4579" s="39" t="str">
        <f>VLOOKUP(D4579,GL_Master!$A$1:$D$80,4,FALSE)</f>
        <v>Office Rent</v>
      </c>
    </row>
    <row r="4580" spans="1:19" x14ac:dyDescent="0.25">
      <c r="A4580" s="39" t="s">
        <v>262</v>
      </c>
      <c r="B4580" s="39" t="s">
        <v>42</v>
      </c>
      <c r="C4580" s="7">
        <v>44197</v>
      </c>
      <c r="D4580" s="39" t="s">
        <v>109</v>
      </c>
      <c r="E4580" s="39">
        <v>-5450</v>
      </c>
      <c r="F4580" s="82">
        <f t="shared" si="213"/>
        <v>-5.45</v>
      </c>
      <c r="G4580" s="39">
        <f>VLOOKUP(N4580,Currecny_M!$A$1:$P$10,2,FALSE)</f>
        <v>1</v>
      </c>
      <c r="H4580" s="39">
        <f>MATCH(C4580,Currecny_M!$A$1:$P$1,0)</f>
        <v>11</v>
      </c>
      <c r="I4580" s="39">
        <f>VLOOKUP(N4580,Currecny_M!$A$1:$P$10,MATCH(Database!C4580,Currecny_M!$A$1:$P$1,0),FALSE)</f>
        <v>1</v>
      </c>
      <c r="J4580" s="82">
        <f t="shared" si="214"/>
        <v>-5.45</v>
      </c>
      <c r="K4580" s="39">
        <f>VLOOKUP('Cover page'!$B$6,Currecny_M!$A$1:$P$10,MATCH(Database!C4580,Currecny_M!$A$1:$P$1,0),FALSE)</f>
        <v>1</v>
      </c>
      <c r="L4580" s="82">
        <f t="shared" si="215"/>
        <v>-5.45</v>
      </c>
      <c r="M4580" s="82">
        <f>((E4580/$F$1)*VLOOKUP(N4580,Currecny_M!$A$1:$P$10,MATCH(Database!C4580,Currecny_M!$A$1:$P$1,0),FALSE))/VLOOKUP('Cover page'!$B$6,Currecny_M!$A$1:$P$10,MATCH(Database!C4580,Currecny_M!$A$1:$P$1,0),FALSE)</f>
        <v>-5.45</v>
      </c>
      <c r="N4580" s="6" t="str">
        <f>VLOOKUP(B4580,Master!$A$2:$C$11,3,FALSE)</f>
        <v>INR</v>
      </c>
      <c r="O4580" s="6" t="str">
        <f>VLOOKUP(B4580,Master!$A$2:$C$11,2,FALSE)</f>
        <v>Asia</v>
      </c>
      <c r="Q4580" s="39" t="str">
        <f>VLOOKUP(D4580,GL_Master!$A$1:$D$80,2,FALSE)</f>
        <v>PL</v>
      </c>
      <c r="R4580" s="39" t="str">
        <f>VLOOKUP(D4580,GL_Master!$A$1:$D$80,3,FALSE)</f>
        <v>Travelling and conveyance</v>
      </c>
      <c r="S4580" s="39" t="str">
        <f>VLOOKUP(D4580,GL_Master!$A$1:$D$80,4,FALSE)</f>
        <v>Travelling , hotel lodging</v>
      </c>
    </row>
    <row r="4581" spans="1:19" x14ac:dyDescent="0.25">
      <c r="A4581" s="39" t="s">
        <v>262</v>
      </c>
      <c r="B4581" s="39" t="s">
        <v>42</v>
      </c>
      <c r="C4581" s="7">
        <v>44197</v>
      </c>
      <c r="D4581" s="39" t="s">
        <v>110</v>
      </c>
      <c r="E4581" s="39">
        <v>2120</v>
      </c>
      <c r="F4581" s="82">
        <f t="shared" si="213"/>
        <v>2.12</v>
      </c>
      <c r="G4581" s="39">
        <f>VLOOKUP(N4581,Currecny_M!$A$1:$P$10,2,FALSE)</f>
        <v>1</v>
      </c>
      <c r="H4581" s="39">
        <f>MATCH(C4581,Currecny_M!$A$1:$P$1,0)</f>
        <v>11</v>
      </c>
      <c r="I4581" s="39">
        <f>VLOOKUP(N4581,Currecny_M!$A$1:$P$10,MATCH(Database!C4581,Currecny_M!$A$1:$P$1,0),FALSE)</f>
        <v>1</v>
      </c>
      <c r="J4581" s="82">
        <f t="shared" si="214"/>
        <v>2.12</v>
      </c>
      <c r="K4581" s="39">
        <f>VLOOKUP('Cover page'!$B$6,Currecny_M!$A$1:$P$10,MATCH(Database!C4581,Currecny_M!$A$1:$P$1,0),FALSE)</f>
        <v>1</v>
      </c>
      <c r="L4581" s="82">
        <f t="shared" si="215"/>
        <v>2.12</v>
      </c>
      <c r="M4581" s="82">
        <f>((E4581/$F$1)*VLOOKUP(N4581,Currecny_M!$A$1:$P$10,MATCH(Database!C4581,Currecny_M!$A$1:$P$1,0),FALSE))/VLOOKUP('Cover page'!$B$6,Currecny_M!$A$1:$P$10,MATCH(Database!C4581,Currecny_M!$A$1:$P$1,0),FALSE)</f>
        <v>2.12</v>
      </c>
      <c r="N4581" s="6" t="str">
        <f>VLOOKUP(B4581,Master!$A$2:$C$11,3,FALSE)</f>
        <v>INR</v>
      </c>
      <c r="O4581" s="6" t="str">
        <f>VLOOKUP(B4581,Master!$A$2:$C$11,2,FALSE)</f>
        <v>Asia</v>
      </c>
      <c r="Q4581" s="39" t="str">
        <f>VLOOKUP(D4581,GL_Master!$A$1:$D$80,2,FALSE)</f>
        <v>PL</v>
      </c>
      <c r="R4581" s="39" t="str">
        <f>VLOOKUP(D4581,GL_Master!$A$1:$D$80,3,FALSE)</f>
        <v>Travelling and conveyance</v>
      </c>
      <c r="S4581" s="39" t="str">
        <f>VLOOKUP(D4581,GL_Master!$A$1:$D$80,4,FALSE)</f>
        <v>Travelling , hotel lodging</v>
      </c>
    </row>
    <row r="4582" spans="1:19" x14ac:dyDescent="0.25">
      <c r="A4582" s="39" t="s">
        <v>262</v>
      </c>
      <c r="B4582" s="39" t="s">
        <v>42</v>
      </c>
      <c r="C4582" s="7">
        <v>44197</v>
      </c>
      <c r="D4582" s="39" t="s">
        <v>111</v>
      </c>
      <c r="E4582" s="39">
        <v>1030</v>
      </c>
      <c r="F4582" s="82">
        <f t="shared" si="213"/>
        <v>1.03</v>
      </c>
      <c r="G4582" s="39">
        <f>VLOOKUP(N4582,Currecny_M!$A$1:$P$10,2,FALSE)</f>
        <v>1</v>
      </c>
      <c r="H4582" s="39">
        <f>MATCH(C4582,Currecny_M!$A$1:$P$1,0)</f>
        <v>11</v>
      </c>
      <c r="I4582" s="39">
        <f>VLOOKUP(N4582,Currecny_M!$A$1:$P$10,MATCH(Database!C4582,Currecny_M!$A$1:$P$1,0),FALSE)</f>
        <v>1</v>
      </c>
      <c r="J4582" s="82">
        <f t="shared" si="214"/>
        <v>1.03</v>
      </c>
      <c r="K4582" s="39">
        <f>VLOOKUP('Cover page'!$B$6,Currecny_M!$A$1:$P$10,MATCH(Database!C4582,Currecny_M!$A$1:$P$1,0),FALSE)</f>
        <v>1</v>
      </c>
      <c r="L4582" s="82">
        <f t="shared" si="215"/>
        <v>1.03</v>
      </c>
      <c r="M4582" s="82">
        <f>((E4582/$F$1)*VLOOKUP(N4582,Currecny_M!$A$1:$P$10,MATCH(Database!C4582,Currecny_M!$A$1:$P$1,0),FALSE))/VLOOKUP('Cover page'!$B$6,Currecny_M!$A$1:$P$10,MATCH(Database!C4582,Currecny_M!$A$1:$P$1,0),FALSE)</f>
        <v>1.03</v>
      </c>
      <c r="N4582" s="6" t="str">
        <f>VLOOKUP(B4582,Master!$A$2:$C$11,3,FALSE)</f>
        <v>INR</v>
      </c>
      <c r="O4582" s="6" t="str">
        <f>VLOOKUP(B4582,Master!$A$2:$C$11,2,FALSE)</f>
        <v>Asia</v>
      </c>
      <c r="Q4582" s="39" t="str">
        <f>VLOOKUP(D4582,GL_Master!$A$1:$D$80,2,FALSE)</f>
        <v>PL</v>
      </c>
      <c r="R4582" s="39" t="str">
        <f>VLOOKUP(D4582,GL_Master!$A$1:$D$80,3,FALSE)</f>
        <v>Legal &amp; Professional expenses</v>
      </c>
      <c r="S4582" s="39" t="str">
        <f>VLOOKUP(D4582,GL_Master!$A$1:$D$80,4,FALSE)</f>
        <v>Professional Fees - Others</v>
      </c>
    </row>
    <row r="4583" spans="1:19" x14ac:dyDescent="0.25">
      <c r="A4583" s="39" t="s">
        <v>262</v>
      </c>
      <c r="B4583" s="39" t="s">
        <v>42</v>
      </c>
      <c r="C4583" s="7">
        <v>44228</v>
      </c>
      <c r="D4583" s="39" t="s">
        <v>112</v>
      </c>
      <c r="E4583" s="39">
        <v>10200</v>
      </c>
      <c r="F4583" s="82">
        <f t="shared" si="213"/>
        <v>10.199999999999999</v>
      </c>
      <c r="G4583" s="39">
        <f>VLOOKUP(N4583,Currecny_M!$A$1:$P$10,2,FALSE)</f>
        <v>1</v>
      </c>
      <c r="H4583" s="39">
        <f>MATCH(C4583,Currecny_M!$A$1:$P$1,0)</f>
        <v>12</v>
      </c>
      <c r="I4583" s="39">
        <f>VLOOKUP(N4583,Currecny_M!$A$1:$P$10,MATCH(Database!C4583,Currecny_M!$A$1:$P$1,0),FALSE)</f>
        <v>1</v>
      </c>
      <c r="J4583" s="82">
        <f t="shared" si="214"/>
        <v>10.199999999999999</v>
      </c>
      <c r="K4583" s="39">
        <f>VLOOKUP('Cover page'!$B$6,Currecny_M!$A$1:$P$10,MATCH(Database!C4583,Currecny_M!$A$1:$P$1,0),FALSE)</f>
        <v>1</v>
      </c>
      <c r="L4583" s="82">
        <f t="shared" si="215"/>
        <v>10.199999999999999</v>
      </c>
      <c r="M4583" s="82">
        <f>((E4583/$F$1)*VLOOKUP(N4583,Currecny_M!$A$1:$P$10,MATCH(Database!C4583,Currecny_M!$A$1:$P$1,0),FALSE))/VLOOKUP('Cover page'!$B$6,Currecny_M!$A$1:$P$10,MATCH(Database!C4583,Currecny_M!$A$1:$P$1,0),FALSE)</f>
        <v>10.199999999999999</v>
      </c>
      <c r="N4583" s="6" t="str">
        <f>VLOOKUP(B4583,Master!$A$2:$C$11,3,FALSE)</f>
        <v>INR</v>
      </c>
      <c r="O4583" s="6" t="str">
        <f>VLOOKUP(B4583,Master!$A$2:$C$11,2,FALSE)</f>
        <v>Asia</v>
      </c>
      <c r="Q4583" s="39" t="str">
        <f>VLOOKUP(D4583,GL_Master!$A$1:$D$80,2,FALSE)</f>
        <v>PL</v>
      </c>
      <c r="R4583" s="39" t="str">
        <f>VLOOKUP(D4583,GL_Master!$A$1:$D$80,3,FALSE)</f>
        <v>Finance Cost</v>
      </c>
      <c r="S4583" s="39" t="str">
        <f>VLOOKUP(D4583,GL_Master!$A$1:$D$80,4,FALSE)</f>
        <v>Interest expense</v>
      </c>
    </row>
    <row r="4584" spans="1:19" x14ac:dyDescent="0.25">
      <c r="A4584" s="39" t="s">
        <v>262</v>
      </c>
      <c r="B4584" s="39" t="s">
        <v>42</v>
      </c>
      <c r="C4584" s="7">
        <v>44228</v>
      </c>
      <c r="D4584" s="39" t="s">
        <v>25</v>
      </c>
      <c r="E4584" s="39">
        <v>94500</v>
      </c>
      <c r="F4584" s="82">
        <f t="shared" si="213"/>
        <v>94.5</v>
      </c>
      <c r="G4584" s="39">
        <f>VLOOKUP(N4584,Currecny_M!$A$1:$P$10,2,FALSE)</f>
        <v>1</v>
      </c>
      <c r="H4584" s="39">
        <f>MATCH(C4584,Currecny_M!$A$1:$P$1,0)</f>
        <v>12</v>
      </c>
      <c r="I4584" s="39">
        <f>VLOOKUP(N4584,Currecny_M!$A$1:$P$10,MATCH(Database!C4584,Currecny_M!$A$1:$P$1,0),FALSE)</f>
        <v>1</v>
      </c>
      <c r="J4584" s="82">
        <f t="shared" si="214"/>
        <v>94.5</v>
      </c>
      <c r="K4584" s="39">
        <f>VLOOKUP('Cover page'!$B$6,Currecny_M!$A$1:$P$10,MATCH(Database!C4584,Currecny_M!$A$1:$P$1,0),FALSE)</f>
        <v>1</v>
      </c>
      <c r="L4584" s="82">
        <f t="shared" si="215"/>
        <v>94.5</v>
      </c>
      <c r="M4584" s="82">
        <f>((E4584/$F$1)*VLOOKUP(N4584,Currecny_M!$A$1:$P$10,MATCH(Database!C4584,Currecny_M!$A$1:$P$1,0),FALSE))/VLOOKUP('Cover page'!$B$6,Currecny_M!$A$1:$P$10,MATCH(Database!C4584,Currecny_M!$A$1:$P$1,0),FALSE)</f>
        <v>94.5</v>
      </c>
      <c r="N4584" s="6" t="str">
        <f>VLOOKUP(B4584,Master!$A$2:$C$11,3,FALSE)</f>
        <v>INR</v>
      </c>
      <c r="O4584" s="6" t="str">
        <f>VLOOKUP(B4584,Master!$A$2:$C$11,2,FALSE)</f>
        <v>Asia</v>
      </c>
      <c r="Q4584" s="39" t="str">
        <f>VLOOKUP(D4584,GL_Master!$A$1:$D$80,2,FALSE)</f>
        <v>PL</v>
      </c>
      <c r="R4584" s="39" t="str">
        <f>VLOOKUP(D4584,GL_Master!$A$1:$D$80,3,FALSE)</f>
        <v>Depreciation</v>
      </c>
      <c r="S4584" s="39" t="str">
        <f>VLOOKUP(D4584,GL_Master!$A$1:$D$80,4,FALSE)</f>
        <v>Depreciation</v>
      </c>
    </row>
    <row r="4585" spans="1:19" x14ac:dyDescent="0.25">
      <c r="A4585" s="39" t="s">
        <v>262</v>
      </c>
      <c r="B4585" s="39" t="s">
        <v>42</v>
      </c>
      <c r="C4585" s="7">
        <v>44228</v>
      </c>
      <c r="D4585" s="39" t="s">
        <v>51</v>
      </c>
      <c r="E4585" s="39">
        <v>-1000000</v>
      </c>
      <c r="F4585" s="82">
        <f t="shared" si="213"/>
        <v>-1000</v>
      </c>
      <c r="G4585" s="39">
        <f>VLOOKUP(N4585,Currecny_M!$A$1:$P$10,2,FALSE)</f>
        <v>1</v>
      </c>
      <c r="H4585" s="39">
        <f>MATCH(C4585,Currecny_M!$A$1:$P$1,0)</f>
        <v>12</v>
      </c>
      <c r="I4585" s="39">
        <f>VLOOKUP(N4585,Currecny_M!$A$1:$P$10,MATCH(Database!C4585,Currecny_M!$A$1:$P$1,0),FALSE)</f>
        <v>1</v>
      </c>
      <c r="J4585" s="82">
        <f t="shared" si="214"/>
        <v>-1000</v>
      </c>
      <c r="K4585" s="39">
        <f>VLOOKUP('Cover page'!$B$6,Currecny_M!$A$1:$P$10,MATCH(Database!C4585,Currecny_M!$A$1:$P$1,0),FALSE)</f>
        <v>1</v>
      </c>
      <c r="L4585" s="82">
        <f t="shared" si="215"/>
        <v>-1000</v>
      </c>
      <c r="M4585" s="82">
        <f>((E4585/$F$1)*VLOOKUP(N4585,Currecny_M!$A$1:$P$10,MATCH(Database!C4585,Currecny_M!$A$1:$P$1,0),FALSE))/VLOOKUP('Cover page'!$B$6,Currecny_M!$A$1:$P$10,MATCH(Database!C4585,Currecny_M!$A$1:$P$1,0),FALSE)</f>
        <v>-1000</v>
      </c>
      <c r="N4585" s="6" t="str">
        <f>VLOOKUP(B4585,Master!$A$2:$C$11,3,FALSE)</f>
        <v>INR</v>
      </c>
      <c r="O4585" s="6" t="str">
        <f>VLOOKUP(B4585,Master!$A$2:$C$11,2,FALSE)</f>
        <v>Asia</v>
      </c>
      <c r="Q4585" s="39" t="str">
        <f>VLOOKUP(D4585,GL_Master!$A$1:$D$80,2,FALSE)</f>
        <v>BS</v>
      </c>
      <c r="R4585" s="39" t="str">
        <f>VLOOKUP(D4585,GL_Master!$A$1:$D$80,3,FALSE)</f>
        <v>Share Capital</v>
      </c>
      <c r="S4585" s="39" t="str">
        <f>VLOOKUP(D4585,GL_Master!$A$1:$D$80,4,FALSE)</f>
        <v>Equity shares</v>
      </c>
    </row>
    <row r="4586" spans="1:19" x14ac:dyDescent="0.25">
      <c r="A4586" s="39" t="s">
        <v>262</v>
      </c>
      <c r="B4586" s="39" t="s">
        <v>42</v>
      </c>
      <c r="C4586" s="7">
        <v>44228</v>
      </c>
      <c r="D4586" s="39" t="s">
        <v>52</v>
      </c>
      <c r="E4586" s="39">
        <v>-1916000</v>
      </c>
      <c r="F4586" s="82">
        <f t="shared" si="213"/>
        <v>-1916</v>
      </c>
      <c r="G4586" s="39">
        <f>VLOOKUP(N4586,Currecny_M!$A$1:$P$10,2,FALSE)</f>
        <v>1</v>
      </c>
      <c r="H4586" s="39">
        <f>MATCH(C4586,Currecny_M!$A$1:$P$1,0)</f>
        <v>12</v>
      </c>
      <c r="I4586" s="39">
        <f>VLOOKUP(N4586,Currecny_M!$A$1:$P$10,MATCH(Database!C4586,Currecny_M!$A$1:$P$1,0),FALSE)</f>
        <v>1</v>
      </c>
      <c r="J4586" s="82">
        <f t="shared" si="214"/>
        <v>-1916</v>
      </c>
      <c r="K4586" s="39">
        <f>VLOOKUP('Cover page'!$B$6,Currecny_M!$A$1:$P$10,MATCH(Database!C4586,Currecny_M!$A$1:$P$1,0),FALSE)</f>
        <v>1</v>
      </c>
      <c r="L4586" s="82">
        <f t="shared" si="215"/>
        <v>-1916</v>
      </c>
      <c r="M4586" s="82">
        <f>((E4586/$F$1)*VLOOKUP(N4586,Currecny_M!$A$1:$P$10,MATCH(Database!C4586,Currecny_M!$A$1:$P$1,0),FALSE))/VLOOKUP('Cover page'!$B$6,Currecny_M!$A$1:$P$10,MATCH(Database!C4586,Currecny_M!$A$1:$P$1,0),FALSE)</f>
        <v>-1916</v>
      </c>
      <c r="N4586" s="6" t="str">
        <f>VLOOKUP(B4586,Master!$A$2:$C$11,3,FALSE)</f>
        <v>INR</v>
      </c>
      <c r="O4586" s="6" t="str">
        <f>VLOOKUP(B4586,Master!$A$2:$C$11,2,FALSE)</f>
        <v>Asia</v>
      </c>
      <c r="Q4586" s="39" t="str">
        <f>VLOOKUP(D4586,GL_Master!$A$1:$D$80,2,FALSE)</f>
        <v>BS</v>
      </c>
      <c r="R4586" s="39" t="str">
        <f>VLOOKUP(D4586,GL_Master!$A$1:$D$80,3,FALSE)</f>
        <v>Reserve and Surplus</v>
      </c>
      <c r="S4586" s="39" t="str">
        <f>VLOOKUP(D4586,GL_Master!$A$1:$D$80,4,FALSE)</f>
        <v>Reserves at the commencement of the year</v>
      </c>
    </row>
    <row r="4587" spans="1:19" x14ac:dyDescent="0.25">
      <c r="A4587" s="39" t="s">
        <v>262</v>
      </c>
      <c r="B4587" s="39" t="s">
        <v>42</v>
      </c>
      <c r="C4587" s="7">
        <v>44228</v>
      </c>
      <c r="D4587" s="39" t="s">
        <v>53</v>
      </c>
      <c r="E4587" s="39">
        <v>-763980.00000000093</v>
      </c>
      <c r="F4587" s="82">
        <f t="shared" si="213"/>
        <v>-763.98000000000093</v>
      </c>
      <c r="G4587" s="39">
        <f>VLOOKUP(N4587,Currecny_M!$A$1:$P$10,2,FALSE)</f>
        <v>1</v>
      </c>
      <c r="H4587" s="39">
        <f>MATCH(C4587,Currecny_M!$A$1:$P$1,0)</f>
        <v>12</v>
      </c>
      <c r="I4587" s="39">
        <f>VLOOKUP(N4587,Currecny_M!$A$1:$P$10,MATCH(Database!C4587,Currecny_M!$A$1:$P$1,0),FALSE)</f>
        <v>1</v>
      </c>
      <c r="J4587" s="82">
        <f t="shared" si="214"/>
        <v>-763.98000000000093</v>
      </c>
      <c r="K4587" s="39">
        <f>VLOOKUP('Cover page'!$B$6,Currecny_M!$A$1:$P$10,MATCH(Database!C4587,Currecny_M!$A$1:$P$1,0),FALSE)</f>
        <v>1</v>
      </c>
      <c r="L4587" s="82">
        <f t="shared" si="215"/>
        <v>-763.98000000000093</v>
      </c>
      <c r="M4587" s="82">
        <f>((E4587/$F$1)*VLOOKUP(N4587,Currecny_M!$A$1:$P$10,MATCH(Database!C4587,Currecny_M!$A$1:$P$1,0),FALSE))/VLOOKUP('Cover page'!$B$6,Currecny_M!$A$1:$P$10,MATCH(Database!C4587,Currecny_M!$A$1:$P$1,0),FALSE)</f>
        <v>-763.98000000000093</v>
      </c>
      <c r="N4587" s="6" t="str">
        <f>VLOOKUP(B4587,Master!$A$2:$C$11,3,FALSE)</f>
        <v>INR</v>
      </c>
      <c r="O4587" s="6" t="str">
        <f>VLOOKUP(B4587,Master!$A$2:$C$11,2,FALSE)</f>
        <v>Asia</v>
      </c>
      <c r="Q4587" s="39" t="str">
        <f>VLOOKUP(D4587,GL_Master!$A$1:$D$80,2,FALSE)</f>
        <v>BS</v>
      </c>
      <c r="R4587" s="39" t="str">
        <f>VLOOKUP(D4587,GL_Master!$A$1:$D$80,3,FALSE)</f>
        <v>Loan Fund</v>
      </c>
      <c r="S4587" s="39" t="str">
        <f>VLOOKUP(D4587,GL_Master!$A$1:$D$80,4,FALSE)</f>
        <v>Term Loan</v>
      </c>
    </row>
    <row r="4588" spans="1:19" x14ac:dyDescent="0.25">
      <c r="A4588" s="39" t="s">
        <v>262</v>
      </c>
      <c r="B4588" s="39" t="s">
        <v>42</v>
      </c>
      <c r="C4588" s="7">
        <v>44228</v>
      </c>
      <c r="D4588" s="39" t="s">
        <v>54</v>
      </c>
      <c r="E4588" s="39">
        <v>2020</v>
      </c>
      <c r="F4588" s="82">
        <f t="shared" si="213"/>
        <v>2.02</v>
      </c>
      <c r="G4588" s="39">
        <f>VLOOKUP(N4588,Currecny_M!$A$1:$P$10,2,FALSE)</f>
        <v>1</v>
      </c>
      <c r="H4588" s="39">
        <f>MATCH(C4588,Currecny_M!$A$1:$P$1,0)</f>
        <v>12</v>
      </c>
      <c r="I4588" s="39">
        <f>VLOOKUP(N4588,Currecny_M!$A$1:$P$10,MATCH(Database!C4588,Currecny_M!$A$1:$P$1,0),FALSE)</f>
        <v>1</v>
      </c>
      <c r="J4588" s="82">
        <f t="shared" si="214"/>
        <v>2.02</v>
      </c>
      <c r="K4588" s="39">
        <f>VLOOKUP('Cover page'!$B$6,Currecny_M!$A$1:$P$10,MATCH(Database!C4588,Currecny_M!$A$1:$P$1,0),FALSE)</f>
        <v>1</v>
      </c>
      <c r="L4588" s="82">
        <f t="shared" si="215"/>
        <v>2.02</v>
      </c>
      <c r="M4588" s="82">
        <f>((E4588/$F$1)*VLOOKUP(N4588,Currecny_M!$A$1:$P$10,MATCH(Database!C4588,Currecny_M!$A$1:$P$1,0),FALSE))/VLOOKUP('Cover page'!$B$6,Currecny_M!$A$1:$P$10,MATCH(Database!C4588,Currecny_M!$A$1:$P$1,0),FALSE)</f>
        <v>2.02</v>
      </c>
      <c r="N4588" s="6" t="str">
        <f>VLOOKUP(B4588,Master!$A$2:$C$11,3,FALSE)</f>
        <v>INR</v>
      </c>
      <c r="O4588" s="6" t="str">
        <f>VLOOKUP(B4588,Master!$A$2:$C$11,2,FALSE)</f>
        <v>Asia</v>
      </c>
      <c r="Q4588" s="39" t="str">
        <f>VLOOKUP(D4588,GL_Master!$A$1:$D$80,2,FALSE)</f>
        <v>BS</v>
      </c>
      <c r="R4588" s="39" t="str">
        <f>VLOOKUP(D4588,GL_Master!$A$1:$D$80,3,FALSE)</f>
        <v>Trade Payables</v>
      </c>
      <c r="S4588" s="39" t="str">
        <f>VLOOKUP(D4588,GL_Master!$A$1:$D$80,4,FALSE)</f>
        <v>Trade payable</v>
      </c>
    </row>
    <row r="4589" spans="1:19" x14ac:dyDescent="0.25">
      <c r="A4589" s="39" t="s">
        <v>262</v>
      </c>
      <c r="B4589" s="39" t="s">
        <v>42</v>
      </c>
      <c r="C4589" s="7">
        <v>44228</v>
      </c>
      <c r="D4589" s="39" t="s">
        <v>34</v>
      </c>
      <c r="E4589" s="39">
        <v>-55590.000000000007</v>
      </c>
      <c r="F4589" s="82">
        <f t="shared" si="213"/>
        <v>-55.590000000000011</v>
      </c>
      <c r="G4589" s="39">
        <f>VLOOKUP(N4589,Currecny_M!$A$1:$P$10,2,FALSE)</f>
        <v>1</v>
      </c>
      <c r="H4589" s="39">
        <f>MATCH(C4589,Currecny_M!$A$1:$P$1,0)</f>
        <v>12</v>
      </c>
      <c r="I4589" s="39">
        <f>VLOOKUP(N4589,Currecny_M!$A$1:$P$10,MATCH(Database!C4589,Currecny_M!$A$1:$P$1,0),FALSE)</f>
        <v>1</v>
      </c>
      <c r="J4589" s="82">
        <f t="shared" si="214"/>
        <v>-55.590000000000011</v>
      </c>
      <c r="K4589" s="39">
        <f>VLOOKUP('Cover page'!$B$6,Currecny_M!$A$1:$P$10,MATCH(Database!C4589,Currecny_M!$A$1:$P$1,0),FALSE)</f>
        <v>1</v>
      </c>
      <c r="L4589" s="82">
        <f t="shared" si="215"/>
        <v>-55.590000000000011</v>
      </c>
      <c r="M4589" s="82">
        <f>((E4589/$F$1)*VLOOKUP(N4589,Currecny_M!$A$1:$P$10,MATCH(Database!C4589,Currecny_M!$A$1:$P$1,0),FALSE))/VLOOKUP('Cover page'!$B$6,Currecny_M!$A$1:$P$10,MATCH(Database!C4589,Currecny_M!$A$1:$P$1,0),FALSE)</f>
        <v>-55.590000000000011</v>
      </c>
      <c r="N4589" s="6" t="str">
        <f>VLOOKUP(B4589,Master!$A$2:$C$11,3,FALSE)</f>
        <v>INR</v>
      </c>
      <c r="O4589" s="6" t="str">
        <f>VLOOKUP(B4589,Master!$A$2:$C$11,2,FALSE)</f>
        <v>Asia</v>
      </c>
      <c r="Q4589" s="39" t="str">
        <f>VLOOKUP(D4589,GL_Master!$A$1:$D$80,2,FALSE)</f>
        <v>BS</v>
      </c>
      <c r="R4589" s="39" t="str">
        <f>VLOOKUP(D4589,GL_Master!$A$1:$D$80,3,FALSE)</f>
        <v>Provisions</v>
      </c>
      <c r="S4589" s="39" t="str">
        <f>VLOOKUP(D4589,GL_Master!$A$1:$D$80,4,FALSE)</f>
        <v>Expenses payables</v>
      </c>
    </row>
    <row r="4590" spans="1:19" x14ac:dyDescent="0.25">
      <c r="A4590" s="39" t="s">
        <v>262</v>
      </c>
      <c r="B4590" s="39" t="s">
        <v>42</v>
      </c>
      <c r="C4590" s="7">
        <v>44228</v>
      </c>
      <c r="D4590" s="39" t="s">
        <v>18</v>
      </c>
      <c r="E4590" s="39">
        <v>-33790</v>
      </c>
      <c r="F4590" s="82">
        <f t="shared" si="213"/>
        <v>-33.79</v>
      </c>
      <c r="G4590" s="39">
        <f>VLOOKUP(N4590,Currecny_M!$A$1:$P$10,2,FALSE)</f>
        <v>1</v>
      </c>
      <c r="H4590" s="39">
        <f>MATCH(C4590,Currecny_M!$A$1:$P$1,0)</f>
        <v>12</v>
      </c>
      <c r="I4590" s="39">
        <f>VLOOKUP(N4590,Currecny_M!$A$1:$P$10,MATCH(Database!C4590,Currecny_M!$A$1:$P$1,0),FALSE)</f>
        <v>1</v>
      </c>
      <c r="J4590" s="82">
        <f t="shared" si="214"/>
        <v>-33.79</v>
      </c>
      <c r="K4590" s="39">
        <f>VLOOKUP('Cover page'!$B$6,Currecny_M!$A$1:$P$10,MATCH(Database!C4590,Currecny_M!$A$1:$P$1,0),FALSE)</f>
        <v>1</v>
      </c>
      <c r="L4590" s="82">
        <f t="shared" si="215"/>
        <v>-33.79</v>
      </c>
      <c r="M4590" s="82">
        <f>((E4590/$F$1)*VLOOKUP(N4590,Currecny_M!$A$1:$P$10,MATCH(Database!C4590,Currecny_M!$A$1:$P$1,0),FALSE))/VLOOKUP('Cover page'!$B$6,Currecny_M!$A$1:$P$10,MATCH(Database!C4590,Currecny_M!$A$1:$P$1,0),FALSE)</f>
        <v>-33.79</v>
      </c>
      <c r="N4590" s="6" t="str">
        <f>VLOOKUP(B4590,Master!$A$2:$C$11,3,FALSE)</f>
        <v>INR</v>
      </c>
      <c r="O4590" s="6" t="str">
        <f>VLOOKUP(B4590,Master!$A$2:$C$11,2,FALSE)</f>
        <v>Asia</v>
      </c>
      <c r="Q4590" s="39" t="str">
        <f>VLOOKUP(D4590,GL_Master!$A$1:$D$80,2,FALSE)</f>
        <v>BS</v>
      </c>
      <c r="R4590" s="39" t="str">
        <f>VLOOKUP(D4590,GL_Master!$A$1:$D$80,3,FALSE)</f>
        <v>Other current liabilities</v>
      </c>
      <c r="S4590" s="39" t="str">
        <f>VLOOKUP(D4590,GL_Master!$A$1:$D$80,4,FALSE)</f>
        <v>Employee related liabilities</v>
      </c>
    </row>
    <row r="4591" spans="1:19" x14ac:dyDescent="0.25">
      <c r="A4591" s="39" t="s">
        <v>262</v>
      </c>
      <c r="B4591" s="39" t="s">
        <v>42</v>
      </c>
      <c r="C4591" s="7">
        <v>44228</v>
      </c>
      <c r="D4591" s="39" t="s">
        <v>55</v>
      </c>
      <c r="E4591" s="39">
        <v>-4040</v>
      </c>
      <c r="F4591" s="82">
        <f t="shared" si="213"/>
        <v>-4.04</v>
      </c>
      <c r="G4591" s="39">
        <f>VLOOKUP(N4591,Currecny_M!$A$1:$P$10,2,FALSE)</f>
        <v>1</v>
      </c>
      <c r="H4591" s="39">
        <f>MATCH(C4591,Currecny_M!$A$1:$P$1,0)</f>
        <v>12</v>
      </c>
      <c r="I4591" s="39">
        <f>VLOOKUP(N4591,Currecny_M!$A$1:$P$10,MATCH(Database!C4591,Currecny_M!$A$1:$P$1,0),FALSE)</f>
        <v>1</v>
      </c>
      <c r="J4591" s="82">
        <f t="shared" si="214"/>
        <v>-4.04</v>
      </c>
      <c r="K4591" s="39">
        <f>VLOOKUP('Cover page'!$B$6,Currecny_M!$A$1:$P$10,MATCH(Database!C4591,Currecny_M!$A$1:$P$1,0),FALSE)</f>
        <v>1</v>
      </c>
      <c r="L4591" s="82">
        <f t="shared" si="215"/>
        <v>-4.04</v>
      </c>
      <c r="M4591" s="82">
        <f>((E4591/$F$1)*VLOOKUP(N4591,Currecny_M!$A$1:$P$10,MATCH(Database!C4591,Currecny_M!$A$1:$P$1,0),FALSE))/VLOOKUP('Cover page'!$B$6,Currecny_M!$A$1:$P$10,MATCH(Database!C4591,Currecny_M!$A$1:$P$1,0),FALSE)</f>
        <v>-4.04</v>
      </c>
      <c r="N4591" s="6" t="str">
        <f>VLOOKUP(B4591,Master!$A$2:$C$11,3,FALSE)</f>
        <v>INR</v>
      </c>
      <c r="O4591" s="6" t="str">
        <f>VLOOKUP(B4591,Master!$A$2:$C$11,2,FALSE)</f>
        <v>Asia</v>
      </c>
      <c r="Q4591" s="39" t="str">
        <f>VLOOKUP(D4591,GL_Master!$A$1:$D$80,2,FALSE)</f>
        <v>BS</v>
      </c>
      <c r="R4591" s="39" t="str">
        <f>VLOOKUP(D4591,GL_Master!$A$1:$D$80,3,FALSE)</f>
        <v>Other current liabilities</v>
      </c>
      <c r="S4591" s="39" t="str">
        <f>VLOOKUP(D4591,GL_Master!$A$1:$D$80,4,FALSE)</f>
        <v>Security deposit received</v>
      </c>
    </row>
    <row r="4592" spans="1:19" x14ac:dyDescent="0.25">
      <c r="A4592" s="39" t="s">
        <v>262</v>
      </c>
      <c r="B4592" s="39" t="s">
        <v>42</v>
      </c>
      <c r="C4592" s="7">
        <v>44228</v>
      </c>
      <c r="D4592" s="39" t="s">
        <v>56</v>
      </c>
      <c r="E4592" s="39">
        <v>-1090</v>
      </c>
      <c r="F4592" s="82">
        <f t="shared" si="213"/>
        <v>-1.0900000000000001</v>
      </c>
      <c r="G4592" s="39">
        <f>VLOOKUP(N4592,Currecny_M!$A$1:$P$10,2,FALSE)</f>
        <v>1</v>
      </c>
      <c r="H4592" s="39">
        <f>MATCH(C4592,Currecny_M!$A$1:$P$1,0)</f>
        <v>12</v>
      </c>
      <c r="I4592" s="39">
        <f>VLOOKUP(N4592,Currecny_M!$A$1:$P$10,MATCH(Database!C4592,Currecny_M!$A$1:$P$1,0),FALSE)</f>
        <v>1</v>
      </c>
      <c r="J4592" s="82">
        <f t="shared" si="214"/>
        <v>-1.0900000000000001</v>
      </c>
      <c r="K4592" s="39">
        <f>VLOOKUP('Cover page'!$B$6,Currecny_M!$A$1:$P$10,MATCH(Database!C4592,Currecny_M!$A$1:$P$1,0),FALSE)</f>
        <v>1</v>
      </c>
      <c r="L4592" s="82">
        <f t="shared" si="215"/>
        <v>-1.0900000000000001</v>
      </c>
      <c r="M4592" s="82">
        <f>((E4592/$F$1)*VLOOKUP(N4592,Currecny_M!$A$1:$P$10,MATCH(Database!C4592,Currecny_M!$A$1:$P$1,0),FALSE))/VLOOKUP('Cover page'!$B$6,Currecny_M!$A$1:$P$10,MATCH(Database!C4592,Currecny_M!$A$1:$P$1,0),FALSE)</f>
        <v>-1.0900000000000001</v>
      </c>
      <c r="N4592" s="6" t="str">
        <f>VLOOKUP(B4592,Master!$A$2:$C$11,3,FALSE)</f>
        <v>INR</v>
      </c>
      <c r="O4592" s="6" t="str">
        <f>VLOOKUP(B4592,Master!$A$2:$C$11,2,FALSE)</f>
        <v>Asia</v>
      </c>
      <c r="Q4592" s="39" t="str">
        <f>VLOOKUP(D4592,GL_Master!$A$1:$D$80,2,FALSE)</f>
        <v>BS</v>
      </c>
      <c r="R4592" s="39" t="str">
        <f>VLOOKUP(D4592,GL_Master!$A$1:$D$80,3,FALSE)</f>
        <v>Other Tax Payables</v>
      </c>
      <c r="S4592" s="39" t="str">
        <f>VLOOKUP(D4592,GL_Master!$A$1:$D$80,4,FALSE)</f>
        <v>Tax deducted at source payable</v>
      </c>
    </row>
    <row r="4593" spans="1:19" x14ac:dyDescent="0.25">
      <c r="A4593" s="39" t="s">
        <v>262</v>
      </c>
      <c r="B4593" s="39" t="s">
        <v>42</v>
      </c>
      <c r="C4593" s="7">
        <v>44228</v>
      </c>
      <c r="D4593" s="39" t="s">
        <v>57</v>
      </c>
      <c r="E4593" s="39">
        <v>-9900</v>
      </c>
      <c r="F4593" s="82">
        <f t="shared" si="213"/>
        <v>-9.9</v>
      </c>
      <c r="G4593" s="39">
        <f>VLOOKUP(N4593,Currecny_M!$A$1:$P$10,2,FALSE)</f>
        <v>1</v>
      </c>
      <c r="H4593" s="39">
        <f>MATCH(C4593,Currecny_M!$A$1:$P$1,0)</f>
        <v>12</v>
      </c>
      <c r="I4593" s="39">
        <f>VLOOKUP(N4593,Currecny_M!$A$1:$P$10,MATCH(Database!C4593,Currecny_M!$A$1:$P$1,0),FALSE)</f>
        <v>1</v>
      </c>
      <c r="J4593" s="82">
        <f t="shared" si="214"/>
        <v>-9.9</v>
      </c>
      <c r="K4593" s="39">
        <f>VLOOKUP('Cover page'!$B$6,Currecny_M!$A$1:$P$10,MATCH(Database!C4593,Currecny_M!$A$1:$P$1,0),FALSE)</f>
        <v>1</v>
      </c>
      <c r="L4593" s="82">
        <f t="shared" si="215"/>
        <v>-9.9</v>
      </c>
      <c r="M4593" s="82">
        <f>((E4593/$F$1)*VLOOKUP(N4593,Currecny_M!$A$1:$P$10,MATCH(Database!C4593,Currecny_M!$A$1:$P$1,0),FALSE))/VLOOKUP('Cover page'!$B$6,Currecny_M!$A$1:$P$10,MATCH(Database!C4593,Currecny_M!$A$1:$P$1,0),FALSE)</f>
        <v>-9.9</v>
      </c>
      <c r="N4593" s="6" t="str">
        <f>VLOOKUP(B4593,Master!$A$2:$C$11,3,FALSE)</f>
        <v>INR</v>
      </c>
      <c r="O4593" s="6" t="str">
        <f>VLOOKUP(B4593,Master!$A$2:$C$11,2,FALSE)</f>
        <v>Asia</v>
      </c>
      <c r="Q4593" s="39" t="str">
        <f>VLOOKUP(D4593,GL_Master!$A$1:$D$80,2,FALSE)</f>
        <v>BS</v>
      </c>
      <c r="R4593" s="39" t="str">
        <f>VLOOKUP(D4593,GL_Master!$A$1:$D$80,3,FALSE)</f>
        <v>Other Tax Payables</v>
      </c>
      <c r="S4593" s="39" t="str">
        <f>VLOOKUP(D4593,GL_Master!$A$1:$D$80,4,FALSE)</f>
        <v>Tax deducted at source payable</v>
      </c>
    </row>
    <row r="4594" spans="1:19" x14ac:dyDescent="0.25">
      <c r="A4594" s="39" t="s">
        <v>262</v>
      </c>
      <c r="B4594" s="39" t="s">
        <v>42</v>
      </c>
      <c r="C4594" s="7">
        <v>44228</v>
      </c>
      <c r="D4594" s="39" t="s">
        <v>58</v>
      </c>
      <c r="E4594" s="39">
        <v>-69360</v>
      </c>
      <c r="F4594" s="82">
        <f t="shared" si="213"/>
        <v>-69.36</v>
      </c>
      <c r="G4594" s="39">
        <f>VLOOKUP(N4594,Currecny_M!$A$1:$P$10,2,FALSE)</f>
        <v>1</v>
      </c>
      <c r="H4594" s="39">
        <f>MATCH(C4594,Currecny_M!$A$1:$P$1,0)</f>
        <v>12</v>
      </c>
      <c r="I4594" s="39">
        <f>VLOOKUP(N4594,Currecny_M!$A$1:$P$10,MATCH(Database!C4594,Currecny_M!$A$1:$P$1,0),FALSE)</f>
        <v>1</v>
      </c>
      <c r="J4594" s="82">
        <f t="shared" si="214"/>
        <v>-69.36</v>
      </c>
      <c r="K4594" s="39">
        <f>VLOOKUP('Cover page'!$B$6,Currecny_M!$A$1:$P$10,MATCH(Database!C4594,Currecny_M!$A$1:$P$1,0),FALSE)</f>
        <v>1</v>
      </c>
      <c r="L4594" s="82">
        <f t="shared" si="215"/>
        <v>-69.36</v>
      </c>
      <c r="M4594" s="82">
        <f>((E4594/$F$1)*VLOOKUP(N4594,Currecny_M!$A$1:$P$10,MATCH(Database!C4594,Currecny_M!$A$1:$P$1,0),FALSE))/VLOOKUP('Cover page'!$B$6,Currecny_M!$A$1:$P$10,MATCH(Database!C4594,Currecny_M!$A$1:$P$1,0),FALSE)</f>
        <v>-69.36</v>
      </c>
      <c r="N4594" s="6" t="str">
        <f>VLOOKUP(B4594,Master!$A$2:$C$11,3,FALSE)</f>
        <v>INR</v>
      </c>
      <c r="O4594" s="6" t="str">
        <f>VLOOKUP(B4594,Master!$A$2:$C$11,2,FALSE)</f>
        <v>Asia</v>
      </c>
      <c r="Q4594" s="39" t="str">
        <f>VLOOKUP(D4594,GL_Master!$A$1:$D$80,2,FALSE)</f>
        <v>BS</v>
      </c>
      <c r="R4594" s="39" t="str">
        <f>VLOOKUP(D4594,GL_Master!$A$1:$D$80,3,FALSE)</f>
        <v>Long-term provisions</v>
      </c>
      <c r="S4594" s="39" t="str">
        <f>VLOOKUP(D4594,GL_Master!$A$1:$D$80,4,FALSE)</f>
        <v>Provision for gratuity</v>
      </c>
    </row>
    <row r="4595" spans="1:19" x14ac:dyDescent="0.25">
      <c r="A4595" s="39" t="s">
        <v>262</v>
      </c>
      <c r="B4595" s="39" t="s">
        <v>42</v>
      </c>
      <c r="C4595" s="7">
        <v>44228</v>
      </c>
      <c r="D4595" s="39" t="s">
        <v>59</v>
      </c>
      <c r="E4595" s="39">
        <v>-29580</v>
      </c>
      <c r="F4595" s="82">
        <f t="shared" si="213"/>
        <v>-29.58</v>
      </c>
      <c r="G4595" s="39">
        <f>VLOOKUP(N4595,Currecny_M!$A$1:$P$10,2,FALSE)</f>
        <v>1</v>
      </c>
      <c r="H4595" s="39">
        <f>MATCH(C4595,Currecny_M!$A$1:$P$1,0)</f>
        <v>12</v>
      </c>
      <c r="I4595" s="39">
        <f>VLOOKUP(N4595,Currecny_M!$A$1:$P$10,MATCH(Database!C4595,Currecny_M!$A$1:$P$1,0),FALSE)</f>
        <v>1</v>
      </c>
      <c r="J4595" s="82">
        <f t="shared" si="214"/>
        <v>-29.58</v>
      </c>
      <c r="K4595" s="39">
        <f>VLOOKUP('Cover page'!$B$6,Currecny_M!$A$1:$P$10,MATCH(Database!C4595,Currecny_M!$A$1:$P$1,0),FALSE)</f>
        <v>1</v>
      </c>
      <c r="L4595" s="82">
        <f t="shared" si="215"/>
        <v>-29.58</v>
      </c>
      <c r="M4595" s="82">
        <f>((E4595/$F$1)*VLOOKUP(N4595,Currecny_M!$A$1:$P$10,MATCH(Database!C4595,Currecny_M!$A$1:$P$1,0),FALSE))/VLOOKUP('Cover page'!$B$6,Currecny_M!$A$1:$P$10,MATCH(Database!C4595,Currecny_M!$A$1:$P$1,0),FALSE)</f>
        <v>-29.58</v>
      </c>
      <c r="N4595" s="6" t="str">
        <f>VLOOKUP(B4595,Master!$A$2:$C$11,3,FALSE)</f>
        <v>INR</v>
      </c>
      <c r="O4595" s="6" t="str">
        <f>VLOOKUP(B4595,Master!$A$2:$C$11,2,FALSE)</f>
        <v>Asia</v>
      </c>
      <c r="Q4595" s="39" t="str">
        <f>VLOOKUP(D4595,GL_Master!$A$1:$D$80,2,FALSE)</f>
        <v>BS</v>
      </c>
      <c r="R4595" s="39" t="str">
        <f>VLOOKUP(D4595,GL_Master!$A$1:$D$80,3,FALSE)</f>
        <v>Long-term provisions</v>
      </c>
      <c r="S4595" s="39" t="str">
        <f>VLOOKUP(D4595,GL_Master!$A$1:$D$80,4,FALSE)</f>
        <v>Provision for leave encashment</v>
      </c>
    </row>
    <row r="4596" spans="1:19" x14ac:dyDescent="0.25">
      <c r="A4596" s="39" t="s">
        <v>262</v>
      </c>
      <c r="B4596" s="39" t="s">
        <v>42</v>
      </c>
      <c r="C4596" s="7">
        <v>44228</v>
      </c>
      <c r="D4596" s="39" t="s">
        <v>60</v>
      </c>
      <c r="E4596" s="39">
        <v>-8480</v>
      </c>
      <c r="F4596" s="82">
        <f t="shared" si="213"/>
        <v>-8.48</v>
      </c>
      <c r="G4596" s="39">
        <f>VLOOKUP(N4596,Currecny_M!$A$1:$P$10,2,FALSE)</f>
        <v>1</v>
      </c>
      <c r="H4596" s="39">
        <f>MATCH(C4596,Currecny_M!$A$1:$P$1,0)</f>
        <v>12</v>
      </c>
      <c r="I4596" s="39">
        <f>VLOOKUP(N4596,Currecny_M!$A$1:$P$10,MATCH(Database!C4596,Currecny_M!$A$1:$P$1,0),FALSE)</f>
        <v>1</v>
      </c>
      <c r="J4596" s="82">
        <f t="shared" si="214"/>
        <v>-8.48</v>
      </c>
      <c r="K4596" s="39">
        <f>VLOOKUP('Cover page'!$B$6,Currecny_M!$A$1:$P$10,MATCH(Database!C4596,Currecny_M!$A$1:$P$1,0),FALSE)</f>
        <v>1</v>
      </c>
      <c r="L4596" s="82">
        <f t="shared" si="215"/>
        <v>-8.48</v>
      </c>
      <c r="M4596" s="82">
        <f>((E4596/$F$1)*VLOOKUP(N4596,Currecny_M!$A$1:$P$10,MATCH(Database!C4596,Currecny_M!$A$1:$P$1,0),FALSE))/VLOOKUP('Cover page'!$B$6,Currecny_M!$A$1:$P$10,MATCH(Database!C4596,Currecny_M!$A$1:$P$1,0),FALSE)</f>
        <v>-8.48</v>
      </c>
      <c r="N4596" s="6" t="str">
        <f>VLOOKUP(B4596,Master!$A$2:$C$11,3,FALSE)</f>
        <v>INR</v>
      </c>
      <c r="O4596" s="6" t="str">
        <f>VLOOKUP(B4596,Master!$A$2:$C$11,2,FALSE)</f>
        <v>Asia</v>
      </c>
      <c r="Q4596" s="39" t="str">
        <f>VLOOKUP(D4596,GL_Master!$A$1:$D$80,2,FALSE)</f>
        <v>BS</v>
      </c>
      <c r="R4596" s="39" t="str">
        <f>VLOOKUP(D4596,GL_Master!$A$1:$D$80,3,FALSE)</f>
        <v>Trade Payables</v>
      </c>
      <c r="S4596" s="39" t="str">
        <f>VLOOKUP(D4596,GL_Master!$A$1:$D$80,4,FALSE)</f>
        <v>Trade payable</v>
      </c>
    </row>
    <row r="4597" spans="1:19" x14ac:dyDescent="0.25">
      <c r="A4597" s="39" t="s">
        <v>262</v>
      </c>
      <c r="B4597" s="39" t="s">
        <v>42</v>
      </c>
      <c r="C4597" s="7">
        <v>44228</v>
      </c>
      <c r="D4597" s="39" t="s">
        <v>61</v>
      </c>
      <c r="E4597" s="39">
        <v>-88200</v>
      </c>
      <c r="F4597" s="82">
        <f t="shared" si="213"/>
        <v>-88.2</v>
      </c>
      <c r="G4597" s="39">
        <f>VLOOKUP(N4597,Currecny_M!$A$1:$P$10,2,FALSE)</f>
        <v>1</v>
      </c>
      <c r="H4597" s="39">
        <f>MATCH(C4597,Currecny_M!$A$1:$P$1,0)</f>
        <v>12</v>
      </c>
      <c r="I4597" s="39">
        <f>VLOOKUP(N4597,Currecny_M!$A$1:$P$10,MATCH(Database!C4597,Currecny_M!$A$1:$P$1,0),FALSE)</f>
        <v>1</v>
      </c>
      <c r="J4597" s="82">
        <f t="shared" si="214"/>
        <v>-88.2</v>
      </c>
      <c r="K4597" s="39">
        <f>VLOOKUP('Cover page'!$B$6,Currecny_M!$A$1:$P$10,MATCH(Database!C4597,Currecny_M!$A$1:$P$1,0),FALSE)</f>
        <v>1</v>
      </c>
      <c r="L4597" s="82">
        <f t="shared" si="215"/>
        <v>-88.2</v>
      </c>
      <c r="M4597" s="82">
        <f>((E4597/$F$1)*VLOOKUP(N4597,Currecny_M!$A$1:$P$10,MATCH(Database!C4597,Currecny_M!$A$1:$P$1,0),FALSE))/VLOOKUP('Cover page'!$B$6,Currecny_M!$A$1:$P$10,MATCH(Database!C4597,Currecny_M!$A$1:$P$1,0),FALSE)</f>
        <v>-88.2</v>
      </c>
      <c r="N4597" s="6" t="str">
        <f>VLOOKUP(B4597,Master!$A$2:$C$11,3,FALSE)</f>
        <v>INR</v>
      </c>
      <c r="O4597" s="6" t="str">
        <f>VLOOKUP(B4597,Master!$A$2:$C$11,2,FALSE)</f>
        <v>Asia</v>
      </c>
      <c r="Q4597" s="39" t="str">
        <f>VLOOKUP(D4597,GL_Master!$A$1:$D$80,2,FALSE)</f>
        <v>BS</v>
      </c>
      <c r="R4597" s="39" t="str">
        <f>VLOOKUP(D4597,GL_Master!$A$1:$D$80,3,FALSE)</f>
        <v>Provisions</v>
      </c>
      <c r="S4597" s="39" t="str">
        <f>VLOOKUP(D4597,GL_Master!$A$1:$D$80,4,FALSE)</f>
        <v>Provision for doubtful assets</v>
      </c>
    </row>
    <row r="4598" spans="1:19" x14ac:dyDescent="0.25">
      <c r="A4598" s="39" t="s">
        <v>262</v>
      </c>
      <c r="B4598" s="39" t="s">
        <v>42</v>
      </c>
      <c r="C4598" s="7">
        <v>44228</v>
      </c>
      <c r="D4598" s="39" t="s">
        <v>62</v>
      </c>
      <c r="E4598" s="39">
        <v>-3210</v>
      </c>
      <c r="F4598" s="82">
        <f t="shared" si="213"/>
        <v>-3.21</v>
      </c>
      <c r="G4598" s="39">
        <f>VLOOKUP(N4598,Currecny_M!$A$1:$P$10,2,FALSE)</f>
        <v>1</v>
      </c>
      <c r="H4598" s="39">
        <f>MATCH(C4598,Currecny_M!$A$1:$P$1,0)</f>
        <v>12</v>
      </c>
      <c r="I4598" s="39">
        <f>VLOOKUP(N4598,Currecny_M!$A$1:$P$10,MATCH(Database!C4598,Currecny_M!$A$1:$P$1,0),FALSE)</f>
        <v>1</v>
      </c>
      <c r="J4598" s="82">
        <f t="shared" si="214"/>
        <v>-3.21</v>
      </c>
      <c r="K4598" s="39">
        <f>VLOOKUP('Cover page'!$B$6,Currecny_M!$A$1:$P$10,MATCH(Database!C4598,Currecny_M!$A$1:$P$1,0),FALSE)</f>
        <v>1</v>
      </c>
      <c r="L4598" s="82">
        <f t="shared" si="215"/>
        <v>-3.21</v>
      </c>
      <c r="M4598" s="82">
        <f>((E4598/$F$1)*VLOOKUP(N4598,Currecny_M!$A$1:$P$10,MATCH(Database!C4598,Currecny_M!$A$1:$P$1,0),FALSE))/VLOOKUP('Cover page'!$B$6,Currecny_M!$A$1:$P$10,MATCH(Database!C4598,Currecny_M!$A$1:$P$1,0),FALSE)</f>
        <v>-3.21</v>
      </c>
      <c r="N4598" s="6" t="str">
        <f>VLOOKUP(B4598,Master!$A$2:$C$11,3,FALSE)</f>
        <v>INR</v>
      </c>
      <c r="O4598" s="6" t="str">
        <f>VLOOKUP(B4598,Master!$A$2:$C$11,2,FALSE)</f>
        <v>Asia</v>
      </c>
      <c r="Q4598" s="39" t="str">
        <f>VLOOKUP(D4598,GL_Master!$A$1:$D$80,2,FALSE)</f>
        <v>BS</v>
      </c>
      <c r="R4598" s="39" t="str">
        <f>VLOOKUP(D4598,GL_Master!$A$1:$D$80,3,FALSE)</f>
        <v>Provisions</v>
      </c>
      <c r="S4598" s="39" t="str">
        <f>VLOOKUP(D4598,GL_Master!$A$1:$D$80,4,FALSE)</f>
        <v>Provision for Insurance</v>
      </c>
    </row>
    <row r="4599" spans="1:19" x14ac:dyDescent="0.25">
      <c r="A4599" s="39" t="s">
        <v>262</v>
      </c>
      <c r="B4599" s="39" t="s">
        <v>42</v>
      </c>
      <c r="C4599" s="7">
        <v>44228</v>
      </c>
      <c r="D4599" s="39" t="s">
        <v>63</v>
      </c>
      <c r="E4599" s="39">
        <v>7280</v>
      </c>
      <c r="F4599" s="82">
        <f t="shared" si="213"/>
        <v>7.28</v>
      </c>
      <c r="G4599" s="39">
        <f>VLOOKUP(N4599,Currecny_M!$A$1:$P$10,2,FALSE)</f>
        <v>1</v>
      </c>
      <c r="H4599" s="39">
        <f>MATCH(C4599,Currecny_M!$A$1:$P$1,0)</f>
        <v>12</v>
      </c>
      <c r="I4599" s="39">
        <f>VLOOKUP(N4599,Currecny_M!$A$1:$P$10,MATCH(Database!C4599,Currecny_M!$A$1:$P$1,0),FALSE)</f>
        <v>1</v>
      </c>
      <c r="J4599" s="82">
        <f t="shared" si="214"/>
        <v>7.28</v>
      </c>
      <c r="K4599" s="39">
        <f>VLOOKUP('Cover page'!$B$6,Currecny_M!$A$1:$P$10,MATCH(Database!C4599,Currecny_M!$A$1:$P$1,0),FALSE)</f>
        <v>1</v>
      </c>
      <c r="L4599" s="82">
        <f t="shared" si="215"/>
        <v>7.28</v>
      </c>
      <c r="M4599" s="82">
        <f>((E4599/$F$1)*VLOOKUP(N4599,Currecny_M!$A$1:$P$10,MATCH(Database!C4599,Currecny_M!$A$1:$P$1,0),FALSE))/VLOOKUP('Cover page'!$B$6,Currecny_M!$A$1:$P$10,MATCH(Database!C4599,Currecny_M!$A$1:$P$1,0),FALSE)</f>
        <v>7.28</v>
      </c>
      <c r="N4599" s="6" t="str">
        <f>VLOOKUP(B4599,Master!$A$2:$C$11,3,FALSE)</f>
        <v>INR</v>
      </c>
      <c r="O4599" s="6" t="str">
        <f>VLOOKUP(B4599,Master!$A$2:$C$11,2,FALSE)</f>
        <v>Asia</v>
      </c>
      <c r="Q4599" s="39" t="str">
        <f>VLOOKUP(D4599,GL_Master!$A$1:$D$80,2,FALSE)</f>
        <v>BS</v>
      </c>
      <c r="R4599" s="39" t="str">
        <f>VLOOKUP(D4599,GL_Master!$A$1:$D$80,3,FALSE)</f>
        <v>Gross Block</v>
      </c>
      <c r="S4599" s="39" t="str">
        <f>VLOOKUP(D4599,GL_Master!$A$1:$D$80,4,FALSE)</f>
        <v>Tangible Fixed assets</v>
      </c>
    </row>
    <row r="4600" spans="1:19" x14ac:dyDescent="0.25">
      <c r="A4600" s="39" t="s">
        <v>262</v>
      </c>
      <c r="B4600" s="39" t="s">
        <v>42</v>
      </c>
      <c r="C4600" s="7">
        <v>44228</v>
      </c>
      <c r="D4600" s="39" t="s">
        <v>64</v>
      </c>
      <c r="E4600" s="39">
        <v>441100.00000000006</v>
      </c>
      <c r="F4600" s="82">
        <f t="shared" si="213"/>
        <v>441.10000000000008</v>
      </c>
      <c r="G4600" s="39">
        <f>VLOOKUP(N4600,Currecny_M!$A$1:$P$10,2,FALSE)</f>
        <v>1</v>
      </c>
      <c r="H4600" s="39">
        <f>MATCH(C4600,Currecny_M!$A$1:$P$1,0)</f>
        <v>12</v>
      </c>
      <c r="I4600" s="39">
        <f>VLOOKUP(N4600,Currecny_M!$A$1:$P$10,MATCH(Database!C4600,Currecny_M!$A$1:$P$1,0),FALSE)</f>
        <v>1</v>
      </c>
      <c r="J4600" s="82">
        <f t="shared" si="214"/>
        <v>441.10000000000008</v>
      </c>
      <c r="K4600" s="39">
        <f>VLOOKUP('Cover page'!$B$6,Currecny_M!$A$1:$P$10,MATCH(Database!C4600,Currecny_M!$A$1:$P$1,0),FALSE)</f>
        <v>1</v>
      </c>
      <c r="L4600" s="82">
        <f t="shared" si="215"/>
        <v>441.10000000000008</v>
      </c>
      <c r="M4600" s="82">
        <f>((E4600/$F$1)*VLOOKUP(N4600,Currecny_M!$A$1:$P$10,MATCH(Database!C4600,Currecny_M!$A$1:$P$1,0),FALSE))/VLOOKUP('Cover page'!$B$6,Currecny_M!$A$1:$P$10,MATCH(Database!C4600,Currecny_M!$A$1:$P$1,0),FALSE)</f>
        <v>441.10000000000008</v>
      </c>
      <c r="N4600" s="6" t="str">
        <f>VLOOKUP(B4600,Master!$A$2:$C$11,3,FALSE)</f>
        <v>INR</v>
      </c>
      <c r="O4600" s="6" t="str">
        <f>VLOOKUP(B4600,Master!$A$2:$C$11,2,FALSE)</f>
        <v>Asia</v>
      </c>
      <c r="Q4600" s="39" t="str">
        <f>VLOOKUP(D4600,GL_Master!$A$1:$D$80,2,FALSE)</f>
        <v>BS</v>
      </c>
      <c r="R4600" s="39" t="str">
        <f>VLOOKUP(D4600,GL_Master!$A$1:$D$80,3,FALSE)</f>
        <v>Gross Block</v>
      </c>
      <c r="S4600" s="39" t="str">
        <f>VLOOKUP(D4600,GL_Master!$A$1:$D$80,4,FALSE)</f>
        <v>Tangible Fixed assets</v>
      </c>
    </row>
    <row r="4601" spans="1:19" x14ac:dyDescent="0.25">
      <c r="A4601" s="39" t="s">
        <v>262</v>
      </c>
      <c r="B4601" s="39" t="s">
        <v>42</v>
      </c>
      <c r="C4601" s="7">
        <v>44228</v>
      </c>
      <c r="D4601" s="39" t="s">
        <v>65</v>
      </c>
      <c r="E4601" s="39">
        <v>-278300</v>
      </c>
      <c r="F4601" s="82">
        <f t="shared" si="213"/>
        <v>-278.3</v>
      </c>
      <c r="G4601" s="39">
        <f>VLOOKUP(N4601,Currecny_M!$A$1:$P$10,2,FALSE)</f>
        <v>1</v>
      </c>
      <c r="H4601" s="39">
        <f>MATCH(C4601,Currecny_M!$A$1:$P$1,0)</f>
        <v>12</v>
      </c>
      <c r="I4601" s="39">
        <f>VLOOKUP(N4601,Currecny_M!$A$1:$P$10,MATCH(Database!C4601,Currecny_M!$A$1:$P$1,0),FALSE)</f>
        <v>1</v>
      </c>
      <c r="J4601" s="82">
        <f t="shared" si="214"/>
        <v>-278.3</v>
      </c>
      <c r="K4601" s="39">
        <f>VLOOKUP('Cover page'!$B$6,Currecny_M!$A$1:$P$10,MATCH(Database!C4601,Currecny_M!$A$1:$P$1,0),FALSE)</f>
        <v>1</v>
      </c>
      <c r="L4601" s="82">
        <f t="shared" si="215"/>
        <v>-278.3</v>
      </c>
      <c r="M4601" s="82">
        <f>((E4601/$F$1)*VLOOKUP(N4601,Currecny_M!$A$1:$P$10,MATCH(Database!C4601,Currecny_M!$A$1:$P$1,0),FALSE))/VLOOKUP('Cover page'!$B$6,Currecny_M!$A$1:$P$10,MATCH(Database!C4601,Currecny_M!$A$1:$P$1,0),FALSE)</f>
        <v>-278.3</v>
      </c>
      <c r="N4601" s="6" t="str">
        <f>VLOOKUP(B4601,Master!$A$2:$C$11,3,FALSE)</f>
        <v>INR</v>
      </c>
      <c r="O4601" s="6" t="str">
        <f>VLOOKUP(B4601,Master!$A$2:$C$11,2,FALSE)</f>
        <v>Asia</v>
      </c>
      <c r="Q4601" s="39" t="str">
        <f>VLOOKUP(D4601,GL_Master!$A$1:$D$80,2,FALSE)</f>
        <v>BS</v>
      </c>
      <c r="R4601" s="39" t="str">
        <f>VLOOKUP(D4601,GL_Master!$A$1:$D$80,3,FALSE)</f>
        <v>Accumulated Depreciation</v>
      </c>
      <c r="S4601" s="39" t="str">
        <f>VLOOKUP(D4601,GL_Master!$A$1:$D$80,4,FALSE)</f>
        <v>Accumulated Depreciation</v>
      </c>
    </row>
    <row r="4602" spans="1:19" x14ac:dyDescent="0.25">
      <c r="A4602" s="39" t="s">
        <v>262</v>
      </c>
      <c r="B4602" s="39" t="s">
        <v>42</v>
      </c>
      <c r="C4602" s="7">
        <v>44228</v>
      </c>
      <c r="D4602" s="39" t="s">
        <v>66</v>
      </c>
      <c r="E4602" s="39">
        <v>218160</v>
      </c>
      <c r="F4602" s="82">
        <f t="shared" si="213"/>
        <v>218.16</v>
      </c>
      <c r="G4602" s="39">
        <f>VLOOKUP(N4602,Currecny_M!$A$1:$P$10,2,FALSE)</f>
        <v>1</v>
      </c>
      <c r="H4602" s="39">
        <f>MATCH(C4602,Currecny_M!$A$1:$P$1,0)</f>
        <v>12</v>
      </c>
      <c r="I4602" s="39">
        <f>VLOOKUP(N4602,Currecny_M!$A$1:$P$10,MATCH(Database!C4602,Currecny_M!$A$1:$P$1,0),FALSE)</f>
        <v>1</v>
      </c>
      <c r="J4602" s="82">
        <f t="shared" si="214"/>
        <v>218.16</v>
      </c>
      <c r="K4602" s="39">
        <f>VLOOKUP('Cover page'!$B$6,Currecny_M!$A$1:$P$10,MATCH(Database!C4602,Currecny_M!$A$1:$P$1,0),FALSE)</f>
        <v>1</v>
      </c>
      <c r="L4602" s="82">
        <f t="shared" si="215"/>
        <v>218.16</v>
      </c>
      <c r="M4602" s="82">
        <f>((E4602/$F$1)*VLOOKUP(N4602,Currecny_M!$A$1:$P$10,MATCH(Database!C4602,Currecny_M!$A$1:$P$1,0),FALSE))/VLOOKUP('Cover page'!$B$6,Currecny_M!$A$1:$P$10,MATCH(Database!C4602,Currecny_M!$A$1:$P$1,0),FALSE)</f>
        <v>218.16</v>
      </c>
      <c r="N4602" s="6" t="str">
        <f>VLOOKUP(B4602,Master!$A$2:$C$11,3,FALSE)</f>
        <v>INR</v>
      </c>
      <c r="O4602" s="6" t="str">
        <f>VLOOKUP(B4602,Master!$A$2:$C$11,2,FALSE)</f>
        <v>Asia</v>
      </c>
      <c r="Q4602" s="39" t="str">
        <f>VLOOKUP(D4602,GL_Master!$A$1:$D$80,2,FALSE)</f>
        <v>BS</v>
      </c>
      <c r="R4602" s="39" t="str">
        <f>VLOOKUP(D4602,GL_Master!$A$1:$D$80,3,FALSE)</f>
        <v>Gross Block</v>
      </c>
      <c r="S4602" s="39" t="str">
        <f>VLOOKUP(D4602,GL_Master!$A$1:$D$80,4,FALSE)</f>
        <v>Tangible Fixed assets</v>
      </c>
    </row>
    <row r="4603" spans="1:19" x14ac:dyDescent="0.25">
      <c r="A4603" s="39" t="s">
        <v>262</v>
      </c>
      <c r="B4603" s="39" t="s">
        <v>42</v>
      </c>
      <c r="C4603" s="7">
        <v>44228</v>
      </c>
      <c r="D4603" s="39" t="s">
        <v>67</v>
      </c>
      <c r="E4603" s="39">
        <v>83740</v>
      </c>
      <c r="F4603" s="82">
        <f t="shared" si="213"/>
        <v>83.74</v>
      </c>
      <c r="G4603" s="39">
        <f>VLOOKUP(N4603,Currecny_M!$A$1:$P$10,2,FALSE)</f>
        <v>1</v>
      </c>
      <c r="H4603" s="39">
        <f>MATCH(C4603,Currecny_M!$A$1:$P$1,0)</f>
        <v>12</v>
      </c>
      <c r="I4603" s="39">
        <f>VLOOKUP(N4603,Currecny_M!$A$1:$P$10,MATCH(Database!C4603,Currecny_M!$A$1:$P$1,0),FALSE)</f>
        <v>1</v>
      </c>
      <c r="J4603" s="82">
        <f t="shared" si="214"/>
        <v>83.74</v>
      </c>
      <c r="K4603" s="39">
        <f>VLOOKUP('Cover page'!$B$6,Currecny_M!$A$1:$P$10,MATCH(Database!C4603,Currecny_M!$A$1:$P$1,0),FALSE)</f>
        <v>1</v>
      </c>
      <c r="L4603" s="82">
        <f t="shared" si="215"/>
        <v>83.74</v>
      </c>
      <c r="M4603" s="82">
        <f>((E4603/$F$1)*VLOOKUP(N4603,Currecny_M!$A$1:$P$10,MATCH(Database!C4603,Currecny_M!$A$1:$P$1,0),FALSE))/VLOOKUP('Cover page'!$B$6,Currecny_M!$A$1:$P$10,MATCH(Database!C4603,Currecny_M!$A$1:$P$1,0),FALSE)</f>
        <v>83.74</v>
      </c>
      <c r="N4603" s="6" t="str">
        <f>VLOOKUP(B4603,Master!$A$2:$C$11,3,FALSE)</f>
        <v>INR</v>
      </c>
      <c r="O4603" s="6" t="str">
        <f>VLOOKUP(B4603,Master!$A$2:$C$11,2,FALSE)</f>
        <v>Asia</v>
      </c>
      <c r="Q4603" s="39" t="str">
        <f>VLOOKUP(D4603,GL_Master!$A$1:$D$80,2,FALSE)</f>
        <v>BS</v>
      </c>
      <c r="R4603" s="39" t="str">
        <f>VLOOKUP(D4603,GL_Master!$A$1:$D$80,3,FALSE)</f>
        <v>Gross Block</v>
      </c>
      <c r="S4603" s="39" t="str">
        <f>VLOOKUP(D4603,GL_Master!$A$1:$D$80,4,FALSE)</f>
        <v>Tangible Fixed assets</v>
      </c>
    </row>
    <row r="4604" spans="1:19" x14ac:dyDescent="0.25">
      <c r="A4604" s="39" t="s">
        <v>262</v>
      </c>
      <c r="B4604" s="39" t="s">
        <v>42</v>
      </c>
      <c r="C4604" s="7">
        <v>44228</v>
      </c>
      <c r="D4604" s="39" t="s">
        <v>68</v>
      </c>
      <c r="E4604" s="39">
        <v>-71760</v>
      </c>
      <c r="F4604" s="82">
        <f t="shared" si="213"/>
        <v>-71.760000000000005</v>
      </c>
      <c r="G4604" s="39">
        <f>VLOOKUP(N4604,Currecny_M!$A$1:$P$10,2,FALSE)</f>
        <v>1</v>
      </c>
      <c r="H4604" s="39">
        <f>MATCH(C4604,Currecny_M!$A$1:$P$1,0)</f>
        <v>12</v>
      </c>
      <c r="I4604" s="39">
        <f>VLOOKUP(N4604,Currecny_M!$A$1:$P$10,MATCH(Database!C4604,Currecny_M!$A$1:$P$1,0),FALSE)</f>
        <v>1</v>
      </c>
      <c r="J4604" s="82">
        <f t="shared" si="214"/>
        <v>-71.760000000000005</v>
      </c>
      <c r="K4604" s="39">
        <f>VLOOKUP('Cover page'!$B$6,Currecny_M!$A$1:$P$10,MATCH(Database!C4604,Currecny_M!$A$1:$P$1,0),FALSE)</f>
        <v>1</v>
      </c>
      <c r="L4604" s="82">
        <f t="shared" si="215"/>
        <v>-71.760000000000005</v>
      </c>
      <c r="M4604" s="82">
        <f>((E4604/$F$1)*VLOOKUP(N4604,Currecny_M!$A$1:$P$10,MATCH(Database!C4604,Currecny_M!$A$1:$P$1,0),FALSE))/VLOOKUP('Cover page'!$B$6,Currecny_M!$A$1:$P$10,MATCH(Database!C4604,Currecny_M!$A$1:$P$1,0),FALSE)</f>
        <v>-71.760000000000005</v>
      </c>
      <c r="N4604" s="6" t="str">
        <f>VLOOKUP(B4604,Master!$A$2:$C$11,3,FALSE)</f>
        <v>INR</v>
      </c>
      <c r="O4604" s="6" t="str">
        <f>VLOOKUP(B4604,Master!$A$2:$C$11,2,FALSE)</f>
        <v>Asia</v>
      </c>
      <c r="Q4604" s="39" t="str">
        <f>VLOOKUP(D4604,GL_Master!$A$1:$D$80,2,FALSE)</f>
        <v>BS</v>
      </c>
      <c r="R4604" s="39" t="str">
        <f>VLOOKUP(D4604,GL_Master!$A$1:$D$80,3,FALSE)</f>
        <v>Accumulated Depreciation</v>
      </c>
      <c r="S4604" s="39" t="str">
        <f>VLOOKUP(D4604,GL_Master!$A$1:$D$80,4,FALSE)</f>
        <v>Accumulated Depreciation</v>
      </c>
    </row>
    <row r="4605" spans="1:19" x14ac:dyDescent="0.25">
      <c r="A4605" s="39" t="s">
        <v>262</v>
      </c>
      <c r="B4605" s="39" t="s">
        <v>42</v>
      </c>
      <c r="C4605" s="7">
        <v>44228</v>
      </c>
      <c r="D4605" s="39" t="s">
        <v>69</v>
      </c>
      <c r="E4605" s="39">
        <v>139740</v>
      </c>
      <c r="F4605" s="82">
        <f t="shared" si="213"/>
        <v>139.74</v>
      </c>
      <c r="G4605" s="39">
        <f>VLOOKUP(N4605,Currecny_M!$A$1:$P$10,2,FALSE)</f>
        <v>1</v>
      </c>
      <c r="H4605" s="39">
        <f>MATCH(C4605,Currecny_M!$A$1:$P$1,0)</f>
        <v>12</v>
      </c>
      <c r="I4605" s="39">
        <f>VLOOKUP(N4605,Currecny_M!$A$1:$P$10,MATCH(Database!C4605,Currecny_M!$A$1:$P$1,0),FALSE)</f>
        <v>1</v>
      </c>
      <c r="J4605" s="82">
        <f t="shared" si="214"/>
        <v>139.74</v>
      </c>
      <c r="K4605" s="39">
        <f>VLOOKUP('Cover page'!$B$6,Currecny_M!$A$1:$P$10,MATCH(Database!C4605,Currecny_M!$A$1:$P$1,0),FALSE)</f>
        <v>1</v>
      </c>
      <c r="L4605" s="82">
        <f t="shared" si="215"/>
        <v>139.74</v>
      </c>
      <c r="M4605" s="82">
        <f>((E4605/$F$1)*VLOOKUP(N4605,Currecny_M!$A$1:$P$10,MATCH(Database!C4605,Currecny_M!$A$1:$P$1,0),FALSE))/VLOOKUP('Cover page'!$B$6,Currecny_M!$A$1:$P$10,MATCH(Database!C4605,Currecny_M!$A$1:$P$1,0),FALSE)</f>
        <v>139.74</v>
      </c>
      <c r="N4605" s="6" t="str">
        <f>VLOOKUP(B4605,Master!$A$2:$C$11,3,FALSE)</f>
        <v>INR</v>
      </c>
      <c r="O4605" s="6" t="str">
        <f>VLOOKUP(B4605,Master!$A$2:$C$11,2,FALSE)</f>
        <v>Asia</v>
      </c>
      <c r="Q4605" s="39" t="str">
        <f>VLOOKUP(D4605,GL_Master!$A$1:$D$80,2,FALSE)</f>
        <v>BS</v>
      </c>
      <c r="R4605" s="39" t="str">
        <f>VLOOKUP(D4605,GL_Master!$A$1:$D$80,3,FALSE)</f>
        <v>Gross Block</v>
      </c>
      <c r="S4605" s="39" t="str">
        <f>VLOOKUP(D4605,GL_Master!$A$1:$D$80,4,FALSE)</f>
        <v>Tangible Fixed assets</v>
      </c>
    </row>
    <row r="4606" spans="1:19" x14ac:dyDescent="0.25">
      <c r="A4606" s="39" t="s">
        <v>262</v>
      </c>
      <c r="B4606" s="39" t="s">
        <v>42</v>
      </c>
      <c r="C4606" s="7">
        <v>44228</v>
      </c>
      <c r="D4606" s="39" t="s">
        <v>70</v>
      </c>
      <c r="E4606" s="39">
        <v>-5300</v>
      </c>
      <c r="F4606" s="82">
        <f t="shared" si="213"/>
        <v>-5.3</v>
      </c>
      <c r="G4606" s="39">
        <f>VLOOKUP(N4606,Currecny_M!$A$1:$P$10,2,FALSE)</f>
        <v>1</v>
      </c>
      <c r="H4606" s="39">
        <f>MATCH(C4606,Currecny_M!$A$1:$P$1,0)</f>
        <v>12</v>
      </c>
      <c r="I4606" s="39">
        <f>VLOOKUP(N4606,Currecny_M!$A$1:$P$10,MATCH(Database!C4606,Currecny_M!$A$1:$P$1,0),FALSE)</f>
        <v>1</v>
      </c>
      <c r="J4606" s="82">
        <f t="shared" si="214"/>
        <v>-5.3</v>
      </c>
      <c r="K4606" s="39">
        <f>VLOOKUP('Cover page'!$B$6,Currecny_M!$A$1:$P$10,MATCH(Database!C4606,Currecny_M!$A$1:$P$1,0),FALSE)</f>
        <v>1</v>
      </c>
      <c r="L4606" s="82">
        <f t="shared" si="215"/>
        <v>-5.3</v>
      </c>
      <c r="M4606" s="82">
        <f>((E4606/$F$1)*VLOOKUP(N4606,Currecny_M!$A$1:$P$10,MATCH(Database!C4606,Currecny_M!$A$1:$P$1,0),FALSE))/VLOOKUP('Cover page'!$B$6,Currecny_M!$A$1:$P$10,MATCH(Database!C4606,Currecny_M!$A$1:$P$1,0),FALSE)</f>
        <v>-5.3</v>
      </c>
      <c r="N4606" s="6" t="str">
        <f>VLOOKUP(B4606,Master!$A$2:$C$11,3,FALSE)</f>
        <v>INR</v>
      </c>
      <c r="O4606" s="6" t="str">
        <f>VLOOKUP(B4606,Master!$A$2:$C$11,2,FALSE)</f>
        <v>Asia</v>
      </c>
      <c r="Q4606" s="39" t="str">
        <f>VLOOKUP(D4606,GL_Master!$A$1:$D$80,2,FALSE)</f>
        <v>BS</v>
      </c>
      <c r="R4606" s="39" t="str">
        <f>VLOOKUP(D4606,GL_Master!$A$1:$D$80,3,FALSE)</f>
        <v>Accumulated Depreciation</v>
      </c>
      <c r="S4606" s="39" t="str">
        <f>VLOOKUP(D4606,GL_Master!$A$1:$D$80,4,FALSE)</f>
        <v>Accumulated Depreciation</v>
      </c>
    </row>
    <row r="4607" spans="1:19" x14ac:dyDescent="0.25">
      <c r="A4607" s="39" t="s">
        <v>262</v>
      </c>
      <c r="B4607" s="39" t="s">
        <v>42</v>
      </c>
      <c r="C4607" s="7">
        <v>44228</v>
      </c>
      <c r="D4607" s="39" t="s">
        <v>71</v>
      </c>
      <c r="E4607" s="39">
        <v>265680</v>
      </c>
      <c r="F4607" s="82">
        <f t="shared" si="213"/>
        <v>265.68</v>
      </c>
      <c r="G4607" s="39">
        <f>VLOOKUP(N4607,Currecny_M!$A$1:$P$10,2,FALSE)</f>
        <v>1</v>
      </c>
      <c r="H4607" s="39">
        <f>MATCH(C4607,Currecny_M!$A$1:$P$1,0)</f>
        <v>12</v>
      </c>
      <c r="I4607" s="39">
        <f>VLOOKUP(N4607,Currecny_M!$A$1:$P$10,MATCH(Database!C4607,Currecny_M!$A$1:$P$1,0),FALSE)</f>
        <v>1</v>
      </c>
      <c r="J4607" s="82">
        <f t="shared" si="214"/>
        <v>265.68</v>
      </c>
      <c r="K4607" s="39">
        <f>VLOOKUP('Cover page'!$B$6,Currecny_M!$A$1:$P$10,MATCH(Database!C4607,Currecny_M!$A$1:$P$1,0),FALSE)</f>
        <v>1</v>
      </c>
      <c r="L4607" s="82">
        <f t="shared" si="215"/>
        <v>265.68</v>
      </c>
      <c r="M4607" s="82">
        <f>((E4607/$F$1)*VLOOKUP(N4607,Currecny_M!$A$1:$P$10,MATCH(Database!C4607,Currecny_M!$A$1:$P$1,0),FALSE))/VLOOKUP('Cover page'!$B$6,Currecny_M!$A$1:$P$10,MATCH(Database!C4607,Currecny_M!$A$1:$P$1,0),FALSE)</f>
        <v>265.68</v>
      </c>
      <c r="N4607" s="6" t="str">
        <f>VLOOKUP(B4607,Master!$A$2:$C$11,3,FALSE)</f>
        <v>INR</v>
      </c>
      <c r="O4607" s="6" t="str">
        <f>VLOOKUP(B4607,Master!$A$2:$C$11,2,FALSE)</f>
        <v>Asia</v>
      </c>
      <c r="Q4607" s="39" t="str">
        <f>VLOOKUP(D4607,GL_Master!$A$1:$D$80,2,FALSE)</f>
        <v>BS</v>
      </c>
      <c r="R4607" s="39" t="str">
        <f>VLOOKUP(D4607,GL_Master!$A$1:$D$80,3,FALSE)</f>
        <v>Gross Block</v>
      </c>
      <c r="S4607" s="39" t="str">
        <f>VLOOKUP(D4607,GL_Master!$A$1:$D$80,4,FALSE)</f>
        <v>Tangible Fixed assets</v>
      </c>
    </row>
    <row r="4608" spans="1:19" x14ac:dyDescent="0.25">
      <c r="A4608" s="39" t="s">
        <v>262</v>
      </c>
      <c r="B4608" s="39" t="s">
        <v>42</v>
      </c>
      <c r="C4608" s="7">
        <v>44228</v>
      </c>
      <c r="D4608" s="39" t="s">
        <v>72</v>
      </c>
      <c r="E4608" s="39">
        <v>2120</v>
      </c>
      <c r="F4608" s="82">
        <f t="shared" si="213"/>
        <v>2.12</v>
      </c>
      <c r="G4608" s="39">
        <f>VLOOKUP(N4608,Currecny_M!$A$1:$P$10,2,FALSE)</f>
        <v>1</v>
      </c>
      <c r="H4608" s="39">
        <f>MATCH(C4608,Currecny_M!$A$1:$P$1,0)</f>
        <v>12</v>
      </c>
      <c r="I4608" s="39">
        <f>VLOOKUP(N4608,Currecny_M!$A$1:$P$10,MATCH(Database!C4608,Currecny_M!$A$1:$P$1,0),FALSE)</f>
        <v>1</v>
      </c>
      <c r="J4608" s="82">
        <f t="shared" si="214"/>
        <v>2.12</v>
      </c>
      <c r="K4608" s="39">
        <f>VLOOKUP('Cover page'!$B$6,Currecny_M!$A$1:$P$10,MATCH(Database!C4608,Currecny_M!$A$1:$P$1,0),FALSE)</f>
        <v>1</v>
      </c>
      <c r="L4608" s="82">
        <f t="shared" si="215"/>
        <v>2.12</v>
      </c>
      <c r="M4608" s="82">
        <f>((E4608/$F$1)*VLOOKUP(N4608,Currecny_M!$A$1:$P$10,MATCH(Database!C4608,Currecny_M!$A$1:$P$1,0),FALSE))/VLOOKUP('Cover page'!$B$6,Currecny_M!$A$1:$P$10,MATCH(Database!C4608,Currecny_M!$A$1:$P$1,0),FALSE)</f>
        <v>2.12</v>
      </c>
      <c r="N4608" s="6" t="str">
        <f>VLOOKUP(B4608,Master!$A$2:$C$11,3,FALSE)</f>
        <v>INR</v>
      </c>
      <c r="O4608" s="6" t="str">
        <f>VLOOKUP(B4608,Master!$A$2:$C$11,2,FALSE)</f>
        <v>Asia</v>
      </c>
      <c r="Q4608" s="39" t="str">
        <f>VLOOKUP(D4608,GL_Master!$A$1:$D$80,2,FALSE)</f>
        <v>BS</v>
      </c>
      <c r="R4608" s="39" t="str">
        <f>VLOOKUP(D4608,GL_Master!$A$1:$D$80,3,FALSE)</f>
        <v>Gross Block</v>
      </c>
      <c r="S4608" s="39" t="str">
        <f>VLOOKUP(D4608,GL_Master!$A$1:$D$80,4,FALSE)</f>
        <v>Tangible Fixed assets</v>
      </c>
    </row>
    <row r="4609" spans="1:19" x14ac:dyDescent="0.25">
      <c r="A4609" s="39" t="s">
        <v>262</v>
      </c>
      <c r="B4609" s="39" t="s">
        <v>42</v>
      </c>
      <c r="C4609" s="7">
        <v>44228</v>
      </c>
      <c r="D4609" s="39" t="s">
        <v>73</v>
      </c>
      <c r="E4609" s="39">
        <v>1090</v>
      </c>
      <c r="F4609" s="82">
        <f t="shared" si="213"/>
        <v>1.0900000000000001</v>
      </c>
      <c r="G4609" s="39">
        <f>VLOOKUP(N4609,Currecny_M!$A$1:$P$10,2,FALSE)</f>
        <v>1</v>
      </c>
      <c r="H4609" s="39">
        <f>MATCH(C4609,Currecny_M!$A$1:$P$1,0)</f>
        <v>12</v>
      </c>
      <c r="I4609" s="39">
        <f>VLOOKUP(N4609,Currecny_M!$A$1:$P$10,MATCH(Database!C4609,Currecny_M!$A$1:$P$1,0),FALSE)</f>
        <v>1</v>
      </c>
      <c r="J4609" s="82">
        <f t="shared" si="214"/>
        <v>1.0900000000000001</v>
      </c>
      <c r="K4609" s="39">
        <f>VLOOKUP('Cover page'!$B$6,Currecny_M!$A$1:$P$10,MATCH(Database!C4609,Currecny_M!$A$1:$P$1,0),FALSE)</f>
        <v>1</v>
      </c>
      <c r="L4609" s="82">
        <f t="shared" si="215"/>
        <v>1.0900000000000001</v>
      </c>
      <c r="M4609" s="82">
        <f>((E4609/$F$1)*VLOOKUP(N4609,Currecny_M!$A$1:$P$10,MATCH(Database!C4609,Currecny_M!$A$1:$P$1,0),FALSE))/VLOOKUP('Cover page'!$B$6,Currecny_M!$A$1:$P$10,MATCH(Database!C4609,Currecny_M!$A$1:$P$1,0),FALSE)</f>
        <v>1.0900000000000001</v>
      </c>
      <c r="N4609" s="6" t="str">
        <f>VLOOKUP(B4609,Master!$A$2:$C$11,3,FALSE)</f>
        <v>INR</v>
      </c>
      <c r="O4609" s="6" t="str">
        <f>VLOOKUP(B4609,Master!$A$2:$C$11,2,FALSE)</f>
        <v>Asia</v>
      </c>
      <c r="Q4609" s="39" t="str">
        <f>VLOOKUP(D4609,GL_Master!$A$1:$D$80,2,FALSE)</f>
        <v>BS</v>
      </c>
      <c r="R4609" s="39" t="str">
        <f>VLOOKUP(D4609,GL_Master!$A$1:$D$80,3,FALSE)</f>
        <v>Gross Block</v>
      </c>
      <c r="S4609" s="39" t="str">
        <f>VLOOKUP(D4609,GL_Master!$A$1:$D$80,4,FALSE)</f>
        <v>Tangible Fixed assets</v>
      </c>
    </row>
    <row r="4610" spans="1:19" x14ac:dyDescent="0.25">
      <c r="A4610" s="39" t="s">
        <v>262</v>
      </c>
      <c r="B4610" s="39" t="s">
        <v>42</v>
      </c>
      <c r="C4610" s="7">
        <v>44228</v>
      </c>
      <c r="D4610" s="39" t="s">
        <v>74</v>
      </c>
      <c r="E4610" s="39">
        <v>-259600.00000000003</v>
      </c>
      <c r="F4610" s="82">
        <f t="shared" si="213"/>
        <v>-259.60000000000002</v>
      </c>
      <c r="G4610" s="39">
        <f>VLOOKUP(N4610,Currecny_M!$A$1:$P$10,2,FALSE)</f>
        <v>1</v>
      </c>
      <c r="H4610" s="39">
        <f>MATCH(C4610,Currecny_M!$A$1:$P$1,0)</f>
        <v>12</v>
      </c>
      <c r="I4610" s="39">
        <f>VLOOKUP(N4610,Currecny_M!$A$1:$P$10,MATCH(Database!C4610,Currecny_M!$A$1:$P$1,0),FALSE)</f>
        <v>1</v>
      </c>
      <c r="J4610" s="82">
        <f t="shared" si="214"/>
        <v>-259.60000000000002</v>
      </c>
      <c r="K4610" s="39">
        <f>VLOOKUP('Cover page'!$B$6,Currecny_M!$A$1:$P$10,MATCH(Database!C4610,Currecny_M!$A$1:$P$1,0),FALSE)</f>
        <v>1</v>
      </c>
      <c r="L4610" s="82">
        <f t="shared" si="215"/>
        <v>-259.60000000000002</v>
      </c>
      <c r="M4610" s="82">
        <f>((E4610/$F$1)*VLOOKUP(N4610,Currecny_M!$A$1:$P$10,MATCH(Database!C4610,Currecny_M!$A$1:$P$1,0),FALSE))/VLOOKUP('Cover page'!$B$6,Currecny_M!$A$1:$P$10,MATCH(Database!C4610,Currecny_M!$A$1:$P$1,0),FALSE)</f>
        <v>-259.60000000000002</v>
      </c>
      <c r="N4610" s="6" t="str">
        <f>VLOOKUP(B4610,Master!$A$2:$C$11,3,FALSE)</f>
        <v>INR</v>
      </c>
      <c r="O4610" s="6" t="str">
        <f>VLOOKUP(B4610,Master!$A$2:$C$11,2,FALSE)</f>
        <v>Asia</v>
      </c>
      <c r="Q4610" s="39" t="str">
        <f>VLOOKUP(D4610,GL_Master!$A$1:$D$80,2,FALSE)</f>
        <v>BS</v>
      </c>
      <c r="R4610" s="39" t="str">
        <f>VLOOKUP(D4610,GL_Master!$A$1:$D$80,3,FALSE)</f>
        <v>Accumulated Depreciation</v>
      </c>
      <c r="S4610" s="39" t="str">
        <f>VLOOKUP(D4610,GL_Master!$A$1:$D$80,4,FALSE)</f>
        <v>Accumulated Depreciation</v>
      </c>
    </row>
    <row r="4611" spans="1:19" x14ac:dyDescent="0.25">
      <c r="A4611" s="39" t="s">
        <v>262</v>
      </c>
      <c r="B4611" s="39" t="s">
        <v>42</v>
      </c>
      <c r="C4611" s="7">
        <v>44228</v>
      </c>
      <c r="D4611" s="39" t="s">
        <v>21</v>
      </c>
      <c r="E4611" s="39">
        <v>21600</v>
      </c>
      <c r="F4611" s="82">
        <f t="shared" si="213"/>
        <v>21.6</v>
      </c>
      <c r="G4611" s="39">
        <f>VLOOKUP(N4611,Currecny_M!$A$1:$P$10,2,FALSE)</f>
        <v>1</v>
      </c>
      <c r="H4611" s="39">
        <f>MATCH(C4611,Currecny_M!$A$1:$P$1,0)</f>
        <v>12</v>
      </c>
      <c r="I4611" s="39">
        <f>VLOOKUP(N4611,Currecny_M!$A$1:$P$10,MATCH(Database!C4611,Currecny_M!$A$1:$P$1,0),FALSE)</f>
        <v>1</v>
      </c>
      <c r="J4611" s="82">
        <f t="shared" si="214"/>
        <v>21.6</v>
      </c>
      <c r="K4611" s="39">
        <f>VLOOKUP('Cover page'!$B$6,Currecny_M!$A$1:$P$10,MATCH(Database!C4611,Currecny_M!$A$1:$P$1,0),FALSE)</f>
        <v>1</v>
      </c>
      <c r="L4611" s="82">
        <f t="shared" si="215"/>
        <v>21.6</v>
      </c>
      <c r="M4611" s="82">
        <f>((E4611/$F$1)*VLOOKUP(N4611,Currecny_M!$A$1:$P$10,MATCH(Database!C4611,Currecny_M!$A$1:$P$1,0),FALSE))/VLOOKUP('Cover page'!$B$6,Currecny_M!$A$1:$P$10,MATCH(Database!C4611,Currecny_M!$A$1:$P$1,0),FALSE)</f>
        <v>21.6</v>
      </c>
      <c r="N4611" s="6" t="str">
        <f>VLOOKUP(B4611,Master!$A$2:$C$11,3,FALSE)</f>
        <v>INR</v>
      </c>
      <c r="O4611" s="6" t="str">
        <f>VLOOKUP(B4611,Master!$A$2:$C$11,2,FALSE)</f>
        <v>Asia</v>
      </c>
      <c r="Q4611" s="39" t="str">
        <f>VLOOKUP(D4611,GL_Master!$A$1:$D$80,2,FALSE)</f>
        <v>BS</v>
      </c>
      <c r="R4611" s="39" t="str">
        <f>VLOOKUP(D4611,GL_Master!$A$1:$D$80,3,FALSE)</f>
        <v>Gross Block</v>
      </c>
      <c r="S4611" s="39" t="str">
        <f>VLOOKUP(D4611,GL_Master!$A$1:$D$80,4,FALSE)</f>
        <v>Tangible Fixed assets</v>
      </c>
    </row>
    <row r="4612" spans="1:19" x14ac:dyDescent="0.25">
      <c r="A4612" s="39" t="s">
        <v>262</v>
      </c>
      <c r="B4612" s="39" t="s">
        <v>42</v>
      </c>
      <c r="C4612" s="7">
        <v>44228</v>
      </c>
      <c r="D4612" s="39" t="s">
        <v>27</v>
      </c>
      <c r="E4612" s="39">
        <v>45450</v>
      </c>
      <c r="F4612" s="82">
        <f t="shared" ref="F4612:F4675" si="216">E4612/$F$1</f>
        <v>45.45</v>
      </c>
      <c r="G4612" s="39">
        <f>VLOOKUP(N4612,Currecny_M!$A$1:$P$10,2,FALSE)</f>
        <v>1</v>
      </c>
      <c r="H4612" s="39">
        <f>MATCH(C4612,Currecny_M!$A$1:$P$1,0)</f>
        <v>12</v>
      </c>
      <c r="I4612" s="39">
        <f>VLOOKUP(N4612,Currecny_M!$A$1:$P$10,MATCH(Database!C4612,Currecny_M!$A$1:$P$1,0),FALSE)</f>
        <v>1</v>
      </c>
      <c r="J4612" s="82">
        <f t="shared" ref="J4612:J4675" si="217">F4612*I4612</f>
        <v>45.45</v>
      </c>
      <c r="K4612" s="39">
        <f>VLOOKUP('Cover page'!$B$6,Currecny_M!$A$1:$P$10,MATCH(Database!C4612,Currecny_M!$A$1:$P$1,0),FALSE)</f>
        <v>1</v>
      </c>
      <c r="L4612" s="82">
        <f t="shared" ref="L4612:L4675" si="218">J4612/K4612</f>
        <v>45.45</v>
      </c>
      <c r="M4612" s="82">
        <f>((E4612/$F$1)*VLOOKUP(N4612,Currecny_M!$A$1:$P$10,MATCH(Database!C4612,Currecny_M!$A$1:$P$1,0),FALSE))/VLOOKUP('Cover page'!$B$6,Currecny_M!$A$1:$P$10,MATCH(Database!C4612,Currecny_M!$A$1:$P$1,0),FALSE)</f>
        <v>45.45</v>
      </c>
      <c r="N4612" s="6" t="str">
        <f>VLOOKUP(B4612,Master!$A$2:$C$11,3,FALSE)</f>
        <v>INR</v>
      </c>
      <c r="O4612" s="6" t="str">
        <f>VLOOKUP(B4612,Master!$A$2:$C$11,2,FALSE)</f>
        <v>Asia</v>
      </c>
      <c r="Q4612" s="39" t="str">
        <f>VLOOKUP(D4612,GL_Master!$A$1:$D$80,2,FALSE)</f>
        <v>BS</v>
      </c>
      <c r="R4612" s="39" t="str">
        <f>VLOOKUP(D4612,GL_Master!$A$1:$D$80,3,FALSE)</f>
        <v>Gross Block</v>
      </c>
      <c r="S4612" s="39" t="str">
        <f>VLOOKUP(D4612,GL_Master!$A$1:$D$80,4,FALSE)</f>
        <v>Tangible Fixed assets</v>
      </c>
    </row>
    <row r="4613" spans="1:19" x14ac:dyDescent="0.25">
      <c r="A4613" s="39" t="s">
        <v>262</v>
      </c>
      <c r="B4613" s="39" t="s">
        <v>42</v>
      </c>
      <c r="C4613" s="7">
        <v>44228</v>
      </c>
      <c r="D4613" s="39" t="s">
        <v>75</v>
      </c>
      <c r="E4613" s="39">
        <v>-1090</v>
      </c>
      <c r="F4613" s="82">
        <f t="shared" si="216"/>
        <v>-1.0900000000000001</v>
      </c>
      <c r="G4613" s="39">
        <f>VLOOKUP(N4613,Currecny_M!$A$1:$P$10,2,FALSE)</f>
        <v>1</v>
      </c>
      <c r="H4613" s="39">
        <f>MATCH(C4613,Currecny_M!$A$1:$P$1,0)</f>
        <v>12</v>
      </c>
      <c r="I4613" s="39">
        <f>VLOOKUP(N4613,Currecny_M!$A$1:$P$10,MATCH(Database!C4613,Currecny_M!$A$1:$P$1,0),FALSE)</f>
        <v>1</v>
      </c>
      <c r="J4613" s="82">
        <f t="shared" si="217"/>
        <v>-1.0900000000000001</v>
      </c>
      <c r="K4613" s="39">
        <f>VLOOKUP('Cover page'!$B$6,Currecny_M!$A$1:$P$10,MATCH(Database!C4613,Currecny_M!$A$1:$P$1,0),FALSE)</f>
        <v>1</v>
      </c>
      <c r="L4613" s="82">
        <f t="shared" si="218"/>
        <v>-1.0900000000000001</v>
      </c>
      <c r="M4613" s="82">
        <f>((E4613/$F$1)*VLOOKUP(N4613,Currecny_M!$A$1:$P$10,MATCH(Database!C4613,Currecny_M!$A$1:$P$1,0),FALSE))/VLOOKUP('Cover page'!$B$6,Currecny_M!$A$1:$P$10,MATCH(Database!C4613,Currecny_M!$A$1:$P$1,0),FALSE)</f>
        <v>-1.0900000000000001</v>
      </c>
      <c r="N4613" s="6" t="str">
        <f>VLOOKUP(B4613,Master!$A$2:$C$11,3,FALSE)</f>
        <v>INR</v>
      </c>
      <c r="O4613" s="6" t="str">
        <f>VLOOKUP(B4613,Master!$A$2:$C$11,2,FALSE)</f>
        <v>Asia</v>
      </c>
      <c r="Q4613" s="39" t="str">
        <f>VLOOKUP(D4613,GL_Master!$A$1:$D$80,2,FALSE)</f>
        <v>BS</v>
      </c>
      <c r="R4613" s="39" t="str">
        <f>VLOOKUP(D4613,GL_Master!$A$1:$D$80,3,FALSE)</f>
        <v>Gross Block</v>
      </c>
      <c r="S4613" s="39" t="str">
        <f>VLOOKUP(D4613,GL_Master!$A$1:$D$80,4,FALSE)</f>
        <v>Tangible Fixed assets</v>
      </c>
    </row>
    <row r="4614" spans="1:19" x14ac:dyDescent="0.25">
      <c r="A4614" s="39" t="s">
        <v>262</v>
      </c>
      <c r="B4614" s="39" t="s">
        <v>42</v>
      </c>
      <c r="C4614" s="7">
        <v>44228</v>
      </c>
      <c r="D4614" s="39" t="s">
        <v>76</v>
      </c>
      <c r="E4614" s="39">
        <v>25500</v>
      </c>
      <c r="F4614" s="82">
        <f t="shared" si="216"/>
        <v>25.5</v>
      </c>
      <c r="G4614" s="39">
        <f>VLOOKUP(N4614,Currecny_M!$A$1:$P$10,2,FALSE)</f>
        <v>1</v>
      </c>
      <c r="H4614" s="39">
        <f>MATCH(C4614,Currecny_M!$A$1:$P$1,0)</f>
        <v>12</v>
      </c>
      <c r="I4614" s="39">
        <f>VLOOKUP(N4614,Currecny_M!$A$1:$P$10,MATCH(Database!C4614,Currecny_M!$A$1:$P$1,0),FALSE)</f>
        <v>1</v>
      </c>
      <c r="J4614" s="82">
        <f t="shared" si="217"/>
        <v>25.5</v>
      </c>
      <c r="K4614" s="39">
        <f>VLOOKUP('Cover page'!$B$6,Currecny_M!$A$1:$P$10,MATCH(Database!C4614,Currecny_M!$A$1:$P$1,0),FALSE)</f>
        <v>1</v>
      </c>
      <c r="L4614" s="82">
        <f t="shared" si="218"/>
        <v>25.5</v>
      </c>
      <c r="M4614" s="82">
        <f>((E4614/$F$1)*VLOOKUP(N4614,Currecny_M!$A$1:$P$10,MATCH(Database!C4614,Currecny_M!$A$1:$P$1,0),FALSE))/VLOOKUP('Cover page'!$B$6,Currecny_M!$A$1:$P$10,MATCH(Database!C4614,Currecny_M!$A$1:$P$1,0),FALSE)</f>
        <v>25.5</v>
      </c>
      <c r="N4614" s="6" t="str">
        <f>VLOOKUP(B4614,Master!$A$2:$C$11,3,FALSE)</f>
        <v>INR</v>
      </c>
      <c r="O4614" s="6" t="str">
        <f>VLOOKUP(B4614,Master!$A$2:$C$11,2,FALSE)</f>
        <v>Asia</v>
      </c>
      <c r="Q4614" s="39" t="str">
        <f>VLOOKUP(D4614,GL_Master!$A$1:$D$80,2,FALSE)</f>
        <v>BS</v>
      </c>
      <c r="R4614" s="39" t="str">
        <f>VLOOKUP(D4614,GL_Master!$A$1:$D$80,3,FALSE)</f>
        <v>Inventories</v>
      </c>
      <c r="S4614" s="39" t="str">
        <f>VLOOKUP(D4614,GL_Master!$A$1:$D$80,4,FALSE)</f>
        <v>Inventory</v>
      </c>
    </row>
    <row r="4615" spans="1:19" x14ac:dyDescent="0.25">
      <c r="A4615" s="39" t="s">
        <v>262</v>
      </c>
      <c r="B4615" s="39" t="s">
        <v>42</v>
      </c>
      <c r="C4615" s="7">
        <v>44228</v>
      </c>
      <c r="D4615" s="39" t="s">
        <v>77</v>
      </c>
      <c r="E4615" s="39">
        <v>64260</v>
      </c>
      <c r="F4615" s="82">
        <f t="shared" si="216"/>
        <v>64.260000000000005</v>
      </c>
      <c r="G4615" s="39">
        <f>VLOOKUP(N4615,Currecny_M!$A$1:$P$10,2,FALSE)</f>
        <v>1</v>
      </c>
      <c r="H4615" s="39">
        <f>MATCH(C4615,Currecny_M!$A$1:$P$1,0)</f>
        <v>12</v>
      </c>
      <c r="I4615" s="39">
        <f>VLOOKUP(N4615,Currecny_M!$A$1:$P$10,MATCH(Database!C4615,Currecny_M!$A$1:$P$1,0),FALSE)</f>
        <v>1</v>
      </c>
      <c r="J4615" s="82">
        <f t="shared" si="217"/>
        <v>64.260000000000005</v>
      </c>
      <c r="K4615" s="39">
        <f>VLOOKUP('Cover page'!$B$6,Currecny_M!$A$1:$P$10,MATCH(Database!C4615,Currecny_M!$A$1:$P$1,0),FALSE)</f>
        <v>1</v>
      </c>
      <c r="L4615" s="82">
        <f t="shared" si="218"/>
        <v>64.260000000000005</v>
      </c>
      <c r="M4615" s="82">
        <f>((E4615/$F$1)*VLOOKUP(N4615,Currecny_M!$A$1:$P$10,MATCH(Database!C4615,Currecny_M!$A$1:$P$1,0),FALSE))/VLOOKUP('Cover page'!$B$6,Currecny_M!$A$1:$P$10,MATCH(Database!C4615,Currecny_M!$A$1:$P$1,0),FALSE)</f>
        <v>64.260000000000005</v>
      </c>
      <c r="N4615" s="6" t="str">
        <f>VLOOKUP(B4615,Master!$A$2:$C$11,3,FALSE)</f>
        <v>INR</v>
      </c>
      <c r="O4615" s="6" t="str">
        <f>VLOOKUP(B4615,Master!$A$2:$C$11,2,FALSE)</f>
        <v>Asia</v>
      </c>
      <c r="Q4615" s="39" t="str">
        <f>VLOOKUP(D4615,GL_Master!$A$1:$D$80,2,FALSE)</f>
        <v>BS</v>
      </c>
      <c r="R4615" s="39" t="str">
        <f>VLOOKUP(D4615,GL_Master!$A$1:$D$80,3,FALSE)</f>
        <v>Inventories</v>
      </c>
      <c r="S4615" s="39" t="str">
        <f>VLOOKUP(D4615,GL_Master!$A$1:$D$80,4,FALSE)</f>
        <v>Inventory</v>
      </c>
    </row>
    <row r="4616" spans="1:19" x14ac:dyDescent="0.25">
      <c r="A4616" s="39" t="s">
        <v>262</v>
      </c>
      <c r="B4616" s="39" t="s">
        <v>42</v>
      </c>
      <c r="C4616" s="7">
        <v>44228</v>
      </c>
      <c r="D4616" s="39" t="s">
        <v>2</v>
      </c>
      <c r="E4616" s="39">
        <v>7075200.0000000009</v>
      </c>
      <c r="F4616" s="82">
        <f t="shared" si="216"/>
        <v>7075.2000000000007</v>
      </c>
      <c r="G4616" s="39">
        <f>VLOOKUP(N4616,Currecny_M!$A$1:$P$10,2,FALSE)</f>
        <v>1</v>
      </c>
      <c r="H4616" s="39">
        <f>MATCH(C4616,Currecny_M!$A$1:$P$1,0)</f>
        <v>12</v>
      </c>
      <c r="I4616" s="39">
        <f>VLOOKUP(N4616,Currecny_M!$A$1:$P$10,MATCH(Database!C4616,Currecny_M!$A$1:$P$1,0),FALSE)</f>
        <v>1</v>
      </c>
      <c r="J4616" s="82">
        <f t="shared" si="217"/>
        <v>7075.2000000000007</v>
      </c>
      <c r="K4616" s="39">
        <f>VLOOKUP('Cover page'!$B$6,Currecny_M!$A$1:$P$10,MATCH(Database!C4616,Currecny_M!$A$1:$P$1,0),FALSE)</f>
        <v>1</v>
      </c>
      <c r="L4616" s="82">
        <f t="shared" si="218"/>
        <v>7075.2000000000007</v>
      </c>
      <c r="M4616" s="82">
        <f>((E4616/$F$1)*VLOOKUP(N4616,Currecny_M!$A$1:$P$10,MATCH(Database!C4616,Currecny_M!$A$1:$P$1,0),FALSE))/VLOOKUP('Cover page'!$B$6,Currecny_M!$A$1:$P$10,MATCH(Database!C4616,Currecny_M!$A$1:$P$1,0),FALSE)</f>
        <v>7075.2000000000007</v>
      </c>
      <c r="N4616" s="6" t="str">
        <f>VLOOKUP(B4616,Master!$A$2:$C$11,3,FALSE)</f>
        <v>INR</v>
      </c>
      <c r="O4616" s="6" t="str">
        <f>VLOOKUP(B4616,Master!$A$2:$C$11,2,FALSE)</f>
        <v>Asia</v>
      </c>
      <c r="Q4616" s="39" t="str">
        <f>VLOOKUP(D4616,GL_Master!$A$1:$D$80,2,FALSE)</f>
        <v>BS</v>
      </c>
      <c r="R4616" s="39" t="str">
        <f>VLOOKUP(D4616,GL_Master!$A$1:$D$80,3,FALSE)</f>
        <v>Trade receivables</v>
      </c>
      <c r="S4616" s="39" t="str">
        <f>VLOOKUP(D4616,GL_Master!$A$1:$D$80,4,FALSE)</f>
        <v>Unsecured, considered good</v>
      </c>
    </row>
    <row r="4617" spans="1:19" x14ac:dyDescent="0.25">
      <c r="A4617" s="39" t="s">
        <v>262</v>
      </c>
      <c r="B4617" s="39" t="s">
        <v>42</v>
      </c>
      <c r="C4617" s="7">
        <v>44228</v>
      </c>
      <c r="D4617" s="39" t="s">
        <v>78</v>
      </c>
      <c r="E4617" s="39">
        <v>1010</v>
      </c>
      <c r="F4617" s="82">
        <f t="shared" si="216"/>
        <v>1.01</v>
      </c>
      <c r="G4617" s="39">
        <f>VLOOKUP(N4617,Currecny_M!$A$1:$P$10,2,FALSE)</f>
        <v>1</v>
      </c>
      <c r="H4617" s="39">
        <f>MATCH(C4617,Currecny_M!$A$1:$P$1,0)</f>
        <v>12</v>
      </c>
      <c r="I4617" s="39">
        <f>VLOOKUP(N4617,Currecny_M!$A$1:$P$10,MATCH(Database!C4617,Currecny_M!$A$1:$P$1,0),FALSE)</f>
        <v>1</v>
      </c>
      <c r="J4617" s="82">
        <f t="shared" si="217"/>
        <v>1.01</v>
      </c>
      <c r="K4617" s="39">
        <f>VLOOKUP('Cover page'!$B$6,Currecny_M!$A$1:$P$10,MATCH(Database!C4617,Currecny_M!$A$1:$P$1,0),FALSE)</f>
        <v>1</v>
      </c>
      <c r="L4617" s="82">
        <f t="shared" si="218"/>
        <v>1.01</v>
      </c>
      <c r="M4617" s="82">
        <f>((E4617/$F$1)*VLOOKUP(N4617,Currecny_M!$A$1:$P$10,MATCH(Database!C4617,Currecny_M!$A$1:$P$1,0),FALSE))/VLOOKUP('Cover page'!$B$6,Currecny_M!$A$1:$P$10,MATCH(Database!C4617,Currecny_M!$A$1:$P$1,0),FALSE)</f>
        <v>1.01</v>
      </c>
      <c r="N4617" s="6" t="str">
        <f>VLOOKUP(B4617,Master!$A$2:$C$11,3,FALSE)</f>
        <v>INR</v>
      </c>
      <c r="O4617" s="6" t="str">
        <f>VLOOKUP(B4617,Master!$A$2:$C$11,2,FALSE)</f>
        <v>Asia</v>
      </c>
      <c r="Q4617" s="39" t="str">
        <f>VLOOKUP(D4617,GL_Master!$A$1:$D$80,2,FALSE)</f>
        <v>BS</v>
      </c>
      <c r="R4617" s="39" t="str">
        <f>VLOOKUP(D4617,GL_Master!$A$1:$D$80,3,FALSE)</f>
        <v>Cash &amp; Bank Balances</v>
      </c>
      <c r="S4617" s="39" t="str">
        <f>VLOOKUP(D4617,GL_Master!$A$1:$D$80,4,FALSE)</f>
        <v>Cash In hand</v>
      </c>
    </row>
    <row r="4618" spans="1:19" x14ac:dyDescent="0.25">
      <c r="A4618" s="39" t="s">
        <v>262</v>
      </c>
      <c r="B4618" s="39" t="s">
        <v>42</v>
      </c>
      <c r="C4618" s="7">
        <v>44228</v>
      </c>
      <c r="D4618" s="39" t="s">
        <v>79</v>
      </c>
      <c r="E4618" s="39">
        <v>-260000</v>
      </c>
      <c r="F4618" s="82">
        <f t="shared" si="216"/>
        <v>-260</v>
      </c>
      <c r="G4618" s="39">
        <f>VLOOKUP(N4618,Currecny_M!$A$1:$P$10,2,FALSE)</f>
        <v>1</v>
      </c>
      <c r="H4618" s="39">
        <f>MATCH(C4618,Currecny_M!$A$1:$P$1,0)</f>
        <v>12</v>
      </c>
      <c r="I4618" s="39">
        <f>VLOOKUP(N4618,Currecny_M!$A$1:$P$10,MATCH(Database!C4618,Currecny_M!$A$1:$P$1,0),FALSE)</f>
        <v>1</v>
      </c>
      <c r="J4618" s="82">
        <f t="shared" si="217"/>
        <v>-260</v>
      </c>
      <c r="K4618" s="39">
        <f>VLOOKUP('Cover page'!$B$6,Currecny_M!$A$1:$P$10,MATCH(Database!C4618,Currecny_M!$A$1:$P$1,0),FALSE)</f>
        <v>1</v>
      </c>
      <c r="L4618" s="82">
        <f t="shared" si="218"/>
        <v>-260</v>
      </c>
      <c r="M4618" s="82">
        <f>((E4618/$F$1)*VLOOKUP(N4618,Currecny_M!$A$1:$P$10,MATCH(Database!C4618,Currecny_M!$A$1:$P$1,0),FALSE))/VLOOKUP('Cover page'!$B$6,Currecny_M!$A$1:$P$10,MATCH(Database!C4618,Currecny_M!$A$1:$P$1,0),FALSE)</f>
        <v>-260</v>
      </c>
      <c r="N4618" s="6" t="str">
        <f>VLOOKUP(B4618,Master!$A$2:$C$11,3,FALSE)</f>
        <v>INR</v>
      </c>
      <c r="O4618" s="6" t="str">
        <f>VLOOKUP(B4618,Master!$A$2:$C$11,2,FALSE)</f>
        <v>Asia</v>
      </c>
      <c r="Q4618" s="39" t="str">
        <f>VLOOKUP(D4618,GL_Master!$A$1:$D$80,2,FALSE)</f>
        <v>BS</v>
      </c>
      <c r="R4618" s="39" t="str">
        <f>VLOOKUP(D4618,GL_Master!$A$1:$D$80,3,FALSE)</f>
        <v>Loan Fund</v>
      </c>
      <c r="S4618" s="39" t="str">
        <f>VLOOKUP(D4618,GL_Master!$A$1:$D$80,4,FALSE)</f>
        <v>Term Loan</v>
      </c>
    </row>
    <row r="4619" spans="1:19" x14ac:dyDescent="0.25">
      <c r="A4619" s="39" t="s">
        <v>262</v>
      </c>
      <c r="B4619" s="39" t="s">
        <v>42</v>
      </c>
      <c r="C4619" s="7">
        <v>44228</v>
      </c>
      <c r="D4619" s="39" t="s">
        <v>80</v>
      </c>
      <c r="E4619" s="39">
        <v>7070</v>
      </c>
      <c r="F4619" s="82">
        <f t="shared" si="216"/>
        <v>7.07</v>
      </c>
      <c r="G4619" s="39">
        <f>VLOOKUP(N4619,Currecny_M!$A$1:$P$10,2,FALSE)</f>
        <v>1</v>
      </c>
      <c r="H4619" s="39">
        <f>MATCH(C4619,Currecny_M!$A$1:$P$1,0)</f>
        <v>12</v>
      </c>
      <c r="I4619" s="39">
        <f>VLOOKUP(N4619,Currecny_M!$A$1:$P$10,MATCH(Database!C4619,Currecny_M!$A$1:$P$1,0),FALSE)</f>
        <v>1</v>
      </c>
      <c r="J4619" s="82">
        <f t="shared" si="217"/>
        <v>7.07</v>
      </c>
      <c r="K4619" s="39">
        <f>VLOOKUP('Cover page'!$B$6,Currecny_M!$A$1:$P$10,MATCH(Database!C4619,Currecny_M!$A$1:$P$1,0),FALSE)</f>
        <v>1</v>
      </c>
      <c r="L4619" s="82">
        <f t="shared" si="218"/>
        <v>7.07</v>
      </c>
      <c r="M4619" s="82">
        <f>((E4619/$F$1)*VLOOKUP(N4619,Currecny_M!$A$1:$P$10,MATCH(Database!C4619,Currecny_M!$A$1:$P$1,0),FALSE))/VLOOKUP('Cover page'!$B$6,Currecny_M!$A$1:$P$10,MATCH(Database!C4619,Currecny_M!$A$1:$P$1,0),FALSE)</f>
        <v>7.07</v>
      </c>
      <c r="N4619" s="6" t="str">
        <f>VLOOKUP(B4619,Master!$A$2:$C$11,3,FALSE)</f>
        <v>INR</v>
      </c>
      <c r="O4619" s="6" t="str">
        <f>VLOOKUP(B4619,Master!$A$2:$C$11,2,FALSE)</f>
        <v>Asia</v>
      </c>
      <c r="Q4619" s="39" t="str">
        <f>VLOOKUP(D4619,GL_Master!$A$1:$D$80,2,FALSE)</f>
        <v>BS</v>
      </c>
      <c r="R4619" s="39" t="str">
        <f>VLOOKUP(D4619,GL_Master!$A$1:$D$80,3,FALSE)</f>
        <v>Cash &amp; Bank Balances</v>
      </c>
      <c r="S4619" s="39" t="str">
        <f>VLOOKUP(D4619,GL_Master!$A$1:$D$80,4,FALSE)</f>
        <v xml:space="preserve">      On Current Accounts</v>
      </c>
    </row>
    <row r="4620" spans="1:19" x14ac:dyDescent="0.25">
      <c r="A4620" s="39" t="s">
        <v>262</v>
      </c>
      <c r="B4620" s="39" t="s">
        <v>42</v>
      </c>
      <c r="C4620" s="7">
        <v>44228</v>
      </c>
      <c r="D4620" s="39" t="s">
        <v>81</v>
      </c>
      <c r="E4620" s="39">
        <v>539280</v>
      </c>
      <c r="F4620" s="82">
        <f t="shared" si="216"/>
        <v>539.28</v>
      </c>
      <c r="G4620" s="39">
        <f>VLOOKUP(N4620,Currecny_M!$A$1:$P$10,2,FALSE)</f>
        <v>1</v>
      </c>
      <c r="H4620" s="39">
        <f>MATCH(C4620,Currecny_M!$A$1:$P$1,0)</f>
        <v>12</v>
      </c>
      <c r="I4620" s="39">
        <f>VLOOKUP(N4620,Currecny_M!$A$1:$P$10,MATCH(Database!C4620,Currecny_M!$A$1:$P$1,0),FALSE)</f>
        <v>1</v>
      </c>
      <c r="J4620" s="82">
        <f t="shared" si="217"/>
        <v>539.28</v>
      </c>
      <c r="K4620" s="39">
        <f>VLOOKUP('Cover page'!$B$6,Currecny_M!$A$1:$P$10,MATCH(Database!C4620,Currecny_M!$A$1:$P$1,0),FALSE)</f>
        <v>1</v>
      </c>
      <c r="L4620" s="82">
        <f t="shared" si="218"/>
        <v>539.28</v>
      </c>
      <c r="M4620" s="82">
        <f>((E4620/$F$1)*VLOOKUP(N4620,Currecny_M!$A$1:$P$10,MATCH(Database!C4620,Currecny_M!$A$1:$P$1,0),FALSE))/VLOOKUP('Cover page'!$B$6,Currecny_M!$A$1:$P$10,MATCH(Database!C4620,Currecny_M!$A$1:$P$1,0),FALSE)</f>
        <v>539.28</v>
      </c>
      <c r="N4620" s="6" t="str">
        <f>VLOOKUP(B4620,Master!$A$2:$C$11,3,FALSE)</f>
        <v>INR</v>
      </c>
      <c r="O4620" s="6" t="str">
        <f>VLOOKUP(B4620,Master!$A$2:$C$11,2,FALSE)</f>
        <v>Asia</v>
      </c>
      <c r="Q4620" s="39" t="str">
        <f>VLOOKUP(D4620,GL_Master!$A$1:$D$80,2,FALSE)</f>
        <v>BS</v>
      </c>
      <c r="R4620" s="39" t="str">
        <f>VLOOKUP(D4620,GL_Master!$A$1:$D$80,3,FALSE)</f>
        <v>Other Current Assets</v>
      </c>
      <c r="S4620" s="39" t="str">
        <f>VLOOKUP(D4620,GL_Master!$A$1:$D$80,4,FALSE)</f>
        <v>Advance tax recoverable (net of provision )</v>
      </c>
    </row>
    <row r="4621" spans="1:19" x14ac:dyDescent="0.25">
      <c r="A4621" s="39" t="s">
        <v>262</v>
      </c>
      <c r="B4621" s="39" t="s">
        <v>42</v>
      </c>
      <c r="C4621" s="7">
        <v>44228</v>
      </c>
      <c r="D4621" s="39" t="s">
        <v>19</v>
      </c>
      <c r="E4621" s="39">
        <v>5400</v>
      </c>
      <c r="F4621" s="82">
        <f t="shared" si="216"/>
        <v>5.4</v>
      </c>
      <c r="G4621" s="39">
        <f>VLOOKUP(N4621,Currecny_M!$A$1:$P$10,2,FALSE)</f>
        <v>1</v>
      </c>
      <c r="H4621" s="39">
        <f>MATCH(C4621,Currecny_M!$A$1:$P$1,0)</f>
        <v>12</v>
      </c>
      <c r="I4621" s="39">
        <f>VLOOKUP(N4621,Currecny_M!$A$1:$P$10,MATCH(Database!C4621,Currecny_M!$A$1:$P$1,0),FALSE)</f>
        <v>1</v>
      </c>
      <c r="J4621" s="82">
        <f t="shared" si="217"/>
        <v>5.4</v>
      </c>
      <c r="K4621" s="39">
        <f>VLOOKUP('Cover page'!$B$6,Currecny_M!$A$1:$P$10,MATCH(Database!C4621,Currecny_M!$A$1:$P$1,0),FALSE)</f>
        <v>1</v>
      </c>
      <c r="L4621" s="82">
        <f t="shared" si="218"/>
        <v>5.4</v>
      </c>
      <c r="M4621" s="82">
        <f>((E4621/$F$1)*VLOOKUP(N4621,Currecny_M!$A$1:$P$10,MATCH(Database!C4621,Currecny_M!$A$1:$P$1,0),FALSE))/VLOOKUP('Cover page'!$B$6,Currecny_M!$A$1:$P$10,MATCH(Database!C4621,Currecny_M!$A$1:$P$1,0),FALSE)</f>
        <v>5.4</v>
      </c>
      <c r="N4621" s="6" t="str">
        <f>VLOOKUP(B4621,Master!$A$2:$C$11,3,FALSE)</f>
        <v>INR</v>
      </c>
      <c r="O4621" s="6" t="str">
        <f>VLOOKUP(B4621,Master!$A$2:$C$11,2,FALSE)</f>
        <v>Asia</v>
      </c>
      <c r="Q4621" s="39" t="str">
        <f>VLOOKUP(D4621,GL_Master!$A$1:$D$80,2,FALSE)</f>
        <v>BS</v>
      </c>
      <c r="R4621" s="39" t="str">
        <f>VLOOKUP(D4621,GL_Master!$A$1:$D$80,3,FALSE)</f>
        <v>Short-term loan and advances</v>
      </c>
      <c r="S4621" s="39" t="str">
        <f>VLOOKUP(D4621,GL_Master!$A$1:$D$80,4,FALSE)</f>
        <v>Prepaid expenses</v>
      </c>
    </row>
    <row r="4622" spans="1:19" x14ac:dyDescent="0.25">
      <c r="A4622" s="39" t="s">
        <v>262</v>
      </c>
      <c r="B4622" s="39" t="s">
        <v>42</v>
      </c>
      <c r="C4622" s="7">
        <v>44228</v>
      </c>
      <c r="D4622" s="39" t="s">
        <v>82</v>
      </c>
      <c r="E4622" s="39">
        <v>57780</v>
      </c>
      <c r="F4622" s="82">
        <f t="shared" si="216"/>
        <v>57.78</v>
      </c>
      <c r="G4622" s="39">
        <f>VLOOKUP(N4622,Currecny_M!$A$1:$P$10,2,FALSE)</f>
        <v>1</v>
      </c>
      <c r="H4622" s="39">
        <f>MATCH(C4622,Currecny_M!$A$1:$P$1,0)</f>
        <v>12</v>
      </c>
      <c r="I4622" s="39">
        <f>VLOOKUP(N4622,Currecny_M!$A$1:$P$10,MATCH(Database!C4622,Currecny_M!$A$1:$P$1,0),FALSE)</f>
        <v>1</v>
      </c>
      <c r="J4622" s="82">
        <f t="shared" si="217"/>
        <v>57.78</v>
      </c>
      <c r="K4622" s="39">
        <f>VLOOKUP('Cover page'!$B$6,Currecny_M!$A$1:$P$10,MATCH(Database!C4622,Currecny_M!$A$1:$P$1,0),FALSE)</f>
        <v>1</v>
      </c>
      <c r="L4622" s="82">
        <f t="shared" si="218"/>
        <v>57.78</v>
      </c>
      <c r="M4622" s="82">
        <f>((E4622/$F$1)*VLOOKUP(N4622,Currecny_M!$A$1:$P$10,MATCH(Database!C4622,Currecny_M!$A$1:$P$1,0),FALSE))/VLOOKUP('Cover page'!$B$6,Currecny_M!$A$1:$P$10,MATCH(Database!C4622,Currecny_M!$A$1:$P$1,0),FALSE)</f>
        <v>57.78</v>
      </c>
      <c r="N4622" s="6" t="str">
        <f>VLOOKUP(B4622,Master!$A$2:$C$11,3,FALSE)</f>
        <v>INR</v>
      </c>
      <c r="O4622" s="6" t="str">
        <f>VLOOKUP(B4622,Master!$A$2:$C$11,2,FALSE)</f>
        <v>Asia</v>
      </c>
      <c r="Q4622" s="39" t="str">
        <f>VLOOKUP(D4622,GL_Master!$A$1:$D$80,2,FALSE)</f>
        <v>BS</v>
      </c>
      <c r="R4622" s="39" t="str">
        <f>VLOOKUP(D4622,GL_Master!$A$1:$D$80,3,FALSE)</f>
        <v>Short-term loan and advances</v>
      </c>
      <c r="S4622" s="39" t="str">
        <f>VLOOKUP(D4622,GL_Master!$A$1:$D$80,4,FALSE)</f>
        <v>Advance to vendor/employees</v>
      </c>
    </row>
    <row r="4623" spans="1:19" x14ac:dyDescent="0.25">
      <c r="A4623" s="39" t="s">
        <v>262</v>
      </c>
      <c r="B4623" s="39" t="s">
        <v>42</v>
      </c>
      <c r="C4623" s="7">
        <v>44228</v>
      </c>
      <c r="D4623" s="39" t="s">
        <v>83</v>
      </c>
      <c r="E4623" s="39">
        <v>38160</v>
      </c>
      <c r="F4623" s="82">
        <f t="shared" si="216"/>
        <v>38.159999999999997</v>
      </c>
      <c r="G4623" s="39">
        <f>VLOOKUP(N4623,Currecny_M!$A$1:$P$10,2,FALSE)</f>
        <v>1</v>
      </c>
      <c r="H4623" s="39">
        <f>MATCH(C4623,Currecny_M!$A$1:$P$1,0)</f>
        <v>12</v>
      </c>
      <c r="I4623" s="39">
        <f>VLOOKUP(N4623,Currecny_M!$A$1:$P$10,MATCH(Database!C4623,Currecny_M!$A$1:$P$1,0),FALSE)</f>
        <v>1</v>
      </c>
      <c r="J4623" s="82">
        <f t="shared" si="217"/>
        <v>38.159999999999997</v>
      </c>
      <c r="K4623" s="39">
        <f>VLOOKUP('Cover page'!$B$6,Currecny_M!$A$1:$P$10,MATCH(Database!C4623,Currecny_M!$A$1:$P$1,0),FALSE)</f>
        <v>1</v>
      </c>
      <c r="L4623" s="82">
        <f t="shared" si="218"/>
        <v>38.159999999999997</v>
      </c>
      <c r="M4623" s="82">
        <f>((E4623/$F$1)*VLOOKUP(N4623,Currecny_M!$A$1:$P$10,MATCH(Database!C4623,Currecny_M!$A$1:$P$1,0),FALSE))/VLOOKUP('Cover page'!$B$6,Currecny_M!$A$1:$P$10,MATCH(Database!C4623,Currecny_M!$A$1:$P$1,0),FALSE)</f>
        <v>38.159999999999997</v>
      </c>
      <c r="N4623" s="6" t="str">
        <f>VLOOKUP(B4623,Master!$A$2:$C$11,3,FALSE)</f>
        <v>INR</v>
      </c>
      <c r="O4623" s="6" t="str">
        <f>VLOOKUP(B4623,Master!$A$2:$C$11,2,FALSE)</f>
        <v>Asia</v>
      </c>
      <c r="Q4623" s="39" t="str">
        <f>VLOOKUP(D4623,GL_Master!$A$1:$D$80,2,FALSE)</f>
        <v>BS</v>
      </c>
      <c r="R4623" s="39" t="str">
        <f>VLOOKUP(D4623,GL_Master!$A$1:$D$80,3,FALSE)</f>
        <v>Other Current Assets</v>
      </c>
      <c r="S4623" s="39" t="str">
        <f>VLOOKUP(D4623,GL_Master!$A$1:$D$80,4,FALSE)</f>
        <v>Security deposits ( Unsecured, considered good)</v>
      </c>
    </row>
    <row r="4624" spans="1:19" x14ac:dyDescent="0.25">
      <c r="A4624" s="39" t="s">
        <v>262</v>
      </c>
      <c r="B4624" s="39" t="s">
        <v>42</v>
      </c>
      <c r="C4624" s="7">
        <v>44228</v>
      </c>
      <c r="D4624" s="39" t="s">
        <v>246</v>
      </c>
      <c r="E4624" s="39">
        <v>-4385740</v>
      </c>
      <c r="F4624" s="82">
        <f t="shared" si="216"/>
        <v>-4385.74</v>
      </c>
      <c r="G4624" s="39">
        <f>VLOOKUP(N4624,Currecny_M!$A$1:$P$10,2,FALSE)</f>
        <v>1</v>
      </c>
      <c r="H4624" s="39">
        <f>MATCH(C4624,Currecny_M!$A$1:$P$1,0)</f>
        <v>12</v>
      </c>
      <c r="I4624" s="39">
        <f>VLOOKUP(N4624,Currecny_M!$A$1:$P$10,MATCH(Database!C4624,Currecny_M!$A$1:$P$1,0),FALSE)</f>
        <v>1</v>
      </c>
      <c r="J4624" s="82">
        <f t="shared" si="217"/>
        <v>-4385.74</v>
      </c>
      <c r="K4624" s="39">
        <f>VLOOKUP('Cover page'!$B$6,Currecny_M!$A$1:$P$10,MATCH(Database!C4624,Currecny_M!$A$1:$P$1,0),FALSE)</f>
        <v>1</v>
      </c>
      <c r="L4624" s="82">
        <f t="shared" si="218"/>
        <v>-4385.74</v>
      </c>
      <c r="M4624" s="82">
        <f>((E4624/$F$1)*VLOOKUP(N4624,Currecny_M!$A$1:$P$10,MATCH(Database!C4624,Currecny_M!$A$1:$P$1,0),FALSE))/VLOOKUP('Cover page'!$B$6,Currecny_M!$A$1:$P$10,MATCH(Database!C4624,Currecny_M!$A$1:$P$1,0),FALSE)</f>
        <v>-4385.74</v>
      </c>
      <c r="N4624" s="6" t="str">
        <f>VLOOKUP(B4624,Master!$A$2:$C$11,3,FALSE)</f>
        <v>INR</v>
      </c>
      <c r="O4624" s="6" t="str">
        <f>VLOOKUP(B4624,Master!$A$2:$C$11,2,FALSE)</f>
        <v>Asia</v>
      </c>
      <c r="Q4624" s="39" t="str">
        <f>VLOOKUP(D4624,GL_Master!$A$1:$D$80,2,FALSE)</f>
        <v>PL</v>
      </c>
      <c r="R4624" s="39" t="str">
        <f>VLOOKUP(D4624,GL_Master!$A$1:$D$80,3,FALSE)</f>
        <v>Revenue from Operations</v>
      </c>
      <c r="S4624" s="39" t="str">
        <f>VLOOKUP(D4624,GL_Master!$A$1:$D$80,4,FALSE)</f>
        <v>Contract revenue</v>
      </c>
    </row>
    <row r="4625" spans="1:19" x14ac:dyDescent="0.25">
      <c r="A4625" s="39" t="s">
        <v>262</v>
      </c>
      <c r="B4625" s="39" t="s">
        <v>42</v>
      </c>
      <c r="C4625" s="7">
        <v>44228</v>
      </c>
      <c r="D4625" s="39" t="s">
        <v>134</v>
      </c>
      <c r="E4625" s="39">
        <v>-35970</v>
      </c>
      <c r="F4625" s="82">
        <f t="shared" si="216"/>
        <v>-35.97</v>
      </c>
      <c r="G4625" s="39">
        <f>VLOOKUP(N4625,Currecny_M!$A$1:$P$10,2,FALSE)</f>
        <v>1</v>
      </c>
      <c r="H4625" s="39">
        <f>MATCH(C4625,Currecny_M!$A$1:$P$1,0)</f>
        <v>12</v>
      </c>
      <c r="I4625" s="39">
        <f>VLOOKUP(N4625,Currecny_M!$A$1:$P$10,MATCH(Database!C4625,Currecny_M!$A$1:$P$1,0),FALSE)</f>
        <v>1</v>
      </c>
      <c r="J4625" s="82">
        <f t="shared" si="217"/>
        <v>-35.97</v>
      </c>
      <c r="K4625" s="39">
        <f>VLOOKUP('Cover page'!$B$6,Currecny_M!$A$1:$P$10,MATCH(Database!C4625,Currecny_M!$A$1:$P$1,0),FALSE)</f>
        <v>1</v>
      </c>
      <c r="L4625" s="82">
        <f t="shared" si="218"/>
        <v>-35.97</v>
      </c>
      <c r="M4625" s="82">
        <f>((E4625/$F$1)*VLOOKUP(N4625,Currecny_M!$A$1:$P$10,MATCH(Database!C4625,Currecny_M!$A$1:$P$1,0),FALSE))/VLOOKUP('Cover page'!$B$6,Currecny_M!$A$1:$P$10,MATCH(Database!C4625,Currecny_M!$A$1:$P$1,0),FALSE)</f>
        <v>-35.97</v>
      </c>
      <c r="N4625" s="6" t="str">
        <f>VLOOKUP(B4625,Master!$A$2:$C$11,3,FALSE)</f>
        <v>INR</v>
      </c>
      <c r="O4625" s="6" t="str">
        <f>VLOOKUP(B4625,Master!$A$2:$C$11,2,FALSE)</f>
        <v>Asia</v>
      </c>
      <c r="Q4625" s="39" t="str">
        <f>VLOOKUP(D4625,GL_Master!$A$1:$D$80,2,FALSE)</f>
        <v>PL</v>
      </c>
      <c r="R4625" s="39" t="str">
        <f>VLOOKUP(D4625,GL_Master!$A$1:$D$80,3,FALSE)</f>
        <v>Other Income</v>
      </c>
      <c r="S4625" s="39" t="str">
        <f>VLOOKUP(D4625,GL_Master!$A$1:$D$80,4,FALSE)</f>
        <v>Other Income</v>
      </c>
    </row>
    <row r="4626" spans="1:19" x14ac:dyDescent="0.25">
      <c r="A4626" s="39" t="s">
        <v>262</v>
      </c>
      <c r="B4626" s="39" t="s">
        <v>42</v>
      </c>
      <c r="C4626" s="7">
        <v>44228</v>
      </c>
      <c r="D4626" s="39" t="s">
        <v>86</v>
      </c>
      <c r="E4626" s="39">
        <v>2020</v>
      </c>
      <c r="F4626" s="82">
        <f t="shared" si="216"/>
        <v>2.02</v>
      </c>
      <c r="G4626" s="39">
        <f>VLOOKUP(N4626,Currecny_M!$A$1:$P$10,2,FALSE)</f>
        <v>1</v>
      </c>
      <c r="H4626" s="39">
        <f>MATCH(C4626,Currecny_M!$A$1:$P$1,0)</f>
        <v>12</v>
      </c>
      <c r="I4626" s="39">
        <f>VLOOKUP(N4626,Currecny_M!$A$1:$P$10,MATCH(Database!C4626,Currecny_M!$A$1:$P$1,0),FALSE)</f>
        <v>1</v>
      </c>
      <c r="J4626" s="82">
        <f t="shared" si="217"/>
        <v>2.02</v>
      </c>
      <c r="K4626" s="39">
        <f>VLOOKUP('Cover page'!$B$6,Currecny_M!$A$1:$P$10,MATCH(Database!C4626,Currecny_M!$A$1:$P$1,0),FALSE)</f>
        <v>1</v>
      </c>
      <c r="L4626" s="82">
        <f t="shared" si="218"/>
        <v>2.02</v>
      </c>
      <c r="M4626" s="82">
        <f>((E4626/$F$1)*VLOOKUP(N4626,Currecny_M!$A$1:$P$10,MATCH(Database!C4626,Currecny_M!$A$1:$P$1,0),FALSE))/VLOOKUP('Cover page'!$B$6,Currecny_M!$A$1:$P$10,MATCH(Database!C4626,Currecny_M!$A$1:$P$1,0),FALSE)</f>
        <v>2.02</v>
      </c>
      <c r="N4626" s="6" t="str">
        <f>VLOOKUP(B4626,Master!$A$2:$C$11,3,FALSE)</f>
        <v>INR</v>
      </c>
      <c r="O4626" s="6" t="str">
        <f>VLOOKUP(B4626,Master!$A$2:$C$11,2,FALSE)</f>
        <v>Asia</v>
      </c>
      <c r="Q4626" s="39" t="str">
        <f>VLOOKUP(D4626,GL_Master!$A$1:$D$80,2,FALSE)</f>
        <v>PL</v>
      </c>
      <c r="R4626" s="39" t="str">
        <f>VLOOKUP(D4626,GL_Master!$A$1:$D$80,3,FALSE)</f>
        <v>COGS</v>
      </c>
      <c r="S4626" s="39" t="str">
        <f>VLOOKUP(D4626,GL_Master!$A$1:$D$80,4,FALSE)</f>
        <v>Purchase of other traded goods</v>
      </c>
    </row>
    <row r="4627" spans="1:19" x14ac:dyDescent="0.25">
      <c r="A4627" s="39" t="s">
        <v>262</v>
      </c>
      <c r="B4627" s="39" t="s">
        <v>42</v>
      </c>
      <c r="C4627" s="7">
        <v>44228</v>
      </c>
      <c r="D4627" s="39" t="s">
        <v>87</v>
      </c>
      <c r="E4627" s="39">
        <v>1050</v>
      </c>
      <c r="F4627" s="82">
        <f t="shared" si="216"/>
        <v>1.05</v>
      </c>
      <c r="G4627" s="39">
        <f>VLOOKUP(N4627,Currecny_M!$A$1:$P$10,2,FALSE)</f>
        <v>1</v>
      </c>
      <c r="H4627" s="39">
        <f>MATCH(C4627,Currecny_M!$A$1:$P$1,0)</f>
        <v>12</v>
      </c>
      <c r="I4627" s="39">
        <f>VLOOKUP(N4627,Currecny_M!$A$1:$P$10,MATCH(Database!C4627,Currecny_M!$A$1:$P$1,0),FALSE)</f>
        <v>1</v>
      </c>
      <c r="J4627" s="82">
        <f t="shared" si="217"/>
        <v>1.05</v>
      </c>
      <c r="K4627" s="39">
        <f>VLOOKUP('Cover page'!$B$6,Currecny_M!$A$1:$P$10,MATCH(Database!C4627,Currecny_M!$A$1:$P$1,0),FALSE)</f>
        <v>1</v>
      </c>
      <c r="L4627" s="82">
        <f t="shared" si="218"/>
        <v>1.05</v>
      </c>
      <c r="M4627" s="82">
        <f>((E4627/$F$1)*VLOOKUP(N4627,Currecny_M!$A$1:$P$10,MATCH(Database!C4627,Currecny_M!$A$1:$P$1,0),FALSE))/VLOOKUP('Cover page'!$B$6,Currecny_M!$A$1:$P$10,MATCH(Database!C4627,Currecny_M!$A$1:$P$1,0),FALSE)</f>
        <v>1.05</v>
      </c>
      <c r="N4627" s="6" t="str">
        <f>VLOOKUP(B4627,Master!$A$2:$C$11,3,FALSE)</f>
        <v>INR</v>
      </c>
      <c r="O4627" s="6" t="str">
        <f>VLOOKUP(B4627,Master!$A$2:$C$11,2,FALSE)</f>
        <v>Asia</v>
      </c>
      <c r="Q4627" s="39" t="str">
        <f>VLOOKUP(D4627,GL_Master!$A$1:$D$80,2,FALSE)</f>
        <v>PL</v>
      </c>
      <c r="R4627" s="39" t="str">
        <f>VLOOKUP(D4627,GL_Master!$A$1:$D$80,3,FALSE)</f>
        <v>COGS</v>
      </c>
      <c r="S4627" s="39" t="str">
        <f>VLOOKUP(D4627,GL_Master!$A$1:$D$80,4,FALSE)</f>
        <v>Civil, Installation, Commissioning and Other miscellaneous expenses</v>
      </c>
    </row>
    <row r="4628" spans="1:19" x14ac:dyDescent="0.25">
      <c r="A4628" s="39" t="s">
        <v>262</v>
      </c>
      <c r="B4628" s="39" t="s">
        <v>42</v>
      </c>
      <c r="C4628" s="7">
        <v>44228</v>
      </c>
      <c r="D4628" s="39" t="s">
        <v>88</v>
      </c>
      <c r="E4628" s="39">
        <v>3180</v>
      </c>
      <c r="F4628" s="82">
        <f t="shared" si="216"/>
        <v>3.18</v>
      </c>
      <c r="G4628" s="39">
        <f>VLOOKUP(N4628,Currecny_M!$A$1:$P$10,2,FALSE)</f>
        <v>1</v>
      </c>
      <c r="H4628" s="39">
        <f>MATCH(C4628,Currecny_M!$A$1:$P$1,0)</f>
        <v>12</v>
      </c>
      <c r="I4628" s="39">
        <f>VLOOKUP(N4628,Currecny_M!$A$1:$P$10,MATCH(Database!C4628,Currecny_M!$A$1:$P$1,0),FALSE)</f>
        <v>1</v>
      </c>
      <c r="J4628" s="82">
        <f t="shared" si="217"/>
        <v>3.18</v>
      </c>
      <c r="K4628" s="39">
        <f>VLOOKUP('Cover page'!$B$6,Currecny_M!$A$1:$P$10,MATCH(Database!C4628,Currecny_M!$A$1:$P$1,0),FALSE)</f>
        <v>1</v>
      </c>
      <c r="L4628" s="82">
        <f t="shared" si="218"/>
        <v>3.18</v>
      </c>
      <c r="M4628" s="82">
        <f>((E4628/$F$1)*VLOOKUP(N4628,Currecny_M!$A$1:$P$10,MATCH(Database!C4628,Currecny_M!$A$1:$P$1,0),FALSE))/VLOOKUP('Cover page'!$B$6,Currecny_M!$A$1:$P$10,MATCH(Database!C4628,Currecny_M!$A$1:$P$1,0),FALSE)</f>
        <v>3.18</v>
      </c>
      <c r="N4628" s="6" t="str">
        <f>VLOOKUP(B4628,Master!$A$2:$C$11,3,FALSE)</f>
        <v>INR</v>
      </c>
      <c r="O4628" s="6" t="str">
        <f>VLOOKUP(B4628,Master!$A$2:$C$11,2,FALSE)</f>
        <v>Asia</v>
      </c>
      <c r="Q4628" s="39" t="str">
        <f>VLOOKUP(D4628,GL_Master!$A$1:$D$80,2,FALSE)</f>
        <v>PL</v>
      </c>
      <c r="R4628" s="39" t="str">
        <f>VLOOKUP(D4628,GL_Master!$A$1:$D$80,3,FALSE)</f>
        <v>COGS</v>
      </c>
      <c r="S4628" s="39" t="str">
        <f>VLOOKUP(D4628,GL_Master!$A$1:$D$80,4,FALSE)</f>
        <v>Civil, Installation, Commissioning and Other miscellaneous expenses</v>
      </c>
    </row>
    <row r="4629" spans="1:19" x14ac:dyDescent="0.25">
      <c r="A4629" s="39" t="s">
        <v>262</v>
      </c>
      <c r="B4629" s="39" t="s">
        <v>42</v>
      </c>
      <c r="C4629" s="7">
        <v>44228</v>
      </c>
      <c r="D4629" s="39" t="s">
        <v>89</v>
      </c>
      <c r="E4629" s="39">
        <v>6420</v>
      </c>
      <c r="F4629" s="82">
        <f t="shared" si="216"/>
        <v>6.42</v>
      </c>
      <c r="G4629" s="39">
        <f>VLOOKUP(N4629,Currecny_M!$A$1:$P$10,2,FALSE)</f>
        <v>1</v>
      </c>
      <c r="H4629" s="39">
        <f>MATCH(C4629,Currecny_M!$A$1:$P$1,0)</f>
        <v>12</v>
      </c>
      <c r="I4629" s="39">
        <f>VLOOKUP(N4629,Currecny_M!$A$1:$P$10,MATCH(Database!C4629,Currecny_M!$A$1:$P$1,0),FALSE)</f>
        <v>1</v>
      </c>
      <c r="J4629" s="82">
        <f t="shared" si="217"/>
        <v>6.42</v>
      </c>
      <c r="K4629" s="39">
        <f>VLOOKUP('Cover page'!$B$6,Currecny_M!$A$1:$P$10,MATCH(Database!C4629,Currecny_M!$A$1:$P$1,0),FALSE)</f>
        <v>1</v>
      </c>
      <c r="L4629" s="82">
        <f t="shared" si="218"/>
        <v>6.42</v>
      </c>
      <c r="M4629" s="82">
        <f>((E4629/$F$1)*VLOOKUP(N4629,Currecny_M!$A$1:$P$10,MATCH(Database!C4629,Currecny_M!$A$1:$P$1,0),FALSE))/VLOOKUP('Cover page'!$B$6,Currecny_M!$A$1:$P$10,MATCH(Database!C4629,Currecny_M!$A$1:$P$1,0),FALSE)</f>
        <v>6.42</v>
      </c>
      <c r="N4629" s="6" t="str">
        <f>VLOOKUP(B4629,Master!$A$2:$C$11,3,FALSE)</f>
        <v>INR</v>
      </c>
      <c r="O4629" s="6" t="str">
        <f>VLOOKUP(B4629,Master!$A$2:$C$11,2,FALSE)</f>
        <v>Asia</v>
      </c>
      <c r="Q4629" s="39" t="str">
        <f>VLOOKUP(D4629,GL_Master!$A$1:$D$80,2,FALSE)</f>
        <v>PL</v>
      </c>
      <c r="R4629" s="39" t="str">
        <f>VLOOKUP(D4629,GL_Master!$A$1:$D$80,3,FALSE)</f>
        <v>COGS</v>
      </c>
      <c r="S4629" s="39" t="str">
        <f>VLOOKUP(D4629,GL_Master!$A$1:$D$80,4,FALSE)</f>
        <v>project Expenses</v>
      </c>
    </row>
    <row r="4630" spans="1:19" x14ac:dyDescent="0.25">
      <c r="A4630" s="39" t="s">
        <v>262</v>
      </c>
      <c r="B4630" s="39" t="s">
        <v>42</v>
      </c>
      <c r="C4630" s="7">
        <v>44228</v>
      </c>
      <c r="D4630" s="39" t="s">
        <v>90</v>
      </c>
      <c r="E4630" s="39">
        <v>2080</v>
      </c>
      <c r="F4630" s="82">
        <f t="shared" si="216"/>
        <v>2.08</v>
      </c>
      <c r="G4630" s="39">
        <f>VLOOKUP(N4630,Currecny_M!$A$1:$P$10,2,FALSE)</f>
        <v>1</v>
      </c>
      <c r="H4630" s="39">
        <f>MATCH(C4630,Currecny_M!$A$1:$P$1,0)</f>
        <v>12</v>
      </c>
      <c r="I4630" s="39">
        <f>VLOOKUP(N4630,Currecny_M!$A$1:$P$10,MATCH(Database!C4630,Currecny_M!$A$1:$P$1,0),FALSE)</f>
        <v>1</v>
      </c>
      <c r="J4630" s="82">
        <f t="shared" si="217"/>
        <v>2.08</v>
      </c>
      <c r="K4630" s="39">
        <f>VLOOKUP('Cover page'!$B$6,Currecny_M!$A$1:$P$10,MATCH(Database!C4630,Currecny_M!$A$1:$P$1,0),FALSE)</f>
        <v>1</v>
      </c>
      <c r="L4630" s="82">
        <f t="shared" si="218"/>
        <v>2.08</v>
      </c>
      <c r="M4630" s="82">
        <f>((E4630/$F$1)*VLOOKUP(N4630,Currecny_M!$A$1:$P$10,MATCH(Database!C4630,Currecny_M!$A$1:$P$1,0),FALSE))/VLOOKUP('Cover page'!$B$6,Currecny_M!$A$1:$P$10,MATCH(Database!C4630,Currecny_M!$A$1:$P$1,0),FALSE)</f>
        <v>2.08</v>
      </c>
      <c r="N4630" s="6" t="str">
        <f>VLOOKUP(B4630,Master!$A$2:$C$11,3,FALSE)</f>
        <v>INR</v>
      </c>
      <c r="O4630" s="6" t="str">
        <f>VLOOKUP(B4630,Master!$A$2:$C$11,2,FALSE)</f>
        <v>Asia</v>
      </c>
      <c r="Q4630" s="39" t="str">
        <f>VLOOKUP(D4630,GL_Master!$A$1:$D$80,2,FALSE)</f>
        <v>PL</v>
      </c>
      <c r="R4630" s="39" t="str">
        <f>VLOOKUP(D4630,GL_Master!$A$1:$D$80,3,FALSE)</f>
        <v>Office utility</v>
      </c>
      <c r="S4630" s="39" t="str">
        <f>VLOOKUP(D4630,GL_Master!$A$1:$D$80,4,FALSE)</f>
        <v>Electricity Expenses</v>
      </c>
    </row>
    <row r="4631" spans="1:19" x14ac:dyDescent="0.25">
      <c r="A4631" s="39" t="s">
        <v>262</v>
      </c>
      <c r="B4631" s="39" t="s">
        <v>42</v>
      </c>
      <c r="C4631" s="7">
        <v>44228</v>
      </c>
      <c r="D4631" s="39" t="s">
        <v>91</v>
      </c>
      <c r="E4631" s="39">
        <v>4320</v>
      </c>
      <c r="F4631" s="82">
        <f t="shared" si="216"/>
        <v>4.32</v>
      </c>
      <c r="G4631" s="39">
        <f>VLOOKUP(N4631,Currecny_M!$A$1:$P$10,2,FALSE)</f>
        <v>1</v>
      </c>
      <c r="H4631" s="39">
        <f>MATCH(C4631,Currecny_M!$A$1:$P$1,0)</f>
        <v>12</v>
      </c>
      <c r="I4631" s="39">
        <f>VLOOKUP(N4631,Currecny_M!$A$1:$P$10,MATCH(Database!C4631,Currecny_M!$A$1:$P$1,0),FALSE)</f>
        <v>1</v>
      </c>
      <c r="J4631" s="82">
        <f t="shared" si="217"/>
        <v>4.32</v>
      </c>
      <c r="K4631" s="39">
        <f>VLOOKUP('Cover page'!$B$6,Currecny_M!$A$1:$P$10,MATCH(Database!C4631,Currecny_M!$A$1:$P$1,0),FALSE)</f>
        <v>1</v>
      </c>
      <c r="L4631" s="82">
        <f t="shared" si="218"/>
        <v>4.32</v>
      </c>
      <c r="M4631" s="82">
        <f>((E4631/$F$1)*VLOOKUP(N4631,Currecny_M!$A$1:$P$10,MATCH(Database!C4631,Currecny_M!$A$1:$P$1,0),FALSE))/VLOOKUP('Cover page'!$B$6,Currecny_M!$A$1:$P$10,MATCH(Database!C4631,Currecny_M!$A$1:$P$1,0),FALSE)</f>
        <v>4.32</v>
      </c>
      <c r="N4631" s="6" t="str">
        <f>VLOOKUP(B4631,Master!$A$2:$C$11,3,FALSE)</f>
        <v>INR</v>
      </c>
      <c r="O4631" s="6" t="str">
        <f>VLOOKUP(B4631,Master!$A$2:$C$11,2,FALSE)</f>
        <v>Asia</v>
      </c>
      <c r="Q4631" s="39" t="str">
        <f>VLOOKUP(D4631,GL_Master!$A$1:$D$80,2,FALSE)</f>
        <v>PL</v>
      </c>
      <c r="R4631" s="39" t="str">
        <f>VLOOKUP(D4631,GL_Master!$A$1:$D$80,3,FALSE)</f>
        <v>Misc. expenses</v>
      </c>
      <c r="S4631" s="39" t="str">
        <f>VLOOKUP(D4631,GL_Master!$A$1:$D$80,4,FALSE)</f>
        <v>Repair &amp; Maintenance</v>
      </c>
    </row>
    <row r="4632" spans="1:19" x14ac:dyDescent="0.25">
      <c r="A4632" s="39" t="s">
        <v>262</v>
      </c>
      <c r="B4632" s="39" t="s">
        <v>42</v>
      </c>
      <c r="C4632" s="7">
        <v>44228</v>
      </c>
      <c r="D4632" s="39" t="s">
        <v>92</v>
      </c>
      <c r="E4632" s="39">
        <v>3150</v>
      </c>
      <c r="F4632" s="82">
        <f t="shared" si="216"/>
        <v>3.15</v>
      </c>
      <c r="G4632" s="39">
        <f>VLOOKUP(N4632,Currecny_M!$A$1:$P$10,2,FALSE)</f>
        <v>1</v>
      </c>
      <c r="H4632" s="39">
        <f>MATCH(C4632,Currecny_M!$A$1:$P$1,0)</f>
        <v>12</v>
      </c>
      <c r="I4632" s="39">
        <f>VLOOKUP(N4632,Currecny_M!$A$1:$P$10,MATCH(Database!C4632,Currecny_M!$A$1:$P$1,0),FALSE)</f>
        <v>1</v>
      </c>
      <c r="J4632" s="82">
        <f t="shared" si="217"/>
        <v>3.15</v>
      </c>
      <c r="K4632" s="39">
        <f>VLOOKUP('Cover page'!$B$6,Currecny_M!$A$1:$P$10,MATCH(Database!C4632,Currecny_M!$A$1:$P$1,0),FALSE)</f>
        <v>1</v>
      </c>
      <c r="L4632" s="82">
        <f t="shared" si="218"/>
        <v>3.15</v>
      </c>
      <c r="M4632" s="82">
        <f>((E4632/$F$1)*VLOOKUP(N4632,Currecny_M!$A$1:$P$10,MATCH(Database!C4632,Currecny_M!$A$1:$P$1,0),FALSE))/VLOOKUP('Cover page'!$B$6,Currecny_M!$A$1:$P$10,MATCH(Database!C4632,Currecny_M!$A$1:$P$1,0),FALSE)</f>
        <v>3.15</v>
      </c>
      <c r="N4632" s="6" t="str">
        <f>VLOOKUP(B4632,Master!$A$2:$C$11,3,FALSE)</f>
        <v>INR</v>
      </c>
      <c r="O4632" s="6" t="str">
        <f>VLOOKUP(B4632,Master!$A$2:$C$11,2,FALSE)</f>
        <v>Asia</v>
      </c>
      <c r="Q4632" s="39" t="str">
        <f>VLOOKUP(D4632,GL_Master!$A$1:$D$80,2,FALSE)</f>
        <v>PL</v>
      </c>
      <c r="R4632" s="39" t="str">
        <f>VLOOKUP(D4632,GL_Master!$A$1:$D$80,3,FALSE)</f>
        <v>Misc. expenses</v>
      </c>
      <c r="S4632" s="39" t="str">
        <f>VLOOKUP(D4632,GL_Master!$A$1:$D$80,4,FALSE)</f>
        <v>Repair &amp; Maintenance</v>
      </c>
    </row>
    <row r="4633" spans="1:19" x14ac:dyDescent="0.25">
      <c r="A4633" s="39" t="s">
        <v>262</v>
      </c>
      <c r="B4633" s="39" t="s">
        <v>42</v>
      </c>
      <c r="C4633" s="7">
        <v>44228</v>
      </c>
      <c r="D4633" s="39" t="s">
        <v>93</v>
      </c>
      <c r="E4633" s="39">
        <v>37800</v>
      </c>
      <c r="F4633" s="82">
        <f t="shared" si="216"/>
        <v>37.799999999999997</v>
      </c>
      <c r="G4633" s="39">
        <f>VLOOKUP(N4633,Currecny_M!$A$1:$P$10,2,FALSE)</f>
        <v>1</v>
      </c>
      <c r="H4633" s="39">
        <f>MATCH(C4633,Currecny_M!$A$1:$P$1,0)</f>
        <v>12</v>
      </c>
      <c r="I4633" s="39">
        <f>VLOOKUP(N4633,Currecny_M!$A$1:$P$10,MATCH(Database!C4633,Currecny_M!$A$1:$P$1,0),FALSE)</f>
        <v>1</v>
      </c>
      <c r="J4633" s="82">
        <f t="shared" si="217"/>
        <v>37.799999999999997</v>
      </c>
      <c r="K4633" s="39">
        <f>VLOOKUP('Cover page'!$B$6,Currecny_M!$A$1:$P$10,MATCH(Database!C4633,Currecny_M!$A$1:$P$1,0),FALSE)</f>
        <v>1</v>
      </c>
      <c r="L4633" s="82">
        <f t="shared" si="218"/>
        <v>37.799999999999997</v>
      </c>
      <c r="M4633" s="82">
        <f>((E4633/$F$1)*VLOOKUP(N4633,Currecny_M!$A$1:$P$10,MATCH(Database!C4633,Currecny_M!$A$1:$P$1,0),FALSE))/VLOOKUP('Cover page'!$B$6,Currecny_M!$A$1:$P$10,MATCH(Database!C4633,Currecny_M!$A$1:$P$1,0),FALSE)</f>
        <v>37.799999999999997</v>
      </c>
      <c r="N4633" s="6" t="str">
        <f>VLOOKUP(B4633,Master!$A$2:$C$11,3,FALSE)</f>
        <v>INR</v>
      </c>
      <c r="O4633" s="6" t="str">
        <f>VLOOKUP(B4633,Master!$A$2:$C$11,2,FALSE)</f>
        <v>Asia</v>
      </c>
      <c r="Q4633" s="39" t="str">
        <f>VLOOKUP(D4633,GL_Master!$A$1:$D$80,2,FALSE)</f>
        <v>PL</v>
      </c>
      <c r="R4633" s="39" t="str">
        <f>VLOOKUP(D4633,GL_Master!$A$1:$D$80,3,FALSE)</f>
        <v>Salary wages &amp; benefits</v>
      </c>
      <c r="S4633" s="39" t="str">
        <f>VLOOKUP(D4633,GL_Master!$A$1:$D$80,4,FALSE)</f>
        <v>Employee benefits expense</v>
      </c>
    </row>
    <row r="4634" spans="1:19" x14ac:dyDescent="0.25">
      <c r="A4634" s="39" t="s">
        <v>262</v>
      </c>
      <c r="B4634" s="39" t="s">
        <v>42</v>
      </c>
      <c r="C4634" s="7">
        <v>44228</v>
      </c>
      <c r="D4634" s="39" t="s">
        <v>33</v>
      </c>
      <c r="E4634" s="39">
        <v>1060</v>
      </c>
      <c r="F4634" s="82">
        <f t="shared" si="216"/>
        <v>1.06</v>
      </c>
      <c r="G4634" s="39">
        <f>VLOOKUP(N4634,Currecny_M!$A$1:$P$10,2,FALSE)</f>
        <v>1</v>
      </c>
      <c r="H4634" s="39">
        <f>MATCH(C4634,Currecny_M!$A$1:$P$1,0)</f>
        <v>12</v>
      </c>
      <c r="I4634" s="39">
        <f>VLOOKUP(N4634,Currecny_M!$A$1:$P$10,MATCH(Database!C4634,Currecny_M!$A$1:$P$1,0),FALSE)</f>
        <v>1</v>
      </c>
      <c r="J4634" s="82">
        <f t="shared" si="217"/>
        <v>1.06</v>
      </c>
      <c r="K4634" s="39">
        <f>VLOOKUP('Cover page'!$B$6,Currecny_M!$A$1:$P$10,MATCH(Database!C4634,Currecny_M!$A$1:$P$1,0),FALSE)</f>
        <v>1</v>
      </c>
      <c r="L4634" s="82">
        <f t="shared" si="218"/>
        <v>1.06</v>
      </c>
      <c r="M4634" s="82">
        <f>((E4634/$F$1)*VLOOKUP(N4634,Currecny_M!$A$1:$P$10,MATCH(Database!C4634,Currecny_M!$A$1:$P$1,0),FALSE))/VLOOKUP('Cover page'!$B$6,Currecny_M!$A$1:$P$10,MATCH(Database!C4634,Currecny_M!$A$1:$P$1,0),FALSE)</f>
        <v>1.06</v>
      </c>
      <c r="N4634" s="6" t="str">
        <f>VLOOKUP(B4634,Master!$A$2:$C$11,3,FALSE)</f>
        <v>INR</v>
      </c>
      <c r="O4634" s="6" t="str">
        <f>VLOOKUP(B4634,Master!$A$2:$C$11,2,FALSE)</f>
        <v>Asia</v>
      </c>
      <c r="Q4634" s="39" t="str">
        <f>VLOOKUP(D4634,GL_Master!$A$1:$D$80,2,FALSE)</f>
        <v>PL</v>
      </c>
      <c r="R4634" s="39" t="str">
        <f>VLOOKUP(D4634,GL_Master!$A$1:$D$80,3,FALSE)</f>
        <v>Staff welfare expenses</v>
      </c>
      <c r="S4634" s="39" t="str">
        <f>VLOOKUP(D4634,GL_Master!$A$1:$D$80,4,FALSE)</f>
        <v>Other staff welfare</v>
      </c>
    </row>
    <row r="4635" spans="1:19" x14ac:dyDescent="0.25">
      <c r="A4635" s="39" t="s">
        <v>262</v>
      </c>
      <c r="B4635" s="39" t="s">
        <v>42</v>
      </c>
      <c r="C4635" s="7">
        <v>44228</v>
      </c>
      <c r="D4635" s="39" t="s">
        <v>94</v>
      </c>
      <c r="E4635" s="39">
        <v>6480</v>
      </c>
      <c r="F4635" s="82">
        <f t="shared" si="216"/>
        <v>6.48</v>
      </c>
      <c r="G4635" s="39">
        <f>VLOOKUP(N4635,Currecny_M!$A$1:$P$10,2,FALSE)</f>
        <v>1</v>
      </c>
      <c r="H4635" s="39">
        <f>MATCH(C4635,Currecny_M!$A$1:$P$1,0)</f>
        <v>12</v>
      </c>
      <c r="I4635" s="39">
        <f>VLOOKUP(N4635,Currecny_M!$A$1:$P$10,MATCH(Database!C4635,Currecny_M!$A$1:$P$1,0),FALSE)</f>
        <v>1</v>
      </c>
      <c r="J4635" s="82">
        <f t="shared" si="217"/>
        <v>6.48</v>
      </c>
      <c r="K4635" s="39">
        <f>VLOOKUP('Cover page'!$B$6,Currecny_M!$A$1:$P$10,MATCH(Database!C4635,Currecny_M!$A$1:$P$1,0),FALSE)</f>
        <v>1</v>
      </c>
      <c r="L4635" s="82">
        <f t="shared" si="218"/>
        <v>6.48</v>
      </c>
      <c r="M4635" s="82">
        <f>((E4635/$F$1)*VLOOKUP(N4635,Currecny_M!$A$1:$P$10,MATCH(Database!C4635,Currecny_M!$A$1:$P$1,0),FALSE))/VLOOKUP('Cover page'!$B$6,Currecny_M!$A$1:$P$10,MATCH(Database!C4635,Currecny_M!$A$1:$P$1,0),FALSE)</f>
        <v>6.48</v>
      </c>
      <c r="N4635" s="6" t="str">
        <f>VLOOKUP(B4635,Master!$A$2:$C$11,3,FALSE)</f>
        <v>INR</v>
      </c>
      <c r="O4635" s="6" t="str">
        <f>VLOOKUP(B4635,Master!$A$2:$C$11,2,FALSE)</f>
        <v>Asia</v>
      </c>
      <c r="Q4635" s="39" t="str">
        <f>VLOOKUP(D4635,GL_Master!$A$1:$D$80,2,FALSE)</f>
        <v>PL</v>
      </c>
      <c r="R4635" s="39" t="str">
        <f>VLOOKUP(D4635,GL_Master!$A$1:$D$80,3,FALSE)</f>
        <v xml:space="preserve">Gratuity expenses </v>
      </c>
      <c r="S4635" s="39" t="str">
        <f>VLOOKUP(D4635,GL_Master!$A$1:$D$80,4,FALSE)</f>
        <v>Gratuity</v>
      </c>
    </row>
    <row r="4636" spans="1:19" x14ac:dyDescent="0.25">
      <c r="A4636" s="39" t="s">
        <v>262</v>
      </c>
      <c r="B4636" s="39" t="s">
        <v>42</v>
      </c>
      <c r="C4636" s="7">
        <v>44228</v>
      </c>
      <c r="D4636" s="39" t="s">
        <v>95</v>
      </c>
      <c r="E4636" s="39">
        <v>2120</v>
      </c>
      <c r="F4636" s="82">
        <f t="shared" si="216"/>
        <v>2.12</v>
      </c>
      <c r="G4636" s="39">
        <f>VLOOKUP(N4636,Currecny_M!$A$1:$P$10,2,FALSE)</f>
        <v>1</v>
      </c>
      <c r="H4636" s="39">
        <f>MATCH(C4636,Currecny_M!$A$1:$P$1,0)</f>
        <v>12</v>
      </c>
      <c r="I4636" s="39">
        <f>VLOOKUP(N4636,Currecny_M!$A$1:$P$10,MATCH(Database!C4636,Currecny_M!$A$1:$P$1,0),FALSE)</f>
        <v>1</v>
      </c>
      <c r="J4636" s="82">
        <f t="shared" si="217"/>
        <v>2.12</v>
      </c>
      <c r="K4636" s="39">
        <f>VLOOKUP('Cover page'!$B$6,Currecny_M!$A$1:$P$10,MATCH(Database!C4636,Currecny_M!$A$1:$P$1,0),FALSE)</f>
        <v>1</v>
      </c>
      <c r="L4636" s="82">
        <f t="shared" si="218"/>
        <v>2.12</v>
      </c>
      <c r="M4636" s="82">
        <f>((E4636/$F$1)*VLOOKUP(N4636,Currecny_M!$A$1:$P$10,MATCH(Database!C4636,Currecny_M!$A$1:$P$1,0),FALSE))/VLOOKUP('Cover page'!$B$6,Currecny_M!$A$1:$P$10,MATCH(Database!C4636,Currecny_M!$A$1:$P$1,0),FALSE)</f>
        <v>2.12</v>
      </c>
      <c r="N4636" s="6" t="str">
        <f>VLOOKUP(B4636,Master!$A$2:$C$11,3,FALSE)</f>
        <v>INR</v>
      </c>
      <c r="O4636" s="6" t="str">
        <f>VLOOKUP(B4636,Master!$A$2:$C$11,2,FALSE)</f>
        <v>Asia</v>
      </c>
      <c r="Q4636" s="39" t="str">
        <f>VLOOKUP(D4636,GL_Master!$A$1:$D$80,2,FALSE)</f>
        <v>PL</v>
      </c>
      <c r="R4636" s="39" t="str">
        <f>VLOOKUP(D4636,GL_Master!$A$1:$D$80,3,FALSE)</f>
        <v>Salary wages &amp; benefits</v>
      </c>
      <c r="S4636" s="39" t="str">
        <f>VLOOKUP(D4636,GL_Master!$A$1:$D$80,4,FALSE)</f>
        <v>Employee benefits expense</v>
      </c>
    </row>
    <row r="4637" spans="1:19" x14ac:dyDescent="0.25">
      <c r="A4637" s="39" t="s">
        <v>262</v>
      </c>
      <c r="B4637" s="39" t="s">
        <v>42</v>
      </c>
      <c r="C4637" s="7">
        <v>44228</v>
      </c>
      <c r="D4637" s="39" t="s">
        <v>96</v>
      </c>
      <c r="E4637" s="39">
        <v>18720</v>
      </c>
      <c r="F4637" s="82">
        <f t="shared" si="216"/>
        <v>18.72</v>
      </c>
      <c r="G4637" s="39">
        <f>VLOOKUP(N4637,Currecny_M!$A$1:$P$10,2,FALSE)</f>
        <v>1</v>
      </c>
      <c r="H4637" s="39">
        <f>MATCH(C4637,Currecny_M!$A$1:$P$1,0)</f>
        <v>12</v>
      </c>
      <c r="I4637" s="39">
        <f>VLOOKUP(N4637,Currecny_M!$A$1:$P$10,MATCH(Database!C4637,Currecny_M!$A$1:$P$1,0),FALSE)</f>
        <v>1</v>
      </c>
      <c r="J4637" s="82">
        <f t="shared" si="217"/>
        <v>18.72</v>
      </c>
      <c r="K4637" s="39">
        <f>VLOOKUP('Cover page'!$B$6,Currecny_M!$A$1:$P$10,MATCH(Database!C4637,Currecny_M!$A$1:$P$1,0),FALSE)</f>
        <v>1</v>
      </c>
      <c r="L4637" s="82">
        <f t="shared" si="218"/>
        <v>18.72</v>
      </c>
      <c r="M4637" s="82">
        <f>((E4637/$F$1)*VLOOKUP(N4637,Currecny_M!$A$1:$P$10,MATCH(Database!C4637,Currecny_M!$A$1:$P$1,0),FALSE))/VLOOKUP('Cover page'!$B$6,Currecny_M!$A$1:$P$10,MATCH(Database!C4637,Currecny_M!$A$1:$P$1,0),FALSE)</f>
        <v>18.72</v>
      </c>
      <c r="N4637" s="6" t="str">
        <f>VLOOKUP(B4637,Master!$A$2:$C$11,3,FALSE)</f>
        <v>INR</v>
      </c>
      <c r="O4637" s="6" t="str">
        <f>VLOOKUP(B4637,Master!$A$2:$C$11,2,FALSE)</f>
        <v>Asia</v>
      </c>
      <c r="Q4637" s="39" t="str">
        <f>VLOOKUP(D4637,GL_Master!$A$1:$D$80,2,FALSE)</f>
        <v>PL</v>
      </c>
      <c r="R4637" s="39" t="str">
        <f>VLOOKUP(D4637,GL_Master!$A$1:$D$80,3,FALSE)</f>
        <v>Salary wages &amp; benefits</v>
      </c>
      <c r="S4637" s="39" t="str">
        <f>VLOOKUP(D4637,GL_Master!$A$1:$D$80,4,FALSE)</f>
        <v>Employee benefits expense</v>
      </c>
    </row>
    <row r="4638" spans="1:19" x14ac:dyDescent="0.25">
      <c r="A4638" s="39" t="s">
        <v>262</v>
      </c>
      <c r="B4638" s="39" t="s">
        <v>42</v>
      </c>
      <c r="C4638" s="7">
        <v>44228</v>
      </c>
      <c r="D4638" s="39" t="s">
        <v>97</v>
      </c>
      <c r="E4638" s="39">
        <v>1090</v>
      </c>
      <c r="F4638" s="82">
        <f t="shared" si="216"/>
        <v>1.0900000000000001</v>
      </c>
      <c r="G4638" s="39">
        <f>VLOOKUP(N4638,Currecny_M!$A$1:$P$10,2,FALSE)</f>
        <v>1</v>
      </c>
      <c r="H4638" s="39">
        <f>MATCH(C4638,Currecny_M!$A$1:$P$1,0)</f>
        <v>12</v>
      </c>
      <c r="I4638" s="39">
        <f>VLOOKUP(N4638,Currecny_M!$A$1:$P$10,MATCH(Database!C4638,Currecny_M!$A$1:$P$1,0),FALSE)</f>
        <v>1</v>
      </c>
      <c r="J4638" s="82">
        <f t="shared" si="217"/>
        <v>1.0900000000000001</v>
      </c>
      <c r="K4638" s="39">
        <f>VLOOKUP('Cover page'!$B$6,Currecny_M!$A$1:$P$10,MATCH(Database!C4638,Currecny_M!$A$1:$P$1,0),FALSE)</f>
        <v>1</v>
      </c>
      <c r="L4638" s="82">
        <f t="shared" si="218"/>
        <v>1.0900000000000001</v>
      </c>
      <c r="M4638" s="82">
        <f>((E4638/$F$1)*VLOOKUP(N4638,Currecny_M!$A$1:$P$10,MATCH(Database!C4638,Currecny_M!$A$1:$P$1,0),FALSE))/VLOOKUP('Cover page'!$B$6,Currecny_M!$A$1:$P$10,MATCH(Database!C4638,Currecny_M!$A$1:$P$1,0),FALSE)</f>
        <v>1.0900000000000001</v>
      </c>
      <c r="N4638" s="6" t="str">
        <f>VLOOKUP(B4638,Master!$A$2:$C$11,3,FALSE)</f>
        <v>INR</v>
      </c>
      <c r="O4638" s="6" t="str">
        <f>VLOOKUP(B4638,Master!$A$2:$C$11,2,FALSE)</f>
        <v>Asia</v>
      </c>
      <c r="Q4638" s="39" t="str">
        <f>VLOOKUP(D4638,GL_Master!$A$1:$D$80,2,FALSE)</f>
        <v>PL</v>
      </c>
      <c r="R4638" s="39" t="str">
        <f>VLOOKUP(D4638,GL_Master!$A$1:$D$80,3,FALSE)</f>
        <v>Salary wages &amp; benefits</v>
      </c>
      <c r="S4638" s="39" t="str">
        <f>VLOOKUP(D4638,GL_Master!$A$1:$D$80,4,FALSE)</f>
        <v>Employee benefits expense</v>
      </c>
    </row>
    <row r="4639" spans="1:19" x14ac:dyDescent="0.25">
      <c r="A4639" s="39" t="s">
        <v>262</v>
      </c>
      <c r="B4639" s="39" t="s">
        <v>42</v>
      </c>
      <c r="C4639" s="7">
        <v>44228</v>
      </c>
      <c r="D4639" s="39" t="s">
        <v>98</v>
      </c>
      <c r="E4639" s="39">
        <v>2100</v>
      </c>
      <c r="F4639" s="82">
        <f t="shared" si="216"/>
        <v>2.1</v>
      </c>
      <c r="G4639" s="39">
        <f>VLOOKUP(N4639,Currecny_M!$A$1:$P$10,2,FALSE)</f>
        <v>1</v>
      </c>
      <c r="H4639" s="39">
        <f>MATCH(C4639,Currecny_M!$A$1:$P$1,0)</f>
        <v>12</v>
      </c>
      <c r="I4639" s="39">
        <f>VLOOKUP(N4639,Currecny_M!$A$1:$P$10,MATCH(Database!C4639,Currecny_M!$A$1:$P$1,0),FALSE)</f>
        <v>1</v>
      </c>
      <c r="J4639" s="82">
        <f t="shared" si="217"/>
        <v>2.1</v>
      </c>
      <c r="K4639" s="39">
        <f>VLOOKUP('Cover page'!$B$6,Currecny_M!$A$1:$P$10,MATCH(Database!C4639,Currecny_M!$A$1:$P$1,0),FALSE)</f>
        <v>1</v>
      </c>
      <c r="L4639" s="82">
        <f t="shared" si="218"/>
        <v>2.1</v>
      </c>
      <c r="M4639" s="82">
        <f>((E4639/$F$1)*VLOOKUP(N4639,Currecny_M!$A$1:$P$10,MATCH(Database!C4639,Currecny_M!$A$1:$P$1,0),FALSE))/VLOOKUP('Cover page'!$B$6,Currecny_M!$A$1:$P$10,MATCH(Database!C4639,Currecny_M!$A$1:$P$1,0),FALSE)</f>
        <v>2.1</v>
      </c>
      <c r="N4639" s="6" t="str">
        <f>VLOOKUP(B4639,Master!$A$2:$C$11,3,FALSE)</f>
        <v>INR</v>
      </c>
      <c r="O4639" s="6" t="str">
        <f>VLOOKUP(B4639,Master!$A$2:$C$11,2,FALSE)</f>
        <v>Asia</v>
      </c>
      <c r="Q4639" s="39" t="str">
        <f>VLOOKUP(D4639,GL_Master!$A$1:$D$80,2,FALSE)</f>
        <v>PL</v>
      </c>
      <c r="R4639" s="39" t="str">
        <f>VLOOKUP(D4639,GL_Master!$A$1:$D$80,3,FALSE)</f>
        <v>Salary wages &amp; benefits</v>
      </c>
      <c r="S4639" s="39" t="str">
        <f>VLOOKUP(D4639,GL_Master!$A$1:$D$80,4,FALSE)</f>
        <v>Employee benefits expense</v>
      </c>
    </row>
    <row r="4640" spans="1:19" x14ac:dyDescent="0.25">
      <c r="A4640" s="39" t="s">
        <v>262</v>
      </c>
      <c r="B4640" s="39" t="s">
        <v>42</v>
      </c>
      <c r="C4640" s="7">
        <v>44228</v>
      </c>
      <c r="D4640" s="39" t="s">
        <v>99</v>
      </c>
      <c r="E4640" s="39">
        <v>1090</v>
      </c>
      <c r="F4640" s="82">
        <f t="shared" si="216"/>
        <v>1.0900000000000001</v>
      </c>
      <c r="G4640" s="39">
        <f>VLOOKUP(N4640,Currecny_M!$A$1:$P$10,2,FALSE)</f>
        <v>1</v>
      </c>
      <c r="H4640" s="39">
        <f>MATCH(C4640,Currecny_M!$A$1:$P$1,0)</f>
        <v>12</v>
      </c>
      <c r="I4640" s="39">
        <f>VLOOKUP(N4640,Currecny_M!$A$1:$P$10,MATCH(Database!C4640,Currecny_M!$A$1:$P$1,0),FALSE)</f>
        <v>1</v>
      </c>
      <c r="J4640" s="82">
        <f t="shared" si="217"/>
        <v>1.0900000000000001</v>
      </c>
      <c r="K4640" s="39">
        <f>VLOOKUP('Cover page'!$B$6,Currecny_M!$A$1:$P$10,MATCH(Database!C4640,Currecny_M!$A$1:$P$1,0),FALSE)</f>
        <v>1</v>
      </c>
      <c r="L4640" s="82">
        <f t="shared" si="218"/>
        <v>1.0900000000000001</v>
      </c>
      <c r="M4640" s="82">
        <f>((E4640/$F$1)*VLOOKUP(N4640,Currecny_M!$A$1:$P$10,MATCH(Database!C4640,Currecny_M!$A$1:$P$1,0),FALSE))/VLOOKUP('Cover page'!$B$6,Currecny_M!$A$1:$P$10,MATCH(Database!C4640,Currecny_M!$A$1:$P$1,0),FALSE)</f>
        <v>1.0900000000000001</v>
      </c>
      <c r="N4640" s="6" t="str">
        <f>VLOOKUP(B4640,Master!$A$2:$C$11,3,FALSE)</f>
        <v>INR</v>
      </c>
      <c r="O4640" s="6" t="str">
        <f>VLOOKUP(B4640,Master!$A$2:$C$11,2,FALSE)</f>
        <v>Asia</v>
      </c>
      <c r="Q4640" s="39" t="str">
        <f>VLOOKUP(D4640,GL_Master!$A$1:$D$80,2,FALSE)</f>
        <v>PL</v>
      </c>
      <c r="R4640" s="39" t="str">
        <f>VLOOKUP(D4640,GL_Master!$A$1:$D$80,3,FALSE)</f>
        <v>Salary wages &amp; benefits</v>
      </c>
      <c r="S4640" s="39" t="str">
        <f>VLOOKUP(D4640,GL_Master!$A$1:$D$80,4,FALSE)</f>
        <v>Employee benefits expense</v>
      </c>
    </row>
    <row r="4641" spans="1:19" x14ac:dyDescent="0.25">
      <c r="A4641" s="39" t="s">
        <v>262</v>
      </c>
      <c r="B4641" s="39" t="s">
        <v>42</v>
      </c>
      <c r="C4641" s="7">
        <v>44228</v>
      </c>
      <c r="D4641" s="39" t="s">
        <v>100</v>
      </c>
      <c r="E4641" s="39">
        <v>7420</v>
      </c>
      <c r="F4641" s="82">
        <f t="shared" si="216"/>
        <v>7.42</v>
      </c>
      <c r="G4641" s="39">
        <f>VLOOKUP(N4641,Currecny_M!$A$1:$P$10,2,FALSE)</f>
        <v>1</v>
      </c>
      <c r="H4641" s="39">
        <f>MATCH(C4641,Currecny_M!$A$1:$P$1,0)</f>
        <v>12</v>
      </c>
      <c r="I4641" s="39">
        <f>VLOOKUP(N4641,Currecny_M!$A$1:$P$10,MATCH(Database!C4641,Currecny_M!$A$1:$P$1,0),FALSE)</f>
        <v>1</v>
      </c>
      <c r="J4641" s="82">
        <f t="shared" si="217"/>
        <v>7.42</v>
      </c>
      <c r="K4641" s="39">
        <f>VLOOKUP('Cover page'!$B$6,Currecny_M!$A$1:$P$10,MATCH(Database!C4641,Currecny_M!$A$1:$P$1,0),FALSE)</f>
        <v>1</v>
      </c>
      <c r="L4641" s="82">
        <f t="shared" si="218"/>
        <v>7.42</v>
      </c>
      <c r="M4641" s="82">
        <f>((E4641/$F$1)*VLOOKUP(N4641,Currecny_M!$A$1:$P$10,MATCH(Database!C4641,Currecny_M!$A$1:$P$1,0),FALSE))/VLOOKUP('Cover page'!$B$6,Currecny_M!$A$1:$P$10,MATCH(Database!C4641,Currecny_M!$A$1:$P$1,0),FALSE)</f>
        <v>7.42</v>
      </c>
      <c r="N4641" s="6" t="str">
        <f>VLOOKUP(B4641,Master!$A$2:$C$11,3,FALSE)</f>
        <v>INR</v>
      </c>
      <c r="O4641" s="6" t="str">
        <f>VLOOKUP(B4641,Master!$A$2:$C$11,2,FALSE)</f>
        <v>Asia</v>
      </c>
      <c r="Q4641" s="39" t="str">
        <f>VLOOKUP(D4641,GL_Master!$A$1:$D$80,2,FALSE)</f>
        <v>PL</v>
      </c>
      <c r="R4641" s="39" t="str">
        <f>VLOOKUP(D4641,GL_Master!$A$1:$D$80,3,FALSE)</f>
        <v>Salary wages &amp; benefits</v>
      </c>
      <c r="S4641" s="39" t="str">
        <f>VLOOKUP(D4641,GL_Master!$A$1:$D$80,4,FALSE)</f>
        <v>Employee benefits expense</v>
      </c>
    </row>
    <row r="4642" spans="1:19" x14ac:dyDescent="0.25">
      <c r="A4642" s="39" t="s">
        <v>262</v>
      </c>
      <c r="B4642" s="39" t="s">
        <v>42</v>
      </c>
      <c r="C4642" s="7">
        <v>44228</v>
      </c>
      <c r="D4642" s="39" t="s">
        <v>30</v>
      </c>
      <c r="E4642" s="39">
        <v>2040</v>
      </c>
      <c r="F4642" s="82">
        <f t="shared" si="216"/>
        <v>2.04</v>
      </c>
      <c r="G4642" s="39">
        <f>VLOOKUP(N4642,Currecny_M!$A$1:$P$10,2,FALSE)</f>
        <v>1</v>
      </c>
      <c r="H4642" s="39">
        <f>MATCH(C4642,Currecny_M!$A$1:$P$1,0)</f>
        <v>12</v>
      </c>
      <c r="I4642" s="39">
        <f>VLOOKUP(N4642,Currecny_M!$A$1:$P$10,MATCH(Database!C4642,Currecny_M!$A$1:$P$1,0),FALSE)</f>
        <v>1</v>
      </c>
      <c r="J4642" s="82">
        <f t="shared" si="217"/>
        <v>2.04</v>
      </c>
      <c r="K4642" s="39">
        <f>VLOOKUP('Cover page'!$B$6,Currecny_M!$A$1:$P$10,MATCH(Database!C4642,Currecny_M!$A$1:$P$1,0),FALSE)</f>
        <v>1</v>
      </c>
      <c r="L4642" s="82">
        <f t="shared" si="218"/>
        <v>2.04</v>
      </c>
      <c r="M4642" s="82">
        <f>((E4642/$F$1)*VLOOKUP(N4642,Currecny_M!$A$1:$P$10,MATCH(Database!C4642,Currecny_M!$A$1:$P$1,0),FALSE))/VLOOKUP('Cover page'!$B$6,Currecny_M!$A$1:$P$10,MATCH(Database!C4642,Currecny_M!$A$1:$P$1,0),FALSE)</f>
        <v>2.04</v>
      </c>
      <c r="N4642" s="6" t="str">
        <f>VLOOKUP(B4642,Master!$A$2:$C$11,3,FALSE)</f>
        <v>INR</v>
      </c>
      <c r="O4642" s="6" t="str">
        <f>VLOOKUP(B4642,Master!$A$2:$C$11,2,FALSE)</f>
        <v>Asia</v>
      </c>
      <c r="Q4642" s="39" t="str">
        <f>VLOOKUP(D4642,GL_Master!$A$1:$D$80,2,FALSE)</f>
        <v>PL</v>
      </c>
      <c r="R4642" s="39" t="str">
        <f>VLOOKUP(D4642,GL_Master!$A$1:$D$80,3,FALSE)</f>
        <v>Travelling and conveyance</v>
      </c>
      <c r="S4642" s="39" t="str">
        <f>VLOOKUP(D4642,GL_Master!$A$1:$D$80,4,FALSE)</f>
        <v>Local conveyance</v>
      </c>
    </row>
    <row r="4643" spans="1:19" x14ac:dyDescent="0.25">
      <c r="A4643" s="39" t="s">
        <v>262</v>
      </c>
      <c r="B4643" s="39" t="s">
        <v>42</v>
      </c>
      <c r="C4643" s="7">
        <v>44228</v>
      </c>
      <c r="D4643" s="39" t="s">
        <v>31</v>
      </c>
      <c r="E4643" s="39">
        <v>1060</v>
      </c>
      <c r="F4643" s="82">
        <f t="shared" si="216"/>
        <v>1.06</v>
      </c>
      <c r="G4643" s="39">
        <f>VLOOKUP(N4643,Currecny_M!$A$1:$P$10,2,FALSE)</f>
        <v>1</v>
      </c>
      <c r="H4643" s="39">
        <f>MATCH(C4643,Currecny_M!$A$1:$P$1,0)</f>
        <v>12</v>
      </c>
      <c r="I4643" s="39">
        <f>VLOOKUP(N4643,Currecny_M!$A$1:$P$10,MATCH(Database!C4643,Currecny_M!$A$1:$P$1,0),FALSE)</f>
        <v>1</v>
      </c>
      <c r="J4643" s="82">
        <f t="shared" si="217"/>
        <v>1.06</v>
      </c>
      <c r="K4643" s="39">
        <f>VLOOKUP('Cover page'!$B$6,Currecny_M!$A$1:$P$10,MATCH(Database!C4643,Currecny_M!$A$1:$P$1,0),FALSE)</f>
        <v>1</v>
      </c>
      <c r="L4643" s="82">
        <f t="shared" si="218"/>
        <v>1.06</v>
      </c>
      <c r="M4643" s="82">
        <f>((E4643/$F$1)*VLOOKUP(N4643,Currecny_M!$A$1:$P$10,MATCH(Database!C4643,Currecny_M!$A$1:$P$1,0),FALSE))/VLOOKUP('Cover page'!$B$6,Currecny_M!$A$1:$P$10,MATCH(Database!C4643,Currecny_M!$A$1:$P$1,0),FALSE)</f>
        <v>1.06</v>
      </c>
      <c r="N4643" s="6" t="str">
        <f>VLOOKUP(B4643,Master!$A$2:$C$11,3,FALSE)</f>
        <v>INR</v>
      </c>
      <c r="O4643" s="6" t="str">
        <f>VLOOKUP(B4643,Master!$A$2:$C$11,2,FALSE)</f>
        <v>Asia</v>
      </c>
      <c r="Q4643" s="39" t="str">
        <f>VLOOKUP(D4643,GL_Master!$A$1:$D$80,2,FALSE)</f>
        <v>PL</v>
      </c>
      <c r="R4643" s="39" t="str">
        <f>VLOOKUP(D4643,GL_Master!$A$1:$D$80,3,FALSE)</f>
        <v>Office expenses</v>
      </c>
      <c r="S4643" s="39" t="str">
        <f>VLOOKUP(D4643,GL_Master!$A$1:$D$80,4,FALSE)</f>
        <v>Parking charges</v>
      </c>
    </row>
    <row r="4644" spans="1:19" x14ac:dyDescent="0.25">
      <c r="A4644" s="39" t="s">
        <v>262</v>
      </c>
      <c r="B4644" s="39" t="s">
        <v>42</v>
      </c>
      <c r="C4644" s="7">
        <v>44228</v>
      </c>
      <c r="D4644" s="39" t="s">
        <v>101</v>
      </c>
      <c r="E4644" s="39">
        <v>1020</v>
      </c>
      <c r="F4644" s="82">
        <f t="shared" si="216"/>
        <v>1.02</v>
      </c>
      <c r="G4644" s="39">
        <f>VLOOKUP(N4644,Currecny_M!$A$1:$P$10,2,FALSE)</f>
        <v>1</v>
      </c>
      <c r="H4644" s="39">
        <f>MATCH(C4644,Currecny_M!$A$1:$P$1,0)</f>
        <v>12</v>
      </c>
      <c r="I4644" s="39">
        <f>VLOOKUP(N4644,Currecny_M!$A$1:$P$10,MATCH(Database!C4644,Currecny_M!$A$1:$P$1,0),FALSE)</f>
        <v>1</v>
      </c>
      <c r="J4644" s="82">
        <f t="shared" si="217"/>
        <v>1.02</v>
      </c>
      <c r="K4644" s="39">
        <f>VLOOKUP('Cover page'!$B$6,Currecny_M!$A$1:$P$10,MATCH(Database!C4644,Currecny_M!$A$1:$P$1,0),FALSE)</f>
        <v>1</v>
      </c>
      <c r="L4644" s="82">
        <f t="shared" si="218"/>
        <v>1.02</v>
      </c>
      <c r="M4644" s="82">
        <f>((E4644/$F$1)*VLOOKUP(N4644,Currecny_M!$A$1:$P$10,MATCH(Database!C4644,Currecny_M!$A$1:$P$1,0),FALSE))/VLOOKUP('Cover page'!$B$6,Currecny_M!$A$1:$P$10,MATCH(Database!C4644,Currecny_M!$A$1:$P$1,0),FALSE)</f>
        <v>1.02</v>
      </c>
      <c r="N4644" s="6" t="str">
        <f>VLOOKUP(B4644,Master!$A$2:$C$11,3,FALSE)</f>
        <v>INR</v>
      </c>
      <c r="O4644" s="6" t="str">
        <f>VLOOKUP(B4644,Master!$A$2:$C$11,2,FALSE)</f>
        <v>Asia</v>
      </c>
      <c r="Q4644" s="39" t="str">
        <f>VLOOKUP(D4644,GL_Master!$A$1:$D$80,2,FALSE)</f>
        <v>PL</v>
      </c>
      <c r="R4644" s="39" t="str">
        <f>VLOOKUP(D4644,GL_Master!$A$1:$D$80,3,FALSE)</f>
        <v>COGS</v>
      </c>
      <c r="S4644" s="39" t="str">
        <f>VLOOKUP(D4644,GL_Master!$A$1:$D$80,4,FALSE)</f>
        <v>Purchase of other traded goods</v>
      </c>
    </row>
    <row r="4645" spans="1:19" x14ac:dyDescent="0.25">
      <c r="A4645" s="39" t="s">
        <v>262</v>
      </c>
      <c r="B4645" s="39" t="s">
        <v>42</v>
      </c>
      <c r="C4645" s="7">
        <v>44228</v>
      </c>
      <c r="D4645" s="39" t="s">
        <v>102</v>
      </c>
      <c r="E4645" s="39">
        <v>1070</v>
      </c>
      <c r="F4645" s="82">
        <f t="shared" si="216"/>
        <v>1.07</v>
      </c>
      <c r="G4645" s="39">
        <f>VLOOKUP(N4645,Currecny_M!$A$1:$P$10,2,FALSE)</f>
        <v>1</v>
      </c>
      <c r="H4645" s="39">
        <f>MATCH(C4645,Currecny_M!$A$1:$P$1,0)</f>
        <v>12</v>
      </c>
      <c r="I4645" s="39">
        <f>VLOOKUP(N4645,Currecny_M!$A$1:$P$10,MATCH(Database!C4645,Currecny_M!$A$1:$P$1,0),FALSE)</f>
        <v>1</v>
      </c>
      <c r="J4645" s="82">
        <f t="shared" si="217"/>
        <v>1.07</v>
      </c>
      <c r="K4645" s="39">
        <f>VLOOKUP('Cover page'!$B$6,Currecny_M!$A$1:$P$10,MATCH(Database!C4645,Currecny_M!$A$1:$P$1,0),FALSE)</f>
        <v>1</v>
      </c>
      <c r="L4645" s="82">
        <f t="shared" si="218"/>
        <v>1.07</v>
      </c>
      <c r="M4645" s="82">
        <f>((E4645/$F$1)*VLOOKUP(N4645,Currecny_M!$A$1:$P$10,MATCH(Database!C4645,Currecny_M!$A$1:$P$1,0),FALSE))/VLOOKUP('Cover page'!$B$6,Currecny_M!$A$1:$P$10,MATCH(Database!C4645,Currecny_M!$A$1:$P$1,0),FALSE)</f>
        <v>1.07</v>
      </c>
      <c r="N4645" s="6" t="str">
        <f>VLOOKUP(B4645,Master!$A$2:$C$11,3,FALSE)</f>
        <v>INR</v>
      </c>
      <c r="O4645" s="6" t="str">
        <f>VLOOKUP(B4645,Master!$A$2:$C$11,2,FALSE)</f>
        <v>Asia</v>
      </c>
      <c r="Q4645" s="39" t="str">
        <f>VLOOKUP(D4645,GL_Master!$A$1:$D$80,2,FALSE)</f>
        <v>PL</v>
      </c>
      <c r="R4645" s="39" t="str">
        <f>VLOOKUP(D4645,GL_Master!$A$1:$D$80,3,FALSE)</f>
        <v>Staff welfare expenses</v>
      </c>
      <c r="S4645" s="39" t="str">
        <f>VLOOKUP(D4645,GL_Master!$A$1:$D$80,4,FALSE)</f>
        <v>Diwali Expense</v>
      </c>
    </row>
    <row r="4646" spans="1:19" x14ac:dyDescent="0.25">
      <c r="A4646" s="39" t="s">
        <v>262</v>
      </c>
      <c r="B4646" s="39" t="s">
        <v>42</v>
      </c>
      <c r="C4646" s="7">
        <v>44228</v>
      </c>
      <c r="D4646" s="39" t="s">
        <v>20</v>
      </c>
      <c r="E4646" s="39">
        <v>2040</v>
      </c>
      <c r="F4646" s="82">
        <f t="shared" si="216"/>
        <v>2.04</v>
      </c>
      <c r="G4646" s="39">
        <f>VLOOKUP(N4646,Currecny_M!$A$1:$P$10,2,FALSE)</f>
        <v>1</v>
      </c>
      <c r="H4646" s="39">
        <f>MATCH(C4646,Currecny_M!$A$1:$P$1,0)</f>
        <v>12</v>
      </c>
      <c r="I4646" s="39">
        <f>VLOOKUP(N4646,Currecny_M!$A$1:$P$10,MATCH(Database!C4646,Currecny_M!$A$1:$P$1,0),FALSE)</f>
        <v>1</v>
      </c>
      <c r="J4646" s="82">
        <f t="shared" si="217"/>
        <v>2.04</v>
      </c>
      <c r="K4646" s="39">
        <f>VLOOKUP('Cover page'!$B$6,Currecny_M!$A$1:$P$10,MATCH(Database!C4646,Currecny_M!$A$1:$P$1,0),FALSE)</f>
        <v>1</v>
      </c>
      <c r="L4646" s="82">
        <f t="shared" si="218"/>
        <v>2.04</v>
      </c>
      <c r="M4646" s="82">
        <f>((E4646/$F$1)*VLOOKUP(N4646,Currecny_M!$A$1:$P$10,MATCH(Database!C4646,Currecny_M!$A$1:$P$1,0),FALSE))/VLOOKUP('Cover page'!$B$6,Currecny_M!$A$1:$P$10,MATCH(Database!C4646,Currecny_M!$A$1:$P$1,0),FALSE)</f>
        <v>2.04</v>
      </c>
      <c r="N4646" s="6" t="str">
        <f>VLOOKUP(B4646,Master!$A$2:$C$11,3,FALSE)</f>
        <v>INR</v>
      </c>
      <c r="O4646" s="6" t="str">
        <f>VLOOKUP(B4646,Master!$A$2:$C$11,2,FALSE)</f>
        <v>Asia</v>
      </c>
      <c r="Q4646" s="39" t="str">
        <f>VLOOKUP(D4646,GL_Master!$A$1:$D$80,2,FALSE)</f>
        <v>PL</v>
      </c>
      <c r="R4646" s="39" t="str">
        <f>VLOOKUP(D4646,GL_Master!$A$1:$D$80,3,FALSE)</f>
        <v>Selling and Marketing expenses</v>
      </c>
      <c r="S4646" s="39" t="str">
        <f>VLOOKUP(D4646,GL_Master!$A$1:$D$80,4,FALSE)</f>
        <v>Business promotion</v>
      </c>
    </row>
    <row r="4647" spans="1:19" x14ac:dyDescent="0.25">
      <c r="A4647" s="39" t="s">
        <v>262</v>
      </c>
      <c r="B4647" s="39" t="s">
        <v>42</v>
      </c>
      <c r="C4647" s="7">
        <v>44228</v>
      </c>
      <c r="D4647" s="39" t="s">
        <v>29</v>
      </c>
      <c r="E4647" s="39">
        <v>2200</v>
      </c>
      <c r="F4647" s="82">
        <f t="shared" si="216"/>
        <v>2.2000000000000002</v>
      </c>
      <c r="G4647" s="39">
        <f>VLOOKUP(N4647,Currecny_M!$A$1:$P$10,2,FALSE)</f>
        <v>1</v>
      </c>
      <c r="H4647" s="39">
        <f>MATCH(C4647,Currecny_M!$A$1:$P$1,0)</f>
        <v>12</v>
      </c>
      <c r="I4647" s="39">
        <f>VLOOKUP(N4647,Currecny_M!$A$1:$P$10,MATCH(Database!C4647,Currecny_M!$A$1:$P$1,0),FALSE)</f>
        <v>1</v>
      </c>
      <c r="J4647" s="82">
        <f t="shared" si="217"/>
        <v>2.2000000000000002</v>
      </c>
      <c r="K4647" s="39">
        <f>VLOOKUP('Cover page'!$B$6,Currecny_M!$A$1:$P$10,MATCH(Database!C4647,Currecny_M!$A$1:$P$1,0),FALSE)</f>
        <v>1</v>
      </c>
      <c r="L4647" s="82">
        <f t="shared" si="218"/>
        <v>2.2000000000000002</v>
      </c>
      <c r="M4647" s="82">
        <f>((E4647/$F$1)*VLOOKUP(N4647,Currecny_M!$A$1:$P$10,MATCH(Database!C4647,Currecny_M!$A$1:$P$1,0),FALSE))/VLOOKUP('Cover page'!$B$6,Currecny_M!$A$1:$P$10,MATCH(Database!C4647,Currecny_M!$A$1:$P$1,0),FALSE)</f>
        <v>2.2000000000000002</v>
      </c>
      <c r="N4647" s="6" t="str">
        <f>VLOOKUP(B4647,Master!$A$2:$C$11,3,FALSE)</f>
        <v>INR</v>
      </c>
      <c r="O4647" s="6" t="str">
        <f>VLOOKUP(B4647,Master!$A$2:$C$11,2,FALSE)</f>
        <v>Asia</v>
      </c>
      <c r="Q4647" s="39" t="str">
        <f>VLOOKUP(D4647,GL_Master!$A$1:$D$80,2,FALSE)</f>
        <v>PL</v>
      </c>
      <c r="R4647" s="39" t="str">
        <f>VLOOKUP(D4647,GL_Master!$A$1:$D$80,3,FALSE)</f>
        <v>Communication &amp; internet exp</v>
      </c>
      <c r="S4647" s="39" t="str">
        <f>VLOOKUP(D4647,GL_Master!$A$1:$D$80,4,FALSE)</f>
        <v>Communication cost</v>
      </c>
    </row>
    <row r="4648" spans="1:19" x14ac:dyDescent="0.25">
      <c r="A4648" s="39" t="s">
        <v>262</v>
      </c>
      <c r="B4648" s="39" t="s">
        <v>42</v>
      </c>
      <c r="C4648" s="7">
        <v>44228</v>
      </c>
      <c r="D4648" s="39" t="s">
        <v>41</v>
      </c>
      <c r="E4648" s="39">
        <v>1010</v>
      </c>
      <c r="F4648" s="82">
        <f t="shared" si="216"/>
        <v>1.01</v>
      </c>
      <c r="G4648" s="39">
        <f>VLOOKUP(N4648,Currecny_M!$A$1:$P$10,2,FALSE)</f>
        <v>1</v>
      </c>
      <c r="H4648" s="39">
        <f>MATCH(C4648,Currecny_M!$A$1:$P$1,0)</f>
        <v>12</v>
      </c>
      <c r="I4648" s="39">
        <f>VLOOKUP(N4648,Currecny_M!$A$1:$P$10,MATCH(Database!C4648,Currecny_M!$A$1:$P$1,0),FALSE)</f>
        <v>1</v>
      </c>
      <c r="J4648" s="82">
        <f t="shared" si="217"/>
        <v>1.01</v>
      </c>
      <c r="K4648" s="39">
        <f>VLOOKUP('Cover page'!$B$6,Currecny_M!$A$1:$P$10,MATCH(Database!C4648,Currecny_M!$A$1:$P$1,0),FALSE)</f>
        <v>1</v>
      </c>
      <c r="L4648" s="82">
        <f t="shared" si="218"/>
        <v>1.01</v>
      </c>
      <c r="M4648" s="82">
        <f>((E4648/$F$1)*VLOOKUP(N4648,Currecny_M!$A$1:$P$10,MATCH(Database!C4648,Currecny_M!$A$1:$P$1,0),FALSE))/VLOOKUP('Cover page'!$B$6,Currecny_M!$A$1:$P$10,MATCH(Database!C4648,Currecny_M!$A$1:$P$1,0),FALSE)</f>
        <v>1.01</v>
      </c>
      <c r="N4648" s="6" t="str">
        <f>VLOOKUP(B4648,Master!$A$2:$C$11,3,FALSE)</f>
        <v>INR</v>
      </c>
      <c r="O4648" s="6" t="str">
        <f>VLOOKUP(B4648,Master!$A$2:$C$11,2,FALSE)</f>
        <v>Asia</v>
      </c>
      <c r="Q4648" s="39" t="str">
        <f>VLOOKUP(D4648,GL_Master!$A$1:$D$80,2,FALSE)</f>
        <v>PL</v>
      </c>
      <c r="R4648" s="39" t="str">
        <f>VLOOKUP(D4648,GL_Master!$A$1:$D$80,3,FALSE)</f>
        <v>Communication &amp; internet exp</v>
      </c>
      <c r="S4648" s="39" t="str">
        <f>VLOOKUP(D4648,GL_Master!$A$1:$D$80,4,FALSE)</f>
        <v>Communication cost</v>
      </c>
    </row>
    <row r="4649" spans="1:19" x14ac:dyDescent="0.25">
      <c r="A4649" s="39" t="s">
        <v>262</v>
      </c>
      <c r="B4649" s="39" t="s">
        <v>42</v>
      </c>
      <c r="C4649" s="7">
        <v>44228</v>
      </c>
      <c r="D4649" s="39" t="s">
        <v>103</v>
      </c>
      <c r="E4649" s="39">
        <v>2100</v>
      </c>
      <c r="F4649" s="82">
        <f t="shared" si="216"/>
        <v>2.1</v>
      </c>
      <c r="G4649" s="39">
        <f>VLOOKUP(N4649,Currecny_M!$A$1:$P$10,2,FALSE)</f>
        <v>1</v>
      </c>
      <c r="H4649" s="39">
        <f>MATCH(C4649,Currecny_M!$A$1:$P$1,0)</f>
        <v>12</v>
      </c>
      <c r="I4649" s="39">
        <f>VLOOKUP(N4649,Currecny_M!$A$1:$P$10,MATCH(Database!C4649,Currecny_M!$A$1:$P$1,0),FALSE)</f>
        <v>1</v>
      </c>
      <c r="J4649" s="82">
        <f t="shared" si="217"/>
        <v>2.1</v>
      </c>
      <c r="K4649" s="39">
        <f>VLOOKUP('Cover page'!$B$6,Currecny_M!$A$1:$P$10,MATCH(Database!C4649,Currecny_M!$A$1:$P$1,0),FALSE)</f>
        <v>1</v>
      </c>
      <c r="L4649" s="82">
        <f t="shared" si="218"/>
        <v>2.1</v>
      </c>
      <c r="M4649" s="82">
        <f>((E4649/$F$1)*VLOOKUP(N4649,Currecny_M!$A$1:$P$10,MATCH(Database!C4649,Currecny_M!$A$1:$P$1,0),FALSE))/VLOOKUP('Cover page'!$B$6,Currecny_M!$A$1:$P$10,MATCH(Database!C4649,Currecny_M!$A$1:$P$1,0),FALSE)</f>
        <v>2.1</v>
      </c>
      <c r="N4649" s="6" t="str">
        <f>VLOOKUP(B4649,Master!$A$2:$C$11,3,FALSE)</f>
        <v>INR</v>
      </c>
      <c r="O4649" s="6" t="str">
        <f>VLOOKUP(B4649,Master!$A$2:$C$11,2,FALSE)</f>
        <v>Asia</v>
      </c>
      <c r="Q4649" s="39" t="str">
        <f>VLOOKUP(D4649,GL_Master!$A$1:$D$80,2,FALSE)</f>
        <v>PL</v>
      </c>
      <c r="R4649" s="39" t="str">
        <f>VLOOKUP(D4649,GL_Master!$A$1:$D$80,3,FALSE)</f>
        <v>Communication &amp; internet exp</v>
      </c>
      <c r="S4649" s="39" t="str">
        <f>VLOOKUP(D4649,GL_Master!$A$1:$D$80,4,FALSE)</f>
        <v>Communication cost</v>
      </c>
    </row>
    <row r="4650" spans="1:19" x14ac:dyDescent="0.25">
      <c r="A4650" s="39" t="s">
        <v>262</v>
      </c>
      <c r="B4650" s="39" t="s">
        <v>42</v>
      </c>
      <c r="C4650" s="7">
        <v>44228</v>
      </c>
      <c r="D4650" s="39" t="s">
        <v>104</v>
      </c>
      <c r="E4650" s="39">
        <v>3090</v>
      </c>
      <c r="F4650" s="82">
        <f t="shared" si="216"/>
        <v>3.09</v>
      </c>
      <c r="G4650" s="39">
        <f>VLOOKUP(N4650,Currecny_M!$A$1:$P$10,2,FALSE)</f>
        <v>1</v>
      </c>
      <c r="H4650" s="39">
        <f>MATCH(C4650,Currecny_M!$A$1:$P$1,0)</f>
        <v>12</v>
      </c>
      <c r="I4650" s="39">
        <f>VLOOKUP(N4650,Currecny_M!$A$1:$P$10,MATCH(Database!C4650,Currecny_M!$A$1:$P$1,0),FALSE)</f>
        <v>1</v>
      </c>
      <c r="J4650" s="82">
        <f t="shared" si="217"/>
        <v>3.09</v>
      </c>
      <c r="K4650" s="39">
        <f>VLOOKUP('Cover page'!$B$6,Currecny_M!$A$1:$P$10,MATCH(Database!C4650,Currecny_M!$A$1:$P$1,0),FALSE)</f>
        <v>1</v>
      </c>
      <c r="L4650" s="82">
        <f t="shared" si="218"/>
        <v>3.09</v>
      </c>
      <c r="M4650" s="82">
        <f>((E4650/$F$1)*VLOOKUP(N4650,Currecny_M!$A$1:$P$10,MATCH(Database!C4650,Currecny_M!$A$1:$P$1,0),FALSE))/VLOOKUP('Cover page'!$B$6,Currecny_M!$A$1:$P$10,MATCH(Database!C4650,Currecny_M!$A$1:$P$1,0),FALSE)</f>
        <v>3.09</v>
      </c>
      <c r="N4650" s="6" t="str">
        <f>VLOOKUP(B4650,Master!$A$2:$C$11,3,FALSE)</f>
        <v>INR</v>
      </c>
      <c r="O4650" s="6" t="str">
        <f>VLOOKUP(B4650,Master!$A$2:$C$11,2,FALSE)</f>
        <v>Asia</v>
      </c>
      <c r="Q4650" s="39" t="str">
        <f>VLOOKUP(D4650,GL_Master!$A$1:$D$80,2,FALSE)</f>
        <v>PL</v>
      </c>
      <c r="R4650" s="39" t="str">
        <f>VLOOKUP(D4650,GL_Master!$A$1:$D$80,3,FALSE)</f>
        <v>Legal &amp; Professional expenses</v>
      </c>
      <c r="S4650" s="39" t="str">
        <f>VLOOKUP(D4650,GL_Master!$A$1:$D$80,4,FALSE)</f>
        <v>Professional Fees - Others</v>
      </c>
    </row>
    <row r="4651" spans="1:19" x14ac:dyDescent="0.25">
      <c r="A4651" s="39" t="s">
        <v>262</v>
      </c>
      <c r="B4651" s="39" t="s">
        <v>42</v>
      </c>
      <c r="C4651" s="7">
        <v>44228</v>
      </c>
      <c r="D4651" s="39" t="s">
        <v>105</v>
      </c>
      <c r="E4651" s="39">
        <v>2160</v>
      </c>
      <c r="F4651" s="82">
        <f t="shared" si="216"/>
        <v>2.16</v>
      </c>
      <c r="G4651" s="39">
        <f>VLOOKUP(N4651,Currecny_M!$A$1:$P$10,2,FALSE)</f>
        <v>1</v>
      </c>
      <c r="H4651" s="39">
        <f>MATCH(C4651,Currecny_M!$A$1:$P$1,0)</f>
        <v>12</v>
      </c>
      <c r="I4651" s="39">
        <f>VLOOKUP(N4651,Currecny_M!$A$1:$P$10,MATCH(Database!C4651,Currecny_M!$A$1:$P$1,0),FALSE)</f>
        <v>1</v>
      </c>
      <c r="J4651" s="82">
        <f t="shared" si="217"/>
        <v>2.16</v>
      </c>
      <c r="K4651" s="39">
        <f>VLOOKUP('Cover page'!$B$6,Currecny_M!$A$1:$P$10,MATCH(Database!C4651,Currecny_M!$A$1:$P$1,0),FALSE)</f>
        <v>1</v>
      </c>
      <c r="L4651" s="82">
        <f t="shared" si="218"/>
        <v>2.16</v>
      </c>
      <c r="M4651" s="82">
        <f>((E4651/$F$1)*VLOOKUP(N4651,Currecny_M!$A$1:$P$10,MATCH(Database!C4651,Currecny_M!$A$1:$P$1,0),FALSE))/VLOOKUP('Cover page'!$B$6,Currecny_M!$A$1:$P$10,MATCH(Database!C4651,Currecny_M!$A$1:$P$1,0),FALSE)</f>
        <v>2.16</v>
      </c>
      <c r="N4651" s="6" t="str">
        <f>VLOOKUP(B4651,Master!$A$2:$C$11,3,FALSE)</f>
        <v>INR</v>
      </c>
      <c r="O4651" s="6" t="str">
        <f>VLOOKUP(B4651,Master!$A$2:$C$11,2,FALSE)</f>
        <v>Asia</v>
      </c>
      <c r="Q4651" s="39" t="str">
        <f>VLOOKUP(D4651,GL_Master!$A$1:$D$80,2,FALSE)</f>
        <v>PL</v>
      </c>
      <c r="R4651" s="39" t="str">
        <f>VLOOKUP(D4651,GL_Master!$A$1:$D$80,3,FALSE)</f>
        <v>Travelling and conveyance</v>
      </c>
      <c r="S4651" s="39" t="str">
        <f>VLOOKUP(D4651,GL_Master!$A$1:$D$80,4,FALSE)</f>
        <v>Car hiring and rental services</v>
      </c>
    </row>
    <row r="4652" spans="1:19" x14ac:dyDescent="0.25">
      <c r="A4652" s="39" t="s">
        <v>262</v>
      </c>
      <c r="B4652" s="39" t="s">
        <v>42</v>
      </c>
      <c r="C4652" s="7">
        <v>44228</v>
      </c>
      <c r="D4652" s="39" t="s">
        <v>106</v>
      </c>
      <c r="E4652" s="39">
        <v>1050</v>
      </c>
      <c r="F4652" s="82">
        <f t="shared" si="216"/>
        <v>1.05</v>
      </c>
      <c r="G4652" s="39">
        <f>VLOOKUP(N4652,Currecny_M!$A$1:$P$10,2,FALSE)</f>
        <v>1</v>
      </c>
      <c r="H4652" s="39">
        <f>MATCH(C4652,Currecny_M!$A$1:$P$1,0)</f>
        <v>12</v>
      </c>
      <c r="I4652" s="39">
        <f>VLOOKUP(N4652,Currecny_M!$A$1:$P$10,MATCH(Database!C4652,Currecny_M!$A$1:$P$1,0),FALSE)</f>
        <v>1</v>
      </c>
      <c r="J4652" s="82">
        <f t="shared" si="217"/>
        <v>1.05</v>
      </c>
      <c r="K4652" s="39">
        <f>VLOOKUP('Cover page'!$B$6,Currecny_M!$A$1:$P$10,MATCH(Database!C4652,Currecny_M!$A$1:$P$1,0),FALSE)</f>
        <v>1</v>
      </c>
      <c r="L4652" s="82">
        <f t="shared" si="218"/>
        <v>1.05</v>
      </c>
      <c r="M4652" s="82">
        <f>((E4652/$F$1)*VLOOKUP(N4652,Currecny_M!$A$1:$P$10,MATCH(Database!C4652,Currecny_M!$A$1:$P$1,0),FALSE))/VLOOKUP('Cover page'!$B$6,Currecny_M!$A$1:$P$10,MATCH(Database!C4652,Currecny_M!$A$1:$P$1,0),FALSE)</f>
        <v>1.05</v>
      </c>
      <c r="N4652" s="6" t="str">
        <f>VLOOKUP(B4652,Master!$A$2:$C$11,3,FALSE)</f>
        <v>INR</v>
      </c>
      <c r="O4652" s="6" t="str">
        <f>VLOOKUP(B4652,Master!$A$2:$C$11,2,FALSE)</f>
        <v>Asia</v>
      </c>
      <c r="Q4652" s="39" t="str">
        <f>VLOOKUP(D4652,GL_Master!$A$1:$D$80,2,FALSE)</f>
        <v>PL</v>
      </c>
      <c r="R4652" s="39" t="str">
        <f>VLOOKUP(D4652,GL_Master!$A$1:$D$80,3,FALSE)</f>
        <v>Communication &amp; internet exp</v>
      </c>
      <c r="S4652" s="39" t="str">
        <f>VLOOKUP(D4652,GL_Master!$A$1:$D$80,4,FALSE)</f>
        <v>Printing &amp; Stationary</v>
      </c>
    </row>
    <row r="4653" spans="1:19" x14ac:dyDescent="0.25">
      <c r="A4653" s="39" t="s">
        <v>262</v>
      </c>
      <c r="B4653" s="39" t="s">
        <v>42</v>
      </c>
      <c r="C4653" s="7">
        <v>44228</v>
      </c>
      <c r="D4653" s="39" t="s">
        <v>32</v>
      </c>
      <c r="E4653" s="39">
        <v>1010</v>
      </c>
      <c r="F4653" s="82">
        <f t="shared" si="216"/>
        <v>1.01</v>
      </c>
      <c r="G4653" s="39">
        <f>VLOOKUP(N4653,Currecny_M!$A$1:$P$10,2,FALSE)</f>
        <v>1</v>
      </c>
      <c r="H4653" s="39">
        <f>MATCH(C4653,Currecny_M!$A$1:$P$1,0)</f>
        <v>12</v>
      </c>
      <c r="I4653" s="39">
        <f>VLOOKUP(N4653,Currecny_M!$A$1:$P$10,MATCH(Database!C4653,Currecny_M!$A$1:$P$1,0),FALSE)</f>
        <v>1</v>
      </c>
      <c r="J4653" s="82">
        <f t="shared" si="217"/>
        <v>1.01</v>
      </c>
      <c r="K4653" s="39">
        <f>VLOOKUP('Cover page'!$B$6,Currecny_M!$A$1:$P$10,MATCH(Database!C4653,Currecny_M!$A$1:$P$1,0),FALSE)</f>
        <v>1</v>
      </c>
      <c r="L4653" s="82">
        <f t="shared" si="218"/>
        <v>1.01</v>
      </c>
      <c r="M4653" s="82">
        <f>((E4653/$F$1)*VLOOKUP(N4653,Currecny_M!$A$1:$P$10,MATCH(Database!C4653,Currecny_M!$A$1:$P$1,0),FALSE))/VLOOKUP('Cover page'!$B$6,Currecny_M!$A$1:$P$10,MATCH(Database!C4653,Currecny_M!$A$1:$P$1,0),FALSE)</f>
        <v>1.01</v>
      </c>
      <c r="N4653" s="6" t="str">
        <f>VLOOKUP(B4653,Master!$A$2:$C$11,3,FALSE)</f>
        <v>INR</v>
      </c>
      <c r="O4653" s="6" t="str">
        <f>VLOOKUP(B4653,Master!$A$2:$C$11,2,FALSE)</f>
        <v>Asia</v>
      </c>
      <c r="Q4653" s="39" t="str">
        <f>VLOOKUP(D4653,GL_Master!$A$1:$D$80,2,FALSE)</f>
        <v>PL</v>
      </c>
      <c r="R4653" s="39" t="str">
        <f>VLOOKUP(D4653,GL_Master!$A$1:$D$80,3,FALSE)</f>
        <v>Communication &amp; internet exp</v>
      </c>
      <c r="S4653" s="39" t="str">
        <f>VLOOKUP(D4653,GL_Master!$A$1:$D$80,4,FALSE)</f>
        <v>Printing &amp; Stationary</v>
      </c>
    </row>
    <row r="4654" spans="1:19" x14ac:dyDescent="0.25">
      <c r="A4654" s="39" t="s">
        <v>262</v>
      </c>
      <c r="B4654" s="39" t="s">
        <v>42</v>
      </c>
      <c r="C4654" s="7">
        <v>44228</v>
      </c>
      <c r="D4654" s="39" t="s">
        <v>35</v>
      </c>
      <c r="E4654" s="39">
        <v>3090</v>
      </c>
      <c r="F4654" s="82">
        <f t="shared" si="216"/>
        <v>3.09</v>
      </c>
      <c r="G4654" s="39">
        <f>VLOOKUP(N4654,Currecny_M!$A$1:$P$10,2,FALSE)</f>
        <v>1</v>
      </c>
      <c r="H4654" s="39">
        <f>MATCH(C4654,Currecny_M!$A$1:$P$1,0)</f>
        <v>12</v>
      </c>
      <c r="I4654" s="39">
        <f>VLOOKUP(N4654,Currecny_M!$A$1:$P$10,MATCH(Database!C4654,Currecny_M!$A$1:$P$1,0),FALSE)</f>
        <v>1</v>
      </c>
      <c r="J4654" s="82">
        <f t="shared" si="217"/>
        <v>3.09</v>
      </c>
      <c r="K4654" s="39">
        <f>VLOOKUP('Cover page'!$B$6,Currecny_M!$A$1:$P$10,MATCH(Database!C4654,Currecny_M!$A$1:$P$1,0),FALSE)</f>
        <v>1</v>
      </c>
      <c r="L4654" s="82">
        <f t="shared" si="218"/>
        <v>3.09</v>
      </c>
      <c r="M4654" s="82">
        <f>((E4654/$F$1)*VLOOKUP(N4654,Currecny_M!$A$1:$P$10,MATCH(Database!C4654,Currecny_M!$A$1:$P$1,0),FALSE))/VLOOKUP('Cover page'!$B$6,Currecny_M!$A$1:$P$10,MATCH(Database!C4654,Currecny_M!$A$1:$P$1,0),FALSE)</f>
        <v>3.09</v>
      </c>
      <c r="N4654" s="6" t="str">
        <f>VLOOKUP(B4654,Master!$A$2:$C$11,3,FALSE)</f>
        <v>INR</v>
      </c>
      <c r="O4654" s="6" t="str">
        <f>VLOOKUP(B4654,Master!$A$2:$C$11,2,FALSE)</f>
        <v>Asia</v>
      </c>
      <c r="Q4654" s="39" t="str">
        <f>VLOOKUP(D4654,GL_Master!$A$1:$D$80,2,FALSE)</f>
        <v>PL</v>
      </c>
      <c r="R4654" s="39" t="str">
        <f>VLOOKUP(D4654,GL_Master!$A$1:$D$80,3,FALSE)</f>
        <v>Security Expenses</v>
      </c>
      <c r="S4654" s="39" t="str">
        <f>VLOOKUP(D4654,GL_Master!$A$1:$D$80,4,FALSE)</f>
        <v>Security Expenses others</v>
      </c>
    </row>
    <row r="4655" spans="1:19" x14ac:dyDescent="0.25">
      <c r="A4655" s="39" t="s">
        <v>262</v>
      </c>
      <c r="B4655" s="39" t="s">
        <v>42</v>
      </c>
      <c r="C4655" s="7">
        <v>44228</v>
      </c>
      <c r="D4655" s="39" t="s">
        <v>38</v>
      </c>
      <c r="E4655" s="39">
        <v>1060</v>
      </c>
      <c r="F4655" s="82">
        <f t="shared" si="216"/>
        <v>1.06</v>
      </c>
      <c r="G4655" s="39">
        <f>VLOOKUP(N4655,Currecny_M!$A$1:$P$10,2,FALSE)</f>
        <v>1</v>
      </c>
      <c r="H4655" s="39">
        <f>MATCH(C4655,Currecny_M!$A$1:$P$1,0)</f>
        <v>12</v>
      </c>
      <c r="I4655" s="39">
        <f>VLOOKUP(N4655,Currecny_M!$A$1:$P$10,MATCH(Database!C4655,Currecny_M!$A$1:$P$1,0),FALSE)</f>
        <v>1</v>
      </c>
      <c r="J4655" s="82">
        <f t="shared" si="217"/>
        <v>1.06</v>
      </c>
      <c r="K4655" s="39">
        <f>VLOOKUP('Cover page'!$B$6,Currecny_M!$A$1:$P$10,MATCH(Database!C4655,Currecny_M!$A$1:$P$1,0),FALSE)</f>
        <v>1</v>
      </c>
      <c r="L4655" s="82">
        <f t="shared" si="218"/>
        <v>1.06</v>
      </c>
      <c r="M4655" s="82">
        <f>((E4655/$F$1)*VLOOKUP(N4655,Currecny_M!$A$1:$P$10,MATCH(Database!C4655,Currecny_M!$A$1:$P$1,0),FALSE))/VLOOKUP('Cover page'!$B$6,Currecny_M!$A$1:$P$10,MATCH(Database!C4655,Currecny_M!$A$1:$P$1,0),FALSE)</f>
        <v>1.06</v>
      </c>
      <c r="N4655" s="6" t="str">
        <f>VLOOKUP(B4655,Master!$A$2:$C$11,3,FALSE)</f>
        <v>INR</v>
      </c>
      <c r="O4655" s="6" t="str">
        <f>VLOOKUP(B4655,Master!$A$2:$C$11,2,FALSE)</f>
        <v>Asia</v>
      </c>
      <c r="Q4655" s="39" t="str">
        <f>VLOOKUP(D4655,GL_Master!$A$1:$D$80,2,FALSE)</f>
        <v>PL</v>
      </c>
      <c r="R4655" s="39" t="str">
        <f>VLOOKUP(D4655,GL_Master!$A$1:$D$80,3,FALSE)</f>
        <v>House Keeping Expenses</v>
      </c>
      <c r="S4655" s="39" t="str">
        <f>VLOOKUP(D4655,GL_Master!$A$1:$D$80,4,FALSE)</f>
        <v>House Keeping Expenses</v>
      </c>
    </row>
    <row r="4656" spans="1:19" x14ac:dyDescent="0.25">
      <c r="A4656" s="39" t="s">
        <v>262</v>
      </c>
      <c r="B4656" s="39" t="s">
        <v>42</v>
      </c>
      <c r="C4656" s="7">
        <v>44228</v>
      </c>
      <c r="D4656" s="39" t="s">
        <v>107</v>
      </c>
      <c r="E4656" s="39">
        <v>1010</v>
      </c>
      <c r="F4656" s="82">
        <f t="shared" si="216"/>
        <v>1.01</v>
      </c>
      <c r="G4656" s="39">
        <f>VLOOKUP(N4656,Currecny_M!$A$1:$P$10,2,FALSE)</f>
        <v>1</v>
      </c>
      <c r="H4656" s="39">
        <f>MATCH(C4656,Currecny_M!$A$1:$P$1,0)</f>
        <v>12</v>
      </c>
      <c r="I4656" s="39">
        <f>VLOOKUP(N4656,Currecny_M!$A$1:$P$10,MATCH(Database!C4656,Currecny_M!$A$1:$P$1,0),FALSE)</f>
        <v>1</v>
      </c>
      <c r="J4656" s="82">
        <f t="shared" si="217"/>
        <v>1.01</v>
      </c>
      <c r="K4656" s="39">
        <f>VLOOKUP('Cover page'!$B$6,Currecny_M!$A$1:$P$10,MATCH(Database!C4656,Currecny_M!$A$1:$P$1,0),FALSE)</f>
        <v>1</v>
      </c>
      <c r="L4656" s="82">
        <f t="shared" si="218"/>
        <v>1.01</v>
      </c>
      <c r="M4656" s="82">
        <f>((E4656/$F$1)*VLOOKUP(N4656,Currecny_M!$A$1:$P$10,MATCH(Database!C4656,Currecny_M!$A$1:$P$1,0),FALSE))/VLOOKUP('Cover page'!$B$6,Currecny_M!$A$1:$P$10,MATCH(Database!C4656,Currecny_M!$A$1:$P$1,0),FALSE)</f>
        <v>1.01</v>
      </c>
      <c r="N4656" s="6" t="str">
        <f>VLOOKUP(B4656,Master!$A$2:$C$11,3,FALSE)</f>
        <v>INR</v>
      </c>
      <c r="O4656" s="6" t="str">
        <f>VLOOKUP(B4656,Master!$A$2:$C$11,2,FALSE)</f>
        <v>Asia</v>
      </c>
      <c r="Q4656" s="39" t="str">
        <f>VLOOKUP(D4656,GL_Master!$A$1:$D$80,2,FALSE)</f>
        <v>PL</v>
      </c>
      <c r="R4656" s="39" t="str">
        <f>VLOOKUP(D4656,GL_Master!$A$1:$D$80,3,FALSE)</f>
        <v>Misc. expenses</v>
      </c>
      <c r="S4656" s="39" t="str">
        <f>VLOOKUP(D4656,GL_Master!$A$1:$D$80,4,FALSE)</f>
        <v>Repair &amp; Maintenance</v>
      </c>
    </row>
    <row r="4657" spans="1:19" x14ac:dyDescent="0.25">
      <c r="A4657" s="39" t="s">
        <v>262</v>
      </c>
      <c r="B4657" s="39" t="s">
        <v>42</v>
      </c>
      <c r="C4657" s="7">
        <v>44228</v>
      </c>
      <c r="D4657" s="39" t="s">
        <v>108</v>
      </c>
      <c r="E4657" s="39">
        <v>1080</v>
      </c>
      <c r="F4657" s="82">
        <f t="shared" si="216"/>
        <v>1.08</v>
      </c>
      <c r="G4657" s="39">
        <f>VLOOKUP(N4657,Currecny_M!$A$1:$P$10,2,FALSE)</f>
        <v>1</v>
      </c>
      <c r="H4657" s="39">
        <f>MATCH(C4657,Currecny_M!$A$1:$P$1,0)</f>
        <v>12</v>
      </c>
      <c r="I4657" s="39">
        <f>VLOOKUP(N4657,Currecny_M!$A$1:$P$10,MATCH(Database!C4657,Currecny_M!$A$1:$P$1,0),FALSE)</f>
        <v>1</v>
      </c>
      <c r="J4657" s="82">
        <f t="shared" si="217"/>
        <v>1.08</v>
      </c>
      <c r="K4657" s="39">
        <f>VLOOKUP('Cover page'!$B$6,Currecny_M!$A$1:$P$10,MATCH(Database!C4657,Currecny_M!$A$1:$P$1,0),FALSE)</f>
        <v>1</v>
      </c>
      <c r="L4657" s="82">
        <f t="shared" si="218"/>
        <v>1.08</v>
      </c>
      <c r="M4657" s="82">
        <f>((E4657/$F$1)*VLOOKUP(N4657,Currecny_M!$A$1:$P$10,MATCH(Database!C4657,Currecny_M!$A$1:$P$1,0),FALSE))/VLOOKUP('Cover page'!$B$6,Currecny_M!$A$1:$P$10,MATCH(Database!C4657,Currecny_M!$A$1:$P$1,0),FALSE)</f>
        <v>1.08</v>
      </c>
      <c r="N4657" s="6" t="str">
        <f>VLOOKUP(B4657,Master!$A$2:$C$11,3,FALSE)</f>
        <v>INR</v>
      </c>
      <c r="O4657" s="6" t="str">
        <f>VLOOKUP(B4657,Master!$A$2:$C$11,2,FALSE)</f>
        <v>Asia</v>
      </c>
      <c r="Q4657" s="39" t="str">
        <f>VLOOKUP(D4657,GL_Master!$A$1:$D$80,2,FALSE)</f>
        <v>PL</v>
      </c>
      <c r="R4657" s="39" t="str">
        <f>VLOOKUP(D4657,GL_Master!$A$1:$D$80,3,FALSE)</f>
        <v>Misc. expenses</v>
      </c>
      <c r="S4657" s="39" t="str">
        <f>VLOOKUP(D4657,GL_Master!$A$1:$D$80,4,FALSE)</f>
        <v>Repair &amp; Maintenance</v>
      </c>
    </row>
    <row r="4658" spans="1:19" x14ac:dyDescent="0.25">
      <c r="A4658" s="39" t="s">
        <v>262</v>
      </c>
      <c r="B4658" s="39" t="s">
        <v>42</v>
      </c>
      <c r="C4658" s="7">
        <v>44228</v>
      </c>
      <c r="D4658" s="39" t="s">
        <v>9</v>
      </c>
      <c r="E4658" s="39">
        <v>9540</v>
      </c>
      <c r="F4658" s="82">
        <f t="shared" si="216"/>
        <v>9.5399999999999991</v>
      </c>
      <c r="G4658" s="39">
        <f>VLOOKUP(N4658,Currecny_M!$A$1:$P$10,2,FALSE)</f>
        <v>1</v>
      </c>
      <c r="H4658" s="39">
        <f>MATCH(C4658,Currecny_M!$A$1:$P$1,0)</f>
        <v>12</v>
      </c>
      <c r="I4658" s="39">
        <f>VLOOKUP(N4658,Currecny_M!$A$1:$P$10,MATCH(Database!C4658,Currecny_M!$A$1:$P$1,0),FALSE)</f>
        <v>1</v>
      </c>
      <c r="J4658" s="82">
        <f t="shared" si="217"/>
        <v>9.5399999999999991</v>
      </c>
      <c r="K4658" s="39">
        <f>VLOOKUP('Cover page'!$B$6,Currecny_M!$A$1:$P$10,MATCH(Database!C4658,Currecny_M!$A$1:$P$1,0),FALSE)</f>
        <v>1</v>
      </c>
      <c r="L4658" s="82">
        <f t="shared" si="218"/>
        <v>9.5399999999999991</v>
      </c>
      <c r="M4658" s="82">
        <f>((E4658/$F$1)*VLOOKUP(N4658,Currecny_M!$A$1:$P$10,MATCH(Database!C4658,Currecny_M!$A$1:$P$1,0),FALSE))/VLOOKUP('Cover page'!$B$6,Currecny_M!$A$1:$P$10,MATCH(Database!C4658,Currecny_M!$A$1:$P$1,0),FALSE)</f>
        <v>9.5399999999999991</v>
      </c>
      <c r="N4658" s="6" t="str">
        <f>VLOOKUP(B4658,Master!$A$2:$C$11,3,FALSE)</f>
        <v>INR</v>
      </c>
      <c r="O4658" s="6" t="str">
        <f>VLOOKUP(B4658,Master!$A$2:$C$11,2,FALSE)</f>
        <v>Asia</v>
      </c>
      <c r="Q4658" s="39" t="str">
        <f>VLOOKUP(D4658,GL_Master!$A$1:$D$80,2,FALSE)</f>
        <v>PL</v>
      </c>
      <c r="R4658" s="39" t="str">
        <f>VLOOKUP(D4658,GL_Master!$A$1:$D$80,3,FALSE)</f>
        <v>Rent</v>
      </c>
      <c r="S4658" s="39" t="str">
        <f>VLOOKUP(D4658,GL_Master!$A$1:$D$80,4,FALSE)</f>
        <v>Office Rent</v>
      </c>
    </row>
    <row r="4659" spans="1:19" x14ac:dyDescent="0.25">
      <c r="A4659" s="39" t="s">
        <v>262</v>
      </c>
      <c r="B4659" s="39" t="s">
        <v>42</v>
      </c>
      <c r="C4659" s="7">
        <v>44228</v>
      </c>
      <c r="D4659" s="39" t="s">
        <v>109</v>
      </c>
      <c r="E4659" s="39">
        <v>-5400</v>
      </c>
      <c r="F4659" s="82">
        <f t="shared" si="216"/>
        <v>-5.4</v>
      </c>
      <c r="G4659" s="39">
        <f>VLOOKUP(N4659,Currecny_M!$A$1:$P$10,2,FALSE)</f>
        <v>1</v>
      </c>
      <c r="H4659" s="39">
        <f>MATCH(C4659,Currecny_M!$A$1:$P$1,0)</f>
        <v>12</v>
      </c>
      <c r="I4659" s="39">
        <f>VLOOKUP(N4659,Currecny_M!$A$1:$P$10,MATCH(Database!C4659,Currecny_M!$A$1:$P$1,0),FALSE)</f>
        <v>1</v>
      </c>
      <c r="J4659" s="82">
        <f t="shared" si="217"/>
        <v>-5.4</v>
      </c>
      <c r="K4659" s="39">
        <f>VLOOKUP('Cover page'!$B$6,Currecny_M!$A$1:$P$10,MATCH(Database!C4659,Currecny_M!$A$1:$P$1,0),FALSE)</f>
        <v>1</v>
      </c>
      <c r="L4659" s="82">
        <f t="shared" si="218"/>
        <v>-5.4</v>
      </c>
      <c r="M4659" s="82">
        <f>((E4659/$F$1)*VLOOKUP(N4659,Currecny_M!$A$1:$P$10,MATCH(Database!C4659,Currecny_M!$A$1:$P$1,0),FALSE))/VLOOKUP('Cover page'!$B$6,Currecny_M!$A$1:$P$10,MATCH(Database!C4659,Currecny_M!$A$1:$P$1,0),FALSE)</f>
        <v>-5.4</v>
      </c>
      <c r="N4659" s="6" t="str">
        <f>VLOOKUP(B4659,Master!$A$2:$C$11,3,FALSE)</f>
        <v>INR</v>
      </c>
      <c r="O4659" s="6" t="str">
        <f>VLOOKUP(B4659,Master!$A$2:$C$11,2,FALSE)</f>
        <v>Asia</v>
      </c>
      <c r="Q4659" s="39" t="str">
        <f>VLOOKUP(D4659,GL_Master!$A$1:$D$80,2,FALSE)</f>
        <v>PL</v>
      </c>
      <c r="R4659" s="39" t="str">
        <f>VLOOKUP(D4659,GL_Master!$A$1:$D$80,3,FALSE)</f>
        <v>Travelling and conveyance</v>
      </c>
      <c r="S4659" s="39" t="str">
        <f>VLOOKUP(D4659,GL_Master!$A$1:$D$80,4,FALSE)</f>
        <v>Travelling , hotel lodging</v>
      </c>
    </row>
    <row r="4660" spans="1:19" x14ac:dyDescent="0.25">
      <c r="A4660" s="39" t="s">
        <v>262</v>
      </c>
      <c r="B4660" s="39" t="s">
        <v>42</v>
      </c>
      <c r="C4660" s="7">
        <v>44228</v>
      </c>
      <c r="D4660" s="39" t="s">
        <v>110</v>
      </c>
      <c r="E4660" s="39">
        <v>2140</v>
      </c>
      <c r="F4660" s="82">
        <f t="shared" si="216"/>
        <v>2.14</v>
      </c>
      <c r="G4660" s="39">
        <f>VLOOKUP(N4660,Currecny_M!$A$1:$P$10,2,FALSE)</f>
        <v>1</v>
      </c>
      <c r="H4660" s="39">
        <f>MATCH(C4660,Currecny_M!$A$1:$P$1,0)</f>
        <v>12</v>
      </c>
      <c r="I4660" s="39">
        <f>VLOOKUP(N4660,Currecny_M!$A$1:$P$10,MATCH(Database!C4660,Currecny_M!$A$1:$P$1,0),FALSE)</f>
        <v>1</v>
      </c>
      <c r="J4660" s="82">
        <f t="shared" si="217"/>
        <v>2.14</v>
      </c>
      <c r="K4660" s="39">
        <f>VLOOKUP('Cover page'!$B$6,Currecny_M!$A$1:$P$10,MATCH(Database!C4660,Currecny_M!$A$1:$P$1,0),FALSE)</f>
        <v>1</v>
      </c>
      <c r="L4660" s="82">
        <f t="shared" si="218"/>
        <v>2.14</v>
      </c>
      <c r="M4660" s="82">
        <f>((E4660/$F$1)*VLOOKUP(N4660,Currecny_M!$A$1:$P$10,MATCH(Database!C4660,Currecny_M!$A$1:$P$1,0),FALSE))/VLOOKUP('Cover page'!$B$6,Currecny_M!$A$1:$P$10,MATCH(Database!C4660,Currecny_M!$A$1:$P$1,0),FALSE)</f>
        <v>2.14</v>
      </c>
      <c r="N4660" s="6" t="str">
        <f>VLOOKUP(B4660,Master!$A$2:$C$11,3,FALSE)</f>
        <v>INR</v>
      </c>
      <c r="O4660" s="6" t="str">
        <f>VLOOKUP(B4660,Master!$A$2:$C$11,2,FALSE)</f>
        <v>Asia</v>
      </c>
      <c r="Q4660" s="39" t="str">
        <f>VLOOKUP(D4660,GL_Master!$A$1:$D$80,2,FALSE)</f>
        <v>PL</v>
      </c>
      <c r="R4660" s="39" t="str">
        <f>VLOOKUP(D4660,GL_Master!$A$1:$D$80,3,FALSE)</f>
        <v>Travelling and conveyance</v>
      </c>
      <c r="S4660" s="39" t="str">
        <f>VLOOKUP(D4660,GL_Master!$A$1:$D$80,4,FALSE)</f>
        <v>Travelling , hotel lodging</v>
      </c>
    </row>
    <row r="4661" spans="1:19" x14ac:dyDescent="0.25">
      <c r="A4661" s="39" t="s">
        <v>262</v>
      </c>
      <c r="B4661" s="39" t="s">
        <v>42</v>
      </c>
      <c r="C4661" s="7">
        <v>44228</v>
      </c>
      <c r="D4661" s="39" t="s">
        <v>111</v>
      </c>
      <c r="E4661" s="39">
        <v>1070</v>
      </c>
      <c r="F4661" s="82">
        <f t="shared" si="216"/>
        <v>1.07</v>
      </c>
      <c r="G4661" s="39">
        <f>VLOOKUP(N4661,Currecny_M!$A$1:$P$10,2,FALSE)</f>
        <v>1</v>
      </c>
      <c r="H4661" s="39">
        <f>MATCH(C4661,Currecny_M!$A$1:$P$1,0)</f>
        <v>12</v>
      </c>
      <c r="I4661" s="39">
        <f>VLOOKUP(N4661,Currecny_M!$A$1:$P$10,MATCH(Database!C4661,Currecny_M!$A$1:$P$1,0),FALSE)</f>
        <v>1</v>
      </c>
      <c r="J4661" s="82">
        <f t="shared" si="217"/>
        <v>1.07</v>
      </c>
      <c r="K4661" s="39">
        <f>VLOOKUP('Cover page'!$B$6,Currecny_M!$A$1:$P$10,MATCH(Database!C4661,Currecny_M!$A$1:$P$1,0),FALSE)</f>
        <v>1</v>
      </c>
      <c r="L4661" s="82">
        <f t="shared" si="218"/>
        <v>1.07</v>
      </c>
      <c r="M4661" s="82">
        <f>((E4661/$F$1)*VLOOKUP(N4661,Currecny_M!$A$1:$P$10,MATCH(Database!C4661,Currecny_M!$A$1:$P$1,0),FALSE))/VLOOKUP('Cover page'!$B$6,Currecny_M!$A$1:$P$10,MATCH(Database!C4661,Currecny_M!$A$1:$P$1,0),FALSE)</f>
        <v>1.07</v>
      </c>
      <c r="N4661" s="6" t="str">
        <f>VLOOKUP(B4661,Master!$A$2:$C$11,3,FALSE)</f>
        <v>INR</v>
      </c>
      <c r="O4661" s="6" t="str">
        <f>VLOOKUP(B4661,Master!$A$2:$C$11,2,FALSE)</f>
        <v>Asia</v>
      </c>
      <c r="Q4661" s="39" t="str">
        <f>VLOOKUP(D4661,GL_Master!$A$1:$D$80,2,FALSE)</f>
        <v>PL</v>
      </c>
      <c r="R4661" s="39" t="str">
        <f>VLOOKUP(D4661,GL_Master!$A$1:$D$80,3,FALSE)</f>
        <v>Legal &amp; Professional expenses</v>
      </c>
      <c r="S4661" s="39" t="str">
        <f>VLOOKUP(D4661,GL_Master!$A$1:$D$80,4,FALSE)</f>
        <v>Professional Fees - Others</v>
      </c>
    </row>
    <row r="4662" spans="1:19" x14ac:dyDescent="0.25">
      <c r="A4662" s="39" t="s">
        <v>262</v>
      </c>
      <c r="B4662" s="39" t="s">
        <v>42</v>
      </c>
      <c r="C4662" s="7">
        <v>44256</v>
      </c>
      <c r="D4662" s="39" t="s">
        <v>112</v>
      </c>
      <c r="E4662" s="39">
        <v>10400</v>
      </c>
      <c r="F4662" s="82">
        <f t="shared" si="216"/>
        <v>10.4</v>
      </c>
      <c r="G4662" s="39">
        <f>VLOOKUP(N4662,Currecny_M!$A$1:$P$10,2,FALSE)</f>
        <v>1</v>
      </c>
      <c r="H4662" s="39">
        <f>MATCH(C4662,Currecny_M!$A$1:$P$1,0)</f>
        <v>13</v>
      </c>
      <c r="I4662" s="39">
        <f>VLOOKUP(N4662,Currecny_M!$A$1:$P$10,MATCH(Database!C4662,Currecny_M!$A$1:$P$1,0),FALSE)</f>
        <v>1</v>
      </c>
      <c r="J4662" s="82">
        <f t="shared" si="217"/>
        <v>10.4</v>
      </c>
      <c r="K4662" s="39">
        <f>VLOOKUP('Cover page'!$B$6,Currecny_M!$A$1:$P$10,MATCH(Database!C4662,Currecny_M!$A$1:$P$1,0),FALSE)</f>
        <v>1</v>
      </c>
      <c r="L4662" s="82">
        <f t="shared" si="218"/>
        <v>10.4</v>
      </c>
      <c r="M4662" s="82">
        <f>((E4662/$F$1)*VLOOKUP(N4662,Currecny_M!$A$1:$P$10,MATCH(Database!C4662,Currecny_M!$A$1:$P$1,0),FALSE))/VLOOKUP('Cover page'!$B$6,Currecny_M!$A$1:$P$10,MATCH(Database!C4662,Currecny_M!$A$1:$P$1,0),FALSE)</f>
        <v>10.4</v>
      </c>
      <c r="N4662" s="6" t="str">
        <f>VLOOKUP(B4662,Master!$A$2:$C$11,3,FALSE)</f>
        <v>INR</v>
      </c>
      <c r="O4662" s="6" t="str">
        <f>VLOOKUP(B4662,Master!$A$2:$C$11,2,FALSE)</f>
        <v>Asia</v>
      </c>
      <c r="Q4662" s="39" t="str">
        <f>VLOOKUP(D4662,GL_Master!$A$1:$D$80,2,FALSE)</f>
        <v>PL</v>
      </c>
      <c r="R4662" s="39" t="str">
        <f>VLOOKUP(D4662,GL_Master!$A$1:$D$80,3,FALSE)</f>
        <v>Finance Cost</v>
      </c>
      <c r="S4662" s="39" t="str">
        <f>VLOOKUP(D4662,GL_Master!$A$1:$D$80,4,FALSE)</f>
        <v>Interest expense</v>
      </c>
    </row>
    <row r="4663" spans="1:19" x14ac:dyDescent="0.25">
      <c r="A4663" s="39" t="s">
        <v>262</v>
      </c>
      <c r="B4663" s="39" t="s">
        <v>42</v>
      </c>
      <c r="C4663" s="7">
        <v>44256</v>
      </c>
      <c r="D4663" s="39" t="s">
        <v>25</v>
      </c>
      <c r="E4663" s="39">
        <v>95400</v>
      </c>
      <c r="F4663" s="82">
        <f t="shared" si="216"/>
        <v>95.4</v>
      </c>
      <c r="G4663" s="39">
        <f>VLOOKUP(N4663,Currecny_M!$A$1:$P$10,2,FALSE)</f>
        <v>1</v>
      </c>
      <c r="H4663" s="39">
        <f>MATCH(C4663,Currecny_M!$A$1:$P$1,0)</f>
        <v>13</v>
      </c>
      <c r="I4663" s="39">
        <f>VLOOKUP(N4663,Currecny_M!$A$1:$P$10,MATCH(Database!C4663,Currecny_M!$A$1:$P$1,0),FALSE)</f>
        <v>1</v>
      </c>
      <c r="J4663" s="82">
        <f t="shared" si="217"/>
        <v>95.4</v>
      </c>
      <c r="K4663" s="39">
        <f>VLOOKUP('Cover page'!$B$6,Currecny_M!$A$1:$P$10,MATCH(Database!C4663,Currecny_M!$A$1:$P$1,0),FALSE)</f>
        <v>1</v>
      </c>
      <c r="L4663" s="82">
        <f t="shared" si="218"/>
        <v>95.4</v>
      </c>
      <c r="M4663" s="82">
        <f>((E4663/$F$1)*VLOOKUP(N4663,Currecny_M!$A$1:$P$10,MATCH(Database!C4663,Currecny_M!$A$1:$P$1,0),FALSE))/VLOOKUP('Cover page'!$B$6,Currecny_M!$A$1:$P$10,MATCH(Database!C4663,Currecny_M!$A$1:$P$1,0),FALSE)</f>
        <v>95.4</v>
      </c>
      <c r="N4663" s="6" t="str">
        <f>VLOOKUP(B4663,Master!$A$2:$C$11,3,FALSE)</f>
        <v>INR</v>
      </c>
      <c r="O4663" s="6" t="str">
        <f>VLOOKUP(B4663,Master!$A$2:$C$11,2,FALSE)</f>
        <v>Asia</v>
      </c>
      <c r="Q4663" s="39" t="str">
        <f>VLOOKUP(D4663,GL_Master!$A$1:$D$80,2,FALSE)</f>
        <v>PL</v>
      </c>
      <c r="R4663" s="39" t="str">
        <f>VLOOKUP(D4663,GL_Master!$A$1:$D$80,3,FALSE)</f>
        <v>Depreciation</v>
      </c>
      <c r="S4663" s="39" t="str">
        <f>VLOOKUP(D4663,GL_Master!$A$1:$D$80,4,FALSE)</f>
        <v>Depreciation</v>
      </c>
    </row>
    <row r="4664" spans="1:19" x14ac:dyDescent="0.25">
      <c r="A4664" s="39" t="s">
        <v>262</v>
      </c>
      <c r="B4664" s="39" t="s">
        <v>42</v>
      </c>
      <c r="C4664" s="7">
        <v>44256</v>
      </c>
      <c r="D4664" s="39" t="s">
        <v>51</v>
      </c>
      <c r="E4664" s="39">
        <v>-1000000</v>
      </c>
      <c r="F4664" s="82">
        <f t="shared" si="216"/>
        <v>-1000</v>
      </c>
      <c r="G4664" s="39">
        <f>VLOOKUP(N4664,Currecny_M!$A$1:$P$10,2,FALSE)</f>
        <v>1</v>
      </c>
      <c r="H4664" s="39">
        <f>MATCH(C4664,Currecny_M!$A$1:$P$1,0)</f>
        <v>13</v>
      </c>
      <c r="I4664" s="39">
        <f>VLOOKUP(N4664,Currecny_M!$A$1:$P$10,MATCH(Database!C4664,Currecny_M!$A$1:$P$1,0),FALSE)</f>
        <v>1</v>
      </c>
      <c r="J4664" s="82">
        <f t="shared" si="217"/>
        <v>-1000</v>
      </c>
      <c r="K4664" s="39">
        <f>VLOOKUP('Cover page'!$B$6,Currecny_M!$A$1:$P$10,MATCH(Database!C4664,Currecny_M!$A$1:$P$1,0),FALSE)</f>
        <v>1</v>
      </c>
      <c r="L4664" s="82">
        <f t="shared" si="218"/>
        <v>-1000</v>
      </c>
      <c r="M4664" s="82">
        <f>((E4664/$F$1)*VLOOKUP(N4664,Currecny_M!$A$1:$P$10,MATCH(Database!C4664,Currecny_M!$A$1:$P$1,0),FALSE))/VLOOKUP('Cover page'!$B$6,Currecny_M!$A$1:$P$10,MATCH(Database!C4664,Currecny_M!$A$1:$P$1,0),FALSE)</f>
        <v>-1000</v>
      </c>
      <c r="N4664" s="6" t="str">
        <f>VLOOKUP(B4664,Master!$A$2:$C$11,3,FALSE)</f>
        <v>INR</v>
      </c>
      <c r="O4664" s="6" t="str">
        <f>VLOOKUP(B4664,Master!$A$2:$C$11,2,FALSE)</f>
        <v>Asia</v>
      </c>
      <c r="Q4664" s="39" t="str">
        <f>VLOOKUP(D4664,GL_Master!$A$1:$D$80,2,FALSE)</f>
        <v>BS</v>
      </c>
      <c r="R4664" s="39" t="str">
        <f>VLOOKUP(D4664,GL_Master!$A$1:$D$80,3,FALSE)</f>
        <v>Share Capital</v>
      </c>
      <c r="S4664" s="39" t="str">
        <f>VLOOKUP(D4664,GL_Master!$A$1:$D$80,4,FALSE)</f>
        <v>Equity shares</v>
      </c>
    </row>
    <row r="4665" spans="1:19" x14ac:dyDescent="0.25">
      <c r="A4665" s="39" t="s">
        <v>262</v>
      </c>
      <c r="B4665" s="39" t="s">
        <v>42</v>
      </c>
      <c r="C4665" s="7">
        <v>44256</v>
      </c>
      <c r="D4665" s="39" t="s">
        <v>52</v>
      </c>
      <c r="E4665" s="39">
        <v>-1916000</v>
      </c>
      <c r="F4665" s="82">
        <f t="shared" si="216"/>
        <v>-1916</v>
      </c>
      <c r="G4665" s="39">
        <f>VLOOKUP(N4665,Currecny_M!$A$1:$P$10,2,FALSE)</f>
        <v>1</v>
      </c>
      <c r="H4665" s="39">
        <f>MATCH(C4665,Currecny_M!$A$1:$P$1,0)</f>
        <v>13</v>
      </c>
      <c r="I4665" s="39">
        <f>VLOOKUP(N4665,Currecny_M!$A$1:$P$10,MATCH(Database!C4665,Currecny_M!$A$1:$P$1,0),FALSE)</f>
        <v>1</v>
      </c>
      <c r="J4665" s="82">
        <f t="shared" si="217"/>
        <v>-1916</v>
      </c>
      <c r="K4665" s="39">
        <f>VLOOKUP('Cover page'!$B$6,Currecny_M!$A$1:$P$10,MATCH(Database!C4665,Currecny_M!$A$1:$P$1,0),FALSE)</f>
        <v>1</v>
      </c>
      <c r="L4665" s="82">
        <f t="shared" si="218"/>
        <v>-1916</v>
      </c>
      <c r="M4665" s="82">
        <f>((E4665/$F$1)*VLOOKUP(N4665,Currecny_M!$A$1:$P$10,MATCH(Database!C4665,Currecny_M!$A$1:$P$1,0),FALSE))/VLOOKUP('Cover page'!$B$6,Currecny_M!$A$1:$P$10,MATCH(Database!C4665,Currecny_M!$A$1:$P$1,0),FALSE)</f>
        <v>-1916</v>
      </c>
      <c r="N4665" s="6" t="str">
        <f>VLOOKUP(B4665,Master!$A$2:$C$11,3,FALSE)</f>
        <v>INR</v>
      </c>
      <c r="O4665" s="6" t="str">
        <f>VLOOKUP(B4665,Master!$A$2:$C$11,2,FALSE)</f>
        <v>Asia</v>
      </c>
      <c r="Q4665" s="39" t="str">
        <f>VLOOKUP(D4665,GL_Master!$A$1:$D$80,2,FALSE)</f>
        <v>BS</v>
      </c>
      <c r="R4665" s="39" t="str">
        <f>VLOOKUP(D4665,GL_Master!$A$1:$D$80,3,FALSE)</f>
        <v>Reserve and Surplus</v>
      </c>
      <c r="S4665" s="39" t="str">
        <f>VLOOKUP(D4665,GL_Master!$A$1:$D$80,4,FALSE)</f>
        <v>Reserves at the commencement of the year</v>
      </c>
    </row>
    <row r="4666" spans="1:19" x14ac:dyDescent="0.25">
      <c r="A4666" s="39" t="s">
        <v>262</v>
      </c>
      <c r="B4666" s="39" t="s">
        <v>42</v>
      </c>
      <c r="C4666" s="7">
        <v>44256</v>
      </c>
      <c r="D4666" s="39" t="s">
        <v>53</v>
      </c>
      <c r="E4666" s="39">
        <v>-78780.000000000029</v>
      </c>
      <c r="F4666" s="82">
        <f t="shared" si="216"/>
        <v>-78.78000000000003</v>
      </c>
      <c r="G4666" s="39">
        <f>VLOOKUP(N4666,Currecny_M!$A$1:$P$10,2,FALSE)</f>
        <v>1</v>
      </c>
      <c r="H4666" s="39">
        <f>MATCH(C4666,Currecny_M!$A$1:$P$1,0)</f>
        <v>13</v>
      </c>
      <c r="I4666" s="39">
        <f>VLOOKUP(N4666,Currecny_M!$A$1:$P$10,MATCH(Database!C4666,Currecny_M!$A$1:$P$1,0),FALSE)</f>
        <v>1</v>
      </c>
      <c r="J4666" s="82">
        <f t="shared" si="217"/>
        <v>-78.78000000000003</v>
      </c>
      <c r="K4666" s="39">
        <f>VLOOKUP('Cover page'!$B$6,Currecny_M!$A$1:$P$10,MATCH(Database!C4666,Currecny_M!$A$1:$P$1,0),FALSE)</f>
        <v>1</v>
      </c>
      <c r="L4666" s="82">
        <f t="shared" si="218"/>
        <v>-78.78000000000003</v>
      </c>
      <c r="M4666" s="82">
        <f>((E4666/$F$1)*VLOOKUP(N4666,Currecny_M!$A$1:$P$10,MATCH(Database!C4666,Currecny_M!$A$1:$P$1,0),FALSE))/VLOOKUP('Cover page'!$B$6,Currecny_M!$A$1:$P$10,MATCH(Database!C4666,Currecny_M!$A$1:$P$1,0),FALSE)</f>
        <v>-78.78000000000003</v>
      </c>
      <c r="N4666" s="6" t="str">
        <f>VLOOKUP(B4666,Master!$A$2:$C$11,3,FALSE)</f>
        <v>INR</v>
      </c>
      <c r="O4666" s="6" t="str">
        <f>VLOOKUP(B4666,Master!$A$2:$C$11,2,FALSE)</f>
        <v>Asia</v>
      </c>
      <c r="Q4666" s="39" t="str">
        <f>VLOOKUP(D4666,GL_Master!$A$1:$D$80,2,FALSE)</f>
        <v>BS</v>
      </c>
      <c r="R4666" s="39" t="str">
        <f>VLOOKUP(D4666,GL_Master!$A$1:$D$80,3,FALSE)</f>
        <v>Loan Fund</v>
      </c>
      <c r="S4666" s="39" t="str">
        <f>VLOOKUP(D4666,GL_Master!$A$1:$D$80,4,FALSE)</f>
        <v>Term Loan</v>
      </c>
    </row>
    <row r="4667" spans="1:19" x14ac:dyDescent="0.25">
      <c r="A4667" s="39" t="s">
        <v>262</v>
      </c>
      <c r="B4667" s="39" t="s">
        <v>42</v>
      </c>
      <c r="C4667" s="7">
        <v>44256</v>
      </c>
      <c r="D4667" s="39" t="s">
        <v>54</v>
      </c>
      <c r="E4667" s="39">
        <v>2100</v>
      </c>
      <c r="F4667" s="82">
        <f t="shared" si="216"/>
        <v>2.1</v>
      </c>
      <c r="G4667" s="39">
        <f>VLOOKUP(N4667,Currecny_M!$A$1:$P$10,2,FALSE)</f>
        <v>1</v>
      </c>
      <c r="H4667" s="39">
        <f>MATCH(C4667,Currecny_M!$A$1:$P$1,0)</f>
        <v>13</v>
      </c>
      <c r="I4667" s="39">
        <f>VLOOKUP(N4667,Currecny_M!$A$1:$P$10,MATCH(Database!C4667,Currecny_M!$A$1:$P$1,0),FALSE)</f>
        <v>1</v>
      </c>
      <c r="J4667" s="82">
        <f t="shared" si="217"/>
        <v>2.1</v>
      </c>
      <c r="K4667" s="39">
        <f>VLOOKUP('Cover page'!$B$6,Currecny_M!$A$1:$P$10,MATCH(Database!C4667,Currecny_M!$A$1:$P$1,0),FALSE)</f>
        <v>1</v>
      </c>
      <c r="L4667" s="82">
        <f t="shared" si="218"/>
        <v>2.1</v>
      </c>
      <c r="M4667" s="82">
        <f>((E4667/$F$1)*VLOOKUP(N4667,Currecny_M!$A$1:$P$10,MATCH(Database!C4667,Currecny_M!$A$1:$P$1,0),FALSE))/VLOOKUP('Cover page'!$B$6,Currecny_M!$A$1:$P$10,MATCH(Database!C4667,Currecny_M!$A$1:$P$1,0),FALSE)</f>
        <v>2.1</v>
      </c>
      <c r="N4667" s="6" t="str">
        <f>VLOOKUP(B4667,Master!$A$2:$C$11,3,FALSE)</f>
        <v>INR</v>
      </c>
      <c r="O4667" s="6" t="str">
        <f>VLOOKUP(B4667,Master!$A$2:$C$11,2,FALSE)</f>
        <v>Asia</v>
      </c>
      <c r="Q4667" s="39" t="str">
        <f>VLOOKUP(D4667,GL_Master!$A$1:$D$80,2,FALSE)</f>
        <v>BS</v>
      </c>
      <c r="R4667" s="39" t="str">
        <f>VLOOKUP(D4667,GL_Master!$A$1:$D$80,3,FALSE)</f>
        <v>Trade Payables</v>
      </c>
      <c r="S4667" s="39" t="str">
        <f>VLOOKUP(D4667,GL_Master!$A$1:$D$80,4,FALSE)</f>
        <v>Trade payable</v>
      </c>
    </row>
    <row r="4668" spans="1:19" x14ac:dyDescent="0.25">
      <c r="A4668" s="39" t="s">
        <v>262</v>
      </c>
      <c r="B4668" s="39" t="s">
        <v>42</v>
      </c>
      <c r="C4668" s="7">
        <v>44256</v>
      </c>
      <c r="D4668" s="39" t="s">
        <v>34</v>
      </c>
      <c r="E4668" s="39">
        <v>-54570</v>
      </c>
      <c r="F4668" s="82">
        <f t="shared" si="216"/>
        <v>-54.57</v>
      </c>
      <c r="G4668" s="39">
        <f>VLOOKUP(N4668,Currecny_M!$A$1:$P$10,2,FALSE)</f>
        <v>1</v>
      </c>
      <c r="H4668" s="39">
        <f>MATCH(C4668,Currecny_M!$A$1:$P$1,0)</f>
        <v>13</v>
      </c>
      <c r="I4668" s="39">
        <f>VLOOKUP(N4668,Currecny_M!$A$1:$P$10,MATCH(Database!C4668,Currecny_M!$A$1:$P$1,0),FALSE)</f>
        <v>1</v>
      </c>
      <c r="J4668" s="82">
        <f t="shared" si="217"/>
        <v>-54.57</v>
      </c>
      <c r="K4668" s="39">
        <f>VLOOKUP('Cover page'!$B$6,Currecny_M!$A$1:$P$10,MATCH(Database!C4668,Currecny_M!$A$1:$P$1,0),FALSE)</f>
        <v>1</v>
      </c>
      <c r="L4668" s="82">
        <f t="shared" si="218"/>
        <v>-54.57</v>
      </c>
      <c r="M4668" s="82">
        <f>((E4668/$F$1)*VLOOKUP(N4668,Currecny_M!$A$1:$P$10,MATCH(Database!C4668,Currecny_M!$A$1:$P$1,0),FALSE))/VLOOKUP('Cover page'!$B$6,Currecny_M!$A$1:$P$10,MATCH(Database!C4668,Currecny_M!$A$1:$P$1,0),FALSE)</f>
        <v>-54.57</v>
      </c>
      <c r="N4668" s="6" t="str">
        <f>VLOOKUP(B4668,Master!$A$2:$C$11,3,FALSE)</f>
        <v>INR</v>
      </c>
      <c r="O4668" s="6" t="str">
        <f>VLOOKUP(B4668,Master!$A$2:$C$11,2,FALSE)</f>
        <v>Asia</v>
      </c>
      <c r="Q4668" s="39" t="str">
        <f>VLOOKUP(D4668,GL_Master!$A$1:$D$80,2,FALSE)</f>
        <v>BS</v>
      </c>
      <c r="R4668" s="39" t="str">
        <f>VLOOKUP(D4668,GL_Master!$A$1:$D$80,3,FALSE)</f>
        <v>Provisions</v>
      </c>
      <c r="S4668" s="39" t="str">
        <f>VLOOKUP(D4668,GL_Master!$A$1:$D$80,4,FALSE)</f>
        <v>Expenses payables</v>
      </c>
    </row>
    <row r="4669" spans="1:19" x14ac:dyDescent="0.25">
      <c r="A4669" s="39" t="s">
        <v>262</v>
      </c>
      <c r="B4669" s="39" t="s">
        <v>42</v>
      </c>
      <c r="C4669" s="7">
        <v>44256</v>
      </c>
      <c r="D4669" s="39" t="s">
        <v>18</v>
      </c>
      <c r="E4669" s="39">
        <v>-32240</v>
      </c>
      <c r="F4669" s="82">
        <f t="shared" si="216"/>
        <v>-32.24</v>
      </c>
      <c r="G4669" s="39">
        <f>VLOOKUP(N4669,Currecny_M!$A$1:$P$10,2,FALSE)</f>
        <v>1</v>
      </c>
      <c r="H4669" s="39">
        <f>MATCH(C4669,Currecny_M!$A$1:$P$1,0)</f>
        <v>13</v>
      </c>
      <c r="I4669" s="39">
        <f>VLOOKUP(N4669,Currecny_M!$A$1:$P$10,MATCH(Database!C4669,Currecny_M!$A$1:$P$1,0),FALSE)</f>
        <v>1</v>
      </c>
      <c r="J4669" s="82">
        <f t="shared" si="217"/>
        <v>-32.24</v>
      </c>
      <c r="K4669" s="39">
        <f>VLOOKUP('Cover page'!$B$6,Currecny_M!$A$1:$P$10,MATCH(Database!C4669,Currecny_M!$A$1:$P$1,0),FALSE)</f>
        <v>1</v>
      </c>
      <c r="L4669" s="82">
        <f t="shared" si="218"/>
        <v>-32.24</v>
      </c>
      <c r="M4669" s="82">
        <f>((E4669/$F$1)*VLOOKUP(N4669,Currecny_M!$A$1:$P$10,MATCH(Database!C4669,Currecny_M!$A$1:$P$1,0),FALSE))/VLOOKUP('Cover page'!$B$6,Currecny_M!$A$1:$P$10,MATCH(Database!C4669,Currecny_M!$A$1:$P$1,0),FALSE)</f>
        <v>-32.24</v>
      </c>
      <c r="N4669" s="6" t="str">
        <f>VLOOKUP(B4669,Master!$A$2:$C$11,3,FALSE)</f>
        <v>INR</v>
      </c>
      <c r="O4669" s="6" t="str">
        <f>VLOOKUP(B4669,Master!$A$2:$C$11,2,FALSE)</f>
        <v>Asia</v>
      </c>
      <c r="Q4669" s="39" t="str">
        <f>VLOOKUP(D4669,GL_Master!$A$1:$D$80,2,FALSE)</f>
        <v>BS</v>
      </c>
      <c r="R4669" s="39" t="str">
        <f>VLOOKUP(D4669,GL_Master!$A$1:$D$80,3,FALSE)</f>
        <v>Other current liabilities</v>
      </c>
      <c r="S4669" s="39" t="str">
        <f>VLOOKUP(D4669,GL_Master!$A$1:$D$80,4,FALSE)</f>
        <v>Employee related liabilities</v>
      </c>
    </row>
    <row r="4670" spans="1:19" x14ac:dyDescent="0.25">
      <c r="A4670" s="39" t="s">
        <v>262</v>
      </c>
      <c r="B4670" s="39" t="s">
        <v>42</v>
      </c>
      <c r="C4670" s="7">
        <v>44256</v>
      </c>
      <c r="D4670" s="39" t="s">
        <v>55</v>
      </c>
      <c r="E4670" s="39">
        <v>-4320</v>
      </c>
      <c r="F4670" s="82">
        <f t="shared" si="216"/>
        <v>-4.32</v>
      </c>
      <c r="G4670" s="39">
        <f>VLOOKUP(N4670,Currecny_M!$A$1:$P$10,2,FALSE)</f>
        <v>1</v>
      </c>
      <c r="H4670" s="39">
        <f>MATCH(C4670,Currecny_M!$A$1:$P$1,0)</f>
        <v>13</v>
      </c>
      <c r="I4670" s="39">
        <f>VLOOKUP(N4670,Currecny_M!$A$1:$P$10,MATCH(Database!C4670,Currecny_M!$A$1:$P$1,0),FALSE)</f>
        <v>1</v>
      </c>
      <c r="J4670" s="82">
        <f t="shared" si="217"/>
        <v>-4.32</v>
      </c>
      <c r="K4670" s="39">
        <f>VLOOKUP('Cover page'!$B$6,Currecny_M!$A$1:$P$10,MATCH(Database!C4670,Currecny_M!$A$1:$P$1,0),FALSE)</f>
        <v>1</v>
      </c>
      <c r="L4670" s="82">
        <f t="shared" si="218"/>
        <v>-4.32</v>
      </c>
      <c r="M4670" s="82">
        <f>((E4670/$F$1)*VLOOKUP(N4670,Currecny_M!$A$1:$P$10,MATCH(Database!C4670,Currecny_M!$A$1:$P$1,0),FALSE))/VLOOKUP('Cover page'!$B$6,Currecny_M!$A$1:$P$10,MATCH(Database!C4670,Currecny_M!$A$1:$P$1,0),FALSE)</f>
        <v>-4.32</v>
      </c>
      <c r="N4670" s="6" t="str">
        <f>VLOOKUP(B4670,Master!$A$2:$C$11,3,FALSE)</f>
        <v>INR</v>
      </c>
      <c r="O4670" s="6" t="str">
        <f>VLOOKUP(B4670,Master!$A$2:$C$11,2,FALSE)</f>
        <v>Asia</v>
      </c>
      <c r="Q4670" s="39" t="str">
        <f>VLOOKUP(D4670,GL_Master!$A$1:$D$80,2,FALSE)</f>
        <v>BS</v>
      </c>
      <c r="R4670" s="39" t="str">
        <f>VLOOKUP(D4670,GL_Master!$A$1:$D$80,3,FALSE)</f>
        <v>Other current liabilities</v>
      </c>
      <c r="S4670" s="39" t="str">
        <f>VLOOKUP(D4670,GL_Master!$A$1:$D$80,4,FALSE)</f>
        <v>Security deposit received</v>
      </c>
    </row>
    <row r="4671" spans="1:19" x14ac:dyDescent="0.25">
      <c r="A4671" s="39" t="s">
        <v>262</v>
      </c>
      <c r="B4671" s="39" t="s">
        <v>42</v>
      </c>
      <c r="C4671" s="7">
        <v>44256</v>
      </c>
      <c r="D4671" s="39" t="s">
        <v>56</v>
      </c>
      <c r="E4671" s="39">
        <v>-1070</v>
      </c>
      <c r="F4671" s="82">
        <f t="shared" si="216"/>
        <v>-1.07</v>
      </c>
      <c r="G4671" s="39">
        <f>VLOOKUP(N4671,Currecny_M!$A$1:$P$10,2,FALSE)</f>
        <v>1</v>
      </c>
      <c r="H4671" s="39">
        <f>MATCH(C4671,Currecny_M!$A$1:$P$1,0)</f>
        <v>13</v>
      </c>
      <c r="I4671" s="39">
        <f>VLOOKUP(N4671,Currecny_M!$A$1:$P$10,MATCH(Database!C4671,Currecny_M!$A$1:$P$1,0),FALSE)</f>
        <v>1</v>
      </c>
      <c r="J4671" s="82">
        <f t="shared" si="217"/>
        <v>-1.07</v>
      </c>
      <c r="K4671" s="39">
        <f>VLOOKUP('Cover page'!$B$6,Currecny_M!$A$1:$P$10,MATCH(Database!C4671,Currecny_M!$A$1:$P$1,0),FALSE)</f>
        <v>1</v>
      </c>
      <c r="L4671" s="82">
        <f t="shared" si="218"/>
        <v>-1.07</v>
      </c>
      <c r="M4671" s="82">
        <f>((E4671/$F$1)*VLOOKUP(N4671,Currecny_M!$A$1:$P$10,MATCH(Database!C4671,Currecny_M!$A$1:$P$1,0),FALSE))/VLOOKUP('Cover page'!$B$6,Currecny_M!$A$1:$P$10,MATCH(Database!C4671,Currecny_M!$A$1:$P$1,0),FALSE)</f>
        <v>-1.07</v>
      </c>
      <c r="N4671" s="6" t="str">
        <f>VLOOKUP(B4671,Master!$A$2:$C$11,3,FALSE)</f>
        <v>INR</v>
      </c>
      <c r="O4671" s="6" t="str">
        <f>VLOOKUP(B4671,Master!$A$2:$C$11,2,FALSE)</f>
        <v>Asia</v>
      </c>
      <c r="Q4671" s="39" t="str">
        <f>VLOOKUP(D4671,GL_Master!$A$1:$D$80,2,FALSE)</f>
        <v>BS</v>
      </c>
      <c r="R4671" s="39" t="str">
        <f>VLOOKUP(D4671,GL_Master!$A$1:$D$80,3,FALSE)</f>
        <v>Other Tax Payables</v>
      </c>
      <c r="S4671" s="39" t="str">
        <f>VLOOKUP(D4671,GL_Master!$A$1:$D$80,4,FALSE)</f>
        <v>Tax deducted at source payable</v>
      </c>
    </row>
    <row r="4672" spans="1:19" x14ac:dyDescent="0.25">
      <c r="A4672" s="39" t="s">
        <v>262</v>
      </c>
      <c r="B4672" s="39" t="s">
        <v>42</v>
      </c>
      <c r="C4672" s="7">
        <v>44256</v>
      </c>
      <c r="D4672" s="39" t="s">
        <v>57</v>
      </c>
      <c r="E4672" s="39">
        <v>-9810</v>
      </c>
      <c r="F4672" s="82">
        <f t="shared" si="216"/>
        <v>-9.81</v>
      </c>
      <c r="G4672" s="39">
        <f>VLOOKUP(N4672,Currecny_M!$A$1:$P$10,2,FALSE)</f>
        <v>1</v>
      </c>
      <c r="H4672" s="39">
        <f>MATCH(C4672,Currecny_M!$A$1:$P$1,0)</f>
        <v>13</v>
      </c>
      <c r="I4672" s="39">
        <f>VLOOKUP(N4672,Currecny_M!$A$1:$P$10,MATCH(Database!C4672,Currecny_M!$A$1:$P$1,0),FALSE)</f>
        <v>1</v>
      </c>
      <c r="J4672" s="82">
        <f t="shared" si="217"/>
        <v>-9.81</v>
      </c>
      <c r="K4672" s="39">
        <f>VLOOKUP('Cover page'!$B$6,Currecny_M!$A$1:$P$10,MATCH(Database!C4672,Currecny_M!$A$1:$P$1,0),FALSE)</f>
        <v>1</v>
      </c>
      <c r="L4672" s="82">
        <f t="shared" si="218"/>
        <v>-9.81</v>
      </c>
      <c r="M4672" s="82">
        <f>((E4672/$F$1)*VLOOKUP(N4672,Currecny_M!$A$1:$P$10,MATCH(Database!C4672,Currecny_M!$A$1:$P$1,0),FALSE))/VLOOKUP('Cover page'!$B$6,Currecny_M!$A$1:$P$10,MATCH(Database!C4672,Currecny_M!$A$1:$P$1,0),FALSE)</f>
        <v>-9.81</v>
      </c>
      <c r="N4672" s="6" t="str">
        <f>VLOOKUP(B4672,Master!$A$2:$C$11,3,FALSE)</f>
        <v>INR</v>
      </c>
      <c r="O4672" s="6" t="str">
        <f>VLOOKUP(B4672,Master!$A$2:$C$11,2,FALSE)</f>
        <v>Asia</v>
      </c>
      <c r="Q4672" s="39" t="str">
        <f>VLOOKUP(D4672,GL_Master!$A$1:$D$80,2,FALSE)</f>
        <v>BS</v>
      </c>
      <c r="R4672" s="39" t="str">
        <f>VLOOKUP(D4672,GL_Master!$A$1:$D$80,3,FALSE)</f>
        <v>Other Tax Payables</v>
      </c>
      <c r="S4672" s="39" t="str">
        <f>VLOOKUP(D4672,GL_Master!$A$1:$D$80,4,FALSE)</f>
        <v>Tax deducted at source payable</v>
      </c>
    </row>
    <row r="4673" spans="1:19" x14ac:dyDescent="0.25">
      <c r="A4673" s="39" t="s">
        <v>262</v>
      </c>
      <c r="B4673" s="39" t="s">
        <v>42</v>
      </c>
      <c r="C4673" s="7">
        <v>44256</v>
      </c>
      <c r="D4673" s="39" t="s">
        <v>58</v>
      </c>
      <c r="E4673" s="39">
        <v>-72080</v>
      </c>
      <c r="F4673" s="82">
        <f t="shared" si="216"/>
        <v>-72.08</v>
      </c>
      <c r="G4673" s="39">
        <f>VLOOKUP(N4673,Currecny_M!$A$1:$P$10,2,FALSE)</f>
        <v>1</v>
      </c>
      <c r="H4673" s="39">
        <f>MATCH(C4673,Currecny_M!$A$1:$P$1,0)</f>
        <v>13</v>
      </c>
      <c r="I4673" s="39">
        <f>VLOOKUP(N4673,Currecny_M!$A$1:$P$10,MATCH(Database!C4673,Currecny_M!$A$1:$P$1,0),FALSE)</f>
        <v>1</v>
      </c>
      <c r="J4673" s="82">
        <f t="shared" si="217"/>
        <v>-72.08</v>
      </c>
      <c r="K4673" s="39">
        <f>VLOOKUP('Cover page'!$B$6,Currecny_M!$A$1:$P$10,MATCH(Database!C4673,Currecny_M!$A$1:$P$1,0),FALSE)</f>
        <v>1</v>
      </c>
      <c r="L4673" s="82">
        <f t="shared" si="218"/>
        <v>-72.08</v>
      </c>
      <c r="M4673" s="82">
        <f>((E4673/$F$1)*VLOOKUP(N4673,Currecny_M!$A$1:$P$10,MATCH(Database!C4673,Currecny_M!$A$1:$P$1,0),FALSE))/VLOOKUP('Cover page'!$B$6,Currecny_M!$A$1:$P$10,MATCH(Database!C4673,Currecny_M!$A$1:$P$1,0),FALSE)</f>
        <v>-72.08</v>
      </c>
      <c r="N4673" s="6" t="str">
        <f>VLOOKUP(B4673,Master!$A$2:$C$11,3,FALSE)</f>
        <v>INR</v>
      </c>
      <c r="O4673" s="6" t="str">
        <f>VLOOKUP(B4673,Master!$A$2:$C$11,2,FALSE)</f>
        <v>Asia</v>
      </c>
      <c r="Q4673" s="39" t="str">
        <f>VLOOKUP(D4673,GL_Master!$A$1:$D$80,2,FALSE)</f>
        <v>BS</v>
      </c>
      <c r="R4673" s="39" t="str">
        <f>VLOOKUP(D4673,GL_Master!$A$1:$D$80,3,FALSE)</f>
        <v>Long-term provisions</v>
      </c>
      <c r="S4673" s="39" t="str">
        <f>VLOOKUP(D4673,GL_Master!$A$1:$D$80,4,FALSE)</f>
        <v>Provision for gratuity</v>
      </c>
    </row>
    <row r="4674" spans="1:19" x14ac:dyDescent="0.25">
      <c r="A4674" s="39" t="s">
        <v>262</v>
      </c>
      <c r="B4674" s="39" t="s">
        <v>42</v>
      </c>
      <c r="C4674" s="7">
        <v>44256</v>
      </c>
      <c r="D4674" s="39" t="s">
        <v>59</v>
      </c>
      <c r="E4674" s="39">
        <v>-30160</v>
      </c>
      <c r="F4674" s="82">
        <f t="shared" si="216"/>
        <v>-30.16</v>
      </c>
      <c r="G4674" s="39">
        <f>VLOOKUP(N4674,Currecny_M!$A$1:$P$10,2,FALSE)</f>
        <v>1</v>
      </c>
      <c r="H4674" s="39">
        <f>MATCH(C4674,Currecny_M!$A$1:$P$1,0)</f>
        <v>13</v>
      </c>
      <c r="I4674" s="39">
        <f>VLOOKUP(N4674,Currecny_M!$A$1:$P$10,MATCH(Database!C4674,Currecny_M!$A$1:$P$1,0),FALSE)</f>
        <v>1</v>
      </c>
      <c r="J4674" s="82">
        <f t="shared" si="217"/>
        <v>-30.16</v>
      </c>
      <c r="K4674" s="39">
        <f>VLOOKUP('Cover page'!$B$6,Currecny_M!$A$1:$P$10,MATCH(Database!C4674,Currecny_M!$A$1:$P$1,0),FALSE)</f>
        <v>1</v>
      </c>
      <c r="L4674" s="82">
        <f t="shared" si="218"/>
        <v>-30.16</v>
      </c>
      <c r="M4674" s="82">
        <f>((E4674/$F$1)*VLOOKUP(N4674,Currecny_M!$A$1:$P$10,MATCH(Database!C4674,Currecny_M!$A$1:$P$1,0),FALSE))/VLOOKUP('Cover page'!$B$6,Currecny_M!$A$1:$P$10,MATCH(Database!C4674,Currecny_M!$A$1:$P$1,0),FALSE)</f>
        <v>-30.16</v>
      </c>
      <c r="N4674" s="6" t="str">
        <f>VLOOKUP(B4674,Master!$A$2:$C$11,3,FALSE)</f>
        <v>INR</v>
      </c>
      <c r="O4674" s="6" t="str">
        <f>VLOOKUP(B4674,Master!$A$2:$C$11,2,FALSE)</f>
        <v>Asia</v>
      </c>
      <c r="Q4674" s="39" t="str">
        <f>VLOOKUP(D4674,GL_Master!$A$1:$D$80,2,FALSE)</f>
        <v>BS</v>
      </c>
      <c r="R4674" s="39" t="str">
        <f>VLOOKUP(D4674,GL_Master!$A$1:$D$80,3,FALSE)</f>
        <v>Long-term provisions</v>
      </c>
      <c r="S4674" s="39" t="str">
        <f>VLOOKUP(D4674,GL_Master!$A$1:$D$80,4,FALSE)</f>
        <v>Provision for leave encashment</v>
      </c>
    </row>
    <row r="4675" spans="1:19" x14ac:dyDescent="0.25">
      <c r="A4675" s="39" t="s">
        <v>262</v>
      </c>
      <c r="B4675" s="39" t="s">
        <v>42</v>
      </c>
      <c r="C4675" s="7">
        <v>44256</v>
      </c>
      <c r="D4675" s="39" t="s">
        <v>60</v>
      </c>
      <c r="E4675" s="39">
        <v>-8800</v>
      </c>
      <c r="F4675" s="82">
        <f t="shared" si="216"/>
        <v>-8.8000000000000007</v>
      </c>
      <c r="G4675" s="39">
        <f>VLOOKUP(N4675,Currecny_M!$A$1:$P$10,2,FALSE)</f>
        <v>1</v>
      </c>
      <c r="H4675" s="39">
        <f>MATCH(C4675,Currecny_M!$A$1:$P$1,0)</f>
        <v>13</v>
      </c>
      <c r="I4675" s="39">
        <f>VLOOKUP(N4675,Currecny_M!$A$1:$P$10,MATCH(Database!C4675,Currecny_M!$A$1:$P$1,0),FALSE)</f>
        <v>1</v>
      </c>
      <c r="J4675" s="82">
        <f t="shared" si="217"/>
        <v>-8.8000000000000007</v>
      </c>
      <c r="K4675" s="39">
        <f>VLOOKUP('Cover page'!$B$6,Currecny_M!$A$1:$P$10,MATCH(Database!C4675,Currecny_M!$A$1:$P$1,0),FALSE)</f>
        <v>1</v>
      </c>
      <c r="L4675" s="82">
        <f t="shared" si="218"/>
        <v>-8.8000000000000007</v>
      </c>
      <c r="M4675" s="82">
        <f>((E4675/$F$1)*VLOOKUP(N4675,Currecny_M!$A$1:$P$10,MATCH(Database!C4675,Currecny_M!$A$1:$P$1,0),FALSE))/VLOOKUP('Cover page'!$B$6,Currecny_M!$A$1:$P$10,MATCH(Database!C4675,Currecny_M!$A$1:$P$1,0),FALSE)</f>
        <v>-8.8000000000000007</v>
      </c>
      <c r="N4675" s="6" t="str">
        <f>VLOOKUP(B4675,Master!$A$2:$C$11,3,FALSE)</f>
        <v>INR</v>
      </c>
      <c r="O4675" s="6" t="str">
        <f>VLOOKUP(B4675,Master!$A$2:$C$11,2,FALSE)</f>
        <v>Asia</v>
      </c>
      <c r="Q4675" s="39" t="str">
        <f>VLOOKUP(D4675,GL_Master!$A$1:$D$80,2,FALSE)</f>
        <v>BS</v>
      </c>
      <c r="R4675" s="39" t="str">
        <f>VLOOKUP(D4675,GL_Master!$A$1:$D$80,3,FALSE)</f>
        <v>Trade Payables</v>
      </c>
      <c r="S4675" s="39" t="str">
        <f>VLOOKUP(D4675,GL_Master!$A$1:$D$80,4,FALSE)</f>
        <v>Trade payable</v>
      </c>
    </row>
    <row r="4676" spans="1:19" x14ac:dyDescent="0.25">
      <c r="A4676" s="39" t="s">
        <v>262</v>
      </c>
      <c r="B4676" s="39" t="s">
        <v>42</v>
      </c>
      <c r="C4676" s="7">
        <v>44256</v>
      </c>
      <c r="D4676" s="39" t="s">
        <v>61</v>
      </c>
      <c r="E4676" s="39">
        <v>-90720</v>
      </c>
      <c r="F4676" s="82">
        <f t="shared" ref="F4676:F4739" si="219">E4676/$F$1</f>
        <v>-90.72</v>
      </c>
      <c r="G4676" s="39">
        <f>VLOOKUP(N4676,Currecny_M!$A$1:$P$10,2,FALSE)</f>
        <v>1</v>
      </c>
      <c r="H4676" s="39">
        <f>MATCH(C4676,Currecny_M!$A$1:$P$1,0)</f>
        <v>13</v>
      </c>
      <c r="I4676" s="39">
        <f>VLOOKUP(N4676,Currecny_M!$A$1:$P$10,MATCH(Database!C4676,Currecny_M!$A$1:$P$1,0),FALSE)</f>
        <v>1</v>
      </c>
      <c r="J4676" s="82">
        <f t="shared" ref="J4676:J4739" si="220">F4676*I4676</f>
        <v>-90.72</v>
      </c>
      <c r="K4676" s="39">
        <f>VLOOKUP('Cover page'!$B$6,Currecny_M!$A$1:$P$10,MATCH(Database!C4676,Currecny_M!$A$1:$P$1,0),FALSE)</f>
        <v>1</v>
      </c>
      <c r="L4676" s="82">
        <f t="shared" ref="L4676:L4739" si="221">J4676/K4676</f>
        <v>-90.72</v>
      </c>
      <c r="M4676" s="82">
        <f>((E4676/$F$1)*VLOOKUP(N4676,Currecny_M!$A$1:$P$10,MATCH(Database!C4676,Currecny_M!$A$1:$P$1,0),FALSE))/VLOOKUP('Cover page'!$B$6,Currecny_M!$A$1:$P$10,MATCH(Database!C4676,Currecny_M!$A$1:$P$1,0),FALSE)</f>
        <v>-90.72</v>
      </c>
      <c r="N4676" s="6" t="str">
        <f>VLOOKUP(B4676,Master!$A$2:$C$11,3,FALSE)</f>
        <v>INR</v>
      </c>
      <c r="O4676" s="6" t="str">
        <f>VLOOKUP(B4676,Master!$A$2:$C$11,2,FALSE)</f>
        <v>Asia</v>
      </c>
      <c r="Q4676" s="39" t="str">
        <f>VLOOKUP(D4676,GL_Master!$A$1:$D$80,2,FALSE)</f>
        <v>BS</v>
      </c>
      <c r="R4676" s="39" t="str">
        <f>VLOOKUP(D4676,GL_Master!$A$1:$D$80,3,FALSE)</f>
        <v>Provisions</v>
      </c>
      <c r="S4676" s="39" t="str">
        <f>VLOOKUP(D4676,GL_Master!$A$1:$D$80,4,FALSE)</f>
        <v>Provision for doubtful assets</v>
      </c>
    </row>
    <row r="4677" spans="1:19" x14ac:dyDescent="0.25">
      <c r="A4677" s="39" t="s">
        <v>262</v>
      </c>
      <c r="B4677" s="39" t="s">
        <v>42</v>
      </c>
      <c r="C4677" s="7">
        <v>44256</v>
      </c>
      <c r="D4677" s="39" t="s">
        <v>62</v>
      </c>
      <c r="E4677" s="39">
        <v>-3120</v>
      </c>
      <c r="F4677" s="82">
        <f t="shared" si="219"/>
        <v>-3.12</v>
      </c>
      <c r="G4677" s="39">
        <f>VLOOKUP(N4677,Currecny_M!$A$1:$P$10,2,FALSE)</f>
        <v>1</v>
      </c>
      <c r="H4677" s="39">
        <f>MATCH(C4677,Currecny_M!$A$1:$P$1,0)</f>
        <v>13</v>
      </c>
      <c r="I4677" s="39">
        <f>VLOOKUP(N4677,Currecny_M!$A$1:$P$10,MATCH(Database!C4677,Currecny_M!$A$1:$P$1,0),FALSE)</f>
        <v>1</v>
      </c>
      <c r="J4677" s="82">
        <f t="shared" si="220"/>
        <v>-3.12</v>
      </c>
      <c r="K4677" s="39">
        <f>VLOOKUP('Cover page'!$B$6,Currecny_M!$A$1:$P$10,MATCH(Database!C4677,Currecny_M!$A$1:$P$1,0),FALSE)</f>
        <v>1</v>
      </c>
      <c r="L4677" s="82">
        <f t="shared" si="221"/>
        <v>-3.12</v>
      </c>
      <c r="M4677" s="82">
        <f>((E4677/$F$1)*VLOOKUP(N4677,Currecny_M!$A$1:$P$10,MATCH(Database!C4677,Currecny_M!$A$1:$P$1,0),FALSE))/VLOOKUP('Cover page'!$B$6,Currecny_M!$A$1:$P$10,MATCH(Database!C4677,Currecny_M!$A$1:$P$1,0),FALSE)</f>
        <v>-3.12</v>
      </c>
      <c r="N4677" s="6" t="str">
        <f>VLOOKUP(B4677,Master!$A$2:$C$11,3,FALSE)</f>
        <v>INR</v>
      </c>
      <c r="O4677" s="6" t="str">
        <f>VLOOKUP(B4677,Master!$A$2:$C$11,2,FALSE)</f>
        <v>Asia</v>
      </c>
      <c r="Q4677" s="39" t="str">
        <f>VLOOKUP(D4677,GL_Master!$A$1:$D$80,2,FALSE)</f>
        <v>BS</v>
      </c>
      <c r="R4677" s="39" t="str">
        <f>VLOOKUP(D4677,GL_Master!$A$1:$D$80,3,FALSE)</f>
        <v>Provisions</v>
      </c>
      <c r="S4677" s="39" t="str">
        <f>VLOOKUP(D4677,GL_Master!$A$1:$D$80,4,FALSE)</f>
        <v>Provision for Insurance</v>
      </c>
    </row>
    <row r="4678" spans="1:19" x14ac:dyDescent="0.25">
      <c r="A4678" s="39" t="s">
        <v>262</v>
      </c>
      <c r="B4678" s="39" t="s">
        <v>42</v>
      </c>
      <c r="C4678" s="7">
        <v>44256</v>
      </c>
      <c r="D4678" s="39" t="s">
        <v>63</v>
      </c>
      <c r="E4678" s="39">
        <v>7490</v>
      </c>
      <c r="F4678" s="82">
        <f t="shared" si="219"/>
        <v>7.49</v>
      </c>
      <c r="G4678" s="39">
        <f>VLOOKUP(N4678,Currecny_M!$A$1:$P$10,2,FALSE)</f>
        <v>1</v>
      </c>
      <c r="H4678" s="39">
        <f>MATCH(C4678,Currecny_M!$A$1:$P$1,0)</f>
        <v>13</v>
      </c>
      <c r="I4678" s="39">
        <f>VLOOKUP(N4678,Currecny_M!$A$1:$P$10,MATCH(Database!C4678,Currecny_M!$A$1:$P$1,0),FALSE)</f>
        <v>1</v>
      </c>
      <c r="J4678" s="82">
        <f t="shared" si="220"/>
        <v>7.49</v>
      </c>
      <c r="K4678" s="39">
        <f>VLOOKUP('Cover page'!$B$6,Currecny_M!$A$1:$P$10,MATCH(Database!C4678,Currecny_M!$A$1:$P$1,0),FALSE)</f>
        <v>1</v>
      </c>
      <c r="L4678" s="82">
        <f t="shared" si="221"/>
        <v>7.49</v>
      </c>
      <c r="M4678" s="82">
        <f>((E4678/$F$1)*VLOOKUP(N4678,Currecny_M!$A$1:$P$10,MATCH(Database!C4678,Currecny_M!$A$1:$P$1,0),FALSE))/VLOOKUP('Cover page'!$B$6,Currecny_M!$A$1:$P$10,MATCH(Database!C4678,Currecny_M!$A$1:$P$1,0),FALSE)</f>
        <v>7.49</v>
      </c>
      <c r="N4678" s="6" t="str">
        <f>VLOOKUP(B4678,Master!$A$2:$C$11,3,FALSE)</f>
        <v>INR</v>
      </c>
      <c r="O4678" s="6" t="str">
        <f>VLOOKUP(B4678,Master!$A$2:$C$11,2,FALSE)</f>
        <v>Asia</v>
      </c>
      <c r="Q4678" s="39" t="str">
        <f>VLOOKUP(D4678,GL_Master!$A$1:$D$80,2,FALSE)</f>
        <v>BS</v>
      </c>
      <c r="R4678" s="39" t="str">
        <f>VLOOKUP(D4678,GL_Master!$A$1:$D$80,3,FALSE)</f>
        <v>Gross Block</v>
      </c>
      <c r="S4678" s="39" t="str">
        <f>VLOOKUP(D4678,GL_Master!$A$1:$D$80,4,FALSE)</f>
        <v>Tangible Fixed assets</v>
      </c>
    </row>
    <row r="4679" spans="1:19" x14ac:dyDescent="0.25">
      <c r="A4679" s="39" t="s">
        <v>262</v>
      </c>
      <c r="B4679" s="39" t="s">
        <v>42</v>
      </c>
      <c r="C4679" s="7">
        <v>44256</v>
      </c>
      <c r="D4679" s="39" t="s">
        <v>64</v>
      </c>
      <c r="E4679" s="39">
        <v>429070</v>
      </c>
      <c r="F4679" s="82">
        <f t="shared" si="219"/>
        <v>429.07</v>
      </c>
      <c r="G4679" s="39">
        <f>VLOOKUP(N4679,Currecny_M!$A$1:$P$10,2,FALSE)</f>
        <v>1</v>
      </c>
      <c r="H4679" s="39">
        <f>MATCH(C4679,Currecny_M!$A$1:$P$1,0)</f>
        <v>13</v>
      </c>
      <c r="I4679" s="39">
        <f>VLOOKUP(N4679,Currecny_M!$A$1:$P$10,MATCH(Database!C4679,Currecny_M!$A$1:$P$1,0),FALSE)</f>
        <v>1</v>
      </c>
      <c r="J4679" s="82">
        <f t="shared" si="220"/>
        <v>429.07</v>
      </c>
      <c r="K4679" s="39">
        <f>VLOOKUP('Cover page'!$B$6,Currecny_M!$A$1:$P$10,MATCH(Database!C4679,Currecny_M!$A$1:$P$1,0),FALSE)</f>
        <v>1</v>
      </c>
      <c r="L4679" s="82">
        <f t="shared" si="221"/>
        <v>429.07</v>
      </c>
      <c r="M4679" s="82">
        <f>((E4679/$F$1)*VLOOKUP(N4679,Currecny_M!$A$1:$P$10,MATCH(Database!C4679,Currecny_M!$A$1:$P$1,0),FALSE))/VLOOKUP('Cover page'!$B$6,Currecny_M!$A$1:$P$10,MATCH(Database!C4679,Currecny_M!$A$1:$P$1,0),FALSE)</f>
        <v>429.07</v>
      </c>
      <c r="N4679" s="6" t="str">
        <f>VLOOKUP(B4679,Master!$A$2:$C$11,3,FALSE)</f>
        <v>INR</v>
      </c>
      <c r="O4679" s="6" t="str">
        <f>VLOOKUP(B4679,Master!$A$2:$C$11,2,FALSE)</f>
        <v>Asia</v>
      </c>
      <c r="Q4679" s="39" t="str">
        <f>VLOOKUP(D4679,GL_Master!$A$1:$D$80,2,FALSE)</f>
        <v>BS</v>
      </c>
      <c r="R4679" s="39" t="str">
        <f>VLOOKUP(D4679,GL_Master!$A$1:$D$80,3,FALSE)</f>
        <v>Gross Block</v>
      </c>
      <c r="S4679" s="39" t="str">
        <f>VLOOKUP(D4679,GL_Master!$A$1:$D$80,4,FALSE)</f>
        <v>Tangible Fixed assets</v>
      </c>
    </row>
    <row r="4680" spans="1:19" x14ac:dyDescent="0.25">
      <c r="A4680" s="39" t="s">
        <v>262</v>
      </c>
      <c r="B4680" s="39" t="s">
        <v>42</v>
      </c>
      <c r="C4680" s="7">
        <v>44256</v>
      </c>
      <c r="D4680" s="39" t="s">
        <v>65</v>
      </c>
      <c r="E4680" s="39">
        <v>-260590</v>
      </c>
      <c r="F4680" s="82">
        <f t="shared" si="219"/>
        <v>-260.58999999999997</v>
      </c>
      <c r="G4680" s="39">
        <f>VLOOKUP(N4680,Currecny_M!$A$1:$P$10,2,FALSE)</f>
        <v>1</v>
      </c>
      <c r="H4680" s="39">
        <f>MATCH(C4680,Currecny_M!$A$1:$P$1,0)</f>
        <v>13</v>
      </c>
      <c r="I4680" s="39">
        <f>VLOOKUP(N4680,Currecny_M!$A$1:$P$10,MATCH(Database!C4680,Currecny_M!$A$1:$P$1,0),FALSE)</f>
        <v>1</v>
      </c>
      <c r="J4680" s="82">
        <f t="shared" si="220"/>
        <v>-260.58999999999997</v>
      </c>
      <c r="K4680" s="39">
        <f>VLOOKUP('Cover page'!$B$6,Currecny_M!$A$1:$P$10,MATCH(Database!C4680,Currecny_M!$A$1:$P$1,0),FALSE)</f>
        <v>1</v>
      </c>
      <c r="L4680" s="82">
        <f t="shared" si="221"/>
        <v>-260.58999999999997</v>
      </c>
      <c r="M4680" s="82">
        <f>((E4680/$F$1)*VLOOKUP(N4680,Currecny_M!$A$1:$P$10,MATCH(Database!C4680,Currecny_M!$A$1:$P$1,0),FALSE))/VLOOKUP('Cover page'!$B$6,Currecny_M!$A$1:$P$10,MATCH(Database!C4680,Currecny_M!$A$1:$P$1,0),FALSE)</f>
        <v>-260.58999999999997</v>
      </c>
      <c r="N4680" s="6" t="str">
        <f>VLOOKUP(B4680,Master!$A$2:$C$11,3,FALSE)</f>
        <v>INR</v>
      </c>
      <c r="O4680" s="6" t="str">
        <f>VLOOKUP(B4680,Master!$A$2:$C$11,2,FALSE)</f>
        <v>Asia</v>
      </c>
      <c r="Q4680" s="39" t="str">
        <f>VLOOKUP(D4680,GL_Master!$A$1:$D$80,2,FALSE)</f>
        <v>BS</v>
      </c>
      <c r="R4680" s="39" t="str">
        <f>VLOOKUP(D4680,GL_Master!$A$1:$D$80,3,FALSE)</f>
        <v>Accumulated Depreciation</v>
      </c>
      <c r="S4680" s="39" t="str">
        <f>VLOOKUP(D4680,GL_Master!$A$1:$D$80,4,FALSE)</f>
        <v>Accumulated Depreciation</v>
      </c>
    </row>
    <row r="4681" spans="1:19" x14ac:dyDescent="0.25">
      <c r="A4681" s="39" t="s">
        <v>262</v>
      </c>
      <c r="B4681" s="39" t="s">
        <v>42</v>
      </c>
      <c r="C4681" s="7">
        <v>44256</v>
      </c>
      <c r="D4681" s="39" t="s">
        <v>66</v>
      </c>
      <c r="E4681" s="39">
        <v>218160</v>
      </c>
      <c r="F4681" s="82">
        <f t="shared" si="219"/>
        <v>218.16</v>
      </c>
      <c r="G4681" s="39">
        <f>VLOOKUP(N4681,Currecny_M!$A$1:$P$10,2,FALSE)</f>
        <v>1</v>
      </c>
      <c r="H4681" s="39">
        <f>MATCH(C4681,Currecny_M!$A$1:$P$1,0)</f>
        <v>13</v>
      </c>
      <c r="I4681" s="39">
        <f>VLOOKUP(N4681,Currecny_M!$A$1:$P$10,MATCH(Database!C4681,Currecny_M!$A$1:$P$1,0),FALSE)</f>
        <v>1</v>
      </c>
      <c r="J4681" s="82">
        <f t="shared" si="220"/>
        <v>218.16</v>
      </c>
      <c r="K4681" s="39">
        <f>VLOOKUP('Cover page'!$B$6,Currecny_M!$A$1:$P$10,MATCH(Database!C4681,Currecny_M!$A$1:$P$1,0),FALSE)</f>
        <v>1</v>
      </c>
      <c r="L4681" s="82">
        <f t="shared" si="221"/>
        <v>218.16</v>
      </c>
      <c r="M4681" s="82">
        <f>((E4681/$F$1)*VLOOKUP(N4681,Currecny_M!$A$1:$P$10,MATCH(Database!C4681,Currecny_M!$A$1:$P$1,0),FALSE))/VLOOKUP('Cover page'!$B$6,Currecny_M!$A$1:$P$10,MATCH(Database!C4681,Currecny_M!$A$1:$P$1,0),FALSE)</f>
        <v>218.16</v>
      </c>
      <c r="N4681" s="6" t="str">
        <f>VLOOKUP(B4681,Master!$A$2:$C$11,3,FALSE)</f>
        <v>INR</v>
      </c>
      <c r="O4681" s="6" t="str">
        <f>VLOOKUP(B4681,Master!$A$2:$C$11,2,FALSE)</f>
        <v>Asia</v>
      </c>
      <c r="Q4681" s="39" t="str">
        <f>VLOOKUP(D4681,GL_Master!$A$1:$D$80,2,FALSE)</f>
        <v>BS</v>
      </c>
      <c r="R4681" s="39" t="str">
        <f>VLOOKUP(D4681,GL_Master!$A$1:$D$80,3,FALSE)</f>
        <v>Gross Block</v>
      </c>
      <c r="S4681" s="39" t="str">
        <f>VLOOKUP(D4681,GL_Master!$A$1:$D$80,4,FALSE)</f>
        <v>Tangible Fixed assets</v>
      </c>
    </row>
    <row r="4682" spans="1:19" x14ac:dyDescent="0.25">
      <c r="A4682" s="39" t="s">
        <v>262</v>
      </c>
      <c r="B4682" s="39" t="s">
        <v>42</v>
      </c>
      <c r="C4682" s="7">
        <v>44256</v>
      </c>
      <c r="D4682" s="39" t="s">
        <v>67</v>
      </c>
      <c r="E4682" s="39">
        <v>79790</v>
      </c>
      <c r="F4682" s="82">
        <f t="shared" si="219"/>
        <v>79.790000000000006</v>
      </c>
      <c r="G4682" s="39">
        <f>VLOOKUP(N4682,Currecny_M!$A$1:$P$10,2,FALSE)</f>
        <v>1</v>
      </c>
      <c r="H4682" s="39">
        <f>MATCH(C4682,Currecny_M!$A$1:$P$1,0)</f>
        <v>13</v>
      </c>
      <c r="I4682" s="39">
        <f>VLOOKUP(N4682,Currecny_M!$A$1:$P$10,MATCH(Database!C4682,Currecny_M!$A$1:$P$1,0),FALSE)</f>
        <v>1</v>
      </c>
      <c r="J4682" s="82">
        <f t="shared" si="220"/>
        <v>79.790000000000006</v>
      </c>
      <c r="K4682" s="39">
        <f>VLOOKUP('Cover page'!$B$6,Currecny_M!$A$1:$P$10,MATCH(Database!C4682,Currecny_M!$A$1:$P$1,0),FALSE)</f>
        <v>1</v>
      </c>
      <c r="L4682" s="82">
        <f t="shared" si="221"/>
        <v>79.790000000000006</v>
      </c>
      <c r="M4682" s="82">
        <f>((E4682/$F$1)*VLOOKUP(N4682,Currecny_M!$A$1:$P$10,MATCH(Database!C4682,Currecny_M!$A$1:$P$1,0),FALSE))/VLOOKUP('Cover page'!$B$6,Currecny_M!$A$1:$P$10,MATCH(Database!C4682,Currecny_M!$A$1:$P$1,0),FALSE)</f>
        <v>79.790000000000006</v>
      </c>
      <c r="N4682" s="6" t="str">
        <f>VLOOKUP(B4682,Master!$A$2:$C$11,3,FALSE)</f>
        <v>INR</v>
      </c>
      <c r="O4682" s="6" t="str">
        <f>VLOOKUP(B4682,Master!$A$2:$C$11,2,FALSE)</f>
        <v>Asia</v>
      </c>
      <c r="Q4682" s="39" t="str">
        <f>VLOOKUP(D4682,GL_Master!$A$1:$D$80,2,FALSE)</f>
        <v>BS</v>
      </c>
      <c r="R4682" s="39" t="str">
        <f>VLOOKUP(D4682,GL_Master!$A$1:$D$80,3,FALSE)</f>
        <v>Gross Block</v>
      </c>
      <c r="S4682" s="39" t="str">
        <f>VLOOKUP(D4682,GL_Master!$A$1:$D$80,4,FALSE)</f>
        <v>Tangible Fixed assets</v>
      </c>
    </row>
    <row r="4683" spans="1:19" x14ac:dyDescent="0.25">
      <c r="A4683" s="39" t="s">
        <v>262</v>
      </c>
      <c r="B4683" s="39" t="s">
        <v>42</v>
      </c>
      <c r="C4683" s="7">
        <v>44256</v>
      </c>
      <c r="D4683" s="39" t="s">
        <v>68</v>
      </c>
      <c r="E4683" s="39">
        <v>-73830</v>
      </c>
      <c r="F4683" s="82">
        <f t="shared" si="219"/>
        <v>-73.83</v>
      </c>
      <c r="G4683" s="39">
        <f>VLOOKUP(N4683,Currecny_M!$A$1:$P$10,2,FALSE)</f>
        <v>1</v>
      </c>
      <c r="H4683" s="39">
        <f>MATCH(C4683,Currecny_M!$A$1:$P$1,0)</f>
        <v>13</v>
      </c>
      <c r="I4683" s="39">
        <f>VLOOKUP(N4683,Currecny_M!$A$1:$P$10,MATCH(Database!C4683,Currecny_M!$A$1:$P$1,0),FALSE)</f>
        <v>1</v>
      </c>
      <c r="J4683" s="82">
        <f t="shared" si="220"/>
        <v>-73.83</v>
      </c>
      <c r="K4683" s="39">
        <f>VLOOKUP('Cover page'!$B$6,Currecny_M!$A$1:$P$10,MATCH(Database!C4683,Currecny_M!$A$1:$P$1,0),FALSE)</f>
        <v>1</v>
      </c>
      <c r="L4683" s="82">
        <f t="shared" si="221"/>
        <v>-73.83</v>
      </c>
      <c r="M4683" s="82">
        <f>((E4683/$F$1)*VLOOKUP(N4683,Currecny_M!$A$1:$P$10,MATCH(Database!C4683,Currecny_M!$A$1:$P$1,0),FALSE))/VLOOKUP('Cover page'!$B$6,Currecny_M!$A$1:$P$10,MATCH(Database!C4683,Currecny_M!$A$1:$P$1,0),FALSE)</f>
        <v>-73.83</v>
      </c>
      <c r="N4683" s="6" t="str">
        <f>VLOOKUP(B4683,Master!$A$2:$C$11,3,FALSE)</f>
        <v>INR</v>
      </c>
      <c r="O4683" s="6" t="str">
        <f>VLOOKUP(B4683,Master!$A$2:$C$11,2,FALSE)</f>
        <v>Asia</v>
      </c>
      <c r="Q4683" s="39" t="str">
        <f>VLOOKUP(D4683,GL_Master!$A$1:$D$80,2,FALSE)</f>
        <v>BS</v>
      </c>
      <c r="R4683" s="39" t="str">
        <f>VLOOKUP(D4683,GL_Master!$A$1:$D$80,3,FALSE)</f>
        <v>Accumulated Depreciation</v>
      </c>
      <c r="S4683" s="39" t="str">
        <f>VLOOKUP(D4683,GL_Master!$A$1:$D$80,4,FALSE)</f>
        <v>Accumulated Depreciation</v>
      </c>
    </row>
    <row r="4684" spans="1:19" x14ac:dyDescent="0.25">
      <c r="A4684" s="39" t="s">
        <v>262</v>
      </c>
      <c r="B4684" s="39" t="s">
        <v>42</v>
      </c>
      <c r="C4684" s="7">
        <v>44256</v>
      </c>
      <c r="D4684" s="39" t="s">
        <v>69</v>
      </c>
      <c r="E4684" s="39">
        <v>138370</v>
      </c>
      <c r="F4684" s="82">
        <f t="shared" si="219"/>
        <v>138.37</v>
      </c>
      <c r="G4684" s="39">
        <f>VLOOKUP(N4684,Currecny_M!$A$1:$P$10,2,FALSE)</f>
        <v>1</v>
      </c>
      <c r="H4684" s="39">
        <f>MATCH(C4684,Currecny_M!$A$1:$P$1,0)</f>
        <v>13</v>
      </c>
      <c r="I4684" s="39">
        <f>VLOOKUP(N4684,Currecny_M!$A$1:$P$10,MATCH(Database!C4684,Currecny_M!$A$1:$P$1,0),FALSE)</f>
        <v>1</v>
      </c>
      <c r="J4684" s="82">
        <f t="shared" si="220"/>
        <v>138.37</v>
      </c>
      <c r="K4684" s="39">
        <f>VLOOKUP('Cover page'!$B$6,Currecny_M!$A$1:$P$10,MATCH(Database!C4684,Currecny_M!$A$1:$P$1,0),FALSE)</f>
        <v>1</v>
      </c>
      <c r="L4684" s="82">
        <f t="shared" si="221"/>
        <v>138.37</v>
      </c>
      <c r="M4684" s="82">
        <f>((E4684/$F$1)*VLOOKUP(N4684,Currecny_M!$A$1:$P$10,MATCH(Database!C4684,Currecny_M!$A$1:$P$1,0),FALSE))/VLOOKUP('Cover page'!$B$6,Currecny_M!$A$1:$P$10,MATCH(Database!C4684,Currecny_M!$A$1:$P$1,0),FALSE)</f>
        <v>138.37</v>
      </c>
      <c r="N4684" s="6" t="str">
        <f>VLOOKUP(B4684,Master!$A$2:$C$11,3,FALSE)</f>
        <v>INR</v>
      </c>
      <c r="O4684" s="6" t="str">
        <f>VLOOKUP(B4684,Master!$A$2:$C$11,2,FALSE)</f>
        <v>Asia</v>
      </c>
      <c r="Q4684" s="39" t="str">
        <f>VLOOKUP(D4684,GL_Master!$A$1:$D$80,2,FALSE)</f>
        <v>BS</v>
      </c>
      <c r="R4684" s="39" t="str">
        <f>VLOOKUP(D4684,GL_Master!$A$1:$D$80,3,FALSE)</f>
        <v>Gross Block</v>
      </c>
      <c r="S4684" s="39" t="str">
        <f>VLOOKUP(D4684,GL_Master!$A$1:$D$80,4,FALSE)</f>
        <v>Tangible Fixed assets</v>
      </c>
    </row>
    <row r="4685" spans="1:19" x14ac:dyDescent="0.25">
      <c r="A4685" s="39" t="s">
        <v>262</v>
      </c>
      <c r="B4685" s="39" t="s">
        <v>42</v>
      </c>
      <c r="C4685" s="7">
        <v>44256</v>
      </c>
      <c r="D4685" s="39" t="s">
        <v>70</v>
      </c>
      <c r="E4685" s="39">
        <v>-5500</v>
      </c>
      <c r="F4685" s="82">
        <f t="shared" si="219"/>
        <v>-5.5</v>
      </c>
      <c r="G4685" s="39">
        <f>VLOOKUP(N4685,Currecny_M!$A$1:$P$10,2,FALSE)</f>
        <v>1</v>
      </c>
      <c r="H4685" s="39">
        <f>MATCH(C4685,Currecny_M!$A$1:$P$1,0)</f>
        <v>13</v>
      </c>
      <c r="I4685" s="39">
        <f>VLOOKUP(N4685,Currecny_M!$A$1:$P$10,MATCH(Database!C4685,Currecny_M!$A$1:$P$1,0),FALSE)</f>
        <v>1</v>
      </c>
      <c r="J4685" s="82">
        <f t="shared" si="220"/>
        <v>-5.5</v>
      </c>
      <c r="K4685" s="39">
        <f>VLOOKUP('Cover page'!$B$6,Currecny_M!$A$1:$P$10,MATCH(Database!C4685,Currecny_M!$A$1:$P$1,0),FALSE)</f>
        <v>1</v>
      </c>
      <c r="L4685" s="82">
        <f t="shared" si="221"/>
        <v>-5.5</v>
      </c>
      <c r="M4685" s="82">
        <f>((E4685/$F$1)*VLOOKUP(N4685,Currecny_M!$A$1:$P$10,MATCH(Database!C4685,Currecny_M!$A$1:$P$1,0),FALSE))/VLOOKUP('Cover page'!$B$6,Currecny_M!$A$1:$P$10,MATCH(Database!C4685,Currecny_M!$A$1:$P$1,0),FALSE)</f>
        <v>-5.5</v>
      </c>
      <c r="N4685" s="6" t="str">
        <f>VLOOKUP(B4685,Master!$A$2:$C$11,3,FALSE)</f>
        <v>INR</v>
      </c>
      <c r="O4685" s="6" t="str">
        <f>VLOOKUP(B4685,Master!$A$2:$C$11,2,FALSE)</f>
        <v>Asia</v>
      </c>
      <c r="Q4685" s="39" t="str">
        <f>VLOOKUP(D4685,GL_Master!$A$1:$D$80,2,FALSE)</f>
        <v>BS</v>
      </c>
      <c r="R4685" s="39" t="str">
        <f>VLOOKUP(D4685,GL_Master!$A$1:$D$80,3,FALSE)</f>
        <v>Accumulated Depreciation</v>
      </c>
      <c r="S4685" s="39" t="str">
        <f>VLOOKUP(D4685,GL_Master!$A$1:$D$80,4,FALSE)</f>
        <v>Accumulated Depreciation</v>
      </c>
    </row>
    <row r="4686" spans="1:19" x14ac:dyDescent="0.25">
      <c r="A4686" s="39" t="s">
        <v>262</v>
      </c>
      <c r="B4686" s="39" t="s">
        <v>42</v>
      </c>
      <c r="C4686" s="7">
        <v>44256</v>
      </c>
      <c r="D4686" s="39" t="s">
        <v>71</v>
      </c>
      <c r="E4686" s="39">
        <v>265680</v>
      </c>
      <c r="F4686" s="82">
        <f t="shared" si="219"/>
        <v>265.68</v>
      </c>
      <c r="G4686" s="39">
        <f>VLOOKUP(N4686,Currecny_M!$A$1:$P$10,2,FALSE)</f>
        <v>1</v>
      </c>
      <c r="H4686" s="39">
        <f>MATCH(C4686,Currecny_M!$A$1:$P$1,0)</f>
        <v>13</v>
      </c>
      <c r="I4686" s="39">
        <f>VLOOKUP(N4686,Currecny_M!$A$1:$P$10,MATCH(Database!C4686,Currecny_M!$A$1:$P$1,0),FALSE)</f>
        <v>1</v>
      </c>
      <c r="J4686" s="82">
        <f t="shared" si="220"/>
        <v>265.68</v>
      </c>
      <c r="K4686" s="39">
        <f>VLOOKUP('Cover page'!$B$6,Currecny_M!$A$1:$P$10,MATCH(Database!C4686,Currecny_M!$A$1:$P$1,0),FALSE)</f>
        <v>1</v>
      </c>
      <c r="L4686" s="82">
        <f t="shared" si="221"/>
        <v>265.68</v>
      </c>
      <c r="M4686" s="82">
        <f>((E4686/$F$1)*VLOOKUP(N4686,Currecny_M!$A$1:$P$10,MATCH(Database!C4686,Currecny_M!$A$1:$P$1,0),FALSE))/VLOOKUP('Cover page'!$B$6,Currecny_M!$A$1:$P$10,MATCH(Database!C4686,Currecny_M!$A$1:$P$1,0),FALSE)</f>
        <v>265.68</v>
      </c>
      <c r="N4686" s="6" t="str">
        <f>VLOOKUP(B4686,Master!$A$2:$C$11,3,FALSE)</f>
        <v>INR</v>
      </c>
      <c r="O4686" s="6" t="str">
        <f>VLOOKUP(B4686,Master!$A$2:$C$11,2,FALSE)</f>
        <v>Asia</v>
      </c>
      <c r="Q4686" s="39" t="str">
        <f>VLOOKUP(D4686,GL_Master!$A$1:$D$80,2,FALSE)</f>
        <v>BS</v>
      </c>
      <c r="R4686" s="39" t="str">
        <f>VLOOKUP(D4686,GL_Master!$A$1:$D$80,3,FALSE)</f>
        <v>Gross Block</v>
      </c>
      <c r="S4686" s="39" t="str">
        <f>VLOOKUP(D4686,GL_Master!$A$1:$D$80,4,FALSE)</f>
        <v>Tangible Fixed assets</v>
      </c>
    </row>
    <row r="4687" spans="1:19" x14ac:dyDescent="0.25">
      <c r="A4687" s="39" t="s">
        <v>262</v>
      </c>
      <c r="B4687" s="39" t="s">
        <v>42</v>
      </c>
      <c r="C4687" s="7">
        <v>44256</v>
      </c>
      <c r="D4687" s="39" t="s">
        <v>72</v>
      </c>
      <c r="E4687" s="39">
        <v>2200</v>
      </c>
      <c r="F4687" s="82">
        <f t="shared" si="219"/>
        <v>2.2000000000000002</v>
      </c>
      <c r="G4687" s="39">
        <f>VLOOKUP(N4687,Currecny_M!$A$1:$P$10,2,FALSE)</f>
        <v>1</v>
      </c>
      <c r="H4687" s="39">
        <f>MATCH(C4687,Currecny_M!$A$1:$P$1,0)</f>
        <v>13</v>
      </c>
      <c r="I4687" s="39">
        <f>VLOOKUP(N4687,Currecny_M!$A$1:$P$10,MATCH(Database!C4687,Currecny_M!$A$1:$P$1,0),FALSE)</f>
        <v>1</v>
      </c>
      <c r="J4687" s="82">
        <f t="shared" si="220"/>
        <v>2.2000000000000002</v>
      </c>
      <c r="K4687" s="39">
        <f>VLOOKUP('Cover page'!$B$6,Currecny_M!$A$1:$P$10,MATCH(Database!C4687,Currecny_M!$A$1:$P$1,0),FALSE)</f>
        <v>1</v>
      </c>
      <c r="L4687" s="82">
        <f t="shared" si="221"/>
        <v>2.2000000000000002</v>
      </c>
      <c r="M4687" s="82">
        <f>((E4687/$F$1)*VLOOKUP(N4687,Currecny_M!$A$1:$P$10,MATCH(Database!C4687,Currecny_M!$A$1:$P$1,0),FALSE))/VLOOKUP('Cover page'!$B$6,Currecny_M!$A$1:$P$10,MATCH(Database!C4687,Currecny_M!$A$1:$P$1,0),FALSE)</f>
        <v>2.2000000000000002</v>
      </c>
      <c r="N4687" s="6" t="str">
        <f>VLOOKUP(B4687,Master!$A$2:$C$11,3,FALSE)</f>
        <v>INR</v>
      </c>
      <c r="O4687" s="6" t="str">
        <f>VLOOKUP(B4687,Master!$A$2:$C$11,2,FALSE)</f>
        <v>Asia</v>
      </c>
      <c r="Q4687" s="39" t="str">
        <f>VLOOKUP(D4687,GL_Master!$A$1:$D$80,2,FALSE)</f>
        <v>BS</v>
      </c>
      <c r="R4687" s="39" t="str">
        <f>VLOOKUP(D4687,GL_Master!$A$1:$D$80,3,FALSE)</f>
        <v>Gross Block</v>
      </c>
      <c r="S4687" s="39" t="str">
        <f>VLOOKUP(D4687,GL_Master!$A$1:$D$80,4,FALSE)</f>
        <v>Tangible Fixed assets</v>
      </c>
    </row>
    <row r="4688" spans="1:19" x14ac:dyDescent="0.25">
      <c r="A4688" s="39" t="s">
        <v>262</v>
      </c>
      <c r="B4688" s="39" t="s">
        <v>42</v>
      </c>
      <c r="C4688" s="7">
        <v>44256</v>
      </c>
      <c r="D4688" s="39" t="s">
        <v>73</v>
      </c>
      <c r="E4688" s="39">
        <v>1040</v>
      </c>
      <c r="F4688" s="82">
        <f t="shared" si="219"/>
        <v>1.04</v>
      </c>
      <c r="G4688" s="39">
        <f>VLOOKUP(N4688,Currecny_M!$A$1:$P$10,2,FALSE)</f>
        <v>1</v>
      </c>
      <c r="H4688" s="39">
        <f>MATCH(C4688,Currecny_M!$A$1:$P$1,0)</f>
        <v>13</v>
      </c>
      <c r="I4688" s="39">
        <f>VLOOKUP(N4688,Currecny_M!$A$1:$P$10,MATCH(Database!C4688,Currecny_M!$A$1:$P$1,0),FALSE)</f>
        <v>1</v>
      </c>
      <c r="J4688" s="82">
        <f t="shared" si="220"/>
        <v>1.04</v>
      </c>
      <c r="K4688" s="39">
        <f>VLOOKUP('Cover page'!$B$6,Currecny_M!$A$1:$P$10,MATCH(Database!C4688,Currecny_M!$A$1:$P$1,0),FALSE)</f>
        <v>1</v>
      </c>
      <c r="L4688" s="82">
        <f t="shared" si="221"/>
        <v>1.04</v>
      </c>
      <c r="M4688" s="82">
        <f>((E4688/$F$1)*VLOOKUP(N4688,Currecny_M!$A$1:$P$10,MATCH(Database!C4688,Currecny_M!$A$1:$P$1,0),FALSE))/VLOOKUP('Cover page'!$B$6,Currecny_M!$A$1:$P$10,MATCH(Database!C4688,Currecny_M!$A$1:$P$1,0),FALSE)</f>
        <v>1.04</v>
      </c>
      <c r="N4688" s="6" t="str">
        <f>VLOOKUP(B4688,Master!$A$2:$C$11,3,FALSE)</f>
        <v>INR</v>
      </c>
      <c r="O4688" s="6" t="str">
        <f>VLOOKUP(B4688,Master!$A$2:$C$11,2,FALSE)</f>
        <v>Asia</v>
      </c>
      <c r="Q4688" s="39" t="str">
        <f>VLOOKUP(D4688,GL_Master!$A$1:$D$80,2,FALSE)</f>
        <v>BS</v>
      </c>
      <c r="R4688" s="39" t="str">
        <f>VLOOKUP(D4688,GL_Master!$A$1:$D$80,3,FALSE)</f>
        <v>Gross Block</v>
      </c>
      <c r="S4688" s="39" t="str">
        <f>VLOOKUP(D4688,GL_Master!$A$1:$D$80,4,FALSE)</f>
        <v>Tangible Fixed assets</v>
      </c>
    </row>
    <row r="4689" spans="1:19" x14ac:dyDescent="0.25">
      <c r="A4689" s="39" t="s">
        <v>262</v>
      </c>
      <c r="B4689" s="39" t="s">
        <v>42</v>
      </c>
      <c r="C4689" s="7">
        <v>44256</v>
      </c>
      <c r="D4689" s="39" t="s">
        <v>74</v>
      </c>
      <c r="E4689" s="39">
        <v>-240720</v>
      </c>
      <c r="F4689" s="82">
        <f t="shared" si="219"/>
        <v>-240.72</v>
      </c>
      <c r="G4689" s="39">
        <f>VLOOKUP(N4689,Currecny_M!$A$1:$P$10,2,FALSE)</f>
        <v>1</v>
      </c>
      <c r="H4689" s="39">
        <f>MATCH(C4689,Currecny_M!$A$1:$P$1,0)</f>
        <v>13</v>
      </c>
      <c r="I4689" s="39">
        <f>VLOOKUP(N4689,Currecny_M!$A$1:$P$10,MATCH(Database!C4689,Currecny_M!$A$1:$P$1,0),FALSE)</f>
        <v>1</v>
      </c>
      <c r="J4689" s="82">
        <f t="shared" si="220"/>
        <v>-240.72</v>
      </c>
      <c r="K4689" s="39">
        <f>VLOOKUP('Cover page'!$B$6,Currecny_M!$A$1:$P$10,MATCH(Database!C4689,Currecny_M!$A$1:$P$1,0),FALSE)</f>
        <v>1</v>
      </c>
      <c r="L4689" s="82">
        <f t="shared" si="221"/>
        <v>-240.72</v>
      </c>
      <c r="M4689" s="82">
        <f>((E4689/$F$1)*VLOOKUP(N4689,Currecny_M!$A$1:$P$10,MATCH(Database!C4689,Currecny_M!$A$1:$P$1,0),FALSE))/VLOOKUP('Cover page'!$B$6,Currecny_M!$A$1:$P$10,MATCH(Database!C4689,Currecny_M!$A$1:$P$1,0),FALSE)</f>
        <v>-240.72</v>
      </c>
      <c r="N4689" s="6" t="str">
        <f>VLOOKUP(B4689,Master!$A$2:$C$11,3,FALSE)</f>
        <v>INR</v>
      </c>
      <c r="O4689" s="6" t="str">
        <f>VLOOKUP(B4689,Master!$A$2:$C$11,2,FALSE)</f>
        <v>Asia</v>
      </c>
      <c r="Q4689" s="39" t="str">
        <f>VLOOKUP(D4689,GL_Master!$A$1:$D$80,2,FALSE)</f>
        <v>BS</v>
      </c>
      <c r="R4689" s="39" t="str">
        <f>VLOOKUP(D4689,GL_Master!$A$1:$D$80,3,FALSE)</f>
        <v>Accumulated Depreciation</v>
      </c>
      <c r="S4689" s="39" t="str">
        <f>VLOOKUP(D4689,GL_Master!$A$1:$D$80,4,FALSE)</f>
        <v>Accumulated Depreciation</v>
      </c>
    </row>
    <row r="4690" spans="1:19" x14ac:dyDescent="0.25">
      <c r="A4690" s="39" t="s">
        <v>262</v>
      </c>
      <c r="B4690" s="39" t="s">
        <v>42</v>
      </c>
      <c r="C4690" s="7">
        <v>44256</v>
      </c>
      <c r="D4690" s="39" t="s">
        <v>21</v>
      </c>
      <c r="E4690" s="39">
        <v>20200</v>
      </c>
      <c r="F4690" s="82">
        <f t="shared" si="219"/>
        <v>20.2</v>
      </c>
      <c r="G4690" s="39">
        <f>VLOOKUP(N4690,Currecny_M!$A$1:$P$10,2,FALSE)</f>
        <v>1</v>
      </c>
      <c r="H4690" s="39">
        <f>MATCH(C4690,Currecny_M!$A$1:$P$1,0)</f>
        <v>13</v>
      </c>
      <c r="I4690" s="39">
        <f>VLOOKUP(N4690,Currecny_M!$A$1:$P$10,MATCH(Database!C4690,Currecny_M!$A$1:$P$1,0),FALSE)</f>
        <v>1</v>
      </c>
      <c r="J4690" s="82">
        <f t="shared" si="220"/>
        <v>20.2</v>
      </c>
      <c r="K4690" s="39">
        <f>VLOOKUP('Cover page'!$B$6,Currecny_M!$A$1:$P$10,MATCH(Database!C4690,Currecny_M!$A$1:$P$1,0),FALSE)</f>
        <v>1</v>
      </c>
      <c r="L4690" s="82">
        <f t="shared" si="221"/>
        <v>20.2</v>
      </c>
      <c r="M4690" s="82">
        <f>((E4690/$F$1)*VLOOKUP(N4690,Currecny_M!$A$1:$P$10,MATCH(Database!C4690,Currecny_M!$A$1:$P$1,0),FALSE))/VLOOKUP('Cover page'!$B$6,Currecny_M!$A$1:$P$10,MATCH(Database!C4690,Currecny_M!$A$1:$P$1,0),FALSE)</f>
        <v>20.2</v>
      </c>
      <c r="N4690" s="6" t="str">
        <f>VLOOKUP(B4690,Master!$A$2:$C$11,3,FALSE)</f>
        <v>INR</v>
      </c>
      <c r="O4690" s="6" t="str">
        <f>VLOOKUP(B4690,Master!$A$2:$C$11,2,FALSE)</f>
        <v>Asia</v>
      </c>
      <c r="Q4690" s="39" t="str">
        <f>VLOOKUP(D4690,GL_Master!$A$1:$D$80,2,FALSE)</f>
        <v>BS</v>
      </c>
      <c r="R4690" s="39" t="str">
        <f>VLOOKUP(D4690,GL_Master!$A$1:$D$80,3,FALSE)</f>
        <v>Gross Block</v>
      </c>
      <c r="S4690" s="39" t="str">
        <f>VLOOKUP(D4690,GL_Master!$A$1:$D$80,4,FALSE)</f>
        <v>Tangible Fixed assets</v>
      </c>
    </row>
    <row r="4691" spans="1:19" x14ac:dyDescent="0.25">
      <c r="A4691" s="39" t="s">
        <v>262</v>
      </c>
      <c r="B4691" s="39" t="s">
        <v>42</v>
      </c>
      <c r="C4691" s="7">
        <v>44256</v>
      </c>
      <c r="D4691" s="39" t="s">
        <v>27</v>
      </c>
      <c r="E4691" s="39">
        <v>47700</v>
      </c>
      <c r="F4691" s="82">
        <f t="shared" si="219"/>
        <v>47.7</v>
      </c>
      <c r="G4691" s="39">
        <f>VLOOKUP(N4691,Currecny_M!$A$1:$P$10,2,FALSE)</f>
        <v>1</v>
      </c>
      <c r="H4691" s="39">
        <f>MATCH(C4691,Currecny_M!$A$1:$P$1,0)</f>
        <v>13</v>
      </c>
      <c r="I4691" s="39">
        <f>VLOOKUP(N4691,Currecny_M!$A$1:$P$10,MATCH(Database!C4691,Currecny_M!$A$1:$P$1,0),FALSE)</f>
        <v>1</v>
      </c>
      <c r="J4691" s="82">
        <f t="shared" si="220"/>
        <v>47.7</v>
      </c>
      <c r="K4691" s="39">
        <f>VLOOKUP('Cover page'!$B$6,Currecny_M!$A$1:$P$10,MATCH(Database!C4691,Currecny_M!$A$1:$P$1,0),FALSE)</f>
        <v>1</v>
      </c>
      <c r="L4691" s="82">
        <f t="shared" si="221"/>
        <v>47.7</v>
      </c>
      <c r="M4691" s="82">
        <f>((E4691/$F$1)*VLOOKUP(N4691,Currecny_M!$A$1:$P$10,MATCH(Database!C4691,Currecny_M!$A$1:$P$1,0),FALSE))/VLOOKUP('Cover page'!$B$6,Currecny_M!$A$1:$P$10,MATCH(Database!C4691,Currecny_M!$A$1:$P$1,0),FALSE)</f>
        <v>47.7</v>
      </c>
      <c r="N4691" s="6" t="str">
        <f>VLOOKUP(B4691,Master!$A$2:$C$11,3,FALSE)</f>
        <v>INR</v>
      </c>
      <c r="O4691" s="6" t="str">
        <f>VLOOKUP(B4691,Master!$A$2:$C$11,2,FALSE)</f>
        <v>Asia</v>
      </c>
      <c r="Q4691" s="39" t="str">
        <f>VLOOKUP(D4691,GL_Master!$A$1:$D$80,2,FALSE)</f>
        <v>BS</v>
      </c>
      <c r="R4691" s="39" t="str">
        <f>VLOOKUP(D4691,GL_Master!$A$1:$D$80,3,FALSE)</f>
        <v>Gross Block</v>
      </c>
      <c r="S4691" s="39" t="str">
        <f>VLOOKUP(D4691,GL_Master!$A$1:$D$80,4,FALSE)</f>
        <v>Tangible Fixed assets</v>
      </c>
    </row>
    <row r="4692" spans="1:19" x14ac:dyDescent="0.25">
      <c r="A4692" s="39" t="s">
        <v>262</v>
      </c>
      <c r="B4692" s="39" t="s">
        <v>42</v>
      </c>
      <c r="C4692" s="7">
        <v>44256</v>
      </c>
      <c r="D4692" s="39" t="s">
        <v>75</v>
      </c>
      <c r="E4692" s="39">
        <v>-1090</v>
      </c>
      <c r="F4692" s="82">
        <f t="shared" si="219"/>
        <v>-1.0900000000000001</v>
      </c>
      <c r="G4692" s="39">
        <f>VLOOKUP(N4692,Currecny_M!$A$1:$P$10,2,FALSE)</f>
        <v>1</v>
      </c>
      <c r="H4692" s="39">
        <f>MATCH(C4692,Currecny_M!$A$1:$P$1,0)</f>
        <v>13</v>
      </c>
      <c r="I4692" s="39">
        <f>VLOOKUP(N4692,Currecny_M!$A$1:$P$10,MATCH(Database!C4692,Currecny_M!$A$1:$P$1,0),FALSE)</f>
        <v>1</v>
      </c>
      <c r="J4692" s="82">
        <f t="shared" si="220"/>
        <v>-1.0900000000000001</v>
      </c>
      <c r="K4692" s="39">
        <f>VLOOKUP('Cover page'!$B$6,Currecny_M!$A$1:$P$10,MATCH(Database!C4692,Currecny_M!$A$1:$P$1,0),FALSE)</f>
        <v>1</v>
      </c>
      <c r="L4692" s="82">
        <f t="shared" si="221"/>
        <v>-1.0900000000000001</v>
      </c>
      <c r="M4692" s="82">
        <f>((E4692/$F$1)*VLOOKUP(N4692,Currecny_M!$A$1:$P$10,MATCH(Database!C4692,Currecny_M!$A$1:$P$1,0),FALSE))/VLOOKUP('Cover page'!$B$6,Currecny_M!$A$1:$P$10,MATCH(Database!C4692,Currecny_M!$A$1:$P$1,0),FALSE)</f>
        <v>-1.0900000000000001</v>
      </c>
      <c r="N4692" s="6" t="str">
        <f>VLOOKUP(B4692,Master!$A$2:$C$11,3,FALSE)</f>
        <v>INR</v>
      </c>
      <c r="O4692" s="6" t="str">
        <f>VLOOKUP(B4692,Master!$A$2:$C$11,2,FALSE)</f>
        <v>Asia</v>
      </c>
      <c r="Q4692" s="39" t="str">
        <f>VLOOKUP(D4692,GL_Master!$A$1:$D$80,2,FALSE)</f>
        <v>BS</v>
      </c>
      <c r="R4692" s="39" t="str">
        <f>VLOOKUP(D4692,GL_Master!$A$1:$D$80,3,FALSE)</f>
        <v>Gross Block</v>
      </c>
      <c r="S4692" s="39" t="str">
        <f>VLOOKUP(D4692,GL_Master!$A$1:$D$80,4,FALSE)</f>
        <v>Tangible Fixed assets</v>
      </c>
    </row>
    <row r="4693" spans="1:19" x14ac:dyDescent="0.25">
      <c r="A4693" s="39" t="s">
        <v>262</v>
      </c>
      <c r="B4693" s="39" t="s">
        <v>42</v>
      </c>
      <c r="C4693" s="7">
        <v>44256</v>
      </c>
      <c r="D4693" s="39" t="s">
        <v>76</v>
      </c>
      <c r="E4693" s="39">
        <v>27500.000000000004</v>
      </c>
      <c r="F4693" s="82">
        <f t="shared" si="219"/>
        <v>27.500000000000004</v>
      </c>
      <c r="G4693" s="39">
        <f>VLOOKUP(N4693,Currecny_M!$A$1:$P$10,2,FALSE)</f>
        <v>1</v>
      </c>
      <c r="H4693" s="39">
        <f>MATCH(C4693,Currecny_M!$A$1:$P$1,0)</f>
        <v>13</v>
      </c>
      <c r="I4693" s="39">
        <f>VLOOKUP(N4693,Currecny_M!$A$1:$P$10,MATCH(Database!C4693,Currecny_M!$A$1:$P$1,0),FALSE)</f>
        <v>1</v>
      </c>
      <c r="J4693" s="82">
        <f t="shared" si="220"/>
        <v>27.500000000000004</v>
      </c>
      <c r="K4693" s="39">
        <f>VLOOKUP('Cover page'!$B$6,Currecny_M!$A$1:$P$10,MATCH(Database!C4693,Currecny_M!$A$1:$P$1,0),FALSE)</f>
        <v>1</v>
      </c>
      <c r="L4693" s="82">
        <f t="shared" si="221"/>
        <v>27.500000000000004</v>
      </c>
      <c r="M4693" s="82">
        <f>((E4693/$F$1)*VLOOKUP(N4693,Currecny_M!$A$1:$P$10,MATCH(Database!C4693,Currecny_M!$A$1:$P$1,0),FALSE))/VLOOKUP('Cover page'!$B$6,Currecny_M!$A$1:$P$10,MATCH(Database!C4693,Currecny_M!$A$1:$P$1,0),FALSE)</f>
        <v>27.500000000000004</v>
      </c>
      <c r="N4693" s="6" t="str">
        <f>VLOOKUP(B4693,Master!$A$2:$C$11,3,FALSE)</f>
        <v>INR</v>
      </c>
      <c r="O4693" s="6" t="str">
        <f>VLOOKUP(B4693,Master!$A$2:$C$11,2,FALSE)</f>
        <v>Asia</v>
      </c>
      <c r="Q4693" s="39" t="str">
        <f>VLOOKUP(D4693,GL_Master!$A$1:$D$80,2,FALSE)</f>
        <v>BS</v>
      </c>
      <c r="R4693" s="39" t="str">
        <f>VLOOKUP(D4693,GL_Master!$A$1:$D$80,3,FALSE)</f>
        <v>Inventories</v>
      </c>
      <c r="S4693" s="39" t="str">
        <f>VLOOKUP(D4693,GL_Master!$A$1:$D$80,4,FALSE)</f>
        <v>Inventory</v>
      </c>
    </row>
    <row r="4694" spans="1:19" x14ac:dyDescent="0.25">
      <c r="A4694" s="39" t="s">
        <v>262</v>
      </c>
      <c r="B4694" s="39" t="s">
        <v>42</v>
      </c>
      <c r="C4694" s="7">
        <v>44256</v>
      </c>
      <c r="D4694" s="39" t="s">
        <v>77</v>
      </c>
      <c r="E4694" s="39">
        <v>67410</v>
      </c>
      <c r="F4694" s="82">
        <f t="shared" si="219"/>
        <v>67.41</v>
      </c>
      <c r="G4694" s="39">
        <f>VLOOKUP(N4694,Currecny_M!$A$1:$P$10,2,FALSE)</f>
        <v>1</v>
      </c>
      <c r="H4694" s="39">
        <f>MATCH(C4694,Currecny_M!$A$1:$P$1,0)</f>
        <v>13</v>
      </c>
      <c r="I4694" s="39">
        <f>VLOOKUP(N4694,Currecny_M!$A$1:$P$10,MATCH(Database!C4694,Currecny_M!$A$1:$P$1,0),FALSE)</f>
        <v>1</v>
      </c>
      <c r="J4694" s="82">
        <f t="shared" si="220"/>
        <v>67.41</v>
      </c>
      <c r="K4694" s="39">
        <f>VLOOKUP('Cover page'!$B$6,Currecny_M!$A$1:$P$10,MATCH(Database!C4694,Currecny_M!$A$1:$P$1,0),FALSE)</f>
        <v>1</v>
      </c>
      <c r="L4694" s="82">
        <f t="shared" si="221"/>
        <v>67.41</v>
      </c>
      <c r="M4694" s="82">
        <f>((E4694/$F$1)*VLOOKUP(N4694,Currecny_M!$A$1:$P$10,MATCH(Database!C4694,Currecny_M!$A$1:$P$1,0),FALSE))/VLOOKUP('Cover page'!$B$6,Currecny_M!$A$1:$P$10,MATCH(Database!C4694,Currecny_M!$A$1:$P$1,0),FALSE)</f>
        <v>67.41</v>
      </c>
      <c r="N4694" s="6" t="str">
        <f>VLOOKUP(B4694,Master!$A$2:$C$11,3,FALSE)</f>
        <v>INR</v>
      </c>
      <c r="O4694" s="6" t="str">
        <f>VLOOKUP(B4694,Master!$A$2:$C$11,2,FALSE)</f>
        <v>Asia</v>
      </c>
      <c r="Q4694" s="39" t="str">
        <f>VLOOKUP(D4694,GL_Master!$A$1:$D$80,2,FALSE)</f>
        <v>BS</v>
      </c>
      <c r="R4694" s="39" t="str">
        <f>VLOOKUP(D4694,GL_Master!$A$1:$D$80,3,FALSE)</f>
        <v>Inventories</v>
      </c>
      <c r="S4694" s="39" t="str">
        <f>VLOOKUP(D4694,GL_Master!$A$1:$D$80,4,FALSE)</f>
        <v>Inventory</v>
      </c>
    </row>
    <row r="4695" spans="1:19" x14ac:dyDescent="0.25">
      <c r="A4695" s="39" t="s">
        <v>262</v>
      </c>
      <c r="B4695" s="39" t="s">
        <v>42</v>
      </c>
      <c r="C4695" s="7">
        <v>44256</v>
      </c>
      <c r="D4695" s="39" t="s">
        <v>2</v>
      </c>
      <c r="E4695" s="39">
        <v>6560640</v>
      </c>
      <c r="F4695" s="82">
        <f t="shared" si="219"/>
        <v>6560.64</v>
      </c>
      <c r="G4695" s="39">
        <f>VLOOKUP(N4695,Currecny_M!$A$1:$P$10,2,FALSE)</f>
        <v>1</v>
      </c>
      <c r="H4695" s="39">
        <f>MATCH(C4695,Currecny_M!$A$1:$P$1,0)</f>
        <v>13</v>
      </c>
      <c r="I4695" s="39">
        <f>VLOOKUP(N4695,Currecny_M!$A$1:$P$10,MATCH(Database!C4695,Currecny_M!$A$1:$P$1,0),FALSE)</f>
        <v>1</v>
      </c>
      <c r="J4695" s="82">
        <f t="shared" si="220"/>
        <v>6560.64</v>
      </c>
      <c r="K4695" s="39">
        <f>VLOOKUP('Cover page'!$B$6,Currecny_M!$A$1:$P$10,MATCH(Database!C4695,Currecny_M!$A$1:$P$1,0),FALSE)</f>
        <v>1</v>
      </c>
      <c r="L4695" s="82">
        <f t="shared" si="221"/>
        <v>6560.64</v>
      </c>
      <c r="M4695" s="82">
        <f>((E4695/$F$1)*VLOOKUP(N4695,Currecny_M!$A$1:$P$10,MATCH(Database!C4695,Currecny_M!$A$1:$P$1,0),FALSE))/VLOOKUP('Cover page'!$B$6,Currecny_M!$A$1:$P$10,MATCH(Database!C4695,Currecny_M!$A$1:$P$1,0),FALSE)</f>
        <v>6560.64</v>
      </c>
      <c r="N4695" s="6" t="str">
        <f>VLOOKUP(B4695,Master!$A$2:$C$11,3,FALSE)</f>
        <v>INR</v>
      </c>
      <c r="O4695" s="6" t="str">
        <f>VLOOKUP(B4695,Master!$A$2:$C$11,2,FALSE)</f>
        <v>Asia</v>
      </c>
      <c r="Q4695" s="39" t="str">
        <f>VLOOKUP(D4695,GL_Master!$A$1:$D$80,2,FALSE)</f>
        <v>BS</v>
      </c>
      <c r="R4695" s="39" t="str">
        <f>VLOOKUP(D4695,GL_Master!$A$1:$D$80,3,FALSE)</f>
        <v>Trade receivables</v>
      </c>
      <c r="S4695" s="39" t="str">
        <f>VLOOKUP(D4695,GL_Master!$A$1:$D$80,4,FALSE)</f>
        <v>Unsecured, considered good</v>
      </c>
    </row>
    <row r="4696" spans="1:19" x14ac:dyDescent="0.25">
      <c r="A4696" s="39" t="s">
        <v>262</v>
      </c>
      <c r="B4696" s="39" t="s">
        <v>42</v>
      </c>
      <c r="C4696" s="7">
        <v>44256</v>
      </c>
      <c r="D4696" s="39" t="s">
        <v>78</v>
      </c>
      <c r="E4696" s="39">
        <v>1050</v>
      </c>
      <c r="F4696" s="82">
        <f t="shared" si="219"/>
        <v>1.05</v>
      </c>
      <c r="G4696" s="39">
        <f>VLOOKUP(N4696,Currecny_M!$A$1:$P$10,2,FALSE)</f>
        <v>1</v>
      </c>
      <c r="H4696" s="39">
        <f>MATCH(C4696,Currecny_M!$A$1:$P$1,0)</f>
        <v>13</v>
      </c>
      <c r="I4696" s="39">
        <f>VLOOKUP(N4696,Currecny_M!$A$1:$P$10,MATCH(Database!C4696,Currecny_M!$A$1:$P$1,0),FALSE)</f>
        <v>1</v>
      </c>
      <c r="J4696" s="82">
        <f t="shared" si="220"/>
        <v>1.05</v>
      </c>
      <c r="K4696" s="39">
        <f>VLOOKUP('Cover page'!$B$6,Currecny_M!$A$1:$P$10,MATCH(Database!C4696,Currecny_M!$A$1:$P$1,0),FALSE)</f>
        <v>1</v>
      </c>
      <c r="L4696" s="82">
        <f t="shared" si="221"/>
        <v>1.05</v>
      </c>
      <c r="M4696" s="82">
        <f>((E4696/$F$1)*VLOOKUP(N4696,Currecny_M!$A$1:$P$10,MATCH(Database!C4696,Currecny_M!$A$1:$P$1,0),FALSE))/VLOOKUP('Cover page'!$B$6,Currecny_M!$A$1:$P$10,MATCH(Database!C4696,Currecny_M!$A$1:$P$1,0),FALSE)</f>
        <v>1.05</v>
      </c>
      <c r="N4696" s="6" t="str">
        <f>VLOOKUP(B4696,Master!$A$2:$C$11,3,FALSE)</f>
        <v>INR</v>
      </c>
      <c r="O4696" s="6" t="str">
        <f>VLOOKUP(B4696,Master!$A$2:$C$11,2,FALSE)</f>
        <v>Asia</v>
      </c>
      <c r="Q4696" s="39" t="str">
        <f>VLOOKUP(D4696,GL_Master!$A$1:$D$80,2,FALSE)</f>
        <v>BS</v>
      </c>
      <c r="R4696" s="39" t="str">
        <f>VLOOKUP(D4696,GL_Master!$A$1:$D$80,3,FALSE)</f>
        <v>Cash &amp; Bank Balances</v>
      </c>
      <c r="S4696" s="39" t="str">
        <f>VLOOKUP(D4696,GL_Master!$A$1:$D$80,4,FALSE)</f>
        <v>Cash In hand</v>
      </c>
    </row>
    <row r="4697" spans="1:19" x14ac:dyDescent="0.25">
      <c r="A4697" s="39" t="s">
        <v>262</v>
      </c>
      <c r="B4697" s="39" t="s">
        <v>42</v>
      </c>
      <c r="C4697" s="7">
        <v>44256</v>
      </c>
      <c r="D4697" s="39" t="s">
        <v>79</v>
      </c>
      <c r="E4697" s="39">
        <v>-275000</v>
      </c>
      <c r="F4697" s="82">
        <f t="shared" si="219"/>
        <v>-275</v>
      </c>
      <c r="G4697" s="39">
        <f>VLOOKUP(N4697,Currecny_M!$A$1:$P$10,2,FALSE)</f>
        <v>1</v>
      </c>
      <c r="H4697" s="39">
        <f>MATCH(C4697,Currecny_M!$A$1:$P$1,0)</f>
        <v>13</v>
      </c>
      <c r="I4697" s="39">
        <f>VLOOKUP(N4697,Currecny_M!$A$1:$P$10,MATCH(Database!C4697,Currecny_M!$A$1:$P$1,0),FALSE)</f>
        <v>1</v>
      </c>
      <c r="J4697" s="82">
        <f t="shared" si="220"/>
        <v>-275</v>
      </c>
      <c r="K4697" s="39">
        <f>VLOOKUP('Cover page'!$B$6,Currecny_M!$A$1:$P$10,MATCH(Database!C4697,Currecny_M!$A$1:$P$1,0),FALSE)</f>
        <v>1</v>
      </c>
      <c r="L4697" s="82">
        <f t="shared" si="221"/>
        <v>-275</v>
      </c>
      <c r="M4697" s="82">
        <f>((E4697/$F$1)*VLOOKUP(N4697,Currecny_M!$A$1:$P$10,MATCH(Database!C4697,Currecny_M!$A$1:$P$1,0),FALSE))/VLOOKUP('Cover page'!$B$6,Currecny_M!$A$1:$P$10,MATCH(Database!C4697,Currecny_M!$A$1:$P$1,0),FALSE)</f>
        <v>-275</v>
      </c>
      <c r="N4697" s="6" t="str">
        <f>VLOOKUP(B4697,Master!$A$2:$C$11,3,FALSE)</f>
        <v>INR</v>
      </c>
      <c r="O4697" s="6" t="str">
        <f>VLOOKUP(B4697,Master!$A$2:$C$11,2,FALSE)</f>
        <v>Asia</v>
      </c>
      <c r="Q4697" s="39" t="str">
        <f>VLOOKUP(D4697,GL_Master!$A$1:$D$80,2,FALSE)</f>
        <v>BS</v>
      </c>
      <c r="R4697" s="39" t="str">
        <f>VLOOKUP(D4697,GL_Master!$A$1:$D$80,3,FALSE)</f>
        <v>Loan Fund</v>
      </c>
      <c r="S4697" s="39" t="str">
        <f>VLOOKUP(D4697,GL_Master!$A$1:$D$80,4,FALSE)</f>
        <v>Term Loan</v>
      </c>
    </row>
    <row r="4698" spans="1:19" x14ac:dyDescent="0.25">
      <c r="A4698" s="39" t="s">
        <v>262</v>
      </c>
      <c r="B4698" s="39" t="s">
        <v>42</v>
      </c>
      <c r="C4698" s="7">
        <v>44256</v>
      </c>
      <c r="D4698" s="39" t="s">
        <v>80</v>
      </c>
      <c r="E4698" s="39">
        <v>7490</v>
      </c>
      <c r="F4698" s="82">
        <f t="shared" si="219"/>
        <v>7.49</v>
      </c>
      <c r="G4698" s="39">
        <f>VLOOKUP(N4698,Currecny_M!$A$1:$P$10,2,FALSE)</f>
        <v>1</v>
      </c>
      <c r="H4698" s="39">
        <f>MATCH(C4698,Currecny_M!$A$1:$P$1,0)</f>
        <v>13</v>
      </c>
      <c r="I4698" s="39">
        <f>VLOOKUP(N4698,Currecny_M!$A$1:$P$10,MATCH(Database!C4698,Currecny_M!$A$1:$P$1,0),FALSE)</f>
        <v>1</v>
      </c>
      <c r="J4698" s="82">
        <f t="shared" si="220"/>
        <v>7.49</v>
      </c>
      <c r="K4698" s="39">
        <f>VLOOKUP('Cover page'!$B$6,Currecny_M!$A$1:$P$10,MATCH(Database!C4698,Currecny_M!$A$1:$P$1,0),FALSE)</f>
        <v>1</v>
      </c>
      <c r="L4698" s="82">
        <f t="shared" si="221"/>
        <v>7.49</v>
      </c>
      <c r="M4698" s="82">
        <f>((E4698/$F$1)*VLOOKUP(N4698,Currecny_M!$A$1:$P$10,MATCH(Database!C4698,Currecny_M!$A$1:$P$1,0),FALSE))/VLOOKUP('Cover page'!$B$6,Currecny_M!$A$1:$P$10,MATCH(Database!C4698,Currecny_M!$A$1:$P$1,0),FALSE)</f>
        <v>7.49</v>
      </c>
      <c r="N4698" s="6" t="str">
        <f>VLOOKUP(B4698,Master!$A$2:$C$11,3,FALSE)</f>
        <v>INR</v>
      </c>
      <c r="O4698" s="6" t="str">
        <f>VLOOKUP(B4698,Master!$A$2:$C$11,2,FALSE)</f>
        <v>Asia</v>
      </c>
      <c r="Q4698" s="39" t="str">
        <f>VLOOKUP(D4698,GL_Master!$A$1:$D$80,2,FALSE)</f>
        <v>BS</v>
      </c>
      <c r="R4698" s="39" t="str">
        <f>VLOOKUP(D4698,GL_Master!$A$1:$D$80,3,FALSE)</f>
        <v>Cash &amp; Bank Balances</v>
      </c>
      <c r="S4698" s="39" t="str">
        <f>VLOOKUP(D4698,GL_Master!$A$1:$D$80,4,FALSE)</f>
        <v xml:space="preserve">      On Current Accounts</v>
      </c>
    </row>
    <row r="4699" spans="1:19" x14ac:dyDescent="0.25">
      <c r="A4699" s="39" t="s">
        <v>262</v>
      </c>
      <c r="B4699" s="39" t="s">
        <v>42</v>
      </c>
      <c r="C4699" s="7">
        <v>44256</v>
      </c>
      <c r="D4699" s="39" t="s">
        <v>81</v>
      </c>
      <c r="E4699" s="39">
        <v>539280</v>
      </c>
      <c r="F4699" s="82">
        <f t="shared" si="219"/>
        <v>539.28</v>
      </c>
      <c r="G4699" s="39">
        <f>VLOOKUP(N4699,Currecny_M!$A$1:$P$10,2,FALSE)</f>
        <v>1</v>
      </c>
      <c r="H4699" s="39">
        <f>MATCH(C4699,Currecny_M!$A$1:$P$1,0)</f>
        <v>13</v>
      </c>
      <c r="I4699" s="39">
        <f>VLOOKUP(N4699,Currecny_M!$A$1:$P$10,MATCH(Database!C4699,Currecny_M!$A$1:$P$1,0),FALSE)</f>
        <v>1</v>
      </c>
      <c r="J4699" s="82">
        <f t="shared" si="220"/>
        <v>539.28</v>
      </c>
      <c r="K4699" s="39">
        <f>VLOOKUP('Cover page'!$B$6,Currecny_M!$A$1:$P$10,MATCH(Database!C4699,Currecny_M!$A$1:$P$1,0),FALSE)</f>
        <v>1</v>
      </c>
      <c r="L4699" s="82">
        <f t="shared" si="221"/>
        <v>539.28</v>
      </c>
      <c r="M4699" s="82">
        <f>((E4699/$F$1)*VLOOKUP(N4699,Currecny_M!$A$1:$P$10,MATCH(Database!C4699,Currecny_M!$A$1:$P$1,0),FALSE))/VLOOKUP('Cover page'!$B$6,Currecny_M!$A$1:$P$10,MATCH(Database!C4699,Currecny_M!$A$1:$P$1,0),FALSE)</f>
        <v>539.28</v>
      </c>
      <c r="N4699" s="6" t="str">
        <f>VLOOKUP(B4699,Master!$A$2:$C$11,3,FALSE)</f>
        <v>INR</v>
      </c>
      <c r="O4699" s="6" t="str">
        <f>VLOOKUP(B4699,Master!$A$2:$C$11,2,FALSE)</f>
        <v>Asia</v>
      </c>
      <c r="Q4699" s="39" t="str">
        <f>VLOOKUP(D4699,GL_Master!$A$1:$D$80,2,FALSE)</f>
        <v>BS</v>
      </c>
      <c r="R4699" s="39" t="str">
        <f>VLOOKUP(D4699,GL_Master!$A$1:$D$80,3,FALSE)</f>
        <v>Other Current Assets</v>
      </c>
      <c r="S4699" s="39" t="str">
        <f>VLOOKUP(D4699,GL_Master!$A$1:$D$80,4,FALSE)</f>
        <v>Advance tax recoverable (net of provision )</v>
      </c>
    </row>
    <row r="4700" spans="1:19" x14ac:dyDescent="0.25">
      <c r="A4700" s="39" t="s">
        <v>262</v>
      </c>
      <c r="B4700" s="39" t="s">
        <v>42</v>
      </c>
      <c r="C4700" s="7">
        <v>44256</v>
      </c>
      <c r="D4700" s="39" t="s">
        <v>19</v>
      </c>
      <c r="E4700" s="39">
        <v>5050</v>
      </c>
      <c r="F4700" s="82">
        <f t="shared" si="219"/>
        <v>5.05</v>
      </c>
      <c r="G4700" s="39">
        <f>VLOOKUP(N4700,Currecny_M!$A$1:$P$10,2,FALSE)</f>
        <v>1</v>
      </c>
      <c r="H4700" s="39">
        <f>MATCH(C4700,Currecny_M!$A$1:$P$1,0)</f>
        <v>13</v>
      </c>
      <c r="I4700" s="39">
        <f>VLOOKUP(N4700,Currecny_M!$A$1:$P$10,MATCH(Database!C4700,Currecny_M!$A$1:$P$1,0),FALSE)</f>
        <v>1</v>
      </c>
      <c r="J4700" s="82">
        <f t="shared" si="220"/>
        <v>5.05</v>
      </c>
      <c r="K4700" s="39">
        <f>VLOOKUP('Cover page'!$B$6,Currecny_M!$A$1:$P$10,MATCH(Database!C4700,Currecny_M!$A$1:$P$1,0),FALSE)</f>
        <v>1</v>
      </c>
      <c r="L4700" s="82">
        <f t="shared" si="221"/>
        <v>5.05</v>
      </c>
      <c r="M4700" s="82">
        <f>((E4700/$F$1)*VLOOKUP(N4700,Currecny_M!$A$1:$P$10,MATCH(Database!C4700,Currecny_M!$A$1:$P$1,0),FALSE))/VLOOKUP('Cover page'!$B$6,Currecny_M!$A$1:$P$10,MATCH(Database!C4700,Currecny_M!$A$1:$P$1,0),FALSE)</f>
        <v>5.05</v>
      </c>
      <c r="N4700" s="6" t="str">
        <f>VLOOKUP(B4700,Master!$A$2:$C$11,3,FALSE)</f>
        <v>INR</v>
      </c>
      <c r="O4700" s="6" t="str">
        <f>VLOOKUP(B4700,Master!$A$2:$C$11,2,FALSE)</f>
        <v>Asia</v>
      </c>
      <c r="Q4700" s="39" t="str">
        <f>VLOOKUP(D4700,GL_Master!$A$1:$D$80,2,FALSE)</f>
        <v>BS</v>
      </c>
      <c r="R4700" s="39" t="str">
        <f>VLOOKUP(D4700,GL_Master!$A$1:$D$80,3,FALSE)</f>
        <v>Short-term loan and advances</v>
      </c>
      <c r="S4700" s="39" t="str">
        <f>VLOOKUP(D4700,GL_Master!$A$1:$D$80,4,FALSE)</f>
        <v>Prepaid expenses</v>
      </c>
    </row>
    <row r="4701" spans="1:19" x14ac:dyDescent="0.25">
      <c r="A4701" s="39" t="s">
        <v>262</v>
      </c>
      <c r="B4701" s="39" t="s">
        <v>42</v>
      </c>
      <c r="C4701" s="7">
        <v>44256</v>
      </c>
      <c r="D4701" s="39" t="s">
        <v>82</v>
      </c>
      <c r="E4701" s="39">
        <v>56160</v>
      </c>
      <c r="F4701" s="82">
        <f t="shared" si="219"/>
        <v>56.16</v>
      </c>
      <c r="G4701" s="39">
        <f>VLOOKUP(N4701,Currecny_M!$A$1:$P$10,2,FALSE)</f>
        <v>1</v>
      </c>
      <c r="H4701" s="39">
        <f>MATCH(C4701,Currecny_M!$A$1:$P$1,0)</f>
        <v>13</v>
      </c>
      <c r="I4701" s="39">
        <f>VLOOKUP(N4701,Currecny_M!$A$1:$P$10,MATCH(Database!C4701,Currecny_M!$A$1:$P$1,0),FALSE)</f>
        <v>1</v>
      </c>
      <c r="J4701" s="82">
        <f t="shared" si="220"/>
        <v>56.16</v>
      </c>
      <c r="K4701" s="39">
        <f>VLOOKUP('Cover page'!$B$6,Currecny_M!$A$1:$P$10,MATCH(Database!C4701,Currecny_M!$A$1:$P$1,0),FALSE)</f>
        <v>1</v>
      </c>
      <c r="L4701" s="82">
        <f t="shared" si="221"/>
        <v>56.16</v>
      </c>
      <c r="M4701" s="82">
        <f>((E4701/$F$1)*VLOOKUP(N4701,Currecny_M!$A$1:$P$10,MATCH(Database!C4701,Currecny_M!$A$1:$P$1,0),FALSE))/VLOOKUP('Cover page'!$B$6,Currecny_M!$A$1:$P$10,MATCH(Database!C4701,Currecny_M!$A$1:$P$1,0),FALSE)</f>
        <v>56.16</v>
      </c>
      <c r="N4701" s="6" t="str">
        <f>VLOOKUP(B4701,Master!$A$2:$C$11,3,FALSE)</f>
        <v>INR</v>
      </c>
      <c r="O4701" s="6" t="str">
        <f>VLOOKUP(B4701,Master!$A$2:$C$11,2,FALSE)</f>
        <v>Asia</v>
      </c>
      <c r="Q4701" s="39" t="str">
        <f>VLOOKUP(D4701,GL_Master!$A$1:$D$80,2,FALSE)</f>
        <v>BS</v>
      </c>
      <c r="R4701" s="39" t="str">
        <f>VLOOKUP(D4701,GL_Master!$A$1:$D$80,3,FALSE)</f>
        <v>Short-term loan and advances</v>
      </c>
      <c r="S4701" s="39" t="str">
        <f>VLOOKUP(D4701,GL_Master!$A$1:$D$80,4,FALSE)</f>
        <v>Advance to vendor/employees</v>
      </c>
    </row>
    <row r="4702" spans="1:19" x14ac:dyDescent="0.25">
      <c r="A4702" s="39" t="s">
        <v>262</v>
      </c>
      <c r="B4702" s="39" t="s">
        <v>42</v>
      </c>
      <c r="C4702" s="7">
        <v>44256</v>
      </c>
      <c r="D4702" s="39" t="s">
        <v>83</v>
      </c>
      <c r="E4702" s="39">
        <v>37800</v>
      </c>
      <c r="F4702" s="82">
        <f t="shared" si="219"/>
        <v>37.799999999999997</v>
      </c>
      <c r="G4702" s="39">
        <f>VLOOKUP(N4702,Currecny_M!$A$1:$P$10,2,FALSE)</f>
        <v>1</v>
      </c>
      <c r="H4702" s="39">
        <f>MATCH(C4702,Currecny_M!$A$1:$P$1,0)</f>
        <v>13</v>
      </c>
      <c r="I4702" s="39">
        <f>VLOOKUP(N4702,Currecny_M!$A$1:$P$10,MATCH(Database!C4702,Currecny_M!$A$1:$P$1,0),FALSE)</f>
        <v>1</v>
      </c>
      <c r="J4702" s="82">
        <f t="shared" si="220"/>
        <v>37.799999999999997</v>
      </c>
      <c r="K4702" s="39">
        <f>VLOOKUP('Cover page'!$B$6,Currecny_M!$A$1:$P$10,MATCH(Database!C4702,Currecny_M!$A$1:$P$1,0),FALSE)</f>
        <v>1</v>
      </c>
      <c r="L4702" s="82">
        <f t="shared" si="221"/>
        <v>37.799999999999997</v>
      </c>
      <c r="M4702" s="82">
        <f>((E4702/$F$1)*VLOOKUP(N4702,Currecny_M!$A$1:$P$10,MATCH(Database!C4702,Currecny_M!$A$1:$P$1,0),FALSE))/VLOOKUP('Cover page'!$B$6,Currecny_M!$A$1:$P$10,MATCH(Database!C4702,Currecny_M!$A$1:$P$1,0),FALSE)</f>
        <v>37.799999999999997</v>
      </c>
      <c r="N4702" s="6" t="str">
        <f>VLOOKUP(B4702,Master!$A$2:$C$11,3,FALSE)</f>
        <v>INR</v>
      </c>
      <c r="O4702" s="6" t="str">
        <f>VLOOKUP(B4702,Master!$A$2:$C$11,2,FALSE)</f>
        <v>Asia</v>
      </c>
      <c r="Q4702" s="39" t="str">
        <f>VLOOKUP(D4702,GL_Master!$A$1:$D$80,2,FALSE)</f>
        <v>BS</v>
      </c>
      <c r="R4702" s="39" t="str">
        <f>VLOOKUP(D4702,GL_Master!$A$1:$D$80,3,FALSE)</f>
        <v>Other Current Assets</v>
      </c>
      <c r="S4702" s="39" t="str">
        <f>VLOOKUP(D4702,GL_Master!$A$1:$D$80,4,FALSE)</f>
        <v>Security deposits ( Unsecured, considered good)</v>
      </c>
    </row>
    <row r="4703" spans="1:19" x14ac:dyDescent="0.25">
      <c r="A4703" s="39" t="s">
        <v>262</v>
      </c>
      <c r="B4703" s="39" t="s">
        <v>42</v>
      </c>
      <c r="C4703" s="7">
        <v>44256</v>
      </c>
      <c r="D4703" s="39" t="s">
        <v>246</v>
      </c>
      <c r="E4703" s="39">
        <v>-4556060</v>
      </c>
      <c r="F4703" s="82">
        <f t="shared" si="219"/>
        <v>-4556.0600000000004</v>
      </c>
      <c r="G4703" s="39">
        <f>VLOOKUP(N4703,Currecny_M!$A$1:$P$10,2,FALSE)</f>
        <v>1</v>
      </c>
      <c r="H4703" s="39">
        <f>MATCH(C4703,Currecny_M!$A$1:$P$1,0)</f>
        <v>13</v>
      </c>
      <c r="I4703" s="39">
        <f>VLOOKUP(N4703,Currecny_M!$A$1:$P$10,MATCH(Database!C4703,Currecny_M!$A$1:$P$1,0),FALSE)</f>
        <v>1</v>
      </c>
      <c r="J4703" s="82">
        <f t="shared" si="220"/>
        <v>-4556.0600000000004</v>
      </c>
      <c r="K4703" s="39">
        <f>VLOOKUP('Cover page'!$B$6,Currecny_M!$A$1:$P$10,MATCH(Database!C4703,Currecny_M!$A$1:$P$1,0),FALSE)</f>
        <v>1</v>
      </c>
      <c r="L4703" s="82">
        <f t="shared" si="221"/>
        <v>-4556.0600000000004</v>
      </c>
      <c r="M4703" s="82">
        <f>((E4703/$F$1)*VLOOKUP(N4703,Currecny_M!$A$1:$P$10,MATCH(Database!C4703,Currecny_M!$A$1:$P$1,0),FALSE))/VLOOKUP('Cover page'!$B$6,Currecny_M!$A$1:$P$10,MATCH(Database!C4703,Currecny_M!$A$1:$P$1,0),FALSE)</f>
        <v>-4556.0600000000004</v>
      </c>
      <c r="N4703" s="6" t="str">
        <f>VLOOKUP(B4703,Master!$A$2:$C$11,3,FALSE)</f>
        <v>INR</v>
      </c>
      <c r="O4703" s="6" t="str">
        <f>VLOOKUP(B4703,Master!$A$2:$C$11,2,FALSE)</f>
        <v>Asia</v>
      </c>
      <c r="Q4703" s="39" t="str">
        <f>VLOOKUP(D4703,GL_Master!$A$1:$D$80,2,FALSE)</f>
        <v>PL</v>
      </c>
      <c r="R4703" s="39" t="str">
        <f>VLOOKUP(D4703,GL_Master!$A$1:$D$80,3,FALSE)</f>
        <v>Revenue from Operations</v>
      </c>
      <c r="S4703" s="39" t="str">
        <f>VLOOKUP(D4703,GL_Master!$A$1:$D$80,4,FALSE)</f>
        <v>Contract revenue</v>
      </c>
    </row>
    <row r="4704" spans="1:19" x14ac:dyDescent="0.25">
      <c r="A4704" s="39" t="s">
        <v>262</v>
      </c>
      <c r="B4704" s="39" t="s">
        <v>42</v>
      </c>
      <c r="C4704" s="7">
        <v>44256</v>
      </c>
      <c r="D4704" s="39" t="s">
        <v>134</v>
      </c>
      <c r="E4704" s="39">
        <v>-35970</v>
      </c>
      <c r="F4704" s="82">
        <f t="shared" si="219"/>
        <v>-35.97</v>
      </c>
      <c r="G4704" s="39">
        <f>VLOOKUP(N4704,Currecny_M!$A$1:$P$10,2,FALSE)</f>
        <v>1</v>
      </c>
      <c r="H4704" s="39">
        <f>MATCH(C4704,Currecny_M!$A$1:$P$1,0)</f>
        <v>13</v>
      </c>
      <c r="I4704" s="39">
        <f>VLOOKUP(N4704,Currecny_M!$A$1:$P$10,MATCH(Database!C4704,Currecny_M!$A$1:$P$1,0),FALSE)</f>
        <v>1</v>
      </c>
      <c r="J4704" s="82">
        <f t="shared" si="220"/>
        <v>-35.97</v>
      </c>
      <c r="K4704" s="39">
        <f>VLOOKUP('Cover page'!$B$6,Currecny_M!$A$1:$P$10,MATCH(Database!C4704,Currecny_M!$A$1:$P$1,0),FALSE)</f>
        <v>1</v>
      </c>
      <c r="L4704" s="82">
        <f t="shared" si="221"/>
        <v>-35.97</v>
      </c>
      <c r="M4704" s="82">
        <f>((E4704/$F$1)*VLOOKUP(N4704,Currecny_M!$A$1:$P$10,MATCH(Database!C4704,Currecny_M!$A$1:$P$1,0),FALSE))/VLOOKUP('Cover page'!$B$6,Currecny_M!$A$1:$P$10,MATCH(Database!C4704,Currecny_M!$A$1:$P$1,0),FALSE)</f>
        <v>-35.97</v>
      </c>
      <c r="N4704" s="6" t="str">
        <f>VLOOKUP(B4704,Master!$A$2:$C$11,3,FALSE)</f>
        <v>INR</v>
      </c>
      <c r="O4704" s="6" t="str">
        <f>VLOOKUP(B4704,Master!$A$2:$C$11,2,FALSE)</f>
        <v>Asia</v>
      </c>
      <c r="Q4704" s="39" t="str">
        <f>VLOOKUP(D4704,GL_Master!$A$1:$D$80,2,FALSE)</f>
        <v>PL</v>
      </c>
      <c r="R4704" s="39" t="str">
        <f>VLOOKUP(D4704,GL_Master!$A$1:$D$80,3,FALSE)</f>
        <v>Other Income</v>
      </c>
      <c r="S4704" s="39" t="str">
        <f>VLOOKUP(D4704,GL_Master!$A$1:$D$80,4,FALSE)</f>
        <v>Other Income</v>
      </c>
    </row>
    <row r="4705" spans="1:19" x14ac:dyDescent="0.25">
      <c r="A4705" s="39" t="s">
        <v>262</v>
      </c>
      <c r="B4705" s="39" t="s">
        <v>42</v>
      </c>
      <c r="C4705" s="7">
        <v>44256</v>
      </c>
      <c r="D4705" s="39" t="s">
        <v>86</v>
      </c>
      <c r="E4705" s="39">
        <v>2120</v>
      </c>
      <c r="F4705" s="82">
        <f t="shared" si="219"/>
        <v>2.12</v>
      </c>
      <c r="G4705" s="39">
        <f>VLOOKUP(N4705,Currecny_M!$A$1:$P$10,2,FALSE)</f>
        <v>1</v>
      </c>
      <c r="H4705" s="39">
        <f>MATCH(C4705,Currecny_M!$A$1:$P$1,0)</f>
        <v>13</v>
      </c>
      <c r="I4705" s="39">
        <f>VLOOKUP(N4705,Currecny_M!$A$1:$P$10,MATCH(Database!C4705,Currecny_M!$A$1:$P$1,0),FALSE)</f>
        <v>1</v>
      </c>
      <c r="J4705" s="82">
        <f t="shared" si="220"/>
        <v>2.12</v>
      </c>
      <c r="K4705" s="39">
        <f>VLOOKUP('Cover page'!$B$6,Currecny_M!$A$1:$P$10,MATCH(Database!C4705,Currecny_M!$A$1:$P$1,0),FALSE)</f>
        <v>1</v>
      </c>
      <c r="L4705" s="82">
        <f t="shared" si="221"/>
        <v>2.12</v>
      </c>
      <c r="M4705" s="82">
        <f>((E4705/$F$1)*VLOOKUP(N4705,Currecny_M!$A$1:$P$10,MATCH(Database!C4705,Currecny_M!$A$1:$P$1,0),FALSE))/VLOOKUP('Cover page'!$B$6,Currecny_M!$A$1:$P$10,MATCH(Database!C4705,Currecny_M!$A$1:$P$1,0),FALSE)</f>
        <v>2.12</v>
      </c>
      <c r="N4705" s="6" t="str">
        <f>VLOOKUP(B4705,Master!$A$2:$C$11,3,FALSE)</f>
        <v>INR</v>
      </c>
      <c r="O4705" s="6" t="str">
        <f>VLOOKUP(B4705,Master!$A$2:$C$11,2,FALSE)</f>
        <v>Asia</v>
      </c>
      <c r="Q4705" s="39" t="str">
        <f>VLOOKUP(D4705,GL_Master!$A$1:$D$80,2,FALSE)</f>
        <v>PL</v>
      </c>
      <c r="R4705" s="39" t="str">
        <f>VLOOKUP(D4705,GL_Master!$A$1:$D$80,3,FALSE)</f>
        <v>COGS</v>
      </c>
      <c r="S4705" s="39" t="str">
        <f>VLOOKUP(D4705,GL_Master!$A$1:$D$80,4,FALSE)</f>
        <v>Purchase of other traded goods</v>
      </c>
    </row>
    <row r="4706" spans="1:19" x14ac:dyDescent="0.25">
      <c r="A4706" s="39" t="s">
        <v>262</v>
      </c>
      <c r="B4706" s="39" t="s">
        <v>42</v>
      </c>
      <c r="C4706" s="7">
        <v>44256</v>
      </c>
      <c r="D4706" s="39" t="s">
        <v>87</v>
      </c>
      <c r="E4706" s="39">
        <v>1060</v>
      </c>
      <c r="F4706" s="82">
        <f t="shared" si="219"/>
        <v>1.06</v>
      </c>
      <c r="G4706" s="39">
        <f>VLOOKUP(N4706,Currecny_M!$A$1:$P$10,2,FALSE)</f>
        <v>1</v>
      </c>
      <c r="H4706" s="39">
        <f>MATCH(C4706,Currecny_M!$A$1:$P$1,0)</f>
        <v>13</v>
      </c>
      <c r="I4706" s="39">
        <f>VLOOKUP(N4706,Currecny_M!$A$1:$P$10,MATCH(Database!C4706,Currecny_M!$A$1:$P$1,0),FALSE)</f>
        <v>1</v>
      </c>
      <c r="J4706" s="82">
        <f t="shared" si="220"/>
        <v>1.06</v>
      </c>
      <c r="K4706" s="39">
        <f>VLOOKUP('Cover page'!$B$6,Currecny_M!$A$1:$P$10,MATCH(Database!C4706,Currecny_M!$A$1:$P$1,0),FALSE)</f>
        <v>1</v>
      </c>
      <c r="L4706" s="82">
        <f t="shared" si="221"/>
        <v>1.06</v>
      </c>
      <c r="M4706" s="82">
        <f>((E4706/$F$1)*VLOOKUP(N4706,Currecny_M!$A$1:$P$10,MATCH(Database!C4706,Currecny_M!$A$1:$P$1,0),FALSE))/VLOOKUP('Cover page'!$B$6,Currecny_M!$A$1:$P$10,MATCH(Database!C4706,Currecny_M!$A$1:$P$1,0),FALSE)</f>
        <v>1.06</v>
      </c>
      <c r="N4706" s="6" t="str">
        <f>VLOOKUP(B4706,Master!$A$2:$C$11,3,FALSE)</f>
        <v>INR</v>
      </c>
      <c r="O4706" s="6" t="str">
        <f>VLOOKUP(B4706,Master!$A$2:$C$11,2,FALSE)</f>
        <v>Asia</v>
      </c>
      <c r="Q4706" s="39" t="str">
        <f>VLOOKUP(D4706,GL_Master!$A$1:$D$80,2,FALSE)</f>
        <v>PL</v>
      </c>
      <c r="R4706" s="39" t="str">
        <f>VLOOKUP(D4706,GL_Master!$A$1:$D$80,3,FALSE)</f>
        <v>COGS</v>
      </c>
      <c r="S4706" s="39" t="str">
        <f>VLOOKUP(D4706,GL_Master!$A$1:$D$80,4,FALSE)</f>
        <v>Civil, Installation, Commissioning and Other miscellaneous expenses</v>
      </c>
    </row>
    <row r="4707" spans="1:19" x14ac:dyDescent="0.25">
      <c r="A4707" s="39" t="s">
        <v>262</v>
      </c>
      <c r="B4707" s="39" t="s">
        <v>42</v>
      </c>
      <c r="C4707" s="7">
        <v>44256</v>
      </c>
      <c r="D4707" s="39" t="s">
        <v>88</v>
      </c>
      <c r="E4707" s="39">
        <v>3240</v>
      </c>
      <c r="F4707" s="82">
        <f t="shared" si="219"/>
        <v>3.24</v>
      </c>
      <c r="G4707" s="39">
        <f>VLOOKUP(N4707,Currecny_M!$A$1:$P$10,2,FALSE)</f>
        <v>1</v>
      </c>
      <c r="H4707" s="39">
        <f>MATCH(C4707,Currecny_M!$A$1:$P$1,0)</f>
        <v>13</v>
      </c>
      <c r="I4707" s="39">
        <f>VLOOKUP(N4707,Currecny_M!$A$1:$P$10,MATCH(Database!C4707,Currecny_M!$A$1:$P$1,0),FALSE)</f>
        <v>1</v>
      </c>
      <c r="J4707" s="82">
        <f t="shared" si="220"/>
        <v>3.24</v>
      </c>
      <c r="K4707" s="39">
        <f>VLOOKUP('Cover page'!$B$6,Currecny_M!$A$1:$P$10,MATCH(Database!C4707,Currecny_M!$A$1:$P$1,0),FALSE)</f>
        <v>1</v>
      </c>
      <c r="L4707" s="82">
        <f t="shared" si="221"/>
        <v>3.24</v>
      </c>
      <c r="M4707" s="82">
        <f>((E4707/$F$1)*VLOOKUP(N4707,Currecny_M!$A$1:$P$10,MATCH(Database!C4707,Currecny_M!$A$1:$P$1,0),FALSE))/VLOOKUP('Cover page'!$B$6,Currecny_M!$A$1:$P$10,MATCH(Database!C4707,Currecny_M!$A$1:$P$1,0),FALSE)</f>
        <v>3.24</v>
      </c>
      <c r="N4707" s="6" t="str">
        <f>VLOOKUP(B4707,Master!$A$2:$C$11,3,FALSE)</f>
        <v>INR</v>
      </c>
      <c r="O4707" s="6" t="str">
        <f>VLOOKUP(B4707,Master!$A$2:$C$11,2,FALSE)</f>
        <v>Asia</v>
      </c>
      <c r="Q4707" s="39" t="str">
        <f>VLOOKUP(D4707,GL_Master!$A$1:$D$80,2,FALSE)</f>
        <v>PL</v>
      </c>
      <c r="R4707" s="39" t="str">
        <f>VLOOKUP(D4707,GL_Master!$A$1:$D$80,3,FALSE)</f>
        <v>COGS</v>
      </c>
      <c r="S4707" s="39" t="str">
        <f>VLOOKUP(D4707,GL_Master!$A$1:$D$80,4,FALSE)</f>
        <v>Civil, Installation, Commissioning and Other miscellaneous expenses</v>
      </c>
    </row>
    <row r="4708" spans="1:19" x14ac:dyDescent="0.25">
      <c r="A4708" s="39" t="s">
        <v>262</v>
      </c>
      <c r="B4708" s="39" t="s">
        <v>42</v>
      </c>
      <c r="C4708" s="7">
        <v>44256</v>
      </c>
      <c r="D4708" s="39" t="s">
        <v>89</v>
      </c>
      <c r="E4708" s="39">
        <v>6360</v>
      </c>
      <c r="F4708" s="82">
        <f t="shared" si="219"/>
        <v>6.36</v>
      </c>
      <c r="G4708" s="39">
        <f>VLOOKUP(N4708,Currecny_M!$A$1:$P$10,2,FALSE)</f>
        <v>1</v>
      </c>
      <c r="H4708" s="39">
        <f>MATCH(C4708,Currecny_M!$A$1:$P$1,0)</f>
        <v>13</v>
      </c>
      <c r="I4708" s="39">
        <f>VLOOKUP(N4708,Currecny_M!$A$1:$P$10,MATCH(Database!C4708,Currecny_M!$A$1:$P$1,0),FALSE)</f>
        <v>1</v>
      </c>
      <c r="J4708" s="82">
        <f t="shared" si="220"/>
        <v>6.36</v>
      </c>
      <c r="K4708" s="39">
        <f>VLOOKUP('Cover page'!$B$6,Currecny_M!$A$1:$P$10,MATCH(Database!C4708,Currecny_M!$A$1:$P$1,0),FALSE)</f>
        <v>1</v>
      </c>
      <c r="L4708" s="82">
        <f t="shared" si="221"/>
        <v>6.36</v>
      </c>
      <c r="M4708" s="82">
        <f>((E4708/$F$1)*VLOOKUP(N4708,Currecny_M!$A$1:$P$10,MATCH(Database!C4708,Currecny_M!$A$1:$P$1,0),FALSE))/VLOOKUP('Cover page'!$B$6,Currecny_M!$A$1:$P$10,MATCH(Database!C4708,Currecny_M!$A$1:$P$1,0),FALSE)</f>
        <v>6.36</v>
      </c>
      <c r="N4708" s="6" t="str">
        <f>VLOOKUP(B4708,Master!$A$2:$C$11,3,FALSE)</f>
        <v>INR</v>
      </c>
      <c r="O4708" s="6" t="str">
        <f>VLOOKUP(B4708,Master!$A$2:$C$11,2,FALSE)</f>
        <v>Asia</v>
      </c>
      <c r="Q4708" s="39" t="str">
        <f>VLOOKUP(D4708,GL_Master!$A$1:$D$80,2,FALSE)</f>
        <v>PL</v>
      </c>
      <c r="R4708" s="39" t="str">
        <f>VLOOKUP(D4708,GL_Master!$A$1:$D$80,3,FALSE)</f>
        <v>COGS</v>
      </c>
      <c r="S4708" s="39" t="str">
        <f>VLOOKUP(D4708,GL_Master!$A$1:$D$80,4,FALSE)</f>
        <v>project Expenses</v>
      </c>
    </row>
    <row r="4709" spans="1:19" x14ac:dyDescent="0.25">
      <c r="A4709" s="39" t="s">
        <v>262</v>
      </c>
      <c r="B4709" s="39" t="s">
        <v>42</v>
      </c>
      <c r="C4709" s="7">
        <v>44256</v>
      </c>
      <c r="D4709" s="39" t="s">
        <v>90</v>
      </c>
      <c r="E4709" s="39">
        <v>2020</v>
      </c>
      <c r="F4709" s="82">
        <f t="shared" si="219"/>
        <v>2.02</v>
      </c>
      <c r="G4709" s="39">
        <f>VLOOKUP(N4709,Currecny_M!$A$1:$P$10,2,FALSE)</f>
        <v>1</v>
      </c>
      <c r="H4709" s="39">
        <f>MATCH(C4709,Currecny_M!$A$1:$P$1,0)</f>
        <v>13</v>
      </c>
      <c r="I4709" s="39">
        <f>VLOOKUP(N4709,Currecny_M!$A$1:$P$10,MATCH(Database!C4709,Currecny_M!$A$1:$P$1,0),FALSE)</f>
        <v>1</v>
      </c>
      <c r="J4709" s="82">
        <f t="shared" si="220"/>
        <v>2.02</v>
      </c>
      <c r="K4709" s="39">
        <f>VLOOKUP('Cover page'!$B$6,Currecny_M!$A$1:$P$10,MATCH(Database!C4709,Currecny_M!$A$1:$P$1,0),FALSE)</f>
        <v>1</v>
      </c>
      <c r="L4709" s="82">
        <f t="shared" si="221"/>
        <v>2.02</v>
      </c>
      <c r="M4709" s="82">
        <f>((E4709/$F$1)*VLOOKUP(N4709,Currecny_M!$A$1:$P$10,MATCH(Database!C4709,Currecny_M!$A$1:$P$1,0),FALSE))/VLOOKUP('Cover page'!$B$6,Currecny_M!$A$1:$P$10,MATCH(Database!C4709,Currecny_M!$A$1:$P$1,0),FALSE)</f>
        <v>2.02</v>
      </c>
      <c r="N4709" s="6" t="str">
        <f>VLOOKUP(B4709,Master!$A$2:$C$11,3,FALSE)</f>
        <v>INR</v>
      </c>
      <c r="O4709" s="6" t="str">
        <f>VLOOKUP(B4709,Master!$A$2:$C$11,2,FALSE)</f>
        <v>Asia</v>
      </c>
      <c r="Q4709" s="39" t="str">
        <f>VLOOKUP(D4709,GL_Master!$A$1:$D$80,2,FALSE)</f>
        <v>PL</v>
      </c>
      <c r="R4709" s="39" t="str">
        <f>VLOOKUP(D4709,GL_Master!$A$1:$D$80,3,FALSE)</f>
        <v>Office utility</v>
      </c>
      <c r="S4709" s="39" t="str">
        <f>VLOOKUP(D4709,GL_Master!$A$1:$D$80,4,FALSE)</f>
        <v>Electricity Expenses</v>
      </c>
    </row>
    <row r="4710" spans="1:19" x14ac:dyDescent="0.25">
      <c r="A4710" s="39" t="s">
        <v>262</v>
      </c>
      <c r="B4710" s="39" t="s">
        <v>42</v>
      </c>
      <c r="C4710" s="7">
        <v>44256</v>
      </c>
      <c r="D4710" s="39" t="s">
        <v>91</v>
      </c>
      <c r="E4710" s="39">
        <v>4200</v>
      </c>
      <c r="F4710" s="82">
        <f t="shared" si="219"/>
        <v>4.2</v>
      </c>
      <c r="G4710" s="39">
        <f>VLOOKUP(N4710,Currecny_M!$A$1:$P$10,2,FALSE)</f>
        <v>1</v>
      </c>
      <c r="H4710" s="39">
        <f>MATCH(C4710,Currecny_M!$A$1:$P$1,0)</f>
        <v>13</v>
      </c>
      <c r="I4710" s="39">
        <f>VLOOKUP(N4710,Currecny_M!$A$1:$P$10,MATCH(Database!C4710,Currecny_M!$A$1:$P$1,0),FALSE)</f>
        <v>1</v>
      </c>
      <c r="J4710" s="82">
        <f t="shared" si="220"/>
        <v>4.2</v>
      </c>
      <c r="K4710" s="39">
        <f>VLOOKUP('Cover page'!$B$6,Currecny_M!$A$1:$P$10,MATCH(Database!C4710,Currecny_M!$A$1:$P$1,0),FALSE)</f>
        <v>1</v>
      </c>
      <c r="L4710" s="82">
        <f t="shared" si="221"/>
        <v>4.2</v>
      </c>
      <c r="M4710" s="82">
        <f>((E4710/$F$1)*VLOOKUP(N4710,Currecny_M!$A$1:$P$10,MATCH(Database!C4710,Currecny_M!$A$1:$P$1,0),FALSE))/VLOOKUP('Cover page'!$B$6,Currecny_M!$A$1:$P$10,MATCH(Database!C4710,Currecny_M!$A$1:$P$1,0),FALSE)</f>
        <v>4.2</v>
      </c>
      <c r="N4710" s="6" t="str">
        <f>VLOOKUP(B4710,Master!$A$2:$C$11,3,FALSE)</f>
        <v>INR</v>
      </c>
      <c r="O4710" s="6" t="str">
        <f>VLOOKUP(B4710,Master!$A$2:$C$11,2,FALSE)</f>
        <v>Asia</v>
      </c>
      <c r="Q4710" s="39" t="str">
        <f>VLOOKUP(D4710,GL_Master!$A$1:$D$80,2,FALSE)</f>
        <v>PL</v>
      </c>
      <c r="R4710" s="39" t="str">
        <f>VLOOKUP(D4710,GL_Master!$A$1:$D$80,3,FALSE)</f>
        <v>Misc. expenses</v>
      </c>
      <c r="S4710" s="39" t="str">
        <f>VLOOKUP(D4710,GL_Master!$A$1:$D$80,4,FALSE)</f>
        <v>Repair &amp; Maintenance</v>
      </c>
    </row>
    <row r="4711" spans="1:19" x14ac:dyDescent="0.25">
      <c r="A4711" s="39" t="s">
        <v>262</v>
      </c>
      <c r="B4711" s="39" t="s">
        <v>42</v>
      </c>
      <c r="C4711" s="7">
        <v>44256</v>
      </c>
      <c r="D4711" s="39" t="s">
        <v>92</v>
      </c>
      <c r="E4711" s="39">
        <v>3060</v>
      </c>
      <c r="F4711" s="82">
        <f t="shared" si="219"/>
        <v>3.06</v>
      </c>
      <c r="G4711" s="39">
        <f>VLOOKUP(N4711,Currecny_M!$A$1:$P$10,2,FALSE)</f>
        <v>1</v>
      </c>
      <c r="H4711" s="39">
        <f>MATCH(C4711,Currecny_M!$A$1:$P$1,0)</f>
        <v>13</v>
      </c>
      <c r="I4711" s="39">
        <f>VLOOKUP(N4711,Currecny_M!$A$1:$P$10,MATCH(Database!C4711,Currecny_M!$A$1:$P$1,0),FALSE)</f>
        <v>1</v>
      </c>
      <c r="J4711" s="82">
        <f t="shared" si="220"/>
        <v>3.06</v>
      </c>
      <c r="K4711" s="39">
        <f>VLOOKUP('Cover page'!$B$6,Currecny_M!$A$1:$P$10,MATCH(Database!C4711,Currecny_M!$A$1:$P$1,0),FALSE)</f>
        <v>1</v>
      </c>
      <c r="L4711" s="82">
        <f t="shared" si="221"/>
        <v>3.06</v>
      </c>
      <c r="M4711" s="82">
        <f>((E4711/$F$1)*VLOOKUP(N4711,Currecny_M!$A$1:$P$10,MATCH(Database!C4711,Currecny_M!$A$1:$P$1,0),FALSE))/VLOOKUP('Cover page'!$B$6,Currecny_M!$A$1:$P$10,MATCH(Database!C4711,Currecny_M!$A$1:$P$1,0),FALSE)</f>
        <v>3.06</v>
      </c>
      <c r="N4711" s="6" t="str">
        <f>VLOOKUP(B4711,Master!$A$2:$C$11,3,FALSE)</f>
        <v>INR</v>
      </c>
      <c r="O4711" s="6" t="str">
        <f>VLOOKUP(B4711,Master!$A$2:$C$11,2,FALSE)</f>
        <v>Asia</v>
      </c>
      <c r="Q4711" s="39" t="str">
        <f>VLOOKUP(D4711,GL_Master!$A$1:$D$80,2,FALSE)</f>
        <v>PL</v>
      </c>
      <c r="R4711" s="39" t="str">
        <f>VLOOKUP(D4711,GL_Master!$A$1:$D$80,3,FALSE)</f>
        <v>Misc. expenses</v>
      </c>
      <c r="S4711" s="39" t="str">
        <f>VLOOKUP(D4711,GL_Master!$A$1:$D$80,4,FALSE)</f>
        <v>Repair &amp; Maintenance</v>
      </c>
    </row>
    <row r="4712" spans="1:19" x14ac:dyDescent="0.25">
      <c r="A4712" s="39" t="s">
        <v>262</v>
      </c>
      <c r="B4712" s="39" t="s">
        <v>42</v>
      </c>
      <c r="C4712" s="7">
        <v>44256</v>
      </c>
      <c r="D4712" s="39" t="s">
        <v>93</v>
      </c>
      <c r="E4712" s="39">
        <v>35700</v>
      </c>
      <c r="F4712" s="82">
        <f t="shared" si="219"/>
        <v>35.700000000000003</v>
      </c>
      <c r="G4712" s="39">
        <f>VLOOKUP(N4712,Currecny_M!$A$1:$P$10,2,FALSE)</f>
        <v>1</v>
      </c>
      <c r="H4712" s="39">
        <f>MATCH(C4712,Currecny_M!$A$1:$P$1,0)</f>
        <v>13</v>
      </c>
      <c r="I4712" s="39">
        <f>VLOOKUP(N4712,Currecny_M!$A$1:$P$10,MATCH(Database!C4712,Currecny_M!$A$1:$P$1,0),FALSE)</f>
        <v>1</v>
      </c>
      <c r="J4712" s="82">
        <f t="shared" si="220"/>
        <v>35.700000000000003</v>
      </c>
      <c r="K4712" s="39">
        <f>VLOOKUP('Cover page'!$B$6,Currecny_M!$A$1:$P$10,MATCH(Database!C4712,Currecny_M!$A$1:$P$1,0),FALSE)</f>
        <v>1</v>
      </c>
      <c r="L4712" s="82">
        <f t="shared" si="221"/>
        <v>35.700000000000003</v>
      </c>
      <c r="M4712" s="82">
        <f>((E4712/$F$1)*VLOOKUP(N4712,Currecny_M!$A$1:$P$10,MATCH(Database!C4712,Currecny_M!$A$1:$P$1,0),FALSE))/VLOOKUP('Cover page'!$B$6,Currecny_M!$A$1:$P$10,MATCH(Database!C4712,Currecny_M!$A$1:$P$1,0),FALSE)</f>
        <v>35.700000000000003</v>
      </c>
      <c r="N4712" s="6" t="str">
        <f>VLOOKUP(B4712,Master!$A$2:$C$11,3,FALSE)</f>
        <v>INR</v>
      </c>
      <c r="O4712" s="6" t="str">
        <f>VLOOKUP(B4712,Master!$A$2:$C$11,2,FALSE)</f>
        <v>Asia</v>
      </c>
      <c r="Q4712" s="39" t="str">
        <f>VLOOKUP(D4712,GL_Master!$A$1:$D$80,2,FALSE)</f>
        <v>PL</v>
      </c>
      <c r="R4712" s="39" t="str">
        <f>VLOOKUP(D4712,GL_Master!$A$1:$D$80,3,FALSE)</f>
        <v>Salary wages &amp; benefits</v>
      </c>
      <c r="S4712" s="39" t="str">
        <f>VLOOKUP(D4712,GL_Master!$A$1:$D$80,4,FALSE)</f>
        <v>Employee benefits expense</v>
      </c>
    </row>
    <row r="4713" spans="1:19" x14ac:dyDescent="0.25">
      <c r="A4713" s="39" t="s">
        <v>262</v>
      </c>
      <c r="B4713" s="39" t="s">
        <v>42</v>
      </c>
      <c r="C4713" s="7">
        <v>44256</v>
      </c>
      <c r="D4713" s="39" t="s">
        <v>33</v>
      </c>
      <c r="E4713" s="39">
        <v>1060</v>
      </c>
      <c r="F4713" s="82">
        <f t="shared" si="219"/>
        <v>1.06</v>
      </c>
      <c r="G4713" s="39">
        <f>VLOOKUP(N4713,Currecny_M!$A$1:$P$10,2,FALSE)</f>
        <v>1</v>
      </c>
      <c r="H4713" s="39">
        <f>MATCH(C4713,Currecny_M!$A$1:$P$1,0)</f>
        <v>13</v>
      </c>
      <c r="I4713" s="39">
        <f>VLOOKUP(N4713,Currecny_M!$A$1:$P$10,MATCH(Database!C4713,Currecny_M!$A$1:$P$1,0),FALSE)</f>
        <v>1</v>
      </c>
      <c r="J4713" s="82">
        <f t="shared" si="220"/>
        <v>1.06</v>
      </c>
      <c r="K4713" s="39">
        <f>VLOOKUP('Cover page'!$B$6,Currecny_M!$A$1:$P$10,MATCH(Database!C4713,Currecny_M!$A$1:$P$1,0),FALSE)</f>
        <v>1</v>
      </c>
      <c r="L4713" s="82">
        <f t="shared" si="221"/>
        <v>1.06</v>
      </c>
      <c r="M4713" s="82">
        <f>((E4713/$F$1)*VLOOKUP(N4713,Currecny_M!$A$1:$P$10,MATCH(Database!C4713,Currecny_M!$A$1:$P$1,0),FALSE))/VLOOKUP('Cover page'!$B$6,Currecny_M!$A$1:$P$10,MATCH(Database!C4713,Currecny_M!$A$1:$P$1,0),FALSE)</f>
        <v>1.06</v>
      </c>
      <c r="N4713" s="6" t="str">
        <f>VLOOKUP(B4713,Master!$A$2:$C$11,3,FALSE)</f>
        <v>INR</v>
      </c>
      <c r="O4713" s="6" t="str">
        <f>VLOOKUP(B4713,Master!$A$2:$C$11,2,FALSE)</f>
        <v>Asia</v>
      </c>
      <c r="Q4713" s="39" t="str">
        <f>VLOOKUP(D4713,GL_Master!$A$1:$D$80,2,FALSE)</f>
        <v>PL</v>
      </c>
      <c r="R4713" s="39" t="str">
        <f>VLOOKUP(D4713,GL_Master!$A$1:$D$80,3,FALSE)</f>
        <v>Staff welfare expenses</v>
      </c>
      <c r="S4713" s="39" t="str">
        <f>VLOOKUP(D4713,GL_Master!$A$1:$D$80,4,FALSE)</f>
        <v>Other staff welfare</v>
      </c>
    </row>
    <row r="4714" spans="1:19" x14ac:dyDescent="0.25">
      <c r="A4714" s="39" t="s">
        <v>262</v>
      </c>
      <c r="B4714" s="39" t="s">
        <v>42</v>
      </c>
      <c r="C4714" s="7">
        <v>44256</v>
      </c>
      <c r="D4714" s="39" t="s">
        <v>94</v>
      </c>
      <c r="E4714" s="39">
        <v>6180</v>
      </c>
      <c r="F4714" s="82">
        <f t="shared" si="219"/>
        <v>6.18</v>
      </c>
      <c r="G4714" s="39">
        <f>VLOOKUP(N4714,Currecny_M!$A$1:$P$10,2,FALSE)</f>
        <v>1</v>
      </c>
      <c r="H4714" s="39">
        <f>MATCH(C4714,Currecny_M!$A$1:$P$1,0)</f>
        <v>13</v>
      </c>
      <c r="I4714" s="39">
        <f>VLOOKUP(N4714,Currecny_M!$A$1:$P$10,MATCH(Database!C4714,Currecny_M!$A$1:$P$1,0),FALSE)</f>
        <v>1</v>
      </c>
      <c r="J4714" s="82">
        <f t="shared" si="220"/>
        <v>6.18</v>
      </c>
      <c r="K4714" s="39">
        <f>VLOOKUP('Cover page'!$B$6,Currecny_M!$A$1:$P$10,MATCH(Database!C4714,Currecny_M!$A$1:$P$1,0),FALSE)</f>
        <v>1</v>
      </c>
      <c r="L4714" s="82">
        <f t="shared" si="221"/>
        <v>6.18</v>
      </c>
      <c r="M4714" s="82">
        <f>((E4714/$F$1)*VLOOKUP(N4714,Currecny_M!$A$1:$P$10,MATCH(Database!C4714,Currecny_M!$A$1:$P$1,0),FALSE))/VLOOKUP('Cover page'!$B$6,Currecny_M!$A$1:$P$10,MATCH(Database!C4714,Currecny_M!$A$1:$P$1,0),FALSE)</f>
        <v>6.18</v>
      </c>
      <c r="N4714" s="6" t="str">
        <f>VLOOKUP(B4714,Master!$A$2:$C$11,3,FALSE)</f>
        <v>INR</v>
      </c>
      <c r="O4714" s="6" t="str">
        <f>VLOOKUP(B4714,Master!$A$2:$C$11,2,FALSE)</f>
        <v>Asia</v>
      </c>
      <c r="Q4714" s="39" t="str">
        <f>VLOOKUP(D4714,GL_Master!$A$1:$D$80,2,FALSE)</f>
        <v>PL</v>
      </c>
      <c r="R4714" s="39" t="str">
        <f>VLOOKUP(D4714,GL_Master!$A$1:$D$80,3,FALSE)</f>
        <v xml:space="preserve">Gratuity expenses </v>
      </c>
      <c r="S4714" s="39" t="str">
        <f>VLOOKUP(D4714,GL_Master!$A$1:$D$80,4,FALSE)</f>
        <v>Gratuity</v>
      </c>
    </row>
    <row r="4715" spans="1:19" x14ac:dyDescent="0.25">
      <c r="A4715" s="39" t="s">
        <v>262</v>
      </c>
      <c r="B4715" s="39" t="s">
        <v>42</v>
      </c>
      <c r="C4715" s="7">
        <v>44256</v>
      </c>
      <c r="D4715" s="39" t="s">
        <v>95</v>
      </c>
      <c r="E4715" s="39">
        <v>2160</v>
      </c>
      <c r="F4715" s="82">
        <f t="shared" si="219"/>
        <v>2.16</v>
      </c>
      <c r="G4715" s="39">
        <f>VLOOKUP(N4715,Currecny_M!$A$1:$P$10,2,FALSE)</f>
        <v>1</v>
      </c>
      <c r="H4715" s="39">
        <f>MATCH(C4715,Currecny_M!$A$1:$P$1,0)</f>
        <v>13</v>
      </c>
      <c r="I4715" s="39">
        <f>VLOOKUP(N4715,Currecny_M!$A$1:$P$10,MATCH(Database!C4715,Currecny_M!$A$1:$P$1,0),FALSE)</f>
        <v>1</v>
      </c>
      <c r="J4715" s="82">
        <f t="shared" si="220"/>
        <v>2.16</v>
      </c>
      <c r="K4715" s="39">
        <f>VLOOKUP('Cover page'!$B$6,Currecny_M!$A$1:$P$10,MATCH(Database!C4715,Currecny_M!$A$1:$P$1,0),FALSE)</f>
        <v>1</v>
      </c>
      <c r="L4715" s="82">
        <f t="shared" si="221"/>
        <v>2.16</v>
      </c>
      <c r="M4715" s="82">
        <f>((E4715/$F$1)*VLOOKUP(N4715,Currecny_M!$A$1:$P$10,MATCH(Database!C4715,Currecny_M!$A$1:$P$1,0),FALSE))/VLOOKUP('Cover page'!$B$6,Currecny_M!$A$1:$P$10,MATCH(Database!C4715,Currecny_M!$A$1:$P$1,0),FALSE)</f>
        <v>2.16</v>
      </c>
      <c r="N4715" s="6" t="str">
        <f>VLOOKUP(B4715,Master!$A$2:$C$11,3,FALSE)</f>
        <v>INR</v>
      </c>
      <c r="O4715" s="6" t="str">
        <f>VLOOKUP(B4715,Master!$A$2:$C$11,2,FALSE)</f>
        <v>Asia</v>
      </c>
      <c r="Q4715" s="39" t="str">
        <f>VLOOKUP(D4715,GL_Master!$A$1:$D$80,2,FALSE)</f>
        <v>PL</v>
      </c>
      <c r="R4715" s="39" t="str">
        <f>VLOOKUP(D4715,GL_Master!$A$1:$D$80,3,FALSE)</f>
        <v>Salary wages &amp; benefits</v>
      </c>
      <c r="S4715" s="39" t="str">
        <f>VLOOKUP(D4715,GL_Master!$A$1:$D$80,4,FALSE)</f>
        <v>Employee benefits expense</v>
      </c>
    </row>
    <row r="4716" spans="1:19" x14ac:dyDescent="0.25">
      <c r="A4716" s="39" t="s">
        <v>262</v>
      </c>
      <c r="B4716" s="39" t="s">
        <v>42</v>
      </c>
      <c r="C4716" s="7">
        <v>44256</v>
      </c>
      <c r="D4716" s="39" t="s">
        <v>96</v>
      </c>
      <c r="E4716" s="39">
        <v>19080</v>
      </c>
      <c r="F4716" s="82">
        <f t="shared" si="219"/>
        <v>19.079999999999998</v>
      </c>
      <c r="G4716" s="39">
        <f>VLOOKUP(N4716,Currecny_M!$A$1:$P$10,2,FALSE)</f>
        <v>1</v>
      </c>
      <c r="H4716" s="39">
        <f>MATCH(C4716,Currecny_M!$A$1:$P$1,0)</f>
        <v>13</v>
      </c>
      <c r="I4716" s="39">
        <f>VLOOKUP(N4716,Currecny_M!$A$1:$P$10,MATCH(Database!C4716,Currecny_M!$A$1:$P$1,0),FALSE)</f>
        <v>1</v>
      </c>
      <c r="J4716" s="82">
        <f t="shared" si="220"/>
        <v>19.079999999999998</v>
      </c>
      <c r="K4716" s="39">
        <f>VLOOKUP('Cover page'!$B$6,Currecny_M!$A$1:$P$10,MATCH(Database!C4716,Currecny_M!$A$1:$P$1,0),FALSE)</f>
        <v>1</v>
      </c>
      <c r="L4716" s="82">
        <f t="shared" si="221"/>
        <v>19.079999999999998</v>
      </c>
      <c r="M4716" s="82">
        <f>((E4716/$F$1)*VLOOKUP(N4716,Currecny_M!$A$1:$P$10,MATCH(Database!C4716,Currecny_M!$A$1:$P$1,0),FALSE))/VLOOKUP('Cover page'!$B$6,Currecny_M!$A$1:$P$10,MATCH(Database!C4716,Currecny_M!$A$1:$P$1,0),FALSE)</f>
        <v>19.079999999999998</v>
      </c>
      <c r="N4716" s="6" t="str">
        <f>VLOOKUP(B4716,Master!$A$2:$C$11,3,FALSE)</f>
        <v>INR</v>
      </c>
      <c r="O4716" s="6" t="str">
        <f>VLOOKUP(B4716,Master!$A$2:$C$11,2,FALSE)</f>
        <v>Asia</v>
      </c>
      <c r="Q4716" s="39" t="str">
        <f>VLOOKUP(D4716,GL_Master!$A$1:$D$80,2,FALSE)</f>
        <v>PL</v>
      </c>
      <c r="R4716" s="39" t="str">
        <f>VLOOKUP(D4716,GL_Master!$A$1:$D$80,3,FALSE)</f>
        <v>Salary wages &amp; benefits</v>
      </c>
      <c r="S4716" s="39" t="str">
        <f>VLOOKUP(D4716,GL_Master!$A$1:$D$80,4,FALSE)</f>
        <v>Employee benefits expense</v>
      </c>
    </row>
    <row r="4717" spans="1:19" x14ac:dyDescent="0.25">
      <c r="A4717" s="39" t="s">
        <v>262</v>
      </c>
      <c r="B4717" s="39" t="s">
        <v>42</v>
      </c>
      <c r="C4717" s="7">
        <v>44256</v>
      </c>
      <c r="D4717" s="39" t="s">
        <v>97</v>
      </c>
      <c r="E4717" s="39">
        <v>1040</v>
      </c>
      <c r="F4717" s="82">
        <f t="shared" si="219"/>
        <v>1.04</v>
      </c>
      <c r="G4717" s="39">
        <f>VLOOKUP(N4717,Currecny_M!$A$1:$P$10,2,FALSE)</f>
        <v>1</v>
      </c>
      <c r="H4717" s="39">
        <f>MATCH(C4717,Currecny_M!$A$1:$P$1,0)</f>
        <v>13</v>
      </c>
      <c r="I4717" s="39">
        <f>VLOOKUP(N4717,Currecny_M!$A$1:$P$10,MATCH(Database!C4717,Currecny_M!$A$1:$P$1,0),FALSE)</f>
        <v>1</v>
      </c>
      <c r="J4717" s="82">
        <f t="shared" si="220"/>
        <v>1.04</v>
      </c>
      <c r="K4717" s="39">
        <f>VLOOKUP('Cover page'!$B$6,Currecny_M!$A$1:$P$10,MATCH(Database!C4717,Currecny_M!$A$1:$P$1,0),FALSE)</f>
        <v>1</v>
      </c>
      <c r="L4717" s="82">
        <f t="shared" si="221"/>
        <v>1.04</v>
      </c>
      <c r="M4717" s="82">
        <f>((E4717/$F$1)*VLOOKUP(N4717,Currecny_M!$A$1:$P$10,MATCH(Database!C4717,Currecny_M!$A$1:$P$1,0),FALSE))/VLOOKUP('Cover page'!$B$6,Currecny_M!$A$1:$P$10,MATCH(Database!C4717,Currecny_M!$A$1:$P$1,0),FALSE)</f>
        <v>1.04</v>
      </c>
      <c r="N4717" s="6" t="str">
        <f>VLOOKUP(B4717,Master!$A$2:$C$11,3,FALSE)</f>
        <v>INR</v>
      </c>
      <c r="O4717" s="6" t="str">
        <f>VLOOKUP(B4717,Master!$A$2:$C$11,2,FALSE)</f>
        <v>Asia</v>
      </c>
      <c r="Q4717" s="39" t="str">
        <f>VLOOKUP(D4717,GL_Master!$A$1:$D$80,2,FALSE)</f>
        <v>PL</v>
      </c>
      <c r="R4717" s="39" t="str">
        <f>VLOOKUP(D4717,GL_Master!$A$1:$D$80,3,FALSE)</f>
        <v>Salary wages &amp; benefits</v>
      </c>
      <c r="S4717" s="39" t="str">
        <f>VLOOKUP(D4717,GL_Master!$A$1:$D$80,4,FALSE)</f>
        <v>Employee benefits expense</v>
      </c>
    </row>
    <row r="4718" spans="1:19" x14ac:dyDescent="0.25">
      <c r="A4718" s="39" t="s">
        <v>262</v>
      </c>
      <c r="B4718" s="39" t="s">
        <v>42</v>
      </c>
      <c r="C4718" s="7">
        <v>44256</v>
      </c>
      <c r="D4718" s="39" t="s">
        <v>98</v>
      </c>
      <c r="E4718" s="39">
        <v>2080</v>
      </c>
      <c r="F4718" s="82">
        <f t="shared" si="219"/>
        <v>2.08</v>
      </c>
      <c r="G4718" s="39">
        <f>VLOOKUP(N4718,Currecny_M!$A$1:$P$10,2,FALSE)</f>
        <v>1</v>
      </c>
      <c r="H4718" s="39">
        <f>MATCH(C4718,Currecny_M!$A$1:$P$1,0)</f>
        <v>13</v>
      </c>
      <c r="I4718" s="39">
        <f>VLOOKUP(N4718,Currecny_M!$A$1:$P$10,MATCH(Database!C4718,Currecny_M!$A$1:$P$1,0),FALSE)</f>
        <v>1</v>
      </c>
      <c r="J4718" s="82">
        <f t="shared" si="220"/>
        <v>2.08</v>
      </c>
      <c r="K4718" s="39">
        <f>VLOOKUP('Cover page'!$B$6,Currecny_M!$A$1:$P$10,MATCH(Database!C4718,Currecny_M!$A$1:$P$1,0),FALSE)</f>
        <v>1</v>
      </c>
      <c r="L4718" s="82">
        <f t="shared" si="221"/>
        <v>2.08</v>
      </c>
      <c r="M4718" s="82">
        <f>((E4718/$F$1)*VLOOKUP(N4718,Currecny_M!$A$1:$P$10,MATCH(Database!C4718,Currecny_M!$A$1:$P$1,0),FALSE))/VLOOKUP('Cover page'!$B$6,Currecny_M!$A$1:$P$10,MATCH(Database!C4718,Currecny_M!$A$1:$P$1,0),FALSE)</f>
        <v>2.08</v>
      </c>
      <c r="N4718" s="6" t="str">
        <f>VLOOKUP(B4718,Master!$A$2:$C$11,3,FALSE)</f>
        <v>INR</v>
      </c>
      <c r="O4718" s="6" t="str">
        <f>VLOOKUP(B4718,Master!$A$2:$C$11,2,FALSE)</f>
        <v>Asia</v>
      </c>
      <c r="Q4718" s="39" t="str">
        <f>VLOOKUP(D4718,GL_Master!$A$1:$D$80,2,FALSE)</f>
        <v>PL</v>
      </c>
      <c r="R4718" s="39" t="str">
        <f>VLOOKUP(D4718,GL_Master!$A$1:$D$80,3,FALSE)</f>
        <v>Salary wages &amp; benefits</v>
      </c>
      <c r="S4718" s="39" t="str">
        <f>VLOOKUP(D4718,GL_Master!$A$1:$D$80,4,FALSE)</f>
        <v>Employee benefits expense</v>
      </c>
    </row>
    <row r="4719" spans="1:19" x14ac:dyDescent="0.25">
      <c r="A4719" s="39" t="s">
        <v>262</v>
      </c>
      <c r="B4719" s="39" t="s">
        <v>42</v>
      </c>
      <c r="C4719" s="7">
        <v>44256</v>
      </c>
      <c r="D4719" s="39" t="s">
        <v>99</v>
      </c>
      <c r="E4719" s="39">
        <v>1030</v>
      </c>
      <c r="F4719" s="82">
        <f t="shared" si="219"/>
        <v>1.03</v>
      </c>
      <c r="G4719" s="39">
        <f>VLOOKUP(N4719,Currecny_M!$A$1:$P$10,2,FALSE)</f>
        <v>1</v>
      </c>
      <c r="H4719" s="39">
        <f>MATCH(C4719,Currecny_M!$A$1:$P$1,0)</f>
        <v>13</v>
      </c>
      <c r="I4719" s="39">
        <f>VLOOKUP(N4719,Currecny_M!$A$1:$P$10,MATCH(Database!C4719,Currecny_M!$A$1:$P$1,0),FALSE)</f>
        <v>1</v>
      </c>
      <c r="J4719" s="82">
        <f t="shared" si="220"/>
        <v>1.03</v>
      </c>
      <c r="K4719" s="39">
        <f>VLOOKUP('Cover page'!$B$6,Currecny_M!$A$1:$P$10,MATCH(Database!C4719,Currecny_M!$A$1:$P$1,0),FALSE)</f>
        <v>1</v>
      </c>
      <c r="L4719" s="82">
        <f t="shared" si="221"/>
        <v>1.03</v>
      </c>
      <c r="M4719" s="82">
        <f>((E4719/$F$1)*VLOOKUP(N4719,Currecny_M!$A$1:$P$10,MATCH(Database!C4719,Currecny_M!$A$1:$P$1,0),FALSE))/VLOOKUP('Cover page'!$B$6,Currecny_M!$A$1:$P$10,MATCH(Database!C4719,Currecny_M!$A$1:$P$1,0),FALSE)</f>
        <v>1.03</v>
      </c>
      <c r="N4719" s="6" t="str">
        <f>VLOOKUP(B4719,Master!$A$2:$C$11,3,FALSE)</f>
        <v>INR</v>
      </c>
      <c r="O4719" s="6" t="str">
        <f>VLOOKUP(B4719,Master!$A$2:$C$11,2,FALSE)</f>
        <v>Asia</v>
      </c>
      <c r="Q4719" s="39" t="str">
        <f>VLOOKUP(D4719,GL_Master!$A$1:$D$80,2,FALSE)</f>
        <v>PL</v>
      </c>
      <c r="R4719" s="39" t="str">
        <f>VLOOKUP(D4719,GL_Master!$A$1:$D$80,3,FALSE)</f>
        <v>Salary wages &amp; benefits</v>
      </c>
      <c r="S4719" s="39" t="str">
        <f>VLOOKUP(D4719,GL_Master!$A$1:$D$80,4,FALSE)</f>
        <v>Employee benefits expense</v>
      </c>
    </row>
    <row r="4720" spans="1:19" x14ac:dyDescent="0.25">
      <c r="A4720" s="39" t="s">
        <v>262</v>
      </c>
      <c r="B4720" s="39" t="s">
        <v>42</v>
      </c>
      <c r="C4720" s="7">
        <v>44256</v>
      </c>
      <c r="D4720" s="39" t="s">
        <v>100</v>
      </c>
      <c r="E4720" s="39">
        <v>7280</v>
      </c>
      <c r="F4720" s="82">
        <f t="shared" si="219"/>
        <v>7.28</v>
      </c>
      <c r="G4720" s="39">
        <f>VLOOKUP(N4720,Currecny_M!$A$1:$P$10,2,FALSE)</f>
        <v>1</v>
      </c>
      <c r="H4720" s="39">
        <f>MATCH(C4720,Currecny_M!$A$1:$P$1,0)</f>
        <v>13</v>
      </c>
      <c r="I4720" s="39">
        <f>VLOOKUP(N4720,Currecny_M!$A$1:$P$10,MATCH(Database!C4720,Currecny_M!$A$1:$P$1,0),FALSE)</f>
        <v>1</v>
      </c>
      <c r="J4720" s="82">
        <f t="shared" si="220"/>
        <v>7.28</v>
      </c>
      <c r="K4720" s="39">
        <f>VLOOKUP('Cover page'!$B$6,Currecny_M!$A$1:$P$10,MATCH(Database!C4720,Currecny_M!$A$1:$P$1,0),FALSE)</f>
        <v>1</v>
      </c>
      <c r="L4720" s="82">
        <f t="shared" si="221"/>
        <v>7.28</v>
      </c>
      <c r="M4720" s="82">
        <f>((E4720/$F$1)*VLOOKUP(N4720,Currecny_M!$A$1:$P$10,MATCH(Database!C4720,Currecny_M!$A$1:$P$1,0),FALSE))/VLOOKUP('Cover page'!$B$6,Currecny_M!$A$1:$P$10,MATCH(Database!C4720,Currecny_M!$A$1:$P$1,0),FALSE)</f>
        <v>7.28</v>
      </c>
      <c r="N4720" s="6" t="str">
        <f>VLOOKUP(B4720,Master!$A$2:$C$11,3,FALSE)</f>
        <v>INR</v>
      </c>
      <c r="O4720" s="6" t="str">
        <f>VLOOKUP(B4720,Master!$A$2:$C$11,2,FALSE)</f>
        <v>Asia</v>
      </c>
      <c r="Q4720" s="39" t="str">
        <f>VLOOKUP(D4720,GL_Master!$A$1:$D$80,2,FALSE)</f>
        <v>PL</v>
      </c>
      <c r="R4720" s="39" t="str">
        <f>VLOOKUP(D4720,GL_Master!$A$1:$D$80,3,FALSE)</f>
        <v>Salary wages &amp; benefits</v>
      </c>
      <c r="S4720" s="39" t="str">
        <f>VLOOKUP(D4720,GL_Master!$A$1:$D$80,4,FALSE)</f>
        <v>Employee benefits expense</v>
      </c>
    </row>
    <row r="4721" spans="1:19" x14ac:dyDescent="0.25">
      <c r="A4721" s="39" t="s">
        <v>262</v>
      </c>
      <c r="B4721" s="39" t="s">
        <v>42</v>
      </c>
      <c r="C4721" s="7">
        <v>44256</v>
      </c>
      <c r="D4721" s="39" t="s">
        <v>30</v>
      </c>
      <c r="E4721" s="39">
        <v>2160</v>
      </c>
      <c r="F4721" s="82">
        <f t="shared" si="219"/>
        <v>2.16</v>
      </c>
      <c r="G4721" s="39">
        <f>VLOOKUP(N4721,Currecny_M!$A$1:$P$10,2,FALSE)</f>
        <v>1</v>
      </c>
      <c r="H4721" s="39">
        <f>MATCH(C4721,Currecny_M!$A$1:$P$1,0)</f>
        <v>13</v>
      </c>
      <c r="I4721" s="39">
        <f>VLOOKUP(N4721,Currecny_M!$A$1:$P$10,MATCH(Database!C4721,Currecny_M!$A$1:$P$1,0),FALSE)</f>
        <v>1</v>
      </c>
      <c r="J4721" s="82">
        <f t="shared" si="220"/>
        <v>2.16</v>
      </c>
      <c r="K4721" s="39">
        <f>VLOOKUP('Cover page'!$B$6,Currecny_M!$A$1:$P$10,MATCH(Database!C4721,Currecny_M!$A$1:$P$1,0),FALSE)</f>
        <v>1</v>
      </c>
      <c r="L4721" s="82">
        <f t="shared" si="221"/>
        <v>2.16</v>
      </c>
      <c r="M4721" s="82">
        <f>((E4721/$F$1)*VLOOKUP(N4721,Currecny_M!$A$1:$P$10,MATCH(Database!C4721,Currecny_M!$A$1:$P$1,0),FALSE))/VLOOKUP('Cover page'!$B$6,Currecny_M!$A$1:$P$10,MATCH(Database!C4721,Currecny_M!$A$1:$P$1,0),FALSE)</f>
        <v>2.16</v>
      </c>
      <c r="N4721" s="6" t="str">
        <f>VLOOKUP(B4721,Master!$A$2:$C$11,3,FALSE)</f>
        <v>INR</v>
      </c>
      <c r="O4721" s="6" t="str">
        <f>VLOOKUP(B4721,Master!$A$2:$C$11,2,FALSE)</f>
        <v>Asia</v>
      </c>
      <c r="Q4721" s="39" t="str">
        <f>VLOOKUP(D4721,GL_Master!$A$1:$D$80,2,FALSE)</f>
        <v>PL</v>
      </c>
      <c r="R4721" s="39" t="str">
        <f>VLOOKUP(D4721,GL_Master!$A$1:$D$80,3,FALSE)</f>
        <v>Travelling and conveyance</v>
      </c>
      <c r="S4721" s="39" t="str">
        <f>VLOOKUP(D4721,GL_Master!$A$1:$D$80,4,FALSE)</f>
        <v>Local conveyance</v>
      </c>
    </row>
    <row r="4722" spans="1:19" x14ac:dyDescent="0.25">
      <c r="A4722" s="39" t="s">
        <v>262</v>
      </c>
      <c r="B4722" s="39" t="s">
        <v>42</v>
      </c>
      <c r="C4722" s="7">
        <v>44256</v>
      </c>
      <c r="D4722" s="39" t="s">
        <v>31</v>
      </c>
      <c r="E4722" s="39">
        <v>1040</v>
      </c>
      <c r="F4722" s="82">
        <f t="shared" si="219"/>
        <v>1.04</v>
      </c>
      <c r="G4722" s="39">
        <f>VLOOKUP(N4722,Currecny_M!$A$1:$P$10,2,FALSE)</f>
        <v>1</v>
      </c>
      <c r="H4722" s="39">
        <f>MATCH(C4722,Currecny_M!$A$1:$P$1,0)</f>
        <v>13</v>
      </c>
      <c r="I4722" s="39">
        <f>VLOOKUP(N4722,Currecny_M!$A$1:$P$10,MATCH(Database!C4722,Currecny_M!$A$1:$P$1,0),FALSE)</f>
        <v>1</v>
      </c>
      <c r="J4722" s="82">
        <f t="shared" si="220"/>
        <v>1.04</v>
      </c>
      <c r="K4722" s="39">
        <f>VLOOKUP('Cover page'!$B$6,Currecny_M!$A$1:$P$10,MATCH(Database!C4722,Currecny_M!$A$1:$P$1,0),FALSE)</f>
        <v>1</v>
      </c>
      <c r="L4722" s="82">
        <f t="shared" si="221"/>
        <v>1.04</v>
      </c>
      <c r="M4722" s="82">
        <f>((E4722/$F$1)*VLOOKUP(N4722,Currecny_M!$A$1:$P$10,MATCH(Database!C4722,Currecny_M!$A$1:$P$1,0),FALSE))/VLOOKUP('Cover page'!$B$6,Currecny_M!$A$1:$P$10,MATCH(Database!C4722,Currecny_M!$A$1:$P$1,0),FALSE)</f>
        <v>1.04</v>
      </c>
      <c r="N4722" s="6" t="str">
        <f>VLOOKUP(B4722,Master!$A$2:$C$11,3,FALSE)</f>
        <v>INR</v>
      </c>
      <c r="O4722" s="6" t="str">
        <f>VLOOKUP(B4722,Master!$A$2:$C$11,2,FALSE)</f>
        <v>Asia</v>
      </c>
      <c r="Q4722" s="39" t="str">
        <f>VLOOKUP(D4722,GL_Master!$A$1:$D$80,2,FALSE)</f>
        <v>PL</v>
      </c>
      <c r="R4722" s="39" t="str">
        <f>VLOOKUP(D4722,GL_Master!$A$1:$D$80,3,FALSE)</f>
        <v>Office expenses</v>
      </c>
      <c r="S4722" s="39" t="str">
        <f>VLOOKUP(D4722,GL_Master!$A$1:$D$80,4,FALSE)</f>
        <v>Parking charges</v>
      </c>
    </row>
    <row r="4723" spans="1:19" x14ac:dyDescent="0.25">
      <c r="A4723" s="39" t="s">
        <v>262</v>
      </c>
      <c r="B4723" s="39" t="s">
        <v>42</v>
      </c>
      <c r="C4723" s="7">
        <v>44256</v>
      </c>
      <c r="D4723" s="39" t="s">
        <v>101</v>
      </c>
      <c r="E4723" s="39">
        <v>1090</v>
      </c>
      <c r="F4723" s="82">
        <f t="shared" si="219"/>
        <v>1.0900000000000001</v>
      </c>
      <c r="G4723" s="39">
        <f>VLOOKUP(N4723,Currecny_M!$A$1:$P$10,2,FALSE)</f>
        <v>1</v>
      </c>
      <c r="H4723" s="39">
        <f>MATCH(C4723,Currecny_M!$A$1:$P$1,0)</f>
        <v>13</v>
      </c>
      <c r="I4723" s="39">
        <f>VLOOKUP(N4723,Currecny_M!$A$1:$P$10,MATCH(Database!C4723,Currecny_M!$A$1:$P$1,0),FALSE)</f>
        <v>1</v>
      </c>
      <c r="J4723" s="82">
        <f t="shared" si="220"/>
        <v>1.0900000000000001</v>
      </c>
      <c r="K4723" s="39">
        <f>VLOOKUP('Cover page'!$B$6,Currecny_M!$A$1:$P$10,MATCH(Database!C4723,Currecny_M!$A$1:$P$1,0),FALSE)</f>
        <v>1</v>
      </c>
      <c r="L4723" s="82">
        <f t="shared" si="221"/>
        <v>1.0900000000000001</v>
      </c>
      <c r="M4723" s="82">
        <f>((E4723/$F$1)*VLOOKUP(N4723,Currecny_M!$A$1:$P$10,MATCH(Database!C4723,Currecny_M!$A$1:$P$1,0),FALSE))/VLOOKUP('Cover page'!$B$6,Currecny_M!$A$1:$P$10,MATCH(Database!C4723,Currecny_M!$A$1:$P$1,0),FALSE)</f>
        <v>1.0900000000000001</v>
      </c>
      <c r="N4723" s="6" t="str">
        <f>VLOOKUP(B4723,Master!$A$2:$C$11,3,FALSE)</f>
        <v>INR</v>
      </c>
      <c r="O4723" s="6" t="str">
        <f>VLOOKUP(B4723,Master!$A$2:$C$11,2,FALSE)</f>
        <v>Asia</v>
      </c>
      <c r="Q4723" s="39" t="str">
        <f>VLOOKUP(D4723,GL_Master!$A$1:$D$80,2,FALSE)</f>
        <v>PL</v>
      </c>
      <c r="R4723" s="39" t="str">
        <f>VLOOKUP(D4723,GL_Master!$A$1:$D$80,3,FALSE)</f>
        <v>COGS</v>
      </c>
      <c r="S4723" s="39" t="str">
        <f>VLOOKUP(D4723,GL_Master!$A$1:$D$80,4,FALSE)</f>
        <v>Purchase of other traded goods</v>
      </c>
    </row>
    <row r="4724" spans="1:19" x14ac:dyDescent="0.25">
      <c r="A4724" s="39" t="s">
        <v>262</v>
      </c>
      <c r="B4724" s="39" t="s">
        <v>42</v>
      </c>
      <c r="C4724" s="7">
        <v>44256</v>
      </c>
      <c r="D4724" s="39" t="s">
        <v>102</v>
      </c>
      <c r="E4724" s="39">
        <v>1080</v>
      </c>
      <c r="F4724" s="82">
        <f t="shared" si="219"/>
        <v>1.08</v>
      </c>
      <c r="G4724" s="39">
        <f>VLOOKUP(N4724,Currecny_M!$A$1:$P$10,2,FALSE)</f>
        <v>1</v>
      </c>
      <c r="H4724" s="39">
        <f>MATCH(C4724,Currecny_M!$A$1:$P$1,0)</f>
        <v>13</v>
      </c>
      <c r="I4724" s="39">
        <f>VLOOKUP(N4724,Currecny_M!$A$1:$P$10,MATCH(Database!C4724,Currecny_M!$A$1:$P$1,0),FALSE)</f>
        <v>1</v>
      </c>
      <c r="J4724" s="82">
        <f t="shared" si="220"/>
        <v>1.08</v>
      </c>
      <c r="K4724" s="39">
        <f>VLOOKUP('Cover page'!$B$6,Currecny_M!$A$1:$P$10,MATCH(Database!C4724,Currecny_M!$A$1:$P$1,0),FALSE)</f>
        <v>1</v>
      </c>
      <c r="L4724" s="82">
        <f t="shared" si="221"/>
        <v>1.08</v>
      </c>
      <c r="M4724" s="82">
        <f>((E4724/$F$1)*VLOOKUP(N4724,Currecny_M!$A$1:$P$10,MATCH(Database!C4724,Currecny_M!$A$1:$P$1,0),FALSE))/VLOOKUP('Cover page'!$B$6,Currecny_M!$A$1:$P$10,MATCH(Database!C4724,Currecny_M!$A$1:$P$1,0),FALSE)</f>
        <v>1.08</v>
      </c>
      <c r="N4724" s="6" t="str">
        <f>VLOOKUP(B4724,Master!$A$2:$C$11,3,FALSE)</f>
        <v>INR</v>
      </c>
      <c r="O4724" s="6" t="str">
        <f>VLOOKUP(B4724,Master!$A$2:$C$11,2,FALSE)</f>
        <v>Asia</v>
      </c>
      <c r="Q4724" s="39" t="str">
        <f>VLOOKUP(D4724,GL_Master!$A$1:$D$80,2,FALSE)</f>
        <v>PL</v>
      </c>
      <c r="R4724" s="39" t="str">
        <f>VLOOKUP(D4724,GL_Master!$A$1:$D$80,3,FALSE)</f>
        <v>Staff welfare expenses</v>
      </c>
      <c r="S4724" s="39" t="str">
        <f>VLOOKUP(D4724,GL_Master!$A$1:$D$80,4,FALSE)</f>
        <v>Diwali Expense</v>
      </c>
    </row>
    <row r="4725" spans="1:19" x14ac:dyDescent="0.25">
      <c r="A4725" s="39" t="s">
        <v>262</v>
      </c>
      <c r="B4725" s="39" t="s">
        <v>42</v>
      </c>
      <c r="C4725" s="7">
        <v>44256</v>
      </c>
      <c r="D4725" s="39" t="s">
        <v>20</v>
      </c>
      <c r="E4725" s="39">
        <v>2020</v>
      </c>
      <c r="F4725" s="82">
        <f t="shared" si="219"/>
        <v>2.02</v>
      </c>
      <c r="G4725" s="39">
        <f>VLOOKUP(N4725,Currecny_M!$A$1:$P$10,2,FALSE)</f>
        <v>1</v>
      </c>
      <c r="H4725" s="39">
        <f>MATCH(C4725,Currecny_M!$A$1:$P$1,0)</f>
        <v>13</v>
      </c>
      <c r="I4725" s="39">
        <f>VLOOKUP(N4725,Currecny_M!$A$1:$P$10,MATCH(Database!C4725,Currecny_M!$A$1:$P$1,0),FALSE)</f>
        <v>1</v>
      </c>
      <c r="J4725" s="82">
        <f t="shared" si="220"/>
        <v>2.02</v>
      </c>
      <c r="K4725" s="39">
        <f>VLOOKUP('Cover page'!$B$6,Currecny_M!$A$1:$P$10,MATCH(Database!C4725,Currecny_M!$A$1:$P$1,0),FALSE)</f>
        <v>1</v>
      </c>
      <c r="L4725" s="82">
        <f t="shared" si="221"/>
        <v>2.02</v>
      </c>
      <c r="M4725" s="82">
        <f>((E4725/$F$1)*VLOOKUP(N4725,Currecny_M!$A$1:$P$10,MATCH(Database!C4725,Currecny_M!$A$1:$P$1,0),FALSE))/VLOOKUP('Cover page'!$B$6,Currecny_M!$A$1:$P$10,MATCH(Database!C4725,Currecny_M!$A$1:$P$1,0),FALSE)</f>
        <v>2.02</v>
      </c>
      <c r="N4725" s="6" t="str">
        <f>VLOOKUP(B4725,Master!$A$2:$C$11,3,FALSE)</f>
        <v>INR</v>
      </c>
      <c r="O4725" s="6" t="str">
        <f>VLOOKUP(B4725,Master!$A$2:$C$11,2,FALSE)</f>
        <v>Asia</v>
      </c>
      <c r="Q4725" s="39" t="str">
        <f>VLOOKUP(D4725,GL_Master!$A$1:$D$80,2,FALSE)</f>
        <v>PL</v>
      </c>
      <c r="R4725" s="39" t="str">
        <f>VLOOKUP(D4725,GL_Master!$A$1:$D$80,3,FALSE)</f>
        <v>Selling and Marketing expenses</v>
      </c>
      <c r="S4725" s="39" t="str">
        <f>VLOOKUP(D4725,GL_Master!$A$1:$D$80,4,FALSE)</f>
        <v>Business promotion</v>
      </c>
    </row>
    <row r="4726" spans="1:19" x14ac:dyDescent="0.25">
      <c r="A4726" s="39" t="s">
        <v>262</v>
      </c>
      <c r="B4726" s="39" t="s">
        <v>42</v>
      </c>
      <c r="C4726" s="7">
        <v>44256</v>
      </c>
      <c r="D4726" s="39" t="s">
        <v>29</v>
      </c>
      <c r="E4726" s="39">
        <v>2080</v>
      </c>
      <c r="F4726" s="82">
        <f t="shared" si="219"/>
        <v>2.08</v>
      </c>
      <c r="G4726" s="39">
        <f>VLOOKUP(N4726,Currecny_M!$A$1:$P$10,2,FALSE)</f>
        <v>1</v>
      </c>
      <c r="H4726" s="39">
        <f>MATCH(C4726,Currecny_M!$A$1:$P$1,0)</f>
        <v>13</v>
      </c>
      <c r="I4726" s="39">
        <f>VLOOKUP(N4726,Currecny_M!$A$1:$P$10,MATCH(Database!C4726,Currecny_M!$A$1:$P$1,0),FALSE)</f>
        <v>1</v>
      </c>
      <c r="J4726" s="82">
        <f t="shared" si="220"/>
        <v>2.08</v>
      </c>
      <c r="K4726" s="39">
        <f>VLOOKUP('Cover page'!$B$6,Currecny_M!$A$1:$P$10,MATCH(Database!C4726,Currecny_M!$A$1:$P$1,0),FALSE)</f>
        <v>1</v>
      </c>
      <c r="L4726" s="82">
        <f t="shared" si="221"/>
        <v>2.08</v>
      </c>
      <c r="M4726" s="82">
        <f>((E4726/$F$1)*VLOOKUP(N4726,Currecny_M!$A$1:$P$10,MATCH(Database!C4726,Currecny_M!$A$1:$P$1,0),FALSE))/VLOOKUP('Cover page'!$B$6,Currecny_M!$A$1:$P$10,MATCH(Database!C4726,Currecny_M!$A$1:$P$1,0),FALSE)</f>
        <v>2.08</v>
      </c>
      <c r="N4726" s="6" t="str">
        <f>VLOOKUP(B4726,Master!$A$2:$C$11,3,FALSE)</f>
        <v>INR</v>
      </c>
      <c r="O4726" s="6" t="str">
        <f>VLOOKUP(B4726,Master!$A$2:$C$11,2,FALSE)</f>
        <v>Asia</v>
      </c>
      <c r="Q4726" s="39" t="str">
        <f>VLOOKUP(D4726,GL_Master!$A$1:$D$80,2,FALSE)</f>
        <v>PL</v>
      </c>
      <c r="R4726" s="39" t="str">
        <f>VLOOKUP(D4726,GL_Master!$A$1:$D$80,3,FALSE)</f>
        <v>Communication &amp; internet exp</v>
      </c>
      <c r="S4726" s="39" t="str">
        <f>VLOOKUP(D4726,GL_Master!$A$1:$D$80,4,FALSE)</f>
        <v>Communication cost</v>
      </c>
    </row>
    <row r="4727" spans="1:19" x14ac:dyDescent="0.25">
      <c r="A4727" s="39" t="s">
        <v>262</v>
      </c>
      <c r="B4727" s="39" t="s">
        <v>42</v>
      </c>
      <c r="C4727" s="7">
        <v>44256</v>
      </c>
      <c r="D4727" s="39" t="s">
        <v>41</v>
      </c>
      <c r="E4727" s="39">
        <v>1080</v>
      </c>
      <c r="F4727" s="82">
        <f t="shared" si="219"/>
        <v>1.08</v>
      </c>
      <c r="G4727" s="39">
        <f>VLOOKUP(N4727,Currecny_M!$A$1:$P$10,2,FALSE)</f>
        <v>1</v>
      </c>
      <c r="H4727" s="39">
        <f>MATCH(C4727,Currecny_M!$A$1:$P$1,0)</f>
        <v>13</v>
      </c>
      <c r="I4727" s="39">
        <f>VLOOKUP(N4727,Currecny_M!$A$1:$P$10,MATCH(Database!C4727,Currecny_M!$A$1:$P$1,0),FALSE)</f>
        <v>1</v>
      </c>
      <c r="J4727" s="82">
        <f t="shared" si="220"/>
        <v>1.08</v>
      </c>
      <c r="K4727" s="39">
        <f>VLOOKUP('Cover page'!$B$6,Currecny_M!$A$1:$P$10,MATCH(Database!C4727,Currecny_M!$A$1:$P$1,0),FALSE)</f>
        <v>1</v>
      </c>
      <c r="L4727" s="82">
        <f t="shared" si="221"/>
        <v>1.08</v>
      </c>
      <c r="M4727" s="82">
        <f>((E4727/$F$1)*VLOOKUP(N4727,Currecny_M!$A$1:$P$10,MATCH(Database!C4727,Currecny_M!$A$1:$P$1,0),FALSE))/VLOOKUP('Cover page'!$B$6,Currecny_M!$A$1:$P$10,MATCH(Database!C4727,Currecny_M!$A$1:$P$1,0),FALSE)</f>
        <v>1.08</v>
      </c>
      <c r="N4727" s="6" t="str">
        <f>VLOOKUP(B4727,Master!$A$2:$C$11,3,FALSE)</f>
        <v>INR</v>
      </c>
      <c r="O4727" s="6" t="str">
        <f>VLOOKUP(B4727,Master!$A$2:$C$11,2,FALSE)</f>
        <v>Asia</v>
      </c>
      <c r="Q4727" s="39" t="str">
        <f>VLOOKUP(D4727,GL_Master!$A$1:$D$80,2,FALSE)</f>
        <v>PL</v>
      </c>
      <c r="R4727" s="39" t="str">
        <f>VLOOKUP(D4727,GL_Master!$A$1:$D$80,3,FALSE)</f>
        <v>Communication &amp; internet exp</v>
      </c>
      <c r="S4727" s="39" t="str">
        <f>VLOOKUP(D4727,GL_Master!$A$1:$D$80,4,FALSE)</f>
        <v>Communication cost</v>
      </c>
    </row>
    <row r="4728" spans="1:19" x14ac:dyDescent="0.25">
      <c r="A4728" s="39" t="s">
        <v>262</v>
      </c>
      <c r="B4728" s="39" t="s">
        <v>42</v>
      </c>
      <c r="C4728" s="7">
        <v>44256</v>
      </c>
      <c r="D4728" s="39" t="s">
        <v>103</v>
      </c>
      <c r="E4728" s="39">
        <v>2100</v>
      </c>
      <c r="F4728" s="82">
        <f t="shared" si="219"/>
        <v>2.1</v>
      </c>
      <c r="G4728" s="39">
        <f>VLOOKUP(N4728,Currecny_M!$A$1:$P$10,2,FALSE)</f>
        <v>1</v>
      </c>
      <c r="H4728" s="39">
        <f>MATCH(C4728,Currecny_M!$A$1:$P$1,0)</f>
        <v>13</v>
      </c>
      <c r="I4728" s="39">
        <f>VLOOKUP(N4728,Currecny_M!$A$1:$P$10,MATCH(Database!C4728,Currecny_M!$A$1:$P$1,0),FALSE)</f>
        <v>1</v>
      </c>
      <c r="J4728" s="82">
        <f t="shared" si="220"/>
        <v>2.1</v>
      </c>
      <c r="K4728" s="39">
        <f>VLOOKUP('Cover page'!$B$6,Currecny_M!$A$1:$P$10,MATCH(Database!C4728,Currecny_M!$A$1:$P$1,0),FALSE)</f>
        <v>1</v>
      </c>
      <c r="L4728" s="82">
        <f t="shared" si="221"/>
        <v>2.1</v>
      </c>
      <c r="M4728" s="82">
        <f>((E4728/$F$1)*VLOOKUP(N4728,Currecny_M!$A$1:$P$10,MATCH(Database!C4728,Currecny_M!$A$1:$P$1,0),FALSE))/VLOOKUP('Cover page'!$B$6,Currecny_M!$A$1:$P$10,MATCH(Database!C4728,Currecny_M!$A$1:$P$1,0),FALSE)</f>
        <v>2.1</v>
      </c>
      <c r="N4728" s="6" t="str">
        <f>VLOOKUP(B4728,Master!$A$2:$C$11,3,FALSE)</f>
        <v>INR</v>
      </c>
      <c r="O4728" s="6" t="str">
        <f>VLOOKUP(B4728,Master!$A$2:$C$11,2,FALSE)</f>
        <v>Asia</v>
      </c>
      <c r="Q4728" s="39" t="str">
        <f>VLOOKUP(D4728,GL_Master!$A$1:$D$80,2,FALSE)</f>
        <v>PL</v>
      </c>
      <c r="R4728" s="39" t="str">
        <f>VLOOKUP(D4728,GL_Master!$A$1:$D$80,3,FALSE)</f>
        <v>Communication &amp; internet exp</v>
      </c>
      <c r="S4728" s="39" t="str">
        <f>VLOOKUP(D4728,GL_Master!$A$1:$D$80,4,FALSE)</f>
        <v>Communication cost</v>
      </c>
    </row>
    <row r="4729" spans="1:19" x14ac:dyDescent="0.25">
      <c r="A4729" s="39" t="s">
        <v>262</v>
      </c>
      <c r="B4729" s="39" t="s">
        <v>42</v>
      </c>
      <c r="C4729" s="7">
        <v>44256</v>
      </c>
      <c r="D4729" s="39" t="s">
        <v>104</v>
      </c>
      <c r="E4729" s="39">
        <v>3150</v>
      </c>
      <c r="F4729" s="82">
        <f t="shared" si="219"/>
        <v>3.15</v>
      </c>
      <c r="G4729" s="39">
        <f>VLOOKUP(N4729,Currecny_M!$A$1:$P$10,2,FALSE)</f>
        <v>1</v>
      </c>
      <c r="H4729" s="39">
        <f>MATCH(C4729,Currecny_M!$A$1:$P$1,0)</f>
        <v>13</v>
      </c>
      <c r="I4729" s="39">
        <f>VLOOKUP(N4729,Currecny_M!$A$1:$P$10,MATCH(Database!C4729,Currecny_M!$A$1:$P$1,0),FALSE)</f>
        <v>1</v>
      </c>
      <c r="J4729" s="82">
        <f t="shared" si="220"/>
        <v>3.15</v>
      </c>
      <c r="K4729" s="39">
        <f>VLOOKUP('Cover page'!$B$6,Currecny_M!$A$1:$P$10,MATCH(Database!C4729,Currecny_M!$A$1:$P$1,0),FALSE)</f>
        <v>1</v>
      </c>
      <c r="L4729" s="82">
        <f t="shared" si="221"/>
        <v>3.15</v>
      </c>
      <c r="M4729" s="82">
        <f>((E4729/$F$1)*VLOOKUP(N4729,Currecny_M!$A$1:$P$10,MATCH(Database!C4729,Currecny_M!$A$1:$P$1,0),FALSE))/VLOOKUP('Cover page'!$B$6,Currecny_M!$A$1:$P$10,MATCH(Database!C4729,Currecny_M!$A$1:$P$1,0),FALSE)</f>
        <v>3.15</v>
      </c>
      <c r="N4729" s="6" t="str">
        <f>VLOOKUP(B4729,Master!$A$2:$C$11,3,FALSE)</f>
        <v>INR</v>
      </c>
      <c r="O4729" s="6" t="str">
        <f>VLOOKUP(B4729,Master!$A$2:$C$11,2,FALSE)</f>
        <v>Asia</v>
      </c>
      <c r="Q4729" s="39" t="str">
        <f>VLOOKUP(D4729,GL_Master!$A$1:$D$80,2,FALSE)</f>
        <v>PL</v>
      </c>
      <c r="R4729" s="39" t="str">
        <f>VLOOKUP(D4729,GL_Master!$A$1:$D$80,3,FALSE)</f>
        <v>Legal &amp; Professional expenses</v>
      </c>
      <c r="S4729" s="39" t="str">
        <f>VLOOKUP(D4729,GL_Master!$A$1:$D$80,4,FALSE)</f>
        <v>Professional Fees - Others</v>
      </c>
    </row>
    <row r="4730" spans="1:19" x14ac:dyDescent="0.25">
      <c r="A4730" s="39" t="s">
        <v>262</v>
      </c>
      <c r="B4730" s="39" t="s">
        <v>42</v>
      </c>
      <c r="C4730" s="7">
        <v>44256</v>
      </c>
      <c r="D4730" s="39" t="s">
        <v>105</v>
      </c>
      <c r="E4730" s="39">
        <v>2160</v>
      </c>
      <c r="F4730" s="82">
        <f t="shared" si="219"/>
        <v>2.16</v>
      </c>
      <c r="G4730" s="39">
        <f>VLOOKUP(N4730,Currecny_M!$A$1:$P$10,2,FALSE)</f>
        <v>1</v>
      </c>
      <c r="H4730" s="39">
        <f>MATCH(C4730,Currecny_M!$A$1:$P$1,0)</f>
        <v>13</v>
      </c>
      <c r="I4730" s="39">
        <f>VLOOKUP(N4730,Currecny_M!$A$1:$P$10,MATCH(Database!C4730,Currecny_M!$A$1:$P$1,0),FALSE)</f>
        <v>1</v>
      </c>
      <c r="J4730" s="82">
        <f t="shared" si="220"/>
        <v>2.16</v>
      </c>
      <c r="K4730" s="39">
        <f>VLOOKUP('Cover page'!$B$6,Currecny_M!$A$1:$P$10,MATCH(Database!C4730,Currecny_M!$A$1:$P$1,0),FALSE)</f>
        <v>1</v>
      </c>
      <c r="L4730" s="82">
        <f t="shared" si="221"/>
        <v>2.16</v>
      </c>
      <c r="M4730" s="82">
        <f>((E4730/$F$1)*VLOOKUP(N4730,Currecny_M!$A$1:$P$10,MATCH(Database!C4730,Currecny_M!$A$1:$P$1,0),FALSE))/VLOOKUP('Cover page'!$B$6,Currecny_M!$A$1:$P$10,MATCH(Database!C4730,Currecny_M!$A$1:$P$1,0),FALSE)</f>
        <v>2.16</v>
      </c>
      <c r="N4730" s="6" t="str">
        <f>VLOOKUP(B4730,Master!$A$2:$C$11,3,FALSE)</f>
        <v>INR</v>
      </c>
      <c r="O4730" s="6" t="str">
        <f>VLOOKUP(B4730,Master!$A$2:$C$11,2,FALSE)</f>
        <v>Asia</v>
      </c>
      <c r="Q4730" s="39" t="str">
        <f>VLOOKUP(D4730,GL_Master!$A$1:$D$80,2,FALSE)</f>
        <v>PL</v>
      </c>
      <c r="R4730" s="39" t="str">
        <f>VLOOKUP(D4730,GL_Master!$A$1:$D$80,3,FALSE)</f>
        <v>Travelling and conveyance</v>
      </c>
      <c r="S4730" s="39" t="str">
        <f>VLOOKUP(D4730,GL_Master!$A$1:$D$80,4,FALSE)</f>
        <v>Car hiring and rental services</v>
      </c>
    </row>
    <row r="4731" spans="1:19" x14ac:dyDescent="0.25">
      <c r="A4731" s="39" t="s">
        <v>262</v>
      </c>
      <c r="B4731" s="39" t="s">
        <v>42</v>
      </c>
      <c r="C4731" s="7">
        <v>44256</v>
      </c>
      <c r="D4731" s="39" t="s">
        <v>106</v>
      </c>
      <c r="E4731" s="39">
        <v>1100</v>
      </c>
      <c r="F4731" s="82">
        <f t="shared" si="219"/>
        <v>1.1000000000000001</v>
      </c>
      <c r="G4731" s="39">
        <f>VLOOKUP(N4731,Currecny_M!$A$1:$P$10,2,FALSE)</f>
        <v>1</v>
      </c>
      <c r="H4731" s="39">
        <f>MATCH(C4731,Currecny_M!$A$1:$P$1,0)</f>
        <v>13</v>
      </c>
      <c r="I4731" s="39">
        <f>VLOOKUP(N4731,Currecny_M!$A$1:$P$10,MATCH(Database!C4731,Currecny_M!$A$1:$P$1,0),FALSE)</f>
        <v>1</v>
      </c>
      <c r="J4731" s="82">
        <f t="shared" si="220"/>
        <v>1.1000000000000001</v>
      </c>
      <c r="K4731" s="39">
        <f>VLOOKUP('Cover page'!$B$6,Currecny_M!$A$1:$P$10,MATCH(Database!C4731,Currecny_M!$A$1:$P$1,0),FALSE)</f>
        <v>1</v>
      </c>
      <c r="L4731" s="82">
        <f t="shared" si="221"/>
        <v>1.1000000000000001</v>
      </c>
      <c r="M4731" s="82">
        <f>((E4731/$F$1)*VLOOKUP(N4731,Currecny_M!$A$1:$P$10,MATCH(Database!C4731,Currecny_M!$A$1:$P$1,0),FALSE))/VLOOKUP('Cover page'!$B$6,Currecny_M!$A$1:$P$10,MATCH(Database!C4731,Currecny_M!$A$1:$P$1,0),FALSE)</f>
        <v>1.1000000000000001</v>
      </c>
      <c r="N4731" s="6" t="str">
        <f>VLOOKUP(B4731,Master!$A$2:$C$11,3,FALSE)</f>
        <v>INR</v>
      </c>
      <c r="O4731" s="6" t="str">
        <f>VLOOKUP(B4731,Master!$A$2:$C$11,2,FALSE)</f>
        <v>Asia</v>
      </c>
      <c r="Q4731" s="39" t="str">
        <f>VLOOKUP(D4731,GL_Master!$A$1:$D$80,2,FALSE)</f>
        <v>PL</v>
      </c>
      <c r="R4731" s="39" t="str">
        <f>VLOOKUP(D4731,GL_Master!$A$1:$D$80,3,FALSE)</f>
        <v>Communication &amp; internet exp</v>
      </c>
      <c r="S4731" s="39" t="str">
        <f>VLOOKUP(D4731,GL_Master!$A$1:$D$80,4,FALSE)</f>
        <v>Printing &amp; Stationary</v>
      </c>
    </row>
    <row r="4732" spans="1:19" x14ac:dyDescent="0.25">
      <c r="A4732" s="39" t="s">
        <v>262</v>
      </c>
      <c r="B4732" s="39" t="s">
        <v>42</v>
      </c>
      <c r="C4732" s="7">
        <v>44256</v>
      </c>
      <c r="D4732" s="39" t="s">
        <v>32</v>
      </c>
      <c r="E4732" s="39">
        <v>1040</v>
      </c>
      <c r="F4732" s="82">
        <f t="shared" si="219"/>
        <v>1.04</v>
      </c>
      <c r="G4732" s="39">
        <f>VLOOKUP(N4732,Currecny_M!$A$1:$P$10,2,FALSE)</f>
        <v>1</v>
      </c>
      <c r="H4732" s="39">
        <f>MATCH(C4732,Currecny_M!$A$1:$P$1,0)</f>
        <v>13</v>
      </c>
      <c r="I4732" s="39">
        <f>VLOOKUP(N4732,Currecny_M!$A$1:$P$10,MATCH(Database!C4732,Currecny_M!$A$1:$P$1,0),FALSE)</f>
        <v>1</v>
      </c>
      <c r="J4732" s="82">
        <f t="shared" si="220"/>
        <v>1.04</v>
      </c>
      <c r="K4732" s="39">
        <f>VLOOKUP('Cover page'!$B$6,Currecny_M!$A$1:$P$10,MATCH(Database!C4732,Currecny_M!$A$1:$P$1,0),FALSE)</f>
        <v>1</v>
      </c>
      <c r="L4732" s="82">
        <f t="shared" si="221"/>
        <v>1.04</v>
      </c>
      <c r="M4732" s="82">
        <f>((E4732/$F$1)*VLOOKUP(N4732,Currecny_M!$A$1:$P$10,MATCH(Database!C4732,Currecny_M!$A$1:$P$1,0),FALSE))/VLOOKUP('Cover page'!$B$6,Currecny_M!$A$1:$P$10,MATCH(Database!C4732,Currecny_M!$A$1:$P$1,0),FALSE)</f>
        <v>1.04</v>
      </c>
      <c r="N4732" s="6" t="str">
        <f>VLOOKUP(B4732,Master!$A$2:$C$11,3,FALSE)</f>
        <v>INR</v>
      </c>
      <c r="O4732" s="6" t="str">
        <f>VLOOKUP(B4732,Master!$A$2:$C$11,2,FALSE)</f>
        <v>Asia</v>
      </c>
      <c r="Q4732" s="39" t="str">
        <f>VLOOKUP(D4732,GL_Master!$A$1:$D$80,2,FALSE)</f>
        <v>PL</v>
      </c>
      <c r="R4732" s="39" t="str">
        <f>VLOOKUP(D4732,GL_Master!$A$1:$D$80,3,FALSE)</f>
        <v>Communication &amp; internet exp</v>
      </c>
      <c r="S4732" s="39" t="str">
        <f>VLOOKUP(D4732,GL_Master!$A$1:$D$80,4,FALSE)</f>
        <v>Printing &amp; Stationary</v>
      </c>
    </row>
    <row r="4733" spans="1:19" x14ac:dyDescent="0.25">
      <c r="A4733" s="39" t="s">
        <v>262</v>
      </c>
      <c r="B4733" s="39" t="s">
        <v>42</v>
      </c>
      <c r="C4733" s="7">
        <v>44256</v>
      </c>
      <c r="D4733" s="39" t="s">
        <v>35</v>
      </c>
      <c r="E4733" s="39">
        <v>3120</v>
      </c>
      <c r="F4733" s="82">
        <f t="shared" si="219"/>
        <v>3.12</v>
      </c>
      <c r="G4733" s="39">
        <f>VLOOKUP(N4733,Currecny_M!$A$1:$P$10,2,FALSE)</f>
        <v>1</v>
      </c>
      <c r="H4733" s="39">
        <f>MATCH(C4733,Currecny_M!$A$1:$P$1,0)</f>
        <v>13</v>
      </c>
      <c r="I4733" s="39">
        <f>VLOOKUP(N4733,Currecny_M!$A$1:$P$10,MATCH(Database!C4733,Currecny_M!$A$1:$P$1,0),FALSE)</f>
        <v>1</v>
      </c>
      <c r="J4733" s="82">
        <f t="shared" si="220"/>
        <v>3.12</v>
      </c>
      <c r="K4733" s="39">
        <f>VLOOKUP('Cover page'!$B$6,Currecny_M!$A$1:$P$10,MATCH(Database!C4733,Currecny_M!$A$1:$P$1,0),FALSE)</f>
        <v>1</v>
      </c>
      <c r="L4733" s="82">
        <f t="shared" si="221"/>
        <v>3.12</v>
      </c>
      <c r="M4733" s="82">
        <f>((E4733/$F$1)*VLOOKUP(N4733,Currecny_M!$A$1:$P$10,MATCH(Database!C4733,Currecny_M!$A$1:$P$1,0),FALSE))/VLOOKUP('Cover page'!$B$6,Currecny_M!$A$1:$P$10,MATCH(Database!C4733,Currecny_M!$A$1:$P$1,0),FALSE)</f>
        <v>3.12</v>
      </c>
      <c r="N4733" s="6" t="str">
        <f>VLOOKUP(B4733,Master!$A$2:$C$11,3,FALSE)</f>
        <v>INR</v>
      </c>
      <c r="O4733" s="6" t="str">
        <f>VLOOKUP(B4733,Master!$A$2:$C$11,2,FALSE)</f>
        <v>Asia</v>
      </c>
      <c r="Q4733" s="39" t="str">
        <f>VLOOKUP(D4733,GL_Master!$A$1:$D$80,2,FALSE)</f>
        <v>PL</v>
      </c>
      <c r="R4733" s="39" t="str">
        <f>VLOOKUP(D4733,GL_Master!$A$1:$D$80,3,FALSE)</f>
        <v>Security Expenses</v>
      </c>
      <c r="S4733" s="39" t="str">
        <f>VLOOKUP(D4733,GL_Master!$A$1:$D$80,4,FALSE)</f>
        <v>Security Expenses others</v>
      </c>
    </row>
    <row r="4734" spans="1:19" x14ac:dyDescent="0.25">
      <c r="A4734" s="39" t="s">
        <v>262</v>
      </c>
      <c r="B4734" s="39" t="s">
        <v>42</v>
      </c>
      <c r="C4734" s="7">
        <v>44256</v>
      </c>
      <c r="D4734" s="39" t="s">
        <v>38</v>
      </c>
      <c r="E4734" s="39">
        <v>1030</v>
      </c>
      <c r="F4734" s="82">
        <f t="shared" si="219"/>
        <v>1.03</v>
      </c>
      <c r="G4734" s="39">
        <f>VLOOKUP(N4734,Currecny_M!$A$1:$P$10,2,FALSE)</f>
        <v>1</v>
      </c>
      <c r="H4734" s="39">
        <f>MATCH(C4734,Currecny_M!$A$1:$P$1,0)</f>
        <v>13</v>
      </c>
      <c r="I4734" s="39">
        <f>VLOOKUP(N4734,Currecny_M!$A$1:$P$10,MATCH(Database!C4734,Currecny_M!$A$1:$P$1,0),FALSE)</f>
        <v>1</v>
      </c>
      <c r="J4734" s="82">
        <f t="shared" si="220"/>
        <v>1.03</v>
      </c>
      <c r="K4734" s="39">
        <f>VLOOKUP('Cover page'!$B$6,Currecny_M!$A$1:$P$10,MATCH(Database!C4734,Currecny_M!$A$1:$P$1,0),FALSE)</f>
        <v>1</v>
      </c>
      <c r="L4734" s="82">
        <f t="shared" si="221"/>
        <v>1.03</v>
      </c>
      <c r="M4734" s="82">
        <f>((E4734/$F$1)*VLOOKUP(N4734,Currecny_M!$A$1:$P$10,MATCH(Database!C4734,Currecny_M!$A$1:$P$1,0),FALSE))/VLOOKUP('Cover page'!$B$6,Currecny_M!$A$1:$P$10,MATCH(Database!C4734,Currecny_M!$A$1:$P$1,0),FALSE)</f>
        <v>1.03</v>
      </c>
      <c r="N4734" s="6" t="str">
        <f>VLOOKUP(B4734,Master!$A$2:$C$11,3,FALSE)</f>
        <v>INR</v>
      </c>
      <c r="O4734" s="6" t="str">
        <f>VLOOKUP(B4734,Master!$A$2:$C$11,2,FALSE)</f>
        <v>Asia</v>
      </c>
      <c r="Q4734" s="39" t="str">
        <f>VLOOKUP(D4734,GL_Master!$A$1:$D$80,2,FALSE)</f>
        <v>PL</v>
      </c>
      <c r="R4734" s="39" t="str">
        <f>VLOOKUP(D4734,GL_Master!$A$1:$D$80,3,FALSE)</f>
        <v>House Keeping Expenses</v>
      </c>
      <c r="S4734" s="39" t="str">
        <f>VLOOKUP(D4734,GL_Master!$A$1:$D$80,4,FALSE)</f>
        <v>House Keeping Expenses</v>
      </c>
    </row>
    <row r="4735" spans="1:19" x14ac:dyDescent="0.25">
      <c r="A4735" s="39" t="s">
        <v>262</v>
      </c>
      <c r="B4735" s="39" t="s">
        <v>42</v>
      </c>
      <c r="C4735" s="7">
        <v>44256</v>
      </c>
      <c r="D4735" s="39" t="s">
        <v>107</v>
      </c>
      <c r="E4735" s="39">
        <v>1040</v>
      </c>
      <c r="F4735" s="82">
        <f t="shared" si="219"/>
        <v>1.04</v>
      </c>
      <c r="G4735" s="39">
        <f>VLOOKUP(N4735,Currecny_M!$A$1:$P$10,2,FALSE)</f>
        <v>1</v>
      </c>
      <c r="H4735" s="39">
        <f>MATCH(C4735,Currecny_M!$A$1:$P$1,0)</f>
        <v>13</v>
      </c>
      <c r="I4735" s="39">
        <f>VLOOKUP(N4735,Currecny_M!$A$1:$P$10,MATCH(Database!C4735,Currecny_M!$A$1:$P$1,0),FALSE)</f>
        <v>1</v>
      </c>
      <c r="J4735" s="82">
        <f t="shared" si="220"/>
        <v>1.04</v>
      </c>
      <c r="K4735" s="39">
        <f>VLOOKUP('Cover page'!$B$6,Currecny_M!$A$1:$P$10,MATCH(Database!C4735,Currecny_M!$A$1:$P$1,0),FALSE)</f>
        <v>1</v>
      </c>
      <c r="L4735" s="82">
        <f t="shared" si="221"/>
        <v>1.04</v>
      </c>
      <c r="M4735" s="82">
        <f>((E4735/$F$1)*VLOOKUP(N4735,Currecny_M!$A$1:$P$10,MATCH(Database!C4735,Currecny_M!$A$1:$P$1,0),FALSE))/VLOOKUP('Cover page'!$B$6,Currecny_M!$A$1:$P$10,MATCH(Database!C4735,Currecny_M!$A$1:$P$1,0),FALSE)</f>
        <v>1.04</v>
      </c>
      <c r="N4735" s="6" t="str">
        <f>VLOOKUP(B4735,Master!$A$2:$C$11,3,FALSE)</f>
        <v>INR</v>
      </c>
      <c r="O4735" s="6" t="str">
        <f>VLOOKUP(B4735,Master!$A$2:$C$11,2,FALSE)</f>
        <v>Asia</v>
      </c>
      <c r="Q4735" s="39" t="str">
        <f>VLOOKUP(D4735,GL_Master!$A$1:$D$80,2,FALSE)</f>
        <v>PL</v>
      </c>
      <c r="R4735" s="39" t="str">
        <f>VLOOKUP(D4735,GL_Master!$A$1:$D$80,3,FALSE)</f>
        <v>Misc. expenses</v>
      </c>
      <c r="S4735" s="39" t="str">
        <f>VLOOKUP(D4735,GL_Master!$A$1:$D$80,4,FALSE)</f>
        <v>Repair &amp; Maintenance</v>
      </c>
    </row>
    <row r="4736" spans="1:19" x14ac:dyDescent="0.25">
      <c r="A4736" s="39" t="s">
        <v>262</v>
      </c>
      <c r="B4736" s="39" t="s">
        <v>42</v>
      </c>
      <c r="C4736" s="7">
        <v>44256</v>
      </c>
      <c r="D4736" s="39" t="s">
        <v>108</v>
      </c>
      <c r="E4736" s="39">
        <v>1070</v>
      </c>
      <c r="F4736" s="82">
        <f t="shared" si="219"/>
        <v>1.07</v>
      </c>
      <c r="G4736" s="39">
        <f>VLOOKUP(N4736,Currecny_M!$A$1:$P$10,2,FALSE)</f>
        <v>1</v>
      </c>
      <c r="H4736" s="39">
        <f>MATCH(C4736,Currecny_M!$A$1:$P$1,0)</f>
        <v>13</v>
      </c>
      <c r="I4736" s="39">
        <f>VLOOKUP(N4736,Currecny_M!$A$1:$P$10,MATCH(Database!C4736,Currecny_M!$A$1:$P$1,0),FALSE)</f>
        <v>1</v>
      </c>
      <c r="J4736" s="82">
        <f t="shared" si="220"/>
        <v>1.07</v>
      </c>
      <c r="K4736" s="39">
        <f>VLOOKUP('Cover page'!$B$6,Currecny_M!$A$1:$P$10,MATCH(Database!C4736,Currecny_M!$A$1:$P$1,0),FALSE)</f>
        <v>1</v>
      </c>
      <c r="L4736" s="82">
        <f t="shared" si="221"/>
        <v>1.07</v>
      </c>
      <c r="M4736" s="82">
        <f>((E4736/$F$1)*VLOOKUP(N4736,Currecny_M!$A$1:$P$10,MATCH(Database!C4736,Currecny_M!$A$1:$P$1,0),FALSE))/VLOOKUP('Cover page'!$B$6,Currecny_M!$A$1:$P$10,MATCH(Database!C4736,Currecny_M!$A$1:$P$1,0),FALSE)</f>
        <v>1.07</v>
      </c>
      <c r="N4736" s="6" t="str">
        <f>VLOOKUP(B4736,Master!$A$2:$C$11,3,FALSE)</f>
        <v>INR</v>
      </c>
      <c r="O4736" s="6" t="str">
        <f>VLOOKUP(B4736,Master!$A$2:$C$11,2,FALSE)</f>
        <v>Asia</v>
      </c>
      <c r="Q4736" s="39" t="str">
        <f>VLOOKUP(D4736,GL_Master!$A$1:$D$80,2,FALSE)</f>
        <v>PL</v>
      </c>
      <c r="R4736" s="39" t="str">
        <f>VLOOKUP(D4736,GL_Master!$A$1:$D$80,3,FALSE)</f>
        <v>Misc. expenses</v>
      </c>
      <c r="S4736" s="39" t="str">
        <f>VLOOKUP(D4736,GL_Master!$A$1:$D$80,4,FALSE)</f>
        <v>Repair &amp; Maintenance</v>
      </c>
    </row>
    <row r="4737" spans="1:19" x14ac:dyDescent="0.25">
      <c r="A4737" s="39" t="s">
        <v>262</v>
      </c>
      <c r="B4737" s="39" t="s">
        <v>42</v>
      </c>
      <c r="C4737" s="7">
        <v>44256</v>
      </c>
      <c r="D4737" s="39" t="s">
        <v>9</v>
      </c>
      <c r="E4737" s="39">
        <v>9450</v>
      </c>
      <c r="F4737" s="82">
        <f t="shared" si="219"/>
        <v>9.4499999999999993</v>
      </c>
      <c r="G4737" s="39">
        <f>VLOOKUP(N4737,Currecny_M!$A$1:$P$10,2,FALSE)</f>
        <v>1</v>
      </c>
      <c r="H4737" s="39">
        <f>MATCH(C4737,Currecny_M!$A$1:$P$1,0)</f>
        <v>13</v>
      </c>
      <c r="I4737" s="39">
        <f>VLOOKUP(N4737,Currecny_M!$A$1:$P$10,MATCH(Database!C4737,Currecny_M!$A$1:$P$1,0),FALSE)</f>
        <v>1</v>
      </c>
      <c r="J4737" s="82">
        <f t="shared" si="220"/>
        <v>9.4499999999999993</v>
      </c>
      <c r="K4737" s="39">
        <f>VLOOKUP('Cover page'!$B$6,Currecny_M!$A$1:$P$10,MATCH(Database!C4737,Currecny_M!$A$1:$P$1,0),FALSE)</f>
        <v>1</v>
      </c>
      <c r="L4737" s="82">
        <f t="shared" si="221"/>
        <v>9.4499999999999993</v>
      </c>
      <c r="M4737" s="82">
        <f>((E4737/$F$1)*VLOOKUP(N4737,Currecny_M!$A$1:$P$10,MATCH(Database!C4737,Currecny_M!$A$1:$P$1,0),FALSE))/VLOOKUP('Cover page'!$B$6,Currecny_M!$A$1:$P$10,MATCH(Database!C4737,Currecny_M!$A$1:$P$1,0),FALSE)</f>
        <v>9.4499999999999993</v>
      </c>
      <c r="N4737" s="6" t="str">
        <f>VLOOKUP(B4737,Master!$A$2:$C$11,3,FALSE)</f>
        <v>INR</v>
      </c>
      <c r="O4737" s="6" t="str">
        <f>VLOOKUP(B4737,Master!$A$2:$C$11,2,FALSE)</f>
        <v>Asia</v>
      </c>
      <c r="Q4737" s="39" t="str">
        <f>VLOOKUP(D4737,GL_Master!$A$1:$D$80,2,FALSE)</f>
        <v>PL</v>
      </c>
      <c r="R4737" s="39" t="str">
        <f>VLOOKUP(D4737,GL_Master!$A$1:$D$80,3,FALSE)</f>
        <v>Rent</v>
      </c>
      <c r="S4737" s="39" t="str">
        <f>VLOOKUP(D4737,GL_Master!$A$1:$D$80,4,FALSE)</f>
        <v>Office Rent</v>
      </c>
    </row>
    <row r="4738" spans="1:19" x14ac:dyDescent="0.25">
      <c r="A4738" s="39" t="s">
        <v>262</v>
      </c>
      <c r="B4738" s="39" t="s">
        <v>42</v>
      </c>
      <c r="C4738" s="7">
        <v>44256</v>
      </c>
      <c r="D4738" s="39" t="s">
        <v>109</v>
      </c>
      <c r="E4738" s="39">
        <v>-5150</v>
      </c>
      <c r="F4738" s="82">
        <f t="shared" si="219"/>
        <v>-5.15</v>
      </c>
      <c r="G4738" s="39">
        <f>VLOOKUP(N4738,Currecny_M!$A$1:$P$10,2,FALSE)</f>
        <v>1</v>
      </c>
      <c r="H4738" s="39">
        <f>MATCH(C4738,Currecny_M!$A$1:$P$1,0)</f>
        <v>13</v>
      </c>
      <c r="I4738" s="39">
        <f>VLOOKUP(N4738,Currecny_M!$A$1:$P$10,MATCH(Database!C4738,Currecny_M!$A$1:$P$1,0),FALSE)</f>
        <v>1</v>
      </c>
      <c r="J4738" s="82">
        <f t="shared" si="220"/>
        <v>-5.15</v>
      </c>
      <c r="K4738" s="39">
        <f>VLOOKUP('Cover page'!$B$6,Currecny_M!$A$1:$P$10,MATCH(Database!C4738,Currecny_M!$A$1:$P$1,0),FALSE)</f>
        <v>1</v>
      </c>
      <c r="L4738" s="82">
        <f t="shared" si="221"/>
        <v>-5.15</v>
      </c>
      <c r="M4738" s="82">
        <f>((E4738/$F$1)*VLOOKUP(N4738,Currecny_M!$A$1:$P$10,MATCH(Database!C4738,Currecny_M!$A$1:$P$1,0),FALSE))/VLOOKUP('Cover page'!$B$6,Currecny_M!$A$1:$P$10,MATCH(Database!C4738,Currecny_M!$A$1:$P$1,0),FALSE)</f>
        <v>-5.15</v>
      </c>
      <c r="N4738" s="6" t="str">
        <f>VLOOKUP(B4738,Master!$A$2:$C$11,3,FALSE)</f>
        <v>INR</v>
      </c>
      <c r="O4738" s="6" t="str">
        <f>VLOOKUP(B4738,Master!$A$2:$C$11,2,FALSE)</f>
        <v>Asia</v>
      </c>
      <c r="Q4738" s="39" t="str">
        <f>VLOOKUP(D4738,GL_Master!$A$1:$D$80,2,FALSE)</f>
        <v>PL</v>
      </c>
      <c r="R4738" s="39" t="str">
        <f>VLOOKUP(D4738,GL_Master!$A$1:$D$80,3,FALSE)</f>
        <v>Travelling and conveyance</v>
      </c>
      <c r="S4738" s="39" t="str">
        <f>VLOOKUP(D4738,GL_Master!$A$1:$D$80,4,FALSE)</f>
        <v>Travelling , hotel lodging</v>
      </c>
    </row>
    <row r="4739" spans="1:19" x14ac:dyDescent="0.25">
      <c r="A4739" s="39" t="s">
        <v>262</v>
      </c>
      <c r="B4739" s="39" t="s">
        <v>42</v>
      </c>
      <c r="C4739" s="7">
        <v>44256</v>
      </c>
      <c r="D4739" s="39" t="s">
        <v>110</v>
      </c>
      <c r="E4739" s="39">
        <v>2020</v>
      </c>
      <c r="F4739" s="82">
        <f t="shared" si="219"/>
        <v>2.02</v>
      </c>
      <c r="G4739" s="39">
        <f>VLOOKUP(N4739,Currecny_M!$A$1:$P$10,2,FALSE)</f>
        <v>1</v>
      </c>
      <c r="H4739" s="39">
        <f>MATCH(C4739,Currecny_M!$A$1:$P$1,0)</f>
        <v>13</v>
      </c>
      <c r="I4739" s="39">
        <f>VLOOKUP(N4739,Currecny_M!$A$1:$P$10,MATCH(Database!C4739,Currecny_M!$A$1:$P$1,0),FALSE)</f>
        <v>1</v>
      </c>
      <c r="J4739" s="82">
        <f t="shared" si="220"/>
        <v>2.02</v>
      </c>
      <c r="K4739" s="39">
        <f>VLOOKUP('Cover page'!$B$6,Currecny_M!$A$1:$P$10,MATCH(Database!C4739,Currecny_M!$A$1:$P$1,0),FALSE)</f>
        <v>1</v>
      </c>
      <c r="L4739" s="82">
        <f t="shared" si="221"/>
        <v>2.02</v>
      </c>
      <c r="M4739" s="82">
        <f>((E4739/$F$1)*VLOOKUP(N4739,Currecny_M!$A$1:$P$10,MATCH(Database!C4739,Currecny_M!$A$1:$P$1,0),FALSE))/VLOOKUP('Cover page'!$B$6,Currecny_M!$A$1:$P$10,MATCH(Database!C4739,Currecny_M!$A$1:$P$1,0),FALSE)</f>
        <v>2.02</v>
      </c>
      <c r="N4739" s="6" t="str">
        <f>VLOOKUP(B4739,Master!$A$2:$C$11,3,FALSE)</f>
        <v>INR</v>
      </c>
      <c r="O4739" s="6" t="str">
        <f>VLOOKUP(B4739,Master!$A$2:$C$11,2,FALSE)</f>
        <v>Asia</v>
      </c>
      <c r="Q4739" s="39" t="str">
        <f>VLOOKUP(D4739,GL_Master!$A$1:$D$80,2,FALSE)</f>
        <v>PL</v>
      </c>
      <c r="R4739" s="39" t="str">
        <f>VLOOKUP(D4739,GL_Master!$A$1:$D$80,3,FALSE)</f>
        <v>Travelling and conveyance</v>
      </c>
      <c r="S4739" s="39" t="str">
        <f>VLOOKUP(D4739,GL_Master!$A$1:$D$80,4,FALSE)</f>
        <v>Travelling , hotel lodging</v>
      </c>
    </row>
    <row r="4740" spans="1:19" x14ac:dyDescent="0.25">
      <c r="A4740" s="39" t="s">
        <v>262</v>
      </c>
      <c r="B4740" s="39" t="s">
        <v>42</v>
      </c>
      <c r="C4740" s="7">
        <v>44256</v>
      </c>
      <c r="D4740" s="39" t="s">
        <v>111</v>
      </c>
      <c r="E4740" s="39">
        <v>1100</v>
      </c>
      <c r="F4740" s="82">
        <f t="shared" ref="F4740:F4803" si="222">E4740/$F$1</f>
        <v>1.1000000000000001</v>
      </c>
      <c r="G4740" s="39">
        <f>VLOOKUP(N4740,Currecny_M!$A$1:$P$10,2,FALSE)</f>
        <v>1</v>
      </c>
      <c r="H4740" s="39">
        <f>MATCH(C4740,Currecny_M!$A$1:$P$1,0)</f>
        <v>13</v>
      </c>
      <c r="I4740" s="39">
        <f>VLOOKUP(N4740,Currecny_M!$A$1:$P$10,MATCH(Database!C4740,Currecny_M!$A$1:$P$1,0),FALSE)</f>
        <v>1</v>
      </c>
      <c r="J4740" s="82">
        <f t="shared" ref="J4740:J4803" si="223">F4740*I4740</f>
        <v>1.1000000000000001</v>
      </c>
      <c r="K4740" s="39">
        <f>VLOOKUP('Cover page'!$B$6,Currecny_M!$A$1:$P$10,MATCH(Database!C4740,Currecny_M!$A$1:$P$1,0),FALSE)</f>
        <v>1</v>
      </c>
      <c r="L4740" s="82">
        <f t="shared" ref="L4740:L4803" si="224">J4740/K4740</f>
        <v>1.1000000000000001</v>
      </c>
      <c r="M4740" s="82">
        <f>((E4740/$F$1)*VLOOKUP(N4740,Currecny_M!$A$1:$P$10,MATCH(Database!C4740,Currecny_M!$A$1:$P$1,0),FALSE))/VLOOKUP('Cover page'!$B$6,Currecny_M!$A$1:$P$10,MATCH(Database!C4740,Currecny_M!$A$1:$P$1,0),FALSE)</f>
        <v>1.1000000000000001</v>
      </c>
      <c r="N4740" s="6" t="str">
        <f>VLOOKUP(B4740,Master!$A$2:$C$11,3,FALSE)</f>
        <v>INR</v>
      </c>
      <c r="O4740" s="6" t="str">
        <f>VLOOKUP(B4740,Master!$A$2:$C$11,2,FALSE)</f>
        <v>Asia</v>
      </c>
      <c r="Q4740" s="39" t="str">
        <f>VLOOKUP(D4740,GL_Master!$A$1:$D$80,2,FALSE)</f>
        <v>PL</v>
      </c>
      <c r="R4740" s="39" t="str">
        <f>VLOOKUP(D4740,GL_Master!$A$1:$D$80,3,FALSE)</f>
        <v>Legal &amp; Professional expenses</v>
      </c>
      <c r="S4740" s="39" t="str">
        <f>VLOOKUP(D4740,GL_Master!$A$1:$D$80,4,FALSE)</f>
        <v>Professional Fees - Others</v>
      </c>
    </row>
    <row r="4741" spans="1:19" x14ac:dyDescent="0.25">
      <c r="A4741" s="39" t="s">
        <v>262</v>
      </c>
      <c r="B4741" s="39" t="s">
        <v>42</v>
      </c>
      <c r="C4741" s="7">
        <v>44287</v>
      </c>
      <c r="D4741" s="39" t="s">
        <v>112</v>
      </c>
      <c r="E4741" s="39">
        <v>10300</v>
      </c>
      <c r="F4741" s="82">
        <f t="shared" si="222"/>
        <v>10.3</v>
      </c>
      <c r="G4741" s="39">
        <f>VLOOKUP(N4741,Currecny_M!$A$1:$P$10,2,FALSE)</f>
        <v>1</v>
      </c>
      <c r="H4741" s="39">
        <f>MATCH(C4741,Currecny_M!$A$1:$P$1,0)</f>
        <v>14</v>
      </c>
      <c r="I4741" s="39">
        <f>VLOOKUP(N4741,Currecny_M!$A$1:$P$10,MATCH(Database!C4741,Currecny_M!$A$1:$P$1,0),FALSE)</f>
        <v>1</v>
      </c>
      <c r="J4741" s="82">
        <f t="shared" si="223"/>
        <v>10.3</v>
      </c>
      <c r="K4741" s="39">
        <f>VLOOKUP('Cover page'!$B$6,Currecny_M!$A$1:$P$10,MATCH(Database!C4741,Currecny_M!$A$1:$P$1,0),FALSE)</f>
        <v>1</v>
      </c>
      <c r="L4741" s="82">
        <f t="shared" si="224"/>
        <v>10.3</v>
      </c>
      <c r="M4741" s="82">
        <f>((E4741/$F$1)*VLOOKUP(N4741,Currecny_M!$A$1:$P$10,MATCH(Database!C4741,Currecny_M!$A$1:$P$1,0),FALSE))/VLOOKUP('Cover page'!$B$6,Currecny_M!$A$1:$P$10,MATCH(Database!C4741,Currecny_M!$A$1:$P$1,0),FALSE)</f>
        <v>10.3</v>
      </c>
      <c r="N4741" s="6" t="str">
        <f>VLOOKUP(B4741,Master!$A$2:$C$11,3,FALSE)</f>
        <v>INR</v>
      </c>
      <c r="O4741" s="6" t="str">
        <f>VLOOKUP(B4741,Master!$A$2:$C$11,2,FALSE)</f>
        <v>Asia</v>
      </c>
      <c r="Q4741" s="39" t="str">
        <f>VLOOKUP(D4741,GL_Master!$A$1:$D$80,2,FALSE)</f>
        <v>PL</v>
      </c>
      <c r="R4741" s="39" t="str">
        <f>VLOOKUP(D4741,GL_Master!$A$1:$D$80,3,FALSE)</f>
        <v>Finance Cost</v>
      </c>
      <c r="S4741" s="39" t="str">
        <f>VLOOKUP(D4741,GL_Master!$A$1:$D$80,4,FALSE)</f>
        <v>Interest expense</v>
      </c>
    </row>
    <row r="4742" spans="1:19" x14ac:dyDescent="0.25">
      <c r="A4742" s="39" t="s">
        <v>262</v>
      </c>
      <c r="B4742" s="39" t="s">
        <v>42</v>
      </c>
      <c r="C4742" s="7">
        <v>44287</v>
      </c>
      <c r="D4742" s="39" t="s">
        <v>25</v>
      </c>
      <c r="E4742" s="39">
        <v>94500</v>
      </c>
      <c r="F4742" s="82">
        <f t="shared" si="222"/>
        <v>94.5</v>
      </c>
      <c r="G4742" s="39">
        <f>VLOOKUP(N4742,Currecny_M!$A$1:$P$10,2,FALSE)</f>
        <v>1</v>
      </c>
      <c r="H4742" s="39">
        <f>MATCH(C4742,Currecny_M!$A$1:$P$1,0)</f>
        <v>14</v>
      </c>
      <c r="I4742" s="39">
        <f>VLOOKUP(N4742,Currecny_M!$A$1:$P$10,MATCH(Database!C4742,Currecny_M!$A$1:$P$1,0),FALSE)</f>
        <v>1</v>
      </c>
      <c r="J4742" s="82">
        <f t="shared" si="223"/>
        <v>94.5</v>
      </c>
      <c r="K4742" s="39">
        <f>VLOOKUP('Cover page'!$B$6,Currecny_M!$A$1:$P$10,MATCH(Database!C4742,Currecny_M!$A$1:$P$1,0),FALSE)</f>
        <v>1</v>
      </c>
      <c r="L4742" s="82">
        <f t="shared" si="224"/>
        <v>94.5</v>
      </c>
      <c r="M4742" s="82">
        <f>((E4742/$F$1)*VLOOKUP(N4742,Currecny_M!$A$1:$P$10,MATCH(Database!C4742,Currecny_M!$A$1:$P$1,0),FALSE))/VLOOKUP('Cover page'!$B$6,Currecny_M!$A$1:$P$10,MATCH(Database!C4742,Currecny_M!$A$1:$P$1,0),FALSE)</f>
        <v>94.5</v>
      </c>
      <c r="N4742" s="6" t="str">
        <f>VLOOKUP(B4742,Master!$A$2:$C$11,3,FALSE)</f>
        <v>INR</v>
      </c>
      <c r="O4742" s="6" t="str">
        <f>VLOOKUP(B4742,Master!$A$2:$C$11,2,FALSE)</f>
        <v>Asia</v>
      </c>
      <c r="Q4742" s="39" t="str">
        <f>VLOOKUP(D4742,GL_Master!$A$1:$D$80,2,FALSE)</f>
        <v>PL</v>
      </c>
      <c r="R4742" s="39" t="str">
        <f>VLOOKUP(D4742,GL_Master!$A$1:$D$80,3,FALSE)</f>
        <v>Depreciation</v>
      </c>
      <c r="S4742" s="39" t="str">
        <f>VLOOKUP(D4742,GL_Master!$A$1:$D$80,4,FALSE)</f>
        <v>Depreciation</v>
      </c>
    </row>
    <row r="4743" spans="1:19" x14ac:dyDescent="0.25">
      <c r="A4743" s="39" t="s">
        <v>262</v>
      </c>
      <c r="B4743" s="39" t="s">
        <v>236</v>
      </c>
      <c r="C4743" s="7">
        <v>43922</v>
      </c>
      <c r="D4743" s="39" t="s">
        <v>51</v>
      </c>
      <c r="E4743" s="39">
        <v>-26415</v>
      </c>
      <c r="F4743" s="82">
        <f t="shared" si="222"/>
        <v>-26.414999999999999</v>
      </c>
      <c r="G4743" s="39">
        <f>VLOOKUP(N4743,Currecny_M!$A$1:$P$10,2,FALSE)</f>
        <v>53</v>
      </c>
      <c r="H4743" s="39">
        <f>MATCH(C4743,Currecny_M!$A$1:$P$1,0)</f>
        <v>2</v>
      </c>
      <c r="I4743" s="39">
        <f>VLOOKUP(N4743,Currecny_M!$A$1:$P$10,MATCH(Database!C4743,Currecny_M!$A$1:$P$1,0),FALSE)</f>
        <v>53</v>
      </c>
      <c r="J4743" s="82">
        <f t="shared" si="223"/>
        <v>-1399.9949999999999</v>
      </c>
      <c r="K4743" s="39">
        <f>VLOOKUP('Cover page'!$B$6,Currecny_M!$A$1:$P$10,MATCH(Database!C4743,Currecny_M!$A$1:$P$1,0),FALSE)</f>
        <v>1</v>
      </c>
      <c r="L4743" s="82">
        <f t="shared" si="224"/>
        <v>-1399.9949999999999</v>
      </c>
      <c r="M4743" s="82">
        <f>((E4743/$F$1)*VLOOKUP(N4743,Currecny_M!$A$1:$P$10,MATCH(Database!C4743,Currecny_M!$A$1:$P$1,0),FALSE))/VLOOKUP('Cover page'!$B$6,Currecny_M!$A$1:$P$10,MATCH(Database!C4743,Currecny_M!$A$1:$P$1,0),FALSE)</f>
        <v>-1399.9949999999999</v>
      </c>
      <c r="N4743" s="6" t="str">
        <f>VLOOKUP(B4743,Master!$A$2:$C$11,3,FALSE)</f>
        <v>SGD</v>
      </c>
      <c r="O4743" s="6" t="str">
        <f>VLOOKUP(B4743,Master!$A$2:$C$11,2,FALSE)</f>
        <v>Asia</v>
      </c>
      <c r="Q4743" s="39" t="str">
        <f>VLOOKUP(D4743,GL_Master!$A$1:$D$80,2,FALSE)</f>
        <v>BS</v>
      </c>
      <c r="R4743" s="39" t="str">
        <f>VLOOKUP(D4743,GL_Master!$A$1:$D$80,3,FALSE)</f>
        <v>Share Capital</v>
      </c>
      <c r="S4743" s="39" t="str">
        <f>VLOOKUP(D4743,GL_Master!$A$1:$D$80,4,FALSE)</f>
        <v>Equity shares</v>
      </c>
    </row>
    <row r="4744" spans="1:19" x14ac:dyDescent="0.25">
      <c r="A4744" s="39" t="s">
        <v>262</v>
      </c>
      <c r="B4744" s="39" t="s">
        <v>236</v>
      </c>
      <c r="C4744" s="7">
        <v>43922</v>
      </c>
      <c r="D4744" s="39" t="s">
        <v>52</v>
      </c>
      <c r="E4744" s="39">
        <v>-50611</v>
      </c>
      <c r="F4744" s="82">
        <f t="shared" si="222"/>
        <v>-50.610999999999997</v>
      </c>
      <c r="G4744" s="39">
        <f>VLOOKUP(N4744,Currecny_M!$A$1:$P$10,2,FALSE)</f>
        <v>53</v>
      </c>
      <c r="H4744" s="39">
        <f>MATCH(C4744,Currecny_M!$A$1:$P$1,0)</f>
        <v>2</v>
      </c>
      <c r="I4744" s="39">
        <f>VLOOKUP(N4744,Currecny_M!$A$1:$P$10,MATCH(Database!C4744,Currecny_M!$A$1:$P$1,0),FALSE)</f>
        <v>53</v>
      </c>
      <c r="J4744" s="82">
        <f t="shared" si="223"/>
        <v>-2682.3829999999998</v>
      </c>
      <c r="K4744" s="39">
        <f>VLOOKUP('Cover page'!$B$6,Currecny_M!$A$1:$P$10,MATCH(Database!C4744,Currecny_M!$A$1:$P$1,0),FALSE)</f>
        <v>1</v>
      </c>
      <c r="L4744" s="82">
        <f t="shared" si="224"/>
        <v>-2682.3829999999998</v>
      </c>
      <c r="M4744" s="82">
        <f>((E4744/$F$1)*VLOOKUP(N4744,Currecny_M!$A$1:$P$10,MATCH(Database!C4744,Currecny_M!$A$1:$P$1,0),FALSE))/VLOOKUP('Cover page'!$B$6,Currecny_M!$A$1:$P$10,MATCH(Database!C4744,Currecny_M!$A$1:$P$1,0),FALSE)</f>
        <v>-2682.3829999999998</v>
      </c>
      <c r="N4744" s="6" t="str">
        <f>VLOOKUP(B4744,Master!$A$2:$C$11,3,FALSE)</f>
        <v>SGD</v>
      </c>
      <c r="O4744" s="6" t="str">
        <f>VLOOKUP(B4744,Master!$A$2:$C$11,2,FALSE)</f>
        <v>Asia</v>
      </c>
      <c r="Q4744" s="39" t="str">
        <f>VLOOKUP(D4744,GL_Master!$A$1:$D$80,2,FALSE)</f>
        <v>BS</v>
      </c>
      <c r="R4744" s="39" t="str">
        <f>VLOOKUP(D4744,GL_Master!$A$1:$D$80,3,FALSE)</f>
        <v>Reserve and Surplus</v>
      </c>
      <c r="S4744" s="39" t="str">
        <f>VLOOKUP(D4744,GL_Master!$A$1:$D$80,4,FALSE)</f>
        <v>Reserves at the commencement of the year</v>
      </c>
    </row>
    <row r="4745" spans="1:19" x14ac:dyDescent="0.25">
      <c r="A4745" s="39" t="s">
        <v>262</v>
      </c>
      <c r="B4745" s="39" t="s">
        <v>236</v>
      </c>
      <c r="C4745" s="7">
        <v>43922</v>
      </c>
      <c r="D4745" s="39" t="s">
        <v>53</v>
      </c>
      <c r="E4745" s="39">
        <v>-5285</v>
      </c>
      <c r="F4745" s="82">
        <f t="shared" si="222"/>
        <v>-5.2850000000000001</v>
      </c>
      <c r="G4745" s="39">
        <f>VLOOKUP(N4745,Currecny_M!$A$1:$P$10,2,FALSE)</f>
        <v>53</v>
      </c>
      <c r="H4745" s="39">
        <f>MATCH(C4745,Currecny_M!$A$1:$P$1,0)</f>
        <v>2</v>
      </c>
      <c r="I4745" s="39">
        <f>VLOOKUP(N4745,Currecny_M!$A$1:$P$10,MATCH(Database!C4745,Currecny_M!$A$1:$P$1,0),FALSE)</f>
        <v>53</v>
      </c>
      <c r="J4745" s="82">
        <f t="shared" si="223"/>
        <v>-280.10500000000002</v>
      </c>
      <c r="K4745" s="39">
        <f>VLOOKUP('Cover page'!$B$6,Currecny_M!$A$1:$P$10,MATCH(Database!C4745,Currecny_M!$A$1:$P$1,0),FALSE)</f>
        <v>1</v>
      </c>
      <c r="L4745" s="82">
        <f t="shared" si="224"/>
        <v>-280.10500000000002</v>
      </c>
      <c r="M4745" s="82">
        <f>((E4745/$F$1)*VLOOKUP(N4745,Currecny_M!$A$1:$P$10,MATCH(Database!C4745,Currecny_M!$A$1:$P$1,0),FALSE))/VLOOKUP('Cover page'!$B$6,Currecny_M!$A$1:$P$10,MATCH(Database!C4745,Currecny_M!$A$1:$P$1,0),FALSE)</f>
        <v>-280.10500000000002</v>
      </c>
      <c r="N4745" s="6" t="str">
        <f>VLOOKUP(B4745,Master!$A$2:$C$11,3,FALSE)</f>
        <v>SGD</v>
      </c>
      <c r="O4745" s="6" t="str">
        <f>VLOOKUP(B4745,Master!$A$2:$C$11,2,FALSE)</f>
        <v>Asia</v>
      </c>
      <c r="Q4745" s="39" t="str">
        <f>VLOOKUP(D4745,GL_Master!$A$1:$D$80,2,FALSE)</f>
        <v>BS</v>
      </c>
      <c r="R4745" s="39" t="str">
        <f>VLOOKUP(D4745,GL_Master!$A$1:$D$80,3,FALSE)</f>
        <v>Loan Fund</v>
      </c>
      <c r="S4745" s="39" t="str">
        <f>VLOOKUP(D4745,GL_Master!$A$1:$D$80,4,FALSE)</f>
        <v>Term Loan</v>
      </c>
    </row>
    <row r="4746" spans="1:19" x14ac:dyDescent="0.25">
      <c r="A4746" s="39" t="s">
        <v>262</v>
      </c>
      <c r="B4746" s="39" t="s">
        <v>236</v>
      </c>
      <c r="C4746" s="7">
        <v>43922</v>
      </c>
      <c r="D4746" s="39" t="s">
        <v>54</v>
      </c>
      <c r="E4746" s="39">
        <v>53</v>
      </c>
      <c r="F4746" s="82">
        <f t="shared" si="222"/>
        <v>5.2999999999999999E-2</v>
      </c>
      <c r="G4746" s="39">
        <f>VLOOKUP(N4746,Currecny_M!$A$1:$P$10,2,FALSE)</f>
        <v>53</v>
      </c>
      <c r="H4746" s="39">
        <f>MATCH(C4746,Currecny_M!$A$1:$P$1,0)</f>
        <v>2</v>
      </c>
      <c r="I4746" s="39">
        <f>VLOOKUP(N4746,Currecny_M!$A$1:$P$10,MATCH(Database!C4746,Currecny_M!$A$1:$P$1,0),FALSE)</f>
        <v>53</v>
      </c>
      <c r="J4746" s="82">
        <f t="shared" si="223"/>
        <v>2.8089999999999997</v>
      </c>
      <c r="K4746" s="39">
        <f>VLOOKUP('Cover page'!$B$6,Currecny_M!$A$1:$P$10,MATCH(Database!C4746,Currecny_M!$A$1:$P$1,0),FALSE)</f>
        <v>1</v>
      </c>
      <c r="L4746" s="82">
        <f t="shared" si="224"/>
        <v>2.8089999999999997</v>
      </c>
      <c r="M4746" s="82">
        <f>((E4746/$F$1)*VLOOKUP(N4746,Currecny_M!$A$1:$P$10,MATCH(Database!C4746,Currecny_M!$A$1:$P$1,0),FALSE))/VLOOKUP('Cover page'!$B$6,Currecny_M!$A$1:$P$10,MATCH(Database!C4746,Currecny_M!$A$1:$P$1,0),FALSE)</f>
        <v>2.8089999999999997</v>
      </c>
      <c r="N4746" s="6" t="str">
        <f>VLOOKUP(B4746,Master!$A$2:$C$11,3,FALSE)</f>
        <v>SGD</v>
      </c>
      <c r="O4746" s="6" t="str">
        <f>VLOOKUP(B4746,Master!$A$2:$C$11,2,FALSE)</f>
        <v>Asia</v>
      </c>
      <c r="Q4746" s="39" t="str">
        <f>VLOOKUP(D4746,GL_Master!$A$1:$D$80,2,FALSE)</f>
        <v>BS</v>
      </c>
      <c r="R4746" s="39" t="str">
        <f>VLOOKUP(D4746,GL_Master!$A$1:$D$80,3,FALSE)</f>
        <v>Trade Payables</v>
      </c>
      <c r="S4746" s="39" t="str">
        <f>VLOOKUP(D4746,GL_Master!$A$1:$D$80,4,FALSE)</f>
        <v>Trade payable</v>
      </c>
    </row>
    <row r="4747" spans="1:19" x14ac:dyDescent="0.25">
      <c r="A4747" s="39" t="s">
        <v>262</v>
      </c>
      <c r="B4747" s="39" t="s">
        <v>236</v>
      </c>
      <c r="C4747" s="7">
        <v>43922</v>
      </c>
      <c r="D4747" s="39" t="s">
        <v>34</v>
      </c>
      <c r="E4747" s="39">
        <v>-1347</v>
      </c>
      <c r="F4747" s="82">
        <f t="shared" si="222"/>
        <v>-1.347</v>
      </c>
      <c r="G4747" s="39">
        <f>VLOOKUP(N4747,Currecny_M!$A$1:$P$10,2,FALSE)</f>
        <v>53</v>
      </c>
      <c r="H4747" s="39">
        <f>MATCH(C4747,Currecny_M!$A$1:$P$1,0)</f>
        <v>2</v>
      </c>
      <c r="I4747" s="39">
        <f>VLOOKUP(N4747,Currecny_M!$A$1:$P$10,MATCH(Database!C4747,Currecny_M!$A$1:$P$1,0),FALSE)</f>
        <v>53</v>
      </c>
      <c r="J4747" s="82">
        <f t="shared" si="223"/>
        <v>-71.391000000000005</v>
      </c>
      <c r="K4747" s="39">
        <f>VLOOKUP('Cover page'!$B$6,Currecny_M!$A$1:$P$10,MATCH(Database!C4747,Currecny_M!$A$1:$P$1,0),FALSE)</f>
        <v>1</v>
      </c>
      <c r="L4747" s="82">
        <f t="shared" si="224"/>
        <v>-71.391000000000005</v>
      </c>
      <c r="M4747" s="82">
        <f>((E4747/$F$1)*VLOOKUP(N4747,Currecny_M!$A$1:$P$10,MATCH(Database!C4747,Currecny_M!$A$1:$P$1,0),FALSE))/VLOOKUP('Cover page'!$B$6,Currecny_M!$A$1:$P$10,MATCH(Database!C4747,Currecny_M!$A$1:$P$1,0),FALSE)</f>
        <v>-71.391000000000005</v>
      </c>
      <c r="N4747" s="6" t="str">
        <f>VLOOKUP(B4747,Master!$A$2:$C$11,3,FALSE)</f>
        <v>SGD</v>
      </c>
      <c r="O4747" s="6" t="str">
        <f>VLOOKUP(B4747,Master!$A$2:$C$11,2,FALSE)</f>
        <v>Asia</v>
      </c>
      <c r="Q4747" s="39" t="str">
        <f>VLOOKUP(D4747,GL_Master!$A$1:$D$80,2,FALSE)</f>
        <v>BS</v>
      </c>
      <c r="R4747" s="39" t="str">
        <f>VLOOKUP(D4747,GL_Master!$A$1:$D$80,3,FALSE)</f>
        <v>Provisions</v>
      </c>
      <c r="S4747" s="39" t="str">
        <f>VLOOKUP(D4747,GL_Master!$A$1:$D$80,4,FALSE)</f>
        <v>Expenses payables</v>
      </c>
    </row>
    <row r="4748" spans="1:19" x14ac:dyDescent="0.25">
      <c r="A4748" s="39" t="s">
        <v>262</v>
      </c>
      <c r="B4748" s="39" t="s">
        <v>236</v>
      </c>
      <c r="C4748" s="7">
        <v>43922</v>
      </c>
      <c r="D4748" s="39" t="s">
        <v>18</v>
      </c>
      <c r="E4748" s="39">
        <v>-819</v>
      </c>
      <c r="F4748" s="82">
        <f t="shared" si="222"/>
        <v>-0.81899999999999995</v>
      </c>
      <c r="G4748" s="39">
        <f>VLOOKUP(N4748,Currecny_M!$A$1:$P$10,2,FALSE)</f>
        <v>53</v>
      </c>
      <c r="H4748" s="39">
        <f>MATCH(C4748,Currecny_M!$A$1:$P$1,0)</f>
        <v>2</v>
      </c>
      <c r="I4748" s="39">
        <f>VLOOKUP(N4748,Currecny_M!$A$1:$P$10,MATCH(Database!C4748,Currecny_M!$A$1:$P$1,0),FALSE)</f>
        <v>53</v>
      </c>
      <c r="J4748" s="82">
        <f t="shared" si="223"/>
        <v>-43.406999999999996</v>
      </c>
      <c r="K4748" s="39">
        <f>VLOOKUP('Cover page'!$B$6,Currecny_M!$A$1:$P$10,MATCH(Database!C4748,Currecny_M!$A$1:$P$1,0),FALSE)</f>
        <v>1</v>
      </c>
      <c r="L4748" s="82">
        <f t="shared" si="224"/>
        <v>-43.406999999999996</v>
      </c>
      <c r="M4748" s="82">
        <f>((E4748/$F$1)*VLOOKUP(N4748,Currecny_M!$A$1:$P$10,MATCH(Database!C4748,Currecny_M!$A$1:$P$1,0),FALSE))/VLOOKUP('Cover page'!$B$6,Currecny_M!$A$1:$P$10,MATCH(Database!C4748,Currecny_M!$A$1:$P$1,0),FALSE)</f>
        <v>-43.406999999999996</v>
      </c>
      <c r="N4748" s="6" t="str">
        <f>VLOOKUP(B4748,Master!$A$2:$C$11,3,FALSE)</f>
        <v>SGD</v>
      </c>
      <c r="O4748" s="6" t="str">
        <f>VLOOKUP(B4748,Master!$A$2:$C$11,2,FALSE)</f>
        <v>Asia</v>
      </c>
      <c r="Q4748" s="39" t="str">
        <f>VLOOKUP(D4748,GL_Master!$A$1:$D$80,2,FALSE)</f>
        <v>BS</v>
      </c>
      <c r="R4748" s="39" t="str">
        <f>VLOOKUP(D4748,GL_Master!$A$1:$D$80,3,FALSE)</f>
        <v>Other current liabilities</v>
      </c>
      <c r="S4748" s="39" t="str">
        <f>VLOOKUP(D4748,GL_Master!$A$1:$D$80,4,FALSE)</f>
        <v>Employee related liabilities</v>
      </c>
    </row>
    <row r="4749" spans="1:19" x14ac:dyDescent="0.25">
      <c r="A4749" s="39" t="s">
        <v>262</v>
      </c>
      <c r="B4749" s="39" t="s">
        <v>236</v>
      </c>
      <c r="C4749" s="7">
        <v>43922</v>
      </c>
      <c r="D4749" s="39" t="s">
        <v>55</v>
      </c>
      <c r="E4749" s="39">
        <v>-106</v>
      </c>
      <c r="F4749" s="82">
        <f t="shared" si="222"/>
        <v>-0.106</v>
      </c>
      <c r="G4749" s="39">
        <f>VLOOKUP(N4749,Currecny_M!$A$1:$P$10,2,FALSE)</f>
        <v>53</v>
      </c>
      <c r="H4749" s="39">
        <f>MATCH(C4749,Currecny_M!$A$1:$P$1,0)</f>
        <v>2</v>
      </c>
      <c r="I4749" s="39">
        <f>VLOOKUP(N4749,Currecny_M!$A$1:$P$10,MATCH(Database!C4749,Currecny_M!$A$1:$P$1,0),FALSE)</f>
        <v>53</v>
      </c>
      <c r="J4749" s="82">
        <f t="shared" si="223"/>
        <v>-5.6179999999999994</v>
      </c>
      <c r="K4749" s="39">
        <f>VLOOKUP('Cover page'!$B$6,Currecny_M!$A$1:$P$10,MATCH(Database!C4749,Currecny_M!$A$1:$P$1,0),FALSE)</f>
        <v>1</v>
      </c>
      <c r="L4749" s="82">
        <f t="shared" si="224"/>
        <v>-5.6179999999999994</v>
      </c>
      <c r="M4749" s="82">
        <f>((E4749/$F$1)*VLOOKUP(N4749,Currecny_M!$A$1:$P$10,MATCH(Database!C4749,Currecny_M!$A$1:$P$1,0),FALSE))/VLOOKUP('Cover page'!$B$6,Currecny_M!$A$1:$P$10,MATCH(Database!C4749,Currecny_M!$A$1:$P$1,0),FALSE)</f>
        <v>-5.6179999999999994</v>
      </c>
      <c r="N4749" s="6" t="str">
        <f>VLOOKUP(B4749,Master!$A$2:$C$11,3,FALSE)</f>
        <v>SGD</v>
      </c>
      <c r="O4749" s="6" t="str">
        <f>VLOOKUP(B4749,Master!$A$2:$C$11,2,FALSE)</f>
        <v>Asia</v>
      </c>
      <c r="Q4749" s="39" t="str">
        <f>VLOOKUP(D4749,GL_Master!$A$1:$D$80,2,FALSE)</f>
        <v>BS</v>
      </c>
      <c r="R4749" s="39" t="str">
        <f>VLOOKUP(D4749,GL_Master!$A$1:$D$80,3,FALSE)</f>
        <v>Other current liabilities</v>
      </c>
      <c r="S4749" s="39" t="str">
        <f>VLOOKUP(D4749,GL_Master!$A$1:$D$80,4,FALSE)</f>
        <v>Security deposit received</v>
      </c>
    </row>
    <row r="4750" spans="1:19" x14ac:dyDescent="0.25">
      <c r="A4750" s="39" t="s">
        <v>262</v>
      </c>
      <c r="B4750" s="39" t="s">
        <v>236</v>
      </c>
      <c r="C4750" s="7">
        <v>43922</v>
      </c>
      <c r="D4750" s="39" t="s">
        <v>56</v>
      </c>
      <c r="E4750" s="39">
        <v>-26</v>
      </c>
      <c r="F4750" s="82">
        <f t="shared" si="222"/>
        <v>-2.5999999999999999E-2</v>
      </c>
      <c r="G4750" s="39">
        <f>VLOOKUP(N4750,Currecny_M!$A$1:$P$10,2,FALSE)</f>
        <v>53</v>
      </c>
      <c r="H4750" s="39">
        <f>MATCH(C4750,Currecny_M!$A$1:$P$1,0)</f>
        <v>2</v>
      </c>
      <c r="I4750" s="39">
        <f>VLOOKUP(N4750,Currecny_M!$A$1:$P$10,MATCH(Database!C4750,Currecny_M!$A$1:$P$1,0),FALSE)</f>
        <v>53</v>
      </c>
      <c r="J4750" s="82">
        <f t="shared" si="223"/>
        <v>-1.3779999999999999</v>
      </c>
      <c r="K4750" s="39">
        <f>VLOOKUP('Cover page'!$B$6,Currecny_M!$A$1:$P$10,MATCH(Database!C4750,Currecny_M!$A$1:$P$1,0),FALSE)</f>
        <v>1</v>
      </c>
      <c r="L4750" s="82">
        <f t="shared" si="224"/>
        <v>-1.3779999999999999</v>
      </c>
      <c r="M4750" s="82">
        <f>((E4750/$F$1)*VLOOKUP(N4750,Currecny_M!$A$1:$P$10,MATCH(Database!C4750,Currecny_M!$A$1:$P$1,0),FALSE))/VLOOKUP('Cover page'!$B$6,Currecny_M!$A$1:$P$10,MATCH(Database!C4750,Currecny_M!$A$1:$P$1,0),FALSE)</f>
        <v>-1.3779999999999999</v>
      </c>
      <c r="N4750" s="6" t="str">
        <f>VLOOKUP(B4750,Master!$A$2:$C$11,3,FALSE)</f>
        <v>SGD</v>
      </c>
      <c r="O4750" s="6" t="str">
        <f>VLOOKUP(B4750,Master!$A$2:$C$11,2,FALSE)</f>
        <v>Asia</v>
      </c>
      <c r="Q4750" s="39" t="str">
        <f>VLOOKUP(D4750,GL_Master!$A$1:$D$80,2,FALSE)</f>
        <v>BS</v>
      </c>
      <c r="R4750" s="39" t="str">
        <f>VLOOKUP(D4750,GL_Master!$A$1:$D$80,3,FALSE)</f>
        <v>Other Tax Payables</v>
      </c>
      <c r="S4750" s="39" t="str">
        <f>VLOOKUP(D4750,GL_Master!$A$1:$D$80,4,FALSE)</f>
        <v>Tax deducted at source payable</v>
      </c>
    </row>
    <row r="4751" spans="1:19" x14ac:dyDescent="0.25">
      <c r="A4751" s="39" t="s">
        <v>262</v>
      </c>
      <c r="B4751" s="39" t="s">
        <v>236</v>
      </c>
      <c r="C4751" s="7">
        <v>43922</v>
      </c>
      <c r="D4751" s="39" t="s">
        <v>57</v>
      </c>
      <c r="E4751" s="39">
        <v>-238</v>
      </c>
      <c r="F4751" s="82">
        <f t="shared" si="222"/>
        <v>-0.23799999999999999</v>
      </c>
      <c r="G4751" s="39">
        <f>VLOOKUP(N4751,Currecny_M!$A$1:$P$10,2,FALSE)</f>
        <v>53</v>
      </c>
      <c r="H4751" s="39">
        <f>MATCH(C4751,Currecny_M!$A$1:$P$1,0)</f>
        <v>2</v>
      </c>
      <c r="I4751" s="39">
        <f>VLOOKUP(N4751,Currecny_M!$A$1:$P$10,MATCH(Database!C4751,Currecny_M!$A$1:$P$1,0),FALSE)</f>
        <v>53</v>
      </c>
      <c r="J4751" s="82">
        <f t="shared" si="223"/>
        <v>-12.613999999999999</v>
      </c>
      <c r="K4751" s="39">
        <f>VLOOKUP('Cover page'!$B$6,Currecny_M!$A$1:$P$10,MATCH(Database!C4751,Currecny_M!$A$1:$P$1,0),FALSE)</f>
        <v>1</v>
      </c>
      <c r="L4751" s="82">
        <f t="shared" si="224"/>
        <v>-12.613999999999999</v>
      </c>
      <c r="M4751" s="82">
        <f>((E4751/$F$1)*VLOOKUP(N4751,Currecny_M!$A$1:$P$10,MATCH(Database!C4751,Currecny_M!$A$1:$P$1,0),FALSE))/VLOOKUP('Cover page'!$B$6,Currecny_M!$A$1:$P$10,MATCH(Database!C4751,Currecny_M!$A$1:$P$1,0),FALSE)</f>
        <v>-12.613999999999999</v>
      </c>
      <c r="N4751" s="6" t="str">
        <f>VLOOKUP(B4751,Master!$A$2:$C$11,3,FALSE)</f>
        <v>SGD</v>
      </c>
      <c r="O4751" s="6" t="str">
        <f>VLOOKUP(B4751,Master!$A$2:$C$11,2,FALSE)</f>
        <v>Asia</v>
      </c>
      <c r="Q4751" s="39" t="str">
        <f>VLOOKUP(D4751,GL_Master!$A$1:$D$80,2,FALSE)</f>
        <v>BS</v>
      </c>
      <c r="R4751" s="39" t="str">
        <f>VLOOKUP(D4751,GL_Master!$A$1:$D$80,3,FALSE)</f>
        <v>Other Tax Payables</v>
      </c>
      <c r="S4751" s="39" t="str">
        <f>VLOOKUP(D4751,GL_Master!$A$1:$D$80,4,FALSE)</f>
        <v>Tax deducted at source payable</v>
      </c>
    </row>
    <row r="4752" spans="1:19" x14ac:dyDescent="0.25">
      <c r="A4752" s="39" t="s">
        <v>262</v>
      </c>
      <c r="B4752" s="39" t="s">
        <v>236</v>
      </c>
      <c r="C4752" s="7">
        <v>43922</v>
      </c>
      <c r="D4752" s="39" t="s">
        <v>58</v>
      </c>
      <c r="E4752" s="39">
        <v>-1796</v>
      </c>
      <c r="F4752" s="82">
        <f t="shared" si="222"/>
        <v>-1.796</v>
      </c>
      <c r="G4752" s="39">
        <f>VLOOKUP(N4752,Currecny_M!$A$1:$P$10,2,FALSE)</f>
        <v>53</v>
      </c>
      <c r="H4752" s="39">
        <f>MATCH(C4752,Currecny_M!$A$1:$P$1,0)</f>
        <v>2</v>
      </c>
      <c r="I4752" s="39">
        <f>VLOOKUP(N4752,Currecny_M!$A$1:$P$10,MATCH(Database!C4752,Currecny_M!$A$1:$P$1,0),FALSE)</f>
        <v>53</v>
      </c>
      <c r="J4752" s="82">
        <f t="shared" si="223"/>
        <v>-95.188000000000002</v>
      </c>
      <c r="K4752" s="39">
        <f>VLOOKUP('Cover page'!$B$6,Currecny_M!$A$1:$P$10,MATCH(Database!C4752,Currecny_M!$A$1:$P$1,0),FALSE)</f>
        <v>1</v>
      </c>
      <c r="L4752" s="82">
        <f t="shared" si="224"/>
        <v>-95.188000000000002</v>
      </c>
      <c r="M4752" s="82">
        <f>((E4752/$F$1)*VLOOKUP(N4752,Currecny_M!$A$1:$P$10,MATCH(Database!C4752,Currecny_M!$A$1:$P$1,0),FALSE))/VLOOKUP('Cover page'!$B$6,Currecny_M!$A$1:$P$10,MATCH(Database!C4752,Currecny_M!$A$1:$P$1,0),FALSE)</f>
        <v>-95.188000000000002</v>
      </c>
      <c r="N4752" s="6" t="str">
        <f>VLOOKUP(B4752,Master!$A$2:$C$11,3,FALSE)</f>
        <v>SGD</v>
      </c>
      <c r="O4752" s="6" t="str">
        <f>VLOOKUP(B4752,Master!$A$2:$C$11,2,FALSE)</f>
        <v>Asia</v>
      </c>
      <c r="Q4752" s="39" t="str">
        <f>VLOOKUP(D4752,GL_Master!$A$1:$D$80,2,FALSE)</f>
        <v>BS</v>
      </c>
      <c r="R4752" s="39" t="str">
        <f>VLOOKUP(D4752,GL_Master!$A$1:$D$80,3,FALSE)</f>
        <v>Long-term provisions</v>
      </c>
      <c r="S4752" s="39" t="str">
        <f>VLOOKUP(D4752,GL_Master!$A$1:$D$80,4,FALSE)</f>
        <v>Provision for gratuity</v>
      </c>
    </row>
    <row r="4753" spans="1:19" x14ac:dyDescent="0.25">
      <c r="A4753" s="39" t="s">
        <v>262</v>
      </c>
      <c r="B4753" s="39" t="s">
        <v>236</v>
      </c>
      <c r="C4753" s="7">
        <v>43922</v>
      </c>
      <c r="D4753" s="39" t="s">
        <v>59</v>
      </c>
      <c r="E4753" s="39">
        <v>-766</v>
      </c>
      <c r="F4753" s="82">
        <f t="shared" si="222"/>
        <v>-0.76600000000000001</v>
      </c>
      <c r="G4753" s="39">
        <f>VLOOKUP(N4753,Currecny_M!$A$1:$P$10,2,FALSE)</f>
        <v>53</v>
      </c>
      <c r="H4753" s="39">
        <f>MATCH(C4753,Currecny_M!$A$1:$P$1,0)</f>
        <v>2</v>
      </c>
      <c r="I4753" s="39">
        <f>VLOOKUP(N4753,Currecny_M!$A$1:$P$10,MATCH(Database!C4753,Currecny_M!$A$1:$P$1,0),FALSE)</f>
        <v>53</v>
      </c>
      <c r="J4753" s="82">
        <f t="shared" si="223"/>
        <v>-40.597999999999999</v>
      </c>
      <c r="K4753" s="39">
        <f>VLOOKUP('Cover page'!$B$6,Currecny_M!$A$1:$P$10,MATCH(Database!C4753,Currecny_M!$A$1:$P$1,0),FALSE)</f>
        <v>1</v>
      </c>
      <c r="L4753" s="82">
        <f t="shared" si="224"/>
        <v>-40.597999999999999</v>
      </c>
      <c r="M4753" s="82">
        <f>((E4753/$F$1)*VLOOKUP(N4753,Currecny_M!$A$1:$P$10,MATCH(Database!C4753,Currecny_M!$A$1:$P$1,0),FALSE))/VLOOKUP('Cover page'!$B$6,Currecny_M!$A$1:$P$10,MATCH(Database!C4753,Currecny_M!$A$1:$P$1,0),FALSE)</f>
        <v>-40.597999999999999</v>
      </c>
      <c r="N4753" s="6" t="str">
        <f>VLOOKUP(B4753,Master!$A$2:$C$11,3,FALSE)</f>
        <v>SGD</v>
      </c>
      <c r="O4753" s="6" t="str">
        <f>VLOOKUP(B4753,Master!$A$2:$C$11,2,FALSE)</f>
        <v>Asia</v>
      </c>
      <c r="Q4753" s="39" t="str">
        <f>VLOOKUP(D4753,GL_Master!$A$1:$D$80,2,FALSE)</f>
        <v>BS</v>
      </c>
      <c r="R4753" s="39" t="str">
        <f>VLOOKUP(D4753,GL_Master!$A$1:$D$80,3,FALSE)</f>
        <v>Long-term provisions</v>
      </c>
      <c r="S4753" s="39" t="str">
        <f>VLOOKUP(D4753,GL_Master!$A$1:$D$80,4,FALSE)</f>
        <v>Provision for leave encashment</v>
      </c>
    </row>
    <row r="4754" spans="1:19" x14ac:dyDescent="0.25">
      <c r="A4754" s="39" t="s">
        <v>262</v>
      </c>
      <c r="B4754" s="39" t="s">
        <v>236</v>
      </c>
      <c r="C4754" s="7">
        <v>43922</v>
      </c>
      <c r="D4754" s="39" t="s">
        <v>60</v>
      </c>
      <c r="E4754" s="39">
        <v>-211</v>
      </c>
      <c r="F4754" s="82">
        <f t="shared" si="222"/>
        <v>-0.21099999999999999</v>
      </c>
      <c r="G4754" s="39">
        <f>VLOOKUP(N4754,Currecny_M!$A$1:$P$10,2,FALSE)</f>
        <v>53</v>
      </c>
      <c r="H4754" s="39">
        <f>MATCH(C4754,Currecny_M!$A$1:$P$1,0)</f>
        <v>2</v>
      </c>
      <c r="I4754" s="39">
        <f>VLOOKUP(N4754,Currecny_M!$A$1:$P$10,MATCH(Database!C4754,Currecny_M!$A$1:$P$1,0),FALSE)</f>
        <v>53</v>
      </c>
      <c r="J4754" s="82">
        <f t="shared" si="223"/>
        <v>-11.183</v>
      </c>
      <c r="K4754" s="39">
        <f>VLOOKUP('Cover page'!$B$6,Currecny_M!$A$1:$P$10,MATCH(Database!C4754,Currecny_M!$A$1:$P$1,0),FALSE)</f>
        <v>1</v>
      </c>
      <c r="L4754" s="82">
        <f t="shared" si="224"/>
        <v>-11.183</v>
      </c>
      <c r="M4754" s="82">
        <f>((E4754/$F$1)*VLOOKUP(N4754,Currecny_M!$A$1:$P$10,MATCH(Database!C4754,Currecny_M!$A$1:$P$1,0),FALSE))/VLOOKUP('Cover page'!$B$6,Currecny_M!$A$1:$P$10,MATCH(Database!C4754,Currecny_M!$A$1:$P$1,0),FALSE)</f>
        <v>-11.183</v>
      </c>
      <c r="N4754" s="6" t="str">
        <f>VLOOKUP(B4754,Master!$A$2:$C$11,3,FALSE)</f>
        <v>SGD</v>
      </c>
      <c r="O4754" s="6" t="str">
        <f>VLOOKUP(B4754,Master!$A$2:$C$11,2,FALSE)</f>
        <v>Asia</v>
      </c>
      <c r="Q4754" s="39" t="str">
        <f>VLOOKUP(D4754,GL_Master!$A$1:$D$80,2,FALSE)</f>
        <v>BS</v>
      </c>
      <c r="R4754" s="39" t="str">
        <f>VLOOKUP(D4754,GL_Master!$A$1:$D$80,3,FALSE)</f>
        <v>Trade Payables</v>
      </c>
      <c r="S4754" s="39" t="str">
        <f>VLOOKUP(D4754,GL_Master!$A$1:$D$80,4,FALSE)</f>
        <v>Trade payable</v>
      </c>
    </row>
    <row r="4755" spans="1:19" x14ac:dyDescent="0.25">
      <c r="A4755" s="39" t="s">
        <v>262</v>
      </c>
      <c r="B4755" s="39" t="s">
        <v>236</v>
      </c>
      <c r="C4755" s="7">
        <v>43922</v>
      </c>
      <c r="D4755" s="39" t="s">
        <v>61</v>
      </c>
      <c r="E4755" s="39">
        <v>-2219</v>
      </c>
      <c r="F4755" s="82">
        <f t="shared" si="222"/>
        <v>-2.2189999999999999</v>
      </c>
      <c r="G4755" s="39">
        <f>VLOOKUP(N4755,Currecny_M!$A$1:$P$10,2,FALSE)</f>
        <v>53</v>
      </c>
      <c r="H4755" s="39">
        <f>MATCH(C4755,Currecny_M!$A$1:$P$1,0)</f>
        <v>2</v>
      </c>
      <c r="I4755" s="39">
        <f>VLOOKUP(N4755,Currecny_M!$A$1:$P$10,MATCH(Database!C4755,Currecny_M!$A$1:$P$1,0),FALSE)</f>
        <v>53</v>
      </c>
      <c r="J4755" s="82">
        <f t="shared" si="223"/>
        <v>-117.607</v>
      </c>
      <c r="K4755" s="39">
        <f>VLOOKUP('Cover page'!$B$6,Currecny_M!$A$1:$P$10,MATCH(Database!C4755,Currecny_M!$A$1:$P$1,0),FALSE)</f>
        <v>1</v>
      </c>
      <c r="L4755" s="82">
        <f t="shared" si="224"/>
        <v>-117.607</v>
      </c>
      <c r="M4755" s="82">
        <f>((E4755/$F$1)*VLOOKUP(N4755,Currecny_M!$A$1:$P$10,MATCH(Database!C4755,Currecny_M!$A$1:$P$1,0),FALSE))/VLOOKUP('Cover page'!$B$6,Currecny_M!$A$1:$P$10,MATCH(Database!C4755,Currecny_M!$A$1:$P$1,0),FALSE)</f>
        <v>-117.607</v>
      </c>
      <c r="N4755" s="6" t="str">
        <f>VLOOKUP(B4755,Master!$A$2:$C$11,3,FALSE)</f>
        <v>SGD</v>
      </c>
      <c r="O4755" s="6" t="str">
        <f>VLOOKUP(B4755,Master!$A$2:$C$11,2,FALSE)</f>
        <v>Asia</v>
      </c>
      <c r="Q4755" s="39" t="str">
        <f>VLOOKUP(D4755,GL_Master!$A$1:$D$80,2,FALSE)</f>
        <v>BS</v>
      </c>
      <c r="R4755" s="39" t="str">
        <f>VLOOKUP(D4755,GL_Master!$A$1:$D$80,3,FALSE)</f>
        <v>Provisions</v>
      </c>
      <c r="S4755" s="39" t="str">
        <f>VLOOKUP(D4755,GL_Master!$A$1:$D$80,4,FALSE)</f>
        <v>Provision for doubtful assets</v>
      </c>
    </row>
    <row r="4756" spans="1:19" x14ac:dyDescent="0.25">
      <c r="A4756" s="39" t="s">
        <v>262</v>
      </c>
      <c r="B4756" s="39" t="s">
        <v>236</v>
      </c>
      <c r="C4756" s="7">
        <v>43922</v>
      </c>
      <c r="D4756" s="39" t="s">
        <v>62</v>
      </c>
      <c r="E4756" s="39">
        <v>-79</v>
      </c>
      <c r="F4756" s="82">
        <f t="shared" si="222"/>
        <v>-7.9000000000000001E-2</v>
      </c>
      <c r="G4756" s="39">
        <f>VLOOKUP(N4756,Currecny_M!$A$1:$P$10,2,FALSE)</f>
        <v>53</v>
      </c>
      <c r="H4756" s="39">
        <f>MATCH(C4756,Currecny_M!$A$1:$P$1,0)</f>
        <v>2</v>
      </c>
      <c r="I4756" s="39">
        <f>VLOOKUP(N4756,Currecny_M!$A$1:$P$10,MATCH(Database!C4756,Currecny_M!$A$1:$P$1,0),FALSE)</f>
        <v>53</v>
      </c>
      <c r="J4756" s="82">
        <f t="shared" si="223"/>
        <v>-4.1870000000000003</v>
      </c>
      <c r="K4756" s="39">
        <f>VLOOKUP('Cover page'!$B$6,Currecny_M!$A$1:$P$10,MATCH(Database!C4756,Currecny_M!$A$1:$P$1,0),FALSE)</f>
        <v>1</v>
      </c>
      <c r="L4756" s="82">
        <f t="shared" si="224"/>
        <v>-4.1870000000000003</v>
      </c>
      <c r="M4756" s="82">
        <f>((E4756/$F$1)*VLOOKUP(N4756,Currecny_M!$A$1:$P$10,MATCH(Database!C4756,Currecny_M!$A$1:$P$1,0),FALSE))/VLOOKUP('Cover page'!$B$6,Currecny_M!$A$1:$P$10,MATCH(Database!C4756,Currecny_M!$A$1:$P$1,0),FALSE)</f>
        <v>-4.1870000000000003</v>
      </c>
      <c r="N4756" s="6" t="str">
        <f>VLOOKUP(B4756,Master!$A$2:$C$11,3,FALSE)</f>
        <v>SGD</v>
      </c>
      <c r="O4756" s="6" t="str">
        <f>VLOOKUP(B4756,Master!$A$2:$C$11,2,FALSE)</f>
        <v>Asia</v>
      </c>
      <c r="Q4756" s="39" t="str">
        <f>VLOOKUP(D4756,GL_Master!$A$1:$D$80,2,FALSE)</f>
        <v>BS</v>
      </c>
      <c r="R4756" s="39" t="str">
        <f>VLOOKUP(D4756,GL_Master!$A$1:$D$80,3,FALSE)</f>
        <v>Provisions</v>
      </c>
      <c r="S4756" s="39" t="str">
        <f>VLOOKUP(D4756,GL_Master!$A$1:$D$80,4,FALSE)</f>
        <v>Provision for Insurance</v>
      </c>
    </row>
    <row r="4757" spans="1:19" x14ac:dyDescent="0.25">
      <c r="A4757" s="39" t="s">
        <v>262</v>
      </c>
      <c r="B4757" s="39" t="s">
        <v>236</v>
      </c>
      <c r="C4757" s="7">
        <v>43922</v>
      </c>
      <c r="D4757" s="39" t="s">
        <v>63</v>
      </c>
      <c r="E4757" s="39">
        <v>185</v>
      </c>
      <c r="F4757" s="82">
        <f t="shared" si="222"/>
        <v>0.185</v>
      </c>
      <c r="G4757" s="39">
        <f>VLOOKUP(N4757,Currecny_M!$A$1:$P$10,2,FALSE)</f>
        <v>53</v>
      </c>
      <c r="H4757" s="39">
        <f>MATCH(C4757,Currecny_M!$A$1:$P$1,0)</f>
        <v>2</v>
      </c>
      <c r="I4757" s="39">
        <f>VLOOKUP(N4757,Currecny_M!$A$1:$P$10,MATCH(Database!C4757,Currecny_M!$A$1:$P$1,0),FALSE)</f>
        <v>53</v>
      </c>
      <c r="J4757" s="82">
        <f t="shared" si="223"/>
        <v>9.8049999999999997</v>
      </c>
      <c r="K4757" s="39">
        <f>VLOOKUP('Cover page'!$B$6,Currecny_M!$A$1:$P$10,MATCH(Database!C4757,Currecny_M!$A$1:$P$1,0),FALSE)</f>
        <v>1</v>
      </c>
      <c r="L4757" s="82">
        <f t="shared" si="224"/>
        <v>9.8049999999999997</v>
      </c>
      <c r="M4757" s="82">
        <f>((E4757/$F$1)*VLOOKUP(N4757,Currecny_M!$A$1:$P$10,MATCH(Database!C4757,Currecny_M!$A$1:$P$1,0),FALSE))/VLOOKUP('Cover page'!$B$6,Currecny_M!$A$1:$P$10,MATCH(Database!C4757,Currecny_M!$A$1:$P$1,0),FALSE)</f>
        <v>9.8049999999999997</v>
      </c>
      <c r="N4757" s="6" t="str">
        <f>VLOOKUP(B4757,Master!$A$2:$C$11,3,FALSE)</f>
        <v>SGD</v>
      </c>
      <c r="O4757" s="6" t="str">
        <f>VLOOKUP(B4757,Master!$A$2:$C$11,2,FALSE)</f>
        <v>Asia</v>
      </c>
      <c r="Q4757" s="39" t="str">
        <f>VLOOKUP(D4757,GL_Master!$A$1:$D$80,2,FALSE)</f>
        <v>BS</v>
      </c>
      <c r="R4757" s="39" t="str">
        <f>VLOOKUP(D4757,GL_Master!$A$1:$D$80,3,FALSE)</f>
        <v>Gross Block</v>
      </c>
      <c r="S4757" s="39" t="str">
        <f>VLOOKUP(D4757,GL_Master!$A$1:$D$80,4,FALSE)</f>
        <v>Tangible Fixed assets</v>
      </c>
    </row>
    <row r="4758" spans="1:19" x14ac:dyDescent="0.25">
      <c r="A4758" s="39" t="s">
        <v>262</v>
      </c>
      <c r="B4758" s="39" t="s">
        <v>236</v>
      </c>
      <c r="C4758" s="7">
        <v>43922</v>
      </c>
      <c r="D4758" s="39" t="s">
        <v>64</v>
      </c>
      <c r="E4758" s="39">
        <v>10592</v>
      </c>
      <c r="F4758" s="82">
        <f t="shared" si="222"/>
        <v>10.592000000000001</v>
      </c>
      <c r="G4758" s="39">
        <f>VLOOKUP(N4758,Currecny_M!$A$1:$P$10,2,FALSE)</f>
        <v>53</v>
      </c>
      <c r="H4758" s="39">
        <f>MATCH(C4758,Currecny_M!$A$1:$P$1,0)</f>
        <v>2</v>
      </c>
      <c r="I4758" s="39">
        <f>VLOOKUP(N4758,Currecny_M!$A$1:$P$10,MATCH(Database!C4758,Currecny_M!$A$1:$P$1,0),FALSE)</f>
        <v>53</v>
      </c>
      <c r="J4758" s="82">
        <f t="shared" si="223"/>
        <v>561.37599999999998</v>
      </c>
      <c r="K4758" s="39">
        <f>VLOOKUP('Cover page'!$B$6,Currecny_M!$A$1:$P$10,MATCH(Database!C4758,Currecny_M!$A$1:$P$1,0),FALSE)</f>
        <v>1</v>
      </c>
      <c r="L4758" s="82">
        <f t="shared" si="224"/>
        <v>561.37599999999998</v>
      </c>
      <c r="M4758" s="82">
        <f>((E4758/$F$1)*VLOOKUP(N4758,Currecny_M!$A$1:$P$10,MATCH(Database!C4758,Currecny_M!$A$1:$P$1,0),FALSE))/VLOOKUP('Cover page'!$B$6,Currecny_M!$A$1:$P$10,MATCH(Database!C4758,Currecny_M!$A$1:$P$1,0),FALSE)</f>
        <v>561.37599999999998</v>
      </c>
      <c r="N4758" s="6" t="str">
        <f>VLOOKUP(B4758,Master!$A$2:$C$11,3,FALSE)</f>
        <v>SGD</v>
      </c>
      <c r="O4758" s="6" t="str">
        <f>VLOOKUP(B4758,Master!$A$2:$C$11,2,FALSE)</f>
        <v>Asia</v>
      </c>
      <c r="Q4758" s="39" t="str">
        <f>VLOOKUP(D4758,GL_Master!$A$1:$D$80,2,FALSE)</f>
        <v>BS</v>
      </c>
      <c r="R4758" s="39" t="str">
        <f>VLOOKUP(D4758,GL_Master!$A$1:$D$80,3,FALSE)</f>
        <v>Gross Block</v>
      </c>
      <c r="S4758" s="39" t="str">
        <f>VLOOKUP(D4758,GL_Master!$A$1:$D$80,4,FALSE)</f>
        <v>Tangible Fixed assets</v>
      </c>
    </row>
    <row r="4759" spans="1:19" x14ac:dyDescent="0.25">
      <c r="A4759" s="39" t="s">
        <v>262</v>
      </c>
      <c r="B4759" s="39" t="s">
        <v>236</v>
      </c>
      <c r="C4759" s="7">
        <v>43922</v>
      </c>
      <c r="D4759" s="39" t="s">
        <v>65</v>
      </c>
      <c r="E4759" s="39">
        <v>-6683</v>
      </c>
      <c r="F4759" s="82">
        <f t="shared" si="222"/>
        <v>-6.6829999999999998</v>
      </c>
      <c r="G4759" s="39">
        <f>VLOOKUP(N4759,Currecny_M!$A$1:$P$10,2,FALSE)</f>
        <v>53</v>
      </c>
      <c r="H4759" s="39">
        <f>MATCH(C4759,Currecny_M!$A$1:$P$1,0)</f>
        <v>2</v>
      </c>
      <c r="I4759" s="39">
        <f>VLOOKUP(N4759,Currecny_M!$A$1:$P$10,MATCH(Database!C4759,Currecny_M!$A$1:$P$1,0),FALSE)</f>
        <v>53</v>
      </c>
      <c r="J4759" s="82">
        <f t="shared" si="223"/>
        <v>-354.19900000000001</v>
      </c>
      <c r="K4759" s="39">
        <f>VLOOKUP('Cover page'!$B$6,Currecny_M!$A$1:$P$10,MATCH(Database!C4759,Currecny_M!$A$1:$P$1,0),FALSE)</f>
        <v>1</v>
      </c>
      <c r="L4759" s="82">
        <f t="shared" si="224"/>
        <v>-354.19900000000001</v>
      </c>
      <c r="M4759" s="82">
        <f>((E4759/$F$1)*VLOOKUP(N4759,Currecny_M!$A$1:$P$10,MATCH(Database!C4759,Currecny_M!$A$1:$P$1,0),FALSE))/VLOOKUP('Cover page'!$B$6,Currecny_M!$A$1:$P$10,MATCH(Database!C4759,Currecny_M!$A$1:$P$1,0),FALSE)</f>
        <v>-354.19900000000001</v>
      </c>
      <c r="N4759" s="6" t="str">
        <f>VLOOKUP(B4759,Master!$A$2:$C$11,3,FALSE)</f>
        <v>SGD</v>
      </c>
      <c r="O4759" s="6" t="str">
        <f>VLOOKUP(B4759,Master!$A$2:$C$11,2,FALSE)</f>
        <v>Asia</v>
      </c>
      <c r="Q4759" s="39" t="str">
        <f>VLOOKUP(D4759,GL_Master!$A$1:$D$80,2,FALSE)</f>
        <v>BS</v>
      </c>
      <c r="R4759" s="39" t="str">
        <f>VLOOKUP(D4759,GL_Master!$A$1:$D$80,3,FALSE)</f>
        <v>Accumulated Depreciation</v>
      </c>
      <c r="S4759" s="39" t="str">
        <f>VLOOKUP(D4759,GL_Master!$A$1:$D$80,4,FALSE)</f>
        <v>Accumulated Depreciation</v>
      </c>
    </row>
    <row r="4760" spans="1:19" x14ac:dyDescent="0.25">
      <c r="A4760" s="39" t="s">
        <v>262</v>
      </c>
      <c r="B4760" s="39" t="s">
        <v>236</v>
      </c>
      <c r="C4760" s="7">
        <v>43922</v>
      </c>
      <c r="D4760" s="39" t="s">
        <v>66</v>
      </c>
      <c r="E4760" s="39">
        <v>5706</v>
      </c>
      <c r="F4760" s="82">
        <f t="shared" si="222"/>
        <v>5.7060000000000004</v>
      </c>
      <c r="G4760" s="39">
        <f>VLOOKUP(N4760,Currecny_M!$A$1:$P$10,2,FALSE)</f>
        <v>53</v>
      </c>
      <c r="H4760" s="39">
        <f>MATCH(C4760,Currecny_M!$A$1:$P$1,0)</f>
        <v>2</v>
      </c>
      <c r="I4760" s="39">
        <f>VLOOKUP(N4760,Currecny_M!$A$1:$P$10,MATCH(Database!C4760,Currecny_M!$A$1:$P$1,0),FALSE)</f>
        <v>53</v>
      </c>
      <c r="J4760" s="82">
        <f t="shared" si="223"/>
        <v>302.41800000000001</v>
      </c>
      <c r="K4760" s="39">
        <f>VLOOKUP('Cover page'!$B$6,Currecny_M!$A$1:$P$10,MATCH(Database!C4760,Currecny_M!$A$1:$P$1,0),FALSE)</f>
        <v>1</v>
      </c>
      <c r="L4760" s="82">
        <f t="shared" si="224"/>
        <v>302.41800000000001</v>
      </c>
      <c r="M4760" s="82">
        <f>((E4760/$F$1)*VLOOKUP(N4760,Currecny_M!$A$1:$P$10,MATCH(Database!C4760,Currecny_M!$A$1:$P$1,0),FALSE))/VLOOKUP('Cover page'!$B$6,Currecny_M!$A$1:$P$10,MATCH(Database!C4760,Currecny_M!$A$1:$P$1,0),FALSE)</f>
        <v>302.41800000000001</v>
      </c>
      <c r="N4760" s="6" t="str">
        <f>VLOOKUP(B4760,Master!$A$2:$C$11,3,FALSE)</f>
        <v>SGD</v>
      </c>
      <c r="O4760" s="6" t="str">
        <f>VLOOKUP(B4760,Master!$A$2:$C$11,2,FALSE)</f>
        <v>Asia</v>
      </c>
      <c r="Q4760" s="39" t="str">
        <f>VLOOKUP(D4760,GL_Master!$A$1:$D$80,2,FALSE)</f>
        <v>BS</v>
      </c>
      <c r="R4760" s="39" t="str">
        <f>VLOOKUP(D4760,GL_Master!$A$1:$D$80,3,FALSE)</f>
        <v>Gross Block</v>
      </c>
      <c r="S4760" s="39" t="str">
        <f>VLOOKUP(D4760,GL_Master!$A$1:$D$80,4,FALSE)</f>
        <v>Tangible Fixed assets</v>
      </c>
    </row>
    <row r="4761" spans="1:19" x14ac:dyDescent="0.25">
      <c r="A4761" s="39" t="s">
        <v>262</v>
      </c>
      <c r="B4761" s="39" t="s">
        <v>236</v>
      </c>
      <c r="C4761" s="7">
        <v>43922</v>
      </c>
      <c r="D4761" s="39" t="s">
        <v>67</v>
      </c>
      <c r="E4761" s="39">
        <v>2087</v>
      </c>
      <c r="F4761" s="82">
        <f t="shared" si="222"/>
        <v>2.0870000000000002</v>
      </c>
      <c r="G4761" s="39">
        <f>VLOOKUP(N4761,Currecny_M!$A$1:$P$10,2,FALSE)</f>
        <v>53</v>
      </c>
      <c r="H4761" s="39">
        <f>MATCH(C4761,Currecny_M!$A$1:$P$1,0)</f>
        <v>2</v>
      </c>
      <c r="I4761" s="39">
        <f>VLOOKUP(N4761,Currecny_M!$A$1:$P$10,MATCH(Database!C4761,Currecny_M!$A$1:$P$1,0),FALSE)</f>
        <v>53</v>
      </c>
      <c r="J4761" s="82">
        <f t="shared" si="223"/>
        <v>110.611</v>
      </c>
      <c r="K4761" s="39">
        <f>VLOOKUP('Cover page'!$B$6,Currecny_M!$A$1:$P$10,MATCH(Database!C4761,Currecny_M!$A$1:$P$1,0),FALSE)</f>
        <v>1</v>
      </c>
      <c r="L4761" s="82">
        <f t="shared" si="224"/>
        <v>110.611</v>
      </c>
      <c r="M4761" s="82">
        <f>((E4761/$F$1)*VLOOKUP(N4761,Currecny_M!$A$1:$P$10,MATCH(Database!C4761,Currecny_M!$A$1:$P$1,0),FALSE))/VLOOKUP('Cover page'!$B$6,Currecny_M!$A$1:$P$10,MATCH(Database!C4761,Currecny_M!$A$1:$P$1,0),FALSE)</f>
        <v>110.611</v>
      </c>
      <c r="N4761" s="6" t="str">
        <f>VLOOKUP(B4761,Master!$A$2:$C$11,3,FALSE)</f>
        <v>SGD</v>
      </c>
      <c r="O4761" s="6" t="str">
        <f>VLOOKUP(B4761,Master!$A$2:$C$11,2,FALSE)</f>
        <v>Asia</v>
      </c>
      <c r="Q4761" s="39" t="str">
        <f>VLOOKUP(D4761,GL_Master!$A$1:$D$80,2,FALSE)</f>
        <v>BS</v>
      </c>
      <c r="R4761" s="39" t="str">
        <f>VLOOKUP(D4761,GL_Master!$A$1:$D$80,3,FALSE)</f>
        <v>Gross Block</v>
      </c>
      <c r="S4761" s="39" t="str">
        <f>VLOOKUP(D4761,GL_Master!$A$1:$D$80,4,FALSE)</f>
        <v>Tangible Fixed assets</v>
      </c>
    </row>
    <row r="4762" spans="1:19" x14ac:dyDescent="0.25">
      <c r="A4762" s="39" t="s">
        <v>262</v>
      </c>
      <c r="B4762" s="39" t="s">
        <v>236</v>
      </c>
      <c r="C4762" s="7">
        <v>43922</v>
      </c>
      <c r="D4762" s="39" t="s">
        <v>68</v>
      </c>
      <c r="E4762" s="39">
        <v>-1823</v>
      </c>
      <c r="F4762" s="82">
        <f t="shared" si="222"/>
        <v>-1.823</v>
      </c>
      <c r="G4762" s="39">
        <f>VLOOKUP(N4762,Currecny_M!$A$1:$P$10,2,FALSE)</f>
        <v>53</v>
      </c>
      <c r="H4762" s="39">
        <f>MATCH(C4762,Currecny_M!$A$1:$P$1,0)</f>
        <v>2</v>
      </c>
      <c r="I4762" s="39">
        <f>VLOOKUP(N4762,Currecny_M!$A$1:$P$10,MATCH(Database!C4762,Currecny_M!$A$1:$P$1,0),FALSE)</f>
        <v>53</v>
      </c>
      <c r="J4762" s="82">
        <f t="shared" si="223"/>
        <v>-96.619</v>
      </c>
      <c r="K4762" s="39">
        <f>VLOOKUP('Cover page'!$B$6,Currecny_M!$A$1:$P$10,MATCH(Database!C4762,Currecny_M!$A$1:$P$1,0),FALSE)</f>
        <v>1</v>
      </c>
      <c r="L4762" s="82">
        <f t="shared" si="224"/>
        <v>-96.619</v>
      </c>
      <c r="M4762" s="82">
        <f>((E4762/$F$1)*VLOOKUP(N4762,Currecny_M!$A$1:$P$10,MATCH(Database!C4762,Currecny_M!$A$1:$P$1,0),FALSE))/VLOOKUP('Cover page'!$B$6,Currecny_M!$A$1:$P$10,MATCH(Database!C4762,Currecny_M!$A$1:$P$1,0),FALSE)</f>
        <v>-96.619</v>
      </c>
      <c r="N4762" s="6" t="str">
        <f>VLOOKUP(B4762,Master!$A$2:$C$11,3,FALSE)</f>
        <v>SGD</v>
      </c>
      <c r="O4762" s="6" t="str">
        <f>VLOOKUP(B4762,Master!$A$2:$C$11,2,FALSE)</f>
        <v>Asia</v>
      </c>
      <c r="Q4762" s="39" t="str">
        <f>VLOOKUP(D4762,GL_Master!$A$1:$D$80,2,FALSE)</f>
        <v>BS</v>
      </c>
      <c r="R4762" s="39" t="str">
        <f>VLOOKUP(D4762,GL_Master!$A$1:$D$80,3,FALSE)</f>
        <v>Accumulated Depreciation</v>
      </c>
      <c r="S4762" s="39" t="str">
        <f>VLOOKUP(D4762,GL_Master!$A$1:$D$80,4,FALSE)</f>
        <v>Accumulated Depreciation</v>
      </c>
    </row>
    <row r="4763" spans="1:19" x14ac:dyDescent="0.25">
      <c r="A4763" s="39" t="s">
        <v>262</v>
      </c>
      <c r="B4763" s="39" t="s">
        <v>236</v>
      </c>
      <c r="C4763" s="7">
        <v>43922</v>
      </c>
      <c r="D4763" s="39" t="s">
        <v>69</v>
      </c>
      <c r="E4763" s="39">
        <v>3619</v>
      </c>
      <c r="F4763" s="82">
        <f t="shared" si="222"/>
        <v>3.6190000000000002</v>
      </c>
      <c r="G4763" s="39">
        <f>VLOOKUP(N4763,Currecny_M!$A$1:$P$10,2,FALSE)</f>
        <v>53</v>
      </c>
      <c r="H4763" s="39">
        <f>MATCH(C4763,Currecny_M!$A$1:$P$1,0)</f>
        <v>2</v>
      </c>
      <c r="I4763" s="39">
        <f>VLOOKUP(N4763,Currecny_M!$A$1:$P$10,MATCH(Database!C4763,Currecny_M!$A$1:$P$1,0),FALSE)</f>
        <v>53</v>
      </c>
      <c r="J4763" s="82">
        <f t="shared" si="223"/>
        <v>191.80700000000002</v>
      </c>
      <c r="K4763" s="39">
        <f>VLOOKUP('Cover page'!$B$6,Currecny_M!$A$1:$P$10,MATCH(Database!C4763,Currecny_M!$A$1:$P$1,0),FALSE)</f>
        <v>1</v>
      </c>
      <c r="L4763" s="82">
        <f t="shared" si="224"/>
        <v>191.80700000000002</v>
      </c>
      <c r="M4763" s="82">
        <f>((E4763/$F$1)*VLOOKUP(N4763,Currecny_M!$A$1:$P$10,MATCH(Database!C4763,Currecny_M!$A$1:$P$1,0),FALSE))/VLOOKUP('Cover page'!$B$6,Currecny_M!$A$1:$P$10,MATCH(Database!C4763,Currecny_M!$A$1:$P$1,0),FALSE)</f>
        <v>191.80700000000002</v>
      </c>
      <c r="N4763" s="6" t="str">
        <f>VLOOKUP(B4763,Master!$A$2:$C$11,3,FALSE)</f>
        <v>SGD</v>
      </c>
      <c r="O4763" s="6" t="str">
        <f>VLOOKUP(B4763,Master!$A$2:$C$11,2,FALSE)</f>
        <v>Asia</v>
      </c>
      <c r="Q4763" s="39" t="str">
        <f>VLOOKUP(D4763,GL_Master!$A$1:$D$80,2,FALSE)</f>
        <v>BS</v>
      </c>
      <c r="R4763" s="39" t="str">
        <f>VLOOKUP(D4763,GL_Master!$A$1:$D$80,3,FALSE)</f>
        <v>Gross Block</v>
      </c>
      <c r="S4763" s="39" t="str">
        <f>VLOOKUP(D4763,GL_Master!$A$1:$D$80,4,FALSE)</f>
        <v>Tangible Fixed assets</v>
      </c>
    </row>
    <row r="4764" spans="1:19" x14ac:dyDescent="0.25">
      <c r="A4764" s="39" t="s">
        <v>262</v>
      </c>
      <c r="B4764" s="39" t="s">
        <v>236</v>
      </c>
      <c r="C4764" s="7">
        <v>43922</v>
      </c>
      <c r="D4764" s="39" t="s">
        <v>70</v>
      </c>
      <c r="E4764" s="39">
        <v>-132</v>
      </c>
      <c r="F4764" s="82">
        <f t="shared" si="222"/>
        <v>-0.13200000000000001</v>
      </c>
      <c r="G4764" s="39">
        <f>VLOOKUP(N4764,Currecny_M!$A$1:$P$10,2,FALSE)</f>
        <v>53</v>
      </c>
      <c r="H4764" s="39">
        <f>MATCH(C4764,Currecny_M!$A$1:$P$1,0)</f>
        <v>2</v>
      </c>
      <c r="I4764" s="39">
        <f>VLOOKUP(N4764,Currecny_M!$A$1:$P$10,MATCH(Database!C4764,Currecny_M!$A$1:$P$1,0),FALSE)</f>
        <v>53</v>
      </c>
      <c r="J4764" s="82">
        <f t="shared" si="223"/>
        <v>-6.9960000000000004</v>
      </c>
      <c r="K4764" s="39">
        <f>VLOOKUP('Cover page'!$B$6,Currecny_M!$A$1:$P$10,MATCH(Database!C4764,Currecny_M!$A$1:$P$1,0),FALSE)</f>
        <v>1</v>
      </c>
      <c r="L4764" s="82">
        <f t="shared" si="224"/>
        <v>-6.9960000000000004</v>
      </c>
      <c r="M4764" s="82">
        <f>((E4764/$F$1)*VLOOKUP(N4764,Currecny_M!$A$1:$P$10,MATCH(Database!C4764,Currecny_M!$A$1:$P$1,0),FALSE))/VLOOKUP('Cover page'!$B$6,Currecny_M!$A$1:$P$10,MATCH(Database!C4764,Currecny_M!$A$1:$P$1,0),FALSE)</f>
        <v>-6.9960000000000004</v>
      </c>
      <c r="N4764" s="6" t="str">
        <f>VLOOKUP(B4764,Master!$A$2:$C$11,3,FALSE)</f>
        <v>SGD</v>
      </c>
      <c r="O4764" s="6" t="str">
        <f>VLOOKUP(B4764,Master!$A$2:$C$11,2,FALSE)</f>
        <v>Asia</v>
      </c>
      <c r="Q4764" s="39" t="str">
        <f>VLOOKUP(D4764,GL_Master!$A$1:$D$80,2,FALSE)</f>
        <v>BS</v>
      </c>
      <c r="R4764" s="39" t="str">
        <f>VLOOKUP(D4764,GL_Master!$A$1:$D$80,3,FALSE)</f>
        <v>Accumulated Depreciation</v>
      </c>
      <c r="S4764" s="39" t="str">
        <f>VLOOKUP(D4764,GL_Master!$A$1:$D$80,4,FALSE)</f>
        <v>Accumulated Depreciation</v>
      </c>
    </row>
    <row r="4765" spans="1:19" x14ac:dyDescent="0.25">
      <c r="A4765" s="39" t="s">
        <v>262</v>
      </c>
      <c r="B4765" s="39" t="s">
        <v>236</v>
      </c>
      <c r="C4765" s="7">
        <v>43922</v>
      </c>
      <c r="D4765" s="39" t="s">
        <v>71</v>
      </c>
      <c r="E4765" s="39">
        <v>6498</v>
      </c>
      <c r="F4765" s="82">
        <f t="shared" si="222"/>
        <v>6.4980000000000002</v>
      </c>
      <c r="G4765" s="39">
        <f>VLOOKUP(N4765,Currecny_M!$A$1:$P$10,2,FALSE)</f>
        <v>53</v>
      </c>
      <c r="H4765" s="39">
        <f>MATCH(C4765,Currecny_M!$A$1:$P$1,0)</f>
        <v>2</v>
      </c>
      <c r="I4765" s="39">
        <f>VLOOKUP(N4765,Currecny_M!$A$1:$P$10,MATCH(Database!C4765,Currecny_M!$A$1:$P$1,0),FALSE)</f>
        <v>53</v>
      </c>
      <c r="J4765" s="82">
        <f t="shared" si="223"/>
        <v>344.39400000000001</v>
      </c>
      <c r="K4765" s="39">
        <f>VLOOKUP('Cover page'!$B$6,Currecny_M!$A$1:$P$10,MATCH(Database!C4765,Currecny_M!$A$1:$P$1,0),FALSE)</f>
        <v>1</v>
      </c>
      <c r="L4765" s="82">
        <f t="shared" si="224"/>
        <v>344.39400000000001</v>
      </c>
      <c r="M4765" s="82">
        <f>((E4765/$F$1)*VLOOKUP(N4765,Currecny_M!$A$1:$P$10,MATCH(Database!C4765,Currecny_M!$A$1:$P$1,0),FALSE))/VLOOKUP('Cover page'!$B$6,Currecny_M!$A$1:$P$10,MATCH(Database!C4765,Currecny_M!$A$1:$P$1,0),FALSE)</f>
        <v>344.39400000000001</v>
      </c>
      <c r="N4765" s="6" t="str">
        <f>VLOOKUP(B4765,Master!$A$2:$C$11,3,FALSE)</f>
        <v>SGD</v>
      </c>
      <c r="O4765" s="6" t="str">
        <f>VLOOKUP(B4765,Master!$A$2:$C$11,2,FALSE)</f>
        <v>Asia</v>
      </c>
      <c r="Q4765" s="39" t="str">
        <f>VLOOKUP(D4765,GL_Master!$A$1:$D$80,2,FALSE)</f>
        <v>BS</v>
      </c>
      <c r="R4765" s="39" t="str">
        <f>VLOOKUP(D4765,GL_Master!$A$1:$D$80,3,FALSE)</f>
        <v>Gross Block</v>
      </c>
      <c r="S4765" s="39" t="str">
        <f>VLOOKUP(D4765,GL_Master!$A$1:$D$80,4,FALSE)</f>
        <v>Tangible Fixed assets</v>
      </c>
    </row>
    <row r="4766" spans="1:19" x14ac:dyDescent="0.25">
      <c r="A4766" s="39" t="s">
        <v>262</v>
      </c>
      <c r="B4766" s="39" t="s">
        <v>236</v>
      </c>
      <c r="C4766" s="7">
        <v>43922</v>
      </c>
      <c r="D4766" s="39" t="s">
        <v>72</v>
      </c>
      <c r="E4766" s="39">
        <v>53</v>
      </c>
      <c r="F4766" s="82">
        <f t="shared" si="222"/>
        <v>5.2999999999999999E-2</v>
      </c>
      <c r="G4766" s="39">
        <f>VLOOKUP(N4766,Currecny_M!$A$1:$P$10,2,FALSE)</f>
        <v>53</v>
      </c>
      <c r="H4766" s="39">
        <f>MATCH(C4766,Currecny_M!$A$1:$P$1,0)</f>
        <v>2</v>
      </c>
      <c r="I4766" s="39">
        <f>VLOOKUP(N4766,Currecny_M!$A$1:$P$10,MATCH(Database!C4766,Currecny_M!$A$1:$P$1,0),FALSE)</f>
        <v>53</v>
      </c>
      <c r="J4766" s="82">
        <f t="shared" si="223"/>
        <v>2.8089999999999997</v>
      </c>
      <c r="K4766" s="39">
        <f>VLOOKUP('Cover page'!$B$6,Currecny_M!$A$1:$P$10,MATCH(Database!C4766,Currecny_M!$A$1:$P$1,0),FALSE)</f>
        <v>1</v>
      </c>
      <c r="L4766" s="82">
        <f t="shared" si="224"/>
        <v>2.8089999999999997</v>
      </c>
      <c r="M4766" s="82">
        <f>((E4766/$F$1)*VLOOKUP(N4766,Currecny_M!$A$1:$P$10,MATCH(Database!C4766,Currecny_M!$A$1:$P$1,0),FALSE))/VLOOKUP('Cover page'!$B$6,Currecny_M!$A$1:$P$10,MATCH(Database!C4766,Currecny_M!$A$1:$P$1,0),FALSE)</f>
        <v>2.8089999999999997</v>
      </c>
      <c r="N4766" s="6" t="str">
        <f>VLOOKUP(B4766,Master!$A$2:$C$11,3,FALSE)</f>
        <v>SGD</v>
      </c>
      <c r="O4766" s="6" t="str">
        <f>VLOOKUP(B4766,Master!$A$2:$C$11,2,FALSE)</f>
        <v>Asia</v>
      </c>
      <c r="Q4766" s="39" t="str">
        <f>VLOOKUP(D4766,GL_Master!$A$1:$D$80,2,FALSE)</f>
        <v>BS</v>
      </c>
      <c r="R4766" s="39" t="str">
        <f>VLOOKUP(D4766,GL_Master!$A$1:$D$80,3,FALSE)</f>
        <v>Gross Block</v>
      </c>
      <c r="S4766" s="39" t="str">
        <f>VLOOKUP(D4766,GL_Master!$A$1:$D$80,4,FALSE)</f>
        <v>Tangible Fixed assets</v>
      </c>
    </row>
    <row r="4767" spans="1:19" x14ac:dyDescent="0.25">
      <c r="A4767" s="39" t="s">
        <v>262</v>
      </c>
      <c r="B4767" s="39" t="s">
        <v>236</v>
      </c>
      <c r="C4767" s="7">
        <v>43922</v>
      </c>
      <c r="D4767" s="39" t="s">
        <v>73</v>
      </c>
      <c r="E4767" s="39">
        <v>26</v>
      </c>
      <c r="F4767" s="82">
        <f t="shared" si="222"/>
        <v>2.5999999999999999E-2</v>
      </c>
      <c r="G4767" s="39">
        <f>VLOOKUP(N4767,Currecny_M!$A$1:$P$10,2,FALSE)</f>
        <v>53</v>
      </c>
      <c r="H4767" s="39">
        <f>MATCH(C4767,Currecny_M!$A$1:$P$1,0)</f>
        <v>2</v>
      </c>
      <c r="I4767" s="39">
        <f>VLOOKUP(N4767,Currecny_M!$A$1:$P$10,MATCH(Database!C4767,Currecny_M!$A$1:$P$1,0),FALSE)</f>
        <v>53</v>
      </c>
      <c r="J4767" s="82">
        <f t="shared" si="223"/>
        <v>1.3779999999999999</v>
      </c>
      <c r="K4767" s="39">
        <f>VLOOKUP('Cover page'!$B$6,Currecny_M!$A$1:$P$10,MATCH(Database!C4767,Currecny_M!$A$1:$P$1,0),FALSE)</f>
        <v>1</v>
      </c>
      <c r="L4767" s="82">
        <f t="shared" si="224"/>
        <v>1.3779999999999999</v>
      </c>
      <c r="M4767" s="82">
        <f>((E4767/$F$1)*VLOOKUP(N4767,Currecny_M!$A$1:$P$10,MATCH(Database!C4767,Currecny_M!$A$1:$P$1,0),FALSE))/VLOOKUP('Cover page'!$B$6,Currecny_M!$A$1:$P$10,MATCH(Database!C4767,Currecny_M!$A$1:$P$1,0),FALSE)</f>
        <v>1.3779999999999999</v>
      </c>
      <c r="N4767" s="6" t="str">
        <f>VLOOKUP(B4767,Master!$A$2:$C$11,3,FALSE)</f>
        <v>SGD</v>
      </c>
      <c r="O4767" s="6" t="str">
        <f>VLOOKUP(B4767,Master!$A$2:$C$11,2,FALSE)</f>
        <v>Asia</v>
      </c>
      <c r="Q4767" s="39" t="str">
        <f>VLOOKUP(D4767,GL_Master!$A$1:$D$80,2,FALSE)</f>
        <v>BS</v>
      </c>
      <c r="R4767" s="39" t="str">
        <f>VLOOKUP(D4767,GL_Master!$A$1:$D$80,3,FALSE)</f>
        <v>Gross Block</v>
      </c>
      <c r="S4767" s="39" t="str">
        <f>VLOOKUP(D4767,GL_Master!$A$1:$D$80,4,FALSE)</f>
        <v>Tangible Fixed assets</v>
      </c>
    </row>
    <row r="4768" spans="1:19" x14ac:dyDescent="0.25">
      <c r="A4768" s="39" t="s">
        <v>262</v>
      </c>
      <c r="B4768" s="39" t="s">
        <v>236</v>
      </c>
      <c r="C4768" s="7">
        <v>43922</v>
      </c>
      <c r="D4768" s="39" t="s">
        <v>74</v>
      </c>
      <c r="E4768" s="39">
        <v>-6234</v>
      </c>
      <c r="F4768" s="82">
        <f t="shared" si="222"/>
        <v>-6.234</v>
      </c>
      <c r="G4768" s="39">
        <f>VLOOKUP(N4768,Currecny_M!$A$1:$P$10,2,FALSE)</f>
        <v>53</v>
      </c>
      <c r="H4768" s="39">
        <f>MATCH(C4768,Currecny_M!$A$1:$P$1,0)</f>
        <v>2</v>
      </c>
      <c r="I4768" s="39">
        <f>VLOOKUP(N4768,Currecny_M!$A$1:$P$10,MATCH(Database!C4768,Currecny_M!$A$1:$P$1,0),FALSE)</f>
        <v>53</v>
      </c>
      <c r="J4768" s="82">
        <f t="shared" si="223"/>
        <v>-330.40199999999999</v>
      </c>
      <c r="K4768" s="39">
        <f>VLOOKUP('Cover page'!$B$6,Currecny_M!$A$1:$P$10,MATCH(Database!C4768,Currecny_M!$A$1:$P$1,0),FALSE)</f>
        <v>1</v>
      </c>
      <c r="L4768" s="82">
        <f t="shared" si="224"/>
        <v>-330.40199999999999</v>
      </c>
      <c r="M4768" s="82">
        <f>((E4768/$F$1)*VLOOKUP(N4768,Currecny_M!$A$1:$P$10,MATCH(Database!C4768,Currecny_M!$A$1:$P$1,0),FALSE))/VLOOKUP('Cover page'!$B$6,Currecny_M!$A$1:$P$10,MATCH(Database!C4768,Currecny_M!$A$1:$P$1,0),FALSE)</f>
        <v>-330.40199999999999</v>
      </c>
      <c r="N4768" s="6" t="str">
        <f>VLOOKUP(B4768,Master!$A$2:$C$11,3,FALSE)</f>
        <v>SGD</v>
      </c>
      <c r="O4768" s="6" t="str">
        <f>VLOOKUP(B4768,Master!$A$2:$C$11,2,FALSE)</f>
        <v>Asia</v>
      </c>
      <c r="Q4768" s="39" t="str">
        <f>VLOOKUP(D4768,GL_Master!$A$1:$D$80,2,FALSE)</f>
        <v>BS</v>
      </c>
      <c r="R4768" s="39" t="str">
        <f>VLOOKUP(D4768,GL_Master!$A$1:$D$80,3,FALSE)</f>
        <v>Accumulated Depreciation</v>
      </c>
      <c r="S4768" s="39" t="str">
        <f>VLOOKUP(D4768,GL_Master!$A$1:$D$80,4,FALSE)</f>
        <v>Accumulated Depreciation</v>
      </c>
    </row>
    <row r="4769" spans="1:19" x14ac:dyDescent="0.25">
      <c r="A4769" s="39" t="s">
        <v>262</v>
      </c>
      <c r="B4769" s="39" t="s">
        <v>236</v>
      </c>
      <c r="C4769" s="7">
        <v>43922</v>
      </c>
      <c r="D4769" s="39" t="s">
        <v>21</v>
      </c>
      <c r="E4769" s="39">
        <v>528</v>
      </c>
      <c r="F4769" s="82">
        <f t="shared" si="222"/>
        <v>0.52800000000000002</v>
      </c>
      <c r="G4769" s="39">
        <f>VLOOKUP(N4769,Currecny_M!$A$1:$P$10,2,FALSE)</f>
        <v>53</v>
      </c>
      <c r="H4769" s="39">
        <f>MATCH(C4769,Currecny_M!$A$1:$P$1,0)</f>
        <v>2</v>
      </c>
      <c r="I4769" s="39">
        <f>VLOOKUP(N4769,Currecny_M!$A$1:$P$10,MATCH(Database!C4769,Currecny_M!$A$1:$P$1,0),FALSE)</f>
        <v>53</v>
      </c>
      <c r="J4769" s="82">
        <f t="shared" si="223"/>
        <v>27.984000000000002</v>
      </c>
      <c r="K4769" s="39">
        <f>VLOOKUP('Cover page'!$B$6,Currecny_M!$A$1:$P$10,MATCH(Database!C4769,Currecny_M!$A$1:$P$1,0),FALSE)</f>
        <v>1</v>
      </c>
      <c r="L4769" s="82">
        <f t="shared" si="224"/>
        <v>27.984000000000002</v>
      </c>
      <c r="M4769" s="82">
        <f>((E4769/$F$1)*VLOOKUP(N4769,Currecny_M!$A$1:$P$10,MATCH(Database!C4769,Currecny_M!$A$1:$P$1,0),FALSE))/VLOOKUP('Cover page'!$B$6,Currecny_M!$A$1:$P$10,MATCH(Database!C4769,Currecny_M!$A$1:$P$1,0),FALSE)</f>
        <v>27.984000000000002</v>
      </c>
      <c r="N4769" s="6" t="str">
        <f>VLOOKUP(B4769,Master!$A$2:$C$11,3,FALSE)</f>
        <v>SGD</v>
      </c>
      <c r="O4769" s="6" t="str">
        <f>VLOOKUP(B4769,Master!$A$2:$C$11,2,FALSE)</f>
        <v>Asia</v>
      </c>
      <c r="Q4769" s="39" t="str">
        <f>VLOOKUP(D4769,GL_Master!$A$1:$D$80,2,FALSE)</f>
        <v>BS</v>
      </c>
      <c r="R4769" s="39" t="str">
        <f>VLOOKUP(D4769,GL_Master!$A$1:$D$80,3,FALSE)</f>
        <v>Gross Block</v>
      </c>
      <c r="S4769" s="39" t="str">
        <f>VLOOKUP(D4769,GL_Master!$A$1:$D$80,4,FALSE)</f>
        <v>Tangible Fixed assets</v>
      </c>
    </row>
    <row r="4770" spans="1:19" x14ac:dyDescent="0.25">
      <c r="A4770" s="39" t="s">
        <v>262</v>
      </c>
      <c r="B4770" s="39" t="s">
        <v>236</v>
      </c>
      <c r="C4770" s="7">
        <v>43922</v>
      </c>
      <c r="D4770" s="39" t="s">
        <v>27</v>
      </c>
      <c r="E4770" s="39">
        <v>1189</v>
      </c>
      <c r="F4770" s="82">
        <f t="shared" si="222"/>
        <v>1.1890000000000001</v>
      </c>
      <c r="G4770" s="39">
        <f>VLOOKUP(N4770,Currecny_M!$A$1:$P$10,2,FALSE)</f>
        <v>53</v>
      </c>
      <c r="H4770" s="39">
        <f>MATCH(C4770,Currecny_M!$A$1:$P$1,0)</f>
        <v>2</v>
      </c>
      <c r="I4770" s="39">
        <f>VLOOKUP(N4770,Currecny_M!$A$1:$P$10,MATCH(Database!C4770,Currecny_M!$A$1:$P$1,0),FALSE)</f>
        <v>53</v>
      </c>
      <c r="J4770" s="82">
        <f t="shared" si="223"/>
        <v>63.017000000000003</v>
      </c>
      <c r="K4770" s="39">
        <f>VLOOKUP('Cover page'!$B$6,Currecny_M!$A$1:$P$10,MATCH(Database!C4770,Currecny_M!$A$1:$P$1,0),FALSE)</f>
        <v>1</v>
      </c>
      <c r="L4770" s="82">
        <f t="shared" si="224"/>
        <v>63.017000000000003</v>
      </c>
      <c r="M4770" s="82">
        <f>((E4770/$F$1)*VLOOKUP(N4770,Currecny_M!$A$1:$P$10,MATCH(Database!C4770,Currecny_M!$A$1:$P$1,0),FALSE))/VLOOKUP('Cover page'!$B$6,Currecny_M!$A$1:$P$10,MATCH(Database!C4770,Currecny_M!$A$1:$P$1,0),FALSE)</f>
        <v>63.017000000000003</v>
      </c>
      <c r="N4770" s="6" t="str">
        <f>VLOOKUP(B4770,Master!$A$2:$C$11,3,FALSE)</f>
        <v>SGD</v>
      </c>
      <c r="O4770" s="6" t="str">
        <f>VLOOKUP(B4770,Master!$A$2:$C$11,2,FALSE)</f>
        <v>Asia</v>
      </c>
      <c r="Q4770" s="39" t="str">
        <f>VLOOKUP(D4770,GL_Master!$A$1:$D$80,2,FALSE)</f>
        <v>BS</v>
      </c>
      <c r="R4770" s="39" t="str">
        <f>VLOOKUP(D4770,GL_Master!$A$1:$D$80,3,FALSE)</f>
        <v>Gross Block</v>
      </c>
      <c r="S4770" s="39" t="str">
        <f>VLOOKUP(D4770,GL_Master!$A$1:$D$80,4,FALSE)</f>
        <v>Tangible Fixed assets</v>
      </c>
    </row>
    <row r="4771" spans="1:19" x14ac:dyDescent="0.25">
      <c r="A4771" s="39" t="s">
        <v>262</v>
      </c>
      <c r="B4771" s="39" t="s">
        <v>236</v>
      </c>
      <c r="C4771" s="7">
        <v>43922</v>
      </c>
      <c r="D4771" s="39" t="s">
        <v>75</v>
      </c>
      <c r="E4771" s="39">
        <v>-26</v>
      </c>
      <c r="F4771" s="82">
        <f t="shared" si="222"/>
        <v>-2.5999999999999999E-2</v>
      </c>
      <c r="G4771" s="39">
        <f>VLOOKUP(N4771,Currecny_M!$A$1:$P$10,2,FALSE)</f>
        <v>53</v>
      </c>
      <c r="H4771" s="39">
        <f>MATCH(C4771,Currecny_M!$A$1:$P$1,0)</f>
        <v>2</v>
      </c>
      <c r="I4771" s="39">
        <f>VLOOKUP(N4771,Currecny_M!$A$1:$P$10,MATCH(Database!C4771,Currecny_M!$A$1:$P$1,0),FALSE)</f>
        <v>53</v>
      </c>
      <c r="J4771" s="82">
        <f t="shared" si="223"/>
        <v>-1.3779999999999999</v>
      </c>
      <c r="K4771" s="39">
        <f>VLOOKUP('Cover page'!$B$6,Currecny_M!$A$1:$P$10,MATCH(Database!C4771,Currecny_M!$A$1:$P$1,0),FALSE)</f>
        <v>1</v>
      </c>
      <c r="L4771" s="82">
        <f t="shared" si="224"/>
        <v>-1.3779999999999999</v>
      </c>
      <c r="M4771" s="82">
        <f>((E4771/$F$1)*VLOOKUP(N4771,Currecny_M!$A$1:$P$10,MATCH(Database!C4771,Currecny_M!$A$1:$P$1,0),FALSE))/VLOOKUP('Cover page'!$B$6,Currecny_M!$A$1:$P$10,MATCH(Database!C4771,Currecny_M!$A$1:$P$1,0),FALSE)</f>
        <v>-1.3779999999999999</v>
      </c>
      <c r="N4771" s="6" t="str">
        <f>VLOOKUP(B4771,Master!$A$2:$C$11,3,FALSE)</f>
        <v>SGD</v>
      </c>
      <c r="O4771" s="6" t="str">
        <f>VLOOKUP(B4771,Master!$A$2:$C$11,2,FALSE)</f>
        <v>Asia</v>
      </c>
      <c r="Q4771" s="39" t="str">
        <f>VLOOKUP(D4771,GL_Master!$A$1:$D$80,2,FALSE)</f>
        <v>BS</v>
      </c>
      <c r="R4771" s="39" t="str">
        <f>VLOOKUP(D4771,GL_Master!$A$1:$D$80,3,FALSE)</f>
        <v>Gross Block</v>
      </c>
      <c r="S4771" s="39" t="str">
        <f>VLOOKUP(D4771,GL_Master!$A$1:$D$80,4,FALSE)</f>
        <v>Tangible Fixed assets</v>
      </c>
    </row>
    <row r="4772" spans="1:19" x14ac:dyDescent="0.25">
      <c r="A4772" s="39" t="s">
        <v>262</v>
      </c>
      <c r="B4772" s="39" t="s">
        <v>236</v>
      </c>
      <c r="C4772" s="7">
        <v>43922</v>
      </c>
      <c r="D4772" s="39" t="s">
        <v>76</v>
      </c>
      <c r="E4772" s="39">
        <v>660</v>
      </c>
      <c r="F4772" s="82">
        <f t="shared" si="222"/>
        <v>0.66</v>
      </c>
      <c r="G4772" s="39">
        <f>VLOOKUP(N4772,Currecny_M!$A$1:$P$10,2,FALSE)</f>
        <v>53</v>
      </c>
      <c r="H4772" s="39">
        <f>MATCH(C4772,Currecny_M!$A$1:$P$1,0)</f>
        <v>2</v>
      </c>
      <c r="I4772" s="39">
        <f>VLOOKUP(N4772,Currecny_M!$A$1:$P$10,MATCH(Database!C4772,Currecny_M!$A$1:$P$1,0),FALSE)</f>
        <v>53</v>
      </c>
      <c r="J4772" s="82">
        <f t="shared" si="223"/>
        <v>34.980000000000004</v>
      </c>
      <c r="K4772" s="39">
        <f>VLOOKUP('Cover page'!$B$6,Currecny_M!$A$1:$P$10,MATCH(Database!C4772,Currecny_M!$A$1:$P$1,0),FALSE)</f>
        <v>1</v>
      </c>
      <c r="L4772" s="82">
        <f t="shared" si="224"/>
        <v>34.980000000000004</v>
      </c>
      <c r="M4772" s="82">
        <f>((E4772/$F$1)*VLOOKUP(N4772,Currecny_M!$A$1:$P$10,MATCH(Database!C4772,Currecny_M!$A$1:$P$1,0),FALSE))/VLOOKUP('Cover page'!$B$6,Currecny_M!$A$1:$P$10,MATCH(Database!C4772,Currecny_M!$A$1:$P$1,0),FALSE)</f>
        <v>34.980000000000004</v>
      </c>
      <c r="N4772" s="6" t="str">
        <f>VLOOKUP(B4772,Master!$A$2:$C$11,3,FALSE)</f>
        <v>SGD</v>
      </c>
      <c r="O4772" s="6" t="str">
        <f>VLOOKUP(B4772,Master!$A$2:$C$11,2,FALSE)</f>
        <v>Asia</v>
      </c>
      <c r="Q4772" s="39" t="str">
        <f>VLOOKUP(D4772,GL_Master!$A$1:$D$80,2,FALSE)</f>
        <v>BS</v>
      </c>
      <c r="R4772" s="39" t="str">
        <f>VLOOKUP(D4772,GL_Master!$A$1:$D$80,3,FALSE)</f>
        <v>Inventories</v>
      </c>
      <c r="S4772" s="39" t="str">
        <f>VLOOKUP(D4772,GL_Master!$A$1:$D$80,4,FALSE)</f>
        <v>Inventory</v>
      </c>
    </row>
    <row r="4773" spans="1:19" x14ac:dyDescent="0.25">
      <c r="A4773" s="39" t="s">
        <v>262</v>
      </c>
      <c r="B4773" s="39" t="s">
        <v>236</v>
      </c>
      <c r="C4773" s="7">
        <v>43922</v>
      </c>
      <c r="D4773" s="39" t="s">
        <v>77</v>
      </c>
      <c r="E4773" s="39">
        <v>1664</v>
      </c>
      <c r="F4773" s="82">
        <f t="shared" si="222"/>
        <v>1.6639999999999999</v>
      </c>
      <c r="G4773" s="39">
        <f>VLOOKUP(N4773,Currecny_M!$A$1:$P$10,2,FALSE)</f>
        <v>53</v>
      </c>
      <c r="H4773" s="39">
        <f>MATCH(C4773,Currecny_M!$A$1:$P$1,0)</f>
        <v>2</v>
      </c>
      <c r="I4773" s="39">
        <f>VLOOKUP(N4773,Currecny_M!$A$1:$P$10,MATCH(Database!C4773,Currecny_M!$A$1:$P$1,0),FALSE)</f>
        <v>53</v>
      </c>
      <c r="J4773" s="82">
        <f t="shared" si="223"/>
        <v>88.191999999999993</v>
      </c>
      <c r="K4773" s="39">
        <f>VLOOKUP('Cover page'!$B$6,Currecny_M!$A$1:$P$10,MATCH(Database!C4773,Currecny_M!$A$1:$P$1,0),FALSE)</f>
        <v>1</v>
      </c>
      <c r="L4773" s="82">
        <f t="shared" si="224"/>
        <v>88.191999999999993</v>
      </c>
      <c r="M4773" s="82">
        <f>((E4773/$F$1)*VLOOKUP(N4773,Currecny_M!$A$1:$P$10,MATCH(Database!C4773,Currecny_M!$A$1:$P$1,0),FALSE))/VLOOKUP('Cover page'!$B$6,Currecny_M!$A$1:$P$10,MATCH(Database!C4773,Currecny_M!$A$1:$P$1,0),FALSE)</f>
        <v>88.191999999999993</v>
      </c>
      <c r="N4773" s="6" t="str">
        <f>VLOOKUP(B4773,Master!$A$2:$C$11,3,FALSE)</f>
        <v>SGD</v>
      </c>
      <c r="O4773" s="6" t="str">
        <f>VLOOKUP(B4773,Master!$A$2:$C$11,2,FALSE)</f>
        <v>Asia</v>
      </c>
      <c r="Q4773" s="39" t="str">
        <f>VLOOKUP(D4773,GL_Master!$A$1:$D$80,2,FALSE)</f>
        <v>BS</v>
      </c>
      <c r="R4773" s="39" t="str">
        <f>VLOOKUP(D4773,GL_Master!$A$1:$D$80,3,FALSE)</f>
        <v>Inventories</v>
      </c>
      <c r="S4773" s="39" t="str">
        <f>VLOOKUP(D4773,GL_Master!$A$1:$D$80,4,FALSE)</f>
        <v>Inventory</v>
      </c>
    </row>
    <row r="4774" spans="1:19" x14ac:dyDescent="0.25">
      <c r="A4774" s="39" t="s">
        <v>262</v>
      </c>
      <c r="B4774" s="39" t="s">
        <v>236</v>
      </c>
      <c r="C4774" s="7">
        <v>43922</v>
      </c>
      <c r="D4774" s="39" t="s">
        <v>2</v>
      </c>
      <c r="E4774" s="39">
        <v>169902</v>
      </c>
      <c r="F4774" s="82">
        <f t="shared" si="222"/>
        <v>169.90199999999999</v>
      </c>
      <c r="G4774" s="39">
        <f>VLOOKUP(N4774,Currecny_M!$A$1:$P$10,2,FALSE)</f>
        <v>53</v>
      </c>
      <c r="H4774" s="39">
        <f>MATCH(C4774,Currecny_M!$A$1:$P$1,0)</f>
        <v>2</v>
      </c>
      <c r="I4774" s="39">
        <f>VLOOKUP(N4774,Currecny_M!$A$1:$P$10,MATCH(Database!C4774,Currecny_M!$A$1:$P$1,0),FALSE)</f>
        <v>53</v>
      </c>
      <c r="J4774" s="82">
        <f t="shared" si="223"/>
        <v>9004.8059999999987</v>
      </c>
      <c r="K4774" s="39">
        <f>VLOOKUP('Cover page'!$B$6,Currecny_M!$A$1:$P$10,MATCH(Database!C4774,Currecny_M!$A$1:$P$1,0),FALSE)</f>
        <v>1</v>
      </c>
      <c r="L4774" s="82">
        <f t="shared" si="224"/>
        <v>9004.8059999999987</v>
      </c>
      <c r="M4774" s="82">
        <f>((E4774/$F$1)*VLOOKUP(N4774,Currecny_M!$A$1:$P$10,MATCH(Database!C4774,Currecny_M!$A$1:$P$1,0),FALSE))/VLOOKUP('Cover page'!$B$6,Currecny_M!$A$1:$P$10,MATCH(Database!C4774,Currecny_M!$A$1:$P$1,0),FALSE)</f>
        <v>9004.8059999999987</v>
      </c>
      <c r="N4774" s="6" t="str">
        <f>VLOOKUP(B4774,Master!$A$2:$C$11,3,FALSE)</f>
        <v>SGD</v>
      </c>
      <c r="O4774" s="6" t="str">
        <f>VLOOKUP(B4774,Master!$A$2:$C$11,2,FALSE)</f>
        <v>Asia</v>
      </c>
      <c r="Q4774" s="39" t="str">
        <f>VLOOKUP(D4774,GL_Master!$A$1:$D$80,2,FALSE)</f>
        <v>BS</v>
      </c>
      <c r="R4774" s="39" t="str">
        <f>VLOOKUP(D4774,GL_Master!$A$1:$D$80,3,FALSE)</f>
        <v>Trade receivables</v>
      </c>
      <c r="S4774" s="39" t="str">
        <f>VLOOKUP(D4774,GL_Master!$A$1:$D$80,4,FALSE)</f>
        <v>Unsecured, considered good</v>
      </c>
    </row>
    <row r="4775" spans="1:19" x14ac:dyDescent="0.25">
      <c r="A4775" s="39" t="s">
        <v>262</v>
      </c>
      <c r="B4775" s="39" t="s">
        <v>236</v>
      </c>
      <c r="C4775" s="7">
        <v>43922</v>
      </c>
      <c r="D4775" s="39" t="s">
        <v>78</v>
      </c>
      <c r="E4775" s="39">
        <v>26</v>
      </c>
      <c r="F4775" s="82">
        <f t="shared" si="222"/>
        <v>2.5999999999999999E-2</v>
      </c>
      <c r="G4775" s="39">
        <f>VLOOKUP(N4775,Currecny_M!$A$1:$P$10,2,FALSE)</f>
        <v>53</v>
      </c>
      <c r="H4775" s="39">
        <f>MATCH(C4775,Currecny_M!$A$1:$P$1,0)</f>
        <v>2</v>
      </c>
      <c r="I4775" s="39">
        <f>VLOOKUP(N4775,Currecny_M!$A$1:$P$10,MATCH(Database!C4775,Currecny_M!$A$1:$P$1,0),FALSE)</f>
        <v>53</v>
      </c>
      <c r="J4775" s="82">
        <f t="shared" si="223"/>
        <v>1.3779999999999999</v>
      </c>
      <c r="K4775" s="39">
        <f>VLOOKUP('Cover page'!$B$6,Currecny_M!$A$1:$P$10,MATCH(Database!C4775,Currecny_M!$A$1:$P$1,0),FALSE)</f>
        <v>1</v>
      </c>
      <c r="L4775" s="82">
        <f t="shared" si="224"/>
        <v>1.3779999999999999</v>
      </c>
      <c r="M4775" s="82">
        <f>((E4775/$F$1)*VLOOKUP(N4775,Currecny_M!$A$1:$P$10,MATCH(Database!C4775,Currecny_M!$A$1:$P$1,0),FALSE))/VLOOKUP('Cover page'!$B$6,Currecny_M!$A$1:$P$10,MATCH(Database!C4775,Currecny_M!$A$1:$P$1,0),FALSE)</f>
        <v>1.3779999999999999</v>
      </c>
      <c r="N4775" s="6" t="str">
        <f>VLOOKUP(B4775,Master!$A$2:$C$11,3,FALSE)</f>
        <v>SGD</v>
      </c>
      <c r="O4775" s="6" t="str">
        <f>VLOOKUP(B4775,Master!$A$2:$C$11,2,FALSE)</f>
        <v>Asia</v>
      </c>
      <c r="Q4775" s="39" t="str">
        <f>VLOOKUP(D4775,GL_Master!$A$1:$D$80,2,FALSE)</f>
        <v>BS</v>
      </c>
      <c r="R4775" s="39" t="str">
        <f>VLOOKUP(D4775,GL_Master!$A$1:$D$80,3,FALSE)</f>
        <v>Cash &amp; Bank Balances</v>
      </c>
      <c r="S4775" s="39" t="str">
        <f>VLOOKUP(D4775,GL_Master!$A$1:$D$80,4,FALSE)</f>
        <v>Cash In hand</v>
      </c>
    </row>
    <row r="4776" spans="1:19" x14ac:dyDescent="0.25">
      <c r="A4776" s="39" t="s">
        <v>262</v>
      </c>
      <c r="B4776" s="39" t="s">
        <v>236</v>
      </c>
      <c r="C4776" s="7">
        <v>43922</v>
      </c>
      <c r="D4776" s="39" t="s">
        <v>79</v>
      </c>
      <c r="E4776" s="39">
        <v>-6604</v>
      </c>
      <c r="F4776" s="82">
        <f t="shared" si="222"/>
        <v>-6.6040000000000001</v>
      </c>
      <c r="G4776" s="39">
        <f>VLOOKUP(N4776,Currecny_M!$A$1:$P$10,2,FALSE)</f>
        <v>53</v>
      </c>
      <c r="H4776" s="39">
        <f>MATCH(C4776,Currecny_M!$A$1:$P$1,0)</f>
        <v>2</v>
      </c>
      <c r="I4776" s="39">
        <f>VLOOKUP(N4776,Currecny_M!$A$1:$P$10,MATCH(Database!C4776,Currecny_M!$A$1:$P$1,0),FALSE)</f>
        <v>53</v>
      </c>
      <c r="J4776" s="82">
        <f t="shared" si="223"/>
        <v>-350.012</v>
      </c>
      <c r="K4776" s="39">
        <f>VLOOKUP('Cover page'!$B$6,Currecny_M!$A$1:$P$10,MATCH(Database!C4776,Currecny_M!$A$1:$P$1,0),FALSE)</f>
        <v>1</v>
      </c>
      <c r="L4776" s="82">
        <f t="shared" si="224"/>
        <v>-350.012</v>
      </c>
      <c r="M4776" s="82">
        <f>((E4776/$F$1)*VLOOKUP(N4776,Currecny_M!$A$1:$P$10,MATCH(Database!C4776,Currecny_M!$A$1:$P$1,0),FALSE))/VLOOKUP('Cover page'!$B$6,Currecny_M!$A$1:$P$10,MATCH(Database!C4776,Currecny_M!$A$1:$P$1,0),FALSE)</f>
        <v>-350.012</v>
      </c>
      <c r="N4776" s="6" t="str">
        <f>VLOOKUP(B4776,Master!$A$2:$C$11,3,FALSE)</f>
        <v>SGD</v>
      </c>
      <c r="O4776" s="6" t="str">
        <f>VLOOKUP(B4776,Master!$A$2:$C$11,2,FALSE)</f>
        <v>Asia</v>
      </c>
      <c r="Q4776" s="39" t="str">
        <f>VLOOKUP(D4776,GL_Master!$A$1:$D$80,2,FALSE)</f>
        <v>BS</v>
      </c>
      <c r="R4776" s="39" t="str">
        <f>VLOOKUP(D4776,GL_Master!$A$1:$D$80,3,FALSE)</f>
        <v>Loan Fund</v>
      </c>
      <c r="S4776" s="39" t="str">
        <f>VLOOKUP(D4776,GL_Master!$A$1:$D$80,4,FALSE)</f>
        <v>Term Loan</v>
      </c>
    </row>
    <row r="4777" spans="1:19" x14ac:dyDescent="0.25">
      <c r="A4777" s="39" t="s">
        <v>262</v>
      </c>
      <c r="B4777" s="39" t="s">
        <v>236</v>
      </c>
      <c r="C4777" s="7">
        <v>43922</v>
      </c>
      <c r="D4777" s="39" t="s">
        <v>80</v>
      </c>
      <c r="E4777" s="39">
        <v>185</v>
      </c>
      <c r="F4777" s="82">
        <f t="shared" si="222"/>
        <v>0.185</v>
      </c>
      <c r="G4777" s="39">
        <f>VLOOKUP(N4777,Currecny_M!$A$1:$P$10,2,FALSE)</f>
        <v>53</v>
      </c>
      <c r="H4777" s="39">
        <f>MATCH(C4777,Currecny_M!$A$1:$P$1,0)</f>
        <v>2</v>
      </c>
      <c r="I4777" s="39">
        <f>VLOOKUP(N4777,Currecny_M!$A$1:$P$10,MATCH(Database!C4777,Currecny_M!$A$1:$P$1,0),FALSE)</f>
        <v>53</v>
      </c>
      <c r="J4777" s="82">
        <f t="shared" si="223"/>
        <v>9.8049999999999997</v>
      </c>
      <c r="K4777" s="39">
        <f>VLOOKUP('Cover page'!$B$6,Currecny_M!$A$1:$P$10,MATCH(Database!C4777,Currecny_M!$A$1:$P$1,0),FALSE)</f>
        <v>1</v>
      </c>
      <c r="L4777" s="82">
        <f t="shared" si="224"/>
        <v>9.8049999999999997</v>
      </c>
      <c r="M4777" s="82">
        <f>((E4777/$F$1)*VLOOKUP(N4777,Currecny_M!$A$1:$P$10,MATCH(Database!C4777,Currecny_M!$A$1:$P$1,0),FALSE))/VLOOKUP('Cover page'!$B$6,Currecny_M!$A$1:$P$10,MATCH(Database!C4777,Currecny_M!$A$1:$P$1,0),FALSE)</f>
        <v>9.8049999999999997</v>
      </c>
      <c r="N4777" s="6" t="str">
        <f>VLOOKUP(B4777,Master!$A$2:$C$11,3,FALSE)</f>
        <v>SGD</v>
      </c>
      <c r="O4777" s="6" t="str">
        <f>VLOOKUP(B4777,Master!$A$2:$C$11,2,FALSE)</f>
        <v>Asia</v>
      </c>
      <c r="Q4777" s="39" t="str">
        <f>VLOOKUP(D4777,GL_Master!$A$1:$D$80,2,FALSE)</f>
        <v>BS</v>
      </c>
      <c r="R4777" s="39" t="str">
        <f>VLOOKUP(D4777,GL_Master!$A$1:$D$80,3,FALSE)</f>
        <v>Cash &amp; Bank Balances</v>
      </c>
      <c r="S4777" s="39" t="str">
        <f>VLOOKUP(D4777,GL_Master!$A$1:$D$80,4,FALSE)</f>
        <v xml:space="preserve">      On Current Accounts</v>
      </c>
    </row>
    <row r="4778" spans="1:19" x14ac:dyDescent="0.25">
      <c r="A4778" s="39" t="s">
        <v>262</v>
      </c>
      <c r="B4778" s="39" t="s">
        <v>236</v>
      </c>
      <c r="C4778" s="7">
        <v>43922</v>
      </c>
      <c r="D4778" s="39" t="s">
        <v>81</v>
      </c>
      <c r="E4778" s="39">
        <v>13313</v>
      </c>
      <c r="F4778" s="82">
        <f t="shared" si="222"/>
        <v>13.313000000000001</v>
      </c>
      <c r="G4778" s="39">
        <f>VLOOKUP(N4778,Currecny_M!$A$1:$P$10,2,FALSE)</f>
        <v>53</v>
      </c>
      <c r="H4778" s="39">
        <f>MATCH(C4778,Currecny_M!$A$1:$P$1,0)</f>
        <v>2</v>
      </c>
      <c r="I4778" s="39">
        <f>VLOOKUP(N4778,Currecny_M!$A$1:$P$10,MATCH(Database!C4778,Currecny_M!$A$1:$P$1,0),FALSE)</f>
        <v>53</v>
      </c>
      <c r="J4778" s="82">
        <f t="shared" si="223"/>
        <v>705.58900000000006</v>
      </c>
      <c r="K4778" s="39">
        <f>VLOOKUP('Cover page'!$B$6,Currecny_M!$A$1:$P$10,MATCH(Database!C4778,Currecny_M!$A$1:$P$1,0),FALSE)</f>
        <v>1</v>
      </c>
      <c r="L4778" s="82">
        <f t="shared" si="224"/>
        <v>705.58900000000006</v>
      </c>
      <c r="M4778" s="82">
        <f>((E4778/$F$1)*VLOOKUP(N4778,Currecny_M!$A$1:$P$10,MATCH(Database!C4778,Currecny_M!$A$1:$P$1,0),FALSE))/VLOOKUP('Cover page'!$B$6,Currecny_M!$A$1:$P$10,MATCH(Database!C4778,Currecny_M!$A$1:$P$1,0),FALSE)</f>
        <v>705.58900000000006</v>
      </c>
      <c r="N4778" s="6" t="str">
        <f>VLOOKUP(B4778,Master!$A$2:$C$11,3,FALSE)</f>
        <v>SGD</v>
      </c>
      <c r="O4778" s="6" t="str">
        <f>VLOOKUP(B4778,Master!$A$2:$C$11,2,FALSE)</f>
        <v>Asia</v>
      </c>
      <c r="Q4778" s="39" t="str">
        <f>VLOOKUP(D4778,GL_Master!$A$1:$D$80,2,FALSE)</f>
        <v>BS</v>
      </c>
      <c r="R4778" s="39" t="str">
        <f>VLOOKUP(D4778,GL_Master!$A$1:$D$80,3,FALSE)</f>
        <v>Other Current Assets</v>
      </c>
      <c r="S4778" s="39" t="str">
        <f>VLOOKUP(D4778,GL_Master!$A$1:$D$80,4,FALSE)</f>
        <v>Advance tax recoverable (net of provision )</v>
      </c>
    </row>
    <row r="4779" spans="1:19" x14ac:dyDescent="0.25">
      <c r="A4779" s="39" t="s">
        <v>262</v>
      </c>
      <c r="B4779" s="39" t="s">
        <v>236</v>
      </c>
      <c r="C4779" s="7">
        <v>43922</v>
      </c>
      <c r="D4779" s="39" t="s">
        <v>19</v>
      </c>
      <c r="E4779" s="39">
        <v>132</v>
      </c>
      <c r="F4779" s="82">
        <f t="shared" si="222"/>
        <v>0.13200000000000001</v>
      </c>
      <c r="G4779" s="39">
        <f>VLOOKUP(N4779,Currecny_M!$A$1:$P$10,2,FALSE)</f>
        <v>53</v>
      </c>
      <c r="H4779" s="39">
        <f>MATCH(C4779,Currecny_M!$A$1:$P$1,0)</f>
        <v>2</v>
      </c>
      <c r="I4779" s="39">
        <f>VLOOKUP(N4779,Currecny_M!$A$1:$P$10,MATCH(Database!C4779,Currecny_M!$A$1:$P$1,0),FALSE)</f>
        <v>53</v>
      </c>
      <c r="J4779" s="82">
        <f t="shared" si="223"/>
        <v>6.9960000000000004</v>
      </c>
      <c r="K4779" s="39">
        <f>VLOOKUP('Cover page'!$B$6,Currecny_M!$A$1:$P$10,MATCH(Database!C4779,Currecny_M!$A$1:$P$1,0),FALSE)</f>
        <v>1</v>
      </c>
      <c r="L4779" s="82">
        <f t="shared" si="224"/>
        <v>6.9960000000000004</v>
      </c>
      <c r="M4779" s="82">
        <f>((E4779/$F$1)*VLOOKUP(N4779,Currecny_M!$A$1:$P$10,MATCH(Database!C4779,Currecny_M!$A$1:$P$1,0),FALSE))/VLOOKUP('Cover page'!$B$6,Currecny_M!$A$1:$P$10,MATCH(Database!C4779,Currecny_M!$A$1:$P$1,0),FALSE)</f>
        <v>6.9960000000000004</v>
      </c>
      <c r="N4779" s="6" t="str">
        <f>VLOOKUP(B4779,Master!$A$2:$C$11,3,FALSE)</f>
        <v>SGD</v>
      </c>
      <c r="O4779" s="6" t="str">
        <f>VLOOKUP(B4779,Master!$A$2:$C$11,2,FALSE)</f>
        <v>Asia</v>
      </c>
      <c r="Q4779" s="39" t="str">
        <f>VLOOKUP(D4779,GL_Master!$A$1:$D$80,2,FALSE)</f>
        <v>BS</v>
      </c>
      <c r="R4779" s="39" t="str">
        <f>VLOOKUP(D4779,GL_Master!$A$1:$D$80,3,FALSE)</f>
        <v>Short-term loan and advances</v>
      </c>
      <c r="S4779" s="39" t="str">
        <f>VLOOKUP(D4779,GL_Master!$A$1:$D$80,4,FALSE)</f>
        <v>Prepaid expenses</v>
      </c>
    </row>
    <row r="4780" spans="1:19" x14ac:dyDescent="0.25">
      <c r="A4780" s="39" t="s">
        <v>262</v>
      </c>
      <c r="B4780" s="39" t="s">
        <v>236</v>
      </c>
      <c r="C4780" s="7">
        <v>43922</v>
      </c>
      <c r="D4780" s="39" t="s">
        <v>82</v>
      </c>
      <c r="E4780" s="39">
        <v>1426</v>
      </c>
      <c r="F4780" s="82">
        <f t="shared" si="222"/>
        <v>1.4259999999999999</v>
      </c>
      <c r="G4780" s="39">
        <f>VLOOKUP(N4780,Currecny_M!$A$1:$P$10,2,FALSE)</f>
        <v>53</v>
      </c>
      <c r="H4780" s="39">
        <f>MATCH(C4780,Currecny_M!$A$1:$P$1,0)</f>
        <v>2</v>
      </c>
      <c r="I4780" s="39">
        <f>VLOOKUP(N4780,Currecny_M!$A$1:$P$10,MATCH(Database!C4780,Currecny_M!$A$1:$P$1,0),FALSE)</f>
        <v>53</v>
      </c>
      <c r="J4780" s="82">
        <f t="shared" si="223"/>
        <v>75.578000000000003</v>
      </c>
      <c r="K4780" s="39">
        <f>VLOOKUP('Cover page'!$B$6,Currecny_M!$A$1:$P$10,MATCH(Database!C4780,Currecny_M!$A$1:$P$1,0),FALSE)</f>
        <v>1</v>
      </c>
      <c r="L4780" s="82">
        <f t="shared" si="224"/>
        <v>75.578000000000003</v>
      </c>
      <c r="M4780" s="82">
        <f>((E4780/$F$1)*VLOOKUP(N4780,Currecny_M!$A$1:$P$10,MATCH(Database!C4780,Currecny_M!$A$1:$P$1,0),FALSE))/VLOOKUP('Cover page'!$B$6,Currecny_M!$A$1:$P$10,MATCH(Database!C4780,Currecny_M!$A$1:$P$1,0),FALSE)</f>
        <v>75.578000000000003</v>
      </c>
      <c r="N4780" s="6" t="str">
        <f>VLOOKUP(B4780,Master!$A$2:$C$11,3,FALSE)</f>
        <v>SGD</v>
      </c>
      <c r="O4780" s="6" t="str">
        <f>VLOOKUP(B4780,Master!$A$2:$C$11,2,FALSE)</f>
        <v>Asia</v>
      </c>
      <c r="Q4780" s="39" t="str">
        <f>VLOOKUP(D4780,GL_Master!$A$1:$D$80,2,FALSE)</f>
        <v>BS</v>
      </c>
      <c r="R4780" s="39" t="str">
        <f>VLOOKUP(D4780,GL_Master!$A$1:$D$80,3,FALSE)</f>
        <v>Short-term loan and advances</v>
      </c>
      <c r="S4780" s="39" t="str">
        <f>VLOOKUP(D4780,GL_Master!$A$1:$D$80,4,FALSE)</f>
        <v>Advance to vendor/employees</v>
      </c>
    </row>
    <row r="4781" spans="1:19" x14ac:dyDescent="0.25">
      <c r="A4781" s="39" t="s">
        <v>262</v>
      </c>
      <c r="B4781" s="39" t="s">
        <v>236</v>
      </c>
      <c r="C4781" s="7">
        <v>43922</v>
      </c>
      <c r="D4781" s="39" t="s">
        <v>83</v>
      </c>
      <c r="E4781" s="39">
        <v>951</v>
      </c>
      <c r="F4781" s="82">
        <f t="shared" si="222"/>
        <v>0.95099999999999996</v>
      </c>
      <c r="G4781" s="39">
        <f>VLOOKUP(N4781,Currecny_M!$A$1:$P$10,2,FALSE)</f>
        <v>53</v>
      </c>
      <c r="H4781" s="39">
        <f>MATCH(C4781,Currecny_M!$A$1:$P$1,0)</f>
        <v>2</v>
      </c>
      <c r="I4781" s="39">
        <f>VLOOKUP(N4781,Currecny_M!$A$1:$P$10,MATCH(Database!C4781,Currecny_M!$A$1:$P$1,0),FALSE)</f>
        <v>53</v>
      </c>
      <c r="J4781" s="82">
        <f t="shared" si="223"/>
        <v>50.402999999999999</v>
      </c>
      <c r="K4781" s="39">
        <f>VLOOKUP('Cover page'!$B$6,Currecny_M!$A$1:$P$10,MATCH(Database!C4781,Currecny_M!$A$1:$P$1,0),FALSE)</f>
        <v>1</v>
      </c>
      <c r="L4781" s="82">
        <f t="shared" si="224"/>
        <v>50.402999999999999</v>
      </c>
      <c r="M4781" s="82">
        <f>((E4781/$F$1)*VLOOKUP(N4781,Currecny_M!$A$1:$P$10,MATCH(Database!C4781,Currecny_M!$A$1:$P$1,0),FALSE))/VLOOKUP('Cover page'!$B$6,Currecny_M!$A$1:$P$10,MATCH(Database!C4781,Currecny_M!$A$1:$P$1,0),FALSE)</f>
        <v>50.402999999999999</v>
      </c>
      <c r="N4781" s="6" t="str">
        <f>VLOOKUP(B4781,Master!$A$2:$C$11,3,FALSE)</f>
        <v>SGD</v>
      </c>
      <c r="O4781" s="6" t="str">
        <f>VLOOKUP(B4781,Master!$A$2:$C$11,2,FALSE)</f>
        <v>Asia</v>
      </c>
      <c r="Q4781" s="39" t="str">
        <f>VLOOKUP(D4781,GL_Master!$A$1:$D$80,2,FALSE)</f>
        <v>BS</v>
      </c>
      <c r="R4781" s="39" t="str">
        <f>VLOOKUP(D4781,GL_Master!$A$1:$D$80,3,FALSE)</f>
        <v>Other Current Assets</v>
      </c>
      <c r="S4781" s="39" t="str">
        <f>VLOOKUP(D4781,GL_Master!$A$1:$D$80,4,FALSE)</f>
        <v>Security deposits ( Unsecured, considered good)</v>
      </c>
    </row>
    <row r="4782" spans="1:19" x14ac:dyDescent="0.25">
      <c r="A4782" s="39" t="s">
        <v>262</v>
      </c>
      <c r="B4782" s="39" t="s">
        <v>236</v>
      </c>
      <c r="C4782" s="7">
        <v>43922</v>
      </c>
      <c r="D4782" s="39" t="s">
        <v>246</v>
      </c>
      <c r="E4782" s="39">
        <v>-112475</v>
      </c>
      <c r="F4782" s="82">
        <f t="shared" si="222"/>
        <v>-112.47499999999999</v>
      </c>
      <c r="G4782" s="39">
        <f>VLOOKUP(N4782,Currecny_M!$A$1:$P$10,2,FALSE)</f>
        <v>53</v>
      </c>
      <c r="H4782" s="39">
        <f>MATCH(C4782,Currecny_M!$A$1:$P$1,0)</f>
        <v>2</v>
      </c>
      <c r="I4782" s="39">
        <f>VLOOKUP(N4782,Currecny_M!$A$1:$P$10,MATCH(Database!C4782,Currecny_M!$A$1:$P$1,0),FALSE)</f>
        <v>53</v>
      </c>
      <c r="J4782" s="82">
        <f t="shared" si="223"/>
        <v>-5961.1749999999993</v>
      </c>
      <c r="K4782" s="39">
        <f>VLOOKUP('Cover page'!$B$6,Currecny_M!$A$1:$P$10,MATCH(Database!C4782,Currecny_M!$A$1:$P$1,0),FALSE)</f>
        <v>1</v>
      </c>
      <c r="L4782" s="82">
        <f t="shared" si="224"/>
        <v>-5961.1749999999993</v>
      </c>
      <c r="M4782" s="82">
        <f>((E4782/$F$1)*VLOOKUP(N4782,Currecny_M!$A$1:$P$10,MATCH(Database!C4782,Currecny_M!$A$1:$P$1,0),FALSE))/VLOOKUP('Cover page'!$B$6,Currecny_M!$A$1:$P$10,MATCH(Database!C4782,Currecny_M!$A$1:$P$1,0),FALSE)</f>
        <v>-5961.1749999999993</v>
      </c>
      <c r="N4782" s="6" t="str">
        <f>VLOOKUP(B4782,Master!$A$2:$C$11,3,FALSE)</f>
        <v>SGD</v>
      </c>
      <c r="O4782" s="6" t="str">
        <f>VLOOKUP(B4782,Master!$A$2:$C$11,2,FALSE)</f>
        <v>Asia</v>
      </c>
      <c r="Q4782" s="39" t="str">
        <f>VLOOKUP(D4782,GL_Master!$A$1:$D$80,2,FALSE)</f>
        <v>PL</v>
      </c>
      <c r="R4782" s="39" t="str">
        <f>VLOOKUP(D4782,GL_Master!$A$1:$D$80,3,FALSE)</f>
        <v>Revenue from Operations</v>
      </c>
      <c r="S4782" s="39" t="str">
        <f>VLOOKUP(D4782,GL_Master!$A$1:$D$80,4,FALSE)</f>
        <v>Contract revenue</v>
      </c>
    </row>
    <row r="4783" spans="1:19" x14ac:dyDescent="0.25">
      <c r="A4783" s="39" t="s">
        <v>262</v>
      </c>
      <c r="B4783" s="39" t="s">
        <v>236</v>
      </c>
      <c r="C4783" s="7">
        <v>43922</v>
      </c>
      <c r="D4783" s="39" t="s">
        <v>134</v>
      </c>
      <c r="E4783" s="39">
        <v>-872</v>
      </c>
      <c r="F4783" s="82">
        <f t="shared" si="222"/>
        <v>-0.872</v>
      </c>
      <c r="G4783" s="39">
        <f>VLOOKUP(N4783,Currecny_M!$A$1:$P$10,2,FALSE)</f>
        <v>53</v>
      </c>
      <c r="H4783" s="39">
        <f>MATCH(C4783,Currecny_M!$A$1:$P$1,0)</f>
        <v>2</v>
      </c>
      <c r="I4783" s="39">
        <f>VLOOKUP(N4783,Currecny_M!$A$1:$P$10,MATCH(Database!C4783,Currecny_M!$A$1:$P$1,0),FALSE)</f>
        <v>53</v>
      </c>
      <c r="J4783" s="82">
        <f t="shared" si="223"/>
        <v>-46.216000000000001</v>
      </c>
      <c r="K4783" s="39">
        <f>VLOOKUP('Cover page'!$B$6,Currecny_M!$A$1:$P$10,MATCH(Database!C4783,Currecny_M!$A$1:$P$1,0),FALSE)</f>
        <v>1</v>
      </c>
      <c r="L4783" s="82">
        <f t="shared" si="224"/>
        <v>-46.216000000000001</v>
      </c>
      <c r="M4783" s="82">
        <f>((E4783/$F$1)*VLOOKUP(N4783,Currecny_M!$A$1:$P$10,MATCH(Database!C4783,Currecny_M!$A$1:$P$1,0),FALSE))/VLOOKUP('Cover page'!$B$6,Currecny_M!$A$1:$P$10,MATCH(Database!C4783,Currecny_M!$A$1:$P$1,0),FALSE)</f>
        <v>-46.216000000000001</v>
      </c>
      <c r="N4783" s="6" t="str">
        <f>VLOOKUP(B4783,Master!$A$2:$C$11,3,FALSE)</f>
        <v>SGD</v>
      </c>
      <c r="O4783" s="6" t="str">
        <f>VLOOKUP(B4783,Master!$A$2:$C$11,2,FALSE)</f>
        <v>Asia</v>
      </c>
      <c r="Q4783" s="39" t="str">
        <f>VLOOKUP(D4783,GL_Master!$A$1:$D$80,2,FALSE)</f>
        <v>PL</v>
      </c>
      <c r="R4783" s="39" t="str">
        <f>VLOOKUP(D4783,GL_Master!$A$1:$D$80,3,FALSE)</f>
        <v>Other Income</v>
      </c>
      <c r="S4783" s="39" t="str">
        <f>VLOOKUP(D4783,GL_Master!$A$1:$D$80,4,FALSE)</f>
        <v>Other Income</v>
      </c>
    </row>
    <row r="4784" spans="1:19" x14ac:dyDescent="0.25">
      <c r="A4784" s="39" t="s">
        <v>262</v>
      </c>
      <c r="B4784" s="39" t="s">
        <v>236</v>
      </c>
      <c r="C4784" s="7">
        <v>43922</v>
      </c>
      <c r="D4784" s="39" t="s">
        <v>86</v>
      </c>
      <c r="E4784" s="39">
        <v>53</v>
      </c>
      <c r="F4784" s="82">
        <f t="shared" si="222"/>
        <v>5.2999999999999999E-2</v>
      </c>
      <c r="G4784" s="39">
        <f>VLOOKUP(N4784,Currecny_M!$A$1:$P$10,2,FALSE)</f>
        <v>53</v>
      </c>
      <c r="H4784" s="39">
        <f>MATCH(C4784,Currecny_M!$A$1:$P$1,0)</f>
        <v>2</v>
      </c>
      <c r="I4784" s="39">
        <f>VLOOKUP(N4784,Currecny_M!$A$1:$P$10,MATCH(Database!C4784,Currecny_M!$A$1:$P$1,0),FALSE)</f>
        <v>53</v>
      </c>
      <c r="J4784" s="82">
        <f t="shared" si="223"/>
        <v>2.8089999999999997</v>
      </c>
      <c r="K4784" s="39">
        <f>VLOOKUP('Cover page'!$B$6,Currecny_M!$A$1:$P$10,MATCH(Database!C4784,Currecny_M!$A$1:$P$1,0),FALSE)</f>
        <v>1</v>
      </c>
      <c r="L4784" s="82">
        <f t="shared" si="224"/>
        <v>2.8089999999999997</v>
      </c>
      <c r="M4784" s="82">
        <f>((E4784/$F$1)*VLOOKUP(N4784,Currecny_M!$A$1:$P$10,MATCH(Database!C4784,Currecny_M!$A$1:$P$1,0),FALSE))/VLOOKUP('Cover page'!$B$6,Currecny_M!$A$1:$P$10,MATCH(Database!C4784,Currecny_M!$A$1:$P$1,0),FALSE)</f>
        <v>2.8089999999999997</v>
      </c>
      <c r="N4784" s="6" t="str">
        <f>VLOOKUP(B4784,Master!$A$2:$C$11,3,FALSE)</f>
        <v>SGD</v>
      </c>
      <c r="O4784" s="6" t="str">
        <f>VLOOKUP(B4784,Master!$A$2:$C$11,2,FALSE)</f>
        <v>Asia</v>
      </c>
      <c r="Q4784" s="39" t="str">
        <f>VLOOKUP(D4784,GL_Master!$A$1:$D$80,2,FALSE)</f>
        <v>PL</v>
      </c>
      <c r="R4784" s="39" t="str">
        <f>VLOOKUP(D4784,GL_Master!$A$1:$D$80,3,FALSE)</f>
        <v>COGS</v>
      </c>
      <c r="S4784" s="39" t="str">
        <f>VLOOKUP(D4784,GL_Master!$A$1:$D$80,4,FALSE)</f>
        <v>Purchase of other traded goods</v>
      </c>
    </row>
    <row r="4785" spans="1:19" x14ac:dyDescent="0.25">
      <c r="A4785" s="39" t="s">
        <v>262</v>
      </c>
      <c r="B4785" s="39" t="s">
        <v>236</v>
      </c>
      <c r="C4785" s="7">
        <v>43922</v>
      </c>
      <c r="D4785" s="39" t="s">
        <v>87</v>
      </c>
      <c r="E4785" s="39">
        <v>26</v>
      </c>
      <c r="F4785" s="82">
        <f t="shared" si="222"/>
        <v>2.5999999999999999E-2</v>
      </c>
      <c r="G4785" s="39">
        <f>VLOOKUP(N4785,Currecny_M!$A$1:$P$10,2,FALSE)</f>
        <v>53</v>
      </c>
      <c r="H4785" s="39">
        <f>MATCH(C4785,Currecny_M!$A$1:$P$1,0)</f>
        <v>2</v>
      </c>
      <c r="I4785" s="39">
        <f>VLOOKUP(N4785,Currecny_M!$A$1:$P$10,MATCH(Database!C4785,Currecny_M!$A$1:$P$1,0),FALSE)</f>
        <v>53</v>
      </c>
      <c r="J4785" s="82">
        <f t="shared" si="223"/>
        <v>1.3779999999999999</v>
      </c>
      <c r="K4785" s="39">
        <f>VLOOKUP('Cover page'!$B$6,Currecny_M!$A$1:$P$10,MATCH(Database!C4785,Currecny_M!$A$1:$P$1,0),FALSE)</f>
        <v>1</v>
      </c>
      <c r="L4785" s="82">
        <f t="shared" si="224"/>
        <v>1.3779999999999999</v>
      </c>
      <c r="M4785" s="82">
        <f>((E4785/$F$1)*VLOOKUP(N4785,Currecny_M!$A$1:$P$10,MATCH(Database!C4785,Currecny_M!$A$1:$P$1,0),FALSE))/VLOOKUP('Cover page'!$B$6,Currecny_M!$A$1:$P$10,MATCH(Database!C4785,Currecny_M!$A$1:$P$1,0),FALSE)</f>
        <v>1.3779999999999999</v>
      </c>
      <c r="N4785" s="6" t="str">
        <f>VLOOKUP(B4785,Master!$A$2:$C$11,3,FALSE)</f>
        <v>SGD</v>
      </c>
      <c r="O4785" s="6" t="str">
        <f>VLOOKUP(B4785,Master!$A$2:$C$11,2,FALSE)</f>
        <v>Asia</v>
      </c>
      <c r="Q4785" s="39" t="str">
        <f>VLOOKUP(D4785,GL_Master!$A$1:$D$80,2,FALSE)</f>
        <v>PL</v>
      </c>
      <c r="R4785" s="39" t="str">
        <f>VLOOKUP(D4785,GL_Master!$A$1:$D$80,3,FALSE)</f>
        <v>COGS</v>
      </c>
      <c r="S4785" s="39" t="str">
        <f>VLOOKUP(D4785,GL_Master!$A$1:$D$80,4,FALSE)</f>
        <v>Civil, Installation, Commissioning and Other miscellaneous expenses</v>
      </c>
    </row>
    <row r="4786" spans="1:19" x14ac:dyDescent="0.25">
      <c r="A4786" s="39" t="s">
        <v>262</v>
      </c>
      <c r="B4786" s="39" t="s">
        <v>236</v>
      </c>
      <c r="C4786" s="7">
        <v>43922</v>
      </c>
      <c r="D4786" s="39" t="s">
        <v>88</v>
      </c>
      <c r="E4786" s="39">
        <v>79</v>
      </c>
      <c r="F4786" s="82">
        <f t="shared" si="222"/>
        <v>7.9000000000000001E-2</v>
      </c>
      <c r="G4786" s="39">
        <f>VLOOKUP(N4786,Currecny_M!$A$1:$P$10,2,FALSE)</f>
        <v>53</v>
      </c>
      <c r="H4786" s="39">
        <f>MATCH(C4786,Currecny_M!$A$1:$P$1,0)</f>
        <v>2</v>
      </c>
      <c r="I4786" s="39">
        <f>VLOOKUP(N4786,Currecny_M!$A$1:$P$10,MATCH(Database!C4786,Currecny_M!$A$1:$P$1,0),FALSE)</f>
        <v>53</v>
      </c>
      <c r="J4786" s="82">
        <f t="shared" si="223"/>
        <v>4.1870000000000003</v>
      </c>
      <c r="K4786" s="39">
        <f>VLOOKUP('Cover page'!$B$6,Currecny_M!$A$1:$P$10,MATCH(Database!C4786,Currecny_M!$A$1:$P$1,0),FALSE)</f>
        <v>1</v>
      </c>
      <c r="L4786" s="82">
        <f t="shared" si="224"/>
        <v>4.1870000000000003</v>
      </c>
      <c r="M4786" s="82">
        <f>((E4786/$F$1)*VLOOKUP(N4786,Currecny_M!$A$1:$P$10,MATCH(Database!C4786,Currecny_M!$A$1:$P$1,0),FALSE))/VLOOKUP('Cover page'!$B$6,Currecny_M!$A$1:$P$10,MATCH(Database!C4786,Currecny_M!$A$1:$P$1,0),FALSE)</f>
        <v>4.1870000000000003</v>
      </c>
      <c r="N4786" s="6" t="str">
        <f>VLOOKUP(B4786,Master!$A$2:$C$11,3,FALSE)</f>
        <v>SGD</v>
      </c>
      <c r="O4786" s="6" t="str">
        <f>VLOOKUP(B4786,Master!$A$2:$C$11,2,FALSE)</f>
        <v>Asia</v>
      </c>
      <c r="Q4786" s="39" t="str">
        <f>VLOOKUP(D4786,GL_Master!$A$1:$D$80,2,FALSE)</f>
        <v>PL</v>
      </c>
      <c r="R4786" s="39" t="str">
        <f>VLOOKUP(D4786,GL_Master!$A$1:$D$80,3,FALSE)</f>
        <v>COGS</v>
      </c>
      <c r="S4786" s="39" t="str">
        <f>VLOOKUP(D4786,GL_Master!$A$1:$D$80,4,FALSE)</f>
        <v>Civil, Installation, Commissioning and Other miscellaneous expenses</v>
      </c>
    </row>
    <row r="4787" spans="1:19" x14ac:dyDescent="0.25">
      <c r="A4787" s="39" t="s">
        <v>262</v>
      </c>
      <c r="B4787" s="39" t="s">
        <v>236</v>
      </c>
      <c r="C4787" s="7">
        <v>43922</v>
      </c>
      <c r="D4787" s="39" t="s">
        <v>89</v>
      </c>
      <c r="E4787" s="39">
        <v>158</v>
      </c>
      <c r="F4787" s="82">
        <f t="shared" si="222"/>
        <v>0.158</v>
      </c>
      <c r="G4787" s="39">
        <f>VLOOKUP(N4787,Currecny_M!$A$1:$P$10,2,FALSE)</f>
        <v>53</v>
      </c>
      <c r="H4787" s="39">
        <f>MATCH(C4787,Currecny_M!$A$1:$P$1,0)</f>
        <v>2</v>
      </c>
      <c r="I4787" s="39">
        <f>VLOOKUP(N4787,Currecny_M!$A$1:$P$10,MATCH(Database!C4787,Currecny_M!$A$1:$P$1,0),FALSE)</f>
        <v>53</v>
      </c>
      <c r="J4787" s="82">
        <f t="shared" si="223"/>
        <v>8.3740000000000006</v>
      </c>
      <c r="K4787" s="39">
        <f>VLOOKUP('Cover page'!$B$6,Currecny_M!$A$1:$P$10,MATCH(Database!C4787,Currecny_M!$A$1:$P$1,0),FALSE)</f>
        <v>1</v>
      </c>
      <c r="L4787" s="82">
        <f t="shared" si="224"/>
        <v>8.3740000000000006</v>
      </c>
      <c r="M4787" s="82">
        <f>((E4787/$F$1)*VLOOKUP(N4787,Currecny_M!$A$1:$P$10,MATCH(Database!C4787,Currecny_M!$A$1:$P$1,0),FALSE))/VLOOKUP('Cover page'!$B$6,Currecny_M!$A$1:$P$10,MATCH(Database!C4787,Currecny_M!$A$1:$P$1,0),FALSE)</f>
        <v>8.3740000000000006</v>
      </c>
      <c r="N4787" s="6" t="str">
        <f>VLOOKUP(B4787,Master!$A$2:$C$11,3,FALSE)</f>
        <v>SGD</v>
      </c>
      <c r="O4787" s="6" t="str">
        <f>VLOOKUP(B4787,Master!$A$2:$C$11,2,FALSE)</f>
        <v>Asia</v>
      </c>
      <c r="Q4787" s="39" t="str">
        <f>VLOOKUP(D4787,GL_Master!$A$1:$D$80,2,FALSE)</f>
        <v>PL</v>
      </c>
      <c r="R4787" s="39" t="str">
        <f>VLOOKUP(D4787,GL_Master!$A$1:$D$80,3,FALSE)</f>
        <v>COGS</v>
      </c>
      <c r="S4787" s="39" t="str">
        <f>VLOOKUP(D4787,GL_Master!$A$1:$D$80,4,FALSE)</f>
        <v>project Expenses</v>
      </c>
    </row>
    <row r="4788" spans="1:19" x14ac:dyDescent="0.25">
      <c r="A4788" s="39" t="s">
        <v>262</v>
      </c>
      <c r="B4788" s="39" t="s">
        <v>236</v>
      </c>
      <c r="C4788" s="7">
        <v>43922</v>
      </c>
      <c r="D4788" s="39" t="s">
        <v>90</v>
      </c>
      <c r="E4788" s="39">
        <v>53</v>
      </c>
      <c r="F4788" s="82">
        <f t="shared" si="222"/>
        <v>5.2999999999999999E-2</v>
      </c>
      <c r="G4788" s="39">
        <f>VLOOKUP(N4788,Currecny_M!$A$1:$P$10,2,FALSE)</f>
        <v>53</v>
      </c>
      <c r="H4788" s="39">
        <f>MATCH(C4788,Currecny_M!$A$1:$P$1,0)</f>
        <v>2</v>
      </c>
      <c r="I4788" s="39">
        <f>VLOOKUP(N4788,Currecny_M!$A$1:$P$10,MATCH(Database!C4788,Currecny_M!$A$1:$P$1,0),FALSE)</f>
        <v>53</v>
      </c>
      <c r="J4788" s="82">
        <f t="shared" si="223"/>
        <v>2.8089999999999997</v>
      </c>
      <c r="K4788" s="39">
        <f>VLOOKUP('Cover page'!$B$6,Currecny_M!$A$1:$P$10,MATCH(Database!C4788,Currecny_M!$A$1:$P$1,0),FALSE)</f>
        <v>1</v>
      </c>
      <c r="L4788" s="82">
        <f t="shared" si="224"/>
        <v>2.8089999999999997</v>
      </c>
      <c r="M4788" s="82">
        <f>((E4788/$F$1)*VLOOKUP(N4788,Currecny_M!$A$1:$P$10,MATCH(Database!C4788,Currecny_M!$A$1:$P$1,0),FALSE))/VLOOKUP('Cover page'!$B$6,Currecny_M!$A$1:$P$10,MATCH(Database!C4788,Currecny_M!$A$1:$P$1,0),FALSE)</f>
        <v>2.8089999999999997</v>
      </c>
      <c r="N4788" s="6" t="str">
        <f>VLOOKUP(B4788,Master!$A$2:$C$11,3,FALSE)</f>
        <v>SGD</v>
      </c>
      <c r="O4788" s="6" t="str">
        <f>VLOOKUP(B4788,Master!$A$2:$C$11,2,FALSE)</f>
        <v>Asia</v>
      </c>
      <c r="Q4788" s="39" t="str">
        <f>VLOOKUP(D4788,GL_Master!$A$1:$D$80,2,FALSE)</f>
        <v>PL</v>
      </c>
      <c r="R4788" s="39" t="str">
        <f>VLOOKUP(D4788,GL_Master!$A$1:$D$80,3,FALSE)</f>
        <v>Office utility</v>
      </c>
      <c r="S4788" s="39" t="str">
        <f>VLOOKUP(D4788,GL_Master!$A$1:$D$80,4,FALSE)</f>
        <v>Electricity Expenses</v>
      </c>
    </row>
    <row r="4789" spans="1:19" x14ac:dyDescent="0.25">
      <c r="A4789" s="39" t="s">
        <v>262</v>
      </c>
      <c r="B4789" s="39" t="s">
        <v>236</v>
      </c>
      <c r="C4789" s="7">
        <v>43922</v>
      </c>
      <c r="D4789" s="39" t="s">
        <v>91</v>
      </c>
      <c r="E4789" s="39">
        <v>106</v>
      </c>
      <c r="F4789" s="82">
        <f t="shared" si="222"/>
        <v>0.106</v>
      </c>
      <c r="G4789" s="39">
        <f>VLOOKUP(N4789,Currecny_M!$A$1:$P$10,2,FALSE)</f>
        <v>53</v>
      </c>
      <c r="H4789" s="39">
        <f>MATCH(C4789,Currecny_M!$A$1:$P$1,0)</f>
        <v>2</v>
      </c>
      <c r="I4789" s="39">
        <f>VLOOKUP(N4789,Currecny_M!$A$1:$P$10,MATCH(Database!C4789,Currecny_M!$A$1:$P$1,0),FALSE)</f>
        <v>53</v>
      </c>
      <c r="J4789" s="82">
        <f t="shared" si="223"/>
        <v>5.6179999999999994</v>
      </c>
      <c r="K4789" s="39">
        <f>VLOOKUP('Cover page'!$B$6,Currecny_M!$A$1:$P$10,MATCH(Database!C4789,Currecny_M!$A$1:$P$1,0),FALSE)</f>
        <v>1</v>
      </c>
      <c r="L4789" s="82">
        <f t="shared" si="224"/>
        <v>5.6179999999999994</v>
      </c>
      <c r="M4789" s="82">
        <f>((E4789/$F$1)*VLOOKUP(N4789,Currecny_M!$A$1:$P$10,MATCH(Database!C4789,Currecny_M!$A$1:$P$1,0),FALSE))/VLOOKUP('Cover page'!$B$6,Currecny_M!$A$1:$P$10,MATCH(Database!C4789,Currecny_M!$A$1:$P$1,0),FALSE)</f>
        <v>5.6179999999999994</v>
      </c>
      <c r="N4789" s="6" t="str">
        <f>VLOOKUP(B4789,Master!$A$2:$C$11,3,FALSE)</f>
        <v>SGD</v>
      </c>
      <c r="O4789" s="6" t="str">
        <f>VLOOKUP(B4789,Master!$A$2:$C$11,2,FALSE)</f>
        <v>Asia</v>
      </c>
      <c r="Q4789" s="39" t="str">
        <f>VLOOKUP(D4789,GL_Master!$A$1:$D$80,2,FALSE)</f>
        <v>PL</v>
      </c>
      <c r="R4789" s="39" t="str">
        <f>VLOOKUP(D4789,GL_Master!$A$1:$D$80,3,FALSE)</f>
        <v>Misc. expenses</v>
      </c>
      <c r="S4789" s="39" t="str">
        <f>VLOOKUP(D4789,GL_Master!$A$1:$D$80,4,FALSE)</f>
        <v>Repair &amp; Maintenance</v>
      </c>
    </row>
    <row r="4790" spans="1:19" x14ac:dyDescent="0.25">
      <c r="A4790" s="39" t="s">
        <v>262</v>
      </c>
      <c r="B4790" s="39" t="s">
        <v>236</v>
      </c>
      <c r="C4790" s="7">
        <v>43922</v>
      </c>
      <c r="D4790" s="39" t="s">
        <v>92</v>
      </c>
      <c r="E4790" s="39">
        <v>79</v>
      </c>
      <c r="F4790" s="82">
        <f t="shared" si="222"/>
        <v>7.9000000000000001E-2</v>
      </c>
      <c r="G4790" s="39">
        <f>VLOOKUP(N4790,Currecny_M!$A$1:$P$10,2,FALSE)</f>
        <v>53</v>
      </c>
      <c r="H4790" s="39">
        <f>MATCH(C4790,Currecny_M!$A$1:$P$1,0)</f>
        <v>2</v>
      </c>
      <c r="I4790" s="39">
        <f>VLOOKUP(N4790,Currecny_M!$A$1:$P$10,MATCH(Database!C4790,Currecny_M!$A$1:$P$1,0),FALSE)</f>
        <v>53</v>
      </c>
      <c r="J4790" s="82">
        <f t="shared" si="223"/>
        <v>4.1870000000000003</v>
      </c>
      <c r="K4790" s="39">
        <f>VLOOKUP('Cover page'!$B$6,Currecny_M!$A$1:$P$10,MATCH(Database!C4790,Currecny_M!$A$1:$P$1,0),FALSE)</f>
        <v>1</v>
      </c>
      <c r="L4790" s="82">
        <f t="shared" si="224"/>
        <v>4.1870000000000003</v>
      </c>
      <c r="M4790" s="82">
        <f>((E4790/$F$1)*VLOOKUP(N4790,Currecny_M!$A$1:$P$10,MATCH(Database!C4790,Currecny_M!$A$1:$P$1,0),FALSE))/VLOOKUP('Cover page'!$B$6,Currecny_M!$A$1:$P$10,MATCH(Database!C4790,Currecny_M!$A$1:$P$1,0),FALSE)</f>
        <v>4.1870000000000003</v>
      </c>
      <c r="N4790" s="6" t="str">
        <f>VLOOKUP(B4790,Master!$A$2:$C$11,3,FALSE)</f>
        <v>SGD</v>
      </c>
      <c r="O4790" s="6" t="str">
        <f>VLOOKUP(B4790,Master!$A$2:$C$11,2,FALSE)</f>
        <v>Asia</v>
      </c>
      <c r="Q4790" s="39" t="str">
        <f>VLOOKUP(D4790,GL_Master!$A$1:$D$80,2,FALSE)</f>
        <v>PL</v>
      </c>
      <c r="R4790" s="39" t="str">
        <f>VLOOKUP(D4790,GL_Master!$A$1:$D$80,3,FALSE)</f>
        <v>Misc. expenses</v>
      </c>
      <c r="S4790" s="39" t="str">
        <f>VLOOKUP(D4790,GL_Master!$A$1:$D$80,4,FALSE)</f>
        <v>Repair &amp; Maintenance</v>
      </c>
    </row>
    <row r="4791" spans="1:19" x14ac:dyDescent="0.25">
      <c r="A4791" s="39" t="s">
        <v>262</v>
      </c>
      <c r="B4791" s="39" t="s">
        <v>236</v>
      </c>
      <c r="C4791" s="7">
        <v>43922</v>
      </c>
      <c r="D4791" s="39" t="s">
        <v>93</v>
      </c>
      <c r="E4791" s="39">
        <v>925</v>
      </c>
      <c r="F4791" s="82">
        <f t="shared" si="222"/>
        <v>0.92500000000000004</v>
      </c>
      <c r="G4791" s="39">
        <f>VLOOKUP(N4791,Currecny_M!$A$1:$P$10,2,FALSE)</f>
        <v>53</v>
      </c>
      <c r="H4791" s="39">
        <f>MATCH(C4791,Currecny_M!$A$1:$P$1,0)</f>
        <v>2</v>
      </c>
      <c r="I4791" s="39">
        <f>VLOOKUP(N4791,Currecny_M!$A$1:$P$10,MATCH(Database!C4791,Currecny_M!$A$1:$P$1,0),FALSE)</f>
        <v>53</v>
      </c>
      <c r="J4791" s="82">
        <f t="shared" si="223"/>
        <v>49.025000000000006</v>
      </c>
      <c r="K4791" s="39">
        <f>VLOOKUP('Cover page'!$B$6,Currecny_M!$A$1:$P$10,MATCH(Database!C4791,Currecny_M!$A$1:$P$1,0),FALSE)</f>
        <v>1</v>
      </c>
      <c r="L4791" s="82">
        <f t="shared" si="224"/>
        <v>49.025000000000006</v>
      </c>
      <c r="M4791" s="82">
        <f>((E4791/$F$1)*VLOOKUP(N4791,Currecny_M!$A$1:$P$10,MATCH(Database!C4791,Currecny_M!$A$1:$P$1,0),FALSE))/VLOOKUP('Cover page'!$B$6,Currecny_M!$A$1:$P$10,MATCH(Database!C4791,Currecny_M!$A$1:$P$1,0),FALSE)</f>
        <v>49.025000000000006</v>
      </c>
      <c r="N4791" s="6" t="str">
        <f>VLOOKUP(B4791,Master!$A$2:$C$11,3,FALSE)</f>
        <v>SGD</v>
      </c>
      <c r="O4791" s="6" t="str">
        <f>VLOOKUP(B4791,Master!$A$2:$C$11,2,FALSE)</f>
        <v>Asia</v>
      </c>
      <c r="Q4791" s="39" t="str">
        <f>VLOOKUP(D4791,GL_Master!$A$1:$D$80,2,FALSE)</f>
        <v>PL</v>
      </c>
      <c r="R4791" s="39" t="str">
        <f>VLOOKUP(D4791,GL_Master!$A$1:$D$80,3,FALSE)</f>
        <v>Salary wages &amp; benefits</v>
      </c>
      <c r="S4791" s="39" t="str">
        <f>VLOOKUP(D4791,GL_Master!$A$1:$D$80,4,FALSE)</f>
        <v>Employee benefits expense</v>
      </c>
    </row>
    <row r="4792" spans="1:19" x14ac:dyDescent="0.25">
      <c r="A4792" s="39" t="s">
        <v>262</v>
      </c>
      <c r="B4792" s="39" t="s">
        <v>236</v>
      </c>
      <c r="C4792" s="7">
        <v>43922</v>
      </c>
      <c r="D4792" s="39" t="s">
        <v>33</v>
      </c>
      <c r="E4792" s="39">
        <v>26</v>
      </c>
      <c r="F4792" s="82">
        <f t="shared" si="222"/>
        <v>2.5999999999999999E-2</v>
      </c>
      <c r="G4792" s="39">
        <f>VLOOKUP(N4792,Currecny_M!$A$1:$P$10,2,FALSE)</f>
        <v>53</v>
      </c>
      <c r="H4792" s="39">
        <f>MATCH(C4792,Currecny_M!$A$1:$P$1,0)</f>
        <v>2</v>
      </c>
      <c r="I4792" s="39">
        <f>VLOOKUP(N4792,Currecny_M!$A$1:$P$10,MATCH(Database!C4792,Currecny_M!$A$1:$P$1,0),FALSE)</f>
        <v>53</v>
      </c>
      <c r="J4792" s="82">
        <f t="shared" si="223"/>
        <v>1.3779999999999999</v>
      </c>
      <c r="K4792" s="39">
        <f>VLOOKUP('Cover page'!$B$6,Currecny_M!$A$1:$P$10,MATCH(Database!C4792,Currecny_M!$A$1:$P$1,0),FALSE)</f>
        <v>1</v>
      </c>
      <c r="L4792" s="82">
        <f t="shared" si="224"/>
        <v>1.3779999999999999</v>
      </c>
      <c r="M4792" s="82">
        <f>((E4792/$F$1)*VLOOKUP(N4792,Currecny_M!$A$1:$P$10,MATCH(Database!C4792,Currecny_M!$A$1:$P$1,0),FALSE))/VLOOKUP('Cover page'!$B$6,Currecny_M!$A$1:$P$10,MATCH(Database!C4792,Currecny_M!$A$1:$P$1,0),FALSE)</f>
        <v>1.3779999999999999</v>
      </c>
      <c r="N4792" s="6" t="str">
        <f>VLOOKUP(B4792,Master!$A$2:$C$11,3,FALSE)</f>
        <v>SGD</v>
      </c>
      <c r="O4792" s="6" t="str">
        <f>VLOOKUP(B4792,Master!$A$2:$C$11,2,FALSE)</f>
        <v>Asia</v>
      </c>
      <c r="Q4792" s="39" t="str">
        <f>VLOOKUP(D4792,GL_Master!$A$1:$D$80,2,FALSE)</f>
        <v>PL</v>
      </c>
      <c r="R4792" s="39" t="str">
        <f>VLOOKUP(D4792,GL_Master!$A$1:$D$80,3,FALSE)</f>
        <v>Staff welfare expenses</v>
      </c>
      <c r="S4792" s="39" t="str">
        <f>VLOOKUP(D4792,GL_Master!$A$1:$D$80,4,FALSE)</f>
        <v>Other staff welfare</v>
      </c>
    </row>
    <row r="4793" spans="1:19" x14ac:dyDescent="0.25">
      <c r="A4793" s="39" t="s">
        <v>262</v>
      </c>
      <c r="B4793" s="39" t="s">
        <v>236</v>
      </c>
      <c r="C4793" s="7">
        <v>43922</v>
      </c>
      <c r="D4793" s="39" t="s">
        <v>94</v>
      </c>
      <c r="E4793" s="39">
        <v>158</v>
      </c>
      <c r="F4793" s="82">
        <f t="shared" si="222"/>
        <v>0.158</v>
      </c>
      <c r="G4793" s="39">
        <f>VLOOKUP(N4793,Currecny_M!$A$1:$P$10,2,FALSE)</f>
        <v>53</v>
      </c>
      <c r="H4793" s="39">
        <f>MATCH(C4793,Currecny_M!$A$1:$P$1,0)</f>
        <v>2</v>
      </c>
      <c r="I4793" s="39">
        <f>VLOOKUP(N4793,Currecny_M!$A$1:$P$10,MATCH(Database!C4793,Currecny_M!$A$1:$P$1,0),FALSE)</f>
        <v>53</v>
      </c>
      <c r="J4793" s="82">
        <f t="shared" si="223"/>
        <v>8.3740000000000006</v>
      </c>
      <c r="K4793" s="39">
        <f>VLOOKUP('Cover page'!$B$6,Currecny_M!$A$1:$P$10,MATCH(Database!C4793,Currecny_M!$A$1:$P$1,0),FALSE)</f>
        <v>1</v>
      </c>
      <c r="L4793" s="82">
        <f t="shared" si="224"/>
        <v>8.3740000000000006</v>
      </c>
      <c r="M4793" s="82">
        <f>((E4793/$F$1)*VLOOKUP(N4793,Currecny_M!$A$1:$P$10,MATCH(Database!C4793,Currecny_M!$A$1:$P$1,0),FALSE))/VLOOKUP('Cover page'!$B$6,Currecny_M!$A$1:$P$10,MATCH(Database!C4793,Currecny_M!$A$1:$P$1,0),FALSE)</f>
        <v>8.3740000000000006</v>
      </c>
      <c r="N4793" s="6" t="str">
        <f>VLOOKUP(B4793,Master!$A$2:$C$11,3,FALSE)</f>
        <v>SGD</v>
      </c>
      <c r="O4793" s="6" t="str">
        <f>VLOOKUP(B4793,Master!$A$2:$C$11,2,FALSE)</f>
        <v>Asia</v>
      </c>
      <c r="Q4793" s="39" t="str">
        <f>VLOOKUP(D4793,GL_Master!$A$1:$D$80,2,FALSE)</f>
        <v>PL</v>
      </c>
      <c r="R4793" s="39" t="str">
        <f>VLOOKUP(D4793,GL_Master!$A$1:$D$80,3,FALSE)</f>
        <v xml:space="preserve">Gratuity expenses </v>
      </c>
      <c r="S4793" s="39" t="str">
        <f>VLOOKUP(D4793,GL_Master!$A$1:$D$80,4,FALSE)</f>
        <v>Gratuity</v>
      </c>
    </row>
    <row r="4794" spans="1:19" x14ac:dyDescent="0.25">
      <c r="A4794" s="39" t="s">
        <v>262</v>
      </c>
      <c r="B4794" s="39" t="s">
        <v>236</v>
      </c>
      <c r="C4794" s="7">
        <v>43922</v>
      </c>
      <c r="D4794" s="39" t="s">
        <v>95</v>
      </c>
      <c r="E4794" s="39">
        <v>53</v>
      </c>
      <c r="F4794" s="82">
        <f t="shared" si="222"/>
        <v>5.2999999999999999E-2</v>
      </c>
      <c r="G4794" s="39">
        <f>VLOOKUP(N4794,Currecny_M!$A$1:$P$10,2,FALSE)</f>
        <v>53</v>
      </c>
      <c r="H4794" s="39">
        <f>MATCH(C4794,Currecny_M!$A$1:$P$1,0)</f>
        <v>2</v>
      </c>
      <c r="I4794" s="39">
        <f>VLOOKUP(N4794,Currecny_M!$A$1:$P$10,MATCH(Database!C4794,Currecny_M!$A$1:$P$1,0),FALSE)</f>
        <v>53</v>
      </c>
      <c r="J4794" s="82">
        <f t="shared" si="223"/>
        <v>2.8089999999999997</v>
      </c>
      <c r="K4794" s="39">
        <f>VLOOKUP('Cover page'!$B$6,Currecny_M!$A$1:$P$10,MATCH(Database!C4794,Currecny_M!$A$1:$P$1,0),FALSE)</f>
        <v>1</v>
      </c>
      <c r="L4794" s="82">
        <f t="shared" si="224"/>
        <v>2.8089999999999997</v>
      </c>
      <c r="M4794" s="82">
        <f>((E4794/$F$1)*VLOOKUP(N4794,Currecny_M!$A$1:$P$10,MATCH(Database!C4794,Currecny_M!$A$1:$P$1,0),FALSE))/VLOOKUP('Cover page'!$B$6,Currecny_M!$A$1:$P$10,MATCH(Database!C4794,Currecny_M!$A$1:$P$1,0),FALSE)</f>
        <v>2.8089999999999997</v>
      </c>
      <c r="N4794" s="6" t="str">
        <f>VLOOKUP(B4794,Master!$A$2:$C$11,3,FALSE)</f>
        <v>SGD</v>
      </c>
      <c r="O4794" s="6" t="str">
        <f>VLOOKUP(B4794,Master!$A$2:$C$11,2,FALSE)</f>
        <v>Asia</v>
      </c>
      <c r="Q4794" s="39" t="str">
        <f>VLOOKUP(D4794,GL_Master!$A$1:$D$80,2,FALSE)</f>
        <v>PL</v>
      </c>
      <c r="R4794" s="39" t="str">
        <f>VLOOKUP(D4794,GL_Master!$A$1:$D$80,3,FALSE)</f>
        <v>Salary wages &amp; benefits</v>
      </c>
      <c r="S4794" s="39" t="str">
        <f>VLOOKUP(D4794,GL_Master!$A$1:$D$80,4,FALSE)</f>
        <v>Employee benefits expense</v>
      </c>
    </row>
    <row r="4795" spans="1:19" x14ac:dyDescent="0.25">
      <c r="A4795" s="39" t="s">
        <v>262</v>
      </c>
      <c r="B4795" s="39" t="s">
        <v>236</v>
      </c>
      <c r="C4795" s="7">
        <v>43922</v>
      </c>
      <c r="D4795" s="39" t="s">
        <v>96</v>
      </c>
      <c r="E4795" s="39">
        <v>475</v>
      </c>
      <c r="F4795" s="82">
        <f t="shared" si="222"/>
        <v>0.47499999999999998</v>
      </c>
      <c r="G4795" s="39">
        <f>VLOOKUP(N4795,Currecny_M!$A$1:$P$10,2,FALSE)</f>
        <v>53</v>
      </c>
      <c r="H4795" s="39">
        <f>MATCH(C4795,Currecny_M!$A$1:$P$1,0)</f>
        <v>2</v>
      </c>
      <c r="I4795" s="39">
        <f>VLOOKUP(N4795,Currecny_M!$A$1:$P$10,MATCH(Database!C4795,Currecny_M!$A$1:$P$1,0),FALSE)</f>
        <v>53</v>
      </c>
      <c r="J4795" s="82">
        <f t="shared" si="223"/>
        <v>25.174999999999997</v>
      </c>
      <c r="K4795" s="39">
        <f>VLOOKUP('Cover page'!$B$6,Currecny_M!$A$1:$P$10,MATCH(Database!C4795,Currecny_M!$A$1:$P$1,0),FALSE)</f>
        <v>1</v>
      </c>
      <c r="L4795" s="82">
        <f t="shared" si="224"/>
        <v>25.174999999999997</v>
      </c>
      <c r="M4795" s="82">
        <f>((E4795/$F$1)*VLOOKUP(N4795,Currecny_M!$A$1:$P$10,MATCH(Database!C4795,Currecny_M!$A$1:$P$1,0),FALSE))/VLOOKUP('Cover page'!$B$6,Currecny_M!$A$1:$P$10,MATCH(Database!C4795,Currecny_M!$A$1:$P$1,0),FALSE)</f>
        <v>25.174999999999997</v>
      </c>
      <c r="N4795" s="6" t="str">
        <f>VLOOKUP(B4795,Master!$A$2:$C$11,3,FALSE)</f>
        <v>SGD</v>
      </c>
      <c r="O4795" s="6" t="str">
        <f>VLOOKUP(B4795,Master!$A$2:$C$11,2,FALSE)</f>
        <v>Asia</v>
      </c>
      <c r="Q4795" s="39" t="str">
        <f>VLOOKUP(D4795,GL_Master!$A$1:$D$80,2,FALSE)</f>
        <v>PL</v>
      </c>
      <c r="R4795" s="39" t="str">
        <f>VLOOKUP(D4795,GL_Master!$A$1:$D$80,3,FALSE)</f>
        <v>Salary wages &amp; benefits</v>
      </c>
      <c r="S4795" s="39" t="str">
        <f>VLOOKUP(D4795,GL_Master!$A$1:$D$80,4,FALSE)</f>
        <v>Employee benefits expense</v>
      </c>
    </row>
    <row r="4796" spans="1:19" x14ac:dyDescent="0.25">
      <c r="A4796" s="39" t="s">
        <v>262</v>
      </c>
      <c r="B4796" s="39" t="s">
        <v>236</v>
      </c>
      <c r="C4796" s="7">
        <v>43922</v>
      </c>
      <c r="D4796" s="39" t="s">
        <v>97</v>
      </c>
      <c r="E4796" s="39">
        <v>26</v>
      </c>
      <c r="F4796" s="82">
        <f t="shared" si="222"/>
        <v>2.5999999999999999E-2</v>
      </c>
      <c r="G4796" s="39">
        <f>VLOOKUP(N4796,Currecny_M!$A$1:$P$10,2,FALSE)</f>
        <v>53</v>
      </c>
      <c r="H4796" s="39">
        <f>MATCH(C4796,Currecny_M!$A$1:$P$1,0)</f>
        <v>2</v>
      </c>
      <c r="I4796" s="39">
        <f>VLOOKUP(N4796,Currecny_M!$A$1:$P$10,MATCH(Database!C4796,Currecny_M!$A$1:$P$1,0),FALSE)</f>
        <v>53</v>
      </c>
      <c r="J4796" s="82">
        <f t="shared" si="223"/>
        <v>1.3779999999999999</v>
      </c>
      <c r="K4796" s="39">
        <f>VLOOKUP('Cover page'!$B$6,Currecny_M!$A$1:$P$10,MATCH(Database!C4796,Currecny_M!$A$1:$P$1,0),FALSE)</f>
        <v>1</v>
      </c>
      <c r="L4796" s="82">
        <f t="shared" si="224"/>
        <v>1.3779999999999999</v>
      </c>
      <c r="M4796" s="82">
        <f>((E4796/$F$1)*VLOOKUP(N4796,Currecny_M!$A$1:$P$10,MATCH(Database!C4796,Currecny_M!$A$1:$P$1,0),FALSE))/VLOOKUP('Cover page'!$B$6,Currecny_M!$A$1:$P$10,MATCH(Database!C4796,Currecny_M!$A$1:$P$1,0),FALSE)</f>
        <v>1.3779999999999999</v>
      </c>
      <c r="N4796" s="6" t="str">
        <f>VLOOKUP(B4796,Master!$A$2:$C$11,3,FALSE)</f>
        <v>SGD</v>
      </c>
      <c r="O4796" s="6" t="str">
        <f>VLOOKUP(B4796,Master!$A$2:$C$11,2,FALSE)</f>
        <v>Asia</v>
      </c>
      <c r="Q4796" s="39" t="str">
        <f>VLOOKUP(D4796,GL_Master!$A$1:$D$80,2,FALSE)</f>
        <v>PL</v>
      </c>
      <c r="R4796" s="39" t="str">
        <f>VLOOKUP(D4796,GL_Master!$A$1:$D$80,3,FALSE)</f>
        <v>Salary wages &amp; benefits</v>
      </c>
      <c r="S4796" s="39" t="str">
        <f>VLOOKUP(D4796,GL_Master!$A$1:$D$80,4,FALSE)</f>
        <v>Employee benefits expense</v>
      </c>
    </row>
    <row r="4797" spans="1:19" x14ac:dyDescent="0.25">
      <c r="A4797" s="39" t="s">
        <v>262</v>
      </c>
      <c r="B4797" s="39" t="s">
        <v>236</v>
      </c>
      <c r="C4797" s="7">
        <v>43922</v>
      </c>
      <c r="D4797" s="39" t="s">
        <v>98</v>
      </c>
      <c r="E4797" s="39">
        <v>53</v>
      </c>
      <c r="F4797" s="82">
        <f t="shared" si="222"/>
        <v>5.2999999999999999E-2</v>
      </c>
      <c r="G4797" s="39">
        <f>VLOOKUP(N4797,Currecny_M!$A$1:$P$10,2,FALSE)</f>
        <v>53</v>
      </c>
      <c r="H4797" s="39">
        <f>MATCH(C4797,Currecny_M!$A$1:$P$1,0)</f>
        <v>2</v>
      </c>
      <c r="I4797" s="39">
        <f>VLOOKUP(N4797,Currecny_M!$A$1:$P$10,MATCH(Database!C4797,Currecny_M!$A$1:$P$1,0),FALSE)</f>
        <v>53</v>
      </c>
      <c r="J4797" s="82">
        <f t="shared" si="223"/>
        <v>2.8089999999999997</v>
      </c>
      <c r="K4797" s="39">
        <f>VLOOKUP('Cover page'!$B$6,Currecny_M!$A$1:$P$10,MATCH(Database!C4797,Currecny_M!$A$1:$P$1,0),FALSE)</f>
        <v>1</v>
      </c>
      <c r="L4797" s="82">
        <f t="shared" si="224"/>
        <v>2.8089999999999997</v>
      </c>
      <c r="M4797" s="82">
        <f>((E4797/$F$1)*VLOOKUP(N4797,Currecny_M!$A$1:$P$10,MATCH(Database!C4797,Currecny_M!$A$1:$P$1,0),FALSE))/VLOOKUP('Cover page'!$B$6,Currecny_M!$A$1:$P$10,MATCH(Database!C4797,Currecny_M!$A$1:$P$1,0),FALSE)</f>
        <v>2.8089999999999997</v>
      </c>
      <c r="N4797" s="6" t="str">
        <f>VLOOKUP(B4797,Master!$A$2:$C$11,3,FALSE)</f>
        <v>SGD</v>
      </c>
      <c r="O4797" s="6" t="str">
        <f>VLOOKUP(B4797,Master!$A$2:$C$11,2,FALSE)</f>
        <v>Asia</v>
      </c>
      <c r="Q4797" s="39" t="str">
        <f>VLOOKUP(D4797,GL_Master!$A$1:$D$80,2,FALSE)</f>
        <v>PL</v>
      </c>
      <c r="R4797" s="39" t="str">
        <f>VLOOKUP(D4797,GL_Master!$A$1:$D$80,3,FALSE)</f>
        <v>Salary wages &amp; benefits</v>
      </c>
      <c r="S4797" s="39" t="str">
        <f>VLOOKUP(D4797,GL_Master!$A$1:$D$80,4,FALSE)</f>
        <v>Employee benefits expense</v>
      </c>
    </row>
    <row r="4798" spans="1:19" x14ac:dyDescent="0.25">
      <c r="A4798" s="39" t="s">
        <v>262</v>
      </c>
      <c r="B4798" s="39" t="s">
        <v>236</v>
      </c>
      <c r="C4798" s="7">
        <v>43922</v>
      </c>
      <c r="D4798" s="39" t="s">
        <v>99</v>
      </c>
      <c r="E4798" s="39">
        <v>26</v>
      </c>
      <c r="F4798" s="82">
        <f t="shared" si="222"/>
        <v>2.5999999999999999E-2</v>
      </c>
      <c r="G4798" s="39">
        <f>VLOOKUP(N4798,Currecny_M!$A$1:$P$10,2,FALSE)</f>
        <v>53</v>
      </c>
      <c r="H4798" s="39">
        <f>MATCH(C4798,Currecny_M!$A$1:$P$1,0)</f>
        <v>2</v>
      </c>
      <c r="I4798" s="39">
        <f>VLOOKUP(N4798,Currecny_M!$A$1:$P$10,MATCH(Database!C4798,Currecny_M!$A$1:$P$1,0),FALSE)</f>
        <v>53</v>
      </c>
      <c r="J4798" s="82">
        <f t="shared" si="223"/>
        <v>1.3779999999999999</v>
      </c>
      <c r="K4798" s="39">
        <f>VLOOKUP('Cover page'!$B$6,Currecny_M!$A$1:$P$10,MATCH(Database!C4798,Currecny_M!$A$1:$P$1,0),FALSE)</f>
        <v>1</v>
      </c>
      <c r="L4798" s="82">
        <f t="shared" si="224"/>
        <v>1.3779999999999999</v>
      </c>
      <c r="M4798" s="82">
        <f>((E4798/$F$1)*VLOOKUP(N4798,Currecny_M!$A$1:$P$10,MATCH(Database!C4798,Currecny_M!$A$1:$P$1,0),FALSE))/VLOOKUP('Cover page'!$B$6,Currecny_M!$A$1:$P$10,MATCH(Database!C4798,Currecny_M!$A$1:$P$1,0),FALSE)</f>
        <v>1.3779999999999999</v>
      </c>
      <c r="N4798" s="6" t="str">
        <f>VLOOKUP(B4798,Master!$A$2:$C$11,3,FALSE)</f>
        <v>SGD</v>
      </c>
      <c r="O4798" s="6" t="str">
        <f>VLOOKUP(B4798,Master!$A$2:$C$11,2,FALSE)</f>
        <v>Asia</v>
      </c>
      <c r="Q4798" s="39" t="str">
        <f>VLOOKUP(D4798,GL_Master!$A$1:$D$80,2,FALSE)</f>
        <v>PL</v>
      </c>
      <c r="R4798" s="39" t="str">
        <f>VLOOKUP(D4798,GL_Master!$A$1:$D$80,3,FALSE)</f>
        <v>Salary wages &amp; benefits</v>
      </c>
      <c r="S4798" s="39" t="str">
        <f>VLOOKUP(D4798,GL_Master!$A$1:$D$80,4,FALSE)</f>
        <v>Employee benefits expense</v>
      </c>
    </row>
    <row r="4799" spans="1:19" x14ac:dyDescent="0.25">
      <c r="A4799" s="39" t="s">
        <v>262</v>
      </c>
      <c r="B4799" s="39" t="s">
        <v>236</v>
      </c>
      <c r="C4799" s="7">
        <v>43922</v>
      </c>
      <c r="D4799" s="39" t="s">
        <v>100</v>
      </c>
      <c r="E4799" s="39">
        <v>185</v>
      </c>
      <c r="F4799" s="82">
        <f t="shared" si="222"/>
        <v>0.185</v>
      </c>
      <c r="G4799" s="39">
        <f>VLOOKUP(N4799,Currecny_M!$A$1:$P$10,2,FALSE)</f>
        <v>53</v>
      </c>
      <c r="H4799" s="39">
        <f>MATCH(C4799,Currecny_M!$A$1:$P$1,0)</f>
        <v>2</v>
      </c>
      <c r="I4799" s="39">
        <f>VLOOKUP(N4799,Currecny_M!$A$1:$P$10,MATCH(Database!C4799,Currecny_M!$A$1:$P$1,0),FALSE)</f>
        <v>53</v>
      </c>
      <c r="J4799" s="82">
        <f t="shared" si="223"/>
        <v>9.8049999999999997</v>
      </c>
      <c r="K4799" s="39">
        <f>VLOOKUP('Cover page'!$B$6,Currecny_M!$A$1:$P$10,MATCH(Database!C4799,Currecny_M!$A$1:$P$1,0),FALSE)</f>
        <v>1</v>
      </c>
      <c r="L4799" s="82">
        <f t="shared" si="224"/>
        <v>9.8049999999999997</v>
      </c>
      <c r="M4799" s="82">
        <f>((E4799/$F$1)*VLOOKUP(N4799,Currecny_M!$A$1:$P$10,MATCH(Database!C4799,Currecny_M!$A$1:$P$1,0),FALSE))/VLOOKUP('Cover page'!$B$6,Currecny_M!$A$1:$P$10,MATCH(Database!C4799,Currecny_M!$A$1:$P$1,0),FALSE)</f>
        <v>9.8049999999999997</v>
      </c>
      <c r="N4799" s="6" t="str">
        <f>VLOOKUP(B4799,Master!$A$2:$C$11,3,FALSE)</f>
        <v>SGD</v>
      </c>
      <c r="O4799" s="6" t="str">
        <f>VLOOKUP(B4799,Master!$A$2:$C$11,2,FALSE)</f>
        <v>Asia</v>
      </c>
      <c r="Q4799" s="39" t="str">
        <f>VLOOKUP(D4799,GL_Master!$A$1:$D$80,2,FALSE)</f>
        <v>PL</v>
      </c>
      <c r="R4799" s="39" t="str">
        <f>VLOOKUP(D4799,GL_Master!$A$1:$D$80,3,FALSE)</f>
        <v>Salary wages &amp; benefits</v>
      </c>
      <c r="S4799" s="39" t="str">
        <f>VLOOKUP(D4799,GL_Master!$A$1:$D$80,4,FALSE)</f>
        <v>Employee benefits expense</v>
      </c>
    </row>
    <row r="4800" spans="1:19" x14ac:dyDescent="0.25">
      <c r="A4800" s="39" t="s">
        <v>262</v>
      </c>
      <c r="B4800" s="39" t="s">
        <v>236</v>
      </c>
      <c r="C4800" s="7">
        <v>43922</v>
      </c>
      <c r="D4800" s="39" t="s">
        <v>30</v>
      </c>
      <c r="E4800" s="39">
        <v>53</v>
      </c>
      <c r="F4800" s="82">
        <f t="shared" si="222"/>
        <v>5.2999999999999999E-2</v>
      </c>
      <c r="G4800" s="39">
        <f>VLOOKUP(N4800,Currecny_M!$A$1:$P$10,2,FALSE)</f>
        <v>53</v>
      </c>
      <c r="H4800" s="39">
        <f>MATCH(C4800,Currecny_M!$A$1:$P$1,0)</f>
        <v>2</v>
      </c>
      <c r="I4800" s="39">
        <f>VLOOKUP(N4800,Currecny_M!$A$1:$P$10,MATCH(Database!C4800,Currecny_M!$A$1:$P$1,0),FALSE)</f>
        <v>53</v>
      </c>
      <c r="J4800" s="82">
        <f t="shared" si="223"/>
        <v>2.8089999999999997</v>
      </c>
      <c r="K4800" s="39">
        <f>VLOOKUP('Cover page'!$B$6,Currecny_M!$A$1:$P$10,MATCH(Database!C4800,Currecny_M!$A$1:$P$1,0),FALSE)</f>
        <v>1</v>
      </c>
      <c r="L4800" s="82">
        <f t="shared" si="224"/>
        <v>2.8089999999999997</v>
      </c>
      <c r="M4800" s="82">
        <f>((E4800/$F$1)*VLOOKUP(N4800,Currecny_M!$A$1:$P$10,MATCH(Database!C4800,Currecny_M!$A$1:$P$1,0),FALSE))/VLOOKUP('Cover page'!$B$6,Currecny_M!$A$1:$P$10,MATCH(Database!C4800,Currecny_M!$A$1:$P$1,0),FALSE)</f>
        <v>2.8089999999999997</v>
      </c>
      <c r="N4800" s="6" t="str">
        <f>VLOOKUP(B4800,Master!$A$2:$C$11,3,FALSE)</f>
        <v>SGD</v>
      </c>
      <c r="O4800" s="6" t="str">
        <f>VLOOKUP(B4800,Master!$A$2:$C$11,2,FALSE)</f>
        <v>Asia</v>
      </c>
      <c r="Q4800" s="39" t="str">
        <f>VLOOKUP(D4800,GL_Master!$A$1:$D$80,2,FALSE)</f>
        <v>PL</v>
      </c>
      <c r="R4800" s="39" t="str">
        <f>VLOOKUP(D4800,GL_Master!$A$1:$D$80,3,FALSE)</f>
        <v>Travelling and conveyance</v>
      </c>
      <c r="S4800" s="39" t="str">
        <f>VLOOKUP(D4800,GL_Master!$A$1:$D$80,4,FALSE)</f>
        <v>Local conveyance</v>
      </c>
    </row>
    <row r="4801" spans="1:19" x14ac:dyDescent="0.25">
      <c r="A4801" s="39" t="s">
        <v>262</v>
      </c>
      <c r="B4801" s="39" t="s">
        <v>236</v>
      </c>
      <c r="C4801" s="7">
        <v>43922</v>
      </c>
      <c r="D4801" s="39" t="s">
        <v>31</v>
      </c>
      <c r="E4801" s="39">
        <v>26</v>
      </c>
      <c r="F4801" s="82">
        <f t="shared" si="222"/>
        <v>2.5999999999999999E-2</v>
      </c>
      <c r="G4801" s="39">
        <f>VLOOKUP(N4801,Currecny_M!$A$1:$P$10,2,FALSE)</f>
        <v>53</v>
      </c>
      <c r="H4801" s="39">
        <f>MATCH(C4801,Currecny_M!$A$1:$P$1,0)</f>
        <v>2</v>
      </c>
      <c r="I4801" s="39">
        <f>VLOOKUP(N4801,Currecny_M!$A$1:$P$10,MATCH(Database!C4801,Currecny_M!$A$1:$P$1,0),FALSE)</f>
        <v>53</v>
      </c>
      <c r="J4801" s="82">
        <f t="shared" si="223"/>
        <v>1.3779999999999999</v>
      </c>
      <c r="K4801" s="39">
        <f>VLOOKUP('Cover page'!$B$6,Currecny_M!$A$1:$P$10,MATCH(Database!C4801,Currecny_M!$A$1:$P$1,0),FALSE)</f>
        <v>1</v>
      </c>
      <c r="L4801" s="82">
        <f t="shared" si="224"/>
        <v>1.3779999999999999</v>
      </c>
      <c r="M4801" s="82">
        <f>((E4801/$F$1)*VLOOKUP(N4801,Currecny_M!$A$1:$P$10,MATCH(Database!C4801,Currecny_M!$A$1:$P$1,0),FALSE))/VLOOKUP('Cover page'!$B$6,Currecny_M!$A$1:$P$10,MATCH(Database!C4801,Currecny_M!$A$1:$P$1,0),FALSE)</f>
        <v>1.3779999999999999</v>
      </c>
      <c r="N4801" s="6" t="str">
        <f>VLOOKUP(B4801,Master!$A$2:$C$11,3,FALSE)</f>
        <v>SGD</v>
      </c>
      <c r="O4801" s="6" t="str">
        <f>VLOOKUP(B4801,Master!$A$2:$C$11,2,FALSE)</f>
        <v>Asia</v>
      </c>
      <c r="Q4801" s="39" t="str">
        <f>VLOOKUP(D4801,GL_Master!$A$1:$D$80,2,FALSE)</f>
        <v>PL</v>
      </c>
      <c r="R4801" s="39" t="str">
        <f>VLOOKUP(D4801,GL_Master!$A$1:$D$80,3,FALSE)</f>
        <v>Office expenses</v>
      </c>
      <c r="S4801" s="39" t="str">
        <f>VLOOKUP(D4801,GL_Master!$A$1:$D$80,4,FALSE)</f>
        <v>Parking charges</v>
      </c>
    </row>
    <row r="4802" spans="1:19" x14ac:dyDescent="0.25">
      <c r="A4802" s="39" t="s">
        <v>262</v>
      </c>
      <c r="B4802" s="39" t="s">
        <v>236</v>
      </c>
      <c r="C4802" s="7">
        <v>43922</v>
      </c>
      <c r="D4802" s="39" t="s">
        <v>101</v>
      </c>
      <c r="E4802" s="39">
        <v>26</v>
      </c>
      <c r="F4802" s="82">
        <f t="shared" si="222"/>
        <v>2.5999999999999999E-2</v>
      </c>
      <c r="G4802" s="39">
        <f>VLOOKUP(N4802,Currecny_M!$A$1:$P$10,2,FALSE)</f>
        <v>53</v>
      </c>
      <c r="H4802" s="39">
        <f>MATCH(C4802,Currecny_M!$A$1:$P$1,0)</f>
        <v>2</v>
      </c>
      <c r="I4802" s="39">
        <f>VLOOKUP(N4802,Currecny_M!$A$1:$P$10,MATCH(Database!C4802,Currecny_M!$A$1:$P$1,0),FALSE)</f>
        <v>53</v>
      </c>
      <c r="J4802" s="82">
        <f t="shared" si="223"/>
        <v>1.3779999999999999</v>
      </c>
      <c r="K4802" s="39">
        <f>VLOOKUP('Cover page'!$B$6,Currecny_M!$A$1:$P$10,MATCH(Database!C4802,Currecny_M!$A$1:$P$1,0),FALSE)</f>
        <v>1</v>
      </c>
      <c r="L4802" s="82">
        <f t="shared" si="224"/>
        <v>1.3779999999999999</v>
      </c>
      <c r="M4802" s="82">
        <f>((E4802/$F$1)*VLOOKUP(N4802,Currecny_M!$A$1:$P$10,MATCH(Database!C4802,Currecny_M!$A$1:$P$1,0),FALSE))/VLOOKUP('Cover page'!$B$6,Currecny_M!$A$1:$P$10,MATCH(Database!C4802,Currecny_M!$A$1:$P$1,0),FALSE)</f>
        <v>1.3779999999999999</v>
      </c>
      <c r="N4802" s="6" t="str">
        <f>VLOOKUP(B4802,Master!$A$2:$C$11,3,FALSE)</f>
        <v>SGD</v>
      </c>
      <c r="O4802" s="6" t="str">
        <f>VLOOKUP(B4802,Master!$A$2:$C$11,2,FALSE)</f>
        <v>Asia</v>
      </c>
      <c r="Q4802" s="39" t="str">
        <f>VLOOKUP(D4802,GL_Master!$A$1:$D$80,2,FALSE)</f>
        <v>PL</v>
      </c>
      <c r="R4802" s="39" t="str">
        <f>VLOOKUP(D4802,GL_Master!$A$1:$D$80,3,FALSE)</f>
        <v>COGS</v>
      </c>
      <c r="S4802" s="39" t="str">
        <f>VLOOKUP(D4802,GL_Master!$A$1:$D$80,4,FALSE)</f>
        <v>Purchase of other traded goods</v>
      </c>
    </row>
    <row r="4803" spans="1:19" x14ac:dyDescent="0.25">
      <c r="A4803" s="39" t="s">
        <v>262</v>
      </c>
      <c r="B4803" s="39" t="s">
        <v>236</v>
      </c>
      <c r="C4803" s="7">
        <v>43922</v>
      </c>
      <c r="D4803" s="39" t="s">
        <v>102</v>
      </c>
      <c r="E4803" s="39">
        <v>26</v>
      </c>
      <c r="F4803" s="82">
        <f t="shared" si="222"/>
        <v>2.5999999999999999E-2</v>
      </c>
      <c r="G4803" s="39">
        <f>VLOOKUP(N4803,Currecny_M!$A$1:$P$10,2,FALSE)</f>
        <v>53</v>
      </c>
      <c r="H4803" s="39">
        <f>MATCH(C4803,Currecny_M!$A$1:$P$1,0)</f>
        <v>2</v>
      </c>
      <c r="I4803" s="39">
        <f>VLOOKUP(N4803,Currecny_M!$A$1:$P$10,MATCH(Database!C4803,Currecny_M!$A$1:$P$1,0),FALSE)</f>
        <v>53</v>
      </c>
      <c r="J4803" s="82">
        <f t="shared" si="223"/>
        <v>1.3779999999999999</v>
      </c>
      <c r="K4803" s="39">
        <f>VLOOKUP('Cover page'!$B$6,Currecny_M!$A$1:$P$10,MATCH(Database!C4803,Currecny_M!$A$1:$P$1,0),FALSE)</f>
        <v>1</v>
      </c>
      <c r="L4803" s="82">
        <f t="shared" si="224"/>
        <v>1.3779999999999999</v>
      </c>
      <c r="M4803" s="82">
        <f>((E4803/$F$1)*VLOOKUP(N4803,Currecny_M!$A$1:$P$10,MATCH(Database!C4803,Currecny_M!$A$1:$P$1,0),FALSE))/VLOOKUP('Cover page'!$B$6,Currecny_M!$A$1:$P$10,MATCH(Database!C4803,Currecny_M!$A$1:$P$1,0),FALSE)</f>
        <v>1.3779999999999999</v>
      </c>
      <c r="N4803" s="6" t="str">
        <f>VLOOKUP(B4803,Master!$A$2:$C$11,3,FALSE)</f>
        <v>SGD</v>
      </c>
      <c r="O4803" s="6" t="str">
        <f>VLOOKUP(B4803,Master!$A$2:$C$11,2,FALSE)</f>
        <v>Asia</v>
      </c>
      <c r="Q4803" s="39" t="str">
        <f>VLOOKUP(D4803,GL_Master!$A$1:$D$80,2,FALSE)</f>
        <v>PL</v>
      </c>
      <c r="R4803" s="39" t="str">
        <f>VLOOKUP(D4803,GL_Master!$A$1:$D$80,3,FALSE)</f>
        <v>Staff welfare expenses</v>
      </c>
      <c r="S4803" s="39" t="str">
        <f>VLOOKUP(D4803,GL_Master!$A$1:$D$80,4,FALSE)</f>
        <v>Diwali Expense</v>
      </c>
    </row>
    <row r="4804" spans="1:19" x14ac:dyDescent="0.25">
      <c r="A4804" s="39" t="s">
        <v>262</v>
      </c>
      <c r="B4804" s="39" t="s">
        <v>236</v>
      </c>
      <c r="C4804" s="7">
        <v>43922</v>
      </c>
      <c r="D4804" s="39" t="s">
        <v>20</v>
      </c>
      <c r="E4804" s="39">
        <v>53</v>
      </c>
      <c r="F4804" s="82">
        <f t="shared" ref="F4804:F4867" si="225">E4804/$F$1</f>
        <v>5.2999999999999999E-2</v>
      </c>
      <c r="G4804" s="39">
        <f>VLOOKUP(N4804,Currecny_M!$A$1:$P$10,2,FALSE)</f>
        <v>53</v>
      </c>
      <c r="H4804" s="39">
        <f>MATCH(C4804,Currecny_M!$A$1:$P$1,0)</f>
        <v>2</v>
      </c>
      <c r="I4804" s="39">
        <f>VLOOKUP(N4804,Currecny_M!$A$1:$P$10,MATCH(Database!C4804,Currecny_M!$A$1:$P$1,0),FALSE)</f>
        <v>53</v>
      </c>
      <c r="J4804" s="82">
        <f t="shared" ref="J4804:J4867" si="226">F4804*I4804</f>
        <v>2.8089999999999997</v>
      </c>
      <c r="K4804" s="39">
        <f>VLOOKUP('Cover page'!$B$6,Currecny_M!$A$1:$P$10,MATCH(Database!C4804,Currecny_M!$A$1:$P$1,0),FALSE)</f>
        <v>1</v>
      </c>
      <c r="L4804" s="82">
        <f t="shared" ref="L4804:L4867" si="227">J4804/K4804</f>
        <v>2.8089999999999997</v>
      </c>
      <c r="M4804" s="82">
        <f>((E4804/$F$1)*VLOOKUP(N4804,Currecny_M!$A$1:$P$10,MATCH(Database!C4804,Currecny_M!$A$1:$P$1,0),FALSE))/VLOOKUP('Cover page'!$B$6,Currecny_M!$A$1:$P$10,MATCH(Database!C4804,Currecny_M!$A$1:$P$1,0),FALSE)</f>
        <v>2.8089999999999997</v>
      </c>
      <c r="N4804" s="6" t="str">
        <f>VLOOKUP(B4804,Master!$A$2:$C$11,3,FALSE)</f>
        <v>SGD</v>
      </c>
      <c r="O4804" s="6" t="str">
        <f>VLOOKUP(B4804,Master!$A$2:$C$11,2,FALSE)</f>
        <v>Asia</v>
      </c>
      <c r="Q4804" s="39" t="str">
        <f>VLOOKUP(D4804,GL_Master!$A$1:$D$80,2,FALSE)</f>
        <v>PL</v>
      </c>
      <c r="R4804" s="39" t="str">
        <f>VLOOKUP(D4804,GL_Master!$A$1:$D$80,3,FALSE)</f>
        <v>Selling and Marketing expenses</v>
      </c>
      <c r="S4804" s="39" t="str">
        <f>VLOOKUP(D4804,GL_Master!$A$1:$D$80,4,FALSE)</f>
        <v>Business promotion</v>
      </c>
    </row>
    <row r="4805" spans="1:19" x14ac:dyDescent="0.25">
      <c r="A4805" s="39" t="s">
        <v>262</v>
      </c>
      <c r="B4805" s="39" t="s">
        <v>236</v>
      </c>
      <c r="C4805" s="7">
        <v>43922</v>
      </c>
      <c r="D4805" s="39" t="s">
        <v>29</v>
      </c>
      <c r="E4805" s="39">
        <v>53</v>
      </c>
      <c r="F4805" s="82">
        <f t="shared" si="225"/>
        <v>5.2999999999999999E-2</v>
      </c>
      <c r="G4805" s="39">
        <f>VLOOKUP(N4805,Currecny_M!$A$1:$P$10,2,FALSE)</f>
        <v>53</v>
      </c>
      <c r="H4805" s="39">
        <f>MATCH(C4805,Currecny_M!$A$1:$P$1,0)</f>
        <v>2</v>
      </c>
      <c r="I4805" s="39">
        <f>VLOOKUP(N4805,Currecny_M!$A$1:$P$10,MATCH(Database!C4805,Currecny_M!$A$1:$P$1,0),FALSE)</f>
        <v>53</v>
      </c>
      <c r="J4805" s="82">
        <f t="shared" si="226"/>
        <v>2.8089999999999997</v>
      </c>
      <c r="K4805" s="39">
        <f>VLOOKUP('Cover page'!$B$6,Currecny_M!$A$1:$P$10,MATCH(Database!C4805,Currecny_M!$A$1:$P$1,0),FALSE)</f>
        <v>1</v>
      </c>
      <c r="L4805" s="82">
        <f t="shared" si="227"/>
        <v>2.8089999999999997</v>
      </c>
      <c r="M4805" s="82">
        <f>((E4805/$F$1)*VLOOKUP(N4805,Currecny_M!$A$1:$P$10,MATCH(Database!C4805,Currecny_M!$A$1:$P$1,0),FALSE))/VLOOKUP('Cover page'!$B$6,Currecny_M!$A$1:$P$10,MATCH(Database!C4805,Currecny_M!$A$1:$P$1,0),FALSE)</f>
        <v>2.8089999999999997</v>
      </c>
      <c r="N4805" s="6" t="str">
        <f>VLOOKUP(B4805,Master!$A$2:$C$11,3,FALSE)</f>
        <v>SGD</v>
      </c>
      <c r="O4805" s="6" t="str">
        <f>VLOOKUP(B4805,Master!$A$2:$C$11,2,FALSE)</f>
        <v>Asia</v>
      </c>
      <c r="Q4805" s="39" t="str">
        <f>VLOOKUP(D4805,GL_Master!$A$1:$D$80,2,FALSE)</f>
        <v>PL</v>
      </c>
      <c r="R4805" s="39" t="str">
        <f>VLOOKUP(D4805,GL_Master!$A$1:$D$80,3,FALSE)</f>
        <v>Communication &amp; internet exp</v>
      </c>
      <c r="S4805" s="39" t="str">
        <f>VLOOKUP(D4805,GL_Master!$A$1:$D$80,4,FALSE)</f>
        <v>Communication cost</v>
      </c>
    </row>
    <row r="4806" spans="1:19" x14ac:dyDescent="0.25">
      <c r="A4806" s="39" t="s">
        <v>262</v>
      </c>
      <c r="B4806" s="39" t="s">
        <v>236</v>
      </c>
      <c r="C4806" s="7">
        <v>43922</v>
      </c>
      <c r="D4806" s="39" t="s">
        <v>41</v>
      </c>
      <c r="E4806" s="39">
        <v>26</v>
      </c>
      <c r="F4806" s="82">
        <f t="shared" si="225"/>
        <v>2.5999999999999999E-2</v>
      </c>
      <c r="G4806" s="39">
        <f>VLOOKUP(N4806,Currecny_M!$A$1:$P$10,2,FALSE)</f>
        <v>53</v>
      </c>
      <c r="H4806" s="39">
        <f>MATCH(C4806,Currecny_M!$A$1:$P$1,0)</f>
        <v>2</v>
      </c>
      <c r="I4806" s="39">
        <f>VLOOKUP(N4806,Currecny_M!$A$1:$P$10,MATCH(Database!C4806,Currecny_M!$A$1:$P$1,0),FALSE)</f>
        <v>53</v>
      </c>
      <c r="J4806" s="82">
        <f t="shared" si="226"/>
        <v>1.3779999999999999</v>
      </c>
      <c r="K4806" s="39">
        <f>VLOOKUP('Cover page'!$B$6,Currecny_M!$A$1:$P$10,MATCH(Database!C4806,Currecny_M!$A$1:$P$1,0),FALSE)</f>
        <v>1</v>
      </c>
      <c r="L4806" s="82">
        <f t="shared" si="227"/>
        <v>1.3779999999999999</v>
      </c>
      <c r="M4806" s="82">
        <f>((E4806/$F$1)*VLOOKUP(N4806,Currecny_M!$A$1:$P$10,MATCH(Database!C4806,Currecny_M!$A$1:$P$1,0),FALSE))/VLOOKUP('Cover page'!$B$6,Currecny_M!$A$1:$P$10,MATCH(Database!C4806,Currecny_M!$A$1:$P$1,0),FALSE)</f>
        <v>1.3779999999999999</v>
      </c>
      <c r="N4806" s="6" t="str">
        <f>VLOOKUP(B4806,Master!$A$2:$C$11,3,FALSE)</f>
        <v>SGD</v>
      </c>
      <c r="O4806" s="6" t="str">
        <f>VLOOKUP(B4806,Master!$A$2:$C$11,2,FALSE)</f>
        <v>Asia</v>
      </c>
      <c r="Q4806" s="39" t="str">
        <f>VLOOKUP(D4806,GL_Master!$A$1:$D$80,2,FALSE)</f>
        <v>PL</v>
      </c>
      <c r="R4806" s="39" t="str">
        <f>VLOOKUP(D4806,GL_Master!$A$1:$D$80,3,FALSE)</f>
        <v>Communication &amp; internet exp</v>
      </c>
      <c r="S4806" s="39" t="str">
        <f>VLOOKUP(D4806,GL_Master!$A$1:$D$80,4,FALSE)</f>
        <v>Communication cost</v>
      </c>
    </row>
    <row r="4807" spans="1:19" x14ac:dyDescent="0.25">
      <c r="A4807" s="39" t="s">
        <v>262</v>
      </c>
      <c r="B4807" s="39" t="s">
        <v>236</v>
      </c>
      <c r="C4807" s="7">
        <v>43922</v>
      </c>
      <c r="D4807" s="39" t="s">
        <v>103</v>
      </c>
      <c r="E4807" s="39">
        <v>53</v>
      </c>
      <c r="F4807" s="82">
        <f t="shared" si="225"/>
        <v>5.2999999999999999E-2</v>
      </c>
      <c r="G4807" s="39">
        <f>VLOOKUP(N4807,Currecny_M!$A$1:$P$10,2,FALSE)</f>
        <v>53</v>
      </c>
      <c r="H4807" s="39">
        <f>MATCH(C4807,Currecny_M!$A$1:$P$1,0)</f>
        <v>2</v>
      </c>
      <c r="I4807" s="39">
        <f>VLOOKUP(N4807,Currecny_M!$A$1:$P$10,MATCH(Database!C4807,Currecny_M!$A$1:$P$1,0),FALSE)</f>
        <v>53</v>
      </c>
      <c r="J4807" s="82">
        <f t="shared" si="226"/>
        <v>2.8089999999999997</v>
      </c>
      <c r="K4807" s="39">
        <f>VLOOKUP('Cover page'!$B$6,Currecny_M!$A$1:$P$10,MATCH(Database!C4807,Currecny_M!$A$1:$P$1,0),FALSE)</f>
        <v>1</v>
      </c>
      <c r="L4807" s="82">
        <f t="shared" si="227"/>
        <v>2.8089999999999997</v>
      </c>
      <c r="M4807" s="82">
        <f>((E4807/$F$1)*VLOOKUP(N4807,Currecny_M!$A$1:$P$10,MATCH(Database!C4807,Currecny_M!$A$1:$P$1,0),FALSE))/VLOOKUP('Cover page'!$B$6,Currecny_M!$A$1:$P$10,MATCH(Database!C4807,Currecny_M!$A$1:$P$1,0),FALSE)</f>
        <v>2.8089999999999997</v>
      </c>
      <c r="N4807" s="6" t="str">
        <f>VLOOKUP(B4807,Master!$A$2:$C$11,3,FALSE)</f>
        <v>SGD</v>
      </c>
      <c r="O4807" s="6" t="str">
        <f>VLOOKUP(B4807,Master!$A$2:$C$11,2,FALSE)</f>
        <v>Asia</v>
      </c>
      <c r="Q4807" s="39" t="str">
        <f>VLOOKUP(D4807,GL_Master!$A$1:$D$80,2,FALSE)</f>
        <v>PL</v>
      </c>
      <c r="R4807" s="39" t="str">
        <f>VLOOKUP(D4807,GL_Master!$A$1:$D$80,3,FALSE)</f>
        <v>Communication &amp; internet exp</v>
      </c>
      <c r="S4807" s="39" t="str">
        <f>VLOOKUP(D4807,GL_Master!$A$1:$D$80,4,FALSE)</f>
        <v>Communication cost</v>
      </c>
    </row>
    <row r="4808" spans="1:19" x14ac:dyDescent="0.25">
      <c r="A4808" s="39" t="s">
        <v>262</v>
      </c>
      <c r="B4808" s="39" t="s">
        <v>236</v>
      </c>
      <c r="C4808" s="7">
        <v>43922</v>
      </c>
      <c r="D4808" s="39" t="s">
        <v>104</v>
      </c>
      <c r="E4808" s="39">
        <v>79</v>
      </c>
      <c r="F4808" s="82">
        <f t="shared" si="225"/>
        <v>7.9000000000000001E-2</v>
      </c>
      <c r="G4808" s="39">
        <f>VLOOKUP(N4808,Currecny_M!$A$1:$P$10,2,FALSE)</f>
        <v>53</v>
      </c>
      <c r="H4808" s="39">
        <f>MATCH(C4808,Currecny_M!$A$1:$P$1,0)</f>
        <v>2</v>
      </c>
      <c r="I4808" s="39">
        <f>VLOOKUP(N4808,Currecny_M!$A$1:$P$10,MATCH(Database!C4808,Currecny_M!$A$1:$P$1,0),FALSE)</f>
        <v>53</v>
      </c>
      <c r="J4808" s="82">
        <f t="shared" si="226"/>
        <v>4.1870000000000003</v>
      </c>
      <c r="K4808" s="39">
        <f>VLOOKUP('Cover page'!$B$6,Currecny_M!$A$1:$P$10,MATCH(Database!C4808,Currecny_M!$A$1:$P$1,0),FALSE)</f>
        <v>1</v>
      </c>
      <c r="L4808" s="82">
        <f t="shared" si="227"/>
        <v>4.1870000000000003</v>
      </c>
      <c r="M4808" s="82">
        <f>((E4808/$F$1)*VLOOKUP(N4808,Currecny_M!$A$1:$P$10,MATCH(Database!C4808,Currecny_M!$A$1:$P$1,0),FALSE))/VLOOKUP('Cover page'!$B$6,Currecny_M!$A$1:$P$10,MATCH(Database!C4808,Currecny_M!$A$1:$P$1,0),FALSE)</f>
        <v>4.1870000000000003</v>
      </c>
      <c r="N4808" s="6" t="str">
        <f>VLOOKUP(B4808,Master!$A$2:$C$11,3,FALSE)</f>
        <v>SGD</v>
      </c>
      <c r="O4808" s="6" t="str">
        <f>VLOOKUP(B4808,Master!$A$2:$C$11,2,FALSE)</f>
        <v>Asia</v>
      </c>
      <c r="Q4808" s="39" t="str">
        <f>VLOOKUP(D4808,GL_Master!$A$1:$D$80,2,FALSE)</f>
        <v>PL</v>
      </c>
      <c r="R4808" s="39" t="str">
        <f>VLOOKUP(D4808,GL_Master!$A$1:$D$80,3,FALSE)</f>
        <v>Legal &amp; Professional expenses</v>
      </c>
      <c r="S4808" s="39" t="str">
        <f>VLOOKUP(D4808,GL_Master!$A$1:$D$80,4,FALSE)</f>
        <v>Professional Fees - Others</v>
      </c>
    </row>
    <row r="4809" spans="1:19" x14ac:dyDescent="0.25">
      <c r="A4809" s="39" t="s">
        <v>262</v>
      </c>
      <c r="B4809" s="39" t="s">
        <v>236</v>
      </c>
      <c r="C4809" s="7">
        <v>43922</v>
      </c>
      <c r="D4809" s="39" t="s">
        <v>105</v>
      </c>
      <c r="E4809" s="39">
        <v>53</v>
      </c>
      <c r="F4809" s="82">
        <f t="shared" si="225"/>
        <v>5.2999999999999999E-2</v>
      </c>
      <c r="G4809" s="39">
        <f>VLOOKUP(N4809,Currecny_M!$A$1:$P$10,2,FALSE)</f>
        <v>53</v>
      </c>
      <c r="H4809" s="39">
        <f>MATCH(C4809,Currecny_M!$A$1:$P$1,0)</f>
        <v>2</v>
      </c>
      <c r="I4809" s="39">
        <f>VLOOKUP(N4809,Currecny_M!$A$1:$P$10,MATCH(Database!C4809,Currecny_M!$A$1:$P$1,0),FALSE)</f>
        <v>53</v>
      </c>
      <c r="J4809" s="82">
        <f t="shared" si="226"/>
        <v>2.8089999999999997</v>
      </c>
      <c r="K4809" s="39">
        <f>VLOOKUP('Cover page'!$B$6,Currecny_M!$A$1:$P$10,MATCH(Database!C4809,Currecny_M!$A$1:$P$1,0),FALSE)</f>
        <v>1</v>
      </c>
      <c r="L4809" s="82">
        <f t="shared" si="227"/>
        <v>2.8089999999999997</v>
      </c>
      <c r="M4809" s="82">
        <f>((E4809/$F$1)*VLOOKUP(N4809,Currecny_M!$A$1:$P$10,MATCH(Database!C4809,Currecny_M!$A$1:$P$1,0),FALSE))/VLOOKUP('Cover page'!$B$6,Currecny_M!$A$1:$P$10,MATCH(Database!C4809,Currecny_M!$A$1:$P$1,0),FALSE)</f>
        <v>2.8089999999999997</v>
      </c>
      <c r="N4809" s="6" t="str">
        <f>VLOOKUP(B4809,Master!$A$2:$C$11,3,FALSE)</f>
        <v>SGD</v>
      </c>
      <c r="O4809" s="6" t="str">
        <f>VLOOKUP(B4809,Master!$A$2:$C$11,2,FALSE)</f>
        <v>Asia</v>
      </c>
      <c r="Q4809" s="39" t="str">
        <f>VLOOKUP(D4809,GL_Master!$A$1:$D$80,2,FALSE)</f>
        <v>PL</v>
      </c>
      <c r="R4809" s="39" t="str">
        <f>VLOOKUP(D4809,GL_Master!$A$1:$D$80,3,FALSE)</f>
        <v>Travelling and conveyance</v>
      </c>
      <c r="S4809" s="39" t="str">
        <f>VLOOKUP(D4809,GL_Master!$A$1:$D$80,4,FALSE)</f>
        <v>Car hiring and rental services</v>
      </c>
    </row>
    <row r="4810" spans="1:19" x14ac:dyDescent="0.25">
      <c r="A4810" s="39" t="s">
        <v>262</v>
      </c>
      <c r="B4810" s="39" t="s">
        <v>236</v>
      </c>
      <c r="C4810" s="7">
        <v>43922</v>
      </c>
      <c r="D4810" s="39" t="s">
        <v>106</v>
      </c>
      <c r="E4810" s="39">
        <v>26</v>
      </c>
      <c r="F4810" s="82">
        <f t="shared" si="225"/>
        <v>2.5999999999999999E-2</v>
      </c>
      <c r="G4810" s="39">
        <f>VLOOKUP(N4810,Currecny_M!$A$1:$P$10,2,FALSE)</f>
        <v>53</v>
      </c>
      <c r="H4810" s="39">
        <f>MATCH(C4810,Currecny_M!$A$1:$P$1,0)</f>
        <v>2</v>
      </c>
      <c r="I4810" s="39">
        <f>VLOOKUP(N4810,Currecny_M!$A$1:$P$10,MATCH(Database!C4810,Currecny_M!$A$1:$P$1,0),FALSE)</f>
        <v>53</v>
      </c>
      <c r="J4810" s="82">
        <f t="shared" si="226"/>
        <v>1.3779999999999999</v>
      </c>
      <c r="K4810" s="39">
        <f>VLOOKUP('Cover page'!$B$6,Currecny_M!$A$1:$P$10,MATCH(Database!C4810,Currecny_M!$A$1:$P$1,0),FALSE)</f>
        <v>1</v>
      </c>
      <c r="L4810" s="82">
        <f t="shared" si="227"/>
        <v>1.3779999999999999</v>
      </c>
      <c r="M4810" s="82">
        <f>((E4810/$F$1)*VLOOKUP(N4810,Currecny_M!$A$1:$P$10,MATCH(Database!C4810,Currecny_M!$A$1:$P$1,0),FALSE))/VLOOKUP('Cover page'!$B$6,Currecny_M!$A$1:$P$10,MATCH(Database!C4810,Currecny_M!$A$1:$P$1,0),FALSE)</f>
        <v>1.3779999999999999</v>
      </c>
      <c r="N4810" s="6" t="str">
        <f>VLOOKUP(B4810,Master!$A$2:$C$11,3,FALSE)</f>
        <v>SGD</v>
      </c>
      <c r="O4810" s="6" t="str">
        <f>VLOOKUP(B4810,Master!$A$2:$C$11,2,FALSE)</f>
        <v>Asia</v>
      </c>
      <c r="Q4810" s="39" t="str">
        <f>VLOOKUP(D4810,GL_Master!$A$1:$D$80,2,FALSE)</f>
        <v>PL</v>
      </c>
      <c r="R4810" s="39" t="str">
        <f>VLOOKUP(D4810,GL_Master!$A$1:$D$80,3,FALSE)</f>
        <v>Communication &amp; internet exp</v>
      </c>
      <c r="S4810" s="39" t="str">
        <f>VLOOKUP(D4810,GL_Master!$A$1:$D$80,4,FALSE)</f>
        <v>Printing &amp; Stationary</v>
      </c>
    </row>
    <row r="4811" spans="1:19" x14ac:dyDescent="0.25">
      <c r="A4811" s="39" t="s">
        <v>262</v>
      </c>
      <c r="B4811" s="39" t="s">
        <v>236</v>
      </c>
      <c r="C4811" s="7">
        <v>43922</v>
      </c>
      <c r="D4811" s="39" t="s">
        <v>32</v>
      </c>
      <c r="E4811" s="39">
        <v>26</v>
      </c>
      <c r="F4811" s="82">
        <f t="shared" si="225"/>
        <v>2.5999999999999999E-2</v>
      </c>
      <c r="G4811" s="39">
        <f>VLOOKUP(N4811,Currecny_M!$A$1:$P$10,2,FALSE)</f>
        <v>53</v>
      </c>
      <c r="H4811" s="39">
        <f>MATCH(C4811,Currecny_M!$A$1:$P$1,0)</f>
        <v>2</v>
      </c>
      <c r="I4811" s="39">
        <f>VLOOKUP(N4811,Currecny_M!$A$1:$P$10,MATCH(Database!C4811,Currecny_M!$A$1:$P$1,0),FALSE)</f>
        <v>53</v>
      </c>
      <c r="J4811" s="82">
        <f t="shared" si="226"/>
        <v>1.3779999999999999</v>
      </c>
      <c r="K4811" s="39">
        <f>VLOOKUP('Cover page'!$B$6,Currecny_M!$A$1:$P$10,MATCH(Database!C4811,Currecny_M!$A$1:$P$1,0),FALSE)</f>
        <v>1</v>
      </c>
      <c r="L4811" s="82">
        <f t="shared" si="227"/>
        <v>1.3779999999999999</v>
      </c>
      <c r="M4811" s="82">
        <f>((E4811/$F$1)*VLOOKUP(N4811,Currecny_M!$A$1:$P$10,MATCH(Database!C4811,Currecny_M!$A$1:$P$1,0),FALSE))/VLOOKUP('Cover page'!$B$6,Currecny_M!$A$1:$P$10,MATCH(Database!C4811,Currecny_M!$A$1:$P$1,0),FALSE)</f>
        <v>1.3779999999999999</v>
      </c>
      <c r="N4811" s="6" t="str">
        <f>VLOOKUP(B4811,Master!$A$2:$C$11,3,FALSE)</f>
        <v>SGD</v>
      </c>
      <c r="O4811" s="6" t="str">
        <f>VLOOKUP(B4811,Master!$A$2:$C$11,2,FALSE)</f>
        <v>Asia</v>
      </c>
      <c r="Q4811" s="39" t="str">
        <f>VLOOKUP(D4811,GL_Master!$A$1:$D$80,2,FALSE)</f>
        <v>PL</v>
      </c>
      <c r="R4811" s="39" t="str">
        <f>VLOOKUP(D4811,GL_Master!$A$1:$D$80,3,FALSE)</f>
        <v>Communication &amp; internet exp</v>
      </c>
      <c r="S4811" s="39" t="str">
        <f>VLOOKUP(D4811,GL_Master!$A$1:$D$80,4,FALSE)</f>
        <v>Printing &amp; Stationary</v>
      </c>
    </row>
    <row r="4812" spans="1:19" x14ac:dyDescent="0.25">
      <c r="A4812" s="39" t="s">
        <v>262</v>
      </c>
      <c r="B4812" s="39" t="s">
        <v>236</v>
      </c>
      <c r="C4812" s="7">
        <v>43922</v>
      </c>
      <c r="D4812" s="39" t="s">
        <v>35</v>
      </c>
      <c r="E4812" s="39">
        <v>79</v>
      </c>
      <c r="F4812" s="82">
        <f t="shared" si="225"/>
        <v>7.9000000000000001E-2</v>
      </c>
      <c r="G4812" s="39">
        <f>VLOOKUP(N4812,Currecny_M!$A$1:$P$10,2,FALSE)</f>
        <v>53</v>
      </c>
      <c r="H4812" s="39">
        <f>MATCH(C4812,Currecny_M!$A$1:$P$1,0)</f>
        <v>2</v>
      </c>
      <c r="I4812" s="39">
        <f>VLOOKUP(N4812,Currecny_M!$A$1:$P$10,MATCH(Database!C4812,Currecny_M!$A$1:$P$1,0),FALSE)</f>
        <v>53</v>
      </c>
      <c r="J4812" s="82">
        <f t="shared" si="226"/>
        <v>4.1870000000000003</v>
      </c>
      <c r="K4812" s="39">
        <f>VLOOKUP('Cover page'!$B$6,Currecny_M!$A$1:$P$10,MATCH(Database!C4812,Currecny_M!$A$1:$P$1,0),FALSE)</f>
        <v>1</v>
      </c>
      <c r="L4812" s="82">
        <f t="shared" si="227"/>
        <v>4.1870000000000003</v>
      </c>
      <c r="M4812" s="82">
        <f>((E4812/$F$1)*VLOOKUP(N4812,Currecny_M!$A$1:$P$10,MATCH(Database!C4812,Currecny_M!$A$1:$P$1,0),FALSE))/VLOOKUP('Cover page'!$B$6,Currecny_M!$A$1:$P$10,MATCH(Database!C4812,Currecny_M!$A$1:$P$1,0),FALSE)</f>
        <v>4.1870000000000003</v>
      </c>
      <c r="N4812" s="6" t="str">
        <f>VLOOKUP(B4812,Master!$A$2:$C$11,3,FALSE)</f>
        <v>SGD</v>
      </c>
      <c r="O4812" s="6" t="str">
        <f>VLOOKUP(B4812,Master!$A$2:$C$11,2,FALSE)</f>
        <v>Asia</v>
      </c>
      <c r="Q4812" s="39" t="str">
        <f>VLOOKUP(D4812,GL_Master!$A$1:$D$80,2,FALSE)</f>
        <v>PL</v>
      </c>
      <c r="R4812" s="39" t="str">
        <f>VLOOKUP(D4812,GL_Master!$A$1:$D$80,3,FALSE)</f>
        <v>Security Expenses</v>
      </c>
      <c r="S4812" s="39" t="str">
        <f>VLOOKUP(D4812,GL_Master!$A$1:$D$80,4,FALSE)</f>
        <v>Security Expenses others</v>
      </c>
    </row>
    <row r="4813" spans="1:19" x14ac:dyDescent="0.25">
      <c r="A4813" s="39" t="s">
        <v>262</v>
      </c>
      <c r="B4813" s="39" t="s">
        <v>236</v>
      </c>
      <c r="C4813" s="7">
        <v>43922</v>
      </c>
      <c r="D4813" s="39" t="s">
        <v>38</v>
      </c>
      <c r="E4813" s="39">
        <v>26</v>
      </c>
      <c r="F4813" s="82">
        <f t="shared" si="225"/>
        <v>2.5999999999999999E-2</v>
      </c>
      <c r="G4813" s="39">
        <f>VLOOKUP(N4813,Currecny_M!$A$1:$P$10,2,FALSE)</f>
        <v>53</v>
      </c>
      <c r="H4813" s="39">
        <f>MATCH(C4813,Currecny_M!$A$1:$P$1,0)</f>
        <v>2</v>
      </c>
      <c r="I4813" s="39">
        <f>VLOOKUP(N4813,Currecny_M!$A$1:$P$10,MATCH(Database!C4813,Currecny_M!$A$1:$P$1,0),FALSE)</f>
        <v>53</v>
      </c>
      <c r="J4813" s="82">
        <f t="shared" si="226"/>
        <v>1.3779999999999999</v>
      </c>
      <c r="K4813" s="39">
        <f>VLOOKUP('Cover page'!$B$6,Currecny_M!$A$1:$P$10,MATCH(Database!C4813,Currecny_M!$A$1:$P$1,0),FALSE)</f>
        <v>1</v>
      </c>
      <c r="L4813" s="82">
        <f t="shared" si="227"/>
        <v>1.3779999999999999</v>
      </c>
      <c r="M4813" s="82">
        <f>((E4813/$F$1)*VLOOKUP(N4813,Currecny_M!$A$1:$P$10,MATCH(Database!C4813,Currecny_M!$A$1:$P$1,0),FALSE))/VLOOKUP('Cover page'!$B$6,Currecny_M!$A$1:$P$10,MATCH(Database!C4813,Currecny_M!$A$1:$P$1,0),FALSE)</f>
        <v>1.3779999999999999</v>
      </c>
      <c r="N4813" s="6" t="str">
        <f>VLOOKUP(B4813,Master!$A$2:$C$11,3,FALSE)</f>
        <v>SGD</v>
      </c>
      <c r="O4813" s="6" t="str">
        <f>VLOOKUP(B4813,Master!$A$2:$C$11,2,FALSE)</f>
        <v>Asia</v>
      </c>
      <c r="Q4813" s="39" t="str">
        <f>VLOOKUP(D4813,GL_Master!$A$1:$D$80,2,FALSE)</f>
        <v>PL</v>
      </c>
      <c r="R4813" s="39" t="str">
        <f>VLOOKUP(D4813,GL_Master!$A$1:$D$80,3,FALSE)</f>
        <v>House Keeping Expenses</v>
      </c>
      <c r="S4813" s="39" t="str">
        <f>VLOOKUP(D4813,GL_Master!$A$1:$D$80,4,FALSE)</f>
        <v>House Keeping Expenses</v>
      </c>
    </row>
    <row r="4814" spans="1:19" x14ac:dyDescent="0.25">
      <c r="A4814" s="39" t="s">
        <v>262</v>
      </c>
      <c r="B4814" s="39" t="s">
        <v>236</v>
      </c>
      <c r="C4814" s="7">
        <v>43922</v>
      </c>
      <c r="D4814" s="39" t="s">
        <v>107</v>
      </c>
      <c r="E4814" s="39">
        <v>26</v>
      </c>
      <c r="F4814" s="82">
        <f t="shared" si="225"/>
        <v>2.5999999999999999E-2</v>
      </c>
      <c r="G4814" s="39">
        <f>VLOOKUP(N4814,Currecny_M!$A$1:$P$10,2,FALSE)</f>
        <v>53</v>
      </c>
      <c r="H4814" s="39">
        <f>MATCH(C4814,Currecny_M!$A$1:$P$1,0)</f>
        <v>2</v>
      </c>
      <c r="I4814" s="39">
        <f>VLOOKUP(N4814,Currecny_M!$A$1:$P$10,MATCH(Database!C4814,Currecny_M!$A$1:$P$1,0),FALSE)</f>
        <v>53</v>
      </c>
      <c r="J4814" s="82">
        <f t="shared" si="226"/>
        <v>1.3779999999999999</v>
      </c>
      <c r="K4814" s="39">
        <f>VLOOKUP('Cover page'!$B$6,Currecny_M!$A$1:$P$10,MATCH(Database!C4814,Currecny_M!$A$1:$P$1,0),FALSE)</f>
        <v>1</v>
      </c>
      <c r="L4814" s="82">
        <f t="shared" si="227"/>
        <v>1.3779999999999999</v>
      </c>
      <c r="M4814" s="82">
        <f>((E4814/$F$1)*VLOOKUP(N4814,Currecny_M!$A$1:$P$10,MATCH(Database!C4814,Currecny_M!$A$1:$P$1,0),FALSE))/VLOOKUP('Cover page'!$B$6,Currecny_M!$A$1:$P$10,MATCH(Database!C4814,Currecny_M!$A$1:$P$1,0),FALSE)</f>
        <v>1.3779999999999999</v>
      </c>
      <c r="N4814" s="6" t="str">
        <f>VLOOKUP(B4814,Master!$A$2:$C$11,3,FALSE)</f>
        <v>SGD</v>
      </c>
      <c r="O4814" s="6" t="str">
        <f>VLOOKUP(B4814,Master!$A$2:$C$11,2,FALSE)</f>
        <v>Asia</v>
      </c>
      <c r="Q4814" s="39" t="str">
        <f>VLOOKUP(D4814,GL_Master!$A$1:$D$80,2,FALSE)</f>
        <v>PL</v>
      </c>
      <c r="R4814" s="39" t="str">
        <f>VLOOKUP(D4814,GL_Master!$A$1:$D$80,3,FALSE)</f>
        <v>Misc. expenses</v>
      </c>
      <c r="S4814" s="39" t="str">
        <f>VLOOKUP(D4814,GL_Master!$A$1:$D$80,4,FALSE)</f>
        <v>Repair &amp; Maintenance</v>
      </c>
    </row>
    <row r="4815" spans="1:19" x14ac:dyDescent="0.25">
      <c r="A4815" s="39" t="s">
        <v>262</v>
      </c>
      <c r="B4815" s="39" t="s">
        <v>236</v>
      </c>
      <c r="C4815" s="7">
        <v>43922</v>
      </c>
      <c r="D4815" s="39" t="s">
        <v>108</v>
      </c>
      <c r="E4815" s="39">
        <v>26</v>
      </c>
      <c r="F4815" s="82">
        <f t="shared" si="225"/>
        <v>2.5999999999999999E-2</v>
      </c>
      <c r="G4815" s="39">
        <f>VLOOKUP(N4815,Currecny_M!$A$1:$P$10,2,FALSE)</f>
        <v>53</v>
      </c>
      <c r="H4815" s="39">
        <f>MATCH(C4815,Currecny_M!$A$1:$P$1,0)</f>
        <v>2</v>
      </c>
      <c r="I4815" s="39">
        <f>VLOOKUP(N4815,Currecny_M!$A$1:$P$10,MATCH(Database!C4815,Currecny_M!$A$1:$P$1,0),FALSE)</f>
        <v>53</v>
      </c>
      <c r="J4815" s="82">
        <f t="shared" si="226"/>
        <v>1.3779999999999999</v>
      </c>
      <c r="K4815" s="39">
        <f>VLOOKUP('Cover page'!$B$6,Currecny_M!$A$1:$P$10,MATCH(Database!C4815,Currecny_M!$A$1:$P$1,0),FALSE)</f>
        <v>1</v>
      </c>
      <c r="L4815" s="82">
        <f t="shared" si="227"/>
        <v>1.3779999999999999</v>
      </c>
      <c r="M4815" s="82">
        <f>((E4815/$F$1)*VLOOKUP(N4815,Currecny_M!$A$1:$P$10,MATCH(Database!C4815,Currecny_M!$A$1:$P$1,0),FALSE))/VLOOKUP('Cover page'!$B$6,Currecny_M!$A$1:$P$10,MATCH(Database!C4815,Currecny_M!$A$1:$P$1,0),FALSE)</f>
        <v>1.3779999999999999</v>
      </c>
      <c r="N4815" s="6" t="str">
        <f>VLOOKUP(B4815,Master!$A$2:$C$11,3,FALSE)</f>
        <v>SGD</v>
      </c>
      <c r="O4815" s="6" t="str">
        <f>VLOOKUP(B4815,Master!$A$2:$C$11,2,FALSE)</f>
        <v>Asia</v>
      </c>
      <c r="Q4815" s="39" t="str">
        <f>VLOOKUP(D4815,GL_Master!$A$1:$D$80,2,FALSE)</f>
        <v>PL</v>
      </c>
      <c r="R4815" s="39" t="str">
        <f>VLOOKUP(D4815,GL_Master!$A$1:$D$80,3,FALSE)</f>
        <v>Misc. expenses</v>
      </c>
      <c r="S4815" s="39" t="str">
        <f>VLOOKUP(D4815,GL_Master!$A$1:$D$80,4,FALSE)</f>
        <v>Repair &amp; Maintenance</v>
      </c>
    </row>
    <row r="4816" spans="1:19" x14ac:dyDescent="0.25">
      <c r="A4816" s="39" t="s">
        <v>262</v>
      </c>
      <c r="B4816" s="39" t="s">
        <v>236</v>
      </c>
      <c r="C4816" s="7">
        <v>43922</v>
      </c>
      <c r="D4816" s="39" t="s">
        <v>9</v>
      </c>
      <c r="E4816" s="39">
        <v>238</v>
      </c>
      <c r="F4816" s="82">
        <f t="shared" si="225"/>
        <v>0.23799999999999999</v>
      </c>
      <c r="G4816" s="39">
        <f>VLOOKUP(N4816,Currecny_M!$A$1:$P$10,2,FALSE)</f>
        <v>53</v>
      </c>
      <c r="H4816" s="39">
        <f>MATCH(C4816,Currecny_M!$A$1:$P$1,0)</f>
        <v>2</v>
      </c>
      <c r="I4816" s="39">
        <f>VLOOKUP(N4816,Currecny_M!$A$1:$P$10,MATCH(Database!C4816,Currecny_M!$A$1:$P$1,0),FALSE)</f>
        <v>53</v>
      </c>
      <c r="J4816" s="82">
        <f t="shared" si="226"/>
        <v>12.613999999999999</v>
      </c>
      <c r="K4816" s="39">
        <f>VLOOKUP('Cover page'!$B$6,Currecny_M!$A$1:$P$10,MATCH(Database!C4816,Currecny_M!$A$1:$P$1,0),FALSE)</f>
        <v>1</v>
      </c>
      <c r="L4816" s="82">
        <f t="shared" si="227"/>
        <v>12.613999999999999</v>
      </c>
      <c r="M4816" s="82">
        <f>((E4816/$F$1)*VLOOKUP(N4816,Currecny_M!$A$1:$P$10,MATCH(Database!C4816,Currecny_M!$A$1:$P$1,0),FALSE))/VLOOKUP('Cover page'!$B$6,Currecny_M!$A$1:$P$10,MATCH(Database!C4816,Currecny_M!$A$1:$P$1,0),FALSE)</f>
        <v>12.613999999999999</v>
      </c>
      <c r="N4816" s="6" t="str">
        <f>VLOOKUP(B4816,Master!$A$2:$C$11,3,FALSE)</f>
        <v>SGD</v>
      </c>
      <c r="O4816" s="6" t="str">
        <f>VLOOKUP(B4816,Master!$A$2:$C$11,2,FALSE)</f>
        <v>Asia</v>
      </c>
      <c r="Q4816" s="39" t="str">
        <f>VLOOKUP(D4816,GL_Master!$A$1:$D$80,2,FALSE)</f>
        <v>PL</v>
      </c>
      <c r="R4816" s="39" t="str">
        <f>VLOOKUP(D4816,GL_Master!$A$1:$D$80,3,FALSE)</f>
        <v>Rent</v>
      </c>
      <c r="S4816" s="39" t="str">
        <f>VLOOKUP(D4816,GL_Master!$A$1:$D$80,4,FALSE)</f>
        <v>Office Rent</v>
      </c>
    </row>
    <row r="4817" spans="1:19" x14ac:dyDescent="0.25">
      <c r="A4817" s="39" t="s">
        <v>262</v>
      </c>
      <c r="B4817" s="39" t="s">
        <v>236</v>
      </c>
      <c r="C4817" s="7">
        <v>43922</v>
      </c>
      <c r="D4817" s="39" t="s">
        <v>109</v>
      </c>
      <c r="E4817" s="39">
        <v>-132</v>
      </c>
      <c r="F4817" s="82">
        <f t="shared" si="225"/>
        <v>-0.13200000000000001</v>
      </c>
      <c r="G4817" s="39">
        <f>VLOOKUP(N4817,Currecny_M!$A$1:$P$10,2,FALSE)</f>
        <v>53</v>
      </c>
      <c r="H4817" s="39">
        <f>MATCH(C4817,Currecny_M!$A$1:$P$1,0)</f>
        <v>2</v>
      </c>
      <c r="I4817" s="39">
        <f>VLOOKUP(N4817,Currecny_M!$A$1:$P$10,MATCH(Database!C4817,Currecny_M!$A$1:$P$1,0),FALSE)</f>
        <v>53</v>
      </c>
      <c r="J4817" s="82">
        <f t="shared" si="226"/>
        <v>-6.9960000000000004</v>
      </c>
      <c r="K4817" s="39">
        <f>VLOOKUP('Cover page'!$B$6,Currecny_M!$A$1:$P$10,MATCH(Database!C4817,Currecny_M!$A$1:$P$1,0),FALSE)</f>
        <v>1</v>
      </c>
      <c r="L4817" s="82">
        <f t="shared" si="227"/>
        <v>-6.9960000000000004</v>
      </c>
      <c r="M4817" s="82">
        <f>((E4817/$F$1)*VLOOKUP(N4817,Currecny_M!$A$1:$P$10,MATCH(Database!C4817,Currecny_M!$A$1:$P$1,0),FALSE))/VLOOKUP('Cover page'!$B$6,Currecny_M!$A$1:$P$10,MATCH(Database!C4817,Currecny_M!$A$1:$P$1,0),FALSE)</f>
        <v>-6.9960000000000004</v>
      </c>
      <c r="N4817" s="6" t="str">
        <f>VLOOKUP(B4817,Master!$A$2:$C$11,3,FALSE)</f>
        <v>SGD</v>
      </c>
      <c r="O4817" s="6" t="str">
        <f>VLOOKUP(B4817,Master!$A$2:$C$11,2,FALSE)</f>
        <v>Asia</v>
      </c>
      <c r="Q4817" s="39" t="str">
        <f>VLOOKUP(D4817,GL_Master!$A$1:$D$80,2,FALSE)</f>
        <v>PL</v>
      </c>
      <c r="R4817" s="39" t="str">
        <f>VLOOKUP(D4817,GL_Master!$A$1:$D$80,3,FALSE)</f>
        <v>Travelling and conveyance</v>
      </c>
      <c r="S4817" s="39" t="str">
        <f>VLOOKUP(D4817,GL_Master!$A$1:$D$80,4,FALSE)</f>
        <v>Travelling , hotel lodging</v>
      </c>
    </row>
    <row r="4818" spans="1:19" x14ac:dyDescent="0.25">
      <c r="A4818" s="39" t="s">
        <v>262</v>
      </c>
      <c r="B4818" s="39" t="s">
        <v>236</v>
      </c>
      <c r="C4818" s="7">
        <v>43922</v>
      </c>
      <c r="D4818" s="39" t="s">
        <v>110</v>
      </c>
      <c r="E4818" s="39">
        <v>53</v>
      </c>
      <c r="F4818" s="82">
        <f t="shared" si="225"/>
        <v>5.2999999999999999E-2</v>
      </c>
      <c r="G4818" s="39">
        <f>VLOOKUP(N4818,Currecny_M!$A$1:$P$10,2,FALSE)</f>
        <v>53</v>
      </c>
      <c r="H4818" s="39">
        <f>MATCH(C4818,Currecny_M!$A$1:$P$1,0)</f>
        <v>2</v>
      </c>
      <c r="I4818" s="39">
        <f>VLOOKUP(N4818,Currecny_M!$A$1:$P$10,MATCH(Database!C4818,Currecny_M!$A$1:$P$1,0),FALSE)</f>
        <v>53</v>
      </c>
      <c r="J4818" s="82">
        <f t="shared" si="226"/>
        <v>2.8089999999999997</v>
      </c>
      <c r="K4818" s="39">
        <f>VLOOKUP('Cover page'!$B$6,Currecny_M!$A$1:$P$10,MATCH(Database!C4818,Currecny_M!$A$1:$P$1,0),FALSE)</f>
        <v>1</v>
      </c>
      <c r="L4818" s="82">
        <f t="shared" si="227"/>
        <v>2.8089999999999997</v>
      </c>
      <c r="M4818" s="82">
        <f>((E4818/$F$1)*VLOOKUP(N4818,Currecny_M!$A$1:$P$10,MATCH(Database!C4818,Currecny_M!$A$1:$P$1,0),FALSE))/VLOOKUP('Cover page'!$B$6,Currecny_M!$A$1:$P$10,MATCH(Database!C4818,Currecny_M!$A$1:$P$1,0),FALSE)</f>
        <v>2.8089999999999997</v>
      </c>
      <c r="N4818" s="6" t="str">
        <f>VLOOKUP(B4818,Master!$A$2:$C$11,3,FALSE)</f>
        <v>SGD</v>
      </c>
      <c r="O4818" s="6" t="str">
        <f>VLOOKUP(B4818,Master!$A$2:$C$11,2,FALSE)</f>
        <v>Asia</v>
      </c>
      <c r="Q4818" s="39" t="str">
        <f>VLOOKUP(D4818,GL_Master!$A$1:$D$80,2,FALSE)</f>
        <v>PL</v>
      </c>
      <c r="R4818" s="39" t="str">
        <f>VLOOKUP(D4818,GL_Master!$A$1:$D$80,3,FALSE)</f>
        <v>Travelling and conveyance</v>
      </c>
      <c r="S4818" s="39" t="str">
        <f>VLOOKUP(D4818,GL_Master!$A$1:$D$80,4,FALSE)</f>
        <v>Travelling , hotel lodging</v>
      </c>
    </row>
    <row r="4819" spans="1:19" x14ac:dyDescent="0.25">
      <c r="A4819" s="39" t="s">
        <v>262</v>
      </c>
      <c r="B4819" s="39" t="s">
        <v>236</v>
      </c>
      <c r="C4819" s="7">
        <v>43922</v>
      </c>
      <c r="D4819" s="39" t="s">
        <v>111</v>
      </c>
      <c r="E4819" s="39">
        <v>26</v>
      </c>
      <c r="F4819" s="82">
        <f t="shared" si="225"/>
        <v>2.5999999999999999E-2</v>
      </c>
      <c r="G4819" s="39">
        <f>VLOOKUP(N4819,Currecny_M!$A$1:$P$10,2,FALSE)</f>
        <v>53</v>
      </c>
      <c r="H4819" s="39">
        <f>MATCH(C4819,Currecny_M!$A$1:$P$1,0)</f>
        <v>2</v>
      </c>
      <c r="I4819" s="39">
        <f>VLOOKUP(N4819,Currecny_M!$A$1:$P$10,MATCH(Database!C4819,Currecny_M!$A$1:$P$1,0),FALSE)</f>
        <v>53</v>
      </c>
      <c r="J4819" s="82">
        <f t="shared" si="226"/>
        <v>1.3779999999999999</v>
      </c>
      <c r="K4819" s="39">
        <f>VLOOKUP('Cover page'!$B$6,Currecny_M!$A$1:$P$10,MATCH(Database!C4819,Currecny_M!$A$1:$P$1,0),FALSE)</f>
        <v>1</v>
      </c>
      <c r="L4819" s="82">
        <f t="shared" si="227"/>
        <v>1.3779999999999999</v>
      </c>
      <c r="M4819" s="82">
        <f>((E4819/$F$1)*VLOOKUP(N4819,Currecny_M!$A$1:$P$10,MATCH(Database!C4819,Currecny_M!$A$1:$P$1,0),FALSE))/VLOOKUP('Cover page'!$B$6,Currecny_M!$A$1:$P$10,MATCH(Database!C4819,Currecny_M!$A$1:$P$1,0),FALSE)</f>
        <v>1.3779999999999999</v>
      </c>
      <c r="N4819" s="6" t="str">
        <f>VLOOKUP(B4819,Master!$A$2:$C$11,3,FALSE)</f>
        <v>SGD</v>
      </c>
      <c r="O4819" s="6" t="str">
        <f>VLOOKUP(B4819,Master!$A$2:$C$11,2,FALSE)</f>
        <v>Asia</v>
      </c>
      <c r="Q4819" s="39" t="str">
        <f>VLOOKUP(D4819,GL_Master!$A$1:$D$80,2,FALSE)</f>
        <v>PL</v>
      </c>
      <c r="R4819" s="39" t="str">
        <f>VLOOKUP(D4819,GL_Master!$A$1:$D$80,3,FALSE)</f>
        <v>Legal &amp; Professional expenses</v>
      </c>
      <c r="S4819" s="39" t="str">
        <f>VLOOKUP(D4819,GL_Master!$A$1:$D$80,4,FALSE)</f>
        <v>Professional Fees - Others</v>
      </c>
    </row>
    <row r="4820" spans="1:19" x14ac:dyDescent="0.25">
      <c r="A4820" s="39" t="s">
        <v>262</v>
      </c>
      <c r="B4820" s="39" t="s">
        <v>236</v>
      </c>
      <c r="C4820" s="7">
        <v>43922</v>
      </c>
      <c r="D4820" s="39" t="s">
        <v>112</v>
      </c>
      <c r="E4820" s="39">
        <v>264</v>
      </c>
      <c r="F4820" s="82">
        <f t="shared" si="225"/>
        <v>0.26400000000000001</v>
      </c>
      <c r="G4820" s="39">
        <f>VLOOKUP(N4820,Currecny_M!$A$1:$P$10,2,FALSE)</f>
        <v>53</v>
      </c>
      <c r="H4820" s="39">
        <f>MATCH(C4820,Currecny_M!$A$1:$P$1,0)</f>
        <v>2</v>
      </c>
      <c r="I4820" s="39">
        <f>VLOOKUP(N4820,Currecny_M!$A$1:$P$10,MATCH(Database!C4820,Currecny_M!$A$1:$P$1,0),FALSE)</f>
        <v>53</v>
      </c>
      <c r="J4820" s="82">
        <f t="shared" si="226"/>
        <v>13.992000000000001</v>
      </c>
      <c r="K4820" s="39">
        <f>VLOOKUP('Cover page'!$B$6,Currecny_M!$A$1:$P$10,MATCH(Database!C4820,Currecny_M!$A$1:$P$1,0),FALSE)</f>
        <v>1</v>
      </c>
      <c r="L4820" s="82">
        <f t="shared" si="227"/>
        <v>13.992000000000001</v>
      </c>
      <c r="M4820" s="82">
        <f>((E4820/$F$1)*VLOOKUP(N4820,Currecny_M!$A$1:$P$10,MATCH(Database!C4820,Currecny_M!$A$1:$P$1,0),FALSE))/VLOOKUP('Cover page'!$B$6,Currecny_M!$A$1:$P$10,MATCH(Database!C4820,Currecny_M!$A$1:$P$1,0),FALSE)</f>
        <v>13.992000000000001</v>
      </c>
      <c r="N4820" s="6" t="str">
        <f>VLOOKUP(B4820,Master!$A$2:$C$11,3,FALSE)</f>
        <v>SGD</v>
      </c>
      <c r="O4820" s="6" t="str">
        <f>VLOOKUP(B4820,Master!$A$2:$C$11,2,FALSE)</f>
        <v>Asia</v>
      </c>
      <c r="Q4820" s="39" t="str">
        <f>VLOOKUP(D4820,GL_Master!$A$1:$D$80,2,FALSE)</f>
        <v>PL</v>
      </c>
      <c r="R4820" s="39" t="str">
        <f>VLOOKUP(D4820,GL_Master!$A$1:$D$80,3,FALSE)</f>
        <v>Finance Cost</v>
      </c>
      <c r="S4820" s="39" t="str">
        <f>VLOOKUP(D4820,GL_Master!$A$1:$D$80,4,FALSE)</f>
        <v>Interest expense</v>
      </c>
    </row>
    <row r="4821" spans="1:19" x14ac:dyDescent="0.25">
      <c r="A4821" s="39" t="s">
        <v>262</v>
      </c>
      <c r="B4821" s="39" t="s">
        <v>236</v>
      </c>
      <c r="C4821" s="7">
        <v>43922</v>
      </c>
      <c r="D4821" s="39" t="s">
        <v>25</v>
      </c>
      <c r="E4821" s="39">
        <v>2377</v>
      </c>
      <c r="F4821" s="82">
        <f t="shared" si="225"/>
        <v>2.3769999999999998</v>
      </c>
      <c r="G4821" s="39">
        <f>VLOOKUP(N4821,Currecny_M!$A$1:$P$10,2,FALSE)</f>
        <v>53</v>
      </c>
      <c r="H4821" s="39">
        <f>MATCH(C4821,Currecny_M!$A$1:$P$1,0)</f>
        <v>2</v>
      </c>
      <c r="I4821" s="39">
        <f>VLOOKUP(N4821,Currecny_M!$A$1:$P$10,MATCH(Database!C4821,Currecny_M!$A$1:$P$1,0),FALSE)</f>
        <v>53</v>
      </c>
      <c r="J4821" s="82">
        <f t="shared" si="226"/>
        <v>125.98099999999999</v>
      </c>
      <c r="K4821" s="39">
        <f>VLOOKUP('Cover page'!$B$6,Currecny_M!$A$1:$P$10,MATCH(Database!C4821,Currecny_M!$A$1:$P$1,0),FALSE)</f>
        <v>1</v>
      </c>
      <c r="L4821" s="82">
        <f t="shared" si="227"/>
        <v>125.98099999999999</v>
      </c>
      <c r="M4821" s="82">
        <f>((E4821/$F$1)*VLOOKUP(N4821,Currecny_M!$A$1:$P$10,MATCH(Database!C4821,Currecny_M!$A$1:$P$1,0),FALSE))/VLOOKUP('Cover page'!$B$6,Currecny_M!$A$1:$P$10,MATCH(Database!C4821,Currecny_M!$A$1:$P$1,0),FALSE)</f>
        <v>125.98099999999999</v>
      </c>
      <c r="N4821" s="6" t="str">
        <f>VLOOKUP(B4821,Master!$A$2:$C$11,3,FALSE)</f>
        <v>SGD</v>
      </c>
      <c r="O4821" s="6" t="str">
        <f>VLOOKUP(B4821,Master!$A$2:$C$11,2,FALSE)</f>
        <v>Asia</v>
      </c>
      <c r="Q4821" s="39" t="str">
        <f>VLOOKUP(D4821,GL_Master!$A$1:$D$80,2,FALSE)</f>
        <v>PL</v>
      </c>
      <c r="R4821" s="39" t="str">
        <f>VLOOKUP(D4821,GL_Master!$A$1:$D$80,3,FALSE)</f>
        <v>Depreciation</v>
      </c>
      <c r="S4821" s="39" t="str">
        <f>VLOOKUP(D4821,GL_Master!$A$1:$D$80,4,FALSE)</f>
        <v>Depreciation</v>
      </c>
    </row>
    <row r="4822" spans="1:19" x14ac:dyDescent="0.25">
      <c r="A4822" s="39" t="s">
        <v>262</v>
      </c>
      <c r="B4822" s="39" t="s">
        <v>236</v>
      </c>
      <c r="C4822" s="7">
        <v>43952</v>
      </c>
      <c r="D4822" s="39" t="s">
        <v>51</v>
      </c>
      <c r="E4822" s="39">
        <v>-26415</v>
      </c>
      <c r="F4822" s="82">
        <f t="shared" si="225"/>
        <v>-26.414999999999999</v>
      </c>
      <c r="G4822" s="39">
        <f>VLOOKUP(N4822,Currecny_M!$A$1:$P$10,2,FALSE)</f>
        <v>53</v>
      </c>
      <c r="H4822" s="39">
        <f>MATCH(C4822,Currecny_M!$A$1:$P$1,0)</f>
        <v>3</v>
      </c>
      <c r="I4822" s="39">
        <f>VLOOKUP(N4822,Currecny_M!$A$1:$P$10,MATCH(Database!C4822,Currecny_M!$A$1:$P$1,0),FALSE)</f>
        <v>53.53</v>
      </c>
      <c r="J4822" s="82">
        <f t="shared" si="226"/>
        <v>-1413.99495</v>
      </c>
      <c r="K4822" s="39">
        <f>VLOOKUP('Cover page'!$B$6,Currecny_M!$A$1:$P$10,MATCH(Database!C4822,Currecny_M!$A$1:$P$1,0),FALSE)</f>
        <v>1</v>
      </c>
      <c r="L4822" s="82">
        <f t="shared" si="227"/>
        <v>-1413.99495</v>
      </c>
      <c r="M4822" s="82">
        <f>((E4822/$F$1)*VLOOKUP(N4822,Currecny_M!$A$1:$P$10,MATCH(Database!C4822,Currecny_M!$A$1:$P$1,0),FALSE))/VLOOKUP('Cover page'!$B$6,Currecny_M!$A$1:$P$10,MATCH(Database!C4822,Currecny_M!$A$1:$P$1,0),FALSE)</f>
        <v>-1413.99495</v>
      </c>
      <c r="N4822" s="6" t="str">
        <f>VLOOKUP(B4822,Master!$A$2:$C$11,3,FALSE)</f>
        <v>SGD</v>
      </c>
      <c r="O4822" s="6" t="str">
        <f>VLOOKUP(B4822,Master!$A$2:$C$11,2,FALSE)</f>
        <v>Asia</v>
      </c>
      <c r="Q4822" s="39" t="str">
        <f>VLOOKUP(D4822,GL_Master!$A$1:$D$80,2,FALSE)</f>
        <v>BS</v>
      </c>
      <c r="R4822" s="39" t="str">
        <f>VLOOKUP(D4822,GL_Master!$A$1:$D$80,3,FALSE)</f>
        <v>Share Capital</v>
      </c>
      <c r="S4822" s="39" t="str">
        <f>VLOOKUP(D4822,GL_Master!$A$1:$D$80,4,FALSE)</f>
        <v>Equity shares</v>
      </c>
    </row>
    <row r="4823" spans="1:19" x14ac:dyDescent="0.25">
      <c r="A4823" s="39" t="s">
        <v>262</v>
      </c>
      <c r="B4823" s="39" t="s">
        <v>236</v>
      </c>
      <c r="C4823" s="7">
        <v>43952</v>
      </c>
      <c r="D4823" s="39" t="s">
        <v>52</v>
      </c>
      <c r="E4823" s="39">
        <v>-50611</v>
      </c>
      <c r="F4823" s="82">
        <f t="shared" si="225"/>
        <v>-50.610999999999997</v>
      </c>
      <c r="G4823" s="39">
        <f>VLOOKUP(N4823,Currecny_M!$A$1:$P$10,2,FALSE)</f>
        <v>53</v>
      </c>
      <c r="H4823" s="39">
        <f>MATCH(C4823,Currecny_M!$A$1:$P$1,0)</f>
        <v>3</v>
      </c>
      <c r="I4823" s="39">
        <f>VLOOKUP(N4823,Currecny_M!$A$1:$P$10,MATCH(Database!C4823,Currecny_M!$A$1:$P$1,0),FALSE)</f>
        <v>53.53</v>
      </c>
      <c r="J4823" s="82">
        <f t="shared" si="226"/>
        <v>-2709.2068300000001</v>
      </c>
      <c r="K4823" s="39">
        <f>VLOOKUP('Cover page'!$B$6,Currecny_M!$A$1:$P$10,MATCH(Database!C4823,Currecny_M!$A$1:$P$1,0),FALSE)</f>
        <v>1</v>
      </c>
      <c r="L4823" s="82">
        <f t="shared" si="227"/>
        <v>-2709.2068300000001</v>
      </c>
      <c r="M4823" s="82">
        <f>((E4823/$F$1)*VLOOKUP(N4823,Currecny_M!$A$1:$P$10,MATCH(Database!C4823,Currecny_M!$A$1:$P$1,0),FALSE))/VLOOKUP('Cover page'!$B$6,Currecny_M!$A$1:$P$10,MATCH(Database!C4823,Currecny_M!$A$1:$P$1,0),FALSE)</f>
        <v>-2709.2068300000001</v>
      </c>
      <c r="N4823" s="6" t="str">
        <f>VLOOKUP(B4823,Master!$A$2:$C$11,3,FALSE)</f>
        <v>SGD</v>
      </c>
      <c r="O4823" s="6" t="str">
        <f>VLOOKUP(B4823,Master!$A$2:$C$11,2,FALSE)</f>
        <v>Asia</v>
      </c>
      <c r="Q4823" s="39" t="str">
        <f>VLOOKUP(D4823,GL_Master!$A$1:$D$80,2,FALSE)</f>
        <v>BS</v>
      </c>
      <c r="R4823" s="39" t="str">
        <f>VLOOKUP(D4823,GL_Master!$A$1:$D$80,3,FALSE)</f>
        <v>Reserve and Surplus</v>
      </c>
      <c r="S4823" s="39" t="str">
        <f>VLOOKUP(D4823,GL_Master!$A$1:$D$80,4,FALSE)</f>
        <v>Reserves at the commencement of the year</v>
      </c>
    </row>
    <row r="4824" spans="1:19" x14ac:dyDescent="0.25">
      <c r="A4824" s="39" t="s">
        <v>262</v>
      </c>
      <c r="B4824" s="39" t="s">
        <v>236</v>
      </c>
      <c r="C4824" s="7">
        <v>43952</v>
      </c>
      <c r="D4824" s="39" t="s">
        <v>53</v>
      </c>
      <c r="E4824" s="39">
        <v>-13116</v>
      </c>
      <c r="F4824" s="82">
        <f t="shared" si="225"/>
        <v>-13.116</v>
      </c>
      <c r="G4824" s="39">
        <f>VLOOKUP(N4824,Currecny_M!$A$1:$P$10,2,FALSE)</f>
        <v>53</v>
      </c>
      <c r="H4824" s="39">
        <f>MATCH(C4824,Currecny_M!$A$1:$P$1,0)</f>
        <v>3</v>
      </c>
      <c r="I4824" s="39">
        <f>VLOOKUP(N4824,Currecny_M!$A$1:$P$10,MATCH(Database!C4824,Currecny_M!$A$1:$P$1,0),FALSE)</f>
        <v>53.53</v>
      </c>
      <c r="J4824" s="82">
        <f t="shared" si="226"/>
        <v>-702.09947999999997</v>
      </c>
      <c r="K4824" s="39">
        <f>VLOOKUP('Cover page'!$B$6,Currecny_M!$A$1:$P$10,MATCH(Database!C4824,Currecny_M!$A$1:$P$1,0),FALSE)</f>
        <v>1</v>
      </c>
      <c r="L4824" s="82">
        <f t="shared" si="227"/>
        <v>-702.09947999999997</v>
      </c>
      <c r="M4824" s="82">
        <f>((E4824/$F$1)*VLOOKUP(N4824,Currecny_M!$A$1:$P$10,MATCH(Database!C4824,Currecny_M!$A$1:$P$1,0),FALSE))/VLOOKUP('Cover page'!$B$6,Currecny_M!$A$1:$P$10,MATCH(Database!C4824,Currecny_M!$A$1:$P$1,0),FALSE)</f>
        <v>-702.09947999999997</v>
      </c>
      <c r="N4824" s="6" t="str">
        <f>VLOOKUP(B4824,Master!$A$2:$C$11,3,FALSE)</f>
        <v>SGD</v>
      </c>
      <c r="O4824" s="6" t="str">
        <f>VLOOKUP(B4824,Master!$A$2:$C$11,2,FALSE)</f>
        <v>Asia</v>
      </c>
      <c r="Q4824" s="39" t="str">
        <f>VLOOKUP(D4824,GL_Master!$A$1:$D$80,2,FALSE)</f>
        <v>BS</v>
      </c>
      <c r="R4824" s="39" t="str">
        <f>VLOOKUP(D4824,GL_Master!$A$1:$D$80,3,FALSE)</f>
        <v>Loan Fund</v>
      </c>
      <c r="S4824" s="39" t="str">
        <f>VLOOKUP(D4824,GL_Master!$A$1:$D$80,4,FALSE)</f>
        <v>Term Loan</v>
      </c>
    </row>
    <row r="4825" spans="1:19" x14ac:dyDescent="0.25">
      <c r="A4825" s="39" t="s">
        <v>262</v>
      </c>
      <c r="B4825" s="39" t="s">
        <v>236</v>
      </c>
      <c r="C4825" s="7">
        <v>43952</v>
      </c>
      <c r="D4825" s="39" t="s">
        <v>54</v>
      </c>
      <c r="E4825" s="39">
        <v>58</v>
      </c>
      <c r="F4825" s="82">
        <f t="shared" si="225"/>
        <v>5.8000000000000003E-2</v>
      </c>
      <c r="G4825" s="39">
        <f>VLOOKUP(N4825,Currecny_M!$A$1:$P$10,2,FALSE)</f>
        <v>53</v>
      </c>
      <c r="H4825" s="39">
        <f>MATCH(C4825,Currecny_M!$A$1:$P$1,0)</f>
        <v>3</v>
      </c>
      <c r="I4825" s="39">
        <f>VLOOKUP(N4825,Currecny_M!$A$1:$P$10,MATCH(Database!C4825,Currecny_M!$A$1:$P$1,0),FALSE)</f>
        <v>53.53</v>
      </c>
      <c r="J4825" s="82">
        <f t="shared" si="226"/>
        <v>3.1047400000000001</v>
      </c>
      <c r="K4825" s="39">
        <f>VLOOKUP('Cover page'!$B$6,Currecny_M!$A$1:$P$10,MATCH(Database!C4825,Currecny_M!$A$1:$P$1,0),FALSE)</f>
        <v>1</v>
      </c>
      <c r="L4825" s="82">
        <f t="shared" si="227"/>
        <v>3.1047400000000001</v>
      </c>
      <c r="M4825" s="82">
        <f>((E4825/$F$1)*VLOOKUP(N4825,Currecny_M!$A$1:$P$10,MATCH(Database!C4825,Currecny_M!$A$1:$P$1,0),FALSE))/VLOOKUP('Cover page'!$B$6,Currecny_M!$A$1:$P$10,MATCH(Database!C4825,Currecny_M!$A$1:$P$1,0),FALSE)</f>
        <v>3.1047400000000001</v>
      </c>
      <c r="N4825" s="6" t="str">
        <f>VLOOKUP(B4825,Master!$A$2:$C$11,3,FALSE)</f>
        <v>SGD</v>
      </c>
      <c r="O4825" s="6" t="str">
        <f>VLOOKUP(B4825,Master!$A$2:$C$11,2,FALSE)</f>
        <v>Asia</v>
      </c>
      <c r="Q4825" s="39" t="str">
        <f>VLOOKUP(D4825,GL_Master!$A$1:$D$80,2,FALSE)</f>
        <v>BS</v>
      </c>
      <c r="R4825" s="39" t="str">
        <f>VLOOKUP(D4825,GL_Master!$A$1:$D$80,3,FALSE)</f>
        <v>Trade Payables</v>
      </c>
      <c r="S4825" s="39" t="str">
        <f>VLOOKUP(D4825,GL_Master!$A$1:$D$80,4,FALSE)</f>
        <v>Trade payable</v>
      </c>
    </row>
    <row r="4826" spans="1:19" x14ac:dyDescent="0.25">
      <c r="A4826" s="39" t="s">
        <v>262</v>
      </c>
      <c r="B4826" s="39" t="s">
        <v>236</v>
      </c>
      <c r="C4826" s="7">
        <v>43952</v>
      </c>
      <c r="D4826" s="39" t="s">
        <v>34</v>
      </c>
      <c r="E4826" s="39">
        <v>-1415</v>
      </c>
      <c r="F4826" s="82">
        <f t="shared" si="225"/>
        <v>-1.415</v>
      </c>
      <c r="G4826" s="39">
        <f>VLOOKUP(N4826,Currecny_M!$A$1:$P$10,2,FALSE)</f>
        <v>53</v>
      </c>
      <c r="H4826" s="39">
        <f>MATCH(C4826,Currecny_M!$A$1:$P$1,0)</f>
        <v>3</v>
      </c>
      <c r="I4826" s="39">
        <f>VLOOKUP(N4826,Currecny_M!$A$1:$P$10,MATCH(Database!C4826,Currecny_M!$A$1:$P$1,0),FALSE)</f>
        <v>53.53</v>
      </c>
      <c r="J4826" s="82">
        <f t="shared" si="226"/>
        <v>-75.744950000000003</v>
      </c>
      <c r="K4826" s="39">
        <f>VLOOKUP('Cover page'!$B$6,Currecny_M!$A$1:$P$10,MATCH(Database!C4826,Currecny_M!$A$1:$P$1,0),FALSE)</f>
        <v>1</v>
      </c>
      <c r="L4826" s="82">
        <f t="shared" si="227"/>
        <v>-75.744950000000003</v>
      </c>
      <c r="M4826" s="82">
        <f>((E4826/$F$1)*VLOOKUP(N4826,Currecny_M!$A$1:$P$10,MATCH(Database!C4826,Currecny_M!$A$1:$P$1,0),FALSE))/VLOOKUP('Cover page'!$B$6,Currecny_M!$A$1:$P$10,MATCH(Database!C4826,Currecny_M!$A$1:$P$1,0),FALSE)</f>
        <v>-75.744950000000003</v>
      </c>
      <c r="N4826" s="6" t="str">
        <f>VLOOKUP(B4826,Master!$A$2:$C$11,3,FALSE)</f>
        <v>SGD</v>
      </c>
      <c r="O4826" s="6" t="str">
        <f>VLOOKUP(B4826,Master!$A$2:$C$11,2,FALSE)</f>
        <v>Asia</v>
      </c>
      <c r="Q4826" s="39" t="str">
        <f>VLOOKUP(D4826,GL_Master!$A$1:$D$80,2,FALSE)</f>
        <v>BS</v>
      </c>
      <c r="R4826" s="39" t="str">
        <f>VLOOKUP(D4826,GL_Master!$A$1:$D$80,3,FALSE)</f>
        <v>Provisions</v>
      </c>
      <c r="S4826" s="39" t="str">
        <f>VLOOKUP(D4826,GL_Master!$A$1:$D$80,4,FALSE)</f>
        <v>Expenses payables</v>
      </c>
    </row>
    <row r="4827" spans="1:19" x14ac:dyDescent="0.25">
      <c r="A4827" s="39" t="s">
        <v>262</v>
      </c>
      <c r="B4827" s="39" t="s">
        <v>236</v>
      </c>
      <c r="C4827" s="7">
        <v>43952</v>
      </c>
      <c r="D4827" s="39" t="s">
        <v>18</v>
      </c>
      <c r="E4827" s="39">
        <v>-884</v>
      </c>
      <c r="F4827" s="82">
        <f t="shared" si="225"/>
        <v>-0.88400000000000001</v>
      </c>
      <c r="G4827" s="39">
        <f>VLOOKUP(N4827,Currecny_M!$A$1:$P$10,2,FALSE)</f>
        <v>53</v>
      </c>
      <c r="H4827" s="39">
        <f>MATCH(C4827,Currecny_M!$A$1:$P$1,0)</f>
        <v>3</v>
      </c>
      <c r="I4827" s="39">
        <f>VLOOKUP(N4827,Currecny_M!$A$1:$P$10,MATCH(Database!C4827,Currecny_M!$A$1:$P$1,0),FALSE)</f>
        <v>53.53</v>
      </c>
      <c r="J4827" s="82">
        <f t="shared" si="226"/>
        <v>-47.320520000000002</v>
      </c>
      <c r="K4827" s="39">
        <f>VLOOKUP('Cover page'!$B$6,Currecny_M!$A$1:$P$10,MATCH(Database!C4827,Currecny_M!$A$1:$P$1,0),FALSE)</f>
        <v>1</v>
      </c>
      <c r="L4827" s="82">
        <f t="shared" si="227"/>
        <v>-47.320520000000002</v>
      </c>
      <c r="M4827" s="82">
        <f>((E4827/$F$1)*VLOOKUP(N4827,Currecny_M!$A$1:$P$10,MATCH(Database!C4827,Currecny_M!$A$1:$P$1,0),FALSE))/VLOOKUP('Cover page'!$B$6,Currecny_M!$A$1:$P$10,MATCH(Database!C4827,Currecny_M!$A$1:$P$1,0),FALSE)</f>
        <v>-47.320520000000002</v>
      </c>
      <c r="N4827" s="6" t="str">
        <f>VLOOKUP(B4827,Master!$A$2:$C$11,3,FALSE)</f>
        <v>SGD</v>
      </c>
      <c r="O4827" s="6" t="str">
        <f>VLOOKUP(B4827,Master!$A$2:$C$11,2,FALSE)</f>
        <v>Asia</v>
      </c>
      <c r="Q4827" s="39" t="str">
        <f>VLOOKUP(D4827,GL_Master!$A$1:$D$80,2,FALSE)</f>
        <v>BS</v>
      </c>
      <c r="R4827" s="39" t="str">
        <f>VLOOKUP(D4827,GL_Master!$A$1:$D$80,3,FALSE)</f>
        <v>Other current liabilities</v>
      </c>
      <c r="S4827" s="39" t="str">
        <f>VLOOKUP(D4827,GL_Master!$A$1:$D$80,4,FALSE)</f>
        <v>Employee related liabilities</v>
      </c>
    </row>
    <row r="4828" spans="1:19" x14ac:dyDescent="0.25">
      <c r="A4828" s="39" t="s">
        <v>262</v>
      </c>
      <c r="B4828" s="39" t="s">
        <v>236</v>
      </c>
      <c r="C4828" s="7">
        <v>43952</v>
      </c>
      <c r="D4828" s="39" t="s">
        <v>55</v>
      </c>
      <c r="E4828" s="39">
        <v>-113</v>
      </c>
      <c r="F4828" s="82">
        <f t="shared" si="225"/>
        <v>-0.113</v>
      </c>
      <c r="G4828" s="39">
        <f>VLOOKUP(N4828,Currecny_M!$A$1:$P$10,2,FALSE)</f>
        <v>53</v>
      </c>
      <c r="H4828" s="39">
        <f>MATCH(C4828,Currecny_M!$A$1:$P$1,0)</f>
        <v>3</v>
      </c>
      <c r="I4828" s="39">
        <f>VLOOKUP(N4828,Currecny_M!$A$1:$P$10,MATCH(Database!C4828,Currecny_M!$A$1:$P$1,0),FALSE)</f>
        <v>53.53</v>
      </c>
      <c r="J4828" s="82">
        <f t="shared" si="226"/>
        <v>-6.0488900000000001</v>
      </c>
      <c r="K4828" s="39">
        <f>VLOOKUP('Cover page'!$B$6,Currecny_M!$A$1:$P$10,MATCH(Database!C4828,Currecny_M!$A$1:$P$1,0),FALSE)</f>
        <v>1</v>
      </c>
      <c r="L4828" s="82">
        <f t="shared" si="227"/>
        <v>-6.0488900000000001</v>
      </c>
      <c r="M4828" s="82">
        <f>((E4828/$F$1)*VLOOKUP(N4828,Currecny_M!$A$1:$P$10,MATCH(Database!C4828,Currecny_M!$A$1:$P$1,0),FALSE))/VLOOKUP('Cover page'!$B$6,Currecny_M!$A$1:$P$10,MATCH(Database!C4828,Currecny_M!$A$1:$P$1,0),FALSE)</f>
        <v>-6.0488900000000001</v>
      </c>
      <c r="N4828" s="6" t="str">
        <f>VLOOKUP(B4828,Master!$A$2:$C$11,3,FALSE)</f>
        <v>SGD</v>
      </c>
      <c r="O4828" s="6" t="str">
        <f>VLOOKUP(B4828,Master!$A$2:$C$11,2,FALSE)</f>
        <v>Asia</v>
      </c>
      <c r="Q4828" s="39" t="str">
        <f>VLOOKUP(D4828,GL_Master!$A$1:$D$80,2,FALSE)</f>
        <v>BS</v>
      </c>
      <c r="R4828" s="39" t="str">
        <f>VLOOKUP(D4828,GL_Master!$A$1:$D$80,3,FALSE)</f>
        <v>Other current liabilities</v>
      </c>
      <c r="S4828" s="39" t="str">
        <f>VLOOKUP(D4828,GL_Master!$A$1:$D$80,4,FALSE)</f>
        <v>Security deposit received</v>
      </c>
    </row>
    <row r="4829" spans="1:19" x14ac:dyDescent="0.25">
      <c r="A4829" s="39" t="s">
        <v>262</v>
      </c>
      <c r="B4829" s="39" t="s">
        <v>236</v>
      </c>
      <c r="C4829" s="7">
        <v>43952</v>
      </c>
      <c r="D4829" s="39" t="s">
        <v>56</v>
      </c>
      <c r="E4829" s="39">
        <v>-27</v>
      </c>
      <c r="F4829" s="82">
        <f t="shared" si="225"/>
        <v>-2.7E-2</v>
      </c>
      <c r="G4829" s="39">
        <f>VLOOKUP(N4829,Currecny_M!$A$1:$P$10,2,FALSE)</f>
        <v>53</v>
      </c>
      <c r="H4829" s="39">
        <f>MATCH(C4829,Currecny_M!$A$1:$P$1,0)</f>
        <v>3</v>
      </c>
      <c r="I4829" s="39">
        <f>VLOOKUP(N4829,Currecny_M!$A$1:$P$10,MATCH(Database!C4829,Currecny_M!$A$1:$P$1,0),FALSE)</f>
        <v>53.53</v>
      </c>
      <c r="J4829" s="82">
        <f t="shared" si="226"/>
        <v>-1.4453100000000001</v>
      </c>
      <c r="K4829" s="39">
        <f>VLOOKUP('Cover page'!$B$6,Currecny_M!$A$1:$P$10,MATCH(Database!C4829,Currecny_M!$A$1:$P$1,0),FALSE)</f>
        <v>1</v>
      </c>
      <c r="L4829" s="82">
        <f t="shared" si="227"/>
        <v>-1.4453100000000001</v>
      </c>
      <c r="M4829" s="82">
        <f>((E4829/$F$1)*VLOOKUP(N4829,Currecny_M!$A$1:$P$10,MATCH(Database!C4829,Currecny_M!$A$1:$P$1,0),FALSE))/VLOOKUP('Cover page'!$B$6,Currecny_M!$A$1:$P$10,MATCH(Database!C4829,Currecny_M!$A$1:$P$1,0),FALSE)</f>
        <v>-1.4453100000000001</v>
      </c>
      <c r="N4829" s="6" t="str">
        <f>VLOOKUP(B4829,Master!$A$2:$C$11,3,FALSE)</f>
        <v>SGD</v>
      </c>
      <c r="O4829" s="6" t="str">
        <f>VLOOKUP(B4829,Master!$A$2:$C$11,2,FALSE)</f>
        <v>Asia</v>
      </c>
      <c r="Q4829" s="39" t="str">
        <f>VLOOKUP(D4829,GL_Master!$A$1:$D$80,2,FALSE)</f>
        <v>BS</v>
      </c>
      <c r="R4829" s="39" t="str">
        <f>VLOOKUP(D4829,GL_Master!$A$1:$D$80,3,FALSE)</f>
        <v>Other Tax Payables</v>
      </c>
      <c r="S4829" s="39" t="str">
        <f>VLOOKUP(D4829,GL_Master!$A$1:$D$80,4,FALSE)</f>
        <v>Tax deducted at source payable</v>
      </c>
    </row>
    <row r="4830" spans="1:19" x14ac:dyDescent="0.25">
      <c r="A4830" s="39" t="s">
        <v>262</v>
      </c>
      <c r="B4830" s="39" t="s">
        <v>236</v>
      </c>
      <c r="C4830" s="7">
        <v>43952</v>
      </c>
      <c r="D4830" s="39" t="s">
        <v>57</v>
      </c>
      <c r="E4830" s="39">
        <v>-259</v>
      </c>
      <c r="F4830" s="82">
        <f t="shared" si="225"/>
        <v>-0.25900000000000001</v>
      </c>
      <c r="G4830" s="39">
        <f>VLOOKUP(N4830,Currecny_M!$A$1:$P$10,2,FALSE)</f>
        <v>53</v>
      </c>
      <c r="H4830" s="39">
        <f>MATCH(C4830,Currecny_M!$A$1:$P$1,0)</f>
        <v>3</v>
      </c>
      <c r="I4830" s="39">
        <f>VLOOKUP(N4830,Currecny_M!$A$1:$P$10,MATCH(Database!C4830,Currecny_M!$A$1:$P$1,0),FALSE)</f>
        <v>53.53</v>
      </c>
      <c r="J4830" s="82">
        <f t="shared" si="226"/>
        <v>-13.864270000000001</v>
      </c>
      <c r="K4830" s="39">
        <f>VLOOKUP('Cover page'!$B$6,Currecny_M!$A$1:$P$10,MATCH(Database!C4830,Currecny_M!$A$1:$P$1,0),FALSE)</f>
        <v>1</v>
      </c>
      <c r="L4830" s="82">
        <f t="shared" si="227"/>
        <v>-13.864270000000001</v>
      </c>
      <c r="M4830" s="82">
        <f>((E4830/$F$1)*VLOOKUP(N4830,Currecny_M!$A$1:$P$10,MATCH(Database!C4830,Currecny_M!$A$1:$P$1,0),FALSE))/VLOOKUP('Cover page'!$B$6,Currecny_M!$A$1:$P$10,MATCH(Database!C4830,Currecny_M!$A$1:$P$1,0),FALSE)</f>
        <v>-13.864270000000001</v>
      </c>
      <c r="N4830" s="6" t="str">
        <f>VLOOKUP(B4830,Master!$A$2:$C$11,3,FALSE)</f>
        <v>SGD</v>
      </c>
      <c r="O4830" s="6" t="str">
        <f>VLOOKUP(B4830,Master!$A$2:$C$11,2,FALSE)</f>
        <v>Asia</v>
      </c>
      <c r="Q4830" s="39" t="str">
        <f>VLOOKUP(D4830,GL_Master!$A$1:$D$80,2,FALSE)</f>
        <v>BS</v>
      </c>
      <c r="R4830" s="39" t="str">
        <f>VLOOKUP(D4830,GL_Master!$A$1:$D$80,3,FALSE)</f>
        <v>Other Tax Payables</v>
      </c>
      <c r="S4830" s="39" t="str">
        <f>VLOOKUP(D4830,GL_Master!$A$1:$D$80,4,FALSE)</f>
        <v>Tax deducted at source payable</v>
      </c>
    </row>
    <row r="4831" spans="1:19" x14ac:dyDescent="0.25">
      <c r="A4831" s="39" t="s">
        <v>262</v>
      </c>
      <c r="B4831" s="39" t="s">
        <v>236</v>
      </c>
      <c r="C4831" s="7">
        <v>43952</v>
      </c>
      <c r="D4831" s="39" t="s">
        <v>58</v>
      </c>
      <c r="E4831" s="39">
        <v>-1904</v>
      </c>
      <c r="F4831" s="82">
        <f t="shared" si="225"/>
        <v>-1.9039999999999999</v>
      </c>
      <c r="G4831" s="39">
        <f>VLOOKUP(N4831,Currecny_M!$A$1:$P$10,2,FALSE)</f>
        <v>53</v>
      </c>
      <c r="H4831" s="39">
        <f>MATCH(C4831,Currecny_M!$A$1:$P$1,0)</f>
        <v>3</v>
      </c>
      <c r="I4831" s="39">
        <f>VLOOKUP(N4831,Currecny_M!$A$1:$P$10,MATCH(Database!C4831,Currecny_M!$A$1:$P$1,0),FALSE)</f>
        <v>53.53</v>
      </c>
      <c r="J4831" s="82">
        <f t="shared" si="226"/>
        <v>-101.92112</v>
      </c>
      <c r="K4831" s="39">
        <f>VLOOKUP('Cover page'!$B$6,Currecny_M!$A$1:$P$10,MATCH(Database!C4831,Currecny_M!$A$1:$P$1,0),FALSE)</f>
        <v>1</v>
      </c>
      <c r="L4831" s="82">
        <f t="shared" si="227"/>
        <v>-101.92112</v>
      </c>
      <c r="M4831" s="82">
        <f>((E4831/$F$1)*VLOOKUP(N4831,Currecny_M!$A$1:$P$10,MATCH(Database!C4831,Currecny_M!$A$1:$P$1,0),FALSE))/VLOOKUP('Cover page'!$B$6,Currecny_M!$A$1:$P$10,MATCH(Database!C4831,Currecny_M!$A$1:$P$1,0),FALSE)</f>
        <v>-101.92112</v>
      </c>
      <c r="N4831" s="6" t="str">
        <f>VLOOKUP(B4831,Master!$A$2:$C$11,3,FALSE)</f>
        <v>SGD</v>
      </c>
      <c r="O4831" s="6" t="str">
        <f>VLOOKUP(B4831,Master!$A$2:$C$11,2,FALSE)</f>
        <v>Asia</v>
      </c>
      <c r="Q4831" s="39" t="str">
        <f>VLOOKUP(D4831,GL_Master!$A$1:$D$80,2,FALSE)</f>
        <v>BS</v>
      </c>
      <c r="R4831" s="39" t="str">
        <f>VLOOKUP(D4831,GL_Master!$A$1:$D$80,3,FALSE)</f>
        <v>Long-term provisions</v>
      </c>
      <c r="S4831" s="39" t="str">
        <f>VLOOKUP(D4831,GL_Master!$A$1:$D$80,4,FALSE)</f>
        <v>Provision for gratuity</v>
      </c>
    </row>
    <row r="4832" spans="1:19" x14ac:dyDescent="0.25">
      <c r="A4832" s="39" t="s">
        <v>262</v>
      </c>
      <c r="B4832" s="39" t="s">
        <v>236</v>
      </c>
      <c r="C4832" s="7">
        <v>43952</v>
      </c>
      <c r="D4832" s="39" t="s">
        <v>59</v>
      </c>
      <c r="E4832" s="39">
        <v>-835</v>
      </c>
      <c r="F4832" s="82">
        <f t="shared" si="225"/>
        <v>-0.83499999999999996</v>
      </c>
      <c r="G4832" s="39">
        <f>VLOOKUP(N4832,Currecny_M!$A$1:$P$10,2,FALSE)</f>
        <v>53</v>
      </c>
      <c r="H4832" s="39">
        <f>MATCH(C4832,Currecny_M!$A$1:$P$1,0)</f>
        <v>3</v>
      </c>
      <c r="I4832" s="39">
        <f>VLOOKUP(N4832,Currecny_M!$A$1:$P$10,MATCH(Database!C4832,Currecny_M!$A$1:$P$1,0),FALSE)</f>
        <v>53.53</v>
      </c>
      <c r="J4832" s="82">
        <f t="shared" si="226"/>
        <v>-44.69755</v>
      </c>
      <c r="K4832" s="39">
        <f>VLOOKUP('Cover page'!$B$6,Currecny_M!$A$1:$P$10,MATCH(Database!C4832,Currecny_M!$A$1:$P$1,0),FALSE)</f>
        <v>1</v>
      </c>
      <c r="L4832" s="82">
        <f t="shared" si="227"/>
        <v>-44.69755</v>
      </c>
      <c r="M4832" s="82">
        <f>((E4832/$F$1)*VLOOKUP(N4832,Currecny_M!$A$1:$P$10,MATCH(Database!C4832,Currecny_M!$A$1:$P$1,0),FALSE))/VLOOKUP('Cover page'!$B$6,Currecny_M!$A$1:$P$10,MATCH(Database!C4832,Currecny_M!$A$1:$P$1,0),FALSE)</f>
        <v>-44.69755</v>
      </c>
      <c r="N4832" s="6" t="str">
        <f>VLOOKUP(B4832,Master!$A$2:$C$11,3,FALSE)</f>
        <v>SGD</v>
      </c>
      <c r="O4832" s="6" t="str">
        <f>VLOOKUP(B4832,Master!$A$2:$C$11,2,FALSE)</f>
        <v>Asia</v>
      </c>
      <c r="Q4832" s="39" t="str">
        <f>VLOOKUP(D4832,GL_Master!$A$1:$D$80,2,FALSE)</f>
        <v>BS</v>
      </c>
      <c r="R4832" s="39" t="str">
        <f>VLOOKUP(D4832,GL_Master!$A$1:$D$80,3,FALSE)</f>
        <v>Long-term provisions</v>
      </c>
      <c r="S4832" s="39" t="str">
        <f>VLOOKUP(D4832,GL_Master!$A$1:$D$80,4,FALSE)</f>
        <v>Provision for leave encashment</v>
      </c>
    </row>
    <row r="4833" spans="1:19" x14ac:dyDescent="0.25">
      <c r="A4833" s="39" t="s">
        <v>262</v>
      </c>
      <c r="B4833" s="39" t="s">
        <v>236</v>
      </c>
      <c r="C4833" s="7">
        <v>43952</v>
      </c>
      <c r="D4833" s="39" t="s">
        <v>60</v>
      </c>
      <c r="E4833" s="39">
        <v>-230</v>
      </c>
      <c r="F4833" s="82">
        <f t="shared" si="225"/>
        <v>-0.23</v>
      </c>
      <c r="G4833" s="39">
        <f>VLOOKUP(N4833,Currecny_M!$A$1:$P$10,2,FALSE)</f>
        <v>53</v>
      </c>
      <c r="H4833" s="39">
        <f>MATCH(C4833,Currecny_M!$A$1:$P$1,0)</f>
        <v>3</v>
      </c>
      <c r="I4833" s="39">
        <f>VLOOKUP(N4833,Currecny_M!$A$1:$P$10,MATCH(Database!C4833,Currecny_M!$A$1:$P$1,0),FALSE)</f>
        <v>53.53</v>
      </c>
      <c r="J4833" s="82">
        <f t="shared" si="226"/>
        <v>-12.311900000000001</v>
      </c>
      <c r="K4833" s="39">
        <f>VLOOKUP('Cover page'!$B$6,Currecny_M!$A$1:$P$10,MATCH(Database!C4833,Currecny_M!$A$1:$P$1,0),FALSE)</f>
        <v>1</v>
      </c>
      <c r="L4833" s="82">
        <f t="shared" si="227"/>
        <v>-12.311900000000001</v>
      </c>
      <c r="M4833" s="82">
        <f>((E4833/$F$1)*VLOOKUP(N4833,Currecny_M!$A$1:$P$10,MATCH(Database!C4833,Currecny_M!$A$1:$P$1,0),FALSE))/VLOOKUP('Cover page'!$B$6,Currecny_M!$A$1:$P$10,MATCH(Database!C4833,Currecny_M!$A$1:$P$1,0),FALSE)</f>
        <v>-12.311900000000001</v>
      </c>
      <c r="N4833" s="6" t="str">
        <f>VLOOKUP(B4833,Master!$A$2:$C$11,3,FALSE)</f>
        <v>SGD</v>
      </c>
      <c r="O4833" s="6" t="str">
        <f>VLOOKUP(B4833,Master!$A$2:$C$11,2,FALSE)</f>
        <v>Asia</v>
      </c>
      <c r="Q4833" s="39" t="str">
        <f>VLOOKUP(D4833,GL_Master!$A$1:$D$80,2,FALSE)</f>
        <v>BS</v>
      </c>
      <c r="R4833" s="39" t="str">
        <f>VLOOKUP(D4833,GL_Master!$A$1:$D$80,3,FALSE)</f>
        <v>Trade Payables</v>
      </c>
      <c r="S4833" s="39" t="str">
        <f>VLOOKUP(D4833,GL_Master!$A$1:$D$80,4,FALSE)</f>
        <v>Trade payable</v>
      </c>
    </row>
    <row r="4834" spans="1:19" x14ac:dyDescent="0.25">
      <c r="A4834" s="39" t="s">
        <v>262</v>
      </c>
      <c r="B4834" s="39" t="s">
        <v>236</v>
      </c>
      <c r="C4834" s="7">
        <v>43952</v>
      </c>
      <c r="D4834" s="39" t="s">
        <v>61</v>
      </c>
      <c r="E4834" s="39">
        <v>-2241</v>
      </c>
      <c r="F4834" s="82">
        <f t="shared" si="225"/>
        <v>-2.2410000000000001</v>
      </c>
      <c r="G4834" s="39">
        <f>VLOOKUP(N4834,Currecny_M!$A$1:$P$10,2,FALSE)</f>
        <v>53</v>
      </c>
      <c r="H4834" s="39">
        <f>MATCH(C4834,Currecny_M!$A$1:$P$1,0)</f>
        <v>3</v>
      </c>
      <c r="I4834" s="39">
        <f>VLOOKUP(N4834,Currecny_M!$A$1:$P$10,MATCH(Database!C4834,Currecny_M!$A$1:$P$1,0),FALSE)</f>
        <v>53.53</v>
      </c>
      <c r="J4834" s="82">
        <f t="shared" si="226"/>
        <v>-119.96073000000001</v>
      </c>
      <c r="K4834" s="39">
        <f>VLOOKUP('Cover page'!$B$6,Currecny_M!$A$1:$P$10,MATCH(Database!C4834,Currecny_M!$A$1:$P$1,0),FALSE)</f>
        <v>1</v>
      </c>
      <c r="L4834" s="82">
        <f t="shared" si="227"/>
        <v>-119.96073000000001</v>
      </c>
      <c r="M4834" s="82">
        <f>((E4834/$F$1)*VLOOKUP(N4834,Currecny_M!$A$1:$P$10,MATCH(Database!C4834,Currecny_M!$A$1:$P$1,0),FALSE))/VLOOKUP('Cover page'!$B$6,Currecny_M!$A$1:$P$10,MATCH(Database!C4834,Currecny_M!$A$1:$P$1,0),FALSE)</f>
        <v>-119.96073000000001</v>
      </c>
      <c r="N4834" s="6" t="str">
        <f>VLOOKUP(B4834,Master!$A$2:$C$11,3,FALSE)</f>
        <v>SGD</v>
      </c>
      <c r="O4834" s="6" t="str">
        <f>VLOOKUP(B4834,Master!$A$2:$C$11,2,FALSE)</f>
        <v>Asia</v>
      </c>
      <c r="Q4834" s="39" t="str">
        <f>VLOOKUP(D4834,GL_Master!$A$1:$D$80,2,FALSE)</f>
        <v>BS</v>
      </c>
      <c r="R4834" s="39" t="str">
        <f>VLOOKUP(D4834,GL_Master!$A$1:$D$80,3,FALSE)</f>
        <v>Provisions</v>
      </c>
      <c r="S4834" s="39" t="str">
        <f>VLOOKUP(D4834,GL_Master!$A$1:$D$80,4,FALSE)</f>
        <v>Provision for doubtful assets</v>
      </c>
    </row>
    <row r="4835" spans="1:19" x14ac:dyDescent="0.25">
      <c r="A4835" s="39" t="s">
        <v>262</v>
      </c>
      <c r="B4835" s="39" t="s">
        <v>236</v>
      </c>
      <c r="C4835" s="7">
        <v>43952</v>
      </c>
      <c r="D4835" s="39" t="s">
        <v>62</v>
      </c>
      <c r="E4835" s="39">
        <v>-81</v>
      </c>
      <c r="F4835" s="82">
        <f t="shared" si="225"/>
        <v>-8.1000000000000003E-2</v>
      </c>
      <c r="G4835" s="39">
        <f>VLOOKUP(N4835,Currecny_M!$A$1:$P$10,2,FALSE)</f>
        <v>53</v>
      </c>
      <c r="H4835" s="39">
        <f>MATCH(C4835,Currecny_M!$A$1:$P$1,0)</f>
        <v>3</v>
      </c>
      <c r="I4835" s="39">
        <f>VLOOKUP(N4835,Currecny_M!$A$1:$P$10,MATCH(Database!C4835,Currecny_M!$A$1:$P$1,0),FALSE)</f>
        <v>53.53</v>
      </c>
      <c r="J4835" s="82">
        <f t="shared" si="226"/>
        <v>-4.3359300000000003</v>
      </c>
      <c r="K4835" s="39">
        <f>VLOOKUP('Cover page'!$B$6,Currecny_M!$A$1:$P$10,MATCH(Database!C4835,Currecny_M!$A$1:$P$1,0),FALSE)</f>
        <v>1</v>
      </c>
      <c r="L4835" s="82">
        <f t="shared" si="227"/>
        <v>-4.3359300000000003</v>
      </c>
      <c r="M4835" s="82">
        <f>((E4835/$F$1)*VLOOKUP(N4835,Currecny_M!$A$1:$P$10,MATCH(Database!C4835,Currecny_M!$A$1:$P$1,0),FALSE))/VLOOKUP('Cover page'!$B$6,Currecny_M!$A$1:$P$10,MATCH(Database!C4835,Currecny_M!$A$1:$P$1,0),FALSE)</f>
        <v>-4.3359300000000003</v>
      </c>
      <c r="N4835" s="6" t="str">
        <f>VLOOKUP(B4835,Master!$A$2:$C$11,3,FALSE)</f>
        <v>SGD</v>
      </c>
      <c r="O4835" s="6" t="str">
        <f>VLOOKUP(B4835,Master!$A$2:$C$11,2,FALSE)</f>
        <v>Asia</v>
      </c>
      <c r="Q4835" s="39" t="str">
        <f>VLOOKUP(D4835,GL_Master!$A$1:$D$80,2,FALSE)</f>
        <v>BS</v>
      </c>
      <c r="R4835" s="39" t="str">
        <f>VLOOKUP(D4835,GL_Master!$A$1:$D$80,3,FALSE)</f>
        <v>Provisions</v>
      </c>
      <c r="S4835" s="39" t="str">
        <f>VLOOKUP(D4835,GL_Master!$A$1:$D$80,4,FALSE)</f>
        <v>Provision for Insurance</v>
      </c>
    </row>
    <row r="4836" spans="1:19" x14ac:dyDescent="0.25">
      <c r="A4836" s="39" t="s">
        <v>262</v>
      </c>
      <c r="B4836" s="39" t="s">
        <v>236</v>
      </c>
      <c r="C4836" s="7">
        <v>43952</v>
      </c>
      <c r="D4836" s="39" t="s">
        <v>63</v>
      </c>
      <c r="E4836" s="39">
        <v>187</v>
      </c>
      <c r="F4836" s="82">
        <f t="shared" si="225"/>
        <v>0.187</v>
      </c>
      <c r="G4836" s="39">
        <f>VLOOKUP(N4836,Currecny_M!$A$1:$P$10,2,FALSE)</f>
        <v>53</v>
      </c>
      <c r="H4836" s="39">
        <f>MATCH(C4836,Currecny_M!$A$1:$P$1,0)</f>
        <v>3</v>
      </c>
      <c r="I4836" s="39">
        <f>VLOOKUP(N4836,Currecny_M!$A$1:$P$10,MATCH(Database!C4836,Currecny_M!$A$1:$P$1,0),FALSE)</f>
        <v>53.53</v>
      </c>
      <c r="J4836" s="82">
        <f t="shared" si="226"/>
        <v>10.010110000000001</v>
      </c>
      <c r="K4836" s="39">
        <f>VLOOKUP('Cover page'!$B$6,Currecny_M!$A$1:$P$10,MATCH(Database!C4836,Currecny_M!$A$1:$P$1,0),FALSE)</f>
        <v>1</v>
      </c>
      <c r="L4836" s="82">
        <f t="shared" si="227"/>
        <v>10.010110000000001</v>
      </c>
      <c r="M4836" s="82">
        <f>((E4836/$F$1)*VLOOKUP(N4836,Currecny_M!$A$1:$P$10,MATCH(Database!C4836,Currecny_M!$A$1:$P$1,0),FALSE))/VLOOKUP('Cover page'!$B$6,Currecny_M!$A$1:$P$10,MATCH(Database!C4836,Currecny_M!$A$1:$P$1,0),FALSE)</f>
        <v>10.010110000000001</v>
      </c>
      <c r="N4836" s="6" t="str">
        <f>VLOOKUP(B4836,Master!$A$2:$C$11,3,FALSE)</f>
        <v>SGD</v>
      </c>
      <c r="O4836" s="6" t="str">
        <f>VLOOKUP(B4836,Master!$A$2:$C$11,2,FALSE)</f>
        <v>Asia</v>
      </c>
      <c r="Q4836" s="39" t="str">
        <f>VLOOKUP(D4836,GL_Master!$A$1:$D$80,2,FALSE)</f>
        <v>BS</v>
      </c>
      <c r="R4836" s="39" t="str">
        <f>VLOOKUP(D4836,GL_Master!$A$1:$D$80,3,FALSE)</f>
        <v>Gross Block</v>
      </c>
      <c r="S4836" s="39" t="str">
        <f>VLOOKUP(D4836,GL_Master!$A$1:$D$80,4,FALSE)</f>
        <v>Tangible Fixed assets</v>
      </c>
    </row>
    <row r="4837" spans="1:19" x14ac:dyDescent="0.25">
      <c r="A4837" s="39" t="s">
        <v>262</v>
      </c>
      <c r="B4837" s="39" t="s">
        <v>236</v>
      </c>
      <c r="C4837" s="7">
        <v>43952</v>
      </c>
      <c r="D4837" s="39" t="s">
        <v>64</v>
      </c>
      <c r="E4837" s="39">
        <v>11546</v>
      </c>
      <c r="F4837" s="82">
        <f t="shared" si="225"/>
        <v>11.545999999999999</v>
      </c>
      <c r="G4837" s="39">
        <f>VLOOKUP(N4837,Currecny_M!$A$1:$P$10,2,FALSE)</f>
        <v>53</v>
      </c>
      <c r="H4837" s="39">
        <f>MATCH(C4837,Currecny_M!$A$1:$P$1,0)</f>
        <v>3</v>
      </c>
      <c r="I4837" s="39">
        <f>VLOOKUP(N4837,Currecny_M!$A$1:$P$10,MATCH(Database!C4837,Currecny_M!$A$1:$P$1,0),FALSE)</f>
        <v>53.53</v>
      </c>
      <c r="J4837" s="82">
        <f t="shared" si="226"/>
        <v>618.05737999999997</v>
      </c>
      <c r="K4837" s="39">
        <f>VLOOKUP('Cover page'!$B$6,Currecny_M!$A$1:$P$10,MATCH(Database!C4837,Currecny_M!$A$1:$P$1,0),FALSE)</f>
        <v>1</v>
      </c>
      <c r="L4837" s="82">
        <f t="shared" si="227"/>
        <v>618.05737999999997</v>
      </c>
      <c r="M4837" s="82">
        <f>((E4837/$F$1)*VLOOKUP(N4837,Currecny_M!$A$1:$P$10,MATCH(Database!C4837,Currecny_M!$A$1:$P$1,0),FALSE))/VLOOKUP('Cover page'!$B$6,Currecny_M!$A$1:$P$10,MATCH(Database!C4837,Currecny_M!$A$1:$P$1,0),FALSE)</f>
        <v>618.05737999999997</v>
      </c>
      <c r="N4837" s="6" t="str">
        <f>VLOOKUP(B4837,Master!$A$2:$C$11,3,FALSE)</f>
        <v>SGD</v>
      </c>
      <c r="O4837" s="6" t="str">
        <f>VLOOKUP(B4837,Master!$A$2:$C$11,2,FALSE)</f>
        <v>Asia</v>
      </c>
      <c r="Q4837" s="39" t="str">
        <f>VLOOKUP(D4837,GL_Master!$A$1:$D$80,2,FALSE)</f>
        <v>BS</v>
      </c>
      <c r="R4837" s="39" t="str">
        <f>VLOOKUP(D4837,GL_Master!$A$1:$D$80,3,FALSE)</f>
        <v>Gross Block</v>
      </c>
      <c r="S4837" s="39" t="str">
        <f>VLOOKUP(D4837,GL_Master!$A$1:$D$80,4,FALSE)</f>
        <v>Tangible Fixed assets</v>
      </c>
    </row>
    <row r="4838" spans="1:19" x14ac:dyDescent="0.25">
      <c r="A4838" s="39" t="s">
        <v>262</v>
      </c>
      <c r="B4838" s="39" t="s">
        <v>236</v>
      </c>
      <c r="C4838" s="7">
        <v>43952</v>
      </c>
      <c r="D4838" s="39" t="s">
        <v>65</v>
      </c>
      <c r="E4838" s="39">
        <v>-7017</v>
      </c>
      <c r="F4838" s="82">
        <f t="shared" si="225"/>
        <v>-7.0170000000000003</v>
      </c>
      <c r="G4838" s="39">
        <f>VLOOKUP(N4838,Currecny_M!$A$1:$P$10,2,FALSE)</f>
        <v>53</v>
      </c>
      <c r="H4838" s="39">
        <f>MATCH(C4838,Currecny_M!$A$1:$P$1,0)</f>
        <v>3</v>
      </c>
      <c r="I4838" s="39">
        <f>VLOOKUP(N4838,Currecny_M!$A$1:$P$10,MATCH(Database!C4838,Currecny_M!$A$1:$P$1,0),FALSE)</f>
        <v>53.53</v>
      </c>
      <c r="J4838" s="82">
        <f t="shared" si="226"/>
        <v>-375.62001000000004</v>
      </c>
      <c r="K4838" s="39">
        <f>VLOOKUP('Cover page'!$B$6,Currecny_M!$A$1:$P$10,MATCH(Database!C4838,Currecny_M!$A$1:$P$1,0),FALSE)</f>
        <v>1</v>
      </c>
      <c r="L4838" s="82">
        <f t="shared" si="227"/>
        <v>-375.62001000000004</v>
      </c>
      <c r="M4838" s="82">
        <f>((E4838/$F$1)*VLOOKUP(N4838,Currecny_M!$A$1:$P$10,MATCH(Database!C4838,Currecny_M!$A$1:$P$1,0),FALSE))/VLOOKUP('Cover page'!$B$6,Currecny_M!$A$1:$P$10,MATCH(Database!C4838,Currecny_M!$A$1:$P$1,0),FALSE)</f>
        <v>-375.62001000000004</v>
      </c>
      <c r="N4838" s="6" t="str">
        <f>VLOOKUP(B4838,Master!$A$2:$C$11,3,FALSE)</f>
        <v>SGD</v>
      </c>
      <c r="O4838" s="6" t="str">
        <f>VLOOKUP(B4838,Master!$A$2:$C$11,2,FALSE)</f>
        <v>Asia</v>
      </c>
      <c r="Q4838" s="39" t="str">
        <f>VLOOKUP(D4838,GL_Master!$A$1:$D$80,2,FALSE)</f>
        <v>BS</v>
      </c>
      <c r="R4838" s="39" t="str">
        <f>VLOOKUP(D4838,GL_Master!$A$1:$D$80,3,FALSE)</f>
        <v>Accumulated Depreciation</v>
      </c>
      <c r="S4838" s="39" t="str">
        <f>VLOOKUP(D4838,GL_Master!$A$1:$D$80,4,FALSE)</f>
        <v>Accumulated Depreciation</v>
      </c>
    </row>
    <row r="4839" spans="1:19" x14ac:dyDescent="0.25">
      <c r="A4839" s="39" t="s">
        <v>262</v>
      </c>
      <c r="B4839" s="39" t="s">
        <v>236</v>
      </c>
      <c r="C4839" s="7">
        <v>43952</v>
      </c>
      <c r="D4839" s="39" t="s">
        <v>66</v>
      </c>
      <c r="E4839" s="39">
        <v>5763</v>
      </c>
      <c r="F4839" s="82">
        <f t="shared" si="225"/>
        <v>5.7629999999999999</v>
      </c>
      <c r="G4839" s="39">
        <f>VLOOKUP(N4839,Currecny_M!$A$1:$P$10,2,FALSE)</f>
        <v>53</v>
      </c>
      <c r="H4839" s="39">
        <f>MATCH(C4839,Currecny_M!$A$1:$P$1,0)</f>
        <v>3</v>
      </c>
      <c r="I4839" s="39">
        <f>VLOOKUP(N4839,Currecny_M!$A$1:$P$10,MATCH(Database!C4839,Currecny_M!$A$1:$P$1,0),FALSE)</f>
        <v>53.53</v>
      </c>
      <c r="J4839" s="82">
        <f t="shared" si="226"/>
        <v>308.49338999999998</v>
      </c>
      <c r="K4839" s="39">
        <f>VLOOKUP('Cover page'!$B$6,Currecny_M!$A$1:$P$10,MATCH(Database!C4839,Currecny_M!$A$1:$P$1,0),FALSE)</f>
        <v>1</v>
      </c>
      <c r="L4839" s="82">
        <f t="shared" si="227"/>
        <v>308.49338999999998</v>
      </c>
      <c r="M4839" s="82">
        <f>((E4839/$F$1)*VLOOKUP(N4839,Currecny_M!$A$1:$P$10,MATCH(Database!C4839,Currecny_M!$A$1:$P$1,0),FALSE))/VLOOKUP('Cover page'!$B$6,Currecny_M!$A$1:$P$10,MATCH(Database!C4839,Currecny_M!$A$1:$P$1,0),FALSE)</f>
        <v>308.49338999999998</v>
      </c>
      <c r="N4839" s="6" t="str">
        <f>VLOOKUP(B4839,Master!$A$2:$C$11,3,FALSE)</f>
        <v>SGD</v>
      </c>
      <c r="O4839" s="6" t="str">
        <f>VLOOKUP(B4839,Master!$A$2:$C$11,2,FALSE)</f>
        <v>Asia</v>
      </c>
      <c r="Q4839" s="39" t="str">
        <f>VLOOKUP(D4839,GL_Master!$A$1:$D$80,2,FALSE)</f>
        <v>BS</v>
      </c>
      <c r="R4839" s="39" t="str">
        <f>VLOOKUP(D4839,GL_Master!$A$1:$D$80,3,FALSE)</f>
        <v>Gross Block</v>
      </c>
      <c r="S4839" s="39" t="str">
        <f>VLOOKUP(D4839,GL_Master!$A$1:$D$80,4,FALSE)</f>
        <v>Tangible Fixed assets</v>
      </c>
    </row>
    <row r="4840" spans="1:19" x14ac:dyDescent="0.25">
      <c r="A4840" s="39" t="s">
        <v>262</v>
      </c>
      <c r="B4840" s="39" t="s">
        <v>236</v>
      </c>
      <c r="C4840" s="7">
        <v>43952</v>
      </c>
      <c r="D4840" s="39" t="s">
        <v>67</v>
      </c>
      <c r="E4840" s="39">
        <v>2275</v>
      </c>
      <c r="F4840" s="82">
        <f t="shared" si="225"/>
        <v>2.2749999999999999</v>
      </c>
      <c r="G4840" s="39">
        <f>VLOOKUP(N4840,Currecny_M!$A$1:$P$10,2,FALSE)</f>
        <v>53</v>
      </c>
      <c r="H4840" s="39">
        <f>MATCH(C4840,Currecny_M!$A$1:$P$1,0)</f>
        <v>3</v>
      </c>
      <c r="I4840" s="39">
        <f>VLOOKUP(N4840,Currecny_M!$A$1:$P$10,MATCH(Database!C4840,Currecny_M!$A$1:$P$1,0),FALSE)</f>
        <v>53.53</v>
      </c>
      <c r="J4840" s="82">
        <f t="shared" si="226"/>
        <v>121.78075</v>
      </c>
      <c r="K4840" s="39">
        <f>VLOOKUP('Cover page'!$B$6,Currecny_M!$A$1:$P$10,MATCH(Database!C4840,Currecny_M!$A$1:$P$1,0),FALSE)</f>
        <v>1</v>
      </c>
      <c r="L4840" s="82">
        <f t="shared" si="227"/>
        <v>121.78075</v>
      </c>
      <c r="M4840" s="82">
        <f>((E4840/$F$1)*VLOOKUP(N4840,Currecny_M!$A$1:$P$10,MATCH(Database!C4840,Currecny_M!$A$1:$P$1,0),FALSE))/VLOOKUP('Cover page'!$B$6,Currecny_M!$A$1:$P$10,MATCH(Database!C4840,Currecny_M!$A$1:$P$1,0),FALSE)</f>
        <v>121.78075</v>
      </c>
      <c r="N4840" s="6" t="str">
        <f>VLOOKUP(B4840,Master!$A$2:$C$11,3,FALSE)</f>
        <v>SGD</v>
      </c>
      <c r="O4840" s="6" t="str">
        <f>VLOOKUP(B4840,Master!$A$2:$C$11,2,FALSE)</f>
        <v>Asia</v>
      </c>
      <c r="Q4840" s="39" t="str">
        <f>VLOOKUP(D4840,GL_Master!$A$1:$D$80,2,FALSE)</f>
        <v>BS</v>
      </c>
      <c r="R4840" s="39" t="str">
        <f>VLOOKUP(D4840,GL_Master!$A$1:$D$80,3,FALSE)</f>
        <v>Gross Block</v>
      </c>
      <c r="S4840" s="39" t="str">
        <f>VLOOKUP(D4840,GL_Master!$A$1:$D$80,4,FALSE)</f>
        <v>Tangible Fixed assets</v>
      </c>
    </row>
    <row r="4841" spans="1:19" x14ac:dyDescent="0.25">
      <c r="A4841" s="39" t="s">
        <v>262</v>
      </c>
      <c r="B4841" s="39" t="s">
        <v>236</v>
      </c>
      <c r="C4841" s="7">
        <v>43952</v>
      </c>
      <c r="D4841" s="39" t="s">
        <v>68</v>
      </c>
      <c r="E4841" s="39">
        <v>-1896</v>
      </c>
      <c r="F4841" s="82">
        <f t="shared" si="225"/>
        <v>-1.8959999999999999</v>
      </c>
      <c r="G4841" s="39">
        <f>VLOOKUP(N4841,Currecny_M!$A$1:$P$10,2,FALSE)</f>
        <v>53</v>
      </c>
      <c r="H4841" s="39">
        <f>MATCH(C4841,Currecny_M!$A$1:$P$1,0)</f>
        <v>3</v>
      </c>
      <c r="I4841" s="39">
        <f>VLOOKUP(N4841,Currecny_M!$A$1:$P$10,MATCH(Database!C4841,Currecny_M!$A$1:$P$1,0),FALSE)</f>
        <v>53.53</v>
      </c>
      <c r="J4841" s="82">
        <f t="shared" si="226"/>
        <v>-101.49288</v>
      </c>
      <c r="K4841" s="39">
        <f>VLOOKUP('Cover page'!$B$6,Currecny_M!$A$1:$P$10,MATCH(Database!C4841,Currecny_M!$A$1:$P$1,0),FALSE)</f>
        <v>1</v>
      </c>
      <c r="L4841" s="82">
        <f t="shared" si="227"/>
        <v>-101.49288</v>
      </c>
      <c r="M4841" s="82">
        <f>((E4841/$F$1)*VLOOKUP(N4841,Currecny_M!$A$1:$P$10,MATCH(Database!C4841,Currecny_M!$A$1:$P$1,0),FALSE))/VLOOKUP('Cover page'!$B$6,Currecny_M!$A$1:$P$10,MATCH(Database!C4841,Currecny_M!$A$1:$P$1,0),FALSE)</f>
        <v>-101.49288</v>
      </c>
      <c r="N4841" s="6" t="str">
        <f>VLOOKUP(B4841,Master!$A$2:$C$11,3,FALSE)</f>
        <v>SGD</v>
      </c>
      <c r="O4841" s="6" t="str">
        <f>VLOOKUP(B4841,Master!$A$2:$C$11,2,FALSE)</f>
        <v>Asia</v>
      </c>
      <c r="Q4841" s="39" t="str">
        <f>VLOOKUP(D4841,GL_Master!$A$1:$D$80,2,FALSE)</f>
        <v>BS</v>
      </c>
      <c r="R4841" s="39" t="str">
        <f>VLOOKUP(D4841,GL_Master!$A$1:$D$80,3,FALSE)</f>
        <v>Accumulated Depreciation</v>
      </c>
      <c r="S4841" s="39" t="str">
        <f>VLOOKUP(D4841,GL_Master!$A$1:$D$80,4,FALSE)</f>
        <v>Accumulated Depreciation</v>
      </c>
    </row>
    <row r="4842" spans="1:19" x14ac:dyDescent="0.25">
      <c r="A4842" s="39" t="s">
        <v>262</v>
      </c>
      <c r="B4842" s="39" t="s">
        <v>236</v>
      </c>
      <c r="C4842" s="7">
        <v>43952</v>
      </c>
      <c r="D4842" s="39" t="s">
        <v>69</v>
      </c>
      <c r="E4842" s="39">
        <v>3945</v>
      </c>
      <c r="F4842" s="82">
        <f t="shared" si="225"/>
        <v>3.9449999999999998</v>
      </c>
      <c r="G4842" s="39">
        <f>VLOOKUP(N4842,Currecny_M!$A$1:$P$10,2,FALSE)</f>
        <v>53</v>
      </c>
      <c r="H4842" s="39">
        <f>MATCH(C4842,Currecny_M!$A$1:$P$1,0)</f>
        <v>3</v>
      </c>
      <c r="I4842" s="39">
        <f>VLOOKUP(N4842,Currecny_M!$A$1:$P$10,MATCH(Database!C4842,Currecny_M!$A$1:$P$1,0),FALSE)</f>
        <v>53.53</v>
      </c>
      <c r="J4842" s="82">
        <f t="shared" si="226"/>
        <v>211.17585</v>
      </c>
      <c r="K4842" s="39">
        <f>VLOOKUP('Cover page'!$B$6,Currecny_M!$A$1:$P$10,MATCH(Database!C4842,Currecny_M!$A$1:$P$1,0),FALSE)</f>
        <v>1</v>
      </c>
      <c r="L4842" s="82">
        <f t="shared" si="227"/>
        <v>211.17585</v>
      </c>
      <c r="M4842" s="82">
        <f>((E4842/$F$1)*VLOOKUP(N4842,Currecny_M!$A$1:$P$10,MATCH(Database!C4842,Currecny_M!$A$1:$P$1,0),FALSE))/VLOOKUP('Cover page'!$B$6,Currecny_M!$A$1:$P$10,MATCH(Database!C4842,Currecny_M!$A$1:$P$1,0),FALSE)</f>
        <v>211.17585</v>
      </c>
      <c r="N4842" s="6" t="str">
        <f>VLOOKUP(B4842,Master!$A$2:$C$11,3,FALSE)</f>
        <v>SGD</v>
      </c>
      <c r="O4842" s="6" t="str">
        <f>VLOOKUP(B4842,Master!$A$2:$C$11,2,FALSE)</f>
        <v>Asia</v>
      </c>
      <c r="Q4842" s="39" t="str">
        <f>VLOOKUP(D4842,GL_Master!$A$1:$D$80,2,FALSE)</f>
        <v>BS</v>
      </c>
      <c r="R4842" s="39" t="str">
        <f>VLOOKUP(D4842,GL_Master!$A$1:$D$80,3,FALSE)</f>
        <v>Gross Block</v>
      </c>
      <c r="S4842" s="39" t="str">
        <f>VLOOKUP(D4842,GL_Master!$A$1:$D$80,4,FALSE)</f>
        <v>Tangible Fixed assets</v>
      </c>
    </row>
    <row r="4843" spans="1:19" x14ac:dyDescent="0.25">
      <c r="A4843" s="39" t="s">
        <v>262</v>
      </c>
      <c r="B4843" s="39" t="s">
        <v>236</v>
      </c>
      <c r="C4843" s="7">
        <v>43952</v>
      </c>
      <c r="D4843" s="39" t="s">
        <v>70</v>
      </c>
      <c r="E4843" s="39">
        <v>-133</v>
      </c>
      <c r="F4843" s="82">
        <f t="shared" si="225"/>
        <v>-0.13300000000000001</v>
      </c>
      <c r="G4843" s="39">
        <f>VLOOKUP(N4843,Currecny_M!$A$1:$P$10,2,FALSE)</f>
        <v>53</v>
      </c>
      <c r="H4843" s="39">
        <f>MATCH(C4843,Currecny_M!$A$1:$P$1,0)</f>
        <v>3</v>
      </c>
      <c r="I4843" s="39">
        <f>VLOOKUP(N4843,Currecny_M!$A$1:$P$10,MATCH(Database!C4843,Currecny_M!$A$1:$P$1,0),FALSE)</f>
        <v>53.53</v>
      </c>
      <c r="J4843" s="82">
        <f t="shared" si="226"/>
        <v>-7.1194900000000008</v>
      </c>
      <c r="K4843" s="39">
        <f>VLOOKUP('Cover page'!$B$6,Currecny_M!$A$1:$P$10,MATCH(Database!C4843,Currecny_M!$A$1:$P$1,0),FALSE)</f>
        <v>1</v>
      </c>
      <c r="L4843" s="82">
        <f t="shared" si="227"/>
        <v>-7.1194900000000008</v>
      </c>
      <c r="M4843" s="82">
        <f>((E4843/$F$1)*VLOOKUP(N4843,Currecny_M!$A$1:$P$10,MATCH(Database!C4843,Currecny_M!$A$1:$P$1,0),FALSE))/VLOOKUP('Cover page'!$B$6,Currecny_M!$A$1:$P$10,MATCH(Database!C4843,Currecny_M!$A$1:$P$1,0),FALSE)</f>
        <v>-7.1194900000000008</v>
      </c>
      <c r="N4843" s="6" t="str">
        <f>VLOOKUP(B4843,Master!$A$2:$C$11,3,FALSE)</f>
        <v>SGD</v>
      </c>
      <c r="O4843" s="6" t="str">
        <f>VLOOKUP(B4843,Master!$A$2:$C$11,2,FALSE)</f>
        <v>Asia</v>
      </c>
      <c r="Q4843" s="39" t="str">
        <f>VLOOKUP(D4843,GL_Master!$A$1:$D$80,2,FALSE)</f>
        <v>BS</v>
      </c>
      <c r="R4843" s="39" t="str">
        <f>VLOOKUP(D4843,GL_Master!$A$1:$D$80,3,FALSE)</f>
        <v>Accumulated Depreciation</v>
      </c>
      <c r="S4843" s="39" t="str">
        <f>VLOOKUP(D4843,GL_Master!$A$1:$D$80,4,FALSE)</f>
        <v>Accumulated Depreciation</v>
      </c>
    </row>
    <row r="4844" spans="1:19" x14ac:dyDescent="0.25">
      <c r="A4844" s="39" t="s">
        <v>262</v>
      </c>
      <c r="B4844" s="39" t="s">
        <v>236</v>
      </c>
      <c r="C4844" s="7">
        <v>43952</v>
      </c>
      <c r="D4844" s="39" t="s">
        <v>71</v>
      </c>
      <c r="E4844" s="39">
        <v>6693</v>
      </c>
      <c r="F4844" s="82">
        <f t="shared" si="225"/>
        <v>6.6929999999999996</v>
      </c>
      <c r="G4844" s="39">
        <f>VLOOKUP(N4844,Currecny_M!$A$1:$P$10,2,FALSE)</f>
        <v>53</v>
      </c>
      <c r="H4844" s="39">
        <f>MATCH(C4844,Currecny_M!$A$1:$P$1,0)</f>
        <v>3</v>
      </c>
      <c r="I4844" s="39">
        <f>VLOOKUP(N4844,Currecny_M!$A$1:$P$10,MATCH(Database!C4844,Currecny_M!$A$1:$P$1,0),FALSE)</f>
        <v>53.53</v>
      </c>
      <c r="J4844" s="82">
        <f t="shared" si="226"/>
        <v>358.27628999999996</v>
      </c>
      <c r="K4844" s="39">
        <f>VLOOKUP('Cover page'!$B$6,Currecny_M!$A$1:$P$10,MATCH(Database!C4844,Currecny_M!$A$1:$P$1,0),FALSE)</f>
        <v>1</v>
      </c>
      <c r="L4844" s="82">
        <f t="shared" si="227"/>
        <v>358.27628999999996</v>
      </c>
      <c r="M4844" s="82">
        <f>((E4844/$F$1)*VLOOKUP(N4844,Currecny_M!$A$1:$P$10,MATCH(Database!C4844,Currecny_M!$A$1:$P$1,0),FALSE))/VLOOKUP('Cover page'!$B$6,Currecny_M!$A$1:$P$10,MATCH(Database!C4844,Currecny_M!$A$1:$P$1,0),FALSE)</f>
        <v>358.27628999999996</v>
      </c>
      <c r="N4844" s="6" t="str">
        <f>VLOOKUP(B4844,Master!$A$2:$C$11,3,FALSE)</f>
        <v>SGD</v>
      </c>
      <c r="O4844" s="6" t="str">
        <f>VLOOKUP(B4844,Master!$A$2:$C$11,2,FALSE)</f>
        <v>Asia</v>
      </c>
      <c r="Q4844" s="39" t="str">
        <f>VLOOKUP(D4844,GL_Master!$A$1:$D$80,2,FALSE)</f>
        <v>BS</v>
      </c>
      <c r="R4844" s="39" t="str">
        <f>VLOOKUP(D4844,GL_Master!$A$1:$D$80,3,FALSE)</f>
        <v>Gross Block</v>
      </c>
      <c r="S4844" s="39" t="str">
        <f>VLOOKUP(D4844,GL_Master!$A$1:$D$80,4,FALSE)</f>
        <v>Tangible Fixed assets</v>
      </c>
    </row>
    <row r="4845" spans="1:19" x14ac:dyDescent="0.25">
      <c r="A4845" s="39" t="s">
        <v>262</v>
      </c>
      <c r="B4845" s="39" t="s">
        <v>236</v>
      </c>
      <c r="C4845" s="7">
        <v>43952</v>
      </c>
      <c r="D4845" s="39" t="s">
        <v>72</v>
      </c>
      <c r="E4845" s="39">
        <v>55</v>
      </c>
      <c r="F4845" s="82">
        <f t="shared" si="225"/>
        <v>5.5E-2</v>
      </c>
      <c r="G4845" s="39">
        <f>VLOOKUP(N4845,Currecny_M!$A$1:$P$10,2,FALSE)</f>
        <v>53</v>
      </c>
      <c r="H4845" s="39">
        <f>MATCH(C4845,Currecny_M!$A$1:$P$1,0)</f>
        <v>3</v>
      </c>
      <c r="I4845" s="39">
        <f>VLOOKUP(N4845,Currecny_M!$A$1:$P$10,MATCH(Database!C4845,Currecny_M!$A$1:$P$1,0),FALSE)</f>
        <v>53.53</v>
      </c>
      <c r="J4845" s="82">
        <f t="shared" si="226"/>
        <v>2.94415</v>
      </c>
      <c r="K4845" s="39">
        <f>VLOOKUP('Cover page'!$B$6,Currecny_M!$A$1:$P$10,MATCH(Database!C4845,Currecny_M!$A$1:$P$1,0),FALSE)</f>
        <v>1</v>
      </c>
      <c r="L4845" s="82">
        <f t="shared" si="227"/>
        <v>2.94415</v>
      </c>
      <c r="M4845" s="82">
        <f>((E4845/$F$1)*VLOOKUP(N4845,Currecny_M!$A$1:$P$10,MATCH(Database!C4845,Currecny_M!$A$1:$P$1,0),FALSE))/VLOOKUP('Cover page'!$B$6,Currecny_M!$A$1:$P$10,MATCH(Database!C4845,Currecny_M!$A$1:$P$1,0),FALSE)</f>
        <v>2.94415</v>
      </c>
      <c r="N4845" s="6" t="str">
        <f>VLOOKUP(B4845,Master!$A$2:$C$11,3,FALSE)</f>
        <v>SGD</v>
      </c>
      <c r="O4845" s="6" t="str">
        <f>VLOOKUP(B4845,Master!$A$2:$C$11,2,FALSE)</f>
        <v>Asia</v>
      </c>
      <c r="Q4845" s="39" t="str">
        <f>VLOOKUP(D4845,GL_Master!$A$1:$D$80,2,FALSE)</f>
        <v>BS</v>
      </c>
      <c r="R4845" s="39" t="str">
        <f>VLOOKUP(D4845,GL_Master!$A$1:$D$80,3,FALSE)</f>
        <v>Gross Block</v>
      </c>
      <c r="S4845" s="39" t="str">
        <f>VLOOKUP(D4845,GL_Master!$A$1:$D$80,4,FALSE)</f>
        <v>Tangible Fixed assets</v>
      </c>
    </row>
    <row r="4846" spans="1:19" x14ac:dyDescent="0.25">
      <c r="A4846" s="39" t="s">
        <v>262</v>
      </c>
      <c r="B4846" s="39" t="s">
        <v>236</v>
      </c>
      <c r="C4846" s="7">
        <v>43952</v>
      </c>
      <c r="D4846" s="39" t="s">
        <v>73</v>
      </c>
      <c r="E4846" s="39">
        <v>27</v>
      </c>
      <c r="F4846" s="82">
        <f t="shared" si="225"/>
        <v>2.7E-2</v>
      </c>
      <c r="G4846" s="39">
        <f>VLOOKUP(N4846,Currecny_M!$A$1:$P$10,2,FALSE)</f>
        <v>53</v>
      </c>
      <c r="H4846" s="39">
        <f>MATCH(C4846,Currecny_M!$A$1:$P$1,0)</f>
        <v>3</v>
      </c>
      <c r="I4846" s="39">
        <f>VLOOKUP(N4846,Currecny_M!$A$1:$P$10,MATCH(Database!C4846,Currecny_M!$A$1:$P$1,0),FALSE)</f>
        <v>53.53</v>
      </c>
      <c r="J4846" s="82">
        <f t="shared" si="226"/>
        <v>1.4453100000000001</v>
      </c>
      <c r="K4846" s="39">
        <f>VLOOKUP('Cover page'!$B$6,Currecny_M!$A$1:$P$10,MATCH(Database!C4846,Currecny_M!$A$1:$P$1,0),FALSE)</f>
        <v>1</v>
      </c>
      <c r="L4846" s="82">
        <f t="shared" si="227"/>
        <v>1.4453100000000001</v>
      </c>
      <c r="M4846" s="82">
        <f>((E4846/$F$1)*VLOOKUP(N4846,Currecny_M!$A$1:$P$10,MATCH(Database!C4846,Currecny_M!$A$1:$P$1,0),FALSE))/VLOOKUP('Cover page'!$B$6,Currecny_M!$A$1:$P$10,MATCH(Database!C4846,Currecny_M!$A$1:$P$1,0),FALSE)</f>
        <v>1.4453100000000001</v>
      </c>
      <c r="N4846" s="6" t="str">
        <f>VLOOKUP(B4846,Master!$A$2:$C$11,3,FALSE)</f>
        <v>SGD</v>
      </c>
      <c r="O4846" s="6" t="str">
        <f>VLOOKUP(B4846,Master!$A$2:$C$11,2,FALSE)</f>
        <v>Asia</v>
      </c>
      <c r="Q4846" s="39" t="str">
        <f>VLOOKUP(D4846,GL_Master!$A$1:$D$80,2,FALSE)</f>
        <v>BS</v>
      </c>
      <c r="R4846" s="39" t="str">
        <f>VLOOKUP(D4846,GL_Master!$A$1:$D$80,3,FALSE)</f>
        <v>Gross Block</v>
      </c>
      <c r="S4846" s="39" t="str">
        <f>VLOOKUP(D4846,GL_Master!$A$1:$D$80,4,FALSE)</f>
        <v>Tangible Fixed assets</v>
      </c>
    </row>
    <row r="4847" spans="1:19" x14ac:dyDescent="0.25">
      <c r="A4847" s="39" t="s">
        <v>262</v>
      </c>
      <c r="B4847" s="39" t="s">
        <v>236</v>
      </c>
      <c r="C4847" s="7">
        <v>43952</v>
      </c>
      <c r="D4847" s="39" t="s">
        <v>74</v>
      </c>
      <c r="E4847" s="39">
        <v>-6483</v>
      </c>
      <c r="F4847" s="82">
        <f t="shared" si="225"/>
        <v>-6.4829999999999997</v>
      </c>
      <c r="G4847" s="39">
        <f>VLOOKUP(N4847,Currecny_M!$A$1:$P$10,2,FALSE)</f>
        <v>53</v>
      </c>
      <c r="H4847" s="39">
        <f>MATCH(C4847,Currecny_M!$A$1:$P$1,0)</f>
        <v>3</v>
      </c>
      <c r="I4847" s="39">
        <f>VLOOKUP(N4847,Currecny_M!$A$1:$P$10,MATCH(Database!C4847,Currecny_M!$A$1:$P$1,0),FALSE)</f>
        <v>53.53</v>
      </c>
      <c r="J4847" s="82">
        <f t="shared" si="226"/>
        <v>-347.03498999999999</v>
      </c>
      <c r="K4847" s="39">
        <f>VLOOKUP('Cover page'!$B$6,Currecny_M!$A$1:$P$10,MATCH(Database!C4847,Currecny_M!$A$1:$P$1,0),FALSE)</f>
        <v>1</v>
      </c>
      <c r="L4847" s="82">
        <f t="shared" si="227"/>
        <v>-347.03498999999999</v>
      </c>
      <c r="M4847" s="82">
        <f>((E4847/$F$1)*VLOOKUP(N4847,Currecny_M!$A$1:$P$10,MATCH(Database!C4847,Currecny_M!$A$1:$P$1,0),FALSE))/VLOOKUP('Cover page'!$B$6,Currecny_M!$A$1:$P$10,MATCH(Database!C4847,Currecny_M!$A$1:$P$1,0),FALSE)</f>
        <v>-347.03498999999999</v>
      </c>
      <c r="N4847" s="6" t="str">
        <f>VLOOKUP(B4847,Master!$A$2:$C$11,3,FALSE)</f>
        <v>SGD</v>
      </c>
      <c r="O4847" s="6" t="str">
        <f>VLOOKUP(B4847,Master!$A$2:$C$11,2,FALSE)</f>
        <v>Asia</v>
      </c>
      <c r="Q4847" s="39" t="str">
        <f>VLOOKUP(D4847,GL_Master!$A$1:$D$80,2,FALSE)</f>
        <v>BS</v>
      </c>
      <c r="R4847" s="39" t="str">
        <f>VLOOKUP(D4847,GL_Master!$A$1:$D$80,3,FALSE)</f>
        <v>Accumulated Depreciation</v>
      </c>
      <c r="S4847" s="39" t="str">
        <f>VLOOKUP(D4847,GL_Master!$A$1:$D$80,4,FALSE)</f>
        <v>Accumulated Depreciation</v>
      </c>
    </row>
    <row r="4848" spans="1:19" x14ac:dyDescent="0.25">
      <c r="A4848" s="39" t="s">
        <v>262</v>
      </c>
      <c r="B4848" s="39" t="s">
        <v>236</v>
      </c>
      <c r="C4848" s="7">
        <v>43952</v>
      </c>
      <c r="D4848" s="39" t="s">
        <v>21</v>
      </c>
      <c r="E4848" s="39">
        <v>576</v>
      </c>
      <c r="F4848" s="82">
        <f t="shared" si="225"/>
        <v>0.57599999999999996</v>
      </c>
      <c r="G4848" s="39">
        <f>VLOOKUP(N4848,Currecny_M!$A$1:$P$10,2,FALSE)</f>
        <v>53</v>
      </c>
      <c r="H4848" s="39">
        <f>MATCH(C4848,Currecny_M!$A$1:$P$1,0)</f>
        <v>3</v>
      </c>
      <c r="I4848" s="39">
        <f>VLOOKUP(N4848,Currecny_M!$A$1:$P$10,MATCH(Database!C4848,Currecny_M!$A$1:$P$1,0),FALSE)</f>
        <v>53.53</v>
      </c>
      <c r="J4848" s="82">
        <f t="shared" si="226"/>
        <v>30.833279999999998</v>
      </c>
      <c r="K4848" s="39">
        <f>VLOOKUP('Cover page'!$B$6,Currecny_M!$A$1:$P$10,MATCH(Database!C4848,Currecny_M!$A$1:$P$1,0),FALSE)</f>
        <v>1</v>
      </c>
      <c r="L4848" s="82">
        <f t="shared" si="227"/>
        <v>30.833279999999998</v>
      </c>
      <c r="M4848" s="82">
        <f>((E4848/$F$1)*VLOOKUP(N4848,Currecny_M!$A$1:$P$10,MATCH(Database!C4848,Currecny_M!$A$1:$P$1,0),FALSE))/VLOOKUP('Cover page'!$B$6,Currecny_M!$A$1:$P$10,MATCH(Database!C4848,Currecny_M!$A$1:$P$1,0),FALSE)</f>
        <v>30.833279999999998</v>
      </c>
      <c r="N4848" s="6" t="str">
        <f>VLOOKUP(B4848,Master!$A$2:$C$11,3,FALSE)</f>
        <v>SGD</v>
      </c>
      <c r="O4848" s="6" t="str">
        <f>VLOOKUP(B4848,Master!$A$2:$C$11,2,FALSE)</f>
        <v>Asia</v>
      </c>
      <c r="Q4848" s="39" t="str">
        <f>VLOOKUP(D4848,GL_Master!$A$1:$D$80,2,FALSE)</f>
        <v>BS</v>
      </c>
      <c r="R4848" s="39" t="str">
        <f>VLOOKUP(D4848,GL_Master!$A$1:$D$80,3,FALSE)</f>
        <v>Gross Block</v>
      </c>
      <c r="S4848" s="39" t="str">
        <f>VLOOKUP(D4848,GL_Master!$A$1:$D$80,4,FALSE)</f>
        <v>Tangible Fixed assets</v>
      </c>
    </row>
    <row r="4849" spans="1:19" x14ac:dyDescent="0.25">
      <c r="A4849" s="39" t="s">
        <v>262</v>
      </c>
      <c r="B4849" s="39" t="s">
        <v>236</v>
      </c>
      <c r="C4849" s="7">
        <v>43952</v>
      </c>
      <c r="D4849" s="39" t="s">
        <v>27</v>
      </c>
      <c r="E4849" s="39">
        <v>1308</v>
      </c>
      <c r="F4849" s="82">
        <f t="shared" si="225"/>
        <v>1.3080000000000001</v>
      </c>
      <c r="G4849" s="39">
        <f>VLOOKUP(N4849,Currecny_M!$A$1:$P$10,2,FALSE)</f>
        <v>53</v>
      </c>
      <c r="H4849" s="39">
        <f>MATCH(C4849,Currecny_M!$A$1:$P$1,0)</f>
        <v>3</v>
      </c>
      <c r="I4849" s="39">
        <f>VLOOKUP(N4849,Currecny_M!$A$1:$P$10,MATCH(Database!C4849,Currecny_M!$A$1:$P$1,0),FALSE)</f>
        <v>53.53</v>
      </c>
      <c r="J4849" s="82">
        <f t="shared" si="226"/>
        <v>70.017240000000001</v>
      </c>
      <c r="K4849" s="39">
        <f>VLOOKUP('Cover page'!$B$6,Currecny_M!$A$1:$P$10,MATCH(Database!C4849,Currecny_M!$A$1:$P$1,0),FALSE)</f>
        <v>1</v>
      </c>
      <c r="L4849" s="82">
        <f t="shared" si="227"/>
        <v>70.017240000000001</v>
      </c>
      <c r="M4849" s="82">
        <f>((E4849/$F$1)*VLOOKUP(N4849,Currecny_M!$A$1:$P$10,MATCH(Database!C4849,Currecny_M!$A$1:$P$1,0),FALSE))/VLOOKUP('Cover page'!$B$6,Currecny_M!$A$1:$P$10,MATCH(Database!C4849,Currecny_M!$A$1:$P$1,0),FALSE)</f>
        <v>70.017240000000001</v>
      </c>
      <c r="N4849" s="6" t="str">
        <f>VLOOKUP(B4849,Master!$A$2:$C$11,3,FALSE)</f>
        <v>SGD</v>
      </c>
      <c r="O4849" s="6" t="str">
        <f>VLOOKUP(B4849,Master!$A$2:$C$11,2,FALSE)</f>
        <v>Asia</v>
      </c>
      <c r="Q4849" s="39" t="str">
        <f>VLOOKUP(D4849,GL_Master!$A$1:$D$80,2,FALSE)</f>
        <v>BS</v>
      </c>
      <c r="R4849" s="39" t="str">
        <f>VLOOKUP(D4849,GL_Master!$A$1:$D$80,3,FALSE)</f>
        <v>Gross Block</v>
      </c>
      <c r="S4849" s="39" t="str">
        <f>VLOOKUP(D4849,GL_Master!$A$1:$D$80,4,FALSE)</f>
        <v>Tangible Fixed assets</v>
      </c>
    </row>
    <row r="4850" spans="1:19" x14ac:dyDescent="0.25">
      <c r="A4850" s="39" t="s">
        <v>262</v>
      </c>
      <c r="B4850" s="39" t="s">
        <v>236</v>
      </c>
      <c r="C4850" s="7">
        <v>43952</v>
      </c>
      <c r="D4850" s="39" t="s">
        <v>75</v>
      </c>
      <c r="E4850" s="39">
        <v>-27</v>
      </c>
      <c r="F4850" s="82">
        <f t="shared" si="225"/>
        <v>-2.7E-2</v>
      </c>
      <c r="G4850" s="39">
        <f>VLOOKUP(N4850,Currecny_M!$A$1:$P$10,2,FALSE)</f>
        <v>53</v>
      </c>
      <c r="H4850" s="39">
        <f>MATCH(C4850,Currecny_M!$A$1:$P$1,0)</f>
        <v>3</v>
      </c>
      <c r="I4850" s="39">
        <f>VLOOKUP(N4850,Currecny_M!$A$1:$P$10,MATCH(Database!C4850,Currecny_M!$A$1:$P$1,0),FALSE)</f>
        <v>53.53</v>
      </c>
      <c r="J4850" s="82">
        <f t="shared" si="226"/>
        <v>-1.4453100000000001</v>
      </c>
      <c r="K4850" s="39">
        <f>VLOOKUP('Cover page'!$B$6,Currecny_M!$A$1:$P$10,MATCH(Database!C4850,Currecny_M!$A$1:$P$1,0),FALSE)</f>
        <v>1</v>
      </c>
      <c r="L4850" s="82">
        <f t="shared" si="227"/>
        <v>-1.4453100000000001</v>
      </c>
      <c r="M4850" s="82">
        <f>((E4850/$F$1)*VLOOKUP(N4850,Currecny_M!$A$1:$P$10,MATCH(Database!C4850,Currecny_M!$A$1:$P$1,0),FALSE))/VLOOKUP('Cover page'!$B$6,Currecny_M!$A$1:$P$10,MATCH(Database!C4850,Currecny_M!$A$1:$P$1,0),FALSE)</f>
        <v>-1.4453100000000001</v>
      </c>
      <c r="N4850" s="6" t="str">
        <f>VLOOKUP(B4850,Master!$A$2:$C$11,3,FALSE)</f>
        <v>SGD</v>
      </c>
      <c r="O4850" s="6" t="str">
        <f>VLOOKUP(B4850,Master!$A$2:$C$11,2,FALSE)</f>
        <v>Asia</v>
      </c>
      <c r="Q4850" s="39" t="str">
        <f>VLOOKUP(D4850,GL_Master!$A$1:$D$80,2,FALSE)</f>
        <v>BS</v>
      </c>
      <c r="R4850" s="39" t="str">
        <f>VLOOKUP(D4850,GL_Master!$A$1:$D$80,3,FALSE)</f>
        <v>Gross Block</v>
      </c>
      <c r="S4850" s="39" t="str">
        <f>VLOOKUP(D4850,GL_Master!$A$1:$D$80,4,FALSE)</f>
        <v>Tangible Fixed assets</v>
      </c>
    </row>
    <row r="4851" spans="1:19" x14ac:dyDescent="0.25">
      <c r="A4851" s="39" t="s">
        <v>262</v>
      </c>
      <c r="B4851" s="39" t="s">
        <v>236</v>
      </c>
      <c r="C4851" s="7">
        <v>43952</v>
      </c>
      <c r="D4851" s="39" t="s">
        <v>76</v>
      </c>
      <c r="E4851" s="39">
        <v>687</v>
      </c>
      <c r="F4851" s="82">
        <f t="shared" si="225"/>
        <v>0.68700000000000006</v>
      </c>
      <c r="G4851" s="39">
        <f>VLOOKUP(N4851,Currecny_M!$A$1:$P$10,2,FALSE)</f>
        <v>53</v>
      </c>
      <c r="H4851" s="39">
        <f>MATCH(C4851,Currecny_M!$A$1:$P$1,0)</f>
        <v>3</v>
      </c>
      <c r="I4851" s="39">
        <f>VLOOKUP(N4851,Currecny_M!$A$1:$P$10,MATCH(Database!C4851,Currecny_M!$A$1:$P$1,0),FALSE)</f>
        <v>53.53</v>
      </c>
      <c r="J4851" s="82">
        <f t="shared" si="226"/>
        <v>36.775110000000005</v>
      </c>
      <c r="K4851" s="39">
        <f>VLOOKUP('Cover page'!$B$6,Currecny_M!$A$1:$P$10,MATCH(Database!C4851,Currecny_M!$A$1:$P$1,0),FALSE)</f>
        <v>1</v>
      </c>
      <c r="L4851" s="82">
        <f t="shared" si="227"/>
        <v>36.775110000000005</v>
      </c>
      <c r="M4851" s="82">
        <f>((E4851/$F$1)*VLOOKUP(N4851,Currecny_M!$A$1:$P$10,MATCH(Database!C4851,Currecny_M!$A$1:$P$1,0),FALSE))/VLOOKUP('Cover page'!$B$6,Currecny_M!$A$1:$P$10,MATCH(Database!C4851,Currecny_M!$A$1:$P$1,0),FALSE)</f>
        <v>36.775110000000005</v>
      </c>
      <c r="N4851" s="6" t="str">
        <f>VLOOKUP(B4851,Master!$A$2:$C$11,3,FALSE)</f>
        <v>SGD</v>
      </c>
      <c r="O4851" s="6" t="str">
        <f>VLOOKUP(B4851,Master!$A$2:$C$11,2,FALSE)</f>
        <v>Asia</v>
      </c>
      <c r="Q4851" s="39" t="str">
        <f>VLOOKUP(D4851,GL_Master!$A$1:$D$80,2,FALSE)</f>
        <v>BS</v>
      </c>
      <c r="R4851" s="39" t="str">
        <f>VLOOKUP(D4851,GL_Master!$A$1:$D$80,3,FALSE)</f>
        <v>Inventories</v>
      </c>
      <c r="S4851" s="39" t="str">
        <f>VLOOKUP(D4851,GL_Master!$A$1:$D$80,4,FALSE)</f>
        <v>Inventory</v>
      </c>
    </row>
    <row r="4852" spans="1:19" x14ac:dyDescent="0.25">
      <c r="A4852" s="39" t="s">
        <v>262</v>
      </c>
      <c r="B4852" s="39" t="s">
        <v>236</v>
      </c>
      <c r="C4852" s="7">
        <v>43952</v>
      </c>
      <c r="D4852" s="39" t="s">
        <v>77</v>
      </c>
      <c r="E4852" s="39">
        <v>1814</v>
      </c>
      <c r="F4852" s="82">
        <f t="shared" si="225"/>
        <v>1.8140000000000001</v>
      </c>
      <c r="G4852" s="39">
        <f>VLOOKUP(N4852,Currecny_M!$A$1:$P$10,2,FALSE)</f>
        <v>53</v>
      </c>
      <c r="H4852" s="39">
        <f>MATCH(C4852,Currecny_M!$A$1:$P$1,0)</f>
        <v>3</v>
      </c>
      <c r="I4852" s="39">
        <f>VLOOKUP(N4852,Currecny_M!$A$1:$P$10,MATCH(Database!C4852,Currecny_M!$A$1:$P$1,0),FALSE)</f>
        <v>53.53</v>
      </c>
      <c r="J4852" s="82">
        <f t="shared" si="226"/>
        <v>97.10342</v>
      </c>
      <c r="K4852" s="39">
        <f>VLOOKUP('Cover page'!$B$6,Currecny_M!$A$1:$P$10,MATCH(Database!C4852,Currecny_M!$A$1:$P$1,0),FALSE)</f>
        <v>1</v>
      </c>
      <c r="L4852" s="82">
        <f t="shared" si="227"/>
        <v>97.10342</v>
      </c>
      <c r="M4852" s="82">
        <f>((E4852/$F$1)*VLOOKUP(N4852,Currecny_M!$A$1:$P$10,MATCH(Database!C4852,Currecny_M!$A$1:$P$1,0),FALSE))/VLOOKUP('Cover page'!$B$6,Currecny_M!$A$1:$P$10,MATCH(Database!C4852,Currecny_M!$A$1:$P$1,0),FALSE)</f>
        <v>97.10342</v>
      </c>
      <c r="N4852" s="6" t="str">
        <f>VLOOKUP(B4852,Master!$A$2:$C$11,3,FALSE)</f>
        <v>SGD</v>
      </c>
      <c r="O4852" s="6" t="str">
        <f>VLOOKUP(B4852,Master!$A$2:$C$11,2,FALSE)</f>
        <v>Asia</v>
      </c>
      <c r="Q4852" s="39" t="str">
        <f>VLOOKUP(D4852,GL_Master!$A$1:$D$80,2,FALSE)</f>
        <v>BS</v>
      </c>
      <c r="R4852" s="39" t="str">
        <f>VLOOKUP(D4852,GL_Master!$A$1:$D$80,3,FALSE)</f>
        <v>Inventories</v>
      </c>
      <c r="S4852" s="39" t="str">
        <f>VLOOKUP(D4852,GL_Master!$A$1:$D$80,4,FALSE)</f>
        <v>Inventory</v>
      </c>
    </row>
    <row r="4853" spans="1:19" x14ac:dyDescent="0.25">
      <c r="A4853" s="39" t="s">
        <v>262</v>
      </c>
      <c r="B4853" s="39" t="s">
        <v>236</v>
      </c>
      <c r="C4853" s="7">
        <v>43952</v>
      </c>
      <c r="D4853" s="39" t="s">
        <v>2</v>
      </c>
      <c r="E4853" s="39">
        <v>178397</v>
      </c>
      <c r="F4853" s="82">
        <f t="shared" si="225"/>
        <v>178.39699999999999</v>
      </c>
      <c r="G4853" s="39">
        <f>VLOOKUP(N4853,Currecny_M!$A$1:$P$10,2,FALSE)</f>
        <v>53</v>
      </c>
      <c r="H4853" s="39">
        <f>MATCH(C4853,Currecny_M!$A$1:$P$1,0)</f>
        <v>3</v>
      </c>
      <c r="I4853" s="39">
        <f>VLOOKUP(N4853,Currecny_M!$A$1:$P$10,MATCH(Database!C4853,Currecny_M!$A$1:$P$1,0),FALSE)</f>
        <v>53.53</v>
      </c>
      <c r="J4853" s="82">
        <f t="shared" si="226"/>
        <v>9549.5914099999991</v>
      </c>
      <c r="K4853" s="39">
        <f>VLOOKUP('Cover page'!$B$6,Currecny_M!$A$1:$P$10,MATCH(Database!C4853,Currecny_M!$A$1:$P$1,0),FALSE)</f>
        <v>1</v>
      </c>
      <c r="L4853" s="82">
        <f t="shared" si="227"/>
        <v>9549.5914099999991</v>
      </c>
      <c r="M4853" s="82">
        <f>((E4853/$F$1)*VLOOKUP(N4853,Currecny_M!$A$1:$P$10,MATCH(Database!C4853,Currecny_M!$A$1:$P$1,0),FALSE))/VLOOKUP('Cover page'!$B$6,Currecny_M!$A$1:$P$10,MATCH(Database!C4853,Currecny_M!$A$1:$P$1,0),FALSE)</f>
        <v>9549.5914099999991</v>
      </c>
      <c r="N4853" s="6" t="str">
        <f>VLOOKUP(B4853,Master!$A$2:$C$11,3,FALSE)</f>
        <v>SGD</v>
      </c>
      <c r="O4853" s="6" t="str">
        <f>VLOOKUP(B4853,Master!$A$2:$C$11,2,FALSE)</f>
        <v>Asia</v>
      </c>
      <c r="Q4853" s="39" t="str">
        <f>VLOOKUP(D4853,GL_Master!$A$1:$D$80,2,FALSE)</f>
        <v>BS</v>
      </c>
      <c r="R4853" s="39" t="str">
        <f>VLOOKUP(D4853,GL_Master!$A$1:$D$80,3,FALSE)</f>
        <v>Trade receivables</v>
      </c>
      <c r="S4853" s="39" t="str">
        <f>VLOOKUP(D4853,GL_Master!$A$1:$D$80,4,FALSE)</f>
        <v>Unsecured, considered good</v>
      </c>
    </row>
    <row r="4854" spans="1:19" x14ac:dyDescent="0.25">
      <c r="A4854" s="39" t="s">
        <v>262</v>
      </c>
      <c r="B4854" s="39" t="s">
        <v>236</v>
      </c>
      <c r="C4854" s="7">
        <v>43952</v>
      </c>
      <c r="D4854" s="39" t="s">
        <v>78</v>
      </c>
      <c r="E4854" s="39">
        <v>27</v>
      </c>
      <c r="F4854" s="82">
        <f t="shared" si="225"/>
        <v>2.7E-2</v>
      </c>
      <c r="G4854" s="39">
        <f>VLOOKUP(N4854,Currecny_M!$A$1:$P$10,2,FALSE)</f>
        <v>53</v>
      </c>
      <c r="H4854" s="39">
        <f>MATCH(C4854,Currecny_M!$A$1:$P$1,0)</f>
        <v>3</v>
      </c>
      <c r="I4854" s="39">
        <f>VLOOKUP(N4854,Currecny_M!$A$1:$P$10,MATCH(Database!C4854,Currecny_M!$A$1:$P$1,0),FALSE)</f>
        <v>53.53</v>
      </c>
      <c r="J4854" s="82">
        <f t="shared" si="226"/>
        <v>1.4453100000000001</v>
      </c>
      <c r="K4854" s="39">
        <f>VLOOKUP('Cover page'!$B$6,Currecny_M!$A$1:$P$10,MATCH(Database!C4854,Currecny_M!$A$1:$P$1,0),FALSE)</f>
        <v>1</v>
      </c>
      <c r="L4854" s="82">
        <f t="shared" si="227"/>
        <v>1.4453100000000001</v>
      </c>
      <c r="M4854" s="82">
        <f>((E4854/$F$1)*VLOOKUP(N4854,Currecny_M!$A$1:$P$10,MATCH(Database!C4854,Currecny_M!$A$1:$P$1,0),FALSE))/VLOOKUP('Cover page'!$B$6,Currecny_M!$A$1:$P$10,MATCH(Database!C4854,Currecny_M!$A$1:$P$1,0),FALSE)</f>
        <v>1.4453100000000001</v>
      </c>
      <c r="N4854" s="6" t="str">
        <f>VLOOKUP(B4854,Master!$A$2:$C$11,3,FALSE)</f>
        <v>SGD</v>
      </c>
      <c r="O4854" s="6" t="str">
        <f>VLOOKUP(B4854,Master!$A$2:$C$11,2,FALSE)</f>
        <v>Asia</v>
      </c>
      <c r="Q4854" s="39" t="str">
        <f>VLOOKUP(D4854,GL_Master!$A$1:$D$80,2,FALSE)</f>
        <v>BS</v>
      </c>
      <c r="R4854" s="39" t="str">
        <f>VLOOKUP(D4854,GL_Master!$A$1:$D$80,3,FALSE)</f>
        <v>Cash &amp; Bank Balances</v>
      </c>
      <c r="S4854" s="39" t="str">
        <f>VLOOKUP(D4854,GL_Master!$A$1:$D$80,4,FALSE)</f>
        <v>Cash In hand</v>
      </c>
    </row>
    <row r="4855" spans="1:19" x14ac:dyDescent="0.25">
      <c r="A4855" s="39" t="s">
        <v>262</v>
      </c>
      <c r="B4855" s="39" t="s">
        <v>236</v>
      </c>
      <c r="C4855" s="7">
        <v>43952</v>
      </c>
      <c r="D4855" s="39" t="s">
        <v>79</v>
      </c>
      <c r="E4855" s="39">
        <v>-7198</v>
      </c>
      <c r="F4855" s="82">
        <f t="shared" si="225"/>
        <v>-7.1980000000000004</v>
      </c>
      <c r="G4855" s="39">
        <f>VLOOKUP(N4855,Currecny_M!$A$1:$P$10,2,FALSE)</f>
        <v>53</v>
      </c>
      <c r="H4855" s="39">
        <f>MATCH(C4855,Currecny_M!$A$1:$P$1,0)</f>
        <v>3</v>
      </c>
      <c r="I4855" s="39">
        <f>VLOOKUP(N4855,Currecny_M!$A$1:$P$10,MATCH(Database!C4855,Currecny_M!$A$1:$P$1,0),FALSE)</f>
        <v>53.53</v>
      </c>
      <c r="J4855" s="82">
        <f t="shared" si="226"/>
        <v>-385.30894000000001</v>
      </c>
      <c r="K4855" s="39">
        <f>VLOOKUP('Cover page'!$B$6,Currecny_M!$A$1:$P$10,MATCH(Database!C4855,Currecny_M!$A$1:$P$1,0),FALSE)</f>
        <v>1</v>
      </c>
      <c r="L4855" s="82">
        <f t="shared" si="227"/>
        <v>-385.30894000000001</v>
      </c>
      <c r="M4855" s="82">
        <f>((E4855/$F$1)*VLOOKUP(N4855,Currecny_M!$A$1:$P$10,MATCH(Database!C4855,Currecny_M!$A$1:$P$1,0),FALSE))/VLOOKUP('Cover page'!$B$6,Currecny_M!$A$1:$P$10,MATCH(Database!C4855,Currecny_M!$A$1:$P$1,0),FALSE)</f>
        <v>-385.30894000000001</v>
      </c>
      <c r="N4855" s="6" t="str">
        <f>VLOOKUP(B4855,Master!$A$2:$C$11,3,FALSE)</f>
        <v>SGD</v>
      </c>
      <c r="O4855" s="6" t="str">
        <f>VLOOKUP(B4855,Master!$A$2:$C$11,2,FALSE)</f>
        <v>Asia</v>
      </c>
      <c r="Q4855" s="39" t="str">
        <f>VLOOKUP(D4855,GL_Master!$A$1:$D$80,2,FALSE)</f>
        <v>BS</v>
      </c>
      <c r="R4855" s="39" t="str">
        <f>VLOOKUP(D4855,GL_Master!$A$1:$D$80,3,FALSE)</f>
        <v>Loan Fund</v>
      </c>
      <c r="S4855" s="39" t="str">
        <f>VLOOKUP(D4855,GL_Master!$A$1:$D$80,4,FALSE)</f>
        <v>Term Loan</v>
      </c>
    </row>
    <row r="4856" spans="1:19" x14ac:dyDescent="0.25">
      <c r="A4856" s="39" t="s">
        <v>262</v>
      </c>
      <c r="B4856" s="39" t="s">
        <v>236</v>
      </c>
      <c r="C4856" s="7">
        <v>43952</v>
      </c>
      <c r="D4856" s="39" t="s">
        <v>80</v>
      </c>
      <c r="E4856" s="39">
        <v>194</v>
      </c>
      <c r="F4856" s="82">
        <f t="shared" si="225"/>
        <v>0.19400000000000001</v>
      </c>
      <c r="G4856" s="39">
        <f>VLOOKUP(N4856,Currecny_M!$A$1:$P$10,2,FALSE)</f>
        <v>53</v>
      </c>
      <c r="H4856" s="39">
        <f>MATCH(C4856,Currecny_M!$A$1:$P$1,0)</f>
        <v>3</v>
      </c>
      <c r="I4856" s="39">
        <f>VLOOKUP(N4856,Currecny_M!$A$1:$P$10,MATCH(Database!C4856,Currecny_M!$A$1:$P$1,0),FALSE)</f>
        <v>53.53</v>
      </c>
      <c r="J4856" s="82">
        <f t="shared" si="226"/>
        <v>10.384820000000001</v>
      </c>
      <c r="K4856" s="39">
        <f>VLOOKUP('Cover page'!$B$6,Currecny_M!$A$1:$P$10,MATCH(Database!C4856,Currecny_M!$A$1:$P$1,0),FALSE)</f>
        <v>1</v>
      </c>
      <c r="L4856" s="82">
        <f t="shared" si="227"/>
        <v>10.384820000000001</v>
      </c>
      <c r="M4856" s="82">
        <f>((E4856/$F$1)*VLOOKUP(N4856,Currecny_M!$A$1:$P$10,MATCH(Database!C4856,Currecny_M!$A$1:$P$1,0),FALSE))/VLOOKUP('Cover page'!$B$6,Currecny_M!$A$1:$P$10,MATCH(Database!C4856,Currecny_M!$A$1:$P$1,0),FALSE)</f>
        <v>10.384820000000001</v>
      </c>
      <c r="N4856" s="6" t="str">
        <f>VLOOKUP(B4856,Master!$A$2:$C$11,3,FALSE)</f>
        <v>SGD</v>
      </c>
      <c r="O4856" s="6" t="str">
        <f>VLOOKUP(B4856,Master!$A$2:$C$11,2,FALSE)</f>
        <v>Asia</v>
      </c>
      <c r="Q4856" s="39" t="str">
        <f>VLOOKUP(D4856,GL_Master!$A$1:$D$80,2,FALSE)</f>
        <v>BS</v>
      </c>
      <c r="R4856" s="39" t="str">
        <f>VLOOKUP(D4856,GL_Master!$A$1:$D$80,3,FALSE)</f>
        <v>Cash &amp; Bank Balances</v>
      </c>
      <c r="S4856" s="39" t="str">
        <f>VLOOKUP(D4856,GL_Master!$A$1:$D$80,4,FALSE)</f>
        <v xml:space="preserve">      On Current Accounts</v>
      </c>
    </row>
    <row r="4857" spans="1:19" x14ac:dyDescent="0.25">
      <c r="A4857" s="39" t="s">
        <v>262</v>
      </c>
      <c r="B4857" s="39" t="s">
        <v>236</v>
      </c>
      <c r="C4857" s="7">
        <v>43952</v>
      </c>
      <c r="D4857" s="39" t="s">
        <v>81</v>
      </c>
      <c r="E4857" s="39">
        <v>14112</v>
      </c>
      <c r="F4857" s="82">
        <f t="shared" si="225"/>
        <v>14.112</v>
      </c>
      <c r="G4857" s="39">
        <f>VLOOKUP(N4857,Currecny_M!$A$1:$P$10,2,FALSE)</f>
        <v>53</v>
      </c>
      <c r="H4857" s="39">
        <f>MATCH(C4857,Currecny_M!$A$1:$P$1,0)</f>
        <v>3</v>
      </c>
      <c r="I4857" s="39">
        <f>VLOOKUP(N4857,Currecny_M!$A$1:$P$10,MATCH(Database!C4857,Currecny_M!$A$1:$P$1,0),FALSE)</f>
        <v>53.53</v>
      </c>
      <c r="J4857" s="82">
        <f t="shared" si="226"/>
        <v>755.41536000000008</v>
      </c>
      <c r="K4857" s="39">
        <f>VLOOKUP('Cover page'!$B$6,Currecny_M!$A$1:$P$10,MATCH(Database!C4857,Currecny_M!$A$1:$P$1,0),FALSE)</f>
        <v>1</v>
      </c>
      <c r="L4857" s="82">
        <f t="shared" si="227"/>
        <v>755.41536000000008</v>
      </c>
      <c r="M4857" s="82">
        <f>((E4857/$F$1)*VLOOKUP(N4857,Currecny_M!$A$1:$P$10,MATCH(Database!C4857,Currecny_M!$A$1:$P$1,0),FALSE))/VLOOKUP('Cover page'!$B$6,Currecny_M!$A$1:$P$10,MATCH(Database!C4857,Currecny_M!$A$1:$P$1,0),FALSE)</f>
        <v>755.41536000000008</v>
      </c>
      <c r="N4857" s="6" t="str">
        <f>VLOOKUP(B4857,Master!$A$2:$C$11,3,FALSE)</f>
        <v>SGD</v>
      </c>
      <c r="O4857" s="6" t="str">
        <f>VLOOKUP(B4857,Master!$A$2:$C$11,2,FALSE)</f>
        <v>Asia</v>
      </c>
      <c r="Q4857" s="39" t="str">
        <f>VLOOKUP(D4857,GL_Master!$A$1:$D$80,2,FALSE)</f>
        <v>BS</v>
      </c>
      <c r="R4857" s="39" t="str">
        <f>VLOOKUP(D4857,GL_Master!$A$1:$D$80,3,FALSE)</f>
        <v>Other Current Assets</v>
      </c>
      <c r="S4857" s="39" t="str">
        <f>VLOOKUP(D4857,GL_Master!$A$1:$D$80,4,FALSE)</f>
        <v>Advance tax recoverable (net of provision )</v>
      </c>
    </row>
    <row r="4858" spans="1:19" x14ac:dyDescent="0.25">
      <c r="A4858" s="39" t="s">
        <v>262</v>
      </c>
      <c r="B4858" s="39" t="s">
        <v>236</v>
      </c>
      <c r="C4858" s="7">
        <v>43952</v>
      </c>
      <c r="D4858" s="39" t="s">
        <v>19</v>
      </c>
      <c r="E4858" s="39">
        <v>139</v>
      </c>
      <c r="F4858" s="82">
        <f t="shared" si="225"/>
        <v>0.13900000000000001</v>
      </c>
      <c r="G4858" s="39">
        <f>VLOOKUP(N4858,Currecny_M!$A$1:$P$10,2,FALSE)</f>
        <v>53</v>
      </c>
      <c r="H4858" s="39">
        <f>MATCH(C4858,Currecny_M!$A$1:$P$1,0)</f>
        <v>3</v>
      </c>
      <c r="I4858" s="39">
        <f>VLOOKUP(N4858,Currecny_M!$A$1:$P$10,MATCH(Database!C4858,Currecny_M!$A$1:$P$1,0),FALSE)</f>
        <v>53.53</v>
      </c>
      <c r="J4858" s="82">
        <f t="shared" si="226"/>
        <v>7.4406700000000008</v>
      </c>
      <c r="K4858" s="39">
        <f>VLOOKUP('Cover page'!$B$6,Currecny_M!$A$1:$P$10,MATCH(Database!C4858,Currecny_M!$A$1:$P$1,0),FALSE)</f>
        <v>1</v>
      </c>
      <c r="L4858" s="82">
        <f t="shared" si="227"/>
        <v>7.4406700000000008</v>
      </c>
      <c r="M4858" s="82">
        <f>((E4858/$F$1)*VLOOKUP(N4858,Currecny_M!$A$1:$P$10,MATCH(Database!C4858,Currecny_M!$A$1:$P$1,0),FALSE))/VLOOKUP('Cover page'!$B$6,Currecny_M!$A$1:$P$10,MATCH(Database!C4858,Currecny_M!$A$1:$P$1,0),FALSE)</f>
        <v>7.4406700000000008</v>
      </c>
      <c r="N4858" s="6" t="str">
        <f>VLOOKUP(B4858,Master!$A$2:$C$11,3,FALSE)</f>
        <v>SGD</v>
      </c>
      <c r="O4858" s="6" t="str">
        <f>VLOOKUP(B4858,Master!$A$2:$C$11,2,FALSE)</f>
        <v>Asia</v>
      </c>
      <c r="Q4858" s="39" t="str">
        <f>VLOOKUP(D4858,GL_Master!$A$1:$D$80,2,FALSE)</f>
        <v>BS</v>
      </c>
      <c r="R4858" s="39" t="str">
        <f>VLOOKUP(D4858,GL_Master!$A$1:$D$80,3,FALSE)</f>
        <v>Short-term loan and advances</v>
      </c>
      <c r="S4858" s="39" t="str">
        <f>VLOOKUP(D4858,GL_Master!$A$1:$D$80,4,FALSE)</f>
        <v>Prepaid expenses</v>
      </c>
    </row>
    <row r="4859" spans="1:19" x14ac:dyDescent="0.25">
      <c r="A4859" s="39" t="s">
        <v>262</v>
      </c>
      <c r="B4859" s="39" t="s">
        <v>236</v>
      </c>
      <c r="C4859" s="7">
        <v>43952</v>
      </c>
      <c r="D4859" s="39" t="s">
        <v>82</v>
      </c>
      <c r="E4859" s="39">
        <v>1455</v>
      </c>
      <c r="F4859" s="82">
        <f t="shared" si="225"/>
        <v>1.4550000000000001</v>
      </c>
      <c r="G4859" s="39">
        <f>VLOOKUP(N4859,Currecny_M!$A$1:$P$10,2,FALSE)</f>
        <v>53</v>
      </c>
      <c r="H4859" s="39">
        <f>MATCH(C4859,Currecny_M!$A$1:$P$1,0)</f>
        <v>3</v>
      </c>
      <c r="I4859" s="39">
        <f>VLOOKUP(N4859,Currecny_M!$A$1:$P$10,MATCH(Database!C4859,Currecny_M!$A$1:$P$1,0),FALSE)</f>
        <v>53.53</v>
      </c>
      <c r="J4859" s="82">
        <f t="shared" si="226"/>
        <v>77.886150000000001</v>
      </c>
      <c r="K4859" s="39">
        <f>VLOOKUP('Cover page'!$B$6,Currecny_M!$A$1:$P$10,MATCH(Database!C4859,Currecny_M!$A$1:$P$1,0),FALSE)</f>
        <v>1</v>
      </c>
      <c r="L4859" s="82">
        <f t="shared" si="227"/>
        <v>77.886150000000001</v>
      </c>
      <c r="M4859" s="82">
        <f>((E4859/$F$1)*VLOOKUP(N4859,Currecny_M!$A$1:$P$10,MATCH(Database!C4859,Currecny_M!$A$1:$P$1,0),FALSE))/VLOOKUP('Cover page'!$B$6,Currecny_M!$A$1:$P$10,MATCH(Database!C4859,Currecny_M!$A$1:$P$1,0),FALSE)</f>
        <v>77.886150000000001</v>
      </c>
      <c r="N4859" s="6" t="str">
        <f>VLOOKUP(B4859,Master!$A$2:$C$11,3,FALSE)</f>
        <v>SGD</v>
      </c>
      <c r="O4859" s="6" t="str">
        <f>VLOOKUP(B4859,Master!$A$2:$C$11,2,FALSE)</f>
        <v>Asia</v>
      </c>
      <c r="Q4859" s="39" t="str">
        <f>VLOOKUP(D4859,GL_Master!$A$1:$D$80,2,FALSE)</f>
        <v>BS</v>
      </c>
      <c r="R4859" s="39" t="str">
        <f>VLOOKUP(D4859,GL_Master!$A$1:$D$80,3,FALSE)</f>
        <v>Short-term loan and advances</v>
      </c>
      <c r="S4859" s="39" t="str">
        <f>VLOOKUP(D4859,GL_Master!$A$1:$D$80,4,FALSE)</f>
        <v>Advance to vendor/employees</v>
      </c>
    </row>
    <row r="4860" spans="1:19" x14ac:dyDescent="0.25">
      <c r="A4860" s="39" t="s">
        <v>262</v>
      </c>
      <c r="B4860" s="39" t="s">
        <v>236</v>
      </c>
      <c r="C4860" s="7">
        <v>43952</v>
      </c>
      <c r="D4860" s="39" t="s">
        <v>83</v>
      </c>
      <c r="E4860" s="39">
        <v>970</v>
      </c>
      <c r="F4860" s="82">
        <f t="shared" si="225"/>
        <v>0.97</v>
      </c>
      <c r="G4860" s="39">
        <f>VLOOKUP(N4860,Currecny_M!$A$1:$P$10,2,FALSE)</f>
        <v>53</v>
      </c>
      <c r="H4860" s="39">
        <f>MATCH(C4860,Currecny_M!$A$1:$P$1,0)</f>
        <v>3</v>
      </c>
      <c r="I4860" s="39">
        <f>VLOOKUP(N4860,Currecny_M!$A$1:$P$10,MATCH(Database!C4860,Currecny_M!$A$1:$P$1,0),FALSE)</f>
        <v>53.53</v>
      </c>
      <c r="J4860" s="82">
        <f t="shared" si="226"/>
        <v>51.924100000000003</v>
      </c>
      <c r="K4860" s="39">
        <f>VLOOKUP('Cover page'!$B$6,Currecny_M!$A$1:$P$10,MATCH(Database!C4860,Currecny_M!$A$1:$P$1,0),FALSE)</f>
        <v>1</v>
      </c>
      <c r="L4860" s="82">
        <f t="shared" si="227"/>
        <v>51.924100000000003</v>
      </c>
      <c r="M4860" s="82">
        <f>((E4860/$F$1)*VLOOKUP(N4860,Currecny_M!$A$1:$P$10,MATCH(Database!C4860,Currecny_M!$A$1:$P$1,0),FALSE))/VLOOKUP('Cover page'!$B$6,Currecny_M!$A$1:$P$10,MATCH(Database!C4860,Currecny_M!$A$1:$P$1,0),FALSE)</f>
        <v>51.924100000000003</v>
      </c>
      <c r="N4860" s="6" t="str">
        <f>VLOOKUP(B4860,Master!$A$2:$C$11,3,FALSE)</f>
        <v>SGD</v>
      </c>
      <c r="O4860" s="6" t="str">
        <f>VLOOKUP(B4860,Master!$A$2:$C$11,2,FALSE)</f>
        <v>Asia</v>
      </c>
      <c r="Q4860" s="39" t="str">
        <f>VLOOKUP(D4860,GL_Master!$A$1:$D$80,2,FALSE)</f>
        <v>BS</v>
      </c>
      <c r="R4860" s="39" t="str">
        <f>VLOOKUP(D4860,GL_Master!$A$1:$D$80,3,FALSE)</f>
        <v>Other Current Assets</v>
      </c>
      <c r="S4860" s="39" t="str">
        <f>VLOOKUP(D4860,GL_Master!$A$1:$D$80,4,FALSE)</f>
        <v>Security deposits ( Unsecured, considered good)</v>
      </c>
    </row>
    <row r="4861" spans="1:19" x14ac:dyDescent="0.25">
      <c r="A4861" s="39" t="s">
        <v>262</v>
      </c>
      <c r="B4861" s="39" t="s">
        <v>236</v>
      </c>
      <c r="C4861" s="7">
        <v>43952</v>
      </c>
      <c r="D4861" s="39" t="s">
        <v>246</v>
      </c>
      <c r="E4861" s="39">
        <v>-114725</v>
      </c>
      <c r="F4861" s="82">
        <f t="shared" si="225"/>
        <v>-114.72499999999999</v>
      </c>
      <c r="G4861" s="39">
        <f>VLOOKUP(N4861,Currecny_M!$A$1:$P$10,2,FALSE)</f>
        <v>53</v>
      </c>
      <c r="H4861" s="39">
        <f>MATCH(C4861,Currecny_M!$A$1:$P$1,0)</f>
        <v>3</v>
      </c>
      <c r="I4861" s="39">
        <f>VLOOKUP(N4861,Currecny_M!$A$1:$P$10,MATCH(Database!C4861,Currecny_M!$A$1:$P$1,0),FALSE)</f>
        <v>53.53</v>
      </c>
      <c r="J4861" s="82">
        <f t="shared" si="226"/>
        <v>-6141.2292499999994</v>
      </c>
      <c r="K4861" s="39">
        <f>VLOOKUP('Cover page'!$B$6,Currecny_M!$A$1:$P$10,MATCH(Database!C4861,Currecny_M!$A$1:$P$1,0),FALSE)</f>
        <v>1</v>
      </c>
      <c r="L4861" s="82">
        <f t="shared" si="227"/>
        <v>-6141.2292499999994</v>
      </c>
      <c r="M4861" s="82">
        <f>((E4861/$F$1)*VLOOKUP(N4861,Currecny_M!$A$1:$P$10,MATCH(Database!C4861,Currecny_M!$A$1:$P$1,0),FALSE))/VLOOKUP('Cover page'!$B$6,Currecny_M!$A$1:$P$10,MATCH(Database!C4861,Currecny_M!$A$1:$P$1,0),FALSE)</f>
        <v>-6141.2292499999994</v>
      </c>
      <c r="N4861" s="6" t="str">
        <f>VLOOKUP(B4861,Master!$A$2:$C$11,3,FALSE)</f>
        <v>SGD</v>
      </c>
      <c r="O4861" s="6" t="str">
        <f>VLOOKUP(B4861,Master!$A$2:$C$11,2,FALSE)</f>
        <v>Asia</v>
      </c>
      <c r="Q4861" s="39" t="str">
        <f>VLOOKUP(D4861,GL_Master!$A$1:$D$80,2,FALSE)</f>
        <v>PL</v>
      </c>
      <c r="R4861" s="39" t="str">
        <f>VLOOKUP(D4861,GL_Master!$A$1:$D$80,3,FALSE)</f>
        <v>Revenue from Operations</v>
      </c>
      <c r="S4861" s="39" t="str">
        <f>VLOOKUP(D4861,GL_Master!$A$1:$D$80,4,FALSE)</f>
        <v>Contract revenue</v>
      </c>
    </row>
    <row r="4862" spans="1:19" x14ac:dyDescent="0.25">
      <c r="A4862" s="39" t="s">
        <v>262</v>
      </c>
      <c r="B4862" s="39" t="s">
        <v>236</v>
      </c>
      <c r="C4862" s="7">
        <v>43952</v>
      </c>
      <c r="D4862" s="39" t="s">
        <v>134</v>
      </c>
      <c r="E4862" s="39">
        <v>-941</v>
      </c>
      <c r="F4862" s="82">
        <f t="shared" si="225"/>
        <v>-0.94099999999999995</v>
      </c>
      <c r="G4862" s="39">
        <f>VLOOKUP(N4862,Currecny_M!$A$1:$P$10,2,FALSE)</f>
        <v>53</v>
      </c>
      <c r="H4862" s="39">
        <f>MATCH(C4862,Currecny_M!$A$1:$P$1,0)</f>
        <v>3</v>
      </c>
      <c r="I4862" s="39">
        <f>VLOOKUP(N4862,Currecny_M!$A$1:$P$10,MATCH(Database!C4862,Currecny_M!$A$1:$P$1,0),FALSE)</f>
        <v>53.53</v>
      </c>
      <c r="J4862" s="82">
        <f t="shared" si="226"/>
        <v>-50.371729999999999</v>
      </c>
      <c r="K4862" s="39">
        <f>VLOOKUP('Cover page'!$B$6,Currecny_M!$A$1:$P$10,MATCH(Database!C4862,Currecny_M!$A$1:$P$1,0),FALSE)</f>
        <v>1</v>
      </c>
      <c r="L4862" s="82">
        <f t="shared" si="227"/>
        <v>-50.371729999999999</v>
      </c>
      <c r="M4862" s="82">
        <f>((E4862/$F$1)*VLOOKUP(N4862,Currecny_M!$A$1:$P$10,MATCH(Database!C4862,Currecny_M!$A$1:$P$1,0),FALSE))/VLOOKUP('Cover page'!$B$6,Currecny_M!$A$1:$P$10,MATCH(Database!C4862,Currecny_M!$A$1:$P$1,0),FALSE)</f>
        <v>-50.371729999999999</v>
      </c>
      <c r="N4862" s="6" t="str">
        <f>VLOOKUP(B4862,Master!$A$2:$C$11,3,FALSE)</f>
        <v>SGD</v>
      </c>
      <c r="O4862" s="6" t="str">
        <f>VLOOKUP(B4862,Master!$A$2:$C$11,2,FALSE)</f>
        <v>Asia</v>
      </c>
      <c r="Q4862" s="39" t="str">
        <f>VLOOKUP(D4862,GL_Master!$A$1:$D$80,2,FALSE)</f>
        <v>PL</v>
      </c>
      <c r="R4862" s="39" t="str">
        <f>VLOOKUP(D4862,GL_Master!$A$1:$D$80,3,FALSE)</f>
        <v>Other Income</v>
      </c>
      <c r="S4862" s="39" t="str">
        <f>VLOOKUP(D4862,GL_Master!$A$1:$D$80,4,FALSE)</f>
        <v>Other Income</v>
      </c>
    </row>
    <row r="4863" spans="1:19" x14ac:dyDescent="0.25">
      <c r="A4863" s="39" t="s">
        <v>262</v>
      </c>
      <c r="B4863" s="39" t="s">
        <v>236</v>
      </c>
      <c r="C4863" s="7">
        <v>43952</v>
      </c>
      <c r="D4863" s="39" t="s">
        <v>86</v>
      </c>
      <c r="E4863" s="39">
        <v>53</v>
      </c>
      <c r="F4863" s="82">
        <f t="shared" si="225"/>
        <v>5.2999999999999999E-2</v>
      </c>
      <c r="G4863" s="39">
        <f>VLOOKUP(N4863,Currecny_M!$A$1:$P$10,2,FALSE)</f>
        <v>53</v>
      </c>
      <c r="H4863" s="39">
        <f>MATCH(C4863,Currecny_M!$A$1:$P$1,0)</f>
        <v>3</v>
      </c>
      <c r="I4863" s="39">
        <f>VLOOKUP(N4863,Currecny_M!$A$1:$P$10,MATCH(Database!C4863,Currecny_M!$A$1:$P$1,0),FALSE)</f>
        <v>53.53</v>
      </c>
      <c r="J4863" s="82">
        <f t="shared" si="226"/>
        <v>2.8370899999999999</v>
      </c>
      <c r="K4863" s="39">
        <f>VLOOKUP('Cover page'!$B$6,Currecny_M!$A$1:$P$10,MATCH(Database!C4863,Currecny_M!$A$1:$P$1,0),FALSE)</f>
        <v>1</v>
      </c>
      <c r="L4863" s="82">
        <f t="shared" si="227"/>
        <v>2.8370899999999999</v>
      </c>
      <c r="M4863" s="82">
        <f>((E4863/$F$1)*VLOOKUP(N4863,Currecny_M!$A$1:$P$10,MATCH(Database!C4863,Currecny_M!$A$1:$P$1,0),FALSE))/VLOOKUP('Cover page'!$B$6,Currecny_M!$A$1:$P$10,MATCH(Database!C4863,Currecny_M!$A$1:$P$1,0),FALSE)</f>
        <v>2.8370899999999999</v>
      </c>
      <c r="N4863" s="6" t="str">
        <f>VLOOKUP(B4863,Master!$A$2:$C$11,3,FALSE)</f>
        <v>SGD</v>
      </c>
      <c r="O4863" s="6" t="str">
        <f>VLOOKUP(B4863,Master!$A$2:$C$11,2,FALSE)</f>
        <v>Asia</v>
      </c>
      <c r="Q4863" s="39" t="str">
        <f>VLOOKUP(D4863,GL_Master!$A$1:$D$80,2,FALSE)</f>
        <v>PL</v>
      </c>
      <c r="R4863" s="39" t="str">
        <f>VLOOKUP(D4863,GL_Master!$A$1:$D$80,3,FALSE)</f>
        <v>COGS</v>
      </c>
      <c r="S4863" s="39" t="str">
        <f>VLOOKUP(D4863,GL_Master!$A$1:$D$80,4,FALSE)</f>
        <v>Purchase of other traded goods</v>
      </c>
    </row>
    <row r="4864" spans="1:19" x14ac:dyDescent="0.25">
      <c r="A4864" s="39" t="s">
        <v>262</v>
      </c>
      <c r="B4864" s="39" t="s">
        <v>236</v>
      </c>
      <c r="C4864" s="7">
        <v>43952</v>
      </c>
      <c r="D4864" s="39" t="s">
        <v>87</v>
      </c>
      <c r="E4864" s="39">
        <v>28</v>
      </c>
      <c r="F4864" s="82">
        <f t="shared" si="225"/>
        <v>2.8000000000000001E-2</v>
      </c>
      <c r="G4864" s="39">
        <f>VLOOKUP(N4864,Currecny_M!$A$1:$P$10,2,FALSE)</f>
        <v>53</v>
      </c>
      <c r="H4864" s="39">
        <f>MATCH(C4864,Currecny_M!$A$1:$P$1,0)</f>
        <v>3</v>
      </c>
      <c r="I4864" s="39">
        <f>VLOOKUP(N4864,Currecny_M!$A$1:$P$10,MATCH(Database!C4864,Currecny_M!$A$1:$P$1,0),FALSE)</f>
        <v>53.53</v>
      </c>
      <c r="J4864" s="82">
        <f t="shared" si="226"/>
        <v>1.4988400000000002</v>
      </c>
      <c r="K4864" s="39">
        <f>VLOOKUP('Cover page'!$B$6,Currecny_M!$A$1:$P$10,MATCH(Database!C4864,Currecny_M!$A$1:$P$1,0),FALSE)</f>
        <v>1</v>
      </c>
      <c r="L4864" s="82">
        <f t="shared" si="227"/>
        <v>1.4988400000000002</v>
      </c>
      <c r="M4864" s="82">
        <f>((E4864/$F$1)*VLOOKUP(N4864,Currecny_M!$A$1:$P$10,MATCH(Database!C4864,Currecny_M!$A$1:$P$1,0),FALSE))/VLOOKUP('Cover page'!$B$6,Currecny_M!$A$1:$P$10,MATCH(Database!C4864,Currecny_M!$A$1:$P$1,0),FALSE)</f>
        <v>1.4988400000000002</v>
      </c>
      <c r="N4864" s="6" t="str">
        <f>VLOOKUP(B4864,Master!$A$2:$C$11,3,FALSE)</f>
        <v>SGD</v>
      </c>
      <c r="O4864" s="6" t="str">
        <f>VLOOKUP(B4864,Master!$A$2:$C$11,2,FALSE)</f>
        <v>Asia</v>
      </c>
      <c r="Q4864" s="39" t="str">
        <f>VLOOKUP(D4864,GL_Master!$A$1:$D$80,2,FALSE)</f>
        <v>PL</v>
      </c>
      <c r="R4864" s="39" t="str">
        <f>VLOOKUP(D4864,GL_Master!$A$1:$D$80,3,FALSE)</f>
        <v>COGS</v>
      </c>
      <c r="S4864" s="39" t="str">
        <f>VLOOKUP(D4864,GL_Master!$A$1:$D$80,4,FALSE)</f>
        <v>Civil, Installation, Commissioning and Other miscellaneous expenses</v>
      </c>
    </row>
    <row r="4865" spans="1:19" x14ac:dyDescent="0.25">
      <c r="A4865" s="39" t="s">
        <v>262</v>
      </c>
      <c r="B4865" s="39" t="s">
        <v>236</v>
      </c>
      <c r="C4865" s="7">
        <v>43952</v>
      </c>
      <c r="D4865" s="39" t="s">
        <v>88</v>
      </c>
      <c r="E4865" s="39">
        <v>81</v>
      </c>
      <c r="F4865" s="82">
        <f t="shared" si="225"/>
        <v>8.1000000000000003E-2</v>
      </c>
      <c r="G4865" s="39">
        <f>VLOOKUP(N4865,Currecny_M!$A$1:$P$10,2,FALSE)</f>
        <v>53</v>
      </c>
      <c r="H4865" s="39">
        <f>MATCH(C4865,Currecny_M!$A$1:$P$1,0)</f>
        <v>3</v>
      </c>
      <c r="I4865" s="39">
        <f>VLOOKUP(N4865,Currecny_M!$A$1:$P$10,MATCH(Database!C4865,Currecny_M!$A$1:$P$1,0),FALSE)</f>
        <v>53.53</v>
      </c>
      <c r="J4865" s="82">
        <f t="shared" si="226"/>
        <v>4.3359300000000003</v>
      </c>
      <c r="K4865" s="39">
        <f>VLOOKUP('Cover page'!$B$6,Currecny_M!$A$1:$P$10,MATCH(Database!C4865,Currecny_M!$A$1:$P$1,0),FALSE)</f>
        <v>1</v>
      </c>
      <c r="L4865" s="82">
        <f t="shared" si="227"/>
        <v>4.3359300000000003</v>
      </c>
      <c r="M4865" s="82">
        <f>((E4865/$F$1)*VLOOKUP(N4865,Currecny_M!$A$1:$P$10,MATCH(Database!C4865,Currecny_M!$A$1:$P$1,0),FALSE))/VLOOKUP('Cover page'!$B$6,Currecny_M!$A$1:$P$10,MATCH(Database!C4865,Currecny_M!$A$1:$P$1,0),FALSE)</f>
        <v>4.3359300000000003</v>
      </c>
      <c r="N4865" s="6" t="str">
        <f>VLOOKUP(B4865,Master!$A$2:$C$11,3,FALSE)</f>
        <v>SGD</v>
      </c>
      <c r="O4865" s="6" t="str">
        <f>VLOOKUP(B4865,Master!$A$2:$C$11,2,FALSE)</f>
        <v>Asia</v>
      </c>
      <c r="Q4865" s="39" t="str">
        <f>VLOOKUP(D4865,GL_Master!$A$1:$D$80,2,FALSE)</f>
        <v>PL</v>
      </c>
      <c r="R4865" s="39" t="str">
        <f>VLOOKUP(D4865,GL_Master!$A$1:$D$80,3,FALSE)</f>
        <v>COGS</v>
      </c>
      <c r="S4865" s="39" t="str">
        <f>VLOOKUP(D4865,GL_Master!$A$1:$D$80,4,FALSE)</f>
        <v>Civil, Installation, Commissioning and Other miscellaneous expenses</v>
      </c>
    </row>
    <row r="4866" spans="1:19" x14ac:dyDescent="0.25">
      <c r="A4866" s="39" t="s">
        <v>262</v>
      </c>
      <c r="B4866" s="39" t="s">
        <v>236</v>
      </c>
      <c r="C4866" s="7">
        <v>43952</v>
      </c>
      <c r="D4866" s="39" t="s">
        <v>89</v>
      </c>
      <c r="E4866" s="39">
        <v>168</v>
      </c>
      <c r="F4866" s="82">
        <f t="shared" si="225"/>
        <v>0.16800000000000001</v>
      </c>
      <c r="G4866" s="39">
        <f>VLOOKUP(N4866,Currecny_M!$A$1:$P$10,2,FALSE)</f>
        <v>53</v>
      </c>
      <c r="H4866" s="39">
        <f>MATCH(C4866,Currecny_M!$A$1:$P$1,0)</f>
        <v>3</v>
      </c>
      <c r="I4866" s="39">
        <f>VLOOKUP(N4866,Currecny_M!$A$1:$P$10,MATCH(Database!C4866,Currecny_M!$A$1:$P$1,0),FALSE)</f>
        <v>53.53</v>
      </c>
      <c r="J4866" s="82">
        <f t="shared" si="226"/>
        <v>8.9930400000000006</v>
      </c>
      <c r="K4866" s="39">
        <f>VLOOKUP('Cover page'!$B$6,Currecny_M!$A$1:$P$10,MATCH(Database!C4866,Currecny_M!$A$1:$P$1,0),FALSE)</f>
        <v>1</v>
      </c>
      <c r="L4866" s="82">
        <f t="shared" si="227"/>
        <v>8.9930400000000006</v>
      </c>
      <c r="M4866" s="82">
        <f>((E4866/$F$1)*VLOOKUP(N4866,Currecny_M!$A$1:$P$10,MATCH(Database!C4866,Currecny_M!$A$1:$P$1,0),FALSE))/VLOOKUP('Cover page'!$B$6,Currecny_M!$A$1:$P$10,MATCH(Database!C4866,Currecny_M!$A$1:$P$1,0),FALSE)</f>
        <v>8.9930400000000006</v>
      </c>
      <c r="N4866" s="6" t="str">
        <f>VLOOKUP(B4866,Master!$A$2:$C$11,3,FALSE)</f>
        <v>SGD</v>
      </c>
      <c r="O4866" s="6" t="str">
        <f>VLOOKUP(B4866,Master!$A$2:$C$11,2,FALSE)</f>
        <v>Asia</v>
      </c>
      <c r="Q4866" s="39" t="str">
        <f>VLOOKUP(D4866,GL_Master!$A$1:$D$80,2,FALSE)</f>
        <v>PL</v>
      </c>
      <c r="R4866" s="39" t="str">
        <f>VLOOKUP(D4866,GL_Master!$A$1:$D$80,3,FALSE)</f>
        <v>COGS</v>
      </c>
      <c r="S4866" s="39" t="str">
        <f>VLOOKUP(D4866,GL_Master!$A$1:$D$80,4,FALSE)</f>
        <v>project Expenses</v>
      </c>
    </row>
    <row r="4867" spans="1:19" x14ac:dyDescent="0.25">
      <c r="A4867" s="39" t="s">
        <v>262</v>
      </c>
      <c r="B4867" s="39" t="s">
        <v>236</v>
      </c>
      <c r="C4867" s="7">
        <v>43952</v>
      </c>
      <c r="D4867" s="39" t="s">
        <v>90</v>
      </c>
      <c r="E4867" s="39">
        <v>53</v>
      </c>
      <c r="F4867" s="82">
        <f t="shared" si="225"/>
        <v>5.2999999999999999E-2</v>
      </c>
      <c r="G4867" s="39">
        <f>VLOOKUP(N4867,Currecny_M!$A$1:$P$10,2,FALSE)</f>
        <v>53</v>
      </c>
      <c r="H4867" s="39">
        <f>MATCH(C4867,Currecny_M!$A$1:$P$1,0)</f>
        <v>3</v>
      </c>
      <c r="I4867" s="39">
        <f>VLOOKUP(N4867,Currecny_M!$A$1:$P$10,MATCH(Database!C4867,Currecny_M!$A$1:$P$1,0),FALSE)</f>
        <v>53.53</v>
      </c>
      <c r="J4867" s="82">
        <f t="shared" si="226"/>
        <v>2.8370899999999999</v>
      </c>
      <c r="K4867" s="39">
        <f>VLOOKUP('Cover page'!$B$6,Currecny_M!$A$1:$P$10,MATCH(Database!C4867,Currecny_M!$A$1:$P$1,0),FALSE)</f>
        <v>1</v>
      </c>
      <c r="L4867" s="82">
        <f t="shared" si="227"/>
        <v>2.8370899999999999</v>
      </c>
      <c r="M4867" s="82">
        <f>((E4867/$F$1)*VLOOKUP(N4867,Currecny_M!$A$1:$P$10,MATCH(Database!C4867,Currecny_M!$A$1:$P$1,0),FALSE))/VLOOKUP('Cover page'!$B$6,Currecny_M!$A$1:$P$10,MATCH(Database!C4867,Currecny_M!$A$1:$P$1,0),FALSE)</f>
        <v>2.8370899999999999</v>
      </c>
      <c r="N4867" s="6" t="str">
        <f>VLOOKUP(B4867,Master!$A$2:$C$11,3,FALSE)</f>
        <v>SGD</v>
      </c>
      <c r="O4867" s="6" t="str">
        <f>VLOOKUP(B4867,Master!$A$2:$C$11,2,FALSE)</f>
        <v>Asia</v>
      </c>
      <c r="Q4867" s="39" t="str">
        <f>VLOOKUP(D4867,GL_Master!$A$1:$D$80,2,FALSE)</f>
        <v>PL</v>
      </c>
      <c r="R4867" s="39" t="str">
        <f>VLOOKUP(D4867,GL_Master!$A$1:$D$80,3,FALSE)</f>
        <v>Office utility</v>
      </c>
      <c r="S4867" s="39" t="str">
        <f>VLOOKUP(D4867,GL_Master!$A$1:$D$80,4,FALSE)</f>
        <v>Electricity Expenses</v>
      </c>
    </row>
    <row r="4868" spans="1:19" x14ac:dyDescent="0.25">
      <c r="A4868" s="39" t="s">
        <v>262</v>
      </c>
      <c r="B4868" s="39" t="s">
        <v>236</v>
      </c>
      <c r="C4868" s="7">
        <v>43952</v>
      </c>
      <c r="D4868" s="39" t="s">
        <v>91</v>
      </c>
      <c r="E4868" s="39">
        <v>115</v>
      </c>
      <c r="F4868" s="82">
        <f t="shared" ref="F4868:F4931" si="228">E4868/$F$1</f>
        <v>0.115</v>
      </c>
      <c r="G4868" s="39">
        <f>VLOOKUP(N4868,Currecny_M!$A$1:$P$10,2,FALSE)</f>
        <v>53</v>
      </c>
      <c r="H4868" s="39">
        <f>MATCH(C4868,Currecny_M!$A$1:$P$1,0)</f>
        <v>3</v>
      </c>
      <c r="I4868" s="39">
        <f>VLOOKUP(N4868,Currecny_M!$A$1:$P$10,MATCH(Database!C4868,Currecny_M!$A$1:$P$1,0),FALSE)</f>
        <v>53.53</v>
      </c>
      <c r="J4868" s="82">
        <f t="shared" ref="J4868:J4931" si="229">F4868*I4868</f>
        <v>6.1559500000000007</v>
      </c>
      <c r="K4868" s="39">
        <f>VLOOKUP('Cover page'!$B$6,Currecny_M!$A$1:$P$10,MATCH(Database!C4868,Currecny_M!$A$1:$P$1,0),FALSE)</f>
        <v>1</v>
      </c>
      <c r="L4868" s="82">
        <f t="shared" ref="L4868:L4931" si="230">J4868/K4868</f>
        <v>6.1559500000000007</v>
      </c>
      <c r="M4868" s="82">
        <f>((E4868/$F$1)*VLOOKUP(N4868,Currecny_M!$A$1:$P$10,MATCH(Database!C4868,Currecny_M!$A$1:$P$1,0),FALSE))/VLOOKUP('Cover page'!$B$6,Currecny_M!$A$1:$P$10,MATCH(Database!C4868,Currecny_M!$A$1:$P$1,0),FALSE)</f>
        <v>6.1559500000000007</v>
      </c>
      <c r="N4868" s="6" t="str">
        <f>VLOOKUP(B4868,Master!$A$2:$C$11,3,FALSE)</f>
        <v>SGD</v>
      </c>
      <c r="O4868" s="6" t="str">
        <f>VLOOKUP(B4868,Master!$A$2:$C$11,2,FALSE)</f>
        <v>Asia</v>
      </c>
      <c r="Q4868" s="39" t="str">
        <f>VLOOKUP(D4868,GL_Master!$A$1:$D$80,2,FALSE)</f>
        <v>PL</v>
      </c>
      <c r="R4868" s="39" t="str">
        <f>VLOOKUP(D4868,GL_Master!$A$1:$D$80,3,FALSE)</f>
        <v>Misc. expenses</v>
      </c>
      <c r="S4868" s="39" t="str">
        <f>VLOOKUP(D4868,GL_Master!$A$1:$D$80,4,FALSE)</f>
        <v>Repair &amp; Maintenance</v>
      </c>
    </row>
    <row r="4869" spans="1:19" x14ac:dyDescent="0.25">
      <c r="A4869" s="39" t="s">
        <v>262</v>
      </c>
      <c r="B4869" s="39" t="s">
        <v>236</v>
      </c>
      <c r="C4869" s="7">
        <v>43952</v>
      </c>
      <c r="D4869" s="39" t="s">
        <v>92</v>
      </c>
      <c r="E4869" s="39">
        <v>84</v>
      </c>
      <c r="F4869" s="82">
        <f t="shared" si="228"/>
        <v>8.4000000000000005E-2</v>
      </c>
      <c r="G4869" s="39">
        <f>VLOOKUP(N4869,Currecny_M!$A$1:$P$10,2,FALSE)</f>
        <v>53</v>
      </c>
      <c r="H4869" s="39">
        <f>MATCH(C4869,Currecny_M!$A$1:$P$1,0)</f>
        <v>3</v>
      </c>
      <c r="I4869" s="39">
        <f>VLOOKUP(N4869,Currecny_M!$A$1:$P$10,MATCH(Database!C4869,Currecny_M!$A$1:$P$1,0),FALSE)</f>
        <v>53.53</v>
      </c>
      <c r="J4869" s="82">
        <f t="shared" si="229"/>
        <v>4.4965200000000003</v>
      </c>
      <c r="K4869" s="39">
        <f>VLOOKUP('Cover page'!$B$6,Currecny_M!$A$1:$P$10,MATCH(Database!C4869,Currecny_M!$A$1:$P$1,0),FALSE)</f>
        <v>1</v>
      </c>
      <c r="L4869" s="82">
        <f t="shared" si="230"/>
        <v>4.4965200000000003</v>
      </c>
      <c r="M4869" s="82">
        <f>((E4869/$F$1)*VLOOKUP(N4869,Currecny_M!$A$1:$P$10,MATCH(Database!C4869,Currecny_M!$A$1:$P$1,0),FALSE))/VLOOKUP('Cover page'!$B$6,Currecny_M!$A$1:$P$10,MATCH(Database!C4869,Currecny_M!$A$1:$P$1,0),FALSE)</f>
        <v>4.4965200000000003</v>
      </c>
      <c r="N4869" s="6" t="str">
        <f>VLOOKUP(B4869,Master!$A$2:$C$11,3,FALSE)</f>
        <v>SGD</v>
      </c>
      <c r="O4869" s="6" t="str">
        <f>VLOOKUP(B4869,Master!$A$2:$C$11,2,FALSE)</f>
        <v>Asia</v>
      </c>
      <c r="Q4869" s="39" t="str">
        <f>VLOOKUP(D4869,GL_Master!$A$1:$D$80,2,FALSE)</f>
        <v>PL</v>
      </c>
      <c r="R4869" s="39" t="str">
        <f>VLOOKUP(D4869,GL_Master!$A$1:$D$80,3,FALSE)</f>
        <v>Misc. expenses</v>
      </c>
      <c r="S4869" s="39" t="str">
        <f>VLOOKUP(D4869,GL_Master!$A$1:$D$80,4,FALSE)</f>
        <v>Repair &amp; Maintenance</v>
      </c>
    </row>
    <row r="4870" spans="1:19" x14ac:dyDescent="0.25">
      <c r="A4870" s="39" t="s">
        <v>262</v>
      </c>
      <c r="B4870" s="39" t="s">
        <v>236</v>
      </c>
      <c r="C4870" s="7">
        <v>43952</v>
      </c>
      <c r="D4870" s="39" t="s">
        <v>93</v>
      </c>
      <c r="E4870" s="39">
        <v>980</v>
      </c>
      <c r="F4870" s="82">
        <f t="shared" si="228"/>
        <v>0.98</v>
      </c>
      <c r="G4870" s="39">
        <f>VLOOKUP(N4870,Currecny_M!$A$1:$P$10,2,FALSE)</f>
        <v>53</v>
      </c>
      <c r="H4870" s="39">
        <f>MATCH(C4870,Currecny_M!$A$1:$P$1,0)</f>
        <v>3</v>
      </c>
      <c r="I4870" s="39">
        <f>VLOOKUP(N4870,Currecny_M!$A$1:$P$10,MATCH(Database!C4870,Currecny_M!$A$1:$P$1,0),FALSE)</f>
        <v>53.53</v>
      </c>
      <c r="J4870" s="82">
        <f t="shared" si="229"/>
        <v>52.459400000000002</v>
      </c>
      <c r="K4870" s="39">
        <f>VLOOKUP('Cover page'!$B$6,Currecny_M!$A$1:$P$10,MATCH(Database!C4870,Currecny_M!$A$1:$P$1,0),FALSE)</f>
        <v>1</v>
      </c>
      <c r="L4870" s="82">
        <f t="shared" si="230"/>
        <v>52.459400000000002</v>
      </c>
      <c r="M4870" s="82">
        <f>((E4870/$F$1)*VLOOKUP(N4870,Currecny_M!$A$1:$P$10,MATCH(Database!C4870,Currecny_M!$A$1:$P$1,0),FALSE))/VLOOKUP('Cover page'!$B$6,Currecny_M!$A$1:$P$10,MATCH(Database!C4870,Currecny_M!$A$1:$P$1,0),FALSE)</f>
        <v>52.459400000000002</v>
      </c>
      <c r="N4870" s="6" t="str">
        <f>VLOOKUP(B4870,Master!$A$2:$C$11,3,FALSE)</f>
        <v>SGD</v>
      </c>
      <c r="O4870" s="6" t="str">
        <f>VLOOKUP(B4870,Master!$A$2:$C$11,2,FALSE)</f>
        <v>Asia</v>
      </c>
      <c r="Q4870" s="39" t="str">
        <f>VLOOKUP(D4870,GL_Master!$A$1:$D$80,2,FALSE)</f>
        <v>PL</v>
      </c>
      <c r="R4870" s="39" t="str">
        <f>VLOOKUP(D4870,GL_Master!$A$1:$D$80,3,FALSE)</f>
        <v>Salary wages &amp; benefits</v>
      </c>
      <c r="S4870" s="39" t="str">
        <f>VLOOKUP(D4870,GL_Master!$A$1:$D$80,4,FALSE)</f>
        <v>Employee benefits expense</v>
      </c>
    </row>
    <row r="4871" spans="1:19" x14ac:dyDescent="0.25">
      <c r="A4871" s="39" t="s">
        <v>262</v>
      </c>
      <c r="B4871" s="39" t="s">
        <v>236</v>
      </c>
      <c r="C4871" s="7">
        <v>43952</v>
      </c>
      <c r="D4871" s="39" t="s">
        <v>33</v>
      </c>
      <c r="E4871" s="39">
        <v>27</v>
      </c>
      <c r="F4871" s="82">
        <f t="shared" si="228"/>
        <v>2.7E-2</v>
      </c>
      <c r="G4871" s="39">
        <f>VLOOKUP(N4871,Currecny_M!$A$1:$P$10,2,FALSE)</f>
        <v>53</v>
      </c>
      <c r="H4871" s="39">
        <f>MATCH(C4871,Currecny_M!$A$1:$P$1,0)</f>
        <v>3</v>
      </c>
      <c r="I4871" s="39">
        <f>VLOOKUP(N4871,Currecny_M!$A$1:$P$10,MATCH(Database!C4871,Currecny_M!$A$1:$P$1,0),FALSE)</f>
        <v>53.53</v>
      </c>
      <c r="J4871" s="82">
        <f t="shared" si="229"/>
        <v>1.4453100000000001</v>
      </c>
      <c r="K4871" s="39">
        <f>VLOOKUP('Cover page'!$B$6,Currecny_M!$A$1:$P$10,MATCH(Database!C4871,Currecny_M!$A$1:$P$1,0),FALSE)</f>
        <v>1</v>
      </c>
      <c r="L4871" s="82">
        <f t="shared" si="230"/>
        <v>1.4453100000000001</v>
      </c>
      <c r="M4871" s="82">
        <f>((E4871/$F$1)*VLOOKUP(N4871,Currecny_M!$A$1:$P$10,MATCH(Database!C4871,Currecny_M!$A$1:$P$1,0),FALSE))/VLOOKUP('Cover page'!$B$6,Currecny_M!$A$1:$P$10,MATCH(Database!C4871,Currecny_M!$A$1:$P$1,0),FALSE)</f>
        <v>1.4453100000000001</v>
      </c>
      <c r="N4871" s="6" t="str">
        <f>VLOOKUP(B4871,Master!$A$2:$C$11,3,FALSE)</f>
        <v>SGD</v>
      </c>
      <c r="O4871" s="6" t="str">
        <f>VLOOKUP(B4871,Master!$A$2:$C$11,2,FALSE)</f>
        <v>Asia</v>
      </c>
      <c r="Q4871" s="39" t="str">
        <f>VLOOKUP(D4871,GL_Master!$A$1:$D$80,2,FALSE)</f>
        <v>PL</v>
      </c>
      <c r="R4871" s="39" t="str">
        <f>VLOOKUP(D4871,GL_Master!$A$1:$D$80,3,FALSE)</f>
        <v>Staff welfare expenses</v>
      </c>
      <c r="S4871" s="39" t="str">
        <f>VLOOKUP(D4871,GL_Master!$A$1:$D$80,4,FALSE)</f>
        <v>Other staff welfare</v>
      </c>
    </row>
    <row r="4872" spans="1:19" x14ac:dyDescent="0.25">
      <c r="A4872" s="39" t="s">
        <v>262</v>
      </c>
      <c r="B4872" s="39" t="s">
        <v>236</v>
      </c>
      <c r="C4872" s="7">
        <v>43952</v>
      </c>
      <c r="D4872" s="39" t="s">
        <v>94</v>
      </c>
      <c r="E4872" s="39">
        <v>171</v>
      </c>
      <c r="F4872" s="82">
        <f t="shared" si="228"/>
        <v>0.17100000000000001</v>
      </c>
      <c r="G4872" s="39">
        <f>VLOOKUP(N4872,Currecny_M!$A$1:$P$10,2,FALSE)</f>
        <v>53</v>
      </c>
      <c r="H4872" s="39">
        <f>MATCH(C4872,Currecny_M!$A$1:$P$1,0)</f>
        <v>3</v>
      </c>
      <c r="I4872" s="39">
        <f>VLOOKUP(N4872,Currecny_M!$A$1:$P$10,MATCH(Database!C4872,Currecny_M!$A$1:$P$1,0),FALSE)</f>
        <v>53.53</v>
      </c>
      <c r="J4872" s="82">
        <f t="shared" si="229"/>
        <v>9.1536300000000015</v>
      </c>
      <c r="K4872" s="39">
        <f>VLOOKUP('Cover page'!$B$6,Currecny_M!$A$1:$P$10,MATCH(Database!C4872,Currecny_M!$A$1:$P$1,0),FALSE)</f>
        <v>1</v>
      </c>
      <c r="L4872" s="82">
        <f t="shared" si="230"/>
        <v>9.1536300000000015</v>
      </c>
      <c r="M4872" s="82">
        <f>((E4872/$F$1)*VLOOKUP(N4872,Currecny_M!$A$1:$P$10,MATCH(Database!C4872,Currecny_M!$A$1:$P$1,0),FALSE))/VLOOKUP('Cover page'!$B$6,Currecny_M!$A$1:$P$10,MATCH(Database!C4872,Currecny_M!$A$1:$P$1,0),FALSE)</f>
        <v>9.1536300000000015</v>
      </c>
      <c r="N4872" s="6" t="str">
        <f>VLOOKUP(B4872,Master!$A$2:$C$11,3,FALSE)</f>
        <v>SGD</v>
      </c>
      <c r="O4872" s="6" t="str">
        <f>VLOOKUP(B4872,Master!$A$2:$C$11,2,FALSE)</f>
        <v>Asia</v>
      </c>
      <c r="Q4872" s="39" t="str">
        <f>VLOOKUP(D4872,GL_Master!$A$1:$D$80,2,FALSE)</f>
        <v>PL</v>
      </c>
      <c r="R4872" s="39" t="str">
        <f>VLOOKUP(D4872,GL_Master!$A$1:$D$80,3,FALSE)</f>
        <v xml:space="preserve">Gratuity expenses </v>
      </c>
      <c r="S4872" s="39" t="str">
        <f>VLOOKUP(D4872,GL_Master!$A$1:$D$80,4,FALSE)</f>
        <v>Gratuity</v>
      </c>
    </row>
    <row r="4873" spans="1:19" x14ac:dyDescent="0.25">
      <c r="A4873" s="39" t="s">
        <v>262</v>
      </c>
      <c r="B4873" s="39" t="s">
        <v>236</v>
      </c>
      <c r="C4873" s="7">
        <v>43952</v>
      </c>
      <c r="D4873" s="39" t="s">
        <v>95</v>
      </c>
      <c r="E4873" s="39">
        <v>58</v>
      </c>
      <c r="F4873" s="82">
        <f t="shared" si="228"/>
        <v>5.8000000000000003E-2</v>
      </c>
      <c r="G4873" s="39">
        <f>VLOOKUP(N4873,Currecny_M!$A$1:$P$10,2,FALSE)</f>
        <v>53</v>
      </c>
      <c r="H4873" s="39">
        <f>MATCH(C4873,Currecny_M!$A$1:$P$1,0)</f>
        <v>3</v>
      </c>
      <c r="I4873" s="39">
        <f>VLOOKUP(N4873,Currecny_M!$A$1:$P$10,MATCH(Database!C4873,Currecny_M!$A$1:$P$1,0),FALSE)</f>
        <v>53.53</v>
      </c>
      <c r="J4873" s="82">
        <f t="shared" si="229"/>
        <v>3.1047400000000001</v>
      </c>
      <c r="K4873" s="39">
        <f>VLOOKUP('Cover page'!$B$6,Currecny_M!$A$1:$P$10,MATCH(Database!C4873,Currecny_M!$A$1:$P$1,0),FALSE)</f>
        <v>1</v>
      </c>
      <c r="L4873" s="82">
        <f t="shared" si="230"/>
        <v>3.1047400000000001</v>
      </c>
      <c r="M4873" s="82">
        <f>((E4873/$F$1)*VLOOKUP(N4873,Currecny_M!$A$1:$P$10,MATCH(Database!C4873,Currecny_M!$A$1:$P$1,0),FALSE))/VLOOKUP('Cover page'!$B$6,Currecny_M!$A$1:$P$10,MATCH(Database!C4873,Currecny_M!$A$1:$P$1,0),FALSE)</f>
        <v>3.1047400000000001</v>
      </c>
      <c r="N4873" s="6" t="str">
        <f>VLOOKUP(B4873,Master!$A$2:$C$11,3,FALSE)</f>
        <v>SGD</v>
      </c>
      <c r="O4873" s="6" t="str">
        <f>VLOOKUP(B4873,Master!$A$2:$C$11,2,FALSE)</f>
        <v>Asia</v>
      </c>
      <c r="Q4873" s="39" t="str">
        <f>VLOOKUP(D4873,GL_Master!$A$1:$D$80,2,FALSE)</f>
        <v>PL</v>
      </c>
      <c r="R4873" s="39" t="str">
        <f>VLOOKUP(D4873,GL_Master!$A$1:$D$80,3,FALSE)</f>
        <v>Salary wages &amp; benefits</v>
      </c>
      <c r="S4873" s="39" t="str">
        <f>VLOOKUP(D4873,GL_Master!$A$1:$D$80,4,FALSE)</f>
        <v>Employee benefits expense</v>
      </c>
    </row>
    <row r="4874" spans="1:19" x14ac:dyDescent="0.25">
      <c r="A4874" s="39" t="s">
        <v>262</v>
      </c>
      <c r="B4874" s="39" t="s">
        <v>236</v>
      </c>
      <c r="C4874" s="7">
        <v>43952</v>
      </c>
      <c r="D4874" s="39" t="s">
        <v>96</v>
      </c>
      <c r="E4874" s="39">
        <v>509</v>
      </c>
      <c r="F4874" s="82">
        <f t="shared" si="228"/>
        <v>0.50900000000000001</v>
      </c>
      <c r="G4874" s="39">
        <f>VLOOKUP(N4874,Currecny_M!$A$1:$P$10,2,FALSE)</f>
        <v>53</v>
      </c>
      <c r="H4874" s="39">
        <f>MATCH(C4874,Currecny_M!$A$1:$P$1,0)</f>
        <v>3</v>
      </c>
      <c r="I4874" s="39">
        <f>VLOOKUP(N4874,Currecny_M!$A$1:$P$10,MATCH(Database!C4874,Currecny_M!$A$1:$P$1,0),FALSE)</f>
        <v>53.53</v>
      </c>
      <c r="J4874" s="82">
        <f t="shared" si="229"/>
        <v>27.246770000000001</v>
      </c>
      <c r="K4874" s="39">
        <f>VLOOKUP('Cover page'!$B$6,Currecny_M!$A$1:$P$10,MATCH(Database!C4874,Currecny_M!$A$1:$P$1,0),FALSE)</f>
        <v>1</v>
      </c>
      <c r="L4874" s="82">
        <f t="shared" si="230"/>
        <v>27.246770000000001</v>
      </c>
      <c r="M4874" s="82">
        <f>((E4874/$F$1)*VLOOKUP(N4874,Currecny_M!$A$1:$P$10,MATCH(Database!C4874,Currecny_M!$A$1:$P$1,0),FALSE))/VLOOKUP('Cover page'!$B$6,Currecny_M!$A$1:$P$10,MATCH(Database!C4874,Currecny_M!$A$1:$P$1,0),FALSE)</f>
        <v>27.246770000000001</v>
      </c>
      <c r="N4874" s="6" t="str">
        <f>VLOOKUP(B4874,Master!$A$2:$C$11,3,FALSE)</f>
        <v>SGD</v>
      </c>
      <c r="O4874" s="6" t="str">
        <f>VLOOKUP(B4874,Master!$A$2:$C$11,2,FALSE)</f>
        <v>Asia</v>
      </c>
      <c r="Q4874" s="39" t="str">
        <f>VLOOKUP(D4874,GL_Master!$A$1:$D$80,2,FALSE)</f>
        <v>PL</v>
      </c>
      <c r="R4874" s="39" t="str">
        <f>VLOOKUP(D4874,GL_Master!$A$1:$D$80,3,FALSE)</f>
        <v>Salary wages &amp; benefits</v>
      </c>
      <c r="S4874" s="39" t="str">
        <f>VLOOKUP(D4874,GL_Master!$A$1:$D$80,4,FALSE)</f>
        <v>Employee benefits expense</v>
      </c>
    </row>
    <row r="4875" spans="1:19" x14ac:dyDescent="0.25">
      <c r="A4875" s="39" t="s">
        <v>262</v>
      </c>
      <c r="B4875" s="39" t="s">
        <v>236</v>
      </c>
      <c r="C4875" s="7">
        <v>43952</v>
      </c>
      <c r="D4875" s="39" t="s">
        <v>97</v>
      </c>
      <c r="E4875" s="39">
        <v>27</v>
      </c>
      <c r="F4875" s="82">
        <f t="shared" si="228"/>
        <v>2.7E-2</v>
      </c>
      <c r="G4875" s="39">
        <f>VLOOKUP(N4875,Currecny_M!$A$1:$P$10,2,FALSE)</f>
        <v>53</v>
      </c>
      <c r="H4875" s="39">
        <f>MATCH(C4875,Currecny_M!$A$1:$P$1,0)</f>
        <v>3</v>
      </c>
      <c r="I4875" s="39">
        <f>VLOOKUP(N4875,Currecny_M!$A$1:$P$10,MATCH(Database!C4875,Currecny_M!$A$1:$P$1,0),FALSE)</f>
        <v>53.53</v>
      </c>
      <c r="J4875" s="82">
        <f t="shared" si="229"/>
        <v>1.4453100000000001</v>
      </c>
      <c r="K4875" s="39">
        <f>VLOOKUP('Cover page'!$B$6,Currecny_M!$A$1:$P$10,MATCH(Database!C4875,Currecny_M!$A$1:$P$1,0),FALSE)</f>
        <v>1</v>
      </c>
      <c r="L4875" s="82">
        <f t="shared" si="230"/>
        <v>1.4453100000000001</v>
      </c>
      <c r="M4875" s="82">
        <f>((E4875/$F$1)*VLOOKUP(N4875,Currecny_M!$A$1:$P$10,MATCH(Database!C4875,Currecny_M!$A$1:$P$1,0),FALSE))/VLOOKUP('Cover page'!$B$6,Currecny_M!$A$1:$P$10,MATCH(Database!C4875,Currecny_M!$A$1:$P$1,0),FALSE)</f>
        <v>1.4453100000000001</v>
      </c>
      <c r="N4875" s="6" t="str">
        <f>VLOOKUP(B4875,Master!$A$2:$C$11,3,FALSE)</f>
        <v>SGD</v>
      </c>
      <c r="O4875" s="6" t="str">
        <f>VLOOKUP(B4875,Master!$A$2:$C$11,2,FALSE)</f>
        <v>Asia</v>
      </c>
      <c r="Q4875" s="39" t="str">
        <f>VLOOKUP(D4875,GL_Master!$A$1:$D$80,2,FALSE)</f>
        <v>PL</v>
      </c>
      <c r="R4875" s="39" t="str">
        <f>VLOOKUP(D4875,GL_Master!$A$1:$D$80,3,FALSE)</f>
        <v>Salary wages &amp; benefits</v>
      </c>
      <c r="S4875" s="39" t="str">
        <f>VLOOKUP(D4875,GL_Master!$A$1:$D$80,4,FALSE)</f>
        <v>Employee benefits expense</v>
      </c>
    </row>
    <row r="4876" spans="1:19" x14ac:dyDescent="0.25">
      <c r="A4876" s="39" t="s">
        <v>262</v>
      </c>
      <c r="B4876" s="39" t="s">
        <v>236</v>
      </c>
      <c r="C4876" s="7">
        <v>43952</v>
      </c>
      <c r="D4876" s="39" t="s">
        <v>98</v>
      </c>
      <c r="E4876" s="39">
        <v>54</v>
      </c>
      <c r="F4876" s="82">
        <f t="shared" si="228"/>
        <v>5.3999999999999999E-2</v>
      </c>
      <c r="G4876" s="39">
        <f>VLOOKUP(N4876,Currecny_M!$A$1:$P$10,2,FALSE)</f>
        <v>53</v>
      </c>
      <c r="H4876" s="39">
        <f>MATCH(C4876,Currecny_M!$A$1:$P$1,0)</f>
        <v>3</v>
      </c>
      <c r="I4876" s="39">
        <f>VLOOKUP(N4876,Currecny_M!$A$1:$P$10,MATCH(Database!C4876,Currecny_M!$A$1:$P$1,0),FALSE)</f>
        <v>53.53</v>
      </c>
      <c r="J4876" s="82">
        <f t="shared" si="229"/>
        <v>2.8906200000000002</v>
      </c>
      <c r="K4876" s="39">
        <f>VLOOKUP('Cover page'!$B$6,Currecny_M!$A$1:$P$10,MATCH(Database!C4876,Currecny_M!$A$1:$P$1,0),FALSE)</f>
        <v>1</v>
      </c>
      <c r="L4876" s="82">
        <f t="shared" si="230"/>
        <v>2.8906200000000002</v>
      </c>
      <c r="M4876" s="82">
        <f>((E4876/$F$1)*VLOOKUP(N4876,Currecny_M!$A$1:$P$10,MATCH(Database!C4876,Currecny_M!$A$1:$P$1,0),FALSE))/VLOOKUP('Cover page'!$B$6,Currecny_M!$A$1:$P$10,MATCH(Database!C4876,Currecny_M!$A$1:$P$1,0),FALSE)</f>
        <v>2.8906200000000002</v>
      </c>
      <c r="N4876" s="6" t="str">
        <f>VLOOKUP(B4876,Master!$A$2:$C$11,3,FALSE)</f>
        <v>SGD</v>
      </c>
      <c r="O4876" s="6" t="str">
        <f>VLOOKUP(B4876,Master!$A$2:$C$11,2,FALSE)</f>
        <v>Asia</v>
      </c>
      <c r="Q4876" s="39" t="str">
        <f>VLOOKUP(D4876,GL_Master!$A$1:$D$80,2,FALSE)</f>
        <v>PL</v>
      </c>
      <c r="R4876" s="39" t="str">
        <f>VLOOKUP(D4876,GL_Master!$A$1:$D$80,3,FALSE)</f>
        <v>Salary wages &amp; benefits</v>
      </c>
      <c r="S4876" s="39" t="str">
        <f>VLOOKUP(D4876,GL_Master!$A$1:$D$80,4,FALSE)</f>
        <v>Employee benefits expense</v>
      </c>
    </row>
    <row r="4877" spans="1:19" x14ac:dyDescent="0.25">
      <c r="A4877" s="39" t="s">
        <v>262</v>
      </c>
      <c r="B4877" s="39" t="s">
        <v>236</v>
      </c>
      <c r="C4877" s="7">
        <v>43952</v>
      </c>
      <c r="D4877" s="39" t="s">
        <v>99</v>
      </c>
      <c r="E4877" s="39">
        <v>28</v>
      </c>
      <c r="F4877" s="82">
        <f t="shared" si="228"/>
        <v>2.8000000000000001E-2</v>
      </c>
      <c r="G4877" s="39">
        <f>VLOOKUP(N4877,Currecny_M!$A$1:$P$10,2,FALSE)</f>
        <v>53</v>
      </c>
      <c r="H4877" s="39">
        <f>MATCH(C4877,Currecny_M!$A$1:$P$1,0)</f>
        <v>3</v>
      </c>
      <c r="I4877" s="39">
        <f>VLOOKUP(N4877,Currecny_M!$A$1:$P$10,MATCH(Database!C4877,Currecny_M!$A$1:$P$1,0),FALSE)</f>
        <v>53.53</v>
      </c>
      <c r="J4877" s="82">
        <f t="shared" si="229"/>
        <v>1.4988400000000002</v>
      </c>
      <c r="K4877" s="39">
        <f>VLOOKUP('Cover page'!$B$6,Currecny_M!$A$1:$P$10,MATCH(Database!C4877,Currecny_M!$A$1:$P$1,0),FALSE)</f>
        <v>1</v>
      </c>
      <c r="L4877" s="82">
        <f t="shared" si="230"/>
        <v>1.4988400000000002</v>
      </c>
      <c r="M4877" s="82">
        <f>((E4877/$F$1)*VLOOKUP(N4877,Currecny_M!$A$1:$P$10,MATCH(Database!C4877,Currecny_M!$A$1:$P$1,0),FALSE))/VLOOKUP('Cover page'!$B$6,Currecny_M!$A$1:$P$10,MATCH(Database!C4877,Currecny_M!$A$1:$P$1,0),FALSE)</f>
        <v>1.4988400000000002</v>
      </c>
      <c r="N4877" s="6" t="str">
        <f>VLOOKUP(B4877,Master!$A$2:$C$11,3,FALSE)</f>
        <v>SGD</v>
      </c>
      <c r="O4877" s="6" t="str">
        <f>VLOOKUP(B4877,Master!$A$2:$C$11,2,FALSE)</f>
        <v>Asia</v>
      </c>
      <c r="Q4877" s="39" t="str">
        <f>VLOOKUP(D4877,GL_Master!$A$1:$D$80,2,FALSE)</f>
        <v>PL</v>
      </c>
      <c r="R4877" s="39" t="str">
        <f>VLOOKUP(D4877,GL_Master!$A$1:$D$80,3,FALSE)</f>
        <v>Salary wages &amp; benefits</v>
      </c>
      <c r="S4877" s="39" t="str">
        <f>VLOOKUP(D4877,GL_Master!$A$1:$D$80,4,FALSE)</f>
        <v>Employee benefits expense</v>
      </c>
    </row>
    <row r="4878" spans="1:19" x14ac:dyDescent="0.25">
      <c r="A4878" s="39" t="s">
        <v>262</v>
      </c>
      <c r="B4878" s="39" t="s">
        <v>236</v>
      </c>
      <c r="C4878" s="7">
        <v>43952</v>
      </c>
      <c r="D4878" s="39" t="s">
        <v>100</v>
      </c>
      <c r="E4878" s="39">
        <v>196</v>
      </c>
      <c r="F4878" s="82">
        <f t="shared" si="228"/>
        <v>0.19600000000000001</v>
      </c>
      <c r="G4878" s="39">
        <f>VLOOKUP(N4878,Currecny_M!$A$1:$P$10,2,FALSE)</f>
        <v>53</v>
      </c>
      <c r="H4878" s="39">
        <f>MATCH(C4878,Currecny_M!$A$1:$P$1,0)</f>
        <v>3</v>
      </c>
      <c r="I4878" s="39">
        <f>VLOOKUP(N4878,Currecny_M!$A$1:$P$10,MATCH(Database!C4878,Currecny_M!$A$1:$P$1,0),FALSE)</f>
        <v>53.53</v>
      </c>
      <c r="J4878" s="82">
        <f t="shared" si="229"/>
        <v>10.49188</v>
      </c>
      <c r="K4878" s="39">
        <f>VLOOKUP('Cover page'!$B$6,Currecny_M!$A$1:$P$10,MATCH(Database!C4878,Currecny_M!$A$1:$P$1,0),FALSE)</f>
        <v>1</v>
      </c>
      <c r="L4878" s="82">
        <f t="shared" si="230"/>
        <v>10.49188</v>
      </c>
      <c r="M4878" s="82">
        <f>((E4878/$F$1)*VLOOKUP(N4878,Currecny_M!$A$1:$P$10,MATCH(Database!C4878,Currecny_M!$A$1:$P$1,0),FALSE))/VLOOKUP('Cover page'!$B$6,Currecny_M!$A$1:$P$10,MATCH(Database!C4878,Currecny_M!$A$1:$P$1,0),FALSE)</f>
        <v>10.49188</v>
      </c>
      <c r="N4878" s="6" t="str">
        <f>VLOOKUP(B4878,Master!$A$2:$C$11,3,FALSE)</f>
        <v>SGD</v>
      </c>
      <c r="O4878" s="6" t="str">
        <f>VLOOKUP(B4878,Master!$A$2:$C$11,2,FALSE)</f>
        <v>Asia</v>
      </c>
      <c r="Q4878" s="39" t="str">
        <f>VLOOKUP(D4878,GL_Master!$A$1:$D$80,2,FALSE)</f>
        <v>PL</v>
      </c>
      <c r="R4878" s="39" t="str">
        <f>VLOOKUP(D4878,GL_Master!$A$1:$D$80,3,FALSE)</f>
        <v>Salary wages &amp; benefits</v>
      </c>
      <c r="S4878" s="39" t="str">
        <f>VLOOKUP(D4878,GL_Master!$A$1:$D$80,4,FALSE)</f>
        <v>Employee benefits expense</v>
      </c>
    </row>
    <row r="4879" spans="1:19" x14ac:dyDescent="0.25">
      <c r="A4879" s="39" t="s">
        <v>262</v>
      </c>
      <c r="B4879" s="39" t="s">
        <v>236</v>
      </c>
      <c r="C4879" s="7">
        <v>43952</v>
      </c>
      <c r="D4879" s="39" t="s">
        <v>30</v>
      </c>
      <c r="E4879" s="39">
        <v>54</v>
      </c>
      <c r="F4879" s="82">
        <f t="shared" si="228"/>
        <v>5.3999999999999999E-2</v>
      </c>
      <c r="G4879" s="39">
        <f>VLOOKUP(N4879,Currecny_M!$A$1:$P$10,2,FALSE)</f>
        <v>53</v>
      </c>
      <c r="H4879" s="39">
        <f>MATCH(C4879,Currecny_M!$A$1:$P$1,0)</f>
        <v>3</v>
      </c>
      <c r="I4879" s="39">
        <f>VLOOKUP(N4879,Currecny_M!$A$1:$P$10,MATCH(Database!C4879,Currecny_M!$A$1:$P$1,0),FALSE)</f>
        <v>53.53</v>
      </c>
      <c r="J4879" s="82">
        <f t="shared" si="229"/>
        <v>2.8906200000000002</v>
      </c>
      <c r="K4879" s="39">
        <f>VLOOKUP('Cover page'!$B$6,Currecny_M!$A$1:$P$10,MATCH(Database!C4879,Currecny_M!$A$1:$P$1,0),FALSE)</f>
        <v>1</v>
      </c>
      <c r="L4879" s="82">
        <f t="shared" si="230"/>
        <v>2.8906200000000002</v>
      </c>
      <c r="M4879" s="82">
        <f>((E4879/$F$1)*VLOOKUP(N4879,Currecny_M!$A$1:$P$10,MATCH(Database!C4879,Currecny_M!$A$1:$P$1,0),FALSE))/VLOOKUP('Cover page'!$B$6,Currecny_M!$A$1:$P$10,MATCH(Database!C4879,Currecny_M!$A$1:$P$1,0),FALSE)</f>
        <v>2.8906200000000002</v>
      </c>
      <c r="N4879" s="6" t="str">
        <f>VLOOKUP(B4879,Master!$A$2:$C$11,3,FALSE)</f>
        <v>SGD</v>
      </c>
      <c r="O4879" s="6" t="str">
        <f>VLOOKUP(B4879,Master!$A$2:$C$11,2,FALSE)</f>
        <v>Asia</v>
      </c>
      <c r="Q4879" s="39" t="str">
        <f>VLOOKUP(D4879,GL_Master!$A$1:$D$80,2,FALSE)</f>
        <v>PL</v>
      </c>
      <c r="R4879" s="39" t="str">
        <f>VLOOKUP(D4879,GL_Master!$A$1:$D$80,3,FALSE)</f>
        <v>Travelling and conveyance</v>
      </c>
      <c r="S4879" s="39" t="str">
        <f>VLOOKUP(D4879,GL_Master!$A$1:$D$80,4,FALSE)</f>
        <v>Local conveyance</v>
      </c>
    </row>
    <row r="4880" spans="1:19" x14ac:dyDescent="0.25">
      <c r="A4880" s="39" t="s">
        <v>262</v>
      </c>
      <c r="B4880" s="39" t="s">
        <v>236</v>
      </c>
      <c r="C4880" s="7">
        <v>43952</v>
      </c>
      <c r="D4880" s="39" t="s">
        <v>31</v>
      </c>
      <c r="E4880" s="39">
        <v>27</v>
      </c>
      <c r="F4880" s="82">
        <f t="shared" si="228"/>
        <v>2.7E-2</v>
      </c>
      <c r="G4880" s="39">
        <f>VLOOKUP(N4880,Currecny_M!$A$1:$P$10,2,FALSE)</f>
        <v>53</v>
      </c>
      <c r="H4880" s="39">
        <f>MATCH(C4880,Currecny_M!$A$1:$P$1,0)</f>
        <v>3</v>
      </c>
      <c r="I4880" s="39">
        <f>VLOOKUP(N4880,Currecny_M!$A$1:$P$10,MATCH(Database!C4880,Currecny_M!$A$1:$P$1,0),FALSE)</f>
        <v>53.53</v>
      </c>
      <c r="J4880" s="82">
        <f t="shared" si="229"/>
        <v>1.4453100000000001</v>
      </c>
      <c r="K4880" s="39">
        <f>VLOOKUP('Cover page'!$B$6,Currecny_M!$A$1:$P$10,MATCH(Database!C4880,Currecny_M!$A$1:$P$1,0),FALSE)</f>
        <v>1</v>
      </c>
      <c r="L4880" s="82">
        <f t="shared" si="230"/>
        <v>1.4453100000000001</v>
      </c>
      <c r="M4880" s="82">
        <f>((E4880/$F$1)*VLOOKUP(N4880,Currecny_M!$A$1:$P$10,MATCH(Database!C4880,Currecny_M!$A$1:$P$1,0),FALSE))/VLOOKUP('Cover page'!$B$6,Currecny_M!$A$1:$P$10,MATCH(Database!C4880,Currecny_M!$A$1:$P$1,0),FALSE)</f>
        <v>1.4453100000000001</v>
      </c>
      <c r="N4880" s="6" t="str">
        <f>VLOOKUP(B4880,Master!$A$2:$C$11,3,FALSE)</f>
        <v>SGD</v>
      </c>
      <c r="O4880" s="6" t="str">
        <f>VLOOKUP(B4880,Master!$A$2:$C$11,2,FALSE)</f>
        <v>Asia</v>
      </c>
      <c r="Q4880" s="39" t="str">
        <f>VLOOKUP(D4880,GL_Master!$A$1:$D$80,2,FALSE)</f>
        <v>PL</v>
      </c>
      <c r="R4880" s="39" t="str">
        <f>VLOOKUP(D4880,GL_Master!$A$1:$D$80,3,FALSE)</f>
        <v>Office expenses</v>
      </c>
      <c r="S4880" s="39" t="str">
        <f>VLOOKUP(D4880,GL_Master!$A$1:$D$80,4,FALSE)</f>
        <v>Parking charges</v>
      </c>
    </row>
    <row r="4881" spans="1:19" x14ac:dyDescent="0.25">
      <c r="A4881" s="39" t="s">
        <v>262</v>
      </c>
      <c r="B4881" s="39" t="s">
        <v>236</v>
      </c>
      <c r="C4881" s="7">
        <v>43952</v>
      </c>
      <c r="D4881" s="39" t="s">
        <v>101</v>
      </c>
      <c r="E4881" s="39">
        <v>28</v>
      </c>
      <c r="F4881" s="82">
        <f t="shared" si="228"/>
        <v>2.8000000000000001E-2</v>
      </c>
      <c r="G4881" s="39">
        <f>VLOOKUP(N4881,Currecny_M!$A$1:$P$10,2,FALSE)</f>
        <v>53</v>
      </c>
      <c r="H4881" s="39">
        <f>MATCH(C4881,Currecny_M!$A$1:$P$1,0)</f>
        <v>3</v>
      </c>
      <c r="I4881" s="39">
        <f>VLOOKUP(N4881,Currecny_M!$A$1:$P$10,MATCH(Database!C4881,Currecny_M!$A$1:$P$1,0),FALSE)</f>
        <v>53.53</v>
      </c>
      <c r="J4881" s="82">
        <f t="shared" si="229"/>
        <v>1.4988400000000002</v>
      </c>
      <c r="K4881" s="39">
        <f>VLOOKUP('Cover page'!$B$6,Currecny_M!$A$1:$P$10,MATCH(Database!C4881,Currecny_M!$A$1:$P$1,0),FALSE)</f>
        <v>1</v>
      </c>
      <c r="L4881" s="82">
        <f t="shared" si="230"/>
        <v>1.4988400000000002</v>
      </c>
      <c r="M4881" s="82">
        <f>((E4881/$F$1)*VLOOKUP(N4881,Currecny_M!$A$1:$P$10,MATCH(Database!C4881,Currecny_M!$A$1:$P$1,0),FALSE))/VLOOKUP('Cover page'!$B$6,Currecny_M!$A$1:$P$10,MATCH(Database!C4881,Currecny_M!$A$1:$P$1,0),FALSE)</f>
        <v>1.4988400000000002</v>
      </c>
      <c r="N4881" s="6" t="str">
        <f>VLOOKUP(B4881,Master!$A$2:$C$11,3,FALSE)</f>
        <v>SGD</v>
      </c>
      <c r="O4881" s="6" t="str">
        <f>VLOOKUP(B4881,Master!$A$2:$C$11,2,FALSE)</f>
        <v>Asia</v>
      </c>
      <c r="Q4881" s="39" t="str">
        <f>VLOOKUP(D4881,GL_Master!$A$1:$D$80,2,FALSE)</f>
        <v>PL</v>
      </c>
      <c r="R4881" s="39" t="str">
        <f>VLOOKUP(D4881,GL_Master!$A$1:$D$80,3,FALSE)</f>
        <v>COGS</v>
      </c>
      <c r="S4881" s="39" t="str">
        <f>VLOOKUP(D4881,GL_Master!$A$1:$D$80,4,FALSE)</f>
        <v>Purchase of other traded goods</v>
      </c>
    </row>
    <row r="4882" spans="1:19" x14ac:dyDescent="0.25">
      <c r="A4882" s="39" t="s">
        <v>262</v>
      </c>
      <c r="B4882" s="39" t="s">
        <v>236</v>
      </c>
      <c r="C4882" s="7">
        <v>43952</v>
      </c>
      <c r="D4882" s="39" t="s">
        <v>102</v>
      </c>
      <c r="E4882" s="39">
        <v>28</v>
      </c>
      <c r="F4882" s="82">
        <f t="shared" si="228"/>
        <v>2.8000000000000001E-2</v>
      </c>
      <c r="G4882" s="39">
        <f>VLOOKUP(N4882,Currecny_M!$A$1:$P$10,2,FALSE)</f>
        <v>53</v>
      </c>
      <c r="H4882" s="39">
        <f>MATCH(C4882,Currecny_M!$A$1:$P$1,0)</f>
        <v>3</v>
      </c>
      <c r="I4882" s="39">
        <f>VLOOKUP(N4882,Currecny_M!$A$1:$P$10,MATCH(Database!C4882,Currecny_M!$A$1:$P$1,0),FALSE)</f>
        <v>53.53</v>
      </c>
      <c r="J4882" s="82">
        <f t="shared" si="229"/>
        <v>1.4988400000000002</v>
      </c>
      <c r="K4882" s="39">
        <f>VLOOKUP('Cover page'!$B$6,Currecny_M!$A$1:$P$10,MATCH(Database!C4882,Currecny_M!$A$1:$P$1,0),FALSE)</f>
        <v>1</v>
      </c>
      <c r="L4882" s="82">
        <f t="shared" si="230"/>
        <v>1.4988400000000002</v>
      </c>
      <c r="M4882" s="82">
        <f>((E4882/$F$1)*VLOOKUP(N4882,Currecny_M!$A$1:$P$10,MATCH(Database!C4882,Currecny_M!$A$1:$P$1,0),FALSE))/VLOOKUP('Cover page'!$B$6,Currecny_M!$A$1:$P$10,MATCH(Database!C4882,Currecny_M!$A$1:$P$1,0),FALSE)</f>
        <v>1.4988400000000002</v>
      </c>
      <c r="N4882" s="6" t="str">
        <f>VLOOKUP(B4882,Master!$A$2:$C$11,3,FALSE)</f>
        <v>SGD</v>
      </c>
      <c r="O4882" s="6" t="str">
        <f>VLOOKUP(B4882,Master!$A$2:$C$11,2,FALSE)</f>
        <v>Asia</v>
      </c>
      <c r="Q4882" s="39" t="str">
        <f>VLOOKUP(D4882,GL_Master!$A$1:$D$80,2,FALSE)</f>
        <v>PL</v>
      </c>
      <c r="R4882" s="39" t="str">
        <f>VLOOKUP(D4882,GL_Master!$A$1:$D$80,3,FALSE)</f>
        <v>Staff welfare expenses</v>
      </c>
      <c r="S4882" s="39" t="str">
        <f>VLOOKUP(D4882,GL_Master!$A$1:$D$80,4,FALSE)</f>
        <v>Diwali Expense</v>
      </c>
    </row>
    <row r="4883" spans="1:19" x14ac:dyDescent="0.25">
      <c r="A4883" s="39" t="s">
        <v>262</v>
      </c>
      <c r="B4883" s="39" t="s">
        <v>236</v>
      </c>
      <c r="C4883" s="7">
        <v>43952</v>
      </c>
      <c r="D4883" s="39" t="s">
        <v>20</v>
      </c>
      <c r="E4883" s="39">
        <v>58</v>
      </c>
      <c r="F4883" s="82">
        <f t="shared" si="228"/>
        <v>5.8000000000000003E-2</v>
      </c>
      <c r="G4883" s="39">
        <f>VLOOKUP(N4883,Currecny_M!$A$1:$P$10,2,FALSE)</f>
        <v>53</v>
      </c>
      <c r="H4883" s="39">
        <f>MATCH(C4883,Currecny_M!$A$1:$P$1,0)</f>
        <v>3</v>
      </c>
      <c r="I4883" s="39">
        <f>VLOOKUP(N4883,Currecny_M!$A$1:$P$10,MATCH(Database!C4883,Currecny_M!$A$1:$P$1,0),FALSE)</f>
        <v>53.53</v>
      </c>
      <c r="J4883" s="82">
        <f t="shared" si="229"/>
        <v>3.1047400000000001</v>
      </c>
      <c r="K4883" s="39">
        <f>VLOOKUP('Cover page'!$B$6,Currecny_M!$A$1:$P$10,MATCH(Database!C4883,Currecny_M!$A$1:$P$1,0),FALSE)</f>
        <v>1</v>
      </c>
      <c r="L4883" s="82">
        <f t="shared" si="230"/>
        <v>3.1047400000000001</v>
      </c>
      <c r="M4883" s="82">
        <f>((E4883/$F$1)*VLOOKUP(N4883,Currecny_M!$A$1:$P$10,MATCH(Database!C4883,Currecny_M!$A$1:$P$1,0),FALSE))/VLOOKUP('Cover page'!$B$6,Currecny_M!$A$1:$P$10,MATCH(Database!C4883,Currecny_M!$A$1:$P$1,0),FALSE)</f>
        <v>3.1047400000000001</v>
      </c>
      <c r="N4883" s="6" t="str">
        <f>VLOOKUP(B4883,Master!$A$2:$C$11,3,FALSE)</f>
        <v>SGD</v>
      </c>
      <c r="O4883" s="6" t="str">
        <f>VLOOKUP(B4883,Master!$A$2:$C$11,2,FALSE)</f>
        <v>Asia</v>
      </c>
      <c r="Q4883" s="39" t="str">
        <f>VLOOKUP(D4883,GL_Master!$A$1:$D$80,2,FALSE)</f>
        <v>PL</v>
      </c>
      <c r="R4883" s="39" t="str">
        <f>VLOOKUP(D4883,GL_Master!$A$1:$D$80,3,FALSE)</f>
        <v>Selling and Marketing expenses</v>
      </c>
      <c r="S4883" s="39" t="str">
        <f>VLOOKUP(D4883,GL_Master!$A$1:$D$80,4,FALSE)</f>
        <v>Business promotion</v>
      </c>
    </row>
    <row r="4884" spans="1:19" x14ac:dyDescent="0.25">
      <c r="A4884" s="39" t="s">
        <v>262</v>
      </c>
      <c r="B4884" s="39" t="s">
        <v>236</v>
      </c>
      <c r="C4884" s="7">
        <v>43952</v>
      </c>
      <c r="D4884" s="39" t="s">
        <v>29</v>
      </c>
      <c r="E4884" s="39">
        <v>55</v>
      </c>
      <c r="F4884" s="82">
        <f t="shared" si="228"/>
        <v>5.5E-2</v>
      </c>
      <c r="G4884" s="39">
        <f>VLOOKUP(N4884,Currecny_M!$A$1:$P$10,2,FALSE)</f>
        <v>53</v>
      </c>
      <c r="H4884" s="39">
        <f>MATCH(C4884,Currecny_M!$A$1:$P$1,0)</f>
        <v>3</v>
      </c>
      <c r="I4884" s="39">
        <f>VLOOKUP(N4884,Currecny_M!$A$1:$P$10,MATCH(Database!C4884,Currecny_M!$A$1:$P$1,0),FALSE)</f>
        <v>53.53</v>
      </c>
      <c r="J4884" s="82">
        <f t="shared" si="229"/>
        <v>2.94415</v>
      </c>
      <c r="K4884" s="39">
        <f>VLOOKUP('Cover page'!$B$6,Currecny_M!$A$1:$P$10,MATCH(Database!C4884,Currecny_M!$A$1:$P$1,0),FALSE)</f>
        <v>1</v>
      </c>
      <c r="L4884" s="82">
        <f t="shared" si="230"/>
        <v>2.94415</v>
      </c>
      <c r="M4884" s="82">
        <f>((E4884/$F$1)*VLOOKUP(N4884,Currecny_M!$A$1:$P$10,MATCH(Database!C4884,Currecny_M!$A$1:$P$1,0),FALSE))/VLOOKUP('Cover page'!$B$6,Currecny_M!$A$1:$P$10,MATCH(Database!C4884,Currecny_M!$A$1:$P$1,0),FALSE)</f>
        <v>2.94415</v>
      </c>
      <c r="N4884" s="6" t="str">
        <f>VLOOKUP(B4884,Master!$A$2:$C$11,3,FALSE)</f>
        <v>SGD</v>
      </c>
      <c r="O4884" s="6" t="str">
        <f>VLOOKUP(B4884,Master!$A$2:$C$11,2,FALSE)</f>
        <v>Asia</v>
      </c>
      <c r="Q4884" s="39" t="str">
        <f>VLOOKUP(D4884,GL_Master!$A$1:$D$80,2,FALSE)</f>
        <v>PL</v>
      </c>
      <c r="R4884" s="39" t="str">
        <f>VLOOKUP(D4884,GL_Master!$A$1:$D$80,3,FALSE)</f>
        <v>Communication &amp; internet exp</v>
      </c>
      <c r="S4884" s="39" t="str">
        <f>VLOOKUP(D4884,GL_Master!$A$1:$D$80,4,FALSE)</f>
        <v>Communication cost</v>
      </c>
    </row>
    <row r="4885" spans="1:19" x14ac:dyDescent="0.25">
      <c r="A4885" s="39" t="s">
        <v>262</v>
      </c>
      <c r="B4885" s="39" t="s">
        <v>236</v>
      </c>
      <c r="C4885" s="7">
        <v>43952</v>
      </c>
      <c r="D4885" s="39" t="s">
        <v>41</v>
      </c>
      <c r="E4885" s="39">
        <v>27</v>
      </c>
      <c r="F4885" s="82">
        <f t="shared" si="228"/>
        <v>2.7E-2</v>
      </c>
      <c r="G4885" s="39">
        <f>VLOOKUP(N4885,Currecny_M!$A$1:$P$10,2,FALSE)</f>
        <v>53</v>
      </c>
      <c r="H4885" s="39">
        <f>MATCH(C4885,Currecny_M!$A$1:$P$1,0)</f>
        <v>3</v>
      </c>
      <c r="I4885" s="39">
        <f>VLOOKUP(N4885,Currecny_M!$A$1:$P$10,MATCH(Database!C4885,Currecny_M!$A$1:$P$1,0),FALSE)</f>
        <v>53.53</v>
      </c>
      <c r="J4885" s="82">
        <f t="shared" si="229"/>
        <v>1.4453100000000001</v>
      </c>
      <c r="K4885" s="39">
        <f>VLOOKUP('Cover page'!$B$6,Currecny_M!$A$1:$P$10,MATCH(Database!C4885,Currecny_M!$A$1:$P$1,0),FALSE)</f>
        <v>1</v>
      </c>
      <c r="L4885" s="82">
        <f t="shared" si="230"/>
        <v>1.4453100000000001</v>
      </c>
      <c r="M4885" s="82">
        <f>((E4885/$F$1)*VLOOKUP(N4885,Currecny_M!$A$1:$P$10,MATCH(Database!C4885,Currecny_M!$A$1:$P$1,0),FALSE))/VLOOKUP('Cover page'!$B$6,Currecny_M!$A$1:$P$10,MATCH(Database!C4885,Currecny_M!$A$1:$P$1,0),FALSE)</f>
        <v>1.4453100000000001</v>
      </c>
      <c r="N4885" s="6" t="str">
        <f>VLOOKUP(B4885,Master!$A$2:$C$11,3,FALSE)</f>
        <v>SGD</v>
      </c>
      <c r="O4885" s="6" t="str">
        <f>VLOOKUP(B4885,Master!$A$2:$C$11,2,FALSE)</f>
        <v>Asia</v>
      </c>
      <c r="Q4885" s="39" t="str">
        <f>VLOOKUP(D4885,GL_Master!$A$1:$D$80,2,FALSE)</f>
        <v>PL</v>
      </c>
      <c r="R4885" s="39" t="str">
        <f>VLOOKUP(D4885,GL_Master!$A$1:$D$80,3,FALSE)</f>
        <v>Communication &amp; internet exp</v>
      </c>
      <c r="S4885" s="39" t="str">
        <f>VLOOKUP(D4885,GL_Master!$A$1:$D$80,4,FALSE)</f>
        <v>Communication cost</v>
      </c>
    </row>
    <row r="4886" spans="1:19" x14ac:dyDescent="0.25">
      <c r="A4886" s="39" t="s">
        <v>262</v>
      </c>
      <c r="B4886" s="39" t="s">
        <v>236</v>
      </c>
      <c r="C4886" s="7">
        <v>43952</v>
      </c>
      <c r="D4886" s="39" t="s">
        <v>103</v>
      </c>
      <c r="E4886" s="39">
        <v>55</v>
      </c>
      <c r="F4886" s="82">
        <f t="shared" si="228"/>
        <v>5.5E-2</v>
      </c>
      <c r="G4886" s="39">
        <f>VLOOKUP(N4886,Currecny_M!$A$1:$P$10,2,FALSE)</f>
        <v>53</v>
      </c>
      <c r="H4886" s="39">
        <f>MATCH(C4886,Currecny_M!$A$1:$P$1,0)</f>
        <v>3</v>
      </c>
      <c r="I4886" s="39">
        <f>VLOOKUP(N4886,Currecny_M!$A$1:$P$10,MATCH(Database!C4886,Currecny_M!$A$1:$P$1,0),FALSE)</f>
        <v>53.53</v>
      </c>
      <c r="J4886" s="82">
        <f t="shared" si="229"/>
        <v>2.94415</v>
      </c>
      <c r="K4886" s="39">
        <f>VLOOKUP('Cover page'!$B$6,Currecny_M!$A$1:$P$10,MATCH(Database!C4886,Currecny_M!$A$1:$P$1,0),FALSE)</f>
        <v>1</v>
      </c>
      <c r="L4886" s="82">
        <f t="shared" si="230"/>
        <v>2.94415</v>
      </c>
      <c r="M4886" s="82">
        <f>((E4886/$F$1)*VLOOKUP(N4886,Currecny_M!$A$1:$P$10,MATCH(Database!C4886,Currecny_M!$A$1:$P$1,0),FALSE))/VLOOKUP('Cover page'!$B$6,Currecny_M!$A$1:$P$10,MATCH(Database!C4886,Currecny_M!$A$1:$P$1,0),FALSE)</f>
        <v>2.94415</v>
      </c>
      <c r="N4886" s="6" t="str">
        <f>VLOOKUP(B4886,Master!$A$2:$C$11,3,FALSE)</f>
        <v>SGD</v>
      </c>
      <c r="O4886" s="6" t="str">
        <f>VLOOKUP(B4886,Master!$A$2:$C$11,2,FALSE)</f>
        <v>Asia</v>
      </c>
      <c r="Q4886" s="39" t="str">
        <f>VLOOKUP(D4886,GL_Master!$A$1:$D$80,2,FALSE)</f>
        <v>PL</v>
      </c>
      <c r="R4886" s="39" t="str">
        <f>VLOOKUP(D4886,GL_Master!$A$1:$D$80,3,FALSE)</f>
        <v>Communication &amp; internet exp</v>
      </c>
      <c r="S4886" s="39" t="str">
        <f>VLOOKUP(D4886,GL_Master!$A$1:$D$80,4,FALSE)</f>
        <v>Communication cost</v>
      </c>
    </row>
    <row r="4887" spans="1:19" x14ac:dyDescent="0.25">
      <c r="A4887" s="39" t="s">
        <v>262</v>
      </c>
      <c r="B4887" s="39" t="s">
        <v>236</v>
      </c>
      <c r="C4887" s="7">
        <v>43952</v>
      </c>
      <c r="D4887" s="39" t="s">
        <v>104</v>
      </c>
      <c r="E4887" s="39">
        <v>82</v>
      </c>
      <c r="F4887" s="82">
        <f t="shared" si="228"/>
        <v>8.2000000000000003E-2</v>
      </c>
      <c r="G4887" s="39">
        <f>VLOOKUP(N4887,Currecny_M!$A$1:$P$10,2,FALSE)</f>
        <v>53</v>
      </c>
      <c r="H4887" s="39">
        <f>MATCH(C4887,Currecny_M!$A$1:$P$1,0)</f>
        <v>3</v>
      </c>
      <c r="I4887" s="39">
        <f>VLOOKUP(N4887,Currecny_M!$A$1:$P$10,MATCH(Database!C4887,Currecny_M!$A$1:$P$1,0),FALSE)</f>
        <v>53.53</v>
      </c>
      <c r="J4887" s="82">
        <f t="shared" si="229"/>
        <v>4.3894600000000006</v>
      </c>
      <c r="K4887" s="39">
        <f>VLOOKUP('Cover page'!$B$6,Currecny_M!$A$1:$P$10,MATCH(Database!C4887,Currecny_M!$A$1:$P$1,0),FALSE)</f>
        <v>1</v>
      </c>
      <c r="L4887" s="82">
        <f t="shared" si="230"/>
        <v>4.3894600000000006</v>
      </c>
      <c r="M4887" s="82">
        <f>((E4887/$F$1)*VLOOKUP(N4887,Currecny_M!$A$1:$P$10,MATCH(Database!C4887,Currecny_M!$A$1:$P$1,0),FALSE))/VLOOKUP('Cover page'!$B$6,Currecny_M!$A$1:$P$10,MATCH(Database!C4887,Currecny_M!$A$1:$P$1,0),FALSE)</f>
        <v>4.3894600000000006</v>
      </c>
      <c r="N4887" s="6" t="str">
        <f>VLOOKUP(B4887,Master!$A$2:$C$11,3,FALSE)</f>
        <v>SGD</v>
      </c>
      <c r="O4887" s="6" t="str">
        <f>VLOOKUP(B4887,Master!$A$2:$C$11,2,FALSE)</f>
        <v>Asia</v>
      </c>
      <c r="Q4887" s="39" t="str">
        <f>VLOOKUP(D4887,GL_Master!$A$1:$D$80,2,FALSE)</f>
        <v>PL</v>
      </c>
      <c r="R4887" s="39" t="str">
        <f>VLOOKUP(D4887,GL_Master!$A$1:$D$80,3,FALSE)</f>
        <v>Legal &amp; Professional expenses</v>
      </c>
      <c r="S4887" s="39" t="str">
        <f>VLOOKUP(D4887,GL_Master!$A$1:$D$80,4,FALSE)</f>
        <v>Professional Fees - Others</v>
      </c>
    </row>
    <row r="4888" spans="1:19" x14ac:dyDescent="0.25">
      <c r="A4888" s="39" t="s">
        <v>262</v>
      </c>
      <c r="B4888" s="39" t="s">
        <v>236</v>
      </c>
      <c r="C4888" s="7">
        <v>43952</v>
      </c>
      <c r="D4888" s="39" t="s">
        <v>105</v>
      </c>
      <c r="E4888" s="39">
        <v>56</v>
      </c>
      <c r="F4888" s="82">
        <f t="shared" si="228"/>
        <v>5.6000000000000001E-2</v>
      </c>
      <c r="G4888" s="39">
        <f>VLOOKUP(N4888,Currecny_M!$A$1:$P$10,2,FALSE)</f>
        <v>53</v>
      </c>
      <c r="H4888" s="39">
        <f>MATCH(C4888,Currecny_M!$A$1:$P$1,0)</f>
        <v>3</v>
      </c>
      <c r="I4888" s="39">
        <f>VLOOKUP(N4888,Currecny_M!$A$1:$P$10,MATCH(Database!C4888,Currecny_M!$A$1:$P$1,0),FALSE)</f>
        <v>53.53</v>
      </c>
      <c r="J4888" s="82">
        <f t="shared" si="229"/>
        <v>2.9976800000000003</v>
      </c>
      <c r="K4888" s="39">
        <f>VLOOKUP('Cover page'!$B$6,Currecny_M!$A$1:$P$10,MATCH(Database!C4888,Currecny_M!$A$1:$P$1,0),FALSE)</f>
        <v>1</v>
      </c>
      <c r="L4888" s="82">
        <f t="shared" si="230"/>
        <v>2.9976800000000003</v>
      </c>
      <c r="M4888" s="82">
        <f>((E4888/$F$1)*VLOOKUP(N4888,Currecny_M!$A$1:$P$10,MATCH(Database!C4888,Currecny_M!$A$1:$P$1,0),FALSE))/VLOOKUP('Cover page'!$B$6,Currecny_M!$A$1:$P$10,MATCH(Database!C4888,Currecny_M!$A$1:$P$1,0),FALSE)</f>
        <v>2.9976800000000003</v>
      </c>
      <c r="N4888" s="6" t="str">
        <f>VLOOKUP(B4888,Master!$A$2:$C$11,3,FALSE)</f>
        <v>SGD</v>
      </c>
      <c r="O4888" s="6" t="str">
        <f>VLOOKUP(B4888,Master!$A$2:$C$11,2,FALSE)</f>
        <v>Asia</v>
      </c>
      <c r="Q4888" s="39" t="str">
        <f>VLOOKUP(D4888,GL_Master!$A$1:$D$80,2,FALSE)</f>
        <v>PL</v>
      </c>
      <c r="R4888" s="39" t="str">
        <f>VLOOKUP(D4888,GL_Master!$A$1:$D$80,3,FALSE)</f>
        <v>Travelling and conveyance</v>
      </c>
      <c r="S4888" s="39" t="str">
        <f>VLOOKUP(D4888,GL_Master!$A$1:$D$80,4,FALSE)</f>
        <v>Car hiring and rental services</v>
      </c>
    </row>
    <row r="4889" spans="1:19" x14ac:dyDescent="0.25">
      <c r="A4889" s="39" t="s">
        <v>262</v>
      </c>
      <c r="B4889" s="39" t="s">
        <v>236</v>
      </c>
      <c r="C4889" s="7">
        <v>43952</v>
      </c>
      <c r="D4889" s="39" t="s">
        <v>106</v>
      </c>
      <c r="E4889" s="39">
        <v>28</v>
      </c>
      <c r="F4889" s="82">
        <f t="shared" si="228"/>
        <v>2.8000000000000001E-2</v>
      </c>
      <c r="G4889" s="39">
        <f>VLOOKUP(N4889,Currecny_M!$A$1:$P$10,2,FALSE)</f>
        <v>53</v>
      </c>
      <c r="H4889" s="39">
        <f>MATCH(C4889,Currecny_M!$A$1:$P$1,0)</f>
        <v>3</v>
      </c>
      <c r="I4889" s="39">
        <f>VLOOKUP(N4889,Currecny_M!$A$1:$P$10,MATCH(Database!C4889,Currecny_M!$A$1:$P$1,0),FALSE)</f>
        <v>53.53</v>
      </c>
      <c r="J4889" s="82">
        <f t="shared" si="229"/>
        <v>1.4988400000000002</v>
      </c>
      <c r="K4889" s="39">
        <f>VLOOKUP('Cover page'!$B$6,Currecny_M!$A$1:$P$10,MATCH(Database!C4889,Currecny_M!$A$1:$P$1,0),FALSE)</f>
        <v>1</v>
      </c>
      <c r="L4889" s="82">
        <f t="shared" si="230"/>
        <v>1.4988400000000002</v>
      </c>
      <c r="M4889" s="82">
        <f>((E4889/$F$1)*VLOOKUP(N4889,Currecny_M!$A$1:$P$10,MATCH(Database!C4889,Currecny_M!$A$1:$P$1,0),FALSE))/VLOOKUP('Cover page'!$B$6,Currecny_M!$A$1:$P$10,MATCH(Database!C4889,Currecny_M!$A$1:$P$1,0),FALSE)</f>
        <v>1.4988400000000002</v>
      </c>
      <c r="N4889" s="6" t="str">
        <f>VLOOKUP(B4889,Master!$A$2:$C$11,3,FALSE)</f>
        <v>SGD</v>
      </c>
      <c r="O4889" s="6" t="str">
        <f>VLOOKUP(B4889,Master!$A$2:$C$11,2,FALSE)</f>
        <v>Asia</v>
      </c>
      <c r="Q4889" s="39" t="str">
        <f>VLOOKUP(D4889,GL_Master!$A$1:$D$80,2,FALSE)</f>
        <v>PL</v>
      </c>
      <c r="R4889" s="39" t="str">
        <f>VLOOKUP(D4889,GL_Master!$A$1:$D$80,3,FALSE)</f>
        <v>Communication &amp; internet exp</v>
      </c>
      <c r="S4889" s="39" t="str">
        <f>VLOOKUP(D4889,GL_Master!$A$1:$D$80,4,FALSE)</f>
        <v>Printing &amp; Stationary</v>
      </c>
    </row>
    <row r="4890" spans="1:19" x14ac:dyDescent="0.25">
      <c r="A4890" s="39" t="s">
        <v>262</v>
      </c>
      <c r="B4890" s="39" t="s">
        <v>236</v>
      </c>
      <c r="C4890" s="7">
        <v>43952</v>
      </c>
      <c r="D4890" s="39" t="s">
        <v>32</v>
      </c>
      <c r="E4890" s="39">
        <v>27</v>
      </c>
      <c r="F4890" s="82">
        <f t="shared" si="228"/>
        <v>2.7E-2</v>
      </c>
      <c r="G4890" s="39">
        <f>VLOOKUP(N4890,Currecny_M!$A$1:$P$10,2,FALSE)</f>
        <v>53</v>
      </c>
      <c r="H4890" s="39">
        <f>MATCH(C4890,Currecny_M!$A$1:$P$1,0)</f>
        <v>3</v>
      </c>
      <c r="I4890" s="39">
        <f>VLOOKUP(N4890,Currecny_M!$A$1:$P$10,MATCH(Database!C4890,Currecny_M!$A$1:$P$1,0),FALSE)</f>
        <v>53.53</v>
      </c>
      <c r="J4890" s="82">
        <f t="shared" si="229"/>
        <v>1.4453100000000001</v>
      </c>
      <c r="K4890" s="39">
        <f>VLOOKUP('Cover page'!$B$6,Currecny_M!$A$1:$P$10,MATCH(Database!C4890,Currecny_M!$A$1:$P$1,0),FALSE)</f>
        <v>1</v>
      </c>
      <c r="L4890" s="82">
        <f t="shared" si="230"/>
        <v>1.4453100000000001</v>
      </c>
      <c r="M4890" s="82">
        <f>((E4890/$F$1)*VLOOKUP(N4890,Currecny_M!$A$1:$P$10,MATCH(Database!C4890,Currecny_M!$A$1:$P$1,0),FALSE))/VLOOKUP('Cover page'!$B$6,Currecny_M!$A$1:$P$10,MATCH(Database!C4890,Currecny_M!$A$1:$P$1,0),FALSE)</f>
        <v>1.4453100000000001</v>
      </c>
      <c r="N4890" s="6" t="str">
        <f>VLOOKUP(B4890,Master!$A$2:$C$11,3,FALSE)</f>
        <v>SGD</v>
      </c>
      <c r="O4890" s="6" t="str">
        <f>VLOOKUP(B4890,Master!$A$2:$C$11,2,FALSE)</f>
        <v>Asia</v>
      </c>
      <c r="Q4890" s="39" t="str">
        <f>VLOOKUP(D4890,GL_Master!$A$1:$D$80,2,FALSE)</f>
        <v>PL</v>
      </c>
      <c r="R4890" s="39" t="str">
        <f>VLOOKUP(D4890,GL_Master!$A$1:$D$80,3,FALSE)</f>
        <v>Communication &amp; internet exp</v>
      </c>
      <c r="S4890" s="39" t="str">
        <f>VLOOKUP(D4890,GL_Master!$A$1:$D$80,4,FALSE)</f>
        <v>Printing &amp; Stationary</v>
      </c>
    </row>
    <row r="4891" spans="1:19" x14ac:dyDescent="0.25">
      <c r="A4891" s="39" t="s">
        <v>262</v>
      </c>
      <c r="B4891" s="39" t="s">
        <v>236</v>
      </c>
      <c r="C4891" s="7">
        <v>43952</v>
      </c>
      <c r="D4891" s="39" t="s">
        <v>35</v>
      </c>
      <c r="E4891" s="39">
        <v>82</v>
      </c>
      <c r="F4891" s="82">
        <f t="shared" si="228"/>
        <v>8.2000000000000003E-2</v>
      </c>
      <c r="G4891" s="39">
        <f>VLOOKUP(N4891,Currecny_M!$A$1:$P$10,2,FALSE)</f>
        <v>53</v>
      </c>
      <c r="H4891" s="39">
        <f>MATCH(C4891,Currecny_M!$A$1:$P$1,0)</f>
        <v>3</v>
      </c>
      <c r="I4891" s="39">
        <f>VLOOKUP(N4891,Currecny_M!$A$1:$P$10,MATCH(Database!C4891,Currecny_M!$A$1:$P$1,0),FALSE)</f>
        <v>53.53</v>
      </c>
      <c r="J4891" s="82">
        <f t="shared" si="229"/>
        <v>4.3894600000000006</v>
      </c>
      <c r="K4891" s="39">
        <f>VLOOKUP('Cover page'!$B$6,Currecny_M!$A$1:$P$10,MATCH(Database!C4891,Currecny_M!$A$1:$P$1,0),FALSE)</f>
        <v>1</v>
      </c>
      <c r="L4891" s="82">
        <f t="shared" si="230"/>
        <v>4.3894600000000006</v>
      </c>
      <c r="M4891" s="82">
        <f>((E4891/$F$1)*VLOOKUP(N4891,Currecny_M!$A$1:$P$10,MATCH(Database!C4891,Currecny_M!$A$1:$P$1,0),FALSE))/VLOOKUP('Cover page'!$B$6,Currecny_M!$A$1:$P$10,MATCH(Database!C4891,Currecny_M!$A$1:$P$1,0),FALSE)</f>
        <v>4.3894600000000006</v>
      </c>
      <c r="N4891" s="6" t="str">
        <f>VLOOKUP(B4891,Master!$A$2:$C$11,3,FALSE)</f>
        <v>SGD</v>
      </c>
      <c r="O4891" s="6" t="str">
        <f>VLOOKUP(B4891,Master!$A$2:$C$11,2,FALSE)</f>
        <v>Asia</v>
      </c>
      <c r="Q4891" s="39" t="str">
        <f>VLOOKUP(D4891,GL_Master!$A$1:$D$80,2,FALSE)</f>
        <v>PL</v>
      </c>
      <c r="R4891" s="39" t="str">
        <f>VLOOKUP(D4891,GL_Master!$A$1:$D$80,3,FALSE)</f>
        <v>Security Expenses</v>
      </c>
      <c r="S4891" s="39" t="str">
        <f>VLOOKUP(D4891,GL_Master!$A$1:$D$80,4,FALSE)</f>
        <v>Security Expenses others</v>
      </c>
    </row>
    <row r="4892" spans="1:19" x14ac:dyDescent="0.25">
      <c r="A4892" s="39" t="s">
        <v>262</v>
      </c>
      <c r="B4892" s="39" t="s">
        <v>236</v>
      </c>
      <c r="C4892" s="7">
        <v>43952</v>
      </c>
      <c r="D4892" s="39" t="s">
        <v>38</v>
      </c>
      <c r="E4892" s="39">
        <v>27</v>
      </c>
      <c r="F4892" s="82">
        <f t="shared" si="228"/>
        <v>2.7E-2</v>
      </c>
      <c r="G4892" s="39">
        <f>VLOOKUP(N4892,Currecny_M!$A$1:$P$10,2,FALSE)</f>
        <v>53</v>
      </c>
      <c r="H4892" s="39">
        <f>MATCH(C4892,Currecny_M!$A$1:$P$1,0)</f>
        <v>3</v>
      </c>
      <c r="I4892" s="39">
        <f>VLOOKUP(N4892,Currecny_M!$A$1:$P$10,MATCH(Database!C4892,Currecny_M!$A$1:$P$1,0),FALSE)</f>
        <v>53.53</v>
      </c>
      <c r="J4892" s="82">
        <f t="shared" si="229"/>
        <v>1.4453100000000001</v>
      </c>
      <c r="K4892" s="39">
        <f>VLOOKUP('Cover page'!$B$6,Currecny_M!$A$1:$P$10,MATCH(Database!C4892,Currecny_M!$A$1:$P$1,0),FALSE)</f>
        <v>1</v>
      </c>
      <c r="L4892" s="82">
        <f t="shared" si="230"/>
        <v>1.4453100000000001</v>
      </c>
      <c r="M4892" s="82">
        <f>((E4892/$F$1)*VLOOKUP(N4892,Currecny_M!$A$1:$P$10,MATCH(Database!C4892,Currecny_M!$A$1:$P$1,0),FALSE))/VLOOKUP('Cover page'!$B$6,Currecny_M!$A$1:$P$10,MATCH(Database!C4892,Currecny_M!$A$1:$P$1,0),FALSE)</f>
        <v>1.4453100000000001</v>
      </c>
      <c r="N4892" s="6" t="str">
        <f>VLOOKUP(B4892,Master!$A$2:$C$11,3,FALSE)</f>
        <v>SGD</v>
      </c>
      <c r="O4892" s="6" t="str">
        <f>VLOOKUP(B4892,Master!$A$2:$C$11,2,FALSE)</f>
        <v>Asia</v>
      </c>
      <c r="Q4892" s="39" t="str">
        <f>VLOOKUP(D4892,GL_Master!$A$1:$D$80,2,FALSE)</f>
        <v>PL</v>
      </c>
      <c r="R4892" s="39" t="str">
        <f>VLOOKUP(D4892,GL_Master!$A$1:$D$80,3,FALSE)</f>
        <v>House Keeping Expenses</v>
      </c>
      <c r="S4892" s="39" t="str">
        <f>VLOOKUP(D4892,GL_Master!$A$1:$D$80,4,FALSE)</f>
        <v>House Keeping Expenses</v>
      </c>
    </row>
    <row r="4893" spans="1:19" x14ac:dyDescent="0.25">
      <c r="A4893" s="39" t="s">
        <v>262</v>
      </c>
      <c r="B4893" s="39" t="s">
        <v>236</v>
      </c>
      <c r="C4893" s="7">
        <v>43952</v>
      </c>
      <c r="D4893" s="39" t="s">
        <v>107</v>
      </c>
      <c r="E4893" s="39">
        <v>27</v>
      </c>
      <c r="F4893" s="82">
        <f t="shared" si="228"/>
        <v>2.7E-2</v>
      </c>
      <c r="G4893" s="39">
        <f>VLOOKUP(N4893,Currecny_M!$A$1:$P$10,2,FALSE)</f>
        <v>53</v>
      </c>
      <c r="H4893" s="39">
        <f>MATCH(C4893,Currecny_M!$A$1:$P$1,0)</f>
        <v>3</v>
      </c>
      <c r="I4893" s="39">
        <f>VLOOKUP(N4893,Currecny_M!$A$1:$P$10,MATCH(Database!C4893,Currecny_M!$A$1:$P$1,0),FALSE)</f>
        <v>53.53</v>
      </c>
      <c r="J4893" s="82">
        <f t="shared" si="229"/>
        <v>1.4453100000000001</v>
      </c>
      <c r="K4893" s="39">
        <f>VLOOKUP('Cover page'!$B$6,Currecny_M!$A$1:$P$10,MATCH(Database!C4893,Currecny_M!$A$1:$P$1,0),FALSE)</f>
        <v>1</v>
      </c>
      <c r="L4893" s="82">
        <f t="shared" si="230"/>
        <v>1.4453100000000001</v>
      </c>
      <c r="M4893" s="82">
        <f>((E4893/$F$1)*VLOOKUP(N4893,Currecny_M!$A$1:$P$10,MATCH(Database!C4893,Currecny_M!$A$1:$P$1,0),FALSE))/VLOOKUP('Cover page'!$B$6,Currecny_M!$A$1:$P$10,MATCH(Database!C4893,Currecny_M!$A$1:$P$1,0),FALSE)</f>
        <v>1.4453100000000001</v>
      </c>
      <c r="N4893" s="6" t="str">
        <f>VLOOKUP(B4893,Master!$A$2:$C$11,3,FALSE)</f>
        <v>SGD</v>
      </c>
      <c r="O4893" s="6" t="str">
        <f>VLOOKUP(B4893,Master!$A$2:$C$11,2,FALSE)</f>
        <v>Asia</v>
      </c>
      <c r="Q4893" s="39" t="str">
        <f>VLOOKUP(D4893,GL_Master!$A$1:$D$80,2,FALSE)</f>
        <v>PL</v>
      </c>
      <c r="R4893" s="39" t="str">
        <f>VLOOKUP(D4893,GL_Master!$A$1:$D$80,3,FALSE)</f>
        <v>Misc. expenses</v>
      </c>
      <c r="S4893" s="39" t="str">
        <f>VLOOKUP(D4893,GL_Master!$A$1:$D$80,4,FALSE)</f>
        <v>Repair &amp; Maintenance</v>
      </c>
    </row>
    <row r="4894" spans="1:19" x14ac:dyDescent="0.25">
      <c r="A4894" s="39" t="s">
        <v>262</v>
      </c>
      <c r="B4894" s="39" t="s">
        <v>236</v>
      </c>
      <c r="C4894" s="7">
        <v>43952</v>
      </c>
      <c r="D4894" s="39" t="s">
        <v>108</v>
      </c>
      <c r="E4894" s="39">
        <v>27</v>
      </c>
      <c r="F4894" s="82">
        <f t="shared" si="228"/>
        <v>2.7E-2</v>
      </c>
      <c r="G4894" s="39">
        <f>VLOOKUP(N4894,Currecny_M!$A$1:$P$10,2,FALSE)</f>
        <v>53</v>
      </c>
      <c r="H4894" s="39">
        <f>MATCH(C4894,Currecny_M!$A$1:$P$1,0)</f>
        <v>3</v>
      </c>
      <c r="I4894" s="39">
        <f>VLOOKUP(N4894,Currecny_M!$A$1:$P$10,MATCH(Database!C4894,Currecny_M!$A$1:$P$1,0),FALSE)</f>
        <v>53.53</v>
      </c>
      <c r="J4894" s="82">
        <f t="shared" si="229"/>
        <v>1.4453100000000001</v>
      </c>
      <c r="K4894" s="39">
        <f>VLOOKUP('Cover page'!$B$6,Currecny_M!$A$1:$P$10,MATCH(Database!C4894,Currecny_M!$A$1:$P$1,0),FALSE)</f>
        <v>1</v>
      </c>
      <c r="L4894" s="82">
        <f t="shared" si="230"/>
        <v>1.4453100000000001</v>
      </c>
      <c r="M4894" s="82">
        <f>((E4894/$F$1)*VLOOKUP(N4894,Currecny_M!$A$1:$P$10,MATCH(Database!C4894,Currecny_M!$A$1:$P$1,0),FALSE))/VLOOKUP('Cover page'!$B$6,Currecny_M!$A$1:$P$10,MATCH(Database!C4894,Currecny_M!$A$1:$P$1,0),FALSE)</f>
        <v>1.4453100000000001</v>
      </c>
      <c r="N4894" s="6" t="str">
        <f>VLOOKUP(B4894,Master!$A$2:$C$11,3,FALSE)</f>
        <v>SGD</v>
      </c>
      <c r="O4894" s="6" t="str">
        <f>VLOOKUP(B4894,Master!$A$2:$C$11,2,FALSE)</f>
        <v>Asia</v>
      </c>
      <c r="Q4894" s="39" t="str">
        <f>VLOOKUP(D4894,GL_Master!$A$1:$D$80,2,FALSE)</f>
        <v>PL</v>
      </c>
      <c r="R4894" s="39" t="str">
        <f>VLOOKUP(D4894,GL_Master!$A$1:$D$80,3,FALSE)</f>
        <v>Misc. expenses</v>
      </c>
      <c r="S4894" s="39" t="str">
        <f>VLOOKUP(D4894,GL_Master!$A$1:$D$80,4,FALSE)</f>
        <v>Repair &amp; Maintenance</v>
      </c>
    </row>
    <row r="4895" spans="1:19" x14ac:dyDescent="0.25">
      <c r="A4895" s="39" t="s">
        <v>262</v>
      </c>
      <c r="B4895" s="39" t="s">
        <v>236</v>
      </c>
      <c r="C4895" s="7">
        <v>43952</v>
      </c>
      <c r="D4895" s="39" t="s">
        <v>9</v>
      </c>
      <c r="E4895" s="39">
        <v>254</v>
      </c>
      <c r="F4895" s="82">
        <f t="shared" si="228"/>
        <v>0.254</v>
      </c>
      <c r="G4895" s="39">
        <f>VLOOKUP(N4895,Currecny_M!$A$1:$P$10,2,FALSE)</f>
        <v>53</v>
      </c>
      <c r="H4895" s="39">
        <f>MATCH(C4895,Currecny_M!$A$1:$P$1,0)</f>
        <v>3</v>
      </c>
      <c r="I4895" s="39">
        <f>VLOOKUP(N4895,Currecny_M!$A$1:$P$10,MATCH(Database!C4895,Currecny_M!$A$1:$P$1,0),FALSE)</f>
        <v>53.53</v>
      </c>
      <c r="J4895" s="82">
        <f t="shared" si="229"/>
        <v>13.59662</v>
      </c>
      <c r="K4895" s="39">
        <f>VLOOKUP('Cover page'!$B$6,Currecny_M!$A$1:$P$10,MATCH(Database!C4895,Currecny_M!$A$1:$P$1,0),FALSE)</f>
        <v>1</v>
      </c>
      <c r="L4895" s="82">
        <f t="shared" si="230"/>
        <v>13.59662</v>
      </c>
      <c r="M4895" s="82">
        <f>((E4895/$F$1)*VLOOKUP(N4895,Currecny_M!$A$1:$P$10,MATCH(Database!C4895,Currecny_M!$A$1:$P$1,0),FALSE))/VLOOKUP('Cover page'!$B$6,Currecny_M!$A$1:$P$10,MATCH(Database!C4895,Currecny_M!$A$1:$P$1,0),FALSE)</f>
        <v>13.59662</v>
      </c>
      <c r="N4895" s="6" t="str">
        <f>VLOOKUP(B4895,Master!$A$2:$C$11,3,FALSE)</f>
        <v>SGD</v>
      </c>
      <c r="O4895" s="6" t="str">
        <f>VLOOKUP(B4895,Master!$A$2:$C$11,2,FALSE)</f>
        <v>Asia</v>
      </c>
      <c r="Q4895" s="39" t="str">
        <f>VLOOKUP(D4895,GL_Master!$A$1:$D$80,2,FALSE)</f>
        <v>PL</v>
      </c>
      <c r="R4895" s="39" t="str">
        <f>VLOOKUP(D4895,GL_Master!$A$1:$D$80,3,FALSE)</f>
        <v>Rent</v>
      </c>
      <c r="S4895" s="39" t="str">
        <f>VLOOKUP(D4895,GL_Master!$A$1:$D$80,4,FALSE)</f>
        <v>Office Rent</v>
      </c>
    </row>
    <row r="4896" spans="1:19" x14ac:dyDescent="0.25">
      <c r="A4896" s="39" t="s">
        <v>262</v>
      </c>
      <c r="B4896" s="39" t="s">
        <v>236</v>
      </c>
      <c r="C4896" s="7">
        <v>43952</v>
      </c>
      <c r="D4896" s="39" t="s">
        <v>109</v>
      </c>
      <c r="E4896" s="39">
        <v>-135</v>
      </c>
      <c r="F4896" s="82">
        <f t="shared" si="228"/>
        <v>-0.13500000000000001</v>
      </c>
      <c r="G4896" s="39">
        <f>VLOOKUP(N4896,Currecny_M!$A$1:$P$10,2,FALSE)</f>
        <v>53</v>
      </c>
      <c r="H4896" s="39">
        <f>MATCH(C4896,Currecny_M!$A$1:$P$1,0)</f>
        <v>3</v>
      </c>
      <c r="I4896" s="39">
        <f>VLOOKUP(N4896,Currecny_M!$A$1:$P$10,MATCH(Database!C4896,Currecny_M!$A$1:$P$1,0),FALSE)</f>
        <v>53.53</v>
      </c>
      <c r="J4896" s="82">
        <f t="shared" si="229"/>
        <v>-7.2265500000000005</v>
      </c>
      <c r="K4896" s="39">
        <f>VLOOKUP('Cover page'!$B$6,Currecny_M!$A$1:$P$10,MATCH(Database!C4896,Currecny_M!$A$1:$P$1,0),FALSE)</f>
        <v>1</v>
      </c>
      <c r="L4896" s="82">
        <f t="shared" si="230"/>
        <v>-7.2265500000000005</v>
      </c>
      <c r="M4896" s="82">
        <f>((E4896/$F$1)*VLOOKUP(N4896,Currecny_M!$A$1:$P$10,MATCH(Database!C4896,Currecny_M!$A$1:$P$1,0),FALSE))/VLOOKUP('Cover page'!$B$6,Currecny_M!$A$1:$P$10,MATCH(Database!C4896,Currecny_M!$A$1:$P$1,0),FALSE)</f>
        <v>-7.2265500000000005</v>
      </c>
      <c r="N4896" s="6" t="str">
        <f>VLOOKUP(B4896,Master!$A$2:$C$11,3,FALSE)</f>
        <v>SGD</v>
      </c>
      <c r="O4896" s="6" t="str">
        <f>VLOOKUP(B4896,Master!$A$2:$C$11,2,FALSE)</f>
        <v>Asia</v>
      </c>
      <c r="Q4896" s="39" t="str">
        <f>VLOOKUP(D4896,GL_Master!$A$1:$D$80,2,FALSE)</f>
        <v>PL</v>
      </c>
      <c r="R4896" s="39" t="str">
        <f>VLOOKUP(D4896,GL_Master!$A$1:$D$80,3,FALSE)</f>
        <v>Travelling and conveyance</v>
      </c>
      <c r="S4896" s="39" t="str">
        <f>VLOOKUP(D4896,GL_Master!$A$1:$D$80,4,FALSE)</f>
        <v>Travelling , hotel lodging</v>
      </c>
    </row>
    <row r="4897" spans="1:19" x14ac:dyDescent="0.25">
      <c r="A4897" s="39" t="s">
        <v>262</v>
      </c>
      <c r="B4897" s="39" t="s">
        <v>236</v>
      </c>
      <c r="C4897" s="7">
        <v>43952</v>
      </c>
      <c r="D4897" s="39" t="s">
        <v>110</v>
      </c>
      <c r="E4897" s="39">
        <v>55</v>
      </c>
      <c r="F4897" s="82">
        <f t="shared" si="228"/>
        <v>5.5E-2</v>
      </c>
      <c r="G4897" s="39">
        <f>VLOOKUP(N4897,Currecny_M!$A$1:$P$10,2,FALSE)</f>
        <v>53</v>
      </c>
      <c r="H4897" s="39">
        <f>MATCH(C4897,Currecny_M!$A$1:$P$1,0)</f>
        <v>3</v>
      </c>
      <c r="I4897" s="39">
        <f>VLOOKUP(N4897,Currecny_M!$A$1:$P$10,MATCH(Database!C4897,Currecny_M!$A$1:$P$1,0),FALSE)</f>
        <v>53.53</v>
      </c>
      <c r="J4897" s="82">
        <f t="shared" si="229"/>
        <v>2.94415</v>
      </c>
      <c r="K4897" s="39">
        <f>VLOOKUP('Cover page'!$B$6,Currecny_M!$A$1:$P$10,MATCH(Database!C4897,Currecny_M!$A$1:$P$1,0),FALSE)</f>
        <v>1</v>
      </c>
      <c r="L4897" s="82">
        <f t="shared" si="230"/>
        <v>2.94415</v>
      </c>
      <c r="M4897" s="82">
        <f>((E4897/$F$1)*VLOOKUP(N4897,Currecny_M!$A$1:$P$10,MATCH(Database!C4897,Currecny_M!$A$1:$P$1,0),FALSE))/VLOOKUP('Cover page'!$B$6,Currecny_M!$A$1:$P$10,MATCH(Database!C4897,Currecny_M!$A$1:$P$1,0),FALSE)</f>
        <v>2.94415</v>
      </c>
      <c r="N4897" s="6" t="str">
        <f>VLOOKUP(B4897,Master!$A$2:$C$11,3,FALSE)</f>
        <v>SGD</v>
      </c>
      <c r="O4897" s="6" t="str">
        <f>VLOOKUP(B4897,Master!$A$2:$C$11,2,FALSE)</f>
        <v>Asia</v>
      </c>
      <c r="Q4897" s="39" t="str">
        <f>VLOOKUP(D4897,GL_Master!$A$1:$D$80,2,FALSE)</f>
        <v>PL</v>
      </c>
      <c r="R4897" s="39" t="str">
        <f>VLOOKUP(D4897,GL_Master!$A$1:$D$80,3,FALSE)</f>
        <v>Travelling and conveyance</v>
      </c>
      <c r="S4897" s="39" t="str">
        <f>VLOOKUP(D4897,GL_Master!$A$1:$D$80,4,FALSE)</f>
        <v>Travelling , hotel lodging</v>
      </c>
    </row>
    <row r="4898" spans="1:19" x14ac:dyDescent="0.25">
      <c r="A4898" s="39" t="s">
        <v>262</v>
      </c>
      <c r="B4898" s="39" t="s">
        <v>236</v>
      </c>
      <c r="C4898" s="7">
        <v>43952</v>
      </c>
      <c r="D4898" s="39" t="s">
        <v>111</v>
      </c>
      <c r="E4898" s="39">
        <v>27</v>
      </c>
      <c r="F4898" s="82">
        <f t="shared" si="228"/>
        <v>2.7E-2</v>
      </c>
      <c r="G4898" s="39">
        <f>VLOOKUP(N4898,Currecny_M!$A$1:$P$10,2,FALSE)</f>
        <v>53</v>
      </c>
      <c r="H4898" s="39">
        <f>MATCH(C4898,Currecny_M!$A$1:$P$1,0)</f>
        <v>3</v>
      </c>
      <c r="I4898" s="39">
        <f>VLOOKUP(N4898,Currecny_M!$A$1:$P$10,MATCH(Database!C4898,Currecny_M!$A$1:$P$1,0),FALSE)</f>
        <v>53.53</v>
      </c>
      <c r="J4898" s="82">
        <f t="shared" si="229"/>
        <v>1.4453100000000001</v>
      </c>
      <c r="K4898" s="39">
        <f>VLOOKUP('Cover page'!$B$6,Currecny_M!$A$1:$P$10,MATCH(Database!C4898,Currecny_M!$A$1:$P$1,0),FALSE)</f>
        <v>1</v>
      </c>
      <c r="L4898" s="82">
        <f t="shared" si="230"/>
        <v>1.4453100000000001</v>
      </c>
      <c r="M4898" s="82">
        <f>((E4898/$F$1)*VLOOKUP(N4898,Currecny_M!$A$1:$P$10,MATCH(Database!C4898,Currecny_M!$A$1:$P$1,0),FALSE))/VLOOKUP('Cover page'!$B$6,Currecny_M!$A$1:$P$10,MATCH(Database!C4898,Currecny_M!$A$1:$P$1,0),FALSE)</f>
        <v>1.4453100000000001</v>
      </c>
      <c r="N4898" s="6" t="str">
        <f>VLOOKUP(B4898,Master!$A$2:$C$11,3,FALSE)</f>
        <v>SGD</v>
      </c>
      <c r="O4898" s="6" t="str">
        <f>VLOOKUP(B4898,Master!$A$2:$C$11,2,FALSE)</f>
        <v>Asia</v>
      </c>
      <c r="Q4898" s="39" t="str">
        <f>VLOOKUP(D4898,GL_Master!$A$1:$D$80,2,FALSE)</f>
        <v>PL</v>
      </c>
      <c r="R4898" s="39" t="str">
        <f>VLOOKUP(D4898,GL_Master!$A$1:$D$80,3,FALSE)</f>
        <v>Legal &amp; Professional expenses</v>
      </c>
      <c r="S4898" s="39" t="str">
        <f>VLOOKUP(D4898,GL_Master!$A$1:$D$80,4,FALSE)</f>
        <v>Professional Fees - Others</v>
      </c>
    </row>
    <row r="4899" spans="1:19" x14ac:dyDescent="0.25">
      <c r="A4899" s="39" t="s">
        <v>262</v>
      </c>
      <c r="B4899" s="39" t="s">
        <v>236</v>
      </c>
      <c r="C4899" s="7">
        <v>43952</v>
      </c>
      <c r="D4899" s="39" t="s">
        <v>112</v>
      </c>
      <c r="E4899" s="39">
        <v>283</v>
      </c>
      <c r="F4899" s="82">
        <f t="shared" si="228"/>
        <v>0.28299999999999997</v>
      </c>
      <c r="G4899" s="39">
        <f>VLOOKUP(N4899,Currecny_M!$A$1:$P$10,2,FALSE)</f>
        <v>53</v>
      </c>
      <c r="H4899" s="39">
        <f>MATCH(C4899,Currecny_M!$A$1:$P$1,0)</f>
        <v>3</v>
      </c>
      <c r="I4899" s="39">
        <f>VLOOKUP(N4899,Currecny_M!$A$1:$P$10,MATCH(Database!C4899,Currecny_M!$A$1:$P$1,0),FALSE)</f>
        <v>53.53</v>
      </c>
      <c r="J4899" s="82">
        <f t="shared" si="229"/>
        <v>15.14899</v>
      </c>
      <c r="K4899" s="39">
        <f>VLOOKUP('Cover page'!$B$6,Currecny_M!$A$1:$P$10,MATCH(Database!C4899,Currecny_M!$A$1:$P$1,0),FALSE)</f>
        <v>1</v>
      </c>
      <c r="L4899" s="82">
        <f t="shared" si="230"/>
        <v>15.14899</v>
      </c>
      <c r="M4899" s="82">
        <f>((E4899/$F$1)*VLOOKUP(N4899,Currecny_M!$A$1:$P$10,MATCH(Database!C4899,Currecny_M!$A$1:$P$1,0),FALSE))/VLOOKUP('Cover page'!$B$6,Currecny_M!$A$1:$P$10,MATCH(Database!C4899,Currecny_M!$A$1:$P$1,0),FALSE)</f>
        <v>15.14899</v>
      </c>
      <c r="N4899" s="6" t="str">
        <f>VLOOKUP(B4899,Master!$A$2:$C$11,3,FALSE)</f>
        <v>SGD</v>
      </c>
      <c r="O4899" s="6" t="str">
        <f>VLOOKUP(B4899,Master!$A$2:$C$11,2,FALSE)</f>
        <v>Asia</v>
      </c>
      <c r="Q4899" s="39" t="str">
        <f>VLOOKUP(D4899,GL_Master!$A$1:$D$80,2,FALSE)</f>
        <v>PL</v>
      </c>
      <c r="R4899" s="39" t="str">
        <f>VLOOKUP(D4899,GL_Master!$A$1:$D$80,3,FALSE)</f>
        <v>Finance Cost</v>
      </c>
      <c r="S4899" s="39" t="str">
        <f>VLOOKUP(D4899,GL_Master!$A$1:$D$80,4,FALSE)</f>
        <v>Interest expense</v>
      </c>
    </row>
    <row r="4900" spans="1:19" x14ac:dyDescent="0.25">
      <c r="A4900" s="39" t="s">
        <v>262</v>
      </c>
      <c r="B4900" s="39" t="s">
        <v>236</v>
      </c>
      <c r="C4900" s="7">
        <v>43952</v>
      </c>
      <c r="D4900" s="39" t="s">
        <v>25</v>
      </c>
      <c r="E4900" s="39">
        <v>2520</v>
      </c>
      <c r="F4900" s="82">
        <f t="shared" si="228"/>
        <v>2.52</v>
      </c>
      <c r="G4900" s="39">
        <f>VLOOKUP(N4900,Currecny_M!$A$1:$P$10,2,FALSE)</f>
        <v>53</v>
      </c>
      <c r="H4900" s="39">
        <f>MATCH(C4900,Currecny_M!$A$1:$P$1,0)</f>
        <v>3</v>
      </c>
      <c r="I4900" s="39">
        <f>VLOOKUP(N4900,Currecny_M!$A$1:$P$10,MATCH(Database!C4900,Currecny_M!$A$1:$P$1,0),FALSE)</f>
        <v>53.53</v>
      </c>
      <c r="J4900" s="82">
        <f t="shared" si="229"/>
        <v>134.8956</v>
      </c>
      <c r="K4900" s="39">
        <f>VLOOKUP('Cover page'!$B$6,Currecny_M!$A$1:$P$10,MATCH(Database!C4900,Currecny_M!$A$1:$P$1,0),FALSE)</f>
        <v>1</v>
      </c>
      <c r="L4900" s="82">
        <f t="shared" si="230"/>
        <v>134.8956</v>
      </c>
      <c r="M4900" s="82">
        <f>((E4900/$F$1)*VLOOKUP(N4900,Currecny_M!$A$1:$P$10,MATCH(Database!C4900,Currecny_M!$A$1:$P$1,0),FALSE))/VLOOKUP('Cover page'!$B$6,Currecny_M!$A$1:$P$10,MATCH(Database!C4900,Currecny_M!$A$1:$P$1,0),FALSE)</f>
        <v>134.8956</v>
      </c>
      <c r="N4900" s="6" t="str">
        <f>VLOOKUP(B4900,Master!$A$2:$C$11,3,FALSE)</f>
        <v>SGD</v>
      </c>
      <c r="O4900" s="6" t="str">
        <f>VLOOKUP(B4900,Master!$A$2:$C$11,2,FALSE)</f>
        <v>Asia</v>
      </c>
      <c r="Q4900" s="39" t="str">
        <f>VLOOKUP(D4900,GL_Master!$A$1:$D$80,2,FALSE)</f>
        <v>PL</v>
      </c>
      <c r="R4900" s="39" t="str">
        <f>VLOOKUP(D4900,GL_Master!$A$1:$D$80,3,FALSE)</f>
        <v>Depreciation</v>
      </c>
      <c r="S4900" s="39" t="str">
        <f>VLOOKUP(D4900,GL_Master!$A$1:$D$80,4,FALSE)</f>
        <v>Depreciation</v>
      </c>
    </row>
    <row r="4901" spans="1:19" x14ac:dyDescent="0.25">
      <c r="A4901" s="39" t="s">
        <v>262</v>
      </c>
      <c r="B4901" s="39" t="s">
        <v>236</v>
      </c>
      <c r="C4901" s="7">
        <v>43983</v>
      </c>
      <c r="D4901" s="39" t="s">
        <v>51</v>
      </c>
      <c r="E4901" s="39">
        <v>-26415</v>
      </c>
      <c r="F4901" s="82">
        <f t="shared" si="228"/>
        <v>-26.414999999999999</v>
      </c>
      <c r="G4901" s="39">
        <f>VLOOKUP(N4901,Currecny_M!$A$1:$P$10,2,FALSE)</f>
        <v>53</v>
      </c>
      <c r="H4901" s="39">
        <f>MATCH(C4901,Currecny_M!$A$1:$P$1,0)</f>
        <v>4</v>
      </c>
      <c r="I4901" s="39">
        <f>VLOOKUP(N4901,Currecny_M!$A$1:$P$10,MATCH(Database!C4901,Currecny_M!$A$1:$P$1,0),FALSE)</f>
        <v>54.07</v>
      </c>
      <c r="J4901" s="82">
        <f t="shared" si="229"/>
        <v>-1428.2590499999999</v>
      </c>
      <c r="K4901" s="39">
        <f>VLOOKUP('Cover page'!$B$6,Currecny_M!$A$1:$P$10,MATCH(Database!C4901,Currecny_M!$A$1:$P$1,0),FALSE)</f>
        <v>1</v>
      </c>
      <c r="L4901" s="82">
        <f t="shared" si="230"/>
        <v>-1428.2590499999999</v>
      </c>
      <c r="M4901" s="82">
        <f>((E4901/$F$1)*VLOOKUP(N4901,Currecny_M!$A$1:$P$10,MATCH(Database!C4901,Currecny_M!$A$1:$P$1,0),FALSE))/VLOOKUP('Cover page'!$B$6,Currecny_M!$A$1:$P$10,MATCH(Database!C4901,Currecny_M!$A$1:$P$1,0),FALSE)</f>
        <v>-1428.2590499999999</v>
      </c>
      <c r="N4901" s="6" t="str">
        <f>VLOOKUP(B4901,Master!$A$2:$C$11,3,FALSE)</f>
        <v>SGD</v>
      </c>
      <c r="O4901" s="6" t="str">
        <f>VLOOKUP(B4901,Master!$A$2:$C$11,2,FALSE)</f>
        <v>Asia</v>
      </c>
      <c r="Q4901" s="39" t="str">
        <f>VLOOKUP(D4901,GL_Master!$A$1:$D$80,2,FALSE)</f>
        <v>BS</v>
      </c>
      <c r="R4901" s="39" t="str">
        <f>VLOOKUP(D4901,GL_Master!$A$1:$D$80,3,FALSE)</f>
        <v>Share Capital</v>
      </c>
      <c r="S4901" s="39" t="str">
        <f>VLOOKUP(D4901,GL_Master!$A$1:$D$80,4,FALSE)</f>
        <v>Equity shares</v>
      </c>
    </row>
    <row r="4902" spans="1:19" x14ac:dyDescent="0.25">
      <c r="A4902" s="39" t="s">
        <v>262</v>
      </c>
      <c r="B4902" s="39" t="s">
        <v>236</v>
      </c>
      <c r="C4902" s="7">
        <v>43983</v>
      </c>
      <c r="D4902" s="39" t="s">
        <v>52</v>
      </c>
      <c r="E4902" s="39">
        <v>-50611</v>
      </c>
      <c r="F4902" s="82">
        <f t="shared" si="228"/>
        <v>-50.610999999999997</v>
      </c>
      <c r="G4902" s="39">
        <f>VLOOKUP(N4902,Currecny_M!$A$1:$P$10,2,FALSE)</f>
        <v>53</v>
      </c>
      <c r="H4902" s="39">
        <f>MATCH(C4902,Currecny_M!$A$1:$P$1,0)</f>
        <v>4</v>
      </c>
      <c r="I4902" s="39">
        <f>VLOOKUP(N4902,Currecny_M!$A$1:$P$10,MATCH(Database!C4902,Currecny_M!$A$1:$P$1,0),FALSE)</f>
        <v>54.07</v>
      </c>
      <c r="J4902" s="82">
        <f t="shared" si="229"/>
        <v>-2736.5367699999997</v>
      </c>
      <c r="K4902" s="39">
        <f>VLOOKUP('Cover page'!$B$6,Currecny_M!$A$1:$P$10,MATCH(Database!C4902,Currecny_M!$A$1:$P$1,0),FALSE)</f>
        <v>1</v>
      </c>
      <c r="L4902" s="82">
        <f t="shared" si="230"/>
        <v>-2736.5367699999997</v>
      </c>
      <c r="M4902" s="82">
        <f>((E4902/$F$1)*VLOOKUP(N4902,Currecny_M!$A$1:$P$10,MATCH(Database!C4902,Currecny_M!$A$1:$P$1,0),FALSE))/VLOOKUP('Cover page'!$B$6,Currecny_M!$A$1:$P$10,MATCH(Database!C4902,Currecny_M!$A$1:$P$1,0),FALSE)</f>
        <v>-2736.5367699999997</v>
      </c>
      <c r="N4902" s="6" t="str">
        <f>VLOOKUP(B4902,Master!$A$2:$C$11,3,FALSE)</f>
        <v>SGD</v>
      </c>
      <c r="O4902" s="6" t="str">
        <f>VLOOKUP(B4902,Master!$A$2:$C$11,2,FALSE)</f>
        <v>Asia</v>
      </c>
      <c r="Q4902" s="39" t="str">
        <f>VLOOKUP(D4902,GL_Master!$A$1:$D$80,2,FALSE)</f>
        <v>BS</v>
      </c>
      <c r="R4902" s="39" t="str">
        <f>VLOOKUP(D4902,GL_Master!$A$1:$D$80,3,FALSE)</f>
        <v>Reserve and Surplus</v>
      </c>
      <c r="S4902" s="39" t="str">
        <f>VLOOKUP(D4902,GL_Master!$A$1:$D$80,4,FALSE)</f>
        <v>Reserves at the commencement of the year</v>
      </c>
    </row>
    <row r="4903" spans="1:19" x14ac:dyDescent="0.25">
      <c r="A4903" s="39" t="s">
        <v>262</v>
      </c>
      <c r="B4903" s="39" t="s">
        <v>236</v>
      </c>
      <c r="C4903" s="7">
        <v>43983</v>
      </c>
      <c r="D4903" s="39" t="s">
        <v>53</v>
      </c>
      <c r="E4903" s="39">
        <v>-18397</v>
      </c>
      <c r="F4903" s="82">
        <f t="shared" si="228"/>
        <v>-18.396999999999998</v>
      </c>
      <c r="G4903" s="39">
        <f>VLOOKUP(N4903,Currecny_M!$A$1:$P$10,2,FALSE)</f>
        <v>53</v>
      </c>
      <c r="H4903" s="39">
        <f>MATCH(C4903,Currecny_M!$A$1:$P$1,0)</f>
        <v>4</v>
      </c>
      <c r="I4903" s="39">
        <f>VLOOKUP(N4903,Currecny_M!$A$1:$P$10,MATCH(Database!C4903,Currecny_M!$A$1:$P$1,0),FALSE)</f>
        <v>54.07</v>
      </c>
      <c r="J4903" s="82">
        <f t="shared" si="229"/>
        <v>-994.72578999999996</v>
      </c>
      <c r="K4903" s="39">
        <f>VLOOKUP('Cover page'!$B$6,Currecny_M!$A$1:$P$10,MATCH(Database!C4903,Currecny_M!$A$1:$P$1,0),FALSE)</f>
        <v>1</v>
      </c>
      <c r="L4903" s="82">
        <f t="shared" si="230"/>
        <v>-994.72578999999996</v>
      </c>
      <c r="M4903" s="82">
        <f>((E4903/$F$1)*VLOOKUP(N4903,Currecny_M!$A$1:$P$10,MATCH(Database!C4903,Currecny_M!$A$1:$P$1,0),FALSE))/VLOOKUP('Cover page'!$B$6,Currecny_M!$A$1:$P$10,MATCH(Database!C4903,Currecny_M!$A$1:$P$1,0),FALSE)</f>
        <v>-994.72578999999996</v>
      </c>
      <c r="N4903" s="6" t="str">
        <f>VLOOKUP(B4903,Master!$A$2:$C$11,3,FALSE)</f>
        <v>SGD</v>
      </c>
      <c r="O4903" s="6" t="str">
        <f>VLOOKUP(B4903,Master!$A$2:$C$11,2,FALSE)</f>
        <v>Asia</v>
      </c>
      <c r="Q4903" s="39" t="str">
        <f>VLOOKUP(D4903,GL_Master!$A$1:$D$80,2,FALSE)</f>
        <v>BS</v>
      </c>
      <c r="R4903" s="39" t="str">
        <f>VLOOKUP(D4903,GL_Master!$A$1:$D$80,3,FALSE)</f>
        <v>Loan Fund</v>
      </c>
      <c r="S4903" s="39" t="str">
        <f>VLOOKUP(D4903,GL_Master!$A$1:$D$80,4,FALSE)</f>
        <v>Term Loan</v>
      </c>
    </row>
    <row r="4904" spans="1:19" x14ac:dyDescent="0.25">
      <c r="A4904" s="39" t="s">
        <v>262</v>
      </c>
      <c r="B4904" s="39" t="s">
        <v>236</v>
      </c>
      <c r="C4904" s="7">
        <v>43983</v>
      </c>
      <c r="D4904" s="39" t="s">
        <v>54</v>
      </c>
      <c r="E4904" s="39">
        <v>54</v>
      </c>
      <c r="F4904" s="82">
        <f t="shared" si="228"/>
        <v>5.3999999999999999E-2</v>
      </c>
      <c r="G4904" s="39">
        <f>VLOOKUP(N4904,Currecny_M!$A$1:$P$10,2,FALSE)</f>
        <v>53</v>
      </c>
      <c r="H4904" s="39">
        <f>MATCH(C4904,Currecny_M!$A$1:$P$1,0)</f>
        <v>4</v>
      </c>
      <c r="I4904" s="39">
        <f>VLOOKUP(N4904,Currecny_M!$A$1:$P$10,MATCH(Database!C4904,Currecny_M!$A$1:$P$1,0),FALSE)</f>
        <v>54.07</v>
      </c>
      <c r="J4904" s="82">
        <f t="shared" si="229"/>
        <v>2.9197799999999998</v>
      </c>
      <c r="K4904" s="39">
        <f>VLOOKUP('Cover page'!$B$6,Currecny_M!$A$1:$P$10,MATCH(Database!C4904,Currecny_M!$A$1:$P$1,0),FALSE)</f>
        <v>1</v>
      </c>
      <c r="L4904" s="82">
        <f t="shared" si="230"/>
        <v>2.9197799999999998</v>
      </c>
      <c r="M4904" s="82">
        <f>((E4904/$F$1)*VLOOKUP(N4904,Currecny_M!$A$1:$P$10,MATCH(Database!C4904,Currecny_M!$A$1:$P$1,0),FALSE))/VLOOKUP('Cover page'!$B$6,Currecny_M!$A$1:$P$10,MATCH(Database!C4904,Currecny_M!$A$1:$P$1,0),FALSE)</f>
        <v>2.9197799999999998</v>
      </c>
      <c r="N4904" s="6" t="str">
        <f>VLOOKUP(B4904,Master!$A$2:$C$11,3,FALSE)</f>
        <v>SGD</v>
      </c>
      <c r="O4904" s="6" t="str">
        <f>VLOOKUP(B4904,Master!$A$2:$C$11,2,FALSE)</f>
        <v>Asia</v>
      </c>
      <c r="Q4904" s="39" t="str">
        <f>VLOOKUP(D4904,GL_Master!$A$1:$D$80,2,FALSE)</f>
        <v>BS</v>
      </c>
      <c r="R4904" s="39" t="str">
        <f>VLOOKUP(D4904,GL_Master!$A$1:$D$80,3,FALSE)</f>
        <v>Trade Payables</v>
      </c>
      <c r="S4904" s="39" t="str">
        <f>VLOOKUP(D4904,GL_Master!$A$1:$D$80,4,FALSE)</f>
        <v>Trade payable</v>
      </c>
    </row>
    <row r="4905" spans="1:19" x14ac:dyDescent="0.25">
      <c r="A4905" s="39" t="s">
        <v>262</v>
      </c>
      <c r="B4905" s="39" t="s">
        <v>236</v>
      </c>
      <c r="C4905" s="7">
        <v>43983</v>
      </c>
      <c r="D4905" s="39" t="s">
        <v>34</v>
      </c>
      <c r="E4905" s="39">
        <v>-1482</v>
      </c>
      <c r="F4905" s="82">
        <f t="shared" si="228"/>
        <v>-1.482</v>
      </c>
      <c r="G4905" s="39">
        <f>VLOOKUP(N4905,Currecny_M!$A$1:$P$10,2,FALSE)</f>
        <v>53</v>
      </c>
      <c r="H4905" s="39">
        <f>MATCH(C4905,Currecny_M!$A$1:$P$1,0)</f>
        <v>4</v>
      </c>
      <c r="I4905" s="39">
        <f>VLOOKUP(N4905,Currecny_M!$A$1:$P$10,MATCH(Database!C4905,Currecny_M!$A$1:$P$1,0),FALSE)</f>
        <v>54.07</v>
      </c>
      <c r="J4905" s="82">
        <f t="shared" si="229"/>
        <v>-80.131739999999994</v>
      </c>
      <c r="K4905" s="39">
        <f>VLOOKUP('Cover page'!$B$6,Currecny_M!$A$1:$P$10,MATCH(Database!C4905,Currecny_M!$A$1:$P$1,0),FALSE)</f>
        <v>1</v>
      </c>
      <c r="L4905" s="82">
        <f t="shared" si="230"/>
        <v>-80.131739999999994</v>
      </c>
      <c r="M4905" s="82">
        <f>((E4905/$F$1)*VLOOKUP(N4905,Currecny_M!$A$1:$P$10,MATCH(Database!C4905,Currecny_M!$A$1:$P$1,0),FALSE))/VLOOKUP('Cover page'!$B$6,Currecny_M!$A$1:$P$10,MATCH(Database!C4905,Currecny_M!$A$1:$P$1,0),FALSE)</f>
        <v>-80.131739999999994</v>
      </c>
      <c r="N4905" s="6" t="str">
        <f>VLOOKUP(B4905,Master!$A$2:$C$11,3,FALSE)</f>
        <v>SGD</v>
      </c>
      <c r="O4905" s="6" t="str">
        <f>VLOOKUP(B4905,Master!$A$2:$C$11,2,FALSE)</f>
        <v>Asia</v>
      </c>
      <c r="Q4905" s="39" t="str">
        <f>VLOOKUP(D4905,GL_Master!$A$1:$D$80,2,FALSE)</f>
        <v>BS</v>
      </c>
      <c r="R4905" s="39" t="str">
        <f>VLOOKUP(D4905,GL_Master!$A$1:$D$80,3,FALSE)</f>
        <v>Provisions</v>
      </c>
      <c r="S4905" s="39" t="str">
        <f>VLOOKUP(D4905,GL_Master!$A$1:$D$80,4,FALSE)</f>
        <v>Expenses payables</v>
      </c>
    </row>
    <row r="4906" spans="1:19" x14ac:dyDescent="0.25">
      <c r="A4906" s="39" t="s">
        <v>262</v>
      </c>
      <c r="B4906" s="39" t="s">
        <v>236</v>
      </c>
      <c r="C4906" s="7">
        <v>43983</v>
      </c>
      <c r="D4906" s="39" t="s">
        <v>18</v>
      </c>
      <c r="E4906" s="39">
        <v>-884</v>
      </c>
      <c r="F4906" s="82">
        <f t="shared" si="228"/>
        <v>-0.88400000000000001</v>
      </c>
      <c r="G4906" s="39">
        <f>VLOOKUP(N4906,Currecny_M!$A$1:$P$10,2,FALSE)</f>
        <v>53</v>
      </c>
      <c r="H4906" s="39">
        <f>MATCH(C4906,Currecny_M!$A$1:$P$1,0)</f>
        <v>4</v>
      </c>
      <c r="I4906" s="39">
        <f>VLOOKUP(N4906,Currecny_M!$A$1:$P$10,MATCH(Database!C4906,Currecny_M!$A$1:$P$1,0),FALSE)</f>
        <v>54.07</v>
      </c>
      <c r="J4906" s="82">
        <f t="shared" si="229"/>
        <v>-47.797879999999999</v>
      </c>
      <c r="K4906" s="39">
        <f>VLOOKUP('Cover page'!$B$6,Currecny_M!$A$1:$P$10,MATCH(Database!C4906,Currecny_M!$A$1:$P$1,0),FALSE)</f>
        <v>1</v>
      </c>
      <c r="L4906" s="82">
        <f t="shared" si="230"/>
        <v>-47.797879999999999</v>
      </c>
      <c r="M4906" s="82">
        <f>((E4906/$F$1)*VLOOKUP(N4906,Currecny_M!$A$1:$P$10,MATCH(Database!C4906,Currecny_M!$A$1:$P$1,0),FALSE))/VLOOKUP('Cover page'!$B$6,Currecny_M!$A$1:$P$10,MATCH(Database!C4906,Currecny_M!$A$1:$P$1,0),FALSE)</f>
        <v>-47.797879999999999</v>
      </c>
      <c r="N4906" s="6" t="str">
        <f>VLOOKUP(B4906,Master!$A$2:$C$11,3,FALSE)</f>
        <v>SGD</v>
      </c>
      <c r="O4906" s="6" t="str">
        <f>VLOOKUP(B4906,Master!$A$2:$C$11,2,FALSE)</f>
        <v>Asia</v>
      </c>
      <c r="Q4906" s="39" t="str">
        <f>VLOOKUP(D4906,GL_Master!$A$1:$D$80,2,FALSE)</f>
        <v>BS</v>
      </c>
      <c r="R4906" s="39" t="str">
        <f>VLOOKUP(D4906,GL_Master!$A$1:$D$80,3,FALSE)</f>
        <v>Other current liabilities</v>
      </c>
      <c r="S4906" s="39" t="str">
        <f>VLOOKUP(D4906,GL_Master!$A$1:$D$80,4,FALSE)</f>
        <v>Employee related liabilities</v>
      </c>
    </row>
    <row r="4907" spans="1:19" x14ac:dyDescent="0.25">
      <c r="A4907" s="39" t="s">
        <v>262</v>
      </c>
      <c r="B4907" s="39" t="s">
        <v>236</v>
      </c>
      <c r="C4907" s="7">
        <v>43983</v>
      </c>
      <c r="D4907" s="39" t="s">
        <v>55</v>
      </c>
      <c r="E4907" s="39">
        <v>-112</v>
      </c>
      <c r="F4907" s="82">
        <f t="shared" si="228"/>
        <v>-0.112</v>
      </c>
      <c r="G4907" s="39">
        <f>VLOOKUP(N4907,Currecny_M!$A$1:$P$10,2,FALSE)</f>
        <v>53</v>
      </c>
      <c r="H4907" s="39">
        <f>MATCH(C4907,Currecny_M!$A$1:$P$1,0)</f>
        <v>4</v>
      </c>
      <c r="I4907" s="39">
        <f>VLOOKUP(N4907,Currecny_M!$A$1:$P$10,MATCH(Database!C4907,Currecny_M!$A$1:$P$1,0),FALSE)</f>
        <v>54.07</v>
      </c>
      <c r="J4907" s="82">
        <f t="shared" si="229"/>
        <v>-6.0558399999999999</v>
      </c>
      <c r="K4907" s="39">
        <f>VLOOKUP('Cover page'!$B$6,Currecny_M!$A$1:$P$10,MATCH(Database!C4907,Currecny_M!$A$1:$P$1,0),FALSE)</f>
        <v>1</v>
      </c>
      <c r="L4907" s="82">
        <f t="shared" si="230"/>
        <v>-6.0558399999999999</v>
      </c>
      <c r="M4907" s="82">
        <f>((E4907/$F$1)*VLOOKUP(N4907,Currecny_M!$A$1:$P$10,MATCH(Database!C4907,Currecny_M!$A$1:$P$1,0),FALSE))/VLOOKUP('Cover page'!$B$6,Currecny_M!$A$1:$P$10,MATCH(Database!C4907,Currecny_M!$A$1:$P$1,0),FALSE)</f>
        <v>-6.0558399999999999</v>
      </c>
      <c r="N4907" s="6" t="str">
        <f>VLOOKUP(B4907,Master!$A$2:$C$11,3,FALSE)</f>
        <v>SGD</v>
      </c>
      <c r="O4907" s="6" t="str">
        <f>VLOOKUP(B4907,Master!$A$2:$C$11,2,FALSE)</f>
        <v>Asia</v>
      </c>
      <c r="Q4907" s="39" t="str">
        <f>VLOOKUP(D4907,GL_Master!$A$1:$D$80,2,FALSE)</f>
        <v>BS</v>
      </c>
      <c r="R4907" s="39" t="str">
        <f>VLOOKUP(D4907,GL_Master!$A$1:$D$80,3,FALSE)</f>
        <v>Other current liabilities</v>
      </c>
      <c r="S4907" s="39" t="str">
        <f>VLOOKUP(D4907,GL_Master!$A$1:$D$80,4,FALSE)</f>
        <v>Security deposit received</v>
      </c>
    </row>
    <row r="4908" spans="1:19" x14ac:dyDescent="0.25">
      <c r="A4908" s="39" t="s">
        <v>262</v>
      </c>
      <c r="B4908" s="39" t="s">
        <v>236</v>
      </c>
      <c r="C4908" s="7">
        <v>43983</v>
      </c>
      <c r="D4908" s="39" t="s">
        <v>56</v>
      </c>
      <c r="E4908" s="39">
        <v>-27</v>
      </c>
      <c r="F4908" s="82">
        <f t="shared" si="228"/>
        <v>-2.7E-2</v>
      </c>
      <c r="G4908" s="39">
        <f>VLOOKUP(N4908,Currecny_M!$A$1:$P$10,2,FALSE)</f>
        <v>53</v>
      </c>
      <c r="H4908" s="39">
        <f>MATCH(C4908,Currecny_M!$A$1:$P$1,0)</f>
        <v>4</v>
      </c>
      <c r="I4908" s="39">
        <f>VLOOKUP(N4908,Currecny_M!$A$1:$P$10,MATCH(Database!C4908,Currecny_M!$A$1:$P$1,0),FALSE)</f>
        <v>54.07</v>
      </c>
      <c r="J4908" s="82">
        <f t="shared" si="229"/>
        <v>-1.4598899999999999</v>
      </c>
      <c r="K4908" s="39">
        <f>VLOOKUP('Cover page'!$B$6,Currecny_M!$A$1:$P$10,MATCH(Database!C4908,Currecny_M!$A$1:$P$1,0),FALSE)</f>
        <v>1</v>
      </c>
      <c r="L4908" s="82">
        <f t="shared" si="230"/>
        <v>-1.4598899999999999</v>
      </c>
      <c r="M4908" s="82">
        <f>((E4908/$F$1)*VLOOKUP(N4908,Currecny_M!$A$1:$P$10,MATCH(Database!C4908,Currecny_M!$A$1:$P$1,0),FALSE))/VLOOKUP('Cover page'!$B$6,Currecny_M!$A$1:$P$10,MATCH(Database!C4908,Currecny_M!$A$1:$P$1,0),FALSE)</f>
        <v>-1.4598899999999999</v>
      </c>
      <c r="N4908" s="6" t="str">
        <f>VLOOKUP(B4908,Master!$A$2:$C$11,3,FALSE)</f>
        <v>SGD</v>
      </c>
      <c r="O4908" s="6" t="str">
        <f>VLOOKUP(B4908,Master!$A$2:$C$11,2,FALSE)</f>
        <v>Asia</v>
      </c>
      <c r="Q4908" s="39" t="str">
        <f>VLOOKUP(D4908,GL_Master!$A$1:$D$80,2,FALSE)</f>
        <v>BS</v>
      </c>
      <c r="R4908" s="39" t="str">
        <f>VLOOKUP(D4908,GL_Master!$A$1:$D$80,3,FALSE)</f>
        <v>Other Tax Payables</v>
      </c>
      <c r="S4908" s="39" t="str">
        <f>VLOOKUP(D4908,GL_Master!$A$1:$D$80,4,FALSE)</f>
        <v>Tax deducted at source payable</v>
      </c>
    </row>
    <row r="4909" spans="1:19" x14ac:dyDescent="0.25">
      <c r="A4909" s="39" t="s">
        <v>262</v>
      </c>
      <c r="B4909" s="39" t="s">
        <v>236</v>
      </c>
      <c r="C4909" s="7">
        <v>43983</v>
      </c>
      <c r="D4909" s="39" t="s">
        <v>57</v>
      </c>
      <c r="E4909" s="39">
        <v>-262</v>
      </c>
      <c r="F4909" s="82">
        <f t="shared" si="228"/>
        <v>-0.26200000000000001</v>
      </c>
      <c r="G4909" s="39">
        <f>VLOOKUP(N4909,Currecny_M!$A$1:$P$10,2,FALSE)</f>
        <v>53</v>
      </c>
      <c r="H4909" s="39">
        <f>MATCH(C4909,Currecny_M!$A$1:$P$1,0)</f>
        <v>4</v>
      </c>
      <c r="I4909" s="39">
        <f>VLOOKUP(N4909,Currecny_M!$A$1:$P$10,MATCH(Database!C4909,Currecny_M!$A$1:$P$1,0),FALSE)</f>
        <v>54.07</v>
      </c>
      <c r="J4909" s="82">
        <f t="shared" si="229"/>
        <v>-14.16634</v>
      </c>
      <c r="K4909" s="39">
        <f>VLOOKUP('Cover page'!$B$6,Currecny_M!$A$1:$P$10,MATCH(Database!C4909,Currecny_M!$A$1:$P$1,0),FALSE)</f>
        <v>1</v>
      </c>
      <c r="L4909" s="82">
        <f t="shared" si="230"/>
        <v>-14.16634</v>
      </c>
      <c r="M4909" s="82">
        <f>((E4909/$F$1)*VLOOKUP(N4909,Currecny_M!$A$1:$P$10,MATCH(Database!C4909,Currecny_M!$A$1:$P$1,0),FALSE))/VLOOKUP('Cover page'!$B$6,Currecny_M!$A$1:$P$10,MATCH(Database!C4909,Currecny_M!$A$1:$P$1,0),FALSE)</f>
        <v>-14.16634</v>
      </c>
      <c r="N4909" s="6" t="str">
        <f>VLOOKUP(B4909,Master!$A$2:$C$11,3,FALSE)</f>
        <v>SGD</v>
      </c>
      <c r="O4909" s="6" t="str">
        <f>VLOOKUP(B4909,Master!$A$2:$C$11,2,FALSE)</f>
        <v>Asia</v>
      </c>
      <c r="Q4909" s="39" t="str">
        <f>VLOOKUP(D4909,GL_Master!$A$1:$D$80,2,FALSE)</f>
        <v>BS</v>
      </c>
      <c r="R4909" s="39" t="str">
        <f>VLOOKUP(D4909,GL_Master!$A$1:$D$80,3,FALSE)</f>
        <v>Other Tax Payables</v>
      </c>
      <c r="S4909" s="39" t="str">
        <f>VLOOKUP(D4909,GL_Master!$A$1:$D$80,4,FALSE)</f>
        <v>Tax deducted at source payable</v>
      </c>
    </row>
    <row r="4910" spans="1:19" x14ac:dyDescent="0.25">
      <c r="A4910" s="39" t="s">
        <v>262</v>
      </c>
      <c r="B4910" s="39" t="s">
        <v>236</v>
      </c>
      <c r="C4910" s="7">
        <v>43983</v>
      </c>
      <c r="D4910" s="39" t="s">
        <v>58</v>
      </c>
      <c r="E4910" s="39">
        <v>-1976</v>
      </c>
      <c r="F4910" s="82">
        <f t="shared" si="228"/>
        <v>-1.976</v>
      </c>
      <c r="G4910" s="39">
        <f>VLOOKUP(N4910,Currecny_M!$A$1:$P$10,2,FALSE)</f>
        <v>53</v>
      </c>
      <c r="H4910" s="39">
        <f>MATCH(C4910,Currecny_M!$A$1:$P$1,0)</f>
        <v>4</v>
      </c>
      <c r="I4910" s="39">
        <f>VLOOKUP(N4910,Currecny_M!$A$1:$P$10,MATCH(Database!C4910,Currecny_M!$A$1:$P$1,0),FALSE)</f>
        <v>54.07</v>
      </c>
      <c r="J4910" s="82">
        <f t="shared" si="229"/>
        <v>-106.84232</v>
      </c>
      <c r="K4910" s="39">
        <f>VLOOKUP('Cover page'!$B$6,Currecny_M!$A$1:$P$10,MATCH(Database!C4910,Currecny_M!$A$1:$P$1,0),FALSE)</f>
        <v>1</v>
      </c>
      <c r="L4910" s="82">
        <f t="shared" si="230"/>
        <v>-106.84232</v>
      </c>
      <c r="M4910" s="82">
        <f>((E4910/$F$1)*VLOOKUP(N4910,Currecny_M!$A$1:$P$10,MATCH(Database!C4910,Currecny_M!$A$1:$P$1,0),FALSE))/VLOOKUP('Cover page'!$B$6,Currecny_M!$A$1:$P$10,MATCH(Database!C4910,Currecny_M!$A$1:$P$1,0),FALSE)</f>
        <v>-106.84232</v>
      </c>
      <c r="N4910" s="6" t="str">
        <f>VLOOKUP(B4910,Master!$A$2:$C$11,3,FALSE)</f>
        <v>SGD</v>
      </c>
      <c r="O4910" s="6" t="str">
        <f>VLOOKUP(B4910,Master!$A$2:$C$11,2,FALSE)</f>
        <v>Asia</v>
      </c>
      <c r="Q4910" s="39" t="str">
        <f>VLOOKUP(D4910,GL_Master!$A$1:$D$80,2,FALSE)</f>
        <v>BS</v>
      </c>
      <c r="R4910" s="39" t="str">
        <f>VLOOKUP(D4910,GL_Master!$A$1:$D$80,3,FALSE)</f>
        <v>Long-term provisions</v>
      </c>
      <c r="S4910" s="39" t="str">
        <f>VLOOKUP(D4910,GL_Master!$A$1:$D$80,4,FALSE)</f>
        <v>Provision for gratuity</v>
      </c>
    </row>
    <row r="4911" spans="1:19" x14ac:dyDescent="0.25">
      <c r="A4911" s="39" t="s">
        <v>262</v>
      </c>
      <c r="B4911" s="39" t="s">
        <v>236</v>
      </c>
      <c r="C4911" s="7">
        <v>43983</v>
      </c>
      <c r="D4911" s="39" t="s">
        <v>59</v>
      </c>
      <c r="E4911" s="39">
        <v>-804</v>
      </c>
      <c r="F4911" s="82">
        <f t="shared" si="228"/>
        <v>-0.80400000000000005</v>
      </c>
      <c r="G4911" s="39">
        <f>VLOOKUP(N4911,Currecny_M!$A$1:$P$10,2,FALSE)</f>
        <v>53</v>
      </c>
      <c r="H4911" s="39">
        <f>MATCH(C4911,Currecny_M!$A$1:$P$1,0)</f>
        <v>4</v>
      </c>
      <c r="I4911" s="39">
        <f>VLOOKUP(N4911,Currecny_M!$A$1:$P$10,MATCH(Database!C4911,Currecny_M!$A$1:$P$1,0),FALSE)</f>
        <v>54.07</v>
      </c>
      <c r="J4911" s="82">
        <f t="shared" si="229"/>
        <v>-43.472280000000005</v>
      </c>
      <c r="K4911" s="39">
        <f>VLOOKUP('Cover page'!$B$6,Currecny_M!$A$1:$P$10,MATCH(Database!C4911,Currecny_M!$A$1:$P$1,0),FALSE)</f>
        <v>1</v>
      </c>
      <c r="L4911" s="82">
        <f t="shared" si="230"/>
        <v>-43.472280000000005</v>
      </c>
      <c r="M4911" s="82">
        <f>((E4911/$F$1)*VLOOKUP(N4911,Currecny_M!$A$1:$P$10,MATCH(Database!C4911,Currecny_M!$A$1:$P$1,0),FALSE))/VLOOKUP('Cover page'!$B$6,Currecny_M!$A$1:$P$10,MATCH(Database!C4911,Currecny_M!$A$1:$P$1,0),FALSE)</f>
        <v>-43.472280000000005</v>
      </c>
      <c r="N4911" s="6" t="str">
        <f>VLOOKUP(B4911,Master!$A$2:$C$11,3,FALSE)</f>
        <v>SGD</v>
      </c>
      <c r="O4911" s="6" t="str">
        <f>VLOOKUP(B4911,Master!$A$2:$C$11,2,FALSE)</f>
        <v>Asia</v>
      </c>
      <c r="Q4911" s="39" t="str">
        <f>VLOOKUP(D4911,GL_Master!$A$1:$D$80,2,FALSE)</f>
        <v>BS</v>
      </c>
      <c r="R4911" s="39" t="str">
        <f>VLOOKUP(D4911,GL_Master!$A$1:$D$80,3,FALSE)</f>
        <v>Long-term provisions</v>
      </c>
      <c r="S4911" s="39" t="str">
        <f>VLOOKUP(D4911,GL_Master!$A$1:$D$80,4,FALSE)</f>
        <v>Provision for leave encashment</v>
      </c>
    </row>
    <row r="4912" spans="1:19" x14ac:dyDescent="0.25">
      <c r="A4912" s="39" t="s">
        <v>262</v>
      </c>
      <c r="B4912" s="39" t="s">
        <v>236</v>
      </c>
      <c r="C4912" s="7">
        <v>43983</v>
      </c>
      <c r="D4912" s="39" t="s">
        <v>60</v>
      </c>
      <c r="E4912" s="39">
        <v>-222</v>
      </c>
      <c r="F4912" s="82">
        <f t="shared" si="228"/>
        <v>-0.222</v>
      </c>
      <c r="G4912" s="39">
        <f>VLOOKUP(N4912,Currecny_M!$A$1:$P$10,2,FALSE)</f>
        <v>53</v>
      </c>
      <c r="H4912" s="39">
        <f>MATCH(C4912,Currecny_M!$A$1:$P$1,0)</f>
        <v>4</v>
      </c>
      <c r="I4912" s="39">
        <f>VLOOKUP(N4912,Currecny_M!$A$1:$P$10,MATCH(Database!C4912,Currecny_M!$A$1:$P$1,0),FALSE)</f>
        <v>54.07</v>
      </c>
      <c r="J4912" s="82">
        <f t="shared" si="229"/>
        <v>-12.003540000000001</v>
      </c>
      <c r="K4912" s="39">
        <f>VLOOKUP('Cover page'!$B$6,Currecny_M!$A$1:$P$10,MATCH(Database!C4912,Currecny_M!$A$1:$P$1,0),FALSE)</f>
        <v>1</v>
      </c>
      <c r="L4912" s="82">
        <f t="shared" si="230"/>
        <v>-12.003540000000001</v>
      </c>
      <c r="M4912" s="82">
        <f>((E4912/$F$1)*VLOOKUP(N4912,Currecny_M!$A$1:$P$10,MATCH(Database!C4912,Currecny_M!$A$1:$P$1,0),FALSE))/VLOOKUP('Cover page'!$B$6,Currecny_M!$A$1:$P$10,MATCH(Database!C4912,Currecny_M!$A$1:$P$1,0),FALSE)</f>
        <v>-12.003540000000001</v>
      </c>
      <c r="N4912" s="6" t="str">
        <f>VLOOKUP(B4912,Master!$A$2:$C$11,3,FALSE)</f>
        <v>SGD</v>
      </c>
      <c r="O4912" s="6" t="str">
        <f>VLOOKUP(B4912,Master!$A$2:$C$11,2,FALSE)</f>
        <v>Asia</v>
      </c>
      <c r="Q4912" s="39" t="str">
        <f>VLOOKUP(D4912,GL_Master!$A$1:$D$80,2,FALSE)</f>
        <v>BS</v>
      </c>
      <c r="R4912" s="39" t="str">
        <f>VLOOKUP(D4912,GL_Master!$A$1:$D$80,3,FALSE)</f>
        <v>Trade Payables</v>
      </c>
      <c r="S4912" s="39" t="str">
        <f>VLOOKUP(D4912,GL_Master!$A$1:$D$80,4,FALSE)</f>
        <v>Trade payable</v>
      </c>
    </row>
    <row r="4913" spans="1:19" x14ac:dyDescent="0.25">
      <c r="A4913" s="39" t="s">
        <v>262</v>
      </c>
      <c r="B4913" s="39" t="s">
        <v>236</v>
      </c>
      <c r="C4913" s="7">
        <v>43983</v>
      </c>
      <c r="D4913" s="39" t="s">
        <v>61</v>
      </c>
      <c r="E4913" s="39">
        <v>-2352</v>
      </c>
      <c r="F4913" s="82">
        <f t="shared" si="228"/>
        <v>-2.3519999999999999</v>
      </c>
      <c r="G4913" s="39">
        <f>VLOOKUP(N4913,Currecny_M!$A$1:$P$10,2,FALSE)</f>
        <v>53</v>
      </c>
      <c r="H4913" s="39">
        <f>MATCH(C4913,Currecny_M!$A$1:$P$1,0)</f>
        <v>4</v>
      </c>
      <c r="I4913" s="39">
        <f>VLOOKUP(N4913,Currecny_M!$A$1:$P$10,MATCH(Database!C4913,Currecny_M!$A$1:$P$1,0),FALSE)</f>
        <v>54.07</v>
      </c>
      <c r="J4913" s="82">
        <f t="shared" si="229"/>
        <v>-127.17263999999999</v>
      </c>
      <c r="K4913" s="39">
        <f>VLOOKUP('Cover page'!$B$6,Currecny_M!$A$1:$P$10,MATCH(Database!C4913,Currecny_M!$A$1:$P$1,0),FALSE)</f>
        <v>1</v>
      </c>
      <c r="L4913" s="82">
        <f t="shared" si="230"/>
        <v>-127.17263999999999</v>
      </c>
      <c r="M4913" s="82">
        <f>((E4913/$F$1)*VLOOKUP(N4913,Currecny_M!$A$1:$P$10,MATCH(Database!C4913,Currecny_M!$A$1:$P$1,0),FALSE))/VLOOKUP('Cover page'!$B$6,Currecny_M!$A$1:$P$10,MATCH(Database!C4913,Currecny_M!$A$1:$P$1,0),FALSE)</f>
        <v>-127.17263999999999</v>
      </c>
      <c r="N4913" s="6" t="str">
        <f>VLOOKUP(B4913,Master!$A$2:$C$11,3,FALSE)</f>
        <v>SGD</v>
      </c>
      <c r="O4913" s="6" t="str">
        <f>VLOOKUP(B4913,Master!$A$2:$C$11,2,FALSE)</f>
        <v>Asia</v>
      </c>
      <c r="Q4913" s="39" t="str">
        <f>VLOOKUP(D4913,GL_Master!$A$1:$D$80,2,FALSE)</f>
        <v>BS</v>
      </c>
      <c r="R4913" s="39" t="str">
        <f>VLOOKUP(D4913,GL_Master!$A$1:$D$80,3,FALSE)</f>
        <v>Provisions</v>
      </c>
      <c r="S4913" s="39" t="str">
        <f>VLOOKUP(D4913,GL_Master!$A$1:$D$80,4,FALSE)</f>
        <v>Provision for doubtful assets</v>
      </c>
    </row>
    <row r="4914" spans="1:19" x14ac:dyDescent="0.25">
      <c r="A4914" s="39" t="s">
        <v>262</v>
      </c>
      <c r="B4914" s="39" t="s">
        <v>236</v>
      </c>
      <c r="C4914" s="7">
        <v>43983</v>
      </c>
      <c r="D4914" s="39" t="s">
        <v>62</v>
      </c>
      <c r="E4914" s="39">
        <v>-83</v>
      </c>
      <c r="F4914" s="82">
        <f t="shared" si="228"/>
        <v>-8.3000000000000004E-2</v>
      </c>
      <c r="G4914" s="39">
        <f>VLOOKUP(N4914,Currecny_M!$A$1:$P$10,2,FALSE)</f>
        <v>53</v>
      </c>
      <c r="H4914" s="39">
        <f>MATCH(C4914,Currecny_M!$A$1:$P$1,0)</f>
        <v>4</v>
      </c>
      <c r="I4914" s="39">
        <f>VLOOKUP(N4914,Currecny_M!$A$1:$P$10,MATCH(Database!C4914,Currecny_M!$A$1:$P$1,0),FALSE)</f>
        <v>54.07</v>
      </c>
      <c r="J4914" s="82">
        <f t="shared" si="229"/>
        <v>-4.4878100000000005</v>
      </c>
      <c r="K4914" s="39">
        <f>VLOOKUP('Cover page'!$B$6,Currecny_M!$A$1:$P$10,MATCH(Database!C4914,Currecny_M!$A$1:$P$1,0),FALSE)</f>
        <v>1</v>
      </c>
      <c r="L4914" s="82">
        <f t="shared" si="230"/>
        <v>-4.4878100000000005</v>
      </c>
      <c r="M4914" s="82">
        <f>((E4914/$F$1)*VLOOKUP(N4914,Currecny_M!$A$1:$P$10,MATCH(Database!C4914,Currecny_M!$A$1:$P$1,0),FALSE))/VLOOKUP('Cover page'!$B$6,Currecny_M!$A$1:$P$10,MATCH(Database!C4914,Currecny_M!$A$1:$P$1,0),FALSE)</f>
        <v>-4.4878100000000005</v>
      </c>
      <c r="N4914" s="6" t="str">
        <f>VLOOKUP(B4914,Master!$A$2:$C$11,3,FALSE)</f>
        <v>SGD</v>
      </c>
      <c r="O4914" s="6" t="str">
        <f>VLOOKUP(B4914,Master!$A$2:$C$11,2,FALSE)</f>
        <v>Asia</v>
      </c>
      <c r="Q4914" s="39" t="str">
        <f>VLOOKUP(D4914,GL_Master!$A$1:$D$80,2,FALSE)</f>
        <v>BS</v>
      </c>
      <c r="R4914" s="39" t="str">
        <f>VLOOKUP(D4914,GL_Master!$A$1:$D$80,3,FALSE)</f>
        <v>Provisions</v>
      </c>
      <c r="S4914" s="39" t="str">
        <f>VLOOKUP(D4914,GL_Master!$A$1:$D$80,4,FALSE)</f>
        <v>Provision for Insurance</v>
      </c>
    </row>
    <row r="4915" spans="1:19" x14ac:dyDescent="0.25">
      <c r="A4915" s="39" t="s">
        <v>262</v>
      </c>
      <c r="B4915" s="39" t="s">
        <v>236</v>
      </c>
      <c r="C4915" s="7">
        <v>43983</v>
      </c>
      <c r="D4915" s="39" t="s">
        <v>63</v>
      </c>
      <c r="E4915" s="39">
        <v>187</v>
      </c>
      <c r="F4915" s="82">
        <f t="shared" si="228"/>
        <v>0.187</v>
      </c>
      <c r="G4915" s="39">
        <f>VLOOKUP(N4915,Currecny_M!$A$1:$P$10,2,FALSE)</f>
        <v>53</v>
      </c>
      <c r="H4915" s="39">
        <f>MATCH(C4915,Currecny_M!$A$1:$P$1,0)</f>
        <v>4</v>
      </c>
      <c r="I4915" s="39">
        <f>VLOOKUP(N4915,Currecny_M!$A$1:$P$10,MATCH(Database!C4915,Currecny_M!$A$1:$P$1,0),FALSE)</f>
        <v>54.07</v>
      </c>
      <c r="J4915" s="82">
        <f t="shared" si="229"/>
        <v>10.111090000000001</v>
      </c>
      <c r="K4915" s="39">
        <f>VLOOKUP('Cover page'!$B$6,Currecny_M!$A$1:$P$10,MATCH(Database!C4915,Currecny_M!$A$1:$P$1,0),FALSE)</f>
        <v>1</v>
      </c>
      <c r="L4915" s="82">
        <f t="shared" si="230"/>
        <v>10.111090000000001</v>
      </c>
      <c r="M4915" s="82">
        <f>((E4915/$F$1)*VLOOKUP(N4915,Currecny_M!$A$1:$P$10,MATCH(Database!C4915,Currecny_M!$A$1:$P$1,0),FALSE))/VLOOKUP('Cover page'!$B$6,Currecny_M!$A$1:$P$10,MATCH(Database!C4915,Currecny_M!$A$1:$P$1,0),FALSE)</f>
        <v>10.111090000000001</v>
      </c>
      <c r="N4915" s="6" t="str">
        <f>VLOOKUP(B4915,Master!$A$2:$C$11,3,FALSE)</f>
        <v>SGD</v>
      </c>
      <c r="O4915" s="6" t="str">
        <f>VLOOKUP(B4915,Master!$A$2:$C$11,2,FALSE)</f>
        <v>Asia</v>
      </c>
      <c r="Q4915" s="39" t="str">
        <f>VLOOKUP(D4915,GL_Master!$A$1:$D$80,2,FALSE)</f>
        <v>BS</v>
      </c>
      <c r="R4915" s="39" t="str">
        <f>VLOOKUP(D4915,GL_Master!$A$1:$D$80,3,FALSE)</f>
        <v>Gross Block</v>
      </c>
      <c r="S4915" s="39" t="str">
        <f>VLOOKUP(D4915,GL_Master!$A$1:$D$80,4,FALSE)</f>
        <v>Tangible Fixed assets</v>
      </c>
    </row>
    <row r="4916" spans="1:19" x14ac:dyDescent="0.25">
      <c r="A4916" s="39" t="s">
        <v>262</v>
      </c>
      <c r="B4916" s="39" t="s">
        <v>236</v>
      </c>
      <c r="C4916" s="7">
        <v>43983</v>
      </c>
      <c r="D4916" s="39" t="s">
        <v>64</v>
      </c>
      <c r="E4916" s="39">
        <v>11334</v>
      </c>
      <c r="F4916" s="82">
        <f t="shared" si="228"/>
        <v>11.334</v>
      </c>
      <c r="G4916" s="39">
        <f>VLOOKUP(N4916,Currecny_M!$A$1:$P$10,2,FALSE)</f>
        <v>53</v>
      </c>
      <c r="H4916" s="39">
        <f>MATCH(C4916,Currecny_M!$A$1:$P$1,0)</f>
        <v>4</v>
      </c>
      <c r="I4916" s="39">
        <f>VLOOKUP(N4916,Currecny_M!$A$1:$P$10,MATCH(Database!C4916,Currecny_M!$A$1:$P$1,0),FALSE)</f>
        <v>54.07</v>
      </c>
      <c r="J4916" s="82">
        <f t="shared" si="229"/>
        <v>612.82938000000001</v>
      </c>
      <c r="K4916" s="39">
        <f>VLOOKUP('Cover page'!$B$6,Currecny_M!$A$1:$P$10,MATCH(Database!C4916,Currecny_M!$A$1:$P$1,0),FALSE)</f>
        <v>1</v>
      </c>
      <c r="L4916" s="82">
        <f t="shared" si="230"/>
        <v>612.82938000000001</v>
      </c>
      <c r="M4916" s="82">
        <f>((E4916/$F$1)*VLOOKUP(N4916,Currecny_M!$A$1:$P$10,MATCH(Database!C4916,Currecny_M!$A$1:$P$1,0),FALSE))/VLOOKUP('Cover page'!$B$6,Currecny_M!$A$1:$P$10,MATCH(Database!C4916,Currecny_M!$A$1:$P$1,0),FALSE)</f>
        <v>612.82938000000001</v>
      </c>
      <c r="N4916" s="6" t="str">
        <f>VLOOKUP(B4916,Master!$A$2:$C$11,3,FALSE)</f>
        <v>SGD</v>
      </c>
      <c r="O4916" s="6" t="str">
        <f>VLOOKUP(B4916,Master!$A$2:$C$11,2,FALSE)</f>
        <v>Asia</v>
      </c>
      <c r="Q4916" s="39" t="str">
        <f>VLOOKUP(D4916,GL_Master!$A$1:$D$80,2,FALSE)</f>
        <v>BS</v>
      </c>
      <c r="R4916" s="39" t="str">
        <f>VLOOKUP(D4916,GL_Master!$A$1:$D$80,3,FALSE)</f>
        <v>Gross Block</v>
      </c>
      <c r="S4916" s="39" t="str">
        <f>VLOOKUP(D4916,GL_Master!$A$1:$D$80,4,FALSE)</f>
        <v>Tangible Fixed assets</v>
      </c>
    </row>
    <row r="4917" spans="1:19" x14ac:dyDescent="0.25">
      <c r="A4917" s="39" t="s">
        <v>262</v>
      </c>
      <c r="B4917" s="39" t="s">
        <v>236</v>
      </c>
      <c r="C4917" s="7">
        <v>43983</v>
      </c>
      <c r="D4917" s="39" t="s">
        <v>65</v>
      </c>
      <c r="E4917" s="39">
        <v>-6817</v>
      </c>
      <c r="F4917" s="82">
        <f t="shared" si="228"/>
        <v>-6.8170000000000002</v>
      </c>
      <c r="G4917" s="39">
        <f>VLOOKUP(N4917,Currecny_M!$A$1:$P$10,2,FALSE)</f>
        <v>53</v>
      </c>
      <c r="H4917" s="39">
        <f>MATCH(C4917,Currecny_M!$A$1:$P$1,0)</f>
        <v>4</v>
      </c>
      <c r="I4917" s="39">
        <f>VLOOKUP(N4917,Currecny_M!$A$1:$P$10,MATCH(Database!C4917,Currecny_M!$A$1:$P$1,0),FALSE)</f>
        <v>54.07</v>
      </c>
      <c r="J4917" s="82">
        <f t="shared" si="229"/>
        <v>-368.59519</v>
      </c>
      <c r="K4917" s="39">
        <f>VLOOKUP('Cover page'!$B$6,Currecny_M!$A$1:$P$10,MATCH(Database!C4917,Currecny_M!$A$1:$P$1,0),FALSE)</f>
        <v>1</v>
      </c>
      <c r="L4917" s="82">
        <f t="shared" si="230"/>
        <v>-368.59519</v>
      </c>
      <c r="M4917" s="82">
        <f>((E4917/$F$1)*VLOOKUP(N4917,Currecny_M!$A$1:$P$10,MATCH(Database!C4917,Currecny_M!$A$1:$P$1,0),FALSE))/VLOOKUP('Cover page'!$B$6,Currecny_M!$A$1:$P$10,MATCH(Database!C4917,Currecny_M!$A$1:$P$1,0),FALSE)</f>
        <v>-368.59519</v>
      </c>
      <c r="N4917" s="6" t="str">
        <f>VLOOKUP(B4917,Master!$A$2:$C$11,3,FALSE)</f>
        <v>SGD</v>
      </c>
      <c r="O4917" s="6" t="str">
        <f>VLOOKUP(B4917,Master!$A$2:$C$11,2,FALSE)</f>
        <v>Asia</v>
      </c>
      <c r="Q4917" s="39" t="str">
        <f>VLOOKUP(D4917,GL_Master!$A$1:$D$80,2,FALSE)</f>
        <v>BS</v>
      </c>
      <c r="R4917" s="39" t="str">
        <f>VLOOKUP(D4917,GL_Master!$A$1:$D$80,3,FALSE)</f>
        <v>Accumulated Depreciation</v>
      </c>
      <c r="S4917" s="39" t="str">
        <f>VLOOKUP(D4917,GL_Master!$A$1:$D$80,4,FALSE)</f>
        <v>Accumulated Depreciation</v>
      </c>
    </row>
    <row r="4918" spans="1:19" x14ac:dyDescent="0.25">
      <c r="A4918" s="39" t="s">
        <v>262</v>
      </c>
      <c r="B4918" s="39" t="s">
        <v>236</v>
      </c>
      <c r="C4918" s="7">
        <v>43983</v>
      </c>
      <c r="D4918" s="39" t="s">
        <v>66</v>
      </c>
      <c r="E4918" s="39">
        <v>6048</v>
      </c>
      <c r="F4918" s="82">
        <f t="shared" si="228"/>
        <v>6.048</v>
      </c>
      <c r="G4918" s="39">
        <f>VLOOKUP(N4918,Currecny_M!$A$1:$P$10,2,FALSE)</f>
        <v>53</v>
      </c>
      <c r="H4918" s="39">
        <f>MATCH(C4918,Currecny_M!$A$1:$P$1,0)</f>
        <v>4</v>
      </c>
      <c r="I4918" s="39">
        <f>VLOOKUP(N4918,Currecny_M!$A$1:$P$10,MATCH(Database!C4918,Currecny_M!$A$1:$P$1,0),FALSE)</f>
        <v>54.07</v>
      </c>
      <c r="J4918" s="82">
        <f t="shared" si="229"/>
        <v>327.01535999999999</v>
      </c>
      <c r="K4918" s="39">
        <f>VLOOKUP('Cover page'!$B$6,Currecny_M!$A$1:$P$10,MATCH(Database!C4918,Currecny_M!$A$1:$P$1,0),FALSE)</f>
        <v>1</v>
      </c>
      <c r="L4918" s="82">
        <f t="shared" si="230"/>
        <v>327.01535999999999</v>
      </c>
      <c r="M4918" s="82">
        <f>((E4918/$F$1)*VLOOKUP(N4918,Currecny_M!$A$1:$P$10,MATCH(Database!C4918,Currecny_M!$A$1:$P$1,0),FALSE))/VLOOKUP('Cover page'!$B$6,Currecny_M!$A$1:$P$10,MATCH(Database!C4918,Currecny_M!$A$1:$P$1,0),FALSE)</f>
        <v>327.01535999999999</v>
      </c>
      <c r="N4918" s="6" t="str">
        <f>VLOOKUP(B4918,Master!$A$2:$C$11,3,FALSE)</f>
        <v>SGD</v>
      </c>
      <c r="O4918" s="6" t="str">
        <f>VLOOKUP(B4918,Master!$A$2:$C$11,2,FALSE)</f>
        <v>Asia</v>
      </c>
      <c r="Q4918" s="39" t="str">
        <f>VLOOKUP(D4918,GL_Master!$A$1:$D$80,2,FALSE)</f>
        <v>BS</v>
      </c>
      <c r="R4918" s="39" t="str">
        <f>VLOOKUP(D4918,GL_Master!$A$1:$D$80,3,FALSE)</f>
        <v>Gross Block</v>
      </c>
      <c r="S4918" s="39" t="str">
        <f>VLOOKUP(D4918,GL_Master!$A$1:$D$80,4,FALSE)</f>
        <v>Tangible Fixed assets</v>
      </c>
    </row>
    <row r="4919" spans="1:19" x14ac:dyDescent="0.25">
      <c r="A4919" s="39" t="s">
        <v>262</v>
      </c>
      <c r="B4919" s="39" t="s">
        <v>236</v>
      </c>
      <c r="C4919" s="7">
        <v>43983</v>
      </c>
      <c r="D4919" s="39" t="s">
        <v>67</v>
      </c>
      <c r="E4919" s="39">
        <v>2170</v>
      </c>
      <c r="F4919" s="82">
        <f t="shared" si="228"/>
        <v>2.17</v>
      </c>
      <c r="G4919" s="39">
        <f>VLOOKUP(N4919,Currecny_M!$A$1:$P$10,2,FALSE)</f>
        <v>53</v>
      </c>
      <c r="H4919" s="39">
        <f>MATCH(C4919,Currecny_M!$A$1:$P$1,0)</f>
        <v>4</v>
      </c>
      <c r="I4919" s="39">
        <f>VLOOKUP(N4919,Currecny_M!$A$1:$P$10,MATCH(Database!C4919,Currecny_M!$A$1:$P$1,0),FALSE)</f>
        <v>54.07</v>
      </c>
      <c r="J4919" s="82">
        <f t="shared" si="229"/>
        <v>117.33189999999999</v>
      </c>
      <c r="K4919" s="39">
        <f>VLOOKUP('Cover page'!$B$6,Currecny_M!$A$1:$P$10,MATCH(Database!C4919,Currecny_M!$A$1:$P$1,0),FALSE)</f>
        <v>1</v>
      </c>
      <c r="L4919" s="82">
        <f t="shared" si="230"/>
        <v>117.33189999999999</v>
      </c>
      <c r="M4919" s="82">
        <f>((E4919/$F$1)*VLOOKUP(N4919,Currecny_M!$A$1:$P$10,MATCH(Database!C4919,Currecny_M!$A$1:$P$1,0),FALSE))/VLOOKUP('Cover page'!$B$6,Currecny_M!$A$1:$P$10,MATCH(Database!C4919,Currecny_M!$A$1:$P$1,0),FALSE)</f>
        <v>117.33189999999999</v>
      </c>
      <c r="N4919" s="6" t="str">
        <f>VLOOKUP(B4919,Master!$A$2:$C$11,3,FALSE)</f>
        <v>SGD</v>
      </c>
      <c r="O4919" s="6" t="str">
        <f>VLOOKUP(B4919,Master!$A$2:$C$11,2,FALSE)</f>
        <v>Asia</v>
      </c>
      <c r="Q4919" s="39" t="str">
        <f>VLOOKUP(D4919,GL_Master!$A$1:$D$80,2,FALSE)</f>
        <v>BS</v>
      </c>
      <c r="R4919" s="39" t="str">
        <f>VLOOKUP(D4919,GL_Master!$A$1:$D$80,3,FALSE)</f>
        <v>Gross Block</v>
      </c>
      <c r="S4919" s="39" t="str">
        <f>VLOOKUP(D4919,GL_Master!$A$1:$D$80,4,FALSE)</f>
        <v>Tangible Fixed assets</v>
      </c>
    </row>
    <row r="4920" spans="1:19" x14ac:dyDescent="0.25">
      <c r="A4920" s="39" t="s">
        <v>262</v>
      </c>
      <c r="B4920" s="39" t="s">
        <v>236</v>
      </c>
      <c r="C4920" s="7">
        <v>43983</v>
      </c>
      <c r="D4920" s="39" t="s">
        <v>68</v>
      </c>
      <c r="E4920" s="39">
        <v>-1987</v>
      </c>
      <c r="F4920" s="82">
        <f t="shared" si="228"/>
        <v>-1.9870000000000001</v>
      </c>
      <c r="G4920" s="39">
        <f>VLOOKUP(N4920,Currecny_M!$A$1:$P$10,2,FALSE)</f>
        <v>53</v>
      </c>
      <c r="H4920" s="39">
        <f>MATCH(C4920,Currecny_M!$A$1:$P$1,0)</f>
        <v>4</v>
      </c>
      <c r="I4920" s="39">
        <f>VLOOKUP(N4920,Currecny_M!$A$1:$P$10,MATCH(Database!C4920,Currecny_M!$A$1:$P$1,0),FALSE)</f>
        <v>54.07</v>
      </c>
      <c r="J4920" s="82">
        <f t="shared" si="229"/>
        <v>-107.43709000000001</v>
      </c>
      <c r="K4920" s="39">
        <f>VLOOKUP('Cover page'!$B$6,Currecny_M!$A$1:$P$10,MATCH(Database!C4920,Currecny_M!$A$1:$P$1,0),FALSE)</f>
        <v>1</v>
      </c>
      <c r="L4920" s="82">
        <f t="shared" si="230"/>
        <v>-107.43709000000001</v>
      </c>
      <c r="M4920" s="82">
        <f>((E4920/$F$1)*VLOOKUP(N4920,Currecny_M!$A$1:$P$10,MATCH(Database!C4920,Currecny_M!$A$1:$P$1,0),FALSE))/VLOOKUP('Cover page'!$B$6,Currecny_M!$A$1:$P$10,MATCH(Database!C4920,Currecny_M!$A$1:$P$1,0),FALSE)</f>
        <v>-107.43709000000001</v>
      </c>
      <c r="N4920" s="6" t="str">
        <f>VLOOKUP(B4920,Master!$A$2:$C$11,3,FALSE)</f>
        <v>SGD</v>
      </c>
      <c r="O4920" s="6" t="str">
        <f>VLOOKUP(B4920,Master!$A$2:$C$11,2,FALSE)</f>
        <v>Asia</v>
      </c>
      <c r="Q4920" s="39" t="str">
        <f>VLOOKUP(D4920,GL_Master!$A$1:$D$80,2,FALSE)</f>
        <v>BS</v>
      </c>
      <c r="R4920" s="39" t="str">
        <f>VLOOKUP(D4920,GL_Master!$A$1:$D$80,3,FALSE)</f>
        <v>Accumulated Depreciation</v>
      </c>
      <c r="S4920" s="39" t="str">
        <f>VLOOKUP(D4920,GL_Master!$A$1:$D$80,4,FALSE)</f>
        <v>Accumulated Depreciation</v>
      </c>
    </row>
    <row r="4921" spans="1:19" x14ac:dyDescent="0.25">
      <c r="A4921" s="39" t="s">
        <v>262</v>
      </c>
      <c r="B4921" s="39" t="s">
        <v>236</v>
      </c>
      <c r="C4921" s="7">
        <v>43983</v>
      </c>
      <c r="D4921" s="39" t="s">
        <v>69</v>
      </c>
      <c r="E4921" s="39">
        <v>3945</v>
      </c>
      <c r="F4921" s="82">
        <f t="shared" si="228"/>
        <v>3.9449999999999998</v>
      </c>
      <c r="G4921" s="39">
        <f>VLOOKUP(N4921,Currecny_M!$A$1:$P$10,2,FALSE)</f>
        <v>53</v>
      </c>
      <c r="H4921" s="39">
        <f>MATCH(C4921,Currecny_M!$A$1:$P$1,0)</f>
        <v>4</v>
      </c>
      <c r="I4921" s="39">
        <f>VLOOKUP(N4921,Currecny_M!$A$1:$P$10,MATCH(Database!C4921,Currecny_M!$A$1:$P$1,0),FALSE)</f>
        <v>54.07</v>
      </c>
      <c r="J4921" s="82">
        <f t="shared" si="229"/>
        <v>213.30615</v>
      </c>
      <c r="K4921" s="39">
        <f>VLOOKUP('Cover page'!$B$6,Currecny_M!$A$1:$P$10,MATCH(Database!C4921,Currecny_M!$A$1:$P$1,0),FALSE)</f>
        <v>1</v>
      </c>
      <c r="L4921" s="82">
        <f t="shared" si="230"/>
        <v>213.30615</v>
      </c>
      <c r="M4921" s="82">
        <f>((E4921/$F$1)*VLOOKUP(N4921,Currecny_M!$A$1:$P$10,MATCH(Database!C4921,Currecny_M!$A$1:$P$1,0),FALSE))/VLOOKUP('Cover page'!$B$6,Currecny_M!$A$1:$P$10,MATCH(Database!C4921,Currecny_M!$A$1:$P$1,0),FALSE)</f>
        <v>213.30615</v>
      </c>
      <c r="N4921" s="6" t="str">
        <f>VLOOKUP(B4921,Master!$A$2:$C$11,3,FALSE)</f>
        <v>SGD</v>
      </c>
      <c r="O4921" s="6" t="str">
        <f>VLOOKUP(B4921,Master!$A$2:$C$11,2,FALSE)</f>
        <v>Asia</v>
      </c>
      <c r="Q4921" s="39" t="str">
        <f>VLOOKUP(D4921,GL_Master!$A$1:$D$80,2,FALSE)</f>
        <v>BS</v>
      </c>
      <c r="R4921" s="39" t="str">
        <f>VLOOKUP(D4921,GL_Master!$A$1:$D$80,3,FALSE)</f>
        <v>Gross Block</v>
      </c>
      <c r="S4921" s="39" t="str">
        <f>VLOOKUP(D4921,GL_Master!$A$1:$D$80,4,FALSE)</f>
        <v>Tangible Fixed assets</v>
      </c>
    </row>
    <row r="4922" spans="1:19" x14ac:dyDescent="0.25">
      <c r="A4922" s="39" t="s">
        <v>262</v>
      </c>
      <c r="B4922" s="39" t="s">
        <v>236</v>
      </c>
      <c r="C4922" s="7">
        <v>43983</v>
      </c>
      <c r="D4922" s="39" t="s">
        <v>70</v>
      </c>
      <c r="E4922" s="39">
        <v>-135</v>
      </c>
      <c r="F4922" s="82">
        <f t="shared" si="228"/>
        <v>-0.13500000000000001</v>
      </c>
      <c r="G4922" s="39">
        <f>VLOOKUP(N4922,Currecny_M!$A$1:$P$10,2,FALSE)</f>
        <v>53</v>
      </c>
      <c r="H4922" s="39">
        <f>MATCH(C4922,Currecny_M!$A$1:$P$1,0)</f>
        <v>4</v>
      </c>
      <c r="I4922" s="39">
        <f>VLOOKUP(N4922,Currecny_M!$A$1:$P$10,MATCH(Database!C4922,Currecny_M!$A$1:$P$1,0),FALSE)</f>
        <v>54.07</v>
      </c>
      <c r="J4922" s="82">
        <f t="shared" si="229"/>
        <v>-7.2994500000000002</v>
      </c>
      <c r="K4922" s="39">
        <f>VLOOKUP('Cover page'!$B$6,Currecny_M!$A$1:$P$10,MATCH(Database!C4922,Currecny_M!$A$1:$P$1,0),FALSE)</f>
        <v>1</v>
      </c>
      <c r="L4922" s="82">
        <f t="shared" si="230"/>
        <v>-7.2994500000000002</v>
      </c>
      <c r="M4922" s="82">
        <f>((E4922/$F$1)*VLOOKUP(N4922,Currecny_M!$A$1:$P$10,MATCH(Database!C4922,Currecny_M!$A$1:$P$1,0),FALSE))/VLOOKUP('Cover page'!$B$6,Currecny_M!$A$1:$P$10,MATCH(Database!C4922,Currecny_M!$A$1:$P$1,0),FALSE)</f>
        <v>-7.2994500000000002</v>
      </c>
      <c r="N4922" s="6" t="str">
        <f>VLOOKUP(B4922,Master!$A$2:$C$11,3,FALSE)</f>
        <v>SGD</v>
      </c>
      <c r="O4922" s="6" t="str">
        <f>VLOOKUP(B4922,Master!$A$2:$C$11,2,FALSE)</f>
        <v>Asia</v>
      </c>
      <c r="Q4922" s="39" t="str">
        <f>VLOOKUP(D4922,GL_Master!$A$1:$D$80,2,FALSE)</f>
        <v>BS</v>
      </c>
      <c r="R4922" s="39" t="str">
        <f>VLOOKUP(D4922,GL_Master!$A$1:$D$80,3,FALSE)</f>
        <v>Accumulated Depreciation</v>
      </c>
      <c r="S4922" s="39" t="str">
        <f>VLOOKUP(D4922,GL_Master!$A$1:$D$80,4,FALSE)</f>
        <v>Accumulated Depreciation</v>
      </c>
    </row>
    <row r="4923" spans="1:19" x14ac:dyDescent="0.25">
      <c r="A4923" s="39" t="s">
        <v>262</v>
      </c>
      <c r="B4923" s="39" t="s">
        <v>236</v>
      </c>
      <c r="C4923" s="7">
        <v>43983</v>
      </c>
      <c r="D4923" s="39" t="s">
        <v>71</v>
      </c>
      <c r="E4923" s="39">
        <v>6758</v>
      </c>
      <c r="F4923" s="82">
        <f t="shared" si="228"/>
        <v>6.758</v>
      </c>
      <c r="G4923" s="39">
        <f>VLOOKUP(N4923,Currecny_M!$A$1:$P$10,2,FALSE)</f>
        <v>53</v>
      </c>
      <c r="H4923" s="39">
        <f>MATCH(C4923,Currecny_M!$A$1:$P$1,0)</f>
        <v>4</v>
      </c>
      <c r="I4923" s="39">
        <f>VLOOKUP(N4923,Currecny_M!$A$1:$P$10,MATCH(Database!C4923,Currecny_M!$A$1:$P$1,0),FALSE)</f>
        <v>54.07</v>
      </c>
      <c r="J4923" s="82">
        <f t="shared" si="229"/>
        <v>365.40505999999999</v>
      </c>
      <c r="K4923" s="39">
        <f>VLOOKUP('Cover page'!$B$6,Currecny_M!$A$1:$P$10,MATCH(Database!C4923,Currecny_M!$A$1:$P$1,0),FALSE)</f>
        <v>1</v>
      </c>
      <c r="L4923" s="82">
        <f t="shared" si="230"/>
        <v>365.40505999999999</v>
      </c>
      <c r="M4923" s="82">
        <f>((E4923/$F$1)*VLOOKUP(N4923,Currecny_M!$A$1:$P$10,MATCH(Database!C4923,Currecny_M!$A$1:$P$1,0),FALSE))/VLOOKUP('Cover page'!$B$6,Currecny_M!$A$1:$P$10,MATCH(Database!C4923,Currecny_M!$A$1:$P$1,0),FALSE)</f>
        <v>365.40505999999999</v>
      </c>
      <c r="N4923" s="6" t="str">
        <f>VLOOKUP(B4923,Master!$A$2:$C$11,3,FALSE)</f>
        <v>SGD</v>
      </c>
      <c r="O4923" s="6" t="str">
        <f>VLOOKUP(B4923,Master!$A$2:$C$11,2,FALSE)</f>
        <v>Asia</v>
      </c>
      <c r="Q4923" s="39" t="str">
        <f>VLOOKUP(D4923,GL_Master!$A$1:$D$80,2,FALSE)</f>
        <v>BS</v>
      </c>
      <c r="R4923" s="39" t="str">
        <f>VLOOKUP(D4923,GL_Master!$A$1:$D$80,3,FALSE)</f>
        <v>Gross Block</v>
      </c>
      <c r="S4923" s="39" t="str">
        <f>VLOOKUP(D4923,GL_Master!$A$1:$D$80,4,FALSE)</f>
        <v>Tangible Fixed assets</v>
      </c>
    </row>
    <row r="4924" spans="1:19" x14ac:dyDescent="0.25">
      <c r="A4924" s="39" t="s">
        <v>262</v>
      </c>
      <c r="B4924" s="39" t="s">
        <v>236</v>
      </c>
      <c r="C4924" s="7">
        <v>43983</v>
      </c>
      <c r="D4924" s="39" t="s">
        <v>72</v>
      </c>
      <c r="E4924" s="39">
        <v>57</v>
      </c>
      <c r="F4924" s="82">
        <f t="shared" si="228"/>
        <v>5.7000000000000002E-2</v>
      </c>
      <c r="G4924" s="39">
        <f>VLOOKUP(N4924,Currecny_M!$A$1:$P$10,2,FALSE)</f>
        <v>53</v>
      </c>
      <c r="H4924" s="39">
        <f>MATCH(C4924,Currecny_M!$A$1:$P$1,0)</f>
        <v>4</v>
      </c>
      <c r="I4924" s="39">
        <f>VLOOKUP(N4924,Currecny_M!$A$1:$P$10,MATCH(Database!C4924,Currecny_M!$A$1:$P$1,0),FALSE)</f>
        <v>54.07</v>
      </c>
      <c r="J4924" s="82">
        <f t="shared" si="229"/>
        <v>3.0819900000000002</v>
      </c>
      <c r="K4924" s="39">
        <f>VLOOKUP('Cover page'!$B$6,Currecny_M!$A$1:$P$10,MATCH(Database!C4924,Currecny_M!$A$1:$P$1,0),FALSE)</f>
        <v>1</v>
      </c>
      <c r="L4924" s="82">
        <f t="shared" si="230"/>
        <v>3.0819900000000002</v>
      </c>
      <c r="M4924" s="82">
        <f>((E4924/$F$1)*VLOOKUP(N4924,Currecny_M!$A$1:$P$10,MATCH(Database!C4924,Currecny_M!$A$1:$P$1,0),FALSE))/VLOOKUP('Cover page'!$B$6,Currecny_M!$A$1:$P$10,MATCH(Database!C4924,Currecny_M!$A$1:$P$1,0),FALSE)</f>
        <v>3.0819900000000002</v>
      </c>
      <c r="N4924" s="6" t="str">
        <f>VLOOKUP(B4924,Master!$A$2:$C$11,3,FALSE)</f>
        <v>SGD</v>
      </c>
      <c r="O4924" s="6" t="str">
        <f>VLOOKUP(B4924,Master!$A$2:$C$11,2,FALSE)</f>
        <v>Asia</v>
      </c>
      <c r="Q4924" s="39" t="str">
        <f>VLOOKUP(D4924,GL_Master!$A$1:$D$80,2,FALSE)</f>
        <v>BS</v>
      </c>
      <c r="R4924" s="39" t="str">
        <f>VLOOKUP(D4924,GL_Master!$A$1:$D$80,3,FALSE)</f>
        <v>Gross Block</v>
      </c>
      <c r="S4924" s="39" t="str">
        <f>VLOOKUP(D4924,GL_Master!$A$1:$D$80,4,FALSE)</f>
        <v>Tangible Fixed assets</v>
      </c>
    </row>
    <row r="4925" spans="1:19" x14ac:dyDescent="0.25">
      <c r="A4925" s="39" t="s">
        <v>262</v>
      </c>
      <c r="B4925" s="39" t="s">
        <v>236</v>
      </c>
      <c r="C4925" s="7">
        <v>43983</v>
      </c>
      <c r="D4925" s="39" t="s">
        <v>73</v>
      </c>
      <c r="E4925" s="39">
        <v>28</v>
      </c>
      <c r="F4925" s="82">
        <f t="shared" si="228"/>
        <v>2.8000000000000001E-2</v>
      </c>
      <c r="G4925" s="39">
        <f>VLOOKUP(N4925,Currecny_M!$A$1:$P$10,2,FALSE)</f>
        <v>53</v>
      </c>
      <c r="H4925" s="39">
        <f>MATCH(C4925,Currecny_M!$A$1:$P$1,0)</f>
        <v>4</v>
      </c>
      <c r="I4925" s="39">
        <f>VLOOKUP(N4925,Currecny_M!$A$1:$P$10,MATCH(Database!C4925,Currecny_M!$A$1:$P$1,0),FALSE)</f>
        <v>54.07</v>
      </c>
      <c r="J4925" s="82">
        <f t="shared" si="229"/>
        <v>1.51396</v>
      </c>
      <c r="K4925" s="39">
        <f>VLOOKUP('Cover page'!$B$6,Currecny_M!$A$1:$P$10,MATCH(Database!C4925,Currecny_M!$A$1:$P$1,0),FALSE)</f>
        <v>1</v>
      </c>
      <c r="L4925" s="82">
        <f t="shared" si="230"/>
        <v>1.51396</v>
      </c>
      <c r="M4925" s="82">
        <f>((E4925/$F$1)*VLOOKUP(N4925,Currecny_M!$A$1:$P$10,MATCH(Database!C4925,Currecny_M!$A$1:$P$1,0),FALSE))/VLOOKUP('Cover page'!$B$6,Currecny_M!$A$1:$P$10,MATCH(Database!C4925,Currecny_M!$A$1:$P$1,0),FALSE)</f>
        <v>1.51396</v>
      </c>
      <c r="N4925" s="6" t="str">
        <f>VLOOKUP(B4925,Master!$A$2:$C$11,3,FALSE)</f>
        <v>SGD</v>
      </c>
      <c r="O4925" s="6" t="str">
        <f>VLOOKUP(B4925,Master!$A$2:$C$11,2,FALSE)</f>
        <v>Asia</v>
      </c>
      <c r="Q4925" s="39" t="str">
        <f>VLOOKUP(D4925,GL_Master!$A$1:$D$80,2,FALSE)</f>
        <v>BS</v>
      </c>
      <c r="R4925" s="39" t="str">
        <f>VLOOKUP(D4925,GL_Master!$A$1:$D$80,3,FALSE)</f>
        <v>Gross Block</v>
      </c>
      <c r="S4925" s="39" t="str">
        <f>VLOOKUP(D4925,GL_Master!$A$1:$D$80,4,FALSE)</f>
        <v>Tangible Fixed assets</v>
      </c>
    </row>
    <row r="4926" spans="1:19" x14ac:dyDescent="0.25">
      <c r="A4926" s="39" t="s">
        <v>262</v>
      </c>
      <c r="B4926" s="39" t="s">
        <v>236</v>
      </c>
      <c r="C4926" s="7">
        <v>43983</v>
      </c>
      <c r="D4926" s="39" t="s">
        <v>74</v>
      </c>
      <c r="E4926" s="39">
        <v>-6670</v>
      </c>
      <c r="F4926" s="82">
        <f t="shared" si="228"/>
        <v>-6.67</v>
      </c>
      <c r="G4926" s="39">
        <f>VLOOKUP(N4926,Currecny_M!$A$1:$P$10,2,FALSE)</f>
        <v>53</v>
      </c>
      <c r="H4926" s="39">
        <f>MATCH(C4926,Currecny_M!$A$1:$P$1,0)</f>
        <v>4</v>
      </c>
      <c r="I4926" s="39">
        <f>VLOOKUP(N4926,Currecny_M!$A$1:$P$10,MATCH(Database!C4926,Currecny_M!$A$1:$P$1,0),FALSE)</f>
        <v>54.07</v>
      </c>
      <c r="J4926" s="82">
        <f t="shared" si="229"/>
        <v>-360.64690000000002</v>
      </c>
      <c r="K4926" s="39">
        <f>VLOOKUP('Cover page'!$B$6,Currecny_M!$A$1:$P$10,MATCH(Database!C4926,Currecny_M!$A$1:$P$1,0),FALSE)</f>
        <v>1</v>
      </c>
      <c r="L4926" s="82">
        <f t="shared" si="230"/>
        <v>-360.64690000000002</v>
      </c>
      <c r="M4926" s="82">
        <f>((E4926/$F$1)*VLOOKUP(N4926,Currecny_M!$A$1:$P$10,MATCH(Database!C4926,Currecny_M!$A$1:$P$1,0),FALSE))/VLOOKUP('Cover page'!$B$6,Currecny_M!$A$1:$P$10,MATCH(Database!C4926,Currecny_M!$A$1:$P$1,0),FALSE)</f>
        <v>-360.64690000000002</v>
      </c>
      <c r="N4926" s="6" t="str">
        <f>VLOOKUP(B4926,Master!$A$2:$C$11,3,FALSE)</f>
        <v>SGD</v>
      </c>
      <c r="O4926" s="6" t="str">
        <f>VLOOKUP(B4926,Master!$A$2:$C$11,2,FALSE)</f>
        <v>Asia</v>
      </c>
      <c r="Q4926" s="39" t="str">
        <f>VLOOKUP(D4926,GL_Master!$A$1:$D$80,2,FALSE)</f>
        <v>BS</v>
      </c>
      <c r="R4926" s="39" t="str">
        <f>VLOOKUP(D4926,GL_Master!$A$1:$D$80,3,FALSE)</f>
        <v>Accumulated Depreciation</v>
      </c>
      <c r="S4926" s="39" t="str">
        <f>VLOOKUP(D4926,GL_Master!$A$1:$D$80,4,FALSE)</f>
        <v>Accumulated Depreciation</v>
      </c>
    </row>
    <row r="4927" spans="1:19" x14ac:dyDescent="0.25">
      <c r="A4927" s="39" t="s">
        <v>262</v>
      </c>
      <c r="B4927" s="39" t="s">
        <v>236</v>
      </c>
      <c r="C4927" s="7">
        <v>43983</v>
      </c>
      <c r="D4927" s="39" t="s">
        <v>21</v>
      </c>
      <c r="E4927" s="39">
        <v>555</v>
      </c>
      <c r="F4927" s="82">
        <f t="shared" si="228"/>
        <v>0.55500000000000005</v>
      </c>
      <c r="G4927" s="39">
        <f>VLOOKUP(N4927,Currecny_M!$A$1:$P$10,2,FALSE)</f>
        <v>53</v>
      </c>
      <c r="H4927" s="39">
        <f>MATCH(C4927,Currecny_M!$A$1:$P$1,0)</f>
        <v>4</v>
      </c>
      <c r="I4927" s="39">
        <f>VLOOKUP(N4927,Currecny_M!$A$1:$P$10,MATCH(Database!C4927,Currecny_M!$A$1:$P$1,0),FALSE)</f>
        <v>54.07</v>
      </c>
      <c r="J4927" s="82">
        <f t="shared" si="229"/>
        <v>30.008850000000002</v>
      </c>
      <c r="K4927" s="39">
        <f>VLOOKUP('Cover page'!$B$6,Currecny_M!$A$1:$P$10,MATCH(Database!C4927,Currecny_M!$A$1:$P$1,0),FALSE)</f>
        <v>1</v>
      </c>
      <c r="L4927" s="82">
        <f t="shared" si="230"/>
        <v>30.008850000000002</v>
      </c>
      <c r="M4927" s="82">
        <f>((E4927/$F$1)*VLOOKUP(N4927,Currecny_M!$A$1:$P$10,MATCH(Database!C4927,Currecny_M!$A$1:$P$1,0),FALSE))/VLOOKUP('Cover page'!$B$6,Currecny_M!$A$1:$P$10,MATCH(Database!C4927,Currecny_M!$A$1:$P$1,0),FALSE)</f>
        <v>30.008850000000002</v>
      </c>
      <c r="N4927" s="6" t="str">
        <f>VLOOKUP(B4927,Master!$A$2:$C$11,3,FALSE)</f>
        <v>SGD</v>
      </c>
      <c r="O4927" s="6" t="str">
        <f>VLOOKUP(B4927,Master!$A$2:$C$11,2,FALSE)</f>
        <v>Asia</v>
      </c>
      <c r="Q4927" s="39" t="str">
        <f>VLOOKUP(D4927,GL_Master!$A$1:$D$80,2,FALSE)</f>
        <v>BS</v>
      </c>
      <c r="R4927" s="39" t="str">
        <f>VLOOKUP(D4927,GL_Master!$A$1:$D$80,3,FALSE)</f>
        <v>Gross Block</v>
      </c>
      <c r="S4927" s="39" t="str">
        <f>VLOOKUP(D4927,GL_Master!$A$1:$D$80,4,FALSE)</f>
        <v>Tangible Fixed assets</v>
      </c>
    </row>
    <row r="4928" spans="1:19" x14ac:dyDescent="0.25">
      <c r="A4928" s="39" t="s">
        <v>262</v>
      </c>
      <c r="B4928" s="39" t="s">
        <v>236</v>
      </c>
      <c r="C4928" s="7">
        <v>43983</v>
      </c>
      <c r="D4928" s="39" t="s">
        <v>27</v>
      </c>
      <c r="E4928" s="39">
        <v>1284</v>
      </c>
      <c r="F4928" s="82">
        <f t="shared" si="228"/>
        <v>1.284</v>
      </c>
      <c r="G4928" s="39">
        <f>VLOOKUP(N4928,Currecny_M!$A$1:$P$10,2,FALSE)</f>
        <v>53</v>
      </c>
      <c r="H4928" s="39">
        <f>MATCH(C4928,Currecny_M!$A$1:$P$1,0)</f>
        <v>4</v>
      </c>
      <c r="I4928" s="39">
        <f>VLOOKUP(N4928,Currecny_M!$A$1:$P$10,MATCH(Database!C4928,Currecny_M!$A$1:$P$1,0),FALSE)</f>
        <v>54.07</v>
      </c>
      <c r="J4928" s="82">
        <f t="shared" si="229"/>
        <v>69.425880000000006</v>
      </c>
      <c r="K4928" s="39">
        <f>VLOOKUP('Cover page'!$B$6,Currecny_M!$A$1:$P$10,MATCH(Database!C4928,Currecny_M!$A$1:$P$1,0),FALSE)</f>
        <v>1</v>
      </c>
      <c r="L4928" s="82">
        <f t="shared" si="230"/>
        <v>69.425880000000006</v>
      </c>
      <c r="M4928" s="82">
        <f>((E4928/$F$1)*VLOOKUP(N4928,Currecny_M!$A$1:$P$10,MATCH(Database!C4928,Currecny_M!$A$1:$P$1,0),FALSE))/VLOOKUP('Cover page'!$B$6,Currecny_M!$A$1:$P$10,MATCH(Database!C4928,Currecny_M!$A$1:$P$1,0),FALSE)</f>
        <v>69.425880000000006</v>
      </c>
      <c r="N4928" s="6" t="str">
        <f>VLOOKUP(B4928,Master!$A$2:$C$11,3,FALSE)</f>
        <v>SGD</v>
      </c>
      <c r="O4928" s="6" t="str">
        <f>VLOOKUP(B4928,Master!$A$2:$C$11,2,FALSE)</f>
        <v>Asia</v>
      </c>
      <c r="Q4928" s="39" t="str">
        <f>VLOOKUP(D4928,GL_Master!$A$1:$D$80,2,FALSE)</f>
        <v>BS</v>
      </c>
      <c r="R4928" s="39" t="str">
        <f>VLOOKUP(D4928,GL_Master!$A$1:$D$80,3,FALSE)</f>
        <v>Gross Block</v>
      </c>
      <c r="S4928" s="39" t="str">
        <f>VLOOKUP(D4928,GL_Master!$A$1:$D$80,4,FALSE)</f>
        <v>Tangible Fixed assets</v>
      </c>
    </row>
    <row r="4929" spans="1:19" x14ac:dyDescent="0.25">
      <c r="A4929" s="39" t="s">
        <v>262</v>
      </c>
      <c r="B4929" s="39" t="s">
        <v>236</v>
      </c>
      <c r="C4929" s="7">
        <v>43983</v>
      </c>
      <c r="D4929" s="39" t="s">
        <v>75</v>
      </c>
      <c r="E4929" s="39">
        <v>-27</v>
      </c>
      <c r="F4929" s="82">
        <f t="shared" si="228"/>
        <v>-2.7E-2</v>
      </c>
      <c r="G4929" s="39">
        <f>VLOOKUP(N4929,Currecny_M!$A$1:$P$10,2,FALSE)</f>
        <v>53</v>
      </c>
      <c r="H4929" s="39">
        <f>MATCH(C4929,Currecny_M!$A$1:$P$1,0)</f>
        <v>4</v>
      </c>
      <c r="I4929" s="39">
        <f>VLOOKUP(N4929,Currecny_M!$A$1:$P$10,MATCH(Database!C4929,Currecny_M!$A$1:$P$1,0),FALSE)</f>
        <v>54.07</v>
      </c>
      <c r="J4929" s="82">
        <f t="shared" si="229"/>
        <v>-1.4598899999999999</v>
      </c>
      <c r="K4929" s="39">
        <f>VLOOKUP('Cover page'!$B$6,Currecny_M!$A$1:$P$10,MATCH(Database!C4929,Currecny_M!$A$1:$P$1,0),FALSE)</f>
        <v>1</v>
      </c>
      <c r="L4929" s="82">
        <f t="shared" si="230"/>
        <v>-1.4598899999999999</v>
      </c>
      <c r="M4929" s="82">
        <f>((E4929/$F$1)*VLOOKUP(N4929,Currecny_M!$A$1:$P$10,MATCH(Database!C4929,Currecny_M!$A$1:$P$1,0),FALSE))/VLOOKUP('Cover page'!$B$6,Currecny_M!$A$1:$P$10,MATCH(Database!C4929,Currecny_M!$A$1:$P$1,0),FALSE)</f>
        <v>-1.4598899999999999</v>
      </c>
      <c r="N4929" s="6" t="str">
        <f>VLOOKUP(B4929,Master!$A$2:$C$11,3,FALSE)</f>
        <v>SGD</v>
      </c>
      <c r="O4929" s="6" t="str">
        <f>VLOOKUP(B4929,Master!$A$2:$C$11,2,FALSE)</f>
        <v>Asia</v>
      </c>
      <c r="Q4929" s="39" t="str">
        <f>VLOOKUP(D4929,GL_Master!$A$1:$D$80,2,FALSE)</f>
        <v>BS</v>
      </c>
      <c r="R4929" s="39" t="str">
        <f>VLOOKUP(D4929,GL_Master!$A$1:$D$80,3,FALSE)</f>
        <v>Gross Block</v>
      </c>
      <c r="S4929" s="39" t="str">
        <f>VLOOKUP(D4929,GL_Master!$A$1:$D$80,4,FALSE)</f>
        <v>Tangible Fixed assets</v>
      </c>
    </row>
    <row r="4930" spans="1:19" x14ac:dyDescent="0.25">
      <c r="A4930" s="39" t="s">
        <v>262</v>
      </c>
      <c r="B4930" s="39" t="s">
        <v>236</v>
      </c>
      <c r="C4930" s="7">
        <v>43983</v>
      </c>
      <c r="D4930" s="39" t="s">
        <v>76</v>
      </c>
      <c r="E4930" s="39">
        <v>680</v>
      </c>
      <c r="F4930" s="82">
        <f t="shared" si="228"/>
        <v>0.68</v>
      </c>
      <c r="G4930" s="39">
        <f>VLOOKUP(N4930,Currecny_M!$A$1:$P$10,2,FALSE)</f>
        <v>53</v>
      </c>
      <c r="H4930" s="39">
        <f>MATCH(C4930,Currecny_M!$A$1:$P$1,0)</f>
        <v>4</v>
      </c>
      <c r="I4930" s="39">
        <f>VLOOKUP(N4930,Currecny_M!$A$1:$P$10,MATCH(Database!C4930,Currecny_M!$A$1:$P$1,0),FALSE)</f>
        <v>54.07</v>
      </c>
      <c r="J4930" s="82">
        <f t="shared" si="229"/>
        <v>36.767600000000002</v>
      </c>
      <c r="K4930" s="39">
        <f>VLOOKUP('Cover page'!$B$6,Currecny_M!$A$1:$P$10,MATCH(Database!C4930,Currecny_M!$A$1:$P$1,0),FALSE)</f>
        <v>1</v>
      </c>
      <c r="L4930" s="82">
        <f t="shared" si="230"/>
        <v>36.767600000000002</v>
      </c>
      <c r="M4930" s="82">
        <f>((E4930/$F$1)*VLOOKUP(N4930,Currecny_M!$A$1:$P$10,MATCH(Database!C4930,Currecny_M!$A$1:$P$1,0),FALSE))/VLOOKUP('Cover page'!$B$6,Currecny_M!$A$1:$P$10,MATCH(Database!C4930,Currecny_M!$A$1:$P$1,0),FALSE)</f>
        <v>36.767600000000002</v>
      </c>
      <c r="N4930" s="6" t="str">
        <f>VLOOKUP(B4930,Master!$A$2:$C$11,3,FALSE)</f>
        <v>SGD</v>
      </c>
      <c r="O4930" s="6" t="str">
        <f>VLOOKUP(B4930,Master!$A$2:$C$11,2,FALSE)</f>
        <v>Asia</v>
      </c>
      <c r="Q4930" s="39" t="str">
        <f>VLOOKUP(D4930,GL_Master!$A$1:$D$80,2,FALSE)</f>
        <v>BS</v>
      </c>
      <c r="R4930" s="39" t="str">
        <f>VLOOKUP(D4930,GL_Master!$A$1:$D$80,3,FALSE)</f>
        <v>Inventories</v>
      </c>
      <c r="S4930" s="39" t="str">
        <f>VLOOKUP(D4930,GL_Master!$A$1:$D$80,4,FALSE)</f>
        <v>Inventory</v>
      </c>
    </row>
    <row r="4931" spans="1:19" x14ac:dyDescent="0.25">
      <c r="A4931" s="39" t="s">
        <v>262</v>
      </c>
      <c r="B4931" s="39" t="s">
        <v>236</v>
      </c>
      <c r="C4931" s="7">
        <v>43983</v>
      </c>
      <c r="D4931" s="39" t="s">
        <v>77</v>
      </c>
      <c r="E4931" s="39">
        <v>1714</v>
      </c>
      <c r="F4931" s="82">
        <f t="shared" si="228"/>
        <v>1.714</v>
      </c>
      <c r="G4931" s="39">
        <f>VLOOKUP(N4931,Currecny_M!$A$1:$P$10,2,FALSE)</f>
        <v>53</v>
      </c>
      <c r="H4931" s="39">
        <f>MATCH(C4931,Currecny_M!$A$1:$P$1,0)</f>
        <v>4</v>
      </c>
      <c r="I4931" s="39">
        <f>VLOOKUP(N4931,Currecny_M!$A$1:$P$10,MATCH(Database!C4931,Currecny_M!$A$1:$P$1,0),FALSE)</f>
        <v>54.07</v>
      </c>
      <c r="J4931" s="82">
        <f t="shared" si="229"/>
        <v>92.675979999999996</v>
      </c>
      <c r="K4931" s="39">
        <f>VLOOKUP('Cover page'!$B$6,Currecny_M!$A$1:$P$10,MATCH(Database!C4931,Currecny_M!$A$1:$P$1,0),FALSE)</f>
        <v>1</v>
      </c>
      <c r="L4931" s="82">
        <f t="shared" si="230"/>
        <v>92.675979999999996</v>
      </c>
      <c r="M4931" s="82">
        <f>((E4931/$F$1)*VLOOKUP(N4931,Currecny_M!$A$1:$P$10,MATCH(Database!C4931,Currecny_M!$A$1:$P$1,0),FALSE))/VLOOKUP('Cover page'!$B$6,Currecny_M!$A$1:$P$10,MATCH(Database!C4931,Currecny_M!$A$1:$P$1,0),FALSE)</f>
        <v>92.675979999999996</v>
      </c>
      <c r="N4931" s="6" t="str">
        <f>VLOOKUP(B4931,Master!$A$2:$C$11,3,FALSE)</f>
        <v>SGD</v>
      </c>
      <c r="O4931" s="6" t="str">
        <f>VLOOKUP(B4931,Master!$A$2:$C$11,2,FALSE)</f>
        <v>Asia</v>
      </c>
      <c r="Q4931" s="39" t="str">
        <f>VLOOKUP(D4931,GL_Master!$A$1:$D$80,2,FALSE)</f>
        <v>BS</v>
      </c>
      <c r="R4931" s="39" t="str">
        <f>VLOOKUP(D4931,GL_Master!$A$1:$D$80,3,FALSE)</f>
        <v>Inventories</v>
      </c>
      <c r="S4931" s="39" t="str">
        <f>VLOOKUP(D4931,GL_Master!$A$1:$D$80,4,FALSE)</f>
        <v>Inventory</v>
      </c>
    </row>
    <row r="4932" spans="1:19" x14ac:dyDescent="0.25">
      <c r="A4932" s="39" t="s">
        <v>262</v>
      </c>
      <c r="B4932" s="39" t="s">
        <v>236</v>
      </c>
      <c r="C4932" s="7">
        <v>43983</v>
      </c>
      <c r="D4932" s="39" t="s">
        <v>2</v>
      </c>
      <c r="E4932" s="39">
        <v>185193</v>
      </c>
      <c r="F4932" s="82">
        <f t="shared" ref="F4932:F4995" si="231">E4932/$F$1</f>
        <v>185.19300000000001</v>
      </c>
      <c r="G4932" s="39">
        <f>VLOOKUP(N4932,Currecny_M!$A$1:$P$10,2,FALSE)</f>
        <v>53</v>
      </c>
      <c r="H4932" s="39">
        <f>MATCH(C4932,Currecny_M!$A$1:$P$1,0)</f>
        <v>4</v>
      </c>
      <c r="I4932" s="39">
        <f>VLOOKUP(N4932,Currecny_M!$A$1:$P$10,MATCH(Database!C4932,Currecny_M!$A$1:$P$1,0),FALSE)</f>
        <v>54.07</v>
      </c>
      <c r="J4932" s="82">
        <f t="shared" ref="J4932:J4995" si="232">F4932*I4932</f>
        <v>10013.38551</v>
      </c>
      <c r="K4932" s="39">
        <f>VLOOKUP('Cover page'!$B$6,Currecny_M!$A$1:$P$10,MATCH(Database!C4932,Currecny_M!$A$1:$P$1,0),FALSE)</f>
        <v>1</v>
      </c>
      <c r="L4932" s="82">
        <f t="shared" ref="L4932:L4995" si="233">J4932/K4932</f>
        <v>10013.38551</v>
      </c>
      <c r="M4932" s="82">
        <f>((E4932/$F$1)*VLOOKUP(N4932,Currecny_M!$A$1:$P$10,MATCH(Database!C4932,Currecny_M!$A$1:$P$1,0),FALSE))/VLOOKUP('Cover page'!$B$6,Currecny_M!$A$1:$P$10,MATCH(Database!C4932,Currecny_M!$A$1:$P$1,0),FALSE)</f>
        <v>10013.38551</v>
      </c>
      <c r="N4932" s="6" t="str">
        <f>VLOOKUP(B4932,Master!$A$2:$C$11,3,FALSE)</f>
        <v>SGD</v>
      </c>
      <c r="O4932" s="6" t="str">
        <f>VLOOKUP(B4932,Master!$A$2:$C$11,2,FALSE)</f>
        <v>Asia</v>
      </c>
      <c r="Q4932" s="39" t="str">
        <f>VLOOKUP(D4932,GL_Master!$A$1:$D$80,2,FALSE)</f>
        <v>BS</v>
      </c>
      <c r="R4932" s="39" t="str">
        <f>VLOOKUP(D4932,GL_Master!$A$1:$D$80,3,FALSE)</f>
        <v>Trade receivables</v>
      </c>
      <c r="S4932" s="39" t="str">
        <f>VLOOKUP(D4932,GL_Master!$A$1:$D$80,4,FALSE)</f>
        <v>Unsecured, considered good</v>
      </c>
    </row>
    <row r="4933" spans="1:19" x14ac:dyDescent="0.25">
      <c r="A4933" s="39" t="s">
        <v>262</v>
      </c>
      <c r="B4933" s="39" t="s">
        <v>236</v>
      </c>
      <c r="C4933" s="7">
        <v>43983</v>
      </c>
      <c r="D4933" s="39" t="s">
        <v>78</v>
      </c>
      <c r="E4933" s="39">
        <v>27</v>
      </c>
      <c r="F4933" s="82">
        <f t="shared" si="231"/>
        <v>2.7E-2</v>
      </c>
      <c r="G4933" s="39">
        <f>VLOOKUP(N4933,Currecny_M!$A$1:$P$10,2,FALSE)</f>
        <v>53</v>
      </c>
      <c r="H4933" s="39">
        <f>MATCH(C4933,Currecny_M!$A$1:$P$1,0)</f>
        <v>4</v>
      </c>
      <c r="I4933" s="39">
        <f>VLOOKUP(N4933,Currecny_M!$A$1:$P$10,MATCH(Database!C4933,Currecny_M!$A$1:$P$1,0),FALSE)</f>
        <v>54.07</v>
      </c>
      <c r="J4933" s="82">
        <f t="shared" si="232"/>
        <v>1.4598899999999999</v>
      </c>
      <c r="K4933" s="39">
        <f>VLOOKUP('Cover page'!$B$6,Currecny_M!$A$1:$P$10,MATCH(Database!C4933,Currecny_M!$A$1:$P$1,0),FALSE)</f>
        <v>1</v>
      </c>
      <c r="L4933" s="82">
        <f t="shared" si="233"/>
        <v>1.4598899999999999</v>
      </c>
      <c r="M4933" s="82">
        <f>((E4933/$F$1)*VLOOKUP(N4933,Currecny_M!$A$1:$P$10,MATCH(Database!C4933,Currecny_M!$A$1:$P$1,0),FALSE))/VLOOKUP('Cover page'!$B$6,Currecny_M!$A$1:$P$10,MATCH(Database!C4933,Currecny_M!$A$1:$P$1,0),FALSE)</f>
        <v>1.4598899999999999</v>
      </c>
      <c r="N4933" s="6" t="str">
        <f>VLOOKUP(B4933,Master!$A$2:$C$11,3,FALSE)</f>
        <v>SGD</v>
      </c>
      <c r="O4933" s="6" t="str">
        <f>VLOOKUP(B4933,Master!$A$2:$C$11,2,FALSE)</f>
        <v>Asia</v>
      </c>
      <c r="Q4933" s="39" t="str">
        <f>VLOOKUP(D4933,GL_Master!$A$1:$D$80,2,FALSE)</f>
        <v>BS</v>
      </c>
      <c r="R4933" s="39" t="str">
        <f>VLOOKUP(D4933,GL_Master!$A$1:$D$80,3,FALSE)</f>
        <v>Cash &amp; Bank Balances</v>
      </c>
      <c r="S4933" s="39" t="str">
        <f>VLOOKUP(D4933,GL_Master!$A$1:$D$80,4,FALSE)</f>
        <v>Cash In hand</v>
      </c>
    </row>
    <row r="4934" spans="1:19" x14ac:dyDescent="0.25">
      <c r="A4934" s="39" t="s">
        <v>262</v>
      </c>
      <c r="B4934" s="39" t="s">
        <v>236</v>
      </c>
      <c r="C4934" s="7">
        <v>43983</v>
      </c>
      <c r="D4934" s="39" t="s">
        <v>79</v>
      </c>
      <c r="E4934" s="39">
        <v>-7000</v>
      </c>
      <c r="F4934" s="82">
        <f t="shared" si="231"/>
        <v>-7</v>
      </c>
      <c r="G4934" s="39">
        <f>VLOOKUP(N4934,Currecny_M!$A$1:$P$10,2,FALSE)</f>
        <v>53</v>
      </c>
      <c r="H4934" s="39">
        <f>MATCH(C4934,Currecny_M!$A$1:$P$1,0)</f>
        <v>4</v>
      </c>
      <c r="I4934" s="39">
        <f>VLOOKUP(N4934,Currecny_M!$A$1:$P$10,MATCH(Database!C4934,Currecny_M!$A$1:$P$1,0),FALSE)</f>
        <v>54.07</v>
      </c>
      <c r="J4934" s="82">
        <f t="shared" si="232"/>
        <v>-378.49</v>
      </c>
      <c r="K4934" s="39">
        <f>VLOOKUP('Cover page'!$B$6,Currecny_M!$A$1:$P$10,MATCH(Database!C4934,Currecny_M!$A$1:$P$1,0),FALSE)</f>
        <v>1</v>
      </c>
      <c r="L4934" s="82">
        <f t="shared" si="233"/>
        <v>-378.49</v>
      </c>
      <c r="M4934" s="82">
        <f>((E4934/$F$1)*VLOOKUP(N4934,Currecny_M!$A$1:$P$10,MATCH(Database!C4934,Currecny_M!$A$1:$P$1,0),FALSE))/VLOOKUP('Cover page'!$B$6,Currecny_M!$A$1:$P$10,MATCH(Database!C4934,Currecny_M!$A$1:$P$1,0),FALSE)</f>
        <v>-378.49</v>
      </c>
      <c r="N4934" s="6" t="str">
        <f>VLOOKUP(B4934,Master!$A$2:$C$11,3,FALSE)</f>
        <v>SGD</v>
      </c>
      <c r="O4934" s="6" t="str">
        <f>VLOOKUP(B4934,Master!$A$2:$C$11,2,FALSE)</f>
        <v>Asia</v>
      </c>
      <c r="Q4934" s="39" t="str">
        <f>VLOOKUP(D4934,GL_Master!$A$1:$D$80,2,FALSE)</f>
        <v>BS</v>
      </c>
      <c r="R4934" s="39" t="str">
        <f>VLOOKUP(D4934,GL_Master!$A$1:$D$80,3,FALSE)</f>
        <v>Loan Fund</v>
      </c>
      <c r="S4934" s="39" t="str">
        <f>VLOOKUP(D4934,GL_Master!$A$1:$D$80,4,FALSE)</f>
        <v>Term Loan</v>
      </c>
    </row>
    <row r="4935" spans="1:19" x14ac:dyDescent="0.25">
      <c r="A4935" s="39" t="s">
        <v>262</v>
      </c>
      <c r="B4935" s="39" t="s">
        <v>236</v>
      </c>
      <c r="C4935" s="7">
        <v>43983</v>
      </c>
      <c r="D4935" s="39" t="s">
        <v>80</v>
      </c>
      <c r="E4935" s="39">
        <v>194</v>
      </c>
      <c r="F4935" s="82">
        <f t="shared" si="231"/>
        <v>0.19400000000000001</v>
      </c>
      <c r="G4935" s="39">
        <f>VLOOKUP(N4935,Currecny_M!$A$1:$P$10,2,FALSE)</f>
        <v>53</v>
      </c>
      <c r="H4935" s="39">
        <f>MATCH(C4935,Currecny_M!$A$1:$P$1,0)</f>
        <v>4</v>
      </c>
      <c r="I4935" s="39">
        <f>VLOOKUP(N4935,Currecny_M!$A$1:$P$10,MATCH(Database!C4935,Currecny_M!$A$1:$P$1,0),FALSE)</f>
        <v>54.07</v>
      </c>
      <c r="J4935" s="82">
        <f t="shared" si="232"/>
        <v>10.48958</v>
      </c>
      <c r="K4935" s="39">
        <f>VLOOKUP('Cover page'!$B$6,Currecny_M!$A$1:$P$10,MATCH(Database!C4935,Currecny_M!$A$1:$P$1,0),FALSE)</f>
        <v>1</v>
      </c>
      <c r="L4935" s="82">
        <f t="shared" si="233"/>
        <v>10.48958</v>
      </c>
      <c r="M4935" s="82">
        <f>((E4935/$F$1)*VLOOKUP(N4935,Currecny_M!$A$1:$P$10,MATCH(Database!C4935,Currecny_M!$A$1:$P$1,0),FALSE))/VLOOKUP('Cover page'!$B$6,Currecny_M!$A$1:$P$10,MATCH(Database!C4935,Currecny_M!$A$1:$P$1,0),FALSE)</f>
        <v>10.48958</v>
      </c>
      <c r="N4935" s="6" t="str">
        <f>VLOOKUP(B4935,Master!$A$2:$C$11,3,FALSE)</f>
        <v>SGD</v>
      </c>
      <c r="O4935" s="6" t="str">
        <f>VLOOKUP(B4935,Master!$A$2:$C$11,2,FALSE)</f>
        <v>Asia</v>
      </c>
      <c r="Q4935" s="39" t="str">
        <f>VLOOKUP(D4935,GL_Master!$A$1:$D$80,2,FALSE)</f>
        <v>BS</v>
      </c>
      <c r="R4935" s="39" t="str">
        <f>VLOOKUP(D4935,GL_Master!$A$1:$D$80,3,FALSE)</f>
        <v>Cash &amp; Bank Balances</v>
      </c>
      <c r="S4935" s="39" t="str">
        <f>VLOOKUP(D4935,GL_Master!$A$1:$D$80,4,FALSE)</f>
        <v xml:space="preserve">      On Current Accounts</v>
      </c>
    </row>
    <row r="4936" spans="1:19" x14ac:dyDescent="0.25">
      <c r="A4936" s="39" t="s">
        <v>262</v>
      </c>
      <c r="B4936" s="39" t="s">
        <v>236</v>
      </c>
      <c r="C4936" s="7">
        <v>43983</v>
      </c>
      <c r="D4936" s="39" t="s">
        <v>81</v>
      </c>
      <c r="E4936" s="39">
        <v>13846</v>
      </c>
      <c r="F4936" s="82">
        <f t="shared" si="231"/>
        <v>13.846</v>
      </c>
      <c r="G4936" s="39">
        <f>VLOOKUP(N4936,Currecny_M!$A$1:$P$10,2,FALSE)</f>
        <v>53</v>
      </c>
      <c r="H4936" s="39">
        <f>MATCH(C4936,Currecny_M!$A$1:$P$1,0)</f>
        <v>4</v>
      </c>
      <c r="I4936" s="39">
        <f>VLOOKUP(N4936,Currecny_M!$A$1:$P$10,MATCH(Database!C4936,Currecny_M!$A$1:$P$1,0),FALSE)</f>
        <v>54.07</v>
      </c>
      <c r="J4936" s="82">
        <f t="shared" si="232"/>
        <v>748.65322000000003</v>
      </c>
      <c r="K4936" s="39">
        <f>VLOOKUP('Cover page'!$B$6,Currecny_M!$A$1:$P$10,MATCH(Database!C4936,Currecny_M!$A$1:$P$1,0),FALSE)</f>
        <v>1</v>
      </c>
      <c r="L4936" s="82">
        <f t="shared" si="233"/>
        <v>748.65322000000003</v>
      </c>
      <c r="M4936" s="82">
        <f>((E4936/$F$1)*VLOOKUP(N4936,Currecny_M!$A$1:$P$10,MATCH(Database!C4936,Currecny_M!$A$1:$P$1,0),FALSE))/VLOOKUP('Cover page'!$B$6,Currecny_M!$A$1:$P$10,MATCH(Database!C4936,Currecny_M!$A$1:$P$1,0),FALSE)</f>
        <v>748.65322000000003</v>
      </c>
      <c r="N4936" s="6" t="str">
        <f>VLOOKUP(B4936,Master!$A$2:$C$11,3,FALSE)</f>
        <v>SGD</v>
      </c>
      <c r="O4936" s="6" t="str">
        <f>VLOOKUP(B4936,Master!$A$2:$C$11,2,FALSE)</f>
        <v>Asia</v>
      </c>
      <c r="Q4936" s="39" t="str">
        <f>VLOOKUP(D4936,GL_Master!$A$1:$D$80,2,FALSE)</f>
        <v>BS</v>
      </c>
      <c r="R4936" s="39" t="str">
        <f>VLOOKUP(D4936,GL_Master!$A$1:$D$80,3,FALSE)</f>
        <v>Other Current Assets</v>
      </c>
      <c r="S4936" s="39" t="str">
        <f>VLOOKUP(D4936,GL_Master!$A$1:$D$80,4,FALSE)</f>
        <v>Advance tax recoverable (net of provision )</v>
      </c>
    </row>
    <row r="4937" spans="1:19" x14ac:dyDescent="0.25">
      <c r="A4937" s="39" t="s">
        <v>262</v>
      </c>
      <c r="B4937" s="39" t="s">
        <v>236</v>
      </c>
      <c r="C4937" s="7">
        <v>43983</v>
      </c>
      <c r="D4937" s="39" t="s">
        <v>19</v>
      </c>
      <c r="E4937" s="39">
        <v>145</v>
      </c>
      <c r="F4937" s="82">
        <f t="shared" si="231"/>
        <v>0.14499999999999999</v>
      </c>
      <c r="G4937" s="39">
        <f>VLOOKUP(N4937,Currecny_M!$A$1:$P$10,2,FALSE)</f>
        <v>53</v>
      </c>
      <c r="H4937" s="39">
        <f>MATCH(C4937,Currecny_M!$A$1:$P$1,0)</f>
        <v>4</v>
      </c>
      <c r="I4937" s="39">
        <f>VLOOKUP(N4937,Currecny_M!$A$1:$P$10,MATCH(Database!C4937,Currecny_M!$A$1:$P$1,0),FALSE)</f>
        <v>54.07</v>
      </c>
      <c r="J4937" s="82">
        <f t="shared" si="232"/>
        <v>7.8401499999999995</v>
      </c>
      <c r="K4937" s="39">
        <f>VLOOKUP('Cover page'!$B$6,Currecny_M!$A$1:$P$10,MATCH(Database!C4937,Currecny_M!$A$1:$P$1,0),FALSE)</f>
        <v>1</v>
      </c>
      <c r="L4937" s="82">
        <f t="shared" si="233"/>
        <v>7.8401499999999995</v>
      </c>
      <c r="M4937" s="82">
        <f>((E4937/$F$1)*VLOOKUP(N4937,Currecny_M!$A$1:$P$10,MATCH(Database!C4937,Currecny_M!$A$1:$P$1,0),FALSE))/VLOOKUP('Cover page'!$B$6,Currecny_M!$A$1:$P$10,MATCH(Database!C4937,Currecny_M!$A$1:$P$1,0),FALSE)</f>
        <v>7.8401499999999995</v>
      </c>
      <c r="N4937" s="6" t="str">
        <f>VLOOKUP(B4937,Master!$A$2:$C$11,3,FALSE)</f>
        <v>SGD</v>
      </c>
      <c r="O4937" s="6" t="str">
        <f>VLOOKUP(B4937,Master!$A$2:$C$11,2,FALSE)</f>
        <v>Asia</v>
      </c>
      <c r="Q4937" s="39" t="str">
        <f>VLOOKUP(D4937,GL_Master!$A$1:$D$80,2,FALSE)</f>
        <v>BS</v>
      </c>
      <c r="R4937" s="39" t="str">
        <f>VLOOKUP(D4937,GL_Master!$A$1:$D$80,3,FALSE)</f>
        <v>Short-term loan and advances</v>
      </c>
      <c r="S4937" s="39" t="str">
        <f>VLOOKUP(D4937,GL_Master!$A$1:$D$80,4,FALSE)</f>
        <v>Prepaid expenses</v>
      </c>
    </row>
    <row r="4938" spans="1:19" x14ac:dyDescent="0.25">
      <c r="A4938" s="39" t="s">
        <v>262</v>
      </c>
      <c r="B4938" s="39" t="s">
        <v>236</v>
      </c>
      <c r="C4938" s="7">
        <v>43983</v>
      </c>
      <c r="D4938" s="39" t="s">
        <v>82</v>
      </c>
      <c r="E4938" s="39">
        <v>1555</v>
      </c>
      <c r="F4938" s="82">
        <f t="shared" si="231"/>
        <v>1.5549999999999999</v>
      </c>
      <c r="G4938" s="39">
        <f>VLOOKUP(N4938,Currecny_M!$A$1:$P$10,2,FALSE)</f>
        <v>53</v>
      </c>
      <c r="H4938" s="39">
        <f>MATCH(C4938,Currecny_M!$A$1:$P$1,0)</f>
        <v>4</v>
      </c>
      <c r="I4938" s="39">
        <f>VLOOKUP(N4938,Currecny_M!$A$1:$P$10,MATCH(Database!C4938,Currecny_M!$A$1:$P$1,0),FALSE)</f>
        <v>54.07</v>
      </c>
      <c r="J4938" s="82">
        <f t="shared" si="232"/>
        <v>84.078850000000003</v>
      </c>
      <c r="K4938" s="39">
        <f>VLOOKUP('Cover page'!$B$6,Currecny_M!$A$1:$P$10,MATCH(Database!C4938,Currecny_M!$A$1:$P$1,0),FALSE)</f>
        <v>1</v>
      </c>
      <c r="L4938" s="82">
        <f t="shared" si="233"/>
        <v>84.078850000000003</v>
      </c>
      <c r="M4938" s="82">
        <f>((E4938/$F$1)*VLOOKUP(N4938,Currecny_M!$A$1:$P$10,MATCH(Database!C4938,Currecny_M!$A$1:$P$1,0),FALSE))/VLOOKUP('Cover page'!$B$6,Currecny_M!$A$1:$P$10,MATCH(Database!C4938,Currecny_M!$A$1:$P$1,0),FALSE)</f>
        <v>84.078850000000003</v>
      </c>
      <c r="N4938" s="6" t="str">
        <f>VLOOKUP(B4938,Master!$A$2:$C$11,3,FALSE)</f>
        <v>SGD</v>
      </c>
      <c r="O4938" s="6" t="str">
        <f>VLOOKUP(B4938,Master!$A$2:$C$11,2,FALSE)</f>
        <v>Asia</v>
      </c>
      <c r="Q4938" s="39" t="str">
        <f>VLOOKUP(D4938,GL_Master!$A$1:$D$80,2,FALSE)</f>
        <v>BS</v>
      </c>
      <c r="R4938" s="39" t="str">
        <f>VLOOKUP(D4938,GL_Master!$A$1:$D$80,3,FALSE)</f>
        <v>Short-term loan and advances</v>
      </c>
      <c r="S4938" s="39" t="str">
        <f>VLOOKUP(D4938,GL_Master!$A$1:$D$80,4,FALSE)</f>
        <v>Advance to vendor/employees</v>
      </c>
    </row>
    <row r="4939" spans="1:19" x14ac:dyDescent="0.25">
      <c r="A4939" s="39" t="s">
        <v>262</v>
      </c>
      <c r="B4939" s="39" t="s">
        <v>236</v>
      </c>
      <c r="C4939" s="7">
        <v>43983</v>
      </c>
      <c r="D4939" s="39" t="s">
        <v>83</v>
      </c>
      <c r="E4939" s="39">
        <v>998</v>
      </c>
      <c r="F4939" s="82">
        <f t="shared" si="231"/>
        <v>0.998</v>
      </c>
      <c r="G4939" s="39">
        <f>VLOOKUP(N4939,Currecny_M!$A$1:$P$10,2,FALSE)</f>
        <v>53</v>
      </c>
      <c r="H4939" s="39">
        <f>MATCH(C4939,Currecny_M!$A$1:$P$1,0)</f>
        <v>4</v>
      </c>
      <c r="I4939" s="39">
        <f>VLOOKUP(N4939,Currecny_M!$A$1:$P$10,MATCH(Database!C4939,Currecny_M!$A$1:$P$1,0),FALSE)</f>
        <v>54.07</v>
      </c>
      <c r="J4939" s="82">
        <f t="shared" si="232"/>
        <v>53.961860000000001</v>
      </c>
      <c r="K4939" s="39">
        <f>VLOOKUP('Cover page'!$B$6,Currecny_M!$A$1:$P$10,MATCH(Database!C4939,Currecny_M!$A$1:$P$1,0),FALSE)</f>
        <v>1</v>
      </c>
      <c r="L4939" s="82">
        <f t="shared" si="233"/>
        <v>53.961860000000001</v>
      </c>
      <c r="M4939" s="82">
        <f>((E4939/$F$1)*VLOOKUP(N4939,Currecny_M!$A$1:$P$10,MATCH(Database!C4939,Currecny_M!$A$1:$P$1,0),FALSE))/VLOOKUP('Cover page'!$B$6,Currecny_M!$A$1:$P$10,MATCH(Database!C4939,Currecny_M!$A$1:$P$1,0),FALSE)</f>
        <v>53.961860000000001</v>
      </c>
      <c r="N4939" s="6" t="str">
        <f>VLOOKUP(B4939,Master!$A$2:$C$11,3,FALSE)</f>
        <v>SGD</v>
      </c>
      <c r="O4939" s="6" t="str">
        <f>VLOOKUP(B4939,Master!$A$2:$C$11,2,FALSE)</f>
        <v>Asia</v>
      </c>
      <c r="Q4939" s="39" t="str">
        <f>VLOOKUP(D4939,GL_Master!$A$1:$D$80,2,FALSE)</f>
        <v>BS</v>
      </c>
      <c r="R4939" s="39" t="str">
        <f>VLOOKUP(D4939,GL_Master!$A$1:$D$80,3,FALSE)</f>
        <v>Other Current Assets</v>
      </c>
      <c r="S4939" s="39" t="str">
        <f>VLOOKUP(D4939,GL_Master!$A$1:$D$80,4,FALSE)</f>
        <v>Security deposits ( Unsecured, considered good)</v>
      </c>
    </row>
    <row r="4940" spans="1:19" x14ac:dyDescent="0.25">
      <c r="A4940" s="39" t="s">
        <v>262</v>
      </c>
      <c r="B4940" s="39" t="s">
        <v>236</v>
      </c>
      <c r="C4940" s="7">
        <v>43983</v>
      </c>
      <c r="D4940" s="39" t="s">
        <v>246</v>
      </c>
      <c r="E4940" s="39">
        <v>-115850</v>
      </c>
      <c r="F4940" s="82">
        <f t="shared" si="231"/>
        <v>-115.85</v>
      </c>
      <c r="G4940" s="39">
        <f>VLOOKUP(N4940,Currecny_M!$A$1:$P$10,2,FALSE)</f>
        <v>53</v>
      </c>
      <c r="H4940" s="39">
        <f>MATCH(C4940,Currecny_M!$A$1:$P$1,0)</f>
        <v>4</v>
      </c>
      <c r="I4940" s="39">
        <f>VLOOKUP(N4940,Currecny_M!$A$1:$P$10,MATCH(Database!C4940,Currecny_M!$A$1:$P$1,0),FALSE)</f>
        <v>54.07</v>
      </c>
      <c r="J4940" s="82">
        <f t="shared" si="232"/>
        <v>-6264.0095000000001</v>
      </c>
      <c r="K4940" s="39">
        <f>VLOOKUP('Cover page'!$B$6,Currecny_M!$A$1:$P$10,MATCH(Database!C4940,Currecny_M!$A$1:$P$1,0),FALSE)</f>
        <v>1</v>
      </c>
      <c r="L4940" s="82">
        <f t="shared" si="233"/>
        <v>-6264.0095000000001</v>
      </c>
      <c r="M4940" s="82">
        <f>((E4940/$F$1)*VLOOKUP(N4940,Currecny_M!$A$1:$P$10,MATCH(Database!C4940,Currecny_M!$A$1:$P$1,0),FALSE))/VLOOKUP('Cover page'!$B$6,Currecny_M!$A$1:$P$10,MATCH(Database!C4940,Currecny_M!$A$1:$P$1,0),FALSE)</f>
        <v>-6264.0095000000001</v>
      </c>
      <c r="N4940" s="6" t="str">
        <f>VLOOKUP(B4940,Master!$A$2:$C$11,3,FALSE)</f>
        <v>SGD</v>
      </c>
      <c r="O4940" s="6" t="str">
        <f>VLOOKUP(B4940,Master!$A$2:$C$11,2,FALSE)</f>
        <v>Asia</v>
      </c>
      <c r="Q4940" s="39" t="str">
        <f>VLOOKUP(D4940,GL_Master!$A$1:$D$80,2,FALSE)</f>
        <v>PL</v>
      </c>
      <c r="R4940" s="39" t="str">
        <f>VLOOKUP(D4940,GL_Master!$A$1:$D$80,3,FALSE)</f>
        <v>Revenue from Operations</v>
      </c>
      <c r="S4940" s="39" t="str">
        <f>VLOOKUP(D4940,GL_Master!$A$1:$D$80,4,FALSE)</f>
        <v>Contract revenue</v>
      </c>
    </row>
    <row r="4941" spans="1:19" x14ac:dyDescent="0.25">
      <c r="A4941" s="39" t="s">
        <v>262</v>
      </c>
      <c r="B4941" s="39" t="s">
        <v>236</v>
      </c>
      <c r="C4941" s="7">
        <v>43983</v>
      </c>
      <c r="D4941" s="39" t="s">
        <v>134</v>
      </c>
      <c r="E4941" s="39">
        <v>-924</v>
      </c>
      <c r="F4941" s="82">
        <f t="shared" si="231"/>
        <v>-0.92400000000000004</v>
      </c>
      <c r="G4941" s="39">
        <f>VLOOKUP(N4941,Currecny_M!$A$1:$P$10,2,FALSE)</f>
        <v>53</v>
      </c>
      <c r="H4941" s="39">
        <f>MATCH(C4941,Currecny_M!$A$1:$P$1,0)</f>
        <v>4</v>
      </c>
      <c r="I4941" s="39">
        <f>VLOOKUP(N4941,Currecny_M!$A$1:$P$10,MATCH(Database!C4941,Currecny_M!$A$1:$P$1,0),FALSE)</f>
        <v>54.07</v>
      </c>
      <c r="J4941" s="82">
        <f t="shared" si="232"/>
        <v>-49.960680000000004</v>
      </c>
      <c r="K4941" s="39">
        <f>VLOOKUP('Cover page'!$B$6,Currecny_M!$A$1:$P$10,MATCH(Database!C4941,Currecny_M!$A$1:$P$1,0),FALSE)</f>
        <v>1</v>
      </c>
      <c r="L4941" s="82">
        <f t="shared" si="233"/>
        <v>-49.960680000000004</v>
      </c>
      <c r="M4941" s="82">
        <f>((E4941/$F$1)*VLOOKUP(N4941,Currecny_M!$A$1:$P$10,MATCH(Database!C4941,Currecny_M!$A$1:$P$1,0),FALSE))/VLOOKUP('Cover page'!$B$6,Currecny_M!$A$1:$P$10,MATCH(Database!C4941,Currecny_M!$A$1:$P$1,0),FALSE)</f>
        <v>-49.960680000000004</v>
      </c>
      <c r="N4941" s="6" t="str">
        <f>VLOOKUP(B4941,Master!$A$2:$C$11,3,FALSE)</f>
        <v>SGD</v>
      </c>
      <c r="O4941" s="6" t="str">
        <f>VLOOKUP(B4941,Master!$A$2:$C$11,2,FALSE)</f>
        <v>Asia</v>
      </c>
      <c r="Q4941" s="39" t="str">
        <f>VLOOKUP(D4941,GL_Master!$A$1:$D$80,2,FALSE)</f>
        <v>PL</v>
      </c>
      <c r="R4941" s="39" t="str">
        <f>VLOOKUP(D4941,GL_Master!$A$1:$D$80,3,FALSE)</f>
        <v>Other Income</v>
      </c>
      <c r="S4941" s="39" t="str">
        <f>VLOOKUP(D4941,GL_Master!$A$1:$D$80,4,FALSE)</f>
        <v>Other Income</v>
      </c>
    </row>
    <row r="4942" spans="1:19" x14ac:dyDescent="0.25">
      <c r="A4942" s="39" t="s">
        <v>262</v>
      </c>
      <c r="B4942" s="39" t="s">
        <v>236</v>
      </c>
      <c r="C4942" s="7">
        <v>43983</v>
      </c>
      <c r="D4942" s="39" t="s">
        <v>86</v>
      </c>
      <c r="E4942" s="39">
        <v>53</v>
      </c>
      <c r="F4942" s="82">
        <f t="shared" si="231"/>
        <v>5.2999999999999999E-2</v>
      </c>
      <c r="G4942" s="39">
        <f>VLOOKUP(N4942,Currecny_M!$A$1:$P$10,2,FALSE)</f>
        <v>53</v>
      </c>
      <c r="H4942" s="39">
        <f>MATCH(C4942,Currecny_M!$A$1:$P$1,0)</f>
        <v>4</v>
      </c>
      <c r="I4942" s="39">
        <f>VLOOKUP(N4942,Currecny_M!$A$1:$P$10,MATCH(Database!C4942,Currecny_M!$A$1:$P$1,0),FALSE)</f>
        <v>54.07</v>
      </c>
      <c r="J4942" s="82">
        <f t="shared" si="232"/>
        <v>2.86571</v>
      </c>
      <c r="K4942" s="39">
        <f>VLOOKUP('Cover page'!$B$6,Currecny_M!$A$1:$P$10,MATCH(Database!C4942,Currecny_M!$A$1:$P$1,0),FALSE)</f>
        <v>1</v>
      </c>
      <c r="L4942" s="82">
        <f t="shared" si="233"/>
        <v>2.86571</v>
      </c>
      <c r="M4942" s="82">
        <f>((E4942/$F$1)*VLOOKUP(N4942,Currecny_M!$A$1:$P$10,MATCH(Database!C4942,Currecny_M!$A$1:$P$1,0),FALSE))/VLOOKUP('Cover page'!$B$6,Currecny_M!$A$1:$P$10,MATCH(Database!C4942,Currecny_M!$A$1:$P$1,0),FALSE)</f>
        <v>2.86571</v>
      </c>
      <c r="N4942" s="6" t="str">
        <f>VLOOKUP(B4942,Master!$A$2:$C$11,3,FALSE)</f>
        <v>SGD</v>
      </c>
      <c r="O4942" s="6" t="str">
        <f>VLOOKUP(B4942,Master!$A$2:$C$11,2,FALSE)</f>
        <v>Asia</v>
      </c>
      <c r="Q4942" s="39" t="str">
        <f>VLOOKUP(D4942,GL_Master!$A$1:$D$80,2,FALSE)</f>
        <v>PL</v>
      </c>
      <c r="R4942" s="39" t="str">
        <f>VLOOKUP(D4942,GL_Master!$A$1:$D$80,3,FALSE)</f>
        <v>COGS</v>
      </c>
      <c r="S4942" s="39" t="str">
        <f>VLOOKUP(D4942,GL_Master!$A$1:$D$80,4,FALSE)</f>
        <v>Purchase of other traded goods</v>
      </c>
    </row>
    <row r="4943" spans="1:19" x14ac:dyDescent="0.25">
      <c r="A4943" s="39" t="s">
        <v>262</v>
      </c>
      <c r="B4943" s="39" t="s">
        <v>236</v>
      </c>
      <c r="C4943" s="7">
        <v>43983</v>
      </c>
      <c r="D4943" s="39" t="s">
        <v>87</v>
      </c>
      <c r="E4943" s="39">
        <v>27</v>
      </c>
      <c r="F4943" s="82">
        <f t="shared" si="231"/>
        <v>2.7E-2</v>
      </c>
      <c r="G4943" s="39">
        <f>VLOOKUP(N4943,Currecny_M!$A$1:$P$10,2,FALSE)</f>
        <v>53</v>
      </c>
      <c r="H4943" s="39">
        <f>MATCH(C4943,Currecny_M!$A$1:$P$1,0)</f>
        <v>4</v>
      </c>
      <c r="I4943" s="39">
        <f>VLOOKUP(N4943,Currecny_M!$A$1:$P$10,MATCH(Database!C4943,Currecny_M!$A$1:$P$1,0),FALSE)</f>
        <v>54.07</v>
      </c>
      <c r="J4943" s="82">
        <f t="shared" si="232"/>
        <v>1.4598899999999999</v>
      </c>
      <c r="K4943" s="39">
        <f>VLOOKUP('Cover page'!$B$6,Currecny_M!$A$1:$P$10,MATCH(Database!C4943,Currecny_M!$A$1:$P$1,0),FALSE)</f>
        <v>1</v>
      </c>
      <c r="L4943" s="82">
        <f t="shared" si="233"/>
        <v>1.4598899999999999</v>
      </c>
      <c r="M4943" s="82">
        <f>((E4943/$F$1)*VLOOKUP(N4943,Currecny_M!$A$1:$P$10,MATCH(Database!C4943,Currecny_M!$A$1:$P$1,0),FALSE))/VLOOKUP('Cover page'!$B$6,Currecny_M!$A$1:$P$10,MATCH(Database!C4943,Currecny_M!$A$1:$P$1,0),FALSE)</f>
        <v>1.4598899999999999</v>
      </c>
      <c r="N4943" s="6" t="str">
        <f>VLOOKUP(B4943,Master!$A$2:$C$11,3,FALSE)</f>
        <v>SGD</v>
      </c>
      <c r="O4943" s="6" t="str">
        <f>VLOOKUP(B4943,Master!$A$2:$C$11,2,FALSE)</f>
        <v>Asia</v>
      </c>
      <c r="Q4943" s="39" t="str">
        <f>VLOOKUP(D4943,GL_Master!$A$1:$D$80,2,FALSE)</f>
        <v>PL</v>
      </c>
      <c r="R4943" s="39" t="str">
        <f>VLOOKUP(D4943,GL_Master!$A$1:$D$80,3,FALSE)</f>
        <v>COGS</v>
      </c>
      <c r="S4943" s="39" t="str">
        <f>VLOOKUP(D4943,GL_Master!$A$1:$D$80,4,FALSE)</f>
        <v>Civil, Installation, Commissioning and Other miscellaneous expenses</v>
      </c>
    </row>
    <row r="4944" spans="1:19" x14ac:dyDescent="0.25">
      <c r="A4944" s="39" t="s">
        <v>262</v>
      </c>
      <c r="B4944" s="39" t="s">
        <v>236</v>
      </c>
      <c r="C4944" s="7">
        <v>43983</v>
      </c>
      <c r="D4944" s="39" t="s">
        <v>88</v>
      </c>
      <c r="E4944" s="39">
        <v>87</v>
      </c>
      <c r="F4944" s="82">
        <f t="shared" si="231"/>
        <v>8.6999999999999994E-2</v>
      </c>
      <c r="G4944" s="39">
        <f>VLOOKUP(N4944,Currecny_M!$A$1:$P$10,2,FALSE)</f>
        <v>53</v>
      </c>
      <c r="H4944" s="39">
        <f>MATCH(C4944,Currecny_M!$A$1:$P$1,0)</f>
        <v>4</v>
      </c>
      <c r="I4944" s="39">
        <f>VLOOKUP(N4944,Currecny_M!$A$1:$P$10,MATCH(Database!C4944,Currecny_M!$A$1:$P$1,0),FALSE)</f>
        <v>54.07</v>
      </c>
      <c r="J4944" s="82">
        <f t="shared" si="232"/>
        <v>4.7040899999999999</v>
      </c>
      <c r="K4944" s="39">
        <f>VLOOKUP('Cover page'!$B$6,Currecny_M!$A$1:$P$10,MATCH(Database!C4944,Currecny_M!$A$1:$P$1,0),FALSE)</f>
        <v>1</v>
      </c>
      <c r="L4944" s="82">
        <f t="shared" si="233"/>
        <v>4.7040899999999999</v>
      </c>
      <c r="M4944" s="82">
        <f>((E4944/$F$1)*VLOOKUP(N4944,Currecny_M!$A$1:$P$10,MATCH(Database!C4944,Currecny_M!$A$1:$P$1,0),FALSE))/VLOOKUP('Cover page'!$B$6,Currecny_M!$A$1:$P$10,MATCH(Database!C4944,Currecny_M!$A$1:$P$1,0),FALSE)</f>
        <v>4.7040899999999999</v>
      </c>
      <c r="N4944" s="6" t="str">
        <f>VLOOKUP(B4944,Master!$A$2:$C$11,3,FALSE)</f>
        <v>SGD</v>
      </c>
      <c r="O4944" s="6" t="str">
        <f>VLOOKUP(B4944,Master!$A$2:$C$11,2,FALSE)</f>
        <v>Asia</v>
      </c>
      <c r="Q4944" s="39" t="str">
        <f>VLOOKUP(D4944,GL_Master!$A$1:$D$80,2,FALSE)</f>
        <v>PL</v>
      </c>
      <c r="R4944" s="39" t="str">
        <f>VLOOKUP(D4944,GL_Master!$A$1:$D$80,3,FALSE)</f>
        <v>COGS</v>
      </c>
      <c r="S4944" s="39" t="str">
        <f>VLOOKUP(D4944,GL_Master!$A$1:$D$80,4,FALSE)</f>
        <v>Civil, Installation, Commissioning and Other miscellaneous expenses</v>
      </c>
    </row>
    <row r="4945" spans="1:19" x14ac:dyDescent="0.25">
      <c r="A4945" s="39" t="s">
        <v>262</v>
      </c>
      <c r="B4945" s="39" t="s">
        <v>236</v>
      </c>
      <c r="C4945" s="7">
        <v>43983</v>
      </c>
      <c r="D4945" s="39" t="s">
        <v>89</v>
      </c>
      <c r="E4945" s="39">
        <v>160</v>
      </c>
      <c r="F4945" s="82">
        <f t="shared" si="231"/>
        <v>0.16</v>
      </c>
      <c r="G4945" s="39">
        <f>VLOOKUP(N4945,Currecny_M!$A$1:$P$10,2,FALSE)</f>
        <v>53</v>
      </c>
      <c r="H4945" s="39">
        <f>MATCH(C4945,Currecny_M!$A$1:$P$1,0)</f>
        <v>4</v>
      </c>
      <c r="I4945" s="39">
        <f>VLOOKUP(N4945,Currecny_M!$A$1:$P$10,MATCH(Database!C4945,Currecny_M!$A$1:$P$1,0),FALSE)</f>
        <v>54.07</v>
      </c>
      <c r="J4945" s="82">
        <f t="shared" si="232"/>
        <v>8.6512000000000011</v>
      </c>
      <c r="K4945" s="39">
        <f>VLOOKUP('Cover page'!$B$6,Currecny_M!$A$1:$P$10,MATCH(Database!C4945,Currecny_M!$A$1:$P$1,0),FALSE)</f>
        <v>1</v>
      </c>
      <c r="L4945" s="82">
        <f t="shared" si="233"/>
        <v>8.6512000000000011</v>
      </c>
      <c r="M4945" s="82">
        <f>((E4945/$F$1)*VLOOKUP(N4945,Currecny_M!$A$1:$P$10,MATCH(Database!C4945,Currecny_M!$A$1:$P$1,0),FALSE))/VLOOKUP('Cover page'!$B$6,Currecny_M!$A$1:$P$10,MATCH(Database!C4945,Currecny_M!$A$1:$P$1,0),FALSE)</f>
        <v>8.6512000000000011</v>
      </c>
      <c r="N4945" s="6" t="str">
        <f>VLOOKUP(B4945,Master!$A$2:$C$11,3,FALSE)</f>
        <v>SGD</v>
      </c>
      <c r="O4945" s="6" t="str">
        <f>VLOOKUP(B4945,Master!$A$2:$C$11,2,FALSE)</f>
        <v>Asia</v>
      </c>
      <c r="Q4945" s="39" t="str">
        <f>VLOOKUP(D4945,GL_Master!$A$1:$D$80,2,FALSE)</f>
        <v>PL</v>
      </c>
      <c r="R4945" s="39" t="str">
        <f>VLOOKUP(D4945,GL_Master!$A$1:$D$80,3,FALSE)</f>
        <v>COGS</v>
      </c>
      <c r="S4945" s="39" t="str">
        <f>VLOOKUP(D4945,GL_Master!$A$1:$D$80,4,FALSE)</f>
        <v>project Expenses</v>
      </c>
    </row>
    <row r="4946" spans="1:19" x14ac:dyDescent="0.25">
      <c r="A4946" s="39" t="s">
        <v>262</v>
      </c>
      <c r="B4946" s="39" t="s">
        <v>236</v>
      </c>
      <c r="C4946" s="7">
        <v>43983</v>
      </c>
      <c r="D4946" s="39" t="s">
        <v>90</v>
      </c>
      <c r="E4946" s="39">
        <v>53</v>
      </c>
      <c r="F4946" s="82">
        <f t="shared" si="231"/>
        <v>5.2999999999999999E-2</v>
      </c>
      <c r="G4946" s="39">
        <f>VLOOKUP(N4946,Currecny_M!$A$1:$P$10,2,FALSE)</f>
        <v>53</v>
      </c>
      <c r="H4946" s="39">
        <f>MATCH(C4946,Currecny_M!$A$1:$P$1,0)</f>
        <v>4</v>
      </c>
      <c r="I4946" s="39">
        <f>VLOOKUP(N4946,Currecny_M!$A$1:$P$10,MATCH(Database!C4946,Currecny_M!$A$1:$P$1,0),FALSE)</f>
        <v>54.07</v>
      </c>
      <c r="J4946" s="82">
        <f t="shared" si="232"/>
        <v>2.86571</v>
      </c>
      <c r="K4946" s="39">
        <f>VLOOKUP('Cover page'!$B$6,Currecny_M!$A$1:$P$10,MATCH(Database!C4946,Currecny_M!$A$1:$P$1,0),FALSE)</f>
        <v>1</v>
      </c>
      <c r="L4946" s="82">
        <f t="shared" si="233"/>
        <v>2.86571</v>
      </c>
      <c r="M4946" s="82">
        <f>((E4946/$F$1)*VLOOKUP(N4946,Currecny_M!$A$1:$P$10,MATCH(Database!C4946,Currecny_M!$A$1:$P$1,0),FALSE))/VLOOKUP('Cover page'!$B$6,Currecny_M!$A$1:$P$10,MATCH(Database!C4946,Currecny_M!$A$1:$P$1,0),FALSE)</f>
        <v>2.86571</v>
      </c>
      <c r="N4946" s="6" t="str">
        <f>VLOOKUP(B4946,Master!$A$2:$C$11,3,FALSE)</f>
        <v>SGD</v>
      </c>
      <c r="O4946" s="6" t="str">
        <f>VLOOKUP(B4946,Master!$A$2:$C$11,2,FALSE)</f>
        <v>Asia</v>
      </c>
      <c r="Q4946" s="39" t="str">
        <f>VLOOKUP(D4946,GL_Master!$A$1:$D$80,2,FALSE)</f>
        <v>PL</v>
      </c>
      <c r="R4946" s="39" t="str">
        <f>VLOOKUP(D4946,GL_Master!$A$1:$D$80,3,FALSE)</f>
        <v>Office utility</v>
      </c>
      <c r="S4946" s="39" t="str">
        <f>VLOOKUP(D4946,GL_Master!$A$1:$D$80,4,FALSE)</f>
        <v>Electricity Expenses</v>
      </c>
    </row>
    <row r="4947" spans="1:19" x14ac:dyDescent="0.25">
      <c r="A4947" s="39" t="s">
        <v>262</v>
      </c>
      <c r="B4947" s="39" t="s">
        <v>236</v>
      </c>
      <c r="C4947" s="7">
        <v>43983</v>
      </c>
      <c r="D4947" s="39" t="s">
        <v>91</v>
      </c>
      <c r="E4947" s="39">
        <v>111</v>
      </c>
      <c r="F4947" s="82">
        <f t="shared" si="231"/>
        <v>0.111</v>
      </c>
      <c r="G4947" s="39">
        <f>VLOOKUP(N4947,Currecny_M!$A$1:$P$10,2,FALSE)</f>
        <v>53</v>
      </c>
      <c r="H4947" s="39">
        <f>MATCH(C4947,Currecny_M!$A$1:$P$1,0)</f>
        <v>4</v>
      </c>
      <c r="I4947" s="39">
        <f>VLOOKUP(N4947,Currecny_M!$A$1:$P$10,MATCH(Database!C4947,Currecny_M!$A$1:$P$1,0),FALSE)</f>
        <v>54.07</v>
      </c>
      <c r="J4947" s="82">
        <f t="shared" si="232"/>
        <v>6.0017700000000005</v>
      </c>
      <c r="K4947" s="39">
        <f>VLOOKUP('Cover page'!$B$6,Currecny_M!$A$1:$P$10,MATCH(Database!C4947,Currecny_M!$A$1:$P$1,0),FALSE)</f>
        <v>1</v>
      </c>
      <c r="L4947" s="82">
        <f t="shared" si="233"/>
        <v>6.0017700000000005</v>
      </c>
      <c r="M4947" s="82">
        <f>((E4947/$F$1)*VLOOKUP(N4947,Currecny_M!$A$1:$P$10,MATCH(Database!C4947,Currecny_M!$A$1:$P$1,0),FALSE))/VLOOKUP('Cover page'!$B$6,Currecny_M!$A$1:$P$10,MATCH(Database!C4947,Currecny_M!$A$1:$P$1,0),FALSE)</f>
        <v>6.0017700000000005</v>
      </c>
      <c r="N4947" s="6" t="str">
        <f>VLOOKUP(B4947,Master!$A$2:$C$11,3,FALSE)</f>
        <v>SGD</v>
      </c>
      <c r="O4947" s="6" t="str">
        <f>VLOOKUP(B4947,Master!$A$2:$C$11,2,FALSE)</f>
        <v>Asia</v>
      </c>
      <c r="Q4947" s="39" t="str">
        <f>VLOOKUP(D4947,GL_Master!$A$1:$D$80,2,FALSE)</f>
        <v>PL</v>
      </c>
      <c r="R4947" s="39" t="str">
        <f>VLOOKUP(D4947,GL_Master!$A$1:$D$80,3,FALSE)</f>
        <v>Misc. expenses</v>
      </c>
      <c r="S4947" s="39" t="str">
        <f>VLOOKUP(D4947,GL_Master!$A$1:$D$80,4,FALSE)</f>
        <v>Repair &amp; Maintenance</v>
      </c>
    </row>
    <row r="4948" spans="1:19" x14ac:dyDescent="0.25">
      <c r="A4948" s="39" t="s">
        <v>262</v>
      </c>
      <c r="B4948" s="39" t="s">
        <v>236</v>
      </c>
      <c r="C4948" s="7">
        <v>43983</v>
      </c>
      <c r="D4948" s="39" t="s">
        <v>92</v>
      </c>
      <c r="E4948" s="39">
        <v>84</v>
      </c>
      <c r="F4948" s="82">
        <f t="shared" si="231"/>
        <v>8.4000000000000005E-2</v>
      </c>
      <c r="G4948" s="39">
        <f>VLOOKUP(N4948,Currecny_M!$A$1:$P$10,2,FALSE)</f>
        <v>53</v>
      </c>
      <c r="H4948" s="39">
        <f>MATCH(C4948,Currecny_M!$A$1:$P$1,0)</f>
        <v>4</v>
      </c>
      <c r="I4948" s="39">
        <f>VLOOKUP(N4948,Currecny_M!$A$1:$P$10,MATCH(Database!C4948,Currecny_M!$A$1:$P$1,0),FALSE)</f>
        <v>54.07</v>
      </c>
      <c r="J4948" s="82">
        <f t="shared" si="232"/>
        <v>4.5418799999999999</v>
      </c>
      <c r="K4948" s="39">
        <f>VLOOKUP('Cover page'!$B$6,Currecny_M!$A$1:$P$10,MATCH(Database!C4948,Currecny_M!$A$1:$P$1,0),FALSE)</f>
        <v>1</v>
      </c>
      <c r="L4948" s="82">
        <f t="shared" si="233"/>
        <v>4.5418799999999999</v>
      </c>
      <c r="M4948" s="82">
        <f>((E4948/$F$1)*VLOOKUP(N4948,Currecny_M!$A$1:$P$10,MATCH(Database!C4948,Currecny_M!$A$1:$P$1,0),FALSE))/VLOOKUP('Cover page'!$B$6,Currecny_M!$A$1:$P$10,MATCH(Database!C4948,Currecny_M!$A$1:$P$1,0),FALSE)</f>
        <v>4.5418799999999999</v>
      </c>
      <c r="N4948" s="6" t="str">
        <f>VLOOKUP(B4948,Master!$A$2:$C$11,3,FALSE)</f>
        <v>SGD</v>
      </c>
      <c r="O4948" s="6" t="str">
        <f>VLOOKUP(B4948,Master!$A$2:$C$11,2,FALSE)</f>
        <v>Asia</v>
      </c>
      <c r="Q4948" s="39" t="str">
        <f>VLOOKUP(D4948,GL_Master!$A$1:$D$80,2,FALSE)</f>
        <v>PL</v>
      </c>
      <c r="R4948" s="39" t="str">
        <f>VLOOKUP(D4948,GL_Master!$A$1:$D$80,3,FALSE)</f>
        <v>Misc. expenses</v>
      </c>
      <c r="S4948" s="39" t="str">
        <f>VLOOKUP(D4948,GL_Master!$A$1:$D$80,4,FALSE)</f>
        <v>Repair &amp; Maintenance</v>
      </c>
    </row>
    <row r="4949" spans="1:19" x14ac:dyDescent="0.25">
      <c r="A4949" s="39" t="s">
        <v>262</v>
      </c>
      <c r="B4949" s="39" t="s">
        <v>236</v>
      </c>
      <c r="C4949" s="7">
        <v>43983</v>
      </c>
      <c r="D4949" s="39" t="s">
        <v>93</v>
      </c>
      <c r="E4949" s="39">
        <v>989</v>
      </c>
      <c r="F4949" s="82">
        <f t="shared" si="231"/>
        <v>0.98899999999999999</v>
      </c>
      <c r="G4949" s="39">
        <f>VLOOKUP(N4949,Currecny_M!$A$1:$P$10,2,FALSE)</f>
        <v>53</v>
      </c>
      <c r="H4949" s="39">
        <f>MATCH(C4949,Currecny_M!$A$1:$P$1,0)</f>
        <v>4</v>
      </c>
      <c r="I4949" s="39">
        <f>VLOOKUP(N4949,Currecny_M!$A$1:$P$10,MATCH(Database!C4949,Currecny_M!$A$1:$P$1,0),FALSE)</f>
        <v>54.07</v>
      </c>
      <c r="J4949" s="82">
        <f t="shared" si="232"/>
        <v>53.475229999999996</v>
      </c>
      <c r="K4949" s="39">
        <f>VLOOKUP('Cover page'!$B$6,Currecny_M!$A$1:$P$10,MATCH(Database!C4949,Currecny_M!$A$1:$P$1,0),FALSE)</f>
        <v>1</v>
      </c>
      <c r="L4949" s="82">
        <f t="shared" si="233"/>
        <v>53.475229999999996</v>
      </c>
      <c r="M4949" s="82">
        <f>((E4949/$F$1)*VLOOKUP(N4949,Currecny_M!$A$1:$P$10,MATCH(Database!C4949,Currecny_M!$A$1:$P$1,0),FALSE))/VLOOKUP('Cover page'!$B$6,Currecny_M!$A$1:$P$10,MATCH(Database!C4949,Currecny_M!$A$1:$P$1,0),FALSE)</f>
        <v>53.475229999999996</v>
      </c>
      <c r="N4949" s="6" t="str">
        <f>VLOOKUP(B4949,Master!$A$2:$C$11,3,FALSE)</f>
        <v>SGD</v>
      </c>
      <c r="O4949" s="6" t="str">
        <f>VLOOKUP(B4949,Master!$A$2:$C$11,2,FALSE)</f>
        <v>Asia</v>
      </c>
      <c r="Q4949" s="39" t="str">
        <f>VLOOKUP(D4949,GL_Master!$A$1:$D$80,2,FALSE)</f>
        <v>PL</v>
      </c>
      <c r="R4949" s="39" t="str">
        <f>VLOOKUP(D4949,GL_Master!$A$1:$D$80,3,FALSE)</f>
        <v>Salary wages &amp; benefits</v>
      </c>
      <c r="S4949" s="39" t="str">
        <f>VLOOKUP(D4949,GL_Master!$A$1:$D$80,4,FALSE)</f>
        <v>Employee benefits expense</v>
      </c>
    </row>
    <row r="4950" spans="1:19" x14ac:dyDescent="0.25">
      <c r="A4950" s="39" t="s">
        <v>262</v>
      </c>
      <c r="B4950" s="39" t="s">
        <v>236</v>
      </c>
      <c r="C4950" s="7">
        <v>43983</v>
      </c>
      <c r="D4950" s="39" t="s">
        <v>33</v>
      </c>
      <c r="E4950" s="39">
        <v>29</v>
      </c>
      <c r="F4950" s="82">
        <f t="shared" si="231"/>
        <v>2.9000000000000001E-2</v>
      </c>
      <c r="G4950" s="39">
        <f>VLOOKUP(N4950,Currecny_M!$A$1:$P$10,2,FALSE)</f>
        <v>53</v>
      </c>
      <c r="H4950" s="39">
        <f>MATCH(C4950,Currecny_M!$A$1:$P$1,0)</f>
        <v>4</v>
      </c>
      <c r="I4950" s="39">
        <f>VLOOKUP(N4950,Currecny_M!$A$1:$P$10,MATCH(Database!C4950,Currecny_M!$A$1:$P$1,0),FALSE)</f>
        <v>54.07</v>
      </c>
      <c r="J4950" s="82">
        <f t="shared" si="232"/>
        <v>1.56803</v>
      </c>
      <c r="K4950" s="39">
        <f>VLOOKUP('Cover page'!$B$6,Currecny_M!$A$1:$P$10,MATCH(Database!C4950,Currecny_M!$A$1:$P$1,0),FALSE)</f>
        <v>1</v>
      </c>
      <c r="L4950" s="82">
        <f t="shared" si="233"/>
        <v>1.56803</v>
      </c>
      <c r="M4950" s="82">
        <f>((E4950/$F$1)*VLOOKUP(N4950,Currecny_M!$A$1:$P$10,MATCH(Database!C4950,Currecny_M!$A$1:$P$1,0),FALSE))/VLOOKUP('Cover page'!$B$6,Currecny_M!$A$1:$P$10,MATCH(Database!C4950,Currecny_M!$A$1:$P$1,0),FALSE)</f>
        <v>1.56803</v>
      </c>
      <c r="N4950" s="6" t="str">
        <f>VLOOKUP(B4950,Master!$A$2:$C$11,3,FALSE)</f>
        <v>SGD</v>
      </c>
      <c r="O4950" s="6" t="str">
        <f>VLOOKUP(B4950,Master!$A$2:$C$11,2,FALSE)</f>
        <v>Asia</v>
      </c>
      <c r="Q4950" s="39" t="str">
        <f>VLOOKUP(D4950,GL_Master!$A$1:$D$80,2,FALSE)</f>
        <v>PL</v>
      </c>
      <c r="R4950" s="39" t="str">
        <f>VLOOKUP(D4950,GL_Master!$A$1:$D$80,3,FALSE)</f>
        <v>Staff welfare expenses</v>
      </c>
      <c r="S4950" s="39" t="str">
        <f>VLOOKUP(D4950,GL_Master!$A$1:$D$80,4,FALSE)</f>
        <v>Other staff welfare</v>
      </c>
    </row>
    <row r="4951" spans="1:19" x14ac:dyDescent="0.25">
      <c r="A4951" s="39" t="s">
        <v>262</v>
      </c>
      <c r="B4951" s="39" t="s">
        <v>236</v>
      </c>
      <c r="C4951" s="7">
        <v>43983</v>
      </c>
      <c r="D4951" s="39" t="s">
        <v>94</v>
      </c>
      <c r="E4951" s="39">
        <v>170</v>
      </c>
      <c r="F4951" s="82">
        <f t="shared" si="231"/>
        <v>0.17</v>
      </c>
      <c r="G4951" s="39">
        <f>VLOOKUP(N4951,Currecny_M!$A$1:$P$10,2,FALSE)</f>
        <v>53</v>
      </c>
      <c r="H4951" s="39">
        <f>MATCH(C4951,Currecny_M!$A$1:$P$1,0)</f>
        <v>4</v>
      </c>
      <c r="I4951" s="39">
        <f>VLOOKUP(N4951,Currecny_M!$A$1:$P$10,MATCH(Database!C4951,Currecny_M!$A$1:$P$1,0),FALSE)</f>
        <v>54.07</v>
      </c>
      <c r="J4951" s="82">
        <f t="shared" si="232"/>
        <v>9.1919000000000004</v>
      </c>
      <c r="K4951" s="39">
        <f>VLOOKUP('Cover page'!$B$6,Currecny_M!$A$1:$P$10,MATCH(Database!C4951,Currecny_M!$A$1:$P$1,0),FALSE)</f>
        <v>1</v>
      </c>
      <c r="L4951" s="82">
        <f t="shared" si="233"/>
        <v>9.1919000000000004</v>
      </c>
      <c r="M4951" s="82">
        <f>((E4951/$F$1)*VLOOKUP(N4951,Currecny_M!$A$1:$P$10,MATCH(Database!C4951,Currecny_M!$A$1:$P$1,0),FALSE))/VLOOKUP('Cover page'!$B$6,Currecny_M!$A$1:$P$10,MATCH(Database!C4951,Currecny_M!$A$1:$P$1,0),FALSE)</f>
        <v>9.1919000000000004</v>
      </c>
      <c r="N4951" s="6" t="str">
        <f>VLOOKUP(B4951,Master!$A$2:$C$11,3,FALSE)</f>
        <v>SGD</v>
      </c>
      <c r="O4951" s="6" t="str">
        <f>VLOOKUP(B4951,Master!$A$2:$C$11,2,FALSE)</f>
        <v>Asia</v>
      </c>
      <c r="Q4951" s="39" t="str">
        <f>VLOOKUP(D4951,GL_Master!$A$1:$D$80,2,FALSE)</f>
        <v>PL</v>
      </c>
      <c r="R4951" s="39" t="str">
        <f>VLOOKUP(D4951,GL_Master!$A$1:$D$80,3,FALSE)</f>
        <v xml:space="preserve">Gratuity expenses </v>
      </c>
      <c r="S4951" s="39" t="str">
        <f>VLOOKUP(D4951,GL_Master!$A$1:$D$80,4,FALSE)</f>
        <v>Gratuity</v>
      </c>
    </row>
    <row r="4952" spans="1:19" x14ac:dyDescent="0.25">
      <c r="A4952" s="39" t="s">
        <v>262</v>
      </c>
      <c r="B4952" s="39" t="s">
        <v>236</v>
      </c>
      <c r="C4952" s="7">
        <v>43983</v>
      </c>
      <c r="D4952" s="39" t="s">
        <v>95</v>
      </c>
      <c r="E4952" s="39">
        <v>58</v>
      </c>
      <c r="F4952" s="82">
        <f t="shared" si="231"/>
        <v>5.8000000000000003E-2</v>
      </c>
      <c r="G4952" s="39">
        <f>VLOOKUP(N4952,Currecny_M!$A$1:$P$10,2,FALSE)</f>
        <v>53</v>
      </c>
      <c r="H4952" s="39">
        <f>MATCH(C4952,Currecny_M!$A$1:$P$1,0)</f>
        <v>4</v>
      </c>
      <c r="I4952" s="39">
        <f>VLOOKUP(N4952,Currecny_M!$A$1:$P$10,MATCH(Database!C4952,Currecny_M!$A$1:$P$1,0),FALSE)</f>
        <v>54.07</v>
      </c>
      <c r="J4952" s="82">
        <f t="shared" si="232"/>
        <v>3.1360600000000001</v>
      </c>
      <c r="K4952" s="39">
        <f>VLOOKUP('Cover page'!$B$6,Currecny_M!$A$1:$P$10,MATCH(Database!C4952,Currecny_M!$A$1:$P$1,0),FALSE)</f>
        <v>1</v>
      </c>
      <c r="L4952" s="82">
        <f t="shared" si="233"/>
        <v>3.1360600000000001</v>
      </c>
      <c r="M4952" s="82">
        <f>((E4952/$F$1)*VLOOKUP(N4952,Currecny_M!$A$1:$P$10,MATCH(Database!C4952,Currecny_M!$A$1:$P$1,0),FALSE))/VLOOKUP('Cover page'!$B$6,Currecny_M!$A$1:$P$10,MATCH(Database!C4952,Currecny_M!$A$1:$P$1,0),FALSE)</f>
        <v>3.1360600000000001</v>
      </c>
      <c r="N4952" s="6" t="str">
        <f>VLOOKUP(B4952,Master!$A$2:$C$11,3,FALSE)</f>
        <v>SGD</v>
      </c>
      <c r="O4952" s="6" t="str">
        <f>VLOOKUP(B4952,Master!$A$2:$C$11,2,FALSE)</f>
        <v>Asia</v>
      </c>
      <c r="Q4952" s="39" t="str">
        <f>VLOOKUP(D4952,GL_Master!$A$1:$D$80,2,FALSE)</f>
        <v>PL</v>
      </c>
      <c r="R4952" s="39" t="str">
        <f>VLOOKUP(D4952,GL_Master!$A$1:$D$80,3,FALSE)</f>
        <v>Salary wages &amp; benefits</v>
      </c>
      <c r="S4952" s="39" t="str">
        <f>VLOOKUP(D4952,GL_Master!$A$1:$D$80,4,FALSE)</f>
        <v>Employee benefits expense</v>
      </c>
    </row>
    <row r="4953" spans="1:19" x14ac:dyDescent="0.25">
      <c r="A4953" s="39" t="s">
        <v>262</v>
      </c>
      <c r="B4953" s="39" t="s">
        <v>236</v>
      </c>
      <c r="C4953" s="7">
        <v>43983</v>
      </c>
      <c r="D4953" s="39" t="s">
        <v>96</v>
      </c>
      <c r="E4953" s="39">
        <v>494</v>
      </c>
      <c r="F4953" s="82">
        <f t="shared" si="231"/>
        <v>0.49399999999999999</v>
      </c>
      <c r="G4953" s="39">
        <f>VLOOKUP(N4953,Currecny_M!$A$1:$P$10,2,FALSE)</f>
        <v>53</v>
      </c>
      <c r="H4953" s="39">
        <f>MATCH(C4953,Currecny_M!$A$1:$P$1,0)</f>
        <v>4</v>
      </c>
      <c r="I4953" s="39">
        <f>VLOOKUP(N4953,Currecny_M!$A$1:$P$10,MATCH(Database!C4953,Currecny_M!$A$1:$P$1,0),FALSE)</f>
        <v>54.07</v>
      </c>
      <c r="J4953" s="82">
        <f t="shared" si="232"/>
        <v>26.71058</v>
      </c>
      <c r="K4953" s="39">
        <f>VLOOKUP('Cover page'!$B$6,Currecny_M!$A$1:$P$10,MATCH(Database!C4953,Currecny_M!$A$1:$P$1,0),FALSE)</f>
        <v>1</v>
      </c>
      <c r="L4953" s="82">
        <f t="shared" si="233"/>
        <v>26.71058</v>
      </c>
      <c r="M4953" s="82">
        <f>((E4953/$F$1)*VLOOKUP(N4953,Currecny_M!$A$1:$P$10,MATCH(Database!C4953,Currecny_M!$A$1:$P$1,0),FALSE))/VLOOKUP('Cover page'!$B$6,Currecny_M!$A$1:$P$10,MATCH(Database!C4953,Currecny_M!$A$1:$P$1,0),FALSE)</f>
        <v>26.71058</v>
      </c>
      <c r="N4953" s="6" t="str">
        <f>VLOOKUP(B4953,Master!$A$2:$C$11,3,FALSE)</f>
        <v>SGD</v>
      </c>
      <c r="O4953" s="6" t="str">
        <f>VLOOKUP(B4953,Master!$A$2:$C$11,2,FALSE)</f>
        <v>Asia</v>
      </c>
      <c r="Q4953" s="39" t="str">
        <f>VLOOKUP(D4953,GL_Master!$A$1:$D$80,2,FALSE)</f>
        <v>PL</v>
      </c>
      <c r="R4953" s="39" t="str">
        <f>VLOOKUP(D4953,GL_Master!$A$1:$D$80,3,FALSE)</f>
        <v>Salary wages &amp; benefits</v>
      </c>
      <c r="S4953" s="39" t="str">
        <f>VLOOKUP(D4953,GL_Master!$A$1:$D$80,4,FALSE)</f>
        <v>Employee benefits expense</v>
      </c>
    </row>
    <row r="4954" spans="1:19" x14ac:dyDescent="0.25">
      <c r="A4954" s="39" t="s">
        <v>262</v>
      </c>
      <c r="B4954" s="39" t="s">
        <v>236</v>
      </c>
      <c r="C4954" s="7">
        <v>43983</v>
      </c>
      <c r="D4954" s="39" t="s">
        <v>97</v>
      </c>
      <c r="E4954" s="39">
        <v>28</v>
      </c>
      <c r="F4954" s="82">
        <f t="shared" si="231"/>
        <v>2.8000000000000001E-2</v>
      </c>
      <c r="G4954" s="39">
        <f>VLOOKUP(N4954,Currecny_M!$A$1:$P$10,2,FALSE)</f>
        <v>53</v>
      </c>
      <c r="H4954" s="39">
        <f>MATCH(C4954,Currecny_M!$A$1:$P$1,0)</f>
        <v>4</v>
      </c>
      <c r="I4954" s="39">
        <f>VLOOKUP(N4954,Currecny_M!$A$1:$P$10,MATCH(Database!C4954,Currecny_M!$A$1:$P$1,0),FALSE)</f>
        <v>54.07</v>
      </c>
      <c r="J4954" s="82">
        <f t="shared" si="232"/>
        <v>1.51396</v>
      </c>
      <c r="K4954" s="39">
        <f>VLOOKUP('Cover page'!$B$6,Currecny_M!$A$1:$P$10,MATCH(Database!C4954,Currecny_M!$A$1:$P$1,0),FALSE)</f>
        <v>1</v>
      </c>
      <c r="L4954" s="82">
        <f t="shared" si="233"/>
        <v>1.51396</v>
      </c>
      <c r="M4954" s="82">
        <f>((E4954/$F$1)*VLOOKUP(N4954,Currecny_M!$A$1:$P$10,MATCH(Database!C4954,Currecny_M!$A$1:$P$1,0),FALSE))/VLOOKUP('Cover page'!$B$6,Currecny_M!$A$1:$P$10,MATCH(Database!C4954,Currecny_M!$A$1:$P$1,0),FALSE)</f>
        <v>1.51396</v>
      </c>
      <c r="N4954" s="6" t="str">
        <f>VLOOKUP(B4954,Master!$A$2:$C$11,3,FALSE)</f>
        <v>SGD</v>
      </c>
      <c r="O4954" s="6" t="str">
        <f>VLOOKUP(B4954,Master!$A$2:$C$11,2,FALSE)</f>
        <v>Asia</v>
      </c>
      <c r="Q4954" s="39" t="str">
        <f>VLOOKUP(D4954,GL_Master!$A$1:$D$80,2,FALSE)</f>
        <v>PL</v>
      </c>
      <c r="R4954" s="39" t="str">
        <f>VLOOKUP(D4954,GL_Master!$A$1:$D$80,3,FALSE)</f>
        <v>Salary wages &amp; benefits</v>
      </c>
      <c r="S4954" s="39" t="str">
        <f>VLOOKUP(D4954,GL_Master!$A$1:$D$80,4,FALSE)</f>
        <v>Employee benefits expense</v>
      </c>
    </row>
    <row r="4955" spans="1:19" x14ac:dyDescent="0.25">
      <c r="A4955" s="39" t="s">
        <v>262</v>
      </c>
      <c r="B4955" s="39" t="s">
        <v>236</v>
      </c>
      <c r="C4955" s="7">
        <v>43983</v>
      </c>
      <c r="D4955" s="39" t="s">
        <v>98</v>
      </c>
      <c r="E4955" s="39">
        <v>56</v>
      </c>
      <c r="F4955" s="82">
        <f t="shared" si="231"/>
        <v>5.6000000000000001E-2</v>
      </c>
      <c r="G4955" s="39">
        <f>VLOOKUP(N4955,Currecny_M!$A$1:$P$10,2,FALSE)</f>
        <v>53</v>
      </c>
      <c r="H4955" s="39">
        <f>MATCH(C4955,Currecny_M!$A$1:$P$1,0)</f>
        <v>4</v>
      </c>
      <c r="I4955" s="39">
        <f>VLOOKUP(N4955,Currecny_M!$A$1:$P$10,MATCH(Database!C4955,Currecny_M!$A$1:$P$1,0),FALSE)</f>
        <v>54.07</v>
      </c>
      <c r="J4955" s="82">
        <f t="shared" si="232"/>
        <v>3.0279199999999999</v>
      </c>
      <c r="K4955" s="39">
        <f>VLOOKUP('Cover page'!$B$6,Currecny_M!$A$1:$P$10,MATCH(Database!C4955,Currecny_M!$A$1:$P$1,0),FALSE)</f>
        <v>1</v>
      </c>
      <c r="L4955" s="82">
        <f t="shared" si="233"/>
        <v>3.0279199999999999</v>
      </c>
      <c r="M4955" s="82">
        <f>((E4955/$F$1)*VLOOKUP(N4955,Currecny_M!$A$1:$P$10,MATCH(Database!C4955,Currecny_M!$A$1:$P$1,0),FALSE))/VLOOKUP('Cover page'!$B$6,Currecny_M!$A$1:$P$10,MATCH(Database!C4955,Currecny_M!$A$1:$P$1,0),FALSE)</f>
        <v>3.0279199999999999</v>
      </c>
      <c r="N4955" s="6" t="str">
        <f>VLOOKUP(B4955,Master!$A$2:$C$11,3,FALSE)</f>
        <v>SGD</v>
      </c>
      <c r="O4955" s="6" t="str">
        <f>VLOOKUP(B4955,Master!$A$2:$C$11,2,FALSE)</f>
        <v>Asia</v>
      </c>
      <c r="Q4955" s="39" t="str">
        <f>VLOOKUP(D4955,GL_Master!$A$1:$D$80,2,FALSE)</f>
        <v>PL</v>
      </c>
      <c r="R4955" s="39" t="str">
        <f>VLOOKUP(D4955,GL_Master!$A$1:$D$80,3,FALSE)</f>
        <v>Salary wages &amp; benefits</v>
      </c>
      <c r="S4955" s="39" t="str">
        <f>VLOOKUP(D4955,GL_Master!$A$1:$D$80,4,FALSE)</f>
        <v>Employee benefits expense</v>
      </c>
    </row>
    <row r="4956" spans="1:19" x14ac:dyDescent="0.25">
      <c r="A4956" s="39" t="s">
        <v>262</v>
      </c>
      <c r="B4956" s="39" t="s">
        <v>236</v>
      </c>
      <c r="C4956" s="7">
        <v>43983</v>
      </c>
      <c r="D4956" s="39" t="s">
        <v>99</v>
      </c>
      <c r="E4956" s="39">
        <v>27</v>
      </c>
      <c r="F4956" s="82">
        <f t="shared" si="231"/>
        <v>2.7E-2</v>
      </c>
      <c r="G4956" s="39">
        <f>VLOOKUP(N4956,Currecny_M!$A$1:$P$10,2,FALSE)</f>
        <v>53</v>
      </c>
      <c r="H4956" s="39">
        <f>MATCH(C4956,Currecny_M!$A$1:$P$1,0)</f>
        <v>4</v>
      </c>
      <c r="I4956" s="39">
        <f>VLOOKUP(N4956,Currecny_M!$A$1:$P$10,MATCH(Database!C4956,Currecny_M!$A$1:$P$1,0),FALSE)</f>
        <v>54.07</v>
      </c>
      <c r="J4956" s="82">
        <f t="shared" si="232"/>
        <v>1.4598899999999999</v>
      </c>
      <c r="K4956" s="39">
        <f>VLOOKUP('Cover page'!$B$6,Currecny_M!$A$1:$P$10,MATCH(Database!C4956,Currecny_M!$A$1:$P$1,0),FALSE)</f>
        <v>1</v>
      </c>
      <c r="L4956" s="82">
        <f t="shared" si="233"/>
        <v>1.4598899999999999</v>
      </c>
      <c r="M4956" s="82">
        <f>((E4956/$F$1)*VLOOKUP(N4956,Currecny_M!$A$1:$P$10,MATCH(Database!C4956,Currecny_M!$A$1:$P$1,0),FALSE))/VLOOKUP('Cover page'!$B$6,Currecny_M!$A$1:$P$10,MATCH(Database!C4956,Currecny_M!$A$1:$P$1,0),FALSE)</f>
        <v>1.4598899999999999</v>
      </c>
      <c r="N4956" s="6" t="str">
        <f>VLOOKUP(B4956,Master!$A$2:$C$11,3,FALSE)</f>
        <v>SGD</v>
      </c>
      <c r="O4956" s="6" t="str">
        <f>VLOOKUP(B4956,Master!$A$2:$C$11,2,FALSE)</f>
        <v>Asia</v>
      </c>
      <c r="Q4956" s="39" t="str">
        <f>VLOOKUP(D4956,GL_Master!$A$1:$D$80,2,FALSE)</f>
        <v>PL</v>
      </c>
      <c r="R4956" s="39" t="str">
        <f>VLOOKUP(D4956,GL_Master!$A$1:$D$80,3,FALSE)</f>
        <v>Salary wages &amp; benefits</v>
      </c>
      <c r="S4956" s="39" t="str">
        <f>VLOOKUP(D4956,GL_Master!$A$1:$D$80,4,FALSE)</f>
        <v>Employee benefits expense</v>
      </c>
    </row>
    <row r="4957" spans="1:19" x14ac:dyDescent="0.25">
      <c r="A4957" s="39" t="s">
        <v>262</v>
      </c>
      <c r="B4957" s="39" t="s">
        <v>236</v>
      </c>
      <c r="C4957" s="7">
        <v>43983</v>
      </c>
      <c r="D4957" s="39" t="s">
        <v>100</v>
      </c>
      <c r="E4957" s="39">
        <v>200</v>
      </c>
      <c r="F4957" s="82">
        <f t="shared" si="231"/>
        <v>0.2</v>
      </c>
      <c r="G4957" s="39">
        <f>VLOOKUP(N4957,Currecny_M!$A$1:$P$10,2,FALSE)</f>
        <v>53</v>
      </c>
      <c r="H4957" s="39">
        <f>MATCH(C4957,Currecny_M!$A$1:$P$1,0)</f>
        <v>4</v>
      </c>
      <c r="I4957" s="39">
        <f>VLOOKUP(N4957,Currecny_M!$A$1:$P$10,MATCH(Database!C4957,Currecny_M!$A$1:$P$1,0),FALSE)</f>
        <v>54.07</v>
      </c>
      <c r="J4957" s="82">
        <f t="shared" si="232"/>
        <v>10.814</v>
      </c>
      <c r="K4957" s="39">
        <f>VLOOKUP('Cover page'!$B$6,Currecny_M!$A$1:$P$10,MATCH(Database!C4957,Currecny_M!$A$1:$P$1,0),FALSE)</f>
        <v>1</v>
      </c>
      <c r="L4957" s="82">
        <f t="shared" si="233"/>
        <v>10.814</v>
      </c>
      <c r="M4957" s="82">
        <f>((E4957/$F$1)*VLOOKUP(N4957,Currecny_M!$A$1:$P$10,MATCH(Database!C4957,Currecny_M!$A$1:$P$1,0),FALSE))/VLOOKUP('Cover page'!$B$6,Currecny_M!$A$1:$P$10,MATCH(Database!C4957,Currecny_M!$A$1:$P$1,0),FALSE)</f>
        <v>10.814</v>
      </c>
      <c r="N4957" s="6" t="str">
        <f>VLOOKUP(B4957,Master!$A$2:$C$11,3,FALSE)</f>
        <v>SGD</v>
      </c>
      <c r="O4957" s="6" t="str">
        <f>VLOOKUP(B4957,Master!$A$2:$C$11,2,FALSE)</f>
        <v>Asia</v>
      </c>
      <c r="Q4957" s="39" t="str">
        <f>VLOOKUP(D4957,GL_Master!$A$1:$D$80,2,FALSE)</f>
        <v>PL</v>
      </c>
      <c r="R4957" s="39" t="str">
        <f>VLOOKUP(D4957,GL_Master!$A$1:$D$80,3,FALSE)</f>
        <v>Salary wages &amp; benefits</v>
      </c>
      <c r="S4957" s="39" t="str">
        <f>VLOOKUP(D4957,GL_Master!$A$1:$D$80,4,FALSE)</f>
        <v>Employee benefits expense</v>
      </c>
    </row>
    <row r="4958" spans="1:19" x14ac:dyDescent="0.25">
      <c r="A4958" s="39" t="s">
        <v>262</v>
      </c>
      <c r="B4958" s="39" t="s">
        <v>236</v>
      </c>
      <c r="C4958" s="7">
        <v>43983</v>
      </c>
      <c r="D4958" s="39" t="s">
        <v>30</v>
      </c>
      <c r="E4958" s="39">
        <v>53</v>
      </c>
      <c r="F4958" s="82">
        <f t="shared" si="231"/>
        <v>5.2999999999999999E-2</v>
      </c>
      <c r="G4958" s="39">
        <f>VLOOKUP(N4958,Currecny_M!$A$1:$P$10,2,FALSE)</f>
        <v>53</v>
      </c>
      <c r="H4958" s="39">
        <f>MATCH(C4958,Currecny_M!$A$1:$P$1,0)</f>
        <v>4</v>
      </c>
      <c r="I4958" s="39">
        <f>VLOOKUP(N4958,Currecny_M!$A$1:$P$10,MATCH(Database!C4958,Currecny_M!$A$1:$P$1,0),FALSE)</f>
        <v>54.07</v>
      </c>
      <c r="J4958" s="82">
        <f t="shared" si="232"/>
        <v>2.86571</v>
      </c>
      <c r="K4958" s="39">
        <f>VLOOKUP('Cover page'!$B$6,Currecny_M!$A$1:$P$10,MATCH(Database!C4958,Currecny_M!$A$1:$P$1,0),FALSE)</f>
        <v>1</v>
      </c>
      <c r="L4958" s="82">
        <f t="shared" si="233"/>
        <v>2.86571</v>
      </c>
      <c r="M4958" s="82">
        <f>((E4958/$F$1)*VLOOKUP(N4958,Currecny_M!$A$1:$P$10,MATCH(Database!C4958,Currecny_M!$A$1:$P$1,0),FALSE))/VLOOKUP('Cover page'!$B$6,Currecny_M!$A$1:$P$10,MATCH(Database!C4958,Currecny_M!$A$1:$P$1,0),FALSE)</f>
        <v>2.86571</v>
      </c>
      <c r="N4958" s="6" t="str">
        <f>VLOOKUP(B4958,Master!$A$2:$C$11,3,FALSE)</f>
        <v>SGD</v>
      </c>
      <c r="O4958" s="6" t="str">
        <f>VLOOKUP(B4958,Master!$A$2:$C$11,2,FALSE)</f>
        <v>Asia</v>
      </c>
      <c r="Q4958" s="39" t="str">
        <f>VLOOKUP(D4958,GL_Master!$A$1:$D$80,2,FALSE)</f>
        <v>PL</v>
      </c>
      <c r="R4958" s="39" t="str">
        <f>VLOOKUP(D4958,GL_Master!$A$1:$D$80,3,FALSE)</f>
        <v>Travelling and conveyance</v>
      </c>
      <c r="S4958" s="39" t="str">
        <f>VLOOKUP(D4958,GL_Master!$A$1:$D$80,4,FALSE)</f>
        <v>Local conveyance</v>
      </c>
    </row>
    <row r="4959" spans="1:19" x14ac:dyDescent="0.25">
      <c r="A4959" s="39" t="s">
        <v>262</v>
      </c>
      <c r="B4959" s="39" t="s">
        <v>236</v>
      </c>
      <c r="C4959" s="7">
        <v>43983</v>
      </c>
      <c r="D4959" s="39" t="s">
        <v>31</v>
      </c>
      <c r="E4959" s="39">
        <v>28</v>
      </c>
      <c r="F4959" s="82">
        <f t="shared" si="231"/>
        <v>2.8000000000000001E-2</v>
      </c>
      <c r="G4959" s="39">
        <f>VLOOKUP(N4959,Currecny_M!$A$1:$P$10,2,FALSE)</f>
        <v>53</v>
      </c>
      <c r="H4959" s="39">
        <f>MATCH(C4959,Currecny_M!$A$1:$P$1,0)</f>
        <v>4</v>
      </c>
      <c r="I4959" s="39">
        <f>VLOOKUP(N4959,Currecny_M!$A$1:$P$10,MATCH(Database!C4959,Currecny_M!$A$1:$P$1,0),FALSE)</f>
        <v>54.07</v>
      </c>
      <c r="J4959" s="82">
        <f t="shared" si="232"/>
        <v>1.51396</v>
      </c>
      <c r="K4959" s="39">
        <f>VLOOKUP('Cover page'!$B$6,Currecny_M!$A$1:$P$10,MATCH(Database!C4959,Currecny_M!$A$1:$P$1,0),FALSE)</f>
        <v>1</v>
      </c>
      <c r="L4959" s="82">
        <f t="shared" si="233"/>
        <v>1.51396</v>
      </c>
      <c r="M4959" s="82">
        <f>((E4959/$F$1)*VLOOKUP(N4959,Currecny_M!$A$1:$P$10,MATCH(Database!C4959,Currecny_M!$A$1:$P$1,0),FALSE))/VLOOKUP('Cover page'!$B$6,Currecny_M!$A$1:$P$10,MATCH(Database!C4959,Currecny_M!$A$1:$P$1,0),FALSE)</f>
        <v>1.51396</v>
      </c>
      <c r="N4959" s="6" t="str">
        <f>VLOOKUP(B4959,Master!$A$2:$C$11,3,FALSE)</f>
        <v>SGD</v>
      </c>
      <c r="O4959" s="6" t="str">
        <f>VLOOKUP(B4959,Master!$A$2:$C$11,2,FALSE)</f>
        <v>Asia</v>
      </c>
      <c r="Q4959" s="39" t="str">
        <f>VLOOKUP(D4959,GL_Master!$A$1:$D$80,2,FALSE)</f>
        <v>PL</v>
      </c>
      <c r="R4959" s="39" t="str">
        <f>VLOOKUP(D4959,GL_Master!$A$1:$D$80,3,FALSE)</f>
        <v>Office expenses</v>
      </c>
      <c r="S4959" s="39" t="str">
        <f>VLOOKUP(D4959,GL_Master!$A$1:$D$80,4,FALSE)</f>
        <v>Parking charges</v>
      </c>
    </row>
    <row r="4960" spans="1:19" x14ac:dyDescent="0.25">
      <c r="A4960" s="39" t="s">
        <v>262</v>
      </c>
      <c r="B4960" s="39" t="s">
        <v>236</v>
      </c>
      <c r="C4960" s="7">
        <v>43983</v>
      </c>
      <c r="D4960" s="39" t="s">
        <v>101</v>
      </c>
      <c r="E4960" s="39">
        <v>27</v>
      </c>
      <c r="F4960" s="82">
        <f t="shared" si="231"/>
        <v>2.7E-2</v>
      </c>
      <c r="G4960" s="39">
        <f>VLOOKUP(N4960,Currecny_M!$A$1:$P$10,2,FALSE)</f>
        <v>53</v>
      </c>
      <c r="H4960" s="39">
        <f>MATCH(C4960,Currecny_M!$A$1:$P$1,0)</f>
        <v>4</v>
      </c>
      <c r="I4960" s="39">
        <f>VLOOKUP(N4960,Currecny_M!$A$1:$P$10,MATCH(Database!C4960,Currecny_M!$A$1:$P$1,0),FALSE)</f>
        <v>54.07</v>
      </c>
      <c r="J4960" s="82">
        <f t="shared" si="232"/>
        <v>1.4598899999999999</v>
      </c>
      <c r="K4960" s="39">
        <f>VLOOKUP('Cover page'!$B$6,Currecny_M!$A$1:$P$10,MATCH(Database!C4960,Currecny_M!$A$1:$P$1,0),FALSE)</f>
        <v>1</v>
      </c>
      <c r="L4960" s="82">
        <f t="shared" si="233"/>
        <v>1.4598899999999999</v>
      </c>
      <c r="M4960" s="82">
        <f>((E4960/$F$1)*VLOOKUP(N4960,Currecny_M!$A$1:$P$10,MATCH(Database!C4960,Currecny_M!$A$1:$P$1,0),FALSE))/VLOOKUP('Cover page'!$B$6,Currecny_M!$A$1:$P$10,MATCH(Database!C4960,Currecny_M!$A$1:$P$1,0),FALSE)</f>
        <v>1.4598899999999999</v>
      </c>
      <c r="N4960" s="6" t="str">
        <f>VLOOKUP(B4960,Master!$A$2:$C$11,3,FALSE)</f>
        <v>SGD</v>
      </c>
      <c r="O4960" s="6" t="str">
        <f>VLOOKUP(B4960,Master!$A$2:$C$11,2,FALSE)</f>
        <v>Asia</v>
      </c>
      <c r="Q4960" s="39" t="str">
        <f>VLOOKUP(D4960,GL_Master!$A$1:$D$80,2,FALSE)</f>
        <v>PL</v>
      </c>
      <c r="R4960" s="39" t="str">
        <f>VLOOKUP(D4960,GL_Master!$A$1:$D$80,3,FALSE)</f>
        <v>COGS</v>
      </c>
      <c r="S4960" s="39" t="str">
        <f>VLOOKUP(D4960,GL_Master!$A$1:$D$80,4,FALSE)</f>
        <v>Purchase of other traded goods</v>
      </c>
    </row>
    <row r="4961" spans="1:19" x14ac:dyDescent="0.25">
      <c r="A4961" s="39" t="s">
        <v>262</v>
      </c>
      <c r="B4961" s="39" t="s">
        <v>236</v>
      </c>
      <c r="C4961" s="7">
        <v>43983</v>
      </c>
      <c r="D4961" s="39" t="s">
        <v>102</v>
      </c>
      <c r="E4961" s="39">
        <v>29</v>
      </c>
      <c r="F4961" s="82">
        <f t="shared" si="231"/>
        <v>2.9000000000000001E-2</v>
      </c>
      <c r="G4961" s="39">
        <f>VLOOKUP(N4961,Currecny_M!$A$1:$P$10,2,FALSE)</f>
        <v>53</v>
      </c>
      <c r="H4961" s="39">
        <f>MATCH(C4961,Currecny_M!$A$1:$P$1,0)</f>
        <v>4</v>
      </c>
      <c r="I4961" s="39">
        <f>VLOOKUP(N4961,Currecny_M!$A$1:$P$10,MATCH(Database!C4961,Currecny_M!$A$1:$P$1,0),FALSE)</f>
        <v>54.07</v>
      </c>
      <c r="J4961" s="82">
        <f t="shared" si="232"/>
        <v>1.56803</v>
      </c>
      <c r="K4961" s="39">
        <f>VLOOKUP('Cover page'!$B$6,Currecny_M!$A$1:$P$10,MATCH(Database!C4961,Currecny_M!$A$1:$P$1,0),FALSE)</f>
        <v>1</v>
      </c>
      <c r="L4961" s="82">
        <f t="shared" si="233"/>
        <v>1.56803</v>
      </c>
      <c r="M4961" s="82">
        <f>((E4961/$F$1)*VLOOKUP(N4961,Currecny_M!$A$1:$P$10,MATCH(Database!C4961,Currecny_M!$A$1:$P$1,0),FALSE))/VLOOKUP('Cover page'!$B$6,Currecny_M!$A$1:$P$10,MATCH(Database!C4961,Currecny_M!$A$1:$P$1,0),FALSE)</f>
        <v>1.56803</v>
      </c>
      <c r="N4961" s="6" t="str">
        <f>VLOOKUP(B4961,Master!$A$2:$C$11,3,FALSE)</f>
        <v>SGD</v>
      </c>
      <c r="O4961" s="6" t="str">
        <f>VLOOKUP(B4961,Master!$A$2:$C$11,2,FALSE)</f>
        <v>Asia</v>
      </c>
      <c r="Q4961" s="39" t="str">
        <f>VLOOKUP(D4961,GL_Master!$A$1:$D$80,2,FALSE)</f>
        <v>PL</v>
      </c>
      <c r="R4961" s="39" t="str">
        <f>VLOOKUP(D4961,GL_Master!$A$1:$D$80,3,FALSE)</f>
        <v>Staff welfare expenses</v>
      </c>
      <c r="S4961" s="39" t="str">
        <f>VLOOKUP(D4961,GL_Master!$A$1:$D$80,4,FALSE)</f>
        <v>Diwali Expense</v>
      </c>
    </row>
    <row r="4962" spans="1:19" x14ac:dyDescent="0.25">
      <c r="A4962" s="39" t="s">
        <v>262</v>
      </c>
      <c r="B4962" s="39" t="s">
        <v>236</v>
      </c>
      <c r="C4962" s="7">
        <v>43983</v>
      </c>
      <c r="D4962" s="39" t="s">
        <v>20</v>
      </c>
      <c r="E4962" s="39">
        <v>57</v>
      </c>
      <c r="F4962" s="82">
        <f t="shared" si="231"/>
        <v>5.7000000000000002E-2</v>
      </c>
      <c r="G4962" s="39">
        <f>VLOOKUP(N4962,Currecny_M!$A$1:$P$10,2,FALSE)</f>
        <v>53</v>
      </c>
      <c r="H4962" s="39">
        <f>MATCH(C4962,Currecny_M!$A$1:$P$1,0)</f>
        <v>4</v>
      </c>
      <c r="I4962" s="39">
        <f>VLOOKUP(N4962,Currecny_M!$A$1:$P$10,MATCH(Database!C4962,Currecny_M!$A$1:$P$1,0),FALSE)</f>
        <v>54.07</v>
      </c>
      <c r="J4962" s="82">
        <f t="shared" si="232"/>
        <v>3.0819900000000002</v>
      </c>
      <c r="K4962" s="39">
        <f>VLOOKUP('Cover page'!$B$6,Currecny_M!$A$1:$P$10,MATCH(Database!C4962,Currecny_M!$A$1:$P$1,0),FALSE)</f>
        <v>1</v>
      </c>
      <c r="L4962" s="82">
        <f t="shared" si="233"/>
        <v>3.0819900000000002</v>
      </c>
      <c r="M4962" s="82">
        <f>((E4962/$F$1)*VLOOKUP(N4962,Currecny_M!$A$1:$P$10,MATCH(Database!C4962,Currecny_M!$A$1:$P$1,0),FALSE))/VLOOKUP('Cover page'!$B$6,Currecny_M!$A$1:$P$10,MATCH(Database!C4962,Currecny_M!$A$1:$P$1,0),FALSE)</f>
        <v>3.0819900000000002</v>
      </c>
      <c r="N4962" s="6" t="str">
        <f>VLOOKUP(B4962,Master!$A$2:$C$11,3,FALSE)</f>
        <v>SGD</v>
      </c>
      <c r="O4962" s="6" t="str">
        <f>VLOOKUP(B4962,Master!$A$2:$C$11,2,FALSE)</f>
        <v>Asia</v>
      </c>
      <c r="Q4962" s="39" t="str">
        <f>VLOOKUP(D4962,GL_Master!$A$1:$D$80,2,FALSE)</f>
        <v>PL</v>
      </c>
      <c r="R4962" s="39" t="str">
        <f>VLOOKUP(D4962,GL_Master!$A$1:$D$80,3,FALSE)</f>
        <v>Selling and Marketing expenses</v>
      </c>
      <c r="S4962" s="39" t="str">
        <f>VLOOKUP(D4962,GL_Master!$A$1:$D$80,4,FALSE)</f>
        <v>Business promotion</v>
      </c>
    </row>
    <row r="4963" spans="1:19" x14ac:dyDescent="0.25">
      <c r="A4963" s="39" t="s">
        <v>262</v>
      </c>
      <c r="B4963" s="39" t="s">
        <v>236</v>
      </c>
      <c r="C4963" s="7">
        <v>43983</v>
      </c>
      <c r="D4963" s="39" t="s">
        <v>29</v>
      </c>
      <c r="E4963" s="39">
        <v>58</v>
      </c>
      <c r="F4963" s="82">
        <f t="shared" si="231"/>
        <v>5.8000000000000003E-2</v>
      </c>
      <c r="G4963" s="39">
        <f>VLOOKUP(N4963,Currecny_M!$A$1:$P$10,2,FALSE)</f>
        <v>53</v>
      </c>
      <c r="H4963" s="39">
        <f>MATCH(C4963,Currecny_M!$A$1:$P$1,0)</f>
        <v>4</v>
      </c>
      <c r="I4963" s="39">
        <f>VLOOKUP(N4963,Currecny_M!$A$1:$P$10,MATCH(Database!C4963,Currecny_M!$A$1:$P$1,0),FALSE)</f>
        <v>54.07</v>
      </c>
      <c r="J4963" s="82">
        <f t="shared" si="232"/>
        <v>3.1360600000000001</v>
      </c>
      <c r="K4963" s="39">
        <f>VLOOKUP('Cover page'!$B$6,Currecny_M!$A$1:$P$10,MATCH(Database!C4963,Currecny_M!$A$1:$P$1,0),FALSE)</f>
        <v>1</v>
      </c>
      <c r="L4963" s="82">
        <f t="shared" si="233"/>
        <v>3.1360600000000001</v>
      </c>
      <c r="M4963" s="82">
        <f>((E4963/$F$1)*VLOOKUP(N4963,Currecny_M!$A$1:$P$10,MATCH(Database!C4963,Currecny_M!$A$1:$P$1,0),FALSE))/VLOOKUP('Cover page'!$B$6,Currecny_M!$A$1:$P$10,MATCH(Database!C4963,Currecny_M!$A$1:$P$1,0),FALSE)</f>
        <v>3.1360600000000001</v>
      </c>
      <c r="N4963" s="6" t="str">
        <f>VLOOKUP(B4963,Master!$A$2:$C$11,3,FALSE)</f>
        <v>SGD</v>
      </c>
      <c r="O4963" s="6" t="str">
        <f>VLOOKUP(B4963,Master!$A$2:$C$11,2,FALSE)</f>
        <v>Asia</v>
      </c>
      <c r="Q4963" s="39" t="str">
        <f>VLOOKUP(D4963,GL_Master!$A$1:$D$80,2,FALSE)</f>
        <v>PL</v>
      </c>
      <c r="R4963" s="39" t="str">
        <f>VLOOKUP(D4963,GL_Master!$A$1:$D$80,3,FALSE)</f>
        <v>Communication &amp; internet exp</v>
      </c>
      <c r="S4963" s="39" t="str">
        <f>VLOOKUP(D4963,GL_Master!$A$1:$D$80,4,FALSE)</f>
        <v>Communication cost</v>
      </c>
    </row>
    <row r="4964" spans="1:19" x14ac:dyDescent="0.25">
      <c r="A4964" s="39" t="s">
        <v>262</v>
      </c>
      <c r="B4964" s="39" t="s">
        <v>236</v>
      </c>
      <c r="C4964" s="7">
        <v>43983</v>
      </c>
      <c r="D4964" s="39" t="s">
        <v>41</v>
      </c>
      <c r="E4964" s="39">
        <v>28</v>
      </c>
      <c r="F4964" s="82">
        <f t="shared" si="231"/>
        <v>2.8000000000000001E-2</v>
      </c>
      <c r="G4964" s="39">
        <f>VLOOKUP(N4964,Currecny_M!$A$1:$P$10,2,FALSE)</f>
        <v>53</v>
      </c>
      <c r="H4964" s="39">
        <f>MATCH(C4964,Currecny_M!$A$1:$P$1,0)</f>
        <v>4</v>
      </c>
      <c r="I4964" s="39">
        <f>VLOOKUP(N4964,Currecny_M!$A$1:$P$10,MATCH(Database!C4964,Currecny_M!$A$1:$P$1,0),FALSE)</f>
        <v>54.07</v>
      </c>
      <c r="J4964" s="82">
        <f t="shared" si="232"/>
        <v>1.51396</v>
      </c>
      <c r="K4964" s="39">
        <f>VLOOKUP('Cover page'!$B$6,Currecny_M!$A$1:$P$10,MATCH(Database!C4964,Currecny_M!$A$1:$P$1,0),FALSE)</f>
        <v>1</v>
      </c>
      <c r="L4964" s="82">
        <f t="shared" si="233"/>
        <v>1.51396</v>
      </c>
      <c r="M4964" s="82">
        <f>((E4964/$F$1)*VLOOKUP(N4964,Currecny_M!$A$1:$P$10,MATCH(Database!C4964,Currecny_M!$A$1:$P$1,0),FALSE))/VLOOKUP('Cover page'!$B$6,Currecny_M!$A$1:$P$10,MATCH(Database!C4964,Currecny_M!$A$1:$P$1,0),FALSE)</f>
        <v>1.51396</v>
      </c>
      <c r="N4964" s="6" t="str">
        <f>VLOOKUP(B4964,Master!$A$2:$C$11,3,FALSE)</f>
        <v>SGD</v>
      </c>
      <c r="O4964" s="6" t="str">
        <f>VLOOKUP(B4964,Master!$A$2:$C$11,2,FALSE)</f>
        <v>Asia</v>
      </c>
      <c r="Q4964" s="39" t="str">
        <f>VLOOKUP(D4964,GL_Master!$A$1:$D$80,2,FALSE)</f>
        <v>PL</v>
      </c>
      <c r="R4964" s="39" t="str">
        <f>VLOOKUP(D4964,GL_Master!$A$1:$D$80,3,FALSE)</f>
        <v>Communication &amp; internet exp</v>
      </c>
      <c r="S4964" s="39" t="str">
        <f>VLOOKUP(D4964,GL_Master!$A$1:$D$80,4,FALSE)</f>
        <v>Communication cost</v>
      </c>
    </row>
    <row r="4965" spans="1:19" x14ac:dyDescent="0.25">
      <c r="A4965" s="39" t="s">
        <v>262</v>
      </c>
      <c r="B4965" s="39" t="s">
        <v>236</v>
      </c>
      <c r="C4965" s="7">
        <v>43983</v>
      </c>
      <c r="D4965" s="39" t="s">
        <v>103</v>
      </c>
      <c r="E4965" s="39">
        <v>54</v>
      </c>
      <c r="F4965" s="82">
        <f t="shared" si="231"/>
        <v>5.3999999999999999E-2</v>
      </c>
      <c r="G4965" s="39">
        <f>VLOOKUP(N4965,Currecny_M!$A$1:$P$10,2,FALSE)</f>
        <v>53</v>
      </c>
      <c r="H4965" s="39">
        <f>MATCH(C4965,Currecny_M!$A$1:$P$1,0)</f>
        <v>4</v>
      </c>
      <c r="I4965" s="39">
        <f>VLOOKUP(N4965,Currecny_M!$A$1:$P$10,MATCH(Database!C4965,Currecny_M!$A$1:$P$1,0),FALSE)</f>
        <v>54.07</v>
      </c>
      <c r="J4965" s="82">
        <f t="shared" si="232"/>
        <v>2.9197799999999998</v>
      </c>
      <c r="K4965" s="39">
        <f>VLOOKUP('Cover page'!$B$6,Currecny_M!$A$1:$P$10,MATCH(Database!C4965,Currecny_M!$A$1:$P$1,0),FALSE)</f>
        <v>1</v>
      </c>
      <c r="L4965" s="82">
        <f t="shared" si="233"/>
        <v>2.9197799999999998</v>
      </c>
      <c r="M4965" s="82">
        <f>((E4965/$F$1)*VLOOKUP(N4965,Currecny_M!$A$1:$P$10,MATCH(Database!C4965,Currecny_M!$A$1:$P$1,0),FALSE))/VLOOKUP('Cover page'!$B$6,Currecny_M!$A$1:$P$10,MATCH(Database!C4965,Currecny_M!$A$1:$P$1,0),FALSE)</f>
        <v>2.9197799999999998</v>
      </c>
      <c r="N4965" s="6" t="str">
        <f>VLOOKUP(B4965,Master!$A$2:$C$11,3,FALSE)</f>
        <v>SGD</v>
      </c>
      <c r="O4965" s="6" t="str">
        <f>VLOOKUP(B4965,Master!$A$2:$C$11,2,FALSE)</f>
        <v>Asia</v>
      </c>
      <c r="Q4965" s="39" t="str">
        <f>VLOOKUP(D4965,GL_Master!$A$1:$D$80,2,FALSE)</f>
        <v>PL</v>
      </c>
      <c r="R4965" s="39" t="str">
        <f>VLOOKUP(D4965,GL_Master!$A$1:$D$80,3,FALSE)</f>
        <v>Communication &amp; internet exp</v>
      </c>
      <c r="S4965" s="39" t="str">
        <f>VLOOKUP(D4965,GL_Master!$A$1:$D$80,4,FALSE)</f>
        <v>Communication cost</v>
      </c>
    </row>
    <row r="4966" spans="1:19" x14ac:dyDescent="0.25">
      <c r="A4966" s="39" t="s">
        <v>262</v>
      </c>
      <c r="B4966" s="39" t="s">
        <v>236</v>
      </c>
      <c r="C4966" s="7">
        <v>43983</v>
      </c>
      <c r="D4966" s="39" t="s">
        <v>104</v>
      </c>
      <c r="E4966" s="39">
        <v>82</v>
      </c>
      <c r="F4966" s="82">
        <f t="shared" si="231"/>
        <v>8.2000000000000003E-2</v>
      </c>
      <c r="G4966" s="39">
        <f>VLOOKUP(N4966,Currecny_M!$A$1:$P$10,2,FALSE)</f>
        <v>53</v>
      </c>
      <c r="H4966" s="39">
        <f>MATCH(C4966,Currecny_M!$A$1:$P$1,0)</f>
        <v>4</v>
      </c>
      <c r="I4966" s="39">
        <f>VLOOKUP(N4966,Currecny_M!$A$1:$P$10,MATCH(Database!C4966,Currecny_M!$A$1:$P$1,0),FALSE)</f>
        <v>54.07</v>
      </c>
      <c r="J4966" s="82">
        <f t="shared" si="232"/>
        <v>4.4337400000000002</v>
      </c>
      <c r="K4966" s="39">
        <f>VLOOKUP('Cover page'!$B$6,Currecny_M!$A$1:$P$10,MATCH(Database!C4966,Currecny_M!$A$1:$P$1,0),FALSE)</f>
        <v>1</v>
      </c>
      <c r="L4966" s="82">
        <f t="shared" si="233"/>
        <v>4.4337400000000002</v>
      </c>
      <c r="M4966" s="82">
        <f>((E4966/$F$1)*VLOOKUP(N4966,Currecny_M!$A$1:$P$10,MATCH(Database!C4966,Currecny_M!$A$1:$P$1,0),FALSE))/VLOOKUP('Cover page'!$B$6,Currecny_M!$A$1:$P$10,MATCH(Database!C4966,Currecny_M!$A$1:$P$1,0),FALSE)</f>
        <v>4.4337400000000002</v>
      </c>
      <c r="N4966" s="6" t="str">
        <f>VLOOKUP(B4966,Master!$A$2:$C$11,3,FALSE)</f>
        <v>SGD</v>
      </c>
      <c r="O4966" s="6" t="str">
        <f>VLOOKUP(B4966,Master!$A$2:$C$11,2,FALSE)</f>
        <v>Asia</v>
      </c>
      <c r="Q4966" s="39" t="str">
        <f>VLOOKUP(D4966,GL_Master!$A$1:$D$80,2,FALSE)</f>
        <v>PL</v>
      </c>
      <c r="R4966" s="39" t="str">
        <f>VLOOKUP(D4966,GL_Master!$A$1:$D$80,3,FALSE)</f>
        <v>Legal &amp; Professional expenses</v>
      </c>
      <c r="S4966" s="39" t="str">
        <f>VLOOKUP(D4966,GL_Master!$A$1:$D$80,4,FALSE)</f>
        <v>Professional Fees - Others</v>
      </c>
    </row>
    <row r="4967" spans="1:19" x14ac:dyDescent="0.25">
      <c r="A4967" s="39" t="s">
        <v>262</v>
      </c>
      <c r="B4967" s="39" t="s">
        <v>236</v>
      </c>
      <c r="C4967" s="7">
        <v>43983</v>
      </c>
      <c r="D4967" s="39" t="s">
        <v>105</v>
      </c>
      <c r="E4967" s="39">
        <v>55</v>
      </c>
      <c r="F4967" s="82">
        <f t="shared" si="231"/>
        <v>5.5E-2</v>
      </c>
      <c r="G4967" s="39">
        <f>VLOOKUP(N4967,Currecny_M!$A$1:$P$10,2,FALSE)</f>
        <v>53</v>
      </c>
      <c r="H4967" s="39">
        <f>MATCH(C4967,Currecny_M!$A$1:$P$1,0)</f>
        <v>4</v>
      </c>
      <c r="I4967" s="39">
        <f>VLOOKUP(N4967,Currecny_M!$A$1:$P$10,MATCH(Database!C4967,Currecny_M!$A$1:$P$1,0),FALSE)</f>
        <v>54.07</v>
      </c>
      <c r="J4967" s="82">
        <f t="shared" si="232"/>
        <v>2.9738500000000001</v>
      </c>
      <c r="K4967" s="39">
        <f>VLOOKUP('Cover page'!$B$6,Currecny_M!$A$1:$P$10,MATCH(Database!C4967,Currecny_M!$A$1:$P$1,0),FALSE)</f>
        <v>1</v>
      </c>
      <c r="L4967" s="82">
        <f t="shared" si="233"/>
        <v>2.9738500000000001</v>
      </c>
      <c r="M4967" s="82">
        <f>((E4967/$F$1)*VLOOKUP(N4967,Currecny_M!$A$1:$P$10,MATCH(Database!C4967,Currecny_M!$A$1:$P$1,0),FALSE))/VLOOKUP('Cover page'!$B$6,Currecny_M!$A$1:$P$10,MATCH(Database!C4967,Currecny_M!$A$1:$P$1,0),FALSE)</f>
        <v>2.9738500000000001</v>
      </c>
      <c r="N4967" s="6" t="str">
        <f>VLOOKUP(B4967,Master!$A$2:$C$11,3,FALSE)</f>
        <v>SGD</v>
      </c>
      <c r="O4967" s="6" t="str">
        <f>VLOOKUP(B4967,Master!$A$2:$C$11,2,FALSE)</f>
        <v>Asia</v>
      </c>
      <c r="Q4967" s="39" t="str">
        <f>VLOOKUP(D4967,GL_Master!$A$1:$D$80,2,FALSE)</f>
        <v>PL</v>
      </c>
      <c r="R4967" s="39" t="str">
        <f>VLOOKUP(D4967,GL_Master!$A$1:$D$80,3,FALSE)</f>
        <v>Travelling and conveyance</v>
      </c>
      <c r="S4967" s="39" t="str">
        <f>VLOOKUP(D4967,GL_Master!$A$1:$D$80,4,FALSE)</f>
        <v>Car hiring and rental services</v>
      </c>
    </row>
    <row r="4968" spans="1:19" x14ac:dyDescent="0.25">
      <c r="A4968" s="39" t="s">
        <v>262</v>
      </c>
      <c r="B4968" s="39" t="s">
        <v>236</v>
      </c>
      <c r="C4968" s="7">
        <v>43983</v>
      </c>
      <c r="D4968" s="39" t="s">
        <v>106</v>
      </c>
      <c r="E4968" s="39">
        <v>27</v>
      </c>
      <c r="F4968" s="82">
        <f t="shared" si="231"/>
        <v>2.7E-2</v>
      </c>
      <c r="G4968" s="39">
        <f>VLOOKUP(N4968,Currecny_M!$A$1:$P$10,2,FALSE)</f>
        <v>53</v>
      </c>
      <c r="H4968" s="39">
        <f>MATCH(C4968,Currecny_M!$A$1:$P$1,0)</f>
        <v>4</v>
      </c>
      <c r="I4968" s="39">
        <f>VLOOKUP(N4968,Currecny_M!$A$1:$P$10,MATCH(Database!C4968,Currecny_M!$A$1:$P$1,0),FALSE)</f>
        <v>54.07</v>
      </c>
      <c r="J4968" s="82">
        <f t="shared" si="232"/>
        <v>1.4598899999999999</v>
      </c>
      <c r="K4968" s="39">
        <f>VLOOKUP('Cover page'!$B$6,Currecny_M!$A$1:$P$10,MATCH(Database!C4968,Currecny_M!$A$1:$P$1,0),FALSE)</f>
        <v>1</v>
      </c>
      <c r="L4968" s="82">
        <f t="shared" si="233"/>
        <v>1.4598899999999999</v>
      </c>
      <c r="M4968" s="82">
        <f>((E4968/$F$1)*VLOOKUP(N4968,Currecny_M!$A$1:$P$10,MATCH(Database!C4968,Currecny_M!$A$1:$P$1,0),FALSE))/VLOOKUP('Cover page'!$B$6,Currecny_M!$A$1:$P$10,MATCH(Database!C4968,Currecny_M!$A$1:$P$1,0),FALSE)</f>
        <v>1.4598899999999999</v>
      </c>
      <c r="N4968" s="6" t="str">
        <f>VLOOKUP(B4968,Master!$A$2:$C$11,3,FALSE)</f>
        <v>SGD</v>
      </c>
      <c r="O4968" s="6" t="str">
        <f>VLOOKUP(B4968,Master!$A$2:$C$11,2,FALSE)</f>
        <v>Asia</v>
      </c>
      <c r="Q4968" s="39" t="str">
        <f>VLOOKUP(D4968,GL_Master!$A$1:$D$80,2,FALSE)</f>
        <v>PL</v>
      </c>
      <c r="R4968" s="39" t="str">
        <f>VLOOKUP(D4968,GL_Master!$A$1:$D$80,3,FALSE)</f>
        <v>Communication &amp; internet exp</v>
      </c>
      <c r="S4968" s="39" t="str">
        <f>VLOOKUP(D4968,GL_Master!$A$1:$D$80,4,FALSE)</f>
        <v>Printing &amp; Stationary</v>
      </c>
    </row>
    <row r="4969" spans="1:19" x14ac:dyDescent="0.25">
      <c r="A4969" s="39" t="s">
        <v>262</v>
      </c>
      <c r="B4969" s="39" t="s">
        <v>236</v>
      </c>
      <c r="C4969" s="7">
        <v>43983</v>
      </c>
      <c r="D4969" s="39" t="s">
        <v>32</v>
      </c>
      <c r="E4969" s="39">
        <v>27</v>
      </c>
      <c r="F4969" s="82">
        <f t="shared" si="231"/>
        <v>2.7E-2</v>
      </c>
      <c r="G4969" s="39">
        <f>VLOOKUP(N4969,Currecny_M!$A$1:$P$10,2,FALSE)</f>
        <v>53</v>
      </c>
      <c r="H4969" s="39">
        <f>MATCH(C4969,Currecny_M!$A$1:$P$1,0)</f>
        <v>4</v>
      </c>
      <c r="I4969" s="39">
        <f>VLOOKUP(N4969,Currecny_M!$A$1:$P$10,MATCH(Database!C4969,Currecny_M!$A$1:$P$1,0),FALSE)</f>
        <v>54.07</v>
      </c>
      <c r="J4969" s="82">
        <f t="shared" si="232"/>
        <v>1.4598899999999999</v>
      </c>
      <c r="K4969" s="39">
        <f>VLOOKUP('Cover page'!$B$6,Currecny_M!$A$1:$P$10,MATCH(Database!C4969,Currecny_M!$A$1:$P$1,0),FALSE)</f>
        <v>1</v>
      </c>
      <c r="L4969" s="82">
        <f t="shared" si="233"/>
        <v>1.4598899999999999</v>
      </c>
      <c r="M4969" s="82">
        <f>((E4969/$F$1)*VLOOKUP(N4969,Currecny_M!$A$1:$P$10,MATCH(Database!C4969,Currecny_M!$A$1:$P$1,0),FALSE))/VLOOKUP('Cover page'!$B$6,Currecny_M!$A$1:$P$10,MATCH(Database!C4969,Currecny_M!$A$1:$P$1,0),FALSE)</f>
        <v>1.4598899999999999</v>
      </c>
      <c r="N4969" s="6" t="str">
        <f>VLOOKUP(B4969,Master!$A$2:$C$11,3,FALSE)</f>
        <v>SGD</v>
      </c>
      <c r="O4969" s="6" t="str">
        <f>VLOOKUP(B4969,Master!$A$2:$C$11,2,FALSE)</f>
        <v>Asia</v>
      </c>
      <c r="Q4969" s="39" t="str">
        <f>VLOOKUP(D4969,GL_Master!$A$1:$D$80,2,FALSE)</f>
        <v>PL</v>
      </c>
      <c r="R4969" s="39" t="str">
        <f>VLOOKUP(D4969,GL_Master!$A$1:$D$80,3,FALSE)</f>
        <v>Communication &amp; internet exp</v>
      </c>
      <c r="S4969" s="39" t="str">
        <f>VLOOKUP(D4969,GL_Master!$A$1:$D$80,4,FALSE)</f>
        <v>Printing &amp; Stationary</v>
      </c>
    </row>
    <row r="4970" spans="1:19" x14ac:dyDescent="0.25">
      <c r="A4970" s="39" t="s">
        <v>262</v>
      </c>
      <c r="B4970" s="39" t="s">
        <v>236</v>
      </c>
      <c r="C4970" s="7">
        <v>43983</v>
      </c>
      <c r="D4970" s="39" t="s">
        <v>35</v>
      </c>
      <c r="E4970" s="39">
        <v>85</v>
      </c>
      <c r="F4970" s="82">
        <f t="shared" si="231"/>
        <v>8.5000000000000006E-2</v>
      </c>
      <c r="G4970" s="39">
        <f>VLOOKUP(N4970,Currecny_M!$A$1:$P$10,2,FALSE)</f>
        <v>53</v>
      </c>
      <c r="H4970" s="39">
        <f>MATCH(C4970,Currecny_M!$A$1:$P$1,0)</f>
        <v>4</v>
      </c>
      <c r="I4970" s="39">
        <f>VLOOKUP(N4970,Currecny_M!$A$1:$P$10,MATCH(Database!C4970,Currecny_M!$A$1:$P$1,0),FALSE)</f>
        <v>54.07</v>
      </c>
      <c r="J4970" s="82">
        <f t="shared" si="232"/>
        <v>4.5959500000000002</v>
      </c>
      <c r="K4970" s="39">
        <f>VLOOKUP('Cover page'!$B$6,Currecny_M!$A$1:$P$10,MATCH(Database!C4970,Currecny_M!$A$1:$P$1,0),FALSE)</f>
        <v>1</v>
      </c>
      <c r="L4970" s="82">
        <f t="shared" si="233"/>
        <v>4.5959500000000002</v>
      </c>
      <c r="M4970" s="82">
        <f>((E4970/$F$1)*VLOOKUP(N4970,Currecny_M!$A$1:$P$10,MATCH(Database!C4970,Currecny_M!$A$1:$P$1,0),FALSE))/VLOOKUP('Cover page'!$B$6,Currecny_M!$A$1:$P$10,MATCH(Database!C4970,Currecny_M!$A$1:$P$1,0),FALSE)</f>
        <v>4.5959500000000002</v>
      </c>
      <c r="N4970" s="6" t="str">
        <f>VLOOKUP(B4970,Master!$A$2:$C$11,3,FALSE)</f>
        <v>SGD</v>
      </c>
      <c r="O4970" s="6" t="str">
        <f>VLOOKUP(B4970,Master!$A$2:$C$11,2,FALSE)</f>
        <v>Asia</v>
      </c>
      <c r="Q4970" s="39" t="str">
        <f>VLOOKUP(D4970,GL_Master!$A$1:$D$80,2,FALSE)</f>
        <v>PL</v>
      </c>
      <c r="R4970" s="39" t="str">
        <f>VLOOKUP(D4970,GL_Master!$A$1:$D$80,3,FALSE)</f>
        <v>Security Expenses</v>
      </c>
      <c r="S4970" s="39" t="str">
        <f>VLOOKUP(D4970,GL_Master!$A$1:$D$80,4,FALSE)</f>
        <v>Security Expenses others</v>
      </c>
    </row>
    <row r="4971" spans="1:19" x14ac:dyDescent="0.25">
      <c r="A4971" s="39" t="s">
        <v>262</v>
      </c>
      <c r="B4971" s="39" t="s">
        <v>236</v>
      </c>
      <c r="C4971" s="7">
        <v>43983</v>
      </c>
      <c r="D4971" s="39" t="s">
        <v>38</v>
      </c>
      <c r="E4971" s="39">
        <v>28</v>
      </c>
      <c r="F4971" s="82">
        <f t="shared" si="231"/>
        <v>2.8000000000000001E-2</v>
      </c>
      <c r="G4971" s="39">
        <f>VLOOKUP(N4971,Currecny_M!$A$1:$P$10,2,FALSE)</f>
        <v>53</v>
      </c>
      <c r="H4971" s="39">
        <f>MATCH(C4971,Currecny_M!$A$1:$P$1,0)</f>
        <v>4</v>
      </c>
      <c r="I4971" s="39">
        <f>VLOOKUP(N4971,Currecny_M!$A$1:$P$10,MATCH(Database!C4971,Currecny_M!$A$1:$P$1,0),FALSE)</f>
        <v>54.07</v>
      </c>
      <c r="J4971" s="82">
        <f t="shared" si="232"/>
        <v>1.51396</v>
      </c>
      <c r="K4971" s="39">
        <f>VLOOKUP('Cover page'!$B$6,Currecny_M!$A$1:$P$10,MATCH(Database!C4971,Currecny_M!$A$1:$P$1,0),FALSE)</f>
        <v>1</v>
      </c>
      <c r="L4971" s="82">
        <f t="shared" si="233"/>
        <v>1.51396</v>
      </c>
      <c r="M4971" s="82">
        <f>((E4971/$F$1)*VLOOKUP(N4971,Currecny_M!$A$1:$P$10,MATCH(Database!C4971,Currecny_M!$A$1:$P$1,0),FALSE))/VLOOKUP('Cover page'!$B$6,Currecny_M!$A$1:$P$10,MATCH(Database!C4971,Currecny_M!$A$1:$P$1,0),FALSE)</f>
        <v>1.51396</v>
      </c>
      <c r="N4971" s="6" t="str">
        <f>VLOOKUP(B4971,Master!$A$2:$C$11,3,FALSE)</f>
        <v>SGD</v>
      </c>
      <c r="O4971" s="6" t="str">
        <f>VLOOKUP(B4971,Master!$A$2:$C$11,2,FALSE)</f>
        <v>Asia</v>
      </c>
      <c r="Q4971" s="39" t="str">
        <f>VLOOKUP(D4971,GL_Master!$A$1:$D$80,2,FALSE)</f>
        <v>PL</v>
      </c>
      <c r="R4971" s="39" t="str">
        <f>VLOOKUP(D4971,GL_Master!$A$1:$D$80,3,FALSE)</f>
        <v>House Keeping Expenses</v>
      </c>
      <c r="S4971" s="39" t="str">
        <f>VLOOKUP(D4971,GL_Master!$A$1:$D$80,4,FALSE)</f>
        <v>House Keeping Expenses</v>
      </c>
    </row>
    <row r="4972" spans="1:19" x14ac:dyDescent="0.25">
      <c r="A4972" s="39" t="s">
        <v>262</v>
      </c>
      <c r="B4972" s="39" t="s">
        <v>236</v>
      </c>
      <c r="C4972" s="7">
        <v>43983</v>
      </c>
      <c r="D4972" s="39" t="s">
        <v>107</v>
      </c>
      <c r="E4972" s="39">
        <v>29</v>
      </c>
      <c r="F4972" s="82">
        <f t="shared" si="231"/>
        <v>2.9000000000000001E-2</v>
      </c>
      <c r="G4972" s="39">
        <f>VLOOKUP(N4972,Currecny_M!$A$1:$P$10,2,FALSE)</f>
        <v>53</v>
      </c>
      <c r="H4972" s="39">
        <f>MATCH(C4972,Currecny_M!$A$1:$P$1,0)</f>
        <v>4</v>
      </c>
      <c r="I4972" s="39">
        <f>VLOOKUP(N4972,Currecny_M!$A$1:$P$10,MATCH(Database!C4972,Currecny_M!$A$1:$P$1,0),FALSE)</f>
        <v>54.07</v>
      </c>
      <c r="J4972" s="82">
        <f t="shared" si="232"/>
        <v>1.56803</v>
      </c>
      <c r="K4972" s="39">
        <f>VLOOKUP('Cover page'!$B$6,Currecny_M!$A$1:$P$10,MATCH(Database!C4972,Currecny_M!$A$1:$P$1,0),FALSE)</f>
        <v>1</v>
      </c>
      <c r="L4972" s="82">
        <f t="shared" si="233"/>
        <v>1.56803</v>
      </c>
      <c r="M4972" s="82">
        <f>((E4972/$F$1)*VLOOKUP(N4972,Currecny_M!$A$1:$P$10,MATCH(Database!C4972,Currecny_M!$A$1:$P$1,0),FALSE))/VLOOKUP('Cover page'!$B$6,Currecny_M!$A$1:$P$10,MATCH(Database!C4972,Currecny_M!$A$1:$P$1,0),FALSE)</f>
        <v>1.56803</v>
      </c>
      <c r="N4972" s="6" t="str">
        <f>VLOOKUP(B4972,Master!$A$2:$C$11,3,FALSE)</f>
        <v>SGD</v>
      </c>
      <c r="O4972" s="6" t="str">
        <f>VLOOKUP(B4972,Master!$A$2:$C$11,2,FALSE)</f>
        <v>Asia</v>
      </c>
      <c r="Q4972" s="39" t="str">
        <f>VLOOKUP(D4972,GL_Master!$A$1:$D$80,2,FALSE)</f>
        <v>PL</v>
      </c>
      <c r="R4972" s="39" t="str">
        <f>VLOOKUP(D4972,GL_Master!$A$1:$D$80,3,FALSE)</f>
        <v>Misc. expenses</v>
      </c>
      <c r="S4972" s="39" t="str">
        <f>VLOOKUP(D4972,GL_Master!$A$1:$D$80,4,FALSE)</f>
        <v>Repair &amp; Maintenance</v>
      </c>
    </row>
    <row r="4973" spans="1:19" x14ac:dyDescent="0.25">
      <c r="A4973" s="39" t="s">
        <v>262</v>
      </c>
      <c r="B4973" s="39" t="s">
        <v>236</v>
      </c>
      <c r="C4973" s="7">
        <v>43983</v>
      </c>
      <c r="D4973" s="39" t="s">
        <v>108</v>
      </c>
      <c r="E4973" s="39">
        <v>29</v>
      </c>
      <c r="F4973" s="82">
        <f t="shared" si="231"/>
        <v>2.9000000000000001E-2</v>
      </c>
      <c r="G4973" s="39">
        <f>VLOOKUP(N4973,Currecny_M!$A$1:$P$10,2,FALSE)</f>
        <v>53</v>
      </c>
      <c r="H4973" s="39">
        <f>MATCH(C4973,Currecny_M!$A$1:$P$1,0)</f>
        <v>4</v>
      </c>
      <c r="I4973" s="39">
        <f>VLOOKUP(N4973,Currecny_M!$A$1:$P$10,MATCH(Database!C4973,Currecny_M!$A$1:$P$1,0),FALSE)</f>
        <v>54.07</v>
      </c>
      <c r="J4973" s="82">
        <f t="shared" si="232"/>
        <v>1.56803</v>
      </c>
      <c r="K4973" s="39">
        <f>VLOOKUP('Cover page'!$B$6,Currecny_M!$A$1:$P$10,MATCH(Database!C4973,Currecny_M!$A$1:$P$1,0),FALSE)</f>
        <v>1</v>
      </c>
      <c r="L4973" s="82">
        <f t="shared" si="233"/>
        <v>1.56803</v>
      </c>
      <c r="M4973" s="82">
        <f>((E4973/$F$1)*VLOOKUP(N4973,Currecny_M!$A$1:$P$10,MATCH(Database!C4973,Currecny_M!$A$1:$P$1,0),FALSE))/VLOOKUP('Cover page'!$B$6,Currecny_M!$A$1:$P$10,MATCH(Database!C4973,Currecny_M!$A$1:$P$1,0),FALSE)</f>
        <v>1.56803</v>
      </c>
      <c r="N4973" s="6" t="str">
        <f>VLOOKUP(B4973,Master!$A$2:$C$11,3,FALSE)</f>
        <v>SGD</v>
      </c>
      <c r="O4973" s="6" t="str">
        <f>VLOOKUP(B4973,Master!$A$2:$C$11,2,FALSE)</f>
        <v>Asia</v>
      </c>
      <c r="Q4973" s="39" t="str">
        <f>VLOOKUP(D4973,GL_Master!$A$1:$D$80,2,FALSE)</f>
        <v>PL</v>
      </c>
      <c r="R4973" s="39" t="str">
        <f>VLOOKUP(D4973,GL_Master!$A$1:$D$80,3,FALSE)</f>
        <v>Misc. expenses</v>
      </c>
      <c r="S4973" s="39" t="str">
        <f>VLOOKUP(D4973,GL_Master!$A$1:$D$80,4,FALSE)</f>
        <v>Repair &amp; Maintenance</v>
      </c>
    </row>
    <row r="4974" spans="1:19" x14ac:dyDescent="0.25">
      <c r="A4974" s="39" t="s">
        <v>262</v>
      </c>
      <c r="B4974" s="39" t="s">
        <v>236</v>
      </c>
      <c r="C4974" s="7">
        <v>43983</v>
      </c>
      <c r="D4974" s="39" t="s">
        <v>9</v>
      </c>
      <c r="E4974" s="39">
        <v>262</v>
      </c>
      <c r="F4974" s="82">
        <f t="shared" si="231"/>
        <v>0.26200000000000001</v>
      </c>
      <c r="G4974" s="39">
        <f>VLOOKUP(N4974,Currecny_M!$A$1:$P$10,2,FALSE)</f>
        <v>53</v>
      </c>
      <c r="H4974" s="39">
        <f>MATCH(C4974,Currecny_M!$A$1:$P$1,0)</f>
        <v>4</v>
      </c>
      <c r="I4974" s="39">
        <f>VLOOKUP(N4974,Currecny_M!$A$1:$P$10,MATCH(Database!C4974,Currecny_M!$A$1:$P$1,0),FALSE)</f>
        <v>54.07</v>
      </c>
      <c r="J4974" s="82">
        <f t="shared" si="232"/>
        <v>14.16634</v>
      </c>
      <c r="K4974" s="39">
        <f>VLOOKUP('Cover page'!$B$6,Currecny_M!$A$1:$P$10,MATCH(Database!C4974,Currecny_M!$A$1:$P$1,0),FALSE)</f>
        <v>1</v>
      </c>
      <c r="L4974" s="82">
        <f t="shared" si="233"/>
        <v>14.16634</v>
      </c>
      <c r="M4974" s="82">
        <f>((E4974/$F$1)*VLOOKUP(N4974,Currecny_M!$A$1:$P$10,MATCH(Database!C4974,Currecny_M!$A$1:$P$1,0),FALSE))/VLOOKUP('Cover page'!$B$6,Currecny_M!$A$1:$P$10,MATCH(Database!C4974,Currecny_M!$A$1:$P$1,0),FALSE)</f>
        <v>14.16634</v>
      </c>
      <c r="N4974" s="6" t="str">
        <f>VLOOKUP(B4974,Master!$A$2:$C$11,3,FALSE)</f>
        <v>SGD</v>
      </c>
      <c r="O4974" s="6" t="str">
        <f>VLOOKUP(B4974,Master!$A$2:$C$11,2,FALSE)</f>
        <v>Asia</v>
      </c>
      <c r="Q4974" s="39" t="str">
        <f>VLOOKUP(D4974,GL_Master!$A$1:$D$80,2,FALSE)</f>
        <v>PL</v>
      </c>
      <c r="R4974" s="39" t="str">
        <f>VLOOKUP(D4974,GL_Master!$A$1:$D$80,3,FALSE)</f>
        <v>Rent</v>
      </c>
      <c r="S4974" s="39" t="str">
        <f>VLOOKUP(D4974,GL_Master!$A$1:$D$80,4,FALSE)</f>
        <v>Office Rent</v>
      </c>
    </row>
    <row r="4975" spans="1:19" x14ac:dyDescent="0.25">
      <c r="A4975" s="39" t="s">
        <v>262</v>
      </c>
      <c r="B4975" s="39" t="s">
        <v>236</v>
      </c>
      <c r="C4975" s="7">
        <v>43983</v>
      </c>
      <c r="D4975" s="39" t="s">
        <v>109</v>
      </c>
      <c r="E4975" s="39">
        <v>-133</v>
      </c>
      <c r="F4975" s="82">
        <f t="shared" si="231"/>
        <v>-0.13300000000000001</v>
      </c>
      <c r="G4975" s="39">
        <f>VLOOKUP(N4975,Currecny_M!$A$1:$P$10,2,FALSE)</f>
        <v>53</v>
      </c>
      <c r="H4975" s="39">
        <f>MATCH(C4975,Currecny_M!$A$1:$P$1,0)</f>
        <v>4</v>
      </c>
      <c r="I4975" s="39">
        <f>VLOOKUP(N4975,Currecny_M!$A$1:$P$10,MATCH(Database!C4975,Currecny_M!$A$1:$P$1,0),FALSE)</f>
        <v>54.07</v>
      </c>
      <c r="J4975" s="82">
        <f t="shared" si="232"/>
        <v>-7.1913100000000005</v>
      </c>
      <c r="K4975" s="39">
        <f>VLOOKUP('Cover page'!$B$6,Currecny_M!$A$1:$P$10,MATCH(Database!C4975,Currecny_M!$A$1:$P$1,0),FALSE)</f>
        <v>1</v>
      </c>
      <c r="L4975" s="82">
        <f t="shared" si="233"/>
        <v>-7.1913100000000005</v>
      </c>
      <c r="M4975" s="82">
        <f>((E4975/$F$1)*VLOOKUP(N4975,Currecny_M!$A$1:$P$10,MATCH(Database!C4975,Currecny_M!$A$1:$P$1,0),FALSE))/VLOOKUP('Cover page'!$B$6,Currecny_M!$A$1:$P$10,MATCH(Database!C4975,Currecny_M!$A$1:$P$1,0),FALSE)</f>
        <v>-7.1913100000000005</v>
      </c>
      <c r="N4975" s="6" t="str">
        <f>VLOOKUP(B4975,Master!$A$2:$C$11,3,FALSE)</f>
        <v>SGD</v>
      </c>
      <c r="O4975" s="6" t="str">
        <f>VLOOKUP(B4975,Master!$A$2:$C$11,2,FALSE)</f>
        <v>Asia</v>
      </c>
      <c r="Q4975" s="39" t="str">
        <f>VLOOKUP(D4975,GL_Master!$A$1:$D$80,2,FALSE)</f>
        <v>PL</v>
      </c>
      <c r="R4975" s="39" t="str">
        <f>VLOOKUP(D4975,GL_Master!$A$1:$D$80,3,FALSE)</f>
        <v>Travelling and conveyance</v>
      </c>
      <c r="S4975" s="39" t="str">
        <f>VLOOKUP(D4975,GL_Master!$A$1:$D$80,4,FALSE)</f>
        <v>Travelling , hotel lodging</v>
      </c>
    </row>
    <row r="4976" spans="1:19" x14ac:dyDescent="0.25">
      <c r="A4976" s="39" t="s">
        <v>262</v>
      </c>
      <c r="B4976" s="39" t="s">
        <v>236</v>
      </c>
      <c r="C4976" s="7">
        <v>43983</v>
      </c>
      <c r="D4976" s="39" t="s">
        <v>110</v>
      </c>
      <c r="E4976" s="39">
        <v>55</v>
      </c>
      <c r="F4976" s="82">
        <f t="shared" si="231"/>
        <v>5.5E-2</v>
      </c>
      <c r="G4976" s="39">
        <f>VLOOKUP(N4976,Currecny_M!$A$1:$P$10,2,FALSE)</f>
        <v>53</v>
      </c>
      <c r="H4976" s="39">
        <f>MATCH(C4976,Currecny_M!$A$1:$P$1,0)</f>
        <v>4</v>
      </c>
      <c r="I4976" s="39">
        <f>VLOOKUP(N4976,Currecny_M!$A$1:$P$10,MATCH(Database!C4976,Currecny_M!$A$1:$P$1,0),FALSE)</f>
        <v>54.07</v>
      </c>
      <c r="J4976" s="82">
        <f t="shared" si="232"/>
        <v>2.9738500000000001</v>
      </c>
      <c r="K4976" s="39">
        <f>VLOOKUP('Cover page'!$B$6,Currecny_M!$A$1:$P$10,MATCH(Database!C4976,Currecny_M!$A$1:$P$1,0),FALSE)</f>
        <v>1</v>
      </c>
      <c r="L4976" s="82">
        <f t="shared" si="233"/>
        <v>2.9738500000000001</v>
      </c>
      <c r="M4976" s="82">
        <f>((E4976/$F$1)*VLOOKUP(N4976,Currecny_M!$A$1:$P$10,MATCH(Database!C4976,Currecny_M!$A$1:$P$1,0),FALSE))/VLOOKUP('Cover page'!$B$6,Currecny_M!$A$1:$P$10,MATCH(Database!C4976,Currecny_M!$A$1:$P$1,0),FALSE)</f>
        <v>2.9738500000000001</v>
      </c>
      <c r="N4976" s="6" t="str">
        <f>VLOOKUP(B4976,Master!$A$2:$C$11,3,FALSE)</f>
        <v>SGD</v>
      </c>
      <c r="O4976" s="6" t="str">
        <f>VLOOKUP(B4976,Master!$A$2:$C$11,2,FALSE)</f>
        <v>Asia</v>
      </c>
      <c r="Q4976" s="39" t="str">
        <f>VLOOKUP(D4976,GL_Master!$A$1:$D$80,2,FALSE)</f>
        <v>PL</v>
      </c>
      <c r="R4976" s="39" t="str">
        <f>VLOOKUP(D4976,GL_Master!$A$1:$D$80,3,FALSE)</f>
        <v>Travelling and conveyance</v>
      </c>
      <c r="S4976" s="39" t="str">
        <f>VLOOKUP(D4976,GL_Master!$A$1:$D$80,4,FALSE)</f>
        <v>Travelling , hotel lodging</v>
      </c>
    </row>
    <row r="4977" spans="1:19" x14ac:dyDescent="0.25">
      <c r="A4977" s="39" t="s">
        <v>262</v>
      </c>
      <c r="B4977" s="39" t="s">
        <v>236</v>
      </c>
      <c r="C4977" s="7">
        <v>43983</v>
      </c>
      <c r="D4977" s="39" t="s">
        <v>111</v>
      </c>
      <c r="E4977" s="39">
        <v>27</v>
      </c>
      <c r="F4977" s="82">
        <f t="shared" si="231"/>
        <v>2.7E-2</v>
      </c>
      <c r="G4977" s="39">
        <f>VLOOKUP(N4977,Currecny_M!$A$1:$P$10,2,FALSE)</f>
        <v>53</v>
      </c>
      <c r="H4977" s="39">
        <f>MATCH(C4977,Currecny_M!$A$1:$P$1,0)</f>
        <v>4</v>
      </c>
      <c r="I4977" s="39">
        <f>VLOOKUP(N4977,Currecny_M!$A$1:$P$10,MATCH(Database!C4977,Currecny_M!$A$1:$P$1,0),FALSE)</f>
        <v>54.07</v>
      </c>
      <c r="J4977" s="82">
        <f t="shared" si="232"/>
        <v>1.4598899999999999</v>
      </c>
      <c r="K4977" s="39">
        <f>VLOOKUP('Cover page'!$B$6,Currecny_M!$A$1:$P$10,MATCH(Database!C4977,Currecny_M!$A$1:$P$1,0),FALSE)</f>
        <v>1</v>
      </c>
      <c r="L4977" s="82">
        <f t="shared" si="233"/>
        <v>1.4598899999999999</v>
      </c>
      <c r="M4977" s="82">
        <f>((E4977/$F$1)*VLOOKUP(N4977,Currecny_M!$A$1:$P$10,MATCH(Database!C4977,Currecny_M!$A$1:$P$1,0),FALSE))/VLOOKUP('Cover page'!$B$6,Currecny_M!$A$1:$P$10,MATCH(Database!C4977,Currecny_M!$A$1:$P$1,0),FALSE)</f>
        <v>1.4598899999999999</v>
      </c>
      <c r="N4977" s="6" t="str">
        <f>VLOOKUP(B4977,Master!$A$2:$C$11,3,FALSE)</f>
        <v>SGD</v>
      </c>
      <c r="O4977" s="6" t="str">
        <f>VLOOKUP(B4977,Master!$A$2:$C$11,2,FALSE)</f>
        <v>Asia</v>
      </c>
      <c r="Q4977" s="39" t="str">
        <f>VLOOKUP(D4977,GL_Master!$A$1:$D$80,2,FALSE)</f>
        <v>PL</v>
      </c>
      <c r="R4977" s="39" t="str">
        <f>VLOOKUP(D4977,GL_Master!$A$1:$D$80,3,FALSE)</f>
        <v>Legal &amp; Professional expenses</v>
      </c>
      <c r="S4977" s="39" t="str">
        <f>VLOOKUP(D4977,GL_Master!$A$1:$D$80,4,FALSE)</f>
        <v>Professional Fees - Others</v>
      </c>
    </row>
    <row r="4978" spans="1:19" x14ac:dyDescent="0.25">
      <c r="A4978" s="39" t="s">
        <v>262</v>
      </c>
      <c r="B4978" s="39" t="s">
        <v>236</v>
      </c>
      <c r="C4978" s="7">
        <v>43983</v>
      </c>
      <c r="D4978" s="39" t="s">
        <v>112</v>
      </c>
      <c r="E4978" s="39">
        <v>283</v>
      </c>
      <c r="F4978" s="82">
        <f t="shared" si="231"/>
        <v>0.28299999999999997</v>
      </c>
      <c r="G4978" s="39">
        <f>VLOOKUP(N4978,Currecny_M!$A$1:$P$10,2,FALSE)</f>
        <v>53</v>
      </c>
      <c r="H4978" s="39">
        <f>MATCH(C4978,Currecny_M!$A$1:$P$1,0)</f>
        <v>4</v>
      </c>
      <c r="I4978" s="39">
        <f>VLOOKUP(N4978,Currecny_M!$A$1:$P$10,MATCH(Database!C4978,Currecny_M!$A$1:$P$1,0),FALSE)</f>
        <v>54.07</v>
      </c>
      <c r="J4978" s="82">
        <f t="shared" si="232"/>
        <v>15.301809999999998</v>
      </c>
      <c r="K4978" s="39">
        <f>VLOOKUP('Cover page'!$B$6,Currecny_M!$A$1:$P$10,MATCH(Database!C4978,Currecny_M!$A$1:$P$1,0),FALSE)</f>
        <v>1</v>
      </c>
      <c r="L4978" s="82">
        <f t="shared" si="233"/>
        <v>15.301809999999998</v>
      </c>
      <c r="M4978" s="82">
        <f>((E4978/$F$1)*VLOOKUP(N4978,Currecny_M!$A$1:$P$10,MATCH(Database!C4978,Currecny_M!$A$1:$P$1,0),FALSE))/VLOOKUP('Cover page'!$B$6,Currecny_M!$A$1:$P$10,MATCH(Database!C4978,Currecny_M!$A$1:$P$1,0),FALSE)</f>
        <v>15.301809999999998</v>
      </c>
      <c r="N4978" s="6" t="str">
        <f>VLOOKUP(B4978,Master!$A$2:$C$11,3,FALSE)</f>
        <v>SGD</v>
      </c>
      <c r="O4978" s="6" t="str">
        <f>VLOOKUP(B4978,Master!$A$2:$C$11,2,FALSE)</f>
        <v>Asia</v>
      </c>
      <c r="Q4978" s="39" t="str">
        <f>VLOOKUP(D4978,GL_Master!$A$1:$D$80,2,FALSE)</f>
        <v>PL</v>
      </c>
      <c r="R4978" s="39" t="str">
        <f>VLOOKUP(D4978,GL_Master!$A$1:$D$80,3,FALSE)</f>
        <v>Finance Cost</v>
      </c>
      <c r="S4978" s="39" t="str">
        <f>VLOOKUP(D4978,GL_Master!$A$1:$D$80,4,FALSE)</f>
        <v>Interest expense</v>
      </c>
    </row>
    <row r="4979" spans="1:19" x14ac:dyDescent="0.25">
      <c r="A4979" s="39" t="s">
        <v>262</v>
      </c>
      <c r="B4979" s="39" t="s">
        <v>236</v>
      </c>
      <c r="C4979" s="7">
        <v>43983</v>
      </c>
      <c r="D4979" s="39" t="s">
        <v>25</v>
      </c>
      <c r="E4979" s="39">
        <v>2449</v>
      </c>
      <c r="F4979" s="82">
        <f t="shared" si="231"/>
        <v>2.4489999999999998</v>
      </c>
      <c r="G4979" s="39">
        <f>VLOOKUP(N4979,Currecny_M!$A$1:$P$10,2,FALSE)</f>
        <v>53</v>
      </c>
      <c r="H4979" s="39">
        <f>MATCH(C4979,Currecny_M!$A$1:$P$1,0)</f>
        <v>4</v>
      </c>
      <c r="I4979" s="39">
        <f>VLOOKUP(N4979,Currecny_M!$A$1:$P$10,MATCH(Database!C4979,Currecny_M!$A$1:$P$1,0),FALSE)</f>
        <v>54.07</v>
      </c>
      <c r="J4979" s="82">
        <f t="shared" si="232"/>
        <v>132.41743</v>
      </c>
      <c r="K4979" s="39">
        <f>VLOOKUP('Cover page'!$B$6,Currecny_M!$A$1:$P$10,MATCH(Database!C4979,Currecny_M!$A$1:$P$1,0),FALSE)</f>
        <v>1</v>
      </c>
      <c r="L4979" s="82">
        <f t="shared" si="233"/>
        <v>132.41743</v>
      </c>
      <c r="M4979" s="82">
        <f>((E4979/$F$1)*VLOOKUP(N4979,Currecny_M!$A$1:$P$10,MATCH(Database!C4979,Currecny_M!$A$1:$P$1,0),FALSE))/VLOOKUP('Cover page'!$B$6,Currecny_M!$A$1:$P$10,MATCH(Database!C4979,Currecny_M!$A$1:$P$1,0),FALSE)</f>
        <v>132.41743</v>
      </c>
      <c r="N4979" s="6" t="str">
        <f>VLOOKUP(B4979,Master!$A$2:$C$11,3,FALSE)</f>
        <v>SGD</v>
      </c>
      <c r="O4979" s="6" t="str">
        <f>VLOOKUP(B4979,Master!$A$2:$C$11,2,FALSE)</f>
        <v>Asia</v>
      </c>
      <c r="Q4979" s="39" t="str">
        <f>VLOOKUP(D4979,GL_Master!$A$1:$D$80,2,FALSE)</f>
        <v>PL</v>
      </c>
      <c r="R4979" s="39" t="str">
        <f>VLOOKUP(D4979,GL_Master!$A$1:$D$80,3,FALSE)</f>
        <v>Depreciation</v>
      </c>
      <c r="S4979" s="39" t="str">
        <f>VLOOKUP(D4979,GL_Master!$A$1:$D$80,4,FALSE)</f>
        <v>Depreciation</v>
      </c>
    </row>
    <row r="4980" spans="1:19" x14ac:dyDescent="0.25">
      <c r="A4980" s="39" t="s">
        <v>262</v>
      </c>
      <c r="B4980" s="39" t="s">
        <v>236</v>
      </c>
      <c r="C4980" s="7">
        <v>44013</v>
      </c>
      <c r="D4980" s="39" t="s">
        <v>51</v>
      </c>
      <c r="E4980" s="39">
        <v>-26415</v>
      </c>
      <c r="F4980" s="82">
        <f t="shared" si="231"/>
        <v>-26.414999999999999</v>
      </c>
      <c r="G4980" s="39">
        <f>VLOOKUP(N4980,Currecny_M!$A$1:$P$10,2,FALSE)</f>
        <v>53</v>
      </c>
      <c r="H4980" s="39">
        <f>MATCH(C4980,Currecny_M!$A$1:$P$1,0)</f>
        <v>5</v>
      </c>
      <c r="I4980" s="39">
        <f>VLOOKUP(N4980,Currecny_M!$A$1:$P$10,MATCH(Database!C4980,Currecny_M!$A$1:$P$1,0),FALSE)</f>
        <v>54.61</v>
      </c>
      <c r="J4980" s="82">
        <f t="shared" si="232"/>
        <v>-1442.52315</v>
      </c>
      <c r="K4980" s="39">
        <f>VLOOKUP('Cover page'!$B$6,Currecny_M!$A$1:$P$10,MATCH(Database!C4980,Currecny_M!$A$1:$P$1,0),FALSE)</f>
        <v>1</v>
      </c>
      <c r="L4980" s="82">
        <f t="shared" si="233"/>
        <v>-1442.52315</v>
      </c>
      <c r="M4980" s="82">
        <f>((E4980/$F$1)*VLOOKUP(N4980,Currecny_M!$A$1:$P$10,MATCH(Database!C4980,Currecny_M!$A$1:$P$1,0),FALSE))/VLOOKUP('Cover page'!$B$6,Currecny_M!$A$1:$P$10,MATCH(Database!C4980,Currecny_M!$A$1:$P$1,0),FALSE)</f>
        <v>-1442.52315</v>
      </c>
      <c r="N4980" s="6" t="str">
        <f>VLOOKUP(B4980,Master!$A$2:$C$11,3,FALSE)</f>
        <v>SGD</v>
      </c>
      <c r="O4980" s="6" t="str">
        <f>VLOOKUP(B4980,Master!$A$2:$C$11,2,FALSE)</f>
        <v>Asia</v>
      </c>
      <c r="Q4980" s="39" t="str">
        <f>VLOOKUP(D4980,GL_Master!$A$1:$D$80,2,FALSE)</f>
        <v>BS</v>
      </c>
      <c r="R4980" s="39" t="str">
        <f>VLOOKUP(D4980,GL_Master!$A$1:$D$80,3,FALSE)</f>
        <v>Share Capital</v>
      </c>
      <c r="S4980" s="39" t="str">
        <f>VLOOKUP(D4980,GL_Master!$A$1:$D$80,4,FALSE)</f>
        <v>Equity shares</v>
      </c>
    </row>
    <row r="4981" spans="1:19" x14ac:dyDescent="0.25">
      <c r="A4981" s="39" t="s">
        <v>262</v>
      </c>
      <c r="B4981" s="39" t="s">
        <v>236</v>
      </c>
      <c r="C4981" s="7">
        <v>44013</v>
      </c>
      <c r="D4981" s="39" t="s">
        <v>52</v>
      </c>
      <c r="E4981" s="39">
        <v>-50611</v>
      </c>
      <c r="F4981" s="82">
        <f t="shared" si="231"/>
        <v>-50.610999999999997</v>
      </c>
      <c r="G4981" s="39">
        <f>VLOOKUP(N4981,Currecny_M!$A$1:$P$10,2,FALSE)</f>
        <v>53</v>
      </c>
      <c r="H4981" s="39">
        <f>MATCH(C4981,Currecny_M!$A$1:$P$1,0)</f>
        <v>5</v>
      </c>
      <c r="I4981" s="39">
        <f>VLOOKUP(N4981,Currecny_M!$A$1:$P$10,MATCH(Database!C4981,Currecny_M!$A$1:$P$1,0),FALSE)</f>
        <v>54.61</v>
      </c>
      <c r="J4981" s="82">
        <f t="shared" si="232"/>
        <v>-2763.8667099999998</v>
      </c>
      <c r="K4981" s="39">
        <f>VLOOKUP('Cover page'!$B$6,Currecny_M!$A$1:$P$10,MATCH(Database!C4981,Currecny_M!$A$1:$P$1,0),FALSE)</f>
        <v>1</v>
      </c>
      <c r="L4981" s="82">
        <f t="shared" si="233"/>
        <v>-2763.8667099999998</v>
      </c>
      <c r="M4981" s="82">
        <f>((E4981/$F$1)*VLOOKUP(N4981,Currecny_M!$A$1:$P$10,MATCH(Database!C4981,Currecny_M!$A$1:$P$1,0),FALSE))/VLOOKUP('Cover page'!$B$6,Currecny_M!$A$1:$P$10,MATCH(Database!C4981,Currecny_M!$A$1:$P$1,0),FALSE)</f>
        <v>-2763.8667099999998</v>
      </c>
      <c r="N4981" s="6" t="str">
        <f>VLOOKUP(B4981,Master!$A$2:$C$11,3,FALSE)</f>
        <v>SGD</v>
      </c>
      <c r="O4981" s="6" t="str">
        <f>VLOOKUP(B4981,Master!$A$2:$C$11,2,FALSE)</f>
        <v>Asia</v>
      </c>
      <c r="Q4981" s="39" t="str">
        <f>VLOOKUP(D4981,GL_Master!$A$1:$D$80,2,FALSE)</f>
        <v>BS</v>
      </c>
      <c r="R4981" s="39" t="str">
        <f>VLOOKUP(D4981,GL_Master!$A$1:$D$80,3,FALSE)</f>
        <v>Reserve and Surplus</v>
      </c>
      <c r="S4981" s="39" t="str">
        <f>VLOOKUP(D4981,GL_Master!$A$1:$D$80,4,FALSE)</f>
        <v>Reserves at the commencement of the year</v>
      </c>
    </row>
    <row r="4982" spans="1:19" x14ac:dyDescent="0.25">
      <c r="A4982" s="39" t="s">
        <v>262</v>
      </c>
      <c r="B4982" s="39" t="s">
        <v>236</v>
      </c>
      <c r="C4982" s="7">
        <v>44013</v>
      </c>
      <c r="D4982" s="39" t="s">
        <v>53</v>
      </c>
      <c r="E4982" s="39">
        <v>-14048</v>
      </c>
      <c r="F4982" s="82">
        <f t="shared" si="231"/>
        <v>-14.048</v>
      </c>
      <c r="G4982" s="39">
        <f>VLOOKUP(N4982,Currecny_M!$A$1:$P$10,2,FALSE)</f>
        <v>53</v>
      </c>
      <c r="H4982" s="39">
        <f>MATCH(C4982,Currecny_M!$A$1:$P$1,0)</f>
        <v>5</v>
      </c>
      <c r="I4982" s="39">
        <f>VLOOKUP(N4982,Currecny_M!$A$1:$P$10,MATCH(Database!C4982,Currecny_M!$A$1:$P$1,0),FALSE)</f>
        <v>54.61</v>
      </c>
      <c r="J4982" s="82">
        <f t="shared" si="232"/>
        <v>-767.16128000000003</v>
      </c>
      <c r="K4982" s="39">
        <f>VLOOKUP('Cover page'!$B$6,Currecny_M!$A$1:$P$10,MATCH(Database!C4982,Currecny_M!$A$1:$P$1,0),FALSE)</f>
        <v>1</v>
      </c>
      <c r="L4982" s="82">
        <f t="shared" si="233"/>
        <v>-767.16128000000003</v>
      </c>
      <c r="M4982" s="82">
        <f>((E4982/$F$1)*VLOOKUP(N4982,Currecny_M!$A$1:$P$10,MATCH(Database!C4982,Currecny_M!$A$1:$P$1,0),FALSE))/VLOOKUP('Cover page'!$B$6,Currecny_M!$A$1:$P$10,MATCH(Database!C4982,Currecny_M!$A$1:$P$1,0),FALSE)</f>
        <v>-767.16128000000003</v>
      </c>
      <c r="N4982" s="6" t="str">
        <f>VLOOKUP(B4982,Master!$A$2:$C$11,3,FALSE)</f>
        <v>SGD</v>
      </c>
      <c r="O4982" s="6" t="str">
        <f>VLOOKUP(B4982,Master!$A$2:$C$11,2,FALSE)</f>
        <v>Asia</v>
      </c>
      <c r="Q4982" s="39" t="str">
        <f>VLOOKUP(D4982,GL_Master!$A$1:$D$80,2,FALSE)</f>
        <v>BS</v>
      </c>
      <c r="R4982" s="39" t="str">
        <f>VLOOKUP(D4982,GL_Master!$A$1:$D$80,3,FALSE)</f>
        <v>Loan Fund</v>
      </c>
      <c r="S4982" s="39" t="str">
        <f>VLOOKUP(D4982,GL_Master!$A$1:$D$80,4,FALSE)</f>
        <v>Term Loan</v>
      </c>
    </row>
    <row r="4983" spans="1:19" x14ac:dyDescent="0.25">
      <c r="A4983" s="39" t="s">
        <v>262</v>
      </c>
      <c r="B4983" s="39" t="s">
        <v>236</v>
      </c>
      <c r="C4983" s="7">
        <v>44013</v>
      </c>
      <c r="D4983" s="39" t="s">
        <v>54</v>
      </c>
      <c r="E4983" s="39">
        <v>57</v>
      </c>
      <c r="F4983" s="82">
        <f t="shared" si="231"/>
        <v>5.7000000000000002E-2</v>
      </c>
      <c r="G4983" s="39">
        <f>VLOOKUP(N4983,Currecny_M!$A$1:$P$10,2,FALSE)</f>
        <v>53</v>
      </c>
      <c r="H4983" s="39">
        <f>MATCH(C4983,Currecny_M!$A$1:$P$1,0)</f>
        <v>5</v>
      </c>
      <c r="I4983" s="39">
        <f>VLOOKUP(N4983,Currecny_M!$A$1:$P$10,MATCH(Database!C4983,Currecny_M!$A$1:$P$1,0),FALSE)</f>
        <v>54.61</v>
      </c>
      <c r="J4983" s="82">
        <f t="shared" si="232"/>
        <v>3.1127700000000003</v>
      </c>
      <c r="K4983" s="39">
        <f>VLOOKUP('Cover page'!$B$6,Currecny_M!$A$1:$P$10,MATCH(Database!C4983,Currecny_M!$A$1:$P$1,0),FALSE)</f>
        <v>1</v>
      </c>
      <c r="L4983" s="82">
        <f t="shared" si="233"/>
        <v>3.1127700000000003</v>
      </c>
      <c r="M4983" s="82">
        <f>((E4983/$F$1)*VLOOKUP(N4983,Currecny_M!$A$1:$P$10,MATCH(Database!C4983,Currecny_M!$A$1:$P$1,0),FALSE))/VLOOKUP('Cover page'!$B$6,Currecny_M!$A$1:$P$10,MATCH(Database!C4983,Currecny_M!$A$1:$P$1,0),FALSE)</f>
        <v>3.1127700000000003</v>
      </c>
      <c r="N4983" s="6" t="str">
        <f>VLOOKUP(B4983,Master!$A$2:$C$11,3,FALSE)</f>
        <v>SGD</v>
      </c>
      <c r="O4983" s="6" t="str">
        <f>VLOOKUP(B4983,Master!$A$2:$C$11,2,FALSE)</f>
        <v>Asia</v>
      </c>
      <c r="Q4983" s="39" t="str">
        <f>VLOOKUP(D4983,GL_Master!$A$1:$D$80,2,FALSE)</f>
        <v>BS</v>
      </c>
      <c r="R4983" s="39" t="str">
        <f>VLOOKUP(D4983,GL_Master!$A$1:$D$80,3,FALSE)</f>
        <v>Trade Payables</v>
      </c>
      <c r="S4983" s="39" t="str">
        <f>VLOOKUP(D4983,GL_Master!$A$1:$D$80,4,FALSE)</f>
        <v>Trade payable</v>
      </c>
    </row>
    <row r="4984" spans="1:19" x14ac:dyDescent="0.25">
      <c r="A4984" s="39" t="s">
        <v>262</v>
      </c>
      <c r="B4984" s="39" t="s">
        <v>236</v>
      </c>
      <c r="C4984" s="7">
        <v>44013</v>
      </c>
      <c r="D4984" s="39" t="s">
        <v>34</v>
      </c>
      <c r="E4984" s="39">
        <v>-1415</v>
      </c>
      <c r="F4984" s="82">
        <f t="shared" si="231"/>
        <v>-1.415</v>
      </c>
      <c r="G4984" s="39">
        <f>VLOOKUP(N4984,Currecny_M!$A$1:$P$10,2,FALSE)</f>
        <v>53</v>
      </c>
      <c r="H4984" s="39">
        <f>MATCH(C4984,Currecny_M!$A$1:$P$1,0)</f>
        <v>5</v>
      </c>
      <c r="I4984" s="39">
        <f>VLOOKUP(N4984,Currecny_M!$A$1:$P$10,MATCH(Database!C4984,Currecny_M!$A$1:$P$1,0),FALSE)</f>
        <v>54.61</v>
      </c>
      <c r="J4984" s="82">
        <f t="shared" si="232"/>
        <v>-77.273150000000001</v>
      </c>
      <c r="K4984" s="39">
        <f>VLOOKUP('Cover page'!$B$6,Currecny_M!$A$1:$P$10,MATCH(Database!C4984,Currecny_M!$A$1:$P$1,0),FALSE)</f>
        <v>1</v>
      </c>
      <c r="L4984" s="82">
        <f t="shared" si="233"/>
        <v>-77.273150000000001</v>
      </c>
      <c r="M4984" s="82">
        <f>((E4984/$F$1)*VLOOKUP(N4984,Currecny_M!$A$1:$P$10,MATCH(Database!C4984,Currecny_M!$A$1:$P$1,0),FALSE))/VLOOKUP('Cover page'!$B$6,Currecny_M!$A$1:$P$10,MATCH(Database!C4984,Currecny_M!$A$1:$P$1,0),FALSE)</f>
        <v>-77.273150000000001</v>
      </c>
      <c r="N4984" s="6" t="str">
        <f>VLOOKUP(B4984,Master!$A$2:$C$11,3,FALSE)</f>
        <v>SGD</v>
      </c>
      <c r="O4984" s="6" t="str">
        <f>VLOOKUP(B4984,Master!$A$2:$C$11,2,FALSE)</f>
        <v>Asia</v>
      </c>
      <c r="Q4984" s="39" t="str">
        <f>VLOOKUP(D4984,GL_Master!$A$1:$D$80,2,FALSE)</f>
        <v>BS</v>
      </c>
      <c r="R4984" s="39" t="str">
        <f>VLOOKUP(D4984,GL_Master!$A$1:$D$80,3,FALSE)</f>
        <v>Provisions</v>
      </c>
      <c r="S4984" s="39" t="str">
        <f>VLOOKUP(D4984,GL_Master!$A$1:$D$80,4,FALSE)</f>
        <v>Expenses payables</v>
      </c>
    </row>
    <row r="4985" spans="1:19" x14ac:dyDescent="0.25">
      <c r="A4985" s="39" t="s">
        <v>262</v>
      </c>
      <c r="B4985" s="39" t="s">
        <v>236</v>
      </c>
      <c r="C4985" s="7">
        <v>44013</v>
      </c>
      <c r="D4985" s="39" t="s">
        <v>18</v>
      </c>
      <c r="E4985" s="39">
        <v>-868</v>
      </c>
      <c r="F4985" s="82">
        <f t="shared" si="231"/>
        <v>-0.86799999999999999</v>
      </c>
      <c r="G4985" s="39">
        <f>VLOOKUP(N4985,Currecny_M!$A$1:$P$10,2,FALSE)</f>
        <v>53</v>
      </c>
      <c r="H4985" s="39">
        <f>MATCH(C4985,Currecny_M!$A$1:$P$1,0)</f>
        <v>5</v>
      </c>
      <c r="I4985" s="39">
        <f>VLOOKUP(N4985,Currecny_M!$A$1:$P$10,MATCH(Database!C4985,Currecny_M!$A$1:$P$1,0),FALSE)</f>
        <v>54.61</v>
      </c>
      <c r="J4985" s="82">
        <f t="shared" si="232"/>
        <v>-47.401479999999999</v>
      </c>
      <c r="K4985" s="39">
        <f>VLOOKUP('Cover page'!$B$6,Currecny_M!$A$1:$P$10,MATCH(Database!C4985,Currecny_M!$A$1:$P$1,0),FALSE)</f>
        <v>1</v>
      </c>
      <c r="L4985" s="82">
        <f t="shared" si="233"/>
        <v>-47.401479999999999</v>
      </c>
      <c r="M4985" s="82">
        <f>((E4985/$F$1)*VLOOKUP(N4985,Currecny_M!$A$1:$P$10,MATCH(Database!C4985,Currecny_M!$A$1:$P$1,0),FALSE))/VLOOKUP('Cover page'!$B$6,Currecny_M!$A$1:$P$10,MATCH(Database!C4985,Currecny_M!$A$1:$P$1,0),FALSE)</f>
        <v>-47.401479999999999</v>
      </c>
      <c r="N4985" s="6" t="str">
        <f>VLOOKUP(B4985,Master!$A$2:$C$11,3,FALSE)</f>
        <v>SGD</v>
      </c>
      <c r="O4985" s="6" t="str">
        <f>VLOOKUP(B4985,Master!$A$2:$C$11,2,FALSE)</f>
        <v>Asia</v>
      </c>
      <c r="Q4985" s="39" t="str">
        <f>VLOOKUP(D4985,GL_Master!$A$1:$D$80,2,FALSE)</f>
        <v>BS</v>
      </c>
      <c r="R4985" s="39" t="str">
        <f>VLOOKUP(D4985,GL_Master!$A$1:$D$80,3,FALSE)</f>
        <v>Other current liabilities</v>
      </c>
      <c r="S4985" s="39" t="str">
        <f>VLOOKUP(D4985,GL_Master!$A$1:$D$80,4,FALSE)</f>
        <v>Employee related liabilities</v>
      </c>
    </row>
    <row r="4986" spans="1:19" x14ac:dyDescent="0.25">
      <c r="A4986" s="39" t="s">
        <v>262</v>
      </c>
      <c r="B4986" s="39" t="s">
        <v>236</v>
      </c>
      <c r="C4986" s="7">
        <v>44013</v>
      </c>
      <c r="D4986" s="39" t="s">
        <v>55</v>
      </c>
      <c r="E4986" s="39">
        <v>-108</v>
      </c>
      <c r="F4986" s="82">
        <f t="shared" si="231"/>
        <v>-0.108</v>
      </c>
      <c r="G4986" s="39">
        <f>VLOOKUP(N4986,Currecny_M!$A$1:$P$10,2,FALSE)</f>
        <v>53</v>
      </c>
      <c r="H4986" s="39">
        <f>MATCH(C4986,Currecny_M!$A$1:$P$1,0)</f>
        <v>5</v>
      </c>
      <c r="I4986" s="39">
        <f>VLOOKUP(N4986,Currecny_M!$A$1:$P$10,MATCH(Database!C4986,Currecny_M!$A$1:$P$1,0),FALSE)</f>
        <v>54.61</v>
      </c>
      <c r="J4986" s="82">
        <f t="shared" si="232"/>
        <v>-5.8978799999999998</v>
      </c>
      <c r="K4986" s="39">
        <f>VLOOKUP('Cover page'!$B$6,Currecny_M!$A$1:$P$10,MATCH(Database!C4986,Currecny_M!$A$1:$P$1,0),FALSE)</f>
        <v>1</v>
      </c>
      <c r="L4986" s="82">
        <f t="shared" si="233"/>
        <v>-5.8978799999999998</v>
      </c>
      <c r="M4986" s="82">
        <f>((E4986/$F$1)*VLOOKUP(N4986,Currecny_M!$A$1:$P$10,MATCH(Database!C4986,Currecny_M!$A$1:$P$1,0),FALSE))/VLOOKUP('Cover page'!$B$6,Currecny_M!$A$1:$P$10,MATCH(Database!C4986,Currecny_M!$A$1:$P$1,0),FALSE)</f>
        <v>-5.8978799999999998</v>
      </c>
      <c r="N4986" s="6" t="str">
        <f>VLOOKUP(B4986,Master!$A$2:$C$11,3,FALSE)</f>
        <v>SGD</v>
      </c>
      <c r="O4986" s="6" t="str">
        <f>VLOOKUP(B4986,Master!$A$2:$C$11,2,FALSE)</f>
        <v>Asia</v>
      </c>
      <c r="Q4986" s="39" t="str">
        <f>VLOOKUP(D4986,GL_Master!$A$1:$D$80,2,FALSE)</f>
        <v>BS</v>
      </c>
      <c r="R4986" s="39" t="str">
        <f>VLOOKUP(D4986,GL_Master!$A$1:$D$80,3,FALSE)</f>
        <v>Other current liabilities</v>
      </c>
      <c r="S4986" s="39" t="str">
        <f>VLOOKUP(D4986,GL_Master!$A$1:$D$80,4,FALSE)</f>
        <v>Security deposit received</v>
      </c>
    </row>
    <row r="4987" spans="1:19" x14ac:dyDescent="0.25">
      <c r="A4987" s="39" t="s">
        <v>262</v>
      </c>
      <c r="B4987" s="39" t="s">
        <v>236</v>
      </c>
      <c r="C4987" s="7">
        <v>44013</v>
      </c>
      <c r="D4987" s="39" t="s">
        <v>56</v>
      </c>
      <c r="E4987" s="39">
        <v>-28</v>
      </c>
      <c r="F4987" s="82">
        <f t="shared" si="231"/>
        <v>-2.8000000000000001E-2</v>
      </c>
      <c r="G4987" s="39">
        <f>VLOOKUP(N4987,Currecny_M!$A$1:$P$10,2,FALSE)</f>
        <v>53</v>
      </c>
      <c r="H4987" s="39">
        <f>MATCH(C4987,Currecny_M!$A$1:$P$1,0)</f>
        <v>5</v>
      </c>
      <c r="I4987" s="39">
        <f>VLOOKUP(N4987,Currecny_M!$A$1:$P$10,MATCH(Database!C4987,Currecny_M!$A$1:$P$1,0),FALSE)</f>
        <v>54.61</v>
      </c>
      <c r="J4987" s="82">
        <f t="shared" si="232"/>
        <v>-1.52908</v>
      </c>
      <c r="K4987" s="39">
        <f>VLOOKUP('Cover page'!$B$6,Currecny_M!$A$1:$P$10,MATCH(Database!C4987,Currecny_M!$A$1:$P$1,0),FALSE)</f>
        <v>1</v>
      </c>
      <c r="L4987" s="82">
        <f t="shared" si="233"/>
        <v>-1.52908</v>
      </c>
      <c r="M4987" s="82">
        <f>((E4987/$F$1)*VLOOKUP(N4987,Currecny_M!$A$1:$P$10,MATCH(Database!C4987,Currecny_M!$A$1:$P$1,0),FALSE))/VLOOKUP('Cover page'!$B$6,Currecny_M!$A$1:$P$10,MATCH(Database!C4987,Currecny_M!$A$1:$P$1,0),FALSE)</f>
        <v>-1.52908</v>
      </c>
      <c r="N4987" s="6" t="str">
        <f>VLOOKUP(B4987,Master!$A$2:$C$11,3,FALSE)</f>
        <v>SGD</v>
      </c>
      <c r="O4987" s="6" t="str">
        <f>VLOOKUP(B4987,Master!$A$2:$C$11,2,FALSE)</f>
        <v>Asia</v>
      </c>
      <c r="Q4987" s="39" t="str">
        <f>VLOOKUP(D4987,GL_Master!$A$1:$D$80,2,FALSE)</f>
        <v>BS</v>
      </c>
      <c r="R4987" s="39" t="str">
        <f>VLOOKUP(D4987,GL_Master!$A$1:$D$80,3,FALSE)</f>
        <v>Other Tax Payables</v>
      </c>
      <c r="S4987" s="39" t="str">
        <f>VLOOKUP(D4987,GL_Master!$A$1:$D$80,4,FALSE)</f>
        <v>Tax deducted at source payable</v>
      </c>
    </row>
    <row r="4988" spans="1:19" x14ac:dyDescent="0.25">
      <c r="A4988" s="39" t="s">
        <v>262</v>
      </c>
      <c r="B4988" s="39" t="s">
        <v>236</v>
      </c>
      <c r="C4988" s="7">
        <v>44013</v>
      </c>
      <c r="D4988" s="39" t="s">
        <v>57</v>
      </c>
      <c r="E4988" s="39">
        <v>-262</v>
      </c>
      <c r="F4988" s="82">
        <f t="shared" si="231"/>
        <v>-0.26200000000000001</v>
      </c>
      <c r="G4988" s="39">
        <f>VLOOKUP(N4988,Currecny_M!$A$1:$P$10,2,FALSE)</f>
        <v>53</v>
      </c>
      <c r="H4988" s="39">
        <f>MATCH(C4988,Currecny_M!$A$1:$P$1,0)</f>
        <v>5</v>
      </c>
      <c r="I4988" s="39">
        <f>VLOOKUP(N4988,Currecny_M!$A$1:$P$10,MATCH(Database!C4988,Currecny_M!$A$1:$P$1,0),FALSE)</f>
        <v>54.61</v>
      </c>
      <c r="J4988" s="82">
        <f t="shared" si="232"/>
        <v>-14.307820000000001</v>
      </c>
      <c r="K4988" s="39">
        <f>VLOOKUP('Cover page'!$B$6,Currecny_M!$A$1:$P$10,MATCH(Database!C4988,Currecny_M!$A$1:$P$1,0),FALSE)</f>
        <v>1</v>
      </c>
      <c r="L4988" s="82">
        <f t="shared" si="233"/>
        <v>-14.307820000000001</v>
      </c>
      <c r="M4988" s="82">
        <f>((E4988/$F$1)*VLOOKUP(N4988,Currecny_M!$A$1:$P$10,MATCH(Database!C4988,Currecny_M!$A$1:$P$1,0),FALSE))/VLOOKUP('Cover page'!$B$6,Currecny_M!$A$1:$P$10,MATCH(Database!C4988,Currecny_M!$A$1:$P$1,0),FALSE)</f>
        <v>-14.307820000000001</v>
      </c>
      <c r="N4988" s="6" t="str">
        <f>VLOOKUP(B4988,Master!$A$2:$C$11,3,FALSE)</f>
        <v>SGD</v>
      </c>
      <c r="O4988" s="6" t="str">
        <f>VLOOKUP(B4988,Master!$A$2:$C$11,2,FALSE)</f>
        <v>Asia</v>
      </c>
      <c r="Q4988" s="39" t="str">
        <f>VLOOKUP(D4988,GL_Master!$A$1:$D$80,2,FALSE)</f>
        <v>BS</v>
      </c>
      <c r="R4988" s="39" t="str">
        <f>VLOOKUP(D4988,GL_Master!$A$1:$D$80,3,FALSE)</f>
        <v>Other Tax Payables</v>
      </c>
      <c r="S4988" s="39" t="str">
        <f>VLOOKUP(D4988,GL_Master!$A$1:$D$80,4,FALSE)</f>
        <v>Tax deducted at source payable</v>
      </c>
    </row>
    <row r="4989" spans="1:19" x14ac:dyDescent="0.25">
      <c r="A4989" s="39" t="s">
        <v>262</v>
      </c>
      <c r="B4989" s="39" t="s">
        <v>236</v>
      </c>
      <c r="C4989" s="7">
        <v>44013</v>
      </c>
      <c r="D4989" s="39" t="s">
        <v>58</v>
      </c>
      <c r="E4989" s="39">
        <v>-1976</v>
      </c>
      <c r="F4989" s="82">
        <f t="shared" si="231"/>
        <v>-1.976</v>
      </c>
      <c r="G4989" s="39">
        <f>VLOOKUP(N4989,Currecny_M!$A$1:$P$10,2,FALSE)</f>
        <v>53</v>
      </c>
      <c r="H4989" s="39">
        <f>MATCH(C4989,Currecny_M!$A$1:$P$1,0)</f>
        <v>5</v>
      </c>
      <c r="I4989" s="39">
        <f>VLOOKUP(N4989,Currecny_M!$A$1:$P$10,MATCH(Database!C4989,Currecny_M!$A$1:$P$1,0),FALSE)</f>
        <v>54.61</v>
      </c>
      <c r="J4989" s="82">
        <f t="shared" si="232"/>
        <v>-107.90935999999999</v>
      </c>
      <c r="K4989" s="39">
        <f>VLOOKUP('Cover page'!$B$6,Currecny_M!$A$1:$P$10,MATCH(Database!C4989,Currecny_M!$A$1:$P$1,0),FALSE)</f>
        <v>1</v>
      </c>
      <c r="L4989" s="82">
        <f t="shared" si="233"/>
        <v>-107.90935999999999</v>
      </c>
      <c r="M4989" s="82">
        <f>((E4989/$F$1)*VLOOKUP(N4989,Currecny_M!$A$1:$P$10,MATCH(Database!C4989,Currecny_M!$A$1:$P$1,0),FALSE))/VLOOKUP('Cover page'!$B$6,Currecny_M!$A$1:$P$10,MATCH(Database!C4989,Currecny_M!$A$1:$P$1,0),FALSE)</f>
        <v>-107.90935999999999</v>
      </c>
      <c r="N4989" s="6" t="str">
        <f>VLOOKUP(B4989,Master!$A$2:$C$11,3,FALSE)</f>
        <v>SGD</v>
      </c>
      <c r="O4989" s="6" t="str">
        <f>VLOOKUP(B4989,Master!$A$2:$C$11,2,FALSE)</f>
        <v>Asia</v>
      </c>
      <c r="Q4989" s="39" t="str">
        <f>VLOOKUP(D4989,GL_Master!$A$1:$D$80,2,FALSE)</f>
        <v>BS</v>
      </c>
      <c r="R4989" s="39" t="str">
        <f>VLOOKUP(D4989,GL_Master!$A$1:$D$80,3,FALSE)</f>
        <v>Long-term provisions</v>
      </c>
      <c r="S4989" s="39" t="str">
        <f>VLOOKUP(D4989,GL_Master!$A$1:$D$80,4,FALSE)</f>
        <v>Provision for gratuity</v>
      </c>
    </row>
    <row r="4990" spans="1:19" x14ac:dyDescent="0.25">
      <c r="A4990" s="39" t="s">
        <v>262</v>
      </c>
      <c r="B4990" s="39" t="s">
        <v>236</v>
      </c>
      <c r="C4990" s="7">
        <v>44013</v>
      </c>
      <c r="D4990" s="39" t="s">
        <v>59</v>
      </c>
      <c r="E4990" s="39">
        <v>-804</v>
      </c>
      <c r="F4990" s="82">
        <f t="shared" si="231"/>
        <v>-0.80400000000000005</v>
      </c>
      <c r="G4990" s="39">
        <f>VLOOKUP(N4990,Currecny_M!$A$1:$P$10,2,FALSE)</f>
        <v>53</v>
      </c>
      <c r="H4990" s="39">
        <f>MATCH(C4990,Currecny_M!$A$1:$P$1,0)</f>
        <v>5</v>
      </c>
      <c r="I4990" s="39">
        <f>VLOOKUP(N4990,Currecny_M!$A$1:$P$10,MATCH(Database!C4990,Currecny_M!$A$1:$P$1,0),FALSE)</f>
        <v>54.61</v>
      </c>
      <c r="J4990" s="82">
        <f t="shared" si="232"/>
        <v>-43.906440000000003</v>
      </c>
      <c r="K4990" s="39">
        <f>VLOOKUP('Cover page'!$B$6,Currecny_M!$A$1:$P$10,MATCH(Database!C4990,Currecny_M!$A$1:$P$1,0),FALSE)</f>
        <v>1</v>
      </c>
      <c r="L4990" s="82">
        <f t="shared" si="233"/>
        <v>-43.906440000000003</v>
      </c>
      <c r="M4990" s="82">
        <f>((E4990/$F$1)*VLOOKUP(N4990,Currecny_M!$A$1:$P$10,MATCH(Database!C4990,Currecny_M!$A$1:$P$1,0),FALSE))/VLOOKUP('Cover page'!$B$6,Currecny_M!$A$1:$P$10,MATCH(Database!C4990,Currecny_M!$A$1:$P$1,0),FALSE)</f>
        <v>-43.906440000000003</v>
      </c>
      <c r="N4990" s="6" t="str">
        <f>VLOOKUP(B4990,Master!$A$2:$C$11,3,FALSE)</f>
        <v>SGD</v>
      </c>
      <c r="O4990" s="6" t="str">
        <f>VLOOKUP(B4990,Master!$A$2:$C$11,2,FALSE)</f>
        <v>Asia</v>
      </c>
      <c r="Q4990" s="39" t="str">
        <f>VLOOKUP(D4990,GL_Master!$A$1:$D$80,2,FALSE)</f>
        <v>BS</v>
      </c>
      <c r="R4990" s="39" t="str">
        <f>VLOOKUP(D4990,GL_Master!$A$1:$D$80,3,FALSE)</f>
        <v>Long-term provisions</v>
      </c>
      <c r="S4990" s="39" t="str">
        <f>VLOOKUP(D4990,GL_Master!$A$1:$D$80,4,FALSE)</f>
        <v>Provision for leave encashment</v>
      </c>
    </row>
    <row r="4991" spans="1:19" x14ac:dyDescent="0.25">
      <c r="A4991" s="39" t="s">
        <v>262</v>
      </c>
      <c r="B4991" s="39" t="s">
        <v>236</v>
      </c>
      <c r="C4991" s="7">
        <v>44013</v>
      </c>
      <c r="D4991" s="39" t="s">
        <v>60</v>
      </c>
      <c r="E4991" s="39">
        <v>-218</v>
      </c>
      <c r="F4991" s="82">
        <f t="shared" si="231"/>
        <v>-0.218</v>
      </c>
      <c r="G4991" s="39">
        <f>VLOOKUP(N4991,Currecny_M!$A$1:$P$10,2,FALSE)</f>
        <v>53</v>
      </c>
      <c r="H4991" s="39">
        <f>MATCH(C4991,Currecny_M!$A$1:$P$1,0)</f>
        <v>5</v>
      </c>
      <c r="I4991" s="39">
        <f>VLOOKUP(N4991,Currecny_M!$A$1:$P$10,MATCH(Database!C4991,Currecny_M!$A$1:$P$1,0),FALSE)</f>
        <v>54.61</v>
      </c>
      <c r="J4991" s="82">
        <f t="shared" si="232"/>
        <v>-11.90498</v>
      </c>
      <c r="K4991" s="39">
        <f>VLOOKUP('Cover page'!$B$6,Currecny_M!$A$1:$P$10,MATCH(Database!C4991,Currecny_M!$A$1:$P$1,0),FALSE)</f>
        <v>1</v>
      </c>
      <c r="L4991" s="82">
        <f t="shared" si="233"/>
        <v>-11.90498</v>
      </c>
      <c r="M4991" s="82">
        <f>((E4991/$F$1)*VLOOKUP(N4991,Currecny_M!$A$1:$P$10,MATCH(Database!C4991,Currecny_M!$A$1:$P$1,0),FALSE))/VLOOKUP('Cover page'!$B$6,Currecny_M!$A$1:$P$10,MATCH(Database!C4991,Currecny_M!$A$1:$P$1,0),FALSE)</f>
        <v>-11.90498</v>
      </c>
      <c r="N4991" s="6" t="str">
        <f>VLOOKUP(B4991,Master!$A$2:$C$11,3,FALSE)</f>
        <v>SGD</v>
      </c>
      <c r="O4991" s="6" t="str">
        <f>VLOOKUP(B4991,Master!$A$2:$C$11,2,FALSE)</f>
        <v>Asia</v>
      </c>
      <c r="Q4991" s="39" t="str">
        <f>VLOOKUP(D4991,GL_Master!$A$1:$D$80,2,FALSE)</f>
        <v>BS</v>
      </c>
      <c r="R4991" s="39" t="str">
        <f>VLOOKUP(D4991,GL_Master!$A$1:$D$80,3,FALSE)</f>
        <v>Trade Payables</v>
      </c>
      <c r="S4991" s="39" t="str">
        <f>VLOOKUP(D4991,GL_Master!$A$1:$D$80,4,FALSE)</f>
        <v>Trade payable</v>
      </c>
    </row>
    <row r="4992" spans="1:19" x14ac:dyDescent="0.25">
      <c r="A4992" s="39" t="s">
        <v>262</v>
      </c>
      <c r="B4992" s="39" t="s">
        <v>236</v>
      </c>
      <c r="C4992" s="7">
        <v>44013</v>
      </c>
      <c r="D4992" s="39" t="s">
        <v>61</v>
      </c>
      <c r="E4992" s="39">
        <v>-2419</v>
      </c>
      <c r="F4992" s="82">
        <f t="shared" si="231"/>
        <v>-2.419</v>
      </c>
      <c r="G4992" s="39">
        <f>VLOOKUP(N4992,Currecny_M!$A$1:$P$10,2,FALSE)</f>
        <v>53</v>
      </c>
      <c r="H4992" s="39">
        <f>MATCH(C4992,Currecny_M!$A$1:$P$1,0)</f>
        <v>5</v>
      </c>
      <c r="I4992" s="39">
        <f>VLOOKUP(N4992,Currecny_M!$A$1:$P$10,MATCH(Database!C4992,Currecny_M!$A$1:$P$1,0),FALSE)</f>
        <v>54.61</v>
      </c>
      <c r="J4992" s="82">
        <f t="shared" si="232"/>
        <v>-132.10158999999999</v>
      </c>
      <c r="K4992" s="39">
        <f>VLOOKUP('Cover page'!$B$6,Currecny_M!$A$1:$P$10,MATCH(Database!C4992,Currecny_M!$A$1:$P$1,0),FALSE)</f>
        <v>1</v>
      </c>
      <c r="L4992" s="82">
        <f t="shared" si="233"/>
        <v>-132.10158999999999</v>
      </c>
      <c r="M4992" s="82">
        <f>((E4992/$F$1)*VLOOKUP(N4992,Currecny_M!$A$1:$P$10,MATCH(Database!C4992,Currecny_M!$A$1:$P$1,0),FALSE))/VLOOKUP('Cover page'!$B$6,Currecny_M!$A$1:$P$10,MATCH(Database!C4992,Currecny_M!$A$1:$P$1,0),FALSE)</f>
        <v>-132.10158999999999</v>
      </c>
      <c r="N4992" s="6" t="str">
        <f>VLOOKUP(B4992,Master!$A$2:$C$11,3,FALSE)</f>
        <v>SGD</v>
      </c>
      <c r="O4992" s="6" t="str">
        <f>VLOOKUP(B4992,Master!$A$2:$C$11,2,FALSE)</f>
        <v>Asia</v>
      </c>
      <c r="Q4992" s="39" t="str">
        <f>VLOOKUP(D4992,GL_Master!$A$1:$D$80,2,FALSE)</f>
        <v>BS</v>
      </c>
      <c r="R4992" s="39" t="str">
        <f>VLOOKUP(D4992,GL_Master!$A$1:$D$80,3,FALSE)</f>
        <v>Provisions</v>
      </c>
      <c r="S4992" s="39" t="str">
        <f>VLOOKUP(D4992,GL_Master!$A$1:$D$80,4,FALSE)</f>
        <v>Provision for doubtful assets</v>
      </c>
    </row>
    <row r="4993" spans="1:19" x14ac:dyDescent="0.25">
      <c r="A4993" s="39" t="s">
        <v>262</v>
      </c>
      <c r="B4993" s="39" t="s">
        <v>236</v>
      </c>
      <c r="C4993" s="7">
        <v>44013</v>
      </c>
      <c r="D4993" s="39" t="s">
        <v>62</v>
      </c>
      <c r="E4993" s="39">
        <v>-86</v>
      </c>
      <c r="F4993" s="82">
        <f t="shared" si="231"/>
        <v>-8.5999999999999993E-2</v>
      </c>
      <c r="G4993" s="39">
        <f>VLOOKUP(N4993,Currecny_M!$A$1:$P$10,2,FALSE)</f>
        <v>53</v>
      </c>
      <c r="H4993" s="39">
        <f>MATCH(C4993,Currecny_M!$A$1:$P$1,0)</f>
        <v>5</v>
      </c>
      <c r="I4993" s="39">
        <f>VLOOKUP(N4993,Currecny_M!$A$1:$P$10,MATCH(Database!C4993,Currecny_M!$A$1:$P$1,0),FALSE)</f>
        <v>54.61</v>
      </c>
      <c r="J4993" s="82">
        <f t="shared" si="232"/>
        <v>-4.6964599999999992</v>
      </c>
      <c r="K4993" s="39">
        <f>VLOOKUP('Cover page'!$B$6,Currecny_M!$A$1:$P$10,MATCH(Database!C4993,Currecny_M!$A$1:$P$1,0),FALSE)</f>
        <v>1</v>
      </c>
      <c r="L4993" s="82">
        <f t="shared" si="233"/>
        <v>-4.6964599999999992</v>
      </c>
      <c r="M4993" s="82">
        <f>((E4993/$F$1)*VLOOKUP(N4993,Currecny_M!$A$1:$P$10,MATCH(Database!C4993,Currecny_M!$A$1:$P$1,0),FALSE))/VLOOKUP('Cover page'!$B$6,Currecny_M!$A$1:$P$10,MATCH(Database!C4993,Currecny_M!$A$1:$P$1,0),FALSE)</f>
        <v>-4.6964599999999992</v>
      </c>
      <c r="N4993" s="6" t="str">
        <f>VLOOKUP(B4993,Master!$A$2:$C$11,3,FALSE)</f>
        <v>SGD</v>
      </c>
      <c r="O4993" s="6" t="str">
        <f>VLOOKUP(B4993,Master!$A$2:$C$11,2,FALSE)</f>
        <v>Asia</v>
      </c>
      <c r="Q4993" s="39" t="str">
        <f>VLOOKUP(D4993,GL_Master!$A$1:$D$80,2,FALSE)</f>
        <v>BS</v>
      </c>
      <c r="R4993" s="39" t="str">
        <f>VLOOKUP(D4993,GL_Master!$A$1:$D$80,3,FALSE)</f>
        <v>Provisions</v>
      </c>
      <c r="S4993" s="39" t="str">
        <f>VLOOKUP(D4993,GL_Master!$A$1:$D$80,4,FALSE)</f>
        <v>Provision for Insurance</v>
      </c>
    </row>
    <row r="4994" spans="1:19" x14ac:dyDescent="0.25">
      <c r="A4994" s="39" t="s">
        <v>262</v>
      </c>
      <c r="B4994" s="39" t="s">
        <v>236</v>
      </c>
      <c r="C4994" s="7">
        <v>44013</v>
      </c>
      <c r="D4994" s="39" t="s">
        <v>63</v>
      </c>
      <c r="E4994" s="39">
        <v>203</v>
      </c>
      <c r="F4994" s="82">
        <f t="shared" si="231"/>
        <v>0.20300000000000001</v>
      </c>
      <c r="G4994" s="39">
        <f>VLOOKUP(N4994,Currecny_M!$A$1:$P$10,2,FALSE)</f>
        <v>53</v>
      </c>
      <c r="H4994" s="39">
        <f>MATCH(C4994,Currecny_M!$A$1:$P$1,0)</f>
        <v>5</v>
      </c>
      <c r="I4994" s="39">
        <f>VLOOKUP(N4994,Currecny_M!$A$1:$P$10,MATCH(Database!C4994,Currecny_M!$A$1:$P$1,0),FALSE)</f>
        <v>54.61</v>
      </c>
      <c r="J4994" s="82">
        <f t="shared" si="232"/>
        <v>11.085830000000001</v>
      </c>
      <c r="K4994" s="39">
        <f>VLOOKUP('Cover page'!$B$6,Currecny_M!$A$1:$P$10,MATCH(Database!C4994,Currecny_M!$A$1:$P$1,0),FALSE)</f>
        <v>1</v>
      </c>
      <c r="L4994" s="82">
        <f t="shared" si="233"/>
        <v>11.085830000000001</v>
      </c>
      <c r="M4994" s="82">
        <f>((E4994/$F$1)*VLOOKUP(N4994,Currecny_M!$A$1:$P$10,MATCH(Database!C4994,Currecny_M!$A$1:$P$1,0),FALSE))/VLOOKUP('Cover page'!$B$6,Currecny_M!$A$1:$P$10,MATCH(Database!C4994,Currecny_M!$A$1:$P$1,0),FALSE)</f>
        <v>11.085830000000001</v>
      </c>
      <c r="N4994" s="6" t="str">
        <f>VLOOKUP(B4994,Master!$A$2:$C$11,3,FALSE)</f>
        <v>SGD</v>
      </c>
      <c r="O4994" s="6" t="str">
        <f>VLOOKUP(B4994,Master!$A$2:$C$11,2,FALSE)</f>
        <v>Asia</v>
      </c>
      <c r="Q4994" s="39" t="str">
        <f>VLOOKUP(D4994,GL_Master!$A$1:$D$80,2,FALSE)</f>
        <v>BS</v>
      </c>
      <c r="R4994" s="39" t="str">
        <f>VLOOKUP(D4994,GL_Master!$A$1:$D$80,3,FALSE)</f>
        <v>Gross Block</v>
      </c>
      <c r="S4994" s="39" t="str">
        <f>VLOOKUP(D4994,GL_Master!$A$1:$D$80,4,FALSE)</f>
        <v>Tangible Fixed assets</v>
      </c>
    </row>
    <row r="4995" spans="1:19" x14ac:dyDescent="0.25">
      <c r="A4995" s="39" t="s">
        <v>262</v>
      </c>
      <c r="B4995" s="39" t="s">
        <v>236</v>
      </c>
      <c r="C4995" s="7">
        <v>44013</v>
      </c>
      <c r="D4995" s="39" t="s">
        <v>64</v>
      </c>
      <c r="E4995" s="39">
        <v>11122</v>
      </c>
      <c r="F4995" s="82">
        <f t="shared" si="231"/>
        <v>11.122</v>
      </c>
      <c r="G4995" s="39">
        <f>VLOOKUP(N4995,Currecny_M!$A$1:$P$10,2,FALSE)</f>
        <v>53</v>
      </c>
      <c r="H4995" s="39">
        <f>MATCH(C4995,Currecny_M!$A$1:$P$1,0)</f>
        <v>5</v>
      </c>
      <c r="I4995" s="39">
        <f>VLOOKUP(N4995,Currecny_M!$A$1:$P$10,MATCH(Database!C4995,Currecny_M!$A$1:$P$1,0),FALSE)</f>
        <v>54.61</v>
      </c>
      <c r="J4995" s="82">
        <f t="shared" si="232"/>
        <v>607.37242000000003</v>
      </c>
      <c r="K4995" s="39">
        <f>VLOOKUP('Cover page'!$B$6,Currecny_M!$A$1:$P$10,MATCH(Database!C4995,Currecny_M!$A$1:$P$1,0),FALSE)</f>
        <v>1</v>
      </c>
      <c r="L4995" s="82">
        <f t="shared" si="233"/>
        <v>607.37242000000003</v>
      </c>
      <c r="M4995" s="82">
        <f>((E4995/$F$1)*VLOOKUP(N4995,Currecny_M!$A$1:$P$10,MATCH(Database!C4995,Currecny_M!$A$1:$P$1,0),FALSE))/VLOOKUP('Cover page'!$B$6,Currecny_M!$A$1:$P$10,MATCH(Database!C4995,Currecny_M!$A$1:$P$1,0),FALSE)</f>
        <v>607.37242000000003</v>
      </c>
      <c r="N4995" s="6" t="str">
        <f>VLOOKUP(B4995,Master!$A$2:$C$11,3,FALSE)</f>
        <v>SGD</v>
      </c>
      <c r="O4995" s="6" t="str">
        <f>VLOOKUP(B4995,Master!$A$2:$C$11,2,FALSE)</f>
        <v>Asia</v>
      </c>
      <c r="Q4995" s="39" t="str">
        <f>VLOOKUP(D4995,GL_Master!$A$1:$D$80,2,FALSE)</f>
        <v>BS</v>
      </c>
      <c r="R4995" s="39" t="str">
        <f>VLOOKUP(D4995,GL_Master!$A$1:$D$80,3,FALSE)</f>
        <v>Gross Block</v>
      </c>
      <c r="S4995" s="39" t="str">
        <f>VLOOKUP(D4995,GL_Master!$A$1:$D$80,4,FALSE)</f>
        <v>Tangible Fixed assets</v>
      </c>
    </row>
    <row r="4996" spans="1:19" x14ac:dyDescent="0.25">
      <c r="A4996" s="39" t="s">
        <v>262</v>
      </c>
      <c r="B4996" s="39" t="s">
        <v>236</v>
      </c>
      <c r="C4996" s="7">
        <v>44013</v>
      </c>
      <c r="D4996" s="39" t="s">
        <v>65</v>
      </c>
      <c r="E4996" s="39">
        <v>-7218</v>
      </c>
      <c r="F4996" s="82">
        <f t="shared" ref="F4996:F5059" si="234">E4996/$F$1</f>
        <v>-7.218</v>
      </c>
      <c r="G4996" s="39">
        <f>VLOOKUP(N4996,Currecny_M!$A$1:$P$10,2,FALSE)</f>
        <v>53</v>
      </c>
      <c r="H4996" s="39">
        <f>MATCH(C4996,Currecny_M!$A$1:$P$1,0)</f>
        <v>5</v>
      </c>
      <c r="I4996" s="39">
        <f>VLOOKUP(N4996,Currecny_M!$A$1:$P$10,MATCH(Database!C4996,Currecny_M!$A$1:$P$1,0),FALSE)</f>
        <v>54.61</v>
      </c>
      <c r="J4996" s="82">
        <f t="shared" ref="J4996:J5059" si="235">F4996*I4996</f>
        <v>-394.17498000000001</v>
      </c>
      <c r="K4996" s="39">
        <f>VLOOKUP('Cover page'!$B$6,Currecny_M!$A$1:$P$10,MATCH(Database!C4996,Currecny_M!$A$1:$P$1,0),FALSE)</f>
        <v>1</v>
      </c>
      <c r="L4996" s="82">
        <f t="shared" ref="L4996:L5059" si="236">J4996/K4996</f>
        <v>-394.17498000000001</v>
      </c>
      <c r="M4996" s="82">
        <f>((E4996/$F$1)*VLOOKUP(N4996,Currecny_M!$A$1:$P$10,MATCH(Database!C4996,Currecny_M!$A$1:$P$1,0),FALSE))/VLOOKUP('Cover page'!$B$6,Currecny_M!$A$1:$P$10,MATCH(Database!C4996,Currecny_M!$A$1:$P$1,0),FALSE)</f>
        <v>-394.17498000000001</v>
      </c>
      <c r="N4996" s="6" t="str">
        <f>VLOOKUP(B4996,Master!$A$2:$C$11,3,FALSE)</f>
        <v>SGD</v>
      </c>
      <c r="O4996" s="6" t="str">
        <f>VLOOKUP(B4996,Master!$A$2:$C$11,2,FALSE)</f>
        <v>Asia</v>
      </c>
      <c r="Q4996" s="39" t="str">
        <f>VLOOKUP(D4996,GL_Master!$A$1:$D$80,2,FALSE)</f>
        <v>BS</v>
      </c>
      <c r="R4996" s="39" t="str">
        <f>VLOOKUP(D4996,GL_Master!$A$1:$D$80,3,FALSE)</f>
        <v>Accumulated Depreciation</v>
      </c>
      <c r="S4996" s="39" t="str">
        <f>VLOOKUP(D4996,GL_Master!$A$1:$D$80,4,FALSE)</f>
        <v>Accumulated Depreciation</v>
      </c>
    </row>
    <row r="4997" spans="1:19" x14ac:dyDescent="0.25">
      <c r="A4997" s="39" t="s">
        <v>262</v>
      </c>
      <c r="B4997" s="39" t="s">
        <v>236</v>
      </c>
      <c r="C4997" s="7">
        <v>44013</v>
      </c>
      <c r="D4997" s="39" t="s">
        <v>66</v>
      </c>
      <c r="E4997" s="39">
        <v>6219</v>
      </c>
      <c r="F4997" s="82">
        <f t="shared" si="234"/>
        <v>6.2190000000000003</v>
      </c>
      <c r="G4997" s="39">
        <f>VLOOKUP(N4997,Currecny_M!$A$1:$P$10,2,FALSE)</f>
        <v>53</v>
      </c>
      <c r="H4997" s="39">
        <f>MATCH(C4997,Currecny_M!$A$1:$P$1,0)</f>
        <v>5</v>
      </c>
      <c r="I4997" s="39">
        <f>VLOOKUP(N4997,Currecny_M!$A$1:$P$10,MATCH(Database!C4997,Currecny_M!$A$1:$P$1,0),FALSE)</f>
        <v>54.61</v>
      </c>
      <c r="J4997" s="82">
        <f t="shared" si="235"/>
        <v>339.61959000000002</v>
      </c>
      <c r="K4997" s="39">
        <f>VLOOKUP('Cover page'!$B$6,Currecny_M!$A$1:$P$10,MATCH(Database!C4997,Currecny_M!$A$1:$P$1,0),FALSE)</f>
        <v>1</v>
      </c>
      <c r="L4997" s="82">
        <f t="shared" si="236"/>
        <v>339.61959000000002</v>
      </c>
      <c r="M4997" s="82">
        <f>((E4997/$F$1)*VLOOKUP(N4997,Currecny_M!$A$1:$P$10,MATCH(Database!C4997,Currecny_M!$A$1:$P$1,0),FALSE))/VLOOKUP('Cover page'!$B$6,Currecny_M!$A$1:$P$10,MATCH(Database!C4997,Currecny_M!$A$1:$P$1,0),FALSE)</f>
        <v>339.61959000000002</v>
      </c>
      <c r="N4997" s="6" t="str">
        <f>VLOOKUP(B4997,Master!$A$2:$C$11,3,FALSE)</f>
        <v>SGD</v>
      </c>
      <c r="O4997" s="6" t="str">
        <f>VLOOKUP(B4997,Master!$A$2:$C$11,2,FALSE)</f>
        <v>Asia</v>
      </c>
      <c r="Q4997" s="39" t="str">
        <f>VLOOKUP(D4997,GL_Master!$A$1:$D$80,2,FALSE)</f>
        <v>BS</v>
      </c>
      <c r="R4997" s="39" t="str">
        <f>VLOOKUP(D4997,GL_Master!$A$1:$D$80,3,FALSE)</f>
        <v>Gross Block</v>
      </c>
      <c r="S4997" s="39" t="str">
        <f>VLOOKUP(D4997,GL_Master!$A$1:$D$80,4,FALSE)</f>
        <v>Tangible Fixed assets</v>
      </c>
    </row>
    <row r="4998" spans="1:19" x14ac:dyDescent="0.25">
      <c r="A4998" s="39" t="s">
        <v>262</v>
      </c>
      <c r="B4998" s="39" t="s">
        <v>236</v>
      </c>
      <c r="C4998" s="7">
        <v>44013</v>
      </c>
      <c r="D4998" s="39" t="s">
        <v>67</v>
      </c>
      <c r="E4998" s="39">
        <v>2295</v>
      </c>
      <c r="F4998" s="82">
        <f t="shared" si="234"/>
        <v>2.2949999999999999</v>
      </c>
      <c r="G4998" s="39">
        <f>VLOOKUP(N4998,Currecny_M!$A$1:$P$10,2,FALSE)</f>
        <v>53</v>
      </c>
      <c r="H4998" s="39">
        <f>MATCH(C4998,Currecny_M!$A$1:$P$1,0)</f>
        <v>5</v>
      </c>
      <c r="I4998" s="39">
        <f>VLOOKUP(N4998,Currecny_M!$A$1:$P$10,MATCH(Database!C4998,Currecny_M!$A$1:$P$1,0),FALSE)</f>
        <v>54.61</v>
      </c>
      <c r="J4998" s="82">
        <f t="shared" si="235"/>
        <v>125.32995</v>
      </c>
      <c r="K4998" s="39">
        <f>VLOOKUP('Cover page'!$B$6,Currecny_M!$A$1:$P$10,MATCH(Database!C4998,Currecny_M!$A$1:$P$1,0),FALSE)</f>
        <v>1</v>
      </c>
      <c r="L4998" s="82">
        <f t="shared" si="236"/>
        <v>125.32995</v>
      </c>
      <c r="M4998" s="82">
        <f>((E4998/$F$1)*VLOOKUP(N4998,Currecny_M!$A$1:$P$10,MATCH(Database!C4998,Currecny_M!$A$1:$P$1,0),FALSE))/VLOOKUP('Cover page'!$B$6,Currecny_M!$A$1:$P$10,MATCH(Database!C4998,Currecny_M!$A$1:$P$1,0),FALSE)</f>
        <v>125.32995</v>
      </c>
      <c r="N4998" s="6" t="str">
        <f>VLOOKUP(B4998,Master!$A$2:$C$11,3,FALSE)</f>
        <v>SGD</v>
      </c>
      <c r="O4998" s="6" t="str">
        <f>VLOOKUP(B4998,Master!$A$2:$C$11,2,FALSE)</f>
        <v>Asia</v>
      </c>
      <c r="Q4998" s="39" t="str">
        <f>VLOOKUP(D4998,GL_Master!$A$1:$D$80,2,FALSE)</f>
        <v>BS</v>
      </c>
      <c r="R4998" s="39" t="str">
        <f>VLOOKUP(D4998,GL_Master!$A$1:$D$80,3,FALSE)</f>
        <v>Gross Block</v>
      </c>
      <c r="S4998" s="39" t="str">
        <f>VLOOKUP(D4998,GL_Master!$A$1:$D$80,4,FALSE)</f>
        <v>Tangible Fixed assets</v>
      </c>
    </row>
    <row r="4999" spans="1:19" x14ac:dyDescent="0.25">
      <c r="A4999" s="39" t="s">
        <v>262</v>
      </c>
      <c r="B4999" s="39" t="s">
        <v>236</v>
      </c>
      <c r="C4999" s="7">
        <v>44013</v>
      </c>
      <c r="D4999" s="39" t="s">
        <v>68</v>
      </c>
      <c r="E4999" s="39">
        <v>-2005</v>
      </c>
      <c r="F4999" s="82">
        <f t="shared" si="234"/>
        <v>-2.0049999999999999</v>
      </c>
      <c r="G4999" s="39">
        <f>VLOOKUP(N4999,Currecny_M!$A$1:$P$10,2,FALSE)</f>
        <v>53</v>
      </c>
      <c r="H4999" s="39">
        <f>MATCH(C4999,Currecny_M!$A$1:$P$1,0)</f>
        <v>5</v>
      </c>
      <c r="I4999" s="39">
        <f>VLOOKUP(N4999,Currecny_M!$A$1:$P$10,MATCH(Database!C4999,Currecny_M!$A$1:$P$1,0),FALSE)</f>
        <v>54.61</v>
      </c>
      <c r="J4999" s="82">
        <f t="shared" si="235"/>
        <v>-109.49305</v>
      </c>
      <c r="K4999" s="39">
        <f>VLOOKUP('Cover page'!$B$6,Currecny_M!$A$1:$P$10,MATCH(Database!C4999,Currecny_M!$A$1:$P$1,0),FALSE)</f>
        <v>1</v>
      </c>
      <c r="L4999" s="82">
        <f t="shared" si="236"/>
        <v>-109.49305</v>
      </c>
      <c r="M4999" s="82">
        <f>((E4999/$F$1)*VLOOKUP(N4999,Currecny_M!$A$1:$P$10,MATCH(Database!C4999,Currecny_M!$A$1:$P$1,0),FALSE))/VLOOKUP('Cover page'!$B$6,Currecny_M!$A$1:$P$10,MATCH(Database!C4999,Currecny_M!$A$1:$P$1,0),FALSE)</f>
        <v>-109.49305</v>
      </c>
      <c r="N4999" s="6" t="str">
        <f>VLOOKUP(B4999,Master!$A$2:$C$11,3,FALSE)</f>
        <v>SGD</v>
      </c>
      <c r="O4999" s="6" t="str">
        <f>VLOOKUP(B4999,Master!$A$2:$C$11,2,FALSE)</f>
        <v>Asia</v>
      </c>
      <c r="Q4999" s="39" t="str">
        <f>VLOOKUP(D4999,GL_Master!$A$1:$D$80,2,FALSE)</f>
        <v>BS</v>
      </c>
      <c r="R4999" s="39" t="str">
        <f>VLOOKUP(D4999,GL_Master!$A$1:$D$80,3,FALSE)</f>
        <v>Accumulated Depreciation</v>
      </c>
      <c r="S4999" s="39" t="str">
        <f>VLOOKUP(D4999,GL_Master!$A$1:$D$80,4,FALSE)</f>
        <v>Accumulated Depreciation</v>
      </c>
    </row>
    <row r="5000" spans="1:19" x14ac:dyDescent="0.25">
      <c r="A5000" s="39" t="s">
        <v>262</v>
      </c>
      <c r="B5000" s="39" t="s">
        <v>236</v>
      </c>
      <c r="C5000" s="7">
        <v>44013</v>
      </c>
      <c r="D5000" s="39" t="s">
        <v>69</v>
      </c>
      <c r="E5000" s="39">
        <v>3691</v>
      </c>
      <c r="F5000" s="82">
        <f t="shared" si="234"/>
        <v>3.6909999999999998</v>
      </c>
      <c r="G5000" s="39">
        <f>VLOOKUP(N5000,Currecny_M!$A$1:$P$10,2,FALSE)</f>
        <v>53</v>
      </c>
      <c r="H5000" s="39">
        <f>MATCH(C5000,Currecny_M!$A$1:$P$1,0)</f>
        <v>5</v>
      </c>
      <c r="I5000" s="39">
        <f>VLOOKUP(N5000,Currecny_M!$A$1:$P$10,MATCH(Database!C5000,Currecny_M!$A$1:$P$1,0),FALSE)</f>
        <v>54.61</v>
      </c>
      <c r="J5000" s="82">
        <f t="shared" si="235"/>
        <v>201.56550999999999</v>
      </c>
      <c r="K5000" s="39">
        <f>VLOOKUP('Cover page'!$B$6,Currecny_M!$A$1:$P$10,MATCH(Database!C5000,Currecny_M!$A$1:$P$1,0),FALSE)</f>
        <v>1</v>
      </c>
      <c r="L5000" s="82">
        <f t="shared" si="236"/>
        <v>201.56550999999999</v>
      </c>
      <c r="M5000" s="82">
        <f>((E5000/$F$1)*VLOOKUP(N5000,Currecny_M!$A$1:$P$10,MATCH(Database!C5000,Currecny_M!$A$1:$P$1,0),FALSE))/VLOOKUP('Cover page'!$B$6,Currecny_M!$A$1:$P$10,MATCH(Database!C5000,Currecny_M!$A$1:$P$1,0),FALSE)</f>
        <v>201.56550999999999</v>
      </c>
      <c r="N5000" s="6" t="str">
        <f>VLOOKUP(B5000,Master!$A$2:$C$11,3,FALSE)</f>
        <v>SGD</v>
      </c>
      <c r="O5000" s="6" t="str">
        <f>VLOOKUP(B5000,Master!$A$2:$C$11,2,FALSE)</f>
        <v>Asia</v>
      </c>
      <c r="Q5000" s="39" t="str">
        <f>VLOOKUP(D5000,GL_Master!$A$1:$D$80,2,FALSE)</f>
        <v>BS</v>
      </c>
      <c r="R5000" s="39" t="str">
        <f>VLOOKUP(D5000,GL_Master!$A$1:$D$80,3,FALSE)</f>
        <v>Gross Block</v>
      </c>
      <c r="S5000" s="39" t="str">
        <f>VLOOKUP(D5000,GL_Master!$A$1:$D$80,4,FALSE)</f>
        <v>Tangible Fixed assets</v>
      </c>
    </row>
    <row r="5001" spans="1:19" x14ac:dyDescent="0.25">
      <c r="A5001" s="39" t="s">
        <v>262</v>
      </c>
      <c r="B5001" s="39" t="s">
        <v>236</v>
      </c>
      <c r="C5001" s="7">
        <v>44013</v>
      </c>
      <c r="D5001" s="39" t="s">
        <v>70</v>
      </c>
      <c r="E5001" s="39">
        <v>-141</v>
      </c>
      <c r="F5001" s="82">
        <f t="shared" si="234"/>
        <v>-0.14099999999999999</v>
      </c>
      <c r="G5001" s="39">
        <f>VLOOKUP(N5001,Currecny_M!$A$1:$P$10,2,FALSE)</f>
        <v>53</v>
      </c>
      <c r="H5001" s="39">
        <f>MATCH(C5001,Currecny_M!$A$1:$P$1,0)</f>
        <v>5</v>
      </c>
      <c r="I5001" s="39">
        <f>VLOOKUP(N5001,Currecny_M!$A$1:$P$10,MATCH(Database!C5001,Currecny_M!$A$1:$P$1,0),FALSE)</f>
        <v>54.61</v>
      </c>
      <c r="J5001" s="82">
        <f t="shared" si="235"/>
        <v>-7.7000099999999989</v>
      </c>
      <c r="K5001" s="39">
        <f>VLOOKUP('Cover page'!$B$6,Currecny_M!$A$1:$P$10,MATCH(Database!C5001,Currecny_M!$A$1:$P$1,0),FALSE)</f>
        <v>1</v>
      </c>
      <c r="L5001" s="82">
        <f t="shared" si="236"/>
        <v>-7.7000099999999989</v>
      </c>
      <c r="M5001" s="82">
        <f>((E5001/$F$1)*VLOOKUP(N5001,Currecny_M!$A$1:$P$10,MATCH(Database!C5001,Currecny_M!$A$1:$P$1,0),FALSE))/VLOOKUP('Cover page'!$B$6,Currecny_M!$A$1:$P$10,MATCH(Database!C5001,Currecny_M!$A$1:$P$1,0),FALSE)</f>
        <v>-7.7000099999999989</v>
      </c>
      <c r="N5001" s="6" t="str">
        <f>VLOOKUP(B5001,Master!$A$2:$C$11,3,FALSE)</f>
        <v>SGD</v>
      </c>
      <c r="O5001" s="6" t="str">
        <f>VLOOKUP(B5001,Master!$A$2:$C$11,2,FALSE)</f>
        <v>Asia</v>
      </c>
      <c r="Q5001" s="39" t="str">
        <f>VLOOKUP(D5001,GL_Master!$A$1:$D$80,2,FALSE)</f>
        <v>BS</v>
      </c>
      <c r="R5001" s="39" t="str">
        <f>VLOOKUP(D5001,GL_Master!$A$1:$D$80,3,FALSE)</f>
        <v>Accumulated Depreciation</v>
      </c>
      <c r="S5001" s="39" t="str">
        <f>VLOOKUP(D5001,GL_Master!$A$1:$D$80,4,FALSE)</f>
        <v>Accumulated Depreciation</v>
      </c>
    </row>
    <row r="5002" spans="1:19" x14ac:dyDescent="0.25">
      <c r="A5002" s="39" t="s">
        <v>262</v>
      </c>
      <c r="B5002" s="39" t="s">
        <v>236</v>
      </c>
      <c r="C5002" s="7">
        <v>44013</v>
      </c>
      <c r="D5002" s="39" t="s">
        <v>71</v>
      </c>
      <c r="E5002" s="39">
        <v>7018</v>
      </c>
      <c r="F5002" s="82">
        <f t="shared" si="234"/>
        <v>7.0179999999999998</v>
      </c>
      <c r="G5002" s="39">
        <f>VLOOKUP(N5002,Currecny_M!$A$1:$P$10,2,FALSE)</f>
        <v>53</v>
      </c>
      <c r="H5002" s="39">
        <f>MATCH(C5002,Currecny_M!$A$1:$P$1,0)</f>
        <v>5</v>
      </c>
      <c r="I5002" s="39">
        <f>VLOOKUP(N5002,Currecny_M!$A$1:$P$10,MATCH(Database!C5002,Currecny_M!$A$1:$P$1,0),FALSE)</f>
        <v>54.61</v>
      </c>
      <c r="J5002" s="82">
        <f t="shared" si="235"/>
        <v>383.25297999999998</v>
      </c>
      <c r="K5002" s="39">
        <f>VLOOKUP('Cover page'!$B$6,Currecny_M!$A$1:$P$10,MATCH(Database!C5002,Currecny_M!$A$1:$P$1,0),FALSE)</f>
        <v>1</v>
      </c>
      <c r="L5002" s="82">
        <f t="shared" si="236"/>
        <v>383.25297999999998</v>
      </c>
      <c r="M5002" s="82">
        <f>((E5002/$F$1)*VLOOKUP(N5002,Currecny_M!$A$1:$P$10,MATCH(Database!C5002,Currecny_M!$A$1:$P$1,0),FALSE))/VLOOKUP('Cover page'!$B$6,Currecny_M!$A$1:$P$10,MATCH(Database!C5002,Currecny_M!$A$1:$P$1,0),FALSE)</f>
        <v>383.25297999999998</v>
      </c>
      <c r="N5002" s="6" t="str">
        <f>VLOOKUP(B5002,Master!$A$2:$C$11,3,FALSE)</f>
        <v>SGD</v>
      </c>
      <c r="O5002" s="6" t="str">
        <f>VLOOKUP(B5002,Master!$A$2:$C$11,2,FALSE)</f>
        <v>Asia</v>
      </c>
      <c r="Q5002" s="39" t="str">
        <f>VLOOKUP(D5002,GL_Master!$A$1:$D$80,2,FALSE)</f>
        <v>BS</v>
      </c>
      <c r="R5002" s="39" t="str">
        <f>VLOOKUP(D5002,GL_Master!$A$1:$D$80,3,FALSE)</f>
        <v>Gross Block</v>
      </c>
      <c r="S5002" s="39" t="str">
        <f>VLOOKUP(D5002,GL_Master!$A$1:$D$80,4,FALSE)</f>
        <v>Tangible Fixed assets</v>
      </c>
    </row>
    <row r="5003" spans="1:19" x14ac:dyDescent="0.25">
      <c r="A5003" s="39" t="s">
        <v>262</v>
      </c>
      <c r="B5003" s="39" t="s">
        <v>236</v>
      </c>
      <c r="C5003" s="7">
        <v>44013</v>
      </c>
      <c r="D5003" s="39" t="s">
        <v>72</v>
      </c>
      <c r="E5003" s="39">
        <v>58</v>
      </c>
      <c r="F5003" s="82">
        <f t="shared" si="234"/>
        <v>5.8000000000000003E-2</v>
      </c>
      <c r="G5003" s="39">
        <f>VLOOKUP(N5003,Currecny_M!$A$1:$P$10,2,FALSE)</f>
        <v>53</v>
      </c>
      <c r="H5003" s="39">
        <f>MATCH(C5003,Currecny_M!$A$1:$P$1,0)</f>
        <v>5</v>
      </c>
      <c r="I5003" s="39">
        <f>VLOOKUP(N5003,Currecny_M!$A$1:$P$10,MATCH(Database!C5003,Currecny_M!$A$1:$P$1,0),FALSE)</f>
        <v>54.61</v>
      </c>
      <c r="J5003" s="82">
        <f t="shared" si="235"/>
        <v>3.1673800000000001</v>
      </c>
      <c r="K5003" s="39">
        <f>VLOOKUP('Cover page'!$B$6,Currecny_M!$A$1:$P$10,MATCH(Database!C5003,Currecny_M!$A$1:$P$1,0),FALSE)</f>
        <v>1</v>
      </c>
      <c r="L5003" s="82">
        <f t="shared" si="236"/>
        <v>3.1673800000000001</v>
      </c>
      <c r="M5003" s="82">
        <f>((E5003/$F$1)*VLOOKUP(N5003,Currecny_M!$A$1:$P$10,MATCH(Database!C5003,Currecny_M!$A$1:$P$1,0),FALSE))/VLOOKUP('Cover page'!$B$6,Currecny_M!$A$1:$P$10,MATCH(Database!C5003,Currecny_M!$A$1:$P$1,0),FALSE)</f>
        <v>3.1673800000000001</v>
      </c>
      <c r="N5003" s="6" t="str">
        <f>VLOOKUP(B5003,Master!$A$2:$C$11,3,FALSE)</f>
        <v>SGD</v>
      </c>
      <c r="O5003" s="6" t="str">
        <f>VLOOKUP(B5003,Master!$A$2:$C$11,2,FALSE)</f>
        <v>Asia</v>
      </c>
      <c r="Q5003" s="39" t="str">
        <f>VLOOKUP(D5003,GL_Master!$A$1:$D$80,2,FALSE)</f>
        <v>BS</v>
      </c>
      <c r="R5003" s="39" t="str">
        <f>VLOOKUP(D5003,GL_Master!$A$1:$D$80,3,FALSE)</f>
        <v>Gross Block</v>
      </c>
      <c r="S5003" s="39" t="str">
        <f>VLOOKUP(D5003,GL_Master!$A$1:$D$80,4,FALSE)</f>
        <v>Tangible Fixed assets</v>
      </c>
    </row>
    <row r="5004" spans="1:19" x14ac:dyDescent="0.25">
      <c r="A5004" s="39" t="s">
        <v>262</v>
      </c>
      <c r="B5004" s="39" t="s">
        <v>236</v>
      </c>
      <c r="C5004" s="7">
        <v>44013</v>
      </c>
      <c r="D5004" s="39" t="s">
        <v>73</v>
      </c>
      <c r="E5004" s="39">
        <v>27</v>
      </c>
      <c r="F5004" s="82">
        <f t="shared" si="234"/>
        <v>2.7E-2</v>
      </c>
      <c r="G5004" s="39">
        <f>VLOOKUP(N5004,Currecny_M!$A$1:$P$10,2,FALSE)</f>
        <v>53</v>
      </c>
      <c r="H5004" s="39">
        <f>MATCH(C5004,Currecny_M!$A$1:$P$1,0)</f>
        <v>5</v>
      </c>
      <c r="I5004" s="39">
        <f>VLOOKUP(N5004,Currecny_M!$A$1:$P$10,MATCH(Database!C5004,Currecny_M!$A$1:$P$1,0),FALSE)</f>
        <v>54.61</v>
      </c>
      <c r="J5004" s="82">
        <f t="shared" si="235"/>
        <v>1.4744699999999999</v>
      </c>
      <c r="K5004" s="39">
        <f>VLOOKUP('Cover page'!$B$6,Currecny_M!$A$1:$P$10,MATCH(Database!C5004,Currecny_M!$A$1:$P$1,0),FALSE)</f>
        <v>1</v>
      </c>
      <c r="L5004" s="82">
        <f t="shared" si="236"/>
        <v>1.4744699999999999</v>
      </c>
      <c r="M5004" s="82">
        <f>((E5004/$F$1)*VLOOKUP(N5004,Currecny_M!$A$1:$P$10,MATCH(Database!C5004,Currecny_M!$A$1:$P$1,0),FALSE))/VLOOKUP('Cover page'!$B$6,Currecny_M!$A$1:$P$10,MATCH(Database!C5004,Currecny_M!$A$1:$P$1,0),FALSE)</f>
        <v>1.4744699999999999</v>
      </c>
      <c r="N5004" s="6" t="str">
        <f>VLOOKUP(B5004,Master!$A$2:$C$11,3,FALSE)</f>
        <v>SGD</v>
      </c>
      <c r="O5004" s="6" t="str">
        <f>VLOOKUP(B5004,Master!$A$2:$C$11,2,FALSE)</f>
        <v>Asia</v>
      </c>
      <c r="Q5004" s="39" t="str">
        <f>VLOOKUP(D5004,GL_Master!$A$1:$D$80,2,FALSE)</f>
        <v>BS</v>
      </c>
      <c r="R5004" s="39" t="str">
        <f>VLOOKUP(D5004,GL_Master!$A$1:$D$80,3,FALSE)</f>
        <v>Gross Block</v>
      </c>
      <c r="S5004" s="39" t="str">
        <f>VLOOKUP(D5004,GL_Master!$A$1:$D$80,4,FALSE)</f>
        <v>Tangible Fixed assets</v>
      </c>
    </row>
    <row r="5005" spans="1:19" x14ac:dyDescent="0.25">
      <c r="A5005" s="39" t="s">
        <v>262</v>
      </c>
      <c r="B5005" s="39" t="s">
        <v>236</v>
      </c>
      <c r="C5005" s="7">
        <v>44013</v>
      </c>
      <c r="D5005" s="39" t="s">
        <v>74</v>
      </c>
      <c r="E5005" s="39">
        <v>-6483</v>
      </c>
      <c r="F5005" s="82">
        <f t="shared" si="234"/>
        <v>-6.4829999999999997</v>
      </c>
      <c r="G5005" s="39">
        <f>VLOOKUP(N5005,Currecny_M!$A$1:$P$10,2,FALSE)</f>
        <v>53</v>
      </c>
      <c r="H5005" s="39">
        <f>MATCH(C5005,Currecny_M!$A$1:$P$1,0)</f>
        <v>5</v>
      </c>
      <c r="I5005" s="39">
        <f>VLOOKUP(N5005,Currecny_M!$A$1:$P$10,MATCH(Database!C5005,Currecny_M!$A$1:$P$1,0),FALSE)</f>
        <v>54.61</v>
      </c>
      <c r="J5005" s="82">
        <f t="shared" si="235"/>
        <v>-354.03663</v>
      </c>
      <c r="K5005" s="39">
        <f>VLOOKUP('Cover page'!$B$6,Currecny_M!$A$1:$P$10,MATCH(Database!C5005,Currecny_M!$A$1:$P$1,0),FALSE)</f>
        <v>1</v>
      </c>
      <c r="L5005" s="82">
        <f t="shared" si="236"/>
        <v>-354.03663</v>
      </c>
      <c r="M5005" s="82">
        <f>((E5005/$F$1)*VLOOKUP(N5005,Currecny_M!$A$1:$P$10,MATCH(Database!C5005,Currecny_M!$A$1:$P$1,0),FALSE))/VLOOKUP('Cover page'!$B$6,Currecny_M!$A$1:$P$10,MATCH(Database!C5005,Currecny_M!$A$1:$P$1,0),FALSE)</f>
        <v>-354.03663</v>
      </c>
      <c r="N5005" s="6" t="str">
        <f>VLOOKUP(B5005,Master!$A$2:$C$11,3,FALSE)</f>
        <v>SGD</v>
      </c>
      <c r="O5005" s="6" t="str">
        <f>VLOOKUP(B5005,Master!$A$2:$C$11,2,FALSE)</f>
        <v>Asia</v>
      </c>
      <c r="Q5005" s="39" t="str">
        <f>VLOOKUP(D5005,GL_Master!$A$1:$D$80,2,FALSE)</f>
        <v>BS</v>
      </c>
      <c r="R5005" s="39" t="str">
        <f>VLOOKUP(D5005,GL_Master!$A$1:$D$80,3,FALSE)</f>
        <v>Accumulated Depreciation</v>
      </c>
      <c r="S5005" s="39" t="str">
        <f>VLOOKUP(D5005,GL_Master!$A$1:$D$80,4,FALSE)</f>
        <v>Accumulated Depreciation</v>
      </c>
    </row>
    <row r="5006" spans="1:19" x14ac:dyDescent="0.25">
      <c r="A5006" s="39" t="s">
        <v>262</v>
      </c>
      <c r="B5006" s="39" t="s">
        <v>236</v>
      </c>
      <c r="C5006" s="7">
        <v>44013</v>
      </c>
      <c r="D5006" s="39" t="s">
        <v>21</v>
      </c>
      <c r="E5006" s="39">
        <v>539</v>
      </c>
      <c r="F5006" s="82">
        <f t="shared" si="234"/>
        <v>0.53900000000000003</v>
      </c>
      <c r="G5006" s="39">
        <f>VLOOKUP(N5006,Currecny_M!$A$1:$P$10,2,FALSE)</f>
        <v>53</v>
      </c>
      <c r="H5006" s="39">
        <f>MATCH(C5006,Currecny_M!$A$1:$P$1,0)</f>
        <v>5</v>
      </c>
      <c r="I5006" s="39">
        <f>VLOOKUP(N5006,Currecny_M!$A$1:$P$10,MATCH(Database!C5006,Currecny_M!$A$1:$P$1,0),FALSE)</f>
        <v>54.61</v>
      </c>
      <c r="J5006" s="82">
        <f t="shared" si="235"/>
        <v>29.434790000000003</v>
      </c>
      <c r="K5006" s="39">
        <f>VLOOKUP('Cover page'!$B$6,Currecny_M!$A$1:$P$10,MATCH(Database!C5006,Currecny_M!$A$1:$P$1,0),FALSE)</f>
        <v>1</v>
      </c>
      <c r="L5006" s="82">
        <f t="shared" si="236"/>
        <v>29.434790000000003</v>
      </c>
      <c r="M5006" s="82">
        <f>((E5006/$F$1)*VLOOKUP(N5006,Currecny_M!$A$1:$P$10,MATCH(Database!C5006,Currecny_M!$A$1:$P$1,0),FALSE))/VLOOKUP('Cover page'!$B$6,Currecny_M!$A$1:$P$10,MATCH(Database!C5006,Currecny_M!$A$1:$P$1,0),FALSE)</f>
        <v>29.434790000000003</v>
      </c>
      <c r="N5006" s="6" t="str">
        <f>VLOOKUP(B5006,Master!$A$2:$C$11,3,FALSE)</f>
        <v>SGD</v>
      </c>
      <c r="O5006" s="6" t="str">
        <f>VLOOKUP(B5006,Master!$A$2:$C$11,2,FALSE)</f>
        <v>Asia</v>
      </c>
      <c r="Q5006" s="39" t="str">
        <f>VLOOKUP(D5006,GL_Master!$A$1:$D$80,2,FALSE)</f>
        <v>BS</v>
      </c>
      <c r="R5006" s="39" t="str">
        <f>VLOOKUP(D5006,GL_Master!$A$1:$D$80,3,FALSE)</f>
        <v>Gross Block</v>
      </c>
      <c r="S5006" s="39" t="str">
        <f>VLOOKUP(D5006,GL_Master!$A$1:$D$80,4,FALSE)</f>
        <v>Tangible Fixed assets</v>
      </c>
    </row>
    <row r="5007" spans="1:19" x14ac:dyDescent="0.25">
      <c r="A5007" s="39" t="s">
        <v>262</v>
      </c>
      <c r="B5007" s="39" t="s">
        <v>236</v>
      </c>
      <c r="C5007" s="7">
        <v>44013</v>
      </c>
      <c r="D5007" s="39" t="s">
        <v>27</v>
      </c>
      <c r="E5007" s="39">
        <v>1260</v>
      </c>
      <c r="F5007" s="82">
        <f t="shared" si="234"/>
        <v>1.26</v>
      </c>
      <c r="G5007" s="39">
        <f>VLOOKUP(N5007,Currecny_M!$A$1:$P$10,2,FALSE)</f>
        <v>53</v>
      </c>
      <c r="H5007" s="39">
        <f>MATCH(C5007,Currecny_M!$A$1:$P$1,0)</f>
        <v>5</v>
      </c>
      <c r="I5007" s="39">
        <f>VLOOKUP(N5007,Currecny_M!$A$1:$P$10,MATCH(Database!C5007,Currecny_M!$A$1:$P$1,0),FALSE)</f>
        <v>54.61</v>
      </c>
      <c r="J5007" s="82">
        <f t="shared" si="235"/>
        <v>68.808599999999998</v>
      </c>
      <c r="K5007" s="39">
        <f>VLOOKUP('Cover page'!$B$6,Currecny_M!$A$1:$P$10,MATCH(Database!C5007,Currecny_M!$A$1:$P$1,0),FALSE)</f>
        <v>1</v>
      </c>
      <c r="L5007" s="82">
        <f t="shared" si="236"/>
        <v>68.808599999999998</v>
      </c>
      <c r="M5007" s="82">
        <f>((E5007/$F$1)*VLOOKUP(N5007,Currecny_M!$A$1:$P$10,MATCH(Database!C5007,Currecny_M!$A$1:$P$1,0),FALSE))/VLOOKUP('Cover page'!$B$6,Currecny_M!$A$1:$P$10,MATCH(Database!C5007,Currecny_M!$A$1:$P$1,0),FALSE)</f>
        <v>68.808599999999998</v>
      </c>
      <c r="N5007" s="6" t="str">
        <f>VLOOKUP(B5007,Master!$A$2:$C$11,3,FALSE)</f>
        <v>SGD</v>
      </c>
      <c r="O5007" s="6" t="str">
        <f>VLOOKUP(B5007,Master!$A$2:$C$11,2,FALSE)</f>
        <v>Asia</v>
      </c>
      <c r="Q5007" s="39" t="str">
        <f>VLOOKUP(D5007,GL_Master!$A$1:$D$80,2,FALSE)</f>
        <v>BS</v>
      </c>
      <c r="R5007" s="39" t="str">
        <f>VLOOKUP(D5007,GL_Master!$A$1:$D$80,3,FALSE)</f>
        <v>Gross Block</v>
      </c>
      <c r="S5007" s="39" t="str">
        <f>VLOOKUP(D5007,GL_Master!$A$1:$D$80,4,FALSE)</f>
        <v>Tangible Fixed assets</v>
      </c>
    </row>
    <row r="5008" spans="1:19" x14ac:dyDescent="0.25">
      <c r="A5008" s="39" t="s">
        <v>262</v>
      </c>
      <c r="B5008" s="39" t="s">
        <v>236</v>
      </c>
      <c r="C5008" s="7">
        <v>44013</v>
      </c>
      <c r="D5008" s="39" t="s">
        <v>75</v>
      </c>
      <c r="E5008" s="39">
        <v>-27</v>
      </c>
      <c r="F5008" s="82">
        <f t="shared" si="234"/>
        <v>-2.7E-2</v>
      </c>
      <c r="G5008" s="39">
        <f>VLOOKUP(N5008,Currecny_M!$A$1:$P$10,2,FALSE)</f>
        <v>53</v>
      </c>
      <c r="H5008" s="39">
        <f>MATCH(C5008,Currecny_M!$A$1:$P$1,0)</f>
        <v>5</v>
      </c>
      <c r="I5008" s="39">
        <f>VLOOKUP(N5008,Currecny_M!$A$1:$P$10,MATCH(Database!C5008,Currecny_M!$A$1:$P$1,0),FALSE)</f>
        <v>54.61</v>
      </c>
      <c r="J5008" s="82">
        <f t="shared" si="235"/>
        <v>-1.4744699999999999</v>
      </c>
      <c r="K5008" s="39">
        <f>VLOOKUP('Cover page'!$B$6,Currecny_M!$A$1:$P$10,MATCH(Database!C5008,Currecny_M!$A$1:$P$1,0),FALSE)</f>
        <v>1</v>
      </c>
      <c r="L5008" s="82">
        <f t="shared" si="236"/>
        <v>-1.4744699999999999</v>
      </c>
      <c r="M5008" s="82">
        <f>((E5008/$F$1)*VLOOKUP(N5008,Currecny_M!$A$1:$P$10,MATCH(Database!C5008,Currecny_M!$A$1:$P$1,0),FALSE))/VLOOKUP('Cover page'!$B$6,Currecny_M!$A$1:$P$10,MATCH(Database!C5008,Currecny_M!$A$1:$P$1,0),FALSE)</f>
        <v>-1.4744699999999999</v>
      </c>
      <c r="N5008" s="6" t="str">
        <f>VLOOKUP(B5008,Master!$A$2:$C$11,3,FALSE)</f>
        <v>SGD</v>
      </c>
      <c r="O5008" s="6" t="str">
        <f>VLOOKUP(B5008,Master!$A$2:$C$11,2,FALSE)</f>
        <v>Asia</v>
      </c>
      <c r="Q5008" s="39" t="str">
        <f>VLOOKUP(D5008,GL_Master!$A$1:$D$80,2,FALSE)</f>
        <v>BS</v>
      </c>
      <c r="R5008" s="39" t="str">
        <f>VLOOKUP(D5008,GL_Master!$A$1:$D$80,3,FALSE)</f>
        <v>Gross Block</v>
      </c>
      <c r="S5008" s="39" t="str">
        <f>VLOOKUP(D5008,GL_Master!$A$1:$D$80,4,FALSE)</f>
        <v>Tangible Fixed assets</v>
      </c>
    </row>
    <row r="5009" spans="1:19" x14ac:dyDescent="0.25">
      <c r="A5009" s="39" t="s">
        <v>262</v>
      </c>
      <c r="B5009" s="39" t="s">
        <v>236</v>
      </c>
      <c r="C5009" s="7">
        <v>44013</v>
      </c>
      <c r="D5009" s="39" t="s">
        <v>76</v>
      </c>
      <c r="E5009" s="39">
        <v>687</v>
      </c>
      <c r="F5009" s="82">
        <f t="shared" si="234"/>
        <v>0.68700000000000006</v>
      </c>
      <c r="G5009" s="39">
        <f>VLOOKUP(N5009,Currecny_M!$A$1:$P$10,2,FALSE)</f>
        <v>53</v>
      </c>
      <c r="H5009" s="39">
        <f>MATCH(C5009,Currecny_M!$A$1:$P$1,0)</f>
        <v>5</v>
      </c>
      <c r="I5009" s="39">
        <f>VLOOKUP(N5009,Currecny_M!$A$1:$P$10,MATCH(Database!C5009,Currecny_M!$A$1:$P$1,0),FALSE)</f>
        <v>54.61</v>
      </c>
      <c r="J5009" s="82">
        <f t="shared" si="235"/>
        <v>37.517070000000004</v>
      </c>
      <c r="K5009" s="39">
        <f>VLOOKUP('Cover page'!$B$6,Currecny_M!$A$1:$P$10,MATCH(Database!C5009,Currecny_M!$A$1:$P$1,0),FALSE)</f>
        <v>1</v>
      </c>
      <c r="L5009" s="82">
        <f t="shared" si="236"/>
        <v>37.517070000000004</v>
      </c>
      <c r="M5009" s="82">
        <f>((E5009/$F$1)*VLOOKUP(N5009,Currecny_M!$A$1:$P$10,MATCH(Database!C5009,Currecny_M!$A$1:$P$1,0),FALSE))/VLOOKUP('Cover page'!$B$6,Currecny_M!$A$1:$P$10,MATCH(Database!C5009,Currecny_M!$A$1:$P$1,0),FALSE)</f>
        <v>37.517070000000004</v>
      </c>
      <c r="N5009" s="6" t="str">
        <f>VLOOKUP(B5009,Master!$A$2:$C$11,3,FALSE)</f>
        <v>SGD</v>
      </c>
      <c r="O5009" s="6" t="str">
        <f>VLOOKUP(B5009,Master!$A$2:$C$11,2,FALSE)</f>
        <v>Asia</v>
      </c>
      <c r="Q5009" s="39" t="str">
        <f>VLOOKUP(D5009,GL_Master!$A$1:$D$80,2,FALSE)</f>
        <v>BS</v>
      </c>
      <c r="R5009" s="39" t="str">
        <f>VLOOKUP(D5009,GL_Master!$A$1:$D$80,3,FALSE)</f>
        <v>Inventories</v>
      </c>
      <c r="S5009" s="39" t="str">
        <f>VLOOKUP(D5009,GL_Master!$A$1:$D$80,4,FALSE)</f>
        <v>Inventory</v>
      </c>
    </row>
    <row r="5010" spans="1:19" x14ac:dyDescent="0.25">
      <c r="A5010" s="39" t="s">
        <v>262</v>
      </c>
      <c r="B5010" s="39" t="s">
        <v>236</v>
      </c>
      <c r="C5010" s="7">
        <v>44013</v>
      </c>
      <c r="D5010" s="39" t="s">
        <v>77</v>
      </c>
      <c r="E5010" s="39">
        <v>1781</v>
      </c>
      <c r="F5010" s="82">
        <f t="shared" si="234"/>
        <v>1.7809999999999999</v>
      </c>
      <c r="G5010" s="39">
        <f>VLOOKUP(N5010,Currecny_M!$A$1:$P$10,2,FALSE)</f>
        <v>53</v>
      </c>
      <c r="H5010" s="39">
        <f>MATCH(C5010,Currecny_M!$A$1:$P$1,0)</f>
        <v>5</v>
      </c>
      <c r="I5010" s="39">
        <f>VLOOKUP(N5010,Currecny_M!$A$1:$P$10,MATCH(Database!C5010,Currecny_M!$A$1:$P$1,0),FALSE)</f>
        <v>54.61</v>
      </c>
      <c r="J5010" s="82">
        <f t="shared" si="235"/>
        <v>97.260409999999993</v>
      </c>
      <c r="K5010" s="39">
        <f>VLOOKUP('Cover page'!$B$6,Currecny_M!$A$1:$P$10,MATCH(Database!C5010,Currecny_M!$A$1:$P$1,0),FALSE)</f>
        <v>1</v>
      </c>
      <c r="L5010" s="82">
        <f t="shared" si="236"/>
        <v>97.260409999999993</v>
      </c>
      <c r="M5010" s="82">
        <f>((E5010/$F$1)*VLOOKUP(N5010,Currecny_M!$A$1:$P$10,MATCH(Database!C5010,Currecny_M!$A$1:$P$1,0),FALSE))/VLOOKUP('Cover page'!$B$6,Currecny_M!$A$1:$P$10,MATCH(Database!C5010,Currecny_M!$A$1:$P$1,0),FALSE)</f>
        <v>97.260409999999993</v>
      </c>
      <c r="N5010" s="6" t="str">
        <f>VLOOKUP(B5010,Master!$A$2:$C$11,3,FALSE)</f>
        <v>SGD</v>
      </c>
      <c r="O5010" s="6" t="str">
        <f>VLOOKUP(B5010,Master!$A$2:$C$11,2,FALSE)</f>
        <v>Asia</v>
      </c>
      <c r="Q5010" s="39" t="str">
        <f>VLOOKUP(D5010,GL_Master!$A$1:$D$80,2,FALSE)</f>
        <v>BS</v>
      </c>
      <c r="R5010" s="39" t="str">
        <f>VLOOKUP(D5010,GL_Master!$A$1:$D$80,3,FALSE)</f>
        <v>Inventories</v>
      </c>
      <c r="S5010" s="39" t="str">
        <f>VLOOKUP(D5010,GL_Master!$A$1:$D$80,4,FALSE)</f>
        <v>Inventory</v>
      </c>
    </row>
    <row r="5011" spans="1:19" x14ac:dyDescent="0.25">
      <c r="A5011" s="39" t="s">
        <v>262</v>
      </c>
      <c r="B5011" s="39" t="s">
        <v>236</v>
      </c>
      <c r="C5011" s="7">
        <v>44013</v>
      </c>
      <c r="D5011" s="39" t="s">
        <v>2</v>
      </c>
      <c r="E5011" s="39">
        <v>180096</v>
      </c>
      <c r="F5011" s="82">
        <f t="shared" si="234"/>
        <v>180.096</v>
      </c>
      <c r="G5011" s="39">
        <f>VLOOKUP(N5011,Currecny_M!$A$1:$P$10,2,FALSE)</f>
        <v>53</v>
      </c>
      <c r="H5011" s="39">
        <f>MATCH(C5011,Currecny_M!$A$1:$P$1,0)</f>
        <v>5</v>
      </c>
      <c r="I5011" s="39">
        <f>VLOOKUP(N5011,Currecny_M!$A$1:$P$10,MATCH(Database!C5011,Currecny_M!$A$1:$P$1,0),FALSE)</f>
        <v>54.61</v>
      </c>
      <c r="J5011" s="82">
        <f t="shared" si="235"/>
        <v>9835.0425599999999</v>
      </c>
      <c r="K5011" s="39">
        <f>VLOOKUP('Cover page'!$B$6,Currecny_M!$A$1:$P$10,MATCH(Database!C5011,Currecny_M!$A$1:$P$1,0),FALSE)</f>
        <v>1</v>
      </c>
      <c r="L5011" s="82">
        <f t="shared" si="236"/>
        <v>9835.0425599999999</v>
      </c>
      <c r="M5011" s="82">
        <f>((E5011/$F$1)*VLOOKUP(N5011,Currecny_M!$A$1:$P$10,MATCH(Database!C5011,Currecny_M!$A$1:$P$1,0),FALSE))/VLOOKUP('Cover page'!$B$6,Currecny_M!$A$1:$P$10,MATCH(Database!C5011,Currecny_M!$A$1:$P$1,0),FALSE)</f>
        <v>9835.0425599999999</v>
      </c>
      <c r="N5011" s="6" t="str">
        <f>VLOOKUP(B5011,Master!$A$2:$C$11,3,FALSE)</f>
        <v>SGD</v>
      </c>
      <c r="O5011" s="6" t="str">
        <f>VLOOKUP(B5011,Master!$A$2:$C$11,2,FALSE)</f>
        <v>Asia</v>
      </c>
      <c r="Q5011" s="39" t="str">
        <f>VLOOKUP(D5011,GL_Master!$A$1:$D$80,2,FALSE)</f>
        <v>BS</v>
      </c>
      <c r="R5011" s="39" t="str">
        <f>VLOOKUP(D5011,GL_Master!$A$1:$D$80,3,FALSE)</f>
        <v>Trade receivables</v>
      </c>
      <c r="S5011" s="39" t="str">
        <f>VLOOKUP(D5011,GL_Master!$A$1:$D$80,4,FALSE)</f>
        <v>Unsecured, considered good</v>
      </c>
    </row>
    <row r="5012" spans="1:19" x14ac:dyDescent="0.25">
      <c r="A5012" s="39" t="s">
        <v>262</v>
      </c>
      <c r="B5012" s="39" t="s">
        <v>236</v>
      </c>
      <c r="C5012" s="7">
        <v>44013</v>
      </c>
      <c r="D5012" s="39" t="s">
        <v>78</v>
      </c>
      <c r="E5012" s="39">
        <v>28</v>
      </c>
      <c r="F5012" s="82">
        <f t="shared" si="234"/>
        <v>2.8000000000000001E-2</v>
      </c>
      <c r="G5012" s="39">
        <f>VLOOKUP(N5012,Currecny_M!$A$1:$P$10,2,FALSE)</f>
        <v>53</v>
      </c>
      <c r="H5012" s="39">
        <f>MATCH(C5012,Currecny_M!$A$1:$P$1,0)</f>
        <v>5</v>
      </c>
      <c r="I5012" s="39">
        <f>VLOOKUP(N5012,Currecny_M!$A$1:$P$10,MATCH(Database!C5012,Currecny_M!$A$1:$P$1,0),FALSE)</f>
        <v>54.61</v>
      </c>
      <c r="J5012" s="82">
        <f t="shared" si="235"/>
        <v>1.52908</v>
      </c>
      <c r="K5012" s="39">
        <f>VLOOKUP('Cover page'!$B$6,Currecny_M!$A$1:$P$10,MATCH(Database!C5012,Currecny_M!$A$1:$P$1,0),FALSE)</f>
        <v>1</v>
      </c>
      <c r="L5012" s="82">
        <f t="shared" si="236"/>
        <v>1.52908</v>
      </c>
      <c r="M5012" s="82">
        <f>((E5012/$F$1)*VLOOKUP(N5012,Currecny_M!$A$1:$P$10,MATCH(Database!C5012,Currecny_M!$A$1:$P$1,0),FALSE))/VLOOKUP('Cover page'!$B$6,Currecny_M!$A$1:$P$10,MATCH(Database!C5012,Currecny_M!$A$1:$P$1,0),FALSE)</f>
        <v>1.52908</v>
      </c>
      <c r="N5012" s="6" t="str">
        <f>VLOOKUP(B5012,Master!$A$2:$C$11,3,FALSE)</f>
        <v>SGD</v>
      </c>
      <c r="O5012" s="6" t="str">
        <f>VLOOKUP(B5012,Master!$A$2:$C$11,2,FALSE)</f>
        <v>Asia</v>
      </c>
      <c r="Q5012" s="39" t="str">
        <f>VLOOKUP(D5012,GL_Master!$A$1:$D$80,2,FALSE)</f>
        <v>BS</v>
      </c>
      <c r="R5012" s="39" t="str">
        <f>VLOOKUP(D5012,GL_Master!$A$1:$D$80,3,FALSE)</f>
        <v>Cash &amp; Bank Balances</v>
      </c>
      <c r="S5012" s="39" t="str">
        <f>VLOOKUP(D5012,GL_Master!$A$1:$D$80,4,FALSE)</f>
        <v>Cash In hand</v>
      </c>
    </row>
    <row r="5013" spans="1:19" x14ac:dyDescent="0.25">
      <c r="A5013" s="39" t="s">
        <v>262</v>
      </c>
      <c r="B5013" s="39" t="s">
        <v>236</v>
      </c>
      <c r="C5013" s="7">
        <v>44013</v>
      </c>
      <c r="D5013" s="39" t="s">
        <v>79</v>
      </c>
      <c r="E5013" s="39">
        <v>-6934</v>
      </c>
      <c r="F5013" s="82">
        <f t="shared" si="234"/>
        <v>-6.9340000000000002</v>
      </c>
      <c r="G5013" s="39">
        <f>VLOOKUP(N5013,Currecny_M!$A$1:$P$10,2,FALSE)</f>
        <v>53</v>
      </c>
      <c r="H5013" s="39">
        <f>MATCH(C5013,Currecny_M!$A$1:$P$1,0)</f>
        <v>5</v>
      </c>
      <c r="I5013" s="39">
        <f>VLOOKUP(N5013,Currecny_M!$A$1:$P$10,MATCH(Database!C5013,Currecny_M!$A$1:$P$1,0),FALSE)</f>
        <v>54.61</v>
      </c>
      <c r="J5013" s="82">
        <f t="shared" si="235"/>
        <v>-378.66574000000003</v>
      </c>
      <c r="K5013" s="39">
        <f>VLOOKUP('Cover page'!$B$6,Currecny_M!$A$1:$P$10,MATCH(Database!C5013,Currecny_M!$A$1:$P$1,0),FALSE)</f>
        <v>1</v>
      </c>
      <c r="L5013" s="82">
        <f t="shared" si="236"/>
        <v>-378.66574000000003</v>
      </c>
      <c r="M5013" s="82">
        <f>((E5013/$F$1)*VLOOKUP(N5013,Currecny_M!$A$1:$P$10,MATCH(Database!C5013,Currecny_M!$A$1:$P$1,0),FALSE))/VLOOKUP('Cover page'!$B$6,Currecny_M!$A$1:$P$10,MATCH(Database!C5013,Currecny_M!$A$1:$P$1,0),FALSE)</f>
        <v>-378.66574000000003</v>
      </c>
      <c r="N5013" s="6" t="str">
        <f>VLOOKUP(B5013,Master!$A$2:$C$11,3,FALSE)</f>
        <v>SGD</v>
      </c>
      <c r="O5013" s="6" t="str">
        <f>VLOOKUP(B5013,Master!$A$2:$C$11,2,FALSE)</f>
        <v>Asia</v>
      </c>
      <c r="Q5013" s="39" t="str">
        <f>VLOOKUP(D5013,GL_Master!$A$1:$D$80,2,FALSE)</f>
        <v>BS</v>
      </c>
      <c r="R5013" s="39" t="str">
        <f>VLOOKUP(D5013,GL_Master!$A$1:$D$80,3,FALSE)</f>
        <v>Loan Fund</v>
      </c>
      <c r="S5013" s="39" t="str">
        <f>VLOOKUP(D5013,GL_Master!$A$1:$D$80,4,FALSE)</f>
        <v>Term Loan</v>
      </c>
    </row>
    <row r="5014" spans="1:19" x14ac:dyDescent="0.25">
      <c r="A5014" s="39" t="s">
        <v>262</v>
      </c>
      <c r="B5014" s="39" t="s">
        <v>236</v>
      </c>
      <c r="C5014" s="7">
        <v>44013</v>
      </c>
      <c r="D5014" s="39" t="s">
        <v>80</v>
      </c>
      <c r="E5014" s="39">
        <v>202</v>
      </c>
      <c r="F5014" s="82">
        <f t="shared" si="234"/>
        <v>0.20200000000000001</v>
      </c>
      <c r="G5014" s="39">
        <f>VLOOKUP(N5014,Currecny_M!$A$1:$P$10,2,FALSE)</f>
        <v>53</v>
      </c>
      <c r="H5014" s="39">
        <f>MATCH(C5014,Currecny_M!$A$1:$P$1,0)</f>
        <v>5</v>
      </c>
      <c r="I5014" s="39">
        <f>VLOOKUP(N5014,Currecny_M!$A$1:$P$10,MATCH(Database!C5014,Currecny_M!$A$1:$P$1,0),FALSE)</f>
        <v>54.61</v>
      </c>
      <c r="J5014" s="82">
        <f t="shared" si="235"/>
        <v>11.031220000000001</v>
      </c>
      <c r="K5014" s="39">
        <f>VLOOKUP('Cover page'!$B$6,Currecny_M!$A$1:$P$10,MATCH(Database!C5014,Currecny_M!$A$1:$P$1,0),FALSE)</f>
        <v>1</v>
      </c>
      <c r="L5014" s="82">
        <f t="shared" si="236"/>
        <v>11.031220000000001</v>
      </c>
      <c r="M5014" s="82">
        <f>((E5014/$F$1)*VLOOKUP(N5014,Currecny_M!$A$1:$P$10,MATCH(Database!C5014,Currecny_M!$A$1:$P$1,0),FALSE))/VLOOKUP('Cover page'!$B$6,Currecny_M!$A$1:$P$10,MATCH(Database!C5014,Currecny_M!$A$1:$P$1,0),FALSE)</f>
        <v>11.031220000000001</v>
      </c>
      <c r="N5014" s="6" t="str">
        <f>VLOOKUP(B5014,Master!$A$2:$C$11,3,FALSE)</f>
        <v>SGD</v>
      </c>
      <c r="O5014" s="6" t="str">
        <f>VLOOKUP(B5014,Master!$A$2:$C$11,2,FALSE)</f>
        <v>Asia</v>
      </c>
      <c r="Q5014" s="39" t="str">
        <f>VLOOKUP(D5014,GL_Master!$A$1:$D$80,2,FALSE)</f>
        <v>BS</v>
      </c>
      <c r="R5014" s="39" t="str">
        <f>VLOOKUP(D5014,GL_Master!$A$1:$D$80,3,FALSE)</f>
        <v>Cash &amp; Bank Balances</v>
      </c>
      <c r="S5014" s="39" t="str">
        <f>VLOOKUP(D5014,GL_Master!$A$1:$D$80,4,FALSE)</f>
        <v xml:space="preserve">      On Current Accounts</v>
      </c>
    </row>
    <row r="5015" spans="1:19" x14ac:dyDescent="0.25">
      <c r="A5015" s="39" t="s">
        <v>262</v>
      </c>
      <c r="B5015" s="39" t="s">
        <v>236</v>
      </c>
      <c r="C5015" s="7">
        <v>44013</v>
      </c>
      <c r="D5015" s="39" t="s">
        <v>81</v>
      </c>
      <c r="E5015" s="39">
        <v>14511</v>
      </c>
      <c r="F5015" s="82">
        <f t="shared" si="234"/>
        <v>14.510999999999999</v>
      </c>
      <c r="G5015" s="39">
        <f>VLOOKUP(N5015,Currecny_M!$A$1:$P$10,2,FALSE)</f>
        <v>53</v>
      </c>
      <c r="H5015" s="39">
        <f>MATCH(C5015,Currecny_M!$A$1:$P$1,0)</f>
        <v>5</v>
      </c>
      <c r="I5015" s="39">
        <f>VLOOKUP(N5015,Currecny_M!$A$1:$P$10,MATCH(Database!C5015,Currecny_M!$A$1:$P$1,0),FALSE)</f>
        <v>54.61</v>
      </c>
      <c r="J5015" s="82">
        <f t="shared" si="235"/>
        <v>792.44570999999996</v>
      </c>
      <c r="K5015" s="39">
        <f>VLOOKUP('Cover page'!$B$6,Currecny_M!$A$1:$P$10,MATCH(Database!C5015,Currecny_M!$A$1:$P$1,0),FALSE)</f>
        <v>1</v>
      </c>
      <c r="L5015" s="82">
        <f t="shared" si="236"/>
        <v>792.44570999999996</v>
      </c>
      <c r="M5015" s="82">
        <f>((E5015/$F$1)*VLOOKUP(N5015,Currecny_M!$A$1:$P$10,MATCH(Database!C5015,Currecny_M!$A$1:$P$1,0),FALSE))/VLOOKUP('Cover page'!$B$6,Currecny_M!$A$1:$P$10,MATCH(Database!C5015,Currecny_M!$A$1:$P$1,0),FALSE)</f>
        <v>792.44570999999996</v>
      </c>
      <c r="N5015" s="6" t="str">
        <f>VLOOKUP(B5015,Master!$A$2:$C$11,3,FALSE)</f>
        <v>SGD</v>
      </c>
      <c r="O5015" s="6" t="str">
        <f>VLOOKUP(B5015,Master!$A$2:$C$11,2,FALSE)</f>
        <v>Asia</v>
      </c>
      <c r="Q5015" s="39" t="str">
        <f>VLOOKUP(D5015,GL_Master!$A$1:$D$80,2,FALSE)</f>
        <v>BS</v>
      </c>
      <c r="R5015" s="39" t="str">
        <f>VLOOKUP(D5015,GL_Master!$A$1:$D$80,3,FALSE)</f>
        <v>Other Current Assets</v>
      </c>
      <c r="S5015" s="39" t="str">
        <f>VLOOKUP(D5015,GL_Master!$A$1:$D$80,4,FALSE)</f>
        <v>Advance tax recoverable (net of provision )</v>
      </c>
    </row>
    <row r="5016" spans="1:19" x14ac:dyDescent="0.25">
      <c r="A5016" s="39" t="s">
        <v>262</v>
      </c>
      <c r="B5016" s="39" t="s">
        <v>236</v>
      </c>
      <c r="C5016" s="7">
        <v>44013</v>
      </c>
      <c r="D5016" s="39" t="s">
        <v>19</v>
      </c>
      <c r="E5016" s="39">
        <v>133</v>
      </c>
      <c r="F5016" s="82">
        <f t="shared" si="234"/>
        <v>0.13300000000000001</v>
      </c>
      <c r="G5016" s="39">
        <f>VLOOKUP(N5016,Currecny_M!$A$1:$P$10,2,FALSE)</f>
        <v>53</v>
      </c>
      <c r="H5016" s="39">
        <f>MATCH(C5016,Currecny_M!$A$1:$P$1,0)</f>
        <v>5</v>
      </c>
      <c r="I5016" s="39">
        <f>VLOOKUP(N5016,Currecny_M!$A$1:$P$10,MATCH(Database!C5016,Currecny_M!$A$1:$P$1,0),FALSE)</f>
        <v>54.61</v>
      </c>
      <c r="J5016" s="82">
        <f t="shared" si="235"/>
        <v>7.2631300000000003</v>
      </c>
      <c r="K5016" s="39">
        <f>VLOOKUP('Cover page'!$B$6,Currecny_M!$A$1:$P$10,MATCH(Database!C5016,Currecny_M!$A$1:$P$1,0),FALSE)</f>
        <v>1</v>
      </c>
      <c r="L5016" s="82">
        <f t="shared" si="236"/>
        <v>7.2631300000000003</v>
      </c>
      <c r="M5016" s="82">
        <f>((E5016/$F$1)*VLOOKUP(N5016,Currecny_M!$A$1:$P$10,MATCH(Database!C5016,Currecny_M!$A$1:$P$1,0),FALSE))/VLOOKUP('Cover page'!$B$6,Currecny_M!$A$1:$P$10,MATCH(Database!C5016,Currecny_M!$A$1:$P$1,0),FALSE)</f>
        <v>7.2631300000000003</v>
      </c>
      <c r="N5016" s="6" t="str">
        <f>VLOOKUP(B5016,Master!$A$2:$C$11,3,FALSE)</f>
        <v>SGD</v>
      </c>
      <c r="O5016" s="6" t="str">
        <f>VLOOKUP(B5016,Master!$A$2:$C$11,2,FALSE)</f>
        <v>Asia</v>
      </c>
      <c r="Q5016" s="39" t="str">
        <f>VLOOKUP(D5016,GL_Master!$A$1:$D$80,2,FALSE)</f>
        <v>BS</v>
      </c>
      <c r="R5016" s="39" t="str">
        <f>VLOOKUP(D5016,GL_Master!$A$1:$D$80,3,FALSE)</f>
        <v>Short-term loan and advances</v>
      </c>
      <c r="S5016" s="39" t="str">
        <f>VLOOKUP(D5016,GL_Master!$A$1:$D$80,4,FALSE)</f>
        <v>Prepaid expenses</v>
      </c>
    </row>
    <row r="5017" spans="1:19" x14ac:dyDescent="0.25">
      <c r="A5017" s="39" t="s">
        <v>262</v>
      </c>
      <c r="B5017" s="39" t="s">
        <v>236</v>
      </c>
      <c r="C5017" s="7">
        <v>44013</v>
      </c>
      <c r="D5017" s="39" t="s">
        <v>82</v>
      </c>
      <c r="E5017" s="39">
        <v>1441</v>
      </c>
      <c r="F5017" s="82">
        <f t="shared" si="234"/>
        <v>1.4410000000000001</v>
      </c>
      <c r="G5017" s="39">
        <f>VLOOKUP(N5017,Currecny_M!$A$1:$P$10,2,FALSE)</f>
        <v>53</v>
      </c>
      <c r="H5017" s="39">
        <f>MATCH(C5017,Currecny_M!$A$1:$P$1,0)</f>
        <v>5</v>
      </c>
      <c r="I5017" s="39">
        <f>VLOOKUP(N5017,Currecny_M!$A$1:$P$10,MATCH(Database!C5017,Currecny_M!$A$1:$P$1,0),FALSE)</f>
        <v>54.61</v>
      </c>
      <c r="J5017" s="82">
        <f t="shared" si="235"/>
        <v>78.693010000000001</v>
      </c>
      <c r="K5017" s="39">
        <f>VLOOKUP('Cover page'!$B$6,Currecny_M!$A$1:$P$10,MATCH(Database!C5017,Currecny_M!$A$1:$P$1,0),FALSE)</f>
        <v>1</v>
      </c>
      <c r="L5017" s="82">
        <f t="shared" si="236"/>
        <v>78.693010000000001</v>
      </c>
      <c r="M5017" s="82">
        <f>((E5017/$F$1)*VLOOKUP(N5017,Currecny_M!$A$1:$P$10,MATCH(Database!C5017,Currecny_M!$A$1:$P$1,0),FALSE))/VLOOKUP('Cover page'!$B$6,Currecny_M!$A$1:$P$10,MATCH(Database!C5017,Currecny_M!$A$1:$P$1,0),FALSE)</f>
        <v>78.693010000000001</v>
      </c>
      <c r="N5017" s="6" t="str">
        <f>VLOOKUP(B5017,Master!$A$2:$C$11,3,FALSE)</f>
        <v>SGD</v>
      </c>
      <c r="O5017" s="6" t="str">
        <f>VLOOKUP(B5017,Master!$A$2:$C$11,2,FALSE)</f>
        <v>Asia</v>
      </c>
      <c r="Q5017" s="39" t="str">
        <f>VLOOKUP(D5017,GL_Master!$A$1:$D$80,2,FALSE)</f>
        <v>BS</v>
      </c>
      <c r="R5017" s="39" t="str">
        <f>VLOOKUP(D5017,GL_Master!$A$1:$D$80,3,FALSE)</f>
        <v>Short-term loan and advances</v>
      </c>
      <c r="S5017" s="39" t="str">
        <f>VLOOKUP(D5017,GL_Master!$A$1:$D$80,4,FALSE)</f>
        <v>Advance to vendor/employees</v>
      </c>
    </row>
    <row r="5018" spans="1:19" x14ac:dyDescent="0.25">
      <c r="A5018" s="39" t="s">
        <v>262</v>
      </c>
      <c r="B5018" s="39" t="s">
        <v>236</v>
      </c>
      <c r="C5018" s="7">
        <v>44013</v>
      </c>
      <c r="D5018" s="39" t="s">
        <v>83</v>
      </c>
      <c r="E5018" s="39">
        <v>1046</v>
      </c>
      <c r="F5018" s="82">
        <f t="shared" si="234"/>
        <v>1.046</v>
      </c>
      <c r="G5018" s="39">
        <f>VLOOKUP(N5018,Currecny_M!$A$1:$P$10,2,FALSE)</f>
        <v>53</v>
      </c>
      <c r="H5018" s="39">
        <f>MATCH(C5018,Currecny_M!$A$1:$P$1,0)</f>
        <v>5</v>
      </c>
      <c r="I5018" s="39">
        <f>VLOOKUP(N5018,Currecny_M!$A$1:$P$10,MATCH(Database!C5018,Currecny_M!$A$1:$P$1,0),FALSE)</f>
        <v>54.61</v>
      </c>
      <c r="J5018" s="82">
        <f t="shared" si="235"/>
        <v>57.122060000000005</v>
      </c>
      <c r="K5018" s="39">
        <f>VLOOKUP('Cover page'!$B$6,Currecny_M!$A$1:$P$10,MATCH(Database!C5018,Currecny_M!$A$1:$P$1,0),FALSE)</f>
        <v>1</v>
      </c>
      <c r="L5018" s="82">
        <f t="shared" si="236"/>
        <v>57.122060000000005</v>
      </c>
      <c r="M5018" s="82">
        <f>((E5018/$F$1)*VLOOKUP(N5018,Currecny_M!$A$1:$P$10,MATCH(Database!C5018,Currecny_M!$A$1:$P$1,0),FALSE))/VLOOKUP('Cover page'!$B$6,Currecny_M!$A$1:$P$10,MATCH(Database!C5018,Currecny_M!$A$1:$P$1,0),FALSE)</f>
        <v>57.122060000000005</v>
      </c>
      <c r="N5018" s="6" t="str">
        <f>VLOOKUP(B5018,Master!$A$2:$C$11,3,FALSE)</f>
        <v>SGD</v>
      </c>
      <c r="O5018" s="6" t="str">
        <f>VLOOKUP(B5018,Master!$A$2:$C$11,2,FALSE)</f>
        <v>Asia</v>
      </c>
      <c r="Q5018" s="39" t="str">
        <f>VLOOKUP(D5018,GL_Master!$A$1:$D$80,2,FALSE)</f>
        <v>BS</v>
      </c>
      <c r="R5018" s="39" t="str">
        <f>VLOOKUP(D5018,GL_Master!$A$1:$D$80,3,FALSE)</f>
        <v>Other Current Assets</v>
      </c>
      <c r="S5018" s="39" t="str">
        <f>VLOOKUP(D5018,GL_Master!$A$1:$D$80,4,FALSE)</f>
        <v>Security deposits ( Unsecured, considered good)</v>
      </c>
    </row>
    <row r="5019" spans="1:19" x14ac:dyDescent="0.25">
      <c r="A5019" s="39" t="s">
        <v>262</v>
      </c>
      <c r="B5019" s="39" t="s">
        <v>236</v>
      </c>
      <c r="C5019" s="7">
        <v>44013</v>
      </c>
      <c r="D5019" s="39" t="s">
        <v>246</v>
      </c>
      <c r="E5019" s="39">
        <v>-115850</v>
      </c>
      <c r="F5019" s="82">
        <f t="shared" si="234"/>
        <v>-115.85</v>
      </c>
      <c r="G5019" s="39">
        <f>VLOOKUP(N5019,Currecny_M!$A$1:$P$10,2,FALSE)</f>
        <v>53</v>
      </c>
      <c r="H5019" s="39">
        <f>MATCH(C5019,Currecny_M!$A$1:$P$1,0)</f>
        <v>5</v>
      </c>
      <c r="I5019" s="39">
        <f>VLOOKUP(N5019,Currecny_M!$A$1:$P$10,MATCH(Database!C5019,Currecny_M!$A$1:$P$1,0),FALSE)</f>
        <v>54.61</v>
      </c>
      <c r="J5019" s="82">
        <f t="shared" si="235"/>
        <v>-6326.5684999999994</v>
      </c>
      <c r="K5019" s="39">
        <f>VLOOKUP('Cover page'!$B$6,Currecny_M!$A$1:$P$10,MATCH(Database!C5019,Currecny_M!$A$1:$P$1,0),FALSE)</f>
        <v>1</v>
      </c>
      <c r="L5019" s="82">
        <f t="shared" si="236"/>
        <v>-6326.5684999999994</v>
      </c>
      <c r="M5019" s="82">
        <f>((E5019/$F$1)*VLOOKUP(N5019,Currecny_M!$A$1:$P$10,MATCH(Database!C5019,Currecny_M!$A$1:$P$1,0),FALSE))/VLOOKUP('Cover page'!$B$6,Currecny_M!$A$1:$P$10,MATCH(Database!C5019,Currecny_M!$A$1:$P$1,0),FALSE)</f>
        <v>-6326.5684999999994</v>
      </c>
      <c r="N5019" s="6" t="str">
        <f>VLOOKUP(B5019,Master!$A$2:$C$11,3,FALSE)</f>
        <v>SGD</v>
      </c>
      <c r="O5019" s="6" t="str">
        <f>VLOOKUP(B5019,Master!$A$2:$C$11,2,FALSE)</f>
        <v>Asia</v>
      </c>
      <c r="Q5019" s="39" t="str">
        <f>VLOOKUP(D5019,GL_Master!$A$1:$D$80,2,FALSE)</f>
        <v>PL</v>
      </c>
      <c r="R5019" s="39" t="str">
        <f>VLOOKUP(D5019,GL_Master!$A$1:$D$80,3,FALSE)</f>
        <v>Revenue from Operations</v>
      </c>
      <c r="S5019" s="39" t="str">
        <f>VLOOKUP(D5019,GL_Master!$A$1:$D$80,4,FALSE)</f>
        <v>Contract revenue</v>
      </c>
    </row>
    <row r="5020" spans="1:19" x14ac:dyDescent="0.25">
      <c r="A5020" s="39" t="s">
        <v>262</v>
      </c>
      <c r="B5020" s="39" t="s">
        <v>236</v>
      </c>
      <c r="C5020" s="7">
        <v>44013</v>
      </c>
      <c r="D5020" s="39" t="s">
        <v>134</v>
      </c>
      <c r="E5020" s="39">
        <v>-924</v>
      </c>
      <c r="F5020" s="82">
        <f t="shared" si="234"/>
        <v>-0.92400000000000004</v>
      </c>
      <c r="G5020" s="39">
        <f>VLOOKUP(N5020,Currecny_M!$A$1:$P$10,2,FALSE)</f>
        <v>53</v>
      </c>
      <c r="H5020" s="39">
        <f>MATCH(C5020,Currecny_M!$A$1:$P$1,0)</f>
        <v>5</v>
      </c>
      <c r="I5020" s="39">
        <f>VLOOKUP(N5020,Currecny_M!$A$1:$P$10,MATCH(Database!C5020,Currecny_M!$A$1:$P$1,0),FALSE)</f>
        <v>54.61</v>
      </c>
      <c r="J5020" s="82">
        <f t="shared" si="235"/>
        <v>-50.45964</v>
      </c>
      <c r="K5020" s="39">
        <f>VLOOKUP('Cover page'!$B$6,Currecny_M!$A$1:$P$10,MATCH(Database!C5020,Currecny_M!$A$1:$P$1,0),FALSE)</f>
        <v>1</v>
      </c>
      <c r="L5020" s="82">
        <f t="shared" si="236"/>
        <v>-50.45964</v>
      </c>
      <c r="M5020" s="82">
        <f>((E5020/$F$1)*VLOOKUP(N5020,Currecny_M!$A$1:$P$10,MATCH(Database!C5020,Currecny_M!$A$1:$P$1,0),FALSE))/VLOOKUP('Cover page'!$B$6,Currecny_M!$A$1:$P$10,MATCH(Database!C5020,Currecny_M!$A$1:$P$1,0),FALSE)</f>
        <v>-50.45964</v>
      </c>
      <c r="N5020" s="6" t="str">
        <f>VLOOKUP(B5020,Master!$A$2:$C$11,3,FALSE)</f>
        <v>SGD</v>
      </c>
      <c r="O5020" s="6" t="str">
        <f>VLOOKUP(B5020,Master!$A$2:$C$11,2,FALSE)</f>
        <v>Asia</v>
      </c>
      <c r="Q5020" s="39" t="str">
        <f>VLOOKUP(D5020,GL_Master!$A$1:$D$80,2,FALSE)</f>
        <v>PL</v>
      </c>
      <c r="R5020" s="39" t="str">
        <f>VLOOKUP(D5020,GL_Master!$A$1:$D$80,3,FALSE)</f>
        <v>Other Income</v>
      </c>
      <c r="S5020" s="39" t="str">
        <f>VLOOKUP(D5020,GL_Master!$A$1:$D$80,4,FALSE)</f>
        <v>Other Income</v>
      </c>
    </row>
    <row r="5021" spans="1:19" x14ac:dyDescent="0.25">
      <c r="A5021" s="39" t="s">
        <v>262</v>
      </c>
      <c r="B5021" s="39" t="s">
        <v>236</v>
      </c>
      <c r="C5021" s="7">
        <v>44013</v>
      </c>
      <c r="D5021" s="39" t="s">
        <v>86</v>
      </c>
      <c r="E5021" s="39">
        <v>54</v>
      </c>
      <c r="F5021" s="82">
        <f t="shared" si="234"/>
        <v>5.3999999999999999E-2</v>
      </c>
      <c r="G5021" s="39">
        <f>VLOOKUP(N5021,Currecny_M!$A$1:$P$10,2,FALSE)</f>
        <v>53</v>
      </c>
      <c r="H5021" s="39">
        <f>MATCH(C5021,Currecny_M!$A$1:$P$1,0)</f>
        <v>5</v>
      </c>
      <c r="I5021" s="39">
        <f>VLOOKUP(N5021,Currecny_M!$A$1:$P$10,MATCH(Database!C5021,Currecny_M!$A$1:$P$1,0),FALSE)</f>
        <v>54.61</v>
      </c>
      <c r="J5021" s="82">
        <f t="shared" si="235"/>
        <v>2.9489399999999999</v>
      </c>
      <c r="K5021" s="39">
        <f>VLOOKUP('Cover page'!$B$6,Currecny_M!$A$1:$P$10,MATCH(Database!C5021,Currecny_M!$A$1:$P$1,0),FALSE)</f>
        <v>1</v>
      </c>
      <c r="L5021" s="82">
        <f t="shared" si="236"/>
        <v>2.9489399999999999</v>
      </c>
      <c r="M5021" s="82">
        <f>((E5021/$F$1)*VLOOKUP(N5021,Currecny_M!$A$1:$P$10,MATCH(Database!C5021,Currecny_M!$A$1:$P$1,0),FALSE))/VLOOKUP('Cover page'!$B$6,Currecny_M!$A$1:$P$10,MATCH(Database!C5021,Currecny_M!$A$1:$P$1,0),FALSE)</f>
        <v>2.9489399999999999</v>
      </c>
      <c r="N5021" s="6" t="str">
        <f>VLOOKUP(B5021,Master!$A$2:$C$11,3,FALSE)</f>
        <v>SGD</v>
      </c>
      <c r="O5021" s="6" t="str">
        <f>VLOOKUP(B5021,Master!$A$2:$C$11,2,FALSE)</f>
        <v>Asia</v>
      </c>
      <c r="Q5021" s="39" t="str">
        <f>VLOOKUP(D5021,GL_Master!$A$1:$D$80,2,FALSE)</f>
        <v>PL</v>
      </c>
      <c r="R5021" s="39" t="str">
        <f>VLOOKUP(D5021,GL_Master!$A$1:$D$80,3,FALSE)</f>
        <v>COGS</v>
      </c>
      <c r="S5021" s="39" t="str">
        <f>VLOOKUP(D5021,GL_Master!$A$1:$D$80,4,FALSE)</f>
        <v>Purchase of other traded goods</v>
      </c>
    </row>
    <row r="5022" spans="1:19" x14ac:dyDescent="0.25">
      <c r="A5022" s="39" t="s">
        <v>262</v>
      </c>
      <c r="B5022" s="39" t="s">
        <v>236</v>
      </c>
      <c r="C5022" s="7">
        <v>44013</v>
      </c>
      <c r="D5022" s="39" t="s">
        <v>87</v>
      </c>
      <c r="E5022" s="39">
        <v>28</v>
      </c>
      <c r="F5022" s="82">
        <f t="shared" si="234"/>
        <v>2.8000000000000001E-2</v>
      </c>
      <c r="G5022" s="39">
        <f>VLOOKUP(N5022,Currecny_M!$A$1:$P$10,2,FALSE)</f>
        <v>53</v>
      </c>
      <c r="H5022" s="39">
        <f>MATCH(C5022,Currecny_M!$A$1:$P$1,0)</f>
        <v>5</v>
      </c>
      <c r="I5022" s="39">
        <f>VLOOKUP(N5022,Currecny_M!$A$1:$P$10,MATCH(Database!C5022,Currecny_M!$A$1:$P$1,0),FALSE)</f>
        <v>54.61</v>
      </c>
      <c r="J5022" s="82">
        <f t="shared" si="235"/>
        <v>1.52908</v>
      </c>
      <c r="K5022" s="39">
        <f>VLOOKUP('Cover page'!$B$6,Currecny_M!$A$1:$P$10,MATCH(Database!C5022,Currecny_M!$A$1:$P$1,0),FALSE)</f>
        <v>1</v>
      </c>
      <c r="L5022" s="82">
        <f t="shared" si="236"/>
        <v>1.52908</v>
      </c>
      <c r="M5022" s="82">
        <f>((E5022/$F$1)*VLOOKUP(N5022,Currecny_M!$A$1:$P$10,MATCH(Database!C5022,Currecny_M!$A$1:$P$1,0),FALSE))/VLOOKUP('Cover page'!$B$6,Currecny_M!$A$1:$P$10,MATCH(Database!C5022,Currecny_M!$A$1:$P$1,0),FALSE)</f>
        <v>1.52908</v>
      </c>
      <c r="N5022" s="6" t="str">
        <f>VLOOKUP(B5022,Master!$A$2:$C$11,3,FALSE)</f>
        <v>SGD</v>
      </c>
      <c r="O5022" s="6" t="str">
        <f>VLOOKUP(B5022,Master!$A$2:$C$11,2,FALSE)</f>
        <v>Asia</v>
      </c>
      <c r="Q5022" s="39" t="str">
        <f>VLOOKUP(D5022,GL_Master!$A$1:$D$80,2,FALSE)</f>
        <v>PL</v>
      </c>
      <c r="R5022" s="39" t="str">
        <f>VLOOKUP(D5022,GL_Master!$A$1:$D$80,3,FALSE)</f>
        <v>COGS</v>
      </c>
      <c r="S5022" s="39" t="str">
        <f>VLOOKUP(D5022,GL_Master!$A$1:$D$80,4,FALSE)</f>
        <v>Civil, Installation, Commissioning and Other miscellaneous expenses</v>
      </c>
    </row>
    <row r="5023" spans="1:19" x14ac:dyDescent="0.25">
      <c r="A5023" s="39" t="s">
        <v>262</v>
      </c>
      <c r="B5023" s="39" t="s">
        <v>236</v>
      </c>
      <c r="C5023" s="7">
        <v>44013</v>
      </c>
      <c r="D5023" s="39" t="s">
        <v>88</v>
      </c>
      <c r="E5023" s="39">
        <v>80</v>
      </c>
      <c r="F5023" s="82">
        <f t="shared" si="234"/>
        <v>0.08</v>
      </c>
      <c r="G5023" s="39">
        <f>VLOOKUP(N5023,Currecny_M!$A$1:$P$10,2,FALSE)</f>
        <v>53</v>
      </c>
      <c r="H5023" s="39">
        <f>MATCH(C5023,Currecny_M!$A$1:$P$1,0)</f>
        <v>5</v>
      </c>
      <c r="I5023" s="39">
        <f>VLOOKUP(N5023,Currecny_M!$A$1:$P$10,MATCH(Database!C5023,Currecny_M!$A$1:$P$1,0),FALSE)</f>
        <v>54.61</v>
      </c>
      <c r="J5023" s="82">
        <f t="shared" si="235"/>
        <v>4.3688000000000002</v>
      </c>
      <c r="K5023" s="39">
        <f>VLOOKUP('Cover page'!$B$6,Currecny_M!$A$1:$P$10,MATCH(Database!C5023,Currecny_M!$A$1:$P$1,0),FALSE)</f>
        <v>1</v>
      </c>
      <c r="L5023" s="82">
        <f t="shared" si="236"/>
        <v>4.3688000000000002</v>
      </c>
      <c r="M5023" s="82">
        <f>((E5023/$F$1)*VLOOKUP(N5023,Currecny_M!$A$1:$P$10,MATCH(Database!C5023,Currecny_M!$A$1:$P$1,0),FALSE))/VLOOKUP('Cover page'!$B$6,Currecny_M!$A$1:$P$10,MATCH(Database!C5023,Currecny_M!$A$1:$P$1,0),FALSE)</f>
        <v>4.3688000000000002</v>
      </c>
      <c r="N5023" s="6" t="str">
        <f>VLOOKUP(B5023,Master!$A$2:$C$11,3,FALSE)</f>
        <v>SGD</v>
      </c>
      <c r="O5023" s="6" t="str">
        <f>VLOOKUP(B5023,Master!$A$2:$C$11,2,FALSE)</f>
        <v>Asia</v>
      </c>
      <c r="Q5023" s="39" t="str">
        <f>VLOOKUP(D5023,GL_Master!$A$1:$D$80,2,FALSE)</f>
        <v>PL</v>
      </c>
      <c r="R5023" s="39" t="str">
        <f>VLOOKUP(D5023,GL_Master!$A$1:$D$80,3,FALSE)</f>
        <v>COGS</v>
      </c>
      <c r="S5023" s="39" t="str">
        <f>VLOOKUP(D5023,GL_Master!$A$1:$D$80,4,FALSE)</f>
        <v>Civil, Installation, Commissioning and Other miscellaneous expenses</v>
      </c>
    </row>
    <row r="5024" spans="1:19" x14ac:dyDescent="0.25">
      <c r="A5024" s="39" t="s">
        <v>262</v>
      </c>
      <c r="B5024" s="39" t="s">
        <v>236</v>
      </c>
      <c r="C5024" s="7">
        <v>44013</v>
      </c>
      <c r="D5024" s="39" t="s">
        <v>89</v>
      </c>
      <c r="E5024" s="39">
        <v>173</v>
      </c>
      <c r="F5024" s="82">
        <f t="shared" si="234"/>
        <v>0.17299999999999999</v>
      </c>
      <c r="G5024" s="39">
        <f>VLOOKUP(N5024,Currecny_M!$A$1:$P$10,2,FALSE)</f>
        <v>53</v>
      </c>
      <c r="H5024" s="39">
        <f>MATCH(C5024,Currecny_M!$A$1:$P$1,0)</f>
        <v>5</v>
      </c>
      <c r="I5024" s="39">
        <f>VLOOKUP(N5024,Currecny_M!$A$1:$P$10,MATCH(Database!C5024,Currecny_M!$A$1:$P$1,0),FALSE)</f>
        <v>54.61</v>
      </c>
      <c r="J5024" s="82">
        <f t="shared" si="235"/>
        <v>9.4475299999999987</v>
      </c>
      <c r="K5024" s="39">
        <f>VLOOKUP('Cover page'!$B$6,Currecny_M!$A$1:$P$10,MATCH(Database!C5024,Currecny_M!$A$1:$P$1,0),FALSE)</f>
        <v>1</v>
      </c>
      <c r="L5024" s="82">
        <f t="shared" si="236"/>
        <v>9.4475299999999987</v>
      </c>
      <c r="M5024" s="82">
        <f>((E5024/$F$1)*VLOOKUP(N5024,Currecny_M!$A$1:$P$10,MATCH(Database!C5024,Currecny_M!$A$1:$P$1,0),FALSE))/VLOOKUP('Cover page'!$B$6,Currecny_M!$A$1:$P$10,MATCH(Database!C5024,Currecny_M!$A$1:$P$1,0),FALSE)</f>
        <v>9.4475299999999987</v>
      </c>
      <c r="N5024" s="6" t="str">
        <f>VLOOKUP(B5024,Master!$A$2:$C$11,3,FALSE)</f>
        <v>SGD</v>
      </c>
      <c r="O5024" s="6" t="str">
        <f>VLOOKUP(B5024,Master!$A$2:$C$11,2,FALSE)</f>
        <v>Asia</v>
      </c>
      <c r="Q5024" s="39" t="str">
        <f>VLOOKUP(D5024,GL_Master!$A$1:$D$80,2,FALSE)</f>
        <v>PL</v>
      </c>
      <c r="R5024" s="39" t="str">
        <f>VLOOKUP(D5024,GL_Master!$A$1:$D$80,3,FALSE)</f>
        <v>COGS</v>
      </c>
      <c r="S5024" s="39" t="str">
        <f>VLOOKUP(D5024,GL_Master!$A$1:$D$80,4,FALSE)</f>
        <v>project Expenses</v>
      </c>
    </row>
    <row r="5025" spans="1:19" x14ac:dyDescent="0.25">
      <c r="A5025" s="39" t="s">
        <v>262</v>
      </c>
      <c r="B5025" s="39" t="s">
        <v>236</v>
      </c>
      <c r="C5025" s="7">
        <v>44013</v>
      </c>
      <c r="D5025" s="39" t="s">
        <v>90</v>
      </c>
      <c r="E5025" s="39">
        <v>58</v>
      </c>
      <c r="F5025" s="82">
        <f t="shared" si="234"/>
        <v>5.8000000000000003E-2</v>
      </c>
      <c r="G5025" s="39">
        <f>VLOOKUP(N5025,Currecny_M!$A$1:$P$10,2,FALSE)</f>
        <v>53</v>
      </c>
      <c r="H5025" s="39">
        <f>MATCH(C5025,Currecny_M!$A$1:$P$1,0)</f>
        <v>5</v>
      </c>
      <c r="I5025" s="39">
        <f>VLOOKUP(N5025,Currecny_M!$A$1:$P$10,MATCH(Database!C5025,Currecny_M!$A$1:$P$1,0),FALSE)</f>
        <v>54.61</v>
      </c>
      <c r="J5025" s="82">
        <f t="shared" si="235"/>
        <v>3.1673800000000001</v>
      </c>
      <c r="K5025" s="39">
        <f>VLOOKUP('Cover page'!$B$6,Currecny_M!$A$1:$P$10,MATCH(Database!C5025,Currecny_M!$A$1:$P$1,0),FALSE)</f>
        <v>1</v>
      </c>
      <c r="L5025" s="82">
        <f t="shared" si="236"/>
        <v>3.1673800000000001</v>
      </c>
      <c r="M5025" s="82">
        <f>((E5025/$F$1)*VLOOKUP(N5025,Currecny_M!$A$1:$P$10,MATCH(Database!C5025,Currecny_M!$A$1:$P$1,0),FALSE))/VLOOKUP('Cover page'!$B$6,Currecny_M!$A$1:$P$10,MATCH(Database!C5025,Currecny_M!$A$1:$P$1,0),FALSE)</f>
        <v>3.1673800000000001</v>
      </c>
      <c r="N5025" s="6" t="str">
        <f>VLOOKUP(B5025,Master!$A$2:$C$11,3,FALSE)</f>
        <v>SGD</v>
      </c>
      <c r="O5025" s="6" t="str">
        <f>VLOOKUP(B5025,Master!$A$2:$C$11,2,FALSE)</f>
        <v>Asia</v>
      </c>
      <c r="Q5025" s="39" t="str">
        <f>VLOOKUP(D5025,GL_Master!$A$1:$D$80,2,FALSE)</f>
        <v>PL</v>
      </c>
      <c r="R5025" s="39" t="str">
        <f>VLOOKUP(D5025,GL_Master!$A$1:$D$80,3,FALSE)</f>
        <v>Office utility</v>
      </c>
      <c r="S5025" s="39" t="str">
        <f>VLOOKUP(D5025,GL_Master!$A$1:$D$80,4,FALSE)</f>
        <v>Electricity Expenses</v>
      </c>
    </row>
    <row r="5026" spans="1:19" x14ac:dyDescent="0.25">
      <c r="A5026" s="39" t="s">
        <v>262</v>
      </c>
      <c r="B5026" s="39" t="s">
        <v>236</v>
      </c>
      <c r="C5026" s="7">
        <v>44013</v>
      </c>
      <c r="D5026" s="39" t="s">
        <v>91</v>
      </c>
      <c r="E5026" s="39">
        <v>114</v>
      </c>
      <c r="F5026" s="82">
        <f t="shared" si="234"/>
        <v>0.114</v>
      </c>
      <c r="G5026" s="39">
        <f>VLOOKUP(N5026,Currecny_M!$A$1:$P$10,2,FALSE)</f>
        <v>53</v>
      </c>
      <c r="H5026" s="39">
        <f>MATCH(C5026,Currecny_M!$A$1:$P$1,0)</f>
        <v>5</v>
      </c>
      <c r="I5026" s="39">
        <f>VLOOKUP(N5026,Currecny_M!$A$1:$P$10,MATCH(Database!C5026,Currecny_M!$A$1:$P$1,0),FALSE)</f>
        <v>54.61</v>
      </c>
      <c r="J5026" s="82">
        <f t="shared" si="235"/>
        <v>6.2255400000000005</v>
      </c>
      <c r="K5026" s="39">
        <f>VLOOKUP('Cover page'!$B$6,Currecny_M!$A$1:$P$10,MATCH(Database!C5026,Currecny_M!$A$1:$P$1,0),FALSE)</f>
        <v>1</v>
      </c>
      <c r="L5026" s="82">
        <f t="shared" si="236"/>
        <v>6.2255400000000005</v>
      </c>
      <c r="M5026" s="82">
        <f>((E5026/$F$1)*VLOOKUP(N5026,Currecny_M!$A$1:$P$10,MATCH(Database!C5026,Currecny_M!$A$1:$P$1,0),FALSE))/VLOOKUP('Cover page'!$B$6,Currecny_M!$A$1:$P$10,MATCH(Database!C5026,Currecny_M!$A$1:$P$1,0),FALSE)</f>
        <v>6.2255400000000005</v>
      </c>
      <c r="N5026" s="6" t="str">
        <f>VLOOKUP(B5026,Master!$A$2:$C$11,3,FALSE)</f>
        <v>SGD</v>
      </c>
      <c r="O5026" s="6" t="str">
        <f>VLOOKUP(B5026,Master!$A$2:$C$11,2,FALSE)</f>
        <v>Asia</v>
      </c>
      <c r="Q5026" s="39" t="str">
        <f>VLOOKUP(D5026,GL_Master!$A$1:$D$80,2,FALSE)</f>
        <v>PL</v>
      </c>
      <c r="R5026" s="39" t="str">
        <f>VLOOKUP(D5026,GL_Master!$A$1:$D$80,3,FALSE)</f>
        <v>Misc. expenses</v>
      </c>
      <c r="S5026" s="39" t="str">
        <f>VLOOKUP(D5026,GL_Master!$A$1:$D$80,4,FALSE)</f>
        <v>Repair &amp; Maintenance</v>
      </c>
    </row>
    <row r="5027" spans="1:19" x14ac:dyDescent="0.25">
      <c r="A5027" s="39" t="s">
        <v>262</v>
      </c>
      <c r="B5027" s="39" t="s">
        <v>236</v>
      </c>
      <c r="C5027" s="7">
        <v>44013</v>
      </c>
      <c r="D5027" s="39" t="s">
        <v>92</v>
      </c>
      <c r="E5027" s="39">
        <v>85</v>
      </c>
      <c r="F5027" s="82">
        <f t="shared" si="234"/>
        <v>8.5000000000000006E-2</v>
      </c>
      <c r="G5027" s="39">
        <f>VLOOKUP(N5027,Currecny_M!$A$1:$P$10,2,FALSE)</f>
        <v>53</v>
      </c>
      <c r="H5027" s="39">
        <f>MATCH(C5027,Currecny_M!$A$1:$P$1,0)</f>
        <v>5</v>
      </c>
      <c r="I5027" s="39">
        <f>VLOOKUP(N5027,Currecny_M!$A$1:$P$10,MATCH(Database!C5027,Currecny_M!$A$1:$P$1,0),FALSE)</f>
        <v>54.61</v>
      </c>
      <c r="J5027" s="82">
        <f t="shared" si="235"/>
        <v>4.6418500000000007</v>
      </c>
      <c r="K5027" s="39">
        <f>VLOOKUP('Cover page'!$B$6,Currecny_M!$A$1:$P$10,MATCH(Database!C5027,Currecny_M!$A$1:$P$1,0),FALSE)</f>
        <v>1</v>
      </c>
      <c r="L5027" s="82">
        <f t="shared" si="236"/>
        <v>4.6418500000000007</v>
      </c>
      <c r="M5027" s="82">
        <f>((E5027/$F$1)*VLOOKUP(N5027,Currecny_M!$A$1:$P$10,MATCH(Database!C5027,Currecny_M!$A$1:$P$1,0),FALSE))/VLOOKUP('Cover page'!$B$6,Currecny_M!$A$1:$P$10,MATCH(Database!C5027,Currecny_M!$A$1:$P$1,0),FALSE)</f>
        <v>4.6418500000000007</v>
      </c>
      <c r="N5027" s="6" t="str">
        <f>VLOOKUP(B5027,Master!$A$2:$C$11,3,FALSE)</f>
        <v>SGD</v>
      </c>
      <c r="O5027" s="6" t="str">
        <f>VLOOKUP(B5027,Master!$A$2:$C$11,2,FALSE)</f>
        <v>Asia</v>
      </c>
      <c r="Q5027" s="39" t="str">
        <f>VLOOKUP(D5027,GL_Master!$A$1:$D$80,2,FALSE)</f>
        <v>PL</v>
      </c>
      <c r="R5027" s="39" t="str">
        <f>VLOOKUP(D5027,GL_Master!$A$1:$D$80,3,FALSE)</f>
        <v>Misc. expenses</v>
      </c>
      <c r="S5027" s="39" t="str">
        <f>VLOOKUP(D5027,GL_Master!$A$1:$D$80,4,FALSE)</f>
        <v>Repair &amp; Maintenance</v>
      </c>
    </row>
    <row r="5028" spans="1:19" x14ac:dyDescent="0.25">
      <c r="A5028" s="39" t="s">
        <v>262</v>
      </c>
      <c r="B5028" s="39" t="s">
        <v>236</v>
      </c>
      <c r="C5028" s="7">
        <v>44013</v>
      </c>
      <c r="D5028" s="39" t="s">
        <v>93</v>
      </c>
      <c r="E5028" s="39">
        <v>989</v>
      </c>
      <c r="F5028" s="82">
        <f t="shared" si="234"/>
        <v>0.98899999999999999</v>
      </c>
      <c r="G5028" s="39">
        <f>VLOOKUP(N5028,Currecny_M!$A$1:$P$10,2,FALSE)</f>
        <v>53</v>
      </c>
      <c r="H5028" s="39">
        <f>MATCH(C5028,Currecny_M!$A$1:$P$1,0)</f>
        <v>5</v>
      </c>
      <c r="I5028" s="39">
        <f>VLOOKUP(N5028,Currecny_M!$A$1:$P$10,MATCH(Database!C5028,Currecny_M!$A$1:$P$1,0),FALSE)</f>
        <v>54.61</v>
      </c>
      <c r="J5028" s="82">
        <f t="shared" si="235"/>
        <v>54.00929</v>
      </c>
      <c r="K5028" s="39">
        <f>VLOOKUP('Cover page'!$B$6,Currecny_M!$A$1:$P$10,MATCH(Database!C5028,Currecny_M!$A$1:$P$1,0),FALSE)</f>
        <v>1</v>
      </c>
      <c r="L5028" s="82">
        <f t="shared" si="236"/>
        <v>54.00929</v>
      </c>
      <c r="M5028" s="82">
        <f>((E5028/$F$1)*VLOOKUP(N5028,Currecny_M!$A$1:$P$10,MATCH(Database!C5028,Currecny_M!$A$1:$P$1,0),FALSE))/VLOOKUP('Cover page'!$B$6,Currecny_M!$A$1:$P$10,MATCH(Database!C5028,Currecny_M!$A$1:$P$1,0),FALSE)</f>
        <v>54.00929</v>
      </c>
      <c r="N5028" s="6" t="str">
        <f>VLOOKUP(B5028,Master!$A$2:$C$11,3,FALSE)</f>
        <v>SGD</v>
      </c>
      <c r="O5028" s="6" t="str">
        <f>VLOOKUP(B5028,Master!$A$2:$C$11,2,FALSE)</f>
        <v>Asia</v>
      </c>
      <c r="Q5028" s="39" t="str">
        <f>VLOOKUP(D5028,GL_Master!$A$1:$D$80,2,FALSE)</f>
        <v>PL</v>
      </c>
      <c r="R5028" s="39" t="str">
        <f>VLOOKUP(D5028,GL_Master!$A$1:$D$80,3,FALSE)</f>
        <v>Salary wages &amp; benefits</v>
      </c>
      <c r="S5028" s="39" t="str">
        <f>VLOOKUP(D5028,GL_Master!$A$1:$D$80,4,FALSE)</f>
        <v>Employee benefits expense</v>
      </c>
    </row>
    <row r="5029" spans="1:19" x14ac:dyDescent="0.25">
      <c r="A5029" s="39" t="s">
        <v>262</v>
      </c>
      <c r="B5029" s="39" t="s">
        <v>236</v>
      </c>
      <c r="C5029" s="7">
        <v>44013</v>
      </c>
      <c r="D5029" s="39" t="s">
        <v>33</v>
      </c>
      <c r="E5029" s="39">
        <v>28</v>
      </c>
      <c r="F5029" s="82">
        <f t="shared" si="234"/>
        <v>2.8000000000000001E-2</v>
      </c>
      <c r="G5029" s="39">
        <f>VLOOKUP(N5029,Currecny_M!$A$1:$P$10,2,FALSE)</f>
        <v>53</v>
      </c>
      <c r="H5029" s="39">
        <f>MATCH(C5029,Currecny_M!$A$1:$P$1,0)</f>
        <v>5</v>
      </c>
      <c r="I5029" s="39">
        <f>VLOOKUP(N5029,Currecny_M!$A$1:$P$10,MATCH(Database!C5029,Currecny_M!$A$1:$P$1,0),FALSE)</f>
        <v>54.61</v>
      </c>
      <c r="J5029" s="82">
        <f t="shared" si="235"/>
        <v>1.52908</v>
      </c>
      <c r="K5029" s="39">
        <f>VLOOKUP('Cover page'!$B$6,Currecny_M!$A$1:$P$10,MATCH(Database!C5029,Currecny_M!$A$1:$P$1,0),FALSE)</f>
        <v>1</v>
      </c>
      <c r="L5029" s="82">
        <f t="shared" si="236"/>
        <v>1.52908</v>
      </c>
      <c r="M5029" s="82">
        <f>((E5029/$F$1)*VLOOKUP(N5029,Currecny_M!$A$1:$P$10,MATCH(Database!C5029,Currecny_M!$A$1:$P$1,0),FALSE))/VLOOKUP('Cover page'!$B$6,Currecny_M!$A$1:$P$10,MATCH(Database!C5029,Currecny_M!$A$1:$P$1,0),FALSE)</f>
        <v>1.52908</v>
      </c>
      <c r="N5029" s="6" t="str">
        <f>VLOOKUP(B5029,Master!$A$2:$C$11,3,FALSE)</f>
        <v>SGD</v>
      </c>
      <c r="O5029" s="6" t="str">
        <f>VLOOKUP(B5029,Master!$A$2:$C$11,2,FALSE)</f>
        <v>Asia</v>
      </c>
      <c r="Q5029" s="39" t="str">
        <f>VLOOKUP(D5029,GL_Master!$A$1:$D$80,2,FALSE)</f>
        <v>PL</v>
      </c>
      <c r="R5029" s="39" t="str">
        <f>VLOOKUP(D5029,GL_Master!$A$1:$D$80,3,FALSE)</f>
        <v>Staff welfare expenses</v>
      </c>
      <c r="S5029" s="39" t="str">
        <f>VLOOKUP(D5029,GL_Master!$A$1:$D$80,4,FALSE)</f>
        <v>Other staff welfare</v>
      </c>
    </row>
    <row r="5030" spans="1:19" x14ac:dyDescent="0.25">
      <c r="A5030" s="39" t="s">
        <v>262</v>
      </c>
      <c r="B5030" s="39" t="s">
        <v>236</v>
      </c>
      <c r="C5030" s="7">
        <v>44013</v>
      </c>
      <c r="D5030" s="39" t="s">
        <v>94</v>
      </c>
      <c r="E5030" s="39">
        <v>160</v>
      </c>
      <c r="F5030" s="82">
        <f t="shared" si="234"/>
        <v>0.16</v>
      </c>
      <c r="G5030" s="39">
        <f>VLOOKUP(N5030,Currecny_M!$A$1:$P$10,2,FALSE)</f>
        <v>53</v>
      </c>
      <c r="H5030" s="39">
        <f>MATCH(C5030,Currecny_M!$A$1:$P$1,0)</f>
        <v>5</v>
      </c>
      <c r="I5030" s="39">
        <f>VLOOKUP(N5030,Currecny_M!$A$1:$P$10,MATCH(Database!C5030,Currecny_M!$A$1:$P$1,0),FALSE)</f>
        <v>54.61</v>
      </c>
      <c r="J5030" s="82">
        <f t="shared" si="235"/>
        <v>8.7376000000000005</v>
      </c>
      <c r="K5030" s="39">
        <f>VLOOKUP('Cover page'!$B$6,Currecny_M!$A$1:$P$10,MATCH(Database!C5030,Currecny_M!$A$1:$P$1,0),FALSE)</f>
        <v>1</v>
      </c>
      <c r="L5030" s="82">
        <f t="shared" si="236"/>
        <v>8.7376000000000005</v>
      </c>
      <c r="M5030" s="82">
        <f>((E5030/$F$1)*VLOOKUP(N5030,Currecny_M!$A$1:$P$10,MATCH(Database!C5030,Currecny_M!$A$1:$P$1,0),FALSE))/VLOOKUP('Cover page'!$B$6,Currecny_M!$A$1:$P$10,MATCH(Database!C5030,Currecny_M!$A$1:$P$1,0),FALSE)</f>
        <v>8.7376000000000005</v>
      </c>
      <c r="N5030" s="6" t="str">
        <f>VLOOKUP(B5030,Master!$A$2:$C$11,3,FALSE)</f>
        <v>SGD</v>
      </c>
      <c r="O5030" s="6" t="str">
        <f>VLOOKUP(B5030,Master!$A$2:$C$11,2,FALSE)</f>
        <v>Asia</v>
      </c>
      <c r="Q5030" s="39" t="str">
        <f>VLOOKUP(D5030,GL_Master!$A$1:$D$80,2,FALSE)</f>
        <v>PL</v>
      </c>
      <c r="R5030" s="39" t="str">
        <f>VLOOKUP(D5030,GL_Master!$A$1:$D$80,3,FALSE)</f>
        <v xml:space="preserve">Gratuity expenses </v>
      </c>
      <c r="S5030" s="39" t="str">
        <f>VLOOKUP(D5030,GL_Master!$A$1:$D$80,4,FALSE)</f>
        <v>Gratuity</v>
      </c>
    </row>
    <row r="5031" spans="1:19" x14ac:dyDescent="0.25">
      <c r="A5031" s="39" t="s">
        <v>262</v>
      </c>
      <c r="B5031" s="39" t="s">
        <v>236</v>
      </c>
      <c r="C5031" s="7">
        <v>44013</v>
      </c>
      <c r="D5031" s="39" t="s">
        <v>95</v>
      </c>
      <c r="E5031" s="39">
        <v>55</v>
      </c>
      <c r="F5031" s="82">
        <f t="shared" si="234"/>
        <v>5.5E-2</v>
      </c>
      <c r="G5031" s="39">
        <f>VLOOKUP(N5031,Currecny_M!$A$1:$P$10,2,FALSE)</f>
        <v>53</v>
      </c>
      <c r="H5031" s="39">
        <f>MATCH(C5031,Currecny_M!$A$1:$P$1,0)</f>
        <v>5</v>
      </c>
      <c r="I5031" s="39">
        <f>VLOOKUP(N5031,Currecny_M!$A$1:$P$10,MATCH(Database!C5031,Currecny_M!$A$1:$P$1,0),FALSE)</f>
        <v>54.61</v>
      </c>
      <c r="J5031" s="82">
        <f t="shared" si="235"/>
        <v>3.0035500000000002</v>
      </c>
      <c r="K5031" s="39">
        <f>VLOOKUP('Cover page'!$B$6,Currecny_M!$A$1:$P$10,MATCH(Database!C5031,Currecny_M!$A$1:$P$1,0),FALSE)</f>
        <v>1</v>
      </c>
      <c r="L5031" s="82">
        <f t="shared" si="236"/>
        <v>3.0035500000000002</v>
      </c>
      <c r="M5031" s="82">
        <f>((E5031/$F$1)*VLOOKUP(N5031,Currecny_M!$A$1:$P$10,MATCH(Database!C5031,Currecny_M!$A$1:$P$1,0),FALSE))/VLOOKUP('Cover page'!$B$6,Currecny_M!$A$1:$P$10,MATCH(Database!C5031,Currecny_M!$A$1:$P$1,0),FALSE)</f>
        <v>3.0035500000000002</v>
      </c>
      <c r="N5031" s="6" t="str">
        <f>VLOOKUP(B5031,Master!$A$2:$C$11,3,FALSE)</f>
        <v>SGD</v>
      </c>
      <c r="O5031" s="6" t="str">
        <f>VLOOKUP(B5031,Master!$A$2:$C$11,2,FALSE)</f>
        <v>Asia</v>
      </c>
      <c r="Q5031" s="39" t="str">
        <f>VLOOKUP(D5031,GL_Master!$A$1:$D$80,2,FALSE)</f>
        <v>PL</v>
      </c>
      <c r="R5031" s="39" t="str">
        <f>VLOOKUP(D5031,GL_Master!$A$1:$D$80,3,FALSE)</f>
        <v>Salary wages &amp; benefits</v>
      </c>
      <c r="S5031" s="39" t="str">
        <f>VLOOKUP(D5031,GL_Master!$A$1:$D$80,4,FALSE)</f>
        <v>Employee benefits expense</v>
      </c>
    </row>
    <row r="5032" spans="1:19" x14ac:dyDescent="0.25">
      <c r="A5032" s="39" t="s">
        <v>262</v>
      </c>
      <c r="B5032" s="39" t="s">
        <v>236</v>
      </c>
      <c r="C5032" s="7">
        <v>44013</v>
      </c>
      <c r="D5032" s="39" t="s">
        <v>96</v>
      </c>
      <c r="E5032" s="39">
        <v>494</v>
      </c>
      <c r="F5032" s="82">
        <f t="shared" si="234"/>
        <v>0.49399999999999999</v>
      </c>
      <c r="G5032" s="39">
        <f>VLOOKUP(N5032,Currecny_M!$A$1:$P$10,2,FALSE)</f>
        <v>53</v>
      </c>
      <c r="H5032" s="39">
        <f>MATCH(C5032,Currecny_M!$A$1:$P$1,0)</f>
        <v>5</v>
      </c>
      <c r="I5032" s="39">
        <f>VLOOKUP(N5032,Currecny_M!$A$1:$P$10,MATCH(Database!C5032,Currecny_M!$A$1:$P$1,0),FALSE)</f>
        <v>54.61</v>
      </c>
      <c r="J5032" s="82">
        <f t="shared" si="235"/>
        <v>26.977339999999998</v>
      </c>
      <c r="K5032" s="39">
        <f>VLOOKUP('Cover page'!$B$6,Currecny_M!$A$1:$P$10,MATCH(Database!C5032,Currecny_M!$A$1:$P$1,0),FALSE)</f>
        <v>1</v>
      </c>
      <c r="L5032" s="82">
        <f t="shared" si="236"/>
        <v>26.977339999999998</v>
      </c>
      <c r="M5032" s="82">
        <f>((E5032/$F$1)*VLOOKUP(N5032,Currecny_M!$A$1:$P$10,MATCH(Database!C5032,Currecny_M!$A$1:$P$1,0),FALSE))/VLOOKUP('Cover page'!$B$6,Currecny_M!$A$1:$P$10,MATCH(Database!C5032,Currecny_M!$A$1:$P$1,0),FALSE)</f>
        <v>26.977339999999998</v>
      </c>
      <c r="N5032" s="6" t="str">
        <f>VLOOKUP(B5032,Master!$A$2:$C$11,3,FALSE)</f>
        <v>SGD</v>
      </c>
      <c r="O5032" s="6" t="str">
        <f>VLOOKUP(B5032,Master!$A$2:$C$11,2,FALSE)</f>
        <v>Asia</v>
      </c>
      <c r="Q5032" s="39" t="str">
        <f>VLOOKUP(D5032,GL_Master!$A$1:$D$80,2,FALSE)</f>
        <v>PL</v>
      </c>
      <c r="R5032" s="39" t="str">
        <f>VLOOKUP(D5032,GL_Master!$A$1:$D$80,3,FALSE)</f>
        <v>Salary wages &amp; benefits</v>
      </c>
      <c r="S5032" s="39" t="str">
        <f>VLOOKUP(D5032,GL_Master!$A$1:$D$80,4,FALSE)</f>
        <v>Employee benefits expense</v>
      </c>
    </row>
    <row r="5033" spans="1:19" x14ac:dyDescent="0.25">
      <c r="A5033" s="39" t="s">
        <v>262</v>
      </c>
      <c r="B5033" s="39" t="s">
        <v>236</v>
      </c>
      <c r="C5033" s="7">
        <v>44013</v>
      </c>
      <c r="D5033" s="39" t="s">
        <v>97</v>
      </c>
      <c r="E5033" s="39">
        <v>29</v>
      </c>
      <c r="F5033" s="82">
        <f t="shared" si="234"/>
        <v>2.9000000000000001E-2</v>
      </c>
      <c r="G5033" s="39">
        <f>VLOOKUP(N5033,Currecny_M!$A$1:$P$10,2,FALSE)</f>
        <v>53</v>
      </c>
      <c r="H5033" s="39">
        <f>MATCH(C5033,Currecny_M!$A$1:$P$1,0)</f>
        <v>5</v>
      </c>
      <c r="I5033" s="39">
        <f>VLOOKUP(N5033,Currecny_M!$A$1:$P$10,MATCH(Database!C5033,Currecny_M!$A$1:$P$1,0),FALSE)</f>
        <v>54.61</v>
      </c>
      <c r="J5033" s="82">
        <f t="shared" si="235"/>
        <v>1.58369</v>
      </c>
      <c r="K5033" s="39">
        <f>VLOOKUP('Cover page'!$B$6,Currecny_M!$A$1:$P$10,MATCH(Database!C5033,Currecny_M!$A$1:$P$1,0),FALSE)</f>
        <v>1</v>
      </c>
      <c r="L5033" s="82">
        <f t="shared" si="236"/>
        <v>1.58369</v>
      </c>
      <c r="M5033" s="82">
        <f>((E5033/$F$1)*VLOOKUP(N5033,Currecny_M!$A$1:$P$10,MATCH(Database!C5033,Currecny_M!$A$1:$P$1,0),FALSE))/VLOOKUP('Cover page'!$B$6,Currecny_M!$A$1:$P$10,MATCH(Database!C5033,Currecny_M!$A$1:$P$1,0),FALSE)</f>
        <v>1.58369</v>
      </c>
      <c r="N5033" s="6" t="str">
        <f>VLOOKUP(B5033,Master!$A$2:$C$11,3,FALSE)</f>
        <v>SGD</v>
      </c>
      <c r="O5033" s="6" t="str">
        <f>VLOOKUP(B5033,Master!$A$2:$C$11,2,FALSE)</f>
        <v>Asia</v>
      </c>
      <c r="Q5033" s="39" t="str">
        <f>VLOOKUP(D5033,GL_Master!$A$1:$D$80,2,FALSE)</f>
        <v>PL</v>
      </c>
      <c r="R5033" s="39" t="str">
        <f>VLOOKUP(D5033,GL_Master!$A$1:$D$80,3,FALSE)</f>
        <v>Salary wages &amp; benefits</v>
      </c>
      <c r="S5033" s="39" t="str">
        <f>VLOOKUP(D5033,GL_Master!$A$1:$D$80,4,FALSE)</f>
        <v>Employee benefits expense</v>
      </c>
    </row>
    <row r="5034" spans="1:19" x14ac:dyDescent="0.25">
      <c r="A5034" s="39" t="s">
        <v>262</v>
      </c>
      <c r="B5034" s="39" t="s">
        <v>236</v>
      </c>
      <c r="C5034" s="7">
        <v>44013</v>
      </c>
      <c r="D5034" s="39" t="s">
        <v>98</v>
      </c>
      <c r="E5034" s="39">
        <v>57</v>
      </c>
      <c r="F5034" s="82">
        <f t="shared" si="234"/>
        <v>5.7000000000000002E-2</v>
      </c>
      <c r="G5034" s="39">
        <f>VLOOKUP(N5034,Currecny_M!$A$1:$P$10,2,FALSE)</f>
        <v>53</v>
      </c>
      <c r="H5034" s="39">
        <f>MATCH(C5034,Currecny_M!$A$1:$P$1,0)</f>
        <v>5</v>
      </c>
      <c r="I5034" s="39">
        <f>VLOOKUP(N5034,Currecny_M!$A$1:$P$10,MATCH(Database!C5034,Currecny_M!$A$1:$P$1,0),FALSE)</f>
        <v>54.61</v>
      </c>
      <c r="J5034" s="82">
        <f t="shared" si="235"/>
        <v>3.1127700000000003</v>
      </c>
      <c r="K5034" s="39">
        <f>VLOOKUP('Cover page'!$B$6,Currecny_M!$A$1:$P$10,MATCH(Database!C5034,Currecny_M!$A$1:$P$1,0),FALSE)</f>
        <v>1</v>
      </c>
      <c r="L5034" s="82">
        <f t="shared" si="236"/>
        <v>3.1127700000000003</v>
      </c>
      <c r="M5034" s="82">
        <f>((E5034/$F$1)*VLOOKUP(N5034,Currecny_M!$A$1:$P$10,MATCH(Database!C5034,Currecny_M!$A$1:$P$1,0),FALSE))/VLOOKUP('Cover page'!$B$6,Currecny_M!$A$1:$P$10,MATCH(Database!C5034,Currecny_M!$A$1:$P$1,0),FALSE)</f>
        <v>3.1127700000000003</v>
      </c>
      <c r="N5034" s="6" t="str">
        <f>VLOOKUP(B5034,Master!$A$2:$C$11,3,FALSE)</f>
        <v>SGD</v>
      </c>
      <c r="O5034" s="6" t="str">
        <f>VLOOKUP(B5034,Master!$A$2:$C$11,2,FALSE)</f>
        <v>Asia</v>
      </c>
      <c r="Q5034" s="39" t="str">
        <f>VLOOKUP(D5034,GL_Master!$A$1:$D$80,2,FALSE)</f>
        <v>PL</v>
      </c>
      <c r="R5034" s="39" t="str">
        <f>VLOOKUP(D5034,GL_Master!$A$1:$D$80,3,FALSE)</f>
        <v>Salary wages &amp; benefits</v>
      </c>
      <c r="S5034" s="39" t="str">
        <f>VLOOKUP(D5034,GL_Master!$A$1:$D$80,4,FALSE)</f>
        <v>Employee benefits expense</v>
      </c>
    </row>
    <row r="5035" spans="1:19" x14ac:dyDescent="0.25">
      <c r="A5035" s="39" t="s">
        <v>262</v>
      </c>
      <c r="B5035" s="39" t="s">
        <v>236</v>
      </c>
      <c r="C5035" s="7">
        <v>44013</v>
      </c>
      <c r="D5035" s="39" t="s">
        <v>99</v>
      </c>
      <c r="E5035" s="39">
        <v>28</v>
      </c>
      <c r="F5035" s="82">
        <f t="shared" si="234"/>
        <v>2.8000000000000001E-2</v>
      </c>
      <c r="G5035" s="39">
        <f>VLOOKUP(N5035,Currecny_M!$A$1:$P$10,2,FALSE)</f>
        <v>53</v>
      </c>
      <c r="H5035" s="39">
        <f>MATCH(C5035,Currecny_M!$A$1:$P$1,0)</f>
        <v>5</v>
      </c>
      <c r="I5035" s="39">
        <f>VLOOKUP(N5035,Currecny_M!$A$1:$P$10,MATCH(Database!C5035,Currecny_M!$A$1:$P$1,0),FALSE)</f>
        <v>54.61</v>
      </c>
      <c r="J5035" s="82">
        <f t="shared" si="235"/>
        <v>1.52908</v>
      </c>
      <c r="K5035" s="39">
        <f>VLOOKUP('Cover page'!$B$6,Currecny_M!$A$1:$P$10,MATCH(Database!C5035,Currecny_M!$A$1:$P$1,0),FALSE)</f>
        <v>1</v>
      </c>
      <c r="L5035" s="82">
        <f t="shared" si="236"/>
        <v>1.52908</v>
      </c>
      <c r="M5035" s="82">
        <f>((E5035/$F$1)*VLOOKUP(N5035,Currecny_M!$A$1:$P$10,MATCH(Database!C5035,Currecny_M!$A$1:$P$1,0),FALSE))/VLOOKUP('Cover page'!$B$6,Currecny_M!$A$1:$P$10,MATCH(Database!C5035,Currecny_M!$A$1:$P$1,0),FALSE)</f>
        <v>1.52908</v>
      </c>
      <c r="N5035" s="6" t="str">
        <f>VLOOKUP(B5035,Master!$A$2:$C$11,3,FALSE)</f>
        <v>SGD</v>
      </c>
      <c r="O5035" s="6" t="str">
        <f>VLOOKUP(B5035,Master!$A$2:$C$11,2,FALSE)</f>
        <v>Asia</v>
      </c>
      <c r="Q5035" s="39" t="str">
        <f>VLOOKUP(D5035,GL_Master!$A$1:$D$80,2,FALSE)</f>
        <v>PL</v>
      </c>
      <c r="R5035" s="39" t="str">
        <f>VLOOKUP(D5035,GL_Master!$A$1:$D$80,3,FALSE)</f>
        <v>Salary wages &amp; benefits</v>
      </c>
      <c r="S5035" s="39" t="str">
        <f>VLOOKUP(D5035,GL_Master!$A$1:$D$80,4,FALSE)</f>
        <v>Employee benefits expense</v>
      </c>
    </row>
    <row r="5036" spans="1:19" x14ac:dyDescent="0.25">
      <c r="A5036" s="39" t="s">
        <v>262</v>
      </c>
      <c r="B5036" s="39" t="s">
        <v>236</v>
      </c>
      <c r="C5036" s="7">
        <v>44013</v>
      </c>
      <c r="D5036" s="39" t="s">
        <v>100</v>
      </c>
      <c r="E5036" s="39">
        <v>190</v>
      </c>
      <c r="F5036" s="82">
        <f t="shared" si="234"/>
        <v>0.19</v>
      </c>
      <c r="G5036" s="39">
        <f>VLOOKUP(N5036,Currecny_M!$A$1:$P$10,2,FALSE)</f>
        <v>53</v>
      </c>
      <c r="H5036" s="39">
        <f>MATCH(C5036,Currecny_M!$A$1:$P$1,0)</f>
        <v>5</v>
      </c>
      <c r="I5036" s="39">
        <f>VLOOKUP(N5036,Currecny_M!$A$1:$P$10,MATCH(Database!C5036,Currecny_M!$A$1:$P$1,0),FALSE)</f>
        <v>54.61</v>
      </c>
      <c r="J5036" s="82">
        <f t="shared" si="235"/>
        <v>10.3759</v>
      </c>
      <c r="K5036" s="39">
        <f>VLOOKUP('Cover page'!$B$6,Currecny_M!$A$1:$P$10,MATCH(Database!C5036,Currecny_M!$A$1:$P$1,0),FALSE)</f>
        <v>1</v>
      </c>
      <c r="L5036" s="82">
        <f t="shared" si="236"/>
        <v>10.3759</v>
      </c>
      <c r="M5036" s="82">
        <f>((E5036/$F$1)*VLOOKUP(N5036,Currecny_M!$A$1:$P$10,MATCH(Database!C5036,Currecny_M!$A$1:$P$1,0),FALSE))/VLOOKUP('Cover page'!$B$6,Currecny_M!$A$1:$P$10,MATCH(Database!C5036,Currecny_M!$A$1:$P$1,0),FALSE)</f>
        <v>10.3759</v>
      </c>
      <c r="N5036" s="6" t="str">
        <f>VLOOKUP(B5036,Master!$A$2:$C$11,3,FALSE)</f>
        <v>SGD</v>
      </c>
      <c r="O5036" s="6" t="str">
        <f>VLOOKUP(B5036,Master!$A$2:$C$11,2,FALSE)</f>
        <v>Asia</v>
      </c>
      <c r="Q5036" s="39" t="str">
        <f>VLOOKUP(D5036,GL_Master!$A$1:$D$80,2,FALSE)</f>
        <v>PL</v>
      </c>
      <c r="R5036" s="39" t="str">
        <f>VLOOKUP(D5036,GL_Master!$A$1:$D$80,3,FALSE)</f>
        <v>Salary wages &amp; benefits</v>
      </c>
      <c r="S5036" s="39" t="str">
        <f>VLOOKUP(D5036,GL_Master!$A$1:$D$80,4,FALSE)</f>
        <v>Employee benefits expense</v>
      </c>
    </row>
    <row r="5037" spans="1:19" x14ac:dyDescent="0.25">
      <c r="A5037" s="39" t="s">
        <v>262</v>
      </c>
      <c r="B5037" s="39" t="s">
        <v>236</v>
      </c>
      <c r="C5037" s="7">
        <v>44013</v>
      </c>
      <c r="D5037" s="39" t="s">
        <v>30</v>
      </c>
      <c r="E5037" s="39">
        <v>55</v>
      </c>
      <c r="F5037" s="82">
        <f t="shared" si="234"/>
        <v>5.5E-2</v>
      </c>
      <c r="G5037" s="39">
        <f>VLOOKUP(N5037,Currecny_M!$A$1:$P$10,2,FALSE)</f>
        <v>53</v>
      </c>
      <c r="H5037" s="39">
        <f>MATCH(C5037,Currecny_M!$A$1:$P$1,0)</f>
        <v>5</v>
      </c>
      <c r="I5037" s="39">
        <f>VLOOKUP(N5037,Currecny_M!$A$1:$P$10,MATCH(Database!C5037,Currecny_M!$A$1:$P$1,0),FALSE)</f>
        <v>54.61</v>
      </c>
      <c r="J5037" s="82">
        <f t="shared" si="235"/>
        <v>3.0035500000000002</v>
      </c>
      <c r="K5037" s="39">
        <f>VLOOKUP('Cover page'!$B$6,Currecny_M!$A$1:$P$10,MATCH(Database!C5037,Currecny_M!$A$1:$P$1,0),FALSE)</f>
        <v>1</v>
      </c>
      <c r="L5037" s="82">
        <f t="shared" si="236"/>
        <v>3.0035500000000002</v>
      </c>
      <c r="M5037" s="82">
        <f>((E5037/$F$1)*VLOOKUP(N5037,Currecny_M!$A$1:$P$10,MATCH(Database!C5037,Currecny_M!$A$1:$P$1,0),FALSE))/VLOOKUP('Cover page'!$B$6,Currecny_M!$A$1:$P$10,MATCH(Database!C5037,Currecny_M!$A$1:$P$1,0),FALSE)</f>
        <v>3.0035500000000002</v>
      </c>
      <c r="N5037" s="6" t="str">
        <f>VLOOKUP(B5037,Master!$A$2:$C$11,3,FALSE)</f>
        <v>SGD</v>
      </c>
      <c r="O5037" s="6" t="str">
        <f>VLOOKUP(B5037,Master!$A$2:$C$11,2,FALSE)</f>
        <v>Asia</v>
      </c>
      <c r="Q5037" s="39" t="str">
        <f>VLOOKUP(D5037,GL_Master!$A$1:$D$80,2,FALSE)</f>
        <v>PL</v>
      </c>
      <c r="R5037" s="39" t="str">
        <f>VLOOKUP(D5037,GL_Master!$A$1:$D$80,3,FALSE)</f>
        <v>Travelling and conveyance</v>
      </c>
      <c r="S5037" s="39" t="str">
        <f>VLOOKUP(D5037,GL_Master!$A$1:$D$80,4,FALSE)</f>
        <v>Local conveyance</v>
      </c>
    </row>
    <row r="5038" spans="1:19" x14ac:dyDescent="0.25">
      <c r="A5038" s="39" t="s">
        <v>262</v>
      </c>
      <c r="B5038" s="39" t="s">
        <v>236</v>
      </c>
      <c r="C5038" s="7">
        <v>44013</v>
      </c>
      <c r="D5038" s="39" t="s">
        <v>31</v>
      </c>
      <c r="E5038" s="39">
        <v>28</v>
      </c>
      <c r="F5038" s="82">
        <f t="shared" si="234"/>
        <v>2.8000000000000001E-2</v>
      </c>
      <c r="G5038" s="39">
        <f>VLOOKUP(N5038,Currecny_M!$A$1:$P$10,2,FALSE)</f>
        <v>53</v>
      </c>
      <c r="H5038" s="39">
        <f>MATCH(C5038,Currecny_M!$A$1:$P$1,0)</f>
        <v>5</v>
      </c>
      <c r="I5038" s="39">
        <f>VLOOKUP(N5038,Currecny_M!$A$1:$P$10,MATCH(Database!C5038,Currecny_M!$A$1:$P$1,0),FALSE)</f>
        <v>54.61</v>
      </c>
      <c r="J5038" s="82">
        <f t="shared" si="235"/>
        <v>1.52908</v>
      </c>
      <c r="K5038" s="39">
        <f>VLOOKUP('Cover page'!$B$6,Currecny_M!$A$1:$P$10,MATCH(Database!C5038,Currecny_M!$A$1:$P$1,0),FALSE)</f>
        <v>1</v>
      </c>
      <c r="L5038" s="82">
        <f t="shared" si="236"/>
        <v>1.52908</v>
      </c>
      <c r="M5038" s="82">
        <f>((E5038/$F$1)*VLOOKUP(N5038,Currecny_M!$A$1:$P$10,MATCH(Database!C5038,Currecny_M!$A$1:$P$1,0),FALSE))/VLOOKUP('Cover page'!$B$6,Currecny_M!$A$1:$P$10,MATCH(Database!C5038,Currecny_M!$A$1:$P$1,0),FALSE)</f>
        <v>1.52908</v>
      </c>
      <c r="N5038" s="6" t="str">
        <f>VLOOKUP(B5038,Master!$A$2:$C$11,3,FALSE)</f>
        <v>SGD</v>
      </c>
      <c r="O5038" s="6" t="str">
        <f>VLOOKUP(B5038,Master!$A$2:$C$11,2,FALSE)</f>
        <v>Asia</v>
      </c>
      <c r="Q5038" s="39" t="str">
        <f>VLOOKUP(D5038,GL_Master!$A$1:$D$80,2,FALSE)</f>
        <v>PL</v>
      </c>
      <c r="R5038" s="39" t="str">
        <f>VLOOKUP(D5038,GL_Master!$A$1:$D$80,3,FALSE)</f>
        <v>Office expenses</v>
      </c>
      <c r="S5038" s="39" t="str">
        <f>VLOOKUP(D5038,GL_Master!$A$1:$D$80,4,FALSE)</f>
        <v>Parking charges</v>
      </c>
    </row>
    <row r="5039" spans="1:19" x14ac:dyDescent="0.25">
      <c r="A5039" s="39" t="s">
        <v>262</v>
      </c>
      <c r="B5039" s="39" t="s">
        <v>236</v>
      </c>
      <c r="C5039" s="7">
        <v>44013</v>
      </c>
      <c r="D5039" s="39" t="s">
        <v>101</v>
      </c>
      <c r="E5039" s="39">
        <v>28</v>
      </c>
      <c r="F5039" s="82">
        <f t="shared" si="234"/>
        <v>2.8000000000000001E-2</v>
      </c>
      <c r="G5039" s="39">
        <f>VLOOKUP(N5039,Currecny_M!$A$1:$P$10,2,FALSE)</f>
        <v>53</v>
      </c>
      <c r="H5039" s="39">
        <f>MATCH(C5039,Currecny_M!$A$1:$P$1,0)</f>
        <v>5</v>
      </c>
      <c r="I5039" s="39">
        <f>VLOOKUP(N5039,Currecny_M!$A$1:$P$10,MATCH(Database!C5039,Currecny_M!$A$1:$P$1,0),FALSE)</f>
        <v>54.61</v>
      </c>
      <c r="J5039" s="82">
        <f t="shared" si="235"/>
        <v>1.52908</v>
      </c>
      <c r="K5039" s="39">
        <f>VLOOKUP('Cover page'!$B$6,Currecny_M!$A$1:$P$10,MATCH(Database!C5039,Currecny_M!$A$1:$P$1,0),FALSE)</f>
        <v>1</v>
      </c>
      <c r="L5039" s="82">
        <f t="shared" si="236"/>
        <v>1.52908</v>
      </c>
      <c r="M5039" s="82">
        <f>((E5039/$F$1)*VLOOKUP(N5039,Currecny_M!$A$1:$P$10,MATCH(Database!C5039,Currecny_M!$A$1:$P$1,0),FALSE))/VLOOKUP('Cover page'!$B$6,Currecny_M!$A$1:$P$10,MATCH(Database!C5039,Currecny_M!$A$1:$P$1,0),FALSE)</f>
        <v>1.52908</v>
      </c>
      <c r="N5039" s="6" t="str">
        <f>VLOOKUP(B5039,Master!$A$2:$C$11,3,FALSE)</f>
        <v>SGD</v>
      </c>
      <c r="O5039" s="6" t="str">
        <f>VLOOKUP(B5039,Master!$A$2:$C$11,2,FALSE)</f>
        <v>Asia</v>
      </c>
      <c r="Q5039" s="39" t="str">
        <f>VLOOKUP(D5039,GL_Master!$A$1:$D$80,2,FALSE)</f>
        <v>PL</v>
      </c>
      <c r="R5039" s="39" t="str">
        <f>VLOOKUP(D5039,GL_Master!$A$1:$D$80,3,FALSE)</f>
        <v>COGS</v>
      </c>
      <c r="S5039" s="39" t="str">
        <f>VLOOKUP(D5039,GL_Master!$A$1:$D$80,4,FALSE)</f>
        <v>Purchase of other traded goods</v>
      </c>
    </row>
    <row r="5040" spans="1:19" x14ac:dyDescent="0.25">
      <c r="A5040" s="39" t="s">
        <v>262</v>
      </c>
      <c r="B5040" s="39" t="s">
        <v>236</v>
      </c>
      <c r="C5040" s="7">
        <v>44013</v>
      </c>
      <c r="D5040" s="39" t="s">
        <v>102</v>
      </c>
      <c r="E5040" s="39">
        <v>29</v>
      </c>
      <c r="F5040" s="82">
        <f t="shared" si="234"/>
        <v>2.9000000000000001E-2</v>
      </c>
      <c r="G5040" s="39">
        <f>VLOOKUP(N5040,Currecny_M!$A$1:$P$10,2,FALSE)</f>
        <v>53</v>
      </c>
      <c r="H5040" s="39">
        <f>MATCH(C5040,Currecny_M!$A$1:$P$1,0)</f>
        <v>5</v>
      </c>
      <c r="I5040" s="39">
        <f>VLOOKUP(N5040,Currecny_M!$A$1:$P$10,MATCH(Database!C5040,Currecny_M!$A$1:$P$1,0),FALSE)</f>
        <v>54.61</v>
      </c>
      <c r="J5040" s="82">
        <f t="shared" si="235"/>
        <v>1.58369</v>
      </c>
      <c r="K5040" s="39">
        <f>VLOOKUP('Cover page'!$B$6,Currecny_M!$A$1:$P$10,MATCH(Database!C5040,Currecny_M!$A$1:$P$1,0),FALSE)</f>
        <v>1</v>
      </c>
      <c r="L5040" s="82">
        <f t="shared" si="236"/>
        <v>1.58369</v>
      </c>
      <c r="M5040" s="82">
        <f>((E5040/$F$1)*VLOOKUP(N5040,Currecny_M!$A$1:$P$10,MATCH(Database!C5040,Currecny_M!$A$1:$P$1,0),FALSE))/VLOOKUP('Cover page'!$B$6,Currecny_M!$A$1:$P$10,MATCH(Database!C5040,Currecny_M!$A$1:$P$1,0),FALSE)</f>
        <v>1.58369</v>
      </c>
      <c r="N5040" s="6" t="str">
        <f>VLOOKUP(B5040,Master!$A$2:$C$11,3,FALSE)</f>
        <v>SGD</v>
      </c>
      <c r="O5040" s="6" t="str">
        <f>VLOOKUP(B5040,Master!$A$2:$C$11,2,FALSE)</f>
        <v>Asia</v>
      </c>
      <c r="Q5040" s="39" t="str">
        <f>VLOOKUP(D5040,GL_Master!$A$1:$D$80,2,FALSE)</f>
        <v>PL</v>
      </c>
      <c r="R5040" s="39" t="str">
        <f>VLOOKUP(D5040,GL_Master!$A$1:$D$80,3,FALSE)</f>
        <v>Staff welfare expenses</v>
      </c>
      <c r="S5040" s="39" t="str">
        <f>VLOOKUP(D5040,GL_Master!$A$1:$D$80,4,FALSE)</f>
        <v>Diwali Expense</v>
      </c>
    </row>
    <row r="5041" spans="1:19" x14ac:dyDescent="0.25">
      <c r="A5041" s="39" t="s">
        <v>262</v>
      </c>
      <c r="B5041" s="39" t="s">
        <v>236</v>
      </c>
      <c r="C5041" s="7">
        <v>44013</v>
      </c>
      <c r="D5041" s="39" t="s">
        <v>20</v>
      </c>
      <c r="E5041" s="39">
        <v>57</v>
      </c>
      <c r="F5041" s="82">
        <f t="shared" si="234"/>
        <v>5.7000000000000002E-2</v>
      </c>
      <c r="G5041" s="39">
        <f>VLOOKUP(N5041,Currecny_M!$A$1:$P$10,2,FALSE)</f>
        <v>53</v>
      </c>
      <c r="H5041" s="39">
        <f>MATCH(C5041,Currecny_M!$A$1:$P$1,0)</f>
        <v>5</v>
      </c>
      <c r="I5041" s="39">
        <f>VLOOKUP(N5041,Currecny_M!$A$1:$P$10,MATCH(Database!C5041,Currecny_M!$A$1:$P$1,0),FALSE)</f>
        <v>54.61</v>
      </c>
      <c r="J5041" s="82">
        <f t="shared" si="235"/>
        <v>3.1127700000000003</v>
      </c>
      <c r="K5041" s="39">
        <f>VLOOKUP('Cover page'!$B$6,Currecny_M!$A$1:$P$10,MATCH(Database!C5041,Currecny_M!$A$1:$P$1,0),FALSE)</f>
        <v>1</v>
      </c>
      <c r="L5041" s="82">
        <f t="shared" si="236"/>
        <v>3.1127700000000003</v>
      </c>
      <c r="M5041" s="82">
        <f>((E5041/$F$1)*VLOOKUP(N5041,Currecny_M!$A$1:$P$10,MATCH(Database!C5041,Currecny_M!$A$1:$P$1,0),FALSE))/VLOOKUP('Cover page'!$B$6,Currecny_M!$A$1:$P$10,MATCH(Database!C5041,Currecny_M!$A$1:$P$1,0),FALSE)</f>
        <v>3.1127700000000003</v>
      </c>
      <c r="N5041" s="6" t="str">
        <f>VLOOKUP(B5041,Master!$A$2:$C$11,3,FALSE)</f>
        <v>SGD</v>
      </c>
      <c r="O5041" s="6" t="str">
        <f>VLOOKUP(B5041,Master!$A$2:$C$11,2,FALSE)</f>
        <v>Asia</v>
      </c>
      <c r="Q5041" s="39" t="str">
        <f>VLOOKUP(D5041,GL_Master!$A$1:$D$80,2,FALSE)</f>
        <v>PL</v>
      </c>
      <c r="R5041" s="39" t="str">
        <f>VLOOKUP(D5041,GL_Master!$A$1:$D$80,3,FALSE)</f>
        <v>Selling and Marketing expenses</v>
      </c>
      <c r="S5041" s="39" t="str">
        <f>VLOOKUP(D5041,GL_Master!$A$1:$D$80,4,FALSE)</f>
        <v>Business promotion</v>
      </c>
    </row>
    <row r="5042" spans="1:19" x14ac:dyDescent="0.25">
      <c r="A5042" s="39" t="s">
        <v>262</v>
      </c>
      <c r="B5042" s="39" t="s">
        <v>236</v>
      </c>
      <c r="C5042" s="7">
        <v>44013</v>
      </c>
      <c r="D5042" s="39" t="s">
        <v>29</v>
      </c>
      <c r="E5042" s="39">
        <v>53</v>
      </c>
      <c r="F5042" s="82">
        <f t="shared" si="234"/>
        <v>5.2999999999999999E-2</v>
      </c>
      <c r="G5042" s="39">
        <f>VLOOKUP(N5042,Currecny_M!$A$1:$P$10,2,FALSE)</f>
        <v>53</v>
      </c>
      <c r="H5042" s="39">
        <f>MATCH(C5042,Currecny_M!$A$1:$P$1,0)</f>
        <v>5</v>
      </c>
      <c r="I5042" s="39">
        <f>VLOOKUP(N5042,Currecny_M!$A$1:$P$10,MATCH(Database!C5042,Currecny_M!$A$1:$P$1,0),FALSE)</f>
        <v>54.61</v>
      </c>
      <c r="J5042" s="82">
        <f t="shared" si="235"/>
        <v>2.8943300000000001</v>
      </c>
      <c r="K5042" s="39">
        <f>VLOOKUP('Cover page'!$B$6,Currecny_M!$A$1:$P$10,MATCH(Database!C5042,Currecny_M!$A$1:$P$1,0),FALSE)</f>
        <v>1</v>
      </c>
      <c r="L5042" s="82">
        <f t="shared" si="236"/>
        <v>2.8943300000000001</v>
      </c>
      <c r="M5042" s="82">
        <f>((E5042/$F$1)*VLOOKUP(N5042,Currecny_M!$A$1:$P$10,MATCH(Database!C5042,Currecny_M!$A$1:$P$1,0),FALSE))/VLOOKUP('Cover page'!$B$6,Currecny_M!$A$1:$P$10,MATCH(Database!C5042,Currecny_M!$A$1:$P$1,0),FALSE)</f>
        <v>2.8943300000000001</v>
      </c>
      <c r="N5042" s="6" t="str">
        <f>VLOOKUP(B5042,Master!$A$2:$C$11,3,FALSE)</f>
        <v>SGD</v>
      </c>
      <c r="O5042" s="6" t="str">
        <f>VLOOKUP(B5042,Master!$A$2:$C$11,2,FALSE)</f>
        <v>Asia</v>
      </c>
      <c r="Q5042" s="39" t="str">
        <f>VLOOKUP(D5042,GL_Master!$A$1:$D$80,2,FALSE)</f>
        <v>PL</v>
      </c>
      <c r="R5042" s="39" t="str">
        <f>VLOOKUP(D5042,GL_Master!$A$1:$D$80,3,FALSE)</f>
        <v>Communication &amp; internet exp</v>
      </c>
      <c r="S5042" s="39" t="str">
        <f>VLOOKUP(D5042,GL_Master!$A$1:$D$80,4,FALSE)</f>
        <v>Communication cost</v>
      </c>
    </row>
    <row r="5043" spans="1:19" x14ac:dyDescent="0.25">
      <c r="A5043" s="39" t="s">
        <v>262</v>
      </c>
      <c r="B5043" s="39" t="s">
        <v>236</v>
      </c>
      <c r="C5043" s="7">
        <v>44013</v>
      </c>
      <c r="D5043" s="39" t="s">
        <v>41</v>
      </c>
      <c r="E5043" s="39">
        <v>27</v>
      </c>
      <c r="F5043" s="82">
        <f t="shared" si="234"/>
        <v>2.7E-2</v>
      </c>
      <c r="G5043" s="39">
        <f>VLOOKUP(N5043,Currecny_M!$A$1:$P$10,2,FALSE)</f>
        <v>53</v>
      </c>
      <c r="H5043" s="39">
        <f>MATCH(C5043,Currecny_M!$A$1:$P$1,0)</f>
        <v>5</v>
      </c>
      <c r="I5043" s="39">
        <f>VLOOKUP(N5043,Currecny_M!$A$1:$P$10,MATCH(Database!C5043,Currecny_M!$A$1:$P$1,0),FALSE)</f>
        <v>54.61</v>
      </c>
      <c r="J5043" s="82">
        <f t="shared" si="235"/>
        <v>1.4744699999999999</v>
      </c>
      <c r="K5043" s="39">
        <f>VLOOKUP('Cover page'!$B$6,Currecny_M!$A$1:$P$10,MATCH(Database!C5043,Currecny_M!$A$1:$P$1,0),FALSE)</f>
        <v>1</v>
      </c>
      <c r="L5043" s="82">
        <f t="shared" si="236"/>
        <v>1.4744699999999999</v>
      </c>
      <c r="M5043" s="82">
        <f>((E5043/$F$1)*VLOOKUP(N5043,Currecny_M!$A$1:$P$10,MATCH(Database!C5043,Currecny_M!$A$1:$P$1,0),FALSE))/VLOOKUP('Cover page'!$B$6,Currecny_M!$A$1:$P$10,MATCH(Database!C5043,Currecny_M!$A$1:$P$1,0),FALSE)</f>
        <v>1.4744699999999999</v>
      </c>
      <c r="N5043" s="6" t="str">
        <f>VLOOKUP(B5043,Master!$A$2:$C$11,3,FALSE)</f>
        <v>SGD</v>
      </c>
      <c r="O5043" s="6" t="str">
        <f>VLOOKUP(B5043,Master!$A$2:$C$11,2,FALSE)</f>
        <v>Asia</v>
      </c>
      <c r="Q5043" s="39" t="str">
        <f>VLOOKUP(D5043,GL_Master!$A$1:$D$80,2,FALSE)</f>
        <v>PL</v>
      </c>
      <c r="R5043" s="39" t="str">
        <f>VLOOKUP(D5043,GL_Master!$A$1:$D$80,3,FALSE)</f>
        <v>Communication &amp; internet exp</v>
      </c>
      <c r="S5043" s="39" t="str">
        <f>VLOOKUP(D5043,GL_Master!$A$1:$D$80,4,FALSE)</f>
        <v>Communication cost</v>
      </c>
    </row>
    <row r="5044" spans="1:19" x14ac:dyDescent="0.25">
      <c r="A5044" s="39" t="s">
        <v>262</v>
      </c>
      <c r="B5044" s="39" t="s">
        <v>236</v>
      </c>
      <c r="C5044" s="7">
        <v>44013</v>
      </c>
      <c r="D5044" s="39" t="s">
        <v>103</v>
      </c>
      <c r="E5044" s="39">
        <v>58</v>
      </c>
      <c r="F5044" s="82">
        <f t="shared" si="234"/>
        <v>5.8000000000000003E-2</v>
      </c>
      <c r="G5044" s="39">
        <f>VLOOKUP(N5044,Currecny_M!$A$1:$P$10,2,FALSE)</f>
        <v>53</v>
      </c>
      <c r="H5044" s="39">
        <f>MATCH(C5044,Currecny_M!$A$1:$P$1,0)</f>
        <v>5</v>
      </c>
      <c r="I5044" s="39">
        <f>VLOOKUP(N5044,Currecny_M!$A$1:$P$10,MATCH(Database!C5044,Currecny_M!$A$1:$P$1,0),FALSE)</f>
        <v>54.61</v>
      </c>
      <c r="J5044" s="82">
        <f t="shared" si="235"/>
        <v>3.1673800000000001</v>
      </c>
      <c r="K5044" s="39">
        <f>VLOOKUP('Cover page'!$B$6,Currecny_M!$A$1:$P$10,MATCH(Database!C5044,Currecny_M!$A$1:$P$1,0),FALSE)</f>
        <v>1</v>
      </c>
      <c r="L5044" s="82">
        <f t="shared" si="236"/>
        <v>3.1673800000000001</v>
      </c>
      <c r="M5044" s="82">
        <f>((E5044/$F$1)*VLOOKUP(N5044,Currecny_M!$A$1:$P$10,MATCH(Database!C5044,Currecny_M!$A$1:$P$1,0),FALSE))/VLOOKUP('Cover page'!$B$6,Currecny_M!$A$1:$P$10,MATCH(Database!C5044,Currecny_M!$A$1:$P$1,0),FALSE)</f>
        <v>3.1673800000000001</v>
      </c>
      <c r="N5044" s="6" t="str">
        <f>VLOOKUP(B5044,Master!$A$2:$C$11,3,FALSE)</f>
        <v>SGD</v>
      </c>
      <c r="O5044" s="6" t="str">
        <f>VLOOKUP(B5044,Master!$A$2:$C$11,2,FALSE)</f>
        <v>Asia</v>
      </c>
      <c r="Q5044" s="39" t="str">
        <f>VLOOKUP(D5044,GL_Master!$A$1:$D$80,2,FALSE)</f>
        <v>PL</v>
      </c>
      <c r="R5044" s="39" t="str">
        <f>VLOOKUP(D5044,GL_Master!$A$1:$D$80,3,FALSE)</f>
        <v>Communication &amp; internet exp</v>
      </c>
      <c r="S5044" s="39" t="str">
        <f>VLOOKUP(D5044,GL_Master!$A$1:$D$80,4,FALSE)</f>
        <v>Communication cost</v>
      </c>
    </row>
    <row r="5045" spans="1:19" x14ac:dyDescent="0.25">
      <c r="A5045" s="39" t="s">
        <v>262</v>
      </c>
      <c r="B5045" s="39" t="s">
        <v>236</v>
      </c>
      <c r="C5045" s="7">
        <v>44013</v>
      </c>
      <c r="D5045" s="39" t="s">
        <v>104</v>
      </c>
      <c r="E5045" s="39">
        <v>83</v>
      </c>
      <c r="F5045" s="82">
        <f t="shared" si="234"/>
        <v>8.3000000000000004E-2</v>
      </c>
      <c r="G5045" s="39">
        <f>VLOOKUP(N5045,Currecny_M!$A$1:$P$10,2,FALSE)</f>
        <v>53</v>
      </c>
      <c r="H5045" s="39">
        <f>MATCH(C5045,Currecny_M!$A$1:$P$1,0)</f>
        <v>5</v>
      </c>
      <c r="I5045" s="39">
        <f>VLOOKUP(N5045,Currecny_M!$A$1:$P$10,MATCH(Database!C5045,Currecny_M!$A$1:$P$1,0),FALSE)</f>
        <v>54.61</v>
      </c>
      <c r="J5045" s="82">
        <f t="shared" si="235"/>
        <v>4.5326300000000002</v>
      </c>
      <c r="K5045" s="39">
        <f>VLOOKUP('Cover page'!$B$6,Currecny_M!$A$1:$P$10,MATCH(Database!C5045,Currecny_M!$A$1:$P$1,0),FALSE)</f>
        <v>1</v>
      </c>
      <c r="L5045" s="82">
        <f t="shared" si="236"/>
        <v>4.5326300000000002</v>
      </c>
      <c r="M5045" s="82">
        <f>((E5045/$F$1)*VLOOKUP(N5045,Currecny_M!$A$1:$P$10,MATCH(Database!C5045,Currecny_M!$A$1:$P$1,0),FALSE))/VLOOKUP('Cover page'!$B$6,Currecny_M!$A$1:$P$10,MATCH(Database!C5045,Currecny_M!$A$1:$P$1,0),FALSE)</f>
        <v>4.5326300000000002</v>
      </c>
      <c r="N5045" s="6" t="str">
        <f>VLOOKUP(B5045,Master!$A$2:$C$11,3,FALSE)</f>
        <v>SGD</v>
      </c>
      <c r="O5045" s="6" t="str">
        <f>VLOOKUP(B5045,Master!$A$2:$C$11,2,FALSE)</f>
        <v>Asia</v>
      </c>
      <c r="Q5045" s="39" t="str">
        <f>VLOOKUP(D5045,GL_Master!$A$1:$D$80,2,FALSE)</f>
        <v>PL</v>
      </c>
      <c r="R5045" s="39" t="str">
        <f>VLOOKUP(D5045,GL_Master!$A$1:$D$80,3,FALSE)</f>
        <v>Legal &amp; Professional expenses</v>
      </c>
      <c r="S5045" s="39" t="str">
        <f>VLOOKUP(D5045,GL_Master!$A$1:$D$80,4,FALSE)</f>
        <v>Professional Fees - Others</v>
      </c>
    </row>
    <row r="5046" spans="1:19" x14ac:dyDescent="0.25">
      <c r="A5046" s="39" t="s">
        <v>262</v>
      </c>
      <c r="B5046" s="39" t="s">
        <v>236</v>
      </c>
      <c r="C5046" s="7">
        <v>44013</v>
      </c>
      <c r="D5046" s="39" t="s">
        <v>105</v>
      </c>
      <c r="E5046" s="39">
        <v>58</v>
      </c>
      <c r="F5046" s="82">
        <f t="shared" si="234"/>
        <v>5.8000000000000003E-2</v>
      </c>
      <c r="G5046" s="39">
        <f>VLOOKUP(N5046,Currecny_M!$A$1:$P$10,2,FALSE)</f>
        <v>53</v>
      </c>
      <c r="H5046" s="39">
        <f>MATCH(C5046,Currecny_M!$A$1:$P$1,0)</f>
        <v>5</v>
      </c>
      <c r="I5046" s="39">
        <f>VLOOKUP(N5046,Currecny_M!$A$1:$P$10,MATCH(Database!C5046,Currecny_M!$A$1:$P$1,0),FALSE)</f>
        <v>54.61</v>
      </c>
      <c r="J5046" s="82">
        <f t="shared" si="235"/>
        <v>3.1673800000000001</v>
      </c>
      <c r="K5046" s="39">
        <f>VLOOKUP('Cover page'!$B$6,Currecny_M!$A$1:$P$10,MATCH(Database!C5046,Currecny_M!$A$1:$P$1,0),FALSE)</f>
        <v>1</v>
      </c>
      <c r="L5046" s="82">
        <f t="shared" si="236"/>
        <v>3.1673800000000001</v>
      </c>
      <c r="M5046" s="82">
        <f>((E5046/$F$1)*VLOOKUP(N5046,Currecny_M!$A$1:$P$10,MATCH(Database!C5046,Currecny_M!$A$1:$P$1,0),FALSE))/VLOOKUP('Cover page'!$B$6,Currecny_M!$A$1:$P$10,MATCH(Database!C5046,Currecny_M!$A$1:$P$1,0),FALSE)</f>
        <v>3.1673800000000001</v>
      </c>
      <c r="N5046" s="6" t="str">
        <f>VLOOKUP(B5046,Master!$A$2:$C$11,3,FALSE)</f>
        <v>SGD</v>
      </c>
      <c r="O5046" s="6" t="str">
        <f>VLOOKUP(B5046,Master!$A$2:$C$11,2,FALSE)</f>
        <v>Asia</v>
      </c>
      <c r="Q5046" s="39" t="str">
        <f>VLOOKUP(D5046,GL_Master!$A$1:$D$80,2,FALSE)</f>
        <v>PL</v>
      </c>
      <c r="R5046" s="39" t="str">
        <f>VLOOKUP(D5046,GL_Master!$A$1:$D$80,3,FALSE)</f>
        <v>Travelling and conveyance</v>
      </c>
      <c r="S5046" s="39" t="str">
        <f>VLOOKUP(D5046,GL_Master!$A$1:$D$80,4,FALSE)</f>
        <v>Car hiring and rental services</v>
      </c>
    </row>
    <row r="5047" spans="1:19" x14ac:dyDescent="0.25">
      <c r="A5047" s="39" t="s">
        <v>262</v>
      </c>
      <c r="B5047" s="39" t="s">
        <v>236</v>
      </c>
      <c r="C5047" s="7">
        <v>44013</v>
      </c>
      <c r="D5047" s="39" t="s">
        <v>106</v>
      </c>
      <c r="E5047" s="39">
        <v>28</v>
      </c>
      <c r="F5047" s="82">
        <f t="shared" si="234"/>
        <v>2.8000000000000001E-2</v>
      </c>
      <c r="G5047" s="39">
        <f>VLOOKUP(N5047,Currecny_M!$A$1:$P$10,2,FALSE)</f>
        <v>53</v>
      </c>
      <c r="H5047" s="39">
        <f>MATCH(C5047,Currecny_M!$A$1:$P$1,0)</f>
        <v>5</v>
      </c>
      <c r="I5047" s="39">
        <f>VLOOKUP(N5047,Currecny_M!$A$1:$P$10,MATCH(Database!C5047,Currecny_M!$A$1:$P$1,0),FALSE)</f>
        <v>54.61</v>
      </c>
      <c r="J5047" s="82">
        <f t="shared" si="235"/>
        <v>1.52908</v>
      </c>
      <c r="K5047" s="39">
        <f>VLOOKUP('Cover page'!$B$6,Currecny_M!$A$1:$P$10,MATCH(Database!C5047,Currecny_M!$A$1:$P$1,0),FALSE)</f>
        <v>1</v>
      </c>
      <c r="L5047" s="82">
        <f t="shared" si="236"/>
        <v>1.52908</v>
      </c>
      <c r="M5047" s="82">
        <f>((E5047/$F$1)*VLOOKUP(N5047,Currecny_M!$A$1:$P$10,MATCH(Database!C5047,Currecny_M!$A$1:$P$1,0),FALSE))/VLOOKUP('Cover page'!$B$6,Currecny_M!$A$1:$P$10,MATCH(Database!C5047,Currecny_M!$A$1:$P$1,0),FALSE)</f>
        <v>1.52908</v>
      </c>
      <c r="N5047" s="6" t="str">
        <f>VLOOKUP(B5047,Master!$A$2:$C$11,3,FALSE)</f>
        <v>SGD</v>
      </c>
      <c r="O5047" s="6" t="str">
        <f>VLOOKUP(B5047,Master!$A$2:$C$11,2,FALSE)</f>
        <v>Asia</v>
      </c>
      <c r="Q5047" s="39" t="str">
        <f>VLOOKUP(D5047,GL_Master!$A$1:$D$80,2,FALSE)</f>
        <v>PL</v>
      </c>
      <c r="R5047" s="39" t="str">
        <f>VLOOKUP(D5047,GL_Master!$A$1:$D$80,3,FALSE)</f>
        <v>Communication &amp; internet exp</v>
      </c>
      <c r="S5047" s="39" t="str">
        <f>VLOOKUP(D5047,GL_Master!$A$1:$D$80,4,FALSE)</f>
        <v>Printing &amp; Stationary</v>
      </c>
    </row>
    <row r="5048" spans="1:19" x14ac:dyDescent="0.25">
      <c r="A5048" s="39" t="s">
        <v>262</v>
      </c>
      <c r="B5048" s="39" t="s">
        <v>236</v>
      </c>
      <c r="C5048" s="7">
        <v>44013</v>
      </c>
      <c r="D5048" s="39" t="s">
        <v>32</v>
      </c>
      <c r="E5048" s="39">
        <v>28</v>
      </c>
      <c r="F5048" s="82">
        <f t="shared" si="234"/>
        <v>2.8000000000000001E-2</v>
      </c>
      <c r="G5048" s="39">
        <f>VLOOKUP(N5048,Currecny_M!$A$1:$P$10,2,FALSE)</f>
        <v>53</v>
      </c>
      <c r="H5048" s="39">
        <f>MATCH(C5048,Currecny_M!$A$1:$P$1,0)</f>
        <v>5</v>
      </c>
      <c r="I5048" s="39">
        <f>VLOOKUP(N5048,Currecny_M!$A$1:$P$10,MATCH(Database!C5048,Currecny_M!$A$1:$P$1,0),FALSE)</f>
        <v>54.61</v>
      </c>
      <c r="J5048" s="82">
        <f t="shared" si="235"/>
        <v>1.52908</v>
      </c>
      <c r="K5048" s="39">
        <f>VLOOKUP('Cover page'!$B$6,Currecny_M!$A$1:$P$10,MATCH(Database!C5048,Currecny_M!$A$1:$P$1,0),FALSE)</f>
        <v>1</v>
      </c>
      <c r="L5048" s="82">
        <f t="shared" si="236"/>
        <v>1.52908</v>
      </c>
      <c r="M5048" s="82">
        <f>((E5048/$F$1)*VLOOKUP(N5048,Currecny_M!$A$1:$P$10,MATCH(Database!C5048,Currecny_M!$A$1:$P$1,0),FALSE))/VLOOKUP('Cover page'!$B$6,Currecny_M!$A$1:$P$10,MATCH(Database!C5048,Currecny_M!$A$1:$P$1,0),FALSE)</f>
        <v>1.52908</v>
      </c>
      <c r="N5048" s="6" t="str">
        <f>VLOOKUP(B5048,Master!$A$2:$C$11,3,FALSE)</f>
        <v>SGD</v>
      </c>
      <c r="O5048" s="6" t="str">
        <f>VLOOKUP(B5048,Master!$A$2:$C$11,2,FALSE)</f>
        <v>Asia</v>
      </c>
      <c r="Q5048" s="39" t="str">
        <f>VLOOKUP(D5048,GL_Master!$A$1:$D$80,2,FALSE)</f>
        <v>PL</v>
      </c>
      <c r="R5048" s="39" t="str">
        <f>VLOOKUP(D5048,GL_Master!$A$1:$D$80,3,FALSE)</f>
        <v>Communication &amp; internet exp</v>
      </c>
      <c r="S5048" s="39" t="str">
        <f>VLOOKUP(D5048,GL_Master!$A$1:$D$80,4,FALSE)</f>
        <v>Printing &amp; Stationary</v>
      </c>
    </row>
    <row r="5049" spans="1:19" x14ac:dyDescent="0.25">
      <c r="A5049" s="39" t="s">
        <v>262</v>
      </c>
      <c r="B5049" s="39" t="s">
        <v>236</v>
      </c>
      <c r="C5049" s="7">
        <v>44013</v>
      </c>
      <c r="D5049" s="39" t="s">
        <v>35</v>
      </c>
      <c r="E5049" s="39">
        <v>85</v>
      </c>
      <c r="F5049" s="82">
        <f t="shared" si="234"/>
        <v>8.5000000000000006E-2</v>
      </c>
      <c r="G5049" s="39">
        <f>VLOOKUP(N5049,Currecny_M!$A$1:$P$10,2,FALSE)</f>
        <v>53</v>
      </c>
      <c r="H5049" s="39">
        <f>MATCH(C5049,Currecny_M!$A$1:$P$1,0)</f>
        <v>5</v>
      </c>
      <c r="I5049" s="39">
        <f>VLOOKUP(N5049,Currecny_M!$A$1:$P$10,MATCH(Database!C5049,Currecny_M!$A$1:$P$1,0),FALSE)</f>
        <v>54.61</v>
      </c>
      <c r="J5049" s="82">
        <f t="shared" si="235"/>
        <v>4.6418500000000007</v>
      </c>
      <c r="K5049" s="39">
        <f>VLOOKUP('Cover page'!$B$6,Currecny_M!$A$1:$P$10,MATCH(Database!C5049,Currecny_M!$A$1:$P$1,0),FALSE)</f>
        <v>1</v>
      </c>
      <c r="L5049" s="82">
        <f t="shared" si="236"/>
        <v>4.6418500000000007</v>
      </c>
      <c r="M5049" s="82">
        <f>((E5049/$F$1)*VLOOKUP(N5049,Currecny_M!$A$1:$P$10,MATCH(Database!C5049,Currecny_M!$A$1:$P$1,0),FALSE))/VLOOKUP('Cover page'!$B$6,Currecny_M!$A$1:$P$10,MATCH(Database!C5049,Currecny_M!$A$1:$P$1,0),FALSE)</f>
        <v>4.6418500000000007</v>
      </c>
      <c r="N5049" s="6" t="str">
        <f>VLOOKUP(B5049,Master!$A$2:$C$11,3,FALSE)</f>
        <v>SGD</v>
      </c>
      <c r="O5049" s="6" t="str">
        <f>VLOOKUP(B5049,Master!$A$2:$C$11,2,FALSE)</f>
        <v>Asia</v>
      </c>
      <c r="Q5049" s="39" t="str">
        <f>VLOOKUP(D5049,GL_Master!$A$1:$D$80,2,FALSE)</f>
        <v>PL</v>
      </c>
      <c r="R5049" s="39" t="str">
        <f>VLOOKUP(D5049,GL_Master!$A$1:$D$80,3,FALSE)</f>
        <v>Security Expenses</v>
      </c>
      <c r="S5049" s="39" t="str">
        <f>VLOOKUP(D5049,GL_Master!$A$1:$D$80,4,FALSE)</f>
        <v>Security Expenses others</v>
      </c>
    </row>
    <row r="5050" spans="1:19" x14ac:dyDescent="0.25">
      <c r="A5050" s="39" t="s">
        <v>262</v>
      </c>
      <c r="B5050" s="39" t="s">
        <v>236</v>
      </c>
      <c r="C5050" s="7">
        <v>44013</v>
      </c>
      <c r="D5050" s="39" t="s">
        <v>38</v>
      </c>
      <c r="E5050" s="39">
        <v>29</v>
      </c>
      <c r="F5050" s="82">
        <f t="shared" si="234"/>
        <v>2.9000000000000001E-2</v>
      </c>
      <c r="G5050" s="39">
        <f>VLOOKUP(N5050,Currecny_M!$A$1:$P$10,2,FALSE)</f>
        <v>53</v>
      </c>
      <c r="H5050" s="39">
        <f>MATCH(C5050,Currecny_M!$A$1:$P$1,0)</f>
        <v>5</v>
      </c>
      <c r="I5050" s="39">
        <f>VLOOKUP(N5050,Currecny_M!$A$1:$P$10,MATCH(Database!C5050,Currecny_M!$A$1:$P$1,0),FALSE)</f>
        <v>54.61</v>
      </c>
      <c r="J5050" s="82">
        <f t="shared" si="235"/>
        <v>1.58369</v>
      </c>
      <c r="K5050" s="39">
        <f>VLOOKUP('Cover page'!$B$6,Currecny_M!$A$1:$P$10,MATCH(Database!C5050,Currecny_M!$A$1:$P$1,0),FALSE)</f>
        <v>1</v>
      </c>
      <c r="L5050" s="82">
        <f t="shared" si="236"/>
        <v>1.58369</v>
      </c>
      <c r="M5050" s="82">
        <f>((E5050/$F$1)*VLOOKUP(N5050,Currecny_M!$A$1:$P$10,MATCH(Database!C5050,Currecny_M!$A$1:$P$1,0),FALSE))/VLOOKUP('Cover page'!$B$6,Currecny_M!$A$1:$P$10,MATCH(Database!C5050,Currecny_M!$A$1:$P$1,0),FALSE)</f>
        <v>1.58369</v>
      </c>
      <c r="N5050" s="6" t="str">
        <f>VLOOKUP(B5050,Master!$A$2:$C$11,3,FALSE)</f>
        <v>SGD</v>
      </c>
      <c r="O5050" s="6" t="str">
        <f>VLOOKUP(B5050,Master!$A$2:$C$11,2,FALSE)</f>
        <v>Asia</v>
      </c>
      <c r="Q5050" s="39" t="str">
        <f>VLOOKUP(D5050,GL_Master!$A$1:$D$80,2,FALSE)</f>
        <v>PL</v>
      </c>
      <c r="R5050" s="39" t="str">
        <f>VLOOKUP(D5050,GL_Master!$A$1:$D$80,3,FALSE)</f>
        <v>House Keeping Expenses</v>
      </c>
      <c r="S5050" s="39" t="str">
        <f>VLOOKUP(D5050,GL_Master!$A$1:$D$80,4,FALSE)</f>
        <v>House Keeping Expenses</v>
      </c>
    </row>
    <row r="5051" spans="1:19" x14ac:dyDescent="0.25">
      <c r="A5051" s="39" t="s">
        <v>262</v>
      </c>
      <c r="B5051" s="39" t="s">
        <v>236</v>
      </c>
      <c r="C5051" s="7">
        <v>44013</v>
      </c>
      <c r="D5051" s="39" t="s">
        <v>107</v>
      </c>
      <c r="E5051" s="39">
        <v>29</v>
      </c>
      <c r="F5051" s="82">
        <f t="shared" si="234"/>
        <v>2.9000000000000001E-2</v>
      </c>
      <c r="G5051" s="39">
        <f>VLOOKUP(N5051,Currecny_M!$A$1:$P$10,2,FALSE)</f>
        <v>53</v>
      </c>
      <c r="H5051" s="39">
        <f>MATCH(C5051,Currecny_M!$A$1:$P$1,0)</f>
        <v>5</v>
      </c>
      <c r="I5051" s="39">
        <f>VLOOKUP(N5051,Currecny_M!$A$1:$P$10,MATCH(Database!C5051,Currecny_M!$A$1:$P$1,0),FALSE)</f>
        <v>54.61</v>
      </c>
      <c r="J5051" s="82">
        <f t="shared" si="235"/>
        <v>1.58369</v>
      </c>
      <c r="K5051" s="39">
        <f>VLOOKUP('Cover page'!$B$6,Currecny_M!$A$1:$P$10,MATCH(Database!C5051,Currecny_M!$A$1:$P$1,0),FALSE)</f>
        <v>1</v>
      </c>
      <c r="L5051" s="82">
        <f t="shared" si="236"/>
        <v>1.58369</v>
      </c>
      <c r="M5051" s="82">
        <f>((E5051/$F$1)*VLOOKUP(N5051,Currecny_M!$A$1:$P$10,MATCH(Database!C5051,Currecny_M!$A$1:$P$1,0),FALSE))/VLOOKUP('Cover page'!$B$6,Currecny_M!$A$1:$P$10,MATCH(Database!C5051,Currecny_M!$A$1:$P$1,0),FALSE)</f>
        <v>1.58369</v>
      </c>
      <c r="N5051" s="6" t="str">
        <f>VLOOKUP(B5051,Master!$A$2:$C$11,3,FALSE)</f>
        <v>SGD</v>
      </c>
      <c r="O5051" s="6" t="str">
        <f>VLOOKUP(B5051,Master!$A$2:$C$11,2,FALSE)</f>
        <v>Asia</v>
      </c>
      <c r="Q5051" s="39" t="str">
        <f>VLOOKUP(D5051,GL_Master!$A$1:$D$80,2,FALSE)</f>
        <v>PL</v>
      </c>
      <c r="R5051" s="39" t="str">
        <f>VLOOKUP(D5051,GL_Master!$A$1:$D$80,3,FALSE)</f>
        <v>Misc. expenses</v>
      </c>
      <c r="S5051" s="39" t="str">
        <f>VLOOKUP(D5051,GL_Master!$A$1:$D$80,4,FALSE)</f>
        <v>Repair &amp; Maintenance</v>
      </c>
    </row>
    <row r="5052" spans="1:19" x14ac:dyDescent="0.25">
      <c r="A5052" s="39" t="s">
        <v>262</v>
      </c>
      <c r="B5052" s="39" t="s">
        <v>236</v>
      </c>
      <c r="C5052" s="7">
        <v>44013</v>
      </c>
      <c r="D5052" s="39" t="s">
        <v>108</v>
      </c>
      <c r="E5052" s="39">
        <v>29</v>
      </c>
      <c r="F5052" s="82">
        <f t="shared" si="234"/>
        <v>2.9000000000000001E-2</v>
      </c>
      <c r="G5052" s="39">
        <f>VLOOKUP(N5052,Currecny_M!$A$1:$P$10,2,FALSE)</f>
        <v>53</v>
      </c>
      <c r="H5052" s="39">
        <f>MATCH(C5052,Currecny_M!$A$1:$P$1,0)</f>
        <v>5</v>
      </c>
      <c r="I5052" s="39">
        <f>VLOOKUP(N5052,Currecny_M!$A$1:$P$10,MATCH(Database!C5052,Currecny_M!$A$1:$P$1,0),FALSE)</f>
        <v>54.61</v>
      </c>
      <c r="J5052" s="82">
        <f t="shared" si="235"/>
        <v>1.58369</v>
      </c>
      <c r="K5052" s="39">
        <f>VLOOKUP('Cover page'!$B$6,Currecny_M!$A$1:$P$10,MATCH(Database!C5052,Currecny_M!$A$1:$P$1,0),FALSE)</f>
        <v>1</v>
      </c>
      <c r="L5052" s="82">
        <f t="shared" si="236"/>
        <v>1.58369</v>
      </c>
      <c r="M5052" s="82">
        <f>((E5052/$F$1)*VLOOKUP(N5052,Currecny_M!$A$1:$P$10,MATCH(Database!C5052,Currecny_M!$A$1:$P$1,0),FALSE))/VLOOKUP('Cover page'!$B$6,Currecny_M!$A$1:$P$10,MATCH(Database!C5052,Currecny_M!$A$1:$P$1,0),FALSE)</f>
        <v>1.58369</v>
      </c>
      <c r="N5052" s="6" t="str">
        <f>VLOOKUP(B5052,Master!$A$2:$C$11,3,FALSE)</f>
        <v>SGD</v>
      </c>
      <c r="O5052" s="6" t="str">
        <f>VLOOKUP(B5052,Master!$A$2:$C$11,2,FALSE)</f>
        <v>Asia</v>
      </c>
      <c r="Q5052" s="39" t="str">
        <f>VLOOKUP(D5052,GL_Master!$A$1:$D$80,2,FALSE)</f>
        <v>PL</v>
      </c>
      <c r="R5052" s="39" t="str">
        <f>VLOOKUP(D5052,GL_Master!$A$1:$D$80,3,FALSE)</f>
        <v>Misc. expenses</v>
      </c>
      <c r="S5052" s="39" t="str">
        <f>VLOOKUP(D5052,GL_Master!$A$1:$D$80,4,FALSE)</f>
        <v>Repair &amp; Maintenance</v>
      </c>
    </row>
    <row r="5053" spans="1:19" x14ac:dyDescent="0.25">
      <c r="A5053" s="39" t="s">
        <v>262</v>
      </c>
      <c r="B5053" s="39" t="s">
        <v>236</v>
      </c>
      <c r="C5053" s="7">
        <v>44013</v>
      </c>
      <c r="D5053" s="39" t="s">
        <v>9</v>
      </c>
      <c r="E5053" s="39">
        <v>254</v>
      </c>
      <c r="F5053" s="82">
        <f t="shared" si="234"/>
        <v>0.254</v>
      </c>
      <c r="G5053" s="39">
        <f>VLOOKUP(N5053,Currecny_M!$A$1:$P$10,2,FALSE)</f>
        <v>53</v>
      </c>
      <c r="H5053" s="39">
        <f>MATCH(C5053,Currecny_M!$A$1:$P$1,0)</f>
        <v>5</v>
      </c>
      <c r="I5053" s="39">
        <f>VLOOKUP(N5053,Currecny_M!$A$1:$P$10,MATCH(Database!C5053,Currecny_M!$A$1:$P$1,0),FALSE)</f>
        <v>54.61</v>
      </c>
      <c r="J5053" s="82">
        <f t="shared" si="235"/>
        <v>13.870940000000001</v>
      </c>
      <c r="K5053" s="39">
        <f>VLOOKUP('Cover page'!$B$6,Currecny_M!$A$1:$P$10,MATCH(Database!C5053,Currecny_M!$A$1:$P$1,0),FALSE)</f>
        <v>1</v>
      </c>
      <c r="L5053" s="82">
        <f t="shared" si="236"/>
        <v>13.870940000000001</v>
      </c>
      <c r="M5053" s="82">
        <f>((E5053/$F$1)*VLOOKUP(N5053,Currecny_M!$A$1:$P$10,MATCH(Database!C5053,Currecny_M!$A$1:$P$1,0),FALSE))/VLOOKUP('Cover page'!$B$6,Currecny_M!$A$1:$P$10,MATCH(Database!C5053,Currecny_M!$A$1:$P$1,0),FALSE)</f>
        <v>13.870940000000001</v>
      </c>
      <c r="N5053" s="6" t="str">
        <f>VLOOKUP(B5053,Master!$A$2:$C$11,3,FALSE)</f>
        <v>SGD</v>
      </c>
      <c r="O5053" s="6" t="str">
        <f>VLOOKUP(B5053,Master!$A$2:$C$11,2,FALSE)</f>
        <v>Asia</v>
      </c>
      <c r="Q5053" s="39" t="str">
        <f>VLOOKUP(D5053,GL_Master!$A$1:$D$80,2,FALSE)</f>
        <v>PL</v>
      </c>
      <c r="R5053" s="39" t="str">
        <f>VLOOKUP(D5053,GL_Master!$A$1:$D$80,3,FALSE)</f>
        <v>Rent</v>
      </c>
      <c r="S5053" s="39" t="str">
        <f>VLOOKUP(D5053,GL_Master!$A$1:$D$80,4,FALSE)</f>
        <v>Office Rent</v>
      </c>
    </row>
    <row r="5054" spans="1:19" x14ac:dyDescent="0.25">
      <c r="A5054" s="39" t="s">
        <v>262</v>
      </c>
      <c r="B5054" s="39" t="s">
        <v>236</v>
      </c>
      <c r="C5054" s="7">
        <v>44013</v>
      </c>
      <c r="D5054" s="39" t="s">
        <v>109</v>
      </c>
      <c r="E5054" s="39">
        <v>-141</v>
      </c>
      <c r="F5054" s="82">
        <f t="shared" si="234"/>
        <v>-0.14099999999999999</v>
      </c>
      <c r="G5054" s="39">
        <f>VLOOKUP(N5054,Currecny_M!$A$1:$P$10,2,FALSE)</f>
        <v>53</v>
      </c>
      <c r="H5054" s="39">
        <f>MATCH(C5054,Currecny_M!$A$1:$P$1,0)</f>
        <v>5</v>
      </c>
      <c r="I5054" s="39">
        <f>VLOOKUP(N5054,Currecny_M!$A$1:$P$10,MATCH(Database!C5054,Currecny_M!$A$1:$P$1,0),FALSE)</f>
        <v>54.61</v>
      </c>
      <c r="J5054" s="82">
        <f t="shared" si="235"/>
        <v>-7.7000099999999989</v>
      </c>
      <c r="K5054" s="39">
        <f>VLOOKUP('Cover page'!$B$6,Currecny_M!$A$1:$P$10,MATCH(Database!C5054,Currecny_M!$A$1:$P$1,0),FALSE)</f>
        <v>1</v>
      </c>
      <c r="L5054" s="82">
        <f t="shared" si="236"/>
        <v>-7.7000099999999989</v>
      </c>
      <c r="M5054" s="82">
        <f>((E5054/$F$1)*VLOOKUP(N5054,Currecny_M!$A$1:$P$10,MATCH(Database!C5054,Currecny_M!$A$1:$P$1,0),FALSE))/VLOOKUP('Cover page'!$B$6,Currecny_M!$A$1:$P$10,MATCH(Database!C5054,Currecny_M!$A$1:$P$1,0),FALSE)</f>
        <v>-7.7000099999999989</v>
      </c>
      <c r="N5054" s="6" t="str">
        <f>VLOOKUP(B5054,Master!$A$2:$C$11,3,FALSE)</f>
        <v>SGD</v>
      </c>
      <c r="O5054" s="6" t="str">
        <f>VLOOKUP(B5054,Master!$A$2:$C$11,2,FALSE)</f>
        <v>Asia</v>
      </c>
      <c r="Q5054" s="39" t="str">
        <f>VLOOKUP(D5054,GL_Master!$A$1:$D$80,2,FALSE)</f>
        <v>PL</v>
      </c>
      <c r="R5054" s="39" t="str">
        <f>VLOOKUP(D5054,GL_Master!$A$1:$D$80,3,FALSE)</f>
        <v>Travelling and conveyance</v>
      </c>
      <c r="S5054" s="39" t="str">
        <f>VLOOKUP(D5054,GL_Master!$A$1:$D$80,4,FALSE)</f>
        <v>Travelling , hotel lodging</v>
      </c>
    </row>
    <row r="5055" spans="1:19" x14ac:dyDescent="0.25">
      <c r="A5055" s="39" t="s">
        <v>262</v>
      </c>
      <c r="B5055" s="39" t="s">
        <v>236</v>
      </c>
      <c r="C5055" s="7">
        <v>44013</v>
      </c>
      <c r="D5055" s="39" t="s">
        <v>110</v>
      </c>
      <c r="E5055" s="39">
        <v>56</v>
      </c>
      <c r="F5055" s="82">
        <f t="shared" si="234"/>
        <v>5.6000000000000001E-2</v>
      </c>
      <c r="G5055" s="39">
        <f>VLOOKUP(N5055,Currecny_M!$A$1:$P$10,2,FALSE)</f>
        <v>53</v>
      </c>
      <c r="H5055" s="39">
        <f>MATCH(C5055,Currecny_M!$A$1:$P$1,0)</f>
        <v>5</v>
      </c>
      <c r="I5055" s="39">
        <f>VLOOKUP(N5055,Currecny_M!$A$1:$P$10,MATCH(Database!C5055,Currecny_M!$A$1:$P$1,0),FALSE)</f>
        <v>54.61</v>
      </c>
      <c r="J5055" s="82">
        <f t="shared" si="235"/>
        <v>3.05816</v>
      </c>
      <c r="K5055" s="39">
        <f>VLOOKUP('Cover page'!$B$6,Currecny_M!$A$1:$P$10,MATCH(Database!C5055,Currecny_M!$A$1:$P$1,0),FALSE)</f>
        <v>1</v>
      </c>
      <c r="L5055" s="82">
        <f t="shared" si="236"/>
        <v>3.05816</v>
      </c>
      <c r="M5055" s="82">
        <f>((E5055/$F$1)*VLOOKUP(N5055,Currecny_M!$A$1:$P$10,MATCH(Database!C5055,Currecny_M!$A$1:$P$1,0),FALSE))/VLOOKUP('Cover page'!$B$6,Currecny_M!$A$1:$P$10,MATCH(Database!C5055,Currecny_M!$A$1:$P$1,0),FALSE)</f>
        <v>3.05816</v>
      </c>
      <c r="N5055" s="6" t="str">
        <f>VLOOKUP(B5055,Master!$A$2:$C$11,3,FALSE)</f>
        <v>SGD</v>
      </c>
      <c r="O5055" s="6" t="str">
        <f>VLOOKUP(B5055,Master!$A$2:$C$11,2,FALSE)</f>
        <v>Asia</v>
      </c>
      <c r="Q5055" s="39" t="str">
        <f>VLOOKUP(D5055,GL_Master!$A$1:$D$80,2,FALSE)</f>
        <v>PL</v>
      </c>
      <c r="R5055" s="39" t="str">
        <f>VLOOKUP(D5055,GL_Master!$A$1:$D$80,3,FALSE)</f>
        <v>Travelling and conveyance</v>
      </c>
      <c r="S5055" s="39" t="str">
        <f>VLOOKUP(D5055,GL_Master!$A$1:$D$80,4,FALSE)</f>
        <v>Travelling , hotel lodging</v>
      </c>
    </row>
    <row r="5056" spans="1:19" x14ac:dyDescent="0.25">
      <c r="A5056" s="39" t="s">
        <v>262</v>
      </c>
      <c r="B5056" s="39" t="s">
        <v>236</v>
      </c>
      <c r="C5056" s="7">
        <v>44013</v>
      </c>
      <c r="D5056" s="39" t="s">
        <v>111</v>
      </c>
      <c r="E5056" s="39">
        <v>27</v>
      </c>
      <c r="F5056" s="82">
        <f t="shared" si="234"/>
        <v>2.7E-2</v>
      </c>
      <c r="G5056" s="39">
        <f>VLOOKUP(N5056,Currecny_M!$A$1:$P$10,2,FALSE)</f>
        <v>53</v>
      </c>
      <c r="H5056" s="39">
        <f>MATCH(C5056,Currecny_M!$A$1:$P$1,0)</f>
        <v>5</v>
      </c>
      <c r="I5056" s="39">
        <f>VLOOKUP(N5056,Currecny_M!$A$1:$P$10,MATCH(Database!C5056,Currecny_M!$A$1:$P$1,0),FALSE)</f>
        <v>54.61</v>
      </c>
      <c r="J5056" s="82">
        <f t="shared" si="235"/>
        <v>1.4744699999999999</v>
      </c>
      <c r="K5056" s="39">
        <f>VLOOKUP('Cover page'!$B$6,Currecny_M!$A$1:$P$10,MATCH(Database!C5056,Currecny_M!$A$1:$P$1,0),FALSE)</f>
        <v>1</v>
      </c>
      <c r="L5056" s="82">
        <f t="shared" si="236"/>
        <v>1.4744699999999999</v>
      </c>
      <c r="M5056" s="82">
        <f>((E5056/$F$1)*VLOOKUP(N5056,Currecny_M!$A$1:$P$10,MATCH(Database!C5056,Currecny_M!$A$1:$P$1,0),FALSE))/VLOOKUP('Cover page'!$B$6,Currecny_M!$A$1:$P$10,MATCH(Database!C5056,Currecny_M!$A$1:$P$1,0),FALSE)</f>
        <v>1.4744699999999999</v>
      </c>
      <c r="N5056" s="6" t="str">
        <f>VLOOKUP(B5056,Master!$A$2:$C$11,3,FALSE)</f>
        <v>SGD</v>
      </c>
      <c r="O5056" s="6" t="str">
        <f>VLOOKUP(B5056,Master!$A$2:$C$11,2,FALSE)</f>
        <v>Asia</v>
      </c>
      <c r="Q5056" s="39" t="str">
        <f>VLOOKUP(D5056,GL_Master!$A$1:$D$80,2,FALSE)</f>
        <v>PL</v>
      </c>
      <c r="R5056" s="39" t="str">
        <f>VLOOKUP(D5056,GL_Master!$A$1:$D$80,3,FALSE)</f>
        <v>Legal &amp; Professional expenses</v>
      </c>
      <c r="S5056" s="39" t="str">
        <f>VLOOKUP(D5056,GL_Master!$A$1:$D$80,4,FALSE)</f>
        <v>Professional Fees - Others</v>
      </c>
    </row>
    <row r="5057" spans="1:19" x14ac:dyDescent="0.25">
      <c r="A5057" s="39" t="s">
        <v>262</v>
      </c>
      <c r="B5057" s="39" t="s">
        <v>236</v>
      </c>
      <c r="C5057" s="7">
        <v>44013</v>
      </c>
      <c r="D5057" s="39" t="s">
        <v>112</v>
      </c>
      <c r="E5057" s="39">
        <v>288</v>
      </c>
      <c r="F5057" s="82">
        <f t="shared" si="234"/>
        <v>0.28799999999999998</v>
      </c>
      <c r="G5057" s="39">
        <f>VLOOKUP(N5057,Currecny_M!$A$1:$P$10,2,FALSE)</f>
        <v>53</v>
      </c>
      <c r="H5057" s="39">
        <f>MATCH(C5057,Currecny_M!$A$1:$P$1,0)</f>
        <v>5</v>
      </c>
      <c r="I5057" s="39">
        <f>VLOOKUP(N5057,Currecny_M!$A$1:$P$10,MATCH(Database!C5057,Currecny_M!$A$1:$P$1,0),FALSE)</f>
        <v>54.61</v>
      </c>
      <c r="J5057" s="82">
        <f t="shared" si="235"/>
        <v>15.727679999999999</v>
      </c>
      <c r="K5057" s="39">
        <f>VLOOKUP('Cover page'!$B$6,Currecny_M!$A$1:$P$10,MATCH(Database!C5057,Currecny_M!$A$1:$P$1,0),FALSE)</f>
        <v>1</v>
      </c>
      <c r="L5057" s="82">
        <f t="shared" si="236"/>
        <v>15.727679999999999</v>
      </c>
      <c r="M5057" s="82">
        <f>((E5057/$F$1)*VLOOKUP(N5057,Currecny_M!$A$1:$P$10,MATCH(Database!C5057,Currecny_M!$A$1:$P$1,0),FALSE))/VLOOKUP('Cover page'!$B$6,Currecny_M!$A$1:$P$10,MATCH(Database!C5057,Currecny_M!$A$1:$P$1,0),FALSE)</f>
        <v>15.727679999999999</v>
      </c>
      <c r="N5057" s="6" t="str">
        <f>VLOOKUP(B5057,Master!$A$2:$C$11,3,FALSE)</f>
        <v>SGD</v>
      </c>
      <c r="O5057" s="6" t="str">
        <f>VLOOKUP(B5057,Master!$A$2:$C$11,2,FALSE)</f>
        <v>Asia</v>
      </c>
      <c r="Q5057" s="39" t="str">
        <f>VLOOKUP(D5057,GL_Master!$A$1:$D$80,2,FALSE)</f>
        <v>PL</v>
      </c>
      <c r="R5057" s="39" t="str">
        <f>VLOOKUP(D5057,GL_Master!$A$1:$D$80,3,FALSE)</f>
        <v>Finance Cost</v>
      </c>
      <c r="S5057" s="39" t="str">
        <f>VLOOKUP(D5057,GL_Master!$A$1:$D$80,4,FALSE)</f>
        <v>Interest expense</v>
      </c>
    </row>
    <row r="5058" spans="1:19" x14ac:dyDescent="0.25">
      <c r="A5058" s="39" t="s">
        <v>262</v>
      </c>
      <c r="B5058" s="39" t="s">
        <v>236</v>
      </c>
      <c r="C5058" s="7">
        <v>44013</v>
      </c>
      <c r="D5058" s="39" t="s">
        <v>25</v>
      </c>
      <c r="E5058" s="39">
        <v>2615</v>
      </c>
      <c r="F5058" s="82">
        <f t="shared" si="234"/>
        <v>2.6150000000000002</v>
      </c>
      <c r="G5058" s="39">
        <f>VLOOKUP(N5058,Currecny_M!$A$1:$P$10,2,FALSE)</f>
        <v>53</v>
      </c>
      <c r="H5058" s="39">
        <f>MATCH(C5058,Currecny_M!$A$1:$P$1,0)</f>
        <v>5</v>
      </c>
      <c r="I5058" s="39">
        <f>VLOOKUP(N5058,Currecny_M!$A$1:$P$10,MATCH(Database!C5058,Currecny_M!$A$1:$P$1,0),FALSE)</f>
        <v>54.61</v>
      </c>
      <c r="J5058" s="82">
        <f t="shared" si="235"/>
        <v>142.80515</v>
      </c>
      <c r="K5058" s="39">
        <f>VLOOKUP('Cover page'!$B$6,Currecny_M!$A$1:$P$10,MATCH(Database!C5058,Currecny_M!$A$1:$P$1,0),FALSE)</f>
        <v>1</v>
      </c>
      <c r="L5058" s="82">
        <f t="shared" si="236"/>
        <v>142.80515</v>
      </c>
      <c r="M5058" s="82">
        <f>((E5058/$F$1)*VLOOKUP(N5058,Currecny_M!$A$1:$P$10,MATCH(Database!C5058,Currecny_M!$A$1:$P$1,0),FALSE))/VLOOKUP('Cover page'!$B$6,Currecny_M!$A$1:$P$10,MATCH(Database!C5058,Currecny_M!$A$1:$P$1,0),FALSE)</f>
        <v>142.80515</v>
      </c>
      <c r="N5058" s="6" t="str">
        <f>VLOOKUP(B5058,Master!$A$2:$C$11,3,FALSE)</f>
        <v>SGD</v>
      </c>
      <c r="O5058" s="6" t="str">
        <f>VLOOKUP(B5058,Master!$A$2:$C$11,2,FALSE)</f>
        <v>Asia</v>
      </c>
      <c r="Q5058" s="39" t="str">
        <f>VLOOKUP(D5058,GL_Master!$A$1:$D$80,2,FALSE)</f>
        <v>PL</v>
      </c>
      <c r="R5058" s="39" t="str">
        <f>VLOOKUP(D5058,GL_Master!$A$1:$D$80,3,FALSE)</f>
        <v>Depreciation</v>
      </c>
      <c r="S5058" s="39" t="str">
        <f>VLOOKUP(D5058,GL_Master!$A$1:$D$80,4,FALSE)</f>
        <v>Depreciation</v>
      </c>
    </row>
    <row r="5059" spans="1:19" x14ac:dyDescent="0.25">
      <c r="A5059" s="39" t="s">
        <v>262</v>
      </c>
      <c r="B5059" s="39" t="s">
        <v>236</v>
      </c>
      <c r="C5059" s="7">
        <v>44044</v>
      </c>
      <c r="D5059" s="39" t="s">
        <v>51</v>
      </c>
      <c r="E5059" s="39">
        <v>-26415</v>
      </c>
      <c r="F5059" s="82">
        <f t="shared" si="234"/>
        <v>-26.414999999999999</v>
      </c>
      <c r="G5059" s="39">
        <f>VLOOKUP(N5059,Currecny_M!$A$1:$P$10,2,FALSE)</f>
        <v>53</v>
      </c>
      <c r="H5059" s="39">
        <f>MATCH(C5059,Currecny_M!$A$1:$P$1,0)</f>
        <v>6</v>
      </c>
      <c r="I5059" s="39">
        <f>VLOOKUP(N5059,Currecny_M!$A$1:$P$10,MATCH(Database!C5059,Currecny_M!$A$1:$P$1,0),FALSE)</f>
        <v>55.16</v>
      </c>
      <c r="J5059" s="82">
        <f t="shared" si="235"/>
        <v>-1457.0513999999998</v>
      </c>
      <c r="K5059" s="39">
        <f>VLOOKUP('Cover page'!$B$6,Currecny_M!$A$1:$P$10,MATCH(Database!C5059,Currecny_M!$A$1:$P$1,0),FALSE)</f>
        <v>1</v>
      </c>
      <c r="L5059" s="82">
        <f t="shared" si="236"/>
        <v>-1457.0513999999998</v>
      </c>
      <c r="M5059" s="82">
        <f>((E5059/$F$1)*VLOOKUP(N5059,Currecny_M!$A$1:$P$10,MATCH(Database!C5059,Currecny_M!$A$1:$P$1,0),FALSE))/VLOOKUP('Cover page'!$B$6,Currecny_M!$A$1:$P$10,MATCH(Database!C5059,Currecny_M!$A$1:$P$1,0),FALSE)</f>
        <v>-1457.0513999999998</v>
      </c>
      <c r="N5059" s="6" t="str">
        <f>VLOOKUP(B5059,Master!$A$2:$C$11,3,FALSE)</f>
        <v>SGD</v>
      </c>
      <c r="O5059" s="6" t="str">
        <f>VLOOKUP(B5059,Master!$A$2:$C$11,2,FALSE)</f>
        <v>Asia</v>
      </c>
      <c r="Q5059" s="39" t="str">
        <f>VLOOKUP(D5059,GL_Master!$A$1:$D$80,2,FALSE)</f>
        <v>BS</v>
      </c>
      <c r="R5059" s="39" t="str">
        <f>VLOOKUP(D5059,GL_Master!$A$1:$D$80,3,FALSE)</f>
        <v>Share Capital</v>
      </c>
      <c r="S5059" s="39" t="str">
        <f>VLOOKUP(D5059,GL_Master!$A$1:$D$80,4,FALSE)</f>
        <v>Equity shares</v>
      </c>
    </row>
    <row r="5060" spans="1:19" x14ac:dyDescent="0.25">
      <c r="A5060" s="39" t="s">
        <v>262</v>
      </c>
      <c r="B5060" s="39" t="s">
        <v>236</v>
      </c>
      <c r="C5060" s="7">
        <v>44044</v>
      </c>
      <c r="D5060" s="39" t="s">
        <v>52</v>
      </c>
      <c r="E5060" s="39">
        <v>-50611</v>
      </c>
      <c r="F5060" s="82">
        <f t="shared" ref="F5060:F5123" si="237">E5060/$F$1</f>
        <v>-50.610999999999997</v>
      </c>
      <c r="G5060" s="39">
        <f>VLOOKUP(N5060,Currecny_M!$A$1:$P$10,2,FALSE)</f>
        <v>53</v>
      </c>
      <c r="H5060" s="39">
        <f>MATCH(C5060,Currecny_M!$A$1:$P$1,0)</f>
        <v>6</v>
      </c>
      <c r="I5060" s="39">
        <f>VLOOKUP(N5060,Currecny_M!$A$1:$P$10,MATCH(Database!C5060,Currecny_M!$A$1:$P$1,0),FALSE)</f>
        <v>55.16</v>
      </c>
      <c r="J5060" s="82">
        <f t="shared" ref="J5060:J5123" si="238">F5060*I5060</f>
        <v>-2791.7027599999997</v>
      </c>
      <c r="K5060" s="39">
        <f>VLOOKUP('Cover page'!$B$6,Currecny_M!$A$1:$P$10,MATCH(Database!C5060,Currecny_M!$A$1:$P$1,0),FALSE)</f>
        <v>1</v>
      </c>
      <c r="L5060" s="82">
        <f t="shared" ref="L5060:L5123" si="239">J5060/K5060</f>
        <v>-2791.7027599999997</v>
      </c>
      <c r="M5060" s="82">
        <f>((E5060/$F$1)*VLOOKUP(N5060,Currecny_M!$A$1:$P$10,MATCH(Database!C5060,Currecny_M!$A$1:$P$1,0),FALSE))/VLOOKUP('Cover page'!$B$6,Currecny_M!$A$1:$P$10,MATCH(Database!C5060,Currecny_M!$A$1:$P$1,0),FALSE)</f>
        <v>-2791.7027599999997</v>
      </c>
      <c r="N5060" s="6" t="str">
        <f>VLOOKUP(B5060,Master!$A$2:$C$11,3,FALSE)</f>
        <v>SGD</v>
      </c>
      <c r="O5060" s="6" t="str">
        <f>VLOOKUP(B5060,Master!$A$2:$C$11,2,FALSE)</f>
        <v>Asia</v>
      </c>
      <c r="Q5060" s="39" t="str">
        <f>VLOOKUP(D5060,GL_Master!$A$1:$D$80,2,FALSE)</f>
        <v>BS</v>
      </c>
      <c r="R5060" s="39" t="str">
        <f>VLOOKUP(D5060,GL_Master!$A$1:$D$80,3,FALSE)</f>
        <v>Reserve and Surplus</v>
      </c>
      <c r="S5060" s="39" t="str">
        <f>VLOOKUP(D5060,GL_Master!$A$1:$D$80,4,FALSE)</f>
        <v>Reserves at the commencement of the year</v>
      </c>
    </row>
    <row r="5061" spans="1:19" x14ac:dyDescent="0.25">
      <c r="A5061" s="39" t="s">
        <v>262</v>
      </c>
      <c r="B5061" s="39" t="s">
        <v>236</v>
      </c>
      <c r="C5061" s="7">
        <v>44044</v>
      </c>
      <c r="D5061" s="39" t="s">
        <v>53</v>
      </c>
      <c r="E5061" s="39">
        <v>-7270</v>
      </c>
      <c r="F5061" s="82">
        <f t="shared" si="237"/>
        <v>-7.27</v>
      </c>
      <c r="G5061" s="39">
        <f>VLOOKUP(N5061,Currecny_M!$A$1:$P$10,2,FALSE)</f>
        <v>53</v>
      </c>
      <c r="H5061" s="39">
        <f>MATCH(C5061,Currecny_M!$A$1:$P$1,0)</f>
        <v>6</v>
      </c>
      <c r="I5061" s="39">
        <f>VLOOKUP(N5061,Currecny_M!$A$1:$P$10,MATCH(Database!C5061,Currecny_M!$A$1:$P$1,0),FALSE)</f>
        <v>55.16</v>
      </c>
      <c r="J5061" s="82">
        <f t="shared" si="238"/>
        <v>-401.01319999999993</v>
      </c>
      <c r="K5061" s="39">
        <f>VLOOKUP('Cover page'!$B$6,Currecny_M!$A$1:$P$10,MATCH(Database!C5061,Currecny_M!$A$1:$P$1,0),FALSE)</f>
        <v>1</v>
      </c>
      <c r="L5061" s="82">
        <f t="shared" si="239"/>
        <v>-401.01319999999993</v>
      </c>
      <c r="M5061" s="82">
        <f>((E5061/$F$1)*VLOOKUP(N5061,Currecny_M!$A$1:$P$10,MATCH(Database!C5061,Currecny_M!$A$1:$P$1,0),FALSE))/VLOOKUP('Cover page'!$B$6,Currecny_M!$A$1:$P$10,MATCH(Database!C5061,Currecny_M!$A$1:$P$1,0),FALSE)</f>
        <v>-401.01319999999993</v>
      </c>
      <c r="N5061" s="6" t="str">
        <f>VLOOKUP(B5061,Master!$A$2:$C$11,3,FALSE)</f>
        <v>SGD</v>
      </c>
      <c r="O5061" s="6" t="str">
        <f>VLOOKUP(B5061,Master!$A$2:$C$11,2,FALSE)</f>
        <v>Asia</v>
      </c>
      <c r="Q5061" s="39" t="str">
        <f>VLOOKUP(D5061,GL_Master!$A$1:$D$80,2,FALSE)</f>
        <v>BS</v>
      </c>
      <c r="R5061" s="39" t="str">
        <f>VLOOKUP(D5061,GL_Master!$A$1:$D$80,3,FALSE)</f>
        <v>Loan Fund</v>
      </c>
      <c r="S5061" s="39" t="str">
        <f>VLOOKUP(D5061,GL_Master!$A$1:$D$80,4,FALSE)</f>
        <v>Term Loan</v>
      </c>
    </row>
    <row r="5062" spans="1:19" x14ac:dyDescent="0.25">
      <c r="A5062" s="39" t="s">
        <v>262</v>
      </c>
      <c r="B5062" s="39" t="s">
        <v>236</v>
      </c>
      <c r="C5062" s="7">
        <v>44044</v>
      </c>
      <c r="D5062" s="39" t="s">
        <v>54</v>
      </c>
      <c r="E5062" s="39">
        <v>57</v>
      </c>
      <c r="F5062" s="82">
        <f t="shared" si="237"/>
        <v>5.7000000000000002E-2</v>
      </c>
      <c r="G5062" s="39">
        <f>VLOOKUP(N5062,Currecny_M!$A$1:$P$10,2,FALSE)</f>
        <v>53</v>
      </c>
      <c r="H5062" s="39">
        <f>MATCH(C5062,Currecny_M!$A$1:$P$1,0)</f>
        <v>6</v>
      </c>
      <c r="I5062" s="39">
        <f>VLOOKUP(N5062,Currecny_M!$A$1:$P$10,MATCH(Database!C5062,Currecny_M!$A$1:$P$1,0),FALSE)</f>
        <v>55.16</v>
      </c>
      <c r="J5062" s="82">
        <f t="shared" si="238"/>
        <v>3.14412</v>
      </c>
      <c r="K5062" s="39">
        <f>VLOOKUP('Cover page'!$B$6,Currecny_M!$A$1:$P$10,MATCH(Database!C5062,Currecny_M!$A$1:$P$1,0),FALSE)</f>
        <v>1</v>
      </c>
      <c r="L5062" s="82">
        <f t="shared" si="239"/>
        <v>3.14412</v>
      </c>
      <c r="M5062" s="82">
        <f>((E5062/$F$1)*VLOOKUP(N5062,Currecny_M!$A$1:$P$10,MATCH(Database!C5062,Currecny_M!$A$1:$P$1,0),FALSE))/VLOOKUP('Cover page'!$B$6,Currecny_M!$A$1:$P$10,MATCH(Database!C5062,Currecny_M!$A$1:$P$1,0),FALSE)</f>
        <v>3.14412</v>
      </c>
      <c r="N5062" s="6" t="str">
        <f>VLOOKUP(B5062,Master!$A$2:$C$11,3,FALSE)</f>
        <v>SGD</v>
      </c>
      <c r="O5062" s="6" t="str">
        <f>VLOOKUP(B5062,Master!$A$2:$C$11,2,FALSE)</f>
        <v>Asia</v>
      </c>
      <c r="Q5062" s="39" t="str">
        <f>VLOOKUP(D5062,GL_Master!$A$1:$D$80,2,FALSE)</f>
        <v>BS</v>
      </c>
      <c r="R5062" s="39" t="str">
        <f>VLOOKUP(D5062,GL_Master!$A$1:$D$80,3,FALSE)</f>
        <v>Trade Payables</v>
      </c>
      <c r="S5062" s="39" t="str">
        <f>VLOOKUP(D5062,GL_Master!$A$1:$D$80,4,FALSE)</f>
        <v>Trade payable</v>
      </c>
    </row>
    <row r="5063" spans="1:19" x14ac:dyDescent="0.25">
      <c r="A5063" s="39" t="s">
        <v>262</v>
      </c>
      <c r="B5063" s="39" t="s">
        <v>236</v>
      </c>
      <c r="C5063" s="7">
        <v>44044</v>
      </c>
      <c r="D5063" s="39" t="s">
        <v>34</v>
      </c>
      <c r="E5063" s="39">
        <v>-1388</v>
      </c>
      <c r="F5063" s="82">
        <f t="shared" si="237"/>
        <v>-1.3879999999999999</v>
      </c>
      <c r="G5063" s="39">
        <f>VLOOKUP(N5063,Currecny_M!$A$1:$P$10,2,FALSE)</f>
        <v>53</v>
      </c>
      <c r="H5063" s="39">
        <f>MATCH(C5063,Currecny_M!$A$1:$P$1,0)</f>
        <v>6</v>
      </c>
      <c r="I5063" s="39">
        <f>VLOOKUP(N5063,Currecny_M!$A$1:$P$10,MATCH(Database!C5063,Currecny_M!$A$1:$P$1,0),FALSE)</f>
        <v>55.16</v>
      </c>
      <c r="J5063" s="82">
        <f t="shared" si="238"/>
        <v>-76.562079999999995</v>
      </c>
      <c r="K5063" s="39">
        <f>VLOOKUP('Cover page'!$B$6,Currecny_M!$A$1:$P$10,MATCH(Database!C5063,Currecny_M!$A$1:$P$1,0),FALSE)</f>
        <v>1</v>
      </c>
      <c r="L5063" s="82">
        <f t="shared" si="239"/>
        <v>-76.562079999999995</v>
      </c>
      <c r="M5063" s="82">
        <f>((E5063/$F$1)*VLOOKUP(N5063,Currecny_M!$A$1:$P$10,MATCH(Database!C5063,Currecny_M!$A$1:$P$1,0),FALSE))/VLOOKUP('Cover page'!$B$6,Currecny_M!$A$1:$P$10,MATCH(Database!C5063,Currecny_M!$A$1:$P$1,0),FALSE)</f>
        <v>-76.562079999999995</v>
      </c>
      <c r="N5063" s="6" t="str">
        <f>VLOOKUP(B5063,Master!$A$2:$C$11,3,FALSE)</f>
        <v>SGD</v>
      </c>
      <c r="O5063" s="6" t="str">
        <f>VLOOKUP(B5063,Master!$A$2:$C$11,2,FALSE)</f>
        <v>Asia</v>
      </c>
      <c r="Q5063" s="39" t="str">
        <f>VLOOKUP(D5063,GL_Master!$A$1:$D$80,2,FALSE)</f>
        <v>BS</v>
      </c>
      <c r="R5063" s="39" t="str">
        <f>VLOOKUP(D5063,GL_Master!$A$1:$D$80,3,FALSE)</f>
        <v>Provisions</v>
      </c>
      <c r="S5063" s="39" t="str">
        <f>VLOOKUP(D5063,GL_Master!$A$1:$D$80,4,FALSE)</f>
        <v>Expenses payables</v>
      </c>
    </row>
    <row r="5064" spans="1:19" x14ac:dyDescent="0.25">
      <c r="A5064" s="39" t="s">
        <v>262</v>
      </c>
      <c r="B5064" s="39" t="s">
        <v>236</v>
      </c>
      <c r="C5064" s="7">
        <v>44044</v>
      </c>
      <c r="D5064" s="39" t="s">
        <v>18</v>
      </c>
      <c r="E5064" s="39">
        <v>-876</v>
      </c>
      <c r="F5064" s="82">
        <f t="shared" si="237"/>
        <v>-0.876</v>
      </c>
      <c r="G5064" s="39">
        <f>VLOOKUP(N5064,Currecny_M!$A$1:$P$10,2,FALSE)</f>
        <v>53</v>
      </c>
      <c r="H5064" s="39">
        <f>MATCH(C5064,Currecny_M!$A$1:$P$1,0)</f>
        <v>6</v>
      </c>
      <c r="I5064" s="39">
        <f>VLOOKUP(N5064,Currecny_M!$A$1:$P$10,MATCH(Database!C5064,Currecny_M!$A$1:$P$1,0),FALSE)</f>
        <v>55.16</v>
      </c>
      <c r="J5064" s="82">
        <f t="shared" si="238"/>
        <v>-48.320159999999994</v>
      </c>
      <c r="K5064" s="39">
        <f>VLOOKUP('Cover page'!$B$6,Currecny_M!$A$1:$P$10,MATCH(Database!C5064,Currecny_M!$A$1:$P$1,0),FALSE)</f>
        <v>1</v>
      </c>
      <c r="L5064" s="82">
        <f t="shared" si="239"/>
        <v>-48.320159999999994</v>
      </c>
      <c r="M5064" s="82">
        <f>((E5064/$F$1)*VLOOKUP(N5064,Currecny_M!$A$1:$P$10,MATCH(Database!C5064,Currecny_M!$A$1:$P$1,0),FALSE))/VLOOKUP('Cover page'!$B$6,Currecny_M!$A$1:$P$10,MATCH(Database!C5064,Currecny_M!$A$1:$P$1,0),FALSE)</f>
        <v>-48.320159999999994</v>
      </c>
      <c r="N5064" s="6" t="str">
        <f>VLOOKUP(B5064,Master!$A$2:$C$11,3,FALSE)</f>
        <v>SGD</v>
      </c>
      <c r="O5064" s="6" t="str">
        <f>VLOOKUP(B5064,Master!$A$2:$C$11,2,FALSE)</f>
        <v>Asia</v>
      </c>
      <c r="Q5064" s="39" t="str">
        <f>VLOOKUP(D5064,GL_Master!$A$1:$D$80,2,FALSE)</f>
        <v>BS</v>
      </c>
      <c r="R5064" s="39" t="str">
        <f>VLOOKUP(D5064,GL_Master!$A$1:$D$80,3,FALSE)</f>
        <v>Other current liabilities</v>
      </c>
      <c r="S5064" s="39" t="str">
        <f>VLOOKUP(D5064,GL_Master!$A$1:$D$80,4,FALSE)</f>
        <v>Employee related liabilities</v>
      </c>
    </row>
    <row r="5065" spans="1:19" x14ac:dyDescent="0.25">
      <c r="A5065" s="39" t="s">
        <v>262</v>
      </c>
      <c r="B5065" s="39" t="s">
        <v>236</v>
      </c>
      <c r="C5065" s="7">
        <v>44044</v>
      </c>
      <c r="D5065" s="39" t="s">
        <v>55</v>
      </c>
      <c r="E5065" s="39">
        <v>-111</v>
      </c>
      <c r="F5065" s="82">
        <f t="shared" si="237"/>
        <v>-0.111</v>
      </c>
      <c r="G5065" s="39">
        <f>VLOOKUP(N5065,Currecny_M!$A$1:$P$10,2,FALSE)</f>
        <v>53</v>
      </c>
      <c r="H5065" s="39">
        <f>MATCH(C5065,Currecny_M!$A$1:$P$1,0)</f>
        <v>6</v>
      </c>
      <c r="I5065" s="39">
        <f>VLOOKUP(N5065,Currecny_M!$A$1:$P$10,MATCH(Database!C5065,Currecny_M!$A$1:$P$1,0),FALSE)</f>
        <v>55.16</v>
      </c>
      <c r="J5065" s="82">
        <f t="shared" si="238"/>
        <v>-6.1227599999999995</v>
      </c>
      <c r="K5065" s="39">
        <f>VLOOKUP('Cover page'!$B$6,Currecny_M!$A$1:$P$10,MATCH(Database!C5065,Currecny_M!$A$1:$P$1,0),FALSE)</f>
        <v>1</v>
      </c>
      <c r="L5065" s="82">
        <f t="shared" si="239"/>
        <v>-6.1227599999999995</v>
      </c>
      <c r="M5065" s="82">
        <f>((E5065/$F$1)*VLOOKUP(N5065,Currecny_M!$A$1:$P$10,MATCH(Database!C5065,Currecny_M!$A$1:$P$1,0),FALSE))/VLOOKUP('Cover page'!$B$6,Currecny_M!$A$1:$P$10,MATCH(Database!C5065,Currecny_M!$A$1:$P$1,0),FALSE)</f>
        <v>-6.1227599999999995</v>
      </c>
      <c r="N5065" s="6" t="str">
        <f>VLOOKUP(B5065,Master!$A$2:$C$11,3,FALSE)</f>
        <v>SGD</v>
      </c>
      <c r="O5065" s="6" t="str">
        <f>VLOOKUP(B5065,Master!$A$2:$C$11,2,FALSE)</f>
        <v>Asia</v>
      </c>
      <c r="Q5065" s="39" t="str">
        <f>VLOOKUP(D5065,GL_Master!$A$1:$D$80,2,FALSE)</f>
        <v>BS</v>
      </c>
      <c r="R5065" s="39" t="str">
        <f>VLOOKUP(D5065,GL_Master!$A$1:$D$80,3,FALSE)</f>
        <v>Other current liabilities</v>
      </c>
      <c r="S5065" s="39" t="str">
        <f>VLOOKUP(D5065,GL_Master!$A$1:$D$80,4,FALSE)</f>
        <v>Security deposit received</v>
      </c>
    </row>
    <row r="5066" spans="1:19" x14ac:dyDescent="0.25">
      <c r="A5066" s="39" t="s">
        <v>262</v>
      </c>
      <c r="B5066" s="39" t="s">
        <v>236</v>
      </c>
      <c r="C5066" s="7">
        <v>44044</v>
      </c>
      <c r="D5066" s="39" t="s">
        <v>56</v>
      </c>
      <c r="E5066" s="39">
        <v>-27</v>
      </c>
      <c r="F5066" s="82">
        <f t="shared" si="237"/>
        <v>-2.7E-2</v>
      </c>
      <c r="G5066" s="39">
        <f>VLOOKUP(N5066,Currecny_M!$A$1:$P$10,2,FALSE)</f>
        <v>53</v>
      </c>
      <c r="H5066" s="39">
        <f>MATCH(C5066,Currecny_M!$A$1:$P$1,0)</f>
        <v>6</v>
      </c>
      <c r="I5066" s="39">
        <f>VLOOKUP(N5066,Currecny_M!$A$1:$P$10,MATCH(Database!C5066,Currecny_M!$A$1:$P$1,0),FALSE)</f>
        <v>55.16</v>
      </c>
      <c r="J5066" s="82">
        <f t="shared" si="238"/>
        <v>-1.48932</v>
      </c>
      <c r="K5066" s="39">
        <f>VLOOKUP('Cover page'!$B$6,Currecny_M!$A$1:$P$10,MATCH(Database!C5066,Currecny_M!$A$1:$P$1,0),FALSE)</f>
        <v>1</v>
      </c>
      <c r="L5066" s="82">
        <f t="shared" si="239"/>
        <v>-1.48932</v>
      </c>
      <c r="M5066" s="82">
        <f>((E5066/$F$1)*VLOOKUP(N5066,Currecny_M!$A$1:$P$10,MATCH(Database!C5066,Currecny_M!$A$1:$P$1,0),FALSE))/VLOOKUP('Cover page'!$B$6,Currecny_M!$A$1:$P$10,MATCH(Database!C5066,Currecny_M!$A$1:$P$1,0),FALSE)</f>
        <v>-1.48932</v>
      </c>
      <c r="N5066" s="6" t="str">
        <f>VLOOKUP(B5066,Master!$A$2:$C$11,3,FALSE)</f>
        <v>SGD</v>
      </c>
      <c r="O5066" s="6" t="str">
        <f>VLOOKUP(B5066,Master!$A$2:$C$11,2,FALSE)</f>
        <v>Asia</v>
      </c>
      <c r="Q5066" s="39" t="str">
        <f>VLOOKUP(D5066,GL_Master!$A$1:$D$80,2,FALSE)</f>
        <v>BS</v>
      </c>
      <c r="R5066" s="39" t="str">
        <f>VLOOKUP(D5066,GL_Master!$A$1:$D$80,3,FALSE)</f>
        <v>Other Tax Payables</v>
      </c>
      <c r="S5066" s="39" t="str">
        <f>VLOOKUP(D5066,GL_Master!$A$1:$D$80,4,FALSE)</f>
        <v>Tax deducted at source payable</v>
      </c>
    </row>
    <row r="5067" spans="1:19" x14ac:dyDescent="0.25">
      <c r="A5067" s="39" t="s">
        <v>262</v>
      </c>
      <c r="B5067" s="39" t="s">
        <v>236</v>
      </c>
      <c r="C5067" s="7">
        <v>44044</v>
      </c>
      <c r="D5067" s="39" t="s">
        <v>57</v>
      </c>
      <c r="E5067" s="39">
        <v>-257</v>
      </c>
      <c r="F5067" s="82">
        <f t="shared" si="237"/>
        <v>-0.25700000000000001</v>
      </c>
      <c r="G5067" s="39">
        <f>VLOOKUP(N5067,Currecny_M!$A$1:$P$10,2,FALSE)</f>
        <v>53</v>
      </c>
      <c r="H5067" s="39">
        <f>MATCH(C5067,Currecny_M!$A$1:$P$1,0)</f>
        <v>6</v>
      </c>
      <c r="I5067" s="39">
        <f>VLOOKUP(N5067,Currecny_M!$A$1:$P$10,MATCH(Database!C5067,Currecny_M!$A$1:$P$1,0),FALSE)</f>
        <v>55.16</v>
      </c>
      <c r="J5067" s="82">
        <f t="shared" si="238"/>
        <v>-14.176119999999999</v>
      </c>
      <c r="K5067" s="39">
        <f>VLOOKUP('Cover page'!$B$6,Currecny_M!$A$1:$P$10,MATCH(Database!C5067,Currecny_M!$A$1:$P$1,0),FALSE)</f>
        <v>1</v>
      </c>
      <c r="L5067" s="82">
        <f t="shared" si="239"/>
        <v>-14.176119999999999</v>
      </c>
      <c r="M5067" s="82">
        <f>((E5067/$F$1)*VLOOKUP(N5067,Currecny_M!$A$1:$P$10,MATCH(Database!C5067,Currecny_M!$A$1:$P$1,0),FALSE))/VLOOKUP('Cover page'!$B$6,Currecny_M!$A$1:$P$10,MATCH(Database!C5067,Currecny_M!$A$1:$P$1,0),FALSE)</f>
        <v>-14.176119999999999</v>
      </c>
      <c r="N5067" s="6" t="str">
        <f>VLOOKUP(B5067,Master!$A$2:$C$11,3,FALSE)</f>
        <v>SGD</v>
      </c>
      <c r="O5067" s="6" t="str">
        <f>VLOOKUP(B5067,Master!$A$2:$C$11,2,FALSE)</f>
        <v>Asia</v>
      </c>
      <c r="Q5067" s="39" t="str">
        <f>VLOOKUP(D5067,GL_Master!$A$1:$D$80,2,FALSE)</f>
        <v>BS</v>
      </c>
      <c r="R5067" s="39" t="str">
        <f>VLOOKUP(D5067,GL_Master!$A$1:$D$80,3,FALSE)</f>
        <v>Other Tax Payables</v>
      </c>
      <c r="S5067" s="39" t="str">
        <f>VLOOKUP(D5067,GL_Master!$A$1:$D$80,4,FALSE)</f>
        <v>Tax deducted at source payable</v>
      </c>
    </row>
    <row r="5068" spans="1:19" x14ac:dyDescent="0.25">
      <c r="A5068" s="39" t="s">
        <v>262</v>
      </c>
      <c r="B5068" s="39" t="s">
        <v>236</v>
      </c>
      <c r="C5068" s="7">
        <v>44044</v>
      </c>
      <c r="D5068" s="39" t="s">
        <v>58</v>
      </c>
      <c r="E5068" s="39">
        <v>-1940</v>
      </c>
      <c r="F5068" s="82">
        <f t="shared" si="237"/>
        <v>-1.94</v>
      </c>
      <c r="G5068" s="39">
        <f>VLOOKUP(N5068,Currecny_M!$A$1:$P$10,2,FALSE)</f>
        <v>53</v>
      </c>
      <c r="H5068" s="39">
        <f>MATCH(C5068,Currecny_M!$A$1:$P$1,0)</f>
        <v>6</v>
      </c>
      <c r="I5068" s="39">
        <f>VLOOKUP(N5068,Currecny_M!$A$1:$P$10,MATCH(Database!C5068,Currecny_M!$A$1:$P$1,0),FALSE)</f>
        <v>55.16</v>
      </c>
      <c r="J5068" s="82">
        <f t="shared" si="238"/>
        <v>-107.01039999999999</v>
      </c>
      <c r="K5068" s="39">
        <f>VLOOKUP('Cover page'!$B$6,Currecny_M!$A$1:$P$10,MATCH(Database!C5068,Currecny_M!$A$1:$P$1,0),FALSE)</f>
        <v>1</v>
      </c>
      <c r="L5068" s="82">
        <f t="shared" si="239"/>
        <v>-107.01039999999999</v>
      </c>
      <c r="M5068" s="82">
        <f>((E5068/$F$1)*VLOOKUP(N5068,Currecny_M!$A$1:$P$10,MATCH(Database!C5068,Currecny_M!$A$1:$P$1,0),FALSE))/VLOOKUP('Cover page'!$B$6,Currecny_M!$A$1:$P$10,MATCH(Database!C5068,Currecny_M!$A$1:$P$1,0),FALSE)</f>
        <v>-107.01039999999999</v>
      </c>
      <c r="N5068" s="6" t="str">
        <f>VLOOKUP(B5068,Master!$A$2:$C$11,3,FALSE)</f>
        <v>SGD</v>
      </c>
      <c r="O5068" s="6" t="str">
        <f>VLOOKUP(B5068,Master!$A$2:$C$11,2,FALSE)</f>
        <v>Asia</v>
      </c>
      <c r="Q5068" s="39" t="str">
        <f>VLOOKUP(D5068,GL_Master!$A$1:$D$80,2,FALSE)</f>
        <v>BS</v>
      </c>
      <c r="R5068" s="39" t="str">
        <f>VLOOKUP(D5068,GL_Master!$A$1:$D$80,3,FALSE)</f>
        <v>Long-term provisions</v>
      </c>
      <c r="S5068" s="39" t="str">
        <f>VLOOKUP(D5068,GL_Master!$A$1:$D$80,4,FALSE)</f>
        <v>Provision for gratuity</v>
      </c>
    </row>
    <row r="5069" spans="1:19" x14ac:dyDescent="0.25">
      <c r="A5069" s="39" t="s">
        <v>262</v>
      </c>
      <c r="B5069" s="39" t="s">
        <v>236</v>
      </c>
      <c r="C5069" s="7">
        <v>44044</v>
      </c>
      <c r="D5069" s="39" t="s">
        <v>59</v>
      </c>
      <c r="E5069" s="39">
        <v>-781</v>
      </c>
      <c r="F5069" s="82">
        <f t="shared" si="237"/>
        <v>-0.78100000000000003</v>
      </c>
      <c r="G5069" s="39">
        <f>VLOOKUP(N5069,Currecny_M!$A$1:$P$10,2,FALSE)</f>
        <v>53</v>
      </c>
      <c r="H5069" s="39">
        <f>MATCH(C5069,Currecny_M!$A$1:$P$1,0)</f>
        <v>6</v>
      </c>
      <c r="I5069" s="39">
        <f>VLOOKUP(N5069,Currecny_M!$A$1:$P$10,MATCH(Database!C5069,Currecny_M!$A$1:$P$1,0),FALSE)</f>
        <v>55.16</v>
      </c>
      <c r="J5069" s="82">
        <f t="shared" si="238"/>
        <v>-43.07996</v>
      </c>
      <c r="K5069" s="39">
        <f>VLOOKUP('Cover page'!$B$6,Currecny_M!$A$1:$P$10,MATCH(Database!C5069,Currecny_M!$A$1:$P$1,0),FALSE)</f>
        <v>1</v>
      </c>
      <c r="L5069" s="82">
        <f t="shared" si="239"/>
        <v>-43.07996</v>
      </c>
      <c r="M5069" s="82">
        <f>((E5069/$F$1)*VLOOKUP(N5069,Currecny_M!$A$1:$P$10,MATCH(Database!C5069,Currecny_M!$A$1:$P$1,0),FALSE))/VLOOKUP('Cover page'!$B$6,Currecny_M!$A$1:$P$10,MATCH(Database!C5069,Currecny_M!$A$1:$P$1,0),FALSE)</f>
        <v>-43.07996</v>
      </c>
      <c r="N5069" s="6" t="str">
        <f>VLOOKUP(B5069,Master!$A$2:$C$11,3,FALSE)</f>
        <v>SGD</v>
      </c>
      <c r="O5069" s="6" t="str">
        <f>VLOOKUP(B5069,Master!$A$2:$C$11,2,FALSE)</f>
        <v>Asia</v>
      </c>
      <c r="Q5069" s="39" t="str">
        <f>VLOOKUP(D5069,GL_Master!$A$1:$D$80,2,FALSE)</f>
        <v>BS</v>
      </c>
      <c r="R5069" s="39" t="str">
        <f>VLOOKUP(D5069,GL_Master!$A$1:$D$80,3,FALSE)</f>
        <v>Long-term provisions</v>
      </c>
      <c r="S5069" s="39" t="str">
        <f>VLOOKUP(D5069,GL_Master!$A$1:$D$80,4,FALSE)</f>
        <v>Provision for leave encashment</v>
      </c>
    </row>
    <row r="5070" spans="1:19" x14ac:dyDescent="0.25">
      <c r="A5070" s="39" t="s">
        <v>262</v>
      </c>
      <c r="B5070" s="39" t="s">
        <v>236</v>
      </c>
      <c r="C5070" s="7">
        <v>44044</v>
      </c>
      <c r="D5070" s="39" t="s">
        <v>60</v>
      </c>
      <c r="E5070" s="39">
        <v>-216</v>
      </c>
      <c r="F5070" s="82">
        <f t="shared" si="237"/>
        <v>-0.216</v>
      </c>
      <c r="G5070" s="39">
        <f>VLOOKUP(N5070,Currecny_M!$A$1:$P$10,2,FALSE)</f>
        <v>53</v>
      </c>
      <c r="H5070" s="39">
        <f>MATCH(C5070,Currecny_M!$A$1:$P$1,0)</f>
        <v>6</v>
      </c>
      <c r="I5070" s="39">
        <f>VLOOKUP(N5070,Currecny_M!$A$1:$P$10,MATCH(Database!C5070,Currecny_M!$A$1:$P$1,0),FALSE)</f>
        <v>55.16</v>
      </c>
      <c r="J5070" s="82">
        <f t="shared" si="238"/>
        <v>-11.91456</v>
      </c>
      <c r="K5070" s="39">
        <f>VLOOKUP('Cover page'!$B$6,Currecny_M!$A$1:$P$10,MATCH(Database!C5070,Currecny_M!$A$1:$P$1,0),FALSE)</f>
        <v>1</v>
      </c>
      <c r="L5070" s="82">
        <f t="shared" si="239"/>
        <v>-11.91456</v>
      </c>
      <c r="M5070" s="82">
        <f>((E5070/$F$1)*VLOOKUP(N5070,Currecny_M!$A$1:$P$10,MATCH(Database!C5070,Currecny_M!$A$1:$P$1,0),FALSE))/VLOOKUP('Cover page'!$B$6,Currecny_M!$A$1:$P$10,MATCH(Database!C5070,Currecny_M!$A$1:$P$1,0),FALSE)</f>
        <v>-11.91456</v>
      </c>
      <c r="N5070" s="6" t="str">
        <f>VLOOKUP(B5070,Master!$A$2:$C$11,3,FALSE)</f>
        <v>SGD</v>
      </c>
      <c r="O5070" s="6" t="str">
        <f>VLOOKUP(B5070,Master!$A$2:$C$11,2,FALSE)</f>
        <v>Asia</v>
      </c>
      <c r="Q5070" s="39" t="str">
        <f>VLOOKUP(D5070,GL_Master!$A$1:$D$80,2,FALSE)</f>
        <v>BS</v>
      </c>
      <c r="R5070" s="39" t="str">
        <f>VLOOKUP(D5070,GL_Master!$A$1:$D$80,3,FALSE)</f>
        <v>Trade Payables</v>
      </c>
      <c r="S5070" s="39" t="str">
        <f>VLOOKUP(D5070,GL_Master!$A$1:$D$80,4,FALSE)</f>
        <v>Trade payable</v>
      </c>
    </row>
    <row r="5071" spans="1:19" x14ac:dyDescent="0.25">
      <c r="A5071" s="39" t="s">
        <v>262</v>
      </c>
      <c r="B5071" s="39" t="s">
        <v>236</v>
      </c>
      <c r="C5071" s="7">
        <v>44044</v>
      </c>
      <c r="D5071" s="39" t="s">
        <v>61</v>
      </c>
      <c r="E5071" s="39">
        <v>-2285</v>
      </c>
      <c r="F5071" s="82">
        <f t="shared" si="237"/>
        <v>-2.2850000000000001</v>
      </c>
      <c r="G5071" s="39">
        <f>VLOOKUP(N5071,Currecny_M!$A$1:$P$10,2,FALSE)</f>
        <v>53</v>
      </c>
      <c r="H5071" s="39">
        <f>MATCH(C5071,Currecny_M!$A$1:$P$1,0)</f>
        <v>6</v>
      </c>
      <c r="I5071" s="39">
        <f>VLOOKUP(N5071,Currecny_M!$A$1:$P$10,MATCH(Database!C5071,Currecny_M!$A$1:$P$1,0),FALSE)</f>
        <v>55.16</v>
      </c>
      <c r="J5071" s="82">
        <f t="shared" si="238"/>
        <v>-126.0406</v>
      </c>
      <c r="K5071" s="39">
        <f>VLOOKUP('Cover page'!$B$6,Currecny_M!$A$1:$P$10,MATCH(Database!C5071,Currecny_M!$A$1:$P$1,0),FALSE)</f>
        <v>1</v>
      </c>
      <c r="L5071" s="82">
        <f t="shared" si="239"/>
        <v>-126.0406</v>
      </c>
      <c r="M5071" s="82">
        <f>((E5071/$F$1)*VLOOKUP(N5071,Currecny_M!$A$1:$P$10,MATCH(Database!C5071,Currecny_M!$A$1:$P$1,0),FALSE))/VLOOKUP('Cover page'!$B$6,Currecny_M!$A$1:$P$10,MATCH(Database!C5071,Currecny_M!$A$1:$P$1,0),FALSE)</f>
        <v>-126.0406</v>
      </c>
      <c r="N5071" s="6" t="str">
        <f>VLOOKUP(B5071,Master!$A$2:$C$11,3,FALSE)</f>
        <v>SGD</v>
      </c>
      <c r="O5071" s="6" t="str">
        <f>VLOOKUP(B5071,Master!$A$2:$C$11,2,FALSE)</f>
        <v>Asia</v>
      </c>
      <c r="Q5071" s="39" t="str">
        <f>VLOOKUP(D5071,GL_Master!$A$1:$D$80,2,FALSE)</f>
        <v>BS</v>
      </c>
      <c r="R5071" s="39" t="str">
        <f>VLOOKUP(D5071,GL_Master!$A$1:$D$80,3,FALSE)</f>
        <v>Provisions</v>
      </c>
      <c r="S5071" s="39" t="str">
        <f>VLOOKUP(D5071,GL_Master!$A$1:$D$80,4,FALSE)</f>
        <v>Provision for doubtful assets</v>
      </c>
    </row>
    <row r="5072" spans="1:19" x14ac:dyDescent="0.25">
      <c r="A5072" s="39" t="s">
        <v>262</v>
      </c>
      <c r="B5072" s="39" t="s">
        <v>236</v>
      </c>
      <c r="C5072" s="7">
        <v>44044</v>
      </c>
      <c r="D5072" s="39" t="s">
        <v>62</v>
      </c>
      <c r="E5072" s="39">
        <v>-81</v>
      </c>
      <c r="F5072" s="82">
        <f t="shared" si="237"/>
        <v>-8.1000000000000003E-2</v>
      </c>
      <c r="G5072" s="39">
        <f>VLOOKUP(N5072,Currecny_M!$A$1:$P$10,2,FALSE)</f>
        <v>53</v>
      </c>
      <c r="H5072" s="39">
        <f>MATCH(C5072,Currecny_M!$A$1:$P$1,0)</f>
        <v>6</v>
      </c>
      <c r="I5072" s="39">
        <f>VLOOKUP(N5072,Currecny_M!$A$1:$P$10,MATCH(Database!C5072,Currecny_M!$A$1:$P$1,0),FALSE)</f>
        <v>55.16</v>
      </c>
      <c r="J5072" s="82">
        <f t="shared" si="238"/>
        <v>-4.4679599999999997</v>
      </c>
      <c r="K5072" s="39">
        <f>VLOOKUP('Cover page'!$B$6,Currecny_M!$A$1:$P$10,MATCH(Database!C5072,Currecny_M!$A$1:$P$1,0),FALSE)</f>
        <v>1</v>
      </c>
      <c r="L5072" s="82">
        <f t="shared" si="239"/>
        <v>-4.4679599999999997</v>
      </c>
      <c r="M5072" s="82">
        <f>((E5072/$F$1)*VLOOKUP(N5072,Currecny_M!$A$1:$P$10,MATCH(Database!C5072,Currecny_M!$A$1:$P$1,0),FALSE))/VLOOKUP('Cover page'!$B$6,Currecny_M!$A$1:$P$10,MATCH(Database!C5072,Currecny_M!$A$1:$P$1,0),FALSE)</f>
        <v>-4.4679599999999997</v>
      </c>
      <c r="N5072" s="6" t="str">
        <f>VLOOKUP(B5072,Master!$A$2:$C$11,3,FALSE)</f>
        <v>SGD</v>
      </c>
      <c r="O5072" s="6" t="str">
        <f>VLOOKUP(B5072,Master!$A$2:$C$11,2,FALSE)</f>
        <v>Asia</v>
      </c>
      <c r="Q5072" s="39" t="str">
        <f>VLOOKUP(D5072,GL_Master!$A$1:$D$80,2,FALSE)</f>
        <v>BS</v>
      </c>
      <c r="R5072" s="39" t="str">
        <f>VLOOKUP(D5072,GL_Master!$A$1:$D$80,3,FALSE)</f>
        <v>Provisions</v>
      </c>
      <c r="S5072" s="39" t="str">
        <f>VLOOKUP(D5072,GL_Master!$A$1:$D$80,4,FALSE)</f>
        <v>Provision for Insurance</v>
      </c>
    </row>
    <row r="5073" spans="1:19" x14ac:dyDescent="0.25">
      <c r="A5073" s="39" t="s">
        <v>262</v>
      </c>
      <c r="B5073" s="39" t="s">
        <v>236</v>
      </c>
      <c r="C5073" s="7">
        <v>44044</v>
      </c>
      <c r="D5073" s="39" t="s">
        <v>63</v>
      </c>
      <c r="E5073" s="39">
        <v>189</v>
      </c>
      <c r="F5073" s="82">
        <f t="shared" si="237"/>
        <v>0.189</v>
      </c>
      <c r="G5073" s="39">
        <f>VLOOKUP(N5073,Currecny_M!$A$1:$P$10,2,FALSE)</f>
        <v>53</v>
      </c>
      <c r="H5073" s="39">
        <f>MATCH(C5073,Currecny_M!$A$1:$P$1,0)</f>
        <v>6</v>
      </c>
      <c r="I5073" s="39">
        <f>VLOOKUP(N5073,Currecny_M!$A$1:$P$10,MATCH(Database!C5073,Currecny_M!$A$1:$P$1,0),FALSE)</f>
        <v>55.16</v>
      </c>
      <c r="J5073" s="82">
        <f t="shared" si="238"/>
        <v>10.425239999999999</v>
      </c>
      <c r="K5073" s="39">
        <f>VLOOKUP('Cover page'!$B$6,Currecny_M!$A$1:$P$10,MATCH(Database!C5073,Currecny_M!$A$1:$P$1,0),FALSE)</f>
        <v>1</v>
      </c>
      <c r="L5073" s="82">
        <f t="shared" si="239"/>
        <v>10.425239999999999</v>
      </c>
      <c r="M5073" s="82">
        <f>((E5073/$F$1)*VLOOKUP(N5073,Currecny_M!$A$1:$P$10,MATCH(Database!C5073,Currecny_M!$A$1:$P$1,0),FALSE))/VLOOKUP('Cover page'!$B$6,Currecny_M!$A$1:$P$10,MATCH(Database!C5073,Currecny_M!$A$1:$P$1,0),FALSE)</f>
        <v>10.425239999999999</v>
      </c>
      <c r="N5073" s="6" t="str">
        <f>VLOOKUP(B5073,Master!$A$2:$C$11,3,FALSE)</f>
        <v>SGD</v>
      </c>
      <c r="O5073" s="6" t="str">
        <f>VLOOKUP(B5073,Master!$A$2:$C$11,2,FALSE)</f>
        <v>Asia</v>
      </c>
      <c r="Q5073" s="39" t="str">
        <f>VLOOKUP(D5073,GL_Master!$A$1:$D$80,2,FALSE)</f>
        <v>BS</v>
      </c>
      <c r="R5073" s="39" t="str">
        <f>VLOOKUP(D5073,GL_Master!$A$1:$D$80,3,FALSE)</f>
        <v>Gross Block</v>
      </c>
      <c r="S5073" s="39" t="str">
        <f>VLOOKUP(D5073,GL_Master!$A$1:$D$80,4,FALSE)</f>
        <v>Tangible Fixed assets</v>
      </c>
    </row>
    <row r="5074" spans="1:19" x14ac:dyDescent="0.25">
      <c r="A5074" s="39" t="s">
        <v>262</v>
      </c>
      <c r="B5074" s="39" t="s">
        <v>236</v>
      </c>
      <c r="C5074" s="7">
        <v>44044</v>
      </c>
      <c r="D5074" s="39" t="s">
        <v>64</v>
      </c>
      <c r="E5074" s="39">
        <v>11652</v>
      </c>
      <c r="F5074" s="82">
        <f t="shared" si="237"/>
        <v>11.651999999999999</v>
      </c>
      <c r="G5074" s="39">
        <f>VLOOKUP(N5074,Currecny_M!$A$1:$P$10,2,FALSE)</f>
        <v>53</v>
      </c>
      <c r="H5074" s="39">
        <f>MATCH(C5074,Currecny_M!$A$1:$P$1,0)</f>
        <v>6</v>
      </c>
      <c r="I5074" s="39">
        <f>VLOOKUP(N5074,Currecny_M!$A$1:$P$10,MATCH(Database!C5074,Currecny_M!$A$1:$P$1,0),FALSE)</f>
        <v>55.16</v>
      </c>
      <c r="J5074" s="82">
        <f t="shared" si="238"/>
        <v>642.72431999999992</v>
      </c>
      <c r="K5074" s="39">
        <f>VLOOKUP('Cover page'!$B$6,Currecny_M!$A$1:$P$10,MATCH(Database!C5074,Currecny_M!$A$1:$P$1,0),FALSE)</f>
        <v>1</v>
      </c>
      <c r="L5074" s="82">
        <f t="shared" si="239"/>
        <v>642.72431999999992</v>
      </c>
      <c r="M5074" s="82">
        <f>((E5074/$F$1)*VLOOKUP(N5074,Currecny_M!$A$1:$P$10,MATCH(Database!C5074,Currecny_M!$A$1:$P$1,0),FALSE))/VLOOKUP('Cover page'!$B$6,Currecny_M!$A$1:$P$10,MATCH(Database!C5074,Currecny_M!$A$1:$P$1,0),FALSE)</f>
        <v>642.72431999999992</v>
      </c>
      <c r="N5074" s="6" t="str">
        <f>VLOOKUP(B5074,Master!$A$2:$C$11,3,FALSE)</f>
        <v>SGD</v>
      </c>
      <c r="O5074" s="6" t="str">
        <f>VLOOKUP(B5074,Master!$A$2:$C$11,2,FALSE)</f>
        <v>Asia</v>
      </c>
      <c r="Q5074" s="39" t="str">
        <f>VLOOKUP(D5074,GL_Master!$A$1:$D$80,2,FALSE)</f>
        <v>BS</v>
      </c>
      <c r="R5074" s="39" t="str">
        <f>VLOOKUP(D5074,GL_Master!$A$1:$D$80,3,FALSE)</f>
        <v>Gross Block</v>
      </c>
      <c r="S5074" s="39" t="str">
        <f>VLOOKUP(D5074,GL_Master!$A$1:$D$80,4,FALSE)</f>
        <v>Tangible Fixed assets</v>
      </c>
    </row>
    <row r="5075" spans="1:19" x14ac:dyDescent="0.25">
      <c r="A5075" s="39" t="s">
        <v>262</v>
      </c>
      <c r="B5075" s="39" t="s">
        <v>236</v>
      </c>
      <c r="C5075" s="7">
        <v>44044</v>
      </c>
      <c r="D5075" s="39" t="s">
        <v>65</v>
      </c>
      <c r="E5075" s="39">
        <v>-6750</v>
      </c>
      <c r="F5075" s="82">
        <f t="shared" si="237"/>
        <v>-6.75</v>
      </c>
      <c r="G5075" s="39">
        <f>VLOOKUP(N5075,Currecny_M!$A$1:$P$10,2,FALSE)</f>
        <v>53</v>
      </c>
      <c r="H5075" s="39">
        <f>MATCH(C5075,Currecny_M!$A$1:$P$1,0)</f>
        <v>6</v>
      </c>
      <c r="I5075" s="39">
        <f>VLOOKUP(N5075,Currecny_M!$A$1:$P$10,MATCH(Database!C5075,Currecny_M!$A$1:$P$1,0),FALSE)</f>
        <v>55.16</v>
      </c>
      <c r="J5075" s="82">
        <f t="shared" si="238"/>
        <v>-372.33</v>
      </c>
      <c r="K5075" s="39">
        <f>VLOOKUP('Cover page'!$B$6,Currecny_M!$A$1:$P$10,MATCH(Database!C5075,Currecny_M!$A$1:$P$1,0),FALSE)</f>
        <v>1</v>
      </c>
      <c r="L5075" s="82">
        <f t="shared" si="239"/>
        <v>-372.33</v>
      </c>
      <c r="M5075" s="82">
        <f>((E5075/$F$1)*VLOOKUP(N5075,Currecny_M!$A$1:$P$10,MATCH(Database!C5075,Currecny_M!$A$1:$P$1,0),FALSE))/VLOOKUP('Cover page'!$B$6,Currecny_M!$A$1:$P$10,MATCH(Database!C5075,Currecny_M!$A$1:$P$1,0),FALSE)</f>
        <v>-372.33</v>
      </c>
      <c r="N5075" s="6" t="str">
        <f>VLOOKUP(B5075,Master!$A$2:$C$11,3,FALSE)</f>
        <v>SGD</v>
      </c>
      <c r="O5075" s="6" t="str">
        <f>VLOOKUP(B5075,Master!$A$2:$C$11,2,FALSE)</f>
        <v>Asia</v>
      </c>
      <c r="Q5075" s="39" t="str">
        <f>VLOOKUP(D5075,GL_Master!$A$1:$D$80,2,FALSE)</f>
        <v>BS</v>
      </c>
      <c r="R5075" s="39" t="str">
        <f>VLOOKUP(D5075,GL_Master!$A$1:$D$80,3,FALSE)</f>
        <v>Accumulated Depreciation</v>
      </c>
      <c r="S5075" s="39" t="str">
        <f>VLOOKUP(D5075,GL_Master!$A$1:$D$80,4,FALSE)</f>
        <v>Accumulated Depreciation</v>
      </c>
    </row>
    <row r="5076" spans="1:19" x14ac:dyDescent="0.25">
      <c r="A5076" s="39" t="s">
        <v>262</v>
      </c>
      <c r="B5076" s="39" t="s">
        <v>236</v>
      </c>
      <c r="C5076" s="7">
        <v>44044</v>
      </c>
      <c r="D5076" s="39" t="s">
        <v>66</v>
      </c>
      <c r="E5076" s="39">
        <v>5877</v>
      </c>
      <c r="F5076" s="82">
        <f t="shared" si="237"/>
        <v>5.8769999999999998</v>
      </c>
      <c r="G5076" s="39">
        <f>VLOOKUP(N5076,Currecny_M!$A$1:$P$10,2,FALSE)</f>
        <v>53</v>
      </c>
      <c r="H5076" s="39">
        <f>MATCH(C5076,Currecny_M!$A$1:$P$1,0)</f>
        <v>6</v>
      </c>
      <c r="I5076" s="39">
        <f>VLOOKUP(N5076,Currecny_M!$A$1:$P$10,MATCH(Database!C5076,Currecny_M!$A$1:$P$1,0),FALSE)</f>
        <v>55.16</v>
      </c>
      <c r="J5076" s="82">
        <f t="shared" si="238"/>
        <v>324.17531999999994</v>
      </c>
      <c r="K5076" s="39">
        <f>VLOOKUP('Cover page'!$B$6,Currecny_M!$A$1:$P$10,MATCH(Database!C5076,Currecny_M!$A$1:$P$1,0),FALSE)</f>
        <v>1</v>
      </c>
      <c r="L5076" s="82">
        <f t="shared" si="239"/>
        <v>324.17531999999994</v>
      </c>
      <c r="M5076" s="82">
        <f>((E5076/$F$1)*VLOOKUP(N5076,Currecny_M!$A$1:$P$10,MATCH(Database!C5076,Currecny_M!$A$1:$P$1,0),FALSE))/VLOOKUP('Cover page'!$B$6,Currecny_M!$A$1:$P$10,MATCH(Database!C5076,Currecny_M!$A$1:$P$1,0),FALSE)</f>
        <v>324.17531999999994</v>
      </c>
      <c r="N5076" s="6" t="str">
        <f>VLOOKUP(B5076,Master!$A$2:$C$11,3,FALSE)</f>
        <v>SGD</v>
      </c>
      <c r="O5076" s="6" t="str">
        <f>VLOOKUP(B5076,Master!$A$2:$C$11,2,FALSE)</f>
        <v>Asia</v>
      </c>
      <c r="Q5076" s="39" t="str">
        <f>VLOOKUP(D5076,GL_Master!$A$1:$D$80,2,FALSE)</f>
        <v>BS</v>
      </c>
      <c r="R5076" s="39" t="str">
        <f>VLOOKUP(D5076,GL_Master!$A$1:$D$80,3,FALSE)</f>
        <v>Gross Block</v>
      </c>
      <c r="S5076" s="39" t="str">
        <f>VLOOKUP(D5076,GL_Master!$A$1:$D$80,4,FALSE)</f>
        <v>Tangible Fixed assets</v>
      </c>
    </row>
    <row r="5077" spans="1:19" x14ac:dyDescent="0.25">
      <c r="A5077" s="39" t="s">
        <v>262</v>
      </c>
      <c r="B5077" s="39" t="s">
        <v>236</v>
      </c>
      <c r="C5077" s="7">
        <v>44044</v>
      </c>
      <c r="D5077" s="39" t="s">
        <v>67</v>
      </c>
      <c r="E5077" s="39">
        <v>2108</v>
      </c>
      <c r="F5077" s="82">
        <f t="shared" si="237"/>
        <v>2.1080000000000001</v>
      </c>
      <c r="G5077" s="39">
        <f>VLOOKUP(N5077,Currecny_M!$A$1:$P$10,2,FALSE)</f>
        <v>53</v>
      </c>
      <c r="H5077" s="39">
        <f>MATCH(C5077,Currecny_M!$A$1:$P$1,0)</f>
        <v>6</v>
      </c>
      <c r="I5077" s="39">
        <f>VLOOKUP(N5077,Currecny_M!$A$1:$P$10,MATCH(Database!C5077,Currecny_M!$A$1:$P$1,0),FALSE)</f>
        <v>55.16</v>
      </c>
      <c r="J5077" s="82">
        <f t="shared" si="238"/>
        <v>116.27728</v>
      </c>
      <c r="K5077" s="39">
        <f>VLOOKUP('Cover page'!$B$6,Currecny_M!$A$1:$P$10,MATCH(Database!C5077,Currecny_M!$A$1:$P$1,0),FALSE)</f>
        <v>1</v>
      </c>
      <c r="L5077" s="82">
        <f t="shared" si="239"/>
        <v>116.27728</v>
      </c>
      <c r="M5077" s="82">
        <f>((E5077/$F$1)*VLOOKUP(N5077,Currecny_M!$A$1:$P$10,MATCH(Database!C5077,Currecny_M!$A$1:$P$1,0),FALSE))/VLOOKUP('Cover page'!$B$6,Currecny_M!$A$1:$P$10,MATCH(Database!C5077,Currecny_M!$A$1:$P$1,0),FALSE)</f>
        <v>116.27728</v>
      </c>
      <c r="N5077" s="6" t="str">
        <f>VLOOKUP(B5077,Master!$A$2:$C$11,3,FALSE)</f>
        <v>SGD</v>
      </c>
      <c r="O5077" s="6" t="str">
        <f>VLOOKUP(B5077,Master!$A$2:$C$11,2,FALSE)</f>
        <v>Asia</v>
      </c>
      <c r="Q5077" s="39" t="str">
        <f>VLOOKUP(D5077,GL_Master!$A$1:$D$80,2,FALSE)</f>
        <v>BS</v>
      </c>
      <c r="R5077" s="39" t="str">
        <f>VLOOKUP(D5077,GL_Master!$A$1:$D$80,3,FALSE)</f>
        <v>Gross Block</v>
      </c>
      <c r="S5077" s="39" t="str">
        <f>VLOOKUP(D5077,GL_Master!$A$1:$D$80,4,FALSE)</f>
        <v>Tangible Fixed assets</v>
      </c>
    </row>
    <row r="5078" spans="1:19" x14ac:dyDescent="0.25">
      <c r="A5078" s="39" t="s">
        <v>262</v>
      </c>
      <c r="B5078" s="39" t="s">
        <v>236</v>
      </c>
      <c r="C5078" s="7">
        <v>44044</v>
      </c>
      <c r="D5078" s="39" t="s">
        <v>68</v>
      </c>
      <c r="E5078" s="39">
        <v>-1859</v>
      </c>
      <c r="F5078" s="82">
        <f t="shared" si="237"/>
        <v>-1.859</v>
      </c>
      <c r="G5078" s="39">
        <f>VLOOKUP(N5078,Currecny_M!$A$1:$P$10,2,FALSE)</f>
        <v>53</v>
      </c>
      <c r="H5078" s="39">
        <f>MATCH(C5078,Currecny_M!$A$1:$P$1,0)</f>
        <v>6</v>
      </c>
      <c r="I5078" s="39">
        <f>VLOOKUP(N5078,Currecny_M!$A$1:$P$10,MATCH(Database!C5078,Currecny_M!$A$1:$P$1,0),FALSE)</f>
        <v>55.16</v>
      </c>
      <c r="J5078" s="82">
        <f t="shared" si="238"/>
        <v>-102.54244</v>
      </c>
      <c r="K5078" s="39">
        <f>VLOOKUP('Cover page'!$B$6,Currecny_M!$A$1:$P$10,MATCH(Database!C5078,Currecny_M!$A$1:$P$1,0),FALSE)</f>
        <v>1</v>
      </c>
      <c r="L5078" s="82">
        <f t="shared" si="239"/>
        <v>-102.54244</v>
      </c>
      <c r="M5078" s="82">
        <f>((E5078/$F$1)*VLOOKUP(N5078,Currecny_M!$A$1:$P$10,MATCH(Database!C5078,Currecny_M!$A$1:$P$1,0),FALSE))/VLOOKUP('Cover page'!$B$6,Currecny_M!$A$1:$P$10,MATCH(Database!C5078,Currecny_M!$A$1:$P$1,0),FALSE)</f>
        <v>-102.54244</v>
      </c>
      <c r="N5078" s="6" t="str">
        <f>VLOOKUP(B5078,Master!$A$2:$C$11,3,FALSE)</f>
        <v>SGD</v>
      </c>
      <c r="O5078" s="6" t="str">
        <f>VLOOKUP(B5078,Master!$A$2:$C$11,2,FALSE)</f>
        <v>Asia</v>
      </c>
      <c r="Q5078" s="39" t="str">
        <f>VLOOKUP(D5078,GL_Master!$A$1:$D$80,2,FALSE)</f>
        <v>BS</v>
      </c>
      <c r="R5078" s="39" t="str">
        <f>VLOOKUP(D5078,GL_Master!$A$1:$D$80,3,FALSE)</f>
        <v>Accumulated Depreciation</v>
      </c>
      <c r="S5078" s="39" t="str">
        <f>VLOOKUP(D5078,GL_Master!$A$1:$D$80,4,FALSE)</f>
        <v>Accumulated Depreciation</v>
      </c>
    </row>
    <row r="5079" spans="1:19" x14ac:dyDescent="0.25">
      <c r="A5079" s="39" t="s">
        <v>262</v>
      </c>
      <c r="B5079" s="39" t="s">
        <v>236</v>
      </c>
      <c r="C5079" s="7">
        <v>44044</v>
      </c>
      <c r="D5079" s="39" t="s">
        <v>69</v>
      </c>
      <c r="E5079" s="39">
        <v>3836</v>
      </c>
      <c r="F5079" s="82">
        <f t="shared" si="237"/>
        <v>3.8359999999999999</v>
      </c>
      <c r="G5079" s="39">
        <f>VLOOKUP(N5079,Currecny_M!$A$1:$P$10,2,FALSE)</f>
        <v>53</v>
      </c>
      <c r="H5079" s="39">
        <f>MATCH(C5079,Currecny_M!$A$1:$P$1,0)</f>
        <v>6</v>
      </c>
      <c r="I5079" s="39">
        <f>VLOOKUP(N5079,Currecny_M!$A$1:$P$10,MATCH(Database!C5079,Currecny_M!$A$1:$P$1,0),FALSE)</f>
        <v>55.16</v>
      </c>
      <c r="J5079" s="82">
        <f t="shared" si="238"/>
        <v>211.59375999999997</v>
      </c>
      <c r="K5079" s="39">
        <f>VLOOKUP('Cover page'!$B$6,Currecny_M!$A$1:$P$10,MATCH(Database!C5079,Currecny_M!$A$1:$P$1,0),FALSE)</f>
        <v>1</v>
      </c>
      <c r="L5079" s="82">
        <f t="shared" si="239"/>
        <v>211.59375999999997</v>
      </c>
      <c r="M5079" s="82">
        <f>((E5079/$F$1)*VLOOKUP(N5079,Currecny_M!$A$1:$P$10,MATCH(Database!C5079,Currecny_M!$A$1:$P$1,0),FALSE))/VLOOKUP('Cover page'!$B$6,Currecny_M!$A$1:$P$10,MATCH(Database!C5079,Currecny_M!$A$1:$P$1,0),FALSE)</f>
        <v>211.59375999999997</v>
      </c>
      <c r="N5079" s="6" t="str">
        <f>VLOOKUP(B5079,Master!$A$2:$C$11,3,FALSE)</f>
        <v>SGD</v>
      </c>
      <c r="O5079" s="6" t="str">
        <f>VLOOKUP(B5079,Master!$A$2:$C$11,2,FALSE)</f>
        <v>Asia</v>
      </c>
      <c r="Q5079" s="39" t="str">
        <f>VLOOKUP(D5079,GL_Master!$A$1:$D$80,2,FALSE)</f>
        <v>BS</v>
      </c>
      <c r="R5079" s="39" t="str">
        <f>VLOOKUP(D5079,GL_Master!$A$1:$D$80,3,FALSE)</f>
        <v>Gross Block</v>
      </c>
      <c r="S5079" s="39" t="str">
        <f>VLOOKUP(D5079,GL_Master!$A$1:$D$80,4,FALSE)</f>
        <v>Tangible Fixed assets</v>
      </c>
    </row>
    <row r="5080" spans="1:19" x14ac:dyDescent="0.25">
      <c r="A5080" s="39" t="s">
        <v>262</v>
      </c>
      <c r="B5080" s="39" t="s">
        <v>236</v>
      </c>
      <c r="C5080" s="7">
        <v>44044</v>
      </c>
      <c r="D5080" s="39" t="s">
        <v>70</v>
      </c>
      <c r="E5080" s="39">
        <v>-140</v>
      </c>
      <c r="F5080" s="82">
        <f t="shared" si="237"/>
        <v>-0.14000000000000001</v>
      </c>
      <c r="G5080" s="39">
        <f>VLOOKUP(N5080,Currecny_M!$A$1:$P$10,2,FALSE)</f>
        <v>53</v>
      </c>
      <c r="H5080" s="39">
        <f>MATCH(C5080,Currecny_M!$A$1:$P$1,0)</f>
        <v>6</v>
      </c>
      <c r="I5080" s="39">
        <f>VLOOKUP(N5080,Currecny_M!$A$1:$P$10,MATCH(Database!C5080,Currecny_M!$A$1:$P$1,0),FALSE)</f>
        <v>55.16</v>
      </c>
      <c r="J5080" s="82">
        <f t="shared" si="238"/>
        <v>-7.7224000000000004</v>
      </c>
      <c r="K5080" s="39">
        <f>VLOOKUP('Cover page'!$B$6,Currecny_M!$A$1:$P$10,MATCH(Database!C5080,Currecny_M!$A$1:$P$1,0),FALSE)</f>
        <v>1</v>
      </c>
      <c r="L5080" s="82">
        <f t="shared" si="239"/>
        <v>-7.7224000000000004</v>
      </c>
      <c r="M5080" s="82">
        <f>((E5080/$F$1)*VLOOKUP(N5080,Currecny_M!$A$1:$P$10,MATCH(Database!C5080,Currecny_M!$A$1:$P$1,0),FALSE))/VLOOKUP('Cover page'!$B$6,Currecny_M!$A$1:$P$10,MATCH(Database!C5080,Currecny_M!$A$1:$P$1,0),FALSE)</f>
        <v>-7.7224000000000004</v>
      </c>
      <c r="N5080" s="6" t="str">
        <f>VLOOKUP(B5080,Master!$A$2:$C$11,3,FALSE)</f>
        <v>SGD</v>
      </c>
      <c r="O5080" s="6" t="str">
        <f>VLOOKUP(B5080,Master!$A$2:$C$11,2,FALSE)</f>
        <v>Asia</v>
      </c>
      <c r="Q5080" s="39" t="str">
        <f>VLOOKUP(D5080,GL_Master!$A$1:$D$80,2,FALSE)</f>
        <v>BS</v>
      </c>
      <c r="R5080" s="39" t="str">
        <f>VLOOKUP(D5080,GL_Master!$A$1:$D$80,3,FALSE)</f>
        <v>Accumulated Depreciation</v>
      </c>
      <c r="S5080" s="39" t="str">
        <f>VLOOKUP(D5080,GL_Master!$A$1:$D$80,4,FALSE)</f>
        <v>Accumulated Depreciation</v>
      </c>
    </row>
    <row r="5081" spans="1:19" x14ac:dyDescent="0.25">
      <c r="A5081" s="39" t="s">
        <v>262</v>
      </c>
      <c r="B5081" s="39" t="s">
        <v>236</v>
      </c>
      <c r="C5081" s="7">
        <v>44044</v>
      </c>
      <c r="D5081" s="39" t="s">
        <v>71</v>
      </c>
      <c r="E5081" s="39">
        <v>6823</v>
      </c>
      <c r="F5081" s="82">
        <f t="shared" si="237"/>
        <v>6.8230000000000004</v>
      </c>
      <c r="G5081" s="39">
        <f>VLOOKUP(N5081,Currecny_M!$A$1:$P$10,2,FALSE)</f>
        <v>53</v>
      </c>
      <c r="H5081" s="39">
        <f>MATCH(C5081,Currecny_M!$A$1:$P$1,0)</f>
        <v>6</v>
      </c>
      <c r="I5081" s="39">
        <f>VLOOKUP(N5081,Currecny_M!$A$1:$P$10,MATCH(Database!C5081,Currecny_M!$A$1:$P$1,0),FALSE)</f>
        <v>55.16</v>
      </c>
      <c r="J5081" s="82">
        <f t="shared" si="238"/>
        <v>376.35667999999998</v>
      </c>
      <c r="K5081" s="39">
        <f>VLOOKUP('Cover page'!$B$6,Currecny_M!$A$1:$P$10,MATCH(Database!C5081,Currecny_M!$A$1:$P$1,0),FALSE)</f>
        <v>1</v>
      </c>
      <c r="L5081" s="82">
        <f t="shared" si="239"/>
        <v>376.35667999999998</v>
      </c>
      <c r="M5081" s="82">
        <f>((E5081/$F$1)*VLOOKUP(N5081,Currecny_M!$A$1:$P$10,MATCH(Database!C5081,Currecny_M!$A$1:$P$1,0),FALSE))/VLOOKUP('Cover page'!$B$6,Currecny_M!$A$1:$P$10,MATCH(Database!C5081,Currecny_M!$A$1:$P$1,0),FALSE)</f>
        <v>376.35667999999998</v>
      </c>
      <c r="N5081" s="6" t="str">
        <f>VLOOKUP(B5081,Master!$A$2:$C$11,3,FALSE)</f>
        <v>SGD</v>
      </c>
      <c r="O5081" s="6" t="str">
        <f>VLOOKUP(B5081,Master!$A$2:$C$11,2,FALSE)</f>
        <v>Asia</v>
      </c>
      <c r="Q5081" s="39" t="str">
        <f>VLOOKUP(D5081,GL_Master!$A$1:$D$80,2,FALSE)</f>
        <v>BS</v>
      </c>
      <c r="R5081" s="39" t="str">
        <f>VLOOKUP(D5081,GL_Master!$A$1:$D$80,3,FALSE)</f>
        <v>Gross Block</v>
      </c>
      <c r="S5081" s="39" t="str">
        <f>VLOOKUP(D5081,GL_Master!$A$1:$D$80,4,FALSE)</f>
        <v>Tangible Fixed assets</v>
      </c>
    </row>
    <row r="5082" spans="1:19" x14ac:dyDescent="0.25">
      <c r="A5082" s="39" t="s">
        <v>262</v>
      </c>
      <c r="B5082" s="39" t="s">
        <v>236</v>
      </c>
      <c r="C5082" s="7">
        <v>44044</v>
      </c>
      <c r="D5082" s="39" t="s">
        <v>72</v>
      </c>
      <c r="E5082" s="39">
        <v>58</v>
      </c>
      <c r="F5082" s="82">
        <f t="shared" si="237"/>
        <v>5.8000000000000003E-2</v>
      </c>
      <c r="G5082" s="39">
        <f>VLOOKUP(N5082,Currecny_M!$A$1:$P$10,2,FALSE)</f>
        <v>53</v>
      </c>
      <c r="H5082" s="39">
        <f>MATCH(C5082,Currecny_M!$A$1:$P$1,0)</f>
        <v>6</v>
      </c>
      <c r="I5082" s="39">
        <f>VLOOKUP(N5082,Currecny_M!$A$1:$P$10,MATCH(Database!C5082,Currecny_M!$A$1:$P$1,0),FALSE)</f>
        <v>55.16</v>
      </c>
      <c r="J5082" s="82">
        <f t="shared" si="238"/>
        <v>3.1992799999999999</v>
      </c>
      <c r="K5082" s="39">
        <f>VLOOKUP('Cover page'!$B$6,Currecny_M!$A$1:$P$10,MATCH(Database!C5082,Currecny_M!$A$1:$P$1,0),FALSE)</f>
        <v>1</v>
      </c>
      <c r="L5082" s="82">
        <f t="shared" si="239"/>
        <v>3.1992799999999999</v>
      </c>
      <c r="M5082" s="82">
        <f>((E5082/$F$1)*VLOOKUP(N5082,Currecny_M!$A$1:$P$10,MATCH(Database!C5082,Currecny_M!$A$1:$P$1,0),FALSE))/VLOOKUP('Cover page'!$B$6,Currecny_M!$A$1:$P$10,MATCH(Database!C5082,Currecny_M!$A$1:$P$1,0),FALSE)</f>
        <v>3.1992799999999999</v>
      </c>
      <c r="N5082" s="6" t="str">
        <f>VLOOKUP(B5082,Master!$A$2:$C$11,3,FALSE)</f>
        <v>SGD</v>
      </c>
      <c r="O5082" s="6" t="str">
        <f>VLOOKUP(B5082,Master!$A$2:$C$11,2,FALSE)</f>
        <v>Asia</v>
      </c>
      <c r="Q5082" s="39" t="str">
        <f>VLOOKUP(D5082,GL_Master!$A$1:$D$80,2,FALSE)</f>
        <v>BS</v>
      </c>
      <c r="R5082" s="39" t="str">
        <f>VLOOKUP(D5082,GL_Master!$A$1:$D$80,3,FALSE)</f>
        <v>Gross Block</v>
      </c>
      <c r="S5082" s="39" t="str">
        <f>VLOOKUP(D5082,GL_Master!$A$1:$D$80,4,FALSE)</f>
        <v>Tangible Fixed assets</v>
      </c>
    </row>
    <row r="5083" spans="1:19" x14ac:dyDescent="0.25">
      <c r="A5083" s="39" t="s">
        <v>262</v>
      </c>
      <c r="B5083" s="39" t="s">
        <v>236</v>
      </c>
      <c r="C5083" s="7">
        <v>44044</v>
      </c>
      <c r="D5083" s="39" t="s">
        <v>73</v>
      </c>
      <c r="E5083" s="39">
        <v>28</v>
      </c>
      <c r="F5083" s="82">
        <f t="shared" si="237"/>
        <v>2.8000000000000001E-2</v>
      </c>
      <c r="G5083" s="39">
        <f>VLOOKUP(N5083,Currecny_M!$A$1:$P$10,2,FALSE)</f>
        <v>53</v>
      </c>
      <c r="H5083" s="39">
        <f>MATCH(C5083,Currecny_M!$A$1:$P$1,0)</f>
        <v>6</v>
      </c>
      <c r="I5083" s="39">
        <f>VLOOKUP(N5083,Currecny_M!$A$1:$P$10,MATCH(Database!C5083,Currecny_M!$A$1:$P$1,0),FALSE)</f>
        <v>55.16</v>
      </c>
      <c r="J5083" s="82">
        <f t="shared" si="238"/>
        <v>1.5444799999999999</v>
      </c>
      <c r="K5083" s="39">
        <f>VLOOKUP('Cover page'!$B$6,Currecny_M!$A$1:$P$10,MATCH(Database!C5083,Currecny_M!$A$1:$P$1,0),FALSE)</f>
        <v>1</v>
      </c>
      <c r="L5083" s="82">
        <f t="shared" si="239"/>
        <v>1.5444799999999999</v>
      </c>
      <c r="M5083" s="82">
        <f>((E5083/$F$1)*VLOOKUP(N5083,Currecny_M!$A$1:$P$10,MATCH(Database!C5083,Currecny_M!$A$1:$P$1,0),FALSE))/VLOOKUP('Cover page'!$B$6,Currecny_M!$A$1:$P$10,MATCH(Database!C5083,Currecny_M!$A$1:$P$1,0),FALSE)</f>
        <v>1.5444799999999999</v>
      </c>
      <c r="N5083" s="6" t="str">
        <f>VLOOKUP(B5083,Master!$A$2:$C$11,3,FALSE)</f>
        <v>SGD</v>
      </c>
      <c r="O5083" s="6" t="str">
        <f>VLOOKUP(B5083,Master!$A$2:$C$11,2,FALSE)</f>
        <v>Asia</v>
      </c>
      <c r="Q5083" s="39" t="str">
        <f>VLOOKUP(D5083,GL_Master!$A$1:$D$80,2,FALSE)</f>
        <v>BS</v>
      </c>
      <c r="R5083" s="39" t="str">
        <f>VLOOKUP(D5083,GL_Master!$A$1:$D$80,3,FALSE)</f>
        <v>Gross Block</v>
      </c>
      <c r="S5083" s="39" t="str">
        <f>VLOOKUP(D5083,GL_Master!$A$1:$D$80,4,FALSE)</f>
        <v>Tangible Fixed assets</v>
      </c>
    </row>
    <row r="5084" spans="1:19" x14ac:dyDescent="0.25">
      <c r="A5084" s="39" t="s">
        <v>262</v>
      </c>
      <c r="B5084" s="39" t="s">
        <v>236</v>
      </c>
      <c r="C5084" s="7">
        <v>44044</v>
      </c>
      <c r="D5084" s="39" t="s">
        <v>74</v>
      </c>
      <c r="E5084" s="39">
        <v>-6733</v>
      </c>
      <c r="F5084" s="82">
        <f t="shared" si="237"/>
        <v>-6.7329999999999997</v>
      </c>
      <c r="G5084" s="39">
        <f>VLOOKUP(N5084,Currecny_M!$A$1:$P$10,2,FALSE)</f>
        <v>53</v>
      </c>
      <c r="H5084" s="39">
        <f>MATCH(C5084,Currecny_M!$A$1:$P$1,0)</f>
        <v>6</v>
      </c>
      <c r="I5084" s="39">
        <f>VLOOKUP(N5084,Currecny_M!$A$1:$P$10,MATCH(Database!C5084,Currecny_M!$A$1:$P$1,0),FALSE)</f>
        <v>55.16</v>
      </c>
      <c r="J5084" s="82">
        <f t="shared" si="238"/>
        <v>-371.39227999999997</v>
      </c>
      <c r="K5084" s="39">
        <f>VLOOKUP('Cover page'!$B$6,Currecny_M!$A$1:$P$10,MATCH(Database!C5084,Currecny_M!$A$1:$P$1,0),FALSE)</f>
        <v>1</v>
      </c>
      <c r="L5084" s="82">
        <f t="shared" si="239"/>
        <v>-371.39227999999997</v>
      </c>
      <c r="M5084" s="82">
        <f>((E5084/$F$1)*VLOOKUP(N5084,Currecny_M!$A$1:$P$10,MATCH(Database!C5084,Currecny_M!$A$1:$P$1,0),FALSE))/VLOOKUP('Cover page'!$B$6,Currecny_M!$A$1:$P$10,MATCH(Database!C5084,Currecny_M!$A$1:$P$1,0),FALSE)</f>
        <v>-371.39227999999997</v>
      </c>
      <c r="N5084" s="6" t="str">
        <f>VLOOKUP(B5084,Master!$A$2:$C$11,3,FALSE)</f>
        <v>SGD</v>
      </c>
      <c r="O5084" s="6" t="str">
        <f>VLOOKUP(B5084,Master!$A$2:$C$11,2,FALSE)</f>
        <v>Asia</v>
      </c>
      <c r="Q5084" s="39" t="str">
        <f>VLOOKUP(D5084,GL_Master!$A$1:$D$80,2,FALSE)</f>
        <v>BS</v>
      </c>
      <c r="R5084" s="39" t="str">
        <f>VLOOKUP(D5084,GL_Master!$A$1:$D$80,3,FALSE)</f>
        <v>Accumulated Depreciation</v>
      </c>
      <c r="S5084" s="39" t="str">
        <f>VLOOKUP(D5084,GL_Master!$A$1:$D$80,4,FALSE)</f>
        <v>Accumulated Depreciation</v>
      </c>
    </row>
    <row r="5085" spans="1:19" x14ac:dyDescent="0.25">
      <c r="A5085" s="39" t="s">
        <v>262</v>
      </c>
      <c r="B5085" s="39" t="s">
        <v>236</v>
      </c>
      <c r="C5085" s="7">
        <v>44044</v>
      </c>
      <c r="D5085" s="39" t="s">
        <v>21</v>
      </c>
      <c r="E5085" s="39">
        <v>565</v>
      </c>
      <c r="F5085" s="82">
        <f t="shared" si="237"/>
        <v>0.56499999999999995</v>
      </c>
      <c r="G5085" s="39">
        <f>VLOOKUP(N5085,Currecny_M!$A$1:$P$10,2,FALSE)</f>
        <v>53</v>
      </c>
      <c r="H5085" s="39">
        <f>MATCH(C5085,Currecny_M!$A$1:$P$1,0)</f>
        <v>6</v>
      </c>
      <c r="I5085" s="39">
        <f>VLOOKUP(N5085,Currecny_M!$A$1:$P$10,MATCH(Database!C5085,Currecny_M!$A$1:$P$1,0),FALSE)</f>
        <v>55.16</v>
      </c>
      <c r="J5085" s="82">
        <f t="shared" si="238"/>
        <v>31.165399999999995</v>
      </c>
      <c r="K5085" s="39">
        <f>VLOOKUP('Cover page'!$B$6,Currecny_M!$A$1:$P$10,MATCH(Database!C5085,Currecny_M!$A$1:$P$1,0),FALSE)</f>
        <v>1</v>
      </c>
      <c r="L5085" s="82">
        <f t="shared" si="239"/>
        <v>31.165399999999995</v>
      </c>
      <c r="M5085" s="82">
        <f>((E5085/$F$1)*VLOOKUP(N5085,Currecny_M!$A$1:$P$10,MATCH(Database!C5085,Currecny_M!$A$1:$P$1,0),FALSE))/VLOOKUP('Cover page'!$B$6,Currecny_M!$A$1:$P$10,MATCH(Database!C5085,Currecny_M!$A$1:$P$1,0),FALSE)</f>
        <v>31.165399999999995</v>
      </c>
      <c r="N5085" s="6" t="str">
        <f>VLOOKUP(B5085,Master!$A$2:$C$11,3,FALSE)</f>
        <v>SGD</v>
      </c>
      <c r="O5085" s="6" t="str">
        <f>VLOOKUP(B5085,Master!$A$2:$C$11,2,FALSE)</f>
        <v>Asia</v>
      </c>
      <c r="Q5085" s="39" t="str">
        <f>VLOOKUP(D5085,GL_Master!$A$1:$D$80,2,FALSE)</f>
        <v>BS</v>
      </c>
      <c r="R5085" s="39" t="str">
        <f>VLOOKUP(D5085,GL_Master!$A$1:$D$80,3,FALSE)</f>
        <v>Gross Block</v>
      </c>
      <c r="S5085" s="39" t="str">
        <f>VLOOKUP(D5085,GL_Master!$A$1:$D$80,4,FALSE)</f>
        <v>Tangible Fixed assets</v>
      </c>
    </row>
    <row r="5086" spans="1:19" x14ac:dyDescent="0.25">
      <c r="A5086" s="39" t="s">
        <v>262</v>
      </c>
      <c r="B5086" s="39" t="s">
        <v>236</v>
      </c>
      <c r="C5086" s="7">
        <v>44044</v>
      </c>
      <c r="D5086" s="39" t="s">
        <v>27</v>
      </c>
      <c r="E5086" s="39">
        <v>1236</v>
      </c>
      <c r="F5086" s="82">
        <f t="shared" si="237"/>
        <v>1.236</v>
      </c>
      <c r="G5086" s="39">
        <f>VLOOKUP(N5086,Currecny_M!$A$1:$P$10,2,FALSE)</f>
        <v>53</v>
      </c>
      <c r="H5086" s="39">
        <f>MATCH(C5086,Currecny_M!$A$1:$P$1,0)</f>
        <v>6</v>
      </c>
      <c r="I5086" s="39">
        <f>VLOOKUP(N5086,Currecny_M!$A$1:$P$10,MATCH(Database!C5086,Currecny_M!$A$1:$P$1,0),FALSE)</f>
        <v>55.16</v>
      </c>
      <c r="J5086" s="82">
        <f t="shared" si="238"/>
        <v>68.177759999999992</v>
      </c>
      <c r="K5086" s="39">
        <f>VLOOKUP('Cover page'!$B$6,Currecny_M!$A$1:$P$10,MATCH(Database!C5086,Currecny_M!$A$1:$P$1,0),FALSE)</f>
        <v>1</v>
      </c>
      <c r="L5086" s="82">
        <f t="shared" si="239"/>
        <v>68.177759999999992</v>
      </c>
      <c r="M5086" s="82">
        <f>((E5086/$F$1)*VLOOKUP(N5086,Currecny_M!$A$1:$P$10,MATCH(Database!C5086,Currecny_M!$A$1:$P$1,0),FALSE))/VLOOKUP('Cover page'!$B$6,Currecny_M!$A$1:$P$10,MATCH(Database!C5086,Currecny_M!$A$1:$P$1,0),FALSE)</f>
        <v>68.177759999999992</v>
      </c>
      <c r="N5086" s="6" t="str">
        <f>VLOOKUP(B5086,Master!$A$2:$C$11,3,FALSE)</f>
        <v>SGD</v>
      </c>
      <c r="O5086" s="6" t="str">
        <f>VLOOKUP(B5086,Master!$A$2:$C$11,2,FALSE)</f>
        <v>Asia</v>
      </c>
      <c r="Q5086" s="39" t="str">
        <f>VLOOKUP(D5086,GL_Master!$A$1:$D$80,2,FALSE)</f>
        <v>BS</v>
      </c>
      <c r="R5086" s="39" t="str">
        <f>VLOOKUP(D5086,GL_Master!$A$1:$D$80,3,FALSE)</f>
        <v>Gross Block</v>
      </c>
      <c r="S5086" s="39" t="str">
        <f>VLOOKUP(D5086,GL_Master!$A$1:$D$80,4,FALSE)</f>
        <v>Tangible Fixed assets</v>
      </c>
    </row>
    <row r="5087" spans="1:19" x14ac:dyDescent="0.25">
      <c r="A5087" s="39" t="s">
        <v>262</v>
      </c>
      <c r="B5087" s="39" t="s">
        <v>236</v>
      </c>
      <c r="C5087" s="7">
        <v>44044</v>
      </c>
      <c r="D5087" s="39" t="s">
        <v>75</v>
      </c>
      <c r="E5087" s="39">
        <v>-27</v>
      </c>
      <c r="F5087" s="82">
        <f t="shared" si="237"/>
        <v>-2.7E-2</v>
      </c>
      <c r="G5087" s="39">
        <f>VLOOKUP(N5087,Currecny_M!$A$1:$P$10,2,FALSE)</f>
        <v>53</v>
      </c>
      <c r="H5087" s="39">
        <f>MATCH(C5087,Currecny_M!$A$1:$P$1,0)</f>
        <v>6</v>
      </c>
      <c r="I5087" s="39">
        <f>VLOOKUP(N5087,Currecny_M!$A$1:$P$10,MATCH(Database!C5087,Currecny_M!$A$1:$P$1,0),FALSE)</f>
        <v>55.16</v>
      </c>
      <c r="J5087" s="82">
        <f t="shared" si="238"/>
        <v>-1.48932</v>
      </c>
      <c r="K5087" s="39">
        <f>VLOOKUP('Cover page'!$B$6,Currecny_M!$A$1:$P$10,MATCH(Database!C5087,Currecny_M!$A$1:$P$1,0),FALSE)</f>
        <v>1</v>
      </c>
      <c r="L5087" s="82">
        <f t="shared" si="239"/>
        <v>-1.48932</v>
      </c>
      <c r="M5087" s="82">
        <f>((E5087/$F$1)*VLOOKUP(N5087,Currecny_M!$A$1:$P$10,MATCH(Database!C5087,Currecny_M!$A$1:$P$1,0),FALSE))/VLOOKUP('Cover page'!$B$6,Currecny_M!$A$1:$P$10,MATCH(Database!C5087,Currecny_M!$A$1:$P$1,0),FALSE)</f>
        <v>-1.48932</v>
      </c>
      <c r="N5087" s="6" t="str">
        <f>VLOOKUP(B5087,Master!$A$2:$C$11,3,FALSE)</f>
        <v>SGD</v>
      </c>
      <c r="O5087" s="6" t="str">
        <f>VLOOKUP(B5087,Master!$A$2:$C$11,2,FALSE)</f>
        <v>Asia</v>
      </c>
      <c r="Q5087" s="39" t="str">
        <f>VLOOKUP(D5087,GL_Master!$A$1:$D$80,2,FALSE)</f>
        <v>BS</v>
      </c>
      <c r="R5087" s="39" t="str">
        <f>VLOOKUP(D5087,GL_Master!$A$1:$D$80,3,FALSE)</f>
        <v>Gross Block</v>
      </c>
      <c r="S5087" s="39" t="str">
        <f>VLOOKUP(D5087,GL_Master!$A$1:$D$80,4,FALSE)</f>
        <v>Tangible Fixed assets</v>
      </c>
    </row>
    <row r="5088" spans="1:19" x14ac:dyDescent="0.25">
      <c r="A5088" s="39" t="s">
        <v>262</v>
      </c>
      <c r="B5088" s="39" t="s">
        <v>236</v>
      </c>
      <c r="C5088" s="7">
        <v>44044</v>
      </c>
      <c r="D5088" s="39" t="s">
        <v>76</v>
      </c>
      <c r="E5088" s="39">
        <v>700</v>
      </c>
      <c r="F5088" s="82">
        <f t="shared" si="237"/>
        <v>0.7</v>
      </c>
      <c r="G5088" s="39">
        <f>VLOOKUP(N5088,Currecny_M!$A$1:$P$10,2,FALSE)</f>
        <v>53</v>
      </c>
      <c r="H5088" s="39">
        <f>MATCH(C5088,Currecny_M!$A$1:$P$1,0)</f>
        <v>6</v>
      </c>
      <c r="I5088" s="39">
        <f>VLOOKUP(N5088,Currecny_M!$A$1:$P$10,MATCH(Database!C5088,Currecny_M!$A$1:$P$1,0),FALSE)</f>
        <v>55.16</v>
      </c>
      <c r="J5088" s="82">
        <f t="shared" si="238"/>
        <v>38.611999999999995</v>
      </c>
      <c r="K5088" s="39">
        <f>VLOOKUP('Cover page'!$B$6,Currecny_M!$A$1:$P$10,MATCH(Database!C5088,Currecny_M!$A$1:$P$1,0),FALSE)</f>
        <v>1</v>
      </c>
      <c r="L5088" s="82">
        <f t="shared" si="239"/>
        <v>38.611999999999995</v>
      </c>
      <c r="M5088" s="82">
        <f>((E5088/$F$1)*VLOOKUP(N5088,Currecny_M!$A$1:$P$10,MATCH(Database!C5088,Currecny_M!$A$1:$P$1,0),FALSE))/VLOOKUP('Cover page'!$B$6,Currecny_M!$A$1:$P$10,MATCH(Database!C5088,Currecny_M!$A$1:$P$1,0),FALSE)</f>
        <v>38.611999999999995</v>
      </c>
      <c r="N5088" s="6" t="str">
        <f>VLOOKUP(B5088,Master!$A$2:$C$11,3,FALSE)</f>
        <v>SGD</v>
      </c>
      <c r="O5088" s="6" t="str">
        <f>VLOOKUP(B5088,Master!$A$2:$C$11,2,FALSE)</f>
        <v>Asia</v>
      </c>
      <c r="Q5088" s="39" t="str">
        <f>VLOOKUP(D5088,GL_Master!$A$1:$D$80,2,FALSE)</f>
        <v>BS</v>
      </c>
      <c r="R5088" s="39" t="str">
        <f>VLOOKUP(D5088,GL_Master!$A$1:$D$80,3,FALSE)</f>
        <v>Inventories</v>
      </c>
      <c r="S5088" s="39" t="str">
        <f>VLOOKUP(D5088,GL_Master!$A$1:$D$80,4,FALSE)</f>
        <v>Inventory</v>
      </c>
    </row>
    <row r="5089" spans="1:19" x14ac:dyDescent="0.25">
      <c r="A5089" s="39" t="s">
        <v>262</v>
      </c>
      <c r="B5089" s="39" t="s">
        <v>236</v>
      </c>
      <c r="C5089" s="7">
        <v>44044</v>
      </c>
      <c r="D5089" s="39" t="s">
        <v>77</v>
      </c>
      <c r="E5089" s="39">
        <v>1831</v>
      </c>
      <c r="F5089" s="82">
        <f t="shared" si="237"/>
        <v>1.831</v>
      </c>
      <c r="G5089" s="39">
        <f>VLOOKUP(N5089,Currecny_M!$A$1:$P$10,2,FALSE)</f>
        <v>53</v>
      </c>
      <c r="H5089" s="39">
        <f>MATCH(C5089,Currecny_M!$A$1:$P$1,0)</f>
        <v>6</v>
      </c>
      <c r="I5089" s="39">
        <f>VLOOKUP(N5089,Currecny_M!$A$1:$P$10,MATCH(Database!C5089,Currecny_M!$A$1:$P$1,0),FALSE)</f>
        <v>55.16</v>
      </c>
      <c r="J5089" s="82">
        <f t="shared" si="238"/>
        <v>100.99795999999999</v>
      </c>
      <c r="K5089" s="39">
        <f>VLOOKUP('Cover page'!$B$6,Currecny_M!$A$1:$P$10,MATCH(Database!C5089,Currecny_M!$A$1:$P$1,0),FALSE)</f>
        <v>1</v>
      </c>
      <c r="L5089" s="82">
        <f t="shared" si="239"/>
        <v>100.99795999999999</v>
      </c>
      <c r="M5089" s="82">
        <f>((E5089/$F$1)*VLOOKUP(N5089,Currecny_M!$A$1:$P$10,MATCH(Database!C5089,Currecny_M!$A$1:$P$1,0),FALSE))/VLOOKUP('Cover page'!$B$6,Currecny_M!$A$1:$P$10,MATCH(Database!C5089,Currecny_M!$A$1:$P$1,0),FALSE)</f>
        <v>100.99795999999999</v>
      </c>
      <c r="N5089" s="6" t="str">
        <f>VLOOKUP(B5089,Master!$A$2:$C$11,3,FALSE)</f>
        <v>SGD</v>
      </c>
      <c r="O5089" s="6" t="str">
        <f>VLOOKUP(B5089,Master!$A$2:$C$11,2,FALSE)</f>
        <v>Asia</v>
      </c>
      <c r="Q5089" s="39" t="str">
        <f>VLOOKUP(D5089,GL_Master!$A$1:$D$80,2,FALSE)</f>
        <v>BS</v>
      </c>
      <c r="R5089" s="39" t="str">
        <f>VLOOKUP(D5089,GL_Master!$A$1:$D$80,3,FALSE)</f>
        <v>Inventories</v>
      </c>
      <c r="S5089" s="39" t="str">
        <f>VLOOKUP(D5089,GL_Master!$A$1:$D$80,4,FALSE)</f>
        <v>Inventory</v>
      </c>
    </row>
    <row r="5090" spans="1:19" x14ac:dyDescent="0.25">
      <c r="A5090" s="39" t="s">
        <v>262</v>
      </c>
      <c r="B5090" s="39" t="s">
        <v>236</v>
      </c>
      <c r="C5090" s="7">
        <v>44044</v>
      </c>
      <c r="D5090" s="39" t="s">
        <v>2</v>
      </c>
      <c r="E5090" s="39">
        <v>171601</v>
      </c>
      <c r="F5090" s="82">
        <f t="shared" si="237"/>
        <v>171.601</v>
      </c>
      <c r="G5090" s="39">
        <f>VLOOKUP(N5090,Currecny_M!$A$1:$P$10,2,FALSE)</f>
        <v>53</v>
      </c>
      <c r="H5090" s="39">
        <f>MATCH(C5090,Currecny_M!$A$1:$P$1,0)</f>
        <v>6</v>
      </c>
      <c r="I5090" s="39">
        <f>VLOOKUP(N5090,Currecny_M!$A$1:$P$10,MATCH(Database!C5090,Currecny_M!$A$1:$P$1,0),FALSE)</f>
        <v>55.16</v>
      </c>
      <c r="J5090" s="82">
        <f t="shared" si="238"/>
        <v>9465.51116</v>
      </c>
      <c r="K5090" s="39">
        <f>VLOOKUP('Cover page'!$B$6,Currecny_M!$A$1:$P$10,MATCH(Database!C5090,Currecny_M!$A$1:$P$1,0),FALSE)</f>
        <v>1</v>
      </c>
      <c r="L5090" s="82">
        <f t="shared" si="239"/>
        <v>9465.51116</v>
      </c>
      <c r="M5090" s="82">
        <f>((E5090/$F$1)*VLOOKUP(N5090,Currecny_M!$A$1:$P$10,MATCH(Database!C5090,Currecny_M!$A$1:$P$1,0),FALSE))/VLOOKUP('Cover page'!$B$6,Currecny_M!$A$1:$P$10,MATCH(Database!C5090,Currecny_M!$A$1:$P$1,0),FALSE)</f>
        <v>9465.51116</v>
      </c>
      <c r="N5090" s="6" t="str">
        <f>VLOOKUP(B5090,Master!$A$2:$C$11,3,FALSE)</f>
        <v>SGD</v>
      </c>
      <c r="O5090" s="6" t="str">
        <f>VLOOKUP(B5090,Master!$A$2:$C$11,2,FALSE)</f>
        <v>Asia</v>
      </c>
      <c r="Q5090" s="39" t="str">
        <f>VLOOKUP(D5090,GL_Master!$A$1:$D$80,2,FALSE)</f>
        <v>BS</v>
      </c>
      <c r="R5090" s="39" t="str">
        <f>VLOOKUP(D5090,GL_Master!$A$1:$D$80,3,FALSE)</f>
        <v>Trade receivables</v>
      </c>
      <c r="S5090" s="39" t="str">
        <f>VLOOKUP(D5090,GL_Master!$A$1:$D$80,4,FALSE)</f>
        <v>Unsecured, considered good</v>
      </c>
    </row>
    <row r="5091" spans="1:19" x14ac:dyDescent="0.25">
      <c r="A5091" s="39" t="s">
        <v>262</v>
      </c>
      <c r="B5091" s="39" t="s">
        <v>236</v>
      </c>
      <c r="C5091" s="7">
        <v>44044</v>
      </c>
      <c r="D5091" s="39" t="s">
        <v>78</v>
      </c>
      <c r="E5091" s="39">
        <v>27</v>
      </c>
      <c r="F5091" s="82">
        <f t="shared" si="237"/>
        <v>2.7E-2</v>
      </c>
      <c r="G5091" s="39">
        <f>VLOOKUP(N5091,Currecny_M!$A$1:$P$10,2,FALSE)</f>
        <v>53</v>
      </c>
      <c r="H5091" s="39">
        <f>MATCH(C5091,Currecny_M!$A$1:$P$1,0)</f>
        <v>6</v>
      </c>
      <c r="I5091" s="39">
        <f>VLOOKUP(N5091,Currecny_M!$A$1:$P$10,MATCH(Database!C5091,Currecny_M!$A$1:$P$1,0),FALSE)</f>
        <v>55.16</v>
      </c>
      <c r="J5091" s="82">
        <f t="shared" si="238"/>
        <v>1.48932</v>
      </c>
      <c r="K5091" s="39">
        <f>VLOOKUP('Cover page'!$B$6,Currecny_M!$A$1:$P$10,MATCH(Database!C5091,Currecny_M!$A$1:$P$1,0),FALSE)</f>
        <v>1</v>
      </c>
      <c r="L5091" s="82">
        <f t="shared" si="239"/>
        <v>1.48932</v>
      </c>
      <c r="M5091" s="82">
        <f>((E5091/$F$1)*VLOOKUP(N5091,Currecny_M!$A$1:$P$10,MATCH(Database!C5091,Currecny_M!$A$1:$P$1,0),FALSE))/VLOOKUP('Cover page'!$B$6,Currecny_M!$A$1:$P$10,MATCH(Database!C5091,Currecny_M!$A$1:$P$1,0),FALSE)</f>
        <v>1.48932</v>
      </c>
      <c r="N5091" s="6" t="str">
        <f>VLOOKUP(B5091,Master!$A$2:$C$11,3,FALSE)</f>
        <v>SGD</v>
      </c>
      <c r="O5091" s="6" t="str">
        <f>VLOOKUP(B5091,Master!$A$2:$C$11,2,FALSE)</f>
        <v>Asia</v>
      </c>
      <c r="Q5091" s="39" t="str">
        <f>VLOOKUP(D5091,GL_Master!$A$1:$D$80,2,FALSE)</f>
        <v>BS</v>
      </c>
      <c r="R5091" s="39" t="str">
        <f>VLOOKUP(D5091,GL_Master!$A$1:$D$80,3,FALSE)</f>
        <v>Cash &amp; Bank Balances</v>
      </c>
      <c r="S5091" s="39" t="str">
        <f>VLOOKUP(D5091,GL_Master!$A$1:$D$80,4,FALSE)</f>
        <v>Cash In hand</v>
      </c>
    </row>
    <row r="5092" spans="1:19" x14ac:dyDescent="0.25">
      <c r="A5092" s="39" t="s">
        <v>262</v>
      </c>
      <c r="B5092" s="39" t="s">
        <v>236</v>
      </c>
      <c r="C5092" s="7">
        <v>44044</v>
      </c>
      <c r="D5092" s="39" t="s">
        <v>79</v>
      </c>
      <c r="E5092" s="39">
        <v>-7198</v>
      </c>
      <c r="F5092" s="82">
        <f t="shared" si="237"/>
        <v>-7.1980000000000004</v>
      </c>
      <c r="G5092" s="39">
        <f>VLOOKUP(N5092,Currecny_M!$A$1:$P$10,2,FALSE)</f>
        <v>53</v>
      </c>
      <c r="H5092" s="39">
        <f>MATCH(C5092,Currecny_M!$A$1:$P$1,0)</f>
        <v>6</v>
      </c>
      <c r="I5092" s="39">
        <f>VLOOKUP(N5092,Currecny_M!$A$1:$P$10,MATCH(Database!C5092,Currecny_M!$A$1:$P$1,0),FALSE)</f>
        <v>55.16</v>
      </c>
      <c r="J5092" s="82">
        <f t="shared" si="238"/>
        <v>-397.04167999999999</v>
      </c>
      <c r="K5092" s="39">
        <f>VLOOKUP('Cover page'!$B$6,Currecny_M!$A$1:$P$10,MATCH(Database!C5092,Currecny_M!$A$1:$P$1,0),FALSE)</f>
        <v>1</v>
      </c>
      <c r="L5092" s="82">
        <f t="shared" si="239"/>
        <v>-397.04167999999999</v>
      </c>
      <c r="M5092" s="82">
        <f>((E5092/$F$1)*VLOOKUP(N5092,Currecny_M!$A$1:$P$10,MATCH(Database!C5092,Currecny_M!$A$1:$P$1,0),FALSE))/VLOOKUP('Cover page'!$B$6,Currecny_M!$A$1:$P$10,MATCH(Database!C5092,Currecny_M!$A$1:$P$1,0),FALSE)</f>
        <v>-397.04167999999999</v>
      </c>
      <c r="N5092" s="6" t="str">
        <f>VLOOKUP(B5092,Master!$A$2:$C$11,3,FALSE)</f>
        <v>SGD</v>
      </c>
      <c r="O5092" s="6" t="str">
        <f>VLOOKUP(B5092,Master!$A$2:$C$11,2,FALSE)</f>
        <v>Asia</v>
      </c>
      <c r="Q5092" s="39" t="str">
        <f>VLOOKUP(D5092,GL_Master!$A$1:$D$80,2,FALSE)</f>
        <v>BS</v>
      </c>
      <c r="R5092" s="39" t="str">
        <f>VLOOKUP(D5092,GL_Master!$A$1:$D$80,3,FALSE)</f>
        <v>Loan Fund</v>
      </c>
      <c r="S5092" s="39" t="str">
        <f>VLOOKUP(D5092,GL_Master!$A$1:$D$80,4,FALSE)</f>
        <v>Term Loan</v>
      </c>
    </row>
    <row r="5093" spans="1:19" x14ac:dyDescent="0.25">
      <c r="A5093" s="39" t="s">
        <v>262</v>
      </c>
      <c r="B5093" s="39" t="s">
        <v>236</v>
      </c>
      <c r="C5093" s="7">
        <v>44044</v>
      </c>
      <c r="D5093" s="39" t="s">
        <v>80</v>
      </c>
      <c r="E5093" s="39">
        <v>189</v>
      </c>
      <c r="F5093" s="82">
        <f t="shared" si="237"/>
        <v>0.189</v>
      </c>
      <c r="G5093" s="39">
        <f>VLOOKUP(N5093,Currecny_M!$A$1:$P$10,2,FALSE)</f>
        <v>53</v>
      </c>
      <c r="H5093" s="39">
        <f>MATCH(C5093,Currecny_M!$A$1:$P$1,0)</f>
        <v>6</v>
      </c>
      <c r="I5093" s="39">
        <f>VLOOKUP(N5093,Currecny_M!$A$1:$P$10,MATCH(Database!C5093,Currecny_M!$A$1:$P$1,0),FALSE)</f>
        <v>55.16</v>
      </c>
      <c r="J5093" s="82">
        <f t="shared" si="238"/>
        <v>10.425239999999999</v>
      </c>
      <c r="K5093" s="39">
        <f>VLOOKUP('Cover page'!$B$6,Currecny_M!$A$1:$P$10,MATCH(Database!C5093,Currecny_M!$A$1:$P$1,0),FALSE)</f>
        <v>1</v>
      </c>
      <c r="L5093" s="82">
        <f t="shared" si="239"/>
        <v>10.425239999999999</v>
      </c>
      <c r="M5093" s="82">
        <f>((E5093/$F$1)*VLOOKUP(N5093,Currecny_M!$A$1:$P$10,MATCH(Database!C5093,Currecny_M!$A$1:$P$1,0),FALSE))/VLOOKUP('Cover page'!$B$6,Currecny_M!$A$1:$P$10,MATCH(Database!C5093,Currecny_M!$A$1:$P$1,0),FALSE)</f>
        <v>10.425239999999999</v>
      </c>
      <c r="N5093" s="6" t="str">
        <f>VLOOKUP(B5093,Master!$A$2:$C$11,3,FALSE)</f>
        <v>SGD</v>
      </c>
      <c r="O5093" s="6" t="str">
        <f>VLOOKUP(B5093,Master!$A$2:$C$11,2,FALSE)</f>
        <v>Asia</v>
      </c>
      <c r="Q5093" s="39" t="str">
        <f>VLOOKUP(D5093,GL_Master!$A$1:$D$80,2,FALSE)</f>
        <v>BS</v>
      </c>
      <c r="R5093" s="39" t="str">
        <f>VLOOKUP(D5093,GL_Master!$A$1:$D$80,3,FALSE)</f>
        <v>Cash &amp; Bank Balances</v>
      </c>
      <c r="S5093" s="39" t="str">
        <f>VLOOKUP(D5093,GL_Master!$A$1:$D$80,4,FALSE)</f>
        <v xml:space="preserve">      On Current Accounts</v>
      </c>
    </row>
    <row r="5094" spans="1:19" x14ac:dyDescent="0.25">
      <c r="A5094" s="39" t="s">
        <v>262</v>
      </c>
      <c r="B5094" s="39" t="s">
        <v>236</v>
      </c>
      <c r="C5094" s="7">
        <v>44044</v>
      </c>
      <c r="D5094" s="39" t="s">
        <v>81</v>
      </c>
      <c r="E5094" s="39">
        <v>13846</v>
      </c>
      <c r="F5094" s="82">
        <f t="shared" si="237"/>
        <v>13.846</v>
      </c>
      <c r="G5094" s="39">
        <f>VLOOKUP(N5094,Currecny_M!$A$1:$P$10,2,FALSE)</f>
        <v>53</v>
      </c>
      <c r="H5094" s="39">
        <f>MATCH(C5094,Currecny_M!$A$1:$P$1,0)</f>
        <v>6</v>
      </c>
      <c r="I5094" s="39">
        <f>VLOOKUP(N5094,Currecny_M!$A$1:$P$10,MATCH(Database!C5094,Currecny_M!$A$1:$P$1,0),FALSE)</f>
        <v>55.16</v>
      </c>
      <c r="J5094" s="82">
        <f t="shared" si="238"/>
        <v>763.74536000000001</v>
      </c>
      <c r="K5094" s="39">
        <f>VLOOKUP('Cover page'!$B$6,Currecny_M!$A$1:$P$10,MATCH(Database!C5094,Currecny_M!$A$1:$P$1,0),FALSE)</f>
        <v>1</v>
      </c>
      <c r="L5094" s="82">
        <f t="shared" si="239"/>
        <v>763.74536000000001</v>
      </c>
      <c r="M5094" s="82">
        <f>((E5094/$F$1)*VLOOKUP(N5094,Currecny_M!$A$1:$P$10,MATCH(Database!C5094,Currecny_M!$A$1:$P$1,0),FALSE))/VLOOKUP('Cover page'!$B$6,Currecny_M!$A$1:$P$10,MATCH(Database!C5094,Currecny_M!$A$1:$P$1,0),FALSE)</f>
        <v>763.74536000000001</v>
      </c>
      <c r="N5094" s="6" t="str">
        <f>VLOOKUP(B5094,Master!$A$2:$C$11,3,FALSE)</f>
        <v>SGD</v>
      </c>
      <c r="O5094" s="6" t="str">
        <f>VLOOKUP(B5094,Master!$A$2:$C$11,2,FALSE)</f>
        <v>Asia</v>
      </c>
      <c r="Q5094" s="39" t="str">
        <f>VLOOKUP(D5094,GL_Master!$A$1:$D$80,2,FALSE)</f>
        <v>BS</v>
      </c>
      <c r="R5094" s="39" t="str">
        <f>VLOOKUP(D5094,GL_Master!$A$1:$D$80,3,FALSE)</f>
        <v>Other Current Assets</v>
      </c>
      <c r="S5094" s="39" t="str">
        <f>VLOOKUP(D5094,GL_Master!$A$1:$D$80,4,FALSE)</f>
        <v>Advance tax recoverable (net of provision )</v>
      </c>
    </row>
    <row r="5095" spans="1:19" x14ac:dyDescent="0.25">
      <c r="A5095" s="39" t="s">
        <v>262</v>
      </c>
      <c r="B5095" s="39" t="s">
        <v>236</v>
      </c>
      <c r="C5095" s="7">
        <v>44044</v>
      </c>
      <c r="D5095" s="39" t="s">
        <v>19</v>
      </c>
      <c r="E5095" s="39">
        <v>136</v>
      </c>
      <c r="F5095" s="82">
        <f t="shared" si="237"/>
        <v>0.13600000000000001</v>
      </c>
      <c r="G5095" s="39">
        <f>VLOOKUP(N5095,Currecny_M!$A$1:$P$10,2,FALSE)</f>
        <v>53</v>
      </c>
      <c r="H5095" s="39">
        <f>MATCH(C5095,Currecny_M!$A$1:$P$1,0)</f>
        <v>6</v>
      </c>
      <c r="I5095" s="39">
        <f>VLOOKUP(N5095,Currecny_M!$A$1:$P$10,MATCH(Database!C5095,Currecny_M!$A$1:$P$1,0),FALSE)</f>
        <v>55.16</v>
      </c>
      <c r="J5095" s="82">
        <f t="shared" si="238"/>
        <v>7.50176</v>
      </c>
      <c r="K5095" s="39">
        <f>VLOOKUP('Cover page'!$B$6,Currecny_M!$A$1:$P$10,MATCH(Database!C5095,Currecny_M!$A$1:$P$1,0),FALSE)</f>
        <v>1</v>
      </c>
      <c r="L5095" s="82">
        <f t="shared" si="239"/>
        <v>7.50176</v>
      </c>
      <c r="M5095" s="82">
        <f>((E5095/$F$1)*VLOOKUP(N5095,Currecny_M!$A$1:$P$10,MATCH(Database!C5095,Currecny_M!$A$1:$P$1,0),FALSE))/VLOOKUP('Cover page'!$B$6,Currecny_M!$A$1:$P$10,MATCH(Database!C5095,Currecny_M!$A$1:$P$1,0),FALSE)</f>
        <v>7.50176</v>
      </c>
      <c r="N5095" s="6" t="str">
        <f>VLOOKUP(B5095,Master!$A$2:$C$11,3,FALSE)</f>
        <v>SGD</v>
      </c>
      <c r="O5095" s="6" t="str">
        <f>VLOOKUP(B5095,Master!$A$2:$C$11,2,FALSE)</f>
        <v>Asia</v>
      </c>
      <c r="Q5095" s="39" t="str">
        <f>VLOOKUP(D5095,GL_Master!$A$1:$D$80,2,FALSE)</f>
        <v>BS</v>
      </c>
      <c r="R5095" s="39" t="str">
        <f>VLOOKUP(D5095,GL_Master!$A$1:$D$80,3,FALSE)</f>
        <v>Short-term loan and advances</v>
      </c>
      <c r="S5095" s="39" t="str">
        <f>VLOOKUP(D5095,GL_Master!$A$1:$D$80,4,FALSE)</f>
        <v>Prepaid expenses</v>
      </c>
    </row>
    <row r="5096" spans="1:19" x14ac:dyDescent="0.25">
      <c r="A5096" s="39" t="s">
        <v>262</v>
      </c>
      <c r="B5096" s="39" t="s">
        <v>236</v>
      </c>
      <c r="C5096" s="7">
        <v>44044</v>
      </c>
      <c r="D5096" s="39" t="s">
        <v>82</v>
      </c>
      <c r="E5096" s="39">
        <v>1455</v>
      </c>
      <c r="F5096" s="82">
        <f t="shared" si="237"/>
        <v>1.4550000000000001</v>
      </c>
      <c r="G5096" s="39">
        <f>VLOOKUP(N5096,Currecny_M!$A$1:$P$10,2,FALSE)</f>
        <v>53</v>
      </c>
      <c r="H5096" s="39">
        <f>MATCH(C5096,Currecny_M!$A$1:$P$1,0)</f>
        <v>6</v>
      </c>
      <c r="I5096" s="39">
        <f>VLOOKUP(N5096,Currecny_M!$A$1:$P$10,MATCH(Database!C5096,Currecny_M!$A$1:$P$1,0),FALSE)</f>
        <v>55.16</v>
      </c>
      <c r="J5096" s="82">
        <f t="shared" si="238"/>
        <v>80.257800000000003</v>
      </c>
      <c r="K5096" s="39">
        <f>VLOOKUP('Cover page'!$B$6,Currecny_M!$A$1:$P$10,MATCH(Database!C5096,Currecny_M!$A$1:$P$1,0),FALSE)</f>
        <v>1</v>
      </c>
      <c r="L5096" s="82">
        <f t="shared" si="239"/>
        <v>80.257800000000003</v>
      </c>
      <c r="M5096" s="82">
        <f>((E5096/$F$1)*VLOOKUP(N5096,Currecny_M!$A$1:$P$10,MATCH(Database!C5096,Currecny_M!$A$1:$P$1,0),FALSE))/VLOOKUP('Cover page'!$B$6,Currecny_M!$A$1:$P$10,MATCH(Database!C5096,Currecny_M!$A$1:$P$1,0),FALSE)</f>
        <v>80.257800000000003</v>
      </c>
      <c r="N5096" s="6" t="str">
        <f>VLOOKUP(B5096,Master!$A$2:$C$11,3,FALSE)</f>
        <v>SGD</v>
      </c>
      <c r="O5096" s="6" t="str">
        <f>VLOOKUP(B5096,Master!$A$2:$C$11,2,FALSE)</f>
        <v>Asia</v>
      </c>
      <c r="Q5096" s="39" t="str">
        <f>VLOOKUP(D5096,GL_Master!$A$1:$D$80,2,FALSE)</f>
        <v>BS</v>
      </c>
      <c r="R5096" s="39" t="str">
        <f>VLOOKUP(D5096,GL_Master!$A$1:$D$80,3,FALSE)</f>
        <v>Short-term loan and advances</v>
      </c>
      <c r="S5096" s="39" t="str">
        <f>VLOOKUP(D5096,GL_Master!$A$1:$D$80,4,FALSE)</f>
        <v>Advance to vendor/employees</v>
      </c>
    </row>
    <row r="5097" spans="1:19" x14ac:dyDescent="0.25">
      <c r="A5097" s="39" t="s">
        <v>262</v>
      </c>
      <c r="B5097" s="39" t="s">
        <v>236</v>
      </c>
      <c r="C5097" s="7">
        <v>44044</v>
      </c>
      <c r="D5097" s="39" t="s">
        <v>83</v>
      </c>
      <c r="E5097" s="39">
        <v>1018</v>
      </c>
      <c r="F5097" s="82">
        <f t="shared" si="237"/>
        <v>1.018</v>
      </c>
      <c r="G5097" s="39">
        <f>VLOOKUP(N5097,Currecny_M!$A$1:$P$10,2,FALSE)</f>
        <v>53</v>
      </c>
      <c r="H5097" s="39">
        <f>MATCH(C5097,Currecny_M!$A$1:$P$1,0)</f>
        <v>6</v>
      </c>
      <c r="I5097" s="39">
        <f>VLOOKUP(N5097,Currecny_M!$A$1:$P$10,MATCH(Database!C5097,Currecny_M!$A$1:$P$1,0),FALSE)</f>
        <v>55.16</v>
      </c>
      <c r="J5097" s="82">
        <f t="shared" si="238"/>
        <v>56.152879999999996</v>
      </c>
      <c r="K5097" s="39">
        <f>VLOOKUP('Cover page'!$B$6,Currecny_M!$A$1:$P$10,MATCH(Database!C5097,Currecny_M!$A$1:$P$1,0),FALSE)</f>
        <v>1</v>
      </c>
      <c r="L5097" s="82">
        <f t="shared" si="239"/>
        <v>56.152879999999996</v>
      </c>
      <c r="M5097" s="82">
        <f>((E5097/$F$1)*VLOOKUP(N5097,Currecny_M!$A$1:$P$10,MATCH(Database!C5097,Currecny_M!$A$1:$P$1,0),FALSE))/VLOOKUP('Cover page'!$B$6,Currecny_M!$A$1:$P$10,MATCH(Database!C5097,Currecny_M!$A$1:$P$1,0),FALSE)</f>
        <v>56.152879999999996</v>
      </c>
      <c r="N5097" s="6" t="str">
        <f>VLOOKUP(B5097,Master!$A$2:$C$11,3,FALSE)</f>
        <v>SGD</v>
      </c>
      <c r="O5097" s="6" t="str">
        <f>VLOOKUP(B5097,Master!$A$2:$C$11,2,FALSE)</f>
        <v>Asia</v>
      </c>
      <c r="Q5097" s="39" t="str">
        <f>VLOOKUP(D5097,GL_Master!$A$1:$D$80,2,FALSE)</f>
        <v>BS</v>
      </c>
      <c r="R5097" s="39" t="str">
        <f>VLOOKUP(D5097,GL_Master!$A$1:$D$80,3,FALSE)</f>
        <v>Other Current Assets</v>
      </c>
      <c r="S5097" s="39" t="str">
        <f>VLOOKUP(D5097,GL_Master!$A$1:$D$80,4,FALSE)</f>
        <v>Security deposits ( Unsecured, considered good)</v>
      </c>
    </row>
    <row r="5098" spans="1:19" x14ac:dyDescent="0.25">
      <c r="A5098" s="39" t="s">
        <v>262</v>
      </c>
      <c r="B5098" s="39" t="s">
        <v>236</v>
      </c>
      <c r="C5098" s="7">
        <v>44044</v>
      </c>
      <c r="D5098" s="39" t="s">
        <v>246</v>
      </c>
      <c r="E5098" s="39">
        <v>-113600</v>
      </c>
      <c r="F5098" s="82">
        <f t="shared" si="237"/>
        <v>-113.6</v>
      </c>
      <c r="G5098" s="39">
        <f>VLOOKUP(N5098,Currecny_M!$A$1:$P$10,2,FALSE)</f>
        <v>53</v>
      </c>
      <c r="H5098" s="39">
        <f>MATCH(C5098,Currecny_M!$A$1:$P$1,0)</f>
        <v>6</v>
      </c>
      <c r="I5098" s="39">
        <f>VLOOKUP(N5098,Currecny_M!$A$1:$P$10,MATCH(Database!C5098,Currecny_M!$A$1:$P$1,0),FALSE)</f>
        <v>55.16</v>
      </c>
      <c r="J5098" s="82">
        <f t="shared" si="238"/>
        <v>-6266.1759999999995</v>
      </c>
      <c r="K5098" s="39">
        <f>VLOOKUP('Cover page'!$B$6,Currecny_M!$A$1:$P$10,MATCH(Database!C5098,Currecny_M!$A$1:$P$1,0),FALSE)</f>
        <v>1</v>
      </c>
      <c r="L5098" s="82">
        <f t="shared" si="239"/>
        <v>-6266.1759999999995</v>
      </c>
      <c r="M5098" s="82">
        <f>((E5098/$F$1)*VLOOKUP(N5098,Currecny_M!$A$1:$P$10,MATCH(Database!C5098,Currecny_M!$A$1:$P$1,0),FALSE))/VLOOKUP('Cover page'!$B$6,Currecny_M!$A$1:$P$10,MATCH(Database!C5098,Currecny_M!$A$1:$P$1,0),FALSE)</f>
        <v>-6266.1759999999995</v>
      </c>
      <c r="N5098" s="6" t="str">
        <f>VLOOKUP(B5098,Master!$A$2:$C$11,3,FALSE)</f>
        <v>SGD</v>
      </c>
      <c r="O5098" s="6" t="str">
        <f>VLOOKUP(B5098,Master!$A$2:$C$11,2,FALSE)</f>
        <v>Asia</v>
      </c>
      <c r="Q5098" s="39" t="str">
        <f>VLOOKUP(D5098,GL_Master!$A$1:$D$80,2,FALSE)</f>
        <v>PL</v>
      </c>
      <c r="R5098" s="39" t="str">
        <f>VLOOKUP(D5098,GL_Master!$A$1:$D$80,3,FALSE)</f>
        <v>Revenue from Operations</v>
      </c>
      <c r="S5098" s="39" t="str">
        <f>VLOOKUP(D5098,GL_Master!$A$1:$D$80,4,FALSE)</f>
        <v>Contract revenue</v>
      </c>
    </row>
    <row r="5099" spans="1:19" x14ac:dyDescent="0.25">
      <c r="A5099" s="39" t="s">
        <v>262</v>
      </c>
      <c r="B5099" s="39" t="s">
        <v>236</v>
      </c>
      <c r="C5099" s="7">
        <v>44044</v>
      </c>
      <c r="D5099" s="39" t="s">
        <v>134</v>
      </c>
      <c r="E5099" s="39">
        <v>-941</v>
      </c>
      <c r="F5099" s="82">
        <f t="shared" si="237"/>
        <v>-0.94099999999999995</v>
      </c>
      <c r="G5099" s="39">
        <f>VLOOKUP(N5099,Currecny_M!$A$1:$P$10,2,FALSE)</f>
        <v>53</v>
      </c>
      <c r="H5099" s="39">
        <f>MATCH(C5099,Currecny_M!$A$1:$P$1,0)</f>
        <v>6</v>
      </c>
      <c r="I5099" s="39">
        <f>VLOOKUP(N5099,Currecny_M!$A$1:$P$10,MATCH(Database!C5099,Currecny_M!$A$1:$P$1,0),FALSE)</f>
        <v>55.16</v>
      </c>
      <c r="J5099" s="82">
        <f t="shared" si="238"/>
        <v>-51.905559999999994</v>
      </c>
      <c r="K5099" s="39">
        <f>VLOOKUP('Cover page'!$B$6,Currecny_M!$A$1:$P$10,MATCH(Database!C5099,Currecny_M!$A$1:$P$1,0),FALSE)</f>
        <v>1</v>
      </c>
      <c r="L5099" s="82">
        <f t="shared" si="239"/>
        <v>-51.905559999999994</v>
      </c>
      <c r="M5099" s="82">
        <f>((E5099/$F$1)*VLOOKUP(N5099,Currecny_M!$A$1:$P$10,MATCH(Database!C5099,Currecny_M!$A$1:$P$1,0),FALSE))/VLOOKUP('Cover page'!$B$6,Currecny_M!$A$1:$P$10,MATCH(Database!C5099,Currecny_M!$A$1:$P$1,0),FALSE)</f>
        <v>-51.905559999999994</v>
      </c>
      <c r="N5099" s="6" t="str">
        <f>VLOOKUP(B5099,Master!$A$2:$C$11,3,FALSE)</f>
        <v>SGD</v>
      </c>
      <c r="O5099" s="6" t="str">
        <f>VLOOKUP(B5099,Master!$A$2:$C$11,2,FALSE)</f>
        <v>Asia</v>
      </c>
      <c r="Q5099" s="39" t="str">
        <f>VLOOKUP(D5099,GL_Master!$A$1:$D$80,2,FALSE)</f>
        <v>PL</v>
      </c>
      <c r="R5099" s="39" t="str">
        <f>VLOOKUP(D5099,GL_Master!$A$1:$D$80,3,FALSE)</f>
        <v>Other Income</v>
      </c>
      <c r="S5099" s="39" t="str">
        <f>VLOOKUP(D5099,GL_Master!$A$1:$D$80,4,FALSE)</f>
        <v>Other Income</v>
      </c>
    </row>
    <row r="5100" spans="1:19" x14ac:dyDescent="0.25">
      <c r="A5100" s="39" t="s">
        <v>262</v>
      </c>
      <c r="B5100" s="39" t="s">
        <v>236</v>
      </c>
      <c r="C5100" s="7">
        <v>44044</v>
      </c>
      <c r="D5100" s="39" t="s">
        <v>86</v>
      </c>
      <c r="E5100" s="39">
        <v>56</v>
      </c>
      <c r="F5100" s="82">
        <f t="shared" si="237"/>
        <v>5.6000000000000001E-2</v>
      </c>
      <c r="G5100" s="39">
        <f>VLOOKUP(N5100,Currecny_M!$A$1:$P$10,2,FALSE)</f>
        <v>53</v>
      </c>
      <c r="H5100" s="39">
        <f>MATCH(C5100,Currecny_M!$A$1:$P$1,0)</f>
        <v>6</v>
      </c>
      <c r="I5100" s="39">
        <f>VLOOKUP(N5100,Currecny_M!$A$1:$P$10,MATCH(Database!C5100,Currecny_M!$A$1:$P$1,0),FALSE)</f>
        <v>55.16</v>
      </c>
      <c r="J5100" s="82">
        <f t="shared" si="238"/>
        <v>3.0889599999999997</v>
      </c>
      <c r="K5100" s="39">
        <f>VLOOKUP('Cover page'!$B$6,Currecny_M!$A$1:$P$10,MATCH(Database!C5100,Currecny_M!$A$1:$P$1,0),FALSE)</f>
        <v>1</v>
      </c>
      <c r="L5100" s="82">
        <f t="shared" si="239"/>
        <v>3.0889599999999997</v>
      </c>
      <c r="M5100" s="82">
        <f>((E5100/$F$1)*VLOOKUP(N5100,Currecny_M!$A$1:$P$10,MATCH(Database!C5100,Currecny_M!$A$1:$P$1,0),FALSE))/VLOOKUP('Cover page'!$B$6,Currecny_M!$A$1:$P$10,MATCH(Database!C5100,Currecny_M!$A$1:$P$1,0),FALSE)</f>
        <v>3.0889599999999997</v>
      </c>
      <c r="N5100" s="6" t="str">
        <f>VLOOKUP(B5100,Master!$A$2:$C$11,3,FALSE)</f>
        <v>SGD</v>
      </c>
      <c r="O5100" s="6" t="str">
        <f>VLOOKUP(B5100,Master!$A$2:$C$11,2,FALSE)</f>
        <v>Asia</v>
      </c>
      <c r="Q5100" s="39" t="str">
        <f>VLOOKUP(D5100,GL_Master!$A$1:$D$80,2,FALSE)</f>
        <v>PL</v>
      </c>
      <c r="R5100" s="39" t="str">
        <f>VLOOKUP(D5100,GL_Master!$A$1:$D$80,3,FALSE)</f>
        <v>COGS</v>
      </c>
      <c r="S5100" s="39" t="str">
        <f>VLOOKUP(D5100,GL_Master!$A$1:$D$80,4,FALSE)</f>
        <v>Purchase of other traded goods</v>
      </c>
    </row>
    <row r="5101" spans="1:19" x14ac:dyDescent="0.25">
      <c r="A5101" s="39" t="s">
        <v>262</v>
      </c>
      <c r="B5101" s="39" t="s">
        <v>236</v>
      </c>
      <c r="C5101" s="7">
        <v>44044</v>
      </c>
      <c r="D5101" s="39" t="s">
        <v>87</v>
      </c>
      <c r="E5101" s="39">
        <v>28</v>
      </c>
      <c r="F5101" s="82">
        <f t="shared" si="237"/>
        <v>2.8000000000000001E-2</v>
      </c>
      <c r="G5101" s="39">
        <f>VLOOKUP(N5101,Currecny_M!$A$1:$P$10,2,FALSE)</f>
        <v>53</v>
      </c>
      <c r="H5101" s="39">
        <f>MATCH(C5101,Currecny_M!$A$1:$P$1,0)</f>
        <v>6</v>
      </c>
      <c r="I5101" s="39">
        <f>VLOOKUP(N5101,Currecny_M!$A$1:$P$10,MATCH(Database!C5101,Currecny_M!$A$1:$P$1,0),FALSE)</f>
        <v>55.16</v>
      </c>
      <c r="J5101" s="82">
        <f t="shared" si="238"/>
        <v>1.5444799999999999</v>
      </c>
      <c r="K5101" s="39">
        <f>VLOOKUP('Cover page'!$B$6,Currecny_M!$A$1:$P$10,MATCH(Database!C5101,Currecny_M!$A$1:$P$1,0),FALSE)</f>
        <v>1</v>
      </c>
      <c r="L5101" s="82">
        <f t="shared" si="239"/>
        <v>1.5444799999999999</v>
      </c>
      <c r="M5101" s="82">
        <f>((E5101/$F$1)*VLOOKUP(N5101,Currecny_M!$A$1:$P$10,MATCH(Database!C5101,Currecny_M!$A$1:$P$1,0),FALSE))/VLOOKUP('Cover page'!$B$6,Currecny_M!$A$1:$P$10,MATCH(Database!C5101,Currecny_M!$A$1:$P$1,0),FALSE)</f>
        <v>1.5444799999999999</v>
      </c>
      <c r="N5101" s="6" t="str">
        <f>VLOOKUP(B5101,Master!$A$2:$C$11,3,FALSE)</f>
        <v>SGD</v>
      </c>
      <c r="O5101" s="6" t="str">
        <f>VLOOKUP(B5101,Master!$A$2:$C$11,2,FALSE)</f>
        <v>Asia</v>
      </c>
      <c r="Q5101" s="39" t="str">
        <f>VLOOKUP(D5101,GL_Master!$A$1:$D$80,2,FALSE)</f>
        <v>PL</v>
      </c>
      <c r="R5101" s="39" t="str">
        <f>VLOOKUP(D5101,GL_Master!$A$1:$D$80,3,FALSE)</f>
        <v>COGS</v>
      </c>
      <c r="S5101" s="39" t="str">
        <f>VLOOKUP(D5101,GL_Master!$A$1:$D$80,4,FALSE)</f>
        <v>Civil, Installation, Commissioning and Other miscellaneous expenses</v>
      </c>
    </row>
    <row r="5102" spans="1:19" x14ac:dyDescent="0.25">
      <c r="A5102" s="39" t="s">
        <v>262</v>
      </c>
      <c r="B5102" s="39" t="s">
        <v>236</v>
      </c>
      <c r="C5102" s="7">
        <v>44044</v>
      </c>
      <c r="D5102" s="39" t="s">
        <v>88</v>
      </c>
      <c r="E5102" s="39">
        <v>84</v>
      </c>
      <c r="F5102" s="82">
        <f t="shared" si="237"/>
        <v>8.4000000000000005E-2</v>
      </c>
      <c r="G5102" s="39">
        <f>VLOOKUP(N5102,Currecny_M!$A$1:$P$10,2,FALSE)</f>
        <v>53</v>
      </c>
      <c r="H5102" s="39">
        <f>MATCH(C5102,Currecny_M!$A$1:$P$1,0)</f>
        <v>6</v>
      </c>
      <c r="I5102" s="39">
        <f>VLOOKUP(N5102,Currecny_M!$A$1:$P$10,MATCH(Database!C5102,Currecny_M!$A$1:$P$1,0),FALSE)</f>
        <v>55.16</v>
      </c>
      <c r="J5102" s="82">
        <f t="shared" si="238"/>
        <v>4.6334400000000002</v>
      </c>
      <c r="K5102" s="39">
        <f>VLOOKUP('Cover page'!$B$6,Currecny_M!$A$1:$P$10,MATCH(Database!C5102,Currecny_M!$A$1:$P$1,0),FALSE)</f>
        <v>1</v>
      </c>
      <c r="L5102" s="82">
        <f t="shared" si="239"/>
        <v>4.6334400000000002</v>
      </c>
      <c r="M5102" s="82">
        <f>((E5102/$F$1)*VLOOKUP(N5102,Currecny_M!$A$1:$P$10,MATCH(Database!C5102,Currecny_M!$A$1:$P$1,0),FALSE))/VLOOKUP('Cover page'!$B$6,Currecny_M!$A$1:$P$10,MATCH(Database!C5102,Currecny_M!$A$1:$P$1,0),FALSE)</f>
        <v>4.6334400000000002</v>
      </c>
      <c r="N5102" s="6" t="str">
        <f>VLOOKUP(B5102,Master!$A$2:$C$11,3,FALSE)</f>
        <v>SGD</v>
      </c>
      <c r="O5102" s="6" t="str">
        <f>VLOOKUP(B5102,Master!$A$2:$C$11,2,FALSE)</f>
        <v>Asia</v>
      </c>
      <c r="Q5102" s="39" t="str">
        <f>VLOOKUP(D5102,GL_Master!$A$1:$D$80,2,FALSE)</f>
        <v>PL</v>
      </c>
      <c r="R5102" s="39" t="str">
        <f>VLOOKUP(D5102,GL_Master!$A$1:$D$80,3,FALSE)</f>
        <v>COGS</v>
      </c>
      <c r="S5102" s="39" t="str">
        <f>VLOOKUP(D5102,GL_Master!$A$1:$D$80,4,FALSE)</f>
        <v>Civil, Installation, Commissioning and Other miscellaneous expenses</v>
      </c>
    </row>
    <row r="5103" spans="1:19" x14ac:dyDescent="0.25">
      <c r="A5103" s="39" t="s">
        <v>262</v>
      </c>
      <c r="B5103" s="39" t="s">
        <v>236</v>
      </c>
      <c r="C5103" s="7">
        <v>44044</v>
      </c>
      <c r="D5103" s="39" t="s">
        <v>89</v>
      </c>
      <c r="E5103" s="39">
        <v>168</v>
      </c>
      <c r="F5103" s="82">
        <f t="shared" si="237"/>
        <v>0.16800000000000001</v>
      </c>
      <c r="G5103" s="39">
        <f>VLOOKUP(N5103,Currecny_M!$A$1:$P$10,2,FALSE)</f>
        <v>53</v>
      </c>
      <c r="H5103" s="39">
        <f>MATCH(C5103,Currecny_M!$A$1:$P$1,0)</f>
        <v>6</v>
      </c>
      <c r="I5103" s="39">
        <f>VLOOKUP(N5103,Currecny_M!$A$1:$P$10,MATCH(Database!C5103,Currecny_M!$A$1:$P$1,0),FALSE)</f>
        <v>55.16</v>
      </c>
      <c r="J5103" s="82">
        <f t="shared" si="238"/>
        <v>9.2668800000000005</v>
      </c>
      <c r="K5103" s="39">
        <f>VLOOKUP('Cover page'!$B$6,Currecny_M!$A$1:$P$10,MATCH(Database!C5103,Currecny_M!$A$1:$P$1,0),FALSE)</f>
        <v>1</v>
      </c>
      <c r="L5103" s="82">
        <f t="shared" si="239"/>
        <v>9.2668800000000005</v>
      </c>
      <c r="M5103" s="82">
        <f>((E5103/$F$1)*VLOOKUP(N5103,Currecny_M!$A$1:$P$10,MATCH(Database!C5103,Currecny_M!$A$1:$P$1,0),FALSE))/VLOOKUP('Cover page'!$B$6,Currecny_M!$A$1:$P$10,MATCH(Database!C5103,Currecny_M!$A$1:$P$1,0),FALSE)</f>
        <v>9.2668800000000005</v>
      </c>
      <c r="N5103" s="6" t="str">
        <f>VLOOKUP(B5103,Master!$A$2:$C$11,3,FALSE)</f>
        <v>SGD</v>
      </c>
      <c r="O5103" s="6" t="str">
        <f>VLOOKUP(B5103,Master!$A$2:$C$11,2,FALSE)</f>
        <v>Asia</v>
      </c>
      <c r="Q5103" s="39" t="str">
        <f>VLOOKUP(D5103,GL_Master!$A$1:$D$80,2,FALSE)</f>
        <v>PL</v>
      </c>
      <c r="R5103" s="39" t="str">
        <f>VLOOKUP(D5103,GL_Master!$A$1:$D$80,3,FALSE)</f>
        <v>COGS</v>
      </c>
      <c r="S5103" s="39" t="str">
        <f>VLOOKUP(D5103,GL_Master!$A$1:$D$80,4,FALSE)</f>
        <v>project Expenses</v>
      </c>
    </row>
    <row r="5104" spans="1:19" x14ac:dyDescent="0.25">
      <c r="A5104" s="39" t="s">
        <v>262</v>
      </c>
      <c r="B5104" s="39" t="s">
        <v>236</v>
      </c>
      <c r="C5104" s="7">
        <v>44044</v>
      </c>
      <c r="D5104" s="39" t="s">
        <v>90</v>
      </c>
      <c r="E5104" s="39">
        <v>54</v>
      </c>
      <c r="F5104" s="82">
        <f t="shared" si="237"/>
        <v>5.3999999999999999E-2</v>
      </c>
      <c r="G5104" s="39">
        <f>VLOOKUP(N5104,Currecny_M!$A$1:$P$10,2,FALSE)</f>
        <v>53</v>
      </c>
      <c r="H5104" s="39">
        <f>MATCH(C5104,Currecny_M!$A$1:$P$1,0)</f>
        <v>6</v>
      </c>
      <c r="I5104" s="39">
        <f>VLOOKUP(N5104,Currecny_M!$A$1:$P$10,MATCH(Database!C5104,Currecny_M!$A$1:$P$1,0),FALSE)</f>
        <v>55.16</v>
      </c>
      <c r="J5104" s="82">
        <f t="shared" si="238"/>
        <v>2.97864</v>
      </c>
      <c r="K5104" s="39">
        <f>VLOOKUP('Cover page'!$B$6,Currecny_M!$A$1:$P$10,MATCH(Database!C5104,Currecny_M!$A$1:$P$1,0),FALSE)</f>
        <v>1</v>
      </c>
      <c r="L5104" s="82">
        <f t="shared" si="239"/>
        <v>2.97864</v>
      </c>
      <c r="M5104" s="82">
        <f>((E5104/$F$1)*VLOOKUP(N5104,Currecny_M!$A$1:$P$10,MATCH(Database!C5104,Currecny_M!$A$1:$P$1,0),FALSE))/VLOOKUP('Cover page'!$B$6,Currecny_M!$A$1:$P$10,MATCH(Database!C5104,Currecny_M!$A$1:$P$1,0),FALSE)</f>
        <v>2.97864</v>
      </c>
      <c r="N5104" s="6" t="str">
        <f>VLOOKUP(B5104,Master!$A$2:$C$11,3,FALSE)</f>
        <v>SGD</v>
      </c>
      <c r="O5104" s="6" t="str">
        <f>VLOOKUP(B5104,Master!$A$2:$C$11,2,FALSE)</f>
        <v>Asia</v>
      </c>
      <c r="Q5104" s="39" t="str">
        <f>VLOOKUP(D5104,GL_Master!$A$1:$D$80,2,FALSE)</f>
        <v>PL</v>
      </c>
      <c r="R5104" s="39" t="str">
        <f>VLOOKUP(D5104,GL_Master!$A$1:$D$80,3,FALSE)</f>
        <v>Office utility</v>
      </c>
      <c r="S5104" s="39" t="str">
        <f>VLOOKUP(D5104,GL_Master!$A$1:$D$80,4,FALSE)</f>
        <v>Electricity Expenses</v>
      </c>
    </row>
    <row r="5105" spans="1:19" x14ac:dyDescent="0.25">
      <c r="A5105" s="39" t="s">
        <v>262</v>
      </c>
      <c r="B5105" s="39" t="s">
        <v>236</v>
      </c>
      <c r="C5105" s="7">
        <v>44044</v>
      </c>
      <c r="D5105" s="39" t="s">
        <v>91</v>
      </c>
      <c r="E5105" s="39">
        <v>107</v>
      </c>
      <c r="F5105" s="82">
        <f t="shared" si="237"/>
        <v>0.107</v>
      </c>
      <c r="G5105" s="39">
        <f>VLOOKUP(N5105,Currecny_M!$A$1:$P$10,2,FALSE)</f>
        <v>53</v>
      </c>
      <c r="H5105" s="39">
        <f>MATCH(C5105,Currecny_M!$A$1:$P$1,0)</f>
        <v>6</v>
      </c>
      <c r="I5105" s="39">
        <f>VLOOKUP(N5105,Currecny_M!$A$1:$P$10,MATCH(Database!C5105,Currecny_M!$A$1:$P$1,0),FALSE)</f>
        <v>55.16</v>
      </c>
      <c r="J5105" s="82">
        <f t="shared" si="238"/>
        <v>5.9021199999999991</v>
      </c>
      <c r="K5105" s="39">
        <f>VLOOKUP('Cover page'!$B$6,Currecny_M!$A$1:$P$10,MATCH(Database!C5105,Currecny_M!$A$1:$P$1,0),FALSE)</f>
        <v>1</v>
      </c>
      <c r="L5105" s="82">
        <f t="shared" si="239"/>
        <v>5.9021199999999991</v>
      </c>
      <c r="M5105" s="82">
        <f>((E5105/$F$1)*VLOOKUP(N5105,Currecny_M!$A$1:$P$10,MATCH(Database!C5105,Currecny_M!$A$1:$P$1,0),FALSE))/VLOOKUP('Cover page'!$B$6,Currecny_M!$A$1:$P$10,MATCH(Database!C5105,Currecny_M!$A$1:$P$1,0),FALSE)</f>
        <v>5.9021199999999991</v>
      </c>
      <c r="N5105" s="6" t="str">
        <f>VLOOKUP(B5105,Master!$A$2:$C$11,3,FALSE)</f>
        <v>SGD</v>
      </c>
      <c r="O5105" s="6" t="str">
        <f>VLOOKUP(B5105,Master!$A$2:$C$11,2,FALSE)</f>
        <v>Asia</v>
      </c>
      <c r="Q5105" s="39" t="str">
        <f>VLOOKUP(D5105,GL_Master!$A$1:$D$80,2,FALSE)</f>
        <v>PL</v>
      </c>
      <c r="R5105" s="39" t="str">
        <f>VLOOKUP(D5105,GL_Master!$A$1:$D$80,3,FALSE)</f>
        <v>Misc. expenses</v>
      </c>
      <c r="S5105" s="39" t="str">
        <f>VLOOKUP(D5105,GL_Master!$A$1:$D$80,4,FALSE)</f>
        <v>Repair &amp; Maintenance</v>
      </c>
    </row>
    <row r="5106" spans="1:19" x14ac:dyDescent="0.25">
      <c r="A5106" s="39" t="s">
        <v>262</v>
      </c>
      <c r="B5106" s="39" t="s">
        <v>236</v>
      </c>
      <c r="C5106" s="7">
        <v>44044</v>
      </c>
      <c r="D5106" s="39" t="s">
        <v>92</v>
      </c>
      <c r="E5106" s="39">
        <v>84</v>
      </c>
      <c r="F5106" s="82">
        <f t="shared" si="237"/>
        <v>8.4000000000000005E-2</v>
      </c>
      <c r="G5106" s="39">
        <f>VLOOKUP(N5106,Currecny_M!$A$1:$P$10,2,FALSE)</f>
        <v>53</v>
      </c>
      <c r="H5106" s="39">
        <f>MATCH(C5106,Currecny_M!$A$1:$P$1,0)</f>
        <v>6</v>
      </c>
      <c r="I5106" s="39">
        <f>VLOOKUP(N5106,Currecny_M!$A$1:$P$10,MATCH(Database!C5106,Currecny_M!$A$1:$P$1,0),FALSE)</f>
        <v>55.16</v>
      </c>
      <c r="J5106" s="82">
        <f t="shared" si="238"/>
        <v>4.6334400000000002</v>
      </c>
      <c r="K5106" s="39">
        <f>VLOOKUP('Cover page'!$B$6,Currecny_M!$A$1:$P$10,MATCH(Database!C5106,Currecny_M!$A$1:$P$1,0),FALSE)</f>
        <v>1</v>
      </c>
      <c r="L5106" s="82">
        <f t="shared" si="239"/>
        <v>4.6334400000000002</v>
      </c>
      <c r="M5106" s="82">
        <f>((E5106/$F$1)*VLOOKUP(N5106,Currecny_M!$A$1:$P$10,MATCH(Database!C5106,Currecny_M!$A$1:$P$1,0),FALSE))/VLOOKUP('Cover page'!$B$6,Currecny_M!$A$1:$P$10,MATCH(Database!C5106,Currecny_M!$A$1:$P$1,0),FALSE)</f>
        <v>4.6334400000000002</v>
      </c>
      <c r="N5106" s="6" t="str">
        <f>VLOOKUP(B5106,Master!$A$2:$C$11,3,FALSE)</f>
        <v>SGD</v>
      </c>
      <c r="O5106" s="6" t="str">
        <f>VLOOKUP(B5106,Master!$A$2:$C$11,2,FALSE)</f>
        <v>Asia</v>
      </c>
      <c r="Q5106" s="39" t="str">
        <f>VLOOKUP(D5106,GL_Master!$A$1:$D$80,2,FALSE)</f>
        <v>PL</v>
      </c>
      <c r="R5106" s="39" t="str">
        <f>VLOOKUP(D5106,GL_Master!$A$1:$D$80,3,FALSE)</f>
        <v>Misc. expenses</v>
      </c>
      <c r="S5106" s="39" t="str">
        <f>VLOOKUP(D5106,GL_Master!$A$1:$D$80,4,FALSE)</f>
        <v>Repair &amp; Maintenance</v>
      </c>
    </row>
    <row r="5107" spans="1:19" x14ac:dyDescent="0.25">
      <c r="A5107" s="39" t="s">
        <v>262</v>
      </c>
      <c r="B5107" s="39" t="s">
        <v>236</v>
      </c>
      <c r="C5107" s="7">
        <v>44044</v>
      </c>
      <c r="D5107" s="39" t="s">
        <v>93</v>
      </c>
      <c r="E5107" s="39">
        <v>1017</v>
      </c>
      <c r="F5107" s="82">
        <f t="shared" si="237"/>
        <v>1.0169999999999999</v>
      </c>
      <c r="G5107" s="39">
        <f>VLOOKUP(N5107,Currecny_M!$A$1:$P$10,2,FALSE)</f>
        <v>53</v>
      </c>
      <c r="H5107" s="39">
        <f>MATCH(C5107,Currecny_M!$A$1:$P$1,0)</f>
        <v>6</v>
      </c>
      <c r="I5107" s="39">
        <f>VLOOKUP(N5107,Currecny_M!$A$1:$P$10,MATCH(Database!C5107,Currecny_M!$A$1:$P$1,0),FALSE)</f>
        <v>55.16</v>
      </c>
      <c r="J5107" s="82">
        <f t="shared" si="238"/>
        <v>56.097719999999988</v>
      </c>
      <c r="K5107" s="39">
        <f>VLOOKUP('Cover page'!$B$6,Currecny_M!$A$1:$P$10,MATCH(Database!C5107,Currecny_M!$A$1:$P$1,0),FALSE)</f>
        <v>1</v>
      </c>
      <c r="L5107" s="82">
        <f t="shared" si="239"/>
        <v>56.097719999999988</v>
      </c>
      <c r="M5107" s="82">
        <f>((E5107/$F$1)*VLOOKUP(N5107,Currecny_M!$A$1:$P$10,MATCH(Database!C5107,Currecny_M!$A$1:$P$1,0),FALSE))/VLOOKUP('Cover page'!$B$6,Currecny_M!$A$1:$P$10,MATCH(Database!C5107,Currecny_M!$A$1:$P$1,0),FALSE)</f>
        <v>56.097719999999988</v>
      </c>
      <c r="N5107" s="6" t="str">
        <f>VLOOKUP(B5107,Master!$A$2:$C$11,3,FALSE)</f>
        <v>SGD</v>
      </c>
      <c r="O5107" s="6" t="str">
        <f>VLOOKUP(B5107,Master!$A$2:$C$11,2,FALSE)</f>
        <v>Asia</v>
      </c>
      <c r="Q5107" s="39" t="str">
        <f>VLOOKUP(D5107,GL_Master!$A$1:$D$80,2,FALSE)</f>
        <v>PL</v>
      </c>
      <c r="R5107" s="39" t="str">
        <f>VLOOKUP(D5107,GL_Master!$A$1:$D$80,3,FALSE)</f>
        <v>Salary wages &amp; benefits</v>
      </c>
      <c r="S5107" s="39" t="str">
        <f>VLOOKUP(D5107,GL_Master!$A$1:$D$80,4,FALSE)</f>
        <v>Employee benefits expense</v>
      </c>
    </row>
    <row r="5108" spans="1:19" x14ac:dyDescent="0.25">
      <c r="A5108" s="39" t="s">
        <v>262</v>
      </c>
      <c r="B5108" s="39" t="s">
        <v>236</v>
      </c>
      <c r="C5108" s="7">
        <v>44044</v>
      </c>
      <c r="D5108" s="39" t="s">
        <v>33</v>
      </c>
      <c r="E5108" s="39">
        <v>29</v>
      </c>
      <c r="F5108" s="82">
        <f t="shared" si="237"/>
        <v>2.9000000000000001E-2</v>
      </c>
      <c r="G5108" s="39">
        <f>VLOOKUP(N5108,Currecny_M!$A$1:$P$10,2,FALSE)</f>
        <v>53</v>
      </c>
      <c r="H5108" s="39">
        <f>MATCH(C5108,Currecny_M!$A$1:$P$1,0)</f>
        <v>6</v>
      </c>
      <c r="I5108" s="39">
        <f>VLOOKUP(N5108,Currecny_M!$A$1:$P$10,MATCH(Database!C5108,Currecny_M!$A$1:$P$1,0),FALSE)</f>
        <v>55.16</v>
      </c>
      <c r="J5108" s="82">
        <f t="shared" si="238"/>
        <v>1.59964</v>
      </c>
      <c r="K5108" s="39">
        <f>VLOOKUP('Cover page'!$B$6,Currecny_M!$A$1:$P$10,MATCH(Database!C5108,Currecny_M!$A$1:$P$1,0),FALSE)</f>
        <v>1</v>
      </c>
      <c r="L5108" s="82">
        <f t="shared" si="239"/>
        <v>1.59964</v>
      </c>
      <c r="M5108" s="82">
        <f>((E5108/$F$1)*VLOOKUP(N5108,Currecny_M!$A$1:$P$10,MATCH(Database!C5108,Currecny_M!$A$1:$P$1,0),FALSE))/VLOOKUP('Cover page'!$B$6,Currecny_M!$A$1:$P$10,MATCH(Database!C5108,Currecny_M!$A$1:$P$1,0),FALSE)</f>
        <v>1.59964</v>
      </c>
      <c r="N5108" s="6" t="str">
        <f>VLOOKUP(B5108,Master!$A$2:$C$11,3,FALSE)</f>
        <v>SGD</v>
      </c>
      <c r="O5108" s="6" t="str">
        <f>VLOOKUP(B5108,Master!$A$2:$C$11,2,FALSE)</f>
        <v>Asia</v>
      </c>
      <c r="Q5108" s="39" t="str">
        <f>VLOOKUP(D5108,GL_Master!$A$1:$D$80,2,FALSE)</f>
        <v>PL</v>
      </c>
      <c r="R5108" s="39" t="str">
        <f>VLOOKUP(D5108,GL_Master!$A$1:$D$80,3,FALSE)</f>
        <v>Staff welfare expenses</v>
      </c>
      <c r="S5108" s="39" t="str">
        <f>VLOOKUP(D5108,GL_Master!$A$1:$D$80,4,FALSE)</f>
        <v>Other staff welfare</v>
      </c>
    </row>
    <row r="5109" spans="1:19" x14ac:dyDescent="0.25">
      <c r="A5109" s="39" t="s">
        <v>262</v>
      </c>
      <c r="B5109" s="39" t="s">
        <v>236</v>
      </c>
      <c r="C5109" s="7">
        <v>44044</v>
      </c>
      <c r="D5109" s="39" t="s">
        <v>94</v>
      </c>
      <c r="E5109" s="39">
        <v>160</v>
      </c>
      <c r="F5109" s="82">
        <f t="shared" si="237"/>
        <v>0.16</v>
      </c>
      <c r="G5109" s="39">
        <f>VLOOKUP(N5109,Currecny_M!$A$1:$P$10,2,FALSE)</f>
        <v>53</v>
      </c>
      <c r="H5109" s="39">
        <f>MATCH(C5109,Currecny_M!$A$1:$P$1,0)</f>
        <v>6</v>
      </c>
      <c r="I5109" s="39">
        <f>VLOOKUP(N5109,Currecny_M!$A$1:$P$10,MATCH(Database!C5109,Currecny_M!$A$1:$P$1,0),FALSE)</f>
        <v>55.16</v>
      </c>
      <c r="J5109" s="82">
        <f t="shared" si="238"/>
        <v>8.8255999999999997</v>
      </c>
      <c r="K5109" s="39">
        <f>VLOOKUP('Cover page'!$B$6,Currecny_M!$A$1:$P$10,MATCH(Database!C5109,Currecny_M!$A$1:$P$1,0),FALSE)</f>
        <v>1</v>
      </c>
      <c r="L5109" s="82">
        <f t="shared" si="239"/>
        <v>8.8255999999999997</v>
      </c>
      <c r="M5109" s="82">
        <f>((E5109/$F$1)*VLOOKUP(N5109,Currecny_M!$A$1:$P$10,MATCH(Database!C5109,Currecny_M!$A$1:$P$1,0),FALSE))/VLOOKUP('Cover page'!$B$6,Currecny_M!$A$1:$P$10,MATCH(Database!C5109,Currecny_M!$A$1:$P$1,0),FALSE)</f>
        <v>8.8255999999999997</v>
      </c>
      <c r="N5109" s="6" t="str">
        <f>VLOOKUP(B5109,Master!$A$2:$C$11,3,FALSE)</f>
        <v>SGD</v>
      </c>
      <c r="O5109" s="6" t="str">
        <f>VLOOKUP(B5109,Master!$A$2:$C$11,2,FALSE)</f>
        <v>Asia</v>
      </c>
      <c r="Q5109" s="39" t="str">
        <f>VLOOKUP(D5109,GL_Master!$A$1:$D$80,2,FALSE)</f>
        <v>PL</v>
      </c>
      <c r="R5109" s="39" t="str">
        <f>VLOOKUP(D5109,GL_Master!$A$1:$D$80,3,FALSE)</f>
        <v xml:space="preserve">Gratuity expenses </v>
      </c>
      <c r="S5109" s="39" t="str">
        <f>VLOOKUP(D5109,GL_Master!$A$1:$D$80,4,FALSE)</f>
        <v>Gratuity</v>
      </c>
    </row>
    <row r="5110" spans="1:19" x14ac:dyDescent="0.25">
      <c r="A5110" s="39" t="s">
        <v>262</v>
      </c>
      <c r="B5110" s="39" t="s">
        <v>236</v>
      </c>
      <c r="C5110" s="7">
        <v>44044</v>
      </c>
      <c r="D5110" s="39" t="s">
        <v>95</v>
      </c>
      <c r="E5110" s="39">
        <v>55</v>
      </c>
      <c r="F5110" s="82">
        <f t="shared" si="237"/>
        <v>5.5E-2</v>
      </c>
      <c r="G5110" s="39">
        <f>VLOOKUP(N5110,Currecny_M!$A$1:$P$10,2,FALSE)</f>
        <v>53</v>
      </c>
      <c r="H5110" s="39">
        <f>MATCH(C5110,Currecny_M!$A$1:$P$1,0)</f>
        <v>6</v>
      </c>
      <c r="I5110" s="39">
        <f>VLOOKUP(N5110,Currecny_M!$A$1:$P$10,MATCH(Database!C5110,Currecny_M!$A$1:$P$1,0),FALSE)</f>
        <v>55.16</v>
      </c>
      <c r="J5110" s="82">
        <f t="shared" si="238"/>
        <v>3.0337999999999998</v>
      </c>
      <c r="K5110" s="39">
        <f>VLOOKUP('Cover page'!$B$6,Currecny_M!$A$1:$P$10,MATCH(Database!C5110,Currecny_M!$A$1:$P$1,0),FALSE)</f>
        <v>1</v>
      </c>
      <c r="L5110" s="82">
        <f t="shared" si="239"/>
        <v>3.0337999999999998</v>
      </c>
      <c r="M5110" s="82">
        <f>((E5110/$F$1)*VLOOKUP(N5110,Currecny_M!$A$1:$P$10,MATCH(Database!C5110,Currecny_M!$A$1:$P$1,0),FALSE))/VLOOKUP('Cover page'!$B$6,Currecny_M!$A$1:$P$10,MATCH(Database!C5110,Currecny_M!$A$1:$P$1,0),FALSE)</f>
        <v>3.0337999999999998</v>
      </c>
      <c r="N5110" s="6" t="str">
        <f>VLOOKUP(B5110,Master!$A$2:$C$11,3,FALSE)</f>
        <v>SGD</v>
      </c>
      <c r="O5110" s="6" t="str">
        <f>VLOOKUP(B5110,Master!$A$2:$C$11,2,FALSE)</f>
        <v>Asia</v>
      </c>
      <c r="Q5110" s="39" t="str">
        <f>VLOOKUP(D5110,GL_Master!$A$1:$D$80,2,FALSE)</f>
        <v>PL</v>
      </c>
      <c r="R5110" s="39" t="str">
        <f>VLOOKUP(D5110,GL_Master!$A$1:$D$80,3,FALSE)</f>
        <v>Salary wages &amp; benefits</v>
      </c>
      <c r="S5110" s="39" t="str">
        <f>VLOOKUP(D5110,GL_Master!$A$1:$D$80,4,FALSE)</f>
        <v>Employee benefits expense</v>
      </c>
    </row>
    <row r="5111" spans="1:19" x14ac:dyDescent="0.25">
      <c r="A5111" s="39" t="s">
        <v>262</v>
      </c>
      <c r="B5111" s="39" t="s">
        <v>236</v>
      </c>
      <c r="C5111" s="7">
        <v>44044</v>
      </c>
      <c r="D5111" s="39" t="s">
        <v>96</v>
      </c>
      <c r="E5111" s="39">
        <v>480</v>
      </c>
      <c r="F5111" s="82">
        <f t="shared" si="237"/>
        <v>0.48</v>
      </c>
      <c r="G5111" s="39">
        <f>VLOOKUP(N5111,Currecny_M!$A$1:$P$10,2,FALSE)</f>
        <v>53</v>
      </c>
      <c r="H5111" s="39">
        <f>MATCH(C5111,Currecny_M!$A$1:$P$1,0)</f>
        <v>6</v>
      </c>
      <c r="I5111" s="39">
        <f>VLOOKUP(N5111,Currecny_M!$A$1:$P$10,MATCH(Database!C5111,Currecny_M!$A$1:$P$1,0),FALSE)</f>
        <v>55.16</v>
      </c>
      <c r="J5111" s="82">
        <f t="shared" si="238"/>
        <v>26.476799999999997</v>
      </c>
      <c r="K5111" s="39">
        <f>VLOOKUP('Cover page'!$B$6,Currecny_M!$A$1:$P$10,MATCH(Database!C5111,Currecny_M!$A$1:$P$1,0),FALSE)</f>
        <v>1</v>
      </c>
      <c r="L5111" s="82">
        <f t="shared" si="239"/>
        <v>26.476799999999997</v>
      </c>
      <c r="M5111" s="82">
        <f>((E5111/$F$1)*VLOOKUP(N5111,Currecny_M!$A$1:$P$10,MATCH(Database!C5111,Currecny_M!$A$1:$P$1,0),FALSE))/VLOOKUP('Cover page'!$B$6,Currecny_M!$A$1:$P$10,MATCH(Database!C5111,Currecny_M!$A$1:$P$1,0),FALSE)</f>
        <v>26.476799999999997</v>
      </c>
      <c r="N5111" s="6" t="str">
        <f>VLOOKUP(B5111,Master!$A$2:$C$11,3,FALSE)</f>
        <v>SGD</v>
      </c>
      <c r="O5111" s="6" t="str">
        <f>VLOOKUP(B5111,Master!$A$2:$C$11,2,FALSE)</f>
        <v>Asia</v>
      </c>
      <c r="Q5111" s="39" t="str">
        <f>VLOOKUP(D5111,GL_Master!$A$1:$D$80,2,FALSE)</f>
        <v>PL</v>
      </c>
      <c r="R5111" s="39" t="str">
        <f>VLOOKUP(D5111,GL_Master!$A$1:$D$80,3,FALSE)</f>
        <v>Salary wages &amp; benefits</v>
      </c>
      <c r="S5111" s="39" t="str">
        <f>VLOOKUP(D5111,GL_Master!$A$1:$D$80,4,FALSE)</f>
        <v>Employee benefits expense</v>
      </c>
    </row>
    <row r="5112" spans="1:19" x14ac:dyDescent="0.25">
      <c r="A5112" s="39" t="s">
        <v>262</v>
      </c>
      <c r="B5112" s="39" t="s">
        <v>236</v>
      </c>
      <c r="C5112" s="7">
        <v>44044</v>
      </c>
      <c r="D5112" s="39" t="s">
        <v>97</v>
      </c>
      <c r="E5112" s="39">
        <v>29</v>
      </c>
      <c r="F5112" s="82">
        <f t="shared" si="237"/>
        <v>2.9000000000000001E-2</v>
      </c>
      <c r="G5112" s="39">
        <f>VLOOKUP(N5112,Currecny_M!$A$1:$P$10,2,FALSE)</f>
        <v>53</v>
      </c>
      <c r="H5112" s="39">
        <f>MATCH(C5112,Currecny_M!$A$1:$P$1,0)</f>
        <v>6</v>
      </c>
      <c r="I5112" s="39">
        <f>VLOOKUP(N5112,Currecny_M!$A$1:$P$10,MATCH(Database!C5112,Currecny_M!$A$1:$P$1,0),FALSE)</f>
        <v>55.16</v>
      </c>
      <c r="J5112" s="82">
        <f t="shared" si="238"/>
        <v>1.59964</v>
      </c>
      <c r="K5112" s="39">
        <f>VLOOKUP('Cover page'!$B$6,Currecny_M!$A$1:$P$10,MATCH(Database!C5112,Currecny_M!$A$1:$P$1,0),FALSE)</f>
        <v>1</v>
      </c>
      <c r="L5112" s="82">
        <f t="shared" si="239"/>
        <v>1.59964</v>
      </c>
      <c r="M5112" s="82">
        <f>((E5112/$F$1)*VLOOKUP(N5112,Currecny_M!$A$1:$P$10,MATCH(Database!C5112,Currecny_M!$A$1:$P$1,0),FALSE))/VLOOKUP('Cover page'!$B$6,Currecny_M!$A$1:$P$10,MATCH(Database!C5112,Currecny_M!$A$1:$P$1,0),FALSE)</f>
        <v>1.59964</v>
      </c>
      <c r="N5112" s="6" t="str">
        <f>VLOOKUP(B5112,Master!$A$2:$C$11,3,FALSE)</f>
        <v>SGD</v>
      </c>
      <c r="O5112" s="6" t="str">
        <f>VLOOKUP(B5112,Master!$A$2:$C$11,2,FALSE)</f>
        <v>Asia</v>
      </c>
      <c r="Q5112" s="39" t="str">
        <f>VLOOKUP(D5112,GL_Master!$A$1:$D$80,2,FALSE)</f>
        <v>PL</v>
      </c>
      <c r="R5112" s="39" t="str">
        <f>VLOOKUP(D5112,GL_Master!$A$1:$D$80,3,FALSE)</f>
        <v>Salary wages &amp; benefits</v>
      </c>
      <c r="S5112" s="39" t="str">
        <f>VLOOKUP(D5112,GL_Master!$A$1:$D$80,4,FALSE)</f>
        <v>Employee benefits expense</v>
      </c>
    </row>
    <row r="5113" spans="1:19" x14ac:dyDescent="0.25">
      <c r="A5113" s="39" t="s">
        <v>262</v>
      </c>
      <c r="B5113" s="39" t="s">
        <v>236</v>
      </c>
      <c r="C5113" s="7">
        <v>44044</v>
      </c>
      <c r="D5113" s="39" t="s">
        <v>98</v>
      </c>
      <c r="E5113" s="39">
        <v>58</v>
      </c>
      <c r="F5113" s="82">
        <f t="shared" si="237"/>
        <v>5.8000000000000003E-2</v>
      </c>
      <c r="G5113" s="39">
        <f>VLOOKUP(N5113,Currecny_M!$A$1:$P$10,2,FALSE)</f>
        <v>53</v>
      </c>
      <c r="H5113" s="39">
        <f>MATCH(C5113,Currecny_M!$A$1:$P$1,0)</f>
        <v>6</v>
      </c>
      <c r="I5113" s="39">
        <f>VLOOKUP(N5113,Currecny_M!$A$1:$P$10,MATCH(Database!C5113,Currecny_M!$A$1:$P$1,0),FALSE)</f>
        <v>55.16</v>
      </c>
      <c r="J5113" s="82">
        <f t="shared" si="238"/>
        <v>3.1992799999999999</v>
      </c>
      <c r="K5113" s="39">
        <f>VLOOKUP('Cover page'!$B$6,Currecny_M!$A$1:$P$10,MATCH(Database!C5113,Currecny_M!$A$1:$P$1,0),FALSE)</f>
        <v>1</v>
      </c>
      <c r="L5113" s="82">
        <f t="shared" si="239"/>
        <v>3.1992799999999999</v>
      </c>
      <c r="M5113" s="82">
        <f>((E5113/$F$1)*VLOOKUP(N5113,Currecny_M!$A$1:$P$10,MATCH(Database!C5113,Currecny_M!$A$1:$P$1,0),FALSE))/VLOOKUP('Cover page'!$B$6,Currecny_M!$A$1:$P$10,MATCH(Database!C5113,Currecny_M!$A$1:$P$1,0),FALSE)</f>
        <v>3.1992799999999999</v>
      </c>
      <c r="N5113" s="6" t="str">
        <f>VLOOKUP(B5113,Master!$A$2:$C$11,3,FALSE)</f>
        <v>SGD</v>
      </c>
      <c r="O5113" s="6" t="str">
        <f>VLOOKUP(B5113,Master!$A$2:$C$11,2,FALSE)</f>
        <v>Asia</v>
      </c>
      <c r="Q5113" s="39" t="str">
        <f>VLOOKUP(D5113,GL_Master!$A$1:$D$80,2,FALSE)</f>
        <v>PL</v>
      </c>
      <c r="R5113" s="39" t="str">
        <f>VLOOKUP(D5113,GL_Master!$A$1:$D$80,3,FALSE)</f>
        <v>Salary wages &amp; benefits</v>
      </c>
      <c r="S5113" s="39" t="str">
        <f>VLOOKUP(D5113,GL_Master!$A$1:$D$80,4,FALSE)</f>
        <v>Employee benefits expense</v>
      </c>
    </row>
    <row r="5114" spans="1:19" x14ac:dyDescent="0.25">
      <c r="A5114" s="39" t="s">
        <v>262</v>
      </c>
      <c r="B5114" s="39" t="s">
        <v>236</v>
      </c>
      <c r="C5114" s="7">
        <v>44044</v>
      </c>
      <c r="D5114" s="39" t="s">
        <v>99</v>
      </c>
      <c r="E5114" s="39">
        <v>27</v>
      </c>
      <c r="F5114" s="82">
        <f t="shared" si="237"/>
        <v>2.7E-2</v>
      </c>
      <c r="G5114" s="39">
        <f>VLOOKUP(N5114,Currecny_M!$A$1:$P$10,2,FALSE)</f>
        <v>53</v>
      </c>
      <c r="H5114" s="39">
        <f>MATCH(C5114,Currecny_M!$A$1:$P$1,0)</f>
        <v>6</v>
      </c>
      <c r="I5114" s="39">
        <f>VLOOKUP(N5114,Currecny_M!$A$1:$P$10,MATCH(Database!C5114,Currecny_M!$A$1:$P$1,0),FALSE)</f>
        <v>55.16</v>
      </c>
      <c r="J5114" s="82">
        <f t="shared" si="238"/>
        <v>1.48932</v>
      </c>
      <c r="K5114" s="39">
        <f>VLOOKUP('Cover page'!$B$6,Currecny_M!$A$1:$P$10,MATCH(Database!C5114,Currecny_M!$A$1:$P$1,0),FALSE)</f>
        <v>1</v>
      </c>
      <c r="L5114" s="82">
        <f t="shared" si="239"/>
        <v>1.48932</v>
      </c>
      <c r="M5114" s="82">
        <f>((E5114/$F$1)*VLOOKUP(N5114,Currecny_M!$A$1:$P$10,MATCH(Database!C5114,Currecny_M!$A$1:$P$1,0),FALSE))/VLOOKUP('Cover page'!$B$6,Currecny_M!$A$1:$P$10,MATCH(Database!C5114,Currecny_M!$A$1:$P$1,0),FALSE)</f>
        <v>1.48932</v>
      </c>
      <c r="N5114" s="6" t="str">
        <f>VLOOKUP(B5114,Master!$A$2:$C$11,3,FALSE)</f>
        <v>SGD</v>
      </c>
      <c r="O5114" s="6" t="str">
        <f>VLOOKUP(B5114,Master!$A$2:$C$11,2,FALSE)</f>
        <v>Asia</v>
      </c>
      <c r="Q5114" s="39" t="str">
        <f>VLOOKUP(D5114,GL_Master!$A$1:$D$80,2,FALSE)</f>
        <v>PL</v>
      </c>
      <c r="R5114" s="39" t="str">
        <f>VLOOKUP(D5114,GL_Master!$A$1:$D$80,3,FALSE)</f>
        <v>Salary wages &amp; benefits</v>
      </c>
      <c r="S5114" s="39" t="str">
        <f>VLOOKUP(D5114,GL_Master!$A$1:$D$80,4,FALSE)</f>
        <v>Employee benefits expense</v>
      </c>
    </row>
    <row r="5115" spans="1:19" x14ac:dyDescent="0.25">
      <c r="A5115" s="39" t="s">
        <v>262</v>
      </c>
      <c r="B5115" s="39" t="s">
        <v>236</v>
      </c>
      <c r="C5115" s="7">
        <v>44044</v>
      </c>
      <c r="D5115" s="39" t="s">
        <v>100</v>
      </c>
      <c r="E5115" s="39">
        <v>189</v>
      </c>
      <c r="F5115" s="82">
        <f t="shared" si="237"/>
        <v>0.189</v>
      </c>
      <c r="G5115" s="39">
        <f>VLOOKUP(N5115,Currecny_M!$A$1:$P$10,2,FALSE)</f>
        <v>53</v>
      </c>
      <c r="H5115" s="39">
        <f>MATCH(C5115,Currecny_M!$A$1:$P$1,0)</f>
        <v>6</v>
      </c>
      <c r="I5115" s="39">
        <f>VLOOKUP(N5115,Currecny_M!$A$1:$P$10,MATCH(Database!C5115,Currecny_M!$A$1:$P$1,0),FALSE)</f>
        <v>55.16</v>
      </c>
      <c r="J5115" s="82">
        <f t="shared" si="238"/>
        <v>10.425239999999999</v>
      </c>
      <c r="K5115" s="39">
        <f>VLOOKUP('Cover page'!$B$6,Currecny_M!$A$1:$P$10,MATCH(Database!C5115,Currecny_M!$A$1:$P$1,0),FALSE)</f>
        <v>1</v>
      </c>
      <c r="L5115" s="82">
        <f t="shared" si="239"/>
        <v>10.425239999999999</v>
      </c>
      <c r="M5115" s="82">
        <f>((E5115/$F$1)*VLOOKUP(N5115,Currecny_M!$A$1:$P$10,MATCH(Database!C5115,Currecny_M!$A$1:$P$1,0),FALSE))/VLOOKUP('Cover page'!$B$6,Currecny_M!$A$1:$P$10,MATCH(Database!C5115,Currecny_M!$A$1:$P$1,0),FALSE)</f>
        <v>10.425239999999999</v>
      </c>
      <c r="N5115" s="6" t="str">
        <f>VLOOKUP(B5115,Master!$A$2:$C$11,3,FALSE)</f>
        <v>SGD</v>
      </c>
      <c r="O5115" s="6" t="str">
        <f>VLOOKUP(B5115,Master!$A$2:$C$11,2,FALSE)</f>
        <v>Asia</v>
      </c>
      <c r="Q5115" s="39" t="str">
        <f>VLOOKUP(D5115,GL_Master!$A$1:$D$80,2,FALSE)</f>
        <v>PL</v>
      </c>
      <c r="R5115" s="39" t="str">
        <f>VLOOKUP(D5115,GL_Master!$A$1:$D$80,3,FALSE)</f>
        <v>Salary wages &amp; benefits</v>
      </c>
      <c r="S5115" s="39" t="str">
        <f>VLOOKUP(D5115,GL_Master!$A$1:$D$80,4,FALSE)</f>
        <v>Employee benefits expense</v>
      </c>
    </row>
    <row r="5116" spans="1:19" x14ac:dyDescent="0.25">
      <c r="A5116" s="39" t="s">
        <v>262</v>
      </c>
      <c r="B5116" s="39" t="s">
        <v>236</v>
      </c>
      <c r="C5116" s="7">
        <v>44044</v>
      </c>
      <c r="D5116" s="39" t="s">
        <v>30</v>
      </c>
      <c r="E5116" s="39">
        <v>56</v>
      </c>
      <c r="F5116" s="82">
        <f t="shared" si="237"/>
        <v>5.6000000000000001E-2</v>
      </c>
      <c r="G5116" s="39">
        <f>VLOOKUP(N5116,Currecny_M!$A$1:$P$10,2,FALSE)</f>
        <v>53</v>
      </c>
      <c r="H5116" s="39">
        <f>MATCH(C5116,Currecny_M!$A$1:$P$1,0)</f>
        <v>6</v>
      </c>
      <c r="I5116" s="39">
        <f>VLOOKUP(N5116,Currecny_M!$A$1:$P$10,MATCH(Database!C5116,Currecny_M!$A$1:$P$1,0),FALSE)</f>
        <v>55.16</v>
      </c>
      <c r="J5116" s="82">
        <f t="shared" si="238"/>
        <v>3.0889599999999997</v>
      </c>
      <c r="K5116" s="39">
        <f>VLOOKUP('Cover page'!$B$6,Currecny_M!$A$1:$P$10,MATCH(Database!C5116,Currecny_M!$A$1:$P$1,0),FALSE)</f>
        <v>1</v>
      </c>
      <c r="L5116" s="82">
        <f t="shared" si="239"/>
        <v>3.0889599999999997</v>
      </c>
      <c r="M5116" s="82">
        <f>((E5116/$F$1)*VLOOKUP(N5116,Currecny_M!$A$1:$P$10,MATCH(Database!C5116,Currecny_M!$A$1:$P$1,0),FALSE))/VLOOKUP('Cover page'!$B$6,Currecny_M!$A$1:$P$10,MATCH(Database!C5116,Currecny_M!$A$1:$P$1,0),FALSE)</f>
        <v>3.0889599999999997</v>
      </c>
      <c r="N5116" s="6" t="str">
        <f>VLOOKUP(B5116,Master!$A$2:$C$11,3,FALSE)</f>
        <v>SGD</v>
      </c>
      <c r="O5116" s="6" t="str">
        <f>VLOOKUP(B5116,Master!$A$2:$C$11,2,FALSE)</f>
        <v>Asia</v>
      </c>
      <c r="Q5116" s="39" t="str">
        <f>VLOOKUP(D5116,GL_Master!$A$1:$D$80,2,FALSE)</f>
        <v>PL</v>
      </c>
      <c r="R5116" s="39" t="str">
        <f>VLOOKUP(D5116,GL_Master!$A$1:$D$80,3,FALSE)</f>
        <v>Travelling and conveyance</v>
      </c>
      <c r="S5116" s="39" t="str">
        <f>VLOOKUP(D5116,GL_Master!$A$1:$D$80,4,FALSE)</f>
        <v>Local conveyance</v>
      </c>
    </row>
    <row r="5117" spans="1:19" x14ac:dyDescent="0.25">
      <c r="A5117" s="39" t="s">
        <v>262</v>
      </c>
      <c r="B5117" s="39" t="s">
        <v>236</v>
      </c>
      <c r="C5117" s="7">
        <v>44044</v>
      </c>
      <c r="D5117" s="39" t="s">
        <v>31</v>
      </c>
      <c r="E5117" s="39">
        <v>27</v>
      </c>
      <c r="F5117" s="82">
        <f t="shared" si="237"/>
        <v>2.7E-2</v>
      </c>
      <c r="G5117" s="39">
        <f>VLOOKUP(N5117,Currecny_M!$A$1:$P$10,2,FALSE)</f>
        <v>53</v>
      </c>
      <c r="H5117" s="39">
        <f>MATCH(C5117,Currecny_M!$A$1:$P$1,0)</f>
        <v>6</v>
      </c>
      <c r="I5117" s="39">
        <f>VLOOKUP(N5117,Currecny_M!$A$1:$P$10,MATCH(Database!C5117,Currecny_M!$A$1:$P$1,0),FALSE)</f>
        <v>55.16</v>
      </c>
      <c r="J5117" s="82">
        <f t="shared" si="238"/>
        <v>1.48932</v>
      </c>
      <c r="K5117" s="39">
        <f>VLOOKUP('Cover page'!$B$6,Currecny_M!$A$1:$P$10,MATCH(Database!C5117,Currecny_M!$A$1:$P$1,0),FALSE)</f>
        <v>1</v>
      </c>
      <c r="L5117" s="82">
        <f t="shared" si="239"/>
        <v>1.48932</v>
      </c>
      <c r="M5117" s="82">
        <f>((E5117/$F$1)*VLOOKUP(N5117,Currecny_M!$A$1:$P$10,MATCH(Database!C5117,Currecny_M!$A$1:$P$1,0),FALSE))/VLOOKUP('Cover page'!$B$6,Currecny_M!$A$1:$P$10,MATCH(Database!C5117,Currecny_M!$A$1:$P$1,0),FALSE)</f>
        <v>1.48932</v>
      </c>
      <c r="N5117" s="6" t="str">
        <f>VLOOKUP(B5117,Master!$A$2:$C$11,3,FALSE)</f>
        <v>SGD</v>
      </c>
      <c r="O5117" s="6" t="str">
        <f>VLOOKUP(B5117,Master!$A$2:$C$11,2,FALSE)</f>
        <v>Asia</v>
      </c>
      <c r="Q5117" s="39" t="str">
        <f>VLOOKUP(D5117,GL_Master!$A$1:$D$80,2,FALSE)</f>
        <v>PL</v>
      </c>
      <c r="R5117" s="39" t="str">
        <f>VLOOKUP(D5117,GL_Master!$A$1:$D$80,3,FALSE)</f>
        <v>Office expenses</v>
      </c>
      <c r="S5117" s="39" t="str">
        <f>VLOOKUP(D5117,GL_Master!$A$1:$D$80,4,FALSE)</f>
        <v>Parking charges</v>
      </c>
    </row>
    <row r="5118" spans="1:19" x14ac:dyDescent="0.25">
      <c r="A5118" s="39" t="s">
        <v>262</v>
      </c>
      <c r="B5118" s="39" t="s">
        <v>236</v>
      </c>
      <c r="C5118" s="7">
        <v>44044</v>
      </c>
      <c r="D5118" s="39" t="s">
        <v>101</v>
      </c>
      <c r="E5118" s="39">
        <v>27</v>
      </c>
      <c r="F5118" s="82">
        <f t="shared" si="237"/>
        <v>2.7E-2</v>
      </c>
      <c r="G5118" s="39">
        <f>VLOOKUP(N5118,Currecny_M!$A$1:$P$10,2,FALSE)</f>
        <v>53</v>
      </c>
      <c r="H5118" s="39">
        <f>MATCH(C5118,Currecny_M!$A$1:$P$1,0)</f>
        <v>6</v>
      </c>
      <c r="I5118" s="39">
        <f>VLOOKUP(N5118,Currecny_M!$A$1:$P$10,MATCH(Database!C5118,Currecny_M!$A$1:$P$1,0),FALSE)</f>
        <v>55.16</v>
      </c>
      <c r="J5118" s="82">
        <f t="shared" si="238"/>
        <v>1.48932</v>
      </c>
      <c r="K5118" s="39">
        <f>VLOOKUP('Cover page'!$B$6,Currecny_M!$A$1:$P$10,MATCH(Database!C5118,Currecny_M!$A$1:$P$1,0),FALSE)</f>
        <v>1</v>
      </c>
      <c r="L5118" s="82">
        <f t="shared" si="239"/>
        <v>1.48932</v>
      </c>
      <c r="M5118" s="82">
        <f>((E5118/$F$1)*VLOOKUP(N5118,Currecny_M!$A$1:$P$10,MATCH(Database!C5118,Currecny_M!$A$1:$P$1,0),FALSE))/VLOOKUP('Cover page'!$B$6,Currecny_M!$A$1:$P$10,MATCH(Database!C5118,Currecny_M!$A$1:$P$1,0),FALSE)</f>
        <v>1.48932</v>
      </c>
      <c r="N5118" s="6" t="str">
        <f>VLOOKUP(B5118,Master!$A$2:$C$11,3,FALSE)</f>
        <v>SGD</v>
      </c>
      <c r="O5118" s="6" t="str">
        <f>VLOOKUP(B5118,Master!$A$2:$C$11,2,FALSE)</f>
        <v>Asia</v>
      </c>
      <c r="Q5118" s="39" t="str">
        <f>VLOOKUP(D5118,GL_Master!$A$1:$D$80,2,FALSE)</f>
        <v>PL</v>
      </c>
      <c r="R5118" s="39" t="str">
        <f>VLOOKUP(D5118,GL_Master!$A$1:$D$80,3,FALSE)</f>
        <v>COGS</v>
      </c>
      <c r="S5118" s="39" t="str">
        <f>VLOOKUP(D5118,GL_Master!$A$1:$D$80,4,FALSE)</f>
        <v>Purchase of other traded goods</v>
      </c>
    </row>
    <row r="5119" spans="1:19" x14ac:dyDescent="0.25">
      <c r="A5119" s="39" t="s">
        <v>262</v>
      </c>
      <c r="B5119" s="39" t="s">
        <v>236</v>
      </c>
      <c r="C5119" s="7">
        <v>44044</v>
      </c>
      <c r="D5119" s="39" t="s">
        <v>102</v>
      </c>
      <c r="E5119" s="39">
        <v>27</v>
      </c>
      <c r="F5119" s="82">
        <f t="shared" si="237"/>
        <v>2.7E-2</v>
      </c>
      <c r="G5119" s="39">
        <f>VLOOKUP(N5119,Currecny_M!$A$1:$P$10,2,FALSE)</f>
        <v>53</v>
      </c>
      <c r="H5119" s="39">
        <f>MATCH(C5119,Currecny_M!$A$1:$P$1,0)</f>
        <v>6</v>
      </c>
      <c r="I5119" s="39">
        <f>VLOOKUP(N5119,Currecny_M!$A$1:$P$10,MATCH(Database!C5119,Currecny_M!$A$1:$P$1,0),FALSE)</f>
        <v>55.16</v>
      </c>
      <c r="J5119" s="82">
        <f t="shared" si="238"/>
        <v>1.48932</v>
      </c>
      <c r="K5119" s="39">
        <f>VLOOKUP('Cover page'!$B$6,Currecny_M!$A$1:$P$10,MATCH(Database!C5119,Currecny_M!$A$1:$P$1,0),FALSE)</f>
        <v>1</v>
      </c>
      <c r="L5119" s="82">
        <f t="shared" si="239"/>
        <v>1.48932</v>
      </c>
      <c r="M5119" s="82">
        <f>((E5119/$F$1)*VLOOKUP(N5119,Currecny_M!$A$1:$P$10,MATCH(Database!C5119,Currecny_M!$A$1:$P$1,0),FALSE))/VLOOKUP('Cover page'!$B$6,Currecny_M!$A$1:$P$10,MATCH(Database!C5119,Currecny_M!$A$1:$P$1,0),FALSE)</f>
        <v>1.48932</v>
      </c>
      <c r="N5119" s="6" t="str">
        <f>VLOOKUP(B5119,Master!$A$2:$C$11,3,FALSE)</f>
        <v>SGD</v>
      </c>
      <c r="O5119" s="6" t="str">
        <f>VLOOKUP(B5119,Master!$A$2:$C$11,2,FALSE)</f>
        <v>Asia</v>
      </c>
      <c r="Q5119" s="39" t="str">
        <f>VLOOKUP(D5119,GL_Master!$A$1:$D$80,2,FALSE)</f>
        <v>PL</v>
      </c>
      <c r="R5119" s="39" t="str">
        <f>VLOOKUP(D5119,GL_Master!$A$1:$D$80,3,FALSE)</f>
        <v>Staff welfare expenses</v>
      </c>
      <c r="S5119" s="39" t="str">
        <f>VLOOKUP(D5119,GL_Master!$A$1:$D$80,4,FALSE)</f>
        <v>Diwali Expense</v>
      </c>
    </row>
    <row r="5120" spans="1:19" x14ac:dyDescent="0.25">
      <c r="A5120" s="39" t="s">
        <v>262</v>
      </c>
      <c r="B5120" s="39" t="s">
        <v>236</v>
      </c>
      <c r="C5120" s="7">
        <v>44044</v>
      </c>
      <c r="D5120" s="39" t="s">
        <v>20</v>
      </c>
      <c r="E5120" s="39">
        <v>53</v>
      </c>
      <c r="F5120" s="82">
        <f t="shared" si="237"/>
        <v>5.2999999999999999E-2</v>
      </c>
      <c r="G5120" s="39">
        <f>VLOOKUP(N5120,Currecny_M!$A$1:$P$10,2,FALSE)</f>
        <v>53</v>
      </c>
      <c r="H5120" s="39">
        <f>MATCH(C5120,Currecny_M!$A$1:$P$1,0)</f>
        <v>6</v>
      </c>
      <c r="I5120" s="39">
        <f>VLOOKUP(N5120,Currecny_M!$A$1:$P$10,MATCH(Database!C5120,Currecny_M!$A$1:$P$1,0),FALSE)</f>
        <v>55.16</v>
      </c>
      <c r="J5120" s="82">
        <f t="shared" si="238"/>
        <v>2.9234799999999996</v>
      </c>
      <c r="K5120" s="39">
        <f>VLOOKUP('Cover page'!$B$6,Currecny_M!$A$1:$P$10,MATCH(Database!C5120,Currecny_M!$A$1:$P$1,0),FALSE)</f>
        <v>1</v>
      </c>
      <c r="L5120" s="82">
        <f t="shared" si="239"/>
        <v>2.9234799999999996</v>
      </c>
      <c r="M5120" s="82">
        <f>((E5120/$F$1)*VLOOKUP(N5120,Currecny_M!$A$1:$P$10,MATCH(Database!C5120,Currecny_M!$A$1:$P$1,0),FALSE))/VLOOKUP('Cover page'!$B$6,Currecny_M!$A$1:$P$10,MATCH(Database!C5120,Currecny_M!$A$1:$P$1,0),FALSE)</f>
        <v>2.9234799999999996</v>
      </c>
      <c r="N5120" s="6" t="str">
        <f>VLOOKUP(B5120,Master!$A$2:$C$11,3,FALSE)</f>
        <v>SGD</v>
      </c>
      <c r="O5120" s="6" t="str">
        <f>VLOOKUP(B5120,Master!$A$2:$C$11,2,FALSE)</f>
        <v>Asia</v>
      </c>
      <c r="Q5120" s="39" t="str">
        <f>VLOOKUP(D5120,GL_Master!$A$1:$D$80,2,FALSE)</f>
        <v>PL</v>
      </c>
      <c r="R5120" s="39" t="str">
        <f>VLOOKUP(D5120,GL_Master!$A$1:$D$80,3,FALSE)</f>
        <v>Selling and Marketing expenses</v>
      </c>
      <c r="S5120" s="39" t="str">
        <f>VLOOKUP(D5120,GL_Master!$A$1:$D$80,4,FALSE)</f>
        <v>Business promotion</v>
      </c>
    </row>
    <row r="5121" spans="1:19" x14ac:dyDescent="0.25">
      <c r="A5121" s="39" t="s">
        <v>262</v>
      </c>
      <c r="B5121" s="39" t="s">
        <v>236</v>
      </c>
      <c r="C5121" s="7">
        <v>44044</v>
      </c>
      <c r="D5121" s="39" t="s">
        <v>29</v>
      </c>
      <c r="E5121" s="39">
        <v>55</v>
      </c>
      <c r="F5121" s="82">
        <f t="shared" si="237"/>
        <v>5.5E-2</v>
      </c>
      <c r="G5121" s="39">
        <f>VLOOKUP(N5121,Currecny_M!$A$1:$P$10,2,FALSE)</f>
        <v>53</v>
      </c>
      <c r="H5121" s="39">
        <f>MATCH(C5121,Currecny_M!$A$1:$P$1,0)</f>
        <v>6</v>
      </c>
      <c r="I5121" s="39">
        <f>VLOOKUP(N5121,Currecny_M!$A$1:$P$10,MATCH(Database!C5121,Currecny_M!$A$1:$P$1,0),FALSE)</f>
        <v>55.16</v>
      </c>
      <c r="J5121" s="82">
        <f t="shared" si="238"/>
        <v>3.0337999999999998</v>
      </c>
      <c r="K5121" s="39">
        <f>VLOOKUP('Cover page'!$B$6,Currecny_M!$A$1:$P$10,MATCH(Database!C5121,Currecny_M!$A$1:$P$1,0),FALSE)</f>
        <v>1</v>
      </c>
      <c r="L5121" s="82">
        <f t="shared" si="239"/>
        <v>3.0337999999999998</v>
      </c>
      <c r="M5121" s="82">
        <f>((E5121/$F$1)*VLOOKUP(N5121,Currecny_M!$A$1:$P$10,MATCH(Database!C5121,Currecny_M!$A$1:$P$1,0),FALSE))/VLOOKUP('Cover page'!$B$6,Currecny_M!$A$1:$P$10,MATCH(Database!C5121,Currecny_M!$A$1:$P$1,0),FALSE)</f>
        <v>3.0337999999999998</v>
      </c>
      <c r="N5121" s="6" t="str">
        <f>VLOOKUP(B5121,Master!$A$2:$C$11,3,FALSE)</f>
        <v>SGD</v>
      </c>
      <c r="O5121" s="6" t="str">
        <f>VLOOKUP(B5121,Master!$A$2:$C$11,2,FALSE)</f>
        <v>Asia</v>
      </c>
      <c r="Q5121" s="39" t="str">
        <f>VLOOKUP(D5121,GL_Master!$A$1:$D$80,2,FALSE)</f>
        <v>PL</v>
      </c>
      <c r="R5121" s="39" t="str">
        <f>VLOOKUP(D5121,GL_Master!$A$1:$D$80,3,FALSE)</f>
        <v>Communication &amp; internet exp</v>
      </c>
      <c r="S5121" s="39" t="str">
        <f>VLOOKUP(D5121,GL_Master!$A$1:$D$80,4,FALSE)</f>
        <v>Communication cost</v>
      </c>
    </row>
    <row r="5122" spans="1:19" x14ac:dyDescent="0.25">
      <c r="A5122" s="39" t="s">
        <v>262</v>
      </c>
      <c r="B5122" s="39" t="s">
        <v>236</v>
      </c>
      <c r="C5122" s="7">
        <v>44044</v>
      </c>
      <c r="D5122" s="39" t="s">
        <v>41</v>
      </c>
      <c r="E5122" s="39">
        <v>28</v>
      </c>
      <c r="F5122" s="82">
        <f t="shared" si="237"/>
        <v>2.8000000000000001E-2</v>
      </c>
      <c r="G5122" s="39">
        <f>VLOOKUP(N5122,Currecny_M!$A$1:$P$10,2,FALSE)</f>
        <v>53</v>
      </c>
      <c r="H5122" s="39">
        <f>MATCH(C5122,Currecny_M!$A$1:$P$1,0)</f>
        <v>6</v>
      </c>
      <c r="I5122" s="39">
        <f>VLOOKUP(N5122,Currecny_M!$A$1:$P$10,MATCH(Database!C5122,Currecny_M!$A$1:$P$1,0),FALSE)</f>
        <v>55.16</v>
      </c>
      <c r="J5122" s="82">
        <f t="shared" si="238"/>
        <v>1.5444799999999999</v>
      </c>
      <c r="K5122" s="39">
        <f>VLOOKUP('Cover page'!$B$6,Currecny_M!$A$1:$P$10,MATCH(Database!C5122,Currecny_M!$A$1:$P$1,0),FALSE)</f>
        <v>1</v>
      </c>
      <c r="L5122" s="82">
        <f t="shared" si="239"/>
        <v>1.5444799999999999</v>
      </c>
      <c r="M5122" s="82">
        <f>((E5122/$F$1)*VLOOKUP(N5122,Currecny_M!$A$1:$P$10,MATCH(Database!C5122,Currecny_M!$A$1:$P$1,0),FALSE))/VLOOKUP('Cover page'!$B$6,Currecny_M!$A$1:$P$10,MATCH(Database!C5122,Currecny_M!$A$1:$P$1,0),FALSE)</f>
        <v>1.5444799999999999</v>
      </c>
      <c r="N5122" s="6" t="str">
        <f>VLOOKUP(B5122,Master!$A$2:$C$11,3,FALSE)</f>
        <v>SGD</v>
      </c>
      <c r="O5122" s="6" t="str">
        <f>VLOOKUP(B5122,Master!$A$2:$C$11,2,FALSE)</f>
        <v>Asia</v>
      </c>
      <c r="Q5122" s="39" t="str">
        <f>VLOOKUP(D5122,GL_Master!$A$1:$D$80,2,FALSE)</f>
        <v>PL</v>
      </c>
      <c r="R5122" s="39" t="str">
        <f>VLOOKUP(D5122,GL_Master!$A$1:$D$80,3,FALSE)</f>
        <v>Communication &amp; internet exp</v>
      </c>
      <c r="S5122" s="39" t="str">
        <f>VLOOKUP(D5122,GL_Master!$A$1:$D$80,4,FALSE)</f>
        <v>Communication cost</v>
      </c>
    </row>
    <row r="5123" spans="1:19" x14ac:dyDescent="0.25">
      <c r="A5123" s="39" t="s">
        <v>262</v>
      </c>
      <c r="B5123" s="39" t="s">
        <v>236</v>
      </c>
      <c r="C5123" s="7">
        <v>44044</v>
      </c>
      <c r="D5123" s="39" t="s">
        <v>103</v>
      </c>
      <c r="E5123" s="39">
        <v>54</v>
      </c>
      <c r="F5123" s="82">
        <f t="shared" si="237"/>
        <v>5.3999999999999999E-2</v>
      </c>
      <c r="G5123" s="39">
        <f>VLOOKUP(N5123,Currecny_M!$A$1:$P$10,2,FALSE)</f>
        <v>53</v>
      </c>
      <c r="H5123" s="39">
        <f>MATCH(C5123,Currecny_M!$A$1:$P$1,0)</f>
        <v>6</v>
      </c>
      <c r="I5123" s="39">
        <f>VLOOKUP(N5123,Currecny_M!$A$1:$P$10,MATCH(Database!C5123,Currecny_M!$A$1:$P$1,0),FALSE)</f>
        <v>55.16</v>
      </c>
      <c r="J5123" s="82">
        <f t="shared" si="238"/>
        <v>2.97864</v>
      </c>
      <c r="K5123" s="39">
        <f>VLOOKUP('Cover page'!$B$6,Currecny_M!$A$1:$P$10,MATCH(Database!C5123,Currecny_M!$A$1:$P$1,0),FALSE)</f>
        <v>1</v>
      </c>
      <c r="L5123" s="82">
        <f t="shared" si="239"/>
        <v>2.97864</v>
      </c>
      <c r="M5123" s="82">
        <f>((E5123/$F$1)*VLOOKUP(N5123,Currecny_M!$A$1:$P$10,MATCH(Database!C5123,Currecny_M!$A$1:$P$1,0),FALSE))/VLOOKUP('Cover page'!$B$6,Currecny_M!$A$1:$P$10,MATCH(Database!C5123,Currecny_M!$A$1:$P$1,0),FALSE)</f>
        <v>2.97864</v>
      </c>
      <c r="N5123" s="6" t="str">
        <f>VLOOKUP(B5123,Master!$A$2:$C$11,3,FALSE)</f>
        <v>SGD</v>
      </c>
      <c r="O5123" s="6" t="str">
        <f>VLOOKUP(B5123,Master!$A$2:$C$11,2,FALSE)</f>
        <v>Asia</v>
      </c>
      <c r="Q5123" s="39" t="str">
        <f>VLOOKUP(D5123,GL_Master!$A$1:$D$80,2,FALSE)</f>
        <v>PL</v>
      </c>
      <c r="R5123" s="39" t="str">
        <f>VLOOKUP(D5123,GL_Master!$A$1:$D$80,3,FALSE)</f>
        <v>Communication &amp; internet exp</v>
      </c>
      <c r="S5123" s="39" t="str">
        <f>VLOOKUP(D5123,GL_Master!$A$1:$D$80,4,FALSE)</f>
        <v>Communication cost</v>
      </c>
    </row>
    <row r="5124" spans="1:19" x14ac:dyDescent="0.25">
      <c r="A5124" s="39" t="s">
        <v>262</v>
      </c>
      <c r="B5124" s="39" t="s">
        <v>236</v>
      </c>
      <c r="C5124" s="7">
        <v>44044</v>
      </c>
      <c r="D5124" s="39" t="s">
        <v>104</v>
      </c>
      <c r="E5124" s="39">
        <v>84</v>
      </c>
      <c r="F5124" s="82">
        <f t="shared" ref="F5124:F5187" si="240">E5124/$F$1</f>
        <v>8.4000000000000005E-2</v>
      </c>
      <c r="G5124" s="39">
        <f>VLOOKUP(N5124,Currecny_M!$A$1:$P$10,2,FALSE)</f>
        <v>53</v>
      </c>
      <c r="H5124" s="39">
        <f>MATCH(C5124,Currecny_M!$A$1:$P$1,0)</f>
        <v>6</v>
      </c>
      <c r="I5124" s="39">
        <f>VLOOKUP(N5124,Currecny_M!$A$1:$P$10,MATCH(Database!C5124,Currecny_M!$A$1:$P$1,0),FALSE)</f>
        <v>55.16</v>
      </c>
      <c r="J5124" s="82">
        <f t="shared" ref="J5124:J5187" si="241">F5124*I5124</f>
        <v>4.6334400000000002</v>
      </c>
      <c r="K5124" s="39">
        <f>VLOOKUP('Cover page'!$B$6,Currecny_M!$A$1:$P$10,MATCH(Database!C5124,Currecny_M!$A$1:$P$1,0),FALSE)</f>
        <v>1</v>
      </c>
      <c r="L5124" s="82">
        <f t="shared" ref="L5124:L5187" si="242">J5124/K5124</f>
        <v>4.6334400000000002</v>
      </c>
      <c r="M5124" s="82">
        <f>((E5124/$F$1)*VLOOKUP(N5124,Currecny_M!$A$1:$P$10,MATCH(Database!C5124,Currecny_M!$A$1:$P$1,0),FALSE))/VLOOKUP('Cover page'!$B$6,Currecny_M!$A$1:$P$10,MATCH(Database!C5124,Currecny_M!$A$1:$P$1,0),FALSE)</f>
        <v>4.6334400000000002</v>
      </c>
      <c r="N5124" s="6" t="str">
        <f>VLOOKUP(B5124,Master!$A$2:$C$11,3,FALSE)</f>
        <v>SGD</v>
      </c>
      <c r="O5124" s="6" t="str">
        <f>VLOOKUP(B5124,Master!$A$2:$C$11,2,FALSE)</f>
        <v>Asia</v>
      </c>
      <c r="Q5124" s="39" t="str">
        <f>VLOOKUP(D5124,GL_Master!$A$1:$D$80,2,FALSE)</f>
        <v>PL</v>
      </c>
      <c r="R5124" s="39" t="str">
        <f>VLOOKUP(D5124,GL_Master!$A$1:$D$80,3,FALSE)</f>
        <v>Legal &amp; Professional expenses</v>
      </c>
      <c r="S5124" s="39" t="str">
        <f>VLOOKUP(D5124,GL_Master!$A$1:$D$80,4,FALSE)</f>
        <v>Professional Fees - Others</v>
      </c>
    </row>
    <row r="5125" spans="1:19" x14ac:dyDescent="0.25">
      <c r="A5125" s="39" t="s">
        <v>262</v>
      </c>
      <c r="B5125" s="39" t="s">
        <v>236</v>
      </c>
      <c r="C5125" s="7">
        <v>44044</v>
      </c>
      <c r="D5125" s="39" t="s">
        <v>105</v>
      </c>
      <c r="E5125" s="39">
        <v>58</v>
      </c>
      <c r="F5125" s="82">
        <f t="shared" si="240"/>
        <v>5.8000000000000003E-2</v>
      </c>
      <c r="G5125" s="39">
        <f>VLOOKUP(N5125,Currecny_M!$A$1:$P$10,2,FALSE)</f>
        <v>53</v>
      </c>
      <c r="H5125" s="39">
        <f>MATCH(C5125,Currecny_M!$A$1:$P$1,0)</f>
        <v>6</v>
      </c>
      <c r="I5125" s="39">
        <f>VLOOKUP(N5125,Currecny_M!$A$1:$P$10,MATCH(Database!C5125,Currecny_M!$A$1:$P$1,0),FALSE)</f>
        <v>55.16</v>
      </c>
      <c r="J5125" s="82">
        <f t="shared" si="241"/>
        <v>3.1992799999999999</v>
      </c>
      <c r="K5125" s="39">
        <f>VLOOKUP('Cover page'!$B$6,Currecny_M!$A$1:$P$10,MATCH(Database!C5125,Currecny_M!$A$1:$P$1,0),FALSE)</f>
        <v>1</v>
      </c>
      <c r="L5125" s="82">
        <f t="shared" si="242"/>
        <v>3.1992799999999999</v>
      </c>
      <c r="M5125" s="82">
        <f>((E5125/$F$1)*VLOOKUP(N5125,Currecny_M!$A$1:$P$10,MATCH(Database!C5125,Currecny_M!$A$1:$P$1,0),FALSE))/VLOOKUP('Cover page'!$B$6,Currecny_M!$A$1:$P$10,MATCH(Database!C5125,Currecny_M!$A$1:$P$1,0),FALSE)</f>
        <v>3.1992799999999999</v>
      </c>
      <c r="N5125" s="6" t="str">
        <f>VLOOKUP(B5125,Master!$A$2:$C$11,3,FALSE)</f>
        <v>SGD</v>
      </c>
      <c r="O5125" s="6" t="str">
        <f>VLOOKUP(B5125,Master!$A$2:$C$11,2,FALSE)</f>
        <v>Asia</v>
      </c>
      <c r="Q5125" s="39" t="str">
        <f>VLOOKUP(D5125,GL_Master!$A$1:$D$80,2,FALSE)</f>
        <v>PL</v>
      </c>
      <c r="R5125" s="39" t="str">
        <f>VLOOKUP(D5125,GL_Master!$A$1:$D$80,3,FALSE)</f>
        <v>Travelling and conveyance</v>
      </c>
      <c r="S5125" s="39" t="str">
        <f>VLOOKUP(D5125,GL_Master!$A$1:$D$80,4,FALSE)</f>
        <v>Car hiring and rental services</v>
      </c>
    </row>
    <row r="5126" spans="1:19" x14ac:dyDescent="0.25">
      <c r="A5126" s="39" t="s">
        <v>262</v>
      </c>
      <c r="B5126" s="39" t="s">
        <v>236</v>
      </c>
      <c r="C5126" s="7">
        <v>44044</v>
      </c>
      <c r="D5126" s="39" t="s">
        <v>106</v>
      </c>
      <c r="E5126" s="39">
        <v>27</v>
      </c>
      <c r="F5126" s="82">
        <f t="shared" si="240"/>
        <v>2.7E-2</v>
      </c>
      <c r="G5126" s="39">
        <f>VLOOKUP(N5126,Currecny_M!$A$1:$P$10,2,FALSE)</f>
        <v>53</v>
      </c>
      <c r="H5126" s="39">
        <f>MATCH(C5126,Currecny_M!$A$1:$P$1,0)</f>
        <v>6</v>
      </c>
      <c r="I5126" s="39">
        <f>VLOOKUP(N5126,Currecny_M!$A$1:$P$10,MATCH(Database!C5126,Currecny_M!$A$1:$P$1,0),FALSE)</f>
        <v>55.16</v>
      </c>
      <c r="J5126" s="82">
        <f t="shared" si="241"/>
        <v>1.48932</v>
      </c>
      <c r="K5126" s="39">
        <f>VLOOKUP('Cover page'!$B$6,Currecny_M!$A$1:$P$10,MATCH(Database!C5126,Currecny_M!$A$1:$P$1,0),FALSE)</f>
        <v>1</v>
      </c>
      <c r="L5126" s="82">
        <f t="shared" si="242"/>
        <v>1.48932</v>
      </c>
      <c r="M5126" s="82">
        <f>((E5126/$F$1)*VLOOKUP(N5126,Currecny_M!$A$1:$P$10,MATCH(Database!C5126,Currecny_M!$A$1:$P$1,0),FALSE))/VLOOKUP('Cover page'!$B$6,Currecny_M!$A$1:$P$10,MATCH(Database!C5126,Currecny_M!$A$1:$P$1,0),FALSE)</f>
        <v>1.48932</v>
      </c>
      <c r="N5126" s="6" t="str">
        <f>VLOOKUP(B5126,Master!$A$2:$C$11,3,FALSE)</f>
        <v>SGD</v>
      </c>
      <c r="O5126" s="6" t="str">
        <f>VLOOKUP(B5126,Master!$A$2:$C$11,2,FALSE)</f>
        <v>Asia</v>
      </c>
      <c r="Q5126" s="39" t="str">
        <f>VLOOKUP(D5126,GL_Master!$A$1:$D$80,2,FALSE)</f>
        <v>PL</v>
      </c>
      <c r="R5126" s="39" t="str">
        <f>VLOOKUP(D5126,GL_Master!$A$1:$D$80,3,FALSE)</f>
        <v>Communication &amp; internet exp</v>
      </c>
      <c r="S5126" s="39" t="str">
        <f>VLOOKUP(D5126,GL_Master!$A$1:$D$80,4,FALSE)</f>
        <v>Printing &amp; Stationary</v>
      </c>
    </row>
    <row r="5127" spans="1:19" x14ac:dyDescent="0.25">
      <c r="A5127" s="39" t="s">
        <v>262</v>
      </c>
      <c r="B5127" s="39" t="s">
        <v>236</v>
      </c>
      <c r="C5127" s="7">
        <v>44044</v>
      </c>
      <c r="D5127" s="39" t="s">
        <v>32</v>
      </c>
      <c r="E5127" s="39">
        <v>29</v>
      </c>
      <c r="F5127" s="82">
        <f t="shared" si="240"/>
        <v>2.9000000000000001E-2</v>
      </c>
      <c r="G5127" s="39">
        <f>VLOOKUP(N5127,Currecny_M!$A$1:$P$10,2,FALSE)</f>
        <v>53</v>
      </c>
      <c r="H5127" s="39">
        <f>MATCH(C5127,Currecny_M!$A$1:$P$1,0)</f>
        <v>6</v>
      </c>
      <c r="I5127" s="39">
        <f>VLOOKUP(N5127,Currecny_M!$A$1:$P$10,MATCH(Database!C5127,Currecny_M!$A$1:$P$1,0),FALSE)</f>
        <v>55.16</v>
      </c>
      <c r="J5127" s="82">
        <f t="shared" si="241"/>
        <v>1.59964</v>
      </c>
      <c r="K5127" s="39">
        <f>VLOOKUP('Cover page'!$B$6,Currecny_M!$A$1:$P$10,MATCH(Database!C5127,Currecny_M!$A$1:$P$1,0),FALSE)</f>
        <v>1</v>
      </c>
      <c r="L5127" s="82">
        <f t="shared" si="242"/>
        <v>1.59964</v>
      </c>
      <c r="M5127" s="82">
        <f>((E5127/$F$1)*VLOOKUP(N5127,Currecny_M!$A$1:$P$10,MATCH(Database!C5127,Currecny_M!$A$1:$P$1,0),FALSE))/VLOOKUP('Cover page'!$B$6,Currecny_M!$A$1:$P$10,MATCH(Database!C5127,Currecny_M!$A$1:$P$1,0),FALSE)</f>
        <v>1.59964</v>
      </c>
      <c r="N5127" s="6" t="str">
        <f>VLOOKUP(B5127,Master!$A$2:$C$11,3,FALSE)</f>
        <v>SGD</v>
      </c>
      <c r="O5127" s="6" t="str">
        <f>VLOOKUP(B5127,Master!$A$2:$C$11,2,FALSE)</f>
        <v>Asia</v>
      </c>
      <c r="Q5127" s="39" t="str">
        <f>VLOOKUP(D5127,GL_Master!$A$1:$D$80,2,FALSE)</f>
        <v>PL</v>
      </c>
      <c r="R5127" s="39" t="str">
        <f>VLOOKUP(D5127,GL_Master!$A$1:$D$80,3,FALSE)</f>
        <v>Communication &amp; internet exp</v>
      </c>
      <c r="S5127" s="39" t="str">
        <f>VLOOKUP(D5127,GL_Master!$A$1:$D$80,4,FALSE)</f>
        <v>Printing &amp; Stationary</v>
      </c>
    </row>
    <row r="5128" spans="1:19" x14ac:dyDescent="0.25">
      <c r="A5128" s="39" t="s">
        <v>262</v>
      </c>
      <c r="B5128" s="39" t="s">
        <v>236</v>
      </c>
      <c r="C5128" s="7">
        <v>44044</v>
      </c>
      <c r="D5128" s="39" t="s">
        <v>35</v>
      </c>
      <c r="E5128" s="39">
        <v>80</v>
      </c>
      <c r="F5128" s="82">
        <f t="shared" si="240"/>
        <v>0.08</v>
      </c>
      <c r="G5128" s="39">
        <f>VLOOKUP(N5128,Currecny_M!$A$1:$P$10,2,FALSE)</f>
        <v>53</v>
      </c>
      <c r="H5128" s="39">
        <f>MATCH(C5128,Currecny_M!$A$1:$P$1,0)</f>
        <v>6</v>
      </c>
      <c r="I5128" s="39">
        <f>VLOOKUP(N5128,Currecny_M!$A$1:$P$10,MATCH(Database!C5128,Currecny_M!$A$1:$P$1,0),FALSE)</f>
        <v>55.16</v>
      </c>
      <c r="J5128" s="82">
        <f t="shared" si="241"/>
        <v>4.4127999999999998</v>
      </c>
      <c r="K5128" s="39">
        <f>VLOOKUP('Cover page'!$B$6,Currecny_M!$A$1:$P$10,MATCH(Database!C5128,Currecny_M!$A$1:$P$1,0),FALSE)</f>
        <v>1</v>
      </c>
      <c r="L5128" s="82">
        <f t="shared" si="242"/>
        <v>4.4127999999999998</v>
      </c>
      <c r="M5128" s="82">
        <f>((E5128/$F$1)*VLOOKUP(N5128,Currecny_M!$A$1:$P$10,MATCH(Database!C5128,Currecny_M!$A$1:$P$1,0),FALSE))/VLOOKUP('Cover page'!$B$6,Currecny_M!$A$1:$P$10,MATCH(Database!C5128,Currecny_M!$A$1:$P$1,0),FALSE)</f>
        <v>4.4127999999999998</v>
      </c>
      <c r="N5128" s="6" t="str">
        <f>VLOOKUP(B5128,Master!$A$2:$C$11,3,FALSE)</f>
        <v>SGD</v>
      </c>
      <c r="O5128" s="6" t="str">
        <f>VLOOKUP(B5128,Master!$A$2:$C$11,2,FALSE)</f>
        <v>Asia</v>
      </c>
      <c r="Q5128" s="39" t="str">
        <f>VLOOKUP(D5128,GL_Master!$A$1:$D$80,2,FALSE)</f>
        <v>PL</v>
      </c>
      <c r="R5128" s="39" t="str">
        <f>VLOOKUP(D5128,GL_Master!$A$1:$D$80,3,FALSE)</f>
        <v>Security Expenses</v>
      </c>
      <c r="S5128" s="39" t="str">
        <f>VLOOKUP(D5128,GL_Master!$A$1:$D$80,4,FALSE)</f>
        <v>Security Expenses others</v>
      </c>
    </row>
    <row r="5129" spans="1:19" x14ac:dyDescent="0.25">
      <c r="A5129" s="39" t="s">
        <v>262</v>
      </c>
      <c r="B5129" s="39" t="s">
        <v>236</v>
      </c>
      <c r="C5129" s="7">
        <v>44044</v>
      </c>
      <c r="D5129" s="39" t="s">
        <v>38</v>
      </c>
      <c r="E5129" s="39">
        <v>27</v>
      </c>
      <c r="F5129" s="82">
        <f t="shared" si="240"/>
        <v>2.7E-2</v>
      </c>
      <c r="G5129" s="39">
        <f>VLOOKUP(N5129,Currecny_M!$A$1:$P$10,2,FALSE)</f>
        <v>53</v>
      </c>
      <c r="H5129" s="39">
        <f>MATCH(C5129,Currecny_M!$A$1:$P$1,0)</f>
        <v>6</v>
      </c>
      <c r="I5129" s="39">
        <f>VLOOKUP(N5129,Currecny_M!$A$1:$P$10,MATCH(Database!C5129,Currecny_M!$A$1:$P$1,0),FALSE)</f>
        <v>55.16</v>
      </c>
      <c r="J5129" s="82">
        <f t="shared" si="241"/>
        <v>1.48932</v>
      </c>
      <c r="K5129" s="39">
        <f>VLOOKUP('Cover page'!$B$6,Currecny_M!$A$1:$P$10,MATCH(Database!C5129,Currecny_M!$A$1:$P$1,0),FALSE)</f>
        <v>1</v>
      </c>
      <c r="L5129" s="82">
        <f t="shared" si="242"/>
        <v>1.48932</v>
      </c>
      <c r="M5129" s="82">
        <f>((E5129/$F$1)*VLOOKUP(N5129,Currecny_M!$A$1:$P$10,MATCH(Database!C5129,Currecny_M!$A$1:$P$1,0),FALSE))/VLOOKUP('Cover page'!$B$6,Currecny_M!$A$1:$P$10,MATCH(Database!C5129,Currecny_M!$A$1:$P$1,0),FALSE)</f>
        <v>1.48932</v>
      </c>
      <c r="N5129" s="6" t="str">
        <f>VLOOKUP(B5129,Master!$A$2:$C$11,3,FALSE)</f>
        <v>SGD</v>
      </c>
      <c r="O5129" s="6" t="str">
        <f>VLOOKUP(B5129,Master!$A$2:$C$11,2,FALSE)</f>
        <v>Asia</v>
      </c>
      <c r="Q5129" s="39" t="str">
        <f>VLOOKUP(D5129,GL_Master!$A$1:$D$80,2,FALSE)</f>
        <v>PL</v>
      </c>
      <c r="R5129" s="39" t="str">
        <f>VLOOKUP(D5129,GL_Master!$A$1:$D$80,3,FALSE)</f>
        <v>House Keeping Expenses</v>
      </c>
      <c r="S5129" s="39" t="str">
        <f>VLOOKUP(D5129,GL_Master!$A$1:$D$80,4,FALSE)</f>
        <v>House Keeping Expenses</v>
      </c>
    </row>
    <row r="5130" spans="1:19" x14ac:dyDescent="0.25">
      <c r="A5130" s="39" t="s">
        <v>262</v>
      </c>
      <c r="B5130" s="39" t="s">
        <v>236</v>
      </c>
      <c r="C5130" s="7">
        <v>44044</v>
      </c>
      <c r="D5130" s="39" t="s">
        <v>107</v>
      </c>
      <c r="E5130" s="39">
        <v>29</v>
      </c>
      <c r="F5130" s="82">
        <f t="shared" si="240"/>
        <v>2.9000000000000001E-2</v>
      </c>
      <c r="G5130" s="39">
        <f>VLOOKUP(N5130,Currecny_M!$A$1:$P$10,2,FALSE)</f>
        <v>53</v>
      </c>
      <c r="H5130" s="39">
        <f>MATCH(C5130,Currecny_M!$A$1:$P$1,0)</f>
        <v>6</v>
      </c>
      <c r="I5130" s="39">
        <f>VLOOKUP(N5130,Currecny_M!$A$1:$P$10,MATCH(Database!C5130,Currecny_M!$A$1:$P$1,0),FALSE)</f>
        <v>55.16</v>
      </c>
      <c r="J5130" s="82">
        <f t="shared" si="241"/>
        <v>1.59964</v>
      </c>
      <c r="K5130" s="39">
        <f>VLOOKUP('Cover page'!$B$6,Currecny_M!$A$1:$P$10,MATCH(Database!C5130,Currecny_M!$A$1:$P$1,0),FALSE)</f>
        <v>1</v>
      </c>
      <c r="L5130" s="82">
        <f t="shared" si="242"/>
        <v>1.59964</v>
      </c>
      <c r="M5130" s="82">
        <f>((E5130/$F$1)*VLOOKUP(N5130,Currecny_M!$A$1:$P$10,MATCH(Database!C5130,Currecny_M!$A$1:$P$1,0),FALSE))/VLOOKUP('Cover page'!$B$6,Currecny_M!$A$1:$P$10,MATCH(Database!C5130,Currecny_M!$A$1:$P$1,0),FALSE)</f>
        <v>1.59964</v>
      </c>
      <c r="N5130" s="6" t="str">
        <f>VLOOKUP(B5130,Master!$A$2:$C$11,3,FALSE)</f>
        <v>SGD</v>
      </c>
      <c r="O5130" s="6" t="str">
        <f>VLOOKUP(B5130,Master!$A$2:$C$11,2,FALSE)</f>
        <v>Asia</v>
      </c>
      <c r="Q5130" s="39" t="str">
        <f>VLOOKUP(D5130,GL_Master!$A$1:$D$80,2,FALSE)</f>
        <v>PL</v>
      </c>
      <c r="R5130" s="39" t="str">
        <f>VLOOKUP(D5130,GL_Master!$A$1:$D$80,3,FALSE)</f>
        <v>Misc. expenses</v>
      </c>
      <c r="S5130" s="39" t="str">
        <f>VLOOKUP(D5130,GL_Master!$A$1:$D$80,4,FALSE)</f>
        <v>Repair &amp; Maintenance</v>
      </c>
    </row>
    <row r="5131" spans="1:19" x14ac:dyDescent="0.25">
      <c r="A5131" s="39" t="s">
        <v>262</v>
      </c>
      <c r="B5131" s="39" t="s">
        <v>236</v>
      </c>
      <c r="C5131" s="7">
        <v>44044</v>
      </c>
      <c r="D5131" s="39" t="s">
        <v>108</v>
      </c>
      <c r="E5131" s="39">
        <v>29</v>
      </c>
      <c r="F5131" s="82">
        <f t="shared" si="240"/>
        <v>2.9000000000000001E-2</v>
      </c>
      <c r="G5131" s="39">
        <f>VLOOKUP(N5131,Currecny_M!$A$1:$P$10,2,FALSE)</f>
        <v>53</v>
      </c>
      <c r="H5131" s="39">
        <f>MATCH(C5131,Currecny_M!$A$1:$P$1,0)</f>
        <v>6</v>
      </c>
      <c r="I5131" s="39">
        <f>VLOOKUP(N5131,Currecny_M!$A$1:$P$10,MATCH(Database!C5131,Currecny_M!$A$1:$P$1,0),FALSE)</f>
        <v>55.16</v>
      </c>
      <c r="J5131" s="82">
        <f t="shared" si="241"/>
        <v>1.59964</v>
      </c>
      <c r="K5131" s="39">
        <f>VLOOKUP('Cover page'!$B$6,Currecny_M!$A$1:$P$10,MATCH(Database!C5131,Currecny_M!$A$1:$P$1,0),FALSE)</f>
        <v>1</v>
      </c>
      <c r="L5131" s="82">
        <f t="shared" si="242"/>
        <v>1.59964</v>
      </c>
      <c r="M5131" s="82">
        <f>((E5131/$F$1)*VLOOKUP(N5131,Currecny_M!$A$1:$P$10,MATCH(Database!C5131,Currecny_M!$A$1:$P$1,0),FALSE))/VLOOKUP('Cover page'!$B$6,Currecny_M!$A$1:$P$10,MATCH(Database!C5131,Currecny_M!$A$1:$P$1,0),FALSE)</f>
        <v>1.59964</v>
      </c>
      <c r="N5131" s="6" t="str">
        <f>VLOOKUP(B5131,Master!$A$2:$C$11,3,FALSE)</f>
        <v>SGD</v>
      </c>
      <c r="O5131" s="6" t="str">
        <f>VLOOKUP(B5131,Master!$A$2:$C$11,2,FALSE)</f>
        <v>Asia</v>
      </c>
      <c r="Q5131" s="39" t="str">
        <f>VLOOKUP(D5131,GL_Master!$A$1:$D$80,2,FALSE)</f>
        <v>PL</v>
      </c>
      <c r="R5131" s="39" t="str">
        <f>VLOOKUP(D5131,GL_Master!$A$1:$D$80,3,FALSE)</f>
        <v>Misc. expenses</v>
      </c>
      <c r="S5131" s="39" t="str">
        <f>VLOOKUP(D5131,GL_Master!$A$1:$D$80,4,FALSE)</f>
        <v>Repair &amp; Maintenance</v>
      </c>
    </row>
    <row r="5132" spans="1:19" x14ac:dyDescent="0.25">
      <c r="A5132" s="39" t="s">
        <v>262</v>
      </c>
      <c r="B5132" s="39" t="s">
        <v>236</v>
      </c>
      <c r="C5132" s="7">
        <v>44044</v>
      </c>
      <c r="D5132" s="39" t="s">
        <v>9</v>
      </c>
      <c r="E5132" s="39">
        <v>242</v>
      </c>
      <c r="F5132" s="82">
        <f t="shared" si="240"/>
        <v>0.24199999999999999</v>
      </c>
      <c r="G5132" s="39">
        <f>VLOOKUP(N5132,Currecny_M!$A$1:$P$10,2,FALSE)</f>
        <v>53</v>
      </c>
      <c r="H5132" s="39">
        <f>MATCH(C5132,Currecny_M!$A$1:$P$1,0)</f>
        <v>6</v>
      </c>
      <c r="I5132" s="39">
        <f>VLOOKUP(N5132,Currecny_M!$A$1:$P$10,MATCH(Database!C5132,Currecny_M!$A$1:$P$1,0),FALSE)</f>
        <v>55.16</v>
      </c>
      <c r="J5132" s="82">
        <f t="shared" si="241"/>
        <v>13.348719999999998</v>
      </c>
      <c r="K5132" s="39">
        <f>VLOOKUP('Cover page'!$B$6,Currecny_M!$A$1:$P$10,MATCH(Database!C5132,Currecny_M!$A$1:$P$1,0),FALSE)</f>
        <v>1</v>
      </c>
      <c r="L5132" s="82">
        <f t="shared" si="242"/>
        <v>13.348719999999998</v>
      </c>
      <c r="M5132" s="82">
        <f>((E5132/$F$1)*VLOOKUP(N5132,Currecny_M!$A$1:$P$10,MATCH(Database!C5132,Currecny_M!$A$1:$P$1,0),FALSE))/VLOOKUP('Cover page'!$B$6,Currecny_M!$A$1:$P$10,MATCH(Database!C5132,Currecny_M!$A$1:$P$1,0),FALSE)</f>
        <v>13.348719999999998</v>
      </c>
      <c r="N5132" s="6" t="str">
        <f>VLOOKUP(B5132,Master!$A$2:$C$11,3,FALSE)</f>
        <v>SGD</v>
      </c>
      <c r="O5132" s="6" t="str">
        <f>VLOOKUP(B5132,Master!$A$2:$C$11,2,FALSE)</f>
        <v>Asia</v>
      </c>
      <c r="Q5132" s="39" t="str">
        <f>VLOOKUP(D5132,GL_Master!$A$1:$D$80,2,FALSE)</f>
        <v>PL</v>
      </c>
      <c r="R5132" s="39" t="str">
        <f>VLOOKUP(D5132,GL_Master!$A$1:$D$80,3,FALSE)</f>
        <v>Rent</v>
      </c>
      <c r="S5132" s="39" t="str">
        <f>VLOOKUP(D5132,GL_Master!$A$1:$D$80,4,FALSE)</f>
        <v>Office Rent</v>
      </c>
    </row>
    <row r="5133" spans="1:19" x14ac:dyDescent="0.25">
      <c r="A5133" s="39" t="s">
        <v>262</v>
      </c>
      <c r="B5133" s="39" t="s">
        <v>236</v>
      </c>
      <c r="C5133" s="7">
        <v>44044</v>
      </c>
      <c r="D5133" s="39" t="s">
        <v>109</v>
      </c>
      <c r="E5133" s="39">
        <v>-137</v>
      </c>
      <c r="F5133" s="82">
        <f t="shared" si="240"/>
        <v>-0.13700000000000001</v>
      </c>
      <c r="G5133" s="39">
        <f>VLOOKUP(N5133,Currecny_M!$A$1:$P$10,2,FALSE)</f>
        <v>53</v>
      </c>
      <c r="H5133" s="39">
        <f>MATCH(C5133,Currecny_M!$A$1:$P$1,0)</f>
        <v>6</v>
      </c>
      <c r="I5133" s="39">
        <f>VLOOKUP(N5133,Currecny_M!$A$1:$P$10,MATCH(Database!C5133,Currecny_M!$A$1:$P$1,0),FALSE)</f>
        <v>55.16</v>
      </c>
      <c r="J5133" s="82">
        <f t="shared" si="241"/>
        <v>-7.5569199999999999</v>
      </c>
      <c r="K5133" s="39">
        <f>VLOOKUP('Cover page'!$B$6,Currecny_M!$A$1:$P$10,MATCH(Database!C5133,Currecny_M!$A$1:$P$1,0),FALSE)</f>
        <v>1</v>
      </c>
      <c r="L5133" s="82">
        <f t="shared" si="242"/>
        <v>-7.5569199999999999</v>
      </c>
      <c r="M5133" s="82">
        <f>((E5133/$F$1)*VLOOKUP(N5133,Currecny_M!$A$1:$P$10,MATCH(Database!C5133,Currecny_M!$A$1:$P$1,0),FALSE))/VLOOKUP('Cover page'!$B$6,Currecny_M!$A$1:$P$10,MATCH(Database!C5133,Currecny_M!$A$1:$P$1,0),FALSE)</f>
        <v>-7.5569199999999999</v>
      </c>
      <c r="N5133" s="6" t="str">
        <f>VLOOKUP(B5133,Master!$A$2:$C$11,3,FALSE)</f>
        <v>SGD</v>
      </c>
      <c r="O5133" s="6" t="str">
        <f>VLOOKUP(B5133,Master!$A$2:$C$11,2,FALSE)</f>
        <v>Asia</v>
      </c>
      <c r="Q5133" s="39" t="str">
        <f>VLOOKUP(D5133,GL_Master!$A$1:$D$80,2,FALSE)</f>
        <v>PL</v>
      </c>
      <c r="R5133" s="39" t="str">
        <f>VLOOKUP(D5133,GL_Master!$A$1:$D$80,3,FALSE)</f>
        <v>Travelling and conveyance</v>
      </c>
      <c r="S5133" s="39" t="str">
        <f>VLOOKUP(D5133,GL_Master!$A$1:$D$80,4,FALSE)</f>
        <v>Travelling , hotel lodging</v>
      </c>
    </row>
    <row r="5134" spans="1:19" x14ac:dyDescent="0.25">
      <c r="A5134" s="39" t="s">
        <v>262</v>
      </c>
      <c r="B5134" s="39" t="s">
        <v>236</v>
      </c>
      <c r="C5134" s="7">
        <v>44044</v>
      </c>
      <c r="D5134" s="39" t="s">
        <v>110</v>
      </c>
      <c r="E5134" s="39">
        <v>55</v>
      </c>
      <c r="F5134" s="82">
        <f t="shared" si="240"/>
        <v>5.5E-2</v>
      </c>
      <c r="G5134" s="39">
        <f>VLOOKUP(N5134,Currecny_M!$A$1:$P$10,2,FALSE)</f>
        <v>53</v>
      </c>
      <c r="H5134" s="39">
        <f>MATCH(C5134,Currecny_M!$A$1:$P$1,0)</f>
        <v>6</v>
      </c>
      <c r="I5134" s="39">
        <f>VLOOKUP(N5134,Currecny_M!$A$1:$P$10,MATCH(Database!C5134,Currecny_M!$A$1:$P$1,0),FALSE)</f>
        <v>55.16</v>
      </c>
      <c r="J5134" s="82">
        <f t="shared" si="241"/>
        <v>3.0337999999999998</v>
      </c>
      <c r="K5134" s="39">
        <f>VLOOKUP('Cover page'!$B$6,Currecny_M!$A$1:$P$10,MATCH(Database!C5134,Currecny_M!$A$1:$P$1,0),FALSE)</f>
        <v>1</v>
      </c>
      <c r="L5134" s="82">
        <f t="shared" si="242"/>
        <v>3.0337999999999998</v>
      </c>
      <c r="M5134" s="82">
        <f>((E5134/$F$1)*VLOOKUP(N5134,Currecny_M!$A$1:$P$10,MATCH(Database!C5134,Currecny_M!$A$1:$P$1,0),FALSE))/VLOOKUP('Cover page'!$B$6,Currecny_M!$A$1:$P$10,MATCH(Database!C5134,Currecny_M!$A$1:$P$1,0),FALSE)</f>
        <v>3.0337999999999998</v>
      </c>
      <c r="N5134" s="6" t="str">
        <f>VLOOKUP(B5134,Master!$A$2:$C$11,3,FALSE)</f>
        <v>SGD</v>
      </c>
      <c r="O5134" s="6" t="str">
        <f>VLOOKUP(B5134,Master!$A$2:$C$11,2,FALSE)</f>
        <v>Asia</v>
      </c>
      <c r="Q5134" s="39" t="str">
        <f>VLOOKUP(D5134,GL_Master!$A$1:$D$80,2,FALSE)</f>
        <v>PL</v>
      </c>
      <c r="R5134" s="39" t="str">
        <f>VLOOKUP(D5134,GL_Master!$A$1:$D$80,3,FALSE)</f>
        <v>Travelling and conveyance</v>
      </c>
      <c r="S5134" s="39" t="str">
        <f>VLOOKUP(D5134,GL_Master!$A$1:$D$80,4,FALSE)</f>
        <v>Travelling , hotel lodging</v>
      </c>
    </row>
    <row r="5135" spans="1:19" x14ac:dyDescent="0.25">
      <c r="A5135" s="39" t="s">
        <v>262</v>
      </c>
      <c r="B5135" s="39" t="s">
        <v>236</v>
      </c>
      <c r="C5135" s="7">
        <v>44044</v>
      </c>
      <c r="D5135" s="39" t="s">
        <v>111</v>
      </c>
      <c r="E5135" s="39">
        <v>29</v>
      </c>
      <c r="F5135" s="82">
        <f t="shared" si="240"/>
        <v>2.9000000000000001E-2</v>
      </c>
      <c r="G5135" s="39">
        <f>VLOOKUP(N5135,Currecny_M!$A$1:$P$10,2,FALSE)</f>
        <v>53</v>
      </c>
      <c r="H5135" s="39">
        <f>MATCH(C5135,Currecny_M!$A$1:$P$1,0)</f>
        <v>6</v>
      </c>
      <c r="I5135" s="39">
        <f>VLOOKUP(N5135,Currecny_M!$A$1:$P$10,MATCH(Database!C5135,Currecny_M!$A$1:$P$1,0),FALSE)</f>
        <v>55.16</v>
      </c>
      <c r="J5135" s="82">
        <f t="shared" si="241"/>
        <v>1.59964</v>
      </c>
      <c r="K5135" s="39">
        <f>VLOOKUP('Cover page'!$B$6,Currecny_M!$A$1:$P$10,MATCH(Database!C5135,Currecny_M!$A$1:$P$1,0),FALSE)</f>
        <v>1</v>
      </c>
      <c r="L5135" s="82">
        <f t="shared" si="242"/>
        <v>1.59964</v>
      </c>
      <c r="M5135" s="82">
        <f>((E5135/$F$1)*VLOOKUP(N5135,Currecny_M!$A$1:$P$10,MATCH(Database!C5135,Currecny_M!$A$1:$P$1,0),FALSE))/VLOOKUP('Cover page'!$B$6,Currecny_M!$A$1:$P$10,MATCH(Database!C5135,Currecny_M!$A$1:$P$1,0),FALSE)</f>
        <v>1.59964</v>
      </c>
      <c r="N5135" s="6" t="str">
        <f>VLOOKUP(B5135,Master!$A$2:$C$11,3,FALSE)</f>
        <v>SGD</v>
      </c>
      <c r="O5135" s="6" t="str">
        <f>VLOOKUP(B5135,Master!$A$2:$C$11,2,FALSE)</f>
        <v>Asia</v>
      </c>
      <c r="Q5135" s="39" t="str">
        <f>VLOOKUP(D5135,GL_Master!$A$1:$D$80,2,FALSE)</f>
        <v>PL</v>
      </c>
      <c r="R5135" s="39" t="str">
        <f>VLOOKUP(D5135,GL_Master!$A$1:$D$80,3,FALSE)</f>
        <v>Legal &amp; Professional expenses</v>
      </c>
      <c r="S5135" s="39" t="str">
        <f>VLOOKUP(D5135,GL_Master!$A$1:$D$80,4,FALSE)</f>
        <v>Professional Fees - Others</v>
      </c>
    </row>
    <row r="5136" spans="1:19" x14ac:dyDescent="0.25">
      <c r="A5136" s="39" t="s">
        <v>262</v>
      </c>
      <c r="B5136" s="39" t="s">
        <v>236</v>
      </c>
      <c r="C5136" s="7">
        <v>44075</v>
      </c>
      <c r="D5136" s="39" t="s">
        <v>112</v>
      </c>
      <c r="E5136" s="39">
        <v>275</v>
      </c>
      <c r="F5136" s="82">
        <f t="shared" si="240"/>
        <v>0.27500000000000002</v>
      </c>
      <c r="G5136" s="39">
        <f>VLOOKUP(N5136,Currecny_M!$A$1:$P$10,2,FALSE)</f>
        <v>53</v>
      </c>
      <c r="H5136" s="39">
        <f>MATCH(C5136,Currecny_M!$A$1:$P$1,0)</f>
        <v>7</v>
      </c>
      <c r="I5136" s="39">
        <f>VLOOKUP(N5136,Currecny_M!$A$1:$P$10,MATCH(Database!C5136,Currecny_M!$A$1:$P$1,0),FALSE)</f>
        <v>55.71</v>
      </c>
      <c r="J5136" s="82">
        <f t="shared" si="241"/>
        <v>15.320250000000001</v>
      </c>
      <c r="K5136" s="39">
        <f>VLOOKUP('Cover page'!$B$6,Currecny_M!$A$1:$P$10,MATCH(Database!C5136,Currecny_M!$A$1:$P$1,0),FALSE)</f>
        <v>1</v>
      </c>
      <c r="L5136" s="82">
        <f t="shared" si="242"/>
        <v>15.320250000000001</v>
      </c>
      <c r="M5136" s="82">
        <f>((E5136/$F$1)*VLOOKUP(N5136,Currecny_M!$A$1:$P$10,MATCH(Database!C5136,Currecny_M!$A$1:$P$1,0),FALSE))/VLOOKUP('Cover page'!$B$6,Currecny_M!$A$1:$P$10,MATCH(Database!C5136,Currecny_M!$A$1:$P$1,0),FALSE)</f>
        <v>15.320250000000001</v>
      </c>
      <c r="N5136" s="6" t="str">
        <f>VLOOKUP(B5136,Master!$A$2:$C$11,3,FALSE)</f>
        <v>SGD</v>
      </c>
      <c r="O5136" s="6" t="str">
        <f>VLOOKUP(B5136,Master!$A$2:$C$11,2,FALSE)</f>
        <v>Asia</v>
      </c>
      <c r="Q5136" s="39" t="str">
        <f>VLOOKUP(D5136,GL_Master!$A$1:$D$80,2,FALSE)</f>
        <v>PL</v>
      </c>
      <c r="R5136" s="39" t="str">
        <f>VLOOKUP(D5136,GL_Master!$A$1:$D$80,3,FALSE)</f>
        <v>Finance Cost</v>
      </c>
      <c r="S5136" s="39" t="str">
        <f>VLOOKUP(D5136,GL_Master!$A$1:$D$80,4,FALSE)</f>
        <v>Interest expense</v>
      </c>
    </row>
    <row r="5137" spans="1:19" x14ac:dyDescent="0.25">
      <c r="A5137" s="39" t="s">
        <v>262</v>
      </c>
      <c r="B5137" s="39" t="s">
        <v>236</v>
      </c>
      <c r="C5137" s="7">
        <v>44075</v>
      </c>
      <c r="D5137" s="39" t="s">
        <v>25</v>
      </c>
      <c r="E5137" s="39">
        <v>2496</v>
      </c>
      <c r="F5137" s="82">
        <f t="shared" si="240"/>
        <v>2.496</v>
      </c>
      <c r="G5137" s="39">
        <f>VLOOKUP(N5137,Currecny_M!$A$1:$P$10,2,FALSE)</f>
        <v>53</v>
      </c>
      <c r="H5137" s="39">
        <f>MATCH(C5137,Currecny_M!$A$1:$P$1,0)</f>
        <v>7</v>
      </c>
      <c r="I5137" s="39">
        <f>VLOOKUP(N5137,Currecny_M!$A$1:$P$10,MATCH(Database!C5137,Currecny_M!$A$1:$P$1,0),FALSE)</f>
        <v>55.71</v>
      </c>
      <c r="J5137" s="82">
        <f t="shared" si="241"/>
        <v>139.05216000000001</v>
      </c>
      <c r="K5137" s="39">
        <f>VLOOKUP('Cover page'!$B$6,Currecny_M!$A$1:$P$10,MATCH(Database!C5137,Currecny_M!$A$1:$P$1,0),FALSE)</f>
        <v>1</v>
      </c>
      <c r="L5137" s="82">
        <f t="shared" si="242"/>
        <v>139.05216000000001</v>
      </c>
      <c r="M5137" s="82">
        <f>((E5137/$F$1)*VLOOKUP(N5137,Currecny_M!$A$1:$P$10,MATCH(Database!C5137,Currecny_M!$A$1:$P$1,0),FALSE))/VLOOKUP('Cover page'!$B$6,Currecny_M!$A$1:$P$10,MATCH(Database!C5137,Currecny_M!$A$1:$P$1,0),FALSE)</f>
        <v>139.05216000000001</v>
      </c>
      <c r="N5137" s="6" t="str">
        <f>VLOOKUP(B5137,Master!$A$2:$C$11,3,FALSE)</f>
        <v>SGD</v>
      </c>
      <c r="O5137" s="6" t="str">
        <f>VLOOKUP(B5137,Master!$A$2:$C$11,2,FALSE)</f>
        <v>Asia</v>
      </c>
      <c r="Q5137" s="39" t="str">
        <f>VLOOKUP(D5137,GL_Master!$A$1:$D$80,2,FALSE)</f>
        <v>PL</v>
      </c>
      <c r="R5137" s="39" t="str">
        <f>VLOOKUP(D5137,GL_Master!$A$1:$D$80,3,FALSE)</f>
        <v>Depreciation</v>
      </c>
      <c r="S5137" s="39" t="str">
        <f>VLOOKUP(D5137,GL_Master!$A$1:$D$80,4,FALSE)</f>
        <v>Depreciation</v>
      </c>
    </row>
    <row r="5138" spans="1:19" x14ac:dyDescent="0.25">
      <c r="A5138" s="39" t="s">
        <v>262</v>
      </c>
      <c r="B5138" s="39" t="s">
        <v>236</v>
      </c>
      <c r="C5138" s="7">
        <v>44075</v>
      </c>
      <c r="D5138" s="39" t="s">
        <v>51</v>
      </c>
      <c r="E5138" s="39">
        <v>-26415</v>
      </c>
      <c r="F5138" s="82">
        <f t="shared" si="240"/>
        <v>-26.414999999999999</v>
      </c>
      <c r="G5138" s="39">
        <f>VLOOKUP(N5138,Currecny_M!$A$1:$P$10,2,FALSE)</f>
        <v>53</v>
      </c>
      <c r="H5138" s="39">
        <f>MATCH(C5138,Currecny_M!$A$1:$P$1,0)</f>
        <v>7</v>
      </c>
      <c r="I5138" s="39">
        <f>VLOOKUP(N5138,Currecny_M!$A$1:$P$10,MATCH(Database!C5138,Currecny_M!$A$1:$P$1,0),FALSE)</f>
        <v>55.71</v>
      </c>
      <c r="J5138" s="82">
        <f t="shared" si="241"/>
        <v>-1471.5796499999999</v>
      </c>
      <c r="K5138" s="39">
        <f>VLOOKUP('Cover page'!$B$6,Currecny_M!$A$1:$P$10,MATCH(Database!C5138,Currecny_M!$A$1:$P$1,0),FALSE)</f>
        <v>1</v>
      </c>
      <c r="L5138" s="82">
        <f t="shared" si="242"/>
        <v>-1471.5796499999999</v>
      </c>
      <c r="M5138" s="82">
        <f>((E5138/$F$1)*VLOOKUP(N5138,Currecny_M!$A$1:$P$10,MATCH(Database!C5138,Currecny_M!$A$1:$P$1,0),FALSE))/VLOOKUP('Cover page'!$B$6,Currecny_M!$A$1:$P$10,MATCH(Database!C5138,Currecny_M!$A$1:$P$1,0),FALSE)</f>
        <v>-1471.5796499999999</v>
      </c>
      <c r="N5138" s="6" t="str">
        <f>VLOOKUP(B5138,Master!$A$2:$C$11,3,FALSE)</f>
        <v>SGD</v>
      </c>
      <c r="O5138" s="6" t="str">
        <f>VLOOKUP(B5138,Master!$A$2:$C$11,2,FALSE)</f>
        <v>Asia</v>
      </c>
      <c r="Q5138" s="39" t="str">
        <f>VLOOKUP(D5138,GL_Master!$A$1:$D$80,2,FALSE)</f>
        <v>BS</v>
      </c>
      <c r="R5138" s="39" t="str">
        <f>VLOOKUP(D5138,GL_Master!$A$1:$D$80,3,FALSE)</f>
        <v>Share Capital</v>
      </c>
      <c r="S5138" s="39" t="str">
        <f>VLOOKUP(D5138,GL_Master!$A$1:$D$80,4,FALSE)</f>
        <v>Equity shares</v>
      </c>
    </row>
    <row r="5139" spans="1:19" x14ac:dyDescent="0.25">
      <c r="A5139" s="39" t="s">
        <v>262</v>
      </c>
      <c r="B5139" s="39" t="s">
        <v>236</v>
      </c>
      <c r="C5139" s="7">
        <v>44075</v>
      </c>
      <c r="D5139" s="39" t="s">
        <v>52</v>
      </c>
      <c r="E5139" s="39">
        <v>-50611</v>
      </c>
      <c r="F5139" s="82">
        <f t="shared" si="240"/>
        <v>-50.610999999999997</v>
      </c>
      <c r="G5139" s="39">
        <f>VLOOKUP(N5139,Currecny_M!$A$1:$P$10,2,FALSE)</f>
        <v>53</v>
      </c>
      <c r="H5139" s="39">
        <f>MATCH(C5139,Currecny_M!$A$1:$P$1,0)</f>
        <v>7</v>
      </c>
      <c r="I5139" s="39">
        <f>VLOOKUP(N5139,Currecny_M!$A$1:$P$10,MATCH(Database!C5139,Currecny_M!$A$1:$P$1,0),FALSE)</f>
        <v>55.71</v>
      </c>
      <c r="J5139" s="82">
        <f t="shared" si="241"/>
        <v>-2819.53881</v>
      </c>
      <c r="K5139" s="39">
        <f>VLOOKUP('Cover page'!$B$6,Currecny_M!$A$1:$P$10,MATCH(Database!C5139,Currecny_M!$A$1:$P$1,0),FALSE)</f>
        <v>1</v>
      </c>
      <c r="L5139" s="82">
        <f t="shared" si="242"/>
        <v>-2819.53881</v>
      </c>
      <c r="M5139" s="82">
        <f>((E5139/$F$1)*VLOOKUP(N5139,Currecny_M!$A$1:$P$10,MATCH(Database!C5139,Currecny_M!$A$1:$P$1,0),FALSE))/VLOOKUP('Cover page'!$B$6,Currecny_M!$A$1:$P$10,MATCH(Database!C5139,Currecny_M!$A$1:$P$1,0),FALSE)</f>
        <v>-2819.53881</v>
      </c>
      <c r="N5139" s="6" t="str">
        <f>VLOOKUP(B5139,Master!$A$2:$C$11,3,FALSE)</f>
        <v>SGD</v>
      </c>
      <c r="O5139" s="6" t="str">
        <f>VLOOKUP(B5139,Master!$A$2:$C$11,2,FALSE)</f>
        <v>Asia</v>
      </c>
      <c r="Q5139" s="39" t="str">
        <f>VLOOKUP(D5139,GL_Master!$A$1:$D$80,2,FALSE)</f>
        <v>BS</v>
      </c>
      <c r="R5139" s="39" t="str">
        <f>VLOOKUP(D5139,GL_Master!$A$1:$D$80,3,FALSE)</f>
        <v>Reserve and Surplus</v>
      </c>
      <c r="S5139" s="39" t="str">
        <f>VLOOKUP(D5139,GL_Master!$A$1:$D$80,4,FALSE)</f>
        <v>Reserves at the commencement of the year</v>
      </c>
    </row>
    <row r="5140" spans="1:19" x14ac:dyDescent="0.25">
      <c r="A5140" s="39" t="s">
        <v>262</v>
      </c>
      <c r="B5140" s="39" t="s">
        <v>236</v>
      </c>
      <c r="C5140" s="7">
        <v>44075</v>
      </c>
      <c r="D5140" s="39" t="s">
        <v>53</v>
      </c>
      <c r="E5140" s="39">
        <v>-16876</v>
      </c>
      <c r="F5140" s="82">
        <f t="shared" si="240"/>
        <v>-16.876000000000001</v>
      </c>
      <c r="G5140" s="39">
        <f>VLOOKUP(N5140,Currecny_M!$A$1:$P$10,2,FALSE)</f>
        <v>53</v>
      </c>
      <c r="H5140" s="39">
        <f>MATCH(C5140,Currecny_M!$A$1:$P$1,0)</f>
        <v>7</v>
      </c>
      <c r="I5140" s="39">
        <f>VLOOKUP(N5140,Currecny_M!$A$1:$P$10,MATCH(Database!C5140,Currecny_M!$A$1:$P$1,0),FALSE)</f>
        <v>55.71</v>
      </c>
      <c r="J5140" s="82">
        <f t="shared" si="241"/>
        <v>-940.16196000000014</v>
      </c>
      <c r="K5140" s="39">
        <f>VLOOKUP('Cover page'!$B$6,Currecny_M!$A$1:$P$10,MATCH(Database!C5140,Currecny_M!$A$1:$P$1,0),FALSE)</f>
        <v>1</v>
      </c>
      <c r="L5140" s="82">
        <f t="shared" si="242"/>
        <v>-940.16196000000014</v>
      </c>
      <c r="M5140" s="82">
        <f>((E5140/$F$1)*VLOOKUP(N5140,Currecny_M!$A$1:$P$10,MATCH(Database!C5140,Currecny_M!$A$1:$P$1,0),FALSE))/VLOOKUP('Cover page'!$B$6,Currecny_M!$A$1:$P$10,MATCH(Database!C5140,Currecny_M!$A$1:$P$1,0),FALSE)</f>
        <v>-940.16196000000014</v>
      </c>
      <c r="N5140" s="6" t="str">
        <f>VLOOKUP(B5140,Master!$A$2:$C$11,3,FALSE)</f>
        <v>SGD</v>
      </c>
      <c r="O5140" s="6" t="str">
        <f>VLOOKUP(B5140,Master!$A$2:$C$11,2,FALSE)</f>
        <v>Asia</v>
      </c>
      <c r="Q5140" s="39" t="str">
        <f>VLOOKUP(D5140,GL_Master!$A$1:$D$80,2,FALSE)</f>
        <v>BS</v>
      </c>
      <c r="R5140" s="39" t="str">
        <f>VLOOKUP(D5140,GL_Master!$A$1:$D$80,3,FALSE)</f>
        <v>Loan Fund</v>
      </c>
      <c r="S5140" s="39" t="str">
        <f>VLOOKUP(D5140,GL_Master!$A$1:$D$80,4,FALSE)</f>
        <v>Term Loan</v>
      </c>
    </row>
    <row r="5141" spans="1:19" x14ac:dyDescent="0.25">
      <c r="A5141" s="39" t="s">
        <v>262</v>
      </c>
      <c r="B5141" s="39" t="s">
        <v>236</v>
      </c>
      <c r="C5141" s="7">
        <v>44075</v>
      </c>
      <c r="D5141" s="39" t="s">
        <v>54</v>
      </c>
      <c r="E5141" s="39">
        <v>54</v>
      </c>
      <c r="F5141" s="82">
        <f t="shared" si="240"/>
        <v>5.3999999999999999E-2</v>
      </c>
      <c r="G5141" s="39">
        <f>VLOOKUP(N5141,Currecny_M!$A$1:$P$10,2,FALSE)</f>
        <v>53</v>
      </c>
      <c r="H5141" s="39">
        <f>MATCH(C5141,Currecny_M!$A$1:$P$1,0)</f>
        <v>7</v>
      </c>
      <c r="I5141" s="39">
        <f>VLOOKUP(N5141,Currecny_M!$A$1:$P$10,MATCH(Database!C5141,Currecny_M!$A$1:$P$1,0),FALSE)</f>
        <v>55.71</v>
      </c>
      <c r="J5141" s="82">
        <f t="shared" si="241"/>
        <v>3.00834</v>
      </c>
      <c r="K5141" s="39">
        <f>VLOOKUP('Cover page'!$B$6,Currecny_M!$A$1:$P$10,MATCH(Database!C5141,Currecny_M!$A$1:$P$1,0),FALSE)</f>
        <v>1</v>
      </c>
      <c r="L5141" s="82">
        <f t="shared" si="242"/>
        <v>3.00834</v>
      </c>
      <c r="M5141" s="82">
        <f>((E5141/$F$1)*VLOOKUP(N5141,Currecny_M!$A$1:$P$10,MATCH(Database!C5141,Currecny_M!$A$1:$P$1,0),FALSE))/VLOOKUP('Cover page'!$B$6,Currecny_M!$A$1:$P$10,MATCH(Database!C5141,Currecny_M!$A$1:$P$1,0),FALSE)</f>
        <v>3.00834</v>
      </c>
      <c r="N5141" s="6" t="str">
        <f>VLOOKUP(B5141,Master!$A$2:$C$11,3,FALSE)</f>
        <v>SGD</v>
      </c>
      <c r="O5141" s="6" t="str">
        <f>VLOOKUP(B5141,Master!$A$2:$C$11,2,FALSE)</f>
        <v>Asia</v>
      </c>
      <c r="Q5141" s="39" t="str">
        <f>VLOOKUP(D5141,GL_Master!$A$1:$D$80,2,FALSE)</f>
        <v>BS</v>
      </c>
      <c r="R5141" s="39" t="str">
        <f>VLOOKUP(D5141,GL_Master!$A$1:$D$80,3,FALSE)</f>
        <v>Trade Payables</v>
      </c>
      <c r="S5141" s="39" t="str">
        <f>VLOOKUP(D5141,GL_Master!$A$1:$D$80,4,FALSE)</f>
        <v>Trade payable</v>
      </c>
    </row>
    <row r="5142" spans="1:19" x14ac:dyDescent="0.25">
      <c r="A5142" s="39" t="s">
        <v>262</v>
      </c>
      <c r="B5142" s="39" t="s">
        <v>236</v>
      </c>
      <c r="C5142" s="7">
        <v>44075</v>
      </c>
      <c r="D5142" s="39" t="s">
        <v>34</v>
      </c>
      <c r="E5142" s="39">
        <v>-1428</v>
      </c>
      <c r="F5142" s="82">
        <f t="shared" si="240"/>
        <v>-1.4279999999999999</v>
      </c>
      <c r="G5142" s="39">
        <f>VLOOKUP(N5142,Currecny_M!$A$1:$P$10,2,FALSE)</f>
        <v>53</v>
      </c>
      <c r="H5142" s="39">
        <f>MATCH(C5142,Currecny_M!$A$1:$P$1,0)</f>
        <v>7</v>
      </c>
      <c r="I5142" s="39">
        <f>VLOOKUP(N5142,Currecny_M!$A$1:$P$10,MATCH(Database!C5142,Currecny_M!$A$1:$P$1,0),FALSE)</f>
        <v>55.71</v>
      </c>
      <c r="J5142" s="82">
        <f t="shared" si="241"/>
        <v>-79.553879999999992</v>
      </c>
      <c r="K5142" s="39">
        <f>VLOOKUP('Cover page'!$B$6,Currecny_M!$A$1:$P$10,MATCH(Database!C5142,Currecny_M!$A$1:$P$1,0),FALSE)</f>
        <v>1</v>
      </c>
      <c r="L5142" s="82">
        <f t="shared" si="242"/>
        <v>-79.553879999999992</v>
      </c>
      <c r="M5142" s="82">
        <f>((E5142/$F$1)*VLOOKUP(N5142,Currecny_M!$A$1:$P$10,MATCH(Database!C5142,Currecny_M!$A$1:$P$1,0),FALSE))/VLOOKUP('Cover page'!$B$6,Currecny_M!$A$1:$P$10,MATCH(Database!C5142,Currecny_M!$A$1:$P$1,0),FALSE)</f>
        <v>-79.553879999999992</v>
      </c>
      <c r="N5142" s="6" t="str">
        <f>VLOOKUP(B5142,Master!$A$2:$C$11,3,FALSE)</f>
        <v>SGD</v>
      </c>
      <c r="O5142" s="6" t="str">
        <f>VLOOKUP(B5142,Master!$A$2:$C$11,2,FALSE)</f>
        <v>Asia</v>
      </c>
      <c r="Q5142" s="39" t="str">
        <f>VLOOKUP(D5142,GL_Master!$A$1:$D$80,2,FALSE)</f>
        <v>BS</v>
      </c>
      <c r="R5142" s="39" t="str">
        <f>VLOOKUP(D5142,GL_Master!$A$1:$D$80,3,FALSE)</f>
        <v>Provisions</v>
      </c>
      <c r="S5142" s="39" t="str">
        <f>VLOOKUP(D5142,GL_Master!$A$1:$D$80,4,FALSE)</f>
        <v>Expenses payables</v>
      </c>
    </row>
    <row r="5143" spans="1:19" x14ac:dyDescent="0.25">
      <c r="A5143" s="39" t="s">
        <v>262</v>
      </c>
      <c r="B5143" s="39" t="s">
        <v>236</v>
      </c>
      <c r="C5143" s="7">
        <v>44075</v>
      </c>
      <c r="D5143" s="39" t="s">
        <v>18</v>
      </c>
      <c r="E5143" s="39">
        <v>-860</v>
      </c>
      <c r="F5143" s="82">
        <f t="shared" si="240"/>
        <v>-0.86</v>
      </c>
      <c r="G5143" s="39">
        <f>VLOOKUP(N5143,Currecny_M!$A$1:$P$10,2,FALSE)</f>
        <v>53</v>
      </c>
      <c r="H5143" s="39">
        <f>MATCH(C5143,Currecny_M!$A$1:$P$1,0)</f>
        <v>7</v>
      </c>
      <c r="I5143" s="39">
        <f>VLOOKUP(N5143,Currecny_M!$A$1:$P$10,MATCH(Database!C5143,Currecny_M!$A$1:$P$1,0),FALSE)</f>
        <v>55.71</v>
      </c>
      <c r="J5143" s="82">
        <f t="shared" si="241"/>
        <v>-47.910600000000002</v>
      </c>
      <c r="K5143" s="39">
        <f>VLOOKUP('Cover page'!$B$6,Currecny_M!$A$1:$P$10,MATCH(Database!C5143,Currecny_M!$A$1:$P$1,0),FALSE)</f>
        <v>1</v>
      </c>
      <c r="L5143" s="82">
        <f t="shared" si="242"/>
        <v>-47.910600000000002</v>
      </c>
      <c r="M5143" s="82">
        <f>((E5143/$F$1)*VLOOKUP(N5143,Currecny_M!$A$1:$P$10,MATCH(Database!C5143,Currecny_M!$A$1:$P$1,0),FALSE))/VLOOKUP('Cover page'!$B$6,Currecny_M!$A$1:$P$10,MATCH(Database!C5143,Currecny_M!$A$1:$P$1,0),FALSE)</f>
        <v>-47.910600000000002</v>
      </c>
      <c r="N5143" s="6" t="str">
        <f>VLOOKUP(B5143,Master!$A$2:$C$11,3,FALSE)</f>
        <v>SGD</v>
      </c>
      <c r="O5143" s="6" t="str">
        <f>VLOOKUP(B5143,Master!$A$2:$C$11,2,FALSE)</f>
        <v>Asia</v>
      </c>
      <c r="Q5143" s="39" t="str">
        <f>VLOOKUP(D5143,GL_Master!$A$1:$D$80,2,FALSE)</f>
        <v>BS</v>
      </c>
      <c r="R5143" s="39" t="str">
        <f>VLOOKUP(D5143,GL_Master!$A$1:$D$80,3,FALSE)</f>
        <v>Other current liabilities</v>
      </c>
      <c r="S5143" s="39" t="str">
        <f>VLOOKUP(D5143,GL_Master!$A$1:$D$80,4,FALSE)</f>
        <v>Employee related liabilities</v>
      </c>
    </row>
    <row r="5144" spans="1:19" x14ac:dyDescent="0.25">
      <c r="A5144" s="39" t="s">
        <v>262</v>
      </c>
      <c r="B5144" s="39" t="s">
        <v>236</v>
      </c>
      <c r="C5144" s="7">
        <v>44075</v>
      </c>
      <c r="D5144" s="39" t="s">
        <v>55</v>
      </c>
      <c r="E5144" s="39">
        <v>-110</v>
      </c>
      <c r="F5144" s="82">
        <f t="shared" si="240"/>
        <v>-0.11</v>
      </c>
      <c r="G5144" s="39">
        <f>VLOOKUP(N5144,Currecny_M!$A$1:$P$10,2,FALSE)</f>
        <v>53</v>
      </c>
      <c r="H5144" s="39">
        <f>MATCH(C5144,Currecny_M!$A$1:$P$1,0)</f>
        <v>7</v>
      </c>
      <c r="I5144" s="39">
        <f>VLOOKUP(N5144,Currecny_M!$A$1:$P$10,MATCH(Database!C5144,Currecny_M!$A$1:$P$1,0),FALSE)</f>
        <v>55.71</v>
      </c>
      <c r="J5144" s="82">
        <f t="shared" si="241"/>
        <v>-6.1280999999999999</v>
      </c>
      <c r="K5144" s="39">
        <f>VLOOKUP('Cover page'!$B$6,Currecny_M!$A$1:$P$10,MATCH(Database!C5144,Currecny_M!$A$1:$P$1,0),FALSE)</f>
        <v>1</v>
      </c>
      <c r="L5144" s="82">
        <f t="shared" si="242"/>
        <v>-6.1280999999999999</v>
      </c>
      <c r="M5144" s="82">
        <f>((E5144/$F$1)*VLOOKUP(N5144,Currecny_M!$A$1:$P$10,MATCH(Database!C5144,Currecny_M!$A$1:$P$1,0),FALSE))/VLOOKUP('Cover page'!$B$6,Currecny_M!$A$1:$P$10,MATCH(Database!C5144,Currecny_M!$A$1:$P$1,0),FALSE)</f>
        <v>-6.1280999999999999</v>
      </c>
      <c r="N5144" s="6" t="str">
        <f>VLOOKUP(B5144,Master!$A$2:$C$11,3,FALSE)</f>
        <v>SGD</v>
      </c>
      <c r="O5144" s="6" t="str">
        <f>VLOOKUP(B5144,Master!$A$2:$C$11,2,FALSE)</f>
        <v>Asia</v>
      </c>
      <c r="Q5144" s="39" t="str">
        <f>VLOOKUP(D5144,GL_Master!$A$1:$D$80,2,FALSE)</f>
        <v>BS</v>
      </c>
      <c r="R5144" s="39" t="str">
        <f>VLOOKUP(D5144,GL_Master!$A$1:$D$80,3,FALSE)</f>
        <v>Other current liabilities</v>
      </c>
      <c r="S5144" s="39" t="str">
        <f>VLOOKUP(D5144,GL_Master!$A$1:$D$80,4,FALSE)</f>
        <v>Security deposit received</v>
      </c>
    </row>
    <row r="5145" spans="1:19" x14ac:dyDescent="0.25">
      <c r="A5145" s="39" t="s">
        <v>262</v>
      </c>
      <c r="B5145" s="39" t="s">
        <v>236</v>
      </c>
      <c r="C5145" s="7">
        <v>44075</v>
      </c>
      <c r="D5145" s="39" t="s">
        <v>56</v>
      </c>
      <c r="E5145" s="39">
        <v>-28</v>
      </c>
      <c r="F5145" s="82">
        <f t="shared" si="240"/>
        <v>-2.8000000000000001E-2</v>
      </c>
      <c r="G5145" s="39">
        <f>VLOOKUP(N5145,Currecny_M!$A$1:$P$10,2,FALSE)</f>
        <v>53</v>
      </c>
      <c r="H5145" s="39">
        <f>MATCH(C5145,Currecny_M!$A$1:$P$1,0)</f>
        <v>7</v>
      </c>
      <c r="I5145" s="39">
        <f>VLOOKUP(N5145,Currecny_M!$A$1:$P$10,MATCH(Database!C5145,Currecny_M!$A$1:$P$1,0),FALSE)</f>
        <v>55.71</v>
      </c>
      <c r="J5145" s="82">
        <f t="shared" si="241"/>
        <v>-1.5598800000000002</v>
      </c>
      <c r="K5145" s="39">
        <f>VLOOKUP('Cover page'!$B$6,Currecny_M!$A$1:$P$10,MATCH(Database!C5145,Currecny_M!$A$1:$P$1,0),FALSE)</f>
        <v>1</v>
      </c>
      <c r="L5145" s="82">
        <f t="shared" si="242"/>
        <v>-1.5598800000000002</v>
      </c>
      <c r="M5145" s="82">
        <f>((E5145/$F$1)*VLOOKUP(N5145,Currecny_M!$A$1:$P$10,MATCH(Database!C5145,Currecny_M!$A$1:$P$1,0),FALSE))/VLOOKUP('Cover page'!$B$6,Currecny_M!$A$1:$P$10,MATCH(Database!C5145,Currecny_M!$A$1:$P$1,0),FALSE)</f>
        <v>-1.5598800000000002</v>
      </c>
      <c r="N5145" s="6" t="str">
        <f>VLOOKUP(B5145,Master!$A$2:$C$11,3,FALSE)</f>
        <v>SGD</v>
      </c>
      <c r="O5145" s="6" t="str">
        <f>VLOOKUP(B5145,Master!$A$2:$C$11,2,FALSE)</f>
        <v>Asia</v>
      </c>
      <c r="Q5145" s="39" t="str">
        <f>VLOOKUP(D5145,GL_Master!$A$1:$D$80,2,FALSE)</f>
        <v>BS</v>
      </c>
      <c r="R5145" s="39" t="str">
        <f>VLOOKUP(D5145,GL_Master!$A$1:$D$80,3,FALSE)</f>
        <v>Other Tax Payables</v>
      </c>
      <c r="S5145" s="39" t="str">
        <f>VLOOKUP(D5145,GL_Master!$A$1:$D$80,4,FALSE)</f>
        <v>Tax deducted at source payable</v>
      </c>
    </row>
    <row r="5146" spans="1:19" x14ac:dyDescent="0.25">
      <c r="A5146" s="39" t="s">
        <v>262</v>
      </c>
      <c r="B5146" s="39" t="s">
        <v>236</v>
      </c>
      <c r="C5146" s="7">
        <v>44075</v>
      </c>
      <c r="D5146" s="39" t="s">
        <v>57</v>
      </c>
      <c r="E5146" s="39">
        <v>-262</v>
      </c>
      <c r="F5146" s="82">
        <f t="shared" si="240"/>
        <v>-0.26200000000000001</v>
      </c>
      <c r="G5146" s="39">
        <f>VLOOKUP(N5146,Currecny_M!$A$1:$P$10,2,FALSE)</f>
        <v>53</v>
      </c>
      <c r="H5146" s="39">
        <f>MATCH(C5146,Currecny_M!$A$1:$P$1,0)</f>
        <v>7</v>
      </c>
      <c r="I5146" s="39">
        <f>VLOOKUP(N5146,Currecny_M!$A$1:$P$10,MATCH(Database!C5146,Currecny_M!$A$1:$P$1,0),FALSE)</f>
        <v>55.71</v>
      </c>
      <c r="J5146" s="82">
        <f t="shared" si="241"/>
        <v>-14.596020000000001</v>
      </c>
      <c r="K5146" s="39">
        <f>VLOOKUP('Cover page'!$B$6,Currecny_M!$A$1:$P$10,MATCH(Database!C5146,Currecny_M!$A$1:$P$1,0),FALSE)</f>
        <v>1</v>
      </c>
      <c r="L5146" s="82">
        <f t="shared" si="242"/>
        <v>-14.596020000000001</v>
      </c>
      <c r="M5146" s="82">
        <f>((E5146/$F$1)*VLOOKUP(N5146,Currecny_M!$A$1:$P$10,MATCH(Database!C5146,Currecny_M!$A$1:$P$1,0),FALSE))/VLOOKUP('Cover page'!$B$6,Currecny_M!$A$1:$P$10,MATCH(Database!C5146,Currecny_M!$A$1:$P$1,0),FALSE)</f>
        <v>-14.596020000000001</v>
      </c>
      <c r="N5146" s="6" t="str">
        <f>VLOOKUP(B5146,Master!$A$2:$C$11,3,FALSE)</f>
        <v>SGD</v>
      </c>
      <c r="O5146" s="6" t="str">
        <f>VLOOKUP(B5146,Master!$A$2:$C$11,2,FALSE)</f>
        <v>Asia</v>
      </c>
      <c r="Q5146" s="39" t="str">
        <f>VLOOKUP(D5146,GL_Master!$A$1:$D$80,2,FALSE)</f>
        <v>BS</v>
      </c>
      <c r="R5146" s="39" t="str">
        <f>VLOOKUP(D5146,GL_Master!$A$1:$D$80,3,FALSE)</f>
        <v>Other Tax Payables</v>
      </c>
      <c r="S5146" s="39" t="str">
        <f>VLOOKUP(D5146,GL_Master!$A$1:$D$80,4,FALSE)</f>
        <v>Tax deducted at source payable</v>
      </c>
    </row>
    <row r="5147" spans="1:19" x14ac:dyDescent="0.25">
      <c r="A5147" s="39" t="s">
        <v>262</v>
      </c>
      <c r="B5147" s="39" t="s">
        <v>236</v>
      </c>
      <c r="C5147" s="7">
        <v>44075</v>
      </c>
      <c r="D5147" s="39" t="s">
        <v>58</v>
      </c>
      <c r="E5147" s="39">
        <v>-1904</v>
      </c>
      <c r="F5147" s="82">
        <f t="shared" si="240"/>
        <v>-1.9039999999999999</v>
      </c>
      <c r="G5147" s="39">
        <f>VLOOKUP(N5147,Currecny_M!$A$1:$P$10,2,FALSE)</f>
        <v>53</v>
      </c>
      <c r="H5147" s="39">
        <f>MATCH(C5147,Currecny_M!$A$1:$P$1,0)</f>
        <v>7</v>
      </c>
      <c r="I5147" s="39">
        <f>VLOOKUP(N5147,Currecny_M!$A$1:$P$10,MATCH(Database!C5147,Currecny_M!$A$1:$P$1,0),FALSE)</f>
        <v>55.71</v>
      </c>
      <c r="J5147" s="82">
        <f t="shared" si="241"/>
        <v>-106.07183999999999</v>
      </c>
      <c r="K5147" s="39">
        <f>VLOOKUP('Cover page'!$B$6,Currecny_M!$A$1:$P$10,MATCH(Database!C5147,Currecny_M!$A$1:$P$1,0),FALSE)</f>
        <v>1</v>
      </c>
      <c r="L5147" s="82">
        <f t="shared" si="242"/>
        <v>-106.07183999999999</v>
      </c>
      <c r="M5147" s="82">
        <f>((E5147/$F$1)*VLOOKUP(N5147,Currecny_M!$A$1:$P$10,MATCH(Database!C5147,Currecny_M!$A$1:$P$1,0),FALSE))/VLOOKUP('Cover page'!$B$6,Currecny_M!$A$1:$P$10,MATCH(Database!C5147,Currecny_M!$A$1:$P$1,0),FALSE)</f>
        <v>-106.07183999999999</v>
      </c>
      <c r="N5147" s="6" t="str">
        <f>VLOOKUP(B5147,Master!$A$2:$C$11,3,FALSE)</f>
        <v>SGD</v>
      </c>
      <c r="O5147" s="6" t="str">
        <f>VLOOKUP(B5147,Master!$A$2:$C$11,2,FALSE)</f>
        <v>Asia</v>
      </c>
      <c r="Q5147" s="39" t="str">
        <f>VLOOKUP(D5147,GL_Master!$A$1:$D$80,2,FALSE)</f>
        <v>BS</v>
      </c>
      <c r="R5147" s="39" t="str">
        <f>VLOOKUP(D5147,GL_Master!$A$1:$D$80,3,FALSE)</f>
        <v>Long-term provisions</v>
      </c>
      <c r="S5147" s="39" t="str">
        <f>VLOOKUP(D5147,GL_Master!$A$1:$D$80,4,FALSE)</f>
        <v>Provision for gratuity</v>
      </c>
    </row>
    <row r="5148" spans="1:19" x14ac:dyDescent="0.25">
      <c r="A5148" s="39" t="s">
        <v>262</v>
      </c>
      <c r="B5148" s="39" t="s">
        <v>236</v>
      </c>
      <c r="C5148" s="7">
        <v>44075</v>
      </c>
      <c r="D5148" s="39" t="s">
        <v>59</v>
      </c>
      <c r="E5148" s="39">
        <v>-789</v>
      </c>
      <c r="F5148" s="82">
        <f t="shared" si="240"/>
        <v>-0.78900000000000003</v>
      </c>
      <c r="G5148" s="39">
        <f>VLOOKUP(N5148,Currecny_M!$A$1:$P$10,2,FALSE)</f>
        <v>53</v>
      </c>
      <c r="H5148" s="39">
        <f>MATCH(C5148,Currecny_M!$A$1:$P$1,0)</f>
        <v>7</v>
      </c>
      <c r="I5148" s="39">
        <f>VLOOKUP(N5148,Currecny_M!$A$1:$P$10,MATCH(Database!C5148,Currecny_M!$A$1:$P$1,0),FALSE)</f>
        <v>55.71</v>
      </c>
      <c r="J5148" s="82">
        <f t="shared" si="241"/>
        <v>-43.955190000000002</v>
      </c>
      <c r="K5148" s="39">
        <f>VLOOKUP('Cover page'!$B$6,Currecny_M!$A$1:$P$10,MATCH(Database!C5148,Currecny_M!$A$1:$P$1,0),FALSE)</f>
        <v>1</v>
      </c>
      <c r="L5148" s="82">
        <f t="shared" si="242"/>
        <v>-43.955190000000002</v>
      </c>
      <c r="M5148" s="82">
        <f>((E5148/$F$1)*VLOOKUP(N5148,Currecny_M!$A$1:$P$10,MATCH(Database!C5148,Currecny_M!$A$1:$P$1,0),FALSE))/VLOOKUP('Cover page'!$B$6,Currecny_M!$A$1:$P$10,MATCH(Database!C5148,Currecny_M!$A$1:$P$1,0),FALSE)</f>
        <v>-43.955190000000002</v>
      </c>
      <c r="N5148" s="6" t="str">
        <f>VLOOKUP(B5148,Master!$A$2:$C$11,3,FALSE)</f>
        <v>SGD</v>
      </c>
      <c r="O5148" s="6" t="str">
        <f>VLOOKUP(B5148,Master!$A$2:$C$11,2,FALSE)</f>
        <v>Asia</v>
      </c>
      <c r="Q5148" s="39" t="str">
        <f>VLOOKUP(D5148,GL_Master!$A$1:$D$80,2,FALSE)</f>
        <v>BS</v>
      </c>
      <c r="R5148" s="39" t="str">
        <f>VLOOKUP(D5148,GL_Master!$A$1:$D$80,3,FALSE)</f>
        <v>Long-term provisions</v>
      </c>
      <c r="S5148" s="39" t="str">
        <f>VLOOKUP(D5148,GL_Master!$A$1:$D$80,4,FALSE)</f>
        <v>Provision for leave encashment</v>
      </c>
    </row>
    <row r="5149" spans="1:19" x14ac:dyDescent="0.25">
      <c r="A5149" s="39" t="s">
        <v>262</v>
      </c>
      <c r="B5149" s="39" t="s">
        <v>236</v>
      </c>
      <c r="C5149" s="7">
        <v>44075</v>
      </c>
      <c r="D5149" s="39" t="s">
        <v>60</v>
      </c>
      <c r="E5149" s="39">
        <v>-226</v>
      </c>
      <c r="F5149" s="82">
        <f t="shared" si="240"/>
        <v>-0.22600000000000001</v>
      </c>
      <c r="G5149" s="39">
        <f>VLOOKUP(N5149,Currecny_M!$A$1:$P$10,2,FALSE)</f>
        <v>53</v>
      </c>
      <c r="H5149" s="39">
        <f>MATCH(C5149,Currecny_M!$A$1:$P$1,0)</f>
        <v>7</v>
      </c>
      <c r="I5149" s="39">
        <f>VLOOKUP(N5149,Currecny_M!$A$1:$P$10,MATCH(Database!C5149,Currecny_M!$A$1:$P$1,0),FALSE)</f>
        <v>55.71</v>
      </c>
      <c r="J5149" s="82">
        <f t="shared" si="241"/>
        <v>-12.59046</v>
      </c>
      <c r="K5149" s="39">
        <f>VLOOKUP('Cover page'!$B$6,Currecny_M!$A$1:$P$10,MATCH(Database!C5149,Currecny_M!$A$1:$P$1,0),FALSE)</f>
        <v>1</v>
      </c>
      <c r="L5149" s="82">
        <f t="shared" si="242"/>
        <v>-12.59046</v>
      </c>
      <c r="M5149" s="82">
        <f>((E5149/$F$1)*VLOOKUP(N5149,Currecny_M!$A$1:$P$10,MATCH(Database!C5149,Currecny_M!$A$1:$P$1,0),FALSE))/VLOOKUP('Cover page'!$B$6,Currecny_M!$A$1:$P$10,MATCH(Database!C5149,Currecny_M!$A$1:$P$1,0),FALSE)</f>
        <v>-12.59046</v>
      </c>
      <c r="N5149" s="6" t="str">
        <f>VLOOKUP(B5149,Master!$A$2:$C$11,3,FALSE)</f>
        <v>SGD</v>
      </c>
      <c r="O5149" s="6" t="str">
        <f>VLOOKUP(B5149,Master!$A$2:$C$11,2,FALSE)</f>
        <v>Asia</v>
      </c>
      <c r="Q5149" s="39" t="str">
        <f>VLOOKUP(D5149,GL_Master!$A$1:$D$80,2,FALSE)</f>
        <v>BS</v>
      </c>
      <c r="R5149" s="39" t="str">
        <f>VLOOKUP(D5149,GL_Master!$A$1:$D$80,3,FALSE)</f>
        <v>Trade Payables</v>
      </c>
      <c r="S5149" s="39" t="str">
        <f>VLOOKUP(D5149,GL_Master!$A$1:$D$80,4,FALSE)</f>
        <v>Trade payable</v>
      </c>
    </row>
    <row r="5150" spans="1:19" x14ac:dyDescent="0.25">
      <c r="A5150" s="39" t="s">
        <v>262</v>
      </c>
      <c r="B5150" s="39" t="s">
        <v>236</v>
      </c>
      <c r="C5150" s="7">
        <v>44075</v>
      </c>
      <c r="D5150" s="39" t="s">
        <v>61</v>
      </c>
      <c r="E5150" s="39">
        <v>-2241</v>
      </c>
      <c r="F5150" s="82">
        <f t="shared" si="240"/>
        <v>-2.2410000000000001</v>
      </c>
      <c r="G5150" s="39">
        <f>VLOOKUP(N5150,Currecny_M!$A$1:$P$10,2,FALSE)</f>
        <v>53</v>
      </c>
      <c r="H5150" s="39">
        <f>MATCH(C5150,Currecny_M!$A$1:$P$1,0)</f>
        <v>7</v>
      </c>
      <c r="I5150" s="39">
        <f>VLOOKUP(N5150,Currecny_M!$A$1:$P$10,MATCH(Database!C5150,Currecny_M!$A$1:$P$1,0),FALSE)</f>
        <v>55.71</v>
      </c>
      <c r="J5150" s="82">
        <f t="shared" si="241"/>
        <v>-124.84611000000001</v>
      </c>
      <c r="K5150" s="39">
        <f>VLOOKUP('Cover page'!$B$6,Currecny_M!$A$1:$P$10,MATCH(Database!C5150,Currecny_M!$A$1:$P$1,0),FALSE)</f>
        <v>1</v>
      </c>
      <c r="L5150" s="82">
        <f t="shared" si="242"/>
        <v>-124.84611000000001</v>
      </c>
      <c r="M5150" s="82">
        <f>((E5150/$F$1)*VLOOKUP(N5150,Currecny_M!$A$1:$P$10,MATCH(Database!C5150,Currecny_M!$A$1:$P$1,0),FALSE))/VLOOKUP('Cover page'!$B$6,Currecny_M!$A$1:$P$10,MATCH(Database!C5150,Currecny_M!$A$1:$P$1,0),FALSE)</f>
        <v>-124.84611000000001</v>
      </c>
      <c r="N5150" s="6" t="str">
        <f>VLOOKUP(B5150,Master!$A$2:$C$11,3,FALSE)</f>
        <v>SGD</v>
      </c>
      <c r="O5150" s="6" t="str">
        <f>VLOOKUP(B5150,Master!$A$2:$C$11,2,FALSE)</f>
        <v>Asia</v>
      </c>
      <c r="Q5150" s="39" t="str">
        <f>VLOOKUP(D5150,GL_Master!$A$1:$D$80,2,FALSE)</f>
        <v>BS</v>
      </c>
      <c r="R5150" s="39" t="str">
        <f>VLOOKUP(D5150,GL_Master!$A$1:$D$80,3,FALSE)</f>
        <v>Provisions</v>
      </c>
      <c r="S5150" s="39" t="str">
        <f>VLOOKUP(D5150,GL_Master!$A$1:$D$80,4,FALSE)</f>
        <v>Provision for doubtful assets</v>
      </c>
    </row>
    <row r="5151" spans="1:19" x14ac:dyDescent="0.25">
      <c r="A5151" s="39" t="s">
        <v>262</v>
      </c>
      <c r="B5151" s="39" t="s">
        <v>236</v>
      </c>
      <c r="C5151" s="7">
        <v>44075</v>
      </c>
      <c r="D5151" s="39" t="s">
        <v>62</v>
      </c>
      <c r="E5151" s="39">
        <v>-82</v>
      </c>
      <c r="F5151" s="82">
        <f t="shared" si="240"/>
        <v>-8.2000000000000003E-2</v>
      </c>
      <c r="G5151" s="39">
        <f>VLOOKUP(N5151,Currecny_M!$A$1:$P$10,2,FALSE)</f>
        <v>53</v>
      </c>
      <c r="H5151" s="39">
        <f>MATCH(C5151,Currecny_M!$A$1:$P$1,0)</f>
        <v>7</v>
      </c>
      <c r="I5151" s="39">
        <f>VLOOKUP(N5151,Currecny_M!$A$1:$P$10,MATCH(Database!C5151,Currecny_M!$A$1:$P$1,0),FALSE)</f>
        <v>55.71</v>
      </c>
      <c r="J5151" s="82">
        <f t="shared" si="241"/>
        <v>-4.5682200000000002</v>
      </c>
      <c r="K5151" s="39">
        <f>VLOOKUP('Cover page'!$B$6,Currecny_M!$A$1:$P$10,MATCH(Database!C5151,Currecny_M!$A$1:$P$1,0),FALSE)</f>
        <v>1</v>
      </c>
      <c r="L5151" s="82">
        <f t="shared" si="242"/>
        <v>-4.5682200000000002</v>
      </c>
      <c r="M5151" s="82">
        <f>((E5151/$F$1)*VLOOKUP(N5151,Currecny_M!$A$1:$P$10,MATCH(Database!C5151,Currecny_M!$A$1:$P$1,0),FALSE))/VLOOKUP('Cover page'!$B$6,Currecny_M!$A$1:$P$10,MATCH(Database!C5151,Currecny_M!$A$1:$P$1,0),FALSE)</f>
        <v>-4.5682200000000002</v>
      </c>
      <c r="N5151" s="6" t="str">
        <f>VLOOKUP(B5151,Master!$A$2:$C$11,3,FALSE)</f>
        <v>SGD</v>
      </c>
      <c r="O5151" s="6" t="str">
        <f>VLOOKUP(B5151,Master!$A$2:$C$11,2,FALSE)</f>
        <v>Asia</v>
      </c>
      <c r="Q5151" s="39" t="str">
        <f>VLOOKUP(D5151,GL_Master!$A$1:$D$80,2,FALSE)</f>
        <v>BS</v>
      </c>
      <c r="R5151" s="39" t="str">
        <f>VLOOKUP(D5151,GL_Master!$A$1:$D$80,3,FALSE)</f>
        <v>Provisions</v>
      </c>
      <c r="S5151" s="39" t="str">
        <f>VLOOKUP(D5151,GL_Master!$A$1:$D$80,4,FALSE)</f>
        <v>Provision for Insurance</v>
      </c>
    </row>
    <row r="5152" spans="1:19" x14ac:dyDescent="0.25">
      <c r="A5152" s="39" t="s">
        <v>262</v>
      </c>
      <c r="B5152" s="39" t="s">
        <v>236</v>
      </c>
      <c r="C5152" s="7">
        <v>44075</v>
      </c>
      <c r="D5152" s="39" t="s">
        <v>63</v>
      </c>
      <c r="E5152" s="39">
        <v>202</v>
      </c>
      <c r="F5152" s="82">
        <f t="shared" si="240"/>
        <v>0.20200000000000001</v>
      </c>
      <c r="G5152" s="39">
        <f>VLOOKUP(N5152,Currecny_M!$A$1:$P$10,2,FALSE)</f>
        <v>53</v>
      </c>
      <c r="H5152" s="39">
        <f>MATCH(C5152,Currecny_M!$A$1:$P$1,0)</f>
        <v>7</v>
      </c>
      <c r="I5152" s="39">
        <f>VLOOKUP(N5152,Currecny_M!$A$1:$P$10,MATCH(Database!C5152,Currecny_M!$A$1:$P$1,0),FALSE)</f>
        <v>55.71</v>
      </c>
      <c r="J5152" s="82">
        <f t="shared" si="241"/>
        <v>11.25342</v>
      </c>
      <c r="K5152" s="39">
        <f>VLOOKUP('Cover page'!$B$6,Currecny_M!$A$1:$P$10,MATCH(Database!C5152,Currecny_M!$A$1:$P$1,0),FALSE)</f>
        <v>1</v>
      </c>
      <c r="L5152" s="82">
        <f t="shared" si="242"/>
        <v>11.25342</v>
      </c>
      <c r="M5152" s="82">
        <f>((E5152/$F$1)*VLOOKUP(N5152,Currecny_M!$A$1:$P$10,MATCH(Database!C5152,Currecny_M!$A$1:$P$1,0),FALSE))/VLOOKUP('Cover page'!$B$6,Currecny_M!$A$1:$P$10,MATCH(Database!C5152,Currecny_M!$A$1:$P$1,0),FALSE)</f>
        <v>11.25342</v>
      </c>
      <c r="N5152" s="6" t="str">
        <f>VLOOKUP(B5152,Master!$A$2:$C$11,3,FALSE)</f>
        <v>SGD</v>
      </c>
      <c r="O5152" s="6" t="str">
        <f>VLOOKUP(B5152,Master!$A$2:$C$11,2,FALSE)</f>
        <v>Asia</v>
      </c>
      <c r="Q5152" s="39" t="str">
        <f>VLOOKUP(D5152,GL_Master!$A$1:$D$80,2,FALSE)</f>
        <v>BS</v>
      </c>
      <c r="R5152" s="39" t="str">
        <f>VLOOKUP(D5152,GL_Master!$A$1:$D$80,3,FALSE)</f>
        <v>Gross Block</v>
      </c>
      <c r="S5152" s="39" t="str">
        <f>VLOOKUP(D5152,GL_Master!$A$1:$D$80,4,FALSE)</f>
        <v>Tangible Fixed assets</v>
      </c>
    </row>
    <row r="5153" spans="1:19" x14ac:dyDescent="0.25">
      <c r="A5153" s="39" t="s">
        <v>262</v>
      </c>
      <c r="B5153" s="39" t="s">
        <v>236</v>
      </c>
      <c r="C5153" s="7">
        <v>44075</v>
      </c>
      <c r="D5153" s="39" t="s">
        <v>64</v>
      </c>
      <c r="E5153" s="39">
        <v>11016</v>
      </c>
      <c r="F5153" s="82">
        <f t="shared" si="240"/>
        <v>11.016</v>
      </c>
      <c r="G5153" s="39">
        <f>VLOOKUP(N5153,Currecny_M!$A$1:$P$10,2,FALSE)</f>
        <v>53</v>
      </c>
      <c r="H5153" s="39">
        <f>MATCH(C5153,Currecny_M!$A$1:$P$1,0)</f>
        <v>7</v>
      </c>
      <c r="I5153" s="39">
        <f>VLOOKUP(N5153,Currecny_M!$A$1:$P$10,MATCH(Database!C5153,Currecny_M!$A$1:$P$1,0),FALSE)</f>
        <v>55.71</v>
      </c>
      <c r="J5153" s="82">
        <f t="shared" si="241"/>
        <v>613.70136000000002</v>
      </c>
      <c r="K5153" s="39">
        <f>VLOOKUP('Cover page'!$B$6,Currecny_M!$A$1:$P$10,MATCH(Database!C5153,Currecny_M!$A$1:$P$1,0),FALSE)</f>
        <v>1</v>
      </c>
      <c r="L5153" s="82">
        <f t="shared" si="242"/>
        <v>613.70136000000002</v>
      </c>
      <c r="M5153" s="82">
        <f>((E5153/$F$1)*VLOOKUP(N5153,Currecny_M!$A$1:$P$10,MATCH(Database!C5153,Currecny_M!$A$1:$P$1,0),FALSE))/VLOOKUP('Cover page'!$B$6,Currecny_M!$A$1:$P$10,MATCH(Database!C5153,Currecny_M!$A$1:$P$1,0),FALSE)</f>
        <v>613.70136000000002</v>
      </c>
      <c r="N5153" s="6" t="str">
        <f>VLOOKUP(B5153,Master!$A$2:$C$11,3,FALSE)</f>
        <v>SGD</v>
      </c>
      <c r="O5153" s="6" t="str">
        <f>VLOOKUP(B5153,Master!$A$2:$C$11,2,FALSE)</f>
        <v>Asia</v>
      </c>
      <c r="Q5153" s="39" t="str">
        <f>VLOOKUP(D5153,GL_Master!$A$1:$D$80,2,FALSE)</f>
        <v>BS</v>
      </c>
      <c r="R5153" s="39" t="str">
        <f>VLOOKUP(D5153,GL_Master!$A$1:$D$80,3,FALSE)</f>
        <v>Gross Block</v>
      </c>
      <c r="S5153" s="39" t="str">
        <f>VLOOKUP(D5153,GL_Master!$A$1:$D$80,4,FALSE)</f>
        <v>Tangible Fixed assets</v>
      </c>
    </row>
    <row r="5154" spans="1:19" x14ac:dyDescent="0.25">
      <c r="A5154" s="39" t="s">
        <v>262</v>
      </c>
      <c r="B5154" s="39" t="s">
        <v>236</v>
      </c>
      <c r="C5154" s="7">
        <v>44075</v>
      </c>
      <c r="D5154" s="39" t="s">
        <v>65</v>
      </c>
      <c r="E5154" s="39">
        <v>-7351</v>
      </c>
      <c r="F5154" s="82">
        <f t="shared" si="240"/>
        <v>-7.351</v>
      </c>
      <c r="G5154" s="39">
        <f>VLOOKUP(N5154,Currecny_M!$A$1:$P$10,2,FALSE)</f>
        <v>53</v>
      </c>
      <c r="H5154" s="39">
        <f>MATCH(C5154,Currecny_M!$A$1:$P$1,0)</f>
        <v>7</v>
      </c>
      <c r="I5154" s="39">
        <f>VLOOKUP(N5154,Currecny_M!$A$1:$P$10,MATCH(Database!C5154,Currecny_M!$A$1:$P$1,0),FALSE)</f>
        <v>55.71</v>
      </c>
      <c r="J5154" s="82">
        <f t="shared" si="241"/>
        <v>-409.52420999999998</v>
      </c>
      <c r="K5154" s="39">
        <f>VLOOKUP('Cover page'!$B$6,Currecny_M!$A$1:$P$10,MATCH(Database!C5154,Currecny_M!$A$1:$P$1,0),FALSE)</f>
        <v>1</v>
      </c>
      <c r="L5154" s="82">
        <f t="shared" si="242"/>
        <v>-409.52420999999998</v>
      </c>
      <c r="M5154" s="82">
        <f>((E5154/$F$1)*VLOOKUP(N5154,Currecny_M!$A$1:$P$10,MATCH(Database!C5154,Currecny_M!$A$1:$P$1,0),FALSE))/VLOOKUP('Cover page'!$B$6,Currecny_M!$A$1:$P$10,MATCH(Database!C5154,Currecny_M!$A$1:$P$1,0),FALSE)</f>
        <v>-409.52420999999998</v>
      </c>
      <c r="N5154" s="6" t="str">
        <f>VLOOKUP(B5154,Master!$A$2:$C$11,3,FALSE)</f>
        <v>SGD</v>
      </c>
      <c r="O5154" s="6" t="str">
        <f>VLOOKUP(B5154,Master!$A$2:$C$11,2,FALSE)</f>
        <v>Asia</v>
      </c>
      <c r="Q5154" s="39" t="str">
        <f>VLOOKUP(D5154,GL_Master!$A$1:$D$80,2,FALSE)</f>
        <v>BS</v>
      </c>
      <c r="R5154" s="39" t="str">
        <f>VLOOKUP(D5154,GL_Master!$A$1:$D$80,3,FALSE)</f>
        <v>Accumulated Depreciation</v>
      </c>
      <c r="S5154" s="39" t="str">
        <f>VLOOKUP(D5154,GL_Master!$A$1:$D$80,4,FALSE)</f>
        <v>Accumulated Depreciation</v>
      </c>
    </row>
    <row r="5155" spans="1:19" x14ac:dyDescent="0.25">
      <c r="A5155" s="39" t="s">
        <v>262</v>
      </c>
      <c r="B5155" s="39" t="s">
        <v>236</v>
      </c>
      <c r="C5155" s="7">
        <v>44075</v>
      </c>
      <c r="D5155" s="39" t="s">
        <v>66</v>
      </c>
      <c r="E5155" s="39">
        <v>5763</v>
      </c>
      <c r="F5155" s="82">
        <f t="shared" si="240"/>
        <v>5.7629999999999999</v>
      </c>
      <c r="G5155" s="39">
        <f>VLOOKUP(N5155,Currecny_M!$A$1:$P$10,2,FALSE)</f>
        <v>53</v>
      </c>
      <c r="H5155" s="39">
        <f>MATCH(C5155,Currecny_M!$A$1:$P$1,0)</f>
        <v>7</v>
      </c>
      <c r="I5155" s="39">
        <f>VLOOKUP(N5155,Currecny_M!$A$1:$P$10,MATCH(Database!C5155,Currecny_M!$A$1:$P$1,0),FALSE)</f>
        <v>55.71</v>
      </c>
      <c r="J5155" s="82">
        <f t="shared" si="241"/>
        <v>321.05673000000002</v>
      </c>
      <c r="K5155" s="39">
        <f>VLOOKUP('Cover page'!$B$6,Currecny_M!$A$1:$P$10,MATCH(Database!C5155,Currecny_M!$A$1:$P$1,0),FALSE)</f>
        <v>1</v>
      </c>
      <c r="L5155" s="82">
        <f t="shared" si="242"/>
        <v>321.05673000000002</v>
      </c>
      <c r="M5155" s="82">
        <f>((E5155/$F$1)*VLOOKUP(N5155,Currecny_M!$A$1:$P$10,MATCH(Database!C5155,Currecny_M!$A$1:$P$1,0),FALSE))/VLOOKUP('Cover page'!$B$6,Currecny_M!$A$1:$P$10,MATCH(Database!C5155,Currecny_M!$A$1:$P$1,0),FALSE)</f>
        <v>321.05673000000002</v>
      </c>
      <c r="N5155" s="6" t="str">
        <f>VLOOKUP(B5155,Master!$A$2:$C$11,3,FALSE)</f>
        <v>SGD</v>
      </c>
      <c r="O5155" s="6" t="str">
        <f>VLOOKUP(B5155,Master!$A$2:$C$11,2,FALSE)</f>
        <v>Asia</v>
      </c>
      <c r="Q5155" s="39" t="str">
        <f>VLOOKUP(D5155,GL_Master!$A$1:$D$80,2,FALSE)</f>
        <v>BS</v>
      </c>
      <c r="R5155" s="39" t="str">
        <f>VLOOKUP(D5155,GL_Master!$A$1:$D$80,3,FALSE)</f>
        <v>Gross Block</v>
      </c>
      <c r="S5155" s="39" t="str">
        <f>VLOOKUP(D5155,GL_Master!$A$1:$D$80,4,FALSE)</f>
        <v>Tangible Fixed assets</v>
      </c>
    </row>
    <row r="5156" spans="1:19" x14ac:dyDescent="0.25">
      <c r="A5156" s="39" t="s">
        <v>262</v>
      </c>
      <c r="B5156" s="39" t="s">
        <v>236</v>
      </c>
      <c r="C5156" s="7">
        <v>44075</v>
      </c>
      <c r="D5156" s="39" t="s">
        <v>67</v>
      </c>
      <c r="E5156" s="39">
        <v>2108</v>
      </c>
      <c r="F5156" s="82">
        <f t="shared" si="240"/>
        <v>2.1080000000000001</v>
      </c>
      <c r="G5156" s="39">
        <f>VLOOKUP(N5156,Currecny_M!$A$1:$P$10,2,FALSE)</f>
        <v>53</v>
      </c>
      <c r="H5156" s="39">
        <f>MATCH(C5156,Currecny_M!$A$1:$P$1,0)</f>
        <v>7</v>
      </c>
      <c r="I5156" s="39">
        <f>VLOOKUP(N5156,Currecny_M!$A$1:$P$10,MATCH(Database!C5156,Currecny_M!$A$1:$P$1,0),FALSE)</f>
        <v>55.71</v>
      </c>
      <c r="J5156" s="82">
        <f t="shared" si="241"/>
        <v>117.43668000000001</v>
      </c>
      <c r="K5156" s="39">
        <f>VLOOKUP('Cover page'!$B$6,Currecny_M!$A$1:$P$10,MATCH(Database!C5156,Currecny_M!$A$1:$P$1,0),FALSE)</f>
        <v>1</v>
      </c>
      <c r="L5156" s="82">
        <f t="shared" si="242"/>
        <v>117.43668000000001</v>
      </c>
      <c r="M5156" s="82">
        <f>((E5156/$F$1)*VLOOKUP(N5156,Currecny_M!$A$1:$P$10,MATCH(Database!C5156,Currecny_M!$A$1:$P$1,0),FALSE))/VLOOKUP('Cover page'!$B$6,Currecny_M!$A$1:$P$10,MATCH(Database!C5156,Currecny_M!$A$1:$P$1,0),FALSE)</f>
        <v>117.43668000000001</v>
      </c>
      <c r="N5156" s="6" t="str">
        <f>VLOOKUP(B5156,Master!$A$2:$C$11,3,FALSE)</f>
        <v>SGD</v>
      </c>
      <c r="O5156" s="6" t="str">
        <f>VLOOKUP(B5156,Master!$A$2:$C$11,2,FALSE)</f>
        <v>Asia</v>
      </c>
      <c r="Q5156" s="39" t="str">
        <f>VLOOKUP(D5156,GL_Master!$A$1:$D$80,2,FALSE)</f>
        <v>BS</v>
      </c>
      <c r="R5156" s="39" t="str">
        <f>VLOOKUP(D5156,GL_Master!$A$1:$D$80,3,FALSE)</f>
        <v>Gross Block</v>
      </c>
      <c r="S5156" s="39" t="str">
        <f>VLOOKUP(D5156,GL_Master!$A$1:$D$80,4,FALSE)</f>
        <v>Tangible Fixed assets</v>
      </c>
    </row>
    <row r="5157" spans="1:19" x14ac:dyDescent="0.25">
      <c r="A5157" s="39" t="s">
        <v>262</v>
      </c>
      <c r="B5157" s="39" t="s">
        <v>236</v>
      </c>
      <c r="C5157" s="7">
        <v>44075</v>
      </c>
      <c r="D5157" s="39" t="s">
        <v>68</v>
      </c>
      <c r="E5157" s="39">
        <v>-1987</v>
      </c>
      <c r="F5157" s="82">
        <f t="shared" si="240"/>
        <v>-1.9870000000000001</v>
      </c>
      <c r="G5157" s="39">
        <f>VLOOKUP(N5157,Currecny_M!$A$1:$P$10,2,FALSE)</f>
        <v>53</v>
      </c>
      <c r="H5157" s="39">
        <f>MATCH(C5157,Currecny_M!$A$1:$P$1,0)</f>
        <v>7</v>
      </c>
      <c r="I5157" s="39">
        <f>VLOOKUP(N5157,Currecny_M!$A$1:$P$10,MATCH(Database!C5157,Currecny_M!$A$1:$P$1,0),FALSE)</f>
        <v>55.71</v>
      </c>
      <c r="J5157" s="82">
        <f t="shared" si="241"/>
        <v>-110.69577000000001</v>
      </c>
      <c r="K5157" s="39">
        <f>VLOOKUP('Cover page'!$B$6,Currecny_M!$A$1:$P$10,MATCH(Database!C5157,Currecny_M!$A$1:$P$1,0),FALSE)</f>
        <v>1</v>
      </c>
      <c r="L5157" s="82">
        <f t="shared" si="242"/>
        <v>-110.69577000000001</v>
      </c>
      <c r="M5157" s="82">
        <f>((E5157/$F$1)*VLOOKUP(N5157,Currecny_M!$A$1:$P$10,MATCH(Database!C5157,Currecny_M!$A$1:$P$1,0),FALSE))/VLOOKUP('Cover page'!$B$6,Currecny_M!$A$1:$P$10,MATCH(Database!C5157,Currecny_M!$A$1:$P$1,0),FALSE)</f>
        <v>-110.69577000000001</v>
      </c>
      <c r="N5157" s="6" t="str">
        <f>VLOOKUP(B5157,Master!$A$2:$C$11,3,FALSE)</f>
        <v>SGD</v>
      </c>
      <c r="O5157" s="6" t="str">
        <f>VLOOKUP(B5157,Master!$A$2:$C$11,2,FALSE)</f>
        <v>Asia</v>
      </c>
      <c r="Q5157" s="39" t="str">
        <f>VLOOKUP(D5157,GL_Master!$A$1:$D$80,2,FALSE)</f>
        <v>BS</v>
      </c>
      <c r="R5157" s="39" t="str">
        <f>VLOOKUP(D5157,GL_Master!$A$1:$D$80,3,FALSE)</f>
        <v>Accumulated Depreciation</v>
      </c>
      <c r="S5157" s="39" t="str">
        <f>VLOOKUP(D5157,GL_Master!$A$1:$D$80,4,FALSE)</f>
        <v>Accumulated Depreciation</v>
      </c>
    </row>
    <row r="5158" spans="1:19" x14ac:dyDescent="0.25">
      <c r="A5158" s="39" t="s">
        <v>262</v>
      </c>
      <c r="B5158" s="39" t="s">
        <v>236</v>
      </c>
      <c r="C5158" s="7">
        <v>44075</v>
      </c>
      <c r="D5158" s="39" t="s">
        <v>69</v>
      </c>
      <c r="E5158" s="39">
        <v>3836</v>
      </c>
      <c r="F5158" s="82">
        <f t="shared" si="240"/>
        <v>3.8359999999999999</v>
      </c>
      <c r="G5158" s="39">
        <f>VLOOKUP(N5158,Currecny_M!$A$1:$P$10,2,FALSE)</f>
        <v>53</v>
      </c>
      <c r="H5158" s="39">
        <f>MATCH(C5158,Currecny_M!$A$1:$P$1,0)</f>
        <v>7</v>
      </c>
      <c r="I5158" s="39">
        <f>VLOOKUP(N5158,Currecny_M!$A$1:$P$10,MATCH(Database!C5158,Currecny_M!$A$1:$P$1,0),FALSE)</f>
        <v>55.71</v>
      </c>
      <c r="J5158" s="82">
        <f t="shared" si="241"/>
        <v>213.70355999999998</v>
      </c>
      <c r="K5158" s="39">
        <f>VLOOKUP('Cover page'!$B$6,Currecny_M!$A$1:$P$10,MATCH(Database!C5158,Currecny_M!$A$1:$P$1,0),FALSE)</f>
        <v>1</v>
      </c>
      <c r="L5158" s="82">
        <f t="shared" si="242"/>
        <v>213.70355999999998</v>
      </c>
      <c r="M5158" s="82">
        <f>((E5158/$F$1)*VLOOKUP(N5158,Currecny_M!$A$1:$P$10,MATCH(Database!C5158,Currecny_M!$A$1:$P$1,0),FALSE))/VLOOKUP('Cover page'!$B$6,Currecny_M!$A$1:$P$10,MATCH(Database!C5158,Currecny_M!$A$1:$P$1,0),FALSE)</f>
        <v>213.70355999999998</v>
      </c>
      <c r="N5158" s="6" t="str">
        <f>VLOOKUP(B5158,Master!$A$2:$C$11,3,FALSE)</f>
        <v>SGD</v>
      </c>
      <c r="O5158" s="6" t="str">
        <f>VLOOKUP(B5158,Master!$A$2:$C$11,2,FALSE)</f>
        <v>Asia</v>
      </c>
      <c r="Q5158" s="39" t="str">
        <f>VLOOKUP(D5158,GL_Master!$A$1:$D$80,2,FALSE)</f>
        <v>BS</v>
      </c>
      <c r="R5158" s="39" t="str">
        <f>VLOOKUP(D5158,GL_Master!$A$1:$D$80,3,FALSE)</f>
        <v>Gross Block</v>
      </c>
      <c r="S5158" s="39" t="str">
        <f>VLOOKUP(D5158,GL_Master!$A$1:$D$80,4,FALSE)</f>
        <v>Tangible Fixed assets</v>
      </c>
    </row>
    <row r="5159" spans="1:19" x14ac:dyDescent="0.25">
      <c r="A5159" s="39" t="s">
        <v>262</v>
      </c>
      <c r="B5159" s="39" t="s">
        <v>236</v>
      </c>
      <c r="C5159" s="7">
        <v>44075</v>
      </c>
      <c r="D5159" s="39" t="s">
        <v>70</v>
      </c>
      <c r="E5159" s="39">
        <v>-141</v>
      </c>
      <c r="F5159" s="82">
        <f t="shared" si="240"/>
        <v>-0.14099999999999999</v>
      </c>
      <c r="G5159" s="39">
        <f>VLOOKUP(N5159,Currecny_M!$A$1:$P$10,2,FALSE)</f>
        <v>53</v>
      </c>
      <c r="H5159" s="39">
        <f>MATCH(C5159,Currecny_M!$A$1:$P$1,0)</f>
        <v>7</v>
      </c>
      <c r="I5159" s="39">
        <f>VLOOKUP(N5159,Currecny_M!$A$1:$P$10,MATCH(Database!C5159,Currecny_M!$A$1:$P$1,0),FALSE)</f>
        <v>55.71</v>
      </c>
      <c r="J5159" s="82">
        <f t="shared" si="241"/>
        <v>-7.8551099999999989</v>
      </c>
      <c r="K5159" s="39">
        <f>VLOOKUP('Cover page'!$B$6,Currecny_M!$A$1:$P$10,MATCH(Database!C5159,Currecny_M!$A$1:$P$1,0),FALSE)</f>
        <v>1</v>
      </c>
      <c r="L5159" s="82">
        <f t="shared" si="242"/>
        <v>-7.8551099999999989</v>
      </c>
      <c r="M5159" s="82">
        <f>((E5159/$F$1)*VLOOKUP(N5159,Currecny_M!$A$1:$P$10,MATCH(Database!C5159,Currecny_M!$A$1:$P$1,0),FALSE))/VLOOKUP('Cover page'!$B$6,Currecny_M!$A$1:$P$10,MATCH(Database!C5159,Currecny_M!$A$1:$P$1,0),FALSE)</f>
        <v>-7.8551099999999989</v>
      </c>
      <c r="N5159" s="6" t="str">
        <f>VLOOKUP(B5159,Master!$A$2:$C$11,3,FALSE)</f>
        <v>SGD</v>
      </c>
      <c r="O5159" s="6" t="str">
        <f>VLOOKUP(B5159,Master!$A$2:$C$11,2,FALSE)</f>
        <v>Asia</v>
      </c>
      <c r="Q5159" s="39" t="str">
        <f>VLOOKUP(D5159,GL_Master!$A$1:$D$80,2,FALSE)</f>
        <v>BS</v>
      </c>
      <c r="R5159" s="39" t="str">
        <f>VLOOKUP(D5159,GL_Master!$A$1:$D$80,3,FALSE)</f>
        <v>Accumulated Depreciation</v>
      </c>
      <c r="S5159" s="39" t="str">
        <f>VLOOKUP(D5159,GL_Master!$A$1:$D$80,4,FALSE)</f>
        <v>Accumulated Depreciation</v>
      </c>
    </row>
    <row r="5160" spans="1:19" x14ac:dyDescent="0.25">
      <c r="A5160" s="39" t="s">
        <v>262</v>
      </c>
      <c r="B5160" s="39" t="s">
        <v>236</v>
      </c>
      <c r="C5160" s="7">
        <v>44075</v>
      </c>
      <c r="D5160" s="39" t="s">
        <v>71</v>
      </c>
      <c r="E5160" s="39">
        <v>7083</v>
      </c>
      <c r="F5160" s="82">
        <f t="shared" si="240"/>
        <v>7.0830000000000002</v>
      </c>
      <c r="G5160" s="39">
        <f>VLOOKUP(N5160,Currecny_M!$A$1:$P$10,2,FALSE)</f>
        <v>53</v>
      </c>
      <c r="H5160" s="39">
        <f>MATCH(C5160,Currecny_M!$A$1:$P$1,0)</f>
        <v>7</v>
      </c>
      <c r="I5160" s="39">
        <f>VLOOKUP(N5160,Currecny_M!$A$1:$P$10,MATCH(Database!C5160,Currecny_M!$A$1:$P$1,0),FALSE)</f>
        <v>55.71</v>
      </c>
      <c r="J5160" s="82">
        <f t="shared" si="241"/>
        <v>394.59393</v>
      </c>
      <c r="K5160" s="39">
        <f>VLOOKUP('Cover page'!$B$6,Currecny_M!$A$1:$P$10,MATCH(Database!C5160,Currecny_M!$A$1:$P$1,0),FALSE)</f>
        <v>1</v>
      </c>
      <c r="L5160" s="82">
        <f t="shared" si="242"/>
        <v>394.59393</v>
      </c>
      <c r="M5160" s="82">
        <f>((E5160/$F$1)*VLOOKUP(N5160,Currecny_M!$A$1:$P$10,MATCH(Database!C5160,Currecny_M!$A$1:$P$1,0),FALSE))/VLOOKUP('Cover page'!$B$6,Currecny_M!$A$1:$P$10,MATCH(Database!C5160,Currecny_M!$A$1:$P$1,0),FALSE)</f>
        <v>394.59393</v>
      </c>
      <c r="N5160" s="6" t="str">
        <f>VLOOKUP(B5160,Master!$A$2:$C$11,3,FALSE)</f>
        <v>SGD</v>
      </c>
      <c r="O5160" s="6" t="str">
        <f>VLOOKUP(B5160,Master!$A$2:$C$11,2,FALSE)</f>
        <v>Asia</v>
      </c>
      <c r="Q5160" s="39" t="str">
        <f>VLOOKUP(D5160,GL_Master!$A$1:$D$80,2,FALSE)</f>
        <v>BS</v>
      </c>
      <c r="R5160" s="39" t="str">
        <f>VLOOKUP(D5160,GL_Master!$A$1:$D$80,3,FALSE)</f>
        <v>Gross Block</v>
      </c>
      <c r="S5160" s="39" t="str">
        <f>VLOOKUP(D5160,GL_Master!$A$1:$D$80,4,FALSE)</f>
        <v>Tangible Fixed assets</v>
      </c>
    </row>
    <row r="5161" spans="1:19" x14ac:dyDescent="0.25">
      <c r="A5161" s="39" t="s">
        <v>262</v>
      </c>
      <c r="B5161" s="39" t="s">
        <v>236</v>
      </c>
      <c r="C5161" s="7">
        <v>44075</v>
      </c>
      <c r="D5161" s="39" t="s">
        <v>72</v>
      </c>
      <c r="E5161" s="39">
        <v>57</v>
      </c>
      <c r="F5161" s="82">
        <f t="shared" si="240"/>
        <v>5.7000000000000002E-2</v>
      </c>
      <c r="G5161" s="39">
        <f>VLOOKUP(N5161,Currecny_M!$A$1:$P$10,2,FALSE)</f>
        <v>53</v>
      </c>
      <c r="H5161" s="39">
        <f>MATCH(C5161,Currecny_M!$A$1:$P$1,0)</f>
        <v>7</v>
      </c>
      <c r="I5161" s="39">
        <f>VLOOKUP(N5161,Currecny_M!$A$1:$P$10,MATCH(Database!C5161,Currecny_M!$A$1:$P$1,0),FALSE)</f>
        <v>55.71</v>
      </c>
      <c r="J5161" s="82">
        <f t="shared" si="241"/>
        <v>3.1754700000000002</v>
      </c>
      <c r="K5161" s="39">
        <f>VLOOKUP('Cover page'!$B$6,Currecny_M!$A$1:$P$10,MATCH(Database!C5161,Currecny_M!$A$1:$P$1,0),FALSE)</f>
        <v>1</v>
      </c>
      <c r="L5161" s="82">
        <f t="shared" si="242"/>
        <v>3.1754700000000002</v>
      </c>
      <c r="M5161" s="82">
        <f>((E5161/$F$1)*VLOOKUP(N5161,Currecny_M!$A$1:$P$10,MATCH(Database!C5161,Currecny_M!$A$1:$P$1,0),FALSE))/VLOOKUP('Cover page'!$B$6,Currecny_M!$A$1:$P$10,MATCH(Database!C5161,Currecny_M!$A$1:$P$1,0),FALSE)</f>
        <v>3.1754700000000002</v>
      </c>
      <c r="N5161" s="6" t="str">
        <f>VLOOKUP(B5161,Master!$A$2:$C$11,3,FALSE)</f>
        <v>SGD</v>
      </c>
      <c r="O5161" s="6" t="str">
        <f>VLOOKUP(B5161,Master!$A$2:$C$11,2,FALSE)</f>
        <v>Asia</v>
      </c>
      <c r="Q5161" s="39" t="str">
        <f>VLOOKUP(D5161,GL_Master!$A$1:$D$80,2,FALSE)</f>
        <v>BS</v>
      </c>
      <c r="R5161" s="39" t="str">
        <f>VLOOKUP(D5161,GL_Master!$A$1:$D$80,3,FALSE)</f>
        <v>Gross Block</v>
      </c>
      <c r="S5161" s="39" t="str">
        <f>VLOOKUP(D5161,GL_Master!$A$1:$D$80,4,FALSE)</f>
        <v>Tangible Fixed assets</v>
      </c>
    </row>
    <row r="5162" spans="1:19" x14ac:dyDescent="0.25">
      <c r="A5162" s="39" t="s">
        <v>262</v>
      </c>
      <c r="B5162" s="39" t="s">
        <v>236</v>
      </c>
      <c r="C5162" s="7">
        <v>44075</v>
      </c>
      <c r="D5162" s="39" t="s">
        <v>73</v>
      </c>
      <c r="E5162" s="39">
        <v>27</v>
      </c>
      <c r="F5162" s="82">
        <f t="shared" si="240"/>
        <v>2.7E-2</v>
      </c>
      <c r="G5162" s="39">
        <f>VLOOKUP(N5162,Currecny_M!$A$1:$P$10,2,FALSE)</f>
        <v>53</v>
      </c>
      <c r="H5162" s="39">
        <f>MATCH(C5162,Currecny_M!$A$1:$P$1,0)</f>
        <v>7</v>
      </c>
      <c r="I5162" s="39">
        <f>VLOOKUP(N5162,Currecny_M!$A$1:$P$10,MATCH(Database!C5162,Currecny_M!$A$1:$P$1,0),FALSE)</f>
        <v>55.71</v>
      </c>
      <c r="J5162" s="82">
        <f t="shared" si="241"/>
        <v>1.50417</v>
      </c>
      <c r="K5162" s="39">
        <f>VLOOKUP('Cover page'!$B$6,Currecny_M!$A$1:$P$10,MATCH(Database!C5162,Currecny_M!$A$1:$P$1,0),FALSE)</f>
        <v>1</v>
      </c>
      <c r="L5162" s="82">
        <f t="shared" si="242"/>
        <v>1.50417</v>
      </c>
      <c r="M5162" s="82">
        <f>((E5162/$F$1)*VLOOKUP(N5162,Currecny_M!$A$1:$P$10,MATCH(Database!C5162,Currecny_M!$A$1:$P$1,0),FALSE))/VLOOKUP('Cover page'!$B$6,Currecny_M!$A$1:$P$10,MATCH(Database!C5162,Currecny_M!$A$1:$P$1,0),FALSE)</f>
        <v>1.50417</v>
      </c>
      <c r="N5162" s="6" t="str">
        <f>VLOOKUP(B5162,Master!$A$2:$C$11,3,FALSE)</f>
        <v>SGD</v>
      </c>
      <c r="O5162" s="6" t="str">
        <f>VLOOKUP(B5162,Master!$A$2:$C$11,2,FALSE)</f>
        <v>Asia</v>
      </c>
      <c r="Q5162" s="39" t="str">
        <f>VLOOKUP(D5162,GL_Master!$A$1:$D$80,2,FALSE)</f>
        <v>BS</v>
      </c>
      <c r="R5162" s="39" t="str">
        <f>VLOOKUP(D5162,GL_Master!$A$1:$D$80,3,FALSE)</f>
        <v>Gross Block</v>
      </c>
      <c r="S5162" s="39" t="str">
        <f>VLOOKUP(D5162,GL_Master!$A$1:$D$80,4,FALSE)</f>
        <v>Tangible Fixed assets</v>
      </c>
    </row>
    <row r="5163" spans="1:19" x14ac:dyDescent="0.25">
      <c r="A5163" s="39" t="s">
        <v>262</v>
      </c>
      <c r="B5163" s="39" t="s">
        <v>236</v>
      </c>
      <c r="C5163" s="7">
        <v>44075</v>
      </c>
      <c r="D5163" s="39" t="s">
        <v>74</v>
      </c>
      <c r="E5163" s="39">
        <v>-6421</v>
      </c>
      <c r="F5163" s="82">
        <f t="shared" si="240"/>
        <v>-6.4210000000000003</v>
      </c>
      <c r="G5163" s="39">
        <f>VLOOKUP(N5163,Currecny_M!$A$1:$P$10,2,FALSE)</f>
        <v>53</v>
      </c>
      <c r="H5163" s="39">
        <f>MATCH(C5163,Currecny_M!$A$1:$P$1,0)</f>
        <v>7</v>
      </c>
      <c r="I5163" s="39">
        <f>VLOOKUP(N5163,Currecny_M!$A$1:$P$10,MATCH(Database!C5163,Currecny_M!$A$1:$P$1,0),FALSE)</f>
        <v>55.71</v>
      </c>
      <c r="J5163" s="82">
        <f t="shared" si="241"/>
        <v>-357.71391</v>
      </c>
      <c r="K5163" s="39">
        <f>VLOOKUP('Cover page'!$B$6,Currecny_M!$A$1:$P$10,MATCH(Database!C5163,Currecny_M!$A$1:$P$1,0),FALSE)</f>
        <v>1</v>
      </c>
      <c r="L5163" s="82">
        <f t="shared" si="242"/>
        <v>-357.71391</v>
      </c>
      <c r="M5163" s="82">
        <f>((E5163/$F$1)*VLOOKUP(N5163,Currecny_M!$A$1:$P$10,MATCH(Database!C5163,Currecny_M!$A$1:$P$1,0),FALSE))/VLOOKUP('Cover page'!$B$6,Currecny_M!$A$1:$P$10,MATCH(Database!C5163,Currecny_M!$A$1:$P$1,0),FALSE)</f>
        <v>-357.71391</v>
      </c>
      <c r="N5163" s="6" t="str">
        <f>VLOOKUP(B5163,Master!$A$2:$C$11,3,FALSE)</f>
        <v>SGD</v>
      </c>
      <c r="O5163" s="6" t="str">
        <f>VLOOKUP(B5163,Master!$A$2:$C$11,2,FALSE)</f>
        <v>Asia</v>
      </c>
      <c r="Q5163" s="39" t="str">
        <f>VLOOKUP(D5163,GL_Master!$A$1:$D$80,2,FALSE)</f>
        <v>BS</v>
      </c>
      <c r="R5163" s="39" t="str">
        <f>VLOOKUP(D5163,GL_Master!$A$1:$D$80,3,FALSE)</f>
        <v>Accumulated Depreciation</v>
      </c>
      <c r="S5163" s="39" t="str">
        <f>VLOOKUP(D5163,GL_Master!$A$1:$D$80,4,FALSE)</f>
        <v>Accumulated Depreciation</v>
      </c>
    </row>
    <row r="5164" spans="1:19" x14ac:dyDescent="0.25">
      <c r="A5164" s="39" t="s">
        <v>262</v>
      </c>
      <c r="B5164" s="39" t="s">
        <v>236</v>
      </c>
      <c r="C5164" s="7">
        <v>44075</v>
      </c>
      <c r="D5164" s="39" t="s">
        <v>21</v>
      </c>
      <c r="E5164" s="39">
        <v>571</v>
      </c>
      <c r="F5164" s="82">
        <f t="shared" si="240"/>
        <v>0.57099999999999995</v>
      </c>
      <c r="G5164" s="39">
        <f>VLOOKUP(N5164,Currecny_M!$A$1:$P$10,2,FALSE)</f>
        <v>53</v>
      </c>
      <c r="H5164" s="39">
        <f>MATCH(C5164,Currecny_M!$A$1:$P$1,0)</f>
        <v>7</v>
      </c>
      <c r="I5164" s="39">
        <f>VLOOKUP(N5164,Currecny_M!$A$1:$P$10,MATCH(Database!C5164,Currecny_M!$A$1:$P$1,0),FALSE)</f>
        <v>55.71</v>
      </c>
      <c r="J5164" s="82">
        <f t="shared" si="241"/>
        <v>31.810409999999997</v>
      </c>
      <c r="K5164" s="39">
        <f>VLOOKUP('Cover page'!$B$6,Currecny_M!$A$1:$P$10,MATCH(Database!C5164,Currecny_M!$A$1:$P$1,0),FALSE)</f>
        <v>1</v>
      </c>
      <c r="L5164" s="82">
        <f t="shared" si="242"/>
        <v>31.810409999999997</v>
      </c>
      <c r="M5164" s="82">
        <f>((E5164/$F$1)*VLOOKUP(N5164,Currecny_M!$A$1:$P$10,MATCH(Database!C5164,Currecny_M!$A$1:$P$1,0),FALSE))/VLOOKUP('Cover page'!$B$6,Currecny_M!$A$1:$P$10,MATCH(Database!C5164,Currecny_M!$A$1:$P$1,0),FALSE)</f>
        <v>31.810409999999997</v>
      </c>
      <c r="N5164" s="6" t="str">
        <f>VLOOKUP(B5164,Master!$A$2:$C$11,3,FALSE)</f>
        <v>SGD</v>
      </c>
      <c r="O5164" s="6" t="str">
        <f>VLOOKUP(B5164,Master!$A$2:$C$11,2,FALSE)</f>
        <v>Asia</v>
      </c>
      <c r="Q5164" s="39" t="str">
        <f>VLOOKUP(D5164,GL_Master!$A$1:$D$80,2,FALSE)</f>
        <v>BS</v>
      </c>
      <c r="R5164" s="39" t="str">
        <f>VLOOKUP(D5164,GL_Master!$A$1:$D$80,3,FALSE)</f>
        <v>Gross Block</v>
      </c>
      <c r="S5164" s="39" t="str">
        <f>VLOOKUP(D5164,GL_Master!$A$1:$D$80,4,FALSE)</f>
        <v>Tangible Fixed assets</v>
      </c>
    </row>
    <row r="5165" spans="1:19" x14ac:dyDescent="0.25">
      <c r="A5165" s="39" t="s">
        <v>262</v>
      </c>
      <c r="B5165" s="39" t="s">
        <v>236</v>
      </c>
      <c r="C5165" s="7">
        <v>44075</v>
      </c>
      <c r="D5165" s="39" t="s">
        <v>27</v>
      </c>
      <c r="E5165" s="39">
        <v>1212</v>
      </c>
      <c r="F5165" s="82">
        <f t="shared" si="240"/>
        <v>1.212</v>
      </c>
      <c r="G5165" s="39">
        <f>VLOOKUP(N5165,Currecny_M!$A$1:$P$10,2,FALSE)</f>
        <v>53</v>
      </c>
      <c r="H5165" s="39">
        <f>MATCH(C5165,Currecny_M!$A$1:$P$1,0)</f>
        <v>7</v>
      </c>
      <c r="I5165" s="39">
        <f>VLOOKUP(N5165,Currecny_M!$A$1:$P$10,MATCH(Database!C5165,Currecny_M!$A$1:$P$1,0),FALSE)</f>
        <v>55.71</v>
      </c>
      <c r="J5165" s="82">
        <f t="shared" si="241"/>
        <v>67.520520000000005</v>
      </c>
      <c r="K5165" s="39">
        <f>VLOOKUP('Cover page'!$B$6,Currecny_M!$A$1:$P$10,MATCH(Database!C5165,Currecny_M!$A$1:$P$1,0),FALSE)</f>
        <v>1</v>
      </c>
      <c r="L5165" s="82">
        <f t="shared" si="242"/>
        <v>67.520520000000005</v>
      </c>
      <c r="M5165" s="82">
        <f>((E5165/$F$1)*VLOOKUP(N5165,Currecny_M!$A$1:$P$10,MATCH(Database!C5165,Currecny_M!$A$1:$P$1,0),FALSE))/VLOOKUP('Cover page'!$B$6,Currecny_M!$A$1:$P$10,MATCH(Database!C5165,Currecny_M!$A$1:$P$1,0),FALSE)</f>
        <v>67.520520000000005</v>
      </c>
      <c r="N5165" s="6" t="str">
        <f>VLOOKUP(B5165,Master!$A$2:$C$11,3,FALSE)</f>
        <v>SGD</v>
      </c>
      <c r="O5165" s="6" t="str">
        <f>VLOOKUP(B5165,Master!$A$2:$C$11,2,FALSE)</f>
        <v>Asia</v>
      </c>
      <c r="Q5165" s="39" t="str">
        <f>VLOOKUP(D5165,GL_Master!$A$1:$D$80,2,FALSE)</f>
        <v>BS</v>
      </c>
      <c r="R5165" s="39" t="str">
        <f>VLOOKUP(D5165,GL_Master!$A$1:$D$80,3,FALSE)</f>
        <v>Gross Block</v>
      </c>
      <c r="S5165" s="39" t="str">
        <f>VLOOKUP(D5165,GL_Master!$A$1:$D$80,4,FALSE)</f>
        <v>Tangible Fixed assets</v>
      </c>
    </row>
    <row r="5166" spans="1:19" x14ac:dyDescent="0.25">
      <c r="A5166" s="39" t="s">
        <v>262</v>
      </c>
      <c r="B5166" s="39" t="s">
        <v>236</v>
      </c>
      <c r="C5166" s="7">
        <v>44075</v>
      </c>
      <c r="D5166" s="39" t="s">
        <v>75</v>
      </c>
      <c r="E5166" s="39">
        <v>-28</v>
      </c>
      <c r="F5166" s="82">
        <f t="shared" si="240"/>
        <v>-2.8000000000000001E-2</v>
      </c>
      <c r="G5166" s="39">
        <f>VLOOKUP(N5166,Currecny_M!$A$1:$P$10,2,FALSE)</f>
        <v>53</v>
      </c>
      <c r="H5166" s="39">
        <f>MATCH(C5166,Currecny_M!$A$1:$P$1,0)</f>
        <v>7</v>
      </c>
      <c r="I5166" s="39">
        <f>VLOOKUP(N5166,Currecny_M!$A$1:$P$10,MATCH(Database!C5166,Currecny_M!$A$1:$P$1,0),FALSE)</f>
        <v>55.71</v>
      </c>
      <c r="J5166" s="82">
        <f t="shared" si="241"/>
        <v>-1.5598800000000002</v>
      </c>
      <c r="K5166" s="39">
        <f>VLOOKUP('Cover page'!$B$6,Currecny_M!$A$1:$P$10,MATCH(Database!C5166,Currecny_M!$A$1:$P$1,0),FALSE)</f>
        <v>1</v>
      </c>
      <c r="L5166" s="82">
        <f t="shared" si="242"/>
        <v>-1.5598800000000002</v>
      </c>
      <c r="M5166" s="82">
        <f>((E5166/$F$1)*VLOOKUP(N5166,Currecny_M!$A$1:$P$10,MATCH(Database!C5166,Currecny_M!$A$1:$P$1,0),FALSE))/VLOOKUP('Cover page'!$B$6,Currecny_M!$A$1:$P$10,MATCH(Database!C5166,Currecny_M!$A$1:$P$1,0),FALSE)</f>
        <v>-1.5598800000000002</v>
      </c>
      <c r="N5166" s="6" t="str">
        <f>VLOOKUP(B5166,Master!$A$2:$C$11,3,FALSE)</f>
        <v>SGD</v>
      </c>
      <c r="O5166" s="6" t="str">
        <f>VLOOKUP(B5166,Master!$A$2:$C$11,2,FALSE)</f>
        <v>Asia</v>
      </c>
      <c r="Q5166" s="39" t="str">
        <f>VLOOKUP(D5166,GL_Master!$A$1:$D$80,2,FALSE)</f>
        <v>BS</v>
      </c>
      <c r="R5166" s="39" t="str">
        <f>VLOOKUP(D5166,GL_Master!$A$1:$D$80,3,FALSE)</f>
        <v>Gross Block</v>
      </c>
      <c r="S5166" s="39" t="str">
        <f>VLOOKUP(D5166,GL_Master!$A$1:$D$80,4,FALSE)</f>
        <v>Tangible Fixed assets</v>
      </c>
    </row>
    <row r="5167" spans="1:19" x14ac:dyDescent="0.25">
      <c r="A5167" s="39" t="s">
        <v>262</v>
      </c>
      <c r="B5167" s="39" t="s">
        <v>236</v>
      </c>
      <c r="C5167" s="7">
        <v>44075</v>
      </c>
      <c r="D5167" s="39" t="s">
        <v>76</v>
      </c>
      <c r="E5167" s="39">
        <v>680</v>
      </c>
      <c r="F5167" s="82">
        <f t="shared" si="240"/>
        <v>0.68</v>
      </c>
      <c r="G5167" s="39">
        <f>VLOOKUP(N5167,Currecny_M!$A$1:$P$10,2,FALSE)</f>
        <v>53</v>
      </c>
      <c r="H5167" s="39">
        <f>MATCH(C5167,Currecny_M!$A$1:$P$1,0)</f>
        <v>7</v>
      </c>
      <c r="I5167" s="39">
        <f>VLOOKUP(N5167,Currecny_M!$A$1:$P$10,MATCH(Database!C5167,Currecny_M!$A$1:$P$1,0),FALSE)</f>
        <v>55.71</v>
      </c>
      <c r="J5167" s="82">
        <f t="shared" si="241"/>
        <v>37.882800000000003</v>
      </c>
      <c r="K5167" s="39">
        <f>VLOOKUP('Cover page'!$B$6,Currecny_M!$A$1:$P$10,MATCH(Database!C5167,Currecny_M!$A$1:$P$1,0),FALSE)</f>
        <v>1</v>
      </c>
      <c r="L5167" s="82">
        <f t="shared" si="242"/>
        <v>37.882800000000003</v>
      </c>
      <c r="M5167" s="82">
        <f>((E5167/$F$1)*VLOOKUP(N5167,Currecny_M!$A$1:$P$10,MATCH(Database!C5167,Currecny_M!$A$1:$P$1,0),FALSE))/VLOOKUP('Cover page'!$B$6,Currecny_M!$A$1:$P$10,MATCH(Database!C5167,Currecny_M!$A$1:$P$1,0),FALSE)</f>
        <v>37.882800000000003</v>
      </c>
      <c r="N5167" s="6" t="str">
        <f>VLOOKUP(B5167,Master!$A$2:$C$11,3,FALSE)</f>
        <v>SGD</v>
      </c>
      <c r="O5167" s="6" t="str">
        <f>VLOOKUP(B5167,Master!$A$2:$C$11,2,FALSE)</f>
        <v>Asia</v>
      </c>
      <c r="Q5167" s="39" t="str">
        <f>VLOOKUP(D5167,GL_Master!$A$1:$D$80,2,FALSE)</f>
        <v>BS</v>
      </c>
      <c r="R5167" s="39" t="str">
        <f>VLOOKUP(D5167,GL_Master!$A$1:$D$80,3,FALSE)</f>
        <v>Inventories</v>
      </c>
      <c r="S5167" s="39" t="str">
        <f>VLOOKUP(D5167,GL_Master!$A$1:$D$80,4,FALSE)</f>
        <v>Inventory</v>
      </c>
    </row>
    <row r="5168" spans="1:19" x14ac:dyDescent="0.25">
      <c r="A5168" s="39" t="s">
        <v>262</v>
      </c>
      <c r="B5168" s="39" t="s">
        <v>236</v>
      </c>
      <c r="C5168" s="7">
        <v>44075</v>
      </c>
      <c r="D5168" s="39" t="s">
        <v>77</v>
      </c>
      <c r="E5168" s="39">
        <v>1831</v>
      </c>
      <c r="F5168" s="82">
        <f t="shared" si="240"/>
        <v>1.831</v>
      </c>
      <c r="G5168" s="39">
        <f>VLOOKUP(N5168,Currecny_M!$A$1:$P$10,2,FALSE)</f>
        <v>53</v>
      </c>
      <c r="H5168" s="39">
        <f>MATCH(C5168,Currecny_M!$A$1:$P$1,0)</f>
        <v>7</v>
      </c>
      <c r="I5168" s="39">
        <f>VLOOKUP(N5168,Currecny_M!$A$1:$P$10,MATCH(Database!C5168,Currecny_M!$A$1:$P$1,0),FALSE)</f>
        <v>55.71</v>
      </c>
      <c r="J5168" s="82">
        <f t="shared" si="241"/>
        <v>102.00501</v>
      </c>
      <c r="K5168" s="39">
        <f>VLOOKUP('Cover page'!$B$6,Currecny_M!$A$1:$P$10,MATCH(Database!C5168,Currecny_M!$A$1:$P$1,0),FALSE)</f>
        <v>1</v>
      </c>
      <c r="L5168" s="82">
        <f t="shared" si="242"/>
        <v>102.00501</v>
      </c>
      <c r="M5168" s="82">
        <f>((E5168/$F$1)*VLOOKUP(N5168,Currecny_M!$A$1:$P$10,MATCH(Database!C5168,Currecny_M!$A$1:$P$1,0),FALSE))/VLOOKUP('Cover page'!$B$6,Currecny_M!$A$1:$P$10,MATCH(Database!C5168,Currecny_M!$A$1:$P$1,0),FALSE)</f>
        <v>102.00501</v>
      </c>
      <c r="N5168" s="6" t="str">
        <f>VLOOKUP(B5168,Master!$A$2:$C$11,3,FALSE)</f>
        <v>SGD</v>
      </c>
      <c r="O5168" s="6" t="str">
        <f>VLOOKUP(B5168,Master!$A$2:$C$11,2,FALSE)</f>
        <v>Asia</v>
      </c>
      <c r="Q5168" s="39" t="str">
        <f>VLOOKUP(D5168,GL_Master!$A$1:$D$80,2,FALSE)</f>
        <v>BS</v>
      </c>
      <c r="R5168" s="39" t="str">
        <f>VLOOKUP(D5168,GL_Master!$A$1:$D$80,3,FALSE)</f>
        <v>Inventories</v>
      </c>
      <c r="S5168" s="39" t="str">
        <f>VLOOKUP(D5168,GL_Master!$A$1:$D$80,4,FALSE)</f>
        <v>Inventory</v>
      </c>
    </row>
    <row r="5169" spans="1:19" x14ac:dyDescent="0.25">
      <c r="A5169" s="39" t="s">
        <v>262</v>
      </c>
      <c r="B5169" s="39" t="s">
        <v>236</v>
      </c>
      <c r="C5169" s="7">
        <v>44075</v>
      </c>
      <c r="D5169" s="39" t="s">
        <v>2</v>
      </c>
      <c r="E5169" s="39">
        <v>183494</v>
      </c>
      <c r="F5169" s="82">
        <f t="shared" si="240"/>
        <v>183.494</v>
      </c>
      <c r="G5169" s="39">
        <f>VLOOKUP(N5169,Currecny_M!$A$1:$P$10,2,FALSE)</f>
        <v>53</v>
      </c>
      <c r="H5169" s="39">
        <f>MATCH(C5169,Currecny_M!$A$1:$P$1,0)</f>
        <v>7</v>
      </c>
      <c r="I5169" s="39">
        <f>VLOOKUP(N5169,Currecny_M!$A$1:$P$10,MATCH(Database!C5169,Currecny_M!$A$1:$P$1,0),FALSE)</f>
        <v>55.71</v>
      </c>
      <c r="J5169" s="82">
        <f t="shared" si="241"/>
        <v>10222.45074</v>
      </c>
      <c r="K5169" s="39">
        <f>VLOOKUP('Cover page'!$B$6,Currecny_M!$A$1:$P$10,MATCH(Database!C5169,Currecny_M!$A$1:$P$1,0),FALSE)</f>
        <v>1</v>
      </c>
      <c r="L5169" s="82">
        <f t="shared" si="242"/>
        <v>10222.45074</v>
      </c>
      <c r="M5169" s="82">
        <f>((E5169/$F$1)*VLOOKUP(N5169,Currecny_M!$A$1:$P$10,MATCH(Database!C5169,Currecny_M!$A$1:$P$1,0),FALSE))/VLOOKUP('Cover page'!$B$6,Currecny_M!$A$1:$P$10,MATCH(Database!C5169,Currecny_M!$A$1:$P$1,0),FALSE)</f>
        <v>10222.45074</v>
      </c>
      <c r="N5169" s="6" t="str">
        <f>VLOOKUP(B5169,Master!$A$2:$C$11,3,FALSE)</f>
        <v>SGD</v>
      </c>
      <c r="O5169" s="6" t="str">
        <f>VLOOKUP(B5169,Master!$A$2:$C$11,2,FALSE)</f>
        <v>Asia</v>
      </c>
      <c r="Q5169" s="39" t="str">
        <f>VLOOKUP(D5169,GL_Master!$A$1:$D$80,2,FALSE)</f>
        <v>BS</v>
      </c>
      <c r="R5169" s="39" t="str">
        <f>VLOOKUP(D5169,GL_Master!$A$1:$D$80,3,FALSE)</f>
        <v>Trade receivables</v>
      </c>
      <c r="S5169" s="39" t="str">
        <f>VLOOKUP(D5169,GL_Master!$A$1:$D$80,4,FALSE)</f>
        <v>Unsecured, considered good</v>
      </c>
    </row>
    <row r="5170" spans="1:19" x14ac:dyDescent="0.25">
      <c r="A5170" s="39" t="s">
        <v>262</v>
      </c>
      <c r="B5170" s="39" t="s">
        <v>236</v>
      </c>
      <c r="C5170" s="7">
        <v>44075</v>
      </c>
      <c r="D5170" s="39" t="s">
        <v>78</v>
      </c>
      <c r="E5170" s="39">
        <v>28</v>
      </c>
      <c r="F5170" s="82">
        <f t="shared" si="240"/>
        <v>2.8000000000000001E-2</v>
      </c>
      <c r="G5170" s="39">
        <f>VLOOKUP(N5170,Currecny_M!$A$1:$P$10,2,FALSE)</f>
        <v>53</v>
      </c>
      <c r="H5170" s="39">
        <f>MATCH(C5170,Currecny_M!$A$1:$P$1,0)</f>
        <v>7</v>
      </c>
      <c r="I5170" s="39">
        <f>VLOOKUP(N5170,Currecny_M!$A$1:$P$10,MATCH(Database!C5170,Currecny_M!$A$1:$P$1,0),FALSE)</f>
        <v>55.71</v>
      </c>
      <c r="J5170" s="82">
        <f t="shared" si="241"/>
        <v>1.5598800000000002</v>
      </c>
      <c r="K5170" s="39">
        <f>VLOOKUP('Cover page'!$B$6,Currecny_M!$A$1:$P$10,MATCH(Database!C5170,Currecny_M!$A$1:$P$1,0),FALSE)</f>
        <v>1</v>
      </c>
      <c r="L5170" s="82">
        <f t="shared" si="242"/>
        <v>1.5598800000000002</v>
      </c>
      <c r="M5170" s="82">
        <f>((E5170/$F$1)*VLOOKUP(N5170,Currecny_M!$A$1:$P$10,MATCH(Database!C5170,Currecny_M!$A$1:$P$1,0),FALSE))/VLOOKUP('Cover page'!$B$6,Currecny_M!$A$1:$P$10,MATCH(Database!C5170,Currecny_M!$A$1:$P$1,0),FALSE)</f>
        <v>1.5598800000000002</v>
      </c>
      <c r="N5170" s="6" t="str">
        <f>VLOOKUP(B5170,Master!$A$2:$C$11,3,FALSE)</f>
        <v>SGD</v>
      </c>
      <c r="O5170" s="6" t="str">
        <f>VLOOKUP(B5170,Master!$A$2:$C$11,2,FALSE)</f>
        <v>Asia</v>
      </c>
      <c r="Q5170" s="39" t="str">
        <f>VLOOKUP(D5170,GL_Master!$A$1:$D$80,2,FALSE)</f>
        <v>BS</v>
      </c>
      <c r="R5170" s="39" t="str">
        <f>VLOOKUP(D5170,GL_Master!$A$1:$D$80,3,FALSE)</f>
        <v>Cash &amp; Bank Balances</v>
      </c>
      <c r="S5170" s="39" t="str">
        <f>VLOOKUP(D5170,GL_Master!$A$1:$D$80,4,FALSE)</f>
        <v>Cash In hand</v>
      </c>
    </row>
    <row r="5171" spans="1:19" x14ac:dyDescent="0.25">
      <c r="A5171" s="39" t="s">
        <v>262</v>
      </c>
      <c r="B5171" s="39" t="s">
        <v>236</v>
      </c>
      <c r="C5171" s="7">
        <v>44075</v>
      </c>
      <c r="D5171" s="39" t="s">
        <v>79</v>
      </c>
      <c r="E5171" s="39">
        <v>-7264</v>
      </c>
      <c r="F5171" s="82">
        <f t="shared" si="240"/>
        <v>-7.2640000000000002</v>
      </c>
      <c r="G5171" s="39">
        <f>VLOOKUP(N5171,Currecny_M!$A$1:$P$10,2,FALSE)</f>
        <v>53</v>
      </c>
      <c r="H5171" s="39">
        <f>MATCH(C5171,Currecny_M!$A$1:$P$1,0)</f>
        <v>7</v>
      </c>
      <c r="I5171" s="39">
        <f>VLOOKUP(N5171,Currecny_M!$A$1:$P$10,MATCH(Database!C5171,Currecny_M!$A$1:$P$1,0),FALSE)</f>
        <v>55.71</v>
      </c>
      <c r="J5171" s="82">
        <f t="shared" si="241"/>
        <v>-404.67744000000005</v>
      </c>
      <c r="K5171" s="39">
        <f>VLOOKUP('Cover page'!$B$6,Currecny_M!$A$1:$P$10,MATCH(Database!C5171,Currecny_M!$A$1:$P$1,0),FALSE)</f>
        <v>1</v>
      </c>
      <c r="L5171" s="82">
        <f t="shared" si="242"/>
        <v>-404.67744000000005</v>
      </c>
      <c r="M5171" s="82">
        <f>((E5171/$F$1)*VLOOKUP(N5171,Currecny_M!$A$1:$P$10,MATCH(Database!C5171,Currecny_M!$A$1:$P$1,0),FALSE))/VLOOKUP('Cover page'!$B$6,Currecny_M!$A$1:$P$10,MATCH(Database!C5171,Currecny_M!$A$1:$P$1,0),FALSE)</f>
        <v>-404.67744000000005</v>
      </c>
      <c r="N5171" s="6" t="str">
        <f>VLOOKUP(B5171,Master!$A$2:$C$11,3,FALSE)</f>
        <v>SGD</v>
      </c>
      <c r="O5171" s="6" t="str">
        <f>VLOOKUP(B5171,Master!$A$2:$C$11,2,FALSE)</f>
        <v>Asia</v>
      </c>
      <c r="Q5171" s="39" t="str">
        <f>VLOOKUP(D5171,GL_Master!$A$1:$D$80,2,FALSE)</f>
        <v>BS</v>
      </c>
      <c r="R5171" s="39" t="str">
        <f>VLOOKUP(D5171,GL_Master!$A$1:$D$80,3,FALSE)</f>
        <v>Loan Fund</v>
      </c>
      <c r="S5171" s="39" t="str">
        <f>VLOOKUP(D5171,GL_Master!$A$1:$D$80,4,FALSE)</f>
        <v>Term Loan</v>
      </c>
    </row>
    <row r="5172" spans="1:19" x14ac:dyDescent="0.25">
      <c r="A5172" s="39" t="s">
        <v>262</v>
      </c>
      <c r="B5172" s="39" t="s">
        <v>236</v>
      </c>
      <c r="C5172" s="7">
        <v>44075</v>
      </c>
      <c r="D5172" s="39" t="s">
        <v>80</v>
      </c>
      <c r="E5172" s="39">
        <v>200</v>
      </c>
      <c r="F5172" s="82">
        <f t="shared" si="240"/>
        <v>0.2</v>
      </c>
      <c r="G5172" s="39">
        <f>VLOOKUP(N5172,Currecny_M!$A$1:$P$10,2,FALSE)</f>
        <v>53</v>
      </c>
      <c r="H5172" s="39">
        <f>MATCH(C5172,Currecny_M!$A$1:$P$1,0)</f>
        <v>7</v>
      </c>
      <c r="I5172" s="39">
        <f>VLOOKUP(N5172,Currecny_M!$A$1:$P$10,MATCH(Database!C5172,Currecny_M!$A$1:$P$1,0),FALSE)</f>
        <v>55.71</v>
      </c>
      <c r="J5172" s="82">
        <f t="shared" si="241"/>
        <v>11.142000000000001</v>
      </c>
      <c r="K5172" s="39">
        <f>VLOOKUP('Cover page'!$B$6,Currecny_M!$A$1:$P$10,MATCH(Database!C5172,Currecny_M!$A$1:$P$1,0),FALSE)</f>
        <v>1</v>
      </c>
      <c r="L5172" s="82">
        <f t="shared" si="242"/>
        <v>11.142000000000001</v>
      </c>
      <c r="M5172" s="82">
        <f>((E5172/$F$1)*VLOOKUP(N5172,Currecny_M!$A$1:$P$10,MATCH(Database!C5172,Currecny_M!$A$1:$P$1,0),FALSE))/VLOOKUP('Cover page'!$B$6,Currecny_M!$A$1:$P$10,MATCH(Database!C5172,Currecny_M!$A$1:$P$1,0),FALSE)</f>
        <v>11.142000000000001</v>
      </c>
      <c r="N5172" s="6" t="str">
        <f>VLOOKUP(B5172,Master!$A$2:$C$11,3,FALSE)</f>
        <v>SGD</v>
      </c>
      <c r="O5172" s="6" t="str">
        <f>VLOOKUP(B5172,Master!$A$2:$C$11,2,FALSE)</f>
        <v>Asia</v>
      </c>
      <c r="Q5172" s="39" t="str">
        <f>VLOOKUP(D5172,GL_Master!$A$1:$D$80,2,FALSE)</f>
        <v>BS</v>
      </c>
      <c r="R5172" s="39" t="str">
        <f>VLOOKUP(D5172,GL_Master!$A$1:$D$80,3,FALSE)</f>
        <v>Cash &amp; Bank Balances</v>
      </c>
      <c r="S5172" s="39" t="str">
        <f>VLOOKUP(D5172,GL_Master!$A$1:$D$80,4,FALSE)</f>
        <v xml:space="preserve">      On Current Accounts</v>
      </c>
    </row>
    <row r="5173" spans="1:19" x14ac:dyDescent="0.25">
      <c r="A5173" s="39" t="s">
        <v>262</v>
      </c>
      <c r="B5173" s="39" t="s">
        <v>236</v>
      </c>
      <c r="C5173" s="7">
        <v>44075</v>
      </c>
      <c r="D5173" s="39" t="s">
        <v>81</v>
      </c>
      <c r="E5173" s="39">
        <v>13713</v>
      </c>
      <c r="F5173" s="82">
        <f t="shared" si="240"/>
        <v>13.712999999999999</v>
      </c>
      <c r="G5173" s="39">
        <f>VLOOKUP(N5173,Currecny_M!$A$1:$P$10,2,FALSE)</f>
        <v>53</v>
      </c>
      <c r="H5173" s="39">
        <f>MATCH(C5173,Currecny_M!$A$1:$P$1,0)</f>
        <v>7</v>
      </c>
      <c r="I5173" s="39">
        <f>VLOOKUP(N5173,Currecny_M!$A$1:$P$10,MATCH(Database!C5173,Currecny_M!$A$1:$P$1,0),FALSE)</f>
        <v>55.71</v>
      </c>
      <c r="J5173" s="82">
        <f t="shared" si="241"/>
        <v>763.95123000000001</v>
      </c>
      <c r="K5173" s="39">
        <f>VLOOKUP('Cover page'!$B$6,Currecny_M!$A$1:$P$10,MATCH(Database!C5173,Currecny_M!$A$1:$P$1,0),FALSE)</f>
        <v>1</v>
      </c>
      <c r="L5173" s="82">
        <f t="shared" si="242"/>
        <v>763.95123000000001</v>
      </c>
      <c r="M5173" s="82">
        <f>((E5173/$F$1)*VLOOKUP(N5173,Currecny_M!$A$1:$P$10,MATCH(Database!C5173,Currecny_M!$A$1:$P$1,0),FALSE))/VLOOKUP('Cover page'!$B$6,Currecny_M!$A$1:$P$10,MATCH(Database!C5173,Currecny_M!$A$1:$P$1,0),FALSE)</f>
        <v>763.95123000000001</v>
      </c>
      <c r="N5173" s="6" t="str">
        <f>VLOOKUP(B5173,Master!$A$2:$C$11,3,FALSE)</f>
        <v>SGD</v>
      </c>
      <c r="O5173" s="6" t="str">
        <f>VLOOKUP(B5173,Master!$A$2:$C$11,2,FALSE)</f>
        <v>Asia</v>
      </c>
      <c r="Q5173" s="39" t="str">
        <f>VLOOKUP(D5173,GL_Master!$A$1:$D$80,2,FALSE)</f>
        <v>BS</v>
      </c>
      <c r="R5173" s="39" t="str">
        <f>VLOOKUP(D5173,GL_Master!$A$1:$D$80,3,FALSE)</f>
        <v>Other Current Assets</v>
      </c>
      <c r="S5173" s="39" t="str">
        <f>VLOOKUP(D5173,GL_Master!$A$1:$D$80,4,FALSE)</f>
        <v>Advance tax recoverable (net of provision )</v>
      </c>
    </row>
    <row r="5174" spans="1:19" x14ac:dyDescent="0.25">
      <c r="A5174" s="39" t="s">
        <v>262</v>
      </c>
      <c r="B5174" s="39" t="s">
        <v>236</v>
      </c>
      <c r="C5174" s="7">
        <v>44075</v>
      </c>
      <c r="D5174" s="39" t="s">
        <v>19</v>
      </c>
      <c r="E5174" s="39">
        <v>136</v>
      </c>
      <c r="F5174" s="82">
        <f t="shared" si="240"/>
        <v>0.13600000000000001</v>
      </c>
      <c r="G5174" s="39">
        <f>VLOOKUP(N5174,Currecny_M!$A$1:$P$10,2,FALSE)</f>
        <v>53</v>
      </c>
      <c r="H5174" s="39">
        <f>MATCH(C5174,Currecny_M!$A$1:$P$1,0)</f>
        <v>7</v>
      </c>
      <c r="I5174" s="39">
        <f>VLOOKUP(N5174,Currecny_M!$A$1:$P$10,MATCH(Database!C5174,Currecny_M!$A$1:$P$1,0),FALSE)</f>
        <v>55.71</v>
      </c>
      <c r="J5174" s="82">
        <f t="shared" si="241"/>
        <v>7.5765600000000006</v>
      </c>
      <c r="K5174" s="39">
        <f>VLOOKUP('Cover page'!$B$6,Currecny_M!$A$1:$P$10,MATCH(Database!C5174,Currecny_M!$A$1:$P$1,0),FALSE)</f>
        <v>1</v>
      </c>
      <c r="L5174" s="82">
        <f t="shared" si="242"/>
        <v>7.5765600000000006</v>
      </c>
      <c r="M5174" s="82">
        <f>((E5174/$F$1)*VLOOKUP(N5174,Currecny_M!$A$1:$P$10,MATCH(Database!C5174,Currecny_M!$A$1:$P$1,0),FALSE))/VLOOKUP('Cover page'!$B$6,Currecny_M!$A$1:$P$10,MATCH(Database!C5174,Currecny_M!$A$1:$P$1,0),FALSE)</f>
        <v>7.5765600000000006</v>
      </c>
      <c r="N5174" s="6" t="str">
        <f>VLOOKUP(B5174,Master!$A$2:$C$11,3,FALSE)</f>
        <v>SGD</v>
      </c>
      <c r="O5174" s="6" t="str">
        <f>VLOOKUP(B5174,Master!$A$2:$C$11,2,FALSE)</f>
        <v>Asia</v>
      </c>
      <c r="Q5174" s="39" t="str">
        <f>VLOOKUP(D5174,GL_Master!$A$1:$D$80,2,FALSE)</f>
        <v>BS</v>
      </c>
      <c r="R5174" s="39" t="str">
        <f>VLOOKUP(D5174,GL_Master!$A$1:$D$80,3,FALSE)</f>
        <v>Short-term loan and advances</v>
      </c>
      <c r="S5174" s="39" t="str">
        <f>VLOOKUP(D5174,GL_Master!$A$1:$D$80,4,FALSE)</f>
        <v>Prepaid expenses</v>
      </c>
    </row>
    <row r="5175" spans="1:19" x14ac:dyDescent="0.25">
      <c r="A5175" s="39" t="s">
        <v>262</v>
      </c>
      <c r="B5175" s="39" t="s">
        <v>236</v>
      </c>
      <c r="C5175" s="7">
        <v>44075</v>
      </c>
      <c r="D5175" s="39" t="s">
        <v>82</v>
      </c>
      <c r="E5175" s="39">
        <v>1512</v>
      </c>
      <c r="F5175" s="82">
        <f t="shared" si="240"/>
        <v>1.512</v>
      </c>
      <c r="G5175" s="39">
        <f>VLOOKUP(N5175,Currecny_M!$A$1:$P$10,2,FALSE)</f>
        <v>53</v>
      </c>
      <c r="H5175" s="39">
        <f>MATCH(C5175,Currecny_M!$A$1:$P$1,0)</f>
        <v>7</v>
      </c>
      <c r="I5175" s="39">
        <f>VLOOKUP(N5175,Currecny_M!$A$1:$P$10,MATCH(Database!C5175,Currecny_M!$A$1:$P$1,0),FALSE)</f>
        <v>55.71</v>
      </c>
      <c r="J5175" s="82">
        <f t="shared" si="241"/>
        <v>84.233519999999999</v>
      </c>
      <c r="K5175" s="39">
        <f>VLOOKUP('Cover page'!$B$6,Currecny_M!$A$1:$P$10,MATCH(Database!C5175,Currecny_M!$A$1:$P$1,0),FALSE)</f>
        <v>1</v>
      </c>
      <c r="L5175" s="82">
        <f t="shared" si="242"/>
        <v>84.233519999999999</v>
      </c>
      <c r="M5175" s="82">
        <f>((E5175/$F$1)*VLOOKUP(N5175,Currecny_M!$A$1:$P$10,MATCH(Database!C5175,Currecny_M!$A$1:$P$1,0),FALSE))/VLOOKUP('Cover page'!$B$6,Currecny_M!$A$1:$P$10,MATCH(Database!C5175,Currecny_M!$A$1:$P$1,0),FALSE)</f>
        <v>84.233519999999999</v>
      </c>
      <c r="N5175" s="6" t="str">
        <f>VLOOKUP(B5175,Master!$A$2:$C$11,3,FALSE)</f>
        <v>SGD</v>
      </c>
      <c r="O5175" s="6" t="str">
        <f>VLOOKUP(B5175,Master!$A$2:$C$11,2,FALSE)</f>
        <v>Asia</v>
      </c>
      <c r="Q5175" s="39" t="str">
        <f>VLOOKUP(D5175,GL_Master!$A$1:$D$80,2,FALSE)</f>
        <v>BS</v>
      </c>
      <c r="R5175" s="39" t="str">
        <f>VLOOKUP(D5175,GL_Master!$A$1:$D$80,3,FALSE)</f>
        <v>Short-term loan and advances</v>
      </c>
      <c r="S5175" s="39" t="str">
        <f>VLOOKUP(D5175,GL_Master!$A$1:$D$80,4,FALSE)</f>
        <v>Advance to vendor/employees</v>
      </c>
    </row>
    <row r="5176" spans="1:19" x14ac:dyDescent="0.25">
      <c r="A5176" s="39" t="s">
        <v>262</v>
      </c>
      <c r="B5176" s="39" t="s">
        <v>236</v>
      </c>
      <c r="C5176" s="7">
        <v>44075</v>
      </c>
      <c r="D5176" s="39" t="s">
        <v>83</v>
      </c>
      <c r="E5176" s="39">
        <v>960</v>
      </c>
      <c r="F5176" s="82">
        <f t="shared" si="240"/>
        <v>0.96</v>
      </c>
      <c r="G5176" s="39">
        <f>VLOOKUP(N5176,Currecny_M!$A$1:$P$10,2,FALSE)</f>
        <v>53</v>
      </c>
      <c r="H5176" s="39">
        <f>MATCH(C5176,Currecny_M!$A$1:$P$1,0)</f>
        <v>7</v>
      </c>
      <c r="I5176" s="39">
        <f>VLOOKUP(N5176,Currecny_M!$A$1:$P$10,MATCH(Database!C5176,Currecny_M!$A$1:$P$1,0),FALSE)</f>
        <v>55.71</v>
      </c>
      <c r="J5176" s="82">
        <f t="shared" si="241"/>
        <v>53.4816</v>
      </c>
      <c r="K5176" s="39">
        <f>VLOOKUP('Cover page'!$B$6,Currecny_M!$A$1:$P$10,MATCH(Database!C5176,Currecny_M!$A$1:$P$1,0),FALSE)</f>
        <v>1</v>
      </c>
      <c r="L5176" s="82">
        <f t="shared" si="242"/>
        <v>53.4816</v>
      </c>
      <c r="M5176" s="82">
        <f>((E5176/$F$1)*VLOOKUP(N5176,Currecny_M!$A$1:$P$10,MATCH(Database!C5176,Currecny_M!$A$1:$P$1,0),FALSE))/VLOOKUP('Cover page'!$B$6,Currecny_M!$A$1:$P$10,MATCH(Database!C5176,Currecny_M!$A$1:$P$1,0),FALSE)</f>
        <v>53.4816</v>
      </c>
      <c r="N5176" s="6" t="str">
        <f>VLOOKUP(B5176,Master!$A$2:$C$11,3,FALSE)</f>
        <v>SGD</v>
      </c>
      <c r="O5176" s="6" t="str">
        <f>VLOOKUP(B5176,Master!$A$2:$C$11,2,FALSE)</f>
        <v>Asia</v>
      </c>
      <c r="Q5176" s="39" t="str">
        <f>VLOOKUP(D5176,GL_Master!$A$1:$D$80,2,FALSE)</f>
        <v>BS</v>
      </c>
      <c r="R5176" s="39" t="str">
        <f>VLOOKUP(D5176,GL_Master!$A$1:$D$80,3,FALSE)</f>
        <v>Other Current Assets</v>
      </c>
      <c r="S5176" s="39" t="str">
        <f>VLOOKUP(D5176,GL_Master!$A$1:$D$80,4,FALSE)</f>
        <v>Security deposits ( Unsecured, considered good)</v>
      </c>
    </row>
    <row r="5177" spans="1:19" x14ac:dyDescent="0.25">
      <c r="A5177" s="39" t="s">
        <v>262</v>
      </c>
      <c r="B5177" s="39" t="s">
        <v>236</v>
      </c>
      <c r="C5177" s="7">
        <v>44075</v>
      </c>
      <c r="D5177" s="39" t="s">
        <v>246</v>
      </c>
      <c r="E5177" s="39">
        <v>-114725</v>
      </c>
      <c r="F5177" s="82">
        <f t="shared" si="240"/>
        <v>-114.72499999999999</v>
      </c>
      <c r="G5177" s="39">
        <f>VLOOKUP(N5177,Currecny_M!$A$1:$P$10,2,FALSE)</f>
        <v>53</v>
      </c>
      <c r="H5177" s="39">
        <f>MATCH(C5177,Currecny_M!$A$1:$P$1,0)</f>
        <v>7</v>
      </c>
      <c r="I5177" s="39">
        <f>VLOOKUP(N5177,Currecny_M!$A$1:$P$10,MATCH(Database!C5177,Currecny_M!$A$1:$P$1,0),FALSE)</f>
        <v>55.71</v>
      </c>
      <c r="J5177" s="82">
        <f t="shared" si="241"/>
        <v>-6391.3297499999999</v>
      </c>
      <c r="K5177" s="39">
        <f>VLOOKUP('Cover page'!$B$6,Currecny_M!$A$1:$P$10,MATCH(Database!C5177,Currecny_M!$A$1:$P$1,0),FALSE)</f>
        <v>1</v>
      </c>
      <c r="L5177" s="82">
        <f t="shared" si="242"/>
        <v>-6391.3297499999999</v>
      </c>
      <c r="M5177" s="82">
        <f>((E5177/$F$1)*VLOOKUP(N5177,Currecny_M!$A$1:$P$10,MATCH(Database!C5177,Currecny_M!$A$1:$P$1,0),FALSE))/VLOOKUP('Cover page'!$B$6,Currecny_M!$A$1:$P$10,MATCH(Database!C5177,Currecny_M!$A$1:$P$1,0),FALSE)</f>
        <v>-6391.3297499999999</v>
      </c>
      <c r="N5177" s="6" t="str">
        <f>VLOOKUP(B5177,Master!$A$2:$C$11,3,FALSE)</f>
        <v>SGD</v>
      </c>
      <c r="O5177" s="6" t="str">
        <f>VLOOKUP(B5177,Master!$A$2:$C$11,2,FALSE)</f>
        <v>Asia</v>
      </c>
      <c r="Q5177" s="39" t="str">
        <f>VLOOKUP(D5177,GL_Master!$A$1:$D$80,2,FALSE)</f>
        <v>PL</v>
      </c>
      <c r="R5177" s="39" t="str">
        <f>VLOOKUP(D5177,GL_Master!$A$1:$D$80,3,FALSE)</f>
        <v>Revenue from Operations</v>
      </c>
      <c r="S5177" s="39" t="str">
        <f>VLOOKUP(D5177,GL_Master!$A$1:$D$80,4,FALSE)</f>
        <v>Contract revenue</v>
      </c>
    </row>
    <row r="5178" spans="1:19" x14ac:dyDescent="0.25">
      <c r="A5178" s="39" t="s">
        <v>262</v>
      </c>
      <c r="B5178" s="39" t="s">
        <v>236</v>
      </c>
      <c r="C5178" s="7">
        <v>44075</v>
      </c>
      <c r="D5178" s="39" t="s">
        <v>134</v>
      </c>
      <c r="E5178" s="39">
        <v>-924</v>
      </c>
      <c r="F5178" s="82">
        <f t="shared" si="240"/>
        <v>-0.92400000000000004</v>
      </c>
      <c r="G5178" s="39">
        <f>VLOOKUP(N5178,Currecny_M!$A$1:$P$10,2,FALSE)</f>
        <v>53</v>
      </c>
      <c r="H5178" s="39">
        <f>MATCH(C5178,Currecny_M!$A$1:$P$1,0)</f>
        <v>7</v>
      </c>
      <c r="I5178" s="39">
        <f>VLOOKUP(N5178,Currecny_M!$A$1:$P$10,MATCH(Database!C5178,Currecny_M!$A$1:$P$1,0),FALSE)</f>
        <v>55.71</v>
      </c>
      <c r="J5178" s="82">
        <f t="shared" si="241"/>
        <v>-51.476040000000005</v>
      </c>
      <c r="K5178" s="39">
        <f>VLOOKUP('Cover page'!$B$6,Currecny_M!$A$1:$P$10,MATCH(Database!C5178,Currecny_M!$A$1:$P$1,0),FALSE)</f>
        <v>1</v>
      </c>
      <c r="L5178" s="82">
        <f t="shared" si="242"/>
        <v>-51.476040000000005</v>
      </c>
      <c r="M5178" s="82">
        <f>((E5178/$F$1)*VLOOKUP(N5178,Currecny_M!$A$1:$P$10,MATCH(Database!C5178,Currecny_M!$A$1:$P$1,0),FALSE))/VLOOKUP('Cover page'!$B$6,Currecny_M!$A$1:$P$10,MATCH(Database!C5178,Currecny_M!$A$1:$P$1,0),FALSE)</f>
        <v>-51.476040000000005</v>
      </c>
      <c r="N5178" s="6" t="str">
        <f>VLOOKUP(B5178,Master!$A$2:$C$11,3,FALSE)</f>
        <v>SGD</v>
      </c>
      <c r="O5178" s="6" t="str">
        <f>VLOOKUP(B5178,Master!$A$2:$C$11,2,FALSE)</f>
        <v>Asia</v>
      </c>
      <c r="Q5178" s="39" t="str">
        <f>VLOOKUP(D5178,GL_Master!$A$1:$D$80,2,FALSE)</f>
        <v>PL</v>
      </c>
      <c r="R5178" s="39" t="str">
        <f>VLOOKUP(D5178,GL_Master!$A$1:$D$80,3,FALSE)</f>
        <v>Other Income</v>
      </c>
      <c r="S5178" s="39" t="str">
        <f>VLOOKUP(D5178,GL_Master!$A$1:$D$80,4,FALSE)</f>
        <v>Other Income</v>
      </c>
    </row>
    <row r="5179" spans="1:19" x14ac:dyDescent="0.25">
      <c r="A5179" s="39" t="s">
        <v>262</v>
      </c>
      <c r="B5179" s="39" t="s">
        <v>236</v>
      </c>
      <c r="C5179" s="7">
        <v>44075</v>
      </c>
      <c r="D5179" s="39" t="s">
        <v>86</v>
      </c>
      <c r="E5179" s="39">
        <v>58</v>
      </c>
      <c r="F5179" s="82">
        <f t="shared" si="240"/>
        <v>5.8000000000000003E-2</v>
      </c>
      <c r="G5179" s="39">
        <f>VLOOKUP(N5179,Currecny_M!$A$1:$P$10,2,FALSE)</f>
        <v>53</v>
      </c>
      <c r="H5179" s="39">
        <f>MATCH(C5179,Currecny_M!$A$1:$P$1,0)</f>
        <v>7</v>
      </c>
      <c r="I5179" s="39">
        <f>VLOOKUP(N5179,Currecny_M!$A$1:$P$10,MATCH(Database!C5179,Currecny_M!$A$1:$P$1,0),FALSE)</f>
        <v>55.71</v>
      </c>
      <c r="J5179" s="82">
        <f t="shared" si="241"/>
        <v>3.2311800000000002</v>
      </c>
      <c r="K5179" s="39">
        <f>VLOOKUP('Cover page'!$B$6,Currecny_M!$A$1:$P$10,MATCH(Database!C5179,Currecny_M!$A$1:$P$1,0),FALSE)</f>
        <v>1</v>
      </c>
      <c r="L5179" s="82">
        <f t="shared" si="242"/>
        <v>3.2311800000000002</v>
      </c>
      <c r="M5179" s="82">
        <f>((E5179/$F$1)*VLOOKUP(N5179,Currecny_M!$A$1:$P$10,MATCH(Database!C5179,Currecny_M!$A$1:$P$1,0),FALSE))/VLOOKUP('Cover page'!$B$6,Currecny_M!$A$1:$P$10,MATCH(Database!C5179,Currecny_M!$A$1:$P$1,0),FALSE)</f>
        <v>3.2311800000000002</v>
      </c>
      <c r="N5179" s="6" t="str">
        <f>VLOOKUP(B5179,Master!$A$2:$C$11,3,FALSE)</f>
        <v>SGD</v>
      </c>
      <c r="O5179" s="6" t="str">
        <f>VLOOKUP(B5179,Master!$A$2:$C$11,2,FALSE)</f>
        <v>Asia</v>
      </c>
      <c r="Q5179" s="39" t="str">
        <f>VLOOKUP(D5179,GL_Master!$A$1:$D$80,2,FALSE)</f>
        <v>PL</v>
      </c>
      <c r="R5179" s="39" t="str">
        <f>VLOOKUP(D5179,GL_Master!$A$1:$D$80,3,FALSE)</f>
        <v>COGS</v>
      </c>
      <c r="S5179" s="39" t="str">
        <f>VLOOKUP(D5179,GL_Master!$A$1:$D$80,4,FALSE)</f>
        <v>Purchase of other traded goods</v>
      </c>
    </row>
    <row r="5180" spans="1:19" x14ac:dyDescent="0.25">
      <c r="A5180" s="39" t="s">
        <v>262</v>
      </c>
      <c r="B5180" s="39" t="s">
        <v>236</v>
      </c>
      <c r="C5180" s="7">
        <v>44075</v>
      </c>
      <c r="D5180" s="39" t="s">
        <v>87</v>
      </c>
      <c r="E5180" s="39">
        <v>29</v>
      </c>
      <c r="F5180" s="82">
        <f t="shared" si="240"/>
        <v>2.9000000000000001E-2</v>
      </c>
      <c r="G5180" s="39">
        <f>VLOOKUP(N5180,Currecny_M!$A$1:$P$10,2,FALSE)</f>
        <v>53</v>
      </c>
      <c r="H5180" s="39">
        <f>MATCH(C5180,Currecny_M!$A$1:$P$1,0)</f>
        <v>7</v>
      </c>
      <c r="I5180" s="39">
        <f>VLOOKUP(N5180,Currecny_M!$A$1:$P$10,MATCH(Database!C5180,Currecny_M!$A$1:$P$1,0),FALSE)</f>
        <v>55.71</v>
      </c>
      <c r="J5180" s="82">
        <f t="shared" si="241"/>
        <v>1.6155900000000001</v>
      </c>
      <c r="K5180" s="39">
        <f>VLOOKUP('Cover page'!$B$6,Currecny_M!$A$1:$P$10,MATCH(Database!C5180,Currecny_M!$A$1:$P$1,0),FALSE)</f>
        <v>1</v>
      </c>
      <c r="L5180" s="82">
        <f t="shared" si="242"/>
        <v>1.6155900000000001</v>
      </c>
      <c r="M5180" s="82">
        <f>((E5180/$F$1)*VLOOKUP(N5180,Currecny_M!$A$1:$P$10,MATCH(Database!C5180,Currecny_M!$A$1:$P$1,0),FALSE))/VLOOKUP('Cover page'!$B$6,Currecny_M!$A$1:$P$10,MATCH(Database!C5180,Currecny_M!$A$1:$P$1,0),FALSE)</f>
        <v>1.6155900000000001</v>
      </c>
      <c r="N5180" s="6" t="str">
        <f>VLOOKUP(B5180,Master!$A$2:$C$11,3,FALSE)</f>
        <v>SGD</v>
      </c>
      <c r="O5180" s="6" t="str">
        <f>VLOOKUP(B5180,Master!$A$2:$C$11,2,FALSE)</f>
        <v>Asia</v>
      </c>
      <c r="Q5180" s="39" t="str">
        <f>VLOOKUP(D5180,GL_Master!$A$1:$D$80,2,FALSE)</f>
        <v>PL</v>
      </c>
      <c r="R5180" s="39" t="str">
        <f>VLOOKUP(D5180,GL_Master!$A$1:$D$80,3,FALSE)</f>
        <v>COGS</v>
      </c>
      <c r="S5180" s="39" t="str">
        <f>VLOOKUP(D5180,GL_Master!$A$1:$D$80,4,FALSE)</f>
        <v>Civil, Installation, Commissioning and Other miscellaneous expenses</v>
      </c>
    </row>
    <row r="5181" spans="1:19" x14ac:dyDescent="0.25">
      <c r="A5181" s="39" t="s">
        <v>262</v>
      </c>
      <c r="B5181" s="39" t="s">
        <v>236</v>
      </c>
      <c r="C5181" s="7">
        <v>44075</v>
      </c>
      <c r="D5181" s="39" t="s">
        <v>88</v>
      </c>
      <c r="E5181" s="39">
        <v>81</v>
      </c>
      <c r="F5181" s="82">
        <f t="shared" si="240"/>
        <v>8.1000000000000003E-2</v>
      </c>
      <c r="G5181" s="39">
        <f>VLOOKUP(N5181,Currecny_M!$A$1:$P$10,2,FALSE)</f>
        <v>53</v>
      </c>
      <c r="H5181" s="39">
        <f>MATCH(C5181,Currecny_M!$A$1:$P$1,0)</f>
        <v>7</v>
      </c>
      <c r="I5181" s="39">
        <f>VLOOKUP(N5181,Currecny_M!$A$1:$P$10,MATCH(Database!C5181,Currecny_M!$A$1:$P$1,0),FALSE)</f>
        <v>55.71</v>
      </c>
      <c r="J5181" s="82">
        <f t="shared" si="241"/>
        <v>4.5125099999999998</v>
      </c>
      <c r="K5181" s="39">
        <f>VLOOKUP('Cover page'!$B$6,Currecny_M!$A$1:$P$10,MATCH(Database!C5181,Currecny_M!$A$1:$P$1,0),FALSE)</f>
        <v>1</v>
      </c>
      <c r="L5181" s="82">
        <f t="shared" si="242"/>
        <v>4.5125099999999998</v>
      </c>
      <c r="M5181" s="82">
        <f>((E5181/$F$1)*VLOOKUP(N5181,Currecny_M!$A$1:$P$10,MATCH(Database!C5181,Currecny_M!$A$1:$P$1,0),FALSE))/VLOOKUP('Cover page'!$B$6,Currecny_M!$A$1:$P$10,MATCH(Database!C5181,Currecny_M!$A$1:$P$1,0),FALSE)</f>
        <v>4.5125099999999998</v>
      </c>
      <c r="N5181" s="6" t="str">
        <f>VLOOKUP(B5181,Master!$A$2:$C$11,3,FALSE)</f>
        <v>SGD</v>
      </c>
      <c r="O5181" s="6" t="str">
        <f>VLOOKUP(B5181,Master!$A$2:$C$11,2,FALSE)</f>
        <v>Asia</v>
      </c>
      <c r="Q5181" s="39" t="str">
        <f>VLOOKUP(D5181,GL_Master!$A$1:$D$80,2,FALSE)</f>
        <v>PL</v>
      </c>
      <c r="R5181" s="39" t="str">
        <f>VLOOKUP(D5181,GL_Master!$A$1:$D$80,3,FALSE)</f>
        <v>COGS</v>
      </c>
      <c r="S5181" s="39" t="str">
        <f>VLOOKUP(D5181,GL_Master!$A$1:$D$80,4,FALSE)</f>
        <v>Civil, Installation, Commissioning and Other miscellaneous expenses</v>
      </c>
    </row>
    <row r="5182" spans="1:19" x14ac:dyDescent="0.25">
      <c r="A5182" s="39" t="s">
        <v>262</v>
      </c>
      <c r="B5182" s="39" t="s">
        <v>236</v>
      </c>
      <c r="C5182" s="7">
        <v>44075</v>
      </c>
      <c r="D5182" s="39" t="s">
        <v>89</v>
      </c>
      <c r="E5182" s="39">
        <v>160</v>
      </c>
      <c r="F5182" s="82">
        <f t="shared" si="240"/>
        <v>0.16</v>
      </c>
      <c r="G5182" s="39">
        <f>VLOOKUP(N5182,Currecny_M!$A$1:$P$10,2,FALSE)</f>
        <v>53</v>
      </c>
      <c r="H5182" s="39">
        <f>MATCH(C5182,Currecny_M!$A$1:$P$1,0)</f>
        <v>7</v>
      </c>
      <c r="I5182" s="39">
        <f>VLOOKUP(N5182,Currecny_M!$A$1:$P$10,MATCH(Database!C5182,Currecny_M!$A$1:$P$1,0),FALSE)</f>
        <v>55.71</v>
      </c>
      <c r="J5182" s="82">
        <f t="shared" si="241"/>
        <v>8.9136000000000006</v>
      </c>
      <c r="K5182" s="39">
        <f>VLOOKUP('Cover page'!$B$6,Currecny_M!$A$1:$P$10,MATCH(Database!C5182,Currecny_M!$A$1:$P$1,0),FALSE)</f>
        <v>1</v>
      </c>
      <c r="L5182" s="82">
        <f t="shared" si="242"/>
        <v>8.9136000000000006</v>
      </c>
      <c r="M5182" s="82">
        <f>((E5182/$F$1)*VLOOKUP(N5182,Currecny_M!$A$1:$P$10,MATCH(Database!C5182,Currecny_M!$A$1:$P$1,0),FALSE))/VLOOKUP('Cover page'!$B$6,Currecny_M!$A$1:$P$10,MATCH(Database!C5182,Currecny_M!$A$1:$P$1,0),FALSE)</f>
        <v>8.9136000000000006</v>
      </c>
      <c r="N5182" s="6" t="str">
        <f>VLOOKUP(B5182,Master!$A$2:$C$11,3,FALSE)</f>
        <v>SGD</v>
      </c>
      <c r="O5182" s="6" t="str">
        <f>VLOOKUP(B5182,Master!$A$2:$C$11,2,FALSE)</f>
        <v>Asia</v>
      </c>
      <c r="Q5182" s="39" t="str">
        <f>VLOOKUP(D5182,GL_Master!$A$1:$D$80,2,FALSE)</f>
        <v>PL</v>
      </c>
      <c r="R5182" s="39" t="str">
        <f>VLOOKUP(D5182,GL_Master!$A$1:$D$80,3,FALSE)</f>
        <v>COGS</v>
      </c>
      <c r="S5182" s="39" t="str">
        <f>VLOOKUP(D5182,GL_Master!$A$1:$D$80,4,FALSE)</f>
        <v>project Expenses</v>
      </c>
    </row>
    <row r="5183" spans="1:19" x14ac:dyDescent="0.25">
      <c r="A5183" s="39" t="s">
        <v>262</v>
      </c>
      <c r="B5183" s="39" t="s">
        <v>236</v>
      </c>
      <c r="C5183" s="7">
        <v>44075</v>
      </c>
      <c r="D5183" s="39" t="s">
        <v>90</v>
      </c>
      <c r="E5183" s="39">
        <v>57</v>
      </c>
      <c r="F5183" s="82">
        <f t="shared" si="240"/>
        <v>5.7000000000000002E-2</v>
      </c>
      <c r="G5183" s="39">
        <f>VLOOKUP(N5183,Currecny_M!$A$1:$P$10,2,FALSE)</f>
        <v>53</v>
      </c>
      <c r="H5183" s="39">
        <f>MATCH(C5183,Currecny_M!$A$1:$P$1,0)</f>
        <v>7</v>
      </c>
      <c r="I5183" s="39">
        <f>VLOOKUP(N5183,Currecny_M!$A$1:$P$10,MATCH(Database!C5183,Currecny_M!$A$1:$P$1,0),FALSE)</f>
        <v>55.71</v>
      </c>
      <c r="J5183" s="82">
        <f t="shared" si="241"/>
        <v>3.1754700000000002</v>
      </c>
      <c r="K5183" s="39">
        <f>VLOOKUP('Cover page'!$B$6,Currecny_M!$A$1:$P$10,MATCH(Database!C5183,Currecny_M!$A$1:$P$1,0),FALSE)</f>
        <v>1</v>
      </c>
      <c r="L5183" s="82">
        <f t="shared" si="242"/>
        <v>3.1754700000000002</v>
      </c>
      <c r="M5183" s="82">
        <f>((E5183/$F$1)*VLOOKUP(N5183,Currecny_M!$A$1:$P$10,MATCH(Database!C5183,Currecny_M!$A$1:$P$1,0),FALSE))/VLOOKUP('Cover page'!$B$6,Currecny_M!$A$1:$P$10,MATCH(Database!C5183,Currecny_M!$A$1:$P$1,0),FALSE)</f>
        <v>3.1754700000000002</v>
      </c>
      <c r="N5183" s="6" t="str">
        <f>VLOOKUP(B5183,Master!$A$2:$C$11,3,FALSE)</f>
        <v>SGD</v>
      </c>
      <c r="O5183" s="6" t="str">
        <f>VLOOKUP(B5183,Master!$A$2:$C$11,2,FALSE)</f>
        <v>Asia</v>
      </c>
      <c r="Q5183" s="39" t="str">
        <f>VLOOKUP(D5183,GL_Master!$A$1:$D$80,2,FALSE)</f>
        <v>PL</v>
      </c>
      <c r="R5183" s="39" t="str">
        <f>VLOOKUP(D5183,GL_Master!$A$1:$D$80,3,FALSE)</f>
        <v>Office utility</v>
      </c>
      <c r="S5183" s="39" t="str">
        <f>VLOOKUP(D5183,GL_Master!$A$1:$D$80,4,FALSE)</f>
        <v>Electricity Expenses</v>
      </c>
    </row>
    <row r="5184" spans="1:19" x14ac:dyDescent="0.25">
      <c r="A5184" s="39" t="s">
        <v>262</v>
      </c>
      <c r="B5184" s="39" t="s">
        <v>236</v>
      </c>
      <c r="C5184" s="7">
        <v>44075</v>
      </c>
      <c r="D5184" s="39" t="s">
        <v>91</v>
      </c>
      <c r="E5184" s="39">
        <v>115</v>
      </c>
      <c r="F5184" s="82">
        <f t="shared" si="240"/>
        <v>0.115</v>
      </c>
      <c r="G5184" s="39">
        <f>VLOOKUP(N5184,Currecny_M!$A$1:$P$10,2,FALSE)</f>
        <v>53</v>
      </c>
      <c r="H5184" s="39">
        <f>MATCH(C5184,Currecny_M!$A$1:$P$1,0)</f>
        <v>7</v>
      </c>
      <c r="I5184" s="39">
        <f>VLOOKUP(N5184,Currecny_M!$A$1:$P$10,MATCH(Database!C5184,Currecny_M!$A$1:$P$1,0),FALSE)</f>
        <v>55.71</v>
      </c>
      <c r="J5184" s="82">
        <f t="shared" si="241"/>
        <v>6.40665</v>
      </c>
      <c r="K5184" s="39">
        <f>VLOOKUP('Cover page'!$B$6,Currecny_M!$A$1:$P$10,MATCH(Database!C5184,Currecny_M!$A$1:$P$1,0),FALSE)</f>
        <v>1</v>
      </c>
      <c r="L5184" s="82">
        <f t="shared" si="242"/>
        <v>6.40665</v>
      </c>
      <c r="M5184" s="82">
        <f>((E5184/$F$1)*VLOOKUP(N5184,Currecny_M!$A$1:$P$10,MATCH(Database!C5184,Currecny_M!$A$1:$P$1,0),FALSE))/VLOOKUP('Cover page'!$B$6,Currecny_M!$A$1:$P$10,MATCH(Database!C5184,Currecny_M!$A$1:$P$1,0),FALSE)</f>
        <v>6.40665</v>
      </c>
      <c r="N5184" s="6" t="str">
        <f>VLOOKUP(B5184,Master!$A$2:$C$11,3,FALSE)</f>
        <v>SGD</v>
      </c>
      <c r="O5184" s="6" t="str">
        <f>VLOOKUP(B5184,Master!$A$2:$C$11,2,FALSE)</f>
        <v>Asia</v>
      </c>
      <c r="Q5184" s="39" t="str">
        <f>VLOOKUP(D5184,GL_Master!$A$1:$D$80,2,FALSE)</f>
        <v>PL</v>
      </c>
      <c r="R5184" s="39" t="str">
        <f>VLOOKUP(D5184,GL_Master!$A$1:$D$80,3,FALSE)</f>
        <v>Misc. expenses</v>
      </c>
      <c r="S5184" s="39" t="str">
        <f>VLOOKUP(D5184,GL_Master!$A$1:$D$80,4,FALSE)</f>
        <v>Repair &amp; Maintenance</v>
      </c>
    </row>
    <row r="5185" spans="1:19" x14ac:dyDescent="0.25">
      <c r="A5185" s="39" t="s">
        <v>262</v>
      </c>
      <c r="B5185" s="39" t="s">
        <v>236</v>
      </c>
      <c r="C5185" s="7">
        <v>44075</v>
      </c>
      <c r="D5185" s="39" t="s">
        <v>92</v>
      </c>
      <c r="E5185" s="39">
        <v>86</v>
      </c>
      <c r="F5185" s="82">
        <f t="shared" si="240"/>
        <v>8.5999999999999993E-2</v>
      </c>
      <c r="G5185" s="39">
        <f>VLOOKUP(N5185,Currecny_M!$A$1:$P$10,2,FALSE)</f>
        <v>53</v>
      </c>
      <c r="H5185" s="39">
        <f>MATCH(C5185,Currecny_M!$A$1:$P$1,0)</f>
        <v>7</v>
      </c>
      <c r="I5185" s="39">
        <f>VLOOKUP(N5185,Currecny_M!$A$1:$P$10,MATCH(Database!C5185,Currecny_M!$A$1:$P$1,0),FALSE)</f>
        <v>55.71</v>
      </c>
      <c r="J5185" s="82">
        <f t="shared" si="241"/>
        <v>4.7910599999999999</v>
      </c>
      <c r="K5185" s="39">
        <f>VLOOKUP('Cover page'!$B$6,Currecny_M!$A$1:$P$10,MATCH(Database!C5185,Currecny_M!$A$1:$P$1,0),FALSE)</f>
        <v>1</v>
      </c>
      <c r="L5185" s="82">
        <f t="shared" si="242"/>
        <v>4.7910599999999999</v>
      </c>
      <c r="M5185" s="82">
        <f>((E5185/$F$1)*VLOOKUP(N5185,Currecny_M!$A$1:$P$10,MATCH(Database!C5185,Currecny_M!$A$1:$P$1,0),FALSE))/VLOOKUP('Cover page'!$B$6,Currecny_M!$A$1:$P$10,MATCH(Database!C5185,Currecny_M!$A$1:$P$1,0),FALSE)</f>
        <v>4.7910599999999999</v>
      </c>
      <c r="N5185" s="6" t="str">
        <f>VLOOKUP(B5185,Master!$A$2:$C$11,3,FALSE)</f>
        <v>SGD</v>
      </c>
      <c r="O5185" s="6" t="str">
        <f>VLOOKUP(B5185,Master!$A$2:$C$11,2,FALSE)</f>
        <v>Asia</v>
      </c>
      <c r="Q5185" s="39" t="str">
        <f>VLOOKUP(D5185,GL_Master!$A$1:$D$80,2,FALSE)</f>
        <v>PL</v>
      </c>
      <c r="R5185" s="39" t="str">
        <f>VLOOKUP(D5185,GL_Master!$A$1:$D$80,3,FALSE)</f>
        <v>Misc. expenses</v>
      </c>
      <c r="S5185" s="39" t="str">
        <f>VLOOKUP(D5185,GL_Master!$A$1:$D$80,4,FALSE)</f>
        <v>Repair &amp; Maintenance</v>
      </c>
    </row>
    <row r="5186" spans="1:19" x14ac:dyDescent="0.25">
      <c r="A5186" s="39" t="s">
        <v>262</v>
      </c>
      <c r="B5186" s="39" t="s">
        <v>236</v>
      </c>
      <c r="C5186" s="7">
        <v>44075</v>
      </c>
      <c r="D5186" s="39" t="s">
        <v>93</v>
      </c>
      <c r="E5186" s="39">
        <v>1008</v>
      </c>
      <c r="F5186" s="82">
        <f t="shared" si="240"/>
        <v>1.008</v>
      </c>
      <c r="G5186" s="39">
        <f>VLOOKUP(N5186,Currecny_M!$A$1:$P$10,2,FALSE)</f>
        <v>53</v>
      </c>
      <c r="H5186" s="39">
        <f>MATCH(C5186,Currecny_M!$A$1:$P$1,0)</f>
        <v>7</v>
      </c>
      <c r="I5186" s="39">
        <f>VLOOKUP(N5186,Currecny_M!$A$1:$P$10,MATCH(Database!C5186,Currecny_M!$A$1:$P$1,0),FALSE)</f>
        <v>55.71</v>
      </c>
      <c r="J5186" s="82">
        <f t="shared" si="241"/>
        <v>56.155680000000004</v>
      </c>
      <c r="K5186" s="39">
        <f>VLOOKUP('Cover page'!$B$6,Currecny_M!$A$1:$P$10,MATCH(Database!C5186,Currecny_M!$A$1:$P$1,0),FALSE)</f>
        <v>1</v>
      </c>
      <c r="L5186" s="82">
        <f t="shared" si="242"/>
        <v>56.155680000000004</v>
      </c>
      <c r="M5186" s="82">
        <f>((E5186/$F$1)*VLOOKUP(N5186,Currecny_M!$A$1:$P$10,MATCH(Database!C5186,Currecny_M!$A$1:$P$1,0),FALSE))/VLOOKUP('Cover page'!$B$6,Currecny_M!$A$1:$P$10,MATCH(Database!C5186,Currecny_M!$A$1:$P$1,0),FALSE)</f>
        <v>56.155680000000004</v>
      </c>
      <c r="N5186" s="6" t="str">
        <f>VLOOKUP(B5186,Master!$A$2:$C$11,3,FALSE)</f>
        <v>SGD</v>
      </c>
      <c r="O5186" s="6" t="str">
        <f>VLOOKUP(B5186,Master!$A$2:$C$11,2,FALSE)</f>
        <v>Asia</v>
      </c>
      <c r="Q5186" s="39" t="str">
        <f>VLOOKUP(D5186,GL_Master!$A$1:$D$80,2,FALSE)</f>
        <v>PL</v>
      </c>
      <c r="R5186" s="39" t="str">
        <f>VLOOKUP(D5186,GL_Master!$A$1:$D$80,3,FALSE)</f>
        <v>Salary wages &amp; benefits</v>
      </c>
      <c r="S5186" s="39" t="str">
        <f>VLOOKUP(D5186,GL_Master!$A$1:$D$80,4,FALSE)</f>
        <v>Employee benefits expense</v>
      </c>
    </row>
    <row r="5187" spans="1:19" x14ac:dyDescent="0.25">
      <c r="A5187" s="39" t="s">
        <v>262</v>
      </c>
      <c r="B5187" s="39" t="s">
        <v>236</v>
      </c>
      <c r="C5187" s="7">
        <v>44075</v>
      </c>
      <c r="D5187" s="39" t="s">
        <v>33</v>
      </c>
      <c r="E5187" s="39">
        <v>29</v>
      </c>
      <c r="F5187" s="82">
        <f t="shared" si="240"/>
        <v>2.9000000000000001E-2</v>
      </c>
      <c r="G5187" s="39">
        <f>VLOOKUP(N5187,Currecny_M!$A$1:$P$10,2,FALSE)</f>
        <v>53</v>
      </c>
      <c r="H5187" s="39">
        <f>MATCH(C5187,Currecny_M!$A$1:$P$1,0)</f>
        <v>7</v>
      </c>
      <c r="I5187" s="39">
        <f>VLOOKUP(N5187,Currecny_M!$A$1:$P$10,MATCH(Database!C5187,Currecny_M!$A$1:$P$1,0),FALSE)</f>
        <v>55.71</v>
      </c>
      <c r="J5187" s="82">
        <f t="shared" si="241"/>
        <v>1.6155900000000001</v>
      </c>
      <c r="K5187" s="39">
        <f>VLOOKUP('Cover page'!$B$6,Currecny_M!$A$1:$P$10,MATCH(Database!C5187,Currecny_M!$A$1:$P$1,0),FALSE)</f>
        <v>1</v>
      </c>
      <c r="L5187" s="82">
        <f t="shared" si="242"/>
        <v>1.6155900000000001</v>
      </c>
      <c r="M5187" s="82">
        <f>((E5187/$F$1)*VLOOKUP(N5187,Currecny_M!$A$1:$P$10,MATCH(Database!C5187,Currecny_M!$A$1:$P$1,0),FALSE))/VLOOKUP('Cover page'!$B$6,Currecny_M!$A$1:$P$10,MATCH(Database!C5187,Currecny_M!$A$1:$P$1,0),FALSE)</f>
        <v>1.6155900000000001</v>
      </c>
      <c r="N5187" s="6" t="str">
        <f>VLOOKUP(B5187,Master!$A$2:$C$11,3,FALSE)</f>
        <v>SGD</v>
      </c>
      <c r="O5187" s="6" t="str">
        <f>VLOOKUP(B5187,Master!$A$2:$C$11,2,FALSE)</f>
        <v>Asia</v>
      </c>
      <c r="Q5187" s="39" t="str">
        <f>VLOOKUP(D5187,GL_Master!$A$1:$D$80,2,FALSE)</f>
        <v>PL</v>
      </c>
      <c r="R5187" s="39" t="str">
        <f>VLOOKUP(D5187,GL_Master!$A$1:$D$80,3,FALSE)</f>
        <v>Staff welfare expenses</v>
      </c>
      <c r="S5187" s="39" t="str">
        <f>VLOOKUP(D5187,GL_Master!$A$1:$D$80,4,FALSE)</f>
        <v>Other staff welfare</v>
      </c>
    </row>
    <row r="5188" spans="1:19" x14ac:dyDescent="0.25">
      <c r="A5188" s="39" t="s">
        <v>262</v>
      </c>
      <c r="B5188" s="39" t="s">
        <v>236</v>
      </c>
      <c r="C5188" s="7">
        <v>44075</v>
      </c>
      <c r="D5188" s="39" t="s">
        <v>94</v>
      </c>
      <c r="E5188" s="39">
        <v>160</v>
      </c>
      <c r="F5188" s="82">
        <f t="shared" ref="F5188:F5251" si="243">E5188/$F$1</f>
        <v>0.16</v>
      </c>
      <c r="G5188" s="39">
        <f>VLOOKUP(N5188,Currecny_M!$A$1:$P$10,2,FALSE)</f>
        <v>53</v>
      </c>
      <c r="H5188" s="39">
        <f>MATCH(C5188,Currecny_M!$A$1:$P$1,0)</f>
        <v>7</v>
      </c>
      <c r="I5188" s="39">
        <f>VLOOKUP(N5188,Currecny_M!$A$1:$P$10,MATCH(Database!C5188,Currecny_M!$A$1:$P$1,0),FALSE)</f>
        <v>55.71</v>
      </c>
      <c r="J5188" s="82">
        <f t="shared" ref="J5188:J5251" si="244">F5188*I5188</f>
        <v>8.9136000000000006</v>
      </c>
      <c r="K5188" s="39">
        <f>VLOOKUP('Cover page'!$B$6,Currecny_M!$A$1:$P$10,MATCH(Database!C5188,Currecny_M!$A$1:$P$1,0),FALSE)</f>
        <v>1</v>
      </c>
      <c r="L5188" s="82">
        <f t="shared" ref="L5188:L5251" si="245">J5188/K5188</f>
        <v>8.9136000000000006</v>
      </c>
      <c r="M5188" s="82">
        <f>((E5188/$F$1)*VLOOKUP(N5188,Currecny_M!$A$1:$P$10,MATCH(Database!C5188,Currecny_M!$A$1:$P$1,0),FALSE))/VLOOKUP('Cover page'!$B$6,Currecny_M!$A$1:$P$10,MATCH(Database!C5188,Currecny_M!$A$1:$P$1,0),FALSE)</f>
        <v>8.9136000000000006</v>
      </c>
      <c r="N5188" s="6" t="str">
        <f>VLOOKUP(B5188,Master!$A$2:$C$11,3,FALSE)</f>
        <v>SGD</v>
      </c>
      <c r="O5188" s="6" t="str">
        <f>VLOOKUP(B5188,Master!$A$2:$C$11,2,FALSE)</f>
        <v>Asia</v>
      </c>
      <c r="Q5188" s="39" t="str">
        <f>VLOOKUP(D5188,GL_Master!$A$1:$D$80,2,FALSE)</f>
        <v>PL</v>
      </c>
      <c r="R5188" s="39" t="str">
        <f>VLOOKUP(D5188,GL_Master!$A$1:$D$80,3,FALSE)</f>
        <v xml:space="preserve">Gratuity expenses </v>
      </c>
      <c r="S5188" s="39" t="str">
        <f>VLOOKUP(D5188,GL_Master!$A$1:$D$80,4,FALSE)</f>
        <v>Gratuity</v>
      </c>
    </row>
    <row r="5189" spans="1:19" x14ac:dyDescent="0.25">
      <c r="A5189" s="39" t="s">
        <v>262</v>
      </c>
      <c r="B5189" s="39" t="s">
        <v>236</v>
      </c>
      <c r="C5189" s="7">
        <v>44075</v>
      </c>
      <c r="D5189" s="39" t="s">
        <v>95</v>
      </c>
      <c r="E5189" s="39">
        <v>56</v>
      </c>
      <c r="F5189" s="82">
        <f t="shared" si="243"/>
        <v>5.6000000000000001E-2</v>
      </c>
      <c r="G5189" s="39">
        <f>VLOOKUP(N5189,Currecny_M!$A$1:$P$10,2,FALSE)</f>
        <v>53</v>
      </c>
      <c r="H5189" s="39">
        <f>MATCH(C5189,Currecny_M!$A$1:$P$1,0)</f>
        <v>7</v>
      </c>
      <c r="I5189" s="39">
        <f>VLOOKUP(N5189,Currecny_M!$A$1:$P$10,MATCH(Database!C5189,Currecny_M!$A$1:$P$1,0),FALSE)</f>
        <v>55.71</v>
      </c>
      <c r="J5189" s="82">
        <f t="shared" si="244"/>
        <v>3.1197600000000003</v>
      </c>
      <c r="K5189" s="39">
        <f>VLOOKUP('Cover page'!$B$6,Currecny_M!$A$1:$P$10,MATCH(Database!C5189,Currecny_M!$A$1:$P$1,0),FALSE)</f>
        <v>1</v>
      </c>
      <c r="L5189" s="82">
        <f t="shared" si="245"/>
        <v>3.1197600000000003</v>
      </c>
      <c r="M5189" s="82">
        <f>((E5189/$F$1)*VLOOKUP(N5189,Currecny_M!$A$1:$P$10,MATCH(Database!C5189,Currecny_M!$A$1:$P$1,0),FALSE))/VLOOKUP('Cover page'!$B$6,Currecny_M!$A$1:$P$10,MATCH(Database!C5189,Currecny_M!$A$1:$P$1,0),FALSE)</f>
        <v>3.1197600000000003</v>
      </c>
      <c r="N5189" s="6" t="str">
        <f>VLOOKUP(B5189,Master!$A$2:$C$11,3,FALSE)</f>
        <v>SGD</v>
      </c>
      <c r="O5189" s="6" t="str">
        <f>VLOOKUP(B5189,Master!$A$2:$C$11,2,FALSE)</f>
        <v>Asia</v>
      </c>
      <c r="Q5189" s="39" t="str">
        <f>VLOOKUP(D5189,GL_Master!$A$1:$D$80,2,FALSE)</f>
        <v>PL</v>
      </c>
      <c r="R5189" s="39" t="str">
        <f>VLOOKUP(D5189,GL_Master!$A$1:$D$80,3,FALSE)</f>
        <v>Salary wages &amp; benefits</v>
      </c>
      <c r="S5189" s="39" t="str">
        <f>VLOOKUP(D5189,GL_Master!$A$1:$D$80,4,FALSE)</f>
        <v>Employee benefits expense</v>
      </c>
    </row>
    <row r="5190" spans="1:19" x14ac:dyDescent="0.25">
      <c r="A5190" s="39" t="s">
        <v>262</v>
      </c>
      <c r="B5190" s="39" t="s">
        <v>236</v>
      </c>
      <c r="C5190" s="7">
        <v>44075</v>
      </c>
      <c r="D5190" s="39" t="s">
        <v>96</v>
      </c>
      <c r="E5190" s="39">
        <v>485</v>
      </c>
      <c r="F5190" s="82">
        <f t="shared" si="243"/>
        <v>0.48499999999999999</v>
      </c>
      <c r="G5190" s="39">
        <f>VLOOKUP(N5190,Currecny_M!$A$1:$P$10,2,FALSE)</f>
        <v>53</v>
      </c>
      <c r="H5190" s="39">
        <f>MATCH(C5190,Currecny_M!$A$1:$P$1,0)</f>
        <v>7</v>
      </c>
      <c r="I5190" s="39">
        <f>VLOOKUP(N5190,Currecny_M!$A$1:$P$10,MATCH(Database!C5190,Currecny_M!$A$1:$P$1,0),FALSE)</f>
        <v>55.71</v>
      </c>
      <c r="J5190" s="82">
        <f t="shared" si="244"/>
        <v>27.019349999999999</v>
      </c>
      <c r="K5190" s="39">
        <f>VLOOKUP('Cover page'!$B$6,Currecny_M!$A$1:$P$10,MATCH(Database!C5190,Currecny_M!$A$1:$P$1,0),FALSE)</f>
        <v>1</v>
      </c>
      <c r="L5190" s="82">
        <f t="shared" si="245"/>
        <v>27.019349999999999</v>
      </c>
      <c r="M5190" s="82">
        <f>((E5190/$F$1)*VLOOKUP(N5190,Currecny_M!$A$1:$P$10,MATCH(Database!C5190,Currecny_M!$A$1:$P$1,0),FALSE))/VLOOKUP('Cover page'!$B$6,Currecny_M!$A$1:$P$10,MATCH(Database!C5190,Currecny_M!$A$1:$P$1,0),FALSE)</f>
        <v>27.019349999999999</v>
      </c>
      <c r="N5190" s="6" t="str">
        <f>VLOOKUP(B5190,Master!$A$2:$C$11,3,FALSE)</f>
        <v>SGD</v>
      </c>
      <c r="O5190" s="6" t="str">
        <f>VLOOKUP(B5190,Master!$A$2:$C$11,2,FALSE)</f>
        <v>Asia</v>
      </c>
      <c r="Q5190" s="39" t="str">
        <f>VLOOKUP(D5190,GL_Master!$A$1:$D$80,2,FALSE)</f>
        <v>PL</v>
      </c>
      <c r="R5190" s="39" t="str">
        <f>VLOOKUP(D5190,GL_Master!$A$1:$D$80,3,FALSE)</f>
        <v>Salary wages &amp; benefits</v>
      </c>
      <c r="S5190" s="39" t="str">
        <f>VLOOKUP(D5190,GL_Master!$A$1:$D$80,4,FALSE)</f>
        <v>Employee benefits expense</v>
      </c>
    </row>
    <row r="5191" spans="1:19" x14ac:dyDescent="0.25">
      <c r="A5191" s="39" t="s">
        <v>262</v>
      </c>
      <c r="B5191" s="39" t="s">
        <v>236</v>
      </c>
      <c r="C5191" s="7">
        <v>44075</v>
      </c>
      <c r="D5191" s="39" t="s">
        <v>97</v>
      </c>
      <c r="E5191" s="39">
        <v>27</v>
      </c>
      <c r="F5191" s="82">
        <f t="shared" si="243"/>
        <v>2.7E-2</v>
      </c>
      <c r="G5191" s="39">
        <f>VLOOKUP(N5191,Currecny_M!$A$1:$P$10,2,FALSE)</f>
        <v>53</v>
      </c>
      <c r="H5191" s="39">
        <f>MATCH(C5191,Currecny_M!$A$1:$P$1,0)</f>
        <v>7</v>
      </c>
      <c r="I5191" s="39">
        <f>VLOOKUP(N5191,Currecny_M!$A$1:$P$10,MATCH(Database!C5191,Currecny_M!$A$1:$P$1,0),FALSE)</f>
        <v>55.71</v>
      </c>
      <c r="J5191" s="82">
        <f t="shared" si="244"/>
        <v>1.50417</v>
      </c>
      <c r="K5191" s="39">
        <f>VLOOKUP('Cover page'!$B$6,Currecny_M!$A$1:$P$10,MATCH(Database!C5191,Currecny_M!$A$1:$P$1,0),FALSE)</f>
        <v>1</v>
      </c>
      <c r="L5191" s="82">
        <f t="shared" si="245"/>
        <v>1.50417</v>
      </c>
      <c r="M5191" s="82">
        <f>((E5191/$F$1)*VLOOKUP(N5191,Currecny_M!$A$1:$P$10,MATCH(Database!C5191,Currecny_M!$A$1:$P$1,0),FALSE))/VLOOKUP('Cover page'!$B$6,Currecny_M!$A$1:$P$10,MATCH(Database!C5191,Currecny_M!$A$1:$P$1,0),FALSE)</f>
        <v>1.50417</v>
      </c>
      <c r="N5191" s="6" t="str">
        <f>VLOOKUP(B5191,Master!$A$2:$C$11,3,FALSE)</f>
        <v>SGD</v>
      </c>
      <c r="O5191" s="6" t="str">
        <f>VLOOKUP(B5191,Master!$A$2:$C$11,2,FALSE)</f>
        <v>Asia</v>
      </c>
      <c r="Q5191" s="39" t="str">
        <f>VLOOKUP(D5191,GL_Master!$A$1:$D$80,2,FALSE)</f>
        <v>PL</v>
      </c>
      <c r="R5191" s="39" t="str">
        <f>VLOOKUP(D5191,GL_Master!$A$1:$D$80,3,FALSE)</f>
        <v>Salary wages &amp; benefits</v>
      </c>
      <c r="S5191" s="39" t="str">
        <f>VLOOKUP(D5191,GL_Master!$A$1:$D$80,4,FALSE)</f>
        <v>Employee benefits expense</v>
      </c>
    </row>
    <row r="5192" spans="1:19" x14ac:dyDescent="0.25">
      <c r="A5192" s="39" t="s">
        <v>262</v>
      </c>
      <c r="B5192" s="39" t="s">
        <v>236</v>
      </c>
      <c r="C5192" s="7">
        <v>44075</v>
      </c>
      <c r="D5192" s="39" t="s">
        <v>98</v>
      </c>
      <c r="E5192" s="39">
        <v>56</v>
      </c>
      <c r="F5192" s="82">
        <f t="shared" si="243"/>
        <v>5.6000000000000001E-2</v>
      </c>
      <c r="G5192" s="39">
        <f>VLOOKUP(N5192,Currecny_M!$A$1:$P$10,2,FALSE)</f>
        <v>53</v>
      </c>
      <c r="H5192" s="39">
        <f>MATCH(C5192,Currecny_M!$A$1:$P$1,0)</f>
        <v>7</v>
      </c>
      <c r="I5192" s="39">
        <f>VLOOKUP(N5192,Currecny_M!$A$1:$P$10,MATCH(Database!C5192,Currecny_M!$A$1:$P$1,0),FALSE)</f>
        <v>55.71</v>
      </c>
      <c r="J5192" s="82">
        <f t="shared" si="244"/>
        <v>3.1197600000000003</v>
      </c>
      <c r="K5192" s="39">
        <f>VLOOKUP('Cover page'!$B$6,Currecny_M!$A$1:$P$10,MATCH(Database!C5192,Currecny_M!$A$1:$P$1,0),FALSE)</f>
        <v>1</v>
      </c>
      <c r="L5192" s="82">
        <f t="shared" si="245"/>
        <v>3.1197600000000003</v>
      </c>
      <c r="M5192" s="82">
        <f>((E5192/$F$1)*VLOOKUP(N5192,Currecny_M!$A$1:$P$10,MATCH(Database!C5192,Currecny_M!$A$1:$P$1,0),FALSE))/VLOOKUP('Cover page'!$B$6,Currecny_M!$A$1:$P$10,MATCH(Database!C5192,Currecny_M!$A$1:$P$1,0),FALSE)</f>
        <v>3.1197600000000003</v>
      </c>
      <c r="N5192" s="6" t="str">
        <f>VLOOKUP(B5192,Master!$A$2:$C$11,3,FALSE)</f>
        <v>SGD</v>
      </c>
      <c r="O5192" s="6" t="str">
        <f>VLOOKUP(B5192,Master!$A$2:$C$11,2,FALSE)</f>
        <v>Asia</v>
      </c>
      <c r="Q5192" s="39" t="str">
        <f>VLOOKUP(D5192,GL_Master!$A$1:$D$80,2,FALSE)</f>
        <v>PL</v>
      </c>
      <c r="R5192" s="39" t="str">
        <f>VLOOKUP(D5192,GL_Master!$A$1:$D$80,3,FALSE)</f>
        <v>Salary wages &amp; benefits</v>
      </c>
      <c r="S5192" s="39" t="str">
        <f>VLOOKUP(D5192,GL_Master!$A$1:$D$80,4,FALSE)</f>
        <v>Employee benefits expense</v>
      </c>
    </row>
    <row r="5193" spans="1:19" x14ac:dyDescent="0.25">
      <c r="A5193" s="39" t="s">
        <v>262</v>
      </c>
      <c r="B5193" s="39" t="s">
        <v>236</v>
      </c>
      <c r="C5193" s="7">
        <v>44075</v>
      </c>
      <c r="D5193" s="39" t="s">
        <v>99</v>
      </c>
      <c r="E5193" s="39">
        <v>28</v>
      </c>
      <c r="F5193" s="82">
        <f t="shared" si="243"/>
        <v>2.8000000000000001E-2</v>
      </c>
      <c r="G5193" s="39">
        <f>VLOOKUP(N5193,Currecny_M!$A$1:$P$10,2,FALSE)</f>
        <v>53</v>
      </c>
      <c r="H5193" s="39">
        <f>MATCH(C5193,Currecny_M!$A$1:$P$1,0)</f>
        <v>7</v>
      </c>
      <c r="I5193" s="39">
        <f>VLOOKUP(N5193,Currecny_M!$A$1:$P$10,MATCH(Database!C5193,Currecny_M!$A$1:$P$1,0),FALSE)</f>
        <v>55.71</v>
      </c>
      <c r="J5193" s="82">
        <f t="shared" si="244"/>
        <v>1.5598800000000002</v>
      </c>
      <c r="K5193" s="39">
        <f>VLOOKUP('Cover page'!$B$6,Currecny_M!$A$1:$P$10,MATCH(Database!C5193,Currecny_M!$A$1:$P$1,0),FALSE)</f>
        <v>1</v>
      </c>
      <c r="L5193" s="82">
        <f t="shared" si="245"/>
        <v>1.5598800000000002</v>
      </c>
      <c r="M5193" s="82">
        <f>((E5193/$F$1)*VLOOKUP(N5193,Currecny_M!$A$1:$P$10,MATCH(Database!C5193,Currecny_M!$A$1:$P$1,0),FALSE))/VLOOKUP('Cover page'!$B$6,Currecny_M!$A$1:$P$10,MATCH(Database!C5193,Currecny_M!$A$1:$P$1,0),FALSE)</f>
        <v>1.5598800000000002</v>
      </c>
      <c r="N5193" s="6" t="str">
        <f>VLOOKUP(B5193,Master!$A$2:$C$11,3,FALSE)</f>
        <v>SGD</v>
      </c>
      <c r="O5193" s="6" t="str">
        <f>VLOOKUP(B5193,Master!$A$2:$C$11,2,FALSE)</f>
        <v>Asia</v>
      </c>
      <c r="Q5193" s="39" t="str">
        <f>VLOOKUP(D5193,GL_Master!$A$1:$D$80,2,FALSE)</f>
        <v>PL</v>
      </c>
      <c r="R5193" s="39" t="str">
        <f>VLOOKUP(D5193,GL_Master!$A$1:$D$80,3,FALSE)</f>
        <v>Salary wages &amp; benefits</v>
      </c>
      <c r="S5193" s="39" t="str">
        <f>VLOOKUP(D5193,GL_Master!$A$1:$D$80,4,FALSE)</f>
        <v>Employee benefits expense</v>
      </c>
    </row>
    <row r="5194" spans="1:19" x14ac:dyDescent="0.25">
      <c r="A5194" s="39" t="s">
        <v>262</v>
      </c>
      <c r="B5194" s="39" t="s">
        <v>236</v>
      </c>
      <c r="C5194" s="7">
        <v>44075</v>
      </c>
      <c r="D5194" s="39" t="s">
        <v>100</v>
      </c>
      <c r="E5194" s="39">
        <v>194</v>
      </c>
      <c r="F5194" s="82">
        <f t="shared" si="243"/>
        <v>0.19400000000000001</v>
      </c>
      <c r="G5194" s="39">
        <f>VLOOKUP(N5194,Currecny_M!$A$1:$P$10,2,FALSE)</f>
        <v>53</v>
      </c>
      <c r="H5194" s="39">
        <f>MATCH(C5194,Currecny_M!$A$1:$P$1,0)</f>
        <v>7</v>
      </c>
      <c r="I5194" s="39">
        <f>VLOOKUP(N5194,Currecny_M!$A$1:$P$10,MATCH(Database!C5194,Currecny_M!$A$1:$P$1,0),FALSE)</f>
        <v>55.71</v>
      </c>
      <c r="J5194" s="82">
        <f t="shared" si="244"/>
        <v>10.807740000000001</v>
      </c>
      <c r="K5194" s="39">
        <f>VLOOKUP('Cover page'!$B$6,Currecny_M!$A$1:$P$10,MATCH(Database!C5194,Currecny_M!$A$1:$P$1,0),FALSE)</f>
        <v>1</v>
      </c>
      <c r="L5194" s="82">
        <f t="shared" si="245"/>
        <v>10.807740000000001</v>
      </c>
      <c r="M5194" s="82">
        <f>((E5194/$F$1)*VLOOKUP(N5194,Currecny_M!$A$1:$P$10,MATCH(Database!C5194,Currecny_M!$A$1:$P$1,0),FALSE))/VLOOKUP('Cover page'!$B$6,Currecny_M!$A$1:$P$10,MATCH(Database!C5194,Currecny_M!$A$1:$P$1,0),FALSE)</f>
        <v>10.807740000000001</v>
      </c>
      <c r="N5194" s="6" t="str">
        <f>VLOOKUP(B5194,Master!$A$2:$C$11,3,FALSE)</f>
        <v>SGD</v>
      </c>
      <c r="O5194" s="6" t="str">
        <f>VLOOKUP(B5194,Master!$A$2:$C$11,2,FALSE)</f>
        <v>Asia</v>
      </c>
      <c r="Q5194" s="39" t="str">
        <f>VLOOKUP(D5194,GL_Master!$A$1:$D$80,2,FALSE)</f>
        <v>PL</v>
      </c>
      <c r="R5194" s="39" t="str">
        <f>VLOOKUP(D5194,GL_Master!$A$1:$D$80,3,FALSE)</f>
        <v>Salary wages &amp; benefits</v>
      </c>
      <c r="S5194" s="39" t="str">
        <f>VLOOKUP(D5194,GL_Master!$A$1:$D$80,4,FALSE)</f>
        <v>Employee benefits expense</v>
      </c>
    </row>
    <row r="5195" spans="1:19" x14ac:dyDescent="0.25">
      <c r="A5195" s="39" t="s">
        <v>262</v>
      </c>
      <c r="B5195" s="39" t="s">
        <v>236</v>
      </c>
      <c r="C5195" s="7">
        <v>44075</v>
      </c>
      <c r="D5195" s="39" t="s">
        <v>30</v>
      </c>
      <c r="E5195" s="39">
        <v>53</v>
      </c>
      <c r="F5195" s="82">
        <f t="shared" si="243"/>
        <v>5.2999999999999999E-2</v>
      </c>
      <c r="G5195" s="39">
        <f>VLOOKUP(N5195,Currecny_M!$A$1:$P$10,2,FALSE)</f>
        <v>53</v>
      </c>
      <c r="H5195" s="39">
        <f>MATCH(C5195,Currecny_M!$A$1:$P$1,0)</f>
        <v>7</v>
      </c>
      <c r="I5195" s="39">
        <f>VLOOKUP(N5195,Currecny_M!$A$1:$P$10,MATCH(Database!C5195,Currecny_M!$A$1:$P$1,0),FALSE)</f>
        <v>55.71</v>
      </c>
      <c r="J5195" s="82">
        <f t="shared" si="244"/>
        <v>2.9526300000000001</v>
      </c>
      <c r="K5195" s="39">
        <f>VLOOKUP('Cover page'!$B$6,Currecny_M!$A$1:$P$10,MATCH(Database!C5195,Currecny_M!$A$1:$P$1,0),FALSE)</f>
        <v>1</v>
      </c>
      <c r="L5195" s="82">
        <f t="shared" si="245"/>
        <v>2.9526300000000001</v>
      </c>
      <c r="M5195" s="82">
        <f>((E5195/$F$1)*VLOOKUP(N5195,Currecny_M!$A$1:$P$10,MATCH(Database!C5195,Currecny_M!$A$1:$P$1,0),FALSE))/VLOOKUP('Cover page'!$B$6,Currecny_M!$A$1:$P$10,MATCH(Database!C5195,Currecny_M!$A$1:$P$1,0),FALSE)</f>
        <v>2.9526300000000001</v>
      </c>
      <c r="N5195" s="6" t="str">
        <f>VLOOKUP(B5195,Master!$A$2:$C$11,3,FALSE)</f>
        <v>SGD</v>
      </c>
      <c r="O5195" s="6" t="str">
        <f>VLOOKUP(B5195,Master!$A$2:$C$11,2,FALSE)</f>
        <v>Asia</v>
      </c>
      <c r="Q5195" s="39" t="str">
        <f>VLOOKUP(D5195,GL_Master!$A$1:$D$80,2,FALSE)</f>
        <v>PL</v>
      </c>
      <c r="R5195" s="39" t="str">
        <f>VLOOKUP(D5195,GL_Master!$A$1:$D$80,3,FALSE)</f>
        <v>Travelling and conveyance</v>
      </c>
      <c r="S5195" s="39" t="str">
        <f>VLOOKUP(D5195,GL_Master!$A$1:$D$80,4,FALSE)</f>
        <v>Local conveyance</v>
      </c>
    </row>
    <row r="5196" spans="1:19" x14ac:dyDescent="0.25">
      <c r="A5196" s="39" t="s">
        <v>262</v>
      </c>
      <c r="B5196" s="39" t="s">
        <v>236</v>
      </c>
      <c r="C5196" s="7">
        <v>44075</v>
      </c>
      <c r="D5196" s="39" t="s">
        <v>31</v>
      </c>
      <c r="E5196" s="39">
        <v>27</v>
      </c>
      <c r="F5196" s="82">
        <f t="shared" si="243"/>
        <v>2.7E-2</v>
      </c>
      <c r="G5196" s="39">
        <f>VLOOKUP(N5196,Currecny_M!$A$1:$P$10,2,FALSE)</f>
        <v>53</v>
      </c>
      <c r="H5196" s="39">
        <f>MATCH(C5196,Currecny_M!$A$1:$P$1,0)</f>
        <v>7</v>
      </c>
      <c r="I5196" s="39">
        <f>VLOOKUP(N5196,Currecny_M!$A$1:$P$10,MATCH(Database!C5196,Currecny_M!$A$1:$P$1,0),FALSE)</f>
        <v>55.71</v>
      </c>
      <c r="J5196" s="82">
        <f t="shared" si="244"/>
        <v>1.50417</v>
      </c>
      <c r="K5196" s="39">
        <f>VLOOKUP('Cover page'!$B$6,Currecny_M!$A$1:$P$10,MATCH(Database!C5196,Currecny_M!$A$1:$P$1,0),FALSE)</f>
        <v>1</v>
      </c>
      <c r="L5196" s="82">
        <f t="shared" si="245"/>
        <v>1.50417</v>
      </c>
      <c r="M5196" s="82">
        <f>((E5196/$F$1)*VLOOKUP(N5196,Currecny_M!$A$1:$P$10,MATCH(Database!C5196,Currecny_M!$A$1:$P$1,0),FALSE))/VLOOKUP('Cover page'!$B$6,Currecny_M!$A$1:$P$10,MATCH(Database!C5196,Currecny_M!$A$1:$P$1,0),FALSE)</f>
        <v>1.50417</v>
      </c>
      <c r="N5196" s="6" t="str">
        <f>VLOOKUP(B5196,Master!$A$2:$C$11,3,FALSE)</f>
        <v>SGD</v>
      </c>
      <c r="O5196" s="6" t="str">
        <f>VLOOKUP(B5196,Master!$A$2:$C$11,2,FALSE)</f>
        <v>Asia</v>
      </c>
      <c r="Q5196" s="39" t="str">
        <f>VLOOKUP(D5196,GL_Master!$A$1:$D$80,2,FALSE)</f>
        <v>PL</v>
      </c>
      <c r="R5196" s="39" t="str">
        <f>VLOOKUP(D5196,GL_Master!$A$1:$D$80,3,FALSE)</f>
        <v>Office expenses</v>
      </c>
      <c r="S5196" s="39" t="str">
        <f>VLOOKUP(D5196,GL_Master!$A$1:$D$80,4,FALSE)</f>
        <v>Parking charges</v>
      </c>
    </row>
    <row r="5197" spans="1:19" x14ac:dyDescent="0.25">
      <c r="A5197" s="39" t="s">
        <v>262</v>
      </c>
      <c r="B5197" s="39" t="s">
        <v>236</v>
      </c>
      <c r="C5197" s="7">
        <v>44075</v>
      </c>
      <c r="D5197" s="39" t="s">
        <v>101</v>
      </c>
      <c r="E5197" s="39">
        <v>27</v>
      </c>
      <c r="F5197" s="82">
        <f t="shared" si="243"/>
        <v>2.7E-2</v>
      </c>
      <c r="G5197" s="39">
        <f>VLOOKUP(N5197,Currecny_M!$A$1:$P$10,2,FALSE)</f>
        <v>53</v>
      </c>
      <c r="H5197" s="39">
        <f>MATCH(C5197,Currecny_M!$A$1:$P$1,0)</f>
        <v>7</v>
      </c>
      <c r="I5197" s="39">
        <f>VLOOKUP(N5197,Currecny_M!$A$1:$P$10,MATCH(Database!C5197,Currecny_M!$A$1:$P$1,0),FALSE)</f>
        <v>55.71</v>
      </c>
      <c r="J5197" s="82">
        <f t="shared" si="244"/>
        <v>1.50417</v>
      </c>
      <c r="K5197" s="39">
        <f>VLOOKUP('Cover page'!$B$6,Currecny_M!$A$1:$P$10,MATCH(Database!C5197,Currecny_M!$A$1:$P$1,0),FALSE)</f>
        <v>1</v>
      </c>
      <c r="L5197" s="82">
        <f t="shared" si="245"/>
        <v>1.50417</v>
      </c>
      <c r="M5197" s="82">
        <f>((E5197/$F$1)*VLOOKUP(N5197,Currecny_M!$A$1:$P$10,MATCH(Database!C5197,Currecny_M!$A$1:$P$1,0),FALSE))/VLOOKUP('Cover page'!$B$6,Currecny_M!$A$1:$P$10,MATCH(Database!C5197,Currecny_M!$A$1:$P$1,0),FALSE)</f>
        <v>1.50417</v>
      </c>
      <c r="N5197" s="6" t="str">
        <f>VLOOKUP(B5197,Master!$A$2:$C$11,3,FALSE)</f>
        <v>SGD</v>
      </c>
      <c r="O5197" s="6" t="str">
        <f>VLOOKUP(B5197,Master!$A$2:$C$11,2,FALSE)</f>
        <v>Asia</v>
      </c>
      <c r="Q5197" s="39" t="str">
        <f>VLOOKUP(D5197,GL_Master!$A$1:$D$80,2,FALSE)</f>
        <v>PL</v>
      </c>
      <c r="R5197" s="39" t="str">
        <f>VLOOKUP(D5197,GL_Master!$A$1:$D$80,3,FALSE)</f>
        <v>COGS</v>
      </c>
      <c r="S5197" s="39" t="str">
        <f>VLOOKUP(D5197,GL_Master!$A$1:$D$80,4,FALSE)</f>
        <v>Purchase of other traded goods</v>
      </c>
    </row>
    <row r="5198" spans="1:19" x14ac:dyDescent="0.25">
      <c r="A5198" s="39" t="s">
        <v>262</v>
      </c>
      <c r="B5198" s="39" t="s">
        <v>236</v>
      </c>
      <c r="C5198" s="7">
        <v>44075</v>
      </c>
      <c r="D5198" s="39" t="s">
        <v>102</v>
      </c>
      <c r="E5198" s="39">
        <v>27</v>
      </c>
      <c r="F5198" s="82">
        <f t="shared" si="243"/>
        <v>2.7E-2</v>
      </c>
      <c r="G5198" s="39">
        <f>VLOOKUP(N5198,Currecny_M!$A$1:$P$10,2,FALSE)</f>
        <v>53</v>
      </c>
      <c r="H5198" s="39">
        <f>MATCH(C5198,Currecny_M!$A$1:$P$1,0)</f>
        <v>7</v>
      </c>
      <c r="I5198" s="39">
        <f>VLOOKUP(N5198,Currecny_M!$A$1:$P$10,MATCH(Database!C5198,Currecny_M!$A$1:$P$1,0),FALSE)</f>
        <v>55.71</v>
      </c>
      <c r="J5198" s="82">
        <f t="shared" si="244"/>
        <v>1.50417</v>
      </c>
      <c r="K5198" s="39">
        <f>VLOOKUP('Cover page'!$B$6,Currecny_M!$A$1:$P$10,MATCH(Database!C5198,Currecny_M!$A$1:$P$1,0),FALSE)</f>
        <v>1</v>
      </c>
      <c r="L5198" s="82">
        <f t="shared" si="245"/>
        <v>1.50417</v>
      </c>
      <c r="M5198" s="82">
        <f>((E5198/$F$1)*VLOOKUP(N5198,Currecny_M!$A$1:$P$10,MATCH(Database!C5198,Currecny_M!$A$1:$P$1,0),FALSE))/VLOOKUP('Cover page'!$B$6,Currecny_M!$A$1:$P$10,MATCH(Database!C5198,Currecny_M!$A$1:$P$1,0),FALSE)</f>
        <v>1.50417</v>
      </c>
      <c r="N5198" s="6" t="str">
        <f>VLOOKUP(B5198,Master!$A$2:$C$11,3,FALSE)</f>
        <v>SGD</v>
      </c>
      <c r="O5198" s="6" t="str">
        <f>VLOOKUP(B5198,Master!$A$2:$C$11,2,FALSE)</f>
        <v>Asia</v>
      </c>
      <c r="Q5198" s="39" t="str">
        <f>VLOOKUP(D5198,GL_Master!$A$1:$D$80,2,FALSE)</f>
        <v>PL</v>
      </c>
      <c r="R5198" s="39" t="str">
        <f>VLOOKUP(D5198,GL_Master!$A$1:$D$80,3,FALSE)</f>
        <v>Staff welfare expenses</v>
      </c>
      <c r="S5198" s="39" t="str">
        <f>VLOOKUP(D5198,GL_Master!$A$1:$D$80,4,FALSE)</f>
        <v>Diwali Expense</v>
      </c>
    </row>
    <row r="5199" spans="1:19" x14ac:dyDescent="0.25">
      <c r="A5199" s="39" t="s">
        <v>262</v>
      </c>
      <c r="B5199" s="39" t="s">
        <v>236</v>
      </c>
      <c r="C5199" s="7">
        <v>44075</v>
      </c>
      <c r="D5199" s="39" t="s">
        <v>20</v>
      </c>
      <c r="E5199" s="39">
        <v>58</v>
      </c>
      <c r="F5199" s="82">
        <f t="shared" si="243"/>
        <v>5.8000000000000003E-2</v>
      </c>
      <c r="G5199" s="39">
        <f>VLOOKUP(N5199,Currecny_M!$A$1:$P$10,2,FALSE)</f>
        <v>53</v>
      </c>
      <c r="H5199" s="39">
        <f>MATCH(C5199,Currecny_M!$A$1:$P$1,0)</f>
        <v>7</v>
      </c>
      <c r="I5199" s="39">
        <f>VLOOKUP(N5199,Currecny_M!$A$1:$P$10,MATCH(Database!C5199,Currecny_M!$A$1:$P$1,0),FALSE)</f>
        <v>55.71</v>
      </c>
      <c r="J5199" s="82">
        <f t="shared" si="244"/>
        <v>3.2311800000000002</v>
      </c>
      <c r="K5199" s="39">
        <f>VLOOKUP('Cover page'!$B$6,Currecny_M!$A$1:$P$10,MATCH(Database!C5199,Currecny_M!$A$1:$P$1,0),FALSE)</f>
        <v>1</v>
      </c>
      <c r="L5199" s="82">
        <f t="shared" si="245"/>
        <v>3.2311800000000002</v>
      </c>
      <c r="M5199" s="82">
        <f>((E5199/$F$1)*VLOOKUP(N5199,Currecny_M!$A$1:$P$10,MATCH(Database!C5199,Currecny_M!$A$1:$P$1,0),FALSE))/VLOOKUP('Cover page'!$B$6,Currecny_M!$A$1:$P$10,MATCH(Database!C5199,Currecny_M!$A$1:$P$1,0),FALSE)</f>
        <v>3.2311800000000002</v>
      </c>
      <c r="N5199" s="6" t="str">
        <f>VLOOKUP(B5199,Master!$A$2:$C$11,3,FALSE)</f>
        <v>SGD</v>
      </c>
      <c r="O5199" s="6" t="str">
        <f>VLOOKUP(B5199,Master!$A$2:$C$11,2,FALSE)</f>
        <v>Asia</v>
      </c>
      <c r="Q5199" s="39" t="str">
        <f>VLOOKUP(D5199,GL_Master!$A$1:$D$80,2,FALSE)</f>
        <v>PL</v>
      </c>
      <c r="R5199" s="39" t="str">
        <f>VLOOKUP(D5199,GL_Master!$A$1:$D$80,3,FALSE)</f>
        <v>Selling and Marketing expenses</v>
      </c>
      <c r="S5199" s="39" t="str">
        <f>VLOOKUP(D5199,GL_Master!$A$1:$D$80,4,FALSE)</f>
        <v>Business promotion</v>
      </c>
    </row>
    <row r="5200" spans="1:19" x14ac:dyDescent="0.25">
      <c r="A5200" s="39" t="s">
        <v>262</v>
      </c>
      <c r="B5200" s="39" t="s">
        <v>236</v>
      </c>
      <c r="C5200" s="7">
        <v>44075</v>
      </c>
      <c r="D5200" s="39" t="s">
        <v>29</v>
      </c>
      <c r="E5200" s="39">
        <v>57</v>
      </c>
      <c r="F5200" s="82">
        <f t="shared" si="243"/>
        <v>5.7000000000000002E-2</v>
      </c>
      <c r="G5200" s="39">
        <f>VLOOKUP(N5200,Currecny_M!$A$1:$P$10,2,FALSE)</f>
        <v>53</v>
      </c>
      <c r="H5200" s="39">
        <f>MATCH(C5200,Currecny_M!$A$1:$P$1,0)</f>
        <v>7</v>
      </c>
      <c r="I5200" s="39">
        <f>VLOOKUP(N5200,Currecny_M!$A$1:$P$10,MATCH(Database!C5200,Currecny_M!$A$1:$P$1,0),FALSE)</f>
        <v>55.71</v>
      </c>
      <c r="J5200" s="82">
        <f t="shared" si="244"/>
        <v>3.1754700000000002</v>
      </c>
      <c r="K5200" s="39">
        <f>VLOOKUP('Cover page'!$B$6,Currecny_M!$A$1:$P$10,MATCH(Database!C5200,Currecny_M!$A$1:$P$1,0),FALSE)</f>
        <v>1</v>
      </c>
      <c r="L5200" s="82">
        <f t="shared" si="245"/>
        <v>3.1754700000000002</v>
      </c>
      <c r="M5200" s="82">
        <f>((E5200/$F$1)*VLOOKUP(N5200,Currecny_M!$A$1:$P$10,MATCH(Database!C5200,Currecny_M!$A$1:$P$1,0),FALSE))/VLOOKUP('Cover page'!$B$6,Currecny_M!$A$1:$P$10,MATCH(Database!C5200,Currecny_M!$A$1:$P$1,0),FALSE)</f>
        <v>3.1754700000000002</v>
      </c>
      <c r="N5200" s="6" t="str">
        <f>VLOOKUP(B5200,Master!$A$2:$C$11,3,FALSE)</f>
        <v>SGD</v>
      </c>
      <c r="O5200" s="6" t="str">
        <f>VLOOKUP(B5200,Master!$A$2:$C$11,2,FALSE)</f>
        <v>Asia</v>
      </c>
      <c r="Q5200" s="39" t="str">
        <f>VLOOKUP(D5200,GL_Master!$A$1:$D$80,2,FALSE)</f>
        <v>PL</v>
      </c>
      <c r="R5200" s="39" t="str">
        <f>VLOOKUP(D5200,GL_Master!$A$1:$D$80,3,FALSE)</f>
        <v>Communication &amp; internet exp</v>
      </c>
      <c r="S5200" s="39" t="str">
        <f>VLOOKUP(D5200,GL_Master!$A$1:$D$80,4,FALSE)</f>
        <v>Communication cost</v>
      </c>
    </row>
    <row r="5201" spans="1:19" x14ac:dyDescent="0.25">
      <c r="A5201" s="39" t="s">
        <v>262</v>
      </c>
      <c r="B5201" s="39" t="s">
        <v>236</v>
      </c>
      <c r="C5201" s="7">
        <v>44075</v>
      </c>
      <c r="D5201" s="39" t="s">
        <v>41</v>
      </c>
      <c r="E5201" s="39">
        <v>29</v>
      </c>
      <c r="F5201" s="82">
        <f t="shared" si="243"/>
        <v>2.9000000000000001E-2</v>
      </c>
      <c r="G5201" s="39">
        <f>VLOOKUP(N5201,Currecny_M!$A$1:$P$10,2,FALSE)</f>
        <v>53</v>
      </c>
      <c r="H5201" s="39">
        <f>MATCH(C5201,Currecny_M!$A$1:$P$1,0)</f>
        <v>7</v>
      </c>
      <c r="I5201" s="39">
        <f>VLOOKUP(N5201,Currecny_M!$A$1:$P$10,MATCH(Database!C5201,Currecny_M!$A$1:$P$1,0),FALSE)</f>
        <v>55.71</v>
      </c>
      <c r="J5201" s="82">
        <f t="shared" si="244"/>
        <v>1.6155900000000001</v>
      </c>
      <c r="K5201" s="39">
        <f>VLOOKUP('Cover page'!$B$6,Currecny_M!$A$1:$P$10,MATCH(Database!C5201,Currecny_M!$A$1:$P$1,0),FALSE)</f>
        <v>1</v>
      </c>
      <c r="L5201" s="82">
        <f t="shared" si="245"/>
        <v>1.6155900000000001</v>
      </c>
      <c r="M5201" s="82">
        <f>((E5201/$F$1)*VLOOKUP(N5201,Currecny_M!$A$1:$P$10,MATCH(Database!C5201,Currecny_M!$A$1:$P$1,0),FALSE))/VLOOKUP('Cover page'!$B$6,Currecny_M!$A$1:$P$10,MATCH(Database!C5201,Currecny_M!$A$1:$P$1,0),FALSE)</f>
        <v>1.6155900000000001</v>
      </c>
      <c r="N5201" s="6" t="str">
        <f>VLOOKUP(B5201,Master!$A$2:$C$11,3,FALSE)</f>
        <v>SGD</v>
      </c>
      <c r="O5201" s="6" t="str">
        <f>VLOOKUP(B5201,Master!$A$2:$C$11,2,FALSE)</f>
        <v>Asia</v>
      </c>
      <c r="Q5201" s="39" t="str">
        <f>VLOOKUP(D5201,GL_Master!$A$1:$D$80,2,FALSE)</f>
        <v>PL</v>
      </c>
      <c r="R5201" s="39" t="str">
        <f>VLOOKUP(D5201,GL_Master!$A$1:$D$80,3,FALSE)</f>
        <v>Communication &amp; internet exp</v>
      </c>
      <c r="S5201" s="39" t="str">
        <f>VLOOKUP(D5201,GL_Master!$A$1:$D$80,4,FALSE)</f>
        <v>Communication cost</v>
      </c>
    </row>
    <row r="5202" spans="1:19" x14ac:dyDescent="0.25">
      <c r="A5202" s="39" t="s">
        <v>262</v>
      </c>
      <c r="B5202" s="39" t="s">
        <v>236</v>
      </c>
      <c r="C5202" s="7">
        <v>44075</v>
      </c>
      <c r="D5202" s="39" t="s">
        <v>103</v>
      </c>
      <c r="E5202" s="39">
        <v>55</v>
      </c>
      <c r="F5202" s="82">
        <f t="shared" si="243"/>
        <v>5.5E-2</v>
      </c>
      <c r="G5202" s="39">
        <f>VLOOKUP(N5202,Currecny_M!$A$1:$P$10,2,FALSE)</f>
        <v>53</v>
      </c>
      <c r="H5202" s="39">
        <f>MATCH(C5202,Currecny_M!$A$1:$P$1,0)</f>
        <v>7</v>
      </c>
      <c r="I5202" s="39">
        <f>VLOOKUP(N5202,Currecny_M!$A$1:$P$10,MATCH(Database!C5202,Currecny_M!$A$1:$P$1,0),FALSE)</f>
        <v>55.71</v>
      </c>
      <c r="J5202" s="82">
        <f t="shared" si="244"/>
        <v>3.0640499999999999</v>
      </c>
      <c r="K5202" s="39">
        <f>VLOOKUP('Cover page'!$B$6,Currecny_M!$A$1:$P$10,MATCH(Database!C5202,Currecny_M!$A$1:$P$1,0),FALSE)</f>
        <v>1</v>
      </c>
      <c r="L5202" s="82">
        <f t="shared" si="245"/>
        <v>3.0640499999999999</v>
      </c>
      <c r="M5202" s="82">
        <f>((E5202/$F$1)*VLOOKUP(N5202,Currecny_M!$A$1:$P$10,MATCH(Database!C5202,Currecny_M!$A$1:$P$1,0),FALSE))/VLOOKUP('Cover page'!$B$6,Currecny_M!$A$1:$P$10,MATCH(Database!C5202,Currecny_M!$A$1:$P$1,0),FALSE)</f>
        <v>3.0640499999999999</v>
      </c>
      <c r="N5202" s="6" t="str">
        <f>VLOOKUP(B5202,Master!$A$2:$C$11,3,FALSE)</f>
        <v>SGD</v>
      </c>
      <c r="O5202" s="6" t="str">
        <f>VLOOKUP(B5202,Master!$A$2:$C$11,2,FALSE)</f>
        <v>Asia</v>
      </c>
      <c r="Q5202" s="39" t="str">
        <f>VLOOKUP(D5202,GL_Master!$A$1:$D$80,2,FALSE)</f>
        <v>PL</v>
      </c>
      <c r="R5202" s="39" t="str">
        <f>VLOOKUP(D5202,GL_Master!$A$1:$D$80,3,FALSE)</f>
        <v>Communication &amp; internet exp</v>
      </c>
      <c r="S5202" s="39" t="str">
        <f>VLOOKUP(D5202,GL_Master!$A$1:$D$80,4,FALSE)</f>
        <v>Communication cost</v>
      </c>
    </row>
    <row r="5203" spans="1:19" x14ac:dyDescent="0.25">
      <c r="A5203" s="39" t="s">
        <v>262</v>
      </c>
      <c r="B5203" s="39" t="s">
        <v>236</v>
      </c>
      <c r="C5203" s="7">
        <v>44075</v>
      </c>
      <c r="D5203" s="39" t="s">
        <v>104</v>
      </c>
      <c r="E5203" s="39">
        <v>85</v>
      </c>
      <c r="F5203" s="82">
        <f t="shared" si="243"/>
        <v>8.5000000000000006E-2</v>
      </c>
      <c r="G5203" s="39">
        <f>VLOOKUP(N5203,Currecny_M!$A$1:$P$10,2,FALSE)</f>
        <v>53</v>
      </c>
      <c r="H5203" s="39">
        <f>MATCH(C5203,Currecny_M!$A$1:$P$1,0)</f>
        <v>7</v>
      </c>
      <c r="I5203" s="39">
        <f>VLOOKUP(N5203,Currecny_M!$A$1:$P$10,MATCH(Database!C5203,Currecny_M!$A$1:$P$1,0),FALSE)</f>
        <v>55.71</v>
      </c>
      <c r="J5203" s="82">
        <f t="shared" si="244"/>
        <v>4.7353500000000004</v>
      </c>
      <c r="K5203" s="39">
        <f>VLOOKUP('Cover page'!$B$6,Currecny_M!$A$1:$P$10,MATCH(Database!C5203,Currecny_M!$A$1:$P$1,0),FALSE)</f>
        <v>1</v>
      </c>
      <c r="L5203" s="82">
        <f t="shared" si="245"/>
        <v>4.7353500000000004</v>
      </c>
      <c r="M5203" s="82">
        <f>((E5203/$F$1)*VLOOKUP(N5203,Currecny_M!$A$1:$P$10,MATCH(Database!C5203,Currecny_M!$A$1:$P$1,0),FALSE))/VLOOKUP('Cover page'!$B$6,Currecny_M!$A$1:$P$10,MATCH(Database!C5203,Currecny_M!$A$1:$P$1,0),FALSE)</f>
        <v>4.7353500000000004</v>
      </c>
      <c r="N5203" s="6" t="str">
        <f>VLOOKUP(B5203,Master!$A$2:$C$11,3,FALSE)</f>
        <v>SGD</v>
      </c>
      <c r="O5203" s="6" t="str">
        <f>VLOOKUP(B5203,Master!$A$2:$C$11,2,FALSE)</f>
        <v>Asia</v>
      </c>
      <c r="Q5203" s="39" t="str">
        <f>VLOOKUP(D5203,GL_Master!$A$1:$D$80,2,FALSE)</f>
        <v>PL</v>
      </c>
      <c r="R5203" s="39" t="str">
        <f>VLOOKUP(D5203,GL_Master!$A$1:$D$80,3,FALSE)</f>
        <v>Legal &amp; Professional expenses</v>
      </c>
      <c r="S5203" s="39" t="str">
        <f>VLOOKUP(D5203,GL_Master!$A$1:$D$80,4,FALSE)</f>
        <v>Professional Fees - Others</v>
      </c>
    </row>
    <row r="5204" spans="1:19" x14ac:dyDescent="0.25">
      <c r="A5204" s="39" t="s">
        <v>262</v>
      </c>
      <c r="B5204" s="39" t="s">
        <v>236</v>
      </c>
      <c r="C5204" s="7">
        <v>44075</v>
      </c>
      <c r="D5204" s="39" t="s">
        <v>105</v>
      </c>
      <c r="E5204" s="39">
        <v>58</v>
      </c>
      <c r="F5204" s="82">
        <f t="shared" si="243"/>
        <v>5.8000000000000003E-2</v>
      </c>
      <c r="G5204" s="39">
        <f>VLOOKUP(N5204,Currecny_M!$A$1:$P$10,2,FALSE)</f>
        <v>53</v>
      </c>
      <c r="H5204" s="39">
        <f>MATCH(C5204,Currecny_M!$A$1:$P$1,0)</f>
        <v>7</v>
      </c>
      <c r="I5204" s="39">
        <f>VLOOKUP(N5204,Currecny_M!$A$1:$P$10,MATCH(Database!C5204,Currecny_M!$A$1:$P$1,0),FALSE)</f>
        <v>55.71</v>
      </c>
      <c r="J5204" s="82">
        <f t="shared" si="244"/>
        <v>3.2311800000000002</v>
      </c>
      <c r="K5204" s="39">
        <f>VLOOKUP('Cover page'!$B$6,Currecny_M!$A$1:$P$10,MATCH(Database!C5204,Currecny_M!$A$1:$P$1,0),FALSE)</f>
        <v>1</v>
      </c>
      <c r="L5204" s="82">
        <f t="shared" si="245"/>
        <v>3.2311800000000002</v>
      </c>
      <c r="M5204" s="82">
        <f>((E5204/$F$1)*VLOOKUP(N5204,Currecny_M!$A$1:$P$10,MATCH(Database!C5204,Currecny_M!$A$1:$P$1,0),FALSE))/VLOOKUP('Cover page'!$B$6,Currecny_M!$A$1:$P$10,MATCH(Database!C5204,Currecny_M!$A$1:$P$1,0),FALSE)</f>
        <v>3.2311800000000002</v>
      </c>
      <c r="N5204" s="6" t="str">
        <f>VLOOKUP(B5204,Master!$A$2:$C$11,3,FALSE)</f>
        <v>SGD</v>
      </c>
      <c r="O5204" s="6" t="str">
        <f>VLOOKUP(B5204,Master!$A$2:$C$11,2,FALSE)</f>
        <v>Asia</v>
      </c>
      <c r="Q5204" s="39" t="str">
        <f>VLOOKUP(D5204,GL_Master!$A$1:$D$80,2,FALSE)</f>
        <v>PL</v>
      </c>
      <c r="R5204" s="39" t="str">
        <f>VLOOKUP(D5204,GL_Master!$A$1:$D$80,3,FALSE)</f>
        <v>Travelling and conveyance</v>
      </c>
      <c r="S5204" s="39" t="str">
        <f>VLOOKUP(D5204,GL_Master!$A$1:$D$80,4,FALSE)</f>
        <v>Car hiring and rental services</v>
      </c>
    </row>
    <row r="5205" spans="1:19" x14ac:dyDescent="0.25">
      <c r="A5205" s="39" t="s">
        <v>262</v>
      </c>
      <c r="B5205" s="39" t="s">
        <v>236</v>
      </c>
      <c r="C5205" s="7">
        <v>44075</v>
      </c>
      <c r="D5205" s="39" t="s">
        <v>106</v>
      </c>
      <c r="E5205" s="39">
        <v>27</v>
      </c>
      <c r="F5205" s="82">
        <f t="shared" si="243"/>
        <v>2.7E-2</v>
      </c>
      <c r="G5205" s="39">
        <f>VLOOKUP(N5205,Currecny_M!$A$1:$P$10,2,FALSE)</f>
        <v>53</v>
      </c>
      <c r="H5205" s="39">
        <f>MATCH(C5205,Currecny_M!$A$1:$P$1,0)</f>
        <v>7</v>
      </c>
      <c r="I5205" s="39">
        <f>VLOOKUP(N5205,Currecny_M!$A$1:$P$10,MATCH(Database!C5205,Currecny_M!$A$1:$P$1,0),FALSE)</f>
        <v>55.71</v>
      </c>
      <c r="J5205" s="82">
        <f t="shared" si="244"/>
        <v>1.50417</v>
      </c>
      <c r="K5205" s="39">
        <f>VLOOKUP('Cover page'!$B$6,Currecny_M!$A$1:$P$10,MATCH(Database!C5205,Currecny_M!$A$1:$P$1,0),FALSE)</f>
        <v>1</v>
      </c>
      <c r="L5205" s="82">
        <f t="shared" si="245"/>
        <v>1.50417</v>
      </c>
      <c r="M5205" s="82">
        <f>((E5205/$F$1)*VLOOKUP(N5205,Currecny_M!$A$1:$P$10,MATCH(Database!C5205,Currecny_M!$A$1:$P$1,0),FALSE))/VLOOKUP('Cover page'!$B$6,Currecny_M!$A$1:$P$10,MATCH(Database!C5205,Currecny_M!$A$1:$P$1,0),FALSE)</f>
        <v>1.50417</v>
      </c>
      <c r="N5205" s="6" t="str">
        <f>VLOOKUP(B5205,Master!$A$2:$C$11,3,FALSE)</f>
        <v>SGD</v>
      </c>
      <c r="O5205" s="6" t="str">
        <f>VLOOKUP(B5205,Master!$A$2:$C$11,2,FALSE)</f>
        <v>Asia</v>
      </c>
      <c r="Q5205" s="39" t="str">
        <f>VLOOKUP(D5205,GL_Master!$A$1:$D$80,2,FALSE)</f>
        <v>PL</v>
      </c>
      <c r="R5205" s="39" t="str">
        <f>VLOOKUP(D5205,GL_Master!$A$1:$D$80,3,FALSE)</f>
        <v>Communication &amp; internet exp</v>
      </c>
      <c r="S5205" s="39" t="str">
        <f>VLOOKUP(D5205,GL_Master!$A$1:$D$80,4,FALSE)</f>
        <v>Printing &amp; Stationary</v>
      </c>
    </row>
    <row r="5206" spans="1:19" x14ac:dyDescent="0.25">
      <c r="A5206" s="39" t="s">
        <v>262</v>
      </c>
      <c r="B5206" s="39" t="s">
        <v>236</v>
      </c>
      <c r="C5206" s="7">
        <v>44075</v>
      </c>
      <c r="D5206" s="39" t="s">
        <v>32</v>
      </c>
      <c r="E5206" s="39">
        <v>27</v>
      </c>
      <c r="F5206" s="82">
        <f t="shared" si="243"/>
        <v>2.7E-2</v>
      </c>
      <c r="G5206" s="39">
        <f>VLOOKUP(N5206,Currecny_M!$A$1:$P$10,2,FALSE)</f>
        <v>53</v>
      </c>
      <c r="H5206" s="39">
        <f>MATCH(C5206,Currecny_M!$A$1:$P$1,0)</f>
        <v>7</v>
      </c>
      <c r="I5206" s="39">
        <f>VLOOKUP(N5206,Currecny_M!$A$1:$P$10,MATCH(Database!C5206,Currecny_M!$A$1:$P$1,0),FALSE)</f>
        <v>55.71</v>
      </c>
      <c r="J5206" s="82">
        <f t="shared" si="244"/>
        <v>1.50417</v>
      </c>
      <c r="K5206" s="39">
        <f>VLOOKUP('Cover page'!$B$6,Currecny_M!$A$1:$P$10,MATCH(Database!C5206,Currecny_M!$A$1:$P$1,0),FALSE)</f>
        <v>1</v>
      </c>
      <c r="L5206" s="82">
        <f t="shared" si="245"/>
        <v>1.50417</v>
      </c>
      <c r="M5206" s="82">
        <f>((E5206/$F$1)*VLOOKUP(N5206,Currecny_M!$A$1:$P$10,MATCH(Database!C5206,Currecny_M!$A$1:$P$1,0),FALSE))/VLOOKUP('Cover page'!$B$6,Currecny_M!$A$1:$P$10,MATCH(Database!C5206,Currecny_M!$A$1:$P$1,0),FALSE)</f>
        <v>1.50417</v>
      </c>
      <c r="N5206" s="6" t="str">
        <f>VLOOKUP(B5206,Master!$A$2:$C$11,3,FALSE)</f>
        <v>SGD</v>
      </c>
      <c r="O5206" s="6" t="str">
        <f>VLOOKUP(B5206,Master!$A$2:$C$11,2,FALSE)</f>
        <v>Asia</v>
      </c>
      <c r="Q5206" s="39" t="str">
        <f>VLOOKUP(D5206,GL_Master!$A$1:$D$80,2,FALSE)</f>
        <v>PL</v>
      </c>
      <c r="R5206" s="39" t="str">
        <f>VLOOKUP(D5206,GL_Master!$A$1:$D$80,3,FALSE)</f>
        <v>Communication &amp; internet exp</v>
      </c>
      <c r="S5206" s="39" t="str">
        <f>VLOOKUP(D5206,GL_Master!$A$1:$D$80,4,FALSE)</f>
        <v>Printing &amp; Stationary</v>
      </c>
    </row>
    <row r="5207" spans="1:19" x14ac:dyDescent="0.25">
      <c r="A5207" s="39" t="s">
        <v>262</v>
      </c>
      <c r="B5207" s="39" t="s">
        <v>236</v>
      </c>
      <c r="C5207" s="7">
        <v>44075</v>
      </c>
      <c r="D5207" s="39" t="s">
        <v>35</v>
      </c>
      <c r="E5207" s="39">
        <v>86</v>
      </c>
      <c r="F5207" s="82">
        <f t="shared" si="243"/>
        <v>8.5999999999999993E-2</v>
      </c>
      <c r="G5207" s="39">
        <f>VLOOKUP(N5207,Currecny_M!$A$1:$P$10,2,FALSE)</f>
        <v>53</v>
      </c>
      <c r="H5207" s="39">
        <f>MATCH(C5207,Currecny_M!$A$1:$P$1,0)</f>
        <v>7</v>
      </c>
      <c r="I5207" s="39">
        <f>VLOOKUP(N5207,Currecny_M!$A$1:$P$10,MATCH(Database!C5207,Currecny_M!$A$1:$P$1,0),FALSE)</f>
        <v>55.71</v>
      </c>
      <c r="J5207" s="82">
        <f t="shared" si="244"/>
        <v>4.7910599999999999</v>
      </c>
      <c r="K5207" s="39">
        <f>VLOOKUP('Cover page'!$B$6,Currecny_M!$A$1:$P$10,MATCH(Database!C5207,Currecny_M!$A$1:$P$1,0),FALSE)</f>
        <v>1</v>
      </c>
      <c r="L5207" s="82">
        <f t="shared" si="245"/>
        <v>4.7910599999999999</v>
      </c>
      <c r="M5207" s="82">
        <f>((E5207/$F$1)*VLOOKUP(N5207,Currecny_M!$A$1:$P$10,MATCH(Database!C5207,Currecny_M!$A$1:$P$1,0),FALSE))/VLOOKUP('Cover page'!$B$6,Currecny_M!$A$1:$P$10,MATCH(Database!C5207,Currecny_M!$A$1:$P$1,0),FALSE)</f>
        <v>4.7910599999999999</v>
      </c>
      <c r="N5207" s="6" t="str">
        <f>VLOOKUP(B5207,Master!$A$2:$C$11,3,FALSE)</f>
        <v>SGD</v>
      </c>
      <c r="O5207" s="6" t="str">
        <f>VLOOKUP(B5207,Master!$A$2:$C$11,2,FALSE)</f>
        <v>Asia</v>
      </c>
      <c r="Q5207" s="39" t="str">
        <f>VLOOKUP(D5207,GL_Master!$A$1:$D$80,2,FALSE)</f>
        <v>PL</v>
      </c>
      <c r="R5207" s="39" t="str">
        <f>VLOOKUP(D5207,GL_Master!$A$1:$D$80,3,FALSE)</f>
        <v>Security Expenses</v>
      </c>
      <c r="S5207" s="39" t="str">
        <f>VLOOKUP(D5207,GL_Master!$A$1:$D$80,4,FALSE)</f>
        <v>Security Expenses others</v>
      </c>
    </row>
    <row r="5208" spans="1:19" x14ac:dyDescent="0.25">
      <c r="A5208" s="39" t="s">
        <v>262</v>
      </c>
      <c r="B5208" s="39" t="s">
        <v>236</v>
      </c>
      <c r="C5208" s="7">
        <v>44075</v>
      </c>
      <c r="D5208" s="39" t="s">
        <v>38</v>
      </c>
      <c r="E5208" s="39">
        <v>29</v>
      </c>
      <c r="F5208" s="82">
        <f t="shared" si="243"/>
        <v>2.9000000000000001E-2</v>
      </c>
      <c r="G5208" s="39">
        <f>VLOOKUP(N5208,Currecny_M!$A$1:$P$10,2,FALSE)</f>
        <v>53</v>
      </c>
      <c r="H5208" s="39">
        <f>MATCH(C5208,Currecny_M!$A$1:$P$1,0)</f>
        <v>7</v>
      </c>
      <c r="I5208" s="39">
        <f>VLOOKUP(N5208,Currecny_M!$A$1:$P$10,MATCH(Database!C5208,Currecny_M!$A$1:$P$1,0),FALSE)</f>
        <v>55.71</v>
      </c>
      <c r="J5208" s="82">
        <f t="shared" si="244"/>
        <v>1.6155900000000001</v>
      </c>
      <c r="K5208" s="39">
        <f>VLOOKUP('Cover page'!$B$6,Currecny_M!$A$1:$P$10,MATCH(Database!C5208,Currecny_M!$A$1:$P$1,0),FALSE)</f>
        <v>1</v>
      </c>
      <c r="L5208" s="82">
        <f t="shared" si="245"/>
        <v>1.6155900000000001</v>
      </c>
      <c r="M5208" s="82">
        <f>((E5208/$F$1)*VLOOKUP(N5208,Currecny_M!$A$1:$P$10,MATCH(Database!C5208,Currecny_M!$A$1:$P$1,0),FALSE))/VLOOKUP('Cover page'!$B$6,Currecny_M!$A$1:$P$10,MATCH(Database!C5208,Currecny_M!$A$1:$P$1,0),FALSE)</f>
        <v>1.6155900000000001</v>
      </c>
      <c r="N5208" s="6" t="str">
        <f>VLOOKUP(B5208,Master!$A$2:$C$11,3,FALSE)</f>
        <v>SGD</v>
      </c>
      <c r="O5208" s="6" t="str">
        <f>VLOOKUP(B5208,Master!$A$2:$C$11,2,FALSE)</f>
        <v>Asia</v>
      </c>
      <c r="Q5208" s="39" t="str">
        <f>VLOOKUP(D5208,GL_Master!$A$1:$D$80,2,FALSE)</f>
        <v>PL</v>
      </c>
      <c r="R5208" s="39" t="str">
        <f>VLOOKUP(D5208,GL_Master!$A$1:$D$80,3,FALSE)</f>
        <v>House Keeping Expenses</v>
      </c>
      <c r="S5208" s="39" t="str">
        <f>VLOOKUP(D5208,GL_Master!$A$1:$D$80,4,FALSE)</f>
        <v>House Keeping Expenses</v>
      </c>
    </row>
    <row r="5209" spans="1:19" x14ac:dyDescent="0.25">
      <c r="A5209" s="39" t="s">
        <v>262</v>
      </c>
      <c r="B5209" s="39" t="s">
        <v>236</v>
      </c>
      <c r="C5209" s="7">
        <v>44075</v>
      </c>
      <c r="D5209" s="39" t="s">
        <v>107</v>
      </c>
      <c r="E5209" s="39">
        <v>27</v>
      </c>
      <c r="F5209" s="82">
        <f t="shared" si="243"/>
        <v>2.7E-2</v>
      </c>
      <c r="G5209" s="39">
        <f>VLOOKUP(N5209,Currecny_M!$A$1:$P$10,2,FALSE)</f>
        <v>53</v>
      </c>
      <c r="H5209" s="39">
        <f>MATCH(C5209,Currecny_M!$A$1:$P$1,0)</f>
        <v>7</v>
      </c>
      <c r="I5209" s="39">
        <f>VLOOKUP(N5209,Currecny_M!$A$1:$P$10,MATCH(Database!C5209,Currecny_M!$A$1:$P$1,0),FALSE)</f>
        <v>55.71</v>
      </c>
      <c r="J5209" s="82">
        <f t="shared" si="244"/>
        <v>1.50417</v>
      </c>
      <c r="K5209" s="39">
        <f>VLOOKUP('Cover page'!$B$6,Currecny_M!$A$1:$P$10,MATCH(Database!C5209,Currecny_M!$A$1:$P$1,0),FALSE)</f>
        <v>1</v>
      </c>
      <c r="L5209" s="82">
        <f t="shared" si="245"/>
        <v>1.50417</v>
      </c>
      <c r="M5209" s="82">
        <f>((E5209/$F$1)*VLOOKUP(N5209,Currecny_M!$A$1:$P$10,MATCH(Database!C5209,Currecny_M!$A$1:$P$1,0),FALSE))/VLOOKUP('Cover page'!$B$6,Currecny_M!$A$1:$P$10,MATCH(Database!C5209,Currecny_M!$A$1:$P$1,0),FALSE)</f>
        <v>1.50417</v>
      </c>
      <c r="N5209" s="6" t="str">
        <f>VLOOKUP(B5209,Master!$A$2:$C$11,3,FALSE)</f>
        <v>SGD</v>
      </c>
      <c r="O5209" s="6" t="str">
        <f>VLOOKUP(B5209,Master!$A$2:$C$11,2,FALSE)</f>
        <v>Asia</v>
      </c>
      <c r="Q5209" s="39" t="str">
        <f>VLOOKUP(D5209,GL_Master!$A$1:$D$80,2,FALSE)</f>
        <v>PL</v>
      </c>
      <c r="R5209" s="39" t="str">
        <f>VLOOKUP(D5209,GL_Master!$A$1:$D$80,3,FALSE)</f>
        <v>Misc. expenses</v>
      </c>
      <c r="S5209" s="39" t="str">
        <f>VLOOKUP(D5209,GL_Master!$A$1:$D$80,4,FALSE)</f>
        <v>Repair &amp; Maintenance</v>
      </c>
    </row>
    <row r="5210" spans="1:19" x14ac:dyDescent="0.25">
      <c r="A5210" s="39" t="s">
        <v>262</v>
      </c>
      <c r="B5210" s="39" t="s">
        <v>236</v>
      </c>
      <c r="C5210" s="7">
        <v>44075</v>
      </c>
      <c r="D5210" s="39" t="s">
        <v>108</v>
      </c>
      <c r="E5210" s="39">
        <v>28</v>
      </c>
      <c r="F5210" s="82">
        <f t="shared" si="243"/>
        <v>2.8000000000000001E-2</v>
      </c>
      <c r="G5210" s="39">
        <f>VLOOKUP(N5210,Currecny_M!$A$1:$P$10,2,FALSE)</f>
        <v>53</v>
      </c>
      <c r="H5210" s="39">
        <f>MATCH(C5210,Currecny_M!$A$1:$P$1,0)</f>
        <v>7</v>
      </c>
      <c r="I5210" s="39">
        <f>VLOOKUP(N5210,Currecny_M!$A$1:$P$10,MATCH(Database!C5210,Currecny_M!$A$1:$P$1,0),FALSE)</f>
        <v>55.71</v>
      </c>
      <c r="J5210" s="82">
        <f t="shared" si="244"/>
        <v>1.5598800000000002</v>
      </c>
      <c r="K5210" s="39">
        <f>VLOOKUP('Cover page'!$B$6,Currecny_M!$A$1:$P$10,MATCH(Database!C5210,Currecny_M!$A$1:$P$1,0),FALSE)</f>
        <v>1</v>
      </c>
      <c r="L5210" s="82">
        <f t="shared" si="245"/>
        <v>1.5598800000000002</v>
      </c>
      <c r="M5210" s="82">
        <f>((E5210/$F$1)*VLOOKUP(N5210,Currecny_M!$A$1:$P$10,MATCH(Database!C5210,Currecny_M!$A$1:$P$1,0),FALSE))/VLOOKUP('Cover page'!$B$6,Currecny_M!$A$1:$P$10,MATCH(Database!C5210,Currecny_M!$A$1:$P$1,0),FALSE)</f>
        <v>1.5598800000000002</v>
      </c>
      <c r="N5210" s="6" t="str">
        <f>VLOOKUP(B5210,Master!$A$2:$C$11,3,FALSE)</f>
        <v>SGD</v>
      </c>
      <c r="O5210" s="6" t="str">
        <f>VLOOKUP(B5210,Master!$A$2:$C$11,2,FALSE)</f>
        <v>Asia</v>
      </c>
      <c r="Q5210" s="39" t="str">
        <f>VLOOKUP(D5210,GL_Master!$A$1:$D$80,2,FALSE)</f>
        <v>PL</v>
      </c>
      <c r="R5210" s="39" t="str">
        <f>VLOOKUP(D5210,GL_Master!$A$1:$D$80,3,FALSE)</f>
        <v>Misc. expenses</v>
      </c>
      <c r="S5210" s="39" t="str">
        <f>VLOOKUP(D5210,GL_Master!$A$1:$D$80,4,FALSE)</f>
        <v>Repair &amp; Maintenance</v>
      </c>
    </row>
    <row r="5211" spans="1:19" x14ac:dyDescent="0.25">
      <c r="A5211" s="39" t="s">
        <v>262</v>
      </c>
      <c r="B5211" s="39" t="s">
        <v>236</v>
      </c>
      <c r="C5211" s="7">
        <v>44075</v>
      </c>
      <c r="D5211" s="39" t="s">
        <v>9</v>
      </c>
      <c r="E5211" s="39">
        <v>245</v>
      </c>
      <c r="F5211" s="82">
        <f t="shared" si="243"/>
        <v>0.245</v>
      </c>
      <c r="G5211" s="39">
        <f>VLOOKUP(N5211,Currecny_M!$A$1:$P$10,2,FALSE)</f>
        <v>53</v>
      </c>
      <c r="H5211" s="39">
        <f>MATCH(C5211,Currecny_M!$A$1:$P$1,0)</f>
        <v>7</v>
      </c>
      <c r="I5211" s="39">
        <f>VLOOKUP(N5211,Currecny_M!$A$1:$P$10,MATCH(Database!C5211,Currecny_M!$A$1:$P$1,0),FALSE)</f>
        <v>55.71</v>
      </c>
      <c r="J5211" s="82">
        <f t="shared" si="244"/>
        <v>13.648949999999999</v>
      </c>
      <c r="K5211" s="39">
        <f>VLOOKUP('Cover page'!$B$6,Currecny_M!$A$1:$P$10,MATCH(Database!C5211,Currecny_M!$A$1:$P$1,0),FALSE)</f>
        <v>1</v>
      </c>
      <c r="L5211" s="82">
        <f t="shared" si="245"/>
        <v>13.648949999999999</v>
      </c>
      <c r="M5211" s="82">
        <f>((E5211/$F$1)*VLOOKUP(N5211,Currecny_M!$A$1:$P$10,MATCH(Database!C5211,Currecny_M!$A$1:$P$1,0),FALSE))/VLOOKUP('Cover page'!$B$6,Currecny_M!$A$1:$P$10,MATCH(Database!C5211,Currecny_M!$A$1:$P$1,0),FALSE)</f>
        <v>13.648949999999999</v>
      </c>
      <c r="N5211" s="6" t="str">
        <f>VLOOKUP(B5211,Master!$A$2:$C$11,3,FALSE)</f>
        <v>SGD</v>
      </c>
      <c r="O5211" s="6" t="str">
        <f>VLOOKUP(B5211,Master!$A$2:$C$11,2,FALSE)</f>
        <v>Asia</v>
      </c>
      <c r="Q5211" s="39" t="str">
        <f>VLOOKUP(D5211,GL_Master!$A$1:$D$80,2,FALSE)</f>
        <v>PL</v>
      </c>
      <c r="R5211" s="39" t="str">
        <f>VLOOKUP(D5211,GL_Master!$A$1:$D$80,3,FALSE)</f>
        <v>Rent</v>
      </c>
      <c r="S5211" s="39" t="str">
        <f>VLOOKUP(D5211,GL_Master!$A$1:$D$80,4,FALSE)</f>
        <v>Office Rent</v>
      </c>
    </row>
    <row r="5212" spans="1:19" x14ac:dyDescent="0.25">
      <c r="A5212" s="39" t="s">
        <v>262</v>
      </c>
      <c r="B5212" s="39" t="s">
        <v>236</v>
      </c>
      <c r="C5212" s="7">
        <v>44075</v>
      </c>
      <c r="D5212" s="39" t="s">
        <v>109</v>
      </c>
      <c r="E5212" s="39">
        <v>-136</v>
      </c>
      <c r="F5212" s="82">
        <f t="shared" si="243"/>
        <v>-0.13600000000000001</v>
      </c>
      <c r="G5212" s="39">
        <f>VLOOKUP(N5212,Currecny_M!$A$1:$P$10,2,FALSE)</f>
        <v>53</v>
      </c>
      <c r="H5212" s="39">
        <f>MATCH(C5212,Currecny_M!$A$1:$P$1,0)</f>
        <v>7</v>
      </c>
      <c r="I5212" s="39">
        <f>VLOOKUP(N5212,Currecny_M!$A$1:$P$10,MATCH(Database!C5212,Currecny_M!$A$1:$P$1,0),FALSE)</f>
        <v>55.71</v>
      </c>
      <c r="J5212" s="82">
        <f t="shared" si="244"/>
        <v>-7.5765600000000006</v>
      </c>
      <c r="K5212" s="39">
        <f>VLOOKUP('Cover page'!$B$6,Currecny_M!$A$1:$P$10,MATCH(Database!C5212,Currecny_M!$A$1:$P$1,0),FALSE)</f>
        <v>1</v>
      </c>
      <c r="L5212" s="82">
        <f t="shared" si="245"/>
        <v>-7.5765600000000006</v>
      </c>
      <c r="M5212" s="82">
        <f>((E5212/$F$1)*VLOOKUP(N5212,Currecny_M!$A$1:$P$10,MATCH(Database!C5212,Currecny_M!$A$1:$P$1,0),FALSE))/VLOOKUP('Cover page'!$B$6,Currecny_M!$A$1:$P$10,MATCH(Database!C5212,Currecny_M!$A$1:$P$1,0),FALSE)</f>
        <v>-7.5765600000000006</v>
      </c>
      <c r="N5212" s="6" t="str">
        <f>VLOOKUP(B5212,Master!$A$2:$C$11,3,FALSE)</f>
        <v>SGD</v>
      </c>
      <c r="O5212" s="6" t="str">
        <f>VLOOKUP(B5212,Master!$A$2:$C$11,2,FALSE)</f>
        <v>Asia</v>
      </c>
      <c r="Q5212" s="39" t="str">
        <f>VLOOKUP(D5212,GL_Master!$A$1:$D$80,2,FALSE)</f>
        <v>PL</v>
      </c>
      <c r="R5212" s="39" t="str">
        <f>VLOOKUP(D5212,GL_Master!$A$1:$D$80,3,FALSE)</f>
        <v>Travelling and conveyance</v>
      </c>
      <c r="S5212" s="39" t="str">
        <f>VLOOKUP(D5212,GL_Master!$A$1:$D$80,4,FALSE)</f>
        <v>Travelling , hotel lodging</v>
      </c>
    </row>
    <row r="5213" spans="1:19" x14ac:dyDescent="0.25">
      <c r="A5213" s="39" t="s">
        <v>262</v>
      </c>
      <c r="B5213" s="39" t="s">
        <v>236</v>
      </c>
      <c r="C5213" s="7">
        <v>44075</v>
      </c>
      <c r="D5213" s="39" t="s">
        <v>110</v>
      </c>
      <c r="E5213" s="39">
        <v>56</v>
      </c>
      <c r="F5213" s="82">
        <f t="shared" si="243"/>
        <v>5.6000000000000001E-2</v>
      </c>
      <c r="G5213" s="39">
        <f>VLOOKUP(N5213,Currecny_M!$A$1:$P$10,2,FALSE)</f>
        <v>53</v>
      </c>
      <c r="H5213" s="39">
        <f>MATCH(C5213,Currecny_M!$A$1:$P$1,0)</f>
        <v>7</v>
      </c>
      <c r="I5213" s="39">
        <f>VLOOKUP(N5213,Currecny_M!$A$1:$P$10,MATCH(Database!C5213,Currecny_M!$A$1:$P$1,0),FALSE)</f>
        <v>55.71</v>
      </c>
      <c r="J5213" s="82">
        <f t="shared" si="244"/>
        <v>3.1197600000000003</v>
      </c>
      <c r="K5213" s="39">
        <f>VLOOKUP('Cover page'!$B$6,Currecny_M!$A$1:$P$10,MATCH(Database!C5213,Currecny_M!$A$1:$P$1,0),FALSE)</f>
        <v>1</v>
      </c>
      <c r="L5213" s="82">
        <f t="shared" si="245"/>
        <v>3.1197600000000003</v>
      </c>
      <c r="M5213" s="82">
        <f>((E5213/$F$1)*VLOOKUP(N5213,Currecny_M!$A$1:$P$10,MATCH(Database!C5213,Currecny_M!$A$1:$P$1,0),FALSE))/VLOOKUP('Cover page'!$B$6,Currecny_M!$A$1:$P$10,MATCH(Database!C5213,Currecny_M!$A$1:$P$1,0),FALSE)</f>
        <v>3.1197600000000003</v>
      </c>
      <c r="N5213" s="6" t="str">
        <f>VLOOKUP(B5213,Master!$A$2:$C$11,3,FALSE)</f>
        <v>SGD</v>
      </c>
      <c r="O5213" s="6" t="str">
        <f>VLOOKUP(B5213,Master!$A$2:$C$11,2,FALSE)</f>
        <v>Asia</v>
      </c>
      <c r="Q5213" s="39" t="str">
        <f>VLOOKUP(D5213,GL_Master!$A$1:$D$80,2,FALSE)</f>
        <v>PL</v>
      </c>
      <c r="R5213" s="39" t="str">
        <f>VLOOKUP(D5213,GL_Master!$A$1:$D$80,3,FALSE)</f>
        <v>Travelling and conveyance</v>
      </c>
      <c r="S5213" s="39" t="str">
        <f>VLOOKUP(D5213,GL_Master!$A$1:$D$80,4,FALSE)</f>
        <v>Travelling , hotel lodging</v>
      </c>
    </row>
    <row r="5214" spans="1:19" x14ac:dyDescent="0.25">
      <c r="A5214" s="39" t="s">
        <v>262</v>
      </c>
      <c r="B5214" s="39" t="s">
        <v>236</v>
      </c>
      <c r="C5214" s="7">
        <v>44075</v>
      </c>
      <c r="D5214" s="39" t="s">
        <v>111</v>
      </c>
      <c r="E5214" s="39">
        <v>28</v>
      </c>
      <c r="F5214" s="82">
        <f t="shared" si="243"/>
        <v>2.8000000000000001E-2</v>
      </c>
      <c r="G5214" s="39">
        <f>VLOOKUP(N5214,Currecny_M!$A$1:$P$10,2,FALSE)</f>
        <v>53</v>
      </c>
      <c r="H5214" s="39">
        <f>MATCH(C5214,Currecny_M!$A$1:$P$1,0)</f>
        <v>7</v>
      </c>
      <c r="I5214" s="39">
        <f>VLOOKUP(N5214,Currecny_M!$A$1:$P$10,MATCH(Database!C5214,Currecny_M!$A$1:$P$1,0),FALSE)</f>
        <v>55.71</v>
      </c>
      <c r="J5214" s="82">
        <f t="shared" si="244"/>
        <v>1.5598800000000002</v>
      </c>
      <c r="K5214" s="39">
        <f>VLOOKUP('Cover page'!$B$6,Currecny_M!$A$1:$P$10,MATCH(Database!C5214,Currecny_M!$A$1:$P$1,0),FALSE)</f>
        <v>1</v>
      </c>
      <c r="L5214" s="82">
        <f t="shared" si="245"/>
        <v>1.5598800000000002</v>
      </c>
      <c r="M5214" s="82">
        <f>((E5214/$F$1)*VLOOKUP(N5214,Currecny_M!$A$1:$P$10,MATCH(Database!C5214,Currecny_M!$A$1:$P$1,0),FALSE))/VLOOKUP('Cover page'!$B$6,Currecny_M!$A$1:$P$10,MATCH(Database!C5214,Currecny_M!$A$1:$P$1,0),FALSE)</f>
        <v>1.5598800000000002</v>
      </c>
      <c r="N5214" s="6" t="str">
        <f>VLOOKUP(B5214,Master!$A$2:$C$11,3,FALSE)</f>
        <v>SGD</v>
      </c>
      <c r="O5214" s="6" t="str">
        <f>VLOOKUP(B5214,Master!$A$2:$C$11,2,FALSE)</f>
        <v>Asia</v>
      </c>
      <c r="Q5214" s="39" t="str">
        <f>VLOOKUP(D5214,GL_Master!$A$1:$D$80,2,FALSE)</f>
        <v>PL</v>
      </c>
      <c r="R5214" s="39" t="str">
        <f>VLOOKUP(D5214,GL_Master!$A$1:$D$80,3,FALSE)</f>
        <v>Legal &amp; Professional expenses</v>
      </c>
      <c r="S5214" s="39" t="str">
        <f>VLOOKUP(D5214,GL_Master!$A$1:$D$80,4,FALSE)</f>
        <v>Professional Fees - Others</v>
      </c>
    </row>
    <row r="5215" spans="1:19" x14ac:dyDescent="0.25">
      <c r="A5215" s="39" t="s">
        <v>262</v>
      </c>
      <c r="B5215" s="39" t="s">
        <v>236</v>
      </c>
      <c r="C5215" s="7">
        <v>44105</v>
      </c>
      <c r="D5215" s="39" t="s">
        <v>112</v>
      </c>
      <c r="E5215" s="39">
        <v>269</v>
      </c>
      <c r="F5215" s="82">
        <f t="shared" si="243"/>
        <v>0.26900000000000002</v>
      </c>
      <c r="G5215" s="39">
        <f>VLOOKUP(N5215,Currecny_M!$A$1:$P$10,2,FALSE)</f>
        <v>53</v>
      </c>
      <c r="H5215" s="39">
        <f>MATCH(C5215,Currecny_M!$A$1:$P$1,0)</f>
        <v>8</v>
      </c>
      <c r="I5215" s="39">
        <f>VLOOKUP(N5215,Currecny_M!$A$1:$P$10,MATCH(Database!C5215,Currecny_M!$A$1:$P$1,0),FALSE)</f>
        <v>56.27</v>
      </c>
      <c r="J5215" s="82">
        <f t="shared" si="244"/>
        <v>15.136630000000002</v>
      </c>
      <c r="K5215" s="39">
        <f>VLOOKUP('Cover page'!$B$6,Currecny_M!$A$1:$P$10,MATCH(Database!C5215,Currecny_M!$A$1:$P$1,0),FALSE)</f>
        <v>1</v>
      </c>
      <c r="L5215" s="82">
        <f t="shared" si="245"/>
        <v>15.136630000000002</v>
      </c>
      <c r="M5215" s="82">
        <f>((E5215/$F$1)*VLOOKUP(N5215,Currecny_M!$A$1:$P$10,MATCH(Database!C5215,Currecny_M!$A$1:$P$1,0),FALSE))/VLOOKUP('Cover page'!$B$6,Currecny_M!$A$1:$P$10,MATCH(Database!C5215,Currecny_M!$A$1:$P$1,0),FALSE)</f>
        <v>15.136630000000002</v>
      </c>
      <c r="N5215" s="6" t="str">
        <f>VLOOKUP(B5215,Master!$A$2:$C$11,3,FALSE)</f>
        <v>SGD</v>
      </c>
      <c r="O5215" s="6" t="str">
        <f>VLOOKUP(B5215,Master!$A$2:$C$11,2,FALSE)</f>
        <v>Asia</v>
      </c>
      <c r="Q5215" s="39" t="str">
        <f>VLOOKUP(D5215,GL_Master!$A$1:$D$80,2,FALSE)</f>
        <v>PL</v>
      </c>
      <c r="R5215" s="39" t="str">
        <f>VLOOKUP(D5215,GL_Master!$A$1:$D$80,3,FALSE)</f>
        <v>Finance Cost</v>
      </c>
      <c r="S5215" s="39" t="str">
        <f>VLOOKUP(D5215,GL_Master!$A$1:$D$80,4,FALSE)</f>
        <v>Interest expense</v>
      </c>
    </row>
    <row r="5216" spans="1:19" x14ac:dyDescent="0.25">
      <c r="A5216" s="39" t="s">
        <v>262</v>
      </c>
      <c r="B5216" s="39" t="s">
        <v>236</v>
      </c>
      <c r="C5216" s="7">
        <v>44105</v>
      </c>
      <c r="D5216" s="39" t="s">
        <v>25</v>
      </c>
      <c r="E5216" s="39">
        <v>2401</v>
      </c>
      <c r="F5216" s="82">
        <f t="shared" si="243"/>
        <v>2.4009999999999998</v>
      </c>
      <c r="G5216" s="39">
        <f>VLOOKUP(N5216,Currecny_M!$A$1:$P$10,2,FALSE)</f>
        <v>53</v>
      </c>
      <c r="H5216" s="39">
        <f>MATCH(C5216,Currecny_M!$A$1:$P$1,0)</f>
        <v>8</v>
      </c>
      <c r="I5216" s="39">
        <f>VLOOKUP(N5216,Currecny_M!$A$1:$P$10,MATCH(Database!C5216,Currecny_M!$A$1:$P$1,0),FALSE)</f>
        <v>56.27</v>
      </c>
      <c r="J5216" s="82">
        <f t="shared" si="244"/>
        <v>135.10426999999999</v>
      </c>
      <c r="K5216" s="39">
        <f>VLOOKUP('Cover page'!$B$6,Currecny_M!$A$1:$P$10,MATCH(Database!C5216,Currecny_M!$A$1:$P$1,0),FALSE)</f>
        <v>1</v>
      </c>
      <c r="L5216" s="82">
        <f t="shared" si="245"/>
        <v>135.10426999999999</v>
      </c>
      <c r="M5216" s="82">
        <f>((E5216/$F$1)*VLOOKUP(N5216,Currecny_M!$A$1:$P$10,MATCH(Database!C5216,Currecny_M!$A$1:$P$1,0),FALSE))/VLOOKUP('Cover page'!$B$6,Currecny_M!$A$1:$P$10,MATCH(Database!C5216,Currecny_M!$A$1:$P$1,0),FALSE)</f>
        <v>135.10426999999999</v>
      </c>
      <c r="N5216" s="6" t="str">
        <f>VLOOKUP(B5216,Master!$A$2:$C$11,3,FALSE)</f>
        <v>SGD</v>
      </c>
      <c r="O5216" s="6" t="str">
        <f>VLOOKUP(B5216,Master!$A$2:$C$11,2,FALSE)</f>
        <v>Asia</v>
      </c>
      <c r="Q5216" s="39" t="str">
        <f>VLOOKUP(D5216,GL_Master!$A$1:$D$80,2,FALSE)</f>
        <v>PL</v>
      </c>
      <c r="R5216" s="39" t="str">
        <f>VLOOKUP(D5216,GL_Master!$A$1:$D$80,3,FALSE)</f>
        <v>Depreciation</v>
      </c>
      <c r="S5216" s="39" t="str">
        <f>VLOOKUP(D5216,GL_Master!$A$1:$D$80,4,FALSE)</f>
        <v>Depreciation</v>
      </c>
    </row>
    <row r="5217" spans="1:19" x14ac:dyDescent="0.25">
      <c r="A5217" s="39" t="s">
        <v>262</v>
      </c>
      <c r="B5217" s="39" t="s">
        <v>236</v>
      </c>
      <c r="C5217" s="7">
        <v>44105</v>
      </c>
      <c r="D5217" s="39" t="s">
        <v>51</v>
      </c>
      <c r="E5217" s="39">
        <v>-26415</v>
      </c>
      <c r="F5217" s="82">
        <f t="shared" si="243"/>
        <v>-26.414999999999999</v>
      </c>
      <c r="G5217" s="39">
        <f>VLOOKUP(N5217,Currecny_M!$A$1:$P$10,2,FALSE)</f>
        <v>53</v>
      </c>
      <c r="H5217" s="39">
        <f>MATCH(C5217,Currecny_M!$A$1:$P$1,0)</f>
        <v>8</v>
      </c>
      <c r="I5217" s="39">
        <f>VLOOKUP(N5217,Currecny_M!$A$1:$P$10,MATCH(Database!C5217,Currecny_M!$A$1:$P$1,0),FALSE)</f>
        <v>56.27</v>
      </c>
      <c r="J5217" s="82">
        <f t="shared" si="244"/>
        <v>-1486.3720499999999</v>
      </c>
      <c r="K5217" s="39">
        <f>VLOOKUP('Cover page'!$B$6,Currecny_M!$A$1:$P$10,MATCH(Database!C5217,Currecny_M!$A$1:$P$1,0),FALSE)</f>
        <v>1</v>
      </c>
      <c r="L5217" s="82">
        <f t="shared" si="245"/>
        <v>-1486.3720499999999</v>
      </c>
      <c r="M5217" s="82">
        <f>((E5217/$F$1)*VLOOKUP(N5217,Currecny_M!$A$1:$P$10,MATCH(Database!C5217,Currecny_M!$A$1:$P$1,0),FALSE))/VLOOKUP('Cover page'!$B$6,Currecny_M!$A$1:$P$10,MATCH(Database!C5217,Currecny_M!$A$1:$P$1,0),FALSE)</f>
        <v>-1486.3720499999999</v>
      </c>
      <c r="N5217" s="6" t="str">
        <f>VLOOKUP(B5217,Master!$A$2:$C$11,3,FALSE)</f>
        <v>SGD</v>
      </c>
      <c r="O5217" s="6" t="str">
        <f>VLOOKUP(B5217,Master!$A$2:$C$11,2,FALSE)</f>
        <v>Asia</v>
      </c>
      <c r="Q5217" s="39" t="str">
        <f>VLOOKUP(D5217,GL_Master!$A$1:$D$80,2,FALSE)</f>
        <v>BS</v>
      </c>
      <c r="R5217" s="39" t="str">
        <f>VLOOKUP(D5217,GL_Master!$A$1:$D$80,3,FALSE)</f>
        <v>Share Capital</v>
      </c>
      <c r="S5217" s="39" t="str">
        <f>VLOOKUP(D5217,GL_Master!$A$1:$D$80,4,FALSE)</f>
        <v>Equity shares</v>
      </c>
    </row>
    <row r="5218" spans="1:19" x14ac:dyDescent="0.25">
      <c r="A5218" s="39" t="s">
        <v>262</v>
      </c>
      <c r="B5218" s="39" t="s">
        <v>236</v>
      </c>
      <c r="C5218" s="7">
        <v>44105</v>
      </c>
      <c r="D5218" s="39" t="s">
        <v>52</v>
      </c>
      <c r="E5218" s="39">
        <v>-50611</v>
      </c>
      <c r="F5218" s="82">
        <f t="shared" si="243"/>
        <v>-50.610999999999997</v>
      </c>
      <c r="G5218" s="39">
        <f>VLOOKUP(N5218,Currecny_M!$A$1:$P$10,2,FALSE)</f>
        <v>53</v>
      </c>
      <c r="H5218" s="39">
        <f>MATCH(C5218,Currecny_M!$A$1:$P$1,0)</f>
        <v>8</v>
      </c>
      <c r="I5218" s="39">
        <f>VLOOKUP(N5218,Currecny_M!$A$1:$P$10,MATCH(Database!C5218,Currecny_M!$A$1:$P$1,0),FALSE)</f>
        <v>56.27</v>
      </c>
      <c r="J5218" s="82">
        <f t="shared" si="244"/>
        <v>-2847.8809700000002</v>
      </c>
      <c r="K5218" s="39">
        <f>VLOOKUP('Cover page'!$B$6,Currecny_M!$A$1:$P$10,MATCH(Database!C5218,Currecny_M!$A$1:$P$1,0),FALSE)</f>
        <v>1</v>
      </c>
      <c r="L5218" s="82">
        <f t="shared" si="245"/>
        <v>-2847.8809700000002</v>
      </c>
      <c r="M5218" s="82">
        <f>((E5218/$F$1)*VLOOKUP(N5218,Currecny_M!$A$1:$P$10,MATCH(Database!C5218,Currecny_M!$A$1:$P$1,0),FALSE))/VLOOKUP('Cover page'!$B$6,Currecny_M!$A$1:$P$10,MATCH(Database!C5218,Currecny_M!$A$1:$P$1,0),FALSE)</f>
        <v>-2847.8809700000002</v>
      </c>
      <c r="N5218" s="6" t="str">
        <f>VLOOKUP(B5218,Master!$A$2:$C$11,3,FALSE)</f>
        <v>SGD</v>
      </c>
      <c r="O5218" s="6" t="str">
        <f>VLOOKUP(B5218,Master!$A$2:$C$11,2,FALSE)</f>
        <v>Asia</v>
      </c>
      <c r="Q5218" s="39" t="str">
        <f>VLOOKUP(D5218,GL_Master!$A$1:$D$80,2,FALSE)</f>
        <v>BS</v>
      </c>
      <c r="R5218" s="39" t="str">
        <f>VLOOKUP(D5218,GL_Master!$A$1:$D$80,3,FALSE)</f>
        <v>Reserve and Surplus</v>
      </c>
      <c r="S5218" s="39" t="str">
        <f>VLOOKUP(D5218,GL_Master!$A$1:$D$80,4,FALSE)</f>
        <v>Reserves at the commencement of the year</v>
      </c>
    </row>
    <row r="5219" spans="1:19" x14ac:dyDescent="0.25">
      <c r="A5219" s="39" t="s">
        <v>262</v>
      </c>
      <c r="B5219" s="39" t="s">
        <v>236</v>
      </c>
      <c r="C5219" s="7">
        <v>44105</v>
      </c>
      <c r="D5219" s="39" t="s">
        <v>53</v>
      </c>
      <c r="E5219" s="39">
        <v>-6584</v>
      </c>
      <c r="F5219" s="82">
        <f t="shared" si="243"/>
        <v>-6.5839999999999996</v>
      </c>
      <c r="G5219" s="39">
        <f>VLOOKUP(N5219,Currecny_M!$A$1:$P$10,2,FALSE)</f>
        <v>53</v>
      </c>
      <c r="H5219" s="39">
        <f>MATCH(C5219,Currecny_M!$A$1:$P$1,0)</f>
        <v>8</v>
      </c>
      <c r="I5219" s="39">
        <f>VLOOKUP(N5219,Currecny_M!$A$1:$P$10,MATCH(Database!C5219,Currecny_M!$A$1:$P$1,0),FALSE)</f>
        <v>56.27</v>
      </c>
      <c r="J5219" s="82">
        <f t="shared" si="244"/>
        <v>-370.48167999999998</v>
      </c>
      <c r="K5219" s="39">
        <f>VLOOKUP('Cover page'!$B$6,Currecny_M!$A$1:$P$10,MATCH(Database!C5219,Currecny_M!$A$1:$P$1,0),FALSE)</f>
        <v>1</v>
      </c>
      <c r="L5219" s="82">
        <f t="shared" si="245"/>
        <v>-370.48167999999998</v>
      </c>
      <c r="M5219" s="82">
        <f>((E5219/$F$1)*VLOOKUP(N5219,Currecny_M!$A$1:$P$10,MATCH(Database!C5219,Currecny_M!$A$1:$P$1,0),FALSE))/VLOOKUP('Cover page'!$B$6,Currecny_M!$A$1:$P$10,MATCH(Database!C5219,Currecny_M!$A$1:$P$1,0),FALSE)</f>
        <v>-370.48167999999998</v>
      </c>
      <c r="N5219" s="6" t="str">
        <f>VLOOKUP(B5219,Master!$A$2:$C$11,3,FALSE)</f>
        <v>SGD</v>
      </c>
      <c r="O5219" s="6" t="str">
        <f>VLOOKUP(B5219,Master!$A$2:$C$11,2,FALSE)</f>
        <v>Asia</v>
      </c>
      <c r="Q5219" s="39" t="str">
        <f>VLOOKUP(D5219,GL_Master!$A$1:$D$80,2,FALSE)</f>
        <v>BS</v>
      </c>
      <c r="R5219" s="39" t="str">
        <f>VLOOKUP(D5219,GL_Master!$A$1:$D$80,3,FALSE)</f>
        <v>Loan Fund</v>
      </c>
      <c r="S5219" s="39" t="str">
        <f>VLOOKUP(D5219,GL_Master!$A$1:$D$80,4,FALSE)</f>
        <v>Term Loan</v>
      </c>
    </row>
    <row r="5220" spans="1:19" x14ac:dyDescent="0.25">
      <c r="A5220" s="39" t="s">
        <v>262</v>
      </c>
      <c r="B5220" s="39" t="s">
        <v>236</v>
      </c>
      <c r="C5220" s="7">
        <v>44105</v>
      </c>
      <c r="D5220" s="39" t="s">
        <v>54</v>
      </c>
      <c r="E5220" s="39">
        <v>55</v>
      </c>
      <c r="F5220" s="82">
        <f t="shared" si="243"/>
        <v>5.5E-2</v>
      </c>
      <c r="G5220" s="39">
        <f>VLOOKUP(N5220,Currecny_M!$A$1:$P$10,2,FALSE)</f>
        <v>53</v>
      </c>
      <c r="H5220" s="39">
        <f>MATCH(C5220,Currecny_M!$A$1:$P$1,0)</f>
        <v>8</v>
      </c>
      <c r="I5220" s="39">
        <f>VLOOKUP(N5220,Currecny_M!$A$1:$P$10,MATCH(Database!C5220,Currecny_M!$A$1:$P$1,0),FALSE)</f>
        <v>56.27</v>
      </c>
      <c r="J5220" s="82">
        <f t="shared" si="244"/>
        <v>3.0948500000000001</v>
      </c>
      <c r="K5220" s="39">
        <f>VLOOKUP('Cover page'!$B$6,Currecny_M!$A$1:$P$10,MATCH(Database!C5220,Currecny_M!$A$1:$P$1,0),FALSE)</f>
        <v>1</v>
      </c>
      <c r="L5220" s="82">
        <f t="shared" si="245"/>
        <v>3.0948500000000001</v>
      </c>
      <c r="M5220" s="82">
        <f>((E5220/$F$1)*VLOOKUP(N5220,Currecny_M!$A$1:$P$10,MATCH(Database!C5220,Currecny_M!$A$1:$P$1,0),FALSE))/VLOOKUP('Cover page'!$B$6,Currecny_M!$A$1:$P$10,MATCH(Database!C5220,Currecny_M!$A$1:$P$1,0),FALSE)</f>
        <v>3.0948500000000001</v>
      </c>
      <c r="N5220" s="6" t="str">
        <f>VLOOKUP(B5220,Master!$A$2:$C$11,3,FALSE)</f>
        <v>SGD</v>
      </c>
      <c r="O5220" s="6" t="str">
        <f>VLOOKUP(B5220,Master!$A$2:$C$11,2,FALSE)</f>
        <v>Asia</v>
      </c>
      <c r="Q5220" s="39" t="str">
        <f>VLOOKUP(D5220,GL_Master!$A$1:$D$80,2,FALSE)</f>
        <v>BS</v>
      </c>
      <c r="R5220" s="39" t="str">
        <f>VLOOKUP(D5220,GL_Master!$A$1:$D$80,3,FALSE)</f>
        <v>Trade Payables</v>
      </c>
      <c r="S5220" s="39" t="str">
        <f>VLOOKUP(D5220,GL_Master!$A$1:$D$80,4,FALSE)</f>
        <v>Trade payable</v>
      </c>
    </row>
    <row r="5221" spans="1:19" x14ac:dyDescent="0.25">
      <c r="A5221" s="39" t="s">
        <v>262</v>
      </c>
      <c r="B5221" s="39" t="s">
        <v>236</v>
      </c>
      <c r="C5221" s="7">
        <v>44105</v>
      </c>
      <c r="D5221" s="39" t="s">
        <v>34</v>
      </c>
      <c r="E5221" s="39">
        <v>-1428</v>
      </c>
      <c r="F5221" s="82">
        <f t="shared" si="243"/>
        <v>-1.4279999999999999</v>
      </c>
      <c r="G5221" s="39">
        <f>VLOOKUP(N5221,Currecny_M!$A$1:$P$10,2,FALSE)</f>
        <v>53</v>
      </c>
      <c r="H5221" s="39">
        <f>MATCH(C5221,Currecny_M!$A$1:$P$1,0)</f>
        <v>8</v>
      </c>
      <c r="I5221" s="39">
        <f>VLOOKUP(N5221,Currecny_M!$A$1:$P$10,MATCH(Database!C5221,Currecny_M!$A$1:$P$1,0),FALSE)</f>
        <v>56.27</v>
      </c>
      <c r="J5221" s="82">
        <f t="shared" si="244"/>
        <v>-80.353560000000002</v>
      </c>
      <c r="K5221" s="39">
        <f>VLOOKUP('Cover page'!$B$6,Currecny_M!$A$1:$P$10,MATCH(Database!C5221,Currecny_M!$A$1:$P$1,0),FALSE)</f>
        <v>1</v>
      </c>
      <c r="L5221" s="82">
        <f t="shared" si="245"/>
        <v>-80.353560000000002</v>
      </c>
      <c r="M5221" s="82">
        <f>((E5221/$F$1)*VLOOKUP(N5221,Currecny_M!$A$1:$P$10,MATCH(Database!C5221,Currecny_M!$A$1:$P$1,0),FALSE))/VLOOKUP('Cover page'!$B$6,Currecny_M!$A$1:$P$10,MATCH(Database!C5221,Currecny_M!$A$1:$P$1,0),FALSE)</f>
        <v>-80.353560000000002</v>
      </c>
      <c r="N5221" s="6" t="str">
        <f>VLOOKUP(B5221,Master!$A$2:$C$11,3,FALSE)</f>
        <v>SGD</v>
      </c>
      <c r="O5221" s="6" t="str">
        <f>VLOOKUP(B5221,Master!$A$2:$C$11,2,FALSE)</f>
        <v>Asia</v>
      </c>
      <c r="Q5221" s="39" t="str">
        <f>VLOOKUP(D5221,GL_Master!$A$1:$D$80,2,FALSE)</f>
        <v>BS</v>
      </c>
      <c r="R5221" s="39" t="str">
        <f>VLOOKUP(D5221,GL_Master!$A$1:$D$80,3,FALSE)</f>
        <v>Provisions</v>
      </c>
      <c r="S5221" s="39" t="str">
        <f>VLOOKUP(D5221,GL_Master!$A$1:$D$80,4,FALSE)</f>
        <v>Expenses payables</v>
      </c>
    </row>
    <row r="5222" spans="1:19" x14ac:dyDescent="0.25">
      <c r="A5222" s="39" t="s">
        <v>262</v>
      </c>
      <c r="B5222" s="39" t="s">
        <v>236</v>
      </c>
      <c r="C5222" s="7">
        <v>44105</v>
      </c>
      <c r="D5222" s="39" t="s">
        <v>18</v>
      </c>
      <c r="E5222" s="39">
        <v>-868</v>
      </c>
      <c r="F5222" s="82">
        <f t="shared" si="243"/>
        <v>-0.86799999999999999</v>
      </c>
      <c r="G5222" s="39">
        <f>VLOOKUP(N5222,Currecny_M!$A$1:$P$10,2,FALSE)</f>
        <v>53</v>
      </c>
      <c r="H5222" s="39">
        <f>MATCH(C5222,Currecny_M!$A$1:$P$1,0)</f>
        <v>8</v>
      </c>
      <c r="I5222" s="39">
        <f>VLOOKUP(N5222,Currecny_M!$A$1:$P$10,MATCH(Database!C5222,Currecny_M!$A$1:$P$1,0),FALSE)</f>
        <v>56.27</v>
      </c>
      <c r="J5222" s="82">
        <f t="shared" si="244"/>
        <v>-48.842359999999999</v>
      </c>
      <c r="K5222" s="39">
        <f>VLOOKUP('Cover page'!$B$6,Currecny_M!$A$1:$P$10,MATCH(Database!C5222,Currecny_M!$A$1:$P$1,0),FALSE)</f>
        <v>1</v>
      </c>
      <c r="L5222" s="82">
        <f t="shared" si="245"/>
        <v>-48.842359999999999</v>
      </c>
      <c r="M5222" s="82">
        <f>((E5222/$F$1)*VLOOKUP(N5222,Currecny_M!$A$1:$P$10,MATCH(Database!C5222,Currecny_M!$A$1:$P$1,0),FALSE))/VLOOKUP('Cover page'!$B$6,Currecny_M!$A$1:$P$10,MATCH(Database!C5222,Currecny_M!$A$1:$P$1,0),FALSE)</f>
        <v>-48.842359999999999</v>
      </c>
      <c r="N5222" s="6" t="str">
        <f>VLOOKUP(B5222,Master!$A$2:$C$11,3,FALSE)</f>
        <v>SGD</v>
      </c>
      <c r="O5222" s="6" t="str">
        <f>VLOOKUP(B5222,Master!$A$2:$C$11,2,FALSE)</f>
        <v>Asia</v>
      </c>
      <c r="Q5222" s="39" t="str">
        <f>VLOOKUP(D5222,GL_Master!$A$1:$D$80,2,FALSE)</f>
        <v>BS</v>
      </c>
      <c r="R5222" s="39" t="str">
        <f>VLOOKUP(D5222,GL_Master!$A$1:$D$80,3,FALSE)</f>
        <v>Other current liabilities</v>
      </c>
      <c r="S5222" s="39" t="str">
        <f>VLOOKUP(D5222,GL_Master!$A$1:$D$80,4,FALSE)</f>
        <v>Employee related liabilities</v>
      </c>
    </row>
    <row r="5223" spans="1:19" x14ac:dyDescent="0.25">
      <c r="A5223" s="39" t="s">
        <v>262</v>
      </c>
      <c r="B5223" s="39" t="s">
        <v>236</v>
      </c>
      <c r="C5223" s="7">
        <v>44105</v>
      </c>
      <c r="D5223" s="39" t="s">
        <v>55</v>
      </c>
      <c r="E5223" s="39">
        <v>-115</v>
      </c>
      <c r="F5223" s="82">
        <f t="shared" si="243"/>
        <v>-0.115</v>
      </c>
      <c r="G5223" s="39">
        <f>VLOOKUP(N5223,Currecny_M!$A$1:$P$10,2,FALSE)</f>
        <v>53</v>
      </c>
      <c r="H5223" s="39">
        <f>MATCH(C5223,Currecny_M!$A$1:$P$1,0)</f>
        <v>8</v>
      </c>
      <c r="I5223" s="39">
        <f>VLOOKUP(N5223,Currecny_M!$A$1:$P$10,MATCH(Database!C5223,Currecny_M!$A$1:$P$1,0),FALSE)</f>
        <v>56.27</v>
      </c>
      <c r="J5223" s="82">
        <f t="shared" si="244"/>
        <v>-6.4710500000000009</v>
      </c>
      <c r="K5223" s="39">
        <f>VLOOKUP('Cover page'!$B$6,Currecny_M!$A$1:$P$10,MATCH(Database!C5223,Currecny_M!$A$1:$P$1,0),FALSE)</f>
        <v>1</v>
      </c>
      <c r="L5223" s="82">
        <f t="shared" si="245"/>
        <v>-6.4710500000000009</v>
      </c>
      <c r="M5223" s="82">
        <f>((E5223/$F$1)*VLOOKUP(N5223,Currecny_M!$A$1:$P$10,MATCH(Database!C5223,Currecny_M!$A$1:$P$1,0),FALSE))/VLOOKUP('Cover page'!$B$6,Currecny_M!$A$1:$P$10,MATCH(Database!C5223,Currecny_M!$A$1:$P$1,0),FALSE)</f>
        <v>-6.4710500000000009</v>
      </c>
      <c r="N5223" s="6" t="str">
        <f>VLOOKUP(B5223,Master!$A$2:$C$11,3,FALSE)</f>
        <v>SGD</v>
      </c>
      <c r="O5223" s="6" t="str">
        <f>VLOOKUP(B5223,Master!$A$2:$C$11,2,FALSE)</f>
        <v>Asia</v>
      </c>
      <c r="Q5223" s="39" t="str">
        <f>VLOOKUP(D5223,GL_Master!$A$1:$D$80,2,FALSE)</f>
        <v>BS</v>
      </c>
      <c r="R5223" s="39" t="str">
        <f>VLOOKUP(D5223,GL_Master!$A$1:$D$80,3,FALSE)</f>
        <v>Other current liabilities</v>
      </c>
      <c r="S5223" s="39" t="str">
        <f>VLOOKUP(D5223,GL_Master!$A$1:$D$80,4,FALSE)</f>
        <v>Security deposit received</v>
      </c>
    </row>
    <row r="5224" spans="1:19" x14ac:dyDescent="0.25">
      <c r="A5224" s="39" t="s">
        <v>262</v>
      </c>
      <c r="B5224" s="39" t="s">
        <v>236</v>
      </c>
      <c r="C5224" s="7">
        <v>44105</v>
      </c>
      <c r="D5224" s="39" t="s">
        <v>56</v>
      </c>
      <c r="E5224" s="39">
        <v>-27</v>
      </c>
      <c r="F5224" s="82">
        <f t="shared" si="243"/>
        <v>-2.7E-2</v>
      </c>
      <c r="G5224" s="39">
        <f>VLOOKUP(N5224,Currecny_M!$A$1:$P$10,2,FALSE)</f>
        <v>53</v>
      </c>
      <c r="H5224" s="39">
        <f>MATCH(C5224,Currecny_M!$A$1:$P$1,0)</f>
        <v>8</v>
      </c>
      <c r="I5224" s="39">
        <f>VLOOKUP(N5224,Currecny_M!$A$1:$P$10,MATCH(Database!C5224,Currecny_M!$A$1:$P$1,0),FALSE)</f>
        <v>56.27</v>
      </c>
      <c r="J5224" s="82">
        <f t="shared" si="244"/>
        <v>-1.51929</v>
      </c>
      <c r="K5224" s="39">
        <f>VLOOKUP('Cover page'!$B$6,Currecny_M!$A$1:$P$10,MATCH(Database!C5224,Currecny_M!$A$1:$P$1,0),FALSE)</f>
        <v>1</v>
      </c>
      <c r="L5224" s="82">
        <f t="shared" si="245"/>
        <v>-1.51929</v>
      </c>
      <c r="M5224" s="82">
        <f>((E5224/$F$1)*VLOOKUP(N5224,Currecny_M!$A$1:$P$10,MATCH(Database!C5224,Currecny_M!$A$1:$P$1,0),FALSE))/VLOOKUP('Cover page'!$B$6,Currecny_M!$A$1:$P$10,MATCH(Database!C5224,Currecny_M!$A$1:$P$1,0),FALSE)</f>
        <v>-1.51929</v>
      </c>
      <c r="N5224" s="6" t="str">
        <f>VLOOKUP(B5224,Master!$A$2:$C$11,3,FALSE)</f>
        <v>SGD</v>
      </c>
      <c r="O5224" s="6" t="str">
        <f>VLOOKUP(B5224,Master!$A$2:$C$11,2,FALSE)</f>
        <v>Asia</v>
      </c>
      <c r="Q5224" s="39" t="str">
        <f>VLOOKUP(D5224,GL_Master!$A$1:$D$80,2,FALSE)</f>
        <v>BS</v>
      </c>
      <c r="R5224" s="39" t="str">
        <f>VLOOKUP(D5224,GL_Master!$A$1:$D$80,3,FALSE)</f>
        <v>Other Tax Payables</v>
      </c>
      <c r="S5224" s="39" t="str">
        <f>VLOOKUP(D5224,GL_Master!$A$1:$D$80,4,FALSE)</f>
        <v>Tax deducted at source payable</v>
      </c>
    </row>
    <row r="5225" spans="1:19" x14ac:dyDescent="0.25">
      <c r="A5225" s="39" t="s">
        <v>262</v>
      </c>
      <c r="B5225" s="39" t="s">
        <v>236</v>
      </c>
      <c r="C5225" s="7">
        <v>44105</v>
      </c>
      <c r="D5225" s="39" t="s">
        <v>57</v>
      </c>
      <c r="E5225" s="39">
        <v>-250</v>
      </c>
      <c r="F5225" s="82">
        <f t="shared" si="243"/>
        <v>-0.25</v>
      </c>
      <c r="G5225" s="39">
        <f>VLOOKUP(N5225,Currecny_M!$A$1:$P$10,2,FALSE)</f>
        <v>53</v>
      </c>
      <c r="H5225" s="39">
        <f>MATCH(C5225,Currecny_M!$A$1:$P$1,0)</f>
        <v>8</v>
      </c>
      <c r="I5225" s="39">
        <f>VLOOKUP(N5225,Currecny_M!$A$1:$P$10,MATCH(Database!C5225,Currecny_M!$A$1:$P$1,0),FALSE)</f>
        <v>56.27</v>
      </c>
      <c r="J5225" s="82">
        <f t="shared" si="244"/>
        <v>-14.067500000000001</v>
      </c>
      <c r="K5225" s="39">
        <f>VLOOKUP('Cover page'!$B$6,Currecny_M!$A$1:$P$10,MATCH(Database!C5225,Currecny_M!$A$1:$P$1,0),FALSE)</f>
        <v>1</v>
      </c>
      <c r="L5225" s="82">
        <f t="shared" si="245"/>
        <v>-14.067500000000001</v>
      </c>
      <c r="M5225" s="82">
        <f>((E5225/$F$1)*VLOOKUP(N5225,Currecny_M!$A$1:$P$10,MATCH(Database!C5225,Currecny_M!$A$1:$P$1,0),FALSE))/VLOOKUP('Cover page'!$B$6,Currecny_M!$A$1:$P$10,MATCH(Database!C5225,Currecny_M!$A$1:$P$1,0),FALSE)</f>
        <v>-14.067500000000001</v>
      </c>
      <c r="N5225" s="6" t="str">
        <f>VLOOKUP(B5225,Master!$A$2:$C$11,3,FALSE)</f>
        <v>SGD</v>
      </c>
      <c r="O5225" s="6" t="str">
        <f>VLOOKUP(B5225,Master!$A$2:$C$11,2,FALSE)</f>
        <v>Asia</v>
      </c>
      <c r="Q5225" s="39" t="str">
        <f>VLOOKUP(D5225,GL_Master!$A$1:$D$80,2,FALSE)</f>
        <v>BS</v>
      </c>
      <c r="R5225" s="39" t="str">
        <f>VLOOKUP(D5225,GL_Master!$A$1:$D$80,3,FALSE)</f>
        <v>Other Tax Payables</v>
      </c>
      <c r="S5225" s="39" t="str">
        <f>VLOOKUP(D5225,GL_Master!$A$1:$D$80,4,FALSE)</f>
        <v>Tax deducted at source payable</v>
      </c>
    </row>
    <row r="5226" spans="1:19" x14ac:dyDescent="0.25">
      <c r="A5226" s="39" t="s">
        <v>262</v>
      </c>
      <c r="B5226" s="39" t="s">
        <v>236</v>
      </c>
      <c r="C5226" s="7">
        <v>44105</v>
      </c>
      <c r="D5226" s="39" t="s">
        <v>58</v>
      </c>
      <c r="E5226" s="39">
        <v>-1886</v>
      </c>
      <c r="F5226" s="82">
        <f t="shared" si="243"/>
        <v>-1.8859999999999999</v>
      </c>
      <c r="G5226" s="39">
        <f>VLOOKUP(N5226,Currecny_M!$A$1:$P$10,2,FALSE)</f>
        <v>53</v>
      </c>
      <c r="H5226" s="39">
        <f>MATCH(C5226,Currecny_M!$A$1:$P$1,0)</f>
        <v>8</v>
      </c>
      <c r="I5226" s="39">
        <f>VLOOKUP(N5226,Currecny_M!$A$1:$P$10,MATCH(Database!C5226,Currecny_M!$A$1:$P$1,0),FALSE)</f>
        <v>56.27</v>
      </c>
      <c r="J5226" s="82">
        <f t="shared" si="244"/>
        <v>-106.12522</v>
      </c>
      <c r="K5226" s="39">
        <f>VLOOKUP('Cover page'!$B$6,Currecny_M!$A$1:$P$10,MATCH(Database!C5226,Currecny_M!$A$1:$P$1,0),FALSE)</f>
        <v>1</v>
      </c>
      <c r="L5226" s="82">
        <f t="shared" si="245"/>
        <v>-106.12522</v>
      </c>
      <c r="M5226" s="82">
        <f>((E5226/$F$1)*VLOOKUP(N5226,Currecny_M!$A$1:$P$10,MATCH(Database!C5226,Currecny_M!$A$1:$P$1,0),FALSE))/VLOOKUP('Cover page'!$B$6,Currecny_M!$A$1:$P$10,MATCH(Database!C5226,Currecny_M!$A$1:$P$1,0),FALSE)</f>
        <v>-106.12522</v>
      </c>
      <c r="N5226" s="6" t="str">
        <f>VLOOKUP(B5226,Master!$A$2:$C$11,3,FALSE)</f>
        <v>SGD</v>
      </c>
      <c r="O5226" s="6" t="str">
        <f>VLOOKUP(B5226,Master!$A$2:$C$11,2,FALSE)</f>
        <v>Asia</v>
      </c>
      <c r="Q5226" s="39" t="str">
        <f>VLOOKUP(D5226,GL_Master!$A$1:$D$80,2,FALSE)</f>
        <v>BS</v>
      </c>
      <c r="R5226" s="39" t="str">
        <f>VLOOKUP(D5226,GL_Master!$A$1:$D$80,3,FALSE)</f>
        <v>Long-term provisions</v>
      </c>
      <c r="S5226" s="39" t="str">
        <f>VLOOKUP(D5226,GL_Master!$A$1:$D$80,4,FALSE)</f>
        <v>Provision for gratuity</v>
      </c>
    </row>
    <row r="5227" spans="1:19" x14ac:dyDescent="0.25">
      <c r="A5227" s="39" t="s">
        <v>262</v>
      </c>
      <c r="B5227" s="39" t="s">
        <v>236</v>
      </c>
      <c r="C5227" s="7">
        <v>44105</v>
      </c>
      <c r="D5227" s="39" t="s">
        <v>59</v>
      </c>
      <c r="E5227" s="39">
        <v>-812</v>
      </c>
      <c r="F5227" s="82">
        <f t="shared" si="243"/>
        <v>-0.81200000000000006</v>
      </c>
      <c r="G5227" s="39">
        <f>VLOOKUP(N5227,Currecny_M!$A$1:$P$10,2,FALSE)</f>
        <v>53</v>
      </c>
      <c r="H5227" s="39">
        <f>MATCH(C5227,Currecny_M!$A$1:$P$1,0)</f>
        <v>8</v>
      </c>
      <c r="I5227" s="39">
        <f>VLOOKUP(N5227,Currecny_M!$A$1:$P$10,MATCH(Database!C5227,Currecny_M!$A$1:$P$1,0),FALSE)</f>
        <v>56.27</v>
      </c>
      <c r="J5227" s="82">
        <f t="shared" si="244"/>
        <v>-45.691240000000008</v>
      </c>
      <c r="K5227" s="39">
        <f>VLOOKUP('Cover page'!$B$6,Currecny_M!$A$1:$P$10,MATCH(Database!C5227,Currecny_M!$A$1:$P$1,0),FALSE)</f>
        <v>1</v>
      </c>
      <c r="L5227" s="82">
        <f t="shared" si="245"/>
        <v>-45.691240000000008</v>
      </c>
      <c r="M5227" s="82">
        <f>((E5227/$F$1)*VLOOKUP(N5227,Currecny_M!$A$1:$P$10,MATCH(Database!C5227,Currecny_M!$A$1:$P$1,0),FALSE))/VLOOKUP('Cover page'!$B$6,Currecny_M!$A$1:$P$10,MATCH(Database!C5227,Currecny_M!$A$1:$P$1,0),FALSE)</f>
        <v>-45.691240000000008</v>
      </c>
      <c r="N5227" s="6" t="str">
        <f>VLOOKUP(B5227,Master!$A$2:$C$11,3,FALSE)</f>
        <v>SGD</v>
      </c>
      <c r="O5227" s="6" t="str">
        <f>VLOOKUP(B5227,Master!$A$2:$C$11,2,FALSE)</f>
        <v>Asia</v>
      </c>
      <c r="Q5227" s="39" t="str">
        <f>VLOOKUP(D5227,GL_Master!$A$1:$D$80,2,FALSE)</f>
        <v>BS</v>
      </c>
      <c r="R5227" s="39" t="str">
        <f>VLOOKUP(D5227,GL_Master!$A$1:$D$80,3,FALSE)</f>
        <v>Long-term provisions</v>
      </c>
      <c r="S5227" s="39" t="str">
        <f>VLOOKUP(D5227,GL_Master!$A$1:$D$80,4,FALSE)</f>
        <v>Provision for leave encashment</v>
      </c>
    </row>
    <row r="5228" spans="1:19" x14ac:dyDescent="0.25">
      <c r="A5228" s="39" t="s">
        <v>262</v>
      </c>
      <c r="B5228" s="39" t="s">
        <v>236</v>
      </c>
      <c r="C5228" s="7">
        <v>44105</v>
      </c>
      <c r="D5228" s="39" t="s">
        <v>60</v>
      </c>
      <c r="E5228" s="39">
        <v>-216</v>
      </c>
      <c r="F5228" s="82">
        <f t="shared" si="243"/>
        <v>-0.216</v>
      </c>
      <c r="G5228" s="39">
        <f>VLOOKUP(N5228,Currecny_M!$A$1:$P$10,2,FALSE)</f>
        <v>53</v>
      </c>
      <c r="H5228" s="39">
        <f>MATCH(C5228,Currecny_M!$A$1:$P$1,0)</f>
        <v>8</v>
      </c>
      <c r="I5228" s="39">
        <f>VLOOKUP(N5228,Currecny_M!$A$1:$P$10,MATCH(Database!C5228,Currecny_M!$A$1:$P$1,0),FALSE)</f>
        <v>56.27</v>
      </c>
      <c r="J5228" s="82">
        <f t="shared" si="244"/>
        <v>-12.15432</v>
      </c>
      <c r="K5228" s="39">
        <f>VLOOKUP('Cover page'!$B$6,Currecny_M!$A$1:$P$10,MATCH(Database!C5228,Currecny_M!$A$1:$P$1,0),FALSE)</f>
        <v>1</v>
      </c>
      <c r="L5228" s="82">
        <f t="shared" si="245"/>
        <v>-12.15432</v>
      </c>
      <c r="M5228" s="82">
        <f>((E5228/$F$1)*VLOOKUP(N5228,Currecny_M!$A$1:$P$10,MATCH(Database!C5228,Currecny_M!$A$1:$P$1,0),FALSE))/VLOOKUP('Cover page'!$B$6,Currecny_M!$A$1:$P$10,MATCH(Database!C5228,Currecny_M!$A$1:$P$1,0),FALSE)</f>
        <v>-12.15432</v>
      </c>
      <c r="N5228" s="6" t="str">
        <f>VLOOKUP(B5228,Master!$A$2:$C$11,3,FALSE)</f>
        <v>SGD</v>
      </c>
      <c r="O5228" s="6" t="str">
        <f>VLOOKUP(B5228,Master!$A$2:$C$11,2,FALSE)</f>
        <v>Asia</v>
      </c>
      <c r="Q5228" s="39" t="str">
        <f>VLOOKUP(D5228,GL_Master!$A$1:$D$80,2,FALSE)</f>
        <v>BS</v>
      </c>
      <c r="R5228" s="39" t="str">
        <f>VLOOKUP(D5228,GL_Master!$A$1:$D$80,3,FALSE)</f>
        <v>Trade Payables</v>
      </c>
      <c r="S5228" s="39" t="str">
        <f>VLOOKUP(D5228,GL_Master!$A$1:$D$80,4,FALSE)</f>
        <v>Trade payable</v>
      </c>
    </row>
    <row r="5229" spans="1:19" x14ac:dyDescent="0.25">
      <c r="A5229" s="39" t="s">
        <v>262</v>
      </c>
      <c r="B5229" s="39" t="s">
        <v>236</v>
      </c>
      <c r="C5229" s="7">
        <v>44105</v>
      </c>
      <c r="D5229" s="39" t="s">
        <v>61</v>
      </c>
      <c r="E5229" s="39">
        <v>-2352</v>
      </c>
      <c r="F5229" s="82">
        <f t="shared" si="243"/>
        <v>-2.3519999999999999</v>
      </c>
      <c r="G5229" s="39">
        <f>VLOOKUP(N5229,Currecny_M!$A$1:$P$10,2,FALSE)</f>
        <v>53</v>
      </c>
      <c r="H5229" s="39">
        <f>MATCH(C5229,Currecny_M!$A$1:$P$1,0)</f>
        <v>8</v>
      </c>
      <c r="I5229" s="39">
        <f>VLOOKUP(N5229,Currecny_M!$A$1:$P$10,MATCH(Database!C5229,Currecny_M!$A$1:$P$1,0),FALSE)</f>
        <v>56.27</v>
      </c>
      <c r="J5229" s="82">
        <f t="shared" si="244"/>
        <v>-132.34703999999999</v>
      </c>
      <c r="K5229" s="39">
        <f>VLOOKUP('Cover page'!$B$6,Currecny_M!$A$1:$P$10,MATCH(Database!C5229,Currecny_M!$A$1:$P$1,0),FALSE)</f>
        <v>1</v>
      </c>
      <c r="L5229" s="82">
        <f t="shared" si="245"/>
        <v>-132.34703999999999</v>
      </c>
      <c r="M5229" s="82">
        <f>((E5229/$F$1)*VLOOKUP(N5229,Currecny_M!$A$1:$P$10,MATCH(Database!C5229,Currecny_M!$A$1:$P$1,0),FALSE))/VLOOKUP('Cover page'!$B$6,Currecny_M!$A$1:$P$10,MATCH(Database!C5229,Currecny_M!$A$1:$P$1,0),FALSE)</f>
        <v>-132.34703999999999</v>
      </c>
      <c r="N5229" s="6" t="str">
        <f>VLOOKUP(B5229,Master!$A$2:$C$11,3,FALSE)</f>
        <v>SGD</v>
      </c>
      <c r="O5229" s="6" t="str">
        <f>VLOOKUP(B5229,Master!$A$2:$C$11,2,FALSE)</f>
        <v>Asia</v>
      </c>
      <c r="Q5229" s="39" t="str">
        <f>VLOOKUP(D5229,GL_Master!$A$1:$D$80,2,FALSE)</f>
        <v>BS</v>
      </c>
      <c r="R5229" s="39" t="str">
        <f>VLOOKUP(D5229,GL_Master!$A$1:$D$80,3,FALSE)</f>
        <v>Provisions</v>
      </c>
      <c r="S5229" s="39" t="str">
        <f>VLOOKUP(D5229,GL_Master!$A$1:$D$80,4,FALSE)</f>
        <v>Provision for doubtful assets</v>
      </c>
    </row>
    <row r="5230" spans="1:19" x14ac:dyDescent="0.25">
      <c r="A5230" s="39" t="s">
        <v>262</v>
      </c>
      <c r="B5230" s="39" t="s">
        <v>236</v>
      </c>
      <c r="C5230" s="7">
        <v>44105</v>
      </c>
      <c r="D5230" s="39" t="s">
        <v>62</v>
      </c>
      <c r="E5230" s="39">
        <v>-83</v>
      </c>
      <c r="F5230" s="82">
        <f t="shared" si="243"/>
        <v>-8.3000000000000004E-2</v>
      </c>
      <c r="G5230" s="39">
        <f>VLOOKUP(N5230,Currecny_M!$A$1:$P$10,2,FALSE)</f>
        <v>53</v>
      </c>
      <c r="H5230" s="39">
        <f>MATCH(C5230,Currecny_M!$A$1:$P$1,0)</f>
        <v>8</v>
      </c>
      <c r="I5230" s="39">
        <f>VLOOKUP(N5230,Currecny_M!$A$1:$P$10,MATCH(Database!C5230,Currecny_M!$A$1:$P$1,0),FALSE)</f>
        <v>56.27</v>
      </c>
      <c r="J5230" s="82">
        <f t="shared" si="244"/>
        <v>-4.6704100000000004</v>
      </c>
      <c r="K5230" s="39">
        <f>VLOOKUP('Cover page'!$B$6,Currecny_M!$A$1:$P$10,MATCH(Database!C5230,Currecny_M!$A$1:$P$1,0),FALSE)</f>
        <v>1</v>
      </c>
      <c r="L5230" s="82">
        <f t="shared" si="245"/>
        <v>-4.6704100000000004</v>
      </c>
      <c r="M5230" s="82">
        <f>((E5230/$F$1)*VLOOKUP(N5230,Currecny_M!$A$1:$P$10,MATCH(Database!C5230,Currecny_M!$A$1:$P$1,0),FALSE))/VLOOKUP('Cover page'!$B$6,Currecny_M!$A$1:$P$10,MATCH(Database!C5230,Currecny_M!$A$1:$P$1,0),FALSE)</f>
        <v>-4.6704100000000004</v>
      </c>
      <c r="N5230" s="6" t="str">
        <f>VLOOKUP(B5230,Master!$A$2:$C$11,3,FALSE)</f>
        <v>SGD</v>
      </c>
      <c r="O5230" s="6" t="str">
        <f>VLOOKUP(B5230,Master!$A$2:$C$11,2,FALSE)</f>
        <v>Asia</v>
      </c>
      <c r="Q5230" s="39" t="str">
        <f>VLOOKUP(D5230,GL_Master!$A$1:$D$80,2,FALSE)</f>
        <v>BS</v>
      </c>
      <c r="R5230" s="39" t="str">
        <f>VLOOKUP(D5230,GL_Master!$A$1:$D$80,3,FALSE)</f>
        <v>Provisions</v>
      </c>
      <c r="S5230" s="39" t="str">
        <f>VLOOKUP(D5230,GL_Master!$A$1:$D$80,4,FALSE)</f>
        <v>Provision for Insurance</v>
      </c>
    </row>
    <row r="5231" spans="1:19" x14ac:dyDescent="0.25">
      <c r="A5231" s="39" t="s">
        <v>262</v>
      </c>
      <c r="B5231" s="39" t="s">
        <v>236</v>
      </c>
      <c r="C5231" s="7">
        <v>44105</v>
      </c>
      <c r="D5231" s="39" t="s">
        <v>63</v>
      </c>
      <c r="E5231" s="39">
        <v>189</v>
      </c>
      <c r="F5231" s="82">
        <f t="shared" si="243"/>
        <v>0.189</v>
      </c>
      <c r="G5231" s="39">
        <f>VLOOKUP(N5231,Currecny_M!$A$1:$P$10,2,FALSE)</f>
        <v>53</v>
      </c>
      <c r="H5231" s="39">
        <f>MATCH(C5231,Currecny_M!$A$1:$P$1,0)</f>
        <v>8</v>
      </c>
      <c r="I5231" s="39">
        <f>VLOOKUP(N5231,Currecny_M!$A$1:$P$10,MATCH(Database!C5231,Currecny_M!$A$1:$P$1,0),FALSE)</f>
        <v>56.27</v>
      </c>
      <c r="J5231" s="82">
        <f t="shared" si="244"/>
        <v>10.63503</v>
      </c>
      <c r="K5231" s="39">
        <f>VLOOKUP('Cover page'!$B$6,Currecny_M!$A$1:$P$10,MATCH(Database!C5231,Currecny_M!$A$1:$P$1,0),FALSE)</f>
        <v>1</v>
      </c>
      <c r="L5231" s="82">
        <f t="shared" si="245"/>
        <v>10.63503</v>
      </c>
      <c r="M5231" s="82">
        <f>((E5231/$F$1)*VLOOKUP(N5231,Currecny_M!$A$1:$P$10,MATCH(Database!C5231,Currecny_M!$A$1:$P$1,0),FALSE))/VLOOKUP('Cover page'!$B$6,Currecny_M!$A$1:$P$10,MATCH(Database!C5231,Currecny_M!$A$1:$P$1,0),FALSE)</f>
        <v>10.63503</v>
      </c>
      <c r="N5231" s="6" t="str">
        <f>VLOOKUP(B5231,Master!$A$2:$C$11,3,FALSE)</f>
        <v>SGD</v>
      </c>
      <c r="O5231" s="6" t="str">
        <f>VLOOKUP(B5231,Master!$A$2:$C$11,2,FALSE)</f>
        <v>Asia</v>
      </c>
      <c r="Q5231" s="39" t="str">
        <f>VLOOKUP(D5231,GL_Master!$A$1:$D$80,2,FALSE)</f>
        <v>BS</v>
      </c>
      <c r="R5231" s="39" t="str">
        <f>VLOOKUP(D5231,GL_Master!$A$1:$D$80,3,FALSE)</f>
        <v>Gross Block</v>
      </c>
      <c r="S5231" s="39" t="str">
        <f>VLOOKUP(D5231,GL_Master!$A$1:$D$80,4,FALSE)</f>
        <v>Tangible Fixed assets</v>
      </c>
    </row>
    <row r="5232" spans="1:19" x14ac:dyDescent="0.25">
      <c r="A5232" s="39" t="s">
        <v>262</v>
      </c>
      <c r="B5232" s="39" t="s">
        <v>236</v>
      </c>
      <c r="C5232" s="7">
        <v>44105</v>
      </c>
      <c r="D5232" s="39" t="s">
        <v>64</v>
      </c>
      <c r="E5232" s="39">
        <v>11546</v>
      </c>
      <c r="F5232" s="82">
        <f t="shared" si="243"/>
        <v>11.545999999999999</v>
      </c>
      <c r="G5232" s="39">
        <f>VLOOKUP(N5232,Currecny_M!$A$1:$P$10,2,FALSE)</f>
        <v>53</v>
      </c>
      <c r="H5232" s="39">
        <f>MATCH(C5232,Currecny_M!$A$1:$P$1,0)</f>
        <v>8</v>
      </c>
      <c r="I5232" s="39">
        <f>VLOOKUP(N5232,Currecny_M!$A$1:$P$10,MATCH(Database!C5232,Currecny_M!$A$1:$P$1,0),FALSE)</f>
        <v>56.27</v>
      </c>
      <c r="J5232" s="82">
        <f t="shared" si="244"/>
        <v>649.69341999999995</v>
      </c>
      <c r="K5232" s="39">
        <f>VLOOKUP('Cover page'!$B$6,Currecny_M!$A$1:$P$10,MATCH(Database!C5232,Currecny_M!$A$1:$P$1,0),FALSE)</f>
        <v>1</v>
      </c>
      <c r="L5232" s="82">
        <f t="shared" si="245"/>
        <v>649.69341999999995</v>
      </c>
      <c r="M5232" s="82">
        <f>((E5232/$F$1)*VLOOKUP(N5232,Currecny_M!$A$1:$P$10,MATCH(Database!C5232,Currecny_M!$A$1:$P$1,0),FALSE))/VLOOKUP('Cover page'!$B$6,Currecny_M!$A$1:$P$10,MATCH(Database!C5232,Currecny_M!$A$1:$P$1,0),FALSE)</f>
        <v>649.69341999999995</v>
      </c>
      <c r="N5232" s="6" t="str">
        <f>VLOOKUP(B5232,Master!$A$2:$C$11,3,FALSE)</f>
        <v>SGD</v>
      </c>
      <c r="O5232" s="6" t="str">
        <f>VLOOKUP(B5232,Master!$A$2:$C$11,2,FALSE)</f>
        <v>Asia</v>
      </c>
      <c r="Q5232" s="39" t="str">
        <f>VLOOKUP(D5232,GL_Master!$A$1:$D$80,2,FALSE)</f>
        <v>BS</v>
      </c>
      <c r="R5232" s="39" t="str">
        <f>VLOOKUP(D5232,GL_Master!$A$1:$D$80,3,FALSE)</f>
        <v>Gross Block</v>
      </c>
      <c r="S5232" s="39" t="str">
        <f>VLOOKUP(D5232,GL_Master!$A$1:$D$80,4,FALSE)</f>
        <v>Tangible Fixed assets</v>
      </c>
    </row>
    <row r="5233" spans="1:19" x14ac:dyDescent="0.25">
      <c r="A5233" s="39" t="s">
        <v>262</v>
      </c>
      <c r="B5233" s="39" t="s">
        <v>236</v>
      </c>
      <c r="C5233" s="7">
        <v>44105</v>
      </c>
      <c r="D5233" s="39" t="s">
        <v>65</v>
      </c>
      <c r="E5233" s="39">
        <v>-7284</v>
      </c>
      <c r="F5233" s="82">
        <f t="shared" si="243"/>
        <v>-7.2839999999999998</v>
      </c>
      <c r="G5233" s="39">
        <f>VLOOKUP(N5233,Currecny_M!$A$1:$P$10,2,FALSE)</f>
        <v>53</v>
      </c>
      <c r="H5233" s="39">
        <f>MATCH(C5233,Currecny_M!$A$1:$P$1,0)</f>
        <v>8</v>
      </c>
      <c r="I5233" s="39">
        <f>VLOOKUP(N5233,Currecny_M!$A$1:$P$10,MATCH(Database!C5233,Currecny_M!$A$1:$P$1,0),FALSE)</f>
        <v>56.27</v>
      </c>
      <c r="J5233" s="82">
        <f t="shared" si="244"/>
        <v>-409.87067999999999</v>
      </c>
      <c r="K5233" s="39">
        <f>VLOOKUP('Cover page'!$B$6,Currecny_M!$A$1:$P$10,MATCH(Database!C5233,Currecny_M!$A$1:$P$1,0),FALSE)</f>
        <v>1</v>
      </c>
      <c r="L5233" s="82">
        <f t="shared" si="245"/>
        <v>-409.87067999999999</v>
      </c>
      <c r="M5233" s="82">
        <f>((E5233/$F$1)*VLOOKUP(N5233,Currecny_M!$A$1:$P$10,MATCH(Database!C5233,Currecny_M!$A$1:$P$1,0),FALSE))/VLOOKUP('Cover page'!$B$6,Currecny_M!$A$1:$P$10,MATCH(Database!C5233,Currecny_M!$A$1:$P$1,0),FALSE)</f>
        <v>-409.87067999999999</v>
      </c>
      <c r="N5233" s="6" t="str">
        <f>VLOOKUP(B5233,Master!$A$2:$C$11,3,FALSE)</f>
        <v>SGD</v>
      </c>
      <c r="O5233" s="6" t="str">
        <f>VLOOKUP(B5233,Master!$A$2:$C$11,2,FALSE)</f>
        <v>Asia</v>
      </c>
      <c r="Q5233" s="39" t="str">
        <f>VLOOKUP(D5233,GL_Master!$A$1:$D$80,2,FALSE)</f>
        <v>BS</v>
      </c>
      <c r="R5233" s="39" t="str">
        <f>VLOOKUP(D5233,GL_Master!$A$1:$D$80,3,FALSE)</f>
        <v>Accumulated Depreciation</v>
      </c>
      <c r="S5233" s="39" t="str">
        <f>VLOOKUP(D5233,GL_Master!$A$1:$D$80,4,FALSE)</f>
        <v>Accumulated Depreciation</v>
      </c>
    </row>
    <row r="5234" spans="1:19" x14ac:dyDescent="0.25">
      <c r="A5234" s="39" t="s">
        <v>262</v>
      </c>
      <c r="B5234" s="39" t="s">
        <v>236</v>
      </c>
      <c r="C5234" s="7">
        <v>44105</v>
      </c>
      <c r="D5234" s="39" t="s">
        <v>66</v>
      </c>
      <c r="E5234" s="39">
        <v>5991</v>
      </c>
      <c r="F5234" s="82">
        <f t="shared" si="243"/>
        <v>5.9909999999999997</v>
      </c>
      <c r="G5234" s="39">
        <f>VLOOKUP(N5234,Currecny_M!$A$1:$P$10,2,FALSE)</f>
        <v>53</v>
      </c>
      <c r="H5234" s="39">
        <f>MATCH(C5234,Currecny_M!$A$1:$P$1,0)</f>
        <v>8</v>
      </c>
      <c r="I5234" s="39">
        <f>VLOOKUP(N5234,Currecny_M!$A$1:$P$10,MATCH(Database!C5234,Currecny_M!$A$1:$P$1,0),FALSE)</f>
        <v>56.27</v>
      </c>
      <c r="J5234" s="82">
        <f t="shared" si="244"/>
        <v>337.11356999999998</v>
      </c>
      <c r="K5234" s="39">
        <f>VLOOKUP('Cover page'!$B$6,Currecny_M!$A$1:$P$10,MATCH(Database!C5234,Currecny_M!$A$1:$P$1,0),FALSE)</f>
        <v>1</v>
      </c>
      <c r="L5234" s="82">
        <f t="shared" si="245"/>
        <v>337.11356999999998</v>
      </c>
      <c r="M5234" s="82">
        <f>((E5234/$F$1)*VLOOKUP(N5234,Currecny_M!$A$1:$P$10,MATCH(Database!C5234,Currecny_M!$A$1:$P$1,0),FALSE))/VLOOKUP('Cover page'!$B$6,Currecny_M!$A$1:$P$10,MATCH(Database!C5234,Currecny_M!$A$1:$P$1,0),FALSE)</f>
        <v>337.11356999999998</v>
      </c>
      <c r="N5234" s="6" t="str">
        <f>VLOOKUP(B5234,Master!$A$2:$C$11,3,FALSE)</f>
        <v>SGD</v>
      </c>
      <c r="O5234" s="6" t="str">
        <f>VLOOKUP(B5234,Master!$A$2:$C$11,2,FALSE)</f>
        <v>Asia</v>
      </c>
      <c r="Q5234" s="39" t="str">
        <f>VLOOKUP(D5234,GL_Master!$A$1:$D$80,2,FALSE)</f>
        <v>BS</v>
      </c>
      <c r="R5234" s="39" t="str">
        <f>VLOOKUP(D5234,GL_Master!$A$1:$D$80,3,FALSE)</f>
        <v>Gross Block</v>
      </c>
      <c r="S5234" s="39" t="str">
        <f>VLOOKUP(D5234,GL_Master!$A$1:$D$80,4,FALSE)</f>
        <v>Tangible Fixed assets</v>
      </c>
    </row>
    <row r="5235" spans="1:19" x14ac:dyDescent="0.25">
      <c r="A5235" s="39" t="s">
        <v>262</v>
      </c>
      <c r="B5235" s="39" t="s">
        <v>236</v>
      </c>
      <c r="C5235" s="7">
        <v>44105</v>
      </c>
      <c r="D5235" s="39" t="s">
        <v>67</v>
      </c>
      <c r="E5235" s="39">
        <v>2233</v>
      </c>
      <c r="F5235" s="82">
        <f t="shared" si="243"/>
        <v>2.2330000000000001</v>
      </c>
      <c r="G5235" s="39">
        <f>VLOOKUP(N5235,Currecny_M!$A$1:$P$10,2,FALSE)</f>
        <v>53</v>
      </c>
      <c r="H5235" s="39">
        <f>MATCH(C5235,Currecny_M!$A$1:$P$1,0)</f>
        <v>8</v>
      </c>
      <c r="I5235" s="39">
        <f>VLOOKUP(N5235,Currecny_M!$A$1:$P$10,MATCH(Database!C5235,Currecny_M!$A$1:$P$1,0),FALSE)</f>
        <v>56.27</v>
      </c>
      <c r="J5235" s="82">
        <f t="shared" si="244"/>
        <v>125.65091000000001</v>
      </c>
      <c r="K5235" s="39">
        <f>VLOOKUP('Cover page'!$B$6,Currecny_M!$A$1:$P$10,MATCH(Database!C5235,Currecny_M!$A$1:$P$1,0),FALSE)</f>
        <v>1</v>
      </c>
      <c r="L5235" s="82">
        <f t="shared" si="245"/>
        <v>125.65091000000001</v>
      </c>
      <c r="M5235" s="82">
        <f>((E5235/$F$1)*VLOOKUP(N5235,Currecny_M!$A$1:$P$10,MATCH(Database!C5235,Currecny_M!$A$1:$P$1,0),FALSE))/VLOOKUP('Cover page'!$B$6,Currecny_M!$A$1:$P$10,MATCH(Database!C5235,Currecny_M!$A$1:$P$1,0),FALSE)</f>
        <v>125.65091000000001</v>
      </c>
      <c r="N5235" s="6" t="str">
        <f>VLOOKUP(B5235,Master!$A$2:$C$11,3,FALSE)</f>
        <v>SGD</v>
      </c>
      <c r="O5235" s="6" t="str">
        <f>VLOOKUP(B5235,Master!$A$2:$C$11,2,FALSE)</f>
        <v>Asia</v>
      </c>
      <c r="Q5235" s="39" t="str">
        <f>VLOOKUP(D5235,GL_Master!$A$1:$D$80,2,FALSE)</f>
        <v>BS</v>
      </c>
      <c r="R5235" s="39" t="str">
        <f>VLOOKUP(D5235,GL_Master!$A$1:$D$80,3,FALSE)</f>
        <v>Gross Block</v>
      </c>
      <c r="S5235" s="39" t="str">
        <f>VLOOKUP(D5235,GL_Master!$A$1:$D$80,4,FALSE)</f>
        <v>Tangible Fixed assets</v>
      </c>
    </row>
    <row r="5236" spans="1:19" x14ac:dyDescent="0.25">
      <c r="A5236" s="39" t="s">
        <v>262</v>
      </c>
      <c r="B5236" s="39" t="s">
        <v>236</v>
      </c>
      <c r="C5236" s="7">
        <v>44105</v>
      </c>
      <c r="D5236" s="39" t="s">
        <v>68</v>
      </c>
      <c r="E5236" s="39">
        <v>-1968</v>
      </c>
      <c r="F5236" s="82">
        <f t="shared" si="243"/>
        <v>-1.968</v>
      </c>
      <c r="G5236" s="39">
        <f>VLOOKUP(N5236,Currecny_M!$A$1:$P$10,2,FALSE)</f>
        <v>53</v>
      </c>
      <c r="H5236" s="39">
        <f>MATCH(C5236,Currecny_M!$A$1:$P$1,0)</f>
        <v>8</v>
      </c>
      <c r="I5236" s="39">
        <f>VLOOKUP(N5236,Currecny_M!$A$1:$P$10,MATCH(Database!C5236,Currecny_M!$A$1:$P$1,0),FALSE)</f>
        <v>56.27</v>
      </c>
      <c r="J5236" s="82">
        <f t="shared" si="244"/>
        <v>-110.73936</v>
      </c>
      <c r="K5236" s="39">
        <f>VLOOKUP('Cover page'!$B$6,Currecny_M!$A$1:$P$10,MATCH(Database!C5236,Currecny_M!$A$1:$P$1,0),FALSE)</f>
        <v>1</v>
      </c>
      <c r="L5236" s="82">
        <f t="shared" si="245"/>
        <v>-110.73936</v>
      </c>
      <c r="M5236" s="82">
        <f>((E5236/$F$1)*VLOOKUP(N5236,Currecny_M!$A$1:$P$10,MATCH(Database!C5236,Currecny_M!$A$1:$P$1,0),FALSE))/VLOOKUP('Cover page'!$B$6,Currecny_M!$A$1:$P$10,MATCH(Database!C5236,Currecny_M!$A$1:$P$1,0),FALSE)</f>
        <v>-110.73936</v>
      </c>
      <c r="N5236" s="6" t="str">
        <f>VLOOKUP(B5236,Master!$A$2:$C$11,3,FALSE)</f>
        <v>SGD</v>
      </c>
      <c r="O5236" s="6" t="str">
        <f>VLOOKUP(B5236,Master!$A$2:$C$11,2,FALSE)</f>
        <v>Asia</v>
      </c>
      <c r="Q5236" s="39" t="str">
        <f>VLOOKUP(D5236,GL_Master!$A$1:$D$80,2,FALSE)</f>
        <v>BS</v>
      </c>
      <c r="R5236" s="39" t="str">
        <f>VLOOKUP(D5236,GL_Master!$A$1:$D$80,3,FALSE)</f>
        <v>Accumulated Depreciation</v>
      </c>
      <c r="S5236" s="39" t="str">
        <f>VLOOKUP(D5236,GL_Master!$A$1:$D$80,4,FALSE)</f>
        <v>Accumulated Depreciation</v>
      </c>
    </row>
    <row r="5237" spans="1:19" x14ac:dyDescent="0.25">
      <c r="A5237" s="39" t="s">
        <v>262</v>
      </c>
      <c r="B5237" s="39" t="s">
        <v>236</v>
      </c>
      <c r="C5237" s="7">
        <v>44105</v>
      </c>
      <c r="D5237" s="39" t="s">
        <v>69</v>
      </c>
      <c r="E5237" s="39">
        <v>3691</v>
      </c>
      <c r="F5237" s="82">
        <f t="shared" si="243"/>
        <v>3.6909999999999998</v>
      </c>
      <c r="G5237" s="39">
        <f>VLOOKUP(N5237,Currecny_M!$A$1:$P$10,2,FALSE)</f>
        <v>53</v>
      </c>
      <c r="H5237" s="39">
        <f>MATCH(C5237,Currecny_M!$A$1:$P$1,0)</f>
        <v>8</v>
      </c>
      <c r="I5237" s="39">
        <f>VLOOKUP(N5237,Currecny_M!$A$1:$P$10,MATCH(Database!C5237,Currecny_M!$A$1:$P$1,0),FALSE)</f>
        <v>56.27</v>
      </c>
      <c r="J5237" s="82">
        <f t="shared" si="244"/>
        <v>207.69256999999999</v>
      </c>
      <c r="K5237" s="39">
        <f>VLOOKUP('Cover page'!$B$6,Currecny_M!$A$1:$P$10,MATCH(Database!C5237,Currecny_M!$A$1:$P$1,0),FALSE)</f>
        <v>1</v>
      </c>
      <c r="L5237" s="82">
        <f t="shared" si="245"/>
        <v>207.69256999999999</v>
      </c>
      <c r="M5237" s="82">
        <f>((E5237/$F$1)*VLOOKUP(N5237,Currecny_M!$A$1:$P$10,MATCH(Database!C5237,Currecny_M!$A$1:$P$1,0),FALSE))/VLOOKUP('Cover page'!$B$6,Currecny_M!$A$1:$P$10,MATCH(Database!C5237,Currecny_M!$A$1:$P$1,0),FALSE)</f>
        <v>207.69256999999999</v>
      </c>
      <c r="N5237" s="6" t="str">
        <f>VLOOKUP(B5237,Master!$A$2:$C$11,3,FALSE)</f>
        <v>SGD</v>
      </c>
      <c r="O5237" s="6" t="str">
        <f>VLOOKUP(B5237,Master!$A$2:$C$11,2,FALSE)</f>
        <v>Asia</v>
      </c>
      <c r="Q5237" s="39" t="str">
        <f>VLOOKUP(D5237,GL_Master!$A$1:$D$80,2,FALSE)</f>
        <v>BS</v>
      </c>
      <c r="R5237" s="39" t="str">
        <f>VLOOKUP(D5237,GL_Master!$A$1:$D$80,3,FALSE)</f>
        <v>Gross Block</v>
      </c>
      <c r="S5237" s="39" t="str">
        <f>VLOOKUP(D5237,GL_Master!$A$1:$D$80,4,FALSE)</f>
        <v>Tangible Fixed assets</v>
      </c>
    </row>
    <row r="5238" spans="1:19" x14ac:dyDescent="0.25">
      <c r="A5238" s="39" t="s">
        <v>262</v>
      </c>
      <c r="B5238" s="39" t="s">
        <v>236</v>
      </c>
      <c r="C5238" s="7">
        <v>44105</v>
      </c>
      <c r="D5238" s="39" t="s">
        <v>70</v>
      </c>
      <c r="E5238" s="39">
        <v>-137</v>
      </c>
      <c r="F5238" s="82">
        <f t="shared" si="243"/>
        <v>-0.13700000000000001</v>
      </c>
      <c r="G5238" s="39">
        <f>VLOOKUP(N5238,Currecny_M!$A$1:$P$10,2,FALSE)</f>
        <v>53</v>
      </c>
      <c r="H5238" s="39">
        <f>MATCH(C5238,Currecny_M!$A$1:$P$1,0)</f>
        <v>8</v>
      </c>
      <c r="I5238" s="39">
        <f>VLOOKUP(N5238,Currecny_M!$A$1:$P$10,MATCH(Database!C5238,Currecny_M!$A$1:$P$1,0),FALSE)</f>
        <v>56.27</v>
      </c>
      <c r="J5238" s="82">
        <f t="shared" si="244"/>
        <v>-7.7089900000000009</v>
      </c>
      <c r="K5238" s="39">
        <f>VLOOKUP('Cover page'!$B$6,Currecny_M!$A$1:$P$10,MATCH(Database!C5238,Currecny_M!$A$1:$P$1,0),FALSE)</f>
        <v>1</v>
      </c>
      <c r="L5238" s="82">
        <f t="shared" si="245"/>
        <v>-7.7089900000000009</v>
      </c>
      <c r="M5238" s="82">
        <f>((E5238/$F$1)*VLOOKUP(N5238,Currecny_M!$A$1:$P$10,MATCH(Database!C5238,Currecny_M!$A$1:$P$1,0),FALSE))/VLOOKUP('Cover page'!$B$6,Currecny_M!$A$1:$P$10,MATCH(Database!C5238,Currecny_M!$A$1:$P$1,0),FALSE)</f>
        <v>-7.7089900000000009</v>
      </c>
      <c r="N5238" s="6" t="str">
        <f>VLOOKUP(B5238,Master!$A$2:$C$11,3,FALSE)</f>
        <v>SGD</v>
      </c>
      <c r="O5238" s="6" t="str">
        <f>VLOOKUP(B5238,Master!$A$2:$C$11,2,FALSE)</f>
        <v>Asia</v>
      </c>
      <c r="Q5238" s="39" t="str">
        <f>VLOOKUP(D5238,GL_Master!$A$1:$D$80,2,FALSE)</f>
        <v>BS</v>
      </c>
      <c r="R5238" s="39" t="str">
        <f>VLOOKUP(D5238,GL_Master!$A$1:$D$80,3,FALSE)</f>
        <v>Accumulated Depreciation</v>
      </c>
      <c r="S5238" s="39" t="str">
        <f>VLOOKUP(D5238,GL_Master!$A$1:$D$80,4,FALSE)</f>
        <v>Accumulated Depreciation</v>
      </c>
    </row>
    <row r="5239" spans="1:19" x14ac:dyDescent="0.25">
      <c r="A5239" s="39" t="s">
        <v>262</v>
      </c>
      <c r="B5239" s="39" t="s">
        <v>236</v>
      </c>
      <c r="C5239" s="7">
        <v>44105</v>
      </c>
      <c r="D5239" s="39" t="s">
        <v>71</v>
      </c>
      <c r="E5239" s="39">
        <v>6953</v>
      </c>
      <c r="F5239" s="82">
        <f t="shared" si="243"/>
        <v>6.9530000000000003</v>
      </c>
      <c r="G5239" s="39">
        <f>VLOOKUP(N5239,Currecny_M!$A$1:$P$10,2,FALSE)</f>
        <v>53</v>
      </c>
      <c r="H5239" s="39">
        <f>MATCH(C5239,Currecny_M!$A$1:$P$1,0)</f>
        <v>8</v>
      </c>
      <c r="I5239" s="39">
        <f>VLOOKUP(N5239,Currecny_M!$A$1:$P$10,MATCH(Database!C5239,Currecny_M!$A$1:$P$1,0),FALSE)</f>
        <v>56.27</v>
      </c>
      <c r="J5239" s="82">
        <f t="shared" si="244"/>
        <v>391.24531000000002</v>
      </c>
      <c r="K5239" s="39">
        <f>VLOOKUP('Cover page'!$B$6,Currecny_M!$A$1:$P$10,MATCH(Database!C5239,Currecny_M!$A$1:$P$1,0),FALSE)</f>
        <v>1</v>
      </c>
      <c r="L5239" s="82">
        <f t="shared" si="245"/>
        <v>391.24531000000002</v>
      </c>
      <c r="M5239" s="82">
        <f>((E5239/$F$1)*VLOOKUP(N5239,Currecny_M!$A$1:$P$10,MATCH(Database!C5239,Currecny_M!$A$1:$P$1,0),FALSE))/VLOOKUP('Cover page'!$B$6,Currecny_M!$A$1:$P$10,MATCH(Database!C5239,Currecny_M!$A$1:$P$1,0),FALSE)</f>
        <v>391.24531000000002</v>
      </c>
      <c r="N5239" s="6" t="str">
        <f>VLOOKUP(B5239,Master!$A$2:$C$11,3,FALSE)</f>
        <v>SGD</v>
      </c>
      <c r="O5239" s="6" t="str">
        <f>VLOOKUP(B5239,Master!$A$2:$C$11,2,FALSE)</f>
        <v>Asia</v>
      </c>
      <c r="Q5239" s="39" t="str">
        <f>VLOOKUP(D5239,GL_Master!$A$1:$D$80,2,FALSE)</f>
        <v>BS</v>
      </c>
      <c r="R5239" s="39" t="str">
        <f>VLOOKUP(D5239,GL_Master!$A$1:$D$80,3,FALSE)</f>
        <v>Gross Block</v>
      </c>
      <c r="S5239" s="39" t="str">
        <f>VLOOKUP(D5239,GL_Master!$A$1:$D$80,4,FALSE)</f>
        <v>Tangible Fixed assets</v>
      </c>
    </row>
    <row r="5240" spans="1:19" x14ac:dyDescent="0.25">
      <c r="A5240" s="39" t="s">
        <v>262</v>
      </c>
      <c r="B5240" s="39" t="s">
        <v>236</v>
      </c>
      <c r="C5240" s="7">
        <v>44105</v>
      </c>
      <c r="D5240" s="39" t="s">
        <v>72</v>
      </c>
      <c r="E5240" s="39">
        <v>55</v>
      </c>
      <c r="F5240" s="82">
        <f t="shared" si="243"/>
        <v>5.5E-2</v>
      </c>
      <c r="G5240" s="39">
        <f>VLOOKUP(N5240,Currecny_M!$A$1:$P$10,2,FALSE)</f>
        <v>53</v>
      </c>
      <c r="H5240" s="39">
        <f>MATCH(C5240,Currecny_M!$A$1:$P$1,0)</f>
        <v>8</v>
      </c>
      <c r="I5240" s="39">
        <f>VLOOKUP(N5240,Currecny_M!$A$1:$P$10,MATCH(Database!C5240,Currecny_M!$A$1:$P$1,0),FALSE)</f>
        <v>56.27</v>
      </c>
      <c r="J5240" s="82">
        <f t="shared" si="244"/>
        <v>3.0948500000000001</v>
      </c>
      <c r="K5240" s="39">
        <f>VLOOKUP('Cover page'!$B$6,Currecny_M!$A$1:$P$10,MATCH(Database!C5240,Currecny_M!$A$1:$P$1,0),FALSE)</f>
        <v>1</v>
      </c>
      <c r="L5240" s="82">
        <f t="shared" si="245"/>
        <v>3.0948500000000001</v>
      </c>
      <c r="M5240" s="82">
        <f>((E5240/$F$1)*VLOOKUP(N5240,Currecny_M!$A$1:$P$10,MATCH(Database!C5240,Currecny_M!$A$1:$P$1,0),FALSE))/VLOOKUP('Cover page'!$B$6,Currecny_M!$A$1:$P$10,MATCH(Database!C5240,Currecny_M!$A$1:$P$1,0),FALSE)</f>
        <v>3.0948500000000001</v>
      </c>
      <c r="N5240" s="6" t="str">
        <f>VLOOKUP(B5240,Master!$A$2:$C$11,3,FALSE)</f>
        <v>SGD</v>
      </c>
      <c r="O5240" s="6" t="str">
        <f>VLOOKUP(B5240,Master!$A$2:$C$11,2,FALSE)</f>
        <v>Asia</v>
      </c>
      <c r="Q5240" s="39" t="str">
        <f>VLOOKUP(D5240,GL_Master!$A$1:$D$80,2,FALSE)</f>
        <v>BS</v>
      </c>
      <c r="R5240" s="39" t="str">
        <f>VLOOKUP(D5240,GL_Master!$A$1:$D$80,3,FALSE)</f>
        <v>Gross Block</v>
      </c>
      <c r="S5240" s="39" t="str">
        <f>VLOOKUP(D5240,GL_Master!$A$1:$D$80,4,FALSE)</f>
        <v>Tangible Fixed assets</v>
      </c>
    </row>
    <row r="5241" spans="1:19" x14ac:dyDescent="0.25">
      <c r="A5241" s="39" t="s">
        <v>262</v>
      </c>
      <c r="B5241" s="39" t="s">
        <v>236</v>
      </c>
      <c r="C5241" s="7">
        <v>44105</v>
      </c>
      <c r="D5241" s="39" t="s">
        <v>73</v>
      </c>
      <c r="E5241" s="39">
        <v>27</v>
      </c>
      <c r="F5241" s="82">
        <f t="shared" si="243"/>
        <v>2.7E-2</v>
      </c>
      <c r="G5241" s="39">
        <f>VLOOKUP(N5241,Currecny_M!$A$1:$P$10,2,FALSE)</f>
        <v>53</v>
      </c>
      <c r="H5241" s="39">
        <f>MATCH(C5241,Currecny_M!$A$1:$P$1,0)</f>
        <v>8</v>
      </c>
      <c r="I5241" s="39">
        <f>VLOOKUP(N5241,Currecny_M!$A$1:$P$10,MATCH(Database!C5241,Currecny_M!$A$1:$P$1,0),FALSE)</f>
        <v>56.27</v>
      </c>
      <c r="J5241" s="82">
        <f t="shared" si="244"/>
        <v>1.51929</v>
      </c>
      <c r="K5241" s="39">
        <f>VLOOKUP('Cover page'!$B$6,Currecny_M!$A$1:$P$10,MATCH(Database!C5241,Currecny_M!$A$1:$P$1,0),FALSE)</f>
        <v>1</v>
      </c>
      <c r="L5241" s="82">
        <f t="shared" si="245"/>
        <v>1.51929</v>
      </c>
      <c r="M5241" s="82">
        <f>((E5241/$F$1)*VLOOKUP(N5241,Currecny_M!$A$1:$P$10,MATCH(Database!C5241,Currecny_M!$A$1:$P$1,0),FALSE))/VLOOKUP('Cover page'!$B$6,Currecny_M!$A$1:$P$10,MATCH(Database!C5241,Currecny_M!$A$1:$P$1,0),FALSE)</f>
        <v>1.51929</v>
      </c>
      <c r="N5241" s="6" t="str">
        <f>VLOOKUP(B5241,Master!$A$2:$C$11,3,FALSE)</f>
        <v>SGD</v>
      </c>
      <c r="O5241" s="6" t="str">
        <f>VLOOKUP(B5241,Master!$A$2:$C$11,2,FALSE)</f>
        <v>Asia</v>
      </c>
      <c r="Q5241" s="39" t="str">
        <f>VLOOKUP(D5241,GL_Master!$A$1:$D$80,2,FALSE)</f>
        <v>BS</v>
      </c>
      <c r="R5241" s="39" t="str">
        <f>VLOOKUP(D5241,GL_Master!$A$1:$D$80,3,FALSE)</f>
        <v>Gross Block</v>
      </c>
      <c r="S5241" s="39" t="str">
        <f>VLOOKUP(D5241,GL_Master!$A$1:$D$80,4,FALSE)</f>
        <v>Tangible Fixed assets</v>
      </c>
    </row>
    <row r="5242" spans="1:19" x14ac:dyDescent="0.25">
      <c r="A5242" s="39" t="s">
        <v>262</v>
      </c>
      <c r="B5242" s="39" t="s">
        <v>236</v>
      </c>
      <c r="C5242" s="7">
        <v>44105</v>
      </c>
      <c r="D5242" s="39" t="s">
        <v>74</v>
      </c>
      <c r="E5242" s="39">
        <v>-6296</v>
      </c>
      <c r="F5242" s="82">
        <f t="shared" si="243"/>
        <v>-6.2960000000000003</v>
      </c>
      <c r="G5242" s="39">
        <f>VLOOKUP(N5242,Currecny_M!$A$1:$P$10,2,FALSE)</f>
        <v>53</v>
      </c>
      <c r="H5242" s="39">
        <f>MATCH(C5242,Currecny_M!$A$1:$P$1,0)</f>
        <v>8</v>
      </c>
      <c r="I5242" s="39">
        <f>VLOOKUP(N5242,Currecny_M!$A$1:$P$10,MATCH(Database!C5242,Currecny_M!$A$1:$P$1,0),FALSE)</f>
        <v>56.27</v>
      </c>
      <c r="J5242" s="82">
        <f t="shared" si="244"/>
        <v>-354.27592000000004</v>
      </c>
      <c r="K5242" s="39">
        <f>VLOOKUP('Cover page'!$B$6,Currecny_M!$A$1:$P$10,MATCH(Database!C5242,Currecny_M!$A$1:$P$1,0),FALSE)</f>
        <v>1</v>
      </c>
      <c r="L5242" s="82">
        <f t="shared" si="245"/>
        <v>-354.27592000000004</v>
      </c>
      <c r="M5242" s="82">
        <f>((E5242/$F$1)*VLOOKUP(N5242,Currecny_M!$A$1:$P$10,MATCH(Database!C5242,Currecny_M!$A$1:$P$1,0),FALSE))/VLOOKUP('Cover page'!$B$6,Currecny_M!$A$1:$P$10,MATCH(Database!C5242,Currecny_M!$A$1:$P$1,0),FALSE)</f>
        <v>-354.27592000000004</v>
      </c>
      <c r="N5242" s="6" t="str">
        <f>VLOOKUP(B5242,Master!$A$2:$C$11,3,FALSE)</f>
        <v>SGD</v>
      </c>
      <c r="O5242" s="6" t="str">
        <f>VLOOKUP(B5242,Master!$A$2:$C$11,2,FALSE)</f>
        <v>Asia</v>
      </c>
      <c r="Q5242" s="39" t="str">
        <f>VLOOKUP(D5242,GL_Master!$A$1:$D$80,2,FALSE)</f>
        <v>BS</v>
      </c>
      <c r="R5242" s="39" t="str">
        <f>VLOOKUP(D5242,GL_Master!$A$1:$D$80,3,FALSE)</f>
        <v>Accumulated Depreciation</v>
      </c>
      <c r="S5242" s="39" t="str">
        <f>VLOOKUP(D5242,GL_Master!$A$1:$D$80,4,FALSE)</f>
        <v>Accumulated Depreciation</v>
      </c>
    </row>
    <row r="5243" spans="1:19" x14ac:dyDescent="0.25">
      <c r="A5243" s="39" t="s">
        <v>262</v>
      </c>
      <c r="B5243" s="39" t="s">
        <v>236</v>
      </c>
      <c r="C5243" s="7">
        <v>44105</v>
      </c>
      <c r="D5243" s="39" t="s">
        <v>21</v>
      </c>
      <c r="E5243" s="39">
        <v>539</v>
      </c>
      <c r="F5243" s="82">
        <f t="shared" si="243"/>
        <v>0.53900000000000003</v>
      </c>
      <c r="G5243" s="39">
        <f>VLOOKUP(N5243,Currecny_M!$A$1:$P$10,2,FALSE)</f>
        <v>53</v>
      </c>
      <c r="H5243" s="39">
        <f>MATCH(C5243,Currecny_M!$A$1:$P$1,0)</f>
        <v>8</v>
      </c>
      <c r="I5243" s="39">
        <f>VLOOKUP(N5243,Currecny_M!$A$1:$P$10,MATCH(Database!C5243,Currecny_M!$A$1:$P$1,0),FALSE)</f>
        <v>56.27</v>
      </c>
      <c r="J5243" s="82">
        <f t="shared" si="244"/>
        <v>30.329530000000002</v>
      </c>
      <c r="K5243" s="39">
        <f>VLOOKUP('Cover page'!$B$6,Currecny_M!$A$1:$P$10,MATCH(Database!C5243,Currecny_M!$A$1:$P$1,0),FALSE)</f>
        <v>1</v>
      </c>
      <c r="L5243" s="82">
        <f t="shared" si="245"/>
        <v>30.329530000000002</v>
      </c>
      <c r="M5243" s="82">
        <f>((E5243/$F$1)*VLOOKUP(N5243,Currecny_M!$A$1:$P$10,MATCH(Database!C5243,Currecny_M!$A$1:$P$1,0),FALSE))/VLOOKUP('Cover page'!$B$6,Currecny_M!$A$1:$P$10,MATCH(Database!C5243,Currecny_M!$A$1:$P$1,0),FALSE)</f>
        <v>30.329530000000002</v>
      </c>
      <c r="N5243" s="6" t="str">
        <f>VLOOKUP(B5243,Master!$A$2:$C$11,3,FALSE)</f>
        <v>SGD</v>
      </c>
      <c r="O5243" s="6" t="str">
        <f>VLOOKUP(B5243,Master!$A$2:$C$11,2,FALSE)</f>
        <v>Asia</v>
      </c>
      <c r="Q5243" s="39" t="str">
        <f>VLOOKUP(D5243,GL_Master!$A$1:$D$80,2,FALSE)</f>
        <v>BS</v>
      </c>
      <c r="R5243" s="39" t="str">
        <f>VLOOKUP(D5243,GL_Master!$A$1:$D$80,3,FALSE)</f>
        <v>Gross Block</v>
      </c>
      <c r="S5243" s="39" t="str">
        <f>VLOOKUP(D5243,GL_Master!$A$1:$D$80,4,FALSE)</f>
        <v>Tangible Fixed assets</v>
      </c>
    </row>
    <row r="5244" spans="1:19" x14ac:dyDescent="0.25">
      <c r="A5244" s="39" t="s">
        <v>262</v>
      </c>
      <c r="B5244" s="39" t="s">
        <v>236</v>
      </c>
      <c r="C5244" s="7">
        <v>44105</v>
      </c>
      <c r="D5244" s="39" t="s">
        <v>27</v>
      </c>
      <c r="E5244" s="39">
        <v>1296</v>
      </c>
      <c r="F5244" s="82">
        <f t="shared" si="243"/>
        <v>1.296</v>
      </c>
      <c r="G5244" s="39">
        <f>VLOOKUP(N5244,Currecny_M!$A$1:$P$10,2,FALSE)</f>
        <v>53</v>
      </c>
      <c r="H5244" s="39">
        <f>MATCH(C5244,Currecny_M!$A$1:$P$1,0)</f>
        <v>8</v>
      </c>
      <c r="I5244" s="39">
        <f>VLOOKUP(N5244,Currecny_M!$A$1:$P$10,MATCH(Database!C5244,Currecny_M!$A$1:$P$1,0),FALSE)</f>
        <v>56.27</v>
      </c>
      <c r="J5244" s="82">
        <f t="shared" si="244"/>
        <v>72.925920000000005</v>
      </c>
      <c r="K5244" s="39">
        <f>VLOOKUP('Cover page'!$B$6,Currecny_M!$A$1:$P$10,MATCH(Database!C5244,Currecny_M!$A$1:$P$1,0),FALSE)</f>
        <v>1</v>
      </c>
      <c r="L5244" s="82">
        <f t="shared" si="245"/>
        <v>72.925920000000005</v>
      </c>
      <c r="M5244" s="82">
        <f>((E5244/$F$1)*VLOOKUP(N5244,Currecny_M!$A$1:$P$10,MATCH(Database!C5244,Currecny_M!$A$1:$P$1,0),FALSE))/VLOOKUP('Cover page'!$B$6,Currecny_M!$A$1:$P$10,MATCH(Database!C5244,Currecny_M!$A$1:$P$1,0),FALSE)</f>
        <v>72.925920000000005</v>
      </c>
      <c r="N5244" s="6" t="str">
        <f>VLOOKUP(B5244,Master!$A$2:$C$11,3,FALSE)</f>
        <v>SGD</v>
      </c>
      <c r="O5244" s="6" t="str">
        <f>VLOOKUP(B5244,Master!$A$2:$C$11,2,FALSE)</f>
        <v>Asia</v>
      </c>
      <c r="Q5244" s="39" t="str">
        <f>VLOOKUP(D5244,GL_Master!$A$1:$D$80,2,FALSE)</f>
        <v>BS</v>
      </c>
      <c r="R5244" s="39" t="str">
        <f>VLOOKUP(D5244,GL_Master!$A$1:$D$80,3,FALSE)</f>
        <v>Gross Block</v>
      </c>
      <c r="S5244" s="39" t="str">
        <f>VLOOKUP(D5244,GL_Master!$A$1:$D$80,4,FALSE)</f>
        <v>Tangible Fixed assets</v>
      </c>
    </row>
    <row r="5245" spans="1:19" x14ac:dyDescent="0.25">
      <c r="A5245" s="39" t="s">
        <v>262</v>
      </c>
      <c r="B5245" s="39" t="s">
        <v>236</v>
      </c>
      <c r="C5245" s="7">
        <v>44105</v>
      </c>
      <c r="D5245" s="39" t="s">
        <v>75</v>
      </c>
      <c r="E5245" s="39">
        <v>-27</v>
      </c>
      <c r="F5245" s="82">
        <f t="shared" si="243"/>
        <v>-2.7E-2</v>
      </c>
      <c r="G5245" s="39">
        <f>VLOOKUP(N5245,Currecny_M!$A$1:$P$10,2,FALSE)</f>
        <v>53</v>
      </c>
      <c r="H5245" s="39">
        <f>MATCH(C5245,Currecny_M!$A$1:$P$1,0)</f>
        <v>8</v>
      </c>
      <c r="I5245" s="39">
        <f>VLOOKUP(N5245,Currecny_M!$A$1:$P$10,MATCH(Database!C5245,Currecny_M!$A$1:$P$1,0),FALSE)</f>
        <v>56.27</v>
      </c>
      <c r="J5245" s="82">
        <f t="shared" si="244"/>
        <v>-1.51929</v>
      </c>
      <c r="K5245" s="39">
        <f>VLOOKUP('Cover page'!$B$6,Currecny_M!$A$1:$P$10,MATCH(Database!C5245,Currecny_M!$A$1:$P$1,0),FALSE)</f>
        <v>1</v>
      </c>
      <c r="L5245" s="82">
        <f t="shared" si="245"/>
        <v>-1.51929</v>
      </c>
      <c r="M5245" s="82">
        <f>((E5245/$F$1)*VLOOKUP(N5245,Currecny_M!$A$1:$P$10,MATCH(Database!C5245,Currecny_M!$A$1:$P$1,0),FALSE))/VLOOKUP('Cover page'!$B$6,Currecny_M!$A$1:$P$10,MATCH(Database!C5245,Currecny_M!$A$1:$P$1,0),FALSE)</f>
        <v>-1.51929</v>
      </c>
      <c r="N5245" s="6" t="str">
        <f>VLOOKUP(B5245,Master!$A$2:$C$11,3,FALSE)</f>
        <v>SGD</v>
      </c>
      <c r="O5245" s="6" t="str">
        <f>VLOOKUP(B5245,Master!$A$2:$C$11,2,FALSE)</f>
        <v>Asia</v>
      </c>
      <c r="Q5245" s="39" t="str">
        <f>VLOOKUP(D5245,GL_Master!$A$1:$D$80,2,FALSE)</f>
        <v>BS</v>
      </c>
      <c r="R5245" s="39" t="str">
        <f>VLOOKUP(D5245,GL_Master!$A$1:$D$80,3,FALSE)</f>
        <v>Gross Block</v>
      </c>
      <c r="S5245" s="39" t="str">
        <f>VLOOKUP(D5245,GL_Master!$A$1:$D$80,4,FALSE)</f>
        <v>Tangible Fixed assets</v>
      </c>
    </row>
    <row r="5246" spans="1:19" x14ac:dyDescent="0.25">
      <c r="A5246" s="39" t="s">
        <v>262</v>
      </c>
      <c r="B5246" s="39" t="s">
        <v>236</v>
      </c>
      <c r="C5246" s="7">
        <v>44105</v>
      </c>
      <c r="D5246" s="39" t="s">
        <v>76</v>
      </c>
      <c r="E5246" s="39">
        <v>720</v>
      </c>
      <c r="F5246" s="82">
        <f t="shared" si="243"/>
        <v>0.72</v>
      </c>
      <c r="G5246" s="39">
        <f>VLOOKUP(N5246,Currecny_M!$A$1:$P$10,2,FALSE)</f>
        <v>53</v>
      </c>
      <c r="H5246" s="39">
        <f>MATCH(C5246,Currecny_M!$A$1:$P$1,0)</f>
        <v>8</v>
      </c>
      <c r="I5246" s="39">
        <f>VLOOKUP(N5246,Currecny_M!$A$1:$P$10,MATCH(Database!C5246,Currecny_M!$A$1:$P$1,0),FALSE)</f>
        <v>56.27</v>
      </c>
      <c r="J5246" s="82">
        <f t="shared" si="244"/>
        <v>40.514400000000002</v>
      </c>
      <c r="K5246" s="39">
        <f>VLOOKUP('Cover page'!$B$6,Currecny_M!$A$1:$P$10,MATCH(Database!C5246,Currecny_M!$A$1:$P$1,0),FALSE)</f>
        <v>1</v>
      </c>
      <c r="L5246" s="82">
        <f t="shared" si="245"/>
        <v>40.514400000000002</v>
      </c>
      <c r="M5246" s="82">
        <f>((E5246/$F$1)*VLOOKUP(N5246,Currecny_M!$A$1:$P$10,MATCH(Database!C5246,Currecny_M!$A$1:$P$1,0),FALSE))/VLOOKUP('Cover page'!$B$6,Currecny_M!$A$1:$P$10,MATCH(Database!C5246,Currecny_M!$A$1:$P$1,0),FALSE)</f>
        <v>40.514400000000002</v>
      </c>
      <c r="N5246" s="6" t="str">
        <f>VLOOKUP(B5246,Master!$A$2:$C$11,3,FALSE)</f>
        <v>SGD</v>
      </c>
      <c r="O5246" s="6" t="str">
        <f>VLOOKUP(B5246,Master!$A$2:$C$11,2,FALSE)</f>
        <v>Asia</v>
      </c>
      <c r="Q5246" s="39" t="str">
        <f>VLOOKUP(D5246,GL_Master!$A$1:$D$80,2,FALSE)</f>
        <v>BS</v>
      </c>
      <c r="R5246" s="39" t="str">
        <f>VLOOKUP(D5246,GL_Master!$A$1:$D$80,3,FALSE)</f>
        <v>Inventories</v>
      </c>
      <c r="S5246" s="39" t="str">
        <f>VLOOKUP(D5246,GL_Master!$A$1:$D$80,4,FALSE)</f>
        <v>Inventory</v>
      </c>
    </row>
    <row r="5247" spans="1:19" x14ac:dyDescent="0.25">
      <c r="A5247" s="39" t="s">
        <v>262</v>
      </c>
      <c r="B5247" s="39" t="s">
        <v>236</v>
      </c>
      <c r="C5247" s="7">
        <v>44105</v>
      </c>
      <c r="D5247" s="39" t="s">
        <v>77</v>
      </c>
      <c r="E5247" s="39">
        <v>1714</v>
      </c>
      <c r="F5247" s="82">
        <f t="shared" si="243"/>
        <v>1.714</v>
      </c>
      <c r="G5247" s="39">
        <f>VLOOKUP(N5247,Currecny_M!$A$1:$P$10,2,FALSE)</f>
        <v>53</v>
      </c>
      <c r="H5247" s="39">
        <f>MATCH(C5247,Currecny_M!$A$1:$P$1,0)</f>
        <v>8</v>
      </c>
      <c r="I5247" s="39">
        <f>VLOOKUP(N5247,Currecny_M!$A$1:$P$10,MATCH(Database!C5247,Currecny_M!$A$1:$P$1,0),FALSE)</f>
        <v>56.27</v>
      </c>
      <c r="J5247" s="82">
        <f t="shared" si="244"/>
        <v>96.446780000000004</v>
      </c>
      <c r="K5247" s="39">
        <f>VLOOKUP('Cover page'!$B$6,Currecny_M!$A$1:$P$10,MATCH(Database!C5247,Currecny_M!$A$1:$P$1,0),FALSE)</f>
        <v>1</v>
      </c>
      <c r="L5247" s="82">
        <f t="shared" si="245"/>
        <v>96.446780000000004</v>
      </c>
      <c r="M5247" s="82">
        <f>((E5247/$F$1)*VLOOKUP(N5247,Currecny_M!$A$1:$P$10,MATCH(Database!C5247,Currecny_M!$A$1:$P$1,0),FALSE))/VLOOKUP('Cover page'!$B$6,Currecny_M!$A$1:$P$10,MATCH(Database!C5247,Currecny_M!$A$1:$P$1,0),FALSE)</f>
        <v>96.446780000000004</v>
      </c>
      <c r="N5247" s="6" t="str">
        <f>VLOOKUP(B5247,Master!$A$2:$C$11,3,FALSE)</f>
        <v>SGD</v>
      </c>
      <c r="O5247" s="6" t="str">
        <f>VLOOKUP(B5247,Master!$A$2:$C$11,2,FALSE)</f>
        <v>Asia</v>
      </c>
      <c r="Q5247" s="39" t="str">
        <f>VLOOKUP(D5247,GL_Master!$A$1:$D$80,2,FALSE)</f>
        <v>BS</v>
      </c>
      <c r="R5247" s="39" t="str">
        <f>VLOOKUP(D5247,GL_Master!$A$1:$D$80,3,FALSE)</f>
        <v>Inventories</v>
      </c>
      <c r="S5247" s="39" t="str">
        <f>VLOOKUP(D5247,GL_Master!$A$1:$D$80,4,FALSE)</f>
        <v>Inventory</v>
      </c>
    </row>
    <row r="5248" spans="1:19" x14ac:dyDescent="0.25">
      <c r="A5248" s="39" t="s">
        <v>262</v>
      </c>
      <c r="B5248" s="39" t="s">
        <v>236</v>
      </c>
      <c r="C5248" s="7">
        <v>44105</v>
      </c>
      <c r="D5248" s="39" t="s">
        <v>2</v>
      </c>
      <c r="E5248" s="39">
        <v>171601</v>
      </c>
      <c r="F5248" s="82">
        <f t="shared" si="243"/>
        <v>171.601</v>
      </c>
      <c r="G5248" s="39">
        <f>VLOOKUP(N5248,Currecny_M!$A$1:$P$10,2,FALSE)</f>
        <v>53</v>
      </c>
      <c r="H5248" s="39">
        <f>MATCH(C5248,Currecny_M!$A$1:$P$1,0)</f>
        <v>8</v>
      </c>
      <c r="I5248" s="39">
        <f>VLOOKUP(N5248,Currecny_M!$A$1:$P$10,MATCH(Database!C5248,Currecny_M!$A$1:$P$1,0),FALSE)</f>
        <v>56.27</v>
      </c>
      <c r="J5248" s="82">
        <f t="shared" si="244"/>
        <v>9655.9882699999998</v>
      </c>
      <c r="K5248" s="39">
        <f>VLOOKUP('Cover page'!$B$6,Currecny_M!$A$1:$P$10,MATCH(Database!C5248,Currecny_M!$A$1:$P$1,0),FALSE)</f>
        <v>1</v>
      </c>
      <c r="L5248" s="82">
        <f t="shared" si="245"/>
        <v>9655.9882699999998</v>
      </c>
      <c r="M5248" s="82">
        <f>((E5248/$F$1)*VLOOKUP(N5248,Currecny_M!$A$1:$P$10,MATCH(Database!C5248,Currecny_M!$A$1:$P$1,0),FALSE))/VLOOKUP('Cover page'!$B$6,Currecny_M!$A$1:$P$10,MATCH(Database!C5248,Currecny_M!$A$1:$P$1,0),FALSE)</f>
        <v>9655.9882699999998</v>
      </c>
      <c r="N5248" s="6" t="str">
        <f>VLOOKUP(B5248,Master!$A$2:$C$11,3,FALSE)</f>
        <v>SGD</v>
      </c>
      <c r="O5248" s="6" t="str">
        <f>VLOOKUP(B5248,Master!$A$2:$C$11,2,FALSE)</f>
        <v>Asia</v>
      </c>
      <c r="Q5248" s="39" t="str">
        <f>VLOOKUP(D5248,GL_Master!$A$1:$D$80,2,FALSE)</f>
        <v>BS</v>
      </c>
      <c r="R5248" s="39" t="str">
        <f>VLOOKUP(D5248,GL_Master!$A$1:$D$80,3,FALSE)</f>
        <v>Trade receivables</v>
      </c>
      <c r="S5248" s="39" t="str">
        <f>VLOOKUP(D5248,GL_Master!$A$1:$D$80,4,FALSE)</f>
        <v>Unsecured, considered good</v>
      </c>
    </row>
    <row r="5249" spans="1:19" x14ac:dyDescent="0.25">
      <c r="A5249" s="39" t="s">
        <v>262</v>
      </c>
      <c r="B5249" s="39" t="s">
        <v>236</v>
      </c>
      <c r="C5249" s="7">
        <v>44105</v>
      </c>
      <c r="D5249" s="39" t="s">
        <v>78</v>
      </c>
      <c r="E5249" s="39">
        <v>28</v>
      </c>
      <c r="F5249" s="82">
        <f t="shared" si="243"/>
        <v>2.8000000000000001E-2</v>
      </c>
      <c r="G5249" s="39">
        <f>VLOOKUP(N5249,Currecny_M!$A$1:$P$10,2,FALSE)</f>
        <v>53</v>
      </c>
      <c r="H5249" s="39">
        <f>MATCH(C5249,Currecny_M!$A$1:$P$1,0)</f>
        <v>8</v>
      </c>
      <c r="I5249" s="39">
        <f>VLOOKUP(N5249,Currecny_M!$A$1:$P$10,MATCH(Database!C5249,Currecny_M!$A$1:$P$1,0),FALSE)</f>
        <v>56.27</v>
      </c>
      <c r="J5249" s="82">
        <f t="shared" si="244"/>
        <v>1.5755600000000001</v>
      </c>
      <c r="K5249" s="39">
        <f>VLOOKUP('Cover page'!$B$6,Currecny_M!$A$1:$P$10,MATCH(Database!C5249,Currecny_M!$A$1:$P$1,0),FALSE)</f>
        <v>1</v>
      </c>
      <c r="L5249" s="82">
        <f t="shared" si="245"/>
        <v>1.5755600000000001</v>
      </c>
      <c r="M5249" s="82">
        <f>((E5249/$F$1)*VLOOKUP(N5249,Currecny_M!$A$1:$P$10,MATCH(Database!C5249,Currecny_M!$A$1:$P$1,0),FALSE))/VLOOKUP('Cover page'!$B$6,Currecny_M!$A$1:$P$10,MATCH(Database!C5249,Currecny_M!$A$1:$P$1,0),FALSE)</f>
        <v>1.5755600000000001</v>
      </c>
      <c r="N5249" s="6" t="str">
        <f>VLOOKUP(B5249,Master!$A$2:$C$11,3,FALSE)</f>
        <v>SGD</v>
      </c>
      <c r="O5249" s="6" t="str">
        <f>VLOOKUP(B5249,Master!$A$2:$C$11,2,FALSE)</f>
        <v>Asia</v>
      </c>
      <c r="Q5249" s="39" t="str">
        <f>VLOOKUP(D5249,GL_Master!$A$1:$D$80,2,FALSE)</f>
        <v>BS</v>
      </c>
      <c r="R5249" s="39" t="str">
        <f>VLOOKUP(D5249,GL_Master!$A$1:$D$80,3,FALSE)</f>
        <v>Cash &amp; Bank Balances</v>
      </c>
      <c r="S5249" s="39" t="str">
        <f>VLOOKUP(D5249,GL_Master!$A$1:$D$80,4,FALSE)</f>
        <v>Cash In hand</v>
      </c>
    </row>
    <row r="5250" spans="1:19" x14ac:dyDescent="0.25">
      <c r="A5250" s="39" t="s">
        <v>262</v>
      </c>
      <c r="B5250" s="39" t="s">
        <v>236</v>
      </c>
      <c r="C5250" s="7">
        <v>44105</v>
      </c>
      <c r="D5250" s="39" t="s">
        <v>79</v>
      </c>
      <c r="E5250" s="39">
        <v>-7264</v>
      </c>
      <c r="F5250" s="82">
        <f t="shared" si="243"/>
        <v>-7.2640000000000002</v>
      </c>
      <c r="G5250" s="39">
        <f>VLOOKUP(N5250,Currecny_M!$A$1:$P$10,2,FALSE)</f>
        <v>53</v>
      </c>
      <c r="H5250" s="39">
        <f>MATCH(C5250,Currecny_M!$A$1:$P$1,0)</f>
        <v>8</v>
      </c>
      <c r="I5250" s="39">
        <f>VLOOKUP(N5250,Currecny_M!$A$1:$P$10,MATCH(Database!C5250,Currecny_M!$A$1:$P$1,0),FALSE)</f>
        <v>56.27</v>
      </c>
      <c r="J5250" s="82">
        <f t="shared" si="244"/>
        <v>-408.74528000000004</v>
      </c>
      <c r="K5250" s="39">
        <f>VLOOKUP('Cover page'!$B$6,Currecny_M!$A$1:$P$10,MATCH(Database!C5250,Currecny_M!$A$1:$P$1,0),FALSE)</f>
        <v>1</v>
      </c>
      <c r="L5250" s="82">
        <f t="shared" si="245"/>
        <v>-408.74528000000004</v>
      </c>
      <c r="M5250" s="82">
        <f>((E5250/$F$1)*VLOOKUP(N5250,Currecny_M!$A$1:$P$10,MATCH(Database!C5250,Currecny_M!$A$1:$P$1,0),FALSE))/VLOOKUP('Cover page'!$B$6,Currecny_M!$A$1:$P$10,MATCH(Database!C5250,Currecny_M!$A$1:$P$1,0),FALSE)</f>
        <v>-408.74528000000004</v>
      </c>
      <c r="N5250" s="6" t="str">
        <f>VLOOKUP(B5250,Master!$A$2:$C$11,3,FALSE)</f>
        <v>SGD</v>
      </c>
      <c r="O5250" s="6" t="str">
        <f>VLOOKUP(B5250,Master!$A$2:$C$11,2,FALSE)</f>
        <v>Asia</v>
      </c>
      <c r="Q5250" s="39" t="str">
        <f>VLOOKUP(D5250,GL_Master!$A$1:$D$80,2,FALSE)</f>
        <v>BS</v>
      </c>
      <c r="R5250" s="39" t="str">
        <f>VLOOKUP(D5250,GL_Master!$A$1:$D$80,3,FALSE)</f>
        <v>Loan Fund</v>
      </c>
      <c r="S5250" s="39" t="str">
        <f>VLOOKUP(D5250,GL_Master!$A$1:$D$80,4,FALSE)</f>
        <v>Term Loan</v>
      </c>
    </row>
    <row r="5251" spans="1:19" x14ac:dyDescent="0.25">
      <c r="A5251" s="39" t="s">
        <v>262</v>
      </c>
      <c r="B5251" s="39" t="s">
        <v>236</v>
      </c>
      <c r="C5251" s="7">
        <v>44105</v>
      </c>
      <c r="D5251" s="39" t="s">
        <v>80</v>
      </c>
      <c r="E5251" s="39">
        <v>198</v>
      </c>
      <c r="F5251" s="82">
        <f t="shared" si="243"/>
        <v>0.19800000000000001</v>
      </c>
      <c r="G5251" s="39">
        <f>VLOOKUP(N5251,Currecny_M!$A$1:$P$10,2,FALSE)</f>
        <v>53</v>
      </c>
      <c r="H5251" s="39">
        <f>MATCH(C5251,Currecny_M!$A$1:$P$1,0)</f>
        <v>8</v>
      </c>
      <c r="I5251" s="39">
        <f>VLOOKUP(N5251,Currecny_M!$A$1:$P$10,MATCH(Database!C5251,Currecny_M!$A$1:$P$1,0),FALSE)</f>
        <v>56.27</v>
      </c>
      <c r="J5251" s="82">
        <f t="shared" si="244"/>
        <v>11.14146</v>
      </c>
      <c r="K5251" s="39">
        <f>VLOOKUP('Cover page'!$B$6,Currecny_M!$A$1:$P$10,MATCH(Database!C5251,Currecny_M!$A$1:$P$1,0),FALSE)</f>
        <v>1</v>
      </c>
      <c r="L5251" s="82">
        <f t="shared" si="245"/>
        <v>11.14146</v>
      </c>
      <c r="M5251" s="82">
        <f>((E5251/$F$1)*VLOOKUP(N5251,Currecny_M!$A$1:$P$10,MATCH(Database!C5251,Currecny_M!$A$1:$P$1,0),FALSE))/VLOOKUP('Cover page'!$B$6,Currecny_M!$A$1:$P$10,MATCH(Database!C5251,Currecny_M!$A$1:$P$1,0),FALSE)</f>
        <v>11.14146</v>
      </c>
      <c r="N5251" s="6" t="str">
        <f>VLOOKUP(B5251,Master!$A$2:$C$11,3,FALSE)</f>
        <v>SGD</v>
      </c>
      <c r="O5251" s="6" t="str">
        <f>VLOOKUP(B5251,Master!$A$2:$C$11,2,FALSE)</f>
        <v>Asia</v>
      </c>
      <c r="Q5251" s="39" t="str">
        <f>VLOOKUP(D5251,GL_Master!$A$1:$D$80,2,FALSE)</f>
        <v>BS</v>
      </c>
      <c r="R5251" s="39" t="str">
        <f>VLOOKUP(D5251,GL_Master!$A$1:$D$80,3,FALSE)</f>
        <v>Cash &amp; Bank Balances</v>
      </c>
      <c r="S5251" s="39" t="str">
        <f>VLOOKUP(D5251,GL_Master!$A$1:$D$80,4,FALSE)</f>
        <v xml:space="preserve">      On Current Accounts</v>
      </c>
    </row>
    <row r="5252" spans="1:19" x14ac:dyDescent="0.25">
      <c r="A5252" s="39" t="s">
        <v>262</v>
      </c>
      <c r="B5252" s="39" t="s">
        <v>236</v>
      </c>
      <c r="C5252" s="7">
        <v>44105</v>
      </c>
      <c r="D5252" s="39" t="s">
        <v>81</v>
      </c>
      <c r="E5252" s="39">
        <v>13446</v>
      </c>
      <c r="F5252" s="82">
        <f t="shared" ref="F5252:F5315" si="246">E5252/$F$1</f>
        <v>13.446</v>
      </c>
      <c r="G5252" s="39">
        <f>VLOOKUP(N5252,Currecny_M!$A$1:$P$10,2,FALSE)</f>
        <v>53</v>
      </c>
      <c r="H5252" s="39">
        <f>MATCH(C5252,Currecny_M!$A$1:$P$1,0)</f>
        <v>8</v>
      </c>
      <c r="I5252" s="39">
        <f>VLOOKUP(N5252,Currecny_M!$A$1:$P$10,MATCH(Database!C5252,Currecny_M!$A$1:$P$1,0),FALSE)</f>
        <v>56.27</v>
      </c>
      <c r="J5252" s="82">
        <f t="shared" ref="J5252:J5315" si="247">F5252*I5252</f>
        <v>756.60642000000007</v>
      </c>
      <c r="K5252" s="39">
        <f>VLOOKUP('Cover page'!$B$6,Currecny_M!$A$1:$P$10,MATCH(Database!C5252,Currecny_M!$A$1:$P$1,0),FALSE)</f>
        <v>1</v>
      </c>
      <c r="L5252" s="82">
        <f t="shared" ref="L5252:L5315" si="248">J5252/K5252</f>
        <v>756.60642000000007</v>
      </c>
      <c r="M5252" s="82">
        <f>((E5252/$F$1)*VLOOKUP(N5252,Currecny_M!$A$1:$P$10,MATCH(Database!C5252,Currecny_M!$A$1:$P$1,0),FALSE))/VLOOKUP('Cover page'!$B$6,Currecny_M!$A$1:$P$10,MATCH(Database!C5252,Currecny_M!$A$1:$P$1,0),FALSE)</f>
        <v>756.60642000000007</v>
      </c>
      <c r="N5252" s="6" t="str">
        <f>VLOOKUP(B5252,Master!$A$2:$C$11,3,FALSE)</f>
        <v>SGD</v>
      </c>
      <c r="O5252" s="6" t="str">
        <f>VLOOKUP(B5252,Master!$A$2:$C$11,2,FALSE)</f>
        <v>Asia</v>
      </c>
      <c r="Q5252" s="39" t="str">
        <f>VLOOKUP(D5252,GL_Master!$A$1:$D$80,2,FALSE)</f>
        <v>BS</v>
      </c>
      <c r="R5252" s="39" t="str">
        <f>VLOOKUP(D5252,GL_Master!$A$1:$D$80,3,FALSE)</f>
        <v>Other Current Assets</v>
      </c>
      <c r="S5252" s="39" t="str">
        <f>VLOOKUP(D5252,GL_Master!$A$1:$D$80,4,FALSE)</f>
        <v>Advance tax recoverable (net of provision )</v>
      </c>
    </row>
    <row r="5253" spans="1:19" x14ac:dyDescent="0.25">
      <c r="A5253" s="39" t="s">
        <v>262</v>
      </c>
      <c r="B5253" s="39" t="s">
        <v>236</v>
      </c>
      <c r="C5253" s="7">
        <v>44105</v>
      </c>
      <c r="D5253" s="39" t="s">
        <v>19</v>
      </c>
      <c r="E5253" s="39">
        <v>136</v>
      </c>
      <c r="F5253" s="82">
        <f t="shared" si="246"/>
        <v>0.13600000000000001</v>
      </c>
      <c r="G5253" s="39">
        <f>VLOOKUP(N5253,Currecny_M!$A$1:$P$10,2,FALSE)</f>
        <v>53</v>
      </c>
      <c r="H5253" s="39">
        <f>MATCH(C5253,Currecny_M!$A$1:$P$1,0)</f>
        <v>8</v>
      </c>
      <c r="I5253" s="39">
        <f>VLOOKUP(N5253,Currecny_M!$A$1:$P$10,MATCH(Database!C5253,Currecny_M!$A$1:$P$1,0),FALSE)</f>
        <v>56.27</v>
      </c>
      <c r="J5253" s="82">
        <f t="shared" si="247"/>
        <v>7.6527200000000013</v>
      </c>
      <c r="K5253" s="39">
        <f>VLOOKUP('Cover page'!$B$6,Currecny_M!$A$1:$P$10,MATCH(Database!C5253,Currecny_M!$A$1:$P$1,0),FALSE)</f>
        <v>1</v>
      </c>
      <c r="L5253" s="82">
        <f t="shared" si="248"/>
        <v>7.6527200000000013</v>
      </c>
      <c r="M5253" s="82">
        <f>((E5253/$F$1)*VLOOKUP(N5253,Currecny_M!$A$1:$P$10,MATCH(Database!C5253,Currecny_M!$A$1:$P$1,0),FALSE))/VLOOKUP('Cover page'!$B$6,Currecny_M!$A$1:$P$10,MATCH(Database!C5253,Currecny_M!$A$1:$P$1,0),FALSE)</f>
        <v>7.6527200000000013</v>
      </c>
      <c r="N5253" s="6" t="str">
        <f>VLOOKUP(B5253,Master!$A$2:$C$11,3,FALSE)</f>
        <v>SGD</v>
      </c>
      <c r="O5253" s="6" t="str">
        <f>VLOOKUP(B5253,Master!$A$2:$C$11,2,FALSE)</f>
        <v>Asia</v>
      </c>
      <c r="Q5253" s="39" t="str">
        <f>VLOOKUP(D5253,GL_Master!$A$1:$D$80,2,FALSE)</f>
        <v>BS</v>
      </c>
      <c r="R5253" s="39" t="str">
        <f>VLOOKUP(D5253,GL_Master!$A$1:$D$80,3,FALSE)</f>
        <v>Short-term loan and advances</v>
      </c>
      <c r="S5253" s="39" t="str">
        <f>VLOOKUP(D5253,GL_Master!$A$1:$D$80,4,FALSE)</f>
        <v>Prepaid expenses</v>
      </c>
    </row>
    <row r="5254" spans="1:19" x14ac:dyDescent="0.25">
      <c r="A5254" s="39" t="s">
        <v>262</v>
      </c>
      <c r="B5254" s="39" t="s">
        <v>236</v>
      </c>
      <c r="C5254" s="7">
        <v>44105</v>
      </c>
      <c r="D5254" s="39" t="s">
        <v>82</v>
      </c>
      <c r="E5254" s="39">
        <v>1483</v>
      </c>
      <c r="F5254" s="82">
        <f t="shared" si="246"/>
        <v>1.4830000000000001</v>
      </c>
      <c r="G5254" s="39">
        <f>VLOOKUP(N5254,Currecny_M!$A$1:$P$10,2,FALSE)</f>
        <v>53</v>
      </c>
      <c r="H5254" s="39">
        <f>MATCH(C5254,Currecny_M!$A$1:$P$1,0)</f>
        <v>8</v>
      </c>
      <c r="I5254" s="39">
        <f>VLOOKUP(N5254,Currecny_M!$A$1:$P$10,MATCH(Database!C5254,Currecny_M!$A$1:$P$1,0),FALSE)</f>
        <v>56.27</v>
      </c>
      <c r="J5254" s="82">
        <f t="shared" si="247"/>
        <v>83.44841000000001</v>
      </c>
      <c r="K5254" s="39">
        <f>VLOOKUP('Cover page'!$B$6,Currecny_M!$A$1:$P$10,MATCH(Database!C5254,Currecny_M!$A$1:$P$1,0),FALSE)</f>
        <v>1</v>
      </c>
      <c r="L5254" s="82">
        <f t="shared" si="248"/>
        <v>83.44841000000001</v>
      </c>
      <c r="M5254" s="82">
        <f>((E5254/$F$1)*VLOOKUP(N5254,Currecny_M!$A$1:$P$10,MATCH(Database!C5254,Currecny_M!$A$1:$P$1,0),FALSE))/VLOOKUP('Cover page'!$B$6,Currecny_M!$A$1:$P$10,MATCH(Database!C5254,Currecny_M!$A$1:$P$1,0),FALSE)</f>
        <v>83.44841000000001</v>
      </c>
      <c r="N5254" s="6" t="str">
        <f>VLOOKUP(B5254,Master!$A$2:$C$11,3,FALSE)</f>
        <v>SGD</v>
      </c>
      <c r="O5254" s="6" t="str">
        <f>VLOOKUP(B5254,Master!$A$2:$C$11,2,FALSE)</f>
        <v>Asia</v>
      </c>
      <c r="Q5254" s="39" t="str">
        <f>VLOOKUP(D5254,GL_Master!$A$1:$D$80,2,FALSE)</f>
        <v>BS</v>
      </c>
      <c r="R5254" s="39" t="str">
        <f>VLOOKUP(D5254,GL_Master!$A$1:$D$80,3,FALSE)</f>
        <v>Short-term loan and advances</v>
      </c>
      <c r="S5254" s="39" t="str">
        <f>VLOOKUP(D5254,GL_Master!$A$1:$D$80,4,FALSE)</f>
        <v>Advance to vendor/employees</v>
      </c>
    </row>
    <row r="5255" spans="1:19" x14ac:dyDescent="0.25">
      <c r="A5255" s="39" t="s">
        <v>262</v>
      </c>
      <c r="B5255" s="39" t="s">
        <v>236</v>
      </c>
      <c r="C5255" s="7">
        <v>44105</v>
      </c>
      <c r="D5255" s="39" t="s">
        <v>83</v>
      </c>
      <c r="E5255" s="39">
        <v>970</v>
      </c>
      <c r="F5255" s="82">
        <f t="shared" si="246"/>
        <v>0.97</v>
      </c>
      <c r="G5255" s="39">
        <f>VLOOKUP(N5255,Currecny_M!$A$1:$P$10,2,FALSE)</f>
        <v>53</v>
      </c>
      <c r="H5255" s="39">
        <f>MATCH(C5255,Currecny_M!$A$1:$P$1,0)</f>
        <v>8</v>
      </c>
      <c r="I5255" s="39">
        <f>VLOOKUP(N5255,Currecny_M!$A$1:$P$10,MATCH(Database!C5255,Currecny_M!$A$1:$P$1,0),FALSE)</f>
        <v>56.27</v>
      </c>
      <c r="J5255" s="82">
        <f t="shared" si="247"/>
        <v>54.581900000000005</v>
      </c>
      <c r="K5255" s="39">
        <f>VLOOKUP('Cover page'!$B$6,Currecny_M!$A$1:$P$10,MATCH(Database!C5255,Currecny_M!$A$1:$P$1,0),FALSE)</f>
        <v>1</v>
      </c>
      <c r="L5255" s="82">
        <f t="shared" si="248"/>
        <v>54.581900000000005</v>
      </c>
      <c r="M5255" s="82">
        <f>((E5255/$F$1)*VLOOKUP(N5255,Currecny_M!$A$1:$P$10,MATCH(Database!C5255,Currecny_M!$A$1:$P$1,0),FALSE))/VLOOKUP('Cover page'!$B$6,Currecny_M!$A$1:$P$10,MATCH(Database!C5255,Currecny_M!$A$1:$P$1,0),FALSE)</f>
        <v>54.581900000000005</v>
      </c>
      <c r="N5255" s="6" t="str">
        <f>VLOOKUP(B5255,Master!$A$2:$C$11,3,FALSE)</f>
        <v>SGD</v>
      </c>
      <c r="O5255" s="6" t="str">
        <f>VLOOKUP(B5255,Master!$A$2:$C$11,2,FALSE)</f>
        <v>Asia</v>
      </c>
      <c r="Q5255" s="39" t="str">
        <f>VLOOKUP(D5255,GL_Master!$A$1:$D$80,2,FALSE)</f>
        <v>BS</v>
      </c>
      <c r="R5255" s="39" t="str">
        <f>VLOOKUP(D5255,GL_Master!$A$1:$D$80,3,FALSE)</f>
        <v>Other Current Assets</v>
      </c>
      <c r="S5255" s="39" t="str">
        <f>VLOOKUP(D5255,GL_Master!$A$1:$D$80,4,FALSE)</f>
        <v>Security deposits ( Unsecured, considered good)</v>
      </c>
    </row>
    <row r="5256" spans="1:19" x14ac:dyDescent="0.25">
      <c r="A5256" s="39" t="s">
        <v>262</v>
      </c>
      <c r="B5256" s="39" t="s">
        <v>236</v>
      </c>
      <c r="C5256" s="7">
        <v>44105</v>
      </c>
      <c r="D5256" s="39" t="s">
        <v>246</v>
      </c>
      <c r="E5256" s="39">
        <v>-113600</v>
      </c>
      <c r="F5256" s="82">
        <f t="shared" si="246"/>
        <v>-113.6</v>
      </c>
      <c r="G5256" s="39">
        <f>VLOOKUP(N5256,Currecny_M!$A$1:$P$10,2,FALSE)</f>
        <v>53</v>
      </c>
      <c r="H5256" s="39">
        <f>MATCH(C5256,Currecny_M!$A$1:$P$1,0)</f>
        <v>8</v>
      </c>
      <c r="I5256" s="39">
        <f>VLOOKUP(N5256,Currecny_M!$A$1:$P$10,MATCH(Database!C5256,Currecny_M!$A$1:$P$1,0),FALSE)</f>
        <v>56.27</v>
      </c>
      <c r="J5256" s="82">
        <f t="shared" si="247"/>
        <v>-6392.2719999999999</v>
      </c>
      <c r="K5256" s="39">
        <f>VLOOKUP('Cover page'!$B$6,Currecny_M!$A$1:$P$10,MATCH(Database!C5256,Currecny_M!$A$1:$P$1,0),FALSE)</f>
        <v>1</v>
      </c>
      <c r="L5256" s="82">
        <f t="shared" si="248"/>
        <v>-6392.2719999999999</v>
      </c>
      <c r="M5256" s="82">
        <f>((E5256/$F$1)*VLOOKUP(N5256,Currecny_M!$A$1:$P$10,MATCH(Database!C5256,Currecny_M!$A$1:$P$1,0),FALSE))/VLOOKUP('Cover page'!$B$6,Currecny_M!$A$1:$P$10,MATCH(Database!C5256,Currecny_M!$A$1:$P$1,0),FALSE)</f>
        <v>-6392.2719999999999</v>
      </c>
      <c r="N5256" s="6" t="str">
        <f>VLOOKUP(B5256,Master!$A$2:$C$11,3,FALSE)</f>
        <v>SGD</v>
      </c>
      <c r="O5256" s="6" t="str">
        <f>VLOOKUP(B5256,Master!$A$2:$C$11,2,FALSE)</f>
        <v>Asia</v>
      </c>
      <c r="Q5256" s="39" t="str">
        <f>VLOOKUP(D5256,GL_Master!$A$1:$D$80,2,FALSE)</f>
        <v>PL</v>
      </c>
      <c r="R5256" s="39" t="str">
        <f>VLOOKUP(D5256,GL_Master!$A$1:$D$80,3,FALSE)</f>
        <v>Revenue from Operations</v>
      </c>
      <c r="S5256" s="39" t="str">
        <f>VLOOKUP(D5256,GL_Master!$A$1:$D$80,4,FALSE)</f>
        <v>Contract revenue</v>
      </c>
    </row>
    <row r="5257" spans="1:19" x14ac:dyDescent="0.25">
      <c r="A5257" s="39" t="s">
        <v>262</v>
      </c>
      <c r="B5257" s="39" t="s">
        <v>236</v>
      </c>
      <c r="C5257" s="7">
        <v>44105</v>
      </c>
      <c r="D5257" s="39" t="s">
        <v>134</v>
      </c>
      <c r="E5257" s="39">
        <v>-941</v>
      </c>
      <c r="F5257" s="82">
        <f t="shared" si="246"/>
        <v>-0.94099999999999995</v>
      </c>
      <c r="G5257" s="39">
        <f>VLOOKUP(N5257,Currecny_M!$A$1:$P$10,2,FALSE)</f>
        <v>53</v>
      </c>
      <c r="H5257" s="39">
        <f>MATCH(C5257,Currecny_M!$A$1:$P$1,0)</f>
        <v>8</v>
      </c>
      <c r="I5257" s="39">
        <f>VLOOKUP(N5257,Currecny_M!$A$1:$P$10,MATCH(Database!C5257,Currecny_M!$A$1:$P$1,0),FALSE)</f>
        <v>56.27</v>
      </c>
      <c r="J5257" s="82">
        <f t="shared" si="247"/>
        <v>-52.950069999999997</v>
      </c>
      <c r="K5257" s="39">
        <f>VLOOKUP('Cover page'!$B$6,Currecny_M!$A$1:$P$10,MATCH(Database!C5257,Currecny_M!$A$1:$P$1,0),FALSE)</f>
        <v>1</v>
      </c>
      <c r="L5257" s="82">
        <f t="shared" si="248"/>
        <v>-52.950069999999997</v>
      </c>
      <c r="M5257" s="82">
        <f>((E5257/$F$1)*VLOOKUP(N5257,Currecny_M!$A$1:$P$10,MATCH(Database!C5257,Currecny_M!$A$1:$P$1,0),FALSE))/VLOOKUP('Cover page'!$B$6,Currecny_M!$A$1:$P$10,MATCH(Database!C5257,Currecny_M!$A$1:$P$1,0),FALSE)</f>
        <v>-52.950069999999997</v>
      </c>
      <c r="N5257" s="6" t="str">
        <f>VLOOKUP(B5257,Master!$A$2:$C$11,3,FALSE)</f>
        <v>SGD</v>
      </c>
      <c r="O5257" s="6" t="str">
        <f>VLOOKUP(B5257,Master!$A$2:$C$11,2,FALSE)</f>
        <v>Asia</v>
      </c>
      <c r="Q5257" s="39" t="str">
        <f>VLOOKUP(D5257,GL_Master!$A$1:$D$80,2,FALSE)</f>
        <v>PL</v>
      </c>
      <c r="R5257" s="39" t="str">
        <f>VLOOKUP(D5257,GL_Master!$A$1:$D$80,3,FALSE)</f>
        <v>Other Income</v>
      </c>
      <c r="S5257" s="39" t="str">
        <f>VLOOKUP(D5257,GL_Master!$A$1:$D$80,4,FALSE)</f>
        <v>Other Income</v>
      </c>
    </row>
    <row r="5258" spans="1:19" x14ac:dyDescent="0.25">
      <c r="A5258" s="39" t="s">
        <v>262</v>
      </c>
      <c r="B5258" s="39" t="s">
        <v>236</v>
      </c>
      <c r="C5258" s="7">
        <v>44105</v>
      </c>
      <c r="D5258" s="39" t="s">
        <v>86</v>
      </c>
      <c r="E5258" s="39">
        <v>57</v>
      </c>
      <c r="F5258" s="82">
        <f t="shared" si="246"/>
        <v>5.7000000000000002E-2</v>
      </c>
      <c r="G5258" s="39">
        <f>VLOOKUP(N5258,Currecny_M!$A$1:$P$10,2,FALSE)</f>
        <v>53</v>
      </c>
      <c r="H5258" s="39">
        <f>MATCH(C5258,Currecny_M!$A$1:$P$1,0)</f>
        <v>8</v>
      </c>
      <c r="I5258" s="39">
        <f>VLOOKUP(N5258,Currecny_M!$A$1:$P$10,MATCH(Database!C5258,Currecny_M!$A$1:$P$1,0),FALSE)</f>
        <v>56.27</v>
      </c>
      <c r="J5258" s="82">
        <f t="shared" si="247"/>
        <v>3.2073900000000002</v>
      </c>
      <c r="K5258" s="39">
        <f>VLOOKUP('Cover page'!$B$6,Currecny_M!$A$1:$P$10,MATCH(Database!C5258,Currecny_M!$A$1:$P$1,0),FALSE)</f>
        <v>1</v>
      </c>
      <c r="L5258" s="82">
        <f t="shared" si="248"/>
        <v>3.2073900000000002</v>
      </c>
      <c r="M5258" s="82">
        <f>((E5258/$F$1)*VLOOKUP(N5258,Currecny_M!$A$1:$P$10,MATCH(Database!C5258,Currecny_M!$A$1:$P$1,0),FALSE))/VLOOKUP('Cover page'!$B$6,Currecny_M!$A$1:$P$10,MATCH(Database!C5258,Currecny_M!$A$1:$P$1,0),FALSE)</f>
        <v>3.2073900000000002</v>
      </c>
      <c r="N5258" s="6" t="str">
        <f>VLOOKUP(B5258,Master!$A$2:$C$11,3,FALSE)</f>
        <v>SGD</v>
      </c>
      <c r="O5258" s="6" t="str">
        <f>VLOOKUP(B5258,Master!$A$2:$C$11,2,FALSE)</f>
        <v>Asia</v>
      </c>
      <c r="Q5258" s="39" t="str">
        <f>VLOOKUP(D5258,GL_Master!$A$1:$D$80,2,FALSE)</f>
        <v>PL</v>
      </c>
      <c r="R5258" s="39" t="str">
        <f>VLOOKUP(D5258,GL_Master!$A$1:$D$80,3,FALSE)</f>
        <v>COGS</v>
      </c>
      <c r="S5258" s="39" t="str">
        <f>VLOOKUP(D5258,GL_Master!$A$1:$D$80,4,FALSE)</f>
        <v>Purchase of other traded goods</v>
      </c>
    </row>
    <row r="5259" spans="1:19" x14ac:dyDescent="0.25">
      <c r="A5259" s="39" t="s">
        <v>262</v>
      </c>
      <c r="B5259" s="39" t="s">
        <v>236</v>
      </c>
      <c r="C5259" s="7">
        <v>44105</v>
      </c>
      <c r="D5259" s="39" t="s">
        <v>87</v>
      </c>
      <c r="E5259" s="39">
        <v>29</v>
      </c>
      <c r="F5259" s="82">
        <f t="shared" si="246"/>
        <v>2.9000000000000001E-2</v>
      </c>
      <c r="G5259" s="39">
        <f>VLOOKUP(N5259,Currecny_M!$A$1:$P$10,2,FALSE)</f>
        <v>53</v>
      </c>
      <c r="H5259" s="39">
        <f>MATCH(C5259,Currecny_M!$A$1:$P$1,0)</f>
        <v>8</v>
      </c>
      <c r="I5259" s="39">
        <f>VLOOKUP(N5259,Currecny_M!$A$1:$P$10,MATCH(Database!C5259,Currecny_M!$A$1:$P$1,0),FALSE)</f>
        <v>56.27</v>
      </c>
      <c r="J5259" s="82">
        <f t="shared" si="247"/>
        <v>1.6318300000000001</v>
      </c>
      <c r="K5259" s="39">
        <f>VLOOKUP('Cover page'!$B$6,Currecny_M!$A$1:$P$10,MATCH(Database!C5259,Currecny_M!$A$1:$P$1,0),FALSE)</f>
        <v>1</v>
      </c>
      <c r="L5259" s="82">
        <f t="shared" si="248"/>
        <v>1.6318300000000001</v>
      </c>
      <c r="M5259" s="82">
        <f>((E5259/$F$1)*VLOOKUP(N5259,Currecny_M!$A$1:$P$10,MATCH(Database!C5259,Currecny_M!$A$1:$P$1,0),FALSE))/VLOOKUP('Cover page'!$B$6,Currecny_M!$A$1:$P$10,MATCH(Database!C5259,Currecny_M!$A$1:$P$1,0),FALSE)</f>
        <v>1.6318300000000001</v>
      </c>
      <c r="N5259" s="6" t="str">
        <f>VLOOKUP(B5259,Master!$A$2:$C$11,3,FALSE)</f>
        <v>SGD</v>
      </c>
      <c r="O5259" s="6" t="str">
        <f>VLOOKUP(B5259,Master!$A$2:$C$11,2,FALSE)</f>
        <v>Asia</v>
      </c>
      <c r="Q5259" s="39" t="str">
        <f>VLOOKUP(D5259,GL_Master!$A$1:$D$80,2,FALSE)</f>
        <v>PL</v>
      </c>
      <c r="R5259" s="39" t="str">
        <f>VLOOKUP(D5259,GL_Master!$A$1:$D$80,3,FALSE)</f>
        <v>COGS</v>
      </c>
      <c r="S5259" s="39" t="str">
        <f>VLOOKUP(D5259,GL_Master!$A$1:$D$80,4,FALSE)</f>
        <v>Civil, Installation, Commissioning and Other miscellaneous expenses</v>
      </c>
    </row>
    <row r="5260" spans="1:19" x14ac:dyDescent="0.25">
      <c r="A5260" s="39" t="s">
        <v>262</v>
      </c>
      <c r="B5260" s="39" t="s">
        <v>236</v>
      </c>
      <c r="C5260" s="7">
        <v>44105</v>
      </c>
      <c r="D5260" s="39" t="s">
        <v>88</v>
      </c>
      <c r="E5260" s="39">
        <v>82</v>
      </c>
      <c r="F5260" s="82">
        <f t="shared" si="246"/>
        <v>8.2000000000000003E-2</v>
      </c>
      <c r="G5260" s="39">
        <f>VLOOKUP(N5260,Currecny_M!$A$1:$P$10,2,FALSE)</f>
        <v>53</v>
      </c>
      <c r="H5260" s="39">
        <f>MATCH(C5260,Currecny_M!$A$1:$P$1,0)</f>
        <v>8</v>
      </c>
      <c r="I5260" s="39">
        <f>VLOOKUP(N5260,Currecny_M!$A$1:$P$10,MATCH(Database!C5260,Currecny_M!$A$1:$P$1,0),FALSE)</f>
        <v>56.27</v>
      </c>
      <c r="J5260" s="82">
        <f t="shared" si="247"/>
        <v>4.6141400000000008</v>
      </c>
      <c r="K5260" s="39">
        <f>VLOOKUP('Cover page'!$B$6,Currecny_M!$A$1:$P$10,MATCH(Database!C5260,Currecny_M!$A$1:$P$1,0),FALSE)</f>
        <v>1</v>
      </c>
      <c r="L5260" s="82">
        <f t="shared" si="248"/>
        <v>4.6141400000000008</v>
      </c>
      <c r="M5260" s="82">
        <f>((E5260/$F$1)*VLOOKUP(N5260,Currecny_M!$A$1:$P$10,MATCH(Database!C5260,Currecny_M!$A$1:$P$1,0),FALSE))/VLOOKUP('Cover page'!$B$6,Currecny_M!$A$1:$P$10,MATCH(Database!C5260,Currecny_M!$A$1:$P$1,0),FALSE)</f>
        <v>4.6141400000000008</v>
      </c>
      <c r="N5260" s="6" t="str">
        <f>VLOOKUP(B5260,Master!$A$2:$C$11,3,FALSE)</f>
        <v>SGD</v>
      </c>
      <c r="O5260" s="6" t="str">
        <f>VLOOKUP(B5260,Master!$A$2:$C$11,2,FALSE)</f>
        <v>Asia</v>
      </c>
      <c r="Q5260" s="39" t="str">
        <f>VLOOKUP(D5260,GL_Master!$A$1:$D$80,2,FALSE)</f>
        <v>PL</v>
      </c>
      <c r="R5260" s="39" t="str">
        <f>VLOOKUP(D5260,GL_Master!$A$1:$D$80,3,FALSE)</f>
        <v>COGS</v>
      </c>
      <c r="S5260" s="39" t="str">
        <f>VLOOKUP(D5260,GL_Master!$A$1:$D$80,4,FALSE)</f>
        <v>Civil, Installation, Commissioning and Other miscellaneous expenses</v>
      </c>
    </row>
    <row r="5261" spans="1:19" x14ac:dyDescent="0.25">
      <c r="A5261" s="39" t="s">
        <v>262</v>
      </c>
      <c r="B5261" s="39" t="s">
        <v>236</v>
      </c>
      <c r="C5261" s="7">
        <v>44105</v>
      </c>
      <c r="D5261" s="39" t="s">
        <v>89</v>
      </c>
      <c r="E5261" s="39">
        <v>174</v>
      </c>
      <c r="F5261" s="82">
        <f t="shared" si="246"/>
        <v>0.17399999999999999</v>
      </c>
      <c r="G5261" s="39">
        <f>VLOOKUP(N5261,Currecny_M!$A$1:$P$10,2,FALSE)</f>
        <v>53</v>
      </c>
      <c r="H5261" s="39">
        <f>MATCH(C5261,Currecny_M!$A$1:$P$1,0)</f>
        <v>8</v>
      </c>
      <c r="I5261" s="39">
        <f>VLOOKUP(N5261,Currecny_M!$A$1:$P$10,MATCH(Database!C5261,Currecny_M!$A$1:$P$1,0),FALSE)</f>
        <v>56.27</v>
      </c>
      <c r="J5261" s="82">
        <f t="shared" si="247"/>
        <v>9.7909799999999994</v>
      </c>
      <c r="K5261" s="39">
        <f>VLOOKUP('Cover page'!$B$6,Currecny_M!$A$1:$P$10,MATCH(Database!C5261,Currecny_M!$A$1:$P$1,0),FALSE)</f>
        <v>1</v>
      </c>
      <c r="L5261" s="82">
        <f t="shared" si="248"/>
        <v>9.7909799999999994</v>
      </c>
      <c r="M5261" s="82">
        <f>((E5261/$F$1)*VLOOKUP(N5261,Currecny_M!$A$1:$P$10,MATCH(Database!C5261,Currecny_M!$A$1:$P$1,0),FALSE))/VLOOKUP('Cover page'!$B$6,Currecny_M!$A$1:$P$10,MATCH(Database!C5261,Currecny_M!$A$1:$P$1,0),FALSE)</f>
        <v>9.7909799999999994</v>
      </c>
      <c r="N5261" s="6" t="str">
        <f>VLOOKUP(B5261,Master!$A$2:$C$11,3,FALSE)</f>
        <v>SGD</v>
      </c>
      <c r="O5261" s="6" t="str">
        <f>VLOOKUP(B5261,Master!$A$2:$C$11,2,FALSE)</f>
        <v>Asia</v>
      </c>
      <c r="Q5261" s="39" t="str">
        <f>VLOOKUP(D5261,GL_Master!$A$1:$D$80,2,FALSE)</f>
        <v>PL</v>
      </c>
      <c r="R5261" s="39" t="str">
        <f>VLOOKUP(D5261,GL_Master!$A$1:$D$80,3,FALSE)</f>
        <v>COGS</v>
      </c>
      <c r="S5261" s="39" t="str">
        <f>VLOOKUP(D5261,GL_Master!$A$1:$D$80,4,FALSE)</f>
        <v>project Expenses</v>
      </c>
    </row>
    <row r="5262" spans="1:19" x14ac:dyDescent="0.25">
      <c r="A5262" s="39" t="s">
        <v>262</v>
      </c>
      <c r="B5262" s="39" t="s">
        <v>236</v>
      </c>
      <c r="C5262" s="7">
        <v>44105</v>
      </c>
      <c r="D5262" s="39" t="s">
        <v>90</v>
      </c>
      <c r="E5262" s="39">
        <v>58</v>
      </c>
      <c r="F5262" s="82">
        <f t="shared" si="246"/>
        <v>5.8000000000000003E-2</v>
      </c>
      <c r="G5262" s="39">
        <f>VLOOKUP(N5262,Currecny_M!$A$1:$P$10,2,FALSE)</f>
        <v>53</v>
      </c>
      <c r="H5262" s="39">
        <f>MATCH(C5262,Currecny_M!$A$1:$P$1,0)</f>
        <v>8</v>
      </c>
      <c r="I5262" s="39">
        <f>VLOOKUP(N5262,Currecny_M!$A$1:$P$10,MATCH(Database!C5262,Currecny_M!$A$1:$P$1,0),FALSE)</f>
        <v>56.27</v>
      </c>
      <c r="J5262" s="82">
        <f t="shared" si="247"/>
        <v>3.2636600000000002</v>
      </c>
      <c r="K5262" s="39">
        <f>VLOOKUP('Cover page'!$B$6,Currecny_M!$A$1:$P$10,MATCH(Database!C5262,Currecny_M!$A$1:$P$1,0),FALSE)</f>
        <v>1</v>
      </c>
      <c r="L5262" s="82">
        <f t="shared" si="248"/>
        <v>3.2636600000000002</v>
      </c>
      <c r="M5262" s="82">
        <f>((E5262/$F$1)*VLOOKUP(N5262,Currecny_M!$A$1:$P$10,MATCH(Database!C5262,Currecny_M!$A$1:$P$1,0),FALSE))/VLOOKUP('Cover page'!$B$6,Currecny_M!$A$1:$P$10,MATCH(Database!C5262,Currecny_M!$A$1:$P$1,0),FALSE)</f>
        <v>3.2636600000000002</v>
      </c>
      <c r="N5262" s="6" t="str">
        <f>VLOOKUP(B5262,Master!$A$2:$C$11,3,FALSE)</f>
        <v>SGD</v>
      </c>
      <c r="O5262" s="6" t="str">
        <f>VLOOKUP(B5262,Master!$A$2:$C$11,2,FALSE)</f>
        <v>Asia</v>
      </c>
      <c r="Q5262" s="39" t="str">
        <f>VLOOKUP(D5262,GL_Master!$A$1:$D$80,2,FALSE)</f>
        <v>PL</v>
      </c>
      <c r="R5262" s="39" t="str">
        <f>VLOOKUP(D5262,GL_Master!$A$1:$D$80,3,FALSE)</f>
        <v>Office utility</v>
      </c>
      <c r="S5262" s="39" t="str">
        <f>VLOOKUP(D5262,GL_Master!$A$1:$D$80,4,FALSE)</f>
        <v>Electricity Expenses</v>
      </c>
    </row>
    <row r="5263" spans="1:19" x14ac:dyDescent="0.25">
      <c r="A5263" s="39" t="s">
        <v>262</v>
      </c>
      <c r="B5263" s="39" t="s">
        <v>236</v>
      </c>
      <c r="C5263" s="7">
        <v>44105</v>
      </c>
      <c r="D5263" s="39" t="s">
        <v>91</v>
      </c>
      <c r="E5263" s="39">
        <v>115</v>
      </c>
      <c r="F5263" s="82">
        <f t="shared" si="246"/>
        <v>0.115</v>
      </c>
      <c r="G5263" s="39">
        <f>VLOOKUP(N5263,Currecny_M!$A$1:$P$10,2,FALSE)</f>
        <v>53</v>
      </c>
      <c r="H5263" s="39">
        <f>MATCH(C5263,Currecny_M!$A$1:$P$1,0)</f>
        <v>8</v>
      </c>
      <c r="I5263" s="39">
        <f>VLOOKUP(N5263,Currecny_M!$A$1:$P$10,MATCH(Database!C5263,Currecny_M!$A$1:$P$1,0),FALSE)</f>
        <v>56.27</v>
      </c>
      <c r="J5263" s="82">
        <f t="shared" si="247"/>
        <v>6.4710500000000009</v>
      </c>
      <c r="K5263" s="39">
        <f>VLOOKUP('Cover page'!$B$6,Currecny_M!$A$1:$P$10,MATCH(Database!C5263,Currecny_M!$A$1:$P$1,0),FALSE)</f>
        <v>1</v>
      </c>
      <c r="L5263" s="82">
        <f t="shared" si="248"/>
        <v>6.4710500000000009</v>
      </c>
      <c r="M5263" s="82">
        <f>((E5263/$F$1)*VLOOKUP(N5263,Currecny_M!$A$1:$P$10,MATCH(Database!C5263,Currecny_M!$A$1:$P$1,0),FALSE))/VLOOKUP('Cover page'!$B$6,Currecny_M!$A$1:$P$10,MATCH(Database!C5263,Currecny_M!$A$1:$P$1,0),FALSE)</f>
        <v>6.4710500000000009</v>
      </c>
      <c r="N5263" s="6" t="str">
        <f>VLOOKUP(B5263,Master!$A$2:$C$11,3,FALSE)</f>
        <v>SGD</v>
      </c>
      <c r="O5263" s="6" t="str">
        <f>VLOOKUP(B5263,Master!$A$2:$C$11,2,FALSE)</f>
        <v>Asia</v>
      </c>
      <c r="Q5263" s="39" t="str">
        <f>VLOOKUP(D5263,GL_Master!$A$1:$D$80,2,FALSE)</f>
        <v>PL</v>
      </c>
      <c r="R5263" s="39" t="str">
        <f>VLOOKUP(D5263,GL_Master!$A$1:$D$80,3,FALSE)</f>
        <v>Misc. expenses</v>
      </c>
      <c r="S5263" s="39" t="str">
        <f>VLOOKUP(D5263,GL_Master!$A$1:$D$80,4,FALSE)</f>
        <v>Repair &amp; Maintenance</v>
      </c>
    </row>
    <row r="5264" spans="1:19" x14ac:dyDescent="0.25">
      <c r="A5264" s="39" t="s">
        <v>262</v>
      </c>
      <c r="B5264" s="39" t="s">
        <v>236</v>
      </c>
      <c r="C5264" s="7">
        <v>44105</v>
      </c>
      <c r="D5264" s="39" t="s">
        <v>92</v>
      </c>
      <c r="E5264" s="39">
        <v>86</v>
      </c>
      <c r="F5264" s="82">
        <f t="shared" si="246"/>
        <v>8.5999999999999993E-2</v>
      </c>
      <c r="G5264" s="39">
        <f>VLOOKUP(N5264,Currecny_M!$A$1:$P$10,2,FALSE)</f>
        <v>53</v>
      </c>
      <c r="H5264" s="39">
        <f>MATCH(C5264,Currecny_M!$A$1:$P$1,0)</f>
        <v>8</v>
      </c>
      <c r="I5264" s="39">
        <f>VLOOKUP(N5264,Currecny_M!$A$1:$P$10,MATCH(Database!C5264,Currecny_M!$A$1:$P$1,0),FALSE)</f>
        <v>56.27</v>
      </c>
      <c r="J5264" s="82">
        <f t="shared" si="247"/>
        <v>4.8392200000000001</v>
      </c>
      <c r="K5264" s="39">
        <f>VLOOKUP('Cover page'!$B$6,Currecny_M!$A$1:$P$10,MATCH(Database!C5264,Currecny_M!$A$1:$P$1,0),FALSE)</f>
        <v>1</v>
      </c>
      <c r="L5264" s="82">
        <f t="shared" si="248"/>
        <v>4.8392200000000001</v>
      </c>
      <c r="M5264" s="82">
        <f>((E5264/$F$1)*VLOOKUP(N5264,Currecny_M!$A$1:$P$10,MATCH(Database!C5264,Currecny_M!$A$1:$P$1,0),FALSE))/VLOOKUP('Cover page'!$B$6,Currecny_M!$A$1:$P$10,MATCH(Database!C5264,Currecny_M!$A$1:$P$1,0),FALSE)</f>
        <v>4.8392200000000001</v>
      </c>
      <c r="N5264" s="6" t="str">
        <f>VLOOKUP(B5264,Master!$A$2:$C$11,3,FALSE)</f>
        <v>SGD</v>
      </c>
      <c r="O5264" s="6" t="str">
        <f>VLOOKUP(B5264,Master!$A$2:$C$11,2,FALSE)</f>
        <v>Asia</v>
      </c>
      <c r="Q5264" s="39" t="str">
        <f>VLOOKUP(D5264,GL_Master!$A$1:$D$80,2,FALSE)</f>
        <v>PL</v>
      </c>
      <c r="R5264" s="39" t="str">
        <f>VLOOKUP(D5264,GL_Master!$A$1:$D$80,3,FALSE)</f>
        <v>Misc. expenses</v>
      </c>
      <c r="S5264" s="39" t="str">
        <f>VLOOKUP(D5264,GL_Master!$A$1:$D$80,4,FALSE)</f>
        <v>Repair &amp; Maintenance</v>
      </c>
    </row>
    <row r="5265" spans="1:19" x14ac:dyDescent="0.25">
      <c r="A5265" s="39" t="s">
        <v>262</v>
      </c>
      <c r="B5265" s="39" t="s">
        <v>236</v>
      </c>
      <c r="C5265" s="7">
        <v>44105</v>
      </c>
      <c r="D5265" s="39" t="s">
        <v>93</v>
      </c>
      <c r="E5265" s="39">
        <v>943</v>
      </c>
      <c r="F5265" s="82">
        <f t="shared" si="246"/>
        <v>0.94299999999999995</v>
      </c>
      <c r="G5265" s="39">
        <f>VLOOKUP(N5265,Currecny_M!$A$1:$P$10,2,FALSE)</f>
        <v>53</v>
      </c>
      <c r="H5265" s="39">
        <f>MATCH(C5265,Currecny_M!$A$1:$P$1,0)</f>
        <v>8</v>
      </c>
      <c r="I5265" s="39">
        <f>VLOOKUP(N5265,Currecny_M!$A$1:$P$10,MATCH(Database!C5265,Currecny_M!$A$1:$P$1,0),FALSE)</f>
        <v>56.27</v>
      </c>
      <c r="J5265" s="82">
        <f t="shared" si="247"/>
        <v>53.062609999999999</v>
      </c>
      <c r="K5265" s="39">
        <f>VLOOKUP('Cover page'!$B$6,Currecny_M!$A$1:$P$10,MATCH(Database!C5265,Currecny_M!$A$1:$P$1,0),FALSE)</f>
        <v>1</v>
      </c>
      <c r="L5265" s="82">
        <f t="shared" si="248"/>
        <v>53.062609999999999</v>
      </c>
      <c r="M5265" s="82">
        <f>((E5265/$F$1)*VLOOKUP(N5265,Currecny_M!$A$1:$P$10,MATCH(Database!C5265,Currecny_M!$A$1:$P$1,0),FALSE))/VLOOKUP('Cover page'!$B$6,Currecny_M!$A$1:$P$10,MATCH(Database!C5265,Currecny_M!$A$1:$P$1,0),FALSE)</f>
        <v>53.062609999999999</v>
      </c>
      <c r="N5265" s="6" t="str">
        <f>VLOOKUP(B5265,Master!$A$2:$C$11,3,FALSE)</f>
        <v>SGD</v>
      </c>
      <c r="O5265" s="6" t="str">
        <f>VLOOKUP(B5265,Master!$A$2:$C$11,2,FALSE)</f>
        <v>Asia</v>
      </c>
      <c r="Q5265" s="39" t="str">
        <f>VLOOKUP(D5265,GL_Master!$A$1:$D$80,2,FALSE)</f>
        <v>PL</v>
      </c>
      <c r="R5265" s="39" t="str">
        <f>VLOOKUP(D5265,GL_Master!$A$1:$D$80,3,FALSE)</f>
        <v>Salary wages &amp; benefits</v>
      </c>
      <c r="S5265" s="39" t="str">
        <f>VLOOKUP(D5265,GL_Master!$A$1:$D$80,4,FALSE)</f>
        <v>Employee benefits expense</v>
      </c>
    </row>
    <row r="5266" spans="1:19" x14ac:dyDescent="0.25">
      <c r="A5266" s="39" t="s">
        <v>262</v>
      </c>
      <c r="B5266" s="39" t="s">
        <v>236</v>
      </c>
      <c r="C5266" s="7">
        <v>44105</v>
      </c>
      <c r="D5266" s="39" t="s">
        <v>33</v>
      </c>
      <c r="E5266" s="39">
        <v>27</v>
      </c>
      <c r="F5266" s="82">
        <f t="shared" si="246"/>
        <v>2.7E-2</v>
      </c>
      <c r="G5266" s="39">
        <f>VLOOKUP(N5266,Currecny_M!$A$1:$P$10,2,FALSE)</f>
        <v>53</v>
      </c>
      <c r="H5266" s="39">
        <f>MATCH(C5266,Currecny_M!$A$1:$P$1,0)</f>
        <v>8</v>
      </c>
      <c r="I5266" s="39">
        <f>VLOOKUP(N5266,Currecny_M!$A$1:$P$10,MATCH(Database!C5266,Currecny_M!$A$1:$P$1,0),FALSE)</f>
        <v>56.27</v>
      </c>
      <c r="J5266" s="82">
        <f t="shared" si="247"/>
        <v>1.51929</v>
      </c>
      <c r="K5266" s="39">
        <f>VLOOKUP('Cover page'!$B$6,Currecny_M!$A$1:$P$10,MATCH(Database!C5266,Currecny_M!$A$1:$P$1,0),FALSE)</f>
        <v>1</v>
      </c>
      <c r="L5266" s="82">
        <f t="shared" si="248"/>
        <v>1.51929</v>
      </c>
      <c r="M5266" s="82">
        <f>((E5266/$F$1)*VLOOKUP(N5266,Currecny_M!$A$1:$P$10,MATCH(Database!C5266,Currecny_M!$A$1:$P$1,0),FALSE))/VLOOKUP('Cover page'!$B$6,Currecny_M!$A$1:$P$10,MATCH(Database!C5266,Currecny_M!$A$1:$P$1,0),FALSE)</f>
        <v>1.51929</v>
      </c>
      <c r="N5266" s="6" t="str">
        <f>VLOOKUP(B5266,Master!$A$2:$C$11,3,FALSE)</f>
        <v>SGD</v>
      </c>
      <c r="O5266" s="6" t="str">
        <f>VLOOKUP(B5266,Master!$A$2:$C$11,2,FALSE)</f>
        <v>Asia</v>
      </c>
      <c r="Q5266" s="39" t="str">
        <f>VLOOKUP(D5266,GL_Master!$A$1:$D$80,2,FALSE)</f>
        <v>PL</v>
      </c>
      <c r="R5266" s="39" t="str">
        <f>VLOOKUP(D5266,GL_Master!$A$1:$D$80,3,FALSE)</f>
        <v>Staff welfare expenses</v>
      </c>
      <c r="S5266" s="39" t="str">
        <f>VLOOKUP(D5266,GL_Master!$A$1:$D$80,4,FALSE)</f>
        <v>Other staff welfare</v>
      </c>
    </row>
    <row r="5267" spans="1:19" x14ac:dyDescent="0.25">
      <c r="A5267" s="39" t="s">
        <v>262</v>
      </c>
      <c r="B5267" s="39" t="s">
        <v>236</v>
      </c>
      <c r="C5267" s="7">
        <v>44105</v>
      </c>
      <c r="D5267" s="39" t="s">
        <v>94</v>
      </c>
      <c r="E5267" s="39">
        <v>166</v>
      </c>
      <c r="F5267" s="82">
        <f t="shared" si="246"/>
        <v>0.16600000000000001</v>
      </c>
      <c r="G5267" s="39">
        <f>VLOOKUP(N5267,Currecny_M!$A$1:$P$10,2,FALSE)</f>
        <v>53</v>
      </c>
      <c r="H5267" s="39">
        <f>MATCH(C5267,Currecny_M!$A$1:$P$1,0)</f>
        <v>8</v>
      </c>
      <c r="I5267" s="39">
        <f>VLOOKUP(N5267,Currecny_M!$A$1:$P$10,MATCH(Database!C5267,Currecny_M!$A$1:$P$1,0),FALSE)</f>
        <v>56.27</v>
      </c>
      <c r="J5267" s="82">
        <f t="shared" si="247"/>
        <v>9.3408200000000008</v>
      </c>
      <c r="K5267" s="39">
        <f>VLOOKUP('Cover page'!$B$6,Currecny_M!$A$1:$P$10,MATCH(Database!C5267,Currecny_M!$A$1:$P$1,0),FALSE)</f>
        <v>1</v>
      </c>
      <c r="L5267" s="82">
        <f t="shared" si="248"/>
        <v>9.3408200000000008</v>
      </c>
      <c r="M5267" s="82">
        <f>((E5267/$F$1)*VLOOKUP(N5267,Currecny_M!$A$1:$P$10,MATCH(Database!C5267,Currecny_M!$A$1:$P$1,0),FALSE))/VLOOKUP('Cover page'!$B$6,Currecny_M!$A$1:$P$10,MATCH(Database!C5267,Currecny_M!$A$1:$P$1,0),FALSE)</f>
        <v>9.3408200000000008</v>
      </c>
      <c r="N5267" s="6" t="str">
        <f>VLOOKUP(B5267,Master!$A$2:$C$11,3,FALSE)</f>
        <v>SGD</v>
      </c>
      <c r="O5267" s="6" t="str">
        <f>VLOOKUP(B5267,Master!$A$2:$C$11,2,FALSE)</f>
        <v>Asia</v>
      </c>
      <c r="Q5267" s="39" t="str">
        <f>VLOOKUP(D5267,GL_Master!$A$1:$D$80,2,FALSE)</f>
        <v>PL</v>
      </c>
      <c r="R5267" s="39" t="str">
        <f>VLOOKUP(D5267,GL_Master!$A$1:$D$80,3,FALSE)</f>
        <v xml:space="preserve">Gratuity expenses </v>
      </c>
      <c r="S5267" s="39" t="str">
        <f>VLOOKUP(D5267,GL_Master!$A$1:$D$80,4,FALSE)</f>
        <v>Gratuity</v>
      </c>
    </row>
    <row r="5268" spans="1:19" x14ac:dyDescent="0.25">
      <c r="A5268" s="39" t="s">
        <v>262</v>
      </c>
      <c r="B5268" s="39" t="s">
        <v>236</v>
      </c>
      <c r="C5268" s="7">
        <v>44105</v>
      </c>
      <c r="D5268" s="39" t="s">
        <v>95</v>
      </c>
      <c r="E5268" s="39">
        <v>54</v>
      </c>
      <c r="F5268" s="82">
        <f t="shared" si="246"/>
        <v>5.3999999999999999E-2</v>
      </c>
      <c r="G5268" s="39">
        <f>VLOOKUP(N5268,Currecny_M!$A$1:$P$10,2,FALSE)</f>
        <v>53</v>
      </c>
      <c r="H5268" s="39">
        <f>MATCH(C5268,Currecny_M!$A$1:$P$1,0)</f>
        <v>8</v>
      </c>
      <c r="I5268" s="39">
        <f>VLOOKUP(N5268,Currecny_M!$A$1:$P$10,MATCH(Database!C5268,Currecny_M!$A$1:$P$1,0),FALSE)</f>
        <v>56.27</v>
      </c>
      <c r="J5268" s="82">
        <f t="shared" si="247"/>
        <v>3.0385800000000001</v>
      </c>
      <c r="K5268" s="39">
        <f>VLOOKUP('Cover page'!$B$6,Currecny_M!$A$1:$P$10,MATCH(Database!C5268,Currecny_M!$A$1:$P$1,0),FALSE)</f>
        <v>1</v>
      </c>
      <c r="L5268" s="82">
        <f t="shared" si="248"/>
        <v>3.0385800000000001</v>
      </c>
      <c r="M5268" s="82">
        <f>((E5268/$F$1)*VLOOKUP(N5268,Currecny_M!$A$1:$P$10,MATCH(Database!C5268,Currecny_M!$A$1:$P$1,0),FALSE))/VLOOKUP('Cover page'!$B$6,Currecny_M!$A$1:$P$10,MATCH(Database!C5268,Currecny_M!$A$1:$P$1,0),FALSE)</f>
        <v>3.0385800000000001</v>
      </c>
      <c r="N5268" s="6" t="str">
        <f>VLOOKUP(B5268,Master!$A$2:$C$11,3,FALSE)</f>
        <v>SGD</v>
      </c>
      <c r="O5268" s="6" t="str">
        <f>VLOOKUP(B5268,Master!$A$2:$C$11,2,FALSE)</f>
        <v>Asia</v>
      </c>
      <c r="Q5268" s="39" t="str">
        <f>VLOOKUP(D5268,GL_Master!$A$1:$D$80,2,FALSE)</f>
        <v>PL</v>
      </c>
      <c r="R5268" s="39" t="str">
        <f>VLOOKUP(D5268,GL_Master!$A$1:$D$80,3,FALSE)</f>
        <v>Salary wages &amp; benefits</v>
      </c>
      <c r="S5268" s="39" t="str">
        <f>VLOOKUP(D5268,GL_Master!$A$1:$D$80,4,FALSE)</f>
        <v>Employee benefits expense</v>
      </c>
    </row>
    <row r="5269" spans="1:19" x14ac:dyDescent="0.25">
      <c r="A5269" s="39" t="s">
        <v>262</v>
      </c>
      <c r="B5269" s="39" t="s">
        <v>236</v>
      </c>
      <c r="C5269" s="7">
        <v>44105</v>
      </c>
      <c r="D5269" s="39" t="s">
        <v>96</v>
      </c>
      <c r="E5269" s="39">
        <v>480</v>
      </c>
      <c r="F5269" s="82">
        <f t="shared" si="246"/>
        <v>0.48</v>
      </c>
      <c r="G5269" s="39">
        <f>VLOOKUP(N5269,Currecny_M!$A$1:$P$10,2,FALSE)</f>
        <v>53</v>
      </c>
      <c r="H5269" s="39">
        <f>MATCH(C5269,Currecny_M!$A$1:$P$1,0)</f>
        <v>8</v>
      </c>
      <c r="I5269" s="39">
        <f>VLOOKUP(N5269,Currecny_M!$A$1:$P$10,MATCH(Database!C5269,Currecny_M!$A$1:$P$1,0),FALSE)</f>
        <v>56.27</v>
      </c>
      <c r="J5269" s="82">
        <f t="shared" si="247"/>
        <v>27.009599999999999</v>
      </c>
      <c r="K5269" s="39">
        <f>VLOOKUP('Cover page'!$B$6,Currecny_M!$A$1:$P$10,MATCH(Database!C5269,Currecny_M!$A$1:$P$1,0),FALSE)</f>
        <v>1</v>
      </c>
      <c r="L5269" s="82">
        <f t="shared" si="248"/>
        <v>27.009599999999999</v>
      </c>
      <c r="M5269" s="82">
        <f>((E5269/$F$1)*VLOOKUP(N5269,Currecny_M!$A$1:$P$10,MATCH(Database!C5269,Currecny_M!$A$1:$P$1,0),FALSE))/VLOOKUP('Cover page'!$B$6,Currecny_M!$A$1:$P$10,MATCH(Database!C5269,Currecny_M!$A$1:$P$1,0),FALSE)</f>
        <v>27.009599999999999</v>
      </c>
      <c r="N5269" s="6" t="str">
        <f>VLOOKUP(B5269,Master!$A$2:$C$11,3,FALSE)</f>
        <v>SGD</v>
      </c>
      <c r="O5269" s="6" t="str">
        <f>VLOOKUP(B5269,Master!$A$2:$C$11,2,FALSE)</f>
        <v>Asia</v>
      </c>
      <c r="Q5269" s="39" t="str">
        <f>VLOOKUP(D5269,GL_Master!$A$1:$D$80,2,FALSE)</f>
        <v>PL</v>
      </c>
      <c r="R5269" s="39" t="str">
        <f>VLOOKUP(D5269,GL_Master!$A$1:$D$80,3,FALSE)</f>
        <v>Salary wages &amp; benefits</v>
      </c>
      <c r="S5269" s="39" t="str">
        <f>VLOOKUP(D5269,GL_Master!$A$1:$D$80,4,FALSE)</f>
        <v>Employee benefits expense</v>
      </c>
    </row>
    <row r="5270" spans="1:19" x14ac:dyDescent="0.25">
      <c r="A5270" s="39" t="s">
        <v>262</v>
      </c>
      <c r="B5270" s="39" t="s">
        <v>236</v>
      </c>
      <c r="C5270" s="7">
        <v>44105</v>
      </c>
      <c r="D5270" s="39" t="s">
        <v>97</v>
      </c>
      <c r="E5270" s="39">
        <v>28</v>
      </c>
      <c r="F5270" s="82">
        <f t="shared" si="246"/>
        <v>2.8000000000000001E-2</v>
      </c>
      <c r="G5270" s="39">
        <f>VLOOKUP(N5270,Currecny_M!$A$1:$P$10,2,FALSE)</f>
        <v>53</v>
      </c>
      <c r="H5270" s="39">
        <f>MATCH(C5270,Currecny_M!$A$1:$P$1,0)</f>
        <v>8</v>
      </c>
      <c r="I5270" s="39">
        <f>VLOOKUP(N5270,Currecny_M!$A$1:$P$10,MATCH(Database!C5270,Currecny_M!$A$1:$P$1,0),FALSE)</f>
        <v>56.27</v>
      </c>
      <c r="J5270" s="82">
        <f t="shared" si="247"/>
        <v>1.5755600000000001</v>
      </c>
      <c r="K5270" s="39">
        <f>VLOOKUP('Cover page'!$B$6,Currecny_M!$A$1:$P$10,MATCH(Database!C5270,Currecny_M!$A$1:$P$1,0),FALSE)</f>
        <v>1</v>
      </c>
      <c r="L5270" s="82">
        <f t="shared" si="248"/>
        <v>1.5755600000000001</v>
      </c>
      <c r="M5270" s="82">
        <f>((E5270/$F$1)*VLOOKUP(N5270,Currecny_M!$A$1:$P$10,MATCH(Database!C5270,Currecny_M!$A$1:$P$1,0),FALSE))/VLOOKUP('Cover page'!$B$6,Currecny_M!$A$1:$P$10,MATCH(Database!C5270,Currecny_M!$A$1:$P$1,0),FALSE)</f>
        <v>1.5755600000000001</v>
      </c>
      <c r="N5270" s="6" t="str">
        <f>VLOOKUP(B5270,Master!$A$2:$C$11,3,FALSE)</f>
        <v>SGD</v>
      </c>
      <c r="O5270" s="6" t="str">
        <f>VLOOKUP(B5270,Master!$A$2:$C$11,2,FALSE)</f>
        <v>Asia</v>
      </c>
      <c r="Q5270" s="39" t="str">
        <f>VLOOKUP(D5270,GL_Master!$A$1:$D$80,2,FALSE)</f>
        <v>PL</v>
      </c>
      <c r="R5270" s="39" t="str">
        <f>VLOOKUP(D5270,GL_Master!$A$1:$D$80,3,FALSE)</f>
        <v>Salary wages &amp; benefits</v>
      </c>
      <c r="S5270" s="39" t="str">
        <f>VLOOKUP(D5270,GL_Master!$A$1:$D$80,4,FALSE)</f>
        <v>Employee benefits expense</v>
      </c>
    </row>
    <row r="5271" spans="1:19" x14ac:dyDescent="0.25">
      <c r="A5271" s="39" t="s">
        <v>262</v>
      </c>
      <c r="B5271" s="39" t="s">
        <v>236</v>
      </c>
      <c r="C5271" s="7">
        <v>44105</v>
      </c>
      <c r="D5271" s="39" t="s">
        <v>98</v>
      </c>
      <c r="E5271" s="39">
        <v>54</v>
      </c>
      <c r="F5271" s="82">
        <f t="shared" si="246"/>
        <v>5.3999999999999999E-2</v>
      </c>
      <c r="G5271" s="39">
        <f>VLOOKUP(N5271,Currecny_M!$A$1:$P$10,2,FALSE)</f>
        <v>53</v>
      </c>
      <c r="H5271" s="39">
        <f>MATCH(C5271,Currecny_M!$A$1:$P$1,0)</f>
        <v>8</v>
      </c>
      <c r="I5271" s="39">
        <f>VLOOKUP(N5271,Currecny_M!$A$1:$P$10,MATCH(Database!C5271,Currecny_M!$A$1:$P$1,0),FALSE)</f>
        <v>56.27</v>
      </c>
      <c r="J5271" s="82">
        <f t="shared" si="247"/>
        <v>3.0385800000000001</v>
      </c>
      <c r="K5271" s="39">
        <f>VLOOKUP('Cover page'!$B$6,Currecny_M!$A$1:$P$10,MATCH(Database!C5271,Currecny_M!$A$1:$P$1,0),FALSE)</f>
        <v>1</v>
      </c>
      <c r="L5271" s="82">
        <f t="shared" si="248"/>
        <v>3.0385800000000001</v>
      </c>
      <c r="M5271" s="82">
        <f>((E5271/$F$1)*VLOOKUP(N5271,Currecny_M!$A$1:$P$10,MATCH(Database!C5271,Currecny_M!$A$1:$P$1,0),FALSE))/VLOOKUP('Cover page'!$B$6,Currecny_M!$A$1:$P$10,MATCH(Database!C5271,Currecny_M!$A$1:$P$1,0),FALSE)</f>
        <v>3.0385800000000001</v>
      </c>
      <c r="N5271" s="6" t="str">
        <f>VLOOKUP(B5271,Master!$A$2:$C$11,3,FALSE)</f>
        <v>SGD</v>
      </c>
      <c r="O5271" s="6" t="str">
        <f>VLOOKUP(B5271,Master!$A$2:$C$11,2,FALSE)</f>
        <v>Asia</v>
      </c>
      <c r="Q5271" s="39" t="str">
        <f>VLOOKUP(D5271,GL_Master!$A$1:$D$80,2,FALSE)</f>
        <v>PL</v>
      </c>
      <c r="R5271" s="39" t="str">
        <f>VLOOKUP(D5271,GL_Master!$A$1:$D$80,3,FALSE)</f>
        <v>Salary wages &amp; benefits</v>
      </c>
      <c r="S5271" s="39" t="str">
        <f>VLOOKUP(D5271,GL_Master!$A$1:$D$80,4,FALSE)</f>
        <v>Employee benefits expense</v>
      </c>
    </row>
    <row r="5272" spans="1:19" x14ac:dyDescent="0.25">
      <c r="A5272" s="39" t="s">
        <v>262</v>
      </c>
      <c r="B5272" s="39" t="s">
        <v>236</v>
      </c>
      <c r="C5272" s="7">
        <v>44105</v>
      </c>
      <c r="D5272" s="39" t="s">
        <v>99</v>
      </c>
      <c r="E5272" s="39">
        <v>28</v>
      </c>
      <c r="F5272" s="82">
        <f t="shared" si="246"/>
        <v>2.8000000000000001E-2</v>
      </c>
      <c r="G5272" s="39">
        <f>VLOOKUP(N5272,Currecny_M!$A$1:$P$10,2,FALSE)</f>
        <v>53</v>
      </c>
      <c r="H5272" s="39">
        <f>MATCH(C5272,Currecny_M!$A$1:$P$1,0)</f>
        <v>8</v>
      </c>
      <c r="I5272" s="39">
        <f>VLOOKUP(N5272,Currecny_M!$A$1:$P$10,MATCH(Database!C5272,Currecny_M!$A$1:$P$1,0),FALSE)</f>
        <v>56.27</v>
      </c>
      <c r="J5272" s="82">
        <f t="shared" si="247"/>
        <v>1.5755600000000001</v>
      </c>
      <c r="K5272" s="39">
        <f>VLOOKUP('Cover page'!$B$6,Currecny_M!$A$1:$P$10,MATCH(Database!C5272,Currecny_M!$A$1:$P$1,0),FALSE)</f>
        <v>1</v>
      </c>
      <c r="L5272" s="82">
        <f t="shared" si="248"/>
        <v>1.5755600000000001</v>
      </c>
      <c r="M5272" s="82">
        <f>((E5272/$F$1)*VLOOKUP(N5272,Currecny_M!$A$1:$P$10,MATCH(Database!C5272,Currecny_M!$A$1:$P$1,0),FALSE))/VLOOKUP('Cover page'!$B$6,Currecny_M!$A$1:$P$10,MATCH(Database!C5272,Currecny_M!$A$1:$P$1,0),FALSE)</f>
        <v>1.5755600000000001</v>
      </c>
      <c r="N5272" s="6" t="str">
        <f>VLOOKUP(B5272,Master!$A$2:$C$11,3,FALSE)</f>
        <v>SGD</v>
      </c>
      <c r="O5272" s="6" t="str">
        <f>VLOOKUP(B5272,Master!$A$2:$C$11,2,FALSE)</f>
        <v>Asia</v>
      </c>
      <c r="Q5272" s="39" t="str">
        <f>VLOOKUP(D5272,GL_Master!$A$1:$D$80,2,FALSE)</f>
        <v>PL</v>
      </c>
      <c r="R5272" s="39" t="str">
        <f>VLOOKUP(D5272,GL_Master!$A$1:$D$80,3,FALSE)</f>
        <v>Salary wages &amp; benefits</v>
      </c>
      <c r="S5272" s="39" t="str">
        <f>VLOOKUP(D5272,GL_Master!$A$1:$D$80,4,FALSE)</f>
        <v>Employee benefits expense</v>
      </c>
    </row>
    <row r="5273" spans="1:19" x14ac:dyDescent="0.25">
      <c r="A5273" s="39" t="s">
        <v>262</v>
      </c>
      <c r="B5273" s="39" t="s">
        <v>236</v>
      </c>
      <c r="C5273" s="7">
        <v>44105</v>
      </c>
      <c r="D5273" s="39" t="s">
        <v>100</v>
      </c>
      <c r="E5273" s="39">
        <v>190</v>
      </c>
      <c r="F5273" s="82">
        <f t="shared" si="246"/>
        <v>0.19</v>
      </c>
      <c r="G5273" s="39">
        <f>VLOOKUP(N5273,Currecny_M!$A$1:$P$10,2,FALSE)</f>
        <v>53</v>
      </c>
      <c r="H5273" s="39">
        <f>MATCH(C5273,Currecny_M!$A$1:$P$1,0)</f>
        <v>8</v>
      </c>
      <c r="I5273" s="39">
        <f>VLOOKUP(N5273,Currecny_M!$A$1:$P$10,MATCH(Database!C5273,Currecny_M!$A$1:$P$1,0),FALSE)</f>
        <v>56.27</v>
      </c>
      <c r="J5273" s="82">
        <f t="shared" si="247"/>
        <v>10.6913</v>
      </c>
      <c r="K5273" s="39">
        <f>VLOOKUP('Cover page'!$B$6,Currecny_M!$A$1:$P$10,MATCH(Database!C5273,Currecny_M!$A$1:$P$1,0),FALSE)</f>
        <v>1</v>
      </c>
      <c r="L5273" s="82">
        <f t="shared" si="248"/>
        <v>10.6913</v>
      </c>
      <c r="M5273" s="82">
        <f>((E5273/$F$1)*VLOOKUP(N5273,Currecny_M!$A$1:$P$10,MATCH(Database!C5273,Currecny_M!$A$1:$P$1,0),FALSE))/VLOOKUP('Cover page'!$B$6,Currecny_M!$A$1:$P$10,MATCH(Database!C5273,Currecny_M!$A$1:$P$1,0),FALSE)</f>
        <v>10.6913</v>
      </c>
      <c r="N5273" s="6" t="str">
        <f>VLOOKUP(B5273,Master!$A$2:$C$11,3,FALSE)</f>
        <v>SGD</v>
      </c>
      <c r="O5273" s="6" t="str">
        <f>VLOOKUP(B5273,Master!$A$2:$C$11,2,FALSE)</f>
        <v>Asia</v>
      </c>
      <c r="Q5273" s="39" t="str">
        <f>VLOOKUP(D5273,GL_Master!$A$1:$D$80,2,FALSE)</f>
        <v>PL</v>
      </c>
      <c r="R5273" s="39" t="str">
        <f>VLOOKUP(D5273,GL_Master!$A$1:$D$80,3,FALSE)</f>
        <v>Salary wages &amp; benefits</v>
      </c>
      <c r="S5273" s="39" t="str">
        <f>VLOOKUP(D5273,GL_Master!$A$1:$D$80,4,FALSE)</f>
        <v>Employee benefits expense</v>
      </c>
    </row>
    <row r="5274" spans="1:19" x14ac:dyDescent="0.25">
      <c r="A5274" s="39" t="s">
        <v>262</v>
      </c>
      <c r="B5274" s="39" t="s">
        <v>236</v>
      </c>
      <c r="C5274" s="7">
        <v>44105</v>
      </c>
      <c r="D5274" s="39" t="s">
        <v>30</v>
      </c>
      <c r="E5274" s="39">
        <v>53</v>
      </c>
      <c r="F5274" s="82">
        <f t="shared" si="246"/>
        <v>5.2999999999999999E-2</v>
      </c>
      <c r="G5274" s="39">
        <f>VLOOKUP(N5274,Currecny_M!$A$1:$P$10,2,FALSE)</f>
        <v>53</v>
      </c>
      <c r="H5274" s="39">
        <f>MATCH(C5274,Currecny_M!$A$1:$P$1,0)</f>
        <v>8</v>
      </c>
      <c r="I5274" s="39">
        <f>VLOOKUP(N5274,Currecny_M!$A$1:$P$10,MATCH(Database!C5274,Currecny_M!$A$1:$P$1,0),FALSE)</f>
        <v>56.27</v>
      </c>
      <c r="J5274" s="82">
        <f t="shared" si="247"/>
        <v>2.98231</v>
      </c>
      <c r="K5274" s="39">
        <f>VLOOKUP('Cover page'!$B$6,Currecny_M!$A$1:$P$10,MATCH(Database!C5274,Currecny_M!$A$1:$P$1,0),FALSE)</f>
        <v>1</v>
      </c>
      <c r="L5274" s="82">
        <f t="shared" si="248"/>
        <v>2.98231</v>
      </c>
      <c r="M5274" s="82">
        <f>((E5274/$F$1)*VLOOKUP(N5274,Currecny_M!$A$1:$P$10,MATCH(Database!C5274,Currecny_M!$A$1:$P$1,0),FALSE))/VLOOKUP('Cover page'!$B$6,Currecny_M!$A$1:$P$10,MATCH(Database!C5274,Currecny_M!$A$1:$P$1,0),FALSE)</f>
        <v>2.98231</v>
      </c>
      <c r="N5274" s="6" t="str">
        <f>VLOOKUP(B5274,Master!$A$2:$C$11,3,FALSE)</f>
        <v>SGD</v>
      </c>
      <c r="O5274" s="6" t="str">
        <f>VLOOKUP(B5274,Master!$A$2:$C$11,2,FALSE)</f>
        <v>Asia</v>
      </c>
      <c r="Q5274" s="39" t="str">
        <f>VLOOKUP(D5274,GL_Master!$A$1:$D$80,2,FALSE)</f>
        <v>PL</v>
      </c>
      <c r="R5274" s="39" t="str">
        <f>VLOOKUP(D5274,GL_Master!$A$1:$D$80,3,FALSE)</f>
        <v>Travelling and conveyance</v>
      </c>
      <c r="S5274" s="39" t="str">
        <f>VLOOKUP(D5274,GL_Master!$A$1:$D$80,4,FALSE)</f>
        <v>Local conveyance</v>
      </c>
    </row>
    <row r="5275" spans="1:19" x14ac:dyDescent="0.25">
      <c r="A5275" s="39" t="s">
        <v>262</v>
      </c>
      <c r="B5275" s="39" t="s">
        <v>236</v>
      </c>
      <c r="C5275" s="7">
        <v>44105</v>
      </c>
      <c r="D5275" s="39" t="s">
        <v>31</v>
      </c>
      <c r="E5275" s="39">
        <v>27</v>
      </c>
      <c r="F5275" s="82">
        <f t="shared" si="246"/>
        <v>2.7E-2</v>
      </c>
      <c r="G5275" s="39">
        <f>VLOOKUP(N5275,Currecny_M!$A$1:$P$10,2,FALSE)</f>
        <v>53</v>
      </c>
      <c r="H5275" s="39">
        <f>MATCH(C5275,Currecny_M!$A$1:$P$1,0)</f>
        <v>8</v>
      </c>
      <c r="I5275" s="39">
        <f>VLOOKUP(N5275,Currecny_M!$A$1:$P$10,MATCH(Database!C5275,Currecny_M!$A$1:$P$1,0),FALSE)</f>
        <v>56.27</v>
      </c>
      <c r="J5275" s="82">
        <f t="shared" si="247"/>
        <v>1.51929</v>
      </c>
      <c r="K5275" s="39">
        <f>VLOOKUP('Cover page'!$B$6,Currecny_M!$A$1:$P$10,MATCH(Database!C5275,Currecny_M!$A$1:$P$1,0),FALSE)</f>
        <v>1</v>
      </c>
      <c r="L5275" s="82">
        <f t="shared" si="248"/>
        <v>1.51929</v>
      </c>
      <c r="M5275" s="82">
        <f>((E5275/$F$1)*VLOOKUP(N5275,Currecny_M!$A$1:$P$10,MATCH(Database!C5275,Currecny_M!$A$1:$P$1,0),FALSE))/VLOOKUP('Cover page'!$B$6,Currecny_M!$A$1:$P$10,MATCH(Database!C5275,Currecny_M!$A$1:$P$1,0),FALSE)</f>
        <v>1.51929</v>
      </c>
      <c r="N5275" s="6" t="str">
        <f>VLOOKUP(B5275,Master!$A$2:$C$11,3,FALSE)</f>
        <v>SGD</v>
      </c>
      <c r="O5275" s="6" t="str">
        <f>VLOOKUP(B5275,Master!$A$2:$C$11,2,FALSE)</f>
        <v>Asia</v>
      </c>
      <c r="Q5275" s="39" t="str">
        <f>VLOOKUP(D5275,GL_Master!$A$1:$D$80,2,FALSE)</f>
        <v>PL</v>
      </c>
      <c r="R5275" s="39" t="str">
        <f>VLOOKUP(D5275,GL_Master!$A$1:$D$80,3,FALSE)</f>
        <v>Office expenses</v>
      </c>
      <c r="S5275" s="39" t="str">
        <f>VLOOKUP(D5275,GL_Master!$A$1:$D$80,4,FALSE)</f>
        <v>Parking charges</v>
      </c>
    </row>
    <row r="5276" spans="1:19" x14ac:dyDescent="0.25">
      <c r="A5276" s="39" t="s">
        <v>262</v>
      </c>
      <c r="B5276" s="39" t="s">
        <v>236</v>
      </c>
      <c r="C5276" s="7">
        <v>44105</v>
      </c>
      <c r="D5276" s="39" t="s">
        <v>101</v>
      </c>
      <c r="E5276" s="39">
        <v>27</v>
      </c>
      <c r="F5276" s="82">
        <f t="shared" si="246"/>
        <v>2.7E-2</v>
      </c>
      <c r="G5276" s="39">
        <f>VLOOKUP(N5276,Currecny_M!$A$1:$P$10,2,FALSE)</f>
        <v>53</v>
      </c>
      <c r="H5276" s="39">
        <f>MATCH(C5276,Currecny_M!$A$1:$P$1,0)</f>
        <v>8</v>
      </c>
      <c r="I5276" s="39">
        <f>VLOOKUP(N5276,Currecny_M!$A$1:$P$10,MATCH(Database!C5276,Currecny_M!$A$1:$P$1,0),FALSE)</f>
        <v>56.27</v>
      </c>
      <c r="J5276" s="82">
        <f t="shared" si="247"/>
        <v>1.51929</v>
      </c>
      <c r="K5276" s="39">
        <f>VLOOKUP('Cover page'!$B$6,Currecny_M!$A$1:$P$10,MATCH(Database!C5276,Currecny_M!$A$1:$P$1,0),FALSE)</f>
        <v>1</v>
      </c>
      <c r="L5276" s="82">
        <f t="shared" si="248"/>
        <v>1.51929</v>
      </c>
      <c r="M5276" s="82">
        <f>((E5276/$F$1)*VLOOKUP(N5276,Currecny_M!$A$1:$P$10,MATCH(Database!C5276,Currecny_M!$A$1:$P$1,0),FALSE))/VLOOKUP('Cover page'!$B$6,Currecny_M!$A$1:$P$10,MATCH(Database!C5276,Currecny_M!$A$1:$P$1,0),FALSE)</f>
        <v>1.51929</v>
      </c>
      <c r="N5276" s="6" t="str">
        <f>VLOOKUP(B5276,Master!$A$2:$C$11,3,FALSE)</f>
        <v>SGD</v>
      </c>
      <c r="O5276" s="6" t="str">
        <f>VLOOKUP(B5276,Master!$A$2:$C$11,2,FALSE)</f>
        <v>Asia</v>
      </c>
      <c r="Q5276" s="39" t="str">
        <f>VLOOKUP(D5276,GL_Master!$A$1:$D$80,2,FALSE)</f>
        <v>PL</v>
      </c>
      <c r="R5276" s="39" t="str">
        <f>VLOOKUP(D5276,GL_Master!$A$1:$D$80,3,FALSE)</f>
        <v>COGS</v>
      </c>
      <c r="S5276" s="39" t="str">
        <f>VLOOKUP(D5276,GL_Master!$A$1:$D$80,4,FALSE)</f>
        <v>Purchase of other traded goods</v>
      </c>
    </row>
    <row r="5277" spans="1:19" x14ac:dyDescent="0.25">
      <c r="A5277" s="39" t="s">
        <v>262</v>
      </c>
      <c r="B5277" s="39" t="s">
        <v>236</v>
      </c>
      <c r="C5277" s="7">
        <v>44105</v>
      </c>
      <c r="D5277" s="39" t="s">
        <v>102</v>
      </c>
      <c r="E5277" s="39">
        <v>27</v>
      </c>
      <c r="F5277" s="82">
        <f t="shared" si="246"/>
        <v>2.7E-2</v>
      </c>
      <c r="G5277" s="39">
        <f>VLOOKUP(N5277,Currecny_M!$A$1:$P$10,2,FALSE)</f>
        <v>53</v>
      </c>
      <c r="H5277" s="39">
        <f>MATCH(C5277,Currecny_M!$A$1:$P$1,0)</f>
        <v>8</v>
      </c>
      <c r="I5277" s="39">
        <f>VLOOKUP(N5277,Currecny_M!$A$1:$P$10,MATCH(Database!C5277,Currecny_M!$A$1:$P$1,0),FALSE)</f>
        <v>56.27</v>
      </c>
      <c r="J5277" s="82">
        <f t="shared" si="247"/>
        <v>1.51929</v>
      </c>
      <c r="K5277" s="39">
        <f>VLOOKUP('Cover page'!$B$6,Currecny_M!$A$1:$P$10,MATCH(Database!C5277,Currecny_M!$A$1:$P$1,0),FALSE)</f>
        <v>1</v>
      </c>
      <c r="L5277" s="82">
        <f t="shared" si="248"/>
        <v>1.51929</v>
      </c>
      <c r="M5277" s="82">
        <f>((E5277/$F$1)*VLOOKUP(N5277,Currecny_M!$A$1:$P$10,MATCH(Database!C5277,Currecny_M!$A$1:$P$1,0),FALSE))/VLOOKUP('Cover page'!$B$6,Currecny_M!$A$1:$P$10,MATCH(Database!C5277,Currecny_M!$A$1:$P$1,0),FALSE)</f>
        <v>1.51929</v>
      </c>
      <c r="N5277" s="6" t="str">
        <f>VLOOKUP(B5277,Master!$A$2:$C$11,3,FALSE)</f>
        <v>SGD</v>
      </c>
      <c r="O5277" s="6" t="str">
        <f>VLOOKUP(B5277,Master!$A$2:$C$11,2,FALSE)</f>
        <v>Asia</v>
      </c>
      <c r="Q5277" s="39" t="str">
        <f>VLOOKUP(D5277,GL_Master!$A$1:$D$80,2,FALSE)</f>
        <v>PL</v>
      </c>
      <c r="R5277" s="39" t="str">
        <f>VLOOKUP(D5277,GL_Master!$A$1:$D$80,3,FALSE)</f>
        <v>Staff welfare expenses</v>
      </c>
      <c r="S5277" s="39" t="str">
        <f>VLOOKUP(D5277,GL_Master!$A$1:$D$80,4,FALSE)</f>
        <v>Diwali Expense</v>
      </c>
    </row>
    <row r="5278" spans="1:19" x14ac:dyDescent="0.25">
      <c r="A5278" s="39" t="s">
        <v>262</v>
      </c>
      <c r="B5278" s="39" t="s">
        <v>236</v>
      </c>
      <c r="C5278" s="7">
        <v>44105</v>
      </c>
      <c r="D5278" s="39" t="s">
        <v>20</v>
      </c>
      <c r="E5278" s="39">
        <v>55</v>
      </c>
      <c r="F5278" s="82">
        <f t="shared" si="246"/>
        <v>5.5E-2</v>
      </c>
      <c r="G5278" s="39">
        <f>VLOOKUP(N5278,Currecny_M!$A$1:$P$10,2,FALSE)</f>
        <v>53</v>
      </c>
      <c r="H5278" s="39">
        <f>MATCH(C5278,Currecny_M!$A$1:$P$1,0)</f>
        <v>8</v>
      </c>
      <c r="I5278" s="39">
        <f>VLOOKUP(N5278,Currecny_M!$A$1:$P$10,MATCH(Database!C5278,Currecny_M!$A$1:$P$1,0),FALSE)</f>
        <v>56.27</v>
      </c>
      <c r="J5278" s="82">
        <f t="shared" si="247"/>
        <v>3.0948500000000001</v>
      </c>
      <c r="K5278" s="39">
        <f>VLOOKUP('Cover page'!$B$6,Currecny_M!$A$1:$P$10,MATCH(Database!C5278,Currecny_M!$A$1:$P$1,0),FALSE)</f>
        <v>1</v>
      </c>
      <c r="L5278" s="82">
        <f t="shared" si="248"/>
        <v>3.0948500000000001</v>
      </c>
      <c r="M5278" s="82">
        <f>((E5278/$F$1)*VLOOKUP(N5278,Currecny_M!$A$1:$P$10,MATCH(Database!C5278,Currecny_M!$A$1:$P$1,0),FALSE))/VLOOKUP('Cover page'!$B$6,Currecny_M!$A$1:$P$10,MATCH(Database!C5278,Currecny_M!$A$1:$P$1,0),FALSE)</f>
        <v>3.0948500000000001</v>
      </c>
      <c r="N5278" s="6" t="str">
        <f>VLOOKUP(B5278,Master!$A$2:$C$11,3,FALSE)</f>
        <v>SGD</v>
      </c>
      <c r="O5278" s="6" t="str">
        <f>VLOOKUP(B5278,Master!$A$2:$C$11,2,FALSE)</f>
        <v>Asia</v>
      </c>
      <c r="Q5278" s="39" t="str">
        <f>VLOOKUP(D5278,GL_Master!$A$1:$D$80,2,FALSE)</f>
        <v>PL</v>
      </c>
      <c r="R5278" s="39" t="str">
        <f>VLOOKUP(D5278,GL_Master!$A$1:$D$80,3,FALSE)</f>
        <v>Selling and Marketing expenses</v>
      </c>
      <c r="S5278" s="39" t="str">
        <f>VLOOKUP(D5278,GL_Master!$A$1:$D$80,4,FALSE)</f>
        <v>Business promotion</v>
      </c>
    </row>
    <row r="5279" spans="1:19" x14ac:dyDescent="0.25">
      <c r="A5279" s="39" t="s">
        <v>262</v>
      </c>
      <c r="B5279" s="39" t="s">
        <v>236</v>
      </c>
      <c r="C5279" s="7">
        <v>44105</v>
      </c>
      <c r="D5279" s="39" t="s">
        <v>29</v>
      </c>
      <c r="E5279" s="39">
        <v>58</v>
      </c>
      <c r="F5279" s="82">
        <f t="shared" si="246"/>
        <v>5.8000000000000003E-2</v>
      </c>
      <c r="G5279" s="39">
        <f>VLOOKUP(N5279,Currecny_M!$A$1:$P$10,2,FALSE)</f>
        <v>53</v>
      </c>
      <c r="H5279" s="39">
        <f>MATCH(C5279,Currecny_M!$A$1:$P$1,0)</f>
        <v>8</v>
      </c>
      <c r="I5279" s="39">
        <f>VLOOKUP(N5279,Currecny_M!$A$1:$P$10,MATCH(Database!C5279,Currecny_M!$A$1:$P$1,0),FALSE)</f>
        <v>56.27</v>
      </c>
      <c r="J5279" s="82">
        <f t="shared" si="247"/>
        <v>3.2636600000000002</v>
      </c>
      <c r="K5279" s="39">
        <f>VLOOKUP('Cover page'!$B$6,Currecny_M!$A$1:$P$10,MATCH(Database!C5279,Currecny_M!$A$1:$P$1,0),FALSE)</f>
        <v>1</v>
      </c>
      <c r="L5279" s="82">
        <f t="shared" si="248"/>
        <v>3.2636600000000002</v>
      </c>
      <c r="M5279" s="82">
        <f>((E5279/$F$1)*VLOOKUP(N5279,Currecny_M!$A$1:$P$10,MATCH(Database!C5279,Currecny_M!$A$1:$P$1,0),FALSE))/VLOOKUP('Cover page'!$B$6,Currecny_M!$A$1:$P$10,MATCH(Database!C5279,Currecny_M!$A$1:$P$1,0),FALSE)</f>
        <v>3.2636600000000002</v>
      </c>
      <c r="N5279" s="6" t="str">
        <f>VLOOKUP(B5279,Master!$A$2:$C$11,3,FALSE)</f>
        <v>SGD</v>
      </c>
      <c r="O5279" s="6" t="str">
        <f>VLOOKUP(B5279,Master!$A$2:$C$11,2,FALSE)</f>
        <v>Asia</v>
      </c>
      <c r="Q5279" s="39" t="str">
        <f>VLOOKUP(D5279,GL_Master!$A$1:$D$80,2,FALSE)</f>
        <v>PL</v>
      </c>
      <c r="R5279" s="39" t="str">
        <f>VLOOKUP(D5279,GL_Master!$A$1:$D$80,3,FALSE)</f>
        <v>Communication &amp; internet exp</v>
      </c>
      <c r="S5279" s="39" t="str">
        <f>VLOOKUP(D5279,GL_Master!$A$1:$D$80,4,FALSE)</f>
        <v>Communication cost</v>
      </c>
    </row>
    <row r="5280" spans="1:19" x14ac:dyDescent="0.25">
      <c r="A5280" s="39" t="s">
        <v>262</v>
      </c>
      <c r="B5280" s="39" t="s">
        <v>236</v>
      </c>
      <c r="C5280" s="7">
        <v>44105</v>
      </c>
      <c r="D5280" s="39" t="s">
        <v>41</v>
      </c>
      <c r="E5280" s="39">
        <v>27</v>
      </c>
      <c r="F5280" s="82">
        <f t="shared" si="246"/>
        <v>2.7E-2</v>
      </c>
      <c r="G5280" s="39">
        <f>VLOOKUP(N5280,Currecny_M!$A$1:$P$10,2,FALSE)</f>
        <v>53</v>
      </c>
      <c r="H5280" s="39">
        <f>MATCH(C5280,Currecny_M!$A$1:$P$1,0)</f>
        <v>8</v>
      </c>
      <c r="I5280" s="39">
        <f>VLOOKUP(N5280,Currecny_M!$A$1:$P$10,MATCH(Database!C5280,Currecny_M!$A$1:$P$1,0),FALSE)</f>
        <v>56.27</v>
      </c>
      <c r="J5280" s="82">
        <f t="shared" si="247"/>
        <v>1.51929</v>
      </c>
      <c r="K5280" s="39">
        <f>VLOOKUP('Cover page'!$B$6,Currecny_M!$A$1:$P$10,MATCH(Database!C5280,Currecny_M!$A$1:$P$1,0),FALSE)</f>
        <v>1</v>
      </c>
      <c r="L5280" s="82">
        <f t="shared" si="248"/>
        <v>1.51929</v>
      </c>
      <c r="M5280" s="82">
        <f>((E5280/$F$1)*VLOOKUP(N5280,Currecny_M!$A$1:$P$10,MATCH(Database!C5280,Currecny_M!$A$1:$P$1,0),FALSE))/VLOOKUP('Cover page'!$B$6,Currecny_M!$A$1:$P$10,MATCH(Database!C5280,Currecny_M!$A$1:$P$1,0),FALSE)</f>
        <v>1.51929</v>
      </c>
      <c r="N5280" s="6" t="str">
        <f>VLOOKUP(B5280,Master!$A$2:$C$11,3,FALSE)</f>
        <v>SGD</v>
      </c>
      <c r="O5280" s="6" t="str">
        <f>VLOOKUP(B5280,Master!$A$2:$C$11,2,FALSE)</f>
        <v>Asia</v>
      </c>
      <c r="Q5280" s="39" t="str">
        <f>VLOOKUP(D5280,GL_Master!$A$1:$D$80,2,FALSE)</f>
        <v>PL</v>
      </c>
      <c r="R5280" s="39" t="str">
        <f>VLOOKUP(D5280,GL_Master!$A$1:$D$80,3,FALSE)</f>
        <v>Communication &amp; internet exp</v>
      </c>
      <c r="S5280" s="39" t="str">
        <f>VLOOKUP(D5280,GL_Master!$A$1:$D$80,4,FALSE)</f>
        <v>Communication cost</v>
      </c>
    </row>
    <row r="5281" spans="1:19" x14ac:dyDescent="0.25">
      <c r="A5281" s="39" t="s">
        <v>262</v>
      </c>
      <c r="B5281" s="39" t="s">
        <v>236</v>
      </c>
      <c r="C5281" s="7">
        <v>44105</v>
      </c>
      <c r="D5281" s="39" t="s">
        <v>103</v>
      </c>
      <c r="E5281" s="39">
        <v>56</v>
      </c>
      <c r="F5281" s="82">
        <f t="shared" si="246"/>
        <v>5.6000000000000001E-2</v>
      </c>
      <c r="G5281" s="39">
        <f>VLOOKUP(N5281,Currecny_M!$A$1:$P$10,2,FALSE)</f>
        <v>53</v>
      </c>
      <c r="H5281" s="39">
        <f>MATCH(C5281,Currecny_M!$A$1:$P$1,0)</f>
        <v>8</v>
      </c>
      <c r="I5281" s="39">
        <f>VLOOKUP(N5281,Currecny_M!$A$1:$P$10,MATCH(Database!C5281,Currecny_M!$A$1:$P$1,0),FALSE)</f>
        <v>56.27</v>
      </c>
      <c r="J5281" s="82">
        <f t="shared" si="247"/>
        <v>3.1511200000000001</v>
      </c>
      <c r="K5281" s="39">
        <f>VLOOKUP('Cover page'!$B$6,Currecny_M!$A$1:$P$10,MATCH(Database!C5281,Currecny_M!$A$1:$P$1,0),FALSE)</f>
        <v>1</v>
      </c>
      <c r="L5281" s="82">
        <f t="shared" si="248"/>
        <v>3.1511200000000001</v>
      </c>
      <c r="M5281" s="82">
        <f>((E5281/$F$1)*VLOOKUP(N5281,Currecny_M!$A$1:$P$10,MATCH(Database!C5281,Currecny_M!$A$1:$P$1,0),FALSE))/VLOOKUP('Cover page'!$B$6,Currecny_M!$A$1:$P$10,MATCH(Database!C5281,Currecny_M!$A$1:$P$1,0),FALSE)</f>
        <v>3.1511200000000001</v>
      </c>
      <c r="N5281" s="6" t="str">
        <f>VLOOKUP(B5281,Master!$A$2:$C$11,3,FALSE)</f>
        <v>SGD</v>
      </c>
      <c r="O5281" s="6" t="str">
        <f>VLOOKUP(B5281,Master!$A$2:$C$11,2,FALSE)</f>
        <v>Asia</v>
      </c>
      <c r="Q5281" s="39" t="str">
        <f>VLOOKUP(D5281,GL_Master!$A$1:$D$80,2,FALSE)</f>
        <v>PL</v>
      </c>
      <c r="R5281" s="39" t="str">
        <f>VLOOKUP(D5281,GL_Master!$A$1:$D$80,3,FALSE)</f>
        <v>Communication &amp; internet exp</v>
      </c>
      <c r="S5281" s="39" t="str">
        <f>VLOOKUP(D5281,GL_Master!$A$1:$D$80,4,FALSE)</f>
        <v>Communication cost</v>
      </c>
    </row>
    <row r="5282" spans="1:19" x14ac:dyDescent="0.25">
      <c r="A5282" s="39" t="s">
        <v>262</v>
      </c>
      <c r="B5282" s="39" t="s">
        <v>236</v>
      </c>
      <c r="C5282" s="7">
        <v>44105</v>
      </c>
      <c r="D5282" s="39" t="s">
        <v>104</v>
      </c>
      <c r="E5282" s="39">
        <v>83</v>
      </c>
      <c r="F5282" s="82">
        <f t="shared" si="246"/>
        <v>8.3000000000000004E-2</v>
      </c>
      <c r="G5282" s="39">
        <f>VLOOKUP(N5282,Currecny_M!$A$1:$P$10,2,FALSE)</f>
        <v>53</v>
      </c>
      <c r="H5282" s="39">
        <f>MATCH(C5282,Currecny_M!$A$1:$P$1,0)</f>
        <v>8</v>
      </c>
      <c r="I5282" s="39">
        <f>VLOOKUP(N5282,Currecny_M!$A$1:$P$10,MATCH(Database!C5282,Currecny_M!$A$1:$P$1,0),FALSE)</f>
        <v>56.27</v>
      </c>
      <c r="J5282" s="82">
        <f t="shared" si="247"/>
        <v>4.6704100000000004</v>
      </c>
      <c r="K5282" s="39">
        <f>VLOOKUP('Cover page'!$B$6,Currecny_M!$A$1:$P$10,MATCH(Database!C5282,Currecny_M!$A$1:$P$1,0),FALSE)</f>
        <v>1</v>
      </c>
      <c r="L5282" s="82">
        <f t="shared" si="248"/>
        <v>4.6704100000000004</v>
      </c>
      <c r="M5282" s="82">
        <f>((E5282/$F$1)*VLOOKUP(N5282,Currecny_M!$A$1:$P$10,MATCH(Database!C5282,Currecny_M!$A$1:$P$1,0),FALSE))/VLOOKUP('Cover page'!$B$6,Currecny_M!$A$1:$P$10,MATCH(Database!C5282,Currecny_M!$A$1:$P$1,0),FALSE)</f>
        <v>4.6704100000000004</v>
      </c>
      <c r="N5282" s="6" t="str">
        <f>VLOOKUP(B5282,Master!$A$2:$C$11,3,FALSE)</f>
        <v>SGD</v>
      </c>
      <c r="O5282" s="6" t="str">
        <f>VLOOKUP(B5282,Master!$A$2:$C$11,2,FALSE)</f>
        <v>Asia</v>
      </c>
      <c r="Q5282" s="39" t="str">
        <f>VLOOKUP(D5282,GL_Master!$A$1:$D$80,2,FALSE)</f>
        <v>PL</v>
      </c>
      <c r="R5282" s="39" t="str">
        <f>VLOOKUP(D5282,GL_Master!$A$1:$D$80,3,FALSE)</f>
        <v>Legal &amp; Professional expenses</v>
      </c>
      <c r="S5282" s="39" t="str">
        <f>VLOOKUP(D5282,GL_Master!$A$1:$D$80,4,FALSE)</f>
        <v>Professional Fees - Others</v>
      </c>
    </row>
    <row r="5283" spans="1:19" x14ac:dyDescent="0.25">
      <c r="A5283" s="39" t="s">
        <v>262</v>
      </c>
      <c r="B5283" s="39" t="s">
        <v>236</v>
      </c>
      <c r="C5283" s="7">
        <v>44105</v>
      </c>
      <c r="D5283" s="39" t="s">
        <v>105</v>
      </c>
      <c r="E5283" s="39">
        <v>54</v>
      </c>
      <c r="F5283" s="82">
        <f t="shared" si="246"/>
        <v>5.3999999999999999E-2</v>
      </c>
      <c r="G5283" s="39">
        <f>VLOOKUP(N5283,Currecny_M!$A$1:$P$10,2,FALSE)</f>
        <v>53</v>
      </c>
      <c r="H5283" s="39">
        <f>MATCH(C5283,Currecny_M!$A$1:$P$1,0)</f>
        <v>8</v>
      </c>
      <c r="I5283" s="39">
        <f>VLOOKUP(N5283,Currecny_M!$A$1:$P$10,MATCH(Database!C5283,Currecny_M!$A$1:$P$1,0),FALSE)</f>
        <v>56.27</v>
      </c>
      <c r="J5283" s="82">
        <f t="shared" si="247"/>
        <v>3.0385800000000001</v>
      </c>
      <c r="K5283" s="39">
        <f>VLOOKUP('Cover page'!$B$6,Currecny_M!$A$1:$P$10,MATCH(Database!C5283,Currecny_M!$A$1:$P$1,0),FALSE)</f>
        <v>1</v>
      </c>
      <c r="L5283" s="82">
        <f t="shared" si="248"/>
        <v>3.0385800000000001</v>
      </c>
      <c r="M5283" s="82">
        <f>((E5283/$F$1)*VLOOKUP(N5283,Currecny_M!$A$1:$P$10,MATCH(Database!C5283,Currecny_M!$A$1:$P$1,0),FALSE))/VLOOKUP('Cover page'!$B$6,Currecny_M!$A$1:$P$10,MATCH(Database!C5283,Currecny_M!$A$1:$P$1,0),FALSE)</f>
        <v>3.0385800000000001</v>
      </c>
      <c r="N5283" s="6" t="str">
        <f>VLOOKUP(B5283,Master!$A$2:$C$11,3,FALSE)</f>
        <v>SGD</v>
      </c>
      <c r="O5283" s="6" t="str">
        <f>VLOOKUP(B5283,Master!$A$2:$C$11,2,FALSE)</f>
        <v>Asia</v>
      </c>
      <c r="Q5283" s="39" t="str">
        <f>VLOOKUP(D5283,GL_Master!$A$1:$D$80,2,FALSE)</f>
        <v>PL</v>
      </c>
      <c r="R5283" s="39" t="str">
        <f>VLOOKUP(D5283,GL_Master!$A$1:$D$80,3,FALSE)</f>
        <v>Travelling and conveyance</v>
      </c>
      <c r="S5283" s="39" t="str">
        <f>VLOOKUP(D5283,GL_Master!$A$1:$D$80,4,FALSE)</f>
        <v>Car hiring and rental services</v>
      </c>
    </row>
    <row r="5284" spans="1:19" x14ac:dyDescent="0.25">
      <c r="A5284" s="39" t="s">
        <v>262</v>
      </c>
      <c r="B5284" s="39" t="s">
        <v>236</v>
      </c>
      <c r="C5284" s="7">
        <v>44105</v>
      </c>
      <c r="D5284" s="39" t="s">
        <v>106</v>
      </c>
      <c r="E5284" s="39">
        <v>29</v>
      </c>
      <c r="F5284" s="82">
        <f t="shared" si="246"/>
        <v>2.9000000000000001E-2</v>
      </c>
      <c r="G5284" s="39">
        <f>VLOOKUP(N5284,Currecny_M!$A$1:$P$10,2,FALSE)</f>
        <v>53</v>
      </c>
      <c r="H5284" s="39">
        <f>MATCH(C5284,Currecny_M!$A$1:$P$1,0)</f>
        <v>8</v>
      </c>
      <c r="I5284" s="39">
        <f>VLOOKUP(N5284,Currecny_M!$A$1:$P$10,MATCH(Database!C5284,Currecny_M!$A$1:$P$1,0),FALSE)</f>
        <v>56.27</v>
      </c>
      <c r="J5284" s="82">
        <f t="shared" si="247"/>
        <v>1.6318300000000001</v>
      </c>
      <c r="K5284" s="39">
        <f>VLOOKUP('Cover page'!$B$6,Currecny_M!$A$1:$P$10,MATCH(Database!C5284,Currecny_M!$A$1:$P$1,0),FALSE)</f>
        <v>1</v>
      </c>
      <c r="L5284" s="82">
        <f t="shared" si="248"/>
        <v>1.6318300000000001</v>
      </c>
      <c r="M5284" s="82">
        <f>((E5284/$F$1)*VLOOKUP(N5284,Currecny_M!$A$1:$P$10,MATCH(Database!C5284,Currecny_M!$A$1:$P$1,0),FALSE))/VLOOKUP('Cover page'!$B$6,Currecny_M!$A$1:$P$10,MATCH(Database!C5284,Currecny_M!$A$1:$P$1,0),FALSE)</f>
        <v>1.6318300000000001</v>
      </c>
      <c r="N5284" s="6" t="str">
        <f>VLOOKUP(B5284,Master!$A$2:$C$11,3,FALSE)</f>
        <v>SGD</v>
      </c>
      <c r="O5284" s="6" t="str">
        <f>VLOOKUP(B5284,Master!$A$2:$C$11,2,FALSE)</f>
        <v>Asia</v>
      </c>
      <c r="Q5284" s="39" t="str">
        <f>VLOOKUP(D5284,GL_Master!$A$1:$D$80,2,FALSE)</f>
        <v>PL</v>
      </c>
      <c r="R5284" s="39" t="str">
        <f>VLOOKUP(D5284,GL_Master!$A$1:$D$80,3,FALSE)</f>
        <v>Communication &amp; internet exp</v>
      </c>
      <c r="S5284" s="39" t="str">
        <f>VLOOKUP(D5284,GL_Master!$A$1:$D$80,4,FALSE)</f>
        <v>Printing &amp; Stationary</v>
      </c>
    </row>
    <row r="5285" spans="1:19" x14ac:dyDescent="0.25">
      <c r="A5285" s="39" t="s">
        <v>262</v>
      </c>
      <c r="B5285" s="39" t="s">
        <v>236</v>
      </c>
      <c r="C5285" s="7">
        <v>44105</v>
      </c>
      <c r="D5285" s="39" t="s">
        <v>32</v>
      </c>
      <c r="E5285" s="39">
        <v>28</v>
      </c>
      <c r="F5285" s="82">
        <f t="shared" si="246"/>
        <v>2.8000000000000001E-2</v>
      </c>
      <c r="G5285" s="39">
        <f>VLOOKUP(N5285,Currecny_M!$A$1:$P$10,2,FALSE)</f>
        <v>53</v>
      </c>
      <c r="H5285" s="39">
        <f>MATCH(C5285,Currecny_M!$A$1:$P$1,0)</f>
        <v>8</v>
      </c>
      <c r="I5285" s="39">
        <f>VLOOKUP(N5285,Currecny_M!$A$1:$P$10,MATCH(Database!C5285,Currecny_M!$A$1:$P$1,0),FALSE)</f>
        <v>56.27</v>
      </c>
      <c r="J5285" s="82">
        <f t="shared" si="247"/>
        <v>1.5755600000000001</v>
      </c>
      <c r="K5285" s="39">
        <f>VLOOKUP('Cover page'!$B$6,Currecny_M!$A$1:$P$10,MATCH(Database!C5285,Currecny_M!$A$1:$P$1,0),FALSE)</f>
        <v>1</v>
      </c>
      <c r="L5285" s="82">
        <f t="shared" si="248"/>
        <v>1.5755600000000001</v>
      </c>
      <c r="M5285" s="82">
        <f>((E5285/$F$1)*VLOOKUP(N5285,Currecny_M!$A$1:$P$10,MATCH(Database!C5285,Currecny_M!$A$1:$P$1,0),FALSE))/VLOOKUP('Cover page'!$B$6,Currecny_M!$A$1:$P$10,MATCH(Database!C5285,Currecny_M!$A$1:$P$1,0),FALSE)</f>
        <v>1.5755600000000001</v>
      </c>
      <c r="N5285" s="6" t="str">
        <f>VLOOKUP(B5285,Master!$A$2:$C$11,3,FALSE)</f>
        <v>SGD</v>
      </c>
      <c r="O5285" s="6" t="str">
        <f>VLOOKUP(B5285,Master!$A$2:$C$11,2,FALSE)</f>
        <v>Asia</v>
      </c>
      <c r="Q5285" s="39" t="str">
        <f>VLOOKUP(D5285,GL_Master!$A$1:$D$80,2,FALSE)</f>
        <v>PL</v>
      </c>
      <c r="R5285" s="39" t="str">
        <f>VLOOKUP(D5285,GL_Master!$A$1:$D$80,3,FALSE)</f>
        <v>Communication &amp; internet exp</v>
      </c>
      <c r="S5285" s="39" t="str">
        <f>VLOOKUP(D5285,GL_Master!$A$1:$D$80,4,FALSE)</f>
        <v>Printing &amp; Stationary</v>
      </c>
    </row>
    <row r="5286" spans="1:19" x14ac:dyDescent="0.25">
      <c r="A5286" s="39" t="s">
        <v>262</v>
      </c>
      <c r="B5286" s="39" t="s">
        <v>236</v>
      </c>
      <c r="C5286" s="7">
        <v>44105</v>
      </c>
      <c r="D5286" s="39" t="s">
        <v>35</v>
      </c>
      <c r="E5286" s="39">
        <v>85</v>
      </c>
      <c r="F5286" s="82">
        <f t="shared" si="246"/>
        <v>8.5000000000000006E-2</v>
      </c>
      <c r="G5286" s="39">
        <f>VLOOKUP(N5286,Currecny_M!$A$1:$P$10,2,FALSE)</f>
        <v>53</v>
      </c>
      <c r="H5286" s="39">
        <f>MATCH(C5286,Currecny_M!$A$1:$P$1,0)</f>
        <v>8</v>
      </c>
      <c r="I5286" s="39">
        <f>VLOOKUP(N5286,Currecny_M!$A$1:$P$10,MATCH(Database!C5286,Currecny_M!$A$1:$P$1,0),FALSE)</f>
        <v>56.27</v>
      </c>
      <c r="J5286" s="82">
        <f t="shared" si="247"/>
        <v>4.7829500000000005</v>
      </c>
      <c r="K5286" s="39">
        <f>VLOOKUP('Cover page'!$B$6,Currecny_M!$A$1:$P$10,MATCH(Database!C5286,Currecny_M!$A$1:$P$1,0),FALSE)</f>
        <v>1</v>
      </c>
      <c r="L5286" s="82">
        <f t="shared" si="248"/>
        <v>4.7829500000000005</v>
      </c>
      <c r="M5286" s="82">
        <f>((E5286/$F$1)*VLOOKUP(N5286,Currecny_M!$A$1:$P$10,MATCH(Database!C5286,Currecny_M!$A$1:$P$1,0),FALSE))/VLOOKUP('Cover page'!$B$6,Currecny_M!$A$1:$P$10,MATCH(Database!C5286,Currecny_M!$A$1:$P$1,0),FALSE)</f>
        <v>4.7829500000000005</v>
      </c>
      <c r="N5286" s="6" t="str">
        <f>VLOOKUP(B5286,Master!$A$2:$C$11,3,FALSE)</f>
        <v>SGD</v>
      </c>
      <c r="O5286" s="6" t="str">
        <f>VLOOKUP(B5286,Master!$A$2:$C$11,2,FALSE)</f>
        <v>Asia</v>
      </c>
      <c r="Q5286" s="39" t="str">
        <f>VLOOKUP(D5286,GL_Master!$A$1:$D$80,2,FALSE)</f>
        <v>PL</v>
      </c>
      <c r="R5286" s="39" t="str">
        <f>VLOOKUP(D5286,GL_Master!$A$1:$D$80,3,FALSE)</f>
        <v>Security Expenses</v>
      </c>
      <c r="S5286" s="39" t="str">
        <f>VLOOKUP(D5286,GL_Master!$A$1:$D$80,4,FALSE)</f>
        <v>Security Expenses others</v>
      </c>
    </row>
    <row r="5287" spans="1:19" x14ac:dyDescent="0.25">
      <c r="A5287" s="39" t="s">
        <v>262</v>
      </c>
      <c r="B5287" s="39" t="s">
        <v>236</v>
      </c>
      <c r="C5287" s="7">
        <v>44105</v>
      </c>
      <c r="D5287" s="39" t="s">
        <v>38</v>
      </c>
      <c r="E5287" s="39">
        <v>27</v>
      </c>
      <c r="F5287" s="82">
        <f t="shared" si="246"/>
        <v>2.7E-2</v>
      </c>
      <c r="G5287" s="39">
        <f>VLOOKUP(N5287,Currecny_M!$A$1:$P$10,2,FALSE)</f>
        <v>53</v>
      </c>
      <c r="H5287" s="39">
        <f>MATCH(C5287,Currecny_M!$A$1:$P$1,0)</f>
        <v>8</v>
      </c>
      <c r="I5287" s="39">
        <f>VLOOKUP(N5287,Currecny_M!$A$1:$P$10,MATCH(Database!C5287,Currecny_M!$A$1:$P$1,0),FALSE)</f>
        <v>56.27</v>
      </c>
      <c r="J5287" s="82">
        <f t="shared" si="247"/>
        <v>1.51929</v>
      </c>
      <c r="K5287" s="39">
        <f>VLOOKUP('Cover page'!$B$6,Currecny_M!$A$1:$P$10,MATCH(Database!C5287,Currecny_M!$A$1:$P$1,0),FALSE)</f>
        <v>1</v>
      </c>
      <c r="L5287" s="82">
        <f t="shared" si="248"/>
        <v>1.51929</v>
      </c>
      <c r="M5287" s="82">
        <f>((E5287/$F$1)*VLOOKUP(N5287,Currecny_M!$A$1:$P$10,MATCH(Database!C5287,Currecny_M!$A$1:$P$1,0),FALSE))/VLOOKUP('Cover page'!$B$6,Currecny_M!$A$1:$P$10,MATCH(Database!C5287,Currecny_M!$A$1:$P$1,0),FALSE)</f>
        <v>1.51929</v>
      </c>
      <c r="N5287" s="6" t="str">
        <f>VLOOKUP(B5287,Master!$A$2:$C$11,3,FALSE)</f>
        <v>SGD</v>
      </c>
      <c r="O5287" s="6" t="str">
        <f>VLOOKUP(B5287,Master!$A$2:$C$11,2,FALSE)</f>
        <v>Asia</v>
      </c>
      <c r="Q5287" s="39" t="str">
        <f>VLOOKUP(D5287,GL_Master!$A$1:$D$80,2,FALSE)</f>
        <v>PL</v>
      </c>
      <c r="R5287" s="39" t="str">
        <f>VLOOKUP(D5287,GL_Master!$A$1:$D$80,3,FALSE)</f>
        <v>House Keeping Expenses</v>
      </c>
      <c r="S5287" s="39" t="str">
        <f>VLOOKUP(D5287,GL_Master!$A$1:$D$80,4,FALSE)</f>
        <v>House Keeping Expenses</v>
      </c>
    </row>
    <row r="5288" spans="1:19" x14ac:dyDescent="0.25">
      <c r="A5288" s="39" t="s">
        <v>262</v>
      </c>
      <c r="B5288" s="39" t="s">
        <v>236</v>
      </c>
      <c r="C5288" s="7">
        <v>44105</v>
      </c>
      <c r="D5288" s="39" t="s">
        <v>107</v>
      </c>
      <c r="E5288" s="39">
        <v>29</v>
      </c>
      <c r="F5288" s="82">
        <f t="shared" si="246"/>
        <v>2.9000000000000001E-2</v>
      </c>
      <c r="G5288" s="39">
        <f>VLOOKUP(N5288,Currecny_M!$A$1:$P$10,2,FALSE)</f>
        <v>53</v>
      </c>
      <c r="H5288" s="39">
        <f>MATCH(C5288,Currecny_M!$A$1:$P$1,0)</f>
        <v>8</v>
      </c>
      <c r="I5288" s="39">
        <f>VLOOKUP(N5288,Currecny_M!$A$1:$P$10,MATCH(Database!C5288,Currecny_M!$A$1:$P$1,0),FALSE)</f>
        <v>56.27</v>
      </c>
      <c r="J5288" s="82">
        <f t="shared" si="247"/>
        <v>1.6318300000000001</v>
      </c>
      <c r="K5288" s="39">
        <f>VLOOKUP('Cover page'!$B$6,Currecny_M!$A$1:$P$10,MATCH(Database!C5288,Currecny_M!$A$1:$P$1,0),FALSE)</f>
        <v>1</v>
      </c>
      <c r="L5288" s="82">
        <f t="shared" si="248"/>
        <v>1.6318300000000001</v>
      </c>
      <c r="M5288" s="82">
        <f>((E5288/$F$1)*VLOOKUP(N5288,Currecny_M!$A$1:$P$10,MATCH(Database!C5288,Currecny_M!$A$1:$P$1,0),FALSE))/VLOOKUP('Cover page'!$B$6,Currecny_M!$A$1:$P$10,MATCH(Database!C5288,Currecny_M!$A$1:$P$1,0),FALSE)</f>
        <v>1.6318300000000001</v>
      </c>
      <c r="N5288" s="6" t="str">
        <f>VLOOKUP(B5288,Master!$A$2:$C$11,3,FALSE)</f>
        <v>SGD</v>
      </c>
      <c r="O5288" s="6" t="str">
        <f>VLOOKUP(B5288,Master!$A$2:$C$11,2,FALSE)</f>
        <v>Asia</v>
      </c>
      <c r="Q5288" s="39" t="str">
        <f>VLOOKUP(D5288,GL_Master!$A$1:$D$80,2,FALSE)</f>
        <v>PL</v>
      </c>
      <c r="R5288" s="39" t="str">
        <f>VLOOKUP(D5288,GL_Master!$A$1:$D$80,3,FALSE)</f>
        <v>Misc. expenses</v>
      </c>
      <c r="S5288" s="39" t="str">
        <f>VLOOKUP(D5288,GL_Master!$A$1:$D$80,4,FALSE)</f>
        <v>Repair &amp; Maintenance</v>
      </c>
    </row>
    <row r="5289" spans="1:19" x14ac:dyDescent="0.25">
      <c r="A5289" s="39" t="s">
        <v>262</v>
      </c>
      <c r="B5289" s="39" t="s">
        <v>236</v>
      </c>
      <c r="C5289" s="7">
        <v>44105</v>
      </c>
      <c r="D5289" s="39" t="s">
        <v>108</v>
      </c>
      <c r="E5289" s="39">
        <v>28</v>
      </c>
      <c r="F5289" s="82">
        <f t="shared" si="246"/>
        <v>2.8000000000000001E-2</v>
      </c>
      <c r="G5289" s="39">
        <f>VLOOKUP(N5289,Currecny_M!$A$1:$P$10,2,FALSE)</f>
        <v>53</v>
      </c>
      <c r="H5289" s="39">
        <f>MATCH(C5289,Currecny_M!$A$1:$P$1,0)</f>
        <v>8</v>
      </c>
      <c r="I5289" s="39">
        <f>VLOOKUP(N5289,Currecny_M!$A$1:$P$10,MATCH(Database!C5289,Currecny_M!$A$1:$P$1,0),FALSE)</f>
        <v>56.27</v>
      </c>
      <c r="J5289" s="82">
        <f t="shared" si="247"/>
        <v>1.5755600000000001</v>
      </c>
      <c r="K5289" s="39">
        <f>VLOOKUP('Cover page'!$B$6,Currecny_M!$A$1:$P$10,MATCH(Database!C5289,Currecny_M!$A$1:$P$1,0),FALSE)</f>
        <v>1</v>
      </c>
      <c r="L5289" s="82">
        <f t="shared" si="248"/>
        <v>1.5755600000000001</v>
      </c>
      <c r="M5289" s="82">
        <f>((E5289/$F$1)*VLOOKUP(N5289,Currecny_M!$A$1:$P$10,MATCH(Database!C5289,Currecny_M!$A$1:$P$1,0),FALSE))/VLOOKUP('Cover page'!$B$6,Currecny_M!$A$1:$P$10,MATCH(Database!C5289,Currecny_M!$A$1:$P$1,0),FALSE)</f>
        <v>1.5755600000000001</v>
      </c>
      <c r="N5289" s="6" t="str">
        <f>VLOOKUP(B5289,Master!$A$2:$C$11,3,FALSE)</f>
        <v>SGD</v>
      </c>
      <c r="O5289" s="6" t="str">
        <f>VLOOKUP(B5289,Master!$A$2:$C$11,2,FALSE)</f>
        <v>Asia</v>
      </c>
      <c r="Q5289" s="39" t="str">
        <f>VLOOKUP(D5289,GL_Master!$A$1:$D$80,2,FALSE)</f>
        <v>PL</v>
      </c>
      <c r="R5289" s="39" t="str">
        <f>VLOOKUP(D5289,GL_Master!$A$1:$D$80,3,FALSE)</f>
        <v>Misc. expenses</v>
      </c>
      <c r="S5289" s="39" t="str">
        <f>VLOOKUP(D5289,GL_Master!$A$1:$D$80,4,FALSE)</f>
        <v>Repair &amp; Maintenance</v>
      </c>
    </row>
    <row r="5290" spans="1:19" x14ac:dyDescent="0.25">
      <c r="A5290" s="39" t="s">
        <v>262</v>
      </c>
      <c r="B5290" s="39" t="s">
        <v>236</v>
      </c>
      <c r="C5290" s="7">
        <v>44105</v>
      </c>
      <c r="D5290" s="39" t="s">
        <v>9</v>
      </c>
      <c r="E5290" s="39">
        <v>240</v>
      </c>
      <c r="F5290" s="82">
        <f t="shared" si="246"/>
        <v>0.24</v>
      </c>
      <c r="G5290" s="39">
        <f>VLOOKUP(N5290,Currecny_M!$A$1:$P$10,2,FALSE)</f>
        <v>53</v>
      </c>
      <c r="H5290" s="39">
        <f>MATCH(C5290,Currecny_M!$A$1:$P$1,0)</f>
        <v>8</v>
      </c>
      <c r="I5290" s="39">
        <f>VLOOKUP(N5290,Currecny_M!$A$1:$P$10,MATCH(Database!C5290,Currecny_M!$A$1:$P$1,0),FALSE)</f>
        <v>56.27</v>
      </c>
      <c r="J5290" s="82">
        <f t="shared" si="247"/>
        <v>13.504799999999999</v>
      </c>
      <c r="K5290" s="39">
        <f>VLOOKUP('Cover page'!$B$6,Currecny_M!$A$1:$P$10,MATCH(Database!C5290,Currecny_M!$A$1:$P$1,0),FALSE)</f>
        <v>1</v>
      </c>
      <c r="L5290" s="82">
        <f t="shared" si="248"/>
        <v>13.504799999999999</v>
      </c>
      <c r="M5290" s="82">
        <f>((E5290/$F$1)*VLOOKUP(N5290,Currecny_M!$A$1:$P$10,MATCH(Database!C5290,Currecny_M!$A$1:$P$1,0),FALSE))/VLOOKUP('Cover page'!$B$6,Currecny_M!$A$1:$P$10,MATCH(Database!C5290,Currecny_M!$A$1:$P$1,0),FALSE)</f>
        <v>13.504799999999999</v>
      </c>
      <c r="N5290" s="6" t="str">
        <f>VLOOKUP(B5290,Master!$A$2:$C$11,3,FALSE)</f>
        <v>SGD</v>
      </c>
      <c r="O5290" s="6" t="str">
        <f>VLOOKUP(B5290,Master!$A$2:$C$11,2,FALSE)</f>
        <v>Asia</v>
      </c>
      <c r="Q5290" s="39" t="str">
        <f>VLOOKUP(D5290,GL_Master!$A$1:$D$80,2,FALSE)</f>
        <v>PL</v>
      </c>
      <c r="R5290" s="39" t="str">
        <f>VLOOKUP(D5290,GL_Master!$A$1:$D$80,3,FALSE)</f>
        <v>Rent</v>
      </c>
      <c r="S5290" s="39" t="str">
        <f>VLOOKUP(D5290,GL_Master!$A$1:$D$80,4,FALSE)</f>
        <v>Office Rent</v>
      </c>
    </row>
    <row r="5291" spans="1:19" x14ac:dyDescent="0.25">
      <c r="A5291" s="39" t="s">
        <v>262</v>
      </c>
      <c r="B5291" s="39" t="s">
        <v>236</v>
      </c>
      <c r="C5291" s="7">
        <v>44105</v>
      </c>
      <c r="D5291" s="39" t="s">
        <v>109</v>
      </c>
      <c r="E5291" s="39">
        <v>-140</v>
      </c>
      <c r="F5291" s="82">
        <f t="shared" si="246"/>
        <v>-0.14000000000000001</v>
      </c>
      <c r="G5291" s="39">
        <f>VLOOKUP(N5291,Currecny_M!$A$1:$P$10,2,FALSE)</f>
        <v>53</v>
      </c>
      <c r="H5291" s="39">
        <f>MATCH(C5291,Currecny_M!$A$1:$P$1,0)</f>
        <v>8</v>
      </c>
      <c r="I5291" s="39">
        <f>VLOOKUP(N5291,Currecny_M!$A$1:$P$10,MATCH(Database!C5291,Currecny_M!$A$1:$P$1,0),FALSE)</f>
        <v>56.27</v>
      </c>
      <c r="J5291" s="82">
        <f t="shared" si="247"/>
        <v>-7.8778000000000015</v>
      </c>
      <c r="K5291" s="39">
        <f>VLOOKUP('Cover page'!$B$6,Currecny_M!$A$1:$P$10,MATCH(Database!C5291,Currecny_M!$A$1:$P$1,0),FALSE)</f>
        <v>1</v>
      </c>
      <c r="L5291" s="82">
        <f t="shared" si="248"/>
        <v>-7.8778000000000015</v>
      </c>
      <c r="M5291" s="82">
        <f>((E5291/$F$1)*VLOOKUP(N5291,Currecny_M!$A$1:$P$10,MATCH(Database!C5291,Currecny_M!$A$1:$P$1,0),FALSE))/VLOOKUP('Cover page'!$B$6,Currecny_M!$A$1:$P$10,MATCH(Database!C5291,Currecny_M!$A$1:$P$1,0),FALSE)</f>
        <v>-7.8778000000000015</v>
      </c>
      <c r="N5291" s="6" t="str">
        <f>VLOOKUP(B5291,Master!$A$2:$C$11,3,FALSE)</f>
        <v>SGD</v>
      </c>
      <c r="O5291" s="6" t="str">
        <f>VLOOKUP(B5291,Master!$A$2:$C$11,2,FALSE)</f>
        <v>Asia</v>
      </c>
      <c r="Q5291" s="39" t="str">
        <f>VLOOKUP(D5291,GL_Master!$A$1:$D$80,2,FALSE)</f>
        <v>PL</v>
      </c>
      <c r="R5291" s="39" t="str">
        <f>VLOOKUP(D5291,GL_Master!$A$1:$D$80,3,FALSE)</f>
        <v>Travelling and conveyance</v>
      </c>
      <c r="S5291" s="39" t="str">
        <f>VLOOKUP(D5291,GL_Master!$A$1:$D$80,4,FALSE)</f>
        <v>Travelling , hotel lodging</v>
      </c>
    </row>
    <row r="5292" spans="1:19" x14ac:dyDescent="0.25">
      <c r="A5292" s="39" t="s">
        <v>262</v>
      </c>
      <c r="B5292" s="39" t="s">
        <v>236</v>
      </c>
      <c r="C5292" s="7">
        <v>44105</v>
      </c>
      <c r="D5292" s="39" t="s">
        <v>110</v>
      </c>
      <c r="E5292" s="39">
        <v>53</v>
      </c>
      <c r="F5292" s="82">
        <f t="shared" si="246"/>
        <v>5.2999999999999999E-2</v>
      </c>
      <c r="G5292" s="39">
        <f>VLOOKUP(N5292,Currecny_M!$A$1:$P$10,2,FALSE)</f>
        <v>53</v>
      </c>
      <c r="H5292" s="39">
        <f>MATCH(C5292,Currecny_M!$A$1:$P$1,0)</f>
        <v>8</v>
      </c>
      <c r="I5292" s="39">
        <f>VLOOKUP(N5292,Currecny_M!$A$1:$P$10,MATCH(Database!C5292,Currecny_M!$A$1:$P$1,0),FALSE)</f>
        <v>56.27</v>
      </c>
      <c r="J5292" s="82">
        <f t="shared" si="247"/>
        <v>2.98231</v>
      </c>
      <c r="K5292" s="39">
        <f>VLOOKUP('Cover page'!$B$6,Currecny_M!$A$1:$P$10,MATCH(Database!C5292,Currecny_M!$A$1:$P$1,0),FALSE)</f>
        <v>1</v>
      </c>
      <c r="L5292" s="82">
        <f t="shared" si="248"/>
        <v>2.98231</v>
      </c>
      <c r="M5292" s="82">
        <f>((E5292/$F$1)*VLOOKUP(N5292,Currecny_M!$A$1:$P$10,MATCH(Database!C5292,Currecny_M!$A$1:$P$1,0),FALSE))/VLOOKUP('Cover page'!$B$6,Currecny_M!$A$1:$P$10,MATCH(Database!C5292,Currecny_M!$A$1:$P$1,0),FALSE)</f>
        <v>2.98231</v>
      </c>
      <c r="N5292" s="6" t="str">
        <f>VLOOKUP(B5292,Master!$A$2:$C$11,3,FALSE)</f>
        <v>SGD</v>
      </c>
      <c r="O5292" s="6" t="str">
        <f>VLOOKUP(B5292,Master!$A$2:$C$11,2,FALSE)</f>
        <v>Asia</v>
      </c>
      <c r="Q5292" s="39" t="str">
        <f>VLOOKUP(D5292,GL_Master!$A$1:$D$80,2,FALSE)</f>
        <v>PL</v>
      </c>
      <c r="R5292" s="39" t="str">
        <f>VLOOKUP(D5292,GL_Master!$A$1:$D$80,3,FALSE)</f>
        <v>Travelling and conveyance</v>
      </c>
      <c r="S5292" s="39" t="str">
        <f>VLOOKUP(D5292,GL_Master!$A$1:$D$80,4,FALSE)</f>
        <v>Travelling , hotel lodging</v>
      </c>
    </row>
    <row r="5293" spans="1:19" x14ac:dyDescent="0.25">
      <c r="A5293" s="39" t="s">
        <v>262</v>
      </c>
      <c r="B5293" s="39" t="s">
        <v>236</v>
      </c>
      <c r="C5293" s="7">
        <v>44105</v>
      </c>
      <c r="D5293" s="39" t="s">
        <v>111</v>
      </c>
      <c r="E5293" s="39">
        <v>29</v>
      </c>
      <c r="F5293" s="82">
        <f t="shared" si="246"/>
        <v>2.9000000000000001E-2</v>
      </c>
      <c r="G5293" s="39">
        <f>VLOOKUP(N5293,Currecny_M!$A$1:$P$10,2,FALSE)</f>
        <v>53</v>
      </c>
      <c r="H5293" s="39">
        <f>MATCH(C5293,Currecny_M!$A$1:$P$1,0)</f>
        <v>8</v>
      </c>
      <c r="I5293" s="39">
        <f>VLOOKUP(N5293,Currecny_M!$A$1:$P$10,MATCH(Database!C5293,Currecny_M!$A$1:$P$1,0),FALSE)</f>
        <v>56.27</v>
      </c>
      <c r="J5293" s="82">
        <f t="shared" si="247"/>
        <v>1.6318300000000001</v>
      </c>
      <c r="K5293" s="39">
        <f>VLOOKUP('Cover page'!$B$6,Currecny_M!$A$1:$P$10,MATCH(Database!C5293,Currecny_M!$A$1:$P$1,0),FALSE)</f>
        <v>1</v>
      </c>
      <c r="L5293" s="82">
        <f t="shared" si="248"/>
        <v>1.6318300000000001</v>
      </c>
      <c r="M5293" s="82">
        <f>((E5293/$F$1)*VLOOKUP(N5293,Currecny_M!$A$1:$P$10,MATCH(Database!C5293,Currecny_M!$A$1:$P$1,0),FALSE))/VLOOKUP('Cover page'!$B$6,Currecny_M!$A$1:$P$10,MATCH(Database!C5293,Currecny_M!$A$1:$P$1,0),FALSE)</f>
        <v>1.6318300000000001</v>
      </c>
      <c r="N5293" s="6" t="str">
        <f>VLOOKUP(B5293,Master!$A$2:$C$11,3,FALSE)</f>
        <v>SGD</v>
      </c>
      <c r="O5293" s="6" t="str">
        <f>VLOOKUP(B5293,Master!$A$2:$C$11,2,FALSE)</f>
        <v>Asia</v>
      </c>
      <c r="Q5293" s="39" t="str">
        <f>VLOOKUP(D5293,GL_Master!$A$1:$D$80,2,FALSE)</f>
        <v>PL</v>
      </c>
      <c r="R5293" s="39" t="str">
        <f>VLOOKUP(D5293,GL_Master!$A$1:$D$80,3,FALSE)</f>
        <v>Legal &amp; Professional expenses</v>
      </c>
      <c r="S5293" s="39" t="str">
        <f>VLOOKUP(D5293,GL_Master!$A$1:$D$80,4,FALSE)</f>
        <v>Professional Fees - Others</v>
      </c>
    </row>
    <row r="5294" spans="1:19" x14ac:dyDescent="0.25">
      <c r="A5294" s="39" t="s">
        <v>262</v>
      </c>
      <c r="B5294" s="39" t="s">
        <v>236</v>
      </c>
      <c r="C5294" s="7">
        <v>44136</v>
      </c>
      <c r="D5294" s="39" t="s">
        <v>112</v>
      </c>
      <c r="E5294" s="39">
        <v>280</v>
      </c>
      <c r="F5294" s="82">
        <f t="shared" si="246"/>
        <v>0.28000000000000003</v>
      </c>
      <c r="G5294" s="39">
        <f>VLOOKUP(N5294,Currecny_M!$A$1:$P$10,2,FALSE)</f>
        <v>53</v>
      </c>
      <c r="H5294" s="39">
        <f>MATCH(C5294,Currecny_M!$A$1:$P$1,0)</f>
        <v>9</v>
      </c>
      <c r="I5294" s="39">
        <f>VLOOKUP(N5294,Currecny_M!$A$1:$P$10,MATCH(Database!C5294,Currecny_M!$A$1:$P$1,0),FALSE)</f>
        <v>56.83</v>
      </c>
      <c r="J5294" s="82">
        <f t="shared" si="247"/>
        <v>15.912400000000002</v>
      </c>
      <c r="K5294" s="39">
        <f>VLOOKUP('Cover page'!$B$6,Currecny_M!$A$1:$P$10,MATCH(Database!C5294,Currecny_M!$A$1:$P$1,0),FALSE)</f>
        <v>1</v>
      </c>
      <c r="L5294" s="82">
        <f t="shared" si="248"/>
        <v>15.912400000000002</v>
      </c>
      <c r="M5294" s="82">
        <f>((E5294/$F$1)*VLOOKUP(N5294,Currecny_M!$A$1:$P$10,MATCH(Database!C5294,Currecny_M!$A$1:$P$1,0),FALSE))/VLOOKUP('Cover page'!$B$6,Currecny_M!$A$1:$P$10,MATCH(Database!C5294,Currecny_M!$A$1:$P$1,0),FALSE)</f>
        <v>15.912400000000002</v>
      </c>
      <c r="N5294" s="6" t="str">
        <f>VLOOKUP(B5294,Master!$A$2:$C$11,3,FALSE)</f>
        <v>SGD</v>
      </c>
      <c r="O5294" s="6" t="str">
        <f>VLOOKUP(B5294,Master!$A$2:$C$11,2,FALSE)</f>
        <v>Asia</v>
      </c>
      <c r="Q5294" s="39" t="str">
        <f>VLOOKUP(D5294,GL_Master!$A$1:$D$80,2,FALSE)</f>
        <v>PL</v>
      </c>
      <c r="R5294" s="39" t="str">
        <f>VLOOKUP(D5294,GL_Master!$A$1:$D$80,3,FALSE)</f>
        <v>Finance Cost</v>
      </c>
      <c r="S5294" s="39" t="str">
        <f>VLOOKUP(D5294,GL_Master!$A$1:$D$80,4,FALSE)</f>
        <v>Interest expense</v>
      </c>
    </row>
    <row r="5295" spans="1:19" x14ac:dyDescent="0.25">
      <c r="A5295" s="39" t="s">
        <v>262</v>
      </c>
      <c r="B5295" s="39" t="s">
        <v>236</v>
      </c>
      <c r="C5295" s="7">
        <v>44136</v>
      </c>
      <c r="D5295" s="39" t="s">
        <v>25</v>
      </c>
      <c r="E5295" s="39">
        <v>2568</v>
      </c>
      <c r="F5295" s="82">
        <f t="shared" si="246"/>
        <v>2.5680000000000001</v>
      </c>
      <c r="G5295" s="39">
        <f>VLOOKUP(N5295,Currecny_M!$A$1:$P$10,2,FALSE)</f>
        <v>53</v>
      </c>
      <c r="H5295" s="39">
        <f>MATCH(C5295,Currecny_M!$A$1:$P$1,0)</f>
        <v>9</v>
      </c>
      <c r="I5295" s="39">
        <f>VLOOKUP(N5295,Currecny_M!$A$1:$P$10,MATCH(Database!C5295,Currecny_M!$A$1:$P$1,0),FALSE)</f>
        <v>56.83</v>
      </c>
      <c r="J5295" s="82">
        <f t="shared" si="247"/>
        <v>145.93943999999999</v>
      </c>
      <c r="K5295" s="39">
        <f>VLOOKUP('Cover page'!$B$6,Currecny_M!$A$1:$P$10,MATCH(Database!C5295,Currecny_M!$A$1:$P$1,0),FALSE)</f>
        <v>1</v>
      </c>
      <c r="L5295" s="82">
        <f t="shared" si="248"/>
        <v>145.93943999999999</v>
      </c>
      <c r="M5295" s="82">
        <f>((E5295/$F$1)*VLOOKUP(N5295,Currecny_M!$A$1:$P$10,MATCH(Database!C5295,Currecny_M!$A$1:$P$1,0),FALSE))/VLOOKUP('Cover page'!$B$6,Currecny_M!$A$1:$P$10,MATCH(Database!C5295,Currecny_M!$A$1:$P$1,0),FALSE)</f>
        <v>145.93943999999999</v>
      </c>
      <c r="N5295" s="6" t="str">
        <f>VLOOKUP(B5295,Master!$A$2:$C$11,3,FALSE)</f>
        <v>SGD</v>
      </c>
      <c r="O5295" s="6" t="str">
        <f>VLOOKUP(B5295,Master!$A$2:$C$11,2,FALSE)</f>
        <v>Asia</v>
      </c>
      <c r="Q5295" s="39" t="str">
        <f>VLOOKUP(D5295,GL_Master!$A$1:$D$80,2,FALSE)</f>
        <v>PL</v>
      </c>
      <c r="R5295" s="39" t="str">
        <f>VLOOKUP(D5295,GL_Master!$A$1:$D$80,3,FALSE)</f>
        <v>Depreciation</v>
      </c>
      <c r="S5295" s="39" t="str">
        <f>VLOOKUP(D5295,GL_Master!$A$1:$D$80,4,FALSE)</f>
        <v>Depreciation</v>
      </c>
    </row>
    <row r="5296" spans="1:19" x14ac:dyDescent="0.25">
      <c r="A5296" s="39" t="s">
        <v>262</v>
      </c>
      <c r="B5296" s="39" t="s">
        <v>236</v>
      </c>
      <c r="C5296" s="7">
        <v>44136</v>
      </c>
      <c r="D5296" s="39" t="s">
        <v>51</v>
      </c>
      <c r="E5296" s="39">
        <v>-26415</v>
      </c>
      <c r="F5296" s="82">
        <f t="shared" si="246"/>
        <v>-26.414999999999999</v>
      </c>
      <c r="G5296" s="39">
        <f>VLOOKUP(N5296,Currecny_M!$A$1:$P$10,2,FALSE)</f>
        <v>53</v>
      </c>
      <c r="H5296" s="39">
        <f>MATCH(C5296,Currecny_M!$A$1:$P$1,0)</f>
        <v>9</v>
      </c>
      <c r="I5296" s="39">
        <f>VLOOKUP(N5296,Currecny_M!$A$1:$P$10,MATCH(Database!C5296,Currecny_M!$A$1:$P$1,0),FALSE)</f>
        <v>56.83</v>
      </c>
      <c r="J5296" s="82">
        <f t="shared" si="247"/>
        <v>-1501.16445</v>
      </c>
      <c r="K5296" s="39">
        <f>VLOOKUP('Cover page'!$B$6,Currecny_M!$A$1:$P$10,MATCH(Database!C5296,Currecny_M!$A$1:$P$1,0),FALSE)</f>
        <v>1</v>
      </c>
      <c r="L5296" s="82">
        <f t="shared" si="248"/>
        <v>-1501.16445</v>
      </c>
      <c r="M5296" s="82">
        <f>((E5296/$F$1)*VLOOKUP(N5296,Currecny_M!$A$1:$P$10,MATCH(Database!C5296,Currecny_M!$A$1:$P$1,0),FALSE))/VLOOKUP('Cover page'!$B$6,Currecny_M!$A$1:$P$10,MATCH(Database!C5296,Currecny_M!$A$1:$P$1,0),FALSE)</f>
        <v>-1501.16445</v>
      </c>
      <c r="N5296" s="6" t="str">
        <f>VLOOKUP(B5296,Master!$A$2:$C$11,3,FALSE)</f>
        <v>SGD</v>
      </c>
      <c r="O5296" s="6" t="str">
        <f>VLOOKUP(B5296,Master!$A$2:$C$11,2,FALSE)</f>
        <v>Asia</v>
      </c>
      <c r="Q5296" s="39" t="str">
        <f>VLOOKUP(D5296,GL_Master!$A$1:$D$80,2,FALSE)</f>
        <v>BS</v>
      </c>
      <c r="R5296" s="39" t="str">
        <f>VLOOKUP(D5296,GL_Master!$A$1:$D$80,3,FALSE)</f>
        <v>Share Capital</v>
      </c>
      <c r="S5296" s="39" t="str">
        <f>VLOOKUP(D5296,GL_Master!$A$1:$D$80,4,FALSE)</f>
        <v>Equity shares</v>
      </c>
    </row>
    <row r="5297" spans="1:19" x14ac:dyDescent="0.25">
      <c r="A5297" s="39" t="s">
        <v>262</v>
      </c>
      <c r="B5297" s="39" t="s">
        <v>236</v>
      </c>
      <c r="C5297" s="7">
        <v>44136</v>
      </c>
      <c r="D5297" s="39" t="s">
        <v>52</v>
      </c>
      <c r="E5297" s="39">
        <v>-50611</v>
      </c>
      <c r="F5297" s="82">
        <f t="shared" si="246"/>
        <v>-50.610999999999997</v>
      </c>
      <c r="G5297" s="39">
        <f>VLOOKUP(N5297,Currecny_M!$A$1:$P$10,2,FALSE)</f>
        <v>53</v>
      </c>
      <c r="H5297" s="39">
        <f>MATCH(C5297,Currecny_M!$A$1:$P$1,0)</f>
        <v>9</v>
      </c>
      <c r="I5297" s="39">
        <f>VLOOKUP(N5297,Currecny_M!$A$1:$P$10,MATCH(Database!C5297,Currecny_M!$A$1:$P$1,0),FALSE)</f>
        <v>56.83</v>
      </c>
      <c r="J5297" s="82">
        <f t="shared" si="247"/>
        <v>-2876.2231299999999</v>
      </c>
      <c r="K5297" s="39">
        <f>VLOOKUP('Cover page'!$B$6,Currecny_M!$A$1:$P$10,MATCH(Database!C5297,Currecny_M!$A$1:$P$1,0),FALSE)</f>
        <v>1</v>
      </c>
      <c r="L5297" s="82">
        <f t="shared" si="248"/>
        <v>-2876.2231299999999</v>
      </c>
      <c r="M5297" s="82">
        <f>((E5297/$F$1)*VLOOKUP(N5297,Currecny_M!$A$1:$P$10,MATCH(Database!C5297,Currecny_M!$A$1:$P$1,0),FALSE))/VLOOKUP('Cover page'!$B$6,Currecny_M!$A$1:$P$10,MATCH(Database!C5297,Currecny_M!$A$1:$P$1,0),FALSE)</f>
        <v>-2876.2231299999999</v>
      </c>
      <c r="N5297" s="6" t="str">
        <f>VLOOKUP(B5297,Master!$A$2:$C$11,3,FALSE)</f>
        <v>SGD</v>
      </c>
      <c r="O5297" s="6" t="str">
        <f>VLOOKUP(B5297,Master!$A$2:$C$11,2,FALSE)</f>
        <v>Asia</v>
      </c>
      <c r="Q5297" s="39" t="str">
        <f>VLOOKUP(D5297,GL_Master!$A$1:$D$80,2,FALSE)</f>
        <v>BS</v>
      </c>
      <c r="R5297" s="39" t="str">
        <f>VLOOKUP(D5297,GL_Master!$A$1:$D$80,3,FALSE)</f>
        <v>Reserve and Surplus</v>
      </c>
      <c r="S5297" s="39" t="str">
        <f>VLOOKUP(D5297,GL_Master!$A$1:$D$80,4,FALSE)</f>
        <v>Reserves at the commencement of the year</v>
      </c>
    </row>
    <row r="5298" spans="1:19" x14ac:dyDescent="0.25">
      <c r="A5298" s="39" t="s">
        <v>262</v>
      </c>
      <c r="B5298" s="39" t="s">
        <v>236</v>
      </c>
      <c r="C5298" s="7">
        <v>44136</v>
      </c>
      <c r="D5298" s="39" t="s">
        <v>53</v>
      </c>
      <c r="E5298" s="39">
        <v>-1504</v>
      </c>
      <c r="F5298" s="82">
        <f t="shared" si="246"/>
        <v>-1.504</v>
      </c>
      <c r="G5298" s="39">
        <f>VLOOKUP(N5298,Currecny_M!$A$1:$P$10,2,FALSE)</f>
        <v>53</v>
      </c>
      <c r="H5298" s="39">
        <f>MATCH(C5298,Currecny_M!$A$1:$P$1,0)</f>
        <v>9</v>
      </c>
      <c r="I5298" s="39">
        <f>VLOOKUP(N5298,Currecny_M!$A$1:$P$10,MATCH(Database!C5298,Currecny_M!$A$1:$P$1,0),FALSE)</f>
        <v>56.83</v>
      </c>
      <c r="J5298" s="82">
        <f t="shared" si="247"/>
        <v>-85.472319999999996</v>
      </c>
      <c r="K5298" s="39">
        <f>VLOOKUP('Cover page'!$B$6,Currecny_M!$A$1:$P$10,MATCH(Database!C5298,Currecny_M!$A$1:$P$1,0),FALSE)</f>
        <v>1</v>
      </c>
      <c r="L5298" s="82">
        <f t="shared" si="248"/>
        <v>-85.472319999999996</v>
      </c>
      <c r="M5298" s="82">
        <f>((E5298/$F$1)*VLOOKUP(N5298,Currecny_M!$A$1:$P$10,MATCH(Database!C5298,Currecny_M!$A$1:$P$1,0),FALSE))/VLOOKUP('Cover page'!$B$6,Currecny_M!$A$1:$P$10,MATCH(Database!C5298,Currecny_M!$A$1:$P$1,0),FALSE)</f>
        <v>-85.472319999999996</v>
      </c>
      <c r="N5298" s="6" t="str">
        <f>VLOOKUP(B5298,Master!$A$2:$C$11,3,FALSE)</f>
        <v>SGD</v>
      </c>
      <c r="O5298" s="6" t="str">
        <f>VLOOKUP(B5298,Master!$A$2:$C$11,2,FALSE)</f>
        <v>Asia</v>
      </c>
      <c r="Q5298" s="39" t="str">
        <f>VLOOKUP(D5298,GL_Master!$A$1:$D$80,2,FALSE)</f>
        <v>BS</v>
      </c>
      <c r="R5298" s="39" t="str">
        <f>VLOOKUP(D5298,GL_Master!$A$1:$D$80,3,FALSE)</f>
        <v>Loan Fund</v>
      </c>
      <c r="S5298" s="39" t="str">
        <f>VLOOKUP(D5298,GL_Master!$A$1:$D$80,4,FALSE)</f>
        <v>Term Loan</v>
      </c>
    </row>
    <row r="5299" spans="1:19" x14ac:dyDescent="0.25">
      <c r="A5299" s="39" t="s">
        <v>262</v>
      </c>
      <c r="B5299" s="39" t="s">
        <v>236</v>
      </c>
      <c r="C5299" s="7">
        <v>44136</v>
      </c>
      <c r="D5299" s="39" t="s">
        <v>54</v>
      </c>
      <c r="E5299" s="39">
        <v>54</v>
      </c>
      <c r="F5299" s="82">
        <f t="shared" si="246"/>
        <v>5.3999999999999999E-2</v>
      </c>
      <c r="G5299" s="39">
        <f>VLOOKUP(N5299,Currecny_M!$A$1:$P$10,2,FALSE)</f>
        <v>53</v>
      </c>
      <c r="H5299" s="39">
        <f>MATCH(C5299,Currecny_M!$A$1:$P$1,0)</f>
        <v>9</v>
      </c>
      <c r="I5299" s="39">
        <f>VLOOKUP(N5299,Currecny_M!$A$1:$P$10,MATCH(Database!C5299,Currecny_M!$A$1:$P$1,0),FALSE)</f>
        <v>56.83</v>
      </c>
      <c r="J5299" s="82">
        <f t="shared" si="247"/>
        <v>3.0688199999999997</v>
      </c>
      <c r="K5299" s="39">
        <f>VLOOKUP('Cover page'!$B$6,Currecny_M!$A$1:$P$10,MATCH(Database!C5299,Currecny_M!$A$1:$P$1,0),FALSE)</f>
        <v>1</v>
      </c>
      <c r="L5299" s="82">
        <f t="shared" si="248"/>
        <v>3.0688199999999997</v>
      </c>
      <c r="M5299" s="82">
        <f>((E5299/$F$1)*VLOOKUP(N5299,Currecny_M!$A$1:$P$10,MATCH(Database!C5299,Currecny_M!$A$1:$P$1,0),FALSE))/VLOOKUP('Cover page'!$B$6,Currecny_M!$A$1:$P$10,MATCH(Database!C5299,Currecny_M!$A$1:$P$1,0),FALSE)</f>
        <v>3.0688199999999997</v>
      </c>
      <c r="N5299" s="6" t="str">
        <f>VLOOKUP(B5299,Master!$A$2:$C$11,3,FALSE)</f>
        <v>SGD</v>
      </c>
      <c r="O5299" s="6" t="str">
        <f>VLOOKUP(B5299,Master!$A$2:$C$11,2,FALSE)</f>
        <v>Asia</v>
      </c>
      <c r="Q5299" s="39" t="str">
        <f>VLOOKUP(D5299,GL_Master!$A$1:$D$80,2,FALSE)</f>
        <v>BS</v>
      </c>
      <c r="R5299" s="39" t="str">
        <f>VLOOKUP(D5299,GL_Master!$A$1:$D$80,3,FALSE)</f>
        <v>Trade Payables</v>
      </c>
      <c r="S5299" s="39" t="str">
        <f>VLOOKUP(D5299,GL_Master!$A$1:$D$80,4,FALSE)</f>
        <v>Trade payable</v>
      </c>
    </row>
    <row r="5300" spans="1:19" x14ac:dyDescent="0.25">
      <c r="A5300" s="39" t="s">
        <v>262</v>
      </c>
      <c r="B5300" s="39" t="s">
        <v>236</v>
      </c>
      <c r="C5300" s="7">
        <v>44136</v>
      </c>
      <c r="D5300" s="39" t="s">
        <v>34</v>
      </c>
      <c r="E5300" s="39">
        <v>-1482</v>
      </c>
      <c r="F5300" s="82">
        <f t="shared" si="246"/>
        <v>-1.482</v>
      </c>
      <c r="G5300" s="39">
        <f>VLOOKUP(N5300,Currecny_M!$A$1:$P$10,2,FALSE)</f>
        <v>53</v>
      </c>
      <c r="H5300" s="39">
        <f>MATCH(C5300,Currecny_M!$A$1:$P$1,0)</f>
        <v>9</v>
      </c>
      <c r="I5300" s="39">
        <f>VLOOKUP(N5300,Currecny_M!$A$1:$P$10,MATCH(Database!C5300,Currecny_M!$A$1:$P$1,0),FALSE)</f>
        <v>56.83</v>
      </c>
      <c r="J5300" s="82">
        <f t="shared" si="247"/>
        <v>-84.222059999999999</v>
      </c>
      <c r="K5300" s="39">
        <f>VLOOKUP('Cover page'!$B$6,Currecny_M!$A$1:$P$10,MATCH(Database!C5300,Currecny_M!$A$1:$P$1,0),FALSE)</f>
        <v>1</v>
      </c>
      <c r="L5300" s="82">
        <f t="shared" si="248"/>
        <v>-84.222059999999999</v>
      </c>
      <c r="M5300" s="82">
        <f>((E5300/$F$1)*VLOOKUP(N5300,Currecny_M!$A$1:$P$10,MATCH(Database!C5300,Currecny_M!$A$1:$P$1,0),FALSE))/VLOOKUP('Cover page'!$B$6,Currecny_M!$A$1:$P$10,MATCH(Database!C5300,Currecny_M!$A$1:$P$1,0),FALSE)</f>
        <v>-84.222059999999999</v>
      </c>
      <c r="N5300" s="6" t="str">
        <f>VLOOKUP(B5300,Master!$A$2:$C$11,3,FALSE)</f>
        <v>SGD</v>
      </c>
      <c r="O5300" s="6" t="str">
        <f>VLOOKUP(B5300,Master!$A$2:$C$11,2,FALSE)</f>
        <v>Asia</v>
      </c>
      <c r="Q5300" s="39" t="str">
        <f>VLOOKUP(D5300,GL_Master!$A$1:$D$80,2,FALSE)</f>
        <v>BS</v>
      </c>
      <c r="R5300" s="39" t="str">
        <f>VLOOKUP(D5300,GL_Master!$A$1:$D$80,3,FALSE)</f>
        <v>Provisions</v>
      </c>
      <c r="S5300" s="39" t="str">
        <f>VLOOKUP(D5300,GL_Master!$A$1:$D$80,4,FALSE)</f>
        <v>Expenses payables</v>
      </c>
    </row>
    <row r="5301" spans="1:19" x14ac:dyDescent="0.25">
      <c r="A5301" s="39" t="s">
        <v>262</v>
      </c>
      <c r="B5301" s="39" t="s">
        <v>236</v>
      </c>
      <c r="C5301" s="7">
        <v>44136</v>
      </c>
      <c r="D5301" s="39" t="s">
        <v>18</v>
      </c>
      <c r="E5301" s="39">
        <v>-843</v>
      </c>
      <c r="F5301" s="82">
        <f t="shared" si="246"/>
        <v>-0.84299999999999997</v>
      </c>
      <c r="G5301" s="39">
        <f>VLOOKUP(N5301,Currecny_M!$A$1:$P$10,2,FALSE)</f>
        <v>53</v>
      </c>
      <c r="H5301" s="39">
        <f>MATCH(C5301,Currecny_M!$A$1:$P$1,0)</f>
        <v>9</v>
      </c>
      <c r="I5301" s="39">
        <f>VLOOKUP(N5301,Currecny_M!$A$1:$P$10,MATCH(Database!C5301,Currecny_M!$A$1:$P$1,0),FALSE)</f>
        <v>56.83</v>
      </c>
      <c r="J5301" s="82">
        <f t="shared" si="247"/>
        <v>-47.907689999999995</v>
      </c>
      <c r="K5301" s="39">
        <f>VLOOKUP('Cover page'!$B$6,Currecny_M!$A$1:$P$10,MATCH(Database!C5301,Currecny_M!$A$1:$P$1,0),FALSE)</f>
        <v>1</v>
      </c>
      <c r="L5301" s="82">
        <f t="shared" si="248"/>
        <v>-47.907689999999995</v>
      </c>
      <c r="M5301" s="82">
        <f>((E5301/$F$1)*VLOOKUP(N5301,Currecny_M!$A$1:$P$10,MATCH(Database!C5301,Currecny_M!$A$1:$P$1,0),FALSE))/VLOOKUP('Cover page'!$B$6,Currecny_M!$A$1:$P$10,MATCH(Database!C5301,Currecny_M!$A$1:$P$1,0),FALSE)</f>
        <v>-47.907689999999995</v>
      </c>
      <c r="N5301" s="6" t="str">
        <f>VLOOKUP(B5301,Master!$A$2:$C$11,3,FALSE)</f>
        <v>SGD</v>
      </c>
      <c r="O5301" s="6" t="str">
        <f>VLOOKUP(B5301,Master!$A$2:$C$11,2,FALSE)</f>
        <v>Asia</v>
      </c>
      <c r="Q5301" s="39" t="str">
        <f>VLOOKUP(D5301,GL_Master!$A$1:$D$80,2,FALSE)</f>
        <v>BS</v>
      </c>
      <c r="R5301" s="39" t="str">
        <f>VLOOKUP(D5301,GL_Master!$A$1:$D$80,3,FALSE)</f>
        <v>Other current liabilities</v>
      </c>
      <c r="S5301" s="39" t="str">
        <f>VLOOKUP(D5301,GL_Master!$A$1:$D$80,4,FALSE)</f>
        <v>Employee related liabilities</v>
      </c>
    </row>
    <row r="5302" spans="1:19" x14ac:dyDescent="0.25">
      <c r="A5302" s="39" t="s">
        <v>262</v>
      </c>
      <c r="B5302" s="39" t="s">
        <v>236</v>
      </c>
      <c r="C5302" s="7">
        <v>44136</v>
      </c>
      <c r="D5302" s="39" t="s">
        <v>55</v>
      </c>
      <c r="E5302" s="39">
        <v>-109</v>
      </c>
      <c r="F5302" s="82">
        <f t="shared" si="246"/>
        <v>-0.109</v>
      </c>
      <c r="G5302" s="39">
        <f>VLOOKUP(N5302,Currecny_M!$A$1:$P$10,2,FALSE)</f>
        <v>53</v>
      </c>
      <c r="H5302" s="39">
        <f>MATCH(C5302,Currecny_M!$A$1:$P$1,0)</f>
        <v>9</v>
      </c>
      <c r="I5302" s="39">
        <f>VLOOKUP(N5302,Currecny_M!$A$1:$P$10,MATCH(Database!C5302,Currecny_M!$A$1:$P$1,0),FALSE)</f>
        <v>56.83</v>
      </c>
      <c r="J5302" s="82">
        <f t="shared" si="247"/>
        <v>-6.1944699999999999</v>
      </c>
      <c r="K5302" s="39">
        <f>VLOOKUP('Cover page'!$B$6,Currecny_M!$A$1:$P$10,MATCH(Database!C5302,Currecny_M!$A$1:$P$1,0),FALSE)</f>
        <v>1</v>
      </c>
      <c r="L5302" s="82">
        <f t="shared" si="248"/>
        <v>-6.1944699999999999</v>
      </c>
      <c r="M5302" s="82">
        <f>((E5302/$F$1)*VLOOKUP(N5302,Currecny_M!$A$1:$P$10,MATCH(Database!C5302,Currecny_M!$A$1:$P$1,0),FALSE))/VLOOKUP('Cover page'!$B$6,Currecny_M!$A$1:$P$10,MATCH(Database!C5302,Currecny_M!$A$1:$P$1,0),FALSE)</f>
        <v>-6.1944699999999999</v>
      </c>
      <c r="N5302" s="6" t="str">
        <f>VLOOKUP(B5302,Master!$A$2:$C$11,3,FALSE)</f>
        <v>SGD</v>
      </c>
      <c r="O5302" s="6" t="str">
        <f>VLOOKUP(B5302,Master!$A$2:$C$11,2,FALSE)</f>
        <v>Asia</v>
      </c>
      <c r="Q5302" s="39" t="str">
        <f>VLOOKUP(D5302,GL_Master!$A$1:$D$80,2,FALSE)</f>
        <v>BS</v>
      </c>
      <c r="R5302" s="39" t="str">
        <f>VLOOKUP(D5302,GL_Master!$A$1:$D$80,3,FALSE)</f>
        <v>Other current liabilities</v>
      </c>
      <c r="S5302" s="39" t="str">
        <f>VLOOKUP(D5302,GL_Master!$A$1:$D$80,4,FALSE)</f>
        <v>Security deposit received</v>
      </c>
    </row>
    <row r="5303" spans="1:19" x14ac:dyDescent="0.25">
      <c r="A5303" s="39" t="s">
        <v>262</v>
      </c>
      <c r="B5303" s="39" t="s">
        <v>236</v>
      </c>
      <c r="C5303" s="7">
        <v>44136</v>
      </c>
      <c r="D5303" s="39" t="s">
        <v>56</v>
      </c>
      <c r="E5303" s="39">
        <v>-29</v>
      </c>
      <c r="F5303" s="82">
        <f t="shared" si="246"/>
        <v>-2.9000000000000001E-2</v>
      </c>
      <c r="G5303" s="39">
        <f>VLOOKUP(N5303,Currecny_M!$A$1:$P$10,2,FALSE)</f>
        <v>53</v>
      </c>
      <c r="H5303" s="39">
        <f>MATCH(C5303,Currecny_M!$A$1:$P$1,0)</f>
        <v>9</v>
      </c>
      <c r="I5303" s="39">
        <f>VLOOKUP(N5303,Currecny_M!$A$1:$P$10,MATCH(Database!C5303,Currecny_M!$A$1:$P$1,0),FALSE)</f>
        <v>56.83</v>
      </c>
      <c r="J5303" s="82">
        <f t="shared" si="247"/>
        <v>-1.6480699999999999</v>
      </c>
      <c r="K5303" s="39">
        <f>VLOOKUP('Cover page'!$B$6,Currecny_M!$A$1:$P$10,MATCH(Database!C5303,Currecny_M!$A$1:$P$1,0),FALSE)</f>
        <v>1</v>
      </c>
      <c r="L5303" s="82">
        <f t="shared" si="248"/>
        <v>-1.6480699999999999</v>
      </c>
      <c r="M5303" s="82">
        <f>((E5303/$F$1)*VLOOKUP(N5303,Currecny_M!$A$1:$P$10,MATCH(Database!C5303,Currecny_M!$A$1:$P$1,0),FALSE))/VLOOKUP('Cover page'!$B$6,Currecny_M!$A$1:$P$10,MATCH(Database!C5303,Currecny_M!$A$1:$P$1,0),FALSE)</f>
        <v>-1.6480699999999999</v>
      </c>
      <c r="N5303" s="6" t="str">
        <f>VLOOKUP(B5303,Master!$A$2:$C$11,3,FALSE)</f>
        <v>SGD</v>
      </c>
      <c r="O5303" s="6" t="str">
        <f>VLOOKUP(B5303,Master!$A$2:$C$11,2,FALSE)</f>
        <v>Asia</v>
      </c>
      <c r="Q5303" s="39" t="str">
        <f>VLOOKUP(D5303,GL_Master!$A$1:$D$80,2,FALSE)</f>
        <v>BS</v>
      </c>
      <c r="R5303" s="39" t="str">
        <f>VLOOKUP(D5303,GL_Master!$A$1:$D$80,3,FALSE)</f>
        <v>Other Tax Payables</v>
      </c>
      <c r="S5303" s="39" t="str">
        <f>VLOOKUP(D5303,GL_Master!$A$1:$D$80,4,FALSE)</f>
        <v>Tax deducted at source payable</v>
      </c>
    </row>
    <row r="5304" spans="1:19" x14ac:dyDescent="0.25">
      <c r="A5304" s="39" t="s">
        <v>262</v>
      </c>
      <c r="B5304" s="39" t="s">
        <v>236</v>
      </c>
      <c r="C5304" s="7">
        <v>44136</v>
      </c>
      <c r="D5304" s="39" t="s">
        <v>57</v>
      </c>
      <c r="E5304" s="39">
        <v>-242</v>
      </c>
      <c r="F5304" s="82">
        <f t="shared" si="246"/>
        <v>-0.24199999999999999</v>
      </c>
      <c r="G5304" s="39">
        <f>VLOOKUP(N5304,Currecny_M!$A$1:$P$10,2,FALSE)</f>
        <v>53</v>
      </c>
      <c r="H5304" s="39">
        <f>MATCH(C5304,Currecny_M!$A$1:$P$1,0)</f>
        <v>9</v>
      </c>
      <c r="I5304" s="39">
        <f>VLOOKUP(N5304,Currecny_M!$A$1:$P$10,MATCH(Database!C5304,Currecny_M!$A$1:$P$1,0),FALSE)</f>
        <v>56.83</v>
      </c>
      <c r="J5304" s="82">
        <f t="shared" si="247"/>
        <v>-13.752859999999998</v>
      </c>
      <c r="K5304" s="39">
        <f>VLOOKUP('Cover page'!$B$6,Currecny_M!$A$1:$P$10,MATCH(Database!C5304,Currecny_M!$A$1:$P$1,0),FALSE)</f>
        <v>1</v>
      </c>
      <c r="L5304" s="82">
        <f t="shared" si="248"/>
        <v>-13.752859999999998</v>
      </c>
      <c r="M5304" s="82">
        <f>((E5304/$F$1)*VLOOKUP(N5304,Currecny_M!$A$1:$P$10,MATCH(Database!C5304,Currecny_M!$A$1:$P$1,0),FALSE))/VLOOKUP('Cover page'!$B$6,Currecny_M!$A$1:$P$10,MATCH(Database!C5304,Currecny_M!$A$1:$P$1,0),FALSE)</f>
        <v>-13.752859999999998</v>
      </c>
      <c r="N5304" s="6" t="str">
        <f>VLOOKUP(B5304,Master!$A$2:$C$11,3,FALSE)</f>
        <v>SGD</v>
      </c>
      <c r="O5304" s="6" t="str">
        <f>VLOOKUP(B5304,Master!$A$2:$C$11,2,FALSE)</f>
        <v>Asia</v>
      </c>
      <c r="Q5304" s="39" t="str">
        <f>VLOOKUP(D5304,GL_Master!$A$1:$D$80,2,FALSE)</f>
        <v>BS</v>
      </c>
      <c r="R5304" s="39" t="str">
        <f>VLOOKUP(D5304,GL_Master!$A$1:$D$80,3,FALSE)</f>
        <v>Other Tax Payables</v>
      </c>
      <c r="S5304" s="39" t="str">
        <f>VLOOKUP(D5304,GL_Master!$A$1:$D$80,4,FALSE)</f>
        <v>Tax deducted at source payable</v>
      </c>
    </row>
    <row r="5305" spans="1:19" x14ac:dyDescent="0.25">
      <c r="A5305" s="39" t="s">
        <v>262</v>
      </c>
      <c r="B5305" s="39" t="s">
        <v>236</v>
      </c>
      <c r="C5305" s="7">
        <v>44136</v>
      </c>
      <c r="D5305" s="39" t="s">
        <v>58</v>
      </c>
      <c r="E5305" s="39">
        <v>-1832</v>
      </c>
      <c r="F5305" s="82">
        <f t="shared" si="246"/>
        <v>-1.8320000000000001</v>
      </c>
      <c r="G5305" s="39">
        <f>VLOOKUP(N5305,Currecny_M!$A$1:$P$10,2,FALSE)</f>
        <v>53</v>
      </c>
      <c r="H5305" s="39">
        <f>MATCH(C5305,Currecny_M!$A$1:$P$1,0)</f>
        <v>9</v>
      </c>
      <c r="I5305" s="39">
        <f>VLOOKUP(N5305,Currecny_M!$A$1:$P$10,MATCH(Database!C5305,Currecny_M!$A$1:$P$1,0),FALSE)</f>
        <v>56.83</v>
      </c>
      <c r="J5305" s="82">
        <f t="shared" si="247"/>
        <v>-104.11256</v>
      </c>
      <c r="K5305" s="39">
        <f>VLOOKUP('Cover page'!$B$6,Currecny_M!$A$1:$P$10,MATCH(Database!C5305,Currecny_M!$A$1:$P$1,0),FALSE)</f>
        <v>1</v>
      </c>
      <c r="L5305" s="82">
        <f t="shared" si="248"/>
        <v>-104.11256</v>
      </c>
      <c r="M5305" s="82">
        <f>((E5305/$F$1)*VLOOKUP(N5305,Currecny_M!$A$1:$P$10,MATCH(Database!C5305,Currecny_M!$A$1:$P$1,0),FALSE))/VLOOKUP('Cover page'!$B$6,Currecny_M!$A$1:$P$10,MATCH(Database!C5305,Currecny_M!$A$1:$P$1,0),FALSE)</f>
        <v>-104.11256</v>
      </c>
      <c r="N5305" s="6" t="str">
        <f>VLOOKUP(B5305,Master!$A$2:$C$11,3,FALSE)</f>
        <v>SGD</v>
      </c>
      <c r="O5305" s="6" t="str">
        <f>VLOOKUP(B5305,Master!$A$2:$C$11,2,FALSE)</f>
        <v>Asia</v>
      </c>
      <c r="Q5305" s="39" t="str">
        <f>VLOOKUP(D5305,GL_Master!$A$1:$D$80,2,FALSE)</f>
        <v>BS</v>
      </c>
      <c r="R5305" s="39" t="str">
        <f>VLOOKUP(D5305,GL_Master!$A$1:$D$80,3,FALSE)</f>
        <v>Long-term provisions</v>
      </c>
      <c r="S5305" s="39" t="str">
        <f>VLOOKUP(D5305,GL_Master!$A$1:$D$80,4,FALSE)</f>
        <v>Provision for gratuity</v>
      </c>
    </row>
    <row r="5306" spans="1:19" x14ac:dyDescent="0.25">
      <c r="A5306" s="39" t="s">
        <v>262</v>
      </c>
      <c r="B5306" s="39" t="s">
        <v>236</v>
      </c>
      <c r="C5306" s="7">
        <v>44136</v>
      </c>
      <c r="D5306" s="39" t="s">
        <v>59</v>
      </c>
      <c r="E5306" s="39">
        <v>-774</v>
      </c>
      <c r="F5306" s="82">
        <f t="shared" si="246"/>
        <v>-0.77400000000000002</v>
      </c>
      <c r="G5306" s="39">
        <f>VLOOKUP(N5306,Currecny_M!$A$1:$P$10,2,FALSE)</f>
        <v>53</v>
      </c>
      <c r="H5306" s="39">
        <f>MATCH(C5306,Currecny_M!$A$1:$P$1,0)</f>
        <v>9</v>
      </c>
      <c r="I5306" s="39">
        <f>VLOOKUP(N5306,Currecny_M!$A$1:$P$10,MATCH(Database!C5306,Currecny_M!$A$1:$P$1,0),FALSE)</f>
        <v>56.83</v>
      </c>
      <c r="J5306" s="82">
        <f t="shared" si="247"/>
        <v>-43.986420000000003</v>
      </c>
      <c r="K5306" s="39">
        <f>VLOOKUP('Cover page'!$B$6,Currecny_M!$A$1:$P$10,MATCH(Database!C5306,Currecny_M!$A$1:$P$1,0),FALSE)</f>
        <v>1</v>
      </c>
      <c r="L5306" s="82">
        <f t="shared" si="248"/>
        <v>-43.986420000000003</v>
      </c>
      <c r="M5306" s="82">
        <f>((E5306/$F$1)*VLOOKUP(N5306,Currecny_M!$A$1:$P$10,MATCH(Database!C5306,Currecny_M!$A$1:$P$1,0),FALSE))/VLOOKUP('Cover page'!$B$6,Currecny_M!$A$1:$P$10,MATCH(Database!C5306,Currecny_M!$A$1:$P$1,0),FALSE)</f>
        <v>-43.986420000000003</v>
      </c>
      <c r="N5306" s="6" t="str">
        <f>VLOOKUP(B5306,Master!$A$2:$C$11,3,FALSE)</f>
        <v>SGD</v>
      </c>
      <c r="O5306" s="6" t="str">
        <f>VLOOKUP(B5306,Master!$A$2:$C$11,2,FALSE)</f>
        <v>Asia</v>
      </c>
      <c r="Q5306" s="39" t="str">
        <f>VLOOKUP(D5306,GL_Master!$A$1:$D$80,2,FALSE)</f>
        <v>BS</v>
      </c>
      <c r="R5306" s="39" t="str">
        <f>VLOOKUP(D5306,GL_Master!$A$1:$D$80,3,FALSE)</f>
        <v>Long-term provisions</v>
      </c>
      <c r="S5306" s="39" t="str">
        <f>VLOOKUP(D5306,GL_Master!$A$1:$D$80,4,FALSE)</f>
        <v>Provision for leave encashment</v>
      </c>
    </row>
    <row r="5307" spans="1:19" x14ac:dyDescent="0.25">
      <c r="A5307" s="39" t="s">
        <v>262</v>
      </c>
      <c r="B5307" s="39" t="s">
        <v>236</v>
      </c>
      <c r="C5307" s="7">
        <v>44136</v>
      </c>
      <c r="D5307" s="39" t="s">
        <v>60</v>
      </c>
      <c r="E5307" s="39">
        <v>-220</v>
      </c>
      <c r="F5307" s="82">
        <f t="shared" si="246"/>
        <v>-0.22</v>
      </c>
      <c r="G5307" s="39">
        <f>VLOOKUP(N5307,Currecny_M!$A$1:$P$10,2,FALSE)</f>
        <v>53</v>
      </c>
      <c r="H5307" s="39">
        <f>MATCH(C5307,Currecny_M!$A$1:$P$1,0)</f>
        <v>9</v>
      </c>
      <c r="I5307" s="39">
        <f>VLOOKUP(N5307,Currecny_M!$A$1:$P$10,MATCH(Database!C5307,Currecny_M!$A$1:$P$1,0),FALSE)</f>
        <v>56.83</v>
      </c>
      <c r="J5307" s="82">
        <f t="shared" si="247"/>
        <v>-12.502599999999999</v>
      </c>
      <c r="K5307" s="39">
        <f>VLOOKUP('Cover page'!$B$6,Currecny_M!$A$1:$P$10,MATCH(Database!C5307,Currecny_M!$A$1:$P$1,0),FALSE)</f>
        <v>1</v>
      </c>
      <c r="L5307" s="82">
        <f t="shared" si="248"/>
        <v>-12.502599999999999</v>
      </c>
      <c r="M5307" s="82">
        <f>((E5307/$F$1)*VLOOKUP(N5307,Currecny_M!$A$1:$P$10,MATCH(Database!C5307,Currecny_M!$A$1:$P$1,0),FALSE))/VLOOKUP('Cover page'!$B$6,Currecny_M!$A$1:$P$10,MATCH(Database!C5307,Currecny_M!$A$1:$P$1,0),FALSE)</f>
        <v>-12.502599999999999</v>
      </c>
      <c r="N5307" s="6" t="str">
        <f>VLOOKUP(B5307,Master!$A$2:$C$11,3,FALSE)</f>
        <v>SGD</v>
      </c>
      <c r="O5307" s="6" t="str">
        <f>VLOOKUP(B5307,Master!$A$2:$C$11,2,FALSE)</f>
        <v>Asia</v>
      </c>
      <c r="Q5307" s="39" t="str">
        <f>VLOOKUP(D5307,GL_Master!$A$1:$D$80,2,FALSE)</f>
        <v>BS</v>
      </c>
      <c r="R5307" s="39" t="str">
        <f>VLOOKUP(D5307,GL_Master!$A$1:$D$80,3,FALSE)</f>
        <v>Trade Payables</v>
      </c>
      <c r="S5307" s="39" t="str">
        <f>VLOOKUP(D5307,GL_Master!$A$1:$D$80,4,FALSE)</f>
        <v>Trade payable</v>
      </c>
    </row>
    <row r="5308" spans="1:19" x14ac:dyDescent="0.25">
      <c r="A5308" s="39" t="s">
        <v>262</v>
      </c>
      <c r="B5308" s="39" t="s">
        <v>236</v>
      </c>
      <c r="C5308" s="7">
        <v>44136</v>
      </c>
      <c r="D5308" s="39" t="s">
        <v>61</v>
      </c>
      <c r="E5308" s="39">
        <v>-2441</v>
      </c>
      <c r="F5308" s="82">
        <f t="shared" si="246"/>
        <v>-2.4409999999999998</v>
      </c>
      <c r="G5308" s="39">
        <f>VLOOKUP(N5308,Currecny_M!$A$1:$P$10,2,FALSE)</f>
        <v>53</v>
      </c>
      <c r="H5308" s="39">
        <f>MATCH(C5308,Currecny_M!$A$1:$P$1,0)</f>
        <v>9</v>
      </c>
      <c r="I5308" s="39">
        <f>VLOOKUP(N5308,Currecny_M!$A$1:$P$10,MATCH(Database!C5308,Currecny_M!$A$1:$P$1,0),FALSE)</f>
        <v>56.83</v>
      </c>
      <c r="J5308" s="82">
        <f t="shared" si="247"/>
        <v>-138.72202999999999</v>
      </c>
      <c r="K5308" s="39">
        <f>VLOOKUP('Cover page'!$B$6,Currecny_M!$A$1:$P$10,MATCH(Database!C5308,Currecny_M!$A$1:$P$1,0),FALSE)</f>
        <v>1</v>
      </c>
      <c r="L5308" s="82">
        <f t="shared" si="248"/>
        <v>-138.72202999999999</v>
      </c>
      <c r="M5308" s="82">
        <f>((E5308/$F$1)*VLOOKUP(N5308,Currecny_M!$A$1:$P$10,MATCH(Database!C5308,Currecny_M!$A$1:$P$1,0),FALSE))/VLOOKUP('Cover page'!$B$6,Currecny_M!$A$1:$P$10,MATCH(Database!C5308,Currecny_M!$A$1:$P$1,0),FALSE)</f>
        <v>-138.72202999999999</v>
      </c>
      <c r="N5308" s="6" t="str">
        <f>VLOOKUP(B5308,Master!$A$2:$C$11,3,FALSE)</f>
        <v>SGD</v>
      </c>
      <c r="O5308" s="6" t="str">
        <f>VLOOKUP(B5308,Master!$A$2:$C$11,2,FALSE)</f>
        <v>Asia</v>
      </c>
      <c r="Q5308" s="39" t="str">
        <f>VLOOKUP(D5308,GL_Master!$A$1:$D$80,2,FALSE)</f>
        <v>BS</v>
      </c>
      <c r="R5308" s="39" t="str">
        <f>VLOOKUP(D5308,GL_Master!$A$1:$D$80,3,FALSE)</f>
        <v>Provisions</v>
      </c>
      <c r="S5308" s="39" t="str">
        <f>VLOOKUP(D5308,GL_Master!$A$1:$D$80,4,FALSE)</f>
        <v>Provision for doubtful assets</v>
      </c>
    </row>
    <row r="5309" spans="1:19" x14ac:dyDescent="0.25">
      <c r="A5309" s="39" t="s">
        <v>262</v>
      </c>
      <c r="B5309" s="39" t="s">
        <v>236</v>
      </c>
      <c r="C5309" s="7">
        <v>44136</v>
      </c>
      <c r="D5309" s="39" t="s">
        <v>62</v>
      </c>
      <c r="E5309" s="39">
        <v>-83</v>
      </c>
      <c r="F5309" s="82">
        <f t="shared" si="246"/>
        <v>-8.3000000000000004E-2</v>
      </c>
      <c r="G5309" s="39">
        <f>VLOOKUP(N5309,Currecny_M!$A$1:$P$10,2,FALSE)</f>
        <v>53</v>
      </c>
      <c r="H5309" s="39">
        <f>MATCH(C5309,Currecny_M!$A$1:$P$1,0)</f>
        <v>9</v>
      </c>
      <c r="I5309" s="39">
        <f>VLOOKUP(N5309,Currecny_M!$A$1:$P$10,MATCH(Database!C5309,Currecny_M!$A$1:$P$1,0),FALSE)</f>
        <v>56.83</v>
      </c>
      <c r="J5309" s="82">
        <f t="shared" si="247"/>
        <v>-4.7168900000000002</v>
      </c>
      <c r="K5309" s="39">
        <f>VLOOKUP('Cover page'!$B$6,Currecny_M!$A$1:$P$10,MATCH(Database!C5309,Currecny_M!$A$1:$P$1,0),FALSE)</f>
        <v>1</v>
      </c>
      <c r="L5309" s="82">
        <f t="shared" si="248"/>
        <v>-4.7168900000000002</v>
      </c>
      <c r="M5309" s="82">
        <f>((E5309/$F$1)*VLOOKUP(N5309,Currecny_M!$A$1:$P$10,MATCH(Database!C5309,Currecny_M!$A$1:$P$1,0),FALSE))/VLOOKUP('Cover page'!$B$6,Currecny_M!$A$1:$P$10,MATCH(Database!C5309,Currecny_M!$A$1:$P$1,0),FALSE)</f>
        <v>-4.7168900000000002</v>
      </c>
      <c r="N5309" s="6" t="str">
        <f>VLOOKUP(B5309,Master!$A$2:$C$11,3,FALSE)</f>
        <v>SGD</v>
      </c>
      <c r="O5309" s="6" t="str">
        <f>VLOOKUP(B5309,Master!$A$2:$C$11,2,FALSE)</f>
        <v>Asia</v>
      </c>
      <c r="Q5309" s="39" t="str">
        <f>VLOOKUP(D5309,GL_Master!$A$1:$D$80,2,FALSE)</f>
        <v>BS</v>
      </c>
      <c r="R5309" s="39" t="str">
        <f>VLOOKUP(D5309,GL_Master!$A$1:$D$80,3,FALSE)</f>
        <v>Provisions</v>
      </c>
      <c r="S5309" s="39" t="str">
        <f>VLOOKUP(D5309,GL_Master!$A$1:$D$80,4,FALSE)</f>
        <v>Provision for Insurance</v>
      </c>
    </row>
    <row r="5310" spans="1:19" x14ac:dyDescent="0.25">
      <c r="A5310" s="39" t="s">
        <v>262</v>
      </c>
      <c r="B5310" s="39" t="s">
        <v>236</v>
      </c>
      <c r="C5310" s="7">
        <v>44136</v>
      </c>
      <c r="D5310" s="39" t="s">
        <v>63</v>
      </c>
      <c r="E5310" s="39">
        <v>189</v>
      </c>
      <c r="F5310" s="82">
        <f t="shared" si="246"/>
        <v>0.189</v>
      </c>
      <c r="G5310" s="39">
        <f>VLOOKUP(N5310,Currecny_M!$A$1:$P$10,2,FALSE)</f>
        <v>53</v>
      </c>
      <c r="H5310" s="39">
        <f>MATCH(C5310,Currecny_M!$A$1:$P$1,0)</f>
        <v>9</v>
      </c>
      <c r="I5310" s="39">
        <f>VLOOKUP(N5310,Currecny_M!$A$1:$P$10,MATCH(Database!C5310,Currecny_M!$A$1:$P$1,0),FALSE)</f>
        <v>56.83</v>
      </c>
      <c r="J5310" s="82">
        <f t="shared" si="247"/>
        <v>10.740869999999999</v>
      </c>
      <c r="K5310" s="39">
        <f>VLOOKUP('Cover page'!$B$6,Currecny_M!$A$1:$P$10,MATCH(Database!C5310,Currecny_M!$A$1:$P$1,0),FALSE)</f>
        <v>1</v>
      </c>
      <c r="L5310" s="82">
        <f t="shared" si="248"/>
        <v>10.740869999999999</v>
      </c>
      <c r="M5310" s="82">
        <f>((E5310/$F$1)*VLOOKUP(N5310,Currecny_M!$A$1:$P$10,MATCH(Database!C5310,Currecny_M!$A$1:$P$1,0),FALSE))/VLOOKUP('Cover page'!$B$6,Currecny_M!$A$1:$P$10,MATCH(Database!C5310,Currecny_M!$A$1:$P$1,0),FALSE)</f>
        <v>10.740869999999999</v>
      </c>
      <c r="N5310" s="6" t="str">
        <f>VLOOKUP(B5310,Master!$A$2:$C$11,3,FALSE)</f>
        <v>SGD</v>
      </c>
      <c r="O5310" s="6" t="str">
        <f>VLOOKUP(B5310,Master!$A$2:$C$11,2,FALSE)</f>
        <v>Asia</v>
      </c>
      <c r="Q5310" s="39" t="str">
        <f>VLOOKUP(D5310,GL_Master!$A$1:$D$80,2,FALSE)</f>
        <v>BS</v>
      </c>
      <c r="R5310" s="39" t="str">
        <f>VLOOKUP(D5310,GL_Master!$A$1:$D$80,3,FALSE)</f>
        <v>Gross Block</v>
      </c>
      <c r="S5310" s="39" t="str">
        <f>VLOOKUP(D5310,GL_Master!$A$1:$D$80,4,FALSE)</f>
        <v>Tangible Fixed assets</v>
      </c>
    </row>
    <row r="5311" spans="1:19" x14ac:dyDescent="0.25">
      <c r="A5311" s="39" t="s">
        <v>262</v>
      </c>
      <c r="B5311" s="39" t="s">
        <v>236</v>
      </c>
      <c r="C5311" s="7">
        <v>44136</v>
      </c>
      <c r="D5311" s="39" t="s">
        <v>64</v>
      </c>
      <c r="E5311" s="39">
        <v>11652</v>
      </c>
      <c r="F5311" s="82">
        <f t="shared" si="246"/>
        <v>11.651999999999999</v>
      </c>
      <c r="G5311" s="39">
        <f>VLOOKUP(N5311,Currecny_M!$A$1:$P$10,2,FALSE)</f>
        <v>53</v>
      </c>
      <c r="H5311" s="39">
        <f>MATCH(C5311,Currecny_M!$A$1:$P$1,0)</f>
        <v>9</v>
      </c>
      <c r="I5311" s="39">
        <f>VLOOKUP(N5311,Currecny_M!$A$1:$P$10,MATCH(Database!C5311,Currecny_M!$A$1:$P$1,0),FALSE)</f>
        <v>56.83</v>
      </c>
      <c r="J5311" s="82">
        <f t="shared" si="247"/>
        <v>662.18315999999993</v>
      </c>
      <c r="K5311" s="39">
        <f>VLOOKUP('Cover page'!$B$6,Currecny_M!$A$1:$P$10,MATCH(Database!C5311,Currecny_M!$A$1:$P$1,0),FALSE)</f>
        <v>1</v>
      </c>
      <c r="L5311" s="82">
        <f t="shared" si="248"/>
        <v>662.18315999999993</v>
      </c>
      <c r="M5311" s="82">
        <f>((E5311/$F$1)*VLOOKUP(N5311,Currecny_M!$A$1:$P$10,MATCH(Database!C5311,Currecny_M!$A$1:$P$1,0),FALSE))/VLOOKUP('Cover page'!$B$6,Currecny_M!$A$1:$P$10,MATCH(Database!C5311,Currecny_M!$A$1:$P$1,0),FALSE)</f>
        <v>662.18315999999993</v>
      </c>
      <c r="N5311" s="6" t="str">
        <f>VLOOKUP(B5311,Master!$A$2:$C$11,3,FALSE)</f>
        <v>SGD</v>
      </c>
      <c r="O5311" s="6" t="str">
        <f>VLOOKUP(B5311,Master!$A$2:$C$11,2,FALSE)</f>
        <v>Asia</v>
      </c>
      <c r="Q5311" s="39" t="str">
        <f>VLOOKUP(D5311,GL_Master!$A$1:$D$80,2,FALSE)</f>
        <v>BS</v>
      </c>
      <c r="R5311" s="39" t="str">
        <f>VLOOKUP(D5311,GL_Master!$A$1:$D$80,3,FALSE)</f>
        <v>Gross Block</v>
      </c>
      <c r="S5311" s="39" t="str">
        <f>VLOOKUP(D5311,GL_Master!$A$1:$D$80,4,FALSE)</f>
        <v>Tangible Fixed assets</v>
      </c>
    </row>
    <row r="5312" spans="1:19" x14ac:dyDescent="0.25">
      <c r="A5312" s="39" t="s">
        <v>262</v>
      </c>
      <c r="B5312" s="39" t="s">
        <v>236</v>
      </c>
      <c r="C5312" s="7">
        <v>44136</v>
      </c>
      <c r="D5312" s="39" t="s">
        <v>65</v>
      </c>
      <c r="E5312" s="39">
        <v>-6817</v>
      </c>
      <c r="F5312" s="82">
        <f t="shared" si="246"/>
        <v>-6.8170000000000002</v>
      </c>
      <c r="G5312" s="39">
        <f>VLOOKUP(N5312,Currecny_M!$A$1:$P$10,2,FALSE)</f>
        <v>53</v>
      </c>
      <c r="H5312" s="39">
        <f>MATCH(C5312,Currecny_M!$A$1:$P$1,0)</f>
        <v>9</v>
      </c>
      <c r="I5312" s="39">
        <f>VLOOKUP(N5312,Currecny_M!$A$1:$P$10,MATCH(Database!C5312,Currecny_M!$A$1:$P$1,0),FALSE)</f>
        <v>56.83</v>
      </c>
      <c r="J5312" s="82">
        <f t="shared" si="247"/>
        <v>-387.41010999999997</v>
      </c>
      <c r="K5312" s="39">
        <f>VLOOKUP('Cover page'!$B$6,Currecny_M!$A$1:$P$10,MATCH(Database!C5312,Currecny_M!$A$1:$P$1,0),FALSE)</f>
        <v>1</v>
      </c>
      <c r="L5312" s="82">
        <f t="shared" si="248"/>
        <v>-387.41010999999997</v>
      </c>
      <c r="M5312" s="82">
        <f>((E5312/$F$1)*VLOOKUP(N5312,Currecny_M!$A$1:$P$10,MATCH(Database!C5312,Currecny_M!$A$1:$P$1,0),FALSE))/VLOOKUP('Cover page'!$B$6,Currecny_M!$A$1:$P$10,MATCH(Database!C5312,Currecny_M!$A$1:$P$1,0),FALSE)</f>
        <v>-387.41010999999997</v>
      </c>
      <c r="N5312" s="6" t="str">
        <f>VLOOKUP(B5312,Master!$A$2:$C$11,3,FALSE)</f>
        <v>SGD</v>
      </c>
      <c r="O5312" s="6" t="str">
        <f>VLOOKUP(B5312,Master!$A$2:$C$11,2,FALSE)</f>
        <v>Asia</v>
      </c>
      <c r="Q5312" s="39" t="str">
        <f>VLOOKUP(D5312,GL_Master!$A$1:$D$80,2,FALSE)</f>
        <v>BS</v>
      </c>
      <c r="R5312" s="39" t="str">
        <f>VLOOKUP(D5312,GL_Master!$A$1:$D$80,3,FALSE)</f>
        <v>Accumulated Depreciation</v>
      </c>
      <c r="S5312" s="39" t="str">
        <f>VLOOKUP(D5312,GL_Master!$A$1:$D$80,4,FALSE)</f>
        <v>Accumulated Depreciation</v>
      </c>
    </row>
    <row r="5313" spans="1:19" x14ac:dyDescent="0.25">
      <c r="A5313" s="39" t="s">
        <v>262</v>
      </c>
      <c r="B5313" s="39" t="s">
        <v>236</v>
      </c>
      <c r="C5313" s="7">
        <v>44136</v>
      </c>
      <c r="D5313" s="39" t="s">
        <v>66</v>
      </c>
      <c r="E5313" s="39">
        <v>5934</v>
      </c>
      <c r="F5313" s="82">
        <f t="shared" si="246"/>
        <v>5.9340000000000002</v>
      </c>
      <c r="G5313" s="39">
        <f>VLOOKUP(N5313,Currecny_M!$A$1:$P$10,2,FALSE)</f>
        <v>53</v>
      </c>
      <c r="H5313" s="39">
        <f>MATCH(C5313,Currecny_M!$A$1:$P$1,0)</f>
        <v>9</v>
      </c>
      <c r="I5313" s="39">
        <f>VLOOKUP(N5313,Currecny_M!$A$1:$P$10,MATCH(Database!C5313,Currecny_M!$A$1:$P$1,0),FALSE)</f>
        <v>56.83</v>
      </c>
      <c r="J5313" s="82">
        <f t="shared" si="247"/>
        <v>337.22922</v>
      </c>
      <c r="K5313" s="39">
        <f>VLOOKUP('Cover page'!$B$6,Currecny_M!$A$1:$P$10,MATCH(Database!C5313,Currecny_M!$A$1:$P$1,0),FALSE)</f>
        <v>1</v>
      </c>
      <c r="L5313" s="82">
        <f t="shared" si="248"/>
        <v>337.22922</v>
      </c>
      <c r="M5313" s="82">
        <f>((E5313/$F$1)*VLOOKUP(N5313,Currecny_M!$A$1:$P$10,MATCH(Database!C5313,Currecny_M!$A$1:$P$1,0),FALSE))/VLOOKUP('Cover page'!$B$6,Currecny_M!$A$1:$P$10,MATCH(Database!C5313,Currecny_M!$A$1:$P$1,0),FALSE)</f>
        <v>337.22922</v>
      </c>
      <c r="N5313" s="6" t="str">
        <f>VLOOKUP(B5313,Master!$A$2:$C$11,3,FALSE)</f>
        <v>SGD</v>
      </c>
      <c r="O5313" s="6" t="str">
        <f>VLOOKUP(B5313,Master!$A$2:$C$11,2,FALSE)</f>
        <v>Asia</v>
      </c>
      <c r="Q5313" s="39" t="str">
        <f>VLOOKUP(D5313,GL_Master!$A$1:$D$80,2,FALSE)</f>
        <v>BS</v>
      </c>
      <c r="R5313" s="39" t="str">
        <f>VLOOKUP(D5313,GL_Master!$A$1:$D$80,3,FALSE)</f>
        <v>Gross Block</v>
      </c>
      <c r="S5313" s="39" t="str">
        <f>VLOOKUP(D5313,GL_Master!$A$1:$D$80,4,FALSE)</f>
        <v>Tangible Fixed assets</v>
      </c>
    </row>
    <row r="5314" spans="1:19" x14ac:dyDescent="0.25">
      <c r="A5314" s="39" t="s">
        <v>262</v>
      </c>
      <c r="B5314" s="39" t="s">
        <v>236</v>
      </c>
      <c r="C5314" s="7">
        <v>44136</v>
      </c>
      <c r="D5314" s="39" t="s">
        <v>67</v>
      </c>
      <c r="E5314" s="39">
        <v>2108</v>
      </c>
      <c r="F5314" s="82">
        <f t="shared" si="246"/>
        <v>2.1080000000000001</v>
      </c>
      <c r="G5314" s="39">
        <f>VLOOKUP(N5314,Currecny_M!$A$1:$P$10,2,FALSE)</f>
        <v>53</v>
      </c>
      <c r="H5314" s="39">
        <f>MATCH(C5314,Currecny_M!$A$1:$P$1,0)</f>
        <v>9</v>
      </c>
      <c r="I5314" s="39">
        <f>VLOOKUP(N5314,Currecny_M!$A$1:$P$10,MATCH(Database!C5314,Currecny_M!$A$1:$P$1,0),FALSE)</f>
        <v>56.83</v>
      </c>
      <c r="J5314" s="82">
        <f t="shared" si="247"/>
        <v>119.79764</v>
      </c>
      <c r="K5314" s="39">
        <f>VLOOKUP('Cover page'!$B$6,Currecny_M!$A$1:$P$10,MATCH(Database!C5314,Currecny_M!$A$1:$P$1,0),FALSE)</f>
        <v>1</v>
      </c>
      <c r="L5314" s="82">
        <f t="shared" si="248"/>
        <v>119.79764</v>
      </c>
      <c r="M5314" s="82">
        <f>((E5314/$F$1)*VLOOKUP(N5314,Currecny_M!$A$1:$P$10,MATCH(Database!C5314,Currecny_M!$A$1:$P$1,0),FALSE))/VLOOKUP('Cover page'!$B$6,Currecny_M!$A$1:$P$10,MATCH(Database!C5314,Currecny_M!$A$1:$P$1,0),FALSE)</f>
        <v>119.79764</v>
      </c>
      <c r="N5314" s="6" t="str">
        <f>VLOOKUP(B5314,Master!$A$2:$C$11,3,FALSE)</f>
        <v>SGD</v>
      </c>
      <c r="O5314" s="6" t="str">
        <f>VLOOKUP(B5314,Master!$A$2:$C$11,2,FALSE)</f>
        <v>Asia</v>
      </c>
      <c r="Q5314" s="39" t="str">
        <f>VLOOKUP(D5314,GL_Master!$A$1:$D$80,2,FALSE)</f>
        <v>BS</v>
      </c>
      <c r="R5314" s="39" t="str">
        <f>VLOOKUP(D5314,GL_Master!$A$1:$D$80,3,FALSE)</f>
        <v>Gross Block</v>
      </c>
      <c r="S5314" s="39" t="str">
        <f>VLOOKUP(D5314,GL_Master!$A$1:$D$80,4,FALSE)</f>
        <v>Tangible Fixed assets</v>
      </c>
    </row>
    <row r="5315" spans="1:19" x14ac:dyDescent="0.25">
      <c r="A5315" s="39" t="s">
        <v>262</v>
      </c>
      <c r="B5315" s="39" t="s">
        <v>236</v>
      </c>
      <c r="C5315" s="7">
        <v>44136</v>
      </c>
      <c r="D5315" s="39" t="s">
        <v>68</v>
      </c>
      <c r="E5315" s="39">
        <v>-1877</v>
      </c>
      <c r="F5315" s="82">
        <f t="shared" si="246"/>
        <v>-1.877</v>
      </c>
      <c r="G5315" s="39">
        <f>VLOOKUP(N5315,Currecny_M!$A$1:$P$10,2,FALSE)</f>
        <v>53</v>
      </c>
      <c r="H5315" s="39">
        <f>MATCH(C5315,Currecny_M!$A$1:$P$1,0)</f>
        <v>9</v>
      </c>
      <c r="I5315" s="39">
        <f>VLOOKUP(N5315,Currecny_M!$A$1:$P$10,MATCH(Database!C5315,Currecny_M!$A$1:$P$1,0),FALSE)</f>
        <v>56.83</v>
      </c>
      <c r="J5315" s="82">
        <f t="shared" si="247"/>
        <v>-106.66991</v>
      </c>
      <c r="K5315" s="39">
        <f>VLOOKUP('Cover page'!$B$6,Currecny_M!$A$1:$P$10,MATCH(Database!C5315,Currecny_M!$A$1:$P$1,0),FALSE)</f>
        <v>1</v>
      </c>
      <c r="L5315" s="82">
        <f t="shared" si="248"/>
        <v>-106.66991</v>
      </c>
      <c r="M5315" s="82">
        <f>((E5315/$F$1)*VLOOKUP(N5315,Currecny_M!$A$1:$P$10,MATCH(Database!C5315,Currecny_M!$A$1:$P$1,0),FALSE))/VLOOKUP('Cover page'!$B$6,Currecny_M!$A$1:$P$10,MATCH(Database!C5315,Currecny_M!$A$1:$P$1,0),FALSE)</f>
        <v>-106.66991</v>
      </c>
      <c r="N5315" s="6" t="str">
        <f>VLOOKUP(B5315,Master!$A$2:$C$11,3,FALSE)</f>
        <v>SGD</v>
      </c>
      <c r="O5315" s="6" t="str">
        <f>VLOOKUP(B5315,Master!$A$2:$C$11,2,FALSE)</f>
        <v>Asia</v>
      </c>
      <c r="Q5315" s="39" t="str">
        <f>VLOOKUP(D5315,GL_Master!$A$1:$D$80,2,FALSE)</f>
        <v>BS</v>
      </c>
      <c r="R5315" s="39" t="str">
        <f>VLOOKUP(D5315,GL_Master!$A$1:$D$80,3,FALSE)</f>
        <v>Accumulated Depreciation</v>
      </c>
      <c r="S5315" s="39" t="str">
        <f>VLOOKUP(D5315,GL_Master!$A$1:$D$80,4,FALSE)</f>
        <v>Accumulated Depreciation</v>
      </c>
    </row>
    <row r="5316" spans="1:19" x14ac:dyDescent="0.25">
      <c r="A5316" s="39" t="s">
        <v>262</v>
      </c>
      <c r="B5316" s="39" t="s">
        <v>236</v>
      </c>
      <c r="C5316" s="7">
        <v>44136</v>
      </c>
      <c r="D5316" s="39" t="s">
        <v>69</v>
      </c>
      <c r="E5316" s="39">
        <v>3655</v>
      </c>
      <c r="F5316" s="82">
        <f t="shared" ref="F5316:F5379" si="249">E5316/$F$1</f>
        <v>3.6549999999999998</v>
      </c>
      <c r="G5316" s="39">
        <f>VLOOKUP(N5316,Currecny_M!$A$1:$P$10,2,FALSE)</f>
        <v>53</v>
      </c>
      <c r="H5316" s="39">
        <f>MATCH(C5316,Currecny_M!$A$1:$P$1,0)</f>
        <v>9</v>
      </c>
      <c r="I5316" s="39">
        <f>VLOOKUP(N5316,Currecny_M!$A$1:$P$10,MATCH(Database!C5316,Currecny_M!$A$1:$P$1,0),FALSE)</f>
        <v>56.83</v>
      </c>
      <c r="J5316" s="82">
        <f t="shared" ref="J5316:J5379" si="250">F5316*I5316</f>
        <v>207.71364999999997</v>
      </c>
      <c r="K5316" s="39">
        <f>VLOOKUP('Cover page'!$B$6,Currecny_M!$A$1:$P$10,MATCH(Database!C5316,Currecny_M!$A$1:$P$1,0),FALSE)</f>
        <v>1</v>
      </c>
      <c r="L5316" s="82">
        <f t="shared" ref="L5316:L5379" si="251">J5316/K5316</f>
        <v>207.71364999999997</v>
      </c>
      <c r="M5316" s="82">
        <f>((E5316/$F$1)*VLOOKUP(N5316,Currecny_M!$A$1:$P$10,MATCH(Database!C5316,Currecny_M!$A$1:$P$1,0),FALSE))/VLOOKUP('Cover page'!$B$6,Currecny_M!$A$1:$P$10,MATCH(Database!C5316,Currecny_M!$A$1:$P$1,0),FALSE)</f>
        <v>207.71364999999997</v>
      </c>
      <c r="N5316" s="6" t="str">
        <f>VLOOKUP(B5316,Master!$A$2:$C$11,3,FALSE)</f>
        <v>SGD</v>
      </c>
      <c r="O5316" s="6" t="str">
        <f>VLOOKUP(B5316,Master!$A$2:$C$11,2,FALSE)</f>
        <v>Asia</v>
      </c>
      <c r="Q5316" s="39" t="str">
        <f>VLOOKUP(D5316,GL_Master!$A$1:$D$80,2,FALSE)</f>
        <v>BS</v>
      </c>
      <c r="R5316" s="39" t="str">
        <f>VLOOKUP(D5316,GL_Master!$A$1:$D$80,3,FALSE)</f>
        <v>Gross Block</v>
      </c>
      <c r="S5316" s="39" t="str">
        <f>VLOOKUP(D5316,GL_Master!$A$1:$D$80,4,FALSE)</f>
        <v>Tangible Fixed assets</v>
      </c>
    </row>
    <row r="5317" spans="1:19" x14ac:dyDescent="0.25">
      <c r="A5317" s="39" t="s">
        <v>262</v>
      </c>
      <c r="B5317" s="39" t="s">
        <v>236</v>
      </c>
      <c r="C5317" s="7">
        <v>44136</v>
      </c>
      <c r="D5317" s="39" t="s">
        <v>70</v>
      </c>
      <c r="E5317" s="39">
        <v>-144</v>
      </c>
      <c r="F5317" s="82">
        <f t="shared" si="249"/>
        <v>-0.14399999999999999</v>
      </c>
      <c r="G5317" s="39">
        <f>VLOOKUP(N5317,Currecny_M!$A$1:$P$10,2,FALSE)</f>
        <v>53</v>
      </c>
      <c r="H5317" s="39">
        <f>MATCH(C5317,Currecny_M!$A$1:$P$1,0)</f>
        <v>9</v>
      </c>
      <c r="I5317" s="39">
        <f>VLOOKUP(N5317,Currecny_M!$A$1:$P$10,MATCH(Database!C5317,Currecny_M!$A$1:$P$1,0),FALSE)</f>
        <v>56.83</v>
      </c>
      <c r="J5317" s="82">
        <f t="shared" si="250"/>
        <v>-8.1835199999999997</v>
      </c>
      <c r="K5317" s="39">
        <f>VLOOKUP('Cover page'!$B$6,Currecny_M!$A$1:$P$10,MATCH(Database!C5317,Currecny_M!$A$1:$P$1,0),FALSE)</f>
        <v>1</v>
      </c>
      <c r="L5317" s="82">
        <f t="shared" si="251"/>
        <v>-8.1835199999999997</v>
      </c>
      <c r="M5317" s="82">
        <f>((E5317/$F$1)*VLOOKUP(N5317,Currecny_M!$A$1:$P$10,MATCH(Database!C5317,Currecny_M!$A$1:$P$1,0),FALSE))/VLOOKUP('Cover page'!$B$6,Currecny_M!$A$1:$P$10,MATCH(Database!C5317,Currecny_M!$A$1:$P$1,0),FALSE)</f>
        <v>-8.1835199999999997</v>
      </c>
      <c r="N5317" s="6" t="str">
        <f>VLOOKUP(B5317,Master!$A$2:$C$11,3,FALSE)</f>
        <v>SGD</v>
      </c>
      <c r="O5317" s="6" t="str">
        <f>VLOOKUP(B5317,Master!$A$2:$C$11,2,FALSE)</f>
        <v>Asia</v>
      </c>
      <c r="Q5317" s="39" t="str">
        <f>VLOOKUP(D5317,GL_Master!$A$1:$D$80,2,FALSE)</f>
        <v>BS</v>
      </c>
      <c r="R5317" s="39" t="str">
        <f>VLOOKUP(D5317,GL_Master!$A$1:$D$80,3,FALSE)</f>
        <v>Accumulated Depreciation</v>
      </c>
      <c r="S5317" s="39" t="str">
        <f>VLOOKUP(D5317,GL_Master!$A$1:$D$80,4,FALSE)</f>
        <v>Accumulated Depreciation</v>
      </c>
    </row>
    <row r="5318" spans="1:19" x14ac:dyDescent="0.25">
      <c r="A5318" s="39" t="s">
        <v>262</v>
      </c>
      <c r="B5318" s="39" t="s">
        <v>236</v>
      </c>
      <c r="C5318" s="7">
        <v>44136</v>
      </c>
      <c r="D5318" s="39" t="s">
        <v>71</v>
      </c>
      <c r="E5318" s="39">
        <v>6953</v>
      </c>
      <c r="F5318" s="82">
        <f t="shared" si="249"/>
        <v>6.9530000000000003</v>
      </c>
      <c r="G5318" s="39">
        <f>VLOOKUP(N5318,Currecny_M!$A$1:$P$10,2,FALSE)</f>
        <v>53</v>
      </c>
      <c r="H5318" s="39">
        <f>MATCH(C5318,Currecny_M!$A$1:$P$1,0)</f>
        <v>9</v>
      </c>
      <c r="I5318" s="39">
        <f>VLOOKUP(N5318,Currecny_M!$A$1:$P$10,MATCH(Database!C5318,Currecny_M!$A$1:$P$1,0),FALSE)</f>
        <v>56.83</v>
      </c>
      <c r="J5318" s="82">
        <f t="shared" si="250"/>
        <v>395.13898999999998</v>
      </c>
      <c r="K5318" s="39">
        <f>VLOOKUP('Cover page'!$B$6,Currecny_M!$A$1:$P$10,MATCH(Database!C5318,Currecny_M!$A$1:$P$1,0),FALSE)</f>
        <v>1</v>
      </c>
      <c r="L5318" s="82">
        <f t="shared" si="251"/>
        <v>395.13898999999998</v>
      </c>
      <c r="M5318" s="82">
        <f>((E5318/$F$1)*VLOOKUP(N5318,Currecny_M!$A$1:$P$10,MATCH(Database!C5318,Currecny_M!$A$1:$P$1,0),FALSE))/VLOOKUP('Cover page'!$B$6,Currecny_M!$A$1:$P$10,MATCH(Database!C5318,Currecny_M!$A$1:$P$1,0),FALSE)</f>
        <v>395.13898999999998</v>
      </c>
      <c r="N5318" s="6" t="str">
        <f>VLOOKUP(B5318,Master!$A$2:$C$11,3,FALSE)</f>
        <v>SGD</v>
      </c>
      <c r="O5318" s="6" t="str">
        <f>VLOOKUP(B5318,Master!$A$2:$C$11,2,FALSE)</f>
        <v>Asia</v>
      </c>
      <c r="Q5318" s="39" t="str">
        <f>VLOOKUP(D5318,GL_Master!$A$1:$D$80,2,FALSE)</f>
        <v>BS</v>
      </c>
      <c r="R5318" s="39" t="str">
        <f>VLOOKUP(D5318,GL_Master!$A$1:$D$80,3,FALSE)</f>
        <v>Gross Block</v>
      </c>
      <c r="S5318" s="39" t="str">
        <f>VLOOKUP(D5318,GL_Master!$A$1:$D$80,4,FALSE)</f>
        <v>Tangible Fixed assets</v>
      </c>
    </row>
    <row r="5319" spans="1:19" x14ac:dyDescent="0.25">
      <c r="A5319" s="39" t="s">
        <v>262</v>
      </c>
      <c r="B5319" s="39" t="s">
        <v>236</v>
      </c>
      <c r="C5319" s="7">
        <v>44136</v>
      </c>
      <c r="D5319" s="39" t="s">
        <v>72</v>
      </c>
      <c r="E5319" s="39">
        <v>57</v>
      </c>
      <c r="F5319" s="82">
        <f t="shared" si="249"/>
        <v>5.7000000000000002E-2</v>
      </c>
      <c r="G5319" s="39">
        <f>VLOOKUP(N5319,Currecny_M!$A$1:$P$10,2,FALSE)</f>
        <v>53</v>
      </c>
      <c r="H5319" s="39">
        <f>MATCH(C5319,Currecny_M!$A$1:$P$1,0)</f>
        <v>9</v>
      </c>
      <c r="I5319" s="39">
        <f>VLOOKUP(N5319,Currecny_M!$A$1:$P$10,MATCH(Database!C5319,Currecny_M!$A$1:$P$1,0),FALSE)</f>
        <v>56.83</v>
      </c>
      <c r="J5319" s="82">
        <f t="shared" si="250"/>
        <v>3.2393100000000001</v>
      </c>
      <c r="K5319" s="39">
        <f>VLOOKUP('Cover page'!$B$6,Currecny_M!$A$1:$P$10,MATCH(Database!C5319,Currecny_M!$A$1:$P$1,0),FALSE)</f>
        <v>1</v>
      </c>
      <c r="L5319" s="82">
        <f t="shared" si="251"/>
        <v>3.2393100000000001</v>
      </c>
      <c r="M5319" s="82">
        <f>((E5319/$F$1)*VLOOKUP(N5319,Currecny_M!$A$1:$P$10,MATCH(Database!C5319,Currecny_M!$A$1:$P$1,0),FALSE))/VLOOKUP('Cover page'!$B$6,Currecny_M!$A$1:$P$10,MATCH(Database!C5319,Currecny_M!$A$1:$P$1,0),FALSE)</f>
        <v>3.2393100000000001</v>
      </c>
      <c r="N5319" s="6" t="str">
        <f>VLOOKUP(B5319,Master!$A$2:$C$11,3,FALSE)</f>
        <v>SGD</v>
      </c>
      <c r="O5319" s="6" t="str">
        <f>VLOOKUP(B5319,Master!$A$2:$C$11,2,FALSE)</f>
        <v>Asia</v>
      </c>
      <c r="Q5319" s="39" t="str">
        <f>VLOOKUP(D5319,GL_Master!$A$1:$D$80,2,FALSE)</f>
        <v>BS</v>
      </c>
      <c r="R5319" s="39" t="str">
        <f>VLOOKUP(D5319,GL_Master!$A$1:$D$80,3,FALSE)</f>
        <v>Gross Block</v>
      </c>
      <c r="S5319" s="39" t="str">
        <f>VLOOKUP(D5319,GL_Master!$A$1:$D$80,4,FALSE)</f>
        <v>Tangible Fixed assets</v>
      </c>
    </row>
    <row r="5320" spans="1:19" x14ac:dyDescent="0.25">
      <c r="A5320" s="39" t="s">
        <v>262</v>
      </c>
      <c r="B5320" s="39" t="s">
        <v>236</v>
      </c>
      <c r="C5320" s="7">
        <v>44136</v>
      </c>
      <c r="D5320" s="39" t="s">
        <v>73</v>
      </c>
      <c r="E5320" s="39">
        <v>29</v>
      </c>
      <c r="F5320" s="82">
        <f t="shared" si="249"/>
        <v>2.9000000000000001E-2</v>
      </c>
      <c r="G5320" s="39">
        <f>VLOOKUP(N5320,Currecny_M!$A$1:$P$10,2,FALSE)</f>
        <v>53</v>
      </c>
      <c r="H5320" s="39">
        <f>MATCH(C5320,Currecny_M!$A$1:$P$1,0)</f>
        <v>9</v>
      </c>
      <c r="I5320" s="39">
        <f>VLOOKUP(N5320,Currecny_M!$A$1:$P$10,MATCH(Database!C5320,Currecny_M!$A$1:$P$1,0),FALSE)</f>
        <v>56.83</v>
      </c>
      <c r="J5320" s="82">
        <f t="shared" si="250"/>
        <v>1.6480699999999999</v>
      </c>
      <c r="K5320" s="39">
        <f>VLOOKUP('Cover page'!$B$6,Currecny_M!$A$1:$P$10,MATCH(Database!C5320,Currecny_M!$A$1:$P$1,0),FALSE)</f>
        <v>1</v>
      </c>
      <c r="L5320" s="82">
        <f t="shared" si="251"/>
        <v>1.6480699999999999</v>
      </c>
      <c r="M5320" s="82">
        <f>((E5320/$F$1)*VLOOKUP(N5320,Currecny_M!$A$1:$P$10,MATCH(Database!C5320,Currecny_M!$A$1:$P$1,0),FALSE))/VLOOKUP('Cover page'!$B$6,Currecny_M!$A$1:$P$10,MATCH(Database!C5320,Currecny_M!$A$1:$P$1,0),FALSE)</f>
        <v>1.6480699999999999</v>
      </c>
      <c r="N5320" s="6" t="str">
        <f>VLOOKUP(B5320,Master!$A$2:$C$11,3,FALSE)</f>
        <v>SGD</v>
      </c>
      <c r="O5320" s="6" t="str">
        <f>VLOOKUP(B5320,Master!$A$2:$C$11,2,FALSE)</f>
        <v>Asia</v>
      </c>
      <c r="Q5320" s="39" t="str">
        <f>VLOOKUP(D5320,GL_Master!$A$1:$D$80,2,FALSE)</f>
        <v>BS</v>
      </c>
      <c r="R5320" s="39" t="str">
        <f>VLOOKUP(D5320,GL_Master!$A$1:$D$80,3,FALSE)</f>
        <v>Gross Block</v>
      </c>
      <c r="S5320" s="39" t="str">
        <f>VLOOKUP(D5320,GL_Master!$A$1:$D$80,4,FALSE)</f>
        <v>Tangible Fixed assets</v>
      </c>
    </row>
    <row r="5321" spans="1:19" x14ac:dyDescent="0.25">
      <c r="A5321" s="39" t="s">
        <v>262</v>
      </c>
      <c r="B5321" s="39" t="s">
        <v>236</v>
      </c>
      <c r="C5321" s="7">
        <v>44136</v>
      </c>
      <c r="D5321" s="39" t="s">
        <v>74</v>
      </c>
      <c r="E5321" s="39">
        <v>-6795</v>
      </c>
      <c r="F5321" s="82">
        <f t="shared" si="249"/>
        <v>-6.7949999999999999</v>
      </c>
      <c r="G5321" s="39">
        <f>VLOOKUP(N5321,Currecny_M!$A$1:$P$10,2,FALSE)</f>
        <v>53</v>
      </c>
      <c r="H5321" s="39">
        <f>MATCH(C5321,Currecny_M!$A$1:$P$1,0)</f>
        <v>9</v>
      </c>
      <c r="I5321" s="39">
        <f>VLOOKUP(N5321,Currecny_M!$A$1:$P$10,MATCH(Database!C5321,Currecny_M!$A$1:$P$1,0),FALSE)</f>
        <v>56.83</v>
      </c>
      <c r="J5321" s="82">
        <f t="shared" si="250"/>
        <v>-386.15985000000001</v>
      </c>
      <c r="K5321" s="39">
        <f>VLOOKUP('Cover page'!$B$6,Currecny_M!$A$1:$P$10,MATCH(Database!C5321,Currecny_M!$A$1:$P$1,0),FALSE)</f>
        <v>1</v>
      </c>
      <c r="L5321" s="82">
        <f t="shared" si="251"/>
        <v>-386.15985000000001</v>
      </c>
      <c r="M5321" s="82">
        <f>((E5321/$F$1)*VLOOKUP(N5321,Currecny_M!$A$1:$P$10,MATCH(Database!C5321,Currecny_M!$A$1:$P$1,0),FALSE))/VLOOKUP('Cover page'!$B$6,Currecny_M!$A$1:$P$10,MATCH(Database!C5321,Currecny_M!$A$1:$P$1,0),FALSE)</f>
        <v>-386.15985000000001</v>
      </c>
      <c r="N5321" s="6" t="str">
        <f>VLOOKUP(B5321,Master!$A$2:$C$11,3,FALSE)</f>
        <v>SGD</v>
      </c>
      <c r="O5321" s="6" t="str">
        <f>VLOOKUP(B5321,Master!$A$2:$C$11,2,FALSE)</f>
        <v>Asia</v>
      </c>
      <c r="Q5321" s="39" t="str">
        <f>VLOOKUP(D5321,GL_Master!$A$1:$D$80,2,FALSE)</f>
        <v>BS</v>
      </c>
      <c r="R5321" s="39" t="str">
        <f>VLOOKUP(D5321,GL_Master!$A$1:$D$80,3,FALSE)</f>
        <v>Accumulated Depreciation</v>
      </c>
      <c r="S5321" s="39" t="str">
        <f>VLOOKUP(D5321,GL_Master!$A$1:$D$80,4,FALSE)</f>
        <v>Accumulated Depreciation</v>
      </c>
    </row>
    <row r="5322" spans="1:19" x14ac:dyDescent="0.25">
      <c r="A5322" s="39" t="s">
        <v>262</v>
      </c>
      <c r="B5322" s="39" t="s">
        <v>236</v>
      </c>
      <c r="C5322" s="7">
        <v>44136</v>
      </c>
      <c r="D5322" s="39" t="s">
        <v>21</v>
      </c>
      <c r="E5322" s="39">
        <v>571</v>
      </c>
      <c r="F5322" s="82">
        <f t="shared" si="249"/>
        <v>0.57099999999999995</v>
      </c>
      <c r="G5322" s="39">
        <f>VLOOKUP(N5322,Currecny_M!$A$1:$P$10,2,FALSE)</f>
        <v>53</v>
      </c>
      <c r="H5322" s="39">
        <f>MATCH(C5322,Currecny_M!$A$1:$P$1,0)</f>
        <v>9</v>
      </c>
      <c r="I5322" s="39">
        <f>VLOOKUP(N5322,Currecny_M!$A$1:$P$10,MATCH(Database!C5322,Currecny_M!$A$1:$P$1,0),FALSE)</f>
        <v>56.83</v>
      </c>
      <c r="J5322" s="82">
        <f t="shared" si="250"/>
        <v>32.449929999999995</v>
      </c>
      <c r="K5322" s="39">
        <f>VLOOKUP('Cover page'!$B$6,Currecny_M!$A$1:$P$10,MATCH(Database!C5322,Currecny_M!$A$1:$P$1,0),FALSE)</f>
        <v>1</v>
      </c>
      <c r="L5322" s="82">
        <f t="shared" si="251"/>
        <v>32.449929999999995</v>
      </c>
      <c r="M5322" s="82">
        <f>((E5322/$F$1)*VLOOKUP(N5322,Currecny_M!$A$1:$P$10,MATCH(Database!C5322,Currecny_M!$A$1:$P$1,0),FALSE))/VLOOKUP('Cover page'!$B$6,Currecny_M!$A$1:$P$10,MATCH(Database!C5322,Currecny_M!$A$1:$P$1,0),FALSE)</f>
        <v>32.449929999999995</v>
      </c>
      <c r="N5322" s="6" t="str">
        <f>VLOOKUP(B5322,Master!$A$2:$C$11,3,FALSE)</f>
        <v>SGD</v>
      </c>
      <c r="O5322" s="6" t="str">
        <f>VLOOKUP(B5322,Master!$A$2:$C$11,2,FALSE)</f>
        <v>Asia</v>
      </c>
      <c r="Q5322" s="39" t="str">
        <f>VLOOKUP(D5322,GL_Master!$A$1:$D$80,2,FALSE)</f>
        <v>BS</v>
      </c>
      <c r="R5322" s="39" t="str">
        <f>VLOOKUP(D5322,GL_Master!$A$1:$D$80,3,FALSE)</f>
        <v>Gross Block</v>
      </c>
      <c r="S5322" s="39" t="str">
        <f>VLOOKUP(D5322,GL_Master!$A$1:$D$80,4,FALSE)</f>
        <v>Tangible Fixed assets</v>
      </c>
    </row>
    <row r="5323" spans="1:19" x14ac:dyDescent="0.25">
      <c r="A5323" s="39" t="s">
        <v>262</v>
      </c>
      <c r="B5323" s="39" t="s">
        <v>236</v>
      </c>
      <c r="C5323" s="7">
        <v>44136</v>
      </c>
      <c r="D5323" s="39" t="s">
        <v>27</v>
      </c>
      <c r="E5323" s="39">
        <v>1248</v>
      </c>
      <c r="F5323" s="82">
        <f t="shared" si="249"/>
        <v>1.248</v>
      </c>
      <c r="G5323" s="39">
        <f>VLOOKUP(N5323,Currecny_M!$A$1:$P$10,2,FALSE)</f>
        <v>53</v>
      </c>
      <c r="H5323" s="39">
        <f>MATCH(C5323,Currecny_M!$A$1:$P$1,0)</f>
        <v>9</v>
      </c>
      <c r="I5323" s="39">
        <f>VLOOKUP(N5323,Currecny_M!$A$1:$P$10,MATCH(Database!C5323,Currecny_M!$A$1:$P$1,0),FALSE)</f>
        <v>56.83</v>
      </c>
      <c r="J5323" s="82">
        <f t="shared" si="250"/>
        <v>70.923839999999998</v>
      </c>
      <c r="K5323" s="39">
        <f>VLOOKUP('Cover page'!$B$6,Currecny_M!$A$1:$P$10,MATCH(Database!C5323,Currecny_M!$A$1:$P$1,0),FALSE)</f>
        <v>1</v>
      </c>
      <c r="L5323" s="82">
        <f t="shared" si="251"/>
        <v>70.923839999999998</v>
      </c>
      <c r="M5323" s="82">
        <f>((E5323/$F$1)*VLOOKUP(N5323,Currecny_M!$A$1:$P$10,MATCH(Database!C5323,Currecny_M!$A$1:$P$1,0),FALSE))/VLOOKUP('Cover page'!$B$6,Currecny_M!$A$1:$P$10,MATCH(Database!C5323,Currecny_M!$A$1:$P$1,0),FALSE)</f>
        <v>70.923839999999998</v>
      </c>
      <c r="N5323" s="6" t="str">
        <f>VLOOKUP(B5323,Master!$A$2:$C$11,3,FALSE)</f>
        <v>SGD</v>
      </c>
      <c r="O5323" s="6" t="str">
        <f>VLOOKUP(B5323,Master!$A$2:$C$11,2,FALSE)</f>
        <v>Asia</v>
      </c>
      <c r="Q5323" s="39" t="str">
        <f>VLOOKUP(D5323,GL_Master!$A$1:$D$80,2,FALSE)</f>
        <v>BS</v>
      </c>
      <c r="R5323" s="39" t="str">
        <f>VLOOKUP(D5323,GL_Master!$A$1:$D$80,3,FALSE)</f>
        <v>Gross Block</v>
      </c>
      <c r="S5323" s="39" t="str">
        <f>VLOOKUP(D5323,GL_Master!$A$1:$D$80,4,FALSE)</f>
        <v>Tangible Fixed assets</v>
      </c>
    </row>
    <row r="5324" spans="1:19" x14ac:dyDescent="0.25">
      <c r="A5324" s="39" t="s">
        <v>262</v>
      </c>
      <c r="B5324" s="39" t="s">
        <v>236</v>
      </c>
      <c r="C5324" s="7">
        <v>44136</v>
      </c>
      <c r="D5324" s="39" t="s">
        <v>75</v>
      </c>
      <c r="E5324" s="39">
        <v>-27</v>
      </c>
      <c r="F5324" s="82">
        <f t="shared" si="249"/>
        <v>-2.7E-2</v>
      </c>
      <c r="G5324" s="39">
        <f>VLOOKUP(N5324,Currecny_M!$A$1:$P$10,2,FALSE)</f>
        <v>53</v>
      </c>
      <c r="H5324" s="39">
        <f>MATCH(C5324,Currecny_M!$A$1:$P$1,0)</f>
        <v>9</v>
      </c>
      <c r="I5324" s="39">
        <f>VLOOKUP(N5324,Currecny_M!$A$1:$P$10,MATCH(Database!C5324,Currecny_M!$A$1:$P$1,0),FALSE)</f>
        <v>56.83</v>
      </c>
      <c r="J5324" s="82">
        <f t="shared" si="250"/>
        <v>-1.5344099999999998</v>
      </c>
      <c r="K5324" s="39">
        <f>VLOOKUP('Cover page'!$B$6,Currecny_M!$A$1:$P$10,MATCH(Database!C5324,Currecny_M!$A$1:$P$1,0),FALSE)</f>
        <v>1</v>
      </c>
      <c r="L5324" s="82">
        <f t="shared" si="251"/>
        <v>-1.5344099999999998</v>
      </c>
      <c r="M5324" s="82">
        <f>((E5324/$F$1)*VLOOKUP(N5324,Currecny_M!$A$1:$P$10,MATCH(Database!C5324,Currecny_M!$A$1:$P$1,0),FALSE))/VLOOKUP('Cover page'!$B$6,Currecny_M!$A$1:$P$10,MATCH(Database!C5324,Currecny_M!$A$1:$P$1,0),FALSE)</f>
        <v>-1.5344099999999998</v>
      </c>
      <c r="N5324" s="6" t="str">
        <f>VLOOKUP(B5324,Master!$A$2:$C$11,3,FALSE)</f>
        <v>SGD</v>
      </c>
      <c r="O5324" s="6" t="str">
        <f>VLOOKUP(B5324,Master!$A$2:$C$11,2,FALSE)</f>
        <v>Asia</v>
      </c>
      <c r="Q5324" s="39" t="str">
        <f>VLOOKUP(D5324,GL_Master!$A$1:$D$80,2,FALSE)</f>
        <v>BS</v>
      </c>
      <c r="R5324" s="39" t="str">
        <f>VLOOKUP(D5324,GL_Master!$A$1:$D$80,3,FALSE)</f>
        <v>Gross Block</v>
      </c>
      <c r="S5324" s="39" t="str">
        <f>VLOOKUP(D5324,GL_Master!$A$1:$D$80,4,FALSE)</f>
        <v>Tangible Fixed assets</v>
      </c>
    </row>
    <row r="5325" spans="1:19" x14ac:dyDescent="0.25">
      <c r="A5325" s="39" t="s">
        <v>262</v>
      </c>
      <c r="B5325" s="39" t="s">
        <v>236</v>
      </c>
      <c r="C5325" s="7">
        <v>44136</v>
      </c>
      <c r="D5325" s="39" t="s">
        <v>76</v>
      </c>
      <c r="E5325" s="39">
        <v>726</v>
      </c>
      <c r="F5325" s="82">
        <f t="shared" si="249"/>
        <v>0.72599999999999998</v>
      </c>
      <c r="G5325" s="39">
        <f>VLOOKUP(N5325,Currecny_M!$A$1:$P$10,2,FALSE)</f>
        <v>53</v>
      </c>
      <c r="H5325" s="39">
        <f>MATCH(C5325,Currecny_M!$A$1:$P$1,0)</f>
        <v>9</v>
      </c>
      <c r="I5325" s="39">
        <f>VLOOKUP(N5325,Currecny_M!$A$1:$P$10,MATCH(Database!C5325,Currecny_M!$A$1:$P$1,0),FALSE)</f>
        <v>56.83</v>
      </c>
      <c r="J5325" s="82">
        <f t="shared" si="250"/>
        <v>41.258579999999995</v>
      </c>
      <c r="K5325" s="39">
        <f>VLOOKUP('Cover page'!$B$6,Currecny_M!$A$1:$P$10,MATCH(Database!C5325,Currecny_M!$A$1:$P$1,0),FALSE)</f>
        <v>1</v>
      </c>
      <c r="L5325" s="82">
        <f t="shared" si="251"/>
        <v>41.258579999999995</v>
      </c>
      <c r="M5325" s="82">
        <f>((E5325/$F$1)*VLOOKUP(N5325,Currecny_M!$A$1:$P$10,MATCH(Database!C5325,Currecny_M!$A$1:$P$1,0),FALSE))/VLOOKUP('Cover page'!$B$6,Currecny_M!$A$1:$P$10,MATCH(Database!C5325,Currecny_M!$A$1:$P$1,0),FALSE)</f>
        <v>41.258579999999995</v>
      </c>
      <c r="N5325" s="6" t="str">
        <f>VLOOKUP(B5325,Master!$A$2:$C$11,3,FALSE)</f>
        <v>SGD</v>
      </c>
      <c r="O5325" s="6" t="str">
        <f>VLOOKUP(B5325,Master!$A$2:$C$11,2,FALSE)</f>
        <v>Asia</v>
      </c>
      <c r="Q5325" s="39" t="str">
        <f>VLOOKUP(D5325,GL_Master!$A$1:$D$80,2,FALSE)</f>
        <v>BS</v>
      </c>
      <c r="R5325" s="39" t="str">
        <f>VLOOKUP(D5325,GL_Master!$A$1:$D$80,3,FALSE)</f>
        <v>Inventories</v>
      </c>
      <c r="S5325" s="39" t="str">
        <f>VLOOKUP(D5325,GL_Master!$A$1:$D$80,4,FALSE)</f>
        <v>Inventory</v>
      </c>
    </row>
    <row r="5326" spans="1:19" x14ac:dyDescent="0.25">
      <c r="A5326" s="39" t="s">
        <v>262</v>
      </c>
      <c r="B5326" s="39" t="s">
        <v>236</v>
      </c>
      <c r="C5326" s="7">
        <v>44136</v>
      </c>
      <c r="D5326" s="39" t="s">
        <v>77</v>
      </c>
      <c r="E5326" s="39">
        <v>1714</v>
      </c>
      <c r="F5326" s="82">
        <f t="shared" si="249"/>
        <v>1.714</v>
      </c>
      <c r="G5326" s="39">
        <f>VLOOKUP(N5326,Currecny_M!$A$1:$P$10,2,FALSE)</f>
        <v>53</v>
      </c>
      <c r="H5326" s="39">
        <f>MATCH(C5326,Currecny_M!$A$1:$P$1,0)</f>
        <v>9</v>
      </c>
      <c r="I5326" s="39">
        <f>VLOOKUP(N5326,Currecny_M!$A$1:$P$10,MATCH(Database!C5326,Currecny_M!$A$1:$P$1,0),FALSE)</f>
        <v>56.83</v>
      </c>
      <c r="J5326" s="82">
        <f t="shared" si="250"/>
        <v>97.40661999999999</v>
      </c>
      <c r="K5326" s="39">
        <f>VLOOKUP('Cover page'!$B$6,Currecny_M!$A$1:$P$10,MATCH(Database!C5326,Currecny_M!$A$1:$P$1,0),FALSE)</f>
        <v>1</v>
      </c>
      <c r="L5326" s="82">
        <f t="shared" si="251"/>
        <v>97.40661999999999</v>
      </c>
      <c r="M5326" s="82">
        <f>((E5326/$F$1)*VLOOKUP(N5326,Currecny_M!$A$1:$P$10,MATCH(Database!C5326,Currecny_M!$A$1:$P$1,0),FALSE))/VLOOKUP('Cover page'!$B$6,Currecny_M!$A$1:$P$10,MATCH(Database!C5326,Currecny_M!$A$1:$P$1,0),FALSE)</f>
        <v>97.40661999999999</v>
      </c>
      <c r="N5326" s="6" t="str">
        <f>VLOOKUP(B5326,Master!$A$2:$C$11,3,FALSE)</f>
        <v>SGD</v>
      </c>
      <c r="O5326" s="6" t="str">
        <f>VLOOKUP(B5326,Master!$A$2:$C$11,2,FALSE)</f>
        <v>Asia</v>
      </c>
      <c r="Q5326" s="39" t="str">
        <f>VLOOKUP(D5326,GL_Master!$A$1:$D$80,2,FALSE)</f>
        <v>BS</v>
      </c>
      <c r="R5326" s="39" t="str">
        <f>VLOOKUP(D5326,GL_Master!$A$1:$D$80,3,FALSE)</f>
        <v>Inventories</v>
      </c>
      <c r="S5326" s="39" t="str">
        <f>VLOOKUP(D5326,GL_Master!$A$1:$D$80,4,FALSE)</f>
        <v>Inventory</v>
      </c>
    </row>
    <row r="5327" spans="1:19" x14ac:dyDescent="0.25">
      <c r="A5327" s="39" t="s">
        <v>262</v>
      </c>
      <c r="B5327" s="39" t="s">
        <v>236</v>
      </c>
      <c r="C5327" s="7">
        <v>44136</v>
      </c>
      <c r="D5327" s="39" t="s">
        <v>2</v>
      </c>
      <c r="E5327" s="39">
        <v>171601</v>
      </c>
      <c r="F5327" s="82">
        <f t="shared" si="249"/>
        <v>171.601</v>
      </c>
      <c r="G5327" s="39">
        <f>VLOOKUP(N5327,Currecny_M!$A$1:$P$10,2,FALSE)</f>
        <v>53</v>
      </c>
      <c r="H5327" s="39">
        <f>MATCH(C5327,Currecny_M!$A$1:$P$1,0)</f>
        <v>9</v>
      </c>
      <c r="I5327" s="39">
        <f>VLOOKUP(N5327,Currecny_M!$A$1:$P$10,MATCH(Database!C5327,Currecny_M!$A$1:$P$1,0),FALSE)</f>
        <v>56.83</v>
      </c>
      <c r="J5327" s="82">
        <f t="shared" si="250"/>
        <v>9752.0848299999998</v>
      </c>
      <c r="K5327" s="39">
        <f>VLOOKUP('Cover page'!$B$6,Currecny_M!$A$1:$P$10,MATCH(Database!C5327,Currecny_M!$A$1:$P$1,0),FALSE)</f>
        <v>1</v>
      </c>
      <c r="L5327" s="82">
        <f t="shared" si="251"/>
        <v>9752.0848299999998</v>
      </c>
      <c r="M5327" s="82">
        <f>((E5327/$F$1)*VLOOKUP(N5327,Currecny_M!$A$1:$P$10,MATCH(Database!C5327,Currecny_M!$A$1:$P$1,0),FALSE))/VLOOKUP('Cover page'!$B$6,Currecny_M!$A$1:$P$10,MATCH(Database!C5327,Currecny_M!$A$1:$P$1,0),FALSE)</f>
        <v>9752.0848299999998</v>
      </c>
      <c r="N5327" s="6" t="str">
        <f>VLOOKUP(B5327,Master!$A$2:$C$11,3,FALSE)</f>
        <v>SGD</v>
      </c>
      <c r="O5327" s="6" t="str">
        <f>VLOOKUP(B5327,Master!$A$2:$C$11,2,FALSE)</f>
        <v>Asia</v>
      </c>
      <c r="Q5327" s="39" t="str">
        <f>VLOOKUP(D5327,GL_Master!$A$1:$D$80,2,FALSE)</f>
        <v>BS</v>
      </c>
      <c r="R5327" s="39" t="str">
        <f>VLOOKUP(D5327,GL_Master!$A$1:$D$80,3,FALSE)</f>
        <v>Trade receivables</v>
      </c>
      <c r="S5327" s="39" t="str">
        <f>VLOOKUP(D5327,GL_Master!$A$1:$D$80,4,FALSE)</f>
        <v>Unsecured, considered good</v>
      </c>
    </row>
    <row r="5328" spans="1:19" x14ac:dyDescent="0.25">
      <c r="A5328" s="39" t="s">
        <v>262</v>
      </c>
      <c r="B5328" s="39" t="s">
        <v>236</v>
      </c>
      <c r="C5328" s="7">
        <v>44136</v>
      </c>
      <c r="D5328" s="39" t="s">
        <v>78</v>
      </c>
      <c r="E5328" s="39">
        <v>27</v>
      </c>
      <c r="F5328" s="82">
        <f t="shared" si="249"/>
        <v>2.7E-2</v>
      </c>
      <c r="G5328" s="39">
        <f>VLOOKUP(N5328,Currecny_M!$A$1:$P$10,2,FALSE)</f>
        <v>53</v>
      </c>
      <c r="H5328" s="39">
        <f>MATCH(C5328,Currecny_M!$A$1:$P$1,0)</f>
        <v>9</v>
      </c>
      <c r="I5328" s="39">
        <f>VLOOKUP(N5328,Currecny_M!$A$1:$P$10,MATCH(Database!C5328,Currecny_M!$A$1:$P$1,0),FALSE)</f>
        <v>56.83</v>
      </c>
      <c r="J5328" s="82">
        <f t="shared" si="250"/>
        <v>1.5344099999999998</v>
      </c>
      <c r="K5328" s="39">
        <f>VLOOKUP('Cover page'!$B$6,Currecny_M!$A$1:$P$10,MATCH(Database!C5328,Currecny_M!$A$1:$P$1,0),FALSE)</f>
        <v>1</v>
      </c>
      <c r="L5328" s="82">
        <f t="shared" si="251"/>
        <v>1.5344099999999998</v>
      </c>
      <c r="M5328" s="82">
        <f>((E5328/$F$1)*VLOOKUP(N5328,Currecny_M!$A$1:$P$10,MATCH(Database!C5328,Currecny_M!$A$1:$P$1,0),FALSE))/VLOOKUP('Cover page'!$B$6,Currecny_M!$A$1:$P$10,MATCH(Database!C5328,Currecny_M!$A$1:$P$1,0),FALSE)</f>
        <v>1.5344099999999998</v>
      </c>
      <c r="N5328" s="6" t="str">
        <f>VLOOKUP(B5328,Master!$A$2:$C$11,3,FALSE)</f>
        <v>SGD</v>
      </c>
      <c r="O5328" s="6" t="str">
        <f>VLOOKUP(B5328,Master!$A$2:$C$11,2,FALSE)</f>
        <v>Asia</v>
      </c>
      <c r="Q5328" s="39" t="str">
        <f>VLOOKUP(D5328,GL_Master!$A$1:$D$80,2,FALSE)</f>
        <v>BS</v>
      </c>
      <c r="R5328" s="39" t="str">
        <f>VLOOKUP(D5328,GL_Master!$A$1:$D$80,3,FALSE)</f>
        <v>Cash &amp; Bank Balances</v>
      </c>
      <c r="S5328" s="39" t="str">
        <f>VLOOKUP(D5328,GL_Master!$A$1:$D$80,4,FALSE)</f>
        <v>Cash In hand</v>
      </c>
    </row>
    <row r="5329" spans="1:19" x14ac:dyDescent="0.25">
      <c r="A5329" s="39" t="s">
        <v>262</v>
      </c>
      <c r="B5329" s="39" t="s">
        <v>236</v>
      </c>
      <c r="C5329" s="7">
        <v>44136</v>
      </c>
      <c r="D5329" s="39" t="s">
        <v>79</v>
      </c>
      <c r="E5329" s="39">
        <v>-7132</v>
      </c>
      <c r="F5329" s="82">
        <f t="shared" si="249"/>
        <v>-7.1319999999999997</v>
      </c>
      <c r="G5329" s="39">
        <f>VLOOKUP(N5329,Currecny_M!$A$1:$P$10,2,FALSE)</f>
        <v>53</v>
      </c>
      <c r="H5329" s="39">
        <f>MATCH(C5329,Currecny_M!$A$1:$P$1,0)</f>
        <v>9</v>
      </c>
      <c r="I5329" s="39">
        <f>VLOOKUP(N5329,Currecny_M!$A$1:$P$10,MATCH(Database!C5329,Currecny_M!$A$1:$P$1,0),FALSE)</f>
        <v>56.83</v>
      </c>
      <c r="J5329" s="82">
        <f t="shared" si="250"/>
        <v>-405.31155999999999</v>
      </c>
      <c r="K5329" s="39">
        <f>VLOOKUP('Cover page'!$B$6,Currecny_M!$A$1:$P$10,MATCH(Database!C5329,Currecny_M!$A$1:$P$1,0),FALSE)</f>
        <v>1</v>
      </c>
      <c r="L5329" s="82">
        <f t="shared" si="251"/>
        <v>-405.31155999999999</v>
      </c>
      <c r="M5329" s="82">
        <f>((E5329/$F$1)*VLOOKUP(N5329,Currecny_M!$A$1:$P$10,MATCH(Database!C5329,Currecny_M!$A$1:$P$1,0),FALSE))/VLOOKUP('Cover page'!$B$6,Currecny_M!$A$1:$P$10,MATCH(Database!C5329,Currecny_M!$A$1:$P$1,0),FALSE)</f>
        <v>-405.31155999999999</v>
      </c>
      <c r="N5329" s="6" t="str">
        <f>VLOOKUP(B5329,Master!$A$2:$C$11,3,FALSE)</f>
        <v>SGD</v>
      </c>
      <c r="O5329" s="6" t="str">
        <f>VLOOKUP(B5329,Master!$A$2:$C$11,2,FALSE)</f>
        <v>Asia</v>
      </c>
      <c r="Q5329" s="39" t="str">
        <f>VLOOKUP(D5329,GL_Master!$A$1:$D$80,2,FALSE)</f>
        <v>BS</v>
      </c>
      <c r="R5329" s="39" t="str">
        <f>VLOOKUP(D5329,GL_Master!$A$1:$D$80,3,FALSE)</f>
        <v>Loan Fund</v>
      </c>
      <c r="S5329" s="39" t="str">
        <f>VLOOKUP(D5329,GL_Master!$A$1:$D$80,4,FALSE)</f>
        <v>Term Loan</v>
      </c>
    </row>
    <row r="5330" spans="1:19" x14ac:dyDescent="0.25">
      <c r="A5330" s="39" t="s">
        <v>262</v>
      </c>
      <c r="B5330" s="39" t="s">
        <v>236</v>
      </c>
      <c r="C5330" s="7">
        <v>44136</v>
      </c>
      <c r="D5330" s="39" t="s">
        <v>80</v>
      </c>
      <c r="E5330" s="39">
        <v>198</v>
      </c>
      <c r="F5330" s="82">
        <f t="shared" si="249"/>
        <v>0.19800000000000001</v>
      </c>
      <c r="G5330" s="39">
        <f>VLOOKUP(N5330,Currecny_M!$A$1:$P$10,2,FALSE)</f>
        <v>53</v>
      </c>
      <c r="H5330" s="39">
        <f>MATCH(C5330,Currecny_M!$A$1:$P$1,0)</f>
        <v>9</v>
      </c>
      <c r="I5330" s="39">
        <f>VLOOKUP(N5330,Currecny_M!$A$1:$P$10,MATCH(Database!C5330,Currecny_M!$A$1:$P$1,0),FALSE)</f>
        <v>56.83</v>
      </c>
      <c r="J5330" s="82">
        <f t="shared" si="250"/>
        <v>11.25234</v>
      </c>
      <c r="K5330" s="39">
        <f>VLOOKUP('Cover page'!$B$6,Currecny_M!$A$1:$P$10,MATCH(Database!C5330,Currecny_M!$A$1:$P$1,0),FALSE)</f>
        <v>1</v>
      </c>
      <c r="L5330" s="82">
        <f t="shared" si="251"/>
        <v>11.25234</v>
      </c>
      <c r="M5330" s="82">
        <f>((E5330/$F$1)*VLOOKUP(N5330,Currecny_M!$A$1:$P$10,MATCH(Database!C5330,Currecny_M!$A$1:$P$1,0),FALSE))/VLOOKUP('Cover page'!$B$6,Currecny_M!$A$1:$P$10,MATCH(Database!C5330,Currecny_M!$A$1:$P$1,0),FALSE)</f>
        <v>11.25234</v>
      </c>
      <c r="N5330" s="6" t="str">
        <f>VLOOKUP(B5330,Master!$A$2:$C$11,3,FALSE)</f>
        <v>SGD</v>
      </c>
      <c r="O5330" s="6" t="str">
        <f>VLOOKUP(B5330,Master!$A$2:$C$11,2,FALSE)</f>
        <v>Asia</v>
      </c>
      <c r="Q5330" s="39" t="str">
        <f>VLOOKUP(D5330,GL_Master!$A$1:$D$80,2,FALSE)</f>
        <v>BS</v>
      </c>
      <c r="R5330" s="39" t="str">
        <f>VLOOKUP(D5330,GL_Master!$A$1:$D$80,3,FALSE)</f>
        <v>Cash &amp; Bank Balances</v>
      </c>
      <c r="S5330" s="39" t="str">
        <f>VLOOKUP(D5330,GL_Master!$A$1:$D$80,4,FALSE)</f>
        <v xml:space="preserve">      On Current Accounts</v>
      </c>
    </row>
    <row r="5331" spans="1:19" x14ac:dyDescent="0.25">
      <c r="A5331" s="39" t="s">
        <v>262</v>
      </c>
      <c r="B5331" s="39" t="s">
        <v>236</v>
      </c>
      <c r="C5331" s="7">
        <v>44136</v>
      </c>
      <c r="D5331" s="39" t="s">
        <v>81</v>
      </c>
      <c r="E5331" s="39">
        <v>13713</v>
      </c>
      <c r="F5331" s="82">
        <f t="shared" si="249"/>
        <v>13.712999999999999</v>
      </c>
      <c r="G5331" s="39">
        <f>VLOOKUP(N5331,Currecny_M!$A$1:$P$10,2,FALSE)</f>
        <v>53</v>
      </c>
      <c r="H5331" s="39">
        <f>MATCH(C5331,Currecny_M!$A$1:$P$1,0)</f>
        <v>9</v>
      </c>
      <c r="I5331" s="39">
        <f>VLOOKUP(N5331,Currecny_M!$A$1:$P$10,MATCH(Database!C5331,Currecny_M!$A$1:$P$1,0),FALSE)</f>
        <v>56.83</v>
      </c>
      <c r="J5331" s="82">
        <f t="shared" si="250"/>
        <v>779.30978999999991</v>
      </c>
      <c r="K5331" s="39">
        <f>VLOOKUP('Cover page'!$B$6,Currecny_M!$A$1:$P$10,MATCH(Database!C5331,Currecny_M!$A$1:$P$1,0),FALSE)</f>
        <v>1</v>
      </c>
      <c r="L5331" s="82">
        <f t="shared" si="251"/>
        <v>779.30978999999991</v>
      </c>
      <c r="M5331" s="82">
        <f>((E5331/$F$1)*VLOOKUP(N5331,Currecny_M!$A$1:$P$10,MATCH(Database!C5331,Currecny_M!$A$1:$P$1,0),FALSE))/VLOOKUP('Cover page'!$B$6,Currecny_M!$A$1:$P$10,MATCH(Database!C5331,Currecny_M!$A$1:$P$1,0),FALSE)</f>
        <v>779.30978999999991</v>
      </c>
      <c r="N5331" s="6" t="str">
        <f>VLOOKUP(B5331,Master!$A$2:$C$11,3,FALSE)</f>
        <v>SGD</v>
      </c>
      <c r="O5331" s="6" t="str">
        <f>VLOOKUP(B5331,Master!$A$2:$C$11,2,FALSE)</f>
        <v>Asia</v>
      </c>
      <c r="Q5331" s="39" t="str">
        <f>VLOOKUP(D5331,GL_Master!$A$1:$D$80,2,FALSE)</f>
        <v>BS</v>
      </c>
      <c r="R5331" s="39" t="str">
        <f>VLOOKUP(D5331,GL_Master!$A$1:$D$80,3,FALSE)</f>
        <v>Other Current Assets</v>
      </c>
      <c r="S5331" s="39" t="str">
        <f>VLOOKUP(D5331,GL_Master!$A$1:$D$80,4,FALSE)</f>
        <v>Advance tax recoverable (net of provision )</v>
      </c>
    </row>
    <row r="5332" spans="1:19" x14ac:dyDescent="0.25">
      <c r="A5332" s="39" t="s">
        <v>262</v>
      </c>
      <c r="B5332" s="39" t="s">
        <v>236</v>
      </c>
      <c r="C5332" s="7">
        <v>44136</v>
      </c>
      <c r="D5332" s="39" t="s">
        <v>19</v>
      </c>
      <c r="E5332" s="39">
        <v>141</v>
      </c>
      <c r="F5332" s="82">
        <f t="shared" si="249"/>
        <v>0.14099999999999999</v>
      </c>
      <c r="G5332" s="39">
        <f>VLOOKUP(N5332,Currecny_M!$A$1:$P$10,2,FALSE)</f>
        <v>53</v>
      </c>
      <c r="H5332" s="39">
        <f>MATCH(C5332,Currecny_M!$A$1:$P$1,0)</f>
        <v>9</v>
      </c>
      <c r="I5332" s="39">
        <f>VLOOKUP(N5332,Currecny_M!$A$1:$P$10,MATCH(Database!C5332,Currecny_M!$A$1:$P$1,0),FALSE)</f>
        <v>56.83</v>
      </c>
      <c r="J5332" s="82">
        <f t="shared" si="250"/>
        <v>8.0130299999999988</v>
      </c>
      <c r="K5332" s="39">
        <f>VLOOKUP('Cover page'!$B$6,Currecny_M!$A$1:$P$10,MATCH(Database!C5332,Currecny_M!$A$1:$P$1,0),FALSE)</f>
        <v>1</v>
      </c>
      <c r="L5332" s="82">
        <f t="shared" si="251"/>
        <v>8.0130299999999988</v>
      </c>
      <c r="M5332" s="82">
        <f>((E5332/$F$1)*VLOOKUP(N5332,Currecny_M!$A$1:$P$10,MATCH(Database!C5332,Currecny_M!$A$1:$P$1,0),FALSE))/VLOOKUP('Cover page'!$B$6,Currecny_M!$A$1:$P$10,MATCH(Database!C5332,Currecny_M!$A$1:$P$1,0),FALSE)</f>
        <v>8.0130299999999988</v>
      </c>
      <c r="N5332" s="6" t="str">
        <f>VLOOKUP(B5332,Master!$A$2:$C$11,3,FALSE)</f>
        <v>SGD</v>
      </c>
      <c r="O5332" s="6" t="str">
        <f>VLOOKUP(B5332,Master!$A$2:$C$11,2,FALSE)</f>
        <v>Asia</v>
      </c>
      <c r="Q5332" s="39" t="str">
        <f>VLOOKUP(D5332,GL_Master!$A$1:$D$80,2,FALSE)</f>
        <v>BS</v>
      </c>
      <c r="R5332" s="39" t="str">
        <f>VLOOKUP(D5332,GL_Master!$A$1:$D$80,3,FALSE)</f>
        <v>Short-term loan and advances</v>
      </c>
      <c r="S5332" s="39" t="str">
        <f>VLOOKUP(D5332,GL_Master!$A$1:$D$80,4,FALSE)</f>
        <v>Prepaid expenses</v>
      </c>
    </row>
    <row r="5333" spans="1:19" x14ac:dyDescent="0.25">
      <c r="A5333" s="39" t="s">
        <v>262</v>
      </c>
      <c r="B5333" s="39" t="s">
        <v>236</v>
      </c>
      <c r="C5333" s="7">
        <v>44136</v>
      </c>
      <c r="D5333" s="39" t="s">
        <v>82</v>
      </c>
      <c r="E5333" s="39">
        <v>1526</v>
      </c>
      <c r="F5333" s="82">
        <f t="shared" si="249"/>
        <v>1.526</v>
      </c>
      <c r="G5333" s="39">
        <f>VLOOKUP(N5333,Currecny_M!$A$1:$P$10,2,FALSE)</f>
        <v>53</v>
      </c>
      <c r="H5333" s="39">
        <f>MATCH(C5333,Currecny_M!$A$1:$P$1,0)</f>
        <v>9</v>
      </c>
      <c r="I5333" s="39">
        <f>VLOOKUP(N5333,Currecny_M!$A$1:$P$10,MATCH(Database!C5333,Currecny_M!$A$1:$P$1,0),FALSE)</f>
        <v>56.83</v>
      </c>
      <c r="J5333" s="82">
        <f t="shared" si="250"/>
        <v>86.722579999999994</v>
      </c>
      <c r="K5333" s="39">
        <f>VLOOKUP('Cover page'!$B$6,Currecny_M!$A$1:$P$10,MATCH(Database!C5333,Currecny_M!$A$1:$P$1,0),FALSE)</f>
        <v>1</v>
      </c>
      <c r="L5333" s="82">
        <f t="shared" si="251"/>
        <v>86.722579999999994</v>
      </c>
      <c r="M5333" s="82">
        <f>((E5333/$F$1)*VLOOKUP(N5333,Currecny_M!$A$1:$P$10,MATCH(Database!C5333,Currecny_M!$A$1:$P$1,0),FALSE))/VLOOKUP('Cover page'!$B$6,Currecny_M!$A$1:$P$10,MATCH(Database!C5333,Currecny_M!$A$1:$P$1,0),FALSE)</f>
        <v>86.722579999999994</v>
      </c>
      <c r="N5333" s="6" t="str">
        <f>VLOOKUP(B5333,Master!$A$2:$C$11,3,FALSE)</f>
        <v>SGD</v>
      </c>
      <c r="O5333" s="6" t="str">
        <f>VLOOKUP(B5333,Master!$A$2:$C$11,2,FALSE)</f>
        <v>Asia</v>
      </c>
      <c r="Q5333" s="39" t="str">
        <f>VLOOKUP(D5333,GL_Master!$A$1:$D$80,2,FALSE)</f>
        <v>BS</v>
      </c>
      <c r="R5333" s="39" t="str">
        <f>VLOOKUP(D5333,GL_Master!$A$1:$D$80,3,FALSE)</f>
        <v>Short-term loan and advances</v>
      </c>
      <c r="S5333" s="39" t="str">
        <f>VLOOKUP(D5333,GL_Master!$A$1:$D$80,4,FALSE)</f>
        <v>Advance to vendor/employees</v>
      </c>
    </row>
    <row r="5334" spans="1:19" x14ac:dyDescent="0.25">
      <c r="A5334" s="39" t="s">
        <v>262</v>
      </c>
      <c r="B5334" s="39" t="s">
        <v>236</v>
      </c>
      <c r="C5334" s="7">
        <v>44136</v>
      </c>
      <c r="D5334" s="39" t="s">
        <v>83</v>
      </c>
      <c r="E5334" s="39">
        <v>1046</v>
      </c>
      <c r="F5334" s="82">
        <f t="shared" si="249"/>
        <v>1.046</v>
      </c>
      <c r="G5334" s="39">
        <f>VLOOKUP(N5334,Currecny_M!$A$1:$P$10,2,FALSE)</f>
        <v>53</v>
      </c>
      <c r="H5334" s="39">
        <f>MATCH(C5334,Currecny_M!$A$1:$P$1,0)</f>
        <v>9</v>
      </c>
      <c r="I5334" s="39">
        <f>VLOOKUP(N5334,Currecny_M!$A$1:$P$10,MATCH(Database!C5334,Currecny_M!$A$1:$P$1,0),FALSE)</f>
        <v>56.83</v>
      </c>
      <c r="J5334" s="82">
        <f t="shared" si="250"/>
        <v>59.444180000000003</v>
      </c>
      <c r="K5334" s="39">
        <f>VLOOKUP('Cover page'!$B$6,Currecny_M!$A$1:$P$10,MATCH(Database!C5334,Currecny_M!$A$1:$P$1,0),FALSE)</f>
        <v>1</v>
      </c>
      <c r="L5334" s="82">
        <f t="shared" si="251"/>
        <v>59.444180000000003</v>
      </c>
      <c r="M5334" s="82">
        <f>((E5334/$F$1)*VLOOKUP(N5334,Currecny_M!$A$1:$P$10,MATCH(Database!C5334,Currecny_M!$A$1:$P$1,0),FALSE))/VLOOKUP('Cover page'!$B$6,Currecny_M!$A$1:$P$10,MATCH(Database!C5334,Currecny_M!$A$1:$P$1,0),FALSE)</f>
        <v>59.444180000000003</v>
      </c>
      <c r="N5334" s="6" t="str">
        <f>VLOOKUP(B5334,Master!$A$2:$C$11,3,FALSE)</f>
        <v>SGD</v>
      </c>
      <c r="O5334" s="6" t="str">
        <f>VLOOKUP(B5334,Master!$A$2:$C$11,2,FALSE)</f>
        <v>Asia</v>
      </c>
      <c r="Q5334" s="39" t="str">
        <f>VLOOKUP(D5334,GL_Master!$A$1:$D$80,2,FALSE)</f>
        <v>BS</v>
      </c>
      <c r="R5334" s="39" t="str">
        <f>VLOOKUP(D5334,GL_Master!$A$1:$D$80,3,FALSE)</f>
        <v>Other Current Assets</v>
      </c>
      <c r="S5334" s="39" t="str">
        <f>VLOOKUP(D5334,GL_Master!$A$1:$D$80,4,FALSE)</f>
        <v>Security deposits ( Unsecured, considered good)</v>
      </c>
    </row>
    <row r="5335" spans="1:19" x14ac:dyDescent="0.25">
      <c r="A5335" s="39" t="s">
        <v>262</v>
      </c>
      <c r="B5335" s="39" t="s">
        <v>236</v>
      </c>
      <c r="C5335" s="7">
        <v>44136</v>
      </c>
      <c r="D5335" s="39" t="s">
        <v>246</v>
      </c>
      <c r="E5335" s="39">
        <v>-119224</v>
      </c>
      <c r="F5335" s="82">
        <f t="shared" si="249"/>
        <v>-119.224</v>
      </c>
      <c r="G5335" s="39">
        <f>VLOOKUP(N5335,Currecny_M!$A$1:$P$10,2,FALSE)</f>
        <v>53</v>
      </c>
      <c r="H5335" s="39">
        <f>MATCH(C5335,Currecny_M!$A$1:$P$1,0)</f>
        <v>9</v>
      </c>
      <c r="I5335" s="39">
        <f>VLOOKUP(N5335,Currecny_M!$A$1:$P$10,MATCH(Database!C5335,Currecny_M!$A$1:$P$1,0),FALSE)</f>
        <v>56.83</v>
      </c>
      <c r="J5335" s="82">
        <f t="shared" si="250"/>
        <v>-6775.4999200000002</v>
      </c>
      <c r="K5335" s="39">
        <f>VLOOKUP('Cover page'!$B$6,Currecny_M!$A$1:$P$10,MATCH(Database!C5335,Currecny_M!$A$1:$P$1,0),FALSE)</f>
        <v>1</v>
      </c>
      <c r="L5335" s="82">
        <f t="shared" si="251"/>
        <v>-6775.4999200000002</v>
      </c>
      <c r="M5335" s="82">
        <f>((E5335/$F$1)*VLOOKUP(N5335,Currecny_M!$A$1:$P$10,MATCH(Database!C5335,Currecny_M!$A$1:$P$1,0),FALSE))/VLOOKUP('Cover page'!$B$6,Currecny_M!$A$1:$P$10,MATCH(Database!C5335,Currecny_M!$A$1:$P$1,0),FALSE)</f>
        <v>-6775.4999200000002</v>
      </c>
      <c r="N5335" s="6" t="str">
        <f>VLOOKUP(B5335,Master!$A$2:$C$11,3,FALSE)</f>
        <v>SGD</v>
      </c>
      <c r="O5335" s="6" t="str">
        <f>VLOOKUP(B5335,Master!$A$2:$C$11,2,FALSE)</f>
        <v>Asia</v>
      </c>
      <c r="Q5335" s="39" t="str">
        <f>VLOOKUP(D5335,GL_Master!$A$1:$D$80,2,FALSE)</f>
        <v>PL</v>
      </c>
      <c r="R5335" s="39" t="str">
        <f>VLOOKUP(D5335,GL_Master!$A$1:$D$80,3,FALSE)</f>
        <v>Revenue from Operations</v>
      </c>
      <c r="S5335" s="39" t="str">
        <f>VLOOKUP(D5335,GL_Master!$A$1:$D$80,4,FALSE)</f>
        <v>Contract revenue</v>
      </c>
    </row>
    <row r="5336" spans="1:19" x14ac:dyDescent="0.25">
      <c r="A5336" s="39" t="s">
        <v>262</v>
      </c>
      <c r="B5336" s="39" t="s">
        <v>236</v>
      </c>
      <c r="C5336" s="7">
        <v>44136</v>
      </c>
      <c r="D5336" s="39" t="s">
        <v>134</v>
      </c>
      <c r="E5336" s="39">
        <v>-880</v>
      </c>
      <c r="F5336" s="82">
        <f t="shared" si="249"/>
        <v>-0.88</v>
      </c>
      <c r="G5336" s="39">
        <f>VLOOKUP(N5336,Currecny_M!$A$1:$P$10,2,FALSE)</f>
        <v>53</v>
      </c>
      <c r="H5336" s="39">
        <f>MATCH(C5336,Currecny_M!$A$1:$P$1,0)</f>
        <v>9</v>
      </c>
      <c r="I5336" s="39">
        <f>VLOOKUP(N5336,Currecny_M!$A$1:$P$10,MATCH(Database!C5336,Currecny_M!$A$1:$P$1,0),FALSE)</f>
        <v>56.83</v>
      </c>
      <c r="J5336" s="82">
        <f t="shared" si="250"/>
        <v>-50.010399999999997</v>
      </c>
      <c r="K5336" s="39">
        <f>VLOOKUP('Cover page'!$B$6,Currecny_M!$A$1:$P$10,MATCH(Database!C5336,Currecny_M!$A$1:$P$1,0),FALSE)</f>
        <v>1</v>
      </c>
      <c r="L5336" s="82">
        <f t="shared" si="251"/>
        <v>-50.010399999999997</v>
      </c>
      <c r="M5336" s="82">
        <f>((E5336/$F$1)*VLOOKUP(N5336,Currecny_M!$A$1:$P$10,MATCH(Database!C5336,Currecny_M!$A$1:$P$1,0),FALSE))/VLOOKUP('Cover page'!$B$6,Currecny_M!$A$1:$P$10,MATCH(Database!C5336,Currecny_M!$A$1:$P$1,0),FALSE)</f>
        <v>-50.010399999999997</v>
      </c>
      <c r="N5336" s="6" t="str">
        <f>VLOOKUP(B5336,Master!$A$2:$C$11,3,FALSE)</f>
        <v>SGD</v>
      </c>
      <c r="O5336" s="6" t="str">
        <f>VLOOKUP(B5336,Master!$A$2:$C$11,2,FALSE)</f>
        <v>Asia</v>
      </c>
      <c r="Q5336" s="39" t="str">
        <f>VLOOKUP(D5336,GL_Master!$A$1:$D$80,2,FALSE)</f>
        <v>PL</v>
      </c>
      <c r="R5336" s="39" t="str">
        <f>VLOOKUP(D5336,GL_Master!$A$1:$D$80,3,FALSE)</f>
        <v>Other Income</v>
      </c>
      <c r="S5336" s="39" t="str">
        <f>VLOOKUP(D5336,GL_Master!$A$1:$D$80,4,FALSE)</f>
        <v>Other Income</v>
      </c>
    </row>
    <row r="5337" spans="1:19" x14ac:dyDescent="0.25">
      <c r="A5337" s="39" t="s">
        <v>262</v>
      </c>
      <c r="B5337" s="39" t="s">
        <v>236</v>
      </c>
      <c r="C5337" s="7">
        <v>44136</v>
      </c>
      <c r="D5337" s="39" t="s">
        <v>86</v>
      </c>
      <c r="E5337" s="39">
        <v>56</v>
      </c>
      <c r="F5337" s="82">
        <f t="shared" si="249"/>
        <v>5.6000000000000001E-2</v>
      </c>
      <c r="G5337" s="39">
        <f>VLOOKUP(N5337,Currecny_M!$A$1:$P$10,2,FALSE)</f>
        <v>53</v>
      </c>
      <c r="H5337" s="39">
        <f>MATCH(C5337,Currecny_M!$A$1:$P$1,0)</f>
        <v>9</v>
      </c>
      <c r="I5337" s="39">
        <f>VLOOKUP(N5337,Currecny_M!$A$1:$P$10,MATCH(Database!C5337,Currecny_M!$A$1:$P$1,0),FALSE)</f>
        <v>56.83</v>
      </c>
      <c r="J5337" s="82">
        <f t="shared" si="250"/>
        <v>3.18248</v>
      </c>
      <c r="K5337" s="39">
        <f>VLOOKUP('Cover page'!$B$6,Currecny_M!$A$1:$P$10,MATCH(Database!C5337,Currecny_M!$A$1:$P$1,0),FALSE)</f>
        <v>1</v>
      </c>
      <c r="L5337" s="82">
        <f t="shared" si="251"/>
        <v>3.18248</v>
      </c>
      <c r="M5337" s="82">
        <f>((E5337/$F$1)*VLOOKUP(N5337,Currecny_M!$A$1:$P$10,MATCH(Database!C5337,Currecny_M!$A$1:$P$1,0),FALSE))/VLOOKUP('Cover page'!$B$6,Currecny_M!$A$1:$P$10,MATCH(Database!C5337,Currecny_M!$A$1:$P$1,0),FALSE)</f>
        <v>3.18248</v>
      </c>
      <c r="N5337" s="6" t="str">
        <f>VLOOKUP(B5337,Master!$A$2:$C$11,3,FALSE)</f>
        <v>SGD</v>
      </c>
      <c r="O5337" s="6" t="str">
        <f>VLOOKUP(B5337,Master!$A$2:$C$11,2,FALSE)</f>
        <v>Asia</v>
      </c>
      <c r="Q5337" s="39" t="str">
        <f>VLOOKUP(D5337,GL_Master!$A$1:$D$80,2,FALSE)</f>
        <v>PL</v>
      </c>
      <c r="R5337" s="39" t="str">
        <f>VLOOKUP(D5337,GL_Master!$A$1:$D$80,3,FALSE)</f>
        <v>COGS</v>
      </c>
      <c r="S5337" s="39" t="str">
        <f>VLOOKUP(D5337,GL_Master!$A$1:$D$80,4,FALSE)</f>
        <v>Purchase of other traded goods</v>
      </c>
    </row>
    <row r="5338" spans="1:19" x14ac:dyDescent="0.25">
      <c r="A5338" s="39" t="s">
        <v>262</v>
      </c>
      <c r="B5338" s="39" t="s">
        <v>236</v>
      </c>
      <c r="C5338" s="7">
        <v>44136</v>
      </c>
      <c r="D5338" s="39" t="s">
        <v>87</v>
      </c>
      <c r="E5338" s="39">
        <v>27</v>
      </c>
      <c r="F5338" s="82">
        <f t="shared" si="249"/>
        <v>2.7E-2</v>
      </c>
      <c r="G5338" s="39">
        <f>VLOOKUP(N5338,Currecny_M!$A$1:$P$10,2,FALSE)</f>
        <v>53</v>
      </c>
      <c r="H5338" s="39">
        <f>MATCH(C5338,Currecny_M!$A$1:$P$1,0)</f>
        <v>9</v>
      </c>
      <c r="I5338" s="39">
        <f>VLOOKUP(N5338,Currecny_M!$A$1:$P$10,MATCH(Database!C5338,Currecny_M!$A$1:$P$1,0),FALSE)</f>
        <v>56.83</v>
      </c>
      <c r="J5338" s="82">
        <f t="shared" si="250"/>
        <v>1.5344099999999998</v>
      </c>
      <c r="K5338" s="39">
        <f>VLOOKUP('Cover page'!$B$6,Currecny_M!$A$1:$P$10,MATCH(Database!C5338,Currecny_M!$A$1:$P$1,0),FALSE)</f>
        <v>1</v>
      </c>
      <c r="L5338" s="82">
        <f t="shared" si="251"/>
        <v>1.5344099999999998</v>
      </c>
      <c r="M5338" s="82">
        <f>((E5338/$F$1)*VLOOKUP(N5338,Currecny_M!$A$1:$P$10,MATCH(Database!C5338,Currecny_M!$A$1:$P$1,0),FALSE))/VLOOKUP('Cover page'!$B$6,Currecny_M!$A$1:$P$10,MATCH(Database!C5338,Currecny_M!$A$1:$P$1,0),FALSE)</f>
        <v>1.5344099999999998</v>
      </c>
      <c r="N5338" s="6" t="str">
        <f>VLOOKUP(B5338,Master!$A$2:$C$11,3,FALSE)</f>
        <v>SGD</v>
      </c>
      <c r="O5338" s="6" t="str">
        <f>VLOOKUP(B5338,Master!$A$2:$C$11,2,FALSE)</f>
        <v>Asia</v>
      </c>
      <c r="Q5338" s="39" t="str">
        <f>VLOOKUP(D5338,GL_Master!$A$1:$D$80,2,FALSE)</f>
        <v>PL</v>
      </c>
      <c r="R5338" s="39" t="str">
        <f>VLOOKUP(D5338,GL_Master!$A$1:$D$80,3,FALSE)</f>
        <v>COGS</v>
      </c>
      <c r="S5338" s="39" t="str">
        <f>VLOOKUP(D5338,GL_Master!$A$1:$D$80,4,FALSE)</f>
        <v>Civil, Installation, Commissioning and Other miscellaneous expenses</v>
      </c>
    </row>
    <row r="5339" spans="1:19" x14ac:dyDescent="0.25">
      <c r="A5339" s="39" t="s">
        <v>262</v>
      </c>
      <c r="B5339" s="39" t="s">
        <v>236</v>
      </c>
      <c r="C5339" s="7">
        <v>44136</v>
      </c>
      <c r="D5339" s="39" t="s">
        <v>88</v>
      </c>
      <c r="E5339" s="39">
        <v>87</v>
      </c>
      <c r="F5339" s="82">
        <f t="shared" si="249"/>
        <v>8.6999999999999994E-2</v>
      </c>
      <c r="G5339" s="39">
        <f>VLOOKUP(N5339,Currecny_M!$A$1:$P$10,2,FALSE)</f>
        <v>53</v>
      </c>
      <c r="H5339" s="39">
        <f>MATCH(C5339,Currecny_M!$A$1:$P$1,0)</f>
        <v>9</v>
      </c>
      <c r="I5339" s="39">
        <f>VLOOKUP(N5339,Currecny_M!$A$1:$P$10,MATCH(Database!C5339,Currecny_M!$A$1:$P$1,0),FALSE)</f>
        <v>56.83</v>
      </c>
      <c r="J5339" s="82">
        <f t="shared" si="250"/>
        <v>4.9442099999999991</v>
      </c>
      <c r="K5339" s="39">
        <f>VLOOKUP('Cover page'!$B$6,Currecny_M!$A$1:$P$10,MATCH(Database!C5339,Currecny_M!$A$1:$P$1,0),FALSE)</f>
        <v>1</v>
      </c>
      <c r="L5339" s="82">
        <f t="shared" si="251"/>
        <v>4.9442099999999991</v>
      </c>
      <c r="M5339" s="82">
        <f>((E5339/$F$1)*VLOOKUP(N5339,Currecny_M!$A$1:$P$10,MATCH(Database!C5339,Currecny_M!$A$1:$P$1,0),FALSE))/VLOOKUP('Cover page'!$B$6,Currecny_M!$A$1:$P$10,MATCH(Database!C5339,Currecny_M!$A$1:$P$1,0),FALSE)</f>
        <v>4.9442099999999991</v>
      </c>
      <c r="N5339" s="6" t="str">
        <f>VLOOKUP(B5339,Master!$A$2:$C$11,3,FALSE)</f>
        <v>SGD</v>
      </c>
      <c r="O5339" s="6" t="str">
        <f>VLOOKUP(B5339,Master!$A$2:$C$11,2,FALSE)</f>
        <v>Asia</v>
      </c>
      <c r="Q5339" s="39" t="str">
        <f>VLOOKUP(D5339,GL_Master!$A$1:$D$80,2,FALSE)</f>
        <v>PL</v>
      </c>
      <c r="R5339" s="39" t="str">
        <f>VLOOKUP(D5339,GL_Master!$A$1:$D$80,3,FALSE)</f>
        <v>COGS</v>
      </c>
      <c r="S5339" s="39" t="str">
        <f>VLOOKUP(D5339,GL_Master!$A$1:$D$80,4,FALSE)</f>
        <v>Civil, Installation, Commissioning and Other miscellaneous expenses</v>
      </c>
    </row>
    <row r="5340" spans="1:19" x14ac:dyDescent="0.25">
      <c r="A5340" s="39" t="s">
        <v>262</v>
      </c>
      <c r="B5340" s="39" t="s">
        <v>236</v>
      </c>
      <c r="C5340" s="7">
        <v>44136</v>
      </c>
      <c r="D5340" s="39" t="s">
        <v>89</v>
      </c>
      <c r="E5340" s="39">
        <v>170</v>
      </c>
      <c r="F5340" s="82">
        <f t="shared" si="249"/>
        <v>0.17</v>
      </c>
      <c r="G5340" s="39">
        <f>VLOOKUP(N5340,Currecny_M!$A$1:$P$10,2,FALSE)</f>
        <v>53</v>
      </c>
      <c r="H5340" s="39">
        <f>MATCH(C5340,Currecny_M!$A$1:$P$1,0)</f>
        <v>9</v>
      </c>
      <c r="I5340" s="39">
        <f>VLOOKUP(N5340,Currecny_M!$A$1:$P$10,MATCH(Database!C5340,Currecny_M!$A$1:$P$1,0),FALSE)</f>
        <v>56.83</v>
      </c>
      <c r="J5340" s="82">
        <f t="shared" si="250"/>
        <v>9.6611000000000011</v>
      </c>
      <c r="K5340" s="39">
        <f>VLOOKUP('Cover page'!$B$6,Currecny_M!$A$1:$P$10,MATCH(Database!C5340,Currecny_M!$A$1:$P$1,0),FALSE)</f>
        <v>1</v>
      </c>
      <c r="L5340" s="82">
        <f t="shared" si="251"/>
        <v>9.6611000000000011</v>
      </c>
      <c r="M5340" s="82">
        <f>((E5340/$F$1)*VLOOKUP(N5340,Currecny_M!$A$1:$P$10,MATCH(Database!C5340,Currecny_M!$A$1:$P$1,0),FALSE))/VLOOKUP('Cover page'!$B$6,Currecny_M!$A$1:$P$10,MATCH(Database!C5340,Currecny_M!$A$1:$P$1,0),FALSE)</f>
        <v>9.6611000000000011</v>
      </c>
      <c r="N5340" s="6" t="str">
        <f>VLOOKUP(B5340,Master!$A$2:$C$11,3,FALSE)</f>
        <v>SGD</v>
      </c>
      <c r="O5340" s="6" t="str">
        <f>VLOOKUP(B5340,Master!$A$2:$C$11,2,FALSE)</f>
        <v>Asia</v>
      </c>
      <c r="Q5340" s="39" t="str">
        <f>VLOOKUP(D5340,GL_Master!$A$1:$D$80,2,FALSE)</f>
        <v>PL</v>
      </c>
      <c r="R5340" s="39" t="str">
        <f>VLOOKUP(D5340,GL_Master!$A$1:$D$80,3,FALSE)</f>
        <v>COGS</v>
      </c>
      <c r="S5340" s="39" t="str">
        <f>VLOOKUP(D5340,GL_Master!$A$1:$D$80,4,FALSE)</f>
        <v>project Expenses</v>
      </c>
    </row>
    <row r="5341" spans="1:19" x14ac:dyDescent="0.25">
      <c r="A5341" s="39" t="s">
        <v>262</v>
      </c>
      <c r="B5341" s="39" t="s">
        <v>236</v>
      </c>
      <c r="C5341" s="7">
        <v>44136</v>
      </c>
      <c r="D5341" s="39" t="s">
        <v>90</v>
      </c>
      <c r="E5341" s="39">
        <v>58</v>
      </c>
      <c r="F5341" s="82">
        <f t="shared" si="249"/>
        <v>5.8000000000000003E-2</v>
      </c>
      <c r="G5341" s="39">
        <f>VLOOKUP(N5341,Currecny_M!$A$1:$P$10,2,FALSE)</f>
        <v>53</v>
      </c>
      <c r="H5341" s="39">
        <f>MATCH(C5341,Currecny_M!$A$1:$P$1,0)</f>
        <v>9</v>
      </c>
      <c r="I5341" s="39">
        <f>VLOOKUP(N5341,Currecny_M!$A$1:$P$10,MATCH(Database!C5341,Currecny_M!$A$1:$P$1,0),FALSE)</f>
        <v>56.83</v>
      </c>
      <c r="J5341" s="82">
        <f t="shared" si="250"/>
        <v>3.2961399999999998</v>
      </c>
      <c r="K5341" s="39">
        <f>VLOOKUP('Cover page'!$B$6,Currecny_M!$A$1:$P$10,MATCH(Database!C5341,Currecny_M!$A$1:$P$1,0),FALSE)</f>
        <v>1</v>
      </c>
      <c r="L5341" s="82">
        <f t="shared" si="251"/>
        <v>3.2961399999999998</v>
      </c>
      <c r="M5341" s="82">
        <f>((E5341/$F$1)*VLOOKUP(N5341,Currecny_M!$A$1:$P$10,MATCH(Database!C5341,Currecny_M!$A$1:$P$1,0),FALSE))/VLOOKUP('Cover page'!$B$6,Currecny_M!$A$1:$P$10,MATCH(Database!C5341,Currecny_M!$A$1:$P$1,0),FALSE)</f>
        <v>3.2961399999999998</v>
      </c>
      <c r="N5341" s="6" t="str">
        <f>VLOOKUP(B5341,Master!$A$2:$C$11,3,FALSE)</f>
        <v>SGD</v>
      </c>
      <c r="O5341" s="6" t="str">
        <f>VLOOKUP(B5341,Master!$A$2:$C$11,2,FALSE)</f>
        <v>Asia</v>
      </c>
      <c r="Q5341" s="39" t="str">
        <f>VLOOKUP(D5341,GL_Master!$A$1:$D$80,2,FALSE)</f>
        <v>PL</v>
      </c>
      <c r="R5341" s="39" t="str">
        <f>VLOOKUP(D5341,GL_Master!$A$1:$D$80,3,FALSE)</f>
        <v>Office utility</v>
      </c>
      <c r="S5341" s="39" t="str">
        <f>VLOOKUP(D5341,GL_Master!$A$1:$D$80,4,FALSE)</f>
        <v>Electricity Expenses</v>
      </c>
    </row>
    <row r="5342" spans="1:19" x14ac:dyDescent="0.25">
      <c r="A5342" s="39" t="s">
        <v>262</v>
      </c>
      <c r="B5342" s="39" t="s">
        <v>236</v>
      </c>
      <c r="C5342" s="7">
        <v>44136</v>
      </c>
      <c r="D5342" s="39" t="s">
        <v>91</v>
      </c>
      <c r="E5342" s="39">
        <v>115</v>
      </c>
      <c r="F5342" s="82">
        <f t="shared" si="249"/>
        <v>0.115</v>
      </c>
      <c r="G5342" s="39">
        <f>VLOOKUP(N5342,Currecny_M!$A$1:$P$10,2,FALSE)</f>
        <v>53</v>
      </c>
      <c r="H5342" s="39">
        <f>MATCH(C5342,Currecny_M!$A$1:$P$1,0)</f>
        <v>9</v>
      </c>
      <c r="I5342" s="39">
        <f>VLOOKUP(N5342,Currecny_M!$A$1:$P$10,MATCH(Database!C5342,Currecny_M!$A$1:$P$1,0),FALSE)</f>
        <v>56.83</v>
      </c>
      <c r="J5342" s="82">
        <f t="shared" si="250"/>
        <v>6.53545</v>
      </c>
      <c r="K5342" s="39">
        <f>VLOOKUP('Cover page'!$B$6,Currecny_M!$A$1:$P$10,MATCH(Database!C5342,Currecny_M!$A$1:$P$1,0),FALSE)</f>
        <v>1</v>
      </c>
      <c r="L5342" s="82">
        <f t="shared" si="251"/>
        <v>6.53545</v>
      </c>
      <c r="M5342" s="82">
        <f>((E5342/$F$1)*VLOOKUP(N5342,Currecny_M!$A$1:$P$10,MATCH(Database!C5342,Currecny_M!$A$1:$P$1,0),FALSE))/VLOOKUP('Cover page'!$B$6,Currecny_M!$A$1:$P$10,MATCH(Database!C5342,Currecny_M!$A$1:$P$1,0),FALSE)</f>
        <v>6.53545</v>
      </c>
      <c r="N5342" s="6" t="str">
        <f>VLOOKUP(B5342,Master!$A$2:$C$11,3,FALSE)</f>
        <v>SGD</v>
      </c>
      <c r="O5342" s="6" t="str">
        <f>VLOOKUP(B5342,Master!$A$2:$C$11,2,FALSE)</f>
        <v>Asia</v>
      </c>
      <c r="Q5342" s="39" t="str">
        <f>VLOOKUP(D5342,GL_Master!$A$1:$D$80,2,FALSE)</f>
        <v>PL</v>
      </c>
      <c r="R5342" s="39" t="str">
        <f>VLOOKUP(D5342,GL_Master!$A$1:$D$80,3,FALSE)</f>
        <v>Misc. expenses</v>
      </c>
      <c r="S5342" s="39" t="str">
        <f>VLOOKUP(D5342,GL_Master!$A$1:$D$80,4,FALSE)</f>
        <v>Repair &amp; Maintenance</v>
      </c>
    </row>
    <row r="5343" spans="1:19" x14ac:dyDescent="0.25">
      <c r="A5343" s="39" t="s">
        <v>262</v>
      </c>
      <c r="B5343" s="39" t="s">
        <v>236</v>
      </c>
      <c r="C5343" s="7">
        <v>44136</v>
      </c>
      <c r="D5343" s="39" t="s">
        <v>92</v>
      </c>
      <c r="E5343" s="39">
        <v>84</v>
      </c>
      <c r="F5343" s="82">
        <f t="shared" si="249"/>
        <v>8.4000000000000005E-2</v>
      </c>
      <c r="G5343" s="39">
        <f>VLOOKUP(N5343,Currecny_M!$A$1:$P$10,2,FALSE)</f>
        <v>53</v>
      </c>
      <c r="H5343" s="39">
        <f>MATCH(C5343,Currecny_M!$A$1:$P$1,0)</f>
        <v>9</v>
      </c>
      <c r="I5343" s="39">
        <f>VLOOKUP(N5343,Currecny_M!$A$1:$P$10,MATCH(Database!C5343,Currecny_M!$A$1:$P$1,0),FALSE)</f>
        <v>56.83</v>
      </c>
      <c r="J5343" s="82">
        <f t="shared" si="250"/>
        <v>4.77372</v>
      </c>
      <c r="K5343" s="39">
        <f>VLOOKUP('Cover page'!$B$6,Currecny_M!$A$1:$P$10,MATCH(Database!C5343,Currecny_M!$A$1:$P$1,0),FALSE)</f>
        <v>1</v>
      </c>
      <c r="L5343" s="82">
        <f t="shared" si="251"/>
        <v>4.77372</v>
      </c>
      <c r="M5343" s="82">
        <f>((E5343/$F$1)*VLOOKUP(N5343,Currecny_M!$A$1:$P$10,MATCH(Database!C5343,Currecny_M!$A$1:$P$1,0),FALSE))/VLOOKUP('Cover page'!$B$6,Currecny_M!$A$1:$P$10,MATCH(Database!C5343,Currecny_M!$A$1:$P$1,0),FALSE)</f>
        <v>4.77372</v>
      </c>
      <c r="N5343" s="6" t="str">
        <f>VLOOKUP(B5343,Master!$A$2:$C$11,3,FALSE)</f>
        <v>SGD</v>
      </c>
      <c r="O5343" s="6" t="str">
        <f>VLOOKUP(B5343,Master!$A$2:$C$11,2,FALSE)</f>
        <v>Asia</v>
      </c>
      <c r="Q5343" s="39" t="str">
        <f>VLOOKUP(D5343,GL_Master!$A$1:$D$80,2,FALSE)</f>
        <v>PL</v>
      </c>
      <c r="R5343" s="39" t="str">
        <f>VLOOKUP(D5343,GL_Master!$A$1:$D$80,3,FALSE)</f>
        <v>Misc. expenses</v>
      </c>
      <c r="S5343" s="39" t="str">
        <f>VLOOKUP(D5343,GL_Master!$A$1:$D$80,4,FALSE)</f>
        <v>Repair &amp; Maintenance</v>
      </c>
    </row>
    <row r="5344" spans="1:19" x14ac:dyDescent="0.25">
      <c r="A5344" s="39" t="s">
        <v>262</v>
      </c>
      <c r="B5344" s="39" t="s">
        <v>236</v>
      </c>
      <c r="C5344" s="7">
        <v>44136</v>
      </c>
      <c r="D5344" s="39" t="s">
        <v>93</v>
      </c>
      <c r="E5344" s="39">
        <v>952</v>
      </c>
      <c r="F5344" s="82">
        <f t="shared" si="249"/>
        <v>0.95199999999999996</v>
      </c>
      <c r="G5344" s="39">
        <f>VLOOKUP(N5344,Currecny_M!$A$1:$P$10,2,FALSE)</f>
        <v>53</v>
      </c>
      <c r="H5344" s="39">
        <f>MATCH(C5344,Currecny_M!$A$1:$P$1,0)</f>
        <v>9</v>
      </c>
      <c r="I5344" s="39">
        <f>VLOOKUP(N5344,Currecny_M!$A$1:$P$10,MATCH(Database!C5344,Currecny_M!$A$1:$P$1,0),FALSE)</f>
        <v>56.83</v>
      </c>
      <c r="J5344" s="82">
        <f t="shared" si="250"/>
        <v>54.102159999999998</v>
      </c>
      <c r="K5344" s="39">
        <f>VLOOKUP('Cover page'!$B$6,Currecny_M!$A$1:$P$10,MATCH(Database!C5344,Currecny_M!$A$1:$P$1,0),FALSE)</f>
        <v>1</v>
      </c>
      <c r="L5344" s="82">
        <f t="shared" si="251"/>
        <v>54.102159999999998</v>
      </c>
      <c r="M5344" s="82">
        <f>((E5344/$F$1)*VLOOKUP(N5344,Currecny_M!$A$1:$P$10,MATCH(Database!C5344,Currecny_M!$A$1:$P$1,0),FALSE))/VLOOKUP('Cover page'!$B$6,Currecny_M!$A$1:$P$10,MATCH(Database!C5344,Currecny_M!$A$1:$P$1,0),FALSE)</f>
        <v>54.102159999999998</v>
      </c>
      <c r="N5344" s="6" t="str">
        <f>VLOOKUP(B5344,Master!$A$2:$C$11,3,FALSE)</f>
        <v>SGD</v>
      </c>
      <c r="O5344" s="6" t="str">
        <f>VLOOKUP(B5344,Master!$A$2:$C$11,2,FALSE)</f>
        <v>Asia</v>
      </c>
      <c r="Q5344" s="39" t="str">
        <f>VLOOKUP(D5344,GL_Master!$A$1:$D$80,2,FALSE)</f>
        <v>PL</v>
      </c>
      <c r="R5344" s="39" t="str">
        <f>VLOOKUP(D5344,GL_Master!$A$1:$D$80,3,FALSE)</f>
        <v>Salary wages &amp; benefits</v>
      </c>
      <c r="S5344" s="39" t="str">
        <f>VLOOKUP(D5344,GL_Master!$A$1:$D$80,4,FALSE)</f>
        <v>Employee benefits expense</v>
      </c>
    </row>
    <row r="5345" spans="1:19" x14ac:dyDescent="0.25">
      <c r="A5345" s="39" t="s">
        <v>262</v>
      </c>
      <c r="B5345" s="39" t="s">
        <v>236</v>
      </c>
      <c r="C5345" s="7">
        <v>44136</v>
      </c>
      <c r="D5345" s="39" t="s">
        <v>33</v>
      </c>
      <c r="E5345" s="39">
        <v>27</v>
      </c>
      <c r="F5345" s="82">
        <f t="shared" si="249"/>
        <v>2.7E-2</v>
      </c>
      <c r="G5345" s="39">
        <f>VLOOKUP(N5345,Currecny_M!$A$1:$P$10,2,FALSE)</f>
        <v>53</v>
      </c>
      <c r="H5345" s="39">
        <f>MATCH(C5345,Currecny_M!$A$1:$P$1,0)</f>
        <v>9</v>
      </c>
      <c r="I5345" s="39">
        <f>VLOOKUP(N5345,Currecny_M!$A$1:$P$10,MATCH(Database!C5345,Currecny_M!$A$1:$P$1,0),FALSE)</f>
        <v>56.83</v>
      </c>
      <c r="J5345" s="82">
        <f t="shared" si="250"/>
        <v>1.5344099999999998</v>
      </c>
      <c r="K5345" s="39">
        <f>VLOOKUP('Cover page'!$B$6,Currecny_M!$A$1:$P$10,MATCH(Database!C5345,Currecny_M!$A$1:$P$1,0),FALSE)</f>
        <v>1</v>
      </c>
      <c r="L5345" s="82">
        <f t="shared" si="251"/>
        <v>1.5344099999999998</v>
      </c>
      <c r="M5345" s="82">
        <f>((E5345/$F$1)*VLOOKUP(N5345,Currecny_M!$A$1:$P$10,MATCH(Database!C5345,Currecny_M!$A$1:$P$1,0),FALSE))/VLOOKUP('Cover page'!$B$6,Currecny_M!$A$1:$P$10,MATCH(Database!C5345,Currecny_M!$A$1:$P$1,0),FALSE)</f>
        <v>1.5344099999999998</v>
      </c>
      <c r="N5345" s="6" t="str">
        <f>VLOOKUP(B5345,Master!$A$2:$C$11,3,FALSE)</f>
        <v>SGD</v>
      </c>
      <c r="O5345" s="6" t="str">
        <f>VLOOKUP(B5345,Master!$A$2:$C$11,2,FALSE)</f>
        <v>Asia</v>
      </c>
      <c r="Q5345" s="39" t="str">
        <f>VLOOKUP(D5345,GL_Master!$A$1:$D$80,2,FALSE)</f>
        <v>PL</v>
      </c>
      <c r="R5345" s="39" t="str">
        <f>VLOOKUP(D5345,GL_Master!$A$1:$D$80,3,FALSE)</f>
        <v>Staff welfare expenses</v>
      </c>
      <c r="S5345" s="39" t="str">
        <f>VLOOKUP(D5345,GL_Master!$A$1:$D$80,4,FALSE)</f>
        <v>Other staff welfare</v>
      </c>
    </row>
    <row r="5346" spans="1:19" x14ac:dyDescent="0.25">
      <c r="A5346" s="39" t="s">
        <v>262</v>
      </c>
      <c r="B5346" s="39" t="s">
        <v>236</v>
      </c>
      <c r="C5346" s="7">
        <v>44136</v>
      </c>
      <c r="D5346" s="39" t="s">
        <v>94</v>
      </c>
      <c r="E5346" s="39">
        <v>162</v>
      </c>
      <c r="F5346" s="82">
        <f t="shared" si="249"/>
        <v>0.16200000000000001</v>
      </c>
      <c r="G5346" s="39">
        <f>VLOOKUP(N5346,Currecny_M!$A$1:$P$10,2,FALSE)</f>
        <v>53</v>
      </c>
      <c r="H5346" s="39">
        <f>MATCH(C5346,Currecny_M!$A$1:$P$1,0)</f>
        <v>9</v>
      </c>
      <c r="I5346" s="39">
        <f>VLOOKUP(N5346,Currecny_M!$A$1:$P$10,MATCH(Database!C5346,Currecny_M!$A$1:$P$1,0),FALSE)</f>
        <v>56.83</v>
      </c>
      <c r="J5346" s="82">
        <f t="shared" si="250"/>
        <v>9.2064599999999999</v>
      </c>
      <c r="K5346" s="39">
        <f>VLOOKUP('Cover page'!$B$6,Currecny_M!$A$1:$P$10,MATCH(Database!C5346,Currecny_M!$A$1:$P$1,0),FALSE)</f>
        <v>1</v>
      </c>
      <c r="L5346" s="82">
        <f t="shared" si="251"/>
        <v>9.2064599999999999</v>
      </c>
      <c r="M5346" s="82">
        <f>((E5346/$F$1)*VLOOKUP(N5346,Currecny_M!$A$1:$P$10,MATCH(Database!C5346,Currecny_M!$A$1:$P$1,0),FALSE))/VLOOKUP('Cover page'!$B$6,Currecny_M!$A$1:$P$10,MATCH(Database!C5346,Currecny_M!$A$1:$P$1,0),FALSE)</f>
        <v>9.2064599999999999</v>
      </c>
      <c r="N5346" s="6" t="str">
        <f>VLOOKUP(B5346,Master!$A$2:$C$11,3,FALSE)</f>
        <v>SGD</v>
      </c>
      <c r="O5346" s="6" t="str">
        <f>VLOOKUP(B5346,Master!$A$2:$C$11,2,FALSE)</f>
        <v>Asia</v>
      </c>
      <c r="Q5346" s="39" t="str">
        <f>VLOOKUP(D5346,GL_Master!$A$1:$D$80,2,FALSE)</f>
        <v>PL</v>
      </c>
      <c r="R5346" s="39" t="str">
        <f>VLOOKUP(D5346,GL_Master!$A$1:$D$80,3,FALSE)</f>
        <v xml:space="preserve">Gratuity expenses </v>
      </c>
      <c r="S5346" s="39" t="str">
        <f>VLOOKUP(D5346,GL_Master!$A$1:$D$80,4,FALSE)</f>
        <v>Gratuity</v>
      </c>
    </row>
    <row r="5347" spans="1:19" x14ac:dyDescent="0.25">
      <c r="A5347" s="39" t="s">
        <v>262</v>
      </c>
      <c r="B5347" s="39" t="s">
        <v>236</v>
      </c>
      <c r="C5347" s="7">
        <v>44136</v>
      </c>
      <c r="D5347" s="39" t="s">
        <v>95</v>
      </c>
      <c r="E5347" s="39">
        <v>55</v>
      </c>
      <c r="F5347" s="82">
        <f t="shared" si="249"/>
        <v>5.5E-2</v>
      </c>
      <c r="G5347" s="39">
        <f>VLOOKUP(N5347,Currecny_M!$A$1:$P$10,2,FALSE)</f>
        <v>53</v>
      </c>
      <c r="H5347" s="39">
        <f>MATCH(C5347,Currecny_M!$A$1:$P$1,0)</f>
        <v>9</v>
      </c>
      <c r="I5347" s="39">
        <f>VLOOKUP(N5347,Currecny_M!$A$1:$P$10,MATCH(Database!C5347,Currecny_M!$A$1:$P$1,0),FALSE)</f>
        <v>56.83</v>
      </c>
      <c r="J5347" s="82">
        <f t="shared" si="250"/>
        <v>3.1256499999999998</v>
      </c>
      <c r="K5347" s="39">
        <f>VLOOKUP('Cover page'!$B$6,Currecny_M!$A$1:$P$10,MATCH(Database!C5347,Currecny_M!$A$1:$P$1,0),FALSE)</f>
        <v>1</v>
      </c>
      <c r="L5347" s="82">
        <f t="shared" si="251"/>
        <v>3.1256499999999998</v>
      </c>
      <c r="M5347" s="82">
        <f>((E5347/$F$1)*VLOOKUP(N5347,Currecny_M!$A$1:$P$10,MATCH(Database!C5347,Currecny_M!$A$1:$P$1,0),FALSE))/VLOOKUP('Cover page'!$B$6,Currecny_M!$A$1:$P$10,MATCH(Database!C5347,Currecny_M!$A$1:$P$1,0),FALSE)</f>
        <v>3.1256499999999998</v>
      </c>
      <c r="N5347" s="6" t="str">
        <f>VLOOKUP(B5347,Master!$A$2:$C$11,3,FALSE)</f>
        <v>SGD</v>
      </c>
      <c r="O5347" s="6" t="str">
        <f>VLOOKUP(B5347,Master!$A$2:$C$11,2,FALSE)</f>
        <v>Asia</v>
      </c>
      <c r="Q5347" s="39" t="str">
        <f>VLOOKUP(D5347,GL_Master!$A$1:$D$80,2,FALSE)</f>
        <v>PL</v>
      </c>
      <c r="R5347" s="39" t="str">
        <f>VLOOKUP(D5347,GL_Master!$A$1:$D$80,3,FALSE)</f>
        <v>Salary wages &amp; benefits</v>
      </c>
      <c r="S5347" s="39" t="str">
        <f>VLOOKUP(D5347,GL_Master!$A$1:$D$80,4,FALSE)</f>
        <v>Employee benefits expense</v>
      </c>
    </row>
    <row r="5348" spans="1:19" x14ac:dyDescent="0.25">
      <c r="A5348" s="39" t="s">
        <v>262</v>
      </c>
      <c r="B5348" s="39" t="s">
        <v>236</v>
      </c>
      <c r="C5348" s="7">
        <v>44136</v>
      </c>
      <c r="D5348" s="39" t="s">
        <v>96</v>
      </c>
      <c r="E5348" s="39">
        <v>509</v>
      </c>
      <c r="F5348" s="82">
        <f t="shared" si="249"/>
        <v>0.50900000000000001</v>
      </c>
      <c r="G5348" s="39">
        <f>VLOOKUP(N5348,Currecny_M!$A$1:$P$10,2,FALSE)</f>
        <v>53</v>
      </c>
      <c r="H5348" s="39">
        <f>MATCH(C5348,Currecny_M!$A$1:$P$1,0)</f>
        <v>9</v>
      </c>
      <c r="I5348" s="39">
        <f>VLOOKUP(N5348,Currecny_M!$A$1:$P$10,MATCH(Database!C5348,Currecny_M!$A$1:$P$1,0),FALSE)</f>
        <v>56.83</v>
      </c>
      <c r="J5348" s="82">
        <f t="shared" si="250"/>
        <v>28.926469999999998</v>
      </c>
      <c r="K5348" s="39">
        <f>VLOOKUP('Cover page'!$B$6,Currecny_M!$A$1:$P$10,MATCH(Database!C5348,Currecny_M!$A$1:$P$1,0),FALSE)</f>
        <v>1</v>
      </c>
      <c r="L5348" s="82">
        <f t="shared" si="251"/>
        <v>28.926469999999998</v>
      </c>
      <c r="M5348" s="82">
        <f>((E5348/$F$1)*VLOOKUP(N5348,Currecny_M!$A$1:$P$10,MATCH(Database!C5348,Currecny_M!$A$1:$P$1,0),FALSE))/VLOOKUP('Cover page'!$B$6,Currecny_M!$A$1:$P$10,MATCH(Database!C5348,Currecny_M!$A$1:$P$1,0),FALSE)</f>
        <v>28.926469999999998</v>
      </c>
      <c r="N5348" s="6" t="str">
        <f>VLOOKUP(B5348,Master!$A$2:$C$11,3,FALSE)</f>
        <v>SGD</v>
      </c>
      <c r="O5348" s="6" t="str">
        <f>VLOOKUP(B5348,Master!$A$2:$C$11,2,FALSE)</f>
        <v>Asia</v>
      </c>
      <c r="Q5348" s="39" t="str">
        <f>VLOOKUP(D5348,GL_Master!$A$1:$D$80,2,FALSE)</f>
        <v>PL</v>
      </c>
      <c r="R5348" s="39" t="str">
        <f>VLOOKUP(D5348,GL_Master!$A$1:$D$80,3,FALSE)</f>
        <v>Salary wages &amp; benefits</v>
      </c>
      <c r="S5348" s="39" t="str">
        <f>VLOOKUP(D5348,GL_Master!$A$1:$D$80,4,FALSE)</f>
        <v>Employee benefits expense</v>
      </c>
    </row>
    <row r="5349" spans="1:19" x14ac:dyDescent="0.25">
      <c r="A5349" s="39" t="s">
        <v>262</v>
      </c>
      <c r="B5349" s="39" t="s">
        <v>236</v>
      </c>
      <c r="C5349" s="7">
        <v>44136</v>
      </c>
      <c r="D5349" s="39" t="s">
        <v>97</v>
      </c>
      <c r="E5349" s="39">
        <v>28</v>
      </c>
      <c r="F5349" s="82">
        <f t="shared" si="249"/>
        <v>2.8000000000000001E-2</v>
      </c>
      <c r="G5349" s="39">
        <f>VLOOKUP(N5349,Currecny_M!$A$1:$P$10,2,FALSE)</f>
        <v>53</v>
      </c>
      <c r="H5349" s="39">
        <f>MATCH(C5349,Currecny_M!$A$1:$P$1,0)</f>
        <v>9</v>
      </c>
      <c r="I5349" s="39">
        <f>VLOOKUP(N5349,Currecny_M!$A$1:$P$10,MATCH(Database!C5349,Currecny_M!$A$1:$P$1,0),FALSE)</f>
        <v>56.83</v>
      </c>
      <c r="J5349" s="82">
        <f t="shared" si="250"/>
        <v>1.59124</v>
      </c>
      <c r="K5349" s="39">
        <f>VLOOKUP('Cover page'!$B$6,Currecny_M!$A$1:$P$10,MATCH(Database!C5349,Currecny_M!$A$1:$P$1,0),FALSE)</f>
        <v>1</v>
      </c>
      <c r="L5349" s="82">
        <f t="shared" si="251"/>
        <v>1.59124</v>
      </c>
      <c r="M5349" s="82">
        <f>((E5349/$F$1)*VLOOKUP(N5349,Currecny_M!$A$1:$P$10,MATCH(Database!C5349,Currecny_M!$A$1:$P$1,0),FALSE))/VLOOKUP('Cover page'!$B$6,Currecny_M!$A$1:$P$10,MATCH(Database!C5349,Currecny_M!$A$1:$P$1,0),FALSE)</f>
        <v>1.59124</v>
      </c>
      <c r="N5349" s="6" t="str">
        <f>VLOOKUP(B5349,Master!$A$2:$C$11,3,FALSE)</f>
        <v>SGD</v>
      </c>
      <c r="O5349" s="6" t="str">
        <f>VLOOKUP(B5349,Master!$A$2:$C$11,2,FALSE)</f>
        <v>Asia</v>
      </c>
      <c r="Q5349" s="39" t="str">
        <f>VLOOKUP(D5349,GL_Master!$A$1:$D$80,2,FALSE)</f>
        <v>PL</v>
      </c>
      <c r="R5349" s="39" t="str">
        <f>VLOOKUP(D5349,GL_Master!$A$1:$D$80,3,FALSE)</f>
        <v>Salary wages &amp; benefits</v>
      </c>
      <c r="S5349" s="39" t="str">
        <f>VLOOKUP(D5349,GL_Master!$A$1:$D$80,4,FALSE)</f>
        <v>Employee benefits expense</v>
      </c>
    </row>
    <row r="5350" spans="1:19" x14ac:dyDescent="0.25">
      <c r="A5350" s="39" t="s">
        <v>262</v>
      </c>
      <c r="B5350" s="39" t="s">
        <v>236</v>
      </c>
      <c r="C5350" s="7">
        <v>44136</v>
      </c>
      <c r="D5350" s="39" t="s">
        <v>98</v>
      </c>
      <c r="E5350" s="39">
        <v>54</v>
      </c>
      <c r="F5350" s="82">
        <f t="shared" si="249"/>
        <v>5.3999999999999999E-2</v>
      </c>
      <c r="G5350" s="39">
        <f>VLOOKUP(N5350,Currecny_M!$A$1:$P$10,2,FALSE)</f>
        <v>53</v>
      </c>
      <c r="H5350" s="39">
        <f>MATCH(C5350,Currecny_M!$A$1:$P$1,0)</f>
        <v>9</v>
      </c>
      <c r="I5350" s="39">
        <f>VLOOKUP(N5350,Currecny_M!$A$1:$P$10,MATCH(Database!C5350,Currecny_M!$A$1:$P$1,0),FALSE)</f>
        <v>56.83</v>
      </c>
      <c r="J5350" s="82">
        <f t="shared" si="250"/>
        <v>3.0688199999999997</v>
      </c>
      <c r="K5350" s="39">
        <f>VLOOKUP('Cover page'!$B$6,Currecny_M!$A$1:$P$10,MATCH(Database!C5350,Currecny_M!$A$1:$P$1,0),FALSE)</f>
        <v>1</v>
      </c>
      <c r="L5350" s="82">
        <f t="shared" si="251"/>
        <v>3.0688199999999997</v>
      </c>
      <c r="M5350" s="82">
        <f>((E5350/$F$1)*VLOOKUP(N5350,Currecny_M!$A$1:$P$10,MATCH(Database!C5350,Currecny_M!$A$1:$P$1,0),FALSE))/VLOOKUP('Cover page'!$B$6,Currecny_M!$A$1:$P$10,MATCH(Database!C5350,Currecny_M!$A$1:$P$1,0),FALSE)</f>
        <v>3.0688199999999997</v>
      </c>
      <c r="N5350" s="6" t="str">
        <f>VLOOKUP(B5350,Master!$A$2:$C$11,3,FALSE)</f>
        <v>SGD</v>
      </c>
      <c r="O5350" s="6" t="str">
        <f>VLOOKUP(B5350,Master!$A$2:$C$11,2,FALSE)</f>
        <v>Asia</v>
      </c>
      <c r="Q5350" s="39" t="str">
        <f>VLOOKUP(D5350,GL_Master!$A$1:$D$80,2,FALSE)</f>
        <v>PL</v>
      </c>
      <c r="R5350" s="39" t="str">
        <f>VLOOKUP(D5350,GL_Master!$A$1:$D$80,3,FALSE)</f>
        <v>Salary wages &amp; benefits</v>
      </c>
      <c r="S5350" s="39" t="str">
        <f>VLOOKUP(D5350,GL_Master!$A$1:$D$80,4,FALSE)</f>
        <v>Employee benefits expense</v>
      </c>
    </row>
    <row r="5351" spans="1:19" x14ac:dyDescent="0.25">
      <c r="A5351" s="39" t="s">
        <v>262</v>
      </c>
      <c r="B5351" s="39" t="s">
        <v>236</v>
      </c>
      <c r="C5351" s="7">
        <v>44136</v>
      </c>
      <c r="D5351" s="39" t="s">
        <v>99</v>
      </c>
      <c r="E5351" s="39">
        <v>27</v>
      </c>
      <c r="F5351" s="82">
        <f t="shared" si="249"/>
        <v>2.7E-2</v>
      </c>
      <c r="G5351" s="39">
        <f>VLOOKUP(N5351,Currecny_M!$A$1:$P$10,2,FALSE)</f>
        <v>53</v>
      </c>
      <c r="H5351" s="39">
        <f>MATCH(C5351,Currecny_M!$A$1:$P$1,0)</f>
        <v>9</v>
      </c>
      <c r="I5351" s="39">
        <f>VLOOKUP(N5351,Currecny_M!$A$1:$P$10,MATCH(Database!C5351,Currecny_M!$A$1:$P$1,0),FALSE)</f>
        <v>56.83</v>
      </c>
      <c r="J5351" s="82">
        <f t="shared" si="250"/>
        <v>1.5344099999999998</v>
      </c>
      <c r="K5351" s="39">
        <f>VLOOKUP('Cover page'!$B$6,Currecny_M!$A$1:$P$10,MATCH(Database!C5351,Currecny_M!$A$1:$P$1,0),FALSE)</f>
        <v>1</v>
      </c>
      <c r="L5351" s="82">
        <f t="shared" si="251"/>
        <v>1.5344099999999998</v>
      </c>
      <c r="M5351" s="82">
        <f>((E5351/$F$1)*VLOOKUP(N5351,Currecny_M!$A$1:$P$10,MATCH(Database!C5351,Currecny_M!$A$1:$P$1,0),FALSE))/VLOOKUP('Cover page'!$B$6,Currecny_M!$A$1:$P$10,MATCH(Database!C5351,Currecny_M!$A$1:$P$1,0),FALSE)</f>
        <v>1.5344099999999998</v>
      </c>
      <c r="N5351" s="6" t="str">
        <f>VLOOKUP(B5351,Master!$A$2:$C$11,3,FALSE)</f>
        <v>SGD</v>
      </c>
      <c r="O5351" s="6" t="str">
        <f>VLOOKUP(B5351,Master!$A$2:$C$11,2,FALSE)</f>
        <v>Asia</v>
      </c>
      <c r="Q5351" s="39" t="str">
        <f>VLOOKUP(D5351,GL_Master!$A$1:$D$80,2,FALSE)</f>
        <v>PL</v>
      </c>
      <c r="R5351" s="39" t="str">
        <f>VLOOKUP(D5351,GL_Master!$A$1:$D$80,3,FALSE)</f>
        <v>Salary wages &amp; benefits</v>
      </c>
      <c r="S5351" s="39" t="str">
        <f>VLOOKUP(D5351,GL_Master!$A$1:$D$80,4,FALSE)</f>
        <v>Employee benefits expense</v>
      </c>
    </row>
    <row r="5352" spans="1:19" x14ac:dyDescent="0.25">
      <c r="A5352" s="39" t="s">
        <v>262</v>
      </c>
      <c r="B5352" s="39" t="s">
        <v>236</v>
      </c>
      <c r="C5352" s="7">
        <v>44136</v>
      </c>
      <c r="D5352" s="39" t="s">
        <v>100</v>
      </c>
      <c r="E5352" s="39">
        <v>189</v>
      </c>
      <c r="F5352" s="82">
        <f t="shared" si="249"/>
        <v>0.189</v>
      </c>
      <c r="G5352" s="39">
        <f>VLOOKUP(N5352,Currecny_M!$A$1:$P$10,2,FALSE)</f>
        <v>53</v>
      </c>
      <c r="H5352" s="39">
        <f>MATCH(C5352,Currecny_M!$A$1:$P$1,0)</f>
        <v>9</v>
      </c>
      <c r="I5352" s="39">
        <f>VLOOKUP(N5352,Currecny_M!$A$1:$P$10,MATCH(Database!C5352,Currecny_M!$A$1:$P$1,0),FALSE)</f>
        <v>56.83</v>
      </c>
      <c r="J5352" s="82">
        <f t="shared" si="250"/>
        <v>10.740869999999999</v>
      </c>
      <c r="K5352" s="39">
        <f>VLOOKUP('Cover page'!$B$6,Currecny_M!$A$1:$P$10,MATCH(Database!C5352,Currecny_M!$A$1:$P$1,0),FALSE)</f>
        <v>1</v>
      </c>
      <c r="L5352" s="82">
        <f t="shared" si="251"/>
        <v>10.740869999999999</v>
      </c>
      <c r="M5352" s="82">
        <f>((E5352/$F$1)*VLOOKUP(N5352,Currecny_M!$A$1:$P$10,MATCH(Database!C5352,Currecny_M!$A$1:$P$1,0),FALSE))/VLOOKUP('Cover page'!$B$6,Currecny_M!$A$1:$P$10,MATCH(Database!C5352,Currecny_M!$A$1:$P$1,0),FALSE)</f>
        <v>10.740869999999999</v>
      </c>
      <c r="N5352" s="6" t="str">
        <f>VLOOKUP(B5352,Master!$A$2:$C$11,3,FALSE)</f>
        <v>SGD</v>
      </c>
      <c r="O5352" s="6" t="str">
        <f>VLOOKUP(B5352,Master!$A$2:$C$11,2,FALSE)</f>
        <v>Asia</v>
      </c>
      <c r="Q5352" s="39" t="str">
        <f>VLOOKUP(D5352,GL_Master!$A$1:$D$80,2,FALSE)</f>
        <v>PL</v>
      </c>
      <c r="R5352" s="39" t="str">
        <f>VLOOKUP(D5352,GL_Master!$A$1:$D$80,3,FALSE)</f>
        <v>Salary wages &amp; benefits</v>
      </c>
      <c r="S5352" s="39" t="str">
        <f>VLOOKUP(D5352,GL_Master!$A$1:$D$80,4,FALSE)</f>
        <v>Employee benefits expense</v>
      </c>
    </row>
    <row r="5353" spans="1:19" x14ac:dyDescent="0.25">
      <c r="A5353" s="39" t="s">
        <v>262</v>
      </c>
      <c r="B5353" s="39" t="s">
        <v>236</v>
      </c>
      <c r="C5353" s="7">
        <v>44136</v>
      </c>
      <c r="D5353" s="39" t="s">
        <v>30</v>
      </c>
      <c r="E5353" s="39">
        <v>57</v>
      </c>
      <c r="F5353" s="82">
        <f t="shared" si="249"/>
        <v>5.7000000000000002E-2</v>
      </c>
      <c r="G5353" s="39">
        <f>VLOOKUP(N5353,Currecny_M!$A$1:$P$10,2,FALSE)</f>
        <v>53</v>
      </c>
      <c r="H5353" s="39">
        <f>MATCH(C5353,Currecny_M!$A$1:$P$1,0)</f>
        <v>9</v>
      </c>
      <c r="I5353" s="39">
        <f>VLOOKUP(N5353,Currecny_M!$A$1:$P$10,MATCH(Database!C5353,Currecny_M!$A$1:$P$1,0),FALSE)</f>
        <v>56.83</v>
      </c>
      <c r="J5353" s="82">
        <f t="shared" si="250"/>
        <v>3.2393100000000001</v>
      </c>
      <c r="K5353" s="39">
        <f>VLOOKUP('Cover page'!$B$6,Currecny_M!$A$1:$P$10,MATCH(Database!C5353,Currecny_M!$A$1:$P$1,0),FALSE)</f>
        <v>1</v>
      </c>
      <c r="L5353" s="82">
        <f t="shared" si="251"/>
        <v>3.2393100000000001</v>
      </c>
      <c r="M5353" s="82">
        <f>((E5353/$F$1)*VLOOKUP(N5353,Currecny_M!$A$1:$P$10,MATCH(Database!C5353,Currecny_M!$A$1:$P$1,0),FALSE))/VLOOKUP('Cover page'!$B$6,Currecny_M!$A$1:$P$10,MATCH(Database!C5353,Currecny_M!$A$1:$P$1,0),FALSE)</f>
        <v>3.2393100000000001</v>
      </c>
      <c r="N5353" s="6" t="str">
        <f>VLOOKUP(B5353,Master!$A$2:$C$11,3,FALSE)</f>
        <v>SGD</v>
      </c>
      <c r="O5353" s="6" t="str">
        <f>VLOOKUP(B5353,Master!$A$2:$C$11,2,FALSE)</f>
        <v>Asia</v>
      </c>
      <c r="Q5353" s="39" t="str">
        <f>VLOOKUP(D5353,GL_Master!$A$1:$D$80,2,FALSE)</f>
        <v>PL</v>
      </c>
      <c r="R5353" s="39" t="str">
        <f>VLOOKUP(D5353,GL_Master!$A$1:$D$80,3,FALSE)</f>
        <v>Travelling and conveyance</v>
      </c>
      <c r="S5353" s="39" t="str">
        <f>VLOOKUP(D5353,GL_Master!$A$1:$D$80,4,FALSE)</f>
        <v>Local conveyance</v>
      </c>
    </row>
    <row r="5354" spans="1:19" x14ac:dyDescent="0.25">
      <c r="A5354" s="39" t="s">
        <v>262</v>
      </c>
      <c r="B5354" s="39" t="s">
        <v>236</v>
      </c>
      <c r="C5354" s="7">
        <v>44136</v>
      </c>
      <c r="D5354" s="39" t="s">
        <v>31</v>
      </c>
      <c r="E5354" s="39">
        <v>27</v>
      </c>
      <c r="F5354" s="82">
        <f t="shared" si="249"/>
        <v>2.7E-2</v>
      </c>
      <c r="G5354" s="39">
        <f>VLOOKUP(N5354,Currecny_M!$A$1:$P$10,2,FALSE)</f>
        <v>53</v>
      </c>
      <c r="H5354" s="39">
        <f>MATCH(C5354,Currecny_M!$A$1:$P$1,0)</f>
        <v>9</v>
      </c>
      <c r="I5354" s="39">
        <f>VLOOKUP(N5354,Currecny_M!$A$1:$P$10,MATCH(Database!C5354,Currecny_M!$A$1:$P$1,0),FALSE)</f>
        <v>56.83</v>
      </c>
      <c r="J5354" s="82">
        <f t="shared" si="250"/>
        <v>1.5344099999999998</v>
      </c>
      <c r="K5354" s="39">
        <f>VLOOKUP('Cover page'!$B$6,Currecny_M!$A$1:$P$10,MATCH(Database!C5354,Currecny_M!$A$1:$P$1,0),FALSE)</f>
        <v>1</v>
      </c>
      <c r="L5354" s="82">
        <f t="shared" si="251"/>
        <v>1.5344099999999998</v>
      </c>
      <c r="M5354" s="82">
        <f>((E5354/$F$1)*VLOOKUP(N5354,Currecny_M!$A$1:$P$10,MATCH(Database!C5354,Currecny_M!$A$1:$P$1,0),FALSE))/VLOOKUP('Cover page'!$B$6,Currecny_M!$A$1:$P$10,MATCH(Database!C5354,Currecny_M!$A$1:$P$1,0),FALSE)</f>
        <v>1.5344099999999998</v>
      </c>
      <c r="N5354" s="6" t="str">
        <f>VLOOKUP(B5354,Master!$A$2:$C$11,3,FALSE)</f>
        <v>SGD</v>
      </c>
      <c r="O5354" s="6" t="str">
        <f>VLOOKUP(B5354,Master!$A$2:$C$11,2,FALSE)</f>
        <v>Asia</v>
      </c>
      <c r="Q5354" s="39" t="str">
        <f>VLOOKUP(D5354,GL_Master!$A$1:$D$80,2,FALSE)</f>
        <v>PL</v>
      </c>
      <c r="R5354" s="39" t="str">
        <f>VLOOKUP(D5354,GL_Master!$A$1:$D$80,3,FALSE)</f>
        <v>Office expenses</v>
      </c>
      <c r="S5354" s="39" t="str">
        <f>VLOOKUP(D5354,GL_Master!$A$1:$D$80,4,FALSE)</f>
        <v>Parking charges</v>
      </c>
    </row>
    <row r="5355" spans="1:19" x14ac:dyDescent="0.25">
      <c r="A5355" s="39" t="s">
        <v>262</v>
      </c>
      <c r="B5355" s="39" t="s">
        <v>236</v>
      </c>
      <c r="C5355" s="7">
        <v>44136</v>
      </c>
      <c r="D5355" s="39" t="s">
        <v>101</v>
      </c>
      <c r="E5355" s="39">
        <v>27</v>
      </c>
      <c r="F5355" s="82">
        <f t="shared" si="249"/>
        <v>2.7E-2</v>
      </c>
      <c r="G5355" s="39">
        <f>VLOOKUP(N5355,Currecny_M!$A$1:$P$10,2,FALSE)</f>
        <v>53</v>
      </c>
      <c r="H5355" s="39">
        <f>MATCH(C5355,Currecny_M!$A$1:$P$1,0)</f>
        <v>9</v>
      </c>
      <c r="I5355" s="39">
        <f>VLOOKUP(N5355,Currecny_M!$A$1:$P$10,MATCH(Database!C5355,Currecny_M!$A$1:$P$1,0),FALSE)</f>
        <v>56.83</v>
      </c>
      <c r="J5355" s="82">
        <f t="shared" si="250"/>
        <v>1.5344099999999998</v>
      </c>
      <c r="K5355" s="39">
        <f>VLOOKUP('Cover page'!$B$6,Currecny_M!$A$1:$P$10,MATCH(Database!C5355,Currecny_M!$A$1:$P$1,0),FALSE)</f>
        <v>1</v>
      </c>
      <c r="L5355" s="82">
        <f t="shared" si="251"/>
        <v>1.5344099999999998</v>
      </c>
      <c r="M5355" s="82">
        <f>((E5355/$F$1)*VLOOKUP(N5355,Currecny_M!$A$1:$P$10,MATCH(Database!C5355,Currecny_M!$A$1:$P$1,0),FALSE))/VLOOKUP('Cover page'!$B$6,Currecny_M!$A$1:$P$10,MATCH(Database!C5355,Currecny_M!$A$1:$P$1,0),FALSE)</f>
        <v>1.5344099999999998</v>
      </c>
      <c r="N5355" s="6" t="str">
        <f>VLOOKUP(B5355,Master!$A$2:$C$11,3,FALSE)</f>
        <v>SGD</v>
      </c>
      <c r="O5355" s="6" t="str">
        <f>VLOOKUP(B5355,Master!$A$2:$C$11,2,FALSE)</f>
        <v>Asia</v>
      </c>
      <c r="Q5355" s="39" t="str">
        <f>VLOOKUP(D5355,GL_Master!$A$1:$D$80,2,FALSE)</f>
        <v>PL</v>
      </c>
      <c r="R5355" s="39" t="str">
        <f>VLOOKUP(D5355,GL_Master!$A$1:$D$80,3,FALSE)</f>
        <v>COGS</v>
      </c>
      <c r="S5355" s="39" t="str">
        <f>VLOOKUP(D5355,GL_Master!$A$1:$D$80,4,FALSE)</f>
        <v>Purchase of other traded goods</v>
      </c>
    </row>
    <row r="5356" spans="1:19" x14ac:dyDescent="0.25">
      <c r="A5356" s="39" t="s">
        <v>262</v>
      </c>
      <c r="B5356" s="39" t="s">
        <v>236</v>
      </c>
      <c r="C5356" s="7">
        <v>44136</v>
      </c>
      <c r="D5356" s="39" t="s">
        <v>102</v>
      </c>
      <c r="E5356" s="39">
        <v>27</v>
      </c>
      <c r="F5356" s="82">
        <f t="shared" si="249"/>
        <v>2.7E-2</v>
      </c>
      <c r="G5356" s="39">
        <f>VLOOKUP(N5356,Currecny_M!$A$1:$P$10,2,FALSE)</f>
        <v>53</v>
      </c>
      <c r="H5356" s="39">
        <f>MATCH(C5356,Currecny_M!$A$1:$P$1,0)</f>
        <v>9</v>
      </c>
      <c r="I5356" s="39">
        <f>VLOOKUP(N5356,Currecny_M!$A$1:$P$10,MATCH(Database!C5356,Currecny_M!$A$1:$P$1,0),FALSE)</f>
        <v>56.83</v>
      </c>
      <c r="J5356" s="82">
        <f t="shared" si="250"/>
        <v>1.5344099999999998</v>
      </c>
      <c r="K5356" s="39">
        <f>VLOOKUP('Cover page'!$B$6,Currecny_M!$A$1:$P$10,MATCH(Database!C5356,Currecny_M!$A$1:$P$1,0),FALSE)</f>
        <v>1</v>
      </c>
      <c r="L5356" s="82">
        <f t="shared" si="251"/>
        <v>1.5344099999999998</v>
      </c>
      <c r="M5356" s="82">
        <f>((E5356/$F$1)*VLOOKUP(N5356,Currecny_M!$A$1:$P$10,MATCH(Database!C5356,Currecny_M!$A$1:$P$1,0),FALSE))/VLOOKUP('Cover page'!$B$6,Currecny_M!$A$1:$P$10,MATCH(Database!C5356,Currecny_M!$A$1:$P$1,0),FALSE)</f>
        <v>1.5344099999999998</v>
      </c>
      <c r="N5356" s="6" t="str">
        <f>VLOOKUP(B5356,Master!$A$2:$C$11,3,FALSE)</f>
        <v>SGD</v>
      </c>
      <c r="O5356" s="6" t="str">
        <f>VLOOKUP(B5356,Master!$A$2:$C$11,2,FALSE)</f>
        <v>Asia</v>
      </c>
      <c r="Q5356" s="39" t="str">
        <f>VLOOKUP(D5356,GL_Master!$A$1:$D$80,2,FALSE)</f>
        <v>PL</v>
      </c>
      <c r="R5356" s="39" t="str">
        <f>VLOOKUP(D5356,GL_Master!$A$1:$D$80,3,FALSE)</f>
        <v>Staff welfare expenses</v>
      </c>
      <c r="S5356" s="39" t="str">
        <f>VLOOKUP(D5356,GL_Master!$A$1:$D$80,4,FALSE)</f>
        <v>Diwali Expense</v>
      </c>
    </row>
    <row r="5357" spans="1:19" x14ac:dyDescent="0.25">
      <c r="A5357" s="39" t="s">
        <v>262</v>
      </c>
      <c r="B5357" s="39" t="s">
        <v>236</v>
      </c>
      <c r="C5357" s="7">
        <v>44136</v>
      </c>
      <c r="D5357" s="39" t="s">
        <v>20</v>
      </c>
      <c r="E5357" s="39">
        <v>57</v>
      </c>
      <c r="F5357" s="82">
        <f t="shared" si="249"/>
        <v>5.7000000000000002E-2</v>
      </c>
      <c r="G5357" s="39">
        <f>VLOOKUP(N5357,Currecny_M!$A$1:$P$10,2,FALSE)</f>
        <v>53</v>
      </c>
      <c r="H5357" s="39">
        <f>MATCH(C5357,Currecny_M!$A$1:$P$1,0)</f>
        <v>9</v>
      </c>
      <c r="I5357" s="39">
        <f>VLOOKUP(N5357,Currecny_M!$A$1:$P$10,MATCH(Database!C5357,Currecny_M!$A$1:$P$1,0),FALSE)</f>
        <v>56.83</v>
      </c>
      <c r="J5357" s="82">
        <f t="shared" si="250"/>
        <v>3.2393100000000001</v>
      </c>
      <c r="K5357" s="39">
        <f>VLOOKUP('Cover page'!$B$6,Currecny_M!$A$1:$P$10,MATCH(Database!C5357,Currecny_M!$A$1:$P$1,0),FALSE)</f>
        <v>1</v>
      </c>
      <c r="L5357" s="82">
        <f t="shared" si="251"/>
        <v>3.2393100000000001</v>
      </c>
      <c r="M5357" s="82">
        <f>((E5357/$F$1)*VLOOKUP(N5357,Currecny_M!$A$1:$P$10,MATCH(Database!C5357,Currecny_M!$A$1:$P$1,0),FALSE))/VLOOKUP('Cover page'!$B$6,Currecny_M!$A$1:$P$10,MATCH(Database!C5357,Currecny_M!$A$1:$P$1,0),FALSE)</f>
        <v>3.2393100000000001</v>
      </c>
      <c r="N5357" s="6" t="str">
        <f>VLOOKUP(B5357,Master!$A$2:$C$11,3,FALSE)</f>
        <v>SGD</v>
      </c>
      <c r="O5357" s="6" t="str">
        <f>VLOOKUP(B5357,Master!$A$2:$C$11,2,FALSE)</f>
        <v>Asia</v>
      </c>
      <c r="Q5357" s="39" t="str">
        <f>VLOOKUP(D5357,GL_Master!$A$1:$D$80,2,FALSE)</f>
        <v>PL</v>
      </c>
      <c r="R5357" s="39" t="str">
        <f>VLOOKUP(D5357,GL_Master!$A$1:$D$80,3,FALSE)</f>
        <v>Selling and Marketing expenses</v>
      </c>
      <c r="S5357" s="39" t="str">
        <f>VLOOKUP(D5357,GL_Master!$A$1:$D$80,4,FALSE)</f>
        <v>Business promotion</v>
      </c>
    </row>
    <row r="5358" spans="1:19" x14ac:dyDescent="0.25">
      <c r="A5358" s="39" t="s">
        <v>262</v>
      </c>
      <c r="B5358" s="39" t="s">
        <v>236</v>
      </c>
      <c r="C5358" s="7">
        <v>44136</v>
      </c>
      <c r="D5358" s="39" t="s">
        <v>29</v>
      </c>
      <c r="E5358" s="39">
        <v>57</v>
      </c>
      <c r="F5358" s="82">
        <f t="shared" si="249"/>
        <v>5.7000000000000002E-2</v>
      </c>
      <c r="G5358" s="39">
        <f>VLOOKUP(N5358,Currecny_M!$A$1:$P$10,2,FALSE)</f>
        <v>53</v>
      </c>
      <c r="H5358" s="39">
        <f>MATCH(C5358,Currecny_M!$A$1:$P$1,0)</f>
        <v>9</v>
      </c>
      <c r="I5358" s="39">
        <f>VLOOKUP(N5358,Currecny_M!$A$1:$P$10,MATCH(Database!C5358,Currecny_M!$A$1:$P$1,0),FALSE)</f>
        <v>56.83</v>
      </c>
      <c r="J5358" s="82">
        <f t="shared" si="250"/>
        <v>3.2393100000000001</v>
      </c>
      <c r="K5358" s="39">
        <f>VLOOKUP('Cover page'!$B$6,Currecny_M!$A$1:$P$10,MATCH(Database!C5358,Currecny_M!$A$1:$P$1,0),FALSE)</f>
        <v>1</v>
      </c>
      <c r="L5358" s="82">
        <f t="shared" si="251"/>
        <v>3.2393100000000001</v>
      </c>
      <c r="M5358" s="82">
        <f>((E5358/$F$1)*VLOOKUP(N5358,Currecny_M!$A$1:$P$10,MATCH(Database!C5358,Currecny_M!$A$1:$P$1,0),FALSE))/VLOOKUP('Cover page'!$B$6,Currecny_M!$A$1:$P$10,MATCH(Database!C5358,Currecny_M!$A$1:$P$1,0),FALSE)</f>
        <v>3.2393100000000001</v>
      </c>
      <c r="N5358" s="6" t="str">
        <f>VLOOKUP(B5358,Master!$A$2:$C$11,3,FALSE)</f>
        <v>SGD</v>
      </c>
      <c r="O5358" s="6" t="str">
        <f>VLOOKUP(B5358,Master!$A$2:$C$11,2,FALSE)</f>
        <v>Asia</v>
      </c>
      <c r="Q5358" s="39" t="str">
        <f>VLOOKUP(D5358,GL_Master!$A$1:$D$80,2,FALSE)</f>
        <v>PL</v>
      </c>
      <c r="R5358" s="39" t="str">
        <f>VLOOKUP(D5358,GL_Master!$A$1:$D$80,3,FALSE)</f>
        <v>Communication &amp; internet exp</v>
      </c>
      <c r="S5358" s="39" t="str">
        <f>VLOOKUP(D5358,GL_Master!$A$1:$D$80,4,FALSE)</f>
        <v>Communication cost</v>
      </c>
    </row>
    <row r="5359" spans="1:19" x14ac:dyDescent="0.25">
      <c r="A5359" s="39" t="s">
        <v>262</v>
      </c>
      <c r="B5359" s="39" t="s">
        <v>236</v>
      </c>
      <c r="C5359" s="7">
        <v>44136</v>
      </c>
      <c r="D5359" s="39" t="s">
        <v>41</v>
      </c>
      <c r="E5359" s="39">
        <v>27</v>
      </c>
      <c r="F5359" s="82">
        <f t="shared" si="249"/>
        <v>2.7E-2</v>
      </c>
      <c r="G5359" s="39">
        <f>VLOOKUP(N5359,Currecny_M!$A$1:$P$10,2,FALSE)</f>
        <v>53</v>
      </c>
      <c r="H5359" s="39">
        <f>MATCH(C5359,Currecny_M!$A$1:$P$1,0)</f>
        <v>9</v>
      </c>
      <c r="I5359" s="39">
        <f>VLOOKUP(N5359,Currecny_M!$A$1:$P$10,MATCH(Database!C5359,Currecny_M!$A$1:$P$1,0),FALSE)</f>
        <v>56.83</v>
      </c>
      <c r="J5359" s="82">
        <f t="shared" si="250"/>
        <v>1.5344099999999998</v>
      </c>
      <c r="K5359" s="39">
        <f>VLOOKUP('Cover page'!$B$6,Currecny_M!$A$1:$P$10,MATCH(Database!C5359,Currecny_M!$A$1:$P$1,0),FALSE)</f>
        <v>1</v>
      </c>
      <c r="L5359" s="82">
        <f t="shared" si="251"/>
        <v>1.5344099999999998</v>
      </c>
      <c r="M5359" s="82">
        <f>((E5359/$F$1)*VLOOKUP(N5359,Currecny_M!$A$1:$P$10,MATCH(Database!C5359,Currecny_M!$A$1:$P$1,0),FALSE))/VLOOKUP('Cover page'!$B$6,Currecny_M!$A$1:$P$10,MATCH(Database!C5359,Currecny_M!$A$1:$P$1,0),FALSE)</f>
        <v>1.5344099999999998</v>
      </c>
      <c r="N5359" s="6" t="str">
        <f>VLOOKUP(B5359,Master!$A$2:$C$11,3,FALSE)</f>
        <v>SGD</v>
      </c>
      <c r="O5359" s="6" t="str">
        <f>VLOOKUP(B5359,Master!$A$2:$C$11,2,FALSE)</f>
        <v>Asia</v>
      </c>
      <c r="Q5359" s="39" t="str">
        <f>VLOOKUP(D5359,GL_Master!$A$1:$D$80,2,FALSE)</f>
        <v>PL</v>
      </c>
      <c r="R5359" s="39" t="str">
        <f>VLOOKUP(D5359,GL_Master!$A$1:$D$80,3,FALSE)</f>
        <v>Communication &amp; internet exp</v>
      </c>
      <c r="S5359" s="39" t="str">
        <f>VLOOKUP(D5359,GL_Master!$A$1:$D$80,4,FALSE)</f>
        <v>Communication cost</v>
      </c>
    </row>
    <row r="5360" spans="1:19" x14ac:dyDescent="0.25">
      <c r="A5360" s="39" t="s">
        <v>262</v>
      </c>
      <c r="B5360" s="39" t="s">
        <v>236</v>
      </c>
      <c r="C5360" s="7">
        <v>44136</v>
      </c>
      <c r="D5360" s="39" t="s">
        <v>103</v>
      </c>
      <c r="E5360" s="39">
        <v>54</v>
      </c>
      <c r="F5360" s="82">
        <f t="shared" si="249"/>
        <v>5.3999999999999999E-2</v>
      </c>
      <c r="G5360" s="39">
        <f>VLOOKUP(N5360,Currecny_M!$A$1:$P$10,2,FALSE)</f>
        <v>53</v>
      </c>
      <c r="H5360" s="39">
        <f>MATCH(C5360,Currecny_M!$A$1:$P$1,0)</f>
        <v>9</v>
      </c>
      <c r="I5360" s="39">
        <f>VLOOKUP(N5360,Currecny_M!$A$1:$P$10,MATCH(Database!C5360,Currecny_M!$A$1:$P$1,0),FALSE)</f>
        <v>56.83</v>
      </c>
      <c r="J5360" s="82">
        <f t="shared" si="250"/>
        <v>3.0688199999999997</v>
      </c>
      <c r="K5360" s="39">
        <f>VLOOKUP('Cover page'!$B$6,Currecny_M!$A$1:$P$10,MATCH(Database!C5360,Currecny_M!$A$1:$P$1,0),FALSE)</f>
        <v>1</v>
      </c>
      <c r="L5360" s="82">
        <f t="shared" si="251"/>
        <v>3.0688199999999997</v>
      </c>
      <c r="M5360" s="82">
        <f>((E5360/$F$1)*VLOOKUP(N5360,Currecny_M!$A$1:$P$10,MATCH(Database!C5360,Currecny_M!$A$1:$P$1,0),FALSE))/VLOOKUP('Cover page'!$B$6,Currecny_M!$A$1:$P$10,MATCH(Database!C5360,Currecny_M!$A$1:$P$1,0),FALSE)</f>
        <v>3.0688199999999997</v>
      </c>
      <c r="N5360" s="6" t="str">
        <f>VLOOKUP(B5360,Master!$A$2:$C$11,3,FALSE)</f>
        <v>SGD</v>
      </c>
      <c r="O5360" s="6" t="str">
        <f>VLOOKUP(B5360,Master!$A$2:$C$11,2,FALSE)</f>
        <v>Asia</v>
      </c>
      <c r="Q5360" s="39" t="str">
        <f>VLOOKUP(D5360,GL_Master!$A$1:$D$80,2,FALSE)</f>
        <v>PL</v>
      </c>
      <c r="R5360" s="39" t="str">
        <f>VLOOKUP(D5360,GL_Master!$A$1:$D$80,3,FALSE)</f>
        <v>Communication &amp; internet exp</v>
      </c>
      <c r="S5360" s="39" t="str">
        <f>VLOOKUP(D5360,GL_Master!$A$1:$D$80,4,FALSE)</f>
        <v>Communication cost</v>
      </c>
    </row>
    <row r="5361" spans="1:19" x14ac:dyDescent="0.25">
      <c r="A5361" s="39" t="s">
        <v>262</v>
      </c>
      <c r="B5361" s="39" t="s">
        <v>236</v>
      </c>
      <c r="C5361" s="7">
        <v>44136</v>
      </c>
      <c r="D5361" s="39" t="s">
        <v>104</v>
      </c>
      <c r="E5361" s="39">
        <v>81</v>
      </c>
      <c r="F5361" s="82">
        <f t="shared" si="249"/>
        <v>8.1000000000000003E-2</v>
      </c>
      <c r="G5361" s="39">
        <f>VLOOKUP(N5361,Currecny_M!$A$1:$P$10,2,FALSE)</f>
        <v>53</v>
      </c>
      <c r="H5361" s="39">
        <f>MATCH(C5361,Currecny_M!$A$1:$P$1,0)</f>
        <v>9</v>
      </c>
      <c r="I5361" s="39">
        <f>VLOOKUP(N5361,Currecny_M!$A$1:$P$10,MATCH(Database!C5361,Currecny_M!$A$1:$P$1,0),FALSE)</f>
        <v>56.83</v>
      </c>
      <c r="J5361" s="82">
        <f t="shared" si="250"/>
        <v>4.6032299999999999</v>
      </c>
      <c r="K5361" s="39">
        <f>VLOOKUP('Cover page'!$B$6,Currecny_M!$A$1:$P$10,MATCH(Database!C5361,Currecny_M!$A$1:$P$1,0),FALSE)</f>
        <v>1</v>
      </c>
      <c r="L5361" s="82">
        <f t="shared" si="251"/>
        <v>4.6032299999999999</v>
      </c>
      <c r="M5361" s="82">
        <f>((E5361/$F$1)*VLOOKUP(N5361,Currecny_M!$A$1:$P$10,MATCH(Database!C5361,Currecny_M!$A$1:$P$1,0),FALSE))/VLOOKUP('Cover page'!$B$6,Currecny_M!$A$1:$P$10,MATCH(Database!C5361,Currecny_M!$A$1:$P$1,0),FALSE)</f>
        <v>4.6032299999999999</v>
      </c>
      <c r="N5361" s="6" t="str">
        <f>VLOOKUP(B5361,Master!$A$2:$C$11,3,FALSE)</f>
        <v>SGD</v>
      </c>
      <c r="O5361" s="6" t="str">
        <f>VLOOKUP(B5361,Master!$A$2:$C$11,2,FALSE)</f>
        <v>Asia</v>
      </c>
      <c r="Q5361" s="39" t="str">
        <f>VLOOKUP(D5361,GL_Master!$A$1:$D$80,2,FALSE)</f>
        <v>PL</v>
      </c>
      <c r="R5361" s="39" t="str">
        <f>VLOOKUP(D5361,GL_Master!$A$1:$D$80,3,FALSE)</f>
        <v>Legal &amp; Professional expenses</v>
      </c>
      <c r="S5361" s="39" t="str">
        <f>VLOOKUP(D5361,GL_Master!$A$1:$D$80,4,FALSE)</f>
        <v>Professional Fees - Others</v>
      </c>
    </row>
    <row r="5362" spans="1:19" x14ac:dyDescent="0.25">
      <c r="A5362" s="39" t="s">
        <v>262</v>
      </c>
      <c r="B5362" s="39" t="s">
        <v>236</v>
      </c>
      <c r="C5362" s="7">
        <v>44136</v>
      </c>
      <c r="D5362" s="39" t="s">
        <v>105</v>
      </c>
      <c r="E5362" s="39">
        <v>56</v>
      </c>
      <c r="F5362" s="82">
        <f t="shared" si="249"/>
        <v>5.6000000000000001E-2</v>
      </c>
      <c r="G5362" s="39">
        <f>VLOOKUP(N5362,Currecny_M!$A$1:$P$10,2,FALSE)</f>
        <v>53</v>
      </c>
      <c r="H5362" s="39">
        <f>MATCH(C5362,Currecny_M!$A$1:$P$1,0)</f>
        <v>9</v>
      </c>
      <c r="I5362" s="39">
        <f>VLOOKUP(N5362,Currecny_M!$A$1:$P$10,MATCH(Database!C5362,Currecny_M!$A$1:$P$1,0),FALSE)</f>
        <v>56.83</v>
      </c>
      <c r="J5362" s="82">
        <f t="shared" si="250"/>
        <v>3.18248</v>
      </c>
      <c r="K5362" s="39">
        <f>VLOOKUP('Cover page'!$B$6,Currecny_M!$A$1:$P$10,MATCH(Database!C5362,Currecny_M!$A$1:$P$1,0),FALSE)</f>
        <v>1</v>
      </c>
      <c r="L5362" s="82">
        <f t="shared" si="251"/>
        <v>3.18248</v>
      </c>
      <c r="M5362" s="82">
        <f>((E5362/$F$1)*VLOOKUP(N5362,Currecny_M!$A$1:$P$10,MATCH(Database!C5362,Currecny_M!$A$1:$P$1,0),FALSE))/VLOOKUP('Cover page'!$B$6,Currecny_M!$A$1:$P$10,MATCH(Database!C5362,Currecny_M!$A$1:$P$1,0),FALSE)</f>
        <v>3.18248</v>
      </c>
      <c r="N5362" s="6" t="str">
        <f>VLOOKUP(B5362,Master!$A$2:$C$11,3,FALSE)</f>
        <v>SGD</v>
      </c>
      <c r="O5362" s="6" t="str">
        <f>VLOOKUP(B5362,Master!$A$2:$C$11,2,FALSE)</f>
        <v>Asia</v>
      </c>
      <c r="Q5362" s="39" t="str">
        <f>VLOOKUP(D5362,GL_Master!$A$1:$D$80,2,FALSE)</f>
        <v>PL</v>
      </c>
      <c r="R5362" s="39" t="str">
        <f>VLOOKUP(D5362,GL_Master!$A$1:$D$80,3,FALSE)</f>
        <v>Travelling and conveyance</v>
      </c>
      <c r="S5362" s="39" t="str">
        <f>VLOOKUP(D5362,GL_Master!$A$1:$D$80,4,FALSE)</f>
        <v>Car hiring and rental services</v>
      </c>
    </row>
    <row r="5363" spans="1:19" x14ac:dyDescent="0.25">
      <c r="A5363" s="39" t="s">
        <v>262</v>
      </c>
      <c r="B5363" s="39" t="s">
        <v>236</v>
      </c>
      <c r="C5363" s="7">
        <v>44136</v>
      </c>
      <c r="D5363" s="39" t="s">
        <v>106</v>
      </c>
      <c r="E5363" s="39">
        <v>29</v>
      </c>
      <c r="F5363" s="82">
        <f t="shared" si="249"/>
        <v>2.9000000000000001E-2</v>
      </c>
      <c r="G5363" s="39">
        <f>VLOOKUP(N5363,Currecny_M!$A$1:$P$10,2,FALSE)</f>
        <v>53</v>
      </c>
      <c r="H5363" s="39">
        <f>MATCH(C5363,Currecny_M!$A$1:$P$1,0)</f>
        <v>9</v>
      </c>
      <c r="I5363" s="39">
        <f>VLOOKUP(N5363,Currecny_M!$A$1:$P$10,MATCH(Database!C5363,Currecny_M!$A$1:$P$1,0),FALSE)</f>
        <v>56.83</v>
      </c>
      <c r="J5363" s="82">
        <f t="shared" si="250"/>
        <v>1.6480699999999999</v>
      </c>
      <c r="K5363" s="39">
        <f>VLOOKUP('Cover page'!$B$6,Currecny_M!$A$1:$P$10,MATCH(Database!C5363,Currecny_M!$A$1:$P$1,0),FALSE)</f>
        <v>1</v>
      </c>
      <c r="L5363" s="82">
        <f t="shared" si="251"/>
        <v>1.6480699999999999</v>
      </c>
      <c r="M5363" s="82">
        <f>((E5363/$F$1)*VLOOKUP(N5363,Currecny_M!$A$1:$P$10,MATCH(Database!C5363,Currecny_M!$A$1:$P$1,0),FALSE))/VLOOKUP('Cover page'!$B$6,Currecny_M!$A$1:$P$10,MATCH(Database!C5363,Currecny_M!$A$1:$P$1,0),FALSE)</f>
        <v>1.6480699999999999</v>
      </c>
      <c r="N5363" s="6" t="str">
        <f>VLOOKUP(B5363,Master!$A$2:$C$11,3,FALSE)</f>
        <v>SGD</v>
      </c>
      <c r="O5363" s="6" t="str">
        <f>VLOOKUP(B5363,Master!$A$2:$C$11,2,FALSE)</f>
        <v>Asia</v>
      </c>
      <c r="Q5363" s="39" t="str">
        <f>VLOOKUP(D5363,GL_Master!$A$1:$D$80,2,FALSE)</f>
        <v>PL</v>
      </c>
      <c r="R5363" s="39" t="str">
        <f>VLOOKUP(D5363,GL_Master!$A$1:$D$80,3,FALSE)</f>
        <v>Communication &amp; internet exp</v>
      </c>
      <c r="S5363" s="39" t="str">
        <f>VLOOKUP(D5363,GL_Master!$A$1:$D$80,4,FALSE)</f>
        <v>Printing &amp; Stationary</v>
      </c>
    </row>
    <row r="5364" spans="1:19" x14ac:dyDescent="0.25">
      <c r="A5364" s="39" t="s">
        <v>262</v>
      </c>
      <c r="B5364" s="39" t="s">
        <v>236</v>
      </c>
      <c r="C5364" s="7">
        <v>44136</v>
      </c>
      <c r="D5364" s="39" t="s">
        <v>32</v>
      </c>
      <c r="E5364" s="39">
        <v>29</v>
      </c>
      <c r="F5364" s="82">
        <f t="shared" si="249"/>
        <v>2.9000000000000001E-2</v>
      </c>
      <c r="G5364" s="39">
        <f>VLOOKUP(N5364,Currecny_M!$A$1:$P$10,2,FALSE)</f>
        <v>53</v>
      </c>
      <c r="H5364" s="39">
        <f>MATCH(C5364,Currecny_M!$A$1:$P$1,0)</f>
        <v>9</v>
      </c>
      <c r="I5364" s="39">
        <f>VLOOKUP(N5364,Currecny_M!$A$1:$P$10,MATCH(Database!C5364,Currecny_M!$A$1:$P$1,0),FALSE)</f>
        <v>56.83</v>
      </c>
      <c r="J5364" s="82">
        <f t="shared" si="250"/>
        <v>1.6480699999999999</v>
      </c>
      <c r="K5364" s="39">
        <f>VLOOKUP('Cover page'!$B$6,Currecny_M!$A$1:$P$10,MATCH(Database!C5364,Currecny_M!$A$1:$P$1,0),FALSE)</f>
        <v>1</v>
      </c>
      <c r="L5364" s="82">
        <f t="shared" si="251"/>
        <v>1.6480699999999999</v>
      </c>
      <c r="M5364" s="82">
        <f>((E5364/$F$1)*VLOOKUP(N5364,Currecny_M!$A$1:$P$10,MATCH(Database!C5364,Currecny_M!$A$1:$P$1,0),FALSE))/VLOOKUP('Cover page'!$B$6,Currecny_M!$A$1:$P$10,MATCH(Database!C5364,Currecny_M!$A$1:$P$1,0),FALSE)</f>
        <v>1.6480699999999999</v>
      </c>
      <c r="N5364" s="6" t="str">
        <f>VLOOKUP(B5364,Master!$A$2:$C$11,3,FALSE)</f>
        <v>SGD</v>
      </c>
      <c r="O5364" s="6" t="str">
        <f>VLOOKUP(B5364,Master!$A$2:$C$11,2,FALSE)</f>
        <v>Asia</v>
      </c>
      <c r="Q5364" s="39" t="str">
        <f>VLOOKUP(D5364,GL_Master!$A$1:$D$80,2,FALSE)</f>
        <v>PL</v>
      </c>
      <c r="R5364" s="39" t="str">
        <f>VLOOKUP(D5364,GL_Master!$A$1:$D$80,3,FALSE)</f>
        <v>Communication &amp; internet exp</v>
      </c>
      <c r="S5364" s="39" t="str">
        <f>VLOOKUP(D5364,GL_Master!$A$1:$D$80,4,FALSE)</f>
        <v>Printing &amp; Stationary</v>
      </c>
    </row>
    <row r="5365" spans="1:19" x14ac:dyDescent="0.25">
      <c r="A5365" s="39" t="s">
        <v>262</v>
      </c>
      <c r="B5365" s="39" t="s">
        <v>236</v>
      </c>
      <c r="C5365" s="7">
        <v>44136</v>
      </c>
      <c r="D5365" s="39" t="s">
        <v>35</v>
      </c>
      <c r="E5365" s="39">
        <v>85</v>
      </c>
      <c r="F5365" s="82">
        <f t="shared" si="249"/>
        <v>8.5000000000000006E-2</v>
      </c>
      <c r="G5365" s="39">
        <f>VLOOKUP(N5365,Currecny_M!$A$1:$P$10,2,FALSE)</f>
        <v>53</v>
      </c>
      <c r="H5365" s="39">
        <f>MATCH(C5365,Currecny_M!$A$1:$P$1,0)</f>
        <v>9</v>
      </c>
      <c r="I5365" s="39">
        <f>VLOOKUP(N5365,Currecny_M!$A$1:$P$10,MATCH(Database!C5365,Currecny_M!$A$1:$P$1,0),FALSE)</f>
        <v>56.83</v>
      </c>
      <c r="J5365" s="82">
        <f t="shared" si="250"/>
        <v>4.8305500000000006</v>
      </c>
      <c r="K5365" s="39">
        <f>VLOOKUP('Cover page'!$B$6,Currecny_M!$A$1:$P$10,MATCH(Database!C5365,Currecny_M!$A$1:$P$1,0),FALSE)</f>
        <v>1</v>
      </c>
      <c r="L5365" s="82">
        <f t="shared" si="251"/>
        <v>4.8305500000000006</v>
      </c>
      <c r="M5365" s="82">
        <f>((E5365/$F$1)*VLOOKUP(N5365,Currecny_M!$A$1:$P$10,MATCH(Database!C5365,Currecny_M!$A$1:$P$1,0),FALSE))/VLOOKUP('Cover page'!$B$6,Currecny_M!$A$1:$P$10,MATCH(Database!C5365,Currecny_M!$A$1:$P$1,0),FALSE)</f>
        <v>4.8305500000000006</v>
      </c>
      <c r="N5365" s="6" t="str">
        <f>VLOOKUP(B5365,Master!$A$2:$C$11,3,FALSE)</f>
        <v>SGD</v>
      </c>
      <c r="O5365" s="6" t="str">
        <f>VLOOKUP(B5365,Master!$A$2:$C$11,2,FALSE)</f>
        <v>Asia</v>
      </c>
      <c r="Q5365" s="39" t="str">
        <f>VLOOKUP(D5365,GL_Master!$A$1:$D$80,2,FALSE)</f>
        <v>PL</v>
      </c>
      <c r="R5365" s="39" t="str">
        <f>VLOOKUP(D5365,GL_Master!$A$1:$D$80,3,FALSE)</f>
        <v>Security Expenses</v>
      </c>
      <c r="S5365" s="39" t="str">
        <f>VLOOKUP(D5365,GL_Master!$A$1:$D$80,4,FALSE)</f>
        <v>Security Expenses others</v>
      </c>
    </row>
    <row r="5366" spans="1:19" x14ac:dyDescent="0.25">
      <c r="A5366" s="39" t="s">
        <v>262</v>
      </c>
      <c r="B5366" s="39" t="s">
        <v>236</v>
      </c>
      <c r="C5366" s="7">
        <v>44136</v>
      </c>
      <c r="D5366" s="39" t="s">
        <v>38</v>
      </c>
      <c r="E5366" s="39">
        <v>28</v>
      </c>
      <c r="F5366" s="82">
        <f t="shared" si="249"/>
        <v>2.8000000000000001E-2</v>
      </c>
      <c r="G5366" s="39">
        <f>VLOOKUP(N5366,Currecny_M!$A$1:$P$10,2,FALSE)</f>
        <v>53</v>
      </c>
      <c r="H5366" s="39">
        <f>MATCH(C5366,Currecny_M!$A$1:$P$1,0)</f>
        <v>9</v>
      </c>
      <c r="I5366" s="39">
        <f>VLOOKUP(N5366,Currecny_M!$A$1:$P$10,MATCH(Database!C5366,Currecny_M!$A$1:$P$1,0),FALSE)</f>
        <v>56.83</v>
      </c>
      <c r="J5366" s="82">
        <f t="shared" si="250"/>
        <v>1.59124</v>
      </c>
      <c r="K5366" s="39">
        <f>VLOOKUP('Cover page'!$B$6,Currecny_M!$A$1:$P$10,MATCH(Database!C5366,Currecny_M!$A$1:$P$1,0),FALSE)</f>
        <v>1</v>
      </c>
      <c r="L5366" s="82">
        <f t="shared" si="251"/>
        <v>1.59124</v>
      </c>
      <c r="M5366" s="82">
        <f>((E5366/$F$1)*VLOOKUP(N5366,Currecny_M!$A$1:$P$10,MATCH(Database!C5366,Currecny_M!$A$1:$P$1,0),FALSE))/VLOOKUP('Cover page'!$B$6,Currecny_M!$A$1:$P$10,MATCH(Database!C5366,Currecny_M!$A$1:$P$1,0),FALSE)</f>
        <v>1.59124</v>
      </c>
      <c r="N5366" s="6" t="str">
        <f>VLOOKUP(B5366,Master!$A$2:$C$11,3,FALSE)</f>
        <v>SGD</v>
      </c>
      <c r="O5366" s="6" t="str">
        <f>VLOOKUP(B5366,Master!$A$2:$C$11,2,FALSE)</f>
        <v>Asia</v>
      </c>
      <c r="Q5366" s="39" t="str">
        <f>VLOOKUP(D5366,GL_Master!$A$1:$D$80,2,FALSE)</f>
        <v>PL</v>
      </c>
      <c r="R5366" s="39" t="str">
        <f>VLOOKUP(D5366,GL_Master!$A$1:$D$80,3,FALSE)</f>
        <v>House Keeping Expenses</v>
      </c>
      <c r="S5366" s="39" t="str">
        <f>VLOOKUP(D5366,GL_Master!$A$1:$D$80,4,FALSE)</f>
        <v>House Keeping Expenses</v>
      </c>
    </row>
    <row r="5367" spans="1:19" x14ac:dyDescent="0.25">
      <c r="A5367" s="39" t="s">
        <v>262</v>
      </c>
      <c r="B5367" s="39" t="s">
        <v>236</v>
      </c>
      <c r="C5367" s="7">
        <v>44136</v>
      </c>
      <c r="D5367" s="39" t="s">
        <v>107</v>
      </c>
      <c r="E5367" s="39">
        <v>28</v>
      </c>
      <c r="F5367" s="82">
        <f t="shared" si="249"/>
        <v>2.8000000000000001E-2</v>
      </c>
      <c r="G5367" s="39">
        <f>VLOOKUP(N5367,Currecny_M!$A$1:$P$10,2,FALSE)</f>
        <v>53</v>
      </c>
      <c r="H5367" s="39">
        <f>MATCH(C5367,Currecny_M!$A$1:$P$1,0)</f>
        <v>9</v>
      </c>
      <c r="I5367" s="39">
        <f>VLOOKUP(N5367,Currecny_M!$A$1:$P$10,MATCH(Database!C5367,Currecny_M!$A$1:$P$1,0),FALSE)</f>
        <v>56.83</v>
      </c>
      <c r="J5367" s="82">
        <f t="shared" si="250"/>
        <v>1.59124</v>
      </c>
      <c r="K5367" s="39">
        <f>VLOOKUP('Cover page'!$B$6,Currecny_M!$A$1:$P$10,MATCH(Database!C5367,Currecny_M!$A$1:$P$1,0),FALSE)</f>
        <v>1</v>
      </c>
      <c r="L5367" s="82">
        <f t="shared" si="251"/>
        <v>1.59124</v>
      </c>
      <c r="M5367" s="82">
        <f>((E5367/$F$1)*VLOOKUP(N5367,Currecny_M!$A$1:$P$10,MATCH(Database!C5367,Currecny_M!$A$1:$P$1,0),FALSE))/VLOOKUP('Cover page'!$B$6,Currecny_M!$A$1:$P$10,MATCH(Database!C5367,Currecny_M!$A$1:$P$1,0),FALSE)</f>
        <v>1.59124</v>
      </c>
      <c r="N5367" s="6" t="str">
        <f>VLOOKUP(B5367,Master!$A$2:$C$11,3,FALSE)</f>
        <v>SGD</v>
      </c>
      <c r="O5367" s="6" t="str">
        <f>VLOOKUP(B5367,Master!$A$2:$C$11,2,FALSE)</f>
        <v>Asia</v>
      </c>
      <c r="Q5367" s="39" t="str">
        <f>VLOOKUP(D5367,GL_Master!$A$1:$D$80,2,FALSE)</f>
        <v>PL</v>
      </c>
      <c r="R5367" s="39" t="str">
        <f>VLOOKUP(D5367,GL_Master!$A$1:$D$80,3,FALSE)</f>
        <v>Misc. expenses</v>
      </c>
      <c r="S5367" s="39" t="str">
        <f>VLOOKUP(D5367,GL_Master!$A$1:$D$80,4,FALSE)</f>
        <v>Repair &amp; Maintenance</v>
      </c>
    </row>
    <row r="5368" spans="1:19" x14ac:dyDescent="0.25">
      <c r="A5368" s="39" t="s">
        <v>262</v>
      </c>
      <c r="B5368" s="39" t="s">
        <v>236</v>
      </c>
      <c r="C5368" s="7">
        <v>44136</v>
      </c>
      <c r="D5368" s="39" t="s">
        <v>108</v>
      </c>
      <c r="E5368" s="39">
        <v>29</v>
      </c>
      <c r="F5368" s="82">
        <f t="shared" si="249"/>
        <v>2.9000000000000001E-2</v>
      </c>
      <c r="G5368" s="39">
        <f>VLOOKUP(N5368,Currecny_M!$A$1:$P$10,2,FALSE)</f>
        <v>53</v>
      </c>
      <c r="H5368" s="39">
        <f>MATCH(C5368,Currecny_M!$A$1:$P$1,0)</f>
        <v>9</v>
      </c>
      <c r="I5368" s="39">
        <f>VLOOKUP(N5368,Currecny_M!$A$1:$P$10,MATCH(Database!C5368,Currecny_M!$A$1:$P$1,0),FALSE)</f>
        <v>56.83</v>
      </c>
      <c r="J5368" s="82">
        <f t="shared" si="250"/>
        <v>1.6480699999999999</v>
      </c>
      <c r="K5368" s="39">
        <f>VLOOKUP('Cover page'!$B$6,Currecny_M!$A$1:$P$10,MATCH(Database!C5368,Currecny_M!$A$1:$P$1,0),FALSE)</f>
        <v>1</v>
      </c>
      <c r="L5368" s="82">
        <f t="shared" si="251"/>
        <v>1.6480699999999999</v>
      </c>
      <c r="M5368" s="82">
        <f>((E5368/$F$1)*VLOOKUP(N5368,Currecny_M!$A$1:$P$10,MATCH(Database!C5368,Currecny_M!$A$1:$P$1,0),FALSE))/VLOOKUP('Cover page'!$B$6,Currecny_M!$A$1:$P$10,MATCH(Database!C5368,Currecny_M!$A$1:$P$1,0),FALSE)</f>
        <v>1.6480699999999999</v>
      </c>
      <c r="N5368" s="6" t="str">
        <f>VLOOKUP(B5368,Master!$A$2:$C$11,3,FALSE)</f>
        <v>SGD</v>
      </c>
      <c r="O5368" s="6" t="str">
        <f>VLOOKUP(B5368,Master!$A$2:$C$11,2,FALSE)</f>
        <v>Asia</v>
      </c>
      <c r="Q5368" s="39" t="str">
        <f>VLOOKUP(D5368,GL_Master!$A$1:$D$80,2,FALSE)</f>
        <v>PL</v>
      </c>
      <c r="R5368" s="39" t="str">
        <f>VLOOKUP(D5368,GL_Master!$A$1:$D$80,3,FALSE)</f>
        <v>Misc. expenses</v>
      </c>
      <c r="S5368" s="39" t="str">
        <f>VLOOKUP(D5368,GL_Master!$A$1:$D$80,4,FALSE)</f>
        <v>Repair &amp; Maintenance</v>
      </c>
    </row>
    <row r="5369" spans="1:19" x14ac:dyDescent="0.25">
      <c r="A5369" s="39" t="s">
        <v>262</v>
      </c>
      <c r="B5369" s="39" t="s">
        <v>236</v>
      </c>
      <c r="C5369" s="7">
        <v>44136</v>
      </c>
      <c r="D5369" s="39" t="s">
        <v>9</v>
      </c>
      <c r="E5369" s="39">
        <v>259</v>
      </c>
      <c r="F5369" s="82">
        <f t="shared" si="249"/>
        <v>0.25900000000000001</v>
      </c>
      <c r="G5369" s="39">
        <f>VLOOKUP(N5369,Currecny_M!$A$1:$P$10,2,FALSE)</f>
        <v>53</v>
      </c>
      <c r="H5369" s="39">
        <f>MATCH(C5369,Currecny_M!$A$1:$P$1,0)</f>
        <v>9</v>
      </c>
      <c r="I5369" s="39">
        <f>VLOOKUP(N5369,Currecny_M!$A$1:$P$10,MATCH(Database!C5369,Currecny_M!$A$1:$P$1,0),FALSE)</f>
        <v>56.83</v>
      </c>
      <c r="J5369" s="82">
        <f t="shared" si="250"/>
        <v>14.718970000000001</v>
      </c>
      <c r="K5369" s="39">
        <f>VLOOKUP('Cover page'!$B$6,Currecny_M!$A$1:$P$10,MATCH(Database!C5369,Currecny_M!$A$1:$P$1,0),FALSE)</f>
        <v>1</v>
      </c>
      <c r="L5369" s="82">
        <f t="shared" si="251"/>
        <v>14.718970000000001</v>
      </c>
      <c r="M5369" s="82">
        <f>((E5369/$F$1)*VLOOKUP(N5369,Currecny_M!$A$1:$P$10,MATCH(Database!C5369,Currecny_M!$A$1:$P$1,0),FALSE))/VLOOKUP('Cover page'!$B$6,Currecny_M!$A$1:$P$10,MATCH(Database!C5369,Currecny_M!$A$1:$P$1,0),FALSE)</f>
        <v>14.718970000000001</v>
      </c>
      <c r="N5369" s="6" t="str">
        <f>VLOOKUP(B5369,Master!$A$2:$C$11,3,FALSE)</f>
        <v>SGD</v>
      </c>
      <c r="O5369" s="6" t="str">
        <f>VLOOKUP(B5369,Master!$A$2:$C$11,2,FALSE)</f>
        <v>Asia</v>
      </c>
      <c r="Q5369" s="39" t="str">
        <f>VLOOKUP(D5369,GL_Master!$A$1:$D$80,2,FALSE)</f>
        <v>PL</v>
      </c>
      <c r="R5369" s="39" t="str">
        <f>VLOOKUP(D5369,GL_Master!$A$1:$D$80,3,FALSE)</f>
        <v>Rent</v>
      </c>
      <c r="S5369" s="39" t="str">
        <f>VLOOKUP(D5369,GL_Master!$A$1:$D$80,4,FALSE)</f>
        <v>Office Rent</v>
      </c>
    </row>
    <row r="5370" spans="1:19" x14ac:dyDescent="0.25">
      <c r="A5370" s="39" t="s">
        <v>262</v>
      </c>
      <c r="B5370" s="39" t="s">
        <v>236</v>
      </c>
      <c r="C5370" s="7">
        <v>44136</v>
      </c>
      <c r="D5370" s="39" t="s">
        <v>109</v>
      </c>
      <c r="E5370" s="39">
        <v>-137</v>
      </c>
      <c r="F5370" s="82">
        <f t="shared" si="249"/>
        <v>-0.13700000000000001</v>
      </c>
      <c r="G5370" s="39">
        <f>VLOOKUP(N5370,Currecny_M!$A$1:$P$10,2,FALSE)</f>
        <v>53</v>
      </c>
      <c r="H5370" s="39">
        <f>MATCH(C5370,Currecny_M!$A$1:$P$1,0)</f>
        <v>9</v>
      </c>
      <c r="I5370" s="39">
        <f>VLOOKUP(N5370,Currecny_M!$A$1:$P$10,MATCH(Database!C5370,Currecny_M!$A$1:$P$1,0),FALSE)</f>
        <v>56.83</v>
      </c>
      <c r="J5370" s="82">
        <f t="shared" si="250"/>
        <v>-7.7857100000000008</v>
      </c>
      <c r="K5370" s="39">
        <f>VLOOKUP('Cover page'!$B$6,Currecny_M!$A$1:$P$10,MATCH(Database!C5370,Currecny_M!$A$1:$P$1,0),FALSE)</f>
        <v>1</v>
      </c>
      <c r="L5370" s="82">
        <f t="shared" si="251"/>
        <v>-7.7857100000000008</v>
      </c>
      <c r="M5370" s="82">
        <f>((E5370/$F$1)*VLOOKUP(N5370,Currecny_M!$A$1:$P$10,MATCH(Database!C5370,Currecny_M!$A$1:$P$1,0),FALSE))/VLOOKUP('Cover page'!$B$6,Currecny_M!$A$1:$P$10,MATCH(Database!C5370,Currecny_M!$A$1:$P$1,0),FALSE)</f>
        <v>-7.7857100000000008</v>
      </c>
      <c r="N5370" s="6" t="str">
        <f>VLOOKUP(B5370,Master!$A$2:$C$11,3,FALSE)</f>
        <v>SGD</v>
      </c>
      <c r="O5370" s="6" t="str">
        <f>VLOOKUP(B5370,Master!$A$2:$C$11,2,FALSE)</f>
        <v>Asia</v>
      </c>
      <c r="Q5370" s="39" t="str">
        <f>VLOOKUP(D5370,GL_Master!$A$1:$D$80,2,FALSE)</f>
        <v>PL</v>
      </c>
      <c r="R5370" s="39" t="str">
        <f>VLOOKUP(D5370,GL_Master!$A$1:$D$80,3,FALSE)</f>
        <v>Travelling and conveyance</v>
      </c>
      <c r="S5370" s="39" t="str">
        <f>VLOOKUP(D5370,GL_Master!$A$1:$D$80,4,FALSE)</f>
        <v>Travelling , hotel lodging</v>
      </c>
    </row>
    <row r="5371" spans="1:19" x14ac:dyDescent="0.25">
      <c r="A5371" s="39" t="s">
        <v>262</v>
      </c>
      <c r="B5371" s="39" t="s">
        <v>236</v>
      </c>
      <c r="C5371" s="7">
        <v>44136</v>
      </c>
      <c r="D5371" s="39" t="s">
        <v>110</v>
      </c>
      <c r="E5371" s="39">
        <v>57</v>
      </c>
      <c r="F5371" s="82">
        <f t="shared" si="249"/>
        <v>5.7000000000000002E-2</v>
      </c>
      <c r="G5371" s="39">
        <f>VLOOKUP(N5371,Currecny_M!$A$1:$P$10,2,FALSE)</f>
        <v>53</v>
      </c>
      <c r="H5371" s="39">
        <f>MATCH(C5371,Currecny_M!$A$1:$P$1,0)</f>
        <v>9</v>
      </c>
      <c r="I5371" s="39">
        <f>VLOOKUP(N5371,Currecny_M!$A$1:$P$10,MATCH(Database!C5371,Currecny_M!$A$1:$P$1,0),FALSE)</f>
        <v>56.83</v>
      </c>
      <c r="J5371" s="82">
        <f t="shared" si="250"/>
        <v>3.2393100000000001</v>
      </c>
      <c r="K5371" s="39">
        <f>VLOOKUP('Cover page'!$B$6,Currecny_M!$A$1:$P$10,MATCH(Database!C5371,Currecny_M!$A$1:$P$1,0),FALSE)</f>
        <v>1</v>
      </c>
      <c r="L5371" s="82">
        <f t="shared" si="251"/>
        <v>3.2393100000000001</v>
      </c>
      <c r="M5371" s="82">
        <f>((E5371/$F$1)*VLOOKUP(N5371,Currecny_M!$A$1:$P$10,MATCH(Database!C5371,Currecny_M!$A$1:$P$1,0),FALSE))/VLOOKUP('Cover page'!$B$6,Currecny_M!$A$1:$P$10,MATCH(Database!C5371,Currecny_M!$A$1:$P$1,0),FALSE)</f>
        <v>3.2393100000000001</v>
      </c>
      <c r="N5371" s="6" t="str">
        <f>VLOOKUP(B5371,Master!$A$2:$C$11,3,FALSE)</f>
        <v>SGD</v>
      </c>
      <c r="O5371" s="6" t="str">
        <f>VLOOKUP(B5371,Master!$A$2:$C$11,2,FALSE)</f>
        <v>Asia</v>
      </c>
      <c r="Q5371" s="39" t="str">
        <f>VLOOKUP(D5371,GL_Master!$A$1:$D$80,2,FALSE)</f>
        <v>PL</v>
      </c>
      <c r="R5371" s="39" t="str">
        <f>VLOOKUP(D5371,GL_Master!$A$1:$D$80,3,FALSE)</f>
        <v>Travelling and conveyance</v>
      </c>
      <c r="S5371" s="39" t="str">
        <f>VLOOKUP(D5371,GL_Master!$A$1:$D$80,4,FALSE)</f>
        <v>Travelling , hotel lodging</v>
      </c>
    </row>
    <row r="5372" spans="1:19" x14ac:dyDescent="0.25">
      <c r="A5372" s="39" t="s">
        <v>262</v>
      </c>
      <c r="B5372" s="39" t="s">
        <v>236</v>
      </c>
      <c r="C5372" s="7">
        <v>44136</v>
      </c>
      <c r="D5372" s="39" t="s">
        <v>111</v>
      </c>
      <c r="E5372" s="39">
        <v>27</v>
      </c>
      <c r="F5372" s="82">
        <f t="shared" si="249"/>
        <v>2.7E-2</v>
      </c>
      <c r="G5372" s="39">
        <f>VLOOKUP(N5372,Currecny_M!$A$1:$P$10,2,FALSE)</f>
        <v>53</v>
      </c>
      <c r="H5372" s="39">
        <f>MATCH(C5372,Currecny_M!$A$1:$P$1,0)</f>
        <v>9</v>
      </c>
      <c r="I5372" s="39">
        <f>VLOOKUP(N5372,Currecny_M!$A$1:$P$10,MATCH(Database!C5372,Currecny_M!$A$1:$P$1,0),FALSE)</f>
        <v>56.83</v>
      </c>
      <c r="J5372" s="82">
        <f t="shared" si="250"/>
        <v>1.5344099999999998</v>
      </c>
      <c r="K5372" s="39">
        <f>VLOOKUP('Cover page'!$B$6,Currecny_M!$A$1:$P$10,MATCH(Database!C5372,Currecny_M!$A$1:$P$1,0),FALSE)</f>
        <v>1</v>
      </c>
      <c r="L5372" s="82">
        <f t="shared" si="251"/>
        <v>1.5344099999999998</v>
      </c>
      <c r="M5372" s="82">
        <f>((E5372/$F$1)*VLOOKUP(N5372,Currecny_M!$A$1:$P$10,MATCH(Database!C5372,Currecny_M!$A$1:$P$1,0),FALSE))/VLOOKUP('Cover page'!$B$6,Currecny_M!$A$1:$P$10,MATCH(Database!C5372,Currecny_M!$A$1:$P$1,0),FALSE)</f>
        <v>1.5344099999999998</v>
      </c>
      <c r="N5372" s="6" t="str">
        <f>VLOOKUP(B5372,Master!$A$2:$C$11,3,FALSE)</f>
        <v>SGD</v>
      </c>
      <c r="O5372" s="6" t="str">
        <f>VLOOKUP(B5372,Master!$A$2:$C$11,2,FALSE)</f>
        <v>Asia</v>
      </c>
      <c r="Q5372" s="39" t="str">
        <f>VLOOKUP(D5372,GL_Master!$A$1:$D$80,2,FALSE)</f>
        <v>PL</v>
      </c>
      <c r="R5372" s="39" t="str">
        <f>VLOOKUP(D5372,GL_Master!$A$1:$D$80,3,FALSE)</f>
        <v>Legal &amp; Professional expenses</v>
      </c>
      <c r="S5372" s="39" t="str">
        <f>VLOOKUP(D5372,GL_Master!$A$1:$D$80,4,FALSE)</f>
        <v>Professional Fees - Others</v>
      </c>
    </row>
    <row r="5373" spans="1:19" x14ac:dyDescent="0.25">
      <c r="A5373" s="39" t="s">
        <v>262</v>
      </c>
      <c r="B5373" s="39" t="s">
        <v>236</v>
      </c>
      <c r="C5373" s="7">
        <v>44166</v>
      </c>
      <c r="D5373" s="39" t="s">
        <v>112</v>
      </c>
      <c r="E5373" s="39">
        <v>269</v>
      </c>
      <c r="F5373" s="82">
        <f t="shared" si="249"/>
        <v>0.26900000000000002</v>
      </c>
      <c r="G5373" s="39">
        <f>VLOOKUP(N5373,Currecny_M!$A$1:$P$10,2,FALSE)</f>
        <v>53</v>
      </c>
      <c r="H5373" s="39">
        <f>MATCH(C5373,Currecny_M!$A$1:$P$1,0)</f>
        <v>10</v>
      </c>
      <c r="I5373" s="39">
        <f>VLOOKUP(N5373,Currecny_M!$A$1:$P$10,MATCH(Database!C5373,Currecny_M!$A$1:$P$1,0),FALSE)</f>
        <v>57.4</v>
      </c>
      <c r="J5373" s="82">
        <f t="shared" si="250"/>
        <v>15.4406</v>
      </c>
      <c r="K5373" s="39">
        <f>VLOOKUP('Cover page'!$B$6,Currecny_M!$A$1:$P$10,MATCH(Database!C5373,Currecny_M!$A$1:$P$1,0),FALSE)</f>
        <v>1</v>
      </c>
      <c r="L5373" s="82">
        <f t="shared" si="251"/>
        <v>15.4406</v>
      </c>
      <c r="M5373" s="82">
        <f>((E5373/$F$1)*VLOOKUP(N5373,Currecny_M!$A$1:$P$10,MATCH(Database!C5373,Currecny_M!$A$1:$P$1,0),FALSE))/VLOOKUP('Cover page'!$B$6,Currecny_M!$A$1:$P$10,MATCH(Database!C5373,Currecny_M!$A$1:$P$1,0),FALSE)</f>
        <v>15.4406</v>
      </c>
      <c r="N5373" s="6" t="str">
        <f>VLOOKUP(B5373,Master!$A$2:$C$11,3,FALSE)</f>
        <v>SGD</v>
      </c>
      <c r="O5373" s="6" t="str">
        <f>VLOOKUP(B5373,Master!$A$2:$C$11,2,FALSE)</f>
        <v>Asia</v>
      </c>
      <c r="Q5373" s="39" t="str">
        <f>VLOOKUP(D5373,GL_Master!$A$1:$D$80,2,FALSE)</f>
        <v>PL</v>
      </c>
      <c r="R5373" s="39" t="str">
        <f>VLOOKUP(D5373,GL_Master!$A$1:$D$80,3,FALSE)</f>
        <v>Finance Cost</v>
      </c>
      <c r="S5373" s="39" t="str">
        <f>VLOOKUP(D5373,GL_Master!$A$1:$D$80,4,FALSE)</f>
        <v>Interest expense</v>
      </c>
    </row>
    <row r="5374" spans="1:19" x14ac:dyDescent="0.25">
      <c r="A5374" s="39" t="s">
        <v>262</v>
      </c>
      <c r="B5374" s="39" t="s">
        <v>236</v>
      </c>
      <c r="C5374" s="7">
        <v>44166</v>
      </c>
      <c r="D5374" s="39" t="s">
        <v>25</v>
      </c>
      <c r="E5374" s="39">
        <v>2568</v>
      </c>
      <c r="F5374" s="82">
        <f t="shared" si="249"/>
        <v>2.5680000000000001</v>
      </c>
      <c r="G5374" s="39">
        <f>VLOOKUP(N5374,Currecny_M!$A$1:$P$10,2,FALSE)</f>
        <v>53</v>
      </c>
      <c r="H5374" s="39">
        <f>MATCH(C5374,Currecny_M!$A$1:$P$1,0)</f>
        <v>10</v>
      </c>
      <c r="I5374" s="39">
        <f>VLOOKUP(N5374,Currecny_M!$A$1:$P$10,MATCH(Database!C5374,Currecny_M!$A$1:$P$1,0),FALSE)</f>
        <v>57.4</v>
      </c>
      <c r="J5374" s="82">
        <f t="shared" si="250"/>
        <v>147.4032</v>
      </c>
      <c r="K5374" s="39">
        <f>VLOOKUP('Cover page'!$B$6,Currecny_M!$A$1:$P$10,MATCH(Database!C5374,Currecny_M!$A$1:$P$1,0),FALSE)</f>
        <v>1</v>
      </c>
      <c r="L5374" s="82">
        <f t="shared" si="251"/>
        <v>147.4032</v>
      </c>
      <c r="M5374" s="82">
        <f>((E5374/$F$1)*VLOOKUP(N5374,Currecny_M!$A$1:$P$10,MATCH(Database!C5374,Currecny_M!$A$1:$P$1,0),FALSE))/VLOOKUP('Cover page'!$B$6,Currecny_M!$A$1:$P$10,MATCH(Database!C5374,Currecny_M!$A$1:$P$1,0),FALSE)</f>
        <v>147.4032</v>
      </c>
      <c r="N5374" s="6" t="str">
        <f>VLOOKUP(B5374,Master!$A$2:$C$11,3,FALSE)</f>
        <v>SGD</v>
      </c>
      <c r="O5374" s="6" t="str">
        <f>VLOOKUP(B5374,Master!$A$2:$C$11,2,FALSE)</f>
        <v>Asia</v>
      </c>
      <c r="Q5374" s="39" t="str">
        <f>VLOOKUP(D5374,GL_Master!$A$1:$D$80,2,FALSE)</f>
        <v>PL</v>
      </c>
      <c r="R5374" s="39" t="str">
        <f>VLOOKUP(D5374,GL_Master!$A$1:$D$80,3,FALSE)</f>
        <v>Depreciation</v>
      </c>
      <c r="S5374" s="39" t="str">
        <f>VLOOKUP(D5374,GL_Master!$A$1:$D$80,4,FALSE)</f>
        <v>Depreciation</v>
      </c>
    </row>
    <row r="5375" spans="1:19" x14ac:dyDescent="0.25">
      <c r="A5375" s="39" t="s">
        <v>262</v>
      </c>
      <c r="B5375" s="39" t="s">
        <v>236</v>
      </c>
      <c r="C5375" s="7">
        <v>44166</v>
      </c>
      <c r="D5375" s="39" t="s">
        <v>51</v>
      </c>
      <c r="E5375" s="39">
        <v>-26415</v>
      </c>
      <c r="F5375" s="82">
        <f t="shared" si="249"/>
        <v>-26.414999999999999</v>
      </c>
      <c r="G5375" s="39">
        <f>VLOOKUP(N5375,Currecny_M!$A$1:$P$10,2,FALSE)</f>
        <v>53</v>
      </c>
      <c r="H5375" s="39">
        <f>MATCH(C5375,Currecny_M!$A$1:$P$1,0)</f>
        <v>10</v>
      </c>
      <c r="I5375" s="39">
        <f>VLOOKUP(N5375,Currecny_M!$A$1:$P$10,MATCH(Database!C5375,Currecny_M!$A$1:$P$1,0),FALSE)</f>
        <v>57.4</v>
      </c>
      <c r="J5375" s="82">
        <f t="shared" si="250"/>
        <v>-1516.221</v>
      </c>
      <c r="K5375" s="39">
        <f>VLOOKUP('Cover page'!$B$6,Currecny_M!$A$1:$P$10,MATCH(Database!C5375,Currecny_M!$A$1:$P$1,0),FALSE)</f>
        <v>1</v>
      </c>
      <c r="L5375" s="82">
        <f t="shared" si="251"/>
        <v>-1516.221</v>
      </c>
      <c r="M5375" s="82">
        <f>((E5375/$F$1)*VLOOKUP(N5375,Currecny_M!$A$1:$P$10,MATCH(Database!C5375,Currecny_M!$A$1:$P$1,0),FALSE))/VLOOKUP('Cover page'!$B$6,Currecny_M!$A$1:$P$10,MATCH(Database!C5375,Currecny_M!$A$1:$P$1,0),FALSE)</f>
        <v>-1516.221</v>
      </c>
      <c r="N5375" s="6" t="str">
        <f>VLOOKUP(B5375,Master!$A$2:$C$11,3,FALSE)</f>
        <v>SGD</v>
      </c>
      <c r="O5375" s="6" t="str">
        <f>VLOOKUP(B5375,Master!$A$2:$C$11,2,FALSE)</f>
        <v>Asia</v>
      </c>
      <c r="Q5375" s="39" t="str">
        <f>VLOOKUP(D5375,GL_Master!$A$1:$D$80,2,FALSE)</f>
        <v>BS</v>
      </c>
      <c r="R5375" s="39" t="str">
        <f>VLOOKUP(D5375,GL_Master!$A$1:$D$80,3,FALSE)</f>
        <v>Share Capital</v>
      </c>
      <c r="S5375" s="39" t="str">
        <f>VLOOKUP(D5375,GL_Master!$A$1:$D$80,4,FALSE)</f>
        <v>Equity shares</v>
      </c>
    </row>
    <row r="5376" spans="1:19" x14ac:dyDescent="0.25">
      <c r="A5376" s="39" t="s">
        <v>262</v>
      </c>
      <c r="B5376" s="39" t="s">
        <v>236</v>
      </c>
      <c r="C5376" s="7">
        <v>44166</v>
      </c>
      <c r="D5376" s="39" t="s">
        <v>52</v>
      </c>
      <c r="E5376" s="39">
        <v>-50611</v>
      </c>
      <c r="F5376" s="82">
        <f t="shared" si="249"/>
        <v>-50.610999999999997</v>
      </c>
      <c r="G5376" s="39">
        <f>VLOOKUP(N5376,Currecny_M!$A$1:$P$10,2,FALSE)</f>
        <v>53</v>
      </c>
      <c r="H5376" s="39">
        <f>MATCH(C5376,Currecny_M!$A$1:$P$1,0)</f>
        <v>10</v>
      </c>
      <c r="I5376" s="39">
        <f>VLOOKUP(N5376,Currecny_M!$A$1:$P$10,MATCH(Database!C5376,Currecny_M!$A$1:$P$1,0),FALSE)</f>
        <v>57.4</v>
      </c>
      <c r="J5376" s="82">
        <f t="shared" si="250"/>
        <v>-2905.0713999999998</v>
      </c>
      <c r="K5376" s="39">
        <f>VLOOKUP('Cover page'!$B$6,Currecny_M!$A$1:$P$10,MATCH(Database!C5376,Currecny_M!$A$1:$P$1,0),FALSE)</f>
        <v>1</v>
      </c>
      <c r="L5376" s="82">
        <f t="shared" si="251"/>
        <v>-2905.0713999999998</v>
      </c>
      <c r="M5376" s="82">
        <f>((E5376/$F$1)*VLOOKUP(N5376,Currecny_M!$A$1:$P$10,MATCH(Database!C5376,Currecny_M!$A$1:$P$1,0),FALSE))/VLOOKUP('Cover page'!$B$6,Currecny_M!$A$1:$P$10,MATCH(Database!C5376,Currecny_M!$A$1:$P$1,0),FALSE)</f>
        <v>-2905.0713999999998</v>
      </c>
      <c r="N5376" s="6" t="str">
        <f>VLOOKUP(B5376,Master!$A$2:$C$11,3,FALSE)</f>
        <v>SGD</v>
      </c>
      <c r="O5376" s="6" t="str">
        <f>VLOOKUP(B5376,Master!$A$2:$C$11,2,FALSE)</f>
        <v>Asia</v>
      </c>
      <c r="Q5376" s="39" t="str">
        <f>VLOOKUP(D5376,GL_Master!$A$1:$D$80,2,FALSE)</f>
        <v>BS</v>
      </c>
      <c r="R5376" s="39" t="str">
        <f>VLOOKUP(D5376,GL_Master!$A$1:$D$80,3,FALSE)</f>
        <v>Reserve and Surplus</v>
      </c>
      <c r="S5376" s="39" t="str">
        <f>VLOOKUP(D5376,GL_Master!$A$1:$D$80,4,FALSE)</f>
        <v>Reserves at the commencement of the year</v>
      </c>
    </row>
    <row r="5377" spans="1:19" x14ac:dyDescent="0.25">
      <c r="A5377" s="39" t="s">
        <v>262</v>
      </c>
      <c r="B5377" s="39" t="s">
        <v>236</v>
      </c>
      <c r="C5377" s="7">
        <v>44166</v>
      </c>
      <c r="D5377" s="39" t="s">
        <v>53</v>
      </c>
      <c r="E5377" s="39">
        <v>-9405</v>
      </c>
      <c r="F5377" s="82">
        <f t="shared" si="249"/>
        <v>-9.4049999999999994</v>
      </c>
      <c r="G5377" s="39">
        <f>VLOOKUP(N5377,Currecny_M!$A$1:$P$10,2,FALSE)</f>
        <v>53</v>
      </c>
      <c r="H5377" s="39">
        <f>MATCH(C5377,Currecny_M!$A$1:$P$1,0)</f>
        <v>10</v>
      </c>
      <c r="I5377" s="39">
        <f>VLOOKUP(N5377,Currecny_M!$A$1:$P$10,MATCH(Database!C5377,Currecny_M!$A$1:$P$1,0),FALSE)</f>
        <v>57.4</v>
      </c>
      <c r="J5377" s="82">
        <f t="shared" si="250"/>
        <v>-539.84699999999998</v>
      </c>
      <c r="K5377" s="39">
        <f>VLOOKUP('Cover page'!$B$6,Currecny_M!$A$1:$P$10,MATCH(Database!C5377,Currecny_M!$A$1:$P$1,0),FALSE)</f>
        <v>1</v>
      </c>
      <c r="L5377" s="82">
        <f t="shared" si="251"/>
        <v>-539.84699999999998</v>
      </c>
      <c r="M5377" s="82">
        <f>((E5377/$F$1)*VLOOKUP(N5377,Currecny_M!$A$1:$P$10,MATCH(Database!C5377,Currecny_M!$A$1:$P$1,0),FALSE))/VLOOKUP('Cover page'!$B$6,Currecny_M!$A$1:$P$10,MATCH(Database!C5377,Currecny_M!$A$1:$P$1,0),FALSE)</f>
        <v>-539.84699999999998</v>
      </c>
      <c r="N5377" s="6" t="str">
        <f>VLOOKUP(B5377,Master!$A$2:$C$11,3,FALSE)</f>
        <v>SGD</v>
      </c>
      <c r="O5377" s="6" t="str">
        <f>VLOOKUP(B5377,Master!$A$2:$C$11,2,FALSE)</f>
        <v>Asia</v>
      </c>
      <c r="Q5377" s="39" t="str">
        <f>VLOOKUP(D5377,GL_Master!$A$1:$D$80,2,FALSE)</f>
        <v>BS</v>
      </c>
      <c r="R5377" s="39" t="str">
        <f>VLOOKUP(D5377,GL_Master!$A$1:$D$80,3,FALSE)</f>
        <v>Loan Fund</v>
      </c>
      <c r="S5377" s="39" t="str">
        <f>VLOOKUP(D5377,GL_Master!$A$1:$D$80,4,FALSE)</f>
        <v>Term Loan</v>
      </c>
    </row>
    <row r="5378" spans="1:19" x14ac:dyDescent="0.25">
      <c r="A5378" s="39" t="s">
        <v>262</v>
      </c>
      <c r="B5378" s="39" t="s">
        <v>236</v>
      </c>
      <c r="C5378" s="7">
        <v>44166</v>
      </c>
      <c r="D5378" s="39" t="s">
        <v>54</v>
      </c>
      <c r="E5378" s="39">
        <v>58</v>
      </c>
      <c r="F5378" s="82">
        <f t="shared" si="249"/>
        <v>5.8000000000000003E-2</v>
      </c>
      <c r="G5378" s="39">
        <f>VLOOKUP(N5378,Currecny_M!$A$1:$P$10,2,FALSE)</f>
        <v>53</v>
      </c>
      <c r="H5378" s="39">
        <f>MATCH(C5378,Currecny_M!$A$1:$P$1,0)</f>
        <v>10</v>
      </c>
      <c r="I5378" s="39">
        <f>VLOOKUP(N5378,Currecny_M!$A$1:$P$10,MATCH(Database!C5378,Currecny_M!$A$1:$P$1,0),FALSE)</f>
        <v>57.4</v>
      </c>
      <c r="J5378" s="82">
        <f t="shared" si="250"/>
        <v>3.3292000000000002</v>
      </c>
      <c r="K5378" s="39">
        <f>VLOOKUP('Cover page'!$B$6,Currecny_M!$A$1:$P$10,MATCH(Database!C5378,Currecny_M!$A$1:$P$1,0),FALSE)</f>
        <v>1</v>
      </c>
      <c r="L5378" s="82">
        <f t="shared" si="251"/>
        <v>3.3292000000000002</v>
      </c>
      <c r="M5378" s="82">
        <f>((E5378/$F$1)*VLOOKUP(N5378,Currecny_M!$A$1:$P$10,MATCH(Database!C5378,Currecny_M!$A$1:$P$1,0),FALSE))/VLOOKUP('Cover page'!$B$6,Currecny_M!$A$1:$P$10,MATCH(Database!C5378,Currecny_M!$A$1:$P$1,0),FALSE)</f>
        <v>3.3292000000000002</v>
      </c>
      <c r="N5378" s="6" t="str">
        <f>VLOOKUP(B5378,Master!$A$2:$C$11,3,FALSE)</f>
        <v>SGD</v>
      </c>
      <c r="O5378" s="6" t="str">
        <f>VLOOKUP(B5378,Master!$A$2:$C$11,2,FALSE)</f>
        <v>Asia</v>
      </c>
      <c r="Q5378" s="39" t="str">
        <f>VLOOKUP(D5378,GL_Master!$A$1:$D$80,2,FALSE)</f>
        <v>BS</v>
      </c>
      <c r="R5378" s="39" t="str">
        <f>VLOOKUP(D5378,GL_Master!$A$1:$D$80,3,FALSE)</f>
        <v>Trade Payables</v>
      </c>
      <c r="S5378" s="39" t="str">
        <f>VLOOKUP(D5378,GL_Master!$A$1:$D$80,4,FALSE)</f>
        <v>Trade payable</v>
      </c>
    </row>
    <row r="5379" spans="1:19" x14ac:dyDescent="0.25">
      <c r="A5379" s="39" t="s">
        <v>262</v>
      </c>
      <c r="B5379" s="39" t="s">
        <v>236</v>
      </c>
      <c r="C5379" s="7">
        <v>44166</v>
      </c>
      <c r="D5379" s="39" t="s">
        <v>34</v>
      </c>
      <c r="E5379" s="39">
        <v>-1388</v>
      </c>
      <c r="F5379" s="82">
        <f t="shared" si="249"/>
        <v>-1.3879999999999999</v>
      </c>
      <c r="G5379" s="39">
        <f>VLOOKUP(N5379,Currecny_M!$A$1:$P$10,2,FALSE)</f>
        <v>53</v>
      </c>
      <c r="H5379" s="39">
        <f>MATCH(C5379,Currecny_M!$A$1:$P$1,0)</f>
        <v>10</v>
      </c>
      <c r="I5379" s="39">
        <f>VLOOKUP(N5379,Currecny_M!$A$1:$P$10,MATCH(Database!C5379,Currecny_M!$A$1:$P$1,0),FALSE)</f>
        <v>57.4</v>
      </c>
      <c r="J5379" s="82">
        <f t="shared" si="250"/>
        <v>-79.671199999999999</v>
      </c>
      <c r="K5379" s="39">
        <f>VLOOKUP('Cover page'!$B$6,Currecny_M!$A$1:$P$10,MATCH(Database!C5379,Currecny_M!$A$1:$P$1,0),FALSE)</f>
        <v>1</v>
      </c>
      <c r="L5379" s="82">
        <f t="shared" si="251"/>
        <v>-79.671199999999999</v>
      </c>
      <c r="M5379" s="82">
        <f>((E5379/$F$1)*VLOOKUP(N5379,Currecny_M!$A$1:$P$10,MATCH(Database!C5379,Currecny_M!$A$1:$P$1,0),FALSE))/VLOOKUP('Cover page'!$B$6,Currecny_M!$A$1:$P$10,MATCH(Database!C5379,Currecny_M!$A$1:$P$1,0),FALSE)</f>
        <v>-79.671199999999999</v>
      </c>
      <c r="N5379" s="6" t="str">
        <f>VLOOKUP(B5379,Master!$A$2:$C$11,3,FALSE)</f>
        <v>SGD</v>
      </c>
      <c r="O5379" s="6" t="str">
        <f>VLOOKUP(B5379,Master!$A$2:$C$11,2,FALSE)</f>
        <v>Asia</v>
      </c>
      <c r="Q5379" s="39" t="str">
        <f>VLOOKUP(D5379,GL_Master!$A$1:$D$80,2,FALSE)</f>
        <v>BS</v>
      </c>
      <c r="R5379" s="39" t="str">
        <f>VLOOKUP(D5379,GL_Master!$A$1:$D$80,3,FALSE)</f>
        <v>Provisions</v>
      </c>
      <c r="S5379" s="39" t="str">
        <f>VLOOKUP(D5379,GL_Master!$A$1:$D$80,4,FALSE)</f>
        <v>Expenses payables</v>
      </c>
    </row>
    <row r="5380" spans="1:19" x14ac:dyDescent="0.25">
      <c r="A5380" s="39" t="s">
        <v>262</v>
      </c>
      <c r="B5380" s="39" t="s">
        <v>236</v>
      </c>
      <c r="C5380" s="7">
        <v>44166</v>
      </c>
      <c r="D5380" s="39" t="s">
        <v>18</v>
      </c>
      <c r="E5380" s="39">
        <v>-860</v>
      </c>
      <c r="F5380" s="82">
        <f t="shared" ref="F5380:F5443" si="252">E5380/$F$1</f>
        <v>-0.86</v>
      </c>
      <c r="G5380" s="39">
        <f>VLOOKUP(N5380,Currecny_M!$A$1:$P$10,2,FALSE)</f>
        <v>53</v>
      </c>
      <c r="H5380" s="39">
        <f>MATCH(C5380,Currecny_M!$A$1:$P$1,0)</f>
        <v>10</v>
      </c>
      <c r="I5380" s="39">
        <f>VLOOKUP(N5380,Currecny_M!$A$1:$P$10,MATCH(Database!C5380,Currecny_M!$A$1:$P$1,0),FALSE)</f>
        <v>57.4</v>
      </c>
      <c r="J5380" s="82">
        <f t="shared" ref="J5380:J5443" si="253">F5380*I5380</f>
        <v>-49.363999999999997</v>
      </c>
      <c r="K5380" s="39">
        <f>VLOOKUP('Cover page'!$B$6,Currecny_M!$A$1:$P$10,MATCH(Database!C5380,Currecny_M!$A$1:$P$1,0),FALSE)</f>
        <v>1</v>
      </c>
      <c r="L5380" s="82">
        <f t="shared" ref="L5380:L5443" si="254">J5380/K5380</f>
        <v>-49.363999999999997</v>
      </c>
      <c r="M5380" s="82">
        <f>((E5380/$F$1)*VLOOKUP(N5380,Currecny_M!$A$1:$P$10,MATCH(Database!C5380,Currecny_M!$A$1:$P$1,0),FALSE))/VLOOKUP('Cover page'!$B$6,Currecny_M!$A$1:$P$10,MATCH(Database!C5380,Currecny_M!$A$1:$P$1,0),FALSE)</f>
        <v>-49.363999999999997</v>
      </c>
      <c r="N5380" s="6" t="str">
        <f>VLOOKUP(B5380,Master!$A$2:$C$11,3,FALSE)</f>
        <v>SGD</v>
      </c>
      <c r="O5380" s="6" t="str">
        <f>VLOOKUP(B5380,Master!$A$2:$C$11,2,FALSE)</f>
        <v>Asia</v>
      </c>
      <c r="Q5380" s="39" t="str">
        <f>VLOOKUP(D5380,GL_Master!$A$1:$D$80,2,FALSE)</f>
        <v>BS</v>
      </c>
      <c r="R5380" s="39" t="str">
        <f>VLOOKUP(D5380,GL_Master!$A$1:$D$80,3,FALSE)</f>
        <v>Other current liabilities</v>
      </c>
      <c r="S5380" s="39" t="str">
        <f>VLOOKUP(D5380,GL_Master!$A$1:$D$80,4,FALSE)</f>
        <v>Employee related liabilities</v>
      </c>
    </row>
    <row r="5381" spans="1:19" x14ac:dyDescent="0.25">
      <c r="A5381" s="39" t="s">
        <v>262</v>
      </c>
      <c r="B5381" s="39" t="s">
        <v>236</v>
      </c>
      <c r="C5381" s="7">
        <v>44166</v>
      </c>
      <c r="D5381" s="39" t="s">
        <v>55</v>
      </c>
      <c r="E5381" s="39">
        <v>-108</v>
      </c>
      <c r="F5381" s="82">
        <f t="shared" si="252"/>
        <v>-0.108</v>
      </c>
      <c r="G5381" s="39">
        <f>VLOOKUP(N5381,Currecny_M!$A$1:$P$10,2,FALSE)</f>
        <v>53</v>
      </c>
      <c r="H5381" s="39">
        <f>MATCH(C5381,Currecny_M!$A$1:$P$1,0)</f>
        <v>10</v>
      </c>
      <c r="I5381" s="39">
        <f>VLOOKUP(N5381,Currecny_M!$A$1:$P$10,MATCH(Database!C5381,Currecny_M!$A$1:$P$1,0),FALSE)</f>
        <v>57.4</v>
      </c>
      <c r="J5381" s="82">
        <f t="shared" si="253"/>
        <v>-6.1991999999999994</v>
      </c>
      <c r="K5381" s="39">
        <f>VLOOKUP('Cover page'!$B$6,Currecny_M!$A$1:$P$10,MATCH(Database!C5381,Currecny_M!$A$1:$P$1,0),FALSE)</f>
        <v>1</v>
      </c>
      <c r="L5381" s="82">
        <f t="shared" si="254"/>
        <v>-6.1991999999999994</v>
      </c>
      <c r="M5381" s="82">
        <f>((E5381/$F$1)*VLOOKUP(N5381,Currecny_M!$A$1:$P$10,MATCH(Database!C5381,Currecny_M!$A$1:$P$1,0),FALSE))/VLOOKUP('Cover page'!$B$6,Currecny_M!$A$1:$P$10,MATCH(Database!C5381,Currecny_M!$A$1:$P$1,0),FALSE)</f>
        <v>-6.1991999999999994</v>
      </c>
      <c r="N5381" s="6" t="str">
        <f>VLOOKUP(B5381,Master!$A$2:$C$11,3,FALSE)</f>
        <v>SGD</v>
      </c>
      <c r="O5381" s="6" t="str">
        <f>VLOOKUP(B5381,Master!$A$2:$C$11,2,FALSE)</f>
        <v>Asia</v>
      </c>
      <c r="Q5381" s="39" t="str">
        <f>VLOOKUP(D5381,GL_Master!$A$1:$D$80,2,FALSE)</f>
        <v>BS</v>
      </c>
      <c r="R5381" s="39" t="str">
        <f>VLOOKUP(D5381,GL_Master!$A$1:$D$80,3,FALSE)</f>
        <v>Other current liabilities</v>
      </c>
      <c r="S5381" s="39" t="str">
        <f>VLOOKUP(D5381,GL_Master!$A$1:$D$80,4,FALSE)</f>
        <v>Security deposit received</v>
      </c>
    </row>
    <row r="5382" spans="1:19" x14ac:dyDescent="0.25">
      <c r="A5382" s="39" t="s">
        <v>262</v>
      </c>
      <c r="B5382" s="39" t="s">
        <v>236</v>
      </c>
      <c r="C5382" s="7">
        <v>44166</v>
      </c>
      <c r="D5382" s="39" t="s">
        <v>56</v>
      </c>
      <c r="E5382" s="39">
        <v>-27</v>
      </c>
      <c r="F5382" s="82">
        <f t="shared" si="252"/>
        <v>-2.7E-2</v>
      </c>
      <c r="G5382" s="39">
        <f>VLOOKUP(N5382,Currecny_M!$A$1:$P$10,2,FALSE)</f>
        <v>53</v>
      </c>
      <c r="H5382" s="39">
        <f>MATCH(C5382,Currecny_M!$A$1:$P$1,0)</f>
        <v>10</v>
      </c>
      <c r="I5382" s="39">
        <f>VLOOKUP(N5382,Currecny_M!$A$1:$P$10,MATCH(Database!C5382,Currecny_M!$A$1:$P$1,0),FALSE)</f>
        <v>57.4</v>
      </c>
      <c r="J5382" s="82">
        <f t="shared" si="253"/>
        <v>-1.5497999999999998</v>
      </c>
      <c r="K5382" s="39">
        <f>VLOOKUP('Cover page'!$B$6,Currecny_M!$A$1:$P$10,MATCH(Database!C5382,Currecny_M!$A$1:$P$1,0),FALSE)</f>
        <v>1</v>
      </c>
      <c r="L5382" s="82">
        <f t="shared" si="254"/>
        <v>-1.5497999999999998</v>
      </c>
      <c r="M5382" s="82">
        <f>((E5382/$F$1)*VLOOKUP(N5382,Currecny_M!$A$1:$P$10,MATCH(Database!C5382,Currecny_M!$A$1:$P$1,0),FALSE))/VLOOKUP('Cover page'!$B$6,Currecny_M!$A$1:$P$10,MATCH(Database!C5382,Currecny_M!$A$1:$P$1,0),FALSE)</f>
        <v>-1.5497999999999998</v>
      </c>
      <c r="N5382" s="6" t="str">
        <f>VLOOKUP(B5382,Master!$A$2:$C$11,3,FALSE)</f>
        <v>SGD</v>
      </c>
      <c r="O5382" s="6" t="str">
        <f>VLOOKUP(B5382,Master!$A$2:$C$11,2,FALSE)</f>
        <v>Asia</v>
      </c>
      <c r="Q5382" s="39" t="str">
        <f>VLOOKUP(D5382,GL_Master!$A$1:$D$80,2,FALSE)</f>
        <v>BS</v>
      </c>
      <c r="R5382" s="39" t="str">
        <f>VLOOKUP(D5382,GL_Master!$A$1:$D$80,3,FALSE)</f>
        <v>Other Tax Payables</v>
      </c>
      <c r="S5382" s="39" t="str">
        <f>VLOOKUP(D5382,GL_Master!$A$1:$D$80,4,FALSE)</f>
        <v>Tax deducted at source payable</v>
      </c>
    </row>
    <row r="5383" spans="1:19" x14ac:dyDescent="0.25">
      <c r="A5383" s="39" t="s">
        <v>262</v>
      </c>
      <c r="B5383" s="39" t="s">
        <v>236</v>
      </c>
      <c r="C5383" s="7">
        <v>44166</v>
      </c>
      <c r="D5383" s="39" t="s">
        <v>57</v>
      </c>
      <c r="E5383" s="39">
        <v>-245</v>
      </c>
      <c r="F5383" s="82">
        <f t="shared" si="252"/>
        <v>-0.245</v>
      </c>
      <c r="G5383" s="39">
        <f>VLOOKUP(N5383,Currecny_M!$A$1:$P$10,2,FALSE)</f>
        <v>53</v>
      </c>
      <c r="H5383" s="39">
        <f>MATCH(C5383,Currecny_M!$A$1:$P$1,0)</f>
        <v>10</v>
      </c>
      <c r="I5383" s="39">
        <f>VLOOKUP(N5383,Currecny_M!$A$1:$P$10,MATCH(Database!C5383,Currecny_M!$A$1:$P$1,0),FALSE)</f>
        <v>57.4</v>
      </c>
      <c r="J5383" s="82">
        <f t="shared" si="253"/>
        <v>-14.062999999999999</v>
      </c>
      <c r="K5383" s="39">
        <f>VLOOKUP('Cover page'!$B$6,Currecny_M!$A$1:$P$10,MATCH(Database!C5383,Currecny_M!$A$1:$P$1,0),FALSE)</f>
        <v>1</v>
      </c>
      <c r="L5383" s="82">
        <f t="shared" si="254"/>
        <v>-14.062999999999999</v>
      </c>
      <c r="M5383" s="82">
        <f>((E5383/$F$1)*VLOOKUP(N5383,Currecny_M!$A$1:$P$10,MATCH(Database!C5383,Currecny_M!$A$1:$P$1,0),FALSE))/VLOOKUP('Cover page'!$B$6,Currecny_M!$A$1:$P$10,MATCH(Database!C5383,Currecny_M!$A$1:$P$1,0),FALSE)</f>
        <v>-14.062999999999999</v>
      </c>
      <c r="N5383" s="6" t="str">
        <f>VLOOKUP(B5383,Master!$A$2:$C$11,3,FALSE)</f>
        <v>SGD</v>
      </c>
      <c r="O5383" s="6" t="str">
        <f>VLOOKUP(B5383,Master!$A$2:$C$11,2,FALSE)</f>
        <v>Asia</v>
      </c>
      <c r="Q5383" s="39" t="str">
        <f>VLOOKUP(D5383,GL_Master!$A$1:$D$80,2,FALSE)</f>
        <v>BS</v>
      </c>
      <c r="R5383" s="39" t="str">
        <f>VLOOKUP(D5383,GL_Master!$A$1:$D$80,3,FALSE)</f>
        <v>Other Tax Payables</v>
      </c>
      <c r="S5383" s="39" t="str">
        <f>VLOOKUP(D5383,GL_Master!$A$1:$D$80,4,FALSE)</f>
        <v>Tax deducted at source payable</v>
      </c>
    </row>
    <row r="5384" spans="1:19" x14ac:dyDescent="0.25">
      <c r="A5384" s="39" t="s">
        <v>262</v>
      </c>
      <c r="B5384" s="39" t="s">
        <v>236</v>
      </c>
      <c r="C5384" s="7">
        <v>44166</v>
      </c>
      <c r="D5384" s="39" t="s">
        <v>58</v>
      </c>
      <c r="E5384" s="39">
        <v>-1922</v>
      </c>
      <c r="F5384" s="82">
        <f t="shared" si="252"/>
        <v>-1.9219999999999999</v>
      </c>
      <c r="G5384" s="39">
        <f>VLOOKUP(N5384,Currecny_M!$A$1:$P$10,2,FALSE)</f>
        <v>53</v>
      </c>
      <c r="H5384" s="39">
        <f>MATCH(C5384,Currecny_M!$A$1:$P$1,0)</f>
        <v>10</v>
      </c>
      <c r="I5384" s="39">
        <f>VLOOKUP(N5384,Currecny_M!$A$1:$P$10,MATCH(Database!C5384,Currecny_M!$A$1:$P$1,0),FALSE)</f>
        <v>57.4</v>
      </c>
      <c r="J5384" s="82">
        <f t="shared" si="253"/>
        <v>-110.32279999999999</v>
      </c>
      <c r="K5384" s="39">
        <f>VLOOKUP('Cover page'!$B$6,Currecny_M!$A$1:$P$10,MATCH(Database!C5384,Currecny_M!$A$1:$P$1,0),FALSE)</f>
        <v>1</v>
      </c>
      <c r="L5384" s="82">
        <f t="shared" si="254"/>
        <v>-110.32279999999999</v>
      </c>
      <c r="M5384" s="82">
        <f>((E5384/$F$1)*VLOOKUP(N5384,Currecny_M!$A$1:$P$10,MATCH(Database!C5384,Currecny_M!$A$1:$P$1,0),FALSE))/VLOOKUP('Cover page'!$B$6,Currecny_M!$A$1:$P$10,MATCH(Database!C5384,Currecny_M!$A$1:$P$1,0),FALSE)</f>
        <v>-110.32279999999999</v>
      </c>
      <c r="N5384" s="6" t="str">
        <f>VLOOKUP(B5384,Master!$A$2:$C$11,3,FALSE)</f>
        <v>SGD</v>
      </c>
      <c r="O5384" s="6" t="str">
        <f>VLOOKUP(B5384,Master!$A$2:$C$11,2,FALSE)</f>
        <v>Asia</v>
      </c>
      <c r="Q5384" s="39" t="str">
        <f>VLOOKUP(D5384,GL_Master!$A$1:$D$80,2,FALSE)</f>
        <v>BS</v>
      </c>
      <c r="R5384" s="39" t="str">
        <f>VLOOKUP(D5384,GL_Master!$A$1:$D$80,3,FALSE)</f>
        <v>Long-term provisions</v>
      </c>
      <c r="S5384" s="39" t="str">
        <f>VLOOKUP(D5384,GL_Master!$A$1:$D$80,4,FALSE)</f>
        <v>Provision for gratuity</v>
      </c>
    </row>
    <row r="5385" spans="1:19" x14ac:dyDescent="0.25">
      <c r="A5385" s="39" t="s">
        <v>262</v>
      </c>
      <c r="B5385" s="39" t="s">
        <v>236</v>
      </c>
      <c r="C5385" s="7">
        <v>44166</v>
      </c>
      <c r="D5385" s="39" t="s">
        <v>59</v>
      </c>
      <c r="E5385" s="39">
        <v>-797</v>
      </c>
      <c r="F5385" s="82">
        <f t="shared" si="252"/>
        <v>-0.79700000000000004</v>
      </c>
      <c r="G5385" s="39">
        <f>VLOOKUP(N5385,Currecny_M!$A$1:$P$10,2,FALSE)</f>
        <v>53</v>
      </c>
      <c r="H5385" s="39">
        <f>MATCH(C5385,Currecny_M!$A$1:$P$1,0)</f>
        <v>10</v>
      </c>
      <c r="I5385" s="39">
        <f>VLOOKUP(N5385,Currecny_M!$A$1:$P$10,MATCH(Database!C5385,Currecny_M!$A$1:$P$1,0),FALSE)</f>
        <v>57.4</v>
      </c>
      <c r="J5385" s="82">
        <f t="shared" si="253"/>
        <v>-45.747799999999998</v>
      </c>
      <c r="K5385" s="39">
        <f>VLOOKUP('Cover page'!$B$6,Currecny_M!$A$1:$P$10,MATCH(Database!C5385,Currecny_M!$A$1:$P$1,0),FALSE)</f>
        <v>1</v>
      </c>
      <c r="L5385" s="82">
        <f t="shared" si="254"/>
        <v>-45.747799999999998</v>
      </c>
      <c r="M5385" s="82">
        <f>((E5385/$F$1)*VLOOKUP(N5385,Currecny_M!$A$1:$P$10,MATCH(Database!C5385,Currecny_M!$A$1:$P$1,0),FALSE))/VLOOKUP('Cover page'!$B$6,Currecny_M!$A$1:$P$10,MATCH(Database!C5385,Currecny_M!$A$1:$P$1,0),FALSE)</f>
        <v>-45.747799999999998</v>
      </c>
      <c r="N5385" s="6" t="str">
        <f>VLOOKUP(B5385,Master!$A$2:$C$11,3,FALSE)</f>
        <v>SGD</v>
      </c>
      <c r="O5385" s="6" t="str">
        <f>VLOOKUP(B5385,Master!$A$2:$C$11,2,FALSE)</f>
        <v>Asia</v>
      </c>
      <c r="Q5385" s="39" t="str">
        <f>VLOOKUP(D5385,GL_Master!$A$1:$D$80,2,FALSE)</f>
        <v>BS</v>
      </c>
      <c r="R5385" s="39" t="str">
        <f>VLOOKUP(D5385,GL_Master!$A$1:$D$80,3,FALSE)</f>
        <v>Long-term provisions</v>
      </c>
      <c r="S5385" s="39" t="str">
        <f>VLOOKUP(D5385,GL_Master!$A$1:$D$80,4,FALSE)</f>
        <v>Provision for leave encashment</v>
      </c>
    </row>
    <row r="5386" spans="1:19" x14ac:dyDescent="0.25">
      <c r="A5386" s="39" t="s">
        <v>262</v>
      </c>
      <c r="B5386" s="39" t="s">
        <v>236</v>
      </c>
      <c r="C5386" s="7">
        <v>44166</v>
      </c>
      <c r="D5386" s="39" t="s">
        <v>60</v>
      </c>
      <c r="E5386" s="39">
        <v>-226</v>
      </c>
      <c r="F5386" s="82">
        <f t="shared" si="252"/>
        <v>-0.22600000000000001</v>
      </c>
      <c r="G5386" s="39">
        <f>VLOOKUP(N5386,Currecny_M!$A$1:$P$10,2,FALSE)</f>
        <v>53</v>
      </c>
      <c r="H5386" s="39">
        <f>MATCH(C5386,Currecny_M!$A$1:$P$1,0)</f>
        <v>10</v>
      </c>
      <c r="I5386" s="39">
        <f>VLOOKUP(N5386,Currecny_M!$A$1:$P$10,MATCH(Database!C5386,Currecny_M!$A$1:$P$1,0),FALSE)</f>
        <v>57.4</v>
      </c>
      <c r="J5386" s="82">
        <f t="shared" si="253"/>
        <v>-12.9724</v>
      </c>
      <c r="K5386" s="39">
        <f>VLOOKUP('Cover page'!$B$6,Currecny_M!$A$1:$P$10,MATCH(Database!C5386,Currecny_M!$A$1:$P$1,0),FALSE)</f>
        <v>1</v>
      </c>
      <c r="L5386" s="82">
        <f t="shared" si="254"/>
        <v>-12.9724</v>
      </c>
      <c r="M5386" s="82">
        <f>((E5386/$F$1)*VLOOKUP(N5386,Currecny_M!$A$1:$P$10,MATCH(Database!C5386,Currecny_M!$A$1:$P$1,0),FALSE))/VLOOKUP('Cover page'!$B$6,Currecny_M!$A$1:$P$10,MATCH(Database!C5386,Currecny_M!$A$1:$P$1,0),FALSE)</f>
        <v>-12.9724</v>
      </c>
      <c r="N5386" s="6" t="str">
        <f>VLOOKUP(B5386,Master!$A$2:$C$11,3,FALSE)</f>
        <v>SGD</v>
      </c>
      <c r="O5386" s="6" t="str">
        <f>VLOOKUP(B5386,Master!$A$2:$C$11,2,FALSE)</f>
        <v>Asia</v>
      </c>
      <c r="Q5386" s="39" t="str">
        <f>VLOOKUP(D5386,GL_Master!$A$1:$D$80,2,FALSE)</f>
        <v>BS</v>
      </c>
      <c r="R5386" s="39" t="str">
        <f>VLOOKUP(D5386,GL_Master!$A$1:$D$80,3,FALSE)</f>
        <v>Trade Payables</v>
      </c>
      <c r="S5386" s="39" t="str">
        <f>VLOOKUP(D5386,GL_Master!$A$1:$D$80,4,FALSE)</f>
        <v>Trade payable</v>
      </c>
    </row>
    <row r="5387" spans="1:19" x14ac:dyDescent="0.25">
      <c r="A5387" s="39" t="s">
        <v>262</v>
      </c>
      <c r="B5387" s="39" t="s">
        <v>236</v>
      </c>
      <c r="C5387" s="7">
        <v>44166</v>
      </c>
      <c r="D5387" s="39" t="s">
        <v>61</v>
      </c>
      <c r="E5387" s="39">
        <v>-2285</v>
      </c>
      <c r="F5387" s="82">
        <f t="shared" si="252"/>
        <v>-2.2850000000000001</v>
      </c>
      <c r="G5387" s="39">
        <f>VLOOKUP(N5387,Currecny_M!$A$1:$P$10,2,FALSE)</f>
        <v>53</v>
      </c>
      <c r="H5387" s="39">
        <f>MATCH(C5387,Currecny_M!$A$1:$P$1,0)</f>
        <v>10</v>
      </c>
      <c r="I5387" s="39">
        <f>VLOOKUP(N5387,Currecny_M!$A$1:$P$10,MATCH(Database!C5387,Currecny_M!$A$1:$P$1,0),FALSE)</f>
        <v>57.4</v>
      </c>
      <c r="J5387" s="82">
        <f t="shared" si="253"/>
        <v>-131.15899999999999</v>
      </c>
      <c r="K5387" s="39">
        <f>VLOOKUP('Cover page'!$B$6,Currecny_M!$A$1:$P$10,MATCH(Database!C5387,Currecny_M!$A$1:$P$1,0),FALSE)</f>
        <v>1</v>
      </c>
      <c r="L5387" s="82">
        <f t="shared" si="254"/>
        <v>-131.15899999999999</v>
      </c>
      <c r="M5387" s="82">
        <f>((E5387/$F$1)*VLOOKUP(N5387,Currecny_M!$A$1:$P$10,MATCH(Database!C5387,Currecny_M!$A$1:$P$1,0),FALSE))/VLOOKUP('Cover page'!$B$6,Currecny_M!$A$1:$P$10,MATCH(Database!C5387,Currecny_M!$A$1:$P$1,0),FALSE)</f>
        <v>-131.15899999999999</v>
      </c>
      <c r="N5387" s="6" t="str">
        <f>VLOOKUP(B5387,Master!$A$2:$C$11,3,FALSE)</f>
        <v>SGD</v>
      </c>
      <c r="O5387" s="6" t="str">
        <f>VLOOKUP(B5387,Master!$A$2:$C$11,2,FALSE)</f>
        <v>Asia</v>
      </c>
      <c r="Q5387" s="39" t="str">
        <f>VLOOKUP(D5387,GL_Master!$A$1:$D$80,2,FALSE)</f>
        <v>BS</v>
      </c>
      <c r="R5387" s="39" t="str">
        <f>VLOOKUP(D5387,GL_Master!$A$1:$D$80,3,FALSE)</f>
        <v>Provisions</v>
      </c>
      <c r="S5387" s="39" t="str">
        <f>VLOOKUP(D5387,GL_Master!$A$1:$D$80,4,FALSE)</f>
        <v>Provision for doubtful assets</v>
      </c>
    </row>
    <row r="5388" spans="1:19" x14ac:dyDescent="0.25">
      <c r="A5388" s="39" t="s">
        <v>262</v>
      </c>
      <c r="B5388" s="39" t="s">
        <v>236</v>
      </c>
      <c r="C5388" s="7">
        <v>44166</v>
      </c>
      <c r="D5388" s="39" t="s">
        <v>62</v>
      </c>
      <c r="E5388" s="39">
        <v>-82</v>
      </c>
      <c r="F5388" s="82">
        <f t="shared" si="252"/>
        <v>-8.2000000000000003E-2</v>
      </c>
      <c r="G5388" s="39">
        <f>VLOOKUP(N5388,Currecny_M!$A$1:$P$10,2,FALSE)</f>
        <v>53</v>
      </c>
      <c r="H5388" s="39">
        <f>MATCH(C5388,Currecny_M!$A$1:$P$1,0)</f>
        <v>10</v>
      </c>
      <c r="I5388" s="39">
        <f>VLOOKUP(N5388,Currecny_M!$A$1:$P$10,MATCH(Database!C5388,Currecny_M!$A$1:$P$1,0),FALSE)</f>
        <v>57.4</v>
      </c>
      <c r="J5388" s="82">
        <f t="shared" si="253"/>
        <v>-4.7068000000000003</v>
      </c>
      <c r="K5388" s="39">
        <f>VLOOKUP('Cover page'!$B$6,Currecny_M!$A$1:$P$10,MATCH(Database!C5388,Currecny_M!$A$1:$P$1,0),FALSE)</f>
        <v>1</v>
      </c>
      <c r="L5388" s="82">
        <f t="shared" si="254"/>
        <v>-4.7068000000000003</v>
      </c>
      <c r="M5388" s="82">
        <f>((E5388/$F$1)*VLOOKUP(N5388,Currecny_M!$A$1:$P$10,MATCH(Database!C5388,Currecny_M!$A$1:$P$1,0),FALSE))/VLOOKUP('Cover page'!$B$6,Currecny_M!$A$1:$P$10,MATCH(Database!C5388,Currecny_M!$A$1:$P$1,0),FALSE)</f>
        <v>-4.7068000000000003</v>
      </c>
      <c r="N5388" s="6" t="str">
        <f>VLOOKUP(B5388,Master!$A$2:$C$11,3,FALSE)</f>
        <v>SGD</v>
      </c>
      <c r="O5388" s="6" t="str">
        <f>VLOOKUP(B5388,Master!$A$2:$C$11,2,FALSE)</f>
        <v>Asia</v>
      </c>
      <c r="Q5388" s="39" t="str">
        <f>VLOOKUP(D5388,GL_Master!$A$1:$D$80,2,FALSE)</f>
        <v>BS</v>
      </c>
      <c r="R5388" s="39" t="str">
        <f>VLOOKUP(D5388,GL_Master!$A$1:$D$80,3,FALSE)</f>
        <v>Provisions</v>
      </c>
      <c r="S5388" s="39" t="str">
        <f>VLOOKUP(D5388,GL_Master!$A$1:$D$80,4,FALSE)</f>
        <v>Provision for Insurance</v>
      </c>
    </row>
    <row r="5389" spans="1:19" x14ac:dyDescent="0.25">
      <c r="A5389" s="39" t="s">
        <v>262</v>
      </c>
      <c r="B5389" s="39" t="s">
        <v>236</v>
      </c>
      <c r="C5389" s="7">
        <v>44166</v>
      </c>
      <c r="D5389" s="39" t="s">
        <v>63</v>
      </c>
      <c r="E5389" s="39">
        <v>194</v>
      </c>
      <c r="F5389" s="82">
        <f t="shared" si="252"/>
        <v>0.19400000000000001</v>
      </c>
      <c r="G5389" s="39">
        <f>VLOOKUP(N5389,Currecny_M!$A$1:$P$10,2,FALSE)</f>
        <v>53</v>
      </c>
      <c r="H5389" s="39">
        <f>MATCH(C5389,Currecny_M!$A$1:$P$1,0)</f>
        <v>10</v>
      </c>
      <c r="I5389" s="39">
        <f>VLOOKUP(N5389,Currecny_M!$A$1:$P$10,MATCH(Database!C5389,Currecny_M!$A$1:$P$1,0),FALSE)</f>
        <v>57.4</v>
      </c>
      <c r="J5389" s="82">
        <f t="shared" si="253"/>
        <v>11.1356</v>
      </c>
      <c r="K5389" s="39">
        <f>VLOOKUP('Cover page'!$B$6,Currecny_M!$A$1:$P$10,MATCH(Database!C5389,Currecny_M!$A$1:$P$1,0),FALSE)</f>
        <v>1</v>
      </c>
      <c r="L5389" s="82">
        <f t="shared" si="254"/>
        <v>11.1356</v>
      </c>
      <c r="M5389" s="82">
        <f>((E5389/$F$1)*VLOOKUP(N5389,Currecny_M!$A$1:$P$10,MATCH(Database!C5389,Currecny_M!$A$1:$P$1,0),FALSE))/VLOOKUP('Cover page'!$B$6,Currecny_M!$A$1:$P$10,MATCH(Database!C5389,Currecny_M!$A$1:$P$1,0),FALSE)</f>
        <v>11.1356</v>
      </c>
      <c r="N5389" s="6" t="str">
        <f>VLOOKUP(B5389,Master!$A$2:$C$11,3,FALSE)</f>
        <v>SGD</v>
      </c>
      <c r="O5389" s="6" t="str">
        <f>VLOOKUP(B5389,Master!$A$2:$C$11,2,FALSE)</f>
        <v>Asia</v>
      </c>
      <c r="Q5389" s="39" t="str">
        <f>VLOOKUP(D5389,GL_Master!$A$1:$D$80,2,FALSE)</f>
        <v>BS</v>
      </c>
      <c r="R5389" s="39" t="str">
        <f>VLOOKUP(D5389,GL_Master!$A$1:$D$80,3,FALSE)</f>
        <v>Gross Block</v>
      </c>
      <c r="S5389" s="39" t="str">
        <f>VLOOKUP(D5389,GL_Master!$A$1:$D$80,4,FALSE)</f>
        <v>Tangible Fixed assets</v>
      </c>
    </row>
    <row r="5390" spans="1:19" x14ac:dyDescent="0.25">
      <c r="A5390" s="39" t="s">
        <v>262</v>
      </c>
      <c r="B5390" s="39" t="s">
        <v>236</v>
      </c>
      <c r="C5390" s="7">
        <v>44166</v>
      </c>
      <c r="D5390" s="39" t="s">
        <v>64</v>
      </c>
      <c r="E5390" s="39">
        <v>10910</v>
      </c>
      <c r="F5390" s="82">
        <f t="shared" si="252"/>
        <v>10.91</v>
      </c>
      <c r="G5390" s="39">
        <f>VLOOKUP(N5390,Currecny_M!$A$1:$P$10,2,FALSE)</f>
        <v>53</v>
      </c>
      <c r="H5390" s="39">
        <f>MATCH(C5390,Currecny_M!$A$1:$P$1,0)</f>
        <v>10</v>
      </c>
      <c r="I5390" s="39">
        <f>VLOOKUP(N5390,Currecny_M!$A$1:$P$10,MATCH(Database!C5390,Currecny_M!$A$1:$P$1,0),FALSE)</f>
        <v>57.4</v>
      </c>
      <c r="J5390" s="82">
        <f t="shared" si="253"/>
        <v>626.23400000000004</v>
      </c>
      <c r="K5390" s="39">
        <f>VLOOKUP('Cover page'!$B$6,Currecny_M!$A$1:$P$10,MATCH(Database!C5390,Currecny_M!$A$1:$P$1,0),FALSE)</f>
        <v>1</v>
      </c>
      <c r="L5390" s="82">
        <f t="shared" si="254"/>
        <v>626.23400000000004</v>
      </c>
      <c r="M5390" s="82">
        <f>((E5390/$F$1)*VLOOKUP(N5390,Currecny_M!$A$1:$P$10,MATCH(Database!C5390,Currecny_M!$A$1:$P$1,0),FALSE))/VLOOKUP('Cover page'!$B$6,Currecny_M!$A$1:$P$10,MATCH(Database!C5390,Currecny_M!$A$1:$P$1,0),FALSE)</f>
        <v>626.23400000000004</v>
      </c>
      <c r="N5390" s="6" t="str">
        <f>VLOOKUP(B5390,Master!$A$2:$C$11,3,FALSE)</f>
        <v>SGD</v>
      </c>
      <c r="O5390" s="6" t="str">
        <f>VLOOKUP(B5390,Master!$A$2:$C$11,2,FALSE)</f>
        <v>Asia</v>
      </c>
      <c r="Q5390" s="39" t="str">
        <f>VLOOKUP(D5390,GL_Master!$A$1:$D$80,2,FALSE)</f>
        <v>BS</v>
      </c>
      <c r="R5390" s="39" t="str">
        <f>VLOOKUP(D5390,GL_Master!$A$1:$D$80,3,FALSE)</f>
        <v>Gross Block</v>
      </c>
      <c r="S5390" s="39" t="str">
        <f>VLOOKUP(D5390,GL_Master!$A$1:$D$80,4,FALSE)</f>
        <v>Tangible Fixed assets</v>
      </c>
    </row>
    <row r="5391" spans="1:19" x14ac:dyDescent="0.25">
      <c r="A5391" s="39" t="s">
        <v>262</v>
      </c>
      <c r="B5391" s="39" t="s">
        <v>236</v>
      </c>
      <c r="C5391" s="7">
        <v>44166</v>
      </c>
      <c r="D5391" s="39" t="s">
        <v>65</v>
      </c>
      <c r="E5391" s="39">
        <v>-7218</v>
      </c>
      <c r="F5391" s="82">
        <f t="shared" si="252"/>
        <v>-7.218</v>
      </c>
      <c r="G5391" s="39">
        <f>VLOOKUP(N5391,Currecny_M!$A$1:$P$10,2,FALSE)</f>
        <v>53</v>
      </c>
      <c r="H5391" s="39">
        <f>MATCH(C5391,Currecny_M!$A$1:$P$1,0)</f>
        <v>10</v>
      </c>
      <c r="I5391" s="39">
        <f>VLOOKUP(N5391,Currecny_M!$A$1:$P$10,MATCH(Database!C5391,Currecny_M!$A$1:$P$1,0),FALSE)</f>
        <v>57.4</v>
      </c>
      <c r="J5391" s="82">
        <f t="shared" si="253"/>
        <v>-414.31319999999999</v>
      </c>
      <c r="K5391" s="39">
        <f>VLOOKUP('Cover page'!$B$6,Currecny_M!$A$1:$P$10,MATCH(Database!C5391,Currecny_M!$A$1:$P$1,0),FALSE)</f>
        <v>1</v>
      </c>
      <c r="L5391" s="82">
        <f t="shared" si="254"/>
        <v>-414.31319999999999</v>
      </c>
      <c r="M5391" s="82">
        <f>((E5391/$F$1)*VLOOKUP(N5391,Currecny_M!$A$1:$P$10,MATCH(Database!C5391,Currecny_M!$A$1:$P$1,0),FALSE))/VLOOKUP('Cover page'!$B$6,Currecny_M!$A$1:$P$10,MATCH(Database!C5391,Currecny_M!$A$1:$P$1,0),FALSE)</f>
        <v>-414.31319999999999</v>
      </c>
      <c r="N5391" s="6" t="str">
        <f>VLOOKUP(B5391,Master!$A$2:$C$11,3,FALSE)</f>
        <v>SGD</v>
      </c>
      <c r="O5391" s="6" t="str">
        <f>VLOOKUP(B5391,Master!$A$2:$C$11,2,FALSE)</f>
        <v>Asia</v>
      </c>
      <c r="Q5391" s="39" t="str">
        <f>VLOOKUP(D5391,GL_Master!$A$1:$D$80,2,FALSE)</f>
        <v>BS</v>
      </c>
      <c r="R5391" s="39" t="str">
        <f>VLOOKUP(D5391,GL_Master!$A$1:$D$80,3,FALSE)</f>
        <v>Accumulated Depreciation</v>
      </c>
      <c r="S5391" s="39" t="str">
        <f>VLOOKUP(D5391,GL_Master!$A$1:$D$80,4,FALSE)</f>
        <v>Accumulated Depreciation</v>
      </c>
    </row>
    <row r="5392" spans="1:19" x14ac:dyDescent="0.25">
      <c r="A5392" s="39" t="s">
        <v>262</v>
      </c>
      <c r="B5392" s="39" t="s">
        <v>236</v>
      </c>
      <c r="C5392" s="7">
        <v>44166</v>
      </c>
      <c r="D5392" s="39" t="s">
        <v>66</v>
      </c>
      <c r="E5392" s="39">
        <v>5820</v>
      </c>
      <c r="F5392" s="82">
        <f t="shared" si="252"/>
        <v>5.82</v>
      </c>
      <c r="G5392" s="39">
        <f>VLOOKUP(N5392,Currecny_M!$A$1:$P$10,2,FALSE)</f>
        <v>53</v>
      </c>
      <c r="H5392" s="39">
        <f>MATCH(C5392,Currecny_M!$A$1:$P$1,0)</f>
        <v>10</v>
      </c>
      <c r="I5392" s="39">
        <f>VLOOKUP(N5392,Currecny_M!$A$1:$P$10,MATCH(Database!C5392,Currecny_M!$A$1:$P$1,0),FALSE)</f>
        <v>57.4</v>
      </c>
      <c r="J5392" s="82">
        <f t="shared" si="253"/>
        <v>334.06799999999998</v>
      </c>
      <c r="K5392" s="39">
        <f>VLOOKUP('Cover page'!$B$6,Currecny_M!$A$1:$P$10,MATCH(Database!C5392,Currecny_M!$A$1:$P$1,0),FALSE)</f>
        <v>1</v>
      </c>
      <c r="L5392" s="82">
        <f t="shared" si="254"/>
        <v>334.06799999999998</v>
      </c>
      <c r="M5392" s="82">
        <f>((E5392/$F$1)*VLOOKUP(N5392,Currecny_M!$A$1:$P$10,MATCH(Database!C5392,Currecny_M!$A$1:$P$1,0),FALSE))/VLOOKUP('Cover page'!$B$6,Currecny_M!$A$1:$P$10,MATCH(Database!C5392,Currecny_M!$A$1:$P$1,0),FALSE)</f>
        <v>334.06799999999998</v>
      </c>
      <c r="N5392" s="6" t="str">
        <f>VLOOKUP(B5392,Master!$A$2:$C$11,3,FALSE)</f>
        <v>SGD</v>
      </c>
      <c r="O5392" s="6" t="str">
        <f>VLOOKUP(B5392,Master!$A$2:$C$11,2,FALSE)</f>
        <v>Asia</v>
      </c>
      <c r="Q5392" s="39" t="str">
        <f>VLOOKUP(D5392,GL_Master!$A$1:$D$80,2,FALSE)</f>
        <v>BS</v>
      </c>
      <c r="R5392" s="39" t="str">
        <f>VLOOKUP(D5392,GL_Master!$A$1:$D$80,3,FALSE)</f>
        <v>Gross Block</v>
      </c>
      <c r="S5392" s="39" t="str">
        <f>VLOOKUP(D5392,GL_Master!$A$1:$D$80,4,FALSE)</f>
        <v>Tangible Fixed assets</v>
      </c>
    </row>
    <row r="5393" spans="1:19" x14ac:dyDescent="0.25">
      <c r="A5393" s="39" t="s">
        <v>262</v>
      </c>
      <c r="B5393" s="39" t="s">
        <v>236</v>
      </c>
      <c r="C5393" s="7">
        <v>44166</v>
      </c>
      <c r="D5393" s="39" t="s">
        <v>67</v>
      </c>
      <c r="E5393" s="39">
        <v>2275</v>
      </c>
      <c r="F5393" s="82">
        <f t="shared" si="252"/>
        <v>2.2749999999999999</v>
      </c>
      <c r="G5393" s="39">
        <f>VLOOKUP(N5393,Currecny_M!$A$1:$P$10,2,FALSE)</f>
        <v>53</v>
      </c>
      <c r="H5393" s="39">
        <f>MATCH(C5393,Currecny_M!$A$1:$P$1,0)</f>
        <v>10</v>
      </c>
      <c r="I5393" s="39">
        <f>VLOOKUP(N5393,Currecny_M!$A$1:$P$10,MATCH(Database!C5393,Currecny_M!$A$1:$P$1,0),FALSE)</f>
        <v>57.4</v>
      </c>
      <c r="J5393" s="82">
        <f t="shared" si="253"/>
        <v>130.58499999999998</v>
      </c>
      <c r="K5393" s="39">
        <f>VLOOKUP('Cover page'!$B$6,Currecny_M!$A$1:$P$10,MATCH(Database!C5393,Currecny_M!$A$1:$P$1,0),FALSE)</f>
        <v>1</v>
      </c>
      <c r="L5393" s="82">
        <f t="shared" si="254"/>
        <v>130.58499999999998</v>
      </c>
      <c r="M5393" s="82">
        <f>((E5393/$F$1)*VLOOKUP(N5393,Currecny_M!$A$1:$P$10,MATCH(Database!C5393,Currecny_M!$A$1:$P$1,0),FALSE))/VLOOKUP('Cover page'!$B$6,Currecny_M!$A$1:$P$10,MATCH(Database!C5393,Currecny_M!$A$1:$P$1,0),FALSE)</f>
        <v>130.58499999999998</v>
      </c>
      <c r="N5393" s="6" t="str">
        <f>VLOOKUP(B5393,Master!$A$2:$C$11,3,FALSE)</f>
        <v>SGD</v>
      </c>
      <c r="O5393" s="6" t="str">
        <f>VLOOKUP(B5393,Master!$A$2:$C$11,2,FALSE)</f>
        <v>Asia</v>
      </c>
      <c r="Q5393" s="39" t="str">
        <f>VLOOKUP(D5393,GL_Master!$A$1:$D$80,2,FALSE)</f>
        <v>BS</v>
      </c>
      <c r="R5393" s="39" t="str">
        <f>VLOOKUP(D5393,GL_Master!$A$1:$D$80,3,FALSE)</f>
        <v>Gross Block</v>
      </c>
      <c r="S5393" s="39" t="str">
        <f>VLOOKUP(D5393,GL_Master!$A$1:$D$80,4,FALSE)</f>
        <v>Tangible Fixed assets</v>
      </c>
    </row>
    <row r="5394" spans="1:19" x14ac:dyDescent="0.25">
      <c r="A5394" s="39" t="s">
        <v>262</v>
      </c>
      <c r="B5394" s="39" t="s">
        <v>236</v>
      </c>
      <c r="C5394" s="7">
        <v>44166</v>
      </c>
      <c r="D5394" s="39" t="s">
        <v>68</v>
      </c>
      <c r="E5394" s="39">
        <v>-1896</v>
      </c>
      <c r="F5394" s="82">
        <f t="shared" si="252"/>
        <v>-1.8959999999999999</v>
      </c>
      <c r="G5394" s="39">
        <f>VLOOKUP(N5394,Currecny_M!$A$1:$P$10,2,FALSE)</f>
        <v>53</v>
      </c>
      <c r="H5394" s="39">
        <f>MATCH(C5394,Currecny_M!$A$1:$P$1,0)</f>
        <v>10</v>
      </c>
      <c r="I5394" s="39">
        <f>VLOOKUP(N5394,Currecny_M!$A$1:$P$10,MATCH(Database!C5394,Currecny_M!$A$1:$P$1,0),FALSE)</f>
        <v>57.4</v>
      </c>
      <c r="J5394" s="82">
        <f t="shared" si="253"/>
        <v>-108.8304</v>
      </c>
      <c r="K5394" s="39">
        <f>VLOOKUP('Cover page'!$B$6,Currecny_M!$A$1:$P$10,MATCH(Database!C5394,Currecny_M!$A$1:$P$1,0),FALSE)</f>
        <v>1</v>
      </c>
      <c r="L5394" s="82">
        <f t="shared" si="254"/>
        <v>-108.8304</v>
      </c>
      <c r="M5394" s="82">
        <f>((E5394/$F$1)*VLOOKUP(N5394,Currecny_M!$A$1:$P$10,MATCH(Database!C5394,Currecny_M!$A$1:$P$1,0),FALSE))/VLOOKUP('Cover page'!$B$6,Currecny_M!$A$1:$P$10,MATCH(Database!C5394,Currecny_M!$A$1:$P$1,0),FALSE)</f>
        <v>-108.8304</v>
      </c>
      <c r="N5394" s="6" t="str">
        <f>VLOOKUP(B5394,Master!$A$2:$C$11,3,FALSE)</f>
        <v>SGD</v>
      </c>
      <c r="O5394" s="6" t="str">
        <f>VLOOKUP(B5394,Master!$A$2:$C$11,2,FALSE)</f>
        <v>Asia</v>
      </c>
      <c r="Q5394" s="39" t="str">
        <f>VLOOKUP(D5394,GL_Master!$A$1:$D$80,2,FALSE)</f>
        <v>BS</v>
      </c>
      <c r="R5394" s="39" t="str">
        <f>VLOOKUP(D5394,GL_Master!$A$1:$D$80,3,FALSE)</f>
        <v>Accumulated Depreciation</v>
      </c>
      <c r="S5394" s="39" t="str">
        <f>VLOOKUP(D5394,GL_Master!$A$1:$D$80,4,FALSE)</f>
        <v>Accumulated Depreciation</v>
      </c>
    </row>
    <row r="5395" spans="1:19" x14ac:dyDescent="0.25">
      <c r="A5395" s="39" t="s">
        <v>262</v>
      </c>
      <c r="B5395" s="39" t="s">
        <v>236</v>
      </c>
      <c r="C5395" s="7">
        <v>44166</v>
      </c>
      <c r="D5395" s="39" t="s">
        <v>69</v>
      </c>
      <c r="E5395" s="39">
        <v>3800</v>
      </c>
      <c r="F5395" s="82">
        <f t="shared" si="252"/>
        <v>3.8</v>
      </c>
      <c r="G5395" s="39">
        <f>VLOOKUP(N5395,Currecny_M!$A$1:$P$10,2,FALSE)</f>
        <v>53</v>
      </c>
      <c r="H5395" s="39">
        <f>MATCH(C5395,Currecny_M!$A$1:$P$1,0)</f>
        <v>10</v>
      </c>
      <c r="I5395" s="39">
        <f>VLOOKUP(N5395,Currecny_M!$A$1:$P$10,MATCH(Database!C5395,Currecny_M!$A$1:$P$1,0),FALSE)</f>
        <v>57.4</v>
      </c>
      <c r="J5395" s="82">
        <f t="shared" si="253"/>
        <v>218.11999999999998</v>
      </c>
      <c r="K5395" s="39">
        <f>VLOOKUP('Cover page'!$B$6,Currecny_M!$A$1:$P$10,MATCH(Database!C5395,Currecny_M!$A$1:$P$1,0),FALSE)</f>
        <v>1</v>
      </c>
      <c r="L5395" s="82">
        <f t="shared" si="254"/>
        <v>218.11999999999998</v>
      </c>
      <c r="M5395" s="82">
        <f>((E5395/$F$1)*VLOOKUP(N5395,Currecny_M!$A$1:$P$10,MATCH(Database!C5395,Currecny_M!$A$1:$P$1,0),FALSE))/VLOOKUP('Cover page'!$B$6,Currecny_M!$A$1:$P$10,MATCH(Database!C5395,Currecny_M!$A$1:$P$1,0),FALSE)</f>
        <v>218.11999999999998</v>
      </c>
      <c r="N5395" s="6" t="str">
        <f>VLOOKUP(B5395,Master!$A$2:$C$11,3,FALSE)</f>
        <v>SGD</v>
      </c>
      <c r="O5395" s="6" t="str">
        <f>VLOOKUP(B5395,Master!$A$2:$C$11,2,FALSE)</f>
        <v>Asia</v>
      </c>
      <c r="Q5395" s="39" t="str">
        <f>VLOOKUP(D5395,GL_Master!$A$1:$D$80,2,FALSE)</f>
        <v>BS</v>
      </c>
      <c r="R5395" s="39" t="str">
        <f>VLOOKUP(D5395,GL_Master!$A$1:$D$80,3,FALSE)</f>
        <v>Gross Block</v>
      </c>
      <c r="S5395" s="39" t="str">
        <f>VLOOKUP(D5395,GL_Master!$A$1:$D$80,4,FALSE)</f>
        <v>Tangible Fixed assets</v>
      </c>
    </row>
    <row r="5396" spans="1:19" x14ac:dyDescent="0.25">
      <c r="A5396" s="39" t="s">
        <v>262</v>
      </c>
      <c r="B5396" s="39" t="s">
        <v>236</v>
      </c>
      <c r="C5396" s="7">
        <v>44166</v>
      </c>
      <c r="D5396" s="39" t="s">
        <v>70</v>
      </c>
      <c r="E5396" s="39">
        <v>-140</v>
      </c>
      <c r="F5396" s="82">
        <f t="shared" si="252"/>
        <v>-0.14000000000000001</v>
      </c>
      <c r="G5396" s="39">
        <f>VLOOKUP(N5396,Currecny_M!$A$1:$P$10,2,FALSE)</f>
        <v>53</v>
      </c>
      <c r="H5396" s="39">
        <f>MATCH(C5396,Currecny_M!$A$1:$P$1,0)</f>
        <v>10</v>
      </c>
      <c r="I5396" s="39">
        <f>VLOOKUP(N5396,Currecny_M!$A$1:$P$10,MATCH(Database!C5396,Currecny_M!$A$1:$P$1,0),FALSE)</f>
        <v>57.4</v>
      </c>
      <c r="J5396" s="82">
        <f t="shared" si="253"/>
        <v>-8.0360000000000014</v>
      </c>
      <c r="K5396" s="39">
        <f>VLOOKUP('Cover page'!$B$6,Currecny_M!$A$1:$P$10,MATCH(Database!C5396,Currecny_M!$A$1:$P$1,0),FALSE)</f>
        <v>1</v>
      </c>
      <c r="L5396" s="82">
        <f t="shared" si="254"/>
        <v>-8.0360000000000014</v>
      </c>
      <c r="M5396" s="82">
        <f>((E5396/$F$1)*VLOOKUP(N5396,Currecny_M!$A$1:$P$10,MATCH(Database!C5396,Currecny_M!$A$1:$P$1,0),FALSE))/VLOOKUP('Cover page'!$B$6,Currecny_M!$A$1:$P$10,MATCH(Database!C5396,Currecny_M!$A$1:$P$1,0),FALSE)</f>
        <v>-8.0360000000000014</v>
      </c>
      <c r="N5396" s="6" t="str">
        <f>VLOOKUP(B5396,Master!$A$2:$C$11,3,FALSE)</f>
        <v>SGD</v>
      </c>
      <c r="O5396" s="6" t="str">
        <f>VLOOKUP(B5396,Master!$A$2:$C$11,2,FALSE)</f>
        <v>Asia</v>
      </c>
      <c r="Q5396" s="39" t="str">
        <f>VLOOKUP(D5396,GL_Master!$A$1:$D$80,2,FALSE)</f>
        <v>BS</v>
      </c>
      <c r="R5396" s="39" t="str">
        <f>VLOOKUP(D5396,GL_Master!$A$1:$D$80,3,FALSE)</f>
        <v>Accumulated Depreciation</v>
      </c>
      <c r="S5396" s="39" t="str">
        <f>VLOOKUP(D5396,GL_Master!$A$1:$D$80,4,FALSE)</f>
        <v>Accumulated Depreciation</v>
      </c>
    </row>
    <row r="5397" spans="1:19" x14ac:dyDescent="0.25">
      <c r="A5397" s="39" t="s">
        <v>262</v>
      </c>
      <c r="B5397" s="39" t="s">
        <v>236</v>
      </c>
      <c r="C5397" s="7">
        <v>44166</v>
      </c>
      <c r="D5397" s="39" t="s">
        <v>71</v>
      </c>
      <c r="E5397" s="39">
        <v>7083</v>
      </c>
      <c r="F5397" s="82">
        <f t="shared" si="252"/>
        <v>7.0830000000000002</v>
      </c>
      <c r="G5397" s="39">
        <f>VLOOKUP(N5397,Currecny_M!$A$1:$P$10,2,FALSE)</f>
        <v>53</v>
      </c>
      <c r="H5397" s="39">
        <f>MATCH(C5397,Currecny_M!$A$1:$P$1,0)</f>
        <v>10</v>
      </c>
      <c r="I5397" s="39">
        <f>VLOOKUP(N5397,Currecny_M!$A$1:$P$10,MATCH(Database!C5397,Currecny_M!$A$1:$P$1,0),FALSE)</f>
        <v>57.4</v>
      </c>
      <c r="J5397" s="82">
        <f t="shared" si="253"/>
        <v>406.56420000000003</v>
      </c>
      <c r="K5397" s="39">
        <f>VLOOKUP('Cover page'!$B$6,Currecny_M!$A$1:$P$10,MATCH(Database!C5397,Currecny_M!$A$1:$P$1,0),FALSE)</f>
        <v>1</v>
      </c>
      <c r="L5397" s="82">
        <f t="shared" si="254"/>
        <v>406.56420000000003</v>
      </c>
      <c r="M5397" s="82">
        <f>((E5397/$F$1)*VLOOKUP(N5397,Currecny_M!$A$1:$P$10,MATCH(Database!C5397,Currecny_M!$A$1:$P$1,0),FALSE))/VLOOKUP('Cover page'!$B$6,Currecny_M!$A$1:$P$10,MATCH(Database!C5397,Currecny_M!$A$1:$P$1,0),FALSE)</f>
        <v>406.56420000000003</v>
      </c>
      <c r="N5397" s="6" t="str">
        <f>VLOOKUP(B5397,Master!$A$2:$C$11,3,FALSE)</f>
        <v>SGD</v>
      </c>
      <c r="O5397" s="6" t="str">
        <f>VLOOKUP(B5397,Master!$A$2:$C$11,2,FALSE)</f>
        <v>Asia</v>
      </c>
      <c r="Q5397" s="39" t="str">
        <f>VLOOKUP(D5397,GL_Master!$A$1:$D$80,2,FALSE)</f>
        <v>BS</v>
      </c>
      <c r="R5397" s="39" t="str">
        <f>VLOOKUP(D5397,GL_Master!$A$1:$D$80,3,FALSE)</f>
        <v>Gross Block</v>
      </c>
      <c r="S5397" s="39" t="str">
        <f>VLOOKUP(D5397,GL_Master!$A$1:$D$80,4,FALSE)</f>
        <v>Tangible Fixed assets</v>
      </c>
    </row>
    <row r="5398" spans="1:19" x14ac:dyDescent="0.25">
      <c r="A5398" s="39" t="s">
        <v>262</v>
      </c>
      <c r="B5398" s="39" t="s">
        <v>236</v>
      </c>
      <c r="C5398" s="7">
        <v>44166</v>
      </c>
      <c r="D5398" s="39" t="s">
        <v>72</v>
      </c>
      <c r="E5398" s="39">
        <v>57</v>
      </c>
      <c r="F5398" s="82">
        <f t="shared" si="252"/>
        <v>5.7000000000000002E-2</v>
      </c>
      <c r="G5398" s="39">
        <f>VLOOKUP(N5398,Currecny_M!$A$1:$P$10,2,FALSE)</f>
        <v>53</v>
      </c>
      <c r="H5398" s="39">
        <f>MATCH(C5398,Currecny_M!$A$1:$P$1,0)</f>
        <v>10</v>
      </c>
      <c r="I5398" s="39">
        <f>VLOOKUP(N5398,Currecny_M!$A$1:$P$10,MATCH(Database!C5398,Currecny_M!$A$1:$P$1,0),FALSE)</f>
        <v>57.4</v>
      </c>
      <c r="J5398" s="82">
        <f t="shared" si="253"/>
        <v>3.2717999999999998</v>
      </c>
      <c r="K5398" s="39">
        <f>VLOOKUP('Cover page'!$B$6,Currecny_M!$A$1:$P$10,MATCH(Database!C5398,Currecny_M!$A$1:$P$1,0),FALSE)</f>
        <v>1</v>
      </c>
      <c r="L5398" s="82">
        <f t="shared" si="254"/>
        <v>3.2717999999999998</v>
      </c>
      <c r="M5398" s="82">
        <f>((E5398/$F$1)*VLOOKUP(N5398,Currecny_M!$A$1:$P$10,MATCH(Database!C5398,Currecny_M!$A$1:$P$1,0),FALSE))/VLOOKUP('Cover page'!$B$6,Currecny_M!$A$1:$P$10,MATCH(Database!C5398,Currecny_M!$A$1:$P$1,0),FALSE)</f>
        <v>3.2717999999999998</v>
      </c>
      <c r="N5398" s="6" t="str">
        <f>VLOOKUP(B5398,Master!$A$2:$C$11,3,FALSE)</f>
        <v>SGD</v>
      </c>
      <c r="O5398" s="6" t="str">
        <f>VLOOKUP(B5398,Master!$A$2:$C$11,2,FALSE)</f>
        <v>Asia</v>
      </c>
      <c r="Q5398" s="39" t="str">
        <f>VLOOKUP(D5398,GL_Master!$A$1:$D$80,2,FALSE)</f>
        <v>BS</v>
      </c>
      <c r="R5398" s="39" t="str">
        <f>VLOOKUP(D5398,GL_Master!$A$1:$D$80,3,FALSE)</f>
        <v>Gross Block</v>
      </c>
      <c r="S5398" s="39" t="str">
        <f>VLOOKUP(D5398,GL_Master!$A$1:$D$80,4,FALSE)</f>
        <v>Tangible Fixed assets</v>
      </c>
    </row>
    <row r="5399" spans="1:19" x14ac:dyDescent="0.25">
      <c r="A5399" s="39" t="s">
        <v>262</v>
      </c>
      <c r="B5399" s="39" t="s">
        <v>236</v>
      </c>
      <c r="C5399" s="7">
        <v>44166</v>
      </c>
      <c r="D5399" s="39" t="s">
        <v>73</v>
      </c>
      <c r="E5399" s="39">
        <v>28</v>
      </c>
      <c r="F5399" s="82">
        <f t="shared" si="252"/>
        <v>2.8000000000000001E-2</v>
      </c>
      <c r="G5399" s="39">
        <f>VLOOKUP(N5399,Currecny_M!$A$1:$P$10,2,FALSE)</f>
        <v>53</v>
      </c>
      <c r="H5399" s="39">
        <f>MATCH(C5399,Currecny_M!$A$1:$P$1,0)</f>
        <v>10</v>
      </c>
      <c r="I5399" s="39">
        <f>VLOOKUP(N5399,Currecny_M!$A$1:$P$10,MATCH(Database!C5399,Currecny_M!$A$1:$P$1,0),FALSE)</f>
        <v>57.4</v>
      </c>
      <c r="J5399" s="82">
        <f t="shared" si="253"/>
        <v>1.6072</v>
      </c>
      <c r="K5399" s="39">
        <f>VLOOKUP('Cover page'!$B$6,Currecny_M!$A$1:$P$10,MATCH(Database!C5399,Currecny_M!$A$1:$P$1,0),FALSE)</f>
        <v>1</v>
      </c>
      <c r="L5399" s="82">
        <f t="shared" si="254"/>
        <v>1.6072</v>
      </c>
      <c r="M5399" s="82">
        <f>((E5399/$F$1)*VLOOKUP(N5399,Currecny_M!$A$1:$P$10,MATCH(Database!C5399,Currecny_M!$A$1:$P$1,0),FALSE))/VLOOKUP('Cover page'!$B$6,Currecny_M!$A$1:$P$10,MATCH(Database!C5399,Currecny_M!$A$1:$P$1,0),FALSE)</f>
        <v>1.6072</v>
      </c>
      <c r="N5399" s="6" t="str">
        <f>VLOOKUP(B5399,Master!$A$2:$C$11,3,FALSE)</f>
        <v>SGD</v>
      </c>
      <c r="O5399" s="6" t="str">
        <f>VLOOKUP(B5399,Master!$A$2:$C$11,2,FALSE)</f>
        <v>Asia</v>
      </c>
      <c r="Q5399" s="39" t="str">
        <f>VLOOKUP(D5399,GL_Master!$A$1:$D$80,2,FALSE)</f>
        <v>BS</v>
      </c>
      <c r="R5399" s="39" t="str">
        <f>VLOOKUP(D5399,GL_Master!$A$1:$D$80,3,FALSE)</f>
        <v>Gross Block</v>
      </c>
      <c r="S5399" s="39" t="str">
        <f>VLOOKUP(D5399,GL_Master!$A$1:$D$80,4,FALSE)</f>
        <v>Tangible Fixed assets</v>
      </c>
    </row>
    <row r="5400" spans="1:19" x14ac:dyDescent="0.25">
      <c r="A5400" s="39" t="s">
        <v>262</v>
      </c>
      <c r="B5400" s="39" t="s">
        <v>236</v>
      </c>
      <c r="C5400" s="7">
        <v>44166</v>
      </c>
      <c r="D5400" s="39" t="s">
        <v>74</v>
      </c>
      <c r="E5400" s="39">
        <v>-6733</v>
      </c>
      <c r="F5400" s="82">
        <f t="shared" si="252"/>
        <v>-6.7329999999999997</v>
      </c>
      <c r="G5400" s="39">
        <f>VLOOKUP(N5400,Currecny_M!$A$1:$P$10,2,FALSE)</f>
        <v>53</v>
      </c>
      <c r="H5400" s="39">
        <f>MATCH(C5400,Currecny_M!$A$1:$P$1,0)</f>
        <v>10</v>
      </c>
      <c r="I5400" s="39">
        <f>VLOOKUP(N5400,Currecny_M!$A$1:$P$10,MATCH(Database!C5400,Currecny_M!$A$1:$P$1,0),FALSE)</f>
        <v>57.4</v>
      </c>
      <c r="J5400" s="82">
        <f t="shared" si="253"/>
        <v>-386.4742</v>
      </c>
      <c r="K5400" s="39">
        <f>VLOOKUP('Cover page'!$B$6,Currecny_M!$A$1:$P$10,MATCH(Database!C5400,Currecny_M!$A$1:$P$1,0),FALSE)</f>
        <v>1</v>
      </c>
      <c r="L5400" s="82">
        <f t="shared" si="254"/>
        <v>-386.4742</v>
      </c>
      <c r="M5400" s="82">
        <f>((E5400/$F$1)*VLOOKUP(N5400,Currecny_M!$A$1:$P$10,MATCH(Database!C5400,Currecny_M!$A$1:$P$1,0),FALSE))/VLOOKUP('Cover page'!$B$6,Currecny_M!$A$1:$P$10,MATCH(Database!C5400,Currecny_M!$A$1:$P$1,0),FALSE)</f>
        <v>-386.4742</v>
      </c>
      <c r="N5400" s="6" t="str">
        <f>VLOOKUP(B5400,Master!$A$2:$C$11,3,FALSE)</f>
        <v>SGD</v>
      </c>
      <c r="O5400" s="6" t="str">
        <f>VLOOKUP(B5400,Master!$A$2:$C$11,2,FALSE)</f>
        <v>Asia</v>
      </c>
      <c r="Q5400" s="39" t="str">
        <f>VLOOKUP(D5400,GL_Master!$A$1:$D$80,2,FALSE)</f>
        <v>BS</v>
      </c>
      <c r="R5400" s="39" t="str">
        <f>VLOOKUP(D5400,GL_Master!$A$1:$D$80,3,FALSE)</f>
        <v>Accumulated Depreciation</v>
      </c>
      <c r="S5400" s="39" t="str">
        <f>VLOOKUP(D5400,GL_Master!$A$1:$D$80,4,FALSE)</f>
        <v>Accumulated Depreciation</v>
      </c>
    </row>
    <row r="5401" spans="1:19" x14ac:dyDescent="0.25">
      <c r="A5401" s="39" t="s">
        <v>262</v>
      </c>
      <c r="B5401" s="39" t="s">
        <v>236</v>
      </c>
      <c r="C5401" s="7">
        <v>44166</v>
      </c>
      <c r="D5401" s="39" t="s">
        <v>21</v>
      </c>
      <c r="E5401" s="39">
        <v>565</v>
      </c>
      <c r="F5401" s="82">
        <f t="shared" si="252"/>
        <v>0.56499999999999995</v>
      </c>
      <c r="G5401" s="39">
        <f>VLOOKUP(N5401,Currecny_M!$A$1:$P$10,2,FALSE)</f>
        <v>53</v>
      </c>
      <c r="H5401" s="39">
        <f>MATCH(C5401,Currecny_M!$A$1:$P$1,0)</f>
        <v>10</v>
      </c>
      <c r="I5401" s="39">
        <f>VLOOKUP(N5401,Currecny_M!$A$1:$P$10,MATCH(Database!C5401,Currecny_M!$A$1:$P$1,0),FALSE)</f>
        <v>57.4</v>
      </c>
      <c r="J5401" s="82">
        <f t="shared" si="253"/>
        <v>32.430999999999997</v>
      </c>
      <c r="K5401" s="39">
        <f>VLOOKUP('Cover page'!$B$6,Currecny_M!$A$1:$P$10,MATCH(Database!C5401,Currecny_M!$A$1:$P$1,0),FALSE)</f>
        <v>1</v>
      </c>
      <c r="L5401" s="82">
        <f t="shared" si="254"/>
        <v>32.430999999999997</v>
      </c>
      <c r="M5401" s="82">
        <f>((E5401/$F$1)*VLOOKUP(N5401,Currecny_M!$A$1:$P$10,MATCH(Database!C5401,Currecny_M!$A$1:$P$1,0),FALSE))/VLOOKUP('Cover page'!$B$6,Currecny_M!$A$1:$P$10,MATCH(Database!C5401,Currecny_M!$A$1:$P$1,0),FALSE)</f>
        <v>32.430999999999997</v>
      </c>
      <c r="N5401" s="6" t="str">
        <f>VLOOKUP(B5401,Master!$A$2:$C$11,3,FALSE)</f>
        <v>SGD</v>
      </c>
      <c r="O5401" s="6" t="str">
        <f>VLOOKUP(B5401,Master!$A$2:$C$11,2,FALSE)</f>
        <v>Asia</v>
      </c>
      <c r="Q5401" s="39" t="str">
        <f>VLOOKUP(D5401,GL_Master!$A$1:$D$80,2,FALSE)</f>
        <v>BS</v>
      </c>
      <c r="R5401" s="39" t="str">
        <f>VLOOKUP(D5401,GL_Master!$A$1:$D$80,3,FALSE)</f>
        <v>Gross Block</v>
      </c>
      <c r="S5401" s="39" t="str">
        <f>VLOOKUP(D5401,GL_Master!$A$1:$D$80,4,FALSE)</f>
        <v>Tangible Fixed assets</v>
      </c>
    </row>
    <row r="5402" spans="1:19" x14ac:dyDescent="0.25">
      <c r="A5402" s="39" t="s">
        <v>262</v>
      </c>
      <c r="B5402" s="39" t="s">
        <v>236</v>
      </c>
      <c r="C5402" s="7">
        <v>44166</v>
      </c>
      <c r="D5402" s="39" t="s">
        <v>27</v>
      </c>
      <c r="E5402" s="39">
        <v>1224</v>
      </c>
      <c r="F5402" s="82">
        <f t="shared" si="252"/>
        <v>1.224</v>
      </c>
      <c r="G5402" s="39">
        <f>VLOOKUP(N5402,Currecny_M!$A$1:$P$10,2,FALSE)</f>
        <v>53</v>
      </c>
      <c r="H5402" s="39">
        <f>MATCH(C5402,Currecny_M!$A$1:$P$1,0)</f>
        <v>10</v>
      </c>
      <c r="I5402" s="39">
        <f>VLOOKUP(N5402,Currecny_M!$A$1:$P$10,MATCH(Database!C5402,Currecny_M!$A$1:$P$1,0),FALSE)</f>
        <v>57.4</v>
      </c>
      <c r="J5402" s="82">
        <f t="shared" si="253"/>
        <v>70.257599999999996</v>
      </c>
      <c r="K5402" s="39">
        <f>VLOOKUP('Cover page'!$B$6,Currecny_M!$A$1:$P$10,MATCH(Database!C5402,Currecny_M!$A$1:$P$1,0),FALSE)</f>
        <v>1</v>
      </c>
      <c r="L5402" s="82">
        <f t="shared" si="254"/>
        <v>70.257599999999996</v>
      </c>
      <c r="M5402" s="82">
        <f>((E5402/$F$1)*VLOOKUP(N5402,Currecny_M!$A$1:$P$10,MATCH(Database!C5402,Currecny_M!$A$1:$P$1,0),FALSE))/VLOOKUP('Cover page'!$B$6,Currecny_M!$A$1:$P$10,MATCH(Database!C5402,Currecny_M!$A$1:$P$1,0),FALSE)</f>
        <v>70.257599999999996</v>
      </c>
      <c r="N5402" s="6" t="str">
        <f>VLOOKUP(B5402,Master!$A$2:$C$11,3,FALSE)</f>
        <v>SGD</v>
      </c>
      <c r="O5402" s="6" t="str">
        <f>VLOOKUP(B5402,Master!$A$2:$C$11,2,FALSE)</f>
        <v>Asia</v>
      </c>
      <c r="Q5402" s="39" t="str">
        <f>VLOOKUP(D5402,GL_Master!$A$1:$D$80,2,FALSE)</f>
        <v>BS</v>
      </c>
      <c r="R5402" s="39" t="str">
        <f>VLOOKUP(D5402,GL_Master!$A$1:$D$80,3,FALSE)</f>
        <v>Gross Block</v>
      </c>
      <c r="S5402" s="39" t="str">
        <f>VLOOKUP(D5402,GL_Master!$A$1:$D$80,4,FALSE)</f>
        <v>Tangible Fixed assets</v>
      </c>
    </row>
    <row r="5403" spans="1:19" x14ac:dyDescent="0.25">
      <c r="A5403" s="39" t="s">
        <v>262</v>
      </c>
      <c r="B5403" s="39" t="s">
        <v>236</v>
      </c>
      <c r="C5403" s="7">
        <v>44166</v>
      </c>
      <c r="D5403" s="39" t="s">
        <v>75</v>
      </c>
      <c r="E5403" s="39">
        <v>-29</v>
      </c>
      <c r="F5403" s="82">
        <f t="shared" si="252"/>
        <v>-2.9000000000000001E-2</v>
      </c>
      <c r="G5403" s="39">
        <f>VLOOKUP(N5403,Currecny_M!$A$1:$P$10,2,FALSE)</f>
        <v>53</v>
      </c>
      <c r="H5403" s="39">
        <f>MATCH(C5403,Currecny_M!$A$1:$P$1,0)</f>
        <v>10</v>
      </c>
      <c r="I5403" s="39">
        <f>VLOOKUP(N5403,Currecny_M!$A$1:$P$10,MATCH(Database!C5403,Currecny_M!$A$1:$P$1,0),FALSE)</f>
        <v>57.4</v>
      </c>
      <c r="J5403" s="82">
        <f t="shared" si="253"/>
        <v>-1.6646000000000001</v>
      </c>
      <c r="K5403" s="39">
        <f>VLOOKUP('Cover page'!$B$6,Currecny_M!$A$1:$P$10,MATCH(Database!C5403,Currecny_M!$A$1:$P$1,0),FALSE)</f>
        <v>1</v>
      </c>
      <c r="L5403" s="82">
        <f t="shared" si="254"/>
        <v>-1.6646000000000001</v>
      </c>
      <c r="M5403" s="82">
        <f>((E5403/$F$1)*VLOOKUP(N5403,Currecny_M!$A$1:$P$10,MATCH(Database!C5403,Currecny_M!$A$1:$P$1,0),FALSE))/VLOOKUP('Cover page'!$B$6,Currecny_M!$A$1:$P$10,MATCH(Database!C5403,Currecny_M!$A$1:$P$1,0),FALSE)</f>
        <v>-1.6646000000000001</v>
      </c>
      <c r="N5403" s="6" t="str">
        <f>VLOOKUP(B5403,Master!$A$2:$C$11,3,FALSE)</f>
        <v>SGD</v>
      </c>
      <c r="O5403" s="6" t="str">
        <f>VLOOKUP(B5403,Master!$A$2:$C$11,2,FALSE)</f>
        <v>Asia</v>
      </c>
      <c r="Q5403" s="39" t="str">
        <f>VLOOKUP(D5403,GL_Master!$A$1:$D$80,2,FALSE)</f>
        <v>BS</v>
      </c>
      <c r="R5403" s="39" t="str">
        <f>VLOOKUP(D5403,GL_Master!$A$1:$D$80,3,FALSE)</f>
        <v>Gross Block</v>
      </c>
      <c r="S5403" s="39" t="str">
        <f>VLOOKUP(D5403,GL_Master!$A$1:$D$80,4,FALSE)</f>
        <v>Tangible Fixed assets</v>
      </c>
    </row>
    <row r="5404" spans="1:19" x14ac:dyDescent="0.25">
      <c r="A5404" s="39" t="s">
        <v>262</v>
      </c>
      <c r="B5404" s="39" t="s">
        <v>236</v>
      </c>
      <c r="C5404" s="7">
        <v>44166</v>
      </c>
      <c r="D5404" s="39" t="s">
        <v>76</v>
      </c>
      <c r="E5404" s="39">
        <v>674</v>
      </c>
      <c r="F5404" s="82">
        <f t="shared" si="252"/>
        <v>0.67400000000000004</v>
      </c>
      <c r="G5404" s="39">
        <f>VLOOKUP(N5404,Currecny_M!$A$1:$P$10,2,FALSE)</f>
        <v>53</v>
      </c>
      <c r="H5404" s="39">
        <f>MATCH(C5404,Currecny_M!$A$1:$P$1,0)</f>
        <v>10</v>
      </c>
      <c r="I5404" s="39">
        <f>VLOOKUP(N5404,Currecny_M!$A$1:$P$10,MATCH(Database!C5404,Currecny_M!$A$1:$P$1,0),FALSE)</f>
        <v>57.4</v>
      </c>
      <c r="J5404" s="82">
        <f t="shared" si="253"/>
        <v>38.687600000000003</v>
      </c>
      <c r="K5404" s="39">
        <f>VLOOKUP('Cover page'!$B$6,Currecny_M!$A$1:$P$10,MATCH(Database!C5404,Currecny_M!$A$1:$P$1,0),FALSE)</f>
        <v>1</v>
      </c>
      <c r="L5404" s="82">
        <f t="shared" si="254"/>
        <v>38.687600000000003</v>
      </c>
      <c r="M5404" s="82">
        <f>((E5404/$F$1)*VLOOKUP(N5404,Currecny_M!$A$1:$P$10,MATCH(Database!C5404,Currecny_M!$A$1:$P$1,0),FALSE))/VLOOKUP('Cover page'!$B$6,Currecny_M!$A$1:$P$10,MATCH(Database!C5404,Currecny_M!$A$1:$P$1,0),FALSE)</f>
        <v>38.687600000000003</v>
      </c>
      <c r="N5404" s="6" t="str">
        <f>VLOOKUP(B5404,Master!$A$2:$C$11,3,FALSE)</f>
        <v>SGD</v>
      </c>
      <c r="O5404" s="6" t="str">
        <f>VLOOKUP(B5404,Master!$A$2:$C$11,2,FALSE)</f>
        <v>Asia</v>
      </c>
      <c r="Q5404" s="39" t="str">
        <f>VLOOKUP(D5404,GL_Master!$A$1:$D$80,2,FALSE)</f>
        <v>BS</v>
      </c>
      <c r="R5404" s="39" t="str">
        <f>VLOOKUP(D5404,GL_Master!$A$1:$D$80,3,FALSE)</f>
        <v>Inventories</v>
      </c>
      <c r="S5404" s="39" t="str">
        <f>VLOOKUP(D5404,GL_Master!$A$1:$D$80,4,FALSE)</f>
        <v>Inventory</v>
      </c>
    </row>
    <row r="5405" spans="1:19" x14ac:dyDescent="0.25">
      <c r="A5405" s="39" t="s">
        <v>262</v>
      </c>
      <c r="B5405" s="39" t="s">
        <v>236</v>
      </c>
      <c r="C5405" s="7">
        <v>44166</v>
      </c>
      <c r="D5405" s="39" t="s">
        <v>77</v>
      </c>
      <c r="E5405" s="39">
        <v>1697</v>
      </c>
      <c r="F5405" s="82">
        <f t="shared" si="252"/>
        <v>1.6970000000000001</v>
      </c>
      <c r="G5405" s="39">
        <f>VLOOKUP(N5405,Currecny_M!$A$1:$P$10,2,FALSE)</f>
        <v>53</v>
      </c>
      <c r="H5405" s="39">
        <f>MATCH(C5405,Currecny_M!$A$1:$P$1,0)</f>
        <v>10</v>
      </c>
      <c r="I5405" s="39">
        <f>VLOOKUP(N5405,Currecny_M!$A$1:$P$10,MATCH(Database!C5405,Currecny_M!$A$1:$P$1,0),FALSE)</f>
        <v>57.4</v>
      </c>
      <c r="J5405" s="82">
        <f t="shared" si="253"/>
        <v>97.407799999999995</v>
      </c>
      <c r="K5405" s="39">
        <f>VLOOKUP('Cover page'!$B$6,Currecny_M!$A$1:$P$10,MATCH(Database!C5405,Currecny_M!$A$1:$P$1,0),FALSE)</f>
        <v>1</v>
      </c>
      <c r="L5405" s="82">
        <f t="shared" si="254"/>
        <v>97.407799999999995</v>
      </c>
      <c r="M5405" s="82">
        <f>((E5405/$F$1)*VLOOKUP(N5405,Currecny_M!$A$1:$P$10,MATCH(Database!C5405,Currecny_M!$A$1:$P$1,0),FALSE))/VLOOKUP('Cover page'!$B$6,Currecny_M!$A$1:$P$10,MATCH(Database!C5405,Currecny_M!$A$1:$P$1,0),FALSE)</f>
        <v>97.407799999999995</v>
      </c>
      <c r="N5405" s="6" t="str">
        <f>VLOOKUP(B5405,Master!$A$2:$C$11,3,FALSE)</f>
        <v>SGD</v>
      </c>
      <c r="O5405" s="6" t="str">
        <f>VLOOKUP(B5405,Master!$A$2:$C$11,2,FALSE)</f>
        <v>Asia</v>
      </c>
      <c r="Q5405" s="39" t="str">
        <f>VLOOKUP(D5405,GL_Master!$A$1:$D$80,2,FALSE)</f>
        <v>BS</v>
      </c>
      <c r="R5405" s="39" t="str">
        <f>VLOOKUP(D5405,GL_Master!$A$1:$D$80,3,FALSE)</f>
        <v>Inventories</v>
      </c>
      <c r="S5405" s="39" t="str">
        <f>VLOOKUP(D5405,GL_Master!$A$1:$D$80,4,FALSE)</f>
        <v>Inventory</v>
      </c>
    </row>
    <row r="5406" spans="1:19" x14ac:dyDescent="0.25">
      <c r="A5406" s="39" t="s">
        <v>262</v>
      </c>
      <c r="B5406" s="39" t="s">
        <v>236</v>
      </c>
      <c r="C5406" s="7">
        <v>44166</v>
      </c>
      <c r="D5406" s="39" t="s">
        <v>2</v>
      </c>
      <c r="E5406" s="39">
        <v>183494</v>
      </c>
      <c r="F5406" s="82">
        <f t="shared" si="252"/>
        <v>183.494</v>
      </c>
      <c r="G5406" s="39">
        <f>VLOOKUP(N5406,Currecny_M!$A$1:$P$10,2,FALSE)</f>
        <v>53</v>
      </c>
      <c r="H5406" s="39">
        <f>MATCH(C5406,Currecny_M!$A$1:$P$1,0)</f>
        <v>10</v>
      </c>
      <c r="I5406" s="39">
        <f>VLOOKUP(N5406,Currecny_M!$A$1:$P$10,MATCH(Database!C5406,Currecny_M!$A$1:$P$1,0),FALSE)</f>
        <v>57.4</v>
      </c>
      <c r="J5406" s="82">
        <f t="shared" si="253"/>
        <v>10532.5556</v>
      </c>
      <c r="K5406" s="39">
        <f>VLOOKUP('Cover page'!$B$6,Currecny_M!$A$1:$P$10,MATCH(Database!C5406,Currecny_M!$A$1:$P$1,0),FALSE)</f>
        <v>1</v>
      </c>
      <c r="L5406" s="82">
        <f t="shared" si="254"/>
        <v>10532.5556</v>
      </c>
      <c r="M5406" s="82">
        <f>((E5406/$F$1)*VLOOKUP(N5406,Currecny_M!$A$1:$P$10,MATCH(Database!C5406,Currecny_M!$A$1:$P$1,0),FALSE))/VLOOKUP('Cover page'!$B$6,Currecny_M!$A$1:$P$10,MATCH(Database!C5406,Currecny_M!$A$1:$P$1,0),FALSE)</f>
        <v>10532.5556</v>
      </c>
      <c r="N5406" s="6" t="str">
        <f>VLOOKUP(B5406,Master!$A$2:$C$11,3,FALSE)</f>
        <v>SGD</v>
      </c>
      <c r="O5406" s="6" t="str">
        <f>VLOOKUP(B5406,Master!$A$2:$C$11,2,FALSE)</f>
        <v>Asia</v>
      </c>
      <c r="Q5406" s="39" t="str">
        <f>VLOOKUP(D5406,GL_Master!$A$1:$D$80,2,FALSE)</f>
        <v>BS</v>
      </c>
      <c r="R5406" s="39" t="str">
        <f>VLOOKUP(D5406,GL_Master!$A$1:$D$80,3,FALSE)</f>
        <v>Trade receivables</v>
      </c>
      <c r="S5406" s="39" t="str">
        <f>VLOOKUP(D5406,GL_Master!$A$1:$D$80,4,FALSE)</f>
        <v>Unsecured, considered good</v>
      </c>
    </row>
    <row r="5407" spans="1:19" x14ac:dyDescent="0.25">
      <c r="A5407" s="39" t="s">
        <v>262</v>
      </c>
      <c r="B5407" s="39" t="s">
        <v>236</v>
      </c>
      <c r="C5407" s="7">
        <v>44166</v>
      </c>
      <c r="D5407" s="39" t="s">
        <v>78</v>
      </c>
      <c r="E5407" s="39">
        <v>27</v>
      </c>
      <c r="F5407" s="82">
        <f t="shared" si="252"/>
        <v>2.7E-2</v>
      </c>
      <c r="G5407" s="39">
        <f>VLOOKUP(N5407,Currecny_M!$A$1:$P$10,2,FALSE)</f>
        <v>53</v>
      </c>
      <c r="H5407" s="39">
        <f>MATCH(C5407,Currecny_M!$A$1:$P$1,0)</f>
        <v>10</v>
      </c>
      <c r="I5407" s="39">
        <f>VLOOKUP(N5407,Currecny_M!$A$1:$P$10,MATCH(Database!C5407,Currecny_M!$A$1:$P$1,0),FALSE)</f>
        <v>57.4</v>
      </c>
      <c r="J5407" s="82">
        <f t="shared" si="253"/>
        <v>1.5497999999999998</v>
      </c>
      <c r="K5407" s="39">
        <f>VLOOKUP('Cover page'!$B$6,Currecny_M!$A$1:$P$10,MATCH(Database!C5407,Currecny_M!$A$1:$P$1,0),FALSE)</f>
        <v>1</v>
      </c>
      <c r="L5407" s="82">
        <f t="shared" si="254"/>
        <v>1.5497999999999998</v>
      </c>
      <c r="M5407" s="82">
        <f>((E5407/$F$1)*VLOOKUP(N5407,Currecny_M!$A$1:$P$10,MATCH(Database!C5407,Currecny_M!$A$1:$P$1,0),FALSE))/VLOOKUP('Cover page'!$B$6,Currecny_M!$A$1:$P$10,MATCH(Database!C5407,Currecny_M!$A$1:$P$1,0),FALSE)</f>
        <v>1.5497999999999998</v>
      </c>
      <c r="N5407" s="6" t="str">
        <f>VLOOKUP(B5407,Master!$A$2:$C$11,3,FALSE)</f>
        <v>SGD</v>
      </c>
      <c r="O5407" s="6" t="str">
        <f>VLOOKUP(B5407,Master!$A$2:$C$11,2,FALSE)</f>
        <v>Asia</v>
      </c>
      <c r="Q5407" s="39" t="str">
        <f>VLOOKUP(D5407,GL_Master!$A$1:$D$80,2,FALSE)</f>
        <v>BS</v>
      </c>
      <c r="R5407" s="39" t="str">
        <f>VLOOKUP(D5407,GL_Master!$A$1:$D$80,3,FALSE)</f>
        <v>Cash &amp; Bank Balances</v>
      </c>
      <c r="S5407" s="39" t="str">
        <f>VLOOKUP(D5407,GL_Master!$A$1:$D$80,4,FALSE)</f>
        <v>Cash In hand</v>
      </c>
    </row>
    <row r="5408" spans="1:19" x14ac:dyDescent="0.25">
      <c r="A5408" s="39" t="s">
        <v>262</v>
      </c>
      <c r="B5408" s="39" t="s">
        <v>236</v>
      </c>
      <c r="C5408" s="7">
        <v>44166</v>
      </c>
      <c r="D5408" s="39" t="s">
        <v>79</v>
      </c>
      <c r="E5408" s="39">
        <v>-7066</v>
      </c>
      <c r="F5408" s="82">
        <f t="shared" si="252"/>
        <v>-7.0659999999999998</v>
      </c>
      <c r="G5408" s="39">
        <f>VLOOKUP(N5408,Currecny_M!$A$1:$P$10,2,FALSE)</f>
        <v>53</v>
      </c>
      <c r="H5408" s="39">
        <f>MATCH(C5408,Currecny_M!$A$1:$P$1,0)</f>
        <v>10</v>
      </c>
      <c r="I5408" s="39">
        <f>VLOOKUP(N5408,Currecny_M!$A$1:$P$10,MATCH(Database!C5408,Currecny_M!$A$1:$P$1,0),FALSE)</f>
        <v>57.4</v>
      </c>
      <c r="J5408" s="82">
        <f t="shared" si="253"/>
        <v>-405.58839999999998</v>
      </c>
      <c r="K5408" s="39">
        <f>VLOOKUP('Cover page'!$B$6,Currecny_M!$A$1:$P$10,MATCH(Database!C5408,Currecny_M!$A$1:$P$1,0),FALSE)</f>
        <v>1</v>
      </c>
      <c r="L5408" s="82">
        <f t="shared" si="254"/>
        <v>-405.58839999999998</v>
      </c>
      <c r="M5408" s="82">
        <f>((E5408/$F$1)*VLOOKUP(N5408,Currecny_M!$A$1:$P$10,MATCH(Database!C5408,Currecny_M!$A$1:$P$1,0),FALSE))/VLOOKUP('Cover page'!$B$6,Currecny_M!$A$1:$P$10,MATCH(Database!C5408,Currecny_M!$A$1:$P$1,0),FALSE)</f>
        <v>-405.58839999999998</v>
      </c>
      <c r="N5408" s="6" t="str">
        <f>VLOOKUP(B5408,Master!$A$2:$C$11,3,FALSE)</f>
        <v>SGD</v>
      </c>
      <c r="O5408" s="6" t="str">
        <f>VLOOKUP(B5408,Master!$A$2:$C$11,2,FALSE)</f>
        <v>Asia</v>
      </c>
      <c r="Q5408" s="39" t="str">
        <f>VLOOKUP(D5408,GL_Master!$A$1:$D$80,2,FALSE)</f>
        <v>BS</v>
      </c>
      <c r="R5408" s="39" t="str">
        <f>VLOOKUP(D5408,GL_Master!$A$1:$D$80,3,FALSE)</f>
        <v>Loan Fund</v>
      </c>
      <c r="S5408" s="39" t="str">
        <f>VLOOKUP(D5408,GL_Master!$A$1:$D$80,4,FALSE)</f>
        <v>Term Loan</v>
      </c>
    </row>
    <row r="5409" spans="1:19" x14ac:dyDescent="0.25">
      <c r="A5409" s="39" t="s">
        <v>262</v>
      </c>
      <c r="B5409" s="39" t="s">
        <v>236</v>
      </c>
      <c r="C5409" s="7">
        <v>44166</v>
      </c>
      <c r="D5409" s="39" t="s">
        <v>80</v>
      </c>
      <c r="E5409" s="39">
        <v>203</v>
      </c>
      <c r="F5409" s="82">
        <f t="shared" si="252"/>
        <v>0.20300000000000001</v>
      </c>
      <c r="G5409" s="39">
        <f>VLOOKUP(N5409,Currecny_M!$A$1:$P$10,2,FALSE)</f>
        <v>53</v>
      </c>
      <c r="H5409" s="39">
        <f>MATCH(C5409,Currecny_M!$A$1:$P$1,0)</f>
        <v>10</v>
      </c>
      <c r="I5409" s="39">
        <f>VLOOKUP(N5409,Currecny_M!$A$1:$P$10,MATCH(Database!C5409,Currecny_M!$A$1:$P$1,0),FALSE)</f>
        <v>57.4</v>
      </c>
      <c r="J5409" s="82">
        <f t="shared" si="253"/>
        <v>11.652200000000001</v>
      </c>
      <c r="K5409" s="39">
        <f>VLOOKUP('Cover page'!$B$6,Currecny_M!$A$1:$P$10,MATCH(Database!C5409,Currecny_M!$A$1:$P$1,0),FALSE)</f>
        <v>1</v>
      </c>
      <c r="L5409" s="82">
        <f t="shared" si="254"/>
        <v>11.652200000000001</v>
      </c>
      <c r="M5409" s="82">
        <f>((E5409/$F$1)*VLOOKUP(N5409,Currecny_M!$A$1:$P$10,MATCH(Database!C5409,Currecny_M!$A$1:$P$1,0),FALSE))/VLOOKUP('Cover page'!$B$6,Currecny_M!$A$1:$P$10,MATCH(Database!C5409,Currecny_M!$A$1:$P$1,0),FALSE)</f>
        <v>11.652200000000001</v>
      </c>
      <c r="N5409" s="6" t="str">
        <f>VLOOKUP(B5409,Master!$A$2:$C$11,3,FALSE)</f>
        <v>SGD</v>
      </c>
      <c r="O5409" s="6" t="str">
        <f>VLOOKUP(B5409,Master!$A$2:$C$11,2,FALSE)</f>
        <v>Asia</v>
      </c>
      <c r="Q5409" s="39" t="str">
        <f>VLOOKUP(D5409,GL_Master!$A$1:$D$80,2,FALSE)</f>
        <v>BS</v>
      </c>
      <c r="R5409" s="39" t="str">
        <f>VLOOKUP(D5409,GL_Master!$A$1:$D$80,3,FALSE)</f>
        <v>Cash &amp; Bank Balances</v>
      </c>
      <c r="S5409" s="39" t="str">
        <f>VLOOKUP(D5409,GL_Master!$A$1:$D$80,4,FALSE)</f>
        <v xml:space="preserve">      On Current Accounts</v>
      </c>
    </row>
    <row r="5410" spans="1:19" x14ac:dyDescent="0.25">
      <c r="A5410" s="39" t="s">
        <v>262</v>
      </c>
      <c r="B5410" s="39" t="s">
        <v>236</v>
      </c>
      <c r="C5410" s="7">
        <v>44166</v>
      </c>
      <c r="D5410" s="39" t="s">
        <v>81</v>
      </c>
      <c r="E5410" s="39">
        <v>14112</v>
      </c>
      <c r="F5410" s="82">
        <f t="shared" si="252"/>
        <v>14.112</v>
      </c>
      <c r="G5410" s="39">
        <f>VLOOKUP(N5410,Currecny_M!$A$1:$P$10,2,FALSE)</f>
        <v>53</v>
      </c>
      <c r="H5410" s="39">
        <f>MATCH(C5410,Currecny_M!$A$1:$P$1,0)</f>
        <v>10</v>
      </c>
      <c r="I5410" s="39">
        <f>VLOOKUP(N5410,Currecny_M!$A$1:$P$10,MATCH(Database!C5410,Currecny_M!$A$1:$P$1,0),FALSE)</f>
        <v>57.4</v>
      </c>
      <c r="J5410" s="82">
        <f t="shared" si="253"/>
        <v>810.02879999999993</v>
      </c>
      <c r="K5410" s="39">
        <f>VLOOKUP('Cover page'!$B$6,Currecny_M!$A$1:$P$10,MATCH(Database!C5410,Currecny_M!$A$1:$P$1,0),FALSE)</f>
        <v>1</v>
      </c>
      <c r="L5410" s="82">
        <f t="shared" si="254"/>
        <v>810.02879999999993</v>
      </c>
      <c r="M5410" s="82">
        <f>((E5410/$F$1)*VLOOKUP(N5410,Currecny_M!$A$1:$P$10,MATCH(Database!C5410,Currecny_M!$A$1:$P$1,0),FALSE))/VLOOKUP('Cover page'!$B$6,Currecny_M!$A$1:$P$10,MATCH(Database!C5410,Currecny_M!$A$1:$P$1,0),FALSE)</f>
        <v>810.02879999999993</v>
      </c>
      <c r="N5410" s="6" t="str">
        <f>VLOOKUP(B5410,Master!$A$2:$C$11,3,FALSE)</f>
        <v>SGD</v>
      </c>
      <c r="O5410" s="6" t="str">
        <f>VLOOKUP(B5410,Master!$A$2:$C$11,2,FALSE)</f>
        <v>Asia</v>
      </c>
      <c r="Q5410" s="39" t="str">
        <f>VLOOKUP(D5410,GL_Master!$A$1:$D$80,2,FALSE)</f>
        <v>BS</v>
      </c>
      <c r="R5410" s="39" t="str">
        <f>VLOOKUP(D5410,GL_Master!$A$1:$D$80,3,FALSE)</f>
        <v>Other Current Assets</v>
      </c>
      <c r="S5410" s="39" t="str">
        <f>VLOOKUP(D5410,GL_Master!$A$1:$D$80,4,FALSE)</f>
        <v>Advance tax recoverable (net of provision )</v>
      </c>
    </row>
    <row r="5411" spans="1:19" x14ac:dyDescent="0.25">
      <c r="A5411" s="39" t="s">
        <v>262</v>
      </c>
      <c r="B5411" s="39" t="s">
        <v>236</v>
      </c>
      <c r="C5411" s="7">
        <v>44166</v>
      </c>
      <c r="D5411" s="39" t="s">
        <v>19</v>
      </c>
      <c r="E5411" s="39">
        <v>140</v>
      </c>
      <c r="F5411" s="82">
        <f t="shared" si="252"/>
        <v>0.14000000000000001</v>
      </c>
      <c r="G5411" s="39">
        <f>VLOOKUP(N5411,Currecny_M!$A$1:$P$10,2,FALSE)</f>
        <v>53</v>
      </c>
      <c r="H5411" s="39">
        <f>MATCH(C5411,Currecny_M!$A$1:$P$1,0)</f>
        <v>10</v>
      </c>
      <c r="I5411" s="39">
        <f>VLOOKUP(N5411,Currecny_M!$A$1:$P$10,MATCH(Database!C5411,Currecny_M!$A$1:$P$1,0),FALSE)</f>
        <v>57.4</v>
      </c>
      <c r="J5411" s="82">
        <f t="shared" si="253"/>
        <v>8.0360000000000014</v>
      </c>
      <c r="K5411" s="39">
        <f>VLOOKUP('Cover page'!$B$6,Currecny_M!$A$1:$P$10,MATCH(Database!C5411,Currecny_M!$A$1:$P$1,0),FALSE)</f>
        <v>1</v>
      </c>
      <c r="L5411" s="82">
        <f t="shared" si="254"/>
        <v>8.0360000000000014</v>
      </c>
      <c r="M5411" s="82">
        <f>((E5411/$F$1)*VLOOKUP(N5411,Currecny_M!$A$1:$P$10,MATCH(Database!C5411,Currecny_M!$A$1:$P$1,0),FALSE))/VLOOKUP('Cover page'!$B$6,Currecny_M!$A$1:$P$10,MATCH(Database!C5411,Currecny_M!$A$1:$P$1,0),FALSE)</f>
        <v>8.0360000000000014</v>
      </c>
      <c r="N5411" s="6" t="str">
        <f>VLOOKUP(B5411,Master!$A$2:$C$11,3,FALSE)</f>
        <v>SGD</v>
      </c>
      <c r="O5411" s="6" t="str">
        <f>VLOOKUP(B5411,Master!$A$2:$C$11,2,FALSE)</f>
        <v>Asia</v>
      </c>
      <c r="Q5411" s="39" t="str">
        <f>VLOOKUP(D5411,GL_Master!$A$1:$D$80,2,FALSE)</f>
        <v>BS</v>
      </c>
      <c r="R5411" s="39" t="str">
        <f>VLOOKUP(D5411,GL_Master!$A$1:$D$80,3,FALSE)</f>
        <v>Short-term loan and advances</v>
      </c>
      <c r="S5411" s="39" t="str">
        <f>VLOOKUP(D5411,GL_Master!$A$1:$D$80,4,FALSE)</f>
        <v>Prepaid expenses</v>
      </c>
    </row>
    <row r="5412" spans="1:19" x14ac:dyDescent="0.25">
      <c r="A5412" s="39" t="s">
        <v>262</v>
      </c>
      <c r="B5412" s="39" t="s">
        <v>236</v>
      </c>
      <c r="C5412" s="7">
        <v>44166</v>
      </c>
      <c r="D5412" s="39" t="s">
        <v>82</v>
      </c>
      <c r="E5412" s="39">
        <v>1441</v>
      </c>
      <c r="F5412" s="82">
        <f t="shared" si="252"/>
        <v>1.4410000000000001</v>
      </c>
      <c r="G5412" s="39">
        <f>VLOOKUP(N5412,Currecny_M!$A$1:$P$10,2,FALSE)</f>
        <v>53</v>
      </c>
      <c r="H5412" s="39">
        <f>MATCH(C5412,Currecny_M!$A$1:$P$1,0)</f>
        <v>10</v>
      </c>
      <c r="I5412" s="39">
        <f>VLOOKUP(N5412,Currecny_M!$A$1:$P$10,MATCH(Database!C5412,Currecny_M!$A$1:$P$1,0),FALSE)</f>
        <v>57.4</v>
      </c>
      <c r="J5412" s="82">
        <f t="shared" si="253"/>
        <v>82.713400000000007</v>
      </c>
      <c r="K5412" s="39">
        <f>VLOOKUP('Cover page'!$B$6,Currecny_M!$A$1:$P$10,MATCH(Database!C5412,Currecny_M!$A$1:$P$1,0),FALSE)</f>
        <v>1</v>
      </c>
      <c r="L5412" s="82">
        <f t="shared" si="254"/>
        <v>82.713400000000007</v>
      </c>
      <c r="M5412" s="82">
        <f>((E5412/$F$1)*VLOOKUP(N5412,Currecny_M!$A$1:$P$10,MATCH(Database!C5412,Currecny_M!$A$1:$P$1,0),FALSE))/VLOOKUP('Cover page'!$B$6,Currecny_M!$A$1:$P$10,MATCH(Database!C5412,Currecny_M!$A$1:$P$1,0),FALSE)</f>
        <v>82.713400000000007</v>
      </c>
      <c r="N5412" s="6" t="str">
        <f>VLOOKUP(B5412,Master!$A$2:$C$11,3,FALSE)</f>
        <v>SGD</v>
      </c>
      <c r="O5412" s="6" t="str">
        <f>VLOOKUP(B5412,Master!$A$2:$C$11,2,FALSE)</f>
        <v>Asia</v>
      </c>
      <c r="Q5412" s="39" t="str">
        <f>VLOOKUP(D5412,GL_Master!$A$1:$D$80,2,FALSE)</f>
        <v>BS</v>
      </c>
      <c r="R5412" s="39" t="str">
        <f>VLOOKUP(D5412,GL_Master!$A$1:$D$80,3,FALSE)</f>
        <v>Short-term loan and advances</v>
      </c>
      <c r="S5412" s="39" t="str">
        <f>VLOOKUP(D5412,GL_Master!$A$1:$D$80,4,FALSE)</f>
        <v>Advance to vendor/employees</v>
      </c>
    </row>
    <row r="5413" spans="1:19" x14ac:dyDescent="0.25">
      <c r="A5413" s="39" t="s">
        <v>262</v>
      </c>
      <c r="B5413" s="39" t="s">
        <v>236</v>
      </c>
      <c r="C5413" s="7">
        <v>44166</v>
      </c>
      <c r="D5413" s="39" t="s">
        <v>83</v>
      </c>
      <c r="E5413" s="39">
        <v>989</v>
      </c>
      <c r="F5413" s="82">
        <f t="shared" si="252"/>
        <v>0.98899999999999999</v>
      </c>
      <c r="G5413" s="39">
        <f>VLOOKUP(N5413,Currecny_M!$A$1:$P$10,2,FALSE)</f>
        <v>53</v>
      </c>
      <c r="H5413" s="39">
        <f>MATCH(C5413,Currecny_M!$A$1:$P$1,0)</f>
        <v>10</v>
      </c>
      <c r="I5413" s="39">
        <f>VLOOKUP(N5413,Currecny_M!$A$1:$P$10,MATCH(Database!C5413,Currecny_M!$A$1:$P$1,0),FALSE)</f>
        <v>57.4</v>
      </c>
      <c r="J5413" s="82">
        <f t="shared" si="253"/>
        <v>56.768599999999999</v>
      </c>
      <c r="K5413" s="39">
        <f>VLOOKUP('Cover page'!$B$6,Currecny_M!$A$1:$P$10,MATCH(Database!C5413,Currecny_M!$A$1:$P$1,0),FALSE)</f>
        <v>1</v>
      </c>
      <c r="L5413" s="82">
        <f t="shared" si="254"/>
        <v>56.768599999999999</v>
      </c>
      <c r="M5413" s="82">
        <f>((E5413/$F$1)*VLOOKUP(N5413,Currecny_M!$A$1:$P$10,MATCH(Database!C5413,Currecny_M!$A$1:$P$1,0),FALSE))/VLOOKUP('Cover page'!$B$6,Currecny_M!$A$1:$P$10,MATCH(Database!C5413,Currecny_M!$A$1:$P$1,0),FALSE)</f>
        <v>56.768599999999999</v>
      </c>
      <c r="N5413" s="6" t="str">
        <f>VLOOKUP(B5413,Master!$A$2:$C$11,3,FALSE)</f>
        <v>SGD</v>
      </c>
      <c r="O5413" s="6" t="str">
        <f>VLOOKUP(B5413,Master!$A$2:$C$11,2,FALSE)</f>
        <v>Asia</v>
      </c>
      <c r="Q5413" s="39" t="str">
        <f>VLOOKUP(D5413,GL_Master!$A$1:$D$80,2,FALSE)</f>
        <v>BS</v>
      </c>
      <c r="R5413" s="39" t="str">
        <f>VLOOKUP(D5413,GL_Master!$A$1:$D$80,3,FALSE)</f>
        <v>Other Current Assets</v>
      </c>
      <c r="S5413" s="39" t="str">
        <f>VLOOKUP(D5413,GL_Master!$A$1:$D$80,4,FALSE)</f>
        <v>Security deposits ( Unsecured, considered good)</v>
      </c>
    </row>
    <row r="5414" spans="1:19" x14ac:dyDescent="0.25">
      <c r="A5414" s="39" t="s">
        <v>262</v>
      </c>
      <c r="B5414" s="39" t="s">
        <v>236</v>
      </c>
      <c r="C5414" s="7">
        <v>44166</v>
      </c>
      <c r="D5414" s="39" t="s">
        <v>246</v>
      </c>
      <c r="E5414" s="39">
        <v>-122598</v>
      </c>
      <c r="F5414" s="82">
        <f t="shared" si="252"/>
        <v>-122.598</v>
      </c>
      <c r="G5414" s="39">
        <f>VLOOKUP(N5414,Currecny_M!$A$1:$P$10,2,FALSE)</f>
        <v>53</v>
      </c>
      <c r="H5414" s="39">
        <f>MATCH(C5414,Currecny_M!$A$1:$P$1,0)</f>
        <v>10</v>
      </c>
      <c r="I5414" s="39">
        <f>VLOOKUP(N5414,Currecny_M!$A$1:$P$10,MATCH(Database!C5414,Currecny_M!$A$1:$P$1,0),FALSE)</f>
        <v>57.4</v>
      </c>
      <c r="J5414" s="82">
        <f t="shared" si="253"/>
        <v>-7037.1251999999995</v>
      </c>
      <c r="K5414" s="39">
        <f>VLOOKUP('Cover page'!$B$6,Currecny_M!$A$1:$P$10,MATCH(Database!C5414,Currecny_M!$A$1:$P$1,0),FALSE)</f>
        <v>1</v>
      </c>
      <c r="L5414" s="82">
        <f t="shared" si="254"/>
        <v>-7037.1251999999995</v>
      </c>
      <c r="M5414" s="82">
        <f>((E5414/$F$1)*VLOOKUP(N5414,Currecny_M!$A$1:$P$10,MATCH(Database!C5414,Currecny_M!$A$1:$P$1,0),FALSE))/VLOOKUP('Cover page'!$B$6,Currecny_M!$A$1:$P$10,MATCH(Database!C5414,Currecny_M!$A$1:$P$1,0),FALSE)</f>
        <v>-7037.1251999999995</v>
      </c>
      <c r="N5414" s="6" t="str">
        <f>VLOOKUP(B5414,Master!$A$2:$C$11,3,FALSE)</f>
        <v>SGD</v>
      </c>
      <c r="O5414" s="6" t="str">
        <f>VLOOKUP(B5414,Master!$A$2:$C$11,2,FALSE)</f>
        <v>Asia</v>
      </c>
      <c r="Q5414" s="39" t="str">
        <f>VLOOKUP(D5414,GL_Master!$A$1:$D$80,2,FALSE)</f>
        <v>PL</v>
      </c>
      <c r="R5414" s="39" t="str">
        <f>VLOOKUP(D5414,GL_Master!$A$1:$D$80,3,FALSE)</f>
        <v>Revenue from Operations</v>
      </c>
      <c r="S5414" s="39" t="str">
        <f>VLOOKUP(D5414,GL_Master!$A$1:$D$80,4,FALSE)</f>
        <v>Contract revenue</v>
      </c>
    </row>
    <row r="5415" spans="1:19" x14ac:dyDescent="0.25">
      <c r="A5415" s="39" t="s">
        <v>262</v>
      </c>
      <c r="B5415" s="39" t="s">
        <v>236</v>
      </c>
      <c r="C5415" s="7">
        <v>44166</v>
      </c>
      <c r="D5415" s="39" t="s">
        <v>134</v>
      </c>
      <c r="E5415" s="39">
        <v>-941</v>
      </c>
      <c r="F5415" s="82">
        <f t="shared" si="252"/>
        <v>-0.94099999999999995</v>
      </c>
      <c r="G5415" s="39">
        <f>VLOOKUP(N5415,Currecny_M!$A$1:$P$10,2,FALSE)</f>
        <v>53</v>
      </c>
      <c r="H5415" s="39">
        <f>MATCH(C5415,Currecny_M!$A$1:$P$1,0)</f>
        <v>10</v>
      </c>
      <c r="I5415" s="39">
        <f>VLOOKUP(N5415,Currecny_M!$A$1:$P$10,MATCH(Database!C5415,Currecny_M!$A$1:$P$1,0),FALSE)</f>
        <v>57.4</v>
      </c>
      <c r="J5415" s="82">
        <f t="shared" si="253"/>
        <v>-54.013399999999997</v>
      </c>
      <c r="K5415" s="39">
        <f>VLOOKUP('Cover page'!$B$6,Currecny_M!$A$1:$P$10,MATCH(Database!C5415,Currecny_M!$A$1:$P$1,0),FALSE)</f>
        <v>1</v>
      </c>
      <c r="L5415" s="82">
        <f t="shared" si="254"/>
        <v>-54.013399999999997</v>
      </c>
      <c r="M5415" s="82">
        <f>((E5415/$F$1)*VLOOKUP(N5415,Currecny_M!$A$1:$P$10,MATCH(Database!C5415,Currecny_M!$A$1:$P$1,0),FALSE))/VLOOKUP('Cover page'!$B$6,Currecny_M!$A$1:$P$10,MATCH(Database!C5415,Currecny_M!$A$1:$P$1,0),FALSE)</f>
        <v>-54.013399999999997</v>
      </c>
      <c r="N5415" s="6" t="str">
        <f>VLOOKUP(B5415,Master!$A$2:$C$11,3,FALSE)</f>
        <v>SGD</v>
      </c>
      <c r="O5415" s="6" t="str">
        <f>VLOOKUP(B5415,Master!$A$2:$C$11,2,FALSE)</f>
        <v>Asia</v>
      </c>
      <c r="Q5415" s="39" t="str">
        <f>VLOOKUP(D5415,GL_Master!$A$1:$D$80,2,FALSE)</f>
        <v>PL</v>
      </c>
      <c r="R5415" s="39" t="str">
        <f>VLOOKUP(D5415,GL_Master!$A$1:$D$80,3,FALSE)</f>
        <v>Other Income</v>
      </c>
      <c r="S5415" s="39" t="str">
        <f>VLOOKUP(D5415,GL_Master!$A$1:$D$80,4,FALSE)</f>
        <v>Other Income</v>
      </c>
    </row>
    <row r="5416" spans="1:19" x14ac:dyDescent="0.25">
      <c r="A5416" s="39" t="s">
        <v>262</v>
      </c>
      <c r="B5416" s="39" t="s">
        <v>236</v>
      </c>
      <c r="C5416" s="7">
        <v>44166</v>
      </c>
      <c r="D5416" s="39" t="s">
        <v>86</v>
      </c>
      <c r="E5416" s="39">
        <v>57</v>
      </c>
      <c r="F5416" s="82">
        <f t="shared" si="252"/>
        <v>5.7000000000000002E-2</v>
      </c>
      <c r="G5416" s="39">
        <f>VLOOKUP(N5416,Currecny_M!$A$1:$P$10,2,FALSE)</f>
        <v>53</v>
      </c>
      <c r="H5416" s="39">
        <f>MATCH(C5416,Currecny_M!$A$1:$P$1,0)</f>
        <v>10</v>
      </c>
      <c r="I5416" s="39">
        <f>VLOOKUP(N5416,Currecny_M!$A$1:$P$10,MATCH(Database!C5416,Currecny_M!$A$1:$P$1,0),FALSE)</f>
        <v>57.4</v>
      </c>
      <c r="J5416" s="82">
        <f t="shared" si="253"/>
        <v>3.2717999999999998</v>
      </c>
      <c r="K5416" s="39">
        <f>VLOOKUP('Cover page'!$B$6,Currecny_M!$A$1:$P$10,MATCH(Database!C5416,Currecny_M!$A$1:$P$1,0),FALSE)</f>
        <v>1</v>
      </c>
      <c r="L5416" s="82">
        <f t="shared" si="254"/>
        <v>3.2717999999999998</v>
      </c>
      <c r="M5416" s="82">
        <f>((E5416/$F$1)*VLOOKUP(N5416,Currecny_M!$A$1:$P$10,MATCH(Database!C5416,Currecny_M!$A$1:$P$1,0),FALSE))/VLOOKUP('Cover page'!$B$6,Currecny_M!$A$1:$P$10,MATCH(Database!C5416,Currecny_M!$A$1:$P$1,0),FALSE)</f>
        <v>3.2717999999999998</v>
      </c>
      <c r="N5416" s="6" t="str">
        <f>VLOOKUP(B5416,Master!$A$2:$C$11,3,FALSE)</f>
        <v>SGD</v>
      </c>
      <c r="O5416" s="6" t="str">
        <f>VLOOKUP(B5416,Master!$A$2:$C$11,2,FALSE)</f>
        <v>Asia</v>
      </c>
      <c r="Q5416" s="39" t="str">
        <f>VLOOKUP(D5416,GL_Master!$A$1:$D$80,2,FALSE)</f>
        <v>PL</v>
      </c>
      <c r="R5416" s="39" t="str">
        <f>VLOOKUP(D5416,GL_Master!$A$1:$D$80,3,FALSE)</f>
        <v>COGS</v>
      </c>
      <c r="S5416" s="39" t="str">
        <f>VLOOKUP(D5416,GL_Master!$A$1:$D$80,4,FALSE)</f>
        <v>Purchase of other traded goods</v>
      </c>
    </row>
    <row r="5417" spans="1:19" x14ac:dyDescent="0.25">
      <c r="A5417" s="39" t="s">
        <v>262</v>
      </c>
      <c r="B5417" s="39" t="s">
        <v>236</v>
      </c>
      <c r="C5417" s="7">
        <v>44166</v>
      </c>
      <c r="D5417" s="39" t="s">
        <v>87</v>
      </c>
      <c r="E5417" s="39">
        <v>27</v>
      </c>
      <c r="F5417" s="82">
        <f t="shared" si="252"/>
        <v>2.7E-2</v>
      </c>
      <c r="G5417" s="39">
        <f>VLOOKUP(N5417,Currecny_M!$A$1:$P$10,2,FALSE)</f>
        <v>53</v>
      </c>
      <c r="H5417" s="39">
        <f>MATCH(C5417,Currecny_M!$A$1:$P$1,0)</f>
        <v>10</v>
      </c>
      <c r="I5417" s="39">
        <f>VLOOKUP(N5417,Currecny_M!$A$1:$P$10,MATCH(Database!C5417,Currecny_M!$A$1:$P$1,0),FALSE)</f>
        <v>57.4</v>
      </c>
      <c r="J5417" s="82">
        <f t="shared" si="253"/>
        <v>1.5497999999999998</v>
      </c>
      <c r="K5417" s="39">
        <f>VLOOKUP('Cover page'!$B$6,Currecny_M!$A$1:$P$10,MATCH(Database!C5417,Currecny_M!$A$1:$P$1,0),FALSE)</f>
        <v>1</v>
      </c>
      <c r="L5417" s="82">
        <f t="shared" si="254"/>
        <v>1.5497999999999998</v>
      </c>
      <c r="M5417" s="82">
        <f>((E5417/$F$1)*VLOOKUP(N5417,Currecny_M!$A$1:$P$10,MATCH(Database!C5417,Currecny_M!$A$1:$P$1,0),FALSE))/VLOOKUP('Cover page'!$B$6,Currecny_M!$A$1:$P$10,MATCH(Database!C5417,Currecny_M!$A$1:$P$1,0),FALSE)</f>
        <v>1.5497999999999998</v>
      </c>
      <c r="N5417" s="6" t="str">
        <f>VLOOKUP(B5417,Master!$A$2:$C$11,3,FALSE)</f>
        <v>SGD</v>
      </c>
      <c r="O5417" s="6" t="str">
        <f>VLOOKUP(B5417,Master!$A$2:$C$11,2,FALSE)</f>
        <v>Asia</v>
      </c>
      <c r="Q5417" s="39" t="str">
        <f>VLOOKUP(D5417,GL_Master!$A$1:$D$80,2,FALSE)</f>
        <v>PL</v>
      </c>
      <c r="R5417" s="39" t="str">
        <f>VLOOKUP(D5417,GL_Master!$A$1:$D$80,3,FALSE)</f>
        <v>COGS</v>
      </c>
      <c r="S5417" s="39" t="str">
        <f>VLOOKUP(D5417,GL_Master!$A$1:$D$80,4,FALSE)</f>
        <v>Civil, Installation, Commissioning and Other miscellaneous expenses</v>
      </c>
    </row>
    <row r="5418" spans="1:19" x14ac:dyDescent="0.25">
      <c r="A5418" s="39" t="s">
        <v>262</v>
      </c>
      <c r="B5418" s="39" t="s">
        <v>236</v>
      </c>
      <c r="C5418" s="7">
        <v>44166</v>
      </c>
      <c r="D5418" s="39" t="s">
        <v>88</v>
      </c>
      <c r="E5418" s="39">
        <v>87</v>
      </c>
      <c r="F5418" s="82">
        <f t="shared" si="252"/>
        <v>8.6999999999999994E-2</v>
      </c>
      <c r="G5418" s="39">
        <f>VLOOKUP(N5418,Currecny_M!$A$1:$P$10,2,FALSE)</f>
        <v>53</v>
      </c>
      <c r="H5418" s="39">
        <f>MATCH(C5418,Currecny_M!$A$1:$P$1,0)</f>
        <v>10</v>
      </c>
      <c r="I5418" s="39">
        <f>VLOOKUP(N5418,Currecny_M!$A$1:$P$10,MATCH(Database!C5418,Currecny_M!$A$1:$P$1,0),FALSE)</f>
        <v>57.4</v>
      </c>
      <c r="J5418" s="82">
        <f t="shared" si="253"/>
        <v>4.9937999999999994</v>
      </c>
      <c r="K5418" s="39">
        <f>VLOOKUP('Cover page'!$B$6,Currecny_M!$A$1:$P$10,MATCH(Database!C5418,Currecny_M!$A$1:$P$1,0),FALSE)</f>
        <v>1</v>
      </c>
      <c r="L5418" s="82">
        <f t="shared" si="254"/>
        <v>4.9937999999999994</v>
      </c>
      <c r="M5418" s="82">
        <f>((E5418/$F$1)*VLOOKUP(N5418,Currecny_M!$A$1:$P$10,MATCH(Database!C5418,Currecny_M!$A$1:$P$1,0),FALSE))/VLOOKUP('Cover page'!$B$6,Currecny_M!$A$1:$P$10,MATCH(Database!C5418,Currecny_M!$A$1:$P$1,0),FALSE)</f>
        <v>4.9937999999999994</v>
      </c>
      <c r="N5418" s="6" t="str">
        <f>VLOOKUP(B5418,Master!$A$2:$C$11,3,FALSE)</f>
        <v>SGD</v>
      </c>
      <c r="O5418" s="6" t="str">
        <f>VLOOKUP(B5418,Master!$A$2:$C$11,2,FALSE)</f>
        <v>Asia</v>
      </c>
      <c r="Q5418" s="39" t="str">
        <f>VLOOKUP(D5418,GL_Master!$A$1:$D$80,2,FALSE)</f>
        <v>PL</v>
      </c>
      <c r="R5418" s="39" t="str">
        <f>VLOOKUP(D5418,GL_Master!$A$1:$D$80,3,FALSE)</f>
        <v>COGS</v>
      </c>
      <c r="S5418" s="39" t="str">
        <f>VLOOKUP(D5418,GL_Master!$A$1:$D$80,4,FALSE)</f>
        <v>Civil, Installation, Commissioning and Other miscellaneous expenses</v>
      </c>
    </row>
    <row r="5419" spans="1:19" x14ac:dyDescent="0.25">
      <c r="A5419" s="39" t="s">
        <v>262</v>
      </c>
      <c r="B5419" s="39" t="s">
        <v>236</v>
      </c>
      <c r="C5419" s="7">
        <v>44166</v>
      </c>
      <c r="D5419" s="39" t="s">
        <v>89</v>
      </c>
      <c r="E5419" s="39">
        <v>168</v>
      </c>
      <c r="F5419" s="82">
        <f t="shared" si="252"/>
        <v>0.16800000000000001</v>
      </c>
      <c r="G5419" s="39">
        <f>VLOOKUP(N5419,Currecny_M!$A$1:$P$10,2,FALSE)</f>
        <v>53</v>
      </c>
      <c r="H5419" s="39">
        <f>MATCH(C5419,Currecny_M!$A$1:$P$1,0)</f>
        <v>10</v>
      </c>
      <c r="I5419" s="39">
        <f>VLOOKUP(N5419,Currecny_M!$A$1:$P$10,MATCH(Database!C5419,Currecny_M!$A$1:$P$1,0),FALSE)</f>
        <v>57.4</v>
      </c>
      <c r="J5419" s="82">
        <f t="shared" si="253"/>
        <v>9.6432000000000002</v>
      </c>
      <c r="K5419" s="39">
        <f>VLOOKUP('Cover page'!$B$6,Currecny_M!$A$1:$P$10,MATCH(Database!C5419,Currecny_M!$A$1:$P$1,0),FALSE)</f>
        <v>1</v>
      </c>
      <c r="L5419" s="82">
        <f t="shared" si="254"/>
        <v>9.6432000000000002</v>
      </c>
      <c r="M5419" s="82">
        <f>((E5419/$F$1)*VLOOKUP(N5419,Currecny_M!$A$1:$P$10,MATCH(Database!C5419,Currecny_M!$A$1:$P$1,0),FALSE))/VLOOKUP('Cover page'!$B$6,Currecny_M!$A$1:$P$10,MATCH(Database!C5419,Currecny_M!$A$1:$P$1,0),FALSE)</f>
        <v>9.6432000000000002</v>
      </c>
      <c r="N5419" s="6" t="str">
        <f>VLOOKUP(B5419,Master!$A$2:$C$11,3,FALSE)</f>
        <v>SGD</v>
      </c>
      <c r="O5419" s="6" t="str">
        <f>VLOOKUP(B5419,Master!$A$2:$C$11,2,FALSE)</f>
        <v>Asia</v>
      </c>
      <c r="Q5419" s="39" t="str">
        <f>VLOOKUP(D5419,GL_Master!$A$1:$D$80,2,FALSE)</f>
        <v>PL</v>
      </c>
      <c r="R5419" s="39" t="str">
        <f>VLOOKUP(D5419,GL_Master!$A$1:$D$80,3,FALSE)</f>
        <v>COGS</v>
      </c>
      <c r="S5419" s="39" t="str">
        <f>VLOOKUP(D5419,GL_Master!$A$1:$D$80,4,FALSE)</f>
        <v>project Expenses</v>
      </c>
    </row>
    <row r="5420" spans="1:19" x14ac:dyDescent="0.25">
      <c r="A5420" s="39" t="s">
        <v>262</v>
      </c>
      <c r="B5420" s="39" t="s">
        <v>236</v>
      </c>
      <c r="C5420" s="7">
        <v>44166</v>
      </c>
      <c r="D5420" s="39" t="s">
        <v>90</v>
      </c>
      <c r="E5420" s="39">
        <v>57</v>
      </c>
      <c r="F5420" s="82">
        <f t="shared" si="252"/>
        <v>5.7000000000000002E-2</v>
      </c>
      <c r="G5420" s="39">
        <f>VLOOKUP(N5420,Currecny_M!$A$1:$P$10,2,FALSE)</f>
        <v>53</v>
      </c>
      <c r="H5420" s="39">
        <f>MATCH(C5420,Currecny_M!$A$1:$P$1,0)</f>
        <v>10</v>
      </c>
      <c r="I5420" s="39">
        <f>VLOOKUP(N5420,Currecny_M!$A$1:$P$10,MATCH(Database!C5420,Currecny_M!$A$1:$P$1,0),FALSE)</f>
        <v>57.4</v>
      </c>
      <c r="J5420" s="82">
        <f t="shared" si="253"/>
        <v>3.2717999999999998</v>
      </c>
      <c r="K5420" s="39">
        <f>VLOOKUP('Cover page'!$B$6,Currecny_M!$A$1:$P$10,MATCH(Database!C5420,Currecny_M!$A$1:$P$1,0),FALSE)</f>
        <v>1</v>
      </c>
      <c r="L5420" s="82">
        <f t="shared" si="254"/>
        <v>3.2717999999999998</v>
      </c>
      <c r="M5420" s="82">
        <f>((E5420/$F$1)*VLOOKUP(N5420,Currecny_M!$A$1:$P$10,MATCH(Database!C5420,Currecny_M!$A$1:$P$1,0),FALSE))/VLOOKUP('Cover page'!$B$6,Currecny_M!$A$1:$P$10,MATCH(Database!C5420,Currecny_M!$A$1:$P$1,0),FALSE)</f>
        <v>3.2717999999999998</v>
      </c>
      <c r="N5420" s="6" t="str">
        <f>VLOOKUP(B5420,Master!$A$2:$C$11,3,FALSE)</f>
        <v>SGD</v>
      </c>
      <c r="O5420" s="6" t="str">
        <f>VLOOKUP(B5420,Master!$A$2:$C$11,2,FALSE)</f>
        <v>Asia</v>
      </c>
      <c r="Q5420" s="39" t="str">
        <f>VLOOKUP(D5420,GL_Master!$A$1:$D$80,2,FALSE)</f>
        <v>PL</v>
      </c>
      <c r="R5420" s="39" t="str">
        <f>VLOOKUP(D5420,GL_Master!$A$1:$D$80,3,FALSE)</f>
        <v>Office utility</v>
      </c>
      <c r="S5420" s="39" t="str">
        <f>VLOOKUP(D5420,GL_Master!$A$1:$D$80,4,FALSE)</f>
        <v>Electricity Expenses</v>
      </c>
    </row>
    <row r="5421" spans="1:19" x14ac:dyDescent="0.25">
      <c r="A5421" s="39" t="s">
        <v>262</v>
      </c>
      <c r="B5421" s="39" t="s">
        <v>236</v>
      </c>
      <c r="C5421" s="7">
        <v>44166</v>
      </c>
      <c r="D5421" s="39" t="s">
        <v>91</v>
      </c>
      <c r="E5421" s="39">
        <v>111</v>
      </c>
      <c r="F5421" s="82">
        <f t="shared" si="252"/>
        <v>0.111</v>
      </c>
      <c r="G5421" s="39">
        <f>VLOOKUP(N5421,Currecny_M!$A$1:$P$10,2,FALSE)</f>
        <v>53</v>
      </c>
      <c r="H5421" s="39">
        <f>MATCH(C5421,Currecny_M!$A$1:$P$1,0)</f>
        <v>10</v>
      </c>
      <c r="I5421" s="39">
        <f>VLOOKUP(N5421,Currecny_M!$A$1:$P$10,MATCH(Database!C5421,Currecny_M!$A$1:$P$1,0),FALSE)</f>
        <v>57.4</v>
      </c>
      <c r="J5421" s="82">
        <f t="shared" si="253"/>
        <v>6.3713999999999995</v>
      </c>
      <c r="K5421" s="39">
        <f>VLOOKUP('Cover page'!$B$6,Currecny_M!$A$1:$P$10,MATCH(Database!C5421,Currecny_M!$A$1:$P$1,0),FALSE)</f>
        <v>1</v>
      </c>
      <c r="L5421" s="82">
        <f t="shared" si="254"/>
        <v>6.3713999999999995</v>
      </c>
      <c r="M5421" s="82">
        <f>((E5421/$F$1)*VLOOKUP(N5421,Currecny_M!$A$1:$P$10,MATCH(Database!C5421,Currecny_M!$A$1:$P$1,0),FALSE))/VLOOKUP('Cover page'!$B$6,Currecny_M!$A$1:$P$10,MATCH(Database!C5421,Currecny_M!$A$1:$P$1,0),FALSE)</f>
        <v>6.3713999999999995</v>
      </c>
      <c r="N5421" s="6" t="str">
        <f>VLOOKUP(B5421,Master!$A$2:$C$11,3,FALSE)</f>
        <v>SGD</v>
      </c>
      <c r="O5421" s="6" t="str">
        <f>VLOOKUP(B5421,Master!$A$2:$C$11,2,FALSE)</f>
        <v>Asia</v>
      </c>
      <c r="Q5421" s="39" t="str">
        <f>VLOOKUP(D5421,GL_Master!$A$1:$D$80,2,FALSE)</f>
        <v>PL</v>
      </c>
      <c r="R5421" s="39" t="str">
        <f>VLOOKUP(D5421,GL_Master!$A$1:$D$80,3,FALSE)</f>
        <v>Misc. expenses</v>
      </c>
      <c r="S5421" s="39" t="str">
        <f>VLOOKUP(D5421,GL_Master!$A$1:$D$80,4,FALSE)</f>
        <v>Repair &amp; Maintenance</v>
      </c>
    </row>
    <row r="5422" spans="1:19" x14ac:dyDescent="0.25">
      <c r="A5422" s="39" t="s">
        <v>262</v>
      </c>
      <c r="B5422" s="39" t="s">
        <v>236</v>
      </c>
      <c r="C5422" s="7">
        <v>44166</v>
      </c>
      <c r="D5422" s="39" t="s">
        <v>92</v>
      </c>
      <c r="E5422" s="39">
        <v>80</v>
      </c>
      <c r="F5422" s="82">
        <f t="shared" si="252"/>
        <v>0.08</v>
      </c>
      <c r="G5422" s="39">
        <f>VLOOKUP(N5422,Currecny_M!$A$1:$P$10,2,FALSE)</f>
        <v>53</v>
      </c>
      <c r="H5422" s="39">
        <f>MATCH(C5422,Currecny_M!$A$1:$P$1,0)</f>
        <v>10</v>
      </c>
      <c r="I5422" s="39">
        <f>VLOOKUP(N5422,Currecny_M!$A$1:$P$10,MATCH(Database!C5422,Currecny_M!$A$1:$P$1,0),FALSE)</f>
        <v>57.4</v>
      </c>
      <c r="J5422" s="82">
        <f t="shared" si="253"/>
        <v>4.5919999999999996</v>
      </c>
      <c r="K5422" s="39">
        <f>VLOOKUP('Cover page'!$B$6,Currecny_M!$A$1:$P$10,MATCH(Database!C5422,Currecny_M!$A$1:$P$1,0),FALSE)</f>
        <v>1</v>
      </c>
      <c r="L5422" s="82">
        <f t="shared" si="254"/>
        <v>4.5919999999999996</v>
      </c>
      <c r="M5422" s="82">
        <f>((E5422/$F$1)*VLOOKUP(N5422,Currecny_M!$A$1:$P$10,MATCH(Database!C5422,Currecny_M!$A$1:$P$1,0),FALSE))/VLOOKUP('Cover page'!$B$6,Currecny_M!$A$1:$P$10,MATCH(Database!C5422,Currecny_M!$A$1:$P$1,0),FALSE)</f>
        <v>4.5919999999999996</v>
      </c>
      <c r="N5422" s="6" t="str">
        <f>VLOOKUP(B5422,Master!$A$2:$C$11,3,FALSE)</f>
        <v>SGD</v>
      </c>
      <c r="O5422" s="6" t="str">
        <f>VLOOKUP(B5422,Master!$A$2:$C$11,2,FALSE)</f>
        <v>Asia</v>
      </c>
      <c r="Q5422" s="39" t="str">
        <f>VLOOKUP(D5422,GL_Master!$A$1:$D$80,2,FALSE)</f>
        <v>PL</v>
      </c>
      <c r="R5422" s="39" t="str">
        <f>VLOOKUP(D5422,GL_Master!$A$1:$D$80,3,FALSE)</f>
        <v>Misc. expenses</v>
      </c>
      <c r="S5422" s="39" t="str">
        <f>VLOOKUP(D5422,GL_Master!$A$1:$D$80,4,FALSE)</f>
        <v>Repair &amp; Maintenance</v>
      </c>
    </row>
    <row r="5423" spans="1:19" x14ac:dyDescent="0.25">
      <c r="A5423" s="39" t="s">
        <v>262</v>
      </c>
      <c r="B5423" s="39" t="s">
        <v>236</v>
      </c>
      <c r="C5423" s="7">
        <v>44166</v>
      </c>
      <c r="D5423" s="39" t="s">
        <v>93</v>
      </c>
      <c r="E5423" s="39">
        <v>934</v>
      </c>
      <c r="F5423" s="82">
        <f t="shared" si="252"/>
        <v>0.93400000000000005</v>
      </c>
      <c r="G5423" s="39">
        <f>VLOOKUP(N5423,Currecny_M!$A$1:$P$10,2,FALSE)</f>
        <v>53</v>
      </c>
      <c r="H5423" s="39">
        <f>MATCH(C5423,Currecny_M!$A$1:$P$1,0)</f>
        <v>10</v>
      </c>
      <c r="I5423" s="39">
        <f>VLOOKUP(N5423,Currecny_M!$A$1:$P$10,MATCH(Database!C5423,Currecny_M!$A$1:$P$1,0),FALSE)</f>
        <v>57.4</v>
      </c>
      <c r="J5423" s="82">
        <f t="shared" si="253"/>
        <v>53.611600000000003</v>
      </c>
      <c r="K5423" s="39">
        <f>VLOOKUP('Cover page'!$B$6,Currecny_M!$A$1:$P$10,MATCH(Database!C5423,Currecny_M!$A$1:$P$1,0),FALSE)</f>
        <v>1</v>
      </c>
      <c r="L5423" s="82">
        <f t="shared" si="254"/>
        <v>53.611600000000003</v>
      </c>
      <c r="M5423" s="82">
        <f>((E5423/$F$1)*VLOOKUP(N5423,Currecny_M!$A$1:$P$10,MATCH(Database!C5423,Currecny_M!$A$1:$P$1,0),FALSE))/VLOOKUP('Cover page'!$B$6,Currecny_M!$A$1:$P$10,MATCH(Database!C5423,Currecny_M!$A$1:$P$1,0),FALSE)</f>
        <v>53.611600000000003</v>
      </c>
      <c r="N5423" s="6" t="str">
        <f>VLOOKUP(B5423,Master!$A$2:$C$11,3,FALSE)</f>
        <v>SGD</v>
      </c>
      <c r="O5423" s="6" t="str">
        <f>VLOOKUP(B5423,Master!$A$2:$C$11,2,FALSE)</f>
        <v>Asia</v>
      </c>
      <c r="Q5423" s="39" t="str">
        <f>VLOOKUP(D5423,GL_Master!$A$1:$D$80,2,FALSE)</f>
        <v>PL</v>
      </c>
      <c r="R5423" s="39" t="str">
        <f>VLOOKUP(D5423,GL_Master!$A$1:$D$80,3,FALSE)</f>
        <v>Salary wages &amp; benefits</v>
      </c>
      <c r="S5423" s="39" t="str">
        <f>VLOOKUP(D5423,GL_Master!$A$1:$D$80,4,FALSE)</f>
        <v>Employee benefits expense</v>
      </c>
    </row>
    <row r="5424" spans="1:19" x14ac:dyDescent="0.25">
      <c r="A5424" s="39" t="s">
        <v>262</v>
      </c>
      <c r="B5424" s="39" t="s">
        <v>236</v>
      </c>
      <c r="C5424" s="7">
        <v>44166</v>
      </c>
      <c r="D5424" s="39" t="s">
        <v>33</v>
      </c>
      <c r="E5424" s="39">
        <v>29</v>
      </c>
      <c r="F5424" s="82">
        <f t="shared" si="252"/>
        <v>2.9000000000000001E-2</v>
      </c>
      <c r="G5424" s="39">
        <f>VLOOKUP(N5424,Currecny_M!$A$1:$P$10,2,FALSE)</f>
        <v>53</v>
      </c>
      <c r="H5424" s="39">
        <f>MATCH(C5424,Currecny_M!$A$1:$P$1,0)</f>
        <v>10</v>
      </c>
      <c r="I5424" s="39">
        <f>VLOOKUP(N5424,Currecny_M!$A$1:$P$10,MATCH(Database!C5424,Currecny_M!$A$1:$P$1,0),FALSE)</f>
        <v>57.4</v>
      </c>
      <c r="J5424" s="82">
        <f t="shared" si="253"/>
        <v>1.6646000000000001</v>
      </c>
      <c r="K5424" s="39">
        <f>VLOOKUP('Cover page'!$B$6,Currecny_M!$A$1:$P$10,MATCH(Database!C5424,Currecny_M!$A$1:$P$1,0),FALSE)</f>
        <v>1</v>
      </c>
      <c r="L5424" s="82">
        <f t="shared" si="254"/>
        <v>1.6646000000000001</v>
      </c>
      <c r="M5424" s="82">
        <f>((E5424/$F$1)*VLOOKUP(N5424,Currecny_M!$A$1:$P$10,MATCH(Database!C5424,Currecny_M!$A$1:$P$1,0),FALSE))/VLOOKUP('Cover page'!$B$6,Currecny_M!$A$1:$P$10,MATCH(Database!C5424,Currecny_M!$A$1:$P$1,0),FALSE)</f>
        <v>1.6646000000000001</v>
      </c>
      <c r="N5424" s="6" t="str">
        <f>VLOOKUP(B5424,Master!$A$2:$C$11,3,FALSE)</f>
        <v>SGD</v>
      </c>
      <c r="O5424" s="6" t="str">
        <f>VLOOKUP(B5424,Master!$A$2:$C$11,2,FALSE)</f>
        <v>Asia</v>
      </c>
      <c r="Q5424" s="39" t="str">
        <f>VLOOKUP(D5424,GL_Master!$A$1:$D$80,2,FALSE)</f>
        <v>PL</v>
      </c>
      <c r="R5424" s="39" t="str">
        <f>VLOOKUP(D5424,GL_Master!$A$1:$D$80,3,FALSE)</f>
        <v>Staff welfare expenses</v>
      </c>
      <c r="S5424" s="39" t="str">
        <f>VLOOKUP(D5424,GL_Master!$A$1:$D$80,4,FALSE)</f>
        <v>Other staff welfare</v>
      </c>
    </row>
    <row r="5425" spans="1:19" x14ac:dyDescent="0.25">
      <c r="A5425" s="39" t="s">
        <v>262</v>
      </c>
      <c r="B5425" s="39" t="s">
        <v>236</v>
      </c>
      <c r="C5425" s="7">
        <v>44166</v>
      </c>
      <c r="D5425" s="39" t="s">
        <v>94</v>
      </c>
      <c r="E5425" s="39">
        <v>165</v>
      </c>
      <c r="F5425" s="82">
        <f t="shared" si="252"/>
        <v>0.16500000000000001</v>
      </c>
      <c r="G5425" s="39">
        <f>VLOOKUP(N5425,Currecny_M!$A$1:$P$10,2,FALSE)</f>
        <v>53</v>
      </c>
      <c r="H5425" s="39">
        <f>MATCH(C5425,Currecny_M!$A$1:$P$1,0)</f>
        <v>10</v>
      </c>
      <c r="I5425" s="39">
        <f>VLOOKUP(N5425,Currecny_M!$A$1:$P$10,MATCH(Database!C5425,Currecny_M!$A$1:$P$1,0),FALSE)</f>
        <v>57.4</v>
      </c>
      <c r="J5425" s="82">
        <f t="shared" si="253"/>
        <v>9.4710000000000001</v>
      </c>
      <c r="K5425" s="39">
        <f>VLOOKUP('Cover page'!$B$6,Currecny_M!$A$1:$P$10,MATCH(Database!C5425,Currecny_M!$A$1:$P$1,0),FALSE)</f>
        <v>1</v>
      </c>
      <c r="L5425" s="82">
        <f t="shared" si="254"/>
        <v>9.4710000000000001</v>
      </c>
      <c r="M5425" s="82">
        <f>((E5425/$F$1)*VLOOKUP(N5425,Currecny_M!$A$1:$P$10,MATCH(Database!C5425,Currecny_M!$A$1:$P$1,0),FALSE))/VLOOKUP('Cover page'!$B$6,Currecny_M!$A$1:$P$10,MATCH(Database!C5425,Currecny_M!$A$1:$P$1,0),FALSE)</f>
        <v>9.4710000000000001</v>
      </c>
      <c r="N5425" s="6" t="str">
        <f>VLOOKUP(B5425,Master!$A$2:$C$11,3,FALSE)</f>
        <v>SGD</v>
      </c>
      <c r="O5425" s="6" t="str">
        <f>VLOOKUP(B5425,Master!$A$2:$C$11,2,FALSE)</f>
        <v>Asia</v>
      </c>
      <c r="Q5425" s="39" t="str">
        <f>VLOOKUP(D5425,GL_Master!$A$1:$D$80,2,FALSE)</f>
        <v>PL</v>
      </c>
      <c r="R5425" s="39" t="str">
        <f>VLOOKUP(D5425,GL_Master!$A$1:$D$80,3,FALSE)</f>
        <v xml:space="preserve">Gratuity expenses </v>
      </c>
      <c r="S5425" s="39" t="str">
        <f>VLOOKUP(D5425,GL_Master!$A$1:$D$80,4,FALSE)</f>
        <v>Gratuity</v>
      </c>
    </row>
    <row r="5426" spans="1:19" x14ac:dyDescent="0.25">
      <c r="A5426" s="39" t="s">
        <v>262</v>
      </c>
      <c r="B5426" s="39" t="s">
        <v>236</v>
      </c>
      <c r="C5426" s="7">
        <v>44166</v>
      </c>
      <c r="D5426" s="39" t="s">
        <v>95</v>
      </c>
      <c r="E5426" s="39">
        <v>55</v>
      </c>
      <c r="F5426" s="82">
        <f t="shared" si="252"/>
        <v>5.5E-2</v>
      </c>
      <c r="G5426" s="39">
        <f>VLOOKUP(N5426,Currecny_M!$A$1:$P$10,2,FALSE)</f>
        <v>53</v>
      </c>
      <c r="H5426" s="39">
        <f>MATCH(C5426,Currecny_M!$A$1:$P$1,0)</f>
        <v>10</v>
      </c>
      <c r="I5426" s="39">
        <f>VLOOKUP(N5426,Currecny_M!$A$1:$P$10,MATCH(Database!C5426,Currecny_M!$A$1:$P$1,0),FALSE)</f>
        <v>57.4</v>
      </c>
      <c r="J5426" s="82">
        <f t="shared" si="253"/>
        <v>3.157</v>
      </c>
      <c r="K5426" s="39">
        <f>VLOOKUP('Cover page'!$B$6,Currecny_M!$A$1:$P$10,MATCH(Database!C5426,Currecny_M!$A$1:$P$1,0),FALSE)</f>
        <v>1</v>
      </c>
      <c r="L5426" s="82">
        <f t="shared" si="254"/>
        <v>3.157</v>
      </c>
      <c r="M5426" s="82">
        <f>((E5426/$F$1)*VLOOKUP(N5426,Currecny_M!$A$1:$P$10,MATCH(Database!C5426,Currecny_M!$A$1:$P$1,0),FALSE))/VLOOKUP('Cover page'!$B$6,Currecny_M!$A$1:$P$10,MATCH(Database!C5426,Currecny_M!$A$1:$P$1,0),FALSE)</f>
        <v>3.157</v>
      </c>
      <c r="N5426" s="6" t="str">
        <f>VLOOKUP(B5426,Master!$A$2:$C$11,3,FALSE)</f>
        <v>SGD</v>
      </c>
      <c r="O5426" s="6" t="str">
        <f>VLOOKUP(B5426,Master!$A$2:$C$11,2,FALSE)</f>
        <v>Asia</v>
      </c>
      <c r="Q5426" s="39" t="str">
        <f>VLOOKUP(D5426,GL_Master!$A$1:$D$80,2,FALSE)</f>
        <v>PL</v>
      </c>
      <c r="R5426" s="39" t="str">
        <f>VLOOKUP(D5426,GL_Master!$A$1:$D$80,3,FALSE)</f>
        <v>Salary wages &amp; benefits</v>
      </c>
      <c r="S5426" s="39" t="str">
        <f>VLOOKUP(D5426,GL_Master!$A$1:$D$80,4,FALSE)</f>
        <v>Employee benefits expense</v>
      </c>
    </row>
    <row r="5427" spans="1:19" x14ac:dyDescent="0.25">
      <c r="A5427" s="39" t="s">
        <v>262</v>
      </c>
      <c r="B5427" s="39" t="s">
        <v>236</v>
      </c>
      <c r="C5427" s="7">
        <v>44166</v>
      </c>
      <c r="D5427" s="39" t="s">
        <v>96</v>
      </c>
      <c r="E5427" s="39">
        <v>494</v>
      </c>
      <c r="F5427" s="82">
        <f t="shared" si="252"/>
        <v>0.49399999999999999</v>
      </c>
      <c r="G5427" s="39">
        <f>VLOOKUP(N5427,Currecny_M!$A$1:$P$10,2,FALSE)</f>
        <v>53</v>
      </c>
      <c r="H5427" s="39">
        <f>MATCH(C5427,Currecny_M!$A$1:$P$1,0)</f>
        <v>10</v>
      </c>
      <c r="I5427" s="39">
        <f>VLOOKUP(N5427,Currecny_M!$A$1:$P$10,MATCH(Database!C5427,Currecny_M!$A$1:$P$1,0),FALSE)</f>
        <v>57.4</v>
      </c>
      <c r="J5427" s="82">
        <f t="shared" si="253"/>
        <v>28.355599999999999</v>
      </c>
      <c r="K5427" s="39">
        <f>VLOOKUP('Cover page'!$B$6,Currecny_M!$A$1:$P$10,MATCH(Database!C5427,Currecny_M!$A$1:$P$1,0),FALSE)</f>
        <v>1</v>
      </c>
      <c r="L5427" s="82">
        <f t="shared" si="254"/>
        <v>28.355599999999999</v>
      </c>
      <c r="M5427" s="82">
        <f>((E5427/$F$1)*VLOOKUP(N5427,Currecny_M!$A$1:$P$10,MATCH(Database!C5427,Currecny_M!$A$1:$P$1,0),FALSE))/VLOOKUP('Cover page'!$B$6,Currecny_M!$A$1:$P$10,MATCH(Database!C5427,Currecny_M!$A$1:$P$1,0),FALSE)</f>
        <v>28.355599999999999</v>
      </c>
      <c r="N5427" s="6" t="str">
        <f>VLOOKUP(B5427,Master!$A$2:$C$11,3,FALSE)</f>
        <v>SGD</v>
      </c>
      <c r="O5427" s="6" t="str">
        <f>VLOOKUP(B5427,Master!$A$2:$C$11,2,FALSE)</f>
        <v>Asia</v>
      </c>
      <c r="Q5427" s="39" t="str">
        <f>VLOOKUP(D5427,GL_Master!$A$1:$D$80,2,FALSE)</f>
        <v>PL</v>
      </c>
      <c r="R5427" s="39" t="str">
        <f>VLOOKUP(D5427,GL_Master!$A$1:$D$80,3,FALSE)</f>
        <v>Salary wages &amp; benefits</v>
      </c>
      <c r="S5427" s="39" t="str">
        <f>VLOOKUP(D5427,GL_Master!$A$1:$D$80,4,FALSE)</f>
        <v>Employee benefits expense</v>
      </c>
    </row>
    <row r="5428" spans="1:19" x14ac:dyDescent="0.25">
      <c r="A5428" s="39" t="s">
        <v>262</v>
      </c>
      <c r="B5428" s="39" t="s">
        <v>236</v>
      </c>
      <c r="C5428" s="7">
        <v>44166</v>
      </c>
      <c r="D5428" s="39" t="s">
        <v>97</v>
      </c>
      <c r="E5428" s="39">
        <v>27</v>
      </c>
      <c r="F5428" s="82">
        <f t="shared" si="252"/>
        <v>2.7E-2</v>
      </c>
      <c r="G5428" s="39">
        <f>VLOOKUP(N5428,Currecny_M!$A$1:$P$10,2,FALSE)</f>
        <v>53</v>
      </c>
      <c r="H5428" s="39">
        <f>MATCH(C5428,Currecny_M!$A$1:$P$1,0)</f>
        <v>10</v>
      </c>
      <c r="I5428" s="39">
        <f>VLOOKUP(N5428,Currecny_M!$A$1:$P$10,MATCH(Database!C5428,Currecny_M!$A$1:$P$1,0),FALSE)</f>
        <v>57.4</v>
      </c>
      <c r="J5428" s="82">
        <f t="shared" si="253"/>
        <v>1.5497999999999998</v>
      </c>
      <c r="K5428" s="39">
        <f>VLOOKUP('Cover page'!$B$6,Currecny_M!$A$1:$P$10,MATCH(Database!C5428,Currecny_M!$A$1:$P$1,0),FALSE)</f>
        <v>1</v>
      </c>
      <c r="L5428" s="82">
        <f t="shared" si="254"/>
        <v>1.5497999999999998</v>
      </c>
      <c r="M5428" s="82">
        <f>((E5428/$F$1)*VLOOKUP(N5428,Currecny_M!$A$1:$P$10,MATCH(Database!C5428,Currecny_M!$A$1:$P$1,0),FALSE))/VLOOKUP('Cover page'!$B$6,Currecny_M!$A$1:$P$10,MATCH(Database!C5428,Currecny_M!$A$1:$P$1,0),FALSE)</f>
        <v>1.5497999999999998</v>
      </c>
      <c r="N5428" s="6" t="str">
        <f>VLOOKUP(B5428,Master!$A$2:$C$11,3,FALSE)</f>
        <v>SGD</v>
      </c>
      <c r="O5428" s="6" t="str">
        <f>VLOOKUP(B5428,Master!$A$2:$C$11,2,FALSE)</f>
        <v>Asia</v>
      </c>
      <c r="Q5428" s="39" t="str">
        <f>VLOOKUP(D5428,GL_Master!$A$1:$D$80,2,FALSE)</f>
        <v>PL</v>
      </c>
      <c r="R5428" s="39" t="str">
        <f>VLOOKUP(D5428,GL_Master!$A$1:$D$80,3,FALSE)</f>
        <v>Salary wages &amp; benefits</v>
      </c>
      <c r="S5428" s="39" t="str">
        <f>VLOOKUP(D5428,GL_Master!$A$1:$D$80,4,FALSE)</f>
        <v>Employee benefits expense</v>
      </c>
    </row>
    <row r="5429" spans="1:19" x14ac:dyDescent="0.25">
      <c r="A5429" s="39" t="s">
        <v>262</v>
      </c>
      <c r="B5429" s="39" t="s">
        <v>236</v>
      </c>
      <c r="C5429" s="7">
        <v>44166</v>
      </c>
      <c r="D5429" s="39" t="s">
        <v>98</v>
      </c>
      <c r="E5429" s="39">
        <v>57</v>
      </c>
      <c r="F5429" s="82">
        <f t="shared" si="252"/>
        <v>5.7000000000000002E-2</v>
      </c>
      <c r="G5429" s="39">
        <f>VLOOKUP(N5429,Currecny_M!$A$1:$P$10,2,FALSE)</f>
        <v>53</v>
      </c>
      <c r="H5429" s="39">
        <f>MATCH(C5429,Currecny_M!$A$1:$P$1,0)</f>
        <v>10</v>
      </c>
      <c r="I5429" s="39">
        <f>VLOOKUP(N5429,Currecny_M!$A$1:$P$10,MATCH(Database!C5429,Currecny_M!$A$1:$P$1,0),FALSE)</f>
        <v>57.4</v>
      </c>
      <c r="J5429" s="82">
        <f t="shared" si="253"/>
        <v>3.2717999999999998</v>
      </c>
      <c r="K5429" s="39">
        <f>VLOOKUP('Cover page'!$B$6,Currecny_M!$A$1:$P$10,MATCH(Database!C5429,Currecny_M!$A$1:$P$1,0),FALSE)</f>
        <v>1</v>
      </c>
      <c r="L5429" s="82">
        <f t="shared" si="254"/>
        <v>3.2717999999999998</v>
      </c>
      <c r="M5429" s="82">
        <f>((E5429/$F$1)*VLOOKUP(N5429,Currecny_M!$A$1:$P$10,MATCH(Database!C5429,Currecny_M!$A$1:$P$1,0),FALSE))/VLOOKUP('Cover page'!$B$6,Currecny_M!$A$1:$P$10,MATCH(Database!C5429,Currecny_M!$A$1:$P$1,0),FALSE)</f>
        <v>3.2717999999999998</v>
      </c>
      <c r="N5429" s="6" t="str">
        <f>VLOOKUP(B5429,Master!$A$2:$C$11,3,FALSE)</f>
        <v>SGD</v>
      </c>
      <c r="O5429" s="6" t="str">
        <f>VLOOKUP(B5429,Master!$A$2:$C$11,2,FALSE)</f>
        <v>Asia</v>
      </c>
      <c r="Q5429" s="39" t="str">
        <f>VLOOKUP(D5429,GL_Master!$A$1:$D$80,2,FALSE)</f>
        <v>PL</v>
      </c>
      <c r="R5429" s="39" t="str">
        <f>VLOOKUP(D5429,GL_Master!$A$1:$D$80,3,FALSE)</f>
        <v>Salary wages &amp; benefits</v>
      </c>
      <c r="S5429" s="39" t="str">
        <f>VLOOKUP(D5429,GL_Master!$A$1:$D$80,4,FALSE)</f>
        <v>Employee benefits expense</v>
      </c>
    </row>
    <row r="5430" spans="1:19" x14ac:dyDescent="0.25">
      <c r="A5430" s="39" t="s">
        <v>262</v>
      </c>
      <c r="B5430" s="39" t="s">
        <v>236</v>
      </c>
      <c r="C5430" s="7">
        <v>44166</v>
      </c>
      <c r="D5430" s="39" t="s">
        <v>99</v>
      </c>
      <c r="E5430" s="39">
        <v>27</v>
      </c>
      <c r="F5430" s="82">
        <f t="shared" si="252"/>
        <v>2.7E-2</v>
      </c>
      <c r="G5430" s="39">
        <f>VLOOKUP(N5430,Currecny_M!$A$1:$P$10,2,FALSE)</f>
        <v>53</v>
      </c>
      <c r="H5430" s="39">
        <f>MATCH(C5430,Currecny_M!$A$1:$P$1,0)</f>
        <v>10</v>
      </c>
      <c r="I5430" s="39">
        <f>VLOOKUP(N5430,Currecny_M!$A$1:$P$10,MATCH(Database!C5430,Currecny_M!$A$1:$P$1,0),FALSE)</f>
        <v>57.4</v>
      </c>
      <c r="J5430" s="82">
        <f t="shared" si="253"/>
        <v>1.5497999999999998</v>
      </c>
      <c r="K5430" s="39">
        <f>VLOOKUP('Cover page'!$B$6,Currecny_M!$A$1:$P$10,MATCH(Database!C5430,Currecny_M!$A$1:$P$1,0),FALSE)</f>
        <v>1</v>
      </c>
      <c r="L5430" s="82">
        <f t="shared" si="254"/>
        <v>1.5497999999999998</v>
      </c>
      <c r="M5430" s="82">
        <f>((E5430/$F$1)*VLOOKUP(N5430,Currecny_M!$A$1:$P$10,MATCH(Database!C5430,Currecny_M!$A$1:$P$1,0),FALSE))/VLOOKUP('Cover page'!$B$6,Currecny_M!$A$1:$P$10,MATCH(Database!C5430,Currecny_M!$A$1:$P$1,0),FALSE)</f>
        <v>1.5497999999999998</v>
      </c>
      <c r="N5430" s="6" t="str">
        <f>VLOOKUP(B5430,Master!$A$2:$C$11,3,FALSE)</f>
        <v>SGD</v>
      </c>
      <c r="O5430" s="6" t="str">
        <f>VLOOKUP(B5430,Master!$A$2:$C$11,2,FALSE)</f>
        <v>Asia</v>
      </c>
      <c r="Q5430" s="39" t="str">
        <f>VLOOKUP(D5430,GL_Master!$A$1:$D$80,2,FALSE)</f>
        <v>PL</v>
      </c>
      <c r="R5430" s="39" t="str">
        <f>VLOOKUP(D5430,GL_Master!$A$1:$D$80,3,FALSE)</f>
        <v>Salary wages &amp; benefits</v>
      </c>
      <c r="S5430" s="39" t="str">
        <f>VLOOKUP(D5430,GL_Master!$A$1:$D$80,4,FALSE)</f>
        <v>Employee benefits expense</v>
      </c>
    </row>
    <row r="5431" spans="1:19" x14ac:dyDescent="0.25">
      <c r="A5431" s="39" t="s">
        <v>262</v>
      </c>
      <c r="B5431" s="39" t="s">
        <v>236</v>
      </c>
      <c r="C5431" s="7">
        <v>44166</v>
      </c>
      <c r="D5431" s="39" t="s">
        <v>100</v>
      </c>
      <c r="E5431" s="39">
        <v>196</v>
      </c>
      <c r="F5431" s="82">
        <f t="shared" si="252"/>
        <v>0.19600000000000001</v>
      </c>
      <c r="G5431" s="39">
        <f>VLOOKUP(N5431,Currecny_M!$A$1:$P$10,2,FALSE)</f>
        <v>53</v>
      </c>
      <c r="H5431" s="39">
        <f>MATCH(C5431,Currecny_M!$A$1:$P$1,0)</f>
        <v>10</v>
      </c>
      <c r="I5431" s="39">
        <f>VLOOKUP(N5431,Currecny_M!$A$1:$P$10,MATCH(Database!C5431,Currecny_M!$A$1:$P$1,0),FALSE)</f>
        <v>57.4</v>
      </c>
      <c r="J5431" s="82">
        <f t="shared" si="253"/>
        <v>11.250400000000001</v>
      </c>
      <c r="K5431" s="39">
        <f>VLOOKUP('Cover page'!$B$6,Currecny_M!$A$1:$P$10,MATCH(Database!C5431,Currecny_M!$A$1:$P$1,0),FALSE)</f>
        <v>1</v>
      </c>
      <c r="L5431" s="82">
        <f t="shared" si="254"/>
        <v>11.250400000000001</v>
      </c>
      <c r="M5431" s="82">
        <f>((E5431/$F$1)*VLOOKUP(N5431,Currecny_M!$A$1:$P$10,MATCH(Database!C5431,Currecny_M!$A$1:$P$1,0),FALSE))/VLOOKUP('Cover page'!$B$6,Currecny_M!$A$1:$P$10,MATCH(Database!C5431,Currecny_M!$A$1:$P$1,0),FALSE)</f>
        <v>11.250400000000001</v>
      </c>
      <c r="N5431" s="6" t="str">
        <f>VLOOKUP(B5431,Master!$A$2:$C$11,3,FALSE)</f>
        <v>SGD</v>
      </c>
      <c r="O5431" s="6" t="str">
        <f>VLOOKUP(B5431,Master!$A$2:$C$11,2,FALSE)</f>
        <v>Asia</v>
      </c>
      <c r="Q5431" s="39" t="str">
        <f>VLOOKUP(D5431,GL_Master!$A$1:$D$80,2,FALSE)</f>
        <v>PL</v>
      </c>
      <c r="R5431" s="39" t="str">
        <f>VLOOKUP(D5431,GL_Master!$A$1:$D$80,3,FALSE)</f>
        <v>Salary wages &amp; benefits</v>
      </c>
      <c r="S5431" s="39" t="str">
        <f>VLOOKUP(D5431,GL_Master!$A$1:$D$80,4,FALSE)</f>
        <v>Employee benefits expense</v>
      </c>
    </row>
    <row r="5432" spans="1:19" x14ac:dyDescent="0.25">
      <c r="A5432" s="39" t="s">
        <v>262</v>
      </c>
      <c r="B5432" s="39" t="s">
        <v>236</v>
      </c>
      <c r="C5432" s="7">
        <v>44166</v>
      </c>
      <c r="D5432" s="39" t="s">
        <v>30</v>
      </c>
      <c r="E5432" s="39">
        <v>55</v>
      </c>
      <c r="F5432" s="82">
        <f t="shared" si="252"/>
        <v>5.5E-2</v>
      </c>
      <c r="G5432" s="39">
        <f>VLOOKUP(N5432,Currecny_M!$A$1:$P$10,2,FALSE)</f>
        <v>53</v>
      </c>
      <c r="H5432" s="39">
        <f>MATCH(C5432,Currecny_M!$A$1:$P$1,0)</f>
        <v>10</v>
      </c>
      <c r="I5432" s="39">
        <f>VLOOKUP(N5432,Currecny_M!$A$1:$P$10,MATCH(Database!C5432,Currecny_M!$A$1:$P$1,0),FALSE)</f>
        <v>57.4</v>
      </c>
      <c r="J5432" s="82">
        <f t="shared" si="253"/>
        <v>3.157</v>
      </c>
      <c r="K5432" s="39">
        <f>VLOOKUP('Cover page'!$B$6,Currecny_M!$A$1:$P$10,MATCH(Database!C5432,Currecny_M!$A$1:$P$1,0),FALSE)</f>
        <v>1</v>
      </c>
      <c r="L5432" s="82">
        <f t="shared" si="254"/>
        <v>3.157</v>
      </c>
      <c r="M5432" s="82">
        <f>((E5432/$F$1)*VLOOKUP(N5432,Currecny_M!$A$1:$P$10,MATCH(Database!C5432,Currecny_M!$A$1:$P$1,0),FALSE))/VLOOKUP('Cover page'!$B$6,Currecny_M!$A$1:$P$10,MATCH(Database!C5432,Currecny_M!$A$1:$P$1,0),FALSE)</f>
        <v>3.157</v>
      </c>
      <c r="N5432" s="6" t="str">
        <f>VLOOKUP(B5432,Master!$A$2:$C$11,3,FALSE)</f>
        <v>SGD</v>
      </c>
      <c r="O5432" s="6" t="str">
        <f>VLOOKUP(B5432,Master!$A$2:$C$11,2,FALSE)</f>
        <v>Asia</v>
      </c>
      <c r="Q5432" s="39" t="str">
        <f>VLOOKUP(D5432,GL_Master!$A$1:$D$80,2,FALSE)</f>
        <v>PL</v>
      </c>
      <c r="R5432" s="39" t="str">
        <f>VLOOKUP(D5432,GL_Master!$A$1:$D$80,3,FALSE)</f>
        <v>Travelling and conveyance</v>
      </c>
      <c r="S5432" s="39" t="str">
        <f>VLOOKUP(D5432,GL_Master!$A$1:$D$80,4,FALSE)</f>
        <v>Local conveyance</v>
      </c>
    </row>
    <row r="5433" spans="1:19" x14ac:dyDescent="0.25">
      <c r="A5433" s="39" t="s">
        <v>262</v>
      </c>
      <c r="B5433" s="39" t="s">
        <v>236</v>
      </c>
      <c r="C5433" s="7">
        <v>44166</v>
      </c>
      <c r="D5433" s="39" t="s">
        <v>31</v>
      </c>
      <c r="E5433" s="39">
        <v>28</v>
      </c>
      <c r="F5433" s="82">
        <f t="shared" si="252"/>
        <v>2.8000000000000001E-2</v>
      </c>
      <c r="G5433" s="39">
        <f>VLOOKUP(N5433,Currecny_M!$A$1:$P$10,2,FALSE)</f>
        <v>53</v>
      </c>
      <c r="H5433" s="39">
        <f>MATCH(C5433,Currecny_M!$A$1:$P$1,0)</f>
        <v>10</v>
      </c>
      <c r="I5433" s="39">
        <f>VLOOKUP(N5433,Currecny_M!$A$1:$P$10,MATCH(Database!C5433,Currecny_M!$A$1:$P$1,0),FALSE)</f>
        <v>57.4</v>
      </c>
      <c r="J5433" s="82">
        <f t="shared" si="253"/>
        <v>1.6072</v>
      </c>
      <c r="K5433" s="39">
        <f>VLOOKUP('Cover page'!$B$6,Currecny_M!$A$1:$P$10,MATCH(Database!C5433,Currecny_M!$A$1:$P$1,0),FALSE)</f>
        <v>1</v>
      </c>
      <c r="L5433" s="82">
        <f t="shared" si="254"/>
        <v>1.6072</v>
      </c>
      <c r="M5433" s="82">
        <f>((E5433/$F$1)*VLOOKUP(N5433,Currecny_M!$A$1:$P$10,MATCH(Database!C5433,Currecny_M!$A$1:$P$1,0),FALSE))/VLOOKUP('Cover page'!$B$6,Currecny_M!$A$1:$P$10,MATCH(Database!C5433,Currecny_M!$A$1:$P$1,0),FALSE)</f>
        <v>1.6072</v>
      </c>
      <c r="N5433" s="6" t="str">
        <f>VLOOKUP(B5433,Master!$A$2:$C$11,3,FALSE)</f>
        <v>SGD</v>
      </c>
      <c r="O5433" s="6" t="str">
        <f>VLOOKUP(B5433,Master!$A$2:$C$11,2,FALSE)</f>
        <v>Asia</v>
      </c>
      <c r="Q5433" s="39" t="str">
        <f>VLOOKUP(D5433,GL_Master!$A$1:$D$80,2,FALSE)</f>
        <v>PL</v>
      </c>
      <c r="R5433" s="39" t="str">
        <f>VLOOKUP(D5433,GL_Master!$A$1:$D$80,3,FALSE)</f>
        <v>Office expenses</v>
      </c>
      <c r="S5433" s="39" t="str">
        <f>VLOOKUP(D5433,GL_Master!$A$1:$D$80,4,FALSE)</f>
        <v>Parking charges</v>
      </c>
    </row>
    <row r="5434" spans="1:19" x14ac:dyDescent="0.25">
      <c r="A5434" s="39" t="s">
        <v>262</v>
      </c>
      <c r="B5434" s="39" t="s">
        <v>236</v>
      </c>
      <c r="C5434" s="7">
        <v>44166</v>
      </c>
      <c r="D5434" s="39" t="s">
        <v>101</v>
      </c>
      <c r="E5434" s="39">
        <v>29</v>
      </c>
      <c r="F5434" s="82">
        <f t="shared" si="252"/>
        <v>2.9000000000000001E-2</v>
      </c>
      <c r="G5434" s="39">
        <f>VLOOKUP(N5434,Currecny_M!$A$1:$P$10,2,FALSE)</f>
        <v>53</v>
      </c>
      <c r="H5434" s="39">
        <f>MATCH(C5434,Currecny_M!$A$1:$P$1,0)</f>
        <v>10</v>
      </c>
      <c r="I5434" s="39">
        <f>VLOOKUP(N5434,Currecny_M!$A$1:$P$10,MATCH(Database!C5434,Currecny_M!$A$1:$P$1,0),FALSE)</f>
        <v>57.4</v>
      </c>
      <c r="J5434" s="82">
        <f t="shared" si="253"/>
        <v>1.6646000000000001</v>
      </c>
      <c r="K5434" s="39">
        <f>VLOOKUP('Cover page'!$B$6,Currecny_M!$A$1:$P$10,MATCH(Database!C5434,Currecny_M!$A$1:$P$1,0),FALSE)</f>
        <v>1</v>
      </c>
      <c r="L5434" s="82">
        <f t="shared" si="254"/>
        <v>1.6646000000000001</v>
      </c>
      <c r="M5434" s="82">
        <f>((E5434/$F$1)*VLOOKUP(N5434,Currecny_M!$A$1:$P$10,MATCH(Database!C5434,Currecny_M!$A$1:$P$1,0),FALSE))/VLOOKUP('Cover page'!$B$6,Currecny_M!$A$1:$P$10,MATCH(Database!C5434,Currecny_M!$A$1:$P$1,0),FALSE)</f>
        <v>1.6646000000000001</v>
      </c>
      <c r="N5434" s="6" t="str">
        <f>VLOOKUP(B5434,Master!$A$2:$C$11,3,FALSE)</f>
        <v>SGD</v>
      </c>
      <c r="O5434" s="6" t="str">
        <f>VLOOKUP(B5434,Master!$A$2:$C$11,2,FALSE)</f>
        <v>Asia</v>
      </c>
      <c r="Q5434" s="39" t="str">
        <f>VLOOKUP(D5434,GL_Master!$A$1:$D$80,2,FALSE)</f>
        <v>PL</v>
      </c>
      <c r="R5434" s="39" t="str">
        <f>VLOOKUP(D5434,GL_Master!$A$1:$D$80,3,FALSE)</f>
        <v>COGS</v>
      </c>
      <c r="S5434" s="39" t="str">
        <f>VLOOKUP(D5434,GL_Master!$A$1:$D$80,4,FALSE)</f>
        <v>Purchase of other traded goods</v>
      </c>
    </row>
    <row r="5435" spans="1:19" x14ac:dyDescent="0.25">
      <c r="A5435" s="39" t="s">
        <v>262</v>
      </c>
      <c r="B5435" s="39" t="s">
        <v>236</v>
      </c>
      <c r="C5435" s="7">
        <v>44166</v>
      </c>
      <c r="D5435" s="39" t="s">
        <v>102</v>
      </c>
      <c r="E5435" s="39">
        <v>29</v>
      </c>
      <c r="F5435" s="82">
        <f t="shared" si="252"/>
        <v>2.9000000000000001E-2</v>
      </c>
      <c r="G5435" s="39">
        <f>VLOOKUP(N5435,Currecny_M!$A$1:$P$10,2,FALSE)</f>
        <v>53</v>
      </c>
      <c r="H5435" s="39">
        <f>MATCH(C5435,Currecny_M!$A$1:$P$1,0)</f>
        <v>10</v>
      </c>
      <c r="I5435" s="39">
        <f>VLOOKUP(N5435,Currecny_M!$A$1:$P$10,MATCH(Database!C5435,Currecny_M!$A$1:$P$1,0),FALSE)</f>
        <v>57.4</v>
      </c>
      <c r="J5435" s="82">
        <f t="shared" si="253"/>
        <v>1.6646000000000001</v>
      </c>
      <c r="K5435" s="39">
        <f>VLOOKUP('Cover page'!$B$6,Currecny_M!$A$1:$P$10,MATCH(Database!C5435,Currecny_M!$A$1:$P$1,0),FALSE)</f>
        <v>1</v>
      </c>
      <c r="L5435" s="82">
        <f t="shared" si="254"/>
        <v>1.6646000000000001</v>
      </c>
      <c r="M5435" s="82">
        <f>((E5435/$F$1)*VLOOKUP(N5435,Currecny_M!$A$1:$P$10,MATCH(Database!C5435,Currecny_M!$A$1:$P$1,0),FALSE))/VLOOKUP('Cover page'!$B$6,Currecny_M!$A$1:$P$10,MATCH(Database!C5435,Currecny_M!$A$1:$P$1,0),FALSE)</f>
        <v>1.6646000000000001</v>
      </c>
      <c r="N5435" s="6" t="str">
        <f>VLOOKUP(B5435,Master!$A$2:$C$11,3,FALSE)</f>
        <v>SGD</v>
      </c>
      <c r="O5435" s="6" t="str">
        <f>VLOOKUP(B5435,Master!$A$2:$C$11,2,FALSE)</f>
        <v>Asia</v>
      </c>
      <c r="Q5435" s="39" t="str">
        <f>VLOOKUP(D5435,GL_Master!$A$1:$D$80,2,FALSE)</f>
        <v>PL</v>
      </c>
      <c r="R5435" s="39" t="str">
        <f>VLOOKUP(D5435,GL_Master!$A$1:$D$80,3,FALSE)</f>
        <v>Staff welfare expenses</v>
      </c>
      <c r="S5435" s="39" t="str">
        <f>VLOOKUP(D5435,GL_Master!$A$1:$D$80,4,FALSE)</f>
        <v>Diwali Expense</v>
      </c>
    </row>
    <row r="5436" spans="1:19" x14ac:dyDescent="0.25">
      <c r="A5436" s="39" t="s">
        <v>262</v>
      </c>
      <c r="B5436" s="39" t="s">
        <v>236</v>
      </c>
      <c r="C5436" s="7">
        <v>44166</v>
      </c>
      <c r="D5436" s="39" t="s">
        <v>20</v>
      </c>
      <c r="E5436" s="39">
        <v>56</v>
      </c>
      <c r="F5436" s="82">
        <f t="shared" si="252"/>
        <v>5.6000000000000001E-2</v>
      </c>
      <c r="G5436" s="39">
        <f>VLOOKUP(N5436,Currecny_M!$A$1:$P$10,2,FALSE)</f>
        <v>53</v>
      </c>
      <c r="H5436" s="39">
        <f>MATCH(C5436,Currecny_M!$A$1:$P$1,0)</f>
        <v>10</v>
      </c>
      <c r="I5436" s="39">
        <f>VLOOKUP(N5436,Currecny_M!$A$1:$P$10,MATCH(Database!C5436,Currecny_M!$A$1:$P$1,0),FALSE)</f>
        <v>57.4</v>
      </c>
      <c r="J5436" s="82">
        <f t="shared" si="253"/>
        <v>3.2143999999999999</v>
      </c>
      <c r="K5436" s="39">
        <f>VLOOKUP('Cover page'!$B$6,Currecny_M!$A$1:$P$10,MATCH(Database!C5436,Currecny_M!$A$1:$P$1,0),FALSE)</f>
        <v>1</v>
      </c>
      <c r="L5436" s="82">
        <f t="shared" si="254"/>
        <v>3.2143999999999999</v>
      </c>
      <c r="M5436" s="82">
        <f>((E5436/$F$1)*VLOOKUP(N5436,Currecny_M!$A$1:$P$10,MATCH(Database!C5436,Currecny_M!$A$1:$P$1,0),FALSE))/VLOOKUP('Cover page'!$B$6,Currecny_M!$A$1:$P$10,MATCH(Database!C5436,Currecny_M!$A$1:$P$1,0),FALSE)</f>
        <v>3.2143999999999999</v>
      </c>
      <c r="N5436" s="6" t="str">
        <f>VLOOKUP(B5436,Master!$A$2:$C$11,3,FALSE)</f>
        <v>SGD</v>
      </c>
      <c r="O5436" s="6" t="str">
        <f>VLOOKUP(B5436,Master!$A$2:$C$11,2,FALSE)</f>
        <v>Asia</v>
      </c>
      <c r="Q5436" s="39" t="str">
        <f>VLOOKUP(D5436,GL_Master!$A$1:$D$80,2,FALSE)</f>
        <v>PL</v>
      </c>
      <c r="R5436" s="39" t="str">
        <f>VLOOKUP(D5436,GL_Master!$A$1:$D$80,3,FALSE)</f>
        <v>Selling and Marketing expenses</v>
      </c>
      <c r="S5436" s="39" t="str">
        <f>VLOOKUP(D5436,GL_Master!$A$1:$D$80,4,FALSE)</f>
        <v>Business promotion</v>
      </c>
    </row>
    <row r="5437" spans="1:19" x14ac:dyDescent="0.25">
      <c r="A5437" s="39" t="s">
        <v>262</v>
      </c>
      <c r="B5437" s="39" t="s">
        <v>236</v>
      </c>
      <c r="C5437" s="7">
        <v>44166</v>
      </c>
      <c r="D5437" s="39" t="s">
        <v>29</v>
      </c>
      <c r="E5437" s="39">
        <v>58</v>
      </c>
      <c r="F5437" s="82">
        <f t="shared" si="252"/>
        <v>5.8000000000000003E-2</v>
      </c>
      <c r="G5437" s="39">
        <f>VLOOKUP(N5437,Currecny_M!$A$1:$P$10,2,FALSE)</f>
        <v>53</v>
      </c>
      <c r="H5437" s="39">
        <f>MATCH(C5437,Currecny_M!$A$1:$P$1,0)</f>
        <v>10</v>
      </c>
      <c r="I5437" s="39">
        <f>VLOOKUP(N5437,Currecny_M!$A$1:$P$10,MATCH(Database!C5437,Currecny_M!$A$1:$P$1,0),FALSE)</f>
        <v>57.4</v>
      </c>
      <c r="J5437" s="82">
        <f t="shared" si="253"/>
        <v>3.3292000000000002</v>
      </c>
      <c r="K5437" s="39">
        <f>VLOOKUP('Cover page'!$B$6,Currecny_M!$A$1:$P$10,MATCH(Database!C5437,Currecny_M!$A$1:$P$1,0),FALSE)</f>
        <v>1</v>
      </c>
      <c r="L5437" s="82">
        <f t="shared" si="254"/>
        <v>3.3292000000000002</v>
      </c>
      <c r="M5437" s="82">
        <f>((E5437/$F$1)*VLOOKUP(N5437,Currecny_M!$A$1:$P$10,MATCH(Database!C5437,Currecny_M!$A$1:$P$1,0),FALSE))/VLOOKUP('Cover page'!$B$6,Currecny_M!$A$1:$P$10,MATCH(Database!C5437,Currecny_M!$A$1:$P$1,0),FALSE)</f>
        <v>3.3292000000000002</v>
      </c>
      <c r="N5437" s="6" t="str">
        <f>VLOOKUP(B5437,Master!$A$2:$C$11,3,FALSE)</f>
        <v>SGD</v>
      </c>
      <c r="O5437" s="6" t="str">
        <f>VLOOKUP(B5437,Master!$A$2:$C$11,2,FALSE)</f>
        <v>Asia</v>
      </c>
      <c r="Q5437" s="39" t="str">
        <f>VLOOKUP(D5437,GL_Master!$A$1:$D$80,2,FALSE)</f>
        <v>PL</v>
      </c>
      <c r="R5437" s="39" t="str">
        <f>VLOOKUP(D5437,GL_Master!$A$1:$D$80,3,FALSE)</f>
        <v>Communication &amp; internet exp</v>
      </c>
      <c r="S5437" s="39" t="str">
        <f>VLOOKUP(D5437,GL_Master!$A$1:$D$80,4,FALSE)</f>
        <v>Communication cost</v>
      </c>
    </row>
    <row r="5438" spans="1:19" x14ac:dyDescent="0.25">
      <c r="A5438" s="39" t="s">
        <v>262</v>
      </c>
      <c r="B5438" s="39" t="s">
        <v>236</v>
      </c>
      <c r="C5438" s="7">
        <v>44166</v>
      </c>
      <c r="D5438" s="39" t="s">
        <v>41</v>
      </c>
      <c r="E5438" s="39">
        <v>27</v>
      </c>
      <c r="F5438" s="82">
        <f t="shared" si="252"/>
        <v>2.7E-2</v>
      </c>
      <c r="G5438" s="39">
        <f>VLOOKUP(N5438,Currecny_M!$A$1:$P$10,2,FALSE)</f>
        <v>53</v>
      </c>
      <c r="H5438" s="39">
        <f>MATCH(C5438,Currecny_M!$A$1:$P$1,0)</f>
        <v>10</v>
      </c>
      <c r="I5438" s="39">
        <f>VLOOKUP(N5438,Currecny_M!$A$1:$P$10,MATCH(Database!C5438,Currecny_M!$A$1:$P$1,0),FALSE)</f>
        <v>57.4</v>
      </c>
      <c r="J5438" s="82">
        <f t="shared" si="253"/>
        <v>1.5497999999999998</v>
      </c>
      <c r="K5438" s="39">
        <f>VLOOKUP('Cover page'!$B$6,Currecny_M!$A$1:$P$10,MATCH(Database!C5438,Currecny_M!$A$1:$P$1,0),FALSE)</f>
        <v>1</v>
      </c>
      <c r="L5438" s="82">
        <f t="shared" si="254"/>
        <v>1.5497999999999998</v>
      </c>
      <c r="M5438" s="82">
        <f>((E5438/$F$1)*VLOOKUP(N5438,Currecny_M!$A$1:$P$10,MATCH(Database!C5438,Currecny_M!$A$1:$P$1,0),FALSE))/VLOOKUP('Cover page'!$B$6,Currecny_M!$A$1:$P$10,MATCH(Database!C5438,Currecny_M!$A$1:$P$1,0),FALSE)</f>
        <v>1.5497999999999998</v>
      </c>
      <c r="N5438" s="6" t="str">
        <f>VLOOKUP(B5438,Master!$A$2:$C$11,3,FALSE)</f>
        <v>SGD</v>
      </c>
      <c r="O5438" s="6" t="str">
        <f>VLOOKUP(B5438,Master!$A$2:$C$11,2,FALSE)</f>
        <v>Asia</v>
      </c>
      <c r="Q5438" s="39" t="str">
        <f>VLOOKUP(D5438,GL_Master!$A$1:$D$80,2,FALSE)</f>
        <v>PL</v>
      </c>
      <c r="R5438" s="39" t="str">
        <f>VLOOKUP(D5438,GL_Master!$A$1:$D$80,3,FALSE)</f>
        <v>Communication &amp; internet exp</v>
      </c>
      <c r="S5438" s="39" t="str">
        <f>VLOOKUP(D5438,GL_Master!$A$1:$D$80,4,FALSE)</f>
        <v>Communication cost</v>
      </c>
    </row>
    <row r="5439" spans="1:19" x14ac:dyDescent="0.25">
      <c r="A5439" s="39" t="s">
        <v>262</v>
      </c>
      <c r="B5439" s="39" t="s">
        <v>236</v>
      </c>
      <c r="C5439" s="7">
        <v>44166</v>
      </c>
      <c r="D5439" s="39" t="s">
        <v>103</v>
      </c>
      <c r="E5439" s="39">
        <v>57</v>
      </c>
      <c r="F5439" s="82">
        <f t="shared" si="252"/>
        <v>5.7000000000000002E-2</v>
      </c>
      <c r="G5439" s="39">
        <f>VLOOKUP(N5439,Currecny_M!$A$1:$P$10,2,FALSE)</f>
        <v>53</v>
      </c>
      <c r="H5439" s="39">
        <f>MATCH(C5439,Currecny_M!$A$1:$P$1,0)</f>
        <v>10</v>
      </c>
      <c r="I5439" s="39">
        <f>VLOOKUP(N5439,Currecny_M!$A$1:$P$10,MATCH(Database!C5439,Currecny_M!$A$1:$P$1,0),FALSE)</f>
        <v>57.4</v>
      </c>
      <c r="J5439" s="82">
        <f t="shared" si="253"/>
        <v>3.2717999999999998</v>
      </c>
      <c r="K5439" s="39">
        <f>VLOOKUP('Cover page'!$B$6,Currecny_M!$A$1:$P$10,MATCH(Database!C5439,Currecny_M!$A$1:$P$1,0),FALSE)</f>
        <v>1</v>
      </c>
      <c r="L5439" s="82">
        <f t="shared" si="254"/>
        <v>3.2717999999999998</v>
      </c>
      <c r="M5439" s="82">
        <f>((E5439/$F$1)*VLOOKUP(N5439,Currecny_M!$A$1:$P$10,MATCH(Database!C5439,Currecny_M!$A$1:$P$1,0),FALSE))/VLOOKUP('Cover page'!$B$6,Currecny_M!$A$1:$P$10,MATCH(Database!C5439,Currecny_M!$A$1:$P$1,0),FALSE)</f>
        <v>3.2717999999999998</v>
      </c>
      <c r="N5439" s="6" t="str">
        <f>VLOOKUP(B5439,Master!$A$2:$C$11,3,FALSE)</f>
        <v>SGD</v>
      </c>
      <c r="O5439" s="6" t="str">
        <f>VLOOKUP(B5439,Master!$A$2:$C$11,2,FALSE)</f>
        <v>Asia</v>
      </c>
      <c r="Q5439" s="39" t="str">
        <f>VLOOKUP(D5439,GL_Master!$A$1:$D$80,2,FALSE)</f>
        <v>PL</v>
      </c>
      <c r="R5439" s="39" t="str">
        <f>VLOOKUP(D5439,GL_Master!$A$1:$D$80,3,FALSE)</f>
        <v>Communication &amp; internet exp</v>
      </c>
      <c r="S5439" s="39" t="str">
        <f>VLOOKUP(D5439,GL_Master!$A$1:$D$80,4,FALSE)</f>
        <v>Communication cost</v>
      </c>
    </row>
    <row r="5440" spans="1:19" x14ac:dyDescent="0.25">
      <c r="A5440" s="39" t="s">
        <v>262</v>
      </c>
      <c r="B5440" s="39" t="s">
        <v>236</v>
      </c>
      <c r="C5440" s="7">
        <v>44166</v>
      </c>
      <c r="D5440" s="39" t="s">
        <v>104</v>
      </c>
      <c r="E5440" s="39">
        <v>86</v>
      </c>
      <c r="F5440" s="82">
        <f t="shared" si="252"/>
        <v>8.5999999999999993E-2</v>
      </c>
      <c r="G5440" s="39">
        <f>VLOOKUP(N5440,Currecny_M!$A$1:$P$10,2,FALSE)</f>
        <v>53</v>
      </c>
      <c r="H5440" s="39">
        <f>MATCH(C5440,Currecny_M!$A$1:$P$1,0)</f>
        <v>10</v>
      </c>
      <c r="I5440" s="39">
        <f>VLOOKUP(N5440,Currecny_M!$A$1:$P$10,MATCH(Database!C5440,Currecny_M!$A$1:$P$1,0),FALSE)</f>
        <v>57.4</v>
      </c>
      <c r="J5440" s="82">
        <f t="shared" si="253"/>
        <v>4.9363999999999999</v>
      </c>
      <c r="K5440" s="39">
        <f>VLOOKUP('Cover page'!$B$6,Currecny_M!$A$1:$P$10,MATCH(Database!C5440,Currecny_M!$A$1:$P$1,0),FALSE)</f>
        <v>1</v>
      </c>
      <c r="L5440" s="82">
        <f t="shared" si="254"/>
        <v>4.9363999999999999</v>
      </c>
      <c r="M5440" s="82">
        <f>((E5440/$F$1)*VLOOKUP(N5440,Currecny_M!$A$1:$P$10,MATCH(Database!C5440,Currecny_M!$A$1:$P$1,0),FALSE))/VLOOKUP('Cover page'!$B$6,Currecny_M!$A$1:$P$10,MATCH(Database!C5440,Currecny_M!$A$1:$P$1,0),FALSE)</f>
        <v>4.9363999999999999</v>
      </c>
      <c r="N5440" s="6" t="str">
        <f>VLOOKUP(B5440,Master!$A$2:$C$11,3,FALSE)</f>
        <v>SGD</v>
      </c>
      <c r="O5440" s="6" t="str">
        <f>VLOOKUP(B5440,Master!$A$2:$C$11,2,FALSE)</f>
        <v>Asia</v>
      </c>
      <c r="Q5440" s="39" t="str">
        <f>VLOOKUP(D5440,GL_Master!$A$1:$D$80,2,FALSE)</f>
        <v>PL</v>
      </c>
      <c r="R5440" s="39" t="str">
        <f>VLOOKUP(D5440,GL_Master!$A$1:$D$80,3,FALSE)</f>
        <v>Legal &amp; Professional expenses</v>
      </c>
      <c r="S5440" s="39" t="str">
        <f>VLOOKUP(D5440,GL_Master!$A$1:$D$80,4,FALSE)</f>
        <v>Professional Fees - Others</v>
      </c>
    </row>
    <row r="5441" spans="1:19" x14ac:dyDescent="0.25">
      <c r="A5441" s="39" t="s">
        <v>262</v>
      </c>
      <c r="B5441" s="39" t="s">
        <v>236</v>
      </c>
      <c r="C5441" s="7">
        <v>44166</v>
      </c>
      <c r="D5441" s="39" t="s">
        <v>105</v>
      </c>
      <c r="E5441" s="39">
        <v>55</v>
      </c>
      <c r="F5441" s="82">
        <f t="shared" si="252"/>
        <v>5.5E-2</v>
      </c>
      <c r="G5441" s="39">
        <f>VLOOKUP(N5441,Currecny_M!$A$1:$P$10,2,FALSE)</f>
        <v>53</v>
      </c>
      <c r="H5441" s="39">
        <f>MATCH(C5441,Currecny_M!$A$1:$P$1,0)</f>
        <v>10</v>
      </c>
      <c r="I5441" s="39">
        <f>VLOOKUP(N5441,Currecny_M!$A$1:$P$10,MATCH(Database!C5441,Currecny_M!$A$1:$P$1,0),FALSE)</f>
        <v>57.4</v>
      </c>
      <c r="J5441" s="82">
        <f t="shared" si="253"/>
        <v>3.157</v>
      </c>
      <c r="K5441" s="39">
        <f>VLOOKUP('Cover page'!$B$6,Currecny_M!$A$1:$P$10,MATCH(Database!C5441,Currecny_M!$A$1:$P$1,0),FALSE)</f>
        <v>1</v>
      </c>
      <c r="L5441" s="82">
        <f t="shared" si="254"/>
        <v>3.157</v>
      </c>
      <c r="M5441" s="82">
        <f>((E5441/$F$1)*VLOOKUP(N5441,Currecny_M!$A$1:$P$10,MATCH(Database!C5441,Currecny_M!$A$1:$P$1,0),FALSE))/VLOOKUP('Cover page'!$B$6,Currecny_M!$A$1:$P$10,MATCH(Database!C5441,Currecny_M!$A$1:$P$1,0),FALSE)</f>
        <v>3.157</v>
      </c>
      <c r="N5441" s="6" t="str">
        <f>VLOOKUP(B5441,Master!$A$2:$C$11,3,FALSE)</f>
        <v>SGD</v>
      </c>
      <c r="O5441" s="6" t="str">
        <f>VLOOKUP(B5441,Master!$A$2:$C$11,2,FALSE)</f>
        <v>Asia</v>
      </c>
      <c r="Q5441" s="39" t="str">
        <f>VLOOKUP(D5441,GL_Master!$A$1:$D$80,2,FALSE)</f>
        <v>PL</v>
      </c>
      <c r="R5441" s="39" t="str">
        <f>VLOOKUP(D5441,GL_Master!$A$1:$D$80,3,FALSE)</f>
        <v>Travelling and conveyance</v>
      </c>
      <c r="S5441" s="39" t="str">
        <f>VLOOKUP(D5441,GL_Master!$A$1:$D$80,4,FALSE)</f>
        <v>Car hiring and rental services</v>
      </c>
    </row>
    <row r="5442" spans="1:19" x14ac:dyDescent="0.25">
      <c r="A5442" s="39" t="s">
        <v>262</v>
      </c>
      <c r="B5442" s="39" t="s">
        <v>236</v>
      </c>
      <c r="C5442" s="7">
        <v>44166</v>
      </c>
      <c r="D5442" s="39" t="s">
        <v>106</v>
      </c>
      <c r="E5442" s="39">
        <v>27</v>
      </c>
      <c r="F5442" s="82">
        <f t="shared" si="252"/>
        <v>2.7E-2</v>
      </c>
      <c r="G5442" s="39">
        <f>VLOOKUP(N5442,Currecny_M!$A$1:$P$10,2,FALSE)</f>
        <v>53</v>
      </c>
      <c r="H5442" s="39">
        <f>MATCH(C5442,Currecny_M!$A$1:$P$1,0)</f>
        <v>10</v>
      </c>
      <c r="I5442" s="39">
        <f>VLOOKUP(N5442,Currecny_M!$A$1:$P$10,MATCH(Database!C5442,Currecny_M!$A$1:$P$1,0),FALSE)</f>
        <v>57.4</v>
      </c>
      <c r="J5442" s="82">
        <f t="shared" si="253"/>
        <v>1.5497999999999998</v>
      </c>
      <c r="K5442" s="39">
        <f>VLOOKUP('Cover page'!$B$6,Currecny_M!$A$1:$P$10,MATCH(Database!C5442,Currecny_M!$A$1:$P$1,0),FALSE)</f>
        <v>1</v>
      </c>
      <c r="L5442" s="82">
        <f t="shared" si="254"/>
        <v>1.5497999999999998</v>
      </c>
      <c r="M5442" s="82">
        <f>((E5442/$F$1)*VLOOKUP(N5442,Currecny_M!$A$1:$P$10,MATCH(Database!C5442,Currecny_M!$A$1:$P$1,0),FALSE))/VLOOKUP('Cover page'!$B$6,Currecny_M!$A$1:$P$10,MATCH(Database!C5442,Currecny_M!$A$1:$P$1,0),FALSE)</f>
        <v>1.5497999999999998</v>
      </c>
      <c r="N5442" s="6" t="str">
        <f>VLOOKUP(B5442,Master!$A$2:$C$11,3,FALSE)</f>
        <v>SGD</v>
      </c>
      <c r="O5442" s="6" t="str">
        <f>VLOOKUP(B5442,Master!$A$2:$C$11,2,FALSE)</f>
        <v>Asia</v>
      </c>
      <c r="Q5442" s="39" t="str">
        <f>VLOOKUP(D5442,GL_Master!$A$1:$D$80,2,FALSE)</f>
        <v>PL</v>
      </c>
      <c r="R5442" s="39" t="str">
        <f>VLOOKUP(D5442,GL_Master!$A$1:$D$80,3,FALSE)</f>
        <v>Communication &amp; internet exp</v>
      </c>
      <c r="S5442" s="39" t="str">
        <f>VLOOKUP(D5442,GL_Master!$A$1:$D$80,4,FALSE)</f>
        <v>Printing &amp; Stationary</v>
      </c>
    </row>
    <row r="5443" spans="1:19" x14ac:dyDescent="0.25">
      <c r="A5443" s="39" t="s">
        <v>262</v>
      </c>
      <c r="B5443" s="39" t="s">
        <v>236</v>
      </c>
      <c r="C5443" s="7">
        <v>44166</v>
      </c>
      <c r="D5443" s="39" t="s">
        <v>32</v>
      </c>
      <c r="E5443" s="39">
        <v>27</v>
      </c>
      <c r="F5443" s="82">
        <f t="shared" si="252"/>
        <v>2.7E-2</v>
      </c>
      <c r="G5443" s="39">
        <f>VLOOKUP(N5443,Currecny_M!$A$1:$P$10,2,FALSE)</f>
        <v>53</v>
      </c>
      <c r="H5443" s="39">
        <f>MATCH(C5443,Currecny_M!$A$1:$P$1,0)</f>
        <v>10</v>
      </c>
      <c r="I5443" s="39">
        <f>VLOOKUP(N5443,Currecny_M!$A$1:$P$10,MATCH(Database!C5443,Currecny_M!$A$1:$P$1,0),FALSE)</f>
        <v>57.4</v>
      </c>
      <c r="J5443" s="82">
        <f t="shared" si="253"/>
        <v>1.5497999999999998</v>
      </c>
      <c r="K5443" s="39">
        <f>VLOOKUP('Cover page'!$B$6,Currecny_M!$A$1:$P$10,MATCH(Database!C5443,Currecny_M!$A$1:$P$1,0),FALSE)</f>
        <v>1</v>
      </c>
      <c r="L5443" s="82">
        <f t="shared" si="254"/>
        <v>1.5497999999999998</v>
      </c>
      <c r="M5443" s="82">
        <f>((E5443/$F$1)*VLOOKUP(N5443,Currecny_M!$A$1:$P$10,MATCH(Database!C5443,Currecny_M!$A$1:$P$1,0),FALSE))/VLOOKUP('Cover page'!$B$6,Currecny_M!$A$1:$P$10,MATCH(Database!C5443,Currecny_M!$A$1:$P$1,0),FALSE)</f>
        <v>1.5497999999999998</v>
      </c>
      <c r="N5443" s="6" t="str">
        <f>VLOOKUP(B5443,Master!$A$2:$C$11,3,FALSE)</f>
        <v>SGD</v>
      </c>
      <c r="O5443" s="6" t="str">
        <f>VLOOKUP(B5443,Master!$A$2:$C$11,2,FALSE)</f>
        <v>Asia</v>
      </c>
      <c r="Q5443" s="39" t="str">
        <f>VLOOKUP(D5443,GL_Master!$A$1:$D$80,2,FALSE)</f>
        <v>PL</v>
      </c>
      <c r="R5443" s="39" t="str">
        <f>VLOOKUP(D5443,GL_Master!$A$1:$D$80,3,FALSE)</f>
        <v>Communication &amp; internet exp</v>
      </c>
      <c r="S5443" s="39" t="str">
        <f>VLOOKUP(D5443,GL_Master!$A$1:$D$80,4,FALSE)</f>
        <v>Printing &amp; Stationary</v>
      </c>
    </row>
    <row r="5444" spans="1:19" x14ac:dyDescent="0.25">
      <c r="A5444" s="39" t="s">
        <v>262</v>
      </c>
      <c r="B5444" s="39" t="s">
        <v>236</v>
      </c>
      <c r="C5444" s="7">
        <v>44166</v>
      </c>
      <c r="D5444" s="39" t="s">
        <v>35</v>
      </c>
      <c r="E5444" s="39">
        <v>83</v>
      </c>
      <c r="F5444" s="82">
        <f t="shared" ref="F5444:F5507" si="255">E5444/$F$1</f>
        <v>8.3000000000000004E-2</v>
      </c>
      <c r="G5444" s="39">
        <f>VLOOKUP(N5444,Currecny_M!$A$1:$P$10,2,FALSE)</f>
        <v>53</v>
      </c>
      <c r="H5444" s="39">
        <f>MATCH(C5444,Currecny_M!$A$1:$P$1,0)</f>
        <v>10</v>
      </c>
      <c r="I5444" s="39">
        <f>VLOOKUP(N5444,Currecny_M!$A$1:$P$10,MATCH(Database!C5444,Currecny_M!$A$1:$P$1,0),FALSE)</f>
        <v>57.4</v>
      </c>
      <c r="J5444" s="82">
        <f t="shared" ref="J5444:J5507" si="256">F5444*I5444</f>
        <v>4.7641999999999998</v>
      </c>
      <c r="K5444" s="39">
        <f>VLOOKUP('Cover page'!$B$6,Currecny_M!$A$1:$P$10,MATCH(Database!C5444,Currecny_M!$A$1:$P$1,0),FALSE)</f>
        <v>1</v>
      </c>
      <c r="L5444" s="82">
        <f t="shared" ref="L5444:L5507" si="257">J5444/K5444</f>
        <v>4.7641999999999998</v>
      </c>
      <c r="M5444" s="82">
        <f>((E5444/$F$1)*VLOOKUP(N5444,Currecny_M!$A$1:$P$10,MATCH(Database!C5444,Currecny_M!$A$1:$P$1,0),FALSE))/VLOOKUP('Cover page'!$B$6,Currecny_M!$A$1:$P$10,MATCH(Database!C5444,Currecny_M!$A$1:$P$1,0),FALSE)</f>
        <v>4.7641999999999998</v>
      </c>
      <c r="N5444" s="6" t="str">
        <f>VLOOKUP(B5444,Master!$A$2:$C$11,3,FALSE)</f>
        <v>SGD</v>
      </c>
      <c r="O5444" s="6" t="str">
        <f>VLOOKUP(B5444,Master!$A$2:$C$11,2,FALSE)</f>
        <v>Asia</v>
      </c>
      <c r="Q5444" s="39" t="str">
        <f>VLOOKUP(D5444,GL_Master!$A$1:$D$80,2,FALSE)</f>
        <v>PL</v>
      </c>
      <c r="R5444" s="39" t="str">
        <f>VLOOKUP(D5444,GL_Master!$A$1:$D$80,3,FALSE)</f>
        <v>Security Expenses</v>
      </c>
      <c r="S5444" s="39" t="str">
        <f>VLOOKUP(D5444,GL_Master!$A$1:$D$80,4,FALSE)</f>
        <v>Security Expenses others</v>
      </c>
    </row>
    <row r="5445" spans="1:19" x14ac:dyDescent="0.25">
      <c r="A5445" s="39" t="s">
        <v>262</v>
      </c>
      <c r="B5445" s="39" t="s">
        <v>236</v>
      </c>
      <c r="C5445" s="7">
        <v>44166</v>
      </c>
      <c r="D5445" s="39" t="s">
        <v>38</v>
      </c>
      <c r="E5445" s="39">
        <v>27</v>
      </c>
      <c r="F5445" s="82">
        <f t="shared" si="255"/>
        <v>2.7E-2</v>
      </c>
      <c r="G5445" s="39">
        <f>VLOOKUP(N5445,Currecny_M!$A$1:$P$10,2,FALSE)</f>
        <v>53</v>
      </c>
      <c r="H5445" s="39">
        <f>MATCH(C5445,Currecny_M!$A$1:$P$1,0)</f>
        <v>10</v>
      </c>
      <c r="I5445" s="39">
        <f>VLOOKUP(N5445,Currecny_M!$A$1:$P$10,MATCH(Database!C5445,Currecny_M!$A$1:$P$1,0),FALSE)</f>
        <v>57.4</v>
      </c>
      <c r="J5445" s="82">
        <f t="shared" si="256"/>
        <v>1.5497999999999998</v>
      </c>
      <c r="K5445" s="39">
        <f>VLOOKUP('Cover page'!$B$6,Currecny_M!$A$1:$P$10,MATCH(Database!C5445,Currecny_M!$A$1:$P$1,0),FALSE)</f>
        <v>1</v>
      </c>
      <c r="L5445" s="82">
        <f t="shared" si="257"/>
        <v>1.5497999999999998</v>
      </c>
      <c r="M5445" s="82">
        <f>((E5445/$F$1)*VLOOKUP(N5445,Currecny_M!$A$1:$P$10,MATCH(Database!C5445,Currecny_M!$A$1:$P$1,0),FALSE))/VLOOKUP('Cover page'!$B$6,Currecny_M!$A$1:$P$10,MATCH(Database!C5445,Currecny_M!$A$1:$P$1,0),FALSE)</f>
        <v>1.5497999999999998</v>
      </c>
      <c r="N5445" s="6" t="str">
        <f>VLOOKUP(B5445,Master!$A$2:$C$11,3,FALSE)</f>
        <v>SGD</v>
      </c>
      <c r="O5445" s="6" t="str">
        <f>VLOOKUP(B5445,Master!$A$2:$C$11,2,FALSE)</f>
        <v>Asia</v>
      </c>
      <c r="Q5445" s="39" t="str">
        <f>VLOOKUP(D5445,GL_Master!$A$1:$D$80,2,FALSE)</f>
        <v>PL</v>
      </c>
      <c r="R5445" s="39" t="str">
        <f>VLOOKUP(D5445,GL_Master!$A$1:$D$80,3,FALSE)</f>
        <v>House Keeping Expenses</v>
      </c>
      <c r="S5445" s="39" t="str">
        <f>VLOOKUP(D5445,GL_Master!$A$1:$D$80,4,FALSE)</f>
        <v>House Keeping Expenses</v>
      </c>
    </row>
    <row r="5446" spans="1:19" x14ac:dyDescent="0.25">
      <c r="A5446" s="39" t="s">
        <v>262</v>
      </c>
      <c r="B5446" s="39" t="s">
        <v>236</v>
      </c>
      <c r="C5446" s="7">
        <v>44166</v>
      </c>
      <c r="D5446" s="39" t="s">
        <v>107</v>
      </c>
      <c r="E5446" s="39">
        <v>29</v>
      </c>
      <c r="F5446" s="82">
        <f t="shared" si="255"/>
        <v>2.9000000000000001E-2</v>
      </c>
      <c r="G5446" s="39">
        <f>VLOOKUP(N5446,Currecny_M!$A$1:$P$10,2,FALSE)</f>
        <v>53</v>
      </c>
      <c r="H5446" s="39">
        <f>MATCH(C5446,Currecny_M!$A$1:$P$1,0)</f>
        <v>10</v>
      </c>
      <c r="I5446" s="39">
        <f>VLOOKUP(N5446,Currecny_M!$A$1:$P$10,MATCH(Database!C5446,Currecny_M!$A$1:$P$1,0),FALSE)</f>
        <v>57.4</v>
      </c>
      <c r="J5446" s="82">
        <f t="shared" si="256"/>
        <v>1.6646000000000001</v>
      </c>
      <c r="K5446" s="39">
        <f>VLOOKUP('Cover page'!$B$6,Currecny_M!$A$1:$P$10,MATCH(Database!C5446,Currecny_M!$A$1:$P$1,0),FALSE)</f>
        <v>1</v>
      </c>
      <c r="L5446" s="82">
        <f t="shared" si="257"/>
        <v>1.6646000000000001</v>
      </c>
      <c r="M5446" s="82">
        <f>((E5446/$F$1)*VLOOKUP(N5446,Currecny_M!$A$1:$P$10,MATCH(Database!C5446,Currecny_M!$A$1:$P$1,0),FALSE))/VLOOKUP('Cover page'!$B$6,Currecny_M!$A$1:$P$10,MATCH(Database!C5446,Currecny_M!$A$1:$P$1,0),FALSE)</f>
        <v>1.6646000000000001</v>
      </c>
      <c r="N5446" s="6" t="str">
        <f>VLOOKUP(B5446,Master!$A$2:$C$11,3,FALSE)</f>
        <v>SGD</v>
      </c>
      <c r="O5446" s="6" t="str">
        <f>VLOOKUP(B5446,Master!$A$2:$C$11,2,FALSE)</f>
        <v>Asia</v>
      </c>
      <c r="Q5446" s="39" t="str">
        <f>VLOOKUP(D5446,GL_Master!$A$1:$D$80,2,FALSE)</f>
        <v>PL</v>
      </c>
      <c r="R5446" s="39" t="str">
        <f>VLOOKUP(D5446,GL_Master!$A$1:$D$80,3,FALSE)</f>
        <v>Misc. expenses</v>
      </c>
      <c r="S5446" s="39" t="str">
        <f>VLOOKUP(D5446,GL_Master!$A$1:$D$80,4,FALSE)</f>
        <v>Repair &amp; Maintenance</v>
      </c>
    </row>
    <row r="5447" spans="1:19" x14ac:dyDescent="0.25">
      <c r="A5447" s="39" t="s">
        <v>262</v>
      </c>
      <c r="B5447" s="39" t="s">
        <v>236</v>
      </c>
      <c r="C5447" s="7">
        <v>44166</v>
      </c>
      <c r="D5447" s="39" t="s">
        <v>108</v>
      </c>
      <c r="E5447" s="39">
        <v>27</v>
      </c>
      <c r="F5447" s="82">
        <f t="shared" si="255"/>
        <v>2.7E-2</v>
      </c>
      <c r="G5447" s="39">
        <f>VLOOKUP(N5447,Currecny_M!$A$1:$P$10,2,FALSE)</f>
        <v>53</v>
      </c>
      <c r="H5447" s="39">
        <f>MATCH(C5447,Currecny_M!$A$1:$P$1,0)</f>
        <v>10</v>
      </c>
      <c r="I5447" s="39">
        <f>VLOOKUP(N5447,Currecny_M!$A$1:$P$10,MATCH(Database!C5447,Currecny_M!$A$1:$P$1,0),FALSE)</f>
        <v>57.4</v>
      </c>
      <c r="J5447" s="82">
        <f t="shared" si="256"/>
        <v>1.5497999999999998</v>
      </c>
      <c r="K5447" s="39">
        <f>VLOOKUP('Cover page'!$B$6,Currecny_M!$A$1:$P$10,MATCH(Database!C5447,Currecny_M!$A$1:$P$1,0),FALSE)</f>
        <v>1</v>
      </c>
      <c r="L5447" s="82">
        <f t="shared" si="257"/>
        <v>1.5497999999999998</v>
      </c>
      <c r="M5447" s="82">
        <f>((E5447/$F$1)*VLOOKUP(N5447,Currecny_M!$A$1:$P$10,MATCH(Database!C5447,Currecny_M!$A$1:$P$1,0),FALSE))/VLOOKUP('Cover page'!$B$6,Currecny_M!$A$1:$P$10,MATCH(Database!C5447,Currecny_M!$A$1:$P$1,0),FALSE)</f>
        <v>1.5497999999999998</v>
      </c>
      <c r="N5447" s="6" t="str">
        <f>VLOOKUP(B5447,Master!$A$2:$C$11,3,FALSE)</f>
        <v>SGD</v>
      </c>
      <c r="O5447" s="6" t="str">
        <f>VLOOKUP(B5447,Master!$A$2:$C$11,2,FALSE)</f>
        <v>Asia</v>
      </c>
      <c r="Q5447" s="39" t="str">
        <f>VLOOKUP(D5447,GL_Master!$A$1:$D$80,2,FALSE)</f>
        <v>PL</v>
      </c>
      <c r="R5447" s="39" t="str">
        <f>VLOOKUP(D5447,GL_Master!$A$1:$D$80,3,FALSE)</f>
        <v>Misc. expenses</v>
      </c>
      <c r="S5447" s="39" t="str">
        <f>VLOOKUP(D5447,GL_Master!$A$1:$D$80,4,FALSE)</f>
        <v>Repair &amp; Maintenance</v>
      </c>
    </row>
    <row r="5448" spans="1:19" x14ac:dyDescent="0.25">
      <c r="A5448" s="39" t="s">
        <v>262</v>
      </c>
      <c r="B5448" s="39" t="s">
        <v>236</v>
      </c>
      <c r="C5448" s="7">
        <v>44166</v>
      </c>
      <c r="D5448" s="39" t="s">
        <v>9</v>
      </c>
      <c r="E5448" s="39">
        <v>250</v>
      </c>
      <c r="F5448" s="82">
        <f t="shared" si="255"/>
        <v>0.25</v>
      </c>
      <c r="G5448" s="39">
        <f>VLOOKUP(N5448,Currecny_M!$A$1:$P$10,2,FALSE)</f>
        <v>53</v>
      </c>
      <c r="H5448" s="39">
        <f>MATCH(C5448,Currecny_M!$A$1:$P$1,0)</f>
        <v>10</v>
      </c>
      <c r="I5448" s="39">
        <f>VLOOKUP(N5448,Currecny_M!$A$1:$P$10,MATCH(Database!C5448,Currecny_M!$A$1:$P$1,0),FALSE)</f>
        <v>57.4</v>
      </c>
      <c r="J5448" s="82">
        <f t="shared" si="256"/>
        <v>14.35</v>
      </c>
      <c r="K5448" s="39">
        <f>VLOOKUP('Cover page'!$B$6,Currecny_M!$A$1:$P$10,MATCH(Database!C5448,Currecny_M!$A$1:$P$1,0),FALSE)</f>
        <v>1</v>
      </c>
      <c r="L5448" s="82">
        <f t="shared" si="257"/>
        <v>14.35</v>
      </c>
      <c r="M5448" s="82">
        <f>((E5448/$F$1)*VLOOKUP(N5448,Currecny_M!$A$1:$P$10,MATCH(Database!C5448,Currecny_M!$A$1:$P$1,0),FALSE))/VLOOKUP('Cover page'!$B$6,Currecny_M!$A$1:$P$10,MATCH(Database!C5448,Currecny_M!$A$1:$P$1,0),FALSE)</f>
        <v>14.35</v>
      </c>
      <c r="N5448" s="6" t="str">
        <f>VLOOKUP(B5448,Master!$A$2:$C$11,3,FALSE)</f>
        <v>SGD</v>
      </c>
      <c r="O5448" s="6" t="str">
        <f>VLOOKUP(B5448,Master!$A$2:$C$11,2,FALSE)</f>
        <v>Asia</v>
      </c>
      <c r="Q5448" s="39" t="str">
        <f>VLOOKUP(D5448,GL_Master!$A$1:$D$80,2,FALSE)</f>
        <v>PL</v>
      </c>
      <c r="R5448" s="39" t="str">
        <f>VLOOKUP(D5448,GL_Master!$A$1:$D$80,3,FALSE)</f>
        <v>Rent</v>
      </c>
      <c r="S5448" s="39" t="str">
        <f>VLOOKUP(D5448,GL_Master!$A$1:$D$80,4,FALSE)</f>
        <v>Office Rent</v>
      </c>
    </row>
    <row r="5449" spans="1:19" x14ac:dyDescent="0.25">
      <c r="A5449" s="39" t="s">
        <v>262</v>
      </c>
      <c r="B5449" s="39" t="s">
        <v>236</v>
      </c>
      <c r="C5449" s="7">
        <v>44166</v>
      </c>
      <c r="D5449" s="39" t="s">
        <v>109</v>
      </c>
      <c r="E5449" s="39">
        <v>-136</v>
      </c>
      <c r="F5449" s="82">
        <f t="shared" si="255"/>
        <v>-0.13600000000000001</v>
      </c>
      <c r="G5449" s="39">
        <f>VLOOKUP(N5449,Currecny_M!$A$1:$P$10,2,FALSE)</f>
        <v>53</v>
      </c>
      <c r="H5449" s="39">
        <f>MATCH(C5449,Currecny_M!$A$1:$P$1,0)</f>
        <v>10</v>
      </c>
      <c r="I5449" s="39">
        <f>VLOOKUP(N5449,Currecny_M!$A$1:$P$10,MATCH(Database!C5449,Currecny_M!$A$1:$P$1,0),FALSE)</f>
        <v>57.4</v>
      </c>
      <c r="J5449" s="82">
        <f t="shared" si="256"/>
        <v>-7.8064</v>
      </c>
      <c r="K5449" s="39">
        <f>VLOOKUP('Cover page'!$B$6,Currecny_M!$A$1:$P$10,MATCH(Database!C5449,Currecny_M!$A$1:$P$1,0),FALSE)</f>
        <v>1</v>
      </c>
      <c r="L5449" s="82">
        <f t="shared" si="257"/>
        <v>-7.8064</v>
      </c>
      <c r="M5449" s="82">
        <f>((E5449/$F$1)*VLOOKUP(N5449,Currecny_M!$A$1:$P$10,MATCH(Database!C5449,Currecny_M!$A$1:$P$1,0),FALSE))/VLOOKUP('Cover page'!$B$6,Currecny_M!$A$1:$P$10,MATCH(Database!C5449,Currecny_M!$A$1:$P$1,0),FALSE)</f>
        <v>-7.8064</v>
      </c>
      <c r="N5449" s="6" t="str">
        <f>VLOOKUP(B5449,Master!$A$2:$C$11,3,FALSE)</f>
        <v>SGD</v>
      </c>
      <c r="O5449" s="6" t="str">
        <f>VLOOKUP(B5449,Master!$A$2:$C$11,2,FALSE)</f>
        <v>Asia</v>
      </c>
      <c r="Q5449" s="39" t="str">
        <f>VLOOKUP(D5449,GL_Master!$A$1:$D$80,2,FALSE)</f>
        <v>PL</v>
      </c>
      <c r="R5449" s="39" t="str">
        <f>VLOOKUP(D5449,GL_Master!$A$1:$D$80,3,FALSE)</f>
        <v>Travelling and conveyance</v>
      </c>
      <c r="S5449" s="39" t="str">
        <f>VLOOKUP(D5449,GL_Master!$A$1:$D$80,4,FALSE)</f>
        <v>Travelling , hotel lodging</v>
      </c>
    </row>
    <row r="5450" spans="1:19" x14ac:dyDescent="0.25">
      <c r="A5450" s="39" t="s">
        <v>262</v>
      </c>
      <c r="B5450" s="39" t="s">
        <v>236</v>
      </c>
      <c r="C5450" s="7">
        <v>44166</v>
      </c>
      <c r="D5450" s="39" t="s">
        <v>110</v>
      </c>
      <c r="E5450" s="39">
        <v>54</v>
      </c>
      <c r="F5450" s="82">
        <f t="shared" si="255"/>
        <v>5.3999999999999999E-2</v>
      </c>
      <c r="G5450" s="39">
        <f>VLOOKUP(N5450,Currecny_M!$A$1:$P$10,2,FALSE)</f>
        <v>53</v>
      </c>
      <c r="H5450" s="39">
        <f>MATCH(C5450,Currecny_M!$A$1:$P$1,0)</f>
        <v>10</v>
      </c>
      <c r="I5450" s="39">
        <f>VLOOKUP(N5450,Currecny_M!$A$1:$P$10,MATCH(Database!C5450,Currecny_M!$A$1:$P$1,0),FALSE)</f>
        <v>57.4</v>
      </c>
      <c r="J5450" s="82">
        <f t="shared" si="256"/>
        <v>3.0995999999999997</v>
      </c>
      <c r="K5450" s="39">
        <f>VLOOKUP('Cover page'!$B$6,Currecny_M!$A$1:$P$10,MATCH(Database!C5450,Currecny_M!$A$1:$P$1,0),FALSE)</f>
        <v>1</v>
      </c>
      <c r="L5450" s="82">
        <f t="shared" si="257"/>
        <v>3.0995999999999997</v>
      </c>
      <c r="M5450" s="82">
        <f>((E5450/$F$1)*VLOOKUP(N5450,Currecny_M!$A$1:$P$10,MATCH(Database!C5450,Currecny_M!$A$1:$P$1,0),FALSE))/VLOOKUP('Cover page'!$B$6,Currecny_M!$A$1:$P$10,MATCH(Database!C5450,Currecny_M!$A$1:$P$1,0),FALSE)</f>
        <v>3.0995999999999997</v>
      </c>
      <c r="N5450" s="6" t="str">
        <f>VLOOKUP(B5450,Master!$A$2:$C$11,3,FALSE)</f>
        <v>SGD</v>
      </c>
      <c r="O5450" s="6" t="str">
        <f>VLOOKUP(B5450,Master!$A$2:$C$11,2,FALSE)</f>
        <v>Asia</v>
      </c>
      <c r="Q5450" s="39" t="str">
        <f>VLOOKUP(D5450,GL_Master!$A$1:$D$80,2,FALSE)</f>
        <v>PL</v>
      </c>
      <c r="R5450" s="39" t="str">
        <f>VLOOKUP(D5450,GL_Master!$A$1:$D$80,3,FALSE)</f>
        <v>Travelling and conveyance</v>
      </c>
      <c r="S5450" s="39" t="str">
        <f>VLOOKUP(D5450,GL_Master!$A$1:$D$80,4,FALSE)</f>
        <v>Travelling , hotel lodging</v>
      </c>
    </row>
    <row r="5451" spans="1:19" x14ac:dyDescent="0.25">
      <c r="A5451" s="39" t="s">
        <v>262</v>
      </c>
      <c r="B5451" s="39" t="s">
        <v>236</v>
      </c>
      <c r="C5451" s="7">
        <v>44166</v>
      </c>
      <c r="D5451" s="39" t="s">
        <v>111</v>
      </c>
      <c r="E5451" s="39">
        <v>27</v>
      </c>
      <c r="F5451" s="82">
        <f t="shared" si="255"/>
        <v>2.7E-2</v>
      </c>
      <c r="G5451" s="39">
        <f>VLOOKUP(N5451,Currecny_M!$A$1:$P$10,2,FALSE)</f>
        <v>53</v>
      </c>
      <c r="H5451" s="39">
        <f>MATCH(C5451,Currecny_M!$A$1:$P$1,0)</f>
        <v>10</v>
      </c>
      <c r="I5451" s="39">
        <f>VLOOKUP(N5451,Currecny_M!$A$1:$P$10,MATCH(Database!C5451,Currecny_M!$A$1:$P$1,0),FALSE)</f>
        <v>57.4</v>
      </c>
      <c r="J5451" s="82">
        <f t="shared" si="256"/>
        <v>1.5497999999999998</v>
      </c>
      <c r="K5451" s="39">
        <f>VLOOKUP('Cover page'!$B$6,Currecny_M!$A$1:$P$10,MATCH(Database!C5451,Currecny_M!$A$1:$P$1,0),FALSE)</f>
        <v>1</v>
      </c>
      <c r="L5451" s="82">
        <f t="shared" si="257"/>
        <v>1.5497999999999998</v>
      </c>
      <c r="M5451" s="82">
        <f>((E5451/$F$1)*VLOOKUP(N5451,Currecny_M!$A$1:$P$10,MATCH(Database!C5451,Currecny_M!$A$1:$P$1,0),FALSE))/VLOOKUP('Cover page'!$B$6,Currecny_M!$A$1:$P$10,MATCH(Database!C5451,Currecny_M!$A$1:$P$1,0),FALSE)</f>
        <v>1.5497999999999998</v>
      </c>
      <c r="N5451" s="6" t="str">
        <f>VLOOKUP(B5451,Master!$A$2:$C$11,3,FALSE)</f>
        <v>SGD</v>
      </c>
      <c r="O5451" s="6" t="str">
        <f>VLOOKUP(B5451,Master!$A$2:$C$11,2,FALSE)</f>
        <v>Asia</v>
      </c>
      <c r="Q5451" s="39" t="str">
        <f>VLOOKUP(D5451,GL_Master!$A$1:$D$80,2,FALSE)</f>
        <v>PL</v>
      </c>
      <c r="R5451" s="39" t="str">
        <f>VLOOKUP(D5451,GL_Master!$A$1:$D$80,3,FALSE)</f>
        <v>Legal &amp; Professional expenses</v>
      </c>
      <c r="S5451" s="39" t="str">
        <f>VLOOKUP(D5451,GL_Master!$A$1:$D$80,4,FALSE)</f>
        <v>Professional Fees - Others</v>
      </c>
    </row>
    <row r="5452" spans="1:19" x14ac:dyDescent="0.25">
      <c r="A5452" s="39" t="s">
        <v>262</v>
      </c>
      <c r="B5452" s="39" t="s">
        <v>236</v>
      </c>
      <c r="C5452" s="7">
        <v>44197</v>
      </c>
      <c r="D5452" s="39" t="s">
        <v>112</v>
      </c>
      <c r="E5452" s="39">
        <v>288</v>
      </c>
      <c r="F5452" s="82">
        <f t="shared" si="255"/>
        <v>0.28799999999999998</v>
      </c>
      <c r="G5452" s="39">
        <f>VLOOKUP(N5452,Currecny_M!$A$1:$P$10,2,FALSE)</f>
        <v>53</v>
      </c>
      <c r="H5452" s="39">
        <f>MATCH(C5452,Currecny_M!$A$1:$P$1,0)</f>
        <v>11</v>
      </c>
      <c r="I5452" s="39">
        <f>VLOOKUP(N5452,Currecny_M!$A$1:$P$10,MATCH(Database!C5452,Currecny_M!$A$1:$P$1,0),FALSE)</f>
        <v>57.97</v>
      </c>
      <c r="J5452" s="82">
        <f t="shared" si="256"/>
        <v>16.695359999999997</v>
      </c>
      <c r="K5452" s="39">
        <f>VLOOKUP('Cover page'!$B$6,Currecny_M!$A$1:$P$10,MATCH(Database!C5452,Currecny_M!$A$1:$P$1,0),FALSE)</f>
        <v>1</v>
      </c>
      <c r="L5452" s="82">
        <f t="shared" si="257"/>
        <v>16.695359999999997</v>
      </c>
      <c r="M5452" s="82">
        <f>((E5452/$F$1)*VLOOKUP(N5452,Currecny_M!$A$1:$P$10,MATCH(Database!C5452,Currecny_M!$A$1:$P$1,0),FALSE))/VLOOKUP('Cover page'!$B$6,Currecny_M!$A$1:$P$10,MATCH(Database!C5452,Currecny_M!$A$1:$P$1,0),FALSE)</f>
        <v>16.695359999999997</v>
      </c>
      <c r="N5452" s="6" t="str">
        <f>VLOOKUP(B5452,Master!$A$2:$C$11,3,FALSE)</f>
        <v>SGD</v>
      </c>
      <c r="O5452" s="6" t="str">
        <f>VLOOKUP(B5452,Master!$A$2:$C$11,2,FALSE)</f>
        <v>Asia</v>
      </c>
      <c r="Q5452" s="39" t="str">
        <f>VLOOKUP(D5452,GL_Master!$A$1:$D$80,2,FALSE)</f>
        <v>PL</v>
      </c>
      <c r="R5452" s="39" t="str">
        <f>VLOOKUP(D5452,GL_Master!$A$1:$D$80,3,FALSE)</f>
        <v>Finance Cost</v>
      </c>
      <c r="S5452" s="39" t="str">
        <f>VLOOKUP(D5452,GL_Master!$A$1:$D$80,4,FALSE)</f>
        <v>Interest expense</v>
      </c>
    </row>
    <row r="5453" spans="1:19" x14ac:dyDescent="0.25">
      <c r="A5453" s="39" t="s">
        <v>262</v>
      </c>
      <c r="B5453" s="39" t="s">
        <v>236</v>
      </c>
      <c r="C5453" s="7">
        <v>44197</v>
      </c>
      <c r="D5453" s="39" t="s">
        <v>25</v>
      </c>
      <c r="E5453" s="39">
        <v>2449</v>
      </c>
      <c r="F5453" s="82">
        <f t="shared" si="255"/>
        <v>2.4489999999999998</v>
      </c>
      <c r="G5453" s="39">
        <f>VLOOKUP(N5453,Currecny_M!$A$1:$P$10,2,FALSE)</f>
        <v>53</v>
      </c>
      <c r="H5453" s="39">
        <f>MATCH(C5453,Currecny_M!$A$1:$P$1,0)</f>
        <v>11</v>
      </c>
      <c r="I5453" s="39">
        <f>VLOOKUP(N5453,Currecny_M!$A$1:$P$10,MATCH(Database!C5453,Currecny_M!$A$1:$P$1,0),FALSE)</f>
        <v>57.97</v>
      </c>
      <c r="J5453" s="82">
        <f t="shared" si="256"/>
        <v>141.96852999999999</v>
      </c>
      <c r="K5453" s="39">
        <f>VLOOKUP('Cover page'!$B$6,Currecny_M!$A$1:$P$10,MATCH(Database!C5453,Currecny_M!$A$1:$P$1,0),FALSE)</f>
        <v>1</v>
      </c>
      <c r="L5453" s="82">
        <f t="shared" si="257"/>
        <v>141.96852999999999</v>
      </c>
      <c r="M5453" s="82">
        <f>((E5453/$F$1)*VLOOKUP(N5453,Currecny_M!$A$1:$P$10,MATCH(Database!C5453,Currecny_M!$A$1:$P$1,0),FALSE))/VLOOKUP('Cover page'!$B$6,Currecny_M!$A$1:$P$10,MATCH(Database!C5453,Currecny_M!$A$1:$P$1,0),FALSE)</f>
        <v>141.96852999999999</v>
      </c>
      <c r="N5453" s="6" t="str">
        <f>VLOOKUP(B5453,Master!$A$2:$C$11,3,FALSE)</f>
        <v>SGD</v>
      </c>
      <c r="O5453" s="6" t="str">
        <f>VLOOKUP(B5453,Master!$A$2:$C$11,2,FALSE)</f>
        <v>Asia</v>
      </c>
      <c r="Q5453" s="39" t="str">
        <f>VLOOKUP(D5453,GL_Master!$A$1:$D$80,2,FALSE)</f>
        <v>PL</v>
      </c>
      <c r="R5453" s="39" t="str">
        <f>VLOOKUP(D5453,GL_Master!$A$1:$D$80,3,FALSE)</f>
        <v>Depreciation</v>
      </c>
      <c r="S5453" s="39" t="str">
        <f>VLOOKUP(D5453,GL_Master!$A$1:$D$80,4,FALSE)</f>
        <v>Depreciation</v>
      </c>
    </row>
    <row r="5454" spans="1:19" x14ac:dyDescent="0.25">
      <c r="A5454" s="39" t="s">
        <v>262</v>
      </c>
      <c r="B5454" s="39" t="s">
        <v>236</v>
      </c>
      <c r="C5454" s="7">
        <v>44197</v>
      </c>
      <c r="D5454" s="39" t="s">
        <v>51</v>
      </c>
      <c r="E5454" s="39">
        <v>-26415</v>
      </c>
      <c r="F5454" s="82">
        <f t="shared" si="255"/>
        <v>-26.414999999999999</v>
      </c>
      <c r="G5454" s="39">
        <f>VLOOKUP(N5454,Currecny_M!$A$1:$P$10,2,FALSE)</f>
        <v>53</v>
      </c>
      <c r="H5454" s="39">
        <f>MATCH(C5454,Currecny_M!$A$1:$P$1,0)</f>
        <v>11</v>
      </c>
      <c r="I5454" s="39">
        <f>VLOOKUP(N5454,Currecny_M!$A$1:$P$10,MATCH(Database!C5454,Currecny_M!$A$1:$P$1,0),FALSE)</f>
        <v>57.97</v>
      </c>
      <c r="J5454" s="82">
        <f t="shared" si="256"/>
        <v>-1531.27755</v>
      </c>
      <c r="K5454" s="39">
        <f>VLOOKUP('Cover page'!$B$6,Currecny_M!$A$1:$P$10,MATCH(Database!C5454,Currecny_M!$A$1:$P$1,0),FALSE)</f>
        <v>1</v>
      </c>
      <c r="L5454" s="82">
        <f t="shared" si="257"/>
        <v>-1531.27755</v>
      </c>
      <c r="M5454" s="82">
        <f>((E5454/$F$1)*VLOOKUP(N5454,Currecny_M!$A$1:$P$10,MATCH(Database!C5454,Currecny_M!$A$1:$P$1,0),FALSE))/VLOOKUP('Cover page'!$B$6,Currecny_M!$A$1:$P$10,MATCH(Database!C5454,Currecny_M!$A$1:$P$1,0),FALSE)</f>
        <v>-1531.27755</v>
      </c>
      <c r="N5454" s="6" t="str">
        <f>VLOOKUP(B5454,Master!$A$2:$C$11,3,FALSE)</f>
        <v>SGD</v>
      </c>
      <c r="O5454" s="6" t="str">
        <f>VLOOKUP(B5454,Master!$A$2:$C$11,2,FALSE)</f>
        <v>Asia</v>
      </c>
      <c r="Q5454" s="39" t="str">
        <f>VLOOKUP(D5454,GL_Master!$A$1:$D$80,2,FALSE)</f>
        <v>BS</v>
      </c>
      <c r="R5454" s="39" t="str">
        <f>VLOOKUP(D5454,GL_Master!$A$1:$D$80,3,FALSE)</f>
        <v>Share Capital</v>
      </c>
      <c r="S5454" s="39" t="str">
        <f>VLOOKUP(D5454,GL_Master!$A$1:$D$80,4,FALSE)</f>
        <v>Equity shares</v>
      </c>
    </row>
    <row r="5455" spans="1:19" x14ac:dyDescent="0.25">
      <c r="A5455" s="39" t="s">
        <v>262</v>
      </c>
      <c r="B5455" s="39" t="s">
        <v>236</v>
      </c>
      <c r="C5455" s="7">
        <v>44197</v>
      </c>
      <c r="D5455" s="39" t="s">
        <v>52</v>
      </c>
      <c r="E5455" s="39">
        <v>-50611</v>
      </c>
      <c r="F5455" s="82">
        <f t="shared" si="255"/>
        <v>-50.610999999999997</v>
      </c>
      <c r="G5455" s="39">
        <f>VLOOKUP(N5455,Currecny_M!$A$1:$P$10,2,FALSE)</f>
        <v>53</v>
      </c>
      <c r="H5455" s="39">
        <f>MATCH(C5455,Currecny_M!$A$1:$P$1,0)</f>
        <v>11</v>
      </c>
      <c r="I5455" s="39">
        <f>VLOOKUP(N5455,Currecny_M!$A$1:$P$10,MATCH(Database!C5455,Currecny_M!$A$1:$P$1,0),FALSE)</f>
        <v>57.97</v>
      </c>
      <c r="J5455" s="82">
        <f t="shared" si="256"/>
        <v>-2933.9196699999998</v>
      </c>
      <c r="K5455" s="39">
        <f>VLOOKUP('Cover page'!$B$6,Currecny_M!$A$1:$P$10,MATCH(Database!C5455,Currecny_M!$A$1:$P$1,0),FALSE)</f>
        <v>1</v>
      </c>
      <c r="L5455" s="82">
        <f t="shared" si="257"/>
        <v>-2933.9196699999998</v>
      </c>
      <c r="M5455" s="82">
        <f>((E5455/$F$1)*VLOOKUP(N5455,Currecny_M!$A$1:$P$10,MATCH(Database!C5455,Currecny_M!$A$1:$P$1,0),FALSE))/VLOOKUP('Cover page'!$B$6,Currecny_M!$A$1:$P$10,MATCH(Database!C5455,Currecny_M!$A$1:$P$1,0),FALSE)</f>
        <v>-2933.9196699999998</v>
      </c>
      <c r="N5455" s="6" t="str">
        <f>VLOOKUP(B5455,Master!$A$2:$C$11,3,FALSE)</f>
        <v>SGD</v>
      </c>
      <c r="O5455" s="6" t="str">
        <f>VLOOKUP(B5455,Master!$A$2:$C$11,2,FALSE)</f>
        <v>Asia</v>
      </c>
      <c r="Q5455" s="39" t="str">
        <f>VLOOKUP(D5455,GL_Master!$A$1:$D$80,2,FALSE)</f>
        <v>BS</v>
      </c>
      <c r="R5455" s="39" t="str">
        <f>VLOOKUP(D5455,GL_Master!$A$1:$D$80,3,FALSE)</f>
        <v>Reserve and Surplus</v>
      </c>
      <c r="S5455" s="39" t="str">
        <f>VLOOKUP(D5455,GL_Master!$A$1:$D$80,4,FALSE)</f>
        <v>Reserves at the commencement of the year</v>
      </c>
    </row>
    <row r="5456" spans="1:19" x14ac:dyDescent="0.25">
      <c r="A5456" s="39" t="s">
        <v>262</v>
      </c>
      <c r="B5456" s="39" t="s">
        <v>236</v>
      </c>
      <c r="C5456" s="7">
        <v>44197</v>
      </c>
      <c r="D5456" s="39" t="s">
        <v>53</v>
      </c>
      <c r="E5456" s="39">
        <v>-6654</v>
      </c>
      <c r="F5456" s="82">
        <f t="shared" si="255"/>
        <v>-6.6539999999999999</v>
      </c>
      <c r="G5456" s="39">
        <f>VLOOKUP(N5456,Currecny_M!$A$1:$P$10,2,FALSE)</f>
        <v>53</v>
      </c>
      <c r="H5456" s="39">
        <f>MATCH(C5456,Currecny_M!$A$1:$P$1,0)</f>
        <v>11</v>
      </c>
      <c r="I5456" s="39">
        <f>VLOOKUP(N5456,Currecny_M!$A$1:$P$10,MATCH(Database!C5456,Currecny_M!$A$1:$P$1,0),FALSE)</f>
        <v>57.97</v>
      </c>
      <c r="J5456" s="82">
        <f t="shared" si="256"/>
        <v>-385.73237999999998</v>
      </c>
      <c r="K5456" s="39">
        <f>VLOOKUP('Cover page'!$B$6,Currecny_M!$A$1:$P$10,MATCH(Database!C5456,Currecny_M!$A$1:$P$1,0),FALSE)</f>
        <v>1</v>
      </c>
      <c r="L5456" s="82">
        <f t="shared" si="257"/>
        <v>-385.73237999999998</v>
      </c>
      <c r="M5456" s="82">
        <f>((E5456/$F$1)*VLOOKUP(N5456,Currecny_M!$A$1:$P$10,MATCH(Database!C5456,Currecny_M!$A$1:$P$1,0),FALSE))/VLOOKUP('Cover page'!$B$6,Currecny_M!$A$1:$P$10,MATCH(Database!C5456,Currecny_M!$A$1:$P$1,0),FALSE)</f>
        <v>-385.73237999999998</v>
      </c>
      <c r="N5456" s="6" t="str">
        <f>VLOOKUP(B5456,Master!$A$2:$C$11,3,FALSE)</f>
        <v>SGD</v>
      </c>
      <c r="O5456" s="6" t="str">
        <f>VLOOKUP(B5456,Master!$A$2:$C$11,2,FALSE)</f>
        <v>Asia</v>
      </c>
      <c r="Q5456" s="39" t="str">
        <f>VLOOKUP(D5456,GL_Master!$A$1:$D$80,2,FALSE)</f>
        <v>BS</v>
      </c>
      <c r="R5456" s="39" t="str">
        <f>VLOOKUP(D5456,GL_Master!$A$1:$D$80,3,FALSE)</f>
        <v>Loan Fund</v>
      </c>
      <c r="S5456" s="39" t="str">
        <f>VLOOKUP(D5456,GL_Master!$A$1:$D$80,4,FALSE)</f>
        <v>Term Loan</v>
      </c>
    </row>
    <row r="5457" spans="1:19" x14ac:dyDescent="0.25">
      <c r="A5457" s="39" t="s">
        <v>262</v>
      </c>
      <c r="B5457" s="39" t="s">
        <v>236</v>
      </c>
      <c r="C5457" s="7">
        <v>44197</v>
      </c>
      <c r="D5457" s="39" t="s">
        <v>54</v>
      </c>
      <c r="E5457" s="39">
        <v>56</v>
      </c>
      <c r="F5457" s="82">
        <f t="shared" si="255"/>
        <v>5.6000000000000001E-2</v>
      </c>
      <c r="G5457" s="39">
        <f>VLOOKUP(N5457,Currecny_M!$A$1:$P$10,2,FALSE)</f>
        <v>53</v>
      </c>
      <c r="H5457" s="39">
        <f>MATCH(C5457,Currecny_M!$A$1:$P$1,0)</f>
        <v>11</v>
      </c>
      <c r="I5457" s="39">
        <f>VLOOKUP(N5457,Currecny_M!$A$1:$P$10,MATCH(Database!C5457,Currecny_M!$A$1:$P$1,0),FALSE)</f>
        <v>57.97</v>
      </c>
      <c r="J5457" s="82">
        <f t="shared" si="256"/>
        <v>3.2463199999999999</v>
      </c>
      <c r="K5457" s="39">
        <f>VLOOKUP('Cover page'!$B$6,Currecny_M!$A$1:$P$10,MATCH(Database!C5457,Currecny_M!$A$1:$P$1,0),FALSE)</f>
        <v>1</v>
      </c>
      <c r="L5457" s="82">
        <f t="shared" si="257"/>
        <v>3.2463199999999999</v>
      </c>
      <c r="M5457" s="82">
        <f>((E5457/$F$1)*VLOOKUP(N5457,Currecny_M!$A$1:$P$10,MATCH(Database!C5457,Currecny_M!$A$1:$P$1,0),FALSE))/VLOOKUP('Cover page'!$B$6,Currecny_M!$A$1:$P$10,MATCH(Database!C5457,Currecny_M!$A$1:$P$1,0),FALSE)</f>
        <v>3.2463199999999999</v>
      </c>
      <c r="N5457" s="6" t="str">
        <f>VLOOKUP(B5457,Master!$A$2:$C$11,3,FALSE)</f>
        <v>SGD</v>
      </c>
      <c r="O5457" s="6" t="str">
        <f>VLOOKUP(B5457,Master!$A$2:$C$11,2,FALSE)</f>
        <v>Asia</v>
      </c>
      <c r="Q5457" s="39" t="str">
        <f>VLOOKUP(D5457,GL_Master!$A$1:$D$80,2,FALSE)</f>
        <v>BS</v>
      </c>
      <c r="R5457" s="39" t="str">
        <f>VLOOKUP(D5457,GL_Master!$A$1:$D$80,3,FALSE)</f>
        <v>Trade Payables</v>
      </c>
      <c r="S5457" s="39" t="str">
        <f>VLOOKUP(D5457,GL_Master!$A$1:$D$80,4,FALSE)</f>
        <v>Trade payable</v>
      </c>
    </row>
    <row r="5458" spans="1:19" x14ac:dyDescent="0.25">
      <c r="A5458" s="39" t="s">
        <v>262</v>
      </c>
      <c r="B5458" s="39" t="s">
        <v>236</v>
      </c>
      <c r="C5458" s="7">
        <v>44197</v>
      </c>
      <c r="D5458" s="39" t="s">
        <v>34</v>
      </c>
      <c r="E5458" s="39">
        <v>-1441</v>
      </c>
      <c r="F5458" s="82">
        <f t="shared" si="255"/>
        <v>-1.4410000000000001</v>
      </c>
      <c r="G5458" s="39">
        <f>VLOOKUP(N5458,Currecny_M!$A$1:$P$10,2,FALSE)</f>
        <v>53</v>
      </c>
      <c r="H5458" s="39">
        <f>MATCH(C5458,Currecny_M!$A$1:$P$1,0)</f>
        <v>11</v>
      </c>
      <c r="I5458" s="39">
        <f>VLOOKUP(N5458,Currecny_M!$A$1:$P$10,MATCH(Database!C5458,Currecny_M!$A$1:$P$1,0),FALSE)</f>
        <v>57.97</v>
      </c>
      <c r="J5458" s="82">
        <f t="shared" si="256"/>
        <v>-83.534770000000009</v>
      </c>
      <c r="K5458" s="39">
        <f>VLOOKUP('Cover page'!$B$6,Currecny_M!$A$1:$P$10,MATCH(Database!C5458,Currecny_M!$A$1:$P$1,0),FALSE)</f>
        <v>1</v>
      </c>
      <c r="L5458" s="82">
        <f t="shared" si="257"/>
        <v>-83.534770000000009</v>
      </c>
      <c r="M5458" s="82">
        <f>((E5458/$F$1)*VLOOKUP(N5458,Currecny_M!$A$1:$P$10,MATCH(Database!C5458,Currecny_M!$A$1:$P$1,0),FALSE))/VLOOKUP('Cover page'!$B$6,Currecny_M!$A$1:$P$10,MATCH(Database!C5458,Currecny_M!$A$1:$P$1,0),FALSE)</f>
        <v>-83.534770000000009</v>
      </c>
      <c r="N5458" s="6" t="str">
        <f>VLOOKUP(B5458,Master!$A$2:$C$11,3,FALSE)</f>
        <v>SGD</v>
      </c>
      <c r="O5458" s="6" t="str">
        <f>VLOOKUP(B5458,Master!$A$2:$C$11,2,FALSE)</f>
        <v>Asia</v>
      </c>
      <c r="Q5458" s="39" t="str">
        <f>VLOOKUP(D5458,GL_Master!$A$1:$D$80,2,FALSE)</f>
        <v>BS</v>
      </c>
      <c r="R5458" s="39" t="str">
        <f>VLOOKUP(D5458,GL_Master!$A$1:$D$80,3,FALSE)</f>
        <v>Provisions</v>
      </c>
      <c r="S5458" s="39" t="str">
        <f>VLOOKUP(D5458,GL_Master!$A$1:$D$80,4,FALSE)</f>
        <v>Expenses payables</v>
      </c>
    </row>
    <row r="5459" spans="1:19" x14ac:dyDescent="0.25">
      <c r="A5459" s="39" t="s">
        <v>262</v>
      </c>
      <c r="B5459" s="39" t="s">
        <v>236</v>
      </c>
      <c r="C5459" s="7">
        <v>44197</v>
      </c>
      <c r="D5459" s="39" t="s">
        <v>18</v>
      </c>
      <c r="E5459" s="39">
        <v>-835</v>
      </c>
      <c r="F5459" s="82">
        <f t="shared" si="255"/>
        <v>-0.83499999999999996</v>
      </c>
      <c r="G5459" s="39">
        <f>VLOOKUP(N5459,Currecny_M!$A$1:$P$10,2,FALSE)</f>
        <v>53</v>
      </c>
      <c r="H5459" s="39">
        <f>MATCH(C5459,Currecny_M!$A$1:$P$1,0)</f>
        <v>11</v>
      </c>
      <c r="I5459" s="39">
        <f>VLOOKUP(N5459,Currecny_M!$A$1:$P$10,MATCH(Database!C5459,Currecny_M!$A$1:$P$1,0),FALSE)</f>
        <v>57.97</v>
      </c>
      <c r="J5459" s="82">
        <f t="shared" si="256"/>
        <v>-48.404949999999999</v>
      </c>
      <c r="K5459" s="39">
        <f>VLOOKUP('Cover page'!$B$6,Currecny_M!$A$1:$P$10,MATCH(Database!C5459,Currecny_M!$A$1:$P$1,0),FALSE)</f>
        <v>1</v>
      </c>
      <c r="L5459" s="82">
        <f t="shared" si="257"/>
        <v>-48.404949999999999</v>
      </c>
      <c r="M5459" s="82">
        <f>((E5459/$F$1)*VLOOKUP(N5459,Currecny_M!$A$1:$P$10,MATCH(Database!C5459,Currecny_M!$A$1:$P$1,0),FALSE))/VLOOKUP('Cover page'!$B$6,Currecny_M!$A$1:$P$10,MATCH(Database!C5459,Currecny_M!$A$1:$P$1,0),FALSE)</f>
        <v>-48.404949999999999</v>
      </c>
      <c r="N5459" s="6" t="str">
        <f>VLOOKUP(B5459,Master!$A$2:$C$11,3,FALSE)</f>
        <v>SGD</v>
      </c>
      <c r="O5459" s="6" t="str">
        <f>VLOOKUP(B5459,Master!$A$2:$C$11,2,FALSE)</f>
        <v>Asia</v>
      </c>
      <c r="Q5459" s="39" t="str">
        <f>VLOOKUP(D5459,GL_Master!$A$1:$D$80,2,FALSE)</f>
        <v>BS</v>
      </c>
      <c r="R5459" s="39" t="str">
        <f>VLOOKUP(D5459,GL_Master!$A$1:$D$80,3,FALSE)</f>
        <v>Other current liabilities</v>
      </c>
      <c r="S5459" s="39" t="str">
        <f>VLOOKUP(D5459,GL_Master!$A$1:$D$80,4,FALSE)</f>
        <v>Employee related liabilities</v>
      </c>
    </row>
    <row r="5460" spans="1:19" x14ac:dyDescent="0.25">
      <c r="A5460" s="39" t="s">
        <v>262</v>
      </c>
      <c r="B5460" s="39" t="s">
        <v>236</v>
      </c>
      <c r="C5460" s="7">
        <v>44197</v>
      </c>
      <c r="D5460" s="39" t="s">
        <v>55</v>
      </c>
      <c r="E5460" s="39">
        <v>-107</v>
      </c>
      <c r="F5460" s="82">
        <f t="shared" si="255"/>
        <v>-0.107</v>
      </c>
      <c r="G5460" s="39">
        <f>VLOOKUP(N5460,Currecny_M!$A$1:$P$10,2,FALSE)</f>
        <v>53</v>
      </c>
      <c r="H5460" s="39">
        <f>MATCH(C5460,Currecny_M!$A$1:$P$1,0)</f>
        <v>11</v>
      </c>
      <c r="I5460" s="39">
        <f>VLOOKUP(N5460,Currecny_M!$A$1:$P$10,MATCH(Database!C5460,Currecny_M!$A$1:$P$1,0),FALSE)</f>
        <v>57.97</v>
      </c>
      <c r="J5460" s="82">
        <f t="shared" si="256"/>
        <v>-6.2027899999999994</v>
      </c>
      <c r="K5460" s="39">
        <f>VLOOKUP('Cover page'!$B$6,Currecny_M!$A$1:$P$10,MATCH(Database!C5460,Currecny_M!$A$1:$P$1,0),FALSE)</f>
        <v>1</v>
      </c>
      <c r="L5460" s="82">
        <f t="shared" si="257"/>
        <v>-6.2027899999999994</v>
      </c>
      <c r="M5460" s="82">
        <f>((E5460/$F$1)*VLOOKUP(N5460,Currecny_M!$A$1:$P$10,MATCH(Database!C5460,Currecny_M!$A$1:$P$1,0),FALSE))/VLOOKUP('Cover page'!$B$6,Currecny_M!$A$1:$P$10,MATCH(Database!C5460,Currecny_M!$A$1:$P$1,0),FALSE)</f>
        <v>-6.2027899999999994</v>
      </c>
      <c r="N5460" s="6" t="str">
        <f>VLOOKUP(B5460,Master!$A$2:$C$11,3,FALSE)</f>
        <v>SGD</v>
      </c>
      <c r="O5460" s="6" t="str">
        <f>VLOOKUP(B5460,Master!$A$2:$C$11,2,FALSE)</f>
        <v>Asia</v>
      </c>
      <c r="Q5460" s="39" t="str">
        <f>VLOOKUP(D5460,GL_Master!$A$1:$D$80,2,FALSE)</f>
        <v>BS</v>
      </c>
      <c r="R5460" s="39" t="str">
        <f>VLOOKUP(D5460,GL_Master!$A$1:$D$80,3,FALSE)</f>
        <v>Other current liabilities</v>
      </c>
      <c r="S5460" s="39" t="str">
        <f>VLOOKUP(D5460,GL_Master!$A$1:$D$80,4,FALSE)</f>
        <v>Security deposit received</v>
      </c>
    </row>
    <row r="5461" spans="1:19" x14ac:dyDescent="0.25">
      <c r="A5461" s="39" t="s">
        <v>262</v>
      </c>
      <c r="B5461" s="39" t="s">
        <v>236</v>
      </c>
      <c r="C5461" s="7">
        <v>44197</v>
      </c>
      <c r="D5461" s="39" t="s">
        <v>56</v>
      </c>
      <c r="E5461" s="39">
        <v>-28</v>
      </c>
      <c r="F5461" s="82">
        <f t="shared" si="255"/>
        <v>-2.8000000000000001E-2</v>
      </c>
      <c r="G5461" s="39">
        <f>VLOOKUP(N5461,Currecny_M!$A$1:$P$10,2,FALSE)</f>
        <v>53</v>
      </c>
      <c r="H5461" s="39">
        <f>MATCH(C5461,Currecny_M!$A$1:$P$1,0)</f>
        <v>11</v>
      </c>
      <c r="I5461" s="39">
        <f>VLOOKUP(N5461,Currecny_M!$A$1:$P$10,MATCH(Database!C5461,Currecny_M!$A$1:$P$1,0),FALSE)</f>
        <v>57.97</v>
      </c>
      <c r="J5461" s="82">
        <f t="shared" si="256"/>
        <v>-1.6231599999999999</v>
      </c>
      <c r="K5461" s="39">
        <f>VLOOKUP('Cover page'!$B$6,Currecny_M!$A$1:$P$10,MATCH(Database!C5461,Currecny_M!$A$1:$P$1,0),FALSE)</f>
        <v>1</v>
      </c>
      <c r="L5461" s="82">
        <f t="shared" si="257"/>
        <v>-1.6231599999999999</v>
      </c>
      <c r="M5461" s="82">
        <f>((E5461/$F$1)*VLOOKUP(N5461,Currecny_M!$A$1:$P$10,MATCH(Database!C5461,Currecny_M!$A$1:$P$1,0),FALSE))/VLOOKUP('Cover page'!$B$6,Currecny_M!$A$1:$P$10,MATCH(Database!C5461,Currecny_M!$A$1:$P$1,0),FALSE)</f>
        <v>-1.6231599999999999</v>
      </c>
      <c r="N5461" s="6" t="str">
        <f>VLOOKUP(B5461,Master!$A$2:$C$11,3,FALSE)</f>
        <v>SGD</v>
      </c>
      <c r="O5461" s="6" t="str">
        <f>VLOOKUP(B5461,Master!$A$2:$C$11,2,FALSE)</f>
        <v>Asia</v>
      </c>
      <c r="Q5461" s="39" t="str">
        <f>VLOOKUP(D5461,GL_Master!$A$1:$D$80,2,FALSE)</f>
        <v>BS</v>
      </c>
      <c r="R5461" s="39" t="str">
        <f>VLOOKUP(D5461,GL_Master!$A$1:$D$80,3,FALSE)</f>
        <v>Other Tax Payables</v>
      </c>
      <c r="S5461" s="39" t="str">
        <f>VLOOKUP(D5461,GL_Master!$A$1:$D$80,4,FALSE)</f>
        <v>Tax deducted at source payable</v>
      </c>
    </row>
    <row r="5462" spans="1:19" x14ac:dyDescent="0.25">
      <c r="A5462" s="39" t="s">
        <v>262</v>
      </c>
      <c r="B5462" s="39" t="s">
        <v>236</v>
      </c>
      <c r="C5462" s="7">
        <v>44197</v>
      </c>
      <c r="D5462" s="39" t="s">
        <v>57</v>
      </c>
      <c r="E5462" s="39">
        <v>-247</v>
      </c>
      <c r="F5462" s="82">
        <f t="shared" si="255"/>
        <v>-0.247</v>
      </c>
      <c r="G5462" s="39">
        <f>VLOOKUP(N5462,Currecny_M!$A$1:$P$10,2,FALSE)</f>
        <v>53</v>
      </c>
      <c r="H5462" s="39">
        <f>MATCH(C5462,Currecny_M!$A$1:$P$1,0)</f>
        <v>11</v>
      </c>
      <c r="I5462" s="39">
        <f>VLOOKUP(N5462,Currecny_M!$A$1:$P$10,MATCH(Database!C5462,Currecny_M!$A$1:$P$1,0),FALSE)</f>
        <v>57.97</v>
      </c>
      <c r="J5462" s="82">
        <f t="shared" si="256"/>
        <v>-14.31859</v>
      </c>
      <c r="K5462" s="39">
        <f>VLOOKUP('Cover page'!$B$6,Currecny_M!$A$1:$P$10,MATCH(Database!C5462,Currecny_M!$A$1:$P$1,0),FALSE)</f>
        <v>1</v>
      </c>
      <c r="L5462" s="82">
        <f t="shared" si="257"/>
        <v>-14.31859</v>
      </c>
      <c r="M5462" s="82">
        <f>((E5462/$F$1)*VLOOKUP(N5462,Currecny_M!$A$1:$P$10,MATCH(Database!C5462,Currecny_M!$A$1:$P$1,0),FALSE))/VLOOKUP('Cover page'!$B$6,Currecny_M!$A$1:$P$10,MATCH(Database!C5462,Currecny_M!$A$1:$P$1,0),FALSE)</f>
        <v>-14.31859</v>
      </c>
      <c r="N5462" s="6" t="str">
        <f>VLOOKUP(B5462,Master!$A$2:$C$11,3,FALSE)</f>
        <v>SGD</v>
      </c>
      <c r="O5462" s="6" t="str">
        <f>VLOOKUP(B5462,Master!$A$2:$C$11,2,FALSE)</f>
        <v>Asia</v>
      </c>
      <c r="Q5462" s="39" t="str">
        <f>VLOOKUP(D5462,GL_Master!$A$1:$D$80,2,FALSE)</f>
        <v>BS</v>
      </c>
      <c r="R5462" s="39" t="str">
        <f>VLOOKUP(D5462,GL_Master!$A$1:$D$80,3,FALSE)</f>
        <v>Other Tax Payables</v>
      </c>
      <c r="S5462" s="39" t="str">
        <f>VLOOKUP(D5462,GL_Master!$A$1:$D$80,4,FALSE)</f>
        <v>Tax deducted at source payable</v>
      </c>
    </row>
    <row r="5463" spans="1:19" x14ac:dyDescent="0.25">
      <c r="A5463" s="39" t="s">
        <v>262</v>
      </c>
      <c r="B5463" s="39" t="s">
        <v>236</v>
      </c>
      <c r="C5463" s="7">
        <v>44197</v>
      </c>
      <c r="D5463" s="39" t="s">
        <v>58</v>
      </c>
      <c r="E5463" s="39">
        <v>-1904</v>
      </c>
      <c r="F5463" s="82">
        <f t="shared" si="255"/>
        <v>-1.9039999999999999</v>
      </c>
      <c r="G5463" s="39">
        <f>VLOOKUP(N5463,Currecny_M!$A$1:$P$10,2,FALSE)</f>
        <v>53</v>
      </c>
      <c r="H5463" s="39">
        <f>MATCH(C5463,Currecny_M!$A$1:$P$1,0)</f>
        <v>11</v>
      </c>
      <c r="I5463" s="39">
        <f>VLOOKUP(N5463,Currecny_M!$A$1:$P$10,MATCH(Database!C5463,Currecny_M!$A$1:$P$1,0),FALSE)</f>
        <v>57.97</v>
      </c>
      <c r="J5463" s="82">
        <f t="shared" si="256"/>
        <v>-110.37487999999999</v>
      </c>
      <c r="K5463" s="39">
        <f>VLOOKUP('Cover page'!$B$6,Currecny_M!$A$1:$P$10,MATCH(Database!C5463,Currecny_M!$A$1:$P$1,0),FALSE)</f>
        <v>1</v>
      </c>
      <c r="L5463" s="82">
        <f t="shared" si="257"/>
        <v>-110.37487999999999</v>
      </c>
      <c r="M5463" s="82">
        <f>((E5463/$F$1)*VLOOKUP(N5463,Currecny_M!$A$1:$P$10,MATCH(Database!C5463,Currecny_M!$A$1:$P$1,0),FALSE))/VLOOKUP('Cover page'!$B$6,Currecny_M!$A$1:$P$10,MATCH(Database!C5463,Currecny_M!$A$1:$P$1,0),FALSE)</f>
        <v>-110.37487999999999</v>
      </c>
      <c r="N5463" s="6" t="str">
        <f>VLOOKUP(B5463,Master!$A$2:$C$11,3,FALSE)</f>
        <v>SGD</v>
      </c>
      <c r="O5463" s="6" t="str">
        <f>VLOOKUP(B5463,Master!$A$2:$C$11,2,FALSE)</f>
        <v>Asia</v>
      </c>
      <c r="Q5463" s="39" t="str">
        <f>VLOOKUP(D5463,GL_Master!$A$1:$D$80,2,FALSE)</f>
        <v>BS</v>
      </c>
      <c r="R5463" s="39" t="str">
        <f>VLOOKUP(D5463,GL_Master!$A$1:$D$80,3,FALSE)</f>
        <v>Long-term provisions</v>
      </c>
      <c r="S5463" s="39" t="str">
        <f>VLOOKUP(D5463,GL_Master!$A$1:$D$80,4,FALSE)</f>
        <v>Provision for gratuity</v>
      </c>
    </row>
    <row r="5464" spans="1:19" x14ac:dyDescent="0.25">
      <c r="A5464" s="39" t="s">
        <v>262</v>
      </c>
      <c r="B5464" s="39" t="s">
        <v>236</v>
      </c>
      <c r="C5464" s="7">
        <v>44197</v>
      </c>
      <c r="D5464" s="39" t="s">
        <v>59</v>
      </c>
      <c r="E5464" s="39">
        <v>-774</v>
      </c>
      <c r="F5464" s="82">
        <f t="shared" si="255"/>
        <v>-0.77400000000000002</v>
      </c>
      <c r="G5464" s="39">
        <f>VLOOKUP(N5464,Currecny_M!$A$1:$P$10,2,FALSE)</f>
        <v>53</v>
      </c>
      <c r="H5464" s="39">
        <f>MATCH(C5464,Currecny_M!$A$1:$P$1,0)</f>
        <v>11</v>
      </c>
      <c r="I5464" s="39">
        <f>VLOOKUP(N5464,Currecny_M!$A$1:$P$10,MATCH(Database!C5464,Currecny_M!$A$1:$P$1,0),FALSE)</f>
        <v>57.97</v>
      </c>
      <c r="J5464" s="82">
        <f t="shared" si="256"/>
        <v>-44.868780000000001</v>
      </c>
      <c r="K5464" s="39">
        <f>VLOOKUP('Cover page'!$B$6,Currecny_M!$A$1:$P$10,MATCH(Database!C5464,Currecny_M!$A$1:$P$1,0),FALSE)</f>
        <v>1</v>
      </c>
      <c r="L5464" s="82">
        <f t="shared" si="257"/>
        <v>-44.868780000000001</v>
      </c>
      <c r="M5464" s="82">
        <f>((E5464/$F$1)*VLOOKUP(N5464,Currecny_M!$A$1:$P$10,MATCH(Database!C5464,Currecny_M!$A$1:$P$1,0),FALSE))/VLOOKUP('Cover page'!$B$6,Currecny_M!$A$1:$P$10,MATCH(Database!C5464,Currecny_M!$A$1:$P$1,0),FALSE)</f>
        <v>-44.868780000000001</v>
      </c>
      <c r="N5464" s="6" t="str">
        <f>VLOOKUP(B5464,Master!$A$2:$C$11,3,FALSE)</f>
        <v>SGD</v>
      </c>
      <c r="O5464" s="6" t="str">
        <f>VLOOKUP(B5464,Master!$A$2:$C$11,2,FALSE)</f>
        <v>Asia</v>
      </c>
      <c r="Q5464" s="39" t="str">
        <f>VLOOKUP(D5464,GL_Master!$A$1:$D$80,2,FALSE)</f>
        <v>BS</v>
      </c>
      <c r="R5464" s="39" t="str">
        <f>VLOOKUP(D5464,GL_Master!$A$1:$D$80,3,FALSE)</f>
        <v>Long-term provisions</v>
      </c>
      <c r="S5464" s="39" t="str">
        <f>VLOOKUP(D5464,GL_Master!$A$1:$D$80,4,FALSE)</f>
        <v>Provision for leave encashment</v>
      </c>
    </row>
    <row r="5465" spans="1:19" x14ac:dyDescent="0.25">
      <c r="A5465" s="39" t="s">
        <v>262</v>
      </c>
      <c r="B5465" s="39" t="s">
        <v>236</v>
      </c>
      <c r="C5465" s="7">
        <v>44197</v>
      </c>
      <c r="D5465" s="39" t="s">
        <v>60</v>
      </c>
      <c r="E5465" s="39">
        <v>-216</v>
      </c>
      <c r="F5465" s="82">
        <f t="shared" si="255"/>
        <v>-0.216</v>
      </c>
      <c r="G5465" s="39">
        <f>VLOOKUP(N5465,Currecny_M!$A$1:$P$10,2,FALSE)</f>
        <v>53</v>
      </c>
      <c r="H5465" s="39">
        <f>MATCH(C5465,Currecny_M!$A$1:$P$1,0)</f>
        <v>11</v>
      </c>
      <c r="I5465" s="39">
        <f>VLOOKUP(N5465,Currecny_M!$A$1:$P$10,MATCH(Database!C5465,Currecny_M!$A$1:$P$1,0),FALSE)</f>
        <v>57.97</v>
      </c>
      <c r="J5465" s="82">
        <f t="shared" si="256"/>
        <v>-12.521519999999999</v>
      </c>
      <c r="K5465" s="39">
        <f>VLOOKUP('Cover page'!$B$6,Currecny_M!$A$1:$P$10,MATCH(Database!C5465,Currecny_M!$A$1:$P$1,0),FALSE)</f>
        <v>1</v>
      </c>
      <c r="L5465" s="82">
        <f t="shared" si="257"/>
        <v>-12.521519999999999</v>
      </c>
      <c r="M5465" s="82">
        <f>((E5465/$F$1)*VLOOKUP(N5465,Currecny_M!$A$1:$P$10,MATCH(Database!C5465,Currecny_M!$A$1:$P$1,0),FALSE))/VLOOKUP('Cover page'!$B$6,Currecny_M!$A$1:$P$10,MATCH(Database!C5465,Currecny_M!$A$1:$P$1,0),FALSE)</f>
        <v>-12.521519999999999</v>
      </c>
      <c r="N5465" s="6" t="str">
        <f>VLOOKUP(B5465,Master!$A$2:$C$11,3,FALSE)</f>
        <v>SGD</v>
      </c>
      <c r="O5465" s="6" t="str">
        <f>VLOOKUP(B5465,Master!$A$2:$C$11,2,FALSE)</f>
        <v>Asia</v>
      </c>
      <c r="Q5465" s="39" t="str">
        <f>VLOOKUP(D5465,GL_Master!$A$1:$D$80,2,FALSE)</f>
        <v>BS</v>
      </c>
      <c r="R5465" s="39" t="str">
        <f>VLOOKUP(D5465,GL_Master!$A$1:$D$80,3,FALSE)</f>
        <v>Trade Payables</v>
      </c>
      <c r="S5465" s="39" t="str">
        <f>VLOOKUP(D5465,GL_Master!$A$1:$D$80,4,FALSE)</f>
        <v>Trade payable</v>
      </c>
    </row>
    <row r="5466" spans="1:19" x14ac:dyDescent="0.25">
      <c r="A5466" s="39" t="s">
        <v>262</v>
      </c>
      <c r="B5466" s="39" t="s">
        <v>236</v>
      </c>
      <c r="C5466" s="7">
        <v>44197</v>
      </c>
      <c r="D5466" s="39" t="s">
        <v>61</v>
      </c>
      <c r="E5466" s="39">
        <v>-2419</v>
      </c>
      <c r="F5466" s="82">
        <f t="shared" si="255"/>
        <v>-2.419</v>
      </c>
      <c r="G5466" s="39">
        <f>VLOOKUP(N5466,Currecny_M!$A$1:$P$10,2,FALSE)</f>
        <v>53</v>
      </c>
      <c r="H5466" s="39">
        <f>MATCH(C5466,Currecny_M!$A$1:$P$1,0)</f>
        <v>11</v>
      </c>
      <c r="I5466" s="39">
        <f>VLOOKUP(N5466,Currecny_M!$A$1:$P$10,MATCH(Database!C5466,Currecny_M!$A$1:$P$1,0),FALSE)</f>
        <v>57.97</v>
      </c>
      <c r="J5466" s="82">
        <f t="shared" si="256"/>
        <v>-140.22943000000001</v>
      </c>
      <c r="K5466" s="39">
        <f>VLOOKUP('Cover page'!$B$6,Currecny_M!$A$1:$P$10,MATCH(Database!C5466,Currecny_M!$A$1:$P$1,0),FALSE)</f>
        <v>1</v>
      </c>
      <c r="L5466" s="82">
        <f t="shared" si="257"/>
        <v>-140.22943000000001</v>
      </c>
      <c r="M5466" s="82">
        <f>((E5466/$F$1)*VLOOKUP(N5466,Currecny_M!$A$1:$P$10,MATCH(Database!C5466,Currecny_M!$A$1:$P$1,0),FALSE))/VLOOKUP('Cover page'!$B$6,Currecny_M!$A$1:$P$10,MATCH(Database!C5466,Currecny_M!$A$1:$P$1,0),FALSE)</f>
        <v>-140.22943000000001</v>
      </c>
      <c r="N5466" s="6" t="str">
        <f>VLOOKUP(B5466,Master!$A$2:$C$11,3,FALSE)</f>
        <v>SGD</v>
      </c>
      <c r="O5466" s="6" t="str">
        <f>VLOOKUP(B5466,Master!$A$2:$C$11,2,FALSE)</f>
        <v>Asia</v>
      </c>
      <c r="Q5466" s="39" t="str">
        <f>VLOOKUP(D5466,GL_Master!$A$1:$D$80,2,FALSE)</f>
        <v>BS</v>
      </c>
      <c r="R5466" s="39" t="str">
        <f>VLOOKUP(D5466,GL_Master!$A$1:$D$80,3,FALSE)</f>
        <v>Provisions</v>
      </c>
      <c r="S5466" s="39" t="str">
        <f>VLOOKUP(D5466,GL_Master!$A$1:$D$80,4,FALSE)</f>
        <v>Provision for doubtful assets</v>
      </c>
    </row>
    <row r="5467" spans="1:19" x14ac:dyDescent="0.25">
      <c r="A5467" s="39" t="s">
        <v>262</v>
      </c>
      <c r="B5467" s="39" t="s">
        <v>236</v>
      </c>
      <c r="C5467" s="7">
        <v>44197</v>
      </c>
      <c r="D5467" s="39" t="s">
        <v>62</v>
      </c>
      <c r="E5467" s="39">
        <v>-84</v>
      </c>
      <c r="F5467" s="82">
        <f t="shared" si="255"/>
        <v>-8.4000000000000005E-2</v>
      </c>
      <c r="G5467" s="39">
        <f>VLOOKUP(N5467,Currecny_M!$A$1:$P$10,2,FALSE)</f>
        <v>53</v>
      </c>
      <c r="H5467" s="39">
        <f>MATCH(C5467,Currecny_M!$A$1:$P$1,0)</f>
        <v>11</v>
      </c>
      <c r="I5467" s="39">
        <f>VLOOKUP(N5467,Currecny_M!$A$1:$P$10,MATCH(Database!C5467,Currecny_M!$A$1:$P$1,0),FALSE)</f>
        <v>57.97</v>
      </c>
      <c r="J5467" s="82">
        <f t="shared" si="256"/>
        <v>-4.8694800000000003</v>
      </c>
      <c r="K5467" s="39">
        <f>VLOOKUP('Cover page'!$B$6,Currecny_M!$A$1:$P$10,MATCH(Database!C5467,Currecny_M!$A$1:$P$1,0),FALSE)</f>
        <v>1</v>
      </c>
      <c r="L5467" s="82">
        <f t="shared" si="257"/>
        <v>-4.8694800000000003</v>
      </c>
      <c r="M5467" s="82">
        <f>((E5467/$F$1)*VLOOKUP(N5467,Currecny_M!$A$1:$P$10,MATCH(Database!C5467,Currecny_M!$A$1:$P$1,0),FALSE))/VLOOKUP('Cover page'!$B$6,Currecny_M!$A$1:$P$10,MATCH(Database!C5467,Currecny_M!$A$1:$P$1,0),FALSE)</f>
        <v>-4.8694800000000003</v>
      </c>
      <c r="N5467" s="6" t="str">
        <f>VLOOKUP(B5467,Master!$A$2:$C$11,3,FALSE)</f>
        <v>SGD</v>
      </c>
      <c r="O5467" s="6" t="str">
        <f>VLOOKUP(B5467,Master!$A$2:$C$11,2,FALSE)</f>
        <v>Asia</v>
      </c>
      <c r="Q5467" s="39" t="str">
        <f>VLOOKUP(D5467,GL_Master!$A$1:$D$80,2,FALSE)</f>
        <v>BS</v>
      </c>
      <c r="R5467" s="39" t="str">
        <f>VLOOKUP(D5467,GL_Master!$A$1:$D$80,3,FALSE)</f>
        <v>Provisions</v>
      </c>
      <c r="S5467" s="39" t="str">
        <f>VLOOKUP(D5467,GL_Master!$A$1:$D$80,4,FALSE)</f>
        <v>Provision for Insurance</v>
      </c>
    </row>
    <row r="5468" spans="1:19" x14ac:dyDescent="0.25">
      <c r="A5468" s="39" t="s">
        <v>262</v>
      </c>
      <c r="B5468" s="39" t="s">
        <v>236</v>
      </c>
      <c r="C5468" s="7">
        <v>44197</v>
      </c>
      <c r="D5468" s="39" t="s">
        <v>63</v>
      </c>
      <c r="E5468" s="39">
        <v>187</v>
      </c>
      <c r="F5468" s="82">
        <f t="shared" si="255"/>
        <v>0.187</v>
      </c>
      <c r="G5468" s="39">
        <f>VLOOKUP(N5468,Currecny_M!$A$1:$P$10,2,FALSE)</f>
        <v>53</v>
      </c>
      <c r="H5468" s="39">
        <f>MATCH(C5468,Currecny_M!$A$1:$P$1,0)</f>
        <v>11</v>
      </c>
      <c r="I5468" s="39">
        <f>VLOOKUP(N5468,Currecny_M!$A$1:$P$10,MATCH(Database!C5468,Currecny_M!$A$1:$P$1,0),FALSE)</f>
        <v>57.97</v>
      </c>
      <c r="J5468" s="82">
        <f t="shared" si="256"/>
        <v>10.840389999999999</v>
      </c>
      <c r="K5468" s="39">
        <f>VLOOKUP('Cover page'!$B$6,Currecny_M!$A$1:$P$10,MATCH(Database!C5468,Currecny_M!$A$1:$P$1,0),FALSE)</f>
        <v>1</v>
      </c>
      <c r="L5468" s="82">
        <f t="shared" si="257"/>
        <v>10.840389999999999</v>
      </c>
      <c r="M5468" s="82">
        <f>((E5468/$F$1)*VLOOKUP(N5468,Currecny_M!$A$1:$P$10,MATCH(Database!C5468,Currecny_M!$A$1:$P$1,0),FALSE))/VLOOKUP('Cover page'!$B$6,Currecny_M!$A$1:$P$10,MATCH(Database!C5468,Currecny_M!$A$1:$P$1,0),FALSE)</f>
        <v>10.840389999999999</v>
      </c>
      <c r="N5468" s="6" t="str">
        <f>VLOOKUP(B5468,Master!$A$2:$C$11,3,FALSE)</f>
        <v>SGD</v>
      </c>
      <c r="O5468" s="6" t="str">
        <f>VLOOKUP(B5468,Master!$A$2:$C$11,2,FALSE)</f>
        <v>Asia</v>
      </c>
      <c r="Q5468" s="39" t="str">
        <f>VLOOKUP(D5468,GL_Master!$A$1:$D$80,2,FALSE)</f>
        <v>BS</v>
      </c>
      <c r="R5468" s="39" t="str">
        <f>VLOOKUP(D5468,GL_Master!$A$1:$D$80,3,FALSE)</f>
        <v>Gross Block</v>
      </c>
      <c r="S5468" s="39" t="str">
        <f>VLOOKUP(D5468,GL_Master!$A$1:$D$80,4,FALSE)</f>
        <v>Tangible Fixed assets</v>
      </c>
    </row>
    <row r="5469" spans="1:19" x14ac:dyDescent="0.25">
      <c r="A5469" s="39" t="s">
        <v>262</v>
      </c>
      <c r="B5469" s="39" t="s">
        <v>236</v>
      </c>
      <c r="C5469" s="7">
        <v>44197</v>
      </c>
      <c r="D5469" s="39" t="s">
        <v>64</v>
      </c>
      <c r="E5469" s="39">
        <v>11334</v>
      </c>
      <c r="F5469" s="82">
        <f t="shared" si="255"/>
        <v>11.334</v>
      </c>
      <c r="G5469" s="39">
        <f>VLOOKUP(N5469,Currecny_M!$A$1:$P$10,2,FALSE)</f>
        <v>53</v>
      </c>
      <c r="H5469" s="39">
        <f>MATCH(C5469,Currecny_M!$A$1:$P$1,0)</f>
        <v>11</v>
      </c>
      <c r="I5469" s="39">
        <f>VLOOKUP(N5469,Currecny_M!$A$1:$P$10,MATCH(Database!C5469,Currecny_M!$A$1:$P$1,0),FALSE)</f>
        <v>57.97</v>
      </c>
      <c r="J5469" s="82">
        <f t="shared" si="256"/>
        <v>657.03197999999998</v>
      </c>
      <c r="K5469" s="39">
        <f>VLOOKUP('Cover page'!$B$6,Currecny_M!$A$1:$P$10,MATCH(Database!C5469,Currecny_M!$A$1:$P$1,0),FALSE)</f>
        <v>1</v>
      </c>
      <c r="L5469" s="82">
        <f t="shared" si="257"/>
        <v>657.03197999999998</v>
      </c>
      <c r="M5469" s="82">
        <f>((E5469/$F$1)*VLOOKUP(N5469,Currecny_M!$A$1:$P$10,MATCH(Database!C5469,Currecny_M!$A$1:$P$1,0),FALSE))/VLOOKUP('Cover page'!$B$6,Currecny_M!$A$1:$P$10,MATCH(Database!C5469,Currecny_M!$A$1:$P$1,0),FALSE)</f>
        <v>657.03197999999998</v>
      </c>
      <c r="N5469" s="6" t="str">
        <f>VLOOKUP(B5469,Master!$A$2:$C$11,3,FALSE)</f>
        <v>SGD</v>
      </c>
      <c r="O5469" s="6" t="str">
        <f>VLOOKUP(B5469,Master!$A$2:$C$11,2,FALSE)</f>
        <v>Asia</v>
      </c>
      <c r="Q5469" s="39" t="str">
        <f>VLOOKUP(D5469,GL_Master!$A$1:$D$80,2,FALSE)</f>
        <v>BS</v>
      </c>
      <c r="R5469" s="39" t="str">
        <f>VLOOKUP(D5469,GL_Master!$A$1:$D$80,3,FALSE)</f>
        <v>Gross Block</v>
      </c>
      <c r="S5469" s="39" t="str">
        <f>VLOOKUP(D5469,GL_Master!$A$1:$D$80,4,FALSE)</f>
        <v>Tangible Fixed assets</v>
      </c>
    </row>
    <row r="5470" spans="1:19" x14ac:dyDescent="0.25">
      <c r="A5470" s="39" t="s">
        <v>262</v>
      </c>
      <c r="B5470" s="39" t="s">
        <v>236</v>
      </c>
      <c r="C5470" s="7">
        <v>44197</v>
      </c>
      <c r="D5470" s="39" t="s">
        <v>65</v>
      </c>
      <c r="E5470" s="39">
        <v>-7284</v>
      </c>
      <c r="F5470" s="82">
        <f t="shared" si="255"/>
        <v>-7.2839999999999998</v>
      </c>
      <c r="G5470" s="39">
        <f>VLOOKUP(N5470,Currecny_M!$A$1:$P$10,2,FALSE)</f>
        <v>53</v>
      </c>
      <c r="H5470" s="39">
        <f>MATCH(C5470,Currecny_M!$A$1:$P$1,0)</f>
        <v>11</v>
      </c>
      <c r="I5470" s="39">
        <f>VLOOKUP(N5470,Currecny_M!$A$1:$P$10,MATCH(Database!C5470,Currecny_M!$A$1:$P$1,0),FALSE)</f>
        <v>57.97</v>
      </c>
      <c r="J5470" s="82">
        <f t="shared" si="256"/>
        <v>-422.25347999999997</v>
      </c>
      <c r="K5470" s="39">
        <f>VLOOKUP('Cover page'!$B$6,Currecny_M!$A$1:$P$10,MATCH(Database!C5470,Currecny_M!$A$1:$P$1,0),FALSE)</f>
        <v>1</v>
      </c>
      <c r="L5470" s="82">
        <f t="shared" si="257"/>
        <v>-422.25347999999997</v>
      </c>
      <c r="M5470" s="82">
        <f>((E5470/$F$1)*VLOOKUP(N5470,Currecny_M!$A$1:$P$10,MATCH(Database!C5470,Currecny_M!$A$1:$P$1,0),FALSE))/VLOOKUP('Cover page'!$B$6,Currecny_M!$A$1:$P$10,MATCH(Database!C5470,Currecny_M!$A$1:$P$1,0),FALSE)</f>
        <v>-422.25347999999997</v>
      </c>
      <c r="N5470" s="6" t="str">
        <f>VLOOKUP(B5470,Master!$A$2:$C$11,3,FALSE)</f>
        <v>SGD</v>
      </c>
      <c r="O5470" s="6" t="str">
        <f>VLOOKUP(B5470,Master!$A$2:$C$11,2,FALSE)</f>
        <v>Asia</v>
      </c>
      <c r="Q5470" s="39" t="str">
        <f>VLOOKUP(D5470,GL_Master!$A$1:$D$80,2,FALSE)</f>
        <v>BS</v>
      </c>
      <c r="R5470" s="39" t="str">
        <f>VLOOKUP(D5470,GL_Master!$A$1:$D$80,3,FALSE)</f>
        <v>Accumulated Depreciation</v>
      </c>
      <c r="S5470" s="39" t="str">
        <f>VLOOKUP(D5470,GL_Master!$A$1:$D$80,4,FALSE)</f>
        <v>Accumulated Depreciation</v>
      </c>
    </row>
    <row r="5471" spans="1:19" x14ac:dyDescent="0.25">
      <c r="A5471" s="39" t="s">
        <v>262</v>
      </c>
      <c r="B5471" s="39" t="s">
        <v>236</v>
      </c>
      <c r="C5471" s="7">
        <v>44197</v>
      </c>
      <c r="D5471" s="39" t="s">
        <v>66</v>
      </c>
      <c r="E5471" s="39">
        <v>5820</v>
      </c>
      <c r="F5471" s="82">
        <f t="shared" si="255"/>
        <v>5.82</v>
      </c>
      <c r="G5471" s="39">
        <f>VLOOKUP(N5471,Currecny_M!$A$1:$P$10,2,FALSE)</f>
        <v>53</v>
      </c>
      <c r="H5471" s="39">
        <f>MATCH(C5471,Currecny_M!$A$1:$P$1,0)</f>
        <v>11</v>
      </c>
      <c r="I5471" s="39">
        <f>VLOOKUP(N5471,Currecny_M!$A$1:$P$10,MATCH(Database!C5471,Currecny_M!$A$1:$P$1,0),FALSE)</f>
        <v>57.97</v>
      </c>
      <c r="J5471" s="82">
        <f t="shared" si="256"/>
        <v>337.3854</v>
      </c>
      <c r="K5471" s="39">
        <f>VLOOKUP('Cover page'!$B$6,Currecny_M!$A$1:$P$10,MATCH(Database!C5471,Currecny_M!$A$1:$P$1,0),FALSE)</f>
        <v>1</v>
      </c>
      <c r="L5471" s="82">
        <f t="shared" si="257"/>
        <v>337.3854</v>
      </c>
      <c r="M5471" s="82">
        <f>((E5471/$F$1)*VLOOKUP(N5471,Currecny_M!$A$1:$P$10,MATCH(Database!C5471,Currecny_M!$A$1:$P$1,0),FALSE))/VLOOKUP('Cover page'!$B$6,Currecny_M!$A$1:$P$10,MATCH(Database!C5471,Currecny_M!$A$1:$P$1,0),FALSE)</f>
        <v>337.3854</v>
      </c>
      <c r="N5471" s="6" t="str">
        <f>VLOOKUP(B5471,Master!$A$2:$C$11,3,FALSE)</f>
        <v>SGD</v>
      </c>
      <c r="O5471" s="6" t="str">
        <f>VLOOKUP(B5471,Master!$A$2:$C$11,2,FALSE)</f>
        <v>Asia</v>
      </c>
      <c r="Q5471" s="39" t="str">
        <f>VLOOKUP(D5471,GL_Master!$A$1:$D$80,2,FALSE)</f>
        <v>BS</v>
      </c>
      <c r="R5471" s="39" t="str">
        <f>VLOOKUP(D5471,GL_Master!$A$1:$D$80,3,FALSE)</f>
        <v>Gross Block</v>
      </c>
      <c r="S5471" s="39" t="str">
        <f>VLOOKUP(D5471,GL_Master!$A$1:$D$80,4,FALSE)</f>
        <v>Tangible Fixed assets</v>
      </c>
    </row>
    <row r="5472" spans="1:19" x14ac:dyDescent="0.25">
      <c r="A5472" s="39" t="s">
        <v>262</v>
      </c>
      <c r="B5472" s="39" t="s">
        <v>236</v>
      </c>
      <c r="C5472" s="7">
        <v>44197</v>
      </c>
      <c r="D5472" s="39" t="s">
        <v>67</v>
      </c>
      <c r="E5472" s="39">
        <v>2295</v>
      </c>
      <c r="F5472" s="82">
        <f t="shared" si="255"/>
        <v>2.2949999999999999</v>
      </c>
      <c r="G5472" s="39">
        <f>VLOOKUP(N5472,Currecny_M!$A$1:$P$10,2,FALSE)</f>
        <v>53</v>
      </c>
      <c r="H5472" s="39">
        <f>MATCH(C5472,Currecny_M!$A$1:$P$1,0)</f>
        <v>11</v>
      </c>
      <c r="I5472" s="39">
        <f>VLOOKUP(N5472,Currecny_M!$A$1:$P$10,MATCH(Database!C5472,Currecny_M!$A$1:$P$1,0),FALSE)</f>
        <v>57.97</v>
      </c>
      <c r="J5472" s="82">
        <f t="shared" si="256"/>
        <v>133.04114999999999</v>
      </c>
      <c r="K5472" s="39">
        <f>VLOOKUP('Cover page'!$B$6,Currecny_M!$A$1:$P$10,MATCH(Database!C5472,Currecny_M!$A$1:$P$1,0),FALSE)</f>
        <v>1</v>
      </c>
      <c r="L5472" s="82">
        <f t="shared" si="257"/>
        <v>133.04114999999999</v>
      </c>
      <c r="M5472" s="82">
        <f>((E5472/$F$1)*VLOOKUP(N5472,Currecny_M!$A$1:$P$10,MATCH(Database!C5472,Currecny_M!$A$1:$P$1,0),FALSE))/VLOOKUP('Cover page'!$B$6,Currecny_M!$A$1:$P$10,MATCH(Database!C5472,Currecny_M!$A$1:$P$1,0),FALSE)</f>
        <v>133.04114999999999</v>
      </c>
      <c r="N5472" s="6" t="str">
        <f>VLOOKUP(B5472,Master!$A$2:$C$11,3,FALSE)</f>
        <v>SGD</v>
      </c>
      <c r="O5472" s="6" t="str">
        <f>VLOOKUP(B5472,Master!$A$2:$C$11,2,FALSE)</f>
        <v>Asia</v>
      </c>
      <c r="Q5472" s="39" t="str">
        <f>VLOOKUP(D5472,GL_Master!$A$1:$D$80,2,FALSE)</f>
        <v>BS</v>
      </c>
      <c r="R5472" s="39" t="str">
        <f>VLOOKUP(D5472,GL_Master!$A$1:$D$80,3,FALSE)</f>
        <v>Gross Block</v>
      </c>
      <c r="S5472" s="39" t="str">
        <f>VLOOKUP(D5472,GL_Master!$A$1:$D$80,4,FALSE)</f>
        <v>Tangible Fixed assets</v>
      </c>
    </row>
    <row r="5473" spans="1:19" x14ac:dyDescent="0.25">
      <c r="A5473" s="39" t="s">
        <v>262</v>
      </c>
      <c r="B5473" s="39" t="s">
        <v>236</v>
      </c>
      <c r="C5473" s="7">
        <v>44197</v>
      </c>
      <c r="D5473" s="39" t="s">
        <v>68</v>
      </c>
      <c r="E5473" s="39">
        <v>-1968</v>
      </c>
      <c r="F5473" s="82">
        <f t="shared" si="255"/>
        <v>-1.968</v>
      </c>
      <c r="G5473" s="39">
        <f>VLOOKUP(N5473,Currecny_M!$A$1:$P$10,2,FALSE)</f>
        <v>53</v>
      </c>
      <c r="H5473" s="39">
        <f>MATCH(C5473,Currecny_M!$A$1:$P$1,0)</f>
        <v>11</v>
      </c>
      <c r="I5473" s="39">
        <f>VLOOKUP(N5473,Currecny_M!$A$1:$P$10,MATCH(Database!C5473,Currecny_M!$A$1:$P$1,0),FALSE)</f>
        <v>57.97</v>
      </c>
      <c r="J5473" s="82">
        <f t="shared" si="256"/>
        <v>-114.08496</v>
      </c>
      <c r="K5473" s="39">
        <f>VLOOKUP('Cover page'!$B$6,Currecny_M!$A$1:$P$10,MATCH(Database!C5473,Currecny_M!$A$1:$P$1,0),FALSE)</f>
        <v>1</v>
      </c>
      <c r="L5473" s="82">
        <f t="shared" si="257"/>
        <v>-114.08496</v>
      </c>
      <c r="M5473" s="82">
        <f>((E5473/$F$1)*VLOOKUP(N5473,Currecny_M!$A$1:$P$10,MATCH(Database!C5473,Currecny_M!$A$1:$P$1,0),FALSE))/VLOOKUP('Cover page'!$B$6,Currecny_M!$A$1:$P$10,MATCH(Database!C5473,Currecny_M!$A$1:$P$1,0),FALSE)</f>
        <v>-114.08496</v>
      </c>
      <c r="N5473" s="6" t="str">
        <f>VLOOKUP(B5473,Master!$A$2:$C$11,3,FALSE)</f>
        <v>SGD</v>
      </c>
      <c r="O5473" s="6" t="str">
        <f>VLOOKUP(B5473,Master!$A$2:$C$11,2,FALSE)</f>
        <v>Asia</v>
      </c>
      <c r="Q5473" s="39" t="str">
        <f>VLOOKUP(D5473,GL_Master!$A$1:$D$80,2,FALSE)</f>
        <v>BS</v>
      </c>
      <c r="R5473" s="39" t="str">
        <f>VLOOKUP(D5473,GL_Master!$A$1:$D$80,3,FALSE)</f>
        <v>Accumulated Depreciation</v>
      </c>
      <c r="S5473" s="39" t="str">
        <f>VLOOKUP(D5473,GL_Master!$A$1:$D$80,4,FALSE)</f>
        <v>Accumulated Depreciation</v>
      </c>
    </row>
    <row r="5474" spans="1:19" x14ac:dyDescent="0.25">
      <c r="A5474" s="39" t="s">
        <v>262</v>
      </c>
      <c r="B5474" s="39" t="s">
        <v>236</v>
      </c>
      <c r="C5474" s="7">
        <v>44197</v>
      </c>
      <c r="D5474" s="39" t="s">
        <v>69</v>
      </c>
      <c r="E5474" s="39">
        <v>3981</v>
      </c>
      <c r="F5474" s="82">
        <f t="shared" si="255"/>
        <v>3.9809999999999999</v>
      </c>
      <c r="G5474" s="39">
        <f>VLOOKUP(N5474,Currecny_M!$A$1:$P$10,2,FALSE)</f>
        <v>53</v>
      </c>
      <c r="H5474" s="39">
        <f>MATCH(C5474,Currecny_M!$A$1:$P$1,0)</f>
        <v>11</v>
      </c>
      <c r="I5474" s="39">
        <f>VLOOKUP(N5474,Currecny_M!$A$1:$P$10,MATCH(Database!C5474,Currecny_M!$A$1:$P$1,0),FALSE)</f>
        <v>57.97</v>
      </c>
      <c r="J5474" s="82">
        <f t="shared" si="256"/>
        <v>230.77857</v>
      </c>
      <c r="K5474" s="39">
        <f>VLOOKUP('Cover page'!$B$6,Currecny_M!$A$1:$P$10,MATCH(Database!C5474,Currecny_M!$A$1:$P$1,0),FALSE)</f>
        <v>1</v>
      </c>
      <c r="L5474" s="82">
        <f t="shared" si="257"/>
        <v>230.77857</v>
      </c>
      <c r="M5474" s="82">
        <f>((E5474/$F$1)*VLOOKUP(N5474,Currecny_M!$A$1:$P$10,MATCH(Database!C5474,Currecny_M!$A$1:$P$1,0),FALSE))/VLOOKUP('Cover page'!$B$6,Currecny_M!$A$1:$P$10,MATCH(Database!C5474,Currecny_M!$A$1:$P$1,0),FALSE)</f>
        <v>230.77857</v>
      </c>
      <c r="N5474" s="6" t="str">
        <f>VLOOKUP(B5474,Master!$A$2:$C$11,3,FALSE)</f>
        <v>SGD</v>
      </c>
      <c r="O5474" s="6" t="str">
        <f>VLOOKUP(B5474,Master!$A$2:$C$11,2,FALSE)</f>
        <v>Asia</v>
      </c>
      <c r="Q5474" s="39" t="str">
        <f>VLOOKUP(D5474,GL_Master!$A$1:$D$80,2,FALSE)</f>
        <v>BS</v>
      </c>
      <c r="R5474" s="39" t="str">
        <f>VLOOKUP(D5474,GL_Master!$A$1:$D$80,3,FALSE)</f>
        <v>Gross Block</v>
      </c>
      <c r="S5474" s="39" t="str">
        <f>VLOOKUP(D5474,GL_Master!$A$1:$D$80,4,FALSE)</f>
        <v>Tangible Fixed assets</v>
      </c>
    </row>
    <row r="5475" spans="1:19" x14ac:dyDescent="0.25">
      <c r="A5475" s="39" t="s">
        <v>262</v>
      </c>
      <c r="B5475" s="39" t="s">
        <v>236</v>
      </c>
      <c r="C5475" s="7">
        <v>44197</v>
      </c>
      <c r="D5475" s="39" t="s">
        <v>70</v>
      </c>
      <c r="E5475" s="39">
        <v>-145</v>
      </c>
      <c r="F5475" s="82">
        <f t="shared" si="255"/>
        <v>-0.14499999999999999</v>
      </c>
      <c r="G5475" s="39">
        <f>VLOOKUP(N5475,Currecny_M!$A$1:$P$10,2,FALSE)</f>
        <v>53</v>
      </c>
      <c r="H5475" s="39">
        <f>MATCH(C5475,Currecny_M!$A$1:$P$1,0)</f>
        <v>11</v>
      </c>
      <c r="I5475" s="39">
        <f>VLOOKUP(N5475,Currecny_M!$A$1:$P$10,MATCH(Database!C5475,Currecny_M!$A$1:$P$1,0),FALSE)</f>
        <v>57.97</v>
      </c>
      <c r="J5475" s="82">
        <f t="shared" si="256"/>
        <v>-8.4056499999999996</v>
      </c>
      <c r="K5475" s="39">
        <f>VLOOKUP('Cover page'!$B$6,Currecny_M!$A$1:$P$10,MATCH(Database!C5475,Currecny_M!$A$1:$P$1,0),FALSE)</f>
        <v>1</v>
      </c>
      <c r="L5475" s="82">
        <f t="shared" si="257"/>
        <v>-8.4056499999999996</v>
      </c>
      <c r="M5475" s="82">
        <f>((E5475/$F$1)*VLOOKUP(N5475,Currecny_M!$A$1:$P$10,MATCH(Database!C5475,Currecny_M!$A$1:$P$1,0),FALSE))/VLOOKUP('Cover page'!$B$6,Currecny_M!$A$1:$P$10,MATCH(Database!C5475,Currecny_M!$A$1:$P$1,0),FALSE)</f>
        <v>-8.4056499999999996</v>
      </c>
      <c r="N5475" s="6" t="str">
        <f>VLOOKUP(B5475,Master!$A$2:$C$11,3,FALSE)</f>
        <v>SGD</v>
      </c>
      <c r="O5475" s="6" t="str">
        <f>VLOOKUP(B5475,Master!$A$2:$C$11,2,FALSE)</f>
        <v>Asia</v>
      </c>
      <c r="Q5475" s="39" t="str">
        <f>VLOOKUP(D5475,GL_Master!$A$1:$D$80,2,FALSE)</f>
        <v>BS</v>
      </c>
      <c r="R5475" s="39" t="str">
        <f>VLOOKUP(D5475,GL_Master!$A$1:$D$80,3,FALSE)</f>
        <v>Accumulated Depreciation</v>
      </c>
      <c r="S5475" s="39" t="str">
        <f>VLOOKUP(D5475,GL_Master!$A$1:$D$80,4,FALSE)</f>
        <v>Accumulated Depreciation</v>
      </c>
    </row>
    <row r="5476" spans="1:19" x14ac:dyDescent="0.25">
      <c r="A5476" s="39" t="s">
        <v>262</v>
      </c>
      <c r="B5476" s="39" t="s">
        <v>236</v>
      </c>
      <c r="C5476" s="7">
        <v>44197</v>
      </c>
      <c r="D5476" s="39" t="s">
        <v>71</v>
      </c>
      <c r="E5476" s="39">
        <v>6953</v>
      </c>
      <c r="F5476" s="82">
        <f t="shared" si="255"/>
        <v>6.9530000000000003</v>
      </c>
      <c r="G5476" s="39">
        <f>VLOOKUP(N5476,Currecny_M!$A$1:$P$10,2,FALSE)</f>
        <v>53</v>
      </c>
      <c r="H5476" s="39">
        <f>MATCH(C5476,Currecny_M!$A$1:$P$1,0)</f>
        <v>11</v>
      </c>
      <c r="I5476" s="39">
        <f>VLOOKUP(N5476,Currecny_M!$A$1:$P$10,MATCH(Database!C5476,Currecny_M!$A$1:$P$1,0),FALSE)</f>
        <v>57.97</v>
      </c>
      <c r="J5476" s="82">
        <f t="shared" si="256"/>
        <v>403.06540999999999</v>
      </c>
      <c r="K5476" s="39">
        <f>VLOOKUP('Cover page'!$B$6,Currecny_M!$A$1:$P$10,MATCH(Database!C5476,Currecny_M!$A$1:$P$1,0),FALSE)</f>
        <v>1</v>
      </c>
      <c r="L5476" s="82">
        <f t="shared" si="257"/>
        <v>403.06540999999999</v>
      </c>
      <c r="M5476" s="82">
        <f>((E5476/$F$1)*VLOOKUP(N5476,Currecny_M!$A$1:$P$10,MATCH(Database!C5476,Currecny_M!$A$1:$P$1,0),FALSE))/VLOOKUP('Cover page'!$B$6,Currecny_M!$A$1:$P$10,MATCH(Database!C5476,Currecny_M!$A$1:$P$1,0),FALSE)</f>
        <v>403.06540999999999</v>
      </c>
      <c r="N5476" s="6" t="str">
        <f>VLOOKUP(B5476,Master!$A$2:$C$11,3,FALSE)</f>
        <v>SGD</v>
      </c>
      <c r="O5476" s="6" t="str">
        <f>VLOOKUP(B5476,Master!$A$2:$C$11,2,FALSE)</f>
        <v>Asia</v>
      </c>
      <c r="Q5476" s="39" t="str">
        <f>VLOOKUP(D5476,GL_Master!$A$1:$D$80,2,FALSE)</f>
        <v>BS</v>
      </c>
      <c r="R5476" s="39" t="str">
        <f>VLOOKUP(D5476,GL_Master!$A$1:$D$80,3,FALSE)</f>
        <v>Gross Block</v>
      </c>
      <c r="S5476" s="39" t="str">
        <f>VLOOKUP(D5476,GL_Master!$A$1:$D$80,4,FALSE)</f>
        <v>Tangible Fixed assets</v>
      </c>
    </row>
    <row r="5477" spans="1:19" x14ac:dyDescent="0.25">
      <c r="A5477" s="39" t="s">
        <v>262</v>
      </c>
      <c r="B5477" s="39" t="s">
        <v>236</v>
      </c>
      <c r="C5477" s="7">
        <v>44197</v>
      </c>
      <c r="D5477" s="39" t="s">
        <v>72</v>
      </c>
      <c r="E5477" s="39">
        <v>54</v>
      </c>
      <c r="F5477" s="82">
        <f t="shared" si="255"/>
        <v>5.3999999999999999E-2</v>
      </c>
      <c r="G5477" s="39">
        <f>VLOOKUP(N5477,Currecny_M!$A$1:$P$10,2,FALSE)</f>
        <v>53</v>
      </c>
      <c r="H5477" s="39">
        <f>MATCH(C5477,Currecny_M!$A$1:$P$1,0)</f>
        <v>11</v>
      </c>
      <c r="I5477" s="39">
        <f>VLOOKUP(N5477,Currecny_M!$A$1:$P$10,MATCH(Database!C5477,Currecny_M!$A$1:$P$1,0),FALSE)</f>
        <v>57.97</v>
      </c>
      <c r="J5477" s="82">
        <f t="shared" si="256"/>
        <v>3.1303799999999997</v>
      </c>
      <c r="K5477" s="39">
        <f>VLOOKUP('Cover page'!$B$6,Currecny_M!$A$1:$P$10,MATCH(Database!C5477,Currecny_M!$A$1:$P$1,0),FALSE)</f>
        <v>1</v>
      </c>
      <c r="L5477" s="82">
        <f t="shared" si="257"/>
        <v>3.1303799999999997</v>
      </c>
      <c r="M5477" s="82">
        <f>((E5477/$F$1)*VLOOKUP(N5477,Currecny_M!$A$1:$P$10,MATCH(Database!C5477,Currecny_M!$A$1:$P$1,0),FALSE))/VLOOKUP('Cover page'!$B$6,Currecny_M!$A$1:$P$10,MATCH(Database!C5477,Currecny_M!$A$1:$P$1,0),FALSE)</f>
        <v>3.1303799999999997</v>
      </c>
      <c r="N5477" s="6" t="str">
        <f>VLOOKUP(B5477,Master!$A$2:$C$11,3,FALSE)</f>
        <v>SGD</v>
      </c>
      <c r="O5477" s="6" t="str">
        <f>VLOOKUP(B5477,Master!$A$2:$C$11,2,FALSE)</f>
        <v>Asia</v>
      </c>
      <c r="Q5477" s="39" t="str">
        <f>VLOOKUP(D5477,GL_Master!$A$1:$D$80,2,FALSE)</f>
        <v>BS</v>
      </c>
      <c r="R5477" s="39" t="str">
        <f>VLOOKUP(D5477,GL_Master!$A$1:$D$80,3,FALSE)</f>
        <v>Gross Block</v>
      </c>
      <c r="S5477" s="39" t="str">
        <f>VLOOKUP(D5477,GL_Master!$A$1:$D$80,4,FALSE)</f>
        <v>Tangible Fixed assets</v>
      </c>
    </row>
    <row r="5478" spans="1:19" x14ac:dyDescent="0.25">
      <c r="A5478" s="39" t="s">
        <v>262</v>
      </c>
      <c r="B5478" s="39" t="s">
        <v>236</v>
      </c>
      <c r="C5478" s="7">
        <v>44197</v>
      </c>
      <c r="D5478" s="39" t="s">
        <v>73</v>
      </c>
      <c r="E5478" s="39">
        <v>27</v>
      </c>
      <c r="F5478" s="82">
        <f t="shared" si="255"/>
        <v>2.7E-2</v>
      </c>
      <c r="G5478" s="39">
        <f>VLOOKUP(N5478,Currecny_M!$A$1:$P$10,2,FALSE)</f>
        <v>53</v>
      </c>
      <c r="H5478" s="39">
        <f>MATCH(C5478,Currecny_M!$A$1:$P$1,0)</f>
        <v>11</v>
      </c>
      <c r="I5478" s="39">
        <f>VLOOKUP(N5478,Currecny_M!$A$1:$P$10,MATCH(Database!C5478,Currecny_M!$A$1:$P$1,0),FALSE)</f>
        <v>57.97</v>
      </c>
      <c r="J5478" s="82">
        <f t="shared" si="256"/>
        <v>1.5651899999999999</v>
      </c>
      <c r="K5478" s="39">
        <f>VLOOKUP('Cover page'!$B$6,Currecny_M!$A$1:$P$10,MATCH(Database!C5478,Currecny_M!$A$1:$P$1,0),FALSE)</f>
        <v>1</v>
      </c>
      <c r="L5478" s="82">
        <f t="shared" si="257"/>
        <v>1.5651899999999999</v>
      </c>
      <c r="M5478" s="82">
        <f>((E5478/$F$1)*VLOOKUP(N5478,Currecny_M!$A$1:$P$10,MATCH(Database!C5478,Currecny_M!$A$1:$P$1,0),FALSE))/VLOOKUP('Cover page'!$B$6,Currecny_M!$A$1:$P$10,MATCH(Database!C5478,Currecny_M!$A$1:$P$1,0),FALSE)</f>
        <v>1.5651899999999999</v>
      </c>
      <c r="N5478" s="6" t="str">
        <f>VLOOKUP(B5478,Master!$A$2:$C$11,3,FALSE)</f>
        <v>SGD</v>
      </c>
      <c r="O5478" s="6" t="str">
        <f>VLOOKUP(B5478,Master!$A$2:$C$11,2,FALSE)</f>
        <v>Asia</v>
      </c>
      <c r="Q5478" s="39" t="str">
        <f>VLOOKUP(D5478,GL_Master!$A$1:$D$80,2,FALSE)</f>
        <v>BS</v>
      </c>
      <c r="R5478" s="39" t="str">
        <f>VLOOKUP(D5478,GL_Master!$A$1:$D$80,3,FALSE)</f>
        <v>Gross Block</v>
      </c>
      <c r="S5478" s="39" t="str">
        <f>VLOOKUP(D5478,GL_Master!$A$1:$D$80,4,FALSE)</f>
        <v>Tangible Fixed assets</v>
      </c>
    </row>
    <row r="5479" spans="1:19" x14ac:dyDescent="0.25">
      <c r="A5479" s="39" t="s">
        <v>262</v>
      </c>
      <c r="B5479" s="39" t="s">
        <v>236</v>
      </c>
      <c r="C5479" s="7">
        <v>44197</v>
      </c>
      <c r="D5479" s="39" t="s">
        <v>74</v>
      </c>
      <c r="E5479" s="39">
        <v>-6795</v>
      </c>
      <c r="F5479" s="82">
        <f t="shared" si="255"/>
        <v>-6.7949999999999999</v>
      </c>
      <c r="G5479" s="39">
        <f>VLOOKUP(N5479,Currecny_M!$A$1:$P$10,2,FALSE)</f>
        <v>53</v>
      </c>
      <c r="H5479" s="39">
        <f>MATCH(C5479,Currecny_M!$A$1:$P$1,0)</f>
        <v>11</v>
      </c>
      <c r="I5479" s="39">
        <f>VLOOKUP(N5479,Currecny_M!$A$1:$P$10,MATCH(Database!C5479,Currecny_M!$A$1:$P$1,0),FALSE)</f>
        <v>57.97</v>
      </c>
      <c r="J5479" s="82">
        <f t="shared" si="256"/>
        <v>-393.90614999999997</v>
      </c>
      <c r="K5479" s="39">
        <f>VLOOKUP('Cover page'!$B$6,Currecny_M!$A$1:$P$10,MATCH(Database!C5479,Currecny_M!$A$1:$P$1,0),FALSE)</f>
        <v>1</v>
      </c>
      <c r="L5479" s="82">
        <f t="shared" si="257"/>
        <v>-393.90614999999997</v>
      </c>
      <c r="M5479" s="82">
        <f>((E5479/$F$1)*VLOOKUP(N5479,Currecny_M!$A$1:$P$10,MATCH(Database!C5479,Currecny_M!$A$1:$P$1,0),FALSE))/VLOOKUP('Cover page'!$B$6,Currecny_M!$A$1:$P$10,MATCH(Database!C5479,Currecny_M!$A$1:$P$1,0),FALSE)</f>
        <v>-393.90614999999997</v>
      </c>
      <c r="N5479" s="6" t="str">
        <f>VLOOKUP(B5479,Master!$A$2:$C$11,3,FALSE)</f>
        <v>SGD</v>
      </c>
      <c r="O5479" s="6" t="str">
        <f>VLOOKUP(B5479,Master!$A$2:$C$11,2,FALSE)</f>
        <v>Asia</v>
      </c>
      <c r="Q5479" s="39" t="str">
        <f>VLOOKUP(D5479,GL_Master!$A$1:$D$80,2,FALSE)</f>
        <v>BS</v>
      </c>
      <c r="R5479" s="39" t="str">
        <f>VLOOKUP(D5479,GL_Master!$A$1:$D$80,3,FALSE)</f>
        <v>Accumulated Depreciation</v>
      </c>
      <c r="S5479" s="39" t="str">
        <f>VLOOKUP(D5479,GL_Master!$A$1:$D$80,4,FALSE)</f>
        <v>Accumulated Depreciation</v>
      </c>
    </row>
    <row r="5480" spans="1:19" x14ac:dyDescent="0.25">
      <c r="A5480" s="39" t="s">
        <v>262</v>
      </c>
      <c r="B5480" s="39" t="s">
        <v>236</v>
      </c>
      <c r="C5480" s="7">
        <v>44197</v>
      </c>
      <c r="D5480" s="39" t="s">
        <v>21</v>
      </c>
      <c r="E5480" s="39">
        <v>539</v>
      </c>
      <c r="F5480" s="82">
        <f t="shared" si="255"/>
        <v>0.53900000000000003</v>
      </c>
      <c r="G5480" s="39">
        <f>VLOOKUP(N5480,Currecny_M!$A$1:$P$10,2,FALSE)</f>
        <v>53</v>
      </c>
      <c r="H5480" s="39">
        <f>MATCH(C5480,Currecny_M!$A$1:$P$1,0)</f>
        <v>11</v>
      </c>
      <c r="I5480" s="39">
        <f>VLOOKUP(N5480,Currecny_M!$A$1:$P$10,MATCH(Database!C5480,Currecny_M!$A$1:$P$1,0),FALSE)</f>
        <v>57.97</v>
      </c>
      <c r="J5480" s="82">
        <f t="shared" si="256"/>
        <v>31.245830000000002</v>
      </c>
      <c r="K5480" s="39">
        <f>VLOOKUP('Cover page'!$B$6,Currecny_M!$A$1:$P$10,MATCH(Database!C5480,Currecny_M!$A$1:$P$1,0),FALSE)</f>
        <v>1</v>
      </c>
      <c r="L5480" s="82">
        <f t="shared" si="257"/>
        <v>31.245830000000002</v>
      </c>
      <c r="M5480" s="82">
        <f>((E5480/$F$1)*VLOOKUP(N5480,Currecny_M!$A$1:$P$10,MATCH(Database!C5480,Currecny_M!$A$1:$P$1,0),FALSE))/VLOOKUP('Cover page'!$B$6,Currecny_M!$A$1:$P$10,MATCH(Database!C5480,Currecny_M!$A$1:$P$1,0),FALSE)</f>
        <v>31.245830000000002</v>
      </c>
      <c r="N5480" s="6" t="str">
        <f>VLOOKUP(B5480,Master!$A$2:$C$11,3,FALSE)</f>
        <v>SGD</v>
      </c>
      <c r="O5480" s="6" t="str">
        <f>VLOOKUP(B5480,Master!$A$2:$C$11,2,FALSE)</f>
        <v>Asia</v>
      </c>
      <c r="Q5480" s="39" t="str">
        <f>VLOOKUP(D5480,GL_Master!$A$1:$D$80,2,FALSE)</f>
        <v>BS</v>
      </c>
      <c r="R5480" s="39" t="str">
        <f>VLOOKUP(D5480,GL_Master!$A$1:$D$80,3,FALSE)</f>
        <v>Gross Block</v>
      </c>
      <c r="S5480" s="39" t="str">
        <f>VLOOKUP(D5480,GL_Master!$A$1:$D$80,4,FALSE)</f>
        <v>Tangible Fixed assets</v>
      </c>
    </row>
    <row r="5481" spans="1:19" x14ac:dyDescent="0.25">
      <c r="A5481" s="39" t="s">
        <v>262</v>
      </c>
      <c r="B5481" s="39" t="s">
        <v>236</v>
      </c>
      <c r="C5481" s="7">
        <v>44197</v>
      </c>
      <c r="D5481" s="39" t="s">
        <v>27</v>
      </c>
      <c r="E5481" s="39">
        <v>1236</v>
      </c>
      <c r="F5481" s="82">
        <f t="shared" si="255"/>
        <v>1.236</v>
      </c>
      <c r="G5481" s="39">
        <f>VLOOKUP(N5481,Currecny_M!$A$1:$P$10,2,FALSE)</f>
        <v>53</v>
      </c>
      <c r="H5481" s="39">
        <f>MATCH(C5481,Currecny_M!$A$1:$P$1,0)</f>
        <v>11</v>
      </c>
      <c r="I5481" s="39">
        <f>VLOOKUP(N5481,Currecny_M!$A$1:$P$10,MATCH(Database!C5481,Currecny_M!$A$1:$P$1,0),FALSE)</f>
        <v>57.97</v>
      </c>
      <c r="J5481" s="82">
        <f t="shared" si="256"/>
        <v>71.650919999999999</v>
      </c>
      <c r="K5481" s="39">
        <f>VLOOKUP('Cover page'!$B$6,Currecny_M!$A$1:$P$10,MATCH(Database!C5481,Currecny_M!$A$1:$P$1,0),FALSE)</f>
        <v>1</v>
      </c>
      <c r="L5481" s="82">
        <f t="shared" si="257"/>
        <v>71.650919999999999</v>
      </c>
      <c r="M5481" s="82">
        <f>((E5481/$F$1)*VLOOKUP(N5481,Currecny_M!$A$1:$P$10,MATCH(Database!C5481,Currecny_M!$A$1:$P$1,0),FALSE))/VLOOKUP('Cover page'!$B$6,Currecny_M!$A$1:$P$10,MATCH(Database!C5481,Currecny_M!$A$1:$P$1,0),FALSE)</f>
        <v>71.650919999999999</v>
      </c>
      <c r="N5481" s="6" t="str">
        <f>VLOOKUP(B5481,Master!$A$2:$C$11,3,FALSE)</f>
        <v>SGD</v>
      </c>
      <c r="O5481" s="6" t="str">
        <f>VLOOKUP(B5481,Master!$A$2:$C$11,2,FALSE)</f>
        <v>Asia</v>
      </c>
      <c r="Q5481" s="39" t="str">
        <f>VLOOKUP(D5481,GL_Master!$A$1:$D$80,2,FALSE)</f>
        <v>BS</v>
      </c>
      <c r="R5481" s="39" t="str">
        <f>VLOOKUP(D5481,GL_Master!$A$1:$D$80,3,FALSE)</f>
        <v>Gross Block</v>
      </c>
      <c r="S5481" s="39" t="str">
        <f>VLOOKUP(D5481,GL_Master!$A$1:$D$80,4,FALSE)</f>
        <v>Tangible Fixed assets</v>
      </c>
    </row>
    <row r="5482" spans="1:19" x14ac:dyDescent="0.25">
      <c r="A5482" s="39" t="s">
        <v>262</v>
      </c>
      <c r="B5482" s="39" t="s">
        <v>236</v>
      </c>
      <c r="C5482" s="7">
        <v>44197</v>
      </c>
      <c r="D5482" s="39" t="s">
        <v>75</v>
      </c>
      <c r="E5482" s="39">
        <v>-29</v>
      </c>
      <c r="F5482" s="82">
        <f t="shared" si="255"/>
        <v>-2.9000000000000001E-2</v>
      </c>
      <c r="G5482" s="39">
        <f>VLOOKUP(N5482,Currecny_M!$A$1:$P$10,2,FALSE)</f>
        <v>53</v>
      </c>
      <c r="H5482" s="39">
        <f>MATCH(C5482,Currecny_M!$A$1:$P$1,0)</f>
        <v>11</v>
      </c>
      <c r="I5482" s="39">
        <f>VLOOKUP(N5482,Currecny_M!$A$1:$P$10,MATCH(Database!C5482,Currecny_M!$A$1:$P$1,0),FALSE)</f>
        <v>57.97</v>
      </c>
      <c r="J5482" s="82">
        <f t="shared" si="256"/>
        <v>-1.68113</v>
      </c>
      <c r="K5482" s="39">
        <f>VLOOKUP('Cover page'!$B$6,Currecny_M!$A$1:$P$10,MATCH(Database!C5482,Currecny_M!$A$1:$P$1,0),FALSE)</f>
        <v>1</v>
      </c>
      <c r="L5482" s="82">
        <f t="shared" si="257"/>
        <v>-1.68113</v>
      </c>
      <c r="M5482" s="82">
        <f>((E5482/$F$1)*VLOOKUP(N5482,Currecny_M!$A$1:$P$10,MATCH(Database!C5482,Currecny_M!$A$1:$P$1,0),FALSE))/VLOOKUP('Cover page'!$B$6,Currecny_M!$A$1:$P$10,MATCH(Database!C5482,Currecny_M!$A$1:$P$1,0),FALSE)</f>
        <v>-1.68113</v>
      </c>
      <c r="N5482" s="6" t="str">
        <f>VLOOKUP(B5482,Master!$A$2:$C$11,3,FALSE)</f>
        <v>SGD</v>
      </c>
      <c r="O5482" s="6" t="str">
        <f>VLOOKUP(B5482,Master!$A$2:$C$11,2,FALSE)</f>
        <v>Asia</v>
      </c>
      <c r="Q5482" s="39" t="str">
        <f>VLOOKUP(D5482,GL_Master!$A$1:$D$80,2,FALSE)</f>
        <v>BS</v>
      </c>
      <c r="R5482" s="39" t="str">
        <f>VLOOKUP(D5482,GL_Master!$A$1:$D$80,3,FALSE)</f>
        <v>Gross Block</v>
      </c>
      <c r="S5482" s="39" t="str">
        <f>VLOOKUP(D5482,GL_Master!$A$1:$D$80,4,FALSE)</f>
        <v>Tangible Fixed assets</v>
      </c>
    </row>
    <row r="5483" spans="1:19" x14ac:dyDescent="0.25">
      <c r="A5483" s="39" t="s">
        <v>262</v>
      </c>
      <c r="B5483" s="39" t="s">
        <v>236</v>
      </c>
      <c r="C5483" s="7">
        <v>44197</v>
      </c>
      <c r="D5483" s="39" t="s">
        <v>76</v>
      </c>
      <c r="E5483" s="39">
        <v>687</v>
      </c>
      <c r="F5483" s="82">
        <f t="shared" si="255"/>
        <v>0.68700000000000006</v>
      </c>
      <c r="G5483" s="39">
        <f>VLOOKUP(N5483,Currecny_M!$A$1:$P$10,2,FALSE)</f>
        <v>53</v>
      </c>
      <c r="H5483" s="39">
        <f>MATCH(C5483,Currecny_M!$A$1:$P$1,0)</f>
        <v>11</v>
      </c>
      <c r="I5483" s="39">
        <f>VLOOKUP(N5483,Currecny_M!$A$1:$P$10,MATCH(Database!C5483,Currecny_M!$A$1:$P$1,0),FALSE)</f>
        <v>57.97</v>
      </c>
      <c r="J5483" s="82">
        <f t="shared" si="256"/>
        <v>39.825390000000006</v>
      </c>
      <c r="K5483" s="39">
        <f>VLOOKUP('Cover page'!$B$6,Currecny_M!$A$1:$P$10,MATCH(Database!C5483,Currecny_M!$A$1:$P$1,0),FALSE)</f>
        <v>1</v>
      </c>
      <c r="L5483" s="82">
        <f t="shared" si="257"/>
        <v>39.825390000000006</v>
      </c>
      <c r="M5483" s="82">
        <f>((E5483/$F$1)*VLOOKUP(N5483,Currecny_M!$A$1:$P$10,MATCH(Database!C5483,Currecny_M!$A$1:$P$1,0),FALSE))/VLOOKUP('Cover page'!$B$6,Currecny_M!$A$1:$P$10,MATCH(Database!C5483,Currecny_M!$A$1:$P$1,0),FALSE)</f>
        <v>39.825390000000006</v>
      </c>
      <c r="N5483" s="6" t="str">
        <f>VLOOKUP(B5483,Master!$A$2:$C$11,3,FALSE)</f>
        <v>SGD</v>
      </c>
      <c r="O5483" s="6" t="str">
        <f>VLOOKUP(B5483,Master!$A$2:$C$11,2,FALSE)</f>
        <v>Asia</v>
      </c>
      <c r="Q5483" s="39" t="str">
        <f>VLOOKUP(D5483,GL_Master!$A$1:$D$80,2,FALSE)</f>
        <v>BS</v>
      </c>
      <c r="R5483" s="39" t="str">
        <f>VLOOKUP(D5483,GL_Master!$A$1:$D$80,3,FALSE)</f>
        <v>Inventories</v>
      </c>
      <c r="S5483" s="39" t="str">
        <f>VLOOKUP(D5483,GL_Master!$A$1:$D$80,4,FALSE)</f>
        <v>Inventory</v>
      </c>
    </row>
    <row r="5484" spans="1:19" x14ac:dyDescent="0.25">
      <c r="A5484" s="39" t="s">
        <v>262</v>
      </c>
      <c r="B5484" s="39" t="s">
        <v>236</v>
      </c>
      <c r="C5484" s="7">
        <v>44197</v>
      </c>
      <c r="D5484" s="39" t="s">
        <v>77</v>
      </c>
      <c r="E5484" s="39">
        <v>1681</v>
      </c>
      <c r="F5484" s="82">
        <f t="shared" si="255"/>
        <v>1.681</v>
      </c>
      <c r="G5484" s="39">
        <f>VLOOKUP(N5484,Currecny_M!$A$1:$P$10,2,FALSE)</f>
        <v>53</v>
      </c>
      <c r="H5484" s="39">
        <f>MATCH(C5484,Currecny_M!$A$1:$P$1,0)</f>
        <v>11</v>
      </c>
      <c r="I5484" s="39">
        <f>VLOOKUP(N5484,Currecny_M!$A$1:$P$10,MATCH(Database!C5484,Currecny_M!$A$1:$P$1,0),FALSE)</f>
        <v>57.97</v>
      </c>
      <c r="J5484" s="82">
        <f t="shared" si="256"/>
        <v>97.447569999999999</v>
      </c>
      <c r="K5484" s="39">
        <f>VLOOKUP('Cover page'!$B$6,Currecny_M!$A$1:$P$10,MATCH(Database!C5484,Currecny_M!$A$1:$P$1,0),FALSE)</f>
        <v>1</v>
      </c>
      <c r="L5484" s="82">
        <f t="shared" si="257"/>
        <v>97.447569999999999</v>
      </c>
      <c r="M5484" s="82">
        <f>((E5484/$F$1)*VLOOKUP(N5484,Currecny_M!$A$1:$P$10,MATCH(Database!C5484,Currecny_M!$A$1:$P$1,0),FALSE))/VLOOKUP('Cover page'!$B$6,Currecny_M!$A$1:$P$10,MATCH(Database!C5484,Currecny_M!$A$1:$P$1,0),FALSE)</f>
        <v>97.447569999999999</v>
      </c>
      <c r="N5484" s="6" t="str">
        <f>VLOOKUP(B5484,Master!$A$2:$C$11,3,FALSE)</f>
        <v>SGD</v>
      </c>
      <c r="O5484" s="6" t="str">
        <f>VLOOKUP(B5484,Master!$A$2:$C$11,2,FALSE)</f>
        <v>Asia</v>
      </c>
      <c r="Q5484" s="39" t="str">
        <f>VLOOKUP(D5484,GL_Master!$A$1:$D$80,2,FALSE)</f>
        <v>BS</v>
      </c>
      <c r="R5484" s="39" t="str">
        <f>VLOOKUP(D5484,GL_Master!$A$1:$D$80,3,FALSE)</f>
        <v>Inventories</v>
      </c>
      <c r="S5484" s="39" t="str">
        <f>VLOOKUP(D5484,GL_Master!$A$1:$D$80,4,FALSE)</f>
        <v>Inventory</v>
      </c>
    </row>
    <row r="5485" spans="1:19" x14ac:dyDescent="0.25">
      <c r="A5485" s="39" t="s">
        <v>262</v>
      </c>
      <c r="B5485" s="39" t="s">
        <v>236</v>
      </c>
      <c r="C5485" s="7">
        <v>44197</v>
      </c>
      <c r="D5485" s="39" t="s">
        <v>2</v>
      </c>
      <c r="E5485" s="39">
        <v>171601</v>
      </c>
      <c r="F5485" s="82">
        <f t="shared" si="255"/>
        <v>171.601</v>
      </c>
      <c r="G5485" s="39">
        <f>VLOOKUP(N5485,Currecny_M!$A$1:$P$10,2,FALSE)</f>
        <v>53</v>
      </c>
      <c r="H5485" s="39">
        <f>MATCH(C5485,Currecny_M!$A$1:$P$1,0)</f>
        <v>11</v>
      </c>
      <c r="I5485" s="39">
        <f>VLOOKUP(N5485,Currecny_M!$A$1:$P$10,MATCH(Database!C5485,Currecny_M!$A$1:$P$1,0),FALSE)</f>
        <v>57.97</v>
      </c>
      <c r="J5485" s="82">
        <f t="shared" si="256"/>
        <v>9947.7099699999999</v>
      </c>
      <c r="K5485" s="39">
        <f>VLOOKUP('Cover page'!$B$6,Currecny_M!$A$1:$P$10,MATCH(Database!C5485,Currecny_M!$A$1:$P$1,0),FALSE)</f>
        <v>1</v>
      </c>
      <c r="L5485" s="82">
        <f t="shared" si="257"/>
        <v>9947.7099699999999</v>
      </c>
      <c r="M5485" s="82">
        <f>((E5485/$F$1)*VLOOKUP(N5485,Currecny_M!$A$1:$P$10,MATCH(Database!C5485,Currecny_M!$A$1:$P$1,0),FALSE))/VLOOKUP('Cover page'!$B$6,Currecny_M!$A$1:$P$10,MATCH(Database!C5485,Currecny_M!$A$1:$P$1,0),FALSE)</f>
        <v>9947.7099699999999</v>
      </c>
      <c r="N5485" s="6" t="str">
        <f>VLOOKUP(B5485,Master!$A$2:$C$11,3,FALSE)</f>
        <v>SGD</v>
      </c>
      <c r="O5485" s="6" t="str">
        <f>VLOOKUP(B5485,Master!$A$2:$C$11,2,FALSE)</f>
        <v>Asia</v>
      </c>
      <c r="Q5485" s="39" t="str">
        <f>VLOOKUP(D5485,GL_Master!$A$1:$D$80,2,FALSE)</f>
        <v>BS</v>
      </c>
      <c r="R5485" s="39" t="str">
        <f>VLOOKUP(D5485,GL_Master!$A$1:$D$80,3,FALSE)</f>
        <v>Trade receivables</v>
      </c>
      <c r="S5485" s="39" t="str">
        <f>VLOOKUP(D5485,GL_Master!$A$1:$D$80,4,FALSE)</f>
        <v>Unsecured, considered good</v>
      </c>
    </row>
    <row r="5486" spans="1:19" x14ac:dyDescent="0.25">
      <c r="A5486" s="39" t="s">
        <v>262</v>
      </c>
      <c r="B5486" s="39" t="s">
        <v>236</v>
      </c>
      <c r="C5486" s="7">
        <v>44197</v>
      </c>
      <c r="D5486" s="39" t="s">
        <v>78</v>
      </c>
      <c r="E5486" s="39">
        <v>29</v>
      </c>
      <c r="F5486" s="82">
        <f t="shared" si="255"/>
        <v>2.9000000000000001E-2</v>
      </c>
      <c r="G5486" s="39">
        <f>VLOOKUP(N5486,Currecny_M!$A$1:$P$10,2,FALSE)</f>
        <v>53</v>
      </c>
      <c r="H5486" s="39">
        <f>MATCH(C5486,Currecny_M!$A$1:$P$1,0)</f>
        <v>11</v>
      </c>
      <c r="I5486" s="39">
        <f>VLOOKUP(N5486,Currecny_M!$A$1:$P$10,MATCH(Database!C5486,Currecny_M!$A$1:$P$1,0),FALSE)</f>
        <v>57.97</v>
      </c>
      <c r="J5486" s="82">
        <f t="shared" si="256"/>
        <v>1.68113</v>
      </c>
      <c r="K5486" s="39">
        <f>VLOOKUP('Cover page'!$B$6,Currecny_M!$A$1:$P$10,MATCH(Database!C5486,Currecny_M!$A$1:$P$1,0),FALSE)</f>
        <v>1</v>
      </c>
      <c r="L5486" s="82">
        <f t="shared" si="257"/>
        <v>1.68113</v>
      </c>
      <c r="M5486" s="82">
        <f>((E5486/$F$1)*VLOOKUP(N5486,Currecny_M!$A$1:$P$10,MATCH(Database!C5486,Currecny_M!$A$1:$P$1,0),FALSE))/VLOOKUP('Cover page'!$B$6,Currecny_M!$A$1:$P$10,MATCH(Database!C5486,Currecny_M!$A$1:$P$1,0),FALSE)</f>
        <v>1.68113</v>
      </c>
      <c r="N5486" s="6" t="str">
        <f>VLOOKUP(B5486,Master!$A$2:$C$11,3,FALSE)</f>
        <v>SGD</v>
      </c>
      <c r="O5486" s="6" t="str">
        <f>VLOOKUP(B5486,Master!$A$2:$C$11,2,FALSE)</f>
        <v>Asia</v>
      </c>
      <c r="Q5486" s="39" t="str">
        <f>VLOOKUP(D5486,GL_Master!$A$1:$D$80,2,FALSE)</f>
        <v>BS</v>
      </c>
      <c r="R5486" s="39" t="str">
        <f>VLOOKUP(D5486,GL_Master!$A$1:$D$80,3,FALSE)</f>
        <v>Cash &amp; Bank Balances</v>
      </c>
      <c r="S5486" s="39" t="str">
        <f>VLOOKUP(D5486,GL_Master!$A$1:$D$80,4,FALSE)</f>
        <v>Cash In hand</v>
      </c>
    </row>
    <row r="5487" spans="1:19" x14ac:dyDescent="0.25">
      <c r="A5487" s="39" t="s">
        <v>262</v>
      </c>
      <c r="B5487" s="39" t="s">
        <v>236</v>
      </c>
      <c r="C5487" s="7">
        <v>44197</v>
      </c>
      <c r="D5487" s="39" t="s">
        <v>79</v>
      </c>
      <c r="E5487" s="39">
        <v>-7066</v>
      </c>
      <c r="F5487" s="82">
        <f t="shared" si="255"/>
        <v>-7.0659999999999998</v>
      </c>
      <c r="G5487" s="39">
        <f>VLOOKUP(N5487,Currecny_M!$A$1:$P$10,2,FALSE)</f>
        <v>53</v>
      </c>
      <c r="H5487" s="39">
        <f>MATCH(C5487,Currecny_M!$A$1:$P$1,0)</f>
        <v>11</v>
      </c>
      <c r="I5487" s="39">
        <f>VLOOKUP(N5487,Currecny_M!$A$1:$P$10,MATCH(Database!C5487,Currecny_M!$A$1:$P$1,0),FALSE)</f>
        <v>57.97</v>
      </c>
      <c r="J5487" s="82">
        <f t="shared" si="256"/>
        <v>-409.61601999999999</v>
      </c>
      <c r="K5487" s="39">
        <f>VLOOKUP('Cover page'!$B$6,Currecny_M!$A$1:$P$10,MATCH(Database!C5487,Currecny_M!$A$1:$P$1,0),FALSE)</f>
        <v>1</v>
      </c>
      <c r="L5487" s="82">
        <f t="shared" si="257"/>
        <v>-409.61601999999999</v>
      </c>
      <c r="M5487" s="82">
        <f>((E5487/$F$1)*VLOOKUP(N5487,Currecny_M!$A$1:$P$10,MATCH(Database!C5487,Currecny_M!$A$1:$P$1,0),FALSE))/VLOOKUP('Cover page'!$B$6,Currecny_M!$A$1:$P$10,MATCH(Database!C5487,Currecny_M!$A$1:$P$1,0),FALSE)</f>
        <v>-409.61601999999999</v>
      </c>
      <c r="N5487" s="6" t="str">
        <f>VLOOKUP(B5487,Master!$A$2:$C$11,3,FALSE)</f>
        <v>SGD</v>
      </c>
      <c r="O5487" s="6" t="str">
        <f>VLOOKUP(B5487,Master!$A$2:$C$11,2,FALSE)</f>
        <v>Asia</v>
      </c>
      <c r="Q5487" s="39" t="str">
        <f>VLOOKUP(D5487,GL_Master!$A$1:$D$80,2,FALSE)</f>
        <v>BS</v>
      </c>
      <c r="R5487" s="39" t="str">
        <f>VLOOKUP(D5487,GL_Master!$A$1:$D$80,3,FALSE)</f>
        <v>Loan Fund</v>
      </c>
      <c r="S5487" s="39" t="str">
        <f>VLOOKUP(D5487,GL_Master!$A$1:$D$80,4,FALSE)</f>
        <v>Term Loan</v>
      </c>
    </row>
    <row r="5488" spans="1:19" x14ac:dyDescent="0.25">
      <c r="A5488" s="39" t="s">
        <v>262</v>
      </c>
      <c r="B5488" s="39" t="s">
        <v>236</v>
      </c>
      <c r="C5488" s="7">
        <v>44197</v>
      </c>
      <c r="D5488" s="39" t="s">
        <v>80</v>
      </c>
      <c r="E5488" s="39">
        <v>189</v>
      </c>
      <c r="F5488" s="82">
        <f t="shared" si="255"/>
        <v>0.189</v>
      </c>
      <c r="G5488" s="39">
        <f>VLOOKUP(N5488,Currecny_M!$A$1:$P$10,2,FALSE)</f>
        <v>53</v>
      </c>
      <c r="H5488" s="39">
        <f>MATCH(C5488,Currecny_M!$A$1:$P$1,0)</f>
        <v>11</v>
      </c>
      <c r="I5488" s="39">
        <f>VLOOKUP(N5488,Currecny_M!$A$1:$P$10,MATCH(Database!C5488,Currecny_M!$A$1:$P$1,0),FALSE)</f>
        <v>57.97</v>
      </c>
      <c r="J5488" s="82">
        <f t="shared" si="256"/>
        <v>10.956329999999999</v>
      </c>
      <c r="K5488" s="39">
        <f>VLOOKUP('Cover page'!$B$6,Currecny_M!$A$1:$P$10,MATCH(Database!C5488,Currecny_M!$A$1:$P$1,0),FALSE)</f>
        <v>1</v>
      </c>
      <c r="L5488" s="82">
        <f t="shared" si="257"/>
        <v>10.956329999999999</v>
      </c>
      <c r="M5488" s="82">
        <f>((E5488/$F$1)*VLOOKUP(N5488,Currecny_M!$A$1:$P$10,MATCH(Database!C5488,Currecny_M!$A$1:$P$1,0),FALSE))/VLOOKUP('Cover page'!$B$6,Currecny_M!$A$1:$P$10,MATCH(Database!C5488,Currecny_M!$A$1:$P$1,0),FALSE)</f>
        <v>10.956329999999999</v>
      </c>
      <c r="N5488" s="6" t="str">
        <f>VLOOKUP(B5488,Master!$A$2:$C$11,3,FALSE)</f>
        <v>SGD</v>
      </c>
      <c r="O5488" s="6" t="str">
        <f>VLOOKUP(B5488,Master!$A$2:$C$11,2,FALSE)</f>
        <v>Asia</v>
      </c>
      <c r="Q5488" s="39" t="str">
        <f>VLOOKUP(D5488,GL_Master!$A$1:$D$80,2,FALSE)</f>
        <v>BS</v>
      </c>
      <c r="R5488" s="39" t="str">
        <f>VLOOKUP(D5488,GL_Master!$A$1:$D$80,3,FALSE)</f>
        <v>Cash &amp; Bank Balances</v>
      </c>
      <c r="S5488" s="39" t="str">
        <f>VLOOKUP(D5488,GL_Master!$A$1:$D$80,4,FALSE)</f>
        <v xml:space="preserve">      On Current Accounts</v>
      </c>
    </row>
    <row r="5489" spans="1:19" x14ac:dyDescent="0.25">
      <c r="A5489" s="39" t="s">
        <v>262</v>
      </c>
      <c r="B5489" s="39" t="s">
        <v>236</v>
      </c>
      <c r="C5489" s="7">
        <v>44197</v>
      </c>
      <c r="D5489" s="39" t="s">
        <v>81</v>
      </c>
      <c r="E5489" s="39">
        <v>13846</v>
      </c>
      <c r="F5489" s="82">
        <f t="shared" si="255"/>
        <v>13.846</v>
      </c>
      <c r="G5489" s="39">
        <f>VLOOKUP(N5489,Currecny_M!$A$1:$P$10,2,FALSE)</f>
        <v>53</v>
      </c>
      <c r="H5489" s="39">
        <f>MATCH(C5489,Currecny_M!$A$1:$P$1,0)</f>
        <v>11</v>
      </c>
      <c r="I5489" s="39">
        <f>VLOOKUP(N5489,Currecny_M!$A$1:$P$10,MATCH(Database!C5489,Currecny_M!$A$1:$P$1,0),FALSE)</f>
        <v>57.97</v>
      </c>
      <c r="J5489" s="82">
        <f t="shared" si="256"/>
        <v>802.65261999999996</v>
      </c>
      <c r="K5489" s="39">
        <f>VLOOKUP('Cover page'!$B$6,Currecny_M!$A$1:$P$10,MATCH(Database!C5489,Currecny_M!$A$1:$P$1,0),FALSE)</f>
        <v>1</v>
      </c>
      <c r="L5489" s="82">
        <f t="shared" si="257"/>
        <v>802.65261999999996</v>
      </c>
      <c r="M5489" s="82">
        <f>((E5489/$F$1)*VLOOKUP(N5489,Currecny_M!$A$1:$P$10,MATCH(Database!C5489,Currecny_M!$A$1:$P$1,0),FALSE))/VLOOKUP('Cover page'!$B$6,Currecny_M!$A$1:$P$10,MATCH(Database!C5489,Currecny_M!$A$1:$P$1,0),FALSE)</f>
        <v>802.65261999999996</v>
      </c>
      <c r="N5489" s="6" t="str">
        <f>VLOOKUP(B5489,Master!$A$2:$C$11,3,FALSE)</f>
        <v>SGD</v>
      </c>
      <c r="O5489" s="6" t="str">
        <f>VLOOKUP(B5489,Master!$A$2:$C$11,2,FALSE)</f>
        <v>Asia</v>
      </c>
      <c r="Q5489" s="39" t="str">
        <f>VLOOKUP(D5489,GL_Master!$A$1:$D$80,2,FALSE)</f>
        <v>BS</v>
      </c>
      <c r="R5489" s="39" t="str">
        <f>VLOOKUP(D5489,GL_Master!$A$1:$D$80,3,FALSE)</f>
        <v>Other Current Assets</v>
      </c>
      <c r="S5489" s="39" t="str">
        <f>VLOOKUP(D5489,GL_Master!$A$1:$D$80,4,FALSE)</f>
        <v>Advance tax recoverable (net of provision )</v>
      </c>
    </row>
    <row r="5490" spans="1:19" x14ac:dyDescent="0.25">
      <c r="A5490" s="39" t="s">
        <v>262</v>
      </c>
      <c r="B5490" s="39" t="s">
        <v>236</v>
      </c>
      <c r="C5490" s="7">
        <v>44197</v>
      </c>
      <c r="D5490" s="39" t="s">
        <v>19</v>
      </c>
      <c r="E5490" s="39">
        <v>135</v>
      </c>
      <c r="F5490" s="82">
        <f t="shared" si="255"/>
        <v>0.13500000000000001</v>
      </c>
      <c r="G5490" s="39">
        <f>VLOOKUP(N5490,Currecny_M!$A$1:$P$10,2,FALSE)</f>
        <v>53</v>
      </c>
      <c r="H5490" s="39">
        <f>MATCH(C5490,Currecny_M!$A$1:$P$1,0)</f>
        <v>11</v>
      </c>
      <c r="I5490" s="39">
        <f>VLOOKUP(N5490,Currecny_M!$A$1:$P$10,MATCH(Database!C5490,Currecny_M!$A$1:$P$1,0),FALSE)</f>
        <v>57.97</v>
      </c>
      <c r="J5490" s="82">
        <f t="shared" si="256"/>
        <v>7.8259500000000006</v>
      </c>
      <c r="K5490" s="39">
        <f>VLOOKUP('Cover page'!$B$6,Currecny_M!$A$1:$P$10,MATCH(Database!C5490,Currecny_M!$A$1:$P$1,0),FALSE)</f>
        <v>1</v>
      </c>
      <c r="L5490" s="82">
        <f t="shared" si="257"/>
        <v>7.8259500000000006</v>
      </c>
      <c r="M5490" s="82">
        <f>((E5490/$F$1)*VLOOKUP(N5490,Currecny_M!$A$1:$P$10,MATCH(Database!C5490,Currecny_M!$A$1:$P$1,0),FALSE))/VLOOKUP('Cover page'!$B$6,Currecny_M!$A$1:$P$10,MATCH(Database!C5490,Currecny_M!$A$1:$P$1,0),FALSE)</f>
        <v>7.8259500000000006</v>
      </c>
      <c r="N5490" s="6" t="str">
        <f>VLOOKUP(B5490,Master!$A$2:$C$11,3,FALSE)</f>
        <v>SGD</v>
      </c>
      <c r="O5490" s="6" t="str">
        <f>VLOOKUP(B5490,Master!$A$2:$C$11,2,FALSE)</f>
        <v>Asia</v>
      </c>
      <c r="Q5490" s="39" t="str">
        <f>VLOOKUP(D5490,GL_Master!$A$1:$D$80,2,FALSE)</f>
        <v>BS</v>
      </c>
      <c r="R5490" s="39" t="str">
        <f>VLOOKUP(D5490,GL_Master!$A$1:$D$80,3,FALSE)</f>
        <v>Short-term loan and advances</v>
      </c>
      <c r="S5490" s="39" t="str">
        <f>VLOOKUP(D5490,GL_Master!$A$1:$D$80,4,FALSE)</f>
        <v>Prepaid expenses</v>
      </c>
    </row>
    <row r="5491" spans="1:19" x14ac:dyDescent="0.25">
      <c r="A5491" s="39" t="s">
        <v>262</v>
      </c>
      <c r="B5491" s="39" t="s">
        <v>236</v>
      </c>
      <c r="C5491" s="7">
        <v>44197</v>
      </c>
      <c r="D5491" s="39" t="s">
        <v>82</v>
      </c>
      <c r="E5491" s="39">
        <v>1569</v>
      </c>
      <c r="F5491" s="82">
        <f t="shared" si="255"/>
        <v>1.569</v>
      </c>
      <c r="G5491" s="39">
        <f>VLOOKUP(N5491,Currecny_M!$A$1:$P$10,2,FALSE)</f>
        <v>53</v>
      </c>
      <c r="H5491" s="39">
        <f>MATCH(C5491,Currecny_M!$A$1:$P$1,0)</f>
        <v>11</v>
      </c>
      <c r="I5491" s="39">
        <f>VLOOKUP(N5491,Currecny_M!$A$1:$P$10,MATCH(Database!C5491,Currecny_M!$A$1:$P$1,0),FALSE)</f>
        <v>57.97</v>
      </c>
      <c r="J5491" s="82">
        <f t="shared" si="256"/>
        <v>90.95492999999999</v>
      </c>
      <c r="K5491" s="39">
        <f>VLOOKUP('Cover page'!$B$6,Currecny_M!$A$1:$P$10,MATCH(Database!C5491,Currecny_M!$A$1:$P$1,0),FALSE)</f>
        <v>1</v>
      </c>
      <c r="L5491" s="82">
        <f t="shared" si="257"/>
        <v>90.95492999999999</v>
      </c>
      <c r="M5491" s="82">
        <f>((E5491/$F$1)*VLOOKUP(N5491,Currecny_M!$A$1:$P$10,MATCH(Database!C5491,Currecny_M!$A$1:$P$1,0),FALSE))/VLOOKUP('Cover page'!$B$6,Currecny_M!$A$1:$P$10,MATCH(Database!C5491,Currecny_M!$A$1:$P$1,0),FALSE)</f>
        <v>90.95492999999999</v>
      </c>
      <c r="N5491" s="6" t="str">
        <f>VLOOKUP(B5491,Master!$A$2:$C$11,3,FALSE)</f>
        <v>SGD</v>
      </c>
      <c r="O5491" s="6" t="str">
        <f>VLOOKUP(B5491,Master!$A$2:$C$11,2,FALSE)</f>
        <v>Asia</v>
      </c>
      <c r="Q5491" s="39" t="str">
        <f>VLOOKUP(D5491,GL_Master!$A$1:$D$80,2,FALSE)</f>
        <v>BS</v>
      </c>
      <c r="R5491" s="39" t="str">
        <f>VLOOKUP(D5491,GL_Master!$A$1:$D$80,3,FALSE)</f>
        <v>Short-term loan and advances</v>
      </c>
      <c r="S5491" s="39" t="str">
        <f>VLOOKUP(D5491,GL_Master!$A$1:$D$80,4,FALSE)</f>
        <v>Advance to vendor/employees</v>
      </c>
    </row>
    <row r="5492" spans="1:19" x14ac:dyDescent="0.25">
      <c r="A5492" s="39" t="s">
        <v>262</v>
      </c>
      <c r="B5492" s="39" t="s">
        <v>236</v>
      </c>
      <c r="C5492" s="7">
        <v>44197</v>
      </c>
      <c r="D5492" s="39" t="s">
        <v>83</v>
      </c>
      <c r="E5492" s="39">
        <v>1037</v>
      </c>
      <c r="F5492" s="82">
        <f t="shared" si="255"/>
        <v>1.0369999999999999</v>
      </c>
      <c r="G5492" s="39">
        <f>VLOOKUP(N5492,Currecny_M!$A$1:$P$10,2,FALSE)</f>
        <v>53</v>
      </c>
      <c r="H5492" s="39">
        <f>MATCH(C5492,Currecny_M!$A$1:$P$1,0)</f>
        <v>11</v>
      </c>
      <c r="I5492" s="39">
        <f>VLOOKUP(N5492,Currecny_M!$A$1:$P$10,MATCH(Database!C5492,Currecny_M!$A$1:$P$1,0),FALSE)</f>
        <v>57.97</v>
      </c>
      <c r="J5492" s="82">
        <f t="shared" si="256"/>
        <v>60.114889999999995</v>
      </c>
      <c r="K5492" s="39">
        <f>VLOOKUP('Cover page'!$B$6,Currecny_M!$A$1:$P$10,MATCH(Database!C5492,Currecny_M!$A$1:$P$1,0),FALSE)</f>
        <v>1</v>
      </c>
      <c r="L5492" s="82">
        <f t="shared" si="257"/>
        <v>60.114889999999995</v>
      </c>
      <c r="M5492" s="82">
        <f>((E5492/$F$1)*VLOOKUP(N5492,Currecny_M!$A$1:$P$10,MATCH(Database!C5492,Currecny_M!$A$1:$P$1,0),FALSE))/VLOOKUP('Cover page'!$B$6,Currecny_M!$A$1:$P$10,MATCH(Database!C5492,Currecny_M!$A$1:$P$1,0),FALSE)</f>
        <v>60.114889999999995</v>
      </c>
      <c r="N5492" s="6" t="str">
        <f>VLOOKUP(B5492,Master!$A$2:$C$11,3,FALSE)</f>
        <v>SGD</v>
      </c>
      <c r="O5492" s="6" t="str">
        <f>VLOOKUP(B5492,Master!$A$2:$C$11,2,FALSE)</f>
        <v>Asia</v>
      </c>
      <c r="Q5492" s="39" t="str">
        <f>VLOOKUP(D5492,GL_Master!$A$1:$D$80,2,FALSE)</f>
        <v>BS</v>
      </c>
      <c r="R5492" s="39" t="str">
        <f>VLOOKUP(D5492,GL_Master!$A$1:$D$80,3,FALSE)</f>
        <v>Other Current Assets</v>
      </c>
      <c r="S5492" s="39" t="str">
        <f>VLOOKUP(D5492,GL_Master!$A$1:$D$80,4,FALSE)</f>
        <v>Security deposits ( Unsecured, considered good)</v>
      </c>
    </row>
    <row r="5493" spans="1:19" x14ac:dyDescent="0.25">
      <c r="A5493" s="39" t="s">
        <v>262</v>
      </c>
      <c r="B5493" s="39" t="s">
        <v>236</v>
      </c>
      <c r="C5493" s="7">
        <v>44197</v>
      </c>
      <c r="D5493" s="39" t="s">
        <v>246</v>
      </c>
      <c r="E5493" s="39">
        <v>-113600</v>
      </c>
      <c r="F5493" s="82">
        <f t="shared" si="255"/>
        <v>-113.6</v>
      </c>
      <c r="G5493" s="39">
        <f>VLOOKUP(N5493,Currecny_M!$A$1:$P$10,2,FALSE)</f>
        <v>53</v>
      </c>
      <c r="H5493" s="39">
        <f>MATCH(C5493,Currecny_M!$A$1:$P$1,0)</f>
        <v>11</v>
      </c>
      <c r="I5493" s="39">
        <f>VLOOKUP(N5493,Currecny_M!$A$1:$P$10,MATCH(Database!C5493,Currecny_M!$A$1:$P$1,0),FALSE)</f>
        <v>57.97</v>
      </c>
      <c r="J5493" s="82">
        <f t="shared" si="256"/>
        <v>-6585.3919999999998</v>
      </c>
      <c r="K5493" s="39">
        <f>VLOOKUP('Cover page'!$B$6,Currecny_M!$A$1:$P$10,MATCH(Database!C5493,Currecny_M!$A$1:$P$1,0),FALSE)</f>
        <v>1</v>
      </c>
      <c r="L5493" s="82">
        <f t="shared" si="257"/>
        <v>-6585.3919999999998</v>
      </c>
      <c r="M5493" s="82">
        <f>((E5493/$F$1)*VLOOKUP(N5493,Currecny_M!$A$1:$P$10,MATCH(Database!C5493,Currecny_M!$A$1:$P$1,0),FALSE))/VLOOKUP('Cover page'!$B$6,Currecny_M!$A$1:$P$10,MATCH(Database!C5493,Currecny_M!$A$1:$P$1,0),FALSE)</f>
        <v>-6585.3919999999998</v>
      </c>
      <c r="N5493" s="6" t="str">
        <f>VLOOKUP(B5493,Master!$A$2:$C$11,3,FALSE)</f>
        <v>SGD</v>
      </c>
      <c r="O5493" s="6" t="str">
        <f>VLOOKUP(B5493,Master!$A$2:$C$11,2,FALSE)</f>
        <v>Asia</v>
      </c>
      <c r="Q5493" s="39" t="str">
        <f>VLOOKUP(D5493,GL_Master!$A$1:$D$80,2,FALSE)</f>
        <v>PL</v>
      </c>
      <c r="R5493" s="39" t="str">
        <f>VLOOKUP(D5493,GL_Master!$A$1:$D$80,3,FALSE)</f>
        <v>Revenue from Operations</v>
      </c>
      <c r="S5493" s="39" t="str">
        <f>VLOOKUP(D5493,GL_Master!$A$1:$D$80,4,FALSE)</f>
        <v>Contract revenue</v>
      </c>
    </row>
    <row r="5494" spans="1:19" x14ac:dyDescent="0.25">
      <c r="A5494" s="39" t="s">
        <v>262</v>
      </c>
      <c r="B5494" s="39" t="s">
        <v>236</v>
      </c>
      <c r="C5494" s="7">
        <v>44197</v>
      </c>
      <c r="D5494" s="39" t="s">
        <v>134</v>
      </c>
      <c r="E5494" s="39">
        <v>-898</v>
      </c>
      <c r="F5494" s="82">
        <f t="shared" si="255"/>
        <v>-0.89800000000000002</v>
      </c>
      <c r="G5494" s="39">
        <f>VLOOKUP(N5494,Currecny_M!$A$1:$P$10,2,FALSE)</f>
        <v>53</v>
      </c>
      <c r="H5494" s="39">
        <f>MATCH(C5494,Currecny_M!$A$1:$P$1,0)</f>
        <v>11</v>
      </c>
      <c r="I5494" s="39">
        <f>VLOOKUP(N5494,Currecny_M!$A$1:$P$10,MATCH(Database!C5494,Currecny_M!$A$1:$P$1,0),FALSE)</f>
        <v>57.97</v>
      </c>
      <c r="J5494" s="82">
        <f t="shared" si="256"/>
        <v>-52.05706</v>
      </c>
      <c r="K5494" s="39">
        <f>VLOOKUP('Cover page'!$B$6,Currecny_M!$A$1:$P$10,MATCH(Database!C5494,Currecny_M!$A$1:$P$1,0),FALSE)</f>
        <v>1</v>
      </c>
      <c r="L5494" s="82">
        <f t="shared" si="257"/>
        <v>-52.05706</v>
      </c>
      <c r="M5494" s="82">
        <f>((E5494/$F$1)*VLOOKUP(N5494,Currecny_M!$A$1:$P$10,MATCH(Database!C5494,Currecny_M!$A$1:$P$1,0),FALSE))/VLOOKUP('Cover page'!$B$6,Currecny_M!$A$1:$P$10,MATCH(Database!C5494,Currecny_M!$A$1:$P$1,0),FALSE)</f>
        <v>-52.05706</v>
      </c>
      <c r="N5494" s="6" t="str">
        <f>VLOOKUP(B5494,Master!$A$2:$C$11,3,FALSE)</f>
        <v>SGD</v>
      </c>
      <c r="O5494" s="6" t="str">
        <f>VLOOKUP(B5494,Master!$A$2:$C$11,2,FALSE)</f>
        <v>Asia</v>
      </c>
      <c r="Q5494" s="39" t="str">
        <f>VLOOKUP(D5494,GL_Master!$A$1:$D$80,2,FALSE)</f>
        <v>PL</v>
      </c>
      <c r="R5494" s="39" t="str">
        <f>VLOOKUP(D5494,GL_Master!$A$1:$D$80,3,FALSE)</f>
        <v>Other Income</v>
      </c>
      <c r="S5494" s="39" t="str">
        <f>VLOOKUP(D5494,GL_Master!$A$1:$D$80,4,FALSE)</f>
        <v>Other Income</v>
      </c>
    </row>
    <row r="5495" spans="1:19" x14ac:dyDescent="0.25">
      <c r="A5495" s="39" t="s">
        <v>262</v>
      </c>
      <c r="B5495" s="39" t="s">
        <v>236</v>
      </c>
      <c r="C5495" s="7">
        <v>44197</v>
      </c>
      <c r="D5495" s="39" t="s">
        <v>86</v>
      </c>
      <c r="E5495" s="39">
        <v>54</v>
      </c>
      <c r="F5495" s="82">
        <f t="shared" si="255"/>
        <v>5.3999999999999999E-2</v>
      </c>
      <c r="G5495" s="39">
        <f>VLOOKUP(N5495,Currecny_M!$A$1:$P$10,2,FALSE)</f>
        <v>53</v>
      </c>
      <c r="H5495" s="39">
        <f>MATCH(C5495,Currecny_M!$A$1:$P$1,0)</f>
        <v>11</v>
      </c>
      <c r="I5495" s="39">
        <f>VLOOKUP(N5495,Currecny_M!$A$1:$P$10,MATCH(Database!C5495,Currecny_M!$A$1:$P$1,0),FALSE)</f>
        <v>57.97</v>
      </c>
      <c r="J5495" s="82">
        <f t="shared" si="256"/>
        <v>3.1303799999999997</v>
      </c>
      <c r="K5495" s="39">
        <f>VLOOKUP('Cover page'!$B$6,Currecny_M!$A$1:$P$10,MATCH(Database!C5495,Currecny_M!$A$1:$P$1,0),FALSE)</f>
        <v>1</v>
      </c>
      <c r="L5495" s="82">
        <f t="shared" si="257"/>
        <v>3.1303799999999997</v>
      </c>
      <c r="M5495" s="82">
        <f>((E5495/$F$1)*VLOOKUP(N5495,Currecny_M!$A$1:$P$10,MATCH(Database!C5495,Currecny_M!$A$1:$P$1,0),FALSE))/VLOOKUP('Cover page'!$B$6,Currecny_M!$A$1:$P$10,MATCH(Database!C5495,Currecny_M!$A$1:$P$1,0),FALSE)</f>
        <v>3.1303799999999997</v>
      </c>
      <c r="N5495" s="6" t="str">
        <f>VLOOKUP(B5495,Master!$A$2:$C$11,3,FALSE)</f>
        <v>SGD</v>
      </c>
      <c r="O5495" s="6" t="str">
        <f>VLOOKUP(B5495,Master!$A$2:$C$11,2,FALSE)</f>
        <v>Asia</v>
      </c>
      <c r="Q5495" s="39" t="str">
        <f>VLOOKUP(D5495,GL_Master!$A$1:$D$80,2,FALSE)</f>
        <v>PL</v>
      </c>
      <c r="R5495" s="39" t="str">
        <f>VLOOKUP(D5495,GL_Master!$A$1:$D$80,3,FALSE)</f>
        <v>COGS</v>
      </c>
      <c r="S5495" s="39" t="str">
        <f>VLOOKUP(D5495,GL_Master!$A$1:$D$80,4,FALSE)</f>
        <v>Purchase of other traded goods</v>
      </c>
    </row>
    <row r="5496" spans="1:19" x14ac:dyDescent="0.25">
      <c r="A5496" s="39" t="s">
        <v>262</v>
      </c>
      <c r="B5496" s="39" t="s">
        <v>236</v>
      </c>
      <c r="C5496" s="7">
        <v>44197</v>
      </c>
      <c r="D5496" s="39" t="s">
        <v>87</v>
      </c>
      <c r="E5496" s="39">
        <v>28</v>
      </c>
      <c r="F5496" s="82">
        <f t="shared" si="255"/>
        <v>2.8000000000000001E-2</v>
      </c>
      <c r="G5496" s="39">
        <f>VLOOKUP(N5496,Currecny_M!$A$1:$P$10,2,FALSE)</f>
        <v>53</v>
      </c>
      <c r="H5496" s="39">
        <f>MATCH(C5496,Currecny_M!$A$1:$P$1,0)</f>
        <v>11</v>
      </c>
      <c r="I5496" s="39">
        <f>VLOOKUP(N5496,Currecny_M!$A$1:$P$10,MATCH(Database!C5496,Currecny_M!$A$1:$P$1,0),FALSE)</f>
        <v>57.97</v>
      </c>
      <c r="J5496" s="82">
        <f t="shared" si="256"/>
        <v>1.6231599999999999</v>
      </c>
      <c r="K5496" s="39">
        <f>VLOOKUP('Cover page'!$B$6,Currecny_M!$A$1:$P$10,MATCH(Database!C5496,Currecny_M!$A$1:$P$1,0),FALSE)</f>
        <v>1</v>
      </c>
      <c r="L5496" s="82">
        <f t="shared" si="257"/>
        <v>1.6231599999999999</v>
      </c>
      <c r="M5496" s="82">
        <f>((E5496/$F$1)*VLOOKUP(N5496,Currecny_M!$A$1:$P$10,MATCH(Database!C5496,Currecny_M!$A$1:$P$1,0),FALSE))/VLOOKUP('Cover page'!$B$6,Currecny_M!$A$1:$P$10,MATCH(Database!C5496,Currecny_M!$A$1:$P$1,0),FALSE)</f>
        <v>1.6231599999999999</v>
      </c>
      <c r="N5496" s="6" t="str">
        <f>VLOOKUP(B5496,Master!$A$2:$C$11,3,FALSE)</f>
        <v>SGD</v>
      </c>
      <c r="O5496" s="6" t="str">
        <f>VLOOKUP(B5496,Master!$A$2:$C$11,2,FALSE)</f>
        <v>Asia</v>
      </c>
      <c r="Q5496" s="39" t="str">
        <f>VLOOKUP(D5496,GL_Master!$A$1:$D$80,2,FALSE)</f>
        <v>PL</v>
      </c>
      <c r="R5496" s="39" t="str">
        <f>VLOOKUP(D5496,GL_Master!$A$1:$D$80,3,FALSE)</f>
        <v>COGS</v>
      </c>
      <c r="S5496" s="39" t="str">
        <f>VLOOKUP(D5496,GL_Master!$A$1:$D$80,4,FALSE)</f>
        <v>Civil, Installation, Commissioning and Other miscellaneous expenses</v>
      </c>
    </row>
    <row r="5497" spans="1:19" x14ac:dyDescent="0.25">
      <c r="A5497" s="39" t="s">
        <v>262</v>
      </c>
      <c r="B5497" s="39" t="s">
        <v>236</v>
      </c>
      <c r="C5497" s="7">
        <v>44197</v>
      </c>
      <c r="D5497" s="39" t="s">
        <v>88</v>
      </c>
      <c r="E5497" s="39">
        <v>80</v>
      </c>
      <c r="F5497" s="82">
        <f t="shared" si="255"/>
        <v>0.08</v>
      </c>
      <c r="G5497" s="39">
        <f>VLOOKUP(N5497,Currecny_M!$A$1:$P$10,2,FALSE)</f>
        <v>53</v>
      </c>
      <c r="H5497" s="39">
        <f>MATCH(C5497,Currecny_M!$A$1:$P$1,0)</f>
        <v>11</v>
      </c>
      <c r="I5497" s="39">
        <f>VLOOKUP(N5497,Currecny_M!$A$1:$P$10,MATCH(Database!C5497,Currecny_M!$A$1:$P$1,0),FALSE)</f>
        <v>57.97</v>
      </c>
      <c r="J5497" s="82">
        <f t="shared" si="256"/>
        <v>4.6375999999999999</v>
      </c>
      <c r="K5497" s="39">
        <f>VLOOKUP('Cover page'!$B$6,Currecny_M!$A$1:$P$10,MATCH(Database!C5497,Currecny_M!$A$1:$P$1,0),FALSE)</f>
        <v>1</v>
      </c>
      <c r="L5497" s="82">
        <f t="shared" si="257"/>
        <v>4.6375999999999999</v>
      </c>
      <c r="M5497" s="82">
        <f>((E5497/$F$1)*VLOOKUP(N5497,Currecny_M!$A$1:$P$10,MATCH(Database!C5497,Currecny_M!$A$1:$P$1,0),FALSE))/VLOOKUP('Cover page'!$B$6,Currecny_M!$A$1:$P$10,MATCH(Database!C5497,Currecny_M!$A$1:$P$1,0),FALSE)</f>
        <v>4.6375999999999999</v>
      </c>
      <c r="N5497" s="6" t="str">
        <f>VLOOKUP(B5497,Master!$A$2:$C$11,3,FALSE)</f>
        <v>SGD</v>
      </c>
      <c r="O5497" s="6" t="str">
        <f>VLOOKUP(B5497,Master!$A$2:$C$11,2,FALSE)</f>
        <v>Asia</v>
      </c>
      <c r="Q5497" s="39" t="str">
        <f>VLOOKUP(D5497,GL_Master!$A$1:$D$80,2,FALSE)</f>
        <v>PL</v>
      </c>
      <c r="R5497" s="39" t="str">
        <f>VLOOKUP(D5497,GL_Master!$A$1:$D$80,3,FALSE)</f>
        <v>COGS</v>
      </c>
      <c r="S5497" s="39" t="str">
        <f>VLOOKUP(D5497,GL_Master!$A$1:$D$80,4,FALSE)</f>
        <v>Civil, Installation, Commissioning and Other miscellaneous expenses</v>
      </c>
    </row>
    <row r="5498" spans="1:19" x14ac:dyDescent="0.25">
      <c r="A5498" s="39" t="s">
        <v>262</v>
      </c>
      <c r="B5498" s="39" t="s">
        <v>236</v>
      </c>
      <c r="C5498" s="7">
        <v>44197</v>
      </c>
      <c r="D5498" s="39" t="s">
        <v>89</v>
      </c>
      <c r="E5498" s="39">
        <v>171</v>
      </c>
      <c r="F5498" s="82">
        <f t="shared" si="255"/>
        <v>0.17100000000000001</v>
      </c>
      <c r="G5498" s="39">
        <f>VLOOKUP(N5498,Currecny_M!$A$1:$P$10,2,FALSE)</f>
        <v>53</v>
      </c>
      <c r="H5498" s="39">
        <f>MATCH(C5498,Currecny_M!$A$1:$P$1,0)</f>
        <v>11</v>
      </c>
      <c r="I5498" s="39">
        <f>VLOOKUP(N5498,Currecny_M!$A$1:$P$10,MATCH(Database!C5498,Currecny_M!$A$1:$P$1,0),FALSE)</f>
        <v>57.97</v>
      </c>
      <c r="J5498" s="82">
        <f t="shared" si="256"/>
        <v>9.9128699999999998</v>
      </c>
      <c r="K5498" s="39">
        <f>VLOOKUP('Cover page'!$B$6,Currecny_M!$A$1:$P$10,MATCH(Database!C5498,Currecny_M!$A$1:$P$1,0),FALSE)</f>
        <v>1</v>
      </c>
      <c r="L5498" s="82">
        <f t="shared" si="257"/>
        <v>9.9128699999999998</v>
      </c>
      <c r="M5498" s="82">
        <f>((E5498/$F$1)*VLOOKUP(N5498,Currecny_M!$A$1:$P$10,MATCH(Database!C5498,Currecny_M!$A$1:$P$1,0),FALSE))/VLOOKUP('Cover page'!$B$6,Currecny_M!$A$1:$P$10,MATCH(Database!C5498,Currecny_M!$A$1:$P$1,0),FALSE)</f>
        <v>9.9128699999999998</v>
      </c>
      <c r="N5498" s="6" t="str">
        <f>VLOOKUP(B5498,Master!$A$2:$C$11,3,FALSE)</f>
        <v>SGD</v>
      </c>
      <c r="O5498" s="6" t="str">
        <f>VLOOKUP(B5498,Master!$A$2:$C$11,2,FALSE)</f>
        <v>Asia</v>
      </c>
      <c r="Q5498" s="39" t="str">
        <f>VLOOKUP(D5498,GL_Master!$A$1:$D$80,2,FALSE)</f>
        <v>PL</v>
      </c>
      <c r="R5498" s="39" t="str">
        <f>VLOOKUP(D5498,GL_Master!$A$1:$D$80,3,FALSE)</f>
        <v>COGS</v>
      </c>
      <c r="S5498" s="39" t="str">
        <f>VLOOKUP(D5498,GL_Master!$A$1:$D$80,4,FALSE)</f>
        <v>project Expenses</v>
      </c>
    </row>
    <row r="5499" spans="1:19" x14ac:dyDescent="0.25">
      <c r="A5499" s="39" t="s">
        <v>262</v>
      </c>
      <c r="B5499" s="39" t="s">
        <v>236</v>
      </c>
      <c r="C5499" s="7">
        <v>44197</v>
      </c>
      <c r="D5499" s="39" t="s">
        <v>90</v>
      </c>
      <c r="E5499" s="39">
        <v>56</v>
      </c>
      <c r="F5499" s="82">
        <f t="shared" si="255"/>
        <v>5.6000000000000001E-2</v>
      </c>
      <c r="G5499" s="39">
        <f>VLOOKUP(N5499,Currecny_M!$A$1:$P$10,2,FALSE)</f>
        <v>53</v>
      </c>
      <c r="H5499" s="39">
        <f>MATCH(C5499,Currecny_M!$A$1:$P$1,0)</f>
        <v>11</v>
      </c>
      <c r="I5499" s="39">
        <f>VLOOKUP(N5499,Currecny_M!$A$1:$P$10,MATCH(Database!C5499,Currecny_M!$A$1:$P$1,0),FALSE)</f>
        <v>57.97</v>
      </c>
      <c r="J5499" s="82">
        <f t="shared" si="256"/>
        <v>3.2463199999999999</v>
      </c>
      <c r="K5499" s="39">
        <f>VLOOKUP('Cover page'!$B$6,Currecny_M!$A$1:$P$10,MATCH(Database!C5499,Currecny_M!$A$1:$P$1,0),FALSE)</f>
        <v>1</v>
      </c>
      <c r="L5499" s="82">
        <f t="shared" si="257"/>
        <v>3.2463199999999999</v>
      </c>
      <c r="M5499" s="82">
        <f>((E5499/$F$1)*VLOOKUP(N5499,Currecny_M!$A$1:$P$10,MATCH(Database!C5499,Currecny_M!$A$1:$P$1,0),FALSE))/VLOOKUP('Cover page'!$B$6,Currecny_M!$A$1:$P$10,MATCH(Database!C5499,Currecny_M!$A$1:$P$1,0),FALSE)</f>
        <v>3.2463199999999999</v>
      </c>
      <c r="N5499" s="6" t="str">
        <f>VLOOKUP(B5499,Master!$A$2:$C$11,3,FALSE)</f>
        <v>SGD</v>
      </c>
      <c r="O5499" s="6" t="str">
        <f>VLOOKUP(B5499,Master!$A$2:$C$11,2,FALSE)</f>
        <v>Asia</v>
      </c>
      <c r="Q5499" s="39" t="str">
        <f>VLOOKUP(D5499,GL_Master!$A$1:$D$80,2,FALSE)</f>
        <v>PL</v>
      </c>
      <c r="R5499" s="39" t="str">
        <f>VLOOKUP(D5499,GL_Master!$A$1:$D$80,3,FALSE)</f>
        <v>Office utility</v>
      </c>
      <c r="S5499" s="39" t="str">
        <f>VLOOKUP(D5499,GL_Master!$A$1:$D$80,4,FALSE)</f>
        <v>Electricity Expenses</v>
      </c>
    </row>
    <row r="5500" spans="1:19" x14ac:dyDescent="0.25">
      <c r="A5500" s="39" t="s">
        <v>262</v>
      </c>
      <c r="B5500" s="39" t="s">
        <v>236</v>
      </c>
      <c r="C5500" s="7">
        <v>44197</v>
      </c>
      <c r="D5500" s="39" t="s">
        <v>91</v>
      </c>
      <c r="E5500" s="39">
        <v>115</v>
      </c>
      <c r="F5500" s="82">
        <f t="shared" si="255"/>
        <v>0.115</v>
      </c>
      <c r="G5500" s="39">
        <f>VLOOKUP(N5500,Currecny_M!$A$1:$P$10,2,FALSE)</f>
        <v>53</v>
      </c>
      <c r="H5500" s="39">
        <f>MATCH(C5500,Currecny_M!$A$1:$P$1,0)</f>
        <v>11</v>
      </c>
      <c r="I5500" s="39">
        <f>VLOOKUP(N5500,Currecny_M!$A$1:$P$10,MATCH(Database!C5500,Currecny_M!$A$1:$P$1,0),FALSE)</f>
        <v>57.97</v>
      </c>
      <c r="J5500" s="82">
        <f t="shared" si="256"/>
        <v>6.66655</v>
      </c>
      <c r="K5500" s="39">
        <f>VLOOKUP('Cover page'!$B$6,Currecny_M!$A$1:$P$10,MATCH(Database!C5500,Currecny_M!$A$1:$P$1,0),FALSE)</f>
        <v>1</v>
      </c>
      <c r="L5500" s="82">
        <f t="shared" si="257"/>
        <v>6.66655</v>
      </c>
      <c r="M5500" s="82">
        <f>((E5500/$F$1)*VLOOKUP(N5500,Currecny_M!$A$1:$P$10,MATCH(Database!C5500,Currecny_M!$A$1:$P$1,0),FALSE))/VLOOKUP('Cover page'!$B$6,Currecny_M!$A$1:$P$10,MATCH(Database!C5500,Currecny_M!$A$1:$P$1,0),FALSE)</f>
        <v>6.66655</v>
      </c>
      <c r="N5500" s="6" t="str">
        <f>VLOOKUP(B5500,Master!$A$2:$C$11,3,FALSE)</f>
        <v>SGD</v>
      </c>
      <c r="O5500" s="6" t="str">
        <f>VLOOKUP(B5500,Master!$A$2:$C$11,2,FALSE)</f>
        <v>Asia</v>
      </c>
      <c r="Q5500" s="39" t="str">
        <f>VLOOKUP(D5500,GL_Master!$A$1:$D$80,2,FALSE)</f>
        <v>PL</v>
      </c>
      <c r="R5500" s="39" t="str">
        <f>VLOOKUP(D5500,GL_Master!$A$1:$D$80,3,FALSE)</f>
        <v>Misc. expenses</v>
      </c>
      <c r="S5500" s="39" t="str">
        <f>VLOOKUP(D5500,GL_Master!$A$1:$D$80,4,FALSE)</f>
        <v>Repair &amp; Maintenance</v>
      </c>
    </row>
    <row r="5501" spans="1:19" x14ac:dyDescent="0.25">
      <c r="A5501" s="39" t="s">
        <v>262</v>
      </c>
      <c r="B5501" s="39" t="s">
        <v>236</v>
      </c>
      <c r="C5501" s="7">
        <v>44197</v>
      </c>
      <c r="D5501" s="39" t="s">
        <v>92</v>
      </c>
      <c r="E5501" s="39">
        <v>86</v>
      </c>
      <c r="F5501" s="82">
        <f t="shared" si="255"/>
        <v>8.5999999999999993E-2</v>
      </c>
      <c r="G5501" s="39">
        <f>VLOOKUP(N5501,Currecny_M!$A$1:$P$10,2,FALSE)</f>
        <v>53</v>
      </c>
      <c r="H5501" s="39">
        <f>MATCH(C5501,Currecny_M!$A$1:$P$1,0)</f>
        <v>11</v>
      </c>
      <c r="I5501" s="39">
        <f>VLOOKUP(N5501,Currecny_M!$A$1:$P$10,MATCH(Database!C5501,Currecny_M!$A$1:$P$1,0),FALSE)</f>
        <v>57.97</v>
      </c>
      <c r="J5501" s="82">
        <f t="shared" si="256"/>
        <v>4.9854199999999995</v>
      </c>
      <c r="K5501" s="39">
        <f>VLOOKUP('Cover page'!$B$6,Currecny_M!$A$1:$P$10,MATCH(Database!C5501,Currecny_M!$A$1:$P$1,0),FALSE)</f>
        <v>1</v>
      </c>
      <c r="L5501" s="82">
        <f t="shared" si="257"/>
        <v>4.9854199999999995</v>
      </c>
      <c r="M5501" s="82">
        <f>((E5501/$F$1)*VLOOKUP(N5501,Currecny_M!$A$1:$P$10,MATCH(Database!C5501,Currecny_M!$A$1:$P$1,0),FALSE))/VLOOKUP('Cover page'!$B$6,Currecny_M!$A$1:$P$10,MATCH(Database!C5501,Currecny_M!$A$1:$P$1,0),FALSE)</f>
        <v>4.9854199999999995</v>
      </c>
      <c r="N5501" s="6" t="str">
        <f>VLOOKUP(B5501,Master!$A$2:$C$11,3,FALSE)</f>
        <v>SGD</v>
      </c>
      <c r="O5501" s="6" t="str">
        <f>VLOOKUP(B5501,Master!$A$2:$C$11,2,FALSE)</f>
        <v>Asia</v>
      </c>
      <c r="Q5501" s="39" t="str">
        <f>VLOOKUP(D5501,GL_Master!$A$1:$D$80,2,FALSE)</f>
        <v>PL</v>
      </c>
      <c r="R5501" s="39" t="str">
        <f>VLOOKUP(D5501,GL_Master!$A$1:$D$80,3,FALSE)</f>
        <v>Misc. expenses</v>
      </c>
      <c r="S5501" s="39" t="str">
        <f>VLOOKUP(D5501,GL_Master!$A$1:$D$80,4,FALSE)</f>
        <v>Repair &amp; Maintenance</v>
      </c>
    </row>
    <row r="5502" spans="1:19" x14ac:dyDescent="0.25">
      <c r="A5502" s="39" t="s">
        <v>262</v>
      </c>
      <c r="B5502" s="39" t="s">
        <v>236</v>
      </c>
      <c r="C5502" s="7">
        <v>44197</v>
      </c>
      <c r="D5502" s="39" t="s">
        <v>93</v>
      </c>
      <c r="E5502" s="39">
        <v>971</v>
      </c>
      <c r="F5502" s="82">
        <f t="shared" si="255"/>
        <v>0.97099999999999997</v>
      </c>
      <c r="G5502" s="39">
        <f>VLOOKUP(N5502,Currecny_M!$A$1:$P$10,2,FALSE)</f>
        <v>53</v>
      </c>
      <c r="H5502" s="39">
        <f>MATCH(C5502,Currecny_M!$A$1:$P$1,0)</f>
        <v>11</v>
      </c>
      <c r="I5502" s="39">
        <f>VLOOKUP(N5502,Currecny_M!$A$1:$P$10,MATCH(Database!C5502,Currecny_M!$A$1:$P$1,0),FALSE)</f>
        <v>57.97</v>
      </c>
      <c r="J5502" s="82">
        <f t="shared" si="256"/>
        <v>56.288869999999996</v>
      </c>
      <c r="K5502" s="39">
        <f>VLOOKUP('Cover page'!$B$6,Currecny_M!$A$1:$P$10,MATCH(Database!C5502,Currecny_M!$A$1:$P$1,0),FALSE)</f>
        <v>1</v>
      </c>
      <c r="L5502" s="82">
        <f t="shared" si="257"/>
        <v>56.288869999999996</v>
      </c>
      <c r="M5502" s="82">
        <f>((E5502/$F$1)*VLOOKUP(N5502,Currecny_M!$A$1:$P$10,MATCH(Database!C5502,Currecny_M!$A$1:$P$1,0),FALSE))/VLOOKUP('Cover page'!$B$6,Currecny_M!$A$1:$P$10,MATCH(Database!C5502,Currecny_M!$A$1:$P$1,0),FALSE)</f>
        <v>56.288869999999996</v>
      </c>
      <c r="N5502" s="6" t="str">
        <f>VLOOKUP(B5502,Master!$A$2:$C$11,3,FALSE)</f>
        <v>SGD</v>
      </c>
      <c r="O5502" s="6" t="str">
        <f>VLOOKUP(B5502,Master!$A$2:$C$11,2,FALSE)</f>
        <v>Asia</v>
      </c>
      <c r="Q5502" s="39" t="str">
        <f>VLOOKUP(D5502,GL_Master!$A$1:$D$80,2,FALSE)</f>
        <v>PL</v>
      </c>
      <c r="R5502" s="39" t="str">
        <f>VLOOKUP(D5502,GL_Master!$A$1:$D$80,3,FALSE)</f>
        <v>Salary wages &amp; benefits</v>
      </c>
      <c r="S5502" s="39" t="str">
        <f>VLOOKUP(D5502,GL_Master!$A$1:$D$80,4,FALSE)</f>
        <v>Employee benefits expense</v>
      </c>
    </row>
    <row r="5503" spans="1:19" x14ac:dyDescent="0.25">
      <c r="A5503" s="39" t="s">
        <v>262</v>
      </c>
      <c r="B5503" s="39" t="s">
        <v>236</v>
      </c>
      <c r="C5503" s="7">
        <v>44197</v>
      </c>
      <c r="D5503" s="39" t="s">
        <v>33</v>
      </c>
      <c r="E5503" s="39">
        <v>29</v>
      </c>
      <c r="F5503" s="82">
        <f t="shared" si="255"/>
        <v>2.9000000000000001E-2</v>
      </c>
      <c r="G5503" s="39">
        <f>VLOOKUP(N5503,Currecny_M!$A$1:$P$10,2,FALSE)</f>
        <v>53</v>
      </c>
      <c r="H5503" s="39">
        <f>MATCH(C5503,Currecny_M!$A$1:$P$1,0)</f>
        <v>11</v>
      </c>
      <c r="I5503" s="39">
        <f>VLOOKUP(N5503,Currecny_M!$A$1:$P$10,MATCH(Database!C5503,Currecny_M!$A$1:$P$1,0),FALSE)</f>
        <v>57.97</v>
      </c>
      <c r="J5503" s="82">
        <f t="shared" si="256"/>
        <v>1.68113</v>
      </c>
      <c r="K5503" s="39">
        <f>VLOOKUP('Cover page'!$B$6,Currecny_M!$A$1:$P$10,MATCH(Database!C5503,Currecny_M!$A$1:$P$1,0),FALSE)</f>
        <v>1</v>
      </c>
      <c r="L5503" s="82">
        <f t="shared" si="257"/>
        <v>1.68113</v>
      </c>
      <c r="M5503" s="82">
        <f>((E5503/$F$1)*VLOOKUP(N5503,Currecny_M!$A$1:$P$10,MATCH(Database!C5503,Currecny_M!$A$1:$P$1,0),FALSE))/VLOOKUP('Cover page'!$B$6,Currecny_M!$A$1:$P$10,MATCH(Database!C5503,Currecny_M!$A$1:$P$1,0),FALSE)</f>
        <v>1.68113</v>
      </c>
      <c r="N5503" s="6" t="str">
        <f>VLOOKUP(B5503,Master!$A$2:$C$11,3,FALSE)</f>
        <v>SGD</v>
      </c>
      <c r="O5503" s="6" t="str">
        <f>VLOOKUP(B5503,Master!$A$2:$C$11,2,FALSE)</f>
        <v>Asia</v>
      </c>
      <c r="Q5503" s="39" t="str">
        <f>VLOOKUP(D5503,GL_Master!$A$1:$D$80,2,FALSE)</f>
        <v>PL</v>
      </c>
      <c r="R5503" s="39" t="str">
        <f>VLOOKUP(D5503,GL_Master!$A$1:$D$80,3,FALSE)</f>
        <v>Staff welfare expenses</v>
      </c>
      <c r="S5503" s="39" t="str">
        <f>VLOOKUP(D5503,GL_Master!$A$1:$D$80,4,FALSE)</f>
        <v>Other staff welfare</v>
      </c>
    </row>
    <row r="5504" spans="1:19" x14ac:dyDescent="0.25">
      <c r="A5504" s="39" t="s">
        <v>262</v>
      </c>
      <c r="B5504" s="39" t="s">
        <v>236</v>
      </c>
      <c r="C5504" s="7">
        <v>44197</v>
      </c>
      <c r="D5504" s="39" t="s">
        <v>94</v>
      </c>
      <c r="E5504" s="39">
        <v>166</v>
      </c>
      <c r="F5504" s="82">
        <f t="shared" si="255"/>
        <v>0.16600000000000001</v>
      </c>
      <c r="G5504" s="39">
        <f>VLOOKUP(N5504,Currecny_M!$A$1:$P$10,2,FALSE)</f>
        <v>53</v>
      </c>
      <c r="H5504" s="39">
        <f>MATCH(C5504,Currecny_M!$A$1:$P$1,0)</f>
        <v>11</v>
      </c>
      <c r="I5504" s="39">
        <f>VLOOKUP(N5504,Currecny_M!$A$1:$P$10,MATCH(Database!C5504,Currecny_M!$A$1:$P$1,0),FALSE)</f>
        <v>57.97</v>
      </c>
      <c r="J5504" s="82">
        <f t="shared" si="256"/>
        <v>9.6230200000000004</v>
      </c>
      <c r="K5504" s="39">
        <f>VLOOKUP('Cover page'!$B$6,Currecny_M!$A$1:$P$10,MATCH(Database!C5504,Currecny_M!$A$1:$P$1,0),FALSE)</f>
        <v>1</v>
      </c>
      <c r="L5504" s="82">
        <f t="shared" si="257"/>
        <v>9.6230200000000004</v>
      </c>
      <c r="M5504" s="82">
        <f>((E5504/$F$1)*VLOOKUP(N5504,Currecny_M!$A$1:$P$10,MATCH(Database!C5504,Currecny_M!$A$1:$P$1,0),FALSE))/VLOOKUP('Cover page'!$B$6,Currecny_M!$A$1:$P$10,MATCH(Database!C5504,Currecny_M!$A$1:$P$1,0),FALSE)</f>
        <v>9.6230200000000004</v>
      </c>
      <c r="N5504" s="6" t="str">
        <f>VLOOKUP(B5504,Master!$A$2:$C$11,3,FALSE)</f>
        <v>SGD</v>
      </c>
      <c r="O5504" s="6" t="str">
        <f>VLOOKUP(B5504,Master!$A$2:$C$11,2,FALSE)</f>
        <v>Asia</v>
      </c>
      <c r="Q5504" s="39" t="str">
        <f>VLOOKUP(D5504,GL_Master!$A$1:$D$80,2,FALSE)</f>
        <v>PL</v>
      </c>
      <c r="R5504" s="39" t="str">
        <f>VLOOKUP(D5504,GL_Master!$A$1:$D$80,3,FALSE)</f>
        <v xml:space="preserve">Gratuity expenses </v>
      </c>
      <c r="S5504" s="39" t="str">
        <f>VLOOKUP(D5504,GL_Master!$A$1:$D$80,4,FALSE)</f>
        <v>Gratuity</v>
      </c>
    </row>
    <row r="5505" spans="1:19" x14ac:dyDescent="0.25">
      <c r="A5505" s="39" t="s">
        <v>262</v>
      </c>
      <c r="B5505" s="39" t="s">
        <v>236</v>
      </c>
      <c r="C5505" s="7">
        <v>44197</v>
      </c>
      <c r="D5505" s="39" t="s">
        <v>95</v>
      </c>
      <c r="E5505" s="39">
        <v>53</v>
      </c>
      <c r="F5505" s="82">
        <f t="shared" si="255"/>
        <v>5.2999999999999999E-2</v>
      </c>
      <c r="G5505" s="39">
        <f>VLOOKUP(N5505,Currecny_M!$A$1:$P$10,2,FALSE)</f>
        <v>53</v>
      </c>
      <c r="H5505" s="39">
        <f>MATCH(C5505,Currecny_M!$A$1:$P$1,0)</f>
        <v>11</v>
      </c>
      <c r="I5505" s="39">
        <f>VLOOKUP(N5505,Currecny_M!$A$1:$P$10,MATCH(Database!C5505,Currecny_M!$A$1:$P$1,0),FALSE)</f>
        <v>57.97</v>
      </c>
      <c r="J5505" s="82">
        <f t="shared" si="256"/>
        <v>3.0724099999999996</v>
      </c>
      <c r="K5505" s="39">
        <f>VLOOKUP('Cover page'!$B$6,Currecny_M!$A$1:$P$10,MATCH(Database!C5505,Currecny_M!$A$1:$P$1,0),FALSE)</f>
        <v>1</v>
      </c>
      <c r="L5505" s="82">
        <f t="shared" si="257"/>
        <v>3.0724099999999996</v>
      </c>
      <c r="M5505" s="82">
        <f>((E5505/$F$1)*VLOOKUP(N5505,Currecny_M!$A$1:$P$10,MATCH(Database!C5505,Currecny_M!$A$1:$P$1,0),FALSE))/VLOOKUP('Cover page'!$B$6,Currecny_M!$A$1:$P$10,MATCH(Database!C5505,Currecny_M!$A$1:$P$1,0),FALSE)</f>
        <v>3.0724099999999996</v>
      </c>
      <c r="N5505" s="6" t="str">
        <f>VLOOKUP(B5505,Master!$A$2:$C$11,3,FALSE)</f>
        <v>SGD</v>
      </c>
      <c r="O5505" s="6" t="str">
        <f>VLOOKUP(B5505,Master!$A$2:$C$11,2,FALSE)</f>
        <v>Asia</v>
      </c>
      <c r="Q5505" s="39" t="str">
        <f>VLOOKUP(D5505,GL_Master!$A$1:$D$80,2,FALSE)</f>
        <v>PL</v>
      </c>
      <c r="R5505" s="39" t="str">
        <f>VLOOKUP(D5505,GL_Master!$A$1:$D$80,3,FALSE)</f>
        <v>Salary wages &amp; benefits</v>
      </c>
      <c r="S5505" s="39" t="str">
        <f>VLOOKUP(D5505,GL_Master!$A$1:$D$80,4,FALSE)</f>
        <v>Employee benefits expense</v>
      </c>
    </row>
    <row r="5506" spans="1:19" x14ac:dyDescent="0.25">
      <c r="A5506" s="39" t="s">
        <v>262</v>
      </c>
      <c r="B5506" s="39" t="s">
        <v>236</v>
      </c>
      <c r="C5506" s="7">
        <v>44197</v>
      </c>
      <c r="D5506" s="39" t="s">
        <v>96</v>
      </c>
      <c r="E5506" s="39">
        <v>499</v>
      </c>
      <c r="F5506" s="82">
        <f t="shared" si="255"/>
        <v>0.499</v>
      </c>
      <c r="G5506" s="39">
        <f>VLOOKUP(N5506,Currecny_M!$A$1:$P$10,2,FALSE)</f>
        <v>53</v>
      </c>
      <c r="H5506" s="39">
        <f>MATCH(C5506,Currecny_M!$A$1:$P$1,0)</f>
        <v>11</v>
      </c>
      <c r="I5506" s="39">
        <f>VLOOKUP(N5506,Currecny_M!$A$1:$P$10,MATCH(Database!C5506,Currecny_M!$A$1:$P$1,0),FALSE)</f>
        <v>57.97</v>
      </c>
      <c r="J5506" s="82">
        <f t="shared" si="256"/>
        <v>28.927029999999998</v>
      </c>
      <c r="K5506" s="39">
        <f>VLOOKUP('Cover page'!$B$6,Currecny_M!$A$1:$P$10,MATCH(Database!C5506,Currecny_M!$A$1:$P$1,0),FALSE)</f>
        <v>1</v>
      </c>
      <c r="L5506" s="82">
        <f t="shared" si="257"/>
        <v>28.927029999999998</v>
      </c>
      <c r="M5506" s="82">
        <f>((E5506/$F$1)*VLOOKUP(N5506,Currecny_M!$A$1:$P$10,MATCH(Database!C5506,Currecny_M!$A$1:$P$1,0),FALSE))/VLOOKUP('Cover page'!$B$6,Currecny_M!$A$1:$P$10,MATCH(Database!C5506,Currecny_M!$A$1:$P$1,0),FALSE)</f>
        <v>28.927029999999998</v>
      </c>
      <c r="N5506" s="6" t="str">
        <f>VLOOKUP(B5506,Master!$A$2:$C$11,3,FALSE)</f>
        <v>SGD</v>
      </c>
      <c r="O5506" s="6" t="str">
        <f>VLOOKUP(B5506,Master!$A$2:$C$11,2,FALSE)</f>
        <v>Asia</v>
      </c>
      <c r="Q5506" s="39" t="str">
        <f>VLOOKUP(D5506,GL_Master!$A$1:$D$80,2,FALSE)</f>
        <v>PL</v>
      </c>
      <c r="R5506" s="39" t="str">
        <f>VLOOKUP(D5506,GL_Master!$A$1:$D$80,3,FALSE)</f>
        <v>Salary wages &amp; benefits</v>
      </c>
      <c r="S5506" s="39" t="str">
        <f>VLOOKUP(D5506,GL_Master!$A$1:$D$80,4,FALSE)</f>
        <v>Employee benefits expense</v>
      </c>
    </row>
    <row r="5507" spans="1:19" x14ac:dyDescent="0.25">
      <c r="A5507" s="39" t="s">
        <v>262</v>
      </c>
      <c r="B5507" s="39" t="s">
        <v>236</v>
      </c>
      <c r="C5507" s="7">
        <v>44197</v>
      </c>
      <c r="D5507" s="39" t="s">
        <v>97</v>
      </c>
      <c r="E5507" s="39">
        <v>27</v>
      </c>
      <c r="F5507" s="82">
        <f t="shared" si="255"/>
        <v>2.7E-2</v>
      </c>
      <c r="G5507" s="39">
        <f>VLOOKUP(N5507,Currecny_M!$A$1:$P$10,2,FALSE)</f>
        <v>53</v>
      </c>
      <c r="H5507" s="39">
        <f>MATCH(C5507,Currecny_M!$A$1:$P$1,0)</f>
        <v>11</v>
      </c>
      <c r="I5507" s="39">
        <f>VLOOKUP(N5507,Currecny_M!$A$1:$P$10,MATCH(Database!C5507,Currecny_M!$A$1:$P$1,0),FALSE)</f>
        <v>57.97</v>
      </c>
      <c r="J5507" s="82">
        <f t="shared" si="256"/>
        <v>1.5651899999999999</v>
      </c>
      <c r="K5507" s="39">
        <f>VLOOKUP('Cover page'!$B$6,Currecny_M!$A$1:$P$10,MATCH(Database!C5507,Currecny_M!$A$1:$P$1,0),FALSE)</f>
        <v>1</v>
      </c>
      <c r="L5507" s="82">
        <f t="shared" si="257"/>
        <v>1.5651899999999999</v>
      </c>
      <c r="M5507" s="82">
        <f>((E5507/$F$1)*VLOOKUP(N5507,Currecny_M!$A$1:$P$10,MATCH(Database!C5507,Currecny_M!$A$1:$P$1,0),FALSE))/VLOOKUP('Cover page'!$B$6,Currecny_M!$A$1:$P$10,MATCH(Database!C5507,Currecny_M!$A$1:$P$1,0),FALSE)</f>
        <v>1.5651899999999999</v>
      </c>
      <c r="N5507" s="6" t="str">
        <f>VLOOKUP(B5507,Master!$A$2:$C$11,3,FALSE)</f>
        <v>SGD</v>
      </c>
      <c r="O5507" s="6" t="str">
        <f>VLOOKUP(B5507,Master!$A$2:$C$11,2,FALSE)</f>
        <v>Asia</v>
      </c>
      <c r="Q5507" s="39" t="str">
        <f>VLOOKUP(D5507,GL_Master!$A$1:$D$80,2,FALSE)</f>
        <v>PL</v>
      </c>
      <c r="R5507" s="39" t="str">
        <f>VLOOKUP(D5507,GL_Master!$A$1:$D$80,3,FALSE)</f>
        <v>Salary wages &amp; benefits</v>
      </c>
      <c r="S5507" s="39" t="str">
        <f>VLOOKUP(D5507,GL_Master!$A$1:$D$80,4,FALSE)</f>
        <v>Employee benefits expense</v>
      </c>
    </row>
    <row r="5508" spans="1:19" x14ac:dyDescent="0.25">
      <c r="A5508" s="39" t="s">
        <v>262</v>
      </c>
      <c r="B5508" s="39" t="s">
        <v>236</v>
      </c>
      <c r="C5508" s="7">
        <v>44197</v>
      </c>
      <c r="D5508" s="39" t="s">
        <v>98</v>
      </c>
      <c r="E5508" s="39">
        <v>55</v>
      </c>
      <c r="F5508" s="82">
        <f t="shared" ref="F5508:F5571" si="258">E5508/$F$1</f>
        <v>5.5E-2</v>
      </c>
      <c r="G5508" s="39">
        <f>VLOOKUP(N5508,Currecny_M!$A$1:$P$10,2,FALSE)</f>
        <v>53</v>
      </c>
      <c r="H5508" s="39">
        <f>MATCH(C5508,Currecny_M!$A$1:$P$1,0)</f>
        <v>11</v>
      </c>
      <c r="I5508" s="39">
        <f>VLOOKUP(N5508,Currecny_M!$A$1:$P$10,MATCH(Database!C5508,Currecny_M!$A$1:$P$1,0),FALSE)</f>
        <v>57.97</v>
      </c>
      <c r="J5508" s="82">
        <f t="shared" ref="J5508:J5571" si="259">F5508*I5508</f>
        <v>3.1883499999999998</v>
      </c>
      <c r="K5508" s="39">
        <f>VLOOKUP('Cover page'!$B$6,Currecny_M!$A$1:$P$10,MATCH(Database!C5508,Currecny_M!$A$1:$P$1,0),FALSE)</f>
        <v>1</v>
      </c>
      <c r="L5508" s="82">
        <f t="shared" ref="L5508:L5571" si="260">J5508/K5508</f>
        <v>3.1883499999999998</v>
      </c>
      <c r="M5508" s="82">
        <f>((E5508/$F$1)*VLOOKUP(N5508,Currecny_M!$A$1:$P$10,MATCH(Database!C5508,Currecny_M!$A$1:$P$1,0),FALSE))/VLOOKUP('Cover page'!$B$6,Currecny_M!$A$1:$P$10,MATCH(Database!C5508,Currecny_M!$A$1:$P$1,0),FALSE)</f>
        <v>3.1883499999999998</v>
      </c>
      <c r="N5508" s="6" t="str">
        <f>VLOOKUP(B5508,Master!$A$2:$C$11,3,FALSE)</f>
        <v>SGD</v>
      </c>
      <c r="O5508" s="6" t="str">
        <f>VLOOKUP(B5508,Master!$A$2:$C$11,2,FALSE)</f>
        <v>Asia</v>
      </c>
      <c r="Q5508" s="39" t="str">
        <f>VLOOKUP(D5508,GL_Master!$A$1:$D$80,2,FALSE)</f>
        <v>PL</v>
      </c>
      <c r="R5508" s="39" t="str">
        <f>VLOOKUP(D5508,GL_Master!$A$1:$D$80,3,FALSE)</f>
        <v>Salary wages &amp; benefits</v>
      </c>
      <c r="S5508" s="39" t="str">
        <f>VLOOKUP(D5508,GL_Master!$A$1:$D$80,4,FALSE)</f>
        <v>Employee benefits expense</v>
      </c>
    </row>
    <row r="5509" spans="1:19" x14ac:dyDescent="0.25">
      <c r="A5509" s="39" t="s">
        <v>262</v>
      </c>
      <c r="B5509" s="39" t="s">
        <v>236</v>
      </c>
      <c r="C5509" s="7">
        <v>44197</v>
      </c>
      <c r="D5509" s="39" t="s">
        <v>99</v>
      </c>
      <c r="E5509" s="39">
        <v>28</v>
      </c>
      <c r="F5509" s="82">
        <f t="shared" si="258"/>
        <v>2.8000000000000001E-2</v>
      </c>
      <c r="G5509" s="39">
        <f>VLOOKUP(N5509,Currecny_M!$A$1:$P$10,2,FALSE)</f>
        <v>53</v>
      </c>
      <c r="H5509" s="39">
        <f>MATCH(C5509,Currecny_M!$A$1:$P$1,0)</f>
        <v>11</v>
      </c>
      <c r="I5509" s="39">
        <f>VLOOKUP(N5509,Currecny_M!$A$1:$P$10,MATCH(Database!C5509,Currecny_M!$A$1:$P$1,0),FALSE)</f>
        <v>57.97</v>
      </c>
      <c r="J5509" s="82">
        <f t="shared" si="259"/>
        <v>1.6231599999999999</v>
      </c>
      <c r="K5509" s="39">
        <f>VLOOKUP('Cover page'!$B$6,Currecny_M!$A$1:$P$10,MATCH(Database!C5509,Currecny_M!$A$1:$P$1,0),FALSE)</f>
        <v>1</v>
      </c>
      <c r="L5509" s="82">
        <f t="shared" si="260"/>
        <v>1.6231599999999999</v>
      </c>
      <c r="M5509" s="82">
        <f>((E5509/$F$1)*VLOOKUP(N5509,Currecny_M!$A$1:$P$10,MATCH(Database!C5509,Currecny_M!$A$1:$P$1,0),FALSE))/VLOOKUP('Cover page'!$B$6,Currecny_M!$A$1:$P$10,MATCH(Database!C5509,Currecny_M!$A$1:$P$1,0),FALSE)</f>
        <v>1.6231599999999999</v>
      </c>
      <c r="N5509" s="6" t="str">
        <f>VLOOKUP(B5509,Master!$A$2:$C$11,3,FALSE)</f>
        <v>SGD</v>
      </c>
      <c r="O5509" s="6" t="str">
        <f>VLOOKUP(B5509,Master!$A$2:$C$11,2,FALSE)</f>
        <v>Asia</v>
      </c>
      <c r="Q5509" s="39" t="str">
        <f>VLOOKUP(D5509,GL_Master!$A$1:$D$80,2,FALSE)</f>
        <v>PL</v>
      </c>
      <c r="R5509" s="39" t="str">
        <f>VLOOKUP(D5509,GL_Master!$A$1:$D$80,3,FALSE)</f>
        <v>Salary wages &amp; benefits</v>
      </c>
      <c r="S5509" s="39" t="str">
        <f>VLOOKUP(D5509,GL_Master!$A$1:$D$80,4,FALSE)</f>
        <v>Employee benefits expense</v>
      </c>
    </row>
    <row r="5510" spans="1:19" x14ac:dyDescent="0.25">
      <c r="A5510" s="39" t="s">
        <v>262</v>
      </c>
      <c r="B5510" s="39" t="s">
        <v>236</v>
      </c>
      <c r="C5510" s="7">
        <v>44197</v>
      </c>
      <c r="D5510" s="39" t="s">
        <v>100</v>
      </c>
      <c r="E5510" s="39">
        <v>189</v>
      </c>
      <c r="F5510" s="82">
        <f t="shared" si="258"/>
        <v>0.189</v>
      </c>
      <c r="G5510" s="39">
        <f>VLOOKUP(N5510,Currecny_M!$A$1:$P$10,2,FALSE)</f>
        <v>53</v>
      </c>
      <c r="H5510" s="39">
        <f>MATCH(C5510,Currecny_M!$A$1:$P$1,0)</f>
        <v>11</v>
      </c>
      <c r="I5510" s="39">
        <f>VLOOKUP(N5510,Currecny_M!$A$1:$P$10,MATCH(Database!C5510,Currecny_M!$A$1:$P$1,0),FALSE)</f>
        <v>57.97</v>
      </c>
      <c r="J5510" s="82">
        <f t="shared" si="259"/>
        <v>10.956329999999999</v>
      </c>
      <c r="K5510" s="39">
        <f>VLOOKUP('Cover page'!$B$6,Currecny_M!$A$1:$P$10,MATCH(Database!C5510,Currecny_M!$A$1:$P$1,0),FALSE)</f>
        <v>1</v>
      </c>
      <c r="L5510" s="82">
        <f t="shared" si="260"/>
        <v>10.956329999999999</v>
      </c>
      <c r="M5510" s="82">
        <f>((E5510/$F$1)*VLOOKUP(N5510,Currecny_M!$A$1:$P$10,MATCH(Database!C5510,Currecny_M!$A$1:$P$1,0),FALSE))/VLOOKUP('Cover page'!$B$6,Currecny_M!$A$1:$P$10,MATCH(Database!C5510,Currecny_M!$A$1:$P$1,0),FALSE)</f>
        <v>10.956329999999999</v>
      </c>
      <c r="N5510" s="6" t="str">
        <f>VLOOKUP(B5510,Master!$A$2:$C$11,3,FALSE)</f>
        <v>SGD</v>
      </c>
      <c r="O5510" s="6" t="str">
        <f>VLOOKUP(B5510,Master!$A$2:$C$11,2,FALSE)</f>
        <v>Asia</v>
      </c>
      <c r="Q5510" s="39" t="str">
        <f>VLOOKUP(D5510,GL_Master!$A$1:$D$80,2,FALSE)</f>
        <v>PL</v>
      </c>
      <c r="R5510" s="39" t="str">
        <f>VLOOKUP(D5510,GL_Master!$A$1:$D$80,3,FALSE)</f>
        <v>Salary wages &amp; benefits</v>
      </c>
      <c r="S5510" s="39" t="str">
        <f>VLOOKUP(D5510,GL_Master!$A$1:$D$80,4,FALSE)</f>
        <v>Employee benefits expense</v>
      </c>
    </row>
    <row r="5511" spans="1:19" x14ac:dyDescent="0.25">
      <c r="A5511" s="39" t="s">
        <v>262</v>
      </c>
      <c r="B5511" s="39" t="s">
        <v>236</v>
      </c>
      <c r="C5511" s="7">
        <v>44197</v>
      </c>
      <c r="D5511" s="39" t="s">
        <v>30</v>
      </c>
      <c r="E5511" s="39">
        <v>58</v>
      </c>
      <c r="F5511" s="82">
        <f t="shared" si="258"/>
        <v>5.8000000000000003E-2</v>
      </c>
      <c r="G5511" s="39">
        <f>VLOOKUP(N5511,Currecny_M!$A$1:$P$10,2,FALSE)</f>
        <v>53</v>
      </c>
      <c r="H5511" s="39">
        <f>MATCH(C5511,Currecny_M!$A$1:$P$1,0)</f>
        <v>11</v>
      </c>
      <c r="I5511" s="39">
        <f>VLOOKUP(N5511,Currecny_M!$A$1:$P$10,MATCH(Database!C5511,Currecny_M!$A$1:$P$1,0),FALSE)</f>
        <v>57.97</v>
      </c>
      <c r="J5511" s="82">
        <f t="shared" si="259"/>
        <v>3.36226</v>
      </c>
      <c r="K5511" s="39">
        <f>VLOOKUP('Cover page'!$B$6,Currecny_M!$A$1:$P$10,MATCH(Database!C5511,Currecny_M!$A$1:$P$1,0),FALSE)</f>
        <v>1</v>
      </c>
      <c r="L5511" s="82">
        <f t="shared" si="260"/>
        <v>3.36226</v>
      </c>
      <c r="M5511" s="82">
        <f>((E5511/$F$1)*VLOOKUP(N5511,Currecny_M!$A$1:$P$10,MATCH(Database!C5511,Currecny_M!$A$1:$P$1,0),FALSE))/VLOOKUP('Cover page'!$B$6,Currecny_M!$A$1:$P$10,MATCH(Database!C5511,Currecny_M!$A$1:$P$1,0),FALSE)</f>
        <v>3.36226</v>
      </c>
      <c r="N5511" s="6" t="str">
        <f>VLOOKUP(B5511,Master!$A$2:$C$11,3,FALSE)</f>
        <v>SGD</v>
      </c>
      <c r="O5511" s="6" t="str">
        <f>VLOOKUP(B5511,Master!$A$2:$C$11,2,FALSE)</f>
        <v>Asia</v>
      </c>
      <c r="Q5511" s="39" t="str">
        <f>VLOOKUP(D5511,GL_Master!$A$1:$D$80,2,FALSE)</f>
        <v>PL</v>
      </c>
      <c r="R5511" s="39" t="str">
        <f>VLOOKUP(D5511,GL_Master!$A$1:$D$80,3,FALSE)</f>
        <v>Travelling and conveyance</v>
      </c>
      <c r="S5511" s="39" t="str">
        <f>VLOOKUP(D5511,GL_Master!$A$1:$D$80,4,FALSE)</f>
        <v>Local conveyance</v>
      </c>
    </row>
    <row r="5512" spans="1:19" x14ac:dyDescent="0.25">
      <c r="A5512" s="39" t="s">
        <v>262</v>
      </c>
      <c r="B5512" s="39" t="s">
        <v>236</v>
      </c>
      <c r="C5512" s="7">
        <v>44197</v>
      </c>
      <c r="D5512" s="39" t="s">
        <v>31</v>
      </c>
      <c r="E5512" s="39">
        <v>28</v>
      </c>
      <c r="F5512" s="82">
        <f t="shared" si="258"/>
        <v>2.8000000000000001E-2</v>
      </c>
      <c r="G5512" s="39">
        <f>VLOOKUP(N5512,Currecny_M!$A$1:$P$10,2,FALSE)</f>
        <v>53</v>
      </c>
      <c r="H5512" s="39">
        <f>MATCH(C5512,Currecny_M!$A$1:$P$1,0)</f>
        <v>11</v>
      </c>
      <c r="I5512" s="39">
        <f>VLOOKUP(N5512,Currecny_M!$A$1:$P$10,MATCH(Database!C5512,Currecny_M!$A$1:$P$1,0),FALSE)</f>
        <v>57.97</v>
      </c>
      <c r="J5512" s="82">
        <f t="shared" si="259"/>
        <v>1.6231599999999999</v>
      </c>
      <c r="K5512" s="39">
        <f>VLOOKUP('Cover page'!$B$6,Currecny_M!$A$1:$P$10,MATCH(Database!C5512,Currecny_M!$A$1:$P$1,0),FALSE)</f>
        <v>1</v>
      </c>
      <c r="L5512" s="82">
        <f t="shared" si="260"/>
        <v>1.6231599999999999</v>
      </c>
      <c r="M5512" s="82">
        <f>((E5512/$F$1)*VLOOKUP(N5512,Currecny_M!$A$1:$P$10,MATCH(Database!C5512,Currecny_M!$A$1:$P$1,0),FALSE))/VLOOKUP('Cover page'!$B$6,Currecny_M!$A$1:$P$10,MATCH(Database!C5512,Currecny_M!$A$1:$P$1,0),FALSE)</f>
        <v>1.6231599999999999</v>
      </c>
      <c r="N5512" s="6" t="str">
        <f>VLOOKUP(B5512,Master!$A$2:$C$11,3,FALSE)</f>
        <v>SGD</v>
      </c>
      <c r="O5512" s="6" t="str">
        <f>VLOOKUP(B5512,Master!$A$2:$C$11,2,FALSE)</f>
        <v>Asia</v>
      </c>
      <c r="Q5512" s="39" t="str">
        <f>VLOOKUP(D5512,GL_Master!$A$1:$D$80,2,FALSE)</f>
        <v>PL</v>
      </c>
      <c r="R5512" s="39" t="str">
        <f>VLOOKUP(D5512,GL_Master!$A$1:$D$80,3,FALSE)</f>
        <v>Office expenses</v>
      </c>
      <c r="S5512" s="39" t="str">
        <f>VLOOKUP(D5512,GL_Master!$A$1:$D$80,4,FALSE)</f>
        <v>Parking charges</v>
      </c>
    </row>
    <row r="5513" spans="1:19" x14ac:dyDescent="0.25">
      <c r="A5513" s="39" t="s">
        <v>262</v>
      </c>
      <c r="B5513" s="39" t="s">
        <v>236</v>
      </c>
      <c r="C5513" s="7">
        <v>44197</v>
      </c>
      <c r="D5513" s="39" t="s">
        <v>101</v>
      </c>
      <c r="E5513" s="39">
        <v>28</v>
      </c>
      <c r="F5513" s="82">
        <f t="shared" si="258"/>
        <v>2.8000000000000001E-2</v>
      </c>
      <c r="G5513" s="39">
        <f>VLOOKUP(N5513,Currecny_M!$A$1:$P$10,2,FALSE)</f>
        <v>53</v>
      </c>
      <c r="H5513" s="39">
        <f>MATCH(C5513,Currecny_M!$A$1:$P$1,0)</f>
        <v>11</v>
      </c>
      <c r="I5513" s="39">
        <f>VLOOKUP(N5513,Currecny_M!$A$1:$P$10,MATCH(Database!C5513,Currecny_M!$A$1:$P$1,0),FALSE)</f>
        <v>57.97</v>
      </c>
      <c r="J5513" s="82">
        <f t="shared" si="259"/>
        <v>1.6231599999999999</v>
      </c>
      <c r="K5513" s="39">
        <f>VLOOKUP('Cover page'!$B$6,Currecny_M!$A$1:$P$10,MATCH(Database!C5513,Currecny_M!$A$1:$P$1,0),FALSE)</f>
        <v>1</v>
      </c>
      <c r="L5513" s="82">
        <f t="shared" si="260"/>
        <v>1.6231599999999999</v>
      </c>
      <c r="M5513" s="82">
        <f>((E5513/$F$1)*VLOOKUP(N5513,Currecny_M!$A$1:$P$10,MATCH(Database!C5513,Currecny_M!$A$1:$P$1,0),FALSE))/VLOOKUP('Cover page'!$B$6,Currecny_M!$A$1:$P$10,MATCH(Database!C5513,Currecny_M!$A$1:$P$1,0),FALSE)</f>
        <v>1.6231599999999999</v>
      </c>
      <c r="N5513" s="6" t="str">
        <f>VLOOKUP(B5513,Master!$A$2:$C$11,3,FALSE)</f>
        <v>SGD</v>
      </c>
      <c r="O5513" s="6" t="str">
        <f>VLOOKUP(B5513,Master!$A$2:$C$11,2,FALSE)</f>
        <v>Asia</v>
      </c>
      <c r="Q5513" s="39" t="str">
        <f>VLOOKUP(D5513,GL_Master!$A$1:$D$80,2,FALSE)</f>
        <v>PL</v>
      </c>
      <c r="R5513" s="39" t="str">
        <f>VLOOKUP(D5513,GL_Master!$A$1:$D$80,3,FALSE)</f>
        <v>COGS</v>
      </c>
      <c r="S5513" s="39" t="str">
        <f>VLOOKUP(D5513,GL_Master!$A$1:$D$80,4,FALSE)</f>
        <v>Purchase of other traded goods</v>
      </c>
    </row>
    <row r="5514" spans="1:19" x14ac:dyDescent="0.25">
      <c r="A5514" s="39" t="s">
        <v>262</v>
      </c>
      <c r="B5514" s="39" t="s">
        <v>236</v>
      </c>
      <c r="C5514" s="7">
        <v>44197</v>
      </c>
      <c r="D5514" s="39" t="s">
        <v>102</v>
      </c>
      <c r="E5514" s="39">
        <v>29</v>
      </c>
      <c r="F5514" s="82">
        <f t="shared" si="258"/>
        <v>2.9000000000000001E-2</v>
      </c>
      <c r="G5514" s="39">
        <f>VLOOKUP(N5514,Currecny_M!$A$1:$P$10,2,FALSE)</f>
        <v>53</v>
      </c>
      <c r="H5514" s="39">
        <f>MATCH(C5514,Currecny_M!$A$1:$P$1,0)</f>
        <v>11</v>
      </c>
      <c r="I5514" s="39">
        <f>VLOOKUP(N5514,Currecny_M!$A$1:$P$10,MATCH(Database!C5514,Currecny_M!$A$1:$P$1,0),FALSE)</f>
        <v>57.97</v>
      </c>
      <c r="J5514" s="82">
        <f t="shared" si="259"/>
        <v>1.68113</v>
      </c>
      <c r="K5514" s="39">
        <f>VLOOKUP('Cover page'!$B$6,Currecny_M!$A$1:$P$10,MATCH(Database!C5514,Currecny_M!$A$1:$P$1,0),FALSE)</f>
        <v>1</v>
      </c>
      <c r="L5514" s="82">
        <f t="shared" si="260"/>
        <v>1.68113</v>
      </c>
      <c r="M5514" s="82">
        <f>((E5514/$F$1)*VLOOKUP(N5514,Currecny_M!$A$1:$P$10,MATCH(Database!C5514,Currecny_M!$A$1:$P$1,0),FALSE))/VLOOKUP('Cover page'!$B$6,Currecny_M!$A$1:$P$10,MATCH(Database!C5514,Currecny_M!$A$1:$P$1,0),FALSE)</f>
        <v>1.68113</v>
      </c>
      <c r="N5514" s="6" t="str">
        <f>VLOOKUP(B5514,Master!$A$2:$C$11,3,FALSE)</f>
        <v>SGD</v>
      </c>
      <c r="O5514" s="6" t="str">
        <f>VLOOKUP(B5514,Master!$A$2:$C$11,2,FALSE)</f>
        <v>Asia</v>
      </c>
      <c r="Q5514" s="39" t="str">
        <f>VLOOKUP(D5514,GL_Master!$A$1:$D$80,2,FALSE)</f>
        <v>PL</v>
      </c>
      <c r="R5514" s="39" t="str">
        <f>VLOOKUP(D5514,GL_Master!$A$1:$D$80,3,FALSE)</f>
        <v>Staff welfare expenses</v>
      </c>
      <c r="S5514" s="39" t="str">
        <f>VLOOKUP(D5514,GL_Master!$A$1:$D$80,4,FALSE)</f>
        <v>Diwali Expense</v>
      </c>
    </row>
    <row r="5515" spans="1:19" x14ac:dyDescent="0.25">
      <c r="A5515" s="39" t="s">
        <v>262</v>
      </c>
      <c r="B5515" s="39" t="s">
        <v>236</v>
      </c>
      <c r="C5515" s="7">
        <v>44197</v>
      </c>
      <c r="D5515" s="39" t="s">
        <v>20</v>
      </c>
      <c r="E5515" s="39">
        <v>55</v>
      </c>
      <c r="F5515" s="82">
        <f t="shared" si="258"/>
        <v>5.5E-2</v>
      </c>
      <c r="G5515" s="39">
        <f>VLOOKUP(N5515,Currecny_M!$A$1:$P$10,2,FALSE)</f>
        <v>53</v>
      </c>
      <c r="H5515" s="39">
        <f>MATCH(C5515,Currecny_M!$A$1:$P$1,0)</f>
        <v>11</v>
      </c>
      <c r="I5515" s="39">
        <f>VLOOKUP(N5515,Currecny_M!$A$1:$P$10,MATCH(Database!C5515,Currecny_M!$A$1:$P$1,0),FALSE)</f>
        <v>57.97</v>
      </c>
      <c r="J5515" s="82">
        <f t="shared" si="259"/>
        <v>3.1883499999999998</v>
      </c>
      <c r="K5515" s="39">
        <f>VLOOKUP('Cover page'!$B$6,Currecny_M!$A$1:$P$10,MATCH(Database!C5515,Currecny_M!$A$1:$P$1,0),FALSE)</f>
        <v>1</v>
      </c>
      <c r="L5515" s="82">
        <f t="shared" si="260"/>
        <v>3.1883499999999998</v>
      </c>
      <c r="M5515" s="82">
        <f>((E5515/$F$1)*VLOOKUP(N5515,Currecny_M!$A$1:$P$10,MATCH(Database!C5515,Currecny_M!$A$1:$P$1,0),FALSE))/VLOOKUP('Cover page'!$B$6,Currecny_M!$A$1:$P$10,MATCH(Database!C5515,Currecny_M!$A$1:$P$1,0),FALSE)</f>
        <v>3.1883499999999998</v>
      </c>
      <c r="N5515" s="6" t="str">
        <f>VLOOKUP(B5515,Master!$A$2:$C$11,3,FALSE)</f>
        <v>SGD</v>
      </c>
      <c r="O5515" s="6" t="str">
        <f>VLOOKUP(B5515,Master!$A$2:$C$11,2,FALSE)</f>
        <v>Asia</v>
      </c>
      <c r="Q5515" s="39" t="str">
        <f>VLOOKUP(D5515,GL_Master!$A$1:$D$80,2,FALSE)</f>
        <v>PL</v>
      </c>
      <c r="R5515" s="39" t="str">
        <f>VLOOKUP(D5515,GL_Master!$A$1:$D$80,3,FALSE)</f>
        <v>Selling and Marketing expenses</v>
      </c>
      <c r="S5515" s="39" t="str">
        <f>VLOOKUP(D5515,GL_Master!$A$1:$D$80,4,FALSE)</f>
        <v>Business promotion</v>
      </c>
    </row>
    <row r="5516" spans="1:19" x14ac:dyDescent="0.25">
      <c r="A5516" s="39" t="s">
        <v>262</v>
      </c>
      <c r="B5516" s="39" t="s">
        <v>236</v>
      </c>
      <c r="C5516" s="7">
        <v>44197</v>
      </c>
      <c r="D5516" s="39" t="s">
        <v>29</v>
      </c>
      <c r="E5516" s="39">
        <v>57</v>
      </c>
      <c r="F5516" s="82">
        <f t="shared" si="258"/>
        <v>5.7000000000000002E-2</v>
      </c>
      <c r="G5516" s="39">
        <f>VLOOKUP(N5516,Currecny_M!$A$1:$P$10,2,FALSE)</f>
        <v>53</v>
      </c>
      <c r="H5516" s="39">
        <f>MATCH(C5516,Currecny_M!$A$1:$P$1,0)</f>
        <v>11</v>
      </c>
      <c r="I5516" s="39">
        <f>VLOOKUP(N5516,Currecny_M!$A$1:$P$10,MATCH(Database!C5516,Currecny_M!$A$1:$P$1,0),FALSE)</f>
        <v>57.97</v>
      </c>
      <c r="J5516" s="82">
        <f t="shared" si="259"/>
        <v>3.3042899999999999</v>
      </c>
      <c r="K5516" s="39">
        <f>VLOOKUP('Cover page'!$B$6,Currecny_M!$A$1:$P$10,MATCH(Database!C5516,Currecny_M!$A$1:$P$1,0),FALSE)</f>
        <v>1</v>
      </c>
      <c r="L5516" s="82">
        <f t="shared" si="260"/>
        <v>3.3042899999999999</v>
      </c>
      <c r="M5516" s="82">
        <f>((E5516/$F$1)*VLOOKUP(N5516,Currecny_M!$A$1:$P$10,MATCH(Database!C5516,Currecny_M!$A$1:$P$1,0),FALSE))/VLOOKUP('Cover page'!$B$6,Currecny_M!$A$1:$P$10,MATCH(Database!C5516,Currecny_M!$A$1:$P$1,0),FALSE)</f>
        <v>3.3042899999999999</v>
      </c>
      <c r="N5516" s="6" t="str">
        <f>VLOOKUP(B5516,Master!$A$2:$C$11,3,FALSE)</f>
        <v>SGD</v>
      </c>
      <c r="O5516" s="6" t="str">
        <f>VLOOKUP(B5516,Master!$A$2:$C$11,2,FALSE)</f>
        <v>Asia</v>
      </c>
      <c r="Q5516" s="39" t="str">
        <f>VLOOKUP(D5516,GL_Master!$A$1:$D$80,2,FALSE)</f>
        <v>PL</v>
      </c>
      <c r="R5516" s="39" t="str">
        <f>VLOOKUP(D5516,GL_Master!$A$1:$D$80,3,FALSE)</f>
        <v>Communication &amp; internet exp</v>
      </c>
      <c r="S5516" s="39" t="str">
        <f>VLOOKUP(D5516,GL_Master!$A$1:$D$80,4,FALSE)</f>
        <v>Communication cost</v>
      </c>
    </row>
    <row r="5517" spans="1:19" x14ac:dyDescent="0.25">
      <c r="A5517" s="39" t="s">
        <v>262</v>
      </c>
      <c r="B5517" s="39" t="s">
        <v>236</v>
      </c>
      <c r="C5517" s="7">
        <v>44197</v>
      </c>
      <c r="D5517" s="39" t="s">
        <v>41</v>
      </c>
      <c r="E5517" s="39">
        <v>29</v>
      </c>
      <c r="F5517" s="82">
        <f t="shared" si="258"/>
        <v>2.9000000000000001E-2</v>
      </c>
      <c r="G5517" s="39">
        <f>VLOOKUP(N5517,Currecny_M!$A$1:$P$10,2,FALSE)</f>
        <v>53</v>
      </c>
      <c r="H5517" s="39">
        <f>MATCH(C5517,Currecny_M!$A$1:$P$1,0)</f>
        <v>11</v>
      </c>
      <c r="I5517" s="39">
        <f>VLOOKUP(N5517,Currecny_M!$A$1:$P$10,MATCH(Database!C5517,Currecny_M!$A$1:$P$1,0),FALSE)</f>
        <v>57.97</v>
      </c>
      <c r="J5517" s="82">
        <f t="shared" si="259"/>
        <v>1.68113</v>
      </c>
      <c r="K5517" s="39">
        <f>VLOOKUP('Cover page'!$B$6,Currecny_M!$A$1:$P$10,MATCH(Database!C5517,Currecny_M!$A$1:$P$1,0),FALSE)</f>
        <v>1</v>
      </c>
      <c r="L5517" s="82">
        <f t="shared" si="260"/>
        <v>1.68113</v>
      </c>
      <c r="M5517" s="82">
        <f>((E5517/$F$1)*VLOOKUP(N5517,Currecny_M!$A$1:$P$10,MATCH(Database!C5517,Currecny_M!$A$1:$P$1,0),FALSE))/VLOOKUP('Cover page'!$B$6,Currecny_M!$A$1:$P$10,MATCH(Database!C5517,Currecny_M!$A$1:$P$1,0),FALSE)</f>
        <v>1.68113</v>
      </c>
      <c r="N5517" s="6" t="str">
        <f>VLOOKUP(B5517,Master!$A$2:$C$11,3,FALSE)</f>
        <v>SGD</v>
      </c>
      <c r="O5517" s="6" t="str">
        <f>VLOOKUP(B5517,Master!$A$2:$C$11,2,FALSE)</f>
        <v>Asia</v>
      </c>
      <c r="Q5517" s="39" t="str">
        <f>VLOOKUP(D5517,GL_Master!$A$1:$D$80,2,FALSE)</f>
        <v>PL</v>
      </c>
      <c r="R5517" s="39" t="str">
        <f>VLOOKUP(D5517,GL_Master!$A$1:$D$80,3,FALSE)</f>
        <v>Communication &amp; internet exp</v>
      </c>
      <c r="S5517" s="39" t="str">
        <f>VLOOKUP(D5517,GL_Master!$A$1:$D$80,4,FALSE)</f>
        <v>Communication cost</v>
      </c>
    </row>
    <row r="5518" spans="1:19" x14ac:dyDescent="0.25">
      <c r="A5518" s="39" t="s">
        <v>262</v>
      </c>
      <c r="B5518" s="39" t="s">
        <v>236</v>
      </c>
      <c r="C5518" s="7">
        <v>44197</v>
      </c>
      <c r="D5518" s="39" t="s">
        <v>103</v>
      </c>
      <c r="E5518" s="39">
        <v>54</v>
      </c>
      <c r="F5518" s="82">
        <f t="shared" si="258"/>
        <v>5.3999999999999999E-2</v>
      </c>
      <c r="G5518" s="39">
        <f>VLOOKUP(N5518,Currecny_M!$A$1:$P$10,2,FALSE)</f>
        <v>53</v>
      </c>
      <c r="H5518" s="39">
        <f>MATCH(C5518,Currecny_M!$A$1:$P$1,0)</f>
        <v>11</v>
      </c>
      <c r="I5518" s="39">
        <f>VLOOKUP(N5518,Currecny_M!$A$1:$P$10,MATCH(Database!C5518,Currecny_M!$A$1:$P$1,0),FALSE)</f>
        <v>57.97</v>
      </c>
      <c r="J5518" s="82">
        <f t="shared" si="259"/>
        <v>3.1303799999999997</v>
      </c>
      <c r="K5518" s="39">
        <f>VLOOKUP('Cover page'!$B$6,Currecny_M!$A$1:$P$10,MATCH(Database!C5518,Currecny_M!$A$1:$P$1,0),FALSE)</f>
        <v>1</v>
      </c>
      <c r="L5518" s="82">
        <f t="shared" si="260"/>
        <v>3.1303799999999997</v>
      </c>
      <c r="M5518" s="82">
        <f>((E5518/$F$1)*VLOOKUP(N5518,Currecny_M!$A$1:$P$10,MATCH(Database!C5518,Currecny_M!$A$1:$P$1,0),FALSE))/VLOOKUP('Cover page'!$B$6,Currecny_M!$A$1:$P$10,MATCH(Database!C5518,Currecny_M!$A$1:$P$1,0),FALSE)</f>
        <v>3.1303799999999997</v>
      </c>
      <c r="N5518" s="6" t="str">
        <f>VLOOKUP(B5518,Master!$A$2:$C$11,3,FALSE)</f>
        <v>SGD</v>
      </c>
      <c r="O5518" s="6" t="str">
        <f>VLOOKUP(B5518,Master!$A$2:$C$11,2,FALSE)</f>
        <v>Asia</v>
      </c>
      <c r="Q5518" s="39" t="str">
        <f>VLOOKUP(D5518,GL_Master!$A$1:$D$80,2,FALSE)</f>
        <v>PL</v>
      </c>
      <c r="R5518" s="39" t="str">
        <f>VLOOKUP(D5518,GL_Master!$A$1:$D$80,3,FALSE)</f>
        <v>Communication &amp; internet exp</v>
      </c>
      <c r="S5518" s="39" t="str">
        <f>VLOOKUP(D5518,GL_Master!$A$1:$D$80,4,FALSE)</f>
        <v>Communication cost</v>
      </c>
    </row>
    <row r="5519" spans="1:19" x14ac:dyDescent="0.25">
      <c r="A5519" s="39" t="s">
        <v>262</v>
      </c>
      <c r="B5519" s="39" t="s">
        <v>236</v>
      </c>
      <c r="C5519" s="7">
        <v>44197</v>
      </c>
      <c r="D5519" s="39" t="s">
        <v>104</v>
      </c>
      <c r="E5519" s="39">
        <v>85</v>
      </c>
      <c r="F5519" s="82">
        <f t="shared" si="258"/>
        <v>8.5000000000000006E-2</v>
      </c>
      <c r="G5519" s="39">
        <f>VLOOKUP(N5519,Currecny_M!$A$1:$P$10,2,FALSE)</f>
        <v>53</v>
      </c>
      <c r="H5519" s="39">
        <f>MATCH(C5519,Currecny_M!$A$1:$P$1,0)</f>
        <v>11</v>
      </c>
      <c r="I5519" s="39">
        <f>VLOOKUP(N5519,Currecny_M!$A$1:$P$10,MATCH(Database!C5519,Currecny_M!$A$1:$P$1,0),FALSE)</f>
        <v>57.97</v>
      </c>
      <c r="J5519" s="82">
        <f t="shared" si="259"/>
        <v>4.9274500000000003</v>
      </c>
      <c r="K5519" s="39">
        <f>VLOOKUP('Cover page'!$B$6,Currecny_M!$A$1:$P$10,MATCH(Database!C5519,Currecny_M!$A$1:$P$1,0),FALSE)</f>
        <v>1</v>
      </c>
      <c r="L5519" s="82">
        <f t="shared" si="260"/>
        <v>4.9274500000000003</v>
      </c>
      <c r="M5519" s="82">
        <f>((E5519/$F$1)*VLOOKUP(N5519,Currecny_M!$A$1:$P$10,MATCH(Database!C5519,Currecny_M!$A$1:$P$1,0),FALSE))/VLOOKUP('Cover page'!$B$6,Currecny_M!$A$1:$P$10,MATCH(Database!C5519,Currecny_M!$A$1:$P$1,0),FALSE)</f>
        <v>4.9274500000000003</v>
      </c>
      <c r="N5519" s="6" t="str">
        <f>VLOOKUP(B5519,Master!$A$2:$C$11,3,FALSE)</f>
        <v>SGD</v>
      </c>
      <c r="O5519" s="6" t="str">
        <f>VLOOKUP(B5519,Master!$A$2:$C$11,2,FALSE)</f>
        <v>Asia</v>
      </c>
      <c r="Q5519" s="39" t="str">
        <f>VLOOKUP(D5519,GL_Master!$A$1:$D$80,2,FALSE)</f>
        <v>PL</v>
      </c>
      <c r="R5519" s="39" t="str">
        <f>VLOOKUP(D5519,GL_Master!$A$1:$D$80,3,FALSE)</f>
        <v>Legal &amp; Professional expenses</v>
      </c>
      <c r="S5519" s="39" t="str">
        <f>VLOOKUP(D5519,GL_Master!$A$1:$D$80,4,FALSE)</f>
        <v>Professional Fees - Others</v>
      </c>
    </row>
    <row r="5520" spans="1:19" x14ac:dyDescent="0.25">
      <c r="A5520" s="39" t="s">
        <v>262</v>
      </c>
      <c r="B5520" s="39" t="s">
        <v>236</v>
      </c>
      <c r="C5520" s="7">
        <v>44197</v>
      </c>
      <c r="D5520" s="39" t="s">
        <v>105</v>
      </c>
      <c r="E5520" s="39">
        <v>56</v>
      </c>
      <c r="F5520" s="82">
        <f t="shared" si="258"/>
        <v>5.6000000000000001E-2</v>
      </c>
      <c r="G5520" s="39">
        <f>VLOOKUP(N5520,Currecny_M!$A$1:$P$10,2,FALSE)</f>
        <v>53</v>
      </c>
      <c r="H5520" s="39">
        <f>MATCH(C5520,Currecny_M!$A$1:$P$1,0)</f>
        <v>11</v>
      </c>
      <c r="I5520" s="39">
        <f>VLOOKUP(N5520,Currecny_M!$A$1:$P$10,MATCH(Database!C5520,Currecny_M!$A$1:$P$1,0),FALSE)</f>
        <v>57.97</v>
      </c>
      <c r="J5520" s="82">
        <f t="shared" si="259"/>
        <v>3.2463199999999999</v>
      </c>
      <c r="K5520" s="39">
        <f>VLOOKUP('Cover page'!$B$6,Currecny_M!$A$1:$P$10,MATCH(Database!C5520,Currecny_M!$A$1:$P$1,0),FALSE)</f>
        <v>1</v>
      </c>
      <c r="L5520" s="82">
        <f t="shared" si="260"/>
        <v>3.2463199999999999</v>
      </c>
      <c r="M5520" s="82">
        <f>((E5520/$F$1)*VLOOKUP(N5520,Currecny_M!$A$1:$P$10,MATCH(Database!C5520,Currecny_M!$A$1:$P$1,0),FALSE))/VLOOKUP('Cover page'!$B$6,Currecny_M!$A$1:$P$10,MATCH(Database!C5520,Currecny_M!$A$1:$P$1,0),FALSE)</f>
        <v>3.2463199999999999</v>
      </c>
      <c r="N5520" s="6" t="str">
        <f>VLOOKUP(B5520,Master!$A$2:$C$11,3,FALSE)</f>
        <v>SGD</v>
      </c>
      <c r="O5520" s="6" t="str">
        <f>VLOOKUP(B5520,Master!$A$2:$C$11,2,FALSE)</f>
        <v>Asia</v>
      </c>
      <c r="Q5520" s="39" t="str">
        <f>VLOOKUP(D5520,GL_Master!$A$1:$D$80,2,FALSE)</f>
        <v>PL</v>
      </c>
      <c r="R5520" s="39" t="str">
        <f>VLOOKUP(D5520,GL_Master!$A$1:$D$80,3,FALSE)</f>
        <v>Travelling and conveyance</v>
      </c>
      <c r="S5520" s="39" t="str">
        <f>VLOOKUP(D5520,GL_Master!$A$1:$D$80,4,FALSE)</f>
        <v>Car hiring and rental services</v>
      </c>
    </row>
    <row r="5521" spans="1:19" x14ac:dyDescent="0.25">
      <c r="A5521" s="39" t="s">
        <v>262</v>
      </c>
      <c r="B5521" s="39" t="s">
        <v>236</v>
      </c>
      <c r="C5521" s="7">
        <v>44197</v>
      </c>
      <c r="D5521" s="39" t="s">
        <v>106</v>
      </c>
      <c r="E5521" s="39">
        <v>27</v>
      </c>
      <c r="F5521" s="82">
        <f t="shared" si="258"/>
        <v>2.7E-2</v>
      </c>
      <c r="G5521" s="39">
        <f>VLOOKUP(N5521,Currecny_M!$A$1:$P$10,2,FALSE)</f>
        <v>53</v>
      </c>
      <c r="H5521" s="39">
        <f>MATCH(C5521,Currecny_M!$A$1:$P$1,0)</f>
        <v>11</v>
      </c>
      <c r="I5521" s="39">
        <f>VLOOKUP(N5521,Currecny_M!$A$1:$P$10,MATCH(Database!C5521,Currecny_M!$A$1:$P$1,0),FALSE)</f>
        <v>57.97</v>
      </c>
      <c r="J5521" s="82">
        <f t="shared" si="259"/>
        <v>1.5651899999999999</v>
      </c>
      <c r="K5521" s="39">
        <f>VLOOKUP('Cover page'!$B$6,Currecny_M!$A$1:$P$10,MATCH(Database!C5521,Currecny_M!$A$1:$P$1,0),FALSE)</f>
        <v>1</v>
      </c>
      <c r="L5521" s="82">
        <f t="shared" si="260"/>
        <v>1.5651899999999999</v>
      </c>
      <c r="M5521" s="82">
        <f>((E5521/$F$1)*VLOOKUP(N5521,Currecny_M!$A$1:$P$10,MATCH(Database!C5521,Currecny_M!$A$1:$P$1,0),FALSE))/VLOOKUP('Cover page'!$B$6,Currecny_M!$A$1:$P$10,MATCH(Database!C5521,Currecny_M!$A$1:$P$1,0),FALSE)</f>
        <v>1.5651899999999999</v>
      </c>
      <c r="N5521" s="6" t="str">
        <f>VLOOKUP(B5521,Master!$A$2:$C$11,3,FALSE)</f>
        <v>SGD</v>
      </c>
      <c r="O5521" s="6" t="str">
        <f>VLOOKUP(B5521,Master!$A$2:$C$11,2,FALSE)</f>
        <v>Asia</v>
      </c>
      <c r="Q5521" s="39" t="str">
        <f>VLOOKUP(D5521,GL_Master!$A$1:$D$80,2,FALSE)</f>
        <v>PL</v>
      </c>
      <c r="R5521" s="39" t="str">
        <f>VLOOKUP(D5521,GL_Master!$A$1:$D$80,3,FALSE)</f>
        <v>Communication &amp; internet exp</v>
      </c>
      <c r="S5521" s="39" t="str">
        <f>VLOOKUP(D5521,GL_Master!$A$1:$D$80,4,FALSE)</f>
        <v>Printing &amp; Stationary</v>
      </c>
    </row>
    <row r="5522" spans="1:19" x14ac:dyDescent="0.25">
      <c r="A5522" s="39" t="s">
        <v>262</v>
      </c>
      <c r="B5522" s="39" t="s">
        <v>236</v>
      </c>
      <c r="C5522" s="7">
        <v>44197</v>
      </c>
      <c r="D5522" s="39" t="s">
        <v>32</v>
      </c>
      <c r="E5522" s="39">
        <v>29</v>
      </c>
      <c r="F5522" s="82">
        <f t="shared" si="258"/>
        <v>2.9000000000000001E-2</v>
      </c>
      <c r="G5522" s="39">
        <f>VLOOKUP(N5522,Currecny_M!$A$1:$P$10,2,FALSE)</f>
        <v>53</v>
      </c>
      <c r="H5522" s="39">
        <f>MATCH(C5522,Currecny_M!$A$1:$P$1,0)</f>
        <v>11</v>
      </c>
      <c r="I5522" s="39">
        <f>VLOOKUP(N5522,Currecny_M!$A$1:$P$10,MATCH(Database!C5522,Currecny_M!$A$1:$P$1,0),FALSE)</f>
        <v>57.97</v>
      </c>
      <c r="J5522" s="82">
        <f t="shared" si="259"/>
        <v>1.68113</v>
      </c>
      <c r="K5522" s="39">
        <f>VLOOKUP('Cover page'!$B$6,Currecny_M!$A$1:$P$10,MATCH(Database!C5522,Currecny_M!$A$1:$P$1,0),FALSE)</f>
        <v>1</v>
      </c>
      <c r="L5522" s="82">
        <f t="shared" si="260"/>
        <v>1.68113</v>
      </c>
      <c r="M5522" s="82">
        <f>((E5522/$F$1)*VLOOKUP(N5522,Currecny_M!$A$1:$P$10,MATCH(Database!C5522,Currecny_M!$A$1:$P$1,0),FALSE))/VLOOKUP('Cover page'!$B$6,Currecny_M!$A$1:$P$10,MATCH(Database!C5522,Currecny_M!$A$1:$P$1,0),FALSE)</f>
        <v>1.68113</v>
      </c>
      <c r="N5522" s="6" t="str">
        <f>VLOOKUP(B5522,Master!$A$2:$C$11,3,FALSE)</f>
        <v>SGD</v>
      </c>
      <c r="O5522" s="6" t="str">
        <f>VLOOKUP(B5522,Master!$A$2:$C$11,2,FALSE)</f>
        <v>Asia</v>
      </c>
      <c r="Q5522" s="39" t="str">
        <f>VLOOKUP(D5522,GL_Master!$A$1:$D$80,2,FALSE)</f>
        <v>PL</v>
      </c>
      <c r="R5522" s="39" t="str">
        <f>VLOOKUP(D5522,GL_Master!$A$1:$D$80,3,FALSE)</f>
        <v>Communication &amp; internet exp</v>
      </c>
      <c r="S5522" s="39" t="str">
        <f>VLOOKUP(D5522,GL_Master!$A$1:$D$80,4,FALSE)</f>
        <v>Printing &amp; Stationary</v>
      </c>
    </row>
    <row r="5523" spans="1:19" x14ac:dyDescent="0.25">
      <c r="A5523" s="39" t="s">
        <v>262</v>
      </c>
      <c r="B5523" s="39" t="s">
        <v>236</v>
      </c>
      <c r="C5523" s="7">
        <v>44197</v>
      </c>
      <c r="D5523" s="39" t="s">
        <v>35</v>
      </c>
      <c r="E5523" s="39">
        <v>84</v>
      </c>
      <c r="F5523" s="82">
        <f t="shared" si="258"/>
        <v>8.4000000000000005E-2</v>
      </c>
      <c r="G5523" s="39">
        <f>VLOOKUP(N5523,Currecny_M!$A$1:$P$10,2,FALSE)</f>
        <v>53</v>
      </c>
      <c r="H5523" s="39">
        <f>MATCH(C5523,Currecny_M!$A$1:$P$1,0)</f>
        <v>11</v>
      </c>
      <c r="I5523" s="39">
        <f>VLOOKUP(N5523,Currecny_M!$A$1:$P$10,MATCH(Database!C5523,Currecny_M!$A$1:$P$1,0),FALSE)</f>
        <v>57.97</v>
      </c>
      <c r="J5523" s="82">
        <f t="shared" si="259"/>
        <v>4.8694800000000003</v>
      </c>
      <c r="K5523" s="39">
        <f>VLOOKUP('Cover page'!$B$6,Currecny_M!$A$1:$P$10,MATCH(Database!C5523,Currecny_M!$A$1:$P$1,0),FALSE)</f>
        <v>1</v>
      </c>
      <c r="L5523" s="82">
        <f t="shared" si="260"/>
        <v>4.8694800000000003</v>
      </c>
      <c r="M5523" s="82">
        <f>((E5523/$F$1)*VLOOKUP(N5523,Currecny_M!$A$1:$P$10,MATCH(Database!C5523,Currecny_M!$A$1:$P$1,0),FALSE))/VLOOKUP('Cover page'!$B$6,Currecny_M!$A$1:$P$10,MATCH(Database!C5523,Currecny_M!$A$1:$P$1,0),FALSE)</f>
        <v>4.8694800000000003</v>
      </c>
      <c r="N5523" s="6" t="str">
        <f>VLOOKUP(B5523,Master!$A$2:$C$11,3,FALSE)</f>
        <v>SGD</v>
      </c>
      <c r="O5523" s="6" t="str">
        <f>VLOOKUP(B5523,Master!$A$2:$C$11,2,FALSE)</f>
        <v>Asia</v>
      </c>
      <c r="Q5523" s="39" t="str">
        <f>VLOOKUP(D5523,GL_Master!$A$1:$D$80,2,FALSE)</f>
        <v>PL</v>
      </c>
      <c r="R5523" s="39" t="str">
        <f>VLOOKUP(D5523,GL_Master!$A$1:$D$80,3,FALSE)</f>
        <v>Security Expenses</v>
      </c>
      <c r="S5523" s="39" t="str">
        <f>VLOOKUP(D5523,GL_Master!$A$1:$D$80,4,FALSE)</f>
        <v>Security Expenses others</v>
      </c>
    </row>
    <row r="5524" spans="1:19" x14ac:dyDescent="0.25">
      <c r="A5524" s="39" t="s">
        <v>262</v>
      </c>
      <c r="B5524" s="39" t="s">
        <v>236</v>
      </c>
      <c r="C5524" s="7">
        <v>44197</v>
      </c>
      <c r="D5524" s="39" t="s">
        <v>38</v>
      </c>
      <c r="E5524" s="39">
        <v>28</v>
      </c>
      <c r="F5524" s="82">
        <f t="shared" si="258"/>
        <v>2.8000000000000001E-2</v>
      </c>
      <c r="G5524" s="39">
        <f>VLOOKUP(N5524,Currecny_M!$A$1:$P$10,2,FALSE)</f>
        <v>53</v>
      </c>
      <c r="H5524" s="39">
        <f>MATCH(C5524,Currecny_M!$A$1:$P$1,0)</f>
        <v>11</v>
      </c>
      <c r="I5524" s="39">
        <f>VLOOKUP(N5524,Currecny_M!$A$1:$P$10,MATCH(Database!C5524,Currecny_M!$A$1:$P$1,0),FALSE)</f>
        <v>57.97</v>
      </c>
      <c r="J5524" s="82">
        <f t="shared" si="259"/>
        <v>1.6231599999999999</v>
      </c>
      <c r="K5524" s="39">
        <f>VLOOKUP('Cover page'!$B$6,Currecny_M!$A$1:$P$10,MATCH(Database!C5524,Currecny_M!$A$1:$P$1,0),FALSE)</f>
        <v>1</v>
      </c>
      <c r="L5524" s="82">
        <f t="shared" si="260"/>
        <v>1.6231599999999999</v>
      </c>
      <c r="M5524" s="82">
        <f>((E5524/$F$1)*VLOOKUP(N5524,Currecny_M!$A$1:$P$10,MATCH(Database!C5524,Currecny_M!$A$1:$P$1,0),FALSE))/VLOOKUP('Cover page'!$B$6,Currecny_M!$A$1:$P$10,MATCH(Database!C5524,Currecny_M!$A$1:$P$1,0),FALSE)</f>
        <v>1.6231599999999999</v>
      </c>
      <c r="N5524" s="6" t="str">
        <f>VLOOKUP(B5524,Master!$A$2:$C$11,3,FALSE)</f>
        <v>SGD</v>
      </c>
      <c r="O5524" s="6" t="str">
        <f>VLOOKUP(B5524,Master!$A$2:$C$11,2,FALSE)</f>
        <v>Asia</v>
      </c>
      <c r="Q5524" s="39" t="str">
        <f>VLOOKUP(D5524,GL_Master!$A$1:$D$80,2,FALSE)</f>
        <v>PL</v>
      </c>
      <c r="R5524" s="39" t="str">
        <f>VLOOKUP(D5524,GL_Master!$A$1:$D$80,3,FALSE)</f>
        <v>House Keeping Expenses</v>
      </c>
      <c r="S5524" s="39" t="str">
        <f>VLOOKUP(D5524,GL_Master!$A$1:$D$80,4,FALSE)</f>
        <v>House Keeping Expenses</v>
      </c>
    </row>
    <row r="5525" spans="1:19" x14ac:dyDescent="0.25">
      <c r="A5525" s="39" t="s">
        <v>262</v>
      </c>
      <c r="B5525" s="39" t="s">
        <v>236</v>
      </c>
      <c r="C5525" s="7">
        <v>44197</v>
      </c>
      <c r="D5525" s="39" t="s">
        <v>107</v>
      </c>
      <c r="E5525" s="39">
        <v>29</v>
      </c>
      <c r="F5525" s="82">
        <f t="shared" si="258"/>
        <v>2.9000000000000001E-2</v>
      </c>
      <c r="G5525" s="39">
        <f>VLOOKUP(N5525,Currecny_M!$A$1:$P$10,2,FALSE)</f>
        <v>53</v>
      </c>
      <c r="H5525" s="39">
        <f>MATCH(C5525,Currecny_M!$A$1:$P$1,0)</f>
        <v>11</v>
      </c>
      <c r="I5525" s="39">
        <f>VLOOKUP(N5525,Currecny_M!$A$1:$P$10,MATCH(Database!C5525,Currecny_M!$A$1:$P$1,0),FALSE)</f>
        <v>57.97</v>
      </c>
      <c r="J5525" s="82">
        <f t="shared" si="259"/>
        <v>1.68113</v>
      </c>
      <c r="K5525" s="39">
        <f>VLOOKUP('Cover page'!$B$6,Currecny_M!$A$1:$P$10,MATCH(Database!C5525,Currecny_M!$A$1:$P$1,0),FALSE)</f>
        <v>1</v>
      </c>
      <c r="L5525" s="82">
        <f t="shared" si="260"/>
        <v>1.68113</v>
      </c>
      <c r="M5525" s="82">
        <f>((E5525/$F$1)*VLOOKUP(N5525,Currecny_M!$A$1:$P$10,MATCH(Database!C5525,Currecny_M!$A$1:$P$1,0),FALSE))/VLOOKUP('Cover page'!$B$6,Currecny_M!$A$1:$P$10,MATCH(Database!C5525,Currecny_M!$A$1:$P$1,0),FALSE)</f>
        <v>1.68113</v>
      </c>
      <c r="N5525" s="6" t="str">
        <f>VLOOKUP(B5525,Master!$A$2:$C$11,3,FALSE)</f>
        <v>SGD</v>
      </c>
      <c r="O5525" s="6" t="str">
        <f>VLOOKUP(B5525,Master!$A$2:$C$11,2,FALSE)</f>
        <v>Asia</v>
      </c>
      <c r="Q5525" s="39" t="str">
        <f>VLOOKUP(D5525,GL_Master!$A$1:$D$80,2,FALSE)</f>
        <v>PL</v>
      </c>
      <c r="R5525" s="39" t="str">
        <f>VLOOKUP(D5525,GL_Master!$A$1:$D$80,3,FALSE)</f>
        <v>Misc. expenses</v>
      </c>
      <c r="S5525" s="39" t="str">
        <f>VLOOKUP(D5525,GL_Master!$A$1:$D$80,4,FALSE)</f>
        <v>Repair &amp; Maintenance</v>
      </c>
    </row>
    <row r="5526" spans="1:19" x14ac:dyDescent="0.25">
      <c r="A5526" s="39" t="s">
        <v>262</v>
      </c>
      <c r="B5526" s="39" t="s">
        <v>236</v>
      </c>
      <c r="C5526" s="7">
        <v>44197</v>
      </c>
      <c r="D5526" s="39" t="s">
        <v>108</v>
      </c>
      <c r="E5526" s="39">
        <v>27</v>
      </c>
      <c r="F5526" s="82">
        <f t="shared" si="258"/>
        <v>2.7E-2</v>
      </c>
      <c r="G5526" s="39">
        <f>VLOOKUP(N5526,Currecny_M!$A$1:$P$10,2,FALSE)</f>
        <v>53</v>
      </c>
      <c r="H5526" s="39">
        <f>MATCH(C5526,Currecny_M!$A$1:$P$1,0)</f>
        <v>11</v>
      </c>
      <c r="I5526" s="39">
        <f>VLOOKUP(N5526,Currecny_M!$A$1:$P$10,MATCH(Database!C5526,Currecny_M!$A$1:$P$1,0),FALSE)</f>
        <v>57.97</v>
      </c>
      <c r="J5526" s="82">
        <f t="shared" si="259"/>
        <v>1.5651899999999999</v>
      </c>
      <c r="K5526" s="39">
        <f>VLOOKUP('Cover page'!$B$6,Currecny_M!$A$1:$P$10,MATCH(Database!C5526,Currecny_M!$A$1:$P$1,0),FALSE)</f>
        <v>1</v>
      </c>
      <c r="L5526" s="82">
        <f t="shared" si="260"/>
        <v>1.5651899999999999</v>
      </c>
      <c r="M5526" s="82">
        <f>((E5526/$F$1)*VLOOKUP(N5526,Currecny_M!$A$1:$P$10,MATCH(Database!C5526,Currecny_M!$A$1:$P$1,0),FALSE))/VLOOKUP('Cover page'!$B$6,Currecny_M!$A$1:$P$10,MATCH(Database!C5526,Currecny_M!$A$1:$P$1,0),FALSE)</f>
        <v>1.5651899999999999</v>
      </c>
      <c r="N5526" s="6" t="str">
        <f>VLOOKUP(B5526,Master!$A$2:$C$11,3,FALSE)</f>
        <v>SGD</v>
      </c>
      <c r="O5526" s="6" t="str">
        <f>VLOOKUP(B5526,Master!$A$2:$C$11,2,FALSE)</f>
        <v>Asia</v>
      </c>
      <c r="Q5526" s="39" t="str">
        <f>VLOOKUP(D5526,GL_Master!$A$1:$D$80,2,FALSE)</f>
        <v>PL</v>
      </c>
      <c r="R5526" s="39" t="str">
        <f>VLOOKUP(D5526,GL_Master!$A$1:$D$80,3,FALSE)</f>
        <v>Misc. expenses</v>
      </c>
      <c r="S5526" s="39" t="str">
        <f>VLOOKUP(D5526,GL_Master!$A$1:$D$80,4,FALSE)</f>
        <v>Repair &amp; Maintenance</v>
      </c>
    </row>
    <row r="5527" spans="1:19" x14ac:dyDescent="0.25">
      <c r="A5527" s="39" t="s">
        <v>262</v>
      </c>
      <c r="B5527" s="39" t="s">
        <v>236</v>
      </c>
      <c r="C5527" s="7">
        <v>44197</v>
      </c>
      <c r="D5527" s="39" t="s">
        <v>9</v>
      </c>
      <c r="E5527" s="39">
        <v>252</v>
      </c>
      <c r="F5527" s="82">
        <f t="shared" si="258"/>
        <v>0.252</v>
      </c>
      <c r="G5527" s="39">
        <f>VLOOKUP(N5527,Currecny_M!$A$1:$P$10,2,FALSE)</f>
        <v>53</v>
      </c>
      <c r="H5527" s="39">
        <f>MATCH(C5527,Currecny_M!$A$1:$P$1,0)</f>
        <v>11</v>
      </c>
      <c r="I5527" s="39">
        <f>VLOOKUP(N5527,Currecny_M!$A$1:$P$10,MATCH(Database!C5527,Currecny_M!$A$1:$P$1,0),FALSE)</f>
        <v>57.97</v>
      </c>
      <c r="J5527" s="82">
        <f t="shared" si="259"/>
        <v>14.60844</v>
      </c>
      <c r="K5527" s="39">
        <f>VLOOKUP('Cover page'!$B$6,Currecny_M!$A$1:$P$10,MATCH(Database!C5527,Currecny_M!$A$1:$P$1,0),FALSE)</f>
        <v>1</v>
      </c>
      <c r="L5527" s="82">
        <f t="shared" si="260"/>
        <v>14.60844</v>
      </c>
      <c r="M5527" s="82">
        <f>((E5527/$F$1)*VLOOKUP(N5527,Currecny_M!$A$1:$P$10,MATCH(Database!C5527,Currecny_M!$A$1:$P$1,0),FALSE))/VLOOKUP('Cover page'!$B$6,Currecny_M!$A$1:$P$10,MATCH(Database!C5527,Currecny_M!$A$1:$P$1,0),FALSE)</f>
        <v>14.60844</v>
      </c>
      <c r="N5527" s="6" t="str">
        <f>VLOOKUP(B5527,Master!$A$2:$C$11,3,FALSE)</f>
        <v>SGD</v>
      </c>
      <c r="O5527" s="6" t="str">
        <f>VLOOKUP(B5527,Master!$A$2:$C$11,2,FALSE)</f>
        <v>Asia</v>
      </c>
      <c r="Q5527" s="39" t="str">
        <f>VLOOKUP(D5527,GL_Master!$A$1:$D$80,2,FALSE)</f>
        <v>PL</v>
      </c>
      <c r="R5527" s="39" t="str">
        <f>VLOOKUP(D5527,GL_Master!$A$1:$D$80,3,FALSE)</f>
        <v>Rent</v>
      </c>
      <c r="S5527" s="39" t="str">
        <f>VLOOKUP(D5527,GL_Master!$A$1:$D$80,4,FALSE)</f>
        <v>Office Rent</v>
      </c>
    </row>
    <row r="5528" spans="1:19" x14ac:dyDescent="0.25">
      <c r="A5528" s="39" t="s">
        <v>262</v>
      </c>
      <c r="B5528" s="39" t="s">
        <v>236</v>
      </c>
      <c r="C5528" s="7">
        <v>44197</v>
      </c>
      <c r="D5528" s="39" t="s">
        <v>109</v>
      </c>
      <c r="E5528" s="39">
        <v>-144</v>
      </c>
      <c r="F5528" s="82">
        <f t="shared" si="258"/>
        <v>-0.14399999999999999</v>
      </c>
      <c r="G5528" s="39">
        <f>VLOOKUP(N5528,Currecny_M!$A$1:$P$10,2,FALSE)</f>
        <v>53</v>
      </c>
      <c r="H5528" s="39">
        <f>MATCH(C5528,Currecny_M!$A$1:$P$1,0)</f>
        <v>11</v>
      </c>
      <c r="I5528" s="39">
        <f>VLOOKUP(N5528,Currecny_M!$A$1:$P$10,MATCH(Database!C5528,Currecny_M!$A$1:$P$1,0),FALSE)</f>
        <v>57.97</v>
      </c>
      <c r="J5528" s="82">
        <f t="shared" si="259"/>
        <v>-8.3476799999999987</v>
      </c>
      <c r="K5528" s="39">
        <f>VLOOKUP('Cover page'!$B$6,Currecny_M!$A$1:$P$10,MATCH(Database!C5528,Currecny_M!$A$1:$P$1,0),FALSE)</f>
        <v>1</v>
      </c>
      <c r="L5528" s="82">
        <f t="shared" si="260"/>
        <v>-8.3476799999999987</v>
      </c>
      <c r="M5528" s="82">
        <f>((E5528/$F$1)*VLOOKUP(N5528,Currecny_M!$A$1:$P$10,MATCH(Database!C5528,Currecny_M!$A$1:$P$1,0),FALSE))/VLOOKUP('Cover page'!$B$6,Currecny_M!$A$1:$P$10,MATCH(Database!C5528,Currecny_M!$A$1:$P$1,0),FALSE)</f>
        <v>-8.3476799999999987</v>
      </c>
      <c r="N5528" s="6" t="str">
        <f>VLOOKUP(B5528,Master!$A$2:$C$11,3,FALSE)</f>
        <v>SGD</v>
      </c>
      <c r="O5528" s="6" t="str">
        <f>VLOOKUP(B5528,Master!$A$2:$C$11,2,FALSE)</f>
        <v>Asia</v>
      </c>
      <c r="Q5528" s="39" t="str">
        <f>VLOOKUP(D5528,GL_Master!$A$1:$D$80,2,FALSE)</f>
        <v>PL</v>
      </c>
      <c r="R5528" s="39" t="str">
        <f>VLOOKUP(D5528,GL_Master!$A$1:$D$80,3,FALSE)</f>
        <v>Travelling and conveyance</v>
      </c>
      <c r="S5528" s="39" t="str">
        <f>VLOOKUP(D5528,GL_Master!$A$1:$D$80,4,FALSE)</f>
        <v>Travelling , hotel lodging</v>
      </c>
    </row>
    <row r="5529" spans="1:19" x14ac:dyDescent="0.25">
      <c r="A5529" s="39" t="s">
        <v>262</v>
      </c>
      <c r="B5529" s="39" t="s">
        <v>236</v>
      </c>
      <c r="C5529" s="7">
        <v>44197</v>
      </c>
      <c r="D5529" s="39" t="s">
        <v>110</v>
      </c>
      <c r="E5529" s="39">
        <v>56</v>
      </c>
      <c r="F5529" s="82">
        <f t="shared" si="258"/>
        <v>5.6000000000000001E-2</v>
      </c>
      <c r="G5529" s="39">
        <f>VLOOKUP(N5529,Currecny_M!$A$1:$P$10,2,FALSE)</f>
        <v>53</v>
      </c>
      <c r="H5529" s="39">
        <f>MATCH(C5529,Currecny_M!$A$1:$P$1,0)</f>
        <v>11</v>
      </c>
      <c r="I5529" s="39">
        <f>VLOOKUP(N5529,Currecny_M!$A$1:$P$10,MATCH(Database!C5529,Currecny_M!$A$1:$P$1,0),FALSE)</f>
        <v>57.97</v>
      </c>
      <c r="J5529" s="82">
        <f t="shared" si="259"/>
        <v>3.2463199999999999</v>
      </c>
      <c r="K5529" s="39">
        <f>VLOOKUP('Cover page'!$B$6,Currecny_M!$A$1:$P$10,MATCH(Database!C5529,Currecny_M!$A$1:$P$1,0),FALSE)</f>
        <v>1</v>
      </c>
      <c r="L5529" s="82">
        <f t="shared" si="260"/>
        <v>3.2463199999999999</v>
      </c>
      <c r="M5529" s="82">
        <f>((E5529/$F$1)*VLOOKUP(N5529,Currecny_M!$A$1:$P$10,MATCH(Database!C5529,Currecny_M!$A$1:$P$1,0),FALSE))/VLOOKUP('Cover page'!$B$6,Currecny_M!$A$1:$P$10,MATCH(Database!C5529,Currecny_M!$A$1:$P$1,0),FALSE)</f>
        <v>3.2463199999999999</v>
      </c>
      <c r="N5529" s="6" t="str">
        <f>VLOOKUP(B5529,Master!$A$2:$C$11,3,FALSE)</f>
        <v>SGD</v>
      </c>
      <c r="O5529" s="6" t="str">
        <f>VLOOKUP(B5529,Master!$A$2:$C$11,2,FALSE)</f>
        <v>Asia</v>
      </c>
      <c r="Q5529" s="39" t="str">
        <f>VLOOKUP(D5529,GL_Master!$A$1:$D$80,2,FALSE)</f>
        <v>PL</v>
      </c>
      <c r="R5529" s="39" t="str">
        <f>VLOOKUP(D5529,GL_Master!$A$1:$D$80,3,FALSE)</f>
        <v>Travelling and conveyance</v>
      </c>
      <c r="S5529" s="39" t="str">
        <f>VLOOKUP(D5529,GL_Master!$A$1:$D$80,4,FALSE)</f>
        <v>Travelling , hotel lodging</v>
      </c>
    </row>
    <row r="5530" spans="1:19" x14ac:dyDescent="0.25">
      <c r="A5530" s="39" t="s">
        <v>262</v>
      </c>
      <c r="B5530" s="39" t="s">
        <v>236</v>
      </c>
      <c r="C5530" s="7">
        <v>44197</v>
      </c>
      <c r="D5530" s="39" t="s">
        <v>111</v>
      </c>
      <c r="E5530" s="39">
        <v>27</v>
      </c>
      <c r="F5530" s="82">
        <f t="shared" si="258"/>
        <v>2.7E-2</v>
      </c>
      <c r="G5530" s="39">
        <f>VLOOKUP(N5530,Currecny_M!$A$1:$P$10,2,FALSE)</f>
        <v>53</v>
      </c>
      <c r="H5530" s="39">
        <f>MATCH(C5530,Currecny_M!$A$1:$P$1,0)</f>
        <v>11</v>
      </c>
      <c r="I5530" s="39">
        <f>VLOOKUP(N5530,Currecny_M!$A$1:$P$10,MATCH(Database!C5530,Currecny_M!$A$1:$P$1,0),FALSE)</f>
        <v>57.97</v>
      </c>
      <c r="J5530" s="82">
        <f t="shared" si="259"/>
        <v>1.5651899999999999</v>
      </c>
      <c r="K5530" s="39">
        <f>VLOOKUP('Cover page'!$B$6,Currecny_M!$A$1:$P$10,MATCH(Database!C5530,Currecny_M!$A$1:$P$1,0),FALSE)</f>
        <v>1</v>
      </c>
      <c r="L5530" s="82">
        <f t="shared" si="260"/>
        <v>1.5651899999999999</v>
      </c>
      <c r="M5530" s="82">
        <f>((E5530/$F$1)*VLOOKUP(N5530,Currecny_M!$A$1:$P$10,MATCH(Database!C5530,Currecny_M!$A$1:$P$1,0),FALSE))/VLOOKUP('Cover page'!$B$6,Currecny_M!$A$1:$P$10,MATCH(Database!C5530,Currecny_M!$A$1:$P$1,0),FALSE)</f>
        <v>1.5651899999999999</v>
      </c>
      <c r="N5530" s="6" t="str">
        <f>VLOOKUP(B5530,Master!$A$2:$C$11,3,FALSE)</f>
        <v>SGD</v>
      </c>
      <c r="O5530" s="6" t="str">
        <f>VLOOKUP(B5530,Master!$A$2:$C$11,2,FALSE)</f>
        <v>Asia</v>
      </c>
      <c r="Q5530" s="39" t="str">
        <f>VLOOKUP(D5530,GL_Master!$A$1:$D$80,2,FALSE)</f>
        <v>PL</v>
      </c>
      <c r="R5530" s="39" t="str">
        <f>VLOOKUP(D5530,GL_Master!$A$1:$D$80,3,FALSE)</f>
        <v>Legal &amp; Professional expenses</v>
      </c>
      <c r="S5530" s="39" t="str">
        <f>VLOOKUP(D5530,GL_Master!$A$1:$D$80,4,FALSE)</f>
        <v>Professional Fees - Others</v>
      </c>
    </row>
    <row r="5531" spans="1:19" x14ac:dyDescent="0.25">
      <c r="A5531" s="39" t="s">
        <v>262</v>
      </c>
      <c r="B5531" s="39" t="s">
        <v>236</v>
      </c>
      <c r="C5531" s="7">
        <v>44228</v>
      </c>
      <c r="D5531" s="39" t="s">
        <v>112</v>
      </c>
      <c r="E5531" s="39">
        <v>269</v>
      </c>
      <c r="F5531" s="82">
        <f t="shared" si="258"/>
        <v>0.26900000000000002</v>
      </c>
      <c r="G5531" s="39">
        <f>VLOOKUP(N5531,Currecny_M!$A$1:$P$10,2,FALSE)</f>
        <v>53</v>
      </c>
      <c r="H5531" s="39">
        <f>MATCH(C5531,Currecny_M!$A$1:$P$1,0)</f>
        <v>12</v>
      </c>
      <c r="I5531" s="39">
        <f>VLOOKUP(N5531,Currecny_M!$A$1:$P$10,MATCH(Database!C5531,Currecny_M!$A$1:$P$1,0),FALSE)</f>
        <v>58.55</v>
      </c>
      <c r="J5531" s="82">
        <f t="shared" si="259"/>
        <v>15.74995</v>
      </c>
      <c r="K5531" s="39">
        <f>VLOOKUP('Cover page'!$B$6,Currecny_M!$A$1:$P$10,MATCH(Database!C5531,Currecny_M!$A$1:$P$1,0),FALSE)</f>
        <v>1</v>
      </c>
      <c r="L5531" s="82">
        <f t="shared" si="260"/>
        <v>15.74995</v>
      </c>
      <c r="M5531" s="82">
        <f>((E5531/$F$1)*VLOOKUP(N5531,Currecny_M!$A$1:$P$10,MATCH(Database!C5531,Currecny_M!$A$1:$P$1,0),FALSE))/VLOOKUP('Cover page'!$B$6,Currecny_M!$A$1:$P$10,MATCH(Database!C5531,Currecny_M!$A$1:$P$1,0),FALSE)</f>
        <v>15.74995</v>
      </c>
      <c r="N5531" s="6" t="str">
        <f>VLOOKUP(B5531,Master!$A$2:$C$11,3,FALSE)</f>
        <v>SGD</v>
      </c>
      <c r="O5531" s="6" t="str">
        <f>VLOOKUP(B5531,Master!$A$2:$C$11,2,FALSE)</f>
        <v>Asia</v>
      </c>
      <c r="Q5531" s="39" t="str">
        <f>VLOOKUP(D5531,GL_Master!$A$1:$D$80,2,FALSE)</f>
        <v>PL</v>
      </c>
      <c r="R5531" s="39" t="str">
        <f>VLOOKUP(D5531,GL_Master!$A$1:$D$80,3,FALSE)</f>
        <v>Finance Cost</v>
      </c>
      <c r="S5531" s="39" t="str">
        <f>VLOOKUP(D5531,GL_Master!$A$1:$D$80,4,FALSE)</f>
        <v>Interest expense</v>
      </c>
    </row>
    <row r="5532" spans="1:19" x14ac:dyDescent="0.25">
      <c r="A5532" s="39" t="s">
        <v>262</v>
      </c>
      <c r="B5532" s="39" t="s">
        <v>236</v>
      </c>
      <c r="C5532" s="7">
        <v>44228</v>
      </c>
      <c r="D5532" s="39" t="s">
        <v>25</v>
      </c>
      <c r="E5532" s="39">
        <v>2496</v>
      </c>
      <c r="F5532" s="82">
        <f t="shared" si="258"/>
        <v>2.496</v>
      </c>
      <c r="G5532" s="39">
        <f>VLOOKUP(N5532,Currecny_M!$A$1:$P$10,2,FALSE)</f>
        <v>53</v>
      </c>
      <c r="H5532" s="39">
        <f>MATCH(C5532,Currecny_M!$A$1:$P$1,0)</f>
        <v>12</v>
      </c>
      <c r="I5532" s="39">
        <f>VLOOKUP(N5532,Currecny_M!$A$1:$P$10,MATCH(Database!C5532,Currecny_M!$A$1:$P$1,0),FALSE)</f>
        <v>58.55</v>
      </c>
      <c r="J5532" s="82">
        <f t="shared" si="259"/>
        <v>146.14079999999998</v>
      </c>
      <c r="K5532" s="39">
        <f>VLOOKUP('Cover page'!$B$6,Currecny_M!$A$1:$P$10,MATCH(Database!C5532,Currecny_M!$A$1:$P$1,0),FALSE)</f>
        <v>1</v>
      </c>
      <c r="L5532" s="82">
        <f t="shared" si="260"/>
        <v>146.14079999999998</v>
      </c>
      <c r="M5532" s="82">
        <f>((E5532/$F$1)*VLOOKUP(N5532,Currecny_M!$A$1:$P$10,MATCH(Database!C5532,Currecny_M!$A$1:$P$1,0),FALSE))/VLOOKUP('Cover page'!$B$6,Currecny_M!$A$1:$P$10,MATCH(Database!C5532,Currecny_M!$A$1:$P$1,0),FALSE)</f>
        <v>146.14079999999998</v>
      </c>
      <c r="N5532" s="6" t="str">
        <f>VLOOKUP(B5532,Master!$A$2:$C$11,3,FALSE)</f>
        <v>SGD</v>
      </c>
      <c r="O5532" s="6" t="str">
        <f>VLOOKUP(B5532,Master!$A$2:$C$11,2,FALSE)</f>
        <v>Asia</v>
      </c>
      <c r="Q5532" s="39" t="str">
        <f>VLOOKUP(D5532,GL_Master!$A$1:$D$80,2,FALSE)</f>
        <v>PL</v>
      </c>
      <c r="R5532" s="39" t="str">
        <f>VLOOKUP(D5532,GL_Master!$A$1:$D$80,3,FALSE)</f>
        <v>Depreciation</v>
      </c>
      <c r="S5532" s="39" t="str">
        <f>VLOOKUP(D5532,GL_Master!$A$1:$D$80,4,FALSE)</f>
        <v>Depreciation</v>
      </c>
    </row>
    <row r="5533" spans="1:19" x14ac:dyDescent="0.25">
      <c r="A5533" s="39" t="s">
        <v>262</v>
      </c>
      <c r="B5533" s="39" t="s">
        <v>236</v>
      </c>
      <c r="C5533" s="7">
        <v>44228</v>
      </c>
      <c r="D5533" s="39" t="s">
        <v>51</v>
      </c>
      <c r="E5533" s="39">
        <v>-26415</v>
      </c>
      <c r="F5533" s="82">
        <f t="shared" si="258"/>
        <v>-26.414999999999999</v>
      </c>
      <c r="G5533" s="39">
        <f>VLOOKUP(N5533,Currecny_M!$A$1:$P$10,2,FALSE)</f>
        <v>53</v>
      </c>
      <c r="H5533" s="39">
        <f>MATCH(C5533,Currecny_M!$A$1:$P$1,0)</f>
        <v>12</v>
      </c>
      <c r="I5533" s="39">
        <f>VLOOKUP(N5533,Currecny_M!$A$1:$P$10,MATCH(Database!C5533,Currecny_M!$A$1:$P$1,0),FALSE)</f>
        <v>58.55</v>
      </c>
      <c r="J5533" s="82">
        <f t="shared" si="259"/>
        <v>-1546.5982499999998</v>
      </c>
      <c r="K5533" s="39">
        <f>VLOOKUP('Cover page'!$B$6,Currecny_M!$A$1:$P$10,MATCH(Database!C5533,Currecny_M!$A$1:$P$1,0),FALSE)</f>
        <v>1</v>
      </c>
      <c r="L5533" s="82">
        <f t="shared" si="260"/>
        <v>-1546.5982499999998</v>
      </c>
      <c r="M5533" s="82">
        <f>((E5533/$F$1)*VLOOKUP(N5533,Currecny_M!$A$1:$P$10,MATCH(Database!C5533,Currecny_M!$A$1:$P$1,0),FALSE))/VLOOKUP('Cover page'!$B$6,Currecny_M!$A$1:$P$10,MATCH(Database!C5533,Currecny_M!$A$1:$P$1,0),FALSE)</f>
        <v>-1546.5982499999998</v>
      </c>
      <c r="N5533" s="6" t="str">
        <f>VLOOKUP(B5533,Master!$A$2:$C$11,3,FALSE)</f>
        <v>SGD</v>
      </c>
      <c r="O5533" s="6" t="str">
        <f>VLOOKUP(B5533,Master!$A$2:$C$11,2,FALSE)</f>
        <v>Asia</v>
      </c>
      <c r="Q5533" s="39" t="str">
        <f>VLOOKUP(D5533,GL_Master!$A$1:$D$80,2,FALSE)</f>
        <v>BS</v>
      </c>
      <c r="R5533" s="39" t="str">
        <f>VLOOKUP(D5533,GL_Master!$A$1:$D$80,3,FALSE)</f>
        <v>Share Capital</v>
      </c>
      <c r="S5533" s="39" t="str">
        <f>VLOOKUP(D5533,GL_Master!$A$1:$D$80,4,FALSE)</f>
        <v>Equity shares</v>
      </c>
    </row>
    <row r="5534" spans="1:19" x14ac:dyDescent="0.25">
      <c r="A5534" s="39" t="s">
        <v>262</v>
      </c>
      <c r="B5534" s="39" t="s">
        <v>236</v>
      </c>
      <c r="C5534" s="7">
        <v>44228</v>
      </c>
      <c r="D5534" s="39" t="s">
        <v>52</v>
      </c>
      <c r="E5534" s="39">
        <v>-50611</v>
      </c>
      <c r="F5534" s="82">
        <f t="shared" si="258"/>
        <v>-50.610999999999997</v>
      </c>
      <c r="G5534" s="39">
        <f>VLOOKUP(N5534,Currecny_M!$A$1:$P$10,2,FALSE)</f>
        <v>53</v>
      </c>
      <c r="H5534" s="39">
        <f>MATCH(C5534,Currecny_M!$A$1:$P$1,0)</f>
        <v>12</v>
      </c>
      <c r="I5534" s="39">
        <f>VLOOKUP(N5534,Currecny_M!$A$1:$P$10,MATCH(Database!C5534,Currecny_M!$A$1:$P$1,0),FALSE)</f>
        <v>58.55</v>
      </c>
      <c r="J5534" s="82">
        <f t="shared" si="259"/>
        <v>-2963.2740499999995</v>
      </c>
      <c r="K5534" s="39">
        <f>VLOOKUP('Cover page'!$B$6,Currecny_M!$A$1:$P$10,MATCH(Database!C5534,Currecny_M!$A$1:$P$1,0),FALSE)</f>
        <v>1</v>
      </c>
      <c r="L5534" s="82">
        <f t="shared" si="260"/>
        <v>-2963.2740499999995</v>
      </c>
      <c r="M5534" s="82">
        <f>((E5534/$F$1)*VLOOKUP(N5534,Currecny_M!$A$1:$P$10,MATCH(Database!C5534,Currecny_M!$A$1:$P$1,0),FALSE))/VLOOKUP('Cover page'!$B$6,Currecny_M!$A$1:$P$10,MATCH(Database!C5534,Currecny_M!$A$1:$P$1,0),FALSE)</f>
        <v>-2963.2740499999995</v>
      </c>
      <c r="N5534" s="6" t="str">
        <f>VLOOKUP(B5534,Master!$A$2:$C$11,3,FALSE)</f>
        <v>SGD</v>
      </c>
      <c r="O5534" s="6" t="str">
        <f>VLOOKUP(B5534,Master!$A$2:$C$11,2,FALSE)</f>
        <v>Asia</v>
      </c>
      <c r="Q5534" s="39" t="str">
        <f>VLOOKUP(D5534,GL_Master!$A$1:$D$80,2,FALSE)</f>
        <v>BS</v>
      </c>
      <c r="R5534" s="39" t="str">
        <f>VLOOKUP(D5534,GL_Master!$A$1:$D$80,3,FALSE)</f>
        <v>Reserve and Surplus</v>
      </c>
      <c r="S5534" s="39" t="str">
        <f>VLOOKUP(D5534,GL_Master!$A$1:$D$80,4,FALSE)</f>
        <v>Reserves at the commencement of the year</v>
      </c>
    </row>
    <row r="5535" spans="1:19" x14ac:dyDescent="0.25">
      <c r="A5535" s="39" t="s">
        <v>262</v>
      </c>
      <c r="B5535" s="39" t="s">
        <v>236</v>
      </c>
      <c r="C5535" s="7">
        <v>44228</v>
      </c>
      <c r="D5535" s="39" t="s">
        <v>53</v>
      </c>
      <c r="E5535" s="39">
        <v>-20181</v>
      </c>
      <c r="F5535" s="82">
        <f t="shared" si="258"/>
        <v>-20.181000000000001</v>
      </c>
      <c r="G5535" s="39">
        <f>VLOOKUP(N5535,Currecny_M!$A$1:$P$10,2,FALSE)</f>
        <v>53</v>
      </c>
      <c r="H5535" s="39">
        <f>MATCH(C5535,Currecny_M!$A$1:$P$1,0)</f>
        <v>12</v>
      </c>
      <c r="I5535" s="39">
        <f>VLOOKUP(N5535,Currecny_M!$A$1:$P$10,MATCH(Database!C5535,Currecny_M!$A$1:$P$1,0),FALSE)</f>
        <v>58.55</v>
      </c>
      <c r="J5535" s="82">
        <f t="shared" si="259"/>
        <v>-1181.59755</v>
      </c>
      <c r="K5535" s="39">
        <f>VLOOKUP('Cover page'!$B$6,Currecny_M!$A$1:$P$10,MATCH(Database!C5535,Currecny_M!$A$1:$P$1,0),FALSE)</f>
        <v>1</v>
      </c>
      <c r="L5535" s="82">
        <f t="shared" si="260"/>
        <v>-1181.59755</v>
      </c>
      <c r="M5535" s="82">
        <f>((E5535/$F$1)*VLOOKUP(N5535,Currecny_M!$A$1:$P$10,MATCH(Database!C5535,Currecny_M!$A$1:$P$1,0),FALSE))/VLOOKUP('Cover page'!$B$6,Currecny_M!$A$1:$P$10,MATCH(Database!C5535,Currecny_M!$A$1:$P$1,0),FALSE)</f>
        <v>-1181.59755</v>
      </c>
      <c r="N5535" s="6" t="str">
        <f>VLOOKUP(B5535,Master!$A$2:$C$11,3,FALSE)</f>
        <v>SGD</v>
      </c>
      <c r="O5535" s="6" t="str">
        <f>VLOOKUP(B5535,Master!$A$2:$C$11,2,FALSE)</f>
        <v>Asia</v>
      </c>
      <c r="Q5535" s="39" t="str">
        <f>VLOOKUP(D5535,GL_Master!$A$1:$D$80,2,FALSE)</f>
        <v>BS</v>
      </c>
      <c r="R5535" s="39" t="str">
        <f>VLOOKUP(D5535,GL_Master!$A$1:$D$80,3,FALSE)</f>
        <v>Loan Fund</v>
      </c>
      <c r="S5535" s="39" t="str">
        <f>VLOOKUP(D5535,GL_Master!$A$1:$D$80,4,FALSE)</f>
        <v>Term Loan</v>
      </c>
    </row>
    <row r="5536" spans="1:19" x14ac:dyDescent="0.25">
      <c r="A5536" s="39" t="s">
        <v>262</v>
      </c>
      <c r="B5536" s="39" t="s">
        <v>236</v>
      </c>
      <c r="C5536" s="7">
        <v>44228</v>
      </c>
      <c r="D5536" s="39" t="s">
        <v>54</v>
      </c>
      <c r="E5536" s="39">
        <v>53</v>
      </c>
      <c r="F5536" s="82">
        <f t="shared" si="258"/>
        <v>5.2999999999999999E-2</v>
      </c>
      <c r="G5536" s="39">
        <f>VLOOKUP(N5536,Currecny_M!$A$1:$P$10,2,FALSE)</f>
        <v>53</v>
      </c>
      <c r="H5536" s="39">
        <f>MATCH(C5536,Currecny_M!$A$1:$P$1,0)</f>
        <v>12</v>
      </c>
      <c r="I5536" s="39">
        <f>VLOOKUP(N5536,Currecny_M!$A$1:$P$10,MATCH(Database!C5536,Currecny_M!$A$1:$P$1,0),FALSE)</f>
        <v>58.55</v>
      </c>
      <c r="J5536" s="82">
        <f t="shared" si="259"/>
        <v>3.1031499999999999</v>
      </c>
      <c r="K5536" s="39">
        <f>VLOOKUP('Cover page'!$B$6,Currecny_M!$A$1:$P$10,MATCH(Database!C5536,Currecny_M!$A$1:$P$1,0),FALSE)</f>
        <v>1</v>
      </c>
      <c r="L5536" s="82">
        <f t="shared" si="260"/>
        <v>3.1031499999999999</v>
      </c>
      <c r="M5536" s="82">
        <f>((E5536/$F$1)*VLOOKUP(N5536,Currecny_M!$A$1:$P$10,MATCH(Database!C5536,Currecny_M!$A$1:$P$1,0),FALSE))/VLOOKUP('Cover page'!$B$6,Currecny_M!$A$1:$P$10,MATCH(Database!C5536,Currecny_M!$A$1:$P$1,0),FALSE)</f>
        <v>3.1031499999999999</v>
      </c>
      <c r="N5536" s="6" t="str">
        <f>VLOOKUP(B5536,Master!$A$2:$C$11,3,FALSE)</f>
        <v>SGD</v>
      </c>
      <c r="O5536" s="6" t="str">
        <f>VLOOKUP(B5536,Master!$A$2:$C$11,2,FALSE)</f>
        <v>Asia</v>
      </c>
      <c r="Q5536" s="39" t="str">
        <f>VLOOKUP(D5536,GL_Master!$A$1:$D$80,2,FALSE)</f>
        <v>BS</v>
      </c>
      <c r="R5536" s="39" t="str">
        <f>VLOOKUP(D5536,GL_Master!$A$1:$D$80,3,FALSE)</f>
        <v>Trade Payables</v>
      </c>
      <c r="S5536" s="39" t="str">
        <f>VLOOKUP(D5536,GL_Master!$A$1:$D$80,4,FALSE)</f>
        <v>Trade payable</v>
      </c>
    </row>
    <row r="5537" spans="1:19" x14ac:dyDescent="0.25">
      <c r="A5537" s="39" t="s">
        <v>262</v>
      </c>
      <c r="B5537" s="39" t="s">
        <v>236</v>
      </c>
      <c r="C5537" s="7">
        <v>44228</v>
      </c>
      <c r="D5537" s="39" t="s">
        <v>34</v>
      </c>
      <c r="E5537" s="39">
        <v>-1468</v>
      </c>
      <c r="F5537" s="82">
        <f t="shared" si="258"/>
        <v>-1.468</v>
      </c>
      <c r="G5537" s="39">
        <f>VLOOKUP(N5537,Currecny_M!$A$1:$P$10,2,FALSE)</f>
        <v>53</v>
      </c>
      <c r="H5537" s="39">
        <f>MATCH(C5537,Currecny_M!$A$1:$P$1,0)</f>
        <v>12</v>
      </c>
      <c r="I5537" s="39">
        <f>VLOOKUP(N5537,Currecny_M!$A$1:$P$10,MATCH(Database!C5537,Currecny_M!$A$1:$P$1,0),FALSE)</f>
        <v>58.55</v>
      </c>
      <c r="J5537" s="82">
        <f t="shared" si="259"/>
        <v>-85.951399999999992</v>
      </c>
      <c r="K5537" s="39">
        <f>VLOOKUP('Cover page'!$B$6,Currecny_M!$A$1:$P$10,MATCH(Database!C5537,Currecny_M!$A$1:$P$1,0),FALSE)</f>
        <v>1</v>
      </c>
      <c r="L5537" s="82">
        <f t="shared" si="260"/>
        <v>-85.951399999999992</v>
      </c>
      <c r="M5537" s="82">
        <f>((E5537/$F$1)*VLOOKUP(N5537,Currecny_M!$A$1:$P$10,MATCH(Database!C5537,Currecny_M!$A$1:$P$1,0),FALSE))/VLOOKUP('Cover page'!$B$6,Currecny_M!$A$1:$P$10,MATCH(Database!C5537,Currecny_M!$A$1:$P$1,0),FALSE)</f>
        <v>-85.951399999999992</v>
      </c>
      <c r="N5537" s="6" t="str">
        <f>VLOOKUP(B5537,Master!$A$2:$C$11,3,FALSE)</f>
        <v>SGD</v>
      </c>
      <c r="O5537" s="6" t="str">
        <f>VLOOKUP(B5537,Master!$A$2:$C$11,2,FALSE)</f>
        <v>Asia</v>
      </c>
      <c r="Q5537" s="39" t="str">
        <f>VLOOKUP(D5537,GL_Master!$A$1:$D$80,2,FALSE)</f>
        <v>BS</v>
      </c>
      <c r="R5537" s="39" t="str">
        <f>VLOOKUP(D5537,GL_Master!$A$1:$D$80,3,FALSE)</f>
        <v>Provisions</v>
      </c>
      <c r="S5537" s="39" t="str">
        <f>VLOOKUP(D5537,GL_Master!$A$1:$D$80,4,FALSE)</f>
        <v>Expenses payables</v>
      </c>
    </row>
    <row r="5538" spans="1:19" x14ac:dyDescent="0.25">
      <c r="A5538" s="39" t="s">
        <v>262</v>
      </c>
      <c r="B5538" s="39" t="s">
        <v>236</v>
      </c>
      <c r="C5538" s="7">
        <v>44228</v>
      </c>
      <c r="D5538" s="39" t="s">
        <v>18</v>
      </c>
      <c r="E5538" s="39">
        <v>-893</v>
      </c>
      <c r="F5538" s="82">
        <f t="shared" si="258"/>
        <v>-0.89300000000000002</v>
      </c>
      <c r="G5538" s="39">
        <f>VLOOKUP(N5538,Currecny_M!$A$1:$P$10,2,FALSE)</f>
        <v>53</v>
      </c>
      <c r="H5538" s="39">
        <f>MATCH(C5538,Currecny_M!$A$1:$P$1,0)</f>
        <v>12</v>
      </c>
      <c r="I5538" s="39">
        <f>VLOOKUP(N5538,Currecny_M!$A$1:$P$10,MATCH(Database!C5538,Currecny_M!$A$1:$P$1,0),FALSE)</f>
        <v>58.55</v>
      </c>
      <c r="J5538" s="82">
        <f t="shared" si="259"/>
        <v>-52.285150000000002</v>
      </c>
      <c r="K5538" s="39">
        <f>VLOOKUP('Cover page'!$B$6,Currecny_M!$A$1:$P$10,MATCH(Database!C5538,Currecny_M!$A$1:$P$1,0),FALSE)</f>
        <v>1</v>
      </c>
      <c r="L5538" s="82">
        <f t="shared" si="260"/>
        <v>-52.285150000000002</v>
      </c>
      <c r="M5538" s="82">
        <f>((E5538/$F$1)*VLOOKUP(N5538,Currecny_M!$A$1:$P$10,MATCH(Database!C5538,Currecny_M!$A$1:$P$1,0),FALSE))/VLOOKUP('Cover page'!$B$6,Currecny_M!$A$1:$P$10,MATCH(Database!C5538,Currecny_M!$A$1:$P$1,0),FALSE)</f>
        <v>-52.285150000000002</v>
      </c>
      <c r="N5538" s="6" t="str">
        <f>VLOOKUP(B5538,Master!$A$2:$C$11,3,FALSE)</f>
        <v>SGD</v>
      </c>
      <c r="O5538" s="6" t="str">
        <f>VLOOKUP(B5538,Master!$A$2:$C$11,2,FALSE)</f>
        <v>Asia</v>
      </c>
      <c r="Q5538" s="39" t="str">
        <f>VLOOKUP(D5538,GL_Master!$A$1:$D$80,2,FALSE)</f>
        <v>BS</v>
      </c>
      <c r="R5538" s="39" t="str">
        <f>VLOOKUP(D5538,GL_Master!$A$1:$D$80,3,FALSE)</f>
        <v>Other current liabilities</v>
      </c>
      <c r="S5538" s="39" t="str">
        <f>VLOOKUP(D5538,GL_Master!$A$1:$D$80,4,FALSE)</f>
        <v>Employee related liabilities</v>
      </c>
    </row>
    <row r="5539" spans="1:19" x14ac:dyDescent="0.25">
      <c r="A5539" s="39" t="s">
        <v>262</v>
      </c>
      <c r="B5539" s="39" t="s">
        <v>236</v>
      </c>
      <c r="C5539" s="7">
        <v>44228</v>
      </c>
      <c r="D5539" s="39" t="s">
        <v>55</v>
      </c>
      <c r="E5539" s="39">
        <v>-107</v>
      </c>
      <c r="F5539" s="82">
        <f t="shared" si="258"/>
        <v>-0.107</v>
      </c>
      <c r="G5539" s="39">
        <f>VLOOKUP(N5539,Currecny_M!$A$1:$P$10,2,FALSE)</f>
        <v>53</v>
      </c>
      <c r="H5539" s="39">
        <f>MATCH(C5539,Currecny_M!$A$1:$P$1,0)</f>
        <v>12</v>
      </c>
      <c r="I5539" s="39">
        <f>VLOOKUP(N5539,Currecny_M!$A$1:$P$10,MATCH(Database!C5539,Currecny_M!$A$1:$P$1,0),FALSE)</f>
        <v>58.55</v>
      </c>
      <c r="J5539" s="82">
        <f t="shared" si="259"/>
        <v>-6.2648499999999991</v>
      </c>
      <c r="K5539" s="39">
        <f>VLOOKUP('Cover page'!$B$6,Currecny_M!$A$1:$P$10,MATCH(Database!C5539,Currecny_M!$A$1:$P$1,0),FALSE)</f>
        <v>1</v>
      </c>
      <c r="L5539" s="82">
        <f t="shared" si="260"/>
        <v>-6.2648499999999991</v>
      </c>
      <c r="M5539" s="82">
        <f>((E5539/$F$1)*VLOOKUP(N5539,Currecny_M!$A$1:$P$10,MATCH(Database!C5539,Currecny_M!$A$1:$P$1,0),FALSE))/VLOOKUP('Cover page'!$B$6,Currecny_M!$A$1:$P$10,MATCH(Database!C5539,Currecny_M!$A$1:$P$1,0),FALSE)</f>
        <v>-6.2648499999999991</v>
      </c>
      <c r="N5539" s="6" t="str">
        <f>VLOOKUP(B5539,Master!$A$2:$C$11,3,FALSE)</f>
        <v>SGD</v>
      </c>
      <c r="O5539" s="6" t="str">
        <f>VLOOKUP(B5539,Master!$A$2:$C$11,2,FALSE)</f>
        <v>Asia</v>
      </c>
      <c r="Q5539" s="39" t="str">
        <f>VLOOKUP(D5539,GL_Master!$A$1:$D$80,2,FALSE)</f>
        <v>BS</v>
      </c>
      <c r="R5539" s="39" t="str">
        <f>VLOOKUP(D5539,GL_Master!$A$1:$D$80,3,FALSE)</f>
        <v>Other current liabilities</v>
      </c>
      <c r="S5539" s="39" t="str">
        <f>VLOOKUP(D5539,GL_Master!$A$1:$D$80,4,FALSE)</f>
        <v>Security deposit received</v>
      </c>
    </row>
    <row r="5540" spans="1:19" x14ac:dyDescent="0.25">
      <c r="A5540" s="39" t="s">
        <v>262</v>
      </c>
      <c r="B5540" s="39" t="s">
        <v>236</v>
      </c>
      <c r="C5540" s="7">
        <v>44228</v>
      </c>
      <c r="D5540" s="39" t="s">
        <v>56</v>
      </c>
      <c r="E5540" s="39">
        <v>-29</v>
      </c>
      <c r="F5540" s="82">
        <f t="shared" si="258"/>
        <v>-2.9000000000000001E-2</v>
      </c>
      <c r="G5540" s="39">
        <f>VLOOKUP(N5540,Currecny_M!$A$1:$P$10,2,FALSE)</f>
        <v>53</v>
      </c>
      <c r="H5540" s="39">
        <f>MATCH(C5540,Currecny_M!$A$1:$P$1,0)</f>
        <v>12</v>
      </c>
      <c r="I5540" s="39">
        <f>VLOOKUP(N5540,Currecny_M!$A$1:$P$10,MATCH(Database!C5540,Currecny_M!$A$1:$P$1,0),FALSE)</f>
        <v>58.55</v>
      </c>
      <c r="J5540" s="82">
        <f t="shared" si="259"/>
        <v>-1.6979500000000001</v>
      </c>
      <c r="K5540" s="39">
        <f>VLOOKUP('Cover page'!$B$6,Currecny_M!$A$1:$P$10,MATCH(Database!C5540,Currecny_M!$A$1:$P$1,0),FALSE)</f>
        <v>1</v>
      </c>
      <c r="L5540" s="82">
        <f t="shared" si="260"/>
        <v>-1.6979500000000001</v>
      </c>
      <c r="M5540" s="82">
        <f>((E5540/$F$1)*VLOOKUP(N5540,Currecny_M!$A$1:$P$10,MATCH(Database!C5540,Currecny_M!$A$1:$P$1,0),FALSE))/VLOOKUP('Cover page'!$B$6,Currecny_M!$A$1:$P$10,MATCH(Database!C5540,Currecny_M!$A$1:$P$1,0),FALSE)</f>
        <v>-1.6979500000000001</v>
      </c>
      <c r="N5540" s="6" t="str">
        <f>VLOOKUP(B5540,Master!$A$2:$C$11,3,FALSE)</f>
        <v>SGD</v>
      </c>
      <c r="O5540" s="6" t="str">
        <f>VLOOKUP(B5540,Master!$A$2:$C$11,2,FALSE)</f>
        <v>Asia</v>
      </c>
      <c r="Q5540" s="39" t="str">
        <f>VLOOKUP(D5540,GL_Master!$A$1:$D$80,2,FALSE)</f>
        <v>BS</v>
      </c>
      <c r="R5540" s="39" t="str">
        <f>VLOOKUP(D5540,GL_Master!$A$1:$D$80,3,FALSE)</f>
        <v>Other Tax Payables</v>
      </c>
      <c r="S5540" s="39" t="str">
        <f>VLOOKUP(D5540,GL_Master!$A$1:$D$80,4,FALSE)</f>
        <v>Tax deducted at source payable</v>
      </c>
    </row>
    <row r="5541" spans="1:19" x14ac:dyDescent="0.25">
      <c r="A5541" s="39" t="s">
        <v>262</v>
      </c>
      <c r="B5541" s="39" t="s">
        <v>236</v>
      </c>
      <c r="C5541" s="7">
        <v>44228</v>
      </c>
      <c r="D5541" s="39" t="s">
        <v>57</v>
      </c>
      <c r="E5541" s="39">
        <v>-262</v>
      </c>
      <c r="F5541" s="82">
        <f t="shared" si="258"/>
        <v>-0.26200000000000001</v>
      </c>
      <c r="G5541" s="39">
        <f>VLOOKUP(N5541,Currecny_M!$A$1:$P$10,2,FALSE)</f>
        <v>53</v>
      </c>
      <c r="H5541" s="39">
        <f>MATCH(C5541,Currecny_M!$A$1:$P$1,0)</f>
        <v>12</v>
      </c>
      <c r="I5541" s="39">
        <f>VLOOKUP(N5541,Currecny_M!$A$1:$P$10,MATCH(Database!C5541,Currecny_M!$A$1:$P$1,0),FALSE)</f>
        <v>58.55</v>
      </c>
      <c r="J5541" s="82">
        <f t="shared" si="259"/>
        <v>-15.3401</v>
      </c>
      <c r="K5541" s="39">
        <f>VLOOKUP('Cover page'!$B$6,Currecny_M!$A$1:$P$10,MATCH(Database!C5541,Currecny_M!$A$1:$P$1,0),FALSE)</f>
        <v>1</v>
      </c>
      <c r="L5541" s="82">
        <f t="shared" si="260"/>
        <v>-15.3401</v>
      </c>
      <c r="M5541" s="82">
        <f>((E5541/$F$1)*VLOOKUP(N5541,Currecny_M!$A$1:$P$10,MATCH(Database!C5541,Currecny_M!$A$1:$P$1,0),FALSE))/VLOOKUP('Cover page'!$B$6,Currecny_M!$A$1:$P$10,MATCH(Database!C5541,Currecny_M!$A$1:$P$1,0),FALSE)</f>
        <v>-15.3401</v>
      </c>
      <c r="N5541" s="6" t="str">
        <f>VLOOKUP(B5541,Master!$A$2:$C$11,3,FALSE)</f>
        <v>SGD</v>
      </c>
      <c r="O5541" s="6" t="str">
        <f>VLOOKUP(B5541,Master!$A$2:$C$11,2,FALSE)</f>
        <v>Asia</v>
      </c>
      <c r="Q5541" s="39" t="str">
        <f>VLOOKUP(D5541,GL_Master!$A$1:$D$80,2,FALSE)</f>
        <v>BS</v>
      </c>
      <c r="R5541" s="39" t="str">
        <f>VLOOKUP(D5541,GL_Master!$A$1:$D$80,3,FALSE)</f>
        <v>Other Tax Payables</v>
      </c>
      <c r="S5541" s="39" t="str">
        <f>VLOOKUP(D5541,GL_Master!$A$1:$D$80,4,FALSE)</f>
        <v>Tax deducted at source payable</v>
      </c>
    </row>
    <row r="5542" spans="1:19" x14ac:dyDescent="0.25">
      <c r="A5542" s="39" t="s">
        <v>262</v>
      </c>
      <c r="B5542" s="39" t="s">
        <v>236</v>
      </c>
      <c r="C5542" s="7">
        <v>44228</v>
      </c>
      <c r="D5542" s="39" t="s">
        <v>58</v>
      </c>
      <c r="E5542" s="39">
        <v>-1832</v>
      </c>
      <c r="F5542" s="82">
        <f t="shared" si="258"/>
        <v>-1.8320000000000001</v>
      </c>
      <c r="G5542" s="39">
        <f>VLOOKUP(N5542,Currecny_M!$A$1:$P$10,2,FALSE)</f>
        <v>53</v>
      </c>
      <c r="H5542" s="39">
        <f>MATCH(C5542,Currecny_M!$A$1:$P$1,0)</f>
        <v>12</v>
      </c>
      <c r="I5542" s="39">
        <f>VLOOKUP(N5542,Currecny_M!$A$1:$P$10,MATCH(Database!C5542,Currecny_M!$A$1:$P$1,0),FALSE)</f>
        <v>58.55</v>
      </c>
      <c r="J5542" s="82">
        <f t="shared" si="259"/>
        <v>-107.2636</v>
      </c>
      <c r="K5542" s="39">
        <f>VLOOKUP('Cover page'!$B$6,Currecny_M!$A$1:$P$10,MATCH(Database!C5542,Currecny_M!$A$1:$P$1,0),FALSE)</f>
        <v>1</v>
      </c>
      <c r="L5542" s="82">
        <f t="shared" si="260"/>
        <v>-107.2636</v>
      </c>
      <c r="M5542" s="82">
        <f>((E5542/$F$1)*VLOOKUP(N5542,Currecny_M!$A$1:$P$10,MATCH(Database!C5542,Currecny_M!$A$1:$P$1,0),FALSE))/VLOOKUP('Cover page'!$B$6,Currecny_M!$A$1:$P$10,MATCH(Database!C5542,Currecny_M!$A$1:$P$1,0),FALSE)</f>
        <v>-107.2636</v>
      </c>
      <c r="N5542" s="6" t="str">
        <f>VLOOKUP(B5542,Master!$A$2:$C$11,3,FALSE)</f>
        <v>SGD</v>
      </c>
      <c r="O5542" s="6" t="str">
        <f>VLOOKUP(B5542,Master!$A$2:$C$11,2,FALSE)</f>
        <v>Asia</v>
      </c>
      <c r="Q5542" s="39" t="str">
        <f>VLOOKUP(D5542,GL_Master!$A$1:$D$80,2,FALSE)</f>
        <v>BS</v>
      </c>
      <c r="R5542" s="39" t="str">
        <f>VLOOKUP(D5542,GL_Master!$A$1:$D$80,3,FALSE)</f>
        <v>Long-term provisions</v>
      </c>
      <c r="S5542" s="39" t="str">
        <f>VLOOKUP(D5542,GL_Master!$A$1:$D$80,4,FALSE)</f>
        <v>Provision for gratuity</v>
      </c>
    </row>
    <row r="5543" spans="1:19" x14ac:dyDescent="0.25">
      <c r="A5543" s="39" t="s">
        <v>262</v>
      </c>
      <c r="B5543" s="39" t="s">
        <v>236</v>
      </c>
      <c r="C5543" s="7">
        <v>44228</v>
      </c>
      <c r="D5543" s="39" t="s">
        <v>59</v>
      </c>
      <c r="E5543" s="39">
        <v>-781</v>
      </c>
      <c r="F5543" s="82">
        <f t="shared" si="258"/>
        <v>-0.78100000000000003</v>
      </c>
      <c r="G5543" s="39">
        <f>VLOOKUP(N5543,Currecny_M!$A$1:$P$10,2,FALSE)</f>
        <v>53</v>
      </c>
      <c r="H5543" s="39">
        <f>MATCH(C5543,Currecny_M!$A$1:$P$1,0)</f>
        <v>12</v>
      </c>
      <c r="I5543" s="39">
        <f>VLOOKUP(N5543,Currecny_M!$A$1:$P$10,MATCH(Database!C5543,Currecny_M!$A$1:$P$1,0),FALSE)</f>
        <v>58.55</v>
      </c>
      <c r="J5543" s="82">
        <f t="shared" si="259"/>
        <v>-45.727550000000001</v>
      </c>
      <c r="K5543" s="39">
        <f>VLOOKUP('Cover page'!$B$6,Currecny_M!$A$1:$P$10,MATCH(Database!C5543,Currecny_M!$A$1:$P$1,0),FALSE)</f>
        <v>1</v>
      </c>
      <c r="L5543" s="82">
        <f t="shared" si="260"/>
        <v>-45.727550000000001</v>
      </c>
      <c r="M5543" s="82">
        <f>((E5543/$F$1)*VLOOKUP(N5543,Currecny_M!$A$1:$P$10,MATCH(Database!C5543,Currecny_M!$A$1:$P$1,0),FALSE))/VLOOKUP('Cover page'!$B$6,Currecny_M!$A$1:$P$10,MATCH(Database!C5543,Currecny_M!$A$1:$P$1,0),FALSE)</f>
        <v>-45.727550000000001</v>
      </c>
      <c r="N5543" s="6" t="str">
        <f>VLOOKUP(B5543,Master!$A$2:$C$11,3,FALSE)</f>
        <v>SGD</v>
      </c>
      <c r="O5543" s="6" t="str">
        <f>VLOOKUP(B5543,Master!$A$2:$C$11,2,FALSE)</f>
        <v>Asia</v>
      </c>
      <c r="Q5543" s="39" t="str">
        <f>VLOOKUP(D5543,GL_Master!$A$1:$D$80,2,FALSE)</f>
        <v>BS</v>
      </c>
      <c r="R5543" s="39" t="str">
        <f>VLOOKUP(D5543,GL_Master!$A$1:$D$80,3,FALSE)</f>
        <v>Long-term provisions</v>
      </c>
      <c r="S5543" s="39" t="str">
        <f>VLOOKUP(D5543,GL_Master!$A$1:$D$80,4,FALSE)</f>
        <v>Provision for leave encashment</v>
      </c>
    </row>
    <row r="5544" spans="1:19" x14ac:dyDescent="0.25">
      <c r="A5544" s="39" t="s">
        <v>262</v>
      </c>
      <c r="B5544" s="39" t="s">
        <v>236</v>
      </c>
      <c r="C5544" s="7">
        <v>44228</v>
      </c>
      <c r="D5544" s="39" t="s">
        <v>60</v>
      </c>
      <c r="E5544" s="39">
        <v>-224</v>
      </c>
      <c r="F5544" s="82">
        <f t="shared" si="258"/>
        <v>-0.224</v>
      </c>
      <c r="G5544" s="39">
        <f>VLOOKUP(N5544,Currecny_M!$A$1:$P$10,2,FALSE)</f>
        <v>53</v>
      </c>
      <c r="H5544" s="39">
        <f>MATCH(C5544,Currecny_M!$A$1:$P$1,0)</f>
        <v>12</v>
      </c>
      <c r="I5544" s="39">
        <f>VLOOKUP(N5544,Currecny_M!$A$1:$P$10,MATCH(Database!C5544,Currecny_M!$A$1:$P$1,0),FALSE)</f>
        <v>58.55</v>
      </c>
      <c r="J5544" s="82">
        <f t="shared" si="259"/>
        <v>-13.1152</v>
      </c>
      <c r="K5544" s="39">
        <f>VLOOKUP('Cover page'!$B$6,Currecny_M!$A$1:$P$10,MATCH(Database!C5544,Currecny_M!$A$1:$P$1,0),FALSE)</f>
        <v>1</v>
      </c>
      <c r="L5544" s="82">
        <f t="shared" si="260"/>
        <v>-13.1152</v>
      </c>
      <c r="M5544" s="82">
        <f>((E5544/$F$1)*VLOOKUP(N5544,Currecny_M!$A$1:$P$10,MATCH(Database!C5544,Currecny_M!$A$1:$P$1,0),FALSE))/VLOOKUP('Cover page'!$B$6,Currecny_M!$A$1:$P$10,MATCH(Database!C5544,Currecny_M!$A$1:$P$1,0),FALSE)</f>
        <v>-13.1152</v>
      </c>
      <c r="N5544" s="6" t="str">
        <f>VLOOKUP(B5544,Master!$A$2:$C$11,3,FALSE)</f>
        <v>SGD</v>
      </c>
      <c r="O5544" s="6" t="str">
        <f>VLOOKUP(B5544,Master!$A$2:$C$11,2,FALSE)</f>
        <v>Asia</v>
      </c>
      <c r="Q5544" s="39" t="str">
        <f>VLOOKUP(D5544,GL_Master!$A$1:$D$80,2,FALSE)</f>
        <v>BS</v>
      </c>
      <c r="R5544" s="39" t="str">
        <f>VLOOKUP(D5544,GL_Master!$A$1:$D$80,3,FALSE)</f>
        <v>Trade Payables</v>
      </c>
      <c r="S5544" s="39" t="str">
        <f>VLOOKUP(D5544,GL_Master!$A$1:$D$80,4,FALSE)</f>
        <v>Trade payable</v>
      </c>
    </row>
    <row r="5545" spans="1:19" x14ac:dyDescent="0.25">
      <c r="A5545" s="39" t="s">
        <v>262</v>
      </c>
      <c r="B5545" s="39" t="s">
        <v>236</v>
      </c>
      <c r="C5545" s="7">
        <v>44228</v>
      </c>
      <c r="D5545" s="39" t="s">
        <v>61</v>
      </c>
      <c r="E5545" s="39">
        <v>-2330</v>
      </c>
      <c r="F5545" s="82">
        <f t="shared" si="258"/>
        <v>-2.33</v>
      </c>
      <c r="G5545" s="39">
        <f>VLOOKUP(N5545,Currecny_M!$A$1:$P$10,2,FALSE)</f>
        <v>53</v>
      </c>
      <c r="H5545" s="39">
        <f>MATCH(C5545,Currecny_M!$A$1:$P$1,0)</f>
        <v>12</v>
      </c>
      <c r="I5545" s="39">
        <f>VLOOKUP(N5545,Currecny_M!$A$1:$P$10,MATCH(Database!C5545,Currecny_M!$A$1:$P$1,0),FALSE)</f>
        <v>58.55</v>
      </c>
      <c r="J5545" s="82">
        <f t="shared" si="259"/>
        <v>-136.42150000000001</v>
      </c>
      <c r="K5545" s="39">
        <f>VLOOKUP('Cover page'!$B$6,Currecny_M!$A$1:$P$10,MATCH(Database!C5545,Currecny_M!$A$1:$P$1,0),FALSE)</f>
        <v>1</v>
      </c>
      <c r="L5545" s="82">
        <f t="shared" si="260"/>
        <v>-136.42150000000001</v>
      </c>
      <c r="M5545" s="82">
        <f>((E5545/$F$1)*VLOOKUP(N5545,Currecny_M!$A$1:$P$10,MATCH(Database!C5545,Currecny_M!$A$1:$P$1,0),FALSE))/VLOOKUP('Cover page'!$B$6,Currecny_M!$A$1:$P$10,MATCH(Database!C5545,Currecny_M!$A$1:$P$1,0),FALSE)</f>
        <v>-136.42150000000001</v>
      </c>
      <c r="N5545" s="6" t="str">
        <f>VLOOKUP(B5545,Master!$A$2:$C$11,3,FALSE)</f>
        <v>SGD</v>
      </c>
      <c r="O5545" s="6" t="str">
        <f>VLOOKUP(B5545,Master!$A$2:$C$11,2,FALSE)</f>
        <v>Asia</v>
      </c>
      <c r="Q5545" s="39" t="str">
        <f>VLOOKUP(D5545,GL_Master!$A$1:$D$80,2,FALSE)</f>
        <v>BS</v>
      </c>
      <c r="R5545" s="39" t="str">
        <f>VLOOKUP(D5545,GL_Master!$A$1:$D$80,3,FALSE)</f>
        <v>Provisions</v>
      </c>
      <c r="S5545" s="39" t="str">
        <f>VLOOKUP(D5545,GL_Master!$A$1:$D$80,4,FALSE)</f>
        <v>Provision for doubtful assets</v>
      </c>
    </row>
    <row r="5546" spans="1:19" x14ac:dyDescent="0.25">
      <c r="A5546" s="39" t="s">
        <v>262</v>
      </c>
      <c r="B5546" s="39" t="s">
        <v>236</v>
      </c>
      <c r="C5546" s="7">
        <v>44228</v>
      </c>
      <c r="D5546" s="39" t="s">
        <v>62</v>
      </c>
      <c r="E5546" s="39">
        <v>-85</v>
      </c>
      <c r="F5546" s="82">
        <f t="shared" si="258"/>
        <v>-8.5000000000000006E-2</v>
      </c>
      <c r="G5546" s="39">
        <f>VLOOKUP(N5546,Currecny_M!$A$1:$P$10,2,FALSE)</f>
        <v>53</v>
      </c>
      <c r="H5546" s="39">
        <f>MATCH(C5546,Currecny_M!$A$1:$P$1,0)</f>
        <v>12</v>
      </c>
      <c r="I5546" s="39">
        <f>VLOOKUP(N5546,Currecny_M!$A$1:$P$10,MATCH(Database!C5546,Currecny_M!$A$1:$P$1,0),FALSE)</f>
        <v>58.55</v>
      </c>
      <c r="J5546" s="82">
        <f t="shared" si="259"/>
        <v>-4.97675</v>
      </c>
      <c r="K5546" s="39">
        <f>VLOOKUP('Cover page'!$B$6,Currecny_M!$A$1:$P$10,MATCH(Database!C5546,Currecny_M!$A$1:$P$1,0),FALSE)</f>
        <v>1</v>
      </c>
      <c r="L5546" s="82">
        <f t="shared" si="260"/>
        <v>-4.97675</v>
      </c>
      <c r="M5546" s="82">
        <f>((E5546/$F$1)*VLOOKUP(N5546,Currecny_M!$A$1:$P$10,MATCH(Database!C5546,Currecny_M!$A$1:$P$1,0),FALSE))/VLOOKUP('Cover page'!$B$6,Currecny_M!$A$1:$P$10,MATCH(Database!C5546,Currecny_M!$A$1:$P$1,0),FALSE)</f>
        <v>-4.97675</v>
      </c>
      <c r="N5546" s="6" t="str">
        <f>VLOOKUP(B5546,Master!$A$2:$C$11,3,FALSE)</f>
        <v>SGD</v>
      </c>
      <c r="O5546" s="6" t="str">
        <f>VLOOKUP(B5546,Master!$A$2:$C$11,2,FALSE)</f>
        <v>Asia</v>
      </c>
      <c r="Q5546" s="39" t="str">
        <f>VLOOKUP(D5546,GL_Master!$A$1:$D$80,2,FALSE)</f>
        <v>BS</v>
      </c>
      <c r="R5546" s="39" t="str">
        <f>VLOOKUP(D5546,GL_Master!$A$1:$D$80,3,FALSE)</f>
        <v>Provisions</v>
      </c>
      <c r="S5546" s="39" t="str">
        <f>VLOOKUP(D5546,GL_Master!$A$1:$D$80,4,FALSE)</f>
        <v>Provision for Insurance</v>
      </c>
    </row>
    <row r="5547" spans="1:19" x14ac:dyDescent="0.25">
      <c r="A5547" s="39" t="s">
        <v>262</v>
      </c>
      <c r="B5547" s="39" t="s">
        <v>236</v>
      </c>
      <c r="C5547" s="7">
        <v>44228</v>
      </c>
      <c r="D5547" s="39" t="s">
        <v>63</v>
      </c>
      <c r="E5547" s="39">
        <v>192</v>
      </c>
      <c r="F5547" s="82">
        <f t="shared" si="258"/>
        <v>0.192</v>
      </c>
      <c r="G5547" s="39">
        <f>VLOOKUP(N5547,Currecny_M!$A$1:$P$10,2,FALSE)</f>
        <v>53</v>
      </c>
      <c r="H5547" s="39">
        <f>MATCH(C5547,Currecny_M!$A$1:$P$1,0)</f>
        <v>12</v>
      </c>
      <c r="I5547" s="39">
        <f>VLOOKUP(N5547,Currecny_M!$A$1:$P$10,MATCH(Database!C5547,Currecny_M!$A$1:$P$1,0),FALSE)</f>
        <v>58.55</v>
      </c>
      <c r="J5547" s="82">
        <f t="shared" si="259"/>
        <v>11.2416</v>
      </c>
      <c r="K5547" s="39">
        <f>VLOOKUP('Cover page'!$B$6,Currecny_M!$A$1:$P$10,MATCH(Database!C5547,Currecny_M!$A$1:$P$1,0),FALSE)</f>
        <v>1</v>
      </c>
      <c r="L5547" s="82">
        <f t="shared" si="260"/>
        <v>11.2416</v>
      </c>
      <c r="M5547" s="82">
        <f>((E5547/$F$1)*VLOOKUP(N5547,Currecny_M!$A$1:$P$10,MATCH(Database!C5547,Currecny_M!$A$1:$P$1,0),FALSE))/VLOOKUP('Cover page'!$B$6,Currecny_M!$A$1:$P$10,MATCH(Database!C5547,Currecny_M!$A$1:$P$1,0),FALSE)</f>
        <v>11.2416</v>
      </c>
      <c r="N5547" s="6" t="str">
        <f>VLOOKUP(B5547,Master!$A$2:$C$11,3,FALSE)</f>
        <v>SGD</v>
      </c>
      <c r="O5547" s="6" t="str">
        <f>VLOOKUP(B5547,Master!$A$2:$C$11,2,FALSE)</f>
        <v>Asia</v>
      </c>
      <c r="Q5547" s="39" t="str">
        <f>VLOOKUP(D5547,GL_Master!$A$1:$D$80,2,FALSE)</f>
        <v>BS</v>
      </c>
      <c r="R5547" s="39" t="str">
        <f>VLOOKUP(D5547,GL_Master!$A$1:$D$80,3,FALSE)</f>
        <v>Gross Block</v>
      </c>
      <c r="S5547" s="39" t="str">
        <f>VLOOKUP(D5547,GL_Master!$A$1:$D$80,4,FALSE)</f>
        <v>Tangible Fixed assets</v>
      </c>
    </row>
    <row r="5548" spans="1:19" x14ac:dyDescent="0.25">
      <c r="A5548" s="39" t="s">
        <v>262</v>
      </c>
      <c r="B5548" s="39" t="s">
        <v>236</v>
      </c>
      <c r="C5548" s="7">
        <v>44228</v>
      </c>
      <c r="D5548" s="39" t="s">
        <v>64</v>
      </c>
      <c r="E5548" s="39">
        <v>11652</v>
      </c>
      <c r="F5548" s="82">
        <f t="shared" si="258"/>
        <v>11.651999999999999</v>
      </c>
      <c r="G5548" s="39">
        <f>VLOOKUP(N5548,Currecny_M!$A$1:$P$10,2,FALSE)</f>
        <v>53</v>
      </c>
      <c r="H5548" s="39">
        <f>MATCH(C5548,Currecny_M!$A$1:$P$1,0)</f>
        <v>12</v>
      </c>
      <c r="I5548" s="39">
        <f>VLOOKUP(N5548,Currecny_M!$A$1:$P$10,MATCH(Database!C5548,Currecny_M!$A$1:$P$1,0),FALSE)</f>
        <v>58.55</v>
      </c>
      <c r="J5548" s="82">
        <f t="shared" si="259"/>
        <v>682.2245999999999</v>
      </c>
      <c r="K5548" s="39">
        <f>VLOOKUP('Cover page'!$B$6,Currecny_M!$A$1:$P$10,MATCH(Database!C5548,Currecny_M!$A$1:$P$1,0),FALSE)</f>
        <v>1</v>
      </c>
      <c r="L5548" s="82">
        <f t="shared" si="260"/>
        <v>682.2245999999999</v>
      </c>
      <c r="M5548" s="82">
        <f>((E5548/$F$1)*VLOOKUP(N5548,Currecny_M!$A$1:$P$10,MATCH(Database!C5548,Currecny_M!$A$1:$P$1,0),FALSE))/VLOOKUP('Cover page'!$B$6,Currecny_M!$A$1:$P$10,MATCH(Database!C5548,Currecny_M!$A$1:$P$1,0),FALSE)</f>
        <v>682.2245999999999</v>
      </c>
      <c r="N5548" s="6" t="str">
        <f>VLOOKUP(B5548,Master!$A$2:$C$11,3,FALSE)</f>
        <v>SGD</v>
      </c>
      <c r="O5548" s="6" t="str">
        <f>VLOOKUP(B5548,Master!$A$2:$C$11,2,FALSE)</f>
        <v>Asia</v>
      </c>
      <c r="Q5548" s="39" t="str">
        <f>VLOOKUP(D5548,GL_Master!$A$1:$D$80,2,FALSE)</f>
        <v>BS</v>
      </c>
      <c r="R5548" s="39" t="str">
        <f>VLOOKUP(D5548,GL_Master!$A$1:$D$80,3,FALSE)</f>
        <v>Gross Block</v>
      </c>
      <c r="S5548" s="39" t="str">
        <f>VLOOKUP(D5548,GL_Master!$A$1:$D$80,4,FALSE)</f>
        <v>Tangible Fixed assets</v>
      </c>
    </row>
    <row r="5549" spans="1:19" x14ac:dyDescent="0.25">
      <c r="A5549" s="39" t="s">
        <v>262</v>
      </c>
      <c r="B5549" s="39" t="s">
        <v>236</v>
      </c>
      <c r="C5549" s="7">
        <v>44228</v>
      </c>
      <c r="D5549" s="39" t="s">
        <v>65</v>
      </c>
      <c r="E5549" s="39">
        <v>-7351</v>
      </c>
      <c r="F5549" s="82">
        <f t="shared" si="258"/>
        <v>-7.351</v>
      </c>
      <c r="G5549" s="39">
        <f>VLOOKUP(N5549,Currecny_M!$A$1:$P$10,2,FALSE)</f>
        <v>53</v>
      </c>
      <c r="H5549" s="39">
        <f>MATCH(C5549,Currecny_M!$A$1:$P$1,0)</f>
        <v>12</v>
      </c>
      <c r="I5549" s="39">
        <f>VLOOKUP(N5549,Currecny_M!$A$1:$P$10,MATCH(Database!C5549,Currecny_M!$A$1:$P$1,0),FALSE)</f>
        <v>58.55</v>
      </c>
      <c r="J5549" s="82">
        <f t="shared" si="259"/>
        <v>-430.40105</v>
      </c>
      <c r="K5549" s="39">
        <f>VLOOKUP('Cover page'!$B$6,Currecny_M!$A$1:$P$10,MATCH(Database!C5549,Currecny_M!$A$1:$P$1,0),FALSE)</f>
        <v>1</v>
      </c>
      <c r="L5549" s="82">
        <f t="shared" si="260"/>
        <v>-430.40105</v>
      </c>
      <c r="M5549" s="82">
        <f>((E5549/$F$1)*VLOOKUP(N5549,Currecny_M!$A$1:$P$10,MATCH(Database!C5549,Currecny_M!$A$1:$P$1,0),FALSE))/VLOOKUP('Cover page'!$B$6,Currecny_M!$A$1:$P$10,MATCH(Database!C5549,Currecny_M!$A$1:$P$1,0),FALSE)</f>
        <v>-430.40105</v>
      </c>
      <c r="N5549" s="6" t="str">
        <f>VLOOKUP(B5549,Master!$A$2:$C$11,3,FALSE)</f>
        <v>SGD</v>
      </c>
      <c r="O5549" s="6" t="str">
        <f>VLOOKUP(B5549,Master!$A$2:$C$11,2,FALSE)</f>
        <v>Asia</v>
      </c>
      <c r="Q5549" s="39" t="str">
        <f>VLOOKUP(D5549,GL_Master!$A$1:$D$80,2,FALSE)</f>
        <v>BS</v>
      </c>
      <c r="R5549" s="39" t="str">
        <f>VLOOKUP(D5549,GL_Master!$A$1:$D$80,3,FALSE)</f>
        <v>Accumulated Depreciation</v>
      </c>
      <c r="S5549" s="39" t="str">
        <f>VLOOKUP(D5549,GL_Master!$A$1:$D$80,4,FALSE)</f>
        <v>Accumulated Depreciation</v>
      </c>
    </row>
    <row r="5550" spans="1:19" x14ac:dyDescent="0.25">
      <c r="A5550" s="39" t="s">
        <v>262</v>
      </c>
      <c r="B5550" s="39" t="s">
        <v>236</v>
      </c>
      <c r="C5550" s="7">
        <v>44228</v>
      </c>
      <c r="D5550" s="39" t="s">
        <v>66</v>
      </c>
      <c r="E5550" s="39">
        <v>5763</v>
      </c>
      <c r="F5550" s="82">
        <f t="shared" si="258"/>
        <v>5.7629999999999999</v>
      </c>
      <c r="G5550" s="39">
        <f>VLOOKUP(N5550,Currecny_M!$A$1:$P$10,2,FALSE)</f>
        <v>53</v>
      </c>
      <c r="H5550" s="39">
        <f>MATCH(C5550,Currecny_M!$A$1:$P$1,0)</f>
        <v>12</v>
      </c>
      <c r="I5550" s="39">
        <f>VLOOKUP(N5550,Currecny_M!$A$1:$P$10,MATCH(Database!C5550,Currecny_M!$A$1:$P$1,0),FALSE)</f>
        <v>58.55</v>
      </c>
      <c r="J5550" s="82">
        <f t="shared" si="259"/>
        <v>337.42364999999995</v>
      </c>
      <c r="K5550" s="39">
        <f>VLOOKUP('Cover page'!$B$6,Currecny_M!$A$1:$P$10,MATCH(Database!C5550,Currecny_M!$A$1:$P$1,0),FALSE)</f>
        <v>1</v>
      </c>
      <c r="L5550" s="82">
        <f t="shared" si="260"/>
        <v>337.42364999999995</v>
      </c>
      <c r="M5550" s="82">
        <f>((E5550/$F$1)*VLOOKUP(N5550,Currecny_M!$A$1:$P$10,MATCH(Database!C5550,Currecny_M!$A$1:$P$1,0),FALSE))/VLOOKUP('Cover page'!$B$6,Currecny_M!$A$1:$P$10,MATCH(Database!C5550,Currecny_M!$A$1:$P$1,0),FALSE)</f>
        <v>337.42364999999995</v>
      </c>
      <c r="N5550" s="6" t="str">
        <f>VLOOKUP(B5550,Master!$A$2:$C$11,3,FALSE)</f>
        <v>SGD</v>
      </c>
      <c r="O5550" s="6" t="str">
        <f>VLOOKUP(B5550,Master!$A$2:$C$11,2,FALSE)</f>
        <v>Asia</v>
      </c>
      <c r="Q5550" s="39" t="str">
        <f>VLOOKUP(D5550,GL_Master!$A$1:$D$80,2,FALSE)</f>
        <v>BS</v>
      </c>
      <c r="R5550" s="39" t="str">
        <f>VLOOKUP(D5550,GL_Master!$A$1:$D$80,3,FALSE)</f>
        <v>Gross Block</v>
      </c>
      <c r="S5550" s="39" t="str">
        <f>VLOOKUP(D5550,GL_Master!$A$1:$D$80,4,FALSE)</f>
        <v>Tangible Fixed assets</v>
      </c>
    </row>
    <row r="5551" spans="1:19" x14ac:dyDescent="0.25">
      <c r="A5551" s="39" t="s">
        <v>262</v>
      </c>
      <c r="B5551" s="39" t="s">
        <v>236</v>
      </c>
      <c r="C5551" s="7">
        <v>44228</v>
      </c>
      <c r="D5551" s="39" t="s">
        <v>67</v>
      </c>
      <c r="E5551" s="39">
        <v>2212</v>
      </c>
      <c r="F5551" s="82">
        <f t="shared" si="258"/>
        <v>2.2120000000000002</v>
      </c>
      <c r="G5551" s="39">
        <f>VLOOKUP(N5551,Currecny_M!$A$1:$P$10,2,FALSE)</f>
        <v>53</v>
      </c>
      <c r="H5551" s="39">
        <f>MATCH(C5551,Currecny_M!$A$1:$P$1,0)</f>
        <v>12</v>
      </c>
      <c r="I5551" s="39">
        <f>VLOOKUP(N5551,Currecny_M!$A$1:$P$10,MATCH(Database!C5551,Currecny_M!$A$1:$P$1,0),FALSE)</f>
        <v>58.55</v>
      </c>
      <c r="J5551" s="82">
        <f t="shared" si="259"/>
        <v>129.51259999999999</v>
      </c>
      <c r="K5551" s="39">
        <f>VLOOKUP('Cover page'!$B$6,Currecny_M!$A$1:$P$10,MATCH(Database!C5551,Currecny_M!$A$1:$P$1,0),FALSE)</f>
        <v>1</v>
      </c>
      <c r="L5551" s="82">
        <f t="shared" si="260"/>
        <v>129.51259999999999</v>
      </c>
      <c r="M5551" s="82">
        <f>((E5551/$F$1)*VLOOKUP(N5551,Currecny_M!$A$1:$P$10,MATCH(Database!C5551,Currecny_M!$A$1:$P$1,0),FALSE))/VLOOKUP('Cover page'!$B$6,Currecny_M!$A$1:$P$10,MATCH(Database!C5551,Currecny_M!$A$1:$P$1,0),FALSE)</f>
        <v>129.51259999999999</v>
      </c>
      <c r="N5551" s="6" t="str">
        <f>VLOOKUP(B5551,Master!$A$2:$C$11,3,FALSE)</f>
        <v>SGD</v>
      </c>
      <c r="O5551" s="6" t="str">
        <f>VLOOKUP(B5551,Master!$A$2:$C$11,2,FALSE)</f>
        <v>Asia</v>
      </c>
      <c r="Q5551" s="39" t="str">
        <f>VLOOKUP(D5551,GL_Master!$A$1:$D$80,2,FALSE)</f>
        <v>BS</v>
      </c>
      <c r="R5551" s="39" t="str">
        <f>VLOOKUP(D5551,GL_Master!$A$1:$D$80,3,FALSE)</f>
        <v>Gross Block</v>
      </c>
      <c r="S5551" s="39" t="str">
        <f>VLOOKUP(D5551,GL_Master!$A$1:$D$80,4,FALSE)</f>
        <v>Tangible Fixed assets</v>
      </c>
    </row>
    <row r="5552" spans="1:19" x14ac:dyDescent="0.25">
      <c r="A5552" s="39" t="s">
        <v>262</v>
      </c>
      <c r="B5552" s="39" t="s">
        <v>236</v>
      </c>
      <c r="C5552" s="7">
        <v>44228</v>
      </c>
      <c r="D5552" s="39" t="s">
        <v>68</v>
      </c>
      <c r="E5552" s="39">
        <v>-1896</v>
      </c>
      <c r="F5552" s="82">
        <f t="shared" si="258"/>
        <v>-1.8959999999999999</v>
      </c>
      <c r="G5552" s="39">
        <f>VLOOKUP(N5552,Currecny_M!$A$1:$P$10,2,FALSE)</f>
        <v>53</v>
      </c>
      <c r="H5552" s="39">
        <f>MATCH(C5552,Currecny_M!$A$1:$P$1,0)</f>
        <v>12</v>
      </c>
      <c r="I5552" s="39">
        <f>VLOOKUP(N5552,Currecny_M!$A$1:$P$10,MATCH(Database!C5552,Currecny_M!$A$1:$P$1,0),FALSE)</f>
        <v>58.55</v>
      </c>
      <c r="J5552" s="82">
        <f t="shared" si="259"/>
        <v>-111.01079999999999</v>
      </c>
      <c r="K5552" s="39">
        <f>VLOOKUP('Cover page'!$B$6,Currecny_M!$A$1:$P$10,MATCH(Database!C5552,Currecny_M!$A$1:$P$1,0),FALSE)</f>
        <v>1</v>
      </c>
      <c r="L5552" s="82">
        <f t="shared" si="260"/>
        <v>-111.01079999999999</v>
      </c>
      <c r="M5552" s="82">
        <f>((E5552/$F$1)*VLOOKUP(N5552,Currecny_M!$A$1:$P$10,MATCH(Database!C5552,Currecny_M!$A$1:$P$1,0),FALSE))/VLOOKUP('Cover page'!$B$6,Currecny_M!$A$1:$P$10,MATCH(Database!C5552,Currecny_M!$A$1:$P$1,0),FALSE)</f>
        <v>-111.01079999999999</v>
      </c>
      <c r="N5552" s="6" t="str">
        <f>VLOOKUP(B5552,Master!$A$2:$C$11,3,FALSE)</f>
        <v>SGD</v>
      </c>
      <c r="O5552" s="6" t="str">
        <f>VLOOKUP(B5552,Master!$A$2:$C$11,2,FALSE)</f>
        <v>Asia</v>
      </c>
      <c r="Q5552" s="39" t="str">
        <f>VLOOKUP(D5552,GL_Master!$A$1:$D$80,2,FALSE)</f>
        <v>BS</v>
      </c>
      <c r="R5552" s="39" t="str">
        <f>VLOOKUP(D5552,GL_Master!$A$1:$D$80,3,FALSE)</f>
        <v>Accumulated Depreciation</v>
      </c>
      <c r="S5552" s="39" t="str">
        <f>VLOOKUP(D5552,GL_Master!$A$1:$D$80,4,FALSE)</f>
        <v>Accumulated Depreciation</v>
      </c>
    </row>
    <row r="5553" spans="1:19" x14ac:dyDescent="0.25">
      <c r="A5553" s="39" t="s">
        <v>262</v>
      </c>
      <c r="B5553" s="39" t="s">
        <v>236</v>
      </c>
      <c r="C5553" s="7">
        <v>44228</v>
      </c>
      <c r="D5553" s="39" t="s">
        <v>69</v>
      </c>
      <c r="E5553" s="39">
        <v>3691</v>
      </c>
      <c r="F5553" s="82">
        <f t="shared" si="258"/>
        <v>3.6909999999999998</v>
      </c>
      <c r="G5553" s="39">
        <f>VLOOKUP(N5553,Currecny_M!$A$1:$P$10,2,FALSE)</f>
        <v>53</v>
      </c>
      <c r="H5553" s="39">
        <f>MATCH(C5553,Currecny_M!$A$1:$P$1,0)</f>
        <v>12</v>
      </c>
      <c r="I5553" s="39">
        <f>VLOOKUP(N5553,Currecny_M!$A$1:$P$10,MATCH(Database!C5553,Currecny_M!$A$1:$P$1,0),FALSE)</f>
        <v>58.55</v>
      </c>
      <c r="J5553" s="82">
        <f t="shared" si="259"/>
        <v>216.10804999999999</v>
      </c>
      <c r="K5553" s="39">
        <f>VLOOKUP('Cover page'!$B$6,Currecny_M!$A$1:$P$10,MATCH(Database!C5553,Currecny_M!$A$1:$P$1,0),FALSE)</f>
        <v>1</v>
      </c>
      <c r="L5553" s="82">
        <f t="shared" si="260"/>
        <v>216.10804999999999</v>
      </c>
      <c r="M5553" s="82">
        <f>((E5553/$F$1)*VLOOKUP(N5553,Currecny_M!$A$1:$P$10,MATCH(Database!C5553,Currecny_M!$A$1:$P$1,0),FALSE))/VLOOKUP('Cover page'!$B$6,Currecny_M!$A$1:$P$10,MATCH(Database!C5553,Currecny_M!$A$1:$P$1,0),FALSE)</f>
        <v>216.10804999999999</v>
      </c>
      <c r="N5553" s="6" t="str">
        <f>VLOOKUP(B5553,Master!$A$2:$C$11,3,FALSE)</f>
        <v>SGD</v>
      </c>
      <c r="O5553" s="6" t="str">
        <f>VLOOKUP(B5553,Master!$A$2:$C$11,2,FALSE)</f>
        <v>Asia</v>
      </c>
      <c r="Q5553" s="39" t="str">
        <f>VLOOKUP(D5553,GL_Master!$A$1:$D$80,2,FALSE)</f>
        <v>BS</v>
      </c>
      <c r="R5553" s="39" t="str">
        <f>VLOOKUP(D5553,GL_Master!$A$1:$D$80,3,FALSE)</f>
        <v>Gross Block</v>
      </c>
      <c r="S5553" s="39" t="str">
        <f>VLOOKUP(D5553,GL_Master!$A$1:$D$80,4,FALSE)</f>
        <v>Tangible Fixed assets</v>
      </c>
    </row>
    <row r="5554" spans="1:19" x14ac:dyDescent="0.25">
      <c r="A5554" s="39" t="s">
        <v>262</v>
      </c>
      <c r="B5554" s="39" t="s">
        <v>236</v>
      </c>
      <c r="C5554" s="7">
        <v>44228</v>
      </c>
      <c r="D5554" s="39" t="s">
        <v>70</v>
      </c>
      <c r="E5554" s="39">
        <v>-140</v>
      </c>
      <c r="F5554" s="82">
        <f t="shared" si="258"/>
        <v>-0.14000000000000001</v>
      </c>
      <c r="G5554" s="39">
        <f>VLOOKUP(N5554,Currecny_M!$A$1:$P$10,2,FALSE)</f>
        <v>53</v>
      </c>
      <c r="H5554" s="39">
        <f>MATCH(C5554,Currecny_M!$A$1:$P$1,0)</f>
        <v>12</v>
      </c>
      <c r="I5554" s="39">
        <f>VLOOKUP(N5554,Currecny_M!$A$1:$P$10,MATCH(Database!C5554,Currecny_M!$A$1:$P$1,0),FALSE)</f>
        <v>58.55</v>
      </c>
      <c r="J5554" s="82">
        <f t="shared" si="259"/>
        <v>-8.197000000000001</v>
      </c>
      <c r="K5554" s="39">
        <f>VLOOKUP('Cover page'!$B$6,Currecny_M!$A$1:$P$10,MATCH(Database!C5554,Currecny_M!$A$1:$P$1,0),FALSE)</f>
        <v>1</v>
      </c>
      <c r="L5554" s="82">
        <f t="shared" si="260"/>
        <v>-8.197000000000001</v>
      </c>
      <c r="M5554" s="82">
        <f>((E5554/$F$1)*VLOOKUP(N5554,Currecny_M!$A$1:$P$10,MATCH(Database!C5554,Currecny_M!$A$1:$P$1,0),FALSE))/VLOOKUP('Cover page'!$B$6,Currecny_M!$A$1:$P$10,MATCH(Database!C5554,Currecny_M!$A$1:$P$1,0),FALSE)</f>
        <v>-8.197000000000001</v>
      </c>
      <c r="N5554" s="6" t="str">
        <f>VLOOKUP(B5554,Master!$A$2:$C$11,3,FALSE)</f>
        <v>SGD</v>
      </c>
      <c r="O5554" s="6" t="str">
        <f>VLOOKUP(B5554,Master!$A$2:$C$11,2,FALSE)</f>
        <v>Asia</v>
      </c>
      <c r="Q5554" s="39" t="str">
        <f>VLOOKUP(D5554,GL_Master!$A$1:$D$80,2,FALSE)</f>
        <v>BS</v>
      </c>
      <c r="R5554" s="39" t="str">
        <f>VLOOKUP(D5554,GL_Master!$A$1:$D$80,3,FALSE)</f>
        <v>Accumulated Depreciation</v>
      </c>
      <c r="S5554" s="39" t="str">
        <f>VLOOKUP(D5554,GL_Master!$A$1:$D$80,4,FALSE)</f>
        <v>Accumulated Depreciation</v>
      </c>
    </row>
    <row r="5555" spans="1:19" x14ac:dyDescent="0.25">
      <c r="A5555" s="39" t="s">
        <v>262</v>
      </c>
      <c r="B5555" s="39" t="s">
        <v>236</v>
      </c>
      <c r="C5555" s="7">
        <v>44228</v>
      </c>
      <c r="D5555" s="39" t="s">
        <v>71</v>
      </c>
      <c r="E5555" s="39">
        <v>7018</v>
      </c>
      <c r="F5555" s="82">
        <f t="shared" si="258"/>
        <v>7.0179999999999998</v>
      </c>
      <c r="G5555" s="39">
        <f>VLOOKUP(N5555,Currecny_M!$A$1:$P$10,2,FALSE)</f>
        <v>53</v>
      </c>
      <c r="H5555" s="39">
        <f>MATCH(C5555,Currecny_M!$A$1:$P$1,0)</f>
        <v>12</v>
      </c>
      <c r="I5555" s="39">
        <f>VLOOKUP(N5555,Currecny_M!$A$1:$P$10,MATCH(Database!C5555,Currecny_M!$A$1:$P$1,0),FALSE)</f>
        <v>58.55</v>
      </c>
      <c r="J5555" s="82">
        <f t="shared" si="259"/>
        <v>410.90389999999996</v>
      </c>
      <c r="K5555" s="39">
        <f>VLOOKUP('Cover page'!$B$6,Currecny_M!$A$1:$P$10,MATCH(Database!C5555,Currecny_M!$A$1:$P$1,0),FALSE)</f>
        <v>1</v>
      </c>
      <c r="L5555" s="82">
        <f t="shared" si="260"/>
        <v>410.90389999999996</v>
      </c>
      <c r="M5555" s="82">
        <f>((E5555/$F$1)*VLOOKUP(N5555,Currecny_M!$A$1:$P$10,MATCH(Database!C5555,Currecny_M!$A$1:$P$1,0),FALSE))/VLOOKUP('Cover page'!$B$6,Currecny_M!$A$1:$P$10,MATCH(Database!C5555,Currecny_M!$A$1:$P$1,0),FALSE)</f>
        <v>410.90389999999996</v>
      </c>
      <c r="N5555" s="6" t="str">
        <f>VLOOKUP(B5555,Master!$A$2:$C$11,3,FALSE)</f>
        <v>SGD</v>
      </c>
      <c r="O5555" s="6" t="str">
        <f>VLOOKUP(B5555,Master!$A$2:$C$11,2,FALSE)</f>
        <v>Asia</v>
      </c>
      <c r="Q5555" s="39" t="str">
        <f>VLOOKUP(D5555,GL_Master!$A$1:$D$80,2,FALSE)</f>
        <v>BS</v>
      </c>
      <c r="R5555" s="39" t="str">
        <f>VLOOKUP(D5555,GL_Master!$A$1:$D$80,3,FALSE)</f>
        <v>Gross Block</v>
      </c>
      <c r="S5555" s="39" t="str">
        <f>VLOOKUP(D5555,GL_Master!$A$1:$D$80,4,FALSE)</f>
        <v>Tangible Fixed assets</v>
      </c>
    </row>
    <row r="5556" spans="1:19" x14ac:dyDescent="0.25">
      <c r="A5556" s="39" t="s">
        <v>262</v>
      </c>
      <c r="B5556" s="39" t="s">
        <v>236</v>
      </c>
      <c r="C5556" s="7">
        <v>44228</v>
      </c>
      <c r="D5556" s="39" t="s">
        <v>72</v>
      </c>
      <c r="E5556" s="39">
        <v>56</v>
      </c>
      <c r="F5556" s="82">
        <f t="shared" si="258"/>
        <v>5.6000000000000001E-2</v>
      </c>
      <c r="G5556" s="39">
        <f>VLOOKUP(N5556,Currecny_M!$A$1:$P$10,2,FALSE)</f>
        <v>53</v>
      </c>
      <c r="H5556" s="39">
        <f>MATCH(C5556,Currecny_M!$A$1:$P$1,0)</f>
        <v>12</v>
      </c>
      <c r="I5556" s="39">
        <f>VLOOKUP(N5556,Currecny_M!$A$1:$P$10,MATCH(Database!C5556,Currecny_M!$A$1:$P$1,0),FALSE)</f>
        <v>58.55</v>
      </c>
      <c r="J5556" s="82">
        <f t="shared" si="259"/>
        <v>3.2787999999999999</v>
      </c>
      <c r="K5556" s="39">
        <f>VLOOKUP('Cover page'!$B$6,Currecny_M!$A$1:$P$10,MATCH(Database!C5556,Currecny_M!$A$1:$P$1,0),FALSE)</f>
        <v>1</v>
      </c>
      <c r="L5556" s="82">
        <f t="shared" si="260"/>
        <v>3.2787999999999999</v>
      </c>
      <c r="M5556" s="82">
        <f>((E5556/$F$1)*VLOOKUP(N5556,Currecny_M!$A$1:$P$10,MATCH(Database!C5556,Currecny_M!$A$1:$P$1,0),FALSE))/VLOOKUP('Cover page'!$B$6,Currecny_M!$A$1:$P$10,MATCH(Database!C5556,Currecny_M!$A$1:$P$1,0),FALSE)</f>
        <v>3.2787999999999999</v>
      </c>
      <c r="N5556" s="6" t="str">
        <f>VLOOKUP(B5556,Master!$A$2:$C$11,3,FALSE)</f>
        <v>SGD</v>
      </c>
      <c r="O5556" s="6" t="str">
        <f>VLOOKUP(B5556,Master!$A$2:$C$11,2,FALSE)</f>
        <v>Asia</v>
      </c>
      <c r="Q5556" s="39" t="str">
        <f>VLOOKUP(D5556,GL_Master!$A$1:$D$80,2,FALSE)</f>
        <v>BS</v>
      </c>
      <c r="R5556" s="39" t="str">
        <f>VLOOKUP(D5556,GL_Master!$A$1:$D$80,3,FALSE)</f>
        <v>Gross Block</v>
      </c>
      <c r="S5556" s="39" t="str">
        <f>VLOOKUP(D5556,GL_Master!$A$1:$D$80,4,FALSE)</f>
        <v>Tangible Fixed assets</v>
      </c>
    </row>
    <row r="5557" spans="1:19" x14ac:dyDescent="0.25">
      <c r="A5557" s="39" t="s">
        <v>262</v>
      </c>
      <c r="B5557" s="39" t="s">
        <v>236</v>
      </c>
      <c r="C5557" s="7">
        <v>44228</v>
      </c>
      <c r="D5557" s="39" t="s">
        <v>73</v>
      </c>
      <c r="E5557" s="39">
        <v>29</v>
      </c>
      <c r="F5557" s="82">
        <f t="shared" si="258"/>
        <v>2.9000000000000001E-2</v>
      </c>
      <c r="G5557" s="39">
        <f>VLOOKUP(N5557,Currecny_M!$A$1:$P$10,2,FALSE)</f>
        <v>53</v>
      </c>
      <c r="H5557" s="39">
        <f>MATCH(C5557,Currecny_M!$A$1:$P$1,0)</f>
        <v>12</v>
      </c>
      <c r="I5557" s="39">
        <f>VLOOKUP(N5557,Currecny_M!$A$1:$P$10,MATCH(Database!C5557,Currecny_M!$A$1:$P$1,0),FALSE)</f>
        <v>58.55</v>
      </c>
      <c r="J5557" s="82">
        <f t="shared" si="259"/>
        <v>1.6979500000000001</v>
      </c>
      <c r="K5557" s="39">
        <f>VLOOKUP('Cover page'!$B$6,Currecny_M!$A$1:$P$10,MATCH(Database!C5557,Currecny_M!$A$1:$P$1,0),FALSE)</f>
        <v>1</v>
      </c>
      <c r="L5557" s="82">
        <f t="shared" si="260"/>
        <v>1.6979500000000001</v>
      </c>
      <c r="M5557" s="82">
        <f>((E5557/$F$1)*VLOOKUP(N5557,Currecny_M!$A$1:$P$10,MATCH(Database!C5557,Currecny_M!$A$1:$P$1,0),FALSE))/VLOOKUP('Cover page'!$B$6,Currecny_M!$A$1:$P$10,MATCH(Database!C5557,Currecny_M!$A$1:$P$1,0),FALSE)</f>
        <v>1.6979500000000001</v>
      </c>
      <c r="N5557" s="6" t="str">
        <f>VLOOKUP(B5557,Master!$A$2:$C$11,3,FALSE)</f>
        <v>SGD</v>
      </c>
      <c r="O5557" s="6" t="str">
        <f>VLOOKUP(B5557,Master!$A$2:$C$11,2,FALSE)</f>
        <v>Asia</v>
      </c>
      <c r="Q5557" s="39" t="str">
        <f>VLOOKUP(D5557,GL_Master!$A$1:$D$80,2,FALSE)</f>
        <v>BS</v>
      </c>
      <c r="R5557" s="39" t="str">
        <f>VLOOKUP(D5557,GL_Master!$A$1:$D$80,3,FALSE)</f>
        <v>Gross Block</v>
      </c>
      <c r="S5557" s="39" t="str">
        <f>VLOOKUP(D5557,GL_Master!$A$1:$D$80,4,FALSE)</f>
        <v>Tangible Fixed assets</v>
      </c>
    </row>
    <row r="5558" spans="1:19" x14ac:dyDescent="0.25">
      <c r="A5558" s="39" t="s">
        <v>262</v>
      </c>
      <c r="B5558" s="39" t="s">
        <v>236</v>
      </c>
      <c r="C5558" s="7">
        <v>44228</v>
      </c>
      <c r="D5558" s="39" t="s">
        <v>74</v>
      </c>
      <c r="E5558" s="39">
        <v>-6857</v>
      </c>
      <c r="F5558" s="82">
        <f t="shared" si="258"/>
        <v>-6.8570000000000002</v>
      </c>
      <c r="G5558" s="39">
        <f>VLOOKUP(N5558,Currecny_M!$A$1:$P$10,2,FALSE)</f>
        <v>53</v>
      </c>
      <c r="H5558" s="39">
        <f>MATCH(C5558,Currecny_M!$A$1:$P$1,0)</f>
        <v>12</v>
      </c>
      <c r="I5558" s="39">
        <f>VLOOKUP(N5558,Currecny_M!$A$1:$P$10,MATCH(Database!C5558,Currecny_M!$A$1:$P$1,0),FALSE)</f>
        <v>58.55</v>
      </c>
      <c r="J5558" s="82">
        <f t="shared" si="259"/>
        <v>-401.47735</v>
      </c>
      <c r="K5558" s="39">
        <f>VLOOKUP('Cover page'!$B$6,Currecny_M!$A$1:$P$10,MATCH(Database!C5558,Currecny_M!$A$1:$P$1,0),FALSE)</f>
        <v>1</v>
      </c>
      <c r="L5558" s="82">
        <f t="shared" si="260"/>
        <v>-401.47735</v>
      </c>
      <c r="M5558" s="82">
        <f>((E5558/$F$1)*VLOOKUP(N5558,Currecny_M!$A$1:$P$10,MATCH(Database!C5558,Currecny_M!$A$1:$P$1,0),FALSE))/VLOOKUP('Cover page'!$B$6,Currecny_M!$A$1:$P$10,MATCH(Database!C5558,Currecny_M!$A$1:$P$1,0),FALSE)</f>
        <v>-401.47735</v>
      </c>
      <c r="N5558" s="6" t="str">
        <f>VLOOKUP(B5558,Master!$A$2:$C$11,3,FALSE)</f>
        <v>SGD</v>
      </c>
      <c r="O5558" s="6" t="str">
        <f>VLOOKUP(B5558,Master!$A$2:$C$11,2,FALSE)</f>
        <v>Asia</v>
      </c>
      <c r="Q5558" s="39" t="str">
        <f>VLOOKUP(D5558,GL_Master!$A$1:$D$80,2,FALSE)</f>
        <v>BS</v>
      </c>
      <c r="R5558" s="39" t="str">
        <f>VLOOKUP(D5558,GL_Master!$A$1:$D$80,3,FALSE)</f>
        <v>Accumulated Depreciation</v>
      </c>
      <c r="S5558" s="39" t="str">
        <f>VLOOKUP(D5558,GL_Master!$A$1:$D$80,4,FALSE)</f>
        <v>Accumulated Depreciation</v>
      </c>
    </row>
    <row r="5559" spans="1:19" x14ac:dyDescent="0.25">
      <c r="A5559" s="39" t="s">
        <v>262</v>
      </c>
      <c r="B5559" s="39" t="s">
        <v>236</v>
      </c>
      <c r="C5559" s="7">
        <v>44228</v>
      </c>
      <c r="D5559" s="39" t="s">
        <v>21</v>
      </c>
      <c r="E5559" s="39">
        <v>571</v>
      </c>
      <c r="F5559" s="82">
        <f t="shared" si="258"/>
        <v>0.57099999999999995</v>
      </c>
      <c r="G5559" s="39">
        <f>VLOOKUP(N5559,Currecny_M!$A$1:$P$10,2,FALSE)</f>
        <v>53</v>
      </c>
      <c r="H5559" s="39">
        <f>MATCH(C5559,Currecny_M!$A$1:$P$1,0)</f>
        <v>12</v>
      </c>
      <c r="I5559" s="39">
        <f>VLOOKUP(N5559,Currecny_M!$A$1:$P$10,MATCH(Database!C5559,Currecny_M!$A$1:$P$1,0),FALSE)</f>
        <v>58.55</v>
      </c>
      <c r="J5559" s="82">
        <f t="shared" si="259"/>
        <v>33.432049999999997</v>
      </c>
      <c r="K5559" s="39">
        <f>VLOOKUP('Cover page'!$B$6,Currecny_M!$A$1:$P$10,MATCH(Database!C5559,Currecny_M!$A$1:$P$1,0),FALSE)</f>
        <v>1</v>
      </c>
      <c r="L5559" s="82">
        <f t="shared" si="260"/>
        <v>33.432049999999997</v>
      </c>
      <c r="M5559" s="82">
        <f>((E5559/$F$1)*VLOOKUP(N5559,Currecny_M!$A$1:$P$10,MATCH(Database!C5559,Currecny_M!$A$1:$P$1,0),FALSE))/VLOOKUP('Cover page'!$B$6,Currecny_M!$A$1:$P$10,MATCH(Database!C5559,Currecny_M!$A$1:$P$1,0),FALSE)</f>
        <v>33.432049999999997</v>
      </c>
      <c r="N5559" s="6" t="str">
        <f>VLOOKUP(B5559,Master!$A$2:$C$11,3,FALSE)</f>
        <v>SGD</v>
      </c>
      <c r="O5559" s="6" t="str">
        <f>VLOOKUP(B5559,Master!$A$2:$C$11,2,FALSE)</f>
        <v>Asia</v>
      </c>
      <c r="Q5559" s="39" t="str">
        <f>VLOOKUP(D5559,GL_Master!$A$1:$D$80,2,FALSE)</f>
        <v>BS</v>
      </c>
      <c r="R5559" s="39" t="str">
        <f>VLOOKUP(D5559,GL_Master!$A$1:$D$80,3,FALSE)</f>
        <v>Gross Block</v>
      </c>
      <c r="S5559" s="39" t="str">
        <f>VLOOKUP(D5559,GL_Master!$A$1:$D$80,4,FALSE)</f>
        <v>Tangible Fixed assets</v>
      </c>
    </row>
    <row r="5560" spans="1:19" x14ac:dyDescent="0.25">
      <c r="A5560" s="39" t="s">
        <v>262</v>
      </c>
      <c r="B5560" s="39" t="s">
        <v>236</v>
      </c>
      <c r="C5560" s="7">
        <v>44228</v>
      </c>
      <c r="D5560" s="39" t="s">
        <v>27</v>
      </c>
      <c r="E5560" s="39">
        <v>1201</v>
      </c>
      <c r="F5560" s="82">
        <f t="shared" si="258"/>
        <v>1.2010000000000001</v>
      </c>
      <c r="G5560" s="39">
        <f>VLOOKUP(N5560,Currecny_M!$A$1:$P$10,2,FALSE)</f>
        <v>53</v>
      </c>
      <c r="H5560" s="39">
        <f>MATCH(C5560,Currecny_M!$A$1:$P$1,0)</f>
        <v>12</v>
      </c>
      <c r="I5560" s="39">
        <f>VLOOKUP(N5560,Currecny_M!$A$1:$P$10,MATCH(Database!C5560,Currecny_M!$A$1:$P$1,0),FALSE)</f>
        <v>58.55</v>
      </c>
      <c r="J5560" s="82">
        <f t="shared" si="259"/>
        <v>70.318550000000002</v>
      </c>
      <c r="K5560" s="39">
        <f>VLOOKUP('Cover page'!$B$6,Currecny_M!$A$1:$P$10,MATCH(Database!C5560,Currecny_M!$A$1:$P$1,0),FALSE)</f>
        <v>1</v>
      </c>
      <c r="L5560" s="82">
        <f t="shared" si="260"/>
        <v>70.318550000000002</v>
      </c>
      <c r="M5560" s="82">
        <f>((E5560/$F$1)*VLOOKUP(N5560,Currecny_M!$A$1:$P$10,MATCH(Database!C5560,Currecny_M!$A$1:$P$1,0),FALSE))/VLOOKUP('Cover page'!$B$6,Currecny_M!$A$1:$P$10,MATCH(Database!C5560,Currecny_M!$A$1:$P$1,0),FALSE)</f>
        <v>70.318550000000002</v>
      </c>
      <c r="N5560" s="6" t="str">
        <f>VLOOKUP(B5560,Master!$A$2:$C$11,3,FALSE)</f>
        <v>SGD</v>
      </c>
      <c r="O5560" s="6" t="str">
        <f>VLOOKUP(B5560,Master!$A$2:$C$11,2,FALSE)</f>
        <v>Asia</v>
      </c>
      <c r="Q5560" s="39" t="str">
        <f>VLOOKUP(D5560,GL_Master!$A$1:$D$80,2,FALSE)</f>
        <v>BS</v>
      </c>
      <c r="R5560" s="39" t="str">
        <f>VLOOKUP(D5560,GL_Master!$A$1:$D$80,3,FALSE)</f>
        <v>Gross Block</v>
      </c>
      <c r="S5560" s="39" t="str">
        <f>VLOOKUP(D5560,GL_Master!$A$1:$D$80,4,FALSE)</f>
        <v>Tangible Fixed assets</v>
      </c>
    </row>
    <row r="5561" spans="1:19" x14ac:dyDescent="0.25">
      <c r="A5561" s="39" t="s">
        <v>262</v>
      </c>
      <c r="B5561" s="39" t="s">
        <v>236</v>
      </c>
      <c r="C5561" s="7">
        <v>44228</v>
      </c>
      <c r="D5561" s="39" t="s">
        <v>75</v>
      </c>
      <c r="E5561" s="39">
        <v>-29</v>
      </c>
      <c r="F5561" s="82">
        <f t="shared" si="258"/>
        <v>-2.9000000000000001E-2</v>
      </c>
      <c r="G5561" s="39">
        <f>VLOOKUP(N5561,Currecny_M!$A$1:$P$10,2,FALSE)</f>
        <v>53</v>
      </c>
      <c r="H5561" s="39">
        <f>MATCH(C5561,Currecny_M!$A$1:$P$1,0)</f>
        <v>12</v>
      </c>
      <c r="I5561" s="39">
        <f>VLOOKUP(N5561,Currecny_M!$A$1:$P$10,MATCH(Database!C5561,Currecny_M!$A$1:$P$1,0),FALSE)</f>
        <v>58.55</v>
      </c>
      <c r="J5561" s="82">
        <f t="shared" si="259"/>
        <v>-1.6979500000000001</v>
      </c>
      <c r="K5561" s="39">
        <f>VLOOKUP('Cover page'!$B$6,Currecny_M!$A$1:$P$10,MATCH(Database!C5561,Currecny_M!$A$1:$P$1,0),FALSE)</f>
        <v>1</v>
      </c>
      <c r="L5561" s="82">
        <f t="shared" si="260"/>
        <v>-1.6979500000000001</v>
      </c>
      <c r="M5561" s="82">
        <f>((E5561/$F$1)*VLOOKUP(N5561,Currecny_M!$A$1:$P$10,MATCH(Database!C5561,Currecny_M!$A$1:$P$1,0),FALSE))/VLOOKUP('Cover page'!$B$6,Currecny_M!$A$1:$P$10,MATCH(Database!C5561,Currecny_M!$A$1:$P$1,0),FALSE)</f>
        <v>-1.6979500000000001</v>
      </c>
      <c r="N5561" s="6" t="str">
        <f>VLOOKUP(B5561,Master!$A$2:$C$11,3,FALSE)</f>
        <v>SGD</v>
      </c>
      <c r="O5561" s="6" t="str">
        <f>VLOOKUP(B5561,Master!$A$2:$C$11,2,FALSE)</f>
        <v>Asia</v>
      </c>
      <c r="Q5561" s="39" t="str">
        <f>VLOOKUP(D5561,GL_Master!$A$1:$D$80,2,FALSE)</f>
        <v>BS</v>
      </c>
      <c r="R5561" s="39" t="str">
        <f>VLOOKUP(D5561,GL_Master!$A$1:$D$80,3,FALSE)</f>
        <v>Gross Block</v>
      </c>
      <c r="S5561" s="39" t="str">
        <f>VLOOKUP(D5561,GL_Master!$A$1:$D$80,4,FALSE)</f>
        <v>Tangible Fixed assets</v>
      </c>
    </row>
    <row r="5562" spans="1:19" x14ac:dyDescent="0.25">
      <c r="A5562" s="39" t="s">
        <v>262</v>
      </c>
      <c r="B5562" s="39" t="s">
        <v>236</v>
      </c>
      <c r="C5562" s="7">
        <v>44228</v>
      </c>
      <c r="D5562" s="39" t="s">
        <v>76</v>
      </c>
      <c r="E5562" s="39">
        <v>674</v>
      </c>
      <c r="F5562" s="82">
        <f t="shared" si="258"/>
        <v>0.67400000000000004</v>
      </c>
      <c r="G5562" s="39">
        <f>VLOOKUP(N5562,Currecny_M!$A$1:$P$10,2,FALSE)</f>
        <v>53</v>
      </c>
      <c r="H5562" s="39">
        <f>MATCH(C5562,Currecny_M!$A$1:$P$1,0)</f>
        <v>12</v>
      </c>
      <c r="I5562" s="39">
        <f>VLOOKUP(N5562,Currecny_M!$A$1:$P$10,MATCH(Database!C5562,Currecny_M!$A$1:$P$1,0),FALSE)</f>
        <v>58.55</v>
      </c>
      <c r="J5562" s="82">
        <f t="shared" si="259"/>
        <v>39.462699999999998</v>
      </c>
      <c r="K5562" s="39">
        <f>VLOOKUP('Cover page'!$B$6,Currecny_M!$A$1:$P$10,MATCH(Database!C5562,Currecny_M!$A$1:$P$1,0),FALSE)</f>
        <v>1</v>
      </c>
      <c r="L5562" s="82">
        <f t="shared" si="260"/>
        <v>39.462699999999998</v>
      </c>
      <c r="M5562" s="82">
        <f>((E5562/$F$1)*VLOOKUP(N5562,Currecny_M!$A$1:$P$10,MATCH(Database!C5562,Currecny_M!$A$1:$P$1,0),FALSE))/VLOOKUP('Cover page'!$B$6,Currecny_M!$A$1:$P$10,MATCH(Database!C5562,Currecny_M!$A$1:$P$1,0),FALSE)</f>
        <v>39.462699999999998</v>
      </c>
      <c r="N5562" s="6" t="str">
        <f>VLOOKUP(B5562,Master!$A$2:$C$11,3,FALSE)</f>
        <v>SGD</v>
      </c>
      <c r="O5562" s="6" t="str">
        <f>VLOOKUP(B5562,Master!$A$2:$C$11,2,FALSE)</f>
        <v>Asia</v>
      </c>
      <c r="Q5562" s="39" t="str">
        <f>VLOOKUP(D5562,GL_Master!$A$1:$D$80,2,FALSE)</f>
        <v>BS</v>
      </c>
      <c r="R5562" s="39" t="str">
        <f>VLOOKUP(D5562,GL_Master!$A$1:$D$80,3,FALSE)</f>
        <v>Inventories</v>
      </c>
      <c r="S5562" s="39" t="str">
        <f>VLOOKUP(D5562,GL_Master!$A$1:$D$80,4,FALSE)</f>
        <v>Inventory</v>
      </c>
    </row>
    <row r="5563" spans="1:19" x14ac:dyDescent="0.25">
      <c r="A5563" s="39" t="s">
        <v>262</v>
      </c>
      <c r="B5563" s="39" t="s">
        <v>236</v>
      </c>
      <c r="C5563" s="7">
        <v>44228</v>
      </c>
      <c r="D5563" s="39" t="s">
        <v>77</v>
      </c>
      <c r="E5563" s="39">
        <v>1697</v>
      </c>
      <c r="F5563" s="82">
        <f t="shared" si="258"/>
        <v>1.6970000000000001</v>
      </c>
      <c r="G5563" s="39">
        <f>VLOOKUP(N5563,Currecny_M!$A$1:$P$10,2,FALSE)</f>
        <v>53</v>
      </c>
      <c r="H5563" s="39">
        <f>MATCH(C5563,Currecny_M!$A$1:$P$1,0)</f>
        <v>12</v>
      </c>
      <c r="I5563" s="39">
        <f>VLOOKUP(N5563,Currecny_M!$A$1:$P$10,MATCH(Database!C5563,Currecny_M!$A$1:$P$1,0),FALSE)</f>
        <v>58.55</v>
      </c>
      <c r="J5563" s="82">
        <f t="shared" si="259"/>
        <v>99.359349999999992</v>
      </c>
      <c r="K5563" s="39">
        <f>VLOOKUP('Cover page'!$B$6,Currecny_M!$A$1:$P$10,MATCH(Database!C5563,Currecny_M!$A$1:$P$1,0),FALSE)</f>
        <v>1</v>
      </c>
      <c r="L5563" s="82">
        <f t="shared" si="260"/>
        <v>99.359349999999992</v>
      </c>
      <c r="M5563" s="82">
        <f>((E5563/$F$1)*VLOOKUP(N5563,Currecny_M!$A$1:$P$10,MATCH(Database!C5563,Currecny_M!$A$1:$P$1,0),FALSE))/VLOOKUP('Cover page'!$B$6,Currecny_M!$A$1:$P$10,MATCH(Database!C5563,Currecny_M!$A$1:$P$1,0),FALSE)</f>
        <v>99.359349999999992</v>
      </c>
      <c r="N5563" s="6" t="str">
        <f>VLOOKUP(B5563,Master!$A$2:$C$11,3,FALSE)</f>
        <v>SGD</v>
      </c>
      <c r="O5563" s="6" t="str">
        <f>VLOOKUP(B5563,Master!$A$2:$C$11,2,FALSE)</f>
        <v>Asia</v>
      </c>
      <c r="Q5563" s="39" t="str">
        <f>VLOOKUP(D5563,GL_Master!$A$1:$D$80,2,FALSE)</f>
        <v>BS</v>
      </c>
      <c r="R5563" s="39" t="str">
        <f>VLOOKUP(D5563,GL_Master!$A$1:$D$80,3,FALSE)</f>
        <v>Inventories</v>
      </c>
      <c r="S5563" s="39" t="str">
        <f>VLOOKUP(D5563,GL_Master!$A$1:$D$80,4,FALSE)</f>
        <v>Inventory</v>
      </c>
    </row>
    <row r="5564" spans="1:19" x14ac:dyDescent="0.25">
      <c r="A5564" s="39" t="s">
        <v>262</v>
      </c>
      <c r="B5564" s="39" t="s">
        <v>236</v>
      </c>
      <c r="C5564" s="7">
        <v>44228</v>
      </c>
      <c r="D5564" s="39" t="s">
        <v>2</v>
      </c>
      <c r="E5564" s="39">
        <v>186892</v>
      </c>
      <c r="F5564" s="82">
        <f t="shared" si="258"/>
        <v>186.892</v>
      </c>
      <c r="G5564" s="39">
        <f>VLOOKUP(N5564,Currecny_M!$A$1:$P$10,2,FALSE)</f>
        <v>53</v>
      </c>
      <c r="H5564" s="39">
        <f>MATCH(C5564,Currecny_M!$A$1:$P$1,0)</f>
        <v>12</v>
      </c>
      <c r="I5564" s="39">
        <f>VLOOKUP(N5564,Currecny_M!$A$1:$P$10,MATCH(Database!C5564,Currecny_M!$A$1:$P$1,0),FALSE)</f>
        <v>58.55</v>
      </c>
      <c r="J5564" s="82">
        <f t="shared" si="259"/>
        <v>10942.526599999999</v>
      </c>
      <c r="K5564" s="39">
        <f>VLOOKUP('Cover page'!$B$6,Currecny_M!$A$1:$P$10,MATCH(Database!C5564,Currecny_M!$A$1:$P$1,0),FALSE)</f>
        <v>1</v>
      </c>
      <c r="L5564" s="82">
        <f t="shared" si="260"/>
        <v>10942.526599999999</v>
      </c>
      <c r="M5564" s="82">
        <f>((E5564/$F$1)*VLOOKUP(N5564,Currecny_M!$A$1:$P$10,MATCH(Database!C5564,Currecny_M!$A$1:$P$1,0),FALSE))/VLOOKUP('Cover page'!$B$6,Currecny_M!$A$1:$P$10,MATCH(Database!C5564,Currecny_M!$A$1:$P$1,0),FALSE)</f>
        <v>10942.526599999999</v>
      </c>
      <c r="N5564" s="6" t="str">
        <f>VLOOKUP(B5564,Master!$A$2:$C$11,3,FALSE)</f>
        <v>SGD</v>
      </c>
      <c r="O5564" s="6" t="str">
        <f>VLOOKUP(B5564,Master!$A$2:$C$11,2,FALSE)</f>
        <v>Asia</v>
      </c>
      <c r="Q5564" s="39" t="str">
        <f>VLOOKUP(D5564,GL_Master!$A$1:$D$80,2,FALSE)</f>
        <v>BS</v>
      </c>
      <c r="R5564" s="39" t="str">
        <f>VLOOKUP(D5564,GL_Master!$A$1:$D$80,3,FALSE)</f>
        <v>Trade receivables</v>
      </c>
      <c r="S5564" s="39" t="str">
        <f>VLOOKUP(D5564,GL_Master!$A$1:$D$80,4,FALSE)</f>
        <v>Unsecured, considered good</v>
      </c>
    </row>
    <row r="5565" spans="1:19" x14ac:dyDescent="0.25">
      <c r="A5565" s="39" t="s">
        <v>262</v>
      </c>
      <c r="B5565" s="39" t="s">
        <v>236</v>
      </c>
      <c r="C5565" s="7">
        <v>44228</v>
      </c>
      <c r="D5565" s="39" t="s">
        <v>78</v>
      </c>
      <c r="E5565" s="39">
        <v>27</v>
      </c>
      <c r="F5565" s="82">
        <f t="shared" si="258"/>
        <v>2.7E-2</v>
      </c>
      <c r="G5565" s="39">
        <f>VLOOKUP(N5565,Currecny_M!$A$1:$P$10,2,FALSE)</f>
        <v>53</v>
      </c>
      <c r="H5565" s="39">
        <f>MATCH(C5565,Currecny_M!$A$1:$P$1,0)</f>
        <v>12</v>
      </c>
      <c r="I5565" s="39">
        <f>VLOOKUP(N5565,Currecny_M!$A$1:$P$10,MATCH(Database!C5565,Currecny_M!$A$1:$P$1,0),FALSE)</f>
        <v>58.55</v>
      </c>
      <c r="J5565" s="82">
        <f t="shared" si="259"/>
        <v>1.5808499999999999</v>
      </c>
      <c r="K5565" s="39">
        <f>VLOOKUP('Cover page'!$B$6,Currecny_M!$A$1:$P$10,MATCH(Database!C5565,Currecny_M!$A$1:$P$1,0),FALSE)</f>
        <v>1</v>
      </c>
      <c r="L5565" s="82">
        <f t="shared" si="260"/>
        <v>1.5808499999999999</v>
      </c>
      <c r="M5565" s="82">
        <f>((E5565/$F$1)*VLOOKUP(N5565,Currecny_M!$A$1:$P$10,MATCH(Database!C5565,Currecny_M!$A$1:$P$1,0),FALSE))/VLOOKUP('Cover page'!$B$6,Currecny_M!$A$1:$P$10,MATCH(Database!C5565,Currecny_M!$A$1:$P$1,0),FALSE)</f>
        <v>1.5808499999999999</v>
      </c>
      <c r="N5565" s="6" t="str">
        <f>VLOOKUP(B5565,Master!$A$2:$C$11,3,FALSE)</f>
        <v>SGD</v>
      </c>
      <c r="O5565" s="6" t="str">
        <f>VLOOKUP(B5565,Master!$A$2:$C$11,2,FALSE)</f>
        <v>Asia</v>
      </c>
      <c r="Q5565" s="39" t="str">
        <f>VLOOKUP(D5565,GL_Master!$A$1:$D$80,2,FALSE)</f>
        <v>BS</v>
      </c>
      <c r="R5565" s="39" t="str">
        <f>VLOOKUP(D5565,GL_Master!$A$1:$D$80,3,FALSE)</f>
        <v>Cash &amp; Bank Balances</v>
      </c>
      <c r="S5565" s="39" t="str">
        <f>VLOOKUP(D5565,GL_Master!$A$1:$D$80,4,FALSE)</f>
        <v>Cash In hand</v>
      </c>
    </row>
    <row r="5566" spans="1:19" x14ac:dyDescent="0.25">
      <c r="A5566" s="39" t="s">
        <v>262</v>
      </c>
      <c r="B5566" s="39" t="s">
        <v>236</v>
      </c>
      <c r="C5566" s="7">
        <v>44228</v>
      </c>
      <c r="D5566" s="39" t="s">
        <v>79</v>
      </c>
      <c r="E5566" s="39">
        <v>-6868</v>
      </c>
      <c r="F5566" s="82">
        <f t="shared" si="258"/>
        <v>-6.8680000000000003</v>
      </c>
      <c r="G5566" s="39">
        <f>VLOOKUP(N5566,Currecny_M!$A$1:$P$10,2,FALSE)</f>
        <v>53</v>
      </c>
      <c r="H5566" s="39">
        <f>MATCH(C5566,Currecny_M!$A$1:$P$1,0)</f>
        <v>12</v>
      </c>
      <c r="I5566" s="39">
        <f>VLOOKUP(N5566,Currecny_M!$A$1:$P$10,MATCH(Database!C5566,Currecny_M!$A$1:$P$1,0),FALSE)</f>
        <v>58.55</v>
      </c>
      <c r="J5566" s="82">
        <f t="shared" si="259"/>
        <v>-402.12139999999999</v>
      </c>
      <c r="K5566" s="39">
        <f>VLOOKUP('Cover page'!$B$6,Currecny_M!$A$1:$P$10,MATCH(Database!C5566,Currecny_M!$A$1:$P$1,0),FALSE)</f>
        <v>1</v>
      </c>
      <c r="L5566" s="82">
        <f t="shared" si="260"/>
        <v>-402.12139999999999</v>
      </c>
      <c r="M5566" s="82">
        <f>((E5566/$F$1)*VLOOKUP(N5566,Currecny_M!$A$1:$P$10,MATCH(Database!C5566,Currecny_M!$A$1:$P$1,0),FALSE))/VLOOKUP('Cover page'!$B$6,Currecny_M!$A$1:$P$10,MATCH(Database!C5566,Currecny_M!$A$1:$P$1,0),FALSE)</f>
        <v>-402.12139999999999</v>
      </c>
      <c r="N5566" s="6" t="str">
        <f>VLOOKUP(B5566,Master!$A$2:$C$11,3,FALSE)</f>
        <v>SGD</v>
      </c>
      <c r="O5566" s="6" t="str">
        <f>VLOOKUP(B5566,Master!$A$2:$C$11,2,FALSE)</f>
        <v>Asia</v>
      </c>
      <c r="Q5566" s="39" t="str">
        <f>VLOOKUP(D5566,GL_Master!$A$1:$D$80,2,FALSE)</f>
        <v>BS</v>
      </c>
      <c r="R5566" s="39" t="str">
        <f>VLOOKUP(D5566,GL_Master!$A$1:$D$80,3,FALSE)</f>
        <v>Loan Fund</v>
      </c>
      <c r="S5566" s="39" t="str">
        <f>VLOOKUP(D5566,GL_Master!$A$1:$D$80,4,FALSE)</f>
        <v>Term Loan</v>
      </c>
    </row>
    <row r="5567" spans="1:19" x14ac:dyDescent="0.25">
      <c r="A5567" s="39" t="s">
        <v>262</v>
      </c>
      <c r="B5567" s="39" t="s">
        <v>236</v>
      </c>
      <c r="C5567" s="7">
        <v>44228</v>
      </c>
      <c r="D5567" s="39" t="s">
        <v>80</v>
      </c>
      <c r="E5567" s="39">
        <v>187</v>
      </c>
      <c r="F5567" s="82">
        <f t="shared" si="258"/>
        <v>0.187</v>
      </c>
      <c r="G5567" s="39">
        <f>VLOOKUP(N5567,Currecny_M!$A$1:$P$10,2,FALSE)</f>
        <v>53</v>
      </c>
      <c r="H5567" s="39">
        <f>MATCH(C5567,Currecny_M!$A$1:$P$1,0)</f>
        <v>12</v>
      </c>
      <c r="I5567" s="39">
        <f>VLOOKUP(N5567,Currecny_M!$A$1:$P$10,MATCH(Database!C5567,Currecny_M!$A$1:$P$1,0),FALSE)</f>
        <v>58.55</v>
      </c>
      <c r="J5567" s="82">
        <f t="shared" si="259"/>
        <v>10.94885</v>
      </c>
      <c r="K5567" s="39">
        <f>VLOOKUP('Cover page'!$B$6,Currecny_M!$A$1:$P$10,MATCH(Database!C5567,Currecny_M!$A$1:$P$1,0),FALSE)</f>
        <v>1</v>
      </c>
      <c r="L5567" s="82">
        <f t="shared" si="260"/>
        <v>10.94885</v>
      </c>
      <c r="M5567" s="82">
        <f>((E5567/$F$1)*VLOOKUP(N5567,Currecny_M!$A$1:$P$10,MATCH(Database!C5567,Currecny_M!$A$1:$P$1,0),FALSE))/VLOOKUP('Cover page'!$B$6,Currecny_M!$A$1:$P$10,MATCH(Database!C5567,Currecny_M!$A$1:$P$1,0),FALSE)</f>
        <v>10.94885</v>
      </c>
      <c r="N5567" s="6" t="str">
        <f>VLOOKUP(B5567,Master!$A$2:$C$11,3,FALSE)</f>
        <v>SGD</v>
      </c>
      <c r="O5567" s="6" t="str">
        <f>VLOOKUP(B5567,Master!$A$2:$C$11,2,FALSE)</f>
        <v>Asia</v>
      </c>
      <c r="Q5567" s="39" t="str">
        <f>VLOOKUP(D5567,GL_Master!$A$1:$D$80,2,FALSE)</f>
        <v>BS</v>
      </c>
      <c r="R5567" s="39" t="str">
        <f>VLOOKUP(D5567,GL_Master!$A$1:$D$80,3,FALSE)</f>
        <v>Cash &amp; Bank Balances</v>
      </c>
      <c r="S5567" s="39" t="str">
        <f>VLOOKUP(D5567,GL_Master!$A$1:$D$80,4,FALSE)</f>
        <v xml:space="preserve">      On Current Accounts</v>
      </c>
    </row>
    <row r="5568" spans="1:19" x14ac:dyDescent="0.25">
      <c r="A5568" s="39" t="s">
        <v>262</v>
      </c>
      <c r="B5568" s="39" t="s">
        <v>236</v>
      </c>
      <c r="C5568" s="7">
        <v>44228</v>
      </c>
      <c r="D5568" s="39" t="s">
        <v>81</v>
      </c>
      <c r="E5568" s="39">
        <v>14245</v>
      </c>
      <c r="F5568" s="82">
        <f t="shared" si="258"/>
        <v>14.244999999999999</v>
      </c>
      <c r="G5568" s="39">
        <f>VLOOKUP(N5568,Currecny_M!$A$1:$P$10,2,FALSE)</f>
        <v>53</v>
      </c>
      <c r="H5568" s="39">
        <f>MATCH(C5568,Currecny_M!$A$1:$P$1,0)</f>
        <v>12</v>
      </c>
      <c r="I5568" s="39">
        <f>VLOOKUP(N5568,Currecny_M!$A$1:$P$10,MATCH(Database!C5568,Currecny_M!$A$1:$P$1,0),FALSE)</f>
        <v>58.55</v>
      </c>
      <c r="J5568" s="82">
        <f t="shared" si="259"/>
        <v>834.04474999999991</v>
      </c>
      <c r="K5568" s="39">
        <f>VLOOKUP('Cover page'!$B$6,Currecny_M!$A$1:$P$10,MATCH(Database!C5568,Currecny_M!$A$1:$P$1,0),FALSE)</f>
        <v>1</v>
      </c>
      <c r="L5568" s="82">
        <f t="shared" si="260"/>
        <v>834.04474999999991</v>
      </c>
      <c r="M5568" s="82">
        <f>((E5568/$F$1)*VLOOKUP(N5568,Currecny_M!$A$1:$P$10,MATCH(Database!C5568,Currecny_M!$A$1:$P$1,0),FALSE))/VLOOKUP('Cover page'!$B$6,Currecny_M!$A$1:$P$10,MATCH(Database!C5568,Currecny_M!$A$1:$P$1,0),FALSE)</f>
        <v>834.04474999999991</v>
      </c>
      <c r="N5568" s="6" t="str">
        <f>VLOOKUP(B5568,Master!$A$2:$C$11,3,FALSE)</f>
        <v>SGD</v>
      </c>
      <c r="O5568" s="6" t="str">
        <f>VLOOKUP(B5568,Master!$A$2:$C$11,2,FALSE)</f>
        <v>Asia</v>
      </c>
      <c r="Q5568" s="39" t="str">
        <f>VLOOKUP(D5568,GL_Master!$A$1:$D$80,2,FALSE)</f>
        <v>BS</v>
      </c>
      <c r="R5568" s="39" t="str">
        <f>VLOOKUP(D5568,GL_Master!$A$1:$D$80,3,FALSE)</f>
        <v>Other Current Assets</v>
      </c>
      <c r="S5568" s="39" t="str">
        <f>VLOOKUP(D5568,GL_Master!$A$1:$D$80,4,FALSE)</f>
        <v>Advance tax recoverable (net of provision )</v>
      </c>
    </row>
    <row r="5569" spans="1:19" x14ac:dyDescent="0.25">
      <c r="A5569" s="39" t="s">
        <v>262</v>
      </c>
      <c r="B5569" s="39" t="s">
        <v>236</v>
      </c>
      <c r="C5569" s="7">
        <v>44228</v>
      </c>
      <c r="D5569" s="39" t="s">
        <v>19</v>
      </c>
      <c r="E5569" s="39">
        <v>143</v>
      </c>
      <c r="F5569" s="82">
        <f t="shared" si="258"/>
        <v>0.14299999999999999</v>
      </c>
      <c r="G5569" s="39">
        <f>VLOOKUP(N5569,Currecny_M!$A$1:$P$10,2,FALSE)</f>
        <v>53</v>
      </c>
      <c r="H5569" s="39">
        <f>MATCH(C5569,Currecny_M!$A$1:$P$1,0)</f>
        <v>12</v>
      </c>
      <c r="I5569" s="39">
        <f>VLOOKUP(N5569,Currecny_M!$A$1:$P$10,MATCH(Database!C5569,Currecny_M!$A$1:$P$1,0),FALSE)</f>
        <v>58.55</v>
      </c>
      <c r="J5569" s="82">
        <f t="shared" si="259"/>
        <v>8.3726499999999984</v>
      </c>
      <c r="K5569" s="39">
        <f>VLOOKUP('Cover page'!$B$6,Currecny_M!$A$1:$P$10,MATCH(Database!C5569,Currecny_M!$A$1:$P$1,0),FALSE)</f>
        <v>1</v>
      </c>
      <c r="L5569" s="82">
        <f t="shared" si="260"/>
        <v>8.3726499999999984</v>
      </c>
      <c r="M5569" s="82">
        <f>((E5569/$F$1)*VLOOKUP(N5569,Currecny_M!$A$1:$P$10,MATCH(Database!C5569,Currecny_M!$A$1:$P$1,0),FALSE))/VLOOKUP('Cover page'!$B$6,Currecny_M!$A$1:$P$10,MATCH(Database!C5569,Currecny_M!$A$1:$P$1,0),FALSE)</f>
        <v>8.3726499999999984</v>
      </c>
      <c r="N5569" s="6" t="str">
        <f>VLOOKUP(B5569,Master!$A$2:$C$11,3,FALSE)</f>
        <v>SGD</v>
      </c>
      <c r="O5569" s="6" t="str">
        <f>VLOOKUP(B5569,Master!$A$2:$C$11,2,FALSE)</f>
        <v>Asia</v>
      </c>
      <c r="Q5569" s="39" t="str">
        <f>VLOOKUP(D5569,GL_Master!$A$1:$D$80,2,FALSE)</f>
        <v>BS</v>
      </c>
      <c r="R5569" s="39" t="str">
        <f>VLOOKUP(D5569,GL_Master!$A$1:$D$80,3,FALSE)</f>
        <v>Short-term loan and advances</v>
      </c>
      <c r="S5569" s="39" t="str">
        <f>VLOOKUP(D5569,GL_Master!$A$1:$D$80,4,FALSE)</f>
        <v>Prepaid expenses</v>
      </c>
    </row>
    <row r="5570" spans="1:19" x14ac:dyDescent="0.25">
      <c r="A5570" s="39" t="s">
        <v>262</v>
      </c>
      <c r="B5570" s="39" t="s">
        <v>236</v>
      </c>
      <c r="C5570" s="7">
        <v>44228</v>
      </c>
      <c r="D5570" s="39" t="s">
        <v>82</v>
      </c>
      <c r="E5570" s="39">
        <v>1526</v>
      </c>
      <c r="F5570" s="82">
        <f t="shared" si="258"/>
        <v>1.526</v>
      </c>
      <c r="G5570" s="39">
        <f>VLOOKUP(N5570,Currecny_M!$A$1:$P$10,2,FALSE)</f>
        <v>53</v>
      </c>
      <c r="H5570" s="39">
        <f>MATCH(C5570,Currecny_M!$A$1:$P$1,0)</f>
        <v>12</v>
      </c>
      <c r="I5570" s="39">
        <f>VLOOKUP(N5570,Currecny_M!$A$1:$P$10,MATCH(Database!C5570,Currecny_M!$A$1:$P$1,0),FALSE)</f>
        <v>58.55</v>
      </c>
      <c r="J5570" s="82">
        <f t="shared" si="259"/>
        <v>89.34729999999999</v>
      </c>
      <c r="K5570" s="39">
        <f>VLOOKUP('Cover page'!$B$6,Currecny_M!$A$1:$P$10,MATCH(Database!C5570,Currecny_M!$A$1:$P$1,0),FALSE)</f>
        <v>1</v>
      </c>
      <c r="L5570" s="82">
        <f t="shared" si="260"/>
        <v>89.34729999999999</v>
      </c>
      <c r="M5570" s="82">
        <f>((E5570/$F$1)*VLOOKUP(N5570,Currecny_M!$A$1:$P$10,MATCH(Database!C5570,Currecny_M!$A$1:$P$1,0),FALSE))/VLOOKUP('Cover page'!$B$6,Currecny_M!$A$1:$P$10,MATCH(Database!C5570,Currecny_M!$A$1:$P$1,0),FALSE)</f>
        <v>89.34729999999999</v>
      </c>
      <c r="N5570" s="6" t="str">
        <f>VLOOKUP(B5570,Master!$A$2:$C$11,3,FALSE)</f>
        <v>SGD</v>
      </c>
      <c r="O5570" s="6" t="str">
        <f>VLOOKUP(B5570,Master!$A$2:$C$11,2,FALSE)</f>
        <v>Asia</v>
      </c>
      <c r="Q5570" s="39" t="str">
        <f>VLOOKUP(D5570,GL_Master!$A$1:$D$80,2,FALSE)</f>
        <v>BS</v>
      </c>
      <c r="R5570" s="39" t="str">
        <f>VLOOKUP(D5570,GL_Master!$A$1:$D$80,3,FALSE)</f>
        <v>Short-term loan and advances</v>
      </c>
      <c r="S5570" s="39" t="str">
        <f>VLOOKUP(D5570,GL_Master!$A$1:$D$80,4,FALSE)</f>
        <v>Advance to vendor/employees</v>
      </c>
    </row>
    <row r="5571" spans="1:19" x14ac:dyDescent="0.25">
      <c r="A5571" s="39" t="s">
        <v>262</v>
      </c>
      <c r="B5571" s="39" t="s">
        <v>236</v>
      </c>
      <c r="C5571" s="7">
        <v>44228</v>
      </c>
      <c r="D5571" s="39" t="s">
        <v>83</v>
      </c>
      <c r="E5571" s="39">
        <v>1008</v>
      </c>
      <c r="F5571" s="82">
        <f t="shared" si="258"/>
        <v>1.008</v>
      </c>
      <c r="G5571" s="39">
        <f>VLOOKUP(N5571,Currecny_M!$A$1:$P$10,2,FALSE)</f>
        <v>53</v>
      </c>
      <c r="H5571" s="39">
        <f>MATCH(C5571,Currecny_M!$A$1:$P$1,0)</f>
        <v>12</v>
      </c>
      <c r="I5571" s="39">
        <f>VLOOKUP(N5571,Currecny_M!$A$1:$P$10,MATCH(Database!C5571,Currecny_M!$A$1:$P$1,0),FALSE)</f>
        <v>58.55</v>
      </c>
      <c r="J5571" s="82">
        <f t="shared" si="259"/>
        <v>59.0184</v>
      </c>
      <c r="K5571" s="39">
        <f>VLOOKUP('Cover page'!$B$6,Currecny_M!$A$1:$P$10,MATCH(Database!C5571,Currecny_M!$A$1:$P$1,0),FALSE)</f>
        <v>1</v>
      </c>
      <c r="L5571" s="82">
        <f t="shared" si="260"/>
        <v>59.0184</v>
      </c>
      <c r="M5571" s="82">
        <f>((E5571/$F$1)*VLOOKUP(N5571,Currecny_M!$A$1:$P$10,MATCH(Database!C5571,Currecny_M!$A$1:$P$1,0),FALSE))/VLOOKUP('Cover page'!$B$6,Currecny_M!$A$1:$P$10,MATCH(Database!C5571,Currecny_M!$A$1:$P$1,0),FALSE)</f>
        <v>59.0184</v>
      </c>
      <c r="N5571" s="6" t="str">
        <f>VLOOKUP(B5571,Master!$A$2:$C$11,3,FALSE)</f>
        <v>SGD</v>
      </c>
      <c r="O5571" s="6" t="str">
        <f>VLOOKUP(B5571,Master!$A$2:$C$11,2,FALSE)</f>
        <v>Asia</v>
      </c>
      <c r="Q5571" s="39" t="str">
        <f>VLOOKUP(D5571,GL_Master!$A$1:$D$80,2,FALSE)</f>
        <v>BS</v>
      </c>
      <c r="R5571" s="39" t="str">
        <f>VLOOKUP(D5571,GL_Master!$A$1:$D$80,3,FALSE)</f>
        <v>Other Current Assets</v>
      </c>
      <c r="S5571" s="39" t="str">
        <f>VLOOKUP(D5571,GL_Master!$A$1:$D$80,4,FALSE)</f>
        <v>Security deposits ( Unsecured, considered good)</v>
      </c>
    </row>
    <row r="5572" spans="1:19" x14ac:dyDescent="0.25">
      <c r="A5572" s="39" t="s">
        <v>262</v>
      </c>
      <c r="B5572" s="39" t="s">
        <v>236</v>
      </c>
      <c r="C5572" s="7">
        <v>44228</v>
      </c>
      <c r="D5572" s="39" t="s">
        <v>246</v>
      </c>
      <c r="E5572" s="39">
        <v>-115850</v>
      </c>
      <c r="F5572" s="82">
        <f t="shared" ref="F5572:F5635" si="261">E5572/$F$1</f>
        <v>-115.85</v>
      </c>
      <c r="G5572" s="39">
        <f>VLOOKUP(N5572,Currecny_M!$A$1:$P$10,2,FALSE)</f>
        <v>53</v>
      </c>
      <c r="H5572" s="39">
        <f>MATCH(C5572,Currecny_M!$A$1:$P$1,0)</f>
        <v>12</v>
      </c>
      <c r="I5572" s="39">
        <f>VLOOKUP(N5572,Currecny_M!$A$1:$P$10,MATCH(Database!C5572,Currecny_M!$A$1:$P$1,0),FALSE)</f>
        <v>58.55</v>
      </c>
      <c r="J5572" s="82">
        <f t="shared" ref="J5572:J5635" si="262">F5572*I5572</f>
        <v>-6783.017499999999</v>
      </c>
      <c r="K5572" s="39">
        <f>VLOOKUP('Cover page'!$B$6,Currecny_M!$A$1:$P$10,MATCH(Database!C5572,Currecny_M!$A$1:$P$1,0),FALSE)</f>
        <v>1</v>
      </c>
      <c r="L5572" s="82">
        <f t="shared" ref="L5572:L5635" si="263">J5572/K5572</f>
        <v>-6783.017499999999</v>
      </c>
      <c r="M5572" s="82">
        <f>((E5572/$F$1)*VLOOKUP(N5572,Currecny_M!$A$1:$P$10,MATCH(Database!C5572,Currecny_M!$A$1:$P$1,0),FALSE))/VLOOKUP('Cover page'!$B$6,Currecny_M!$A$1:$P$10,MATCH(Database!C5572,Currecny_M!$A$1:$P$1,0),FALSE)</f>
        <v>-6783.017499999999</v>
      </c>
      <c r="N5572" s="6" t="str">
        <f>VLOOKUP(B5572,Master!$A$2:$C$11,3,FALSE)</f>
        <v>SGD</v>
      </c>
      <c r="O5572" s="6" t="str">
        <f>VLOOKUP(B5572,Master!$A$2:$C$11,2,FALSE)</f>
        <v>Asia</v>
      </c>
      <c r="Q5572" s="39" t="str">
        <f>VLOOKUP(D5572,GL_Master!$A$1:$D$80,2,FALSE)</f>
        <v>PL</v>
      </c>
      <c r="R5572" s="39" t="str">
        <f>VLOOKUP(D5572,GL_Master!$A$1:$D$80,3,FALSE)</f>
        <v>Revenue from Operations</v>
      </c>
      <c r="S5572" s="39" t="str">
        <f>VLOOKUP(D5572,GL_Master!$A$1:$D$80,4,FALSE)</f>
        <v>Contract revenue</v>
      </c>
    </row>
    <row r="5573" spans="1:19" x14ac:dyDescent="0.25">
      <c r="A5573" s="39" t="s">
        <v>262</v>
      </c>
      <c r="B5573" s="39" t="s">
        <v>236</v>
      </c>
      <c r="C5573" s="7">
        <v>44228</v>
      </c>
      <c r="D5573" s="39" t="s">
        <v>134</v>
      </c>
      <c r="E5573" s="39">
        <v>-950</v>
      </c>
      <c r="F5573" s="82">
        <f t="shared" si="261"/>
        <v>-0.95</v>
      </c>
      <c r="G5573" s="39">
        <f>VLOOKUP(N5573,Currecny_M!$A$1:$P$10,2,FALSE)</f>
        <v>53</v>
      </c>
      <c r="H5573" s="39">
        <f>MATCH(C5573,Currecny_M!$A$1:$P$1,0)</f>
        <v>12</v>
      </c>
      <c r="I5573" s="39">
        <f>VLOOKUP(N5573,Currecny_M!$A$1:$P$10,MATCH(Database!C5573,Currecny_M!$A$1:$P$1,0),FALSE)</f>
        <v>58.55</v>
      </c>
      <c r="J5573" s="82">
        <f t="shared" si="262"/>
        <v>-55.622499999999995</v>
      </c>
      <c r="K5573" s="39">
        <f>VLOOKUP('Cover page'!$B$6,Currecny_M!$A$1:$P$10,MATCH(Database!C5573,Currecny_M!$A$1:$P$1,0),FALSE)</f>
        <v>1</v>
      </c>
      <c r="L5573" s="82">
        <f t="shared" si="263"/>
        <v>-55.622499999999995</v>
      </c>
      <c r="M5573" s="82">
        <f>((E5573/$F$1)*VLOOKUP(N5573,Currecny_M!$A$1:$P$10,MATCH(Database!C5573,Currecny_M!$A$1:$P$1,0),FALSE))/VLOOKUP('Cover page'!$B$6,Currecny_M!$A$1:$P$10,MATCH(Database!C5573,Currecny_M!$A$1:$P$1,0),FALSE)</f>
        <v>-55.622499999999995</v>
      </c>
      <c r="N5573" s="6" t="str">
        <f>VLOOKUP(B5573,Master!$A$2:$C$11,3,FALSE)</f>
        <v>SGD</v>
      </c>
      <c r="O5573" s="6" t="str">
        <f>VLOOKUP(B5573,Master!$A$2:$C$11,2,FALSE)</f>
        <v>Asia</v>
      </c>
      <c r="Q5573" s="39" t="str">
        <f>VLOOKUP(D5573,GL_Master!$A$1:$D$80,2,FALSE)</f>
        <v>PL</v>
      </c>
      <c r="R5573" s="39" t="str">
        <f>VLOOKUP(D5573,GL_Master!$A$1:$D$80,3,FALSE)</f>
        <v>Other Income</v>
      </c>
      <c r="S5573" s="39" t="str">
        <f>VLOOKUP(D5573,GL_Master!$A$1:$D$80,4,FALSE)</f>
        <v>Other Income</v>
      </c>
    </row>
    <row r="5574" spans="1:19" x14ac:dyDescent="0.25">
      <c r="A5574" s="39" t="s">
        <v>262</v>
      </c>
      <c r="B5574" s="39" t="s">
        <v>236</v>
      </c>
      <c r="C5574" s="7">
        <v>44228</v>
      </c>
      <c r="D5574" s="39" t="s">
        <v>86</v>
      </c>
      <c r="E5574" s="39">
        <v>53</v>
      </c>
      <c r="F5574" s="82">
        <f t="shared" si="261"/>
        <v>5.2999999999999999E-2</v>
      </c>
      <c r="G5574" s="39">
        <f>VLOOKUP(N5574,Currecny_M!$A$1:$P$10,2,FALSE)</f>
        <v>53</v>
      </c>
      <c r="H5574" s="39">
        <f>MATCH(C5574,Currecny_M!$A$1:$P$1,0)</f>
        <v>12</v>
      </c>
      <c r="I5574" s="39">
        <f>VLOOKUP(N5574,Currecny_M!$A$1:$P$10,MATCH(Database!C5574,Currecny_M!$A$1:$P$1,0),FALSE)</f>
        <v>58.55</v>
      </c>
      <c r="J5574" s="82">
        <f t="shared" si="262"/>
        <v>3.1031499999999999</v>
      </c>
      <c r="K5574" s="39">
        <f>VLOOKUP('Cover page'!$B$6,Currecny_M!$A$1:$P$10,MATCH(Database!C5574,Currecny_M!$A$1:$P$1,0),FALSE)</f>
        <v>1</v>
      </c>
      <c r="L5574" s="82">
        <f t="shared" si="263"/>
        <v>3.1031499999999999</v>
      </c>
      <c r="M5574" s="82">
        <f>((E5574/$F$1)*VLOOKUP(N5574,Currecny_M!$A$1:$P$10,MATCH(Database!C5574,Currecny_M!$A$1:$P$1,0),FALSE))/VLOOKUP('Cover page'!$B$6,Currecny_M!$A$1:$P$10,MATCH(Database!C5574,Currecny_M!$A$1:$P$1,0),FALSE)</f>
        <v>3.1031499999999999</v>
      </c>
      <c r="N5574" s="6" t="str">
        <f>VLOOKUP(B5574,Master!$A$2:$C$11,3,FALSE)</f>
        <v>SGD</v>
      </c>
      <c r="O5574" s="6" t="str">
        <f>VLOOKUP(B5574,Master!$A$2:$C$11,2,FALSE)</f>
        <v>Asia</v>
      </c>
      <c r="Q5574" s="39" t="str">
        <f>VLOOKUP(D5574,GL_Master!$A$1:$D$80,2,FALSE)</f>
        <v>PL</v>
      </c>
      <c r="R5574" s="39" t="str">
        <f>VLOOKUP(D5574,GL_Master!$A$1:$D$80,3,FALSE)</f>
        <v>COGS</v>
      </c>
      <c r="S5574" s="39" t="str">
        <f>VLOOKUP(D5574,GL_Master!$A$1:$D$80,4,FALSE)</f>
        <v>Purchase of other traded goods</v>
      </c>
    </row>
    <row r="5575" spans="1:19" x14ac:dyDescent="0.25">
      <c r="A5575" s="39" t="s">
        <v>262</v>
      </c>
      <c r="B5575" s="39" t="s">
        <v>236</v>
      </c>
      <c r="C5575" s="7">
        <v>44228</v>
      </c>
      <c r="D5575" s="39" t="s">
        <v>87</v>
      </c>
      <c r="E5575" s="39">
        <v>28</v>
      </c>
      <c r="F5575" s="82">
        <f t="shared" si="261"/>
        <v>2.8000000000000001E-2</v>
      </c>
      <c r="G5575" s="39">
        <f>VLOOKUP(N5575,Currecny_M!$A$1:$P$10,2,FALSE)</f>
        <v>53</v>
      </c>
      <c r="H5575" s="39">
        <f>MATCH(C5575,Currecny_M!$A$1:$P$1,0)</f>
        <v>12</v>
      </c>
      <c r="I5575" s="39">
        <f>VLOOKUP(N5575,Currecny_M!$A$1:$P$10,MATCH(Database!C5575,Currecny_M!$A$1:$P$1,0),FALSE)</f>
        <v>58.55</v>
      </c>
      <c r="J5575" s="82">
        <f t="shared" si="262"/>
        <v>1.6394</v>
      </c>
      <c r="K5575" s="39">
        <f>VLOOKUP('Cover page'!$B$6,Currecny_M!$A$1:$P$10,MATCH(Database!C5575,Currecny_M!$A$1:$P$1,0),FALSE)</f>
        <v>1</v>
      </c>
      <c r="L5575" s="82">
        <f t="shared" si="263"/>
        <v>1.6394</v>
      </c>
      <c r="M5575" s="82">
        <f>((E5575/$F$1)*VLOOKUP(N5575,Currecny_M!$A$1:$P$10,MATCH(Database!C5575,Currecny_M!$A$1:$P$1,0),FALSE))/VLOOKUP('Cover page'!$B$6,Currecny_M!$A$1:$P$10,MATCH(Database!C5575,Currecny_M!$A$1:$P$1,0),FALSE)</f>
        <v>1.6394</v>
      </c>
      <c r="N5575" s="6" t="str">
        <f>VLOOKUP(B5575,Master!$A$2:$C$11,3,FALSE)</f>
        <v>SGD</v>
      </c>
      <c r="O5575" s="6" t="str">
        <f>VLOOKUP(B5575,Master!$A$2:$C$11,2,FALSE)</f>
        <v>Asia</v>
      </c>
      <c r="Q5575" s="39" t="str">
        <f>VLOOKUP(D5575,GL_Master!$A$1:$D$80,2,FALSE)</f>
        <v>PL</v>
      </c>
      <c r="R5575" s="39" t="str">
        <f>VLOOKUP(D5575,GL_Master!$A$1:$D$80,3,FALSE)</f>
        <v>COGS</v>
      </c>
      <c r="S5575" s="39" t="str">
        <f>VLOOKUP(D5575,GL_Master!$A$1:$D$80,4,FALSE)</f>
        <v>Civil, Installation, Commissioning and Other miscellaneous expenses</v>
      </c>
    </row>
    <row r="5576" spans="1:19" x14ac:dyDescent="0.25">
      <c r="A5576" s="39" t="s">
        <v>262</v>
      </c>
      <c r="B5576" s="39" t="s">
        <v>236</v>
      </c>
      <c r="C5576" s="7">
        <v>44228</v>
      </c>
      <c r="D5576" s="39" t="s">
        <v>88</v>
      </c>
      <c r="E5576" s="39">
        <v>84</v>
      </c>
      <c r="F5576" s="82">
        <f t="shared" si="261"/>
        <v>8.4000000000000005E-2</v>
      </c>
      <c r="G5576" s="39">
        <f>VLOOKUP(N5576,Currecny_M!$A$1:$P$10,2,FALSE)</f>
        <v>53</v>
      </c>
      <c r="H5576" s="39">
        <f>MATCH(C5576,Currecny_M!$A$1:$P$1,0)</f>
        <v>12</v>
      </c>
      <c r="I5576" s="39">
        <f>VLOOKUP(N5576,Currecny_M!$A$1:$P$10,MATCH(Database!C5576,Currecny_M!$A$1:$P$1,0),FALSE)</f>
        <v>58.55</v>
      </c>
      <c r="J5576" s="82">
        <f t="shared" si="262"/>
        <v>4.9181999999999997</v>
      </c>
      <c r="K5576" s="39">
        <f>VLOOKUP('Cover page'!$B$6,Currecny_M!$A$1:$P$10,MATCH(Database!C5576,Currecny_M!$A$1:$P$1,0),FALSE)</f>
        <v>1</v>
      </c>
      <c r="L5576" s="82">
        <f t="shared" si="263"/>
        <v>4.9181999999999997</v>
      </c>
      <c r="M5576" s="82">
        <f>((E5576/$F$1)*VLOOKUP(N5576,Currecny_M!$A$1:$P$10,MATCH(Database!C5576,Currecny_M!$A$1:$P$1,0),FALSE))/VLOOKUP('Cover page'!$B$6,Currecny_M!$A$1:$P$10,MATCH(Database!C5576,Currecny_M!$A$1:$P$1,0),FALSE)</f>
        <v>4.9181999999999997</v>
      </c>
      <c r="N5576" s="6" t="str">
        <f>VLOOKUP(B5576,Master!$A$2:$C$11,3,FALSE)</f>
        <v>SGD</v>
      </c>
      <c r="O5576" s="6" t="str">
        <f>VLOOKUP(B5576,Master!$A$2:$C$11,2,FALSE)</f>
        <v>Asia</v>
      </c>
      <c r="Q5576" s="39" t="str">
        <f>VLOOKUP(D5576,GL_Master!$A$1:$D$80,2,FALSE)</f>
        <v>PL</v>
      </c>
      <c r="R5576" s="39" t="str">
        <f>VLOOKUP(D5576,GL_Master!$A$1:$D$80,3,FALSE)</f>
        <v>COGS</v>
      </c>
      <c r="S5576" s="39" t="str">
        <f>VLOOKUP(D5576,GL_Master!$A$1:$D$80,4,FALSE)</f>
        <v>Civil, Installation, Commissioning and Other miscellaneous expenses</v>
      </c>
    </row>
    <row r="5577" spans="1:19" x14ac:dyDescent="0.25">
      <c r="A5577" s="39" t="s">
        <v>262</v>
      </c>
      <c r="B5577" s="39" t="s">
        <v>236</v>
      </c>
      <c r="C5577" s="7">
        <v>44228</v>
      </c>
      <c r="D5577" s="39" t="s">
        <v>89</v>
      </c>
      <c r="E5577" s="39">
        <v>170</v>
      </c>
      <c r="F5577" s="82">
        <f t="shared" si="261"/>
        <v>0.17</v>
      </c>
      <c r="G5577" s="39">
        <f>VLOOKUP(N5577,Currecny_M!$A$1:$P$10,2,FALSE)</f>
        <v>53</v>
      </c>
      <c r="H5577" s="39">
        <f>MATCH(C5577,Currecny_M!$A$1:$P$1,0)</f>
        <v>12</v>
      </c>
      <c r="I5577" s="39">
        <f>VLOOKUP(N5577,Currecny_M!$A$1:$P$10,MATCH(Database!C5577,Currecny_M!$A$1:$P$1,0),FALSE)</f>
        <v>58.55</v>
      </c>
      <c r="J5577" s="82">
        <f t="shared" si="262"/>
        <v>9.9535</v>
      </c>
      <c r="K5577" s="39">
        <f>VLOOKUP('Cover page'!$B$6,Currecny_M!$A$1:$P$10,MATCH(Database!C5577,Currecny_M!$A$1:$P$1,0),FALSE)</f>
        <v>1</v>
      </c>
      <c r="L5577" s="82">
        <f t="shared" si="263"/>
        <v>9.9535</v>
      </c>
      <c r="M5577" s="82">
        <f>((E5577/$F$1)*VLOOKUP(N5577,Currecny_M!$A$1:$P$10,MATCH(Database!C5577,Currecny_M!$A$1:$P$1,0),FALSE))/VLOOKUP('Cover page'!$B$6,Currecny_M!$A$1:$P$10,MATCH(Database!C5577,Currecny_M!$A$1:$P$1,0),FALSE)</f>
        <v>9.9535</v>
      </c>
      <c r="N5577" s="6" t="str">
        <f>VLOOKUP(B5577,Master!$A$2:$C$11,3,FALSE)</f>
        <v>SGD</v>
      </c>
      <c r="O5577" s="6" t="str">
        <f>VLOOKUP(B5577,Master!$A$2:$C$11,2,FALSE)</f>
        <v>Asia</v>
      </c>
      <c r="Q5577" s="39" t="str">
        <f>VLOOKUP(D5577,GL_Master!$A$1:$D$80,2,FALSE)</f>
        <v>PL</v>
      </c>
      <c r="R5577" s="39" t="str">
        <f>VLOOKUP(D5577,GL_Master!$A$1:$D$80,3,FALSE)</f>
        <v>COGS</v>
      </c>
      <c r="S5577" s="39" t="str">
        <f>VLOOKUP(D5577,GL_Master!$A$1:$D$80,4,FALSE)</f>
        <v>project Expenses</v>
      </c>
    </row>
    <row r="5578" spans="1:19" x14ac:dyDescent="0.25">
      <c r="A5578" s="39" t="s">
        <v>262</v>
      </c>
      <c r="B5578" s="39" t="s">
        <v>236</v>
      </c>
      <c r="C5578" s="7">
        <v>44228</v>
      </c>
      <c r="D5578" s="39" t="s">
        <v>90</v>
      </c>
      <c r="E5578" s="39">
        <v>55</v>
      </c>
      <c r="F5578" s="82">
        <f t="shared" si="261"/>
        <v>5.5E-2</v>
      </c>
      <c r="G5578" s="39">
        <f>VLOOKUP(N5578,Currecny_M!$A$1:$P$10,2,FALSE)</f>
        <v>53</v>
      </c>
      <c r="H5578" s="39">
        <f>MATCH(C5578,Currecny_M!$A$1:$P$1,0)</f>
        <v>12</v>
      </c>
      <c r="I5578" s="39">
        <f>VLOOKUP(N5578,Currecny_M!$A$1:$P$10,MATCH(Database!C5578,Currecny_M!$A$1:$P$1,0),FALSE)</f>
        <v>58.55</v>
      </c>
      <c r="J5578" s="82">
        <f t="shared" si="262"/>
        <v>3.2202500000000001</v>
      </c>
      <c r="K5578" s="39">
        <f>VLOOKUP('Cover page'!$B$6,Currecny_M!$A$1:$P$10,MATCH(Database!C5578,Currecny_M!$A$1:$P$1,0),FALSE)</f>
        <v>1</v>
      </c>
      <c r="L5578" s="82">
        <f t="shared" si="263"/>
        <v>3.2202500000000001</v>
      </c>
      <c r="M5578" s="82">
        <f>((E5578/$F$1)*VLOOKUP(N5578,Currecny_M!$A$1:$P$10,MATCH(Database!C5578,Currecny_M!$A$1:$P$1,0),FALSE))/VLOOKUP('Cover page'!$B$6,Currecny_M!$A$1:$P$10,MATCH(Database!C5578,Currecny_M!$A$1:$P$1,0),FALSE)</f>
        <v>3.2202500000000001</v>
      </c>
      <c r="N5578" s="6" t="str">
        <f>VLOOKUP(B5578,Master!$A$2:$C$11,3,FALSE)</f>
        <v>SGD</v>
      </c>
      <c r="O5578" s="6" t="str">
        <f>VLOOKUP(B5578,Master!$A$2:$C$11,2,FALSE)</f>
        <v>Asia</v>
      </c>
      <c r="Q5578" s="39" t="str">
        <f>VLOOKUP(D5578,GL_Master!$A$1:$D$80,2,FALSE)</f>
        <v>PL</v>
      </c>
      <c r="R5578" s="39" t="str">
        <f>VLOOKUP(D5578,GL_Master!$A$1:$D$80,3,FALSE)</f>
        <v>Office utility</v>
      </c>
      <c r="S5578" s="39" t="str">
        <f>VLOOKUP(D5578,GL_Master!$A$1:$D$80,4,FALSE)</f>
        <v>Electricity Expenses</v>
      </c>
    </row>
    <row r="5579" spans="1:19" x14ac:dyDescent="0.25">
      <c r="A5579" s="39" t="s">
        <v>262</v>
      </c>
      <c r="B5579" s="39" t="s">
        <v>236</v>
      </c>
      <c r="C5579" s="7">
        <v>44228</v>
      </c>
      <c r="D5579" s="39" t="s">
        <v>91</v>
      </c>
      <c r="E5579" s="39">
        <v>114</v>
      </c>
      <c r="F5579" s="82">
        <f t="shared" si="261"/>
        <v>0.114</v>
      </c>
      <c r="G5579" s="39">
        <f>VLOOKUP(N5579,Currecny_M!$A$1:$P$10,2,FALSE)</f>
        <v>53</v>
      </c>
      <c r="H5579" s="39">
        <f>MATCH(C5579,Currecny_M!$A$1:$P$1,0)</f>
        <v>12</v>
      </c>
      <c r="I5579" s="39">
        <f>VLOOKUP(N5579,Currecny_M!$A$1:$P$10,MATCH(Database!C5579,Currecny_M!$A$1:$P$1,0),FALSE)</f>
        <v>58.55</v>
      </c>
      <c r="J5579" s="82">
        <f t="shared" si="262"/>
        <v>6.6746999999999996</v>
      </c>
      <c r="K5579" s="39">
        <f>VLOOKUP('Cover page'!$B$6,Currecny_M!$A$1:$P$10,MATCH(Database!C5579,Currecny_M!$A$1:$P$1,0),FALSE)</f>
        <v>1</v>
      </c>
      <c r="L5579" s="82">
        <f t="shared" si="263"/>
        <v>6.6746999999999996</v>
      </c>
      <c r="M5579" s="82">
        <f>((E5579/$F$1)*VLOOKUP(N5579,Currecny_M!$A$1:$P$10,MATCH(Database!C5579,Currecny_M!$A$1:$P$1,0),FALSE))/VLOOKUP('Cover page'!$B$6,Currecny_M!$A$1:$P$10,MATCH(Database!C5579,Currecny_M!$A$1:$P$1,0),FALSE)</f>
        <v>6.6746999999999996</v>
      </c>
      <c r="N5579" s="6" t="str">
        <f>VLOOKUP(B5579,Master!$A$2:$C$11,3,FALSE)</f>
        <v>SGD</v>
      </c>
      <c r="O5579" s="6" t="str">
        <f>VLOOKUP(B5579,Master!$A$2:$C$11,2,FALSE)</f>
        <v>Asia</v>
      </c>
      <c r="Q5579" s="39" t="str">
        <f>VLOOKUP(D5579,GL_Master!$A$1:$D$80,2,FALSE)</f>
        <v>PL</v>
      </c>
      <c r="R5579" s="39" t="str">
        <f>VLOOKUP(D5579,GL_Master!$A$1:$D$80,3,FALSE)</f>
        <v>Misc. expenses</v>
      </c>
      <c r="S5579" s="39" t="str">
        <f>VLOOKUP(D5579,GL_Master!$A$1:$D$80,4,FALSE)</f>
        <v>Repair &amp; Maintenance</v>
      </c>
    </row>
    <row r="5580" spans="1:19" x14ac:dyDescent="0.25">
      <c r="A5580" s="39" t="s">
        <v>262</v>
      </c>
      <c r="B5580" s="39" t="s">
        <v>236</v>
      </c>
      <c r="C5580" s="7">
        <v>44228</v>
      </c>
      <c r="D5580" s="39" t="s">
        <v>92</v>
      </c>
      <c r="E5580" s="39">
        <v>83</v>
      </c>
      <c r="F5580" s="82">
        <f t="shared" si="261"/>
        <v>8.3000000000000004E-2</v>
      </c>
      <c r="G5580" s="39">
        <f>VLOOKUP(N5580,Currecny_M!$A$1:$P$10,2,FALSE)</f>
        <v>53</v>
      </c>
      <c r="H5580" s="39">
        <f>MATCH(C5580,Currecny_M!$A$1:$P$1,0)</f>
        <v>12</v>
      </c>
      <c r="I5580" s="39">
        <f>VLOOKUP(N5580,Currecny_M!$A$1:$P$10,MATCH(Database!C5580,Currecny_M!$A$1:$P$1,0),FALSE)</f>
        <v>58.55</v>
      </c>
      <c r="J5580" s="82">
        <f t="shared" si="262"/>
        <v>4.8596500000000002</v>
      </c>
      <c r="K5580" s="39">
        <f>VLOOKUP('Cover page'!$B$6,Currecny_M!$A$1:$P$10,MATCH(Database!C5580,Currecny_M!$A$1:$P$1,0),FALSE)</f>
        <v>1</v>
      </c>
      <c r="L5580" s="82">
        <f t="shared" si="263"/>
        <v>4.8596500000000002</v>
      </c>
      <c r="M5580" s="82">
        <f>((E5580/$F$1)*VLOOKUP(N5580,Currecny_M!$A$1:$P$10,MATCH(Database!C5580,Currecny_M!$A$1:$P$1,0),FALSE))/VLOOKUP('Cover page'!$B$6,Currecny_M!$A$1:$P$10,MATCH(Database!C5580,Currecny_M!$A$1:$P$1,0),FALSE)</f>
        <v>4.8596500000000002</v>
      </c>
      <c r="N5580" s="6" t="str">
        <f>VLOOKUP(B5580,Master!$A$2:$C$11,3,FALSE)</f>
        <v>SGD</v>
      </c>
      <c r="O5580" s="6" t="str">
        <f>VLOOKUP(B5580,Master!$A$2:$C$11,2,FALSE)</f>
        <v>Asia</v>
      </c>
      <c r="Q5580" s="39" t="str">
        <f>VLOOKUP(D5580,GL_Master!$A$1:$D$80,2,FALSE)</f>
        <v>PL</v>
      </c>
      <c r="R5580" s="39" t="str">
        <f>VLOOKUP(D5580,GL_Master!$A$1:$D$80,3,FALSE)</f>
        <v>Misc. expenses</v>
      </c>
      <c r="S5580" s="39" t="str">
        <f>VLOOKUP(D5580,GL_Master!$A$1:$D$80,4,FALSE)</f>
        <v>Repair &amp; Maintenance</v>
      </c>
    </row>
    <row r="5581" spans="1:19" x14ac:dyDescent="0.25">
      <c r="A5581" s="39" t="s">
        <v>262</v>
      </c>
      <c r="B5581" s="39" t="s">
        <v>236</v>
      </c>
      <c r="C5581" s="7">
        <v>44228</v>
      </c>
      <c r="D5581" s="39" t="s">
        <v>93</v>
      </c>
      <c r="E5581" s="39">
        <v>998</v>
      </c>
      <c r="F5581" s="82">
        <f t="shared" si="261"/>
        <v>0.998</v>
      </c>
      <c r="G5581" s="39">
        <f>VLOOKUP(N5581,Currecny_M!$A$1:$P$10,2,FALSE)</f>
        <v>53</v>
      </c>
      <c r="H5581" s="39">
        <f>MATCH(C5581,Currecny_M!$A$1:$P$1,0)</f>
        <v>12</v>
      </c>
      <c r="I5581" s="39">
        <f>VLOOKUP(N5581,Currecny_M!$A$1:$P$10,MATCH(Database!C5581,Currecny_M!$A$1:$P$1,0),FALSE)</f>
        <v>58.55</v>
      </c>
      <c r="J5581" s="82">
        <f t="shared" si="262"/>
        <v>58.432899999999997</v>
      </c>
      <c r="K5581" s="39">
        <f>VLOOKUP('Cover page'!$B$6,Currecny_M!$A$1:$P$10,MATCH(Database!C5581,Currecny_M!$A$1:$P$1,0),FALSE)</f>
        <v>1</v>
      </c>
      <c r="L5581" s="82">
        <f t="shared" si="263"/>
        <v>58.432899999999997</v>
      </c>
      <c r="M5581" s="82">
        <f>((E5581/$F$1)*VLOOKUP(N5581,Currecny_M!$A$1:$P$10,MATCH(Database!C5581,Currecny_M!$A$1:$P$1,0),FALSE))/VLOOKUP('Cover page'!$B$6,Currecny_M!$A$1:$P$10,MATCH(Database!C5581,Currecny_M!$A$1:$P$1,0),FALSE)</f>
        <v>58.432899999999997</v>
      </c>
      <c r="N5581" s="6" t="str">
        <f>VLOOKUP(B5581,Master!$A$2:$C$11,3,FALSE)</f>
        <v>SGD</v>
      </c>
      <c r="O5581" s="6" t="str">
        <f>VLOOKUP(B5581,Master!$A$2:$C$11,2,FALSE)</f>
        <v>Asia</v>
      </c>
      <c r="Q5581" s="39" t="str">
        <f>VLOOKUP(D5581,GL_Master!$A$1:$D$80,2,FALSE)</f>
        <v>PL</v>
      </c>
      <c r="R5581" s="39" t="str">
        <f>VLOOKUP(D5581,GL_Master!$A$1:$D$80,3,FALSE)</f>
        <v>Salary wages &amp; benefits</v>
      </c>
      <c r="S5581" s="39" t="str">
        <f>VLOOKUP(D5581,GL_Master!$A$1:$D$80,4,FALSE)</f>
        <v>Employee benefits expense</v>
      </c>
    </row>
    <row r="5582" spans="1:19" x14ac:dyDescent="0.25">
      <c r="A5582" s="39" t="s">
        <v>262</v>
      </c>
      <c r="B5582" s="39" t="s">
        <v>236</v>
      </c>
      <c r="C5582" s="7">
        <v>44228</v>
      </c>
      <c r="D5582" s="39" t="s">
        <v>33</v>
      </c>
      <c r="E5582" s="39">
        <v>28</v>
      </c>
      <c r="F5582" s="82">
        <f t="shared" si="261"/>
        <v>2.8000000000000001E-2</v>
      </c>
      <c r="G5582" s="39">
        <f>VLOOKUP(N5582,Currecny_M!$A$1:$P$10,2,FALSE)</f>
        <v>53</v>
      </c>
      <c r="H5582" s="39">
        <f>MATCH(C5582,Currecny_M!$A$1:$P$1,0)</f>
        <v>12</v>
      </c>
      <c r="I5582" s="39">
        <f>VLOOKUP(N5582,Currecny_M!$A$1:$P$10,MATCH(Database!C5582,Currecny_M!$A$1:$P$1,0),FALSE)</f>
        <v>58.55</v>
      </c>
      <c r="J5582" s="82">
        <f t="shared" si="262"/>
        <v>1.6394</v>
      </c>
      <c r="K5582" s="39">
        <f>VLOOKUP('Cover page'!$B$6,Currecny_M!$A$1:$P$10,MATCH(Database!C5582,Currecny_M!$A$1:$P$1,0),FALSE)</f>
        <v>1</v>
      </c>
      <c r="L5582" s="82">
        <f t="shared" si="263"/>
        <v>1.6394</v>
      </c>
      <c r="M5582" s="82">
        <f>((E5582/$F$1)*VLOOKUP(N5582,Currecny_M!$A$1:$P$10,MATCH(Database!C5582,Currecny_M!$A$1:$P$1,0),FALSE))/VLOOKUP('Cover page'!$B$6,Currecny_M!$A$1:$P$10,MATCH(Database!C5582,Currecny_M!$A$1:$P$1,0),FALSE)</f>
        <v>1.6394</v>
      </c>
      <c r="N5582" s="6" t="str">
        <f>VLOOKUP(B5582,Master!$A$2:$C$11,3,FALSE)</f>
        <v>SGD</v>
      </c>
      <c r="O5582" s="6" t="str">
        <f>VLOOKUP(B5582,Master!$A$2:$C$11,2,FALSE)</f>
        <v>Asia</v>
      </c>
      <c r="Q5582" s="39" t="str">
        <f>VLOOKUP(D5582,GL_Master!$A$1:$D$80,2,FALSE)</f>
        <v>PL</v>
      </c>
      <c r="R5582" s="39" t="str">
        <f>VLOOKUP(D5582,GL_Master!$A$1:$D$80,3,FALSE)</f>
        <v>Staff welfare expenses</v>
      </c>
      <c r="S5582" s="39" t="str">
        <f>VLOOKUP(D5582,GL_Master!$A$1:$D$80,4,FALSE)</f>
        <v>Other staff welfare</v>
      </c>
    </row>
    <row r="5583" spans="1:19" x14ac:dyDescent="0.25">
      <c r="A5583" s="39" t="s">
        <v>262</v>
      </c>
      <c r="B5583" s="39" t="s">
        <v>236</v>
      </c>
      <c r="C5583" s="7">
        <v>44228</v>
      </c>
      <c r="D5583" s="39" t="s">
        <v>94</v>
      </c>
      <c r="E5583" s="39">
        <v>171</v>
      </c>
      <c r="F5583" s="82">
        <f t="shared" si="261"/>
        <v>0.17100000000000001</v>
      </c>
      <c r="G5583" s="39">
        <f>VLOOKUP(N5583,Currecny_M!$A$1:$P$10,2,FALSE)</f>
        <v>53</v>
      </c>
      <c r="H5583" s="39">
        <f>MATCH(C5583,Currecny_M!$A$1:$P$1,0)</f>
        <v>12</v>
      </c>
      <c r="I5583" s="39">
        <f>VLOOKUP(N5583,Currecny_M!$A$1:$P$10,MATCH(Database!C5583,Currecny_M!$A$1:$P$1,0),FALSE)</f>
        <v>58.55</v>
      </c>
      <c r="J5583" s="82">
        <f t="shared" si="262"/>
        <v>10.01205</v>
      </c>
      <c r="K5583" s="39">
        <f>VLOOKUP('Cover page'!$B$6,Currecny_M!$A$1:$P$10,MATCH(Database!C5583,Currecny_M!$A$1:$P$1,0),FALSE)</f>
        <v>1</v>
      </c>
      <c r="L5583" s="82">
        <f t="shared" si="263"/>
        <v>10.01205</v>
      </c>
      <c r="M5583" s="82">
        <f>((E5583/$F$1)*VLOOKUP(N5583,Currecny_M!$A$1:$P$10,MATCH(Database!C5583,Currecny_M!$A$1:$P$1,0),FALSE))/VLOOKUP('Cover page'!$B$6,Currecny_M!$A$1:$P$10,MATCH(Database!C5583,Currecny_M!$A$1:$P$1,0),FALSE)</f>
        <v>10.01205</v>
      </c>
      <c r="N5583" s="6" t="str">
        <f>VLOOKUP(B5583,Master!$A$2:$C$11,3,FALSE)</f>
        <v>SGD</v>
      </c>
      <c r="O5583" s="6" t="str">
        <f>VLOOKUP(B5583,Master!$A$2:$C$11,2,FALSE)</f>
        <v>Asia</v>
      </c>
      <c r="Q5583" s="39" t="str">
        <f>VLOOKUP(D5583,GL_Master!$A$1:$D$80,2,FALSE)</f>
        <v>PL</v>
      </c>
      <c r="R5583" s="39" t="str">
        <f>VLOOKUP(D5583,GL_Master!$A$1:$D$80,3,FALSE)</f>
        <v xml:space="preserve">Gratuity expenses </v>
      </c>
      <c r="S5583" s="39" t="str">
        <f>VLOOKUP(D5583,GL_Master!$A$1:$D$80,4,FALSE)</f>
        <v>Gratuity</v>
      </c>
    </row>
    <row r="5584" spans="1:19" x14ac:dyDescent="0.25">
      <c r="A5584" s="39" t="s">
        <v>262</v>
      </c>
      <c r="B5584" s="39" t="s">
        <v>236</v>
      </c>
      <c r="C5584" s="7">
        <v>44228</v>
      </c>
      <c r="D5584" s="39" t="s">
        <v>95</v>
      </c>
      <c r="E5584" s="39">
        <v>56</v>
      </c>
      <c r="F5584" s="82">
        <f t="shared" si="261"/>
        <v>5.6000000000000001E-2</v>
      </c>
      <c r="G5584" s="39">
        <f>VLOOKUP(N5584,Currecny_M!$A$1:$P$10,2,FALSE)</f>
        <v>53</v>
      </c>
      <c r="H5584" s="39">
        <f>MATCH(C5584,Currecny_M!$A$1:$P$1,0)</f>
        <v>12</v>
      </c>
      <c r="I5584" s="39">
        <f>VLOOKUP(N5584,Currecny_M!$A$1:$P$10,MATCH(Database!C5584,Currecny_M!$A$1:$P$1,0),FALSE)</f>
        <v>58.55</v>
      </c>
      <c r="J5584" s="82">
        <f t="shared" si="262"/>
        <v>3.2787999999999999</v>
      </c>
      <c r="K5584" s="39">
        <f>VLOOKUP('Cover page'!$B$6,Currecny_M!$A$1:$P$10,MATCH(Database!C5584,Currecny_M!$A$1:$P$1,0),FALSE)</f>
        <v>1</v>
      </c>
      <c r="L5584" s="82">
        <f t="shared" si="263"/>
        <v>3.2787999999999999</v>
      </c>
      <c r="M5584" s="82">
        <f>((E5584/$F$1)*VLOOKUP(N5584,Currecny_M!$A$1:$P$10,MATCH(Database!C5584,Currecny_M!$A$1:$P$1,0),FALSE))/VLOOKUP('Cover page'!$B$6,Currecny_M!$A$1:$P$10,MATCH(Database!C5584,Currecny_M!$A$1:$P$1,0),FALSE)</f>
        <v>3.2787999999999999</v>
      </c>
      <c r="N5584" s="6" t="str">
        <f>VLOOKUP(B5584,Master!$A$2:$C$11,3,FALSE)</f>
        <v>SGD</v>
      </c>
      <c r="O5584" s="6" t="str">
        <f>VLOOKUP(B5584,Master!$A$2:$C$11,2,FALSE)</f>
        <v>Asia</v>
      </c>
      <c r="Q5584" s="39" t="str">
        <f>VLOOKUP(D5584,GL_Master!$A$1:$D$80,2,FALSE)</f>
        <v>PL</v>
      </c>
      <c r="R5584" s="39" t="str">
        <f>VLOOKUP(D5584,GL_Master!$A$1:$D$80,3,FALSE)</f>
        <v>Salary wages &amp; benefits</v>
      </c>
      <c r="S5584" s="39" t="str">
        <f>VLOOKUP(D5584,GL_Master!$A$1:$D$80,4,FALSE)</f>
        <v>Employee benefits expense</v>
      </c>
    </row>
    <row r="5585" spans="1:19" x14ac:dyDescent="0.25">
      <c r="A5585" s="39" t="s">
        <v>262</v>
      </c>
      <c r="B5585" s="39" t="s">
        <v>236</v>
      </c>
      <c r="C5585" s="7">
        <v>44228</v>
      </c>
      <c r="D5585" s="39" t="s">
        <v>96</v>
      </c>
      <c r="E5585" s="39">
        <v>494</v>
      </c>
      <c r="F5585" s="82">
        <f t="shared" si="261"/>
        <v>0.49399999999999999</v>
      </c>
      <c r="G5585" s="39">
        <f>VLOOKUP(N5585,Currecny_M!$A$1:$P$10,2,FALSE)</f>
        <v>53</v>
      </c>
      <c r="H5585" s="39">
        <f>MATCH(C5585,Currecny_M!$A$1:$P$1,0)</f>
        <v>12</v>
      </c>
      <c r="I5585" s="39">
        <f>VLOOKUP(N5585,Currecny_M!$A$1:$P$10,MATCH(Database!C5585,Currecny_M!$A$1:$P$1,0),FALSE)</f>
        <v>58.55</v>
      </c>
      <c r="J5585" s="82">
        <f t="shared" si="262"/>
        <v>28.923699999999997</v>
      </c>
      <c r="K5585" s="39">
        <f>VLOOKUP('Cover page'!$B$6,Currecny_M!$A$1:$P$10,MATCH(Database!C5585,Currecny_M!$A$1:$P$1,0),FALSE)</f>
        <v>1</v>
      </c>
      <c r="L5585" s="82">
        <f t="shared" si="263"/>
        <v>28.923699999999997</v>
      </c>
      <c r="M5585" s="82">
        <f>((E5585/$F$1)*VLOOKUP(N5585,Currecny_M!$A$1:$P$10,MATCH(Database!C5585,Currecny_M!$A$1:$P$1,0),FALSE))/VLOOKUP('Cover page'!$B$6,Currecny_M!$A$1:$P$10,MATCH(Database!C5585,Currecny_M!$A$1:$P$1,0),FALSE)</f>
        <v>28.923699999999997</v>
      </c>
      <c r="N5585" s="6" t="str">
        <f>VLOOKUP(B5585,Master!$A$2:$C$11,3,FALSE)</f>
        <v>SGD</v>
      </c>
      <c r="O5585" s="6" t="str">
        <f>VLOOKUP(B5585,Master!$A$2:$C$11,2,FALSE)</f>
        <v>Asia</v>
      </c>
      <c r="Q5585" s="39" t="str">
        <f>VLOOKUP(D5585,GL_Master!$A$1:$D$80,2,FALSE)</f>
        <v>PL</v>
      </c>
      <c r="R5585" s="39" t="str">
        <f>VLOOKUP(D5585,GL_Master!$A$1:$D$80,3,FALSE)</f>
        <v>Salary wages &amp; benefits</v>
      </c>
      <c r="S5585" s="39" t="str">
        <f>VLOOKUP(D5585,GL_Master!$A$1:$D$80,4,FALSE)</f>
        <v>Employee benefits expense</v>
      </c>
    </row>
    <row r="5586" spans="1:19" x14ac:dyDescent="0.25">
      <c r="A5586" s="39" t="s">
        <v>262</v>
      </c>
      <c r="B5586" s="39" t="s">
        <v>236</v>
      </c>
      <c r="C5586" s="7">
        <v>44228</v>
      </c>
      <c r="D5586" s="39" t="s">
        <v>97</v>
      </c>
      <c r="E5586" s="39">
        <v>29</v>
      </c>
      <c r="F5586" s="82">
        <f t="shared" si="261"/>
        <v>2.9000000000000001E-2</v>
      </c>
      <c r="G5586" s="39">
        <f>VLOOKUP(N5586,Currecny_M!$A$1:$P$10,2,FALSE)</f>
        <v>53</v>
      </c>
      <c r="H5586" s="39">
        <f>MATCH(C5586,Currecny_M!$A$1:$P$1,0)</f>
        <v>12</v>
      </c>
      <c r="I5586" s="39">
        <f>VLOOKUP(N5586,Currecny_M!$A$1:$P$10,MATCH(Database!C5586,Currecny_M!$A$1:$P$1,0),FALSE)</f>
        <v>58.55</v>
      </c>
      <c r="J5586" s="82">
        <f t="shared" si="262"/>
        <v>1.6979500000000001</v>
      </c>
      <c r="K5586" s="39">
        <f>VLOOKUP('Cover page'!$B$6,Currecny_M!$A$1:$P$10,MATCH(Database!C5586,Currecny_M!$A$1:$P$1,0),FALSE)</f>
        <v>1</v>
      </c>
      <c r="L5586" s="82">
        <f t="shared" si="263"/>
        <v>1.6979500000000001</v>
      </c>
      <c r="M5586" s="82">
        <f>((E5586/$F$1)*VLOOKUP(N5586,Currecny_M!$A$1:$P$10,MATCH(Database!C5586,Currecny_M!$A$1:$P$1,0),FALSE))/VLOOKUP('Cover page'!$B$6,Currecny_M!$A$1:$P$10,MATCH(Database!C5586,Currecny_M!$A$1:$P$1,0),FALSE)</f>
        <v>1.6979500000000001</v>
      </c>
      <c r="N5586" s="6" t="str">
        <f>VLOOKUP(B5586,Master!$A$2:$C$11,3,FALSE)</f>
        <v>SGD</v>
      </c>
      <c r="O5586" s="6" t="str">
        <f>VLOOKUP(B5586,Master!$A$2:$C$11,2,FALSE)</f>
        <v>Asia</v>
      </c>
      <c r="Q5586" s="39" t="str">
        <f>VLOOKUP(D5586,GL_Master!$A$1:$D$80,2,FALSE)</f>
        <v>PL</v>
      </c>
      <c r="R5586" s="39" t="str">
        <f>VLOOKUP(D5586,GL_Master!$A$1:$D$80,3,FALSE)</f>
        <v>Salary wages &amp; benefits</v>
      </c>
      <c r="S5586" s="39" t="str">
        <f>VLOOKUP(D5586,GL_Master!$A$1:$D$80,4,FALSE)</f>
        <v>Employee benefits expense</v>
      </c>
    </row>
    <row r="5587" spans="1:19" x14ac:dyDescent="0.25">
      <c r="A5587" s="39" t="s">
        <v>262</v>
      </c>
      <c r="B5587" s="39" t="s">
        <v>236</v>
      </c>
      <c r="C5587" s="7">
        <v>44228</v>
      </c>
      <c r="D5587" s="39" t="s">
        <v>98</v>
      </c>
      <c r="E5587" s="39">
        <v>55</v>
      </c>
      <c r="F5587" s="82">
        <f t="shared" si="261"/>
        <v>5.5E-2</v>
      </c>
      <c r="G5587" s="39">
        <f>VLOOKUP(N5587,Currecny_M!$A$1:$P$10,2,FALSE)</f>
        <v>53</v>
      </c>
      <c r="H5587" s="39">
        <f>MATCH(C5587,Currecny_M!$A$1:$P$1,0)</f>
        <v>12</v>
      </c>
      <c r="I5587" s="39">
        <f>VLOOKUP(N5587,Currecny_M!$A$1:$P$10,MATCH(Database!C5587,Currecny_M!$A$1:$P$1,0),FALSE)</f>
        <v>58.55</v>
      </c>
      <c r="J5587" s="82">
        <f t="shared" si="262"/>
        <v>3.2202500000000001</v>
      </c>
      <c r="K5587" s="39">
        <f>VLOOKUP('Cover page'!$B$6,Currecny_M!$A$1:$P$10,MATCH(Database!C5587,Currecny_M!$A$1:$P$1,0),FALSE)</f>
        <v>1</v>
      </c>
      <c r="L5587" s="82">
        <f t="shared" si="263"/>
        <v>3.2202500000000001</v>
      </c>
      <c r="M5587" s="82">
        <f>((E5587/$F$1)*VLOOKUP(N5587,Currecny_M!$A$1:$P$10,MATCH(Database!C5587,Currecny_M!$A$1:$P$1,0),FALSE))/VLOOKUP('Cover page'!$B$6,Currecny_M!$A$1:$P$10,MATCH(Database!C5587,Currecny_M!$A$1:$P$1,0),FALSE)</f>
        <v>3.2202500000000001</v>
      </c>
      <c r="N5587" s="6" t="str">
        <f>VLOOKUP(B5587,Master!$A$2:$C$11,3,FALSE)</f>
        <v>SGD</v>
      </c>
      <c r="O5587" s="6" t="str">
        <f>VLOOKUP(B5587,Master!$A$2:$C$11,2,FALSE)</f>
        <v>Asia</v>
      </c>
      <c r="Q5587" s="39" t="str">
        <f>VLOOKUP(D5587,GL_Master!$A$1:$D$80,2,FALSE)</f>
        <v>PL</v>
      </c>
      <c r="R5587" s="39" t="str">
        <f>VLOOKUP(D5587,GL_Master!$A$1:$D$80,3,FALSE)</f>
        <v>Salary wages &amp; benefits</v>
      </c>
      <c r="S5587" s="39" t="str">
        <f>VLOOKUP(D5587,GL_Master!$A$1:$D$80,4,FALSE)</f>
        <v>Employee benefits expense</v>
      </c>
    </row>
    <row r="5588" spans="1:19" x14ac:dyDescent="0.25">
      <c r="A5588" s="39" t="s">
        <v>262</v>
      </c>
      <c r="B5588" s="39" t="s">
        <v>236</v>
      </c>
      <c r="C5588" s="7">
        <v>44228</v>
      </c>
      <c r="D5588" s="39" t="s">
        <v>99</v>
      </c>
      <c r="E5588" s="39">
        <v>29</v>
      </c>
      <c r="F5588" s="82">
        <f t="shared" si="261"/>
        <v>2.9000000000000001E-2</v>
      </c>
      <c r="G5588" s="39">
        <f>VLOOKUP(N5588,Currecny_M!$A$1:$P$10,2,FALSE)</f>
        <v>53</v>
      </c>
      <c r="H5588" s="39">
        <f>MATCH(C5588,Currecny_M!$A$1:$P$1,0)</f>
        <v>12</v>
      </c>
      <c r="I5588" s="39">
        <f>VLOOKUP(N5588,Currecny_M!$A$1:$P$10,MATCH(Database!C5588,Currecny_M!$A$1:$P$1,0),FALSE)</f>
        <v>58.55</v>
      </c>
      <c r="J5588" s="82">
        <f t="shared" si="262"/>
        <v>1.6979500000000001</v>
      </c>
      <c r="K5588" s="39">
        <f>VLOOKUP('Cover page'!$B$6,Currecny_M!$A$1:$P$10,MATCH(Database!C5588,Currecny_M!$A$1:$P$1,0),FALSE)</f>
        <v>1</v>
      </c>
      <c r="L5588" s="82">
        <f t="shared" si="263"/>
        <v>1.6979500000000001</v>
      </c>
      <c r="M5588" s="82">
        <f>((E5588/$F$1)*VLOOKUP(N5588,Currecny_M!$A$1:$P$10,MATCH(Database!C5588,Currecny_M!$A$1:$P$1,0),FALSE))/VLOOKUP('Cover page'!$B$6,Currecny_M!$A$1:$P$10,MATCH(Database!C5588,Currecny_M!$A$1:$P$1,0),FALSE)</f>
        <v>1.6979500000000001</v>
      </c>
      <c r="N5588" s="6" t="str">
        <f>VLOOKUP(B5588,Master!$A$2:$C$11,3,FALSE)</f>
        <v>SGD</v>
      </c>
      <c r="O5588" s="6" t="str">
        <f>VLOOKUP(B5588,Master!$A$2:$C$11,2,FALSE)</f>
        <v>Asia</v>
      </c>
      <c r="Q5588" s="39" t="str">
        <f>VLOOKUP(D5588,GL_Master!$A$1:$D$80,2,FALSE)</f>
        <v>PL</v>
      </c>
      <c r="R5588" s="39" t="str">
        <f>VLOOKUP(D5588,GL_Master!$A$1:$D$80,3,FALSE)</f>
        <v>Salary wages &amp; benefits</v>
      </c>
      <c r="S5588" s="39" t="str">
        <f>VLOOKUP(D5588,GL_Master!$A$1:$D$80,4,FALSE)</f>
        <v>Employee benefits expense</v>
      </c>
    </row>
    <row r="5589" spans="1:19" x14ac:dyDescent="0.25">
      <c r="A5589" s="39" t="s">
        <v>262</v>
      </c>
      <c r="B5589" s="39" t="s">
        <v>236</v>
      </c>
      <c r="C5589" s="7">
        <v>44228</v>
      </c>
      <c r="D5589" s="39" t="s">
        <v>100</v>
      </c>
      <c r="E5589" s="39">
        <v>196</v>
      </c>
      <c r="F5589" s="82">
        <f t="shared" si="261"/>
        <v>0.19600000000000001</v>
      </c>
      <c r="G5589" s="39">
        <f>VLOOKUP(N5589,Currecny_M!$A$1:$P$10,2,FALSE)</f>
        <v>53</v>
      </c>
      <c r="H5589" s="39">
        <f>MATCH(C5589,Currecny_M!$A$1:$P$1,0)</f>
        <v>12</v>
      </c>
      <c r="I5589" s="39">
        <f>VLOOKUP(N5589,Currecny_M!$A$1:$P$10,MATCH(Database!C5589,Currecny_M!$A$1:$P$1,0),FALSE)</f>
        <v>58.55</v>
      </c>
      <c r="J5589" s="82">
        <f t="shared" si="262"/>
        <v>11.4758</v>
      </c>
      <c r="K5589" s="39">
        <f>VLOOKUP('Cover page'!$B$6,Currecny_M!$A$1:$P$10,MATCH(Database!C5589,Currecny_M!$A$1:$P$1,0),FALSE)</f>
        <v>1</v>
      </c>
      <c r="L5589" s="82">
        <f t="shared" si="263"/>
        <v>11.4758</v>
      </c>
      <c r="M5589" s="82">
        <f>((E5589/$F$1)*VLOOKUP(N5589,Currecny_M!$A$1:$P$10,MATCH(Database!C5589,Currecny_M!$A$1:$P$1,0),FALSE))/VLOOKUP('Cover page'!$B$6,Currecny_M!$A$1:$P$10,MATCH(Database!C5589,Currecny_M!$A$1:$P$1,0),FALSE)</f>
        <v>11.4758</v>
      </c>
      <c r="N5589" s="6" t="str">
        <f>VLOOKUP(B5589,Master!$A$2:$C$11,3,FALSE)</f>
        <v>SGD</v>
      </c>
      <c r="O5589" s="6" t="str">
        <f>VLOOKUP(B5589,Master!$A$2:$C$11,2,FALSE)</f>
        <v>Asia</v>
      </c>
      <c r="Q5589" s="39" t="str">
        <f>VLOOKUP(D5589,GL_Master!$A$1:$D$80,2,FALSE)</f>
        <v>PL</v>
      </c>
      <c r="R5589" s="39" t="str">
        <f>VLOOKUP(D5589,GL_Master!$A$1:$D$80,3,FALSE)</f>
        <v>Salary wages &amp; benefits</v>
      </c>
      <c r="S5589" s="39" t="str">
        <f>VLOOKUP(D5589,GL_Master!$A$1:$D$80,4,FALSE)</f>
        <v>Employee benefits expense</v>
      </c>
    </row>
    <row r="5590" spans="1:19" x14ac:dyDescent="0.25">
      <c r="A5590" s="39" t="s">
        <v>262</v>
      </c>
      <c r="B5590" s="39" t="s">
        <v>236</v>
      </c>
      <c r="C5590" s="7">
        <v>44228</v>
      </c>
      <c r="D5590" s="39" t="s">
        <v>30</v>
      </c>
      <c r="E5590" s="39">
        <v>54</v>
      </c>
      <c r="F5590" s="82">
        <f t="shared" si="261"/>
        <v>5.3999999999999999E-2</v>
      </c>
      <c r="G5590" s="39">
        <f>VLOOKUP(N5590,Currecny_M!$A$1:$P$10,2,FALSE)</f>
        <v>53</v>
      </c>
      <c r="H5590" s="39">
        <f>MATCH(C5590,Currecny_M!$A$1:$P$1,0)</f>
        <v>12</v>
      </c>
      <c r="I5590" s="39">
        <f>VLOOKUP(N5590,Currecny_M!$A$1:$P$10,MATCH(Database!C5590,Currecny_M!$A$1:$P$1,0),FALSE)</f>
        <v>58.55</v>
      </c>
      <c r="J5590" s="82">
        <f t="shared" si="262"/>
        <v>3.1616999999999997</v>
      </c>
      <c r="K5590" s="39">
        <f>VLOOKUP('Cover page'!$B$6,Currecny_M!$A$1:$P$10,MATCH(Database!C5590,Currecny_M!$A$1:$P$1,0),FALSE)</f>
        <v>1</v>
      </c>
      <c r="L5590" s="82">
        <f t="shared" si="263"/>
        <v>3.1616999999999997</v>
      </c>
      <c r="M5590" s="82">
        <f>((E5590/$F$1)*VLOOKUP(N5590,Currecny_M!$A$1:$P$10,MATCH(Database!C5590,Currecny_M!$A$1:$P$1,0),FALSE))/VLOOKUP('Cover page'!$B$6,Currecny_M!$A$1:$P$10,MATCH(Database!C5590,Currecny_M!$A$1:$P$1,0),FALSE)</f>
        <v>3.1616999999999997</v>
      </c>
      <c r="N5590" s="6" t="str">
        <f>VLOOKUP(B5590,Master!$A$2:$C$11,3,FALSE)</f>
        <v>SGD</v>
      </c>
      <c r="O5590" s="6" t="str">
        <f>VLOOKUP(B5590,Master!$A$2:$C$11,2,FALSE)</f>
        <v>Asia</v>
      </c>
      <c r="Q5590" s="39" t="str">
        <f>VLOOKUP(D5590,GL_Master!$A$1:$D$80,2,FALSE)</f>
        <v>PL</v>
      </c>
      <c r="R5590" s="39" t="str">
        <f>VLOOKUP(D5590,GL_Master!$A$1:$D$80,3,FALSE)</f>
        <v>Travelling and conveyance</v>
      </c>
      <c r="S5590" s="39" t="str">
        <f>VLOOKUP(D5590,GL_Master!$A$1:$D$80,4,FALSE)</f>
        <v>Local conveyance</v>
      </c>
    </row>
    <row r="5591" spans="1:19" x14ac:dyDescent="0.25">
      <c r="A5591" s="39" t="s">
        <v>262</v>
      </c>
      <c r="B5591" s="39" t="s">
        <v>236</v>
      </c>
      <c r="C5591" s="7">
        <v>44228</v>
      </c>
      <c r="D5591" s="39" t="s">
        <v>31</v>
      </c>
      <c r="E5591" s="39">
        <v>28</v>
      </c>
      <c r="F5591" s="82">
        <f t="shared" si="261"/>
        <v>2.8000000000000001E-2</v>
      </c>
      <c r="G5591" s="39">
        <f>VLOOKUP(N5591,Currecny_M!$A$1:$P$10,2,FALSE)</f>
        <v>53</v>
      </c>
      <c r="H5591" s="39">
        <f>MATCH(C5591,Currecny_M!$A$1:$P$1,0)</f>
        <v>12</v>
      </c>
      <c r="I5591" s="39">
        <f>VLOOKUP(N5591,Currecny_M!$A$1:$P$10,MATCH(Database!C5591,Currecny_M!$A$1:$P$1,0),FALSE)</f>
        <v>58.55</v>
      </c>
      <c r="J5591" s="82">
        <f t="shared" si="262"/>
        <v>1.6394</v>
      </c>
      <c r="K5591" s="39">
        <f>VLOOKUP('Cover page'!$B$6,Currecny_M!$A$1:$P$10,MATCH(Database!C5591,Currecny_M!$A$1:$P$1,0),FALSE)</f>
        <v>1</v>
      </c>
      <c r="L5591" s="82">
        <f t="shared" si="263"/>
        <v>1.6394</v>
      </c>
      <c r="M5591" s="82">
        <f>((E5591/$F$1)*VLOOKUP(N5591,Currecny_M!$A$1:$P$10,MATCH(Database!C5591,Currecny_M!$A$1:$P$1,0),FALSE))/VLOOKUP('Cover page'!$B$6,Currecny_M!$A$1:$P$10,MATCH(Database!C5591,Currecny_M!$A$1:$P$1,0),FALSE)</f>
        <v>1.6394</v>
      </c>
      <c r="N5591" s="6" t="str">
        <f>VLOOKUP(B5591,Master!$A$2:$C$11,3,FALSE)</f>
        <v>SGD</v>
      </c>
      <c r="O5591" s="6" t="str">
        <f>VLOOKUP(B5591,Master!$A$2:$C$11,2,FALSE)</f>
        <v>Asia</v>
      </c>
      <c r="Q5591" s="39" t="str">
        <f>VLOOKUP(D5591,GL_Master!$A$1:$D$80,2,FALSE)</f>
        <v>PL</v>
      </c>
      <c r="R5591" s="39" t="str">
        <f>VLOOKUP(D5591,GL_Master!$A$1:$D$80,3,FALSE)</f>
        <v>Office expenses</v>
      </c>
      <c r="S5591" s="39" t="str">
        <f>VLOOKUP(D5591,GL_Master!$A$1:$D$80,4,FALSE)</f>
        <v>Parking charges</v>
      </c>
    </row>
    <row r="5592" spans="1:19" x14ac:dyDescent="0.25">
      <c r="A5592" s="39" t="s">
        <v>262</v>
      </c>
      <c r="B5592" s="39" t="s">
        <v>236</v>
      </c>
      <c r="C5592" s="7">
        <v>44228</v>
      </c>
      <c r="D5592" s="39" t="s">
        <v>101</v>
      </c>
      <c r="E5592" s="39">
        <v>27</v>
      </c>
      <c r="F5592" s="82">
        <f t="shared" si="261"/>
        <v>2.7E-2</v>
      </c>
      <c r="G5592" s="39">
        <f>VLOOKUP(N5592,Currecny_M!$A$1:$P$10,2,FALSE)</f>
        <v>53</v>
      </c>
      <c r="H5592" s="39">
        <f>MATCH(C5592,Currecny_M!$A$1:$P$1,0)</f>
        <v>12</v>
      </c>
      <c r="I5592" s="39">
        <f>VLOOKUP(N5592,Currecny_M!$A$1:$P$10,MATCH(Database!C5592,Currecny_M!$A$1:$P$1,0),FALSE)</f>
        <v>58.55</v>
      </c>
      <c r="J5592" s="82">
        <f t="shared" si="262"/>
        <v>1.5808499999999999</v>
      </c>
      <c r="K5592" s="39">
        <f>VLOOKUP('Cover page'!$B$6,Currecny_M!$A$1:$P$10,MATCH(Database!C5592,Currecny_M!$A$1:$P$1,0),FALSE)</f>
        <v>1</v>
      </c>
      <c r="L5592" s="82">
        <f t="shared" si="263"/>
        <v>1.5808499999999999</v>
      </c>
      <c r="M5592" s="82">
        <f>((E5592/$F$1)*VLOOKUP(N5592,Currecny_M!$A$1:$P$10,MATCH(Database!C5592,Currecny_M!$A$1:$P$1,0),FALSE))/VLOOKUP('Cover page'!$B$6,Currecny_M!$A$1:$P$10,MATCH(Database!C5592,Currecny_M!$A$1:$P$1,0),FALSE)</f>
        <v>1.5808499999999999</v>
      </c>
      <c r="N5592" s="6" t="str">
        <f>VLOOKUP(B5592,Master!$A$2:$C$11,3,FALSE)</f>
        <v>SGD</v>
      </c>
      <c r="O5592" s="6" t="str">
        <f>VLOOKUP(B5592,Master!$A$2:$C$11,2,FALSE)</f>
        <v>Asia</v>
      </c>
      <c r="Q5592" s="39" t="str">
        <f>VLOOKUP(D5592,GL_Master!$A$1:$D$80,2,FALSE)</f>
        <v>PL</v>
      </c>
      <c r="R5592" s="39" t="str">
        <f>VLOOKUP(D5592,GL_Master!$A$1:$D$80,3,FALSE)</f>
        <v>COGS</v>
      </c>
      <c r="S5592" s="39" t="str">
        <f>VLOOKUP(D5592,GL_Master!$A$1:$D$80,4,FALSE)</f>
        <v>Purchase of other traded goods</v>
      </c>
    </row>
    <row r="5593" spans="1:19" x14ac:dyDescent="0.25">
      <c r="A5593" s="39" t="s">
        <v>262</v>
      </c>
      <c r="B5593" s="39" t="s">
        <v>236</v>
      </c>
      <c r="C5593" s="7">
        <v>44228</v>
      </c>
      <c r="D5593" s="39" t="s">
        <v>102</v>
      </c>
      <c r="E5593" s="39">
        <v>28</v>
      </c>
      <c r="F5593" s="82">
        <f t="shared" si="261"/>
        <v>2.8000000000000001E-2</v>
      </c>
      <c r="G5593" s="39">
        <f>VLOOKUP(N5593,Currecny_M!$A$1:$P$10,2,FALSE)</f>
        <v>53</v>
      </c>
      <c r="H5593" s="39">
        <f>MATCH(C5593,Currecny_M!$A$1:$P$1,0)</f>
        <v>12</v>
      </c>
      <c r="I5593" s="39">
        <f>VLOOKUP(N5593,Currecny_M!$A$1:$P$10,MATCH(Database!C5593,Currecny_M!$A$1:$P$1,0),FALSE)</f>
        <v>58.55</v>
      </c>
      <c r="J5593" s="82">
        <f t="shared" si="262"/>
        <v>1.6394</v>
      </c>
      <c r="K5593" s="39">
        <f>VLOOKUP('Cover page'!$B$6,Currecny_M!$A$1:$P$10,MATCH(Database!C5593,Currecny_M!$A$1:$P$1,0),FALSE)</f>
        <v>1</v>
      </c>
      <c r="L5593" s="82">
        <f t="shared" si="263"/>
        <v>1.6394</v>
      </c>
      <c r="M5593" s="82">
        <f>((E5593/$F$1)*VLOOKUP(N5593,Currecny_M!$A$1:$P$10,MATCH(Database!C5593,Currecny_M!$A$1:$P$1,0),FALSE))/VLOOKUP('Cover page'!$B$6,Currecny_M!$A$1:$P$10,MATCH(Database!C5593,Currecny_M!$A$1:$P$1,0),FALSE)</f>
        <v>1.6394</v>
      </c>
      <c r="N5593" s="6" t="str">
        <f>VLOOKUP(B5593,Master!$A$2:$C$11,3,FALSE)</f>
        <v>SGD</v>
      </c>
      <c r="O5593" s="6" t="str">
        <f>VLOOKUP(B5593,Master!$A$2:$C$11,2,FALSE)</f>
        <v>Asia</v>
      </c>
      <c r="Q5593" s="39" t="str">
        <f>VLOOKUP(D5593,GL_Master!$A$1:$D$80,2,FALSE)</f>
        <v>PL</v>
      </c>
      <c r="R5593" s="39" t="str">
        <f>VLOOKUP(D5593,GL_Master!$A$1:$D$80,3,FALSE)</f>
        <v>Staff welfare expenses</v>
      </c>
      <c r="S5593" s="39" t="str">
        <f>VLOOKUP(D5593,GL_Master!$A$1:$D$80,4,FALSE)</f>
        <v>Diwali Expense</v>
      </c>
    </row>
    <row r="5594" spans="1:19" x14ac:dyDescent="0.25">
      <c r="A5594" s="39" t="s">
        <v>262</v>
      </c>
      <c r="B5594" s="39" t="s">
        <v>236</v>
      </c>
      <c r="C5594" s="7">
        <v>44228</v>
      </c>
      <c r="D5594" s="39" t="s">
        <v>20</v>
      </c>
      <c r="E5594" s="39">
        <v>54</v>
      </c>
      <c r="F5594" s="82">
        <f t="shared" si="261"/>
        <v>5.3999999999999999E-2</v>
      </c>
      <c r="G5594" s="39">
        <f>VLOOKUP(N5594,Currecny_M!$A$1:$P$10,2,FALSE)</f>
        <v>53</v>
      </c>
      <c r="H5594" s="39">
        <f>MATCH(C5594,Currecny_M!$A$1:$P$1,0)</f>
        <v>12</v>
      </c>
      <c r="I5594" s="39">
        <f>VLOOKUP(N5594,Currecny_M!$A$1:$P$10,MATCH(Database!C5594,Currecny_M!$A$1:$P$1,0),FALSE)</f>
        <v>58.55</v>
      </c>
      <c r="J5594" s="82">
        <f t="shared" si="262"/>
        <v>3.1616999999999997</v>
      </c>
      <c r="K5594" s="39">
        <f>VLOOKUP('Cover page'!$B$6,Currecny_M!$A$1:$P$10,MATCH(Database!C5594,Currecny_M!$A$1:$P$1,0),FALSE)</f>
        <v>1</v>
      </c>
      <c r="L5594" s="82">
        <f t="shared" si="263"/>
        <v>3.1616999999999997</v>
      </c>
      <c r="M5594" s="82">
        <f>((E5594/$F$1)*VLOOKUP(N5594,Currecny_M!$A$1:$P$10,MATCH(Database!C5594,Currecny_M!$A$1:$P$1,0),FALSE))/VLOOKUP('Cover page'!$B$6,Currecny_M!$A$1:$P$10,MATCH(Database!C5594,Currecny_M!$A$1:$P$1,0),FALSE)</f>
        <v>3.1616999999999997</v>
      </c>
      <c r="N5594" s="6" t="str">
        <f>VLOOKUP(B5594,Master!$A$2:$C$11,3,FALSE)</f>
        <v>SGD</v>
      </c>
      <c r="O5594" s="6" t="str">
        <f>VLOOKUP(B5594,Master!$A$2:$C$11,2,FALSE)</f>
        <v>Asia</v>
      </c>
      <c r="Q5594" s="39" t="str">
        <f>VLOOKUP(D5594,GL_Master!$A$1:$D$80,2,FALSE)</f>
        <v>PL</v>
      </c>
      <c r="R5594" s="39" t="str">
        <f>VLOOKUP(D5594,GL_Master!$A$1:$D$80,3,FALSE)</f>
        <v>Selling and Marketing expenses</v>
      </c>
      <c r="S5594" s="39" t="str">
        <f>VLOOKUP(D5594,GL_Master!$A$1:$D$80,4,FALSE)</f>
        <v>Business promotion</v>
      </c>
    </row>
    <row r="5595" spans="1:19" x14ac:dyDescent="0.25">
      <c r="A5595" s="39" t="s">
        <v>262</v>
      </c>
      <c r="B5595" s="39" t="s">
        <v>236</v>
      </c>
      <c r="C5595" s="7">
        <v>44228</v>
      </c>
      <c r="D5595" s="39" t="s">
        <v>29</v>
      </c>
      <c r="E5595" s="39">
        <v>58</v>
      </c>
      <c r="F5595" s="82">
        <f t="shared" si="261"/>
        <v>5.8000000000000003E-2</v>
      </c>
      <c r="G5595" s="39">
        <f>VLOOKUP(N5595,Currecny_M!$A$1:$P$10,2,FALSE)</f>
        <v>53</v>
      </c>
      <c r="H5595" s="39">
        <f>MATCH(C5595,Currecny_M!$A$1:$P$1,0)</f>
        <v>12</v>
      </c>
      <c r="I5595" s="39">
        <f>VLOOKUP(N5595,Currecny_M!$A$1:$P$10,MATCH(Database!C5595,Currecny_M!$A$1:$P$1,0),FALSE)</f>
        <v>58.55</v>
      </c>
      <c r="J5595" s="82">
        <f t="shared" si="262"/>
        <v>3.3959000000000001</v>
      </c>
      <c r="K5595" s="39">
        <f>VLOOKUP('Cover page'!$B$6,Currecny_M!$A$1:$P$10,MATCH(Database!C5595,Currecny_M!$A$1:$P$1,0),FALSE)</f>
        <v>1</v>
      </c>
      <c r="L5595" s="82">
        <f t="shared" si="263"/>
        <v>3.3959000000000001</v>
      </c>
      <c r="M5595" s="82">
        <f>((E5595/$F$1)*VLOOKUP(N5595,Currecny_M!$A$1:$P$10,MATCH(Database!C5595,Currecny_M!$A$1:$P$1,0),FALSE))/VLOOKUP('Cover page'!$B$6,Currecny_M!$A$1:$P$10,MATCH(Database!C5595,Currecny_M!$A$1:$P$1,0),FALSE)</f>
        <v>3.3959000000000001</v>
      </c>
      <c r="N5595" s="6" t="str">
        <f>VLOOKUP(B5595,Master!$A$2:$C$11,3,FALSE)</f>
        <v>SGD</v>
      </c>
      <c r="O5595" s="6" t="str">
        <f>VLOOKUP(B5595,Master!$A$2:$C$11,2,FALSE)</f>
        <v>Asia</v>
      </c>
      <c r="Q5595" s="39" t="str">
        <f>VLOOKUP(D5595,GL_Master!$A$1:$D$80,2,FALSE)</f>
        <v>PL</v>
      </c>
      <c r="R5595" s="39" t="str">
        <f>VLOOKUP(D5595,GL_Master!$A$1:$D$80,3,FALSE)</f>
        <v>Communication &amp; internet exp</v>
      </c>
      <c r="S5595" s="39" t="str">
        <f>VLOOKUP(D5595,GL_Master!$A$1:$D$80,4,FALSE)</f>
        <v>Communication cost</v>
      </c>
    </row>
    <row r="5596" spans="1:19" x14ac:dyDescent="0.25">
      <c r="A5596" s="39" t="s">
        <v>262</v>
      </c>
      <c r="B5596" s="39" t="s">
        <v>236</v>
      </c>
      <c r="C5596" s="7">
        <v>44228</v>
      </c>
      <c r="D5596" s="39" t="s">
        <v>41</v>
      </c>
      <c r="E5596" s="39">
        <v>27</v>
      </c>
      <c r="F5596" s="82">
        <f t="shared" si="261"/>
        <v>2.7E-2</v>
      </c>
      <c r="G5596" s="39">
        <f>VLOOKUP(N5596,Currecny_M!$A$1:$P$10,2,FALSE)</f>
        <v>53</v>
      </c>
      <c r="H5596" s="39">
        <f>MATCH(C5596,Currecny_M!$A$1:$P$1,0)</f>
        <v>12</v>
      </c>
      <c r="I5596" s="39">
        <f>VLOOKUP(N5596,Currecny_M!$A$1:$P$10,MATCH(Database!C5596,Currecny_M!$A$1:$P$1,0),FALSE)</f>
        <v>58.55</v>
      </c>
      <c r="J5596" s="82">
        <f t="shared" si="262"/>
        <v>1.5808499999999999</v>
      </c>
      <c r="K5596" s="39">
        <f>VLOOKUP('Cover page'!$B$6,Currecny_M!$A$1:$P$10,MATCH(Database!C5596,Currecny_M!$A$1:$P$1,0),FALSE)</f>
        <v>1</v>
      </c>
      <c r="L5596" s="82">
        <f t="shared" si="263"/>
        <v>1.5808499999999999</v>
      </c>
      <c r="M5596" s="82">
        <f>((E5596/$F$1)*VLOOKUP(N5596,Currecny_M!$A$1:$P$10,MATCH(Database!C5596,Currecny_M!$A$1:$P$1,0),FALSE))/VLOOKUP('Cover page'!$B$6,Currecny_M!$A$1:$P$10,MATCH(Database!C5596,Currecny_M!$A$1:$P$1,0),FALSE)</f>
        <v>1.5808499999999999</v>
      </c>
      <c r="N5596" s="6" t="str">
        <f>VLOOKUP(B5596,Master!$A$2:$C$11,3,FALSE)</f>
        <v>SGD</v>
      </c>
      <c r="O5596" s="6" t="str">
        <f>VLOOKUP(B5596,Master!$A$2:$C$11,2,FALSE)</f>
        <v>Asia</v>
      </c>
      <c r="Q5596" s="39" t="str">
        <f>VLOOKUP(D5596,GL_Master!$A$1:$D$80,2,FALSE)</f>
        <v>PL</v>
      </c>
      <c r="R5596" s="39" t="str">
        <f>VLOOKUP(D5596,GL_Master!$A$1:$D$80,3,FALSE)</f>
        <v>Communication &amp; internet exp</v>
      </c>
      <c r="S5596" s="39" t="str">
        <f>VLOOKUP(D5596,GL_Master!$A$1:$D$80,4,FALSE)</f>
        <v>Communication cost</v>
      </c>
    </row>
    <row r="5597" spans="1:19" x14ac:dyDescent="0.25">
      <c r="A5597" s="39" t="s">
        <v>262</v>
      </c>
      <c r="B5597" s="39" t="s">
        <v>236</v>
      </c>
      <c r="C5597" s="7">
        <v>44228</v>
      </c>
      <c r="D5597" s="39" t="s">
        <v>103</v>
      </c>
      <c r="E5597" s="39">
        <v>55</v>
      </c>
      <c r="F5597" s="82">
        <f t="shared" si="261"/>
        <v>5.5E-2</v>
      </c>
      <c r="G5597" s="39">
        <f>VLOOKUP(N5597,Currecny_M!$A$1:$P$10,2,FALSE)</f>
        <v>53</v>
      </c>
      <c r="H5597" s="39">
        <f>MATCH(C5597,Currecny_M!$A$1:$P$1,0)</f>
        <v>12</v>
      </c>
      <c r="I5597" s="39">
        <f>VLOOKUP(N5597,Currecny_M!$A$1:$P$10,MATCH(Database!C5597,Currecny_M!$A$1:$P$1,0),FALSE)</f>
        <v>58.55</v>
      </c>
      <c r="J5597" s="82">
        <f t="shared" si="262"/>
        <v>3.2202500000000001</v>
      </c>
      <c r="K5597" s="39">
        <f>VLOOKUP('Cover page'!$B$6,Currecny_M!$A$1:$P$10,MATCH(Database!C5597,Currecny_M!$A$1:$P$1,0),FALSE)</f>
        <v>1</v>
      </c>
      <c r="L5597" s="82">
        <f t="shared" si="263"/>
        <v>3.2202500000000001</v>
      </c>
      <c r="M5597" s="82">
        <f>((E5597/$F$1)*VLOOKUP(N5597,Currecny_M!$A$1:$P$10,MATCH(Database!C5597,Currecny_M!$A$1:$P$1,0),FALSE))/VLOOKUP('Cover page'!$B$6,Currecny_M!$A$1:$P$10,MATCH(Database!C5597,Currecny_M!$A$1:$P$1,0),FALSE)</f>
        <v>3.2202500000000001</v>
      </c>
      <c r="N5597" s="6" t="str">
        <f>VLOOKUP(B5597,Master!$A$2:$C$11,3,FALSE)</f>
        <v>SGD</v>
      </c>
      <c r="O5597" s="6" t="str">
        <f>VLOOKUP(B5597,Master!$A$2:$C$11,2,FALSE)</f>
        <v>Asia</v>
      </c>
      <c r="Q5597" s="39" t="str">
        <f>VLOOKUP(D5597,GL_Master!$A$1:$D$80,2,FALSE)</f>
        <v>PL</v>
      </c>
      <c r="R5597" s="39" t="str">
        <f>VLOOKUP(D5597,GL_Master!$A$1:$D$80,3,FALSE)</f>
        <v>Communication &amp; internet exp</v>
      </c>
      <c r="S5597" s="39" t="str">
        <f>VLOOKUP(D5597,GL_Master!$A$1:$D$80,4,FALSE)</f>
        <v>Communication cost</v>
      </c>
    </row>
    <row r="5598" spans="1:19" x14ac:dyDescent="0.25">
      <c r="A5598" s="39" t="s">
        <v>262</v>
      </c>
      <c r="B5598" s="39" t="s">
        <v>236</v>
      </c>
      <c r="C5598" s="7">
        <v>44228</v>
      </c>
      <c r="D5598" s="39" t="s">
        <v>104</v>
      </c>
      <c r="E5598" s="39">
        <v>82</v>
      </c>
      <c r="F5598" s="82">
        <f t="shared" si="261"/>
        <v>8.2000000000000003E-2</v>
      </c>
      <c r="G5598" s="39">
        <f>VLOOKUP(N5598,Currecny_M!$A$1:$P$10,2,FALSE)</f>
        <v>53</v>
      </c>
      <c r="H5598" s="39">
        <f>MATCH(C5598,Currecny_M!$A$1:$P$1,0)</f>
        <v>12</v>
      </c>
      <c r="I5598" s="39">
        <f>VLOOKUP(N5598,Currecny_M!$A$1:$P$10,MATCH(Database!C5598,Currecny_M!$A$1:$P$1,0),FALSE)</f>
        <v>58.55</v>
      </c>
      <c r="J5598" s="82">
        <f t="shared" si="262"/>
        <v>4.8010999999999999</v>
      </c>
      <c r="K5598" s="39">
        <f>VLOOKUP('Cover page'!$B$6,Currecny_M!$A$1:$P$10,MATCH(Database!C5598,Currecny_M!$A$1:$P$1,0),FALSE)</f>
        <v>1</v>
      </c>
      <c r="L5598" s="82">
        <f t="shared" si="263"/>
        <v>4.8010999999999999</v>
      </c>
      <c r="M5598" s="82">
        <f>((E5598/$F$1)*VLOOKUP(N5598,Currecny_M!$A$1:$P$10,MATCH(Database!C5598,Currecny_M!$A$1:$P$1,0),FALSE))/VLOOKUP('Cover page'!$B$6,Currecny_M!$A$1:$P$10,MATCH(Database!C5598,Currecny_M!$A$1:$P$1,0),FALSE)</f>
        <v>4.8010999999999999</v>
      </c>
      <c r="N5598" s="6" t="str">
        <f>VLOOKUP(B5598,Master!$A$2:$C$11,3,FALSE)</f>
        <v>SGD</v>
      </c>
      <c r="O5598" s="6" t="str">
        <f>VLOOKUP(B5598,Master!$A$2:$C$11,2,FALSE)</f>
        <v>Asia</v>
      </c>
      <c r="Q5598" s="39" t="str">
        <f>VLOOKUP(D5598,GL_Master!$A$1:$D$80,2,FALSE)</f>
        <v>PL</v>
      </c>
      <c r="R5598" s="39" t="str">
        <f>VLOOKUP(D5598,GL_Master!$A$1:$D$80,3,FALSE)</f>
        <v>Legal &amp; Professional expenses</v>
      </c>
      <c r="S5598" s="39" t="str">
        <f>VLOOKUP(D5598,GL_Master!$A$1:$D$80,4,FALSE)</f>
        <v>Professional Fees - Others</v>
      </c>
    </row>
    <row r="5599" spans="1:19" x14ac:dyDescent="0.25">
      <c r="A5599" s="39" t="s">
        <v>262</v>
      </c>
      <c r="B5599" s="39" t="s">
        <v>236</v>
      </c>
      <c r="C5599" s="7">
        <v>44228</v>
      </c>
      <c r="D5599" s="39" t="s">
        <v>105</v>
      </c>
      <c r="E5599" s="39">
        <v>57</v>
      </c>
      <c r="F5599" s="82">
        <f t="shared" si="261"/>
        <v>5.7000000000000002E-2</v>
      </c>
      <c r="G5599" s="39">
        <f>VLOOKUP(N5599,Currecny_M!$A$1:$P$10,2,FALSE)</f>
        <v>53</v>
      </c>
      <c r="H5599" s="39">
        <f>MATCH(C5599,Currecny_M!$A$1:$P$1,0)</f>
        <v>12</v>
      </c>
      <c r="I5599" s="39">
        <f>VLOOKUP(N5599,Currecny_M!$A$1:$P$10,MATCH(Database!C5599,Currecny_M!$A$1:$P$1,0),FALSE)</f>
        <v>58.55</v>
      </c>
      <c r="J5599" s="82">
        <f t="shared" si="262"/>
        <v>3.3373499999999998</v>
      </c>
      <c r="K5599" s="39">
        <f>VLOOKUP('Cover page'!$B$6,Currecny_M!$A$1:$P$10,MATCH(Database!C5599,Currecny_M!$A$1:$P$1,0),FALSE)</f>
        <v>1</v>
      </c>
      <c r="L5599" s="82">
        <f t="shared" si="263"/>
        <v>3.3373499999999998</v>
      </c>
      <c r="M5599" s="82">
        <f>((E5599/$F$1)*VLOOKUP(N5599,Currecny_M!$A$1:$P$10,MATCH(Database!C5599,Currecny_M!$A$1:$P$1,0),FALSE))/VLOOKUP('Cover page'!$B$6,Currecny_M!$A$1:$P$10,MATCH(Database!C5599,Currecny_M!$A$1:$P$1,0),FALSE)</f>
        <v>3.3373499999999998</v>
      </c>
      <c r="N5599" s="6" t="str">
        <f>VLOOKUP(B5599,Master!$A$2:$C$11,3,FALSE)</f>
        <v>SGD</v>
      </c>
      <c r="O5599" s="6" t="str">
        <f>VLOOKUP(B5599,Master!$A$2:$C$11,2,FALSE)</f>
        <v>Asia</v>
      </c>
      <c r="Q5599" s="39" t="str">
        <f>VLOOKUP(D5599,GL_Master!$A$1:$D$80,2,FALSE)</f>
        <v>PL</v>
      </c>
      <c r="R5599" s="39" t="str">
        <f>VLOOKUP(D5599,GL_Master!$A$1:$D$80,3,FALSE)</f>
        <v>Travelling and conveyance</v>
      </c>
      <c r="S5599" s="39" t="str">
        <f>VLOOKUP(D5599,GL_Master!$A$1:$D$80,4,FALSE)</f>
        <v>Car hiring and rental services</v>
      </c>
    </row>
    <row r="5600" spans="1:19" x14ac:dyDescent="0.25">
      <c r="A5600" s="39" t="s">
        <v>262</v>
      </c>
      <c r="B5600" s="39" t="s">
        <v>236</v>
      </c>
      <c r="C5600" s="7">
        <v>44228</v>
      </c>
      <c r="D5600" s="39" t="s">
        <v>106</v>
      </c>
      <c r="E5600" s="39">
        <v>28</v>
      </c>
      <c r="F5600" s="82">
        <f t="shared" si="261"/>
        <v>2.8000000000000001E-2</v>
      </c>
      <c r="G5600" s="39">
        <f>VLOOKUP(N5600,Currecny_M!$A$1:$P$10,2,FALSE)</f>
        <v>53</v>
      </c>
      <c r="H5600" s="39">
        <f>MATCH(C5600,Currecny_M!$A$1:$P$1,0)</f>
        <v>12</v>
      </c>
      <c r="I5600" s="39">
        <f>VLOOKUP(N5600,Currecny_M!$A$1:$P$10,MATCH(Database!C5600,Currecny_M!$A$1:$P$1,0),FALSE)</f>
        <v>58.55</v>
      </c>
      <c r="J5600" s="82">
        <f t="shared" si="262"/>
        <v>1.6394</v>
      </c>
      <c r="K5600" s="39">
        <f>VLOOKUP('Cover page'!$B$6,Currecny_M!$A$1:$P$10,MATCH(Database!C5600,Currecny_M!$A$1:$P$1,0),FALSE)</f>
        <v>1</v>
      </c>
      <c r="L5600" s="82">
        <f t="shared" si="263"/>
        <v>1.6394</v>
      </c>
      <c r="M5600" s="82">
        <f>((E5600/$F$1)*VLOOKUP(N5600,Currecny_M!$A$1:$P$10,MATCH(Database!C5600,Currecny_M!$A$1:$P$1,0),FALSE))/VLOOKUP('Cover page'!$B$6,Currecny_M!$A$1:$P$10,MATCH(Database!C5600,Currecny_M!$A$1:$P$1,0),FALSE)</f>
        <v>1.6394</v>
      </c>
      <c r="N5600" s="6" t="str">
        <f>VLOOKUP(B5600,Master!$A$2:$C$11,3,FALSE)</f>
        <v>SGD</v>
      </c>
      <c r="O5600" s="6" t="str">
        <f>VLOOKUP(B5600,Master!$A$2:$C$11,2,FALSE)</f>
        <v>Asia</v>
      </c>
      <c r="Q5600" s="39" t="str">
        <f>VLOOKUP(D5600,GL_Master!$A$1:$D$80,2,FALSE)</f>
        <v>PL</v>
      </c>
      <c r="R5600" s="39" t="str">
        <f>VLOOKUP(D5600,GL_Master!$A$1:$D$80,3,FALSE)</f>
        <v>Communication &amp; internet exp</v>
      </c>
      <c r="S5600" s="39" t="str">
        <f>VLOOKUP(D5600,GL_Master!$A$1:$D$80,4,FALSE)</f>
        <v>Printing &amp; Stationary</v>
      </c>
    </row>
    <row r="5601" spans="1:19" x14ac:dyDescent="0.25">
      <c r="A5601" s="39" t="s">
        <v>262</v>
      </c>
      <c r="B5601" s="39" t="s">
        <v>236</v>
      </c>
      <c r="C5601" s="7">
        <v>44228</v>
      </c>
      <c r="D5601" s="39" t="s">
        <v>32</v>
      </c>
      <c r="E5601" s="39">
        <v>27</v>
      </c>
      <c r="F5601" s="82">
        <f t="shared" si="261"/>
        <v>2.7E-2</v>
      </c>
      <c r="G5601" s="39">
        <f>VLOOKUP(N5601,Currecny_M!$A$1:$P$10,2,FALSE)</f>
        <v>53</v>
      </c>
      <c r="H5601" s="39">
        <f>MATCH(C5601,Currecny_M!$A$1:$P$1,0)</f>
        <v>12</v>
      </c>
      <c r="I5601" s="39">
        <f>VLOOKUP(N5601,Currecny_M!$A$1:$P$10,MATCH(Database!C5601,Currecny_M!$A$1:$P$1,0),FALSE)</f>
        <v>58.55</v>
      </c>
      <c r="J5601" s="82">
        <f t="shared" si="262"/>
        <v>1.5808499999999999</v>
      </c>
      <c r="K5601" s="39">
        <f>VLOOKUP('Cover page'!$B$6,Currecny_M!$A$1:$P$10,MATCH(Database!C5601,Currecny_M!$A$1:$P$1,0),FALSE)</f>
        <v>1</v>
      </c>
      <c r="L5601" s="82">
        <f t="shared" si="263"/>
        <v>1.5808499999999999</v>
      </c>
      <c r="M5601" s="82">
        <f>((E5601/$F$1)*VLOOKUP(N5601,Currecny_M!$A$1:$P$10,MATCH(Database!C5601,Currecny_M!$A$1:$P$1,0),FALSE))/VLOOKUP('Cover page'!$B$6,Currecny_M!$A$1:$P$10,MATCH(Database!C5601,Currecny_M!$A$1:$P$1,0),FALSE)</f>
        <v>1.5808499999999999</v>
      </c>
      <c r="N5601" s="6" t="str">
        <f>VLOOKUP(B5601,Master!$A$2:$C$11,3,FALSE)</f>
        <v>SGD</v>
      </c>
      <c r="O5601" s="6" t="str">
        <f>VLOOKUP(B5601,Master!$A$2:$C$11,2,FALSE)</f>
        <v>Asia</v>
      </c>
      <c r="Q5601" s="39" t="str">
        <f>VLOOKUP(D5601,GL_Master!$A$1:$D$80,2,FALSE)</f>
        <v>PL</v>
      </c>
      <c r="R5601" s="39" t="str">
        <f>VLOOKUP(D5601,GL_Master!$A$1:$D$80,3,FALSE)</f>
        <v>Communication &amp; internet exp</v>
      </c>
      <c r="S5601" s="39" t="str">
        <f>VLOOKUP(D5601,GL_Master!$A$1:$D$80,4,FALSE)</f>
        <v>Printing &amp; Stationary</v>
      </c>
    </row>
    <row r="5602" spans="1:19" x14ac:dyDescent="0.25">
      <c r="A5602" s="39" t="s">
        <v>262</v>
      </c>
      <c r="B5602" s="39" t="s">
        <v>236</v>
      </c>
      <c r="C5602" s="7">
        <v>44228</v>
      </c>
      <c r="D5602" s="39" t="s">
        <v>35</v>
      </c>
      <c r="E5602" s="39">
        <v>82</v>
      </c>
      <c r="F5602" s="82">
        <f t="shared" si="261"/>
        <v>8.2000000000000003E-2</v>
      </c>
      <c r="G5602" s="39">
        <f>VLOOKUP(N5602,Currecny_M!$A$1:$P$10,2,FALSE)</f>
        <v>53</v>
      </c>
      <c r="H5602" s="39">
        <f>MATCH(C5602,Currecny_M!$A$1:$P$1,0)</f>
        <v>12</v>
      </c>
      <c r="I5602" s="39">
        <f>VLOOKUP(N5602,Currecny_M!$A$1:$P$10,MATCH(Database!C5602,Currecny_M!$A$1:$P$1,0),FALSE)</f>
        <v>58.55</v>
      </c>
      <c r="J5602" s="82">
        <f t="shared" si="262"/>
        <v>4.8010999999999999</v>
      </c>
      <c r="K5602" s="39">
        <f>VLOOKUP('Cover page'!$B$6,Currecny_M!$A$1:$P$10,MATCH(Database!C5602,Currecny_M!$A$1:$P$1,0),FALSE)</f>
        <v>1</v>
      </c>
      <c r="L5602" s="82">
        <f t="shared" si="263"/>
        <v>4.8010999999999999</v>
      </c>
      <c r="M5602" s="82">
        <f>((E5602/$F$1)*VLOOKUP(N5602,Currecny_M!$A$1:$P$10,MATCH(Database!C5602,Currecny_M!$A$1:$P$1,0),FALSE))/VLOOKUP('Cover page'!$B$6,Currecny_M!$A$1:$P$10,MATCH(Database!C5602,Currecny_M!$A$1:$P$1,0),FALSE)</f>
        <v>4.8010999999999999</v>
      </c>
      <c r="N5602" s="6" t="str">
        <f>VLOOKUP(B5602,Master!$A$2:$C$11,3,FALSE)</f>
        <v>SGD</v>
      </c>
      <c r="O5602" s="6" t="str">
        <f>VLOOKUP(B5602,Master!$A$2:$C$11,2,FALSE)</f>
        <v>Asia</v>
      </c>
      <c r="Q5602" s="39" t="str">
        <f>VLOOKUP(D5602,GL_Master!$A$1:$D$80,2,FALSE)</f>
        <v>PL</v>
      </c>
      <c r="R5602" s="39" t="str">
        <f>VLOOKUP(D5602,GL_Master!$A$1:$D$80,3,FALSE)</f>
        <v>Security Expenses</v>
      </c>
      <c r="S5602" s="39" t="str">
        <f>VLOOKUP(D5602,GL_Master!$A$1:$D$80,4,FALSE)</f>
        <v>Security Expenses others</v>
      </c>
    </row>
    <row r="5603" spans="1:19" x14ac:dyDescent="0.25">
      <c r="A5603" s="39" t="s">
        <v>262</v>
      </c>
      <c r="B5603" s="39" t="s">
        <v>236</v>
      </c>
      <c r="C5603" s="7">
        <v>44228</v>
      </c>
      <c r="D5603" s="39" t="s">
        <v>38</v>
      </c>
      <c r="E5603" s="39">
        <v>28</v>
      </c>
      <c r="F5603" s="82">
        <f t="shared" si="261"/>
        <v>2.8000000000000001E-2</v>
      </c>
      <c r="G5603" s="39">
        <f>VLOOKUP(N5603,Currecny_M!$A$1:$P$10,2,FALSE)</f>
        <v>53</v>
      </c>
      <c r="H5603" s="39">
        <f>MATCH(C5603,Currecny_M!$A$1:$P$1,0)</f>
        <v>12</v>
      </c>
      <c r="I5603" s="39">
        <f>VLOOKUP(N5603,Currecny_M!$A$1:$P$10,MATCH(Database!C5603,Currecny_M!$A$1:$P$1,0),FALSE)</f>
        <v>58.55</v>
      </c>
      <c r="J5603" s="82">
        <f t="shared" si="262"/>
        <v>1.6394</v>
      </c>
      <c r="K5603" s="39">
        <f>VLOOKUP('Cover page'!$B$6,Currecny_M!$A$1:$P$10,MATCH(Database!C5603,Currecny_M!$A$1:$P$1,0),FALSE)</f>
        <v>1</v>
      </c>
      <c r="L5603" s="82">
        <f t="shared" si="263"/>
        <v>1.6394</v>
      </c>
      <c r="M5603" s="82">
        <f>((E5603/$F$1)*VLOOKUP(N5603,Currecny_M!$A$1:$P$10,MATCH(Database!C5603,Currecny_M!$A$1:$P$1,0),FALSE))/VLOOKUP('Cover page'!$B$6,Currecny_M!$A$1:$P$10,MATCH(Database!C5603,Currecny_M!$A$1:$P$1,0),FALSE)</f>
        <v>1.6394</v>
      </c>
      <c r="N5603" s="6" t="str">
        <f>VLOOKUP(B5603,Master!$A$2:$C$11,3,FALSE)</f>
        <v>SGD</v>
      </c>
      <c r="O5603" s="6" t="str">
        <f>VLOOKUP(B5603,Master!$A$2:$C$11,2,FALSE)</f>
        <v>Asia</v>
      </c>
      <c r="Q5603" s="39" t="str">
        <f>VLOOKUP(D5603,GL_Master!$A$1:$D$80,2,FALSE)</f>
        <v>PL</v>
      </c>
      <c r="R5603" s="39" t="str">
        <f>VLOOKUP(D5603,GL_Master!$A$1:$D$80,3,FALSE)</f>
        <v>House Keeping Expenses</v>
      </c>
      <c r="S5603" s="39" t="str">
        <f>VLOOKUP(D5603,GL_Master!$A$1:$D$80,4,FALSE)</f>
        <v>House Keeping Expenses</v>
      </c>
    </row>
    <row r="5604" spans="1:19" x14ac:dyDescent="0.25">
      <c r="A5604" s="39" t="s">
        <v>262</v>
      </c>
      <c r="B5604" s="39" t="s">
        <v>236</v>
      </c>
      <c r="C5604" s="7">
        <v>44228</v>
      </c>
      <c r="D5604" s="39" t="s">
        <v>107</v>
      </c>
      <c r="E5604" s="39">
        <v>27</v>
      </c>
      <c r="F5604" s="82">
        <f t="shared" si="261"/>
        <v>2.7E-2</v>
      </c>
      <c r="G5604" s="39">
        <f>VLOOKUP(N5604,Currecny_M!$A$1:$P$10,2,FALSE)</f>
        <v>53</v>
      </c>
      <c r="H5604" s="39">
        <f>MATCH(C5604,Currecny_M!$A$1:$P$1,0)</f>
        <v>12</v>
      </c>
      <c r="I5604" s="39">
        <f>VLOOKUP(N5604,Currecny_M!$A$1:$P$10,MATCH(Database!C5604,Currecny_M!$A$1:$P$1,0),FALSE)</f>
        <v>58.55</v>
      </c>
      <c r="J5604" s="82">
        <f t="shared" si="262"/>
        <v>1.5808499999999999</v>
      </c>
      <c r="K5604" s="39">
        <f>VLOOKUP('Cover page'!$B$6,Currecny_M!$A$1:$P$10,MATCH(Database!C5604,Currecny_M!$A$1:$P$1,0),FALSE)</f>
        <v>1</v>
      </c>
      <c r="L5604" s="82">
        <f t="shared" si="263"/>
        <v>1.5808499999999999</v>
      </c>
      <c r="M5604" s="82">
        <f>((E5604/$F$1)*VLOOKUP(N5604,Currecny_M!$A$1:$P$10,MATCH(Database!C5604,Currecny_M!$A$1:$P$1,0),FALSE))/VLOOKUP('Cover page'!$B$6,Currecny_M!$A$1:$P$10,MATCH(Database!C5604,Currecny_M!$A$1:$P$1,0),FALSE)</f>
        <v>1.5808499999999999</v>
      </c>
      <c r="N5604" s="6" t="str">
        <f>VLOOKUP(B5604,Master!$A$2:$C$11,3,FALSE)</f>
        <v>SGD</v>
      </c>
      <c r="O5604" s="6" t="str">
        <f>VLOOKUP(B5604,Master!$A$2:$C$11,2,FALSE)</f>
        <v>Asia</v>
      </c>
      <c r="Q5604" s="39" t="str">
        <f>VLOOKUP(D5604,GL_Master!$A$1:$D$80,2,FALSE)</f>
        <v>PL</v>
      </c>
      <c r="R5604" s="39" t="str">
        <f>VLOOKUP(D5604,GL_Master!$A$1:$D$80,3,FALSE)</f>
        <v>Misc. expenses</v>
      </c>
      <c r="S5604" s="39" t="str">
        <f>VLOOKUP(D5604,GL_Master!$A$1:$D$80,4,FALSE)</f>
        <v>Repair &amp; Maintenance</v>
      </c>
    </row>
    <row r="5605" spans="1:19" x14ac:dyDescent="0.25">
      <c r="A5605" s="39" t="s">
        <v>262</v>
      </c>
      <c r="B5605" s="39" t="s">
        <v>236</v>
      </c>
      <c r="C5605" s="7">
        <v>44228</v>
      </c>
      <c r="D5605" s="39" t="s">
        <v>108</v>
      </c>
      <c r="E5605" s="39">
        <v>29</v>
      </c>
      <c r="F5605" s="82">
        <f t="shared" si="261"/>
        <v>2.9000000000000001E-2</v>
      </c>
      <c r="G5605" s="39">
        <f>VLOOKUP(N5605,Currecny_M!$A$1:$P$10,2,FALSE)</f>
        <v>53</v>
      </c>
      <c r="H5605" s="39">
        <f>MATCH(C5605,Currecny_M!$A$1:$P$1,0)</f>
        <v>12</v>
      </c>
      <c r="I5605" s="39">
        <f>VLOOKUP(N5605,Currecny_M!$A$1:$P$10,MATCH(Database!C5605,Currecny_M!$A$1:$P$1,0),FALSE)</f>
        <v>58.55</v>
      </c>
      <c r="J5605" s="82">
        <f t="shared" si="262"/>
        <v>1.6979500000000001</v>
      </c>
      <c r="K5605" s="39">
        <f>VLOOKUP('Cover page'!$B$6,Currecny_M!$A$1:$P$10,MATCH(Database!C5605,Currecny_M!$A$1:$P$1,0),FALSE)</f>
        <v>1</v>
      </c>
      <c r="L5605" s="82">
        <f t="shared" si="263"/>
        <v>1.6979500000000001</v>
      </c>
      <c r="M5605" s="82">
        <f>((E5605/$F$1)*VLOOKUP(N5605,Currecny_M!$A$1:$P$10,MATCH(Database!C5605,Currecny_M!$A$1:$P$1,0),FALSE))/VLOOKUP('Cover page'!$B$6,Currecny_M!$A$1:$P$10,MATCH(Database!C5605,Currecny_M!$A$1:$P$1,0),FALSE)</f>
        <v>1.6979500000000001</v>
      </c>
      <c r="N5605" s="6" t="str">
        <f>VLOOKUP(B5605,Master!$A$2:$C$11,3,FALSE)</f>
        <v>SGD</v>
      </c>
      <c r="O5605" s="6" t="str">
        <f>VLOOKUP(B5605,Master!$A$2:$C$11,2,FALSE)</f>
        <v>Asia</v>
      </c>
      <c r="Q5605" s="39" t="str">
        <f>VLOOKUP(D5605,GL_Master!$A$1:$D$80,2,FALSE)</f>
        <v>PL</v>
      </c>
      <c r="R5605" s="39" t="str">
        <f>VLOOKUP(D5605,GL_Master!$A$1:$D$80,3,FALSE)</f>
        <v>Misc. expenses</v>
      </c>
      <c r="S5605" s="39" t="str">
        <f>VLOOKUP(D5605,GL_Master!$A$1:$D$80,4,FALSE)</f>
        <v>Repair &amp; Maintenance</v>
      </c>
    </row>
    <row r="5606" spans="1:19" x14ac:dyDescent="0.25">
      <c r="A5606" s="39" t="s">
        <v>262</v>
      </c>
      <c r="B5606" s="39" t="s">
        <v>236</v>
      </c>
      <c r="C5606" s="7">
        <v>44228</v>
      </c>
      <c r="D5606" s="39" t="s">
        <v>9</v>
      </c>
      <c r="E5606" s="39">
        <v>252</v>
      </c>
      <c r="F5606" s="82">
        <f t="shared" si="261"/>
        <v>0.252</v>
      </c>
      <c r="G5606" s="39">
        <f>VLOOKUP(N5606,Currecny_M!$A$1:$P$10,2,FALSE)</f>
        <v>53</v>
      </c>
      <c r="H5606" s="39">
        <f>MATCH(C5606,Currecny_M!$A$1:$P$1,0)</f>
        <v>12</v>
      </c>
      <c r="I5606" s="39">
        <f>VLOOKUP(N5606,Currecny_M!$A$1:$P$10,MATCH(Database!C5606,Currecny_M!$A$1:$P$1,0),FALSE)</f>
        <v>58.55</v>
      </c>
      <c r="J5606" s="82">
        <f t="shared" si="262"/>
        <v>14.7546</v>
      </c>
      <c r="K5606" s="39">
        <f>VLOOKUP('Cover page'!$B$6,Currecny_M!$A$1:$P$10,MATCH(Database!C5606,Currecny_M!$A$1:$P$1,0),FALSE)</f>
        <v>1</v>
      </c>
      <c r="L5606" s="82">
        <f t="shared" si="263"/>
        <v>14.7546</v>
      </c>
      <c r="M5606" s="82">
        <f>((E5606/$F$1)*VLOOKUP(N5606,Currecny_M!$A$1:$P$10,MATCH(Database!C5606,Currecny_M!$A$1:$P$1,0),FALSE))/VLOOKUP('Cover page'!$B$6,Currecny_M!$A$1:$P$10,MATCH(Database!C5606,Currecny_M!$A$1:$P$1,0),FALSE)</f>
        <v>14.7546</v>
      </c>
      <c r="N5606" s="6" t="str">
        <f>VLOOKUP(B5606,Master!$A$2:$C$11,3,FALSE)</f>
        <v>SGD</v>
      </c>
      <c r="O5606" s="6" t="str">
        <f>VLOOKUP(B5606,Master!$A$2:$C$11,2,FALSE)</f>
        <v>Asia</v>
      </c>
      <c r="Q5606" s="39" t="str">
        <f>VLOOKUP(D5606,GL_Master!$A$1:$D$80,2,FALSE)</f>
        <v>PL</v>
      </c>
      <c r="R5606" s="39" t="str">
        <f>VLOOKUP(D5606,GL_Master!$A$1:$D$80,3,FALSE)</f>
        <v>Rent</v>
      </c>
      <c r="S5606" s="39" t="str">
        <f>VLOOKUP(D5606,GL_Master!$A$1:$D$80,4,FALSE)</f>
        <v>Office Rent</v>
      </c>
    </row>
    <row r="5607" spans="1:19" x14ac:dyDescent="0.25">
      <c r="A5607" s="39" t="s">
        <v>262</v>
      </c>
      <c r="B5607" s="39" t="s">
        <v>236</v>
      </c>
      <c r="C5607" s="7">
        <v>44228</v>
      </c>
      <c r="D5607" s="39" t="s">
        <v>109</v>
      </c>
      <c r="E5607" s="39">
        <v>-143</v>
      </c>
      <c r="F5607" s="82">
        <f t="shared" si="261"/>
        <v>-0.14299999999999999</v>
      </c>
      <c r="G5607" s="39">
        <f>VLOOKUP(N5607,Currecny_M!$A$1:$P$10,2,FALSE)</f>
        <v>53</v>
      </c>
      <c r="H5607" s="39">
        <f>MATCH(C5607,Currecny_M!$A$1:$P$1,0)</f>
        <v>12</v>
      </c>
      <c r="I5607" s="39">
        <f>VLOOKUP(N5607,Currecny_M!$A$1:$P$10,MATCH(Database!C5607,Currecny_M!$A$1:$P$1,0),FALSE)</f>
        <v>58.55</v>
      </c>
      <c r="J5607" s="82">
        <f t="shared" si="262"/>
        <v>-8.3726499999999984</v>
      </c>
      <c r="K5607" s="39">
        <f>VLOOKUP('Cover page'!$B$6,Currecny_M!$A$1:$P$10,MATCH(Database!C5607,Currecny_M!$A$1:$P$1,0),FALSE)</f>
        <v>1</v>
      </c>
      <c r="L5607" s="82">
        <f t="shared" si="263"/>
        <v>-8.3726499999999984</v>
      </c>
      <c r="M5607" s="82">
        <f>((E5607/$F$1)*VLOOKUP(N5607,Currecny_M!$A$1:$P$10,MATCH(Database!C5607,Currecny_M!$A$1:$P$1,0),FALSE))/VLOOKUP('Cover page'!$B$6,Currecny_M!$A$1:$P$10,MATCH(Database!C5607,Currecny_M!$A$1:$P$1,0),FALSE)</f>
        <v>-8.3726499999999984</v>
      </c>
      <c r="N5607" s="6" t="str">
        <f>VLOOKUP(B5607,Master!$A$2:$C$11,3,FALSE)</f>
        <v>SGD</v>
      </c>
      <c r="O5607" s="6" t="str">
        <f>VLOOKUP(B5607,Master!$A$2:$C$11,2,FALSE)</f>
        <v>Asia</v>
      </c>
      <c r="Q5607" s="39" t="str">
        <f>VLOOKUP(D5607,GL_Master!$A$1:$D$80,2,FALSE)</f>
        <v>PL</v>
      </c>
      <c r="R5607" s="39" t="str">
        <f>VLOOKUP(D5607,GL_Master!$A$1:$D$80,3,FALSE)</f>
        <v>Travelling and conveyance</v>
      </c>
      <c r="S5607" s="39" t="str">
        <f>VLOOKUP(D5607,GL_Master!$A$1:$D$80,4,FALSE)</f>
        <v>Travelling , hotel lodging</v>
      </c>
    </row>
    <row r="5608" spans="1:19" x14ac:dyDescent="0.25">
      <c r="A5608" s="39" t="s">
        <v>262</v>
      </c>
      <c r="B5608" s="39" t="s">
        <v>236</v>
      </c>
      <c r="C5608" s="7">
        <v>44228</v>
      </c>
      <c r="D5608" s="39" t="s">
        <v>110</v>
      </c>
      <c r="E5608" s="39">
        <v>57</v>
      </c>
      <c r="F5608" s="82">
        <f t="shared" si="261"/>
        <v>5.7000000000000002E-2</v>
      </c>
      <c r="G5608" s="39">
        <f>VLOOKUP(N5608,Currecny_M!$A$1:$P$10,2,FALSE)</f>
        <v>53</v>
      </c>
      <c r="H5608" s="39">
        <f>MATCH(C5608,Currecny_M!$A$1:$P$1,0)</f>
        <v>12</v>
      </c>
      <c r="I5608" s="39">
        <f>VLOOKUP(N5608,Currecny_M!$A$1:$P$10,MATCH(Database!C5608,Currecny_M!$A$1:$P$1,0),FALSE)</f>
        <v>58.55</v>
      </c>
      <c r="J5608" s="82">
        <f t="shared" si="262"/>
        <v>3.3373499999999998</v>
      </c>
      <c r="K5608" s="39">
        <f>VLOOKUP('Cover page'!$B$6,Currecny_M!$A$1:$P$10,MATCH(Database!C5608,Currecny_M!$A$1:$P$1,0),FALSE)</f>
        <v>1</v>
      </c>
      <c r="L5608" s="82">
        <f t="shared" si="263"/>
        <v>3.3373499999999998</v>
      </c>
      <c r="M5608" s="82">
        <f>((E5608/$F$1)*VLOOKUP(N5608,Currecny_M!$A$1:$P$10,MATCH(Database!C5608,Currecny_M!$A$1:$P$1,0),FALSE))/VLOOKUP('Cover page'!$B$6,Currecny_M!$A$1:$P$10,MATCH(Database!C5608,Currecny_M!$A$1:$P$1,0),FALSE)</f>
        <v>3.3373499999999998</v>
      </c>
      <c r="N5608" s="6" t="str">
        <f>VLOOKUP(B5608,Master!$A$2:$C$11,3,FALSE)</f>
        <v>SGD</v>
      </c>
      <c r="O5608" s="6" t="str">
        <f>VLOOKUP(B5608,Master!$A$2:$C$11,2,FALSE)</f>
        <v>Asia</v>
      </c>
      <c r="Q5608" s="39" t="str">
        <f>VLOOKUP(D5608,GL_Master!$A$1:$D$80,2,FALSE)</f>
        <v>PL</v>
      </c>
      <c r="R5608" s="39" t="str">
        <f>VLOOKUP(D5608,GL_Master!$A$1:$D$80,3,FALSE)</f>
        <v>Travelling and conveyance</v>
      </c>
      <c r="S5608" s="39" t="str">
        <f>VLOOKUP(D5608,GL_Master!$A$1:$D$80,4,FALSE)</f>
        <v>Travelling , hotel lodging</v>
      </c>
    </row>
    <row r="5609" spans="1:19" x14ac:dyDescent="0.25">
      <c r="A5609" s="39" t="s">
        <v>262</v>
      </c>
      <c r="B5609" s="39" t="s">
        <v>236</v>
      </c>
      <c r="C5609" s="7">
        <v>44228</v>
      </c>
      <c r="D5609" s="39" t="s">
        <v>111</v>
      </c>
      <c r="E5609" s="39">
        <v>28</v>
      </c>
      <c r="F5609" s="82">
        <f t="shared" si="261"/>
        <v>2.8000000000000001E-2</v>
      </c>
      <c r="G5609" s="39">
        <f>VLOOKUP(N5609,Currecny_M!$A$1:$P$10,2,FALSE)</f>
        <v>53</v>
      </c>
      <c r="H5609" s="39">
        <f>MATCH(C5609,Currecny_M!$A$1:$P$1,0)</f>
        <v>12</v>
      </c>
      <c r="I5609" s="39">
        <f>VLOOKUP(N5609,Currecny_M!$A$1:$P$10,MATCH(Database!C5609,Currecny_M!$A$1:$P$1,0),FALSE)</f>
        <v>58.55</v>
      </c>
      <c r="J5609" s="82">
        <f t="shared" si="262"/>
        <v>1.6394</v>
      </c>
      <c r="K5609" s="39">
        <f>VLOOKUP('Cover page'!$B$6,Currecny_M!$A$1:$P$10,MATCH(Database!C5609,Currecny_M!$A$1:$P$1,0),FALSE)</f>
        <v>1</v>
      </c>
      <c r="L5609" s="82">
        <f t="shared" si="263"/>
        <v>1.6394</v>
      </c>
      <c r="M5609" s="82">
        <f>((E5609/$F$1)*VLOOKUP(N5609,Currecny_M!$A$1:$P$10,MATCH(Database!C5609,Currecny_M!$A$1:$P$1,0),FALSE))/VLOOKUP('Cover page'!$B$6,Currecny_M!$A$1:$P$10,MATCH(Database!C5609,Currecny_M!$A$1:$P$1,0),FALSE)</f>
        <v>1.6394</v>
      </c>
      <c r="N5609" s="6" t="str">
        <f>VLOOKUP(B5609,Master!$A$2:$C$11,3,FALSE)</f>
        <v>SGD</v>
      </c>
      <c r="O5609" s="6" t="str">
        <f>VLOOKUP(B5609,Master!$A$2:$C$11,2,FALSE)</f>
        <v>Asia</v>
      </c>
      <c r="Q5609" s="39" t="str">
        <f>VLOOKUP(D5609,GL_Master!$A$1:$D$80,2,FALSE)</f>
        <v>PL</v>
      </c>
      <c r="R5609" s="39" t="str">
        <f>VLOOKUP(D5609,GL_Master!$A$1:$D$80,3,FALSE)</f>
        <v>Legal &amp; Professional expenses</v>
      </c>
      <c r="S5609" s="39" t="str">
        <f>VLOOKUP(D5609,GL_Master!$A$1:$D$80,4,FALSE)</f>
        <v>Professional Fees - Others</v>
      </c>
    </row>
    <row r="5610" spans="1:19" x14ac:dyDescent="0.25">
      <c r="A5610" s="39" t="s">
        <v>262</v>
      </c>
      <c r="B5610" s="39" t="s">
        <v>236</v>
      </c>
      <c r="C5610" s="7">
        <v>44256</v>
      </c>
      <c r="D5610" s="39" t="s">
        <v>112</v>
      </c>
      <c r="E5610" s="39">
        <v>275</v>
      </c>
      <c r="F5610" s="82">
        <f t="shared" si="261"/>
        <v>0.27500000000000002</v>
      </c>
      <c r="G5610" s="39">
        <f>VLOOKUP(N5610,Currecny_M!$A$1:$P$10,2,FALSE)</f>
        <v>53</v>
      </c>
      <c r="H5610" s="39">
        <f>MATCH(C5610,Currecny_M!$A$1:$P$1,0)</f>
        <v>13</v>
      </c>
      <c r="I5610" s="39">
        <f>VLOOKUP(N5610,Currecny_M!$A$1:$P$10,MATCH(Database!C5610,Currecny_M!$A$1:$P$1,0),FALSE)</f>
        <v>59.14</v>
      </c>
      <c r="J5610" s="82">
        <f t="shared" si="262"/>
        <v>16.263500000000001</v>
      </c>
      <c r="K5610" s="39">
        <f>VLOOKUP('Cover page'!$B$6,Currecny_M!$A$1:$P$10,MATCH(Database!C5610,Currecny_M!$A$1:$P$1,0),FALSE)</f>
        <v>1</v>
      </c>
      <c r="L5610" s="82">
        <f t="shared" si="263"/>
        <v>16.263500000000001</v>
      </c>
      <c r="M5610" s="82">
        <f>((E5610/$F$1)*VLOOKUP(N5610,Currecny_M!$A$1:$P$10,MATCH(Database!C5610,Currecny_M!$A$1:$P$1,0),FALSE))/VLOOKUP('Cover page'!$B$6,Currecny_M!$A$1:$P$10,MATCH(Database!C5610,Currecny_M!$A$1:$P$1,0),FALSE)</f>
        <v>16.263500000000001</v>
      </c>
      <c r="N5610" s="6" t="str">
        <f>VLOOKUP(B5610,Master!$A$2:$C$11,3,FALSE)</f>
        <v>SGD</v>
      </c>
      <c r="O5610" s="6" t="str">
        <f>VLOOKUP(B5610,Master!$A$2:$C$11,2,FALSE)</f>
        <v>Asia</v>
      </c>
      <c r="Q5610" s="39" t="str">
        <f>VLOOKUP(D5610,GL_Master!$A$1:$D$80,2,FALSE)</f>
        <v>PL</v>
      </c>
      <c r="R5610" s="39" t="str">
        <f>VLOOKUP(D5610,GL_Master!$A$1:$D$80,3,FALSE)</f>
        <v>Finance Cost</v>
      </c>
      <c r="S5610" s="39" t="str">
        <f>VLOOKUP(D5610,GL_Master!$A$1:$D$80,4,FALSE)</f>
        <v>Interest expense</v>
      </c>
    </row>
    <row r="5611" spans="1:19" x14ac:dyDescent="0.25">
      <c r="A5611" s="39" t="s">
        <v>262</v>
      </c>
      <c r="B5611" s="39" t="s">
        <v>236</v>
      </c>
      <c r="C5611" s="7">
        <v>44256</v>
      </c>
      <c r="D5611" s="39" t="s">
        <v>25</v>
      </c>
      <c r="E5611" s="39">
        <v>2520</v>
      </c>
      <c r="F5611" s="82">
        <f t="shared" si="261"/>
        <v>2.52</v>
      </c>
      <c r="G5611" s="39">
        <f>VLOOKUP(N5611,Currecny_M!$A$1:$P$10,2,FALSE)</f>
        <v>53</v>
      </c>
      <c r="H5611" s="39">
        <f>MATCH(C5611,Currecny_M!$A$1:$P$1,0)</f>
        <v>13</v>
      </c>
      <c r="I5611" s="39">
        <f>VLOOKUP(N5611,Currecny_M!$A$1:$P$10,MATCH(Database!C5611,Currecny_M!$A$1:$P$1,0),FALSE)</f>
        <v>59.14</v>
      </c>
      <c r="J5611" s="82">
        <f t="shared" si="262"/>
        <v>149.03280000000001</v>
      </c>
      <c r="K5611" s="39">
        <f>VLOOKUP('Cover page'!$B$6,Currecny_M!$A$1:$P$10,MATCH(Database!C5611,Currecny_M!$A$1:$P$1,0),FALSE)</f>
        <v>1</v>
      </c>
      <c r="L5611" s="82">
        <f t="shared" si="263"/>
        <v>149.03280000000001</v>
      </c>
      <c r="M5611" s="82">
        <f>((E5611/$F$1)*VLOOKUP(N5611,Currecny_M!$A$1:$P$10,MATCH(Database!C5611,Currecny_M!$A$1:$P$1,0),FALSE))/VLOOKUP('Cover page'!$B$6,Currecny_M!$A$1:$P$10,MATCH(Database!C5611,Currecny_M!$A$1:$P$1,0),FALSE)</f>
        <v>149.03280000000001</v>
      </c>
      <c r="N5611" s="6" t="str">
        <f>VLOOKUP(B5611,Master!$A$2:$C$11,3,FALSE)</f>
        <v>SGD</v>
      </c>
      <c r="O5611" s="6" t="str">
        <f>VLOOKUP(B5611,Master!$A$2:$C$11,2,FALSE)</f>
        <v>Asia</v>
      </c>
      <c r="Q5611" s="39" t="str">
        <f>VLOOKUP(D5611,GL_Master!$A$1:$D$80,2,FALSE)</f>
        <v>PL</v>
      </c>
      <c r="R5611" s="39" t="str">
        <f>VLOOKUP(D5611,GL_Master!$A$1:$D$80,3,FALSE)</f>
        <v>Depreciation</v>
      </c>
      <c r="S5611" s="39" t="str">
        <f>VLOOKUP(D5611,GL_Master!$A$1:$D$80,4,FALSE)</f>
        <v>Depreciation</v>
      </c>
    </row>
    <row r="5612" spans="1:19" x14ac:dyDescent="0.25">
      <c r="A5612" s="39" t="s">
        <v>262</v>
      </c>
      <c r="B5612" s="39" t="s">
        <v>236</v>
      </c>
      <c r="C5612" s="7">
        <v>44256</v>
      </c>
      <c r="D5612" s="39" t="s">
        <v>51</v>
      </c>
      <c r="E5612" s="39">
        <v>-26415</v>
      </c>
      <c r="F5612" s="82">
        <f t="shared" si="261"/>
        <v>-26.414999999999999</v>
      </c>
      <c r="G5612" s="39">
        <f>VLOOKUP(N5612,Currecny_M!$A$1:$P$10,2,FALSE)</f>
        <v>53</v>
      </c>
      <c r="H5612" s="39">
        <f>MATCH(C5612,Currecny_M!$A$1:$P$1,0)</f>
        <v>13</v>
      </c>
      <c r="I5612" s="39">
        <f>VLOOKUP(N5612,Currecny_M!$A$1:$P$10,MATCH(Database!C5612,Currecny_M!$A$1:$P$1,0),FALSE)</f>
        <v>59.14</v>
      </c>
      <c r="J5612" s="82">
        <f t="shared" si="262"/>
        <v>-1562.1831</v>
      </c>
      <c r="K5612" s="39">
        <f>VLOOKUP('Cover page'!$B$6,Currecny_M!$A$1:$P$10,MATCH(Database!C5612,Currecny_M!$A$1:$P$1,0),FALSE)</f>
        <v>1</v>
      </c>
      <c r="L5612" s="82">
        <f t="shared" si="263"/>
        <v>-1562.1831</v>
      </c>
      <c r="M5612" s="82">
        <f>((E5612/$F$1)*VLOOKUP(N5612,Currecny_M!$A$1:$P$10,MATCH(Database!C5612,Currecny_M!$A$1:$P$1,0),FALSE))/VLOOKUP('Cover page'!$B$6,Currecny_M!$A$1:$P$10,MATCH(Database!C5612,Currecny_M!$A$1:$P$1,0),FALSE)</f>
        <v>-1562.1831</v>
      </c>
      <c r="N5612" s="6" t="str">
        <f>VLOOKUP(B5612,Master!$A$2:$C$11,3,FALSE)</f>
        <v>SGD</v>
      </c>
      <c r="O5612" s="6" t="str">
        <f>VLOOKUP(B5612,Master!$A$2:$C$11,2,FALSE)</f>
        <v>Asia</v>
      </c>
      <c r="Q5612" s="39" t="str">
        <f>VLOOKUP(D5612,GL_Master!$A$1:$D$80,2,FALSE)</f>
        <v>BS</v>
      </c>
      <c r="R5612" s="39" t="str">
        <f>VLOOKUP(D5612,GL_Master!$A$1:$D$80,3,FALSE)</f>
        <v>Share Capital</v>
      </c>
      <c r="S5612" s="39" t="str">
        <f>VLOOKUP(D5612,GL_Master!$A$1:$D$80,4,FALSE)</f>
        <v>Equity shares</v>
      </c>
    </row>
    <row r="5613" spans="1:19" x14ac:dyDescent="0.25">
      <c r="A5613" s="39" t="s">
        <v>262</v>
      </c>
      <c r="B5613" s="39" t="s">
        <v>236</v>
      </c>
      <c r="C5613" s="7">
        <v>44256</v>
      </c>
      <c r="D5613" s="39" t="s">
        <v>52</v>
      </c>
      <c r="E5613" s="39">
        <v>-50611</v>
      </c>
      <c r="F5613" s="82">
        <f t="shared" si="261"/>
        <v>-50.610999999999997</v>
      </c>
      <c r="G5613" s="39">
        <f>VLOOKUP(N5613,Currecny_M!$A$1:$P$10,2,FALSE)</f>
        <v>53</v>
      </c>
      <c r="H5613" s="39">
        <f>MATCH(C5613,Currecny_M!$A$1:$P$1,0)</f>
        <v>13</v>
      </c>
      <c r="I5613" s="39">
        <f>VLOOKUP(N5613,Currecny_M!$A$1:$P$10,MATCH(Database!C5613,Currecny_M!$A$1:$P$1,0),FALSE)</f>
        <v>59.14</v>
      </c>
      <c r="J5613" s="82">
        <f t="shared" si="262"/>
        <v>-2993.13454</v>
      </c>
      <c r="K5613" s="39">
        <f>VLOOKUP('Cover page'!$B$6,Currecny_M!$A$1:$P$10,MATCH(Database!C5613,Currecny_M!$A$1:$P$1,0),FALSE)</f>
        <v>1</v>
      </c>
      <c r="L5613" s="82">
        <f t="shared" si="263"/>
        <v>-2993.13454</v>
      </c>
      <c r="M5613" s="82">
        <f>((E5613/$F$1)*VLOOKUP(N5613,Currecny_M!$A$1:$P$10,MATCH(Database!C5613,Currecny_M!$A$1:$P$1,0),FALSE))/VLOOKUP('Cover page'!$B$6,Currecny_M!$A$1:$P$10,MATCH(Database!C5613,Currecny_M!$A$1:$P$1,0),FALSE)</f>
        <v>-2993.13454</v>
      </c>
      <c r="N5613" s="6" t="str">
        <f>VLOOKUP(B5613,Master!$A$2:$C$11,3,FALSE)</f>
        <v>SGD</v>
      </c>
      <c r="O5613" s="6" t="str">
        <f>VLOOKUP(B5613,Master!$A$2:$C$11,2,FALSE)</f>
        <v>Asia</v>
      </c>
      <c r="Q5613" s="39" t="str">
        <f>VLOOKUP(D5613,GL_Master!$A$1:$D$80,2,FALSE)</f>
        <v>BS</v>
      </c>
      <c r="R5613" s="39" t="str">
        <f>VLOOKUP(D5613,GL_Master!$A$1:$D$80,3,FALSE)</f>
        <v>Reserve and Surplus</v>
      </c>
      <c r="S5613" s="39" t="str">
        <f>VLOOKUP(D5613,GL_Master!$A$1:$D$80,4,FALSE)</f>
        <v>Reserves at the commencement of the year</v>
      </c>
    </row>
    <row r="5614" spans="1:19" x14ac:dyDescent="0.25">
      <c r="A5614" s="39" t="s">
        <v>262</v>
      </c>
      <c r="B5614" s="39" t="s">
        <v>236</v>
      </c>
      <c r="C5614" s="7">
        <v>44256</v>
      </c>
      <c r="D5614" s="39" t="s">
        <v>53</v>
      </c>
      <c r="E5614" s="39">
        <v>-2081</v>
      </c>
      <c r="F5614" s="82">
        <f t="shared" si="261"/>
        <v>-2.081</v>
      </c>
      <c r="G5614" s="39">
        <f>VLOOKUP(N5614,Currecny_M!$A$1:$P$10,2,FALSE)</f>
        <v>53</v>
      </c>
      <c r="H5614" s="39">
        <f>MATCH(C5614,Currecny_M!$A$1:$P$1,0)</f>
        <v>13</v>
      </c>
      <c r="I5614" s="39">
        <f>VLOOKUP(N5614,Currecny_M!$A$1:$P$10,MATCH(Database!C5614,Currecny_M!$A$1:$P$1,0),FALSE)</f>
        <v>59.14</v>
      </c>
      <c r="J5614" s="82">
        <f t="shared" si="262"/>
        <v>-123.07034</v>
      </c>
      <c r="K5614" s="39">
        <f>VLOOKUP('Cover page'!$B$6,Currecny_M!$A$1:$P$10,MATCH(Database!C5614,Currecny_M!$A$1:$P$1,0),FALSE)</f>
        <v>1</v>
      </c>
      <c r="L5614" s="82">
        <f t="shared" si="263"/>
        <v>-123.07034</v>
      </c>
      <c r="M5614" s="82">
        <f>((E5614/$F$1)*VLOOKUP(N5614,Currecny_M!$A$1:$P$10,MATCH(Database!C5614,Currecny_M!$A$1:$P$1,0),FALSE))/VLOOKUP('Cover page'!$B$6,Currecny_M!$A$1:$P$10,MATCH(Database!C5614,Currecny_M!$A$1:$P$1,0),FALSE)</f>
        <v>-123.07034</v>
      </c>
      <c r="N5614" s="6" t="str">
        <f>VLOOKUP(B5614,Master!$A$2:$C$11,3,FALSE)</f>
        <v>SGD</v>
      </c>
      <c r="O5614" s="6" t="str">
        <f>VLOOKUP(B5614,Master!$A$2:$C$11,2,FALSE)</f>
        <v>Asia</v>
      </c>
      <c r="Q5614" s="39" t="str">
        <f>VLOOKUP(D5614,GL_Master!$A$1:$D$80,2,FALSE)</f>
        <v>BS</v>
      </c>
      <c r="R5614" s="39" t="str">
        <f>VLOOKUP(D5614,GL_Master!$A$1:$D$80,3,FALSE)</f>
        <v>Loan Fund</v>
      </c>
      <c r="S5614" s="39" t="str">
        <f>VLOOKUP(D5614,GL_Master!$A$1:$D$80,4,FALSE)</f>
        <v>Term Loan</v>
      </c>
    </row>
    <row r="5615" spans="1:19" x14ac:dyDescent="0.25">
      <c r="A5615" s="39" t="s">
        <v>262</v>
      </c>
      <c r="B5615" s="39" t="s">
        <v>236</v>
      </c>
      <c r="C5615" s="7">
        <v>44256</v>
      </c>
      <c r="D5615" s="39" t="s">
        <v>54</v>
      </c>
      <c r="E5615" s="39">
        <v>55</v>
      </c>
      <c r="F5615" s="82">
        <f t="shared" si="261"/>
        <v>5.5E-2</v>
      </c>
      <c r="G5615" s="39">
        <f>VLOOKUP(N5615,Currecny_M!$A$1:$P$10,2,FALSE)</f>
        <v>53</v>
      </c>
      <c r="H5615" s="39">
        <f>MATCH(C5615,Currecny_M!$A$1:$P$1,0)</f>
        <v>13</v>
      </c>
      <c r="I5615" s="39">
        <f>VLOOKUP(N5615,Currecny_M!$A$1:$P$10,MATCH(Database!C5615,Currecny_M!$A$1:$P$1,0),FALSE)</f>
        <v>59.14</v>
      </c>
      <c r="J5615" s="82">
        <f t="shared" si="262"/>
        <v>3.2526999999999999</v>
      </c>
      <c r="K5615" s="39">
        <f>VLOOKUP('Cover page'!$B$6,Currecny_M!$A$1:$P$10,MATCH(Database!C5615,Currecny_M!$A$1:$P$1,0),FALSE)</f>
        <v>1</v>
      </c>
      <c r="L5615" s="82">
        <f t="shared" si="263"/>
        <v>3.2526999999999999</v>
      </c>
      <c r="M5615" s="82">
        <f>((E5615/$F$1)*VLOOKUP(N5615,Currecny_M!$A$1:$P$10,MATCH(Database!C5615,Currecny_M!$A$1:$P$1,0),FALSE))/VLOOKUP('Cover page'!$B$6,Currecny_M!$A$1:$P$10,MATCH(Database!C5615,Currecny_M!$A$1:$P$1,0),FALSE)</f>
        <v>3.2526999999999999</v>
      </c>
      <c r="N5615" s="6" t="str">
        <f>VLOOKUP(B5615,Master!$A$2:$C$11,3,FALSE)</f>
        <v>SGD</v>
      </c>
      <c r="O5615" s="6" t="str">
        <f>VLOOKUP(B5615,Master!$A$2:$C$11,2,FALSE)</f>
        <v>Asia</v>
      </c>
      <c r="Q5615" s="39" t="str">
        <f>VLOOKUP(D5615,GL_Master!$A$1:$D$80,2,FALSE)</f>
        <v>BS</v>
      </c>
      <c r="R5615" s="39" t="str">
        <f>VLOOKUP(D5615,GL_Master!$A$1:$D$80,3,FALSE)</f>
        <v>Trade Payables</v>
      </c>
      <c r="S5615" s="39" t="str">
        <f>VLOOKUP(D5615,GL_Master!$A$1:$D$80,4,FALSE)</f>
        <v>Trade payable</v>
      </c>
    </row>
    <row r="5616" spans="1:19" x14ac:dyDescent="0.25">
      <c r="A5616" s="39" t="s">
        <v>262</v>
      </c>
      <c r="B5616" s="39" t="s">
        <v>236</v>
      </c>
      <c r="C5616" s="7">
        <v>44256</v>
      </c>
      <c r="D5616" s="39" t="s">
        <v>34</v>
      </c>
      <c r="E5616" s="39">
        <v>-1441</v>
      </c>
      <c r="F5616" s="82">
        <f t="shared" si="261"/>
        <v>-1.4410000000000001</v>
      </c>
      <c r="G5616" s="39">
        <f>VLOOKUP(N5616,Currecny_M!$A$1:$P$10,2,FALSE)</f>
        <v>53</v>
      </c>
      <c r="H5616" s="39">
        <f>MATCH(C5616,Currecny_M!$A$1:$P$1,0)</f>
        <v>13</v>
      </c>
      <c r="I5616" s="39">
        <f>VLOOKUP(N5616,Currecny_M!$A$1:$P$10,MATCH(Database!C5616,Currecny_M!$A$1:$P$1,0),FALSE)</f>
        <v>59.14</v>
      </c>
      <c r="J5616" s="82">
        <f t="shared" si="262"/>
        <v>-85.220740000000006</v>
      </c>
      <c r="K5616" s="39">
        <f>VLOOKUP('Cover page'!$B$6,Currecny_M!$A$1:$P$10,MATCH(Database!C5616,Currecny_M!$A$1:$P$1,0),FALSE)</f>
        <v>1</v>
      </c>
      <c r="L5616" s="82">
        <f t="shared" si="263"/>
        <v>-85.220740000000006</v>
      </c>
      <c r="M5616" s="82">
        <f>((E5616/$F$1)*VLOOKUP(N5616,Currecny_M!$A$1:$P$10,MATCH(Database!C5616,Currecny_M!$A$1:$P$1,0),FALSE))/VLOOKUP('Cover page'!$B$6,Currecny_M!$A$1:$P$10,MATCH(Database!C5616,Currecny_M!$A$1:$P$1,0),FALSE)</f>
        <v>-85.220740000000006</v>
      </c>
      <c r="N5616" s="6" t="str">
        <f>VLOOKUP(B5616,Master!$A$2:$C$11,3,FALSE)</f>
        <v>SGD</v>
      </c>
      <c r="O5616" s="6" t="str">
        <f>VLOOKUP(B5616,Master!$A$2:$C$11,2,FALSE)</f>
        <v>Asia</v>
      </c>
      <c r="Q5616" s="39" t="str">
        <f>VLOOKUP(D5616,GL_Master!$A$1:$D$80,2,FALSE)</f>
        <v>BS</v>
      </c>
      <c r="R5616" s="39" t="str">
        <f>VLOOKUP(D5616,GL_Master!$A$1:$D$80,3,FALSE)</f>
        <v>Provisions</v>
      </c>
      <c r="S5616" s="39" t="str">
        <f>VLOOKUP(D5616,GL_Master!$A$1:$D$80,4,FALSE)</f>
        <v>Expenses payables</v>
      </c>
    </row>
    <row r="5617" spans="1:19" x14ac:dyDescent="0.25">
      <c r="A5617" s="39" t="s">
        <v>262</v>
      </c>
      <c r="B5617" s="39" t="s">
        <v>236</v>
      </c>
      <c r="C5617" s="7">
        <v>44256</v>
      </c>
      <c r="D5617" s="39" t="s">
        <v>18</v>
      </c>
      <c r="E5617" s="39">
        <v>-852</v>
      </c>
      <c r="F5617" s="82">
        <f t="shared" si="261"/>
        <v>-0.85199999999999998</v>
      </c>
      <c r="G5617" s="39">
        <f>VLOOKUP(N5617,Currecny_M!$A$1:$P$10,2,FALSE)</f>
        <v>53</v>
      </c>
      <c r="H5617" s="39">
        <f>MATCH(C5617,Currecny_M!$A$1:$P$1,0)</f>
        <v>13</v>
      </c>
      <c r="I5617" s="39">
        <f>VLOOKUP(N5617,Currecny_M!$A$1:$P$10,MATCH(Database!C5617,Currecny_M!$A$1:$P$1,0),FALSE)</f>
        <v>59.14</v>
      </c>
      <c r="J5617" s="82">
        <f t="shared" si="262"/>
        <v>-50.387279999999997</v>
      </c>
      <c r="K5617" s="39">
        <f>VLOOKUP('Cover page'!$B$6,Currecny_M!$A$1:$P$10,MATCH(Database!C5617,Currecny_M!$A$1:$P$1,0),FALSE)</f>
        <v>1</v>
      </c>
      <c r="L5617" s="82">
        <f t="shared" si="263"/>
        <v>-50.387279999999997</v>
      </c>
      <c r="M5617" s="82">
        <f>((E5617/$F$1)*VLOOKUP(N5617,Currecny_M!$A$1:$P$10,MATCH(Database!C5617,Currecny_M!$A$1:$P$1,0),FALSE))/VLOOKUP('Cover page'!$B$6,Currecny_M!$A$1:$P$10,MATCH(Database!C5617,Currecny_M!$A$1:$P$1,0),FALSE)</f>
        <v>-50.387279999999997</v>
      </c>
      <c r="N5617" s="6" t="str">
        <f>VLOOKUP(B5617,Master!$A$2:$C$11,3,FALSE)</f>
        <v>SGD</v>
      </c>
      <c r="O5617" s="6" t="str">
        <f>VLOOKUP(B5617,Master!$A$2:$C$11,2,FALSE)</f>
        <v>Asia</v>
      </c>
      <c r="Q5617" s="39" t="str">
        <f>VLOOKUP(D5617,GL_Master!$A$1:$D$80,2,FALSE)</f>
        <v>BS</v>
      </c>
      <c r="R5617" s="39" t="str">
        <f>VLOOKUP(D5617,GL_Master!$A$1:$D$80,3,FALSE)</f>
        <v>Other current liabilities</v>
      </c>
      <c r="S5617" s="39" t="str">
        <f>VLOOKUP(D5617,GL_Master!$A$1:$D$80,4,FALSE)</f>
        <v>Employee related liabilities</v>
      </c>
    </row>
    <row r="5618" spans="1:19" x14ac:dyDescent="0.25">
      <c r="A5618" s="39" t="s">
        <v>262</v>
      </c>
      <c r="B5618" s="39" t="s">
        <v>236</v>
      </c>
      <c r="C5618" s="7">
        <v>44256</v>
      </c>
      <c r="D5618" s="39" t="s">
        <v>55</v>
      </c>
      <c r="E5618" s="39">
        <v>-114</v>
      </c>
      <c r="F5618" s="82">
        <f t="shared" si="261"/>
        <v>-0.114</v>
      </c>
      <c r="G5618" s="39">
        <f>VLOOKUP(N5618,Currecny_M!$A$1:$P$10,2,FALSE)</f>
        <v>53</v>
      </c>
      <c r="H5618" s="39">
        <f>MATCH(C5618,Currecny_M!$A$1:$P$1,0)</f>
        <v>13</v>
      </c>
      <c r="I5618" s="39">
        <f>VLOOKUP(N5618,Currecny_M!$A$1:$P$10,MATCH(Database!C5618,Currecny_M!$A$1:$P$1,0),FALSE)</f>
        <v>59.14</v>
      </c>
      <c r="J5618" s="82">
        <f t="shared" si="262"/>
        <v>-6.7419600000000006</v>
      </c>
      <c r="K5618" s="39">
        <f>VLOOKUP('Cover page'!$B$6,Currecny_M!$A$1:$P$10,MATCH(Database!C5618,Currecny_M!$A$1:$P$1,0),FALSE)</f>
        <v>1</v>
      </c>
      <c r="L5618" s="82">
        <f t="shared" si="263"/>
        <v>-6.7419600000000006</v>
      </c>
      <c r="M5618" s="82">
        <f>((E5618/$F$1)*VLOOKUP(N5618,Currecny_M!$A$1:$P$10,MATCH(Database!C5618,Currecny_M!$A$1:$P$1,0),FALSE))/VLOOKUP('Cover page'!$B$6,Currecny_M!$A$1:$P$10,MATCH(Database!C5618,Currecny_M!$A$1:$P$1,0),FALSE)</f>
        <v>-6.7419600000000006</v>
      </c>
      <c r="N5618" s="6" t="str">
        <f>VLOOKUP(B5618,Master!$A$2:$C$11,3,FALSE)</f>
        <v>SGD</v>
      </c>
      <c r="O5618" s="6" t="str">
        <f>VLOOKUP(B5618,Master!$A$2:$C$11,2,FALSE)</f>
        <v>Asia</v>
      </c>
      <c r="Q5618" s="39" t="str">
        <f>VLOOKUP(D5618,GL_Master!$A$1:$D$80,2,FALSE)</f>
        <v>BS</v>
      </c>
      <c r="R5618" s="39" t="str">
        <f>VLOOKUP(D5618,GL_Master!$A$1:$D$80,3,FALSE)</f>
        <v>Other current liabilities</v>
      </c>
      <c r="S5618" s="39" t="str">
        <f>VLOOKUP(D5618,GL_Master!$A$1:$D$80,4,FALSE)</f>
        <v>Security deposit received</v>
      </c>
    </row>
    <row r="5619" spans="1:19" x14ac:dyDescent="0.25">
      <c r="A5619" s="39" t="s">
        <v>262</v>
      </c>
      <c r="B5619" s="39" t="s">
        <v>236</v>
      </c>
      <c r="C5619" s="7">
        <v>44256</v>
      </c>
      <c r="D5619" s="39" t="s">
        <v>56</v>
      </c>
      <c r="E5619" s="39">
        <v>-28</v>
      </c>
      <c r="F5619" s="82">
        <f t="shared" si="261"/>
        <v>-2.8000000000000001E-2</v>
      </c>
      <c r="G5619" s="39">
        <f>VLOOKUP(N5619,Currecny_M!$A$1:$P$10,2,FALSE)</f>
        <v>53</v>
      </c>
      <c r="H5619" s="39">
        <f>MATCH(C5619,Currecny_M!$A$1:$P$1,0)</f>
        <v>13</v>
      </c>
      <c r="I5619" s="39">
        <f>VLOOKUP(N5619,Currecny_M!$A$1:$P$10,MATCH(Database!C5619,Currecny_M!$A$1:$P$1,0),FALSE)</f>
        <v>59.14</v>
      </c>
      <c r="J5619" s="82">
        <f t="shared" si="262"/>
        <v>-1.6559200000000001</v>
      </c>
      <c r="K5619" s="39">
        <f>VLOOKUP('Cover page'!$B$6,Currecny_M!$A$1:$P$10,MATCH(Database!C5619,Currecny_M!$A$1:$P$1,0),FALSE)</f>
        <v>1</v>
      </c>
      <c r="L5619" s="82">
        <f t="shared" si="263"/>
        <v>-1.6559200000000001</v>
      </c>
      <c r="M5619" s="82">
        <f>((E5619/$F$1)*VLOOKUP(N5619,Currecny_M!$A$1:$P$10,MATCH(Database!C5619,Currecny_M!$A$1:$P$1,0),FALSE))/VLOOKUP('Cover page'!$B$6,Currecny_M!$A$1:$P$10,MATCH(Database!C5619,Currecny_M!$A$1:$P$1,0),FALSE)</f>
        <v>-1.6559200000000001</v>
      </c>
      <c r="N5619" s="6" t="str">
        <f>VLOOKUP(B5619,Master!$A$2:$C$11,3,FALSE)</f>
        <v>SGD</v>
      </c>
      <c r="O5619" s="6" t="str">
        <f>VLOOKUP(B5619,Master!$A$2:$C$11,2,FALSE)</f>
        <v>Asia</v>
      </c>
      <c r="Q5619" s="39" t="str">
        <f>VLOOKUP(D5619,GL_Master!$A$1:$D$80,2,FALSE)</f>
        <v>BS</v>
      </c>
      <c r="R5619" s="39" t="str">
        <f>VLOOKUP(D5619,GL_Master!$A$1:$D$80,3,FALSE)</f>
        <v>Other Tax Payables</v>
      </c>
      <c r="S5619" s="39" t="str">
        <f>VLOOKUP(D5619,GL_Master!$A$1:$D$80,4,FALSE)</f>
        <v>Tax deducted at source payable</v>
      </c>
    </row>
    <row r="5620" spans="1:19" x14ac:dyDescent="0.25">
      <c r="A5620" s="39" t="s">
        <v>262</v>
      </c>
      <c r="B5620" s="39" t="s">
        <v>236</v>
      </c>
      <c r="C5620" s="7">
        <v>44256</v>
      </c>
      <c r="D5620" s="39" t="s">
        <v>57</v>
      </c>
      <c r="E5620" s="39">
        <v>-259</v>
      </c>
      <c r="F5620" s="82">
        <f t="shared" si="261"/>
        <v>-0.25900000000000001</v>
      </c>
      <c r="G5620" s="39">
        <f>VLOOKUP(N5620,Currecny_M!$A$1:$P$10,2,FALSE)</f>
        <v>53</v>
      </c>
      <c r="H5620" s="39">
        <f>MATCH(C5620,Currecny_M!$A$1:$P$1,0)</f>
        <v>13</v>
      </c>
      <c r="I5620" s="39">
        <f>VLOOKUP(N5620,Currecny_M!$A$1:$P$10,MATCH(Database!C5620,Currecny_M!$A$1:$P$1,0),FALSE)</f>
        <v>59.14</v>
      </c>
      <c r="J5620" s="82">
        <f t="shared" si="262"/>
        <v>-15.317260000000001</v>
      </c>
      <c r="K5620" s="39">
        <f>VLOOKUP('Cover page'!$B$6,Currecny_M!$A$1:$P$10,MATCH(Database!C5620,Currecny_M!$A$1:$P$1,0),FALSE)</f>
        <v>1</v>
      </c>
      <c r="L5620" s="82">
        <f t="shared" si="263"/>
        <v>-15.317260000000001</v>
      </c>
      <c r="M5620" s="82">
        <f>((E5620/$F$1)*VLOOKUP(N5620,Currecny_M!$A$1:$P$10,MATCH(Database!C5620,Currecny_M!$A$1:$P$1,0),FALSE))/VLOOKUP('Cover page'!$B$6,Currecny_M!$A$1:$P$10,MATCH(Database!C5620,Currecny_M!$A$1:$P$1,0),FALSE)</f>
        <v>-15.317260000000001</v>
      </c>
      <c r="N5620" s="6" t="str">
        <f>VLOOKUP(B5620,Master!$A$2:$C$11,3,FALSE)</f>
        <v>SGD</v>
      </c>
      <c r="O5620" s="6" t="str">
        <f>VLOOKUP(B5620,Master!$A$2:$C$11,2,FALSE)</f>
        <v>Asia</v>
      </c>
      <c r="Q5620" s="39" t="str">
        <f>VLOOKUP(D5620,GL_Master!$A$1:$D$80,2,FALSE)</f>
        <v>BS</v>
      </c>
      <c r="R5620" s="39" t="str">
        <f>VLOOKUP(D5620,GL_Master!$A$1:$D$80,3,FALSE)</f>
        <v>Other Tax Payables</v>
      </c>
      <c r="S5620" s="39" t="str">
        <f>VLOOKUP(D5620,GL_Master!$A$1:$D$80,4,FALSE)</f>
        <v>Tax deducted at source payable</v>
      </c>
    </row>
    <row r="5621" spans="1:19" x14ac:dyDescent="0.25">
      <c r="A5621" s="39" t="s">
        <v>262</v>
      </c>
      <c r="B5621" s="39" t="s">
        <v>236</v>
      </c>
      <c r="C5621" s="7">
        <v>44256</v>
      </c>
      <c r="D5621" s="39" t="s">
        <v>58</v>
      </c>
      <c r="E5621" s="39">
        <v>-1904</v>
      </c>
      <c r="F5621" s="82">
        <f t="shared" si="261"/>
        <v>-1.9039999999999999</v>
      </c>
      <c r="G5621" s="39">
        <f>VLOOKUP(N5621,Currecny_M!$A$1:$P$10,2,FALSE)</f>
        <v>53</v>
      </c>
      <c r="H5621" s="39">
        <f>MATCH(C5621,Currecny_M!$A$1:$P$1,0)</f>
        <v>13</v>
      </c>
      <c r="I5621" s="39">
        <f>VLOOKUP(N5621,Currecny_M!$A$1:$P$10,MATCH(Database!C5621,Currecny_M!$A$1:$P$1,0),FALSE)</f>
        <v>59.14</v>
      </c>
      <c r="J5621" s="82">
        <f t="shared" si="262"/>
        <v>-112.60256</v>
      </c>
      <c r="K5621" s="39">
        <f>VLOOKUP('Cover page'!$B$6,Currecny_M!$A$1:$P$10,MATCH(Database!C5621,Currecny_M!$A$1:$P$1,0),FALSE)</f>
        <v>1</v>
      </c>
      <c r="L5621" s="82">
        <f t="shared" si="263"/>
        <v>-112.60256</v>
      </c>
      <c r="M5621" s="82">
        <f>((E5621/$F$1)*VLOOKUP(N5621,Currecny_M!$A$1:$P$10,MATCH(Database!C5621,Currecny_M!$A$1:$P$1,0),FALSE))/VLOOKUP('Cover page'!$B$6,Currecny_M!$A$1:$P$10,MATCH(Database!C5621,Currecny_M!$A$1:$P$1,0),FALSE)</f>
        <v>-112.60256</v>
      </c>
      <c r="N5621" s="6" t="str">
        <f>VLOOKUP(B5621,Master!$A$2:$C$11,3,FALSE)</f>
        <v>SGD</v>
      </c>
      <c r="O5621" s="6" t="str">
        <f>VLOOKUP(B5621,Master!$A$2:$C$11,2,FALSE)</f>
        <v>Asia</v>
      </c>
      <c r="Q5621" s="39" t="str">
        <f>VLOOKUP(D5621,GL_Master!$A$1:$D$80,2,FALSE)</f>
        <v>BS</v>
      </c>
      <c r="R5621" s="39" t="str">
        <f>VLOOKUP(D5621,GL_Master!$A$1:$D$80,3,FALSE)</f>
        <v>Long-term provisions</v>
      </c>
      <c r="S5621" s="39" t="str">
        <f>VLOOKUP(D5621,GL_Master!$A$1:$D$80,4,FALSE)</f>
        <v>Provision for gratuity</v>
      </c>
    </row>
    <row r="5622" spans="1:19" x14ac:dyDescent="0.25">
      <c r="A5622" s="39" t="s">
        <v>262</v>
      </c>
      <c r="B5622" s="39" t="s">
        <v>236</v>
      </c>
      <c r="C5622" s="7">
        <v>44256</v>
      </c>
      <c r="D5622" s="39" t="s">
        <v>59</v>
      </c>
      <c r="E5622" s="39">
        <v>-797</v>
      </c>
      <c r="F5622" s="82">
        <f t="shared" si="261"/>
        <v>-0.79700000000000004</v>
      </c>
      <c r="G5622" s="39">
        <f>VLOOKUP(N5622,Currecny_M!$A$1:$P$10,2,FALSE)</f>
        <v>53</v>
      </c>
      <c r="H5622" s="39">
        <f>MATCH(C5622,Currecny_M!$A$1:$P$1,0)</f>
        <v>13</v>
      </c>
      <c r="I5622" s="39">
        <f>VLOOKUP(N5622,Currecny_M!$A$1:$P$10,MATCH(Database!C5622,Currecny_M!$A$1:$P$1,0),FALSE)</f>
        <v>59.14</v>
      </c>
      <c r="J5622" s="82">
        <f t="shared" si="262"/>
        <v>-47.13458</v>
      </c>
      <c r="K5622" s="39">
        <f>VLOOKUP('Cover page'!$B$6,Currecny_M!$A$1:$P$10,MATCH(Database!C5622,Currecny_M!$A$1:$P$1,0),FALSE)</f>
        <v>1</v>
      </c>
      <c r="L5622" s="82">
        <f t="shared" si="263"/>
        <v>-47.13458</v>
      </c>
      <c r="M5622" s="82">
        <f>((E5622/$F$1)*VLOOKUP(N5622,Currecny_M!$A$1:$P$10,MATCH(Database!C5622,Currecny_M!$A$1:$P$1,0),FALSE))/VLOOKUP('Cover page'!$B$6,Currecny_M!$A$1:$P$10,MATCH(Database!C5622,Currecny_M!$A$1:$P$1,0),FALSE)</f>
        <v>-47.13458</v>
      </c>
      <c r="N5622" s="6" t="str">
        <f>VLOOKUP(B5622,Master!$A$2:$C$11,3,FALSE)</f>
        <v>SGD</v>
      </c>
      <c r="O5622" s="6" t="str">
        <f>VLOOKUP(B5622,Master!$A$2:$C$11,2,FALSE)</f>
        <v>Asia</v>
      </c>
      <c r="Q5622" s="39" t="str">
        <f>VLOOKUP(D5622,GL_Master!$A$1:$D$80,2,FALSE)</f>
        <v>BS</v>
      </c>
      <c r="R5622" s="39" t="str">
        <f>VLOOKUP(D5622,GL_Master!$A$1:$D$80,3,FALSE)</f>
        <v>Long-term provisions</v>
      </c>
      <c r="S5622" s="39" t="str">
        <f>VLOOKUP(D5622,GL_Master!$A$1:$D$80,4,FALSE)</f>
        <v>Provision for leave encashment</v>
      </c>
    </row>
    <row r="5623" spans="1:19" x14ac:dyDescent="0.25">
      <c r="A5623" s="39" t="s">
        <v>262</v>
      </c>
      <c r="B5623" s="39" t="s">
        <v>236</v>
      </c>
      <c r="C5623" s="7">
        <v>44256</v>
      </c>
      <c r="D5623" s="39" t="s">
        <v>60</v>
      </c>
      <c r="E5623" s="39">
        <v>-232</v>
      </c>
      <c r="F5623" s="82">
        <f t="shared" si="261"/>
        <v>-0.23200000000000001</v>
      </c>
      <c r="G5623" s="39">
        <f>VLOOKUP(N5623,Currecny_M!$A$1:$P$10,2,FALSE)</f>
        <v>53</v>
      </c>
      <c r="H5623" s="39">
        <f>MATCH(C5623,Currecny_M!$A$1:$P$1,0)</f>
        <v>13</v>
      </c>
      <c r="I5623" s="39">
        <f>VLOOKUP(N5623,Currecny_M!$A$1:$P$10,MATCH(Database!C5623,Currecny_M!$A$1:$P$1,0),FALSE)</f>
        <v>59.14</v>
      </c>
      <c r="J5623" s="82">
        <f t="shared" si="262"/>
        <v>-13.72048</v>
      </c>
      <c r="K5623" s="39">
        <f>VLOOKUP('Cover page'!$B$6,Currecny_M!$A$1:$P$10,MATCH(Database!C5623,Currecny_M!$A$1:$P$1,0),FALSE)</f>
        <v>1</v>
      </c>
      <c r="L5623" s="82">
        <f t="shared" si="263"/>
        <v>-13.72048</v>
      </c>
      <c r="M5623" s="82">
        <f>((E5623/$F$1)*VLOOKUP(N5623,Currecny_M!$A$1:$P$10,MATCH(Database!C5623,Currecny_M!$A$1:$P$1,0),FALSE))/VLOOKUP('Cover page'!$B$6,Currecny_M!$A$1:$P$10,MATCH(Database!C5623,Currecny_M!$A$1:$P$1,0),FALSE)</f>
        <v>-13.72048</v>
      </c>
      <c r="N5623" s="6" t="str">
        <f>VLOOKUP(B5623,Master!$A$2:$C$11,3,FALSE)</f>
        <v>SGD</v>
      </c>
      <c r="O5623" s="6" t="str">
        <f>VLOOKUP(B5623,Master!$A$2:$C$11,2,FALSE)</f>
        <v>Asia</v>
      </c>
      <c r="Q5623" s="39" t="str">
        <f>VLOOKUP(D5623,GL_Master!$A$1:$D$80,2,FALSE)</f>
        <v>BS</v>
      </c>
      <c r="R5623" s="39" t="str">
        <f>VLOOKUP(D5623,GL_Master!$A$1:$D$80,3,FALSE)</f>
        <v>Trade Payables</v>
      </c>
      <c r="S5623" s="39" t="str">
        <f>VLOOKUP(D5623,GL_Master!$A$1:$D$80,4,FALSE)</f>
        <v>Trade payable</v>
      </c>
    </row>
    <row r="5624" spans="1:19" x14ac:dyDescent="0.25">
      <c r="A5624" s="39" t="s">
        <v>262</v>
      </c>
      <c r="B5624" s="39" t="s">
        <v>236</v>
      </c>
      <c r="C5624" s="7">
        <v>44256</v>
      </c>
      <c r="D5624" s="39" t="s">
        <v>61</v>
      </c>
      <c r="E5624" s="39">
        <v>-2396</v>
      </c>
      <c r="F5624" s="82">
        <f t="shared" si="261"/>
        <v>-2.3959999999999999</v>
      </c>
      <c r="G5624" s="39">
        <f>VLOOKUP(N5624,Currecny_M!$A$1:$P$10,2,FALSE)</f>
        <v>53</v>
      </c>
      <c r="H5624" s="39">
        <f>MATCH(C5624,Currecny_M!$A$1:$P$1,0)</f>
        <v>13</v>
      </c>
      <c r="I5624" s="39">
        <f>VLOOKUP(N5624,Currecny_M!$A$1:$P$10,MATCH(Database!C5624,Currecny_M!$A$1:$P$1,0),FALSE)</f>
        <v>59.14</v>
      </c>
      <c r="J5624" s="82">
        <f t="shared" si="262"/>
        <v>-141.69944000000001</v>
      </c>
      <c r="K5624" s="39">
        <f>VLOOKUP('Cover page'!$B$6,Currecny_M!$A$1:$P$10,MATCH(Database!C5624,Currecny_M!$A$1:$P$1,0),FALSE)</f>
        <v>1</v>
      </c>
      <c r="L5624" s="82">
        <f t="shared" si="263"/>
        <v>-141.69944000000001</v>
      </c>
      <c r="M5624" s="82">
        <f>((E5624/$F$1)*VLOOKUP(N5624,Currecny_M!$A$1:$P$10,MATCH(Database!C5624,Currecny_M!$A$1:$P$1,0),FALSE))/VLOOKUP('Cover page'!$B$6,Currecny_M!$A$1:$P$10,MATCH(Database!C5624,Currecny_M!$A$1:$P$1,0),FALSE)</f>
        <v>-141.69944000000001</v>
      </c>
      <c r="N5624" s="6" t="str">
        <f>VLOOKUP(B5624,Master!$A$2:$C$11,3,FALSE)</f>
        <v>SGD</v>
      </c>
      <c r="O5624" s="6" t="str">
        <f>VLOOKUP(B5624,Master!$A$2:$C$11,2,FALSE)</f>
        <v>Asia</v>
      </c>
      <c r="Q5624" s="39" t="str">
        <f>VLOOKUP(D5624,GL_Master!$A$1:$D$80,2,FALSE)</f>
        <v>BS</v>
      </c>
      <c r="R5624" s="39" t="str">
        <f>VLOOKUP(D5624,GL_Master!$A$1:$D$80,3,FALSE)</f>
        <v>Provisions</v>
      </c>
      <c r="S5624" s="39" t="str">
        <f>VLOOKUP(D5624,GL_Master!$A$1:$D$80,4,FALSE)</f>
        <v>Provision for doubtful assets</v>
      </c>
    </row>
    <row r="5625" spans="1:19" x14ac:dyDescent="0.25">
      <c r="A5625" s="39" t="s">
        <v>262</v>
      </c>
      <c r="B5625" s="39" t="s">
        <v>236</v>
      </c>
      <c r="C5625" s="7">
        <v>44256</v>
      </c>
      <c r="D5625" s="39" t="s">
        <v>62</v>
      </c>
      <c r="E5625" s="39">
        <v>-82</v>
      </c>
      <c r="F5625" s="82">
        <f t="shared" si="261"/>
        <v>-8.2000000000000003E-2</v>
      </c>
      <c r="G5625" s="39">
        <f>VLOOKUP(N5625,Currecny_M!$A$1:$P$10,2,FALSE)</f>
        <v>53</v>
      </c>
      <c r="H5625" s="39">
        <f>MATCH(C5625,Currecny_M!$A$1:$P$1,0)</f>
        <v>13</v>
      </c>
      <c r="I5625" s="39">
        <f>VLOOKUP(N5625,Currecny_M!$A$1:$P$10,MATCH(Database!C5625,Currecny_M!$A$1:$P$1,0),FALSE)</f>
        <v>59.14</v>
      </c>
      <c r="J5625" s="82">
        <f t="shared" si="262"/>
        <v>-4.8494800000000007</v>
      </c>
      <c r="K5625" s="39">
        <f>VLOOKUP('Cover page'!$B$6,Currecny_M!$A$1:$P$10,MATCH(Database!C5625,Currecny_M!$A$1:$P$1,0),FALSE)</f>
        <v>1</v>
      </c>
      <c r="L5625" s="82">
        <f t="shared" si="263"/>
        <v>-4.8494800000000007</v>
      </c>
      <c r="M5625" s="82">
        <f>((E5625/$F$1)*VLOOKUP(N5625,Currecny_M!$A$1:$P$10,MATCH(Database!C5625,Currecny_M!$A$1:$P$1,0),FALSE))/VLOOKUP('Cover page'!$B$6,Currecny_M!$A$1:$P$10,MATCH(Database!C5625,Currecny_M!$A$1:$P$1,0),FALSE)</f>
        <v>-4.8494800000000007</v>
      </c>
      <c r="N5625" s="6" t="str">
        <f>VLOOKUP(B5625,Master!$A$2:$C$11,3,FALSE)</f>
        <v>SGD</v>
      </c>
      <c r="O5625" s="6" t="str">
        <f>VLOOKUP(B5625,Master!$A$2:$C$11,2,FALSE)</f>
        <v>Asia</v>
      </c>
      <c r="Q5625" s="39" t="str">
        <f>VLOOKUP(D5625,GL_Master!$A$1:$D$80,2,FALSE)</f>
        <v>BS</v>
      </c>
      <c r="R5625" s="39" t="str">
        <f>VLOOKUP(D5625,GL_Master!$A$1:$D$80,3,FALSE)</f>
        <v>Provisions</v>
      </c>
      <c r="S5625" s="39" t="str">
        <f>VLOOKUP(D5625,GL_Master!$A$1:$D$80,4,FALSE)</f>
        <v>Provision for Insurance</v>
      </c>
    </row>
    <row r="5626" spans="1:19" x14ac:dyDescent="0.25">
      <c r="A5626" s="39" t="s">
        <v>262</v>
      </c>
      <c r="B5626" s="39" t="s">
        <v>236</v>
      </c>
      <c r="C5626" s="7">
        <v>44256</v>
      </c>
      <c r="D5626" s="39" t="s">
        <v>63</v>
      </c>
      <c r="E5626" s="39">
        <v>198</v>
      </c>
      <c r="F5626" s="82">
        <f t="shared" si="261"/>
        <v>0.19800000000000001</v>
      </c>
      <c r="G5626" s="39">
        <f>VLOOKUP(N5626,Currecny_M!$A$1:$P$10,2,FALSE)</f>
        <v>53</v>
      </c>
      <c r="H5626" s="39">
        <f>MATCH(C5626,Currecny_M!$A$1:$P$1,0)</f>
        <v>13</v>
      </c>
      <c r="I5626" s="39">
        <f>VLOOKUP(N5626,Currecny_M!$A$1:$P$10,MATCH(Database!C5626,Currecny_M!$A$1:$P$1,0),FALSE)</f>
        <v>59.14</v>
      </c>
      <c r="J5626" s="82">
        <f t="shared" si="262"/>
        <v>11.709720000000001</v>
      </c>
      <c r="K5626" s="39">
        <f>VLOOKUP('Cover page'!$B$6,Currecny_M!$A$1:$P$10,MATCH(Database!C5626,Currecny_M!$A$1:$P$1,0),FALSE)</f>
        <v>1</v>
      </c>
      <c r="L5626" s="82">
        <f t="shared" si="263"/>
        <v>11.709720000000001</v>
      </c>
      <c r="M5626" s="82">
        <f>((E5626/$F$1)*VLOOKUP(N5626,Currecny_M!$A$1:$P$10,MATCH(Database!C5626,Currecny_M!$A$1:$P$1,0),FALSE))/VLOOKUP('Cover page'!$B$6,Currecny_M!$A$1:$P$10,MATCH(Database!C5626,Currecny_M!$A$1:$P$1,0),FALSE)</f>
        <v>11.709720000000001</v>
      </c>
      <c r="N5626" s="6" t="str">
        <f>VLOOKUP(B5626,Master!$A$2:$C$11,3,FALSE)</f>
        <v>SGD</v>
      </c>
      <c r="O5626" s="6" t="str">
        <f>VLOOKUP(B5626,Master!$A$2:$C$11,2,FALSE)</f>
        <v>Asia</v>
      </c>
      <c r="Q5626" s="39" t="str">
        <f>VLOOKUP(D5626,GL_Master!$A$1:$D$80,2,FALSE)</f>
        <v>BS</v>
      </c>
      <c r="R5626" s="39" t="str">
        <f>VLOOKUP(D5626,GL_Master!$A$1:$D$80,3,FALSE)</f>
        <v>Gross Block</v>
      </c>
      <c r="S5626" s="39" t="str">
        <f>VLOOKUP(D5626,GL_Master!$A$1:$D$80,4,FALSE)</f>
        <v>Tangible Fixed assets</v>
      </c>
    </row>
    <row r="5627" spans="1:19" x14ac:dyDescent="0.25">
      <c r="A5627" s="39" t="s">
        <v>262</v>
      </c>
      <c r="B5627" s="39" t="s">
        <v>236</v>
      </c>
      <c r="C5627" s="7">
        <v>44256</v>
      </c>
      <c r="D5627" s="39" t="s">
        <v>64</v>
      </c>
      <c r="E5627" s="39">
        <v>11334</v>
      </c>
      <c r="F5627" s="82">
        <f t="shared" si="261"/>
        <v>11.334</v>
      </c>
      <c r="G5627" s="39">
        <f>VLOOKUP(N5627,Currecny_M!$A$1:$P$10,2,FALSE)</f>
        <v>53</v>
      </c>
      <c r="H5627" s="39">
        <f>MATCH(C5627,Currecny_M!$A$1:$P$1,0)</f>
        <v>13</v>
      </c>
      <c r="I5627" s="39">
        <f>VLOOKUP(N5627,Currecny_M!$A$1:$P$10,MATCH(Database!C5627,Currecny_M!$A$1:$P$1,0),FALSE)</f>
        <v>59.14</v>
      </c>
      <c r="J5627" s="82">
        <f t="shared" si="262"/>
        <v>670.29275999999993</v>
      </c>
      <c r="K5627" s="39">
        <f>VLOOKUP('Cover page'!$B$6,Currecny_M!$A$1:$P$10,MATCH(Database!C5627,Currecny_M!$A$1:$P$1,0),FALSE)</f>
        <v>1</v>
      </c>
      <c r="L5627" s="82">
        <f t="shared" si="263"/>
        <v>670.29275999999993</v>
      </c>
      <c r="M5627" s="82">
        <f>((E5627/$F$1)*VLOOKUP(N5627,Currecny_M!$A$1:$P$10,MATCH(Database!C5627,Currecny_M!$A$1:$P$1,0),FALSE))/VLOOKUP('Cover page'!$B$6,Currecny_M!$A$1:$P$10,MATCH(Database!C5627,Currecny_M!$A$1:$P$1,0),FALSE)</f>
        <v>670.29275999999993</v>
      </c>
      <c r="N5627" s="6" t="str">
        <f>VLOOKUP(B5627,Master!$A$2:$C$11,3,FALSE)</f>
        <v>SGD</v>
      </c>
      <c r="O5627" s="6" t="str">
        <f>VLOOKUP(B5627,Master!$A$2:$C$11,2,FALSE)</f>
        <v>Asia</v>
      </c>
      <c r="Q5627" s="39" t="str">
        <f>VLOOKUP(D5627,GL_Master!$A$1:$D$80,2,FALSE)</f>
        <v>BS</v>
      </c>
      <c r="R5627" s="39" t="str">
        <f>VLOOKUP(D5627,GL_Master!$A$1:$D$80,3,FALSE)</f>
        <v>Gross Block</v>
      </c>
      <c r="S5627" s="39" t="str">
        <f>VLOOKUP(D5627,GL_Master!$A$1:$D$80,4,FALSE)</f>
        <v>Tangible Fixed assets</v>
      </c>
    </row>
    <row r="5628" spans="1:19" x14ac:dyDescent="0.25">
      <c r="A5628" s="39" t="s">
        <v>262</v>
      </c>
      <c r="B5628" s="39" t="s">
        <v>236</v>
      </c>
      <c r="C5628" s="7">
        <v>44256</v>
      </c>
      <c r="D5628" s="39" t="s">
        <v>65</v>
      </c>
      <c r="E5628" s="39">
        <v>-6884</v>
      </c>
      <c r="F5628" s="82">
        <f t="shared" si="261"/>
        <v>-6.8840000000000003</v>
      </c>
      <c r="G5628" s="39">
        <f>VLOOKUP(N5628,Currecny_M!$A$1:$P$10,2,FALSE)</f>
        <v>53</v>
      </c>
      <c r="H5628" s="39">
        <f>MATCH(C5628,Currecny_M!$A$1:$P$1,0)</f>
        <v>13</v>
      </c>
      <c r="I5628" s="39">
        <f>VLOOKUP(N5628,Currecny_M!$A$1:$P$10,MATCH(Database!C5628,Currecny_M!$A$1:$P$1,0),FALSE)</f>
        <v>59.14</v>
      </c>
      <c r="J5628" s="82">
        <f t="shared" si="262"/>
        <v>-407.11976000000004</v>
      </c>
      <c r="K5628" s="39">
        <f>VLOOKUP('Cover page'!$B$6,Currecny_M!$A$1:$P$10,MATCH(Database!C5628,Currecny_M!$A$1:$P$1,0),FALSE)</f>
        <v>1</v>
      </c>
      <c r="L5628" s="82">
        <f t="shared" si="263"/>
        <v>-407.11976000000004</v>
      </c>
      <c r="M5628" s="82">
        <f>((E5628/$F$1)*VLOOKUP(N5628,Currecny_M!$A$1:$P$10,MATCH(Database!C5628,Currecny_M!$A$1:$P$1,0),FALSE))/VLOOKUP('Cover page'!$B$6,Currecny_M!$A$1:$P$10,MATCH(Database!C5628,Currecny_M!$A$1:$P$1,0),FALSE)</f>
        <v>-407.11976000000004</v>
      </c>
      <c r="N5628" s="6" t="str">
        <f>VLOOKUP(B5628,Master!$A$2:$C$11,3,FALSE)</f>
        <v>SGD</v>
      </c>
      <c r="O5628" s="6" t="str">
        <f>VLOOKUP(B5628,Master!$A$2:$C$11,2,FALSE)</f>
        <v>Asia</v>
      </c>
      <c r="Q5628" s="39" t="str">
        <f>VLOOKUP(D5628,GL_Master!$A$1:$D$80,2,FALSE)</f>
        <v>BS</v>
      </c>
      <c r="R5628" s="39" t="str">
        <f>VLOOKUP(D5628,GL_Master!$A$1:$D$80,3,FALSE)</f>
        <v>Accumulated Depreciation</v>
      </c>
      <c r="S5628" s="39" t="str">
        <f>VLOOKUP(D5628,GL_Master!$A$1:$D$80,4,FALSE)</f>
        <v>Accumulated Depreciation</v>
      </c>
    </row>
    <row r="5629" spans="1:19" x14ac:dyDescent="0.25">
      <c r="A5629" s="39" t="s">
        <v>262</v>
      </c>
      <c r="B5629" s="39" t="s">
        <v>236</v>
      </c>
      <c r="C5629" s="7">
        <v>44256</v>
      </c>
      <c r="D5629" s="39" t="s">
        <v>66</v>
      </c>
      <c r="E5629" s="39">
        <v>5763</v>
      </c>
      <c r="F5629" s="82">
        <f t="shared" si="261"/>
        <v>5.7629999999999999</v>
      </c>
      <c r="G5629" s="39">
        <f>VLOOKUP(N5629,Currecny_M!$A$1:$P$10,2,FALSE)</f>
        <v>53</v>
      </c>
      <c r="H5629" s="39">
        <f>MATCH(C5629,Currecny_M!$A$1:$P$1,0)</f>
        <v>13</v>
      </c>
      <c r="I5629" s="39">
        <f>VLOOKUP(N5629,Currecny_M!$A$1:$P$10,MATCH(Database!C5629,Currecny_M!$A$1:$P$1,0),FALSE)</f>
        <v>59.14</v>
      </c>
      <c r="J5629" s="82">
        <f t="shared" si="262"/>
        <v>340.82382000000001</v>
      </c>
      <c r="K5629" s="39">
        <f>VLOOKUP('Cover page'!$B$6,Currecny_M!$A$1:$P$10,MATCH(Database!C5629,Currecny_M!$A$1:$P$1,0),FALSE)</f>
        <v>1</v>
      </c>
      <c r="L5629" s="82">
        <f t="shared" si="263"/>
        <v>340.82382000000001</v>
      </c>
      <c r="M5629" s="82">
        <f>((E5629/$F$1)*VLOOKUP(N5629,Currecny_M!$A$1:$P$10,MATCH(Database!C5629,Currecny_M!$A$1:$P$1,0),FALSE))/VLOOKUP('Cover page'!$B$6,Currecny_M!$A$1:$P$10,MATCH(Database!C5629,Currecny_M!$A$1:$P$1,0),FALSE)</f>
        <v>340.82382000000001</v>
      </c>
      <c r="N5629" s="6" t="str">
        <f>VLOOKUP(B5629,Master!$A$2:$C$11,3,FALSE)</f>
        <v>SGD</v>
      </c>
      <c r="O5629" s="6" t="str">
        <f>VLOOKUP(B5629,Master!$A$2:$C$11,2,FALSE)</f>
        <v>Asia</v>
      </c>
      <c r="Q5629" s="39" t="str">
        <f>VLOOKUP(D5629,GL_Master!$A$1:$D$80,2,FALSE)</f>
        <v>BS</v>
      </c>
      <c r="R5629" s="39" t="str">
        <f>VLOOKUP(D5629,GL_Master!$A$1:$D$80,3,FALSE)</f>
        <v>Gross Block</v>
      </c>
      <c r="S5629" s="39" t="str">
        <f>VLOOKUP(D5629,GL_Master!$A$1:$D$80,4,FALSE)</f>
        <v>Tangible Fixed assets</v>
      </c>
    </row>
    <row r="5630" spans="1:19" x14ac:dyDescent="0.25">
      <c r="A5630" s="39" t="s">
        <v>262</v>
      </c>
      <c r="B5630" s="39" t="s">
        <v>236</v>
      </c>
      <c r="C5630" s="7">
        <v>44256</v>
      </c>
      <c r="D5630" s="39" t="s">
        <v>67</v>
      </c>
      <c r="E5630" s="39">
        <v>2108</v>
      </c>
      <c r="F5630" s="82">
        <f t="shared" si="261"/>
        <v>2.1080000000000001</v>
      </c>
      <c r="G5630" s="39">
        <f>VLOOKUP(N5630,Currecny_M!$A$1:$P$10,2,FALSE)</f>
        <v>53</v>
      </c>
      <c r="H5630" s="39">
        <f>MATCH(C5630,Currecny_M!$A$1:$P$1,0)</f>
        <v>13</v>
      </c>
      <c r="I5630" s="39">
        <f>VLOOKUP(N5630,Currecny_M!$A$1:$P$10,MATCH(Database!C5630,Currecny_M!$A$1:$P$1,0),FALSE)</f>
        <v>59.14</v>
      </c>
      <c r="J5630" s="82">
        <f t="shared" si="262"/>
        <v>124.66712000000001</v>
      </c>
      <c r="K5630" s="39">
        <f>VLOOKUP('Cover page'!$B$6,Currecny_M!$A$1:$P$10,MATCH(Database!C5630,Currecny_M!$A$1:$P$1,0),FALSE)</f>
        <v>1</v>
      </c>
      <c r="L5630" s="82">
        <f t="shared" si="263"/>
        <v>124.66712000000001</v>
      </c>
      <c r="M5630" s="82">
        <f>((E5630/$F$1)*VLOOKUP(N5630,Currecny_M!$A$1:$P$10,MATCH(Database!C5630,Currecny_M!$A$1:$P$1,0),FALSE))/VLOOKUP('Cover page'!$B$6,Currecny_M!$A$1:$P$10,MATCH(Database!C5630,Currecny_M!$A$1:$P$1,0),FALSE)</f>
        <v>124.66712000000001</v>
      </c>
      <c r="N5630" s="6" t="str">
        <f>VLOOKUP(B5630,Master!$A$2:$C$11,3,FALSE)</f>
        <v>SGD</v>
      </c>
      <c r="O5630" s="6" t="str">
        <f>VLOOKUP(B5630,Master!$A$2:$C$11,2,FALSE)</f>
        <v>Asia</v>
      </c>
      <c r="Q5630" s="39" t="str">
        <f>VLOOKUP(D5630,GL_Master!$A$1:$D$80,2,FALSE)</f>
        <v>BS</v>
      </c>
      <c r="R5630" s="39" t="str">
        <f>VLOOKUP(D5630,GL_Master!$A$1:$D$80,3,FALSE)</f>
        <v>Gross Block</v>
      </c>
      <c r="S5630" s="39" t="str">
        <f>VLOOKUP(D5630,GL_Master!$A$1:$D$80,4,FALSE)</f>
        <v>Tangible Fixed assets</v>
      </c>
    </row>
    <row r="5631" spans="1:19" x14ac:dyDescent="0.25">
      <c r="A5631" s="39" t="s">
        <v>262</v>
      </c>
      <c r="B5631" s="39" t="s">
        <v>236</v>
      </c>
      <c r="C5631" s="7">
        <v>44256</v>
      </c>
      <c r="D5631" s="39" t="s">
        <v>68</v>
      </c>
      <c r="E5631" s="39">
        <v>-1950</v>
      </c>
      <c r="F5631" s="82">
        <f t="shared" si="261"/>
        <v>-1.95</v>
      </c>
      <c r="G5631" s="39">
        <f>VLOOKUP(N5631,Currecny_M!$A$1:$P$10,2,FALSE)</f>
        <v>53</v>
      </c>
      <c r="H5631" s="39">
        <f>MATCH(C5631,Currecny_M!$A$1:$P$1,0)</f>
        <v>13</v>
      </c>
      <c r="I5631" s="39">
        <f>VLOOKUP(N5631,Currecny_M!$A$1:$P$10,MATCH(Database!C5631,Currecny_M!$A$1:$P$1,0),FALSE)</f>
        <v>59.14</v>
      </c>
      <c r="J5631" s="82">
        <f t="shared" si="262"/>
        <v>-115.32299999999999</v>
      </c>
      <c r="K5631" s="39">
        <f>VLOOKUP('Cover page'!$B$6,Currecny_M!$A$1:$P$10,MATCH(Database!C5631,Currecny_M!$A$1:$P$1,0),FALSE)</f>
        <v>1</v>
      </c>
      <c r="L5631" s="82">
        <f t="shared" si="263"/>
        <v>-115.32299999999999</v>
      </c>
      <c r="M5631" s="82">
        <f>((E5631/$F$1)*VLOOKUP(N5631,Currecny_M!$A$1:$P$10,MATCH(Database!C5631,Currecny_M!$A$1:$P$1,0),FALSE))/VLOOKUP('Cover page'!$B$6,Currecny_M!$A$1:$P$10,MATCH(Database!C5631,Currecny_M!$A$1:$P$1,0),FALSE)</f>
        <v>-115.32299999999999</v>
      </c>
      <c r="N5631" s="6" t="str">
        <f>VLOOKUP(B5631,Master!$A$2:$C$11,3,FALSE)</f>
        <v>SGD</v>
      </c>
      <c r="O5631" s="6" t="str">
        <f>VLOOKUP(B5631,Master!$A$2:$C$11,2,FALSE)</f>
        <v>Asia</v>
      </c>
      <c r="Q5631" s="39" t="str">
        <f>VLOOKUP(D5631,GL_Master!$A$1:$D$80,2,FALSE)</f>
        <v>BS</v>
      </c>
      <c r="R5631" s="39" t="str">
        <f>VLOOKUP(D5631,GL_Master!$A$1:$D$80,3,FALSE)</f>
        <v>Accumulated Depreciation</v>
      </c>
      <c r="S5631" s="39" t="str">
        <f>VLOOKUP(D5631,GL_Master!$A$1:$D$80,4,FALSE)</f>
        <v>Accumulated Depreciation</v>
      </c>
    </row>
    <row r="5632" spans="1:19" x14ac:dyDescent="0.25">
      <c r="A5632" s="39" t="s">
        <v>262</v>
      </c>
      <c r="B5632" s="39" t="s">
        <v>236</v>
      </c>
      <c r="C5632" s="7">
        <v>44256</v>
      </c>
      <c r="D5632" s="39" t="s">
        <v>69</v>
      </c>
      <c r="E5632" s="39">
        <v>3655</v>
      </c>
      <c r="F5632" s="82">
        <f t="shared" si="261"/>
        <v>3.6549999999999998</v>
      </c>
      <c r="G5632" s="39">
        <f>VLOOKUP(N5632,Currecny_M!$A$1:$P$10,2,FALSE)</f>
        <v>53</v>
      </c>
      <c r="H5632" s="39">
        <f>MATCH(C5632,Currecny_M!$A$1:$P$1,0)</f>
        <v>13</v>
      </c>
      <c r="I5632" s="39">
        <f>VLOOKUP(N5632,Currecny_M!$A$1:$P$10,MATCH(Database!C5632,Currecny_M!$A$1:$P$1,0),FALSE)</f>
        <v>59.14</v>
      </c>
      <c r="J5632" s="82">
        <f t="shared" si="262"/>
        <v>216.1567</v>
      </c>
      <c r="K5632" s="39">
        <f>VLOOKUP('Cover page'!$B$6,Currecny_M!$A$1:$P$10,MATCH(Database!C5632,Currecny_M!$A$1:$P$1,0),FALSE)</f>
        <v>1</v>
      </c>
      <c r="L5632" s="82">
        <f t="shared" si="263"/>
        <v>216.1567</v>
      </c>
      <c r="M5632" s="82">
        <f>((E5632/$F$1)*VLOOKUP(N5632,Currecny_M!$A$1:$P$10,MATCH(Database!C5632,Currecny_M!$A$1:$P$1,0),FALSE))/VLOOKUP('Cover page'!$B$6,Currecny_M!$A$1:$P$10,MATCH(Database!C5632,Currecny_M!$A$1:$P$1,0),FALSE)</f>
        <v>216.1567</v>
      </c>
      <c r="N5632" s="6" t="str">
        <f>VLOOKUP(B5632,Master!$A$2:$C$11,3,FALSE)</f>
        <v>SGD</v>
      </c>
      <c r="O5632" s="6" t="str">
        <f>VLOOKUP(B5632,Master!$A$2:$C$11,2,FALSE)</f>
        <v>Asia</v>
      </c>
      <c r="Q5632" s="39" t="str">
        <f>VLOOKUP(D5632,GL_Master!$A$1:$D$80,2,FALSE)</f>
        <v>BS</v>
      </c>
      <c r="R5632" s="39" t="str">
        <f>VLOOKUP(D5632,GL_Master!$A$1:$D$80,3,FALSE)</f>
        <v>Gross Block</v>
      </c>
      <c r="S5632" s="39" t="str">
        <f>VLOOKUP(D5632,GL_Master!$A$1:$D$80,4,FALSE)</f>
        <v>Tangible Fixed assets</v>
      </c>
    </row>
    <row r="5633" spans="1:19" x14ac:dyDescent="0.25">
      <c r="A5633" s="39" t="s">
        <v>262</v>
      </c>
      <c r="B5633" s="39" t="s">
        <v>236</v>
      </c>
      <c r="C5633" s="7">
        <v>44256</v>
      </c>
      <c r="D5633" s="39" t="s">
        <v>70</v>
      </c>
      <c r="E5633" s="39">
        <v>-145</v>
      </c>
      <c r="F5633" s="82">
        <f t="shared" si="261"/>
        <v>-0.14499999999999999</v>
      </c>
      <c r="G5633" s="39">
        <f>VLOOKUP(N5633,Currecny_M!$A$1:$P$10,2,FALSE)</f>
        <v>53</v>
      </c>
      <c r="H5633" s="39">
        <f>MATCH(C5633,Currecny_M!$A$1:$P$1,0)</f>
        <v>13</v>
      </c>
      <c r="I5633" s="39">
        <f>VLOOKUP(N5633,Currecny_M!$A$1:$P$10,MATCH(Database!C5633,Currecny_M!$A$1:$P$1,0),FALSE)</f>
        <v>59.14</v>
      </c>
      <c r="J5633" s="82">
        <f t="shared" si="262"/>
        <v>-8.5753000000000004</v>
      </c>
      <c r="K5633" s="39">
        <f>VLOOKUP('Cover page'!$B$6,Currecny_M!$A$1:$P$10,MATCH(Database!C5633,Currecny_M!$A$1:$P$1,0),FALSE)</f>
        <v>1</v>
      </c>
      <c r="L5633" s="82">
        <f t="shared" si="263"/>
        <v>-8.5753000000000004</v>
      </c>
      <c r="M5633" s="82">
        <f>((E5633/$F$1)*VLOOKUP(N5633,Currecny_M!$A$1:$P$10,MATCH(Database!C5633,Currecny_M!$A$1:$P$1,0),FALSE))/VLOOKUP('Cover page'!$B$6,Currecny_M!$A$1:$P$10,MATCH(Database!C5633,Currecny_M!$A$1:$P$1,0),FALSE)</f>
        <v>-8.5753000000000004</v>
      </c>
      <c r="N5633" s="6" t="str">
        <f>VLOOKUP(B5633,Master!$A$2:$C$11,3,FALSE)</f>
        <v>SGD</v>
      </c>
      <c r="O5633" s="6" t="str">
        <f>VLOOKUP(B5633,Master!$A$2:$C$11,2,FALSE)</f>
        <v>Asia</v>
      </c>
      <c r="Q5633" s="39" t="str">
        <f>VLOOKUP(D5633,GL_Master!$A$1:$D$80,2,FALSE)</f>
        <v>BS</v>
      </c>
      <c r="R5633" s="39" t="str">
        <f>VLOOKUP(D5633,GL_Master!$A$1:$D$80,3,FALSE)</f>
        <v>Accumulated Depreciation</v>
      </c>
      <c r="S5633" s="39" t="str">
        <f>VLOOKUP(D5633,GL_Master!$A$1:$D$80,4,FALSE)</f>
        <v>Accumulated Depreciation</v>
      </c>
    </row>
    <row r="5634" spans="1:19" x14ac:dyDescent="0.25">
      <c r="A5634" s="39" t="s">
        <v>262</v>
      </c>
      <c r="B5634" s="39" t="s">
        <v>236</v>
      </c>
      <c r="C5634" s="7">
        <v>44256</v>
      </c>
      <c r="D5634" s="39" t="s">
        <v>71</v>
      </c>
      <c r="E5634" s="39">
        <v>7018</v>
      </c>
      <c r="F5634" s="82">
        <f t="shared" si="261"/>
        <v>7.0179999999999998</v>
      </c>
      <c r="G5634" s="39">
        <f>VLOOKUP(N5634,Currecny_M!$A$1:$P$10,2,FALSE)</f>
        <v>53</v>
      </c>
      <c r="H5634" s="39">
        <f>MATCH(C5634,Currecny_M!$A$1:$P$1,0)</f>
        <v>13</v>
      </c>
      <c r="I5634" s="39">
        <f>VLOOKUP(N5634,Currecny_M!$A$1:$P$10,MATCH(Database!C5634,Currecny_M!$A$1:$P$1,0),FALSE)</f>
        <v>59.14</v>
      </c>
      <c r="J5634" s="82">
        <f t="shared" si="262"/>
        <v>415.04451999999998</v>
      </c>
      <c r="K5634" s="39">
        <f>VLOOKUP('Cover page'!$B$6,Currecny_M!$A$1:$P$10,MATCH(Database!C5634,Currecny_M!$A$1:$P$1,0),FALSE)</f>
        <v>1</v>
      </c>
      <c r="L5634" s="82">
        <f t="shared" si="263"/>
        <v>415.04451999999998</v>
      </c>
      <c r="M5634" s="82">
        <f>((E5634/$F$1)*VLOOKUP(N5634,Currecny_M!$A$1:$P$10,MATCH(Database!C5634,Currecny_M!$A$1:$P$1,0),FALSE))/VLOOKUP('Cover page'!$B$6,Currecny_M!$A$1:$P$10,MATCH(Database!C5634,Currecny_M!$A$1:$P$1,0),FALSE)</f>
        <v>415.04451999999998</v>
      </c>
      <c r="N5634" s="6" t="str">
        <f>VLOOKUP(B5634,Master!$A$2:$C$11,3,FALSE)</f>
        <v>SGD</v>
      </c>
      <c r="O5634" s="6" t="str">
        <f>VLOOKUP(B5634,Master!$A$2:$C$11,2,FALSE)</f>
        <v>Asia</v>
      </c>
      <c r="Q5634" s="39" t="str">
        <f>VLOOKUP(D5634,GL_Master!$A$1:$D$80,2,FALSE)</f>
        <v>BS</v>
      </c>
      <c r="R5634" s="39" t="str">
        <f>VLOOKUP(D5634,GL_Master!$A$1:$D$80,3,FALSE)</f>
        <v>Gross Block</v>
      </c>
      <c r="S5634" s="39" t="str">
        <f>VLOOKUP(D5634,GL_Master!$A$1:$D$80,4,FALSE)</f>
        <v>Tangible Fixed assets</v>
      </c>
    </row>
    <row r="5635" spans="1:19" x14ac:dyDescent="0.25">
      <c r="A5635" s="39" t="s">
        <v>262</v>
      </c>
      <c r="B5635" s="39" t="s">
        <v>236</v>
      </c>
      <c r="C5635" s="7">
        <v>44256</v>
      </c>
      <c r="D5635" s="39" t="s">
        <v>72</v>
      </c>
      <c r="E5635" s="39">
        <v>58</v>
      </c>
      <c r="F5635" s="82">
        <f t="shared" si="261"/>
        <v>5.8000000000000003E-2</v>
      </c>
      <c r="G5635" s="39">
        <f>VLOOKUP(N5635,Currecny_M!$A$1:$P$10,2,FALSE)</f>
        <v>53</v>
      </c>
      <c r="H5635" s="39">
        <f>MATCH(C5635,Currecny_M!$A$1:$P$1,0)</f>
        <v>13</v>
      </c>
      <c r="I5635" s="39">
        <f>VLOOKUP(N5635,Currecny_M!$A$1:$P$10,MATCH(Database!C5635,Currecny_M!$A$1:$P$1,0),FALSE)</f>
        <v>59.14</v>
      </c>
      <c r="J5635" s="82">
        <f t="shared" si="262"/>
        <v>3.4301200000000001</v>
      </c>
      <c r="K5635" s="39">
        <f>VLOOKUP('Cover page'!$B$6,Currecny_M!$A$1:$P$10,MATCH(Database!C5635,Currecny_M!$A$1:$P$1,0),FALSE)</f>
        <v>1</v>
      </c>
      <c r="L5635" s="82">
        <f t="shared" si="263"/>
        <v>3.4301200000000001</v>
      </c>
      <c r="M5635" s="82">
        <f>((E5635/$F$1)*VLOOKUP(N5635,Currecny_M!$A$1:$P$10,MATCH(Database!C5635,Currecny_M!$A$1:$P$1,0),FALSE))/VLOOKUP('Cover page'!$B$6,Currecny_M!$A$1:$P$10,MATCH(Database!C5635,Currecny_M!$A$1:$P$1,0),FALSE)</f>
        <v>3.4301200000000001</v>
      </c>
      <c r="N5635" s="6" t="str">
        <f>VLOOKUP(B5635,Master!$A$2:$C$11,3,FALSE)</f>
        <v>SGD</v>
      </c>
      <c r="O5635" s="6" t="str">
        <f>VLOOKUP(B5635,Master!$A$2:$C$11,2,FALSE)</f>
        <v>Asia</v>
      </c>
      <c r="Q5635" s="39" t="str">
        <f>VLOOKUP(D5635,GL_Master!$A$1:$D$80,2,FALSE)</f>
        <v>BS</v>
      </c>
      <c r="R5635" s="39" t="str">
        <f>VLOOKUP(D5635,GL_Master!$A$1:$D$80,3,FALSE)</f>
        <v>Gross Block</v>
      </c>
      <c r="S5635" s="39" t="str">
        <f>VLOOKUP(D5635,GL_Master!$A$1:$D$80,4,FALSE)</f>
        <v>Tangible Fixed assets</v>
      </c>
    </row>
    <row r="5636" spans="1:19" x14ac:dyDescent="0.25">
      <c r="A5636" s="39" t="s">
        <v>262</v>
      </c>
      <c r="B5636" s="39" t="s">
        <v>236</v>
      </c>
      <c r="C5636" s="7">
        <v>44256</v>
      </c>
      <c r="D5636" s="39" t="s">
        <v>73</v>
      </c>
      <c r="E5636" s="39">
        <v>27</v>
      </c>
      <c r="F5636" s="82">
        <f t="shared" ref="F5636:F5699" si="264">E5636/$F$1</f>
        <v>2.7E-2</v>
      </c>
      <c r="G5636" s="39">
        <f>VLOOKUP(N5636,Currecny_M!$A$1:$P$10,2,FALSE)</f>
        <v>53</v>
      </c>
      <c r="H5636" s="39">
        <f>MATCH(C5636,Currecny_M!$A$1:$P$1,0)</f>
        <v>13</v>
      </c>
      <c r="I5636" s="39">
        <f>VLOOKUP(N5636,Currecny_M!$A$1:$P$10,MATCH(Database!C5636,Currecny_M!$A$1:$P$1,0),FALSE)</f>
        <v>59.14</v>
      </c>
      <c r="J5636" s="82">
        <f t="shared" ref="J5636:J5699" si="265">F5636*I5636</f>
        <v>1.5967800000000001</v>
      </c>
      <c r="K5636" s="39">
        <f>VLOOKUP('Cover page'!$B$6,Currecny_M!$A$1:$P$10,MATCH(Database!C5636,Currecny_M!$A$1:$P$1,0),FALSE)</f>
        <v>1</v>
      </c>
      <c r="L5636" s="82">
        <f t="shared" ref="L5636:L5699" si="266">J5636/K5636</f>
        <v>1.5967800000000001</v>
      </c>
      <c r="M5636" s="82">
        <f>((E5636/$F$1)*VLOOKUP(N5636,Currecny_M!$A$1:$P$10,MATCH(Database!C5636,Currecny_M!$A$1:$P$1,0),FALSE))/VLOOKUP('Cover page'!$B$6,Currecny_M!$A$1:$P$10,MATCH(Database!C5636,Currecny_M!$A$1:$P$1,0),FALSE)</f>
        <v>1.5967800000000001</v>
      </c>
      <c r="N5636" s="6" t="str">
        <f>VLOOKUP(B5636,Master!$A$2:$C$11,3,FALSE)</f>
        <v>SGD</v>
      </c>
      <c r="O5636" s="6" t="str">
        <f>VLOOKUP(B5636,Master!$A$2:$C$11,2,FALSE)</f>
        <v>Asia</v>
      </c>
      <c r="Q5636" s="39" t="str">
        <f>VLOOKUP(D5636,GL_Master!$A$1:$D$80,2,FALSE)</f>
        <v>BS</v>
      </c>
      <c r="R5636" s="39" t="str">
        <f>VLOOKUP(D5636,GL_Master!$A$1:$D$80,3,FALSE)</f>
        <v>Gross Block</v>
      </c>
      <c r="S5636" s="39" t="str">
        <f>VLOOKUP(D5636,GL_Master!$A$1:$D$80,4,FALSE)</f>
        <v>Tangible Fixed assets</v>
      </c>
    </row>
    <row r="5637" spans="1:19" x14ac:dyDescent="0.25">
      <c r="A5637" s="39" t="s">
        <v>262</v>
      </c>
      <c r="B5637" s="39" t="s">
        <v>236</v>
      </c>
      <c r="C5637" s="7">
        <v>44256</v>
      </c>
      <c r="D5637" s="39" t="s">
        <v>74</v>
      </c>
      <c r="E5637" s="39">
        <v>-6359</v>
      </c>
      <c r="F5637" s="82">
        <f t="shared" si="264"/>
        <v>-6.359</v>
      </c>
      <c r="G5637" s="39">
        <f>VLOOKUP(N5637,Currecny_M!$A$1:$P$10,2,FALSE)</f>
        <v>53</v>
      </c>
      <c r="H5637" s="39">
        <f>MATCH(C5637,Currecny_M!$A$1:$P$1,0)</f>
        <v>13</v>
      </c>
      <c r="I5637" s="39">
        <f>VLOOKUP(N5637,Currecny_M!$A$1:$P$10,MATCH(Database!C5637,Currecny_M!$A$1:$P$1,0),FALSE)</f>
        <v>59.14</v>
      </c>
      <c r="J5637" s="82">
        <f t="shared" si="265"/>
        <v>-376.07126</v>
      </c>
      <c r="K5637" s="39">
        <f>VLOOKUP('Cover page'!$B$6,Currecny_M!$A$1:$P$10,MATCH(Database!C5637,Currecny_M!$A$1:$P$1,0),FALSE)</f>
        <v>1</v>
      </c>
      <c r="L5637" s="82">
        <f t="shared" si="266"/>
        <v>-376.07126</v>
      </c>
      <c r="M5637" s="82">
        <f>((E5637/$F$1)*VLOOKUP(N5637,Currecny_M!$A$1:$P$10,MATCH(Database!C5637,Currecny_M!$A$1:$P$1,0),FALSE))/VLOOKUP('Cover page'!$B$6,Currecny_M!$A$1:$P$10,MATCH(Database!C5637,Currecny_M!$A$1:$P$1,0),FALSE)</f>
        <v>-376.07126</v>
      </c>
      <c r="N5637" s="6" t="str">
        <f>VLOOKUP(B5637,Master!$A$2:$C$11,3,FALSE)</f>
        <v>SGD</v>
      </c>
      <c r="O5637" s="6" t="str">
        <f>VLOOKUP(B5637,Master!$A$2:$C$11,2,FALSE)</f>
        <v>Asia</v>
      </c>
      <c r="Q5637" s="39" t="str">
        <f>VLOOKUP(D5637,GL_Master!$A$1:$D$80,2,FALSE)</f>
        <v>BS</v>
      </c>
      <c r="R5637" s="39" t="str">
        <f>VLOOKUP(D5637,GL_Master!$A$1:$D$80,3,FALSE)</f>
        <v>Accumulated Depreciation</v>
      </c>
      <c r="S5637" s="39" t="str">
        <f>VLOOKUP(D5637,GL_Master!$A$1:$D$80,4,FALSE)</f>
        <v>Accumulated Depreciation</v>
      </c>
    </row>
    <row r="5638" spans="1:19" x14ac:dyDescent="0.25">
      <c r="A5638" s="39" t="s">
        <v>262</v>
      </c>
      <c r="B5638" s="39" t="s">
        <v>236</v>
      </c>
      <c r="C5638" s="7">
        <v>44256</v>
      </c>
      <c r="D5638" s="39" t="s">
        <v>21</v>
      </c>
      <c r="E5638" s="39">
        <v>534</v>
      </c>
      <c r="F5638" s="82">
        <f t="shared" si="264"/>
        <v>0.53400000000000003</v>
      </c>
      <c r="G5638" s="39">
        <f>VLOOKUP(N5638,Currecny_M!$A$1:$P$10,2,FALSE)</f>
        <v>53</v>
      </c>
      <c r="H5638" s="39">
        <f>MATCH(C5638,Currecny_M!$A$1:$P$1,0)</f>
        <v>13</v>
      </c>
      <c r="I5638" s="39">
        <f>VLOOKUP(N5638,Currecny_M!$A$1:$P$10,MATCH(Database!C5638,Currecny_M!$A$1:$P$1,0),FALSE)</f>
        <v>59.14</v>
      </c>
      <c r="J5638" s="82">
        <f t="shared" si="265"/>
        <v>31.580760000000001</v>
      </c>
      <c r="K5638" s="39">
        <f>VLOOKUP('Cover page'!$B$6,Currecny_M!$A$1:$P$10,MATCH(Database!C5638,Currecny_M!$A$1:$P$1,0),FALSE)</f>
        <v>1</v>
      </c>
      <c r="L5638" s="82">
        <f t="shared" si="266"/>
        <v>31.580760000000001</v>
      </c>
      <c r="M5638" s="82">
        <f>((E5638/$F$1)*VLOOKUP(N5638,Currecny_M!$A$1:$P$10,MATCH(Database!C5638,Currecny_M!$A$1:$P$1,0),FALSE))/VLOOKUP('Cover page'!$B$6,Currecny_M!$A$1:$P$10,MATCH(Database!C5638,Currecny_M!$A$1:$P$1,0),FALSE)</f>
        <v>31.580760000000001</v>
      </c>
      <c r="N5638" s="6" t="str">
        <f>VLOOKUP(B5638,Master!$A$2:$C$11,3,FALSE)</f>
        <v>SGD</v>
      </c>
      <c r="O5638" s="6" t="str">
        <f>VLOOKUP(B5638,Master!$A$2:$C$11,2,FALSE)</f>
        <v>Asia</v>
      </c>
      <c r="Q5638" s="39" t="str">
        <f>VLOOKUP(D5638,GL_Master!$A$1:$D$80,2,FALSE)</f>
        <v>BS</v>
      </c>
      <c r="R5638" s="39" t="str">
        <f>VLOOKUP(D5638,GL_Master!$A$1:$D$80,3,FALSE)</f>
        <v>Gross Block</v>
      </c>
      <c r="S5638" s="39" t="str">
        <f>VLOOKUP(D5638,GL_Master!$A$1:$D$80,4,FALSE)</f>
        <v>Tangible Fixed assets</v>
      </c>
    </row>
    <row r="5639" spans="1:19" x14ac:dyDescent="0.25">
      <c r="A5639" s="39" t="s">
        <v>262</v>
      </c>
      <c r="B5639" s="39" t="s">
        <v>236</v>
      </c>
      <c r="C5639" s="7">
        <v>44256</v>
      </c>
      <c r="D5639" s="39" t="s">
        <v>27</v>
      </c>
      <c r="E5639" s="39">
        <v>1260</v>
      </c>
      <c r="F5639" s="82">
        <f t="shared" si="264"/>
        <v>1.26</v>
      </c>
      <c r="G5639" s="39">
        <f>VLOOKUP(N5639,Currecny_M!$A$1:$P$10,2,FALSE)</f>
        <v>53</v>
      </c>
      <c r="H5639" s="39">
        <f>MATCH(C5639,Currecny_M!$A$1:$P$1,0)</f>
        <v>13</v>
      </c>
      <c r="I5639" s="39">
        <f>VLOOKUP(N5639,Currecny_M!$A$1:$P$10,MATCH(Database!C5639,Currecny_M!$A$1:$P$1,0),FALSE)</f>
        <v>59.14</v>
      </c>
      <c r="J5639" s="82">
        <f t="shared" si="265"/>
        <v>74.516400000000004</v>
      </c>
      <c r="K5639" s="39">
        <f>VLOOKUP('Cover page'!$B$6,Currecny_M!$A$1:$P$10,MATCH(Database!C5639,Currecny_M!$A$1:$P$1,0),FALSE)</f>
        <v>1</v>
      </c>
      <c r="L5639" s="82">
        <f t="shared" si="266"/>
        <v>74.516400000000004</v>
      </c>
      <c r="M5639" s="82">
        <f>((E5639/$F$1)*VLOOKUP(N5639,Currecny_M!$A$1:$P$10,MATCH(Database!C5639,Currecny_M!$A$1:$P$1,0),FALSE))/VLOOKUP('Cover page'!$B$6,Currecny_M!$A$1:$P$10,MATCH(Database!C5639,Currecny_M!$A$1:$P$1,0),FALSE)</f>
        <v>74.516400000000004</v>
      </c>
      <c r="N5639" s="6" t="str">
        <f>VLOOKUP(B5639,Master!$A$2:$C$11,3,FALSE)</f>
        <v>SGD</v>
      </c>
      <c r="O5639" s="6" t="str">
        <f>VLOOKUP(B5639,Master!$A$2:$C$11,2,FALSE)</f>
        <v>Asia</v>
      </c>
      <c r="Q5639" s="39" t="str">
        <f>VLOOKUP(D5639,GL_Master!$A$1:$D$80,2,FALSE)</f>
        <v>BS</v>
      </c>
      <c r="R5639" s="39" t="str">
        <f>VLOOKUP(D5639,GL_Master!$A$1:$D$80,3,FALSE)</f>
        <v>Gross Block</v>
      </c>
      <c r="S5639" s="39" t="str">
        <f>VLOOKUP(D5639,GL_Master!$A$1:$D$80,4,FALSE)</f>
        <v>Tangible Fixed assets</v>
      </c>
    </row>
    <row r="5640" spans="1:19" x14ac:dyDescent="0.25">
      <c r="A5640" s="39" t="s">
        <v>262</v>
      </c>
      <c r="B5640" s="39" t="s">
        <v>236</v>
      </c>
      <c r="C5640" s="7">
        <v>44256</v>
      </c>
      <c r="D5640" s="39" t="s">
        <v>75</v>
      </c>
      <c r="E5640" s="39">
        <v>-29</v>
      </c>
      <c r="F5640" s="82">
        <f t="shared" si="264"/>
        <v>-2.9000000000000001E-2</v>
      </c>
      <c r="G5640" s="39">
        <f>VLOOKUP(N5640,Currecny_M!$A$1:$P$10,2,FALSE)</f>
        <v>53</v>
      </c>
      <c r="H5640" s="39">
        <f>MATCH(C5640,Currecny_M!$A$1:$P$1,0)</f>
        <v>13</v>
      </c>
      <c r="I5640" s="39">
        <f>VLOOKUP(N5640,Currecny_M!$A$1:$P$10,MATCH(Database!C5640,Currecny_M!$A$1:$P$1,0),FALSE)</f>
        <v>59.14</v>
      </c>
      <c r="J5640" s="82">
        <f t="shared" si="265"/>
        <v>-1.71506</v>
      </c>
      <c r="K5640" s="39">
        <f>VLOOKUP('Cover page'!$B$6,Currecny_M!$A$1:$P$10,MATCH(Database!C5640,Currecny_M!$A$1:$P$1,0),FALSE)</f>
        <v>1</v>
      </c>
      <c r="L5640" s="82">
        <f t="shared" si="266"/>
        <v>-1.71506</v>
      </c>
      <c r="M5640" s="82">
        <f>((E5640/$F$1)*VLOOKUP(N5640,Currecny_M!$A$1:$P$10,MATCH(Database!C5640,Currecny_M!$A$1:$P$1,0),FALSE))/VLOOKUP('Cover page'!$B$6,Currecny_M!$A$1:$P$10,MATCH(Database!C5640,Currecny_M!$A$1:$P$1,0),FALSE)</f>
        <v>-1.71506</v>
      </c>
      <c r="N5640" s="6" t="str">
        <f>VLOOKUP(B5640,Master!$A$2:$C$11,3,FALSE)</f>
        <v>SGD</v>
      </c>
      <c r="O5640" s="6" t="str">
        <f>VLOOKUP(B5640,Master!$A$2:$C$11,2,FALSE)</f>
        <v>Asia</v>
      </c>
      <c r="Q5640" s="39" t="str">
        <f>VLOOKUP(D5640,GL_Master!$A$1:$D$80,2,FALSE)</f>
        <v>BS</v>
      </c>
      <c r="R5640" s="39" t="str">
        <f>VLOOKUP(D5640,GL_Master!$A$1:$D$80,3,FALSE)</f>
        <v>Gross Block</v>
      </c>
      <c r="S5640" s="39" t="str">
        <f>VLOOKUP(D5640,GL_Master!$A$1:$D$80,4,FALSE)</f>
        <v>Tangible Fixed assets</v>
      </c>
    </row>
    <row r="5641" spans="1:19" x14ac:dyDescent="0.25">
      <c r="A5641" s="39" t="s">
        <v>262</v>
      </c>
      <c r="B5641" s="39" t="s">
        <v>236</v>
      </c>
      <c r="C5641" s="7">
        <v>44256</v>
      </c>
      <c r="D5641" s="39" t="s">
        <v>76</v>
      </c>
      <c r="E5641" s="39">
        <v>726</v>
      </c>
      <c r="F5641" s="82">
        <f t="shared" si="264"/>
        <v>0.72599999999999998</v>
      </c>
      <c r="G5641" s="39">
        <f>VLOOKUP(N5641,Currecny_M!$A$1:$P$10,2,FALSE)</f>
        <v>53</v>
      </c>
      <c r="H5641" s="39">
        <f>MATCH(C5641,Currecny_M!$A$1:$P$1,0)</f>
        <v>13</v>
      </c>
      <c r="I5641" s="39">
        <f>VLOOKUP(N5641,Currecny_M!$A$1:$P$10,MATCH(Database!C5641,Currecny_M!$A$1:$P$1,0),FALSE)</f>
        <v>59.14</v>
      </c>
      <c r="J5641" s="82">
        <f t="shared" si="265"/>
        <v>42.935639999999999</v>
      </c>
      <c r="K5641" s="39">
        <f>VLOOKUP('Cover page'!$B$6,Currecny_M!$A$1:$P$10,MATCH(Database!C5641,Currecny_M!$A$1:$P$1,0),FALSE)</f>
        <v>1</v>
      </c>
      <c r="L5641" s="82">
        <f t="shared" si="266"/>
        <v>42.935639999999999</v>
      </c>
      <c r="M5641" s="82">
        <f>((E5641/$F$1)*VLOOKUP(N5641,Currecny_M!$A$1:$P$10,MATCH(Database!C5641,Currecny_M!$A$1:$P$1,0),FALSE))/VLOOKUP('Cover page'!$B$6,Currecny_M!$A$1:$P$10,MATCH(Database!C5641,Currecny_M!$A$1:$P$1,0),FALSE)</f>
        <v>42.935639999999999</v>
      </c>
      <c r="N5641" s="6" t="str">
        <f>VLOOKUP(B5641,Master!$A$2:$C$11,3,FALSE)</f>
        <v>SGD</v>
      </c>
      <c r="O5641" s="6" t="str">
        <f>VLOOKUP(B5641,Master!$A$2:$C$11,2,FALSE)</f>
        <v>Asia</v>
      </c>
      <c r="Q5641" s="39" t="str">
        <f>VLOOKUP(D5641,GL_Master!$A$1:$D$80,2,FALSE)</f>
        <v>BS</v>
      </c>
      <c r="R5641" s="39" t="str">
        <f>VLOOKUP(D5641,GL_Master!$A$1:$D$80,3,FALSE)</f>
        <v>Inventories</v>
      </c>
      <c r="S5641" s="39" t="str">
        <f>VLOOKUP(D5641,GL_Master!$A$1:$D$80,4,FALSE)</f>
        <v>Inventory</v>
      </c>
    </row>
    <row r="5642" spans="1:19" x14ac:dyDescent="0.25">
      <c r="A5642" s="39" t="s">
        <v>262</v>
      </c>
      <c r="B5642" s="39" t="s">
        <v>236</v>
      </c>
      <c r="C5642" s="7">
        <v>44256</v>
      </c>
      <c r="D5642" s="39" t="s">
        <v>77</v>
      </c>
      <c r="E5642" s="39">
        <v>1781</v>
      </c>
      <c r="F5642" s="82">
        <f t="shared" si="264"/>
        <v>1.7809999999999999</v>
      </c>
      <c r="G5642" s="39">
        <f>VLOOKUP(N5642,Currecny_M!$A$1:$P$10,2,FALSE)</f>
        <v>53</v>
      </c>
      <c r="H5642" s="39">
        <f>MATCH(C5642,Currecny_M!$A$1:$P$1,0)</f>
        <v>13</v>
      </c>
      <c r="I5642" s="39">
        <f>VLOOKUP(N5642,Currecny_M!$A$1:$P$10,MATCH(Database!C5642,Currecny_M!$A$1:$P$1,0),FALSE)</f>
        <v>59.14</v>
      </c>
      <c r="J5642" s="82">
        <f t="shared" si="265"/>
        <v>105.32834</v>
      </c>
      <c r="K5642" s="39">
        <f>VLOOKUP('Cover page'!$B$6,Currecny_M!$A$1:$P$10,MATCH(Database!C5642,Currecny_M!$A$1:$P$1,0),FALSE)</f>
        <v>1</v>
      </c>
      <c r="L5642" s="82">
        <f t="shared" si="266"/>
        <v>105.32834</v>
      </c>
      <c r="M5642" s="82">
        <f>((E5642/$F$1)*VLOOKUP(N5642,Currecny_M!$A$1:$P$10,MATCH(Database!C5642,Currecny_M!$A$1:$P$1,0),FALSE))/VLOOKUP('Cover page'!$B$6,Currecny_M!$A$1:$P$10,MATCH(Database!C5642,Currecny_M!$A$1:$P$1,0),FALSE)</f>
        <v>105.32834</v>
      </c>
      <c r="N5642" s="6" t="str">
        <f>VLOOKUP(B5642,Master!$A$2:$C$11,3,FALSE)</f>
        <v>SGD</v>
      </c>
      <c r="O5642" s="6" t="str">
        <f>VLOOKUP(B5642,Master!$A$2:$C$11,2,FALSE)</f>
        <v>Asia</v>
      </c>
      <c r="Q5642" s="39" t="str">
        <f>VLOOKUP(D5642,GL_Master!$A$1:$D$80,2,FALSE)</f>
        <v>BS</v>
      </c>
      <c r="R5642" s="39" t="str">
        <f>VLOOKUP(D5642,GL_Master!$A$1:$D$80,3,FALSE)</f>
        <v>Inventories</v>
      </c>
      <c r="S5642" s="39" t="str">
        <f>VLOOKUP(D5642,GL_Master!$A$1:$D$80,4,FALSE)</f>
        <v>Inventory</v>
      </c>
    </row>
    <row r="5643" spans="1:19" x14ac:dyDescent="0.25">
      <c r="A5643" s="39" t="s">
        <v>262</v>
      </c>
      <c r="B5643" s="39" t="s">
        <v>236</v>
      </c>
      <c r="C5643" s="7">
        <v>44256</v>
      </c>
      <c r="D5643" s="39" t="s">
        <v>2</v>
      </c>
      <c r="E5643" s="39">
        <v>173300</v>
      </c>
      <c r="F5643" s="82">
        <f t="shared" si="264"/>
        <v>173.3</v>
      </c>
      <c r="G5643" s="39">
        <f>VLOOKUP(N5643,Currecny_M!$A$1:$P$10,2,FALSE)</f>
        <v>53</v>
      </c>
      <c r="H5643" s="39">
        <f>MATCH(C5643,Currecny_M!$A$1:$P$1,0)</f>
        <v>13</v>
      </c>
      <c r="I5643" s="39">
        <f>VLOOKUP(N5643,Currecny_M!$A$1:$P$10,MATCH(Database!C5643,Currecny_M!$A$1:$P$1,0),FALSE)</f>
        <v>59.14</v>
      </c>
      <c r="J5643" s="82">
        <f t="shared" si="265"/>
        <v>10248.962000000001</v>
      </c>
      <c r="K5643" s="39">
        <f>VLOOKUP('Cover page'!$B$6,Currecny_M!$A$1:$P$10,MATCH(Database!C5643,Currecny_M!$A$1:$P$1,0),FALSE)</f>
        <v>1</v>
      </c>
      <c r="L5643" s="82">
        <f t="shared" si="266"/>
        <v>10248.962000000001</v>
      </c>
      <c r="M5643" s="82">
        <f>((E5643/$F$1)*VLOOKUP(N5643,Currecny_M!$A$1:$P$10,MATCH(Database!C5643,Currecny_M!$A$1:$P$1,0),FALSE))/VLOOKUP('Cover page'!$B$6,Currecny_M!$A$1:$P$10,MATCH(Database!C5643,Currecny_M!$A$1:$P$1,0),FALSE)</f>
        <v>10248.962000000001</v>
      </c>
      <c r="N5643" s="6" t="str">
        <f>VLOOKUP(B5643,Master!$A$2:$C$11,3,FALSE)</f>
        <v>SGD</v>
      </c>
      <c r="O5643" s="6" t="str">
        <f>VLOOKUP(B5643,Master!$A$2:$C$11,2,FALSE)</f>
        <v>Asia</v>
      </c>
      <c r="Q5643" s="39" t="str">
        <f>VLOOKUP(D5643,GL_Master!$A$1:$D$80,2,FALSE)</f>
        <v>BS</v>
      </c>
      <c r="R5643" s="39" t="str">
        <f>VLOOKUP(D5643,GL_Master!$A$1:$D$80,3,FALSE)</f>
        <v>Trade receivables</v>
      </c>
      <c r="S5643" s="39" t="str">
        <f>VLOOKUP(D5643,GL_Master!$A$1:$D$80,4,FALSE)</f>
        <v>Unsecured, considered good</v>
      </c>
    </row>
    <row r="5644" spans="1:19" x14ac:dyDescent="0.25">
      <c r="A5644" s="39" t="s">
        <v>262</v>
      </c>
      <c r="B5644" s="39" t="s">
        <v>236</v>
      </c>
      <c r="C5644" s="7">
        <v>44256</v>
      </c>
      <c r="D5644" s="39" t="s">
        <v>78</v>
      </c>
      <c r="E5644" s="39">
        <v>28</v>
      </c>
      <c r="F5644" s="82">
        <f t="shared" si="264"/>
        <v>2.8000000000000001E-2</v>
      </c>
      <c r="G5644" s="39">
        <f>VLOOKUP(N5644,Currecny_M!$A$1:$P$10,2,FALSE)</f>
        <v>53</v>
      </c>
      <c r="H5644" s="39">
        <f>MATCH(C5644,Currecny_M!$A$1:$P$1,0)</f>
        <v>13</v>
      </c>
      <c r="I5644" s="39">
        <f>VLOOKUP(N5644,Currecny_M!$A$1:$P$10,MATCH(Database!C5644,Currecny_M!$A$1:$P$1,0),FALSE)</f>
        <v>59.14</v>
      </c>
      <c r="J5644" s="82">
        <f t="shared" si="265"/>
        <v>1.6559200000000001</v>
      </c>
      <c r="K5644" s="39">
        <f>VLOOKUP('Cover page'!$B$6,Currecny_M!$A$1:$P$10,MATCH(Database!C5644,Currecny_M!$A$1:$P$1,0),FALSE)</f>
        <v>1</v>
      </c>
      <c r="L5644" s="82">
        <f t="shared" si="266"/>
        <v>1.6559200000000001</v>
      </c>
      <c r="M5644" s="82">
        <f>((E5644/$F$1)*VLOOKUP(N5644,Currecny_M!$A$1:$P$10,MATCH(Database!C5644,Currecny_M!$A$1:$P$1,0),FALSE))/VLOOKUP('Cover page'!$B$6,Currecny_M!$A$1:$P$10,MATCH(Database!C5644,Currecny_M!$A$1:$P$1,0),FALSE)</f>
        <v>1.6559200000000001</v>
      </c>
      <c r="N5644" s="6" t="str">
        <f>VLOOKUP(B5644,Master!$A$2:$C$11,3,FALSE)</f>
        <v>SGD</v>
      </c>
      <c r="O5644" s="6" t="str">
        <f>VLOOKUP(B5644,Master!$A$2:$C$11,2,FALSE)</f>
        <v>Asia</v>
      </c>
      <c r="Q5644" s="39" t="str">
        <f>VLOOKUP(D5644,GL_Master!$A$1:$D$80,2,FALSE)</f>
        <v>BS</v>
      </c>
      <c r="R5644" s="39" t="str">
        <f>VLOOKUP(D5644,GL_Master!$A$1:$D$80,3,FALSE)</f>
        <v>Cash &amp; Bank Balances</v>
      </c>
      <c r="S5644" s="39" t="str">
        <f>VLOOKUP(D5644,GL_Master!$A$1:$D$80,4,FALSE)</f>
        <v>Cash In hand</v>
      </c>
    </row>
    <row r="5645" spans="1:19" x14ac:dyDescent="0.25">
      <c r="A5645" s="39" t="s">
        <v>262</v>
      </c>
      <c r="B5645" s="39" t="s">
        <v>236</v>
      </c>
      <c r="C5645" s="7">
        <v>44256</v>
      </c>
      <c r="D5645" s="39" t="s">
        <v>79</v>
      </c>
      <c r="E5645" s="39">
        <v>-7264</v>
      </c>
      <c r="F5645" s="82">
        <f t="shared" si="264"/>
        <v>-7.2640000000000002</v>
      </c>
      <c r="G5645" s="39">
        <f>VLOOKUP(N5645,Currecny_M!$A$1:$P$10,2,FALSE)</f>
        <v>53</v>
      </c>
      <c r="H5645" s="39">
        <f>MATCH(C5645,Currecny_M!$A$1:$P$1,0)</f>
        <v>13</v>
      </c>
      <c r="I5645" s="39">
        <f>VLOOKUP(N5645,Currecny_M!$A$1:$P$10,MATCH(Database!C5645,Currecny_M!$A$1:$P$1,0),FALSE)</f>
        <v>59.14</v>
      </c>
      <c r="J5645" s="82">
        <f t="shared" si="265"/>
        <v>-429.59296000000001</v>
      </c>
      <c r="K5645" s="39">
        <f>VLOOKUP('Cover page'!$B$6,Currecny_M!$A$1:$P$10,MATCH(Database!C5645,Currecny_M!$A$1:$P$1,0),FALSE)</f>
        <v>1</v>
      </c>
      <c r="L5645" s="82">
        <f t="shared" si="266"/>
        <v>-429.59296000000001</v>
      </c>
      <c r="M5645" s="82">
        <f>((E5645/$F$1)*VLOOKUP(N5645,Currecny_M!$A$1:$P$10,MATCH(Database!C5645,Currecny_M!$A$1:$P$1,0),FALSE))/VLOOKUP('Cover page'!$B$6,Currecny_M!$A$1:$P$10,MATCH(Database!C5645,Currecny_M!$A$1:$P$1,0),FALSE)</f>
        <v>-429.59296000000001</v>
      </c>
      <c r="N5645" s="6" t="str">
        <f>VLOOKUP(B5645,Master!$A$2:$C$11,3,FALSE)</f>
        <v>SGD</v>
      </c>
      <c r="O5645" s="6" t="str">
        <f>VLOOKUP(B5645,Master!$A$2:$C$11,2,FALSE)</f>
        <v>Asia</v>
      </c>
      <c r="Q5645" s="39" t="str">
        <f>VLOOKUP(D5645,GL_Master!$A$1:$D$80,2,FALSE)</f>
        <v>BS</v>
      </c>
      <c r="R5645" s="39" t="str">
        <f>VLOOKUP(D5645,GL_Master!$A$1:$D$80,3,FALSE)</f>
        <v>Loan Fund</v>
      </c>
      <c r="S5645" s="39" t="str">
        <f>VLOOKUP(D5645,GL_Master!$A$1:$D$80,4,FALSE)</f>
        <v>Term Loan</v>
      </c>
    </row>
    <row r="5646" spans="1:19" x14ac:dyDescent="0.25">
      <c r="A5646" s="39" t="s">
        <v>262</v>
      </c>
      <c r="B5646" s="39" t="s">
        <v>236</v>
      </c>
      <c r="C5646" s="7">
        <v>44256</v>
      </c>
      <c r="D5646" s="39" t="s">
        <v>80</v>
      </c>
      <c r="E5646" s="39">
        <v>198</v>
      </c>
      <c r="F5646" s="82">
        <f t="shared" si="264"/>
        <v>0.19800000000000001</v>
      </c>
      <c r="G5646" s="39">
        <f>VLOOKUP(N5646,Currecny_M!$A$1:$P$10,2,FALSE)</f>
        <v>53</v>
      </c>
      <c r="H5646" s="39">
        <f>MATCH(C5646,Currecny_M!$A$1:$P$1,0)</f>
        <v>13</v>
      </c>
      <c r="I5646" s="39">
        <f>VLOOKUP(N5646,Currecny_M!$A$1:$P$10,MATCH(Database!C5646,Currecny_M!$A$1:$P$1,0),FALSE)</f>
        <v>59.14</v>
      </c>
      <c r="J5646" s="82">
        <f t="shared" si="265"/>
        <v>11.709720000000001</v>
      </c>
      <c r="K5646" s="39">
        <f>VLOOKUP('Cover page'!$B$6,Currecny_M!$A$1:$P$10,MATCH(Database!C5646,Currecny_M!$A$1:$P$1,0),FALSE)</f>
        <v>1</v>
      </c>
      <c r="L5646" s="82">
        <f t="shared" si="266"/>
        <v>11.709720000000001</v>
      </c>
      <c r="M5646" s="82">
        <f>((E5646/$F$1)*VLOOKUP(N5646,Currecny_M!$A$1:$P$10,MATCH(Database!C5646,Currecny_M!$A$1:$P$1,0),FALSE))/VLOOKUP('Cover page'!$B$6,Currecny_M!$A$1:$P$10,MATCH(Database!C5646,Currecny_M!$A$1:$P$1,0),FALSE)</f>
        <v>11.709720000000001</v>
      </c>
      <c r="N5646" s="6" t="str">
        <f>VLOOKUP(B5646,Master!$A$2:$C$11,3,FALSE)</f>
        <v>SGD</v>
      </c>
      <c r="O5646" s="6" t="str">
        <f>VLOOKUP(B5646,Master!$A$2:$C$11,2,FALSE)</f>
        <v>Asia</v>
      </c>
      <c r="Q5646" s="39" t="str">
        <f>VLOOKUP(D5646,GL_Master!$A$1:$D$80,2,FALSE)</f>
        <v>BS</v>
      </c>
      <c r="R5646" s="39" t="str">
        <f>VLOOKUP(D5646,GL_Master!$A$1:$D$80,3,FALSE)</f>
        <v>Cash &amp; Bank Balances</v>
      </c>
      <c r="S5646" s="39" t="str">
        <f>VLOOKUP(D5646,GL_Master!$A$1:$D$80,4,FALSE)</f>
        <v xml:space="preserve">      On Current Accounts</v>
      </c>
    </row>
    <row r="5647" spans="1:19" x14ac:dyDescent="0.25">
      <c r="A5647" s="39" t="s">
        <v>262</v>
      </c>
      <c r="B5647" s="39" t="s">
        <v>236</v>
      </c>
      <c r="C5647" s="7">
        <v>44256</v>
      </c>
      <c r="D5647" s="39" t="s">
        <v>81</v>
      </c>
      <c r="E5647" s="39">
        <v>14245</v>
      </c>
      <c r="F5647" s="82">
        <f t="shared" si="264"/>
        <v>14.244999999999999</v>
      </c>
      <c r="G5647" s="39">
        <f>VLOOKUP(N5647,Currecny_M!$A$1:$P$10,2,FALSE)</f>
        <v>53</v>
      </c>
      <c r="H5647" s="39">
        <f>MATCH(C5647,Currecny_M!$A$1:$P$1,0)</f>
        <v>13</v>
      </c>
      <c r="I5647" s="39">
        <f>VLOOKUP(N5647,Currecny_M!$A$1:$P$10,MATCH(Database!C5647,Currecny_M!$A$1:$P$1,0),FALSE)</f>
        <v>59.14</v>
      </c>
      <c r="J5647" s="82">
        <f t="shared" si="265"/>
        <v>842.44929999999999</v>
      </c>
      <c r="K5647" s="39">
        <f>VLOOKUP('Cover page'!$B$6,Currecny_M!$A$1:$P$10,MATCH(Database!C5647,Currecny_M!$A$1:$P$1,0),FALSE)</f>
        <v>1</v>
      </c>
      <c r="L5647" s="82">
        <f t="shared" si="266"/>
        <v>842.44929999999999</v>
      </c>
      <c r="M5647" s="82">
        <f>((E5647/$F$1)*VLOOKUP(N5647,Currecny_M!$A$1:$P$10,MATCH(Database!C5647,Currecny_M!$A$1:$P$1,0),FALSE))/VLOOKUP('Cover page'!$B$6,Currecny_M!$A$1:$P$10,MATCH(Database!C5647,Currecny_M!$A$1:$P$1,0),FALSE)</f>
        <v>842.44929999999999</v>
      </c>
      <c r="N5647" s="6" t="str">
        <f>VLOOKUP(B5647,Master!$A$2:$C$11,3,FALSE)</f>
        <v>SGD</v>
      </c>
      <c r="O5647" s="6" t="str">
        <f>VLOOKUP(B5647,Master!$A$2:$C$11,2,FALSE)</f>
        <v>Asia</v>
      </c>
      <c r="Q5647" s="39" t="str">
        <f>VLOOKUP(D5647,GL_Master!$A$1:$D$80,2,FALSE)</f>
        <v>BS</v>
      </c>
      <c r="R5647" s="39" t="str">
        <f>VLOOKUP(D5647,GL_Master!$A$1:$D$80,3,FALSE)</f>
        <v>Other Current Assets</v>
      </c>
      <c r="S5647" s="39" t="str">
        <f>VLOOKUP(D5647,GL_Master!$A$1:$D$80,4,FALSE)</f>
        <v>Advance tax recoverable (net of provision )</v>
      </c>
    </row>
    <row r="5648" spans="1:19" x14ac:dyDescent="0.25">
      <c r="A5648" s="39" t="s">
        <v>262</v>
      </c>
      <c r="B5648" s="39" t="s">
        <v>236</v>
      </c>
      <c r="C5648" s="7">
        <v>44256</v>
      </c>
      <c r="D5648" s="39" t="s">
        <v>19</v>
      </c>
      <c r="E5648" s="39">
        <v>133</v>
      </c>
      <c r="F5648" s="82">
        <f t="shared" si="264"/>
        <v>0.13300000000000001</v>
      </c>
      <c r="G5648" s="39">
        <f>VLOOKUP(N5648,Currecny_M!$A$1:$P$10,2,FALSE)</f>
        <v>53</v>
      </c>
      <c r="H5648" s="39">
        <f>MATCH(C5648,Currecny_M!$A$1:$P$1,0)</f>
        <v>13</v>
      </c>
      <c r="I5648" s="39">
        <f>VLOOKUP(N5648,Currecny_M!$A$1:$P$10,MATCH(Database!C5648,Currecny_M!$A$1:$P$1,0),FALSE)</f>
        <v>59.14</v>
      </c>
      <c r="J5648" s="82">
        <f t="shared" si="265"/>
        <v>7.8656200000000007</v>
      </c>
      <c r="K5648" s="39">
        <f>VLOOKUP('Cover page'!$B$6,Currecny_M!$A$1:$P$10,MATCH(Database!C5648,Currecny_M!$A$1:$P$1,0),FALSE)</f>
        <v>1</v>
      </c>
      <c r="L5648" s="82">
        <f t="shared" si="266"/>
        <v>7.8656200000000007</v>
      </c>
      <c r="M5648" s="82">
        <f>((E5648/$F$1)*VLOOKUP(N5648,Currecny_M!$A$1:$P$10,MATCH(Database!C5648,Currecny_M!$A$1:$P$1,0),FALSE))/VLOOKUP('Cover page'!$B$6,Currecny_M!$A$1:$P$10,MATCH(Database!C5648,Currecny_M!$A$1:$P$1,0),FALSE)</f>
        <v>7.8656200000000007</v>
      </c>
      <c r="N5648" s="6" t="str">
        <f>VLOOKUP(B5648,Master!$A$2:$C$11,3,FALSE)</f>
        <v>SGD</v>
      </c>
      <c r="O5648" s="6" t="str">
        <f>VLOOKUP(B5648,Master!$A$2:$C$11,2,FALSE)</f>
        <v>Asia</v>
      </c>
      <c r="Q5648" s="39" t="str">
        <f>VLOOKUP(D5648,GL_Master!$A$1:$D$80,2,FALSE)</f>
        <v>BS</v>
      </c>
      <c r="R5648" s="39" t="str">
        <f>VLOOKUP(D5648,GL_Master!$A$1:$D$80,3,FALSE)</f>
        <v>Short-term loan and advances</v>
      </c>
      <c r="S5648" s="39" t="str">
        <f>VLOOKUP(D5648,GL_Master!$A$1:$D$80,4,FALSE)</f>
        <v>Prepaid expenses</v>
      </c>
    </row>
    <row r="5649" spans="1:19" x14ac:dyDescent="0.25">
      <c r="A5649" s="39" t="s">
        <v>262</v>
      </c>
      <c r="B5649" s="39" t="s">
        <v>236</v>
      </c>
      <c r="C5649" s="7">
        <v>44256</v>
      </c>
      <c r="D5649" s="39" t="s">
        <v>82</v>
      </c>
      <c r="E5649" s="39">
        <v>1483</v>
      </c>
      <c r="F5649" s="82">
        <f t="shared" si="264"/>
        <v>1.4830000000000001</v>
      </c>
      <c r="G5649" s="39">
        <f>VLOOKUP(N5649,Currecny_M!$A$1:$P$10,2,FALSE)</f>
        <v>53</v>
      </c>
      <c r="H5649" s="39">
        <f>MATCH(C5649,Currecny_M!$A$1:$P$1,0)</f>
        <v>13</v>
      </c>
      <c r="I5649" s="39">
        <f>VLOOKUP(N5649,Currecny_M!$A$1:$P$10,MATCH(Database!C5649,Currecny_M!$A$1:$P$1,0),FALSE)</f>
        <v>59.14</v>
      </c>
      <c r="J5649" s="82">
        <f t="shared" si="265"/>
        <v>87.704620000000006</v>
      </c>
      <c r="K5649" s="39">
        <f>VLOOKUP('Cover page'!$B$6,Currecny_M!$A$1:$P$10,MATCH(Database!C5649,Currecny_M!$A$1:$P$1,0),FALSE)</f>
        <v>1</v>
      </c>
      <c r="L5649" s="82">
        <f t="shared" si="266"/>
        <v>87.704620000000006</v>
      </c>
      <c r="M5649" s="82">
        <f>((E5649/$F$1)*VLOOKUP(N5649,Currecny_M!$A$1:$P$10,MATCH(Database!C5649,Currecny_M!$A$1:$P$1,0),FALSE))/VLOOKUP('Cover page'!$B$6,Currecny_M!$A$1:$P$10,MATCH(Database!C5649,Currecny_M!$A$1:$P$1,0),FALSE)</f>
        <v>87.704620000000006</v>
      </c>
      <c r="N5649" s="6" t="str">
        <f>VLOOKUP(B5649,Master!$A$2:$C$11,3,FALSE)</f>
        <v>SGD</v>
      </c>
      <c r="O5649" s="6" t="str">
        <f>VLOOKUP(B5649,Master!$A$2:$C$11,2,FALSE)</f>
        <v>Asia</v>
      </c>
      <c r="Q5649" s="39" t="str">
        <f>VLOOKUP(D5649,GL_Master!$A$1:$D$80,2,FALSE)</f>
        <v>BS</v>
      </c>
      <c r="R5649" s="39" t="str">
        <f>VLOOKUP(D5649,GL_Master!$A$1:$D$80,3,FALSE)</f>
        <v>Short-term loan and advances</v>
      </c>
      <c r="S5649" s="39" t="str">
        <f>VLOOKUP(D5649,GL_Master!$A$1:$D$80,4,FALSE)</f>
        <v>Advance to vendor/employees</v>
      </c>
    </row>
    <row r="5650" spans="1:19" x14ac:dyDescent="0.25">
      <c r="A5650" s="39" t="s">
        <v>262</v>
      </c>
      <c r="B5650" s="39" t="s">
        <v>236</v>
      </c>
      <c r="C5650" s="7">
        <v>44256</v>
      </c>
      <c r="D5650" s="39" t="s">
        <v>83</v>
      </c>
      <c r="E5650" s="39">
        <v>998</v>
      </c>
      <c r="F5650" s="82">
        <f t="shared" si="264"/>
        <v>0.998</v>
      </c>
      <c r="G5650" s="39">
        <f>VLOOKUP(N5650,Currecny_M!$A$1:$P$10,2,FALSE)</f>
        <v>53</v>
      </c>
      <c r="H5650" s="39">
        <f>MATCH(C5650,Currecny_M!$A$1:$P$1,0)</f>
        <v>13</v>
      </c>
      <c r="I5650" s="39">
        <f>VLOOKUP(N5650,Currecny_M!$A$1:$P$10,MATCH(Database!C5650,Currecny_M!$A$1:$P$1,0),FALSE)</f>
        <v>59.14</v>
      </c>
      <c r="J5650" s="82">
        <f t="shared" si="265"/>
        <v>59.021720000000002</v>
      </c>
      <c r="K5650" s="39">
        <f>VLOOKUP('Cover page'!$B$6,Currecny_M!$A$1:$P$10,MATCH(Database!C5650,Currecny_M!$A$1:$P$1,0),FALSE)</f>
        <v>1</v>
      </c>
      <c r="L5650" s="82">
        <f t="shared" si="266"/>
        <v>59.021720000000002</v>
      </c>
      <c r="M5650" s="82">
        <f>((E5650/$F$1)*VLOOKUP(N5650,Currecny_M!$A$1:$P$10,MATCH(Database!C5650,Currecny_M!$A$1:$P$1,0),FALSE))/VLOOKUP('Cover page'!$B$6,Currecny_M!$A$1:$P$10,MATCH(Database!C5650,Currecny_M!$A$1:$P$1,0),FALSE)</f>
        <v>59.021720000000002</v>
      </c>
      <c r="N5650" s="6" t="str">
        <f>VLOOKUP(B5650,Master!$A$2:$C$11,3,FALSE)</f>
        <v>SGD</v>
      </c>
      <c r="O5650" s="6" t="str">
        <f>VLOOKUP(B5650,Master!$A$2:$C$11,2,FALSE)</f>
        <v>Asia</v>
      </c>
      <c r="Q5650" s="39" t="str">
        <f>VLOOKUP(D5650,GL_Master!$A$1:$D$80,2,FALSE)</f>
        <v>BS</v>
      </c>
      <c r="R5650" s="39" t="str">
        <f>VLOOKUP(D5650,GL_Master!$A$1:$D$80,3,FALSE)</f>
        <v>Other Current Assets</v>
      </c>
      <c r="S5650" s="39" t="str">
        <f>VLOOKUP(D5650,GL_Master!$A$1:$D$80,4,FALSE)</f>
        <v>Security deposits ( Unsecured, considered good)</v>
      </c>
    </row>
    <row r="5651" spans="1:19" x14ac:dyDescent="0.25">
      <c r="A5651" s="39" t="s">
        <v>262</v>
      </c>
      <c r="B5651" s="39" t="s">
        <v>236</v>
      </c>
      <c r="C5651" s="7">
        <v>44256</v>
      </c>
      <c r="D5651" s="39" t="s">
        <v>246</v>
      </c>
      <c r="E5651" s="39">
        <v>-120349</v>
      </c>
      <c r="F5651" s="82">
        <f t="shared" si="264"/>
        <v>-120.349</v>
      </c>
      <c r="G5651" s="39">
        <f>VLOOKUP(N5651,Currecny_M!$A$1:$P$10,2,FALSE)</f>
        <v>53</v>
      </c>
      <c r="H5651" s="39">
        <f>MATCH(C5651,Currecny_M!$A$1:$P$1,0)</f>
        <v>13</v>
      </c>
      <c r="I5651" s="39">
        <f>VLOOKUP(N5651,Currecny_M!$A$1:$P$10,MATCH(Database!C5651,Currecny_M!$A$1:$P$1,0),FALSE)</f>
        <v>59.14</v>
      </c>
      <c r="J5651" s="82">
        <f t="shared" si="265"/>
        <v>-7117.4398600000004</v>
      </c>
      <c r="K5651" s="39">
        <f>VLOOKUP('Cover page'!$B$6,Currecny_M!$A$1:$P$10,MATCH(Database!C5651,Currecny_M!$A$1:$P$1,0),FALSE)</f>
        <v>1</v>
      </c>
      <c r="L5651" s="82">
        <f t="shared" si="266"/>
        <v>-7117.4398600000004</v>
      </c>
      <c r="M5651" s="82">
        <f>((E5651/$F$1)*VLOOKUP(N5651,Currecny_M!$A$1:$P$10,MATCH(Database!C5651,Currecny_M!$A$1:$P$1,0),FALSE))/VLOOKUP('Cover page'!$B$6,Currecny_M!$A$1:$P$10,MATCH(Database!C5651,Currecny_M!$A$1:$P$1,0),FALSE)</f>
        <v>-7117.4398600000004</v>
      </c>
      <c r="N5651" s="6" t="str">
        <f>VLOOKUP(B5651,Master!$A$2:$C$11,3,FALSE)</f>
        <v>SGD</v>
      </c>
      <c r="O5651" s="6" t="str">
        <f>VLOOKUP(B5651,Master!$A$2:$C$11,2,FALSE)</f>
        <v>Asia</v>
      </c>
      <c r="Q5651" s="39" t="str">
        <f>VLOOKUP(D5651,GL_Master!$A$1:$D$80,2,FALSE)</f>
        <v>PL</v>
      </c>
      <c r="R5651" s="39" t="str">
        <f>VLOOKUP(D5651,GL_Master!$A$1:$D$80,3,FALSE)</f>
        <v>Revenue from Operations</v>
      </c>
      <c r="S5651" s="39" t="str">
        <f>VLOOKUP(D5651,GL_Master!$A$1:$D$80,4,FALSE)</f>
        <v>Contract revenue</v>
      </c>
    </row>
    <row r="5652" spans="1:19" x14ac:dyDescent="0.25">
      <c r="A5652" s="39" t="s">
        <v>262</v>
      </c>
      <c r="B5652" s="39" t="s">
        <v>236</v>
      </c>
      <c r="C5652" s="7">
        <v>44256</v>
      </c>
      <c r="D5652" s="39" t="s">
        <v>134</v>
      </c>
      <c r="E5652" s="39">
        <v>-950</v>
      </c>
      <c r="F5652" s="82">
        <f t="shared" si="264"/>
        <v>-0.95</v>
      </c>
      <c r="G5652" s="39">
        <f>VLOOKUP(N5652,Currecny_M!$A$1:$P$10,2,FALSE)</f>
        <v>53</v>
      </c>
      <c r="H5652" s="39">
        <f>MATCH(C5652,Currecny_M!$A$1:$P$1,0)</f>
        <v>13</v>
      </c>
      <c r="I5652" s="39">
        <f>VLOOKUP(N5652,Currecny_M!$A$1:$P$10,MATCH(Database!C5652,Currecny_M!$A$1:$P$1,0),FALSE)</f>
        <v>59.14</v>
      </c>
      <c r="J5652" s="82">
        <f t="shared" si="265"/>
        <v>-56.183</v>
      </c>
      <c r="K5652" s="39">
        <f>VLOOKUP('Cover page'!$B$6,Currecny_M!$A$1:$P$10,MATCH(Database!C5652,Currecny_M!$A$1:$P$1,0),FALSE)</f>
        <v>1</v>
      </c>
      <c r="L5652" s="82">
        <f t="shared" si="266"/>
        <v>-56.183</v>
      </c>
      <c r="M5652" s="82">
        <f>((E5652/$F$1)*VLOOKUP(N5652,Currecny_M!$A$1:$P$10,MATCH(Database!C5652,Currecny_M!$A$1:$P$1,0),FALSE))/VLOOKUP('Cover page'!$B$6,Currecny_M!$A$1:$P$10,MATCH(Database!C5652,Currecny_M!$A$1:$P$1,0),FALSE)</f>
        <v>-56.183</v>
      </c>
      <c r="N5652" s="6" t="str">
        <f>VLOOKUP(B5652,Master!$A$2:$C$11,3,FALSE)</f>
        <v>SGD</v>
      </c>
      <c r="O5652" s="6" t="str">
        <f>VLOOKUP(B5652,Master!$A$2:$C$11,2,FALSE)</f>
        <v>Asia</v>
      </c>
      <c r="Q5652" s="39" t="str">
        <f>VLOOKUP(D5652,GL_Master!$A$1:$D$80,2,FALSE)</f>
        <v>PL</v>
      </c>
      <c r="R5652" s="39" t="str">
        <f>VLOOKUP(D5652,GL_Master!$A$1:$D$80,3,FALSE)</f>
        <v>Other Income</v>
      </c>
      <c r="S5652" s="39" t="str">
        <f>VLOOKUP(D5652,GL_Master!$A$1:$D$80,4,FALSE)</f>
        <v>Other Income</v>
      </c>
    </row>
    <row r="5653" spans="1:19" x14ac:dyDescent="0.25">
      <c r="A5653" s="39" t="s">
        <v>262</v>
      </c>
      <c r="B5653" s="39" t="s">
        <v>236</v>
      </c>
      <c r="C5653" s="7">
        <v>44256</v>
      </c>
      <c r="D5653" s="39" t="s">
        <v>86</v>
      </c>
      <c r="E5653" s="39">
        <v>56</v>
      </c>
      <c r="F5653" s="82">
        <f t="shared" si="264"/>
        <v>5.6000000000000001E-2</v>
      </c>
      <c r="G5653" s="39">
        <f>VLOOKUP(N5653,Currecny_M!$A$1:$P$10,2,FALSE)</f>
        <v>53</v>
      </c>
      <c r="H5653" s="39">
        <f>MATCH(C5653,Currecny_M!$A$1:$P$1,0)</f>
        <v>13</v>
      </c>
      <c r="I5653" s="39">
        <f>VLOOKUP(N5653,Currecny_M!$A$1:$P$10,MATCH(Database!C5653,Currecny_M!$A$1:$P$1,0),FALSE)</f>
        <v>59.14</v>
      </c>
      <c r="J5653" s="82">
        <f t="shared" si="265"/>
        <v>3.3118400000000001</v>
      </c>
      <c r="K5653" s="39">
        <f>VLOOKUP('Cover page'!$B$6,Currecny_M!$A$1:$P$10,MATCH(Database!C5653,Currecny_M!$A$1:$P$1,0),FALSE)</f>
        <v>1</v>
      </c>
      <c r="L5653" s="82">
        <f t="shared" si="266"/>
        <v>3.3118400000000001</v>
      </c>
      <c r="M5653" s="82">
        <f>((E5653/$F$1)*VLOOKUP(N5653,Currecny_M!$A$1:$P$10,MATCH(Database!C5653,Currecny_M!$A$1:$P$1,0),FALSE))/VLOOKUP('Cover page'!$B$6,Currecny_M!$A$1:$P$10,MATCH(Database!C5653,Currecny_M!$A$1:$P$1,0),FALSE)</f>
        <v>3.3118400000000001</v>
      </c>
      <c r="N5653" s="6" t="str">
        <f>VLOOKUP(B5653,Master!$A$2:$C$11,3,FALSE)</f>
        <v>SGD</v>
      </c>
      <c r="O5653" s="6" t="str">
        <f>VLOOKUP(B5653,Master!$A$2:$C$11,2,FALSE)</f>
        <v>Asia</v>
      </c>
      <c r="Q5653" s="39" t="str">
        <f>VLOOKUP(D5653,GL_Master!$A$1:$D$80,2,FALSE)</f>
        <v>PL</v>
      </c>
      <c r="R5653" s="39" t="str">
        <f>VLOOKUP(D5653,GL_Master!$A$1:$D$80,3,FALSE)</f>
        <v>COGS</v>
      </c>
      <c r="S5653" s="39" t="str">
        <f>VLOOKUP(D5653,GL_Master!$A$1:$D$80,4,FALSE)</f>
        <v>Purchase of other traded goods</v>
      </c>
    </row>
    <row r="5654" spans="1:19" x14ac:dyDescent="0.25">
      <c r="A5654" s="39" t="s">
        <v>262</v>
      </c>
      <c r="B5654" s="39" t="s">
        <v>236</v>
      </c>
      <c r="C5654" s="7">
        <v>44256</v>
      </c>
      <c r="D5654" s="39" t="s">
        <v>87</v>
      </c>
      <c r="E5654" s="39">
        <v>28</v>
      </c>
      <c r="F5654" s="82">
        <f t="shared" si="264"/>
        <v>2.8000000000000001E-2</v>
      </c>
      <c r="G5654" s="39">
        <f>VLOOKUP(N5654,Currecny_M!$A$1:$P$10,2,FALSE)</f>
        <v>53</v>
      </c>
      <c r="H5654" s="39">
        <f>MATCH(C5654,Currecny_M!$A$1:$P$1,0)</f>
        <v>13</v>
      </c>
      <c r="I5654" s="39">
        <f>VLOOKUP(N5654,Currecny_M!$A$1:$P$10,MATCH(Database!C5654,Currecny_M!$A$1:$P$1,0),FALSE)</f>
        <v>59.14</v>
      </c>
      <c r="J5654" s="82">
        <f t="shared" si="265"/>
        <v>1.6559200000000001</v>
      </c>
      <c r="K5654" s="39">
        <f>VLOOKUP('Cover page'!$B$6,Currecny_M!$A$1:$P$10,MATCH(Database!C5654,Currecny_M!$A$1:$P$1,0),FALSE)</f>
        <v>1</v>
      </c>
      <c r="L5654" s="82">
        <f t="shared" si="266"/>
        <v>1.6559200000000001</v>
      </c>
      <c r="M5654" s="82">
        <f>((E5654/$F$1)*VLOOKUP(N5654,Currecny_M!$A$1:$P$10,MATCH(Database!C5654,Currecny_M!$A$1:$P$1,0),FALSE))/VLOOKUP('Cover page'!$B$6,Currecny_M!$A$1:$P$10,MATCH(Database!C5654,Currecny_M!$A$1:$P$1,0),FALSE)</f>
        <v>1.6559200000000001</v>
      </c>
      <c r="N5654" s="6" t="str">
        <f>VLOOKUP(B5654,Master!$A$2:$C$11,3,FALSE)</f>
        <v>SGD</v>
      </c>
      <c r="O5654" s="6" t="str">
        <f>VLOOKUP(B5654,Master!$A$2:$C$11,2,FALSE)</f>
        <v>Asia</v>
      </c>
      <c r="Q5654" s="39" t="str">
        <f>VLOOKUP(D5654,GL_Master!$A$1:$D$80,2,FALSE)</f>
        <v>PL</v>
      </c>
      <c r="R5654" s="39" t="str">
        <f>VLOOKUP(D5654,GL_Master!$A$1:$D$80,3,FALSE)</f>
        <v>COGS</v>
      </c>
      <c r="S5654" s="39" t="str">
        <f>VLOOKUP(D5654,GL_Master!$A$1:$D$80,4,FALSE)</f>
        <v>Civil, Installation, Commissioning and Other miscellaneous expenses</v>
      </c>
    </row>
    <row r="5655" spans="1:19" x14ac:dyDescent="0.25">
      <c r="A5655" s="39" t="s">
        <v>262</v>
      </c>
      <c r="B5655" s="39" t="s">
        <v>236</v>
      </c>
      <c r="C5655" s="7">
        <v>44256</v>
      </c>
      <c r="D5655" s="39" t="s">
        <v>88</v>
      </c>
      <c r="E5655" s="39">
        <v>86</v>
      </c>
      <c r="F5655" s="82">
        <f t="shared" si="264"/>
        <v>8.5999999999999993E-2</v>
      </c>
      <c r="G5655" s="39">
        <f>VLOOKUP(N5655,Currecny_M!$A$1:$P$10,2,FALSE)</f>
        <v>53</v>
      </c>
      <c r="H5655" s="39">
        <f>MATCH(C5655,Currecny_M!$A$1:$P$1,0)</f>
        <v>13</v>
      </c>
      <c r="I5655" s="39">
        <f>VLOOKUP(N5655,Currecny_M!$A$1:$P$10,MATCH(Database!C5655,Currecny_M!$A$1:$P$1,0),FALSE)</f>
        <v>59.14</v>
      </c>
      <c r="J5655" s="82">
        <f t="shared" si="265"/>
        <v>5.0860399999999997</v>
      </c>
      <c r="K5655" s="39">
        <f>VLOOKUP('Cover page'!$B$6,Currecny_M!$A$1:$P$10,MATCH(Database!C5655,Currecny_M!$A$1:$P$1,0),FALSE)</f>
        <v>1</v>
      </c>
      <c r="L5655" s="82">
        <f t="shared" si="266"/>
        <v>5.0860399999999997</v>
      </c>
      <c r="M5655" s="82">
        <f>((E5655/$F$1)*VLOOKUP(N5655,Currecny_M!$A$1:$P$10,MATCH(Database!C5655,Currecny_M!$A$1:$P$1,0),FALSE))/VLOOKUP('Cover page'!$B$6,Currecny_M!$A$1:$P$10,MATCH(Database!C5655,Currecny_M!$A$1:$P$1,0),FALSE)</f>
        <v>5.0860399999999997</v>
      </c>
      <c r="N5655" s="6" t="str">
        <f>VLOOKUP(B5655,Master!$A$2:$C$11,3,FALSE)</f>
        <v>SGD</v>
      </c>
      <c r="O5655" s="6" t="str">
        <f>VLOOKUP(B5655,Master!$A$2:$C$11,2,FALSE)</f>
        <v>Asia</v>
      </c>
      <c r="Q5655" s="39" t="str">
        <f>VLOOKUP(D5655,GL_Master!$A$1:$D$80,2,FALSE)</f>
        <v>PL</v>
      </c>
      <c r="R5655" s="39" t="str">
        <f>VLOOKUP(D5655,GL_Master!$A$1:$D$80,3,FALSE)</f>
        <v>COGS</v>
      </c>
      <c r="S5655" s="39" t="str">
        <f>VLOOKUP(D5655,GL_Master!$A$1:$D$80,4,FALSE)</f>
        <v>Civil, Installation, Commissioning and Other miscellaneous expenses</v>
      </c>
    </row>
    <row r="5656" spans="1:19" x14ac:dyDescent="0.25">
      <c r="A5656" s="39" t="s">
        <v>262</v>
      </c>
      <c r="B5656" s="39" t="s">
        <v>236</v>
      </c>
      <c r="C5656" s="7">
        <v>44256</v>
      </c>
      <c r="D5656" s="39" t="s">
        <v>89</v>
      </c>
      <c r="E5656" s="39">
        <v>168</v>
      </c>
      <c r="F5656" s="82">
        <f t="shared" si="264"/>
        <v>0.16800000000000001</v>
      </c>
      <c r="G5656" s="39">
        <f>VLOOKUP(N5656,Currecny_M!$A$1:$P$10,2,FALSE)</f>
        <v>53</v>
      </c>
      <c r="H5656" s="39">
        <f>MATCH(C5656,Currecny_M!$A$1:$P$1,0)</f>
        <v>13</v>
      </c>
      <c r="I5656" s="39">
        <f>VLOOKUP(N5656,Currecny_M!$A$1:$P$10,MATCH(Database!C5656,Currecny_M!$A$1:$P$1,0),FALSE)</f>
        <v>59.14</v>
      </c>
      <c r="J5656" s="82">
        <f t="shared" si="265"/>
        <v>9.9355200000000004</v>
      </c>
      <c r="K5656" s="39">
        <f>VLOOKUP('Cover page'!$B$6,Currecny_M!$A$1:$P$10,MATCH(Database!C5656,Currecny_M!$A$1:$P$1,0),FALSE)</f>
        <v>1</v>
      </c>
      <c r="L5656" s="82">
        <f t="shared" si="266"/>
        <v>9.9355200000000004</v>
      </c>
      <c r="M5656" s="82">
        <f>((E5656/$F$1)*VLOOKUP(N5656,Currecny_M!$A$1:$P$10,MATCH(Database!C5656,Currecny_M!$A$1:$P$1,0),FALSE))/VLOOKUP('Cover page'!$B$6,Currecny_M!$A$1:$P$10,MATCH(Database!C5656,Currecny_M!$A$1:$P$1,0),FALSE)</f>
        <v>9.9355200000000004</v>
      </c>
      <c r="N5656" s="6" t="str">
        <f>VLOOKUP(B5656,Master!$A$2:$C$11,3,FALSE)</f>
        <v>SGD</v>
      </c>
      <c r="O5656" s="6" t="str">
        <f>VLOOKUP(B5656,Master!$A$2:$C$11,2,FALSE)</f>
        <v>Asia</v>
      </c>
      <c r="Q5656" s="39" t="str">
        <f>VLOOKUP(D5656,GL_Master!$A$1:$D$80,2,FALSE)</f>
        <v>PL</v>
      </c>
      <c r="R5656" s="39" t="str">
        <f>VLOOKUP(D5656,GL_Master!$A$1:$D$80,3,FALSE)</f>
        <v>COGS</v>
      </c>
      <c r="S5656" s="39" t="str">
        <f>VLOOKUP(D5656,GL_Master!$A$1:$D$80,4,FALSE)</f>
        <v>project Expenses</v>
      </c>
    </row>
    <row r="5657" spans="1:19" x14ac:dyDescent="0.25">
      <c r="A5657" s="39" t="s">
        <v>262</v>
      </c>
      <c r="B5657" s="39" t="s">
        <v>236</v>
      </c>
      <c r="C5657" s="7">
        <v>44256</v>
      </c>
      <c r="D5657" s="39" t="s">
        <v>90</v>
      </c>
      <c r="E5657" s="39">
        <v>53</v>
      </c>
      <c r="F5657" s="82">
        <f t="shared" si="264"/>
        <v>5.2999999999999999E-2</v>
      </c>
      <c r="G5657" s="39">
        <f>VLOOKUP(N5657,Currecny_M!$A$1:$P$10,2,FALSE)</f>
        <v>53</v>
      </c>
      <c r="H5657" s="39">
        <f>MATCH(C5657,Currecny_M!$A$1:$P$1,0)</f>
        <v>13</v>
      </c>
      <c r="I5657" s="39">
        <f>VLOOKUP(N5657,Currecny_M!$A$1:$P$10,MATCH(Database!C5657,Currecny_M!$A$1:$P$1,0),FALSE)</f>
        <v>59.14</v>
      </c>
      <c r="J5657" s="82">
        <f t="shared" si="265"/>
        <v>3.13442</v>
      </c>
      <c r="K5657" s="39">
        <f>VLOOKUP('Cover page'!$B$6,Currecny_M!$A$1:$P$10,MATCH(Database!C5657,Currecny_M!$A$1:$P$1,0),FALSE)</f>
        <v>1</v>
      </c>
      <c r="L5657" s="82">
        <f t="shared" si="266"/>
        <v>3.13442</v>
      </c>
      <c r="M5657" s="82">
        <f>((E5657/$F$1)*VLOOKUP(N5657,Currecny_M!$A$1:$P$10,MATCH(Database!C5657,Currecny_M!$A$1:$P$1,0),FALSE))/VLOOKUP('Cover page'!$B$6,Currecny_M!$A$1:$P$10,MATCH(Database!C5657,Currecny_M!$A$1:$P$1,0),FALSE)</f>
        <v>3.13442</v>
      </c>
      <c r="N5657" s="6" t="str">
        <f>VLOOKUP(B5657,Master!$A$2:$C$11,3,FALSE)</f>
        <v>SGD</v>
      </c>
      <c r="O5657" s="6" t="str">
        <f>VLOOKUP(B5657,Master!$A$2:$C$11,2,FALSE)</f>
        <v>Asia</v>
      </c>
      <c r="Q5657" s="39" t="str">
        <f>VLOOKUP(D5657,GL_Master!$A$1:$D$80,2,FALSE)</f>
        <v>PL</v>
      </c>
      <c r="R5657" s="39" t="str">
        <f>VLOOKUP(D5657,GL_Master!$A$1:$D$80,3,FALSE)</f>
        <v>Office utility</v>
      </c>
      <c r="S5657" s="39" t="str">
        <f>VLOOKUP(D5657,GL_Master!$A$1:$D$80,4,FALSE)</f>
        <v>Electricity Expenses</v>
      </c>
    </row>
    <row r="5658" spans="1:19" x14ac:dyDescent="0.25">
      <c r="A5658" s="39" t="s">
        <v>262</v>
      </c>
      <c r="B5658" s="39" t="s">
        <v>236</v>
      </c>
      <c r="C5658" s="7">
        <v>44256</v>
      </c>
      <c r="D5658" s="39" t="s">
        <v>91</v>
      </c>
      <c r="E5658" s="39">
        <v>111</v>
      </c>
      <c r="F5658" s="82">
        <f t="shared" si="264"/>
        <v>0.111</v>
      </c>
      <c r="G5658" s="39">
        <f>VLOOKUP(N5658,Currecny_M!$A$1:$P$10,2,FALSE)</f>
        <v>53</v>
      </c>
      <c r="H5658" s="39">
        <f>MATCH(C5658,Currecny_M!$A$1:$P$1,0)</f>
        <v>13</v>
      </c>
      <c r="I5658" s="39">
        <f>VLOOKUP(N5658,Currecny_M!$A$1:$P$10,MATCH(Database!C5658,Currecny_M!$A$1:$P$1,0),FALSE)</f>
        <v>59.14</v>
      </c>
      <c r="J5658" s="82">
        <f t="shared" si="265"/>
        <v>6.56454</v>
      </c>
      <c r="K5658" s="39">
        <f>VLOOKUP('Cover page'!$B$6,Currecny_M!$A$1:$P$10,MATCH(Database!C5658,Currecny_M!$A$1:$P$1,0),FALSE)</f>
        <v>1</v>
      </c>
      <c r="L5658" s="82">
        <f t="shared" si="266"/>
        <v>6.56454</v>
      </c>
      <c r="M5658" s="82">
        <f>((E5658/$F$1)*VLOOKUP(N5658,Currecny_M!$A$1:$P$10,MATCH(Database!C5658,Currecny_M!$A$1:$P$1,0),FALSE))/VLOOKUP('Cover page'!$B$6,Currecny_M!$A$1:$P$10,MATCH(Database!C5658,Currecny_M!$A$1:$P$1,0),FALSE)</f>
        <v>6.56454</v>
      </c>
      <c r="N5658" s="6" t="str">
        <f>VLOOKUP(B5658,Master!$A$2:$C$11,3,FALSE)</f>
        <v>SGD</v>
      </c>
      <c r="O5658" s="6" t="str">
        <f>VLOOKUP(B5658,Master!$A$2:$C$11,2,FALSE)</f>
        <v>Asia</v>
      </c>
      <c r="Q5658" s="39" t="str">
        <f>VLOOKUP(D5658,GL_Master!$A$1:$D$80,2,FALSE)</f>
        <v>PL</v>
      </c>
      <c r="R5658" s="39" t="str">
        <f>VLOOKUP(D5658,GL_Master!$A$1:$D$80,3,FALSE)</f>
        <v>Misc. expenses</v>
      </c>
      <c r="S5658" s="39" t="str">
        <f>VLOOKUP(D5658,GL_Master!$A$1:$D$80,4,FALSE)</f>
        <v>Repair &amp; Maintenance</v>
      </c>
    </row>
    <row r="5659" spans="1:19" x14ac:dyDescent="0.25">
      <c r="A5659" s="39" t="s">
        <v>262</v>
      </c>
      <c r="B5659" s="39" t="s">
        <v>236</v>
      </c>
      <c r="C5659" s="7">
        <v>44256</v>
      </c>
      <c r="D5659" s="39" t="s">
        <v>92</v>
      </c>
      <c r="E5659" s="39">
        <v>81</v>
      </c>
      <c r="F5659" s="82">
        <f t="shared" si="264"/>
        <v>8.1000000000000003E-2</v>
      </c>
      <c r="G5659" s="39">
        <f>VLOOKUP(N5659,Currecny_M!$A$1:$P$10,2,FALSE)</f>
        <v>53</v>
      </c>
      <c r="H5659" s="39">
        <f>MATCH(C5659,Currecny_M!$A$1:$P$1,0)</f>
        <v>13</v>
      </c>
      <c r="I5659" s="39">
        <f>VLOOKUP(N5659,Currecny_M!$A$1:$P$10,MATCH(Database!C5659,Currecny_M!$A$1:$P$1,0),FALSE)</f>
        <v>59.14</v>
      </c>
      <c r="J5659" s="82">
        <f t="shared" si="265"/>
        <v>4.7903400000000005</v>
      </c>
      <c r="K5659" s="39">
        <f>VLOOKUP('Cover page'!$B$6,Currecny_M!$A$1:$P$10,MATCH(Database!C5659,Currecny_M!$A$1:$P$1,0),FALSE)</f>
        <v>1</v>
      </c>
      <c r="L5659" s="82">
        <f t="shared" si="266"/>
        <v>4.7903400000000005</v>
      </c>
      <c r="M5659" s="82">
        <f>((E5659/$F$1)*VLOOKUP(N5659,Currecny_M!$A$1:$P$10,MATCH(Database!C5659,Currecny_M!$A$1:$P$1,0),FALSE))/VLOOKUP('Cover page'!$B$6,Currecny_M!$A$1:$P$10,MATCH(Database!C5659,Currecny_M!$A$1:$P$1,0),FALSE)</f>
        <v>4.7903400000000005</v>
      </c>
      <c r="N5659" s="6" t="str">
        <f>VLOOKUP(B5659,Master!$A$2:$C$11,3,FALSE)</f>
        <v>SGD</v>
      </c>
      <c r="O5659" s="6" t="str">
        <f>VLOOKUP(B5659,Master!$A$2:$C$11,2,FALSE)</f>
        <v>Asia</v>
      </c>
      <c r="Q5659" s="39" t="str">
        <f>VLOOKUP(D5659,GL_Master!$A$1:$D$80,2,FALSE)</f>
        <v>PL</v>
      </c>
      <c r="R5659" s="39" t="str">
        <f>VLOOKUP(D5659,GL_Master!$A$1:$D$80,3,FALSE)</f>
        <v>Misc. expenses</v>
      </c>
      <c r="S5659" s="39" t="str">
        <f>VLOOKUP(D5659,GL_Master!$A$1:$D$80,4,FALSE)</f>
        <v>Repair &amp; Maintenance</v>
      </c>
    </row>
    <row r="5660" spans="1:19" x14ac:dyDescent="0.25">
      <c r="A5660" s="39" t="s">
        <v>262</v>
      </c>
      <c r="B5660" s="39" t="s">
        <v>236</v>
      </c>
      <c r="C5660" s="7">
        <v>44256</v>
      </c>
      <c r="D5660" s="39" t="s">
        <v>93</v>
      </c>
      <c r="E5660" s="39">
        <v>943</v>
      </c>
      <c r="F5660" s="82">
        <f t="shared" si="264"/>
        <v>0.94299999999999995</v>
      </c>
      <c r="G5660" s="39">
        <f>VLOOKUP(N5660,Currecny_M!$A$1:$P$10,2,FALSE)</f>
        <v>53</v>
      </c>
      <c r="H5660" s="39">
        <f>MATCH(C5660,Currecny_M!$A$1:$P$1,0)</f>
        <v>13</v>
      </c>
      <c r="I5660" s="39">
        <f>VLOOKUP(N5660,Currecny_M!$A$1:$P$10,MATCH(Database!C5660,Currecny_M!$A$1:$P$1,0),FALSE)</f>
        <v>59.14</v>
      </c>
      <c r="J5660" s="82">
        <f t="shared" si="265"/>
        <v>55.769019999999998</v>
      </c>
      <c r="K5660" s="39">
        <f>VLOOKUP('Cover page'!$B$6,Currecny_M!$A$1:$P$10,MATCH(Database!C5660,Currecny_M!$A$1:$P$1,0),FALSE)</f>
        <v>1</v>
      </c>
      <c r="L5660" s="82">
        <f t="shared" si="266"/>
        <v>55.769019999999998</v>
      </c>
      <c r="M5660" s="82">
        <f>((E5660/$F$1)*VLOOKUP(N5660,Currecny_M!$A$1:$P$10,MATCH(Database!C5660,Currecny_M!$A$1:$P$1,0),FALSE))/VLOOKUP('Cover page'!$B$6,Currecny_M!$A$1:$P$10,MATCH(Database!C5660,Currecny_M!$A$1:$P$1,0),FALSE)</f>
        <v>55.769019999999998</v>
      </c>
      <c r="N5660" s="6" t="str">
        <f>VLOOKUP(B5660,Master!$A$2:$C$11,3,FALSE)</f>
        <v>SGD</v>
      </c>
      <c r="O5660" s="6" t="str">
        <f>VLOOKUP(B5660,Master!$A$2:$C$11,2,FALSE)</f>
        <v>Asia</v>
      </c>
      <c r="Q5660" s="39" t="str">
        <f>VLOOKUP(D5660,GL_Master!$A$1:$D$80,2,FALSE)</f>
        <v>PL</v>
      </c>
      <c r="R5660" s="39" t="str">
        <f>VLOOKUP(D5660,GL_Master!$A$1:$D$80,3,FALSE)</f>
        <v>Salary wages &amp; benefits</v>
      </c>
      <c r="S5660" s="39" t="str">
        <f>VLOOKUP(D5660,GL_Master!$A$1:$D$80,4,FALSE)</f>
        <v>Employee benefits expense</v>
      </c>
    </row>
    <row r="5661" spans="1:19" x14ac:dyDescent="0.25">
      <c r="A5661" s="39" t="s">
        <v>262</v>
      </c>
      <c r="B5661" s="39" t="s">
        <v>236</v>
      </c>
      <c r="C5661" s="7">
        <v>44256</v>
      </c>
      <c r="D5661" s="39" t="s">
        <v>33</v>
      </c>
      <c r="E5661" s="39">
        <v>28</v>
      </c>
      <c r="F5661" s="82">
        <f t="shared" si="264"/>
        <v>2.8000000000000001E-2</v>
      </c>
      <c r="G5661" s="39">
        <f>VLOOKUP(N5661,Currecny_M!$A$1:$P$10,2,FALSE)</f>
        <v>53</v>
      </c>
      <c r="H5661" s="39">
        <f>MATCH(C5661,Currecny_M!$A$1:$P$1,0)</f>
        <v>13</v>
      </c>
      <c r="I5661" s="39">
        <f>VLOOKUP(N5661,Currecny_M!$A$1:$P$10,MATCH(Database!C5661,Currecny_M!$A$1:$P$1,0),FALSE)</f>
        <v>59.14</v>
      </c>
      <c r="J5661" s="82">
        <f t="shared" si="265"/>
        <v>1.6559200000000001</v>
      </c>
      <c r="K5661" s="39">
        <f>VLOOKUP('Cover page'!$B$6,Currecny_M!$A$1:$P$10,MATCH(Database!C5661,Currecny_M!$A$1:$P$1,0),FALSE)</f>
        <v>1</v>
      </c>
      <c r="L5661" s="82">
        <f t="shared" si="266"/>
        <v>1.6559200000000001</v>
      </c>
      <c r="M5661" s="82">
        <f>((E5661/$F$1)*VLOOKUP(N5661,Currecny_M!$A$1:$P$10,MATCH(Database!C5661,Currecny_M!$A$1:$P$1,0),FALSE))/VLOOKUP('Cover page'!$B$6,Currecny_M!$A$1:$P$10,MATCH(Database!C5661,Currecny_M!$A$1:$P$1,0),FALSE)</f>
        <v>1.6559200000000001</v>
      </c>
      <c r="N5661" s="6" t="str">
        <f>VLOOKUP(B5661,Master!$A$2:$C$11,3,FALSE)</f>
        <v>SGD</v>
      </c>
      <c r="O5661" s="6" t="str">
        <f>VLOOKUP(B5661,Master!$A$2:$C$11,2,FALSE)</f>
        <v>Asia</v>
      </c>
      <c r="Q5661" s="39" t="str">
        <f>VLOOKUP(D5661,GL_Master!$A$1:$D$80,2,FALSE)</f>
        <v>PL</v>
      </c>
      <c r="R5661" s="39" t="str">
        <f>VLOOKUP(D5661,GL_Master!$A$1:$D$80,3,FALSE)</f>
        <v>Staff welfare expenses</v>
      </c>
      <c r="S5661" s="39" t="str">
        <f>VLOOKUP(D5661,GL_Master!$A$1:$D$80,4,FALSE)</f>
        <v>Other staff welfare</v>
      </c>
    </row>
    <row r="5662" spans="1:19" x14ac:dyDescent="0.25">
      <c r="A5662" s="39" t="s">
        <v>262</v>
      </c>
      <c r="B5662" s="39" t="s">
        <v>236</v>
      </c>
      <c r="C5662" s="7">
        <v>44256</v>
      </c>
      <c r="D5662" s="39" t="s">
        <v>94</v>
      </c>
      <c r="E5662" s="39">
        <v>163</v>
      </c>
      <c r="F5662" s="82">
        <f t="shared" si="264"/>
        <v>0.16300000000000001</v>
      </c>
      <c r="G5662" s="39">
        <f>VLOOKUP(N5662,Currecny_M!$A$1:$P$10,2,FALSE)</f>
        <v>53</v>
      </c>
      <c r="H5662" s="39">
        <f>MATCH(C5662,Currecny_M!$A$1:$P$1,0)</f>
        <v>13</v>
      </c>
      <c r="I5662" s="39">
        <f>VLOOKUP(N5662,Currecny_M!$A$1:$P$10,MATCH(Database!C5662,Currecny_M!$A$1:$P$1,0),FALSE)</f>
        <v>59.14</v>
      </c>
      <c r="J5662" s="82">
        <f t="shared" si="265"/>
        <v>9.6398200000000003</v>
      </c>
      <c r="K5662" s="39">
        <f>VLOOKUP('Cover page'!$B$6,Currecny_M!$A$1:$P$10,MATCH(Database!C5662,Currecny_M!$A$1:$P$1,0),FALSE)</f>
        <v>1</v>
      </c>
      <c r="L5662" s="82">
        <f t="shared" si="266"/>
        <v>9.6398200000000003</v>
      </c>
      <c r="M5662" s="82">
        <f>((E5662/$F$1)*VLOOKUP(N5662,Currecny_M!$A$1:$P$10,MATCH(Database!C5662,Currecny_M!$A$1:$P$1,0),FALSE))/VLOOKUP('Cover page'!$B$6,Currecny_M!$A$1:$P$10,MATCH(Database!C5662,Currecny_M!$A$1:$P$1,0),FALSE)</f>
        <v>9.6398200000000003</v>
      </c>
      <c r="N5662" s="6" t="str">
        <f>VLOOKUP(B5662,Master!$A$2:$C$11,3,FALSE)</f>
        <v>SGD</v>
      </c>
      <c r="O5662" s="6" t="str">
        <f>VLOOKUP(B5662,Master!$A$2:$C$11,2,FALSE)</f>
        <v>Asia</v>
      </c>
      <c r="Q5662" s="39" t="str">
        <f>VLOOKUP(D5662,GL_Master!$A$1:$D$80,2,FALSE)</f>
        <v>PL</v>
      </c>
      <c r="R5662" s="39" t="str">
        <f>VLOOKUP(D5662,GL_Master!$A$1:$D$80,3,FALSE)</f>
        <v xml:space="preserve">Gratuity expenses </v>
      </c>
      <c r="S5662" s="39" t="str">
        <f>VLOOKUP(D5662,GL_Master!$A$1:$D$80,4,FALSE)</f>
        <v>Gratuity</v>
      </c>
    </row>
    <row r="5663" spans="1:19" x14ac:dyDescent="0.25">
      <c r="A5663" s="39" t="s">
        <v>262</v>
      </c>
      <c r="B5663" s="39" t="s">
        <v>236</v>
      </c>
      <c r="C5663" s="7">
        <v>44256</v>
      </c>
      <c r="D5663" s="39" t="s">
        <v>95</v>
      </c>
      <c r="E5663" s="39">
        <v>57</v>
      </c>
      <c r="F5663" s="82">
        <f t="shared" si="264"/>
        <v>5.7000000000000002E-2</v>
      </c>
      <c r="G5663" s="39">
        <f>VLOOKUP(N5663,Currecny_M!$A$1:$P$10,2,FALSE)</f>
        <v>53</v>
      </c>
      <c r="H5663" s="39">
        <f>MATCH(C5663,Currecny_M!$A$1:$P$1,0)</f>
        <v>13</v>
      </c>
      <c r="I5663" s="39">
        <f>VLOOKUP(N5663,Currecny_M!$A$1:$P$10,MATCH(Database!C5663,Currecny_M!$A$1:$P$1,0),FALSE)</f>
        <v>59.14</v>
      </c>
      <c r="J5663" s="82">
        <f t="shared" si="265"/>
        <v>3.3709800000000003</v>
      </c>
      <c r="K5663" s="39">
        <f>VLOOKUP('Cover page'!$B$6,Currecny_M!$A$1:$P$10,MATCH(Database!C5663,Currecny_M!$A$1:$P$1,0),FALSE)</f>
        <v>1</v>
      </c>
      <c r="L5663" s="82">
        <f t="shared" si="266"/>
        <v>3.3709800000000003</v>
      </c>
      <c r="M5663" s="82">
        <f>((E5663/$F$1)*VLOOKUP(N5663,Currecny_M!$A$1:$P$10,MATCH(Database!C5663,Currecny_M!$A$1:$P$1,0),FALSE))/VLOOKUP('Cover page'!$B$6,Currecny_M!$A$1:$P$10,MATCH(Database!C5663,Currecny_M!$A$1:$P$1,0),FALSE)</f>
        <v>3.3709800000000003</v>
      </c>
      <c r="N5663" s="6" t="str">
        <f>VLOOKUP(B5663,Master!$A$2:$C$11,3,FALSE)</f>
        <v>SGD</v>
      </c>
      <c r="O5663" s="6" t="str">
        <f>VLOOKUP(B5663,Master!$A$2:$C$11,2,FALSE)</f>
        <v>Asia</v>
      </c>
      <c r="Q5663" s="39" t="str">
        <f>VLOOKUP(D5663,GL_Master!$A$1:$D$80,2,FALSE)</f>
        <v>PL</v>
      </c>
      <c r="R5663" s="39" t="str">
        <f>VLOOKUP(D5663,GL_Master!$A$1:$D$80,3,FALSE)</f>
        <v>Salary wages &amp; benefits</v>
      </c>
      <c r="S5663" s="39" t="str">
        <f>VLOOKUP(D5663,GL_Master!$A$1:$D$80,4,FALSE)</f>
        <v>Employee benefits expense</v>
      </c>
    </row>
    <row r="5664" spans="1:19" x14ac:dyDescent="0.25">
      <c r="A5664" s="39" t="s">
        <v>262</v>
      </c>
      <c r="B5664" s="39" t="s">
        <v>236</v>
      </c>
      <c r="C5664" s="7">
        <v>44256</v>
      </c>
      <c r="D5664" s="39" t="s">
        <v>96</v>
      </c>
      <c r="E5664" s="39">
        <v>504</v>
      </c>
      <c r="F5664" s="82">
        <f t="shared" si="264"/>
        <v>0.504</v>
      </c>
      <c r="G5664" s="39">
        <f>VLOOKUP(N5664,Currecny_M!$A$1:$P$10,2,FALSE)</f>
        <v>53</v>
      </c>
      <c r="H5664" s="39">
        <f>MATCH(C5664,Currecny_M!$A$1:$P$1,0)</f>
        <v>13</v>
      </c>
      <c r="I5664" s="39">
        <f>VLOOKUP(N5664,Currecny_M!$A$1:$P$10,MATCH(Database!C5664,Currecny_M!$A$1:$P$1,0),FALSE)</f>
        <v>59.14</v>
      </c>
      <c r="J5664" s="82">
        <f t="shared" si="265"/>
        <v>29.806560000000001</v>
      </c>
      <c r="K5664" s="39">
        <f>VLOOKUP('Cover page'!$B$6,Currecny_M!$A$1:$P$10,MATCH(Database!C5664,Currecny_M!$A$1:$P$1,0),FALSE)</f>
        <v>1</v>
      </c>
      <c r="L5664" s="82">
        <f t="shared" si="266"/>
        <v>29.806560000000001</v>
      </c>
      <c r="M5664" s="82">
        <f>((E5664/$F$1)*VLOOKUP(N5664,Currecny_M!$A$1:$P$10,MATCH(Database!C5664,Currecny_M!$A$1:$P$1,0),FALSE))/VLOOKUP('Cover page'!$B$6,Currecny_M!$A$1:$P$10,MATCH(Database!C5664,Currecny_M!$A$1:$P$1,0),FALSE)</f>
        <v>29.806560000000001</v>
      </c>
      <c r="N5664" s="6" t="str">
        <f>VLOOKUP(B5664,Master!$A$2:$C$11,3,FALSE)</f>
        <v>SGD</v>
      </c>
      <c r="O5664" s="6" t="str">
        <f>VLOOKUP(B5664,Master!$A$2:$C$11,2,FALSE)</f>
        <v>Asia</v>
      </c>
      <c r="Q5664" s="39" t="str">
        <f>VLOOKUP(D5664,GL_Master!$A$1:$D$80,2,FALSE)</f>
        <v>PL</v>
      </c>
      <c r="R5664" s="39" t="str">
        <f>VLOOKUP(D5664,GL_Master!$A$1:$D$80,3,FALSE)</f>
        <v>Salary wages &amp; benefits</v>
      </c>
      <c r="S5664" s="39" t="str">
        <f>VLOOKUP(D5664,GL_Master!$A$1:$D$80,4,FALSE)</f>
        <v>Employee benefits expense</v>
      </c>
    </row>
    <row r="5665" spans="1:19" x14ac:dyDescent="0.25">
      <c r="A5665" s="39" t="s">
        <v>262</v>
      </c>
      <c r="B5665" s="39" t="s">
        <v>236</v>
      </c>
      <c r="C5665" s="7">
        <v>44256</v>
      </c>
      <c r="D5665" s="39" t="s">
        <v>97</v>
      </c>
      <c r="E5665" s="39">
        <v>27</v>
      </c>
      <c r="F5665" s="82">
        <f t="shared" si="264"/>
        <v>2.7E-2</v>
      </c>
      <c r="G5665" s="39">
        <f>VLOOKUP(N5665,Currecny_M!$A$1:$P$10,2,FALSE)</f>
        <v>53</v>
      </c>
      <c r="H5665" s="39">
        <f>MATCH(C5665,Currecny_M!$A$1:$P$1,0)</f>
        <v>13</v>
      </c>
      <c r="I5665" s="39">
        <f>VLOOKUP(N5665,Currecny_M!$A$1:$P$10,MATCH(Database!C5665,Currecny_M!$A$1:$P$1,0),FALSE)</f>
        <v>59.14</v>
      </c>
      <c r="J5665" s="82">
        <f t="shared" si="265"/>
        <v>1.5967800000000001</v>
      </c>
      <c r="K5665" s="39">
        <f>VLOOKUP('Cover page'!$B$6,Currecny_M!$A$1:$P$10,MATCH(Database!C5665,Currecny_M!$A$1:$P$1,0),FALSE)</f>
        <v>1</v>
      </c>
      <c r="L5665" s="82">
        <f t="shared" si="266"/>
        <v>1.5967800000000001</v>
      </c>
      <c r="M5665" s="82">
        <f>((E5665/$F$1)*VLOOKUP(N5665,Currecny_M!$A$1:$P$10,MATCH(Database!C5665,Currecny_M!$A$1:$P$1,0),FALSE))/VLOOKUP('Cover page'!$B$6,Currecny_M!$A$1:$P$10,MATCH(Database!C5665,Currecny_M!$A$1:$P$1,0),FALSE)</f>
        <v>1.5967800000000001</v>
      </c>
      <c r="N5665" s="6" t="str">
        <f>VLOOKUP(B5665,Master!$A$2:$C$11,3,FALSE)</f>
        <v>SGD</v>
      </c>
      <c r="O5665" s="6" t="str">
        <f>VLOOKUP(B5665,Master!$A$2:$C$11,2,FALSE)</f>
        <v>Asia</v>
      </c>
      <c r="Q5665" s="39" t="str">
        <f>VLOOKUP(D5665,GL_Master!$A$1:$D$80,2,FALSE)</f>
        <v>PL</v>
      </c>
      <c r="R5665" s="39" t="str">
        <f>VLOOKUP(D5665,GL_Master!$A$1:$D$80,3,FALSE)</f>
        <v>Salary wages &amp; benefits</v>
      </c>
      <c r="S5665" s="39" t="str">
        <f>VLOOKUP(D5665,GL_Master!$A$1:$D$80,4,FALSE)</f>
        <v>Employee benefits expense</v>
      </c>
    </row>
    <row r="5666" spans="1:19" x14ac:dyDescent="0.25">
      <c r="A5666" s="39" t="s">
        <v>262</v>
      </c>
      <c r="B5666" s="39" t="s">
        <v>236</v>
      </c>
      <c r="C5666" s="7">
        <v>44256</v>
      </c>
      <c r="D5666" s="39" t="s">
        <v>98</v>
      </c>
      <c r="E5666" s="39">
        <v>55</v>
      </c>
      <c r="F5666" s="82">
        <f t="shared" si="264"/>
        <v>5.5E-2</v>
      </c>
      <c r="G5666" s="39">
        <f>VLOOKUP(N5666,Currecny_M!$A$1:$P$10,2,FALSE)</f>
        <v>53</v>
      </c>
      <c r="H5666" s="39">
        <f>MATCH(C5666,Currecny_M!$A$1:$P$1,0)</f>
        <v>13</v>
      </c>
      <c r="I5666" s="39">
        <f>VLOOKUP(N5666,Currecny_M!$A$1:$P$10,MATCH(Database!C5666,Currecny_M!$A$1:$P$1,0),FALSE)</f>
        <v>59.14</v>
      </c>
      <c r="J5666" s="82">
        <f t="shared" si="265"/>
        <v>3.2526999999999999</v>
      </c>
      <c r="K5666" s="39">
        <f>VLOOKUP('Cover page'!$B$6,Currecny_M!$A$1:$P$10,MATCH(Database!C5666,Currecny_M!$A$1:$P$1,0),FALSE)</f>
        <v>1</v>
      </c>
      <c r="L5666" s="82">
        <f t="shared" si="266"/>
        <v>3.2526999999999999</v>
      </c>
      <c r="M5666" s="82">
        <f>((E5666/$F$1)*VLOOKUP(N5666,Currecny_M!$A$1:$P$10,MATCH(Database!C5666,Currecny_M!$A$1:$P$1,0),FALSE))/VLOOKUP('Cover page'!$B$6,Currecny_M!$A$1:$P$10,MATCH(Database!C5666,Currecny_M!$A$1:$P$1,0),FALSE)</f>
        <v>3.2526999999999999</v>
      </c>
      <c r="N5666" s="6" t="str">
        <f>VLOOKUP(B5666,Master!$A$2:$C$11,3,FALSE)</f>
        <v>SGD</v>
      </c>
      <c r="O5666" s="6" t="str">
        <f>VLOOKUP(B5666,Master!$A$2:$C$11,2,FALSE)</f>
        <v>Asia</v>
      </c>
      <c r="Q5666" s="39" t="str">
        <f>VLOOKUP(D5666,GL_Master!$A$1:$D$80,2,FALSE)</f>
        <v>PL</v>
      </c>
      <c r="R5666" s="39" t="str">
        <f>VLOOKUP(D5666,GL_Master!$A$1:$D$80,3,FALSE)</f>
        <v>Salary wages &amp; benefits</v>
      </c>
      <c r="S5666" s="39" t="str">
        <f>VLOOKUP(D5666,GL_Master!$A$1:$D$80,4,FALSE)</f>
        <v>Employee benefits expense</v>
      </c>
    </row>
    <row r="5667" spans="1:19" x14ac:dyDescent="0.25">
      <c r="A5667" s="39" t="s">
        <v>262</v>
      </c>
      <c r="B5667" s="39" t="s">
        <v>236</v>
      </c>
      <c r="C5667" s="7">
        <v>44256</v>
      </c>
      <c r="D5667" s="39" t="s">
        <v>99</v>
      </c>
      <c r="E5667" s="39">
        <v>27</v>
      </c>
      <c r="F5667" s="82">
        <f t="shared" si="264"/>
        <v>2.7E-2</v>
      </c>
      <c r="G5667" s="39">
        <f>VLOOKUP(N5667,Currecny_M!$A$1:$P$10,2,FALSE)</f>
        <v>53</v>
      </c>
      <c r="H5667" s="39">
        <f>MATCH(C5667,Currecny_M!$A$1:$P$1,0)</f>
        <v>13</v>
      </c>
      <c r="I5667" s="39">
        <f>VLOOKUP(N5667,Currecny_M!$A$1:$P$10,MATCH(Database!C5667,Currecny_M!$A$1:$P$1,0),FALSE)</f>
        <v>59.14</v>
      </c>
      <c r="J5667" s="82">
        <f t="shared" si="265"/>
        <v>1.5967800000000001</v>
      </c>
      <c r="K5667" s="39">
        <f>VLOOKUP('Cover page'!$B$6,Currecny_M!$A$1:$P$10,MATCH(Database!C5667,Currecny_M!$A$1:$P$1,0),FALSE)</f>
        <v>1</v>
      </c>
      <c r="L5667" s="82">
        <f t="shared" si="266"/>
        <v>1.5967800000000001</v>
      </c>
      <c r="M5667" s="82">
        <f>((E5667/$F$1)*VLOOKUP(N5667,Currecny_M!$A$1:$P$10,MATCH(Database!C5667,Currecny_M!$A$1:$P$1,0),FALSE))/VLOOKUP('Cover page'!$B$6,Currecny_M!$A$1:$P$10,MATCH(Database!C5667,Currecny_M!$A$1:$P$1,0),FALSE)</f>
        <v>1.5967800000000001</v>
      </c>
      <c r="N5667" s="6" t="str">
        <f>VLOOKUP(B5667,Master!$A$2:$C$11,3,FALSE)</f>
        <v>SGD</v>
      </c>
      <c r="O5667" s="6" t="str">
        <f>VLOOKUP(B5667,Master!$A$2:$C$11,2,FALSE)</f>
        <v>Asia</v>
      </c>
      <c r="Q5667" s="39" t="str">
        <f>VLOOKUP(D5667,GL_Master!$A$1:$D$80,2,FALSE)</f>
        <v>PL</v>
      </c>
      <c r="R5667" s="39" t="str">
        <f>VLOOKUP(D5667,GL_Master!$A$1:$D$80,3,FALSE)</f>
        <v>Salary wages &amp; benefits</v>
      </c>
      <c r="S5667" s="39" t="str">
        <f>VLOOKUP(D5667,GL_Master!$A$1:$D$80,4,FALSE)</f>
        <v>Employee benefits expense</v>
      </c>
    </row>
    <row r="5668" spans="1:19" x14ac:dyDescent="0.25">
      <c r="A5668" s="39" t="s">
        <v>262</v>
      </c>
      <c r="B5668" s="39" t="s">
        <v>236</v>
      </c>
      <c r="C5668" s="7">
        <v>44256</v>
      </c>
      <c r="D5668" s="39" t="s">
        <v>100</v>
      </c>
      <c r="E5668" s="39">
        <v>192</v>
      </c>
      <c r="F5668" s="82">
        <f t="shared" si="264"/>
        <v>0.192</v>
      </c>
      <c r="G5668" s="39">
        <f>VLOOKUP(N5668,Currecny_M!$A$1:$P$10,2,FALSE)</f>
        <v>53</v>
      </c>
      <c r="H5668" s="39">
        <f>MATCH(C5668,Currecny_M!$A$1:$P$1,0)</f>
        <v>13</v>
      </c>
      <c r="I5668" s="39">
        <f>VLOOKUP(N5668,Currecny_M!$A$1:$P$10,MATCH(Database!C5668,Currecny_M!$A$1:$P$1,0),FALSE)</f>
        <v>59.14</v>
      </c>
      <c r="J5668" s="82">
        <f t="shared" si="265"/>
        <v>11.35488</v>
      </c>
      <c r="K5668" s="39">
        <f>VLOOKUP('Cover page'!$B$6,Currecny_M!$A$1:$P$10,MATCH(Database!C5668,Currecny_M!$A$1:$P$1,0),FALSE)</f>
        <v>1</v>
      </c>
      <c r="L5668" s="82">
        <f t="shared" si="266"/>
        <v>11.35488</v>
      </c>
      <c r="M5668" s="82">
        <f>((E5668/$F$1)*VLOOKUP(N5668,Currecny_M!$A$1:$P$10,MATCH(Database!C5668,Currecny_M!$A$1:$P$1,0),FALSE))/VLOOKUP('Cover page'!$B$6,Currecny_M!$A$1:$P$10,MATCH(Database!C5668,Currecny_M!$A$1:$P$1,0),FALSE)</f>
        <v>11.35488</v>
      </c>
      <c r="N5668" s="6" t="str">
        <f>VLOOKUP(B5668,Master!$A$2:$C$11,3,FALSE)</f>
        <v>SGD</v>
      </c>
      <c r="O5668" s="6" t="str">
        <f>VLOOKUP(B5668,Master!$A$2:$C$11,2,FALSE)</f>
        <v>Asia</v>
      </c>
      <c r="Q5668" s="39" t="str">
        <f>VLOOKUP(D5668,GL_Master!$A$1:$D$80,2,FALSE)</f>
        <v>PL</v>
      </c>
      <c r="R5668" s="39" t="str">
        <f>VLOOKUP(D5668,GL_Master!$A$1:$D$80,3,FALSE)</f>
        <v>Salary wages &amp; benefits</v>
      </c>
      <c r="S5668" s="39" t="str">
        <f>VLOOKUP(D5668,GL_Master!$A$1:$D$80,4,FALSE)</f>
        <v>Employee benefits expense</v>
      </c>
    </row>
    <row r="5669" spans="1:19" x14ac:dyDescent="0.25">
      <c r="A5669" s="39" t="s">
        <v>262</v>
      </c>
      <c r="B5669" s="39" t="s">
        <v>236</v>
      </c>
      <c r="C5669" s="7">
        <v>44256</v>
      </c>
      <c r="D5669" s="39" t="s">
        <v>30</v>
      </c>
      <c r="E5669" s="39">
        <v>57</v>
      </c>
      <c r="F5669" s="82">
        <f t="shared" si="264"/>
        <v>5.7000000000000002E-2</v>
      </c>
      <c r="G5669" s="39">
        <f>VLOOKUP(N5669,Currecny_M!$A$1:$P$10,2,FALSE)</f>
        <v>53</v>
      </c>
      <c r="H5669" s="39">
        <f>MATCH(C5669,Currecny_M!$A$1:$P$1,0)</f>
        <v>13</v>
      </c>
      <c r="I5669" s="39">
        <f>VLOOKUP(N5669,Currecny_M!$A$1:$P$10,MATCH(Database!C5669,Currecny_M!$A$1:$P$1,0),FALSE)</f>
        <v>59.14</v>
      </c>
      <c r="J5669" s="82">
        <f t="shared" si="265"/>
        <v>3.3709800000000003</v>
      </c>
      <c r="K5669" s="39">
        <f>VLOOKUP('Cover page'!$B$6,Currecny_M!$A$1:$P$10,MATCH(Database!C5669,Currecny_M!$A$1:$P$1,0),FALSE)</f>
        <v>1</v>
      </c>
      <c r="L5669" s="82">
        <f t="shared" si="266"/>
        <v>3.3709800000000003</v>
      </c>
      <c r="M5669" s="82">
        <f>((E5669/$F$1)*VLOOKUP(N5669,Currecny_M!$A$1:$P$10,MATCH(Database!C5669,Currecny_M!$A$1:$P$1,0),FALSE))/VLOOKUP('Cover page'!$B$6,Currecny_M!$A$1:$P$10,MATCH(Database!C5669,Currecny_M!$A$1:$P$1,0),FALSE)</f>
        <v>3.3709800000000003</v>
      </c>
      <c r="N5669" s="6" t="str">
        <f>VLOOKUP(B5669,Master!$A$2:$C$11,3,FALSE)</f>
        <v>SGD</v>
      </c>
      <c r="O5669" s="6" t="str">
        <f>VLOOKUP(B5669,Master!$A$2:$C$11,2,FALSE)</f>
        <v>Asia</v>
      </c>
      <c r="Q5669" s="39" t="str">
        <f>VLOOKUP(D5669,GL_Master!$A$1:$D$80,2,FALSE)</f>
        <v>PL</v>
      </c>
      <c r="R5669" s="39" t="str">
        <f>VLOOKUP(D5669,GL_Master!$A$1:$D$80,3,FALSE)</f>
        <v>Travelling and conveyance</v>
      </c>
      <c r="S5669" s="39" t="str">
        <f>VLOOKUP(D5669,GL_Master!$A$1:$D$80,4,FALSE)</f>
        <v>Local conveyance</v>
      </c>
    </row>
    <row r="5670" spans="1:19" x14ac:dyDescent="0.25">
      <c r="A5670" s="39" t="s">
        <v>262</v>
      </c>
      <c r="B5670" s="39" t="s">
        <v>236</v>
      </c>
      <c r="C5670" s="7">
        <v>44256</v>
      </c>
      <c r="D5670" s="39" t="s">
        <v>31</v>
      </c>
      <c r="E5670" s="39">
        <v>27</v>
      </c>
      <c r="F5670" s="82">
        <f t="shared" si="264"/>
        <v>2.7E-2</v>
      </c>
      <c r="G5670" s="39">
        <f>VLOOKUP(N5670,Currecny_M!$A$1:$P$10,2,FALSE)</f>
        <v>53</v>
      </c>
      <c r="H5670" s="39">
        <f>MATCH(C5670,Currecny_M!$A$1:$P$1,0)</f>
        <v>13</v>
      </c>
      <c r="I5670" s="39">
        <f>VLOOKUP(N5670,Currecny_M!$A$1:$P$10,MATCH(Database!C5670,Currecny_M!$A$1:$P$1,0),FALSE)</f>
        <v>59.14</v>
      </c>
      <c r="J5670" s="82">
        <f t="shared" si="265"/>
        <v>1.5967800000000001</v>
      </c>
      <c r="K5670" s="39">
        <f>VLOOKUP('Cover page'!$B$6,Currecny_M!$A$1:$P$10,MATCH(Database!C5670,Currecny_M!$A$1:$P$1,0),FALSE)</f>
        <v>1</v>
      </c>
      <c r="L5670" s="82">
        <f t="shared" si="266"/>
        <v>1.5967800000000001</v>
      </c>
      <c r="M5670" s="82">
        <f>((E5670/$F$1)*VLOOKUP(N5670,Currecny_M!$A$1:$P$10,MATCH(Database!C5670,Currecny_M!$A$1:$P$1,0),FALSE))/VLOOKUP('Cover page'!$B$6,Currecny_M!$A$1:$P$10,MATCH(Database!C5670,Currecny_M!$A$1:$P$1,0),FALSE)</f>
        <v>1.5967800000000001</v>
      </c>
      <c r="N5670" s="6" t="str">
        <f>VLOOKUP(B5670,Master!$A$2:$C$11,3,FALSE)</f>
        <v>SGD</v>
      </c>
      <c r="O5670" s="6" t="str">
        <f>VLOOKUP(B5670,Master!$A$2:$C$11,2,FALSE)</f>
        <v>Asia</v>
      </c>
      <c r="Q5670" s="39" t="str">
        <f>VLOOKUP(D5670,GL_Master!$A$1:$D$80,2,FALSE)</f>
        <v>PL</v>
      </c>
      <c r="R5670" s="39" t="str">
        <f>VLOOKUP(D5670,GL_Master!$A$1:$D$80,3,FALSE)</f>
        <v>Office expenses</v>
      </c>
      <c r="S5670" s="39" t="str">
        <f>VLOOKUP(D5670,GL_Master!$A$1:$D$80,4,FALSE)</f>
        <v>Parking charges</v>
      </c>
    </row>
    <row r="5671" spans="1:19" x14ac:dyDescent="0.25">
      <c r="A5671" s="39" t="s">
        <v>262</v>
      </c>
      <c r="B5671" s="39" t="s">
        <v>236</v>
      </c>
      <c r="C5671" s="7">
        <v>44256</v>
      </c>
      <c r="D5671" s="39" t="s">
        <v>101</v>
      </c>
      <c r="E5671" s="39">
        <v>29</v>
      </c>
      <c r="F5671" s="82">
        <f t="shared" si="264"/>
        <v>2.9000000000000001E-2</v>
      </c>
      <c r="G5671" s="39">
        <f>VLOOKUP(N5671,Currecny_M!$A$1:$P$10,2,FALSE)</f>
        <v>53</v>
      </c>
      <c r="H5671" s="39">
        <f>MATCH(C5671,Currecny_M!$A$1:$P$1,0)</f>
        <v>13</v>
      </c>
      <c r="I5671" s="39">
        <f>VLOOKUP(N5671,Currecny_M!$A$1:$P$10,MATCH(Database!C5671,Currecny_M!$A$1:$P$1,0),FALSE)</f>
        <v>59.14</v>
      </c>
      <c r="J5671" s="82">
        <f t="shared" si="265"/>
        <v>1.71506</v>
      </c>
      <c r="K5671" s="39">
        <f>VLOOKUP('Cover page'!$B$6,Currecny_M!$A$1:$P$10,MATCH(Database!C5671,Currecny_M!$A$1:$P$1,0),FALSE)</f>
        <v>1</v>
      </c>
      <c r="L5671" s="82">
        <f t="shared" si="266"/>
        <v>1.71506</v>
      </c>
      <c r="M5671" s="82">
        <f>((E5671/$F$1)*VLOOKUP(N5671,Currecny_M!$A$1:$P$10,MATCH(Database!C5671,Currecny_M!$A$1:$P$1,0),FALSE))/VLOOKUP('Cover page'!$B$6,Currecny_M!$A$1:$P$10,MATCH(Database!C5671,Currecny_M!$A$1:$P$1,0),FALSE)</f>
        <v>1.71506</v>
      </c>
      <c r="N5671" s="6" t="str">
        <f>VLOOKUP(B5671,Master!$A$2:$C$11,3,FALSE)</f>
        <v>SGD</v>
      </c>
      <c r="O5671" s="6" t="str">
        <f>VLOOKUP(B5671,Master!$A$2:$C$11,2,FALSE)</f>
        <v>Asia</v>
      </c>
      <c r="Q5671" s="39" t="str">
        <f>VLOOKUP(D5671,GL_Master!$A$1:$D$80,2,FALSE)</f>
        <v>PL</v>
      </c>
      <c r="R5671" s="39" t="str">
        <f>VLOOKUP(D5671,GL_Master!$A$1:$D$80,3,FALSE)</f>
        <v>COGS</v>
      </c>
      <c r="S5671" s="39" t="str">
        <f>VLOOKUP(D5671,GL_Master!$A$1:$D$80,4,FALSE)</f>
        <v>Purchase of other traded goods</v>
      </c>
    </row>
    <row r="5672" spans="1:19" x14ac:dyDescent="0.25">
      <c r="A5672" s="39" t="s">
        <v>262</v>
      </c>
      <c r="B5672" s="39" t="s">
        <v>236</v>
      </c>
      <c r="C5672" s="7">
        <v>44256</v>
      </c>
      <c r="D5672" s="39" t="s">
        <v>102</v>
      </c>
      <c r="E5672" s="39">
        <v>29</v>
      </c>
      <c r="F5672" s="82">
        <f t="shared" si="264"/>
        <v>2.9000000000000001E-2</v>
      </c>
      <c r="G5672" s="39">
        <f>VLOOKUP(N5672,Currecny_M!$A$1:$P$10,2,FALSE)</f>
        <v>53</v>
      </c>
      <c r="H5672" s="39">
        <f>MATCH(C5672,Currecny_M!$A$1:$P$1,0)</f>
        <v>13</v>
      </c>
      <c r="I5672" s="39">
        <f>VLOOKUP(N5672,Currecny_M!$A$1:$P$10,MATCH(Database!C5672,Currecny_M!$A$1:$P$1,0),FALSE)</f>
        <v>59.14</v>
      </c>
      <c r="J5672" s="82">
        <f t="shared" si="265"/>
        <v>1.71506</v>
      </c>
      <c r="K5672" s="39">
        <f>VLOOKUP('Cover page'!$B$6,Currecny_M!$A$1:$P$10,MATCH(Database!C5672,Currecny_M!$A$1:$P$1,0),FALSE)</f>
        <v>1</v>
      </c>
      <c r="L5672" s="82">
        <f t="shared" si="266"/>
        <v>1.71506</v>
      </c>
      <c r="M5672" s="82">
        <f>((E5672/$F$1)*VLOOKUP(N5672,Currecny_M!$A$1:$P$10,MATCH(Database!C5672,Currecny_M!$A$1:$P$1,0),FALSE))/VLOOKUP('Cover page'!$B$6,Currecny_M!$A$1:$P$10,MATCH(Database!C5672,Currecny_M!$A$1:$P$1,0),FALSE)</f>
        <v>1.71506</v>
      </c>
      <c r="N5672" s="6" t="str">
        <f>VLOOKUP(B5672,Master!$A$2:$C$11,3,FALSE)</f>
        <v>SGD</v>
      </c>
      <c r="O5672" s="6" t="str">
        <f>VLOOKUP(B5672,Master!$A$2:$C$11,2,FALSE)</f>
        <v>Asia</v>
      </c>
      <c r="Q5672" s="39" t="str">
        <f>VLOOKUP(D5672,GL_Master!$A$1:$D$80,2,FALSE)</f>
        <v>PL</v>
      </c>
      <c r="R5672" s="39" t="str">
        <f>VLOOKUP(D5672,GL_Master!$A$1:$D$80,3,FALSE)</f>
        <v>Staff welfare expenses</v>
      </c>
      <c r="S5672" s="39" t="str">
        <f>VLOOKUP(D5672,GL_Master!$A$1:$D$80,4,FALSE)</f>
        <v>Diwali Expense</v>
      </c>
    </row>
    <row r="5673" spans="1:19" x14ac:dyDescent="0.25">
      <c r="A5673" s="39" t="s">
        <v>262</v>
      </c>
      <c r="B5673" s="39" t="s">
        <v>236</v>
      </c>
      <c r="C5673" s="7">
        <v>44256</v>
      </c>
      <c r="D5673" s="39" t="s">
        <v>20</v>
      </c>
      <c r="E5673" s="39">
        <v>53</v>
      </c>
      <c r="F5673" s="82">
        <f t="shared" si="264"/>
        <v>5.2999999999999999E-2</v>
      </c>
      <c r="G5673" s="39">
        <f>VLOOKUP(N5673,Currecny_M!$A$1:$P$10,2,FALSE)</f>
        <v>53</v>
      </c>
      <c r="H5673" s="39">
        <f>MATCH(C5673,Currecny_M!$A$1:$P$1,0)</f>
        <v>13</v>
      </c>
      <c r="I5673" s="39">
        <f>VLOOKUP(N5673,Currecny_M!$A$1:$P$10,MATCH(Database!C5673,Currecny_M!$A$1:$P$1,0),FALSE)</f>
        <v>59.14</v>
      </c>
      <c r="J5673" s="82">
        <f t="shared" si="265"/>
        <v>3.13442</v>
      </c>
      <c r="K5673" s="39">
        <f>VLOOKUP('Cover page'!$B$6,Currecny_M!$A$1:$P$10,MATCH(Database!C5673,Currecny_M!$A$1:$P$1,0),FALSE)</f>
        <v>1</v>
      </c>
      <c r="L5673" s="82">
        <f t="shared" si="266"/>
        <v>3.13442</v>
      </c>
      <c r="M5673" s="82">
        <f>((E5673/$F$1)*VLOOKUP(N5673,Currecny_M!$A$1:$P$10,MATCH(Database!C5673,Currecny_M!$A$1:$P$1,0),FALSE))/VLOOKUP('Cover page'!$B$6,Currecny_M!$A$1:$P$10,MATCH(Database!C5673,Currecny_M!$A$1:$P$1,0),FALSE)</f>
        <v>3.13442</v>
      </c>
      <c r="N5673" s="6" t="str">
        <f>VLOOKUP(B5673,Master!$A$2:$C$11,3,FALSE)</f>
        <v>SGD</v>
      </c>
      <c r="O5673" s="6" t="str">
        <f>VLOOKUP(B5673,Master!$A$2:$C$11,2,FALSE)</f>
        <v>Asia</v>
      </c>
      <c r="Q5673" s="39" t="str">
        <f>VLOOKUP(D5673,GL_Master!$A$1:$D$80,2,FALSE)</f>
        <v>PL</v>
      </c>
      <c r="R5673" s="39" t="str">
        <f>VLOOKUP(D5673,GL_Master!$A$1:$D$80,3,FALSE)</f>
        <v>Selling and Marketing expenses</v>
      </c>
      <c r="S5673" s="39" t="str">
        <f>VLOOKUP(D5673,GL_Master!$A$1:$D$80,4,FALSE)</f>
        <v>Business promotion</v>
      </c>
    </row>
    <row r="5674" spans="1:19" x14ac:dyDescent="0.25">
      <c r="A5674" s="39" t="s">
        <v>262</v>
      </c>
      <c r="B5674" s="39" t="s">
        <v>236</v>
      </c>
      <c r="C5674" s="7">
        <v>44256</v>
      </c>
      <c r="D5674" s="39" t="s">
        <v>29</v>
      </c>
      <c r="E5674" s="39">
        <v>55</v>
      </c>
      <c r="F5674" s="82">
        <f t="shared" si="264"/>
        <v>5.5E-2</v>
      </c>
      <c r="G5674" s="39">
        <f>VLOOKUP(N5674,Currecny_M!$A$1:$P$10,2,FALSE)</f>
        <v>53</v>
      </c>
      <c r="H5674" s="39">
        <f>MATCH(C5674,Currecny_M!$A$1:$P$1,0)</f>
        <v>13</v>
      </c>
      <c r="I5674" s="39">
        <f>VLOOKUP(N5674,Currecny_M!$A$1:$P$10,MATCH(Database!C5674,Currecny_M!$A$1:$P$1,0),FALSE)</f>
        <v>59.14</v>
      </c>
      <c r="J5674" s="82">
        <f t="shared" si="265"/>
        <v>3.2526999999999999</v>
      </c>
      <c r="K5674" s="39">
        <f>VLOOKUP('Cover page'!$B$6,Currecny_M!$A$1:$P$10,MATCH(Database!C5674,Currecny_M!$A$1:$P$1,0),FALSE)</f>
        <v>1</v>
      </c>
      <c r="L5674" s="82">
        <f t="shared" si="266"/>
        <v>3.2526999999999999</v>
      </c>
      <c r="M5674" s="82">
        <f>((E5674/$F$1)*VLOOKUP(N5674,Currecny_M!$A$1:$P$10,MATCH(Database!C5674,Currecny_M!$A$1:$P$1,0),FALSE))/VLOOKUP('Cover page'!$B$6,Currecny_M!$A$1:$P$10,MATCH(Database!C5674,Currecny_M!$A$1:$P$1,0),FALSE)</f>
        <v>3.2526999999999999</v>
      </c>
      <c r="N5674" s="6" t="str">
        <f>VLOOKUP(B5674,Master!$A$2:$C$11,3,FALSE)</f>
        <v>SGD</v>
      </c>
      <c r="O5674" s="6" t="str">
        <f>VLOOKUP(B5674,Master!$A$2:$C$11,2,FALSE)</f>
        <v>Asia</v>
      </c>
      <c r="Q5674" s="39" t="str">
        <f>VLOOKUP(D5674,GL_Master!$A$1:$D$80,2,FALSE)</f>
        <v>PL</v>
      </c>
      <c r="R5674" s="39" t="str">
        <f>VLOOKUP(D5674,GL_Master!$A$1:$D$80,3,FALSE)</f>
        <v>Communication &amp; internet exp</v>
      </c>
      <c r="S5674" s="39" t="str">
        <f>VLOOKUP(D5674,GL_Master!$A$1:$D$80,4,FALSE)</f>
        <v>Communication cost</v>
      </c>
    </row>
    <row r="5675" spans="1:19" x14ac:dyDescent="0.25">
      <c r="A5675" s="39" t="s">
        <v>262</v>
      </c>
      <c r="B5675" s="39" t="s">
        <v>236</v>
      </c>
      <c r="C5675" s="7">
        <v>44256</v>
      </c>
      <c r="D5675" s="39" t="s">
        <v>41</v>
      </c>
      <c r="E5675" s="39">
        <v>29</v>
      </c>
      <c r="F5675" s="82">
        <f t="shared" si="264"/>
        <v>2.9000000000000001E-2</v>
      </c>
      <c r="G5675" s="39">
        <f>VLOOKUP(N5675,Currecny_M!$A$1:$P$10,2,FALSE)</f>
        <v>53</v>
      </c>
      <c r="H5675" s="39">
        <f>MATCH(C5675,Currecny_M!$A$1:$P$1,0)</f>
        <v>13</v>
      </c>
      <c r="I5675" s="39">
        <f>VLOOKUP(N5675,Currecny_M!$A$1:$P$10,MATCH(Database!C5675,Currecny_M!$A$1:$P$1,0),FALSE)</f>
        <v>59.14</v>
      </c>
      <c r="J5675" s="82">
        <f t="shared" si="265"/>
        <v>1.71506</v>
      </c>
      <c r="K5675" s="39">
        <f>VLOOKUP('Cover page'!$B$6,Currecny_M!$A$1:$P$10,MATCH(Database!C5675,Currecny_M!$A$1:$P$1,0),FALSE)</f>
        <v>1</v>
      </c>
      <c r="L5675" s="82">
        <f t="shared" si="266"/>
        <v>1.71506</v>
      </c>
      <c r="M5675" s="82">
        <f>((E5675/$F$1)*VLOOKUP(N5675,Currecny_M!$A$1:$P$10,MATCH(Database!C5675,Currecny_M!$A$1:$P$1,0),FALSE))/VLOOKUP('Cover page'!$B$6,Currecny_M!$A$1:$P$10,MATCH(Database!C5675,Currecny_M!$A$1:$P$1,0),FALSE)</f>
        <v>1.71506</v>
      </c>
      <c r="N5675" s="6" t="str">
        <f>VLOOKUP(B5675,Master!$A$2:$C$11,3,FALSE)</f>
        <v>SGD</v>
      </c>
      <c r="O5675" s="6" t="str">
        <f>VLOOKUP(B5675,Master!$A$2:$C$11,2,FALSE)</f>
        <v>Asia</v>
      </c>
      <c r="Q5675" s="39" t="str">
        <f>VLOOKUP(D5675,GL_Master!$A$1:$D$80,2,FALSE)</f>
        <v>PL</v>
      </c>
      <c r="R5675" s="39" t="str">
        <f>VLOOKUP(D5675,GL_Master!$A$1:$D$80,3,FALSE)</f>
        <v>Communication &amp; internet exp</v>
      </c>
      <c r="S5675" s="39" t="str">
        <f>VLOOKUP(D5675,GL_Master!$A$1:$D$80,4,FALSE)</f>
        <v>Communication cost</v>
      </c>
    </row>
    <row r="5676" spans="1:19" x14ac:dyDescent="0.25">
      <c r="A5676" s="39" t="s">
        <v>262</v>
      </c>
      <c r="B5676" s="39" t="s">
        <v>236</v>
      </c>
      <c r="C5676" s="7">
        <v>44256</v>
      </c>
      <c r="D5676" s="39" t="s">
        <v>103</v>
      </c>
      <c r="E5676" s="39">
        <v>55</v>
      </c>
      <c r="F5676" s="82">
        <f t="shared" si="264"/>
        <v>5.5E-2</v>
      </c>
      <c r="G5676" s="39">
        <f>VLOOKUP(N5676,Currecny_M!$A$1:$P$10,2,FALSE)</f>
        <v>53</v>
      </c>
      <c r="H5676" s="39">
        <f>MATCH(C5676,Currecny_M!$A$1:$P$1,0)</f>
        <v>13</v>
      </c>
      <c r="I5676" s="39">
        <f>VLOOKUP(N5676,Currecny_M!$A$1:$P$10,MATCH(Database!C5676,Currecny_M!$A$1:$P$1,0),FALSE)</f>
        <v>59.14</v>
      </c>
      <c r="J5676" s="82">
        <f t="shared" si="265"/>
        <v>3.2526999999999999</v>
      </c>
      <c r="K5676" s="39">
        <f>VLOOKUP('Cover page'!$B$6,Currecny_M!$A$1:$P$10,MATCH(Database!C5676,Currecny_M!$A$1:$P$1,0),FALSE)</f>
        <v>1</v>
      </c>
      <c r="L5676" s="82">
        <f t="shared" si="266"/>
        <v>3.2526999999999999</v>
      </c>
      <c r="M5676" s="82">
        <f>((E5676/$F$1)*VLOOKUP(N5676,Currecny_M!$A$1:$P$10,MATCH(Database!C5676,Currecny_M!$A$1:$P$1,0),FALSE))/VLOOKUP('Cover page'!$B$6,Currecny_M!$A$1:$P$10,MATCH(Database!C5676,Currecny_M!$A$1:$P$1,0),FALSE)</f>
        <v>3.2526999999999999</v>
      </c>
      <c r="N5676" s="6" t="str">
        <f>VLOOKUP(B5676,Master!$A$2:$C$11,3,FALSE)</f>
        <v>SGD</v>
      </c>
      <c r="O5676" s="6" t="str">
        <f>VLOOKUP(B5676,Master!$A$2:$C$11,2,FALSE)</f>
        <v>Asia</v>
      </c>
      <c r="Q5676" s="39" t="str">
        <f>VLOOKUP(D5676,GL_Master!$A$1:$D$80,2,FALSE)</f>
        <v>PL</v>
      </c>
      <c r="R5676" s="39" t="str">
        <f>VLOOKUP(D5676,GL_Master!$A$1:$D$80,3,FALSE)</f>
        <v>Communication &amp; internet exp</v>
      </c>
      <c r="S5676" s="39" t="str">
        <f>VLOOKUP(D5676,GL_Master!$A$1:$D$80,4,FALSE)</f>
        <v>Communication cost</v>
      </c>
    </row>
    <row r="5677" spans="1:19" x14ac:dyDescent="0.25">
      <c r="A5677" s="39" t="s">
        <v>262</v>
      </c>
      <c r="B5677" s="39" t="s">
        <v>236</v>
      </c>
      <c r="C5677" s="7">
        <v>44256</v>
      </c>
      <c r="D5677" s="39" t="s">
        <v>104</v>
      </c>
      <c r="E5677" s="39">
        <v>83</v>
      </c>
      <c r="F5677" s="82">
        <f t="shared" si="264"/>
        <v>8.3000000000000004E-2</v>
      </c>
      <c r="G5677" s="39">
        <f>VLOOKUP(N5677,Currecny_M!$A$1:$P$10,2,FALSE)</f>
        <v>53</v>
      </c>
      <c r="H5677" s="39">
        <f>MATCH(C5677,Currecny_M!$A$1:$P$1,0)</f>
        <v>13</v>
      </c>
      <c r="I5677" s="39">
        <f>VLOOKUP(N5677,Currecny_M!$A$1:$P$10,MATCH(Database!C5677,Currecny_M!$A$1:$P$1,0),FALSE)</f>
        <v>59.14</v>
      </c>
      <c r="J5677" s="82">
        <f t="shared" si="265"/>
        <v>4.90862</v>
      </c>
      <c r="K5677" s="39">
        <f>VLOOKUP('Cover page'!$B$6,Currecny_M!$A$1:$P$10,MATCH(Database!C5677,Currecny_M!$A$1:$P$1,0),FALSE)</f>
        <v>1</v>
      </c>
      <c r="L5677" s="82">
        <f t="shared" si="266"/>
        <v>4.90862</v>
      </c>
      <c r="M5677" s="82">
        <f>((E5677/$F$1)*VLOOKUP(N5677,Currecny_M!$A$1:$P$10,MATCH(Database!C5677,Currecny_M!$A$1:$P$1,0),FALSE))/VLOOKUP('Cover page'!$B$6,Currecny_M!$A$1:$P$10,MATCH(Database!C5677,Currecny_M!$A$1:$P$1,0),FALSE)</f>
        <v>4.90862</v>
      </c>
      <c r="N5677" s="6" t="str">
        <f>VLOOKUP(B5677,Master!$A$2:$C$11,3,FALSE)</f>
        <v>SGD</v>
      </c>
      <c r="O5677" s="6" t="str">
        <f>VLOOKUP(B5677,Master!$A$2:$C$11,2,FALSE)</f>
        <v>Asia</v>
      </c>
      <c r="Q5677" s="39" t="str">
        <f>VLOOKUP(D5677,GL_Master!$A$1:$D$80,2,FALSE)</f>
        <v>PL</v>
      </c>
      <c r="R5677" s="39" t="str">
        <f>VLOOKUP(D5677,GL_Master!$A$1:$D$80,3,FALSE)</f>
        <v>Legal &amp; Professional expenses</v>
      </c>
      <c r="S5677" s="39" t="str">
        <f>VLOOKUP(D5677,GL_Master!$A$1:$D$80,4,FALSE)</f>
        <v>Professional Fees - Others</v>
      </c>
    </row>
    <row r="5678" spans="1:19" x14ac:dyDescent="0.25">
      <c r="A5678" s="39" t="s">
        <v>262</v>
      </c>
      <c r="B5678" s="39" t="s">
        <v>236</v>
      </c>
      <c r="C5678" s="7">
        <v>44256</v>
      </c>
      <c r="D5678" s="39" t="s">
        <v>105</v>
      </c>
      <c r="E5678" s="39">
        <v>57</v>
      </c>
      <c r="F5678" s="82">
        <f t="shared" si="264"/>
        <v>5.7000000000000002E-2</v>
      </c>
      <c r="G5678" s="39">
        <f>VLOOKUP(N5678,Currecny_M!$A$1:$P$10,2,FALSE)</f>
        <v>53</v>
      </c>
      <c r="H5678" s="39">
        <f>MATCH(C5678,Currecny_M!$A$1:$P$1,0)</f>
        <v>13</v>
      </c>
      <c r="I5678" s="39">
        <f>VLOOKUP(N5678,Currecny_M!$A$1:$P$10,MATCH(Database!C5678,Currecny_M!$A$1:$P$1,0),FALSE)</f>
        <v>59.14</v>
      </c>
      <c r="J5678" s="82">
        <f t="shared" si="265"/>
        <v>3.3709800000000003</v>
      </c>
      <c r="K5678" s="39">
        <f>VLOOKUP('Cover page'!$B$6,Currecny_M!$A$1:$P$10,MATCH(Database!C5678,Currecny_M!$A$1:$P$1,0),FALSE)</f>
        <v>1</v>
      </c>
      <c r="L5678" s="82">
        <f t="shared" si="266"/>
        <v>3.3709800000000003</v>
      </c>
      <c r="M5678" s="82">
        <f>((E5678/$F$1)*VLOOKUP(N5678,Currecny_M!$A$1:$P$10,MATCH(Database!C5678,Currecny_M!$A$1:$P$1,0),FALSE))/VLOOKUP('Cover page'!$B$6,Currecny_M!$A$1:$P$10,MATCH(Database!C5678,Currecny_M!$A$1:$P$1,0),FALSE)</f>
        <v>3.3709800000000003</v>
      </c>
      <c r="N5678" s="6" t="str">
        <f>VLOOKUP(B5678,Master!$A$2:$C$11,3,FALSE)</f>
        <v>SGD</v>
      </c>
      <c r="O5678" s="6" t="str">
        <f>VLOOKUP(B5678,Master!$A$2:$C$11,2,FALSE)</f>
        <v>Asia</v>
      </c>
      <c r="Q5678" s="39" t="str">
        <f>VLOOKUP(D5678,GL_Master!$A$1:$D$80,2,FALSE)</f>
        <v>PL</v>
      </c>
      <c r="R5678" s="39" t="str">
        <f>VLOOKUP(D5678,GL_Master!$A$1:$D$80,3,FALSE)</f>
        <v>Travelling and conveyance</v>
      </c>
      <c r="S5678" s="39" t="str">
        <f>VLOOKUP(D5678,GL_Master!$A$1:$D$80,4,FALSE)</f>
        <v>Car hiring and rental services</v>
      </c>
    </row>
    <row r="5679" spans="1:19" x14ac:dyDescent="0.25">
      <c r="A5679" s="39" t="s">
        <v>262</v>
      </c>
      <c r="B5679" s="39" t="s">
        <v>236</v>
      </c>
      <c r="C5679" s="7">
        <v>44256</v>
      </c>
      <c r="D5679" s="39" t="s">
        <v>106</v>
      </c>
      <c r="E5679" s="39">
        <v>29</v>
      </c>
      <c r="F5679" s="82">
        <f t="shared" si="264"/>
        <v>2.9000000000000001E-2</v>
      </c>
      <c r="G5679" s="39">
        <f>VLOOKUP(N5679,Currecny_M!$A$1:$P$10,2,FALSE)</f>
        <v>53</v>
      </c>
      <c r="H5679" s="39">
        <f>MATCH(C5679,Currecny_M!$A$1:$P$1,0)</f>
        <v>13</v>
      </c>
      <c r="I5679" s="39">
        <f>VLOOKUP(N5679,Currecny_M!$A$1:$P$10,MATCH(Database!C5679,Currecny_M!$A$1:$P$1,0),FALSE)</f>
        <v>59.14</v>
      </c>
      <c r="J5679" s="82">
        <f t="shared" si="265"/>
        <v>1.71506</v>
      </c>
      <c r="K5679" s="39">
        <f>VLOOKUP('Cover page'!$B$6,Currecny_M!$A$1:$P$10,MATCH(Database!C5679,Currecny_M!$A$1:$P$1,0),FALSE)</f>
        <v>1</v>
      </c>
      <c r="L5679" s="82">
        <f t="shared" si="266"/>
        <v>1.71506</v>
      </c>
      <c r="M5679" s="82">
        <f>((E5679/$F$1)*VLOOKUP(N5679,Currecny_M!$A$1:$P$10,MATCH(Database!C5679,Currecny_M!$A$1:$P$1,0),FALSE))/VLOOKUP('Cover page'!$B$6,Currecny_M!$A$1:$P$10,MATCH(Database!C5679,Currecny_M!$A$1:$P$1,0),FALSE)</f>
        <v>1.71506</v>
      </c>
      <c r="N5679" s="6" t="str">
        <f>VLOOKUP(B5679,Master!$A$2:$C$11,3,FALSE)</f>
        <v>SGD</v>
      </c>
      <c r="O5679" s="6" t="str">
        <f>VLOOKUP(B5679,Master!$A$2:$C$11,2,FALSE)</f>
        <v>Asia</v>
      </c>
      <c r="Q5679" s="39" t="str">
        <f>VLOOKUP(D5679,GL_Master!$A$1:$D$80,2,FALSE)</f>
        <v>PL</v>
      </c>
      <c r="R5679" s="39" t="str">
        <f>VLOOKUP(D5679,GL_Master!$A$1:$D$80,3,FALSE)</f>
        <v>Communication &amp; internet exp</v>
      </c>
      <c r="S5679" s="39" t="str">
        <f>VLOOKUP(D5679,GL_Master!$A$1:$D$80,4,FALSE)</f>
        <v>Printing &amp; Stationary</v>
      </c>
    </row>
    <row r="5680" spans="1:19" x14ac:dyDescent="0.25">
      <c r="A5680" s="39" t="s">
        <v>262</v>
      </c>
      <c r="B5680" s="39" t="s">
        <v>236</v>
      </c>
      <c r="C5680" s="7">
        <v>44256</v>
      </c>
      <c r="D5680" s="39" t="s">
        <v>32</v>
      </c>
      <c r="E5680" s="39">
        <v>27</v>
      </c>
      <c r="F5680" s="82">
        <f t="shared" si="264"/>
        <v>2.7E-2</v>
      </c>
      <c r="G5680" s="39">
        <f>VLOOKUP(N5680,Currecny_M!$A$1:$P$10,2,FALSE)</f>
        <v>53</v>
      </c>
      <c r="H5680" s="39">
        <f>MATCH(C5680,Currecny_M!$A$1:$P$1,0)</f>
        <v>13</v>
      </c>
      <c r="I5680" s="39">
        <f>VLOOKUP(N5680,Currecny_M!$A$1:$P$10,MATCH(Database!C5680,Currecny_M!$A$1:$P$1,0),FALSE)</f>
        <v>59.14</v>
      </c>
      <c r="J5680" s="82">
        <f t="shared" si="265"/>
        <v>1.5967800000000001</v>
      </c>
      <c r="K5680" s="39">
        <f>VLOOKUP('Cover page'!$B$6,Currecny_M!$A$1:$P$10,MATCH(Database!C5680,Currecny_M!$A$1:$P$1,0),FALSE)</f>
        <v>1</v>
      </c>
      <c r="L5680" s="82">
        <f t="shared" si="266"/>
        <v>1.5967800000000001</v>
      </c>
      <c r="M5680" s="82">
        <f>((E5680/$F$1)*VLOOKUP(N5680,Currecny_M!$A$1:$P$10,MATCH(Database!C5680,Currecny_M!$A$1:$P$1,0),FALSE))/VLOOKUP('Cover page'!$B$6,Currecny_M!$A$1:$P$10,MATCH(Database!C5680,Currecny_M!$A$1:$P$1,0),FALSE)</f>
        <v>1.5967800000000001</v>
      </c>
      <c r="N5680" s="6" t="str">
        <f>VLOOKUP(B5680,Master!$A$2:$C$11,3,FALSE)</f>
        <v>SGD</v>
      </c>
      <c r="O5680" s="6" t="str">
        <f>VLOOKUP(B5680,Master!$A$2:$C$11,2,FALSE)</f>
        <v>Asia</v>
      </c>
      <c r="Q5680" s="39" t="str">
        <f>VLOOKUP(D5680,GL_Master!$A$1:$D$80,2,FALSE)</f>
        <v>PL</v>
      </c>
      <c r="R5680" s="39" t="str">
        <f>VLOOKUP(D5680,GL_Master!$A$1:$D$80,3,FALSE)</f>
        <v>Communication &amp; internet exp</v>
      </c>
      <c r="S5680" s="39" t="str">
        <f>VLOOKUP(D5680,GL_Master!$A$1:$D$80,4,FALSE)</f>
        <v>Printing &amp; Stationary</v>
      </c>
    </row>
    <row r="5681" spans="1:19" x14ac:dyDescent="0.25">
      <c r="A5681" s="39" t="s">
        <v>262</v>
      </c>
      <c r="B5681" s="39" t="s">
        <v>236</v>
      </c>
      <c r="C5681" s="7">
        <v>44256</v>
      </c>
      <c r="D5681" s="39" t="s">
        <v>35</v>
      </c>
      <c r="E5681" s="39">
        <v>82</v>
      </c>
      <c r="F5681" s="82">
        <f t="shared" si="264"/>
        <v>8.2000000000000003E-2</v>
      </c>
      <c r="G5681" s="39">
        <f>VLOOKUP(N5681,Currecny_M!$A$1:$P$10,2,FALSE)</f>
        <v>53</v>
      </c>
      <c r="H5681" s="39">
        <f>MATCH(C5681,Currecny_M!$A$1:$P$1,0)</f>
        <v>13</v>
      </c>
      <c r="I5681" s="39">
        <f>VLOOKUP(N5681,Currecny_M!$A$1:$P$10,MATCH(Database!C5681,Currecny_M!$A$1:$P$1,0),FALSE)</f>
        <v>59.14</v>
      </c>
      <c r="J5681" s="82">
        <f t="shared" si="265"/>
        <v>4.8494800000000007</v>
      </c>
      <c r="K5681" s="39">
        <f>VLOOKUP('Cover page'!$B$6,Currecny_M!$A$1:$P$10,MATCH(Database!C5681,Currecny_M!$A$1:$P$1,0),FALSE)</f>
        <v>1</v>
      </c>
      <c r="L5681" s="82">
        <f t="shared" si="266"/>
        <v>4.8494800000000007</v>
      </c>
      <c r="M5681" s="82">
        <f>((E5681/$F$1)*VLOOKUP(N5681,Currecny_M!$A$1:$P$10,MATCH(Database!C5681,Currecny_M!$A$1:$P$1,0),FALSE))/VLOOKUP('Cover page'!$B$6,Currecny_M!$A$1:$P$10,MATCH(Database!C5681,Currecny_M!$A$1:$P$1,0),FALSE)</f>
        <v>4.8494800000000007</v>
      </c>
      <c r="N5681" s="6" t="str">
        <f>VLOOKUP(B5681,Master!$A$2:$C$11,3,FALSE)</f>
        <v>SGD</v>
      </c>
      <c r="O5681" s="6" t="str">
        <f>VLOOKUP(B5681,Master!$A$2:$C$11,2,FALSE)</f>
        <v>Asia</v>
      </c>
      <c r="Q5681" s="39" t="str">
        <f>VLOOKUP(D5681,GL_Master!$A$1:$D$80,2,FALSE)</f>
        <v>PL</v>
      </c>
      <c r="R5681" s="39" t="str">
        <f>VLOOKUP(D5681,GL_Master!$A$1:$D$80,3,FALSE)</f>
        <v>Security Expenses</v>
      </c>
      <c r="S5681" s="39" t="str">
        <f>VLOOKUP(D5681,GL_Master!$A$1:$D$80,4,FALSE)</f>
        <v>Security Expenses others</v>
      </c>
    </row>
    <row r="5682" spans="1:19" x14ac:dyDescent="0.25">
      <c r="A5682" s="39" t="s">
        <v>262</v>
      </c>
      <c r="B5682" s="39" t="s">
        <v>236</v>
      </c>
      <c r="C5682" s="7">
        <v>44256</v>
      </c>
      <c r="D5682" s="39" t="s">
        <v>38</v>
      </c>
      <c r="E5682" s="39">
        <v>27</v>
      </c>
      <c r="F5682" s="82">
        <f t="shared" si="264"/>
        <v>2.7E-2</v>
      </c>
      <c r="G5682" s="39">
        <f>VLOOKUP(N5682,Currecny_M!$A$1:$P$10,2,FALSE)</f>
        <v>53</v>
      </c>
      <c r="H5682" s="39">
        <f>MATCH(C5682,Currecny_M!$A$1:$P$1,0)</f>
        <v>13</v>
      </c>
      <c r="I5682" s="39">
        <f>VLOOKUP(N5682,Currecny_M!$A$1:$P$10,MATCH(Database!C5682,Currecny_M!$A$1:$P$1,0),FALSE)</f>
        <v>59.14</v>
      </c>
      <c r="J5682" s="82">
        <f t="shared" si="265"/>
        <v>1.5967800000000001</v>
      </c>
      <c r="K5682" s="39">
        <f>VLOOKUP('Cover page'!$B$6,Currecny_M!$A$1:$P$10,MATCH(Database!C5682,Currecny_M!$A$1:$P$1,0),FALSE)</f>
        <v>1</v>
      </c>
      <c r="L5682" s="82">
        <f t="shared" si="266"/>
        <v>1.5967800000000001</v>
      </c>
      <c r="M5682" s="82">
        <f>((E5682/$F$1)*VLOOKUP(N5682,Currecny_M!$A$1:$P$10,MATCH(Database!C5682,Currecny_M!$A$1:$P$1,0),FALSE))/VLOOKUP('Cover page'!$B$6,Currecny_M!$A$1:$P$10,MATCH(Database!C5682,Currecny_M!$A$1:$P$1,0),FALSE)</f>
        <v>1.5967800000000001</v>
      </c>
      <c r="N5682" s="6" t="str">
        <f>VLOOKUP(B5682,Master!$A$2:$C$11,3,FALSE)</f>
        <v>SGD</v>
      </c>
      <c r="O5682" s="6" t="str">
        <f>VLOOKUP(B5682,Master!$A$2:$C$11,2,FALSE)</f>
        <v>Asia</v>
      </c>
      <c r="Q5682" s="39" t="str">
        <f>VLOOKUP(D5682,GL_Master!$A$1:$D$80,2,FALSE)</f>
        <v>PL</v>
      </c>
      <c r="R5682" s="39" t="str">
        <f>VLOOKUP(D5682,GL_Master!$A$1:$D$80,3,FALSE)</f>
        <v>House Keeping Expenses</v>
      </c>
      <c r="S5682" s="39" t="str">
        <f>VLOOKUP(D5682,GL_Master!$A$1:$D$80,4,FALSE)</f>
        <v>House Keeping Expenses</v>
      </c>
    </row>
    <row r="5683" spans="1:19" x14ac:dyDescent="0.25">
      <c r="A5683" s="39" t="s">
        <v>262</v>
      </c>
      <c r="B5683" s="39" t="s">
        <v>236</v>
      </c>
      <c r="C5683" s="7">
        <v>44256</v>
      </c>
      <c r="D5683" s="39" t="s">
        <v>107</v>
      </c>
      <c r="E5683" s="39">
        <v>27</v>
      </c>
      <c r="F5683" s="82">
        <f t="shared" si="264"/>
        <v>2.7E-2</v>
      </c>
      <c r="G5683" s="39">
        <f>VLOOKUP(N5683,Currecny_M!$A$1:$P$10,2,FALSE)</f>
        <v>53</v>
      </c>
      <c r="H5683" s="39">
        <f>MATCH(C5683,Currecny_M!$A$1:$P$1,0)</f>
        <v>13</v>
      </c>
      <c r="I5683" s="39">
        <f>VLOOKUP(N5683,Currecny_M!$A$1:$P$10,MATCH(Database!C5683,Currecny_M!$A$1:$P$1,0),FALSE)</f>
        <v>59.14</v>
      </c>
      <c r="J5683" s="82">
        <f t="shared" si="265"/>
        <v>1.5967800000000001</v>
      </c>
      <c r="K5683" s="39">
        <f>VLOOKUP('Cover page'!$B$6,Currecny_M!$A$1:$P$10,MATCH(Database!C5683,Currecny_M!$A$1:$P$1,0),FALSE)</f>
        <v>1</v>
      </c>
      <c r="L5683" s="82">
        <f t="shared" si="266"/>
        <v>1.5967800000000001</v>
      </c>
      <c r="M5683" s="82">
        <f>((E5683/$F$1)*VLOOKUP(N5683,Currecny_M!$A$1:$P$10,MATCH(Database!C5683,Currecny_M!$A$1:$P$1,0),FALSE))/VLOOKUP('Cover page'!$B$6,Currecny_M!$A$1:$P$10,MATCH(Database!C5683,Currecny_M!$A$1:$P$1,0),FALSE)</f>
        <v>1.5967800000000001</v>
      </c>
      <c r="N5683" s="6" t="str">
        <f>VLOOKUP(B5683,Master!$A$2:$C$11,3,FALSE)</f>
        <v>SGD</v>
      </c>
      <c r="O5683" s="6" t="str">
        <f>VLOOKUP(B5683,Master!$A$2:$C$11,2,FALSE)</f>
        <v>Asia</v>
      </c>
      <c r="Q5683" s="39" t="str">
        <f>VLOOKUP(D5683,GL_Master!$A$1:$D$80,2,FALSE)</f>
        <v>PL</v>
      </c>
      <c r="R5683" s="39" t="str">
        <f>VLOOKUP(D5683,GL_Master!$A$1:$D$80,3,FALSE)</f>
        <v>Misc. expenses</v>
      </c>
      <c r="S5683" s="39" t="str">
        <f>VLOOKUP(D5683,GL_Master!$A$1:$D$80,4,FALSE)</f>
        <v>Repair &amp; Maintenance</v>
      </c>
    </row>
    <row r="5684" spans="1:19" x14ac:dyDescent="0.25">
      <c r="A5684" s="39" t="s">
        <v>262</v>
      </c>
      <c r="B5684" s="39" t="s">
        <v>236</v>
      </c>
      <c r="C5684" s="7">
        <v>44256</v>
      </c>
      <c r="D5684" s="39" t="s">
        <v>108</v>
      </c>
      <c r="E5684" s="39">
        <v>28</v>
      </c>
      <c r="F5684" s="82">
        <f t="shared" si="264"/>
        <v>2.8000000000000001E-2</v>
      </c>
      <c r="G5684" s="39">
        <f>VLOOKUP(N5684,Currecny_M!$A$1:$P$10,2,FALSE)</f>
        <v>53</v>
      </c>
      <c r="H5684" s="39">
        <f>MATCH(C5684,Currecny_M!$A$1:$P$1,0)</f>
        <v>13</v>
      </c>
      <c r="I5684" s="39">
        <f>VLOOKUP(N5684,Currecny_M!$A$1:$P$10,MATCH(Database!C5684,Currecny_M!$A$1:$P$1,0),FALSE)</f>
        <v>59.14</v>
      </c>
      <c r="J5684" s="82">
        <f t="shared" si="265"/>
        <v>1.6559200000000001</v>
      </c>
      <c r="K5684" s="39">
        <f>VLOOKUP('Cover page'!$B$6,Currecny_M!$A$1:$P$10,MATCH(Database!C5684,Currecny_M!$A$1:$P$1,0),FALSE)</f>
        <v>1</v>
      </c>
      <c r="L5684" s="82">
        <f t="shared" si="266"/>
        <v>1.6559200000000001</v>
      </c>
      <c r="M5684" s="82">
        <f>((E5684/$F$1)*VLOOKUP(N5684,Currecny_M!$A$1:$P$10,MATCH(Database!C5684,Currecny_M!$A$1:$P$1,0),FALSE))/VLOOKUP('Cover page'!$B$6,Currecny_M!$A$1:$P$10,MATCH(Database!C5684,Currecny_M!$A$1:$P$1,0),FALSE)</f>
        <v>1.6559200000000001</v>
      </c>
      <c r="N5684" s="6" t="str">
        <f>VLOOKUP(B5684,Master!$A$2:$C$11,3,FALSE)</f>
        <v>SGD</v>
      </c>
      <c r="O5684" s="6" t="str">
        <f>VLOOKUP(B5684,Master!$A$2:$C$11,2,FALSE)</f>
        <v>Asia</v>
      </c>
      <c r="Q5684" s="39" t="str">
        <f>VLOOKUP(D5684,GL_Master!$A$1:$D$80,2,FALSE)</f>
        <v>PL</v>
      </c>
      <c r="R5684" s="39" t="str">
        <f>VLOOKUP(D5684,GL_Master!$A$1:$D$80,3,FALSE)</f>
        <v>Misc. expenses</v>
      </c>
      <c r="S5684" s="39" t="str">
        <f>VLOOKUP(D5684,GL_Master!$A$1:$D$80,4,FALSE)</f>
        <v>Repair &amp; Maintenance</v>
      </c>
    </row>
    <row r="5685" spans="1:19" x14ac:dyDescent="0.25">
      <c r="A5685" s="39" t="s">
        <v>262</v>
      </c>
      <c r="B5685" s="39" t="s">
        <v>236</v>
      </c>
      <c r="C5685" s="7">
        <v>44256</v>
      </c>
      <c r="D5685" s="39" t="s">
        <v>9</v>
      </c>
      <c r="E5685" s="39">
        <v>250</v>
      </c>
      <c r="F5685" s="82">
        <f t="shared" si="264"/>
        <v>0.25</v>
      </c>
      <c r="G5685" s="39">
        <f>VLOOKUP(N5685,Currecny_M!$A$1:$P$10,2,FALSE)</f>
        <v>53</v>
      </c>
      <c r="H5685" s="39">
        <f>MATCH(C5685,Currecny_M!$A$1:$P$1,0)</f>
        <v>13</v>
      </c>
      <c r="I5685" s="39">
        <f>VLOOKUP(N5685,Currecny_M!$A$1:$P$10,MATCH(Database!C5685,Currecny_M!$A$1:$P$1,0),FALSE)</f>
        <v>59.14</v>
      </c>
      <c r="J5685" s="82">
        <f t="shared" si="265"/>
        <v>14.785</v>
      </c>
      <c r="K5685" s="39">
        <f>VLOOKUP('Cover page'!$B$6,Currecny_M!$A$1:$P$10,MATCH(Database!C5685,Currecny_M!$A$1:$P$1,0),FALSE)</f>
        <v>1</v>
      </c>
      <c r="L5685" s="82">
        <f t="shared" si="266"/>
        <v>14.785</v>
      </c>
      <c r="M5685" s="82">
        <f>((E5685/$F$1)*VLOOKUP(N5685,Currecny_M!$A$1:$P$10,MATCH(Database!C5685,Currecny_M!$A$1:$P$1,0),FALSE))/VLOOKUP('Cover page'!$B$6,Currecny_M!$A$1:$P$10,MATCH(Database!C5685,Currecny_M!$A$1:$P$1,0),FALSE)</f>
        <v>14.785</v>
      </c>
      <c r="N5685" s="6" t="str">
        <f>VLOOKUP(B5685,Master!$A$2:$C$11,3,FALSE)</f>
        <v>SGD</v>
      </c>
      <c r="O5685" s="6" t="str">
        <f>VLOOKUP(B5685,Master!$A$2:$C$11,2,FALSE)</f>
        <v>Asia</v>
      </c>
      <c r="Q5685" s="39" t="str">
        <f>VLOOKUP(D5685,GL_Master!$A$1:$D$80,2,FALSE)</f>
        <v>PL</v>
      </c>
      <c r="R5685" s="39" t="str">
        <f>VLOOKUP(D5685,GL_Master!$A$1:$D$80,3,FALSE)</f>
        <v>Rent</v>
      </c>
      <c r="S5685" s="39" t="str">
        <f>VLOOKUP(D5685,GL_Master!$A$1:$D$80,4,FALSE)</f>
        <v>Office Rent</v>
      </c>
    </row>
    <row r="5686" spans="1:19" x14ac:dyDescent="0.25">
      <c r="A5686" s="39" t="s">
        <v>262</v>
      </c>
      <c r="B5686" s="39" t="s">
        <v>236</v>
      </c>
      <c r="C5686" s="7">
        <v>44256</v>
      </c>
      <c r="D5686" s="39" t="s">
        <v>109</v>
      </c>
      <c r="E5686" s="39">
        <v>-136</v>
      </c>
      <c r="F5686" s="82">
        <f t="shared" si="264"/>
        <v>-0.13600000000000001</v>
      </c>
      <c r="G5686" s="39">
        <f>VLOOKUP(N5686,Currecny_M!$A$1:$P$10,2,FALSE)</f>
        <v>53</v>
      </c>
      <c r="H5686" s="39">
        <f>MATCH(C5686,Currecny_M!$A$1:$P$1,0)</f>
        <v>13</v>
      </c>
      <c r="I5686" s="39">
        <f>VLOOKUP(N5686,Currecny_M!$A$1:$P$10,MATCH(Database!C5686,Currecny_M!$A$1:$P$1,0),FALSE)</f>
        <v>59.14</v>
      </c>
      <c r="J5686" s="82">
        <f t="shared" si="265"/>
        <v>-8.0430400000000013</v>
      </c>
      <c r="K5686" s="39">
        <f>VLOOKUP('Cover page'!$B$6,Currecny_M!$A$1:$P$10,MATCH(Database!C5686,Currecny_M!$A$1:$P$1,0),FALSE)</f>
        <v>1</v>
      </c>
      <c r="L5686" s="82">
        <f t="shared" si="266"/>
        <v>-8.0430400000000013</v>
      </c>
      <c r="M5686" s="82">
        <f>((E5686/$F$1)*VLOOKUP(N5686,Currecny_M!$A$1:$P$10,MATCH(Database!C5686,Currecny_M!$A$1:$P$1,0),FALSE))/VLOOKUP('Cover page'!$B$6,Currecny_M!$A$1:$P$10,MATCH(Database!C5686,Currecny_M!$A$1:$P$1,0),FALSE)</f>
        <v>-8.0430400000000013</v>
      </c>
      <c r="N5686" s="6" t="str">
        <f>VLOOKUP(B5686,Master!$A$2:$C$11,3,FALSE)</f>
        <v>SGD</v>
      </c>
      <c r="O5686" s="6" t="str">
        <f>VLOOKUP(B5686,Master!$A$2:$C$11,2,FALSE)</f>
        <v>Asia</v>
      </c>
      <c r="Q5686" s="39" t="str">
        <f>VLOOKUP(D5686,GL_Master!$A$1:$D$80,2,FALSE)</f>
        <v>PL</v>
      </c>
      <c r="R5686" s="39" t="str">
        <f>VLOOKUP(D5686,GL_Master!$A$1:$D$80,3,FALSE)</f>
        <v>Travelling and conveyance</v>
      </c>
      <c r="S5686" s="39" t="str">
        <f>VLOOKUP(D5686,GL_Master!$A$1:$D$80,4,FALSE)</f>
        <v>Travelling , hotel lodging</v>
      </c>
    </row>
    <row r="5687" spans="1:19" x14ac:dyDescent="0.25">
      <c r="A5687" s="39" t="s">
        <v>262</v>
      </c>
      <c r="B5687" s="39" t="s">
        <v>236</v>
      </c>
      <c r="C5687" s="7">
        <v>44256</v>
      </c>
      <c r="D5687" s="39" t="s">
        <v>110</v>
      </c>
      <c r="E5687" s="39">
        <v>53</v>
      </c>
      <c r="F5687" s="82">
        <f t="shared" si="264"/>
        <v>5.2999999999999999E-2</v>
      </c>
      <c r="G5687" s="39">
        <f>VLOOKUP(N5687,Currecny_M!$A$1:$P$10,2,FALSE)</f>
        <v>53</v>
      </c>
      <c r="H5687" s="39">
        <f>MATCH(C5687,Currecny_M!$A$1:$P$1,0)</f>
        <v>13</v>
      </c>
      <c r="I5687" s="39">
        <f>VLOOKUP(N5687,Currecny_M!$A$1:$P$10,MATCH(Database!C5687,Currecny_M!$A$1:$P$1,0),FALSE)</f>
        <v>59.14</v>
      </c>
      <c r="J5687" s="82">
        <f t="shared" si="265"/>
        <v>3.13442</v>
      </c>
      <c r="K5687" s="39">
        <f>VLOOKUP('Cover page'!$B$6,Currecny_M!$A$1:$P$10,MATCH(Database!C5687,Currecny_M!$A$1:$P$1,0),FALSE)</f>
        <v>1</v>
      </c>
      <c r="L5687" s="82">
        <f t="shared" si="266"/>
        <v>3.13442</v>
      </c>
      <c r="M5687" s="82">
        <f>((E5687/$F$1)*VLOOKUP(N5687,Currecny_M!$A$1:$P$10,MATCH(Database!C5687,Currecny_M!$A$1:$P$1,0),FALSE))/VLOOKUP('Cover page'!$B$6,Currecny_M!$A$1:$P$10,MATCH(Database!C5687,Currecny_M!$A$1:$P$1,0),FALSE)</f>
        <v>3.13442</v>
      </c>
      <c r="N5687" s="6" t="str">
        <f>VLOOKUP(B5687,Master!$A$2:$C$11,3,FALSE)</f>
        <v>SGD</v>
      </c>
      <c r="O5687" s="6" t="str">
        <f>VLOOKUP(B5687,Master!$A$2:$C$11,2,FALSE)</f>
        <v>Asia</v>
      </c>
      <c r="Q5687" s="39" t="str">
        <f>VLOOKUP(D5687,GL_Master!$A$1:$D$80,2,FALSE)</f>
        <v>PL</v>
      </c>
      <c r="R5687" s="39" t="str">
        <f>VLOOKUP(D5687,GL_Master!$A$1:$D$80,3,FALSE)</f>
        <v>Travelling and conveyance</v>
      </c>
      <c r="S5687" s="39" t="str">
        <f>VLOOKUP(D5687,GL_Master!$A$1:$D$80,4,FALSE)</f>
        <v>Travelling , hotel lodging</v>
      </c>
    </row>
    <row r="5688" spans="1:19" x14ac:dyDescent="0.25">
      <c r="A5688" s="39" t="s">
        <v>262</v>
      </c>
      <c r="B5688" s="39" t="s">
        <v>236</v>
      </c>
      <c r="C5688" s="7">
        <v>44256</v>
      </c>
      <c r="D5688" s="39" t="s">
        <v>111</v>
      </c>
      <c r="E5688" s="39">
        <v>29</v>
      </c>
      <c r="F5688" s="82">
        <f t="shared" si="264"/>
        <v>2.9000000000000001E-2</v>
      </c>
      <c r="G5688" s="39">
        <f>VLOOKUP(N5688,Currecny_M!$A$1:$P$10,2,FALSE)</f>
        <v>53</v>
      </c>
      <c r="H5688" s="39">
        <f>MATCH(C5688,Currecny_M!$A$1:$P$1,0)</f>
        <v>13</v>
      </c>
      <c r="I5688" s="39">
        <f>VLOOKUP(N5688,Currecny_M!$A$1:$P$10,MATCH(Database!C5688,Currecny_M!$A$1:$P$1,0),FALSE)</f>
        <v>59.14</v>
      </c>
      <c r="J5688" s="82">
        <f t="shared" si="265"/>
        <v>1.71506</v>
      </c>
      <c r="K5688" s="39">
        <f>VLOOKUP('Cover page'!$B$6,Currecny_M!$A$1:$P$10,MATCH(Database!C5688,Currecny_M!$A$1:$P$1,0),FALSE)</f>
        <v>1</v>
      </c>
      <c r="L5688" s="82">
        <f t="shared" si="266"/>
        <v>1.71506</v>
      </c>
      <c r="M5688" s="82">
        <f>((E5688/$F$1)*VLOOKUP(N5688,Currecny_M!$A$1:$P$10,MATCH(Database!C5688,Currecny_M!$A$1:$P$1,0),FALSE))/VLOOKUP('Cover page'!$B$6,Currecny_M!$A$1:$P$10,MATCH(Database!C5688,Currecny_M!$A$1:$P$1,0),FALSE)</f>
        <v>1.71506</v>
      </c>
      <c r="N5688" s="6" t="str">
        <f>VLOOKUP(B5688,Master!$A$2:$C$11,3,FALSE)</f>
        <v>SGD</v>
      </c>
      <c r="O5688" s="6" t="str">
        <f>VLOOKUP(B5688,Master!$A$2:$C$11,2,FALSE)</f>
        <v>Asia</v>
      </c>
      <c r="Q5688" s="39" t="str">
        <f>VLOOKUP(D5688,GL_Master!$A$1:$D$80,2,FALSE)</f>
        <v>PL</v>
      </c>
      <c r="R5688" s="39" t="str">
        <f>VLOOKUP(D5688,GL_Master!$A$1:$D$80,3,FALSE)</f>
        <v>Legal &amp; Professional expenses</v>
      </c>
      <c r="S5688" s="39" t="str">
        <f>VLOOKUP(D5688,GL_Master!$A$1:$D$80,4,FALSE)</f>
        <v>Professional Fees - Others</v>
      </c>
    </row>
    <row r="5689" spans="1:19" x14ac:dyDescent="0.25">
      <c r="A5689" s="39" t="s">
        <v>262</v>
      </c>
      <c r="B5689" s="39" t="s">
        <v>236</v>
      </c>
      <c r="C5689" s="7">
        <v>44287</v>
      </c>
      <c r="D5689" s="39" t="s">
        <v>112</v>
      </c>
      <c r="E5689" s="39">
        <v>272</v>
      </c>
      <c r="F5689" s="82">
        <f t="shared" si="264"/>
        <v>0.27200000000000002</v>
      </c>
      <c r="G5689" s="39">
        <f>VLOOKUP(N5689,Currecny_M!$A$1:$P$10,2,FALSE)</f>
        <v>53</v>
      </c>
      <c r="H5689" s="39">
        <f>MATCH(C5689,Currecny_M!$A$1:$P$1,0)</f>
        <v>14</v>
      </c>
      <c r="I5689" s="39">
        <f>VLOOKUP(N5689,Currecny_M!$A$1:$P$10,MATCH(Database!C5689,Currecny_M!$A$1:$P$1,0),FALSE)</f>
        <v>59.73</v>
      </c>
      <c r="J5689" s="82">
        <f t="shared" si="265"/>
        <v>16.246559999999999</v>
      </c>
      <c r="K5689" s="39">
        <f>VLOOKUP('Cover page'!$B$6,Currecny_M!$A$1:$P$10,MATCH(Database!C5689,Currecny_M!$A$1:$P$1,0),FALSE)</f>
        <v>1</v>
      </c>
      <c r="L5689" s="82">
        <f t="shared" si="266"/>
        <v>16.246559999999999</v>
      </c>
      <c r="M5689" s="82">
        <f>((E5689/$F$1)*VLOOKUP(N5689,Currecny_M!$A$1:$P$10,MATCH(Database!C5689,Currecny_M!$A$1:$P$1,0),FALSE))/VLOOKUP('Cover page'!$B$6,Currecny_M!$A$1:$P$10,MATCH(Database!C5689,Currecny_M!$A$1:$P$1,0),FALSE)</f>
        <v>16.246559999999999</v>
      </c>
      <c r="N5689" s="6" t="str">
        <f>VLOOKUP(B5689,Master!$A$2:$C$11,3,FALSE)</f>
        <v>SGD</v>
      </c>
      <c r="O5689" s="6" t="str">
        <f>VLOOKUP(B5689,Master!$A$2:$C$11,2,FALSE)</f>
        <v>Asia</v>
      </c>
      <c r="Q5689" s="39" t="str">
        <f>VLOOKUP(D5689,GL_Master!$A$1:$D$80,2,FALSE)</f>
        <v>PL</v>
      </c>
      <c r="R5689" s="39" t="str">
        <f>VLOOKUP(D5689,GL_Master!$A$1:$D$80,3,FALSE)</f>
        <v>Finance Cost</v>
      </c>
      <c r="S5689" s="39" t="str">
        <f>VLOOKUP(D5689,GL_Master!$A$1:$D$80,4,FALSE)</f>
        <v>Interest expense</v>
      </c>
    </row>
    <row r="5690" spans="1:19" x14ac:dyDescent="0.25">
      <c r="A5690" s="39" t="s">
        <v>262</v>
      </c>
      <c r="B5690" s="39" t="s">
        <v>236</v>
      </c>
      <c r="C5690" s="7">
        <v>44287</v>
      </c>
      <c r="D5690" s="39" t="s">
        <v>25</v>
      </c>
      <c r="E5690" s="39">
        <v>2496</v>
      </c>
      <c r="F5690" s="82">
        <f t="shared" si="264"/>
        <v>2.496</v>
      </c>
      <c r="G5690" s="39">
        <f>VLOOKUP(N5690,Currecny_M!$A$1:$P$10,2,FALSE)</f>
        <v>53</v>
      </c>
      <c r="H5690" s="39">
        <f>MATCH(C5690,Currecny_M!$A$1:$P$1,0)</f>
        <v>14</v>
      </c>
      <c r="I5690" s="39">
        <f>VLOOKUP(N5690,Currecny_M!$A$1:$P$10,MATCH(Database!C5690,Currecny_M!$A$1:$P$1,0),FALSE)</f>
        <v>59.73</v>
      </c>
      <c r="J5690" s="82">
        <f t="shared" si="265"/>
        <v>149.08607999999998</v>
      </c>
      <c r="K5690" s="39">
        <f>VLOOKUP('Cover page'!$B$6,Currecny_M!$A$1:$P$10,MATCH(Database!C5690,Currecny_M!$A$1:$P$1,0),FALSE)</f>
        <v>1</v>
      </c>
      <c r="L5690" s="82">
        <f t="shared" si="266"/>
        <v>149.08607999999998</v>
      </c>
      <c r="M5690" s="82">
        <f>((E5690/$F$1)*VLOOKUP(N5690,Currecny_M!$A$1:$P$10,MATCH(Database!C5690,Currecny_M!$A$1:$P$1,0),FALSE))/VLOOKUP('Cover page'!$B$6,Currecny_M!$A$1:$P$10,MATCH(Database!C5690,Currecny_M!$A$1:$P$1,0),FALSE)</f>
        <v>149.08607999999998</v>
      </c>
      <c r="N5690" s="6" t="str">
        <f>VLOOKUP(B5690,Master!$A$2:$C$11,3,FALSE)</f>
        <v>SGD</v>
      </c>
      <c r="O5690" s="6" t="str">
        <f>VLOOKUP(B5690,Master!$A$2:$C$11,2,FALSE)</f>
        <v>Asia</v>
      </c>
      <c r="Q5690" s="39" t="str">
        <f>VLOOKUP(D5690,GL_Master!$A$1:$D$80,2,FALSE)</f>
        <v>PL</v>
      </c>
      <c r="R5690" s="39" t="str">
        <f>VLOOKUP(D5690,GL_Master!$A$1:$D$80,3,FALSE)</f>
        <v>Depreciation</v>
      </c>
      <c r="S5690" s="39" t="str">
        <f>VLOOKUP(D5690,GL_Master!$A$1:$D$80,4,FALSE)</f>
        <v>Depreciation</v>
      </c>
    </row>
    <row r="5691" spans="1:19" x14ac:dyDescent="0.25">
      <c r="A5691" s="39" t="s">
        <v>262</v>
      </c>
      <c r="B5691" s="39" t="s">
        <v>43</v>
      </c>
      <c r="C5691" s="7">
        <v>43922</v>
      </c>
      <c r="D5691" s="39" t="s">
        <v>51</v>
      </c>
      <c r="E5691" s="39">
        <v>-765957</v>
      </c>
      <c r="F5691" s="82">
        <f t="shared" si="264"/>
        <v>-765.95699999999999</v>
      </c>
      <c r="G5691" s="39">
        <f>VLOOKUP(N5691,Currecny_M!$A$1:$P$10,2,FALSE)</f>
        <v>2.35</v>
      </c>
      <c r="H5691" s="39">
        <f>MATCH(C5691,Currecny_M!$A$1:$P$1,0)</f>
        <v>2</v>
      </c>
      <c r="I5691" s="39">
        <f>VLOOKUP(N5691,Currecny_M!$A$1:$P$10,MATCH(Database!C5691,Currecny_M!$A$1:$P$1,0),FALSE)</f>
        <v>2.35</v>
      </c>
      <c r="J5691" s="82">
        <f t="shared" si="265"/>
        <v>-1799.9989500000001</v>
      </c>
      <c r="K5691" s="39">
        <f>VLOOKUP('Cover page'!$B$6,Currecny_M!$A$1:$P$10,MATCH(Database!C5691,Currecny_M!$A$1:$P$1,0),FALSE)</f>
        <v>1</v>
      </c>
      <c r="L5691" s="82">
        <f t="shared" si="266"/>
        <v>-1799.9989500000001</v>
      </c>
      <c r="M5691" s="82">
        <f>((E5691/$F$1)*VLOOKUP(N5691,Currecny_M!$A$1:$P$10,MATCH(Database!C5691,Currecny_M!$A$1:$P$1,0),FALSE))/VLOOKUP('Cover page'!$B$6,Currecny_M!$A$1:$P$10,MATCH(Database!C5691,Currecny_M!$A$1:$P$1,0),FALSE)</f>
        <v>-1799.9989500000001</v>
      </c>
      <c r="N5691" s="6" t="str">
        <f>VLOOKUP(B5691,Master!$A$2:$C$11,3,FALSE)</f>
        <v>Thai</v>
      </c>
      <c r="O5691" s="6" t="str">
        <f>VLOOKUP(B5691,Master!$A$2:$C$11,2,FALSE)</f>
        <v>Asia</v>
      </c>
      <c r="Q5691" s="39" t="str">
        <f>VLOOKUP(D5691,GL_Master!$A$1:$D$80,2,FALSE)</f>
        <v>BS</v>
      </c>
      <c r="R5691" s="39" t="str">
        <f>VLOOKUP(D5691,GL_Master!$A$1:$D$80,3,FALSE)</f>
        <v>Share Capital</v>
      </c>
      <c r="S5691" s="39" t="str">
        <f>VLOOKUP(D5691,GL_Master!$A$1:$D$80,4,FALSE)</f>
        <v>Equity shares</v>
      </c>
    </row>
    <row r="5692" spans="1:19" x14ac:dyDescent="0.25">
      <c r="A5692" s="39" t="s">
        <v>262</v>
      </c>
      <c r="B5692" s="39" t="s">
        <v>43</v>
      </c>
      <c r="C5692" s="7">
        <v>43922</v>
      </c>
      <c r="D5692" s="39" t="s">
        <v>52</v>
      </c>
      <c r="E5692" s="39">
        <v>-1467574</v>
      </c>
      <c r="F5692" s="82">
        <f t="shared" si="264"/>
        <v>-1467.5740000000001</v>
      </c>
      <c r="G5692" s="39">
        <f>VLOOKUP(N5692,Currecny_M!$A$1:$P$10,2,FALSE)</f>
        <v>2.35</v>
      </c>
      <c r="H5692" s="39">
        <f>MATCH(C5692,Currecny_M!$A$1:$P$1,0)</f>
        <v>2</v>
      </c>
      <c r="I5692" s="39">
        <f>VLOOKUP(N5692,Currecny_M!$A$1:$P$10,MATCH(Database!C5692,Currecny_M!$A$1:$P$1,0),FALSE)</f>
        <v>2.35</v>
      </c>
      <c r="J5692" s="82">
        <f t="shared" si="265"/>
        <v>-3448.7989000000002</v>
      </c>
      <c r="K5692" s="39">
        <f>VLOOKUP('Cover page'!$B$6,Currecny_M!$A$1:$P$10,MATCH(Database!C5692,Currecny_M!$A$1:$P$1,0),FALSE)</f>
        <v>1</v>
      </c>
      <c r="L5692" s="82">
        <f t="shared" si="266"/>
        <v>-3448.7989000000002</v>
      </c>
      <c r="M5692" s="82">
        <f>((E5692/$F$1)*VLOOKUP(N5692,Currecny_M!$A$1:$P$10,MATCH(Database!C5692,Currecny_M!$A$1:$P$1,0),FALSE))/VLOOKUP('Cover page'!$B$6,Currecny_M!$A$1:$P$10,MATCH(Database!C5692,Currecny_M!$A$1:$P$1,0),FALSE)</f>
        <v>-3448.7989000000002</v>
      </c>
      <c r="N5692" s="6" t="str">
        <f>VLOOKUP(B5692,Master!$A$2:$C$11,3,FALSE)</f>
        <v>Thai</v>
      </c>
      <c r="O5692" s="6" t="str">
        <f>VLOOKUP(B5692,Master!$A$2:$C$11,2,FALSE)</f>
        <v>Asia</v>
      </c>
      <c r="Q5692" s="39" t="str">
        <f>VLOOKUP(D5692,GL_Master!$A$1:$D$80,2,FALSE)</f>
        <v>BS</v>
      </c>
      <c r="R5692" s="39" t="str">
        <f>VLOOKUP(D5692,GL_Master!$A$1:$D$80,3,FALSE)</f>
        <v>Reserve and Surplus</v>
      </c>
      <c r="S5692" s="39" t="str">
        <f>VLOOKUP(D5692,GL_Master!$A$1:$D$80,4,FALSE)</f>
        <v>Reserves at the commencement of the year</v>
      </c>
    </row>
    <row r="5693" spans="1:19" x14ac:dyDescent="0.25">
      <c r="A5693" s="39" t="s">
        <v>262</v>
      </c>
      <c r="B5693" s="39" t="s">
        <v>43</v>
      </c>
      <c r="C5693" s="7">
        <v>43922</v>
      </c>
      <c r="D5693" s="39" t="s">
        <v>53</v>
      </c>
      <c r="E5693" s="39">
        <v>-153233</v>
      </c>
      <c r="F5693" s="82">
        <f t="shared" si="264"/>
        <v>-153.233</v>
      </c>
      <c r="G5693" s="39">
        <f>VLOOKUP(N5693,Currecny_M!$A$1:$P$10,2,FALSE)</f>
        <v>2.35</v>
      </c>
      <c r="H5693" s="39">
        <f>MATCH(C5693,Currecny_M!$A$1:$P$1,0)</f>
        <v>2</v>
      </c>
      <c r="I5693" s="39">
        <f>VLOOKUP(N5693,Currecny_M!$A$1:$P$10,MATCH(Database!C5693,Currecny_M!$A$1:$P$1,0),FALSE)</f>
        <v>2.35</v>
      </c>
      <c r="J5693" s="82">
        <f t="shared" si="265"/>
        <v>-360.09755000000001</v>
      </c>
      <c r="K5693" s="39">
        <f>VLOOKUP('Cover page'!$B$6,Currecny_M!$A$1:$P$10,MATCH(Database!C5693,Currecny_M!$A$1:$P$1,0),FALSE)</f>
        <v>1</v>
      </c>
      <c r="L5693" s="82">
        <f t="shared" si="266"/>
        <v>-360.09755000000001</v>
      </c>
      <c r="M5693" s="82">
        <f>((E5693/$F$1)*VLOOKUP(N5693,Currecny_M!$A$1:$P$10,MATCH(Database!C5693,Currecny_M!$A$1:$P$1,0),FALSE))/VLOOKUP('Cover page'!$B$6,Currecny_M!$A$1:$P$10,MATCH(Database!C5693,Currecny_M!$A$1:$P$1,0),FALSE)</f>
        <v>-360.09755000000001</v>
      </c>
      <c r="N5693" s="6" t="str">
        <f>VLOOKUP(B5693,Master!$A$2:$C$11,3,FALSE)</f>
        <v>Thai</v>
      </c>
      <c r="O5693" s="6" t="str">
        <f>VLOOKUP(B5693,Master!$A$2:$C$11,2,FALSE)</f>
        <v>Asia</v>
      </c>
      <c r="Q5693" s="39" t="str">
        <f>VLOOKUP(D5693,GL_Master!$A$1:$D$80,2,FALSE)</f>
        <v>BS</v>
      </c>
      <c r="R5693" s="39" t="str">
        <f>VLOOKUP(D5693,GL_Master!$A$1:$D$80,3,FALSE)</f>
        <v>Loan Fund</v>
      </c>
      <c r="S5693" s="39" t="str">
        <f>VLOOKUP(D5693,GL_Master!$A$1:$D$80,4,FALSE)</f>
        <v>Term Loan</v>
      </c>
    </row>
    <row r="5694" spans="1:19" x14ac:dyDescent="0.25">
      <c r="A5694" s="39" t="s">
        <v>262</v>
      </c>
      <c r="B5694" s="39" t="s">
        <v>43</v>
      </c>
      <c r="C5694" s="7">
        <v>43922</v>
      </c>
      <c r="D5694" s="39" t="s">
        <v>54</v>
      </c>
      <c r="E5694" s="39">
        <v>1532</v>
      </c>
      <c r="F5694" s="82">
        <f t="shared" si="264"/>
        <v>1.532</v>
      </c>
      <c r="G5694" s="39">
        <f>VLOOKUP(N5694,Currecny_M!$A$1:$P$10,2,FALSE)</f>
        <v>2.35</v>
      </c>
      <c r="H5694" s="39">
        <f>MATCH(C5694,Currecny_M!$A$1:$P$1,0)</f>
        <v>2</v>
      </c>
      <c r="I5694" s="39">
        <f>VLOOKUP(N5694,Currecny_M!$A$1:$P$10,MATCH(Database!C5694,Currecny_M!$A$1:$P$1,0),FALSE)</f>
        <v>2.35</v>
      </c>
      <c r="J5694" s="82">
        <f t="shared" si="265"/>
        <v>3.6002000000000001</v>
      </c>
      <c r="K5694" s="39">
        <f>VLOOKUP('Cover page'!$B$6,Currecny_M!$A$1:$P$10,MATCH(Database!C5694,Currecny_M!$A$1:$P$1,0),FALSE)</f>
        <v>1</v>
      </c>
      <c r="L5694" s="82">
        <f t="shared" si="266"/>
        <v>3.6002000000000001</v>
      </c>
      <c r="M5694" s="82">
        <f>((E5694/$F$1)*VLOOKUP(N5694,Currecny_M!$A$1:$P$10,MATCH(Database!C5694,Currecny_M!$A$1:$P$1,0),FALSE))/VLOOKUP('Cover page'!$B$6,Currecny_M!$A$1:$P$10,MATCH(Database!C5694,Currecny_M!$A$1:$P$1,0),FALSE)</f>
        <v>3.6002000000000001</v>
      </c>
      <c r="N5694" s="6" t="str">
        <f>VLOOKUP(B5694,Master!$A$2:$C$11,3,FALSE)</f>
        <v>Thai</v>
      </c>
      <c r="O5694" s="6" t="str">
        <f>VLOOKUP(B5694,Master!$A$2:$C$11,2,FALSE)</f>
        <v>Asia</v>
      </c>
      <c r="Q5694" s="39" t="str">
        <f>VLOOKUP(D5694,GL_Master!$A$1:$D$80,2,FALSE)</f>
        <v>BS</v>
      </c>
      <c r="R5694" s="39" t="str">
        <f>VLOOKUP(D5694,GL_Master!$A$1:$D$80,3,FALSE)</f>
        <v>Trade Payables</v>
      </c>
      <c r="S5694" s="39" t="str">
        <f>VLOOKUP(D5694,GL_Master!$A$1:$D$80,4,FALSE)</f>
        <v>Trade payable</v>
      </c>
    </row>
    <row r="5695" spans="1:19" x14ac:dyDescent="0.25">
      <c r="A5695" s="39" t="s">
        <v>262</v>
      </c>
      <c r="B5695" s="39" t="s">
        <v>43</v>
      </c>
      <c r="C5695" s="7">
        <v>43922</v>
      </c>
      <c r="D5695" s="39" t="s">
        <v>34</v>
      </c>
      <c r="E5695" s="39">
        <v>-39064</v>
      </c>
      <c r="F5695" s="82">
        <f t="shared" si="264"/>
        <v>-39.064</v>
      </c>
      <c r="G5695" s="39">
        <f>VLOOKUP(N5695,Currecny_M!$A$1:$P$10,2,FALSE)</f>
        <v>2.35</v>
      </c>
      <c r="H5695" s="39">
        <f>MATCH(C5695,Currecny_M!$A$1:$P$1,0)</f>
        <v>2</v>
      </c>
      <c r="I5695" s="39">
        <f>VLOOKUP(N5695,Currecny_M!$A$1:$P$10,MATCH(Database!C5695,Currecny_M!$A$1:$P$1,0),FALSE)</f>
        <v>2.35</v>
      </c>
      <c r="J5695" s="82">
        <f t="shared" si="265"/>
        <v>-91.80040000000001</v>
      </c>
      <c r="K5695" s="39">
        <f>VLOOKUP('Cover page'!$B$6,Currecny_M!$A$1:$P$10,MATCH(Database!C5695,Currecny_M!$A$1:$P$1,0),FALSE)</f>
        <v>1</v>
      </c>
      <c r="L5695" s="82">
        <f t="shared" si="266"/>
        <v>-91.80040000000001</v>
      </c>
      <c r="M5695" s="82">
        <f>((E5695/$F$1)*VLOOKUP(N5695,Currecny_M!$A$1:$P$10,MATCH(Database!C5695,Currecny_M!$A$1:$P$1,0),FALSE))/VLOOKUP('Cover page'!$B$6,Currecny_M!$A$1:$P$10,MATCH(Database!C5695,Currecny_M!$A$1:$P$1,0),FALSE)</f>
        <v>-91.80040000000001</v>
      </c>
      <c r="N5695" s="6" t="str">
        <f>VLOOKUP(B5695,Master!$A$2:$C$11,3,FALSE)</f>
        <v>Thai</v>
      </c>
      <c r="O5695" s="6" t="str">
        <f>VLOOKUP(B5695,Master!$A$2:$C$11,2,FALSE)</f>
        <v>Asia</v>
      </c>
      <c r="Q5695" s="39" t="str">
        <f>VLOOKUP(D5695,GL_Master!$A$1:$D$80,2,FALSE)</f>
        <v>BS</v>
      </c>
      <c r="R5695" s="39" t="str">
        <f>VLOOKUP(D5695,GL_Master!$A$1:$D$80,3,FALSE)</f>
        <v>Provisions</v>
      </c>
      <c r="S5695" s="39" t="str">
        <f>VLOOKUP(D5695,GL_Master!$A$1:$D$80,4,FALSE)</f>
        <v>Expenses payables</v>
      </c>
    </row>
    <row r="5696" spans="1:19" x14ac:dyDescent="0.25">
      <c r="A5696" s="39" t="s">
        <v>262</v>
      </c>
      <c r="B5696" s="39" t="s">
        <v>43</v>
      </c>
      <c r="C5696" s="7">
        <v>43922</v>
      </c>
      <c r="D5696" s="39" t="s">
        <v>18</v>
      </c>
      <c r="E5696" s="39">
        <v>-23745</v>
      </c>
      <c r="F5696" s="82">
        <f t="shared" si="264"/>
        <v>-23.745000000000001</v>
      </c>
      <c r="G5696" s="39">
        <f>VLOOKUP(N5696,Currecny_M!$A$1:$P$10,2,FALSE)</f>
        <v>2.35</v>
      </c>
      <c r="H5696" s="39">
        <f>MATCH(C5696,Currecny_M!$A$1:$P$1,0)</f>
        <v>2</v>
      </c>
      <c r="I5696" s="39">
        <f>VLOOKUP(N5696,Currecny_M!$A$1:$P$10,MATCH(Database!C5696,Currecny_M!$A$1:$P$1,0),FALSE)</f>
        <v>2.35</v>
      </c>
      <c r="J5696" s="82">
        <f t="shared" si="265"/>
        <v>-55.800750000000008</v>
      </c>
      <c r="K5696" s="39">
        <f>VLOOKUP('Cover page'!$B$6,Currecny_M!$A$1:$P$10,MATCH(Database!C5696,Currecny_M!$A$1:$P$1,0),FALSE)</f>
        <v>1</v>
      </c>
      <c r="L5696" s="82">
        <f t="shared" si="266"/>
        <v>-55.800750000000008</v>
      </c>
      <c r="M5696" s="82">
        <f>((E5696/$F$1)*VLOOKUP(N5696,Currecny_M!$A$1:$P$10,MATCH(Database!C5696,Currecny_M!$A$1:$P$1,0),FALSE))/VLOOKUP('Cover page'!$B$6,Currecny_M!$A$1:$P$10,MATCH(Database!C5696,Currecny_M!$A$1:$P$1,0),FALSE)</f>
        <v>-55.800750000000008</v>
      </c>
      <c r="N5696" s="6" t="str">
        <f>VLOOKUP(B5696,Master!$A$2:$C$11,3,FALSE)</f>
        <v>Thai</v>
      </c>
      <c r="O5696" s="6" t="str">
        <f>VLOOKUP(B5696,Master!$A$2:$C$11,2,FALSE)</f>
        <v>Asia</v>
      </c>
      <c r="Q5696" s="39" t="str">
        <f>VLOOKUP(D5696,GL_Master!$A$1:$D$80,2,FALSE)</f>
        <v>BS</v>
      </c>
      <c r="R5696" s="39" t="str">
        <f>VLOOKUP(D5696,GL_Master!$A$1:$D$80,3,FALSE)</f>
        <v>Other current liabilities</v>
      </c>
      <c r="S5696" s="39" t="str">
        <f>VLOOKUP(D5696,GL_Master!$A$1:$D$80,4,FALSE)</f>
        <v>Employee related liabilities</v>
      </c>
    </row>
    <row r="5697" spans="1:19" x14ac:dyDescent="0.25">
      <c r="A5697" s="39" t="s">
        <v>262</v>
      </c>
      <c r="B5697" s="39" t="s">
        <v>43</v>
      </c>
      <c r="C5697" s="7">
        <v>43922</v>
      </c>
      <c r="D5697" s="39" t="s">
        <v>55</v>
      </c>
      <c r="E5697" s="39">
        <v>-3064</v>
      </c>
      <c r="F5697" s="82">
        <f t="shared" si="264"/>
        <v>-3.0640000000000001</v>
      </c>
      <c r="G5697" s="39">
        <f>VLOOKUP(N5697,Currecny_M!$A$1:$P$10,2,FALSE)</f>
        <v>2.35</v>
      </c>
      <c r="H5697" s="39">
        <f>MATCH(C5697,Currecny_M!$A$1:$P$1,0)</f>
        <v>2</v>
      </c>
      <c r="I5697" s="39">
        <f>VLOOKUP(N5697,Currecny_M!$A$1:$P$10,MATCH(Database!C5697,Currecny_M!$A$1:$P$1,0),FALSE)</f>
        <v>2.35</v>
      </c>
      <c r="J5697" s="82">
        <f t="shared" si="265"/>
        <v>-7.2004000000000001</v>
      </c>
      <c r="K5697" s="39">
        <f>VLOOKUP('Cover page'!$B$6,Currecny_M!$A$1:$P$10,MATCH(Database!C5697,Currecny_M!$A$1:$P$1,0),FALSE)</f>
        <v>1</v>
      </c>
      <c r="L5697" s="82">
        <f t="shared" si="266"/>
        <v>-7.2004000000000001</v>
      </c>
      <c r="M5697" s="82">
        <f>((E5697/$F$1)*VLOOKUP(N5697,Currecny_M!$A$1:$P$10,MATCH(Database!C5697,Currecny_M!$A$1:$P$1,0),FALSE))/VLOOKUP('Cover page'!$B$6,Currecny_M!$A$1:$P$10,MATCH(Database!C5697,Currecny_M!$A$1:$P$1,0),FALSE)</f>
        <v>-7.2004000000000001</v>
      </c>
      <c r="N5697" s="6" t="str">
        <f>VLOOKUP(B5697,Master!$A$2:$C$11,3,FALSE)</f>
        <v>Thai</v>
      </c>
      <c r="O5697" s="6" t="str">
        <f>VLOOKUP(B5697,Master!$A$2:$C$11,2,FALSE)</f>
        <v>Asia</v>
      </c>
      <c r="Q5697" s="39" t="str">
        <f>VLOOKUP(D5697,GL_Master!$A$1:$D$80,2,FALSE)</f>
        <v>BS</v>
      </c>
      <c r="R5697" s="39" t="str">
        <f>VLOOKUP(D5697,GL_Master!$A$1:$D$80,3,FALSE)</f>
        <v>Other current liabilities</v>
      </c>
      <c r="S5697" s="39" t="str">
        <f>VLOOKUP(D5697,GL_Master!$A$1:$D$80,4,FALSE)</f>
        <v>Security deposit received</v>
      </c>
    </row>
    <row r="5698" spans="1:19" x14ac:dyDescent="0.25">
      <c r="A5698" s="39" t="s">
        <v>262</v>
      </c>
      <c r="B5698" s="39" t="s">
        <v>43</v>
      </c>
      <c r="C5698" s="7">
        <v>43922</v>
      </c>
      <c r="D5698" s="39" t="s">
        <v>56</v>
      </c>
      <c r="E5698" s="39">
        <v>-766</v>
      </c>
      <c r="F5698" s="82">
        <f t="shared" si="264"/>
        <v>-0.76600000000000001</v>
      </c>
      <c r="G5698" s="39">
        <f>VLOOKUP(N5698,Currecny_M!$A$1:$P$10,2,FALSE)</f>
        <v>2.35</v>
      </c>
      <c r="H5698" s="39">
        <f>MATCH(C5698,Currecny_M!$A$1:$P$1,0)</f>
        <v>2</v>
      </c>
      <c r="I5698" s="39">
        <f>VLOOKUP(N5698,Currecny_M!$A$1:$P$10,MATCH(Database!C5698,Currecny_M!$A$1:$P$1,0),FALSE)</f>
        <v>2.35</v>
      </c>
      <c r="J5698" s="82">
        <f t="shared" si="265"/>
        <v>-1.8001</v>
      </c>
      <c r="K5698" s="39">
        <f>VLOOKUP('Cover page'!$B$6,Currecny_M!$A$1:$P$10,MATCH(Database!C5698,Currecny_M!$A$1:$P$1,0),FALSE)</f>
        <v>1</v>
      </c>
      <c r="L5698" s="82">
        <f t="shared" si="266"/>
        <v>-1.8001</v>
      </c>
      <c r="M5698" s="82">
        <f>((E5698/$F$1)*VLOOKUP(N5698,Currecny_M!$A$1:$P$10,MATCH(Database!C5698,Currecny_M!$A$1:$P$1,0),FALSE))/VLOOKUP('Cover page'!$B$6,Currecny_M!$A$1:$P$10,MATCH(Database!C5698,Currecny_M!$A$1:$P$1,0),FALSE)</f>
        <v>-1.8001</v>
      </c>
      <c r="N5698" s="6" t="str">
        <f>VLOOKUP(B5698,Master!$A$2:$C$11,3,FALSE)</f>
        <v>Thai</v>
      </c>
      <c r="O5698" s="6" t="str">
        <f>VLOOKUP(B5698,Master!$A$2:$C$11,2,FALSE)</f>
        <v>Asia</v>
      </c>
      <c r="Q5698" s="39" t="str">
        <f>VLOOKUP(D5698,GL_Master!$A$1:$D$80,2,FALSE)</f>
        <v>BS</v>
      </c>
      <c r="R5698" s="39" t="str">
        <f>VLOOKUP(D5698,GL_Master!$A$1:$D$80,3,FALSE)</f>
        <v>Other Tax Payables</v>
      </c>
      <c r="S5698" s="39" t="str">
        <f>VLOOKUP(D5698,GL_Master!$A$1:$D$80,4,FALSE)</f>
        <v>Tax deducted at source payable</v>
      </c>
    </row>
    <row r="5699" spans="1:19" x14ac:dyDescent="0.25">
      <c r="A5699" s="39" t="s">
        <v>262</v>
      </c>
      <c r="B5699" s="39" t="s">
        <v>43</v>
      </c>
      <c r="C5699" s="7">
        <v>43922</v>
      </c>
      <c r="D5699" s="39" t="s">
        <v>57</v>
      </c>
      <c r="E5699" s="39">
        <v>-6894</v>
      </c>
      <c r="F5699" s="82">
        <f t="shared" si="264"/>
        <v>-6.8940000000000001</v>
      </c>
      <c r="G5699" s="39">
        <f>VLOOKUP(N5699,Currecny_M!$A$1:$P$10,2,FALSE)</f>
        <v>2.35</v>
      </c>
      <c r="H5699" s="39">
        <f>MATCH(C5699,Currecny_M!$A$1:$P$1,0)</f>
        <v>2</v>
      </c>
      <c r="I5699" s="39">
        <f>VLOOKUP(N5699,Currecny_M!$A$1:$P$10,MATCH(Database!C5699,Currecny_M!$A$1:$P$1,0),FALSE)</f>
        <v>2.35</v>
      </c>
      <c r="J5699" s="82">
        <f t="shared" si="265"/>
        <v>-16.200900000000001</v>
      </c>
      <c r="K5699" s="39">
        <f>VLOOKUP('Cover page'!$B$6,Currecny_M!$A$1:$P$10,MATCH(Database!C5699,Currecny_M!$A$1:$P$1,0),FALSE)</f>
        <v>1</v>
      </c>
      <c r="L5699" s="82">
        <f t="shared" si="266"/>
        <v>-16.200900000000001</v>
      </c>
      <c r="M5699" s="82">
        <f>((E5699/$F$1)*VLOOKUP(N5699,Currecny_M!$A$1:$P$10,MATCH(Database!C5699,Currecny_M!$A$1:$P$1,0),FALSE))/VLOOKUP('Cover page'!$B$6,Currecny_M!$A$1:$P$10,MATCH(Database!C5699,Currecny_M!$A$1:$P$1,0),FALSE)</f>
        <v>-16.200900000000001</v>
      </c>
      <c r="N5699" s="6" t="str">
        <f>VLOOKUP(B5699,Master!$A$2:$C$11,3,FALSE)</f>
        <v>Thai</v>
      </c>
      <c r="O5699" s="6" t="str">
        <f>VLOOKUP(B5699,Master!$A$2:$C$11,2,FALSE)</f>
        <v>Asia</v>
      </c>
      <c r="Q5699" s="39" t="str">
        <f>VLOOKUP(D5699,GL_Master!$A$1:$D$80,2,FALSE)</f>
        <v>BS</v>
      </c>
      <c r="R5699" s="39" t="str">
        <f>VLOOKUP(D5699,GL_Master!$A$1:$D$80,3,FALSE)</f>
        <v>Other Tax Payables</v>
      </c>
      <c r="S5699" s="39" t="str">
        <f>VLOOKUP(D5699,GL_Master!$A$1:$D$80,4,FALSE)</f>
        <v>Tax deducted at source payable</v>
      </c>
    </row>
    <row r="5700" spans="1:19" x14ac:dyDescent="0.25">
      <c r="A5700" s="39" t="s">
        <v>262</v>
      </c>
      <c r="B5700" s="39" t="s">
        <v>43</v>
      </c>
      <c r="C5700" s="7">
        <v>43922</v>
      </c>
      <c r="D5700" s="39" t="s">
        <v>58</v>
      </c>
      <c r="E5700" s="39">
        <v>-52085</v>
      </c>
      <c r="F5700" s="82">
        <f t="shared" ref="F5700:F5763" si="267">E5700/$F$1</f>
        <v>-52.085000000000001</v>
      </c>
      <c r="G5700" s="39">
        <f>VLOOKUP(N5700,Currecny_M!$A$1:$P$10,2,FALSE)</f>
        <v>2.35</v>
      </c>
      <c r="H5700" s="39">
        <f>MATCH(C5700,Currecny_M!$A$1:$P$1,0)</f>
        <v>2</v>
      </c>
      <c r="I5700" s="39">
        <f>VLOOKUP(N5700,Currecny_M!$A$1:$P$10,MATCH(Database!C5700,Currecny_M!$A$1:$P$1,0),FALSE)</f>
        <v>2.35</v>
      </c>
      <c r="J5700" s="82">
        <f t="shared" ref="J5700:J5763" si="268">F5700*I5700</f>
        <v>-122.39975000000001</v>
      </c>
      <c r="K5700" s="39">
        <f>VLOOKUP('Cover page'!$B$6,Currecny_M!$A$1:$P$10,MATCH(Database!C5700,Currecny_M!$A$1:$P$1,0),FALSE)</f>
        <v>1</v>
      </c>
      <c r="L5700" s="82">
        <f t="shared" ref="L5700:L5763" si="269">J5700/K5700</f>
        <v>-122.39975000000001</v>
      </c>
      <c r="M5700" s="82">
        <f>((E5700/$F$1)*VLOOKUP(N5700,Currecny_M!$A$1:$P$10,MATCH(Database!C5700,Currecny_M!$A$1:$P$1,0),FALSE))/VLOOKUP('Cover page'!$B$6,Currecny_M!$A$1:$P$10,MATCH(Database!C5700,Currecny_M!$A$1:$P$1,0),FALSE)</f>
        <v>-122.39975000000001</v>
      </c>
      <c r="N5700" s="6" t="str">
        <f>VLOOKUP(B5700,Master!$A$2:$C$11,3,FALSE)</f>
        <v>Thai</v>
      </c>
      <c r="O5700" s="6" t="str">
        <f>VLOOKUP(B5700,Master!$A$2:$C$11,2,FALSE)</f>
        <v>Asia</v>
      </c>
      <c r="Q5700" s="39" t="str">
        <f>VLOOKUP(D5700,GL_Master!$A$1:$D$80,2,FALSE)</f>
        <v>BS</v>
      </c>
      <c r="R5700" s="39" t="str">
        <f>VLOOKUP(D5700,GL_Master!$A$1:$D$80,3,FALSE)</f>
        <v>Long-term provisions</v>
      </c>
      <c r="S5700" s="39" t="str">
        <f>VLOOKUP(D5700,GL_Master!$A$1:$D$80,4,FALSE)</f>
        <v>Provision for gratuity</v>
      </c>
    </row>
    <row r="5701" spans="1:19" x14ac:dyDescent="0.25">
      <c r="A5701" s="39" t="s">
        <v>262</v>
      </c>
      <c r="B5701" s="39" t="s">
        <v>43</v>
      </c>
      <c r="C5701" s="7">
        <v>43922</v>
      </c>
      <c r="D5701" s="39" t="s">
        <v>59</v>
      </c>
      <c r="E5701" s="39">
        <v>-22213</v>
      </c>
      <c r="F5701" s="82">
        <f t="shared" si="267"/>
        <v>-22.213000000000001</v>
      </c>
      <c r="G5701" s="39">
        <f>VLOOKUP(N5701,Currecny_M!$A$1:$P$10,2,FALSE)</f>
        <v>2.35</v>
      </c>
      <c r="H5701" s="39">
        <f>MATCH(C5701,Currecny_M!$A$1:$P$1,0)</f>
        <v>2</v>
      </c>
      <c r="I5701" s="39">
        <f>VLOOKUP(N5701,Currecny_M!$A$1:$P$10,MATCH(Database!C5701,Currecny_M!$A$1:$P$1,0),FALSE)</f>
        <v>2.35</v>
      </c>
      <c r="J5701" s="82">
        <f t="shared" si="268"/>
        <v>-52.200550000000007</v>
      </c>
      <c r="K5701" s="39">
        <f>VLOOKUP('Cover page'!$B$6,Currecny_M!$A$1:$P$10,MATCH(Database!C5701,Currecny_M!$A$1:$P$1,0),FALSE)</f>
        <v>1</v>
      </c>
      <c r="L5701" s="82">
        <f t="shared" si="269"/>
        <v>-52.200550000000007</v>
      </c>
      <c r="M5701" s="82">
        <f>((E5701/$F$1)*VLOOKUP(N5701,Currecny_M!$A$1:$P$10,MATCH(Database!C5701,Currecny_M!$A$1:$P$1,0),FALSE))/VLOOKUP('Cover page'!$B$6,Currecny_M!$A$1:$P$10,MATCH(Database!C5701,Currecny_M!$A$1:$P$1,0),FALSE)</f>
        <v>-52.200550000000007</v>
      </c>
      <c r="N5701" s="6" t="str">
        <f>VLOOKUP(B5701,Master!$A$2:$C$11,3,FALSE)</f>
        <v>Thai</v>
      </c>
      <c r="O5701" s="6" t="str">
        <f>VLOOKUP(B5701,Master!$A$2:$C$11,2,FALSE)</f>
        <v>Asia</v>
      </c>
      <c r="Q5701" s="39" t="str">
        <f>VLOOKUP(D5701,GL_Master!$A$1:$D$80,2,FALSE)</f>
        <v>BS</v>
      </c>
      <c r="R5701" s="39" t="str">
        <f>VLOOKUP(D5701,GL_Master!$A$1:$D$80,3,FALSE)</f>
        <v>Long-term provisions</v>
      </c>
      <c r="S5701" s="39" t="str">
        <f>VLOOKUP(D5701,GL_Master!$A$1:$D$80,4,FALSE)</f>
        <v>Provision for leave encashment</v>
      </c>
    </row>
    <row r="5702" spans="1:19" x14ac:dyDescent="0.25">
      <c r="A5702" s="39" t="s">
        <v>262</v>
      </c>
      <c r="B5702" s="39" t="s">
        <v>43</v>
      </c>
      <c r="C5702" s="7">
        <v>43922</v>
      </c>
      <c r="D5702" s="39" t="s">
        <v>60</v>
      </c>
      <c r="E5702" s="39">
        <v>-6128</v>
      </c>
      <c r="F5702" s="82">
        <f t="shared" si="267"/>
        <v>-6.1280000000000001</v>
      </c>
      <c r="G5702" s="39">
        <f>VLOOKUP(N5702,Currecny_M!$A$1:$P$10,2,FALSE)</f>
        <v>2.35</v>
      </c>
      <c r="H5702" s="39">
        <f>MATCH(C5702,Currecny_M!$A$1:$P$1,0)</f>
        <v>2</v>
      </c>
      <c r="I5702" s="39">
        <f>VLOOKUP(N5702,Currecny_M!$A$1:$P$10,MATCH(Database!C5702,Currecny_M!$A$1:$P$1,0),FALSE)</f>
        <v>2.35</v>
      </c>
      <c r="J5702" s="82">
        <f t="shared" si="268"/>
        <v>-14.4008</v>
      </c>
      <c r="K5702" s="39">
        <f>VLOOKUP('Cover page'!$B$6,Currecny_M!$A$1:$P$10,MATCH(Database!C5702,Currecny_M!$A$1:$P$1,0),FALSE)</f>
        <v>1</v>
      </c>
      <c r="L5702" s="82">
        <f t="shared" si="269"/>
        <v>-14.4008</v>
      </c>
      <c r="M5702" s="82">
        <f>((E5702/$F$1)*VLOOKUP(N5702,Currecny_M!$A$1:$P$10,MATCH(Database!C5702,Currecny_M!$A$1:$P$1,0),FALSE))/VLOOKUP('Cover page'!$B$6,Currecny_M!$A$1:$P$10,MATCH(Database!C5702,Currecny_M!$A$1:$P$1,0),FALSE)</f>
        <v>-14.4008</v>
      </c>
      <c r="N5702" s="6" t="str">
        <f>VLOOKUP(B5702,Master!$A$2:$C$11,3,FALSE)</f>
        <v>Thai</v>
      </c>
      <c r="O5702" s="6" t="str">
        <f>VLOOKUP(B5702,Master!$A$2:$C$11,2,FALSE)</f>
        <v>Asia</v>
      </c>
      <c r="Q5702" s="39" t="str">
        <f>VLOOKUP(D5702,GL_Master!$A$1:$D$80,2,FALSE)</f>
        <v>BS</v>
      </c>
      <c r="R5702" s="39" t="str">
        <f>VLOOKUP(D5702,GL_Master!$A$1:$D$80,3,FALSE)</f>
        <v>Trade Payables</v>
      </c>
      <c r="S5702" s="39" t="str">
        <f>VLOOKUP(D5702,GL_Master!$A$1:$D$80,4,FALSE)</f>
        <v>Trade payable</v>
      </c>
    </row>
    <row r="5703" spans="1:19" x14ac:dyDescent="0.25">
      <c r="A5703" s="39" t="s">
        <v>262</v>
      </c>
      <c r="B5703" s="39" t="s">
        <v>43</v>
      </c>
      <c r="C5703" s="7">
        <v>43922</v>
      </c>
      <c r="D5703" s="39" t="s">
        <v>61</v>
      </c>
      <c r="E5703" s="39">
        <v>-64340</v>
      </c>
      <c r="F5703" s="82">
        <f t="shared" si="267"/>
        <v>-64.34</v>
      </c>
      <c r="G5703" s="39">
        <f>VLOOKUP(N5703,Currecny_M!$A$1:$P$10,2,FALSE)</f>
        <v>2.35</v>
      </c>
      <c r="H5703" s="39">
        <f>MATCH(C5703,Currecny_M!$A$1:$P$1,0)</f>
        <v>2</v>
      </c>
      <c r="I5703" s="39">
        <f>VLOOKUP(N5703,Currecny_M!$A$1:$P$10,MATCH(Database!C5703,Currecny_M!$A$1:$P$1,0),FALSE)</f>
        <v>2.35</v>
      </c>
      <c r="J5703" s="82">
        <f t="shared" si="268"/>
        <v>-151.19900000000001</v>
      </c>
      <c r="K5703" s="39">
        <f>VLOOKUP('Cover page'!$B$6,Currecny_M!$A$1:$P$10,MATCH(Database!C5703,Currecny_M!$A$1:$P$1,0),FALSE)</f>
        <v>1</v>
      </c>
      <c r="L5703" s="82">
        <f t="shared" si="269"/>
        <v>-151.19900000000001</v>
      </c>
      <c r="M5703" s="82">
        <f>((E5703/$F$1)*VLOOKUP(N5703,Currecny_M!$A$1:$P$10,MATCH(Database!C5703,Currecny_M!$A$1:$P$1,0),FALSE))/VLOOKUP('Cover page'!$B$6,Currecny_M!$A$1:$P$10,MATCH(Database!C5703,Currecny_M!$A$1:$P$1,0),FALSE)</f>
        <v>-151.19900000000001</v>
      </c>
      <c r="N5703" s="6" t="str">
        <f>VLOOKUP(B5703,Master!$A$2:$C$11,3,FALSE)</f>
        <v>Thai</v>
      </c>
      <c r="O5703" s="6" t="str">
        <f>VLOOKUP(B5703,Master!$A$2:$C$11,2,FALSE)</f>
        <v>Asia</v>
      </c>
      <c r="Q5703" s="39" t="str">
        <f>VLOOKUP(D5703,GL_Master!$A$1:$D$80,2,FALSE)</f>
        <v>BS</v>
      </c>
      <c r="R5703" s="39" t="str">
        <f>VLOOKUP(D5703,GL_Master!$A$1:$D$80,3,FALSE)</f>
        <v>Provisions</v>
      </c>
      <c r="S5703" s="39" t="str">
        <f>VLOOKUP(D5703,GL_Master!$A$1:$D$80,4,FALSE)</f>
        <v>Provision for doubtful assets</v>
      </c>
    </row>
    <row r="5704" spans="1:19" x14ac:dyDescent="0.25">
      <c r="A5704" s="39" t="s">
        <v>262</v>
      </c>
      <c r="B5704" s="39" t="s">
        <v>43</v>
      </c>
      <c r="C5704" s="7">
        <v>43922</v>
      </c>
      <c r="D5704" s="39" t="s">
        <v>62</v>
      </c>
      <c r="E5704" s="39">
        <v>-2298</v>
      </c>
      <c r="F5704" s="82">
        <f t="shared" si="267"/>
        <v>-2.298</v>
      </c>
      <c r="G5704" s="39">
        <f>VLOOKUP(N5704,Currecny_M!$A$1:$P$10,2,FALSE)</f>
        <v>2.35</v>
      </c>
      <c r="H5704" s="39">
        <f>MATCH(C5704,Currecny_M!$A$1:$P$1,0)</f>
        <v>2</v>
      </c>
      <c r="I5704" s="39">
        <f>VLOOKUP(N5704,Currecny_M!$A$1:$P$10,MATCH(Database!C5704,Currecny_M!$A$1:$P$1,0),FALSE)</f>
        <v>2.35</v>
      </c>
      <c r="J5704" s="82">
        <f t="shared" si="268"/>
        <v>-5.4003000000000005</v>
      </c>
      <c r="K5704" s="39">
        <f>VLOOKUP('Cover page'!$B$6,Currecny_M!$A$1:$P$10,MATCH(Database!C5704,Currecny_M!$A$1:$P$1,0),FALSE)</f>
        <v>1</v>
      </c>
      <c r="L5704" s="82">
        <f t="shared" si="269"/>
        <v>-5.4003000000000005</v>
      </c>
      <c r="M5704" s="82">
        <f>((E5704/$F$1)*VLOOKUP(N5704,Currecny_M!$A$1:$P$10,MATCH(Database!C5704,Currecny_M!$A$1:$P$1,0),FALSE))/VLOOKUP('Cover page'!$B$6,Currecny_M!$A$1:$P$10,MATCH(Database!C5704,Currecny_M!$A$1:$P$1,0),FALSE)</f>
        <v>-5.4003000000000005</v>
      </c>
      <c r="N5704" s="6" t="str">
        <f>VLOOKUP(B5704,Master!$A$2:$C$11,3,FALSE)</f>
        <v>Thai</v>
      </c>
      <c r="O5704" s="6" t="str">
        <f>VLOOKUP(B5704,Master!$A$2:$C$11,2,FALSE)</f>
        <v>Asia</v>
      </c>
      <c r="Q5704" s="39" t="str">
        <f>VLOOKUP(D5704,GL_Master!$A$1:$D$80,2,FALSE)</f>
        <v>BS</v>
      </c>
      <c r="R5704" s="39" t="str">
        <f>VLOOKUP(D5704,GL_Master!$A$1:$D$80,3,FALSE)</f>
        <v>Provisions</v>
      </c>
      <c r="S5704" s="39" t="str">
        <f>VLOOKUP(D5704,GL_Master!$A$1:$D$80,4,FALSE)</f>
        <v>Provision for Insurance</v>
      </c>
    </row>
    <row r="5705" spans="1:19" x14ac:dyDescent="0.25">
      <c r="A5705" s="39" t="s">
        <v>262</v>
      </c>
      <c r="B5705" s="39" t="s">
        <v>43</v>
      </c>
      <c r="C5705" s="7">
        <v>43922</v>
      </c>
      <c r="D5705" s="39" t="s">
        <v>63</v>
      </c>
      <c r="E5705" s="39">
        <v>5362</v>
      </c>
      <c r="F5705" s="82">
        <f t="shared" si="267"/>
        <v>5.3620000000000001</v>
      </c>
      <c r="G5705" s="39">
        <f>VLOOKUP(N5705,Currecny_M!$A$1:$P$10,2,FALSE)</f>
        <v>2.35</v>
      </c>
      <c r="H5705" s="39">
        <f>MATCH(C5705,Currecny_M!$A$1:$P$1,0)</f>
        <v>2</v>
      </c>
      <c r="I5705" s="39">
        <f>VLOOKUP(N5705,Currecny_M!$A$1:$P$10,MATCH(Database!C5705,Currecny_M!$A$1:$P$1,0),FALSE)</f>
        <v>2.35</v>
      </c>
      <c r="J5705" s="82">
        <f t="shared" si="268"/>
        <v>12.600700000000002</v>
      </c>
      <c r="K5705" s="39">
        <f>VLOOKUP('Cover page'!$B$6,Currecny_M!$A$1:$P$10,MATCH(Database!C5705,Currecny_M!$A$1:$P$1,0),FALSE)</f>
        <v>1</v>
      </c>
      <c r="L5705" s="82">
        <f t="shared" si="269"/>
        <v>12.600700000000002</v>
      </c>
      <c r="M5705" s="82">
        <f>((E5705/$F$1)*VLOOKUP(N5705,Currecny_M!$A$1:$P$10,MATCH(Database!C5705,Currecny_M!$A$1:$P$1,0),FALSE))/VLOOKUP('Cover page'!$B$6,Currecny_M!$A$1:$P$10,MATCH(Database!C5705,Currecny_M!$A$1:$P$1,0),FALSE)</f>
        <v>12.600700000000002</v>
      </c>
      <c r="N5705" s="6" t="str">
        <f>VLOOKUP(B5705,Master!$A$2:$C$11,3,FALSE)</f>
        <v>Thai</v>
      </c>
      <c r="O5705" s="6" t="str">
        <f>VLOOKUP(B5705,Master!$A$2:$C$11,2,FALSE)</f>
        <v>Asia</v>
      </c>
      <c r="Q5705" s="39" t="str">
        <f>VLOOKUP(D5705,GL_Master!$A$1:$D$80,2,FALSE)</f>
        <v>BS</v>
      </c>
      <c r="R5705" s="39" t="str">
        <f>VLOOKUP(D5705,GL_Master!$A$1:$D$80,3,FALSE)</f>
        <v>Gross Block</v>
      </c>
      <c r="S5705" s="39" t="str">
        <f>VLOOKUP(D5705,GL_Master!$A$1:$D$80,4,FALSE)</f>
        <v>Tangible Fixed assets</v>
      </c>
    </row>
    <row r="5706" spans="1:19" x14ac:dyDescent="0.25">
      <c r="A5706" s="39" t="s">
        <v>262</v>
      </c>
      <c r="B5706" s="39" t="s">
        <v>43</v>
      </c>
      <c r="C5706" s="7">
        <v>43922</v>
      </c>
      <c r="D5706" s="39" t="s">
        <v>64</v>
      </c>
      <c r="E5706" s="39">
        <v>307149</v>
      </c>
      <c r="F5706" s="82">
        <f t="shared" si="267"/>
        <v>307.149</v>
      </c>
      <c r="G5706" s="39">
        <f>VLOOKUP(N5706,Currecny_M!$A$1:$P$10,2,FALSE)</f>
        <v>2.35</v>
      </c>
      <c r="H5706" s="39">
        <f>MATCH(C5706,Currecny_M!$A$1:$P$1,0)</f>
        <v>2</v>
      </c>
      <c r="I5706" s="39">
        <f>VLOOKUP(N5706,Currecny_M!$A$1:$P$10,MATCH(Database!C5706,Currecny_M!$A$1:$P$1,0),FALSE)</f>
        <v>2.35</v>
      </c>
      <c r="J5706" s="82">
        <f t="shared" si="268"/>
        <v>721.80015000000003</v>
      </c>
      <c r="K5706" s="39">
        <f>VLOOKUP('Cover page'!$B$6,Currecny_M!$A$1:$P$10,MATCH(Database!C5706,Currecny_M!$A$1:$P$1,0),FALSE)</f>
        <v>1</v>
      </c>
      <c r="L5706" s="82">
        <f t="shared" si="269"/>
        <v>721.80015000000003</v>
      </c>
      <c r="M5706" s="82">
        <f>((E5706/$F$1)*VLOOKUP(N5706,Currecny_M!$A$1:$P$10,MATCH(Database!C5706,Currecny_M!$A$1:$P$1,0),FALSE))/VLOOKUP('Cover page'!$B$6,Currecny_M!$A$1:$P$10,MATCH(Database!C5706,Currecny_M!$A$1:$P$1,0),FALSE)</f>
        <v>721.80015000000003</v>
      </c>
      <c r="N5706" s="6" t="str">
        <f>VLOOKUP(B5706,Master!$A$2:$C$11,3,FALSE)</f>
        <v>Thai</v>
      </c>
      <c r="O5706" s="6" t="str">
        <f>VLOOKUP(B5706,Master!$A$2:$C$11,2,FALSE)</f>
        <v>Asia</v>
      </c>
      <c r="Q5706" s="39" t="str">
        <f>VLOOKUP(D5706,GL_Master!$A$1:$D$80,2,FALSE)</f>
        <v>BS</v>
      </c>
      <c r="R5706" s="39" t="str">
        <f>VLOOKUP(D5706,GL_Master!$A$1:$D$80,3,FALSE)</f>
        <v>Gross Block</v>
      </c>
      <c r="S5706" s="39" t="str">
        <f>VLOOKUP(D5706,GL_Master!$A$1:$D$80,4,FALSE)</f>
        <v>Tangible Fixed assets</v>
      </c>
    </row>
    <row r="5707" spans="1:19" x14ac:dyDescent="0.25">
      <c r="A5707" s="39" t="s">
        <v>262</v>
      </c>
      <c r="B5707" s="39" t="s">
        <v>43</v>
      </c>
      <c r="C5707" s="7">
        <v>43922</v>
      </c>
      <c r="D5707" s="39" t="s">
        <v>65</v>
      </c>
      <c r="E5707" s="39">
        <v>-193787</v>
      </c>
      <c r="F5707" s="82">
        <f t="shared" si="267"/>
        <v>-193.78700000000001</v>
      </c>
      <c r="G5707" s="39">
        <f>VLOOKUP(N5707,Currecny_M!$A$1:$P$10,2,FALSE)</f>
        <v>2.35</v>
      </c>
      <c r="H5707" s="39">
        <f>MATCH(C5707,Currecny_M!$A$1:$P$1,0)</f>
        <v>2</v>
      </c>
      <c r="I5707" s="39">
        <f>VLOOKUP(N5707,Currecny_M!$A$1:$P$10,MATCH(Database!C5707,Currecny_M!$A$1:$P$1,0),FALSE)</f>
        <v>2.35</v>
      </c>
      <c r="J5707" s="82">
        <f t="shared" si="268"/>
        <v>-455.39945000000006</v>
      </c>
      <c r="K5707" s="39">
        <f>VLOOKUP('Cover page'!$B$6,Currecny_M!$A$1:$P$10,MATCH(Database!C5707,Currecny_M!$A$1:$P$1,0),FALSE)</f>
        <v>1</v>
      </c>
      <c r="L5707" s="82">
        <f t="shared" si="269"/>
        <v>-455.39945000000006</v>
      </c>
      <c r="M5707" s="82">
        <f>((E5707/$F$1)*VLOOKUP(N5707,Currecny_M!$A$1:$P$10,MATCH(Database!C5707,Currecny_M!$A$1:$P$1,0),FALSE))/VLOOKUP('Cover page'!$B$6,Currecny_M!$A$1:$P$10,MATCH(Database!C5707,Currecny_M!$A$1:$P$1,0),FALSE)</f>
        <v>-455.39945000000006</v>
      </c>
      <c r="N5707" s="6" t="str">
        <f>VLOOKUP(B5707,Master!$A$2:$C$11,3,FALSE)</f>
        <v>Thai</v>
      </c>
      <c r="O5707" s="6" t="str">
        <f>VLOOKUP(B5707,Master!$A$2:$C$11,2,FALSE)</f>
        <v>Asia</v>
      </c>
      <c r="Q5707" s="39" t="str">
        <f>VLOOKUP(D5707,GL_Master!$A$1:$D$80,2,FALSE)</f>
        <v>BS</v>
      </c>
      <c r="R5707" s="39" t="str">
        <f>VLOOKUP(D5707,GL_Master!$A$1:$D$80,3,FALSE)</f>
        <v>Accumulated Depreciation</v>
      </c>
      <c r="S5707" s="39" t="str">
        <f>VLOOKUP(D5707,GL_Master!$A$1:$D$80,4,FALSE)</f>
        <v>Accumulated Depreciation</v>
      </c>
    </row>
    <row r="5708" spans="1:19" x14ac:dyDescent="0.25">
      <c r="A5708" s="39" t="s">
        <v>262</v>
      </c>
      <c r="B5708" s="39" t="s">
        <v>43</v>
      </c>
      <c r="C5708" s="7">
        <v>43922</v>
      </c>
      <c r="D5708" s="39" t="s">
        <v>66</v>
      </c>
      <c r="E5708" s="39">
        <v>165447</v>
      </c>
      <c r="F5708" s="82">
        <f t="shared" si="267"/>
        <v>165.447</v>
      </c>
      <c r="G5708" s="39">
        <f>VLOOKUP(N5708,Currecny_M!$A$1:$P$10,2,FALSE)</f>
        <v>2.35</v>
      </c>
      <c r="H5708" s="39">
        <f>MATCH(C5708,Currecny_M!$A$1:$P$1,0)</f>
        <v>2</v>
      </c>
      <c r="I5708" s="39">
        <f>VLOOKUP(N5708,Currecny_M!$A$1:$P$10,MATCH(Database!C5708,Currecny_M!$A$1:$P$1,0),FALSE)</f>
        <v>2.35</v>
      </c>
      <c r="J5708" s="82">
        <f t="shared" si="268"/>
        <v>388.80045000000001</v>
      </c>
      <c r="K5708" s="39">
        <f>VLOOKUP('Cover page'!$B$6,Currecny_M!$A$1:$P$10,MATCH(Database!C5708,Currecny_M!$A$1:$P$1,0),FALSE)</f>
        <v>1</v>
      </c>
      <c r="L5708" s="82">
        <f t="shared" si="269"/>
        <v>388.80045000000001</v>
      </c>
      <c r="M5708" s="82">
        <f>((E5708/$F$1)*VLOOKUP(N5708,Currecny_M!$A$1:$P$10,MATCH(Database!C5708,Currecny_M!$A$1:$P$1,0),FALSE))/VLOOKUP('Cover page'!$B$6,Currecny_M!$A$1:$P$10,MATCH(Database!C5708,Currecny_M!$A$1:$P$1,0),FALSE)</f>
        <v>388.80045000000001</v>
      </c>
      <c r="N5708" s="6" t="str">
        <f>VLOOKUP(B5708,Master!$A$2:$C$11,3,FALSE)</f>
        <v>Thai</v>
      </c>
      <c r="O5708" s="6" t="str">
        <f>VLOOKUP(B5708,Master!$A$2:$C$11,2,FALSE)</f>
        <v>Asia</v>
      </c>
      <c r="Q5708" s="39" t="str">
        <f>VLOOKUP(D5708,GL_Master!$A$1:$D$80,2,FALSE)</f>
        <v>BS</v>
      </c>
      <c r="R5708" s="39" t="str">
        <f>VLOOKUP(D5708,GL_Master!$A$1:$D$80,3,FALSE)</f>
        <v>Gross Block</v>
      </c>
      <c r="S5708" s="39" t="str">
        <f>VLOOKUP(D5708,GL_Master!$A$1:$D$80,4,FALSE)</f>
        <v>Tangible Fixed assets</v>
      </c>
    </row>
    <row r="5709" spans="1:19" x14ac:dyDescent="0.25">
      <c r="A5709" s="39" t="s">
        <v>262</v>
      </c>
      <c r="B5709" s="39" t="s">
        <v>43</v>
      </c>
      <c r="C5709" s="7">
        <v>43922</v>
      </c>
      <c r="D5709" s="39" t="s">
        <v>67</v>
      </c>
      <c r="E5709" s="39">
        <v>60511</v>
      </c>
      <c r="F5709" s="82">
        <f t="shared" si="267"/>
        <v>60.511000000000003</v>
      </c>
      <c r="G5709" s="39">
        <f>VLOOKUP(N5709,Currecny_M!$A$1:$P$10,2,FALSE)</f>
        <v>2.35</v>
      </c>
      <c r="H5709" s="39">
        <f>MATCH(C5709,Currecny_M!$A$1:$P$1,0)</f>
        <v>2</v>
      </c>
      <c r="I5709" s="39">
        <f>VLOOKUP(N5709,Currecny_M!$A$1:$P$10,MATCH(Database!C5709,Currecny_M!$A$1:$P$1,0),FALSE)</f>
        <v>2.35</v>
      </c>
      <c r="J5709" s="82">
        <f t="shared" si="268"/>
        <v>142.20085</v>
      </c>
      <c r="K5709" s="39">
        <f>VLOOKUP('Cover page'!$B$6,Currecny_M!$A$1:$P$10,MATCH(Database!C5709,Currecny_M!$A$1:$P$1,0),FALSE)</f>
        <v>1</v>
      </c>
      <c r="L5709" s="82">
        <f t="shared" si="269"/>
        <v>142.20085</v>
      </c>
      <c r="M5709" s="82">
        <f>((E5709/$F$1)*VLOOKUP(N5709,Currecny_M!$A$1:$P$10,MATCH(Database!C5709,Currecny_M!$A$1:$P$1,0),FALSE))/VLOOKUP('Cover page'!$B$6,Currecny_M!$A$1:$P$10,MATCH(Database!C5709,Currecny_M!$A$1:$P$1,0),FALSE)</f>
        <v>142.20085</v>
      </c>
      <c r="N5709" s="6" t="str">
        <f>VLOOKUP(B5709,Master!$A$2:$C$11,3,FALSE)</f>
        <v>Thai</v>
      </c>
      <c r="O5709" s="6" t="str">
        <f>VLOOKUP(B5709,Master!$A$2:$C$11,2,FALSE)</f>
        <v>Asia</v>
      </c>
      <c r="Q5709" s="39" t="str">
        <f>VLOOKUP(D5709,GL_Master!$A$1:$D$80,2,FALSE)</f>
        <v>BS</v>
      </c>
      <c r="R5709" s="39" t="str">
        <f>VLOOKUP(D5709,GL_Master!$A$1:$D$80,3,FALSE)</f>
        <v>Gross Block</v>
      </c>
      <c r="S5709" s="39" t="str">
        <f>VLOOKUP(D5709,GL_Master!$A$1:$D$80,4,FALSE)</f>
        <v>Tangible Fixed assets</v>
      </c>
    </row>
    <row r="5710" spans="1:19" x14ac:dyDescent="0.25">
      <c r="A5710" s="39" t="s">
        <v>262</v>
      </c>
      <c r="B5710" s="39" t="s">
        <v>43</v>
      </c>
      <c r="C5710" s="7">
        <v>43922</v>
      </c>
      <c r="D5710" s="39" t="s">
        <v>68</v>
      </c>
      <c r="E5710" s="39">
        <v>-52851</v>
      </c>
      <c r="F5710" s="82">
        <f t="shared" si="267"/>
        <v>-52.850999999999999</v>
      </c>
      <c r="G5710" s="39">
        <f>VLOOKUP(N5710,Currecny_M!$A$1:$P$10,2,FALSE)</f>
        <v>2.35</v>
      </c>
      <c r="H5710" s="39">
        <f>MATCH(C5710,Currecny_M!$A$1:$P$1,0)</f>
        <v>2</v>
      </c>
      <c r="I5710" s="39">
        <f>VLOOKUP(N5710,Currecny_M!$A$1:$P$10,MATCH(Database!C5710,Currecny_M!$A$1:$P$1,0),FALSE)</f>
        <v>2.35</v>
      </c>
      <c r="J5710" s="82">
        <f t="shared" si="268"/>
        <v>-124.19985</v>
      </c>
      <c r="K5710" s="39">
        <f>VLOOKUP('Cover page'!$B$6,Currecny_M!$A$1:$P$10,MATCH(Database!C5710,Currecny_M!$A$1:$P$1,0),FALSE)</f>
        <v>1</v>
      </c>
      <c r="L5710" s="82">
        <f t="shared" si="269"/>
        <v>-124.19985</v>
      </c>
      <c r="M5710" s="82">
        <f>((E5710/$F$1)*VLOOKUP(N5710,Currecny_M!$A$1:$P$10,MATCH(Database!C5710,Currecny_M!$A$1:$P$1,0),FALSE))/VLOOKUP('Cover page'!$B$6,Currecny_M!$A$1:$P$10,MATCH(Database!C5710,Currecny_M!$A$1:$P$1,0),FALSE)</f>
        <v>-124.19985</v>
      </c>
      <c r="N5710" s="6" t="str">
        <f>VLOOKUP(B5710,Master!$A$2:$C$11,3,FALSE)</f>
        <v>Thai</v>
      </c>
      <c r="O5710" s="6" t="str">
        <f>VLOOKUP(B5710,Master!$A$2:$C$11,2,FALSE)</f>
        <v>Asia</v>
      </c>
      <c r="Q5710" s="39" t="str">
        <f>VLOOKUP(D5710,GL_Master!$A$1:$D$80,2,FALSE)</f>
        <v>BS</v>
      </c>
      <c r="R5710" s="39" t="str">
        <f>VLOOKUP(D5710,GL_Master!$A$1:$D$80,3,FALSE)</f>
        <v>Accumulated Depreciation</v>
      </c>
      <c r="S5710" s="39" t="str">
        <f>VLOOKUP(D5710,GL_Master!$A$1:$D$80,4,FALSE)</f>
        <v>Accumulated Depreciation</v>
      </c>
    </row>
    <row r="5711" spans="1:19" x14ac:dyDescent="0.25">
      <c r="A5711" s="39" t="s">
        <v>262</v>
      </c>
      <c r="B5711" s="39" t="s">
        <v>43</v>
      </c>
      <c r="C5711" s="7">
        <v>43922</v>
      </c>
      <c r="D5711" s="39" t="s">
        <v>69</v>
      </c>
      <c r="E5711" s="39">
        <v>104936</v>
      </c>
      <c r="F5711" s="82">
        <f t="shared" si="267"/>
        <v>104.93600000000001</v>
      </c>
      <c r="G5711" s="39">
        <f>VLOOKUP(N5711,Currecny_M!$A$1:$P$10,2,FALSE)</f>
        <v>2.35</v>
      </c>
      <c r="H5711" s="39">
        <f>MATCH(C5711,Currecny_M!$A$1:$P$1,0)</f>
        <v>2</v>
      </c>
      <c r="I5711" s="39">
        <f>VLOOKUP(N5711,Currecny_M!$A$1:$P$10,MATCH(Database!C5711,Currecny_M!$A$1:$P$1,0),FALSE)</f>
        <v>2.35</v>
      </c>
      <c r="J5711" s="82">
        <f t="shared" si="268"/>
        <v>246.59960000000004</v>
      </c>
      <c r="K5711" s="39">
        <f>VLOOKUP('Cover page'!$B$6,Currecny_M!$A$1:$P$10,MATCH(Database!C5711,Currecny_M!$A$1:$P$1,0),FALSE)</f>
        <v>1</v>
      </c>
      <c r="L5711" s="82">
        <f t="shared" si="269"/>
        <v>246.59960000000004</v>
      </c>
      <c r="M5711" s="82">
        <f>((E5711/$F$1)*VLOOKUP(N5711,Currecny_M!$A$1:$P$10,MATCH(Database!C5711,Currecny_M!$A$1:$P$1,0),FALSE))/VLOOKUP('Cover page'!$B$6,Currecny_M!$A$1:$P$10,MATCH(Database!C5711,Currecny_M!$A$1:$P$1,0),FALSE)</f>
        <v>246.59960000000004</v>
      </c>
      <c r="N5711" s="6" t="str">
        <f>VLOOKUP(B5711,Master!$A$2:$C$11,3,FALSE)</f>
        <v>Thai</v>
      </c>
      <c r="O5711" s="6" t="str">
        <f>VLOOKUP(B5711,Master!$A$2:$C$11,2,FALSE)</f>
        <v>Asia</v>
      </c>
      <c r="Q5711" s="39" t="str">
        <f>VLOOKUP(D5711,GL_Master!$A$1:$D$80,2,FALSE)</f>
        <v>BS</v>
      </c>
      <c r="R5711" s="39" t="str">
        <f>VLOOKUP(D5711,GL_Master!$A$1:$D$80,3,FALSE)</f>
        <v>Gross Block</v>
      </c>
      <c r="S5711" s="39" t="str">
        <f>VLOOKUP(D5711,GL_Master!$A$1:$D$80,4,FALSE)</f>
        <v>Tangible Fixed assets</v>
      </c>
    </row>
    <row r="5712" spans="1:19" x14ac:dyDescent="0.25">
      <c r="A5712" s="39" t="s">
        <v>262</v>
      </c>
      <c r="B5712" s="39" t="s">
        <v>43</v>
      </c>
      <c r="C5712" s="7">
        <v>43922</v>
      </c>
      <c r="D5712" s="39" t="s">
        <v>70</v>
      </c>
      <c r="E5712" s="39">
        <v>-3830</v>
      </c>
      <c r="F5712" s="82">
        <f t="shared" si="267"/>
        <v>-3.83</v>
      </c>
      <c r="G5712" s="39">
        <f>VLOOKUP(N5712,Currecny_M!$A$1:$P$10,2,FALSE)</f>
        <v>2.35</v>
      </c>
      <c r="H5712" s="39">
        <f>MATCH(C5712,Currecny_M!$A$1:$P$1,0)</f>
        <v>2</v>
      </c>
      <c r="I5712" s="39">
        <f>VLOOKUP(N5712,Currecny_M!$A$1:$P$10,MATCH(Database!C5712,Currecny_M!$A$1:$P$1,0),FALSE)</f>
        <v>2.35</v>
      </c>
      <c r="J5712" s="82">
        <f t="shared" si="268"/>
        <v>-9.0005000000000006</v>
      </c>
      <c r="K5712" s="39">
        <f>VLOOKUP('Cover page'!$B$6,Currecny_M!$A$1:$P$10,MATCH(Database!C5712,Currecny_M!$A$1:$P$1,0),FALSE)</f>
        <v>1</v>
      </c>
      <c r="L5712" s="82">
        <f t="shared" si="269"/>
        <v>-9.0005000000000006</v>
      </c>
      <c r="M5712" s="82">
        <f>((E5712/$F$1)*VLOOKUP(N5712,Currecny_M!$A$1:$P$10,MATCH(Database!C5712,Currecny_M!$A$1:$P$1,0),FALSE))/VLOOKUP('Cover page'!$B$6,Currecny_M!$A$1:$P$10,MATCH(Database!C5712,Currecny_M!$A$1:$P$1,0),FALSE)</f>
        <v>-9.0005000000000006</v>
      </c>
      <c r="N5712" s="6" t="str">
        <f>VLOOKUP(B5712,Master!$A$2:$C$11,3,FALSE)</f>
        <v>Thai</v>
      </c>
      <c r="O5712" s="6" t="str">
        <f>VLOOKUP(B5712,Master!$A$2:$C$11,2,FALSE)</f>
        <v>Asia</v>
      </c>
      <c r="Q5712" s="39" t="str">
        <f>VLOOKUP(D5712,GL_Master!$A$1:$D$80,2,FALSE)</f>
        <v>BS</v>
      </c>
      <c r="R5712" s="39" t="str">
        <f>VLOOKUP(D5712,GL_Master!$A$1:$D$80,3,FALSE)</f>
        <v>Accumulated Depreciation</v>
      </c>
      <c r="S5712" s="39" t="str">
        <f>VLOOKUP(D5712,GL_Master!$A$1:$D$80,4,FALSE)</f>
        <v>Accumulated Depreciation</v>
      </c>
    </row>
    <row r="5713" spans="1:19" x14ac:dyDescent="0.25">
      <c r="A5713" s="39" t="s">
        <v>262</v>
      </c>
      <c r="B5713" s="39" t="s">
        <v>43</v>
      </c>
      <c r="C5713" s="7">
        <v>43922</v>
      </c>
      <c r="D5713" s="39" t="s">
        <v>71</v>
      </c>
      <c r="E5713" s="39">
        <v>188426</v>
      </c>
      <c r="F5713" s="82">
        <f t="shared" si="267"/>
        <v>188.42599999999999</v>
      </c>
      <c r="G5713" s="39">
        <f>VLOOKUP(N5713,Currecny_M!$A$1:$P$10,2,FALSE)</f>
        <v>2.35</v>
      </c>
      <c r="H5713" s="39">
        <f>MATCH(C5713,Currecny_M!$A$1:$P$1,0)</f>
        <v>2</v>
      </c>
      <c r="I5713" s="39">
        <f>VLOOKUP(N5713,Currecny_M!$A$1:$P$10,MATCH(Database!C5713,Currecny_M!$A$1:$P$1,0),FALSE)</f>
        <v>2.35</v>
      </c>
      <c r="J5713" s="82">
        <f t="shared" si="268"/>
        <v>442.80109999999996</v>
      </c>
      <c r="K5713" s="39">
        <f>VLOOKUP('Cover page'!$B$6,Currecny_M!$A$1:$P$10,MATCH(Database!C5713,Currecny_M!$A$1:$P$1,0),FALSE)</f>
        <v>1</v>
      </c>
      <c r="L5713" s="82">
        <f t="shared" si="269"/>
        <v>442.80109999999996</v>
      </c>
      <c r="M5713" s="82">
        <f>((E5713/$F$1)*VLOOKUP(N5713,Currecny_M!$A$1:$P$10,MATCH(Database!C5713,Currecny_M!$A$1:$P$1,0),FALSE))/VLOOKUP('Cover page'!$B$6,Currecny_M!$A$1:$P$10,MATCH(Database!C5713,Currecny_M!$A$1:$P$1,0),FALSE)</f>
        <v>442.80109999999996</v>
      </c>
      <c r="N5713" s="6" t="str">
        <f>VLOOKUP(B5713,Master!$A$2:$C$11,3,FALSE)</f>
        <v>Thai</v>
      </c>
      <c r="O5713" s="6" t="str">
        <f>VLOOKUP(B5713,Master!$A$2:$C$11,2,FALSE)</f>
        <v>Asia</v>
      </c>
      <c r="Q5713" s="39" t="str">
        <f>VLOOKUP(D5713,GL_Master!$A$1:$D$80,2,FALSE)</f>
        <v>BS</v>
      </c>
      <c r="R5713" s="39" t="str">
        <f>VLOOKUP(D5713,GL_Master!$A$1:$D$80,3,FALSE)</f>
        <v>Gross Block</v>
      </c>
      <c r="S5713" s="39" t="str">
        <f>VLOOKUP(D5713,GL_Master!$A$1:$D$80,4,FALSE)</f>
        <v>Tangible Fixed assets</v>
      </c>
    </row>
    <row r="5714" spans="1:19" x14ac:dyDescent="0.25">
      <c r="A5714" s="39" t="s">
        <v>262</v>
      </c>
      <c r="B5714" s="39" t="s">
        <v>43</v>
      </c>
      <c r="C5714" s="7">
        <v>43922</v>
      </c>
      <c r="D5714" s="39" t="s">
        <v>72</v>
      </c>
      <c r="E5714" s="39">
        <v>1532</v>
      </c>
      <c r="F5714" s="82">
        <f t="shared" si="267"/>
        <v>1.532</v>
      </c>
      <c r="G5714" s="39">
        <f>VLOOKUP(N5714,Currecny_M!$A$1:$P$10,2,FALSE)</f>
        <v>2.35</v>
      </c>
      <c r="H5714" s="39">
        <f>MATCH(C5714,Currecny_M!$A$1:$P$1,0)</f>
        <v>2</v>
      </c>
      <c r="I5714" s="39">
        <f>VLOOKUP(N5714,Currecny_M!$A$1:$P$10,MATCH(Database!C5714,Currecny_M!$A$1:$P$1,0),FALSE)</f>
        <v>2.35</v>
      </c>
      <c r="J5714" s="82">
        <f t="shared" si="268"/>
        <v>3.6002000000000001</v>
      </c>
      <c r="K5714" s="39">
        <f>VLOOKUP('Cover page'!$B$6,Currecny_M!$A$1:$P$10,MATCH(Database!C5714,Currecny_M!$A$1:$P$1,0),FALSE)</f>
        <v>1</v>
      </c>
      <c r="L5714" s="82">
        <f t="shared" si="269"/>
        <v>3.6002000000000001</v>
      </c>
      <c r="M5714" s="82">
        <f>((E5714/$F$1)*VLOOKUP(N5714,Currecny_M!$A$1:$P$10,MATCH(Database!C5714,Currecny_M!$A$1:$P$1,0),FALSE))/VLOOKUP('Cover page'!$B$6,Currecny_M!$A$1:$P$10,MATCH(Database!C5714,Currecny_M!$A$1:$P$1,0),FALSE)</f>
        <v>3.6002000000000001</v>
      </c>
      <c r="N5714" s="6" t="str">
        <f>VLOOKUP(B5714,Master!$A$2:$C$11,3,FALSE)</f>
        <v>Thai</v>
      </c>
      <c r="O5714" s="6" t="str">
        <f>VLOOKUP(B5714,Master!$A$2:$C$11,2,FALSE)</f>
        <v>Asia</v>
      </c>
      <c r="Q5714" s="39" t="str">
        <f>VLOOKUP(D5714,GL_Master!$A$1:$D$80,2,FALSE)</f>
        <v>BS</v>
      </c>
      <c r="R5714" s="39" t="str">
        <f>VLOOKUP(D5714,GL_Master!$A$1:$D$80,3,FALSE)</f>
        <v>Gross Block</v>
      </c>
      <c r="S5714" s="39" t="str">
        <f>VLOOKUP(D5714,GL_Master!$A$1:$D$80,4,FALSE)</f>
        <v>Tangible Fixed assets</v>
      </c>
    </row>
    <row r="5715" spans="1:19" x14ac:dyDescent="0.25">
      <c r="A5715" s="39" t="s">
        <v>262</v>
      </c>
      <c r="B5715" s="39" t="s">
        <v>43</v>
      </c>
      <c r="C5715" s="7">
        <v>43922</v>
      </c>
      <c r="D5715" s="39" t="s">
        <v>73</v>
      </c>
      <c r="E5715" s="39">
        <v>766</v>
      </c>
      <c r="F5715" s="82">
        <f t="shared" si="267"/>
        <v>0.76600000000000001</v>
      </c>
      <c r="G5715" s="39">
        <f>VLOOKUP(N5715,Currecny_M!$A$1:$P$10,2,FALSE)</f>
        <v>2.35</v>
      </c>
      <c r="H5715" s="39">
        <f>MATCH(C5715,Currecny_M!$A$1:$P$1,0)</f>
        <v>2</v>
      </c>
      <c r="I5715" s="39">
        <f>VLOOKUP(N5715,Currecny_M!$A$1:$P$10,MATCH(Database!C5715,Currecny_M!$A$1:$P$1,0),FALSE)</f>
        <v>2.35</v>
      </c>
      <c r="J5715" s="82">
        <f t="shared" si="268"/>
        <v>1.8001</v>
      </c>
      <c r="K5715" s="39">
        <f>VLOOKUP('Cover page'!$B$6,Currecny_M!$A$1:$P$10,MATCH(Database!C5715,Currecny_M!$A$1:$P$1,0),FALSE)</f>
        <v>1</v>
      </c>
      <c r="L5715" s="82">
        <f t="shared" si="269"/>
        <v>1.8001</v>
      </c>
      <c r="M5715" s="82">
        <f>((E5715/$F$1)*VLOOKUP(N5715,Currecny_M!$A$1:$P$10,MATCH(Database!C5715,Currecny_M!$A$1:$P$1,0),FALSE))/VLOOKUP('Cover page'!$B$6,Currecny_M!$A$1:$P$10,MATCH(Database!C5715,Currecny_M!$A$1:$P$1,0),FALSE)</f>
        <v>1.8001</v>
      </c>
      <c r="N5715" s="6" t="str">
        <f>VLOOKUP(B5715,Master!$A$2:$C$11,3,FALSE)</f>
        <v>Thai</v>
      </c>
      <c r="O5715" s="6" t="str">
        <f>VLOOKUP(B5715,Master!$A$2:$C$11,2,FALSE)</f>
        <v>Asia</v>
      </c>
      <c r="Q5715" s="39" t="str">
        <f>VLOOKUP(D5715,GL_Master!$A$1:$D$80,2,FALSE)</f>
        <v>BS</v>
      </c>
      <c r="R5715" s="39" t="str">
        <f>VLOOKUP(D5715,GL_Master!$A$1:$D$80,3,FALSE)</f>
        <v>Gross Block</v>
      </c>
      <c r="S5715" s="39" t="str">
        <f>VLOOKUP(D5715,GL_Master!$A$1:$D$80,4,FALSE)</f>
        <v>Tangible Fixed assets</v>
      </c>
    </row>
    <row r="5716" spans="1:19" x14ac:dyDescent="0.25">
      <c r="A5716" s="39" t="s">
        <v>262</v>
      </c>
      <c r="B5716" s="39" t="s">
        <v>43</v>
      </c>
      <c r="C5716" s="7">
        <v>43922</v>
      </c>
      <c r="D5716" s="39" t="s">
        <v>74</v>
      </c>
      <c r="E5716" s="39">
        <v>-180766</v>
      </c>
      <c r="F5716" s="82">
        <f t="shared" si="267"/>
        <v>-180.76599999999999</v>
      </c>
      <c r="G5716" s="39">
        <f>VLOOKUP(N5716,Currecny_M!$A$1:$P$10,2,FALSE)</f>
        <v>2.35</v>
      </c>
      <c r="H5716" s="39">
        <f>MATCH(C5716,Currecny_M!$A$1:$P$1,0)</f>
        <v>2</v>
      </c>
      <c r="I5716" s="39">
        <f>VLOOKUP(N5716,Currecny_M!$A$1:$P$10,MATCH(Database!C5716,Currecny_M!$A$1:$P$1,0),FALSE)</f>
        <v>2.35</v>
      </c>
      <c r="J5716" s="82">
        <f t="shared" si="268"/>
        <v>-424.80009999999999</v>
      </c>
      <c r="K5716" s="39">
        <f>VLOOKUP('Cover page'!$B$6,Currecny_M!$A$1:$P$10,MATCH(Database!C5716,Currecny_M!$A$1:$P$1,0),FALSE)</f>
        <v>1</v>
      </c>
      <c r="L5716" s="82">
        <f t="shared" si="269"/>
        <v>-424.80009999999999</v>
      </c>
      <c r="M5716" s="82">
        <f>((E5716/$F$1)*VLOOKUP(N5716,Currecny_M!$A$1:$P$10,MATCH(Database!C5716,Currecny_M!$A$1:$P$1,0),FALSE))/VLOOKUP('Cover page'!$B$6,Currecny_M!$A$1:$P$10,MATCH(Database!C5716,Currecny_M!$A$1:$P$1,0),FALSE)</f>
        <v>-424.80009999999999</v>
      </c>
      <c r="N5716" s="6" t="str">
        <f>VLOOKUP(B5716,Master!$A$2:$C$11,3,FALSE)</f>
        <v>Thai</v>
      </c>
      <c r="O5716" s="6" t="str">
        <f>VLOOKUP(B5716,Master!$A$2:$C$11,2,FALSE)</f>
        <v>Asia</v>
      </c>
      <c r="Q5716" s="39" t="str">
        <f>VLOOKUP(D5716,GL_Master!$A$1:$D$80,2,FALSE)</f>
        <v>BS</v>
      </c>
      <c r="R5716" s="39" t="str">
        <f>VLOOKUP(D5716,GL_Master!$A$1:$D$80,3,FALSE)</f>
        <v>Accumulated Depreciation</v>
      </c>
      <c r="S5716" s="39" t="str">
        <f>VLOOKUP(D5716,GL_Master!$A$1:$D$80,4,FALSE)</f>
        <v>Accumulated Depreciation</v>
      </c>
    </row>
    <row r="5717" spans="1:19" x14ac:dyDescent="0.25">
      <c r="A5717" s="39" t="s">
        <v>262</v>
      </c>
      <c r="B5717" s="39" t="s">
        <v>43</v>
      </c>
      <c r="C5717" s="7">
        <v>43922</v>
      </c>
      <c r="D5717" s="39" t="s">
        <v>21</v>
      </c>
      <c r="E5717" s="39">
        <v>15319</v>
      </c>
      <c r="F5717" s="82">
        <f t="shared" si="267"/>
        <v>15.319000000000001</v>
      </c>
      <c r="G5717" s="39">
        <f>VLOOKUP(N5717,Currecny_M!$A$1:$P$10,2,FALSE)</f>
        <v>2.35</v>
      </c>
      <c r="H5717" s="39">
        <f>MATCH(C5717,Currecny_M!$A$1:$P$1,0)</f>
        <v>2</v>
      </c>
      <c r="I5717" s="39">
        <f>VLOOKUP(N5717,Currecny_M!$A$1:$P$10,MATCH(Database!C5717,Currecny_M!$A$1:$P$1,0),FALSE)</f>
        <v>2.35</v>
      </c>
      <c r="J5717" s="82">
        <f t="shared" si="268"/>
        <v>35.999650000000003</v>
      </c>
      <c r="K5717" s="39">
        <f>VLOOKUP('Cover page'!$B$6,Currecny_M!$A$1:$P$10,MATCH(Database!C5717,Currecny_M!$A$1:$P$1,0),FALSE)</f>
        <v>1</v>
      </c>
      <c r="L5717" s="82">
        <f t="shared" si="269"/>
        <v>35.999650000000003</v>
      </c>
      <c r="M5717" s="82">
        <f>((E5717/$F$1)*VLOOKUP(N5717,Currecny_M!$A$1:$P$10,MATCH(Database!C5717,Currecny_M!$A$1:$P$1,0),FALSE))/VLOOKUP('Cover page'!$B$6,Currecny_M!$A$1:$P$10,MATCH(Database!C5717,Currecny_M!$A$1:$P$1,0),FALSE)</f>
        <v>35.999650000000003</v>
      </c>
      <c r="N5717" s="6" t="str">
        <f>VLOOKUP(B5717,Master!$A$2:$C$11,3,FALSE)</f>
        <v>Thai</v>
      </c>
      <c r="O5717" s="6" t="str">
        <f>VLOOKUP(B5717,Master!$A$2:$C$11,2,FALSE)</f>
        <v>Asia</v>
      </c>
      <c r="Q5717" s="39" t="str">
        <f>VLOOKUP(D5717,GL_Master!$A$1:$D$80,2,FALSE)</f>
        <v>BS</v>
      </c>
      <c r="R5717" s="39" t="str">
        <f>VLOOKUP(D5717,GL_Master!$A$1:$D$80,3,FALSE)</f>
        <v>Gross Block</v>
      </c>
      <c r="S5717" s="39" t="str">
        <f>VLOOKUP(D5717,GL_Master!$A$1:$D$80,4,FALSE)</f>
        <v>Tangible Fixed assets</v>
      </c>
    </row>
    <row r="5718" spans="1:19" x14ac:dyDescent="0.25">
      <c r="A5718" s="39" t="s">
        <v>262</v>
      </c>
      <c r="B5718" s="39" t="s">
        <v>43</v>
      </c>
      <c r="C5718" s="7">
        <v>43922</v>
      </c>
      <c r="D5718" s="39" t="s">
        <v>27</v>
      </c>
      <c r="E5718" s="39">
        <v>34468</v>
      </c>
      <c r="F5718" s="82">
        <f t="shared" si="267"/>
        <v>34.468000000000004</v>
      </c>
      <c r="G5718" s="39">
        <f>VLOOKUP(N5718,Currecny_M!$A$1:$P$10,2,FALSE)</f>
        <v>2.35</v>
      </c>
      <c r="H5718" s="39">
        <f>MATCH(C5718,Currecny_M!$A$1:$P$1,0)</f>
        <v>2</v>
      </c>
      <c r="I5718" s="39">
        <f>VLOOKUP(N5718,Currecny_M!$A$1:$P$10,MATCH(Database!C5718,Currecny_M!$A$1:$P$1,0),FALSE)</f>
        <v>2.35</v>
      </c>
      <c r="J5718" s="82">
        <f t="shared" si="268"/>
        <v>80.999800000000008</v>
      </c>
      <c r="K5718" s="39">
        <f>VLOOKUP('Cover page'!$B$6,Currecny_M!$A$1:$P$10,MATCH(Database!C5718,Currecny_M!$A$1:$P$1,0),FALSE)</f>
        <v>1</v>
      </c>
      <c r="L5718" s="82">
        <f t="shared" si="269"/>
        <v>80.999800000000008</v>
      </c>
      <c r="M5718" s="82">
        <f>((E5718/$F$1)*VLOOKUP(N5718,Currecny_M!$A$1:$P$10,MATCH(Database!C5718,Currecny_M!$A$1:$P$1,0),FALSE))/VLOOKUP('Cover page'!$B$6,Currecny_M!$A$1:$P$10,MATCH(Database!C5718,Currecny_M!$A$1:$P$1,0),FALSE)</f>
        <v>80.999800000000008</v>
      </c>
      <c r="N5718" s="6" t="str">
        <f>VLOOKUP(B5718,Master!$A$2:$C$11,3,FALSE)</f>
        <v>Thai</v>
      </c>
      <c r="O5718" s="6" t="str">
        <f>VLOOKUP(B5718,Master!$A$2:$C$11,2,FALSE)</f>
        <v>Asia</v>
      </c>
      <c r="Q5718" s="39" t="str">
        <f>VLOOKUP(D5718,GL_Master!$A$1:$D$80,2,FALSE)</f>
        <v>BS</v>
      </c>
      <c r="R5718" s="39" t="str">
        <f>VLOOKUP(D5718,GL_Master!$A$1:$D$80,3,FALSE)</f>
        <v>Gross Block</v>
      </c>
      <c r="S5718" s="39" t="str">
        <f>VLOOKUP(D5718,GL_Master!$A$1:$D$80,4,FALSE)</f>
        <v>Tangible Fixed assets</v>
      </c>
    </row>
    <row r="5719" spans="1:19" x14ac:dyDescent="0.25">
      <c r="A5719" s="39" t="s">
        <v>262</v>
      </c>
      <c r="B5719" s="39" t="s">
        <v>43</v>
      </c>
      <c r="C5719" s="7">
        <v>43922</v>
      </c>
      <c r="D5719" s="39" t="s">
        <v>75</v>
      </c>
      <c r="E5719" s="39">
        <v>-766</v>
      </c>
      <c r="F5719" s="82">
        <f t="shared" si="267"/>
        <v>-0.76600000000000001</v>
      </c>
      <c r="G5719" s="39">
        <f>VLOOKUP(N5719,Currecny_M!$A$1:$P$10,2,FALSE)</f>
        <v>2.35</v>
      </c>
      <c r="H5719" s="39">
        <f>MATCH(C5719,Currecny_M!$A$1:$P$1,0)</f>
        <v>2</v>
      </c>
      <c r="I5719" s="39">
        <f>VLOOKUP(N5719,Currecny_M!$A$1:$P$10,MATCH(Database!C5719,Currecny_M!$A$1:$P$1,0),FALSE)</f>
        <v>2.35</v>
      </c>
      <c r="J5719" s="82">
        <f t="shared" si="268"/>
        <v>-1.8001</v>
      </c>
      <c r="K5719" s="39">
        <f>VLOOKUP('Cover page'!$B$6,Currecny_M!$A$1:$P$10,MATCH(Database!C5719,Currecny_M!$A$1:$P$1,0),FALSE)</f>
        <v>1</v>
      </c>
      <c r="L5719" s="82">
        <f t="shared" si="269"/>
        <v>-1.8001</v>
      </c>
      <c r="M5719" s="82">
        <f>((E5719/$F$1)*VLOOKUP(N5719,Currecny_M!$A$1:$P$10,MATCH(Database!C5719,Currecny_M!$A$1:$P$1,0),FALSE))/VLOOKUP('Cover page'!$B$6,Currecny_M!$A$1:$P$10,MATCH(Database!C5719,Currecny_M!$A$1:$P$1,0),FALSE)</f>
        <v>-1.8001</v>
      </c>
      <c r="N5719" s="6" t="str">
        <f>VLOOKUP(B5719,Master!$A$2:$C$11,3,FALSE)</f>
        <v>Thai</v>
      </c>
      <c r="O5719" s="6" t="str">
        <f>VLOOKUP(B5719,Master!$A$2:$C$11,2,FALSE)</f>
        <v>Asia</v>
      </c>
      <c r="Q5719" s="39" t="str">
        <f>VLOOKUP(D5719,GL_Master!$A$1:$D$80,2,FALSE)</f>
        <v>BS</v>
      </c>
      <c r="R5719" s="39" t="str">
        <f>VLOOKUP(D5719,GL_Master!$A$1:$D$80,3,FALSE)</f>
        <v>Gross Block</v>
      </c>
      <c r="S5719" s="39" t="str">
        <f>VLOOKUP(D5719,GL_Master!$A$1:$D$80,4,FALSE)</f>
        <v>Tangible Fixed assets</v>
      </c>
    </row>
    <row r="5720" spans="1:19" x14ac:dyDescent="0.25">
      <c r="A5720" s="39" t="s">
        <v>262</v>
      </c>
      <c r="B5720" s="39" t="s">
        <v>43</v>
      </c>
      <c r="C5720" s="7">
        <v>43922</v>
      </c>
      <c r="D5720" s="39" t="s">
        <v>76</v>
      </c>
      <c r="E5720" s="39">
        <v>19149</v>
      </c>
      <c r="F5720" s="82">
        <f t="shared" si="267"/>
        <v>19.149000000000001</v>
      </c>
      <c r="G5720" s="39">
        <f>VLOOKUP(N5720,Currecny_M!$A$1:$P$10,2,FALSE)</f>
        <v>2.35</v>
      </c>
      <c r="H5720" s="39">
        <f>MATCH(C5720,Currecny_M!$A$1:$P$1,0)</f>
        <v>2</v>
      </c>
      <c r="I5720" s="39">
        <f>VLOOKUP(N5720,Currecny_M!$A$1:$P$10,MATCH(Database!C5720,Currecny_M!$A$1:$P$1,0),FALSE)</f>
        <v>2.35</v>
      </c>
      <c r="J5720" s="82">
        <f t="shared" si="268"/>
        <v>45.000150000000005</v>
      </c>
      <c r="K5720" s="39">
        <f>VLOOKUP('Cover page'!$B$6,Currecny_M!$A$1:$P$10,MATCH(Database!C5720,Currecny_M!$A$1:$P$1,0),FALSE)</f>
        <v>1</v>
      </c>
      <c r="L5720" s="82">
        <f t="shared" si="269"/>
        <v>45.000150000000005</v>
      </c>
      <c r="M5720" s="82">
        <f>((E5720/$F$1)*VLOOKUP(N5720,Currecny_M!$A$1:$P$10,MATCH(Database!C5720,Currecny_M!$A$1:$P$1,0),FALSE))/VLOOKUP('Cover page'!$B$6,Currecny_M!$A$1:$P$10,MATCH(Database!C5720,Currecny_M!$A$1:$P$1,0),FALSE)</f>
        <v>45.000150000000005</v>
      </c>
      <c r="N5720" s="6" t="str">
        <f>VLOOKUP(B5720,Master!$A$2:$C$11,3,FALSE)</f>
        <v>Thai</v>
      </c>
      <c r="O5720" s="6" t="str">
        <f>VLOOKUP(B5720,Master!$A$2:$C$11,2,FALSE)</f>
        <v>Asia</v>
      </c>
      <c r="Q5720" s="39" t="str">
        <f>VLOOKUP(D5720,GL_Master!$A$1:$D$80,2,FALSE)</f>
        <v>BS</v>
      </c>
      <c r="R5720" s="39" t="str">
        <f>VLOOKUP(D5720,GL_Master!$A$1:$D$80,3,FALSE)</f>
        <v>Inventories</v>
      </c>
      <c r="S5720" s="39" t="str">
        <f>VLOOKUP(D5720,GL_Master!$A$1:$D$80,4,FALSE)</f>
        <v>Inventory</v>
      </c>
    </row>
    <row r="5721" spans="1:19" x14ac:dyDescent="0.25">
      <c r="A5721" s="39" t="s">
        <v>262</v>
      </c>
      <c r="B5721" s="39" t="s">
        <v>43</v>
      </c>
      <c r="C5721" s="7">
        <v>43922</v>
      </c>
      <c r="D5721" s="39" t="s">
        <v>77</v>
      </c>
      <c r="E5721" s="39">
        <v>48255</v>
      </c>
      <c r="F5721" s="82">
        <f t="shared" si="267"/>
        <v>48.255000000000003</v>
      </c>
      <c r="G5721" s="39">
        <f>VLOOKUP(N5721,Currecny_M!$A$1:$P$10,2,FALSE)</f>
        <v>2.35</v>
      </c>
      <c r="H5721" s="39">
        <f>MATCH(C5721,Currecny_M!$A$1:$P$1,0)</f>
        <v>2</v>
      </c>
      <c r="I5721" s="39">
        <f>VLOOKUP(N5721,Currecny_M!$A$1:$P$10,MATCH(Database!C5721,Currecny_M!$A$1:$P$1,0),FALSE)</f>
        <v>2.35</v>
      </c>
      <c r="J5721" s="82">
        <f t="shared" si="268"/>
        <v>113.39925000000001</v>
      </c>
      <c r="K5721" s="39">
        <f>VLOOKUP('Cover page'!$B$6,Currecny_M!$A$1:$P$10,MATCH(Database!C5721,Currecny_M!$A$1:$P$1,0),FALSE)</f>
        <v>1</v>
      </c>
      <c r="L5721" s="82">
        <f t="shared" si="269"/>
        <v>113.39925000000001</v>
      </c>
      <c r="M5721" s="82">
        <f>((E5721/$F$1)*VLOOKUP(N5721,Currecny_M!$A$1:$P$10,MATCH(Database!C5721,Currecny_M!$A$1:$P$1,0),FALSE))/VLOOKUP('Cover page'!$B$6,Currecny_M!$A$1:$P$10,MATCH(Database!C5721,Currecny_M!$A$1:$P$1,0),FALSE)</f>
        <v>113.39925000000001</v>
      </c>
      <c r="N5721" s="6" t="str">
        <f>VLOOKUP(B5721,Master!$A$2:$C$11,3,FALSE)</f>
        <v>Thai</v>
      </c>
      <c r="O5721" s="6" t="str">
        <f>VLOOKUP(B5721,Master!$A$2:$C$11,2,FALSE)</f>
        <v>Asia</v>
      </c>
      <c r="Q5721" s="39" t="str">
        <f>VLOOKUP(D5721,GL_Master!$A$1:$D$80,2,FALSE)</f>
        <v>BS</v>
      </c>
      <c r="R5721" s="39" t="str">
        <f>VLOOKUP(D5721,GL_Master!$A$1:$D$80,3,FALSE)</f>
        <v>Inventories</v>
      </c>
      <c r="S5721" s="39" t="str">
        <f>VLOOKUP(D5721,GL_Master!$A$1:$D$80,4,FALSE)</f>
        <v>Inventory</v>
      </c>
    </row>
    <row r="5722" spans="1:19" x14ac:dyDescent="0.25">
      <c r="A5722" s="39" t="s">
        <v>262</v>
      </c>
      <c r="B5722" s="39" t="s">
        <v>43</v>
      </c>
      <c r="C5722" s="7">
        <v>43922</v>
      </c>
      <c r="D5722" s="39" t="s">
        <v>2</v>
      </c>
      <c r="E5722" s="39">
        <v>4926638</v>
      </c>
      <c r="F5722" s="82">
        <f t="shared" si="267"/>
        <v>4926.6379999999999</v>
      </c>
      <c r="G5722" s="39">
        <f>VLOOKUP(N5722,Currecny_M!$A$1:$P$10,2,FALSE)</f>
        <v>2.35</v>
      </c>
      <c r="H5722" s="39">
        <f>MATCH(C5722,Currecny_M!$A$1:$P$1,0)</f>
        <v>2</v>
      </c>
      <c r="I5722" s="39">
        <f>VLOOKUP(N5722,Currecny_M!$A$1:$P$10,MATCH(Database!C5722,Currecny_M!$A$1:$P$1,0),FALSE)</f>
        <v>2.35</v>
      </c>
      <c r="J5722" s="82">
        <f t="shared" si="268"/>
        <v>11577.5993</v>
      </c>
      <c r="K5722" s="39">
        <f>VLOOKUP('Cover page'!$B$6,Currecny_M!$A$1:$P$10,MATCH(Database!C5722,Currecny_M!$A$1:$P$1,0),FALSE)</f>
        <v>1</v>
      </c>
      <c r="L5722" s="82">
        <f t="shared" si="269"/>
        <v>11577.5993</v>
      </c>
      <c r="M5722" s="82">
        <f>((E5722/$F$1)*VLOOKUP(N5722,Currecny_M!$A$1:$P$10,MATCH(Database!C5722,Currecny_M!$A$1:$P$1,0),FALSE))/VLOOKUP('Cover page'!$B$6,Currecny_M!$A$1:$P$10,MATCH(Database!C5722,Currecny_M!$A$1:$P$1,0),FALSE)</f>
        <v>11577.5993</v>
      </c>
      <c r="N5722" s="6" t="str">
        <f>VLOOKUP(B5722,Master!$A$2:$C$11,3,FALSE)</f>
        <v>Thai</v>
      </c>
      <c r="O5722" s="6" t="str">
        <f>VLOOKUP(B5722,Master!$A$2:$C$11,2,FALSE)</f>
        <v>Asia</v>
      </c>
      <c r="Q5722" s="39" t="str">
        <f>VLOOKUP(D5722,GL_Master!$A$1:$D$80,2,FALSE)</f>
        <v>BS</v>
      </c>
      <c r="R5722" s="39" t="str">
        <f>VLOOKUP(D5722,GL_Master!$A$1:$D$80,3,FALSE)</f>
        <v>Trade receivables</v>
      </c>
      <c r="S5722" s="39" t="str">
        <f>VLOOKUP(D5722,GL_Master!$A$1:$D$80,4,FALSE)</f>
        <v>Unsecured, considered good</v>
      </c>
    </row>
    <row r="5723" spans="1:19" x14ac:dyDescent="0.25">
      <c r="A5723" s="39" t="s">
        <v>262</v>
      </c>
      <c r="B5723" s="39" t="s">
        <v>43</v>
      </c>
      <c r="C5723" s="7">
        <v>43922</v>
      </c>
      <c r="D5723" s="39" t="s">
        <v>78</v>
      </c>
      <c r="E5723" s="39">
        <v>766</v>
      </c>
      <c r="F5723" s="82">
        <f t="shared" si="267"/>
        <v>0.76600000000000001</v>
      </c>
      <c r="G5723" s="39">
        <f>VLOOKUP(N5723,Currecny_M!$A$1:$P$10,2,FALSE)</f>
        <v>2.35</v>
      </c>
      <c r="H5723" s="39">
        <f>MATCH(C5723,Currecny_M!$A$1:$P$1,0)</f>
        <v>2</v>
      </c>
      <c r="I5723" s="39">
        <f>VLOOKUP(N5723,Currecny_M!$A$1:$P$10,MATCH(Database!C5723,Currecny_M!$A$1:$P$1,0),FALSE)</f>
        <v>2.35</v>
      </c>
      <c r="J5723" s="82">
        <f t="shared" si="268"/>
        <v>1.8001</v>
      </c>
      <c r="K5723" s="39">
        <f>VLOOKUP('Cover page'!$B$6,Currecny_M!$A$1:$P$10,MATCH(Database!C5723,Currecny_M!$A$1:$P$1,0),FALSE)</f>
        <v>1</v>
      </c>
      <c r="L5723" s="82">
        <f t="shared" si="269"/>
        <v>1.8001</v>
      </c>
      <c r="M5723" s="82">
        <f>((E5723/$F$1)*VLOOKUP(N5723,Currecny_M!$A$1:$P$10,MATCH(Database!C5723,Currecny_M!$A$1:$P$1,0),FALSE))/VLOOKUP('Cover page'!$B$6,Currecny_M!$A$1:$P$10,MATCH(Database!C5723,Currecny_M!$A$1:$P$1,0),FALSE)</f>
        <v>1.8001</v>
      </c>
      <c r="N5723" s="6" t="str">
        <f>VLOOKUP(B5723,Master!$A$2:$C$11,3,FALSE)</f>
        <v>Thai</v>
      </c>
      <c r="O5723" s="6" t="str">
        <f>VLOOKUP(B5723,Master!$A$2:$C$11,2,FALSE)</f>
        <v>Asia</v>
      </c>
      <c r="Q5723" s="39" t="str">
        <f>VLOOKUP(D5723,GL_Master!$A$1:$D$80,2,FALSE)</f>
        <v>BS</v>
      </c>
      <c r="R5723" s="39" t="str">
        <f>VLOOKUP(D5723,GL_Master!$A$1:$D$80,3,FALSE)</f>
        <v>Cash &amp; Bank Balances</v>
      </c>
      <c r="S5723" s="39" t="str">
        <f>VLOOKUP(D5723,GL_Master!$A$1:$D$80,4,FALSE)</f>
        <v>Cash In hand</v>
      </c>
    </row>
    <row r="5724" spans="1:19" x14ac:dyDescent="0.25">
      <c r="A5724" s="39" t="s">
        <v>262</v>
      </c>
      <c r="B5724" s="39" t="s">
        <v>43</v>
      </c>
      <c r="C5724" s="7">
        <v>43922</v>
      </c>
      <c r="D5724" s="39" t="s">
        <v>79</v>
      </c>
      <c r="E5724" s="39">
        <v>-191489</v>
      </c>
      <c r="F5724" s="82">
        <f t="shared" si="267"/>
        <v>-191.489</v>
      </c>
      <c r="G5724" s="39">
        <f>VLOOKUP(N5724,Currecny_M!$A$1:$P$10,2,FALSE)</f>
        <v>2.35</v>
      </c>
      <c r="H5724" s="39">
        <f>MATCH(C5724,Currecny_M!$A$1:$P$1,0)</f>
        <v>2</v>
      </c>
      <c r="I5724" s="39">
        <f>VLOOKUP(N5724,Currecny_M!$A$1:$P$10,MATCH(Database!C5724,Currecny_M!$A$1:$P$1,0),FALSE)</f>
        <v>2.35</v>
      </c>
      <c r="J5724" s="82">
        <f t="shared" si="268"/>
        <v>-449.99915000000004</v>
      </c>
      <c r="K5724" s="39">
        <f>VLOOKUP('Cover page'!$B$6,Currecny_M!$A$1:$P$10,MATCH(Database!C5724,Currecny_M!$A$1:$P$1,0),FALSE)</f>
        <v>1</v>
      </c>
      <c r="L5724" s="82">
        <f t="shared" si="269"/>
        <v>-449.99915000000004</v>
      </c>
      <c r="M5724" s="82">
        <f>((E5724/$F$1)*VLOOKUP(N5724,Currecny_M!$A$1:$P$10,MATCH(Database!C5724,Currecny_M!$A$1:$P$1,0),FALSE))/VLOOKUP('Cover page'!$B$6,Currecny_M!$A$1:$P$10,MATCH(Database!C5724,Currecny_M!$A$1:$P$1,0),FALSE)</f>
        <v>-449.99915000000004</v>
      </c>
      <c r="N5724" s="6" t="str">
        <f>VLOOKUP(B5724,Master!$A$2:$C$11,3,FALSE)</f>
        <v>Thai</v>
      </c>
      <c r="O5724" s="6" t="str">
        <f>VLOOKUP(B5724,Master!$A$2:$C$11,2,FALSE)</f>
        <v>Asia</v>
      </c>
      <c r="Q5724" s="39" t="str">
        <f>VLOOKUP(D5724,GL_Master!$A$1:$D$80,2,FALSE)</f>
        <v>BS</v>
      </c>
      <c r="R5724" s="39" t="str">
        <f>VLOOKUP(D5724,GL_Master!$A$1:$D$80,3,FALSE)</f>
        <v>Loan Fund</v>
      </c>
      <c r="S5724" s="39" t="str">
        <f>VLOOKUP(D5724,GL_Master!$A$1:$D$80,4,FALSE)</f>
        <v>Term Loan</v>
      </c>
    </row>
    <row r="5725" spans="1:19" x14ac:dyDescent="0.25">
      <c r="A5725" s="39" t="s">
        <v>262</v>
      </c>
      <c r="B5725" s="39" t="s">
        <v>43</v>
      </c>
      <c r="C5725" s="7">
        <v>43922</v>
      </c>
      <c r="D5725" s="39" t="s">
        <v>80</v>
      </c>
      <c r="E5725" s="39">
        <v>5362</v>
      </c>
      <c r="F5725" s="82">
        <f t="shared" si="267"/>
        <v>5.3620000000000001</v>
      </c>
      <c r="G5725" s="39">
        <f>VLOOKUP(N5725,Currecny_M!$A$1:$P$10,2,FALSE)</f>
        <v>2.35</v>
      </c>
      <c r="H5725" s="39">
        <f>MATCH(C5725,Currecny_M!$A$1:$P$1,0)</f>
        <v>2</v>
      </c>
      <c r="I5725" s="39">
        <f>VLOOKUP(N5725,Currecny_M!$A$1:$P$10,MATCH(Database!C5725,Currecny_M!$A$1:$P$1,0),FALSE)</f>
        <v>2.35</v>
      </c>
      <c r="J5725" s="82">
        <f t="shared" si="268"/>
        <v>12.600700000000002</v>
      </c>
      <c r="K5725" s="39">
        <f>VLOOKUP('Cover page'!$B$6,Currecny_M!$A$1:$P$10,MATCH(Database!C5725,Currecny_M!$A$1:$P$1,0),FALSE)</f>
        <v>1</v>
      </c>
      <c r="L5725" s="82">
        <f t="shared" si="269"/>
        <v>12.600700000000002</v>
      </c>
      <c r="M5725" s="82">
        <f>((E5725/$F$1)*VLOOKUP(N5725,Currecny_M!$A$1:$P$10,MATCH(Database!C5725,Currecny_M!$A$1:$P$1,0),FALSE))/VLOOKUP('Cover page'!$B$6,Currecny_M!$A$1:$P$10,MATCH(Database!C5725,Currecny_M!$A$1:$P$1,0),FALSE)</f>
        <v>12.600700000000002</v>
      </c>
      <c r="N5725" s="6" t="str">
        <f>VLOOKUP(B5725,Master!$A$2:$C$11,3,FALSE)</f>
        <v>Thai</v>
      </c>
      <c r="O5725" s="6" t="str">
        <f>VLOOKUP(B5725,Master!$A$2:$C$11,2,FALSE)</f>
        <v>Asia</v>
      </c>
      <c r="Q5725" s="39" t="str">
        <f>VLOOKUP(D5725,GL_Master!$A$1:$D$80,2,FALSE)</f>
        <v>BS</v>
      </c>
      <c r="R5725" s="39" t="str">
        <f>VLOOKUP(D5725,GL_Master!$A$1:$D$80,3,FALSE)</f>
        <v>Cash &amp; Bank Balances</v>
      </c>
      <c r="S5725" s="39" t="str">
        <f>VLOOKUP(D5725,GL_Master!$A$1:$D$80,4,FALSE)</f>
        <v xml:space="preserve">      On Current Accounts</v>
      </c>
    </row>
    <row r="5726" spans="1:19" x14ac:dyDescent="0.25">
      <c r="A5726" s="39" t="s">
        <v>262</v>
      </c>
      <c r="B5726" s="39" t="s">
        <v>43</v>
      </c>
      <c r="C5726" s="7">
        <v>43922</v>
      </c>
      <c r="D5726" s="39" t="s">
        <v>81</v>
      </c>
      <c r="E5726" s="39">
        <v>386043</v>
      </c>
      <c r="F5726" s="82">
        <f t="shared" si="267"/>
        <v>386.04300000000001</v>
      </c>
      <c r="G5726" s="39">
        <f>VLOOKUP(N5726,Currecny_M!$A$1:$P$10,2,FALSE)</f>
        <v>2.35</v>
      </c>
      <c r="H5726" s="39">
        <f>MATCH(C5726,Currecny_M!$A$1:$P$1,0)</f>
        <v>2</v>
      </c>
      <c r="I5726" s="39">
        <f>VLOOKUP(N5726,Currecny_M!$A$1:$P$10,MATCH(Database!C5726,Currecny_M!$A$1:$P$1,0),FALSE)</f>
        <v>2.35</v>
      </c>
      <c r="J5726" s="82">
        <f t="shared" si="268"/>
        <v>907.20105000000001</v>
      </c>
      <c r="K5726" s="39">
        <f>VLOOKUP('Cover page'!$B$6,Currecny_M!$A$1:$P$10,MATCH(Database!C5726,Currecny_M!$A$1:$P$1,0),FALSE)</f>
        <v>1</v>
      </c>
      <c r="L5726" s="82">
        <f t="shared" si="269"/>
        <v>907.20105000000001</v>
      </c>
      <c r="M5726" s="82">
        <f>((E5726/$F$1)*VLOOKUP(N5726,Currecny_M!$A$1:$P$10,MATCH(Database!C5726,Currecny_M!$A$1:$P$1,0),FALSE))/VLOOKUP('Cover page'!$B$6,Currecny_M!$A$1:$P$10,MATCH(Database!C5726,Currecny_M!$A$1:$P$1,0),FALSE)</f>
        <v>907.20105000000001</v>
      </c>
      <c r="N5726" s="6" t="str">
        <f>VLOOKUP(B5726,Master!$A$2:$C$11,3,FALSE)</f>
        <v>Thai</v>
      </c>
      <c r="O5726" s="6" t="str">
        <f>VLOOKUP(B5726,Master!$A$2:$C$11,2,FALSE)</f>
        <v>Asia</v>
      </c>
      <c r="Q5726" s="39" t="str">
        <f>VLOOKUP(D5726,GL_Master!$A$1:$D$80,2,FALSE)</f>
        <v>BS</v>
      </c>
      <c r="R5726" s="39" t="str">
        <f>VLOOKUP(D5726,GL_Master!$A$1:$D$80,3,FALSE)</f>
        <v>Other Current Assets</v>
      </c>
      <c r="S5726" s="39" t="str">
        <f>VLOOKUP(D5726,GL_Master!$A$1:$D$80,4,FALSE)</f>
        <v>Advance tax recoverable (net of provision )</v>
      </c>
    </row>
    <row r="5727" spans="1:19" x14ac:dyDescent="0.25">
      <c r="A5727" s="39" t="s">
        <v>262</v>
      </c>
      <c r="B5727" s="39" t="s">
        <v>43</v>
      </c>
      <c r="C5727" s="7">
        <v>43922</v>
      </c>
      <c r="D5727" s="39" t="s">
        <v>19</v>
      </c>
      <c r="E5727" s="39">
        <v>3830</v>
      </c>
      <c r="F5727" s="82">
        <f t="shared" si="267"/>
        <v>3.83</v>
      </c>
      <c r="G5727" s="39">
        <f>VLOOKUP(N5727,Currecny_M!$A$1:$P$10,2,FALSE)</f>
        <v>2.35</v>
      </c>
      <c r="H5727" s="39">
        <f>MATCH(C5727,Currecny_M!$A$1:$P$1,0)</f>
        <v>2</v>
      </c>
      <c r="I5727" s="39">
        <f>VLOOKUP(N5727,Currecny_M!$A$1:$P$10,MATCH(Database!C5727,Currecny_M!$A$1:$P$1,0),FALSE)</f>
        <v>2.35</v>
      </c>
      <c r="J5727" s="82">
        <f t="shared" si="268"/>
        <v>9.0005000000000006</v>
      </c>
      <c r="K5727" s="39">
        <f>VLOOKUP('Cover page'!$B$6,Currecny_M!$A$1:$P$10,MATCH(Database!C5727,Currecny_M!$A$1:$P$1,0),FALSE)</f>
        <v>1</v>
      </c>
      <c r="L5727" s="82">
        <f t="shared" si="269"/>
        <v>9.0005000000000006</v>
      </c>
      <c r="M5727" s="82">
        <f>((E5727/$F$1)*VLOOKUP(N5727,Currecny_M!$A$1:$P$10,MATCH(Database!C5727,Currecny_M!$A$1:$P$1,0),FALSE))/VLOOKUP('Cover page'!$B$6,Currecny_M!$A$1:$P$10,MATCH(Database!C5727,Currecny_M!$A$1:$P$1,0),FALSE)</f>
        <v>9.0005000000000006</v>
      </c>
      <c r="N5727" s="6" t="str">
        <f>VLOOKUP(B5727,Master!$A$2:$C$11,3,FALSE)</f>
        <v>Thai</v>
      </c>
      <c r="O5727" s="6" t="str">
        <f>VLOOKUP(B5727,Master!$A$2:$C$11,2,FALSE)</f>
        <v>Asia</v>
      </c>
      <c r="Q5727" s="39" t="str">
        <f>VLOOKUP(D5727,GL_Master!$A$1:$D$80,2,FALSE)</f>
        <v>BS</v>
      </c>
      <c r="R5727" s="39" t="str">
        <f>VLOOKUP(D5727,GL_Master!$A$1:$D$80,3,FALSE)</f>
        <v>Short-term loan and advances</v>
      </c>
      <c r="S5727" s="39" t="str">
        <f>VLOOKUP(D5727,GL_Master!$A$1:$D$80,4,FALSE)</f>
        <v>Prepaid expenses</v>
      </c>
    </row>
    <row r="5728" spans="1:19" x14ac:dyDescent="0.25">
      <c r="A5728" s="39" t="s">
        <v>262</v>
      </c>
      <c r="B5728" s="39" t="s">
        <v>43</v>
      </c>
      <c r="C5728" s="7">
        <v>43922</v>
      </c>
      <c r="D5728" s="39" t="s">
        <v>82</v>
      </c>
      <c r="E5728" s="39">
        <v>41362</v>
      </c>
      <c r="F5728" s="82">
        <f t="shared" si="267"/>
        <v>41.362000000000002</v>
      </c>
      <c r="G5728" s="39">
        <f>VLOOKUP(N5728,Currecny_M!$A$1:$P$10,2,FALSE)</f>
        <v>2.35</v>
      </c>
      <c r="H5728" s="39">
        <f>MATCH(C5728,Currecny_M!$A$1:$P$1,0)</f>
        <v>2</v>
      </c>
      <c r="I5728" s="39">
        <f>VLOOKUP(N5728,Currecny_M!$A$1:$P$10,MATCH(Database!C5728,Currecny_M!$A$1:$P$1,0),FALSE)</f>
        <v>2.35</v>
      </c>
      <c r="J5728" s="82">
        <f t="shared" si="268"/>
        <v>97.200700000000012</v>
      </c>
      <c r="K5728" s="39">
        <f>VLOOKUP('Cover page'!$B$6,Currecny_M!$A$1:$P$10,MATCH(Database!C5728,Currecny_M!$A$1:$P$1,0),FALSE)</f>
        <v>1</v>
      </c>
      <c r="L5728" s="82">
        <f t="shared" si="269"/>
        <v>97.200700000000012</v>
      </c>
      <c r="M5728" s="82">
        <f>((E5728/$F$1)*VLOOKUP(N5728,Currecny_M!$A$1:$P$10,MATCH(Database!C5728,Currecny_M!$A$1:$P$1,0),FALSE))/VLOOKUP('Cover page'!$B$6,Currecny_M!$A$1:$P$10,MATCH(Database!C5728,Currecny_M!$A$1:$P$1,0),FALSE)</f>
        <v>97.200700000000012</v>
      </c>
      <c r="N5728" s="6" t="str">
        <f>VLOOKUP(B5728,Master!$A$2:$C$11,3,FALSE)</f>
        <v>Thai</v>
      </c>
      <c r="O5728" s="6" t="str">
        <f>VLOOKUP(B5728,Master!$A$2:$C$11,2,FALSE)</f>
        <v>Asia</v>
      </c>
      <c r="Q5728" s="39" t="str">
        <f>VLOOKUP(D5728,GL_Master!$A$1:$D$80,2,FALSE)</f>
        <v>BS</v>
      </c>
      <c r="R5728" s="39" t="str">
        <f>VLOOKUP(D5728,GL_Master!$A$1:$D$80,3,FALSE)</f>
        <v>Short-term loan and advances</v>
      </c>
      <c r="S5728" s="39" t="str">
        <f>VLOOKUP(D5728,GL_Master!$A$1:$D$80,4,FALSE)</f>
        <v>Advance to vendor/employees</v>
      </c>
    </row>
    <row r="5729" spans="1:19" x14ac:dyDescent="0.25">
      <c r="A5729" s="39" t="s">
        <v>262</v>
      </c>
      <c r="B5729" s="39" t="s">
        <v>43</v>
      </c>
      <c r="C5729" s="7">
        <v>43922</v>
      </c>
      <c r="D5729" s="39" t="s">
        <v>83</v>
      </c>
      <c r="E5729" s="39">
        <v>27574</v>
      </c>
      <c r="F5729" s="82">
        <f t="shared" si="267"/>
        <v>27.574000000000002</v>
      </c>
      <c r="G5729" s="39">
        <f>VLOOKUP(N5729,Currecny_M!$A$1:$P$10,2,FALSE)</f>
        <v>2.35</v>
      </c>
      <c r="H5729" s="39">
        <f>MATCH(C5729,Currecny_M!$A$1:$P$1,0)</f>
        <v>2</v>
      </c>
      <c r="I5729" s="39">
        <f>VLOOKUP(N5729,Currecny_M!$A$1:$P$10,MATCH(Database!C5729,Currecny_M!$A$1:$P$1,0),FALSE)</f>
        <v>2.35</v>
      </c>
      <c r="J5729" s="82">
        <f t="shared" si="268"/>
        <v>64.798900000000003</v>
      </c>
      <c r="K5729" s="39">
        <f>VLOOKUP('Cover page'!$B$6,Currecny_M!$A$1:$P$10,MATCH(Database!C5729,Currecny_M!$A$1:$P$1,0),FALSE)</f>
        <v>1</v>
      </c>
      <c r="L5729" s="82">
        <f t="shared" si="269"/>
        <v>64.798900000000003</v>
      </c>
      <c r="M5729" s="82">
        <f>((E5729/$F$1)*VLOOKUP(N5729,Currecny_M!$A$1:$P$10,MATCH(Database!C5729,Currecny_M!$A$1:$P$1,0),FALSE))/VLOOKUP('Cover page'!$B$6,Currecny_M!$A$1:$P$10,MATCH(Database!C5729,Currecny_M!$A$1:$P$1,0),FALSE)</f>
        <v>64.798900000000003</v>
      </c>
      <c r="N5729" s="6" t="str">
        <f>VLOOKUP(B5729,Master!$A$2:$C$11,3,FALSE)</f>
        <v>Thai</v>
      </c>
      <c r="O5729" s="6" t="str">
        <f>VLOOKUP(B5729,Master!$A$2:$C$11,2,FALSE)</f>
        <v>Asia</v>
      </c>
      <c r="Q5729" s="39" t="str">
        <f>VLOOKUP(D5729,GL_Master!$A$1:$D$80,2,FALSE)</f>
        <v>BS</v>
      </c>
      <c r="R5729" s="39" t="str">
        <f>VLOOKUP(D5729,GL_Master!$A$1:$D$80,3,FALSE)</f>
        <v>Other Current Assets</v>
      </c>
      <c r="S5729" s="39" t="str">
        <f>VLOOKUP(D5729,GL_Master!$A$1:$D$80,4,FALSE)</f>
        <v>Security deposits ( Unsecured, considered good)</v>
      </c>
    </row>
    <row r="5730" spans="1:19" x14ac:dyDescent="0.25">
      <c r="A5730" s="39" t="s">
        <v>262</v>
      </c>
      <c r="B5730" s="39" t="s">
        <v>43</v>
      </c>
      <c r="C5730" s="7">
        <v>43922</v>
      </c>
      <c r="D5730" s="39" t="s">
        <v>246</v>
      </c>
      <c r="E5730" s="39">
        <v>-3261447</v>
      </c>
      <c r="F5730" s="82">
        <f t="shared" si="267"/>
        <v>-3261.4470000000001</v>
      </c>
      <c r="G5730" s="39">
        <f>VLOOKUP(N5730,Currecny_M!$A$1:$P$10,2,FALSE)</f>
        <v>2.35</v>
      </c>
      <c r="H5730" s="39">
        <f>MATCH(C5730,Currecny_M!$A$1:$P$1,0)</f>
        <v>2</v>
      </c>
      <c r="I5730" s="39">
        <f>VLOOKUP(N5730,Currecny_M!$A$1:$P$10,MATCH(Database!C5730,Currecny_M!$A$1:$P$1,0),FALSE)</f>
        <v>2.35</v>
      </c>
      <c r="J5730" s="82">
        <f t="shared" si="268"/>
        <v>-7664.400450000001</v>
      </c>
      <c r="K5730" s="39">
        <f>VLOOKUP('Cover page'!$B$6,Currecny_M!$A$1:$P$10,MATCH(Database!C5730,Currecny_M!$A$1:$P$1,0),FALSE)</f>
        <v>1</v>
      </c>
      <c r="L5730" s="82">
        <f t="shared" si="269"/>
        <v>-7664.400450000001</v>
      </c>
      <c r="M5730" s="82">
        <f>((E5730/$F$1)*VLOOKUP(N5730,Currecny_M!$A$1:$P$10,MATCH(Database!C5730,Currecny_M!$A$1:$P$1,0),FALSE))/VLOOKUP('Cover page'!$B$6,Currecny_M!$A$1:$P$10,MATCH(Database!C5730,Currecny_M!$A$1:$P$1,0),FALSE)</f>
        <v>-7664.400450000001</v>
      </c>
      <c r="N5730" s="6" t="str">
        <f>VLOOKUP(B5730,Master!$A$2:$C$11,3,FALSE)</f>
        <v>Thai</v>
      </c>
      <c r="O5730" s="6" t="str">
        <f>VLOOKUP(B5730,Master!$A$2:$C$11,2,FALSE)</f>
        <v>Asia</v>
      </c>
      <c r="Q5730" s="39" t="str">
        <f>VLOOKUP(D5730,GL_Master!$A$1:$D$80,2,FALSE)</f>
        <v>PL</v>
      </c>
      <c r="R5730" s="39" t="str">
        <f>VLOOKUP(D5730,GL_Master!$A$1:$D$80,3,FALSE)</f>
        <v>Revenue from Operations</v>
      </c>
      <c r="S5730" s="39" t="str">
        <f>VLOOKUP(D5730,GL_Master!$A$1:$D$80,4,FALSE)</f>
        <v>Contract revenue</v>
      </c>
    </row>
    <row r="5731" spans="1:19" x14ac:dyDescent="0.25">
      <c r="A5731" s="39" t="s">
        <v>262</v>
      </c>
      <c r="B5731" s="39" t="s">
        <v>43</v>
      </c>
      <c r="C5731" s="7">
        <v>43922</v>
      </c>
      <c r="D5731" s="39" t="s">
        <v>134</v>
      </c>
      <c r="E5731" s="39">
        <v>-25277</v>
      </c>
      <c r="F5731" s="82">
        <f t="shared" si="267"/>
        <v>-25.277000000000001</v>
      </c>
      <c r="G5731" s="39">
        <f>VLOOKUP(N5731,Currecny_M!$A$1:$P$10,2,FALSE)</f>
        <v>2.35</v>
      </c>
      <c r="H5731" s="39">
        <f>MATCH(C5731,Currecny_M!$A$1:$P$1,0)</f>
        <v>2</v>
      </c>
      <c r="I5731" s="39">
        <f>VLOOKUP(N5731,Currecny_M!$A$1:$P$10,MATCH(Database!C5731,Currecny_M!$A$1:$P$1,0),FALSE)</f>
        <v>2.35</v>
      </c>
      <c r="J5731" s="82">
        <f t="shared" si="268"/>
        <v>-59.400950000000002</v>
      </c>
      <c r="K5731" s="39">
        <f>VLOOKUP('Cover page'!$B$6,Currecny_M!$A$1:$P$10,MATCH(Database!C5731,Currecny_M!$A$1:$P$1,0),FALSE)</f>
        <v>1</v>
      </c>
      <c r="L5731" s="82">
        <f t="shared" si="269"/>
        <v>-59.400950000000002</v>
      </c>
      <c r="M5731" s="82">
        <f>((E5731/$F$1)*VLOOKUP(N5731,Currecny_M!$A$1:$P$10,MATCH(Database!C5731,Currecny_M!$A$1:$P$1,0),FALSE))/VLOOKUP('Cover page'!$B$6,Currecny_M!$A$1:$P$10,MATCH(Database!C5731,Currecny_M!$A$1:$P$1,0),FALSE)</f>
        <v>-59.400950000000002</v>
      </c>
      <c r="N5731" s="6" t="str">
        <f>VLOOKUP(B5731,Master!$A$2:$C$11,3,FALSE)</f>
        <v>Thai</v>
      </c>
      <c r="O5731" s="6" t="str">
        <f>VLOOKUP(B5731,Master!$A$2:$C$11,2,FALSE)</f>
        <v>Asia</v>
      </c>
      <c r="Q5731" s="39" t="str">
        <f>VLOOKUP(D5731,GL_Master!$A$1:$D$80,2,FALSE)</f>
        <v>PL</v>
      </c>
      <c r="R5731" s="39" t="str">
        <f>VLOOKUP(D5731,GL_Master!$A$1:$D$80,3,FALSE)</f>
        <v>Other Income</v>
      </c>
      <c r="S5731" s="39" t="str">
        <f>VLOOKUP(D5731,GL_Master!$A$1:$D$80,4,FALSE)</f>
        <v>Other Income</v>
      </c>
    </row>
    <row r="5732" spans="1:19" x14ac:dyDescent="0.25">
      <c r="A5732" s="39" t="s">
        <v>262</v>
      </c>
      <c r="B5732" s="39" t="s">
        <v>43</v>
      </c>
      <c r="C5732" s="7">
        <v>43922</v>
      </c>
      <c r="D5732" s="39" t="s">
        <v>86</v>
      </c>
      <c r="E5732" s="39">
        <v>1532</v>
      </c>
      <c r="F5732" s="82">
        <f t="shared" si="267"/>
        <v>1.532</v>
      </c>
      <c r="G5732" s="39">
        <f>VLOOKUP(N5732,Currecny_M!$A$1:$P$10,2,FALSE)</f>
        <v>2.35</v>
      </c>
      <c r="H5732" s="39">
        <f>MATCH(C5732,Currecny_M!$A$1:$P$1,0)</f>
        <v>2</v>
      </c>
      <c r="I5732" s="39">
        <f>VLOOKUP(N5732,Currecny_M!$A$1:$P$10,MATCH(Database!C5732,Currecny_M!$A$1:$P$1,0),FALSE)</f>
        <v>2.35</v>
      </c>
      <c r="J5732" s="82">
        <f t="shared" si="268"/>
        <v>3.6002000000000001</v>
      </c>
      <c r="K5732" s="39">
        <f>VLOOKUP('Cover page'!$B$6,Currecny_M!$A$1:$P$10,MATCH(Database!C5732,Currecny_M!$A$1:$P$1,0),FALSE)</f>
        <v>1</v>
      </c>
      <c r="L5732" s="82">
        <f t="shared" si="269"/>
        <v>3.6002000000000001</v>
      </c>
      <c r="M5732" s="82">
        <f>((E5732/$F$1)*VLOOKUP(N5732,Currecny_M!$A$1:$P$10,MATCH(Database!C5732,Currecny_M!$A$1:$P$1,0),FALSE))/VLOOKUP('Cover page'!$B$6,Currecny_M!$A$1:$P$10,MATCH(Database!C5732,Currecny_M!$A$1:$P$1,0),FALSE)</f>
        <v>3.6002000000000001</v>
      </c>
      <c r="N5732" s="6" t="str">
        <f>VLOOKUP(B5732,Master!$A$2:$C$11,3,FALSE)</f>
        <v>Thai</v>
      </c>
      <c r="O5732" s="6" t="str">
        <f>VLOOKUP(B5732,Master!$A$2:$C$11,2,FALSE)</f>
        <v>Asia</v>
      </c>
      <c r="Q5732" s="39" t="str">
        <f>VLOOKUP(D5732,GL_Master!$A$1:$D$80,2,FALSE)</f>
        <v>PL</v>
      </c>
      <c r="R5732" s="39" t="str">
        <f>VLOOKUP(D5732,GL_Master!$A$1:$D$80,3,FALSE)</f>
        <v>COGS</v>
      </c>
      <c r="S5732" s="39" t="str">
        <f>VLOOKUP(D5732,GL_Master!$A$1:$D$80,4,FALSE)</f>
        <v>Purchase of other traded goods</v>
      </c>
    </row>
    <row r="5733" spans="1:19" x14ac:dyDescent="0.25">
      <c r="A5733" s="39" t="s">
        <v>262</v>
      </c>
      <c r="B5733" s="39" t="s">
        <v>43</v>
      </c>
      <c r="C5733" s="7">
        <v>43922</v>
      </c>
      <c r="D5733" s="39" t="s">
        <v>87</v>
      </c>
      <c r="E5733" s="39">
        <v>766</v>
      </c>
      <c r="F5733" s="82">
        <f t="shared" si="267"/>
        <v>0.76600000000000001</v>
      </c>
      <c r="G5733" s="39">
        <f>VLOOKUP(N5733,Currecny_M!$A$1:$P$10,2,FALSE)</f>
        <v>2.35</v>
      </c>
      <c r="H5733" s="39">
        <f>MATCH(C5733,Currecny_M!$A$1:$P$1,0)</f>
        <v>2</v>
      </c>
      <c r="I5733" s="39">
        <f>VLOOKUP(N5733,Currecny_M!$A$1:$P$10,MATCH(Database!C5733,Currecny_M!$A$1:$P$1,0),FALSE)</f>
        <v>2.35</v>
      </c>
      <c r="J5733" s="82">
        <f t="shared" si="268"/>
        <v>1.8001</v>
      </c>
      <c r="K5733" s="39">
        <f>VLOOKUP('Cover page'!$B$6,Currecny_M!$A$1:$P$10,MATCH(Database!C5733,Currecny_M!$A$1:$P$1,0),FALSE)</f>
        <v>1</v>
      </c>
      <c r="L5733" s="82">
        <f t="shared" si="269"/>
        <v>1.8001</v>
      </c>
      <c r="M5733" s="82">
        <f>((E5733/$F$1)*VLOOKUP(N5733,Currecny_M!$A$1:$P$10,MATCH(Database!C5733,Currecny_M!$A$1:$P$1,0),FALSE))/VLOOKUP('Cover page'!$B$6,Currecny_M!$A$1:$P$10,MATCH(Database!C5733,Currecny_M!$A$1:$P$1,0),FALSE)</f>
        <v>1.8001</v>
      </c>
      <c r="N5733" s="6" t="str">
        <f>VLOOKUP(B5733,Master!$A$2:$C$11,3,FALSE)</f>
        <v>Thai</v>
      </c>
      <c r="O5733" s="6" t="str">
        <f>VLOOKUP(B5733,Master!$A$2:$C$11,2,FALSE)</f>
        <v>Asia</v>
      </c>
      <c r="Q5733" s="39" t="str">
        <f>VLOOKUP(D5733,GL_Master!$A$1:$D$80,2,FALSE)</f>
        <v>PL</v>
      </c>
      <c r="R5733" s="39" t="str">
        <f>VLOOKUP(D5733,GL_Master!$A$1:$D$80,3,FALSE)</f>
        <v>COGS</v>
      </c>
      <c r="S5733" s="39" t="str">
        <f>VLOOKUP(D5733,GL_Master!$A$1:$D$80,4,FALSE)</f>
        <v>Civil, Installation, Commissioning and Other miscellaneous expenses</v>
      </c>
    </row>
    <row r="5734" spans="1:19" x14ac:dyDescent="0.25">
      <c r="A5734" s="39" t="s">
        <v>262</v>
      </c>
      <c r="B5734" s="39" t="s">
        <v>43</v>
      </c>
      <c r="C5734" s="7">
        <v>43922</v>
      </c>
      <c r="D5734" s="39" t="s">
        <v>88</v>
      </c>
      <c r="E5734" s="39">
        <v>2298</v>
      </c>
      <c r="F5734" s="82">
        <f t="shared" si="267"/>
        <v>2.298</v>
      </c>
      <c r="G5734" s="39">
        <f>VLOOKUP(N5734,Currecny_M!$A$1:$P$10,2,FALSE)</f>
        <v>2.35</v>
      </c>
      <c r="H5734" s="39">
        <f>MATCH(C5734,Currecny_M!$A$1:$P$1,0)</f>
        <v>2</v>
      </c>
      <c r="I5734" s="39">
        <f>VLOOKUP(N5734,Currecny_M!$A$1:$P$10,MATCH(Database!C5734,Currecny_M!$A$1:$P$1,0),FALSE)</f>
        <v>2.35</v>
      </c>
      <c r="J5734" s="82">
        <f t="shared" si="268"/>
        <v>5.4003000000000005</v>
      </c>
      <c r="K5734" s="39">
        <f>VLOOKUP('Cover page'!$B$6,Currecny_M!$A$1:$P$10,MATCH(Database!C5734,Currecny_M!$A$1:$P$1,0),FALSE)</f>
        <v>1</v>
      </c>
      <c r="L5734" s="82">
        <f t="shared" si="269"/>
        <v>5.4003000000000005</v>
      </c>
      <c r="M5734" s="82">
        <f>((E5734/$F$1)*VLOOKUP(N5734,Currecny_M!$A$1:$P$10,MATCH(Database!C5734,Currecny_M!$A$1:$P$1,0),FALSE))/VLOOKUP('Cover page'!$B$6,Currecny_M!$A$1:$P$10,MATCH(Database!C5734,Currecny_M!$A$1:$P$1,0),FALSE)</f>
        <v>5.4003000000000005</v>
      </c>
      <c r="N5734" s="6" t="str">
        <f>VLOOKUP(B5734,Master!$A$2:$C$11,3,FALSE)</f>
        <v>Thai</v>
      </c>
      <c r="O5734" s="6" t="str">
        <f>VLOOKUP(B5734,Master!$A$2:$C$11,2,FALSE)</f>
        <v>Asia</v>
      </c>
      <c r="Q5734" s="39" t="str">
        <f>VLOOKUP(D5734,GL_Master!$A$1:$D$80,2,FALSE)</f>
        <v>PL</v>
      </c>
      <c r="R5734" s="39" t="str">
        <f>VLOOKUP(D5734,GL_Master!$A$1:$D$80,3,FALSE)</f>
        <v>COGS</v>
      </c>
      <c r="S5734" s="39" t="str">
        <f>VLOOKUP(D5734,GL_Master!$A$1:$D$80,4,FALSE)</f>
        <v>Civil, Installation, Commissioning and Other miscellaneous expenses</v>
      </c>
    </row>
    <row r="5735" spans="1:19" x14ac:dyDescent="0.25">
      <c r="A5735" s="39" t="s">
        <v>262</v>
      </c>
      <c r="B5735" s="39" t="s">
        <v>43</v>
      </c>
      <c r="C5735" s="7">
        <v>43922</v>
      </c>
      <c r="D5735" s="39" t="s">
        <v>89</v>
      </c>
      <c r="E5735" s="39">
        <v>4596</v>
      </c>
      <c r="F5735" s="82">
        <f t="shared" si="267"/>
        <v>4.5960000000000001</v>
      </c>
      <c r="G5735" s="39">
        <f>VLOOKUP(N5735,Currecny_M!$A$1:$P$10,2,FALSE)</f>
        <v>2.35</v>
      </c>
      <c r="H5735" s="39">
        <f>MATCH(C5735,Currecny_M!$A$1:$P$1,0)</f>
        <v>2</v>
      </c>
      <c r="I5735" s="39">
        <f>VLOOKUP(N5735,Currecny_M!$A$1:$P$10,MATCH(Database!C5735,Currecny_M!$A$1:$P$1,0),FALSE)</f>
        <v>2.35</v>
      </c>
      <c r="J5735" s="82">
        <f t="shared" si="268"/>
        <v>10.800600000000001</v>
      </c>
      <c r="K5735" s="39">
        <f>VLOOKUP('Cover page'!$B$6,Currecny_M!$A$1:$P$10,MATCH(Database!C5735,Currecny_M!$A$1:$P$1,0),FALSE)</f>
        <v>1</v>
      </c>
      <c r="L5735" s="82">
        <f t="shared" si="269"/>
        <v>10.800600000000001</v>
      </c>
      <c r="M5735" s="82">
        <f>((E5735/$F$1)*VLOOKUP(N5735,Currecny_M!$A$1:$P$10,MATCH(Database!C5735,Currecny_M!$A$1:$P$1,0),FALSE))/VLOOKUP('Cover page'!$B$6,Currecny_M!$A$1:$P$10,MATCH(Database!C5735,Currecny_M!$A$1:$P$1,0),FALSE)</f>
        <v>10.800600000000001</v>
      </c>
      <c r="N5735" s="6" t="str">
        <f>VLOOKUP(B5735,Master!$A$2:$C$11,3,FALSE)</f>
        <v>Thai</v>
      </c>
      <c r="O5735" s="6" t="str">
        <f>VLOOKUP(B5735,Master!$A$2:$C$11,2,FALSE)</f>
        <v>Asia</v>
      </c>
      <c r="Q5735" s="39" t="str">
        <f>VLOOKUP(D5735,GL_Master!$A$1:$D$80,2,FALSE)</f>
        <v>PL</v>
      </c>
      <c r="R5735" s="39" t="str">
        <f>VLOOKUP(D5735,GL_Master!$A$1:$D$80,3,FALSE)</f>
        <v>COGS</v>
      </c>
      <c r="S5735" s="39" t="str">
        <f>VLOOKUP(D5735,GL_Master!$A$1:$D$80,4,FALSE)</f>
        <v>project Expenses</v>
      </c>
    </row>
    <row r="5736" spans="1:19" x14ac:dyDescent="0.25">
      <c r="A5736" s="39" t="s">
        <v>262</v>
      </c>
      <c r="B5736" s="39" t="s">
        <v>43</v>
      </c>
      <c r="C5736" s="7">
        <v>43922</v>
      </c>
      <c r="D5736" s="39" t="s">
        <v>90</v>
      </c>
      <c r="E5736" s="39">
        <v>1532</v>
      </c>
      <c r="F5736" s="82">
        <f t="shared" si="267"/>
        <v>1.532</v>
      </c>
      <c r="G5736" s="39">
        <f>VLOOKUP(N5736,Currecny_M!$A$1:$P$10,2,FALSE)</f>
        <v>2.35</v>
      </c>
      <c r="H5736" s="39">
        <f>MATCH(C5736,Currecny_M!$A$1:$P$1,0)</f>
        <v>2</v>
      </c>
      <c r="I5736" s="39">
        <f>VLOOKUP(N5736,Currecny_M!$A$1:$P$10,MATCH(Database!C5736,Currecny_M!$A$1:$P$1,0),FALSE)</f>
        <v>2.35</v>
      </c>
      <c r="J5736" s="82">
        <f t="shared" si="268"/>
        <v>3.6002000000000001</v>
      </c>
      <c r="K5736" s="39">
        <f>VLOOKUP('Cover page'!$B$6,Currecny_M!$A$1:$P$10,MATCH(Database!C5736,Currecny_M!$A$1:$P$1,0),FALSE)</f>
        <v>1</v>
      </c>
      <c r="L5736" s="82">
        <f t="shared" si="269"/>
        <v>3.6002000000000001</v>
      </c>
      <c r="M5736" s="82">
        <f>((E5736/$F$1)*VLOOKUP(N5736,Currecny_M!$A$1:$P$10,MATCH(Database!C5736,Currecny_M!$A$1:$P$1,0),FALSE))/VLOOKUP('Cover page'!$B$6,Currecny_M!$A$1:$P$10,MATCH(Database!C5736,Currecny_M!$A$1:$P$1,0),FALSE)</f>
        <v>3.6002000000000001</v>
      </c>
      <c r="N5736" s="6" t="str">
        <f>VLOOKUP(B5736,Master!$A$2:$C$11,3,FALSE)</f>
        <v>Thai</v>
      </c>
      <c r="O5736" s="6" t="str">
        <f>VLOOKUP(B5736,Master!$A$2:$C$11,2,FALSE)</f>
        <v>Asia</v>
      </c>
      <c r="Q5736" s="39" t="str">
        <f>VLOOKUP(D5736,GL_Master!$A$1:$D$80,2,FALSE)</f>
        <v>PL</v>
      </c>
      <c r="R5736" s="39" t="str">
        <f>VLOOKUP(D5736,GL_Master!$A$1:$D$80,3,FALSE)</f>
        <v>Office utility</v>
      </c>
      <c r="S5736" s="39" t="str">
        <f>VLOOKUP(D5736,GL_Master!$A$1:$D$80,4,FALSE)</f>
        <v>Electricity Expenses</v>
      </c>
    </row>
    <row r="5737" spans="1:19" x14ac:dyDescent="0.25">
      <c r="A5737" s="39" t="s">
        <v>262</v>
      </c>
      <c r="B5737" s="39" t="s">
        <v>43</v>
      </c>
      <c r="C5737" s="7">
        <v>43922</v>
      </c>
      <c r="D5737" s="39" t="s">
        <v>91</v>
      </c>
      <c r="E5737" s="39">
        <v>3064</v>
      </c>
      <c r="F5737" s="82">
        <f t="shared" si="267"/>
        <v>3.0640000000000001</v>
      </c>
      <c r="G5737" s="39">
        <f>VLOOKUP(N5737,Currecny_M!$A$1:$P$10,2,FALSE)</f>
        <v>2.35</v>
      </c>
      <c r="H5737" s="39">
        <f>MATCH(C5737,Currecny_M!$A$1:$P$1,0)</f>
        <v>2</v>
      </c>
      <c r="I5737" s="39">
        <f>VLOOKUP(N5737,Currecny_M!$A$1:$P$10,MATCH(Database!C5737,Currecny_M!$A$1:$P$1,0),FALSE)</f>
        <v>2.35</v>
      </c>
      <c r="J5737" s="82">
        <f t="shared" si="268"/>
        <v>7.2004000000000001</v>
      </c>
      <c r="K5737" s="39">
        <f>VLOOKUP('Cover page'!$B$6,Currecny_M!$A$1:$P$10,MATCH(Database!C5737,Currecny_M!$A$1:$P$1,0),FALSE)</f>
        <v>1</v>
      </c>
      <c r="L5737" s="82">
        <f t="shared" si="269"/>
        <v>7.2004000000000001</v>
      </c>
      <c r="M5737" s="82">
        <f>((E5737/$F$1)*VLOOKUP(N5737,Currecny_M!$A$1:$P$10,MATCH(Database!C5737,Currecny_M!$A$1:$P$1,0),FALSE))/VLOOKUP('Cover page'!$B$6,Currecny_M!$A$1:$P$10,MATCH(Database!C5737,Currecny_M!$A$1:$P$1,0),FALSE)</f>
        <v>7.2004000000000001</v>
      </c>
      <c r="N5737" s="6" t="str">
        <f>VLOOKUP(B5737,Master!$A$2:$C$11,3,FALSE)</f>
        <v>Thai</v>
      </c>
      <c r="O5737" s="6" t="str">
        <f>VLOOKUP(B5737,Master!$A$2:$C$11,2,FALSE)</f>
        <v>Asia</v>
      </c>
      <c r="Q5737" s="39" t="str">
        <f>VLOOKUP(D5737,GL_Master!$A$1:$D$80,2,FALSE)</f>
        <v>PL</v>
      </c>
      <c r="R5737" s="39" t="str">
        <f>VLOOKUP(D5737,GL_Master!$A$1:$D$80,3,FALSE)</f>
        <v>Misc. expenses</v>
      </c>
      <c r="S5737" s="39" t="str">
        <f>VLOOKUP(D5737,GL_Master!$A$1:$D$80,4,FALSE)</f>
        <v>Repair &amp; Maintenance</v>
      </c>
    </row>
    <row r="5738" spans="1:19" x14ac:dyDescent="0.25">
      <c r="A5738" s="39" t="s">
        <v>262</v>
      </c>
      <c r="B5738" s="39" t="s">
        <v>43</v>
      </c>
      <c r="C5738" s="7">
        <v>43922</v>
      </c>
      <c r="D5738" s="39" t="s">
        <v>92</v>
      </c>
      <c r="E5738" s="39">
        <v>2298</v>
      </c>
      <c r="F5738" s="82">
        <f t="shared" si="267"/>
        <v>2.298</v>
      </c>
      <c r="G5738" s="39">
        <f>VLOOKUP(N5738,Currecny_M!$A$1:$P$10,2,FALSE)</f>
        <v>2.35</v>
      </c>
      <c r="H5738" s="39">
        <f>MATCH(C5738,Currecny_M!$A$1:$P$1,0)</f>
        <v>2</v>
      </c>
      <c r="I5738" s="39">
        <f>VLOOKUP(N5738,Currecny_M!$A$1:$P$10,MATCH(Database!C5738,Currecny_M!$A$1:$P$1,0),FALSE)</f>
        <v>2.35</v>
      </c>
      <c r="J5738" s="82">
        <f t="shared" si="268"/>
        <v>5.4003000000000005</v>
      </c>
      <c r="K5738" s="39">
        <f>VLOOKUP('Cover page'!$B$6,Currecny_M!$A$1:$P$10,MATCH(Database!C5738,Currecny_M!$A$1:$P$1,0),FALSE)</f>
        <v>1</v>
      </c>
      <c r="L5738" s="82">
        <f t="shared" si="269"/>
        <v>5.4003000000000005</v>
      </c>
      <c r="M5738" s="82">
        <f>((E5738/$F$1)*VLOOKUP(N5738,Currecny_M!$A$1:$P$10,MATCH(Database!C5738,Currecny_M!$A$1:$P$1,0),FALSE))/VLOOKUP('Cover page'!$B$6,Currecny_M!$A$1:$P$10,MATCH(Database!C5738,Currecny_M!$A$1:$P$1,0),FALSE)</f>
        <v>5.4003000000000005</v>
      </c>
      <c r="N5738" s="6" t="str">
        <f>VLOOKUP(B5738,Master!$A$2:$C$11,3,FALSE)</f>
        <v>Thai</v>
      </c>
      <c r="O5738" s="6" t="str">
        <f>VLOOKUP(B5738,Master!$A$2:$C$11,2,FALSE)</f>
        <v>Asia</v>
      </c>
      <c r="Q5738" s="39" t="str">
        <f>VLOOKUP(D5738,GL_Master!$A$1:$D$80,2,FALSE)</f>
        <v>PL</v>
      </c>
      <c r="R5738" s="39" t="str">
        <f>VLOOKUP(D5738,GL_Master!$A$1:$D$80,3,FALSE)</f>
        <v>Misc. expenses</v>
      </c>
      <c r="S5738" s="39" t="str">
        <f>VLOOKUP(D5738,GL_Master!$A$1:$D$80,4,FALSE)</f>
        <v>Repair &amp; Maintenance</v>
      </c>
    </row>
    <row r="5739" spans="1:19" x14ac:dyDescent="0.25">
      <c r="A5739" s="39" t="s">
        <v>262</v>
      </c>
      <c r="B5739" s="39" t="s">
        <v>43</v>
      </c>
      <c r="C5739" s="7">
        <v>43922</v>
      </c>
      <c r="D5739" s="39" t="s">
        <v>93</v>
      </c>
      <c r="E5739" s="39">
        <v>26809</v>
      </c>
      <c r="F5739" s="82">
        <f t="shared" si="267"/>
        <v>26.809000000000001</v>
      </c>
      <c r="G5739" s="39">
        <f>VLOOKUP(N5739,Currecny_M!$A$1:$P$10,2,FALSE)</f>
        <v>2.35</v>
      </c>
      <c r="H5739" s="39">
        <f>MATCH(C5739,Currecny_M!$A$1:$P$1,0)</f>
        <v>2</v>
      </c>
      <c r="I5739" s="39">
        <f>VLOOKUP(N5739,Currecny_M!$A$1:$P$10,MATCH(Database!C5739,Currecny_M!$A$1:$P$1,0),FALSE)</f>
        <v>2.35</v>
      </c>
      <c r="J5739" s="82">
        <f t="shared" si="268"/>
        <v>63.001150000000003</v>
      </c>
      <c r="K5739" s="39">
        <f>VLOOKUP('Cover page'!$B$6,Currecny_M!$A$1:$P$10,MATCH(Database!C5739,Currecny_M!$A$1:$P$1,0),FALSE)</f>
        <v>1</v>
      </c>
      <c r="L5739" s="82">
        <f t="shared" si="269"/>
        <v>63.001150000000003</v>
      </c>
      <c r="M5739" s="82">
        <f>((E5739/$F$1)*VLOOKUP(N5739,Currecny_M!$A$1:$P$10,MATCH(Database!C5739,Currecny_M!$A$1:$P$1,0),FALSE))/VLOOKUP('Cover page'!$B$6,Currecny_M!$A$1:$P$10,MATCH(Database!C5739,Currecny_M!$A$1:$P$1,0),FALSE)</f>
        <v>63.001150000000003</v>
      </c>
      <c r="N5739" s="6" t="str">
        <f>VLOOKUP(B5739,Master!$A$2:$C$11,3,FALSE)</f>
        <v>Thai</v>
      </c>
      <c r="O5739" s="6" t="str">
        <f>VLOOKUP(B5739,Master!$A$2:$C$11,2,FALSE)</f>
        <v>Asia</v>
      </c>
      <c r="Q5739" s="39" t="str">
        <f>VLOOKUP(D5739,GL_Master!$A$1:$D$80,2,FALSE)</f>
        <v>PL</v>
      </c>
      <c r="R5739" s="39" t="str">
        <f>VLOOKUP(D5739,GL_Master!$A$1:$D$80,3,FALSE)</f>
        <v>Salary wages &amp; benefits</v>
      </c>
      <c r="S5739" s="39" t="str">
        <f>VLOOKUP(D5739,GL_Master!$A$1:$D$80,4,FALSE)</f>
        <v>Employee benefits expense</v>
      </c>
    </row>
    <row r="5740" spans="1:19" x14ac:dyDescent="0.25">
      <c r="A5740" s="39" t="s">
        <v>262</v>
      </c>
      <c r="B5740" s="39" t="s">
        <v>43</v>
      </c>
      <c r="C5740" s="7">
        <v>43922</v>
      </c>
      <c r="D5740" s="39" t="s">
        <v>33</v>
      </c>
      <c r="E5740" s="39">
        <v>766</v>
      </c>
      <c r="F5740" s="82">
        <f t="shared" si="267"/>
        <v>0.76600000000000001</v>
      </c>
      <c r="G5740" s="39">
        <f>VLOOKUP(N5740,Currecny_M!$A$1:$P$10,2,FALSE)</f>
        <v>2.35</v>
      </c>
      <c r="H5740" s="39">
        <f>MATCH(C5740,Currecny_M!$A$1:$P$1,0)</f>
        <v>2</v>
      </c>
      <c r="I5740" s="39">
        <f>VLOOKUP(N5740,Currecny_M!$A$1:$P$10,MATCH(Database!C5740,Currecny_M!$A$1:$P$1,0),FALSE)</f>
        <v>2.35</v>
      </c>
      <c r="J5740" s="82">
        <f t="shared" si="268"/>
        <v>1.8001</v>
      </c>
      <c r="K5740" s="39">
        <f>VLOOKUP('Cover page'!$B$6,Currecny_M!$A$1:$P$10,MATCH(Database!C5740,Currecny_M!$A$1:$P$1,0),FALSE)</f>
        <v>1</v>
      </c>
      <c r="L5740" s="82">
        <f t="shared" si="269"/>
        <v>1.8001</v>
      </c>
      <c r="M5740" s="82">
        <f>((E5740/$F$1)*VLOOKUP(N5740,Currecny_M!$A$1:$P$10,MATCH(Database!C5740,Currecny_M!$A$1:$P$1,0),FALSE))/VLOOKUP('Cover page'!$B$6,Currecny_M!$A$1:$P$10,MATCH(Database!C5740,Currecny_M!$A$1:$P$1,0),FALSE)</f>
        <v>1.8001</v>
      </c>
      <c r="N5740" s="6" t="str">
        <f>VLOOKUP(B5740,Master!$A$2:$C$11,3,FALSE)</f>
        <v>Thai</v>
      </c>
      <c r="O5740" s="6" t="str">
        <f>VLOOKUP(B5740,Master!$A$2:$C$11,2,FALSE)</f>
        <v>Asia</v>
      </c>
      <c r="Q5740" s="39" t="str">
        <f>VLOOKUP(D5740,GL_Master!$A$1:$D$80,2,FALSE)</f>
        <v>PL</v>
      </c>
      <c r="R5740" s="39" t="str">
        <f>VLOOKUP(D5740,GL_Master!$A$1:$D$80,3,FALSE)</f>
        <v>Staff welfare expenses</v>
      </c>
      <c r="S5740" s="39" t="str">
        <f>VLOOKUP(D5740,GL_Master!$A$1:$D$80,4,FALSE)</f>
        <v>Other staff welfare</v>
      </c>
    </row>
    <row r="5741" spans="1:19" x14ac:dyDescent="0.25">
      <c r="A5741" s="39" t="s">
        <v>262</v>
      </c>
      <c r="B5741" s="39" t="s">
        <v>43</v>
      </c>
      <c r="C5741" s="7">
        <v>43922</v>
      </c>
      <c r="D5741" s="39" t="s">
        <v>94</v>
      </c>
      <c r="E5741" s="39">
        <v>4596</v>
      </c>
      <c r="F5741" s="82">
        <f t="shared" si="267"/>
        <v>4.5960000000000001</v>
      </c>
      <c r="G5741" s="39">
        <f>VLOOKUP(N5741,Currecny_M!$A$1:$P$10,2,FALSE)</f>
        <v>2.35</v>
      </c>
      <c r="H5741" s="39">
        <f>MATCH(C5741,Currecny_M!$A$1:$P$1,0)</f>
        <v>2</v>
      </c>
      <c r="I5741" s="39">
        <f>VLOOKUP(N5741,Currecny_M!$A$1:$P$10,MATCH(Database!C5741,Currecny_M!$A$1:$P$1,0),FALSE)</f>
        <v>2.35</v>
      </c>
      <c r="J5741" s="82">
        <f t="shared" si="268"/>
        <v>10.800600000000001</v>
      </c>
      <c r="K5741" s="39">
        <f>VLOOKUP('Cover page'!$B$6,Currecny_M!$A$1:$P$10,MATCH(Database!C5741,Currecny_M!$A$1:$P$1,0),FALSE)</f>
        <v>1</v>
      </c>
      <c r="L5741" s="82">
        <f t="shared" si="269"/>
        <v>10.800600000000001</v>
      </c>
      <c r="M5741" s="82">
        <f>((E5741/$F$1)*VLOOKUP(N5741,Currecny_M!$A$1:$P$10,MATCH(Database!C5741,Currecny_M!$A$1:$P$1,0),FALSE))/VLOOKUP('Cover page'!$B$6,Currecny_M!$A$1:$P$10,MATCH(Database!C5741,Currecny_M!$A$1:$P$1,0),FALSE)</f>
        <v>10.800600000000001</v>
      </c>
      <c r="N5741" s="6" t="str">
        <f>VLOOKUP(B5741,Master!$A$2:$C$11,3,FALSE)</f>
        <v>Thai</v>
      </c>
      <c r="O5741" s="6" t="str">
        <f>VLOOKUP(B5741,Master!$A$2:$C$11,2,FALSE)</f>
        <v>Asia</v>
      </c>
      <c r="Q5741" s="39" t="str">
        <f>VLOOKUP(D5741,GL_Master!$A$1:$D$80,2,FALSE)</f>
        <v>PL</v>
      </c>
      <c r="R5741" s="39" t="str">
        <f>VLOOKUP(D5741,GL_Master!$A$1:$D$80,3,FALSE)</f>
        <v xml:space="preserve">Gratuity expenses </v>
      </c>
      <c r="S5741" s="39" t="str">
        <f>VLOOKUP(D5741,GL_Master!$A$1:$D$80,4,FALSE)</f>
        <v>Gratuity</v>
      </c>
    </row>
    <row r="5742" spans="1:19" x14ac:dyDescent="0.25">
      <c r="A5742" s="39" t="s">
        <v>262</v>
      </c>
      <c r="B5742" s="39" t="s">
        <v>43</v>
      </c>
      <c r="C5742" s="7">
        <v>43922</v>
      </c>
      <c r="D5742" s="39" t="s">
        <v>95</v>
      </c>
      <c r="E5742" s="39">
        <v>1532</v>
      </c>
      <c r="F5742" s="82">
        <f t="shared" si="267"/>
        <v>1.532</v>
      </c>
      <c r="G5742" s="39">
        <f>VLOOKUP(N5742,Currecny_M!$A$1:$P$10,2,FALSE)</f>
        <v>2.35</v>
      </c>
      <c r="H5742" s="39">
        <f>MATCH(C5742,Currecny_M!$A$1:$P$1,0)</f>
        <v>2</v>
      </c>
      <c r="I5742" s="39">
        <f>VLOOKUP(N5742,Currecny_M!$A$1:$P$10,MATCH(Database!C5742,Currecny_M!$A$1:$P$1,0),FALSE)</f>
        <v>2.35</v>
      </c>
      <c r="J5742" s="82">
        <f t="shared" si="268"/>
        <v>3.6002000000000001</v>
      </c>
      <c r="K5742" s="39">
        <f>VLOOKUP('Cover page'!$B$6,Currecny_M!$A$1:$P$10,MATCH(Database!C5742,Currecny_M!$A$1:$P$1,0),FALSE)</f>
        <v>1</v>
      </c>
      <c r="L5742" s="82">
        <f t="shared" si="269"/>
        <v>3.6002000000000001</v>
      </c>
      <c r="M5742" s="82">
        <f>((E5742/$F$1)*VLOOKUP(N5742,Currecny_M!$A$1:$P$10,MATCH(Database!C5742,Currecny_M!$A$1:$P$1,0),FALSE))/VLOOKUP('Cover page'!$B$6,Currecny_M!$A$1:$P$10,MATCH(Database!C5742,Currecny_M!$A$1:$P$1,0),FALSE)</f>
        <v>3.6002000000000001</v>
      </c>
      <c r="N5742" s="6" t="str">
        <f>VLOOKUP(B5742,Master!$A$2:$C$11,3,FALSE)</f>
        <v>Thai</v>
      </c>
      <c r="O5742" s="6" t="str">
        <f>VLOOKUP(B5742,Master!$A$2:$C$11,2,FALSE)</f>
        <v>Asia</v>
      </c>
      <c r="Q5742" s="39" t="str">
        <f>VLOOKUP(D5742,GL_Master!$A$1:$D$80,2,FALSE)</f>
        <v>PL</v>
      </c>
      <c r="R5742" s="39" t="str">
        <f>VLOOKUP(D5742,GL_Master!$A$1:$D$80,3,FALSE)</f>
        <v>Salary wages &amp; benefits</v>
      </c>
      <c r="S5742" s="39" t="str">
        <f>VLOOKUP(D5742,GL_Master!$A$1:$D$80,4,FALSE)</f>
        <v>Employee benefits expense</v>
      </c>
    </row>
    <row r="5743" spans="1:19" x14ac:dyDescent="0.25">
      <c r="A5743" s="39" t="s">
        <v>262</v>
      </c>
      <c r="B5743" s="39" t="s">
        <v>43</v>
      </c>
      <c r="C5743" s="7">
        <v>43922</v>
      </c>
      <c r="D5743" s="39" t="s">
        <v>96</v>
      </c>
      <c r="E5743" s="39">
        <v>13787</v>
      </c>
      <c r="F5743" s="82">
        <f t="shared" si="267"/>
        <v>13.787000000000001</v>
      </c>
      <c r="G5743" s="39">
        <f>VLOOKUP(N5743,Currecny_M!$A$1:$P$10,2,FALSE)</f>
        <v>2.35</v>
      </c>
      <c r="H5743" s="39">
        <f>MATCH(C5743,Currecny_M!$A$1:$P$1,0)</f>
        <v>2</v>
      </c>
      <c r="I5743" s="39">
        <f>VLOOKUP(N5743,Currecny_M!$A$1:$P$10,MATCH(Database!C5743,Currecny_M!$A$1:$P$1,0),FALSE)</f>
        <v>2.35</v>
      </c>
      <c r="J5743" s="82">
        <f t="shared" si="268"/>
        <v>32.399450000000002</v>
      </c>
      <c r="K5743" s="39">
        <f>VLOOKUP('Cover page'!$B$6,Currecny_M!$A$1:$P$10,MATCH(Database!C5743,Currecny_M!$A$1:$P$1,0),FALSE)</f>
        <v>1</v>
      </c>
      <c r="L5743" s="82">
        <f t="shared" si="269"/>
        <v>32.399450000000002</v>
      </c>
      <c r="M5743" s="82">
        <f>((E5743/$F$1)*VLOOKUP(N5743,Currecny_M!$A$1:$P$10,MATCH(Database!C5743,Currecny_M!$A$1:$P$1,0),FALSE))/VLOOKUP('Cover page'!$B$6,Currecny_M!$A$1:$P$10,MATCH(Database!C5743,Currecny_M!$A$1:$P$1,0),FALSE)</f>
        <v>32.399450000000002</v>
      </c>
      <c r="N5743" s="6" t="str">
        <f>VLOOKUP(B5743,Master!$A$2:$C$11,3,FALSE)</f>
        <v>Thai</v>
      </c>
      <c r="O5743" s="6" t="str">
        <f>VLOOKUP(B5743,Master!$A$2:$C$11,2,FALSE)</f>
        <v>Asia</v>
      </c>
      <c r="Q5743" s="39" t="str">
        <f>VLOOKUP(D5743,GL_Master!$A$1:$D$80,2,FALSE)</f>
        <v>PL</v>
      </c>
      <c r="R5743" s="39" t="str">
        <f>VLOOKUP(D5743,GL_Master!$A$1:$D$80,3,FALSE)</f>
        <v>Salary wages &amp; benefits</v>
      </c>
      <c r="S5743" s="39" t="str">
        <f>VLOOKUP(D5743,GL_Master!$A$1:$D$80,4,FALSE)</f>
        <v>Employee benefits expense</v>
      </c>
    </row>
    <row r="5744" spans="1:19" x14ac:dyDescent="0.25">
      <c r="A5744" s="39" t="s">
        <v>262</v>
      </c>
      <c r="B5744" s="39" t="s">
        <v>43</v>
      </c>
      <c r="C5744" s="7">
        <v>43922</v>
      </c>
      <c r="D5744" s="39" t="s">
        <v>97</v>
      </c>
      <c r="E5744" s="39">
        <v>766</v>
      </c>
      <c r="F5744" s="82">
        <f t="shared" si="267"/>
        <v>0.76600000000000001</v>
      </c>
      <c r="G5744" s="39">
        <f>VLOOKUP(N5744,Currecny_M!$A$1:$P$10,2,FALSE)</f>
        <v>2.35</v>
      </c>
      <c r="H5744" s="39">
        <f>MATCH(C5744,Currecny_M!$A$1:$P$1,0)</f>
        <v>2</v>
      </c>
      <c r="I5744" s="39">
        <f>VLOOKUP(N5744,Currecny_M!$A$1:$P$10,MATCH(Database!C5744,Currecny_M!$A$1:$P$1,0),FALSE)</f>
        <v>2.35</v>
      </c>
      <c r="J5744" s="82">
        <f t="shared" si="268"/>
        <v>1.8001</v>
      </c>
      <c r="K5744" s="39">
        <f>VLOOKUP('Cover page'!$B$6,Currecny_M!$A$1:$P$10,MATCH(Database!C5744,Currecny_M!$A$1:$P$1,0),FALSE)</f>
        <v>1</v>
      </c>
      <c r="L5744" s="82">
        <f t="shared" si="269"/>
        <v>1.8001</v>
      </c>
      <c r="M5744" s="82">
        <f>((E5744/$F$1)*VLOOKUP(N5744,Currecny_M!$A$1:$P$10,MATCH(Database!C5744,Currecny_M!$A$1:$P$1,0),FALSE))/VLOOKUP('Cover page'!$B$6,Currecny_M!$A$1:$P$10,MATCH(Database!C5744,Currecny_M!$A$1:$P$1,0),FALSE)</f>
        <v>1.8001</v>
      </c>
      <c r="N5744" s="6" t="str">
        <f>VLOOKUP(B5744,Master!$A$2:$C$11,3,FALSE)</f>
        <v>Thai</v>
      </c>
      <c r="O5744" s="6" t="str">
        <f>VLOOKUP(B5744,Master!$A$2:$C$11,2,FALSE)</f>
        <v>Asia</v>
      </c>
      <c r="Q5744" s="39" t="str">
        <f>VLOOKUP(D5744,GL_Master!$A$1:$D$80,2,FALSE)</f>
        <v>PL</v>
      </c>
      <c r="R5744" s="39" t="str">
        <f>VLOOKUP(D5744,GL_Master!$A$1:$D$80,3,FALSE)</f>
        <v>Salary wages &amp; benefits</v>
      </c>
      <c r="S5744" s="39" t="str">
        <f>VLOOKUP(D5744,GL_Master!$A$1:$D$80,4,FALSE)</f>
        <v>Employee benefits expense</v>
      </c>
    </row>
    <row r="5745" spans="1:19" x14ac:dyDescent="0.25">
      <c r="A5745" s="39" t="s">
        <v>262</v>
      </c>
      <c r="B5745" s="39" t="s">
        <v>43</v>
      </c>
      <c r="C5745" s="7">
        <v>43922</v>
      </c>
      <c r="D5745" s="39" t="s">
        <v>98</v>
      </c>
      <c r="E5745" s="39">
        <v>1532</v>
      </c>
      <c r="F5745" s="82">
        <f t="shared" si="267"/>
        <v>1.532</v>
      </c>
      <c r="G5745" s="39">
        <f>VLOOKUP(N5745,Currecny_M!$A$1:$P$10,2,FALSE)</f>
        <v>2.35</v>
      </c>
      <c r="H5745" s="39">
        <f>MATCH(C5745,Currecny_M!$A$1:$P$1,0)</f>
        <v>2</v>
      </c>
      <c r="I5745" s="39">
        <f>VLOOKUP(N5745,Currecny_M!$A$1:$P$10,MATCH(Database!C5745,Currecny_M!$A$1:$P$1,0),FALSE)</f>
        <v>2.35</v>
      </c>
      <c r="J5745" s="82">
        <f t="shared" si="268"/>
        <v>3.6002000000000001</v>
      </c>
      <c r="K5745" s="39">
        <f>VLOOKUP('Cover page'!$B$6,Currecny_M!$A$1:$P$10,MATCH(Database!C5745,Currecny_M!$A$1:$P$1,0),FALSE)</f>
        <v>1</v>
      </c>
      <c r="L5745" s="82">
        <f t="shared" si="269"/>
        <v>3.6002000000000001</v>
      </c>
      <c r="M5745" s="82">
        <f>((E5745/$F$1)*VLOOKUP(N5745,Currecny_M!$A$1:$P$10,MATCH(Database!C5745,Currecny_M!$A$1:$P$1,0),FALSE))/VLOOKUP('Cover page'!$B$6,Currecny_M!$A$1:$P$10,MATCH(Database!C5745,Currecny_M!$A$1:$P$1,0),FALSE)</f>
        <v>3.6002000000000001</v>
      </c>
      <c r="N5745" s="6" t="str">
        <f>VLOOKUP(B5745,Master!$A$2:$C$11,3,FALSE)</f>
        <v>Thai</v>
      </c>
      <c r="O5745" s="6" t="str">
        <f>VLOOKUP(B5745,Master!$A$2:$C$11,2,FALSE)</f>
        <v>Asia</v>
      </c>
      <c r="Q5745" s="39" t="str">
        <f>VLOOKUP(D5745,GL_Master!$A$1:$D$80,2,FALSE)</f>
        <v>PL</v>
      </c>
      <c r="R5745" s="39" t="str">
        <f>VLOOKUP(D5745,GL_Master!$A$1:$D$80,3,FALSE)</f>
        <v>Salary wages &amp; benefits</v>
      </c>
      <c r="S5745" s="39" t="str">
        <f>VLOOKUP(D5745,GL_Master!$A$1:$D$80,4,FALSE)</f>
        <v>Employee benefits expense</v>
      </c>
    </row>
    <row r="5746" spans="1:19" x14ac:dyDescent="0.25">
      <c r="A5746" s="39" t="s">
        <v>262</v>
      </c>
      <c r="B5746" s="39" t="s">
        <v>43</v>
      </c>
      <c r="C5746" s="7">
        <v>43922</v>
      </c>
      <c r="D5746" s="39" t="s">
        <v>99</v>
      </c>
      <c r="E5746" s="39">
        <v>766</v>
      </c>
      <c r="F5746" s="82">
        <f t="shared" si="267"/>
        <v>0.76600000000000001</v>
      </c>
      <c r="G5746" s="39">
        <f>VLOOKUP(N5746,Currecny_M!$A$1:$P$10,2,FALSE)</f>
        <v>2.35</v>
      </c>
      <c r="H5746" s="39">
        <f>MATCH(C5746,Currecny_M!$A$1:$P$1,0)</f>
        <v>2</v>
      </c>
      <c r="I5746" s="39">
        <f>VLOOKUP(N5746,Currecny_M!$A$1:$P$10,MATCH(Database!C5746,Currecny_M!$A$1:$P$1,0),FALSE)</f>
        <v>2.35</v>
      </c>
      <c r="J5746" s="82">
        <f t="shared" si="268"/>
        <v>1.8001</v>
      </c>
      <c r="K5746" s="39">
        <f>VLOOKUP('Cover page'!$B$6,Currecny_M!$A$1:$P$10,MATCH(Database!C5746,Currecny_M!$A$1:$P$1,0),FALSE)</f>
        <v>1</v>
      </c>
      <c r="L5746" s="82">
        <f t="shared" si="269"/>
        <v>1.8001</v>
      </c>
      <c r="M5746" s="82">
        <f>((E5746/$F$1)*VLOOKUP(N5746,Currecny_M!$A$1:$P$10,MATCH(Database!C5746,Currecny_M!$A$1:$P$1,0),FALSE))/VLOOKUP('Cover page'!$B$6,Currecny_M!$A$1:$P$10,MATCH(Database!C5746,Currecny_M!$A$1:$P$1,0),FALSE)</f>
        <v>1.8001</v>
      </c>
      <c r="N5746" s="6" t="str">
        <f>VLOOKUP(B5746,Master!$A$2:$C$11,3,FALSE)</f>
        <v>Thai</v>
      </c>
      <c r="O5746" s="6" t="str">
        <f>VLOOKUP(B5746,Master!$A$2:$C$11,2,FALSE)</f>
        <v>Asia</v>
      </c>
      <c r="Q5746" s="39" t="str">
        <f>VLOOKUP(D5746,GL_Master!$A$1:$D$80,2,FALSE)</f>
        <v>PL</v>
      </c>
      <c r="R5746" s="39" t="str">
        <f>VLOOKUP(D5746,GL_Master!$A$1:$D$80,3,FALSE)</f>
        <v>Salary wages &amp; benefits</v>
      </c>
      <c r="S5746" s="39" t="str">
        <f>VLOOKUP(D5746,GL_Master!$A$1:$D$80,4,FALSE)</f>
        <v>Employee benefits expense</v>
      </c>
    </row>
    <row r="5747" spans="1:19" x14ac:dyDescent="0.25">
      <c r="A5747" s="39" t="s">
        <v>262</v>
      </c>
      <c r="B5747" s="39" t="s">
        <v>43</v>
      </c>
      <c r="C5747" s="7">
        <v>43922</v>
      </c>
      <c r="D5747" s="39" t="s">
        <v>100</v>
      </c>
      <c r="E5747" s="39">
        <v>5362</v>
      </c>
      <c r="F5747" s="82">
        <f t="shared" si="267"/>
        <v>5.3620000000000001</v>
      </c>
      <c r="G5747" s="39">
        <f>VLOOKUP(N5747,Currecny_M!$A$1:$P$10,2,FALSE)</f>
        <v>2.35</v>
      </c>
      <c r="H5747" s="39">
        <f>MATCH(C5747,Currecny_M!$A$1:$P$1,0)</f>
        <v>2</v>
      </c>
      <c r="I5747" s="39">
        <f>VLOOKUP(N5747,Currecny_M!$A$1:$P$10,MATCH(Database!C5747,Currecny_M!$A$1:$P$1,0),FALSE)</f>
        <v>2.35</v>
      </c>
      <c r="J5747" s="82">
        <f t="shared" si="268"/>
        <v>12.600700000000002</v>
      </c>
      <c r="K5747" s="39">
        <f>VLOOKUP('Cover page'!$B$6,Currecny_M!$A$1:$P$10,MATCH(Database!C5747,Currecny_M!$A$1:$P$1,0),FALSE)</f>
        <v>1</v>
      </c>
      <c r="L5747" s="82">
        <f t="shared" si="269"/>
        <v>12.600700000000002</v>
      </c>
      <c r="M5747" s="82">
        <f>((E5747/$F$1)*VLOOKUP(N5747,Currecny_M!$A$1:$P$10,MATCH(Database!C5747,Currecny_M!$A$1:$P$1,0),FALSE))/VLOOKUP('Cover page'!$B$6,Currecny_M!$A$1:$P$10,MATCH(Database!C5747,Currecny_M!$A$1:$P$1,0),FALSE)</f>
        <v>12.600700000000002</v>
      </c>
      <c r="N5747" s="6" t="str">
        <f>VLOOKUP(B5747,Master!$A$2:$C$11,3,FALSE)</f>
        <v>Thai</v>
      </c>
      <c r="O5747" s="6" t="str">
        <f>VLOOKUP(B5747,Master!$A$2:$C$11,2,FALSE)</f>
        <v>Asia</v>
      </c>
      <c r="Q5747" s="39" t="str">
        <f>VLOOKUP(D5747,GL_Master!$A$1:$D$80,2,FALSE)</f>
        <v>PL</v>
      </c>
      <c r="R5747" s="39" t="str">
        <f>VLOOKUP(D5747,GL_Master!$A$1:$D$80,3,FALSE)</f>
        <v>Salary wages &amp; benefits</v>
      </c>
      <c r="S5747" s="39" t="str">
        <f>VLOOKUP(D5747,GL_Master!$A$1:$D$80,4,FALSE)</f>
        <v>Employee benefits expense</v>
      </c>
    </row>
    <row r="5748" spans="1:19" x14ac:dyDescent="0.25">
      <c r="A5748" s="39" t="s">
        <v>262</v>
      </c>
      <c r="B5748" s="39" t="s">
        <v>43</v>
      </c>
      <c r="C5748" s="7">
        <v>43922</v>
      </c>
      <c r="D5748" s="39" t="s">
        <v>30</v>
      </c>
      <c r="E5748" s="39">
        <v>1532</v>
      </c>
      <c r="F5748" s="82">
        <f t="shared" si="267"/>
        <v>1.532</v>
      </c>
      <c r="G5748" s="39">
        <f>VLOOKUP(N5748,Currecny_M!$A$1:$P$10,2,FALSE)</f>
        <v>2.35</v>
      </c>
      <c r="H5748" s="39">
        <f>MATCH(C5748,Currecny_M!$A$1:$P$1,0)</f>
        <v>2</v>
      </c>
      <c r="I5748" s="39">
        <f>VLOOKUP(N5748,Currecny_M!$A$1:$P$10,MATCH(Database!C5748,Currecny_M!$A$1:$P$1,0),FALSE)</f>
        <v>2.35</v>
      </c>
      <c r="J5748" s="82">
        <f t="shared" si="268"/>
        <v>3.6002000000000001</v>
      </c>
      <c r="K5748" s="39">
        <f>VLOOKUP('Cover page'!$B$6,Currecny_M!$A$1:$P$10,MATCH(Database!C5748,Currecny_M!$A$1:$P$1,0),FALSE)</f>
        <v>1</v>
      </c>
      <c r="L5748" s="82">
        <f t="shared" si="269"/>
        <v>3.6002000000000001</v>
      </c>
      <c r="M5748" s="82">
        <f>((E5748/$F$1)*VLOOKUP(N5748,Currecny_M!$A$1:$P$10,MATCH(Database!C5748,Currecny_M!$A$1:$P$1,0),FALSE))/VLOOKUP('Cover page'!$B$6,Currecny_M!$A$1:$P$10,MATCH(Database!C5748,Currecny_M!$A$1:$P$1,0),FALSE)</f>
        <v>3.6002000000000001</v>
      </c>
      <c r="N5748" s="6" t="str">
        <f>VLOOKUP(B5748,Master!$A$2:$C$11,3,FALSE)</f>
        <v>Thai</v>
      </c>
      <c r="O5748" s="6" t="str">
        <f>VLOOKUP(B5748,Master!$A$2:$C$11,2,FALSE)</f>
        <v>Asia</v>
      </c>
      <c r="Q5748" s="39" t="str">
        <f>VLOOKUP(D5748,GL_Master!$A$1:$D$80,2,FALSE)</f>
        <v>PL</v>
      </c>
      <c r="R5748" s="39" t="str">
        <f>VLOOKUP(D5748,GL_Master!$A$1:$D$80,3,FALSE)</f>
        <v>Travelling and conveyance</v>
      </c>
      <c r="S5748" s="39" t="str">
        <f>VLOOKUP(D5748,GL_Master!$A$1:$D$80,4,FALSE)</f>
        <v>Local conveyance</v>
      </c>
    </row>
    <row r="5749" spans="1:19" x14ac:dyDescent="0.25">
      <c r="A5749" s="39" t="s">
        <v>262</v>
      </c>
      <c r="B5749" s="39" t="s">
        <v>43</v>
      </c>
      <c r="C5749" s="7">
        <v>43922</v>
      </c>
      <c r="D5749" s="39" t="s">
        <v>31</v>
      </c>
      <c r="E5749" s="39">
        <v>766</v>
      </c>
      <c r="F5749" s="82">
        <f t="shared" si="267"/>
        <v>0.76600000000000001</v>
      </c>
      <c r="G5749" s="39">
        <f>VLOOKUP(N5749,Currecny_M!$A$1:$P$10,2,FALSE)</f>
        <v>2.35</v>
      </c>
      <c r="H5749" s="39">
        <f>MATCH(C5749,Currecny_M!$A$1:$P$1,0)</f>
        <v>2</v>
      </c>
      <c r="I5749" s="39">
        <f>VLOOKUP(N5749,Currecny_M!$A$1:$P$10,MATCH(Database!C5749,Currecny_M!$A$1:$P$1,0),FALSE)</f>
        <v>2.35</v>
      </c>
      <c r="J5749" s="82">
        <f t="shared" si="268"/>
        <v>1.8001</v>
      </c>
      <c r="K5749" s="39">
        <f>VLOOKUP('Cover page'!$B$6,Currecny_M!$A$1:$P$10,MATCH(Database!C5749,Currecny_M!$A$1:$P$1,0),FALSE)</f>
        <v>1</v>
      </c>
      <c r="L5749" s="82">
        <f t="shared" si="269"/>
        <v>1.8001</v>
      </c>
      <c r="M5749" s="82">
        <f>((E5749/$F$1)*VLOOKUP(N5749,Currecny_M!$A$1:$P$10,MATCH(Database!C5749,Currecny_M!$A$1:$P$1,0),FALSE))/VLOOKUP('Cover page'!$B$6,Currecny_M!$A$1:$P$10,MATCH(Database!C5749,Currecny_M!$A$1:$P$1,0),FALSE)</f>
        <v>1.8001</v>
      </c>
      <c r="N5749" s="6" t="str">
        <f>VLOOKUP(B5749,Master!$A$2:$C$11,3,FALSE)</f>
        <v>Thai</v>
      </c>
      <c r="O5749" s="6" t="str">
        <f>VLOOKUP(B5749,Master!$A$2:$C$11,2,FALSE)</f>
        <v>Asia</v>
      </c>
      <c r="Q5749" s="39" t="str">
        <f>VLOOKUP(D5749,GL_Master!$A$1:$D$80,2,FALSE)</f>
        <v>PL</v>
      </c>
      <c r="R5749" s="39" t="str">
        <f>VLOOKUP(D5749,GL_Master!$A$1:$D$80,3,FALSE)</f>
        <v>Office expenses</v>
      </c>
      <c r="S5749" s="39" t="str">
        <f>VLOOKUP(D5749,GL_Master!$A$1:$D$80,4,FALSE)</f>
        <v>Parking charges</v>
      </c>
    </row>
    <row r="5750" spans="1:19" x14ac:dyDescent="0.25">
      <c r="A5750" s="39" t="s">
        <v>262</v>
      </c>
      <c r="B5750" s="39" t="s">
        <v>43</v>
      </c>
      <c r="C5750" s="7">
        <v>43922</v>
      </c>
      <c r="D5750" s="39" t="s">
        <v>101</v>
      </c>
      <c r="E5750" s="39">
        <v>766</v>
      </c>
      <c r="F5750" s="82">
        <f t="shared" si="267"/>
        <v>0.76600000000000001</v>
      </c>
      <c r="G5750" s="39">
        <f>VLOOKUP(N5750,Currecny_M!$A$1:$P$10,2,FALSE)</f>
        <v>2.35</v>
      </c>
      <c r="H5750" s="39">
        <f>MATCH(C5750,Currecny_M!$A$1:$P$1,0)</f>
        <v>2</v>
      </c>
      <c r="I5750" s="39">
        <f>VLOOKUP(N5750,Currecny_M!$A$1:$P$10,MATCH(Database!C5750,Currecny_M!$A$1:$P$1,0),FALSE)</f>
        <v>2.35</v>
      </c>
      <c r="J5750" s="82">
        <f t="shared" si="268"/>
        <v>1.8001</v>
      </c>
      <c r="K5750" s="39">
        <f>VLOOKUP('Cover page'!$B$6,Currecny_M!$A$1:$P$10,MATCH(Database!C5750,Currecny_M!$A$1:$P$1,0),FALSE)</f>
        <v>1</v>
      </c>
      <c r="L5750" s="82">
        <f t="shared" si="269"/>
        <v>1.8001</v>
      </c>
      <c r="M5750" s="82">
        <f>((E5750/$F$1)*VLOOKUP(N5750,Currecny_M!$A$1:$P$10,MATCH(Database!C5750,Currecny_M!$A$1:$P$1,0),FALSE))/VLOOKUP('Cover page'!$B$6,Currecny_M!$A$1:$P$10,MATCH(Database!C5750,Currecny_M!$A$1:$P$1,0),FALSE)</f>
        <v>1.8001</v>
      </c>
      <c r="N5750" s="6" t="str">
        <f>VLOOKUP(B5750,Master!$A$2:$C$11,3,FALSE)</f>
        <v>Thai</v>
      </c>
      <c r="O5750" s="6" t="str">
        <f>VLOOKUP(B5750,Master!$A$2:$C$11,2,FALSE)</f>
        <v>Asia</v>
      </c>
      <c r="Q5750" s="39" t="str">
        <f>VLOOKUP(D5750,GL_Master!$A$1:$D$80,2,FALSE)</f>
        <v>PL</v>
      </c>
      <c r="R5750" s="39" t="str">
        <f>VLOOKUP(D5750,GL_Master!$A$1:$D$80,3,FALSE)</f>
        <v>COGS</v>
      </c>
      <c r="S5750" s="39" t="str">
        <f>VLOOKUP(D5750,GL_Master!$A$1:$D$80,4,FALSE)</f>
        <v>Purchase of other traded goods</v>
      </c>
    </row>
    <row r="5751" spans="1:19" x14ac:dyDescent="0.25">
      <c r="A5751" s="39" t="s">
        <v>262</v>
      </c>
      <c r="B5751" s="39" t="s">
        <v>43</v>
      </c>
      <c r="C5751" s="7">
        <v>43922</v>
      </c>
      <c r="D5751" s="39" t="s">
        <v>102</v>
      </c>
      <c r="E5751" s="39">
        <v>766</v>
      </c>
      <c r="F5751" s="82">
        <f t="shared" si="267"/>
        <v>0.76600000000000001</v>
      </c>
      <c r="G5751" s="39">
        <f>VLOOKUP(N5751,Currecny_M!$A$1:$P$10,2,FALSE)</f>
        <v>2.35</v>
      </c>
      <c r="H5751" s="39">
        <f>MATCH(C5751,Currecny_M!$A$1:$P$1,0)</f>
        <v>2</v>
      </c>
      <c r="I5751" s="39">
        <f>VLOOKUP(N5751,Currecny_M!$A$1:$P$10,MATCH(Database!C5751,Currecny_M!$A$1:$P$1,0),FALSE)</f>
        <v>2.35</v>
      </c>
      <c r="J5751" s="82">
        <f t="shared" si="268"/>
        <v>1.8001</v>
      </c>
      <c r="K5751" s="39">
        <f>VLOOKUP('Cover page'!$B$6,Currecny_M!$A$1:$P$10,MATCH(Database!C5751,Currecny_M!$A$1:$P$1,0),FALSE)</f>
        <v>1</v>
      </c>
      <c r="L5751" s="82">
        <f t="shared" si="269"/>
        <v>1.8001</v>
      </c>
      <c r="M5751" s="82">
        <f>((E5751/$F$1)*VLOOKUP(N5751,Currecny_M!$A$1:$P$10,MATCH(Database!C5751,Currecny_M!$A$1:$P$1,0),FALSE))/VLOOKUP('Cover page'!$B$6,Currecny_M!$A$1:$P$10,MATCH(Database!C5751,Currecny_M!$A$1:$P$1,0),FALSE)</f>
        <v>1.8001</v>
      </c>
      <c r="N5751" s="6" t="str">
        <f>VLOOKUP(B5751,Master!$A$2:$C$11,3,FALSE)</f>
        <v>Thai</v>
      </c>
      <c r="O5751" s="6" t="str">
        <f>VLOOKUP(B5751,Master!$A$2:$C$11,2,FALSE)</f>
        <v>Asia</v>
      </c>
      <c r="Q5751" s="39" t="str">
        <f>VLOOKUP(D5751,GL_Master!$A$1:$D$80,2,FALSE)</f>
        <v>PL</v>
      </c>
      <c r="R5751" s="39" t="str">
        <f>VLOOKUP(D5751,GL_Master!$A$1:$D$80,3,FALSE)</f>
        <v>Staff welfare expenses</v>
      </c>
      <c r="S5751" s="39" t="str">
        <f>VLOOKUP(D5751,GL_Master!$A$1:$D$80,4,FALSE)</f>
        <v>Diwali Expense</v>
      </c>
    </row>
    <row r="5752" spans="1:19" x14ac:dyDescent="0.25">
      <c r="A5752" s="39" t="s">
        <v>262</v>
      </c>
      <c r="B5752" s="39" t="s">
        <v>43</v>
      </c>
      <c r="C5752" s="7">
        <v>43922</v>
      </c>
      <c r="D5752" s="39" t="s">
        <v>20</v>
      </c>
      <c r="E5752" s="39">
        <v>1532</v>
      </c>
      <c r="F5752" s="82">
        <f t="shared" si="267"/>
        <v>1.532</v>
      </c>
      <c r="G5752" s="39">
        <f>VLOOKUP(N5752,Currecny_M!$A$1:$P$10,2,FALSE)</f>
        <v>2.35</v>
      </c>
      <c r="H5752" s="39">
        <f>MATCH(C5752,Currecny_M!$A$1:$P$1,0)</f>
        <v>2</v>
      </c>
      <c r="I5752" s="39">
        <f>VLOOKUP(N5752,Currecny_M!$A$1:$P$10,MATCH(Database!C5752,Currecny_M!$A$1:$P$1,0),FALSE)</f>
        <v>2.35</v>
      </c>
      <c r="J5752" s="82">
        <f t="shared" si="268"/>
        <v>3.6002000000000001</v>
      </c>
      <c r="K5752" s="39">
        <f>VLOOKUP('Cover page'!$B$6,Currecny_M!$A$1:$P$10,MATCH(Database!C5752,Currecny_M!$A$1:$P$1,0),FALSE)</f>
        <v>1</v>
      </c>
      <c r="L5752" s="82">
        <f t="shared" si="269"/>
        <v>3.6002000000000001</v>
      </c>
      <c r="M5752" s="82">
        <f>((E5752/$F$1)*VLOOKUP(N5752,Currecny_M!$A$1:$P$10,MATCH(Database!C5752,Currecny_M!$A$1:$P$1,0),FALSE))/VLOOKUP('Cover page'!$B$6,Currecny_M!$A$1:$P$10,MATCH(Database!C5752,Currecny_M!$A$1:$P$1,0),FALSE)</f>
        <v>3.6002000000000001</v>
      </c>
      <c r="N5752" s="6" t="str">
        <f>VLOOKUP(B5752,Master!$A$2:$C$11,3,FALSE)</f>
        <v>Thai</v>
      </c>
      <c r="O5752" s="6" t="str">
        <f>VLOOKUP(B5752,Master!$A$2:$C$11,2,FALSE)</f>
        <v>Asia</v>
      </c>
      <c r="Q5752" s="39" t="str">
        <f>VLOOKUP(D5752,GL_Master!$A$1:$D$80,2,FALSE)</f>
        <v>PL</v>
      </c>
      <c r="R5752" s="39" t="str">
        <f>VLOOKUP(D5752,GL_Master!$A$1:$D$80,3,FALSE)</f>
        <v>Selling and Marketing expenses</v>
      </c>
      <c r="S5752" s="39" t="str">
        <f>VLOOKUP(D5752,GL_Master!$A$1:$D$80,4,FALSE)</f>
        <v>Business promotion</v>
      </c>
    </row>
    <row r="5753" spans="1:19" x14ac:dyDescent="0.25">
      <c r="A5753" s="39" t="s">
        <v>262</v>
      </c>
      <c r="B5753" s="39" t="s">
        <v>43</v>
      </c>
      <c r="C5753" s="7">
        <v>43922</v>
      </c>
      <c r="D5753" s="39" t="s">
        <v>29</v>
      </c>
      <c r="E5753" s="39">
        <v>1532</v>
      </c>
      <c r="F5753" s="82">
        <f t="shared" si="267"/>
        <v>1.532</v>
      </c>
      <c r="G5753" s="39">
        <f>VLOOKUP(N5753,Currecny_M!$A$1:$P$10,2,FALSE)</f>
        <v>2.35</v>
      </c>
      <c r="H5753" s="39">
        <f>MATCH(C5753,Currecny_M!$A$1:$P$1,0)</f>
        <v>2</v>
      </c>
      <c r="I5753" s="39">
        <f>VLOOKUP(N5753,Currecny_M!$A$1:$P$10,MATCH(Database!C5753,Currecny_M!$A$1:$P$1,0),FALSE)</f>
        <v>2.35</v>
      </c>
      <c r="J5753" s="82">
        <f t="shared" si="268"/>
        <v>3.6002000000000001</v>
      </c>
      <c r="K5753" s="39">
        <f>VLOOKUP('Cover page'!$B$6,Currecny_M!$A$1:$P$10,MATCH(Database!C5753,Currecny_M!$A$1:$P$1,0),FALSE)</f>
        <v>1</v>
      </c>
      <c r="L5753" s="82">
        <f t="shared" si="269"/>
        <v>3.6002000000000001</v>
      </c>
      <c r="M5753" s="82">
        <f>((E5753/$F$1)*VLOOKUP(N5753,Currecny_M!$A$1:$P$10,MATCH(Database!C5753,Currecny_M!$A$1:$P$1,0),FALSE))/VLOOKUP('Cover page'!$B$6,Currecny_M!$A$1:$P$10,MATCH(Database!C5753,Currecny_M!$A$1:$P$1,0),FALSE)</f>
        <v>3.6002000000000001</v>
      </c>
      <c r="N5753" s="6" t="str">
        <f>VLOOKUP(B5753,Master!$A$2:$C$11,3,FALSE)</f>
        <v>Thai</v>
      </c>
      <c r="O5753" s="6" t="str">
        <f>VLOOKUP(B5753,Master!$A$2:$C$11,2,FALSE)</f>
        <v>Asia</v>
      </c>
      <c r="Q5753" s="39" t="str">
        <f>VLOOKUP(D5753,GL_Master!$A$1:$D$80,2,FALSE)</f>
        <v>PL</v>
      </c>
      <c r="R5753" s="39" t="str">
        <f>VLOOKUP(D5753,GL_Master!$A$1:$D$80,3,FALSE)</f>
        <v>Communication &amp; internet exp</v>
      </c>
      <c r="S5753" s="39" t="str">
        <f>VLOOKUP(D5753,GL_Master!$A$1:$D$80,4,FALSE)</f>
        <v>Communication cost</v>
      </c>
    </row>
    <row r="5754" spans="1:19" x14ac:dyDescent="0.25">
      <c r="A5754" s="39" t="s">
        <v>262</v>
      </c>
      <c r="B5754" s="39" t="s">
        <v>43</v>
      </c>
      <c r="C5754" s="7">
        <v>43922</v>
      </c>
      <c r="D5754" s="39" t="s">
        <v>41</v>
      </c>
      <c r="E5754" s="39">
        <v>766</v>
      </c>
      <c r="F5754" s="82">
        <f t="shared" si="267"/>
        <v>0.76600000000000001</v>
      </c>
      <c r="G5754" s="39">
        <f>VLOOKUP(N5754,Currecny_M!$A$1:$P$10,2,FALSE)</f>
        <v>2.35</v>
      </c>
      <c r="H5754" s="39">
        <f>MATCH(C5754,Currecny_M!$A$1:$P$1,0)</f>
        <v>2</v>
      </c>
      <c r="I5754" s="39">
        <f>VLOOKUP(N5754,Currecny_M!$A$1:$P$10,MATCH(Database!C5754,Currecny_M!$A$1:$P$1,0),FALSE)</f>
        <v>2.35</v>
      </c>
      <c r="J5754" s="82">
        <f t="shared" si="268"/>
        <v>1.8001</v>
      </c>
      <c r="K5754" s="39">
        <f>VLOOKUP('Cover page'!$B$6,Currecny_M!$A$1:$P$10,MATCH(Database!C5754,Currecny_M!$A$1:$P$1,0),FALSE)</f>
        <v>1</v>
      </c>
      <c r="L5754" s="82">
        <f t="shared" si="269"/>
        <v>1.8001</v>
      </c>
      <c r="M5754" s="82">
        <f>((E5754/$F$1)*VLOOKUP(N5754,Currecny_M!$A$1:$P$10,MATCH(Database!C5754,Currecny_M!$A$1:$P$1,0),FALSE))/VLOOKUP('Cover page'!$B$6,Currecny_M!$A$1:$P$10,MATCH(Database!C5754,Currecny_M!$A$1:$P$1,0),FALSE)</f>
        <v>1.8001</v>
      </c>
      <c r="N5754" s="6" t="str">
        <f>VLOOKUP(B5754,Master!$A$2:$C$11,3,FALSE)</f>
        <v>Thai</v>
      </c>
      <c r="O5754" s="6" t="str">
        <f>VLOOKUP(B5754,Master!$A$2:$C$11,2,FALSE)</f>
        <v>Asia</v>
      </c>
      <c r="Q5754" s="39" t="str">
        <f>VLOOKUP(D5754,GL_Master!$A$1:$D$80,2,FALSE)</f>
        <v>PL</v>
      </c>
      <c r="R5754" s="39" t="str">
        <f>VLOOKUP(D5754,GL_Master!$A$1:$D$80,3,FALSE)</f>
        <v>Communication &amp; internet exp</v>
      </c>
      <c r="S5754" s="39" t="str">
        <f>VLOOKUP(D5754,GL_Master!$A$1:$D$80,4,FALSE)</f>
        <v>Communication cost</v>
      </c>
    </row>
    <row r="5755" spans="1:19" x14ac:dyDescent="0.25">
      <c r="A5755" s="39" t="s">
        <v>262</v>
      </c>
      <c r="B5755" s="39" t="s">
        <v>43</v>
      </c>
      <c r="C5755" s="7">
        <v>43922</v>
      </c>
      <c r="D5755" s="39" t="s">
        <v>103</v>
      </c>
      <c r="E5755" s="39">
        <v>1532</v>
      </c>
      <c r="F5755" s="82">
        <f t="shared" si="267"/>
        <v>1.532</v>
      </c>
      <c r="G5755" s="39">
        <f>VLOOKUP(N5755,Currecny_M!$A$1:$P$10,2,FALSE)</f>
        <v>2.35</v>
      </c>
      <c r="H5755" s="39">
        <f>MATCH(C5755,Currecny_M!$A$1:$P$1,0)</f>
        <v>2</v>
      </c>
      <c r="I5755" s="39">
        <f>VLOOKUP(N5755,Currecny_M!$A$1:$P$10,MATCH(Database!C5755,Currecny_M!$A$1:$P$1,0),FALSE)</f>
        <v>2.35</v>
      </c>
      <c r="J5755" s="82">
        <f t="shared" si="268"/>
        <v>3.6002000000000001</v>
      </c>
      <c r="K5755" s="39">
        <f>VLOOKUP('Cover page'!$B$6,Currecny_M!$A$1:$P$10,MATCH(Database!C5755,Currecny_M!$A$1:$P$1,0),FALSE)</f>
        <v>1</v>
      </c>
      <c r="L5755" s="82">
        <f t="shared" si="269"/>
        <v>3.6002000000000001</v>
      </c>
      <c r="M5755" s="82">
        <f>((E5755/$F$1)*VLOOKUP(N5755,Currecny_M!$A$1:$P$10,MATCH(Database!C5755,Currecny_M!$A$1:$P$1,0),FALSE))/VLOOKUP('Cover page'!$B$6,Currecny_M!$A$1:$P$10,MATCH(Database!C5755,Currecny_M!$A$1:$P$1,0),FALSE)</f>
        <v>3.6002000000000001</v>
      </c>
      <c r="N5755" s="6" t="str">
        <f>VLOOKUP(B5755,Master!$A$2:$C$11,3,FALSE)</f>
        <v>Thai</v>
      </c>
      <c r="O5755" s="6" t="str">
        <f>VLOOKUP(B5755,Master!$A$2:$C$11,2,FALSE)</f>
        <v>Asia</v>
      </c>
      <c r="Q5755" s="39" t="str">
        <f>VLOOKUP(D5755,GL_Master!$A$1:$D$80,2,FALSE)</f>
        <v>PL</v>
      </c>
      <c r="R5755" s="39" t="str">
        <f>VLOOKUP(D5755,GL_Master!$A$1:$D$80,3,FALSE)</f>
        <v>Communication &amp; internet exp</v>
      </c>
      <c r="S5755" s="39" t="str">
        <f>VLOOKUP(D5755,GL_Master!$A$1:$D$80,4,FALSE)</f>
        <v>Communication cost</v>
      </c>
    </row>
    <row r="5756" spans="1:19" x14ac:dyDescent="0.25">
      <c r="A5756" s="39" t="s">
        <v>262</v>
      </c>
      <c r="B5756" s="39" t="s">
        <v>43</v>
      </c>
      <c r="C5756" s="7">
        <v>43922</v>
      </c>
      <c r="D5756" s="39" t="s">
        <v>104</v>
      </c>
      <c r="E5756" s="39">
        <v>2298</v>
      </c>
      <c r="F5756" s="82">
        <f t="shared" si="267"/>
        <v>2.298</v>
      </c>
      <c r="G5756" s="39">
        <f>VLOOKUP(N5756,Currecny_M!$A$1:$P$10,2,FALSE)</f>
        <v>2.35</v>
      </c>
      <c r="H5756" s="39">
        <f>MATCH(C5756,Currecny_M!$A$1:$P$1,0)</f>
        <v>2</v>
      </c>
      <c r="I5756" s="39">
        <f>VLOOKUP(N5756,Currecny_M!$A$1:$P$10,MATCH(Database!C5756,Currecny_M!$A$1:$P$1,0),FALSE)</f>
        <v>2.35</v>
      </c>
      <c r="J5756" s="82">
        <f t="shared" si="268"/>
        <v>5.4003000000000005</v>
      </c>
      <c r="K5756" s="39">
        <f>VLOOKUP('Cover page'!$B$6,Currecny_M!$A$1:$P$10,MATCH(Database!C5756,Currecny_M!$A$1:$P$1,0),FALSE)</f>
        <v>1</v>
      </c>
      <c r="L5756" s="82">
        <f t="shared" si="269"/>
        <v>5.4003000000000005</v>
      </c>
      <c r="M5756" s="82">
        <f>((E5756/$F$1)*VLOOKUP(N5756,Currecny_M!$A$1:$P$10,MATCH(Database!C5756,Currecny_M!$A$1:$P$1,0),FALSE))/VLOOKUP('Cover page'!$B$6,Currecny_M!$A$1:$P$10,MATCH(Database!C5756,Currecny_M!$A$1:$P$1,0),FALSE)</f>
        <v>5.4003000000000005</v>
      </c>
      <c r="N5756" s="6" t="str">
        <f>VLOOKUP(B5756,Master!$A$2:$C$11,3,FALSE)</f>
        <v>Thai</v>
      </c>
      <c r="O5756" s="6" t="str">
        <f>VLOOKUP(B5756,Master!$A$2:$C$11,2,FALSE)</f>
        <v>Asia</v>
      </c>
      <c r="Q5756" s="39" t="str">
        <f>VLOOKUP(D5756,GL_Master!$A$1:$D$80,2,FALSE)</f>
        <v>PL</v>
      </c>
      <c r="R5756" s="39" t="str">
        <f>VLOOKUP(D5756,GL_Master!$A$1:$D$80,3,FALSE)</f>
        <v>Legal &amp; Professional expenses</v>
      </c>
      <c r="S5756" s="39" t="str">
        <f>VLOOKUP(D5756,GL_Master!$A$1:$D$80,4,FALSE)</f>
        <v>Professional Fees - Others</v>
      </c>
    </row>
    <row r="5757" spans="1:19" x14ac:dyDescent="0.25">
      <c r="A5757" s="39" t="s">
        <v>262</v>
      </c>
      <c r="B5757" s="39" t="s">
        <v>43</v>
      </c>
      <c r="C5757" s="7">
        <v>43922</v>
      </c>
      <c r="D5757" s="39" t="s">
        <v>105</v>
      </c>
      <c r="E5757" s="39">
        <v>1532</v>
      </c>
      <c r="F5757" s="82">
        <f t="shared" si="267"/>
        <v>1.532</v>
      </c>
      <c r="G5757" s="39">
        <f>VLOOKUP(N5757,Currecny_M!$A$1:$P$10,2,FALSE)</f>
        <v>2.35</v>
      </c>
      <c r="H5757" s="39">
        <f>MATCH(C5757,Currecny_M!$A$1:$P$1,0)</f>
        <v>2</v>
      </c>
      <c r="I5757" s="39">
        <f>VLOOKUP(N5757,Currecny_M!$A$1:$P$10,MATCH(Database!C5757,Currecny_M!$A$1:$P$1,0),FALSE)</f>
        <v>2.35</v>
      </c>
      <c r="J5757" s="82">
        <f t="shared" si="268"/>
        <v>3.6002000000000001</v>
      </c>
      <c r="K5757" s="39">
        <f>VLOOKUP('Cover page'!$B$6,Currecny_M!$A$1:$P$10,MATCH(Database!C5757,Currecny_M!$A$1:$P$1,0),FALSE)</f>
        <v>1</v>
      </c>
      <c r="L5757" s="82">
        <f t="shared" si="269"/>
        <v>3.6002000000000001</v>
      </c>
      <c r="M5757" s="82">
        <f>((E5757/$F$1)*VLOOKUP(N5757,Currecny_M!$A$1:$P$10,MATCH(Database!C5757,Currecny_M!$A$1:$P$1,0),FALSE))/VLOOKUP('Cover page'!$B$6,Currecny_M!$A$1:$P$10,MATCH(Database!C5757,Currecny_M!$A$1:$P$1,0),FALSE)</f>
        <v>3.6002000000000001</v>
      </c>
      <c r="N5757" s="6" t="str">
        <f>VLOOKUP(B5757,Master!$A$2:$C$11,3,FALSE)</f>
        <v>Thai</v>
      </c>
      <c r="O5757" s="6" t="str">
        <f>VLOOKUP(B5757,Master!$A$2:$C$11,2,FALSE)</f>
        <v>Asia</v>
      </c>
      <c r="Q5757" s="39" t="str">
        <f>VLOOKUP(D5757,GL_Master!$A$1:$D$80,2,FALSE)</f>
        <v>PL</v>
      </c>
      <c r="R5757" s="39" t="str">
        <f>VLOOKUP(D5757,GL_Master!$A$1:$D$80,3,FALSE)</f>
        <v>Travelling and conveyance</v>
      </c>
      <c r="S5757" s="39" t="str">
        <f>VLOOKUP(D5757,GL_Master!$A$1:$D$80,4,FALSE)</f>
        <v>Car hiring and rental services</v>
      </c>
    </row>
    <row r="5758" spans="1:19" x14ac:dyDescent="0.25">
      <c r="A5758" s="39" t="s">
        <v>262</v>
      </c>
      <c r="B5758" s="39" t="s">
        <v>43</v>
      </c>
      <c r="C5758" s="7">
        <v>43922</v>
      </c>
      <c r="D5758" s="39" t="s">
        <v>106</v>
      </c>
      <c r="E5758" s="39">
        <v>766</v>
      </c>
      <c r="F5758" s="82">
        <f t="shared" si="267"/>
        <v>0.76600000000000001</v>
      </c>
      <c r="G5758" s="39">
        <f>VLOOKUP(N5758,Currecny_M!$A$1:$P$10,2,FALSE)</f>
        <v>2.35</v>
      </c>
      <c r="H5758" s="39">
        <f>MATCH(C5758,Currecny_M!$A$1:$P$1,0)</f>
        <v>2</v>
      </c>
      <c r="I5758" s="39">
        <f>VLOOKUP(N5758,Currecny_M!$A$1:$P$10,MATCH(Database!C5758,Currecny_M!$A$1:$P$1,0),FALSE)</f>
        <v>2.35</v>
      </c>
      <c r="J5758" s="82">
        <f t="shared" si="268"/>
        <v>1.8001</v>
      </c>
      <c r="K5758" s="39">
        <f>VLOOKUP('Cover page'!$B$6,Currecny_M!$A$1:$P$10,MATCH(Database!C5758,Currecny_M!$A$1:$P$1,0),FALSE)</f>
        <v>1</v>
      </c>
      <c r="L5758" s="82">
        <f t="shared" si="269"/>
        <v>1.8001</v>
      </c>
      <c r="M5758" s="82">
        <f>((E5758/$F$1)*VLOOKUP(N5758,Currecny_M!$A$1:$P$10,MATCH(Database!C5758,Currecny_M!$A$1:$P$1,0),FALSE))/VLOOKUP('Cover page'!$B$6,Currecny_M!$A$1:$P$10,MATCH(Database!C5758,Currecny_M!$A$1:$P$1,0),FALSE)</f>
        <v>1.8001</v>
      </c>
      <c r="N5758" s="6" t="str">
        <f>VLOOKUP(B5758,Master!$A$2:$C$11,3,FALSE)</f>
        <v>Thai</v>
      </c>
      <c r="O5758" s="6" t="str">
        <f>VLOOKUP(B5758,Master!$A$2:$C$11,2,FALSE)</f>
        <v>Asia</v>
      </c>
      <c r="Q5758" s="39" t="str">
        <f>VLOOKUP(D5758,GL_Master!$A$1:$D$80,2,FALSE)</f>
        <v>PL</v>
      </c>
      <c r="R5758" s="39" t="str">
        <f>VLOOKUP(D5758,GL_Master!$A$1:$D$80,3,FALSE)</f>
        <v>Communication &amp; internet exp</v>
      </c>
      <c r="S5758" s="39" t="str">
        <f>VLOOKUP(D5758,GL_Master!$A$1:$D$80,4,FALSE)</f>
        <v>Printing &amp; Stationary</v>
      </c>
    </row>
    <row r="5759" spans="1:19" x14ac:dyDescent="0.25">
      <c r="A5759" s="39" t="s">
        <v>262</v>
      </c>
      <c r="B5759" s="39" t="s">
        <v>43</v>
      </c>
      <c r="C5759" s="7">
        <v>43922</v>
      </c>
      <c r="D5759" s="39" t="s">
        <v>32</v>
      </c>
      <c r="E5759" s="39">
        <v>766</v>
      </c>
      <c r="F5759" s="82">
        <f t="shared" si="267"/>
        <v>0.76600000000000001</v>
      </c>
      <c r="G5759" s="39">
        <f>VLOOKUP(N5759,Currecny_M!$A$1:$P$10,2,FALSE)</f>
        <v>2.35</v>
      </c>
      <c r="H5759" s="39">
        <f>MATCH(C5759,Currecny_M!$A$1:$P$1,0)</f>
        <v>2</v>
      </c>
      <c r="I5759" s="39">
        <f>VLOOKUP(N5759,Currecny_M!$A$1:$P$10,MATCH(Database!C5759,Currecny_M!$A$1:$P$1,0),FALSE)</f>
        <v>2.35</v>
      </c>
      <c r="J5759" s="82">
        <f t="shared" si="268"/>
        <v>1.8001</v>
      </c>
      <c r="K5759" s="39">
        <f>VLOOKUP('Cover page'!$B$6,Currecny_M!$A$1:$P$10,MATCH(Database!C5759,Currecny_M!$A$1:$P$1,0),FALSE)</f>
        <v>1</v>
      </c>
      <c r="L5759" s="82">
        <f t="shared" si="269"/>
        <v>1.8001</v>
      </c>
      <c r="M5759" s="82">
        <f>((E5759/$F$1)*VLOOKUP(N5759,Currecny_M!$A$1:$P$10,MATCH(Database!C5759,Currecny_M!$A$1:$P$1,0),FALSE))/VLOOKUP('Cover page'!$B$6,Currecny_M!$A$1:$P$10,MATCH(Database!C5759,Currecny_M!$A$1:$P$1,0),FALSE)</f>
        <v>1.8001</v>
      </c>
      <c r="N5759" s="6" t="str">
        <f>VLOOKUP(B5759,Master!$A$2:$C$11,3,FALSE)</f>
        <v>Thai</v>
      </c>
      <c r="O5759" s="6" t="str">
        <f>VLOOKUP(B5759,Master!$A$2:$C$11,2,FALSE)</f>
        <v>Asia</v>
      </c>
      <c r="Q5759" s="39" t="str">
        <f>VLOOKUP(D5759,GL_Master!$A$1:$D$80,2,FALSE)</f>
        <v>PL</v>
      </c>
      <c r="R5759" s="39" t="str">
        <f>VLOOKUP(D5759,GL_Master!$A$1:$D$80,3,FALSE)</f>
        <v>Communication &amp; internet exp</v>
      </c>
      <c r="S5759" s="39" t="str">
        <f>VLOOKUP(D5759,GL_Master!$A$1:$D$80,4,FALSE)</f>
        <v>Printing &amp; Stationary</v>
      </c>
    </row>
    <row r="5760" spans="1:19" x14ac:dyDescent="0.25">
      <c r="A5760" s="39" t="s">
        <v>262</v>
      </c>
      <c r="B5760" s="39" t="s">
        <v>43</v>
      </c>
      <c r="C5760" s="7">
        <v>43922</v>
      </c>
      <c r="D5760" s="39" t="s">
        <v>35</v>
      </c>
      <c r="E5760" s="39">
        <v>2298</v>
      </c>
      <c r="F5760" s="82">
        <f t="shared" si="267"/>
        <v>2.298</v>
      </c>
      <c r="G5760" s="39">
        <f>VLOOKUP(N5760,Currecny_M!$A$1:$P$10,2,FALSE)</f>
        <v>2.35</v>
      </c>
      <c r="H5760" s="39">
        <f>MATCH(C5760,Currecny_M!$A$1:$P$1,0)</f>
        <v>2</v>
      </c>
      <c r="I5760" s="39">
        <f>VLOOKUP(N5760,Currecny_M!$A$1:$P$10,MATCH(Database!C5760,Currecny_M!$A$1:$P$1,0),FALSE)</f>
        <v>2.35</v>
      </c>
      <c r="J5760" s="82">
        <f t="shared" si="268"/>
        <v>5.4003000000000005</v>
      </c>
      <c r="K5760" s="39">
        <f>VLOOKUP('Cover page'!$B$6,Currecny_M!$A$1:$P$10,MATCH(Database!C5760,Currecny_M!$A$1:$P$1,0),FALSE)</f>
        <v>1</v>
      </c>
      <c r="L5760" s="82">
        <f t="shared" si="269"/>
        <v>5.4003000000000005</v>
      </c>
      <c r="M5760" s="82">
        <f>((E5760/$F$1)*VLOOKUP(N5760,Currecny_M!$A$1:$P$10,MATCH(Database!C5760,Currecny_M!$A$1:$P$1,0),FALSE))/VLOOKUP('Cover page'!$B$6,Currecny_M!$A$1:$P$10,MATCH(Database!C5760,Currecny_M!$A$1:$P$1,0),FALSE)</f>
        <v>5.4003000000000005</v>
      </c>
      <c r="N5760" s="6" t="str">
        <f>VLOOKUP(B5760,Master!$A$2:$C$11,3,FALSE)</f>
        <v>Thai</v>
      </c>
      <c r="O5760" s="6" t="str">
        <f>VLOOKUP(B5760,Master!$A$2:$C$11,2,FALSE)</f>
        <v>Asia</v>
      </c>
      <c r="Q5760" s="39" t="str">
        <f>VLOOKUP(D5760,GL_Master!$A$1:$D$80,2,FALSE)</f>
        <v>PL</v>
      </c>
      <c r="R5760" s="39" t="str">
        <f>VLOOKUP(D5760,GL_Master!$A$1:$D$80,3,FALSE)</f>
        <v>Security Expenses</v>
      </c>
      <c r="S5760" s="39" t="str">
        <f>VLOOKUP(D5760,GL_Master!$A$1:$D$80,4,FALSE)</f>
        <v>Security Expenses others</v>
      </c>
    </row>
    <row r="5761" spans="1:19" x14ac:dyDescent="0.25">
      <c r="A5761" s="39" t="s">
        <v>262</v>
      </c>
      <c r="B5761" s="39" t="s">
        <v>43</v>
      </c>
      <c r="C5761" s="7">
        <v>43922</v>
      </c>
      <c r="D5761" s="39" t="s">
        <v>38</v>
      </c>
      <c r="E5761" s="39">
        <v>766</v>
      </c>
      <c r="F5761" s="82">
        <f t="shared" si="267"/>
        <v>0.76600000000000001</v>
      </c>
      <c r="G5761" s="39">
        <f>VLOOKUP(N5761,Currecny_M!$A$1:$P$10,2,FALSE)</f>
        <v>2.35</v>
      </c>
      <c r="H5761" s="39">
        <f>MATCH(C5761,Currecny_M!$A$1:$P$1,0)</f>
        <v>2</v>
      </c>
      <c r="I5761" s="39">
        <f>VLOOKUP(N5761,Currecny_M!$A$1:$P$10,MATCH(Database!C5761,Currecny_M!$A$1:$P$1,0),FALSE)</f>
        <v>2.35</v>
      </c>
      <c r="J5761" s="82">
        <f t="shared" si="268"/>
        <v>1.8001</v>
      </c>
      <c r="K5761" s="39">
        <f>VLOOKUP('Cover page'!$B$6,Currecny_M!$A$1:$P$10,MATCH(Database!C5761,Currecny_M!$A$1:$P$1,0),FALSE)</f>
        <v>1</v>
      </c>
      <c r="L5761" s="82">
        <f t="shared" si="269"/>
        <v>1.8001</v>
      </c>
      <c r="M5761" s="82">
        <f>((E5761/$F$1)*VLOOKUP(N5761,Currecny_M!$A$1:$P$10,MATCH(Database!C5761,Currecny_M!$A$1:$P$1,0),FALSE))/VLOOKUP('Cover page'!$B$6,Currecny_M!$A$1:$P$10,MATCH(Database!C5761,Currecny_M!$A$1:$P$1,0),FALSE)</f>
        <v>1.8001</v>
      </c>
      <c r="N5761" s="6" t="str">
        <f>VLOOKUP(B5761,Master!$A$2:$C$11,3,FALSE)</f>
        <v>Thai</v>
      </c>
      <c r="O5761" s="6" t="str">
        <f>VLOOKUP(B5761,Master!$A$2:$C$11,2,FALSE)</f>
        <v>Asia</v>
      </c>
      <c r="Q5761" s="39" t="str">
        <f>VLOOKUP(D5761,GL_Master!$A$1:$D$80,2,FALSE)</f>
        <v>PL</v>
      </c>
      <c r="R5761" s="39" t="str">
        <f>VLOOKUP(D5761,GL_Master!$A$1:$D$80,3,FALSE)</f>
        <v>House Keeping Expenses</v>
      </c>
      <c r="S5761" s="39" t="str">
        <f>VLOOKUP(D5761,GL_Master!$A$1:$D$80,4,FALSE)</f>
        <v>House Keeping Expenses</v>
      </c>
    </row>
    <row r="5762" spans="1:19" x14ac:dyDescent="0.25">
      <c r="A5762" s="39" t="s">
        <v>262</v>
      </c>
      <c r="B5762" s="39" t="s">
        <v>43</v>
      </c>
      <c r="C5762" s="7">
        <v>43922</v>
      </c>
      <c r="D5762" s="39" t="s">
        <v>107</v>
      </c>
      <c r="E5762" s="39">
        <v>766</v>
      </c>
      <c r="F5762" s="82">
        <f t="shared" si="267"/>
        <v>0.76600000000000001</v>
      </c>
      <c r="G5762" s="39">
        <f>VLOOKUP(N5762,Currecny_M!$A$1:$P$10,2,FALSE)</f>
        <v>2.35</v>
      </c>
      <c r="H5762" s="39">
        <f>MATCH(C5762,Currecny_M!$A$1:$P$1,0)</f>
        <v>2</v>
      </c>
      <c r="I5762" s="39">
        <f>VLOOKUP(N5762,Currecny_M!$A$1:$P$10,MATCH(Database!C5762,Currecny_M!$A$1:$P$1,0),FALSE)</f>
        <v>2.35</v>
      </c>
      <c r="J5762" s="82">
        <f t="shared" si="268"/>
        <v>1.8001</v>
      </c>
      <c r="K5762" s="39">
        <f>VLOOKUP('Cover page'!$B$6,Currecny_M!$A$1:$P$10,MATCH(Database!C5762,Currecny_M!$A$1:$P$1,0),FALSE)</f>
        <v>1</v>
      </c>
      <c r="L5762" s="82">
        <f t="shared" si="269"/>
        <v>1.8001</v>
      </c>
      <c r="M5762" s="82">
        <f>((E5762/$F$1)*VLOOKUP(N5762,Currecny_M!$A$1:$P$10,MATCH(Database!C5762,Currecny_M!$A$1:$P$1,0),FALSE))/VLOOKUP('Cover page'!$B$6,Currecny_M!$A$1:$P$10,MATCH(Database!C5762,Currecny_M!$A$1:$P$1,0),FALSE)</f>
        <v>1.8001</v>
      </c>
      <c r="N5762" s="6" t="str">
        <f>VLOOKUP(B5762,Master!$A$2:$C$11,3,FALSE)</f>
        <v>Thai</v>
      </c>
      <c r="O5762" s="6" t="str">
        <f>VLOOKUP(B5762,Master!$A$2:$C$11,2,FALSE)</f>
        <v>Asia</v>
      </c>
      <c r="Q5762" s="39" t="str">
        <f>VLOOKUP(D5762,GL_Master!$A$1:$D$80,2,FALSE)</f>
        <v>PL</v>
      </c>
      <c r="R5762" s="39" t="str">
        <f>VLOOKUP(D5762,GL_Master!$A$1:$D$80,3,FALSE)</f>
        <v>Misc. expenses</v>
      </c>
      <c r="S5762" s="39" t="str">
        <f>VLOOKUP(D5762,GL_Master!$A$1:$D$80,4,FALSE)</f>
        <v>Repair &amp; Maintenance</v>
      </c>
    </row>
    <row r="5763" spans="1:19" x14ac:dyDescent="0.25">
      <c r="A5763" s="39" t="s">
        <v>262</v>
      </c>
      <c r="B5763" s="39" t="s">
        <v>43</v>
      </c>
      <c r="C5763" s="7">
        <v>43922</v>
      </c>
      <c r="D5763" s="39" t="s">
        <v>108</v>
      </c>
      <c r="E5763" s="39">
        <v>766</v>
      </c>
      <c r="F5763" s="82">
        <f t="shared" si="267"/>
        <v>0.76600000000000001</v>
      </c>
      <c r="G5763" s="39">
        <f>VLOOKUP(N5763,Currecny_M!$A$1:$P$10,2,FALSE)</f>
        <v>2.35</v>
      </c>
      <c r="H5763" s="39">
        <f>MATCH(C5763,Currecny_M!$A$1:$P$1,0)</f>
        <v>2</v>
      </c>
      <c r="I5763" s="39">
        <f>VLOOKUP(N5763,Currecny_M!$A$1:$P$10,MATCH(Database!C5763,Currecny_M!$A$1:$P$1,0),FALSE)</f>
        <v>2.35</v>
      </c>
      <c r="J5763" s="82">
        <f t="shared" si="268"/>
        <v>1.8001</v>
      </c>
      <c r="K5763" s="39">
        <f>VLOOKUP('Cover page'!$B$6,Currecny_M!$A$1:$P$10,MATCH(Database!C5763,Currecny_M!$A$1:$P$1,0),FALSE)</f>
        <v>1</v>
      </c>
      <c r="L5763" s="82">
        <f t="shared" si="269"/>
        <v>1.8001</v>
      </c>
      <c r="M5763" s="82">
        <f>((E5763/$F$1)*VLOOKUP(N5763,Currecny_M!$A$1:$P$10,MATCH(Database!C5763,Currecny_M!$A$1:$P$1,0),FALSE))/VLOOKUP('Cover page'!$B$6,Currecny_M!$A$1:$P$10,MATCH(Database!C5763,Currecny_M!$A$1:$P$1,0),FALSE)</f>
        <v>1.8001</v>
      </c>
      <c r="N5763" s="6" t="str">
        <f>VLOOKUP(B5763,Master!$A$2:$C$11,3,FALSE)</f>
        <v>Thai</v>
      </c>
      <c r="O5763" s="6" t="str">
        <f>VLOOKUP(B5763,Master!$A$2:$C$11,2,FALSE)</f>
        <v>Asia</v>
      </c>
      <c r="Q5763" s="39" t="str">
        <f>VLOOKUP(D5763,GL_Master!$A$1:$D$80,2,FALSE)</f>
        <v>PL</v>
      </c>
      <c r="R5763" s="39" t="str">
        <f>VLOOKUP(D5763,GL_Master!$A$1:$D$80,3,FALSE)</f>
        <v>Misc. expenses</v>
      </c>
      <c r="S5763" s="39" t="str">
        <f>VLOOKUP(D5763,GL_Master!$A$1:$D$80,4,FALSE)</f>
        <v>Repair &amp; Maintenance</v>
      </c>
    </row>
    <row r="5764" spans="1:19" x14ac:dyDescent="0.25">
      <c r="A5764" s="39" t="s">
        <v>262</v>
      </c>
      <c r="B5764" s="39" t="s">
        <v>43</v>
      </c>
      <c r="C5764" s="7">
        <v>43922</v>
      </c>
      <c r="D5764" s="39" t="s">
        <v>9</v>
      </c>
      <c r="E5764" s="39">
        <v>6894</v>
      </c>
      <c r="F5764" s="82">
        <f t="shared" ref="F5764:F5827" si="270">E5764/$F$1</f>
        <v>6.8940000000000001</v>
      </c>
      <c r="G5764" s="39">
        <f>VLOOKUP(N5764,Currecny_M!$A$1:$P$10,2,FALSE)</f>
        <v>2.35</v>
      </c>
      <c r="H5764" s="39">
        <f>MATCH(C5764,Currecny_M!$A$1:$P$1,0)</f>
        <v>2</v>
      </c>
      <c r="I5764" s="39">
        <f>VLOOKUP(N5764,Currecny_M!$A$1:$P$10,MATCH(Database!C5764,Currecny_M!$A$1:$P$1,0),FALSE)</f>
        <v>2.35</v>
      </c>
      <c r="J5764" s="82">
        <f t="shared" ref="J5764:J5827" si="271">F5764*I5764</f>
        <v>16.200900000000001</v>
      </c>
      <c r="K5764" s="39">
        <f>VLOOKUP('Cover page'!$B$6,Currecny_M!$A$1:$P$10,MATCH(Database!C5764,Currecny_M!$A$1:$P$1,0),FALSE)</f>
        <v>1</v>
      </c>
      <c r="L5764" s="82">
        <f t="shared" ref="L5764:L5827" si="272">J5764/K5764</f>
        <v>16.200900000000001</v>
      </c>
      <c r="M5764" s="82">
        <f>((E5764/$F$1)*VLOOKUP(N5764,Currecny_M!$A$1:$P$10,MATCH(Database!C5764,Currecny_M!$A$1:$P$1,0),FALSE))/VLOOKUP('Cover page'!$B$6,Currecny_M!$A$1:$P$10,MATCH(Database!C5764,Currecny_M!$A$1:$P$1,0),FALSE)</f>
        <v>16.200900000000001</v>
      </c>
      <c r="N5764" s="6" t="str">
        <f>VLOOKUP(B5764,Master!$A$2:$C$11,3,FALSE)</f>
        <v>Thai</v>
      </c>
      <c r="O5764" s="6" t="str">
        <f>VLOOKUP(B5764,Master!$A$2:$C$11,2,FALSE)</f>
        <v>Asia</v>
      </c>
      <c r="Q5764" s="39" t="str">
        <f>VLOOKUP(D5764,GL_Master!$A$1:$D$80,2,FALSE)</f>
        <v>PL</v>
      </c>
      <c r="R5764" s="39" t="str">
        <f>VLOOKUP(D5764,GL_Master!$A$1:$D$80,3,FALSE)</f>
        <v>Rent</v>
      </c>
      <c r="S5764" s="39" t="str">
        <f>VLOOKUP(D5764,GL_Master!$A$1:$D$80,4,FALSE)</f>
        <v>Office Rent</v>
      </c>
    </row>
    <row r="5765" spans="1:19" x14ac:dyDescent="0.25">
      <c r="A5765" s="39" t="s">
        <v>262</v>
      </c>
      <c r="B5765" s="39" t="s">
        <v>43</v>
      </c>
      <c r="C5765" s="7">
        <v>43922</v>
      </c>
      <c r="D5765" s="39" t="s">
        <v>109</v>
      </c>
      <c r="E5765" s="39">
        <v>-3830</v>
      </c>
      <c r="F5765" s="82">
        <f t="shared" si="270"/>
        <v>-3.83</v>
      </c>
      <c r="G5765" s="39">
        <f>VLOOKUP(N5765,Currecny_M!$A$1:$P$10,2,FALSE)</f>
        <v>2.35</v>
      </c>
      <c r="H5765" s="39">
        <f>MATCH(C5765,Currecny_M!$A$1:$P$1,0)</f>
        <v>2</v>
      </c>
      <c r="I5765" s="39">
        <f>VLOOKUP(N5765,Currecny_M!$A$1:$P$10,MATCH(Database!C5765,Currecny_M!$A$1:$P$1,0),FALSE)</f>
        <v>2.35</v>
      </c>
      <c r="J5765" s="82">
        <f t="shared" si="271"/>
        <v>-9.0005000000000006</v>
      </c>
      <c r="K5765" s="39">
        <f>VLOOKUP('Cover page'!$B$6,Currecny_M!$A$1:$P$10,MATCH(Database!C5765,Currecny_M!$A$1:$P$1,0),FALSE)</f>
        <v>1</v>
      </c>
      <c r="L5765" s="82">
        <f t="shared" si="272"/>
        <v>-9.0005000000000006</v>
      </c>
      <c r="M5765" s="82">
        <f>((E5765/$F$1)*VLOOKUP(N5765,Currecny_M!$A$1:$P$10,MATCH(Database!C5765,Currecny_M!$A$1:$P$1,0),FALSE))/VLOOKUP('Cover page'!$B$6,Currecny_M!$A$1:$P$10,MATCH(Database!C5765,Currecny_M!$A$1:$P$1,0),FALSE)</f>
        <v>-9.0005000000000006</v>
      </c>
      <c r="N5765" s="6" t="str">
        <f>VLOOKUP(B5765,Master!$A$2:$C$11,3,FALSE)</f>
        <v>Thai</v>
      </c>
      <c r="O5765" s="6" t="str">
        <f>VLOOKUP(B5765,Master!$A$2:$C$11,2,FALSE)</f>
        <v>Asia</v>
      </c>
      <c r="Q5765" s="39" t="str">
        <f>VLOOKUP(D5765,GL_Master!$A$1:$D$80,2,FALSE)</f>
        <v>PL</v>
      </c>
      <c r="R5765" s="39" t="str">
        <f>VLOOKUP(D5765,GL_Master!$A$1:$D$80,3,FALSE)</f>
        <v>Travelling and conveyance</v>
      </c>
      <c r="S5765" s="39" t="str">
        <f>VLOOKUP(D5765,GL_Master!$A$1:$D$80,4,FALSE)</f>
        <v>Travelling , hotel lodging</v>
      </c>
    </row>
    <row r="5766" spans="1:19" x14ac:dyDescent="0.25">
      <c r="A5766" s="39" t="s">
        <v>262</v>
      </c>
      <c r="B5766" s="39" t="s">
        <v>43</v>
      </c>
      <c r="C5766" s="7">
        <v>43922</v>
      </c>
      <c r="D5766" s="39" t="s">
        <v>110</v>
      </c>
      <c r="E5766" s="39">
        <v>1532</v>
      </c>
      <c r="F5766" s="82">
        <f t="shared" si="270"/>
        <v>1.532</v>
      </c>
      <c r="G5766" s="39">
        <f>VLOOKUP(N5766,Currecny_M!$A$1:$P$10,2,FALSE)</f>
        <v>2.35</v>
      </c>
      <c r="H5766" s="39">
        <f>MATCH(C5766,Currecny_M!$A$1:$P$1,0)</f>
        <v>2</v>
      </c>
      <c r="I5766" s="39">
        <f>VLOOKUP(N5766,Currecny_M!$A$1:$P$10,MATCH(Database!C5766,Currecny_M!$A$1:$P$1,0),FALSE)</f>
        <v>2.35</v>
      </c>
      <c r="J5766" s="82">
        <f t="shared" si="271"/>
        <v>3.6002000000000001</v>
      </c>
      <c r="K5766" s="39">
        <f>VLOOKUP('Cover page'!$B$6,Currecny_M!$A$1:$P$10,MATCH(Database!C5766,Currecny_M!$A$1:$P$1,0),FALSE)</f>
        <v>1</v>
      </c>
      <c r="L5766" s="82">
        <f t="shared" si="272"/>
        <v>3.6002000000000001</v>
      </c>
      <c r="M5766" s="82">
        <f>((E5766/$F$1)*VLOOKUP(N5766,Currecny_M!$A$1:$P$10,MATCH(Database!C5766,Currecny_M!$A$1:$P$1,0),FALSE))/VLOOKUP('Cover page'!$B$6,Currecny_M!$A$1:$P$10,MATCH(Database!C5766,Currecny_M!$A$1:$P$1,0),FALSE)</f>
        <v>3.6002000000000001</v>
      </c>
      <c r="N5766" s="6" t="str">
        <f>VLOOKUP(B5766,Master!$A$2:$C$11,3,FALSE)</f>
        <v>Thai</v>
      </c>
      <c r="O5766" s="6" t="str">
        <f>VLOOKUP(B5766,Master!$A$2:$C$11,2,FALSE)</f>
        <v>Asia</v>
      </c>
      <c r="Q5766" s="39" t="str">
        <f>VLOOKUP(D5766,GL_Master!$A$1:$D$80,2,FALSE)</f>
        <v>PL</v>
      </c>
      <c r="R5766" s="39" t="str">
        <f>VLOOKUP(D5766,GL_Master!$A$1:$D$80,3,FALSE)</f>
        <v>Travelling and conveyance</v>
      </c>
      <c r="S5766" s="39" t="str">
        <f>VLOOKUP(D5766,GL_Master!$A$1:$D$80,4,FALSE)</f>
        <v>Travelling , hotel lodging</v>
      </c>
    </row>
    <row r="5767" spans="1:19" x14ac:dyDescent="0.25">
      <c r="A5767" s="39" t="s">
        <v>262</v>
      </c>
      <c r="B5767" s="39" t="s">
        <v>43</v>
      </c>
      <c r="C5767" s="7">
        <v>43922</v>
      </c>
      <c r="D5767" s="39" t="s">
        <v>111</v>
      </c>
      <c r="E5767" s="39">
        <v>766</v>
      </c>
      <c r="F5767" s="82">
        <f t="shared" si="270"/>
        <v>0.76600000000000001</v>
      </c>
      <c r="G5767" s="39">
        <f>VLOOKUP(N5767,Currecny_M!$A$1:$P$10,2,FALSE)</f>
        <v>2.35</v>
      </c>
      <c r="H5767" s="39">
        <f>MATCH(C5767,Currecny_M!$A$1:$P$1,0)</f>
        <v>2</v>
      </c>
      <c r="I5767" s="39">
        <f>VLOOKUP(N5767,Currecny_M!$A$1:$P$10,MATCH(Database!C5767,Currecny_M!$A$1:$P$1,0),FALSE)</f>
        <v>2.35</v>
      </c>
      <c r="J5767" s="82">
        <f t="shared" si="271"/>
        <v>1.8001</v>
      </c>
      <c r="K5767" s="39">
        <f>VLOOKUP('Cover page'!$B$6,Currecny_M!$A$1:$P$10,MATCH(Database!C5767,Currecny_M!$A$1:$P$1,0),FALSE)</f>
        <v>1</v>
      </c>
      <c r="L5767" s="82">
        <f t="shared" si="272"/>
        <v>1.8001</v>
      </c>
      <c r="M5767" s="82">
        <f>((E5767/$F$1)*VLOOKUP(N5767,Currecny_M!$A$1:$P$10,MATCH(Database!C5767,Currecny_M!$A$1:$P$1,0),FALSE))/VLOOKUP('Cover page'!$B$6,Currecny_M!$A$1:$P$10,MATCH(Database!C5767,Currecny_M!$A$1:$P$1,0),FALSE)</f>
        <v>1.8001</v>
      </c>
      <c r="N5767" s="6" t="str">
        <f>VLOOKUP(B5767,Master!$A$2:$C$11,3,FALSE)</f>
        <v>Thai</v>
      </c>
      <c r="O5767" s="6" t="str">
        <f>VLOOKUP(B5767,Master!$A$2:$C$11,2,FALSE)</f>
        <v>Asia</v>
      </c>
      <c r="Q5767" s="39" t="str">
        <f>VLOOKUP(D5767,GL_Master!$A$1:$D$80,2,FALSE)</f>
        <v>PL</v>
      </c>
      <c r="R5767" s="39" t="str">
        <f>VLOOKUP(D5767,GL_Master!$A$1:$D$80,3,FALSE)</f>
        <v>Legal &amp; Professional expenses</v>
      </c>
      <c r="S5767" s="39" t="str">
        <f>VLOOKUP(D5767,GL_Master!$A$1:$D$80,4,FALSE)</f>
        <v>Professional Fees - Others</v>
      </c>
    </row>
    <row r="5768" spans="1:19" x14ac:dyDescent="0.25">
      <c r="A5768" s="39" t="s">
        <v>262</v>
      </c>
      <c r="B5768" s="39" t="s">
        <v>43</v>
      </c>
      <c r="C5768" s="7">
        <v>43922</v>
      </c>
      <c r="D5768" s="39" t="s">
        <v>112</v>
      </c>
      <c r="E5768" s="39">
        <v>7660</v>
      </c>
      <c r="F5768" s="82">
        <f t="shared" si="270"/>
        <v>7.66</v>
      </c>
      <c r="G5768" s="39">
        <f>VLOOKUP(N5768,Currecny_M!$A$1:$P$10,2,FALSE)</f>
        <v>2.35</v>
      </c>
      <c r="H5768" s="39">
        <f>MATCH(C5768,Currecny_M!$A$1:$P$1,0)</f>
        <v>2</v>
      </c>
      <c r="I5768" s="39">
        <f>VLOOKUP(N5768,Currecny_M!$A$1:$P$10,MATCH(Database!C5768,Currecny_M!$A$1:$P$1,0),FALSE)</f>
        <v>2.35</v>
      </c>
      <c r="J5768" s="82">
        <f t="shared" si="271"/>
        <v>18.001000000000001</v>
      </c>
      <c r="K5768" s="39">
        <f>VLOOKUP('Cover page'!$B$6,Currecny_M!$A$1:$P$10,MATCH(Database!C5768,Currecny_M!$A$1:$P$1,0),FALSE)</f>
        <v>1</v>
      </c>
      <c r="L5768" s="82">
        <f t="shared" si="272"/>
        <v>18.001000000000001</v>
      </c>
      <c r="M5768" s="82">
        <f>((E5768/$F$1)*VLOOKUP(N5768,Currecny_M!$A$1:$P$10,MATCH(Database!C5768,Currecny_M!$A$1:$P$1,0),FALSE))/VLOOKUP('Cover page'!$B$6,Currecny_M!$A$1:$P$10,MATCH(Database!C5768,Currecny_M!$A$1:$P$1,0),FALSE)</f>
        <v>18.001000000000001</v>
      </c>
      <c r="N5768" s="6" t="str">
        <f>VLOOKUP(B5768,Master!$A$2:$C$11,3,FALSE)</f>
        <v>Thai</v>
      </c>
      <c r="O5768" s="6" t="str">
        <f>VLOOKUP(B5768,Master!$A$2:$C$11,2,FALSE)</f>
        <v>Asia</v>
      </c>
      <c r="Q5768" s="39" t="str">
        <f>VLOOKUP(D5768,GL_Master!$A$1:$D$80,2,FALSE)</f>
        <v>PL</v>
      </c>
      <c r="R5768" s="39" t="str">
        <f>VLOOKUP(D5768,GL_Master!$A$1:$D$80,3,FALSE)</f>
        <v>Finance Cost</v>
      </c>
      <c r="S5768" s="39" t="str">
        <f>VLOOKUP(D5768,GL_Master!$A$1:$D$80,4,FALSE)</f>
        <v>Interest expense</v>
      </c>
    </row>
    <row r="5769" spans="1:19" x14ac:dyDescent="0.25">
      <c r="A5769" s="39" t="s">
        <v>262</v>
      </c>
      <c r="B5769" s="39" t="s">
        <v>43</v>
      </c>
      <c r="C5769" s="7">
        <v>43922</v>
      </c>
      <c r="D5769" s="39" t="s">
        <v>25</v>
      </c>
      <c r="E5769" s="39">
        <v>68936</v>
      </c>
      <c r="F5769" s="82">
        <f t="shared" si="270"/>
        <v>68.936000000000007</v>
      </c>
      <c r="G5769" s="39">
        <f>VLOOKUP(N5769,Currecny_M!$A$1:$P$10,2,FALSE)</f>
        <v>2.35</v>
      </c>
      <c r="H5769" s="39">
        <f>MATCH(C5769,Currecny_M!$A$1:$P$1,0)</f>
        <v>2</v>
      </c>
      <c r="I5769" s="39">
        <f>VLOOKUP(N5769,Currecny_M!$A$1:$P$10,MATCH(Database!C5769,Currecny_M!$A$1:$P$1,0),FALSE)</f>
        <v>2.35</v>
      </c>
      <c r="J5769" s="82">
        <f t="shared" si="271"/>
        <v>161.99960000000002</v>
      </c>
      <c r="K5769" s="39">
        <f>VLOOKUP('Cover page'!$B$6,Currecny_M!$A$1:$P$10,MATCH(Database!C5769,Currecny_M!$A$1:$P$1,0),FALSE)</f>
        <v>1</v>
      </c>
      <c r="L5769" s="82">
        <f t="shared" si="272"/>
        <v>161.99960000000002</v>
      </c>
      <c r="M5769" s="82">
        <f>((E5769/$F$1)*VLOOKUP(N5769,Currecny_M!$A$1:$P$10,MATCH(Database!C5769,Currecny_M!$A$1:$P$1,0),FALSE))/VLOOKUP('Cover page'!$B$6,Currecny_M!$A$1:$P$10,MATCH(Database!C5769,Currecny_M!$A$1:$P$1,0),FALSE)</f>
        <v>161.99960000000002</v>
      </c>
      <c r="N5769" s="6" t="str">
        <f>VLOOKUP(B5769,Master!$A$2:$C$11,3,FALSE)</f>
        <v>Thai</v>
      </c>
      <c r="O5769" s="6" t="str">
        <f>VLOOKUP(B5769,Master!$A$2:$C$11,2,FALSE)</f>
        <v>Asia</v>
      </c>
      <c r="Q5769" s="39" t="str">
        <f>VLOOKUP(D5769,GL_Master!$A$1:$D$80,2,FALSE)</f>
        <v>PL</v>
      </c>
      <c r="R5769" s="39" t="str">
        <f>VLOOKUP(D5769,GL_Master!$A$1:$D$80,3,FALSE)</f>
        <v>Depreciation</v>
      </c>
      <c r="S5769" s="39" t="str">
        <f>VLOOKUP(D5769,GL_Master!$A$1:$D$80,4,FALSE)</f>
        <v>Depreciation</v>
      </c>
    </row>
    <row r="5770" spans="1:19" x14ac:dyDescent="0.25">
      <c r="A5770" s="39" t="s">
        <v>262</v>
      </c>
      <c r="B5770" s="39" t="s">
        <v>43</v>
      </c>
      <c r="C5770" s="7">
        <v>43952</v>
      </c>
      <c r="D5770" s="39" t="s">
        <v>51</v>
      </c>
      <c r="E5770" s="39">
        <v>-765957</v>
      </c>
      <c r="F5770" s="82">
        <f t="shared" si="270"/>
        <v>-765.95699999999999</v>
      </c>
      <c r="G5770" s="39">
        <f>VLOOKUP(N5770,Currecny_M!$A$1:$P$10,2,FALSE)</f>
        <v>2.35</v>
      </c>
      <c r="H5770" s="39">
        <f>MATCH(C5770,Currecny_M!$A$1:$P$1,0)</f>
        <v>3</v>
      </c>
      <c r="I5770" s="39">
        <f>VLOOKUP(N5770,Currecny_M!$A$1:$P$10,MATCH(Database!C5770,Currecny_M!$A$1:$P$1,0),FALSE)</f>
        <v>2.37</v>
      </c>
      <c r="J5770" s="82">
        <f t="shared" si="271"/>
        <v>-1815.31809</v>
      </c>
      <c r="K5770" s="39">
        <f>VLOOKUP('Cover page'!$B$6,Currecny_M!$A$1:$P$10,MATCH(Database!C5770,Currecny_M!$A$1:$P$1,0),FALSE)</f>
        <v>1</v>
      </c>
      <c r="L5770" s="82">
        <f t="shared" si="272"/>
        <v>-1815.31809</v>
      </c>
      <c r="M5770" s="82">
        <f>((E5770/$F$1)*VLOOKUP(N5770,Currecny_M!$A$1:$P$10,MATCH(Database!C5770,Currecny_M!$A$1:$P$1,0),FALSE))/VLOOKUP('Cover page'!$B$6,Currecny_M!$A$1:$P$10,MATCH(Database!C5770,Currecny_M!$A$1:$P$1,0),FALSE)</f>
        <v>-1815.31809</v>
      </c>
      <c r="N5770" s="6" t="str">
        <f>VLOOKUP(B5770,Master!$A$2:$C$11,3,FALSE)</f>
        <v>Thai</v>
      </c>
      <c r="O5770" s="6" t="str">
        <f>VLOOKUP(B5770,Master!$A$2:$C$11,2,FALSE)</f>
        <v>Asia</v>
      </c>
      <c r="Q5770" s="39" t="str">
        <f>VLOOKUP(D5770,GL_Master!$A$1:$D$80,2,FALSE)</f>
        <v>BS</v>
      </c>
      <c r="R5770" s="39" t="str">
        <f>VLOOKUP(D5770,GL_Master!$A$1:$D$80,3,FALSE)</f>
        <v>Share Capital</v>
      </c>
      <c r="S5770" s="39" t="str">
        <f>VLOOKUP(D5770,GL_Master!$A$1:$D$80,4,FALSE)</f>
        <v>Equity shares</v>
      </c>
    </row>
    <row r="5771" spans="1:19" x14ac:dyDescent="0.25">
      <c r="A5771" s="39" t="s">
        <v>262</v>
      </c>
      <c r="B5771" s="39" t="s">
        <v>43</v>
      </c>
      <c r="C5771" s="7">
        <v>43952</v>
      </c>
      <c r="D5771" s="39" t="s">
        <v>52</v>
      </c>
      <c r="E5771" s="39">
        <v>-1467574</v>
      </c>
      <c r="F5771" s="82">
        <f t="shared" si="270"/>
        <v>-1467.5740000000001</v>
      </c>
      <c r="G5771" s="39">
        <f>VLOOKUP(N5771,Currecny_M!$A$1:$P$10,2,FALSE)</f>
        <v>2.35</v>
      </c>
      <c r="H5771" s="39">
        <f>MATCH(C5771,Currecny_M!$A$1:$P$1,0)</f>
        <v>3</v>
      </c>
      <c r="I5771" s="39">
        <f>VLOOKUP(N5771,Currecny_M!$A$1:$P$10,MATCH(Database!C5771,Currecny_M!$A$1:$P$1,0),FALSE)</f>
        <v>2.37</v>
      </c>
      <c r="J5771" s="82">
        <f t="shared" si="271"/>
        <v>-3478.1503800000005</v>
      </c>
      <c r="K5771" s="39">
        <f>VLOOKUP('Cover page'!$B$6,Currecny_M!$A$1:$P$10,MATCH(Database!C5771,Currecny_M!$A$1:$P$1,0),FALSE)</f>
        <v>1</v>
      </c>
      <c r="L5771" s="82">
        <f t="shared" si="272"/>
        <v>-3478.1503800000005</v>
      </c>
      <c r="M5771" s="82">
        <f>((E5771/$F$1)*VLOOKUP(N5771,Currecny_M!$A$1:$P$10,MATCH(Database!C5771,Currecny_M!$A$1:$P$1,0),FALSE))/VLOOKUP('Cover page'!$B$6,Currecny_M!$A$1:$P$10,MATCH(Database!C5771,Currecny_M!$A$1:$P$1,0),FALSE)</f>
        <v>-3478.1503800000005</v>
      </c>
      <c r="N5771" s="6" t="str">
        <f>VLOOKUP(B5771,Master!$A$2:$C$11,3,FALSE)</f>
        <v>Thai</v>
      </c>
      <c r="O5771" s="6" t="str">
        <f>VLOOKUP(B5771,Master!$A$2:$C$11,2,FALSE)</f>
        <v>Asia</v>
      </c>
      <c r="Q5771" s="39" t="str">
        <f>VLOOKUP(D5771,GL_Master!$A$1:$D$80,2,FALSE)</f>
        <v>BS</v>
      </c>
      <c r="R5771" s="39" t="str">
        <f>VLOOKUP(D5771,GL_Master!$A$1:$D$80,3,FALSE)</f>
        <v>Reserve and Surplus</v>
      </c>
      <c r="S5771" s="39" t="str">
        <f>VLOOKUP(D5771,GL_Master!$A$1:$D$80,4,FALSE)</f>
        <v>Reserves at the commencement of the year</v>
      </c>
    </row>
    <row r="5772" spans="1:19" x14ac:dyDescent="0.25">
      <c r="A5772" s="39" t="s">
        <v>262</v>
      </c>
      <c r="B5772" s="39" t="s">
        <v>43</v>
      </c>
      <c r="C5772" s="7">
        <v>43952</v>
      </c>
      <c r="D5772" s="39" t="s">
        <v>53</v>
      </c>
      <c r="E5772" s="39">
        <v>-380329</v>
      </c>
      <c r="F5772" s="82">
        <f t="shared" si="270"/>
        <v>-380.32900000000001</v>
      </c>
      <c r="G5772" s="39">
        <f>VLOOKUP(N5772,Currecny_M!$A$1:$P$10,2,FALSE)</f>
        <v>2.35</v>
      </c>
      <c r="H5772" s="39">
        <f>MATCH(C5772,Currecny_M!$A$1:$P$1,0)</f>
        <v>3</v>
      </c>
      <c r="I5772" s="39">
        <f>VLOOKUP(N5772,Currecny_M!$A$1:$P$10,MATCH(Database!C5772,Currecny_M!$A$1:$P$1,0),FALSE)</f>
        <v>2.37</v>
      </c>
      <c r="J5772" s="82">
        <f t="shared" si="271"/>
        <v>-901.37973000000011</v>
      </c>
      <c r="K5772" s="39">
        <f>VLOOKUP('Cover page'!$B$6,Currecny_M!$A$1:$P$10,MATCH(Database!C5772,Currecny_M!$A$1:$P$1,0),FALSE)</f>
        <v>1</v>
      </c>
      <c r="L5772" s="82">
        <f t="shared" si="272"/>
        <v>-901.37973000000011</v>
      </c>
      <c r="M5772" s="82">
        <f>((E5772/$F$1)*VLOOKUP(N5772,Currecny_M!$A$1:$P$10,MATCH(Database!C5772,Currecny_M!$A$1:$P$1,0),FALSE))/VLOOKUP('Cover page'!$B$6,Currecny_M!$A$1:$P$10,MATCH(Database!C5772,Currecny_M!$A$1:$P$1,0),FALSE)</f>
        <v>-901.37973000000011</v>
      </c>
      <c r="N5772" s="6" t="str">
        <f>VLOOKUP(B5772,Master!$A$2:$C$11,3,FALSE)</f>
        <v>Thai</v>
      </c>
      <c r="O5772" s="6" t="str">
        <f>VLOOKUP(B5772,Master!$A$2:$C$11,2,FALSE)</f>
        <v>Asia</v>
      </c>
      <c r="Q5772" s="39" t="str">
        <f>VLOOKUP(D5772,GL_Master!$A$1:$D$80,2,FALSE)</f>
        <v>BS</v>
      </c>
      <c r="R5772" s="39" t="str">
        <f>VLOOKUP(D5772,GL_Master!$A$1:$D$80,3,FALSE)</f>
        <v>Loan Fund</v>
      </c>
      <c r="S5772" s="39" t="str">
        <f>VLOOKUP(D5772,GL_Master!$A$1:$D$80,4,FALSE)</f>
        <v>Term Loan</v>
      </c>
    </row>
    <row r="5773" spans="1:19" x14ac:dyDescent="0.25">
      <c r="A5773" s="39" t="s">
        <v>262</v>
      </c>
      <c r="B5773" s="39" t="s">
        <v>43</v>
      </c>
      <c r="C5773" s="7">
        <v>43952</v>
      </c>
      <c r="D5773" s="39" t="s">
        <v>54</v>
      </c>
      <c r="E5773" s="39">
        <v>1685</v>
      </c>
      <c r="F5773" s="82">
        <f t="shared" si="270"/>
        <v>1.6850000000000001</v>
      </c>
      <c r="G5773" s="39">
        <f>VLOOKUP(N5773,Currecny_M!$A$1:$P$10,2,FALSE)</f>
        <v>2.35</v>
      </c>
      <c r="H5773" s="39">
        <f>MATCH(C5773,Currecny_M!$A$1:$P$1,0)</f>
        <v>3</v>
      </c>
      <c r="I5773" s="39">
        <f>VLOOKUP(N5773,Currecny_M!$A$1:$P$10,MATCH(Database!C5773,Currecny_M!$A$1:$P$1,0),FALSE)</f>
        <v>2.37</v>
      </c>
      <c r="J5773" s="82">
        <f t="shared" si="271"/>
        <v>3.9934500000000002</v>
      </c>
      <c r="K5773" s="39">
        <f>VLOOKUP('Cover page'!$B$6,Currecny_M!$A$1:$P$10,MATCH(Database!C5773,Currecny_M!$A$1:$P$1,0),FALSE)</f>
        <v>1</v>
      </c>
      <c r="L5773" s="82">
        <f t="shared" si="272"/>
        <v>3.9934500000000002</v>
      </c>
      <c r="M5773" s="82">
        <f>((E5773/$F$1)*VLOOKUP(N5773,Currecny_M!$A$1:$P$10,MATCH(Database!C5773,Currecny_M!$A$1:$P$1,0),FALSE))/VLOOKUP('Cover page'!$B$6,Currecny_M!$A$1:$P$10,MATCH(Database!C5773,Currecny_M!$A$1:$P$1,0),FALSE)</f>
        <v>3.9934500000000002</v>
      </c>
      <c r="N5773" s="6" t="str">
        <f>VLOOKUP(B5773,Master!$A$2:$C$11,3,FALSE)</f>
        <v>Thai</v>
      </c>
      <c r="O5773" s="6" t="str">
        <f>VLOOKUP(B5773,Master!$A$2:$C$11,2,FALSE)</f>
        <v>Asia</v>
      </c>
      <c r="Q5773" s="39" t="str">
        <f>VLOOKUP(D5773,GL_Master!$A$1:$D$80,2,FALSE)</f>
        <v>BS</v>
      </c>
      <c r="R5773" s="39" t="str">
        <f>VLOOKUP(D5773,GL_Master!$A$1:$D$80,3,FALSE)</f>
        <v>Trade Payables</v>
      </c>
      <c r="S5773" s="39" t="str">
        <f>VLOOKUP(D5773,GL_Master!$A$1:$D$80,4,FALSE)</f>
        <v>Trade payable</v>
      </c>
    </row>
    <row r="5774" spans="1:19" x14ac:dyDescent="0.25">
      <c r="A5774" s="39" t="s">
        <v>262</v>
      </c>
      <c r="B5774" s="39" t="s">
        <v>43</v>
      </c>
      <c r="C5774" s="7">
        <v>43952</v>
      </c>
      <c r="D5774" s="39" t="s">
        <v>34</v>
      </c>
      <c r="E5774" s="39">
        <v>-41017</v>
      </c>
      <c r="F5774" s="82">
        <f t="shared" si="270"/>
        <v>-41.017000000000003</v>
      </c>
      <c r="G5774" s="39">
        <f>VLOOKUP(N5774,Currecny_M!$A$1:$P$10,2,FALSE)</f>
        <v>2.35</v>
      </c>
      <c r="H5774" s="39">
        <f>MATCH(C5774,Currecny_M!$A$1:$P$1,0)</f>
        <v>3</v>
      </c>
      <c r="I5774" s="39">
        <f>VLOOKUP(N5774,Currecny_M!$A$1:$P$10,MATCH(Database!C5774,Currecny_M!$A$1:$P$1,0),FALSE)</f>
        <v>2.37</v>
      </c>
      <c r="J5774" s="82">
        <f t="shared" si="271"/>
        <v>-97.210290000000015</v>
      </c>
      <c r="K5774" s="39">
        <f>VLOOKUP('Cover page'!$B$6,Currecny_M!$A$1:$P$10,MATCH(Database!C5774,Currecny_M!$A$1:$P$1,0),FALSE)</f>
        <v>1</v>
      </c>
      <c r="L5774" s="82">
        <f t="shared" si="272"/>
        <v>-97.210290000000015</v>
      </c>
      <c r="M5774" s="82">
        <f>((E5774/$F$1)*VLOOKUP(N5774,Currecny_M!$A$1:$P$10,MATCH(Database!C5774,Currecny_M!$A$1:$P$1,0),FALSE))/VLOOKUP('Cover page'!$B$6,Currecny_M!$A$1:$P$10,MATCH(Database!C5774,Currecny_M!$A$1:$P$1,0),FALSE)</f>
        <v>-97.210290000000015</v>
      </c>
      <c r="N5774" s="6" t="str">
        <f>VLOOKUP(B5774,Master!$A$2:$C$11,3,FALSE)</f>
        <v>Thai</v>
      </c>
      <c r="O5774" s="6" t="str">
        <f>VLOOKUP(B5774,Master!$A$2:$C$11,2,FALSE)</f>
        <v>Asia</v>
      </c>
      <c r="Q5774" s="39" t="str">
        <f>VLOOKUP(D5774,GL_Master!$A$1:$D$80,2,FALSE)</f>
        <v>BS</v>
      </c>
      <c r="R5774" s="39" t="str">
        <f>VLOOKUP(D5774,GL_Master!$A$1:$D$80,3,FALSE)</f>
        <v>Provisions</v>
      </c>
      <c r="S5774" s="39" t="str">
        <f>VLOOKUP(D5774,GL_Master!$A$1:$D$80,4,FALSE)</f>
        <v>Expenses payables</v>
      </c>
    </row>
    <row r="5775" spans="1:19" x14ac:dyDescent="0.25">
      <c r="A5775" s="39" t="s">
        <v>262</v>
      </c>
      <c r="B5775" s="39" t="s">
        <v>43</v>
      </c>
      <c r="C5775" s="7">
        <v>43952</v>
      </c>
      <c r="D5775" s="39" t="s">
        <v>18</v>
      </c>
      <c r="E5775" s="39">
        <v>-25644</v>
      </c>
      <c r="F5775" s="82">
        <f t="shared" si="270"/>
        <v>-25.643999999999998</v>
      </c>
      <c r="G5775" s="39">
        <f>VLOOKUP(N5775,Currecny_M!$A$1:$P$10,2,FALSE)</f>
        <v>2.35</v>
      </c>
      <c r="H5775" s="39">
        <f>MATCH(C5775,Currecny_M!$A$1:$P$1,0)</f>
        <v>3</v>
      </c>
      <c r="I5775" s="39">
        <f>VLOOKUP(N5775,Currecny_M!$A$1:$P$10,MATCH(Database!C5775,Currecny_M!$A$1:$P$1,0),FALSE)</f>
        <v>2.37</v>
      </c>
      <c r="J5775" s="82">
        <f t="shared" si="271"/>
        <v>-60.77628</v>
      </c>
      <c r="K5775" s="39">
        <f>VLOOKUP('Cover page'!$B$6,Currecny_M!$A$1:$P$10,MATCH(Database!C5775,Currecny_M!$A$1:$P$1,0),FALSE)</f>
        <v>1</v>
      </c>
      <c r="L5775" s="82">
        <f t="shared" si="272"/>
        <v>-60.77628</v>
      </c>
      <c r="M5775" s="82">
        <f>((E5775/$F$1)*VLOOKUP(N5775,Currecny_M!$A$1:$P$10,MATCH(Database!C5775,Currecny_M!$A$1:$P$1,0),FALSE))/VLOOKUP('Cover page'!$B$6,Currecny_M!$A$1:$P$10,MATCH(Database!C5775,Currecny_M!$A$1:$P$1,0),FALSE)</f>
        <v>-60.77628</v>
      </c>
      <c r="N5775" s="6" t="str">
        <f>VLOOKUP(B5775,Master!$A$2:$C$11,3,FALSE)</f>
        <v>Thai</v>
      </c>
      <c r="O5775" s="6" t="str">
        <f>VLOOKUP(B5775,Master!$A$2:$C$11,2,FALSE)</f>
        <v>Asia</v>
      </c>
      <c r="Q5775" s="39" t="str">
        <f>VLOOKUP(D5775,GL_Master!$A$1:$D$80,2,FALSE)</f>
        <v>BS</v>
      </c>
      <c r="R5775" s="39" t="str">
        <f>VLOOKUP(D5775,GL_Master!$A$1:$D$80,3,FALSE)</f>
        <v>Other current liabilities</v>
      </c>
      <c r="S5775" s="39" t="str">
        <f>VLOOKUP(D5775,GL_Master!$A$1:$D$80,4,FALSE)</f>
        <v>Employee related liabilities</v>
      </c>
    </row>
    <row r="5776" spans="1:19" x14ac:dyDescent="0.25">
      <c r="A5776" s="39" t="s">
        <v>262</v>
      </c>
      <c r="B5776" s="39" t="s">
        <v>43</v>
      </c>
      <c r="C5776" s="7">
        <v>43952</v>
      </c>
      <c r="D5776" s="39" t="s">
        <v>55</v>
      </c>
      <c r="E5776" s="39">
        <v>-3278</v>
      </c>
      <c r="F5776" s="82">
        <f t="shared" si="270"/>
        <v>-3.278</v>
      </c>
      <c r="G5776" s="39">
        <f>VLOOKUP(N5776,Currecny_M!$A$1:$P$10,2,FALSE)</f>
        <v>2.35</v>
      </c>
      <c r="H5776" s="39">
        <f>MATCH(C5776,Currecny_M!$A$1:$P$1,0)</f>
        <v>3</v>
      </c>
      <c r="I5776" s="39">
        <f>VLOOKUP(N5776,Currecny_M!$A$1:$P$10,MATCH(Database!C5776,Currecny_M!$A$1:$P$1,0),FALSE)</f>
        <v>2.37</v>
      </c>
      <c r="J5776" s="82">
        <f t="shared" si="271"/>
        <v>-7.7688600000000001</v>
      </c>
      <c r="K5776" s="39">
        <f>VLOOKUP('Cover page'!$B$6,Currecny_M!$A$1:$P$10,MATCH(Database!C5776,Currecny_M!$A$1:$P$1,0),FALSE)</f>
        <v>1</v>
      </c>
      <c r="L5776" s="82">
        <f t="shared" si="272"/>
        <v>-7.7688600000000001</v>
      </c>
      <c r="M5776" s="82">
        <f>((E5776/$F$1)*VLOOKUP(N5776,Currecny_M!$A$1:$P$10,MATCH(Database!C5776,Currecny_M!$A$1:$P$1,0),FALSE))/VLOOKUP('Cover page'!$B$6,Currecny_M!$A$1:$P$10,MATCH(Database!C5776,Currecny_M!$A$1:$P$1,0),FALSE)</f>
        <v>-7.7688600000000001</v>
      </c>
      <c r="N5776" s="6" t="str">
        <f>VLOOKUP(B5776,Master!$A$2:$C$11,3,FALSE)</f>
        <v>Thai</v>
      </c>
      <c r="O5776" s="6" t="str">
        <f>VLOOKUP(B5776,Master!$A$2:$C$11,2,FALSE)</f>
        <v>Asia</v>
      </c>
      <c r="Q5776" s="39" t="str">
        <f>VLOOKUP(D5776,GL_Master!$A$1:$D$80,2,FALSE)</f>
        <v>BS</v>
      </c>
      <c r="R5776" s="39" t="str">
        <f>VLOOKUP(D5776,GL_Master!$A$1:$D$80,3,FALSE)</f>
        <v>Other current liabilities</v>
      </c>
      <c r="S5776" s="39" t="str">
        <f>VLOOKUP(D5776,GL_Master!$A$1:$D$80,4,FALSE)</f>
        <v>Security deposit received</v>
      </c>
    </row>
    <row r="5777" spans="1:19" x14ac:dyDescent="0.25">
      <c r="A5777" s="39" t="s">
        <v>262</v>
      </c>
      <c r="B5777" s="39" t="s">
        <v>43</v>
      </c>
      <c r="C5777" s="7">
        <v>43952</v>
      </c>
      <c r="D5777" s="39" t="s">
        <v>56</v>
      </c>
      <c r="E5777" s="39">
        <v>-789</v>
      </c>
      <c r="F5777" s="82">
        <f t="shared" si="270"/>
        <v>-0.78900000000000003</v>
      </c>
      <c r="G5777" s="39">
        <f>VLOOKUP(N5777,Currecny_M!$A$1:$P$10,2,FALSE)</f>
        <v>2.35</v>
      </c>
      <c r="H5777" s="39">
        <f>MATCH(C5777,Currecny_M!$A$1:$P$1,0)</f>
        <v>3</v>
      </c>
      <c r="I5777" s="39">
        <f>VLOOKUP(N5777,Currecny_M!$A$1:$P$10,MATCH(Database!C5777,Currecny_M!$A$1:$P$1,0),FALSE)</f>
        <v>2.37</v>
      </c>
      <c r="J5777" s="82">
        <f t="shared" si="271"/>
        <v>-1.8699300000000001</v>
      </c>
      <c r="K5777" s="39">
        <f>VLOOKUP('Cover page'!$B$6,Currecny_M!$A$1:$P$10,MATCH(Database!C5777,Currecny_M!$A$1:$P$1,0),FALSE)</f>
        <v>1</v>
      </c>
      <c r="L5777" s="82">
        <f t="shared" si="272"/>
        <v>-1.8699300000000001</v>
      </c>
      <c r="M5777" s="82">
        <f>((E5777/$F$1)*VLOOKUP(N5777,Currecny_M!$A$1:$P$10,MATCH(Database!C5777,Currecny_M!$A$1:$P$1,0),FALSE))/VLOOKUP('Cover page'!$B$6,Currecny_M!$A$1:$P$10,MATCH(Database!C5777,Currecny_M!$A$1:$P$1,0),FALSE)</f>
        <v>-1.8699300000000001</v>
      </c>
      <c r="N5777" s="6" t="str">
        <f>VLOOKUP(B5777,Master!$A$2:$C$11,3,FALSE)</f>
        <v>Thai</v>
      </c>
      <c r="O5777" s="6" t="str">
        <f>VLOOKUP(B5777,Master!$A$2:$C$11,2,FALSE)</f>
        <v>Asia</v>
      </c>
      <c r="Q5777" s="39" t="str">
        <f>VLOOKUP(D5777,GL_Master!$A$1:$D$80,2,FALSE)</f>
        <v>BS</v>
      </c>
      <c r="R5777" s="39" t="str">
        <f>VLOOKUP(D5777,GL_Master!$A$1:$D$80,3,FALSE)</f>
        <v>Other Tax Payables</v>
      </c>
      <c r="S5777" s="39" t="str">
        <f>VLOOKUP(D5777,GL_Master!$A$1:$D$80,4,FALSE)</f>
        <v>Tax deducted at source payable</v>
      </c>
    </row>
    <row r="5778" spans="1:19" x14ac:dyDescent="0.25">
      <c r="A5778" s="39" t="s">
        <v>262</v>
      </c>
      <c r="B5778" s="39" t="s">
        <v>43</v>
      </c>
      <c r="C5778" s="7">
        <v>43952</v>
      </c>
      <c r="D5778" s="39" t="s">
        <v>57</v>
      </c>
      <c r="E5778" s="39">
        <v>-7514</v>
      </c>
      <c r="F5778" s="82">
        <f t="shared" si="270"/>
        <v>-7.5140000000000002</v>
      </c>
      <c r="G5778" s="39">
        <f>VLOOKUP(N5778,Currecny_M!$A$1:$P$10,2,FALSE)</f>
        <v>2.35</v>
      </c>
      <c r="H5778" s="39">
        <f>MATCH(C5778,Currecny_M!$A$1:$P$1,0)</f>
        <v>3</v>
      </c>
      <c r="I5778" s="39">
        <f>VLOOKUP(N5778,Currecny_M!$A$1:$P$10,MATCH(Database!C5778,Currecny_M!$A$1:$P$1,0),FALSE)</f>
        <v>2.37</v>
      </c>
      <c r="J5778" s="82">
        <f t="shared" si="271"/>
        <v>-17.80818</v>
      </c>
      <c r="K5778" s="39">
        <f>VLOOKUP('Cover page'!$B$6,Currecny_M!$A$1:$P$10,MATCH(Database!C5778,Currecny_M!$A$1:$P$1,0),FALSE)</f>
        <v>1</v>
      </c>
      <c r="L5778" s="82">
        <f t="shared" si="272"/>
        <v>-17.80818</v>
      </c>
      <c r="M5778" s="82">
        <f>((E5778/$F$1)*VLOOKUP(N5778,Currecny_M!$A$1:$P$10,MATCH(Database!C5778,Currecny_M!$A$1:$P$1,0),FALSE))/VLOOKUP('Cover page'!$B$6,Currecny_M!$A$1:$P$10,MATCH(Database!C5778,Currecny_M!$A$1:$P$1,0),FALSE)</f>
        <v>-17.80818</v>
      </c>
      <c r="N5778" s="6" t="str">
        <f>VLOOKUP(B5778,Master!$A$2:$C$11,3,FALSE)</f>
        <v>Thai</v>
      </c>
      <c r="O5778" s="6" t="str">
        <f>VLOOKUP(B5778,Master!$A$2:$C$11,2,FALSE)</f>
        <v>Asia</v>
      </c>
      <c r="Q5778" s="39" t="str">
        <f>VLOOKUP(D5778,GL_Master!$A$1:$D$80,2,FALSE)</f>
        <v>BS</v>
      </c>
      <c r="R5778" s="39" t="str">
        <f>VLOOKUP(D5778,GL_Master!$A$1:$D$80,3,FALSE)</f>
        <v>Other Tax Payables</v>
      </c>
      <c r="S5778" s="39" t="str">
        <f>VLOOKUP(D5778,GL_Master!$A$1:$D$80,4,FALSE)</f>
        <v>Tax deducted at source payable</v>
      </c>
    </row>
    <row r="5779" spans="1:19" x14ac:dyDescent="0.25">
      <c r="A5779" s="39" t="s">
        <v>262</v>
      </c>
      <c r="B5779" s="39" t="s">
        <v>43</v>
      </c>
      <c r="C5779" s="7">
        <v>43952</v>
      </c>
      <c r="D5779" s="39" t="s">
        <v>58</v>
      </c>
      <c r="E5779" s="39">
        <v>-55210</v>
      </c>
      <c r="F5779" s="82">
        <f t="shared" si="270"/>
        <v>-55.21</v>
      </c>
      <c r="G5779" s="39">
        <f>VLOOKUP(N5779,Currecny_M!$A$1:$P$10,2,FALSE)</f>
        <v>2.35</v>
      </c>
      <c r="H5779" s="39">
        <f>MATCH(C5779,Currecny_M!$A$1:$P$1,0)</f>
        <v>3</v>
      </c>
      <c r="I5779" s="39">
        <f>VLOOKUP(N5779,Currecny_M!$A$1:$P$10,MATCH(Database!C5779,Currecny_M!$A$1:$P$1,0),FALSE)</f>
        <v>2.37</v>
      </c>
      <c r="J5779" s="82">
        <f t="shared" si="271"/>
        <v>-130.8477</v>
      </c>
      <c r="K5779" s="39">
        <f>VLOOKUP('Cover page'!$B$6,Currecny_M!$A$1:$P$10,MATCH(Database!C5779,Currecny_M!$A$1:$P$1,0),FALSE)</f>
        <v>1</v>
      </c>
      <c r="L5779" s="82">
        <f t="shared" si="272"/>
        <v>-130.8477</v>
      </c>
      <c r="M5779" s="82">
        <f>((E5779/$F$1)*VLOOKUP(N5779,Currecny_M!$A$1:$P$10,MATCH(Database!C5779,Currecny_M!$A$1:$P$1,0),FALSE))/VLOOKUP('Cover page'!$B$6,Currecny_M!$A$1:$P$10,MATCH(Database!C5779,Currecny_M!$A$1:$P$1,0),FALSE)</f>
        <v>-130.8477</v>
      </c>
      <c r="N5779" s="6" t="str">
        <f>VLOOKUP(B5779,Master!$A$2:$C$11,3,FALSE)</f>
        <v>Thai</v>
      </c>
      <c r="O5779" s="6" t="str">
        <f>VLOOKUP(B5779,Master!$A$2:$C$11,2,FALSE)</f>
        <v>Asia</v>
      </c>
      <c r="Q5779" s="39" t="str">
        <f>VLOOKUP(D5779,GL_Master!$A$1:$D$80,2,FALSE)</f>
        <v>BS</v>
      </c>
      <c r="R5779" s="39" t="str">
        <f>VLOOKUP(D5779,GL_Master!$A$1:$D$80,3,FALSE)</f>
        <v>Long-term provisions</v>
      </c>
      <c r="S5779" s="39" t="str">
        <f>VLOOKUP(D5779,GL_Master!$A$1:$D$80,4,FALSE)</f>
        <v>Provision for gratuity</v>
      </c>
    </row>
    <row r="5780" spans="1:19" x14ac:dyDescent="0.25">
      <c r="A5780" s="39" t="s">
        <v>262</v>
      </c>
      <c r="B5780" s="39" t="s">
        <v>43</v>
      </c>
      <c r="C5780" s="7">
        <v>43952</v>
      </c>
      <c r="D5780" s="39" t="s">
        <v>59</v>
      </c>
      <c r="E5780" s="39">
        <v>-24212</v>
      </c>
      <c r="F5780" s="82">
        <f t="shared" si="270"/>
        <v>-24.212</v>
      </c>
      <c r="G5780" s="39">
        <f>VLOOKUP(N5780,Currecny_M!$A$1:$P$10,2,FALSE)</f>
        <v>2.35</v>
      </c>
      <c r="H5780" s="39">
        <f>MATCH(C5780,Currecny_M!$A$1:$P$1,0)</f>
        <v>3</v>
      </c>
      <c r="I5780" s="39">
        <f>VLOOKUP(N5780,Currecny_M!$A$1:$P$10,MATCH(Database!C5780,Currecny_M!$A$1:$P$1,0),FALSE)</f>
        <v>2.37</v>
      </c>
      <c r="J5780" s="82">
        <f t="shared" si="271"/>
        <v>-57.382440000000003</v>
      </c>
      <c r="K5780" s="39">
        <f>VLOOKUP('Cover page'!$B$6,Currecny_M!$A$1:$P$10,MATCH(Database!C5780,Currecny_M!$A$1:$P$1,0),FALSE)</f>
        <v>1</v>
      </c>
      <c r="L5780" s="82">
        <f t="shared" si="272"/>
        <v>-57.382440000000003</v>
      </c>
      <c r="M5780" s="82">
        <f>((E5780/$F$1)*VLOOKUP(N5780,Currecny_M!$A$1:$P$10,MATCH(Database!C5780,Currecny_M!$A$1:$P$1,0),FALSE))/VLOOKUP('Cover page'!$B$6,Currecny_M!$A$1:$P$10,MATCH(Database!C5780,Currecny_M!$A$1:$P$1,0),FALSE)</f>
        <v>-57.382440000000003</v>
      </c>
      <c r="N5780" s="6" t="str">
        <f>VLOOKUP(B5780,Master!$A$2:$C$11,3,FALSE)</f>
        <v>Thai</v>
      </c>
      <c r="O5780" s="6" t="str">
        <f>VLOOKUP(B5780,Master!$A$2:$C$11,2,FALSE)</f>
        <v>Asia</v>
      </c>
      <c r="Q5780" s="39" t="str">
        <f>VLOOKUP(D5780,GL_Master!$A$1:$D$80,2,FALSE)</f>
        <v>BS</v>
      </c>
      <c r="R5780" s="39" t="str">
        <f>VLOOKUP(D5780,GL_Master!$A$1:$D$80,3,FALSE)</f>
        <v>Long-term provisions</v>
      </c>
      <c r="S5780" s="39" t="str">
        <f>VLOOKUP(D5780,GL_Master!$A$1:$D$80,4,FALSE)</f>
        <v>Provision for leave encashment</v>
      </c>
    </row>
    <row r="5781" spans="1:19" x14ac:dyDescent="0.25">
      <c r="A5781" s="39" t="s">
        <v>262</v>
      </c>
      <c r="B5781" s="39" t="s">
        <v>43</v>
      </c>
      <c r="C5781" s="7">
        <v>43952</v>
      </c>
      <c r="D5781" s="39" t="s">
        <v>60</v>
      </c>
      <c r="E5781" s="39">
        <v>-6679</v>
      </c>
      <c r="F5781" s="82">
        <f t="shared" si="270"/>
        <v>-6.6790000000000003</v>
      </c>
      <c r="G5781" s="39">
        <f>VLOOKUP(N5781,Currecny_M!$A$1:$P$10,2,FALSE)</f>
        <v>2.35</v>
      </c>
      <c r="H5781" s="39">
        <f>MATCH(C5781,Currecny_M!$A$1:$P$1,0)</f>
        <v>3</v>
      </c>
      <c r="I5781" s="39">
        <f>VLOOKUP(N5781,Currecny_M!$A$1:$P$10,MATCH(Database!C5781,Currecny_M!$A$1:$P$1,0),FALSE)</f>
        <v>2.37</v>
      </c>
      <c r="J5781" s="82">
        <f t="shared" si="271"/>
        <v>-15.829230000000001</v>
      </c>
      <c r="K5781" s="39">
        <f>VLOOKUP('Cover page'!$B$6,Currecny_M!$A$1:$P$10,MATCH(Database!C5781,Currecny_M!$A$1:$P$1,0),FALSE)</f>
        <v>1</v>
      </c>
      <c r="L5781" s="82">
        <f t="shared" si="272"/>
        <v>-15.829230000000001</v>
      </c>
      <c r="M5781" s="82">
        <f>((E5781/$F$1)*VLOOKUP(N5781,Currecny_M!$A$1:$P$10,MATCH(Database!C5781,Currecny_M!$A$1:$P$1,0),FALSE))/VLOOKUP('Cover page'!$B$6,Currecny_M!$A$1:$P$10,MATCH(Database!C5781,Currecny_M!$A$1:$P$1,0),FALSE)</f>
        <v>-15.829230000000001</v>
      </c>
      <c r="N5781" s="6" t="str">
        <f>VLOOKUP(B5781,Master!$A$2:$C$11,3,FALSE)</f>
        <v>Thai</v>
      </c>
      <c r="O5781" s="6" t="str">
        <f>VLOOKUP(B5781,Master!$A$2:$C$11,2,FALSE)</f>
        <v>Asia</v>
      </c>
      <c r="Q5781" s="39" t="str">
        <f>VLOOKUP(D5781,GL_Master!$A$1:$D$80,2,FALSE)</f>
        <v>BS</v>
      </c>
      <c r="R5781" s="39" t="str">
        <f>VLOOKUP(D5781,GL_Master!$A$1:$D$80,3,FALSE)</f>
        <v>Trade Payables</v>
      </c>
      <c r="S5781" s="39" t="str">
        <f>VLOOKUP(D5781,GL_Master!$A$1:$D$80,4,FALSE)</f>
        <v>Trade payable</v>
      </c>
    </row>
    <row r="5782" spans="1:19" x14ac:dyDescent="0.25">
      <c r="A5782" s="39" t="s">
        <v>262</v>
      </c>
      <c r="B5782" s="39" t="s">
        <v>43</v>
      </c>
      <c r="C5782" s="7">
        <v>43952</v>
      </c>
      <c r="D5782" s="39" t="s">
        <v>61</v>
      </c>
      <c r="E5782" s="39">
        <v>-64984</v>
      </c>
      <c r="F5782" s="82">
        <f t="shared" si="270"/>
        <v>-64.983999999999995</v>
      </c>
      <c r="G5782" s="39">
        <f>VLOOKUP(N5782,Currecny_M!$A$1:$P$10,2,FALSE)</f>
        <v>2.35</v>
      </c>
      <c r="H5782" s="39">
        <f>MATCH(C5782,Currecny_M!$A$1:$P$1,0)</f>
        <v>3</v>
      </c>
      <c r="I5782" s="39">
        <f>VLOOKUP(N5782,Currecny_M!$A$1:$P$10,MATCH(Database!C5782,Currecny_M!$A$1:$P$1,0),FALSE)</f>
        <v>2.37</v>
      </c>
      <c r="J5782" s="82">
        <f t="shared" si="271"/>
        <v>-154.01208</v>
      </c>
      <c r="K5782" s="39">
        <f>VLOOKUP('Cover page'!$B$6,Currecny_M!$A$1:$P$10,MATCH(Database!C5782,Currecny_M!$A$1:$P$1,0),FALSE)</f>
        <v>1</v>
      </c>
      <c r="L5782" s="82">
        <f t="shared" si="272"/>
        <v>-154.01208</v>
      </c>
      <c r="M5782" s="82">
        <f>((E5782/$F$1)*VLOOKUP(N5782,Currecny_M!$A$1:$P$10,MATCH(Database!C5782,Currecny_M!$A$1:$P$1,0),FALSE))/VLOOKUP('Cover page'!$B$6,Currecny_M!$A$1:$P$10,MATCH(Database!C5782,Currecny_M!$A$1:$P$1,0),FALSE)</f>
        <v>-154.01208</v>
      </c>
      <c r="N5782" s="6" t="str">
        <f>VLOOKUP(B5782,Master!$A$2:$C$11,3,FALSE)</f>
        <v>Thai</v>
      </c>
      <c r="O5782" s="6" t="str">
        <f>VLOOKUP(B5782,Master!$A$2:$C$11,2,FALSE)</f>
        <v>Asia</v>
      </c>
      <c r="Q5782" s="39" t="str">
        <f>VLOOKUP(D5782,GL_Master!$A$1:$D$80,2,FALSE)</f>
        <v>BS</v>
      </c>
      <c r="R5782" s="39" t="str">
        <f>VLOOKUP(D5782,GL_Master!$A$1:$D$80,3,FALSE)</f>
        <v>Provisions</v>
      </c>
      <c r="S5782" s="39" t="str">
        <f>VLOOKUP(D5782,GL_Master!$A$1:$D$80,4,FALSE)</f>
        <v>Provision for doubtful assets</v>
      </c>
    </row>
    <row r="5783" spans="1:19" x14ac:dyDescent="0.25">
      <c r="A5783" s="39" t="s">
        <v>262</v>
      </c>
      <c r="B5783" s="39" t="s">
        <v>43</v>
      </c>
      <c r="C5783" s="7">
        <v>43952</v>
      </c>
      <c r="D5783" s="39" t="s">
        <v>62</v>
      </c>
      <c r="E5783" s="39">
        <v>-2344</v>
      </c>
      <c r="F5783" s="82">
        <f t="shared" si="270"/>
        <v>-2.3439999999999999</v>
      </c>
      <c r="G5783" s="39">
        <f>VLOOKUP(N5783,Currecny_M!$A$1:$P$10,2,FALSE)</f>
        <v>2.35</v>
      </c>
      <c r="H5783" s="39">
        <f>MATCH(C5783,Currecny_M!$A$1:$P$1,0)</f>
        <v>3</v>
      </c>
      <c r="I5783" s="39">
        <f>VLOOKUP(N5783,Currecny_M!$A$1:$P$10,MATCH(Database!C5783,Currecny_M!$A$1:$P$1,0),FALSE)</f>
        <v>2.37</v>
      </c>
      <c r="J5783" s="82">
        <f t="shared" si="271"/>
        <v>-5.5552799999999998</v>
      </c>
      <c r="K5783" s="39">
        <f>VLOOKUP('Cover page'!$B$6,Currecny_M!$A$1:$P$10,MATCH(Database!C5783,Currecny_M!$A$1:$P$1,0),FALSE)</f>
        <v>1</v>
      </c>
      <c r="L5783" s="82">
        <f t="shared" si="272"/>
        <v>-5.5552799999999998</v>
      </c>
      <c r="M5783" s="82">
        <f>((E5783/$F$1)*VLOOKUP(N5783,Currecny_M!$A$1:$P$10,MATCH(Database!C5783,Currecny_M!$A$1:$P$1,0),FALSE))/VLOOKUP('Cover page'!$B$6,Currecny_M!$A$1:$P$10,MATCH(Database!C5783,Currecny_M!$A$1:$P$1,0),FALSE)</f>
        <v>-5.5552799999999998</v>
      </c>
      <c r="N5783" s="6" t="str">
        <f>VLOOKUP(B5783,Master!$A$2:$C$11,3,FALSE)</f>
        <v>Thai</v>
      </c>
      <c r="O5783" s="6" t="str">
        <f>VLOOKUP(B5783,Master!$A$2:$C$11,2,FALSE)</f>
        <v>Asia</v>
      </c>
      <c r="Q5783" s="39" t="str">
        <f>VLOOKUP(D5783,GL_Master!$A$1:$D$80,2,FALSE)</f>
        <v>BS</v>
      </c>
      <c r="R5783" s="39" t="str">
        <f>VLOOKUP(D5783,GL_Master!$A$1:$D$80,3,FALSE)</f>
        <v>Provisions</v>
      </c>
      <c r="S5783" s="39" t="str">
        <f>VLOOKUP(D5783,GL_Master!$A$1:$D$80,4,FALSE)</f>
        <v>Provision for Insurance</v>
      </c>
    </row>
    <row r="5784" spans="1:19" x14ac:dyDescent="0.25">
      <c r="A5784" s="39" t="s">
        <v>262</v>
      </c>
      <c r="B5784" s="39" t="s">
        <v>43</v>
      </c>
      <c r="C5784" s="7">
        <v>43952</v>
      </c>
      <c r="D5784" s="39" t="s">
        <v>63</v>
      </c>
      <c r="E5784" s="39">
        <v>5415</v>
      </c>
      <c r="F5784" s="82">
        <f t="shared" si="270"/>
        <v>5.415</v>
      </c>
      <c r="G5784" s="39">
        <f>VLOOKUP(N5784,Currecny_M!$A$1:$P$10,2,FALSE)</f>
        <v>2.35</v>
      </c>
      <c r="H5784" s="39">
        <f>MATCH(C5784,Currecny_M!$A$1:$P$1,0)</f>
        <v>3</v>
      </c>
      <c r="I5784" s="39">
        <f>VLOOKUP(N5784,Currecny_M!$A$1:$P$10,MATCH(Database!C5784,Currecny_M!$A$1:$P$1,0),FALSE)</f>
        <v>2.37</v>
      </c>
      <c r="J5784" s="82">
        <f t="shared" si="271"/>
        <v>12.833550000000001</v>
      </c>
      <c r="K5784" s="39">
        <f>VLOOKUP('Cover page'!$B$6,Currecny_M!$A$1:$P$10,MATCH(Database!C5784,Currecny_M!$A$1:$P$1,0),FALSE)</f>
        <v>1</v>
      </c>
      <c r="L5784" s="82">
        <f t="shared" si="272"/>
        <v>12.833550000000001</v>
      </c>
      <c r="M5784" s="82">
        <f>((E5784/$F$1)*VLOOKUP(N5784,Currecny_M!$A$1:$P$10,MATCH(Database!C5784,Currecny_M!$A$1:$P$1,0),FALSE))/VLOOKUP('Cover page'!$B$6,Currecny_M!$A$1:$P$10,MATCH(Database!C5784,Currecny_M!$A$1:$P$1,0),FALSE)</f>
        <v>12.833550000000001</v>
      </c>
      <c r="N5784" s="6" t="str">
        <f>VLOOKUP(B5784,Master!$A$2:$C$11,3,FALSE)</f>
        <v>Thai</v>
      </c>
      <c r="O5784" s="6" t="str">
        <f>VLOOKUP(B5784,Master!$A$2:$C$11,2,FALSE)</f>
        <v>Asia</v>
      </c>
      <c r="Q5784" s="39" t="str">
        <f>VLOOKUP(D5784,GL_Master!$A$1:$D$80,2,FALSE)</f>
        <v>BS</v>
      </c>
      <c r="R5784" s="39" t="str">
        <f>VLOOKUP(D5784,GL_Master!$A$1:$D$80,3,FALSE)</f>
        <v>Gross Block</v>
      </c>
      <c r="S5784" s="39" t="str">
        <f>VLOOKUP(D5784,GL_Master!$A$1:$D$80,4,FALSE)</f>
        <v>Tangible Fixed assets</v>
      </c>
    </row>
    <row r="5785" spans="1:19" x14ac:dyDescent="0.25">
      <c r="A5785" s="39" t="s">
        <v>262</v>
      </c>
      <c r="B5785" s="39" t="s">
        <v>43</v>
      </c>
      <c r="C5785" s="7">
        <v>43952</v>
      </c>
      <c r="D5785" s="39" t="s">
        <v>64</v>
      </c>
      <c r="E5785" s="39">
        <v>334792</v>
      </c>
      <c r="F5785" s="82">
        <f t="shared" si="270"/>
        <v>334.79199999999997</v>
      </c>
      <c r="G5785" s="39">
        <f>VLOOKUP(N5785,Currecny_M!$A$1:$P$10,2,FALSE)</f>
        <v>2.35</v>
      </c>
      <c r="H5785" s="39">
        <f>MATCH(C5785,Currecny_M!$A$1:$P$1,0)</f>
        <v>3</v>
      </c>
      <c r="I5785" s="39">
        <f>VLOOKUP(N5785,Currecny_M!$A$1:$P$10,MATCH(Database!C5785,Currecny_M!$A$1:$P$1,0),FALSE)</f>
        <v>2.37</v>
      </c>
      <c r="J5785" s="82">
        <f t="shared" si="271"/>
        <v>793.45704000000001</v>
      </c>
      <c r="K5785" s="39">
        <f>VLOOKUP('Cover page'!$B$6,Currecny_M!$A$1:$P$10,MATCH(Database!C5785,Currecny_M!$A$1:$P$1,0),FALSE)</f>
        <v>1</v>
      </c>
      <c r="L5785" s="82">
        <f t="shared" si="272"/>
        <v>793.45704000000001</v>
      </c>
      <c r="M5785" s="82">
        <f>((E5785/$F$1)*VLOOKUP(N5785,Currecny_M!$A$1:$P$10,MATCH(Database!C5785,Currecny_M!$A$1:$P$1,0),FALSE))/VLOOKUP('Cover page'!$B$6,Currecny_M!$A$1:$P$10,MATCH(Database!C5785,Currecny_M!$A$1:$P$1,0),FALSE)</f>
        <v>793.45704000000001</v>
      </c>
      <c r="N5785" s="6" t="str">
        <f>VLOOKUP(B5785,Master!$A$2:$C$11,3,FALSE)</f>
        <v>Thai</v>
      </c>
      <c r="O5785" s="6" t="str">
        <f>VLOOKUP(B5785,Master!$A$2:$C$11,2,FALSE)</f>
        <v>Asia</v>
      </c>
      <c r="Q5785" s="39" t="str">
        <f>VLOOKUP(D5785,GL_Master!$A$1:$D$80,2,FALSE)</f>
        <v>BS</v>
      </c>
      <c r="R5785" s="39" t="str">
        <f>VLOOKUP(D5785,GL_Master!$A$1:$D$80,3,FALSE)</f>
        <v>Gross Block</v>
      </c>
      <c r="S5785" s="39" t="str">
        <f>VLOOKUP(D5785,GL_Master!$A$1:$D$80,4,FALSE)</f>
        <v>Tangible Fixed assets</v>
      </c>
    </row>
    <row r="5786" spans="1:19" x14ac:dyDescent="0.25">
      <c r="A5786" s="39" t="s">
        <v>262</v>
      </c>
      <c r="B5786" s="39" t="s">
        <v>43</v>
      </c>
      <c r="C5786" s="7">
        <v>43952</v>
      </c>
      <c r="D5786" s="39" t="s">
        <v>65</v>
      </c>
      <c r="E5786" s="39">
        <v>-203477</v>
      </c>
      <c r="F5786" s="82">
        <f t="shared" si="270"/>
        <v>-203.477</v>
      </c>
      <c r="G5786" s="39">
        <f>VLOOKUP(N5786,Currecny_M!$A$1:$P$10,2,FALSE)</f>
        <v>2.35</v>
      </c>
      <c r="H5786" s="39">
        <f>MATCH(C5786,Currecny_M!$A$1:$P$1,0)</f>
        <v>3</v>
      </c>
      <c r="I5786" s="39">
        <f>VLOOKUP(N5786,Currecny_M!$A$1:$P$10,MATCH(Database!C5786,Currecny_M!$A$1:$P$1,0),FALSE)</f>
        <v>2.37</v>
      </c>
      <c r="J5786" s="82">
        <f t="shared" si="271"/>
        <v>-482.24049000000002</v>
      </c>
      <c r="K5786" s="39">
        <f>VLOOKUP('Cover page'!$B$6,Currecny_M!$A$1:$P$10,MATCH(Database!C5786,Currecny_M!$A$1:$P$1,0),FALSE)</f>
        <v>1</v>
      </c>
      <c r="L5786" s="82">
        <f t="shared" si="272"/>
        <v>-482.24049000000002</v>
      </c>
      <c r="M5786" s="82">
        <f>((E5786/$F$1)*VLOOKUP(N5786,Currecny_M!$A$1:$P$10,MATCH(Database!C5786,Currecny_M!$A$1:$P$1,0),FALSE))/VLOOKUP('Cover page'!$B$6,Currecny_M!$A$1:$P$10,MATCH(Database!C5786,Currecny_M!$A$1:$P$1,0),FALSE)</f>
        <v>-482.24049000000002</v>
      </c>
      <c r="N5786" s="6" t="str">
        <f>VLOOKUP(B5786,Master!$A$2:$C$11,3,FALSE)</f>
        <v>Thai</v>
      </c>
      <c r="O5786" s="6" t="str">
        <f>VLOOKUP(B5786,Master!$A$2:$C$11,2,FALSE)</f>
        <v>Asia</v>
      </c>
      <c r="Q5786" s="39" t="str">
        <f>VLOOKUP(D5786,GL_Master!$A$1:$D$80,2,FALSE)</f>
        <v>BS</v>
      </c>
      <c r="R5786" s="39" t="str">
        <f>VLOOKUP(D5786,GL_Master!$A$1:$D$80,3,FALSE)</f>
        <v>Accumulated Depreciation</v>
      </c>
      <c r="S5786" s="39" t="str">
        <f>VLOOKUP(D5786,GL_Master!$A$1:$D$80,4,FALSE)</f>
        <v>Accumulated Depreciation</v>
      </c>
    </row>
    <row r="5787" spans="1:19" x14ac:dyDescent="0.25">
      <c r="A5787" s="39" t="s">
        <v>262</v>
      </c>
      <c r="B5787" s="39" t="s">
        <v>43</v>
      </c>
      <c r="C5787" s="7">
        <v>43952</v>
      </c>
      <c r="D5787" s="39" t="s">
        <v>66</v>
      </c>
      <c r="E5787" s="39">
        <v>167101</v>
      </c>
      <c r="F5787" s="82">
        <f t="shared" si="270"/>
        <v>167.101</v>
      </c>
      <c r="G5787" s="39">
        <f>VLOOKUP(N5787,Currecny_M!$A$1:$P$10,2,FALSE)</f>
        <v>2.35</v>
      </c>
      <c r="H5787" s="39">
        <f>MATCH(C5787,Currecny_M!$A$1:$P$1,0)</f>
        <v>3</v>
      </c>
      <c r="I5787" s="39">
        <f>VLOOKUP(N5787,Currecny_M!$A$1:$P$10,MATCH(Database!C5787,Currecny_M!$A$1:$P$1,0),FALSE)</f>
        <v>2.37</v>
      </c>
      <c r="J5787" s="82">
        <f t="shared" si="271"/>
        <v>396.02937000000003</v>
      </c>
      <c r="K5787" s="39">
        <f>VLOOKUP('Cover page'!$B$6,Currecny_M!$A$1:$P$10,MATCH(Database!C5787,Currecny_M!$A$1:$P$1,0),FALSE)</f>
        <v>1</v>
      </c>
      <c r="L5787" s="82">
        <f t="shared" si="272"/>
        <v>396.02937000000003</v>
      </c>
      <c r="M5787" s="82">
        <f>((E5787/$F$1)*VLOOKUP(N5787,Currecny_M!$A$1:$P$10,MATCH(Database!C5787,Currecny_M!$A$1:$P$1,0),FALSE))/VLOOKUP('Cover page'!$B$6,Currecny_M!$A$1:$P$10,MATCH(Database!C5787,Currecny_M!$A$1:$P$1,0),FALSE)</f>
        <v>396.02937000000003</v>
      </c>
      <c r="N5787" s="6" t="str">
        <f>VLOOKUP(B5787,Master!$A$2:$C$11,3,FALSE)</f>
        <v>Thai</v>
      </c>
      <c r="O5787" s="6" t="str">
        <f>VLOOKUP(B5787,Master!$A$2:$C$11,2,FALSE)</f>
        <v>Asia</v>
      </c>
      <c r="Q5787" s="39" t="str">
        <f>VLOOKUP(D5787,GL_Master!$A$1:$D$80,2,FALSE)</f>
        <v>BS</v>
      </c>
      <c r="R5787" s="39" t="str">
        <f>VLOOKUP(D5787,GL_Master!$A$1:$D$80,3,FALSE)</f>
        <v>Gross Block</v>
      </c>
      <c r="S5787" s="39" t="str">
        <f>VLOOKUP(D5787,GL_Master!$A$1:$D$80,4,FALSE)</f>
        <v>Tangible Fixed assets</v>
      </c>
    </row>
    <row r="5788" spans="1:19" x14ac:dyDescent="0.25">
      <c r="A5788" s="39" t="s">
        <v>262</v>
      </c>
      <c r="B5788" s="39" t="s">
        <v>43</v>
      </c>
      <c r="C5788" s="7">
        <v>43952</v>
      </c>
      <c r="D5788" s="39" t="s">
        <v>67</v>
      </c>
      <c r="E5788" s="39">
        <v>65957</v>
      </c>
      <c r="F5788" s="82">
        <f t="shared" si="270"/>
        <v>65.956999999999994</v>
      </c>
      <c r="G5788" s="39">
        <f>VLOOKUP(N5788,Currecny_M!$A$1:$P$10,2,FALSE)</f>
        <v>2.35</v>
      </c>
      <c r="H5788" s="39">
        <f>MATCH(C5788,Currecny_M!$A$1:$P$1,0)</f>
        <v>3</v>
      </c>
      <c r="I5788" s="39">
        <f>VLOOKUP(N5788,Currecny_M!$A$1:$P$10,MATCH(Database!C5788,Currecny_M!$A$1:$P$1,0),FALSE)</f>
        <v>2.37</v>
      </c>
      <c r="J5788" s="82">
        <f t="shared" si="271"/>
        <v>156.31808999999998</v>
      </c>
      <c r="K5788" s="39">
        <f>VLOOKUP('Cover page'!$B$6,Currecny_M!$A$1:$P$10,MATCH(Database!C5788,Currecny_M!$A$1:$P$1,0),FALSE)</f>
        <v>1</v>
      </c>
      <c r="L5788" s="82">
        <f t="shared" si="272"/>
        <v>156.31808999999998</v>
      </c>
      <c r="M5788" s="82">
        <f>((E5788/$F$1)*VLOOKUP(N5788,Currecny_M!$A$1:$P$10,MATCH(Database!C5788,Currecny_M!$A$1:$P$1,0),FALSE))/VLOOKUP('Cover page'!$B$6,Currecny_M!$A$1:$P$10,MATCH(Database!C5788,Currecny_M!$A$1:$P$1,0),FALSE)</f>
        <v>156.31808999999998</v>
      </c>
      <c r="N5788" s="6" t="str">
        <f>VLOOKUP(B5788,Master!$A$2:$C$11,3,FALSE)</f>
        <v>Thai</v>
      </c>
      <c r="O5788" s="6" t="str">
        <f>VLOOKUP(B5788,Master!$A$2:$C$11,2,FALSE)</f>
        <v>Asia</v>
      </c>
      <c r="Q5788" s="39" t="str">
        <f>VLOOKUP(D5788,GL_Master!$A$1:$D$80,2,FALSE)</f>
        <v>BS</v>
      </c>
      <c r="R5788" s="39" t="str">
        <f>VLOOKUP(D5788,GL_Master!$A$1:$D$80,3,FALSE)</f>
        <v>Gross Block</v>
      </c>
      <c r="S5788" s="39" t="str">
        <f>VLOOKUP(D5788,GL_Master!$A$1:$D$80,4,FALSE)</f>
        <v>Tangible Fixed assets</v>
      </c>
    </row>
    <row r="5789" spans="1:19" x14ac:dyDescent="0.25">
      <c r="A5789" s="39" t="s">
        <v>262</v>
      </c>
      <c r="B5789" s="39" t="s">
        <v>43</v>
      </c>
      <c r="C5789" s="7">
        <v>43952</v>
      </c>
      <c r="D5789" s="39" t="s">
        <v>68</v>
      </c>
      <c r="E5789" s="39">
        <v>-54965</v>
      </c>
      <c r="F5789" s="82">
        <f t="shared" si="270"/>
        <v>-54.965000000000003</v>
      </c>
      <c r="G5789" s="39">
        <f>VLOOKUP(N5789,Currecny_M!$A$1:$P$10,2,FALSE)</f>
        <v>2.35</v>
      </c>
      <c r="H5789" s="39">
        <f>MATCH(C5789,Currecny_M!$A$1:$P$1,0)</f>
        <v>3</v>
      </c>
      <c r="I5789" s="39">
        <f>VLOOKUP(N5789,Currecny_M!$A$1:$P$10,MATCH(Database!C5789,Currecny_M!$A$1:$P$1,0),FALSE)</f>
        <v>2.37</v>
      </c>
      <c r="J5789" s="82">
        <f t="shared" si="271"/>
        <v>-130.26705000000001</v>
      </c>
      <c r="K5789" s="39">
        <f>VLOOKUP('Cover page'!$B$6,Currecny_M!$A$1:$P$10,MATCH(Database!C5789,Currecny_M!$A$1:$P$1,0),FALSE)</f>
        <v>1</v>
      </c>
      <c r="L5789" s="82">
        <f t="shared" si="272"/>
        <v>-130.26705000000001</v>
      </c>
      <c r="M5789" s="82">
        <f>((E5789/$F$1)*VLOOKUP(N5789,Currecny_M!$A$1:$P$10,MATCH(Database!C5789,Currecny_M!$A$1:$P$1,0),FALSE))/VLOOKUP('Cover page'!$B$6,Currecny_M!$A$1:$P$10,MATCH(Database!C5789,Currecny_M!$A$1:$P$1,0),FALSE)</f>
        <v>-130.26705000000001</v>
      </c>
      <c r="N5789" s="6" t="str">
        <f>VLOOKUP(B5789,Master!$A$2:$C$11,3,FALSE)</f>
        <v>Thai</v>
      </c>
      <c r="O5789" s="6" t="str">
        <f>VLOOKUP(B5789,Master!$A$2:$C$11,2,FALSE)</f>
        <v>Asia</v>
      </c>
      <c r="Q5789" s="39" t="str">
        <f>VLOOKUP(D5789,GL_Master!$A$1:$D$80,2,FALSE)</f>
        <v>BS</v>
      </c>
      <c r="R5789" s="39" t="str">
        <f>VLOOKUP(D5789,GL_Master!$A$1:$D$80,3,FALSE)</f>
        <v>Accumulated Depreciation</v>
      </c>
      <c r="S5789" s="39" t="str">
        <f>VLOOKUP(D5789,GL_Master!$A$1:$D$80,4,FALSE)</f>
        <v>Accumulated Depreciation</v>
      </c>
    </row>
    <row r="5790" spans="1:19" x14ac:dyDescent="0.25">
      <c r="A5790" s="39" t="s">
        <v>262</v>
      </c>
      <c r="B5790" s="39" t="s">
        <v>43</v>
      </c>
      <c r="C5790" s="7">
        <v>43952</v>
      </c>
      <c r="D5790" s="39" t="s">
        <v>69</v>
      </c>
      <c r="E5790" s="39">
        <v>114380</v>
      </c>
      <c r="F5790" s="82">
        <f t="shared" si="270"/>
        <v>114.38</v>
      </c>
      <c r="G5790" s="39">
        <f>VLOOKUP(N5790,Currecny_M!$A$1:$P$10,2,FALSE)</f>
        <v>2.35</v>
      </c>
      <c r="H5790" s="39">
        <f>MATCH(C5790,Currecny_M!$A$1:$P$1,0)</f>
        <v>3</v>
      </c>
      <c r="I5790" s="39">
        <f>VLOOKUP(N5790,Currecny_M!$A$1:$P$10,MATCH(Database!C5790,Currecny_M!$A$1:$P$1,0),FALSE)</f>
        <v>2.37</v>
      </c>
      <c r="J5790" s="82">
        <f t="shared" si="271"/>
        <v>271.0806</v>
      </c>
      <c r="K5790" s="39">
        <f>VLOOKUP('Cover page'!$B$6,Currecny_M!$A$1:$P$10,MATCH(Database!C5790,Currecny_M!$A$1:$P$1,0),FALSE)</f>
        <v>1</v>
      </c>
      <c r="L5790" s="82">
        <f t="shared" si="272"/>
        <v>271.0806</v>
      </c>
      <c r="M5790" s="82">
        <f>((E5790/$F$1)*VLOOKUP(N5790,Currecny_M!$A$1:$P$10,MATCH(Database!C5790,Currecny_M!$A$1:$P$1,0),FALSE))/VLOOKUP('Cover page'!$B$6,Currecny_M!$A$1:$P$10,MATCH(Database!C5790,Currecny_M!$A$1:$P$1,0),FALSE)</f>
        <v>271.0806</v>
      </c>
      <c r="N5790" s="6" t="str">
        <f>VLOOKUP(B5790,Master!$A$2:$C$11,3,FALSE)</f>
        <v>Thai</v>
      </c>
      <c r="O5790" s="6" t="str">
        <f>VLOOKUP(B5790,Master!$A$2:$C$11,2,FALSE)</f>
        <v>Asia</v>
      </c>
      <c r="Q5790" s="39" t="str">
        <f>VLOOKUP(D5790,GL_Master!$A$1:$D$80,2,FALSE)</f>
        <v>BS</v>
      </c>
      <c r="R5790" s="39" t="str">
        <f>VLOOKUP(D5790,GL_Master!$A$1:$D$80,3,FALSE)</f>
        <v>Gross Block</v>
      </c>
      <c r="S5790" s="39" t="str">
        <f>VLOOKUP(D5790,GL_Master!$A$1:$D$80,4,FALSE)</f>
        <v>Tangible Fixed assets</v>
      </c>
    </row>
    <row r="5791" spans="1:19" x14ac:dyDescent="0.25">
      <c r="A5791" s="39" t="s">
        <v>262</v>
      </c>
      <c r="B5791" s="39" t="s">
        <v>43</v>
      </c>
      <c r="C5791" s="7">
        <v>43952</v>
      </c>
      <c r="D5791" s="39" t="s">
        <v>70</v>
      </c>
      <c r="E5791" s="39">
        <v>-3868</v>
      </c>
      <c r="F5791" s="82">
        <f t="shared" si="270"/>
        <v>-3.8679999999999999</v>
      </c>
      <c r="G5791" s="39">
        <f>VLOOKUP(N5791,Currecny_M!$A$1:$P$10,2,FALSE)</f>
        <v>2.35</v>
      </c>
      <c r="H5791" s="39">
        <f>MATCH(C5791,Currecny_M!$A$1:$P$1,0)</f>
        <v>3</v>
      </c>
      <c r="I5791" s="39">
        <f>VLOOKUP(N5791,Currecny_M!$A$1:$P$10,MATCH(Database!C5791,Currecny_M!$A$1:$P$1,0),FALSE)</f>
        <v>2.37</v>
      </c>
      <c r="J5791" s="82">
        <f t="shared" si="271"/>
        <v>-9.1671600000000009</v>
      </c>
      <c r="K5791" s="39">
        <f>VLOOKUP('Cover page'!$B$6,Currecny_M!$A$1:$P$10,MATCH(Database!C5791,Currecny_M!$A$1:$P$1,0),FALSE)</f>
        <v>1</v>
      </c>
      <c r="L5791" s="82">
        <f t="shared" si="272"/>
        <v>-9.1671600000000009</v>
      </c>
      <c r="M5791" s="82">
        <f>((E5791/$F$1)*VLOOKUP(N5791,Currecny_M!$A$1:$P$10,MATCH(Database!C5791,Currecny_M!$A$1:$P$1,0),FALSE))/VLOOKUP('Cover page'!$B$6,Currecny_M!$A$1:$P$10,MATCH(Database!C5791,Currecny_M!$A$1:$P$1,0),FALSE)</f>
        <v>-9.1671600000000009</v>
      </c>
      <c r="N5791" s="6" t="str">
        <f>VLOOKUP(B5791,Master!$A$2:$C$11,3,FALSE)</f>
        <v>Thai</v>
      </c>
      <c r="O5791" s="6" t="str">
        <f>VLOOKUP(B5791,Master!$A$2:$C$11,2,FALSE)</f>
        <v>Asia</v>
      </c>
      <c r="Q5791" s="39" t="str">
        <f>VLOOKUP(D5791,GL_Master!$A$1:$D$80,2,FALSE)</f>
        <v>BS</v>
      </c>
      <c r="R5791" s="39" t="str">
        <f>VLOOKUP(D5791,GL_Master!$A$1:$D$80,3,FALSE)</f>
        <v>Accumulated Depreciation</v>
      </c>
      <c r="S5791" s="39" t="str">
        <f>VLOOKUP(D5791,GL_Master!$A$1:$D$80,4,FALSE)</f>
        <v>Accumulated Depreciation</v>
      </c>
    </row>
    <row r="5792" spans="1:19" x14ac:dyDescent="0.25">
      <c r="A5792" s="39" t="s">
        <v>262</v>
      </c>
      <c r="B5792" s="39" t="s">
        <v>43</v>
      </c>
      <c r="C5792" s="7">
        <v>43952</v>
      </c>
      <c r="D5792" s="39" t="s">
        <v>71</v>
      </c>
      <c r="E5792" s="39">
        <v>194078</v>
      </c>
      <c r="F5792" s="82">
        <f t="shared" si="270"/>
        <v>194.078</v>
      </c>
      <c r="G5792" s="39">
        <f>VLOOKUP(N5792,Currecny_M!$A$1:$P$10,2,FALSE)</f>
        <v>2.35</v>
      </c>
      <c r="H5792" s="39">
        <f>MATCH(C5792,Currecny_M!$A$1:$P$1,0)</f>
        <v>3</v>
      </c>
      <c r="I5792" s="39">
        <f>VLOOKUP(N5792,Currecny_M!$A$1:$P$10,MATCH(Database!C5792,Currecny_M!$A$1:$P$1,0),FALSE)</f>
        <v>2.37</v>
      </c>
      <c r="J5792" s="82">
        <f t="shared" si="271"/>
        <v>459.96486000000004</v>
      </c>
      <c r="K5792" s="39">
        <f>VLOOKUP('Cover page'!$B$6,Currecny_M!$A$1:$P$10,MATCH(Database!C5792,Currecny_M!$A$1:$P$1,0),FALSE)</f>
        <v>1</v>
      </c>
      <c r="L5792" s="82">
        <f t="shared" si="272"/>
        <v>459.96486000000004</v>
      </c>
      <c r="M5792" s="82">
        <f>((E5792/$F$1)*VLOOKUP(N5792,Currecny_M!$A$1:$P$10,MATCH(Database!C5792,Currecny_M!$A$1:$P$1,0),FALSE))/VLOOKUP('Cover page'!$B$6,Currecny_M!$A$1:$P$10,MATCH(Database!C5792,Currecny_M!$A$1:$P$1,0),FALSE)</f>
        <v>459.96486000000004</v>
      </c>
      <c r="N5792" s="6" t="str">
        <f>VLOOKUP(B5792,Master!$A$2:$C$11,3,FALSE)</f>
        <v>Thai</v>
      </c>
      <c r="O5792" s="6" t="str">
        <f>VLOOKUP(B5792,Master!$A$2:$C$11,2,FALSE)</f>
        <v>Asia</v>
      </c>
      <c r="Q5792" s="39" t="str">
        <f>VLOOKUP(D5792,GL_Master!$A$1:$D$80,2,FALSE)</f>
        <v>BS</v>
      </c>
      <c r="R5792" s="39" t="str">
        <f>VLOOKUP(D5792,GL_Master!$A$1:$D$80,3,FALSE)</f>
        <v>Gross Block</v>
      </c>
      <c r="S5792" s="39" t="str">
        <f>VLOOKUP(D5792,GL_Master!$A$1:$D$80,4,FALSE)</f>
        <v>Tangible Fixed assets</v>
      </c>
    </row>
    <row r="5793" spans="1:19" x14ac:dyDescent="0.25">
      <c r="A5793" s="39" t="s">
        <v>262</v>
      </c>
      <c r="B5793" s="39" t="s">
        <v>43</v>
      </c>
      <c r="C5793" s="7">
        <v>43952</v>
      </c>
      <c r="D5793" s="39" t="s">
        <v>72</v>
      </c>
      <c r="E5793" s="39">
        <v>1609</v>
      </c>
      <c r="F5793" s="82">
        <f t="shared" si="270"/>
        <v>1.609</v>
      </c>
      <c r="G5793" s="39">
        <f>VLOOKUP(N5793,Currecny_M!$A$1:$P$10,2,FALSE)</f>
        <v>2.35</v>
      </c>
      <c r="H5793" s="39">
        <f>MATCH(C5793,Currecny_M!$A$1:$P$1,0)</f>
        <v>3</v>
      </c>
      <c r="I5793" s="39">
        <f>VLOOKUP(N5793,Currecny_M!$A$1:$P$10,MATCH(Database!C5793,Currecny_M!$A$1:$P$1,0),FALSE)</f>
        <v>2.37</v>
      </c>
      <c r="J5793" s="82">
        <f t="shared" si="271"/>
        <v>3.8133300000000001</v>
      </c>
      <c r="K5793" s="39">
        <f>VLOOKUP('Cover page'!$B$6,Currecny_M!$A$1:$P$10,MATCH(Database!C5793,Currecny_M!$A$1:$P$1,0),FALSE)</f>
        <v>1</v>
      </c>
      <c r="L5793" s="82">
        <f t="shared" si="272"/>
        <v>3.8133300000000001</v>
      </c>
      <c r="M5793" s="82">
        <f>((E5793/$F$1)*VLOOKUP(N5793,Currecny_M!$A$1:$P$10,MATCH(Database!C5793,Currecny_M!$A$1:$P$1,0),FALSE))/VLOOKUP('Cover page'!$B$6,Currecny_M!$A$1:$P$10,MATCH(Database!C5793,Currecny_M!$A$1:$P$1,0),FALSE)</f>
        <v>3.8133300000000001</v>
      </c>
      <c r="N5793" s="6" t="str">
        <f>VLOOKUP(B5793,Master!$A$2:$C$11,3,FALSE)</f>
        <v>Thai</v>
      </c>
      <c r="O5793" s="6" t="str">
        <f>VLOOKUP(B5793,Master!$A$2:$C$11,2,FALSE)</f>
        <v>Asia</v>
      </c>
      <c r="Q5793" s="39" t="str">
        <f>VLOOKUP(D5793,GL_Master!$A$1:$D$80,2,FALSE)</f>
        <v>BS</v>
      </c>
      <c r="R5793" s="39" t="str">
        <f>VLOOKUP(D5793,GL_Master!$A$1:$D$80,3,FALSE)</f>
        <v>Gross Block</v>
      </c>
      <c r="S5793" s="39" t="str">
        <f>VLOOKUP(D5793,GL_Master!$A$1:$D$80,4,FALSE)</f>
        <v>Tangible Fixed assets</v>
      </c>
    </row>
    <row r="5794" spans="1:19" x14ac:dyDescent="0.25">
      <c r="A5794" s="39" t="s">
        <v>262</v>
      </c>
      <c r="B5794" s="39" t="s">
        <v>43</v>
      </c>
      <c r="C5794" s="7">
        <v>43952</v>
      </c>
      <c r="D5794" s="39" t="s">
        <v>73</v>
      </c>
      <c r="E5794" s="39">
        <v>789</v>
      </c>
      <c r="F5794" s="82">
        <f t="shared" si="270"/>
        <v>0.78900000000000003</v>
      </c>
      <c r="G5794" s="39">
        <f>VLOOKUP(N5794,Currecny_M!$A$1:$P$10,2,FALSE)</f>
        <v>2.35</v>
      </c>
      <c r="H5794" s="39">
        <f>MATCH(C5794,Currecny_M!$A$1:$P$1,0)</f>
        <v>3</v>
      </c>
      <c r="I5794" s="39">
        <f>VLOOKUP(N5794,Currecny_M!$A$1:$P$10,MATCH(Database!C5794,Currecny_M!$A$1:$P$1,0),FALSE)</f>
        <v>2.37</v>
      </c>
      <c r="J5794" s="82">
        <f t="shared" si="271"/>
        <v>1.8699300000000001</v>
      </c>
      <c r="K5794" s="39">
        <f>VLOOKUP('Cover page'!$B$6,Currecny_M!$A$1:$P$10,MATCH(Database!C5794,Currecny_M!$A$1:$P$1,0),FALSE)</f>
        <v>1</v>
      </c>
      <c r="L5794" s="82">
        <f t="shared" si="272"/>
        <v>1.8699300000000001</v>
      </c>
      <c r="M5794" s="82">
        <f>((E5794/$F$1)*VLOOKUP(N5794,Currecny_M!$A$1:$P$10,MATCH(Database!C5794,Currecny_M!$A$1:$P$1,0),FALSE))/VLOOKUP('Cover page'!$B$6,Currecny_M!$A$1:$P$10,MATCH(Database!C5794,Currecny_M!$A$1:$P$1,0),FALSE)</f>
        <v>1.8699300000000001</v>
      </c>
      <c r="N5794" s="6" t="str">
        <f>VLOOKUP(B5794,Master!$A$2:$C$11,3,FALSE)</f>
        <v>Thai</v>
      </c>
      <c r="O5794" s="6" t="str">
        <f>VLOOKUP(B5794,Master!$A$2:$C$11,2,FALSE)</f>
        <v>Asia</v>
      </c>
      <c r="Q5794" s="39" t="str">
        <f>VLOOKUP(D5794,GL_Master!$A$1:$D$80,2,FALSE)</f>
        <v>BS</v>
      </c>
      <c r="R5794" s="39" t="str">
        <f>VLOOKUP(D5794,GL_Master!$A$1:$D$80,3,FALSE)</f>
        <v>Gross Block</v>
      </c>
      <c r="S5794" s="39" t="str">
        <f>VLOOKUP(D5794,GL_Master!$A$1:$D$80,4,FALSE)</f>
        <v>Tangible Fixed assets</v>
      </c>
    </row>
    <row r="5795" spans="1:19" x14ac:dyDescent="0.25">
      <c r="A5795" s="39" t="s">
        <v>262</v>
      </c>
      <c r="B5795" s="39" t="s">
        <v>43</v>
      </c>
      <c r="C5795" s="7">
        <v>43952</v>
      </c>
      <c r="D5795" s="39" t="s">
        <v>74</v>
      </c>
      <c r="E5795" s="39">
        <v>-187997</v>
      </c>
      <c r="F5795" s="82">
        <f t="shared" si="270"/>
        <v>-187.99700000000001</v>
      </c>
      <c r="G5795" s="39">
        <f>VLOOKUP(N5795,Currecny_M!$A$1:$P$10,2,FALSE)</f>
        <v>2.35</v>
      </c>
      <c r="H5795" s="39">
        <f>MATCH(C5795,Currecny_M!$A$1:$P$1,0)</f>
        <v>3</v>
      </c>
      <c r="I5795" s="39">
        <f>VLOOKUP(N5795,Currecny_M!$A$1:$P$10,MATCH(Database!C5795,Currecny_M!$A$1:$P$1,0),FALSE)</f>
        <v>2.37</v>
      </c>
      <c r="J5795" s="82">
        <f t="shared" si="271"/>
        <v>-445.55289000000005</v>
      </c>
      <c r="K5795" s="39">
        <f>VLOOKUP('Cover page'!$B$6,Currecny_M!$A$1:$P$10,MATCH(Database!C5795,Currecny_M!$A$1:$P$1,0),FALSE)</f>
        <v>1</v>
      </c>
      <c r="L5795" s="82">
        <f t="shared" si="272"/>
        <v>-445.55289000000005</v>
      </c>
      <c r="M5795" s="82">
        <f>((E5795/$F$1)*VLOOKUP(N5795,Currecny_M!$A$1:$P$10,MATCH(Database!C5795,Currecny_M!$A$1:$P$1,0),FALSE))/VLOOKUP('Cover page'!$B$6,Currecny_M!$A$1:$P$10,MATCH(Database!C5795,Currecny_M!$A$1:$P$1,0),FALSE)</f>
        <v>-445.55289000000005</v>
      </c>
      <c r="N5795" s="6" t="str">
        <f>VLOOKUP(B5795,Master!$A$2:$C$11,3,FALSE)</f>
        <v>Thai</v>
      </c>
      <c r="O5795" s="6" t="str">
        <f>VLOOKUP(B5795,Master!$A$2:$C$11,2,FALSE)</f>
        <v>Asia</v>
      </c>
      <c r="Q5795" s="39" t="str">
        <f>VLOOKUP(D5795,GL_Master!$A$1:$D$80,2,FALSE)</f>
        <v>BS</v>
      </c>
      <c r="R5795" s="39" t="str">
        <f>VLOOKUP(D5795,GL_Master!$A$1:$D$80,3,FALSE)</f>
        <v>Accumulated Depreciation</v>
      </c>
      <c r="S5795" s="39" t="str">
        <f>VLOOKUP(D5795,GL_Master!$A$1:$D$80,4,FALSE)</f>
        <v>Accumulated Depreciation</v>
      </c>
    </row>
    <row r="5796" spans="1:19" x14ac:dyDescent="0.25">
      <c r="A5796" s="39" t="s">
        <v>262</v>
      </c>
      <c r="B5796" s="39" t="s">
        <v>43</v>
      </c>
      <c r="C5796" s="7">
        <v>43952</v>
      </c>
      <c r="D5796" s="39" t="s">
        <v>21</v>
      </c>
      <c r="E5796" s="39">
        <v>16698</v>
      </c>
      <c r="F5796" s="82">
        <f t="shared" si="270"/>
        <v>16.698</v>
      </c>
      <c r="G5796" s="39">
        <f>VLOOKUP(N5796,Currecny_M!$A$1:$P$10,2,FALSE)</f>
        <v>2.35</v>
      </c>
      <c r="H5796" s="39">
        <f>MATCH(C5796,Currecny_M!$A$1:$P$1,0)</f>
        <v>3</v>
      </c>
      <c r="I5796" s="39">
        <f>VLOOKUP(N5796,Currecny_M!$A$1:$P$10,MATCH(Database!C5796,Currecny_M!$A$1:$P$1,0),FALSE)</f>
        <v>2.37</v>
      </c>
      <c r="J5796" s="82">
        <f t="shared" si="271"/>
        <v>39.574260000000002</v>
      </c>
      <c r="K5796" s="39">
        <f>VLOOKUP('Cover page'!$B$6,Currecny_M!$A$1:$P$10,MATCH(Database!C5796,Currecny_M!$A$1:$P$1,0),FALSE)</f>
        <v>1</v>
      </c>
      <c r="L5796" s="82">
        <f t="shared" si="272"/>
        <v>39.574260000000002</v>
      </c>
      <c r="M5796" s="82">
        <f>((E5796/$F$1)*VLOOKUP(N5796,Currecny_M!$A$1:$P$10,MATCH(Database!C5796,Currecny_M!$A$1:$P$1,0),FALSE))/VLOOKUP('Cover page'!$B$6,Currecny_M!$A$1:$P$10,MATCH(Database!C5796,Currecny_M!$A$1:$P$1,0),FALSE)</f>
        <v>39.574260000000002</v>
      </c>
      <c r="N5796" s="6" t="str">
        <f>VLOOKUP(B5796,Master!$A$2:$C$11,3,FALSE)</f>
        <v>Thai</v>
      </c>
      <c r="O5796" s="6" t="str">
        <f>VLOOKUP(B5796,Master!$A$2:$C$11,2,FALSE)</f>
        <v>Asia</v>
      </c>
      <c r="Q5796" s="39" t="str">
        <f>VLOOKUP(D5796,GL_Master!$A$1:$D$80,2,FALSE)</f>
        <v>BS</v>
      </c>
      <c r="R5796" s="39" t="str">
        <f>VLOOKUP(D5796,GL_Master!$A$1:$D$80,3,FALSE)</f>
        <v>Gross Block</v>
      </c>
      <c r="S5796" s="39" t="str">
        <f>VLOOKUP(D5796,GL_Master!$A$1:$D$80,4,FALSE)</f>
        <v>Tangible Fixed assets</v>
      </c>
    </row>
    <row r="5797" spans="1:19" x14ac:dyDescent="0.25">
      <c r="A5797" s="39" t="s">
        <v>262</v>
      </c>
      <c r="B5797" s="39" t="s">
        <v>43</v>
      </c>
      <c r="C5797" s="7">
        <v>43952</v>
      </c>
      <c r="D5797" s="39" t="s">
        <v>27</v>
      </c>
      <c r="E5797" s="39">
        <v>37915</v>
      </c>
      <c r="F5797" s="82">
        <f t="shared" si="270"/>
        <v>37.914999999999999</v>
      </c>
      <c r="G5797" s="39">
        <f>VLOOKUP(N5797,Currecny_M!$A$1:$P$10,2,FALSE)</f>
        <v>2.35</v>
      </c>
      <c r="H5797" s="39">
        <f>MATCH(C5797,Currecny_M!$A$1:$P$1,0)</f>
        <v>3</v>
      </c>
      <c r="I5797" s="39">
        <f>VLOOKUP(N5797,Currecny_M!$A$1:$P$10,MATCH(Database!C5797,Currecny_M!$A$1:$P$1,0),FALSE)</f>
        <v>2.37</v>
      </c>
      <c r="J5797" s="82">
        <f t="shared" si="271"/>
        <v>89.858550000000008</v>
      </c>
      <c r="K5797" s="39">
        <f>VLOOKUP('Cover page'!$B$6,Currecny_M!$A$1:$P$10,MATCH(Database!C5797,Currecny_M!$A$1:$P$1,0),FALSE)</f>
        <v>1</v>
      </c>
      <c r="L5797" s="82">
        <f t="shared" si="272"/>
        <v>89.858550000000008</v>
      </c>
      <c r="M5797" s="82">
        <f>((E5797/$F$1)*VLOOKUP(N5797,Currecny_M!$A$1:$P$10,MATCH(Database!C5797,Currecny_M!$A$1:$P$1,0),FALSE))/VLOOKUP('Cover page'!$B$6,Currecny_M!$A$1:$P$10,MATCH(Database!C5797,Currecny_M!$A$1:$P$1,0),FALSE)</f>
        <v>89.858550000000008</v>
      </c>
      <c r="N5797" s="6" t="str">
        <f>VLOOKUP(B5797,Master!$A$2:$C$11,3,FALSE)</f>
        <v>Thai</v>
      </c>
      <c r="O5797" s="6" t="str">
        <f>VLOOKUP(B5797,Master!$A$2:$C$11,2,FALSE)</f>
        <v>Asia</v>
      </c>
      <c r="Q5797" s="39" t="str">
        <f>VLOOKUP(D5797,GL_Master!$A$1:$D$80,2,FALSE)</f>
        <v>BS</v>
      </c>
      <c r="R5797" s="39" t="str">
        <f>VLOOKUP(D5797,GL_Master!$A$1:$D$80,3,FALSE)</f>
        <v>Gross Block</v>
      </c>
      <c r="S5797" s="39" t="str">
        <f>VLOOKUP(D5797,GL_Master!$A$1:$D$80,4,FALSE)</f>
        <v>Tangible Fixed assets</v>
      </c>
    </row>
    <row r="5798" spans="1:19" x14ac:dyDescent="0.25">
      <c r="A5798" s="39" t="s">
        <v>262</v>
      </c>
      <c r="B5798" s="39" t="s">
        <v>43</v>
      </c>
      <c r="C5798" s="7">
        <v>43952</v>
      </c>
      <c r="D5798" s="39" t="s">
        <v>75</v>
      </c>
      <c r="E5798" s="39">
        <v>-774</v>
      </c>
      <c r="F5798" s="82">
        <f t="shared" si="270"/>
        <v>-0.77400000000000002</v>
      </c>
      <c r="G5798" s="39">
        <f>VLOOKUP(N5798,Currecny_M!$A$1:$P$10,2,FALSE)</f>
        <v>2.35</v>
      </c>
      <c r="H5798" s="39">
        <f>MATCH(C5798,Currecny_M!$A$1:$P$1,0)</f>
        <v>3</v>
      </c>
      <c r="I5798" s="39">
        <f>VLOOKUP(N5798,Currecny_M!$A$1:$P$10,MATCH(Database!C5798,Currecny_M!$A$1:$P$1,0),FALSE)</f>
        <v>2.37</v>
      </c>
      <c r="J5798" s="82">
        <f t="shared" si="271"/>
        <v>-1.8343800000000001</v>
      </c>
      <c r="K5798" s="39">
        <f>VLOOKUP('Cover page'!$B$6,Currecny_M!$A$1:$P$10,MATCH(Database!C5798,Currecny_M!$A$1:$P$1,0),FALSE)</f>
        <v>1</v>
      </c>
      <c r="L5798" s="82">
        <f t="shared" si="272"/>
        <v>-1.8343800000000001</v>
      </c>
      <c r="M5798" s="82">
        <f>((E5798/$F$1)*VLOOKUP(N5798,Currecny_M!$A$1:$P$10,MATCH(Database!C5798,Currecny_M!$A$1:$P$1,0),FALSE))/VLOOKUP('Cover page'!$B$6,Currecny_M!$A$1:$P$10,MATCH(Database!C5798,Currecny_M!$A$1:$P$1,0),FALSE)</f>
        <v>-1.8343800000000001</v>
      </c>
      <c r="N5798" s="6" t="str">
        <f>VLOOKUP(B5798,Master!$A$2:$C$11,3,FALSE)</f>
        <v>Thai</v>
      </c>
      <c r="O5798" s="6" t="str">
        <f>VLOOKUP(B5798,Master!$A$2:$C$11,2,FALSE)</f>
        <v>Asia</v>
      </c>
      <c r="Q5798" s="39" t="str">
        <f>VLOOKUP(D5798,GL_Master!$A$1:$D$80,2,FALSE)</f>
        <v>BS</v>
      </c>
      <c r="R5798" s="39" t="str">
        <f>VLOOKUP(D5798,GL_Master!$A$1:$D$80,3,FALSE)</f>
        <v>Gross Block</v>
      </c>
      <c r="S5798" s="39" t="str">
        <f>VLOOKUP(D5798,GL_Master!$A$1:$D$80,4,FALSE)</f>
        <v>Tangible Fixed assets</v>
      </c>
    </row>
    <row r="5799" spans="1:19" x14ac:dyDescent="0.25">
      <c r="A5799" s="39" t="s">
        <v>262</v>
      </c>
      <c r="B5799" s="39" t="s">
        <v>43</v>
      </c>
      <c r="C5799" s="7">
        <v>43952</v>
      </c>
      <c r="D5799" s="39" t="s">
        <v>76</v>
      </c>
      <c r="E5799" s="39">
        <v>19915</v>
      </c>
      <c r="F5799" s="82">
        <f t="shared" si="270"/>
        <v>19.914999999999999</v>
      </c>
      <c r="G5799" s="39">
        <f>VLOOKUP(N5799,Currecny_M!$A$1:$P$10,2,FALSE)</f>
        <v>2.35</v>
      </c>
      <c r="H5799" s="39">
        <f>MATCH(C5799,Currecny_M!$A$1:$P$1,0)</f>
        <v>3</v>
      </c>
      <c r="I5799" s="39">
        <f>VLOOKUP(N5799,Currecny_M!$A$1:$P$10,MATCH(Database!C5799,Currecny_M!$A$1:$P$1,0),FALSE)</f>
        <v>2.37</v>
      </c>
      <c r="J5799" s="82">
        <f t="shared" si="271"/>
        <v>47.198549999999997</v>
      </c>
      <c r="K5799" s="39">
        <f>VLOOKUP('Cover page'!$B$6,Currecny_M!$A$1:$P$10,MATCH(Database!C5799,Currecny_M!$A$1:$P$1,0),FALSE)</f>
        <v>1</v>
      </c>
      <c r="L5799" s="82">
        <f t="shared" si="272"/>
        <v>47.198549999999997</v>
      </c>
      <c r="M5799" s="82">
        <f>((E5799/$F$1)*VLOOKUP(N5799,Currecny_M!$A$1:$P$10,MATCH(Database!C5799,Currecny_M!$A$1:$P$1,0),FALSE))/VLOOKUP('Cover page'!$B$6,Currecny_M!$A$1:$P$10,MATCH(Database!C5799,Currecny_M!$A$1:$P$1,0),FALSE)</f>
        <v>47.198549999999997</v>
      </c>
      <c r="N5799" s="6" t="str">
        <f>VLOOKUP(B5799,Master!$A$2:$C$11,3,FALSE)</f>
        <v>Thai</v>
      </c>
      <c r="O5799" s="6" t="str">
        <f>VLOOKUP(B5799,Master!$A$2:$C$11,2,FALSE)</f>
        <v>Asia</v>
      </c>
      <c r="Q5799" s="39" t="str">
        <f>VLOOKUP(D5799,GL_Master!$A$1:$D$80,2,FALSE)</f>
        <v>BS</v>
      </c>
      <c r="R5799" s="39" t="str">
        <f>VLOOKUP(D5799,GL_Master!$A$1:$D$80,3,FALSE)</f>
        <v>Inventories</v>
      </c>
      <c r="S5799" s="39" t="str">
        <f>VLOOKUP(D5799,GL_Master!$A$1:$D$80,4,FALSE)</f>
        <v>Inventory</v>
      </c>
    </row>
    <row r="5800" spans="1:19" x14ac:dyDescent="0.25">
      <c r="A5800" s="39" t="s">
        <v>262</v>
      </c>
      <c r="B5800" s="39" t="s">
        <v>43</v>
      </c>
      <c r="C5800" s="7">
        <v>43952</v>
      </c>
      <c r="D5800" s="39" t="s">
        <v>77</v>
      </c>
      <c r="E5800" s="39">
        <v>52598</v>
      </c>
      <c r="F5800" s="82">
        <f t="shared" si="270"/>
        <v>52.597999999999999</v>
      </c>
      <c r="G5800" s="39">
        <f>VLOOKUP(N5800,Currecny_M!$A$1:$P$10,2,FALSE)</f>
        <v>2.35</v>
      </c>
      <c r="H5800" s="39">
        <f>MATCH(C5800,Currecny_M!$A$1:$P$1,0)</f>
        <v>3</v>
      </c>
      <c r="I5800" s="39">
        <f>VLOOKUP(N5800,Currecny_M!$A$1:$P$10,MATCH(Database!C5800,Currecny_M!$A$1:$P$1,0),FALSE)</f>
        <v>2.37</v>
      </c>
      <c r="J5800" s="82">
        <f t="shared" si="271"/>
        <v>124.65726000000001</v>
      </c>
      <c r="K5800" s="39">
        <f>VLOOKUP('Cover page'!$B$6,Currecny_M!$A$1:$P$10,MATCH(Database!C5800,Currecny_M!$A$1:$P$1,0),FALSE)</f>
        <v>1</v>
      </c>
      <c r="L5800" s="82">
        <f t="shared" si="272"/>
        <v>124.65726000000001</v>
      </c>
      <c r="M5800" s="82">
        <f>((E5800/$F$1)*VLOOKUP(N5800,Currecny_M!$A$1:$P$10,MATCH(Database!C5800,Currecny_M!$A$1:$P$1,0),FALSE))/VLOOKUP('Cover page'!$B$6,Currecny_M!$A$1:$P$10,MATCH(Database!C5800,Currecny_M!$A$1:$P$1,0),FALSE)</f>
        <v>124.65726000000001</v>
      </c>
      <c r="N5800" s="6" t="str">
        <f>VLOOKUP(B5800,Master!$A$2:$C$11,3,FALSE)</f>
        <v>Thai</v>
      </c>
      <c r="O5800" s="6" t="str">
        <f>VLOOKUP(B5800,Master!$A$2:$C$11,2,FALSE)</f>
        <v>Asia</v>
      </c>
      <c r="Q5800" s="39" t="str">
        <f>VLOOKUP(D5800,GL_Master!$A$1:$D$80,2,FALSE)</f>
        <v>BS</v>
      </c>
      <c r="R5800" s="39" t="str">
        <f>VLOOKUP(D5800,GL_Master!$A$1:$D$80,3,FALSE)</f>
        <v>Inventories</v>
      </c>
      <c r="S5800" s="39" t="str">
        <f>VLOOKUP(D5800,GL_Master!$A$1:$D$80,4,FALSE)</f>
        <v>Inventory</v>
      </c>
    </row>
    <row r="5801" spans="1:19" x14ac:dyDescent="0.25">
      <c r="A5801" s="39" t="s">
        <v>262</v>
      </c>
      <c r="B5801" s="39" t="s">
        <v>43</v>
      </c>
      <c r="C5801" s="7">
        <v>43952</v>
      </c>
      <c r="D5801" s="39" t="s">
        <v>2</v>
      </c>
      <c r="E5801" s="39">
        <v>5172970</v>
      </c>
      <c r="F5801" s="82">
        <f t="shared" si="270"/>
        <v>5172.97</v>
      </c>
      <c r="G5801" s="39">
        <f>VLOOKUP(N5801,Currecny_M!$A$1:$P$10,2,FALSE)</f>
        <v>2.35</v>
      </c>
      <c r="H5801" s="39">
        <f>MATCH(C5801,Currecny_M!$A$1:$P$1,0)</f>
        <v>3</v>
      </c>
      <c r="I5801" s="39">
        <f>VLOOKUP(N5801,Currecny_M!$A$1:$P$10,MATCH(Database!C5801,Currecny_M!$A$1:$P$1,0),FALSE)</f>
        <v>2.37</v>
      </c>
      <c r="J5801" s="82">
        <f t="shared" si="271"/>
        <v>12259.938900000001</v>
      </c>
      <c r="K5801" s="39">
        <f>VLOOKUP('Cover page'!$B$6,Currecny_M!$A$1:$P$10,MATCH(Database!C5801,Currecny_M!$A$1:$P$1,0),FALSE)</f>
        <v>1</v>
      </c>
      <c r="L5801" s="82">
        <f t="shared" si="272"/>
        <v>12259.938900000001</v>
      </c>
      <c r="M5801" s="82">
        <f>((E5801/$F$1)*VLOOKUP(N5801,Currecny_M!$A$1:$P$10,MATCH(Database!C5801,Currecny_M!$A$1:$P$1,0),FALSE))/VLOOKUP('Cover page'!$B$6,Currecny_M!$A$1:$P$10,MATCH(Database!C5801,Currecny_M!$A$1:$P$1,0),FALSE)</f>
        <v>12259.938900000001</v>
      </c>
      <c r="N5801" s="6" t="str">
        <f>VLOOKUP(B5801,Master!$A$2:$C$11,3,FALSE)</f>
        <v>Thai</v>
      </c>
      <c r="O5801" s="6" t="str">
        <f>VLOOKUP(B5801,Master!$A$2:$C$11,2,FALSE)</f>
        <v>Asia</v>
      </c>
      <c r="Q5801" s="39" t="str">
        <f>VLOOKUP(D5801,GL_Master!$A$1:$D$80,2,FALSE)</f>
        <v>BS</v>
      </c>
      <c r="R5801" s="39" t="str">
        <f>VLOOKUP(D5801,GL_Master!$A$1:$D$80,3,FALSE)</f>
        <v>Trade receivables</v>
      </c>
      <c r="S5801" s="39" t="str">
        <f>VLOOKUP(D5801,GL_Master!$A$1:$D$80,4,FALSE)</f>
        <v>Unsecured, considered good</v>
      </c>
    </row>
    <row r="5802" spans="1:19" x14ac:dyDescent="0.25">
      <c r="A5802" s="39" t="s">
        <v>262</v>
      </c>
      <c r="B5802" s="39" t="s">
        <v>43</v>
      </c>
      <c r="C5802" s="7">
        <v>43952</v>
      </c>
      <c r="D5802" s="39" t="s">
        <v>78</v>
      </c>
      <c r="E5802" s="39">
        <v>789</v>
      </c>
      <c r="F5802" s="82">
        <f t="shared" si="270"/>
        <v>0.78900000000000003</v>
      </c>
      <c r="G5802" s="39">
        <f>VLOOKUP(N5802,Currecny_M!$A$1:$P$10,2,FALSE)</f>
        <v>2.35</v>
      </c>
      <c r="H5802" s="39">
        <f>MATCH(C5802,Currecny_M!$A$1:$P$1,0)</f>
        <v>3</v>
      </c>
      <c r="I5802" s="39">
        <f>VLOOKUP(N5802,Currecny_M!$A$1:$P$10,MATCH(Database!C5802,Currecny_M!$A$1:$P$1,0),FALSE)</f>
        <v>2.37</v>
      </c>
      <c r="J5802" s="82">
        <f t="shared" si="271"/>
        <v>1.8699300000000001</v>
      </c>
      <c r="K5802" s="39">
        <f>VLOOKUP('Cover page'!$B$6,Currecny_M!$A$1:$P$10,MATCH(Database!C5802,Currecny_M!$A$1:$P$1,0),FALSE)</f>
        <v>1</v>
      </c>
      <c r="L5802" s="82">
        <f t="shared" si="272"/>
        <v>1.8699300000000001</v>
      </c>
      <c r="M5802" s="82">
        <f>((E5802/$F$1)*VLOOKUP(N5802,Currecny_M!$A$1:$P$10,MATCH(Database!C5802,Currecny_M!$A$1:$P$1,0),FALSE))/VLOOKUP('Cover page'!$B$6,Currecny_M!$A$1:$P$10,MATCH(Database!C5802,Currecny_M!$A$1:$P$1,0),FALSE)</f>
        <v>1.8699300000000001</v>
      </c>
      <c r="N5802" s="6" t="str">
        <f>VLOOKUP(B5802,Master!$A$2:$C$11,3,FALSE)</f>
        <v>Thai</v>
      </c>
      <c r="O5802" s="6" t="str">
        <f>VLOOKUP(B5802,Master!$A$2:$C$11,2,FALSE)</f>
        <v>Asia</v>
      </c>
      <c r="Q5802" s="39" t="str">
        <f>VLOOKUP(D5802,GL_Master!$A$1:$D$80,2,FALSE)</f>
        <v>BS</v>
      </c>
      <c r="R5802" s="39" t="str">
        <f>VLOOKUP(D5802,GL_Master!$A$1:$D$80,3,FALSE)</f>
        <v>Cash &amp; Bank Balances</v>
      </c>
      <c r="S5802" s="39" t="str">
        <f>VLOOKUP(D5802,GL_Master!$A$1:$D$80,4,FALSE)</f>
        <v>Cash In hand</v>
      </c>
    </row>
    <row r="5803" spans="1:19" x14ac:dyDescent="0.25">
      <c r="A5803" s="39" t="s">
        <v>262</v>
      </c>
      <c r="B5803" s="39" t="s">
        <v>43</v>
      </c>
      <c r="C5803" s="7">
        <v>43952</v>
      </c>
      <c r="D5803" s="39" t="s">
        <v>79</v>
      </c>
      <c r="E5803" s="39">
        <v>-208723</v>
      </c>
      <c r="F5803" s="82">
        <f t="shared" si="270"/>
        <v>-208.72300000000001</v>
      </c>
      <c r="G5803" s="39">
        <f>VLOOKUP(N5803,Currecny_M!$A$1:$P$10,2,FALSE)</f>
        <v>2.35</v>
      </c>
      <c r="H5803" s="39">
        <f>MATCH(C5803,Currecny_M!$A$1:$P$1,0)</f>
        <v>3</v>
      </c>
      <c r="I5803" s="39">
        <f>VLOOKUP(N5803,Currecny_M!$A$1:$P$10,MATCH(Database!C5803,Currecny_M!$A$1:$P$1,0),FALSE)</f>
        <v>2.37</v>
      </c>
      <c r="J5803" s="82">
        <f t="shared" si="271"/>
        <v>-494.67351000000008</v>
      </c>
      <c r="K5803" s="39">
        <f>VLOOKUP('Cover page'!$B$6,Currecny_M!$A$1:$P$10,MATCH(Database!C5803,Currecny_M!$A$1:$P$1,0),FALSE)</f>
        <v>1</v>
      </c>
      <c r="L5803" s="82">
        <f t="shared" si="272"/>
        <v>-494.67351000000008</v>
      </c>
      <c r="M5803" s="82">
        <f>((E5803/$F$1)*VLOOKUP(N5803,Currecny_M!$A$1:$P$10,MATCH(Database!C5803,Currecny_M!$A$1:$P$1,0),FALSE))/VLOOKUP('Cover page'!$B$6,Currecny_M!$A$1:$P$10,MATCH(Database!C5803,Currecny_M!$A$1:$P$1,0),FALSE)</f>
        <v>-494.67351000000008</v>
      </c>
      <c r="N5803" s="6" t="str">
        <f>VLOOKUP(B5803,Master!$A$2:$C$11,3,FALSE)</f>
        <v>Thai</v>
      </c>
      <c r="O5803" s="6" t="str">
        <f>VLOOKUP(B5803,Master!$A$2:$C$11,2,FALSE)</f>
        <v>Asia</v>
      </c>
      <c r="Q5803" s="39" t="str">
        <f>VLOOKUP(D5803,GL_Master!$A$1:$D$80,2,FALSE)</f>
        <v>BS</v>
      </c>
      <c r="R5803" s="39" t="str">
        <f>VLOOKUP(D5803,GL_Master!$A$1:$D$80,3,FALSE)</f>
        <v>Loan Fund</v>
      </c>
      <c r="S5803" s="39" t="str">
        <f>VLOOKUP(D5803,GL_Master!$A$1:$D$80,4,FALSE)</f>
        <v>Term Loan</v>
      </c>
    </row>
    <row r="5804" spans="1:19" x14ac:dyDescent="0.25">
      <c r="A5804" s="39" t="s">
        <v>262</v>
      </c>
      <c r="B5804" s="39" t="s">
        <v>43</v>
      </c>
      <c r="C5804" s="7">
        <v>43952</v>
      </c>
      <c r="D5804" s="39" t="s">
        <v>80</v>
      </c>
      <c r="E5804" s="39">
        <v>5630</v>
      </c>
      <c r="F5804" s="82">
        <f t="shared" si="270"/>
        <v>5.63</v>
      </c>
      <c r="G5804" s="39">
        <f>VLOOKUP(N5804,Currecny_M!$A$1:$P$10,2,FALSE)</f>
        <v>2.35</v>
      </c>
      <c r="H5804" s="39">
        <f>MATCH(C5804,Currecny_M!$A$1:$P$1,0)</f>
        <v>3</v>
      </c>
      <c r="I5804" s="39">
        <f>VLOOKUP(N5804,Currecny_M!$A$1:$P$10,MATCH(Database!C5804,Currecny_M!$A$1:$P$1,0),FALSE)</f>
        <v>2.37</v>
      </c>
      <c r="J5804" s="82">
        <f t="shared" si="271"/>
        <v>13.3431</v>
      </c>
      <c r="K5804" s="39">
        <f>VLOOKUP('Cover page'!$B$6,Currecny_M!$A$1:$P$10,MATCH(Database!C5804,Currecny_M!$A$1:$P$1,0),FALSE)</f>
        <v>1</v>
      </c>
      <c r="L5804" s="82">
        <f t="shared" si="272"/>
        <v>13.3431</v>
      </c>
      <c r="M5804" s="82">
        <f>((E5804/$F$1)*VLOOKUP(N5804,Currecny_M!$A$1:$P$10,MATCH(Database!C5804,Currecny_M!$A$1:$P$1,0),FALSE))/VLOOKUP('Cover page'!$B$6,Currecny_M!$A$1:$P$10,MATCH(Database!C5804,Currecny_M!$A$1:$P$1,0),FALSE)</f>
        <v>13.3431</v>
      </c>
      <c r="N5804" s="6" t="str">
        <f>VLOOKUP(B5804,Master!$A$2:$C$11,3,FALSE)</f>
        <v>Thai</v>
      </c>
      <c r="O5804" s="6" t="str">
        <f>VLOOKUP(B5804,Master!$A$2:$C$11,2,FALSE)</f>
        <v>Asia</v>
      </c>
      <c r="Q5804" s="39" t="str">
        <f>VLOOKUP(D5804,GL_Master!$A$1:$D$80,2,FALSE)</f>
        <v>BS</v>
      </c>
      <c r="R5804" s="39" t="str">
        <f>VLOOKUP(D5804,GL_Master!$A$1:$D$80,3,FALSE)</f>
        <v>Cash &amp; Bank Balances</v>
      </c>
      <c r="S5804" s="39" t="str">
        <f>VLOOKUP(D5804,GL_Master!$A$1:$D$80,4,FALSE)</f>
        <v xml:space="preserve">      On Current Accounts</v>
      </c>
    </row>
    <row r="5805" spans="1:19" x14ac:dyDescent="0.25">
      <c r="A5805" s="39" t="s">
        <v>262</v>
      </c>
      <c r="B5805" s="39" t="s">
        <v>43</v>
      </c>
      <c r="C5805" s="7">
        <v>43952</v>
      </c>
      <c r="D5805" s="39" t="s">
        <v>81</v>
      </c>
      <c r="E5805" s="39">
        <v>409205</v>
      </c>
      <c r="F5805" s="82">
        <f t="shared" si="270"/>
        <v>409.20499999999998</v>
      </c>
      <c r="G5805" s="39">
        <f>VLOOKUP(N5805,Currecny_M!$A$1:$P$10,2,FALSE)</f>
        <v>2.35</v>
      </c>
      <c r="H5805" s="39">
        <f>MATCH(C5805,Currecny_M!$A$1:$P$1,0)</f>
        <v>3</v>
      </c>
      <c r="I5805" s="39">
        <f>VLOOKUP(N5805,Currecny_M!$A$1:$P$10,MATCH(Database!C5805,Currecny_M!$A$1:$P$1,0),FALSE)</f>
        <v>2.37</v>
      </c>
      <c r="J5805" s="82">
        <f t="shared" si="271"/>
        <v>969.81584999999995</v>
      </c>
      <c r="K5805" s="39">
        <f>VLOOKUP('Cover page'!$B$6,Currecny_M!$A$1:$P$10,MATCH(Database!C5805,Currecny_M!$A$1:$P$1,0),FALSE)</f>
        <v>1</v>
      </c>
      <c r="L5805" s="82">
        <f t="shared" si="272"/>
        <v>969.81584999999995</v>
      </c>
      <c r="M5805" s="82">
        <f>((E5805/$F$1)*VLOOKUP(N5805,Currecny_M!$A$1:$P$10,MATCH(Database!C5805,Currecny_M!$A$1:$P$1,0),FALSE))/VLOOKUP('Cover page'!$B$6,Currecny_M!$A$1:$P$10,MATCH(Database!C5805,Currecny_M!$A$1:$P$1,0),FALSE)</f>
        <v>969.81584999999995</v>
      </c>
      <c r="N5805" s="6" t="str">
        <f>VLOOKUP(B5805,Master!$A$2:$C$11,3,FALSE)</f>
        <v>Thai</v>
      </c>
      <c r="O5805" s="6" t="str">
        <f>VLOOKUP(B5805,Master!$A$2:$C$11,2,FALSE)</f>
        <v>Asia</v>
      </c>
      <c r="Q5805" s="39" t="str">
        <f>VLOOKUP(D5805,GL_Master!$A$1:$D$80,2,FALSE)</f>
        <v>BS</v>
      </c>
      <c r="R5805" s="39" t="str">
        <f>VLOOKUP(D5805,GL_Master!$A$1:$D$80,3,FALSE)</f>
        <v>Other Current Assets</v>
      </c>
      <c r="S5805" s="39" t="str">
        <f>VLOOKUP(D5805,GL_Master!$A$1:$D$80,4,FALSE)</f>
        <v>Advance tax recoverable (net of provision )</v>
      </c>
    </row>
    <row r="5806" spans="1:19" x14ac:dyDescent="0.25">
      <c r="A5806" s="39" t="s">
        <v>262</v>
      </c>
      <c r="B5806" s="39" t="s">
        <v>43</v>
      </c>
      <c r="C5806" s="7">
        <v>43952</v>
      </c>
      <c r="D5806" s="39" t="s">
        <v>19</v>
      </c>
      <c r="E5806" s="39">
        <v>4021</v>
      </c>
      <c r="F5806" s="82">
        <f t="shared" si="270"/>
        <v>4.0209999999999999</v>
      </c>
      <c r="G5806" s="39">
        <f>VLOOKUP(N5806,Currecny_M!$A$1:$P$10,2,FALSE)</f>
        <v>2.35</v>
      </c>
      <c r="H5806" s="39">
        <f>MATCH(C5806,Currecny_M!$A$1:$P$1,0)</f>
        <v>3</v>
      </c>
      <c r="I5806" s="39">
        <f>VLOOKUP(N5806,Currecny_M!$A$1:$P$10,MATCH(Database!C5806,Currecny_M!$A$1:$P$1,0),FALSE)</f>
        <v>2.37</v>
      </c>
      <c r="J5806" s="82">
        <f t="shared" si="271"/>
        <v>9.529770000000001</v>
      </c>
      <c r="K5806" s="39">
        <f>VLOOKUP('Cover page'!$B$6,Currecny_M!$A$1:$P$10,MATCH(Database!C5806,Currecny_M!$A$1:$P$1,0),FALSE)</f>
        <v>1</v>
      </c>
      <c r="L5806" s="82">
        <f t="shared" si="272"/>
        <v>9.529770000000001</v>
      </c>
      <c r="M5806" s="82">
        <f>((E5806/$F$1)*VLOOKUP(N5806,Currecny_M!$A$1:$P$10,MATCH(Database!C5806,Currecny_M!$A$1:$P$1,0),FALSE))/VLOOKUP('Cover page'!$B$6,Currecny_M!$A$1:$P$10,MATCH(Database!C5806,Currecny_M!$A$1:$P$1,0),FALSE)</f>
        <v>9.529770000000001</v>
      </c>
      <c r="N5806" s="6" t="str">
        <f>VLOOKUP(B5806,Master!$A$2:$C$11,3,FALSE)</f>
        <v>Thai</v>
      </c>
      <c r="O5806" s="6" t="str">
        <f>VLOOKUP(B5806,Master!$A$2:$C$11,2,FALSE)</f>
        <v>Asia</v>
      </c>
      <c r="Q5806" s="39" t="str">
        <f>VLOOKUP(D5806,GL_Master!$A$1:$D$80,2,FALSE)</f>
        <v>BS</v>
      </c>
      <c r="R5806" s="39" t="str">
        <f>VLOOKUP(D5806,GL_Master!$A$1:$D$80,3,FALSE)</f>
        <v>Short-term loan and advances</v>
      </c>
      <c r="S5806" s="39" t="str">
        <f>VLOOKUP(D5806,GL_Master!$A$1:$D$80,4,FALSE)</f>
        <v>Prepaid expenses</v>
      </c>
    </row>
    <row r="5807" spans="1:19" x14ac:dyDescent="0.25">
      <c r="A5807" s="39" t="s">
        <v>262</v>
      </c>
      <c r="B5807" s="39" t="s">
        <v>43</v>
      </c>
      <c r="C5807" s="7">
        <v>43952</v>
      </c>
      <c r="D5807" s="39" t="s">
        <v>82</v>
      </c>
      <c r="E5807" s="39">
        <v>42189</v>
      </c>
      <c r="F5807" s="82">
        <f t="shared" si="270"/>
        <v>42.189</v>
      </c>
      <c r="G5807" s="39">
        <f>VLOOKUP(N5807,Currecny_M!$A$1:$P$10,2,FALSE)</f>
        <v>2.35</v>
      </c>
      <c r="H5807" s="39">
        <f>MATCH(C5807,Currecny_M!$A$1:$P$1,0)</f>
        <v>3</v>
      </c>
      <c r="I5807" s="39">
        <f>VLOOKUP(N5807,Currecny_M!$A$1:$P$10,MATCH(Database!C5807,Currecny_M!$A$1:$P$1,0),FALSE)</f>
        <v>2.37</v>
      </c>
      <c r="J5807" s="82">
        <f t="shared" si="271"/>
        <v>99.987930000000006</v>
      </c>
      <c r="K5807" s="39">
        <f>VLOOKUP('Cover page'!$B$6,Currecny_M!$A$1:$P$10,MATCH(Database!C5807,Currecny_M!$A$1:$P$1,0),FALSE)</f>
        <v>1</v>
      </c>
      <c r="L5807" s="82">
        <f t="shared" si="272"/>
        <v>99.987930000000006</v>
      </c>
      <c r="M5807" s="82">
        <f>((E5807/$F$1)*VLOOKUP(N5807,Currecny_M!$A$1:$P$10,MATCH(Database!C5807,Currecny_M!$A$1:$P$1,0),FALSE))/VLOOKUP('Cover page'!$B$6,Currecny_M!$A$1:$P$10,MATCH(Database!C5807,Currecny_M!$A$1:$P$1,0),FALSE)</f>
        <v>99.987930000000006</v>
      </c>
      <c r="N5807" s="6" t="str">
        <f>VLOOKUP(B5807,Master!$A$2:$C$11,3,FALSE)</f>
        <v>Thai</v>
      </c>
      <c r="O5807" s="6" t="str">
        <f>VLOOKUP(B5807,Master!$A$2:$C$11,2,FALSE)</f>
        <v>Asia</v>
      </c>
      <c r="Q5807" s="39" t="str">
        <f>VLOOKUP(D5807,GL_Master!$A$1:$D$80,2,FALSE)</f>
        <v>BS</v>
      </c>
      <c r="R5807" s="39" t="str">
        <f>VLOOKUP(D5807,GL_Master!$A$1:$D$80,3,FALSE)</f>
        <v>Short-term loan and advances</v>
      </c>
      <c r="S5807" s="39" t="str">
        <f>VLOOKUP(D5807,GL_Master!$A$1:$D$80,4,FALSE)</f>
        <v>Advance to vendor/employees</v>
      </c>
    </row>
    <row r="5808" spans="1:19" x14ac:dyDescent="0.25">
      <c r="A5808" s="39" t="s">
        <v>262</v>
      </c>
      <c r="B5808" s="39" t="s">
        <v>43</v>
      </c>
      <c r="C5808" s="7">
        <v>43952</v>
      </c>
      <c r="D5808" s="39" t="s">
        <v>83</v>
      </c>
      <c r="E5808" s="39">
        <v>28126</v>
      </c>
      <c r="F5808" s="82">
        <f t="shared" si="270"/>
        <v>28.126000000000001</v>
      </c>
      <c r="G5808" s="39">
        <f>VLOOKUP(N5808,Currecny_M!$A$1:$P$10,2,FALSE)</f>
        <v>2.35</v>
      </c>
      <c r="H5808" s="39">
        <f>MATCH(C5808,Currecny_M!$A$1:$P$1,0)</f>
        <v>3</v>
      </c>
      <c r="I5808" s="39">
        <f>VLOOKUP(N5808,Currecny_M!$A$1:$P$10,MATCH(Database!C5808,Currecny_M!$A$1:$P$1,0),FALSE)</f>
        <v>2.37</v>
      </c>
      <c r="J5808" s="82">
        <f t="shared" si="271"/>
        <v>66.658619999999999</v>
      </c>
      <c r="K5808" s="39">
        <f>VLOOKUP('Cover page'!$B$6,Currecny_M!$A$1:$P$10,MATCH(Database!C5808,Currecny_M!$A$1:$P$1,0),FALSE)</f>
        <v>1</v>
      </c>
      <c r="L5808" s="82">
        <f t="shared" si="272"/>
        <v>66.658619999999999</v>
      </c>
      <c r="M5808" s="82">
        <f>((E5808/$F$1)*VLOOKUP(N5808,Currecny_M!$A$1:$P$10,MATCH(Database!C5808,Currecny_M!$A$1:$P$1,0),FALSE))/VLOOKUP('Cover page'!$B$6,Currecny_M!$A$1:$P$10,MATCH(Database!C5808,Currecny_M!$A$1:$P$1,0),FALSE)</f>
        <v>66.658619999999999</v>
      </c>
      <c r="N5808" s="6" t="str">
        <f>VLOOKUP(B5808,Master!$A$2:$C$11,3,FALSE)</f>
        <v>Thai</v>
      </c>
      <c r="O5808" s="6" t="str">
        <f>VLOOKUP(B5808,Master!$A$2:$C$11,2,FALSE)</f>
        <v>Asia</v>
      </c>
      <c r="Q5808" s="39" t="str">
        <f>VLOOKUP(D5808,GL_Master!$A$1:$D$80,2,FALSE)</f>
        <v>BS</v>
      </c>
      <c r="R5808" s="39" t="str">
        <f>VLOOKUP(D5808,GL_Master!$A$1:$D$80,3,FALSE)</f>
        <v>Other Current Assets</v>
      </c>
      <c r="S5808" s="39" t="str">
        <f>VLOOKUP(D5808,GL_Master!$A$1:$D$80,4,FALSE)</f>
        <v>Security deposits ( Unsecured, considered good)</v>
      </c>
    </row>
    <row r="5809" spans="1:19" x14ac:dyDescent="0.25">
      <c r="A5809" s="39" t="s">
        <v>262</v>
      </c>
      <c r="B5809" s="39" t="s">
        <v>43</v>
      </c>
      <c r="C5809" s="7">
        <v>43952</v>
      </c>
      <c r="D5809" s="39" t="s">
        <v>246</v>
      </c>
      <c r="E5809" s="39">
        <v>-3326676</v>
      </c>
      <c r="F5809" s="82">
        <f t="shared" si="270"/>
        <v>-3326.6759999999999</v>
      </c>
      <c r="G5809" s="39">
        <f>VLOOKUP(N5809,Currecny_M!$A$1:$P$10,2,FALSE)</f>
        <v>2.35</v>
      </c>
      <c r="H5809" s="39">
        <f>MATCH(C5809,Currecny_M!$A$1:$P$1,0)</f>
        <v>3</v>
      </c>
      <c r="I5809" s="39">
        <f>VLOOKUP(N5809,Currecny_M!$A$1:$P$10,MATCH(Database!C5809,Currecny_M!$A$1:$P$1,0),FALSE)</f>
        <v>2.37</v>
      </c>
      <c r="J5809" s="82">
        <f t="shared" si="271"/>
        <v>-7884.2221200000004</v>
      </c>
      <c r="K5809" s="39">
        <f>VLOOKUP('Cover page'!$B$6,Currecny_M!$A$1:$P$10,MATCH(Database!C5809,Currecny_M!$A$1:$P$1,0),FALSE)</f>
        <v>1</v>
      </c>
      <c r="L5809" s="82">
        <f t="shared" si="272"/>
        <v>-7884.2221200000004</v>
      </c>
      <c r="M5809" s="82">
        <f>((E5809/$F$1)*VLOOKUP(N5809,Currecny_M!$A$1:$P$10,MATCH(Database!C5809,Currecny_M!$A$1:$P$1,0),FALSE))/VLOOKUP('Cover page'!$B$6,Currecny_M!$A$1:$P$10,MATCH(Database!C5809,Currecny_M!$A$1:$P$1,0),FALSE)</f>
        <v>-7884.2221200000004</v>
      </c>
      <c r="N5809" s="6" t="str">
        <f>VLOOKUP(B5809,Master!$A$2:$C$11,3,FALSE)</f>
        <v>Thai</v>
      </c>
      <c r="O5809" s="6" t="str">
        <f>VLOOKUP(B5809,Master!$A$2:$C$11,2,FALSE)</f>
        <v>Asia</v>
      </c>
      <c r="Q5809" s="39" t="str">
        <f>VLOOKUP(D5809,GL_Master!$A$1:$D$80,2,FALSE)</f>
        <v>PL</v>
      </c>
      <c r="R5809" s="39" t="str">
        <f>VLOOKUP(D5809,GL_Master!$A$1:$D$80,3,FALSE)</f>
        <v>Revenue from Operations</v>
      </c>
      <c r="S5809" s="39" t="str">
        <f>VLOOKUP(D5809,GL_Master!$A$1:$D$80,4,FALSE)</f>
        <v>Contract revenue</v>
      </c>
    </row>
    <row r="5810" spans="1:19" x14ac:dyDescent="0.25">
      <c r="A5810" s="39" t="s">
        <v>262</v>
      </c>
      <c r="B5810" s="39" t="s">
        <v>43</v>
      </c>
      <c r="C5810" s="7">
        <v>43952</v>
      </c>
      <c r="D5810" s="39" t="s">
        <v>134</v>
      </c>
      <c r="E5810" s="39">
        <v>-27299</v>
      </c>
      <c r="F5810" s="82">
        <f t="shared" si="270"/>
        <v>-27.298999999999999</v>
      </c>
      <c r="G5810" s="39">
        <f>VLOOKUP(N5810,Currecny_M!$A$1:$P$10,2,FALSE)</f>
        <v>2.35</v>
      </c>
      <c r="H5810" s="39">
        <f>MATCH(C5810,Currecny_M!$A$1:$P$1,0)</f>
        <v>3</v>
      </c>
      <c r="I5810" s="39">
        <f>VLOOKUP(N5810,Currecny_M!$A$1:$P$10,MATCH(Database!C5810,Currecny_M!$A$1:$P$1,0),FALSE)</f>
        <v>2.37</v>
      </c>
      <c r="J5810" s="82">
        <f t="shared" si="271"/>
        <v>-64.698630000000009</v>
      </c>
      <c r="K5810" s="39">
        <f>VLOOKUP('Cover page'!$B$6,Currecny_M!$A$1:$P$10,MATCH(Database!C5810,Currecny_M!$A$1:$P$1,0),FALSE)</f>
        <v>1</v>
      </c>
      <c r="L5810" s="82">
        <f t="shared" si="272"/>
        <v>-64.698630000000009</v>
      </c>
      <c r="M5810" s="82">
        <f>((E5810/$F$1)*VLOOKUP(N5810,Currecny_M!$A$1:$P$10,MATCH(Database!C5810,Currecny_M!$A$1:$P$1,0),FALSE))/VLOOKUP('Cover page'!$B$6,Currecny_M!$A$1:$P$10,MATCH(Database!C5810,Currecny_M!$A$1:$P$1,0),FALSE)</f>
        <v>-64.698630000000009</v>
      </c>
      <c r="N5810" s="6" t="str">
        <f>VLOOKUP(B5810,Master!$A$2:$C$11,3,FALSE)</f>
        <v>Thai</v>
      </c>
      <c r="O5810" s="6" t="str">
        <f>VLOOKUP(B5810,Master!$A$2:$C$11,2,FALSE)</f>
        <v>Asia</v>
      </c>
      <c r="Q5810" s="39" t="str">
        <f>VLOOKUP(D5810,GL_Master!$A$1:$D$80,2,FALSE)</f>
        <v>PL</v>
      </c>
      <c r="R5810" s="39" t="str">
        <f>VLOOKUP(D5810,GL_Master!$A$1:$D$80,3,FALSE)</f>
        <v>Other Income</v>
      </c>
      <c r="S5810" s="39" t="str">
        <f>VLOOKUP(D5810,GL_Master!$A$1:$D$80,4,FALSE)</f>
        <v>Other Income</v>
      </c>
    </row>
    <row r="5811" spans="1:19" x14ac:dyDescent="0.25">
      <c r="A5811" s="39" t="s">
        <v>262</v>
      </c>
      <c r="B5811" s="39" t="s">
        <v>43</v>
      </c>
      <c r="C5811" s="7">
        <v>43952</v>
      </c>
      <c r="D5811" s="39" t="s">
        <v>86</v>
      </c>
      <c r="E5811" s="39">
        <v>1547</v>
      </c>
      <c r="F5811" s="82">
        <f t="shared" si="270"/>
        <v>1.5469999999999999</v>
      </c>
      <c r="G5811" s="39">
        <f>VLOOKUP(N5811,Currecny_M!$A$1:$P$10,2,FALSE)</f>
        <v>2.35</v>
      </c>
      <c r="H5811" s="39">
        <f>MATCH(C5811,Currecny_M!$A$1:$P$1,0)</f>
        <v>3</v>
      </c>
      <c r="I5811" s="39">
        <f>VLOOKUP(N5811,Currecny_M!$A$1:$P$10,MATCH(Database!C5811,Currecny_M!$A$1:$P$1,0),FALSE)</f>
        <v>2.37</v>
      </c>
      <c r="J5811" s="82">
        <f t="shared" si="271"/>
        <v>3.6663899999999998</v>
      </c>
      <c r="K5811" s="39">
        <f>VLOOKUP('Cover page'!$B$6,Currecny_M!$A$1:$P$10,MATCH(Database!C5811,Currecny_M!$A$1:$P$1,0),FALSE)</f>
        <v>1</v>
      </c>
      <c r="L5811" s="82">
        <f t="shared" si="272"/>
        <v>3.6663899999999998</v>
      </c>
      <c r="M5811" s="82">
        <f>((E5811/$F$1)*VLOOKUP(N5811,Currecny_M!$A$1:$P$10,MATCH(Database!C5811,Currecny_M!$A$1:$P$1,0),FALSE))/VLOOKUP('Cover page'!$B$6,Currecny_M!$A$1:$P$10,MATCH(Database!C5811,Currecny_M!$A$1:$P$1,0),FALSE)</f>
        <v>3.6663899999999998</v>
      </c>
      <c r="N5811" s="6" t="str">
        <f>VLOOKUP(B5811,Master!$A$2:$C$11,3,FALSE)</f>
        <v>Thai</v>
      </c>
      <c r="O5811" s="6" t="str">
        <f>VLOOKUP(B5811,Master!$A$2:$C$11,2,FALSE)</f>
        <v>Asia</v>
      </c>
      <c r="Q5811" s="39" t="str">
        <f>VLOOKUP(D5811,GL_Master!$A$1:$D$80,2,FALSE)</f>
        <v>PL</v>
      </c>
      <c r="R5811" s="39" t="str">
        <f>VLOOKUP(D5811,GL_Master!$A$1:$D$80,3,FALSE)</f>
        <v>COGS</v>
      </c>
      <c r="S5811" s="39" t="str">
        <f>VLOOKUP(D5811,GL_Master!$A$1:$D$80,4,FALSE)</f>
        <v>Purchase of other traded goods</v>
      </c>
    </row>
    <row r="5812" spans="1:19" x14ac:dyDescent="0.25">
      <c r="A5812" s="39" t="s">
        <v>262</v>
      </c>
      <c r="B5812" s="39" t="s">
        <v>43</v>
      </c>
      <c r="C5812" s="7">
        <v>43952</v>
      </c>
      <c r="D5812" s="39" t="s">
        <v>87</v>
      </c>
      <c r="E5812" s="39">
        <v>820</v>
      </c>
      <c r="F5812" s="82">
        <f t="shared" si="270"/>
        <v>0.82</v>
      </c>
      <c r="G5812" s="39">
        <f>VLOOKUP(N5812,Currecny_M!$A$1:$P$10,2,FALSE)</f>
        <v>2.35</v>
      </c>
      <c r="H5812" s="39">
        <f>MATCH(C5812,Currecny_M!$A$1:$P$1,0)</f>
        <v>3</v>
      </c>
      <c r="I5812" s="39">
        <f>VLOOKUP(N5812,Currecny_M!$A$1:$P$10,MATCH(Database!C5812,Currecny_M!$A$1:$P$1,0),FALSE)</f>
        <v>2.37</v>
      </c>
      <c r="J5812" s="82">
        <f t="shared" si="271"/>
        <v>1.9434</v>
      </c>
      <c r="K5812" s="39">
        <f>VLOOKUP('Cover page'!$B$6,Currecny_M!$A$1:$P$10,MATCH(Database!C5812,Currecny_M!$A$1:$P$1,0),FALSE)</f>
        <v>1</v>
      </c>
      <c r="L5812" s="82">
        <f t="shared" si="272"/>
        <v>1.9434</v>
      </c>
      <c r="M5812" s="82">
        <f>((E5812/$F$1)*VLOOKUP(N5812,Currecny_M!$A$1:$P$10,MATCH(Database!C5812,Currecny_M!$A$1:$P$1,0),FALSE))/VLOOKUP('Cover page'!$B$6,Currecny_M!$A$1:$P$10,MATCH(Database!C5812,Currecny_M!$A$1:$P$1,0),FALSE)</f>
        <v>1.9434</v>
      </c>
      <c r="N5812" s="6" t="str">
        <f>VLOOKUP(B5812,Master!$A$2:$C$11,3,FALSE)</f>
        <v>Thai</v>
      </c>
      <c r="O5812" s="6" t="str">
        <f>VLOOKUP(B5812,Master!$A$2:$C$11,2,FALSE)</f>
        <v>Asia</v>
      </c>
      <c r="Q5812" s="39" t="str">
        <f>VLOOKUP(D5812,GL_Master!$A$1:$D$80,2,FALSE)</f>
        <v>PL</v>
      </c>
      <c r="R5812" s="39" t="str">
        <f>VLOOKUP(D5812,GL_Master!$A$1:$D$80,3,FALSE)</f>
        <v>COGS</v>
      </c>
      <c r="S5812" s="39" t="str">
        <f>VLOOKUP(D5812,GL_Master!$A$1:$D$80,4,FALSE)</f>
        <v>Civil, Installation, Commissioning and Other miscellaneous expenses</v>
      </c>
    </row>
    <row r="5813" spans="1:19" x14ac:dyDescent="0.25">
      <c r="A5813" s="39" t="s">
        <v>262</v>
      </c>
      <c r="B5813" s="39" t="s">
        <v>43</v>
      </c>
      <c r="C5813" s="7">
        <v>43952</v>
      </c>
      <c r="D5813" s="39" t="s">
        <v>88</v>
      </c>
      <c r="E5813" s="39">
        <v>2344</v>
      </c>
      <c r="F5813" s="82">
        <f t="shared" si="270"/>
        <v>2.3439999999999999</v>
      </c>
      <c r="G5813" s="39">
        <f>VLOOKUP(N5813,Currecny_M!$A$1:$P$10,2,FALSE)</f>
        <v>2.35</v>
      </c>
      <c r="H5813" s="39">
        <f>MATCH(C5813,Currecny_M!$A$1:$P$1,0)</f>
        <v>3</v>
      </c>
      <c r="I5813" s="39">
        <f>VLOOKUP(N5813,Currecny_M!$A$1:$P$10,MATCH(Database!C5813,Currecny_M!$A$1:$P$1,0),FALSE)</f>
        <v>2.37</v>
      </c>
      <c r="J5813" s="82">
        <f t="shared" si="271"/>
        <v>5.5552799999999998</v>
      </c>
      <c r="K5813" s="39">
        <f>VLOOKUP('Cover page'!$B$6,Currecny_M!$A$1:$P$10,MATCH(Database!C5813,Currecny_M!$A$1:$P$1,0),FALSE)</f>
        <v>1</v>
      </c>
      <c r="L5813" s="82">
        <f t="shared" si="272"/>
        <v>5.5552799999999998</v>
      </c>
      <c r="M5813" s="82">
        <f>((E5813/$F$1)*VLOOKUP(N5813,Currecny_M!$A$1:$P$10,MATCH(Database!C5813,Currecny_M!$A$1:$P$1,0),FALSE))/VLOOKUP('Cover page'!$B$6,Currecny_M!$A$1:$P$10,MATCH(Database!C5813,Currecny_M!$A$1:$P$1,0),FALSE)</f>
        <v>5.5552799999999998</v>
      </c>
      <c r="N5813" s="6" t="str">
        <f>VLOOKUP(B5813,Master!$A$2:$C$11,3,FALSE)</f>
        <v>Thai</v>
      </c>
      <c r="O5813" s="6" t="str">
        <f>VLOOKUP(B5813,Master!$A$2:$C$11,2,FALSE)</f>
        <v>Asia</v>
      </c>
      <c r="Q5813" s="39" t="str">
        <f>VLOOKUP(D5813,GL_Master!$A$1:$D$80,2,FALSE)</f>
        <v>PL</v>
      </c>
      <c r="R5813" s="39" t="str">
        <f>VLOOKUP(D5813,GL_Master!$A$1:$D$80,3,FALSE)</f>
        <v>COGS</v>
      </c>
      <c r="S5813" s="39" t="str">
        <f>VLOOKUP(D5813,GL_Master!$A$1:$D$80,4,FALSE)</f>
        <v>Civil, Installation, Commissioning and Other miscellaneous expenses</v>
      </c>
    </row>
    <row r="5814" spans="1:19" x14ac:dyDescent="0.25">
      <c r="A5814" s="39" t="s">
        <v>262</v>
      </c>
      <c r="B5814" s="39" t="s">
        <v>43</v>
      </c>
      <c r="C5814" s="7">
        <v>43952</v>
      </c>
      <c r="D5814" s="39" t="s">
        <v>89</v>
      </c>
      <c r="E5814" s="39">
        <v>4871</v>
      </c>
      <c r="F5814" s="82">
        <f t="shared" si="270"/>
        <v>4.8710000000000004</v>
      </c>
      <c r="G5814" s="39">
        <f>VLOOKUP(N5814,Currecny_M!$A$1:$P$10,2,FALSE)</f>
        <v>2.35</v>
      </c>
      <c r="H5814" s="39">
        <f>MATCH(C5814,Currecny_M!$A$1:$P$1,0)</f>
        <v>3</v>
      </c>
      <c r="I5814" s="39">
        <f>VLOOKUP(N5814,Currecny_M!$A$1:$P$10,MATCH(Database!C5814,Currecny_M!$A$1:$P$1,0),FALSE)</f>
        <v>2.37</v>
      </c>
      <c r="J5814" s="82">
        <f t="shared" si="271"/>
        <v>11.544270000000001</v>
      </c>
      <c r="K5814" s="39">
        <f>VLOOKUP('Cover page'!$B$6,Currecny_M!$A$1:$P$10,MATCH(Database!C5814,Currecny_M!$A$1:$P$1,0),FALSE)</f>
        <v>1</v>
      </c>
      <c r="L5814" s="82">
        <f t="shared" si="272"/>
        <v>11.544270000000001</v>
      </c>
      <c r="M5814" s="82">
        <f>((E5814/$F$1)*VLOOKUP(N5814,Currecny_M!$A$1:$P$10,MATCH(Database!C5814,Currecny_M!$A$1:$P$1,0),FALSE))/VLOOKUP('Cover page'!$B$6,Currecny_M!$A$1:$P$10,MATCH(Database!C5814,Currecny_M!$A$1:$P$1,0),FALSE)</f>
        <v>11.544270000000001</v>
      </c>
      <c r="N5814" s="6" t="str">
        <f>VLOOKUP(B5814,Master!$A$2:$C$11,3,FALSE)</f>
        <v>Thai</v>
      </c>
      <c r="O5814" s="6" t="str">
        <f>VLOOKUP(B5814,Master!$A$2:$C$11,2,FALSE)</f>
        <v>Asia</v>
      </c>
      <c r="Q5814" s="39" t="str">
        <f>VLOOKUP(D5814,GL_Master!$A$1:$D$80,2,FALSE)</f>
        <v>PL</v>
      </c>
      <c r="R5814" s="39" t="str">
        <f>VLOOKUP(D5814,GL_Master!$A$1:$D$80,3,FALSE)</f>
        <v>COGS</v>
      </c>
      <c r="S5814" s="39" t="str">
        <f>VLOOKUP(D5814,GL_Master!$A$1:$D$80,4,FALSE)</f>
        <v>project Expenses</v>
      </c>
    </row>
    <row r="5815" spans="1:19" x14ac:dyDescent="0.25">
      <c r="A5815" s="39" t="s">
        <v>262</v>
      </c>
      <c r="B5815" s="39" t="s">
        <v>43</v>
      </c>
      <c r="C5815" s="7">
        <v>43952</v>
      </c>
      <c r="D5815" s="39" t="s">
        <v>90</v>
      </c>
      <c r="E5815" s="39">
        <v>1547</v>
      </c>
      <c r="F5815" s="82">
        <f t="shared" si="270"/>
        <v>1.5469999999999999</v>
      </c>
      <c r="G5815" s="39">
        <f>VLOOKUP(N5815,Currecny_M!$A$1:$P$10,2,FALSE)</f>
        <v>2.35</v>
      </c>
      <c r="H5815" s="39">
        <f>MATCH(C5815,Currecny_M!$A$1:$P$1,0)</f>
        <v>3</v>
      </c>
      <c r="I5815" s="39">
        <f>VLOOKUP(N5815,Currecny_M!$A$1:$P$10,MATCH(Database!C5815,Currecny_M!$A$1:$P$1,0),FALSE)</f>
        <v>2.37</v>
      </c>
      <c r="J5815" s="82">
        <f t="shared" si="271"/>
        <v>3.6663899999999998</v>
      </c>
      <c r="K5815" s="39">
        <f>VLOOKUP('Cover page'!$B$6,Currecny_M!$A$1:$P$10,MATCH(Database!C5815,Currecny_M!$A$1:$P$1,0),FALSE)</f>
        <v>1</v>
      </c>
      <c r="L5815" s="82">
        <f t="shared" si="272"/>
        <v>3.6663899999999998</v>
      </c>
      <c r="M5815" s="82">
        <f>((E5815/$F$1)*VLOOKUP(N5815,Currecny_M!$A$1:$P$10,MATCH(Database!C5815,Currecny_M!$A$1:$P$1,0),FALSE))/VLOOKUP('Cover page'!$B$6,Currecny_M!$A$1:$P$10,MATCH(Database!C5815,Currecny_M!$A$1:$P$1,0),FALSE)</f>
        <v>3.6663899999999998</v>
      </c>
      <c r="N5815" s="6" t="str">
        <f>VLOOKUP(B5815,Master!$A$2:$C$11,3,FALSE)</f>
        <v>Thai</v>
      </c>
      <c r="O5815" s="6" t="str">
        <f>VLOOKUP(B5815,Master!$A$2:$C$11,2,FALSE)</f>
        <v>Asia</v>
      </c>
      <c r="Q5815" s="39" t="str">
        <f>VLOOKUP(D5815,GL_Master!$A$1:$D$80,2,FALSE)</f>
        <v>PL</v>
      </c>
      <c r="R5815" s="39" t="str">
        <f>VLOOKUP(D5815,GL_Master!$A$1:$D$80,3,FALSE)</f>
        <v>Office utility</v>
      </c>
      <c r="S5815" s="39" t="str">
        <f>VLOOKUP(D5815,GL_Master!$A$1:$D$80,4,FALSE)</f>
        <v>Electricity Expenses</v>
      </c>
    </row>
    <row r="5816" spans="1:19" x14ac:dyDescent="0.25">
      <c r="A5816" s="39" t="s">
        <v>262</v>
      </c>
      <c r="B5816" s="39" t="s">
        <v>43</v>
      </c>
      <c r="C5816" s="7">
        <v>43952</v>
      </c>
      <c r="D5816" s="39" t="s">
        <v>91</v>
      </c>
      <c r="E5816" s="39">
        <v>3340</v>
      </c>
      <c r="F5816" s="82">
        <f t="shared" si="270"/>
        <v>3.34</v>
      </c>
      <c r="G5816" s="39">
        <f>VLOOKUP(N5816,Currecny_M!$A$1:$P$10,2,FALSE)</f>
        <v>2.35</v>
      </c>
      <c r="H5816" s="39">
        <f>MATCH(C5816,Currecny_M!$A$1:$P$1,0)</f>
        <v>3</v>
      </c>
      <c r="I5816" s="39">
        <f>VLOOKUP(N5816,Currecny_M!$A$1:$P$10,MATCH(Database!C5816,Currecny_M!$A$1:$P$1,0),FALSE)</f>
        <v>2.37</v>
      </c>
      <c r="J5816" s="82">
        <f t="shared" si="271"/>
        <v>7.9157999999999999</v>
      </c>
      <c r="K5816" s="39">
        <f>VLOOKUP('Cover page'!$B$6,Currecny_M!$A$1:$P$10,MATCH(Database!C5816,Currecny_M!$A$1:$P$1,0),FALSE)</f>
        <v>1</v>
      </c>
      <c r="L5816" s="82">
        <f t="shared" si="272"/>
        <v>7.9157999999999999</v>
      </c>
      <c r="M5816" s="82">
        <f>((E5816/$F$1)*VLOOKUP(N5816,Currecny_M!$A$1:$P$10,MATCH(Database!C5816,Currecny_M!$A$1:$P$1,0),FALSE))/VLOOKUP('Cover page'!$B$6,Currecny_M!$A$1:$P$10,MATCH(Database!C5816,Currecny_M!$A$1:$P$1,0),FALSE)</f>
        <v>7.9157999999999999</v>
      </c>
      <c r="N5816" s="6" t="str">
        <f>VLOOKUP(B5816,Master!$A$2:$C$11,3,FALSE)</f>
        <v>Thai</v>
      </c>
      <c r="O5816" s="6" t="str">
        <f>VLOOKUP(B5816,Master!$A$2:$C$11,2,FALSE)</f>
        <v>Asia</v>
      </c>
      <c r="Q5816" s="39" t="str">
        <f>VLOOKUP(D5816,GL_Master!$A$1:$D$80,2,FALSE)</f>
        <v>PL</v>
      </c>
      <c r="R5816" s="39" t="str">
        <f>VLOOKUP(D5816,GL_Master!$A$1:$D$80,3,FALSE)</f>
        <v>Misc. expenses</v>
      </c>
      <c r="S5816" s="39" t="str">
        <f>VLOOKUP(D5816,GL_Master!$A$1:$D$80,4,FALSE)</f>
        <v>Repair &amp; Maintenance</v>
      </c>
    </row>
    <row r="5817" spans="1:19" x14ac:dyDescent="0.25">
      <c r="A5817" s="39" t="s">
        <v>262</v>
      </c>
      <c r="B5817" s="39" t="s">
        <v>43</v>
      </c>
      <c r="C5817" s="7">
        <v>43952</v>
      </c>
      <c r="D5817" s="39" t="s">
        <v>92</v>
      </c>
      <c r="E5817" s="39">
        <v>2436</v>
      </c>
      <c r="F5817" s="82">
        <f t="shared" si="270"/>
        <v>2.4359999999999999</v>
      </c>
      <c r="G5817" s="39">
        <f>VLOOKUP(N5817,Currecny_M!$A$1:$P$10,2,FALSE)</f>
        <v>2.35</v>
      </c>
      <c r="H5817" s="39">
        <f>MATCH(C5817,Currecny_M!$A$1:$P$1,0)</f>
        <v>3</v>
      </c>
      <c r="I5817" s="39">
        <f>VLOOKUP(N5817,Currecny_M!$A$1:$P$10,MATCH(Database!C5817,Currecny_M!$A$1:$P$1,0),FALSE)</f>
        <v>2.37</v>
      </c>
      <c r="J5817" s="82">
        <f t="shared" si="271"/>
        <v>5.77332</v>
      </c>
      <c r="K5817" s="39">
        <f>VLOOKUP('Cover page'!$B$6,Currecny_M!$A$1:$P$10,MATCH(Database!C5817,Currecny_M!$A$1:$P$1,0),FALSE)</f>
        <v>1</v>
      </c>
      <c r="L5817" s="82">
        <f t="shared" si="272"/>
        <v>5.77332</v>
      </c>
      <c r="M5817" s="82">
        <f>((E5817/$F$1)*VLOOKUP(N5817,Currecny_M!$A$1:$P$10,MATCH(Database!C5817,Currecny_M!$A$1:$P$1,0),FALSE))/VLOOKUP('Cover page'!$B$6,Currecny_M!$A$1:$P$10,MATCH(Database!C5817,Currecny_M!$A$1:$P$1,0),FALSE)</f>
        <v>5.77332</v>
      </c>
      <c r="N5817" s="6" t="str">
        <f>VLOOKUP(B5817,Master!$A$2:$C$11,3,FALSE)</f>
        <v>Thai</v>
      </c>
      <c r="O5817" s="6" t="str">
        <f>VLOOKUP(B5817,Master!$A$2:$C$11,2,FALSE)</f>
        <v>Asia</v>
      </c>
      <c r="Q5817" s="39" t="str">
        <f>VLOOKUP(D5817,GL_Master!$A$1:$D$80,2,FALSE)</f>
        <v>PL</v>
      </c>
      <c r="R5817" s="39" t="str">
        <f>VLOOKUP(D5817,GL_Master!$A$1:$D$80,3,FALSE)</f>
        <v>Misc. expenses</v>
      </c>
      <c r="S5817" s="39" t="str">
        <f>VLOOKUP(D5817,GL_Master!$A$1:$D$80,4,FALSE)</f>
        <v>Repair &amp; Maintenance</v>
      </c>
    </row>
    <row r="5818" spans="1:19" x14ac:dyDescent="0.25">
      <c r="A5818" s="39" t="s">
        <v>262</v>
      </c>
      <c r="B5818" s="39" t="s">
        <v>43</v>
      </c>
      <c r="C5818" s="7">
        <v>43952</v>
      </c>
      <c r="D5818" s="39" t="s">
        <v>93</v>
      </c>
      <c r="E5818" s="39">
        <v>28417</v>
      </c>
      <c r="F5818" s="82">
        <f t="shared" si="270"/>
        <v>28.417000000000002</v>
      </c>
      <c r="G5818" s="39">
        <f>VLOOKUP(N5818,Currecny_M!$A$1:$P$10,2,FALSE)</f>
        <v>2.35</v>
      </c>
      <c r="H5818" s="39">
        <f>MATCH(C5818,Currecny_M!$A$1:$P$1,0)</f>
        <v>3</v>
      </c>
      <c r="I5818" s="39">
        <f>VLOOKUP(N5818,Currecny_M!$A$1:$P$10,MATCH(Database!C5818,Currecny_M!$A$1:$P$1,0),FALSE)</f>
        <v>2.37</v>
      </c>
      <c r="J5818" s="82">
        <f t="shared" si="271"/>
        <v>67.348290000000006</v>
      </c>
      <c r="K5818" s="39">
        <f>VLOOKUP('Cover page'!$B$6,Currecny_M!$A$1:$P$10,MATCH(Database!C5818,Currecny_M!$A$1:$P$1,0),FALSE)</f>
        <v>1</v>
      </c>
      <c r="L5818" s="82">
        <f t="shared" si="272"/>
        <v>67.348290000000006</v>
      </c>
      <c r="M5818" s="82">
        <f>((E5818/$F$1)*VLOOKUP(N5818,Currecny_M!$A$1:$P$10,MATCH(Database!C5818,Currecny_M!$A$1:$P$1,0),FALSE))/VLOOKUP('Cover page'!$B$6,Currecny_M!$A$1:$P$10,MATCH(Database!C5818,Currecny_M!$A$1:$P$1,0),FALSE)</f>
        <v>67.348290000000006</v>
      </c>
      <c r="N5818" s="6" t="str">
        <f>VLOOKUP(B5818,Master!$A$2:$C$11,3,FALSE)</f>
        <v>Thai</v>
      </c>
      <c r="O5818" s="6" t="str">
        <f>VLOOKUP(B5818,Master!$A$2:$C$11,2,FALSE)</f>
        <v>Asia</v>
      </c>
      <c r="Q5818" s="39" t="str">
        <f>VLOOKUP(D5818,GL_Master!$A$1:$D$80,2,FALSE)</f>
        <v>PL</v>
      </c>
      <c r="R5818" s="39" t="str">
        <f>VLOOKUP(D5818,GL_Master!$A$1:$D$80,3,FALSE)</f>
        <v>Salary wages &amp; benefits</v>
      </c>
      <c r="S5818" s="39" t="str">
        <f>VLOOKUP(D5818,GL_Master!$A$1:$D$80,4,FALSE)</f>
        <v>Employee benefits expense</v>
      </c>
    </row>
    <row r="5819" spans="1:19" x14ac:dyDescent="0.25">
      <c r="A5819" s="39" t="s">
        <v>262</v>
      </c>
      <c r="B5819" s="39" t="s">
        <v>43</v>
      </c>
      <c r="C5819" s="7">
        <v>43952</v>
      </c>
      <c r="D5819" s="39" t="s">
        <v>33</v>
      </c>
      <c r="E5819" s="39">
        <v>781</v>
      </c>
      <c r="F5819" s="82">
        <f t="shared" si="270"/>
        <v>0.78100000000000003</v>
      </c>
      <c r="G5819" s="39">
        <f>VLOOKUP(N5819,Currecny_M!$A$1:$P$10,2,FALSE)</f>
        <v>2.35</v>
      </c>
      <c r="H5819" s="39">
        <f>MATCH(C5819,Currecny_M!$A$1:$P$1,0)</f>
        <v>3</v>
      </c>
      <c r="I5819" s="39">
        <f>VLOOKUP(N5819,Currecny_M!$A$1:$P$10,MATCH(Database!C5819,Currecny_M!$A$1:$P$1,0),FALSE)</f>
        <v>2.37</v>
      </c>
      <c r="J5819" s="82">
        <f t="shared" si="271"/>
        <v>1.8509700000000002</v>
      </c>
      <c r="K5819" s="39">
        <f>VLOOKUP('Cover page'!$B$6,Currecny_M!$A$1:$P$10,MATCH(Database!C5819,Currecny_M!$A$1:$P$1,0),FALSE)</f>
        <v>1</v>
      </c>
      <c r="L5819" s="82">
        <f t="shared" si="272"/>
        <v>1.8509700000000002</v>
      </c>
      <c r="M5819" s="82">
        <f>((E5819/$F$1)*VLOOKUP(N5819,Currecny_M!$A$1:$P$10,MATCH(Database!C5819,Currecny_M!$A$1:$P$1,0),FALSE))/VLOOKUP('Cover page'!$B$6,Currecny_M!$A$1:$P$10,MATCH(Database!C5819,Currecny_M!$A$1:$P$1,0),FALSE)</f>
        <v>1.8509700000000002</v>
      </c>
      <c r="N5819" s="6" t="str">
        <f>VLOOKUP(B5819,Master!$A$2:$C$11,3,FALSE)</f>
        <v>Thai</v>
      </c>
      <c r="O5819" s="6" t="str">
        <f>VLOOKUP(B5819,Master!$A$2:$C$11,2,FALSE)</f>
        <v>Asia</v>
      </c>
      <c r="Q5819" s="39" t="str">
        <f>VLOOKUP(D5819,GL_Master!$A$1:$D$80,2,FALSE)</f>
        <v>PL</v>
      </c>
      <c r="R5819" s="39" t="str">
        <f>VLOOKUP(D5819,GL_Master!$A$1:$D$80,3,FALSE)</f>
        <v>Staff welfare expenses</v>
      </c>
      <c r="S5819" s="39" t="str">
        <f>VLOOKUP(D5819,GL_Master!$A$1:$D$80,4,FALSE)</f>
        <v>Other staff welfare</v>
      </c>
    </row>
    <row r="5820" spans="1:19" x14ac:dyDescent="0.25">
      <c r="A5820" s="39" t="s">
        <v>262</v>
      </c>
      <c r="B5820" s="39" t="s">
        <v>43</v>
      </c>
      <c r="C5820" s="7">
        <v>43952</v>
      </c>
      <c r="D5820" s="39" t="s">
        <v>94</v>
      </c>
      <c r="E5820" s="39">
        <v>4963</v>
      </c>
      <c r="F5820" s="82">
        <f t="shared" si="270"/>
        <v>4.9630000000000001</v>
      </c>
      <c r="G5820" s="39">
        <f>VLOOKUP(N5820,Currecny_M!$A$1:$P$10,2,FALSE)</f>
        <v>2.35</v>
      </c>
      <c r="H5820" s="39">
        <f>MATCH(C5820,Currecny_M!$A$1:$P$1,0)</f>
        <v>3</v>
      </c>
      <c r="I5820" s="39">
        <f>VLOOKUP(N5820,Currecny_M!$A$1:$P$10,MATCH(Database!C5820,Currecny_M!$A$1:$P$1,0),FALSE)</f>
        <v>2.37</v>
      </c>
      <c r="J5820" s="82">
        <f t="shared" si="271"/>
        <v>11.762310000000001</v>
      </c>
      <c r="K5820" s="39">
        <f>VLOOKUP('Cover page'!$B$6,Currecny_M!$A$1:$P$10,MATCH(Database!C5820,Currecny_M!$A$1:$P$1,0),FALSE)</f>
        <v>1</v>
      </c>
      <c r="L5820" s="82">
        <f t="shared" si="272"/>
        <v>11.762310000000001</v>
      </c>
      <c r="M5820" s="82">
        <f>((E5820/$F$1)*VLOOKUP(N5820,Currecny_M!$A$1:$P$10,MATCH(Database!C5820,Currecny_M!$A$1:$P$1,0),FALSE))/VLOOKUP('Cover page'!$B$6,Currecny_M!$A$1:$P$10,MATCH(Database!C5820,Currecny_M!$A$1:$P$1,0),FALSE)</f>
        <v>11.762310000000001</v>
      </c>
      <c r="N5820" s="6" t="str">
        <f>VLOOKUP(B5820,Master!$A$2:$C$11,3,FALSE)</f>
        <v>Thai</v>
      </c>
      <c r="O5820" s="6" t="str">
        <f>VLOOKUP(B5820,Master!$A$2:$C$11,2,FALSE)</f>
        <v>Asia</v>
      </c>
      <c r="Q5820" s="39" t="str">
        <f>VLOOKUP(D5820,GL_Master!$A$1:$D$80,2,FALSE)</f>
        <v>PL</v>
      </c>
      <c r="R5820" s="39" t="str">
        <f>VLOOKUP(D5820,GL_Master!$A$1:$D$80,3,FALSE)</f>
        <v xml:space="preserve">Gratuity expenses </v>
      </c>
      <c r="S5820" s="39" t="str">
        <f>VLOOKUP(D5820,GL_Master!$A$1:$D$80,4,FALSE)</f>
        <v>Gratuity</v>
      </c>
    </row>
    <row r="5821" spans="1:19" x14ac:dyDescent="0.25">
      <c r="A5821" s="39" t="s">
        <v>262</v>
      </c>
      <c r="B5821" s="39" t="s">
        <v>43</v>
      </c>
      <c r="C5821" s="7">
        <v>43952</v>
      </c>
      <c r="D5821" s="39" t="s">
        <v>95</v>
      </c>
      <c r="E5821" s="39">
        <v>1685</v>
      </c>
      <c r="F5821" s="82">
        <f t="shared" si="270"/>
        <v>1.6850000000000001</v>
      </c>
      <c r="G5821" s="39">
        <f>VLOOKUP(N5821,Currecny_M!$A$1:$P$10,2,FALSE)</f>
        <v>2.35</v>
      </c>
      <c r="H5821" s="39">
        <f>MATCH(C5821,Currecny_M!$A$1:$P$1,0)</f>
        <v>3</v>
      </c>
      <c r="I5821" s="39">
        <f>VLOOKUP(N5821,Currecny_M!$A$1:$P$10,MATCH(Database!C5821,Currecny_M!$A$1:$P$1,0),FALSE)</f>
        <v>2.37</v>
      </c>
      <c r="J5821" s="82">
        <f t="shared" si="271"/>
        <v>3.9934500000000002</v>
      </c>
      <c r="K5821" s="39">
        <f>VLOOKUP('Cover page'!$B$6,Currecny_M!$A$1:$P$10,MATCH(Database!C5821,Currecny_M!$A$1:$P$1,0),FALSE)</f>
        <v>1</v>
      </c>
      <c r="L5821" s="82">
        <f t="shared" si="272"/>
        <v>3.9934500000000002</v>
      </c>
      <c r="M5821" s="82">
        <f>((E5821/$F$1)*VLOOKUP(N5821,Currecny_M!$A$1:$P$10,MATCH(Database!C5821,Currecny_M!$A$1:$P$1,0),FALSE))/VLOOKUP('Cover page'!$B$6,Currecny_M!$A$1:$P$10,MATCH(Database!C5821,Currecny_M!$A$1:$P$1,0),FALSE)</f>
        <v>3.9934500000000002</v>
      </c>
      <c r="N5821" s="6" t="str">
        <f>VLOOKUP(B5821,Master!$A$2:$C$11,3,FALSE)</f>
        <v>Thai</v>
      </c>
      <c r="O5821" s="6" t="str">
        <f>VLOOKUP(B5821,Master!$A$2:$C$11,2,FALSE)</f>
        <v>Asia</v>
      </c>
      <c r="Q5821" s="39" t="str">
        <f>VLOOKUP(D5821,GL_Master!$A$1:$D$80,2,FALSE)</f>
        <v>PL</v>
      </c>
      <c r="R5821" s="39" t="str">
        <f>VLOOKUP(D5821,GL_Master!$A$1:$D$80,3,FALSE)</f>
        <v>Salary wages &amp; benefits</v>
      </c>
      <c r="S5821" s="39" t="str">
        <f>VLOOKUP(D5821,GL_Master!$A$1:$D$80,4,FALSE)</f>
        <v>Employee benefits expense</v>
      </c>
    </row>
    <row r="5822" spans="1:19" x14ac:dyDescent="0.25">
      <c r="A5822" s="39" t="s">
        <v>262</v>
      </c>
      <c r="B5822" s="39" t="s">
        <v>43</v>
      </c>
      <c r="C5822" s="7">
        <v>43952</v>
      </c>
      <c r="D5822" s="39" t="s">
        <v>96</v>
      </c>
      <c r="E5822" s="39">
        <v>14752</v>
      </c>
      <c r="F5822" s="82">
        <f t="shared" si="270"/>
        <v>14.752000000000001</v>
      </c>
      <c r="G5822" s="39">
        <f>VLOOKUP(N5822,Currecny_M!$A$1:$P$10,2,FALSE)</f>
        <v>2.35</v>
      </c>
      <c r="H5822" s="39">
        <f>MATCH(C5822,Currecny_M!$A$1:$P$1,0)</f>
        <v>3</v>
      </c>
      <c r="I5822" s="39">
        <f>VLOOKUP(N5822,Currecny_M!$A$1:$P$10,MATCH(Database!C5822,Currecny_M!$A$1:$P$1,0),FALSE)</f>
        <v>2.37</v>
      </c>
      <c r="J5822" s="82">
        <f t="shared" si="271"/>
        <v>34.962240000000001</v>
      </c>
      <c r="K5822" s="39">
        <f>VLOOKUP('Cover page'!$B$6,Currecny_M!$A$1:$P$10,MATCH(Database!C5822,Currecny_M!$A$1:$P$1,0),FALSE)</f>
        <v>1</v>
      </c>
      <c r="L5822" s="82">
        <f t="shared" si="272"/>
        <v>34.962240000000001</v>
      </c>
      <c r="M5822" s="82">
        <f>((E5822/$F$1)*VLOOKUP(N5822,Currecny_M!$A$1:$P$10,MATCH(Database!C5822,Currecny_M!$A$1:$P$1,0),FALSE))/VLOOKUP('Cover page'!$B$6,Currecny_M!$A$1:$P$10,MATCH(Database!C5822,Currecny_M!$A$1:$P$1,0),FALSE)</f>
        <v>34.962240000000001</v>
      </c>
      <c r="N5822" s="6" t="str">
        <f>VLOOKUP(B5822,Master!$A$2:$C$11,3,FALSE)</f>
        <v>Thai</v>
      </c>
      <c r="O5822" s="6" t="str">
        <f>VLOOKUP(B5822,Master!$A$2:$C$11,2,FALSE)</f>
        <v>Asia</v>
      </c>
      <c r="Q5822" s="39" t="str">
        <f>VLOOKUP(D5822,GL_Master!$A$1:$D$80,2,FALSE)</f>
        <v>PL</v>
      </c>
      <c r="R5822" s="39" t="str">
        <f>VLOOKUP(D5822,GL_Master!$A$1:$D$80,3,FALSE)</f>
        <v>Salary wages &amp; benefits</v>
      </c>
      <c r="S5822" s="39" t="str">
        <f>VLOOKUP(D5822,GL_Master!$A$1:$D$80,4,FALSE)</f>
        <v>Employee benefits expense</v>
      </c>
    </row>
    <row r="5823" spans="1:19" x14ac:dyDescent="0.25">
      <c r="A5823" s="39" t="s">
        <v>262</v>
      </c>
      <c r="B5823" s="39" t="s">
        <v>43</v>
      </c>
      <c r="C5823" s="7">
        <v>43952</v>
      </c>
      <c r="D5823" s="39" t="s">
        <v>97</v>
      </c>
      <c r="E5823" s="39">
        <v>774</v>
      </c>
      <c r="F5823" s="82">
        <f t="shared" si="270"/>
        <v>0.77400000000000002</v>
      </c>
      <c r="G5823" s="39">
        <f>VLOOKUP(N5823,Currecny_M!$A$1:$P$10,2,FALSE)</f>
        <v>2.35</v>
      </c>
      <c r="H5823" s="39">
        <f>MATCH(C5823,Currecny_M!$A$1:$P$1,0)</f>
        <v>3</v>
      </c>
      <c r="I5823" s="39">
        <f>VLOOKUP(N5823,Currecny_M!$A$1:$P$10,MATCH(Database!C5823,Currecny_M!$A$1:$P$1,0),FALSE)</f>
        <v>2.37</v>
      </c>
      <c r="J5823" s="82">
        <f t="shared" si="271"/>
        <v>1.8343800000000001</v>
      </c>
      <c r="K5823" s="39">
        <f>VLOOKUP('Cover page'!$B$6,Currecny_M!$A$1:$P$10,MATCH(Database!C5823,Currecny_M!$A$1:$P$1,0),FALSE)</f>
        <v>1</v>
      </c>
      <c r="L5823" s="82">
        <f t="shared" si="272"/>
        <v>1.8343800000000001</v>
      </c>
      <c r="M5823" s="82">
        <f>((E5823/$F$1)*VLOOKUP(N5823,Currecny_M!$A$1:$P$10,MATCH(Database!C5823,Currecny_M!$A$1:$P$1,0),FALSE))/VLOOKUP('Cover page'!$B$6,Currecny_M!$A$1:$P$10,MATCH(Database!C5823,Currecny_M!$A$1:$P$1,0),FALSE)</f>
        <v>1.8343800000000001</v>
      </c>
      <c r="N5823" s="6" t="str">
        <f>VLOOKUP(B5823,Master!$A$2:$C$11,3,FALSE)</f>
        <v>Thai</v>
      </c>
      <c r="O5823" s="6" t="str">
        <f>VLOOKUP(B5823,Master!$A$2:$C$11,2,FALSE)</f>
        <v>Asia</v>
      </c>
      <c r="Q5823" s="39" t="str">
        <f>VLOOKUP(D5823,GL_Master!$A$1:$D$80,2,FALSE)</f>
        <v>PL</v>
      </c>
      <c r="R5823" s="39" t="str">
        <f>VLOOKUP(D5823,GL_Master!$A$1:$D$80,3,FALSE)</f>
        <v>Salary wages &amp; benefits</v>
      </c>
      <c r="S5823" s="39" t="str">
        <f>VLOOKUP(D5823,GL_Master!$A$1:$D$80,4,FALSE)</f>
        <v>Employee benefits expense</v>
      </c>
    </row>
    <row r="5824" spans="1:19" x14ac:dyDescent="0.25">
      <c r="A5824" s="39" t="s">
        <v>262</v>
      </c>
      <c r="B5824" s="39" t="s">
        <v>43</v>
      </c>
      <c r="C5824" s="7">
        <v>43952</v>
      </c>
      <c r="D5824" s="39" t="s">
        <v>98</v>
      </c>
      <c r="E5824" s="39">
        <v>1578</v>
      </c>
      <c r="F5824" s="82">
        <f t="shared" si="270"/>
        <v>1.5780000000000001</v>
      </c>
      <c r="G5824" s="39">
        <f>VLOOKUP(N5824,Currecny_M!$A$1:$P$10,2,FALSE)</f>
        <v>2.35</v>
      </c>
      <c r="H5824" s="39">
        <f>MATCH(C5824,Currecny_M!$A$1:$P$1,0)</f>
        <v>3</v>
      </c>
      <c r="I5824" s="39">
        <f>VLOOKUP(N5824,Currecny_M!$A$1:$P$10,MATCH(Database!C5824,Currecny_M!$A$1:$P$1,0),FALSE)</f>
        <v>2.37</v>
      </c>
      <c r="J5824" s="82">
        <f t="shared" si="271"/>
        <v>3.7398600000000002</v>
      </c>
      <c r="K5824" s="39">
        <f>VLOOKUP('Cover page'!$B$6,Currecny_M!$A$1:$P$10,MATCH(Database!C5824,Currecny_M!$A$1:$P$1,0),FALSE)</f>
        <v>1</v>
      </c>
      <c r="L5824" s="82">
        <f t="shared" si="272"/>
        <v>3.7398600000000002</v>
      </c>
      <c r="M5824" s="82">
        <f>((E5824/$F$1)*VLOOKUP(N5824,Currecny_M!$A$1:$P$10,MATCH(Database!C5824,Currecny_M!$A$1:$P$1,0),FALSE))/VLOOKUP('Cover page'!$B$6,Currecny_M!$A$1:$P$10,MATCH(Database!C5824,Currecny_M!$A$1:$P$1,0),FALSE)</f>
        <v>3.7398600000000002</v>
      </c>
      <c r="N5824" s="6" t="str">
        <f>VLOOKUP(B5824,Master!$A$2:$C$11,3,FALSE)</f>
        <v>Thai</v>
      </c>
      <c r="O5824" s="6" t="str">
        <f>VLOOKUP(B5824,Master!$A$2:$C$11,2,FALSE)</f>
        <v>Asia</v>
      </c>
      <c r="Q5824" s="39" t="str">
        <f>VLOOKUP(D5824,GL_Master!$A$1:$D$80,2,FALSE)</f>
        <v>PL</v>
      </c>
      <c r="R5824" s="39" t="str">
        <f>VLOOKUP(D5824,GL_Master!$A$1:$D$80,3,FALSE)</f>
        <v>Salary wages &amp; benefits</v>
      </c>
      <c r="S5824" s="39" t="str">
        <f>VLOOKUP(D5824,GL_Master!$A$1:$D$80,4,FALSE)</f>
        <v>Employee benefits expense</v>
      </c>
    </row>
    <row r="5825" spans="1:19" x14ac:dyDescent="0.25">
      <c r="A5825" s="39" t="s">
        <v>262</v>
      </c>
      <c r="B5825" s="39" t="s">
        <v>43</v>
      </c>
      <c r="C5825" s="7">
        <v>43952</v>
      </c>
      <c r="D5825" s="39" t="s">
        <v>99</v>
      </c>
      <c r="E5825" s="39">
        <v>804</v>
      </c>
      <c r="F5825" s="82">
        <f t="shared" si="270"/>
        <v>0.80400000000000005</v>
      </c>
      <c r="G5825" s="39">
        <f>VLOOKUP(N5825,Currecny_M!$A$1:$P$10,2,FALSE)</f>
        <v>2.35</v>
      </c>
      <c r="H5825" s="39">
        <f>MATCH(C5825,Currecny_M!$A$1:$P$1,0)</f>
        <v>3</v>
      </c>
      <c r="I5825" s="39">
        <f>VLOOKUP(N5825,Currecny_M!$A$1:$P$10,MATCH(Database!C5825,Currecny_M!$A$1:$P$1,0),FALSE)</f>
        <v>2.37</v>
      </c>
      <c r="J5825" s="82">
        <f t="shared" si="271"/>
        <v>1.9054800000000003</v>
      </c>
      <c r="K5825" s="39">
        <f>VLOOKUP('Cover page'!$B$6,Currecny_M!$A$1:$P$10,MATCH(Database!C5825,Currecny_M!$A$1:$P$1,0),FALSE)</f>
        <v>1</v>
      </c>
      <c r="L5825" s="82">
        <f t="shared" si="272"/>
        <v>1.9054800000000003</v>
      </c>
      <c r="M5825" s="82">
        <f>((E5825/$F$1)*VLOOKUP(N5825,Currecny_M!$A$1:$P$10,MATCH(Database!C5825,Currecny_M!$A$1:$P$1,0),FALSE))/VLOOKUP('Cover page'!$B$6,Currecny_M!$A$1:$P$10,MATCH(Database!C5825,Currecny_M!$A$1:$P$1,0),FALSE)</f>
        <v>1.9054800000000003</v>
      </c>
      <c r="N5825" s="6" t="str">
        <f>VLOOKUP(B5825,Master!$A$2:$C$11,3,FALSE)</f>
        <v>Thai</v>
      </c>
      <c r="O5825" s="6" t="str">
        <f>VLOOKUP(B5825,Master!$A$2:$C$11,2,FALSE)</f>
        <v>Asia</v>
      </c>
      <c r="Q5825" s="39" t="str">
        <f>VLOOKUP(D5825,GL_Master!$A$1:$D$80,2,FALSE)</f>
        <v>PL</v>
      </c>
      <c r="R5825" s="39" t="str">
        <f>VLOOKUP(D5825,GL_Master!$A$1:$D$80,3,FALSE)</f>
        <v>Salary wages &amp; benefits</v>
      </c>
      <c r="S5825" s="39" t="str">
        <f>VLOOKUP(D5825,GL_Master!$A$1:$D$80,4,FALSE)</f>
        <v>Employee benefits expense</v>
      </c>
    </row>
    <row r="5826" spans="1:19" x14ac:dyDescent="0.25">
      <c r="A5826" s="39" t="s">
        <v>262</v>
      </c>
      <c r="B5826" s="39" t="s">
        <v>43</v>
      </c>
      <c r="C5826" s="7">
        <v>43952</v>
      </c>
      <c r="D5826" s="39" t="s">
        <v>100</v>
      </c>
      <c r="E5826" s="39">
        <v>5683</v>
      </c>
      <c r="F5826" s="82">
        <f t="shared" si="270"/>
        <v>5.6829999999999998</v>
      </c>
      <c r="G5826" s="39">
        <f>VLOOKUP(N5826,Currecny_M!$A$1:$P$10,2,FALSE)</f>
        <v>2.35</v>
      </c>
      <c r="H5826" s="39">
        <f>MATCH(C5826,Currecny_M!$A$1:$P$1,0)</f>
        <v>3</v>
      </c>
      <c r="I5826" s="39">
        <f>VLOOKUP(N5826,Currecny_M!$A$1:$P$10,MATCH(Database!C5826,Currecny_M!$A$1:$P$1,0),FALSE)</f>
        <v>2.37</v>
      </c>
      <c r="J5826" s="82">
        <f t="shared" si="271"/>
        <v>13.46871</v>
      </c>
      <c r="K5826" s="39">
        <f>VLOOKUP('Cover page'!$B$6,Currecny_M!$A$1:$P$10,MATCH(Database!C5826,Currecny_M!$A$1:$P$1,0),FALSE)</f>
        <v>1</v>
      </c>
      <c r="L5826" s="82">
        <f t="shared" si="272"/>
        <v>13.46871</v>
      </c>
      <c r="M5826" s="82">
        <f>((E5826/$F$1)*VLOOKUP(N5826,Currecny_M!$A$1:$P$10,MATCH(Database!C5826,Currecny_M!$A$1:$P$1,0),FALSE))/VLOOKUP('Cover page'!$B$6,Currecny_M!$A$1:$P$10,MATCH(Database!C5826,Currecny_M!$A$1:$P$1,0),FALSE)</f>
        <v>13.46871</v>
      </c>
      <c r="N5826" s="6" t="str">
        <f>VLOOKUP(B5826,Master!$A$2:$C$11,3,FALSE)</f>
        <v>Thai</v>
      </c>
      <c r="O5826" s="6" t="str">
        <f>VLOOKUP(B5826,Master!$A$2:$C$11,2,FALSE)</f>
        <v>Asia</v>
      </c>
      <c r="Q5826" s="39" t="str">
        <f>VLOOKUP(D5826,GL_Master!$A$1:$D$80,2,FALSE)</f>
        <v>PL</v>
      </c>
      <c r="R5826" s="39" t="str">
        <f>VLOOKUP(D5826,GL_Master!$A$1:$D$80,3,FALSE)</f>
        <v>Salary wages &amp; benefits</v>
      </c>
      <c r="S5826" s="39" t="str">
        <f>VLOOKUP(D5826,GL_Master!$A$1:$D$80,4,FALSE)</f>
        <v>Employee benefits expense</v>
      </c>
    </row>
    <row r="5827" spans="1:19" x14ac:dyDescent="0.25">
      <c r="A5827" s="39" t="s">
        <v>262</v>
      </c>
      <c r="B5827" s="39" t="s">
        <v>43</v>
      </c>
      <c r="C5827" s="7">
        <v>43952</v>
      </c>
      <c r="D5827" s="39" t="s">
        <v>30</v>
      </c>
      <c r="E5827" s="39">
        <v>1578</v>
      </c>
      <c r="F5827" s="82">
        <f t="shared" si="270"/>
        <v>1.5780000000000001</v>
      </c>
      <c r="G5827" s="39">
        <f>VLOOKUP(N5827,Currecny_M!$A$1:$P$10,2,FALSE)</f>
        <v>2.35</v>
      </c>
      <c r="H5827" s="39">
        <f>MATCH(C5827,Currecny_M!$A$1:$P$1,0)</f>
        <v>3</v>
      </c>
      <c r="I5827" s="39">
        <f>VLOOKUP(N5827,Currecny_M!$A$1:$P$10,MATCH(Database!C5827,Currecny_M!$A$1:$P$1,0),FALSE)</f>
        <v>2.37</v>
      </c>
      <c r="J5827" s="82">
        <f t="shared" si="271"/>
        <v>3.7398600000000002</v>
      </c>
      <c r="K5827" s="39">
        <f>VLOOKUP('Cover page'!$B$6,Currecny_M!$A$1:$P$10,MATCH(Database!C5827,Currecny_M!$A$1:$P$1,0),FALSE)</f>
        <v>1</v>
      </c>
      <c r="L5827" s="82">
        <f t="shared" si="272"/>
        <v>3.7398600000000002</v>
      </c>
      <c r="M5827" s="82">
        <f>((E5827/$F$1)*VLOOKUP(N5827,Currecny_M!$A$1:$P$10,MATCH(Database!C5827,Currecny_M!$A$1:$P$1,0),FALSE))/VLOOKUP('Cover page'!$B$6,Currecny_M!$A$1:$P$10,MATCH(Database!C5827,Currecny_M!$A$1:$P$1,0),FALSE)</f>
        <v>3.7398600000000002</v>
      </c>
      <c r="N5827" s="6" t="str">
        <f>VLOOKUP(B5827,Master!$A$2:$C$11,3,FALSE)</f>
        <v>Thai</v>
      </c>
      <c r="O5827" s="6" t="str">
        <f>VLOOKUP(B5827,Master!$A$2:$C$11,2,FALSE)</f>
        <v>Asia</v>
      </c>
      <c r="Q5827" s="39" t="str">
        <f>VLOOKUP(D5827,GL_Master!$A$1:$D$80,2,FALSE)</f>
        <v>PL</v>
      </c>
      <c r="R5827" s="39" t="str">
        <f>VLOOKUP(D5827,GL_Master!$A$1:$D$80,3,FALSE)</f>
        <v>Travelling and conveyance</v>
      </c>
      <c r="S5827" s="39" t="str">
        <f>VLOOKUP(D5827,GL_Master!$A$1:$D$80,4,FALSE)</f>
        <v>Local conveyance</v>
      </c>
    </row>
    <row r="5828" spans="1:19" x14ac:dyDescent="0.25">
      <c r="A5828" s="39" t="s">
        <v>262</v>
      </c>
      <c r="B5828" s="39" t="s">
        <v>43</v>
      </c>
      <c r="C5828" s="7">
        <v>43952</v>
      </c>
      <c r="D5828" s="39" t="s">
        <v>31</v>
      </c>
      <c r="E5828" s="39">
        <v>781</v>
      </c>
      <c r="F5828" s="82">
        <f t="shared" ref="F5828:F5891" si="273">E5828/$F$1</f>
        <v>0.78100000000000003</v>
      </c>
      <c r="G5828" s="39">
        <f>VLOOKUP(N5828,Currecny_M!$A$1:$P$10,2,FALSE)</f>
        <v>2.35</v>
      </c>
      <c r="H5828" s="39">
        <f>MATCH(C5828,Currecny_M!$A$1:$P$1,0)</f>
        <v>3</v>
      </c>
      <c r="I5828" s="39">
        <f>VLOOKUP(N5828,Currecny_M!$A$1:$P$10,MATCH(Database!C5828,Currecny_M!$A$1:$P$1,0),FALSE)</f>
        <v>2.37</v>
      </c>
      <c r="J5828" s="82">
        <f t="shared" ref="J5828:J5891" si="274">F5828*I5828</f>
        <v>1.8509700000000002</v>
      </c>
      <c r="K5828" s="39">
        <f>VLOOKUP('Cover page'!$B$6,Currecny_M!$A$1:$P$10,MATCH(Database!C5828,Currecny_M!$A$1:$P$1,0),FALSE)</f>
        <v>1</v>
      </c>
      <c r="L5828" s="82">
        <f t="shared" ref="L5828:L5891" si="275">J5828/K5828</f>
        <v>1.8509700000000002</v>
      </c>
      <c r="M5828" s="82">
        <f>((E5828/$F$1)*VLOOKUP(N5828,Currecny_M!$A$1:$P$10,MATCH(Database!C5828,Currecny_M!$A$1:$P$1,0),FALSE))/VLOOKUP('Cover page'!$B$6,Currecny_M!$A$1:$P$10,MATCH(Database!C5828,Currecny_M!$A$1:$P$1,0),FALSE)</f>
        <v>1.8509700000000002</v>
      </c>
      <c r="N5828" s="6" t="str">
        <f>VLOOKUP(B5828,Master!$A$2:$C$11,3,FALSE)</f>
        <v>Thai</v>
      </c>
      <c r="O5828" s="6" t="str">
        <f>VLOOKUP(B5828,Master!$A$2:$C$11,2,FALSE)</f>
        <v>Asia</v>
      </c>
      <c r="Q5828" s="39" t="str">
        <f>VLOOKUP(D5828,GL_Master!$A$1:$D$80,2,FALSE)</f>
        <v>PL</v>
      </c>
      <c r="R5828" s="39" t="str">
        <f>VLOOKUP(D5828,GL_Master!$A$1:$D$80,3,FALSE)</f>
        <v>Office expenses</v>
      </c>
      <c r="S5828" s="39" t="str">
        <f>VLOOKUP(D5828,GL_Master!$A$1:$D$80,4,FALSE)</f>
        <v>Parking charges</v>
      </c>
    </row>
    <row r="5829" spans="1:19" x14ac:dyDescent="0.25">
      <c r="A5829" s="39" t="s">
        <v>262</v>
      </c>
      <c r="B5829" s="39" t="s">
        <v>43</v>
      </c>
      <c r="C5829" s="7">
        <v>43952</v>
      </c>
      <c r="D5829" s="39" t="s">
        <v>101</v>
      </c>
      <c r="E5829" s="39">
        <v>820</v>
      </c>
      <c r="F5829" s="82">
        <f t="shared" si="273"/>
        <v>0.82</v>
      </c>
      <c r="G5829" s="39">
        <f>VLOOKUP(N5829,Currecny_M!$A$1:$P$10,2,FALSE)</f>
        <v>2.35</v>
      </c>
      <c r="H5829" s="39">
        <f>MATCH(C5829,Currecny_M!$A$1:$P$1,0)</f>
        <v>3</v>
      </c>
      <c r="I5829" s="39">
        <f>VLOOKUP(N5829,Currecny_M!$A$1:$P$10,MATCH(Database!C5829,Currecny_M!$A$1:$P$1,0),FALSE)</f>
        <v>2.37</v>
      </c>
      <c r="J5829" s="82">
        <f t="shared" si="274"/>
        <v>1.9434</v>
      </c>
      <c r="K5829" s="39">
        <f>VLOOKUP('Cover page'!$B$6,Currecny_M!$A$1:$P$10,MATCH(Database!C5829,Currecny_M!$A$1:$P$1,0),FALSE)</f>
        <v>1</v>
      </c>
      <c r="L5829" s="82">
        <f t="shared" si="275"/>
        <v>1.9434</v>
      </c>
      <c r="M5829" s="82">
        <f>((E5829/$F$1)*VLOOKUP(N5829,Currecny_M!$A$1:$P$10,MATCH(Database!C5829,Currecny_M!$A$1:$P$1,0),FALSE))/VLOOKUP('Cover page'!$B$6,Currecny_M!$A$1:$P$10,MATCH(Database!C5829,Currecny_M!$A$1:$P$1,0),FALSE)</f>
        <v>1.9434</v>
      </c>
      <c r="N5829" s="6" t="str">
        <f>VLOOKUP(B5829,Master!$A$2:$C$11,3,FALSE)</f>
        <v>Thai</v>
      </c>
      <c r="O5829" s="6" t="str">
        <f>VLOOKUP(B5829,Master!$A$2:$C$11,2,FALSE)</f>
        <v>Asia</v>
      </c>
      <c r="Q5829" s="39" t="str">
        <f>VLOOKUP(D5829,GL_Master!$A$1:$D$80,2,FALSE)</f>
        <v>PL</v>
      </c>
      <c r="R5829" s="39" t="str">
        <f>VLOOKUP(D5829,GL_Master!$A$1:$D$80,3,FALSE)</f>
        <v>COGS</v>
      </c>
      <c r="S5829" s="39" t="str">
        <f>VLOOKUP(D5829,GL_Master!$A$1:$D$80,4,FALSE)</f>
        <v>Purchase of other traded goods</v>
      </c>
    </row>
    <row r="5830" spans="1:19" x14ac:dyDescent="0.25">
      <c r="A5830" s="39" t="s">
        <v>262</v>
      </c>
      <c r="B5830" s="39" t="s">
        <v>43</v>
      </c>
      <c r="C5830" s="7">
        <v>43952</v>
      </c>
      <c r="D5830" s="39" t="s">
        <v>102</v>
      </c>
      <c r="E5830" s="39">
        <v>820</v>
      </c>
      <c r="F5830" s="82">
        <f t="shared" si="273"/>
        <v>0.82</v>
      </c>
      <c r="G5830" s="39">
        <f>VLOOKUP(N5830,Currecny_M!$A$1:$P$10,2,FALSE)</f>
        <v>2.35</v>
      </c>
      <c r="H5830" s="39">
        <f>MATCH(C5830,Currecny_M!$A$1:$P$1,0)</f>
        <v>3</v>
      </c>
      <c r="I5830" s="39">
        <f>VLOOKUP(N5830,Currecny_M!$A$1:$P$10,MATCH(Database!C5830,Currecny_M!$A$1:$P$1,0),FALSE)</f>
        <v>2.37</v>
      </c>
      <c r="J5830" s="82">
        <f t="shared" si="274"/>
        <v>1.9434</v>
      </c>
      <c r="K5830" s="39">
        <f>VLOOKUP('Cover page'!$B$6,Currecny_M!$A$1:$P$10,MATCH(Database!C5830,Currecny_M!$A$1:$P$1,0),FALSE)</f>
        <v>1</v>
      </c>
      <c r="L5830" s="82">
        <f t="shared" si="275"/>
        <v>1.9434</v>
      </c>
      <c r="M5830" s="82">
        <f>((E5830/$F$1)*VLOOKUP(N5830,Currecny_M!$A$1:$P$10,MATCH(Database!C5830,Currecny_M!$A$1:$P$1,0),FALSE))/VLOOKUP('Cover page'!$B$6,Currecny_M!$A$1:$P$10,MATCH(Database!C5830,Currecny_M!$A$1:$P$1,0),FALSE)</f>
        <v>1.9434</v>
      </c>
      <c r="N5830" s="6" t="str">
        <f>VLOOKUP(B5830,Master!$A$2:$C$11,3,FALSE)</f>
        <v>Thai</v>
      </c>
      <c r="O5830" s="6" t="str">
        <f>VLOOKUP(B5830,Master!$A$2:$C$11,2,FALSE)</f>
        <v>Asia</v>
      </c>
      <c r="Q5830" s="39" t="str">
        <f>VLOOKUP(D5830,GL_Master!$A$1:$D$80,2,FALSE)</f>
        <v>PL</v>
      </c>
      <c r="R5830" s="39" t="str">
        <f>VLOOKUP(D5830,GL_Master!$A$1:$D$80,3,FALSE)</f>
        <v>Staff welfare expenses</v>
      </c>
      <c r="S5830" s="39" t="str">
        <f>VLOOKUP(D5830,GL_Master!$A$1:$D$80,4,FALSE)</f>
        <v>Diwali Expense</v>
      </c>
    </row>
    <row r="5831" spans="1:19" x14ac:dyDescent="0.25">
      <c r="A5831" s="39" t="s">
        <v>262</v>
      </c>
      <c r="B5831" s="39" t="s">
        <v>43</v>
      </c>
      <c r="C5831" s="7">
        <v>43952</v>
      </c>
      <c r="D5831" s="39" t="s">
        <v>20</v>
      </c>
      <c r="E5831" s="39">
        <v>1670</v>
      </c>
      <c r="F5831" s="82">
        <f t="shared" si="273"/>
        <v>1.67</v>
      </c>
      <c r="G5831" s="39">
        <f>VLOOKUP(N5831,Currecny_M!$A$1:$P$10,2,FALSE)</f>
        <v>2.35</v>
      </c>
      <c r="H5831" s="39">
        <f>MATCH(C5831,Currecny_M!$A$1:$P$1,0)</f>
        <v>3</v>
      </c>
      <c r="I5831" s="39">
        <f>VLOOKUP(N5831,Currecny_M!$A$1:$P$10,MATCH(Database!C5831,Currecny_M!$A$1:$P$1,0),FALSE)</f>
        <v>2.37</v>
      </c>
      <c r="J5831" s="82">
        <f t="shared" si="274"/>
        <v>3.9579</v>
      </c>
      <c r="K5831" s="39">
        <f>VLOOKUP('Cover page'!$B$6,Currecny_M!$A$1:$P$10,MATCH(Database!C5831,Currecny_M!$A$1:$P$1,0),FALSE)</f>
        <v>1</v>
      </c>
      <c r="L5831" s="82">
        <f t="shared" si="275"/>
        <v>3.9579</v>
      </c>
      <c r="M5831" s="82">
        <f>((E5831/$F$1)*VLOOKUP(N5831,Currecny_M!$A$1:$P$10,MATCH(Database!C5831,Currecny_M!$A$1:$P$1,0),FALSE))/VLOOKUP('Cover page'!$B$6,Currecny_M!$A$1:$P$10,MATCH(Database!C5831,Currecny_M!$A$1:$P$1,0),FALSE)</f>
        <v>3.9579</v>
      </c>
      <c r="N5831" s="6" t="str">
        <f>VLOOKUP(B5831,Master!$A$2:$C$11,3,FALSE)</f>
        <v>Thai</v>
      </c>
      <c r="O5831" s="6" t="str">
        <f>VLOOKUP(B5831,Master!$A$2:$C$11,2,FALSE)</f>
        <v>Asia</v>
      </c>
      <c r="Q5831" s="39" t="str">
        <f>VLOOKUP(D5831,GL_Master!$A$1:$D$80,2,FALSE)</f>
        <v>PL</v>
      </c>
      <c r="R5831" s="39" t="str">
        <f>VLOOKUP(D5831,GL_Master!$A$1:$D$80,3,FALSE)</f>
        <v>Selling and Marketing expenses</v>
      </c>
      <c r="S5831" s="39" t="str">
        <f>VLOOKUP(D5831,GL_Master!$A$1:$D$80,4,FALSE)</f>
        <v>Business promotion</v>
      </c>
    </row>
    <row r="5832" spans="1:19" x14ac:dyDescent="0.25">
      <c r="A5832" s="39" t="s">
        <v>262</v>
      </c>
      <c r="B5832" s="39" t="s">
        <v>43</v>
      </c>
      <c r="C5832" s="7">
        <v>43952</v>
      </c>
      <c r="D5832" s="39" t="s">
        <v>29</v>
      </c>
      <c r="E5832" s="39">
        <v>1593</v>
      </c>
      <c r="F5832" s="82">
        <f t="shared" si="273"/>
        <v>1.593</v>
      </c>
      <c r="G5832" s="39">
        <f>VLOOKUP(N5832,Currecny_M!$A$1:$P$10,2,FALSE)</f>
        <v>2.35</v>
      </c>
      <c r="H5832" s="39">
        <f>MATCH(C5832,Currecny_M!$A$1:$P$1,0)</f>
        <v>3</v>
      </c>
      <c r="I5832" s="39">
        <f>VLOOKUP(N5832,Currecny_M!$A$1:$P$10,MATCH(Database!C5832,Currecny_M!$A$1:$P$1,0),FALSE)</f>
        <v>2.37</v>
      </c>
      <c r="J5832" s="82">
        <f t="shared" si="274"/>
        <v>3.7754099999999999</v>
      </c>
      <c r="K5832" s="39">
        <f>VLOOKUP('Cover page'!$B$6,Currecny_M!$A$1:$P$10,MATCH(Database!C5832,Currecny_M!$A$1:$P$1,0),FALSE)</f>
        <v>1</v>
      </c>
      <c r="L5832" s="82">
        <f t="shared" si="275"/>
        <v>3.7754099999999999</v>
      </c>
      <c r="M5832" s="82">
        <f>((E5832/$F$1)*VLOOKUP(N5832,Currecny_M!$A$1:$P$10,MATCH(Database!C5832,Currecny_M!$A$1:$P$1,0),FALSE))/VLOOKUP('Cover page'!$B$6,Currecny_M!$A$1:$P$10,MATCH(Database!C5832,Currecny_M!$A$1:$P$1,0),FALSE)</f>
        <v>3.7754099999999999</v>
      </c>
      <c r="N5832" s="6" t="str">
        <f>VLOOKUP(B5832,Master!$A$2:$C$11,3,FALSE)</f>
        <v>Thai</v>
      </c>
      <c r="O5832" s="6" t="str">
        <f>VLOOKUP(B5832,Master!$A$2:$C$11,2,FALSE)</f>
        <v>Asia</v>
      </c>
      <c r="Q5832" s="39" t="str">
        <f>VLOOKUP(D5832,GL_Master!$A$1:$D$80,2,FALSE)</f>
        <v>PL</v>
      </c>
      <c r="R5832" s="39" t="str">
        <f>VLOOKUP(D5832,GL_Master!$A$1:$D$80,3,FALSE)</f>
        <v>Communication &amp; internet exp</v>
      </c>
      <c r="S5832" s="39" t="str">
        <f>VLOOKUP(D5832,GL_Master!$A$1:$D$80,4,FALSE)</f>
        <v>Communication cost</v>
      </c>
    </row>
    <row r="5833" spans="1:19" x14ac:dyDescent="0.25">
      <c r="A5833" s="39" t="s">
        <v>262</v>
      </c>
      <c r="B5833" s="39" t="s">
        <v>43</v>
      </c>
      <c r="C5833" s="7">
        <v>43952</v>
      </c>
      <c r="D5833" s="39" t="s">
        <v>41</v>
      </c>
      <c r="E5833" s="39">
        <v>774</v>
      </c>
      <c r="F5833" s="82">
        <f t="shared" si="273"/>
        <v>0.77400000000000002</v>
      </c>
      <c r="G5833" s="39">
        <f>VLOOKUP(N5833,Currecny_M!$A$1:$P$10,2,FALSE)</f>
        <v>2.35</v>
      </c>
      <c r="H5833" s="39">
        <f>MATCH(C5833,Currecny_M!$A$1:$P$1,0)</f>
        <v>3</v>
      </c>
      <c r="I5833" s="39">
        <f>VLOOKUP(N5833,Currecny_M!$A$1:$P$10,MATCH(Database!C5833,Currecny_M!$A$1:$P$1,0),FALSE)</f>
        <v>2.37</v>
      </c>
      <c r="J5833" s="82">
        <f t="shared" si="274"/>
        <v>1.8343800000000001</v>
      </c>
      <c r="K5833" s="39">
        <f>VLOOKUP('Cover page'!$B$6,Currecny_M!$A$1:$P$10,MATCH(Database!C5833,Currecny_M!$A$1:$P$1,0),FALSE)</f>
        <v>1</v>
      </c>
      <c r="L5833" s="82">
        <f t="shared" si="275"/>
        <v>1.8343800000000001</v>
      </c>
      <c r="M5833" s="82">
        <f>((E5833/$F$1)*VLOOKUP(N5833,Currecny_M!$A$1:$P$10,MATCH(Database!C5833,Currecny_M!$A$1:$P$1,0),FALSE))/VLOOKUP('Cover page'!$B$6,Currecny_M!$A$1:$P$10,MATCH(Database!C5833,Currecny_M!$A$1:$P$1,0),FALSE)</f>
        <v>1.8343800000000001</v>
      </c>
      <c r="N5833" s="6" t="str">
        <f>VLOOKUP(B5833,Master!$A$2:$C$11,3,FALSE)</f>
        <v>Thai</v>
      </c>
      <c r="O5833" s="6" t="str">
        <f>VLOOKUP(B5833,Master!$A$2:$C$11,2,FALSE)</f>
        <v>Asia</v>
      </c>
      <c r="Q5833" s="39" t="str">
        <f>VLOOKUP(D5833,GL_Master!$A$1:$D$80,2,FALSE)</f>
        <v>PL</v>
      </c>
      <c r="R5833" s="39" t="str">
        <f>VLOOKUP(D5833,GL_Master!$A$1:$D$80,3,FALSE)</f>
        <v>Communication &amp; internet exp</v>
      </c>
      <c r="S5833" s="39" t="str">
        <f>VLOOKUP(D5833,GL_Master!$A$1:$D$80,4,FALSE)</f>
        <v>Communication cost</v>
      </c>
    </row>
    <row r="5834" spans="1:19" x14ac:dyDescent="0.25">
      <c r="A5834" s="39" t="s">
        <v>262</v>
      </c>
      <c r="B5834" s="39" t="s">
        <v>43</v>
      </c>
      <c r="C5834" s="7">
        <v>43952</v>
      </c>
      <c r="D5834" s="39" t="s">
        <v>103</v>
      </c>
      <c r="E5834" s="39">
        <v>1609</v>
      </c>
      <c r="F5834" s="82">
        <f t="shared" si="273"/>
        <v>1.609</v>
      </c>
      <c r="G5834" s="39">
        <f>VLOOKUP(N5834,Currecny_M!$A$1:$P$10,2,FALSE)</f>
        <v>2.35</v>
      </c>
      <c r="H5834" s="39">
        <f>MATCH(C5834,Currecny_M!$A$1:$P$1,0)</f>
        <v>3</v>
      </c>
      <c r="I5834" s="39">
        <f>VLOOKUP(N5834,Currecny_M!$A$1:$P$10,MATCH(Database!C5834,Currecny_M!$A$1:$P$1,0),FALSE)</f>
        <v>2.37</v>
      </c>
      <c r="J5834" s="82">
        <f t="shared" si="274"/>
        <v>3.8133300000000001</v>
      </c>
      <c r="K5834" s="39">
        <f>VLOOKUP('Cover page'!$B$6,Currecny_M!$A$1:$P$10,MATCH(Database!C5834,Currecny_M!$A$1:$P$1,0),FALSE)</f>
        <v>1</v>
      </c>
      <c r="L5834" s="82">
        <f t="shared" si="275"/>
        <v>3.8133300000000001</v>
      </c>
      <c r="M5834" s="82">
        <f>((E5834/$F$1)*VLOOKUP(N5834,Currecny_M!$A$1:$P$10,MATCH(Database!C5834,Currecny_M!$A$1:$P$1,0),FALSE))/VLOOKUP('Cover page'!$B$6,Currecny_M!$A$1:$P$10,MATCH(Database!C5834,Currecny_M!$A$1:$P$1,0),FALSE)</f>
        <v>3.8133300000000001</v>
      </c>
      <c r="N5834" s="6" t="str">
        <f>VLOOKUP(B5834,Master!$A$2:$C$11,3,FALSE)</f>
        <v>Thai</v>
      </c>
      <c r="O5834" s="6" t="str">
        <f>VLOOKUP(B5834,Master!$A$2:$C$11,2,FALSE)</f>
        <v>Asia</v>
      </c>
      <c r="Q5834" s="39" t="str">
        <f>VLOOKUP(D5834,GL_Master!$A$1:$D$80,2,FALSE)</f>
        <v>PL</v>
      </c>
      <c r="R5834" s="39" t="str">
        <f>VLOOKUP(D5834,GL_Master!$A$1:$D$80,3,FALSE)</f>
        <v>Communication &amp; internet exp</v>
      </c>
      <c r="S5834" s="39" t="str">
        <f>VLOOKUP(D5834,GL_Master!$A$1:$D$80,4,FALSE)</f>
        <v>Communication cost</v>
      </c>
    </row>
    <row r="5835" spans="1:19" x14ac:dyDescent="0.25">
      <c r="A5835" s="39" t="s">
        <v>262</v>
      </c>
      <c r="B5835" s="39" t="s">
        <v>43</v>
      </c>
      <c r="C5835" s="7">
        <v>43952</v>
      </c>
      <c r="D5835" s="39" t="s">
        <v>104</v>
      </c>
      <c r="E5835" s="39">
        <v>2367</v>
      </c>
      <c r="F5835" s="82">
        <f t="shared" si="273"/>
        <v>2.367</v>
      </c>
      <c r="G5835" s="39">
        <f>VLOOKUP(N5835,Currecny_M!$A$1:$P$10,2,FALSE)</f>
        <v>2.35</v>
      </c>
      <c r="H5835" s="39">
        <f>MATCH(C5835,Currecny_M!$A$1:$P$1,0)</f>
        <v>3</v>
      </c>
      <c r="I5835" s="39">
        <f>VLOOKUP(N5835,Currecny_M!$A$1:$P$10,MATCH(Database!C5835,Currecny_M!$A$1:$P$1,0),FALSE)</f>
        <v>2.37</v>
      </c>
      <c r="J5835" s="82">
        <f t="shared" si="274"/>
        <v>5.6097900000000003</v>
      </c>
      <c r="K5835" s="39">
        <f>VLOOKUP('Cover page'!$B$6,Currecny_M!$A$1:$P$10,MATCH(Database!C5835,Currecny_M!$A$1:$P$1,0),FALSE)</f>
        <v>1</v>
      </c>
      <c r="L5835" s="82">
        <f t="shared" si="275"/>
        <v>5.6097900000000003</v>
      </c>
      <c r="M5835" s="82">
        <f>((E5835/$F$1)*VLOOKUP(N5835,Currecny_M!$A$1:$P$10,MATCH(Database!C5835,Currecny_M!$A$1:$P$1,0),FALSE))/VLOOKUP('Cover page'!$B$6,Currecny_M!$A$1:$P$10,MATCH(Database!C5835,Currecny_M!$A$1:$P$1,0),FALSE)</f>
        <v>5.6097900000000003</v>
      </c>
      <c r="N5835" s="6" t="str">
        <f>VLOOKUP(B5835,Master!$A$2:$C$11,3,FALSE)</f>
        <v>Thai</v>
      </c>
      <c r="O5835" s="6" t="str">
        <f>VLOOKUP(B5835,Master!$A$2:$C$11,2,FALSE)</f>
        <v>Asia</v>
      </c>
      <c r="Q5835" s="39" t="str">
        <f>VLOOKUP(D5835,GL_Master!$A$1:$D$80,2,FALSE)</f>
        <v>PL</v>
      </c>
      <c r="R5835" s="39" t="str">
        <f>VLOOKUP(D5835,GL_Master!$A$1:$D$80,3,FALSE)</f>
        <v>Legal &amp; Professional expenses</v>
      </c>
      <c r="S5835" s="39" t="str">
        <f>VLOOKUP(D5835,GL_Master!$A$1:$D$80,4,FALSE)</f>
        <v>Professional Fees - Others</v>
      </c>
    </row>
    <row r="5836" spans="1:19" x14ac:dyDescent="0.25">
      <c r="A5836" s="39" t="s">
        <v>262</v>
      </c>
      <c r="B5836" s="39" t="s">
        <v>43</v>
      </c>
      <c r="C5836" s="7">
        <v>43952</v>
      </c>
      <c r="D5836" s="39" t="s">
        <v>105</v>
      </c>
      <c r="E5836" s="39">
        <v>1624</v>
      </c>
      <c r="F5836" s="82">
        <f t="shared" si="273"/>
        <v>1.6240000000000001</v>
      </c>
      <c r="G5836" s="39">
        <f>VLOOKUP(N5836,Currecny_M!$A$1:$P$10,2,FALSE)</f>
        <v>2.35</v>
      </c>
      <c r="H5836" s="39">
        <f>MATCH(C5836,Currecny_M!$A$1:$P$1,0)</f>
        <v>3</v>
      </c>
      <c r="I5836" s="39">
        <f>VLOOKUP(N5836,Currecny_M!$A$1:$P$10,MATCH(Database!C5836,Currecny_M!$A$1:$P$1,0),FALSE)</f>
        <v>2.37</v>
      </c>
      <c r="J5836" s="82">
        <f t="shared" si="274"/>
        <v>3.8488800000000003</v>
      </c>
      <c r="K5836" s="39">
        <f>VLOOKUP('Cover page'!$B$6,Currecny_M!$A$1:$P$10,MATCH(Database!C5836,Currecny_M!$A$1:$P$1,0),FALSE)</f>
        <v>1</v>
      </c>
      <c r="L5836" s="82">
        <f t="shared" si="275"/>
        <v>3.8488800000000003</v>
      </c>
      <c r="M5836" s="82">
        <f>((E5836/$F$1)*VLOOKUP(N5836,Currecny_M!$A$1:$P$10,MATCH(Database!C5836,Currecny_M!$A$1:$P$1,0),FALSE))/VLOOKUP('Cover page'!$B$6,Currecny_M!$A$1:$P$10,MATCH(Database!C5836,Currecny_M!$A$1:$P$1,0),FALSE)</f>
        <v>3.8488800000000003</v>
      </c>
      <c r="N5836" s="6" t="str">
        <f>VLOOKUP(B5836,Master!$A$2:$C$11,3,FALSE)</f>
        <v>Thai</v>
      </c>
      <c r="O5836" s="6" t="str">
        <f>VLOOKUP(B5836,Master!$A$2:$C$11,2,FALSE)</f>
        <v>Asia</v>
      </c>
      <c r="Q5836" s="39" t="str">
        <f>VLOOKUP(D5836,GL_Master!$A$1:$D$80,2,FALSE)</f>
        <v>PL</v>
      </c>
      <c r="R5836" s="39" t="str">
        <f>VLOOKUP(D5836,GL_Master!$A$1:$D$80,3,FALSE)</f>
        <v>Travelling and conveyance</v>
      </c>
      <c r="S5836" s="39" t="str">
        <f>VLOOKUP(D5836,GL_Master!$A$1:$D$80,4,FALSE)</f>
        <v>Car hiring and rental services</v>
      </c>
    </row>
    <row r="5837" spans="1:19" x14ac:dyDescent="0.25">
      <c r="A5837" s="39" t="s">
        <v>262</v>
      </c>
      <c r="B5837" s="39" t="s">
        <v>43</v>
      </c>
      <c r="C5837" s="7">
        <v>43952</v>
      </c>
      <c r="D5837" s="39" t="s">
        <v>106</v>
      </c>
      <c r="E5837" s="39">
        <v>812</v>
      </c>
      <c r="F5837" s="82">
        <f t="shared" si="273"/>
        <v>0.81200000000000006</v>
      </c>
      <c r="G5837" s="39">
        <f>VLOOKUP(N5837,Currecny_M!$A$1:$P$10,2,FALSE)</f>
        <v>2.35</v>
      </c>
      <c r="H5837" s="39">
        <f>MATCH(C5837,Currecny_M!$A$1:$P$1,0)</f>
        <v>3</v>
      </c>
      <c r="I5837" s="39">
        <f>VLOOKUP(N5837,Currecny_M!$A$1:$P$10,MATCH(Database!C5837,Currecny_M!$A$1:$P$1,0),FALSE)</f>
        <v>2.37</v>
      </c>
      <c r="J5837" s="82">
        <f t="shared" si="274"/>
        <v>1.9244400000000002</v>
      </c>
      <c r="K5837" s="39">
        <f>VLOOKUP('Cover page'!$B$6,Currecny_M!$A$1:$P$10,MATCH(Database!C5837,Currecny_M!$A$1:$P$1,0),FALSE)</f>
        <v>1</v>
      </c>
      <c r="L5837" s="82">
        <f t="shared" si="275"/>
        <v>1.9244400000000002</v>
      </c>
      <c r="M5837" s="82">
        <f>((E5837/$F$1)*VLOOKUP(N5837,Currecny_M!$A$1:$P$10,MATCH(Database!C5837,Currecny_M!$A$1:$P$1,0),FALSE))/VLOOKUP('Cover page'!$B$6,Currecny_M!$A$1:$P$10,MATCH(Database!C5837,Currecny_M!$A$1:$P$1,0),FALSE)</f>
        <v>1.9244400000000002</v>
      </c>
      <c r="N5837" s="6" t="str">
        <f>VLOOKUP(B5837,Master!$A$2:$C$11,3,FALSE)</f>
        <v>Thai</v>
      </c>
      <c r="O5837" s="6" t="str">
        <f>VLOOKUP(B5837,Master!$A$2:$C$11,2,FALSE)</f>
        <v>Asia</v>
      </c>
      <c r="Q5837" s="39" t="str">
        <f>VLOOKUP(D5837,GL_Master!$A$1:$D$80,2,FALSE)</f>
        <v>PL</v>
      </c>
      <c r="R5837" s="39" t="str">
        <f>VLOOKUP(D5837,GL_Master!$A$1:$D$80,3,FALSE)</f>
        <v>Communication &amp; internet exp</v>
      </c>
      <c r="S5837" s="39" t="str">
        <f>VLOOKUP(D5837,GL_Master!$A$1:$D$80,4,FALSE)</f>
        <v>Printing &amp; Stationary</v>
      </c>
    </row>
    <row r="5838" spans="1:19" x14ac:dyDescent="0.25">
      <c r="A5838" s="39" t="s">
        <v>262</v>
      </c>
      <c r="B5838" s="39" t="s">
        <v>43</v>
      </c>
      <c r="C5838" s="7">
        <v>43952</v>
      </c>
      <c r="D5838" s="39" t="s">
        <v>32</v>
      </c>
      <c r="E5838" s="39">
        <v>781</v>
      </c>
      <c r="F5838" s="82">
        <f t="shared" si="273"/>
        <v>0.78100000000000003</v>
      </c>
      <c r="G5838" s="39">
        <f>VLOOKUP(N5838,Currecny_M!$A$1:$P$10,2,FALSE)</f>
        <v>2.35</v>
      </c>
      <c r="H5838" s="39">
        <f>MATCH(C5838,Currecny_M!$A$1:$P$1,0)</f>
        <v>3</v>
      </c>
      <c r="I5838" s="39">
        <f>VLOOKUP(N5838,Currecny_M!$A$1:$P$10,MATCH(Database!C5838,Currecny_M!$A$1:$P$1,0),FALSE)</f>
        <v>2.37</v>
      </c>
      <c r="J5838" s="82">
        <f t="shared" si="274"/>
        <v>1.8509700000000002</v>
      </c>
      <c r="K5838" s="39">
        <f>VLOOKUP('Cover page'!$B$6,Currecny_M!$A$1:$P$10,MATCH(Database!C5838,Currecny_M!$A$1:$P$1,0),FALSE)</f>
        <v>1</v>
      </c>
      <c r="L5838" s="82">
        <f t="shared" si="275"/>
        <v>1.8509700000000002</v>
      </c>
      <c r="M5838" s="82">
        <f>((E5838/$F$1)*VLOOKUP(N5838,Currecny_M!$A$1:$P$10,MATCH(Database!C5838,Currecny_M!$A$1:$P$1,0),FALSE))/VLOOKUP('Cover page'!$B$6,Currecny_M!$A$1:$P$10,MATCH(Database!C5838,Currecny_M!$A$1:$P$1,0),FALSE)</f>
        <v>1.8509700000000002</v>
      </c>
      <c r="N5838" s="6" t="str">
        <f>VLOOKUP(B5838,Master!$A$2:$C$11,3,FALSE)</f>
        <v>Thai</v>
      </c>
      <c r="O5838" s="6" t="str">
        <f>VLOOKUP(B5838,Master!$A$2:$C$11,2,FALSE)</f>
        <v>Asia</v>
      </c>
      <c r="Q5838" s="39" t="str">
        <f>VLOOKUP(D5838,GL_Master!$A$1:$D$80,2,FALSE)</f>
        <v>PL</v>
      </c>
      <c r="R5838" s="39" t="str">
        <f>VLOOKUP(D5838,GL_Master!$A$1:$D$80,3,FALSE)</f>
        <v>Communication &amp; internet exp</v>
      </c>
      <c r="S5838" s="39" t="str">
        <f>VLOOKUP(D5838,GL_Master!$A$1:$D$80,4,FALSE)</f>
        <v>Printing &amp; Stationary</v>
      </c>
    </row>
    <row r="5839" spans="1:19" x14ac:dyDescent="0.25">
      <c r="A5839" s="39" t="s">
        <v>262</v>
      </c>
      <c r="B5839" s="39" t="s">
        <v>43</v>
      </c>
      <c r="C5839" s="7">
        <v>43952</v>
      </c>
      <c r="D5839" s="39" t="s">
        <v>35</v>
      </c>
      <c r="E5839" s="39">
        <v>2390</v>
      </c>
      <c r="F5839" s="82">
        <f t="shared" si="273"/>
        <v>2.39</v>
      </c>
      <c r="G5839" s="39">
        <f>VLOOKUP(N5839,Currecny_M!$A$1:$P$10,2,FALSE)</f>
        <v>2.35</v>
      </c>
      <c r="H5839" s="39">
        <f>MATCH(C5839,Currecny_M!$A$1:$P$1,0)</f>
        <v>3</v>
      </c>
      <c r="I5839" s="39">
        <f>VLOOKUP(N5839,Currecny_M!$A$1:$P$10,MATCH(Database!C5839,Currecny_M!$A$1:$P$1,0),FALSE)</f>
        <v>2.37</v>
      </c>
      <c r="J5839" s="82">
        <f t="shared" si="274"/>
        <v>5.6643000000000008</v>
      </c>
      <c r="K5839" s="39">
        <f>VLOOKUP('Cover page'!$B$6,Currecny_M!$A$1:$P$10,MATCH(Database!C5839,Currecny_M!$A$1:$P$1,0),FALSE)</f>
        <v>1</v>
      </c>
      <c r="L5839" s="82">
        <f t="shared" si="275"/>
        <v>5.6643000000000008</v>
      </c>
      <c r="M5839" s="82">
        <f>((E5839/$F$1)*VLOOKUP(N5839,Currecny_M!$A$1:$P$10,MATCH(Database!C5839,Currecny_M!$A$1:$P$1,0),FALSE))/VLOOKUP('Cover page'!$B$6,Currecny_M!$A$1:$P$10,MATCH(Database!C5839,Currecny_M!$A$1:$P$1,0),FALSE)</f>
        <v>5.6643000000000008</v>
      </c>
      <c r="N5839" s="6" t="str">
        <f>VLOOKUP(B5839,Master!$A$2:$C$11,3,FALSE)</f>
        <v>Thai</v>
      </c>
      <c r="O5839" s="6" t="str">
        <f>VLOOKUP(B5839,Master!$A$2:$C$11,2,FALSE)</f>
        <v>Asia</v>
      </c>
      <c r="Q5839" s="39" t="str">
        <f>VLOOKUP(D5839,GL_Master!$A$1:$D$80,2,FALSE)</f>
        <v>PL</v>
      </c>
      <c r="R5839" s="39" t="str">
        <f>VLOOKUP(D5839,GL_Master!$A$1:$D$80,3,FALSE)</f>
        <v>Security Expenses</v>
      </c>
      <c r="S5839" s="39" t="str">
        <f>VLOOKUP(D5839,GL_Master!$A$1:$D$80,4,FALSE)</f>
        <v>Security Expenses others</v>
      </c>
    </row>
    <row r="5840" spans="1:19" x14ac:dyDescent="0.25">
      <c r="A5840" s="39" t="s">
        <v>262</v>
      </c>
      <c r="B5840" s="39" t="s">
        <v>43</v>
      </c>
      <c r="C5840" s="7">
        <v>43952</v>
      </c>
      <c r="D5840" s="39" t="s">
        <v>38</v>
      </c>
      <c r="E5840" s="39">
        <v>797</v>
      </c>
      <c r="F5840" s="82">
        <f t="shared" si="273"/>
        <v>0.79700000000000004</v>
      </c>
      <c r="G5840" s="39">
        <f>VLOOKUP(N5840,Currecny_M!$A$1:$P$10,2,FALSE)</f>
        <v>2.35</v>
      </c>
      <c r="H5840" s="39">
        <f>MATCH(C5840,Currecny_M!$A$1:$P$1,0)</f>
        <v>3</v>
      </c>
      <c r="I5840" s="39">
        <f>VLOOKUP(N5840,Currecny_M!$A$1:$P$10,MATCH(Database!C5840,Currecny_M!$A$1:$P$1,0),FALSE)</f>
        <v>2.37</v>
      </c>
      <c r="J5840" s="82">
        <f t="shared" si="274"/>
        <v>1.8888900000000002</v>
      </c>
      <c r="K5840" s="39">
        <f>VLOOKUP('Cover page'!$B$6,Currecny_M!$A$1:$P$10,MATCH(Database!C5840,Currecny_M!$A$1:$P$1,0),FALSE)</f>
        <v>1</v>
      </c>
      <c r="L5840" s="82">
        <f t="shared" si="275"/>
        <v>1.8888900000000002</v>
      </c>
      <c r="M5840" s="82">
        <f>((E5840/$F$1)*VLOOKUP(N5840,Currecny_M!$A$1:$P$10,MATCH(Database!C5840,Currecny_M!$A$1:$P$1,0),FALSE))/VLOOKUP('Cover page'!$B$6,Currecny_M!$A$1:$P$10,MATCH(Database!C5840,Currecny_M!$A$1:$P$1,0),FALSE)</f>
        <v>1.8888900000000002</v>
      </c>
      <c r="N5840" s="6" t="str">
        <f>VLOOKUP(B5840,Master!$A$2:$C$11,3,FALSE)</f>
        <v>Thai</v>
      </c>
      <c r="O5840" s="6" t="str">
        <f>VLOOKUP(B5840,Master!$A$2:$C$11,2,FALSE)</f>
        <v>Asia</v>
      </c>
      <c r="Q5840" s="39" t="str">
        <f>VLOOKUP(D5840,GL_Master!$A$1:$D$80,2,FALSE)</f>
        <v>PL</v>
      </c>
      <c r="R5840" s="39" t="str">
        <f>VLOOKUP(D5840,GL_Master!$A$1:$D$80,3,FALSE)</f>
        <v>House Keeping Expenses</v>
      </c>
      <c r="S5840" s="39" t="str">
        <f>VLOOKUP(D5840,GL_Master!$A$1:$D$80,4,FALSE)</f>
        <v>House Keeping Expenses</v>
      </c>
    </row>
    <row r="5841" spans="1:19" x14ac:dyDescent="0.25">
      <c r="A5841" s="39" t="s">
        <v>262</v>
      </c>
      <c r="B5841" s="39" t="s">
        <v>43</v>
      </c>
      <c r="C5841" s="7">
        <v>43952</v>
      </c>
      <c r="D5841" s="39" t="s">
        <v>107</v>
      </c>
      <c r="E5841" s="39">
        <v>781</v>
      </c>
      <c r="F5841" s="82">
        <f t="shared" si="273"/>
        <v>0.78100000000000003</v>
      </c>
      <c r="G5841" s="39">
        <f>VLOOKUP(N5841,Currecny_M!$A$1:$P$10,2,FALSE)</f>
        <v>2.35</v>
      </c>
      <c r="H5841" s="39">
        <f>MATCH(C5841,Currecny_M!$A$1:$P$1,0)</f>
        <v>3</v>
      </c>
      <c r="I5841" s="39">
        <f>VLOOKUP(N5841,Currecny_M!$A$1:$P$10,MATCH(Database!C5841,Currecny_M!$A$1:$P$1,0),FALSE)</f>
        <v>2.37</v>
      </c>
      <c r="J5841" s="82">
        <f t="shared" si="274"/>
        <v>1.8509700000000002</v>
      </c>
      <c r="K5841" s="39">
        <f>VLOOKUP('Cover page'!$B$6,Currecny_M!$A$1:$P$10,MATCH(Database!C5841,Currecny_M!$A$1:$P$1,0),FALSE)</f>
        <v>1</v>
      </c>
      <c r="L5841" s="82">
        <f t="shared" si="275"/>
        <v>1.8509700000000002</v>
      </c>
      <c r="M5841" s="82">
        <f>((E5841/$F$1)*VLOOKUP(N5841,Currecny_M!$A$1:$P$10,MATCH(Database!C5841,Currecny_M!$A$1:$P$1,0),FALSE))/VLOOKUP('Cover page'!$B$6,Currecny_M!$A$1:$P$10,MATCH(Database!C5841,Currecny_M!$A$1:$P$1,0),FALSE)</f>
        <v>1.8509700000000002</v>
      </c>
      <c r="N5841" s="6" t="str">
        <f>VLOOKUP(B5841,Master!$A$2:$C$11,3,FALSE)</f>
        <v>Thai</v>
      </c>
      <c r="O5841" s="6" t="str">
        <f>VLOOKUP(B5841,Master!$A$2:$C$11,2,FALSE)</f>
        <v>Asia</v>
      </c>
      <c r="Q5841" s="39" t="str">
        <f>VLOOKUP(D5841,GL_Master!$A$1:$D$80,2,FALSE)</f>
        <v>PL</v>
      </c>
      <c r="R5841" s="39" t="str">
        <f>VLOOKUP(D5841,GL_Master!$A$1:$D$80,3,FALSE)</f>
        <v>Misc. expenses</v>
      </c>
      <c r="S5841" s="39" t="str">
        <f>VLOOKUP(D5841,GL_Master!$A$1:$D$80,4,FALSE)</f>
        <v>Repair &amp; Maintenance</v>
      </c>
    </row>
    <row r="5842" spans="1:19" x14ac:dyDescent="0.25">
      <c r="A5842" s="39" t="s">
        <v>262</v>
      </c>
      <c r="B5842" s="39" t="s">
        <v>43</v>
      </c>
      <c r="C5842" s="7">
        <v>43952</v>
      </c>
      <c r="D5842" s="39" t="s">
        <v>108</v>
      </c>
      <c r="E5842" s="39">
        <v>781</v>
      </c>
      <c r="F5842" s="82">
        <f t="shared" si="273"/>
        <v>0.78100000000000003</v>
      </c>
      <c r="G5842" s="39">
        <f>VLOOKUP(N5842,Currecny_M!$A$1:$P$10,2,FALSE)</f>
        <v>2.35</v>
      </c>
      <c r="H5842" s="39">
        <f>MATCH(C5842,Currecny_M!$A$1:$P$1,0)</f>
        <v>3</v>
      </c>
      <c r="I5842" s="39">
        <f>VLOOKUP(N5842,Currecny_M!$A$1:$P$10,MATCH(Database!C5842,Currecny_M!$A$1:$P$1,0),FALSE)</f>
        <v>2.37</v>
      </c>
      <c r="J5842" s="82">
        <f t="shared" si="274"/>
        <v>1.8509700000000002</v>
      </c>
      <c r="K5842" s="39">
        <f>VLOOKUP('Cover page'!$B$6,Currecny_M!$A$1:$P$10,MATCH(Database!C5842,Currecny_M!$A$1:$P$1,0),FALSE)</f>
        <v>1</v>
      </c>
      <c r="L5842" s="82">
        <f t="shared" si="275"/>
        <v>1.8509700000000002</v>
      </c>
      <c r="M5842" s="82">
        <f>((E5842/$F$1)*VLOOKUP(N5842,Currecny_M!$A$1:$P$10,MATCH(Database!C5842,Currecny_M!$A$1:$P$1,0),FALSE))/VLOOKUP('Cover page'!$B$6,Currecny_M!$A$1:$P$10,MATCH(Database!C5842,Currecny_M!$A$1:$P$1,0),FALSE)</f>
        <v>1.8509700000000002</v>
      </c>
      <c r="N5842" s="6" t="str">
        <f>VLOOKUP(B5842,Master!$A$2:$C$11,3,FALSE)</f>
        <v>Thai</v>
      </c>
      <c r="O5842" s="6" t="str">
        <f>VLOOKUP(B5842,Master!$A$2:$C$11,2,FALSE)</f>
        <v>Asia</v>
      </c>
      <c r="Q5842" s="39" t="str">
        <f>VLOOKUP(D5842,GL_Master!$A$1:$D$80,2,FALSE)</f>
        <v>PL</v>
      </c>
      <c r="R5842" s="39" t="str">
        <f>VLOOKUP(D5842,GL_Master!$A$1:$D$80,3,FALSE)</f>
        <v>Misc. expenses</v>
      </c>
      <c r="S5842" s="39" t="str">
        <f>VLOOKUP(D5842,GL_Master!$A$1:$D$80,4,FALSE)</f>
        <v>Repair &amp; Maintenance</v>
      </c>
    </row>
    <row r="5843" spans="1:19" x14ac:dyDescent="0.25">
      <c r="A5843" s="39" t="s">
        <v>262</v>
      </c>
      <c r="B5843" s="39" t="s">
        <v>43</v>
      </c>
      <c r="C5843" s="7">
        <v>43952</v>
      </c>
      <c r="D5843" s="39" t="s">
        <v>9</v>
      </c>
      <c r="E5843" s="39">
        <v>7376</v>
      </c>
      <c r="F5843" s="82">
        <f t="shared" si="273"/>
        <v>7.3760000000000003</v>
      </c>
      <c r="G5843" s="39">
        <f>VLOOKUP(N5843,Currecny_M!$A$1:$P$10,2,FALSE)</f>
        <v>2.35</v>
      </c>
      <c r="H5843" s="39">
        <f>MATCH(C5843,Currecny_M!$A$1:$P$1,0)</f>
        <v>3</v>
      </c>
      <c r="I5843" s="39">
        <f>VLOOKUP(N5843,Currecny_M!$A$1:$P$10,MATCH(Database!C5843,Currecny_M!$A$1:$P$1,0),FALSE)</f>
        <v>2.37</v>
      </c>
      <c r="J5843" s="82">
        <f t="shared" si="274"/>
        <v>17.481120000000001</v>
      </c>
      <c r="K5843" s="39">
        <f>VLOOKUP('Cover page'!$B$6,Currecny_M!$A$1:$P$10,MATCH(Database!C5843,Currecny_M!$A$1:$P$1,0),FALSE)</f>
        <v>1</v>
      </c>
      <c r="L5843" s="82">
        <f t="shared" si="275"/>
        <v>17.481120000000001</v>
      </c>
      <c r="M5843" s="82">
        <f>((E5843/$F$1)*VLOOKUP(N5843,Currecny_M!$A$1:$P$10,MATCH(Database!C5843,Currecny_M!$A$1:$P$1,0),FALSE))/VLOOKUP('Cover page'!$B$6,Currecny_M!$A$1:$P$10,MATCH(Database!C5843,Currecny_M!$A$1:$P$1,0),FALSE)</f>
        <v>17.481120000000001</v>
      </c>
      <c r="N5843" s="6" t="str">
        <f>VLOOKUP(B5843,Master!$A$2:$C$11,3,FALSE)</f>
        <v>Thai</v>
      </c>
      <c r="O5843" s="6" t="str">
        <f>VLOOKUP(B5843,Master!$A$2:$C$11,2,FALSE)</f>
        <v>Asia</v>
      </c>
      <c r="Q5843" s="39" t="str">
        <f>VLOOKUP(D5843,GL_Master!$A$1:$D$80,2,FALSE)</f>
        <v>PL</v>
      </c>
      <c r="R5843" s="39" t="str">
        <f>VLOOKUP(D5843,GL_Master!$A$1:$D$80,3,FALSE)</f>
        <v>Rent</v>
      </c>
      <c r="S5843" s="39" t="str">
        <f>VLOOKUP(D5843,GL_Master!$A$1:$D$80,4,FALSE)</f>
        <v>Office Rent</v>
      </c>
    </row>
    <row r="5844" spans="1:19" x14ac:dyDescent="0.25">
      <c r="A5844" s="39" t="s">
        <v>262</v>
      </c>
      <c r="B5844" s="39" t="s">
        <v>43</v>
      </c>
      <c r="C5844" s="7">
        <v>43952</v>
      </c>
      <c r="D5844" s="39" t="s">
        <v>109</v>
      </c>
      <c r="E5844" s="39">
        <v>-3906</v>
      </c>
      <c r="F5844" s="82">
        <f t="shared" si="273"/>
        <v>-3.9060000000000001</v>
      </c>
      <c r="G5844" s="39">
        <f>VLOOKUP(N5844,Currecny_M!$A$1:$P$10,2,FALSE)</f>
        <v>2.35</v>
      </c>
      <c r="H5844" s="39">
        <f>MATCH(C5844,Currecny_M!$A$1:$P$1,0)</f>
        <v>3</v>
      </c>
      <c r="I5844" s="39">
        <f>VLOOKUP(N5844,Currecny_M!$A$1:$P$10,MATCH(Database!C5844,Currecny_M!$A$1:$P$1,0),FALSE)</f>
        <v>2.37</v>
      </c>
      <c r="J5844" s="82">
        <f t="shared" si="274"/>
        <v>-9.2572200000000002</v>
      </c>
      <c r="K5844" s="39">
        <f>VLOOKUP('Cover page'!$B$6,Currecny_M!$A$1:$P$10,MATCH(Database!C5844,Currecny_M!$A$1:$P$1,0),FALSE)</f>
        <v>1</v>
      </c>
      <c r="L5844" s="82">
        <f t="shared" si="275"/>
        <v>-9.2572200000000002</v>
      </c>
      <c r="M5844" s="82">
        <f>((E5844/$F$1)*VLOOKUP(N5844,Currecny_M!$A$1:$P$10,MATCH(Database!C5844,Currecny_M!$A$1:$P$1,0),FALSE))/VLOOKUP('Cover page'!$B$6,Currecny_M!$A$1:$P$10,MATCH(Database!C5844,Currecny_M!$A$1:$P$1,0),FALSE)</f>
        <v>-9.2572200000000002</v>
      </c>
      <c r="N5844" s="6" t="str">
        <f>VLOOKUP(B5844,Master!$A$2:$C$11,3,FALSE)</f>
        <v>Thai</v>
      </c>
      <c r="O5844" s="6" t="str">
        <f>VLOOKUP(B5844,Master!$A$2:$C$11,2,FALSE)</f>
        <v>Asia</v>
      </c>
      <c r="Q5844" s="39" t="str">
        <f>VLOOKUP(D5844,GL_Master!$A$1:$D$80,2,FALSE)</f>
        <v>PL</v>
      </c>
      <c r="R5844" s="39" t="str">
        <f>VLOOKUP(D5844,GL_Master!$A$1:$D$80,3,FALSE)</f>
        <v>Travelling and conveyance</v>
      </c>
      <c r="S5844" s="39" t="str">
        <f>VLOOKUP(D5844,GL_Master!$A$1:$D$80,4,FALSE)</f>
        <v>Travelling , hotel lodging</v>
      </c>
    </row>
    <row r="5845" spans="1:19" x14ac:dyDescent="0.25">
      <c r="A5845" s="39" t="s">
        <v>262</v>
      </c>
      <c r="B5845" s="39" t="s">
        <v>43</v>
      </c>
      <c r="C5845" s="7">
        <v>43952</v>
      </c>
      <c r="D5845" s="39" t="s">
        <v>110</v>
      </c>
      <c r="E5845" s="39">
        <v>1609</v>
      </c>
      <c r="F5845" s="82">
        <f t="shared" si="273"/>
        <v>1.609</v>
      </c>
      <c r="G5845" s="39">
        <f>VLOOKUP(N5845,Currecny_M!$A$1:$P$10,2,FALSE)</f>
        <v>2.35</v>
      </c>
      <c r="H5845" s="39">
        <f>MATCH(C5845,Currecny_M!$A$1:$P$1,0)</f>
        <v>3</v>
      </c>
      <c r="I5845" s="39">
        <f>VLOOKUP(N5845,Currecny_M!$A$1:$P$10,MATCH(Database!C5845,Currecny_M!$A$1:$P$1,0),FALSE)</f>
        <v>2.37</v>
      </c>
      <c r="J5845" s="82">
        <f t="shared" si="274"/>
        <v>3.8133300000000001</v>
      </c>
      <c r="K5845" s="39">
        <f>VLOOKUP('Cover page'!$B$6,Currecny_M!$A$1:$P$10,MATCH(Database!C5845,Currecny_M!$A$1:$P$1,0),FALSE)</f>
        <v>1</v>
      </c>
      <c r="L5845" s="82">
        <f t="shared" si="275"/>
        <v>3.8133300000000001</v>
      </c>
      <c r="M5845" s="82">
        <f>((E5845/$F$1)*VLOOKUP(N5845,Currecny_M!$A$1:$P$10,MATCH(Database!C5845,Currecny_M!$A$1:$P$1,0),FALSE))/VLOOKUP('Cover page'!$B$6,Currecny_M!$A$1:$P$10,MATCH(Database!C5845,Currecny_M!$A$1:$P$1,0),FALSE)</f>
        <v>3.8133300000000001</v>
      </c>
      <c r="N5845" s="6" t="str">
        <f>VLOOKUP(B5845,Master!$A$2:$C$11,3,FALSE)</f>
        <v>Thai</v>
      </c>
      <c r="O5845" s="6" t="str">
        <f>VLOOKUP(B5845,Master!$A$2:$C$11,2,FALSE)</f>
        <v>Asia</v>
      </c>
      <c r="Q5845" s="39" t="str">
        <f>VLOOKUP(D5845,GL_Master!$A$1:$D$80,2,FALSE)</f>
        <v>PL</v>
      </c>
      <c r="R5845" s="39" t="str">
        <f>VLOOKUP(D5845,GL_Master!$A$1:$D$80,3,FALSE)</f>
        <v>Travelling and conveyance</v>
      </c>
      <c r="S5845" s="39" t="str">
        <f>VLOOKUP(D5845,GL_Master!$A$1:$D$80,4,FALSE)</f>
        <v>Travelling , hotel lodging</v>
      </c>
    </row>
    <row r="5846" spans="1:19" x14ac:dyDescent="0.25">
      <c r="A5846" s="39" t="s">
        <v>262</v>
      </c>
      <c r="B5846" s="39" t="s">
        <v>43</v>
      </c>
      <c r="C5846" s="7">
        <v>43952</v>
      </c>
      <c r="D5846" s="39" t="s">
        <v>111</v>
      </c>
      <c r="E5846" s="39">
        <v>781</v>
      </c>
      <c r="F5846" s="82">
        <f t="shared" si="273"/>
        <v>0.78100000000000003</v>
      </c>
      <c r="G5846" s="39">
        <f>VLOOKUP(N5846,Currecny_M!$A$1:$P$10,2,FALSE)</f>
        <v>2.35</v>
      </c>
      <c r="H5846" s="39">
        <f>MATCH(C5846,Currecny_M!$A$1:$P$1,0)</f>
        <v>3</v>
      </c>
      <c r="I5846" s="39">
        <f>VLOOKUP(N5846,Currecny_M!$A$1:$P$10,MATCH(Database!C5846,Currecny_M!$A$1:$P$1,0),FALSE)</f>
        <v>2.37</v>
      </c>
      <c r="J5846" s="82">
        <f t="shared" si="274"/>
        <v>1.8509700000000002</v>
      </c>
      <c r="K5846" s="39">
        <f>VLOOKUP('Cover page'!$B$6,Currecny_M!$A$1:$P$10,MATCH(Database!C5846,Currecny_M!$A$1:$P$1,0),FALSE)</f>
        <v>1</v>
      </c>
      <c r="L5846" s="82">
        <f t="shared" si="275"/>
        <v>1.8509700000000002</v>
      </c>
      <c r="M5846" s="82">
        <f>((E5846/$F$1)*VLOOKUP(N5846,Currecny_M!$A$1:$P$10,MATCH(Database!C5846,Currecny_M!$A$1:$P$1,0),FALSE))/VLOOKUP('Cover page'!$B$6,Currecny_M!$A$1:$P$10,MATCH(Database!C5846,Currecny_M!$A$1:$P$1,0),FALSE)</f>
        <v>1.8509700000000002</v>
      </c>
      <c r="N5846" s="6" t="str">
        <f>VLOOKUP(B5846,Master!$A$2:$C$11,3,FALSE)</f>
        <v>Thai</v>
      </c>
      <c r="O5846" s="6" t="str">
        <f>VLOOKUP(B5846,Master!$A$2:$C$11,2,FALSE)</f>
        <v>Asia</v>
      </c>
      <c r="Q5846" s="39" t="str">
        <f>VLOOKUP(D5846,GL_Master!$A$1:$D$80,2,FALSE)</f>
        <v>PL</v>
      </c>
      <c r="R5846" s="39" t="str">
        <f>VLOOKUP(D5846,GL_Master!$A$1:$D$80,3,FALSE)</f>
        <v>Legal &amp; Professional expenses</v>
      </c>
      <c r="S5846" s="39" t="str">
        <f>VLOOKUP(D5846,GL_Master!$A$1:$D$80,4,FALSE)</f>
        <v>Professional Fees - Others</v>
      </c>
    </row>
    <row r="5847" spans="1:19" x14ac:dyDescent="0.25">
      <c r="A5847" s="39" t="s">
        <v>262</v>
      </c>
      <c r="B5847" s="39" t="s">
        <v>43</v>
      </c>
      <c r="C5847" s="7">
        <v>43952</v>
      </c>
      <c r="D5847" s="39" t="s">
        <v>112</v>
      </c>
      <c r="E5847" s="39">
        <v>8196</v>
      </c>
      <c r="F5847" s="82">
        <f t="shared" si="273"/>
        <v>8.1959999999999997</v>
      </c>
      <c r="G5847" s="39">
        <f>VLOOKUP(N5847,Currecny_M!$A$1:$P$10,2,FALSE)</f>
        <v>2.35</v>
      </c>
      <c r="H5847" s="39">
        <f>MATCH(C5847,Currecny_M!$A$1:$P$1,0)</f>
        <v>3</v>
      </c>
      <c r="I5847" s="39">
        <f>VLOOKUP(N5847,Currecny_M!$A$1:$P$10,MATCH(Database!C5847,Currecny_M!$A$1:$P$1,0),FALSE)</f>
        <v>2.37</v>
      </c>
      <c r="J5847" s="82">
        <f t="shared" si="274"/>
        <v>19.424520000000001</v>
      </c>
      <c r="K5847" s="39">
        <f>VLOOKUP('Cover page'!$B$6,Currecny_M!$A$1:$P$10,MATCH(Database!C5847,Currecny_M!$A$1:$P$1,0),FALSE)</f>
        <v>1</v>
      </c>
      <c r="L5847" s="82">
        <f t="shared" si="275"/>
        <v>19.424520000000001</v>
      </c>
      <c r="M5847" s="82">
        <f>((E5847/$F$1)*VLOOKUP(N5847,Currecny_M!$A$1:$P$10,MATCH(Database!C5847,Currecny_M!$A$1:$P$1,0),FALSE))/VLOOKUP('Cover page'!$B$6,Currecny_M!$A$1:$P$10,MATCH(Database!C5847,Currecny_M!$A$1:$P$1,0),FALSE)</f>
        <v>19.424520000000001</v>
      </c>
      <c r="N5847" s="6" t="str">
        <f>VLOOKUP(B5847,Master!$A$2:$C$11,3,FALSE)</f>
        <v>Thai</v>
      </c>
      <c r="O5847" s="6" t="str">
        <f>VLOOKUP(B5847,Master!$A$2:$C$11,2,FALSE)</f>
        <v>Asia</v>
      </c>
      <c r="Q5847" s="39" t="str">
        <f>VLOOKUP(D5847,GL_Master!$A$1:$D$80,2,FALSE)</f>
        <v>PL</v>
      </c>
      <c r="R5847" s="39" t="str">
        <f>VLOOKUP(D5847,GL_Master!$A$1:$D$80,3,FALSE)</f>
        <v>Finance Cost</v>
      </c>
      <c r="S5847" s="39" t="str">
        <f>VLOOKUP(D5847,GL_Master!$A$1:$D$80,4,FALSE)</f>
        <v>Interest expense</v>
      </c>
    </row>
    <row r="5848" spans="1:19" x14ac:dyDescent="0.25">
      <c r="A5848" s="39" t="s">
        <v>262</v>
      </c>
      <c r="B5848" s="39" t="s">
        <v>43</v>
      </c>
      <c r="C5848" s="7">
        <v>43952</v>
      </c>
      <c r="D5848" s="39" t="s">
        <v>25</v>
      </c>
      <c r="E5848" s="39">
        <v>73072</v>
      </c>
      <c r="F5848" s="82">
        <f t="shared" si="273"/>
        <v>73.072000000000003</v>
      </c>
      <c r="G5848" s="39">
        <f>VLOOKUP(N5848,Currecny_M!$A$1:$P$10,2,FALSE)</f>
        <v>2.35</v>
      </c>
      <c r="H5848" s="39">
        <f>MATCH(C5848,Currecny_M!$A$1:$P$1,0)</f>
        <v>3</v>
      </c>
      <c r="I5848" s="39">
        <f>VLOOKUP(N5848,Currecny_M!$A$1:$P$10,MATCH(Database!C5848,Currecny_M!$A$1:$P$1,0),FALSE)</f>
        <v>2.37</v>
      </c>
      <c r="J5848" s="82">
        <f t="shared" si="274"/>
        <v>173.18064000000001</v>
      </c>
      <c r="K5848" s="39">
        <f>VLOOKUP('Cover page'!$B$6,Currecny_M!$A$1:$P$10,MATCH(Database!C5848,Currecny_M!$A$1:$P$1,0),FALSE)</f>
        <v>1</v>
      </c>
      <c r="L5848" s="82">
        <f t="shared" si="275"/>
        <v>173.18064000000001</v>
      </c>
      <c r="M5848" s="82">
        <f>((E5848/$F$1)*VLOOKUP(N5848,Currecny_M!$A$1:$P$10,MATCH(Database!C5848,Currecny_M!$A$1:$P$1,0),FALSE))/VLOOKUP('Cover page'!$B$6,Currecny_M!$A$1:$P$10,MATCH(Database!C5848,Currecny_M!$A$1:$P$1,0),FALSE)</f>
        <v>173.18064000000001</v>
      </c>
      <c r="N5848" s="6" t="str">
        <f>VLOOKUP(B5848,Master!$A$2:$C$11,3,FALSE)</f>
        <v>Thai</v>
      </c>
      <c r="O5848" s="6" t="str">
        <f>VLOOKUP(B5848,Master!$A$2:$C$11,2,FALSE)</f>
        <v>Asia</v>
      </c>
      <c r="Q5848" s="39" t="str">
        <f>VLOOKUP(D5848,GL_Master!$A$1:$D$80,2,FALSE)</f>
        <v>PL</v>
      </c>
      <c r="R5848" s="39" t="str">
        <f>VLOOKUP(D5848,GL_Master!$A$1:$D$80,3,FALSE)</f>
        <v>Depreciation</v>
      </c>
      <c r="S5848" s="39" t="str">
        <f>VLOOKUP(D5848,GL_Master!$A$1:$D$80,4,FALSE)</f>
        <v>Depreciation</v>
      </c>
    </row>
    <row r="5849" spans="1:19" x14ac:dyDescent="0.25">
      <c r="A5849" s="39" t="s">
        <v>262</v>
      </c>
      <c r="B5849" s="39" t="s">
        <v>43</v>
      </c>
      <c r="C5849" s="7">
        <v>43983</v>
      </c>
      <c r="D5849" s="39" t="s">
        <v>51</v>
      </c>
      <c r="E5849" s="39">
        <v>-765957</v>
      </c>
      <c r="F5849" s="82">
        <f t="shared" si="273"/>
        <v>-765.95699999999999</v>
      </c>
      <c r="G5849" s="39">
        <f>VLOOKUP(N5849,Currecny_M!$A$1:$P$10,2,FALSE)</f>
        <v>2.35</v>
      </c>
      <c r="H5849" s="39">
        <f>MATCH(C5849,Currecny_M!$A$1:$P$1,0)</f>
        <v>4</v>
      </c>
      <c r="I5849" s="39">
        <f>VLOOKUP(N5849,Currecny_M!$A$1:$P$10,MATCH(Database!C5849,Currecny_M!$A$1:$P$1,0),FALSE)</f>
        <v>2.39</v>
      </c>
      <c r="J5849" s="82">
        <f t="shared" si="274"/>
        <v>-1830.63723</v>
      </c>
      <c r="K5849" s="39">
        <f>VLOOKUP('Cover page'!$B$6,Currecny_M!$A$1:$P$10,MATCH(Database!C5849,Currecny_M!$A$1:$P$1,0),FALSE)</f>
        <v>1</v>
      </c>
      <c r="L5849" s="82">
        <f t="shared" si="275"/>
        <v>-1830.63723</v>
      </c>
      <c r="M5849" s="82">
        <f>((E5849/$F$1)*VLOOKUP(N5849,Currecny_M!$A$1:$P$10,MATCH(Database!C5849,Currecny_M!$A$1:$P$1,0),FALSE))/VLOOKUP('Cover page'!$B$6,Currecny_M!$A$1:$P$10,MATCH(Database!C5849,Currecny_M!$A$1:$P$1,0),FALSE)</f>
        <v>-1830.63723</v>
      </c>
      <c r="N5849" s="6" t="str">
        <f>VLOOKUP(B5849,Master!$A$2:$C$11,3,FALSE)</f>
        <v>Thai</v>
      </c>
      <c r="O5849" s="6" t="str">
        <f>VLOOKUP(B5849,Master!$A$2:$C$11,2,FALSE)</f>
        <v>Asia</v>
      </c>
      <c r="Q5849" s="39" t="str">
        <f>VLOOKUP(D5849,GL_Master!$A$1:$D$80,2,FALSE)</f>
        <v>BS</v>
      </c>
      <c r="R5849" s="39" t="str">
        <f>VLOOKUP(D5849,GL_Master!$A$1:$D$80,3,FALSE)</f>
        <v>Share Capital</v>
      </c>
      <c r="S5849" s="39" t="str">
        <f>VLOOKUP(D5849,GL_Master!$A$1:$D$80,4,FALSE)</f>
        <v>Equity shares</v>
      </c>
    </row>
    <row r="5850" spans="1:19" x14ac:dyDescent="0.25">
      <c r="A5850" s="39" t="s">
        <v>262</v>
      </c>
      <c r="B5850" s="39" t="s">
        <v>43</v>
      </c>
      <c r="C5850" s="7">
        <v>43983</v>
      </c>
      <c r="D5850" s="39" t="s">
        <v>52</v>
      </c>
      <c r="E5850" s="39">
        <v>-1467574</v>
      </c>
      <c r="F5850" s="82">
        <f t="shared" si="273"/>
        <v>-1467.5740000000001</v>
      </c>
      <c r="G5850" s="39">
        <f>VLOOKUP(N5850,Currecny_M!$A$1:$P$10,2,FALSE)</f>
        <v>2.35</v>
      </c>
      <c r="H5850" s="39">
        <f>MATCH(C5850,Currecny_M!$A$1:$P$1,0)</f>
        <v>4</v>
      </c>
      <c r="I5850" s="39">
        <f>VLOOKUP(N5850,Currecny_M!$A$1:$P$10,MATCH(Database!C5850,Currecny_M!$A$1:$P$1,0),FALSE)</f>
        <v>2.39</v>
      </c>
      <c r="J5850" s="82">
        <f t="shared" si="274"/>
        <v>-3507.5018600000003</v>
      </c>
      <c r="K5850" s="39">
        <f>VLOOKUP('Cover page'!$B$6,Currecny_M!$A$1:$P$10,MATCH(Database!C5850,Currecny_M!$A$1:$P$1,0),FALSE)</f>
        <v>1</v>
      </c>
      <c r="L5850" s="82">
        <f t="shared" si="275"/>
        <v>-3507.5018600000003</v>
      </c>
      <c r="M5850" s="82">
        <f>((E5850/$F$1)*VLOOKUP(N5850,Currecny_M!$A$1:$P$10,MATCH(Database!C5850,Currecny_M!$A$1:$P$1,0),FALSE))/VLOOKUP('Cover page'!$B$6,Currecny_M!$A$1:$P$10,MATCH(Database!C5850,Currecny_M!$A$1:$P$1,0),FALSE)</f>
        <v>-3507.5018600000003</v>
      </c>
      <c r="N5850" s="6" t="str">
        <f>VLOOKUP(B5850,Master!$A$2:$C$11,3,FALSE)</f>
        <v>Thai</v>
      </c>
      <c r="O5850" s="6" t="str">
        <f>VLOOKUP(B5850,Master!$A$2:$C$11,2,FALSE)</f>
        <v>Asia</v>
      </c>
      <c r="Q5850" s="39" t="str">
        <f>VLOOKUP(D5850,GL_Master!$A$1:$D$80,2,FALSE)</f>
        <v>BS</v>
      </c>
      <c r="R5850" s="39" t="str">
        <f>VLOOKUP(D5850,GL_Master!$A$1:$D$80,3,FALSE)</f>
        <v>Reserve and Surplus</v>
      </c>
      <c r="S5850" s="39" t="str">
        <f>VLOOKUP(D5850,GL_Master!$A$1:$D$80,4,FALSE)</f>
        <v>Reserves at the commencement of the year</v>
      </c>
    </row>
    <row r="5851" spans="1:19" x14ac:dyDescent="0.25">
      <c r="A5851" s="39" t="s">
        <v>262</v>
      </c>
      <c r="B5851" s="39" t="s">
        <v>43</v>
      </c>
      <c r="C5851" s="7">
        <v>43983</v>
      </c>
      <c r="D5851" s="39" t="s">
        <v>53</v>
      </c>
      <c r="E5851" s="39">
        <v>-533451</v>
      </c>
      <c r="F5851" s="82">
        <f t="shared" si="273"/>
        <v>-533.45100000000002</v>
      </c>
      <c r="G5851" s="39">
        <f>VLOOKUP(N5851,Currecny_M!$A$1:$P$10,2,FALSE)</f>
        <v>2.35</v>
      </c>
      <c r="H5851" s="39">
        <f>MATCH(C5851,Currecny_M!$A$1:$P$1,0)</f>
        <v>4</v>
      </c>
      <c r="I5851" s="39">
        <f>VLOOKUP(N5851,Currecny_M!$A$1:$P$10,MATCH(Database!C5851,Currecny_M!$A$1:$P$1,0),FALSE)</f>
        <v>2.39</v>
      </c>
      <c r="J5851" s="82">
        <f t="shared" si="274"/>
        <v>-1274.9478900000001</v>
      </c>
      <c r="K5851" s="39">
        <f>VLOOKUP('Cover page'!$B$6,Currecny_M!$A$1:$P$10,MATCH(Database!C5851,Currecny_M!$A$1:$P$1,0),FALSE)</f>
        <v>1</v>
      </c>
      <c r="L5851" s="82">
        <f t="shared" si="275"/>
        <v>-1274.9478900000001</v>
      </c>
      <c r="M5851" s="82">
        <f>((E5851/$F$1)*VLOOKUP(N5851,Currecny_M!$A$1:$P$10,MATCH(Database!C5851,Currecny_M!$A$1:$P$1,0),FALSE))/VLOOKUP('Cover page'!$B$6,Currecny_M!$A$1:$P$10,MATCH(Database!C5851,Currecny_M!$A$1:$P$1,0),FALSE)</f>
        <v>-1274.9478900000001</v>
      </c>
      <c r="N5851" s="6" t="str">
        <f>VLOOKUP(B5851,Master!$A$2:$C$11,3,FALSE)</f>
        <v>Thai</v>
      </c>
      <c r="O5851" s="6" t="str">
        <f>VLOOKUP(B5851,Master!$A$2:$C$11,2,FALSE)</f>
        <v>Asia</v>
      </c>
      <c r="Q5851" s="39" t="str">
        <f>VLOOKUP(D5851,GL_Master!$A$1:$D$80,2,FALSE)</f>
        <v>BS</v>
      </c>
      <c r="R5851" s="39" t="str">
        <f>VLOOKUP(D5851,GL_Master!$A$1:$D$80,3,FALSE)</f>
        <v>Loan Fund</v>
      </c>
      <c r="S5851" s="39" t="str">
        <f>VLOOKUP(D5851,GL_Master!$A$1:$D$80,4,FALSE)</f>
        <v>Term Loan</v>
      </c>
    </row>
    <row r="5852" spans="1:19" x14ac:dyDescent="0.25">
      <c r="A5852" s="39" t="s">
        <v>262</v>
      </c>
      <c r="B5852" s="39" t="s">
        <v>43</v>
      </c>
      <c r="C5852" s="7">
        <v>43983</v>
      </c>
      <c r="D5852" s="39" t="s">
        <v>54</v>
      </c>
      <c r="E5852" s="39">
        <v>1578</v>
      </c>
      <c r="F5852" s="82">
        <f t="shared" si="273"/>
        <v>1.5780000000000001</v>
      </c>
      <c r="G5852" s="39">
        <f>VLOOKUP(N5852,Currecny_M!$A$1:$P$10,2,FALSE)</f>
        <v>2.35</v>
      </c>
      <c r="H5852" s="39">
        <f>MATCH(C5852,Currecny_M!$A$1:$P$1,0)</f>
        <v>4</v>
      </c>
      <c r="I5852" s="39">
        <f>VLOOKUP(N5852,Currecny_M!$A$1:$P$10,MATCH(Database!C5852,Currecny_M!$A$1:$P$1,0),FALSE)</f>
        <v>2.39</v>
      </c>
      <c r="J5852" s="82">
        <f t="shared" si="274"/>
        <v>3.7714200000000004</v>
      </c>
      <c r="K5852" s="39">
        <f>VLOOKUP('Cover page'!$B$6,Currecny_M!$A$1:$P$10,MATCH(Database!C5852,Currecny_M!$A$1:$P$1,0),FALSE)</f>
        <v>1</v>
      </c>
      <c r="L5852" s="82">
        <f t="shared" si="275"/>
        <v>3.7714200000000004</v>
      </c>
      <c r="M5852" s="82">
        <f>((E5852/$F$1)*VLOOKUP(N5852,Currecny_M!$A$1:$P$10,MATCH(Database!C5852,Currecny_M!$A$1:$P$1,0),FALSE))/VLOOKUP('Cover page'!$B$6,Currecny_M!$A$1:$P$10,MATCH(Database!C5852,Currecny_M!$A$1:$P$1,0),FALSE)</f>
        <v>3.7714200000000004</v>
      </c>
      <c r="N5852" s="6" t="str">
        <f>VLOOKUP(B5852,Master!$A$2:$C$11,3,FALSE)</f>
        <v>Thai</v>
      </c>
      <c r="O5852" s="6" t="str">
        <f>VLOOKUP(B5852,Master!$A$2:$C$11,2,FALSE)</f>
        <v>Asia</v>
      </c>
      <c r="Q5852" s="39" t="str">
        <f>VLOOKUP(D5852,GL_Master!$A$1:$D$80,2,FALSE)</f>
        <v>BS</v>
      </c>
      <c r="R5852" s="39" t="str">
        <f>VLOOKUP(D5852,GL_Master!$A$1:$D$80,3,FALSE)</f>
        <v>Trade Payables</v>
      </c>
      <c r="S5852" s="39" t="str">
        <f>VLOOKUP(D5852,GL_Master!$A$1:$D$80,4,FALSE)</f>
        <v>Trade payable</v>
      </c>
    </row>
    <row r="5853" spans="1:19" x14ac:dyDescent="0.25">
      <c r="A5853" s="39" t="s">
        <v>262</v>
      </c>
      <c r="B5853" s="39" t="s">
        <v>43</v>
      </c>
      <c r="C5853" s="7">
        <v>43983</v>
      </c>
      <c r="D5853" s="39" t="s">
        <v>34</v>
      </c>
      <c r="E5853" s="39">
        <v>-42970</v>
      </c>
      <c r="F5853" s="82">
        <f t="shared" si="273"/>
        <v>-42.97</v>
      </c>
      <c r="G5853" s="39">
        <f>VLOOKUP(N5853,Currecny_M!$A$1:$P$10,2,FALSE)</f>
        <v>2.35</v>
      </c>
      <c r="H5853" s="39">
        <f>MATCH(C5853,Currecny_M!$A$1:$P$1,0)</f>
        <v>4</v>
      </c>
      <c r="I5853" s="39">
        <f>VLOOKUP(N5853,Currecny_M!$A$1:$P$10,MATCH(Database!C5853,Currecny_M!$A$1:$P$1,0),FALSE)</f>
        <v>2.39</v>
      </c>
      <c r="J5853" s="82">
        <f t="shared" si="274"/>
        <v>-102.6983</v>
      </c>
      <c r="K5853" s="39">
        <f>VLOOKUP('Cover page'!$B$6,Currecny_M!$A$1:$P$10,MATCH(Database!C5853,Currecny_M!$A$1:$P$1,0),FALSE)</f>
        <v>1</v>
      </c>
      <c r="L5853" s="82">
        <f t="shared" si="275"/>
        <v>-102.6983</v>
      </c>
      <c r="M5853" s="82">
        <f>((E5853/$F$1)*VLOOKUP(N5853,Currecny_M!$A$1:$P$10,MATCH(Database!C5853,Currecny_M!$A$1:$P$1,0),FALSE))/VLOOKUP('Cover page'!$B$6,Currecny_M!$A$1:$P$10,MATCH(Database!C5853,Currecny_M!$A$1:$P$1,0),FALSE)</f>
        <v>-102.6983</v>
      </c>
      <c r="N5853" s="6" t="str">
        <f>VLOOKUP(B5853,Master!$A$2:$C$11,3,FALSE)</f>
        <v>Thai</v>
      </c>
      <c r="O5853" s="6" t="str">
        <f>VLOOKUP(B5853,Master!$A$2:$C$11,2,FALSE)</f>
        <v>Asia</v>
      </c>
      <c r="Q5853" s="39" t="str">
        <f>VLOOKUP(D5853,GL_Master!$A$1:$D$80,2,FALSE)</f>
        <v>BS</v>
      </c>
      <c r="R5853" s="39" t="str">
        <f>VLOOKUP(D5853,GL_Master!$A$1:$D$80,3,FALSE)</f>
        <v>Provisions</v>
      </c>
      <c r="S5853" s="39" t="str">
        <f>VLOOKUP(D5853,GL_Master!$A$1:$D$80,4,FALSE)</f>
        <v>Expenses payables</v>
      </c>
    </row>
    <row r="5854" spans="1:19" x14ac:dyDescent="0.25">
      <c r="A5854" s="39" t="s">
        <v>262</v>
      </c>
      <c r="B5854" s="39" t="s">
        <v>43</v>
      </c>
      <c r="C5854" s="7">
        <v>43983</v>
      </c>
      <c r="D5854" s="39" t="s">
        <v>18</v>
      </c>
      <c r="E5854" s="39">
        <v>-25644</v>
      </c>
      <c r="F5854" s="82">
        <f t="shared" si="273"/>
        <v>-25.643999999999998</v>
      </c>
      <c r="G5854" s="39">
        <f>VLOOKUP(N5854,Currecny_M!$A$1:$P$10,2,FALSE)</f>
        <v>2.35</v>
      </c>
      <c r="H5854" s="39">
        <f>MATCH(C5854,Currecny_M!$A$1:$P$1,0)</f>
        <v>4</v>
      </c>
      <c r="I5854" s="39">
        <f>VLOOKUP(N5854,Currecny_M!$A$1:$P$10,MATCH(Database!C5854,Currecny_M!$A$1:$P$1,0),FALSE)</f>
        <v>2.39</v>
      </c>
      <c r="J5854" s="82">
        <f t="shared" si="274"/>
        <v>-61.289160000000003</v>
      </c>
      <c r="K5854" s="39">
        <f>VLOOKUP('Cover page'!$B$6,Currecny_M!$A$1:$P$10,MATCH(Database!C5854,Currecny_M!$A$1:$P$1,0),FALSE)</f>
        <v>1</v>
      </c>
      <c r="L5854" s="82">
        <f t="shared" si="275"/>
        <v>-61.289160000000003</v>
      </c>
      <c r="M5854" s="82">
        <f>((E5854/$F$1)*VLOOKUP(N5854,Currecny_M!$A$1:$P$10,MATCH(Database!C5854,Currecny_M!$A$1:$P$1,0),FALSE))/VLOOKUP('Cover page'!$B$6,Currecny_M!$A$1:$P$10,MATCH(Database!C5854,Currecny_M!$A$1:$P$1,0),FALSE)</f>
        <v>-61.289160000000003</v>
      </c>
      <c r="N5854" s="6" t="str">
        <f>VLOOKUP(B5854,Master!$A$2:$C$11,3,FALSE)</f>
        <v>Thai</v>
      </c>
      <c r="O5854" s="6" t="str">
        <f>VLOOKUP(B5854,Master!$A$2:$C$11,2,FALSE)</f>
        <v>Asia</v>
      </c>
      <c r="Q5854" s="39" t="str">
        <f>VLOOKUP(D5854,GL_Master!$A$1:$D$80,2,FALSE)</f>
        <v>BS</v>
      </c>
      <c r="R5854" s="39" t="str">
        <f>VLOOKUP(D5854,GL_Master!$A$1:$D$80,3,FALSE)</f>
        <v>Other current liabilities</v>
      </c>
      <c r="S5854" s="39" t="str">
        <f>VLOOKUP(D5854,GL_Master!$A$1:$D$80,4,FALSE)</f>
        <v>Employee related liabilities</v>
      </c>
    </row>
    <row r="5855" spans="1:19" x14ac:dyDescent="0.25">
      <c r="A5855" s="39" t="s">
        <v>262</v>
      </c>
      <c r="B5855" s="39" t="s">
        <v>43</v>
      </c>
      <c r="C5855" s="7">
        <v>43983</v>
      </c>
      <c r="D5855" s="39" t="s">
        <v>55</v>
      </c>
      <c r="E5855" s="39">
        <v>-3248</v>
      </c>
      <c r="F5855" s="82">
        <f t="shared" si="273"/>
        <v>-3.2480000000000002</v>
      </c>
      <c r="G5855" s="39">
        <f>VLOOKUP(N5855,Currecny_M!$A$1:$P$10,2,FALSE)</f>
        <v>2.35</v>
      </c>
      <c r="H5855" s="39">
        <f>MATCH(C5855,Currecny_M!$A$1:$P$1,0)</f>
        <v>4</v>
      </c>
      <c r="I5855" s="39">
        <f>VLOOKUP(N5855,Currecny_M!$A$1:$P$10,MATCH(Database!C5855,Currecny_M!$A$1:$P$1,0),FALSE)</f>
        <v>2.39</v>
      </c>
      <c r="J5855" s="82">
        <f t="shared" si="274"/>
        <v>-7.7627200000000007</v>
      </c>
      <c r="K5855" s="39">
        <f>VLOOKUP('Cover page'!$B$6,Currecny_M!$A$1:$P$10,MATCH(Database!C5855,Currecny_M!$A$1:$P$1,0),FALSE)</f>
        <v>1</v>
      </c>
      <c r="L5855" s="82">
        <f t="shared" si="275"/>
        <v>-7.7627200000000007</v>
      </c>
      <c r="M5855" s="82">
        <f>((E5855/$F$1)*VLOOKUP(N5855,Currecny_M!$A$1:$P$10,MATCH(Database!C5855,Currecny_M!$A$1:$P$1,0),FALSE))/VLOOKUP('Cover page'!$B$6,Currecny_M!$A$1:$P$10,MATCH(Database!C5855,Currecny_M!$A$1:$P$1,0),FALSE)</f>
        <v>-7.7627200000000007</v>
      </c>
      <c r="N5855" s="6" t="str">
        <f>VLOOKUP(B5855,Master!$A$2:$C$11,3,FALSE)</f>
        <v>Thai</v>
      </c>
      <c r="O5855" s="6" t="str">
        <f>VLOOKUP(B5855,Master!$A$2:$C$11,2,FALSE)</f>
        <v>Asia</v>
      </c>
      <c r="Q5855" s="39" t="str">
        <f>VLOOKUP(D5855,GL_Master!$A$1:$D$80,2,FALSE)</f>
        <v>BS</v>
      </c>
      <c r="R5855" s="39" t="str">
        <f>VLOOKUP(D5855,GL_Master!$A$1:$D$80,3,FALSE)</f>
        <v>Other current liabilities</v>
      </c>
      <c r="S5855" s="39" t="str">
        <f>VLOOKUP(D5855,GL_Master!$A$1:$D$80,4,FALSE)</f>
        <v>Security deposit received</v>
      </c>
    </row>
    <row r="5856" spans="1:19" x14ac:dyDescent="0.25">
      <c r="A5856" s="39" t="s">
        <v>262</v>
      </c>
      <c r="B5856" s="39" t="s">
        <v>43</v>
      </c>
      <c r="C5856" s="7">
        <v>43983</v>
      </c>
      <c r="D5856" s="39" t="s">
        <v>56</v>
      </c>
      <c r="E5856" s="39">
        <v>-774</v>
      </c>
      <c r="F5856" s="82">
        <f t="shared" si="273"/>
        <v>-0.77400000000000002</v>
      </c>
      <c r="G5856" s="39">
        <f>VLOOKUP(N5856,Currecny_M!$A$1:$P$10,2,FALSE)</f>
        <v>2.35</v>
      </c>
      <c r="H5856" s="39">
        <f>MATCH(C5856,Currecny_M!$A$1:$P$1,0)</f>
        <v>4</v>
      </c>
      <c r="I5856" s="39">
        <f>VLOOKUP(N5856,Currecny_M!$A$1:$P$10,MATCH(Database!C5856,Currecny_M!$A$1:$P$1,0),FALSE)</f>
        <v>2.39</v>
      </c>
      <c r="J5856" s="82">
        <f t="shared" si="274"/>
        <v>-1.8498600000000001</v>
      </c>
      <c r="K5856" s="39">
        <f>VLOOKUP('Cover page'!$B$6,Currecny_M!$A$1:$P$10,MATCH(Database!C5856,Currecny_M!$A$1:$P$1,0),FALSE)</f>
        <v>1</v>
      </c>
      <c r="L5856" s="82">
        <f t="shared" si="275"/>
        <v>-1.8498600000000001</v>
      </c>
      <c r="M5856" s="82">
        <f>((E5856/$F$1)*VLOOKUP(N5856,Currecny_M!$A$1:$P$10,MATCH(Database!C5856,Currecny_M!$A$1:$P$1,0),FALSE))/VLOOKUP('Cover page'!$B$6,Currecny_M!$A$1:$P$10,MATCH(Database!C5856,Currecny_M!$A$1:$P$1,0),FALSE)</f>
        <v>-1.8498600000000001</v>
      </c>
      <c r="N5856" s="6" t="str">
        <f>VLOOKUP(B5856,Master!$A$2:$C$11,3,FALSE)</f>
        <v>Thai</v>
      </c>
      <c r="O5856" s="6" t="str">
        <f>VLOOKUP(B5856,Master!$A$2:$C$11,2,FALSE)</f>
        <v>Asia</v>
      </c>
      <c r="Q5856" s="39" t="str">
        <f>VLOOKUP(D5856,GL_Master!$A$1:$D$80,2,FALSE)</f>
        <v>BS</v>
      </c>
      <c r="R5856" s="39" t="str">
        <f>VLOOKUP(D5856,GL_Master!$A$1:$D$80,3,FALSE)</f>
        <v>Other Tax Payables</v>
      </c>
      <c r="S5856" s="39" t="str">
        <f>VLOOKUP(D5856,GL_Master!$A$1:$D$80,4,FALSE)</f>
        <v>Tax deducted at source payable</v>
      </c>
    </row>
    <row r="5857" spans="1:19" x14ac:dyDescent="0.25">
      <c r="A5857" s="39" t="s">
        <v>262</v>
      </c>
      <c r="B5857" s="39" t="s">
        <v>43</v>
      </c>
      <c r="C5857" s="7">
        <v>43983</v>
      </c>
      <c r="D5857" s="39" t="s">
        <v>57</v>
      </c>
      <c r="E5857" s="39">
        <v>-7583</v>
      </c>
      <c r="F5857" s="82">
        <f t="shared" si="273"/>
        <v>-7.5830000000000002</v>
      </c>
      <c r="G5857" s="39">
        <f>VLOOKUP(N5857,Currecny_M!$A$1:$P$10,2,FALSE)</f>
        <v>2.35</v>
      </c>
      <c r="H5857" s="39">
        <f>MATCH(C5857,Currecny_M!$A$1:$P$1,0)</f>
        <v>4</v>
      </c>
      <c r="I5857" s="39">
        <f>VLOOKUP(N5857,Currecny_M!$A$1:$P$10,MATCH(Database!C5857,Currecny_M!$A$1:$P$1,0),FALSE)</f>
        <v>2.39</v>
      </c>
      <c r="J5857" s="82">
        <f t="shared" si="274"/>
        <v>-18.123370000000001</v>
      </c>
      <c r="K5857" s="39">
        <f>VLOOKUP('Cover page'!$B$6,Currecny_M!$A$1:$P$10,MATCH(Database!C5857,Currecny_M!$A$1:$P$1,0),FALSE)</f>
        <v>1</v>
      </c>
      <c r="L5857" s="82">
        <f t="shared" si="275"/>
        <v>-18.123370000000001</v>
      </c>
      <c r="M5857" s="82">
        <f>((E5857/$F$1)*VLOOKUP(N5857,Currecny_M!$A$1:$P$10,MATCH(Database!C5857,Currecny_M!$A$1:$P$1,0),FALSE))/VLOOKUP('Cover page'!$B$6,Currecny_M!$A$1:$P$10,MATCH(Database!C5857,Currecny_M!$A$1:$P$1,0),FALSE)</f>
        <v>-18.123370000000001</v>
      </c>
      <c r="N5857" s="6" t="str">
        <f>VLOOKUP(B5857,Master!$A$2:$C$11,3,FALSE)</f>
        <v>Thai</v>
      </c>
      <c r="O5857" s="6" t="str">
        <f>VLOOKUP(B5857,Master!$A$2:$C$11,2,FALSE)</f>
        <v>Asia</v>
      </c>
      <c r="Q5857" s="39" t="str">
        <f>VLOOKUP(D5857,GL_Master!$A$1:$D$80,2,FALSE)</f>
        <v>BS</v>
      </c>
      <c r="R5857" s="39" t="str">
        <f>VLOOKUP(D5857,GL_Master!$A$1:$D$80,3,FALSE)</f>
        <v>Other Tax Payables</v>
      </c>
      <c r="S5857" s="39" t="str">
        <f>VLOOKUP(D5857,GL_Master!$A$1:$D$80,4,FALSE)</f>
        <v>Tax deducted at source payable</v>
      </c>
    </row>
    <row r="5858" spans="1:19" x14ac:dyDescent="0.25">
      <c r="A5858" s="39" t="s">
        <v>262</v>
      </c>
      <c r="B5858" s="39" t="s">
        <v>43</v>
      </c>
      <c r="C5858" s="7">
        <v>43983</v>
      </c>
      <c r="D5858" s="39" t="s">
        <v>58</v>
      </c>
      <c r="E5858" s="39">
        <v>-57294</v>
      </c>
      <c r="F5858" s="82">
        <f t="shared" si="273"/>
        <v>-57.293999999999997</v>
      </c>
      <c r="G5858" s="39">
        <f>VLOOKUP(N5858,Currecny_M!$A$1:$P$10,2,FALSE)</f>
        <v>2.35</v>
      </c>
      <c r="H5858" s="39">
        <f>MATCH(C5858,Currecny_M!$A$1:$P$1,0)</f>
        <v>4</v>
      </c>
      <c r="I5858" s="39">
        <f>VLOOKUP(N5858,Currecny_M!$A$1:$P$10,MATCH(Database!C5858,Currecny_M!$A$1:$P$1,0),FALSE)</f>
        <v>2.39</v>
      </c>
      <c r="J5858" s="82">
        <f t="shared" si="274"/>
        <v>-136.93266</v>
      </c>
      <c r="K5858" s="39">
        <f>VLOOKUP('Cover page'!$B$6,Currecny_M!$A$1:$P$10,MATCH(Database!C5858,Currecny_M!$A$1:$P$1,0),FALSE)</f>
        <v>1</v>
      </c>
      <c r="L5858" s="82">
        <f t="shared" si="275"/>
        <v>-136.93266</v>
      </c>
      <c r="M5858" s="82">
        <f>((E5858/$F$1)*VLOOKUP(N5858,Currecny_M!$A$1:$P$10,MATCH(Database!C5858,Currecny_M!$A$1:$P$1,0),FALSE))/VLOOKUP('Cover page'!$B$6,Currecny_M!$A$1:$P$10,MATCH(Database!C5858,Currecny_M!$A$1:$P$1,0),FALSE)</f>
        <v>-136.93266</v>
      </c>
      <c r="N5858" s="6" t="str">
        <f>VLOOKUP(B5858,Master!$A$2:$C$11,3,FALSE)</f>
        <v>Thai</v>
      </c>
      <c r="O5858" s="6" t="str">
        <f>VLOOKUP(B5858,Master!$A$2:$C$11,2,FALSE)</f>
        <v>Asia</v>
      </c>
      <c r="Q5858" s="39" t="str">
        <f>VLOOKUP(D5858,GL_Master!$A$1:$D$80,2,FALSE)</f>
        <v>BS</v>
      </c>
      <c r="R5858" s="39" t="str">
        <f>VLOOKUP(D5858,GL_Master!$A$1:$D$80,3,FALSE)</f>
        <v>Long-term provisions</v>
      </c>
      <c r="S5858" s="39" t="str">
        <f>VLOOKUP(D5858,GL_Master!$A$1:$D$80,4,FALSE)</f>
        <v>Provision for gratuity</v>
      </c>
    </row>
    <row r="5859" spans="1:19" x14ac:dyDescent="0.25">
      <c r="A5859" s="39" t="s">
        <v>262</v>
      </c>
      <c r="B5859" s="39" t="s">
        <v>43</v>
      </c>
      <c r="C5859" s="7">
        <v>43983</v>
      </c>
      <c r="D5859" s="39" t="s">
        <v>59</v>
      </c>
      <c r="E5859" s="39">
        <v>-23323</v>
      </c>
      <c r="F5859" s="82">
        <f t="shared" si="273"/>
        <v>-23.323</v>
      </c>
      <c r="G5859" s="39">
        <f>VLOOKUP(N5859,Currecny_M!$A$1:$P$10,2,FALSE)</f>
        <v>2.35</v>
      </c>
      <c r="H5859" s="39">
        <f>MATCH(C5859,Currecny_M!$A$1:$P$1,0)</f>
        <v>4</v>
      </c>
      <c r="I5859" s="39">
        <f>VLOOKUP(N5859,Currecny_M!$A$1:$P$10,MATCH(Database!C5859,Currecny_M!$A$1:$P$1,0),FALSE)</f>
        <v>2.39</v>
      </c>
      <c r="J5859" s="82">
        <f t="shared" si="274"/>
        <v>-55.741970000000002</v>
      </c>
      <c r="K5859" s="39">
        <f>VLOOKUP('Cover page'!$B$6,Currecny_M!$A$1:$P$10,MATCH(Database!C5859,Currecny_M!$A$1:$P$1,0),FALSE)</f>
        <v>1</v>
      </c>
      <c r="L5859" s="82">
        <f t="shared" si="275"/>
        <v>-55.741970000000002</v>
      </c>
      <c r="M5859" s="82">
        <f>((E5859/$F$1)*VLOOKUP(N5859,Currecny_M!$A$1:$P$10,MATCH(Database!C5859,Currecny_M!$A$1:$P$1,0),FALSE))/VLOOKUP('Cover page'!$B$6,Currecny_M!$A$1:$P$10,MATCH(Database!C5859,Currecny_M!$A$1:$P$1,0),FALSE)</f>
        <v>-55.741970000000002</v>
      </c>
      <c r="N5859" s="6" t="str">
        <f>VLOOKUP(B5859,Master!$A$2:$C$11,3,FALSE)</f>
        <v>Thai</v>
      </c>
      <c r="O5859" s="6" t="str">
        <f>VLOOKUP(B5859,Master!$A$2:$C$11,2,FALSE)</f>
        <v>Asia</v>
      </c>
      <c r="Q5859" s="39" t="str">
        <f>VLOOKUP(D5859,GL_Master!$A$1:$D$80,2,FALSE)</f>
        <v>BS</v>
      </c>
      <c r="R5859" s="39" t="str">
        <f>VLOOKUP(D5859,GL_Master!$A$1:$D$80,3,FALSE)</f>
        <v>Long-term provisions</v>
      </c>
      <c r="S5859" s="39" t="str">
        <f>VLOOKUP(D5859,GL_Master!$A$1:$D$80,4,FALSE)</f>
        <v>Provision for leave encashment</v>
      </c>
    </row>
    <row r="5860" spans="1:19" x14ac:dyDescent="0.25">
      <c r="A5860" s="39" t="s">
        <v>262</v>
      </c>
      <c r="B5860" s="39" t="s">
        <v>43</v>
      </c>
      <c r="C5860" s="7">
        <v>43983</v>
      </c>
      <c r="D5860" s="39" t="s">
        <v>60</v>
      </c>
      <c r="E5860" s="39">
        <v>-6434</v>
      </c>
      <c r="F5860" s="82">
        <f t="shared" si="273"/>
        <v>-6.4340000000000002</v>
      </c>
      <c r="G5860" s="39">
        <f>VLOOKUP(N5860,Currecny_M!$A$1:$P$10,2,FALSE)</f>
        <v>2.35</v>
      </c>
      <c r="H5860" s="39">
        <f>MATCH(C5860,Currecny_M!$A$1:$P$1,0)</f>
        <v>4</v>
      </c>
      <c r="I5860" s="39">
        <f>VLOOKUP(N5860,Currecny_M!$A$1:$P$10,MATCH(Database!C5860,Currecny_M!$A$1:$P$1,0),FALSE)</f>
        <v>2.39</v>
      </c>
      <c r="J5860" s="82">
        <f t="shared" si="274"/>
        <v>-15.377260000000001</v>
      </c>
      <c r="K5860" s="39">
        <f>VLOOKUP('Cover page'!$B$6,Currecny_M!$A$1:$P$10,MATCH(Database!C5860,Currecny_M!$A$1:$P$1,0),FALSE)</f>
        <v>1</v>
      </c>
      <c r="L5860" s="82">
        <f t="shared" si="275"/>
        <v>-15.377260000000001</v>
      </c>
      <c r="M5860" s="82">
        <f>((E5860/$F$1)*VLOOKUP(N5860,Currecny_M!$A$1:$P$10,MATCH(Database!C5860,Currecny_M!$A$1:$P$1,0),FALSE))/VLOOKUP('Cover page'!$B$6,Currecny_M!$A$1:$P$10,MATCH(Database!C5860,Currecny_M!$A$1:$P$1,0),FALSE)</f>
        <v>-15.377260000000001</v>
      </c>
      <c r="N5860" s="6" t="str">
        <f>VLOOKUP(B5860,Master!$A$2:$C$11,3,FALSE)</f>
        <v>Thai</v>
      </c>
      <c r="O5860" s="6" t="str">
        <f>VLOOKUP(B5860,Master!$A$2:$C$11,2,FALSE)</f>
        <v>Asia</v>
      </c>
      <c r="Q5860" s="39" t="str">
        <f>VLOOKUP(D5860,GL_Master!$A$1:$D$80,2,FALSE)</f>
        <v>BS</v>
      </c>
      <c r="R5860" s="39" t="str">
        <f>VLOOKUP(D5860,GL_Master!$A$1:$D$80,3,FALSE)</f>
        <v>Trade Payables</v>
      </c>
      <c r="S5860" s="39" t="str">
        <f>VLOOKUP(D5860,GL_Master!$A$1:$D$80,4,FALSE)</f>
        <v>Trade payable</v>
      </c>
    </row>
    <row r="5861" spans="1:19" x14ac:dyDescent="0.25">
      <c r="A5861" s="39" t="s">
        <v>262</v>
      </c>
      <c r="B5861" s="39" t="s">
        <v>43</v>
      </c>
      <c r="C5861" s="7">
        <v>43983</v>
      </c>
      <c r="D5861" s="39" t="s">
        <v>61</v>
      </c>
      <c r="E5861" s="39">
        <v>-68201</v>
      </c>
      <c r="F5861" s="82">
        <f t="shared" si="273"/>
        <v>-68.200999999999993</v>
      </c>
      <c r="G5861" s="39">
        <f>VLOOKUP(N5861,Currecny_M!$A$1:$P$10,2,FALSE)</f>
        <v>2.35</v>
      </c>
      <c r="H5861" s="39">
        <f>MATCH(C5861,Currecny_M!$A$1:$P$1,0)</f>
        <v>4</v>
      </c>
      <c r="I5861" s="39">
        <f>VLOOKUP(N5861,Currecny_M!$A$1:$P$10,MATCH(Database!C5861,Currecny_M!$A$1:$P$1,0),FALSE)</f>
        <v>2.39</v>
      </c>
      <c r="J5861" s="82">
        <f t="shared" si="274"/>
        <v>-163.00038999999998</v>
      </c>
      <c r="K5861" s="39">
        <f>VLOOKUP('Cover page'!$B$6,Currecny_M!$A$1:$P$10,MATCH(Database!C5861,Currecny_M!$A$1:$P$1,0),FALSE)</f>
        <v>1</v>
      </c>
      <c r="L5861" s="82">
        <f t="shared" si="275"/>
        <v>-163.00038999999998</v>
      </c>
      <c r="M5861" s="82">
        <f>((E5861/$F$1)*VLOOKUP(N5861,Currecny_M!$A$1:$P$10,MATCH(Database!C5861,Currecny_M!$A$1:$P$1,0),FALSE))/VLOOKUP('Cover page'!$B$6,Currecny_M!$A$1:$P$10,MATCH(Database!C5861,Currecny_M!$A$1:$P$1,0),FALSE)</f>
        <v>-163.00038999999998</v>
      </c>
      <c r="N5861" s="6" t="str">
        <f>VLOOKUP(B5861,Master!$A$2:$C$11,3,FALSE)</f>
        <v>Thai</v>
      </c>
      <c r="O5861" s="6" t="str">
        <f>VLOOKUP(B5861,Master!$A$2:$C$11,2,FALSE)</f>
        <v>Asia</v>
      </c>
      <c r="Q5861" s="39" t="str">
        <f>VLOOKUP(D5861,GL_Master!$A$1:$D$80,2,FALSE)</f>
        <v>BS</v>
      </c>
      <c r="R5861" s="39" t="str">
        <f>VLOOKUP(D5861,GL_Master!$A$1:$D$80,3,FALSE)</f>
        <v>Provisions</v>
      </c>
      <c r="S5861" s="39" t="str">
        <f>VLOOKUP(D5861,GL_Master!$A$1:$D$80,4,FALSE)</f>
        <v>Provision for doubtful assets</v>
      </c>
    </row>
    <row r="5862" spans="1:19" x14ac:dyDescent="0.25">
      <c r="A5862" s="39" t="s">
        <v>262</v>
      </c>
      <c r="B5862" s="39" t="s">
        <v>43</v>
      </c>
      <c r="C5862" s="7">
        <v>43983</v>
      </c>
      <c r="D5862" s="39" t="s">
        <v>62</v>
      </c>
      <c r="E5862" s="39">
        <v>-2413</v>
      </c>
      <c r="F5862" s="82">
        <f t="shared" si="273"/>
        <v>-2.4129999999999998</v>
      </c>
      <c r="G5862" s="39">
        <f>VLOOKUP(N5862,Currecny_M!$A$1:$P$10,2,FALSE)</f>
        <v>2.35</v>
      </c>
      <c r="H5862" s="39">
        <f>MATCH(C5862,Currecny_M!$A$1:$P$1,0)</f>
        <v>4</v>
      </c>
      <c r="I5862" s="39">
        <f>VLOOKUP(N5862,Currecny_M!$A$1:$P$10,MATCH(Database!C5862,Currecny_M!$A$1:$P$1,0),FALSE)</f>
        <v>2.39</v>
      </c>
      <c r="J5862" s="82">
        <f t="shared" si="274"/>
        <v>-5.7670699999999995</v>
      </c>
      <c r="K5862" s="39">
        <f>VLOOKUP('Cover page'!$B$6,Currecny_M!$A$1:$P$10,MATCH(Database!C5862,Currecny_M!$A$1:$P$1,0),FALSE)</f>
        <v>1</v>
      </c>
      <c r="L5862" s="82">
        <f t="shared" si="275"/>
        <v>-5.7670699999999995</v>
      </c>
      <c r="M5862" s="82">
        <f>((E5862/$F$1)*VLOOKUP(N5862,Currecny_M!$A$1:$P$10,MATCH(Database!C5862,Currecny_M!$A$1:$P$1,0),FALSE))/VLOOKUP('Cover page'!$B$6,Currecny_M!$A$1:$P$10,MATCH(Database!C5862,Currecny_M!$A$1:$P$1,0),FALSE)</f>
        <v>-5.7670699999999995</v>
      </c>
      <c r="N5862" s="6" t="str">
        <f>VLOOKUP(B5862,Master!$A$2:$C$11,3,FALSE)</f>
        <v>Thai</v>
      </c>
      <c r="O5862" s="6" t="str">
        <f>VLOOKUP(B5862,Master!$A$2:$C$11,2,FALSE)</f>
        <v>Asia</v>
      </c>
      <c r="Q5862" s="39" t="str">
        <f>VLOOKUP(D5862,GL_Master!$A$1:$D$80,2,FALSE)</f>
        <v>BS</v>
      </c>
      <c r="R5862" s="39" t="str">
        <f>VLOOKUP(D5862,GL_Master!$A$1:$D$80,3,FALSE)</f>
        <v>Provisions</v>
      </c>
      <c r="S5862" s="39" t="str">
        <f>VLOOKUP(D5862,GL_Master!$A$1:$D$80,4,FALSE)</f>
        <v>Provision for Insurance</v>
      </c>
    </row>
    <row r="5863" spans="1:19" x14ac:dyDescent="0.25">
      <c r="A5863" s="39" t="s">
        <v>262</v>
      </c>
      <c r="B5863" s="39" t="s">
        <v>43</v>
      </c>
      <c r="C5863" s="7">
        <v>43983</v>
      </c>
      <c r="D5863" s="39" t="s">
        <v>63</v>
      </c>
      <c r="E5863" s="39">
        <v>5415</v>
      </c>
      <c r="F5863" s="82">
        <f t="shared" si="273"/>
        <v>5.415</v>
      </c>
      <c r="G5863" s="39">
        <f>VLOOKUP(N5863,Currecny_M!$A$1:$P$10,2,FALSE)</f>
        <v>2.35</v>
      </c>
      <c r="H5863" s="39">
        <f>MATCH(C5863,Currecny_M!$A$1:$P$1,0)</f>
        <v>4</v>
      </c>
      <c r="I5863" s="39">
        <f>VLOOKUP(N5863,Currecny_M!$A$1:$P$10,MATCH(Database!C5863,Currecny_M!$A$1:$P$1,0),FALSE)</f>
        <v>2.39</v>
      </c>
      <c r="J5863" s="82">
        <f t="shared" si="274"/>
        <v>12.941850000000001</v>
      </c>
      <c r="K5863" s="39">
        <f>VLOOKUP('Cover page'!$B$6,Currecny_M!$A$1:$P$10,MATCH(Database!C5863,Currecny_M!$A$1:$P$1,0),FALSE)</f>
        <v>1</v>
      </c>
      <c r="L5863" s="82">
        <f t="shared" si="275"/>
        <v>12.941850000000001</v>
      </c>
      <c r="M5863" s="82">
        <f>((E5863/$F$1)*VLOOKUP(N5863,Currecny_M!$A$1:$P$10,MATCH(Database!C5863,Currecny_M!$A$1:$P$1,0),FALSE))/VLOOKUP('Cover page'!$B$6,Currecny_M!$A$1:$P$10,MATCH(Database!C5863,Currecny_M!$A$1:$P$1,0),FALSE)</f>
        <v>12.941850000000001</v>
      </c>
      <c r="N5863" s="6" t="str">
        <f>VLOOKUP(B5863,Master!$A$2:$C$11,3,FALSE)</f>
        <v>Thai</v>
      </c>
      <c r="O5863" s="6" t="str">
        <f>VLOOKUP(B5863,Master!$A$2:$C$11,2,FALSE)</f>
        <v>Asia</v>
      </c>
      <c r="Q5863" s="39" t="str">
        <f>VLOOKUP(D5863,GL_Master!$A$1:$D$80,2,FALSE)</f>
        <v>BS</v>
      </c>
      <c r="R5863" s="39" t="str">
        <f>VLOOKUP(D5863,GL_Master!$A$1:$D$80,3,FALSE)</f>
        <v>Gross Block</v>
      </c>
      <c r="S5863" s="39" t="str">
        <f>VLOOKUP(D5863,GL_Master!$A$1:$D$80,4,FALSE)</f>
        <v>Tangible Fixed assets</v>
      </c>
    </row>
    <row r="5864" spans="1:19" x14ac:dyDescent="0.25">
      <c r="A5864" s="39" t="s">
        <v>262</v>
      </c>
      <c r="B5864" s="39" t="s">
        <v>43</v>
      </c>
      <c r="C5864" s="7">
        <v>43983</v>
      </c>
      <c r="D5864" s="39" t="s">
        <v>64</v>
      </c>
      <c r="E5864" s="39">
        <v>328649</v>
      </c>
      <c r="F5864" s="82">
        <f t="shared" si="273"/>
        <v>328.649</v>
      </c>
      <c r="G5864" s="39">
        <f>VLOOKUP(N5864,Currecny_M!$A$1:$P$10,2,FALSE)</f>
        <v>2.35</v>
      </c>
      <c r="H5864" s="39">
        <f>MATCH(C5864,Currecny_M!$A$1:$P$1,0)</f>
        <v>4</v>
      </c>
      <c r="I5864" s="39">
        <f>VLOOKUP(N5864,Currecny_M!$A$1:$P$10,MATCH(Database!C5864,Currecny_M!$A$1:$P$1,0),FALSE)</f>
        <v>2.39</v>
      </c>
      <c r="J5864" s="82">
        <f t="shared" si="274"/>
        <v>785.47111000000007</v>
      </c>
      <c r="K5864" s="39">
        <f>VLOOKUP('Cover page'!$B$6,Currecny_M!$A$1:$P$10,MATCH(Database!C5864,Currecny_M!$A$1:$P$1,0),FALSE)</f>
        <v>1</v>
      </c>
      <c r="L5864" s="82">
        <f t="shared" si="275"/>
        <v>785.47111000000007</v>
      </c>
      <c r="M5864" s="82">
        <f>((E5864/$F$1)*VLOOKUP(N5864,Currecny_M!$A$1:$P$10,MATCH(Database!C5864,Currecny_M!$A$1:$P$1,0),FALSE))/VLOOKUP('Cover page'!$B$6,Currecny_M!$A$1:$P$10,MATCH(Database!C5864,Currecny_M!$A$1:$P$1,0),FALSE)</f>
        <v>785.47111000000007</v>
      </c>
      <c r="N5864" s="6" t="str">
        <f>VLOOKUP(B5864,Master!$A$2:$C$11,3,FALSE)</f>
        <v>Thai</v>
      </c>
      <c r="O5864" s="6" t="str">
        <f>VLOOKUP(B5864,Master!$A$2:$C$11,2,FALSE)</f>
        <v>Asia</v>
      </c>
      <c r="Q5864" s="39" t="str">
        <f>VLOOKUP(D5864,GL_Master!$A$1:$D$80,2,FALSE)</f>
        <v>BS</v>
      </c>
      <c r="R5864" s="39" t="str">
        <f>VLOOKUP(D5864,GL_Master!$A$1:$D$80,3,FALSE)</f>
        <v>Gross Block</v>
      </c>
      <c r="S5864" s="39" t="str">
        <f>VLOOKUP(D5864,GL_Master!$A$1:$D$80,4,FALSE)</f>
        <v>Tangible Fixed assets</v>
      </c>
    </row>
    <row r="5865" spans="1:19" x14ac:dyDescent="0.25">
      <c r="A5865" s="39" t="s">
        <v>262</v>
      </c>
      <c r="B5865" s="39" t="s">
        <v>43</v>
      </c>
      <c r="C5865" s="7">
        <v>43983</v>
      </c>
      <c r="D5865" s="39" t="s">
        <v>65</v>
      </c>
      <c r="E5865" s="39">
        <v>-197663</v>
      </c>
      <c r="F5865" s="82">
        <f t="shared" si="273"/>
        <v>-197.66300000000001</v>
      </c>
      <c r="G5865" s="39">
        <f>VLOOKUP(N5865,Currecny_M!$A$1:$P$10,2,FALSE)</f>
        <v>2.35</v>
      </c>
      <c r="H5865" s="39">
        <f>MATCH(C5865,Currecny_M!$A$1:$P$1,0)</f>
        <v>4</v>
      </c>
      <c r="I5865" s="39">
        <f>VLOOKUP(N5865,Currecny_M!$A$1:$P$10,MATCH(Database!C5865,Currecny_M!$A$1:$P$1,0),FALSE)</f>
        <v>2.39</v>
      </c>
      <c r="J5865" s="82">
        <f t="shared" si="274"/>
        <v>-472.41457000000003</v>
      </c>
      <c r="K5865" s="39">
        <f>VLOOKUP('Cover page'!$B$6,Currecny_M!$A$1:$P$10,MATCH(Database!C5865,Currecny_M!$A$1:$P$1,0),FALSE)</f>
        <v>1</v>
      </c>
      <c r="L5865" s="82">
        <f t="shared" si="275"/>
        <v>-472.41457000000003</v>
      </c>
      <c r="M5865" s="82">
        <f>((E5865/$F$1)*VLOOKUP(N5865,Currecny_M!$A$1:$P$10,MATCH(Database!C5865,Currecny_M!$A$1:$P$1,0),FALSE))/VLOOKUP('Cover page'!$B$6,Currecny_M!$A$1:$P$10,MATCH(Database!C5865,Currecny_M!$A$1:$P$1,0),FALSE)</f>
        <v>-472.41457000000003</v>
      </c>
      <c r="N5865" s="6" t="str">
        <f>VLOOKUP(B5865,Master!$A$2:$C$11,3,FALSE)</f>
        <v>Thai</v>
      </c>
      <c r="O5865" s="6" t="str">
        <f>VLOOKUP(B5865,Master!$A$2:$C$11,2,FALSE)</f>
        <v>Asia</v>
      </c>
      <c r="Q5865" s="39" t="str">
        <f>VLOOKUP(D5865,GL_Master!$A$1:$D$80,2,FALSE)</f>
        <v>BS</v>
      </c>
      <c r="R5865" s="39" t="str">
        <f>VLOOKUP(D5865,GL_Master!$A$1:$D$80,3,FALSE)</f>
        <v>Accumulated Depreciation</v>
      </c>
      <c r="S5865" s="39" t="str">
        <f>VLOOKUP(D5865,GL_Master!$A$1:$D$80,4,FALSE)</f>
        <v>Accumulated Depreciation</v>
      </c>
    </row>
    <row r="5866" spans="1:19" x14ac:dyDescent="0.25">
      <c r="A5866" s="39" t="s">
        <v>262</v>
      </c>
      <c r="B5866" s="39" t="s">
        <v>43</v>
      </c>
      <c r="C5866" s="7">
        <v>43983</v>
      </c>
      <c r="D5866" s="39" t="s">
        <v>66</v>
      </c>
      <c r="E5866" s="39">
        <v>175374</v>
      </c>
      <c r="F5866" s="82">
        <f t="shared" si="273"/>
        <v>175.374</v>
      </c>
      <c r="G5866" s="39">
        <f>VLOOKUP(N5866,Currecny_M!$A$1:$P$10,2,FALSE)</f>
        <v>2.35</v>
      </c>
      <c r="H5866" s="39">
        <f>MATCH(C5866,Currecny_M!$A$1:$P$1,0)</f>
        <v>4</v>
      </c>
      <c r="I5866" s="39">
        <f>VLOOKUP(N5866,Currecny_M!$A$1:$P$10,MATCH(Database!C5866,Currecny_M!$A$1:$P$1,0),FALSE)</f>
        <v>2.39</v>
      </c>
      <c r="J5866" s="82">
        <f t="shared" si="274"/>
        <v>419.14386000000002</v>
      </c>
      <c r="K5866" s="39">
        <f>VLOOKUP('Cover page'!$B$6,Currecny_M!$A$1:$P$10,MATCH(Database!C5866,Currecny_M!$A$1:$P$1,0),FALSE)</f>
        <v>1</v>
      </c>
      <c r="L5866" s="82">
        <f t="shared" si="275"/>
        <v>419.14386000000002</v>
      </c>
      <c r="M5866" s="82">
        <f>((E5866/$F$1)*VLOOKUP(N5866,Currecny_M!$A$1:$P$10,MATCH(Database!C5866,Currecny_M!$A$1:$P$1,0),FALSE))/VLOOKUP('Cover page'!$B$6,Currecny_M!$A$1:$P$10,MATCH(Database!C5866,Currecny_M!$A$1:$P$1,0),FALSE)</f>
        <v>419.14386000000002</v>
      </c>
      <c r="N5866" s="6" t="str">
        <f>VLOOKUP(B5866,Master!$A$2:$C$11,3,FALSE)</f>
        <v>Thai</v>
      </c>
      <c r="O5866" s="6" t="str">
        <f>VLOOKUP(B5866,Master!$A$2:$C$11,2,FALSE)</f>
        <v>Asia</v>
      </c>
      <c r="Q5866" s="39" t="str">
        <f>VLOOKUP(D5866,GL_Master!$A$1:$D$80,2,FALSE)</f>
        <v>BS</v>
      </c>
      <c r="R5866" s="39" t="str">
        <f>VLOOKUP(D5866,GL_Master!$A$1:$D$80,3,FALSE)</f>
        <v>Gross Block</v>
      </c>
      <c r="S5866" s="39" t="str">
        <f>VLOOKUP(D5866,GL_Master!$A$1:$D$80,4,FALSE)</f>
        <v>Tangible Fixed assets</v>
      </c>
    </row>
    <row r="5867" spans="1:19" x14ac:dyDescent="0.25">
      <c r="A5867" s="39" t="s">
        <v>262</v>
      </c>
      <c r="B5867" s="39" t="s">
        <v>43</v>
      </c>
      <c r="C5867" s="7">
        <v>43983</v>
      </c>
      <c r="D5867" s="39" t="s">
        <v>67</v>
      </c>
      <c r="E5867" s="39">
        <v>62931</v>
      </c>
      <c r="F5867" s="82">
        <f t="shared" si="273"/>
        <v>62.930999999999997</v>
      </c>
      <c r="G5867" s="39">
        <f>VLOOKUP(N5867,Currecny_M!$A$1:$P$10,2,FALSE)</f>
        <v>2.35</v>
      </c>
      <c r="H5867" s="39">
        <f>MATCH(C5867,Currecny_M!$A$1:$P$1,0)</f>
        <v>4</v>
      </c>
      <c r="I5867" s="39">
        <f>VLOOKUP(N5867,Currecny_M!$A$1:$P$10,MATCH(Database!C5867,Currecny_M!$A$1:$P$1,0),FALSE)</f>
        <v>2.39</v>
      </c>
      <c r="J5867" s="82">
        <f t="shared" si="274"/>
        <v>150.40509</v>
      </c>
      <c r="K5867" s="39">
        <f>VLOOKUP('Cover page'!$B$6,Currecny_M!$A$1:$P$10,MATCH(Database!C5867,Currecny_M!$A$1:$P$1,0),FALSE)</f>
        <v>1</v>
      </c>
      <c r="L5867" s="82">
        <f t="shared" si="275"/>
        <v>150.40509</v>
      </c>
      <c r="M5867" s="82">
        <f>((E5867/$F$1)*VLOOKUP(N5867,Currecny_M!$A$1:$P$10,MATCH(Database!C5867,Currecny_M!$A$1:$P$1,0),FALSE))/VLOOKUP('Cover page'!$B$6,Currecny_M!$A$1:$P$10,MATCH(Database!C5867,Currecny_M!$A$1:$P$1,0),FALSE)</f>
        <v>150.40509</v>
      </c>
      <c r="N5867" s="6" t="str">
        <f>VLOOKUP(B5867,Master!$A$2:$C$11,3,FALSE)</f>
        <v>Thai</v>
      </c>
      <c r="O5867" s="6" t="str">
        <f>VLOOKUP(B5867,Master!$A$2:$C$11,2,FALSE)</f>
        <v>Asia</v>
      </c>
      <c r="Q5867" s="39" t="str">
        <f>VLOOKUP(D5867,GL_Master!$A$1:$D$80,2,FALSE)</f>
        <v>BS</v>
      </c>
      <c r="R5867" s="39" t="str">
        <f>VLOOKUP(D5867,GL_Master!$A$1:$D$80,3,FALSE)</f>
        <v>Gross Block</v>
      </c>
      <c r="S5867" s="39" t="str">
        <f>VLOOKUP(D5867,GL_Master!$A$1:$D$80,4,FALSE)</f>
        <v>Tangible Fixed assets</v>
      </c>
    </row>
    <row r="5868" spans="1:19" x14ac:dyDescent="0.25">
      <c r="A5868" s="39" t="s">
        <v>262</v>
      </c>
      <c r="B5868" s="39" t="s">
        <v>43</v>
      </c>
      <c r="C5868" s="7">
        <v>43983</v>
      </c>
      <c r="D5868" s="39" t="s">
        <v>68</v>
      </c>
      <c r="E5868" s="39">
        <v>-57608</v>
      </c>
      <c r="F5868" s="82">
        <f t="shared" si="273"/>
        <v>-57.607999999999997</v>
      </c>
      <c r="G5868" s="39">
        <f>VLOOKUP(N5868,Currecny_M!$A$1:$P$10,2,FALSE)</f>
        <v>2.35</v>
      </c>
      <c r="H5868" s="39">
        <f>MATCH(C5868,Currecny_M!$A$1:$P$1,0)</f>
        <v>4</v>
      </c>
      <c r="I5868" s="39">
        <f>VLOOKUP(N5868,Currecny_M!$A$1:$P$10,MATCH(Database!C5868,Currecny_M!$A$1:$P$1,0),FALSE)</f>
        <v>2.39</v>
      </c>
      <c r="J5868" s="82">
        <f t="shared" si="274"/>
        <v>-137.68312</v>
      </c>
      <c r="K5868" s="39">
        <f>VLOOKUP('Cover page'!$B$6,Currecny_M!$A$1:$P$10,MATCH(Database!C5868,Currecny_M!$A$1:$P$1,0),FALSE)</f>
        <v>1</v>
      </c>
      <c r="L5868" s="82">
        <f t="shared" si="275"/>
        <v>-137.68312</v>
      </c>
      <c r="M5868" s="82">
        <f>((E5868/$F$1)*VLOOKUP(N5868,Currecny_M!$A$1:$P$10,MATCH(Database!C5868,Currecny_M!$A$1:$P$1,0),FALSE))/VLOOKUP('Cover page'!$B$6,Currecny_M!$A$1:$P$10,MATCH(Database!C5868,Currecny_M!$A$1:$P$1,0),FALSE)</f>
        <v>-137.68312</v>
      </c>
      <c r="N5868" s="6" t="str">
        <f>VLOOKUP(B5868,Master!$A$2:$C$11,3,FALSE)</f>
        <v>Thai</v>
      </c>
      <c r="O5868" s="6" t="str">
        <f>VLOOKUP(B5868,Master!$A$2:$C$11,2,FALSE)</f>
        <v>Asia</v>
      </c>
      <c r="Q5868" s="39" t="str">
        <f>VLOOKUP(D5868,GL_Master!$A$1:$D$80,2,FALSE)</f>
        <v>BS</v>
      </c>
      <c r="R5868" s="39" t="str">
        <f>VLOOKUP(D5868,GL_Master!$A$1:$D$80,3,FALSE)</f>
        <v>Accumulated Depreciation</v>
      </c>
      <c r="S5868" s="39" t="str">
        <f>VLOOKUP(D5868,GL_Master!$A$1:$D$80,4,FALSE)</f>
        <v>Accumulated Depreciation</v>
      </c>
    </row>
    <row r="5869" spans="1:19" x14ac:dyDescent="0.25">
      <c r="A5869" s="39" t="s">
        <v>262</v>
      </c>
      <c r="B5869" s="39" t="s">
        <v>43</v>
      </c>
      <c r="C5869" s="7">
        <v>43983</v>
      </c>
      <c r="D5869" s="39" t="s">
        <v>69</v>
      </c>
      <c r="E5869" s="39">
        <v>114380</v>
      </c>
      <c r="F5869" s="82">
        <f t="shared" si="273"/>
        <v>114.38</v>
      </c>
      <c r="G5869" s="39">
        <f>VLOOKUP(N5869,Currecny_M!$A$1:$P$10,2,FALSE)</f>
        <v>2.35</v>
      </c>
      <c r="H5869" s="39">
        <f>MATCH(C5869,Currecny_M!$A$1:$P$1,0)</f>
        <v>4</v>
      </c>
      <c r="I5869" s="39">
        <f>VLOOKUP(N5869,Currecny_M!$A$1:$P$10,MATCH(Database!C5869,Currecny_M!$A$1:$P$1,0),FALSE)</f>
        <v>2.39</v>
      </c>
      <c r="J5869" s="82">
        <f t="shared" si="274"/>
        <v>273.3682</v>
      </c>
      <c r="K5869" s="39">
        <f>VLOOKUP('Cover page'!$B$6,Currecny_M!$A$1:$P$10,MATCH(Database!C5869,Currecny_M!$A$1:$P$1,0),FALSE)</f>
        <v>1</v>
      </c>
      <c r="L5869" s="82">
        <f t="shared" si="275"/>
        <v>273.3682</v>
      </c>
      <c r="M5869" s="82">
        <f>((E5869/$F$1)*VLOOKUP(N5869,Currecny_M!$A$1:$P$10,MATCH(Database!C5869,Currecny_M!$A$1:$P$1,0),FALSE))/VLOOKUP('Cover page'!$B$6,Currecny_M!$A$1:$P$10,MATCH(Database!C5869,Currecny_M!$A$1:$P$1,0),FALSE)</f>
        <v>273.3682</v>
      </c>
      <c r="N5869" s="6" t="str">
        <f>VLOOKUP(B5869,Master!$A$2:$C$11,3,FALSE)</f>
        <v>Thai</v>
      </c>
      <c r="O5869" s="6" t="str">
        <f>VLOOKUP(B5869,Master!$A$2:$C$11,2,FALSE)</f>
        <v>Asia</v>
      </c>
      <c r="Q5869" s="39" t="str">
        <f>VLOOKUP(D5869,GL_Master!$A$1:$D$80,2,FALSE)</f>
        <v>BS</v>
      </c>
      <c r="R5869" s="39" t="str">
        <f>VLOOKUP(D5869,GL_Master!$A$1:$D$80,3,FALSE)</f>
        <v>Gross Block</v>
      </c>
      <c r="S5869" s="39" t="str">
        <f>VLOOKUP(D5869,GL_Master!$A$1:$D$80,4,FALSE)</f>
        <v>Tangible Fixed assets</v>
      </c>
    </row>
    <row r="5870" spans="1:19" x14ac:dyDescent="0.25">
      <c r="A5870" s="39" t="s">
        <v>262</v>
      </c>
      <c r="B5870" s="39" t="s">
        <v>43</v>
      </c>
      <c r="C5870" s="7">
        <v>43983</v>
      </c>
      <c r="D5870" s="39" t="s">
        <v>70</v>
      </c>
      <c r="E5870" s="39">
        <v>-3906</v>
      </c>
      <c r="F5870" s="82">
        <f t="shared" si="273"/>
        <v>-3.9060000000000001</v>
      </c>
      <c r="G5870" s="39">
        <f>VLOOKUP(N5870,Currecny_M!$A$1:$P$10,2,FALSE)</f>
        <v>2.35</v>
      </c>
      <c r="H5870" s="39">
        <f>MATCH(C5870,Currecny_M!$A$1:$P$1,0)</f>
        <v>4</v>
      </c>
      <c r="I5870" s="39">
        <f>VLOOKUP(N5870,Currecny_M!$A$1:$P$10,MATCH(Database!C5870,Currecny_M!$A$1:$P$1,0),FALSE)</f>
        <v>2.39</v>
      </c>
      <c r="J5870" s="82">
        <f t="shared" si="274"/>
        <v>-9.3353400000000004</v>
      </c>
      <c r="K5870" s="39">
        <f>VLOOKUP('Cover page'!$B$6,Currecny_M!$A$1:$P$10,MATCH(Database!C5870,Currecny_M!$A$1:$P$1,0),FALSE)</f>
        <v>1</v>
      </c>
      <c r="L5870" s="82">
        <f t="shared" si="275"/>
        <v>-9.3353400000000004</v>
      </c>
      <c r="M5870" s="82">
        <f>((E5870/$F$1)*VLOOKUP(N5870,Currecny_M!$A$1:$P$10,MATCH(Database!C5870,Currecny_M!$A$1:$P$1,0),FALSE))/VLOOKUP('Cover page'!$B$6,Currecny_M!$A$1:$P$10,MATCH(Database!C5870,Currecny_M!$A$1:$P$1,0),FALSE)</f>
        <v>-9.3353400000000004</v>
      </c>
      <c r="N5870" s="6" t="str">
        <f>VLOOKUP(B5870,Master!$A$2:$C$11,3,FALSE)</f>
        <v>Thai</v>
      </c>
      <c r="O5870" s="6" t="str">
        <f>VLOOKUP(B5870,Master!$A$2:$C$11,2,FALSE)</f>
        <v>Asia</v>
      </c>
      <c r="Q5870" s="39" t="str">
        <f>VLOOKUP(D5870,GL_Master!$A$1:$D$80,2,FALSE)</f>
        <v>BS</v>
      </c>
      <c r="R5870" s="39" t="str">
        <f>VLOOKUP(D5870,GL_Master!$A$1:$D$80,3,FALSE)</f>
        <v>Accumulated Depreciation</v>
      </c>
      <c r="S5870" s="39" t="str">
        <f>VLOOKUP(D5870,GL_Master!$A$1:$D$80,4,FALSE)</f>
        <v>Accumulated Depreciation</v>
      </c>
    </row>
    <row r="5871" spans="1:19" x14ac:dyDescent="0.25">
      <c r="A5871" s="39" t="s">
        <v>262</v>
      </c>
      <c r="B5871" s="39" t="s">
        <v>43</v>
      </c>
      <c r="C5871" s="7">
        <v>43983</v>
      </c>
      <c r="D5871" s="39" t="s">
        <v>71</v>
      </c>
      <c r="E5871" s="39">
        <v>195963</v>
      </c>
      <c r="F5871" s="82">
        <f t="shared" si="273"/>
        <v>195.96299999999999</v>
      </c>
      <c r="G5871" s="39">
        <f>VLOOKUP(N5871,Currecny_M!$A$1:$P$10,2,FALSE)</f>
        <v>2.35</v>
      </c>
      <c r="H5871" s="39">
        <f>MATCH(C5871,Currecny_M!$A$1:$P$1,0)</f>
        <v>4</v>
      </c>
      <c r="I5871" s="39">
        <f>VLOOKUP(N5871,Currecny_M!$A$1:$P$10,MATCH(Database!C5871,Currecny_M!$A$1:$P$1,0),FALSE)</f>
        <v>2.39</v>
      </c>
      <c r="J5871" s="82">
        <f t="shared" si="274"/>
        <v>468.35157000000004</v>
      </c>
      <c r="K5871" s="39">
        <f>VLOOKUP('Cover page'!$B$6,Currecny_M!$A$1:$P$10,MATCH(Database!C5871,Currecny_M!$A$1:$P$1,0),FALSE)</f>
        <v>1</v>
      </c>
      <c r="L5871" s="82">
        <f t="shared" si="275"/>
        <v>468.35157000000004</v>
      </c>
      <c r="M5871" s="82">
        <f>((E5871/$F$1)*VLOOKUP(N5871,Currecny_M!$A$1:$P$10,MATCH(Database!C5871,Currecny_M!$A$1:$P$1,0),FALSE))/VLOOKUP('Cover page'!$B$6,Currecny_M!$A$1:$P$10,MATCH(Database!C5871,Currecny_M!$A$1:$P$1,0),FALSE)</f>
        <v>468.35157000000004</v>
      </c>
      <c r="N5871" s="6" t="str">
        <f>VLOOKUP(B5871,Master!$A$2:$C$11,3,FALSE)</f>
        <v>Thai</v>
      </c>
      <c r="O5871" s="6" t="str">
        <f>VLOOKUP(B5871,Master!$A$2:$C$11,2,FALSE)</f>
        <v>Asia</v>
      </c>
      <c r="Q5871" s="39" t="str">
        <f>VLOOKUP(D5871,GL_Master!$A$1:$D$80,2,FALSE)</f>
        <v>BS</v>
      </c>
      <c r="R5871" s="39" t="str">
        <f>VLOOKUP(D5871,GL_Master!$A$1:$D$80,3,FALSE)</f>
        <v>Gross Block</v>
      </c>
      <c r="S5871" s="39" t="str">
        <f>VLOOKUP(D5871,GL_Master!$A$1:$D$80,4,FALSE)</f>
        <v>Tangible Fixed assets</v>
      </c>
    </row>
    <row r="5872" spans="1:19" x14ac:dyDescent="0.25">
      <c r="A5872" s="39" t="s">
        <v>262</v>
      </c>
      <c r="B5872" s="39" t="s">
        <v>43</v>
      </c>
      <c r="C5872" s="7">
        <v>43983</v>
      </c>
      <c r="D5872" s="39" t="s">
        <v>72</v>
      </c>
      <c r="E5872" s="39">
        <v>1654</v>
      </c>
      <c r="F5872" s="82">
        <f t="shared" si="273"/>
        <v>1.6539999999999999</v>
      </c>
      <c r="G5872" s="39">
        <f>VLOOKUP(N5872,Currecny_M!$A$1:$P$10,2,FALSE)</f>
        <v>2.35</v>
      </c>
      <c r="H5872" s="39">
        <f>MATCH(C5872,Currecny_M!$A$1:$P$1,0)</f>
        <v>4</v>
      </c>
      <c r="I5872" s="39">
        <f>VLOOKUP(N5872,Currecny_M!$A$1:$P$10,MATCH(Database!C5872,Currecny_M!$A$1:$P$1,0),FALSE)</f>
        <v>2.39</v>
      </c>
      <c r="J5872" s="82">
        <f t="shared" si="274"/>
        <v>3.9530599999999998</v>
      </c>
      <c r="K5872" s="39">
        <f>VLOOKUP('Cover page'!$B$6,Currecny_M!$A$1:$P$10,MATCH(Database!C5872,Currecny_M!$A$1:$P$1,0),FALSE)</f>
        <v>1</v>
      </c>
      <c r="L5872" s="82">
        <f t="shared" si="275"/>
        <v>3.9530599999999998</v>
      </c>
      <c r="M5872" s="82">
        <f>((E5872/$F$1)*VLOOKUP(N5872,Currecny_M!$A$1:$P$10,MATCH(Database!C5872,Currecny_M!$A$1:$P$1,0),FALSE))/VLOOKUP('Cover page'!$B$6,Currecny_M!$A$1:$P$10,MATCH(Database!C5872,Currecny_M!$A$1:$P$1,0),FALSE)</f>
        <v>3.9530599999999998</v>
      </c>
      <c r="N5872" s="6" t="str">
        <f>VLOOKUP(B5872,Master!$A$2:$C$11,3,FALSE)</f>
        <v>Thai</v>
      </c>
      <c r="O5872" s="6" t="str">
        <f>VLOOKUP(B5872,Master!$A$2:$C$11,2,FALSE)</f>
        <v>Asia</v>
      </c>
      <c r="Q5872" s="39" t="str">
        <f>VLOOKUP(D5872,GL_Master!$A$1:$D$80,2,FALSE)</f>
        <v>BS</v>
      </c>
      <c r="R5872" s="39" t="str">
        <f>VLOOKUP(D5872,GL_Master!$A$1:$D$80,3,FALSE)</f>
        <v>Gross Block</v>
      </c>
      <c r="S5872" s="39" t="str">
        <f>VLOOKUP(D5872,GL_Master!$A$1:$D$80,4,FALSE)</f>
        <v>Tangible Fixed assets</v>
      </c>
    </row>
    <row r="5873" spans="1:19" x14ac:dyDescent="0.25">
      <c r="A5873" s="39" t="s">
        <v>262</v>
      </c>
      <c r="B5873" s="39" t="s">
        <v>43</v>
      </c>
      <c r="C5873" s="7">
        <v>43983</v>
      </c>
      <c r="D5873" s="39" t="s">
        <v>73</v>
      </c>
      <c r="E5873" s="39">
        <v>812</v>
      </c>
      <c r="F5873" s="82">
        <f t="shared" si="273"/>
        <v>0.81200000000000006</v>
      </c>
      <c r="G5873" s="39">
        <f>VLOOKUP(N5873,Currecny_M!$A$1:$P$10,2,FALSE)</f>
        <v>2.35</v>
      </c>
      <c r="H5873" s="39">
        <f>MATCH(C5873,Currecny_M!$A$1:$P$1,0)</f>
        <v>4</v>
      </c>
      <c r="I5873" s="39">
        <f>VLOOKUP(N5873,Currecny_M!$A$1:$P$10,MATCH(Database!C5873,Currecny_M!$A$1:$P$1,0),FALSE)</f>
        <v>2.39</v>
      </c>
      <c r="J5873" s="82">
        <f t="shared" si="274"/>
        <v>1.9406800000000002</v>
      </c>
      <c r="K5873" s="39">
        <f>VLOOKUP('Cover page'!$B$6,Currecny_M!$A$1:$P$10,MATCH(Database!C5873,Currecny_M!$A$1:$P$1,0),FALSE)</f>
        <v>1</v>
      </c>
      <c r="L5873" s="82">
        <f t="shared" si="275"/>
        <v>1.9406800000000002</v>
      </c>
      <c r="M5873" s="82">
        <f>((E5873/$F$1)*VLOOKUP(N5873,Currecny_M!$A$1:$P$10,MATCH(Database!C5873,Currecny_M!$A$1:$P$1,0),FALSE))/VLOOKUP('Cover page'!$B$6,Currecny_M!$A$1:$P$10,MATCH(Database!C5873,Currecny_M!$A$1:$P$1,0),FALSE)</f>
        <v>1.9406800000000002</v>
      </c>
      <c r="N5873" s="6" t="str">
        <f>VLOOKUP(B5873,Master!$A$2:$C$11,3,FALSE)</f>
        <v>Thai</v>
      </c>
      <c r="O5873" s="6" t="str">
        <f>VLOOKUP(B5873,Master!$A$2:$C$11,2,FALSE)</f>
        <v>Asia</v>
      </c>
      <c r="Q5873" s="39" t="str">
        <f>VLOOKUP(D5873,GL_Master!$A$1:$D$80,2,FALSE)</f>
        <v>BS</v>
      </c>
      <c r="R5873" s="39" t="str">
        <f>VLOOKUP(D5873,GL_Master!$A$1:$D$80,3,FALSE)</f>
        <v>Gross Block</v>
      </c>
      <c r="S5873" s="39" t="str">
        <f>VLOOKUP(D5873,GL_Master!$A$1:$D$80,4,FALSE)</f>
        <v>Tangible Fixed assets</v>
      </c>
    </row>
    <row r="5874" spans="1:19" x14ac:dyDescent="0.25">
      <c r="A5874" s="39" t="s">
        <v>262</v>
      </c>
      <c r="B5874" s="39" t="s">
        <v>43</v>
      </c>
      <c r="C5874" s="7">
        <v>43983</v>
      </c>
      <c r="D5874" s="39" t="s">
        <v>74</v>
      </c>
      <c r="E5874" s="39">
        <v>-193420</v>
      </c>
      <c r="F5874" s="82">
        <f t="shared" si="273"/>
        <v>-193.42</v>
      </c>
      <c r="G5874" s="39">
        <f>VLOOKUP(N5874,Currecny_M!$A$1:$P$10,2,FALSE)</f>
        <v>2.35</v>
      </c>
      <c r="H5874" s="39">
        <f>MATCH(C5874,Currecny_M!$A$1:$P$1,0)</f>
        <v>4</v>
      </c>
      <c r="I5874" s="39">
        <f>VLOOKUP(N5874,Currecny_M!$A$1:$P$10,MATCH(Database!C5874,Currecny_M!$A$1:$P$1,0),FALSE)</f>
        <v>2.39</v>
      </c>
      <c r="J5874" s="82">
        <f t="shared" si="274"/>
        <v>-462.27379999999999</v>
      </c>
      <c r="K5874" s="39">
        <f>VLOOKUP('Cover page'!$B$6,Currecny_M!$A$1:$P$10,MATCH(Database!C5874,Currecny_M!$A$1:$P$1,0),FALSE)</f>
        <v>1</v>
      </c>
      <c r="L5874" s="82">
        <f t="shared" si="275"/>
        <v>-462.27379999999999</v>
      </c>
      <c r="M5874" s="82">
        <f>((E5874/$F$1)*VLOOKUP(N5874,Currecny_M!$A$1:$P$10,MATCH(Database!C5874,Currecny_M!$A$1:$P$1,0),FALSE))/VLOOKUP('Cover page'!$B$6,Currecny_M!$A$1:$P$10,MATCH(Database!C5874,Currecny_M!$A$1:$P$1,0),FALSE)</f>
        <v>-462.27379999999999</v>
      </c>
      <c r="N5874" s="6" t="str">
        <f>VLOOKUP(B5874,Master!$A$2:$C$11,3,FALSE)</f>
        <v>Thai</v>
      </c>
      <c r="O5874" s="6" t="str">
        <f>VLOOKUP(B5874,Master!$A$2:$C$11,2,FALSE)</f>
        <v>Asia</v>
      </c>
      <c r="Q5874" s="39" t="str">
        <f>VLOOKUP(D5874,GL_Master!$A$1:$D$80,2,FALSE)</f>
        <v>BS</v>
      </c>
      <c r="R5874" s="39" t="str">
        <f>VLOOKUP(D5874,GL_Master!$A$1:$D$80,3,FALSE)</f>
        <v>Accumulated Depreciation</v>
      </c>
      <c r="S5874" s="39" t="str">
        <f>VLOOKUP(D5874,GL_Master!$A$1:$D$80,4,FALSE)</f>
        <v>Accumulated Depreciation</v>
      </c>
    </row>
    <row r="5875" spans="1:19" x14ac:dyDescent="0.25">
      <c r="A5875" s="39" t="s">
        <v>262</v>
      </c>
      <c r="B5875" s="39" t="s">
        <v>43</v>
      </c>
      <c r="C5875" s="7">
        <v>43983</v>
      </c>
      <c r="D5875" s="39" t="s">
        <v>21</v>
      </c>
      <c r="E5875" s="39">
        <v>16085</v>
      </c>
      <c r="F5875" s="82">
        <f t="shared" si="273"/>
        <v>16.085000000000001</v>
      </c>
      <c r="G5875" s="39">
        <f>VLOOKUP(N5875,Currecny_M!$A$1:$P$10,2,FALSE)</f>
        <v>2.35</v>
      </c>
      <c r="H5875" s="39">
        <f>MATCH(C5875,Currecny_M!$A$1:$P$1,0)</f>
        <v>4</v>
      </c>
      <c r="I5875" s="39">
        <f>VLOOKUP(N5875,Currecny_M!$A$1:$P$10,MATCH(Database!C5875,Currecny_M!$A$1:$P$1,0),FALSE)</f>
        <v>2.39</v>
      </c>
      <c r="J5875" s="82">
        <f t="shared" si="274"/>
        <v>38.443150000000003</v>
      </c>
      <c r="K5875" s="39">
        <f>VLOOKUP('Cover page'!$B$6,Currecny_M!$A$1:$P$10,MATCH(Database!C5875,Currecny_M!$A$1:$P$1,0),FALSE)</f>
        <v>1</v>
      </c>
      <c r="L5875" s="82">
        <f t="shared" si="275"/>
        <v>38.443150000000003</v>
      </c>
      <c r="M5875" s="82">
        <f>((E5875/$F$1)*VLOOKUP(N5875,Currecny_M!$A$1:$P$10,MATCH(Database!C5875,Currecny_M!$A$1:$P$1,0),FALSE))/VLOOKUP('Cover page'!$B$6,Currecny_M!$A$1:$P$10,MATCH(Database!C5875,Currecny_M!$A$1:$P$1,0),FALSE)</f>
        <v>38.443150000000003</v>
      </c>
      <c r="N5875" s="6" t="str">
        <f>VLOOKUP(B5875,Master!$A$2:$C$11,3,FALSE)</f>
        <v>Thai</v>
      </c>
      <c r="O5875" s="6" t="str">
        <f>VLOOKUP(B5875,Master!$A$2:$C$11,2,FALSE)</f>
        <v>Asia</v>
      </c>
      <c r="Q5875" s="39" t="str">
        <f>VLOOKUP(D5875,GL_Master!$A$1:$D$80,2,FALSE)</f>
        <v>BS</v>
      </c>
      <c r="R5875" s="39" t="str">
        <f>VLOOKUP(D5875,GL_Master!$A$1:$D$80,3,FALSE)</f>
        <v>Gross Block</v>
      </c>
      <c r="S5875" s="39" t="str">
        <f>VLOOKUP(D5875,GL_Master!$A$1:$D$80,4,FALSE)</f>
        <v>Tangible Fixed assets</v>
      </c>
    </row>
    <row r="5876" spans="1:19" x14ac:dyDescent="0.25">
      <c r="A5876" s="39" t="s">
        <v>262</v>
      </c>
      <c r="B5876" s="39" t="s">
        <v>43</v>
      </c>
      <c r="C5876" s="7">
        <v>43983</v>
      </c>
      <c r="D5876" s="39" t="s">
        <v>27</v>
      </c>
      <c r="E5876" s="39">
        <v>37226</v>
      </c>
      <c r="F5876" s="82">
        <f t="shared" si="273"/>
        <v>37.225999999999999</v>
      </c>
      <c r="G5876" s="39">
        <f>VLOOKUP(N5876,Currecny_M!$A$1:$P$10,2,FALSE)</f>
        <v>2.35</v>
      </c>
      <c r="H5876" s="39">
        <f>MATCH(C5876,Currecny_M!$A$1:$P$1,0)</f>
        <v>4</v>
      </c>
      <c r="I5876" s="39">
        <f>VLOOKUP(N5876,Currecny_M!$A$1:$P$10,MATCH(Database!C5876,Currecny_M!$A$1:$P$1,0),FALSE)</f>
        <v>2.39</v>
      </c>
      <c r="J5876" s="82">
        <f t="shared" si="274"/>
        <v>88.970140000000001</v>
      </c>
      <c r="K5876" s="39">
        <f>VLOOKUP('Cover page'!$B$6,Currecny_M!$A$1:$P$10,MATCH(Database!C5876,Currecny_M!$A$1:$P$1,0),FALSE)</f>
        <v>1</v>
      </c>
      <c r="L5876" s="82">
        <f t="shared" si="275"/>
        <v>88.970140000000001</v>
      </c>
      <c r="M5876" s="82">
        <f>((E5876/$F$1)*VLOOKUP(N5876,Currecny_M!$A$1:$P$10,MATCH(Database!C5876,Currecny_M!$A$1:$P$1,0),FALSE))/VLOOKUP('Cover page'!$B$6,Currecny_M!$A$1:$P$10,MATCH(Database!C5876,Currecny_M!$A$1:$P$1,0),FALSE)</f>
        <v>88.970140000000001</v>
      </c>
      <c r="N5876" s="6" t="str">
        <f>VLOOKUP(B5876,Master!$A$2:$C$11,3,FALSE)</f>
        <v>Thai</v>
      </c>
      <c r="O5876" s="6" t="str">
        <f>VLOOKUP(B5876,Master!$A$2:$C$11,2,FALSE)</f>
        <v>Asia</v>
      </c>
      <c r="Q5876" s="39" t="str">
        <f>VLOOKUP(D5876,GL_Master!$A$1:$D$80,2,FALSE)</f>
        <v>BS</v>
      </c>
      <c r="R5876" s="39" t="str">
        <f>VLOOKUP(D5876,GL_Master!$A$1:$D$80,3,FALSE)</f>
        <v>Gross Block</v>
      </c>
      <c r="S5876" s="39" t="str">
        <f>VLOOKUP(D5876,GL_Master!$A$1:$D$80,4,FALSE)</f>
        <v>Tangible Fixed assets</v>
      </c>
    </row>
    <row r="5877" spans="1:19" x14ac:dyDescent="0.25">
      <c r="A5877" s="39" t="s">
        <v>262</v>
      </c>
      <c r="B5877" s="39" t="s">
        <v>43</v>
      </c>
      <c r="C5877" s="7">
        <v>43983</v>
      </c>
      <c r="D5877" s="39" t="s">
        <v>75</v>
      </c>
      <c r="E5877" s="39">
        <v>-789</v>
      </c>
      <c r="F5877" s="82">
        <f t="shared" si="273"/>
        <v>-0.78900000000000003</v>
      </c>
      <c r="G5877" s="39">
        <f>VLOOKUP(N5877,Currecny_M!$A$1:$P$10,2,FALSE)</f>
        <v>2.35</v>
      </c>
      <c r="H5877" s="39">
        <f>MATCH(C5877,Currecny_M!$A$1:$P$1,0)</f>
        <v>4</v>
      </c>
      <c r="I5877" s="39">
        <f>VLOOKUP(N5877,Currecny_M!$A$1:$P$10,MATCH(Database!C5877,Currecny_M!$A$1:$P$1,0),FALSE)</f>
        <v>2.39</v>
      </c>
      <c r="J5877" s="82">
        <f t="shared" si="274"/>
        <v>-1.8857100000000002</v>
      </c>
      <c r="K5877" s="39">
        <f>VLOOKUP('Cover page'!$B$6,Currecny_M!$A$1:$P$10,MATCH(Database!C5877,Currecny_M!$A$1:$P$1,0),FALSE)</f>
        <v>1</v>
      </c>
      <c r="L5877" s="82">
        <f t="shared" si="275"/>
        <v>-1.8857100000000002</v>
      </c>
      <c r="M5877" s="82">
        <f>((E5877/$F$1)*VLOOKUP(N5877,Currecny_M!$A$1:$P$10,MATCH(Database!C5877,Currecny_M!$A$1:$P$1,0),FALSE))/VLOOKUP('Cover page'!$B$6,Currecny_M!$A$1:$P$10,MATCH(Database!C5877,Currecny_M!$A$1:$P$1,0),FALSE)</f>
        <v>-1.8857100000000002</v>
      </c>
      <c r="N5877" s="6" t="str">
        <f>VLOOKUP(B5877,Master!$A$2:$C$11,3,FALSE)</f>
        <v>Thai</v>
      </c>
      <c r="O5877" s="6" t="str">
        <f>VLOOKUP(B5877,Master!$A$2:$C$11,2,FALSE)</f>
        <v>Asia</v>
      </c>
      <c r="Q5877" s="39" t="str">
        <f>VLOOKUP(D5877,GL_Master!$A$1:$D$80,2,FALSE)</f>
        <v>BS</v>
      </c>
      <c r="R5877" s="39" t="str">
        <f>VLOOKUP(D5877,GL_Master!$A$1:$D$80,3,FALSE)</f>
        <v>Gross Block</v>
      </c>
      <c r="S5877" s="39" t="str">
        <f>VLOOKUP(D5877,GL_Master!$A$1:$D$80,4,FALSE)</f>
        <v>Tangible Fixed assets</v>
      </c>
    </row>
    <row r="5878" spans="1:19" x14ac:dyDescent="0.25">
      <c r="A5878" s="39" t="s">
        <v>262</v>
      </c>
      <c r="B5878" s="39" t="s">
        <v>43</v>
      </c>
      <c r="C5878" s="7">
        <v>43983</v>
      </c>
      <c r="D5878" s="39" t="s">
        <v>76</v>
      </c>
      <c r="E5878" s="39">
        <v>19723</v>
      </c>
      <c r="F5878" s="82">
        <f t="shared" si="273"/>
        <v>19.722999999999999</v>
      </c>
      <c r="G5878" s="39">
        <f>VLOOKUP(N5878,Currecny_M!$A$1:$P$10,2,FALSE)</f>
        <v>2.35</v>
      </c>
      <c r="H5878" s="39">
        <f>MATCH(C5878,Currecny_M!$A$1:$P$1,0)</f>
        <v>4</v>
      </c>
      <c r="I5878" s="39">
        <f>VLOOKUP(N5878,Currecny_M!$A$1:$P$10,MATCH(Database!C5878,Currecny_M!$A$1:$P$1,0),FALSE)</f>
        <v>2.39</v>
      </c>
      <c r="J5878" s="82">
        <f t="shared" si="274"/>
        <v>47.137970000000003</v>
      </c>
      <c r="K5878" s="39">
        <f>VLOOKUP('Cover page'!$B$6,Currecny_M!$A$1:$P$10,MATCH(Database!C5878,Currecny_M!$A$1:$P$1,0),FALSE)</f>
        <v>1</v>
      </c>
      <c r="L5878" s="82">
        <f t="shared" si="275"/>
        <v>47.137970000000003</v>
      </c>
      <c r="M5878" s="82">
        <f>((E5878/$F$1)*VLOOKUP(N5878,Currecny_M!$A$1:$P$10,MATCH(Database!C5878,Currecny_M!$A$1:$P$1,0),FALSE))/VLOOKUP('Cover page'!$B$6,Currecny_M!$A$1:$P$10,MATCH(Database!C5878,Currecny_M!$A$1:$P$1,0),FALSE)</f>
        <v>47.137970000000003</v>
      </c>
      <c r="N5878" s="6" t="str">
        <f>VLOOKUP(B5878,Master!$A$2:$C$11,3,FALSE)</f>
        <v>Thai</v>
      </c>
      <c r="O5878" s="6" t="str">
        <f>VLOOKUP(B5878,Master!$A$2:$C$11,2,FALSE)</f>
        <v>Asia</v>
      </c>
      <c r="Q5878" s="39" t="str">
        <f>VLOOKUP(D5878,GL_Master!$A$1:$D$80,2,FALSE)</f>
        <v>BS</v>
      </c>
      <c r="R5878" s="39" t="str">
        <f>VLOOKUP(D5878,GL_Master!$A$1:$D$80,3,FALSE)</f>
        <v>Inventories</v>
      </c>
      <c r="S5878" s="39" t="str">
        <f>VLOOKUP(D5878,GL_Master!$A$1:$D$80,4,FALSE)</f>
        <v>Inventory</v>
      </c>
    </row>
    <row r="5879" spans="1:19" x14ac:dyDescent="0.25">
      <c r="A5879" s="39" t="s">
        <v>262</v>
      </c>
      <c r="B5879" s="39" t="s">
        <v>43</v>
      </c>
      <c r="C5879" s="7">
        <v>43983</v>
      </c>
      <c r="D5879" s="39" t="s">
        <v>77</v>
      </c>
      <c r="E5879" s="39">
        <v>49703</v>
      </c>
      <c r="F5879" s="82">
        <f t="shared" si="273"/>
        <v>49.703000000000003</v>
      </c>
      <c r="G5879" s="39">
        <f>VLOOKUP(N5879,Currecny_M!$A$1:$P$10,2,FALSE)</f>
        <v>2.35</v>
      </c>
      <c r="H5879" s="39">
        <f>MATCH(C5879,Currecny_M!$A$1:$P$1,0)</f>
        <v>4</v>
      </c>
      <c r="I5879" s="39">
        <f>VLOOKUP(N5879,Currecny_M!$A$1:$P$10,MATCH(Database!C5879,Currecny_M!$A$1:$P$1,0),FALSE)</f>
        <v>2.39</v>
      </c>
      <c r="J5879" s="82">
        <f t="shared" si="274"/>
        <v>118.79017000000002</v>
      </c>
      <c r="K5879" s="39">
        <f>VLOOKUP('Cover page'!$B$6,Currecny_M!$A$1:$P$10,MATCH(Database!C5879,Currecny_M!$A$1:$P$1,0),FALSE)</f>
        <v>1</v>
      </c>
      <c r="L5879" s="82">
        <f t="shared" si="275"/>
        <v>118.79017000000002</v>
      </c>
      <c r="M5879" s="82">
        <f>((E5879/$F$1)*VLOOKUP(N5879,Currecny_M!$A$1:$P$10,MATCH(Database!C5879,Currecny_M!$A$1:$P$1,0),FALSE))/VLOOKUP('Cover page'!$B$6,Currecny_M!$A$1:$P$10,MATCH(Database!C5879,Currecny_M!$A$1:$P$1,0),FALSE)</f>
        <v>118.79017000000002</v>
      </c>
      <c r="N5879" s="6" t="str">
        <f>VLOOKUP(B5879,Master!$A$2:$C$11,3,FALSE)</f>
        <v>Thai</v>
      </c>
      <c r="O5879" s="6" t="str">
        <f>VLOOKUP(B5879,Master!$A$2:$C$11,2,FALSE)</f>
        <v>Asia</v>
      </c>
      <c r="Q5879" s="39" t="str">
        <f>VLOOKUP(D5879,GL_Master!$A$1:$D$80,2,FALSE)</f>
        <v>BS</v>
      </c>
      <c r="R5879" s="39" t="str">
        <f>VLOOKUP(D5879,GL_Master!$A$1:$D$80,3,FALSE)</f>
        <v>Inventories</v>
      </c>
      <c r="S5879" s="39" t="str">
        <f>VLOOKUP(D5879,GL_Master!$A$1:$D$80,4,FALSE)</f>
        <v>Inventory</v>
      </c>
    </row>
    <row r="5880" spans="1:19" x14ac:dyDescent="0.25">
      <c r="A5880" s="39" t="s">
        <v>262</v>
      </c>
      <c r="B5880" s="39" t="s">
        <v>43</v>
      </c>
      <c r="C5880" s="7">
        <v>43983</v>
      </c>
      <c r="D5880" s="39" t="s">
        <v>2</v>
      </c>
      <c r="E5880" s="39">
        <v>5370036</v>
      </c>
      <c r="F5880" s="82">
        <f t="shared" si="273"/>
        <v>5370.0360000000001</v>
      </c>
      <c r="G5880" s="39">
        <f>VLOOKUP(N5880,Currecny_M!$A$1:$P$10,2,FALSE)</f>
        <v>2.35</v>
      </c>
      <c r="H5880" s="39">
        <f>MATCH(C5880,Currecny_M!$A$1:$P$1,0)</f>
        <v>4</v>
      </c>
      <c r="I5880" s="39">
        <f>VLOOKUP(N5880,Currecny_M!$A$1:$P$10,MATCH(Database!C5880,Currecny_M!$A$1:$P$1,0),FALSE)</f>
        <v>2.39</v>
      </c>
      <c r="J5880" s="82">
        <f t="shared" si="274"/>
        <v>12834.386040000001</v>
      </c>
      <c r="K5880" s="39">
        <f>VLOOKUP('Cover page'!$B$6,Currecny_M!$A$1:$P$10,MATCH(Database!C5880,Currecny_M!$A$1:$P$1,0),FALSE)</f>
        <v>1</v>
      </c>
      <c r="L5880" s="82">
        <f t="shared" si="275"/>
        <v>12834.386040000001</v>
      </c>
      <c r="M5880" s="82">
        <f>((E5880/$F$1)*VLOOKUP(N5880,Currecny_M!$A$1:$P$10,MATCH(Database!C5880,Currecny_M!$A$1:$P$1,0),FALSE))/VLOOKUP('Cover page'!$B$6,Currecny_M!$A$1:$P$10,MATCH(Database!C5880,Currecny_M!$A$1:$P$1,0),FALSE)</f>
        <v>12834.386040000001</v>
      </c>
      <c r="N5880" s="6" t="str">
        <f>VLOOKUP(B5880,Master!$A$2:$C$11,3,FALSE)</f>
        <v>Thai</v>
      </c>
      <c r="O5880" s="6" t="str">
        <f>VLOOKUP(B5880,Master!$A$2:$C$11,2,FALSE)</f>
        <v>Asia</v>
      </c>
      <c r="Q5880" s="39" t="str">
        <f>VLOOKUP(D5880,GL_Master!$A$1:$D$80,2,FALSE)</f>
        <v>BS</v>
      </c>
      <c r="R5880" s="39" t="str">
        <f>VLOOKUP(D5880,GL_Master!$A$1:$D$80,3,FALSE)</f>
        <v>Trade receivables</v>
      </c>
      <c r="S5880" s="39" t="str">
        <f>VLOOKUP(D5880,GL_Master!$A$1:$D$80,4,FALSE)</f>
        <v>Unsecured, considered good</v>
      </c>
    </row>
    <row r="5881" spans="1:19" x14ac:dyDescent="0.25">
      <c r="A5881" s="39" t="s">
        <v>262</v>
      </c>
      <c r="B5881" s="39" t="s">
        <v>43</v>
      </c>
      <c r="C5881" s="7">
        <v>43983</v>
      </c>
      <c r="D5881" s="39" t="s">
        <v>78</v>
      </c>
      <c r="E5881" s="39">
        <v>781</v>
      </c>
      <c r="F5881" s="82">
        <f t="shared" si="273"/>
        <v>0.78100000000000003</v>
      </c>
      <c r="G5881" s="39">
        <f>VLOOKUP(N5881,Currecny_M!$A$1:$P$10,2,FALSE)</f>
        <v>2.35</v>
      </c>
      <c r="H5881" s="39">
        <f>MATCH(C5881,Currecny_M!$A$1:$P$1,0)</f>
        <v>4</v>
      </c>
      <c r="I5881" s="39">
        <f>VLOOKUP(N5881,Currecny_M!$A$1:$P$10,MATCH(Database!C5881,Currecny_M!$A$1:$P$1,0),FALSE)</f>
        <v>2.39</v>
      </c>
      <c r="J5881" s="82">
        <f t="shared" si="274"/>
        <v>1.8665900000000002</v>
      </c>
      <c r="K5881" s="39">
        <f>VLOOKUP('Cover page'!$B$6,Currecny_M!$A$1:$P$10,MATCH(Database!C5881,Currecny_M!$A$1:$P$1,0),FALSE)</f>
        <v>1</v>
      </c>
      <c r="L5881" s="82">
        <f t="shared" si="275"/>
        <v>1.8665900000000002</v>
      </c>
      <c r="M5881" s="82">
        <f>((E5881/$F$1)*VLOOKUP(N5881,Currecny_M!$A$1:$P$10,MATCH(Database!C5881,Currecny_M!$A$1:$P$1,0),FALSE))/VLOOKUP('Cover page'!$B$6,Currecny_M!$A$1:$P$10,MATCH(Database!C5881,Currecny_M!$A$1:$P$1,0),FALSE)</f>
        <v>1.8665900000000002</v>
      </c>
      <c r="N5881" s="6" t="str">
        <f>VLOOKUP(B5881,Master!$A$2:$C$11,3,FALSE)</f>
        <v>Thai</v>
      </c>
      <c r="O5881" s="6" t="str">
        <f>VLOOKUP(B5881,Master!$A$2:$C$11,2,FALSE)</f>
        <v>Asia</v>
      </c>
      <c r="Q5881" s="39" t="str">
        <f>VLOOKUP(D5881,GL_Master!$A$1:$D$80,2,FALSE)</f>
        <v>BS</v>
      </c>
      <c r="R5881" s="39" t="str">
        <f>VLOOKUP(D5881,GL_Master!$A$1:$D$80,3,FALSE)</f>
        <v>Cash &amp; Bank Balances</v>
      </c>
      <c r="S5881" s="39" t="str">
        <f>VLOOKUP(D5881,GL_Master!$A$1:$D$80,4,FALSE)</f>
        <v>Cash In hand</v>
      </c>
    </row>
    <row r="5882" spans="1:19" x14ac:dyDescent="0.25">
      <c r="A5882" s="39" t="s">
        <v>262</v>
      </c>
      <c r="B5882" s="39" t="s">
        <v>43</v>
      </c>
      <c r="C5882" s="7">
        <v>43983</v>
      </c>
      <c r="D5882" s="39" t="s">
        <v>79</v>
      </c>
      <c r="E5882" s="39">
        <v>-202979</v>
      </c>
      <c r="F5882" s="82">
        <f t="shared" si="273"/>
        <v>-202.97900000000001</v>
      </c>
      <c r="G5882" s="39">
        <f>VLOOKUP(N5882,Currecny_M!$A$1:$P$10,2,FALSE)</f>
        <v>2.35</v>
      </c>
      <c r="H5882" s="39">
        <f>MATCH(C5882,Currecny_M!$A$1:$P$1,0)</f>
        <v>4</v>
      </c>
      <c r="I5882" s="39">
        <f>VLOOKUP(N5882,Currecny_M!$A$1:$P$10,MATCH(Database!C5882,Currecny_M!$A$1:$P$1,0),FALSE)</f>
        <v>2.39</v>
      </c>
      <c r="J5882" s="82">
        <f t="shared" si="274"/>
        <v>-485.11981000000003</v>
      </c>
      <c r="K5882" s="39">
        <f>VLOOKUP('Cover page'!$B$6,Currecny_M!$A$1:$P$10,MATCH(Database!C5882,Currecny_M!$A$1:$P$1,0),FALSE)</f>
        <v>1</v>
      </c>
      <c r="L5882" s="82">
        <f t="shared" si="275"/>
        <v>-485.11981000000003</v>
      </c>
      <c r="M5882" s="82">
        <f>((E5882/$F$1)*VLOOKUP(N5882,Currecny_M!$A$1:$P$10,MATCH(Database!C5882,Currecny_M!$A$1:$P$1,0),FALSE))/VLOOKUP('Cover page'!$B$6,Currecny_M!$A$1:$P$10,MATCH(Database!C5882,Currecny_M!$A$1:$P$1,0),FALSE)</f>
        <v>-485.11981000000003</v>
      </c>
      <c r="N5882" s="6" t="str">
        <f>VLOOKUP(B5882,Master!$A$2:$C$11,3,FALSE)</f>
        <v>Thai</v>
      </c>
      <c r="O5882" s="6" t="str">
        <f>VLOOKUP(B5882,Master!$A$2:$C$11,2,FALSE)</f>
        <v>Asia</v>
      </c>
      <c r="Q5882" s="39" t="str">
        <f>VLOOKUP(D5882,GL_Master!$A$1:$D$80,2,FALSE)</f>
        <v>BS</v>
      </c>
      <c r="R5882" s="39" t="str">
        <f>VLOOKUP(D5882,GL_Master!$A$1:$D$80,3,FALSE)</f>
        <v>Loan Fund</v>
      </c>
      <c r="S5882" s="39" t="str">
        <f>VLOOKUP(D5882,GL_Master!$A$1:$D$80,4,FALSE)</f>
        <v>Term Loan</v>
      </c>
    </row>
    <row r="5883" spans="1:19" x14ac:dyDescent="0.25">
      <c r="A5883" s="39" t="s">
        <v>262</v>
      </c>
      <c r="B5883" s="39" t="s">
        <v>43</v>
      </c>
      <c r="C5883" s="7">
        <v>43983</v>
      </c>
      <c r="D5883" s="39" t="s">
        <v>80</v>
      </c>
      <c r="E5883" s="39">
        <v>5630</v>
      </c>
      <c r="F5883" s="82">
        <f t="shared" si="273"/>
        <v>5.63</v>
      </c>
      <c r="G5883" s="39">
        <f>VLOOKUP(N5883,Currecny_M!$A$1:$P$10,2,FALSE)</f>
        <v>2.35</v>
      </c>
      <c r="H5883" s="39">
        <f>MATCH(C5883,Currecny_M!$A$1:$P$1,0)</f>
        <v>4</v>
      </c>
      <c r="I5883" s="39">
        <f>VLOOKUP(N5883,Currecny_M!$A$1:$P$10,MATCH(Database!C5883,Currecny_M!$A$1:$P$1,0),FALSE)</f>
        <v>2.39</v>
      </c>
      <c r="J5883" s="82">
        <f t="shared" si="274"/>
        <v>13.4557</v>
      </c>
      <c r="K5883" s="39">
        <f>VLOOKUP('Cover page'!$B$6,Currecny_M!$A$1:$P$10,MATCH(Database!C5883,Currecny_M!$A$1:$P$1,0),FALSE)</f>
        <v>1</v>
      </c>
      <c r="L5883" s="82">
        <f t="shared" si="275"/>
        <v>13.4557</v>
      </c>
      <c r="M5883" s="82">
        <f>((E5883/$F$1)*VLOOKUP(N5883,Currecny_M!$A$1:$P$10,MATCH(Database!C5883,Currecny_M!$A$1:$P$1,0),FALSE))/VLOOKUP('Cover page'!$B$6,Currecny_M!$A$1:$P$10,MATCH(Database!C5883,Currecny_M!$A$1:$P$1,0),FALSE)</f>
        <v>13.4557</v>
      </c>
      <c r="N5883" s="6" t="str">
        <f>VLOOKUP(B5883,Master!$A$2:$C$11,3,FALSE)</f>
        <v>Thai</v>
      </c>
      <c r="O5883" s="6" t="str">
        <f>VLOOKUP(B5883,Master!$A$2:$C$11,2,FALSE)</f>
        <v>Asia</v>
      </c>
      <c r="Q5883" s="39" t="str">
        <f>VLOOKUP(D5883,GL_Master!$A$1:$D$80,2,FALSE)</f>
        <v>BS</v>
      </c>
      <c r="R5883" s="39" t="str">
        <f>VLOOKUP(D5883,GL_Master!$A$1:$D$80,3,FALSE)</f>
        <v>Cash &amp; Bank Balances</v>
      </c>
      <c r="S5883" s="39" t="str">
        <f>VLOOKUP(D5883,GL_Master!$A$1:$D$80,4,FALSE)</f>
        <v xml:space="preserve">      On Current Accounts</v>
      </c>
    </row>
    <row r="5884" spans="1:19" x14ac:dyDescent="0.25">
      <c r="A5884" s="39" t="s">
        <v>262</v>
      </c>
      <c r="B5884" s="39" t="s">
        <v>43</v>
      </c>
      <c r="C5884" s="7">
        <v>43983</v>
      </c>
      <c r="D5884" s="39" t="s">
        <v>81</v>
      </c>
      <c r="E5884" s="39">
        <v>401484</v>
      </c>
      <c r="F5884" s="82">
        <f t="shared" si="273"/>
        <v>401.48399999999998</v>
      </c>
      <c r="G5884" s="39">
        <f>VLOOKUP(N5884,Currecny_M!$A$1:$P$10,2,FALSE)</f>
        <v>2.35</v>
      </c>
      <c r="H5884" s="39">
        <f>MATCH(C5884,Currecny_M!$A$1:$P$1,0)</f>
        <v>4</v>
      </c>
      <c r="I5884" s="39">
        <f>VLOOKUP(N5884,Currecny_M!$A$1:$P$10,MATCH(Database!C5884,Currecny_M!$A$1:$P$1,0),FALSE)</f>
        <v>2.39</v>
      </c>
      <c r="J5884" s="82">
        <f t="shared" si="274"/>
        <v>959.54675999999995</v>
      </c>
      <c r="K5884" s="39">
        <f>VLOOKUP('Cover page'!$B$6,Currecny_M!$A$1:$P$10,MATCH(Database!C5884,Currecny_M!$A$1:$P$1,0),FALSE)</f>
        <v>1</v>
      </c>
      <c r="L5884" s="82">
        <f t="shared" si="275"/>
        <v>959.54675999999995</v>
      </c>
      <c r="M5884" s="82">
        <f>((E5884/$F$1)*VLOOKUP(N5884,Currecny_M!$A$1:$P$10,MATCH(Database!C5884,Currecny_M!$A$1:$P$1,0),FALSE))/VLOOKUP('Cover page'!$B$6,Currecny_M!$A$1:$P$10,MATCH(Database!C5884,Currecny_M!$A$1:$P$1,0),FALSE)</f>
        <v>959.54675999999995</v>
      </c>
      <c r="N5884" s="6" t="str">
        <f>VLOOKUP(B5884,Master!$A$2:$C$11,3,FALSE)</f>
        <v>Thai</v>
      </c>
      <c r="O5884" s="6" t="str">
        <f>VLOOKUP(B5884,Master!$A$2:$C$11,2,FALSE)</f>
        <v>Asia</v>
      </c>
      <c r="Q5884" s="39" t="str">
        <f>VLOOKUP(D5884,GL_Master!$A$1:$D$80,2,FALSE)</f>
        <v>BS</v>
      </c>
      <c r="R5884" s="39" t="str">
        <f>VLOOKUP(D5884,GL_Master!$A$1:$D$80,3,FALSE)</f>
        <v>Other Current Assets</v>
      </c>
      <c r="S5884" s="39" t="str">
        <f>VLOOKUP(D5884,GL_Master!$A$1:$D$80,4,FALSE)</f>
        <v>Advance tax recoverable (net of provision )</v>
      </c>
    </row>
    <row r="5885" spans="1:19" x14ac:dyDescent="0.25">
      <c r="A5885" s="39" t="s">
        <v>262</v>
      </c>
      <c r="B5885" s="39" t="s">
        <v>43</v>
      </c>
      <c r="C5885" s="7">
        <v>43983</v>
      </c>
      <c r="D5885" s="39" t="s">
        <v>19</v>
      </c>
      <c r="E5885" s="39">
        <v>4213</v>
      </c>
      <c r="F5885" s="82">
        <f t="shared" si="273"/>
        <v>4.2130000000000001</v>
      </c>
      <c r="G5885" s="39">
        <f>VLOOKUP(N5885,Currecny_M!$A$1:$P$10,2,FALSE)</f>
        <v>2.35</v>
      </c>
      <c r="H5885" s="39">
        <f>MATCH(C5885,Currecny_M!$A$1:$P$1,0)</f>
        <v>4</v>
      </c>
      <c r="I5885" s="39">
        <f>VLOOKUP(N5885,Currecny_M!$A$1:$P$10,MATCH(Database!C5885,Currecny_M!$A$1:$P$1,0),FALSE)</f>
        <v>2.39</v>
      </c>
      <c r="J5885" s="82">
        <f t="shared" si="274"/>
        <v>10.06907</v>
      </c>
      <c r="K5885" s="39">
        <f>VLOOKUP('Cover page'!$B$6,Currecny_M!$A$1:$P$10,MATCH(Database!C5885,Currecny_M!$A$1:$P$1,0),FALSE)</f>
        <v>1</v>
      </c>
      <c r="L5885" s="82">
        <f t="shared" si="275"/>
        <v>10.06907</v>
      </c>
      <c r="M5885" s="82">
        <f>((E5885/$F$1)*VLOOKUP(N5885,Currecny_M!$A$1:$P$10,MATCH(Database!C5885,Currecny_M!$A$1:$P$1,0),FALSE))/VLOOKUP('Cover page'!$B$6,Currecny_M!$A$1:$P$10,MATCH(Database!C5885,Currecny_M!$A$1:$P$1,0),FALSE)</f>
        <v>10.06907</v>
      </c>
      <c r="N5885" s="6" t="str">
        <f>VLOOKUP(B5885,Master!$A$2:$C$11,3,FALSE)</f>
        <v>Thai</v>
      </c>
      <c r="O5885" s="6" t="str">
        <f>VLOOKUP(B5885,Master!$A$2:$C$11,2,FALSE)</f>
        <v>Asia</v>
      </c>
      <c r="Q5885" s="39" t="str">
        <f>VLOOKUP(D5885,GL_Master!$A$1:$D$80,2,FALSE)</f>
        <v>BS</v>
      </c>
      <c r="R5885" s="39" t="str">
        <f>VLOOKUP(D5885,GL_Master!$A$1:$D$80,3,FALSE)</f>
        <v>Short-term loan and advances</v>
      </c>
      <c r="S5885" s="39" t="str">
        <f>VLOOKUP(D5885,GL_Master!$A$1:$D$80,4,FALSE)</f>
        <v>Prepaid expenses</v>
      </c>
    </row>
    <row r="5886" spans="1:19" x14ac:dyDescent="0.25">
      <c r="A5886" s="39" t="s">
        <v>262</v>
      </c>
      <c r="B5886" s="39" t="s">
        <v>43</v>
      </c>
      <c r="C5886" s="7">
        <v>43983</v>
      </c>
      <c r="D5886" s="39" t="s">
        <v>82</v>
      </c>
      <c r="E5886" s="39">
        <v>45084</v>
      </c>
      <c r="F5886" s="82">
        <f t="shared" si="273"/>
        <v>45.084000000000003</v>
      </c>
      <c r="G5886" s="39">
        <f>VLOOKUP(N5886,Currecny_M!$A$1:$P$10,2,FALSE)</f>
        <v>2.35</v>
      </c>
      <c r="H5886" s="39">
        <f>MATCH(C5886,Currecny_M!$A$1:$P$1,0)</f>
        <v>4</v>
      </c>
      <c r="I5886" s="39">
        <f>VLOOKUP(N5886,Currecny_M!$A$1:$P$10,MATCH(Database!C5886,Currecny_M!$A$1:$P$1,0),FALSE)</f>
        <v>2.39</v>
      </c>
      <c r="J5886" s="82">
        <f t="shared" si="274"/>
        <v>107.75076000000001</v>
      </c>
      <c r="K5886" s="39">
        <f>VLOOKUP('Cover page'!$B$6,Currecny_M!$A$1:$P$10,MATCH(Database!C5886,Currecny_M!$A$1:$P$1,0),FALSE)</f>
        <v>1</v>
      </c>
      <c r="L5886" s="82">
        <f t="shared" si="275"/>
        <v>107.75076000000001</v>
      </c>
      <c r="M5886" s="82">
        <f>((E5886/$F$1)*VLOOKUP(N5886,Currecny_M!$A$1:$P$10,MATCH(Database!C5886,Currecny_M!$A$1:$P$1,0),FALSE))/VLOOKUP('Cover page'!$B$6,Currecny_M!$A$1:$P$10,MATCH(Database!C5886,Currecny_M!$A$1:$P$1,0),FALSE)</f>
        <v>107.75076000000001</v>
      </c>
      <c r="N5886" s="6" t="str">
        <f>VLOOKUP(B5886,Master!$A$2:$C$11,3,FALSE)</f>
        <v>Thai</v>
      </c>
      <c r="O5886" s="6" t="str">
        <f>VLOOKUP(B5886,Master!$A$2:$C$11,2,FALSE)</f>
        <v>Asia</v>
      </c>
      <c r="Q5886" s="39" t="str">
        <f>VLOOKUP(D5886,GL_Master!$A$1:$D$80,2,FALSE)</f>
        <v>BS</v>
      </c>
      <c r="R5886" s="39" t="str">
        <f>VLOOKUP(D5886,GL_Master!$A$1:$D$80,3,FALSE)</f>
        <v>Short-term loan and advances</v>
      </c>
      <c r="S5886" s="39" t="str">
        <f>VLOOKUP(D5886,GL_Master!$A$1:$D$80,4,FALSE)</f>
        <v>Advance to vendor/employees</v>
      </c>
    </row>
    <row r="5887" spans="1:19" x14ac:dyDescent="0.25">
      <c r="A5887" s="39" t="s">
        <v>262</v>
      </c>
      <c r="B5887" s="39" t="s">
        <v>43</v>
      </c>
      <c r="C5887" s="7">
        <v>43983</v>
      </c>
      <c r="D5887" s="39" t="s">
        <v>83</v>
      </c>
      <c r="E5887" s="39">
        <v>28953</v>
      </c>
      <c r="F5887" s="82">
        <f t="shared" si="273"/>
        <v>28.952999999999999</v>
      </c>
      <c r="G5887" s="39">
        <f>VLOOKUP(N5887,Currecny_M!$A$1:$P$10,2,FALSE)</f>
        <v>2.35</v>
      </c>
      <c r="H5887" s="39">
        <f>MATCH(C5887,Currecny_M!$A$1:$P$1,0)</f>
        <v>4</v>
      </c>
      <c r="I5887" s="39">
        <f>VLOOKUP(N5887,Currecny_M!$A$1:$P$10,MATCH(Database!C5887,Currecny_M!$A$1:$P$1,0),FALSE)</f>
        <v>2.39</v>
      </c>
      <c r="J5887" s="82">
        <f t="shared" si="274"/>
        <v>69.197670000000002</v>
      </c>
      <c r="K5887" s="39">
        <f>VLOOKUP('Cover page'!$B$6,Currecny_M!$A$1:$P$10,MATCH(Database!C5887,Currecny_M!$A$1:$P$1,0),FALSE)</f>
        <v>1</v>
      </c>
      <c r="L5887" s="82">
        <f t="shared" si="275"/>
        <v>69.197670000000002</v>
      </c>
      <c r="M5887" s="82">
        <f>((E5887/$F$1)*VLOOKUP(N5887,Currecny_M!$A$1:$P$10,MATCH(Database!C5887,Currecny_M!$A$1:$P$1,0),FALSE))/VLOOKUP('Cover page'!$B$6,Currecny_M!$A$1:$P$10,MATCH(Database!C5887,Currecny_M!$A$1:$P$1,0),FALSE)</f>
        <v>69.197670000000002</v>
      </c>
      <c r="N5887" s="6" t="str">
        <f>VLOOKUP(B5887,Master!$A$2:$C$11,3,FALSE)</f>
        <v>Thai</v>
      </c>
      <c r="O5887" s="6" t="str">
        <f>VLOOKUP(B5887,Master!$A$2:$C$11,2,FALSE)</f>
        <v>Asia</v>
      </c>
      <c r="Q5887" s="39" t="str">
        <f>VLOOKUP(D5887,GL_Master!$A$1:$D$80,2,FALSE)</f>
        <v>BS</v>
      </c>
      <c r="R5887" s="39" t="str">
        <f>VLOOKUP(D5887,GL_Master!$A$1:$D$80,3,FALSE)</f>
        <v>Other Current Assets</v>
      </c>
      <c r="S5887" s="39" t="str">
        <f>VLOOKUP(D5887,GL_Master!$A$1:$D$80,4,FALSE)</f>
        <v>Security deposits ( Unsecured, considered good)</v>
      </c>
    </row>
    <row r="5888" spans="1:19" x14ac:dyDescent="0.25">
      <c r="A5888" s="39" t="s">
        <v>262</v>
      </c>
      <c r="B5888" s="39" t="s">
        <v>43</v>
      </c>
      <c r="C5888" s="7">
        <v>43983</v>
      </c>
      <c r="D5888" s="39" t="s">
        <v>246</v>
      </c>
      <c r="E5888" s="39">
        <v>-3359290</v>
      </c>
      <c r="F5888" s="82">
        <f t="shared" si="273"/>
        <v>-3359.29</v>
      </c>
      <c r="G5888" s="39">
        <f>VLOOKUP(N5888,Currecny_M!$A$1:$P$10,2,FALSE)</f>
        <v>2.35</v>
      </c>
      <c r="H5888" s="39">
        <f>MATCH(C5888,Currecny_M!$A$1:$P$1,0)</f>
        <v>4</v>
      </c>
      <c r="I5888" s="39">
        <f>VLOOKUP(N5888,Currecny_M!$A$1:$P$10,MATCH(Database!C5888,Currecny_M!$A$1:$P$1,0),FALSE)</f>
        <v>2.39</v>
      </c>
      <c r="J5888" s="82">
        <f t="shared" si="274"/>
        <v>-8028.7031000000006</v>
      </c>
      <c r="K5888" s="39">
        <f>VLOOKUP('Cover page'!$B$6,Currecny_M!$A$1:$P$10,MATCH(Database!C5888,Currecny_M!$A$1:$P$1,0),FALSE)</f>
        <v>1</v>
      </c>
      <c r="L5888" s="82">
        <f t="shared" si="275"/>
        <v>-8028.7031000000006</v>
      </c>
      <c r="M5888" s="82">
        <f>((E5888/$F$1)*VLOOKUP(N5888,Currecny_M!$A$1:$P$10,MATCH(Database!C5888,Currecny_M!$A$1:$P$1,0),FALSE))/VLOOKUP('Cover page'!$B$6,Currecny_M!$A$1:$P$10,MATCH(Database!C5888,Currecny_M!$A$1:$P$1,0),FALSE)</f>
        <v>-8028.7031000000006</v>
      </c>
      <c r="N5888" s="6" t="str">
        <f>VLOOKUP(B5888,Master!$A$2:$C$11,3,FALSE)</f>
        <v>Thai</v>
      </c>
      <c r="O5888" s="6" t="str">
        <f>VLOOKUP(B5888,Master!$A$2:$C$11,2,FALSE)</f>
        <v>Asia</v>
      </c>
      <c r="Q5888" s="39" t="str">
        <f>VLOOKUP(D5888,GL_Master!$A$1:$D$80,2,FALSE)</f>
        <v>PL</v>
      </c>
      <c r="R5888" s="39" t="str">
        <f>VLOOKUP(D5888,GL_Master!$A$1:$D$80,3,FALSE)</f>
        <v>Revenue from Operations</v>
      </c>
      <c r="S5888" s="39" t="str">
        <f>VLOOKUP(D5888,GL_Master!$A$1:$D$80,4,FALSE)</f>
        <v>Contract revenue</v>
      </c>
    </row>
    <row r="5889" spans="1:19" x14ac:dyDescent="0.25">
      <c r="A5889" s="39" t="s">
        <v>262</v>
      </c>
      <c r="B5889" s="39" t="s">
        <v>43</v>
      </c>
      <c r="C5889" s="7">
        <v>43983</v>
      </c>
      <c r="D5889" s="39" t="s">
        <v>134</v>
      </c>
      <c r="E5889" s="39">
        <v>-26793</v>
      </c>
      <c r="F5889" s="82">
        <f t="shared" si="273"/>
        <v>-26.792999999999999</v>
      </c>
      <c r="G5889" s="39">
        <f>VLOOKUP(N5889,Currecny_M!$A$1:$P$10,2,FALSE)</f>
        <v>2.35</v>
      </c>
      <c r="H5889" s="39">
        <f>MATCH(C5889,Currecny_M!$A$1:$P$1,0)</f>
        <v>4</v>
      </c>
      <c r="I5889" s="39">
        <f>VLOOKUP(N5889,Currecny_M!$A$1:$P$10,MATCH(Database!C5889,Currecny_M!$A$1:$P$1,0),FALSE)</f>
        <v>2.39</v>
      </c>
      <c r="J5889" s="82">
        <f t="shared" si="274"/>
        <v>-64.035269999999997</v>
      </c>
      <c r="K5889" s="39">
        <f>VLOOKUP('Cover page'!$B$6,Currecny_M!$A$1:$P$10,MATCH(Database!C5889,Currecny_M!$A$1:$P$1,0),FALSE)</f>
        <v>1</v>
      </c>
      <c r="L5889" s="82">
        <f t="shared" si="275"/>
        <v>-64.035269999999997</v>
      </c>
      <c r="M5889" s="82">
        <f>((E5889/$F$1)*VLOOKUP(N5889,Currecny_M!$A$1:$P$10,MATCH(Database!C5889,Currecny_M!$A$1:$P$1,0),FALSE))/VLOOKUP('Cover page'!$B$6,Currecny_M!$A$1:$P$10,MATCH(Database!C5889,Currecny_M!$A$1:$P$1,0),FALSE)</f>
        <v>-64.035269999999997</v>
      </c>
      <c r="N5889" s="6" t="str">
        <f>VLOOKUP(B5889,Master!$A$2:$C$11,3,FALSE)</f>
        <v>Thai</v>
      </c>
      <c r="O5889" s="6" t="str">
        <f>VLOOKUP(B5889,Master!$A$2:$C$11,2,FALSE)</f>
        <v>Asia</v>
      </c>
      <c r="Q5889" s="39" t="str">
        <f>VLOOKUP(D5889,GL_Master!$A$1:$D$80,2,FALSE)</f>
        <v>PL</v>
      </c>
      <c r="R5889" s="39" t="str">
        <f>VLOOKUP(D5889,GL_Master!$A$1:$D$80,3,FALSE)</f>
        <v>Other Income</v>
      </c>
      <c r="S5889" s="39" t="str">
        <f>VLOOKUP(D5889,GL_Master!$A$1:$D$80,4,FALSE)</f>
        <v>Other Income</v>
      </c>
    </row>
    <row r="5890" spans="1:19" x14ac:dyDescent="0.25">
      <c r="A5890" s="39" t="s">
        <v>262</v>
      </c>
      <c r="B5890" s="39" t="s">
        <v>43</v>
      </c>
      <c r="C5890" s="7">
        <v>43983</v>
      </c>
      <c r="D5890" s="39" t="s">
        <v>86</v>
      </c>
      <c r="E5890" s="39">
        <v>1547</v>
      </c>
      <c r="F5890" s="82">
        <f t="shared" si="273"/>
        <v>1.5469999999999999</v>
      </c>
      <c r="G5890" s="39">
        <f>VLOOKUP(N5890,Currecny_M!$A$1:$P$10,2,FALSE)</f>
        <v>2.35</v>
      </c>
      <c r="H5890" s="39">
        <f>MATCH(C5890,Currecny_M!$A$1:$P$1,0)</f>
        <v>4</v>
      </c>
      <c r="I5890" s="39">
        <f>VLOOKUP(N5890,Currecny_M!$A$1:$P$10,MATCH(Database!C5890,Currecny_M!$A$1:$P$1,0),FALSE)</f>
        <v>2.39</v>
      </c>
      <c r="J5890" s="82">
        <f t="shared" si="274"/>
        <v>3.69733</v>
      </c>
      <c r="K5890" s="39">
        <f>VLOOKUP('Cover page'!$B$6,Currecny_M!$A$1:$P$10,MATCH(Database!C5890,Currecny_M!$A$1:$P$1,0),FALSE)</f>
        <v>1</v>
      </c>
      <c r="L5890" s="82">
        <f t="shared" si="275"/>
        <v>3.69733</v>
      </c>
      <c r="M5890" s="82">
        <f>((E5890/$F$1)*VLOOKUP(N5890,Currecny_M!$A$1:$P$10,MATCH(Database!C5890,Currecny_M!$A$1:$P$1,0),FALSE))/VLOOKUP('Cover page'!$B$6,Currecny_M!$A$1:$P$10,MATCH(Database!C5890,Currecny_M!$A$1:$P$1,0),FALSE)</f>
        <v>3.69733</v>
      </c>
      <c r="N5890" s="6" t="str">
        <f>VLOOKUP(B5890,Master!$A$2:$C$11,3,FALSE)</f>
        <v>Thai</v>
      </c>
      <c r="O5890" s="6" t="str">
        <f>VLOOKUP(B5890,Master!$A$2:$C$11,2,FALSE)</f>
        <v>Asia</v>
      </c>
      <c r="Q5890" s="39" t="str">
        <f>VLOOKUP(D5890,GL_Master!$A$1:$D$80,2,FALSE)</f>
        <v>PL</v>
      </c>
      <c r="R5890" s="39" t="str">
        <f>VLOOKUP(D5890,GL_Master!$A$1:$D$80,3,FALSE)</f>
        <v>COGS</v>
      </c>
      <c r="S5890" s="39" t="str">
        <f>VLOOKUP(D5890,GL_Master!$A$1:$D$80,4,FALSE)</f>
        <v>Purchase of other traded goods</v>
      </c>
    </row>
    <row r="5891" spans="1:19" x14ac:dyDescent="0.25">
      <c r="A5891" s="39" t="s">
        <v>262</v>
      </c>
      <c r="B5891" s="39" t="s">
        <v>43</v>
      </c>
      <c r="C5891" s="7">
        <v>43983</v>
      </c>
      <c r="D5891" s="39" t="s">
        <v>87</v>
      </c>
      <c r="E5891" s="39">
        <v>789</v>
      </c>
      <c r="F5891" s="82">
        <f t="shared" si="273"/>
        <v>0.78900000000000003</v>
      </c>
      <c r="G5891" s="39">
        <f>VLOOKUP(N5891,Currecny_M!$A$1:$P$10,2,FALSE)</f>
        <v>2.35</v>
      </c>
      <c r="H5891" s="39">
        <f>MATCH(C5891,Currecny_M!$A$1:$P$1,0)</f>
        <v>4</v>
      </c>
      <c r="I5891" s="39">
        <f>VLOOKUP(N5891,Currecny_M!$A$1:$P$10,MATCH(Database!C5891,Currecny_M!$A$1:$P$1,0),FALSE)</f>
        <v>2.39</v>
      </c>
      <c r="J5891" s="82">
        <f t="shared" si="274"/>
        <v>1.8857100000000002</v>
      </c>
      <c r="K5891" s="39">
        <f>VLOOKUP('Cover page'!$B$6,Currecny_M!$A$1:$P$10,MATCH(Database!C5891,Currecny_M!$A$1:$P$1,0),FALSE)</f>
        <v>1</v>
      </c>
      <c r="L5891" s="82">
        <f t="shared" si="275"/>
        <v>1.8857100000000002</v>
      </c>
      <c r="M5891" s="82">
        <f>((E5891/$F$1)*VLOOKUP(N5891,Currecny_M!$A$1:$P$10,MATCH(Database!C5891,Currecny_M!$A$1:$P$1,0),FALSE))/VLOOKUP('Cover page'!$B$6,Currecny_M!$A$1:$P$10,MATCH(Database!C5891,Currecny_M!$A$1:$P$1,0),FALSE)</f>
        <v>1.8857100000000002</v>
      </c>
      <c r="N5891" s="6" t="str">
        <f>VLOOKUP(B5891,Master!$A$2:$C$11,3,FALSE)</f>
        <v>Thai</v>
      </c>
      <c r="O5891" s="6" t="str">
        <f>VLOOKUP(B5891,Master!$A$2:$C$11,2,FALSE)</f>
        <v>Asia</v>
      </c>
      <c r="Q5891" s="39" t="str">
        <f>VLOOKUP(D5891,GL_Master!$A$1:$D$80,2,FALSE)</f>
        <v>PL</v>
      </c>
      <c r="R5891" s="39" t="str">
        <f>VLOOKUP(D5891,GL_Master!$A$1:$D$80,3,FALSE)</f>
        <v>COGS</v>
      </c>
      <c r="S5891" s="39" t="str">
        <f>VLOOKUP(D5891,GL_Master!$A$1:$D$80,4,FALSE)</f>
        <v>Civil, Installation, Commissioning and Other miscellaneous expenses</v>
      </c>
    </row>
    <row r="5892" spans="1:19" x14ac:dyDescent="0.25">
      <c r="A5892" s="39" t="s">
        <v>262</v>
      </c>
      <c r="B5892" s="39" t="s">
        <v>43</v>
      </c>
      <c r="C5892" s="7">
        <v>43983</v>
      </c>
      <c r="D5892" s="39" t="s">
        <v>88</v>
      </c>
      <c r="E5892" s="39">
        <v>2528</v>
      </c>
      <c r="F5892" s="82">
        <f t="shared" ref="F5892:F5955" si="276">E5892/$F$1</f>
        <v>2.528</v>
      </c>
      <c r="G5892" s="39">
        <f>VLOOKUP(N5892,Currecny_M!$A$1:$P$10,2,FALSE)</f>
        <v>2.35</v>
      </c>
      <c r="H5892" s="39">
        <f>MATCH(C5892,Currecny_M!$A$1:$P$1,0)</f>
        <v>4</v>
      </c>
      <c r="I5892" s="39">
        <f>VLOOKUP(N5892,Currecny_M!$A$1:$P$10,MATCH(Database!C5892,Currecny_M!$A$1:$P$1,0),FALSE)</f>
        <v>2.39</v>
      </c>
      <c r="J5892" s="82">
        <f t="shared" ref="J5892:J5955" si="277">F5892*I5892</f>
        <v>6.0419200000000002</v>
      </c>
      <c r="K5892" s="39">
        <f>VLOOKUP('Cover page'!$B$6,Currecny_M!$A$1:$P$10,MATCH(Database!C5892,Currecny_M!$A$1:$P$1,0),FALSE)</f>
        <v>1</v>
      </c>
      <c r="L5892" s="82">
        <f t="shared" ref="L5892:L5955" si="278">J5892/K5892</f>
        <v>6.0419200000000002</v>
      </c>
      <c r="M5892" s="82">
        <f>((E5892/$F$1)*VLOOKUP(N5892,Currecny_M!$A$1:$P$10,MATCH(Database!C5892,Currecny_M!$A$1:$P$1,0),FALSE))/VLOOKUP('Cover page'!$B$6,Currecny_M!$A$1:$P$10,MATCH(Database!C5892,Currecny_M!$A$1:$P$1,0),FALSE)</f>
        <v>6.0419200000000002</v>
      </c>
      <c r="N5892" s="6" t="str">
        <f>VLOOKUP(B5892,Master!$A$2:$C$11,3,FALSE)</f>
        <v>Thai</v>
      </c>
      <c r="O5892" s="6" t="str">
        <f>VLOOKUP(B5892,Master!$A$2:$C$11,2,FALSE)</f>
        <v>Asia</v>
      </c>
      <c r="Q5892" s="39" t="str">
        <f>VLOOKUP(D5892,GL_Master!$A$1:$D$80,2,FALSE)</f>
        <v>PL</v>
      </c>
      <c r="R5892" s="39" t="str">
        <f>VLOOKUP(D5892,GL_Master!$A$1:$D$80,3,FALSE)</f>
        <v>COGS</v>
      </c>
      <c r="S5892" s="39" t="str">
        <f>VLOOKUP(D5892,GL_Master!$A$1:$D$80,4,FALSE)</f>
        <v>Civil, Installation, Commissioning and Other miscellaneous expenses</v>
      </c>
    </row>
    <row r="5893" spans="1:19" x14ac:dyDescent="0.25">
      <c r="A5893" s="39" t="s">
        <v>262</v>
      </c>
      <c r="B5893" s="39" t="s">
        <v>43</v>
      </c>
      <c r="C5893" s="7">
        <v>43983</v>
      </c>
      <c r="D5893" s="39" t="s">
        <v>89</v>
      </c>
      <c r="E5893" s="39">
        <v>4642</v>
      </c>
      <c r="F5893" s="82">
        <f t="shared" si="276"/>
        <v>4.6420000000000003</v>
      </c>
      <c r="G5893" s="39">
        <f>VLOOKUP(N5893,Currecny_M!$A$1:$P$10,2,FALSE)</f>
        <v>2.35</v>
      </c>
      <c r="H5893" s="39">
        <f>MATCH(C5893,Currecny_M!$A$1:$P$1,0)</f>
        <v>4</v>
      </c>
      <c r="I5893" s="39">
        <f>VLOOKUP(N5893,Currecny_M!$A$1:$P$10,MATCH(Database!C5893,Currecny_M!$A$1:$P$1,0),FALSE)</f>
        <v>2.39</v>
      </c>
      <c r="J5893" s="82">
        <f t="shared" si="277"/>
        <v>11.094380000000001</v>
      </c>
      <c r="K5893" s="39">
        <f>VLOOKUP('Cover page'!$B$6,Currecny_M!$A$1:$P$10,MATCH(Database!C5893,Currecny_M!$A$1:$P$1,0),FALSE)</f>
        <v>1</v>
      </c>
      <c r="L5893" s="82">
        <f t="shared" si="278"/>
        <v>11.094380000000001</v>
      </c>
      <c r="M5893" s="82">
        <f>((E5893/$F$1)*VLOOKUP(N5893,Currecny_M!$A$1:$P$10,MATCH(Database!C5893,Currecny_M!$A$1:$P$1,0),FALSE))/VLOOKUP('Cover page'!$B$6,Currecny_M!$A$1:$P$10,MATCH(Database!C5893,Currecny_M!$A$1:$P$1,0),FALSE)</f>
        <v>11.094380000000001</v>
      </c>
      <c r="N5893" s="6" t="str">
        <f>VLOOKUP(B5893,Master!$A$2:$C$11,3,FALSE)</f>
        <v>Thai</v>
      </c>
      <c r="O5893" s="6" t="str">
        <f>VLOOKUP(B5893,Master!$A$2:$C$11,2,FALSE)</f>
        <v>Asia</v>
      </c>
      <c r="Q5893" s="39" t="str">
        <f>VLOOKUP(D5893,GL_Master!$A$1:$D$80,2,FALSE)</f>
        <v>PL</v>
      </c>
      <c r="R5893" s="39" t="str">
        <f>VLOOKUP(D5893,GL_Master!$A$1:$D$80,3,FALSE)</f>
        <v>COGS</v>
      </c>
      <c r="S5893" s="39" t="str">
        <f>VLOOKUP(D5893,GL_Master!$A$1:$D$80,4,FALSE)</f>
        <v>project Expenses</v>
      </c>
    </row>
    <row r="5894" spans="1:19" x14ac:dyDescent="0.25">
      <c r="A5894" s="39" t="s">
        <v>262</v>
      </c>
      <c r="B5894" s="39" t="s">
        <v>43</v>
      </c>
      <c r="C5894" s="7">
        <v>43983</v>
      </c>
      <c r="D5894" s="39" t="s">
        <v>90</v>
      </c>
      <c r="E5894" s="39">
        <v>1547</v>
      </c>
      <c r="F5894" s="82">
        <f t="shared" si="276"/>
        <v>1.5469999999999999</v>
      </c>
      <c r="G5894" s="39">
        <f>VLOOKUP(N5894,Currecny_M!$A$1:$P$10,2,FALSE)</f>
        <v>2.35</v>
      </c>
      <c r="H5894" s="39">
        <f>MATCH(C5894,Currecny_M!$A$1:$P$1,0)</f>
        <v>4</v>
      </c>
      <c r="I5894" s="39">
        <f>VLOOKUP(N5894,Currecny_M!$A$1:$P$10,MATCH(Database!C5894,Currecny_M!$A$1:$P$1,0),FALSE)</f>
        <v>2.39</v>
      </c>
      <c r="J5894" s="82">
        <f t="shared" si="277"/>
        <v>3.69733</v>
      </c>
      <c r="K5894" s="39">
        <f>VLOOKUP('Cover page'!$B$6,Currecny_M!$A$1:$P$10,MATCH(Database!C5894,Currecny_M!$A$1:$P$1,0),FALSE)</f>
        <v>1</v>
      </c>
      <c r="L5894" s="82">
        <f t="shared" si="278"/>
        <v>3.69733</v>
      </c>
      <c r="M5894" s="82">
        <f>((E5894/$F$1)*VLOOKUP(N5894,Currecny_M!$A$1:$P$10,MATCH(Database!C5894,Currecny_M!$A$1:$P$1,0),FALSE))/VLOOKUP('Cover page'!$B$6,Currecny_M!$A$1:$P$10,MATCH(Database!C5894,Currecny_M!$A$1:$P$1,0),FALSE)</f>
        <v>3.69733</v>
      </c>
      <c r="N5894" s="6" t="str">
        <f>VLOOKUP(B5894,Master!$A$2:$C$11,3,FALSE)</f>
        <v>Thai</v>
      </c>
      <c r="O5894" s="6" t="str">
        <f>VLOOKUP(B5894,Master!$A$2:$C$11,2,FALSE)</f>
        <v>Asia</v>
      </c>
      <c r="Q5894" s="39" t="str">
        <f>VLOOKUP(D5894,GL_Master!$A$1:$D$80,2,FALSE)</f>
        <v>PL</v>
      </c>
      <c r="R5894" s="39" t="str">
        <f>VLOOKUP(D5894,GL_Master!$A$1:$D$80,3,FALSE)</f>
        <v>Office utility</v>
      </c>
      <c r="S5894" s="39" t="str">
        <f>VLOOKUP(D5894,GL_Master!$A$1:$D$80,4,FALSE)</f>
        <v>Electricity Expenses</v>
      </c>
    </row>
    <row r="5895" spans="1:19" x14ac:dyDescent="0.25">
      <c r="A5895" s="39" t="s">
        <v>262</v>
      </c>
      <c r="B5895" s="39" t="s">
        <v>43</v>
      </c>
      <c r="C5895" s="7">
        <v>43983</v>
      </c>
      <c r="D5895" s="39" t="s">
        <v>91</v>
      </c>
      <c r="E5895" s="39">
        <v>3217</v>
      </c>
      <c r="F5895" s="82">
        <f t="shared" si="276"/>
        <v>3.2170000000000001</v>
      </c>
      <c r="G5895" s="39">
        <f>VLOOKUP(N5895,Currecny_M!$A$1:$P$10,2,FALSE)</f>
        <v>2.35</v>
      </c>
      <c r="H5895" s="39">
        <f>MATCH(C5895,Currecny_M!$A$1:$P$1,0)</f>
        <v>4</v>
      </c>
      <c r="I5895" s="39">
        <f>VLOOKUP(N5895,Currecny_M!$A$1:$P$10,MATCH(Database!C5895,Currecny_M!$A$1:$P$1,0),FALSE)</f>
        <v>2.39</v>
      </c>
      <c r="J5895" s="82">
        <f t="shared" si="277"/>
        <v>7.6886300000000007</v>
      </c>
      <c r="K5895" s="39">
        <f>VLOOKUP('Cover page'!$B$6,Currecny_M!$A$1:$P$10,MATCH(Database!C5895,Currecny_M!$A$1:$P$1,0),FALSE)</f>
        <v>1</v>
      </c>
      <c r="L5895" s="82">
        <f t="shared" si="278"/>
        <v>7.6886300000000007</v>
      </c>
      <c r="M5895" s="82">
        <f>((E5895/$F$1)*VLOOKUP(N5895,Currecny_M!$A$1:$P$10,MATCH(Database!C5895,Currecny_M!$A$1:$P$1,0),FALSE))/VLOOKUP('Cover page'!$B$6,Currecny_M!$A$1:$P$10,MATCH(Database!C5895,Currecny_M!$A$1:$P$1,0),FALSE)</f>
        <v>7.6886300000000007</v>
      </c>
      <c r="N5895" s="6" t="str">
        <f>VLOOKUP(B5895,Master!$A$2:$C$11,3,FALSE)</f>
        <v>Thai</v>
      </c>
      <c r="O5895" s="6" t="str">
        <f>VLOOKUP(B5895,Master!$A$2:$C$11,2,FALSE)</f>
        <v>Asia</v>
      </c>
      <c r="Q5895" s="39" t="str">
        <f>VLOOKUP(D5895,GL_Master!$A$1:$D$80,2,FALSE)</f>
        <v>PL</v>
      </c>
      <c r="R5895" s="39" t="str">
        <f>VLOOKUP(D5895,GL_Master!$A$1:$D$80,3,FALSE)</f>
        <v>Misc. expenses</v>
      </c>
      <c r="S5895" s="39" t="str">
        <f>VLOOKUP(D5895,GL_Master!$A$1:$D$80,4,FALSE)</f>
        <v>Repair &amp; Maintenance</v>
      </c>
    </row>
    <row r="5896" spans="1:19" x14ac:dyDescent="0.25">
      <c r="A5896" s="39" t="s">
        <v>262</v>
      </c>
      <c r="B5896" s="39" t="s">
        <v>43</v>
      </c>
      <c r="C5896" s="7">
        <v>43983</v>
      </c>
      <c r="D5896" s="39" t="s">
        <v>92</v>
      </c>
      <c r="E5896" s="39">
        <v>2436</v>
      </c>
      <c r="F5896" s="82">
        <f t="shared" si="276"/>
        <v>2.4359999999999999</v>
      </c>
      <c r="G5896" s="39">
        <f>VLOOKUP(N5896,Currecny_M!$A$1:$P$10,2,FALSE)</f>
        <v>2.35</v>
      </c>
      <c r="H5896" s="39">
        <f>MATCH(C5896,Currecny_M!$A$1:$P$1,0)</f>
        <v>4</v>
      </c>
      <c r="I5896" s="39">
        <f>VLOOKUP(N5896,Currecny_M!$A$1:$P$10,MATCH(Database!C5896,Currecny_M!$A$1:$P$1,0),FALSE)</f>
        <v>2.39</v>
      </c>
      <c r="J5896" s="82">
        <f t="shared" si="277"/>
        <v>5.8220400000000003</v>
      </c>
      <c r="K5896" s="39">
        <f>VLOOKUP('Cover page'!$B$6,Currecny_M!$A$1:$P$10,MATCH(Database!C5896,Currecny_M!$A$1:$P$1,0),FALSE)</f>
        <v>1</v>
      </c>
      <c r="L5896" s="82">
        <f t="shared" si="278"/>
        <v>5.8220400000000003</v>
      </c>
      <c r="M5896" s="82">
        <f>((E5896/$F$1)*VLOOKUP(N5896,Currecny_M!$A$1:$P$10,MATCH(Database!C5896,Currecny_M!$A$1:$P$1,0),FALSE))/VLOOKUP('Cover page'!$B$6,Currecny_M!$A$1:$P$10,MATCH(Database!C5896,Currecny_M!$A$1:$P$1,0),FALSE)</f>
        <v>5.8220400000000003</v>
      </c>
      <c r="N5896" s="6" t="str">
        <f>VLOOKUP(B5896,Master!$A$2:$C$11,3,FALSE)</f>
        <v>Thai</v>
      </c>
      <c r="O5896" s="6" t="str">
        <f>VLOOKUP(B5896,Master!$A$2:$C$11,2,FALSE)</f>
        <v>Asia</v>
      </c>
      <c r="Q5896" s="39" t="str">
        <f>VLOOKUP(D5896,GL_Master!$A$1:$D$80,2,FALSE)</f>
        <v>PL</v>
      </c>
      <c r="R5896" s="39" t="str">
        <f>VLOOKUP(D5896,GL_Master!$A$1:$D$80,3,FALSE)</f>
        <v>Misc. expenses</v>
      </c>
      <c r="S5896" s="39" t="str">
        <f>VLOOKUP(D5896,GL_Master!$A$1:$D$80,4,FALSE)</f>
        <v>Repair &amp; Maintenance</v>
      </c>
    </row>
    <row r="5897" spans="1:19" x14ac:dyDescent="0.25">
      <c r="A5897" s="39" t="s">
        <v>262</v>
      </c>
      <c r="B5897" s="39" t="s">
        <v>43</v>
      </c>
      <c r="C5897" s="7">
        <v>43983</v>
      </c>
      <c r="D5897" s="39" t="s">
        <v>93</v>
      </c>
      <c r="E5897" s="39">
        <v>28685</v>
      </c>
      <c r="F5897" s="82">
        <f t="shared" si="276"/>
        <v>28.684999999999999</v>
      </c>
      <c r="G5897" s="39">
        <f>VLOOKUP(N5897,Currecny_M!$A$1:$P$10,2,FALSE)</f>
        <v>2.35</v>
      </c>
      <c r="H5897" s="39">
        <f>MATCH(C5897,Currecny_M!$A$1:$P$1,0)</f>
        <v>4</v>
      </c>
      <c r="I5897" s="39">
        <f>VLOOKUP(N5897,Currecny_M!$A$1:$P$10,MATCH(Database!C5897,Currecny_M!$A$1:$P$1,0),FALSE)</f>
        <v>2.39</v>
      </c>
      <c r="J5897" s="82">
        <f t="shared" si="277"/>
        <v>68.557150000000007</v>
      </c>
      <c r="K5897" s="39">
        <f>VLOOKUP('Cover page'!$B$6,Currecny_M!$A$1:$P$10,MATCH(Database!C5897,Currecny_M!$A$1:$P$1,0),FALSE)</f>
        <v>1</v>
      </c>
      <c r="L5897" s="82">
        <f t="shared" si="278"/>
        <v>68.557150000000007</v>
      </c>
      <c r="M5897" s="82">
        <f>((E5897/$F$1)*VLOOKUP(N5897,Currecny_M!$A$1:$P$10,MATCH(Database!C5897,Currecny_M!$A$1:$P$1,0),FALSE))/VLOOKUP('Cover page'!$B$6,Currecny_M!$A$1:$P$10,MATCH(Database!C5897,Currecny_M!$A$1:$P$1,0),FALSE)</f>
        <v>68.557150000000007</v>
      </c>
      <c r="N5897" s="6" t="str">
        <f>VLOOKUP(B5897,Master!$A$2:$C$11,3,FALSE)</f>
        <v>Thai</v>
      </c>
      <c r="O5897" s="6" t="str">
        <f>VLOOKUP(B5897,Master!$A$2:$C$11,2,FALSE)</f>
        <v>Asia</v>
      </c>
      <c r="Q5897" s="39" t="str">
        <f>VLOOKUP(D5897,GL_Master!$A$1:$D$80,2,FALSE)</f>
        <v>PL</v>
      </c>
      <c r="R5897" s="39" t="str">
        <f>VLOOKUP(D5897,GL_Master!$A$1:$D$80,3,FALSE)</f>
        <v>Salary wages &amp; benefits</v>
      </c>
      <c r="S5897" s="39" t="str">
        <f>VLOOKUP(D5897,GL_Master!$A$1:$D$80,4,FALSE)</f>
        <v>Employee benefits expense</v>
      </c>
    </row>
    <row r="5898" spans="1:19" x14ac:dyDescent="0.25">
      <c r="A5898" s="39" t="s">
        <v>262</v>
      </c>
      <c r="B5898" s="39" t="s">
        <v>43</v>
      </c>
      <c r="C5898" s="7">
        <v>43983</v>
      </c>
      <c r="D5898" s="39" t="s">
        <v>33</v>
      </c>
      <c r="E5898" s="39">
        <v>835</v>
      </c>
      <c r="F5898" s="82">
        <f t="shared" si="276"/>
        <v>0.83499999999999996</v>
      </c>
      <c r="G5898" s="39">
        <f>VLOOKUP(N5898,Currecny_M!$A$1:$P$10,2,FALSE)</f>
        <v>2.35</v>
      </c>
      <c r="H5898" s="39">
        <f>MATCH(C5898,Currecny_M!$A$1:$P$1,0)</f>
        <v>4</v>
      </c>
      <c r="I5898" s="39">
        <f>VLOOKUP(N5898,Currecny_M!$A$1:$P$10,MATCH(Database!C5898,Currecny_M!$A$1:$P$1,0),FALSE)</f>
        <v>2.39</v>
      </c>
      <c r="J5898" s="82">
        <f t="shared" si="277"/>
        <v>1.9956499999999999</v>
      </c>
      <c r="K5898" s="39">
        <f>VLOOKUP('Cover page'!$B$6,Currecny_M!$A$1:$P$10,MATCH(Database!C5898,Currecny_M!$A$1:$P$1,0),FALSE)</f>
        <v>1</v>
      </c>
      <c r="L5898" s="82">
        <f t="shared" si="278"/>
        <v>1.9956499999999999</v>
      </c>
      <c r="M5898" s="82">
        <f>((E5898/$F$1)*VLOOKUP(N5898,Currecny_M!$A$1:$P$10,MATCH(Database!C5898,Currecny_M!$A$1:$P$1,0),FALSE))/VLOOKUP('Cover page'!$B$6,Currecny_M!$A$1:$P$10,MATCH(Database!C5898,Currecny_M!$A$1:$P$1,0),FALSE)</f>
        <v>1.9956499999999999</v>
      </c>
      <c r="N5898" s="6" t="str">
        <f>VLOOKUP(B5898,Master!$A$2:$C$11,3,FALSE)</f>
        <v>Thai</v>
      </c>
      <c r="O5898" s="6" t="str">
        <f>VLOOKUP(B5898,Master!$A$2:$C$11,2,FALSE)</f>
        <v>Asia</v>
      </c>
      <c r="Q5898" s="39" t="str">
        <f>VLOOKUP(D5898,GL_Master!$A$1:$D$80,2,FALSE)</f>
        <v>PL</v>
      </c>
      <c r="R5898" s="39" t="str">
        <f>VLOOKUP(D5898,GL_Master!$A$1:$D$80,3,FALSE)</f>
        <v>Staff welfare expenses</v>
      </c>
      <c r="S5898" s="39" t="str">
        <f>VLOOKUP(D5898,GL_Master!$A$1:$D$80,4,FALSE)</f>
        <v>Other staff welfare</v>
      </c>
    </row>
    <row r="5899" spans="1:19" x14ac:dyDescent="0.25">
      <c r="A5899" s="39" t="s">
        <v>262</v>
      </c>
      <c r="B5899" s="39" t="s">
        <v>43</v>
      </c>
      <c r="C5899" s="7">
        <v>43983</v>
      </c>
      <c r="D5899" s="39" t="s">
        <v>94</v>
      </c>
      <c r="E5899" s="39">
        <v>4917</v>
      </c>
      <c r="F5899" s="82">
        <f t="shared" si="276"/>
        <v>4.9169999999999998</v>
      </c>
      <c r="G5899" s="39">
        <f>VLOOKUP(N5899,Currecny_M!$A$1:$P$10,2,FALSE)</f>
        <v>2.35</v>
      </c>
      <c r="H5899" s="39">
        <f>MATCH(C5899,Currecny_M!$A$1:$P$1,0)</f>
        <v>4</v>
      </c>
      <c r="I5899" s="39">
        <f>VLOOKUP(N5899,Currecny_M!$A$1:$P$10,MATCH(Database!C5899,Currecny_M!$A$1:$P$1,0),FALSE)</f>
        <v>2.39</v>
      </c>
      <c r="J5899" s="82">
        <f t="shared" si="277"/>
        <v>11.75163</v>
      </c>
      <c r="K5899" s="39">
        <f>VLOOKUP('Cover page'!$B$6,Currecny_M!$A$1:$P$10,MATCH(Database!C5899,Currecny_M!$A$1:$P$1,0),FALSE)</f>
        <v>1</v>
      </c>
      <c r="L5899" s="82">
        <f t="shared" si="278"/>
        <v>11.75163</v>
      </c>
      <c r="M5899" s="82">
        <f>((E5899/$F$1)*VLOOKUP(N5899,Currecny_M!$A$1:$P$10,MATCH(Database!C5899,Currecny_M!$A$1:$P$1,0),FALSE))/VLOOKUP('Cover page'!$B$6,Currecny_M!$A$1:$P$10,MATCH(Database!C5899,Currecny_M!$A$1:$P$1,0),FALSE)</f>
        <v>11.75163</v>
      </c>
      <c r="N5899" s="6" t="str">
        <f>VLOOKUP(B5899,Master!$A$2:$C$11,3,FALSE)</f>
        <v>Thai</v>
      </c>
      <c r="O5899" s="6" t="str">
        <f>VLOOKUP(B5899,Master!$A$2:$C$11,2,FALSE)</f>
        <v>Asia</v>
      </c>
      <c r="Q5899" s="39" t="str">
        <f>VLOOKUP(D5899,GL_Master!$A$1:$D$80,2,FALSE)</f>
        <v>PL</v>
      </c>
      <c r="R5899" s="39" t="str">
        <f>VLOOKUP(D5899,GL_Master!$A$1:$D$80,3,FALSE)</f>
        <v xml:space="preserve">Gratuity expenses </v>
      </c>
      <c r="S5899" s="39" t="str">
        <f>VLOOKUP(D5899,GL_Master!$A$1:$D$80,4,FALSE)</f>
        <v>Gratuity</v>
      </c>
    </row>
    <row r="5900" spans="1:19" x14ac:dyDescent="0.25">
      <c r="A5900" s="39" t="s">
        <v>262</v>
      </c>
      <c r="B5900" s="39" t="s">
        <v>43</v>
      </c>
      <c r="C5900" s="7">
        <v>43983</v>
      </c>
      <c r="D5900" s="39" t="s">
        <v>95</v>
      </c>
      <c r="E5900" s="39">
        <v>1670</v>
      </c>
      <c r="F5900" s="82">
        <f t="shared" si="276"/>
        <v>1.67</v>
      </c>
      <c r="G5900" s="39">
        <f>VLOOKUP(N5900,Currecny_M!$A$1:$P$10,2,FALSE)</f>
        <v>2.35</v>
      </c>
      <c r="H5900" s="39">
        <f>MATCH(C5900,Currecny_M!$A$1:$P$1,0)</f>
        <v>4</v>
      </c>
      <c r="I5900" s="39">
        <f>VLOOKUP(N5900,Currecny_M!$A$1:$P$10,MATCH(Database!C5900,Currecny_M!$A$1:$P$1,0),FALSE)</f>
        <v>2.39</v>
      </c>
      <c r="J5900" s="82">
        <f t="shared" si="277"/>
        <v>3.9912999999999998</v>
      </c>
      <c r="K5900" s="39">
        <f>VLOOKUP('Cover page'!$B$6,Currecny_M!$A$1:$P$10,MATCH(Database!C5900,Currecny_M!$A$1:$P$1,0),FALSE)</f>
        <v>1</v>
      </c>
      <c r="L5900" s="82">
        <f t="shared" si="278"/>
        <v>3.9912999999999998</v>
      </c>
      <c r="M5900" s="82">
        <f>((E5900/$F$1)*VLOOKUP(N5900,Currecny_M!$A$1:$P$10,MATCH(Database!C5900,Currecny_M!$A$1:$P$1,0),FALSE))/VLOOKUP('Cover page'!$B$6,Currecny_M!$A$1:$P$10,MATCH(Database!C5900,Currecny_M!$A$1:$P$1,0),FALSE)</f>
        <v>3.9912999999999998</v>
      </c>
      <c r="N5900" s="6" t="str">
        <f>VLOOKUP(B5900,Master!$A$2:$C$11,3,FALSE)</f>
        <v>Thai</v>
      </c>
      <c r="O5900" s="6" t="str">
        <f>VLOOKUP(B5900,Master!$A$2:$C$11,2,FALSE)</f>
        <v>Asia</v>
      </c>
      <c r="Q5900" s="39" t="str">
        <f>VLOOKUP(D5900,GL_Master!$A$1:$D$80,2,FALSE)</f>
        <v>PL</v>
      </c>
      <c r="R5900" s="39" t="str">
        <f>VLOOKUP(D5900,GL_Master!$A$1:$D$80,3,FALSE)</f>
        <v>Salary wages &amp; benefits</v>
      </c>
      <c r="S5900" s="39" t="str">
        <f>VLOOKUP(D5900,GL_Master!$A$1:$D$80,4,FALSE)</f>
        <v>Employee benefits expense</v>
      </c>
    </row>
    <row r="5901" spans="1:19" x14ac:dyDescent="0.25">
      <c r="A5901" s="39" t="s">
        <v>262</v>
      </c>
      <c r="B5901" s="39" t="s">
        <v>43</v>
      </c>
      <c r="C5901" s="7">
        <v>43983</v>
      </c>
      <c r="D5901" s="39" t="s">
        <v>96</v>
      </c>
      <c r="E5901" s="39">
        <v>14339</v>
      </c>
      <c r="F5901" s="82">
        <f t="shared" si="276"/>
        <v>14.339</v>
      </c>
      <c r="G5901" s="39">
        <f>VLOOKUP(N5901,Currecny_M!$A$1:$P$10,2,FALSE)</f>
        <v>2.35</v>
      </c>
      <c r="H5901" s="39">
        <f>MATCH(C5901,Currecny_M!$A$1:$P$1,0)</f>
        <v>4</v>
      </c>
      <c r="I5901" s="39">
        <f>VLOOKUP(N5901,Currecny_M!$A$1:$P$10,MATCH(Database!C5901,Currecny_M!$A$1:$P$1,0),FALSE)</f>
        <v>2.39</v>
      </c>
      <c r="J5901" s="82">
        <f t="shared" si="277"/>
        <v>34.270210000000006</v>
      </c>
      <c r="K5901" s="39">
        <f>VLOOKUP('Cover page'!$B$6,Currecny_M!$A$1:$P$10,MATCH(Database!C5901,Currecny_M!$A$1:$P$1,0),FALSE)</f>
        <v>1</v>
      </c>
      <c r="L5901" s="82">
        <f t="shared" si="278"/>
        <v>34.270210000000006</v>
      </c>
      <c r="M5901" s="82">
        <f>((E5901/$F$1)*VLOOKUP(N5901,Currecny_M!$A$1:$P$10,MATCH(Database!C5901,Currecny_M!$A$1:$P$1,0),FALSE))/VLOOKUP('Cover page'!$B$6,Currecny_M!$A$1:$P$10,MATCH(Database!C5901,Currecny_M!$A$1:$P$1,0),FALSE)</f>
        <v>34.270210000000006</v>
      </c>
      <c r="N5901" s="6" t="str">
        <f>VLOOKUP(B5901,Master!$A$2:$C$11,3,FALSE)</f>
        <v>Thai</v>
      </c>
      <c r="O5901" s="6" t="str">
        <f>VLOOKUP(B5901,Master!$A$2:$C$11,2,FALSE)</f>
        <v>Asia</v>
      </c>
      <c r="Q5901" s="39" t="str">
        <f>VLOOKUP(D5901,GL_Master!$A$1:$D$80,2,FALSE)</f>
        <v>PL</v>
      </c>
      <c r="R5901" s="39" t="str">
        <f>VLOOKUP(D5901,GL_Master!$A$1:$D$80,3,FALSE)</f>
        <v>Salary wages &amp; benefits</v>
      </c>
      <c r="S5901" s="39" t="str">
        <f>VLOOKUP(D5901,GL_Master!$A$1:$D$80,4,FALSE)</f>
        <v>Employee benefits expense</v>
      </c>
    </row>
    <row r="5902" spans="1:19" x14ac:dyDescent="0.25">
      <c r="A5902" s="39" t="s">
        <v>262</v>
      </c>
      <c r="B5902" s="39" t="s">
        <v>43</v>
      </c>
      <c r="C5902" s="7">
        <v>43983</v>
      </c>
      <c r="D5902" s="39" t="s">
        <v>97</v>
      </c>
      <c r="E5902" s="39">
        <v>812</v>
      </c>
      <c r="F5902" s="82">
        <f t="shared" si="276"/>
        <v>0.81200000000000006</v>
      </c>
      <c r="G5902" s="39">
        <f>VLOOKUP(N5902,Currecny_M!$A$1:$P$10,2,FALSE)</f>
        <v>2.35</v>
      </c>
      <c r="H5902" s="39">
        <f>MATCH(C5902,Currecny_M!$A$1:$P$1,0)</f>
        <v>4</v>
      </c>
      <c r="I5902" s="39">
        <f>VLOOKUP(N5902,Currecny_M!$A$1:$P$10,MATCH(Database!C5902,Currecny_M!$A$1:$P$1,0),FALSE)</f>
        <v>2.39</v>
      </c>
      <c r="J5902" s="82">
        <f t="shared" si="277"/>
        <v>1.9406800000000002</v>
      </c>
      <c r="K5902" s="39">
        <f>VLOOKUP('Cover page'!$B$6,Currecny_M!$A$1:$P$10,MATCH(Database!C5902,Currecny_M!$A$1:$P$1,0),FALSE)</f>
        <v>1</v>
      </c>
      <c r="L5902" s="82">
        <f t="shared" si="278"/>
        <v>1.9406800000000002</v>
      </c>
      <c r="M5902" s="82">
        <f>((E5902/$F$1)*VLOOKUP(N5902,Currecny_M!$A$1:$P$10,MATCH(Database!C5902,Currecny_M!$A$1:$P$1,0),FALSE))/VLOOKUP('Cover page'!$B$6,Currecny_M!$A$1:$P$10,MATCH(Database!C5902,Currecny_M!$A$1:$P$1,0),FALSE)</f>
        <v>1.9406800000000002</v>
      </c>
      <c r="N5902" s="6" t="str">
        <f>VLOOKUP(B5902,Master!$A$2:$C$11,3,FALSE)</f>
        <v>Thai</v>
      </c>
      <c r="O5902" s="6" t="str">
        <f>VLOOKUP(B5902,Master!$A$2:$C$11,2,FALSE)</f>
        <v>Asia</v>
      </c>
      <c r="Q5902" s="39" t="str">
        <f>VLOOKUP(D5902,GL_Master!$A$1:$D$80,2,FALSE)</f>
        <v>PL</v>
      </c>
      <c r="R5902" s="39" t="str">
        <f>VLOOKUP(D5902,GL_Master!$A$1:$D$80,3,FALSE)</f>
        <v>Salary wages &amp; benefits</v>
      </c>
      <c r="S5902" s="39" t="str">
        <f>VLOOKUP(D5902,GL_Master!$A$1:$D$80,4,FALSE)</f>
        <v>Employee benefits expense</v>
      </c>
    </row>
    <row r="5903" spans="1:19" x14ac:dyDescent="0.25">
      <c r="A5903" s="39" t="s">
        <v>262</v>
      </c>
      <c r="B5903" s="39" t="s">
        <v>43</v>
      </c>
      <c r="C5903" s="7">
        <v>43983</v>
      </c>
      <c r="D5903" s="39" t="s">
        <v>98</v>
      </c>
      <c r="E5903" s="39">
        <v>1624</v>
      </c>
      <c r="F5903" s="82">
        <f t="shared" si="276"/>
        <v>1.6240000000000001</v>
      </c>
      <c r="G5903" s="39">
        <f>VLOOKUP(N5903,Currecny_M!$A$1:$P$10,2,FALSE)</f>
        <v>2.35</v>
      </c>
      <c r="H5903" s="39">
        <f>MATCH(C5903,Currecny_M!$A$1:$P$1,0)</f>
        <v>4</v>
      </c>
      <c r="I5903" s="39">
        <f>VLOOKUP(N5903,Currecny_M!$A$1:$P$10,MATCH(Database!C5903,Currecny_M!$A$1:$P$1,0),FALSE)</f>
        <v>2.39</v>
      </c>
      <c r="J5903" s="82">
        <f t="shared" si="277"/>
        <v>3.8813600000000004</v>
      </c>
      <c r="K5903" s="39">
        <f>VLOOKUP('Cover page'!$B$6,Currecny_M!$A$1:$P$10,MATCH(Database!C5903,Currecny_M!$A$1:$P$1,0),FALSE)</f>
        <v>1</v>
      </c>
      <c r="L5903" s="82">
        <f t="shared" si="278"/>
        <v>3.8813600000000004</v>
      </c>
      <c r="M5903" s="82">
        <f>((E5903/$F$1)*VLOOKUP(N5903,Currecny_M!$A$1:$P$10,MATCH(Database!C5903,Currecny_M!$A$1:$P$1,0),FALSE))/VLOOKUP('Cover page'!$B$6,Currecny_M!$A$1:$P$10,MATCH(Database!C5903,Currecny_M!$A$1:$P$1,0),FALSE)</f>
        <v>3.8813600000000004</v>
      </c>
      <c r="N5903" s="6" t="str">
        <f>VLOOKUP(B5903,Master!$A$2:$C$11,3,FALSE)</f>
        <v>Thai</v>
      </c>
      <c r="O5903" s="6" t="str">
        <f>VLOOKUP(B5903,Master!$A$2:$C$11,2,FALSE)</f>
        <v>Asia</v>
      </c>
      <c r="Q5903" s="39" t="str">
        <f>VLOOKUP(D5903,GL_Master!$A$1:$D$80,2,FALSE)</f>
        <v>PL</v>
      </c>
      <c r="R5903" s="39" t="str">
        <f>VLOOKUP(D5903,GL_Master!$A$1:$D$80,3,FALSE)</f>
        <v>Salary wages &amp; benefits</v>
      </c>
      <c r="S5903" s="39" t="str">
        <f>VLOOKUP(D5903,GL_Master!$A$1:$D$80,4,FALSE)</f>
        <v>Employee benefits expense</v>
      </c>
    </row>
    <row r="5904" spans="1:19" x14ac:dyDescent="0.25">
      <c r="A5904" s="39" t="s">
        <v>262</v>
      </c>
      <c r="B5904" s="39" t="s">
        <v>43</v>
      </c>
      <c r="C5904" s="7">
        <v>43983</v>
      </c>
      <c r="D5904" s="39" t="s">
        <v>99</v>
      </c>
      <c r="E5904" s="39">
        <v>797</v>
      </c>
      <c r="F5904" s="82">
        <f t="shared" si="276"/>
        <v>0.79700000000000004</v>
      </c>
      <c r="G5904" s="39">
        <f>VLOOKUP(N5904,Currecny_M!$A$1:$P$10,2,FALSE)</f>
        <v>2.35</v>
      </c>
      <c r="H5904" s="39">
        <f>MATCH(C5904,Currecny_M!$A$1:$P$1,0)</f>
        <v>4</v>
      </c>
      <c r="I5904" s="39">
        <f>VLOOKUP(N5904,Currecny_M!$A$1:$P$10,MATCH(Database!C5904,Currecny_M!$A$1:$P$1,0),FALSE)</f>
        <v>2.39</v>
      </c>
      <c r="J5904" s="82">
        <f t="shared" si="277"/>
        <v>1.9048300000000002</v>
      </c>
      <c r="K5904" s="39">
        <f>VLOOKUP('Cover page'!$B$6,Currecny_M!$A$1:$P$10,MATCH(Database!C5904,Currecny_M!$A$1:$P$1,0),FALSE)</f>
        <v>1</v>
      </c>
      <c r="L5904" s="82">
        <f t="shared" si="278"/>
        <v>1.9048300000000002</v>
      </c>
      <c r="M5904" s="82">
        <f>((E5904/$F$1)*VLOOKUP(N5904,Currecny_M!$A$1:$P$10,MATCH(Database!C5904,Currecny_M!$A$1:$P$1,0),FALSE))/VLOOKUP('Cover page'!$B$6,Currecny_M!$A$1:$P$10,MATCH(Database!C5904,Currecny_M!$A$1:$P$1,0),FALSE)</f>
        <v>1.9048300000000002</v>
      </c>
      <c r="N5904" s="6" t="str">
        <f>VLOOKUP(B5904,Master!$A$2:$C$11,3,FALSE)</f>
        <v>Thai</v>
      </c>
      <c r="O5904" s="6" t="str">
        <f>VLOOKUP(B5904,Master!$A$2:$C$11,2,FALSE)</f>
        <v>Asia</v>
      </c>
      <c r="Q5904" s="39" t="str">
        <f>VLOOKUP(D5904,GL_Master!$A$1:$D$80,2,FALSE)</f>
        <v>PL</v>
      </c>
      <c r="R5904" s="39" t="str">
        <f>VLOOKUP(D5904,GL_Master!$A$1:$D$80,3,FALSE)</f>
        <v>Salary wages &amp; benefits</v>
      </c>
      <c r="S5904" s="39" t="str">
        <f>VLOOKUP(D5904,GL_Master!$A$1:$D$80,4,FALSE)</f>
        <v>Employee benefits expense</v>
      </c>
    </row>
    <row r="5905" spans="1:19" x14ac:dyDescent="0.25">
      <c r="A5905" s="39" t="s">
        <v>262</v>
      </c>
      <c r="B5905" s="39" t="s">
        <v>43</v>
      </c>
      <c r="C5905" s="7">
        <v>43983</v>
      </c>
      <c r="D5905" s="39" t="s">
        <v>100</v>
      </c>
      <c r="E5905" s="39">
        <v>5791</v>
      </c>
      <c r="F5905" s="82">
        <f t="shared" si="276"/>
        <v>5.7910000000000004</v>
      </c>
      <c r="G5905" s="39">
        <f>VLOOKUP(N5905,Currecny_M!$A$1:$P$10,2,FALSE)</f>
        <v>2.35</v>
      </c>
      <c r="H5905" s="39">
        <f>MATCH(C5905,Currecny_M!$A$1:$P$1,0)</f>
        <v>4</v>
      </c>
      <c r="I5905" s="39">
        <f>VLOOKUP(N5905,Currecny_M!$A$1:$P$10,MATCH(Database!C5905,Currecny_M!$A$1:$P$1,0),FALSE)</f>
        <v>2.39</v>
      </c>
      <c r="J5905" s="82">
        <f t="shared" si="277"/>
        <v>13.840490000000001</v>
      </c>
      <c r="K5905" s="39">
        <f>VLOOKUP('Cover page'!$B$6,Currecny_M!$A$1:$P$10,MATCH(Database!C5905,Currecny_M!$A$1:$P$1,0),FALSE)</f>
        <v>1</v>
      </c>
      <c r="L5905" s="82">
        <f t="shared" si="278"/>
        <v>13.840490000000001</v>
      </c>
      <c r="M5905" s="82">
        <f>((E5905/$F$1)*VLOOKUP(N5905,Currecny_M!$A$1:$P$10,MATCH(Database!C5905,Currecny_M!$A$1:$P$1,0),FALSE))/VLOOKUP('Cover page'!$B$6,Currecny_M!$A$1:$P$10,MATCH(Database!C5905,Currecny_M!$A$1:$P$1,0),FALSE)</f>
        <v>13.840490000000001</v>
      </c>
      <c r="N5905" s="6" t="str">
        <f>VLOOKUP(B5905,Master!$A$2:$C$11,3,FALSE)</f>
        <v>Thai</v>
      </c>
      <c r="O5905" s="6" t="str">
        <f>VLOOKUP(B5905,Master!$A$2:$C$11,2,FALSE)</f>
        <v>Asia</v>
      </c>
      <c r="Q5905" s="39" t="str">
        <f>VLOOKUP(D5905,GL_Master!$A$1:$D$80,2,FALSE)</f>
        <v>PL</v>
      </c>
      <c r="R5905" s="39" t="str">
        <f>VLOOKUP(D5905,GL_Master!$A$1:$D$80,3,FALSE)</f>
        <v>Salary wages &amp; benefits</v>
      </c>
      <c r="S5905" s="39" t="str">
        <f>VLOOKUP(D5905,GL_Master!$A$1:$D$80,4,FALSE)</f>
        <v>Employee benefits expense</v>
      </c>
    </row>
    <row r="5906" spans="1:19" x14ac:dyDescent="0.25">
      <c r="A5906" s="39" t="s">
        <v>262</v>
      </c>
      <c r="B5906" s="39" t="s">
        <v>43</v>
      </c>
      <c r="C5906" s="7">
        <v>43983</v>
      </c>
      <c r="D5906" s="39" t="s">
        <v>30</v>
      </c>
      <c r="E5906" s="39">
        <v>1547</v>
      </c>
      <c r="F5906" s="82">
        <f t="shared" si="276"/>
        <v>1.5469999999999999</v>
      </c>
      <c r="G5906" s="39">
        <f>VLOOKUP(N5906,Currecny_M!$A$1:$P$10,2,FALSE)</f>
        <v>2.35</v>
      </c>
      <c r="H5906" s="39">
        <f>MATCH(C5906,Currecny_M!$A$1:$P$1,0)</f>
        <v>4</v>
      </c>
      <c r="I5906" s="39">
        <f>VLOOKUP(N5906,Currecny_M!$A$1:$P$10,MATCH(Database!C5906,Currecny_M!$A$1:$P$1,0),FALSE)</f>
        <v>2.39</v>
      </c>
      <c r="J5906" s="82">
        <f t="shared" si="277"/>
        <v>3.69733</v>
      </c>
      <c r="K5906" s="39">
        <f>VLOOKUP('Cover page'!$B$6,Currecny_M!$A$1:$P$10,MATCH(Database!C5906,Currecny_M!$A$1:$P$1,0),FALSE)</f>
        <v>1</v>
      </c>
      <c r="L5906" s="82">
        <f t="shared" si="278"/>
        <v>3.69733</v>
      </c>
      <c r="M5906" s="82">
        <f>((E5906/$F$1)*VLOOKUP(N5906,Currecny_M!$A$1:$P$10,MATCH(Database!C5906,Currecny_M!$A$1:$P$1,0),FALSE))/VLOOKUP('Cover page'!$B$6,Currecny_M!$A$1:$P$10,MATCH(Database!C5906,Currecny_M!$A$1:$P$1,0),FALSE)</f>
        <v>3.69733</v>
      </c>
      <c r="N5906" s="6" t="str">
        <f>VLOOKUP(B5906,Master!$A$2:$C$11,3,FALSE)</f>
        <v>Thai</v>
      </c>
      <c r="O5906" s="6" t="str">
        <f>VLOOKUP(B5906,Master!$A$2:$C$11,2,FALSE)</f>
        <v>Asia</v>
      </c>
      <c r="Q5906" s="39" t="str">
        <f>VLOOKUP(D5906,GL_Master!$A$1:$D$80,2,FALSE)</f>
        <v>PL</v>
      </c>
      <c r="R5906" s="39" t="str">
        <f>VLOOKUP(D5906,GL_Master!$A$1:$D$80,3,FALSE)</f>
        <v>Travelling and conveyance</v>
      </c>
      <c r="S5906" s="39" t="str">
        <f>VLOOKUP(D5906,GL_Master!$A$1:$D$80,4,FALSE)</f>
        <v>Local conveyance</v>
      </c>
    </row>
    <row r="5907" spans="1:19" x14ac:dyDescent="0.25">
      <c r="A5907" s="39" t="s">
        <v>262</v>
      </c>
      <c r="B5907" s="39" t="s">
        <v>43</v>
      </c>
      <c r="C5907" s="7">
        <v>43983</v>
      </c>
      <c r="D5907" s="39" t="s">
        <v>31</v>
      </c>
      <c r="E5907" s="39">
        <v>820</v>
      </c>
      <c r="F5907" s="82">
        <f t="shared" si="276"/>
        <v>0.82</v>
      </c>
      <c r="G5907" s="39">
        <f>VLOOKUP(N5907,Currecny_M!$A$1:$P$10,2,FALSE)</f>
        <v>2.35</v>
      </c>
      <c r="H5907" s="39">
        <f>MATCH(C5907,Currecny_M!$A$1:$P$1,0)</f>
        <v>4</v>
      </c>
      <c r="I5907" s="39">
        <f>VLOOKUP(N5907,Currecny_M!$A$1:$P$10,MATCH(Database!C5907,Currecny_M!$A$1:$P$1,0),FALSE)</f>
        <v>2.39</v>
      </c>
      <c r="J5907" s="82">
        <f t="shared" si="277"/>
        <v>1.9598</v>
      </c>
      <c r="K5907" s="39">
        <f>VLOOKUP('Cover page'!$B$6,Currecny_M!$A$1:$P$10,MATCH(Database!C5907,Currecny_M!$A$1:$P$1,0),FALSE)</f>
        <v>1</v>
      </c>
      <c r="L5907" s="82">
        <f t="shared" si="278"/>
        <v>1.9598</v>
      </c>
      <c r="M5907" s="82">
        <f>((E5907/$F$1)*VLOOKUP(N5907,Currecny_M!$A$1:$P$10,MATCH(Database!C5907,Currecny_M!$A$1:$P$1,0),FALSE))/VLOOKUP('Cover page'!$B$6,Currecny_M!$A$1:$P$10,MATCH(Database!C5907,Currecny_M!$A$1:$P$1,0),FALSE)</f>
        <v>1.9598</v>
      </c>
      <c r="N5907" s="6" t="str">
        <f>VLOOKUP(B5907,Master!$A$2:$C$11,3,FALSE)</f>
        <v>Thai</v>
      </c>
      <c r="O5907" s="6" t="str">
        <f>VLOOKUP(B5907,Master!$A$2:$C$11,2,FALSE)</f>
        <v>Asia</v>
      </c>
      <c r="Q5907" s="39" t="str">
        <f>VLOOKUP(D5907,GL_Master!$A$1:$D$80,2,FALSE)</f>
        <v>PL</v>
      </c>
      <c r="R5907" s="39" t="str">
        <f>VLOOKUP(D5907,GL_Master!$A$1:$D$80,3,FALSE)</f>
        <v>Office expenses</v>
      </c>
      <c r="S5907" s="39" t="str">
        <f>VLOOKUP(D5907,GL_Master!$A$1:$D$80,4,FALSE)</f>
        <v>Parking charges</v>
      </c>
    </row>
    <row r="5908" spans="1:19" x14ac:dyDescent="0.25">
      <c r="A5908" s="39" t="s">
        <v>262</v>
      </c>
      <c r="B5908" s="39" t="s">
        <v>43</v>
      </c>
      <c r="C5908" s="7">
        <v>43983</v>
      </c>
      <c r="D5908" s="39" t="s">
        <v>101</v>
      </c>
      <c r="E5908" s="39">
        <v>789</v>
      </c>
      <c r="F5908" s="82">
        <f t="shared" si="276"/>
        <v>0.78900000000000003</v>
      </c>
      <c r="G5908" s="39">
        <f>VLOOKUP(N5908,Currecny_M!$A$1:$P$10,2,FALSE)</f>
        <v>2.35</v>
      </c>
      <c r="H5908" s="39">
        <f>MATCH(C5908,Currecny_M!$A$1:$P$1,0)</f>
        <v>4</v>
      </c>
      <c r="I5908" s="39">
        <f>VLOOKUP(N5908,Currecny_M!$A$1:$P$10,MATCH(Database!C5908,Currecny_M!$A$1:$P$1,0),FALSE)</f>
        <v>2.39</v>
      </c>
      <c r="J5908" s="82">
        <f t="shared" si="277"/>
        <v>1.8857100000000002</v>
      </c>
      <c r="K5908" s="39">
        <f>VLOOKUP('Cover page'!$B$6,Currecny_M!$A$1:$P$10,MATCH(Database!C5908,Currecny_M!$A$1:$P$1,0),FALSE)</f>
        <v>1</v>
      </c>
      <c r="L5908" s="82">
        <f t="shared" si="278"/>
        <v>1.8857100000000002</v>
      </c>
      <c r="M5908" s="82">
        <f>((E5908/$F$1)*VLOOKUP(N5908,Currecny_M!$A$1:$P$10,MATCH(Database!C5908,Currecny_M!$A$1:$P$1,0),FALSE))/VLOOKUP('Cover page'!$B$6,Currecny_M!$A$1:$P$10,MATCH(Database!C5908,Currecny_M!$A$1:$P$1,0),FALSE)</f>
        <v>1.8857100000000002</v>
      </c>
      <c r="N5908" s="6" t="str">
        <f>VLOOKUP(B5908,Master!$A$2:$C$11,3,FALSE)</f>
        <v>Thai</v>
      </c>
      <c r="O5908" s="6" t="str">
        <f>VLOOKUP(B5908,Master!$A$2:$C$11,2,FALSE)</f>
        <v>Asia</v>
      </c>
      <c r="Q5908" s="39" t="str">
        <f>VLOOKUP(D5908,GL_Master!$A$1:$D$80,2,FALSE)</f>
        <v>PL</v>
      </c>
      <c r="R5908" s="39" t="str">
        <f>VLOOKUP(D5908,GL_Master!$A$1:$D$80,3,FALSE)</f>
        <v>COGS</v>
      </c>
      <c r="S5908" s="39" t="str">
        <f>VLOOKUP(D5908,GL_Master!$A$1:$D$80,4,FALSE)</f>
        <v>Purchase of other traded goods</v>
      </c>
    </row>
    <row r="5909" spans="1:19" x14ac:dyDescent="0.25">
      <c r="A5909" s="39" t="s">
        <v>262</v>
      </c>
      <c r="B5909" s="39" t="s">
        <v>43</v>
      </c>
      <c r="C5909" s="7">
        <v>43983</v>
      </c>
      <c r="D5909" s="39" t="s">
        <v>102</v>
      </c>
      <c r="E5909" s="39">
        <v>843</v>
      </c>
      <c r="F5909" s="82">
        <f t="shared" si="276"/>
        <v>0.84299999999999997</v>
      </c>
      <c r="G5909" s="39">
        <f>VLOOKUP(N5909,Currecny_M!$A$1:$P$10,2,FALSE)</f>
        <v>2.35</v>
      </c>
      <c r="H5909" s="39">
        <f>MATCH(C5909,Currecny_M!$A$1:$P$1,0)</f>
        <v>4</v>
      </c>
      <c r="I5909" s="39">
        <f>VLOOKUP(N5909,Currecny_M!$A$1:$P$10,MATCH(Database!C5909,Currecny_M!$A$1:$P$1,0),FALSE)</f>
        <v>2.39</v>
      </c>
      <c r="J5909" s="82">
        <f t="shared" si="277"/>
        <v>2.0147699999999999</v>
      </c>
      <c r="K5909" s="39">
        <f>VLOOKUP('Cover page'!$B$6,Currecny_M!$A$1:$P$10,MATCH(Database!C5909,Currecny_M!$A$1:$P$1,0),FALSE)</f>
        <v>1</v>
      </c>
      <c r="L5909" s="82">
        <f t="shared" si="278"/>
        <v>2.0147699999999999</v>
      </c>
      <c r="M5909" s="82">
        <f>((E5909/$F$1)*VLOOKUP(N5909,Currecny_M!$A$1:$P$10,MATCH(Database!C5909,Currecny_M!$A$1:$P$1,0),FALSE))/VLOOKUP('Cover page'!$B$6,Currecny_M!$A$1:$P$10,MATCH(Database!C5909,Currecny_M!$A$1:$P$1,0),FALSE)</f>
        <v>2.0147699999999999</v>
      </c>
      <c r="N5909" s="6" t="str">
        <f>VLOOKUP(B5909,Master!$A$2:$C$11,3,FALSE)</f>
        <v>Thai</v>
      </c>
      <c r="O5909" s="6" t="str">
        <f>VLOOKUP(B5909,Master!$A$2:$C$11,2,FALSE)</f>
        <v>Asia</v>
      </c>
      <c r="Q5909" s="39" t="str">
        <f>VLOOKUP(D5909,GL_Master!$A$1:$D$80,2,FALSE)</f>
        <v>PL</v>
      </c>
      <c r="R5909" s="39" t="str">
        <f>VLOOKUP(D5909,GL_Master!$A$1:$D$80,3,FALSE)</f>
        <v>Staff welfare expenses</v>
      </c>
      <c r="S5909" s="39" t="str">
        <f>VLOOKUP(D5909,GL_Master!$A$1:$D$80,4,FALSE)</f>
        <v>Diwali Expense</v>
      </c>
    </row>
    <row r="5910" spans="1:19" x14ac:dyDescent="0.25">
      <c r="A5910" s="39" t="s">
        <v>262</v>
      </c>
      <c r="B5910" s="39" t="s">
        <v>43</v>
      </c>
      <c r="C5910" s="7">
        <v>43983</v>
      </c>
      <c r="D5910" s="39" t="s">
        <v>20</v>
      </c>
      <c r="E5910" s="39">
        <v>1654</v>
      </c>
      <c r="F5910" s="82">
        <f t="shared" si="276"/>
        <v>1.6539999999999999</v>
      </c>
      <c r="G5910" s="39">
        <f>VLOOKUP(N5910,Currecny_M!$A$1:$P$10,2,FALSE)</f>
        <v>2.35</v>
      </c>
      <c r="H5910" s="39">
        <f>MATCH(C5910,Currecny_M!$A$1:$P$1,0)</f>
        <v>4</v>
      </c>
      <c r="I5910" s="39">
        <f>VLOOKUP(N5910,Currecny_M!$A$1:$P$10,MATCH(Database!C5910,Currecny_M!$A$1:$P$1,0),FALSE)</f>
        <v>2.39</v>
      </c>
      <c r="J5910" s="82">
        <f t="shared" si="277"/>
        <v>3.9530599999999998</v>
      </c>
      <c r="K5910" s="39">
        <f>VLOOKUP('Cover page'!$B$6,Currecny_M!$A$1:$P$10,MATCH(Database!C5910,Currecny_M!$A$1:$P$1,0),FALSE)</f>
        <v>1</v>
      </c>
      <c r="L5910" s="82">
        <f t="shared" si="278"/>
        <v>3.9530599999999998</v>
      </c>
      <c r="M5910" s="82">
        <f>((E5910/$F$1)*VLOOKUP(N5910,Currecny_M!$A$1:$P$10,MATCH(Database!C5910,Currecny_M!$A$1:$P$1,0),FALSE))/VLOOKUP('Cover page'!$B$6,Currecny_M!$A$1:$P$10,MATCH(Database!C5910,Currecny_M!$A$1:$P$1,0),FALSE)</f>
        <v>3.9530599999999998</v>
      </c>
      <c r="N5910" s="6" t="str">
        <f>VLOOKUP(B5910,Master!$A$2:$C$11,3,FALSE)</f>
        <v>Thai</v>
      </c>
      <c r="O5910" s="6" t="str">
        <f>VLOOKUP(B5910,Master!$A$2:$C$11,2,FALSE)</f>
        <v>Asia</v>
      </c>
      <c r="Q5910" s="39" t="str">
        <f>VLOOKUP(D5910,GL_Master!$A$1:$D$80,2,FALSE)</f>
        <v>PL</v>
      </c>
      <c r="R5910" s="39" t="str">
        <f>VLOOKUP(D5910,GL_Master!$A$1:$D$80,3,FALSE)</f>
        <v>Selling and Marketing expenses</v>
      </c>
      <c r="S5910" s="39" t="str">
        <f>VLOOKUP(D5910,GL_Master!$A$1:$D$80,4,FALSE)</f>
        <v>Business promotion</v>
      </c>
    </row>
    <row r="5911" spans="1:19" x14ac:dyDescent="0.25">
      <c r="A5911" s="39" t="s">
        <v>262</v>
      </c>
      <c r="B5911" s="39" t="s">
        <v>43</v>
      </c>
      <c r="C5911" s="7">
        <v>43983</v>
      </c>
      <c r="D5911" s="39" t="s">
        <v>29</v>
      </c>
      <c r="E5911" s="39">
        <v>1670</v>
      </c>
      <c r="F5911" s="82">
        <f t="shared" si="276"/>
        <v>1.67</v>
      </c>
      <c r="G5911" s="39">
        <f>VLOOKUP(N5911,Currecny_M!$A$1:$P$10,2,FALSE)</f>
        <v>2.35</v>
      </c>
      <c r="H5911" s="39">
        <f>MATCH(C5911,Currecny_M!$A$1:$P$1,0)</f>
        <v>4</v>
      </c>
      <c r="I5911" s="39">
        <f>VLOOKUP(N5911,Currecny_M!$A$1:$P$10,MATCH(Database!C5911,Currecny_M!$A$1:$P$1,0),FALSE)</f>
        <v>2.39</v>
      </c>
      <c r="J5911" s="82">
        <f t="shared" si="277"/>
        <v>3.9912999999999998</v>
      </c>
      <c r="K5911" s="39">
        <f>VLOOKUP('Cover page'!$B$6,Currecny_M!$A$1:$P$10,MATCH(Database!C5911,Currecny_M!$A$1:$P$1,0),FALSE)</f>
        <v>1</v>
      </c>
      <c r="L5911" s="82">
        <f t="shared" si="278"/>
        <v>3.9912999999999998</v>
      </c>
      <c r="M5911" s="82">
        <f>((E5911/$F$1)*VLOOKUP(N5911,Currecny_M!$A$1:$P$10,MATCH(Database!C5911,Currecny_M!$A$1:$P$1,0),FALSE))/VLOOKUP('Cover page'!$B$6,Currecny_M!$A$1:$P$10,MATCH(Database!C5911,Currecny_M!$A$1:$P$1,0),FALSE)</f>
        <v>3.9912999999999998</v>
      </c>
      <c r="N5911" s="6" t="str">
        <f>VLOOKUP(B5911,Master!$A$2:$C$11,3,FALSE)</f>
        <v>Thai</v>
      </c>
      <c r="O5911" s="6" t="str">
        <f>VLOOKUP(B5911,Master!$A$2:$C$11,2,FALSE)</f>
        <v>Asia</v>
      </c>
      <c r="Q5911" s="39" t="str">
        <f>VLOOKUP(D5911,GL_Master!$A$1:$D$80,2,FALSE)</f>
        <v>PL</v>
      </c>
      <c r="R5911" s="39" t="str">
        <f>VLOOKUP(D5911,GL_Master!$A$1:$D$80,3,FALSE)</f>
        <v>Communication &amp; internet exp</v>
      </c>
      <c r="S5911" s="39" t="str">
        <f>VLOOKUP(D5911,GL_Master!$A$1:$D$80,4,FALSE)</f>
        <v>Communication cost</v>
      </c>
    </row>
    <row r="5912" spans="1:19" x14ac:dyDescent="0.25">
      <c r="A5912" s="39" t="s">
        <v>262</v>
      </c>
      <c r="B5912" s="39" t="s">
        <v>43</v>
      </c>
      <c r="C5912" s="7">
        <v>43983</v>
      </c>
      <c r="D5912" s="39" t="s">
        <v>41</v>
      </c>
      <c r="E5912" s="39">
        <v>820</v>
      </c>
      <c r="F5912" s="82">
        <f t="shared" si="276"/>
        <v>0.82</v>
      </c>
      <c r="G5912" s="39">
        <f>VLOOKUP(N5912,Currecny_M!$A$1:$P$10,2,FALSE)</f>
        <v>2.35</v>
      </c>
      <c r="H5912" s="39">
        <f>MATCH(C5912,Currecny_M!$A$1:$P$1,0)</f>
        <v>4</v>
      </c>
      <c r="I5912" s="39">
        <f>VLOOKUP(N5912,Currecny_M!$A$1:$P$10,MATCH(Database!C5912,Currecny_M!$A$1:$P$1,0),FALSE)</f>
        <v>2.39</v>
      </c>
      <c r="J5912" s="82">
        <f t="shared" si="277"/>
        <v>1.9598</v>
      </c>
      <c r="K5912" s="39">
        <f>VLOOKUP('Cover page'!$B$6,Currecny_M!$A$1:$P$10,MATCH(Database!C5912,Currecny_M!$A$1:$P$1,0),FALSE)</f>
        <v>1</v>
      </c>
      <c r="L5912" s="82">
        <f t="shared" si="278"/>
        <v>1.9598</v>
      </c>
      <c r="M5912" s="82">
        <f>((E5912/$F$1)*VLOOKUP(N5912,Currecny_M!$A$1:$P$10,MATCH(Database!C5912,Currecny_M!$A$1:$P$1,0),FALSE))/VLOOKUP('Cover page'!$B$6,Currecny_M!$A$1:$P$10,MATCH(Database!C5912,Currecny_M!$A$1:$P$1,0),FALSE)</f>
        <v>1.9598</v>
      </c>
      <c r="N5912" s="6" t="str">
        <f>VLOOKUP(B5912,Master!$A$2:$C$11,3,FALSE)</f>
        <v>Thai</v>
      </c>
      <c r="O5912" s="6" t="str">
        <f>VLOOKUP(B5912,Master!$A$2:$C$11,2,FALSE)</f>
        <v>Asia</v>
      </c>
      <c r="Q5912" s="39" t="str">
        <f>VLOOKUP(D5912,GL_Master!$A$1:$D$80,2,FALSE)</f>
        <v>PL</v>
      </c>
      <c r="R5912" s="39" t="str">
        <f>VLOOKUP(D5912,GL_Master!$A$1:$D$80,3,FALSE)</f>
        <v>Communication &amp; internet exp</v>
      </c>
      <c r="S5912" s="39" t="str">
        <f>VLOOKUP(D5912,GL_Master!$A$1:$D$80,4,FALSE)</f>
        <v>Communication cost</v>
      </c>
    </row>
    <row r="5913" spans="1:19" x14ac:dyDescent="0.25">
      <c r="A5913" s="39" t="s">
        <v>262</v>
      </c>
      <c r="B5913" s="39" t="s">
        <v>43</v>
      </c>
      <c r="C5913" s="7">
        <v>43983</v>
      </c>
      <c r="D5913" s="39" t="s">
        <v>103</v>
      </c>
      <c r="E5913" s="39">
        <v>1563</v>
      </c>
      <c r="F5913" s="82">
        <f t="shared" si="276"/>
        <v>1.5629999999999999</v>
      </c>
      <c r="G5913" s="39">
        <f>VLOOKUP(N5913,Currecny_M!$A$1:$P$10,2,FALSE)</f>
        <v>2.35</v>
      </c>
      <c r="H5913" s="39">
        <f>MATCH(C5913,Currecny_M!$A$1:$P$1,0)</f>
        <v>4</v>
      </c>
      <c r="I5913" s="39">
        <f>VLOOKUP(N5913,Currecny_M!$A$1:$P$10,MATCH(Database!C5913,Currecny_M!$A$1:$P$1,0),FALSE)</f>
        <v>2.39</v>
      </c>
      <c r="J5913" s="82">
        <f t="shared" si="277"/>
        <v>3.7355700000000001</v>
      </c>
      <c r="K5913" s="39">
        <f>VLOOKUP('Cover page'!$B$6,Currecny_M!$A$1:$P$10,MATCH(Database!C5913,Currecny_M!$A$1:$P$1,0),FALSE)</f>
        <v>1</v>
      </c>
      <c r="L5913" s="82">
        <f t="shared" si="278"/>
        <v>3.7355700000000001</v>
      </c>
      <c r="M5913" s="82">
        <f>((E5913/$F$1)*VLOOKUP(N5913,Currecny_M!$A$1:$P$10,MATCH(Database!C5913,Currecny_M!$A$1:$P$1,0),FALSE))/VLOOKUP('Cover page'!$B$6,Currecny_M!$A$1:$P$10,MATCH(Database!C5913,Currecny_M!$A$1:$P$1,0),FALSE)</f>
        <v>3.7355700000000001</v>
      </c>
      <c r="N5913" s="6" t="str">
        <f>VLOOKUP(B5913,Master!$A$2:$C$11,3,FALSE)</f>
        <v>Thai</v>
      </c>
      <c r="O5913" s="6" t="str">
        <f>VLOOKUP(B5913,Master!$A$2:$C$11,2,FALSE)</f>
        <v>Asia</v>
      </c>
      <c r="Q5913" s="39" t="str">
        <f>VLOOKUP(D5913,GL_Master!$A$1:$D$80,2,FALSE)</f>
        <v>PL</v>
      </c>
      <c r="R5913" s="39" t="str">
        <f>VLOOKUP(D5913,GL_Master!$A$1:$D$80,3,FALSE)</f>
        <v>Communication &amp; internet exp</v>
      </c>
      <c r="S5913" s="39" t="str">
        <f>VLOOKUP(D5913,GL_Master!$A$1:$D$80,4,FALSE)</f>
        <v>Communication cost</v>
      </c>
    </row>
    <row r="5914" spans="1:19" x14ac:dyDescent="0.25">
      <c r="A5914" s="39" t="s">
        <v>262</v>
      </c>
      <c r="B5914" s="39" t="s">
        <v>43</v>
      </c>
      <c r="C5914" s="7">
        <v>43983</v>
      </c>
      <c r="D5914" s="39" t="s">
        <v>104</v>
      </c>
      <c r="E5914" s="39">
        <v>2390</v>
      </c>
      <c r="F5914" s="82">
        <f t="shared" si="276"/>
        <v>2.39</v>
      </c>
      <c r="G5914" s="39">
        <f>VLOOKUP(N5914,Currecny_M!$A$1:$P$10,2,FALSE)</f>
        <v>2.35</v>
      </c>
      <c r="H5914" s="39">
        <f>MATCH(C5914,Currecny_M!$A$1:$P$1,0)</f>
        <v>4</v>
      </c>
      <c r="I5914" s="39">
        <f>VLOOKUP(N5914,Currecny_M!$A$1:$P$10,MATCH(Database!C5914,Currecny_M!$A$1:$P$1,0),FALSE)</f>
        <v>2.39</v>
      </c>
      <c r="J5914" s="82">
        <f t="shared" si="277"/>
        <v>5.7121000000000004</v>
      </c>
      <c r="K5914" s="39">
        <f>VLOOKUP('Cover page'!$B$6,Currecny_M!$A$1:$P$10,MATCH(Database!C5914,Currecny_M!$A$1:$P$1,0),FALSE)</f>
        <v>1</v>
      </c>
      <c r="L5914" s="82">
        <f t="shared" si="278"/>
        <v>5.7121000000000004</v>
      </c>
      <c r="M5914" s="82">
        <f>((E5914/$F$1)*VLOOKUP(N5914,Currecny_M!$A$1:$P$10,MATCH(Database!C5914,Currecny_M!$A$1:$P$1,0),FALSE))/VLOOKUP('Cover page'!$B$6,Currecny_M!$A$1:$P$10,MATCH(Database!C5914,Currecny_M!$A$1:$P$1,0),FALSE)</f>
        <v>5.7121000000000004</v>
      </c>
      <c r="N5914" s="6" t="str">
        <f>VLOOKUP(B5914,Master!$A$2:$C$11,3,FALSE)</f>
        <v>Thai</v>
      </c>
      <c r="O5914" s="6" t="str">
        <f>VLOOKUP(B5914,Master!$A$2:$C$11,2,FALSE)</f>
        <v>Asia</v>
      </c>
      <c r="Q5914" s="39" t="str">
        <f>VLOOKUP(D5914,GL_Master!$A$1:$D$80,2,FALSE)</f>
        <v>PL</v>
      </c>
      <c r="R5914" s="39" t="str">
        <f>VLOOKUP(D5914,GL_Master!$A$1:$D$80,3,FALSE)</f>
        <v>Legal &amp; Professional expenses</v>
      </c>
      <c r="S5914" s="39" t="str">
        <f>VLOOKUP(D5914,GL_Master!$A$1:$D$80,4,FALSE)</f>
        <v>Professional Fees - Others</v>
      </c>
    </row>
    <row r="5915" spans="1:19" x14ac:dyDescent="0.25">
      <c r="A5915" s="39" t="s">
        <v>262</v>
      </c>
      <c r="B5915" s="39" t="s">
        <v>43</v>
      </c>
      <c r="C5915" s="7">
        <v>43983</v>
      </c>
      <c r="D5915" s="39" t="s">
        <v>105</v>
      </c>
      <c r="E5915" s="39">
        <v>1593</v>
      </c>
      <c r="F5915" s="82">
        <f t="shared" si="276"/>
        <v>1.593</v>
      </c>
      <c r="G5915" s="39">
        <f>VLOOKUP(N5915,Currecny_M!$A$1:$P$10,2,FALSE)</f>
        <v>2.35</v>
      </c>
      <c r="H5915" s="39">
        <f>MATCH(C5915,Currecny_M!$A$1:$P$1,0)</f>
        <v>4</v>
      </c>
      <c r="I5915" s="39">
        <f>VLOOKUP(N5915,Currecny_M!$A$1:$P$10,MATCH(Database!C5915,Currecny_M!$A$1:$P$1,0),FALSE)</f>
        <v>2.39</v>
      </c>
      <c r="J5915" s="82">
        <f t="shared" si="277"/>
        <v>3.8072699999999999</v>
      </c>
      <c r="K5915" s="39">
        <f>VLOOKUP('Cover page'!$B$6,Currecny_M!$A$1:$P$10,MATCH(Database!C5915,Currecny_M!$A$1:$P$1,0),FALSE)</f>
        <v>1</v>
      </c>
      <c r="L5915" s="82">
        <f t="shared" si="278"/>
        <v>3.8072699999999999</v>
      </c>
      <c r="M5915" s="82">
        <f>((E5915/$F$1)*VLOOKUP(N5915,Currecny_M!$A$1:$P$10,MATCH(Database!C5915,Currecny_M!$A$1:$P$1,0),FALSE))/VLOOKUP('Cover page'!$B$6,Currecny_M!$A$1:$P$10,MATCH(Database!C5915,Currecny_M!$A$1:$P$1,0),FALSE)</f>
        <v>3.8072699999999999</v>
      </c>
      <c r="N5915" s="6" t="str">
        <f>VLOOKUP(B5915,Master!$A$2:$C$11,3,FALSE)</f>
        <v>Thai</v>
      </c>
      <c r="O5915" s="6" t="str">
        <f>VLOOKUP(B5915,Master!$A$2:$C$11,2,FALSE)</f>
        <v>Asia</v>
      </c>
      <c r="Q5915" s="39" t="str">
        <f>VLOOKUP(D5915,GL_Master!$A$1:$D$80,2,FALSE)</f>
        <v>PL</v>
      </c>
      <c r="R5915" s="39" t="str">
        <f>VLOOKUP(D5915,GL_Master!$A$1:$D$80,3,FALSE)</f>
        <v>Travelling and conveyance</v>
      </c>
      <c r="S5915" s="39" t="str">
        <f>VLOOKUP(D5915,GL_Master!$A$1:$D$80,4,FALSE)</f>
        <v>Car hiring and rental services</v>
      </c>
    </row>
    <row r="5916" spans="1:19" x14ac:dyDescent="0.25">
      <c r="A5916" s="39" t="s">
        <v>262</v>
      </c>
      <c r="B5916" s="39" t="s">
        <v>43</v>
      </c>
      <c r="C5916" s="7">
        <v>43983</v>
      </c>
      <c r="D5916" s="39" t="s">
        <v>106</v>
      </c>
      <c r="E5916" s="39">
        <v>774</v>
      </c>
      <c r="F5916" s="82">
        <f t="shared" si="276"/>
        <v>0.77400000000000002</v>
      </c>
      <c r="G5916" s="39">
        <f>VLOOKUP(N5916,Currecny_M!$A$1:$P$10,2,FALSE)</f>
        <v>2.35</v>
      </c>
      <c r="H5916" s="39">
        <f>MATCH(C5916,Currecny_M!$A$1:$P$1,0)</f>
        <v>4</v>
      </c>
      <c r="I5916" s="39">
        <f>VLOOKUP(N5916,Currecny_M!$A$1:$P$10,MATCH(Database!C5916,Currecny_M!$A$1:$P$1,0),FALSE)</f>
        <v>2.39</v>
      </c>
      <c r="J5916" s="82">
        <f t="shared" si="277"/>
        <v>1.8498600000000001</v>
      </c>
      <c r="K5916" s="39">
        <f>VLOOKUP('Cover page'!$B$6,Currecny_M!$A$1:$P$10,MATCH(Database!C5916,Currecny_M!$A$1:$P$1,0),FALSE)</f>
        <v>1</v>
      </c>
      <c r="L5916" s="82">
        <f t="shared" si="278"/>
        <v>1.8498600000000001</v>
      </c>
      <c r="M5916" s="82">
        <f>((E5916/$F$1)*VLOOKUP(N5916,Currecny_M!$A$1:$P$10,MATCH(Database!C5916,Currecny_M!$A$1:$P$1,0),FALSE))/VLOOKUP('Cover page'!$B$6,Currecny_M!$A$1:$P$10,MATCH(Database!C5916,Currecny_M!$A$1:$P$1,0),FALSE)</f>
        <v>1.8498600000000001</v>
      </c>
      <c r="N5916" s="6" t="str">
        <f>VLOOKUP(B5916,Master!$A$2:$C$11,3,FALSE)</f>
        <v>Thai</v>
      </c>
      <c r="O5916" s="6" t="str">
        <f>VLOOKUP(B5916,Master!$A$2:$C$11,2,FALSE)</f>
        <v>Asia</v>
      </c>
      <c r="Q5916" s="39" t="str">
        <f>VLOOKUP(D5916,GL_Master!$A$1:$D$80,2,FALSE)</f>
        <v>PL</v>
      </c>
      <c r="R5916" s="39" t="str">
        <f>VLOOKUP(D5916,GL_Master!$A$1:$D$80,3,FALSE)</f>
        <v>Communication &amp; internet exp</v>
      </c>
      <c r="S5916" s="39" t="str">
        <f>VLOOKUP(D5916,GL_Master!$A$1:$D$80,4,FALSE)</f>
        <v>Printing &amp; Stationary</v>
      </c>
    </row>
    <row r="5917" spans="1:19" x14ac:dyDescent="0.25">
      <c r="A5917" s="39" t="s">
        <v>262</v>
      </c>
      <c r="B5917" s="39" t="s">
        <v>43</v>
      </c>
      <c r="C5917" s="7">
        <v>43983</v>
      </c>
      <c r="D5917" s="39" t="s">
        <v>32</v>
      </c>
      <c r="E5917" s="39">
        <v>774</v>
      </c>
      <c r="F5917" s="82">
        <f t="shared" si="276"/>
        <v>0.77400000000000002</v>
      </c>
      <c r="G5917" s="39">
        <f>VLOOKUP(N5917,Currecny_M!$A$1:$P$10,2,FALSE)</f>
        <v>2.35</v>
      </c>
      <c r="H5917" s="39">
        <f>MATCH(C5917,Currecny_M!$A$1:$P$1,0)</f>
        <v>4</v>
      </c>
      <c r="I5917" s="39">
        <f>VLOOKUP(N5917,Currecny_M!$A$1:$P$10,MATCH(Database!C5917,Currecny_M!$A$1:$P$1,0),FALSE)</f>
        <v>2.39</v>
      </c>
      <c r="J5917" s="82">
        <f t="shared" si="277"/>
        <v>1.8498600000000001</v>
      </c>
      <c r="K5917" s="39">
        <f>VLOOKUP('Cover page'!$B$6,Currecny_M!$A$1:$P$10,MATCH(Database!C5917,Currecny_M!$A$1:$P$1,0),FALSE)</f>
        <v>1</v>
      </c>
      <c r="L5917" s="82">
        <f t="shared" si="278"/>
        <v>1.8498600000000001</v>
      </c>
      <c r="M5917" s="82">
        <f>((E5917/$F$1)*VLOOKUP(N5917,Currecny_M!$A$1:$P$10,MATCH(Database!C5917,Currecny_M!$A$1:$P$1,0),FALSE))/VLOOKUP('Cover page'!$B$6,Currecny_M!$A$1:$P$10,MATCH(Database!C5917,Currecny_M!$A$1:$P$1,0),FALSE)</f>
        <v>1.8498600000000001</v>
      </c>
      <c r="N5917" s="6" t="str">
        <f>VLOOKUP(B5917,Master!$A$2:$C$11,3,FALSE)</f>
        <v>Thai</v>
      </c>
      <c r="O5917" s="6" t="str">
        <f>VLOOKUP(B5917,Master!$A$2:$C$11,2,FALSE)</f>
        <v>Asia</v>
      </c>
      <c r="Q5917" s="39" t="str">
        <f>VLOOKUP(D5917,GL_Master!$A$1:$D$80,2,FALSE)</f>
        <v>PL</v>
      </c>
      <c r="R5917" s="39" t="str">
        <f>VLOOKUP(D5917,GL_Master!$A$1:$D$80,3,FALSE)</f>
        <v>Communication &amp; internet exp</v>
      </c>
      <c r="S5917" s="39" t="str">
        <f>VLOOKUP(D5917,GL_Master!$A$1:$D$80,4,FALSE)</f>
        <v>Printing &amp; Stationary</v>
      </c>
    </row>
    <row r="5918" spans="1:19" x14ac:dyDescent="0.25">
      <c r="A5918" s="39" t="s">
        <v>262</v>
      </c>
      <c r="B5918" s="39" t="s">
        <v>43</v>
      </c>
      <c r="C5918" s="7">
        <v>43983</v>
      </c>
      <c r="D5918" s="39" t="s">
        <v>35</v>
      </c>
      <c r="E5918" s="39">
        <v>2459</v>
      </c>
      <c r="F5918" s="82">
        <f t="shared" si="276"/>
        <v>2.4590000000000001</v>
      </c>
      <c r="G5918" s="39">
        <f>VLOOKUP(N5918,Currecny_M!$A$1:$P$10,2,FALSE)</f>
        <v>2.35</v>
      </c>
      <c r="H5918" s="39">
        <f>MATCH(C5918,Currecny_M!$A$1:$P$1,0)</f>
        <v>4</v>
      </c>
      <c r="I5918" s="39">
        <f>VLOOKUP(N5918,Currecny_M!$A$1:$P$10,MATCH(Database!C5918,Currecny_M!$A$1:$P$1,0),FALSE)</f>
        <v>2.39</v>
      </c>
      <c r="J5918" s="82">
        <f t="shared" si="277"/>
        <v>5.8770100000000003</v>
      </c>
      <c r="K5918" s="39">
        <f>VLOOKUP('Cover page'!$B$6,Currecny_M!$A$1:$P$10,MATCH(Database!C5918,Currecny_M!$A$1:$P$1,0),FALSE)</f>
        <v>1</v>
      </c>
      <c r="L5918" s="82">
        <f t="shared" si="278"/>
        <v>5.8770100000000003</v>
      </c>
      <c r="M5918" s="82">
        <f>((E5918/$F$1)*VLOOKUP(N5918,Currecny_M!$A$1:$P$10,MATCH(Database!C5918,Currecny_M!$A$1:$P$1,0),FALSE))/VLOOKUP('Cover page'!$B$6,Currecny_M!$A$1:$P$10,MATCH(Database!C5918,Currecny_M!$A$1:$P$1,0),FALSE)</f>
        <v>5.8770100000000003</v>
      </c>
      <c r="N5918" s="6" t="str">
        <f>VLOOKUP(B5918,Master!$A$2:$C$11,3,FALSE)</f>
        <v>Thai</v>
      </c>
      <c r="O5918" s="6" t="str">
        <f>VLOOKUP(B5918,Master!$A$2:$C$11,2,FALSE)</f>
        <v>Asia</v>
      </c>
      <c r="Q5918" s="39" t="str">
        <f>VLOOKUP(D5918,GL_Master!$A$1:$D$80,2,FALSE)</f>
        <v>PL</v>
      </c>
      <c r="R5918" s="39" t="str">
        <f>VLOOKUP(D5918,GL_Master!$A$1:$D$80,3,FALSE)</f>
        <v>Security Expenses</v>
      </c>
      <c r="S5918" s="39" t="str">
        <f>VLOOKUP(D5918,GL_Master!$A$1:$D$80,4,FALSE)</f>
        <v>Security Expenses others</v>
      </c>
    </row>
    <row r="5919" spans="1:19" x14ac:dyDescent="0.25">
      <c r="A5919" s="39" t="s">
        <v>262</v>
      </c>
      <c r="B5919" s="39" t="s">
        <v>43</v>
      </c>
      <c r="C5919" s="7">
        <v>43983</v>
      </c>
      <c r="D5919" s="39" t="s">
        <v>38</v>
      </c>
      <c r="E5919" s="39">
        <v>804</v>
      </c>
      <c r="F5919" s="82">
        <f t="shared" si="276"/>
        <v>0.80400000000000005</v>
      </c>
      <c r="G5919" s="39">
        <f>VLOOKUP(N5919,Currecny_M!$A$1:$P$10,2,FALSE)</f>
        <v>2.35</v>
      </c>
      <c r="H5919" s="39">
        <f>MATCH(C5919,Currecny_M!$A$1:$P$1,0)</f>
        <v>4</v>
      </c>
      <c r="I5919" s="39">
        <f>VLOOKUP(N5919,Currecny_M!$A$1:$P$10,MATCH(Database!C5919,Currecny_M!$A$1:$P$1,0),FALSE)</f>
        <v>2.39</v>
      </c>
      <c r="J5919" s="82">
        <f t="shared" si="277"/>
        <v>1.9215600000000002</v>
      </c>
      <c r="K5919" s="39">
        <f>VLOOKUP('Cover page'!$B$6,Currecny_M!$A$1:$P$10,MATCH(Database!C5919,Currecny_M!$A$1:$P$1,0),FALSE)</f>
        <v>1</v>
      </c>
      <c r="L5919" s="82">
        <f t="shared" si="278"/>
        <v>1.9215600000000002</v>
      </c>
      <c r="M5919" s="82">
        <f>((E5919/$F$1)*VLOOKUP(N5919,Currecny_M!$A$1:$P$10,MATCH(Database!C5919,Currecny_M!$A$1:$P$1,0),FALSE))/VLOOKUP('Cover page'!$B$6,Currecny_M!$A$1:$P$10,MATCH(Database!C5919,Currecny_M!$A$1:$P$1,0),FALSE)</f>
        <v>1.9215600000000002</v>
      </c>
      <c r="N5919" s="6" t="str">
        <f>VLOOKUP(B5919,Master!$A$2:$C$11,3,FALSE)</f>
        <v>Thai</v>
      </c>
      <c r="O5919" s="6" t="str">
        <f>VLOOKUP(B5919,Master!$A$2:$C$11,2,FALSE)</f>
        <v>Asia</v>
      </c>
      <c r="Q5919" s="39" t="str">
        <f>VLOOKUP(D5919,GL_Master!$A$1:$D$80,2,FALSE)</f>
        <v>PL</v>
      </c>
      <c r="R5919" s="39" t="str">
        <f>VLOOKUP(D5919,GL_Master!$A$1:$D$80,3,FALSE)</f>
        <v>House Keeping Expenses</v>
      </c>
      <c r="S5919" s="39" t="str">
        <f>VLOOKUP(D5919,GL_Master!$A$1:$D$80,4,FALSE)</f>
        <v>House Keeping Expenses</v>
      </c>
    </row>
    <row r="5920" spans="1:19" x14ac:dyDescent="0.25">
      <c r="A5920" s="39" t="s">
        <v>262</v>
      </c>
      <c r="B5920" s="39" t="s">
        <v>43</v>
      </c>
      <c r="C5920" s="7">
        <v>43983</v>
      </c>
      <c r="D5920" s="39" t="s">
        <v>107</v>
      </c>
      <c r="E5920" s="39">
        <v>827</v>
      </c>
      <c r="F5920" s="82">
        <f t="shared" si="276"/>
        <v>0.82699999999999996</v>
      </c>
      <c r="G5920" s="39">
        <f>VLOOKUP(N5920,Currecny_M!$A$1:$P$10,2,FALSE)</f>
        <v>2.35</v>
      </c>
      <c r="H5920" s="39">
        <f>MATCH(C5920,Currecny_M!$A$1:$P$1,0)</f>
        <v>4</v>
      </c>
      <c r="I5920" s="39">
        <f>VLOOKUP(N5920,Currecny_M!$A$1:$P$10,MATCH(Database!C5920,Currecny_M!$A$1:$P$1,0),FALSE)</f>
        <v>2.39</v>
      </c>
      <c r="J5920" s="82">
        <f t="shared" si="277"/>
        <v>1.9765299999999999</v>
      </c>
      <c r="K5920" s="39">
        <f>VLOOKUP('Cover page'!$B$6,Currecny_M!$A$1:$P$10,MATCH(Database!C5920,Currecny_M!$A$1:$P$1,0),FALSE)</f>
        <v>1</v>
      </c>
      <c r="L5920" s="82">
        <f t="shared" si="278"/>
        <v>1.9765299999999999</v>
      </c>
      <c r="M5920" s="82">
        <f>((E5920/$F$1)*VLOOKUP(N5920,Currecny_M!$A$1:$P$10,MATCH(Database!C5920,Currecny_M!$A$1:$P$1,0),FALSE))/VLOOKUP('Cover page'!$B$6,Currecny_M!$A$1:$P$10,MATCH(Database!C5920,Currecny_M!$A$1:$P$1,0),FALSE)</f>
        <v>1.9765299999999999</v>
      </c>
      <c r="N5920" s="6" t="str">
        <f>VLOOKUP(B5920,Master!$A$2:$C$11,3,FALSE)</f>
        <v>Thai</v>
      </c>
      <c r="O5920" s="6" t="str">
        <f>VLOOKUP(B5920,Master!$A$2:$C$11,2,FALSE)</f>
        <v>Asia</v>
      </c>
      <c r="Q5920" s="39" t="str">
        <f>VLOOKUP(D5920,GL_Master!$A$1:$D$80,2,FALSE)</f>
        <v>PL</v>
      </c>
      <c r="R5920" s="39" t="str">
        <f>VLOOKUP(D5920,GL_Master!$A$1:$D$80,3,FALSE)</f>
        <v>Misc. expenses</v>
      </c>
      <c r="S5920" s="39" t="str">
        <f>VLOOKUP(D5920,GL_Master!$A$1:$D$80,4,FALSE)</f>
        <v>Repair &amp; Maintenance</v>
      </c>
    </row>
    <row r="5921" spans="1:19" x14ac:dyDescent="0.25">
      <c r="A5921" s="39" t="s">
        <v>262</v>
      </c>
      <c r="B5921" s="39" t="s">
        <v>43</v>
      </c>
      <c r="C5921" s="7">
        <v>43983</v>
      </c>
      <c r="D5921" s="39" t="s">
        <v>108</v>
      </c>
      <c r="E5921" s="39">
        <v>835</v>
      </c>
      <c r="F5921" s="82">
        <f t="shared" si="276"/>
        <v>0.83499999999999996</v>
      </c>
      <c r="G5921" s="39">
        <f>VLOOKUP(N5921,Currecny_M!$A$1:$P$10,2,FALSE)</f>
        <v>2.35</v>
      </c>
      <c r="H5921" s="39">
        <f>MATCH(C5921,Currecny_M!$A$1:$P$1,0)</f>
        <v>4</v>
      </c>
      <c r="I5921" s="39">
        <f>VLOOKUP(N5921,Currecny_M!$A$1:$P$10,MATCH(Database!C5921,Currecny_M!$A$1:$P$1,0),FALSE)</f>
        <v>2.39</v>
      </c>
      <c r="J5921" s="82">
        <f t="shared" si="277"/>
        <v>1.9956499999999999</v>
      </c>
      <c r="K5921" s="39">
        <f>VLOOKUP('Cover page'!$B$6,Currecny_M!$A$1:$P$10,MATCH(Database!C5921,Currecny_M!$A$1:$P$1,0),FALSE)</f>
        <v>1</v>
      </c>
      <c r="L5921" s="82">
        <f t="shared" si="278"/>
        <v>1.9956499999999999</v>
      </c>
      <c r="M5921" s="82">
        <f>((E5921/$F$1)*VLOOKUP(N5921,Currecny_M!$A$1:$P$10,MATCH(Database!C5921,Currecny_M!$A$1:$P$1,0),FALSE))/VLOOKUP('Cover page'!$B$6,Currecny_M!$A$1:$P$10,MATCH(Database!C5921,Currecny_M!$A$1:$P$1,0),FALSE)</f>
        <v>1.9956499999999999</v>
      </c>
      <c r="N5921" s="6" t="str">
        <f>VLOOKUP(B5921,Master!$A$2:$C$11,3,FALSE)</f>
        <v>Thai</v>
      </c>
      <c r="O5921" s="6" t="str">
        <f>VLOOKUP(B5921,Master!$A$2:$C$11,2,FALSE)</f>
        <v>Asia</v>
      </c>
      <c r="Q5921" s="39" t="str">
        <f>VLOOKUP(D5921,GL_Master!$A$1:$D$80,2,FALSE)</f>
        <v>PL</v>
      </c>
      <c r="R5921" s="39" t="str">
        <f>VLOOKUP(D5921,GL_Master!$A$1:$D$80,3,FALSE)</f>
        <v>Misc. expenses</v>
      </c>
      <c r="S5921" s="39" t="str">
        <f>VLOOKUP(D5921,GL_Master!$A$1:$D$80,4,FALSE)</f>
        <v>Repair &amp; Maintenance</v>
      </c>
    </row>
    <row r="5922" spans="1:19" x14ac:dyDescent="0.25">
      <c r="A5922" s="39" t="s">
        <v>262</v>
      </c>
      <c r="B5922" s="39" t="s">
        <v>43</v>
      </c>
      <c r="C5922" s="7">
        <v>43983</v>
      </c>
      <c r="D5922" s="39" t="s">
        <v>9</v>
      </c>
      <c r="E5922" s="39">
        <v>7583</v>
      </c>
      <c r="F5922" s="82">
        <f t="shared" si="276"/>
        <v>7.5830000000000002</v>
      </c>
      <c r="G5922" s="39">
        <f>VLOOKUP(N5922,Currecny_M!$A$1:$P$10,2,FALSE)</f>
        <v>2.35</v>
      </c>
      <c r="H5922" s="39">
        <f>MATCH(C5922,Currecny_M!$A$1:$P$1,0)</f>
        <v>4</v>
      </c>
      <c r="I5922" s="39">
        <f>VLOOKUP(N5922,Currecny_M!$A$1:$P$10,MATCH(Database!C5922,Currecny_M!$A$1:$P$1,0),FALSE)</f>
        <v>2.39</v>
      </c>
      <c r="J5922" s="82">
        <f t="shared" si="277"/>
        <v>18.123370000000001</v>
      </c>
      <c r="K5922" s="39">
        <f>VLOOKUP('Cover page'!$B$6,Currecny_M!$A$1:$P$10,MATCH(Database!C5922,Currecny_M!$A$1:$P$1,0),FALSE)</f>
        <v>1</v>
      </c>
      <c r="L5922" s="82">
        <f t="shared" si="278"/>
        <v>18.123370000000001</v>
      </c>
      <c r="M5922" s="82">
        <f>((E5922/$F$1)*VLOOKUP(N5922,Currecny_M!$A$1:$P$10,MATCH(Database!C5922,Currecny_M!$A$1:$P$1,0),FALSE))/VLOOKUP('Cover page'!$B$6,Currecny_M!$A$1:$P$10,MATCH(Database!C5922,Currecny_M!$A$1:$P$1,0),FALSE)</f>
        <v>18.123370000000001</v>
      </c>
      <c r="N5922" s="6" t="str">
        <f>VLOOKUP(B5922,Master!$A$2:$C$11,3,FALSE)</f>
        <v>Thai</v>
      </c>
      <c r="O5922" s="6" t="str">
        <f>VLOOKUP(B5922,Master!$A$2:$C$11,2,FALSE)</f>
        <v>Asia</v>
      </c>
      <c r="Q5922" s="39" t="str">
        <f>VLOOKUP(D5922,GL_Master!$A$1:$D$80,2,FALSE)</f>
        <v>PL</v>
      </c>
      <c r="R5922" s="39" t="str">
        <f>VLOOKUP(D5922,GL_Master!$A$1:$D$80,3,FALSE)</f>
        <v>Rent</v>
      </c>
      <c r="S5922" s="39" t="str">
        <f>VLOOKUP(D5922,GL_Master!$A$1:$D$80,4,FALSE)</f>
        <v>Office Rent</v>
      </c>
    </row>
    <row r="5923" spans="1:19" x14ac:dyDescent="0.25">
      <c r="A5923" s="39" t="s">
        <v>262</v>
      </c>
      <c r="B5923" s="39" t="s">
        <v>43</v>
      </c>
      <c r="C5923" s="7">
        <v>43983</v>
      </c>
      <c r="D5923" s="39" t="s">
        <v>109</v>
      </c>
      <c r="E5923" s="39">
        <v>-3868</v>
      </c>
      <c r="F5923" s="82">
        <f t="shared" si="276"/>
        <v>-3.8679999999999999</v>
      </c>
      <c r="G5923" s="39">
        <f>VLOOKUP(N5923,Currecny_M!$A$1:$P$10,2,FALSE)</f>
        <v>2.35</v>
      </c>
      <c r="H5923" s="39">
        <f>MATCH(C5923,Currecny_M!$A$1:$P$1,0)</f>
        <v>4</v>
      </c>
      <c r="I5923" s="39">
        <f>VLOOKUP(N5923,Currecny_M!$A$1:$P$10,MATCH(Database!C5923,Currecny_M!$A$1:$P$1,0),FALSE)</f>
        <v>2.39</v>
      </c>
      <c r="J5923" s="82">
        <f t="shared" si="277"/>
        <v>-9.2445199999999996</v>
      </c>
      <c r="K5923" s="39">
        <f>VLOOKUP('Cover page'!$B$6,Currecny_M!$A$1:$P$10,MATCH(Database!C5923,Currecny_M!$A$1:$P$1,0),FALSE)</f>
        <v>1</v>
      </c>
      <c r="L5923" s="82">
        <f t="shared" si="278"/>
        <v>-9.2445199999999996</v>
      </c>
      <c r="M5923" s="82">
        <f>((E5923/$F$1)*VLOOKUP(N5923,Currecny_M!$A$1:$P$10,MATCH(Database!C5923,Currecny_M!$A$1:$P$1,0),FALSE))/VLOOKUP('Cover page'!$B$6,Currecny_M!$A$1:$P$10,MATCH(Database!C5923,Currecny_M!$A$1:$P$1,0),FALSE)</f>
        <v>-9.2445199999999996</v>
      </c>
      <c r="N5923" s="6" t="str">
        <f>VLOOKUP(B5923,Master!$A$2:$C$11,3,FALSE)</f>
        <v>Thai</v>
      </c>
      <c r="O5923" s="6" t="str">
        <f>VLOOKUP(B5923,Master!$A$2:$C$11,2,FALSE)</f>
        <v>Asia</v>
      </c>
      <c r="Q5923" s="39" t="str">
        <f>VLOOKUP(D5923,GL_Master!$A$1:$D$80,2,FALSE)</f>
        <v>PL</v>
      </c>
      <c r="R5923" s="39" t="str">
        <f>VLOOKUP(D5923,GL_Master!$A$1:$D$80,3,FALSE)</f>
        <v>Travelling and conveyance</v>
      </c>
      <c r="S5923" s="39" t="str">
        <f>VLOOKUP(D5923,GL_Master!$A$1:$D$80,4,FALSE)</f>
        <v>Travelling , hotel lodging</v>
      </c>
    </row>
    <row r="5924" spans="1:19" x14ac:dyDescent="0.25">
      <c r="A5924" s="39" t="s">
        <v>262</v>
      </c>
      <c r="B5924" s="39" t="s">
        <v>43</v>
      </c>
      <c r="C5924" s="7">
        <v>43983</v>
      </c>
      <c r="D5924" s="39" t="s">
        <v>110</v>
      </c>
      <c r="E5924" s="39">
        <v>1593</v>
      </c>
      <c r="F5924" s="82">
        <f t="shared" si="276"/>
        <v>1.593</v>
      </c>
      <c r="G5924" s="39">
        <f>VLOOKUP(N5924,Currecny_M!$A$1:$P$10,2,FALSE)</f>
        <v>2.35</v>
      </c>
      <c r="H5924" s="39">
        <f>MATCH(C5924,Currecny_M!$A$1:$P$1,0)</f>
        <v>4</v>
      </c>
      <c r="I5924" s="39">
        <f>VLOOKUP(N5924,Currecny_M!$A$1:$P$10,MATCH(Database!C5924,Currecny_M!$A$1:$P$1,0),FALSE)</f>
        <v>2.39</v>
      </c>
      <c r="J5924" s="82">
        <f t="shared" si="277"/>
        <v>3.8072699999999999</v>
      </c>
      <c r="K5924" s="39">
        <f>VLOOKUP('Cover page'!$B$6,Currecny_M!$A$1:$P$10,MATCH(Database!C5924,Currecny_M!$A$1:$P$1,0),FALSE)</f>
        <v>1</v>
      </c>
      <c r="L5924" s="82">
        <f t="shared" si="278"/>
        <v>3.8072699999999999</v>
      </c>
      <c r="M5924" s="82">
        <f>((E5924/$F$1)*VLOOKUP(N5924,Currecny_M!$A$1:$P$10,MATCH(Database!C5924,Currecny_M!$A$1:$P$1,0),FALSE))/VLOOKUP('Cover page'!$B$6,Currecny_M!$A$1:$P$10,MATCH(Database!C5924,Currecny_M!$A$1:$P$1,0),FALSE)</f>
        <v>3.8072699999999999</v>
      </c>
      <c r="N5924" s="6" t="str">
        <f>VLOOKUP(B5924,Master!$A$2:$C$11,3,FALSE)</f>
        <v>Thai</v>
      </c>
      <c r="O5924" s="6" t="str">
        <f>VLOOKUP(B5924,Master!$A$2:$C$11,2,FALSE)</f>
        <v>Asia</v>
      </c>
      <c r="Q5924" s="39" t="str">
        <f>VLOOKUP(D5924,GL_Master!$A$1:$D$80,2,FALSE)</f>
        <v>PL</v>
      </c>
      <c r="R5924" s="39" t="str">
        <f>VLOOKUP(D5924,GL_Master!$A$1:$D$80,3,FALSE)</f>
        <v>Travelling and conveyance</v>
      </c>
      <c r="S5924" s="39" t="str">
        <f>VLOOKUP(D5924,GL_Master!$A$1:$D$80,4,FALSE)</f>
        <v>Travelling , hotel lodging</v>
      </c>
    </row>
    <row r="5925" spans="1:19" x14ac:dyDescent="0.25">
      <c r="A5925" s="39" t="s">
        <v>262</v>
      </c>
      <c r="B5925" s="39" t="s">
        <v>43</v>
      </c>
      <c r="C5925" s="7">
        <v>43983</v>
      </c>
      <c r="D5925" s="39" t="s">
        <v>111</v>
      </c>
      <c r="E5925" s="39">
        <v>797</v>
      </c>
      <c r="F5925" s="82">
        <f t="shared" si="276"/>
        <v>0.79700000000000004</v>
      </c>
      <c r="G5925" s="39">
        <f>VLOOKUP(N5925,Currecny_M!$A$1:$P$10,2,FALSE)</f>
        <v>2.35</v>
      </c>
      <c r="H5925" s="39">
        <f>MATCH(C5925,Currecny_M!$A$1:$P$1,0)</f>
        <v>4</v>
      </c>
      <c r="I5925" s="39">
        <f>VLOOKUP(N5925,Currecny_M!$A$1:$P$10,MATCH(Database!C5925,Currecny_M!$A$1:$P$1,0),FALSE)</f>
        <v>2.39</v>
      </c>
      <c r="J5925" s="82">
        <f t="shared" si="277"/>
        <v>1.9048300000000002</v>
      </c>
      <c r="K5925" s="39">
        <f>VLOOKUP('Cover page'!$B$6,Currecny_M!$A$1:$P$10,MATCH(Database!C5925,Currecny_M!$A$1:$P$1,0),FALSE)</f>
        <v>1</v>
      </c>
      <c r="L5925" s="82">
        <f t="shared" si="278"/>
        <v>1.9048300000000002</v>
      </c>
      <c r="M5925" s="82">
        <f>((E5925/$F$1)*VLOOKUP(N5925,Currecny_M!$A$1:$P$10,MATCH(Database!C5925,Currecny_M!$A$1:$P$1,0),FALSE))/VLOOKUP('Cover page'!$B$6,Currecny_M!$A$1:$P$10,MATCH(Database!C5925,Currecny_M!$A$1:$P$1,0),FALSE)</f>
        <v>1.9048300000000002</v>
      </c>
      <c r="N5925" s="6" t="str">
        <f>VLOOKUP(B5925,Master!$A$2:$C$11,3,FALSE)</f>
        <v>Thai</v>
      </c>
      <c r="O5925" s="6" t="str">
        <f>VLOOKUP(B5925,Master!$A$2:$C$11,2,FALSE)</f>
        <v>Asia</v>
      </c>
      <c r="Q5925" s="39" t="str">
        <f>VLOOKUP(D5925,GL_Master!$A$1:$D$80,2,FALSE)</f>
        <v>PL</v>
      </c>
      <c r="R5925" s="39" t="str">
        <f>VLOOKUP(D5925,GL_Master!$A$1:$D$80,3,FALSE)</f>
        <v>Legal &amp; Professional expenses</v>
      </c>
      <c r="S5925" s="39" t="str">
        <f>VLOOKUP(D5925,GL_Master!$A$1:$D$80,4,FALSE)</f>
        <v>Professional Fees - Others</v>
      </c>
    </row>
    <row r="5926" spans="1:19" x14ac:dyDescent="0.25">
      <c r="A5926" s="39" t="s">
        <v>262</v>
      </c>
      <c r="B5926" s="39" t="s">
        <v>43</v>
      </c>
      <c r="C5926" s="7">
        <v>43983</v>
      </c>
      <c r="D5926" s="39" t="s">
        <v>112</v>
      </c>
      <c r="E5926" s="39">
        <v>8196</v>
      </c>
      <c r="F5926" s="82">
        <f t="shared" si="276"/>
        <v>8.1959999999999997</v>
      </c>
      <c r="G5926" s="39">
        <f>VLOOKUP(N5926,Currecny_M!$A$1:$P$10,2,FALSE)</f>
        <v>2.35</v>
      </c>
      <c r="H5926" s="39">
        <f>MATCH(C5926,Currecny_M!$A$1:$P$1,0)</f>
        <v>4</v>
      </c>
      <c r="I5926" s="39">
        <f>VLOOKUP(N5926,Currecny_M!$A$1:$P$10,MATCH(Database!C5926,Currecny_M!$A$1:$P$1,0),FALSE)</f>
        <v>2.39</v>
      </c>
      <c r="J5926" s="82">
        <f t="shared" si="277"/>
        <v>19.588440000000002</v>
      </c>
      <c r="K5926" s="39">
        <f>VLOOKUP('Cover page'!$B$6,Currecny_M!$A$1:$P$10,MATCH(Database!C5926,Currecny_M!$A$1:$P$1,0),FALSE)</f>
        <v>1</v>
      </c>
      <c r="L5926" s="82">
        <f t="shared" si="278"/>
        <v>19.588440000000002</v>
      </c>
      <c r="M5926" s="82">
        <f>((E5926/$F$1)*VLOOKUP(N5926,Currecny_M!$A$1:$P$10,MATCH(Database!C5926,Currecny_M!$A$1:$P$1,0),FALSE))/VLOOKUP('Cover page'!$B$6,Currecny_M!$A$1:$P$10,MATCH(Database!C5926,Currecny_M!$A$1:$P$1,0),FALSE)</f>
        <v>19.588440000000002</v>
      </c>
      <c r="N5926" s="6" t="str">
        <f>VLOOKUP(B5926,Master!$A$2:$C$11,3,FALSE)</f>
        <v>Thai</v>
      </c>
      <c r="O5926" s="6" t="str">
        <f>VLOOKUP(B5926,Master!$A$2:$C$11,2,FALSE)</f>
        <v>Asia</v>
      </c>
      <c r="Q5926" s="39" t="str">
        <f>VLOOKUP(D5926,GL_Master!$A$1:$D$80,2,FALSE)</f>
        <v>PL</v>
      </c>
      <c r="R5926" s="39" t="str">
        <f>VLOOKUP(D5926,GL_Master!$A$1:$D$80,3,FALSE)</f>
        <v>Finance Cost</v>
      </c>
      <c r="S5926" s="39" t="str">
        <f>VLOOKUP(D5926,GL_Master!$A$1:$D$80,4,FALSE)</f>
        <v>Interest expense</v>
      </c>
    </row>
    <row r="5927" spans="1:19" x14ac:dyDescent="0.25">
      <c r="A5927" s="39" t="s">
        <v>262</v>
      </c>
      <c r="B5927" s="39" t="s">
        <v>43</v>
      </c>
      <c r="C5927" s="7">
        <v>43983</v>
      </c>
      <c r="D5927" s="39" t="s">
        <v>25</v>
      </c>
      <c r="E5927" s="39">
        <v>71004</v>
      </c>
      <c r="F5927" s="82">
        <f t="shared" si="276"/>
        <v>71.004000000000005</v>
      </c>
      <c r="G5927" s="39">
        <f>VLOOKUP(N5927,Currecny_M!$A$1:$P$10,2,FALSE)</f>
        <v>2.35</v>
      </c>
      <c r="H5927" s="39">
        <f>MATCH(C5927,Currecny_M!$A$1:$P$1,0)</f>
        <v>4</v>
      </c>
      <c r="I5927" s="39">
        <f>VLOOKUP(N5927,Currecny_M!$A$1:$P$10,MATCH(Database!C5927,Currecny_M!$A$1:$P$1,0),FALSE)</f>
        <v>2.39</v>
      </c>
      <c r="J5927" s="82">
        <f t="shared" si="277"/>
        <v>169.69956000000002</v>
      </c>
      <c r="K5927" s="39">
        <f>VLOOKUP('Cover page'!$B$6,Currecny_M!$A$1:$P$10,MATCH(Database!C5927,Currecny_M!$A$1:$P$1,0),FALSE)</f>
        <v>1</v>
      </c>
      <c r="L5927" s="82">
        <f t="shared" si="278"/>
        <v>169.69956000000002</v>
      </c>
      <c r="M5927" s="82">
        <f>((E5927/$F$1)*VLOOKUP(N5927,Currecny_M!$A$1:$P$10,MATCH(Database!C5927,Currecny_M!$A$1:$P$1,0),FALSE))/VLOOKUP('Cover page'!$B$6,Currecny_M!$A$1:$P$10,MATCH(Database!C5927,Currecny_M!$A$1:$P$1,0),FALSE)</f>
        <v>169.69956000000002</v>
      </c>
      <c r="N5927" s="6" t="str">
        <f>VLOOKUP(B5927,Master!$A$2:$C$11,3,FALSE)</f>
        <v>Thai</v>
      </c>
      <c r="O5927" s="6" t="str">
        <f>VLOOKUP(B5927,Master!$A$2:$C$11,2,FALSE)</f>
        <v>Asia</v>
      </c>
      <c r="Q5927" s="39" t="str">
        <f>VLOOKUP(D5927,GL_Master!$A$1:$D$80,2,FALSE)</f>
        <v>PL</v>
      </c>
      <c r="R5927" s="39" t="str">
        <f>VLOOKUP(D5927,GL_Master!$A$1:$D$80,3,FALSE)</f>
        <v>Depreciation</v>
      </c>
      <c r="S5927" s="39" t="str">
        <f>VLOOKUP(D5927,GL_Master!$A$1:$D$80,4,FALSE)</f>
        <v>Depreciation</v>
      </c>
    </row>
    <row r="5928" spans="1:19" x14ac:dyDescent="0.25">
      <c r="A5928" s="39" t="s">
        <v>262</v>
      </c>
      <c r="B5928" s="39" t="s">
        <v>43</v>
      </c>
      <c r="C5928" s="7">
        <v>44013</v>
      </c>
      <c r="D5928" s="39" t="s">
        <v>51</v>
      </c>
      <c r="E5928" s="39">
        <v>-765957</v>
      </c>
      <c r="F5928" s="82">
        <f t="shared" si="276"/>
        <v>-765.95699999999999</v>
      </c>
      <c r="G5928" s="39">
        <f>VLOOKUP(N5928,Currecny_M!$A$1:$P$10,2,FALSE)</f>
        <v>2.35</v>
      </c>
      <c r="H5928" s="39">
        <f>MATCH(C5928,Currecny_M!$A$1:$P$1,0)</f>
        <v>5</v>
      </c>
      <c r="I5928" s="39">
        <f>VLOOKUP(N5928,Currecny_M!$A$1:$P$10,MATCH(Database!C5928,Currecny_M!$A$1:$P$1,0),FALSE)</f>
        <v>2.41</v>
      </c>
      <c r="J5928" s="82">
        <f t="shared" si="277"/>
        <v>-1845.9563700000001</v>
      </c>
      <c r="K5928" s="39">
        <f>VLOOKUP('Cover page'!$B$6,Currecny_M!$A$1:$P$10,MATCH(Database!C5928,Currecny_M!$A$1:$P$1,0),FALSE)</f>
        <v>1</v>
      </c>
      <c r="L5928" s="82">
        <f t="shared" si="278"/>
        <v>-1845.9563700000001</v>
      </c>
      <c r="M5928" s="82">
        <f>((E5928/$F$1)*VLOOKUP(N5928,Currecny_M!$A$1:$P$10,MATCH(Database!C5928,Currecny_M!$A$1:$P$1,0),FALSE))/VLOOKUP('Cover page'!$B$6,Currecny_M!$A$1:$P$10,MATCH(Database!C5928,Currecny_M!$A$1:$P$1,0),FALSE)</f>
        <v>-1845.9563700000001</v>
      </c>
      <c r="N5928" s="6" t="str">
        <f>VLOOKUP(B5928,Master!$A$2:$C$11,3,FALSE)</f>
        <v>Thai</v>
      </c>
      <c r="O5928" s="6" t="str">
        <f>VLOOKUP(B5928,Master!$A$2:$C$11,2,FALSE)</f>
        <v>Asia</v>
      </c>
      <c r="Q5928" s="39" t="str">
        <f>VLOOKUP(D5928,GL_Master!$A$1:$D$80,2,FALSE)</f>
        <v>BS</v>
      </c>
      <c r="R5928" s="39" t="str">
        <f>VLOOKUP(D5928,GL_Master!$A$1:$D$80,3,FALSE)</f>
        <v>Share Capital</v>
      </c>
      <c r="S5928" s="39" t="str">
        <f>VLOOKUP(D5928,GL_Master!$A$1:$D$80,4,FALSE)</f>
        <v>Equity shares</v>
      </c>
    </row>
    <row r="5929" spans="1:19" x14ac:dyDescent="0.25">
      <c r="A5929" s="39" t="s">
        <v>262</v>
      </c>
      <c r="B5929" s="39" t="s">
        <v>43</v>
      </c>
      <c r="C5929" s="7">
        <v>44013</v>
      </c>
      <c r="D5929" s="39" t="s">
        <v>52</v>
      </c>
      <c r="E5929" s="39">
        <v>-1467574</v>
      </c>
      <c r="F5929" s="82">
        <f t="shared" si="276"/>
        <v>-1467.5740000000001</v>
      </c>
      <c r="G5929" s="39">
        <f>VLOOKUP(N5929,Currecny_M!$A$1:$P$10,2,FALSE)</f>
        <v>2.35</v>
      </c>
      <c r="H5929" s="39">
        <f>MATCH(C5929,Currecny_M!$A$1:$P$1,0)</f>
        <v>5</v>
      </c>
      <c r="I5929" s="39">
        <f>VLOOKUP(N5929,Currecny_M!$A$1:$P$10,MATCH(Database!C5929,Currecny_M!$A$1:$P$1,0),FALSE)</f>
        <v>2.41</v>
      </c>
      <c r="J5929" s="82">
        <f t="shared" si="277"/>
        <v>-3536.8533400000006</v>
      </c>
      <c r="K5929" s="39">
        <f>VLOOKUP('Cover page'!$B$6,Currecny_M!$A$1:$P$10,MATCH(Database!C5929,Currecny_M!$A$1:$P$1,0),FALSE)</f>
        <v>1</v>
      </c>
      <c r="L5929" s="82">
        <f t="shared" si="278"/>
        <v>-3536.8533400000006</v>
      </c>
      <c r="M5929" s="82">
        <f>((E5929/$F$1)*VLOOKUP(N5929,Currecny_M!$A$1:$P$10,MATCH(Database!C5929,Currecny_M!$A$1:$P$1,0),FALSE))/VLOOKUP('Cover page'!$B$6,Currecny_M!$A$1:$P$10,MATCH(Database!C5929,Currecny_M!$A$1:$P$1,0),FALSE)</f>
        <v>-3536.8533400000006</v>
      </c>
      <c r="N5929" s="6" t="str">
        <f>VLOOKUP(B5929,Master!$A$2:$C$11,3,FALSE)</f>
        <v>Thai</v>
      </c>
      <c r="O5929" s="6" t="str">
        <f>VLOOKUP(B5929,Master!$A$2:$C$11,2,FALSE)</f>
        <v>Asia</v>
      </c>
      <c r="Q5929" s="39" t="str">
        <f>VLOOKUP(D5929,GL_Master!$A$1:$D$80,2,FALSE)</f>
        <v>BS</v>
      </c>
      <c r="R5929" s="39" t="str">
        <f>VLOOKUP(D5929,GL_Master!$A$1:$D$80,3,FALSE)</f>
        <v>Reserve and Surplus</v>
      </c>
      <c r="S5929" s="39" t="str">
        <f>VLOOKUP(D5929,GL_Master!$A$1:$D$80,4,FALSE)</f>
        <v>Reserves at the commencement of the year</v>
      </c>
    </row>
    <row r="5930" spans="1:19" x14ac:dyDescent="0.25">
      <c r="A5930" s="39" t="s">
        <v>262</v>
      </c>
      <c r="B5930" s="39" t="s">
        <v>43</v>
      </c>
      <c r="C5930" s="7">
        <v>44013</v>
      </c>
      <c r="D5930" s="39" t="s">
        <v>53</v>
      </c>
      <c r="E5930" s="39">
        <v>-407359</v>
      </c>
      <c r="F5930" s="82">
        <f t="shared" si="276"/>
        <v>-407.35899999999998</v>
      </c>
      <c r="G5930" s="39">
        <f>VLOOKUP(N5930,Currecny_M!$A$1:$P$10,2,FALSE)</f>
        <v>2.35</v>
      </c>
      <c r="H5930" s="39">
        <f>MATCH(C5930,Currecny_M!$A$1:$P$1,0)</f>
        <v>5</v>
      </c>
      <c r="I5930" s="39">
        <f>VLOOKUP(N5930,Currecny_M!$A$1:$P$10,MATCH(Database!C5930,Currecny_M!$A$1:$P$1,0),FALSE)</f>
        <v>2.41</v>
      </c>
      <c r="J5930" s="82">
        <f t="shared" si="277"/>
        <v>-981.73518999999999</v>
      </c>
      <c r="K5930" s="39">
        <f>VLOOKUP('Cover page'!$B$6,Currecny_M!$A$1:$P$10,MATCH(Database!C5930,Currecny_M!$A$1:$P$1,0),FALSE)</f>
        <v>1</v>
      </c>
      <c r="L5930" s="82">
        <f t="shared" si="278"/>
        <v>-981.73518999999999</v>
      </c>
      <c r="M5930" s="82">
        <f>((E5930/$F$1)*VLOOKUP(N5930,Currecny_M!$A$1:$P$10,MATCH(Database!C5930,Currecny_M!$A$1:$P$1,0),FALSE))/VLOOKUP('Cover page'!$B$6,Currecny_M!$A$1:$P$10,MATCH(Database!C5930,Currecny_M!$A$1:$P$1,0),FALSE)</f>
        <v>-981.73518999999999</v>
      </c>
      <c r="N5930" s="6" t="str">
        <f>VLOOKUP(B5930,Master!$A$2:$C$11,3,FALSE)</f>
        <v>Thai</v>
      </c>
      <c r="O5930" s="6" t="str">
        <f>VLOOKUP(B5930,Master!$A$2:$C$11,2,FALSE)</f>
        <v>Asia</v>
      </c>
      <c r="Q5930" s="39" t="str">
        <f>VLOOKUP(D5930,GL_Master!$A$1:$D$80,2,FALSE)</f>
        <v>BS</v>
      </c>
      <c r="R5930" s="39" t="str">
        <f>VLOOKUP(D5930,GL_Master!$A$1:$D$80,3,FALSE)</f>
        <v>Loan Fund</v>
      </c>
      <c r="S5930" s="39" t="str">
        <f>VLOOKUP(D5930,GL_Master!$A$1:$D$80,4,FALSE)</f>
        <v>Term Loan</v>
      </c>
    </row>
    <row r="5931" spans="1:19" x14ac:dyDescent="0.25">
      <c r="A5931" s="39" t="s">
        <v>262</v>
      </c>
      <c r="B5931" s="39" t="s">
        <v>43</v>
      </c>
      <c r="C5931" s="7">
        <v>44013</v>
      </c>
      <c r="D5931" s="39" t="s">
        <v>54</v>
      </c>
      <c r="E5931" s="39">
        <v>1654</v>
      </c>
      <c r="F5931" s="82">
        <f t="shared" si="276"/>
        <v>1.6539999999999999</v>
      </c>
      <c r="G5931" s="39">
        <f>VLOOKUP(N5931,Currecny_M!$A$1:$P$10,2,FALSE)</f>
        <v>2.35</v>
      </c>
      <c r="H5931" s="39">
        <f>MATCH(C5931,Currecny_M!$A$1:$P$1,0)</f>
        <v>5</v>
      </c>
      <c r="I5931" s="39">
        <f>VLOOKUP(N5931,Currecny_M!$A$1:$P$10,MATCH(Database!C5931,Currecny_M!$A$1:$P$1,0),FALSE)</f>
        <v>2.41</v>
      </c>
      <c r="J5931" s="82">
        <f t="shared" si="277"/>
        <v>3.9861400000000002</v>
      </c>
      <c r="K5931" s="39">
        <f>VLOOKUP('Cover page'!$B$6,Currecny_M!$A$1:$P$10,MATCH(Database!C5931,Currecny_M!$A$1:$P$1,0),FALSE)</f>
        <v>1</v>
      </c>
      <c r="L5931" s="82">
        <f t="shared" si="278"/>
        <v>3.9861400000000002</v>
      </c>
      <c r="M5931" s="82">
        <f>((E5931/$F$1)*VLOOKUP(N5931,Currecny_M!$A$1:$P$10,MATCH(Database!C5931,Currecny_M!$A$1:$P$1,0),FALSE))/VLOOKUP('Cover page'!$B$6,Currecny_M!$A$1:$P$10,MATCH(Database!C5931,Currecny_M!$A$1:$P$1,0),FALSE)</f>
        <v>3.9861400000000002</v>
      </c>
      <c r="N5931" s="6" t="str">
        <f>VLOOKUP(B5931,Master!$A$2:$C$11,3,FALSE)</f>
        <v>Thai</v>
      </c>
      <c r="O5931" s="6" t="str">
        <f>VLOOKUP(B5931,Master!$A$2:$C$11,2,FALSE)</f>
        <v>Asia</v>
      </c>
      <c r="Q5931" s="39" t="str">
        <f>VLOOKUP(D5931,GL_Master!$A$1:$D$80,2,FALSE)</f>
        <v>BS</v>
      </c>
      <c r="R5931" s="39" t="str">
        <f>VLOOKUP(D5931,GL_Master!$A$1:$D$80,3,FALSE)</f>
        <v>Trade Payables</v>
      </c>
      <c r="S5931" s="39" t="str">
        <f>VLOOKUP(D5931,GL_Master!$A$1:$D$80,4,FALSE)</f>
        <v>Trade payable</v>
      </c>
    </row>
    <row r="5932" spans="1:19" x14ac:dyDescent="0.25">
      <c r="A5932" s="39" t="s">
        <v>262</v>
      </c>
      <c r="B5932" s="39" t="s">
        <v>43</v>
      </c>
      <c r="C5932" s="7">
        <v>44013</v>
      </c>
      <c r="D5932" s="39" t="s">
        <v>34</v>
      </c>
      <c r="E5932" s="39">
        <v>-41017</v>
      </c>
      <c r="F5932" s="82">
        <f t="shared" si="276"/>
        <v>-41.017000000000003</v>
      </c>
      <c r="G5932" s="39">
        <f>VLOOKUP(N5932,Currecny_M!$A$1:$P$10,2,FALSE)</f>
        <v>2.35</v>
      </c>
      <c r="H5932" s="39">
        <f>MATCH(C5932,Currecny_M!$A$1:$P$1,0)</f>
        <v>5</v>
      </c>
      <c r="I5932" s="39">
        <f>VLOOKUP(N5932,Currecny_M!$A$1:$P$10,MATCH(Database!C5932,Currecny_M!$A$1:$P$1,0),FALSE)</f>
        <v>2.41</v>
      </c>
      <c r="J5932" s="82">
        <f t="shared" si="277"/>
        <v>-98.850970000000018</v>
      </c>
      <c r="K5932" s="39">
        <f>VLOOKUP('Cover page'!$B$6,Currecny_M!$A$1:$P$10,MATCH(Database!C5932,Currecny_M!$A$1:$P$1,0),FALSE)</f>
        <v>1</v>
      </c>
      <c r="L5932" s="82">
        <f t="shared" si="278"/>
        <v>-98.850970000000018</v>
      </c>
      <c r="M5932" s="82">
        <f>((E5932/$F$1)*VLOOKUP(N5932,Currecny_M!$A$1:$P$10,MATCH(Database!C5932,Currecny_M!$A$1:$P$1,0),FALSE))/VLOOKUP('Cover page'!$B$6,Currecny_M!$A$1:$P$10,MATCH(Database!C5932,Currecny_M!$A$1:$P$1,0),FALSE)</f>
        <v>-98.850970000000018</v>
      </c>
      <c r="N5932" s="6" t="str">
        <f>VLOOKUP(B5932,Master!$A$2:$C$11,3,FALSE)</f>
        <v>Thai</v>
      </c>
      <c r="O5932" s="6" t="str">
        <f>VLOOKUP(B5932,Master!$A$2:$C$11,2,FALSE)</f>
        <v>Asia</v>
      </c>
      <c r="Q5932" s="39" t="str">
        <f>VLOOKUP(D5932,GL_Master!$A$1:$D$80,2,FALSE)</f>
        <v>BS</v>
      </c>
      <c r="R5932" s="39" t="str">
        <f>VLOOKUP(D5932,GL_Master!$A$1:$D$80,3,FALSE)</f>
        <v>Provisions</v>
      </c>
      <c r="S5932" s="39" t="str">
        <f>VLOOKUP(D5932,GL_Master!$A$1:$D$80,4,FALSE)</f>
        <v>Expenses payables</v>
      </c>
    </row>
    <row r="5933" spans="1:19" x14ac:dyDescent="0.25">
      <c r="A5933" s="39" t="s">
        <v>262</v>
      </c>
      <c r="B5933" s="39" t="s">
        <v>43</v>
      </c>
      <c r="C5933" s="7">
        <v>44013</v>
      </c>
      <c r="D5933" s="39" t="s">
        <v>18</v>
      </c>
      <c r="E5933" s="39">
        <v>-25169</v>
      </c>
      <c r="F5933" s="82">
        <f t="shared" si="276"/>
        <v>-25.169</v>
      </c>
      <c r="G5933" s="39">
        <f>VLOOKUP(N5933,Currecny_M!$A$1:$P$10,2,FALSE)</f>
        <v>2.35</v>
      </c>
      <c r="H5933" s="39">
        <f>MATCH(C5933,Currecny_M!$A$1:$P$1,0)</f>
        <v>5</v>
      </c>
      <c r="I5933" s="39">
        <f>VLOOKUP(N5933,Currecny_M!$A$1:$P$10,MATCH(Database!C5933,Currecny_M!$A$1:$P$1,0),FALSE)</f>
        <v>2.41</v>
      </c>
      <c r="J5933" s="82">
        <f t="shared" si="277"/>
        <v>-60.657290000000003</v>
      </c>
      <c r="K5933" s="39">
        <f>VLOOKUP('Cover page'!$B$6,Currecny_M!$A$1:$P$10,MATCH(Database!C5933,Currecny_M!$A$1:$P$1,0),FALSE)</f>
        <v>1</v>
      </c>
      <c r="L5933" s="82">
        <f t="shared" si="278"/>
        <v>-60.657290000000003</v>
      </c>
      <c r="M5933" s="82">
        <f>((E5933/$F$1)*VLOOKUP(N5933,Currecny_M!$A$1:$P$10,MATCH(Database!C5933,Currecny_M!$A$1:$P$1,0),FALSE))/VLOOKUP('Cover page'!$B$6,Currecny_M!$A$1:$P$10,MATCH(Database!C5933,Currecny_M!$A$1:$P$1,0),FALSE)</f>
        <v>-60.657290000000003</v>
      </c>
      <c r="N5933" s="6" t="str">
        <f>VLOOKUP(B5933,Master!$A$2:$C$11,3,FALSE)</f>
        <v>Thai</v>
      </c>
      <c r="O5933" s="6" t="str">
        <f>VLOOKUP(B5933,Master!$A$2:$C$11,2,FALSE)</f>
        <v>Asia</v>
      </c>
      <c r="Q5933" s="39" t="str">
        <f>VLOOKUP(D5933,GL_Master!$A$1:$D$80,2,FALSE)</f>
        <v>BS</v>
      </c>
      <c r="R5933" s="39" t="str">
        <f>VLOOKUP(D5933,GL_Master!$A$1:$D$80,3,FALSE)</f>
        <v>Other current liabilities</v>
      </c>
      <c r="S5933" s="39" t="str">
        <f>VLOOKUP(D5933,GL_Master!$A$1:$D$80,4,FALSE)</f>
        <v>Employee related liabilities</v>
      </c>
    </row>
    <row r="5934" spans="1:19" x14ac:dyDescent="0.25">
      <c r="A5934" s="39" t="s">
        <v>262</v>
      </c>
      <c r="B5934" s="39" t="s">
        <v>43</v>
      </c>
      <c r="C5934" s="7">
        <v>44013</v>
      </c>
      <c r="D5934" s="39" t="s">
        <v>55</v>
      </c>
      <c r="E5934" s="39">
        <v>-3125</v>
      </c>
      <c r="F5934" s="82">
        <f t="shared" si="276"/>
        <v>-3.125</v>
      </c>
      <c r="G5934" s="39">
        <f>VLOOKUP(N5934,Currecny_M!$A$1:$P$10,2,FALSE)</f>
        <v>2.35</v>
      </c>
      <c r="H5934" s="39">
        <f>MATCH(C5934,Currecny_M!$A$1:$P$1,0)</f>
        <v>5</v>
      </c>
      <c r="I5934" s="39">
        <f>VLOOKUP(N5934,Currecny_M!$A$1:$P$10,MATCH(Database!C5934,Currecny_M!$A$1:$P$1,0),FALSE)</f>
        <v>2.41</v>
      </c>
      <c r="J5934" s="82">
        <f t="shared" si="277"/>
        <v>-7.53125</v>
      </c>
      <c r="K5934" s="39">
        <f>VLOOKUP('Cover page'!$B$6,Currecny_M!$A$1:$P$10,MATCH(Database!C5934,Currecny_M!$A$1:$P$1,0),FALSE)</f>
        <v>1</v>
      </c>
      <c r="L5934" s="82">
        <f t="shared" si="278"/>
        <v>-7.53125</v>
      </c>
      <c r="M5934" s="82">
        <f>((E5934/$F$1)*VLOOKUP(N5934,Currecny_M!$A$1:$P$10,MATCH(Database!C5934,Currecny_M!$A$1:$P$1,0),FALSE))/VLOOKUP('Cover page'!$B$6,Currecny_M!$A$1:$P$10,MATCH(Database!C5934,Currecny_M!$A$1:$P$1,0),FALSE)</f>
        <v>-7.53125</v>
      </c>
      <c r="N5934" s="6" t="str">
        <f>VLOOKUP(B5934,Master!$A$2:$C$11,3,FALSE)</f>
        <v>Thai</v>
      </c>
      <c r="O5934" s="6" t="str">
        <f>VLOOKUP(B5934,Master!$A$2:$C$11,2,FALSE)</f>
        <v>Asia</v>
      </c>
      <c r="Q5934" s="39" t="str">
        <f>VLOOKUP(D5934,GL_Master!$A$1:$D$80,2,FALSE)</f>
        <v>BS</v>
      </c>
      <c r="R5934" s="39" t="str">
        <f>VLOOKUP(D5934,GL_Master!$A$1:$D$80,3,FALSE)</f>
        <v>Other current liabilities</v>
      </c>
      <c r="S5934" s="39" t="str">
        <f>VLOOKUP(D5934,GL_Master!$A$1:$D$80,4,FALSE)</f>
        <v>Security deposit received</v>
      </c>
    </row>
    <row r="5935" spans="1:19" x14ac:dyDescent="0.25">
      <c r="A5935" s="39" t="s">
        <v>262</v>
      </c>
      <c r="B5935" s="39" t="s">
        <v>43</v>
      </c>
      <c r="C5935" s="7">
        <v>44013</v>
      </c>
      <c r="D5935" s="39" t="s">
        <v>56</v>
      </c>
      <c r="E5935" s="39">
        <v>-812</v>
      </c>
      <c r="F5935" s="82">
        <f t="shared" si="276"/>
        <v>-0.81200000000000006</v>
      </c>
      <c r="G5935" s="39">
        <f>VLOOKUP(N5935,Currecny_M!$A$1:$P$10,2,FALSE)</f>
        <v>2.35</v>
      </c>
      <c r="H5935" s="39">
        <f>MATCH(C5935,Currecny_M!$A$1:$P$1,0)</f>
        <v>5</v>
      </c>
      <c r="I5935" s="39">
        <f>VLOOKUP(N5935,Currecny_M!$A$1:$P$10,MATCH(Database!C5935,Currecny_M!$A$1:$P$1,0),FALSE)</f>
        <v>2.41</v>
      </c>
      <c r="J5935" s="82">
        <f t="shared" si="277"/>
        <v>-1.9569200000000002</v>
      </c>
      <c r="K5935" s="39">
        <f>VLOOKUP('Cover page'!$B$6,Currecny_M!$A$1:$P$10,MATCH(Database!C5935,Currecny_M!$A$1:$P$1,0),FALSE)</f>
        <v>1</v>
      </c>
      <c r="L5935" s="82">
        <f t="shared" si="278"/>
        <v>-1.9569200000000002</v>
      </c>
      <c r="M5935" s="82">
        <f>((E5935/$F$1)*VLOOKUP(N5935,Currecny_M!$A$1:$P$10,MATCH(Database!C5935,Currecny_M!$A$1:$P$1,0),FALSE))/VLOOKUP('Cover page'!$B$6,Currecny_M!$A$1:$P$10,MATCH(Database!C5935,Currecny_M!$A$1:$P$1,0),FALSE)</f>
        <v>-1.9569200000000002</v>
      </c>
      <c r="N5935" s="6" t="str">
        <f>VLOOKUP(B5935,Master!$A$2:$C$11,3,FALSE)</f>
        <v>Thai</v>
      </c>
      <c r="O5935" s="6" t="str">
        <f>VLOOKUP(B5935,Master!$A$2:$C$11,2,FALSE)</f>
        <v>Asia</v>
      </c>
      <c r="Q5935" s="39" t="str">
        <f>VLOOKUP(D5935,GL_Master!$A$1:$D$80,2,FALSE)</f>
        <v>BS</v>
      </c>
      <c r="R5935" s="39" t="str">
        <f>VLOOKUP(D5935,GL_Master!$A$1:$D$80,3,FALSE)</f>
        <v>Other Tax Payables</v>
      </c>
      <c r="S5935" s="39" t="str">
        <f>VLOOKUP(D5935,GL_Master!$A$1:$D$80,4,FALSE)</f>
        <v>Tax deducted at source payable</v>
      </c>
    </row>
    <row r="5936" spans="1:19" x14ac:dyDescent="0.25">
      <c r="A5936" s="39" t="s">
        <v>262</v>
      </c>
      <c r="B5936" s="39" t="s">
        <v>43</v>
      </c>
      <c r="C5936" s="7">
        <v>44013</v>
      </c>
      <c r="D5936" s="39" t="s">
        <v>57</v>
      </c>
      <c r="E5936" s="39">
        <v>-7583</v>
      </c>
      <c r="F5936" s="82">
        <f t="shared" si="276"/>
        <v>-7.5830000000000002</v>
      </c>
      <c r="G5936" s="39">
        <f>VLOOKUP(N5936,Currecny_M!$A$1:$P$10,2,FALSE)</f>
        <v>2.35</v>
      </c>
      <c r="H5936" s="39">
        <f>MATCH(C5936,Currecny_M!$A$1:$P$1,0)</f>
        <v>5</v>
      </c>
      <c r="I5936" s="39">
        <f>VLOOKUP(N5936,Currecny_M!$A$1:$P$10,MATCH(Database!C5936,Currecny_M!$A$1:$P$1,0),FALSE)</f>
        <v>2.41</v>
      </c>
      <c r="J5936" s="82">
        <f t="shared" si="277"/>
        <v>-18.275030000000001</v>
      </c>
      <c r="K5936" s="39">
        <f>VLOOKUP('Cover page'!$B$6,Currecny_M!$A$1:$P$10,MATCH(Database!C5936,Currecny_M!$A$1:$P$1,0),FALSE)</f>
        <v>1</v>
      </c>
      <c r="L5936" s="82">
        <f t="shared" si="278"/>
        <v>-18.275030000000001</v>
      </c>
      <c r="M5936" s="82">
        <f>((E5936/$F$1)*VLOOKUP(N5936,Currecny_M!$A$1:$P$10,MATCH(Database!C5936,Currecny_M!$A$1:$P$1,0),FALSE))/VLOOKUP('Cover page'!$B$6,Currecny_M!$A$1:$P$10,MATCH(Database!C5936,Currecny_M!$A$1:$P$1,0),FALSE)</f>
        <v>-18.275030000000001</v>
      </c>
      <c r="N5936" s="6" t="str">
        <f>VLOOKUP(B5936,Master!$A$2:$C$11,3,FALSE)</f>
        <v>Thai</v>
      </c>
      <c r="O5936" s="6" t="str">
        <f>VLOOKUP(B5936,Master!$A$2:$C$11,2,FALSE)</f>
        <v>Asia</v>
      </c>
      <c r="Q5936" s="39" t="str">
        <f>VLOOKUP(D5936,GL_Master!$A$1:$D$80,2,FALSE)</f>
        <v>BS</v>
      </c>
      <c r="R5936" s="39" t="str">
        <f>VLOOKUP(D5936,GL_Master!$A$1:$D$80,3,FALSE)</f>
        <v>Other Tax Payables</v>
      </c>
      <c r="S5936" s="39" t="str">
        <f>VLOOKUP(D5936,GL_Master!$A$1:$D$80,4,FALSE)</f>
        <v>Tax deducted at source payable</v>
      </c>
    </row>
    <row r="5937" spans="1:19" x14ac:dyDescent="0.25">
      <c r="A5937" s="39" t="s">
        <v>262</v>
      </c>
      <c r="B5937" s="39" t="s">
        <v>43</v>
      </c>
      <c r="C5937" s="7">
        <v>44013</v>
      </c>
      <c r="D5937" s="39" t="s">
        <v>58</v>
      </c>
      <c r="E5937" s="39">
        <v>-57294</v>
      </c>
      <c r="F5937" s="82">
        <f t="shared" si="276"/>
        <v>-57.293999999999997</v>
      </c>
      <c r="G5937" s="39">
        <f>VLOOKUP(N5937,Currecny_M!$A$1:$P$10,2,FALSE)</f>
        <v>2.35</v>
      </c>
      <c r="H5937" s="39">
        <f>MATCH(C5937,Currecny_M!$A$1:$P$1,0)</f>
        <v>5</v>
      </c>
      <c r="I5937" s="39">
        <f>VLOOKUP(N5937,Currecny_M!$A$1:$P$10,MATCH(Database!C5937,Currecny_M!$A$1:$P$1,0),FALSE)</f>
        <v>2.41</v>
      </c>
      <c r="J5937" s="82">
        <f t="shared" si="277"/>
        <v>-138.07854</v>
      </c>
      <c r="K5937" s="39">
        <f>VLOOKUP('Cover page'!$B$6,Currecny_M!$A$1:$P$10,MATCH(Database!C5937,Currecny_M!$A$1:$P$1,0),FALSE)</f>
        <v>1</v>
      </c>
      <c r="L5937" s="82">
        <f t="shared" si="278"/>
        <v>-138.07854</v>
      </c>
      <c r="M5937" s="82">
        <f>((E5937/$F$1)*VLOOKUP(N5937,Currecny_M!$A$1:$P$10,MATCH(Database!C5937,Currecny_M!$A$1:$P$1,0),FALSE))/VLOOKUP('Cover page'!$B$6,Currecny_M!$A$1:$P$10,MATCH(Database!C5937,Currecny_M!$A$1:$P$1,0),FALSE)</f>
        <v>-138.07854</v>
      </c>
      <c r="N5937" s="6" t="str">
        <f>VLOOKUP(B5937,Master!$A$2:$C$11,3,FALSE)</f>
        <v>Thai</v>
      </c>
      <c r="O5937" s="6" t="str">
        <f>VLOOKUP(B5937,Master!$A$2:$C$11,2,FALSE)</f>
        <v>Asia</v>
      </c>
      <c r="Q5937" s="39" t="str">
        <f>VLOOKUP(D5937,GL_Master!$A$1:$D$80,2,FALSE)</f>
        <v>BS</v>
      </c>
      <c r="R5937" s="39" t="str">
        <f>VLOOKUP(D5937,GL_Master!$A$1:$D$80,3,FALSE)</f>
        <v>Long-term provisions</v>
      </c>
      <c r="S5937" s="39" t="str">
        <f>VLOOKUP(D5937,GL_Master!$A$1:$D$80,4,FALSE)</f>
        <v>Provision for gratuity</v>
      </c>
    </row>
    <row r="5938" spans="1:19" x14ac:dyDescent="0.25">
      <c r="A5938" s="39" t="s">
        <v>262</v>
      </c>
      <c r="B5938" s="39" t="s">
        <v>43</v>
      </c>
      <c r="C5938" s="7">
        <v>44013</v>
      </c>
      <c r="D5938" s="39" t="s">
        <v>59</v>
      </c>
      <c r="E5938" s="39">
        <v>-23323</v>
      </c>
      <c r="F5938" s="82">
        <f t="shared" si="276"/>
        <v>-23.323</v>
      </c>
      <c r="G5938" s="39">
        <f>VLOOKUP(N5938,Currecny_M!$A$1:$P$10,2,FALSE)</f>
        <v>2.35</v>
      </c>
      <c r="H5938" s="39">
        <f>MATCH(C5938,Currecny_M!$A$1:$P$1,0)</f>
        <v>5</v>
      </c>
      <c r="I5938" s="39">
        <f>VLOOKUP(N5938,Currecny_M!$A$1:$P$10,MATCH(Database!C5938,Currecny_M!$A$1:$P$1,0),FALSE)</f>
        <v>2.41</v>
      </c>
      <c r="J5938" s="82">
        <f t="shared" si="277"/>
        <v>-56.208430000000007</v>
      </c>
      <c r="K5938" s="39">
        <f>VLOOKUP('Cover page'!$B$6,Currecny_M!$A$1:$P$10,MATCH(Database!C5938,Currecny_M!$A$1:$P$1,0),FALSE)</f>
        <v>1</v>
      </c>
      <c r="L5938" s="82">
        <f t="shared" si="278"/>
        <v>-56.208430000000007</v>
      </c>
      <c r="M5938" s="82">
        <f>((E5938/$F$1)*VLOOKUP(N5938,Currecny_M!$A$1:$P$10,MATCH(Database!C5938,Currecny_M!$A$1:$P$1,0),FALSE))/VLOOKUP('Cover page'!$B$6,Currecny_M!$A$1:$P$10,MATCH(Database!C5938,Currecny_M!$A$1:$P$1,0),FALSE)</f>
        <v>-56.208430000000007</v>
      </c>
      <c r="N5938" s="6" t="str">
        <f>VLOOKUP(B5938,Master!$A$2:$C$11,3,FALSE)</f>
        <v>Thai</v>
      </c>
      <c r="O5938" s="6" t="str">
        <f>VLOOKUP(B5938,Master!$A$2:$C$11,2,FALSE)</f>
        <v>Asia</v>
      </c>
      <c r="Q5938" s="39" t="str">
        <f>VLOOKUP(D5938,GL_Master!$A$1:$D$80,2,FALSE)</f>
        <v>BS</v>
      </c>
      <c r="R5938" s="39" t="str">
        <f>VLOOKUP(D5938,GL_Master!$A$1:$D$80,3,FALSE)</f>
        <v>Long-term provisions</v>
      </c>
      <c r="S5938" s="39" t="str">
        <f>VLOOKUP(D5938,GL_Master!$A$1:$D$80,4,FALSE)</f>
        <v>Provision for leave encashment</v>
      </c>
    </row>
    <row r="5939" spans="1:19" x14ac:dyDescent="0.25">
      <c r="A5939" s="39" t="s">
        <v>262</v>
      </c>
      <c r="B5939" s="39" t="s">
        <v>43</v>
      </c>
      <c r="C5939" s="7">
        <v>44013</v>
      </c>
      <c r="D5939" s="39" t="s">
        <v>60</v>
      </c>
      <c r="E5939" s="39">
        <v>-6311</v>
      </c>
      <c r="F5939" s="82">
        <f t="shared" si="276"/>
        <v>-6.3109999999999999</v>
      </c>
      <c r="G5939" s="39">
        <f>VLOOKUP(N5939,Currecny_M!$A$1:$P$10,2,FALSE)</f>
        <v>2.35</v>
      </c>
      <c r="H5939" s="39">
        <f>MATCH(C5939,Currecny_M!$A$1:$P$1,0)</f>
        <v>5</v>
      </c>
      <c r="I5939" s="39">
        <f>VLOOKUP(N5939,Currecny_M!$A$1:$P$10,MATCH(Database!C5939,Currecny_M!$A$1:$P$1,0),FALSE)</f>
        <v>2.41</v>
      </c>
      <c r="J5939" s="82">
        <f t="shared" si="277"/>
        <v>-15.209510000000002</v>
      </c>
      <c r="K5939" s="39">
        <f>VLOOKUP('Cover page'!$B$6,Currecny_M!$A$1:$P$10,MATCH(Database!C5939,Currecny_M!$A$1:$P$1,0),FALSE)</f>
        <v>1</v>
      </c>
      <c r="L5939" s="82">
        <f t="shared" si="278"/>
        <v>-15.209510000000002</v>
      </c>
      <c r="M5939" s="82">
        <f>((E5939/$F$1)*VLOOKUP(N5939,Currecny_M!$A$1:$P$10,MATCH(Database!C5939,Currecny_M!$A$1:$P$1,0),FALSE))/VLOOKUP('Cover page'!$B$6,Currecny_M!$A$1:$P$10,MATCH(Database!C5939,Currecny_M!$A$1:$P$1,0),FALSE)</f>
        <v>-15.209510000000002</v>
      </c>
      <c r="N5939" s="6" t="str">
        <f>VLOOKUP(B5939,Master!$A$2:$C$11,3,FALSE)</f>
        <v>Thai</v>
      </c>
      <c r="O5939" s="6" t="str">
        <f>VLOOKUP(B5939,Master!$A$2:$C$11,2,FALSE)</f>
        <v>Asia</v>
      </c>
      <c r="Q5939" s="39" t="str">
        <f>VLOOKUP(D5939,GL_Master!$A$1:$D$80,2,FALSE)</f>
        <v>BS</v>
      </c>
      <c r="R5939" s="39" t="str">
        <f>VLOOKUP(D5939,GL_Master!$A$1:$D$80,3,FALSE)</f>
        <v>Trade Payables</v>
      </c>
      <c r="S5939" s="39" t="str">
        <f>VLOOKUP(D5939,GL_Master!$A$1:$D$80,4,FALSE)</f>
        <v>Trade payable</v>
      </c>
    </row>
    <row r="5940" spans="1:19" x14ac:dyDescent="0.25">
      <c r="A5940" s="39" t="s">
        <v>262</v>
      </c>
      <c r="B5940" s="39" t="s">
        <v>43</v>
      </c>
      <c r="C5940" s="7">
        <v>44013</v>
      </c>
      <c r="D5940" s="39" t="s">
        <v>61</v>
      </c>
      <c r="E5940" s="39">
        <v>-70131</v>
      </c>
      <c r="F5940" s="82">
        <f t="shared" si="276"/>
        <v>-70.131</v>
      </c>
      <c r="G5940" s="39">
        <f>VLOOKUP(N5940,Currecny_M!$A$1:$P$10,2,FALSE)</f>
        <v>2.35</v>
      </c>
      <c r="H5940" s="39">
        <f>MATCH(C5940,Currecny_M!$A$1:$P$1,0)</f>
        <v>5</v>
      </c>
      <c r="I5940" s="39">
        <f>VLOOKUP(N5940,Currecny_M!$A$1:$P$10,MATCH(Database!C5940,Currecny_M!$A$1:$P$1,0),FALSE)</f>
        <v>2.41</v>
      </c>
      <c r="J5940" s="82">
        <f t="shared" si="277"/>
        <v>-169.01571000000001</v>
      </c>
      <c r="K5940" s="39">
        <f>VLOOKUP('Cover page'!$B$6,Currecny_M!$A$1:$P$10,MATCH(Database!C5940,Currecny_M!$A$1:$P$1,0),FALSE)</f>
        <v>1</v>
      </c>
      <c r="L5940" s="82">
        <f t="shared" si="278"/>
        <v>-169.01571000000001</v>
      </c>
      <c r="M5940" s="82">
        <f>((E5940/$F$1)*VLOOKUP(N5940,Currecny_M!$A$1:$P$10,MATCH(Database!C5940,Currecny_M!$A$1:$P$1,0),FALSE))/VLOOKUP('Cover page'!$B$6,Currecny_M!$A$1:$P$10,MATCH(Database!C5940,Currecny_M!$A$1:$P$1,0),FALSE)</f>
        <v>-169.01571000000001</v>
      </c>
      <c r="N5940" s="6" t="str">
        <f>VLOOKUP(B5940,Master!$A$2:$C$11,3,FALSE)</f>
        <v>Thai</v>
      </c>
      <c r="O5940" s="6" t="str">
        <f>VLOOKUP(B5940,Master!$A$2:$C$11,2,FALSE)</f>
        <v>Asia</v>
      </c>
      <c r="Q5940" s="39" t="str">
        <f>VLOOKUP(D5940,GL_Master!$A$1:$D$80,2,FALSE)</f>
        <v>BS</v>
      </c>
      <c r="R5940" s="39" t="str">
        <f>VLOOKUP(D5940,GL_Master!$A$1:$D$80,3,FALSE)</f>
        <v>Provisions</v>
      </c>
      <c r="S5940" s="39" t="str">
        <f>VLOOKUP(D5940,GL_Master!$A$1:$D$80,4,FALSE)</f>
        <v>Provision for doubtful assets</v>
      </c>
    </row>
    <row r="5941" spans="1:19" x14ac:dyDescent="0.25">
      <c r="A5941" s="39" t="s">
        <v>262</v>
      </c>
      <c r="B5941" s="39" t="s">
        <v>43</v>
      </c>
      <c r="C5941" s="7">
        <v>44013</v>
      </c>
      <c r="D5941" s="39" t="s">
        <v>62</v>
      </c>
      <c r="E5941" s="39">
        <v>-2505</v>
      </c>
      <c r="F5941" s="82">
        <f t="shared" si="276"/>
        <v>-2.5049999999999999</v>
      </c>
      <c r="G5941" s="39">
        <f>VLOOKUP(N5941,Currecny_M!$A$1:$P$10,2,FALSE)</f>
        <v>2.35</v>
      </c>
      <c r="H5941" s="39">
        <f>MATCH(C5941,Currecny_M!$A$1:$P$1,0)</f>
        <v>5</v>
      </c>
      <c r="I5941" s="39">
        <f>VLOOKUP(N5941,Currecny_M!$A$1:$P$10,MATCH(Database!C5941,Currecny_M!$A$1:$P$1,0),FALSE)</f>
        <v>2.41</v>
      </c>
      <c r="J5941" s="82">
        <f t="shared" si="277"/>
        <v>-6.0370499999999998</v>
      </c>
      <c r="K5941" s="39">
        <f>VLOOKUP('Cover page'!$B$6,Currecny_M!$A$1:$P$10,MATCH(Database!C5941,Currecny_M!$A$1:$P$1,0),FALSE)</f>
        <v>1</v>
      </c>
      <c r="L5941" s="82">
        <f t="shared" si="278"/>
        <v>-6.0370499999999998</v>
      </c>
      <c r="M5941" s="82">
        <f>((E5941/$F$1)*VLOOKUP(N5941,Currecny_M!$A$1:$P$10,MATCH(Database!C5941,Currecny_M!$A$1:$P$1,0),FALSE))/VLOOKUP('Cover page'!$B$6,Currecny_M!$A$1:$P$10,MATCH(Database!C5941,Currecny_M!$A$1:$P$1,0),FALSE)</f>
        <v>-6.0370499999999998</v>
      </c>
      <c r="N5941" s="6" t="str">
        <f>VLOOKUP(B5941,Master!$A$2:$C$11,3,FALSE)</f>
        <v>Thai</v>
      </c>
      <c r="O5941" s="6" t="str">
        <f>VLOOKUP(B5941,Master!$A$2:$C$11,2,FALSE)</f>
        <v>Asia</v>
      </c>
      <c r="Q5941" s="39" t="str">
        <f>VLOOKUP(D5941,GL_Master!$A$1:$D$80,2,FALSE)</f>
        <v>BS</v>
      </c>
      <c r="R5941" s="39" t="str">
        <f>VLOOKUP(D5941,GL_Master!$A$1:$D$80,3,FALSE)</f>
        <v>Provisions</v>
      </c>
      <c r="S5941" s="39" t="str">
        <f>VLOOKUP(D5941,GL_Master!$A$1:$D$80,4,FALSE)</f>
        <v>Provision for Insurance</v>
      </c>
    </row>
    <row r="5942" spans="1:19" x14ac:dyDescent="0.25">
      <c r="A5942" s="39" t="s">
        <v>262</v>
      </c>
      <c r="B5942" s="39" t="s">
        <v>43</v>
      </c>
      <c r="C5942" s="7">
        <v>44013</v>
      </c>
      <c r="D5942" s="39" t="s">
        <v>63</v>
      </c>
      <c r="E5942" s="39">
        <v>5898</v>
      </c>
      <c r="F5942" s="82">
        <f t="shared" si="276"/>
        <v>5.8979999999999997</v>
      </c>
      <c r="G5942" s="39">
        <f>VLOOKUP(N5942,Currecny_M!$A$1:$P$10,2,FALSE)</f>
        <v>2.35</v>
      </c>
      <c r="H5942" s="39">
        <f>MATCH(C5942,Currecny_M!$A$1:$P$1,0)</f>
        <v>5</v>
      </c>
      <c r="I5942" s="39">
        <f>VLOOKUP(N5942,Currecny_M!$A$1:$P$10,MATCH(Database!C5942,Currecny_M!$A$1:$P$1,0),FALSE)</f>
        <v>2.41</v>
      </c>
      <c r="J5942" s="82">
        <f t="shared" si="277"/>
        <v>14.214180000000001</v>
      </c>
      <c r="K5942" s="39">
        <f>VLOOKUP('Cover page'!$B$6,Currecny_M!$A$1:$P$10,MATCH(Database!C5942,Currecny_M!$A$1:$P$1,0),FALSE)</f>
        <v>1</v>
      </c>
      <c r="L5942" s="82">
        <f t="shared" si="278"/>
        <v>14.214180000000001</v>
      </c>
      <c r="M5942" s="82">
        <f>((E5942/$F$1)*VLOOKUP(N5942,Currecny_M!$A$1:$P$10,MATCH(Database!C5942,Currecny_M!$A$1:$P$1,0),FALSE))/VLOOKUP('Cover page'!$B$6,Currecny_M!$A$1:$P$10,MATCH(Database!C5942,Currecny_M!$A$1:$P$1,0),FALSE)</f>
        <v>14.214180000000001</v>
      </c>
      <c r="N5942" s="6" t="str">
        <f>VLOOKUP(B5942,Master!$A$2:$C$11,3,FALSE)</f>
        <v>Thai</v>
      </c>
      <c r="O5942" s="6" t="str">
        <f>VLOOKUP(B5942,Master!$A$2:$C$11,2,FALSE)</f>
        <v>Asia</v>
      </c>
      <c r="Q5942" s="39" t="str">
        <f>VLOOKUP(D5942,GL_Master!$A$1:$D$80,2,FALSE)</f>
        <v>BS</v>
      </c>
      <c r="R5942" s="39" t="str">
        <f>VLOOKUP(D5942,GL_Master!$A$1:$D$80,3,FALSE)</f>
        <v>Gross Block</v>
      </c>
      <c r="S5942" s="39" t="str">
        <f>VLOOKUP(D5942,GL_Master!$A$1:$D$80,4,FALSE)</f>
        <v>Tangible Fixed assets</v>
      </c>
    </row>
    <row r="5943" spans="1:19" x14ac:dyDescent="0.25">
      <c r="A5943" s="39" t="s">
        <v>262</v>
      </c>
      <c r="B5943" s="39" t="s">
        <v>43</v>
      </c>
      <c r="C5943" s="7">
        <v>44013</v>
      </c>
      <c r="D5943" s="39" t="s">
        <v>64</v>
      </c>
      <c r="E5943" s="39">
        <v>322506</v>
      </c>
      <c r="F5943" s="82">
        <f t="shared" si="276"/>
        <v>322.50599999999997</v>
      </c>
      <c r="G5943" s="39">
        <f>VLOOKUP(N5943,Currecny_M!$A$1:$P$10,2,FALSE)</f>
        <v>2.35</v>
      </c>
      <c r="H5943" s="39">
        <f>MATCH(C5943,Currecny_M!$A$1:$P$1,0)</f>
        <v>5</v>
      </c>
      <c r="I5943" s="39">
        <f>VLOOKUP(N5943,Currecny_M!$A$1:$P$10,MATCH(Database!C5943,Currecny_M!$A$1:$P$1,0),FALSE)</f>
        <v>2.41</v>
      </c>
      <c r="J5943" s="82">
        <f t="shared" si="277"/>
        <v>777.23946000000001</v>
      </c>
      <c r="K5943" s="39">
        <f>VLOOKUP('Cover page'!$B$6,Currecny_M!$A$1:$P$10,MATCH(Database!C5943,Currecny_M!$A$1:$P$1,0),FALSE)</f>
        <v>1</v>
      </c>
      <c r="L5943" s="82">
        <f t="shared" si="278"/>
        <v>777.23946000000001</v>
      </c>
      <c r="M5943" s="82">
        <f>((E5943/$F$1)*VLOOKUP(N5943,Currecny_M!$A$1:$P$10,MATCH(Database!C5943,Currecny_M!$A$1:$P$1,0),FALSE))/VLOOKUP('Cover page'!$B$6,Currecny_M!$A$1:$P$10,MATCH(Database!C5943,Currecny_M!$A$1:$P$1,0),FALSE)</f>
        <v>777.23946000000001</v>
      </c>
      <c r="N5943" s="6" t="str">
        <f>VLOOKUP(B5943,Master!$A$2:$C$11,3,FALSE)</f>
        <v>Thai</v>
      </c>
      <c r="O5943" s="6" t="str">
        <f>VLOOKUP(B5943,Master!$A$2:$C$11,2,FALSE)</f>
        <v>Asia</v>
      </c>
      <c r="Q5943" s="39" t="str">
        <f>VLOOKUP(D5943,GL_Master!$A$1:$D$80,2,FALSE)</f>
        <v>BS</v>
      </c>
      <c r="R5943" s="39" t="str">
        <f>VLOOKUP(D5943,GL_Master!$A$1:$D$80,3,FALSE)</f>
        <v>Gross Block</v>
      </c>
      <c r="S5943" s="39" t="str">
        <f>VLOOKUP(D5943,GL_Master!$A$1:$D$80,4,FALSE)</f>
        <v>Tangible Fixed assets</v>
      </c>
    </row>
    <row r="5944" spans="1:19" x14ac:dyDescent="0.25">
      <c r="A5944" s="39" t="s">
        <v>262</v>
      </c>
      <c r="B5944" s="39" t="s">
        <v>43</v>
      </c>
      <c r="C5944" s="7">
        <v>44013</v>
      </c>
      <c r="D5944" s="39" t="s">
        <v>65</v>
      </c>
      <c r="E5944" s="39">
        <v>-209290</v>
      </c>
      <c r="F5944" s="82">
        <f t="shared" si="276"/>
        <v>-209.29</v>
      </c>
      <c r="G5944" s="39">
        <f>VLOOKUP(N5944,Currecny_M!$A$1:$P$10,2,FALSE)</f>
        <v>2.35</v>
      </c>
      <c r="H5944" s="39">
        <f>MATCH(C5944,Currecny_M!$A$1:$P$1,0)</f>
        <v>5</v>
      </c>
      <c r="I5944" s="39">
        <f>VLOOKUP(N5944,Currecny_M!$A$1:$P$10,MATCH(Database!C5944,Currecny_M!$A$1:$P$1,0),FALSE)</f>
        <v>2.41</v>
      </c>
      <c r="J5944" s="82">
        <f t="shared" si="277"/>
        <v>-504.38890000000004</v>
      </c>
      <c r="K5944" s="39">
        <f>VLOOKUP('Cover page'!$B$6,Currecny_M!$A$1:$P$10,MATCH(Database!C5944,Currecny_M!$A$1:$P$1,0),FALSE)</f>
        <v>1</v>
      </c>
      <c r="L5944" s="82">
        <f t="shared" si="278"/>
        <v>-504.38890000000004</v>
      </c>
      <c r="M5944" s="82">
        <f>((E5944/$F$1)*VLOOKUP(N5944,Currecny_M!$A$1:$P$10,MATCH(Database!C5944,Currecny_M!$A$1:$P$1,0),FALSE))/VLOOKUP('Cover page'!$B$6,Currecny_M!$A$1:$P$10,MATCH(Database!C5944,Currecny_M!$A$1:$P$1,0),FALSE)</f>
        <v>-504.38890000000004</v>
      </c>
      <c r="N5944" s="6" t="str">
        <f>VLOOKUP(B5944,Master!$A$2:$C$11,3,FALSE)</f>
        <v>Thai</v>
      </c>
      <c r="O5944" s="6" t="str">
        <f>VLOOKUP(B5944,Master!$A$2:$C$11,2,FALSE)</f>
        <v>Asia</v>
      </c>
      <c r="Q5944" s="39" t="str">
        <f>VLOOKUP(D5944,GL_Master!$A$1:$D$80,2,FALSE)</f>
        <v>BS</v>
      </c>
      <c r="R5944" s="39" t="str">
        <f>VLOOKUP(D5944,GL_Master!$A$1:$D$80,3,FALSE)</f>
        <v>Accumulated Depreciation</v>
      </c>
      <c r="S5944" s="39" t="str">
        <f>VLOOKUP(D5944,GL_Master!$A$1:$D$80,4,FALSE)</f>
        <v>Accumulated Depreciation</v>
      </c>
    </row>
    <row r="5945" spans="1:19" x14ac:dyDescent="0.25">
      <c r="A5945" s="39" t="s">
        <v>262</v>
      </c>
      <c r="B5945" s="39" t="s">
        <v>43</v>
      </c>
      <c r="C5945" s="7">
        <v>44013</v>
      </c>
      <c r="D5945" s="39" t="s">
        <v>66</v>
      </c>
      <c r="E5945" s="39">
        <v>180337</v>
      </c>
      <c r="F5945" s="82">
        <f t="shared" si="276"/>
        <v>180.33699999999999</v>
      </c>
      <c r="G5945" s="39">
        <f>VLOOKUP(N5945,Currecny_M!$A$1:$P$10,2,FALSE)</f>
        <v>2.35</v>
      </c>
      <c r="H5945" s="39">
        <f>MATCH(C5945,Currecny_M!$A$1:$P$1,0)</f>
        <v>5</v>
      </c>
      <c r="I5945" s="39">
        <f>VLOOKUP(N5945,Currecny_M!$A$1:$P$10,MATCH(Database!C5945,Currecny_M!$A$1:$P$1,0),FALSE)</f>
        <v>2.41</v>
      </c>
      <c r="J5945" s="82">
        <f t="shared" si="277"/>
        <v>434.61216999999999</v>
      </c>
      <c r="K5945" s="39">
        <f>VLOOKUP('Cover page'!$B$6,Currecny_M!$A$1:$P$10,MATCH(Database!C5945,Currecny_M!$A$1:$P$1,0),FALSE)</f>
        <v>1</v>
      </c>
      <c r="L5945" s="82">
        <f t="shared" si="278"/>
        <v>434.61216999999999</v>
      </c>
      <c r="M5945" s="82">
        <f>((E5945/$F$1)*VLOOKUP(N5945,Currecny_M!$A$1:$P$10,MATCH(Database!C5945,Currecny_M!$A$1:$P$1,0),FALSE))/VLOOKUP('Cover page'!$B$6,Currecny_M!$A$1:$P$10,MATCH(Database!C5945,Currecny_M!$A$1:$P$1,0),FALSE)</f>
        <v>434.61216999999999</v>
      </c>
      <c r="N5945" s="6" t="str">
        <f>VLOOKUP(B5945,Master!$A$2:$C$11,3,FALSE)</f>
        <v>Thai</v>
      </c>
      <c r="O5945" s="6" t="str">
        <f>VLOOKUP(B5945,Master!$A$2:$C$11,2,FALSE)</f>
        <v>Asia</v>
      </c>
      <c r="Q5945" s="39" t="str">
        <f>VLOOKUP(D5945,GL_Master!$A$1:$D$80,2,FALSE)</f>
        <v>BS</v>
      </c>
      <c r="R5945" s="39" t="str">
        <f>VLOOKUP(D5945,GL_Master!$A$1:$D$80,3,FALSE)</f>
        <v>Gross Block</v>
      </c>
      <c r="S5945" s="39" t="str">
        <f>VLOOKUP(D5945,GL_Master!$A$1:$D$80,4,FALSE)</f>
        <v>Tangible Fixed assets</v>
      </c>
    </row>
    <row r="5946" spans="1:19" x14ac:dyDescent="0.25">
      <c r="A5946" s="39" t="s">
        <v>262</v>
      </c>
      <c r="B5946" s="39" t="s">
        <v>43</v>
      </c>
      <c r="C5946" s="7">
        <v>44013</v>
      </c>
      <c r="D5946" s="39" t="s">
        <v>67</v>
      </c>
      <c r="E5946" s="39">
        <v>66562</v>
      </c>
      <c r="F5946" s="82">
        <f t="shared" si="276"/>
        <v>66.561999999999998</v>
      </c>
      <c r="G5946" s="39">
        <f>VLOOKUP(N5946,Currecny_M!$A$1:$P$10,2,FALSE)</f>
        <v>2.35</v>
      </c>
      <c r="H5946" s="39">
        <f>MATCH(C5946,Currecny_M!$A$1:$P$1,0)</f>
        <v>5</v>
      </c>
      <c r="I5946" s="39">
        <f>VLOOKUP(N5946,Currecny_M!$A$1:$P$10,MATCH(Database!C5946,Currecny_M!$A$1:$P$1,0),FALSE)</f>
        <v>2.41</v>
      </c>
      <c r="J5946" s="82">
        <f t="shared" si="277"/>
        <v>160.41442000000001</v>
      </c>
      <c r="K5946" s="39">
        <f>VLOOKUP('Cover page'!$B$6,Currecny_M!$A$1:$P$10,MATCH(Database!C5946,Currecny_M!$A$1:$P$1,0),FALSE)</f>
        <v>1</v>
      </c>
      <c r="L5946" s="82">
        <f t="shared" si="278"/>
        <v>160.41442000000001</v>
      </c>
      <c r="M5946" s="82">
        <f>((E5946/$F$1)*VLOOKUP(N5946,Currecny_M!$A$1:$P$10,MATCH(Database!C5946,Currecny_M!$A$1:$P$1,0),FALSE))/VLOOKUP('Cover page'!$B$6,Currecny_M!$A$1:$P$10,MATCH(Database!C5946,Currecny_M!$A$1:$P$1,0),FALSE)</f>
        <v>160.41442000000001</v>
      </c>
      <c r="N5946" s="6" t="str">
        <f>VLOOKUP(B5946,Master!$A$2:$C$11,3,FALSE)</f>
        <v>Thai</v>
      </c>
      <c r="O5946" s="6" t="str">
        <f>VLOOKUP(B5946,Master!$A$2:$C$11,2,FALSE)</f>
        <v>Asia</v>
      </c>
      <c r="Q5946" s="39" t="str">
        <f>VLOOKUP(D5946,GL_Master!$A$1:$D$80,2,FALSE)</f>
        <v>BS</v>
      </c>
      <c r="R5946" s="39" t="str">
        <f>VLOOKUP(D5946,GL_Master!$A$1:$D$80,3,FALSE)</f>
        <v>Gross Block</v>
      </c>
      <c r="S5946" s="39" t="str">
        <f>VLOOKUP(D5946,GL_Master!$A$1:$D$80,4,FALSE)</f>
        <v>Tangible Fixed assets</v>
      </c>
    </row>
    <row r="5947" spans="1:19" x14ac:dyDescent="0.25">
      <c r="A5947" s="39" t="s">
        <v>262</v>
      </c>
      <c r="B5947" s="39" t="s">
        <v>43</v>
      </c>
      <c r="C5947" s="7">
        <v>44013</v>
      </c>
      <c r="D5947" s="39" t="s">
        <v>68</v>
      </c>
      <c r="E5947" s="39">
        <v>-58136</v>
      </c>
      <c r="F5947" s="82">
        <f t="shared" si="276"/>
        <v>-58.136000000000003</v>
      </c>
      <c r="G5947" s="39">
        <f>VLOOKUP(N5947,Currecny_M!$A$1:$P$10,2,FALSE)</f>
        <v>2.35</v>
      </c>
      <c r="H5947" s="39">
        <f>MATCH(C5947,Currecny_M!$A$1:$P$1,0)</f>
        <v>5</v>
      </c>
      <c r="I5947" s="39">
        <f>VLOOKUP(N5947,Currecny_M!$A$1:$P$10,MATCH(Database!C5947,Currecny_M!$A$1:$P$1,0),FALSE)</f>
        <v>2.41</v>
      </c>
      <c r="J5947" s="82">
        <f t="shared" si="277"/>
        <v>-140.10776000000001</v>
      </c>
      <c r="K5947" s="39">
        <f>VLOOKUP('Cover page'!$B$6,Currecny_M!$A$1:$P$10,MATCH(Database!C5947,Currecny_M!$A$1:$P$1,0),FALSE)</f>
        <v>1</v>
      </c>
      <c r="L5947" s="82">
        <f t="shared" si="278"/>
        <v>-140.10776000000001</v>
      </c>
      <c r="M5947" s="82">
        <f>((E5947/$F$1)*VLOOKUP(N5947,Currecny_M!$A$1:$P$10,MATCH(Database!C5947,Currecny_M!$A$1:$P$1,0),FALSE))/VLOOKUP('Cover page'!$B$6,Currecny_M!$A$1:$P$10,MATCH(Database!C5947,Currecny_M!$A$1:$P$1,0),FALSE)</f>
        <v>-140.10776000000001</v>
      </c>
      <c r="N5947" s="6" t="str">
        <f>VLOOKUP(B5947,Master!$A$2:$C$11,3,FALSE)</f>
        <v>Thai</v>
      </c>
      <c r="O5947" s="6" t="str">
        <f>VLOOKUP(B5947,Master!$A$2:$C$11,2,FALSE)</f>
        <v>Asia</v>
      </c>
      <c r="Q5947" s="39" t="str">
        <f>VLOOKUP(D5947,GL_Master!$A$1:$D$80,2,FALSE)</f>
        <v>BS</v>
      </c>
      <c r="R5947" s="39" t="str">
        <f>VLOOKUP(D5947,GL_Master!$A$1:$D$80,3,FALSE)</f>
        <v>Accumulated Depreciation</v>
      </c>
      <c r="S5947" s="39" t="str">
        <f>VLOOKUP(D5947,GL_Master!$A$1:$D$80,4,FALSE)</f>
        <v>Accumulated Depreciation</v>
      </c>
    </row>
    <row r="5948" spans="1:19" x14ac:dyDescent="0.25">
      <c r="A5948" s="39" t="s">
        <v>262</v>
      </c>
      <c r="B5948" s="39" t="s">
        <v>43</v>
      </c>
      <c r="C5948" s="7">
        <v>44013</v>
      </c>
      <c r="D5948" s="39" t="s">
        <v>69</v>
      </c>
      <c r="E5948" s="39">
        <v>107035</v>
      </c>
      <c r="F5948" s="82">
        <f t="shared" si="276"/>
        <v>107.035</v>
      </c>
      <c r="G5948" s="39">
        <f>VLOOKUP(N5948,Currecny_M!$A$1:$P$10,2,FALSE)</f>
        <v>2.35</v>
      </c>
      <c r="H5948" s="39">
        <f>MATCH(C5948,Currecny_M!$A$1:$P$1,0)</f>
        <v>5</v>
      </c>
      <c r="I5948" s="39">
        <f>VLOOKUP(N5948,Currecny_M!$A$1:$P$10,MATCH(Database!C5948,Currecny_M!$A$1:$P$1,0),FALSE)</f>
        <v>2.41</v>
      </c>
      <c r="J5948" s="82">
        <f t="shared" si="277"/>
        <v>257.95435000000003</v>
      </c>
      <c r="K5948" s="39">
        <f>VLOOKUP('Cover page'!$B$6,Currecny_M!$A$1:$P$10,MATCH(Database!C5948,Currecny_M!$A$1:$P$1,0),FALSE)</f>
        <v>1</v>
      </c>
      <c r="L5948" s="82">
        <f t="shared" si="278"/>
        <v>257.95435000000003</v>
      </c>
      <c r="M5948" s="82">
        <f>((E5948/$F$1)*VLOOKUP(N5948,Currecny_M!$A$1:$P$10,MATCH(Database!C5948,Currecny_M!$A$1:$P$1,0),FALSE))/VLOOKUP('Cover page'!$B$6,Currecny_M!$A$1:$P$10,MATCH(Database!C5948,Currecny_M!$A$1:$P$1,0),FALSE)</f>
        <v>257.95435000000003</v>
      </c>
      <c r="N5948" s="6" t="str">
        <f>VLOOKUP(B5948,Master!$A$2:$C$11,3,FALSE)</f>
        <v>Thai</v>
      </c>
      <c r="O5948" s="6" t="str">
        <f>VLOOKUP(B5948,Master!$A$2:$C$11,2,FALSE)</f>
        <v>Asia</v>
      </c>
      <c r="Q5948" s="39" t="str">
        <f>VLOOKUP(D5948,GL_Master!$A$1:$D$80,2,FALSE)</f>
        <v>BS</v>
      </c>
      <c r="R5948" s="39" t="str">
        <f>VLOOKUP(D5948,GL_Master!$A$1:$D$80,3,FALSE)</f>
        <v>Gross Block</v>
      </c>
      <c r="S5948" s="39" t="str">
        <f>VLOOKUP(D5948,GL_Master!$A$1:$D$80,4,FALSE)</f>
        <v>Tangible Fixed assets</v>
      </c>
    </row>
    <row r="5949" spans="1:19" x14ac:dyDescent="0.25">
      <c r="A5949" s="39" t="s">
        <v>262</v>
      </c>
      <c r="B5949" s="39" t="s">
        <v>43</v>
      </c>
      <c r="C5949" s="7">
        <v>44013</v>
      </c>
      <c r="D5949" s="39" t="s">
        <v>70</v>
      </c>
      <c r="E5949" s="39">
        <v>-4098</v>
      </c>
      <c r="F5949" s="82">
        <f t="shared" si="276"/>
        <v>-4.0979999999999999</v>
      </c>
      <c r="G5949" s="39">
        <f>VLOOKUP(N5949,Currecny_M!$A$1:$P$10,2,FALSE)</f>
        <v>2.35</v>
      </c>
      <c r="H5949" s="39">
        <f>MATCH(C5949,Currecny_M!$A$1:$P$1,0)</f>
        <v>5</v>
      </c>
      <c r="I5949" s="39">
        <f>VLOOKUP(N5949,Currecny_M!$A$1:$P$10,MATCH(Database!C5949,Currecny_M!$A$1:$P$1,0),FALSE)</f>
        <v>2.41</v>
      </c>
      <c r="J5949" s="82">
        <f t="shared" si="277"/>
        <v>-9.8761799999999997</v>
      </c>
      <c r="K5949" s="39">
        <f>VLOOKUP('Cover page'!$B$6,Currecny_M!$A$1:$P$10,MATCH(Database!C5949,Currecny_M!$A$1:$P$1,0),FALSE)</f>
        <v>1</v>
      </c>
      <c r="L5949" s="82">
        <f t="shared" si="278"/>
        <v>-9.8761799999999997</v>
      </c>
      <c r="M5949" s="82">
        <f>((E5949/$F$1)*VLOOKUP(N5949,Currecny_M!$A$1:$P$10,MATCH(Database!C5949,Currecny_M!$A$1:$P$1,0),FALSE))/VLOOKUP('Cover page'!$B$6,Currecny_M!$A$1:$P$10,MATCH(Database!C5949,Currecny_M!$A$1:$P$1,0),FALSE)</f>
        <v>-9.8761799999999997</v>
      </c>
      <c r="N5949" s="6" t="str">
        <f>VLOOKUP(B5949,Master!$A$2:$C$11,3,FALSE)</f>
        <v>Thai</v>
      </c>
      <c r="O5949" s="6" t="str">
        <f>VLOOKUP(B5949,Master!$A$2:$C$11,2,FALSE)</f>
        <v>Asia</v>
      </c>
      <c r="Q5949" s="39" t="str">
        <f>VLOOKUP(D5949,GL_Master!$A$1:$D$80,2,FALSE)</f>
        <v>BS</v>
      </c>
      <c r="R5949" s="39" t="str">
        <f>VLOOKUP(D5949,GL_Master!$A$1:$D$80,3,FALSE)</f>
        <v>Accumulated Depreciation</v>
      </c>
      <c r="S5949" s="39" t="str">
        <f>VLOOKUP(D5949,GL_Master!$A$1:$D$80,4,FALSE)</f>
        <v>Accumulated Depreciation</v>
      </c>
    </row>
    <row r="5950" spans="1:19" x14ac:dyDescent="0.25">
      <c r="A5950" s="39" t="s">
        <v>262</v>
      </c>
      <c r="B5950" s="39" t="s">
        <v>43</v>
      </c>
      <c r="C5950" s="7">
        <v>44013</v>
      </c>
      <c r="D5950" s="39" t="s">
        <v>71</v>
      </c>
      <c r="E5950" s="39">
        <v>203500</v>
      </c>
      <c r="F5950" s="82">
        <f t="shared" si="276"/>
        <v>203.5</v>
      </c>
      <c r="G5950" s="39">
        <f>VLOOKUP(N5950,Currecny_M!$A$1:$P$10,2,FALSE)</f>
        <v>2.35</v>
      </c>
      <c r="H5950" s="39">
        <f>MATCH(C5950,Currecny_M!$A$1:$P$1,0)</f>
        <v>5</v>
      </c>
      <c r="I5950" s="39">
        <f>VLOOKUP(N5950,Currecny_M!$A$1:$P$10,MATCH(Database!C5950,Currecny_M!$A$1:$P$1,0),FALSE)</f>
        <v>2.41</v>
      </c>
      <c r="J5950" s="82">
        <f t="shared" si="277"/>
        <v>490.435</v>
      </c>
      <c r="K5950" s="39">
        <f>VLOOKUP('Cover page'!$B$6,Currecny_M!$A$1:$P$10,MATCH(Database!C5950,Currecny_M!$A$1:$P$1,0),FALSE)</f>
        <v>1</v>
      </c>
      <c r="L5950" s="82">
        <f t="shared" si="278"/>
        <v>490.435</v>
      </c>
      <c r="M5950" s="82">
        <f>((E5950/$F$1)*VLOOKUP(N5950,Currecny_M!$A$1:$P$10,MATCH(Database!C5950,Currecny_M!$A$1:$P$1,0),FALSE))/VLOOKUP('Cover page'!$B$6,Currecny_M!$A$1:$P$10,MATCH(Database!C5950,Currecny_M!$A$1:$P$1,0),FALSE)</f>
        <v>490.435</v>
      </c>
      <c r="N5950" s="6" t="str">
        <f>VLOOKUP(B5950,Master!$A$2:$C$11,3,FALSE)</f>
        <v>Thai</v>
      </c>
      <c r="O5950" s="6" t="str">
        <f>VLOOKUP(B5950,Master!$A$2:$C$11,2,FALSE)</f>
        <v>Asia</v>
      </c>
      <c r="Q5950" s="39" t="str">
        <f>VLOOKUP(D5950,GL_Master!$A$1:$D$80,2,FALSE)</f>
        <v>BS</v>
      </c>
      <c r="R5950" s="39" t="str">
        <f>VLOOKUP(D5950,GL_Master!$A$1:$D$80,3,FALSE)</f>
        <v>Gross Block</v>
      </c>
      <c r="S5950" s="39" t="str">
        <f>VLOOKUP(D5950,GL_Master!$A$1:$D$80,4,FALSE)</f>
        <v>Tangible Fixed assets</v>
      </c>
    </row>
    <row r="5951" spans="1:19" x14ac:dyDescent="0.25">
      <c r="A5951" s="39" t="s">
        <v>262</v>
      </c>
      <c r="B5951" s="39" t="s">
        <v>43</v>
      </c>
      <c r="C5951" s="7">
        <v>44013</v>
      </c>
      <c r="D5951" s="39" t="s">
        <v>72</v>
      </c>
      <c r="E5951" s="39">
        <v>1685</v>
      </c>
      <c r="F5951" s="82">
        <f t="shared" si="276"/>
        <v>1.6850000000000001</v>
      </c>
      <c r="G5951" s="39">
        <f>VLOOKUP(N5951,Currecny_M!$A$1:$P$10,2,FALSE)</f>
        <v>2.35</v>
      </c>
      <c r="H5951" s="39">
        <f>MATCH(C5951,Currecny_M!$A$1:$P$1,0)</f>
        <v>5</v>
      </c>
      <c r="I5951" s="39">
        <f>VLOOKUP(N5951,Currecny_M!$A$1:$P$10,MATCH(Database!C5951,Currecny_M!$A$1:$P$1,0),FALSE)</f>
        <v>2.41</v>
      </c>
      <c r="J5951" s="82">
        <f t="shared" si="277"/>
        <v>4.0608500000000003</v>
      </c>
      <c r="K5951" s="39">
        <f>VLOOKUP('Cover page'!$B$6,Currecny_M!$A$1:$P$10,MATCH(Database!C5951,Currecny_M!$A$1:$P$1,0),FALSE)</f>
        <v>1</v>
      </c>
      <c r="L5951" s="82">
        <f t="shared" si="278"/>
        <v>4.0608500000000003</v>
      </c>
      <c r="M5951" s="82">
        <f>((E5951/$F$1)*VLOOKUP(N5951,Currecny_M!$A$1:$P$10,MATCH(Database!C5951,Currecny_M!$A$1:$P$1,0),FALSE))/VLOOKUP('Cover page'!$B$6,Currecny_M!$A$1:$P$10,MATCH(Database!C5951,Currecny_M!$A$1:$P$1,0),FALSE)</f>
        <v>4.0608500000000003</v>
      </c>
      <c r="N5951" s="6" t="str">
        <f>VLOOKUP(B5951,Master!$A$2:$C$11,3,FALSE)</f>
        <v>Thai</v>
      </c>
      <c r="O5951" s="6" t="str">
        <f>VLOOKUP(B5951,Master!$A$2:$C$11,2,FALSE)</f>
        <v>Asia</v>
      </c>
      <c r="Q5951" s="39" t="str">
        <f>VLOOKUP(D5951,GL_Master!$A$1:$D$80,2,FALSE)</f>
        <v>BS</v>
      </c>
      <c r="R5951" s="39" t="str">
        <f>VLOOKUP(D5951,GL_Master!$A$1:$D$80,3,FALSE)</f>
        <v>Gross Block</v>
      </c>
      <c r="S5951" s="39" t="str">
        <f>VLOOKUP(D5951,GL_Master!$A$1:$D$80,4,FALSE)</f>
        <v>Tangible Fixed assets</v>
      </c>
    </row>
    <row r="5952" spans="1:19" x14ac:dyDescent="0.25">
      <c r="A5952" s="39" t="s">
        <v>262</v>
      </c>
      <c r="B5952" s="39" t="s">
        <v>43</v>
      </c>
      <c r="C5952" s="7">
        <v>44013</v>
      </c>
      <c r="D5952" s="39" t="s">
        <v>73</v>
      </c>
      <c r="E5952" s="39">
        <v>774</v>
      </c>
      <c r="F5952" s="82">
        <f t="shared" si="276"/>
        <v>0.77400000000000002</v>
      </c>
      <c r="G5952" s="39">
        <f>VLOOKUP(N5952,Currecny_M!$A$1:$P$10,2,FALSE)</f>
        <v>2.35</v>
      </c>
      <c r="H5952" s="39">
        <f>MATCH(C5952,Currecny_M!$A$1:$P$1,0)</f>
        <v>5</v>
      </c>
      <c r="I5952" s="39">
        <f>VLOOKUP(N5952,Currecny_M!$A$1:$P$10,MATCH(Database!C5952,Currecny_M!$A$1:$P$1,0),FALSE)</f>
        <v>2.41</v>
      </c>
      <c r="J5952" s="82">
        <f t="shared" si="277"/>
        <v>1.8653400000000002</v>
      </c>
      <c r="K5952" s="39">
        <f>VLOOKUP('Cover page'!$B$6,Currecny_M!$A$1:$P$10,MATCH(Database!C5952,Currecny_M!$A$1:$P$1,0),FALSE)</f>
        <v>1</v>
      </c>
      <c r="L5952" s="82">
        <f t="shared" si="278"/>
        <v>1.8653400000000002</v>
      </c>
      <c r="M5952" s="82">
        <f>((E5952/$F$1)*VLOOKUP(N5952,Currecny_M!$A$1:$P$10,MATCH(Database!C5952,Currecny_M!$A$1:$P$1,0),FALSE))/VLOOKUP('Cover page'!$B$6,Currecny_M!$A$1:$P$10,MATCH(Database!C5952,Currecny_M!$A$1:$P$1,0),FALSE)</f>
        <v>1.8653400000000002</v>
      </c>
      <c r="N5952" s="6" t="str">
        <f>VLOOKUP(B5952,Master!$A$2:$C$11,3,FALSE)</f>
        <v>Thai</v>
      </c>
      <c r="O5952" s="6" t="str">
        <f>VLOOKUP(B5952,Master!$A$2:$C$11,2,FALSE)</f>
        <v>Asia</v>
      </c>
      <c r="Q5952" s="39" t="str">
        <f>VLOOKUP(D5952,GL_Master!$A$1:$D$80,2,FALSE)</f>
        <v>BS</v>
      </c>
      <c r="R5952" s="39" t="str">
        <f>VLOOKUP(D5952,GL_Master!$A$1:$D$80,3,FALSE)</f>
        <v>Gross Block</v>
      </c>
      <c r="S5952" s="39" t="str">
        <f>VLOOKUP(D5952,GL_Master!$A$1:$D$80,4,FALSE)</f>
        <v>Tangible Fixed assets</v>
      </c>
    </row>
    <row r="5953" spans="1:19" x14ac:dyDescent="0.25">
      <c r="A5953" s="39" t="s">
        <v>262</v>
      </c>
      <c r="B5953" s="39" t="s">
        <v>43</v>
      </c>
      <c r="C5953" s="7">
        <v>44013</v>
      </c>
      <c r="D5953" s="39" t="s">
        <v>74</v>
      </c>
      <c r="E5953" s="39">
        <v>-187997</v>
      </c>
      <c r="F5953" s="82">
        <f t="shared" si="276"/>
        <v>-187.99700000000001</v>
      </c>
      <c r="G5953" s="39">
        <f>VLOOKUP(N5953,Currecny_M!$A$1:$P$10,2,FALSE)</f>
        <v>2.35</v>
      </c>
      <c r="H5953" s="39">
        <f>MATCH(C5953,Currecny_M!$A$1:$P$1,0)</f>
        <v>5</v>
      </c>
      <c r="I5953" s="39">
        <f>VLOOKUP(N5953,Currecny_M!$A$1:$P$10,MATCH(Database!C5953,Currecny_M!$A$1:$P$1,0),FALSE)</f>
        <v>2.41</v>
      </c>
      <c r="J5953" s="82">
        <f t="shared" si="277"/>
        <v>-453.07277000000005</v>
      </c>
      <c r="K5953" s="39">
        <f>VLOOKUP('Cover page'!$B$6,Currecny_M!$A$1:$P$10,MATCH(Database!C5953,Currecny_M!$A$1:$P$1,0),FALSE)</f>
        <v>1</v>
      </c>
      <c r="L5953" s="82">
        <f t="shared" si="278"/>
        <v>-453.07277000000005</v>
      </c>
      <c r="M5953" s="82">
        <f>((E5953/$F$1)*VLOOKUP(N5953,Currecny_M!$A$1:$P$10,MATCH(Database!C5953,Currecny_M!$A$1:$P$1,0),FALSE))/VLOOKUP('Cover page'!$B$6,Currecny_M!$A$1:$P$10,MATCH(Database!C5953,Currecny_M!$A$1:$P$1,0),FALSE)</f>
        <v>-453.07277000000005</v>
      </c>
      <c r="N5953" s="6" t="str">
        <f>VLOOKUP(B5953,Master!$A$2:$C$11,3,FALSE)</f>
        <v>Thai</v>
      </c>
      <c r="O5953" s="6" t="str">
        <f>VLOOKUP(B5953,Master!$A$2:$C$11,2,FALSE)</f>
        <v>Asia</v>
      </c>
      <c r="Q5953" s="39" t="str">
        <f>VLOOKUP(D5953,GL_Master!$A$1:$D$80,2,FALSE)</f>
        <v>BS</v>
      </c>
      <c r="R5953" s="39" t="str">
        <f>VLOOKUP(D5953,GL_Master!$A$1:$D$80,3,FALSE)</f>
        <v>Accumulated Depreciation</v>
      </c>
      <c r="S5953" s="39" t="str">
        <f>VLOOKUP(D5953,GL_Master!$A$1:$D$80,4,FALSE)</f>
        <v>Accumulated Depreciation</v>
      </c>
    </row>
    <row r="5954" spans="1:19" x14ac:dyDescent="0.25">
      <c r="A5954" s="39" t="s">
        <v>262</v>
      </c>
      <c r="B5954" s="39" t="s">
        <v>43</v>
      </c>
      <c r="C5954" s="7">
        <v>44013</v>
      </c>
      <c r="D5954" s="39" t="s">
        <v>21</v>
      </c>
      <c r="E5954" s="39">
        <v>15626</v>
      </c>
      <c r="F5954" s="82">
        <f t="shared" si="276"/>
        <v>15.625999999999999</v>
      </c>
      <c r="G5954" s="39">
        <f>VLOOKUP(N5954,Currecny_M!$A$1:$P$10,2,FALSE)</f>
        <v>2.35</v>
      </c>
      <c r="H5954" s="39">
        <f>MATCH(C5954,Currecny_M!$A$1:$P$1,0)</f>
        <v>5</v>
      </c>
      <c r="I5954" s="39">
        <f>VLOOKUP(N5954,Currecny_M!$A$1:$P$10,MATCH(Database!C5954,Currecny_M!$A$1:$P$1,0),FALSE)</f>
        <v>2.41</v>
      </c>
      <c r="J5954" s="82">
        <f t="shared" si="277"/>
        <v>37.658659999999998</v>
      </c>
      <c r="K5954" s="39">
        <f>VLOOKUP('Cover page'!$B$6,Currecny_M!$A$1:$P$10,MATCH(Database!C5954,Currecny_M!$A$1:$P$1,0),FALSE)</f>
        <v>1</v>
      </c>
      <c r="L5954" s="82">
        <f t="shared" si="278"/>
        <v>37.658659999999998</v>
      </c>
      <c r="M5954" s="82">
        <f>((E5954/$F$1)*VLOOKUP(N5954,Currecny_M!$A$1:$P$10,MATCH(Database!C5954,Currecny_M!$A$1:$P$1,0),FALSE))/VLOOKUP('Cover page'!$B$6,Currecny_M!$A$1:$P$10,MATCH(Database!C5954,Currecny_M!$A$1:$P$1,0),FALSE)</f>
        <v>37.658659999999998</v>
      </c>
      <c r="N5954" s="6" t="str">
        <f>VLOOKUP(B5954,Master!$A$2:$C$11,3,FALSE)</f>
        <v>Thai</v>
      </c>
      <c r="O5954" s="6" t="str">
        <f>VLOOKUP(B5954,Master!$A$2:$C$11,2,FALSE)</f>
        <v>Asia</v>
      </c>
      <c r="Q5954" s="39" t="str">
        <f>VLOOKUP(D5954,GL_Master!$A$1:$D$80,2,FALSE)</f>
        <v>BS</v>
      </c>
      <c r="R5954" s="39" t="str">
        <f>VLOOKUP(D5954,GL_Master!$A$1:$D$80,3,FALSE)</f>
        <v>Gross Block</v>
      </c>
      <c r="S5954" s="39" t="str">
        <f>VLOOKUP(D5954,GL_Master!$A$1:$D$80,4,FALSE)</f>
        <v>Tangible Fixed assets</v>
      </c>
    </row>
    <row r="5955" spans="1:19" x14ac:dyDescent="0.25">
      <c r="A5955" s="39" t="s">
        <v>262</v>
      </c>
      <c r="B5955" s="39" t="s">
        <v>43</v>
      </c>
      <c r="C5955" s="7">
        <v>44013</v>
      </c>
      <c r="D5955" s="39" t="s">
        <v>27</v>
      </c>
      <c r="E5955" s="39">
        <v>36536</v>
      </c>
      <c r="F5955" s="82">
        <f t="shared" si="276"/>
        <v>36.536000000000001</v>
      </c>
      <c r="G5955" s="39">
        <f>VLOOKUP(N5955,Currecny_M!$A$1:$P$10,2,FALSE)</f>
        <v>2.35</v>
      </c>
      <c r="H5955" s="39">
        <f>MATCH(C5955,Currecny_M!$A$1:$P$1,0)</f>
        <v>5</v>
      </c>
      <c r="I5955" s="39">
        <f>VLOOKUP(N5955,Currecny_M!$A$1:$P$10,MATCH(Database!C5955,Currecny_M!$A$1:$P$1,0),FALSE)</f>
        <v>2.41</v>
      </c>
      <c r="J5955" s="82">
        <f t="shared" si="277"/>
        <v>88.051760000000002</v>
      </c>
      <c r="K5955" s="39">
        <f>VLOOKUP('Cover page'!$B$6,Currecny_M!$A$1:$P$10,MATCH(Database!C5955,Currecny_M!$A$1:$P$1,0),FALSE)</f>
        <v>1</v>
      </c>
      <c r="L5955" s="82">
        <f t="shared" si="278"/>
        <v>88.051760000000002</v>
      </c>
      <c r="M5955" s="82">
        <f>((E5955/$F$1)*VLOOKUP(N5955,Currecny_M!$A$1:$P$10,MATCH(Database!C5955,Currecny_M!$A$1:$P$1,0),FALSE))/VLOOKUP('Cover page'!$B$6,Currecny_M!$A$1:$P$10,MATCH(Database!C5955,Currecny_M!$A$1:$P$1,0),FALSE)</f>
        <v>88.051760000000002</v>
      </c>
      <c r="N5955" s="6" t="str">
        <f>VLOOKUP(B5955,Master!$A$2:$C$11,3,FALSE)</f>
        <v>Thai</v>
      </c>
      <c r="O5955" s="6" t="str">
        <f>VLOOKUP(B5955,Master!$A$2:$C$11,2,FALSE)</f>
        <v>Asia</v>
      </c>
      <c r="Q5955" s="39" t="str">
        <f>VLOOKUP(D5955,GL_Master!$A$1:$D$80,2,FALSE)</f>
        <v>BS</v>
      </c>
      <c r="R5955" s="39" t="str">
        <f>VLOOKUP(D5955,GL_Master!$A$1:$D$80,3,FALSE)</f>
        <v>Gross Block</v>
      </c>
      <c r="S5955" s="39" t="str">
        <f>VLOOKUP(D5955,GL_Master!$A$1:$D$80,4,FALSE)</f>
        <v>Tangible Fixed assets</v>
      </c>
    </row>
    <row r="5956" spans="1:19" x14ac:dyDescent="0.25">
      <c r="A5956" s="39" t="s">
        <v>262</v>
      </c>
      <c r="B5956" s="39" t="s">
        <v>43</v>
      </c>
      <c r="C5956" s="7">
        <v>44013</v>
      </c>
      <c r="D5956" s="39" t="s">
        <v>75</v>
      </c>
      <c r="E5956" s="39">
        <v>-774</v>
      </c>
      <c r="F5956" s="82">
        <f t="shared" ref="F5956:F6019" si="279">E5956/$F$1</f>
        <v>-0.77400000000000002</v>
      </c>
      <c r="G5956" s="39">
        <f>VLOOKUP(N5956,Currecny_M!$A$1:$P$10,2,FALSE)</f>
        <v>2.35</v>
      </c>
      <c r="H5956" s="39">
        <f>MATCH(C5956,Currecny_M!$A$1:$P$1,0)</f>
        <v>5</v>
      </c>
      <c r="I5956" s="39">
        <f>VLOOKUP(N5956,Currecny_M!$A$1:$P$10,MATCH(Database!C5956,Currecny_M!$A$1:$P$1,0),FALSE)</f>
        <v>2.41</v>
      </c>
      <c r="J5956" s="82">
        <f t="shared" ref="J5956:J6019" si="280">F5956*I5956</f>
        <v>-1.8653400000000002</v>
      </c>
      <c r="K5956" s="39">
        <f>VLOOKUP('Cover page'!$B$6,Currecny_M!$A$1:$P$10,MATCH(Database!C5956,Currecny_M!$A$1:$P$1,0),FALSE)</f>
        <v>1</v>
      </c>
      <c r="L5956" s="82">
        <f t="shared" ref="L5956:L6019" si="281">J5956/K5956</f>
        <v>-1.8653400000000002</v>
      </c>
      <c r="M5956" s="82">
        <f>((E5956/$F$1)*VLOOKUP(N5956,Currecny_M!$A$1:$P$10,MATCH(Database!C5956,Currecny_M!$A$1:$P$1,0),FALSE))/VLOOKUP('Cover page'!$B$6,Currecny_M!$A$1:$P$10,MATCH(Database!C5956,Currecny_M!$A$1:$P$1,0),FALSE)</f>
        <v>-1.8653400000000002</v>
      </c>
      <c r="N5956" s="6" t="str">
        <f>VLOOKUP(B5956,Master!$A$2:$C$11,3,FALSE)</f>
        <v>Thai</v>
      </c>
      <c r="O5956" s="6" t="str">
        <f>VLOOKUP(B5956,Master!$A$2:$C$11,2,FALSE)</f>
        <v>Asia</v>
      </c>
      <c r="Q5956" s="39" t="str">
        <f>VLOOKUP(D5956,GL_Master!$A$1:$D$80,2,FALSE)</f>
        <v>BS</v>
      </c>
      <c r="R5956" s="39" t="str">
        <f>VLOOKUP(D5956,GL_Master!$A$1:$D$80,3,FALSE)</f>
        <v>Gross Block</v>
      </c>
      <c r="S5956" s="39" t="str">
        <f>VLOOKUP(D5956,GL_Master!$A$1:$D$80,4,FALSE)</f>
        <v>Tangible Fixed assets</v>
      </c>
    </row>
    <row r="5957" spans="1:19" x14ac:dyDescent="0.25">
      <c r="A5957" s="39" t="s">
        <v>262</v>
      </c>
      <c r="B5957" s="39" t="s">
        <v>43</v>
      </c>
      <c r="C5957" s="7">
        <v>44013</v>
      </c>
      <c r="D5957" s="39" t="s">
        <v>76</v>
      </c>
      <c r="E5957" s="39">
        <v>19915</v>
      </c>
      <c r="F5957" s="82">
        <f t="shared" si="279"/>
        <v>19.914999999999999</v>
      </c>
      <c r="G5957" s="39">
        <f>VLOOKUP(N5957,Currecny_M!$A$1:$P$10,2,FALSE)</f>
        <v>2.35</v>
      </c>
      <c r="H5957" s="39">
        <f>MATCH(C5957,Currecny_M!$A$1:$P$1,0)</f>
        <v>5</v>
      </c>
      <c r="I5957" s="39">
        <f>VLOOKUP(N5957,Currecny_M!$A$1:$P$10,MATCH(Database!C5957,Currecny_M!$A$1:$P$1,0),FALSE)</f>
        <v>2.41</v>
      </c>
      <c r="J5957" s="82">
        <f t="shared" si="280"/>
        <v>47.995150000000002</v>
      </c>
      <c r="K5957" s="39">
        <f>VLOOKUP('Cover page'!$B$6,Currecny_M!$A$1:$P$10,MATCH(Database!C5957,Currecny_M!$A$1:$P$1,0),FALSE)</f>
        <v>1</v>
      </c>
      <c r="L5957" s="82">
        <f t="shared" si="281"/>
        <v>47.995150000000002</v>
      </c>
      <c r="M5957" s="82">
        <f>((E5957/$F$1)*VLOOKUP(N5957,Currecny_M!$A$1:$P$10,MATCH(Database!C5957,Currecny_M!$A$1:$P$1,0),FALSE))/VLOOKUP('Cover page'!$B$6,Currecny_M!$A$1:$P$10,MATCH(Database!C5957,Currecny_M!$A$1:$P$1,0),FALSE)</f>
        <v>47.995150000000002</v>
      </c>
      <c r="N5957" s="6" t="str">
        <f>VLOOKUP(B5957,Master!$A$2:$C$11,3,FALSE)</f>
        <v>Thai</v>
      </c>
      <c r="O5957" s="6" t="str">
        <f>VLOOKUP(B5957,Master!$A$2:$C$11,2,FALSE)</f>
        <v>Asia</v>
      </c>
      <c r="Q5957" s="39" t="str">
        <f>VLOOKUP(D5957,GL_Master!$A$1:$D$80,2,FALSE)</f>
        <v>BS</v>
      </c>
      <c r="R5957" s="39" t="str">
        <f>VLOOKUP(D5957,GL_Master!$A$1:$D$80,3,FALSE)</f>
        <v>Inventories</v>
      </c>
      <c r="S5957" s="39" t="str">
        <f>VLOOKUP(D5957,GL_Master!$A$1:$D$80,4,FALSE)</f>
        <v>Inventory</v>
      </c>
    </row>
    <row r="5958" spans="1:19" x14ac:dyDescent="0.25">
      <c r="A5958" s="39" t="s">
        <v>262</v>
      </c>
      <c r="B5958" s="39" t="s">
        <v>43</v>
      </c>
      <c r="C5958" s="7">
        <v>44013</v>
      </c>
      <c r="D5958" s="39" t="s">
        <v>77</v>
      </c>
      <c r="E5958" s="39">
        <v>51633</v>
      </c>
      <c r="F5958" s="82">
        <f t="shared" si="279"/>
        <v>51.633000000000003</v>
      </c>
      <c r="G5958" s="39">
        <f>VLOOKUP(N5958,Currecny_M!$A$1:$P$10,2,FALSE)</f>
        <v>2.35</v>
      </c>
      <c r="H5958" s="39">
        <f>MATCH(C5958,Currecny_M!$A$1:$P$1,0)</f>
        <v>5</v>
      </c>
      <c r="I5958" s="39">
        <f>VLOOKUP(N5958,Currecny_M!$A$1:$P$10,MATCH(Database!C5958,Currecny_M!$A$1:$P$1,0),FALSE)</f>
        <v>2.41</v>
      </c>
      <c r="J5958" s="82">
        <f t="shared" si="280"/>
        <v>124.43553000000001</v>
      </c>
      <c r="K5958" s="39">
        <f>VLOOKUP('Cover page'!$B$6,Currecny_M!$A$1:$P$10,MATCH(Database!C5958,Currecny_M!$A$1:$P$1,0),FALSE)</f>
        <v>1</v>
      </c>
      <c r="L5958" s="82">
        <f t="shared" si="281"/>
        <v>124.43553000000001</v>
      </c>
      <c r="M5958" s="82">
        <f>((E5958/$F$1)*VLOOKUP(N5958,Currecny_M!$A$1:$P$10,MATCH(Database!C5958,Currecny_M!$A$1:$P$1,0),FALSE))/VLOOKUP('Cover page'!$B$6,Currecny_M!$A$1:$P$10,MATCH(Database!C5958,Currecny_M!$A$1:$P$1,0),FALSE)</f>
        <v>124.43553000000001</v>
      </c>
      <c r="N5958" s="6" t="str">
        <f>VLOOKUP(B5958,Master!$A$2:$C$11,3,FALSE)</f>
        <v>Thai</v>
      </c>
      <c r="O5958" s="6" t="str">
        <f>VLOOKUP(B5958,Master!$A$2:$C$11,2,FALSE)</f>
        <v>Asia</v>
      </c>
      <c r="Q5958" s="39" t="str">
        <f>VLOOKUP(D5958,GL_Master!$A$1:$D$80,2,FALSE)</f>
        <v>BS</v>
      </c>
      <c r="R5958" s="39" t="str">
        <f>VLOOKUP(D5958,GL_Master!$A$1:$D$80,3,FALSE)</f>
        <v>Inventories</v>
      </c>
      <c r="S5958" s="39" t="str">
        <f>VLOOKUP(D5958,GL_Master!$A$1:$D$80,4,FALSE)</f>
        <v>Inventory</v>
      </c>
    </row>
    <row r="5959" spans="1:19" x14ac:dyDescent="0.25">
      <c r="A5959" s="39" t="s">
        <v>262</v>
      </c>
      <c r="B5959" s="39" t="s">
        <v>43</v>
      </c>
      <c r="C5959" s="7">
        <v>44013</v>
      </c>
      <c r="D5959" s="39" t="s">
        <v>2</v>
      </c>
      <c r="E5959" s="39">
        <v>5222237</v>
      </c>
      <c r="F5959" s="82">
        <f t="shared" si="279"/>
        <v>5222.2370000000001</v>
      </c>
      <c r="G5959" s="39">
        <f>VLOOKUP(N5959,Currecny_M!$A$1:$P$10,2,FALSE)</f>
        <v>2.35</v>
      </c>
      <c r="H5959" s="39">
        <f>MATCH(C5959,Currecny_M!$A$1:$P$1,0)</f>
        <v>5</v>
      </c>
      <c r="I5959" s="39">
        <f>VLOOKUP(N5959,Currecny_M!$A$1:$P$10,MATCH(Database!C5959,Currecny_M!$A$1:$P$1,0),FALSE)</f>
        <v>2.41</v>
      </c>
      <c r="J5959" s="82">
        <f t="shared" si="280"/>
        <v>12585.591170000002</v>
      </c>
      <c r="K5959" s="39">
        <f>VLOOKUP('Cover page'!$B$6,Currecny_M!$A$1:$P$10,MATCH(Database!C5959,Currecny_M!$A$1:$P$1,0),FALSE)</f>
        <v>1</v>
      </c>
      <c r="L5959" s="82">
        <f t="shared" si="281"/>
        <v>12585.591170000002</v>
      </c>
      <c r="M5959" s="82">
        <f>((E5959/$F$1)*VLOOKUP(N5959,Currecny_M!$A$1:$P$10,MATCH(Database!C5959,Currecny_M!$A$1:$P$1,0),FALSE))/VLOOKUP('Cover page'!$B$6,Currecny_M!$A$1:$P$10,MATCH(Database!C5959,Currecny_M!$A$1:$P$1,0),FALSE)</f>
        <v>12585.591170000002</v>
      </c>
      <c r="N5959" s="6" t="str">
        <f>VLOOKUP(B5959,Master!$A$2:$C$11,3,FALSE)</f>
        <v>Thai</v>
      </c>
      <c r="O5959" s="6" t="str">
        <f>VLOOKUP(B5959,Master!$A$2:$C$11,2,FALSE)</f>
        <v>Asia</v>
      </c>
      <c r="Q5959" s="39" t="str">
        <f>VLOOKUP(D5959,GL_Master!$A$1:$D$80,2,FALSE)</f>
        <v>BS</v>
      </c>
      <c r="R5959" s="39" t="str">
        <f>VLOOKUP(D5959,GL_Master!$A$1:$D$80,3,FALSE)</f>
        <v>Trade receivables</v>
      </c>
      <c r="S5959" s="39" t="str">
        <f>VLOOKUP(D5959,GL_Master!$A$1:$D$80,4,FALSE)</f>
        <v>Unsecured, considered good</v>
      </c>
    </row>
    <row r="5960" spans="1:19" x14ac:dyDescent="0.25">
      <c r="A5960" s="39" t="s">
        <v>262</v>
      </c>
      <c r="B5960" s="39" t="s">
        <v>43</v>
      </c>
      <c r="C5960" s="7">
        <v>44013</v>
      </c>
      <c r="D5960" s="39" t="s">
        <v>78</v>
      </c>
      <c r="E5960" s="39">
        <v>820</v>
      </c>
      <c r="F5960" s="82">
        <f t="shared" si="279"/>
        <v>0.82</v>
      </c>
      <c r="G5960" s="39">
        <f>VLOOKUP(N5960,Currecny_M!$A$1:$P$10,2,FALSE)</f>
        <v>2.35</v>
      </c>
      <c r="H5960" s="39">
        <f>MATCH(C5960,Currecny_M!$A$1:$P$1,0)</f>
        <v>5</v>
      </c>
      <c r="I5960" s="39">
        <f>VLOOKUP(N5960,Currecny_M!$A$1:$P$10,MATCH(Database!C5960,Currecny_M!$A$1:$P$1,0),FALSE)</f>
        <v>2.41</v>
      </c>
      <c r="J5960" s="82">
        <f t="shared" si="280"/>
        <v>1.9762</v>
      </c>
      <c r="K5960" s="39">
        <f>VLOOKUP('Cover page'!$B$6,Currecny_M!$A$1:$P$10,MATCH(Database!C5960,Currecny_M!$A$1:$P$1,0),FALSE)</f>
        <v>1</v>
      </c>
      <c r="L5960" s="82">
        <f t="shared" si="281"/>
        <v>1.9762</v>
      </c>
      <c r="M5960" s="82">
        <f>((E5960/$F$1)*VLOOKUP(N5960,Currecny_M!$A$1:$P$10,MATCH(Database!C5960,Currecny_M!$A$1:$P$1,0),FALSE))/VLOOKUP('Cover page'!$B$6,Currecny_M!$A$1:$P$10,MATCH(Database!C5960,Currecny_M!$A$1:$P$1,0),FALSE)</f>
        <v>1.9762</v>
      </c>
      <c r="N5960" s="6" t="str">
        <f>VLOOKUP(B5960,Master!$A$2:$C$11,3,FALSE)</f>
        <v>Thai</v>
      </c>
      <c r="O5960" s="6" t="str">
        <f>VLOOKUP(B5960,Master!$A$2:$C$11,2,FALSE)</f>
        <v>Asia</v>
      </c>
      <c r="Q5960" s="39" t="str">
        <f>VLOOKUP(D5960,GL_Master!$A$1:$D$80,2,FALSE)</f>
        <v>BS</v>
      </c>
      <c r="R5960" s="39" t="str">
        <f>VLOOKUP(D5960,GL_Master!$A$1:$D$80,3,FALSE)</f>
        <v>Cash &amp; Bank Balances</v>
      </c>
      <c r="S5960" s="39" t="str">
        <f>VLOOKUP(D5960,GL_Master!$A$1:$D$80,4,FALSE)</f>
        <v>Cash In hand</v>
      </c>
    </row>
    <row r="5961" spans="1:19" x14ac:dyDescent="0.25">
      <c r="A5961" s="39" t="s">
        <v>262</v>
      </c>
      <c r="B5961" s="39" t="s">
        <v>43</v>
      </c>
      <c r="C5961" s="7">
        <v>44013</v>
      </c>
      <c r="D5961" s="39" t="s">
        <v>79</v>
      </c>
      <c r="E5961" s="39">
        <v>-201064</v>
      </c>
      <c r="F5961" s="82">
        <f t="shared" si="279"/>
        <v>-201.06399999999999</v>
      </c>
      <c r="G5961" s="39">
        <f>VLOOKUP(N5961,Currecny_M!$A$1:$P$10,2,FALSE)</f>
        <v>2.35</v>
      </c>
      <c r="H5961" s="39">
        <f>MATCH(C5961,Currecny_M!$A$1:$P$1,0)</f>
        <v>5</v>
      </c>
      <c r="I5961" s="39">
        <f>VLOOKUP(N5961,Currecny_M!$A$1:$P$10,MATCH(Database!C5961,Currecny_M!$A$1:$P$1,0),FALSE)</f>
        <v>2.41</v>
      </c>
      <c r="J5961" s="82">
        <f t="shared" si="280"/>
        <v>-484.56423999999998</v>
      </c>
      <c r="K5961" s="39">
        <f>VLOOKUP('Cover page'!$B$6,Currecny_M!$A$1:$P$10,MATCH(Database!C5961,Currecny_M!$A$1:$P$1,0),FALSE)</f>
        <v>1</v>
      </c>
      <c r="L5961" s="82">
        <f t="shared" si="281"/>
        <v>-484.56423999999998</v>
      </c>
      <c r="M5961" s="82">
        <f>((E5961/$F$1)*VLOOKUP(N5961,Currecny_M!$A$1:$P$10,MATCH(Database!C5961,Currecny_M!$A$1:$P$1,0),FALSE))/VLOOKUP('Cover page'!$B$6,Currecny_M!$A$1:$P$10,MATCH(Database!C5961,Currecny_M!$A$1:$P$1,0),FALSE)</f>
        <v>-484.56423999999998</v>
      </c>
      <c r="N5961" s="6" t="str">
        <f>VLOOKUP(B5961,Master!$A$2:$C$11,3,FALSE)</f>
        <v>Thai</v>
      </c>
      <c r="O5961" s="6" t="str">
        <f>VLOOKUP(B5961,Master!$A$2:$C$11,2,FALSE)</f>
        <v>Asia</v>
      </c>
      <c r="Q5961" s="39" t="str">
        <f>VLOOKUP(D5961,GL_Master!$A$1:$D$80,2,FALSE)</f>
        <v>BS</v>
      </c>
      <c r="R5961" s="39" t="str">
        <f>VLOOKUP(D5961,GL_Master!$A$1:$D$80,3,FALSE)</f>
        <v>Loan Fund</v>
      </c>
      <c r="S5961" s="39" t="str">
        <f>VLOOKUP(D5961,GL_Master!$A$1:$D$80,4,FALSE)</f>
        <v>Term Loan</v>
      </c>
    </row>
    <row r="5962" spans="1:19" x14ac:dyDescent="0.25">
      <c r="A5962" s="39" t="s">
        <v>262</v>
      </c>
      <c r="B5962" s="39" t="s">
        <v>43</v>
      </c>
      <c r="C5962" s="7">
        <v>44013</v>
      </c>
      <c r="D5962" s="39" t="s">
        <v>80</v>
      </c>
      <c r="E5962" s="39">
        <v>5844</v>
      </c>
      <c r="F5962" s="82">
        <f t="shared" si="279"/>
        <v>5.8440000000000003</v>
      </c>
      <c r="G5962" s="39">
        <f>VLOOKUP(N5962,Currecny_M!$A$1:$P$10,2,FALSE)</f>
        <v>2.35</v>
      </c>
      <c r="H5962" s="39">
        <f>MATCH(C5962,Currecny_M!$A$1:$P$1,0)</f>
        <v>5</v>
      </c>
      <c r="I5962" s="39">
        <f>VLOOKUP(N5962,Currecny_M!$A$1:$P$10,MATCH(Database!C5962,Currecny_M!$A$1:$P$1,0),FALSE)</f>
        <v>2.41</v>
      </c>
      <c r="J5962" s="82">
        <f t="shared" si="280"/>
        <v>14.084040000000002</v>
      </c>
      <c r="K5962" s="39">
        <f>VLOOKUP('Cover page'!$B$6,Currecny_M!$A$1:$P$10,MATCH(Database!C5962,Currecny_M!$A$1:$P$1,0),FALSE)</f>
        <v>1</v>
      </c>
      <c r="L5962" s="82">
        <f t="shared" si="281"/>
        <v>14.084040000000002</v>
      </c>
      <c r="M5962" s="82">
        <f>((E5962/$F$1)*VLOOKUP(N5962,Currecny_M!$A$1:$P$10,MATCH(Database!C5962,Currecny_M!$A$1:$P$1,0),FALSE))/VLOOKUP('Cover page'!$B$6,Currecny_M!$A$1:$P$10,MATCH(Database!C5962,Currecny_M!$A$1:$P$1,0),FALSE)</f>
        <v>14.084040000000002</v>
      </c>
      <c r="N5962" s="6" t="str">
        <f>VLOOKUP(B5962,Master!$A$2:$C$11,3,FALSE)</f>
        <v>Thai</v>
      </c>
      <c r="O5962" s="6" t="str">
        <f>VLOOKUP(B5962,Master!$A$2:$C$11,2,FALSE)</f>
        <v>Asia</v>
      </c>
      <c r="Q5962" s="39" t="str">
        <f>VLOOKUP(D5962,GL_Master!$A$1:$D$80,2,FALSE)</f>
        <v>BS</v>
      </c>
      <c r="R5962" s="39" t="str">
        <f>VLOOKUP(D5962,GL_Master!$A$1:$D$80,3,FALSE)</f>
        <v>Cash &amp; Bank Balances</v>
      </c>
      <c r="S5962" s="39" t="str">
        <f>VLOOKUP(D5962,GL_Master!$A$1:$D$80,4,FALSE)</f>
        <v xml:space="preserve">      On Current Accounts</v>
      </c>
    </row>
    <row r="5963" spans="1:19" x14ac:dyDescent="0.25">
      <c r="A5963" s="39" t="s">
        <v>262</v>
      </c>
      <c r="B5963" s="39" t="s">
        <v>43</v>
      </c>
      <c r="C5963" s="7">
        <v>44013</v>
      </c>
      <c r="D5963" s="39" t="s">
        <v>81</v>
      </c>
      <c r="E5963" s="39">
        <v>420786</v>
      </c>
      <c r="F5963" s="82">
        <f t="shared" si="279"/>
        <v>420.786</v>
      </c>
      <c r="G5963" s="39">
        <f>VLOOKUP(N5963,Currecny_M!$A$1:$P$10,2,FALSE)</f>
        <v>2.35</v>
      </c>
      <c r="H5963" s="39">
        <f>MATCH(C5963,Currecny_M!$A$1:$P$1,0)</f>
        <v>5</v>
      </c>
      <c r="I5963" s="39">
        <f>VLOOKUP(N5963,Currecny_M!$A$1:$P$10,MATCH(Database!C5963,Currecny_M!$A$1:$P$1,0),FALSE)</f>
        <v>2.41</v>
      </c>
      <c r="J5963" s="82">
        <f t="shared" si="280"/>
        <v>1014.0942600000001</v>
      </c>
      <c r="K5963" s="39">
        <f>VLOOKUP('Cover page'!$B$6,Currecny_M!$A$1:$P$10,MATCH(Database!C5963,Currecny_M!$A$1:$P$1,0),FALSE)</f>
        <v>1</v>
      </c>
      <c r="L5963" s="82">
        <f t="shared" si="281"/>
        <v>1014.0942600000001</v>
      </c>
      <c r="M5963" s="82">
        <f>((E5963/$F$1)*VLOOKUP(N5963,Currecny_M!$A$1:$P$10,MATCH(Database!C5963,Currecny_M!$A$1:$P$1,0),FALSE))/VLOOKUP('Cover page'!$B$6,Currecny_M!$A$1:$P$10,MATCH(Database!C5963,Currecny_M!$A$1:$P$1,0),FALSE)</f>
        <v>1014.0942600000001</v>
      </c>
      <c r="N5963" s="6" t="str">
        <f>VLOOKUP(B5963,Master!$A$2:$C$11,3,FALSE)</f>
        <v>Thai</v>
      </c>
      <c r="O5963" s="6" t="str">
        <f>VLOOKUP(B5963,Master!$A$2:$C$11,2,FALSE)</f>
        <v>Asia</v>
      </c>
      <c r="Q5963" s="39" t="str">
        <f>VLOOKUP(D5963,GL_Master!$A$1:$D$80,2,FALSE)</f>
        <v>BS</v>
      </c>
      <c r="R5963" s="39" t="str">
        <f>VLOOKUP(D5963,GL_Master!$A$1:$D$80,3,FALSE)</f>
        <v>Other Current Assets</v>
      </c>
      <c r="S5963" s="39" t="str">
        <f>VLOOKUP(D5963,GL_Master!$A$1:$D$80,4,FALSE)</f>
        <v>Advance tax recoverable (net of provision )</v>
      </c>
    </row>
    <row r="5964" spans="1:19" x14ac:dyDescent="0.25">
      <c r="A5964" s="39" t="s">
        <v>262</v>
      </c>
      <c r="B5964" s="39" t="s">
        <v>43</v>
      </c>
      <c r="C5964" s="7">
        <v>44013</v>
      </c>
      <c r="D5964" s="39" t="s">
        <v>19</v>
      </c>
      <c r="E5964" s="39">
        <v>3868</v>
      </c>
      <c r="F5964" s="82">
        <f t="shared" si="279"/>
        <v>3.8679999999999999</v>
      </c>
      <c r="G5964" s="39">
        <f>VLOOKUP(N5964,Currecny_M!$A$1:$P$10,2,FALSE)</f>
        <v>2.35</v>
      </c>
      <c r="H5964" s="39">
        <f>MATCH(C5964,Currecny_M!$A$1:$P$1,0)</f>
        <v>5</v>
      </c>
      <c r="I5964" s="39">
        <f>VLOOKUP(N5964,Currecny_M!$A$1:$P$10,MATCH(Database!C5964,Currecny_M!$A$1:$P$1,0),FALSE)</f>
        <v>2.41</v>
      </c>
      <c r="J5964" s="82">
        <f t="shared" si="280"/>
        <v>9.3218800000000002</v>
      </c>
      <c r="K5964" s="39">
        <f>VLOOKUP('Cover page'!$B$6,Currecny_M!$A$1:$P$10,MATCH(Database!C5964,Currecny_M!$A$1:$P$1,0),FALSE)</f>
        <v>1</v>
      </c>
      <c r="L5964" s="82">
        <f t="shared" si="281"/>
        <v>9.3218800000000002</v>
      </c>
      <c r="M5964" s="82">
        <f>((E5964/$F$1)*VLOOKUP(N5964,Currecny_M!$A$1:$P$10,MATCH(Database!C5964,Currecny_M!$A$1:$P$1,0),FALSE))/VLOOKUP('Cover page'!$B$6,Currecny_M!$A$1:$P$10,MATCH(Database!C5964,Currecny_M!$A$1:$P$1,0),FALSE)</f>
        <v>9.3218800000000002</v>
      </c>
      <c r="N5964" s="6" t="str">
        <f>VLOOKUP(B5964,Master!$A$2:$C$11,3,FALSE)</f>
        <v>Thai</v>
      </c>
      <c r="O5964" s="6" t="str">
        <f>VLOOKUP(B5964,Master!$A$2:$C$11,2,FALSE)</f>
        <v>Asia</v>
      </c>
      <c r="Q5964" s="39" t="str">
        <f>VLOOKUP(D5964,GL_Master!$A$1:$D$80,2,FALSE)</f>
        <v>BS</v>
      </c>
      <c r="R5964" s="39" t="str">
        <f>VLOOKUP(D5964,GL_Master!$A$1:$D$80,3,FALSE)</f>
        <v>Short-term loan and advances</v>
      </c>
      <c r="S5964" s="39" t="str">
        <f>VLOOKUP(D5964,GL_Master!$A$1:$D$80,4,FALSE)</f>
        <v>Prepaid expenses</v>
      </c>
    </row>
    <row r="5965" spans="1:19" x14ac:dyDescent="0.25">
      <c r="A5965" s="39" t="s">
        <v>262</v>
      </c>
      <c r="B5965" s="39" t="s">
        <v>43</v>
      </c>
      <c r="C5965" s="7">
        <v>44013</v>
      </c>
      <c r="D5965" s="39" t="s">
        <v>82</v>
      </c>
      <c r="E5965" s="39">
        <v>41775</v>
      </c>
      <c r="F5965" s="82">
        <f t="shared" si="279"/>
        <v>41.774999999999999</v>
      </c>
      <c r="G5965" s="39">
        <f>VLOOKUP(N5965,Currecny_M!$A$1:$P$10,2,FALSE)</f>
        <v>2.35</v>
      </c>
      <c r="H5965" s="39">
        <f>MATCH(C5965,Currecny_M!$A$1:$P$1,0)</f>
        <v>5</v>
      </c>
      <c r="I5965" s="39">
        <f>VLOOKUP(N5965,Currecny_M!$A$1:$P$10,MATCH(Database!C5965,Currecny_M!$A$1:$P$1,0),FALSE)</f>
        <v>2.41</v>
      </c>
      <c r="J5965" s="82">
        <f t="shared" si="280"/>
        <v>100.67775</v>
      </c>
      <c r="K5965" s="39">
        <f>VLOOKUP('Cover page'!$B$6,Currecny_M!$A$1:$P$10,MATCH(Database!C5965,Currecny_M!$A$1:$P$1,0),FALSE)</f>
        <v>1</v>
      </c>
      <c r="L5965" s="82">
        <f t="shared" si="281"/>
        <v>100.67775</v>
      </c>
      <c r="M5965" s="82">
        <f>((E5965/$F$1)*VLOOKUP(N5965,Currecny_M!$A$1:$P$10,MATCH(Database!C5965,Currecny_M!$A$1:$P$1,0),FALSE))/VLOOKUP('Cover page'!$B$6,Currecny_M!$A$1:$P$10,MATCH(Database!C5965,Currecny_M!$A$1:$P$1,0),FALSE)</f>
        <v>100.67775</v>
      </c>
      <c r="N5965" s="6" t="str">
        <f>VLOOKUP(B5965,Master!$A$2:$C$11,3,FALSE)</f>
        <v>Thai</v>
      </c>
      <c r="O5965" s="6" t="str">
        <f>VLOOKUP(B5965,Master!$A$2:$C$11,2,FALSE)</f>
        <v>Asia</v>
      </c>
      <c r="Q5965" s="39" t="str">
        <f>VLOOKUP(D5965,GL_Master!$A$1:$D$80,2,FALSE)</f>
        <v>BS</v>
      </c>
      <c r="R5965" s="39" t="str">
        <f>VLOOKUP(D5965,GL_Master!$A$1:$D$80,3,FALSE)</f>
        <v>Short-term loan and advances</v>
      </c>
      <c r="S5965" s="39" t="str">
        <f>VLOOKUP(D5965,GL_Master!$A$1:$D$80,4,FALSE)</f>
        <v>Advance to vendor/employees</v>
      </c>
    </row>
    <row r="5966" spans="1:19" x14ac:dyDescent="0.25">
      <c r="A5966" s="39" t="s">
        <v>262</v>
      </c>
      <c r="B5966" s="39" t="s">
        <v>43</v>
      </c>
      <c r="C5966" s="7">
        <v>44013</v>
      </c>
      <c r="D5966" s="39" t="s">
        <v>83</v>
      </c>
      <c r="E5966" s="39">
        <v>30332</v>
      </c>
      <c r="F5966" s="82">
        <f t="shared" si="279"/>
        <v>30.332000000000001</v>
      </c>
      <c r="G5966" s="39">
        <f>VLOOKUP(N5966,Currecny_M!$A$1:$P$10,2,FALSE)</f>
        <v>2.35</v>
      </c>
      <c r="H5966" s="39">
        <f>MATCH(C5966,Currecny_M!$A$1:$P$1,0)</f>
        <v>5</v>
      </c>
      <c r="I5966" s="39">
        <f>VLOOKUP(N5966,Currecny_M!$A$1:$P$10,MATCH(Database!C5966,Currecny_M!$A$1:$P$1,0),FALSE)</f>
        <v>2.41</v>
      </c>
      <c r="J5966" s="82">
        <f t="shared" si="280"/>
        <v>73.100120000000004</v>
      </c>
      <c r="K5966" s="39">
        <f>VLOOKUP('Cover page'!$B$6,Currecny_M!$A$1:$P$10,MATCH(Database!C5966,Currecny_M!$A$1:$P$1,0),FALSE)</f>
        <v>1</v>
      </c>
      <c r="L5966" s="82">
        <f t="shared" si="281"/>
        <v>73.100120000000004</v>
      </c>
      <c r="M5966" s="82">
        <f>((E5966/$F$1)*VLOOKUP(N5966,Currecny_M!$A$1:$P$10,MATCH(Database!C5966,Currecny_M!$A$1:$P$1,0),FALSE))/VLOOKUP('Cover page'!$B$6,Currecny_M!$A$1:$P$10,MATCH(Database!C5966,Currecny_M!$A$1:$P$1,0),FALSE)</f>
        <v>73.100120000000004</v>
      </c>
      <c r="N5966" s="6" t="str">
        <f>VLOOKUP(B5966,Master!$A$2:$C$11,3,FALSE)</f>
        <v>Thai</v>
      </c>
      <c r="O5966" s="6" t="str">
        <f>VLOOKUP(B5966,Master!$A$2:$C$11,2,FALSE)</f>
        <v>Asia</v>
      </c>
      <c r="Q5966" s="39" t="str">
        <f>VLOOKUP(D5966,GL_Master!$A$1:$D$80,2,FALSE)</f>
        <v>BS</v>
      </c>
      <c r="R5966" s="39" t="str">
        <f>VLOOKUP(D5966,GL_Master!$A$1:$D$80,3,FALSE)</f>
        <v>Other Current Assets</v>
      </c>
      <c r="S5966" s="39" t="str">
        <f>VLOOKUP(D5966,GL_Master!$A$1:$D$80,4,FALSE)</f>
        <v>Security deposits ( Unsecured, considered good)</v>
      </c>
    </row>
    <row r="5967" spans="1:19" x14ac:dyDescent="0.25">
      <c r="A5967" s="39" t="s">
        <v>262</v>
      </c>
      <c r="B5967" s="39" t="s">
        <v>43</v>
      </c>
      <c r="C5967" s="7">
        <v>44013</v>
      </c>
      <c r="D5967" s="39" t="s">
        <v>246</v>
      </c>
      <c r="E5967" s="39">
        <v>-3359290</v>
      </c>
      <c r="F5967" s="82">
        <f t="shared" si="279"/>
        <v>-3359.29</v>
      </c>
      <c r="G5967" s="39">
        <f>VLOOKUP(N5967,Currecny_M!$A$1:$P$10,2,FALSE)</f>
        <v>2.35</v>
      </c>
      <c r="H5967" s="39">
        <f>MATCH(C5967,Currecny_M!$A$1:$P$1,0)</f>
        <v>5</v>
      </c>
      <c r="I5967" s="39">
        <f>VLOOKUP(N5967,Currecny_M!$A$1:$P$10,MATCH(Database!C5967,Currecny_M!$A$1:$P$1,0),FALSE)</f>
        <v>2.41</v>
      </c>
      <c r="J5967" s="82">
        <f t="shared" si="280"/>
        <v>-8095.8889000000008</v>
      </c>
      <c r="K5967" s="39">
        <f>VLOOKUP('Cover page'!$B$6,Currecny_M!$A$1:$P$10,MATCH(Database!C5967,Currecny_M!$A$1:$P$1,0),FALSE)</f>
        <v>1</v>
      </c>
      <c r="L5967" s="82">
        <f t="shared" si="281"/>
        <v>-8095.8889000000008</v>
      </c>
      <c r="M5967" s="82">
        <f>((E5967/$F$1)*VLOOKUP(N5967,Currecny_M!$A$1:$P$10,MATCH(Database!C5967,Currecny_M!$A$1:$P$1,0),FALSE))/VLOOKUP('Cover page'!$B$6,Currecny_M!$A$1:$P$10,MATCH(Database!C5967,Currecny_M!$A$1:$P$1,0),FALSE)</f>
        <v>-8095.8889000000008</v>
      </c>
      <c r="N5967" s="6" t="str">
        <f>VLOOKUP(B5967,Master!$A$2:$C$11,3,FALSE)</f>
        <v>Thai</v>
      </c>
      <c r="O5967" s="6" t="str">
        <f>VLOOKUP(B5967,Master!$A$2:$C$11,2,FALSE)</f>
        <v>Asia</v>
      </c>
      <c r="Q5967" s="39" t="str">
        <f>VLOOKUP(D5967,GL_Master!$A$1:$D$80,2,FALSE)</f>
        <v>PL</v>
      </c>
      <c r="R5967" s="39" t="str">
        <f>VLOOKUP(D5967,GL_Master!$A$1:$D$80,3,FALSE)</f>
        <v>Revenue from Operations</v>
      </c>
      <c r="S5967" s="39" t="str">
        <f>VLOOKUP(D5967,GL_Master!$A$1:$D$80,4,FALSE)</f>
        <v>Contract revenue</v>
      </c>
    </row>
    <row r="5968" spans="1:19" x14ac:dyDescent="0.25">
      <c r="A5968" s="39" t="s">
        <v>262</v>
      </c>
      <c r="B5968" s="39" t="s">
        <v>43</v>
      </c>
      <c r="C5968" s="7">
        <v>44013</v>
      </c>
      <c r="D5968" s="39" t="s">
        <v>134</v>
      </c>
      <c r="E5968" s="39">
        <v>-26793</v>
      </c>
      <c r="F5968" s="82">
        <f t="shared" si="279"/>
        <v>-26.792999999999999</v>
      </c>
      <c r="G5968" s="39">
        <f>VLOOKUP(N5968,Currecny_M!$A$1:$P$10,2,FALSE)</f>
        <v>2.35</v>
      </c>
      <c r="H5968" s="39">
        <f>MATCH(C5968,Currecny_M!$A$1:$P$1,0)</f>
        <v>5</v>
      </c>
      <c r="I5968" s="39">
        <f>VLOOKUP(N5968,Currecny_M!$A$1:$P$10,MATCH(Database!C5968,Currecny_M!$A$1:$P$1,0),FALSE)</f>
        <v>2.41</v>
      </c>
      <c r="J5968" s="82">
        <f t="shared" si="280"/>
        <v>-64.571129999999997</v>
      </c>
      <c r="K5968" s="39">
        <f>VLOOKUP('Cover page'!$B$6,Currecny_M!$A$1:$P$10,MATCH(Database!C5968,Currecny_M!$A$1:$P$1,0),FALSE)</f>
        <v>1</v>
      </c>
      <c r="L5968" s="82">
        <f t="shared" si="281"/>
        <v>-64.571129999999997</v>
      </c>
      <c r="M5968" s="82">
        <f>((E5968/$F$1)*VLOOKUP(N5968,Currecny_M!$A$1:$P$10,MATCH(Database!C5968,Currecny_M!$A$1:$P$1,0),FALSE))/VLOOKUP('Cover page'!$B$6,Currecny_M!$A$1:$P$10,MATCH(Database!C5968,Currecny_M!$A$1:$P$1,0),FALSE)</f>
        <v>-64.571129999999997</v>
      </c>
      <c r="N5968" s="6" t="str">
        <f>VLOOKUP(B5968,Master!$A$2:$C$11,3,FALSE)</f>
        <v>Thai</v>
      </c>
      <c r="O5968" s="6" t="str">
        <f>VLOOKUP(B5968,Master!$A$2:$C$11,2,FALSE)</f>
        <v>Asia</v>
      </c>
      <c r="Q5968" s="39" t="str">
        <f>VLOOKUP(D5968,GL_Master!$A$1:$D$80,2,FALSE)</f>
        <v>PL</v>
      </c>
      <c r="R5968" s="39" t="str">
        <f>VLOOKUP(D5968,GL_Master!$A$1:$D$80,3,FALSE)</f>
        <v>Other Income</v>
      </c>
      <c r="S5968" s="39" t="str">
        <f>VLOOKUP(D5968,GL_Master!$A$1:$D$80,4,FALSE)</f>
        <v>Other Income</v>
      </c>
    </row>
    <row r="5969" spans="1:19" x14ac:dyDescent="0.25">
      <c r="A5969" s="39" t="s">
        <v>262</v>
      </c>
      <c r="B5969" s="39" t="s">
        <v>43</v>
      </c>
      <c r="C5969" s="7">
        <v>44013</v>
      </c>
      <c r="D5969" s="39" t="s">
        <v>86</v>
      </c>
      <c r="E5969" s="39">
        <v>1563</v>
      </c>
      <c r="F5969" s="82">
        <f t="shared" si="279"/>
        <v>1.5629999999999999</v>
      </c>
      <c r="G5969" s="39">
        <f>VLOOKUP(N5969,Currecny_M!$A$1:$P$10,2,FALSE)</f>
        <v>2.35</v>
      </c>
      <c r="H5969" s="39">
        <f>MATCH(C5969,Currecny_M!$A$1:$P$1,0)</f>
        <v>5</v>
      </c>
      <c r="I5969" s="39">
        <f>VLOOKUP(N5969,Currecny_M!$A$1:$P$10,MATCH(Database!C5969,Currecny_M!$A$1:$P$1,0),FALSE)</f>
        <v>2.41</v>
      </c>
      <c r="J5969" s="82">
        <f t="shared" si="280"/>
        <v>3.7668300000000001</v>
      </c>
      <c r="K5969" s="39">
        <f>VLOOKUP('Cover page'!$B$6,Currecny_M!$A$1:$P$10,MATCH(Database!C5969,Currecny_M!$A$1:$P$1,0),FALSE)</f>
        <v>1</v>
      </c>
      <c r="L5969" s="82">
        <f t="shared" si="281"/>
        <v>3.7668300000000001</v>
      </c>
      <c r="M5969" s="82">
        <f>((E5969/$F$1)*VLOOKUP(N5969,Currecny_M!$A$1:$P$10,MATCH(Database!C5969,Currecny_M!$A$1:$P$1,0),FALSE))/VLOOKUP('Cover page'!$B$6,Currecny_M!$A$1:$P$10,MATCH(Database!C5969,Currecny_M!$A$1:$P$1,0),FALSE)</f>
        <v>3.7668300000000001</v>
      </c>
      <c r="N5969" s="6" t="str">
        <f>VLOOKUP(B5969,Master!$A$2:$C$11,3,FALSE)</f>
        <v>Thai</v>
      </c>
      <c r="O5969" s="6" t="str">
        <f>VLOOKUP(B5969,Master!$A$2:$C$11,2,FALSE)</f>
        <v>Asia</v>
      </c>
      <c r="Q5969" s="39" t="str">
        <f>VLOOKUP(D5969,GL_Master!$A$1:$D$80,2,FALSE)</f>
        <v>PL</v>
      </c>
      <c r="R5969" s="39" t="str">
        <f>VLOOKUP(D5969,GL_Master!$A$1:$D$80,3,FALSE)</f>
        <v>COGS</v>
      </c>
      <c r="S5969" s="39" t="str">
        <f>VLOOKUP(D5969,GL_Master!$A$1:$D$80,4,FALSE)</f>
        <v>Purchase of other traded goods</v>
      </c>
    </row>
    <row r="5970" spans="1:19" x14ac:dyDescent="0.25">
      <c r="A5970" s="39" t="s">
        <v>262</v>
      </c>
      <c r="B5970" s="39" t="s">
        <v>43</v>
      </c>
      <c r="C5970" s="7">
        <v>44013</v>
      </c>
      <c r="D5970" s="39" t="s">
        <v>87</v>
      </c>
      <c r="E5970" s="39">
        <v>804</v>
      </c>
      <c r="F5970" s="82">
        <f t="shared" si="279"/>
        <v>0.80400000000000005</v>
      </c>
      <c r="G5970" s="39">
        <f>VLOOKUP(N5970,Currecny_M!$A$1:$P$10,2,FALSE)</f>
        <v>2.35</v>
      </c>
      <c r="H5970" s="39">
        <f>MATCH(C5970,Currecny_M!$A$1:$P$1,0)</f>
        <v>5</v>
      </c>
      <c r="I5970" s="39">
        <f>VLOOKUP(N5970,Currecny_M!$A$1:$P$10,MATCH(Database!C5970,Currecny_M!$A$1:$P$1,0),FALSE)</f>
        <v>2.41</v>
      </c>
      <c r="J5970" s="82">
        <f t="shared" si="280"/>
        <v>1.9376400000000003</v>
      </c>
      <c r="K5970" s="39">
        <f>VLOOKUP('Cover page'!$B$6,Currecny_M!$A$1:$P$10,MATCH(Database!C5970,Currecny_M!$A$1:$P$1,0),FALSE)</f>
        <v>1</v>
      </c>
      <c r="L5970" s="82">
        <f t="shared" si="281"/>
        <v>1.9376400000000003</v>
      </c>
      <c r="M5970" s="82">
        <f>((E5970/$F$1)*VLOOKUP(N5970,Currecny_M!$A$1:$P$10,MATCH(Database!C5970,Currecny_M!$A$1:$P$1,0),FALSE))/VLOOKUP('Cover page'!$B$6,Currecny_M!$A$1:$P$10,MATCH(Database!C5970,Currecny_M!$A$1:$P$1,0),FALSE)</f>
        <v>1.9376400000000003</v>
      </c>
      <c r="N5970" s="6" t="str">
        <f>VLOOKUP(B5970,Master!$A$2:$C$11,3,FALSE)</f>
        <v>Thai</v>
      </c>
      <c r="O5970" s="6" t="str">
        <f>VLOOKUP(B5970,Master!$A$2:$C$11,2,FALSE)</f>
        <v>Asia</v>
      </c>
      <c r="Q5970" s="39" t="str">
        <f>VLOOKUP(D5970,GL_Master!$A$1:$D$80,2,FALSE)</f>
        <v>PL</v>
      </c>
      <c r="R5970" s="39" t="str">
        <f>VLOOKUP(D5970,GL_Master!$A$1:$D$80,3,FALSE)</f>
        <v>COGS</v>
      </c>
      <c r="S5970" s="39" t="str">
        <f>VLOOKUP(D5970,GL_Master!$A$1:$D$80,4,FALSE)</f>
        <v>Civil, Installation, Commissioning and Other miscellaneous expenses</v>
      </c>
    </row>
    <row r="5971" spans="1:19" x14ac:dyDescent="0.25">
      <c r="A5971" s="39" t="s">
        <v>262</v>
      </c>
      <c r="B5971" s="39" t="s">
        <v>43</v>
      </c>
      <c r="C5971" s="7">
        <v>44013</v>
      </c>
      <c r="D5971" s="39" t="s">
        <v>88</v>
      </c>
      <c r="E5971" s="39">
        <v>2321</v>
      </c>
      <c r="F5971" s="82">
        <f t="shared" si="279"/>
        <v>2.3210000000000002</v>
      </c>
      <c r="G5971" s="39">
        <f>VLOOKUP(N5971,Currecny_M!$A$1:$P$10,2,FALSE)</f>
        <v>2.35</v>
      </c>
      <c r="H5971" s="39">
        <f>MATCH(C5971,Currecny_M!$A$1:$P$1,0)</f>
        <v>5</v>
      </c>
      <c r="I5971" s="39">
        <f>VLOOKUP(N5971,Currecny_M!$A$1:$P$10,MATCH(Database!C5971,Currecny_M!$A$1:$P$1,0),FALSE)</f>
        <v>2.41</v>
      </c>
      <c r="J5971" s="82">
        <f t="shared" si="280"/>
        <v>5.5936100000000009</v>
      </c>
      <c r="K5971" s="39">
        <f>VLOOKUP('Cover page'!$B$6,Currecny_M!$A$1:$P$10,MATCH(Database!C5971,Currecny_M!$A$1:$P$1,0),FALSE)</f>
        <v>1</v>
      </c>
      <c r="L5971" s="82">
        <f t="shared" si="281"/>
        <v>5.5936100000000009</v>
      </c>
      <c r="M5971" s="82">
        <f>((E5971/$F$1)*VLOOKUP(N5971,Currecny_M!$A$1:$P$10,MATCH(Database!C5971,Currecny_M!$A$1:$P$1,0),FALSE))/VLOOKUP('Cover page'!$B$6,Currecny_M!$A$1:$P$10,MATCH(Database!C5971,Currecny_M!$A$1:$P$1,0),FALSE)</f>
        <v>5.5936100000000009</v>
      </c>
      <c r="N5971" s="6" t="str">
        <f>VLOOKUP(B5971,Master!$A$2:$C$11,3,FALSE)</f>
        <v>Thai</v>
      </c>
      <c r="O5971" s="6" t="str">
        <f>VLOOKUP(B5971,Master!$A$2:$C$11,2,FALSE)</f>
        <v>Asia</v>
      </c>
      <c r="Q5971" s="39" t="str">
        <f>VLOOKUP(D5971,GL_Master!$A$1:$D$80,2,FALSE)</f>
        <v>PL</v>
      </c>
      <c r="R5971" s="39" t="str">
        <f>VLOOKUP(D5971,GL_Master!$A$1:$D$80,3,FALSE)</f>
        <v>COGS</v>
      </c>
      <c r="S5971" s="39" t="str">
        <f>VLOOKUP(D5971,GL_Master!$A$1:$D$80,4,FALSE)</f>
        <v>Civil, Installation, Commissioning and Other miscellaneous expenses</v>
      </c>
    </row>
    <row r="5972" spans="1:19" x14ac:dyDescent="0.25">
      <c r="A5972" s="39" t="s">
        <v>262</v>
      </c>
      <c r="B5972" s="39" t="s">
        <v>43</v>
      </c>
      <c r="C5972" s="7">
        <v>44013</v>
      </c>
      <c r="D5972" s="39" t="s">
        <v>89</v>
      </c>
      <c r="E5972" s="39">
        <v>5009</v>
      </c>
      <c r="F5972" s="82">
        <f t="shared" si="279"/>
        <v>5.0090000000000003</v>
      </c>
      <c r="G5972" s="39">
        <f>VLOOKUP(N5972,Currecny_M!$A$1:$P$10,2,FALSE)</f>
        <v>2.35</v>
      </c>
      <c r="H5972" s="39">
        <f>MATCH(C5972,Currecny_M!$A$1:$P$1,0)</f>
        <v>5</v>
      </c>
      <c r="I5972" s="39">
        <f>VLOOKUP(N5972,Currecny_M!$A$1:$P$10,MATCH(Database!C5972,Currecny_M!$A$1:$P$1,0),FALSE)</f>
        <v>2.41</v>
      </c>
      <c r="J5972" s="82">
        <f t="shared" si="280"/>
        <v>12.071690000000002</v>
      </c>
      <c r="K5972" s="39">
        <f>VLOOKUP('Cover page'!$B$6,Currecny_M!$A$1:$P$10,MATCH(Database!C5972,Currecny_M!$A$1:$P$1,0),FALSE)</f>
        <v>1</v>
      </c>
      <c r="L5972" s="82">
        <f t="shared" si="281"/>
        <v>12.071690000000002</v>
      </c>
      <c r="M5972" s="82">
        <f>((E5972/$F$1)*VLOOKUP(N5972,Currecny_M!$A$1:$P$10,MATCH(Database!C5972,Currecny_M!$A$1:$P$1,0),FALSE))/VLOOKUP('Cover page'!$B$6,Currecny_M!$A$1:$P$10,MATCH(Database!C5972,Currecny_M!$A$1:$P$1,0),FALSE)</f>
        <v>12.071690000000002</v>
      </c>
      <c r="N5972" s="6" t="str">
        <f>VLOOKUP(B5972,Master!$A$2:$C$11,3,FALSE)</f>
        <v>Thai</v>
      </c>
      <c r="O5972" s="6" t="str">
        <f>VLOOKUP(B5972,Master!$A$2:$C$11,2,FALSE)</f>
        <v>Asia</v>
      </c>
      <c r="Q5972" s="39" t="str">
        <f>VLOOKUP(D5972,GL_Master!$A$1:$D$80,2,FALSE)</f>
        <v>PL</v>
      </c>
      <c r="R5972" s="39" t="str">
        <f>VLOOKUP(D5972,GL_Master!$A$1:$D$80,3,FALSE)</f>
        <v>COGS</v>
      </c>
      <c r="S5972" s="39" t="str">
        <f>VLOOKUP(D5972,GL_Master!$A$1:$D$80,4,FALSE)</f>
        <v>project Expenses</v>
      </c>
    </row>
    <row r="5973" spans="1:19" x14ac:dyDescent="0.25">
      <c r="A5973" s="39" t="s">
        <v>262</v>
      </c>
      <c r="B5973" s="39" t="s">
        <v>43</v>
      </c>
      <c r="C5973" s="7">
        <v>44013</v>
      </c>
      <c r="D5973" s="39" t="s">
        <v>90</v>
      </c>
      <c r="E5973" s="39">
        <v>1670</v>
      </c>
      <c r="F5973" s="82">
        <f t="shared" si="279"/>
        <v>1.67</v>
      </c>
      <c r="G5973" s="39">
        <f>VLOOKUP(N5973,Currecny_M!$A$1:$P$10,2,FALSE)</f>
        <v>2.35</v>
      </c>
      <c r="H5973" s="39">
        <f>MATCH(C5973,Currecny_M!$A$1:$P$1,0)</f>
        <v>5</v>
      </c>
      <c r="I5973" s="39">
        <f>VLOOKUP(N5973,Currecny_M!$A$1:$P$10,MATCH(Database!C5973,Currecny_M!$A$1:$P$1,0),FALSE)</f>
        <v>2.41</v>
      </c>
      <c r="J5973" s="82">
        <f t="shared" si="280"/>
        <v>4.0247000000000002</v>
      </c>
      <c r="K5973" s="39">
        <f>VLOOKUP('Cover page'!$B$6,Currecny_M!$A$1:$P$10,MATCH(Database!C5973,Currecny_M!$A$1:$P$1,0),FALSE)</f>
        <v>1</v>
      </c>
      <c r="L5973" s="82">
        <f t="shared" si="281"/>
        <v>4.0247000000000002</v>
      </c>
      <c r="M5973" s="82">
        <f>((E5973/$F$1)*VLOOKUP(N5973,Currecny_M!$A$1:$P$10,MATCH(Database!C5973,Currecny_M!$A$1:$P$1,0),FALSE))/VLOOKUP('Cover page'!$B$6,Currecny_M!$A$1:$P$10,MATCH(Database!C5973,Currecny_M!$A$1:$P$1,0),FALSE)</f>
        <v>4.0247000000000002</v>
      </c>
      <c r="N5973" s="6" t="str">
        <f>VLOOKUP(B5973,Master!$A$2:$C$11,3,FALSE)</f>
        <v>Thai</v>
      </c>
      <c r="O5973" s="6" t="str">
        <f>VLOOKUP(B5973,Master!$A$2:$C$11,2,FALSE)</f>
        <v>Asia</v>
      </c>
      <c r="Q5973" s="39" t="str">
        <f>VLOOKUP(D5973,GL_Master!$A$1:$D$80,2,FALSE)</f>
        <v>PL</v>
      </c>
      <c r="R5973" s="39" t="str">
        <f>VLOOKUP(D5973,GL_Master!$A$1:$D$80,3,FALSE)</f>
        <v>Office utility</v>
      </c>
      <c r="S5973" s="39" t="str">
        <f>VLOOKUP(D5973,GL_Master!$A$1:$D$80,4,FALSE)</f>
        <v>Electricity Expenses</v>
      </c>
    </row>
    <row r="5974" spans="1:19" x14ac:dyDescent="0.25">
      <c r="A5974" s="39" t="s">
        <v>262</v>
      </c>
      <c r="B5974" s="39" t="s">
        <v>43</v>
      </c>
      <c r="C5974" s="7">
        <v>44013</v>
      </c>
      <c r="D5974" s="39" t="s">
        <v>91</v>
      </c>
      <c r="E5974" s="39">
        <v>3309</v>
      </c>
      <c r="F5974" s="82">
        <f t="shared" si="279"/>
        <v>3.3090000000000002</v>
      </c>
      <c r="G5974" s="39">
        <f>VLOOKUP(N5974,Currecny_M!$A$1:$P$10,2,FALSE)</f>
        <v>2.35</v>
      </c>
      <c r="H5974" s="39">
        <f>MATCH(C5974,Currecny_M!$A$1:$P$1,0)</f>
        <v>5</v>
      </c>
      <c r="I5974" s="39">
        <f>VLOOKUP(N5974,Currecny_M!$A$1:$P$10,MATCH(Database!C5974,Currecny_M!$A$1:$P$1,0),FALSE)</f>
        <v>2.41</v>
      </c>
      <c r="J5974" s="82">
        <f t="shared" si="280"/>
        <v>7.9746900000000007</v>
      </c>
      <c r="K5974" s="39">
        <f>VLOOKUP('Cover page'!$B$6,Currecny_M!$A$1:$P$10,MATCH(Database!C5974,Currecny_M!$A$1:$P$1,0),FALSE)</f>
        <v>1</v>
      </c>
      <c r="L5974" s="82">
        <f t="shared" si="281"/>
        <v>7.9746900000000007</v>
      </c>
      <c r="M5974" s="82">
        <f>((E5974/$F$1)*VLOOKUP(N5974,Currecny_M!$A$1:$P$10,MATCH(Database!C5974,Currecny_M!$A$1:$P$1,0),FALSE))/VLOOKUP('Cover page'!$B$6,Currecny_M!$A$1:$P$10,MATCH(Database!C5974,Currecny_M!$A$1:$P$1,0),FALSE)</f>
        <v>7.9746900000000007</v>
      </c>
      <c r="N5974" s="6" t="str">
        <f>VLOOKUP(B5974,Master!$A$2:$C$11,3,FALSE)</f>
        <v>Thai</v>
      </c>
      <c r="O5974" s="6" t="str">
        <f>VLOOKUP(B5974,Master!$A$2:$C$11,2,FALSE)</f>
        <v>Asia</v>
      </c>
      <c r="Q5974" s="39" t="str">
        <f>VLOOKUP(D5974,GL_Master!$A$1:$D$80,2,FALSE)</f>
        <v>PL</v>
      </c>
      <c r="R5974" s="39" t="str">
        <f>VLOOKUP(D5974,GL_Master!$A$1:$D$80,3,FALSE)</f>
        <v>Misc. expenses</v>
      </c>
      <c r="S5974" s="39" t="str">
        <f>VLOOKUP(D5974,GL_Master!$A$1:$D$80,4,FALSE)</f>
        <v>Repair &amp; Maintenance</v>
      </c>
    </row>
    <row r="5975" spans="1:19" x14ac:dyDescent="0.25">
      <c r="A5975" s="39" t="s">
        <v>262</v>
      </c>
      <c r="B5975" s="39" t="s">
        <v>43</v>
      </c>
      <c r="C5975" s="7">
        <v>44013</v>
      </c>
      <c r="D5975" s="39" t="s">
        <v>92</v>
      </c>
      <c r="E5975" s="39">
        <v>2459</v>
      </c>
      <c r="F5975" s="82">
        <f t="shared" si="279"/>
        <v>2.4590000000000001</v>
      </c>
      <c r="G5975" s="39">
        <f>VLOOKUP(N5975,Currecny_M!$A$1:$P$10,2,FALSE)</f>
        <v>2.35</v>
      </c>
      <c r="H5975" s="39">
        <f>MATCH(C5975,Currecny_M!$A$1:$P$1,0)</f>
        <v>5</v>
      </c>
      <c r="I5975" s="39">
        <f>VLOOKUP(N5975,Currecny_M!$A$1:$P$10,MATCH(Database!C5975,Currecny_M!$A$1:$P$1,0),FALSE)</f>
        <v>2.41</v>
      </c>
      <c r="J5975" s="82">
        <f t="shared" si="280"/>
        <v>5.926190000000001</v>
      </c>
      <c r="K5975" s="39">
        <f>VLOOKUP('Cover page'!$B$6,Currecny_M!$A$1:$P$10,MATCH(Database!C5975,Currecny_M!$A$1:$P$1,0),FALSE)</f>
        <v>1</v>
      </c>
      <c r="L5975" s="82">
        <f t="shared" si="281"/>
        <v>5.926190000000001</v>
      </c>
      <c r="M5975" s="82">
        <f>((E5975/$F$1)*VLOOKUP(N5975,Currecny_M!$A$1:$P$10,MATCH(Database!C5975,Currecny_M!$A$1:$P$1,0),FALSE))/VLOOKUP('Cover page'!$B$6,Currecny_M!$A$1:$P$10,MATCH(Database!C5975,Currecny_M!$A$1:$P$1,0),FALSE)</f>
        <v>5.926190000000001</v>
      </c>
      <c r="N5975" s="6" t="str">
        <f>VLOOKUP(B5975,Master!$A$2:$C$11,3,FALSE)</f>
        <v>Thai</v>
      </c>
      <c r="O5975" s="6" t="str">
        <f>VLOOKUP(B5975,Master!$A$2:$C$11,2,FALSE)</f>
        <v>Asia</v>
      </c>
      <c r="Q5975" s="39" t="str">
        <f>VLOOKUP(D5975,GL_Master!$A$1:$D$80,2,FALSE)</f>
        <v>PL</v>
      </c>
      <c r="R5975" s="39" t="str">
        <f>VLOOKUP(D5975,GL_Master!$A$1:$D$80,3,FALSE)</f>
        <v>Misc. expenses</v>
      </c>
      <c r="S5975" s="39" t="str">
        <f>VLOOKUP(D5975,GL_Master!$A$1:$D$80,4,FALSE)</f>
        <v>Repair &amp; Maintenance</v>
      </c>
    </row>
    <row r="5976" spans="1:19" x14ac:dyDescent="0.25">
      <c r="A5976" s="39" t="s">
        <v>262</v>
      </c>
      <c r="B5976" s="39" t="s">
        <v>43</v>
      </c>
      <c r="C5976" s="7">
        <v>44013</v>
      </c>
      <c r="D5976" s="39" t="s">
        <v>93</v>
      </c>
      <c r="E5976" s="39">
        <v>28685</v>
      </c>
      <c r="F5976" s="82">
        <f t="shared" si="279"/>
        <v>28.684999999999999</v>
      </c>
      <c r="G5976" s="39">
        <f>VLOOKUP(N5976,Currecny_M!$A$1:$P$10,2,FALSE)</f>
        <v>2.35</v>
      </c>
      <c r="H5976" s="39">
        <f>MATCH(C5976,Currecny_M!$A$1:$P$1,0)</f>
        <v>5</v>
      </c>
      <c r="I5976" s="39">
        <f>VLOOKUP(N5976,Currecny_M!$A$1:$P$10,MATCH(Database!C5976,Currecny_M!$A$1:$P$1,0),FALSE)</f>
        <v>2.41</v>
      </c>
      <c r="J5976" s="82">
        <f t="shared" si="280"/>
        <v>69.130849999999995</v>
      </c>
      <c r="K5976" s="39">
        <f>VLOOKUP('Cover page'!$B$6,Currecny_M!$A$1:$P$10,MATCH(Database!C5976,Currecny_M!$A$1:$P$1,0),FALSE)</f>
        <v>1</v>
      </c>
      <c r="L5976" s="82">
        <f t="shared" si="281"/>
        <v>69.130849999999995</v>
      </c>
      <c r="M5976" s="82">
        <f>((E5976/$F$1)*VLOOKUP(N5976,Currecny_M!$A$1:$P$10,MATCH(Database!C5976,Currecny_M!$A$1:$P$1,0),FALSE))/VLOOKUP('Cover page'!$B$6,Currecny_M!$A$1:$P$10,MATCH(Database!C5976,Currecny_M!$A$1:$P$1,0),FALSE)</f>
        <v>69.130849999999995</v>
      </c>
      <c r="N5976" s="6" t="str">
        <f>VLOOKUP(B5976,Master!$A$2:$C$11,3,FALSE)</f>
        <v>Thai</v>
      </c>
      <c r="O5976" s="6" t="str">
        <f>VLOOKUP(B5976,Master!$A$2:$C$11,2,FALSE)</f>
        <v>Asia</v>
      </c>
      <c r="Q5976" s="39" t="str">
        <f>VLOOKUP(D5976,GL_Master!$A$1:$D$80,2,FALSE)</f>
        <v>PL</v>
      </c>
      <c r="R5976" s="39" t="str">
        <f>VLOOKUP(D5976,GL_Master!$A$1:$D$80,3,FALSE)</f>
        <v>Salary wages &amp; benefits</v>
      </c>
      <c r="S5976" s="39" t="str">
        <f>VLOOKUP(D5976,GL_Master!$A$1:$D$80,4,FALSE)</f>
        <v>Employee benefits expense</v>
      </c>
    </row>
    <row r="5977" spans="1:19" x14ac:dyDescent="0.25">
      <c r="A5977" s="39" t="s">
        <v>262</v>
      </c>
      <c r="B5977" s="39" t="s">
        <v>43</v>
      </c>
      <c r="C5977" s="7">
        <v>44013</v>
      </c>
      <c r="D5977" s="39" t="s">
        <v>33</v>
      </c>
      <c r="E5977" s="39">
        <v>812</v>
      </c>
      <c r="F5977" s="82">
        <f t="shared" si="279"/>
        <v>0.81200000000000006</v>
      </c>
      <c r="G5977" s="39">
        <f>VLOOKUP(N5977,Currecny_M!$A$1:$P$10,2,FALSE)</f>
        <v>2.35</v>
      </c>
      <c r="H5977" s="39">
        <f>MATCH(C5977,Currecny_M!$A$1:$P$1,0)</f>
        <v>5</v>
      </c>
      <c r="I5977" s="39">
        <f>VLOOKUP(N5977,Currecny_M!$A$1:$P$10,MATCH(Database!C5977,Currecny_M!$A$1:$P$1,0),FALSE)</f>
        <v>2.41</v>
      </c>
      <c r="J5977" s="82">
        <f t="shared" si="280"/>
        <v>1.9569200000000002</v>
      </c>
      <c r="K5977" s="39">
        <f>VLOOKUP('Cover page'!$B$6,Currecny_M!$A$1:$P$10,MATCH(Database!C5977,Currecny_M!$A$1:$P$1,0),FALSE)</f>
        <v>1</v>
      </c>
      <c r="L5977" s="82">
        <f t="shared" si="281"/>
        <v>1.9569200000000002</v>
      </c>
      <c r="M5977" s="82">
        <f>((E5977/$F$1)*VLOOKUP(N5977,Currecny_M!$A$1:$P$10,MATCH(Database!C5977,Currecny_M!$A$1:$P$1,0),FALSE))/VLOOKUP('Cover page'!$B$6,Currecny_M!$A$1:$P$10,MATCH(Database!C5977,Currecny_M!$A$1:$P$1,0),FALSE)</f>
        <v>1.9569200000000002</v>
      </c>
      <c r="N5977" s="6" t="str">
        <f>VLOOKUP(B5977,Master!$A$2:$C$11,3,FALSE)</f>
        <v>Thai</v>
      </c>
      <c r="O5977" s="6" t="str">
        <f>VLOOKUP(B5977,Master!$A$2:$C$11,2,FALSE)</f>
        <v>Asia</v>
      </c>
      <c r="Q5977" s="39" t="str">
        <f>VLOOKUP(D5977,GL_Master!$A$1:$D$80,2,FALSE)</f>
        <v>PL</v>
      </c>
      <c r="R5977" s="39" t="str">
        <f>VLOOKUP(D5977,GL_Master!$A$1:$D$80,3,FALSE)</f>
        <v>Staff welfare expenses</v>
      </c>
      <c r="S5977" s="39" t="str">
        <f>VLOOKUP(D5977,GL_Master!$A$1:$D$80,4,FALSE)</f>
        <v>Other staff welfare</v>
      </c>
    </row>
    <row r="5978" spans="1:19" x14ac:dyDescent="0.25">
      <c r="A5978" s="39" t="s">
        <v>262</v>
      </c>
      <c r="B5978" s="39" t="s">
        <v>43</v>
      </c>
      <c r="C5978" s="7">
        <v>44013</v>
      </c>
      <c r="D5978" s="39" t="s">
        <v>94</v>
      </c>
      <c r="E5978" s="39">
        <v>4642</v>
      </c>
      <c r="F5978" s="82">
        <f t="shared" si="279"/>
        <v>4.6420000000000003</v>
      </c>
      <c r="G5978" s="39">
        <f>VLOOKUP(N5978,Currecny_M!$A$1:$P$10,2,FALSE)</f>
        <v>2.35</v>
      </c>
      <c r="H5978" s="39">
        <f>MATCH(C5978,Currecny_M!$A$1:$P$1,0)</f>
        <v>5</v>
      </c>
      <c r="I5978" s="39">
        <f>VLOOKUP(N5978,Currecny_M!$A$1:$P$10,MATCH(Database!C5978,Currecny_M!$A$1:$P$1,0),FALSE)</f>
        <v>2.41</v>
      </c>
      <c r="J5978" s="82">
        <f t="shared" si="280"/>
        <v>11.187220000000002</v>
      </c>
      <c r="K5978" s="39">
        <f>VLOOKUP('Cover page'!$B$6,Currecny_M!$A$1:$P$10,MATCH(Database!C5978,Currecny_M!$A$1:$P$1,0),FALSE)</f>
        <v>1</v>
      </c>
      <c r="L5978" s="82">
        <f t="shared" si="281"/>
        <v>11.187220000000002</v>
      </c>
      <c r="M5978" s="82">
        <f>((E5978/$F$1)*VLOOKUP(N5978,Currecny_M!$A$1:$P$10,MATCH(Database!C5978,Currecny_M!$A$1:$P$1,0),FALSE))/VLOOKUP('Cover page'!$B$6,Currecny_M!$A$1:$P$10,MATCH(Database!C5978,Currecny_M!$A$1:$P$1,0),FALSE)</f>
        <v>11.187220000000002</v>
      </c>
      <c r="N5978" s="6" t="str">
        <f>VLOOKUP(B5978,Master!$A$2:$C$11,3,FALSE)</f>
        <v>Thai</v>
      </c>
      <c r="O5978" s="6" t="str">
        <f>VLOOKUP(B5978,Master!$A$2:$C$11,2,FALSE)</f>
        <v>Asia</v>
      </c>
      <c r="Q5978" s="39" t="str">
        <f>VLOOKUP(D5978,GL_Master!$A$1:$D$80,2,FALSE)</f>
        <v>PL</v>
      </c>
      <c r="R5978" s="39" t="str">
        <f>VLOOKUP(D5978,GL_Master!$A$1:$D$80,3,FALSE)</f>
        <v xml:space="preserve">Gratuity expenses </v>
      </c>
      <c r="S5978" s="39" t="str">
        <f>VLOOKUP(D5978,GL_Master!$A$1:$D$80,4,FALSE)</f>
        <v>Gratuity</v>
      </c>
    </row>
    <row r="5979" spans="1:19" x14ac:dyDescent="0.25">
      <c r="A5979" s="39" t="s">
        <v>262</v>
      </c>
      <c r="B5979" s="39" t="s">
        <v>43</v>
      </c>
      <c r="C5979" s="7">
        <v>44013</v>
      </c>
      <c r="D5979" s="39" t="s">
        <v>95</v>
      </c>
      <c r="E5979" s="39">
        <v>1593</v>
      </c>
      <c r="F5979" s="82">
        <f t="shared" si="279"/>
        <v>1.593</v>
      </c>
      <c r="G5979" s="39">
        <f>VLOOKUP(N5979,Currecny_M!$A$1:$P$10,2,FALSE)</f>
        <v>2.35</v>
      </c>
      <c r="H5979" s="39">
        <f>MATCH(C5979,Currecny_M!$A$1:$P$1,0)</f>
        <v>5</v>
      </c>
      <c r="I5979" s="39">
        <f>VLOOKUP(N5979,Currecny_M!$A$1:$P$10,MATCH(Database!C5979,Currecny_M!$A$1:$P$1,0),FALSE)</f>
        <v>2.41</v>
      </c>
      <c r="J5979" s="82">
        <f t="shared" si="280"/>
        <v>3.8391300000000004</v>
      </c>
      <c r="K5979" s="39">
        <f>VLOOKUP('Cover page'!$B$6,Currecny_M!$A$1:$P$10,MATCH(Database!C5979,Currecny_M!$A$1:$P$1,0),FALSE)</f>
        <v>1</v>
      </c>
      <c r="L5979" s="82">
        <f t="shared" si="281"/>
        <v>3.8391300000000004</v>
      </c>
      <c r="M5979" s="82">
        <f>((E5979/$F$1)*VLOOKUP(N5979,Currecny_M!$A$1:$P$10,MATCH(Database!C5979,Currecny_M!$A$1:$P$1,0),FALSE))/VLOOKUP('Cover page'!$B$6,Currecny_M!$A$1:$P$10,MATCH(Database!C5979,Currecny_M!$A$1:$P$1,0),FALSE)</f>
        <v>3.8391300000000004</v>
      </c>
      <c r="N5979" s="6" t="str">
        <f>VLOOKUP(B5979,Master!$A$2:$C$11,3,FALSE)</f>
        <v>Thai</v>
      </c>
      <c r="O5979" s="6" t="str">
        <f>VLOOKUP(B5979,Master!$A$2:$C$11,2,FALSE)</f>
        <v>Asia</v>
      </c>
      <c r="Q5979" s="39" t="str">
        <f>VLOOKUP(D5979,GL_Master!$A$1:$D$80,2,FALSE)</f>
        <v>PL</v>
      </c>
      <c r="R5979" s="39" t="str">
        <f>VLOOKUP(D5979,GL_Master!$A$1:$D$80,3,FALSE)</f>
        <v>Salary wages &amp; benefits</v>
      </c>
      <c r="S5979" s="39" t="str">
        <f>VLOOKUP(D5979,GL_Master!$A$1:$D$80,4,FALSE)</f>
        <v>Employee benefits expense</v>
      </c>
    </row>
    <row r="5980" spans="1:19" x14ac:dyDescent="0.25">
      <c r="A5980" s="39" t="s">
        <v>262</v>
      </c>
      <c r="B5980" s="39" t="s">
        <v>43</v>
      </c>
      <c r="C5980" s="7">
        <v>44013</v>
      </c>
      <c r="D5980" s="39" t="s">
        <v>96</v>
      </c>
      <c r="E5980" s="39">
        <v>14339</v>
      </c>
      <c r="F5980" s="82">
        <f t="shared" si="279"/>
        <v>14.339</v>
      </c>
      <c r="G5980" s="39">
        <f>VLOOKUP(N5980,Currecny_M!$A$1:$P$10,2,FALSE)</f>
        <v>2.35</v>
      </c>
      <c r="H5980" s="39">
        <f>MATCH(C5980,Currecny_M!$A$1:$P$1,0)</f>
        <v>5</v>
      </c>
      <c r="I5980" s="39">
        <f>VLOOKUP(N5980,Currecny_M!$A$1:$P$10,MATCH(Database!C5980,Currecny_M!$A$1:$P$1,0),FALSE)</f>
        <v>2.41</v>
      </c>
      <c r="J5980" s="82">
        <f t="shared" si="280"/>
        <v>34.556990000000006</v>
      </c>
      <c r="K5980" s="39">
        <f>VLOOKUP('Cover page'!$B$6,Currecny_M!$A$1:$P$10,MATCH(Database!C5980,Currecny_M!$A$1:$P$1,0),FALSE)</f>
        <v>1</v>
      </c>
      <c r="L5980" s="82">
        <f t="shared" si="281"/>
        <v>34.556990000000006</v>
      </c>
      <c r="M5980" s="82">
        <f>((E5980/$F$1)*VLOOKUP(N5980,Currecny_M!$A$1:$P$10,MATCH(Database!C5980,Currecny_M!$A$1:$P$1,0),FALSE))/VLOOKUP('Cover page'!$B$6,Currecny_M!$A$1:$P$10,MATCH(Database!C5980,Currecny_M!$A$1:$P$1,0),FALSE)</f>
        <v>34.556990000000006</v>
      </c>
      <c r="N5980" s="6" t="str">
        <f>VLOOKUP(B5980,Master!$A$2:$C$11,3,FALSE)</f>
        <v>Thai</v>
      </c>
      <c r="O5980" s="6" t="str">
        <f>VLOOKUP(B5980,Master!$A$2:$C$11,2,FALSE)</f>
        <v>Asia</v>
      </c>
      <c r="Q5980" s="39" t="str">
        <f>VLOOKUP(D5980,GL_Master!$A$1:$D$80,2,FALSE)</f>
        <v>PL</v>
      </c>
      <c r="R5980" s="39" t="str">
        <f>VLOOKUP(D5980,GL_Master!$A$1:$D$80,3,FALSE)</f>
        <v>Salary wages &amp; benefits</v>
      </c>
      <c r="S5980" s="39" t="str">
        <f>VLOOKUP(D5980,GL_Master!$A$1:$D$80,4,FALSE)</f>
        <v>Employee benefits expense</v>
      </c>
    </row>
    <row r="5981" spans="1:19" x14ac:dyDescent="0.25">
      <c r="A5981" s="39" t="s">
        <v>262</v>
      </c>
      <c r="B5981" s="39" t="s">
        <v>43</v>
      </c>
      <c r="C5981" s="7">
        <v>44013</v>
      </c>
      <c r="D5981" s="39" t="s">
        <v>97</v>
      </c>
      <c r="E5981" s="39">
        <v>835</v>
      </c>
      <c r="F5981" s="82">
        <f t="shared" si="279"/>
        <v>0.83499999999999996</v>
      </c>
      <c r="G5981" s="39">
        <f>VLOOKUP(N5981,Currecny_M!$A$1:$P$10,2,FALSE)</f>
        <v>2.35</v>
      </c>
      <c r="H5981" s="39">
        <f>MATCH(C5981,Currecny_M!$A$1:$P$1,0)</f>
        <v>5</v>
      </c>
      <c r="I5981" s="39">
        <f>VLOOKUP(N5981,Currecny_M!$A$1:$P$10,MATCH(Database!C5981,Currecny_M!$A$1:$P$1,0),FALSE)</f>
        <v>2.41</v>
      </c>
      <c r="J5981" s="82">
        <f t="shared" si="280"/>
        <v>2.0123500000000001</v>
      </c>
      <c r="K5981" s="39">
        <f>VLOOKUP('Cover page'!$B$6,Currecny_M!$A$1:$P$10,MATCH(Database!C5981,Currecny_M!$A$1:$P$1,0),FALSE)</f>
        <v>1</v>
      </c>
      <c r="L5981" s="82">
        <f t="shared" si="281"/>
        <v>2.0123500000000001</v>
      </c>
      <c r="M5981" s="82">
        <f>((E5981/$F$1)*VLOOKUP(N5981,Currecny_M!$A$1:$P$10,MATCH(Database!C5981,Currecny_M!$A$1:$P$1,0),FALSE))/VLOOKUP('Cover page'!$B$6,Currecny_M!$A$1:$P$10,MATCH(Database!C5981,Currecny_M!$A$1:$P$1,0),FALSE)</f>
        <v>2.0123500000000001</v>
      </c>
      <c r="N5981" s="6" t="str">
        <f>VLOOKUP(B5981,Master!$A$2:$C$11,3,FALSE)</f>
        <v>Thai</v>
      </c>
      <c r="O5981" s="6" t="str">
        <f>VLOOKUP(B5981,Master!$A$2:$C$11,2,FALSE)</f>
        <v>Asia</v>
      </c>
      <c r="Q5981" s="39" t="str">
        <f>VLOOKUP(D5981,GL_Master!$A$1:$D$80,2,FALSE)</f>
        <v>PL</v>
      </c>
      <c r="R5981" s="39" t="str">
        <f>VLOOKUP(D5981,GL_Master!$A$1:$D$80,3,FALSE)</f>
        <v>Salary wages &amp; benefits</v>
      </c>
      <c r="S5981" s="39" t="str">
        <f>VLOOKUP(D5981,GL_Master!$A$1:$D$80,4,FALSE)</f>
        <v>Employee benefits expense</v>
      </c>
    </row>
    <row r="5982" spans="1:19" x14ac:dyDescent="0.25">
      <c r="A5982" s="39" t="s">
        <v>262</v>
      </c>
      <c r="B5982" s="39" t="s">
        <v>43</v>
      </c>
      <c r="C5982" s="7">
        <v>44013</v>
      </c>
      <c r="D5982" s="39" t="s">
        <v>98</v>
      </c>
      <c r="E5982" s="39">
        <v>1639</v>
      </c>
      <c r="F5982" s="82">
        <f t="shared" si="279"/>
        <v>1.639</v>
      </c>
      <c r="G5982" s="39">
        <f>VLOOKUP(N5982,Currecny_M!$A$1:$P$10,2,FALSE)</f>
        <v>2.35</v>
      </c>
      <c r="H5982" s="39">
        <f>MATCH(C5982,Currecny_M!$A$1:$P$1,0)</f>
        <v>5</v>
      </c>
      <c r="I5982" s="39">
        <f>VLOOKUP(N5982,Currecny_M!$A$1:$P$10,MATCH(Database!C5982,Currecny_M!$A$1:$P$1,0),FALSE)</f>
        <v>2.41</v>
      </c>
      <c r="J5982" s="82">
        <f t="shared" si="280"/>
        <v>3.9499900000000001</v>
      </c>
      <c r="K5982" s="39">
        <f>VLOOKUP('Cover page'!$B$6,Currecny_M!$A$1:$P$10,MATCH(Database!C5982,Currecny_M!$A$1:$P$1,0),FALSE)</f>
        <v>1</v>
      </c>
      <c r="L5982" s="82">
        <f t="shared" si="281"/>
        <v>3.9499900000000001</v>
      </c>
      <c r="M5982" s="82">
        <f>((E5982/$F$1)*VLOOKUP(N5982,Currecny_M!$A$1:$P$10,MATCH(Database!C5982,Currecny_M!$A$1:$P$1,0),FALSE))/VLOOKUP('Cover page'!$B$6,Currecny_M!$A$1:$P$10,MATCH(Database!C5982,Currecny_M!$A$1:$P$1,0),FALSE)</f>
        <v>3.9499900000000001</v>
      </c>
      <c r="N5982" s="6" t="str">
        <f>VLOOKUP(B5982,Master!$A$2:$C$11,3,FALSE)</f>
        <v>Thai</v>
      </c>
      <c r="O5982" s="6" t="str">
        <f>VLOOKUP(B5982,Master!$A$2:$C$11,2,FALSE)</f>
        <v>Asia</v>
      </c>
      <c r="Q5982" s="39" t="str">
        <f>VLOOKUP(D5982,GL_Master!$A$1:$D$80,2,FALSE)</f>
        <v>PL</v>
      </c>
      <c r="R5982" s="39" t="str">
        <f>VLOOKUP(D5982,GL_Master!$A$1:$D$80,3,FALSE)</f>
        <v>Salary wages &amp; benefits</v>
      </c>
      <c r="S5982" s="39" t="str">
        <f>VLOOKUP(D5982,GL_Master!$A$1:$D$80,4,FALSE)</f>
        <v>Employee benefits expense</v>
      </c>
    </row>
    <row r="5983" spans="1:19" x14ac:dyDescent="0.25">
      <c r="A5983" s="39" t="s">
        <v>262</v>
      </c>
      <c r="B5983" s="39" t="s">
        <v>43</v>
      </c>
      <c r="C5983" s="7">
        <v>44013</v>
      </c>
      <c r="D5983" s="39" t="s">
        <v>99</v>
      </c>
      <c r="E5983" s="39">
        <v>820</v>
      </c>
      <c r="F5983" s="82">
        <f t="shared" si="279"/>
        <v>0.82</v>
      </c>
      <c r="G5983" s="39">
        <f>VLOOKUP(N5983,Currecny_M!$A$1:$P$10,2,FALSE)</f>
        <v>2.35</v>
      </c>
      <c r="H5983" s="39">
        <f>MATCH(C5983,Currecny_M!$A$1:$P$1,0)</f>
        <v>5</v>
      </c>
      <c r="I5983" s="39">
        <f>VLOOKUP(N5983,Currecny_M!$A$1:$P$10,MATCH(Database!C5983,Currecny_M!$A$1:$P$1,0),FALSE)</f>
        <v>2.41</v>
      </c>
      <c r="J5983" s="82">
        <f t="shared" si="280"/>
        <v>1.9762</v>
      </c>
      <c r="K5983" s="39">
        <f>VLOOKUP('Cover page'!$B$6,Currecny_M!$A$1:$P$10,MATCH(Database!C5983,Currecny_M!$A$1:$P$1,0),FALSE)</f>
        <v>1</v>
      </c>
      <c r="L5983" s="82">
        <f t="shared" si="281"/>
        <v>1.9762</v>
      </c>
      <c r="M5983" s="82">
        <f>((E5983/$F$1)*VLOOKUP(N5983,Currecny_M!$A$1:$P$10,MATCH(Database!C5983,Currecny_M!$A$1:$P$1,0),FALSE))/VLOOKUP('Cover page'!$B$6,Currecny_M!$A$1:$P$10,MATCH(Database!C5983,Currecny_M!$A$1:$P$1,0),FALSE)</f>
        <v>1.9762</v>
      </c>
      <c r="N5983" s="6" t="str">
        <f>VLOOKUP(B5983,Master!$A$2:$C$11,3,FALSE)</f>
        <v>Thai</v>
      </c>
      <c r="O5983" s="6" t="str">
        <f>VLOOKUP(B5983,Master!$A$2:$C$11,2,FALSE)</f>
        <v>Asia</v>
      </c>
      <c r="Q5983" s="39" t="str">
        <f>VLOOKUP(D5983,GL_Master!$A$1:$D$80,2,FALSE)</f>
        <v>PL</v>
      </c>
      <c r="R5983" s="39" t="str">
        <f>VLOOKUP(D5983,GL_Master!$A$1:$D$80,3,FALSE)</f>
        <v>Salary wages &amp; benefits</v>
      </c>
      <c r="S5983" s="39" t="str">
        <f>VLOOKUP(D5983,GL_Master!$A$1:$D$80,4,FALSE)</f>
        <v>Employee benefits expense</v>
      </c>
    </row>
    <row r="5984" spans="1:19" x14ac:dyDescent="0.25">
      <c r="A5984" s="39" t="s">
        <v>262</v>
      </c>
      <c r="B5984" s="39" t="s">
        <v>43</v>
      </c>
      <c r="C5984" s="7">
        <v>44013</v>
      </c>
      <c r="D5984" s="39" t="s">
        <v>100</v>
      </c>
      <c r="E5984" s="39">
        <v>5523</v>
      </c>
      <c r="F5984" s="82">
        <f t="shared" si="279"/>
        <v>5.5229999999999997</v>
      </c>
      <c r="G5984" s="39">
        <f>VLOOKUP(N5984,Currecny_M!$A$1:$P$10,2,FALSE)</f>
        <v>2.35</v>
      </c>
      <c r="H5984" s="39">
        <f>MATCH(C5984,Currecny_M!$A$1:$P$1,0)</f>
        <v>5</v>
      </c>
      <c r="I5984" s="39">
        <f>VLOOKUP(N5984,Currecny_M!$A$1:$P$10,MATCH(Database!C5984,Currecny_M!$A$1:$P$1,0),FALSE)</f>
        <v>2.41</v>
      </c>
      <c r="J5984" s="82">
        <f t="shared" si="280"/>
        <v>13.31043</v>
      </c>
      <c r="K5984" s="39">
        <f>VLOOKUP('Cover page'!$B$6,Currecny_M!$A$1:$P$10,MATCH(Database!C5984,Currecny_M!$A$1:$P$1,0),FALSE)</f>
        <v>1</v>
      </c>
      <c r="L5984" s="82">
        <f t="shared" si="281"/>
        <v>13.31043</v>
      </c>
      <c r="M5984" s="82">
        <f>((E5984/$F$1)*VLOOKUP(N5984,Currecny_M!$A$1:$P$10,MATCH(Database!C5984,Currecny_M!$A$1:$P$1,0),FALSE))/VLOOKUP('Cover page'!$B$6,Currecny_M!$A$1:$P$10,MATCH(Database!C5984,Currecny_M!$A$1:$P$1,0),FALSE)</f>
        <v>13.31043</v>
      </c>
      <c r="N5984" s="6" t="str">
        <f>VLOOKUP(B5984,Master!$A$2:$C$11,3,FALSE)</f>
        <v>Thai</v>
      </c>
      <c r="O5984" s="6" t="str">
        <f>VLOOKUP(B5984,Master!$A$2:$C$11,2,FALSE)</f>
        <v>Asia</v>
      </c>
      <c r="Q5984" s="39" t="str">
        <f>VLOOKUP(D5984,GL_Master!$A$1:$D$80,2,FALSE)</f>
        <v>PL</v>
      </c>
      <c r="R5984" s="39" t="str">
        <f>VLOOKUP(D5984,GL_Master!$A$1:$D$80,3,FALSE)</f>
        <v>Salary wages &amp; benefits</v>
      </c>
      <c r="S5984" s="39" t="str">
        <f>VLOOKUP(D5984,GL_Master!$A$1:$D$80,4,FALSE)</f>
        <v>Employee benefits expense</v>
      </c>
    </row>
    <row r="5985" spans="1:19" x14ac:dyDescent="0.25">
      <c r="A5985" s="39" t="s">
        <v>262</v>
      </c>
      <c r="B5985" s="39" t="s">
        <v>43</v>
      </c>
      <c r="C5985" s="7">
        <v>44013</v>
      </c>
      <c r="D5985" s="39" t="s">
        <v>30</v>
      </c>
      <c r="E5985" s="39">
        <v>1593</v>
      </c>
      <c r="F5985" s="82">
        <f t="shared" si="279"/>
        <v>1.593</v>
      </c>
      <c r="G5985" s="39">
        <f>VLOOKUP(N5985,Currecny_M!$A$1:$P$10,2,FALSE)</f>
        <v>2.35</v>
      </c>
      <c r="H5985" s="39">
        <f>MATCH(C5985,Currecny_M!$A$1:$P$1,0)</f>
        <v>5</v>
      </c>
      <c r="I5985" s="39">
        <f>VLOOKUP(N5985,Currecny_M!$A$1:$P$10,MATCH(Database!C5985,Currecny_M!$A$1:$P$1,0),FALSE)</f>
        <v>2.41</v>
      </c>
      <c r="J5985" s="82">
        <f t="shared" si="280"/>
        <v>3.8391300000000004</v>
      </c>
      <c r="K5985" s="39">
        <f>VLOOKUP('Cover page'!$B$6,Currecny_M!$A$1:$P$10,MATCH(Database!C5985,Currecny_M!$A$1:$P$1,0),FALSE)</f>
        <v>1</v>
      </c>
      <c r="L5985" s="82">
        <f t="shared" si="281"/>
        <v>3.8391300000000004</v>
      </c>
      <c r="M5985" s="82">
        <f>((E5985/$F$1)*VLOOKUP(N5985,Currecny_M!$A$1:$P$10,MATCH(Database!C5985,Currecny_M!$A$1:$P$1,0),FALSE))/VLOOKUP('Cover page'!$B$6,Currecny_M!$A$1:$P$10,MATCH(Database!C5985,Currecny_M!$A$1:$P$1,0),FALSE)</f>
        <v>3.8391300000000004</v>
      </c>
      <c r="N5985" s="6" t="str">
        <f>VLOOKUP(B5985,Master!$A$2:$C$11,3,FALSE)</f>
        <v>Thai</v>
      </c>
      <c r="O5985" s="6" t="str">
        <f>VLOOKUP(B5985,Master!$A$2:$C$11,2,FALSE)</f>
        <v>Asia</v>
      </c>
      <c r="Q5985" s="39" t="str">
        <f>VLOOKUP(D5985,GL_Master!$A$1:$D$80,2,FALSE)</f>
        <v>PL</v>
      </c>
      <c r="R5985" s="39" t="str">
        <f>VLOOKUP(D5985,GL_Master!$A$1:$D$80,3,FALSE)</f>
        <v>Travelling and conveyance</v>
      </c>
      <c r="S5985" s="39" t="str">
        <f>VLOOKUP(D5985,GL_Master!$A$1:$D$80,4,FALSE)</f>
        <v>Local conveyance</v>
      </c>
    </row>
    <row r="5986" spans="1:19" x14ac:dyDescent="0.25">
      <c r="A5986" s="39" t="s">
        <v>262</v>
      </c>
      <c r="B5986" s="39" t="s">
        <v>43</v>
      </c>
      <c r="C5986" s="7">
        <v>44013</v>
      </c>
      <c r="D5986" s="39" t="s">
        <v>31</v>
      </c>
      <c r="E5986" s="39">
        <v>812</v>
      </c>
      <c r="F5986" s="82">
        <f t="shared" si="279"/>
        <v>0.81200000000000006</v>
      </c>
      <c r="G5986" s="39">
        <f>VLOOKUP(N5986,Currecny_M!$A$1:$P$10,2,FALSE)</f>
        <v>2.35</v>
      </c>
      <c r="H5986" s="39">
        <f>MATCH(C5986,Currecny_M!$A$1:$P$1,0)</f>
        <v>5</v>
      </c>
      <c r="I5986" s="39">
        <f>VLOOKUP(N5986,Currecny_M!$A$1:$P$10,MATCH(Database!C5986,Currecny_M!$A$1:$P$1,0),FALSE)</f>
        <v>2.41</v>
      </c>
      <c r="J5986" s="82">
        <f t="shared" si="280"/>
        <v>1.9569200000000002</v>
      </c>
      <c r="K5986" s="39">
        <f>VLOOKUP('Cover page'!$B$6,Currecny_M!$A$1:$P$10,MATCH(Database!C5986,Currecny_M!$A$1:$P$1,0),FALSE)</f>
        <v>1</v>
      </c>
      <c r="L5986" s="82">
        <f t="shared" si="281"/>
        <v>1.9569200000000002</v>
      </c>
      <c r="M5986" s="82">
        <f>((E5986/$F$1)*VLOOKUP(N5986,Currecny_M!$A$1:$P$10,MATCH(Database!C5986,Currecny_M!$A$1:$P$1,0),FALSE))/VLOOKUP('Cover page'!$B$6,Currecny_M!$A$1:$P$10,MATCH(Database!C5986,Currecny_M!$A$1:$P$1,0),FALSE)</f>
        <v>1.9569200000000002</v>
      </c>
      <c r="N5986" s="6" t="str">
        <f>VLOOKUP(B5986,Master!$A$2:$C$11,3,FALSE)</f>
        <v>Thai</v>
      </c>
      <c r="O5986" s="6" t="str">
        <f>VLOOKUP(B5986,Master!$A$2:$C$11,2,FALSE)</f>
        <v>Asia</v>
      </c>
      <c r="Q5986" s="39" t="str">
        <f>VLOOKUP(D5986,GL_Master!$A$1:$D$80,2,FALSE)</f>
        <v>PL</v>
      </c>
      <c r="R5986" s="39" t="str">
        <f>VLOOKUP(D5986,GL_Master!$A$1:$D$80,3,FALSE)</f>
        <v>Office expenses</v>
      </c>
      <c r="S5986" s="39" t="str">
        <f>VLOOKUP(D5986,GL_Master!$A$1:$D$80,4,FALSE)</f>
        <v>Parking charges</v>
      </c>
    </row>
    <row r="5987" spans="1:19" x14ac:dyDescent="0.25">
      <c r="A5987" s="39" t="s">
        <v>262</v>
      </c>
      <c r="B5987" s="39" t="s">
        <v>43</v>
      </c>
      <c r="C5987" s="7">
        <v>44013</v>
      </c>
      <c r="D5987" s="39" t="s">
        <v>101</v>
      </c>
      <c r="E5987" s="39">
        <v>820</v>
      </c>
      <c r="F5987" s="82">
        <f t="shared" si="279"/>
        <v>0.82</v>
      </c>
      <c r="G5987" s="39">
        <f>VLOOKUP(N5987,Currecny_M!$A$1:$P$10,2,FALSE)</f>
        <v>2.35</v>
      </c>
      <c r="H5987" s="39">
        <f>MATCH(C5987,Currecny_M!$A$1:$P$1,0)</f>
        <v>5</v>
      </c>
      <c r="I5987" s="39">
        <f>VLOOKUP(N5987,Currecny_M!$A$1:$P$10,MATCH(Database!C5987,Currecny_M!$A$1:$P$1,0),FALSE)</f>
        <v>2.41</v>
      </c>
      <c r="J5987" s="82">
        <f t="shared" si="280"/>
        <v>1.9762</v>
      </c>
      <c r="K5987" s="39">
        <f>VLOOKUP('Cover page'!$B$6,Currecny_M!$A$1:$P$10,MATCH(Database!C5987,Currecny_M!$A$1:$P$1,0),FALSE)</f>
        <v>1</v>
      </c>
      <c r="L5987" s="82">
        <f t="shared" si="281"/>
        <v>1.9762</v>
      </c>
      <c r="M5987" s="82">
        <f>((E5987/$F$1)*VLOOKUP(N5987,Currecny_M!$A$1:$P$10,MATCH(Database!C5987,Currecny_M!$A$1:$P$1,0),FALSE))/VLOOKUP('Cover page'!$B$6,Currecny_M!$A$1:$P$10,MATCH(Database!C5987,Currecny_M!$A$1:$P$1,0),FALSE)</f>
        <v>1.9762</v>
      </c>
      <c r="N5987" s="6" t="str">
        <f>VLOOKUP(B5987,Master!$A$2:$C$11,3,FALSE)</f>
        <v>Thai</v>
      </c>
      <c r="O5987" s="6" t="str">
        <f>VLOOKUP(B5987,Master!$A$2:$C$11,2,FALSE)</f>
        <v>Asia</v>
      </c>
      <c r="Q5987" s="39" t="str">
        <f>VLOOKUP(D5987,GL_Master!$A$1:$D$80,2,FALSE)</f>
        <v>PL</v>
      </c>
      <c r="R5987" s="39" t="str">
        <f>VLOOKUP(D5987,GL_Master!$A$1:$D$80,3,FALSE)</f>
        <v>COGS</v>
      </c>
      <c r="S5987" s="39" t="str">
        <f>VLOOKUP(D5987,GL_Master!$A$1:$D$80,4,FALSE)</f>
        <v>Purchase of other traded goods</v>
      </c>
    </row>
    <row r="5988" spans="1:19" x14ac:dyDescent="0.25">
      <c r="A5988" s="39" t="s">
        <v>262</v>
      </c>
      <c r="B5988" s="39" t="s">
        <v>43</v>
      </c>
      <c r="C5988" s="7">
        <v>44013</v>
      </c>
      <c r="D5988" s="39" t="s">
        <v>102</v>
      </c>
      <c r="E5988" s="39">
        <v>827</v>
      </c>
      <c r="F5988" s="82">
        <f t="shared" si="279"/>
        <v>0.82699999999999996</v>
      </c>
      <c r="G5988" s="39">
        <f>VLOOKUP(N5988,Currecny_M!$A$1:$P$10,2,FALSE)</f>
        <v>2.35</v>
      </c>
      <c r="H5988" s="39">
        <f>MATCH(C5988,Currecny_M!$A$1:$P$1,0)</f>
        <v>5</v>
      </c>
      <c r="I5988" s="39">
        <f>VLOOKUP(N5988,Currecny_M!$A$1:$P$10,MATCH(Database!C5988,Currecny_M!$A$1:$P$1,0),FALSE)</f>
        <v>2.41</v>
      </c>
      <c r="J5988" s="82">
        <f t="shared" si="280"/>
        <v>1.9930700000000001</v>
      </c>
      <c r="K5988" s="39">
        <f>VLOOKUP('Cover page'!$B$6,Currecny_M!$A$1:$P$10,MATCH(Database!C5988,Currecny_M!$A$1:$P$1,0),FALSE)</f>
        <v>1</v>
      </c>
      <c r="L5988" s="82">
        <f t="shared" si="281"/>
        <v>1.9930700000000001</v>
      </c>
      <c r="M5988" s="82">
        <f>((E5988/$F$1)*VLOOKUP(N5988,Currecny_M!$A$1:$P$10,MATCH(Database!C5988,Currecny_M!$A$1:$P$1,0),FALSE))/VLOOKUP('Cover page'!$B$6,Currecny_M!$A$1:$P$10,MATCH(Database!C5988,Currecny_M!$A$1:$P$1,0),FALSE)</f>
        <v>1.9930700000000001</v>
      </c>
      <c r="N5988" s="6" t="str">
        <f>VLOOKUP(B5988,Master!$A$2:$C$11,3,FALSE)</f>
        <v>Thai</v>
      </c>
      <c r="O5988" s="6" t="str">
        <f>VLOOKUP(B5988,Master!$A$2:$C$11,2,FALSE)</f>
        <v>Asia</v>
      </c>
      <c r="Q5988" s="39" t="str">
        <f>VLOOKUP(D5988,GL_Master!$A$1:$D$80,2,FALSE)</f>
        <v>PL</v>
      </c>
      <c r="R5988" s="39" t="str">
        <f>VLOOKUP(D5988,GL_Master!$A$1:$D$80,3,FALSE)</f>
        <v>Staff welfare expenses</v>
      </c>
      <c r="S5988" s="39" t="str">
        <f>VLOOKUP(D5988,GL_Master!$A$1:$D$80,4,FALSE)</f>
        <v>Diwali Expense</v>
      </c>
    </row>
    <row r="5989" spans="1:19" x14ac:dyDescent="0.25">
      <c r="A5989" s="39" t="s">
        <v>262</v>
      </c>
      <c r="B5989" s="39" t="s">
        <v>43</v>
      </c>
      <c r="C5989" s="7">
        <v>44013</v>
      </c>
      <c r="D5989" s="39" t="s">
        <v>20</v>
      </c>
      <c r="E5989" s="39">
        <v>1639</v>
      </c>
      <c r="F5989" s="82">
        <f t="shared" si="279"/>
        <v>1.639</v>
      </c>
      <c r="G5989" s="39">
        <f>VLOOKUP(N5989,Currecny_M!$A$1:$P$10,2,FALSE)</f>
        <v>2.35</v>
      </c>
      <c r="H5989" s="39">
        <f>MATCH(C5989,Currecny_M!$A$1:$P$1,0)</f>
        <v>5</v>
      </c>
      <c r="I5989" s="39">
        <f>VLOOKUP(N5989,Currecny_M!$A$1:$P$10,MATCH(Database!C5989,Currecny_M!$A$1:$P$1,0),FALSE)</f>
        <v>2.41</v>
      </c>
      <c r="J5989" s="82">
        <f t="shared" si="280"/>
        <v>3.9499900000000001</v>
      </c>
      <c r="K5989" s="39">
        <f>VLOOKUP('Cover page'!$B$6,Currecny_M!$A$1:$P$10,MATCH(Database!C5989,Currecny_M!$A$1:$P$1,0),FALSE)</f>
        <v>1</v>
      </c>
      <c r="L5989" s="82">
        <f t="shared" si="281"/>
        <v>3.9499900000000001</v>
      </c>
      <c r="M5989" s="82">
        <f>((E5989/$F$1)*VLOOKUP(N5989,Currecny_M!$A$1:$P$10,MATCH(Database!C5989,Currecny_M!$A$1:$P$1,0),FALSE))/VLOOKUP('Cover page'!$B$6,Currecny_M!$A$1:$P$10,MATCH(Database!C5989,Currecny_M!$A$1:$P$1,0),FALSE)</f>
        <v>3.9499900000000001</v>
      </c>
      <c r="N5989" s="6" t="str">
        <f>VLOOKUP(B5989,Master!$A$2:$C$11,3,FALSE)</f>
        <v>Thai</v>
      </c>
      <c r="O5989" s="6" t="str">
        <f>VLOOKUP(B5989,Master!$A$2:$C$11,2,FALSE)</f>
        <v>Asia</v>
      </c>
      <c r="Q5989" s="39" t="str">
        <f>VLOOKUP(D5989,GL_Master!$A$1:$D$80,2,FALSE)</f>
        <v>PL</v>
      </c>
      <c r="R5989" s="39" t="str">
        <f>VLOOKUP(D5989,GL_Master!$A$1:$D$80,3,FALSE)</f>
        <v>Selling and Marketing expenses</v>
      </c>
      <c r="S5989" s="39" t="str">
        <f>VLOOKUP(D5989,GL_Master!$A$1:$D$80,4,FALSE)</f>
        <v>Business promotion</v>
      </c>
    </row>
    <row r="5990" spans="1:19" x14ac:dyDescent="0.25">
      <c r="A5990" s="39" t="s">
        <v>262</v>
      </c>
      <c r="B5990" s="39" t="s">
        <v>43</v>
      </c>
      <c r="C5990" s="7">
        <v>44013</v>
      </c>
      <c r="D5990" s="39" t="s">
        <v>29</v>
      </c>
      <c r="E5990" s="39">
        <v>1547</v>
      </c>
      <c r="F5990" s="82">
        <f t="shared" si="279"/>
        <v>1.5469999999999999</v>
      </c>
      <c r="G5990" s="39">
        <f>VLOOKUP(N5990,Currecny_M!$A$1:$P$10,2,FALSE)</f>
        <v>2.35</v>
      </c>
      <c r="H5990" s="39">
        <f>MATCH(C5990,Currecny_M!$A$1:$P$1,0)</f>
        <v>5</v>
      </c>
      <c r="I5990" s="39">
        <f>VLOOKUP(N5990,Currecny_M!$A$1:$P$10,MATCH(Database!C5990,Currecny_M!$A$1:$P$1,0),FALSE)</f>
        <v>2.41</v>
      </c>
      <c r="J5990" s="82">
        <f t="shared" si="280"/>
        <v>3.7282700000000002</v>
      </c>
      <c r="K5990" s="39">
        <f>VLOOKUP('Cover page'!$B$6,Currecny_M!$A$1:$P$10,MATCH(Database!C5990,Currecny_M!$A$1:$P$1,0),FALSE)</f>
        <v>1</v>
      </c>
      <c r="L5990" s="82">
        <f t="shared" si="281"/>
        <v>3.7282700000000002</v>
      </c>
      <c r="M5990" s="82">
        <f>((E5990/$F$1)*VLOOKUP(N5990,Currecny_M!$A$1:$P$10,MATCH(Database!C5990,Currecny_M!$A$1:$P$1,0),FALSE))/VLOOKUP('Cover page'!$B$6,Currecny_M!$A$1:$P$10,MATCH(Database!C5990,Currecny_M!$A$1:$P$1,0),FALSE)</f>
        <v>3.7282700000000002</v>
      </c>
      <c r="N5990" s="6" t="str">
        <f>VLOOKUP(B5990,Master!$A$2:$C$11,3,FALSE)</f>
        <v>Thai</v>
      </c>
      <c r="O5990" s="6" t="str">
        <f>VLOOKUP(B5990,Master!$A$2:$C$11,2,FALSE)</f>
        <v>Asia</v>
      </c>
      <c r="Q5990" s="39" t="str">
        <f>VLOOKUP(D5990,GL_Master!$A$1:$D$80,2,FALSE)</f>
        <v>PL</v>
      </c>
      <c r="R5990" s="39" t="str">
        <f>VLOOKUP(D5990,GL_Master!$A$1:$D$80,3,FALSE)</f>
        <v>Communication &amp; internet exp</v>
      </c>
      <c r="S5990" s="39" t="str">
        <f>VLOOKUP(D5990,GL_Master!$A$1:$D$80,4,FALSE)</f>
        <v>Communication cost</v>
      </c>
    </row>
    <row r="5991" spans="1:19" x14ac:dyDescent="0.25">
      <c r="A5991" s="39" t="s">
        <v>262</v>
      </c>
      <c r="B5991" s="39" t="s">
        <v>43</v>
      </c>
      <c r="C5991" s="7">
        <v>44013</v>
      </c>
      <c r="D5991" s="39" t="s">
        <v>41</v>
      </c>
      <c r="E5991" s="39">
        <v>781</v>
      </c>
      <c r="F5991" s="82">
        <f t="shared" si="279"/>
        <v>0.78100000000000003</v>
      </c>
      <c r="G5991" s="39">
        <f>VLOOKUP(N5991,Currecny_M!$A$1:$P$10,2,FALSE)</f>
        <v>2.35</v>
      </c>
      <c r="H5991" s="39">
        <f>MATCH(C5991,Currecny_M!$A$1:$P$1,0)</f>
        <v>5</v>
      </c>
      <c r="I5991" s="39">
        <f>VLOOKUP(N5991,Currecny_M!$A$1:$P$10,MATCH(Database!C5991,Currecny_M!$A$1:$P$1,0),FALSE)</f>
        <v>2.41</v>
      </c>
      <c r="J5991" s="82">
        <f t="shared" si="280"/>
        <v>1.8822100000000002</v>
      </c>
      <c r="K5991" s="39">
        <f>VLOOKUP('Cover page'!$B$6,Currecny_M!$A$1:$P$10,MATCH(Database!C5991,Currecny_M!$A$1:$P$1,0),FALSE)</f>
        <v>1</v>
      </c>
      <c r="L5991" s="82">
        <f t="shared" si="281"/>
        <v>1.8822100000000002</v>
      </c>
      <c r="M5991" s="82">
        <f>((E5991/$F$1)*VLOOKUP(N5991,Currecny_M!$A$1:$P$10,MATCH(Database!C5991,Currecny_M!$A$1:$P$1,0),FALSE))/VLOOKUP('Cover page'!$B$6,Currecny_M!$A$1:$P$10,MATCH(Database!C5991,Currecny_M!$A$1:$P$1,0),FALSE)</f>
        <v>1.8822100000000002</v>
      </c>
      <c r="N5991" s="6" t="str">
        <f>VLOOKUP(B5991,Master!$A$2:$C$11,3,FALSE)</f>
        <v>Thai</v>
      </c>
      <c r="O5991" s="6" t="str">
        <f>VLOOKUP(B5991,Master!$A$2:$C$11,2,FALSE)</f>
        <v>Asia</v>
      </c>
      <c r="Q5991" s="39" t="str">
        <f>VLOOKUP(D5991,GL_Master!$A$1:$D$80,2,FALSE)</f>
        <v>PL</v>
      </c>
      <c r="R5991" s="39" t="str">
        <f>VLOOKUP(D5991,GL_Master!$A$1:$D$80,3,FALSE)</f>
        <v>Communication &amp; internet exp</v>
      </c>
      <c r="S5991" s="39" t="str">
        <f>VLOOKUP(D5991,GL_Master!$A$1:$D$80,4,FALSE)</f>
        <v>Communication cost</v>
      </c>
    </row>
    <row r="5992" spans="1:19" x14ac:dyDescent="0.25">
      <c r="A5992" s="39" t="s">
        <v>262</v>
      </c>
      <c r="B5992" s="39" t="s">
        <v>43</v>
      </c>
      <c r="C5992" s="7">
        <v>44013</v>
      </c>
      <c r="D5992" s="39" t="s">
        <v>103</v>
      </c>
      <c r="E5992" s="39">
        <v>1670</v>
      </c>
      <c r="F5992" s="82">
        <f t="shared" si="279"/>
        <v>1.67</v>
      </c>
      <c r="G5992" s="39">
        <f>VLOOKUP(N5992,Currecny_M!$A$1:$P$10,2,FALSE)</f>
        <v>2.35</v>
      </c>
      <c r="H5992" s="39">
        <f>MATCH(C5992,Currecny_M!$A$1:$P$1,0)</f>
        <v>5</v>
      </c>
      <c r="I5992" s="39">
        <f>VLOOKUP(N5992,Currecny_M!$A$1:$P$10,MATCH(Database!C5992,Currecny_M!$A$1:$P$1,0),FALSE)</f>
        <v>2.41</v>
      </c>
      <c r="J5992" s="82">
        <f t="shared" si="280"/>
        <v>4.0247000000000002</v>
      </c>
      <c r="K5992" s="39">
        <f>VLOOKUP('Cover page'!$B$6,Currecny_M!$A$1:$P$10,MATCH(Database!C5992,Currecny_M!$A$1:$P$1,0),FALSE)</f>
        <v>1</v>
      </c>
      <c r="L5992" s="82">
        <f t="shared" si="281"/>
        <v>4.0247000000000002</v>
      </c>
      <c r="M5992" s="82">
        <f>((E5992/$F$1)*VLOOKUP(N5992,Currecny_M!$A$1:$P$10,MATCH(Database!C5992,Currecny_M!$A$1:$P$1,0),FALSE))/VLOOKUP('Cover page'!$B$6,Currecny_M!$A$1:$P$10,MATCH(Database!C5992,Currecny_M!$A$1:$P$1,0),FALSE)</f>
        <v>4.0247000000000002</v>
      </c>
      <c r="N5992" s="6" t="str">
        <f>VLOOKUP(B5992,Master!$A$2:$C$11,3,FALSE)</f>
        <v>Thai</v>
      </c>
      <c r="O5992" s="6" t="str">
        <f>VLOOKUP(B5992,Master!$A$2:$C$11,2,FALSE)</f>
        <v>Asia</v>
      </c>
      <c r="Q5992" s="39" t="str">
        <f>VLOOKUP(D5992,GL_Master!$A$1:$D$80,2,FALSE)</f>
        <v>PL</v>
      </c>
      <c r="R5992" s="39" t="str">
        <f>VLOOKUP(D5992,GL_Master!$A$1:$D$80,3,FALSE)</f>
        <v>Communication &amp; internet exp</v>
      </c>
      <c r="S5992" s="39" t="str">
        <f>VLOOKUP(D5992,GL_Master!$A$1:$D$80,4,FALSE)</f>
        <v>Communication cost</v>
      </c>
    </row>
    <row r="5993" spans="1:19" x14ac:dyDescent="0.25">
      <c r="A5993" s="39" t="s">
        <v>262</v>
      </c>
      <c r="B5993" s="39" t="s">
        <v>43</v>
      </c>
      <c r="C5993" s="7">
        <v>44013</v>
      </c>
      <c r="D5993" s="39" t="s">
        <v>104</v>
      </c>
      <c r="E5993" s="39">
        <v>2413</v>
      </c>
      <c r="F5993" s="82">
        <f t="shared" si="279"/>
        <v>2.4129999999999998</v>
      </c>
      <c r="G5993" s="39">
        <f>VLOOKUP(N5993,Currecny_M!$A$1:$P$10,2,FALSE)</f>
        <v>2.35</v>
      </c>
      <c r="H5993" s="39">
        <f>MATCH(C5993,Currecny_M!$A$1:$P$1,0)</f>
        <v>5</v>
      </c>
      <c r="I5993" s="39">
        <f>VLOOKUP(N5993,Currecny_M!$A$1:$P$10,MATCH(Database!C5993,Currecny_M!$A$1:$P$1,0),FALSE)</f>
        <v>2.41</v>
      </c>
      <c r="J5993" s="82">
        <f t="shared" si="280"/>
        <v>5.8153300000000003</v>
      </c>
      <c r="K5993" s="39">
        <f>VLOOKUP('Cover page'!$B$6,Currecny_M!$A$1:$P$10,MATCH(Database!C5993,Currecny_M!$A$1:$P$1,0),FALSE)</f>
        <v>1</v>
      </c>
      <c r="L5993" s="82">
        <f t="shared" si="281"/>
        <v>5.8153300000000003</v>
      </c>
      <c r="M5993" s="82">
        <f>((E5993/$F$1)*VLOOKUP(N5993,Currecny_M!$A$1:$P$10,MATCH(Database!C5993,Currecny_M!$A$1:$P$1,0),FALSE))/VLOOKUP('Cover page'!$B$6,Currecny_M!$A$1:$P$10,MATCH(Database!C5993,Currecny_M!$A$1:$P$1,0),FALSE)</f>
        <v>5.8153300000000003</v>
      </c>
      <c r="N5993" s="6" t="str">
        <f>VLOOKUP(B5993,Master!$A$2:$C$11,3,FALSE)</f>
        <v>Thai</v>
      </c>
      <c r="O5993" s="6" t="str">
        <f>VLOOKUP(B5993,Master!$A$2:$C$11,2,FALSE)</f>
        <v>Asia</v>
      </c>
      <c r="Q5993" s="39" t="str">
        <f>VLOOKUP(D5993,GL_Master!$A$1:$D$80,2,FALSE)</f>
        <v>PL</v>
      </c>
      <c r="R5993" s="39" t="str">
        <f>VLOOKUP(D5993,GL_Master!$A$1:$D$80,3,FALSE)</f>
        <v>Legal &amp; Professional expenses</v>
      </c>
      <c r="S5993" s="39" t="str">
        <f>VLOOKUP(D5993,GL_Master!$A$1:$D$80,4,FALSE)</f>
        <v>Professional Fees - Others</v>
      </c>
    </row>
    <row r="5994" spans="1:19" x14ac:dyDescent="0.25">
      <c r="A5994" s="39" t="s">
        <v>262</v>
      </c>
      <c r="B5994" s="39" t="s">
        <v>43</v>
      </c>
      <c r="C5994" s="7">
        <v>44013</v>
      </c>
      <c r="D5994" s="39" t="s">
        <v>105</v>
      </c>
      <c r="E5994" s="39">
        <v>1670</v>
      </c>
      <c r="F5994" s="82">
        <f t="shared" si="279"/>
        <v>1.67</v>
      </c>
      <c r="G5994" s="39">
        <f>VLOOKUP(N5994,Currecny_M!$A$1:$P$10,2,FALSE)</f>
        <v>2.35</v>
      </c>
      <c r="H5994" s="39">
        <f>MATCH(C5994,Currecny_M!$A$1:$P$1,0)</f>
        <v>5</v>
      </c>
      <c r="I5994" s="39">
        <f>VLOOKUP(N5994,Currecny_M!$A$1:$P$10,MATCH(Database!C5994,Currecny_M!$A$1:$P$1,0),FALSE)</f>
        <v>2.41</v>
      </c>
      <c r="J5994" s="82">
        <f t="shared" si="280"/>
        <v>4.0247000000000002</v>
      </c>
      <c r="K5994" s="39">
        <f>VLOOKUP('Cover page'!$B$6,Currecny_M!$A$1:$P$10,MATCH(Database!C5994,Currecny_M!$A$1:$P$1,0),FALSE)</f>
        <v>1</v>
      </c>
      <c r="L5994" s="82">
        <f t="shared" si="281"/>
        <v>4.0247000000000002</v>
      </c>
      <c r="M5994" s="82">
        <f>((E5994/$F$1)*VLOOKUP(N5994,Currecny_M!$A$1:$P$10,MATCH(Database!C5994,Currecny_M!$A$1:$P$1,0),FALSE))/VLOOKUP('Cover page'!$B$6,Currecny_M!$A$1:$P$10,MATCH(Database!C5994,Currecny_M!$A$1:$P$1,0),FALSE)</f>
        <v>4.0247000000000002</v>
      </c>
      <c r="N5994" s="6" t="str">
        <f>VLOOKUP(B5994,Master!$A$2:$C$11,3,FALSE)</f>
        <v>Thai</v>
      </c>
      <c r="O5994" s="6" t="str">
        <f>VLOOKUP(B5994,Master!$A$2:$C$11,2,FALSE)</f>
        <v>Asia</v>
      </c>
      <c r="Q5994" s="39" t="str">
        <f>VLOOKUP(D5994,GL_Master!$A$1:$D$80,2,FALSE)</f>
        <v>PL</v>
      </c>
      <c r="R5994" s="39" t="str">
        <f>VLOOKUP(D5994,GL_Master!$A$1:$D$80,3,FALSE)</f>
        <v>Travelling and conveyance</v>
      </c>
      <c r="S5994" s="39" t="str">
        <f>VLOOKUP(D5994,GL_Master!$A$1:$D$80,4,FALSE)</f>
        <v>Car hiring and rental services</v>
      </c>
    </row>
    <row r="5995" spans="1:19" x14ac:dyDescent="0.25">
      <c r="A5995" s="39" t="s">
        <v>262</v>
      </c>
      <c r="B5995" s="39" t="s">
        <v>43</v>
      </c>
      <c r="C5995" s="7">
        <v>44013</v>
      </c>
      <c r="D5995" s="39" t="s">
        <v>106</v>
      </c>
      <c r="E5995" s="39">
        <v>812</v>
      </c>
      <c r="F5995" s="82">
        <f t="shared" si="279"/>
        <v>0.81200000000000006</v>
      </c>
      <c r="G5995" s="39">
        <f>VLOOKUP(N5995,Currecny_M!$A$1:$P$10,2,FALSE)</f>
        <v>2.35</v>
      </c>
      <c r="H5995" s="39">
        <f>MATCH(C5995,Currecny_M!$A$1:$P$1,0)</f>
        <v>5</v>
      </c>
      <c r="I5995" s="39">
        <f>VLOOKUP(N5995,Currecny_M!$A$1:$P$10,MATCH(Database!C5995,Currecny_M!$A$1:$P$1,0),FALSE)</f>
        <v>2.41</v>
      </c>
      <c r="J5995" s="82">
        <f t="shared" si="280"/>
        <v>1.9569200000000002</v>
      </c>
      <c r="K5995" s="39">
        <f>VLOOKUP('Cover page'!$B$6,Currecny_M!$A$1:$P$10,MATCH(Database!C5995,Currecny_M!$A$1:$P$1,0),FALSE)</f>
        <v>1</v>
      </c>
      <c r="L5995" s="82">
        <f t="shared" si="281"/>
        <v>1.9569200000000002</v>
      </c>
      <c r="M5995" s="82">
        <f>((E5995/$F$1)*VLOOKUP(N5995,Currecny_M!$A$1:$P$10,MATCH(Database!C5995,Currecny_M!$A$1:$P$1,0),FALSE))/VLOOKUP('Cover page'!$B$6,Currecny_M!$A$1:$P$10,MATCH(Database!C5995,Currecny_M!$A$1:$P$1,0),FALSE)</f>
        <v>1.9569200000000002</v>
      </c>
      <c r="N5995" s="6" t="str">
        <f>VLOOKUP(B5995,Master!$A$2:$C$11,3,FALSE)</f>
        <v>Thai</v>
      </c>
      <c r="O5995" s="6" t="str">
        <f>VLOOKUP(B5995,Master!$A$2:$C$11,2,FALSE)</f>
        <v>Asia</v>
      </c>
      <c r="Q5995" s="39" t="str">
        <f>VLOOKUP(D5995,GL_Master!$A$1:$D$80,2,FALSE)</f>
        <v>PL</v>
      </c>
      <c r="R5995" s="39" t="str">
        <f>VLOOKUP(D5995,GL_Master!$A$1:$D$80,3,FALSE)</f>
        <v>Communication &amp; internet exp</v>
      </c>
      <c r="S5995" s="39" t="str">
        <f>VLOOKUP(D5995,GL_Master!$A$1:$D$80,4,FALSE)</f>
        <v>Printing &amp; Stationary</v>
      </c>
    </row>
    <row r="5996" spans="1:19" x14ac:dyDescent="0.25">
      <c r="A5996" s="39" t="s">
        <v>262</v>
      </c>
      <c r="B5996" s="39" t="s">
        <v>43</v>
      </c>
      <c r="C5996" s="7">
        <v>44013</v>
      </c>
      <c r="D5996" s="39" t="s">
        <v>32</v>
      </c>
      <c r="E5996" s="39">
        <v>820</v>
      </c>
      <c r="F5996" s="82">
        <f t="shared" si="279"/>
        <v>0.82</v>
      </c>
      <c r="G5996" s="39">
        <f>VLOOKUP(N5996,Currecny_M!$A$1:$P$10,2,FALSE)</f>
        <v>2.35</v>
      </c>
      <c r="H5996" s="39">
        <f>MATCH(C5996,Currecny_M!$A$1:$P$1,0)</f>
        <v>5</v>
      </c>
      <c r="I5996" s="39">
        <f>VLOOKUP(N5996,Currecny_M!$A$1:$P$10,MATCH(Database!C5996,Currecny_M!$A$1:$P$1,0),FALSE)</f>
        <v>2.41</v>
      </c>
      <c r="J5996" s="82">
        <f t="shared" si="280"/>
        <v>1.9762</v>
      </c>
      <c r="K5996" s="39">
        <f>VLOOKUP('Cover page'!$B$6,Currecny_M!$A$1:$P$10,MATCH(Database!C5996,Currecny_M!$A$1:$P$1,0),FALSE)</f>
        <v>1</v>
      </c>
      <c r="L5996" s="82">
        <f t="shared" si="281"/>
        <v>1.9762</v>
      </c>
      <c r="M5996" s="82">
        <f>((E5996/$F$1)*VLOOKUP(N5996,Currecny_M!$A$1:$P$10,MATCH(Database!C5996,Currecny_M!$A$1:$P$1,0),FALSE))/VLOOKUP('Cover page'!$B$6,Currecny_M!$A$1:$P$10,MATCH(Database!C5996,Currecny_M!$A$1:$P$1,0),FALSE)</f>
        <v>1.9762</v>
      </c>
      <c r="N5996" s="6" t="str">
        <f>VLOOKUP(B5996,Master!$A$2:$C$11,3,FALSE)</f>
        <v>Thai</v>
      </c>
      <c r="O5996" s="6" t="str">
        <f>VLOOKUP(B5996,Master!$A$2:$C$11,2,FALSE)</f>
        <v>Asia</v>
      </c>
      <c r="Q5996" s="39" t="str">
        <f>VLOOKUP(D5996,GL_Master!$A$1:$D$80,2,FALSE)</f>
        <v>PL</v>
      </c>
      <c r="R5996" s="39" t="str">
        <f>VLOOKUP(D5996,GL_Master!$A$1:$D$80,3,FALSE)</f>
        <v>Communication &amp; internet exp</v>
      </c>
      <c r="S5996" s="39" t="str">
        <f>VLOOKUP(D5996,GL_Master!$A$1:$D$80,4,FALSE)</f>
        <v>Printing &amp; Stationary</v>
      </c>
    </row>
    <row r="5997" spans="1:19" x14ac:dyDescent="0.25">
      <c r="A5997" s="39" t="s">
        <v>262</v>
      </c>
      <c r="B5997" s="39" t="s">
        <v>43</v>
      </c>
      <c r="C5997" s="7">
        <v>44013</v>
      </c>
      <c r="D5997" s="39" t="s">
        <v>35</v>
      </c>
      <c r="E5997" s="39">
        <v>2459</v>
      </c>
      <c r="F5997" s="82">
        <f t="shared" si="279"/>
        <v>2.4590000000000001</v>
      </c>
      <c r="G5997" s="39">
        <f>VLOOKUP(N5997,Currecny_M!$A$1:$P$10,2,FALSE)</f>
        <v>2.35</v>
      </c>
      <c r="H5997" s="39">
        <f>MATCH(C5997,Currecny_M!$A$1:$P$1,0)</f>
        <v>5</v>
      </c>
      <c r="I5997" s="39">
        <f>VLOOKUP(N5997,Currecny_M!$A$1:$P$10,MATCH(Database!C5997,Currecny_M!$A$1:$P$1,0),FALSE)</f>
        <v>2.41</v>
      </c>
      <c r="J5997" s="82">
        <f t="shared" si="280"/>
        <v>5.926190000000001</v>
      </c>
      <c r="K5997" s="39">
        <f>VLOOKUP('Cover page'!$B$6,Currecny_M!$A$1:$P$10,MATCH(Database!C5997,Currecny_M!$A$1:$P$1,0),FALSE)</f>
        <v>1</v>
      </c>
      <c r="L5997" s="82">
        <f t="shared" si="281"/>
        <v>5.926190000000001</v>
      </c>
      <c r="M5997" s="82">
        <f>((E5997/$F$1)*VLOOKUP(N5997,Currecny_M!$A$1:$P$10,MATCH(Database!C5997,Currecny_M!$A$1:$P$1,0),FALSE))/VLOOKUP('Cover page'!$B$6,Currecny_M!$A$1:$P$10,MATCH(Database!C5997,Currecny_M!$A$1:$P$1,0),FALSE)</f>
        <v>5.926190000000001</v>
      </c>
      <c r="N5997" s="6" t="str">
        <f>VLOOKUP(B5997,Master!$A$2:$C$11,3,FALSE)</f>
        <v>Thai</v>
      </c>
      <c r="O5997" s="6" t="str">
        <f>VLOOKUP(B5997,Master!$A$2:$C$11,2,FALSE)</f>
        <v>Asia</v>
      </c>
      <c r="Q5997" s="39" t="str">
        <f>VLOOKUP(D5997,GL_Master!$A$1:$D$80,2,FALSE)</f>
        <v>PL</v>
      </c>
      <c r="R5997" s="39" t="str">
        <f>VLOOKUP(D5997,GL_Master!$A$1:$D$80,3,FALSE)</f>
        <v>Security Expenses</v>
      </c>
      <c r="S5997" s="39" t="str">
        <f>VLOOKUP(D5997,GL_Master!$A$1:$D$80,4,FALSE)</f>
        <v>Security Expenses others</v>
      </c>
    </row>
    <row r="5998" spans="1:19" x14ac:dyDescent="0.25">
      <c r="A5998" s="39" t="s">
        <v>262</v>
      </c>
      <c r="B5998" s="39" t="s">
        <v>43</v>
      </c>
      <c r="C5998" s="7">
        <v>44013</v>
      </c>
      <c r="D5998" s="39" t="s">
        <v>38</v>
      </c>
      <c r="E5998" s="39">
        <v>843</v>
      </c>
      <c r="F5998" s="82">
        <f t="shared" si="279"/>
        <v>0.84299999999999997</v>
      </c>
      <c r="G5998" s="39">
        <f>VLOOKUP(N5998,Currecny_M!$A$1:$P$10,2,FALSE)</f>
        <v>2.35</v>
      </c>
      <c r="H5998" s="39">
        <f>MATCH(C5998,Currecny_M!$A$1:$P$1,0)</f>
        <v>5</v>
      </c>
      <c r="I5998" s="39">
        <f>VLOOKUP(N5998,Currecny_M!$A$1:$P$10,MATCH(Database!C5998,Currecny_M!$A$1:$P$1,0),FALSE)</f>
        <v>2.41</v>
      </c>
      <c r="J5998" s="82">
        <f t="shared" si="280"/>
        <v>2.0316300000000003</v>
      </c>
      <c r="K5998" s="39">
        <f>VLOOKUP('Cover page'!$B$6,Currecny_M!$A$1:$P$10,MATCH(Database!C5998,Currecny_M!$A$1:$P$1,0),FALSE)</f>
        <v>1</v>
      </c>
      <c r="L5998" s="82">
        <f t="shared" si="281"/>
        <v>2.0316300000000003</v>
      </c>
      <c r="M5998" s="82">
        <f>((E5998/$F$1)*VLOOKUP(N5998,Currecny_M!$A$1:$P$10,MATCH(Database!C5998,Currecny_M!$A$1:$P$1,0),FALSE))/VLOOKUP('Cover page'!$B$6,Currecny_M!$A$1:$P$10,MATCH(Database!C5998,Currecny_M!$A$1:$P$1,0),FALSE)</f>
        <v>2.0316300000000003</v>
      </c>
      <c r="N5998" s="6" t="str">
        <f>VLOOKUP(B5998,Master!$A$2:$C$11,3,FALSE)</f>
        <v>Thai</v>
      </c>
      <c r="O5998" s="6" t="str">
        <f>VLOOKUP(B5998,Master!$A$2:$C$11,2,FALSE)</f>
        <v>Asia</v>
      </c>
      <c r="Q5998" s="39" t="str">
        <f>VLOOKUP(D5998,GL_Master!$A$1:$D$80,2,FALSE)</f>
        <v>PL</v>
      </c>
      <c r="R5998" s="39" t="str">
        <f>VLOOKUP(D5998,GL_Master!$A$1:$D$80,3,FALSE)</f>
        <v>House Keeping Expenses</v>
      </c>
      <c r="S5998" s="39" t="str">
        <f>VLOOKUP(D5998,GL_Master!$A$1:$D$80,4,FALSE)</f>
        <v>House Keeping Expenses</v>
      </c>
    </row>
    <row r="5999" spans="1:19" x14ac:dyDescent="0.25">
      <c r="A5999" s="39" t="s">
        <v>262</v>
      </c>
      <c r="B5999" s="39" t="s">
        <v>43</v>
      </c>
      <c r="C5999" s="7">
        <v>44013</v>
      </c>
      <c r="D5999" s="39" t="s">
        <v>107</v>
      </c>
      <c r="E5999" s="39">
        <v>835</v>
      </c>
      <c r="F5999" s="82">
        <f t="shared" si="279"/>
        <v>0.83499999999999996</v>
      </c>
      <c r="G5999" s="39">
        <f>VLOOKUP(N5999,Currecny_M!$A$1:$P$10,2,FALSE)</f>
        <v>2.35</v>
      </c>
      <c r="H5999" s="39">
        <f>MATCH(C5999,Currecny_M!$A$1:$P$1,0)</f>
        <v>5</v>
      </c>
      <c r="I5999" s="39">
        <f>VLOOKUP(N5999,Currecny_M!$A$1:$P$10,MATCH(Database!C5999,Currecny_M!$A$1:$P$1,0),FALSE)</f>
        <v>2.41</v>
      </c>
      <c r="J5999" s="82">
        <f t="shared" si="280"/>
        <v>2.0123500000000001</v>
      </c>
      <c r="K5999" s="39">
        <f>VLOOKUP('Cover page'!$B$6,Currecny_M!$A$1:$P$10,MATCH(Database!C5999,Currecny_M!$A$1:$P$1,0),FALSE)</f>
        <v>1</v>
      </c>
      <c r="L5999" s="82">
        <f t="shared" si="281"/>
        <v>2.0123500000000001</v>
      </c>
      <c r="M5999" s="82">
        <f>((E5999/$F$1)*VLOOKUP(N5999,Currecny_M!$A$1:$P$10,MATCH(Database!C5999,Currecny_M!$A$1:$P$1,0),FALSE))/VLOOKUP('Cover page'!$B$6,Currecny_M!$A$1:$P$10,MATCH(Database!C5999,Currecny_M!$A$1:$P$1,0),FALSE)</f>
        <v>2.0123500000000001</v>
      </c>
      <c r="N5999" s="6" t="str">
        <f>VLOOKUP(B5999,Master!$A$2:$C$11,3,FALSE)</f>
        <v>Thai</v>
      </c>
      <c r="O5999" s="6" t="str">
        <f>VLOOKUP(B5999,Master!$A$2:$C$11,2,FALSE)</f>
        <v>Asia</v>
      </c>
      <c r="Q5999" s="39" t="str">
        <f>VLOOKUP(D5999,GL_Master!$A$1:$D$80,2,FALSE)</f>
        <v>PL</v>
      </c>
      <c r="R5999" s="39" t="str">
        <f>VLOOKUP(D5999,GL_Master!$A$1:$D$80,3,FALSE)</f>
        <v>Misc. expenses</v>
      </c>
      <c r="S5999" s="39" t="str">
        <f>VLOOKUP(D5999,GL_Master!$A$1:$D$80,4,FALSE)</f>
        <v>Repair &amp; Maintenance</v>
      </c>
    </row>
    <row r="6000" spans="1:19" x14ac:dyDescent="0.25">
      <c r="A6000" s="39" t="s">
        <v>262</v>
      </c>
      <c r="B6000" s="39" t="s">
        <v>43</v>
      </c>
      <c r="C6000" s="7">
        <v>44013</v>
      </c>
      <c r="D6000" s="39" t="s">
        <v>108</v>
      </c>
      <c r="E6000" s="39">
        <v>843</v>
      </c>
      <c r="F6000" s="82">
        <f t="shared" si="279"/>
        <v>0.84299999999999997</v>
      </c>
      <c r="G6000" s="39">
        <f>VLOOKUP(N6000,Currecny_M!$A$1:$P$10,2,FALSE)</f>
        <v>2.35</v>
      </c>
      <c r="H6000" s="39">
        <f>MATCH(C6000,Currecny_M!$A$1:$P$1,0)</f>
        <v>5</v>
      </c>
      <c r="I6000" s="39">
        <f>VLOOKUP(N6000,Currecny_M!$A$1:$P$10,MATCH(Database!C6000,Currecny_M!$A$1:$P$1,0),FALSE)</f>
        <v>2.41</v>
      </c>
      <c r="J6000" s="82">
        <f t="shared" si="280"/>
        <v>2.0316300000000003</v>
      </c>
      <c r="K6000" s="39">
        <f>VLOOKUP('Cover page'!$B$6,Currecny_M!$A$1:$P$10,MATCH(Database!C6000,Currecny_M!$A$1:$P$1,0),FALSE)</f>
        <v>1</v>
      </c>
      <c r="L6000" s="82">
        <f t="shared" si="281"/>
        <v>2.0316300000000003</v>
      </c>
      <c r="M6000" s="82">
        <f>((E6000/$F$1)*VLOOKUP(N6000,Currecny_M!$A$1:$P$10,MATCH(Database!C6000,Currecny_M!$A$1:$P$1,0),FALSE))/VLOOKUP('Cover page'!$B$6,Currecny_M!$A$1:$P$10,MATCH(Database!C6000,Currecny_M!$A$1:$P$1,0),FALSE)</f>
        <v>2.0316300000000003</v>
      </c>
      <c r="N6000" s="6" t="str">
        <f>VLOOKUP(B6000,Master!$A$2:$C$11,3,FALSE)</f>
        <v>Thai</v>
      </c>
      <c r="O6000" s="6" t="str">
        <f>VLOOKUP(B6000,Master!$A$2:$C$11,2,FALSE)</f>
        <v>Asia</v>
      </c>
      <c r="Q6000" s="39" t="str">
        <f>VLOOKUP(D6000,GL_Master!$A$1:$D$80,2,FALSE)</f>
        <v>PL</v>
      </c>
      <c r="R6000" s="39" t="str">
        <f>VLOOKUP(D6000,GL_Master!$A$1:$D$80,3,FALSE)</f>
        <v>Misc. expenses</v>
      </c>
      <c r="S6000" s="39" t="str">
        <f>VLOOKUP(D6000,GL_Master!$A$1:$D$80,4,FALSE)</f>
        <v>Repair &amp; Maintenance</v>
      </c>
    </row>
    <row r="6001" spans="1:19" x14ac:dyDescent="0.25">
      <c r="A6001" s="39" t="s">
        <v>262</v>
      </c>
      <c r="B6001" s="39" t="s">
        <v>43</v>
      </c>
      <c r="C6001" s="7">
        <v>44013</v>
      </c>
      <c r="D6001" s="39" t="s">
        <v>9</v>
      </c>
      <c r="E6001" s="39">
        <v>7376</v>
      </c>
      <c r="F6001" s="82">
        <f t="shared" si="279"/>
        <v>7.3760000000000003</v>
      </c>
      <c r="G6001" s="39">
        <f>VLOOKUP(N6001,Currecny_M!$A$1:$P$10,2,FALSE)</f>
        <v>2.35</v>
      </c>
      <c r="H6001" s="39">
        <f>MATCH(C6001,Currecny_M!$A$1:$P$1,0)</f>
        <v>5</v>
      </c>
      <c r="I6001" s="39">
        <f>VLOOKUP(N6001,Currecny_M!$A$1:$P$10,MATCH(Database!C6001,Currecny_M!$A$1:$P$1,0),FALSE)</f>
        <v>2.41</v>
      </c>
      <c r="J6001" s="82">
        <f t="shared" si="280"/>
        <v>17.776160000000001</v>
      </c>
      <c r="K6001" s="39">
        <f>VLOOKUP('Cover page'!$B$6,Currecny_M!$A$1:$P$10,MATCH(Database!C6001,Currecny_M!$A$1:$P$1,0),FALSE)</f>
        <v>1</v>
      </c>
      <c r="L6001" s="82">
        <f t="shared" si="281"/>
        <v>17.776160000000001</v>
      </c>
      <c r="M6001" s="82">
        <f>((E6001/$F$1)*VLOOKUP(N6001,Currecny_M!$A$1:$P$10,MATCH(Database!C6001,Currecny_M!$A$1:$P$1,0),FALSE))/VLOOKUP('Cover page'!$B$6,Currecny_M!$A$1:$P$10,MATCH(Database!C6001,Currecny_M!$A$1:$P$1,0),FALSE)</f>
        <v>17.776160000000001</v>
      </c>
      <c r="N6001" s="6" t="str">
        <f>VLOOKUP(B6001,Master!$A$2:$C$11,3,FALSE)</f>
        <v>Thai</v>
      </c>
      <c r="O6001" s="6" t="str">
        <f>VLOOKUP(B6001,Master!$A$2:$C$11,2,FALSE)</f>
        <v>Asia</v>
      </c>
      <c r="Q6001" s="39" t="str">
        <f>VLOOKUP(D6001,GL_Master!$A$1:$D$80,2,FALSE)</f>
        <v>PL</v>
      </c>
      <c r="R6001" s="39" t="str">
        <f>VLOOKUP(D6001,GL_Master!$A$1:$D$80,3,FALSE)</f>
        <v>Rent</v>
      </c>
      <c r="S6001" s="39" t="str">
        <f>VLOOKUP(D6001,GL_Master!$A$1:$D$80,4,FALSE)</f>
        <v>Office Rent</v>
      </c>
    </row>
    <row r="6002" spans="1:19" x14ac:dyDescent="0.25">
      <c r="A6002" s="39" t="s">
        <v>262</v>
      </c>
      <c r="B6002" s="39" t="s">
        <v>43</v>
      </c>
      <c r="C6002" s="7">
        <v>44013</v>
      </c>
      <c r="D6002" s="39" t="s">
        <v>109</v>
      </c>
      <c r="E6002" s="39">
        <v>-4098</v>
      </c>
      <c r="F6002" s="82">
        <f t="shared" si="279"/>
        <v>-4.0979999999999999</v>
      </c>
      <c r="G6002" s="39">
        <f>VLOOKUP(N6002,Currecny_M!$A$1:$P$10,2,FALSE)</f>
        <v>2.35</v>
      </c>
      <c r="H6002" s="39">
        <f>MATCH(C6002,Currecny_M!$A$1:$P$1,0)</f>
        <v>5</v>
      </c>
      <c r="I6002" s="39">
        <f>VLOOKUP(N6002,Currecny_M!$A$1:$P$10,MATCH(Database!C6002,Currecny_M!$A$1:$P$1,0),FALSE)</f>
        <v>2.41</v>
      </c>
      <c r="J6002" s="82">
        <f t="shared" si="280"/>
        <v>-9.8761799999999997</v>
      </c>
      <c r="K6002" s="39">
        <f>VLOOKUP('Cover page'!$B$6,Currecny_M!$A$1:$P$10,MATCH(Database!C6002,Currecny_M!$A$1:$P$1,0),FALSE)</f>
        <v>1</v>
      </c>
      <c r="L6002" s="82">
        <f t="shared" si="281"/>
        <v>-9.8761799999999997</v>
      </c>
      <c r="M6002" s="82">
        <f>((E6002/$F$1)*VLOOKUP(N6002,Currecny_M!$A$1:$P$10,MATCH(Database!C6002,Currecny_M!$A$1:$P$1,0),FALSE))/VLOOKUP('Cover page'!$B$6,Currecny_M!$A$1:$P$10,MATCH(Database!C6002,Currecny_M!$A$1:$P$1,0),FALSE)</f>
        <v>-9.8761799999999997</v>
      </c>
      <c r="N6002" s="6" t="str">
        <f>VLOOKUP(B6002,Master!$A$2:$C$11,3,FALSE)</f>
        <v>Thai</v>
      </c>
      <c r="O6002" s="6" t="str">
        <f>VLOOKUP(B6002,Master!$A$2:$C$11,2,FALSE)</f>
        <v>Asia</v>
      </c>
      <c r="Q6002" s="39" t="str">
        <f>VLOOKUP(D6002,GL_Master!$A$1:$D$80,2,FALSE)</f>
        <v>PL</v>
      </c>
      <c r="R6002" s="39" t="str">
        <f>VLOOKUP(D6002,GL_Master!$A$1:$D$80,3,FALSE)</f>
        <v>Travelling and conveyance</v>
      </c>
      <c r="S6002" s="39" t="str">
        <f>VLOOKUP(D6002,GL_Master!$A$1:$D$80,4,FALSE)</f>
        <v>Travelling , hotel lodging</v>
      </c>
    </row>
    <row r="6003" spans="1:19" x14ac:dyDescent="0.25">
      <c r="A6003" s="39" t="s">
        <v>262</v>
      </c>
      <c r="B6003" s="39" t="s">
        <v>43</v>
      </c>
      <c r="C6003" s="7">
        <v>44013</v>
      </c>
      <c r="D6003" s="39" t="s">
        <v>110</v>
      </c>
      <c r="E6003" s="39">
        <v>1624</v>
      </c>
      <c r="F6003" s="82">
        <f t="shared" si="279"/>
        <v>1.6240000000000001</v>
      </c>
      <c r="G6003" s="39">
        <f>VLOOKUP(N6003,Currecny_M!$A$1:$P$10,2,FALSE)</f>
        <v>2.35</v>
      </c>
      <c r="H6003" s="39">
        <f>MATCH(C6003,Currecny_M!$A$1:$P$1,0)</f>
        <v>5</v>
      </c>
      <c r="I6003" s="39">
        <f>VLOOKUP(N6003,Currecny_M!$A$1:$P$10,MATCH(Database!C6003,Currecny_M!$A$1:$P$1,0),FALSE)</f>
        <v>2.41</v>
      </c>
      <c r="J6003" s="82">
        <f t="shared" si="280"/>
        <v>3.9138400000000004</v>
      </c>
      <c r="K6003" s="39">
        <f>VLOOKUP('Cover page'!$B$6,Currecny_M!$A$1:$P$10,MATCH(Database!C6003,Currecny_M!$A$1:$P$1,0),FALSE)</f>
        <v>1</v>
      </c>
      <c r="L6003" s="82">
        <f t="shared" si="281"/>
        <v>3.9138400000000004</v>
      </c>
      <c r="M6003" s="82">
        <f>((E6003/$F$1)*VLOOKUP(N6003,Currecny_M!$A$1:$P$10,MATCH(Database!C6003,Currecny_M!$A$1:$P$1,0),FALSE))/VLOOKUP('Cover page'!$B$6,Currecny_M!$A$1:$P$10,MATCH(Database!C6003,Currecny_M!$A$1:$P$1,0),FALSE)</f>
        <v>3.9138400000000004</v>
      </c>
      <c r="N6003" s="6" t="str">
        <f>VLOOKUP(B6003,Master!$A$2:$C$11,3,FALSE)</f>
        <v>Thai</v>
      </c>
      <c r="O6003" s="6" t="str">
        <f>VLOOKUP(B6003,Master!$A$2:$C$11,2,FALSE)</f>
        <v>Asia</v>
      </c>
      <c r="Q6003" s="39" t="str">
        <f>VLOOKUP(D6003,GL_Master!$A$1:$D$80,2,FALSE)</f>
        <v>PL</v>
      </c>
      <c r="R6003" s="39" t="str">
        <f>VLOOKUP(D6003,GL_Master!$A$1:$D$80,3,FALSE)</f>
        <v>Travelling and conveyance</v>
      </c>
      <c r="S6003" s="39" t="str">
        <f>VLOOKUP(D6003,GL_Master!$A$1:$D$80,4,FALSE)</f>
        <v>Travelling , hotel lodging</v>
      </c>
    </row>
    <row r="6004" spans="1:19" x14ac:dyDescent="0.25">
      <c r="A6004" s="39" t="s">
        <v>262</v>
      </c>
      <c r="B6004" s="39" t="s">
        <v>43</v>
      </c>
      <c r="C6004" s="7">
        <v>44013</v>
      </c>
      <c r="D6004" s="39" t="s">
        <v>111</v>
      </c>
      <c r="E6004" s="39">
        <v>797</v>
      </c>
      <c r="F6004" s="82">
        <f t="shared" si="279"/>
        <v>0.79700000000000004</v>
      </c>
      <c r="G6004" s="39">
        <f>VLOOKUP(N6004,Currecny_M!$A$1:$P$10,2,FALSE)</f>
        <v>2.35</v>
      </c>
      <c r="H6004" s="39">
        <f>MATCH(C6004,Currecny_M!$A$1:$P$1,0)</f>
        <v>5</v>
      </c>
      <c r="I6004" s="39">
        <f>VLOOKUP(N6004,Currecny_M!$A$1:$P$10,MATCH(Database!C6004,Currecny_M!$A$1:$P$1,0),FALSE)</f>
        <v>2.41</v>
      </c>
      <c r="J6004" s="82">
        <f t="shared" si="280"/>
        <v>1.9207700000000003</v>
      </c>
      <c r="K6004" s="39">
        <f>VLOOKUP('Cover page'!$B$6,Currecny_M!$A$1:$P$10,MATCH(Database!C6004,Currecny_M!$A$1:$P$1,0),FALSE)</f>
        <v>1</v>
      </c>
      <c r="L6004" s="82">
        <f t="shared" si="281"/>
        <v>1.9207700000000003</v>
      </c>
      <c r="M6004" s="82">
        <f>((E6004/$F$1)*VLOOKUP(N6004,Currecny_M!$A$1:$P$10,MATCH(Database!C6004,Currecny_M!$A$1:$P$1,0),FALSE))/VLOOKUP('Cover page'!$B$6,Currecny_M!$A$1:$P$10,MATCH(Database!C6004,Currecny_M!$A$1:$P$1,0),FALSE)</f>
        <v>1.9207700000000003</v>
      </c>
      <c r="N6004" s="6" t="str">
        <f>VLOOKUP(B6004,Master!$A$2:$C$11,3,FALSE)</f>
        <v>Thai</v>
      </c>
      <c r="O6004" s="6" t="str">
        <f>VLOOKUP(B6004,Master!$A$2:$C$11,2,FALSE)</f>
        <v>Asia</v>
      </c>
      <c r="Q6004" s="39" t="str">
        <f>VLOOKUP(D6004,GL_Master!$A$1:$D$80,2,FALSE)</f>
        <v>PL</v>
      </c>
      <c r="R6004" s="39" t="str">
        <f>VLOOKUP(D6004,GL_Master!$A$1:$D$80,3,FALSE)</f>
        <v>Legal &amp; Professional expenses</v>
      </c>
      <c r="S6004" s="39" t="str">
        <f>VLOOKUP(D6004,GL_Master!$A$1:$D$80,4,FALSE)</f>
        <v>Professional Fees - Others</v>
      </c>
    </row>
    <row r="6005" spans="1:19" x14ac:dyDescent="0.25">
      <c r="A6005" s="39" t="s">
        <v>262</v>
      </c>
      <c r="B6005" s="39" t="s">
        <v>43</v>
      </c>
      <c r="C6005" s="7">
        <v>44013</v>
      </c>
      <c r="D6005" s="39" t="s">
        <v>112</v>
      </c>
      <c r="E6005" s="39">
        <v>8349</v>
      </c>
      <c r="F6005" s="82">
        <f t="shared" si="279"/>
        <v>8.3490000000000002</v>
      </c>
      <c r="G6005" s="39">
        <f>VLOOKUP(N6005,Currecny_M!$A$1:$P$10,2,FALSE)</f>
        <v>2.35</v>
      </c>
      <c r="H6005" s="39">
        <f>MATCH(C6005,Currecny_M!$A$1:$P$1,0)</f>
        <v>5</v>
      </c>
      <c r="I6005" s="39">
        <f>VLOOKUP(N6005,Currecny_M!$A$1:$P$10,MATCH(Database!C6005,Currecny_M!$A$1:$P$1,0),FALSE)</f>
        <v>2.41</v>
      </c>
      <c r="J6005" s="82">
        <f t="shared" si="280"/>
        <v>20.121090000000002</v>
      </c>
      <c r="K6005" s="39">
        <f>VLOOKUP('Cover page'!$B$6,Currecny_M!$A$1:$P$10,MATCH(Database!C6005,Currecny_M!$A$1:$P$1,0),FALSE)</f>
        <v>1</v>
      </c>
      <c r="L6005" s="82">
        <f t="shared" si="281"/>
        <v>20.121090000000002</v>
      </c>
      <c r="M6005" s="82">
        <f>((E6005/$F$1)*VLOOKUP(N6005,Currecny_M!$A$1:$P$10,MATCH(Database!C6005,Currecny_M!$A$1:$P$1,0),FALSE))/VLOOKUP('Cover page'!$B$6,Currecny_M!$A$1:$P$10,MATCH(Database!C6005,Currecny_M!$A$1:$P$1,0),FALSE)</f>
        <v>20.121090000000002</v>
      </c>
      <c r="N6005" s="6" t="str">
        <f>VLOOKUP(B6005,Master!$A$2:$C$11,3,FALSE)</f>
        <v>Thai</v>
      </c>
      <c r="O6005" s="6" t="str">
        <f>VLOOKUP(B6005,Master!$A$2:$C$11,2,FALSE)</f>
        <v>Asia</v>
      </c>
      <c r="Q6005" s="39" t="str">
        <f>VLOOKUP(D6005,GL_Master!$A$1:$D$80,2,FALSE)</f>
        <v>PL</v>
      </c>
      <c r="R6005" s="39" t="str">
        <f>VLOOKUP(D6005,GL_Master!$A$1:$D$80,3,FALSE)</f>
        <v>Finance Cost</v>
      </c>
      <c r="S6005" s="39" t="str">
        <f>VLOOKUP(D6005,GL_Master!$A$1:$D$80,4,FALSE)</f>
        <v>Interest expense</v>
      </c>
    </row>
    <row r="6006" spans="1:19" x14ac:dyDescent="0.25">
      <c r="A6006" s="39" t="s">
        <v>262</v>
      </c>
      <c r="B6006" s="39" t="s">
        <v>43</v>
      </c>
      <c r="C6006" s="7">
        <v>44013</v>
      </c>
      <c r="D6006" s="39" t="s">
        <v>25</v>
      </c>
      <c r="E6006" s="39">
        <v>75830</v>
      </c>
      <c r="F6006" s="82">
        <f t="shared" si="279"/>
        <v>75.83</v>
      </c>
      <c r="G6006" s="39">
        <f>VLOOKUP(N6006,Currecny_M!$A$1:$P$10,2,FALSE)</f>
        <v>2.35</v>
      </c>
      <c r="H6006" s="39">
        <f>MATCH(C6006,Currecny_M!$A$1:$P$1,0)</f>
        <v>5</v>
      </c>
      <c r="I6006" s="39">
        <f>VLOOKUP(N6006,Currecny_M!$A$1:$P$10,MATCH(Database!C6006,Currecny_M!$A$1:$P$1,0),FALSE)</f>
        <v>2.41</v>
      </c>
      <c r="J6006" s="82">
        <f t="shared" si="280"/>
        <v>182.75030000000001</v>
      </c>
      <c r="K6006" s="39">
        <f>VLOOKUP('Cover page'!$B$6,Currecny_M!$A$1:$P$10,MATCH(Database!C6006,Currecny_M!$A$1:$P$1,0),FALSE)</f>
        <v>1</v>
      </c>
      <c r="L6006" s="82">
        <f t="shared" si="281"/>
        <v>182.75030000000001</v>
      </c>
      <c r="M6006" s="82">
        <f>((E6006/$F$1)*VLOOKUP(N6006,Currecny_M!$A$1:$P$10,MATCH(Database!C6006,Currecny_M!$A$1:$P$1,0),FALSE))/VLOOKUP('Cover page'!$B$6,Currecny_M!$A$1:$P$10,MATCH(Database!C6006,Currecny_M!$A$1:$P$1,0),FALSE)</f>
        <v>182.75030000000001</v>
      </c>
      <c r="N6006" s="6" t="str">
        <f>VLOOKUP(B6006,Master!$A$2:$C$11,3,FALSE)</f>
        <v>Thai</v>
      </c>
      <c r="O6006" s="6" t="str">
        <f>VLOOKUP(B6006,Master!$A$2:$C$11,2,FALSE)</f>
        <v>Asia</v>
      </c>
      <c r="Q6006" s="39" t="str">
        <f>VLOOKUP(D6006,GL_Master!$A$1:$D$80,2,FALSE)</f>
        <v>PL</v>
      </c>
      <c r="R6006" s="39" t="str">
        <f>VLOOKUP(D6006,GL_Master!$A$1:$D$80,3,FALSE)</f>
        <v>Depreciation</v>
      </c>
      <c r="S6006" s="39" t="str">
        <f>VLOOKUP(D6006,GL_Master!$A$1:$D$80,4,FALSE)</f>
        <v>Depreciation</v>
      </c>
    </row>
    <row r="6007" spans="1:19" x14ac:dyDescent="0.25">
      <c r="A6007" s="39" t="s">
        <v>262</v>
      </c>
      <c r="B6007" s="39" t="s">
        <v>43</v>
      </c>
      <c r="C6007" s="7">
        <v>44044</v>
      </c>
      <c r="D6007" s="39" t="s">
        <v>51</v>
      </c>
      <c r="E6007" s="39">
        <v>-765957</v>
      </c>
      <c r="F6007" s="82">
        <f t="shared" si="279"/>
        <v>-765.95699999999999</v>
      </c>
      <c r="G6007" s="39">
        <f>VLOOKUP(N6007,Currecny_M!$A$1:$P$10,2,FALSE)</f>
        <v>2.35</v>
      </c>
      <c r="H6007" s="39">
        <f>MATCH(C6007,Currecny_M!$A$1:$P$1,0)</f>
        <v>6</v>
      </c>
      <c r="I6007" s="39">
        <f>VLOOKUP(N6007,Currecny_M!$A$1:$P$10,MATCH(Database!C6007,Currecny_M!$A$1:$P$1,0),FALSE)</f>
        <v>2.4300000000000002</v>
      </c>
      <c r="J6007" s="82">
        <f t="shared" si="280"/>
        <v>-1861.2755100000002</v>
      </c>
      <c r="K6007" s="39">
        <f>VLOOKUP('Cover page'!$B$6,Currecny_M!$A$1:$P$10,MATCH(Database!C6007,Currecny_M!$A$1:$P$1,0),FALSE)</f>
        <v>1</v>
      </c>
      <c r="L6007" s="82">
        <f t="shared" si="281"/>
        <v>-1861.2755100000002</v>
      </c>
      <c r="M6007" s="82">
        <f>((E6007/$F$1)*VLOOKUP(N6007,Currecny_M!$A$1:$P$10,MATCH(Database!C6007,Currecny_M!$A$1:$P$1,0),FALSE))/VLOOKUP('Cover page'!$B$6,Currecny_M!$A$1:$P$10,MATCH(Database!C6007,Currecny_M!$A$1:$P$1,0),FALSE)</f>
        <v>-1861.2755100000002</v>
      </c>
      <c r="N6007" s="6" t="str">
        <f>VLOOKUP(B6007,Master!$A$2:$C$11,3,FALSE)</f>
        <v>Thai</v>
      </c>
      <c r="O6007" s="6" t="str">
        <f>VLOOKUP(B6007,Master!$A$2:$C$11,2,FALSE)</f>
        <v>Asia</v>
      </c>
      <c r="Q6007" s="39" t="str">
        <f>VLOOKUP(D6007,GL_Master!$A$1:$D$80,2,FALSE)</f>
        <v>BS</v>
      </c>
      <c r="R6007" s="39" t="str">
        <f>VLOOKUP(D6007,GL_Master!$A$1:$D$80,3,FALSE)</f>
        <v>Share Capital</v>
      </c>
      <c r="S6007" s="39" t="str">
        <f>VLOOKUP(D6007,GL_Master!$A$1:$D$80,4,FALSE)</f>
        <v>Equity shares</v>
      </c>
    </row>
    <row r="6008" spans="1:19" x14ac:dyDescent="0.25">
      <c r="A6008" s="39" t="s">
        <v>262</v>
      </c>
      <c r="B6008" s="39" t="s">
        <v>43</v>
      </c>
      <c r="C6008" s="7">
        <v>44044</v>
      </c>
      <c r="D6008" s="39" t="s">
        <v>52</v>
      </c>
      <c r="E6008" s="39">
        <v>-1467574</v>
      </c>
      <c r="F6008" s="82">
        <f t="shared" si="279"/>
        <v>-1467.5740000000001</v>
      </c>
      <c r="G6008" s="39">
        <f>VLOOKUP(N6008,Currecny_M!$A$1:$P$10,2,FALSE)</f>
        <v>2.35</v>
      </c>
      <c r="H6008" s="39">
        <f>MATCH(C6008,Currecny_M!$A$1:$P$1,0)</f>
        <v>6</v>
      </c>
      <c r="I6008" s="39">
        <f>VLOOKUP(N6008,Currecny_M!$A$1:$P$10,MATCH(Database!C6008,Currecny_M!$A$1:$P$1,0),FALSE)</f>
        <v>2.4300000000000002</v>
      </c>
      <c r="J6008" s="82">
        <f t="shared" si="280"/>
        <v>-3566.2048200000004</v>
      </c>
      <c r="K6008" s="39">
        <f>VLOOKUP('Cover page'!$B$6,Currecny_M!$A$1:$P$10,MATCH(Database!C6008,Currecny_M!$A$1:$P$1,0),FALSE)</f>
        <v>1</v>
      </c>
      <c r="L6008" s="82">
        <f t="shared" si="281"/>
        <v>-3566.2048200000004</v>
      </c>
      <c r="M6008" s="82">
        <f>((E6008/$F$1)*VLOOKUP(N6008,Currecny_M!$A$1:$P$10,MATCH(Database!C6008,Currecny_M!$A$1:$P$1,0),FALSE))/VLOOKUP('Cover page'!$B$6,Currecny_M!$A$1:$P$10,MATCH(Database!C6008,Currecny_M!$A$1:$P$1,0),FALSE)</f>
        <v>-3566.2048200000004</v>
      </c>
      <c r="N6008" s="6" t="str">
        <f>VLOOKUP(B6008,Master!$A$2:$C$11,3,FALSE)</f>
        <v>Thai</v>
      </c>
      <c r="O6008" s="6" t="str">
        <f>VLOOKUP(B6008,Master!$A$2:$C$11,2,FALSE)</f>
        <v>Asia</v>
      </c>
      <c r="Q6008" s="39" t="str">
        <f>VLOOKUP(D6008,GL_Master!$A$1:$D$80,2,FALSE)</f>
        <v>BS</v>
      </c>
      <c r="R6008" s="39" t="str">
        <f>VLOOKUP(D6008,GL_Master!$A$1:$D$80,3,FALSE)</f>
        <v>Reserve and Surplus</v>
      </c>
      <c r="S6008" s="39" t="str">
        <f>VLOOKUP(D6008,GL_Master!$A$1:$D$80,4,FALSE)</f>
        <v>Reserves at the commencement of the year</v>
      </c>
    </row>
    <row r="6009" spans="1:19" x14ac:dyDescent="0.25">
      <c r="A6009" s="39" t="s">
        <v>262</v>
      </c>
      <c r="B6009" s="39" t="s">
        <v>43</v>
      </c>
      <c r="C6009" s="7">
        <v>44044</v>
      </c>
      <c r="D6009" s="39" t="s">
        <v>53</v>
      </c>
      <c r="E6009" s="39">
        <v>-210814</v>
      </c>
      <c r="F6009" s="82">
        <f t="shared" si="279"/>
        <v>-210.81399999999999</v>
      </c>
      <c r="G6009" s="39">
        <f>VLOOKUP(N6009,Currecny_M!$A$1:$P$10,2,FALSE)</f>
        <v>2.35</v>
      </c>
      <c r="H6009" s="39">
        <f>MATCH(C6009,Currecny_M!$A$1:$P$1,0)</f>
        <v>6</v>
      </c>
      <c r="I6009" s="39">
        <f>VLOOKUP(N6009,Currecny_M!$A$1:$P$10,MATCH(Database!C6009,Currecny_M!$A$1:$P$1,0),FALSE)</f>
        <v>2.4300000000000002</v>
      </c>
      <c r="J6009" s="82">
        <f t="shared" si="280"/>
        <v>-512.27801999999997</v>
      </c>
      <c r="K6009" s="39">
        <f>VLOOKUP('Cover page'!$B$6,Currecny_M!$A$1:$P$10,MATCH(Database!C6009,Currecny_M!$A$1:$P$1,0),FALSE)</f>
        <v>1</v>
      </c>
      <c r="L6009" s="82">
        <f t="shared" si="281"/>
        <v>-512.27801999999997</v>
      </c>
      <c r="M6009" s="82">
        <f>((E6009/$F$1)*VLOOKUP(N6009,Currecny_M!$A$1:$P$10,MATCH(Database!C6009,Currecny_M!$A$1:$P$1,0),FALSE))/VLOOKUP('Cover page'!$B$6,Currecny_M!$A$1:$P$10,MATCH(Database!C6009,Currecny_M!$A$1:$P$1,0),FALSE)</f>
        <v>-512.27801999999997</v>
      </c>
      <c r="N6009" s="6" t="str">
        <f>VLOOKUP(B6009,Master!$A$2:$C$11,3,FALSE)</f>
        <v>Thai</v>
      </c>
      <c r="O6009" s="6" t="str">
        <f>VLOOKUP(B6009,Master!$A$2:$C$11,2,FALSE)</f>
        <v>Asia</v>
      </c>
      <c r="Q6009" s="39" t="str">
        <f>VLOOKUP(D6009,GL_Master!$A$1:$D$80,2,FALSE)</f>
        <v>BS</v>
      </c>
      <c r="R6009" s="39" t="str">
        <f>VLOOKUP(D6009,GL_Master!$A$1:$D$80,3,FALSE)</f>
        <v>Loan Fund</v>
      </c>
      <c r="S6009" s="39" t="str">
        <f>VLOOKUP(D6009,GL_Master!$A$1:$D$80,4,FALSE)</f>
        <v>Term Loan</v>
      </c>
    </row>
    <row r="6010" spans="1:19" x14ac:dyDescent="0.25">
      <c r="A6010" s="39" t="s">
        <v>262</v>
      </c>
      <c r="B6010" s="39" t="s">
        <v>43</v>
      </c>
      <c r="C6010" s="7">
        <v>44044</v>
      </c>
      <c r="D6010" s="39" t="s">
        <v>54</v>
      </c>
      <c r="E6010" s="39">
        <v>1654</v>
      </c>
      <c r="F6010" s="82">
        <f t="shared" si="279"/>
        <v>1.6539999999999999</v>
      </c>
      <c r="G6010" s="39">
        <f>VLOOKUP(N6010,Currecny_M!$A$1:$P$10,2,FALSE)</f>
        <v>2.35</v>
      </c>
      <c r="H6010" s="39">
        <f>MATCH(C6010,Currecny_M!$A$1:$P$1,0)</f>
        <v>6</v>
      </c>
      <c r="I6010" s="39">
        <f>VLOOKUP(N6010,Currecny_M!$A$1:$P$10,MATCH(Database!C6010,Currecny_M!$A$1:$P$1,0),FALSE)</f>
        <v>2.4300000000000002</v>
      </c>
      <c r="J6010" s="82">
        <f t="shared" si="280"/>
        <v>4.0192199999999998</v>
      </c>
      <c r="K6010" s="39">
        <f>VLOOKUP('Cover page'!$B$6,Currecny_M!$A$1:$P$10,MATCH(Database!C6010,Currecny_M!$A$1:$P$1,0),FALSE)</f>
        <v>1</v>
      </c>
      <c r="L6010" s="82">
        <f t="shared" si="281"/>
        <v>4.0192199999999998</v>
      </c>
      <c r="M6010" s="82">
        <f>((E6010/$F$1)*VLOOKUP(N6010,Currecny_M!$A$1:$P$10,MATCH(Database!C6010,Currecny_M!$A$1:$P$1,0),FALSE))/VLOOKUP('Cover page'!$B$6,Currecny_M!$A$1:$P$10,MATCH(Database!C6010,Currecny_M!$A$1:$P$1,0),FALSE)</f>
        <v>4.0192199999999998</v>
      </c>
      <c r="N6010" s="6" t="str">
        <f>VLOOKUP(B6010,Master!$A$2:$C$11,3,FALSE)</f>
        <v>Thai</v>
      </c>
      <c r="O6010" s="6" t="str">
        <f>VLOOKUP(B6010,Master!$A$2:$C$11,2,FALSE)</f>
        <v>Asia</v>
      </c>
      <c r="Q6010" s="39" t="str">
        <f>VLOOKUP(D6010,GL_Master!$A$1:$D$80,2,FALSE)</f>
        <v>BS</v>
      </c>
      <c r="R6010" s="39" t="str">
        <f>VLOOKUP(D6010,GL_Master!$A$1:$D$80,3,FALSE)</f>
        <v>Trade Payables</v>
      </c>
      <c r="S6010" s="39" t="str">
        <f>VLOOKUP(D6010,GL_Master!$A$1:$D$80,4,FALSE)</f>
        <v>Trade payable</v>
      </c>
    </row>
    <row r="6011" spans="1:19" x14ac:dyDescent="0.25">
      <c r="A6011" s="39" t="s">
        <v>262</v>
      </c>
      <c r="B6011" s="39" t="s">
        <v>43</v>
      </c>
      <c r="C6011" s="7">
        <v>44044</v>
      </c>
      <c r="D6011" s="39" t="s">
        <v>34</v>
      </c>
      <c r="E6011" s="39">
        <v>-40236</v>
      </c>
      <c r="F6011" s="82">
        <f t="shared" si="279"/>
        <v>-40.235999999999997</v>
      </c>
      <c r="G6011" s="39">
        <f>VLOOKUP(N6011,Currecny_M!$A$1:$P$10,2,FALSE)</f>
        <v>2.35</v>
      </c>
      <c r="H6011" s="39">
        <f>MATCH(C6011,Currecny_M!$A$1:$P$1,0)</f>
        <v>6</v>
      </c>
      <c r="I6011" s="39">
        <f>VLOOKUP(N6011,Currecny_M!$A$1:$P$10,MATCH(Database!C6011,Currecny_M!$A$1:$P$1,0),FALSE)</f>
        <v>2.4300000000000002</v>
      </c>
      <c r="J6011" s="82">
        <f t="shared" si="280"/>
        <v>-97.773480000000006</v>
      </c>
      <c r="K6011" s="39">
        <f>VLOOKUP('Cover page'!$B$6,Currecny_M!$A$1:$P$10,MATCH(Database!C6011,Currecny_M!$A$1:$P$1,0),FALSE)</f>
        <v>1</v>
      </c>
      <c r="L6011" s="82">
        <f t="shared" si="281"/>
        <v>-97.773480000000006</v>
      </c>
      <c r="M6011" s="82">
        <f>((E6011/$F$1)*VLOOKUP(N6011,Currecny_M!$A$1:$P$10,MATCH(Database!C6011,Currecny_M!$A$1:$P$1,0),FALSE))/VLOOKUP('Cover page'!$B$6,Currecny_M!$A$1:$P$10,MATCH(Database!C6011,Currecny_M!$A$1:$P$1,0),FALSE)</f>
        <v>-97.773480000000006</v>
      </c>
      <c r="N6011" s="6" t="str">
        <f>VLOOKUP(B6011,Master!$A$2:$C$11,3,FALSE)</f>
        <v>Thai</v>
      </c>
      <c r="O6011" s="6" t="str">
        <f>VLOOKUP(B6011,Master!$A$2:$C$11,2,FALSE)</f>
        <v>Asia</v>
      </c>
      <c r="Q6011" s="39" t="str">
        <f>VLOOKUP(D6011,GL_Master!$A$1:$D$80,2,FALSE)</f>
        <v>BS</v>
      </c>
      <c r="R6011" s="39" t="str">
        <f>VLOOKUP(D6011,GL_Master!$A$1:$D$80,3,FALSE)</f>
        <v>Provisions</v>
      </c>
      <c r="S6011" s="39" t="str">
        <f>VLOOKUP(D6011,GL_Master!$A$1:$D$80,4,FALSE)</f>
        <v>Expenses payables</v>
      </c>
    </row>
    <row r="6012" spans="1:19" x14ac:dyDescent="0.25">
      <c r="A6012" s="39" t="s">
        <v>262</v>
      </c>
      <c r="B6012" s="39" t="s">
        <v>43</v>
      </c>
      <c r="C6012" s="7">
        <v>44044</v>
      </c>
      <c r="D6012" s="39" t="s">
        <v>18</v>
      </c>
      <c r="E6012" s="39">
        <v>-25407</v>
      </c>
      <c r="F6012" s="82">
        <f t="shared" si="279"/>
        <v>-25.407</v>
      </c>
      <c r="G6012" s="39">
        <f>VLOOKUP(N6012,Currecny_M!$A$1:$P$10,2,FALSE)</f>
        <v>2.35</v>
      </c>
      <c r="H6012" s="39">
        <f>MATCH(C6012,Currecny_M!$A$1:$P$1,0)</f>
        <v>6</v>
      </c>
      <c r="I6012" s="39">
        <f>VLOOKUP(N6012,Currecny_M!$A$1:$P$10,MATCH(Database!C6012,Currecny_M!$A$1:$P$1,0),FALSE)</f>
        <v>2.4300000000000002</v>
      </c>
      <c r="J6012" s="82">
        <f t="shared" si="280"/>
        <v>-61.739010000000007</v>
      </c>
      <c r="K6012" s="39">
        <f>VLOOKUP('Cover page'!$B$6,Currecny_M!$A$1:$P$10,MATCH(Database!C6012,Currecny_M!$A$1:$P$1,0),FALSE)</f>
        <v>1</v>
      </c>
      <c r="L6012" s="82">
        <f t="shared" si="281"/>
        <v>-61.739010000000007</v>
      </c>
      <c r="M6012" s="82">
        <f>((E6012/$F$1)*VLOOKUP(N6012,Currecny_M!$A$1:$P$10,MATCH(Database!C6012,Currecny_M!$A$1:$P$1,0),FALSE))/VLOOKUP('Cover page'!$B$6,Currecny_M!$A$1:$P$10,MATCH(Database!C6012,Currecny_M!$A$1:$P$1,0),FALSE)</f>
        <v>-61.739010000000007</v>
      </c>
      <c r="N6012" s="6" t="str">
        <f>VLOOKUP(B6012,Master!$A$2:$C$11,3,FALSE)</f>
        <v>Thai</v>
      </c>
      <c r="O6012" s="6" t="str">
        <f>VLOOKUP(B6012,Master!$A$2:$C$11,2,FALSE)</f>
        <v>Asia</v>
      </c>
      <c r="Q6012" s="39" t="str">
        <f>VLOOKUP(D6012,GL_Master!$A$1:$D$80,2,FALSE)</f>
        <v>BS</v>
      </c>
      <c r="R6012" s="39" t="str">
        <f>VLOOKUP(D6012,GL_Master!$A$1:$D$80,3,FALSE)</f>
        <v>Other current liabilities</v>
      </c>
      <c r="S6012" s="39" t="str">
        <f>VLOOKUP(D6012,GL_Master!$A$1:$D$80,4,FALSE)</f>
        <v>Employee related liabilities</v>
      </c>
    </row>
    <row r="6013" spans="1:19" x14ac:dyDescent="0.25">
      <c r="A6013" s="39" t="s">
        <v>262</v>
      </c>
      <c r="B6013" s="39" t="s">
        <v>43</v>
      </c>
      <c r="C6013" s="7">
        <v>44044</v>
      </c>
      <c r="D6013" s="39" t="s">
        <v>55</v>
      </c>
      <c r="E6013" s="39">
        <v>-3217</v>
      </c>
      <c r="F6013" s="82">
        <f t="shared" si="279"/>
        <v>-3.2170000000000001</v>
      </c>
      <c r="G6013" s="39">
        <f>VLOOKUP(N6013,Currecny_M!$A$1:$P$10,2,FALSE)</f>
        <v>2.35</v>
      </c>
      <c r="H6013" s="39">
        <f>MATCH(C6013,Currecny_M!$A$1:$P$1,0)</f>
        <v>6</v>
      </c>
      <c r="I6013" s="39">
        <f>VLOOKUP(N6013,Currecny_M!$A$1:$P$10,MATCH(Database!C6013,Currecny_M!$A$1:$P$1,0),FALSE)</f>
        <v>2.4300000000000002</v>
      </c>
      <c r="J6013" s="82">
        <f t="shared" si="280"/>
        <v>-7.8173100000000009</v>
      </c>
      <c r="K6013" s="39">
        <f>VLOOKUP('Cover page'!$B$6,Currecny_M!$A$1:$P$10,MATCH(Database!C6013,Currecny_M!$A$1:$P$1,0),FALSE)</f>
        <v>1</v>
      </c>
      <c r="L6013" s="82">
        <f t="shared" si="281"/>
        <v>-7.8173100000000009</v>
      </c>
      <c r="M6013" s="82">
        <f>((E6013/$F$1)*VLOOKUP(N6013,Currecny_M!$A$1:$P$10,MATCH(Database!C6013,Currecny_M!$A$1:$P$1,0),FALSE))/VLOOKUP('Cover page'!$B$6,Currecny_M!$A$1:$P$10,MATCH(Database!C6013,Currecny_M!$A$1:$P$1,0),FALSE)</f>
        <v>-7.8173100000000009</v>
      </c>
      <c r="N6013" s="6" t="str">
        <f>VLOOKUP(B6013,Master!$A$2:$C$11,3,FALSE)</f>
        <v>Thai</v>
      </c>
      <c r="O6013" s="6" t="str">
        <f>VLOOKUP(B6013,Master!$A$2:$C$11,2,FALSE)</f>
        <v>Asia</v>
      </c>
      <c r="Q6013" s="39" t="str">
        <f>VLOOKUP(D6013,GL_Master!$A$1:$D$80,2,FALSE)</f>
        <v>BS</v>
      </c>
      <c r="R6013" s="39" t="str">
        <f>VLOOKUP(D6013,GL_Master!$A$1:$D$80,3,FALSE)</f>
        <v>Other current liabilities</v>
      </c>
      <c r="S6013" s="39" t="str">
        <f>VLOOKUP(D6013,GL_Master!$A$1:$D$80,4,FALSE)</f>
        <v>Security deposit received</v>
      </c>
    </row>
    <row r="6014" spans="1:19" x14ac:dyDescent="0.25">
      <c r="A6014" s="39" t="s">
        <v>262</v>
      </c>
      <c r="B6014" s="39" t="s">
        <v>43</v>
      </c>
      <c r="C6014" s="7">
        <v>44044</v>
      </c>
      <c r="D6014" s="39" t="s">
        <v>56</v>
      </c>
      <c r="E6014" s="39">
        <v>-789</v>
      </c>
      <c r="F6014" s="82">
        <f t="shared" si="279"/>
        <v>-0.78900000000000003</v>
      </c>
      <c r="G6014" s="39">
        <f>VLOOKUP(N6014,Currecny_M!$A$1:$P$10,2,FALSE)</f>
        <v>2.35</v>
      </c>
      <c r="H6014" s="39">
        <f>MATCH(C6014,Currecny_M!$A$1:$P$1,0)</f>
        <v>6</v>
      </c>
      <c r="I6014" s="39">
        <f>VLOOKUP(N6014,Currecny_M!$A$1:$P$10,MATCH(Database!C6014,Currecny_M!$A$1:$P$1,0),FALSE)</f>
        <v>2.4300000000000002</v>
      </c>
      <c r="J6014" s="82">
        <f t="shared" si="280"/>
        <v>-1.9172700000000003</v>
      </c>
      <c r="K6014" s="39">
        <f>VLOOKUP('Cover page'!$B$6,Currecny_M!$A$1:$P$10,MATCH(Database!C6014,Currecny_M!$A$1:$P$1,0),FALSE)</f>
        <v>1</v>
      </c>
      <c r="L6014" s="82">
        <f t="shared" si="281"/>
        <v>-1.9172700000000003</v>
      </c>
      <c r="M6014" s="82">
        <f>((E6014/$F$1)*VLOOKUP(N6014,Currecny_M!$A$1:$P$10,MATCH(Database!C6014,Currecny_M!$A$1:$P$1,0),FALSE))/VLOOKUP('Cover page'!$B$6,Currecny_M!$A$1:$P$10,MATCH(Database!C6014,Currecny_M!$A$1:$P$1,0),FALSE)</f>
        <v>-1.9172700000000003</v>
      </c>
      <c r="N6014" s="6" t="str">
        <f>VLOOKUP(B6014,Master!$A$2:$C$11,3,FALSE)</f>
        <v>Thai</v>
      </c>
      <c r="O6014" s="6" t="str">
        <f>VLOOKUP(B6014,Master!$A$2:$C$11,2,FALSE)</f>
        <v>Asia</v>
      </c>
      <c r="Q6014" s="39" t="str">
        <f>VLOOKUP(D6014,GL_Master!$A$1:$D$80,2,FALSE)</f>
        <v>BS</v>
      </c>
      <c r="R6014" s="39" t="str">
        <f>VLOOKUP(D6014,GL_Master!$A$1:$D$80,3,FALSE)</f>
        <v>Other Tax Payables</v>
      </c>
      <c r="S6014" s="39" t="str">
        <f>VLOOKUP(D6014,GL_Master!$A$1:$D$80,4,FALSE)</f>
        <v>Tax deducted at source payable</v>
      </c>
    </row>
    <row r="6015" spans="1:19" x14ac:dyDescent="0.25">
      <c r="A6015" s="39" t="s">
        <v>262</v>
      </c>
      <c r="B6015" s="39" t="s">
        <v>43</v>
      </c>
      <c r="C6015" s="7">
        <v>44044</v>
      </c>
      <c r="D6015" s="39" t="s">
        <v>57</v>
      </c>
      <c r="E6015" s="39">
        <v>-7445</v>
      </c>
      <c r="F6015" s="82">
        <f t="shared" si="279"/>
        <v>-7.4450000000000003</v>
      </c>
      <c r="G6015" s="39">
        <f>VLOOKUP(N6015,Currecny_M!$A$1:$P$10,2,FALSE)</f>
        <v>2.35</v>
      </c>
      <c r="H6015" s="39">
        <f>MATCH(C6015,Currecny_M!$A$1:$P$1,0)</f>
        <v>6</v>
      </c>
      <c r="I6015" s="39">
        <f>VLOOKUP(N6015,Currecny_M!$A$1:$P$10,MATCH(Database!C6015,Currecny_M!$A$1:$P$1,0),FALSE)</f>
        <v>2.4300000000000002</v>
      </c>
      <c r="J6015" s="82">
        <f t="shared" si="280"/>
        <v>-18.091350000000002</v>
      </c>
      <c r="K6015" s="39">
        <f>VLOOKUP('Cover page'!$B$6,Currecny_M!$A$1:$P$10,MATCH(Database!C6015,Currecny_M!$A$1:$P$1,0),FALSE)</f>
        <v>1</v>
      </c>
      <c r="L6015" s="82">
        <f t="shared" si="281"/>
        <v>-18.091350000000002</v>
      </c>
      <c r="M6015" s="82">
        <f>((E6015/$F$1)*VLOOKUP(N6015,Currecny_M!$A$1:$P$10,MATCH(Database!C6015,Currecny_M!$A$1:$P$1,0),FALSE))/VLOOKUP('Cover page'!$B$6,Currecny_M!$A$1:$P$10,MATCH(Database!C6015,Currecny_M!$A$1:$P$1,0),FALSE)</f>
        <v>-18.091350000000002</v>
      </c>
      <c r="N6015" s="6" t="str">
        <f>VLOOKUP(B6015,Master!$A$2:$C$11,3,FALSE)</f>
        <v>Thai</v>
      </c>
      <c r="O6015" s="6" t="str">
        <f>VLOOKUP(B6015,Master!$A$2:$C$11,2,FALSE)</f>
        <v>Asia</v>
      </c>
      <c r="Q6015" s="39" t="str">
        <f>VLOOKUP(D6015,GL_Master!$A$1:$D$80,2,FALSE)</f>
        <v>BS</v>
      </c>
      <c r="R6015" s="39" t="str">
        <f>VLOOKUP(D6015,GL_Master!$A$1:$D$80,3,FALSE)</f>
        <v>Other Tax Payables</v>
      </c>
      <c r="S6015" s="39" t="str">
        <f>VLOOKUP(D6015,GL_Master!$A$1:$D$80,4,FALSE)</f>
        <v>Tax deducted at source payable</v>
      </c>
    </row>
    <row r="6016" spans="1:19" x14ac:dyDescent="0.25">
      <c r="A6016" s="39" t="s">
        <v>262</v>
      </c>
      <c r="B6016" s="39" t="s">
        <v>43</v>
      </c>
      <c r="C6016" s="7">
        <v>44044</v>
      </c>
      <c r="D6016" s="39" t="s">
        <v>58</v>
      </c>
      <c r="E6016" s="39">
        <v>-56252</v>
      </c>
      <c r="F6016" s="82">
        <f t="shared" si="279"/>
        <v>-56.252000000000002</v>
      </c>
      <c r="G6016" s="39">
        <f>VLOOKUP(N6016,Currecny_M!$A$1:$P$10,2,FALSE)</f>
        <v>2.35</v>
      </c>
      <c r="H6016" s="39">
        <f>MATCH(C6016,Currecny_M!$A$1:$P$1,0)</f>
        <v>6</v>
      </c>
      <c r="I6016" s="39">
        <f>VLOOKUP(N6016,Currecny_M!$A$1:$P$10,MATCH(Database!C6016,Currecny_M!$A$1:$P$1,0),FALSE)</f>
        <v>2.4300000000000002</v>
      </c>
      <c r="J6016" s="82">
        <f t="shared" si="280"/>
        <v>-136.69236000000001</v>
      </c>
      <c r="K6016" s="39">
        <f>VLOOKUP('Cover page'!$B$6,Currecny_M!$A$1:$P$10,MATCH(Database!C6016,Currecny_M!$A$1:$P$1,0),FALSE)</f>
        <v>1</v>
      </c>
      <c r="L6016" s="82">
        <f t="shared" si="281"/>
        <v>-136.69236000000001</v>
      </c>
      <c r="M6016" s="82">
        <f>((E6016/$F$1)*VLOOKUP(N6016,Currecny_M!$A$1:$P$10,MATCH(Database!C6016,Currecny_M!$A$1:$P$1,0),FALSE))/VLOOKUP('Cover page'!$B$6,Currecny_M!$A$1:$P$10,MATCH(Database!C6016,Currecny_M!$A$1:$P$1,0),FALSE)</f>
        <v>-136.69236000000001</v>
      </c>
      <c r="N6016" s="6" t="str">
        <f>VLOOKUP(B6016,Master!$A$2:$C$11,3,FALSE)</f>
        <v>Thai</v>
      </c>
      <c r="O6016" s="6" t="str">
        <f>VLOOKUP(B6016,Master!$A$2:$C$11,2,FALSE)</f>
        <v>Asia</v>
      </c>
      <c r="Q6016" s="39" t="str">
        <f>VLOOKUP(D6016,GL_Master!$A$1:$D$80,2,FALSE)</f>
        <v>BS</v>
      </c>
      <c r="R6016" s="39" t="str">
        <f>VLOOKUP(D6016,GL_Master!$A$1:$D$80,3,FALSE)</f>
        <v>Long-term provisions</v>
      </c>
      <c r="S6016" s="39" t="str">
        <f>VLOOKUP(D6016,GL_Master!$A$1:$D$80,4,FALSE)</f>
        <v>Provision for gratuity</v>
      </c>
    </row>
    <row r="6017" spans="1:19" x14ac:dyDescent="0.25">
      <c r="A6017" s="39" t="s">
        <v>262</v>
      </c>
      <c r="B6017" s="39" t="s">
        <v>43</v>
      </c>
      <c r="C6017" s="7">
        <v>44044</v>
      </c>
      <c r="D6017" s="39" t="s">
        <v>59</v>
      </c>
      <c r="E6017" s="39">
        <v>-22657</v>
      </c>
      <c r="F6017" s="82">
        <f t="shared" si="279"/>
        <v>-22.657</v>
      </c>
      <c r="G6017" s="39">
        <f>VLOOKUP(N6017,Currecny_M!$A$1:$P$10,2,FALSE)</f>
        <v>2.35</v>
      </c>
      <c r="H6017" s="39">
        <f>MATCH(C6017,Currecny_M!$A$1:$P$1,0)</f>
        <v>6</v>
      </c>
      <c r="I6017" s="39">
        <f>VLOOKUP(N6017,Currecny_M!$A$1:$P$10,MATCH(Database!C6017,Currecny_M!$A$1:$P$1,0),FALSE)</f>
        <v>2.4300000000000002</v>
      </c>
      <c r="J6017" s="82">
        <f t="shared" si="280"/>
        <v>-55.056510000000003</v>
      </c>
      <c r="K6017" s="39">
        <f>VLOOKUP('Cover page'!$B$6,Currecny_M!$A$1:$P$10,MATCH(Database!C6017,Currecny_M!$A$1:$P$1,0),FALSE)</f>
        <v>1</v>
      </c>
      <c r="L6017" s="82">
        <f t="shared" si="281"/>
        <v>-55.056510000000003</v>
      </c>
      <c r="M6017" s="82">
        <f>((E6017/$F$1)*VLOOKUP(N6017,Currecny_M!$A$1:$P$10,MATCH(Database!C6017,Currecny_M!$A$1:$P$1,0),FALSE))/VLOOKUP('Cover page'!$B$6,Currecny_M!$A$1:$P$10,MATCH(Database!C6017,Currecny_M!$A$1:$P$1,0),FALSE)</f>
        <v>-55.056510000000003</v>
      </c>
      <c r="N6017" s="6" t="str">
        <f>VLOOKUP(B6017,Master!$A$2:$C$11,3,FALSE)</f>
        <v>Thai</v>
      </c>
      <c r="O6017" s="6" t="str">
        <f>VLOOKUP(B6017,Master!$A$2:$C$11,2,FALSE)</f>
        <v>Asia</v>
      </c>
      <c r="Q6017" s="39" t="str">
        <f>VLOOKUP(D6017,GL_Master!$A$1:$D$80,2,FALSE)</f>
        <v>BS</v>
      </c>
      <c r="R6017" s="39" t="str">
        <f>VLOOKUP(D6017,GL_Master!$A$1:$D$80,3,FALSE)</f>
        <v>Long-term provisions</v>
      </c>
      <c r="S6017" s="39" t="str">
        <f>VLOOKUP(D6017,GL_Master!$A$1:$D$80,4,FALSE)</f>
        <v>Provision for leave encashment</v>
      </c>
    </row>
    <row r="6018" spans="1:19" x14ac:dyDescent="0.25">
      <c r="A6018" s="39" t="s">
        <v>262</v>
      </c>
      <c r="B6018" s="39" t="s">
        <v>43</v>
      </c>
      <c r="C6018" s="7">
        <v>44044</v>
      </c>
      <c r="D6018" s="39" t="s">
        <v>60</v>
      </c>
      <c r="E6018" s="39">
        <v>-6250</v>
      </c>
      <c r="F6018" s="82">
        <f t="shared" si="279"/>
        <v>-6.25</v>
      </c>
      <c r="G6018" s="39">
        <f>VLOOKUP(N6018,Currecny_M!$A$1:$P$10,2,FALSE)</f>
        <v>2.35</v>
      </c>
      <c r="H6018" s="39">
        <f>MATCH(C6018,Currecny_M!$A$1:$P$1,0)</f>
        <v>6</v>
      </c>
      <c r="I6018" s="39">
        <f>VLOOKUP(N6018,Currecny_M!$A$1:$P$10,MATCH(Database!C6018,Currecny_M!$A$1:$P$1,0),FALSE)</f>
        <v>2.4300000000000002</v>
      </c>
      <c r="J6018" s="82">
        <f t="shared" si="280"/>
        <v>-15.187500000000002</v>
      </c>
      <c r="K6018" s="39">
        <f>VLOOKUP('Cover page'!$B$6,Currecny_M!$A$1:$P$10,MATCH(Database!C6018,Currecny_M!$A$1:$P$1,0),FALSE)</f>
        <v>1</v>
      </c>
      <c r="L6018" s="82">
        <f t="shared" si="281"/>
        <v>-15.187500000000002</v>
      </c>
      <c r="M6018" s="82">
        <f>((E6018/$F$1)*VLOOKUP(N6018,Currecny_M!$A$1:$P$10,MATCH(Database!C6018,Currecny_M!$A$1:$P$1,0),FALSE))/VLOOKUP('Cover page'!$B$6,Currecny_M!$A$1:$P$10,MATCH(Database!C6018,Currecny_M!$A$1:$P$1,0),FALSE)</f>
        <v>-15.187500000000002</v>
      </c>
      <c r="N6018" s="6" t="str">
        <f>VLOOKUP(B6018,Master!$A$2:$C$11,3,FALSE)</f>
        <v>Thai</v>
      </c>
      <c r="O6018" s="6" t="str">
        <f>VLOOKUP(B6018,Master!$A$2:$C$11,2,FALSE)</f>
        <v>Asia</v>
      </c>
      <c r="Q6018" s="39" t="str">
        <f>VLOOKUP(D6018,GL_Master!$A$1:$D$80,2,FALSE)</f>
        <v>BS</v>
      </c>
      <c r="R6018" s="39" t="str">
        <f>VLOOKUP(D6018,GL_Master!$A$1:$D$80,3,FALSE)</f>
        <v>Trade Payables</v>
      </c>
      <c r="S6018" s="39" t="str">
        <f>VLOOKUP(D6018,GL_Master!$A$1:$D$80,4,FALSE)</f>
        <v>Trade payable</v>
      </c>
    </row>
    <row r="6019" spans="1:19" x14ac:dyDescent="0.25">
      <c r="A6019" s="39" t="s">
        <v>262</v>
      </c>
      <c r="B6019" s="39" t="s">
        <v>43</v>
      </c>
      <c r="C6019" s="7">
        <v>44044</v>
      </c>
      <c r="D6019" s="39" t="s">
        <v>61</v>
      </c>
      <c r="E6019" s="39">
        <v>-66271</v>
      </c>
      <c r="F6019" s="82">
        <f t="shared" si="279"/>
        <v>-66.271000000000001</v>
      </c>
      <c r="G6019" s="39">
        <f>VLOOKUP(N6019,Currecny_M!$A$1:$P$10,2,FALSE)</f>
        <v>2.35</v>
      </c>
      <c r="H6019" s="39">
        <f>MATCH(C6019,Currecny_M!$A$1:$P$1,0)</f>
        <v>6</v>
      </c>
      <c r="I6019" s="39">
        <f>VLOOKUP(N6019,Currecny_M!$A$1:$P$10,MATCH(Database!C6019,Currecny_M!$A$1:$P$1,0),FALSE)</f>
        <v>2.4300000000000002</v>
      </c>
      <c r="J6019" s="82">
        <f t="shared" si="280"/>
        <v>-161.03853000000001</v>
      </c>
      <c r="K6019" s="39">
        <f>VLOOKUP('Cover page'!$B$6,Currecny_M!$A$1:$P$10,MATCH(Database!C6019,Currecny_M!$A$1:$P$1,0),FALSE)</f>
        <v>1</v>
      </c>
      <c r="L6019" s="82">
        <f t="shared" si="281"/>
        <v>-161.03853000000001</v>
      </c>
      <c r="M6019" s="82">
        <f>((E6019/$F$1)*VLOOKUP(N6019,Currecny_M!$A$1:$P$10,MATCH(Database!C6019,Currecny_M!$A$1:$P$1,0),FALSE))/VLOOKUP('Cover page'!$B$6,Currecny_M!$A$1:$P$10,MATCH(Database!C6019,Currecny_M!$A$1:$P$1,0),FALSE)</f>
        <v>-161.03853000000001</v>
      </c>
      <c r="N6019" s="6" t="str">
        <f>VLOOKUP(B6019,Master!$A$2:$C$11,3,FALSE)</f>
        <v>Thai</v>
      </c>
      <c r="O6019" s="6" t="str">
        <f>VLOOKUP(B6019,Master!$A$2:$C$11,2,FALSE)</f>
        <v>Asia</v>
      </c>
      <c r="Q6019" s="39" t="str">
        <f>VLOOKUP(D6019,GL_Master!$A$1:$D$80,2,FALSE)</f>
        <v>BS</v>
      </c>
      <c r="R6019" s="39" t="str">
        <f>VLOOKUP(D6019,GL_Master!$A$1:$D$80,3,FALSE)</f>
        <v>Provisions</v>
      </c>
      <c r="S6019" s="39" t="str">
        <f>VLOOKUP(D6019,GL_Master!$A$1:$D$80,4,FALSE)</f>
        <v>Provision for doubtful assets</v>
      </c>
    </row>
    <row r="6020" spans="1:19" x14ac:dyDescent="0.25">
      <c r="A6020" s="39" t="s">
        <v>262</v>
      </c>
      <c r="B6020" s="39" t="s">
        <v>43</v>
      </c>
      <c r="C6020" s="7">
        <v>44044</v>
      </c>
      <c r="D6020" s="39" t="s">
        <v>62</v>
      </c>
      <c r="E6020" s="39">
        <v>-2344</v>
      </c>
      <c r="F6020" s="82">
        <f t="shared" ref="F6020:F6083" si="282">E6020/$F$1</f>
        <v>-2.3439999999999999</v>
      </c>
      <c r="G6020" s="39">
        <f>VLOOKUP(N6020,Currecny_M!$A$1:$P$10,2,FALSE)</f>
        <v>2.35</v>
      </c>
      <c r="H6020" s="39">
        <f>MATCH(C6020,Currecny_M!$A$1:$P$1,0)</f>
        <v>6</v>
      </c>
      <c r="I6020" s="39">
        <f>VLOOKUP(N6020,Currecny_M!$A$1:$P$10,MATCH(Database!C6020,Currecny_M!$A$1:$P$1,0),FALSE)</f>
        <v>2.4300000000000002</v>
      </c>
      <c r="J6020" s="82">
        <f t="shared" ref="J6020:J6083" si="283">F6020*I6020</f>
        <v>-5.6959200000000001</v>
      </c>
      <c r="K6020" s="39">
        <f>VLOOKUP('Cover page'!$B$6,Currecny_M!$A$1:$P$10,MATCH(Database!C6020,Currecny_M!$A$1:$P$1,0),FALSE)</f>
        <v>1</v>
      </c>
      <c r="L6020" s="82">
        <f t="shared" ref="L6020:L6083" si="284">J6020/K6020</f>
        <v>-5.6959200000000001</v>
      </c>
      <c r="M6020" s="82">
        <f>((E6020/$F$1)*VLOOKUP(N6020,Currecny_M!$A$1:$P$10,MATCH(Database!C6020,Currecny_M!$A$1:$P$1,0),FALSE))/VLOOKUP('Cover page'!$B$6,Currecny_M!$A$1:$P$10,MATCH(Database!C6020,Currecny_M!$A$1:$P$1,0),FALSE)</f>
        <v>-5.6959200000000001</v>
      </c>
      <c r="N6020" s="6" t="str">
        <f>VLOOKUP(B6020,Master!$A$2:$C$11,3,FALSE)</f>
        <v>Thai</v>
      </c>
      <c r="O6020" s="6" t="str">
        <f>VLOOKUP(B6020,Master!$A$2:$C$11,2,FALSE)</f>
        <v>Asia</v>
      </c>
      <c r="Q6020" s="39" t="str">
        <f>VLOOKUP(D6020,GL_Master!$A$1:$D$80,2,FALSE)</f>
        <v>BS</v>
      </c>
      <c r="R6020" s="39" t="str">
        <f>VLOOKUP(D6020,GL_Master!$A$1:$D$80,3,FALSE)</f>
        <v>Provisions</v>
      </c>
      <c r="S6020" s="39" t="str">
        <f>VLOOKUP(D6020,GL_Master!$A$1:$D$80,4,FALSE)</f>
        <v>Provision for Insurance</v>
      </c>
    </row>
    <row r="6021" spans="1:19" x14ac:dyDescent="0.25">
      <c r="A6021" s="39" t="s">
        <v>262</v>
      </c>
      <c r="B6021" s="39" t="s">
        <v>43</v>
      </c>
      <c r="C6021" s="7">
        <v>44044</v>
      </c>
      <c r="D6021" s="39" t="s">
        <v>63</v>
      </c>
      <c r="E6021" s="39">
        <v>5469</v>
      </c>
      <c r="F6021" s="82">
        <f t="shared" si="282"/>
        <v>5.4690000000000003</v>
      </c>
      <c r="G6021" s="39">
        <f>VLOOKUP(N6021,Currecny_M!$A$1:$P$10,2,FALSE)</f>
        <v>2.35</v>
      </c>
      <c r="H6021" s="39">
        <f>MATCH(C6021,Currecny_M!$A$1:$P$1,0)</f>
        <v>6</v>
      </c>
      <c r="I6021" s="39">
        <f>VLOOKUP(N6021,Currecny_M!$A$1:$P$10,MATCH(Database!C6021,Currecny_M!$A$1:$P$1,0),FALSE)</f>
        <v>2.4300000000000002</v>
      </c>
      <c r="J6021" s="82">
        <f t="shared" si="283"/>
        <v>13.289670000000001</v>
      </c>
      <c r="K6021" s="39">
        <f>VLOOKUP('Cover page'!$B$6,Currecny_M!$A$1:$P$10,MATCH(Database!C6021,Currecny_M!$A$1:$P$1,0),FALSE)</f>
        <v>1</v>
      </c>
      <c r="L6021" s="82">
        <f t="shared" si="284"/>
        <v>13.289670000000001</v>
      </c>
      <c r="M6021" s="82">
        <f>((E6021/$F$1)*VLOOKUP(N6021,Currecny_M!$A$1:$P$10,MATCH(Database!C6021,Currecny_M!$A$1:$P$1,0),FALSE))/VLOOKUP('Cover page'!$B$6,Currecny_M!$A$1:$P$10,MATCH(Database!C6021,Currecny_M!$A$1:$P$1,0),FALSE)</f>
        <v>13.289670000000001</v>
      </c>
      <c r="N6021" s="6" t="str">
        <f>VLOOKUP(B6021,Master!$A$2:$C$11,3,FALSE)</f>
        <v>Thai</v>
      </c>
      <c r="O6021" s="6" t="str">
        <f>VLOOKUP(B6021,Master!$A$2:$C$11,2,FALSE)</f>
        <v>Asia</v>
      </c>
      <c r="Q6021" s="39" t="str">
        <f>VLOOKUP(D6021,GL_Master!$A$1:$D$80,2,FALSE)</f>
        <v>BS</v>
      </c>
      <c r="R6021" s="39" t="str">
        <f>VLOOKUP(D6021,GL_Master!$A$1:$D$80,3,FALSE)</f>
        <v>Gross Block</v>
      </c>
      <c r="S6021" s="39" t="str">
        <f>VLOOKUP(D6021,GL_Master!$A$1:$D$80,4,FALSE)</f>
        <v>Tangible Fixed assets</v>
      </c>
    </row>
    <row r="6022" spans="1:19" x14ac:dyDescent="0.25">
      <c r="A6022" s="39" t="s">
        <v>262</v>
      </c>
      <c r="B6022" s="39" t="s">
        <v>43</v>
      </c>
      <c r="C6022" s="7">
        <v>44044</v>
      </c>
      <c r="D6022" s="39" t="s">
        <v>64</v>
      </c>
      <c r="E6022" s="39">
        <v>337864</v>
      </c>
      <c r="F6022" s="82">
        <f t="shared" si="282"/>
        <v>337.86399999999998</v>
      </c>
      <c r="G6022" s="39">
        <f>VLOOKUP(N6022,Currecny_M!$A$1:$P$10,2,FALSE)</f>
        <v>2.35</v>
      </c>
      <c r="H6022" s="39">
        <f>MATCH(C6022,Currecny_M!$A$1:$P$1,0)</f>
        <v>6</v>
      </c>
      <c r="I6022" s="39">
        <f>VLOOKUP(N6022,Currecny_M!$A$1:$P$10,MATCH(Database!C6022,Currecny_M!$A$1:$P$1,0),FALSE)</f>
        <v>2.4300000000000002</v>
      </c>
      <c r="J6022" s="82">
        <f t="shared" si="283"/>
        <v>821.00951999999995</v>
      </c>
      <c r="K6022" s="39">
        <f>VLOOKUP('Cover page'!$B$6,Currecny_M!$A$1:$P$10,MATCH(Database!C6022,Currecny_M!$A$1:$P$1,0),FALSE)</f>
        <v>1</v>
      </c>
      <c r="L6022" s="82">
        <f t="shared" si="284"/>
        <v>821.00951999999995</v>
      </c>
      <c r="M6022" s="82">
        <f>((E6022/$F$1)*VLOOKUP(N6022,Currecny_M!$A$1:$P$10,MATCH(Database!C6022,Currecny_M!$A$1:$P$1,0),FALSE))/VLOOKUP('Cover page'!$B$6,Currecny_M!$A$1:$P$10,MATCH(Database!C6022,Currecny_M!$A$1:$P$1,0),FALSE)</f>
        <v>821.00951999999995</v>
      </c>
      <c r="N6022" s="6" t="str">
        <f>VLOOKUP(B6022,Master!$A$2:$C$11,3,FALSE)</f>
        <v>Thai</v>
      </c>
      <c r="O6022" s="6" t="str">
        <f>VLOOKUP(B6022,Master!$A$2:$C$11,2,FALSE)</f>
        <v>Asia</v>
      </c>
      <c r="Q6022" s="39" t="str">
        <f>VLOOKUP(D6022,GL_Master!$A$1:$D$80,2,FALSE)</f>
        <v>BS</v>
      </c>
      <c r="R6022" s="39" t="str">
        <f>VLOOKUP(D6022,GL_Master!$A$1:$D$80,3,FALSE)</f>
        <v>Gross Block</v>
      </c>
      <c r="S6022" s="39" t="str">
        <f>VLOOKUP(D6022,GL_Master!$A$1:$D$80,4,FALSE)</f>
        <v>Tangible Fixed assets</v>
      </c>
    </row>
    <row r="6023" spans="1:19" x14ac:dyDescent="0.25">
      <c r="A6023" s="39" t="s">
        <v>262</v>
      </c>
      <c r="B6023" s="39" t="s">
        <v>43</v>
      </c>
      <c r="C6023" s="7">
        <v>44044</v>
      </c>
      <c r="D6023" s="39" t="s">
        <v>65</v>
      </c>
      <c r="E6023" s="39">
        <v>-195725</v>
      </c>
      <c r="F6023" s="82">
        <f t="shared" si="282"/>
        <v>-195.72499999999999</v>
      </c>
      <c r="G6023" s="39">
        <f>VLOOKUP(N6023,Currecny_M!$A$1:$P$10,2,FALSE)</f>
        <v>2.35</v>
      </c>
      <c r="H6023" s="39">
        <f>MATCH(C6023,Currecny_M!$A$1:$P$1,0)</f>
        <v>6</v>
      </c>
      <c r="I6023" s="39">
        <f>VLOOKUP(N6023,Currecny_M!$A$1:$P$10,MATCH(Database!C6023,Currecny_M!$A$1:$P$1,0),FALSE)</f>
        <v>2.4300000000000002</v>
      </c>
      <c r="J6023" s="82">
        <f t="shared" si="283"/>
        <v>-475.61175000000003</v>
      </c>
      <c r="K6023" s="39">
        <f>VLOOKUP('Cover page'!$B$6,Currecny_M!$A$1:$P$10,MATCH(Database!C6023,Currecny_M!$A$1:$P$1,0),FALSE)</f>
        <v>1</v>
      </c>
      <c r="L6023" s="82">
        <f t="shared" si="284"/>
        <v>-475.61175000000003</v>
      </c>
      <c r="M6023" s="82">
        <f>((E6023/$F$1)*VLOOKUP(N6023,Currecny_M!$A$1:$P$10,MATCH(Database!C6023,Currecny_M!$A$1:$P$1,0),FALSE))/VLOOKUP('Cover page'!$B$6,Currecny_M!$A$1:$P$10,MATCH(Database!C6023,Currecny_M!$A$1:$P$1,0),FALSE)</f>
        <v>-475.61175000000003</v>
      </c>
      <c r="N6023" s="6" t="str">
        <f>VLOOKUP(B6023,Master!$A$2:$C$11,3,FALSE)</f>
        <v>Thai</v>
      </c>
      <c r="O6023" s="6" t="str">
        <f>VLOOKUP(B6023,Master!$A$2:$C$11,2,FALSE)</f>
        <v>Asia</v>
      </c>
      <c r="Q6023" s="39" t="str">
        <f>VLOOKUP(D6023,GL_Master!$A$1:$D$80,2,FALSE)</f>
        <v>BS</v>
      </c>
      <c r="R6023" s="39" t="str">
        <f>VLOOKUP(D6023,GL_Master!$A$1:$D$80,3,FALSE)</f>
        <v>Accumulated Depreciation</v>
      </c>
      <c r="S6023" s="39" t="str">
        <f>VLOOKUP(D6023,GL_Master!$A$1:$D$80,4,FALSE)</f>
        <v>Accumulated Depreciation</v>
      </c>
    </row>
    <row r="6024" spans="1:19" x14ac:dyDescent="0.25">
      <c r="A6024" s="39" t="s">
        <v>262</v>
      </c>
      <c r="B6024" s="39" t="s">
        <v>43</v>
      </c>
      <c r="C6024" s="7">
        <v>44044</v>
      </c>
      <c r="D6024" s="39" t="s">
        <v>66</v>
      </c>
      <c r="E6024" s="39">
        <v>170410</v>
      </c>
      <c r="F6024" s="82">
        <f t="shared" si="282"/>
        <v>170.41</v>
      </c>
      <c r="G6024" s="39">
        <f>VLOOKUP(N6024,Currecny_M!$A$1:$P$10,2,FALSE)</f>
        <v>2.35</v>
      </c>
      <c r="H6024" s="39">
        <f>MATCH(C6024,Currecny_M!$A$1:$P$1,0)</f>
        <v>6</v>
      </c>
      <c r="I6024" s="39">
        <f>VLOOKUP(N6024,Currecny_M!$A$1:$P$10,MATCH(Database!C6024,Currecny_M!$A$1:$P$1,0),FALSE)</f>
        <v>2.4300000000000002</v>
      </c>
      <c r="J6024" s="82">
        <f t="shared" si="283"/>
        <v>414.09630000000004</v>
      </c>
      <c r="K6024" s="39">
        <f>VLOOKUP('Cover page'!$B$6,Currecny_M!$A$1:$P$10,MATCH(Database!C6024,Currecny_M!$A$1:$P$1,0),FALSE)</f>
        <v>1</v>
      </c>
      <c r="L6024" s="82">
        <f t="shared" si="284"/>
        <v>414.09630000000004</v>
      </c>
      <c r="M6024" s="82">
        <f>((E6024/$F$1)*VLOOKUP(N6024,Currecny_M!$A$1:$P$10,MATCH(Database!C6024,Currecny_M!$A$1:$P$1,0),FALSE))/VLOOKUP('Cover page'!$B$6,Currecny_M!$A$1:$P$10,MATCH(Database!C6024,Currecny_M!$A$1:$P$1,0),FALSE)</f>
        <v>414.09630000000004</v>
      </c>
      <c r="N6024" s="6" t="str">
        <f>VLOOKUP(B6024,Master!$A$2:$C$11,3,FALSE)</f>
        <v>Thai</v>
      </c>
      <c r="O6024" s="6" t="str">
        <f>VLOOKUP(B6024,Master!$A$2:$C$11,2,FALSE)</f>
        <v>Asia</v>
      </c>
      <c r="Q6024" s="39" t="str">
        <f>VLOOKUP(D6024,GL_Master!$A$1:$D$80,2,FALSE)</f>
        <v>BS</v>
      </c>
      <c r="R6024" s="39" t="str">
        <f>VLOOKUP(D6024,GL_Master!$A$1:$D$80,3,FALSE)</f>
        <v>Gross Block</v>
      </c>
      <c r="S6024" s="39" t="str">
        <f>VLOOKUP(D6024,GL_Master!$A$1:$D$80,4,FALSE)</f>
        <v>Tangible Fixed assets</v>
      </c>
    </row>
    <row r="6025" spans="1:19" x14ac:dyDescent="0.25">
      <c r="A6025" s="39" t="s">
        <v>262</v>
      </c>
      <c r="B6025" s="39" t="s">
        <v>43</v>
      </c>
      <c r="C6025" s="7">
        <v>44044</v>
      </c>
      <c r="D6025" s="39" t="s">
        <v>67</v>
      </c>
      <c r="E6025" s="39">
        <v>61116</v>
      </c>
      <c r="F6025" s="82">
        <f t="shared" si="282"/>
        <v>61.116</v>
      </c>
      <c r="G6025" s="39">
        <f>VLOOKUP(N6025,Currecny_M!$A$1:$P$10,2,FALSE)</f>
        <v>2.35</v>
      </c>
      <c r="H6025" s="39">
        <f>MATCH(C6025,Currecny_M!$A$1:$P$1,0)</f>
        <v>6</v>
      </c>
      <c r="I6025" s="39">
        <f>VLOOKUP(N6025,Currecny_M!$A$1:$P$10,MATCH(Database!C6025,Currecny_M!$A$1:$P$1,0),FALSE)</f>
        <v>2.4300000000000002</v>
      </c>
      <c r="J6025" s="82">
        <f t="shared" si="283"/>
        <v>148.51188000000002</v>
      </c>
      <c r="K6025" s="39">
        <f>VLOOKUP('Cover page'!$B$6,Currecny_M!$A$1:$P$10,MATCH(Database!C6025,Currecny_M!$A$1:$P$1,0),FALSE)</f>
        <v>1</v>
      </c>
      <c r="L6025" s="82">
        <f t="shared" si="284"/>
        <v>148.51188000000002</v>
      </c>
      <c r="M6025" s="82">
        <f>((E6025/$F$1)*VLOOKUP(N6025,Currecny_M!$A$1:$P$10,MATCH(Database!C6025,Currecny_M!$A$1:$P$1,0),FALSE))/VLOOKUP('Cover page'!$B$6,Currecny_M!$A$1:$P$10,MATCH(Database!C6025,Currecny_M!$A$1:$P$1,0),FALSE)</f>
        <v>148.51188000000002</v>
      </c>
      <c r="N6025" s="6" t="str">
        <f>VLOOKUP(B6025,Master!$A$2:$C$11,3,FALSE)</f>
        <v>Thai</v>
      </c>
      <c r="O6025" s="6" t="str">
        <f>VLOOKUP(B6025,Master!$A$2:$C$11,2,FALSE)</f>
        <v>Asia</v>
      </c>
      <c r="Q6025" s="39" t="str">
        <f>VLOOKUP(D6025,GL_Master!$A$1:$D$80,2,FALSE)</f>
        <v>BS</v>
      </c>
      <c r="R6025" s="39" t="str">
        <f>VLOOKUP(D6025,GL_Master!$A$1:$D$80,3,FALSE)</f>
        <v>Gross Block</v>
      </c>
      <c r="S6025" s="39" t="str">
        <f>VLOOKUP(D6025,GL_Master!$A$1:$D$80,4,FALSE)</f>
        <v>Tangible Fixed assets</v>
      </c>
    </row>
    <row r="6026" spans="1:19" x14ac:dyDescent="0.25">
      <c r="A6026" s="39" t="s">
        <v>262</v>
      </c>
      <c r="B6026" s="39" t="s">
        <v>43</v>
      </c>
      <c r="C6026" s="7">
        <v>44044</v>
      </c>
      <c r="D6026" s="39" t="s">
        <v>68</v>
      </c>
      <c r="E6026" s="39">
        <v>-53908</v>
      </c>
      <c r="F6026" s="82">
        <f t="shared" si="282"/>
        <v>-53.908000000000001</v>
      </c>
      <c r="G6026" s="39">
        <f>VLOOKUP(N6026,Currecny_M!$A$1:$P$10,2,FALSE)</f>
        <v>2.35</v>
      </c>
      <c r="H6026" s="39">
        <f>MATCH(C6026,Currecny_M!$A$1:$P$1,0)</f>
        <v>6</v>
      </c>
      <c r="I6026" s="39">
        <f>VLOOKUP(N6026,Currecny_M!$A$1:$P$10,MATCH(Database!C6026,Currecny_M!$A$1:$P$1,0),FALSE)</f>
        <v>2.4300000000000002</v>
      </c>
      <c r="J6026" s="82">
        <f t="shared" si="283"/>
        <v>-130.99644000000001</v>
      </c>
      <c r="K6026" s="39">
        <f>VLOOKUP('Cover page'!$B$6,Currecny_M!$A$1:$P$10,MATCH(Database!C6026,Currecny_M!$A$1:$P$1,0),FALSE)</f>
        <v>1</v>
      </c>
      <c r="L6026" s="82">
        <f t="shared" si="284"/>
        <v>-130.99644000000001</v>
      </c>
      <c r="M6026" s="82">
        <f>((E6026/$F$1)*VLOOKUP(N6026,Currecny_M!$A$1:$P$10,MATCH(Database!C6026,Currecny_M!$A$1:$P$1,0),FALSE))/VLOOKUP('Cover page'!$B$6,Currecny_M!$A$1:$P$10,MATCH(Database!C6026,Currecny_M!$A$1:$P$1,0),FALSE)</f>
        <v>-130.99644000000001</v>
      </c>
      <c r="N6026" s="6" t="str">
        <f>VLOOKUP(B6026,Master!$A$2:$C$11,3,FALSE)</f>
        <v>Thai</v>
      </c>
      <c r="O6026" s="6" t="str">
        <f>VLOOKUP(B6026,Master!$A$2:$C$11,2,FALSE)</f>
        <v>Asia</v>
      </c>
      <c r="Q6026" s="39" t="str">
        <f>VLOOKUP(D6026,GL_Master!$A$1:$D$80,2,FALSE)</f>
        <v>BS</v>
      </c>
      <c r="R6026" s="39" t="str">
        <f>VLOOKUP(D6026,GL_Master!$A$1:$D$80,3,FALSE)</f>
        <v>Accumulated Depreciation</v>
      </c>
      <c r="S6026" s="39" t="str">
        <f>VLOOKUP(D6026,GL_Master!$A$1:$D$80,4,FALSE)</f>
        <v>Accumulated Depreciation</v>
      </c>
    </row>
    <row r="6027" spans="1:19" x14ac:dyDescent="0.25">
      <c r="A6027" s="39" t="s">
        <v>262</v>
      </c>
      <c r="B6027" s="39" t="s">
        <v>43</v>
      </c>
      <c r="C6027" s="7">
        <v>44044</v>
      </c>
      <c r="D6027" s="39" t="s">
        <v>69</v>
      </c>
      <c r="E6027" s="39">
        <v>111232</v>
      </c>
      <c r="F6027" s="82">
        <f t="shared" si="282"/>
        <v>111.232</v>
      </c>
      <c r="G6027" s="39">
        <f>VLOOKUP(N6027,Currecny_M!$A$1:$P$10,2,FALSE)</f>
        <v>2.35</v>
      </c>
      <c r="H6027" s="39">
        <f>MATCH(C6027,Currecny_M!$A$1:$P$1,0)</f>
        <v>6</v>
      </c>
      <c r="I6027" s="39">
        <f>VLOOKUP(N6027,Currecny_M!$A$1:$P$10,MATCH(Database!C6027,Currecny_M!$A$1:$P$1,0),FALSE)</f>
        <v>2.4300000000000002</v>
      </c>
      <c r="J6027" s="82">
        <f t="shared" si="283"/>
        <v>270.29376000000002</v>
      </c>
      <c r="K6027" s="39">
        <f>VLOOKUP('Cover page'!$B$6,Currecny_M!$A$1:$P$10,MATCH(Database!C6027,Currecny_M!$A$1:$P$1,0),FALSE)</f>
        <v>1</v>
      </c>
      <c r="L6027" s="82">
        <f t="shared" si="284"/>
        <v>270.29376000000002</v>
      </c>
      <c r="M6027" s="82">
        <f>((E6027/$F$1)*VLOOKUP(N6027,Currecny_M!$A$1:$P$10,MATCH(Database!C6027,Currecny_M!$A$1:$P$1,0),FALSE))/VLOOKUP('Cover page'!$B$6,Currecny_M!$A$1:$P$10,MATCH(Database!C6027,Currecny_M!$A$1:$P$1,0),FALSE)</f>
        <v>270.29376000000002</v>
      </c>
      <c r="N6027" s="6" t="str">
        <f>VLOOKUP(B6027,Master!$A$2:$C$11,3,FALSE)</f>
        <v>Thai</v>
      </c>
      <c r="O6027" s="6" t="str">
        <f>VLOOKUP(B6027,Master!$A$2:$C$11,2,FALSE)</f>
        <v>Asia</v>
      </c>
      <c r="Q6027" s="39" t="str">
        <f>VLOOKUP(D6027,GL_Master!$A$1:$D$80,2,FALSE)</f>
        <v>BS</v>
      </c>
      <c r="R6027" s="39" t="str">
        <f>VLOOKUP(D6027,GL_Master!$A$1:$D$80,3,FALSE)</f>
        <v>Gross Block</v>
      </c>
      <c r="S6027" s="39" t="str">
        <f>VLOOKUP(D6027,GL_Master!$A$1:$D$80,4,FALSE)</f>
        <v>Tangible Fixed assets</v>
      </c>
    </row>
    <row r="6028" spans="1:19" x14ac:dyDescent="0.25">
      <c r="A6028" s="39" t="s">
        <v>262</v>
      </c>
      <c r="B6028" s="39" t="s">
        <v>43</v>
      </c>
      <c r="C6028" s="7">
        <v>44044</v>
      </c>
      <c r="D6028" s="39" t="s">
        <v>70</v>
      </c>
      <c r="E6028" s="39">
        <v>-4060</v>
      </c>
      <c r="F6028" s="82">
        <f t="shared" si="282"/>
        <v>-4.0599999999999996</v>
      </c>
      <c r="G6028" s="39">
        <f>VLOOKUP(N6028,Currecny_M!$A$1:$P$10,2,FALSE)</f>
        <v>2.35</v>
      </c>
      <c r="H6028" s="39">
        <f>MATCH(C6028,Currecny_M!$A$1:$P$1,0)</f>
        <v>6</v>
      </c>
      <c r="I6028" s="39">
        <f>VLOOKUP(N6028,Currecny_M!$A$1:$P$10,MATCH(Database!C6028,Currecny_M!$A$1:$P$1,0),FALSE)</f>
        <v>2.4300000000000002</v>
      </c>
      <c r="J6028" s="82">
        <f t="shared" si="283"/>
        <v>-9.8658000000000001</v>
      </c>
      <c r="K6028" s="39">
        <f>VLOOKUP('Cover page'!$B$6,Currecny_M!$A$1:$P$10,MATCH(Database!C6028,Currecny_M!$A$1:$P$1,0),FALSE)</f>
        <v>1</v>
      </c>
      <c r="L6028" s="82">
        <f t="shared" si="284"/>
        <v>-9.8658000000000001</v>
      </c>
      <c r="M6028" s="82">
        <f>((E6028/$F$1)*VLOOKUP(N6028,Currecny_M!$A$1:$P$10,MATCH(Database!C6028,Currecny_M!$A$1:$P$1,0),FALSE))/VLOOKUP('Cover page'!$B$6,Currecny_M!$A$1:$P$10,MATCH(Database!C6028,Currecny_M!$A$1:$P$1,0),FALSE)</f>
        <v>-9.8658000000000001</v>
      </c>
      <c r="N6028" s="6" t="str">
        <f>VLOOKUP(B6028,Master!$A$2:$C$11,3,FALSE)</f>
        <v>Thai</v>
      </c>
      <c r="O6028" s="6" t="str">
        <f>VLOOKUP(B6028,Master!$A$2:$C$11,2,FALSE)</f>
        <v>Asia</v>
      </c>
      <c r="Q6028" s="39" t="str">
        <f>VLOOKUP(D6028,GL_Master!$A$1:$D$80,2,FALSE)</f>
        <v>BS</v>
      </c>
      <c r="R6028" s="39" t="str">
        <f>VLOOKUP(D6028,GL_Master!$A$1:$D$80,3,FALSE)</f>
        <v>Accumulated Depreciation</v>
      </c>
      <c r="S6028" s="39" t="str">
        <f>VLOOKUP(D6028,GL_Master!$A$1:$D$80,4,FALSE)</f>
        <v>Accumulated Depreciation</v>
      </c>
    </row>
    <row r="6029" spans="1:19" x14ac:dyDescent="0.25">
      <c r="A6029" s="39" t="s">
        <v>262</v>
      </c>
      <c r="B6029" s="39" t="s">
        <v>43</v>
      </c>
      <c r="C6029" s="7">
        <v>44044</v>
      </c>
      <c r="D6029" s="39" t="s">
        <v>71</v>
      </c>
      <c r="E6029" s="39">
        <v>197847</v>
      </c>
      <c r="F6029" s="82">
        <f t="shared" si="282"/>
        <v>197.84700000000001</v>
      </c>
      <c r="G6029" s="39">
        <f>VLOOKUP(N6029,Currecny_M!$A$1:$P$10,2,FALSE)</f>
        <v>2.35</v>
      </c>
      <c r="H6029" s="39">
        <f>MATCH(C6029,Currecny_M!$A$1:$P$1,0)</f>
        <v>6</v>
      </c>
      <c r="I6029" s="39">
        <f>VLOOKUP(N6029,Currecny_M!$A$1:$P$10,MATCH(Database!C6029,Currecny_M!$A$1:$P$1,0),FALSE)</f>
        <v>2.4300000000000002</v>
      </c>
      <c r="J6029" s="82">
        <f t="shared" si="283"/>
        <v>480.76821000000007</v>
      </c>
      <c r="K6029" s="39">
        <f>VLOOKUP('Cover page'!$B$6,Currecny_M!$A$1:$P$10,MATCH(Database!C6029,Currecny_M!$A$1:$P$1,0),FALSE)</f>
        <v>1</v>
      </c>
      <c r="L6029" s="82">
        <f t="shared" si="284"/>
        <v>480.76821000000007</v>
      </c>
      <c r="M6029" s="82">
        <f>((E6029/$F$1)*VLOOKUP(N6029,Currecny_M!$A$1:$P$10,MATCH(Database!C6029,Currecny_M!$A$1:$P$1,0),FALSE))/VLOOKUP('Cover page'!$B$6,Currecny_M!$A$1:$P$10,MATCH(Database!C6029,Currecny_M!$A$1:$P$1,0),FALSE)</f>
        <v>480.76821000000007</v>
      </c>
      <c r="N6029" s="6" t="str">
        <f>VLOOKUP(B6029,Master!$A$2:$C$11,3,FALSE)</f>
        <v>Thai</v>
      </c>
      <c r="O6029" s="6" t="str">
        <f>VLOOKUP(B6029,Master!$A$2:$C$11,2,FALSE)</f>
        <v>Asia</v>
      </c>
      <c r="Q6029" s="39" t="str">
        <f>VLOOKUP(D6029,GL_Master!$A$1:$D$80,2,FALSE)</f>
        <v>BS</v>
      </c>
      <c r="R6029" s="39" t="str">
        <f>VLOOKUP(D6029,GL_Master!$A$1:$D$80,3,FALSE)</f>
        <v>Gross Block</v>
      </c>
      <c r="S6029" s="39" t="str">
        <f>VLOOKUP(D6029,GL_Master!$A$1:$D$80,4,FALSE)</f>
        <v>Tangible Fixed assets</v>
      </c>
    </row>
    <row r="6030" spans="1:19" x14ac:dyDescent="0.25">
      <c r="A6030" s="39" t="s">
        <v>262</v>
      </c>
      <c r="B6030" s="39" t="s">
        <v>43</v>
      </c>
      <c r="C6030" s="7">
        <v>44044</v>
      </c>
      <c r="D6030" s="39" t="s">
        <v>72</v>
      </c>
      <c r="E6030" s="39">
        <v>1685</v>
      </c>
      <c r="F6030" s="82">
        <f t="shared" si="282"/>
        <v>1.6850000000000001</v>
      </c>
      <c r="G6030" s="39">
        <f>VLOOKUP(N6030,Currecny_M!$A$1:$P$10,2,FALSE)</f>
        <v>2.35</v>
      </c>
      <c r="H6030" s="39">
        <f>MATCH(C6030,Currecny_M!$A$1:$P$1,0)</f>
        <v>6</v>
      </c>
      <c r="I6030" s="39">
        <f>VLOOKUP(N6030,Currecny_M!$A$1:$P$10,MATCH(Database!C6030,Currecny_M!$A$1:$P$1,0),FALSE)</f>
        <v>2.4300000000000002</v>
      </c>
      <c r="J6030" s="82">
        <f t="shared" si="283"/>
        <v>4.0945500000000008</v>
      </c>
      <c r="K6030" s="39">
        <f>VLOOKUP('Cover page'!$B$6,Currecny_M!$A$1:$P$10,MATCH(Database!C6030,Currecny_M!$A$1:$P$1,0),FALSE)</f>
        <v>1</v>
      </c>
      <c r="L6030" s="82">
        <f t="shared" si="284"/>
        <v>4.0945500000000008</v>
      </c>
      <c r="M6030" s="82">
        <f>((E6030/$F$1)*VLOOKUP(N6030,Currecny_M!$A$1:$P$10,MATCH(Database!C6030,Currecny_M!$A$1:$P$1,0),FALSE))/VLOOKUP('Cover page'!$B$6,Currecny_M!$A$1:$P$10,MATCH(Database!C6030,Currecny_M!$A$1:$P$1,0),FALSE)</f>
        <v>4.0945500000000008</v>
      </c>
      <c r="N6030" s="6" t="str">
        <f>VLOOKUP(B6030,Master!$A$2:$C$11,3,FALSE)</f>
        <v>Thai</v>
      </c>
      <c r="O6030" s="6" t="str">
        <f>VLOOKUP(B6030,Master!$A$2:$C$11,2,FALSE)</f>
        <v>Asia</v>
      </c>
      <c r="Q6030" s="39" t="str">
        <f>VLOOKUP(D6030,GL_Master!$A$1:$D$80,2,FALSE)</f>
        <v>BS</v>
      </c>
      <c r="R6030" s="39" t="str">
        <f>VLOOKUP(D6030,GL_Master!$A$1:$D$80,3,FALSE)</f>
        <v>Gross Block</v>
      </c>
      <c r="S6030" s="39" t="str">
        <f>VLOOKUP(D6030,GL_Master!$A$1:$D$80,4,FALSE)</f>
        <v>Tangible Fixed assets</v>
      </c>
    </row>
    <row r="6031" spans="1:19" x14ac:dyDescent="0.25">
      <c r="A6031" s="39" t="s">
        <v>262</v>
      </c>
      <c r="B6031" s="39" t="s">
        <v>43</v>
      </c>
      <c r="C6031" s="7">
        <v>44044</v>
      </c>
      <c r="D6031" s="39" t="s">
        <v>73</v>
      </c>
      <c r="E6031" s="39">
        <v>804</v>
      </c>
      <c r="F6031" s="82">
        <f t="shared" si="282"/>
        <v>0.80400000000000005</v>
      </c>
      <c r="G6031" s="39">
        <f>VLOOKUP(N6031,Currecny_M!$A$1:$P$10,2,FALSE)</f>
        <v>2.35</v>
      </c>
      <c r="H6031" s="39">
        <f>MATCH(C6031,Currecny_M!$A$1:$P$1,0)</f>
        <v>6</v>
      </c>
      <c r="I6031" s="39">
        <f>VLOOKUP(N6031,Currecny_M!$A$1:$P$10,MATCH(Database!C6031,Currecny_M!$A$1:$P$1,0),FALSE)</f>
        <v>2.4300000000000002</v>
      </c>
      <c r="J6031" s="82">
        <f t="shared" si="283"/>
        <v>1.9537200000000003</v>
      </c>
      <c r="K6031" s="39">
        <f>VLOOKUP('Cover page'!$B$6,Currecny_M!$A$1:$P$10,MATCH(Database!C6031,Currecny_M!$A$1:$P$1,0),FALSE)</f>
        <v>1</v>
      </c>
      <c r="L6031" s="82">
        <f t="shared" si="284"/>
        <v>1.9537200000000003</v>
      </c>
      <c r="M6031" s="82">
        <f>((E6031/$F$1)*VLOOKUP(N6031,Currecny_M!$A$1:$P$10,MATCH(Database!C6031,Currecny_M!$A$1:$P$1,0),FALSE))/VLOOKUP('Cover page'!$B$6,Currecny_M!$A$1:$P$10,MATCH(Database!C6031,Currecny_M!$A$1:$P$1,0),FALSE)</f>
        <v>1.9537200000000003</v>
      </c>
      <c r="N6031" s="6" t="str">
        <f>VLOOKUP(B6031,Master!$A$2:$C$11,3,FALSE)</f>
        <v>Thai</v>
      </c>
      <c r="O6031" s="6" t="str">
        <f>VLOOKUP(B6031,Master!$A$2:$C$11,2,FALSE)</f>
        <v>Asia</v>
      </c>
      <c r="Q6031" s="39" t="str">
        <f>VLOOKUP(D6031,GL_Master!$A$1:$D$80,2,FALSE)</f>
        <v>BS</v>
      </c>
      <c r="R6031" s="39" t="str">
        <f>VLOOKUP(D6031,GL_Master!$A$1:$D$80,3,FALSE)</f>
        <v>Gross Block</v>
      </c>
      <c r="S6031" s="39" t="str">
        <f>VLOOKUP(D6031,GL_Master!$A$1:$D$80,4,FALSE)</f>
        <v>Tangible Fixed assets</v>
      </c>
    </row>
    <row r="6032" spans="1:19" x14ac:dyDescent="0.25">
      <c r="A6032" s="39" t="s">
        <v>262</v>
      </c>
      <c r="B6032" s="39" t="s">
        <v>43</v>
      </c>
      <c r="C6032" s="7">
        <v>44044</v>
      </c>
      <c r="D6032" s="39" t="s">
        <v>74</v>
      </c>
      <c r="E6032" s="39">
        <v>-195227</v>
      </c>
      <c r="F6032" s="82">
        <f t="shared" si="282"/>
        <v>-195.227</v>
      </c>
      <c r="G6032" s="39">
        <f>VLOOKUP(N6032,Currecny_M!$A$1:$P$10,2,FALSE)</f>
        <v>2.35</v>
      </c>
      <c r="H6032" s="39">
        <f>MATCH(C6032,Currecny_M!$A$1:$P$1,0)</f>
        <v>6</v>
      </c>
      <c r="I6032" s="39">
        <f>VLOOKUP(N6032,Currecny_M!$A$1:$P$10,MATCH(Database!C6032,Currecny_M!$A$1:$P$1,0),FALSE)</f>
        <v>2.4300000000000002</v>
      </c>
      <c r="J6032" s="82">
        <f t="shared" si="283"/>
        <v>-474.40161000000006</v>
      </c>
      <c r="K6032" s="39">
        <f>VLOOKUP('Cover page'!$B$6,Currecny_M!$A$1:$P$10,MATCH(Database!C6032,Currecny_M!$A$1:$P$1,0),FALSE)</f>
        <v>1</v>
      </c>
      <c r="L6032" s="82">
        <f t="shared" si="284"/>
        <v>-474.40161000000006</v>
      </c>
      <c r="M6032" s="82">
        <f>((E6032/$F$1)*VLOOKUP(N6032,Currecny_M!$A$1:$P$10,MATCH(Database!C6032,Currecny_M!$A$1:$P$1,0),FALSE))/VLOOKUP('Cover page'!$B$6,Currecny_M!$A$1:$P$10,MATCH(Database!C6032,Currecny_M!$A$1:$P$1,0),FALSE)</f>
        <v>-474.40161000000006</v>
      </c>
      <c r="N6032" s="6" t="str">
        <f>VLOOKUP(B6032,Master!$A$2:$C$11,3,FALSE)</f>
        <v>Thai</v>
      </c>
      <c r="O6032" s="6" t="str">
        <f>VLOOKUP(B6032,Master!$A$2:$C$11,2,FALSE)</f>
        <v>Asia</v>
      </c>
      <c r="Q6032" s="39" t="str">
        <f>VLOOKUP(D6032,GL_Master!$A$1:$D$80,2,FALSE)</f>
        <v>BS</v>
      </c>
      <c r="R6032" s="39" t="str">
        <f>VLOOKUP(D6032,GL_Master!$A$1:$D$80,3,FALSE)</f>
        <v>Accumulated Depreciation</v>
      </c>
      <c r="S6032" s="39" t="str">
        <f>VLOOKUP(D6032,GL_Master!$A$1:$D$80,4,FALSE)</f>
        <v>Accumulated Depreciation</v>
      </c>
    </row>
    <row r="6033" spans="1:19" x14ac:dyDescent="0.25">
      <c r="A6033" s="39" t="s">
        <v>262</v>
      </c>
      <c r="B6033" s="39" t="s">
        <v>43</v>
      </c>
      <c r="C6033" s="7">
        <v>44044</v>
      </c>
      <c r="D6033" s="39" t="s">
        <v>21</v>
      </c>
      <c r="E6033" s="39">
        <v>16391</v>
      </c>
      <c r="F6033" s="82">
        <f t="shared" si="282"/>
        <v>16.390999999999998</v>
      </c>
      <c r="G6033" s="39">
        <f>VLOOKUP(N6033,Currecny_M!$A$1:$P$10,2,FALSE)</f>
        <v>2.35</v>
      </c>
      <c r="H6033" s="39">
        <f>MATCH(C6033,Currecny_M!$A$1:$P$1,0)</f>
        <v>6</v>
      </c>
      <c r="I6033" s="39">
        <f>VLOOKUP(N6033,Currecny_M!$A$1:$P$10,MATCH(Database!C6033,Currecny_M!$A$1:$P$1,0),FALSE)</f>
        <v>2.4300000000000002</v>
      </c>
      <c r="J6033" s="82">
        <f t="shared" si="283"/>
        <v>39.830129999999997</v>
      </c>
      <c r="K6033" s="39">
        <f>VLOOKUP('Cover page'!$B$6,Currecny_M!$A$1:$P$10,MATCH(Database!C6033,Currecny_M!$A$1:$P$1,0),FALSE)</f>
        <v>1</v>
      </c>
      <c r="L6033" s="82">
        <f t="shared" si="284"/>
        <v>39.830129999999997</v>
      </c>
      <c r="M6033" s="82">
        <f>((E6033/$F$1)*VLOOKUP(N6033,Currecny_M!$A$1:$P$10,MATCH(Database!C6033,Currecny_M!$A$1:$P$1,0),FALSE))/VLOOKUP('Cover page'!$B$6,Currecny_M!$A$1:$P$10,MATCH(Database!C6033,Currecny_M!$A$1:$P$1,0),FALSE)</f>
        <v>39.830129999999997</v>
      </c>
      <c r="N6033" s="6" t="str">
        <f>VLOOKUP(B6033,Master!$A$2:$C$11,3,FALSE)</f>
        <v>Thai</v>
      </c>
      <c r="O6033" s="6" t="str">
        <f>VLOOKUP(B6033,Master!$A$2:$C$11,2,FALSE)</f>
        <v>Asia</v>
      </c>
      <c r="Q6033" s="39" t="str">
        <f>VLOOKUP(D6033,GL_Master!$A$1:$D$80,2,FALSE)</f>
        <v>BS</v>
      </c>
      <c r="R6033" s="39" t="str">
        <f>VLOOKUP(D6033,GL_Master!$A$1:$D$80,3,FALSE)</f>
        <v>Gross Block</v>
      </c>
      <c r="S6033" s="39" t="str">
        <f>VLOOKUP(D6033,GL_Master!$A$1:$D$80,4,FALSE)</f>
        <v>Tangible Fixed assets</v>
      </c>
    </row>
    <row r="6034" spans="1:19" x14ac:dyDescent="0.25">
      <c r="A6034" s="39" t="s">
        <v>262</v>
      </c>
      <c r="B6034" s="39" t="s">
        <v>43</v>
      </c>
      <c r="C6034" s="7">
        <v>44044</v>
      </c>
      <c r="D6034" s="39" t="s">
        <v>27</v>
      </c>
      <c r="E6034" s="39">
        <v>35847</v>
      </c>
      <c r="F6034" s="82">
        <f t="shared" si="282"/>
        <v>35.847000000000001</v>
      </c>
      <c r="G6034" s="39">
        <f>VLOOKUP(N6034,Currecny_M!$A$1:$P$10,2,FALSE)</f>
        <v>2.35</v>
      </c>
      <c r="H6034" s="39">
        <f>MATCH(C6034,Currecny_M!$A$1:$P$1,0)</f>
        <v>6</v>
      </c>
      <c r="I6034" s="39">
        <f>VLOOKUP(N6034,Currecny_M!$A$1:$P$10,MATCH(Database!C6034,Currecny_M!$A$1:$P$1,0),FALSE)</f>
        <v>2.4300000000000002</v>
      </c>
      <c r="J6034" s="82">
        <f t="shared" si="283"/>
        <v>87.108210000000014</v>
      </c>
      <c r="K6034" s="39">
        <f>VLOOKUP('Cover page'!$B$6,Currecny_M!$A$1:$P$10,MATCH(Database!C6034,Currecny_M!$A$1:$P$1,0),FALSE)</f>
        <v>1</v>
      </c>
      <c r="L6034" s="82">
        <f t="shared" si="284"/>
        <v>87.108210000000014</v>
      </c>
      <c r="M6034" s="82">
        <f>((E6034/$F$1)*VLOOKUP(N6034,Currecny_M!$A$1:$P$10,MATCH(Database!C6034,Currecny_M!$A$1:$P$1,0),FALSE))/VLOOKUP('Cover page'!$B$6,Currecny_M!$A$1:$P$10,MATCH(Database!C6034,Currecny_M!$A$1:$P$1,0),FALSE)</f>
        <v>87.108210000000014</v>
      </c>
      <c r="N6034" s="6" t="str">
        <f>VLOOKUP(B6034,Master!$A$2:$C$11,3,FALSE)</f>
        <v>Thai</v>
      </c>
      <c r="O6034" s="6" t="str">
        <f>VLOOKUP(B6034,Master!$A$2:$C$11,2,FALSE)</f>
        <v>Asia</v>
      </c>
      <c r="Q6034" s="39" t="str">
        <f>VLOOKUP(D6034,GL_Master!$A$1:$D$80,2,FALSE)</f>
        <v>BS</v>
      </c>
      <c r="R6034" s="39" t="str">
        <f>VLOOKUP(D6034,GL_Master!$A$1:$D$80,3,FALSE)</f>
        <v>Gross Block</v>
      </c>
      <c r="S6034" s="39" t="str">
        <f>VLOOKUP(D6034,GL_Master!$A$1:$D$80,4,FALSE)</f>
        <v>Tangible Fixed assets</v>
      </c>
    </row>
    <row r="6035" spans="1:19" x14ac:dyDescent="0.25">
      <c r="A6035" s="39" t="s">
        <v>262</v>
      </c>
      <c r="B6035" s="39" t="s">
        <v>43</v>
      </c>
      <c r="C6035" s="7">
        <v>44044</v>
      </c>
      <c r="D6035" s="39" t="s">
        <v>75</v>
      </c>
      <c r="E6035" s="39">
        <v>-797</v>
      </c>
      <c r="F6035" s="82">
        <f t="shared" si="282"/>
        <v>-0.79700000000000004</v>
      </c>
      <c r="G6035" s="39">
        <f>VLOOKUP(N6035,Currecny_M!$A$1:$P$10,2,FALSE)</f>
        <v>2.35</v>
      </c>
      <c r="H6035" s="39">
        <f>MATCH(C6035,Currecny_M!$A$1:$P$1,0)</f>
        <v>6</v>
      </c>
      <c r="I6035" s="39">
        <f>VLOOKUP(N6035,Currecny_M!$A$1:$P$10,MATCH(Database!C6035,Currecny_M!$A$1:$P$1,0),FALSE)</f>
        <v>2.4300000000000002</v>
      </c>
      <c r="J6035" s="82">
        <f t="shared" si="283"/>
        <v>-1.9367100000000002</v>
      </c>
      <c r="K6035" s="39">
        <f>VLOOKUP('Cover page'!$B$6,Currecny_M!$A$1:$P$10,MATCH(Database!C6035,Currecny_M!$A$1:$P$1,0),FALSE)</f>
        <v>1</v>
      </c>
      <c r="L6035" s="82">
        <f t="shared" si="284"/>
        <v>-1.9367100000000002</v>
      </c>
      <c r="M6035" s="82">
        <f>((E6035/$F$1)*VLOOKUP(N6035,Currecny_M!$A$1:$P$10,MATCH(Database!C6035,Currecny_M!$A$1:$P$1,0),FALSE))/VLOOKUP('Cover page'!$B$6,Currecny_M!$A$1:$P$10,MATCH(Database!C6035,Currecny_M!$A$1:$P$1,0),FALSE)</f>
        <v>-1.9367100000000002</v>
      </c>
      <c r="N6035" s="6" t="str">
        <f>VLOOKUP(B6035,Master!$A$2:$C$11,3,FALSE)</f>
        <v>Thai</v>
      </c>
      <c r="O6035" s="6" t="str">
        <f>VLOOKUP(B6035,Master!$A$2:$C$11,2,FALSE)</f>
        <v>Asia</v>
      </c>
      <c r="Q6035" s="39" t="str">
        <f>VLOOKUP(D6035,GL_Master!$A$1:$D$80,2,FALSE)</f>
        <v>BS</v>
      </c>
      <c r="R6035" s="39" t="str">
        <f>VLOOKUP(D6035,GL_Master!$A$1:$D$80,3,FALSE)</f>
        <v>Gross Block</v>
      </c>
      <c r="S6035" s="39" t="str">
        <f>VLOOKUP(D6035,GL_Master!$A$1:$D$80,4,FALSE)</f>
        <v>Tangible Fixed assets</v>
      </c>
    </row>
    <row r="6036" spans="1:19" x14ac:dyDescent="0.25">
      <c r="A6036" s="39" t="s">
        <v>262</v>
      </c>
      <c r="B6036" s="39" t="s">
        <v>43</v>
      </c>
      <c r="C6036" s="7">
        <v>44044</v>
      </c>
      <c r="D6036" s="39" t="s">
        <v>76</v>
      </c>
      <c r="E6036" s="39">
        <v>20298</v>
      </c>
      <c r="F6036" s="82">
        <f t="shared" si="282"/>
        <v>20.297999999999998</v>
      </c>
      <c r="G6036" s="39">
        <f>VLOOKUP(N6036,Currecny_M!$A$1:$P$10,2,FALSE)</f>
        <v>2.35</v>
      </c>
      <c r="H6036" s="39">
        <f>MATCH(C6036,Currecny_M!$A$1:$P$1,0)</f>
        <v>6</v>
      </c>
      <c r="I6036" s="39">
        <f>VLOOKUP(N6036,Currecny_M!$A$1:$P$10,MATCH(Database!C6036,Currecny_M!$A$1:$P$1,0),FALSE)</f>
        <v>2.4300000000000002</v>
      </c>
      <c r="J6036" s="82">
        <f t="shared" si="283"/>
        <v>49.32414</v>
      </c>
      <c r="K6036" s="39">
        <f>VLOOKUP('Cover page'!$B$6,Currecny_M!$A$1:$P$10,MATCH(Database!C6036,Currecny_M!$A$1:$P$1,0),FALSE)</f>
        <v>1</v>
      </c>
      <c r="L6036" s="82">
        <f t="shared" si="284"/>
        <v>49.32414</v>
      </c>
      <c r="M6036" s="82">
        <f>((E6036/$F$1)*VLOOKUP(N6036,Currecny_M!$A$1:$P$10,MATCH(Database!C6036,Currecny_M!$A$1:$P$1,0),FALSE))/VLOOKUP('Cover page'!$B$6,Currecny_M!$A$1:$P$10,MATCH(Database!C6036,Currecny_M!$A$1:$P$1,0),FALSE)</f>
        <v>49.32414</v>
      </c>
      <c r="N6036" s="6" t="str">
        <f>VLOOKUP(B6036,Master!$A$2:$C$11,3,FALSE)</f>
        <v>Thai</v>
      </c>
      <c r="O6036" s="6" t="str">
        <f>VLOOKUP(B6036,Master!$A$2:$C$11,2,FALSE)</f>
        <v>Asia</v>
      </c>
      <c r="Q6036" s="39" t="str">
        <f>VLOOKUP(D6036,GL_Master!$A$1:$D$80,2,FALSE)</f>
        <v>BS</v>
      </c>
      <c r="R6036" s="39" t="str">
        <f>VLOOKUP(D6036,GL_Master!$A$1:$D$80,3,FALSE)</f>
        <v>Inventories</v>
      </c>
      <c r="S6036" s="39" t="str">
        <f>VLOOKUP(D6036,GL_Master!$A$1:$D$80,4,FALSE)</f>
        <v>Inventory</v>
      </c>
    </row>
    <row r="6037" spans="1:19" x14ac:dyDescent="0.25">
      <c r="A6037" s="39" t="s">
        <v>262</v>
      </c>
      <c r="B6037" s="39" t="s">
        <v>43</v>
      </c>
      <c r="C6037" s="7">
        <v>44044</v>
      </c>
      <c r="D6037" s="39" t="s">
        <v>77</v>
      </c>
      <c r="E6037" s="39">
        <v>53081</v>
      </c>
      <c r="F6037" s="82">
        <f t="shared" si="282"/>
        <v>53.081000000000003</v>
      </c>
      <c r="G6037" s="39">
        <f>VLOOKUP(N6037,Currecny_M!$A$1:$P$10,2,FALSE)</f>
        <v>2.35</v>
      </c>
      <c r="H6037" s="39">
        <f>MATCH(C6037,Currecny_M!$A$1:$P$1,0)</f>
        <v>6</v>
      </c>
      <c r="I6037" s="39">
        <f>VLOOKUP(N6037,Currecny_M!$A$1:$P$10,MATCH(Database!C6037,Currecny_M!$A$1:$P$1,0),FALSE)</f>
        <v>2.4300000000000002</v>
      </c>
      <c r="J6037" s="82">
        <f t="shared" si="283"/>
        <v>128.98683000000003</v>
      </c>
      <c r="K6037" s="39">
        <f>VLOOKUP('Cover page'!$B$6,Currecny_M!$A$1:$P$10,MATCH(Database!C6037,Currecny_M!$A$1:$P$1,0),FALSE)</f>
        <v>1</v>
      </c>
      <c r="L6037" s="82">
        <f t="shared" si="284"/>
        <v>128.98683000000003</v>
      </c>
      <c r="M6037" s="82">
        <f>((E6037/$F$1)*VLOOKUP(N6037,Currecny_M!$A$1:$P$10,MATCH(Database!C6037,Currecny_M!$A$1:$P$1,0),FALSE))/VLOOKUP('Cover page'!$B$6,Currecny_M!$A$1:$P$10,MATCH(Database!C6037,Currecny_M!$A$1:$P$1,0),FALSE)</f>
        <v>128.98683000000003</v>
      </c>
      <c r="N6037" s="6" t="str">
        <f>VLOOKUP(B6037,Master!$A$2:$C$11,3,FALSE)</f>
        <v>Thai</v>
      </c>
      <c r="O6037" s="6" t="str">
        <f>VLOOKUP(B6037,Master!$A$2:$C$11,2,FALSE)</f>
        <v>Asia</v>
      </c>
      <c r="Q6037" s="39" t="str">
        <f>VLOOKUP(D6037,GL_Master!$A$1:$D$80,2,FALSE)</f>
        <v>BS</v>
      </c>
      <c r="R6037" s="39" t="str">
        <f>VLOOKUP(D6037,GL_Master!$A$1:$D$80,3,FALSE)</f>
        <v>Inventories</v>
      </c>
      <c r="S6037" s="39" t="str">
        <f>VLOOKUP(D6037,GL_Master!$A$1:$D$80,4,FALSE)</f>
        <v>Inventory</v>
      </c>
    </row>
    <row r="6038" spans="1:19" x14ac:dyDescent="0.25">
      <c r="A6038" s="39" t="s">
        <v>262</v>
      </c>
      <c r="B6038" s="39" t="s">
        <v>43</v>
      </c>
      <c r="C6038" s="7">
        <v>44044</v>
      </c>
      <c r="D6038" s="39" t="s">
        <v>2</v>
      </c>
      <c r="E6038" s="39">
        <v>4975905</v>
      </c>
      <c r="F6038" s="82">
        <f t="shared" si="282"/>
        <v>4975.9049999999997</v>
      </c>
      <c r="G6038" s="39">
        <f>VLOOKUP(N6038,Currecny_M!$A$1:$P$10,2,FALSE)</f>
        <v>2.35</v>
      </c>
      <c r="H6038" s="39">
        <f>MATCH(C6038,Currecny_M!$A$1:$P$1,0)</f>
        <v>6</v>
      </c>
      <c r="I6038" s="39">
        <f>VLOOKUP(N6038,Currecny_M!$A$1:$P$10,MATCH(Database!C6038,Currecny_M!$A$1:$P$1,0),FALSE)</f>
        <v>2.4300000000000002</v>
      </c>
      <c r="J6038" s="82">
        <f t="shared" si="283"/>
        <v>12091.44915</v>
      </c>
      <c r="K6038" s="39">
        <f>VLOOKUP('Cover page'!$B$6,Currecny_M!$A$1:$P$10,MATCH(Database!C6038,Currecny_M!$A$1:$P$1,0),FALSE)</f>
        <v>1</v>
      </c>
      <c r="L6038" s="82">
        <f t="shared" si="284"/>
        <v>12091.44915</v>
      </c>
      <c r="M6038" s="82">
        <f>((E6038/$F$1)*VLOOKUP(N6038,Currecny_M!$A$1:$P$10,MATCH(Database!C6038,Currecny_M!$A$1:$P$1,0),FALSE))/VLOOKUP('Cover page'!$B$6,Currecny_M!$A$1:$P$10,MATCH(Database!C6038,Currecny_M!$A$1:$P$1,0),FALSE)</f>
        <v>12091.44915</v>
      </c>
      <c r="N6038" s="6" t="str">
        <f>VLOOKUP(B6038,Master!$A$2:$C$11,3,FALSE)</f>
        <v>Thai</v>
      </c>
      <c r="O6038" s="6" t="str">
        <f>VLOOKUP(B6038,Master!$A$2:$C$11,2,FALSE)</f>
        <v>Asia</v>
      </c>
      <c r="Q6038" s="39" t="str">
        <f>VLOOKUP(D6038,GL_Master!$A$1:$D$80,2,FALSE)</f>
        <v>BS</v>
      </c>
      <c r="R6038" s="39" t="str">
        <f>VLOOKUP(D6038,GL_Master!$A$1:$D$80,3,FALSE)</f>
        <v>Trade receivables</v>
      </c>
      <c r="S6038" s="39" t="str">
        <f>VLOOKUP(D6038,GL_Master!$A$1:$D$80,4,FALSE)</f>
        <v>Unsecured, considered good</v>
      </c>
    </row>
    <row r="6039" spans="1:19" x14ac:dyDescent="0.25">
      <c r="A6039" s="39" t="s">
        <v>262</v>
      </c>
      <c r="B6039" s="39" t="s">
        <v>43</v>
      </c>
      <c r="C6039" s="7">
        <v>44044</v>
      </c>
      <c r="D6039" s="39" t="s">
        <v>78</v>
      </c>
      <c r="E6039" s="39">
        <v>789</v>
      </c>
      <c r="F6039" s="82">
        <f t="shared" si="282"/>
        <v>0.78900000000000003</v>
      </c>
      <c r="G6039" s="39">
        <f>VLOOKUP(N6039,Currecny_M!$A$1:$P$10,2,FALSE)</f>
        <v>2.35</v>
      </c>
      <c r="H6039" s="39">
        <f>MATCH(C6039,Currecny_M!$A$1:$P$1,0)</f>
        <v>6</v>
      </c>
      <c r="I6039" s="39">
        <f>VLOOKUP(N6039,Currecny_M!$A$1:$P$10,MATCH(Database!C6039,Currecny_M!$A$1:$P$1,0),FALSE)</f>
        <v>2.4300000000000002</v>
      </c>
      <c r="J6039" s="82">
        <f t="shared" si="283"/>
        <v>1.9172700000000003</v>
      </c>
      <c r="K6039" s="39">
        <f>VLOOKUP('Cover page'!$B$6,Currecny_M!$A$1:$P$10,MATCH(Database!C6039,Currecny_M!$A$1:$P$1,0),FALSE)</f>
        <v>1</v>
      </c>
      <c r="L6039" s="82">
        <f t="shared" si="284"/>
        <v>1.9172700000000003</v>
      </c>
      <c r="M6039" s="82">
        <f>((E6039/$F$1)*VLOOKUP(N6039,Currecny_M!$A$1:$P$10,MATCH(Database!C6039,Currecny_M!$A$1:$P$1,0),FALSE))/VLOOKUP('Cover page'!$B$6,Currecny_M!$A$1:$P$10,MATCH(Database!C6039,Currecny_M!$A$1:$P$1,0),FALSE)</f>
        <v>1.9172700000000003</v>
      </c>
      <c r="N6039" s="6" t="str">
        <f>VLOOKUP(B6039,Master!$A$2:$C$11,3,FALSE)</f>
        <v>Thai</v>
      </c>
      <c r="O6039" s="6" t="str">
        <f>VLOOKUP(B6039,Master!$A$2:$C$11,2,FALSE)</f>
        <v>Asia</v>
      </c>
      <c r="Q6039" s="39" t="str">
        <f>VLOOKUP(D6039,GL_Master!$A$1:$D$80,2,FALSE)</f>
        <v>BS</v>
      </c>
      <c r="R6039" s="39" t="str">
        <f>VLOOKUP(D6039,GL_Master!$A$1:$D$80,3,FALSE)</f>
        <v>Cash &amp; Bank Balances</v>
      </c>
      <c r="S6039" s="39" t="str">
        <f>VLOOKUP(D6039,GL_Master!$A$1:$D$80,4,FALSE)</f>
        <v>Cash In hand</v>
      </c>
    </row>
    <row r="6040" spans="1:19" x14ac:dyDescent="0.25">
      <c r="A6040" s="39" t="s">
        <v>262</v>
      </c>
      <c r="B6040" s="39" t="s">
        <v>43</v>
      </c>
      <c r="C6040" s="7">
        <v>44044</v>
      </c>
      <c r="D6040" s="39" t="s">
        <v>79</v>
      </c>
      <c r="E6040" s="39">
        <v>-208723</v>
      </c>
      <c r="F6040" s="82">
        <f t="shared" si="282"/>
        <v>-208.72300000000001</v>
      </c>
      <c r="G6040" s="39">
        <f>VLOOKUP(N6040,Currecny_M!$A$1:$P$10,2,FALSE)</f>
        <v>2.35</v>
      </c>
      <c r="H6040" s="39">
        <f>MATCH(C6040,Currecny_M!$A$1:$P$1,0)</f>
        <v>6</v>
      </c>
      <c r="I6040" s="39">
        <f>VLOOKUP(N6040,Currecny_M!$A$1:$P$10,MATCH(Database!C6040,Currecny_M!$A$1:$P$1,0),FALSE)</f>
        <v>2.4300000000000002</v>
      </c>
      <c r="J6040" s="82">
        <f t="shared" si="283"/>
        <v>-507.19689000000005</v>
      </c>
      <c r="K6040" s="39">
        <f>VLOOKUP('Cover page'!$B$6,Currecny_M!$A$1:$P$10,MATCH(Database!C6040,Currecny_M!$A$1:$P$1,0),FALSE)</f>
        <v>1</v>
      </c>
      <c r="L6040" s="82">
        <f t="shared" si="284"/>
        <v>-507.19689000000005</v>
      </c>
      <c r="M6040" s="82">
        <f>((E6040/$F$1)*VLOOKUP(N6040,Currecny_M!$A$1:$P$10,MATCH(Database!C6040,Currecny_M!$A$1:$P$1,0),FALSE))/VLOOKUP('Cover page'!$B$6,Currecny_M!$A$1:$P$10,MATCH(Database!C6040,Currecny_M!$A$1:$P$1,0),FALSE)</f>
        <v>-507.19689000000005</v>
      </c>
      <c r="N6040" s="6" t="str">
        <f>VLOOKUP(B6040,Master!$A$2:$C$11,3,FALSE)</f>
        <v>Thai</v>
      </c>
      <c r="O6040" s="6" t="str">
        <f>VLOOKUP(B6040,Master!$A$2:$C$11,2,FALSE)</f>
        <v>Asia</v>
      </c>
      <c r="Q6040" s="39" t="str">
        <f>VLOOKUP(D6040,GL_Master!$A$1:$D$80,2,FALSE)</f>
        <v>BS</v>
      </c>
      <c r="R6040" s="39" t="str">
        <f>VLOOKUP(D6040,GL_Master!$A$1:$D$80,3,FALSE)</f>
        <v>Loan Fund</v>
      </c>
      <c r="S6040" s="39" t="str">
        <f>VLOOKUP(D6040,GL_Master!$A$1:$D$80,4,FALSE)</f>
        <v>Term Loan</v>
      </c>
    </row>
    <row r="6041" spans="1:19" x14ac:dyDescent="0.25">
      <c r="A6041" s="39" t="s">
        <v>262</v>
      </c>
      <c r="B6041" s="39" t="s">
        <v>43</v>
      </c>
      <c r="C6041" s="7">
        <v>44044</v>
      </c>
      <c r="D6041" s="39" t="s">
        <v>80</v>
      </c>
      <c r="E6041" s="39">
        <v>5469</v>
      </c>
      <c r="F6041" s="82">
        <f t="shared" si="282"/>
        <v>5.4690000000000003</v>
      </c>
      <c r="G6041" s="39">
        <f>VLOOKUP(N6041,Currecny_M!$A$1:$P$10,2,FALSE)</f>
        <v>2.35</v>
      </c>
      <c r="H6041" s="39">
        <f>MATCH(C6041,Currecny_M!$A$1:$P$1,0)</f>
        <v>6</v>
      </c>
      <c r="I6041" s="39">
        <f>VLOOKUP(N6041,Currecny_M!$A$1:$P$10,MATCH(Database!C6041,Currecny_M!$A$1:$P$1,0),FALSE)</f>
        <v>2.4300000000000002</v>
      </c>
      <c r="J6041" s="82">
        <f t="shared" si="283"/>
        <v>13.289670000000001</v>
      </c>
      <c r="K6041" s="39">
        <f>VLOOKUP('Cover page'!$B$6,Currecny_M!$A$1:$P$10,MATCH(Database!C6041,Currecny_M!$A$1:$P$1,0),FALSE)</f>
        <v>1</v>
      </c>
      <c r="L6041" s="82">
        <f t="shared" si="284"/>
        <v>13.289670000000001</v>
      </c>
      <c r="M6041" s="82">
        <f>((E6041/$F$1)*VLOOKUP(N6041,Currecny_M!$A$1:$P$10,MATCH(Database!C6041,Currecny_M!$A$1:$P$1,0),FALSE))/VLOOKUP('Cover page'!$B$6,Currecny_M!$A$1:$P$10,MATCH(Database!C6041,Currecny_M!$A$1:$P$1,0),FALSE)</f>
        <v>13.289670000000001</v>
      </c>
      <c r="N6041" s="6" t="str">
        <f>VLOOKUP(B6041,Master!$A$2:$C$11,3,FALSE)</f>
        <v>Thai</v>
      </c>
      <c r="O6041" s="6" t="str">
        <f>VLOOKUP(B6041,Master!$A$2:$C$11,2,FALSE)</f>
        <v>Asia</v>
      </c>
      <c r="Q6041" s="39" t="str">
        <f>VLOOKUP(D6041,GL_Master!$A$1:$D$80,2,FALSE)</f>
        <v>BS</v>
      </c>
      <c r="R6041" s="39" t="str">
        <f>VLOOKUP(D6041,GL_Master!$A$1:$D$80,3,FALSE)</f>
        <v>Cash &amp; Bank Balances</v>
      </c>
      <c r="S6041" s="39" t="str">
        <f>VLOOKUP(D6041,GL_Master!$A$1:$D$80,4,FALSE)</f>
        <v xml:space="preserve">      On Current Accounts</v>
      </c>
    </row>
    <row r="6042" spans="1:19" x14ac:dyDescent="0.25">
      <c r="A6042" s="39" t="s">
        <v>262</v>
      </c>
      <c r="B6042" s="39" t="s">
        <v>43</v>
      </c>
      <c r="C6042" s="7">
        <v>44044</v>
      </c>
      <c r="D6042" s="39" t="s">
        <v>81</v>
      </c>
      <c r="E6042" s="39">
        <v>401484</v>
      </c>
      <c r="F6042" s="82">
        <f t="shared" si="282"/>
        <v>401.48399999999998</v>
      </c>
      <c r="G6042" s="39">
        <f>VLOOKUP(N6042,Currecny_M!$A$1:$P$10,2,FALSE)</f>
        <v>2.35</v>
      </c>
      <c r="H6042" s="39">
        <f>MATCH(C6042,Currecny_M!$A$1:$P$1,0)</f>
        <v>6</v>
      </c>
      <c r="I6042" s="39">
        <f>VLOOKUP(N6042,Currecny_M!$A$1:$P$10,MATCH(Database!C6042,Currecny_M!$A$1:$P$1,0),FALSE)</f>
        <v>2.4300000000000002</v>
      </c>
      <c r="J6042" s="82">
        <f t="shared" si="283"/>
        <v>975.60612000000003</v>
      </c>
      <c r="K6042" s="39">
        <f>VLOOKUP('Cover page'!$B$6,Currecny_M!$A$1:$P$10,MATCH(Database!C6042,Currecny_M!$A$1:$P$1,0),FALSE)</f>
        <v>1</v>
      </c>
      <c r="L6042" s="82">
        <f t="shared" si="284"/>
        <v>975.60612000000003</v>
      </c>
      <c r="M6042" s="82">
        <f>((E6042/$F$1)*VLOOKUP(N6042,Currecny_M!$A$1:$P$10,MATCH(Database!C6042,Currecny_M!$A$1:$P$1,0),FALSE))/VLOOKUP('Cover page'!$B$6,Currecny_M!$A$1:$P$10,MATCH(Database!C6042,Currecny_M!$A$1:$P$1,0),FALSE)</f>
        <v>975.60612000000003</v>
      </c>
      <c r="N6042" s="6" t="str">
        <f>VLOOKUP(B6042,Master!$A$2:$C$11,3,FALSE)</f>
        <v>Thai</v>
      </c>
      <c r="O6042" s="6" t="str">
        <f>VLOOKUP(B6042,Master!$A$2:$C$11,2,FALSE)</f>
        <v>Asia</v>
      </c>
      <c r="Q6042" s="39" t="str">
        <f>VLOOKUP(D6042,GL_Master!$A$1:$D$80,2,FALSE)</f>
        <v>BS</v>
      </c>
      <c r="R6042" s="39" t="str">
        <f>VLOOKUP(D6042,GL_Master!$A$1:$D$80,3,FALSE)</f>
        <v>Other Current Assets</v>
      </c>
      <c r="S6042" s="39" t="str">
        <f>VLOOKUP(D6042,GL_Master!$A$1:$D$80,4,FALSE)</f>
        <v>Advance tax recoverable (net of provision )</v>
      </c>
    </row>
    <row r="6043" spans="1:19" x14ac:dyDescent="0.25">
      <c r="A6043" s="39" t="s">
        <v>262</v>
      </c>
      <c r="B6043" s="39" t="s">
        <v>43</v>
      </c>
      <c r="C6043" s="7">
        <v>44044</v>
      </c>
      <c r="D6043" s="39" t="s">
        <v>19</v>
      </c>
      <c r="E6043" s="39">
        <v>3945</v>
      </c>
      <c r="F6043" s="82">
        <f t="shared" si="282"/>
        <v>3.9449999999999998</v>
      </c>
      <c r="G6043" s="39">
        <f>VLOOKUP(N6043,Currecny_M!$A$1:$P$10,2,FALSE)</f>
        <v>2.35</v>
      </c>
      <c r="H6043" s="39">
        <f>MATCH(C6043,Currecny_M!$A$1:$P$1,0)</f>
        <v>6</v>
      </c>
      <c r="I6043" s="39">
        <f>VLOOKUP(N6043,Currecny_M!$A$1:$P$10,MATCH(Database!C6043,Currecny_M!$A$1:$P$1,0),FALSE)</f>
        <v>2.4300000000000002</v>
      </c>
      <c r="J6043" s="82">
        <f t="shared" si="283"/>
        <v>9.5863499999999995</v>
      </c>
      <c r="K6043" s="39">
        <f>VLOOKUP('Cover page'!$B$6,Currecny_M!$A$1:$P$10,MATCH(Database!C6043,Currecny_M!$A$1:$P$1,0),FALSE)</f>
        <v>1</v>
      </c>
      <c r="L6043" s="82">
        <f t="shared" si="284"/>
        <v>9.5863499999999995</v>
      </c>
      <c r="M6043" s="82">
        <f>((E6043/$F$1)*VLOOKUP(N6043,Currecny_M!$A$1:$P$10,MATCH(Database!C6043,Currecny_M!$A$1:$P$1,0),FALSE))/VLOOKUP('Cover page'!$B$6,Currecny_M!$A$1:$P$10,MATCH(Database!C6043,Currecny_M!$A$1:$P$1,0),FALSE)</f>
        <v>9.5863499999999995</v>
      </c>
      <c r="N6043" s="6" t="str">
        <f>VLOOKUP(B6043,Master!$A$2:$C$11,3,FALSE)</f>
        <v>Thai</v>
      </c>
      <c r="O6043" s="6" t="str">
        <f>VLOOKUP(B6043,Master!$A$2:$C$11,2,FALSE)</f>
        <v>Asia</v>
      </c>
      <c r="Q6043" s="39" t="str">
        <f>VLOOKUP(D6043,GL_Master!$A$1:$D$80,2,FALSE)</f>
        <v>BS</v>
      </c>
      <c r="R6043" s="39" t="str">
        <f>VLOOKUP(D6043,GL_Master!$A$1:$D$80,3,FALSE)</f>
        <v>Short-term loan and advances</v>
      </c>
      <c r="S6043" s="39" t="str">
        <f>VLOOKUP(D6043,GL_Master!$A$1:$D$80,4,FALSE)</f>
        <v>Prepaid expenses</v>
      </c>
    </row>
    <row r="6044" spans="1:19" x14ac:dyDescent="0.25">
      <c r="A6044" s="39" t="s">
        <v>262</v>
      </c>
      <c r="B6044" s="39" t="s">
        <v>43</v>
      </c>
      <c r="C6044" s="7">
        <v>44044</v>
      </c>
      <c r="D6044" s="39" t="s">
        <v>82</v>
      </c>
      <c r="E6044" s="39">
        <v>42189</v>
      </c>
      <c r="F6044" s="82">
        <f t="shared" si="282"/>
        <v>42.189</v>
      </c>
      <c r="G6044" s="39">
        <f>VLOOKUP(N6044,Currecny_M!$A$1:$P$10,2,FALSE)</f>
        <v>2.35</v>
      </c>
      <c r="H6044" s="39">
        <f>MATCH(C6044,Currecny_M!$A$1:$P$1,0)</f>
        <v>6</v>
      </c>
      <c r="I6044" s="39">
        <f>VLOOKUP(N6044,Currecny_M!$A$1:$P$10,MATCH(Database!C6044,Currecny_M!$A$1:$P$1,0),FALSE)</f>
        <v>2.4300000000000002</v>
      </c>
      <c r="J6044" s="82">
        <f t="shared" si="283"/>
        <v>102.51927000000001</v>
      </c>
      <c r="K6044" s="39">
        <f>VLOOKUP('Cover page'!$B$6,Currecny_M!$A$1:$P$10,MATCH(Database!C6044,Currecny_M!$A$1:$P$1,0),FALSE)</f>
        <v>1</v>
      </c>
      <c r="L6044" s="82">
        <f t="shared" si="284"/>
        <v>102.51927000000001</v>
      </c>
      <c r="M6044" s="82">
        <f>((E6044/$F$1)*VLOOKUP(N6044,Currecny_M!$A$1:$P$10,MATCH(Database!C6044,Currecny_M!$A$1:$P$1,0),FALSE))/VLOOKUP('Cover page'!$B$6,Currecny_M!$A$1:$P$10,MATCH(Database!C6044,Currecny_M!$A$1:$P$1,0),FALSE)</f>
        <v>102.51927000000001</v>
      </c>
      <c r="N6044" s="6" t="str">
        <f>VLOOKUP(B6044,Master!$A$2:$C$11,3,FALSE)</f>
        <v>Thai</v>
      </c>
      <c r="O6044" s="6" t="str">
        <f>VLOOKUP(B6044,Master!$A$2:$C$11,2,FALSE)</f>
        <v>Asia</v>
      </c>
      <c r="Q6044" s="39" t="str">
        <f>VLOOKUP(D6044,GL_Master!$A$1:$D$80,2,FALSE)</f>
        <v>BS</v>
      </c>
      <c r="R6044" s="39" t="str">
        <f>VLOOKUP(D6044,GL_Master!$A$1:$D$80,3,FALSE)</f>
        <v>Short-term loan and advances</v>
      </c>
      <c r="S6044" s="39" t="str">
        <f>VLOOKUP(D6044,GL_Master!$A$1:$D$80,4,FALSE)</f>
        <v>Advance to vendor/employees</v>
      </c>
    </row>
    <row r="6045" spans="1:19" x14ac:dyDescent="0.25">
      <c r="A6045" s="39" t="s">
        <v>262</v>
      </c>
      <c r="B6045" s="39" t="s">
        <v>43</v>
      </c>
      <c r="C6045" s="7">
        <v>44044</v>
      </c>
      <c r="D6045" s="39" t="s">
        <v>83</v>
      </c>
      <c r="E6045" s="39">
        <v>29505</v>
      </c>
      <c r="F6045" s="82">
        <f t="shared" si="282"/>
        <v>29.504999999999999</v>
      </c>
      <c r="G6045" s="39">
        <f>VLOOKUP(N6045,Currecny_M!$A$1:$P$10,2,FALSE)</f>
        <v>2.35</v>
      </c>
      <c r="H6045" s="39">
        <f>MATCH(C6045,Currecny_M!$A$1:$P$1,0)</f>
        <v>6</v>
      </c>
      <c r="I6045" s="39">
        <f>VLOOKUP(N6045,Currecny_M!$A$1:$P$10,MATCH(Database!C6045,Currecny_M!$A$1:$P$1,0),FALSE)</f>
        <v>2.4300000000000002</v>
      </c>
      <c r="J6045" s="82">
        <f t="shared" si="283"/>
        <v>71.697150000000008</v>
      </c>
      <c r="K6045" s="39">
        <f>VLOOKUP('Cover page'!$B$6,Currecny_M!$A$1:$P$10,MATCH(Database!C6045,Currecny_M!$A$1:$P$1,0),FALSE)</f>
        <v>1</v>
      </c>
      <c r="L6045" s="82">
        <f t="shared" si="284"/>
        <v>71.697150000000008</v>
      </c>
      <c r="M6045" s="82">
        <f>((E6045/$F$1)*VLOOKUP(N6045,Currecny_M!$A$1:$P$10,MATCH(Database!C6045,Currecny_M!$A$1:$P$1,0),FALSE))/VLOOKUP('Cover page'!$B$6,Currecny_M!$A$1:$P$10,MATCH(Database!C6045,Currecny_M!$A$1:$P$1,0),FALSE)</f>
        <v>71.697150000000008</v>
      </c>
      <c r="N6045" s="6" t="str">
        <f>VLOOKUP(B6045,Master!$A$2:$C$11,3,FALSE)</f>
        <v>Thai</v>
      </c>
      <c r="O6045" s="6" t="str">
        <f>VLOOKUP(B6045,Master!$A$2:$C$11,2,FALSE)</f>
        <v>Asia</v>
      </c>
      <c r="Q6045" s="39" t="str">
        <f>VLOOKUP(D6045,GL_Master!$A$1:$D$80,2,FALSE)</f>
        <v>BS</v>
      </c>
      <c r="R6045" s="39" t="str">
        <f>VLOOKUP(D6045,GL_Master!$A$1:$D$80,3,FALSE)</f>
        <v>Other Current Assets</v>
      </c>
      <c r="S6045" s="39" t="str">
        <f>VLOOKUP(D6045,GL_Master!$A$1:$D$80,4,FALSE)</f>
        <v>Security deposits ( Unsecured, considered good)</v>
      </c>
    </row>
    <row r="6046" spans="1:19" x14ac:dyDescent="0.25">
      <c r="A6046" s="39" t="s">
        <v>262</v>
      </c>
      <c r="B6046" s="39" t="s">
        <v>43</v>
      </c>
      <c r="C6046" s="7">
        <v>44044</v>
      </c>
      <c r="D6046" s="39" t="s">
        <v>246</v>
      </c>
      <c r="E6046" s="39">
        <v>-3294061</v>
      </c>
      <c r="F6046" s="82">
        <f t="shared" si="282"/>
        <v>-3294.0610000000001</v>
      </c>
      <c r="G6046" s="39">
        <f>VLOOKUP(N6046,Currecny_M!$A$1:$P$10,2,FALSE)</f>
        <v>2.35</v>
      </c>
      <c r="H6046" s="39">
        <f>MATCH(C6046,Currecny_M!$A$1:$P$1,0)</f>
        <v>6</v>
      </c>
      <c r="I6046" s="39">
        <f>VLOOKUP(N6046,Currecny_M!$A$1:$P$10,MATCH(Database!C6046,Currecny_M!$A$1:$P$1,0),FALSE)</f>
        <v>2.4300000000000002</v>
      </c>
      <c r="J6046" s="82">
        <f t="shared" si="283"/>
        <v>-8004.5682300000008</v>
      </c>
      <c r="K6046" s="39">
        <f>VLOOKUP('Cover page'!$B$6,Currecny_M!$A$1:$P$10,MATCH(Database!C6046,Currecny_M!$A$1:$P$1,0),FALSE)</f>
        <v>1</v>
      </c>
      <c r="L6046" s="82">
        <f t="shared" si="284"/>
        <v>-8004.5682300000008</v>
      </c>
      <c r="M6046" s="82">
        <f>((E6046/$F$1)*VLOOKUP(N6046,Currecny_M!$A$1:$P$10,MATCH(Database!C6046,Currecny_M!$A$1:$P$1,0),FALSE))/VLOOKUP('Cover page'!$B$6,Currecny_M!$A$1:$P$10,MATCH(Database!C6046,Currecny_M!$A$1:$P$1,0),FALSE)</f>
        <v>-8004.5682300000008</v>
      </c>
      <c r="N6046" s="6" t="str">
        <f>VLOOKUP(B6046,Master!$A$2:$C$11,3,FALSE)</f>
        <v>Thai</v>
      </c>
      <c r="O6046" s="6" t="str">
        <f>VLOOKUP(B6046,Master!$A$2:$C$11,2,FALSE)</f>
        <v>Asia</v>
      </c>
      <c r="Q6046" s="39" t="str">
        <f>VLOOKUP(D6046,GL_Master!$A$1:$D$80,2,FALSE)</f>
        <v>PL</v>
      </c>
      <c r="R6046" s="39" t="str">
        <f>VLOOKUP(D6046,GL_Master!$A$1:$D$80,3,FALSE)</f>
        <v>Revenue from Operations</v>
      </c>
      <c r="S6046" s="39" t="str">
        <f>VLOOKUP(D6046,GL_Master!$A$1:$D$80,4,FALSE)</f>
        <v>Contract revenue</v>
      </c>
    </row>
    <row r="6047" spans="1:19" x14ac:dyDescent="0.25">
      <c r="A6047" s="39" t="s">
        <v>262</v>
      </c>
      <c r="B6047" s="39" t="s">
        <v>43</v>
      </c>
      <c r="C6047" s="7">
        <v>44044</v>
      </c>
      <c r="D6047" s="39" t="s">
        <v>134</v>
      </c>
      <c r="E6047" s="39">
        <v>-27299</v>
      </c>
      <c r="F6047" s="82">
        <f t="shared" si="282"/>
        <v>-27.298999999999999</v>
      </c>
      <c r="G6047" s="39">
        <f>VLOOKUP(N6047,Currecny_M!$A$1:$P$10,2,FALSE)</f>
        <v>2.35</v>
      </c>
      <c r="H6047" s="39">
        <f>MATCH(C6047,Currecny_M!$A$1:$P$1,0)</f>
        <v>6</v>
      </c>
      <c r="I6047" s="39">
        <f>VLOOKUP(N6047,Currecny_M!$A$1:$P$10,MATCH(Database!C6047,Currecny_M!$A$1:$P$1,0),FALSE)</f>
        <v>2.4300000000000002</v>
      </c>
      <c r="J6047" s="82">
        <f t="shared" si="283"/>
        <v>-66.336570000000009</v>
      </c>
      <c r="K6047" s="39">
        <f>VLOOKUP('Cover page'!$B$6,Currecny_M!$A$1:$P$10,MATCH(Database!C6047,Currecny_M!$A$1:$P$1,0),FALSE)</f>
        <v>1</v>
      </c>
      <c r="L6047" s="82">
        <f t="shared" si="284"/>
        <v>-66.336570000000009</v>
      </c>
      <c r="M6047" s="82">
        <f>((E6047/$F$1)*VLOOKUP(N6047,Currecny_M!$A$1:$P$10,MATCH(Database!C6047,Currecny_M!$A$1:$P$1,0),FALSE))/VLOOKUP('Cover page'!$B$6,Currecny_M!$A$1:$P$10,MATCH(Database!C6047,Currecny_M!$A$1:$P$1,0),FALSE)</f>
        <v>-66.336570000000009</v>
      </c>
      <c r="N6047" s="6" t="str">
        <f>VLOOKUP(B6047,Master!$A$2:$C$11,3,FALSE)</f>
        <v>Thai</v>
      </c>
      <c r="O6047" s="6" t="str">
        <f>VLOOKUP(B6047,Master!$A$2:$C$11,2,FALSE)</f>
        <v>Asia</v>
      </c>
      <c r="Q6047" s="39" t="str">
        <f>VLOOKUP(D6047,GL_Master!$A$1:$D$80,2,FALSE)</f>
        <v>PL</v>
      </c>
      <c r="R6047" s="39" t="str">
        <f>VLOOKUP(D6047,GL_Master!$A$1:$D$80,3,FALSE)</f>
        <v>Other Income</v>
      </c>
      <c r="S6047" s="39" t="str">
        <f>VLOOKUP(D6047,GL_Master!$A$1:$D$80,4,FALSE)</f>
        <v>Other Income</v>
      </c>
    </row>
    <row r="6048" spans="1:19" x14ac:dyDescent="0.25">
      <c r="A6048" s="39" t="s">
        <v>262</v>
      </c>
      <c r="B6048" s="39" t="s">
        <v>43</v>
      </c>
      <c r="C6048" s="7">
        <v>44044</v>
      </c>
      <c r="D6048" s="39" t="s">
        <v>86</v>
      </c>
      <c r="E6048" s="39">
        <v>1624</v>
      </c>
      <c r="F6048" s="82">
        <f t="shared" si="282"/>
        <v>1.6240000000000001</v>
      </c>
      <c r="G6048" s="39">
        <f>VLOOKUP(N6048,Currecny_M!$A$1:$P$10,2,FALSE)</f>
        <v>2.35</v>
      </c>
      <c r="H6048" s="39">
        <f>MATCH(C6048,Currecny_M!$A$1:$P$1,0)</f>
        <v>6</v>
      </c>
      <c r="I6048" s="39">
        <f>VLOOKUP(N6048,Currecny_M!$A$1:$P$10,MATCH(Database!C6048,Currecny_M!$A$1:$P$1,0),FALSE)</f>
        <v>2.4300000000000002</v>
      </c>
      <c r="J6048" s="82">
        <f t="shared" si="283"/>
        <v>3.9463200000000005</v>
      </c>
      <c r="K6048" s="39">
        <f>VLOOKUP('Cover page'!$B$6,Currecny_M!$A$1:$P$10,MATCH(Database!C6048,Currecny_M!$A$1:$P$1,0),FALSE)</f>
        <v>1</v>
      </c>
      <c r="L6048" s="82">
        <f t="shared" si="284"/>
        <v>3.9463200000000005</v>
      </c>
      <c r="M6048" s="82">
        <f>((E6048/$F$1)*VLOOKUP(N6048,Currecny_M!$A$1:$P$10,MATCH(Database!C6048,Currecny_M!$A$1:$P$1,0),FALSE))/VLOOKUP('Cover page'!$B$6,Currecny_M!$A$1:$P$10,MATCH(Database!C6048,Currecny_M!$A$1:$P$1,0),FALSE)</f>
        <v>3.9463200000000005</v>
      </c>
      <c r="N6048" s="6" t="str">
        <f>VLOOKUP(B6048,Master!$A$2:$C$11,3,FALSE)</f>
        <v>Thai</v>
      </c>
      <c r="O6048" s="6" t="str">
        <f>VLOOKUP(B6048,Master!$A$2:$C$11,2,FALSE)</f>
        <v>Asia</v>
      </c>
      <c r="Q6048" s="39" t="str">
        <f>VLOOKUP(D6048,GL_Master!$A$1:$D$80,2,FALSE)</f>
        <v>PL</v>
      </c>
      <c r="R6048" s="39" t="str">
        <f>VLOOKUP(D6048,GL_Master!$A$1:$D$80,3,FALSE)</f>
        <v>COGS</v>
      </c>
      <c r="S6048" s="39" t="str">
        <f>VLOOKUP(D6048,GL_Master!$A$1:$D$80,4,FALSE)</f>
        <v>Purchase of other traded goods</v>
      </c>
    </row>
    <row r="6049" spans="1:19" x14ac:dyDescent="0.25">
      <c r="A6049" s="39" t="s">
        <v>262</v>
      </c>
      <c r="B6049" s="39" t="s">
        <v>43</v>
      </c>
      <c r="C6049" s="7">
        <v>44044</v>
      </c>
      <c r="D6049" s="39" t="s">
        <v>87</v>
      </c>
      <c r="E6049" s="39">
        <v>820</v>
      </c>
      <c r="F6049" s="82">
        <f t="shared" si="282"/>
        <v>0.82</v>
      </c>
      <c r="G6049" s="39">
        <f>VLOOKUP(N6049,Currecny_M!$A$1:$P$10,2,FALSE)</f>
        <v>2.35</v>
      </c>
      <c r="H6049" s="39">
        <f>MATCH(C6049,Currecny_M!$A$1:$P$1,0)</f>
        <v>6</v>
      </c>
      <c r="I6049" s="39">
        <f>VLOOKUP(N6049,Currecny_M!$A$1:$P$10,MATCH(Database!C6049,Currecny_M!$A$1:$P$1,0),FALSE)</f>
        <v>2.4300000000000002</v>
      </c>
      <c r="J6049" s="82">
        <f t="shared" si="283"/>
        <v>1.9925999999999999</v>
      </c>
      <c r="K6049" s="39">
        <f>VLOOKUP('Cover page'!$B$6,Currecny_M!$A$1:$P$10,MATCH(Database!C6049,Currecny_M!$A$1:$P$1,0),FALSE)</f>
        <v>1</v>
      </c>
      <c r="L6049" s="82">
        <f t="shared" si="284"/>
        <v>1.9925999999999999</v>
      </c>
      <c r="M6049" s="82">
        <f>((E6049/$F$1)*VLOOKUP(N6049,Currecny_M!$A$1:$P$10,MATCH(Database!C6049,Currecny_M!$A$1:$P$1,0),FALSE))/VLOOKUP('Cover page'!$B$6,Currecny_M!$A$1:$P$10,MATCH(Database!C6049,Currecny_M!$A$1:$P$1,0),FALSE)</f>
        <v>1.9925999999999999</v>
      </c>
      <c r="N6049" s="6" t="str">
        <f>VLOOKUP(B6049,Master!$A$2:$C$11,3,FALSE)</f>
        <v>Thai</v>
      </c>
      <c r="O6049" s="6" t="str">
        <f>VLOOKUP(B6049,Master!$A$2:$C$11,2,FALSE)</f>
        <v>Asia</v>
      </c>
      <c r="Q6049" s="39" t="str">
        <f>VLOOKUP(D6049,GL_Master!$A$1:$D$80,2,FALSE)</f>
        <v>PL</v>
      </c>
      <c r="R6049" s="39" t="str">
        <f>VLOOKUP(D6049,GL_Master!$A$1:$D$80,3,FALSE)</f>
        <v>COGS</v>
      </c>
      <c r="S6049" s="39" t="str">
        <f>VLOOKUP(D6049,GL_Master!$A$1:$D$80,4,FALSE)</f>
        <v>Civil, Installation, Commissioning and Other miscellaneous expenses</v>
      </c>
    </row>
    <row r="6050" spans="1:19" x14ac:dyDescent="0.25">
      <c r="A6050" s="39" t="s">
        <v>262</v>
      </c>
      <c r="B6050" s="39" t="s">
        <v>43</v>
      </c>
      <c r="C6050" s="7">
        <v>44044</v>
      </c>
      <c r="D6050" s="39" t="s">
        <v>88</v>
      </c>
      <c r="E6050" s="39">
        <v>2436</v>
      </c>
      <c r="F6050" s="82">
        <f t="shared" si="282"/>
        <v>2.4359999999999999</v>
      </c>
      <c r="G6050" s="39">
        <f>VLOOKUP(N6050,Currecny_M!$A$1:$P$10,2,FALSE)</f>
        <v>2.35</v>
      </c>
      <c r="H6050" s="39">
        <f>MATCH(C6050,Currecny_M!$A$1:$P$1,0)</f>
        <v>6</v>
      </c>
      <c r="I6050" s="39">
        <f>VLOOKUP(N6050,Currecny_M!$A$1:$P$10,MATCH(Database!C6050,Currecny_M!$A$1:$P$1,0),FALSE)</f>
        <v>2.4300000000000002</v>
      </c>
      <c r="J6050" s="82">
        <f t="shared" si="283"/>
        <v>5.9194800000000001</v>
      </c>
      <c r="K6050" s="39">
        <f>VLOOKUP('Cover page'!$B$6,Currecny_M!$A$1:$P$10,MATCH(Database!C6050,Currecny_M!$A$1:$P$1,0),FALSE)</f>
        <v>1</v>
      </c>
      <c r="L6050" s="82">
        <f t="shared" si="284"/>
        <v>5.9194800000000001</v>
      </c>
      <c r="M6050" s="82">
        <f>((E6050/$F$1)*VLOOKUP(N6050,Currecny_M!$A$1:$P$10,MATCH(Database!C6050,Currecny_M!$A$1:$P$1,0),FALSE))/VLOOKUP('Cover page'!$B$6,Currecny_M!$A$1:$P$10,MATCH(Database!C6050,Currecny_M!$A$1:$P$1,0),FALSE)</f>
        <v>5.9194800000000001</v>
      </c>
      <c r="N6050" s="6" t="str">
        <f>VLOOKUP(B6050,Master!$A$2:$C$11,3,FALSE)</f>
        <v>Thai</v>
      </c>
      <c r="O6050" s="6" t="str">
        <f>VLOOKUP(B6050,Master!$A$2:$C$11,2,FALSE)</f>
        <v>Asia</v>
      </c>
      <c r="Q6050" s="39" t="str">
        <f>VLOOKUP(D6050,GL_Master!$A$1:$D$80,2,FALSE)</f>
        <v>PL</v>
      </c>
      <c r="R6050" s="39" t="str">
        <f>VLOOKUP(D6050,GL_Master!$A$1:$D$80,3,FALSE)</f>
        <v>COGS</v>
      </c>
      <c r="S6050" s="39" t="str">
        <f>VLOOKUP(D6050,GL_Master!$A$1:$D$80,4,FALSE)</f>
        <v>Civil, Installation, Commissioning and Other miscellaneous expenses</v>
      </c>
    </row>
    <row r="6051" spans="1:19" x14ac:dyDescent="0.25">
      <c r="A6051" s="39" t="s">
        <v>262</v>
      </c>
      <c r="B6051" s="39" t="s">
        <v>43</v>
      </c>
      <c r="C6051" s="7">
        <v>44044</v>
      </c>
      <c r="D6051" s="39" t="s">
        <v>89</v>
      </c>
      <c r="E6051" s="39">
        <v>4871</v>
      </c>
      <c r="F6051" s="82">
        <f t="shared" si="282"/>
        <v>4.8710000000000004</v>
      </c>
      <c r="G6051" s="39">
        <f>VLOOKUP(N6051,Currecny_M!$A$1:$P$10,2,FALSE)</f>
        <v>2.35</v>
      </c>
      <c r="H6051" s="39">
        <f>MATCH(C6051,Currecny_M!$A$1:$P$1,0)</f>
        <v>6</v>
      </c>
      <c r="I6051" s="39">
        <f>VLOOKUP(N6051,Currecny_M!$A$1:$P$10,MATCH(Database!C6051,Currecny_M!$A$1:$P$1,0),FALSE)</f>
        <v>2.4300000000000002</v>
      </c>
      <c r="J6051" s="82">
        <f t="shared" si="283"/>
        <v>11.836530000000002</v>
      </c>
      <c r="K6051" s="39">
        <f>VLOOKUP('Cover page'!$B$6,Currecny_M!$A$1:$P$10,MATCH(Database!C6051,Currecny_M!$A$1:$P$1,0),FALSE)</f>
        <v>1</v>
      </c>
      <c r="L6051" s="82">
        <f t="shared" si="284"/>
        <v>11.836530000000002</v>
      </c>
      <c r="M6051" s="82">
        <f>((E6051/$F$1)*VLOOKUP(N6051,Currecny_M!$A$1:$P$10,MATCH(Database!C6051,Currecny_M!$A$1:$P$1,0),FALSE))/VLOOKUP('Cover page'!$B$6,Currecny_M!$A$1:$P$10,MATCH(Database!C6051,Currecny_M!$A$1:$P$1,0),FALSE)</f>
        <v>11.836530000000002</v>
      </c>
      <c r="N6051" s="6" t="str">
        <f>VLOOKUP(B6051,Master!$A$2:$C$11,3,FALSE)</f>
        <v>Thai</v>
      </c>
      <c r="O6051" s="6" t="str">
        <f>VLOOKUP(B6051,Master!$A$2:$C$11,2,FALSE)</f>
        <v>Asia</v>
      </c>
      <c r="Q6051" s="39" t="str">
        <f>VLOOKUP(D6051,GL_Master!$A$1:$D$80,2,FALSE)</f>
        <v>PL</v>
      </c>
      <c r="R6051" s="39" t="str">
        <f>VLOOKUP(D6051,GL_Master!$A$1:$D$80,3,FALSE)</f>
        <v>COGS</v>
      </c>
      <c r="S6051" s="39" t="str">
        <f>VLOOKUP(D6051,GL_Master!$A$1:$D$80,4,FALSE)</f>
        <v>project Expenses</v>
      </c>
    </row>
    <row r="6052" spans="1:19" x14ac:dyDescent="0.25">
      <c r="A6052" s="39" t="s">
        <v>262</v>
      </c>
      <c r="B6052" s="39" t="s">
        <v>43</v>
      </c>
      <c r="C6052" s="7">
        <v>44044</v>
      </c>
      <c r="D6052" s="39" t="s">
        <v>90</v>
      </c>
      <c r="E6052" s="39">
        <v>1578</v>
      </c>
      <c r="F6052" s="82">
        <f t="shared" si="282"/>
        <v>1.5780000000000001</v>
      </c>
      <c r="G6052" s="39">
        <f>VLOOKUP(N6052,Currecny_M!$A$1:$P$10,2,FALSE)</f>
        <v>2.35</v>
      </c>
      <c r="H6052" s="39">
        <f>MATCH(C6052,Currecny_M!$A$1:$P$1,0)</f>
        <v>6</v>
      </c>
      <c r="I6052" s="39">
        <f>VLOOKUP(N6052,Currecny_M!$A$1:$P$10,MATCH(Database!C6052,Currecny_M!$A$1:$P$1,0),FALSE)</f>
        <v>2.4300000000000002</v>
      </c>
      <c r="J6052" s="82">
        <f t="shared" si="283"/>
        <v>3.8345400000000005</v>
      </c>
      <c r="K6052" s="39">
        <f>VLOOKUP('Cover page'!$B$6,Currecny_M!$A$1:$P$10,MATCH(Database!C6052,Currecny_M!$A$1:$P$1,0),FALSE)</f>
        <v>1</v>
      </c>
      <c r="L6052" s="82">
        <f t="shared" si="284"/>
        <v>3.8345400000000005</v>
      </c>
      <c r="M6052" s="82">
        <f>((E6052/$F$1)*VLOOKUP(N6052,Currecny_M!$A$1:$P$10,MATCH(Database!C6052,Currecny_M!$A$1:$P$1,0),FALSE))/VLOOKUP('Cover page'!$B$6,Currecny_M!$A$1:$P$10,MATCH(Database!C6052,Currecny_M!$A$1:$P$1,0),FALSE)</f>
        <v>3.8345400000000005</v>
      </c>
      <c r="N6052" s="6" t="str">
        <f>VLOOKUP(B6052,Master!$A$2:$C$11,3,FALSE)</f>
        <v>Thai</v>
      </c>
      <c r="O6052" s="6" t="str">
        <f>VLOOKUP(B6052,Master!$A$2:$C$11,2,FALSE)</f>
        <v>Asia</v>
      </c>
      <c r="Q6052" s="39" t="str">
        <f>VLOOKUP(D6052,GL_Master!$A$1:$D$80,2,FALSE)</f>
        <v>PL</v>
      </c>
      <c r="R6052" s="39" t="str">
        <f>VLOOKUP(D6052,GL_Master!$A$1:$D$80,3,FALSE)</f>
        <v>Office utility</v>
      </c>
      <c r="S6052" s="39" t="str">
        <f>VLOOKUP(D6052,GL_Master!$A$1:$D$80,4,FALSE)</f>
        <v>Electricity Expenses</v>
      </c>
    </row>
    <row r="6053" spans="1:19" x14ac:dyDescent="0.25">
      <c r="A6053" s="39" t="s">
        <v>262</v>
      </c>
      <c r="B6053" s="39" t="s">
        <v>43</v>
      </c>
      <c r="C6053" s="7">
        <v>44044</v>
      </c>
      <c r="D6053" s="39" t="s">
        <v>91</v>
      </c>
      <c r="E6053" s="39">
        <v>3094</v>
      </c>
      <c r="F6053" s="82">
        <f t="shared" si="282"/>
        <v>3.0939999999999999</v>
      </c>
      <c r="G6053" s="39">
        <f>VLOOKUP(N6053,Currecny_M!$A$1:$P$10,2,FALSE)</f>
        <v>2.35</v>
      </c>
      <c r="H6053" s="39">
        <f>MATCH(C6053,Currecny_M!$A$1:$P$1,0)</f>
        <v>6</v>
      </c>
      <c r="I6053" s="39">
        <f>VLOOKUP(N6053,Currecny_M!$A$1:$P$10,MATCH(Database!C6053,Currecny_M!$A$1:$P$1,0),FALSE)</f>
        <v>2.4300000000000002</v>
      </c>
      <c r="J6053" s="82">
        <f t="shared" si="283"/>
        <v>7.5184199999999999</v>
      </c>
      <c r="K6053" s="39">
        <f>VLOOKUP('Cover page'!$B$6,Currecny_M!$A$1:$P$10,MATCH(Database!C6053,Currecny_M!$A$1:$P$1,0),FALSE)</f>
        <v>1</v>
      </c>
      <c r="L6053" s="82">
        <f t="shared" si="284"/>
        <v>7.5184199999999999</v>
      </c>
      <c r="M6053" s="82">
        <f>((E6053/$F$1)*VLOOKUP(N6053,Currecny_M!$A$1:$P$10,MATCH(Database!C6053,Currecny_M!$A$1:$P$1,0),FALSE))/VLOOKUP('Cover page'!$B$6,Currecny_M!$A$1:$P$10,MATCH(Database!C6053,Currecny_M!$A$1:$P$1,0),FALSE)</f>
        <v>7.5184199999999999</v>
      </c>
      <c r="N6053" s="6" t="str">
        <f>VLOOKUP(B6053,Master!$A$2:$C$11,3,FALSE)</f>
        <v>Thai</v>
      </c>
      <c r="O6053" s="6" t="str">
        <f>VLOOKUP(B6053,Master!$A$2:$C$11,2,FALSE)</f>
        <v>Asia</v>
      </c>
      <c r="Q6053" s="39" t="str">
        <f>VLOOKUP(D6053,GL_Master!$A$1:$D$80,2,FALSE)</f>
        <v>PL</v>
      </c>
      <c r="R6053" s="39" t="str">
        <f>VLOOKUP(D6053,GL_Master!$A$1:$D$80,3,FALSE)</f>
        <v>Misc. expenses</v>
      </c>
      <c r="S6053" s="39" t="str">
        <f>VLOOKUP(D6053,GL_Master!$A$1:$D$80,4,FALSE)</f>
        <v>Repair &amp; Maintenance</v>
      </c>
    </row>
    <row r="6054" spans="1:19" x14ac:dyDescent="0.25">
      <c r="A6054" s="39" t="s">
        <v>262</v>
      </c>
      <c r="B6054" s="39" t="s">
        <v>43</v>
      </c>
      <c r="C6054" s="7">
        <v>44044</v>
      </c>
      <c r="D6054" s="39" t="s">
        <v>92</v>
      </c>
      <c r="E6054" s="39">
        <v>2436</v>
      </c>
      <c r="F6054" s="82">
        <f t="shared" si="282"/>
        <v>2.4359999999999999</v>
      </c>
      <c r="G6054" s="39">
        <f>VLOOKUP(N6054,Currecny_M!$A$1:$P$10,2,FALSE)</f>
        <v>2.35</v>
      </c>
      <c r="H6054" s="39">
        <f>MATCH(C6054,Currecny_M!$A$1:$P$1,0)</f>
        <v>6</v>
      </c>
      <c r="I6054" s="39">
        <f>VLOOKUP(N6054,Currecny_M!$A$1:$P$10,MATCH(Database!C6054,Currecny_M!$A$1:$P$1,0),FALSE)</f>
        <v>2.4300000000000002</v>
      </c>
      <c r="J6054" s="82">
        <f t="shared" si="283"/>
        <v>5.9194800000000001</v>
      </c>
      <c r="K6054" s="39">
        <f>VLOOKUP('Cover page'!$B$6,Currecny_M!$A$1:$P$10,MATCH(Database!C6054,Currecny_M!$A$1:$P$1,0),FALSE)</f>
        <v>1</v>
      </c>
      <c r="L6054" s="82">
        <f t="shared" si="284"/>
        <v>5.9194800000000001</v>
      </c>
      <c r="M6054" s="82">
        <f>((E6054/$F$1)*VLOOKUP(N6054,Currecny_M!$A$1:$P$10,MATCH(Database!C6054,Currecny_M!$A$1:$P$1,0),FALSE))/VLOOKUP('Cover page'!$B$6,Currecny_M!$A$1:$P$10,MATCH(Database!C6054,Currecny_M!$A$1:$P$1,0),FALSE)</f>
        <v>5.9194800000000001</v>
      </c>
      <c r="N6054" s="6" t="str">
        <f>VLOOKUP(B6054,Master!$A$2:$C$11,3,FALSE)</f>
        <v>Thai</v>
      </c>
      <c r="O6054" s="6" t="str">
        <f>VLOOKUP(B6054,Master!$A$2:$C$11,2,FALSE)</f>
        <v>Asia</v>
      </c>
      <c r="Q6054" s="39" t="str">
        <f>VLOOKUP(D6054,GL_Master!$A$1:$D$80,2,FALSE)</f>
        <v>PL</v>
      </c>
      <c r="R6054" s="39" t="str">
        <f>VLOOKUP(D6054,GL_Master!$A$1:$D$80,3,FALSE)</f>
        <v>Misc. expenses</v>
      </c>
      <c r="S6054" s="39" t="str">
        <f>VLOOKUP(D6054,GL_Master!$A$1:$D$80,4,FALSE)</f>
        <v>Repair &amp; Maintenance</v>
      </c>
    </row>
    <row r="6055" spans="1:19" x14ac:dyDescent="0.25">
      <c r="A6055" s="39" t="s">
        <v>262</v>
      </c>
      <c r="B6055" s="39" t="s">
        <v>43</v>
      </c>
      <c r="C6055" s="7">
        <v>44044</v>
      </c>
      <c r="D6055" s="39" t="s">
        <v>93</v>
      </c>
      <c r="E6055" s="39">
        <v>29489</v>
      </c>
      <c r="F6055" s="82">
        <f t="shared" si="282"/>
        <v>29.489000000000001</v>
      </c>
      <c r="G6055" s="39">
        <f>VLOOKUP(N6055,Currecny_M!$A$1:$P$10,2,FALSE)</f>
        <v>2.35</v>
      </c>
      <c r="H6055" s="39">
        <f>MATCH(C6055,Currecny_M!$A$1:$P$1,0)</f>
        <v>6</v>
      </c>
      <c r="I6055" s="39">
        <f>VLOOKUP(N6055,Currecny_M!$A$1:$P$10,MATCH(Database!C6055,Currecny_M!$A$1:$P$1,0),FALSE)</f>
        <v>2.4300000000000002</v>
      </c>
      <c r="J6055" s="82">
        <f t="shared" si="283"/>
        <v>71.658270000000002</v>
      </c>
      <c r="K6055" s="39">
        <f>VLOOKUP('Cover page'!$B$6,Currecny_M!$A$1:$P$10,MATCH(Database!C6055,Currecny_M!$A$1:$P$1,0),FALSE)</f>
        <v>1</v>
      </c>
      <c r="L6055" s="82">
        <f t="shared" si="284"/>
        <v>71.658270000000002</v>
      </c>
      <c r="M6055" s="82">
        <f>((E6055/$F$1)*VLOOKUP(N6055,Currecny_M!$A$1:$P$10,MATCH(Database!C6055,Currecny_M!$A$1:$P$1,0),FALSE))/VLOOKUP('Cover page'!$B$6,Currecny_M!$A$1:$P$10,MATCH(Database!C6055,Currecny_M!$A$1:$P$1,0),FALSE)</f>
        <v>71.658270000000002</v>
      </c>
      <c r="N6055" s="6" t="str">
        <f>VLOOKUP(B6055,Master!$A$2:$C$11,3,FALSE)</f>
        <v>Thai</v>
      </c>
      <c r="O6055" s="6" t="str">
        <f>VLOOKUP(B6055,Master!$A$2:$C$11,2,FALSE)</f>
        <v>Asia</v>
      </c>
      <c r="Q6055" s="39" t="str">
        <f>VLOOKUP(D6055,GL_Master!$A$1:$D$80,2,FALSE)</f>
        <v>PL</v>
      </c>
      <c r="R6055" s="39" t="str">
        <f>VLOOKUP(D6055,GL_Master!$A$1:$D$80,3,FALSE)</f>
        <v>Salary wages &amp; benefits</v>
      </c>
      <c r="S6055" s="39" t="str">
        <f>VLOOKUP(D6055,GL_Master!$A$1:$D$80,4,FALSE)</f>
        <v>Employee benefits expense</v>
      </c>
    </row>
    <row r="6056" spans="1:19" x14ac:dyDescent="0.25">
      <c r="A6056" s="39" t="s">
        <v>262</v>
      </c>
      <c r="B6056" s="39" t="s">
        <v>43</v>
      </c>
      <c r="C6056" s="7">
        <v>44044</v>
      </c>
      <c r="D6056" s="39" t="s">
        <v>33</v>
      </c>
      <c r="E6056" s="39">
        <v>843</v>
      </c>
      <c r="F6056" s="82">
        <f t="shared" si="282"/>
        <v>0.84299999999999997</v>
      </c>
      <c r="G6056" s="39">
        <f>VLOOKUP(N6056,Currecny_M!$A$1:$P$10,2,FALSE)</f>
        <v>2.35</v>
      </c>
      <c r="H6056" s="39">
        <f>MATCH(C6056,Currecny_M!$A$1:$P$1,0)</f>
        <v>6</v>
      </c>
      <c r="I6056" s="39">
        <f>VLOOKUP(N6056,Currecny_M!$A$1:$P$10,MATCH(Database!C6056,Currecny_M!$A$1:$P$1,0),FALSE)</f>
        <v>2.4300000000000002</v>
      </c>
      <c r="J6056" s="82">
        <f t="shared" si="283"/>
        <v>2.0484900000000001</v>
      </c>
      <c r="K6056" s="39">
        <f>VLOOKUP('Cover page'!$B$6,Currecny_M!$A$1:$P$10,MATCH(Database!C6056,Currecny_M!$A$1:$P$1,0),FALSE)</f>
        <v>1</v>
      </c>
      <c r="L6056" s="82">
        <f t="shared" si="284"/>
        <v>2.0484900000000001</v>
      </c>
      <c r="M6056" s="82">
        <f>((E6056/$F$1)*VLOOKUP(N6056,Currecny_M!$A$1:$P$10,MATCH(Database!C6056,Currecny_M!$A$1:$P$1,0),FALSE))/VLOOKUP('Cover page'!$B$6,Currecny_M!$A$1:$P$10,MATCH(Database!C6056,Currecny_M!$A$1:$P$1,0),FALSE)</f>
        <v>2.0484900000000001</v>
      </c>
      <c r="N6056" s="6" t="str">
        <f>VLOOKUP(B6056,Master!$A$2:$C$11,3,FALSE)</f>
        <v>Thai</v>
      </c>
      <c r="O6056" s="6" t="str">
        <f>VLOOKUP(B6056,Master!$A$2:$C$11,2,FALSE)</f>
        <v>Asia</v>
      </c>
      <c r="Q6056" s="39" t="str">
        <f>VLOOKUP(D6056,GL_Master!$A$1:$D$80,2,FALSE)</f>
        <v>PL</v>
      </c>
      <c r="R6056" s="39" t="str">
        <f>VLOOKUP(D6056,GL_Master!$A$1:$D$80,3,FALSE)</f>
        <v>Staff welfare expenses</v>
      </c>
      <c r="S6056" s="39" t="str">
        <f>VLOOKUP(D6056,GL_Master!$A$1:$D$80,4,FALSE)</f>
        <v>Other staff welfare</v>
      </c>
    </row>
    <row r="6057" spans="1:19" x14ac:dyDescent="0.25">
      <c r="A6057" s="39" t="s">
        <v>262</v>
      </c>
      <c r="B6057" s="39" t="s">
        <v>43</v>
      </c>
      <c r="C6057" s="7">
        <v>44044</v>
      </c>
      <c r="D6057" s="39" t="s">
        <v>94</v>
      </c>
      <c r="E6057" s="39">
        <v>4642</v>
      </c>
      <c r="F6057" s="82">
        <f t="shared" si="282"/>
        <v>4.6420000000000003</v>
      </c>
      <c r="G6057" s="39">
        <f>VLOOKUP(N6057,Currecny_M!$A$1:$P$10,2,FALSE)</f>
        <v>2.35</v>
      </c>
      <c r="H6057" s="39">
        <f>MATCH(C6057,Currecny_M!$A$1:$P$1,0)</f>
        <v>6</v>
      </c>
      <c r="I6057" s="39">
        <f>VLOOKUP(N6057,Currecny_M!$A$1:$P$10,MATCH(Database!C6057,Currecny_M!$A$1:$P$1,0),FALSE)</f>
        <v>2.4300000000000002</v>
      </c>
      <c r="J6057" s="82">
        <f t="shared" si="283"/>
        <v>11.280060000000002</v>
      </c>
      <c r="K6057" s="39">
        <f>VLOOKUP('Cover page'!$B$6,Currecny_M!$A$1:$P$10,MATCH(Database!C6057,Currecny_M!$A$1:$P$1,0),FALSE)</f>
        <v>1</v>
      </c>
      <c r="L6057" s="82">
        <f t="shared" si="284"/>
        <v>11.280060000000002</v>
      </c>
      <c r="M6057" s="82">
        <f>((E6057/$F$1)*VLOOKUP(N6057,Currecny_M!$A$1:$P$10,MATCH(Database!C6057,Currecny_M!$A$1:$P$1,0),FALSE))/VLOOKUP('Cover page'!$B$6,Currecny_M!$A$1:$P$10,MATCH(Database!C6057,Currecny_M!$A$1:$P$1,0),FALSE)</f>
        <v>11.280060000000002</v>
      </c>
      <c r="N6057" s="6" t="str">
        <f>VLOOKUP(B6057,Master!$A$2:$C$11,3,FALSE)</f>
        <v>Thai</v>
      </c>
      <c r="O6057" s="6" t="str">
        <f>VLOOKUP(B6057,Master!$A$2:$C$11,2,FALSE)</f>
        <v>Asia</v>
      </c>
      <c r="Q6057" s="39" t="str">
        <f>VLOOKUP(D6057,GL_Master!$A$1:$D$80,2,FALSE)</f>
        <v>PL</v>
      </c>
      <c r="R6057" s="39" t="str">
        <f>VLOOKUP(D6057,GL_Master!$A$1:$D$80,3,FALSE)</f>
        <v xml:space="preserve">Gratuity expenses </v>
      </c>
      <c r="S6057" s="39" t="str">
        <f>VLOOKUP(D6057,GL_Master!$A$1:$D$80,4,FALSE)</f>
        <v>Gratuity</v>
      </c>
    </row>
    <row r="6058" spans="1:19" x14ac:dyDescent="0.25">
      <c r="A6058" s="39" t="s">
        <v>262</v>
      </c>
      <c r="B6058" s="39" t="s">
        <v>43</v>
      </c>
      <c r="C6058" s="7">
        <v>44044</v>
      </c>
      <c r="D6058" s="39" t="s">
        <v>95</v>
      </c>
      <c r="E6058" s="39">
        <v>1593</v>
      </c>
      <c r="F6058" s="82">
        <f t="shared" si="282"/>
        <v>1.593</v>
      </c>
      <c r="G6058" s="39">
        <f>VLOOKUP(N6058,Currecny_M!$A$1:$P$10,2,FALSE)</f>
        <v>2.35</v>
      </c>
      <c r="H6058" s="39">
        <f>MATCH(C6058,Currecny_M!$A$1:$P$1,0)</f>
        <v>6</v>
      </c>
      <c r="I6058" s="39">
        <f>VLOOKUP(N6058,Currecny_M!$A$1:$P$10,MATCH(Database!C6058,Currecny_M!$A$1:$P$1,0),FALSE)</f>
        <v>2.4300000000000002</v>
      </c>
      <c r="J6058" s="82">
        <f t="shared" si="283"/>
        <v>3.8709900000000004</v>
      </c>
      <c r="K6058" s="39">
        <f>VLOOKUP('Cover page'!$B$6,Currecny_M!$A$1:$P$10,MATCH(Database!C6058,Currecny_M!$A$1:$P$1,0),FALSE)</f>
        <v>1</v>
      </c>
      <c r="L6058" s="82">
        <f t="shared" si="284"/>
        <v>3.8709900000000004</v>
      </c>
      <c r="M6058" s="82">
        <f>((E6058/$F$1)*VLOOKUP(N6058,Currecny_M!$A$1:$P$10,MATCH(Database!C6058,Currecny_M!$A$1:$P$1,0),FALSE))/VLOOKUP('Cover page'!$B$6,Currecny_M!$A$1:$P$10,MATCH(Database!C6058,Currecny_M!$A$1:$P$1,0),FALSE)</f>
        <v>3.8709900000000004</v>
      </c>
      <c r="N6058" s="6" t="str">
        <f>VLOOKUP(B6058,Master!$A$2:$C$11,3,FALSE)</f>
        <v>Thai</v>
      </c>
      <c r="O6058" s="6" t="str">
        <f>VLOOKUP(B6058,Master!$A$2:$C$11,2,FALSE)</f>
        <v>Asia</v>
      </c>
      <c r="Q6058" s="39" t="str">
        <f>VLOOKUP(D6058,GL_Master!$A$1:$D$80,2,FALSE)</f>
        <v>PL</v>
      </c>
      <c r="R6058" s="39" t="str">
        <f>VLOOKUP(D6058,GL_Master!$A$1:$D$80,3,FALSE)</f>
        <v>Salary wages &amp; benefits</v>
      </c>
      <c r="S6058" s="39" t="str">
        <f>VLOOKUP(D6058,GL_Master!$A$1:$D$80,4,FALSE)</f>
        <v>Employee benefits expense</v>
      </c>
    </row>
    <row r="6059" spans="1:19" x14ac:dyDescent="0.25">
      <c r="A6059" s="39" t="s">
        <v>262</v>
      </c>
      <c r="B6059" s="39" t="s">
        <v>43</v>
      </c>
      <c r="C6059" s="7">
        <v>44044</v>
      </c>
      <c r="D6059" s="39" t="s">
        <v>96</v>
      </c>
      <c r="E6059" s="39">
        <v>13925</v>
      </c>
      <c r="F6059" s="82">
        <f t="shared" si="282"/>
        <v>13.925000000000001</v>
      </c>
      <c r="G6059" s="39">
        <f>VLOOKUP(N6059,Currecny_M!$A$1:$P$10,2,FALSE)</f>
        <v>2.35</v>
      </c>
      <c r="H6059" s="39">
        <f>MATCH(C6059,Currecny_M!$A$1:$P$1,0)</f>
        <v>6</v>
      </c>
      <c r="I6059" s="39">
        <f>VLOOKUP(N6059,Currecny_M!$A$1:$P$10,MATCH(Database!C6059,Currecny_M!$A$1:$P$1,0),FALSE)</f>
        <v>2.4300000000000002</v>
      </c>
      <c r="J6059" s="82">
        <f t="shared" si="283"/>
        <v>33.837750000000007</v>
      </c>
      <c r="K6059" s="39">
        <f>VLOOKUP('Cover page'!$B$6,Currecny_M!$A$1:$P$10,MATCH(Database!C6059,Currecny_M!$A$1:$P$1,0),FALSE)</f>
        <v>1</v>
      </c>
      <c r="L6059" s="82">
        <f t="shared" si="284"/>
        <v>33.837750000000007</v>
      </c>
      <c r="M6059" s="82">
        <f>((E6059/$F$1)*VLOOKUP(N6059,Currecny_M!$A$1:$P$10,MATCH(Database!C6059,Currecny_M!$A$1:$P$1,0),FALSE))/VLOOKUP('Cover page'!$B$6,Currecny_M!$A$1:$P$10,MATCH(Database!C6059,Currecny_M!$A$1:$P$1,0),FALSE)</f>
        <v>33.837750000000007</v>
      </c>
      <c r="N6059" s="6" t="str">
        <f>VLOOKUP(B6059,Master!$A$2:$C$11,3,FALSE)</f>
        <v>Thai</v>
      </c>
      <c r="O6059" s="6" t="str">
        <f>VLOOKUP(B6059,Master!$A$2:$C$11,2,FALSE)</f>
        <v>Asia</v>
      </c>
      <c r="Q6059" s="39" t="str">
        <f>VLOOKUP(D6059,GL_Master!$A$1:$D$80,2,FALSE)</f>
        <v>PL</v>
      </c>
      <c r="R6059" s="39" t="str">
        <f>VLOOKUP(D6059,GL_Master!$A$1:$D$80,3,FALSE)</f>
        <v>Salary wages &amp; benefits</v>
      </c>
      <c r="S6059" s="39" t="str">
        <f>VLOOKUP(D6059,GL_Master!$A$1:$D$80,4,FALSE)</f>
        <v>Employee benefits expense</v>
      </c>
    </row>
    <row r="6060" spans="1:19" x14ac:dyDescent="0.25">
      <c r="A6060" s="39" t="s">
        <v>262</v>
      </c>
      <c r="B6060" s="39" t="s">
        <v>43</v>
      </c>
      <c r="C6060" s="7">
        <v>44044</v>
      </c>
      <c r="D6060" s="39" t="s">
        <v>97</v>
      </c>
      <c r="E6060" s="39">
        <v>843</v>
      </c>
      <c r="F6060" s="82">
        <f t="shared" si="282"/>
        <v>0.84299999999999997</v>
      </c>
      <c r="G6060" s="39">
        <f>VLOOKUP(N6060,Currecny_M!$A$1:$P$10,2,FALSE)</f>
        <v>2.35</v>
      </c>
      <c r="H6060" s="39">
        <f>MATCH(C6060,Currecny_M!$A$1:$P$1,0)</f>
        <v>6</v>
      </c>
      <c r="I6060" s="39">
        <f>VLOOKUP(N6060,Currecny_M!$A$1:$P$10,MATCH(Database!C6060,Currecny_M!$A$1:$P$1,0),FALSE)</f>
        <v>2.4300000000000002</v>
      </c>
      <c r="J6060" s="82">
        <f t="shared" si="283"/>
        <v>2.0484900000000001</v>
      </c>
      <c r="K6060" s="39">
        <f>VLOOKUP('Cover page'!$B$6,Currecny_M!$A$1:$P$10,MATCH(Database!C6060,Currecny_M!$A$1:$P$1,0),FALSE)</f>
        <v>1</v>
      </c>
      <c r="L6060" s="82">
        <f t="shared" si="284"/>
        <v>2.0484900000000001</v>
      </c>
      <c r="M6060" s="82">
        <f>((E6060/$F$1)*VLOOKUP(N6060,Currecny_M!$A$1:$P$10,MATCH(Database!C6060,Currecny_M!$A$1:$P$1,0),FALSE))/VLOOKUP('Cover page'!$B$6,Currecny_M!$A$1:$P$10,MATCH(Database!C6060,Currecny_M!$A$1:$P$1,0),FALSE)</f>
        <v>2.0484900000000001</v>
      </c>
      <c r="N6060" s="6" t="str">
        <f>VLOOKUP(B6060,Master!$A$2:$C$11,3,FALSE)</f>
        <v>Thai</v>
      </c>
      <c r="O6060" s="6" t="str">
        <f>VLOOKUP(B6060,Master!$A$2:$C$11,2,FALSE)</f>
        <v>Asia</v>
      </c>
      <c r="Q6060" s="39" t="str">
        <f>VLOOKUP(D6060,GL_Master!$A$1:$D$80,2,FALSE)</f>
        <v>PL</v>
      </c>
      <c r="R6060" s="39" t="str">
        <f>VLOOKUP(D6060,GL_Master!$A$1:$D$80,3,FALSE)</f>
        <v>Salary wages &amp; benefits</v>
      </c>
      <c r="S6060" s="39" t="str">
        <f>VLOOKUP(D6060,GL_Master!$A$1:$D$80,4,FALSE)</f>
        <v>Employee benefits expense</v>
      </c>
    </row>
    <row r="6061" spans="1:19" x14ac:dyDescent="0.25">
      <c r="A6061" s="39" t="s">
        <v>262</v>
      </c>
      <c r="B6061" s="39" t="s">
        <v>43</v>
      </c>
      <c r="C6061" s="7">
        <v>44044</v>
      </c>
      <c r="D6061" s="39" t="s">
        <v>98</v>
      </c>
      <c r="E6061" s="39">
        <v>1685</v>
      </c>
      <c r="F6061" s="82">
        <f t="shared" si="282"/>
        <v>1.6850000000000001</v>
      </c>
      <c r="G6061" s="39">
        <f>VLOOKUP(N6061,Currecny_M!$A$1:$P$10,2,FALSE)</f>
        <v>2.35</v>
      </c>
      <c r="H6061" s="39">
        <f>MATCH(C6061,Currecny_M!$A$1:$P$1,0)</f>
        <v>6</v>
      </c>
      <c r="I6061" s="39">
        <f>VLOOKUP(N6061,Currecny_M!$A$1:$P$10,MATCH(Database!C6061,Currecny_M!$A$1:$P$1,0),FALSE)</f>
        <v>2.4300000000000002</v>
      </c>
      <c r="J6061" s="82">
        <f t="shared" si="283"/>
        <v>4.0945500000000008</v>
      </c>
      <c r="K6061" s="39">
        <f>VLOOKUP('Cover page'!$B$6,Currecny_M!$A$1:$P$10,MATCH(Database!C6061,Currecny_M!$A$1:$P$1,0),FALSE)</f>
        <v>1</v>
      </c>
      <c r="L6061" s="82">
        <f t="shared" si="284"/>
        <v>4.0945500000000008</v>
      </c>
      <c r="M6061" s="82">
        <f>((E6061/$F$1)*VLOOKUP(N6061,Currecny_M!$A$1:$P$10,MATCH(Database!C6061,Currecny_M!$A$1:$P$1,0),FALSE))/VLOOKUP('Cover page'!$B$6,Currecny_M!$A$1:$P$10,MATCH(Database!C6061,Currecny_M!$A$1:$P$1,0),FALSE)</f>
        <v>4.0945500000000008</v>
      </c>
      <c r="N6061" s="6" t="str">
        <f>VLOOKUP(B6061,Master!$A$2:$C$11,3,FALSE)</f>
        <v>Thai</v>
      </c>
      <c r="O6061" s="6" t="str">
        <f>VLOOKUP(B6061,Master!$A$2:$C$11,2,FALSE)</f>
        <v>Asia</v>
      </c>
      <c r="Q6061" s="39" t="str">
        <f>VLOOKUP(D6061,GL_Master!$A$1:$D$80,2,FALSE)</f>
        <v>PL</v>
      </c>
      <c r="R6061" s="39" t="str">
        <f>VLOOKUP(D6061,GL_Master!$A$1:$D$80,3,FALSE)</f>
        <v>Salary wages &amp; benefits</v>
      </c>
      <c r="S6061" s="39" t="str">
        <f>VLOOKUP(D6061,GL_Master!$A$1:$D$80,4,FALSE)</f>
        <v>Employee benefits expense</v>
      </c>
    </row>
    <row r="6062" spans="1:19" x14ac:dyDescent="0.25">
      <c r="A6062" s="39" t="s">
        <v>262</v>
      </c>
      <c r="B6062" s="39" t="s">
        <v>43</v>
      </c>
      <c r="C6062" s="7">
        <v>44044</v>
      </c>
      <c r="D6062" s="39" t="s">
        <v>99</v>
      </c>
      <c r="E6062" s="39">
        <v>789</v>
      </c>
      <c r="F6062" s="82">
        <f t="shared" si="282"/>
        <v>0.78900000000000003</v>
      </c>
      <c r="G6062" s="39">
        <f>VLOOKUP(N6062,Currecny_M!$A$1:$P$10,2,FALSE)</f>
        <v>2.35</v>
      </c>
      <c r="H6062" s="39">
        <f>MATCH(C6062,Currecny_M!$A$1:$P$1,0)</f>
        <v>6</v>
      </c>
      <c r="I6062" s="39">
        <f>VLOOKUP(N6062,Currecny_M!$A$1:$P$10,MATCH(Database!C6062,Currecny_M!$A$1:$P$1,0),FALSE)</f>
        <v>2.4300000000000002</v>
      </c>
      <c r="J6062" s="82">
        <f t="shared" si="283"/>
        <v>1.9172700000000003</v>
      </c>
      <c r="K6062" s="39">
        <f>VLOOKUP('Cover page'!$B$6,Currecny_M!$A$1:$P$10,MATCH(Database!C6062,Currecny_M!$A$1:$P$1,0),FALSE)</f>
        <v>1</v>
      </c>
      <c r="L6062" s="82">
        <f t="shared" si="284"/>
        <v>1.9172700000000003</v>
      </c>
      <c r="M6062" s="82">
        <f>((E6062/$F$1)*VLOOKUP(N6062,Currecny_M!$A$1:$P$10,MATCH(Database!C6062,Currecny_M!$A$1:$P$1,0),FALSE))/VLOOKUP('Cover page'!$B$6,Currecny_M!$A$1:$P$10,MATCH(Database!C6062,Currecny_M!$A$1:$P$1,0),FALSE)</f>
        <v>1.9172700000000003</v>
      </c>
      <c r="N6062" s="6" t="str">
        <f>VLOOKUP(B6062,Master!$A$2:$C$11,3,FALSE)</f>
        <v>Thai</v>
      </c>
      <c r="O6062" s="6" t="str">
        <f>VLOOKUP(B6062,Master!$A$2:$C$11,2,FALSE)</f>
        <v>Asia</v>
      </c>
      <c r="Q6062" s="39" t="str">
        <f>VLOOKUP(D6062,GL_Master!$A$1:$D$80,2,FALSE)</f>
        <v>PL</v>
      </c>
      <c r="R6062" s="39" t="str">
        <f>VLOOKUP(D6062,GL_Master!$A$1:$D$80,3,FALSE)</f>
        <v>Salary wages &amp; benefits</v>
      </c>
      <c r="S6062" s="39" t="str">
        <f>VLOOKUP(D6062,GL_Master!$A$1:$D$80,4,FALSE)</f>
        <v>Employee benefits expense</v>
      </c>
    </row>
    <row r="6063" spans="1:19" x14ac:dyDescent="0.25">
      <c r="A6063" s="39" t="s">
        <v>262</v>
      </c>
      <c r="B6063" s="39" t="s">
        <v>43</v>
      </c>
      <c r="C6063" s="7">
        <v>44044</v>
      </c>
      <c r="D6063" s="39" t="s">
        <v>100</v>
      </c>
      <c r="E6063" s="39">
        <v>5469</v>
      </c>
      <c r="F6063" s="82">
        <f t="shared" si="282"/>
        <v>5.4690000000000003</v>
      </c>
      <c r="G6063" s="39">
        <f>VLOOKUP(N6063,Currecny_M!$A$1:$P$10,2,FALSE)</f>
        <v>2.35</v>
      </c>
      <c r="H6063" s="39">
        <f>MATCH(C6063,Currecny_M!$A$1:$P$1,0)</f>
        <v>6</v>
      </c>
      <c r="I6063" s="39">
        <f>VLOOKUP(N6063,Currecny_M!$A$1:$P$10,MATCH(Database!C6063,Currecny_M!$A$1:$P$1,0),FALSE)</f>
        <v>2.4300000000000002</v>
      </c>
      <c r="J6063" s="82">
        <f t="shared" si="283"/>
        <v>13.289670000000001</v>
      </c>
      <c r="K6063" s="39">
        <f>VLOOKUP('Cover page'!$B$6,Currecny_M!$A$1:$P$10,MATCH(Database!C6063,Currecny_M!$A$1:$P$1,0),FALSE)</f>
        <v>1</v>
      </c>
      <c r="L6063" s="82">
        <f t="shared" si="284"/>
        <v>13.289670000000001</v>
      </c>
      <c r="M6063" s="82">
        <f>((E6063/$F$1)*VLOOKUP(N6063,Currecny_M!$A$1:$P$10,MATCH(Database!C6063,Currecny_M!$A$1:$P$1,0),FALSE))/VLOOKUP('Cover page'!$B$6,Currecny_M!$A$1:$P$10,MATCH(Database!C6063,Currecny_M!$A$1:$P$1,0),FALSE)</f>
        <v>13.289670000000001</v>
      </c>
      <c r="N6063" s="6" t="str">
        <f>VLOOKUP(B6063,Master!$A$2:$C$11,3,FALSE)</f>
        <v>Thai</v>
      </c>
      <c r="O6063" s="6" t="str">
        <f>VLOOKUP(B6063,Master!$A$2:$C$11,2,FALSE)</f>
        <v>Asia</v>
      </c>
      <c r="Q6063" s="39" t="str">
        <f>VLOOKUP(D6063,GL_Master!$A$1:$D$80,2,FALSE)</f>
        <v>PL</v>
      </c>
      <c r="R6063" s="39" t="str">
        <f>VLOOKUP(D6063,GL_Master!$A$1:$D$80,3,FALSE)</f>
        <v>Salary wages &amp; benefits</v>
      </c>
      <c r="S6063" s="39" t="str">
        <f>VLOOKUP(D6063,GL_Master!$A$1:$D$80,4,FALSE)</f>
        <v>Employee benefits expense</v>
      </c>
    </row>
    <row r="6064" spans="1:19" x14ac:dyDescent="0.25">
      <c r="A6064" s="39" t="s">
        <v>262</v>
      </c>
      <c r="B6064" s="39" t="s">
        <v>43</v>
      </c>
      <c r="C6064" s="7">
        <v>44044</v>
      </c>
      <c r="D6064" s="39" t="s">
        <v>30</v>
      </c>
      <c r="E6064" s="39">
        <v>1624</v>
      </c>
      <c r="F6064" s="82">
        <f t="shared" si="282"/>
        <v>1.6240000000000001</v>
      </c>
      <c r="G6064" s="39">
        <f>VLOOKUP(N6064,Currecny_M!$A$1:$P$10,2,FALSE)</f>
        <v>2.35</v>
      </c>
      <c r="H6064" s="39">
        <f>MATCH(C6064,Currecny_M!$A$1:$P$1,0)</f>
        <v>6</v>
      </c>
      <c r="I6064" s="39">
        <f>VLOOKUP(N6064,Currecny_M!$A$1:$P$10,MATCH(Database!C6064,Currecny_M!$A$1:$P$1,0),FALSE)</f>
        <v>2.4300000000000002</v>
      </c>
      <c r="J6064" s="82">
        <f t="shared" si="283"/>
        <v>3.9463200000000005</v>
      </c>
      <c r="K6064" s="39">
        <f>VLOOKUP('Cover page'!$B$6,Currecny_M!$A$1:$P$10,MATCH(Database!C6064,Currecny_M!$A$1:$P$1,0),FALSE)</f>
        <v>1</v>
      </c>
      <c r="L6064" s="82">
        <f t="shared" si="284"/>
        <v>3.9463200000000005</v>
      </c>
      <c r="M6064" s="82">
        <f>((E6064/$F$1)*VLOOKUP(N6064,Currecny_M!$A$1:$P$10,MATCH(Database!C6064,Currecny_M!$A$1:$P$1,0),FALSE))/VLOOKUP('Cover page'!$B$6,Currecny_M!$A$1:$P$10,MATCH(Database!C6064,Currecny_M!$A$1:$P$1,0),FALSE)</f>
        <v>3.9463200000000005</v>
      </c>
      <c r="N6064" s="6" t="str">
        <f>VLOOKUP(B6064,Master!$A$2:$C$11,3,FALSE)</f>
        <v>Thai</v>
      </c>
      <c r="O6064" s="6" t="str">
        <f>VLOOKUP(B6064,Master!$A$2:$C$11,2,FALSE)</f>
        <v>Asia</v>
      </c>
      <c r="Q6064" s="39" t="str">
        <f>VLOOKUP(D6064,GL_Master!$A$1:$D$80,2,FALSE)</f>
        <v>PL</v>
      </c>
      <c r="R6064" s="39" t="str">
        <f>VLOOKUP(D6064,GL_Master!$A$1:$D$80,3,FALSE)</f>
        <v>Travelling and conveyance</v>
      </c>
      <c r="S6064" s="39" t="str">
        <f>VLOOKUP(D6064,GL_Master!$A$1:$D$80,4,FALSE)</f>
        <v>Local conveyance</v>
      </c>
    </row>
    <row r="6065" spans="1:19" x14ac:dyDescent="0.25">
      <c r="A6065" s="39" t="s">
        <v>262</v>
      </c>
      <c r="B6065" s="39" t="s">
        <v>43</v>
      </c>
      <c r="C6065" s="7">
        <v>44044</v>
      </c>
      <c r="D6065" s="39" t="s">
        <v>31</v>
      </c>
      <c r="E6065" s="39">
        <v>781</v>
      </c>
      <c r="F6065" s="82">
        <f t="shared" si="282"/>
        <v>0.78100000000000003</v>
      </c>
      <c r="G6065" s="39">
        <f>VLOOKUP(N6065,Currecny_M!$A$1:$P$10,2,FALSE)</f>
        <v>2.35</v>
      </c>
      <c r="H6065" s="39">
        <f>MATCH(C6065,Currecny_M!$A$1:$P$1,0)</f>
        <v>6</v>
      </c>
      <c r="I6065" s="39">
        <f>VLOOKUP(N6065,Currecny_M!$A$1:$P$10,MATCH(Database!C6065,Currecny_M!$A$1:$P$1,0),FALSE)</f>
        <v>2.4300000000000002</v>
      </c>
      <c r="J6065" s="82">
        <f t="shared" si="283"/>
        <v>1.8978300000000001</v>
      </c>
      <c r="K6065" s="39">
        <f>VLOOKUP('Cover page'!$B$6,Currecny_M!$A$1:$P$10,MATCH(Database!C6065,Currecny_M!$A$1:$P$1,0),FALSE)</f>
        <v>1</v>
      </c>
      <c r="L6065" s="82">
        <f t="shared" si="284"/>
        <v>1.8978300000000001</v>
      </c>
      <c r="M6065" s="82">
        <f>((E6065/$F$1)*VLOOKUP(N6065,Currecny_M!$A$1:$P$10,MATCH(Database!C6065,Currecny_M!$A$1:$P$1,0),FALSE))/VLOOKUP('Cover page'!$B$6,Currecny_M!$A$1:$P$10,MATCH(Database!C6065,Currecny_M!$A$1:$P$1,0),FALSE)</f>
        <v>1.8978300000000001</v>
      </c>
      <c r="N6065" s="6" t="str">
        <f>VLOOKUP(B6065,Master!$A$2:$C$11,3,FALSE)</f>
        <v>Thai</v>
      </c>
      <c r="O6065" s="6" t="str">
        <f>VLOOKUP(B6065,Master!$A$2:$C$11,2,FALSE)</f>
        <v>Asia</v>
      </c>
      <c r="Q6065" s="39" t="str">
        <f>VLOOKUP(D6065,GL_Master!$A$1:$D$80,2,FALSE)</f>
        <v>PL</v>
      </c>
      <c r="R6065" s="39" t="str">
        <f>VLOOKUP(D6065,GL_Master!$A$1:$D$80,3,FALSE)</f>
        <v>Office expenses</v>
      </c>
      <c r="S6065" s="39" t="str">
        <f>VLOOKUP(D6065,GL_Master!$A$1:$D$80,4,FALSE)</f>
        <v>Parking charges</v>
      </c>
    </row>
    <row r="6066" spans="1:19" x14ac:dyDescent="0.25">
      <c r="A6066" s="39" t="s">
        <v>262</v>
      </c>
      <c r="B6066" s="39" t="s">
        <v>43</v>
      </c>
      <c r="C6066" s="7">
        <v>44044</v>
      </c>
      <c r="D6066" s="39" t="s">
        <v>101</v>
      </c>
      <c r="E6066" s="39">
        <v>797</v>
      </c>
      <c r="F6066" s="82">
        <f t="shared" si="282"/>
        <v>0.79700000000000004</v>
      </c>
      <c r="G6066" s="39">
        <f>VLOOKUP(N6066,Currecny_M!$A$1:$P$10,2,FALSE)</f>
        <v>2.35</v>
      </c>
      <c r="H6066" s="39">
        <f>MATCH(C6066,Currecny_M!$A$1:$P$1,0)</f>
        <v>6</v>
      </c>
      <c r="I6066" s="39">
        <f>VLOOKUP(N6066,Currecny_M!$A$1:$P$10,MATCH(Database!C6066,Currecny_M!$A$1:$P$1,0),FALSE)</f>
        <v>2.4300000000000002</v>
      </c>
      <c r="J6066" s="82">
        <f t="shared" si="283"/>
        <v>1.9367100000000002</v>
      </c>
      <c r="K6066" s="39">
        <f>VLOOKUP('Cover page'!$B$6,Currecny_M!$A$1:$P$10,MATCH(Database!C6066,Currecny_M!$A$1:$P$1,0),FALSE)</f>
        <v>1</v>
      </c>
      <c r="L6066" s="82">
        <f t="shared" si="284"/>
        <v>1.9367100000000002</v>
      </c>
      <c r="M6066" s="82">
        <f>((E6066/$F$1)*VLOOKUP(N6066,Currecny_M!$A$1:$P$10,MATCH(Database!C6066,Currecny_M!$A$1:$P$1,0),FALSE))/VLOOKUP('Cover page'!$B$6,Currecny_M!$A$1:$P$10,MATCH(Database!C6066,Currecny_M!$A$1:$P$1,0),FALSE)</f>
        <v>1.9367100000000002</v>
      </c>
      <c r="N6066" s="6" t="str">
        <f>VLOOKUP(B6066,Master!$A$2:$C$11,3,FALSE)</f>
        <v>Thai</v>
      </c>
      <c r="O6066" s="6" t="str">
        <f>VLOOKUP(B6066,Master!$A$2:$C$11,2,FALSE)</f>
        <v>Asia</v>
      </c>
      <c r="Q6066" s="39" t="str">
        <f>VLOOKUP(D6066,GL_Master!$A$1:$D$80,2,FALSE)</f>
        <v>PL</v>
      </c>
      <c r="R6066" s="39" t="str">
        <f>VLOOKUP(D6066,GL_Master!$A$1:$D$80,3,FALSE)</f>
        <v>COGS</v>
      </c>
      <c r="S6066" s="39" t="str">
        <f>VLOOKUP(D6066,GL_Master!$A$1:$D$80,4,FALSE)</f>
        <v>Purchase of other traded goods</v>
      </c>
    </row>
    <row r="6067" spans="1:19" x14ac:dyDescent="0.25">
      <c r="A6067" s="39" t="s">
        <v>262</v>
      </c>
      <c r="B6067" s="39" t="s">
        <v>43</v>
      </c>
      <c r="C6067" s="7">
        <v>44044</v>
      </c>
      <c r="D6067" s="39" t="s">
        <v>102</v>
      </c>
      <c r="E6067" s="39">
        <v>797</v>
      </c>
      <c r="F6067" s="82">
        <f t="shared" si="282"/>
        <v>0.79700000000000004</v>
      </c>
      <c r="G6067" s="39">
        <f>VLOOKUP(N6067,Currecny_M!$A$1:$P$10,2,FALSE)</f>
        <v>2.35</v>
      </c>
      <c r="H6067" s="39">
        <f>MATCH(C6067,Currecny_M!$A$1:$P$1,0)</f>
        <v>6</v>
      </c>
      <c r="I6067" s="39">
        <f>VLOOKUP(N6067,Currecny_M!$A$1:$P$10,MATCH(Database!C6067,Currecny_M!$A$1:$P$1,0),FALSE)</f>
        <v>2.4300000000000002</v>
      </c>
      <c r="J6067" s="82">
        <f t="shared" si="283"/>
        <v>1.9367100000000002</v>
      </c>
      <c r="K6067" s="39">
        <f>VLOOKUP('Cover page'!$B$6,Currecny_M!$A$1:$P$10,MATCH(Database!C6067,Currecny_M!$A$1:$P$1,0),FALSE)</f>
        <v>1</v>
      </c>
      <c r="L6067" s="82">
        <f t="shared" si="284"/>
        <v>1.9367100000000002</v>
      </c>
      <c r="M6067" s="82">
        <f>((E6067/$F$1)*VLOOKUP(N6067,Currecny_M!$A$1:$P$10,MATCH(Database!C6067,Currecny_M!$A$1:$P$1,0),FALSE))/VLOOKUP('Cover page'!$B$6,Currecny_M!$A$1:$P$10,MATCH(Database!C6067,Currecny_M!$A$1:$P$1,0),FALSE)</f>
        <v>1.9367100000000002</v>
      </c>
      <c r="N6067" s="6" t="str">
        <f>VLOOKUP(B6067,Master!$A$2:$C$11,3,FALSE)</f>
        <v>Thai</v>
      </c>
      <c r="O6067" s="6" t="str">
        <f>VLOOKUP(B6067,Master!$A$2:$C$11,2,FALSE)</f>
        <v>Asia</v>
      </c>
      <c r="Q6067" s="39" t="str">
        <f>VLOOKUP(D6067,GL_Master!$A$1:$D$80,2,FALSE)</f>
        <v>PL</v>
      </c>
      <c r="R6067" s="39" t="str">
        <f>VLOOKUP(D6067,GL_Master!$A$1:$D$80,3,FALSE)</f>
        <v>Staff welfare expenses</v>
      </c>
      <c r="S6067" s="39" t="str">
        <f>VLOOKUP(D6067,GL_Master!$A$1:$D$80,4,FALSE)</f>
        <v>Diwali Expense</v>
      </c>
    </row>
    <row r="6068" spans="1:19" x14ac:dyDescent="0.25">
      <c r="A6068" s="39" t="s">
        <v>262</v>
      </c>
      <c r="B6068" s="39" t="s">
        <v>43</v>
      </c>
      <c r="C6068" s="7">
        <v>44044</v>
      </c>
      <c r="D6068" s="39" t="s">
        <v>20</v>
      </c>
      <c r="E6068" s="39">
        <v>1547</v>
      </c>
      <c r="F6068" s="82">
        <f t="shared" si="282"/>
        <v>1.5469999999999999</v>
      </c>
      <c r="G6068" s="39">
        <f>VLOOKUP(N6068,Currecny_M!$A$1:$P$10,2,FALSE)</f>
        <v>2.35</v>
      </c>
      <c r="H6068" s="39">
        <f>MATCH(C6068,Currecny_M!$A$1:$P$1,0)</f>
        <v>6</v>
      </c>
      <c r="I6068" s="39">
        <f>VLOOKUP(N6068,Currecny_M!$A$1:$P$10,MATCH(Database!C6068,Currecny_M!$A$1:$P$1,0),FALSE)</f>
        <v>2.4300000000000002</v>
      </c>
      <c r="J6068" s="82">
        <f t="shared" si="283"/>
        <v>3.7592099999999999</v>
      </c>
      <c r="K6068" s="39">
        <f>VLOOKUP('Cover page'!$B$6,Currecny_M!$A$1:$P$10,MATCH(Database!C6068,Currecny_M!$A$1:$P$1,0),FALSE)</f>
        <v>1</v>
      </c>
      <c r="L6068" s="82">
        <f t="shared" si="284"/>
        <v>3.7592099999999999</v>
      </c>
      <c r="M6068" s="82">
        <f>((E6068/$F$1)*VLOOKUP(N6068,Currecny_M!$A$1:$P$10,MATCH(Database!C6068,Currecny_M!$A$1:$P$1,0),FALSE))/VLOOKUP('Cover page'!$B$6,Currecny_M!$A$1:$P$10,MATCH(Database!C6068,Currecny_M!$A$1:$P$1,0),FALSE)</f>
        <v>3.7592099999999999</v>
      </c>
      <c r="N6068" s="6" t="str">
        <f>VLOOKUP(B6068,Master!$A$2:$C$11,3,FALSE)</f>
        <v>Thai</v>
      </c>
      <c r="O6068" s="6" t="str">
        <f>VLOOKUP(B6068,Master!$A$2:$C$11,2,FALSE)</f>
        <v>Asia</v>
      </c>
      <c r="Q6068" s="39" t="str">
        <f>VLOOKUP(D6068,GL_Master!$A$1:$D$80,2,FALSE)</f>
        <v>PL</v>
      </c>
      <c r="R6068" s="39" t="str">
        <f>VLOOKUP(D6068,GL_Master!$A$1:$D$80,3,FALSE)</f>
        <v>Selling and Marketing expenses</v>
      </c>
      <c r="S6068" s="39" t="str">
        <f>VLOOKUP(D6068,GL_Master!$A$1:$D$80,4,FALSE)</f>
        <v>Business promotion</v>
      </c>
    </row>
    <row r="6069" spans="1:19" x14ac:dyDescent="0.25">
      <c r="A6069" s="39" t="s">
        <v>262</v>
      </c>
      <c r="B6069" s="39" t="s">
        <v>43</v>
      </c>
      <c r="C6069" s="7">
        <v>44044</v>
      </c>
      <c r="D6069" s="39" t="s">
        <v>29</v>
      </c>
      <c r="E6069" s="39">
        <v>1609</v>
      </c>
      <c r="F6069" s="82">
        <f t="shared" si="282"/>
        <v>1.609</v>
      </c>
      <c r="G6069" s="39">
        <f>VLOOKUP(N6069,Currecny_M!$A$1:$P$10,2,FALSE)</f>
        <v>2.35</v>
      </c>
      <c r="H6069" s="39">
        <f>MATCH(C6069,Currecny_M!$A$1:$P$1,0)</f>
        <v>6</v>
      </c>
      <c r="I6069" s="39">
        <f>VLOOKUP(N6069,Currecny_M!$A$1:$P$10,MATCH(Database!C6069,Currecny_M!$A$1:$P$1,0),FALSE)</f>
        <v>2.4300000000000002</v>
      </c>
      <c r="J6069" s="82">
        <f t="shared" si="283"/>
        <v>3.9098700000000002</v>
      </c>
      <c r="K6069" s="39">
        <f>VLOOKUP('Cover page'!$B$6,Currecny_M!$A$1:$P$10,MATCH(Database!C6069,Currecny_M!$A$1:$P$1,0),FALSE)</f>
        <v>1</v>
      </c>
      <c r="L6069" s="82">
        <f t="shared" si="284"/>
        <v>3.9098700000000002</v>
      </c>
      <c r="M6069" s="82">
        <f>((E6069/$F$1)*VLOOKUP(N6069,Currecny_M!$A$1:$P$10,MATCH(Database!C6069,Currecny_M!$A$1:$P$1,0),FALSE))/VLOOKUP('Cover page'!$B$6,Currecny_M!$A$1:$P$10,MATCH(Database!C6069,Currecny_M!$A$1:$P$1,0),FALSE)</f>
        <v>3.9098700000000002</v>
      </c>
      <c r="N6069" s="6" t="str">
        <f>VLOOKUP(B6069,Master!$A$2:$C$11,3,FALSE)</f>
        <v>Thai</v>
      </c>
      <c r="O6069" s="6" t="str">
        <f>VLOOKUP(B6069,Master!$A$2:$C$11,2,FALSE)</f>
        <v>Asia</v>
      </c>
      <c r="Q6069" s="39" t="str">
        <f>VLOOKUP(D6069,GL_Master!$A$1:$D$80,2,FALSE)</f>
        <v>PL</v>
      </c>
      <c r="R6069" s="39" t="str">
        <f>VLOOKUP(D6069,GL_Master!$A$1:$D$80,3,FALSE)</f>
        <v>Communication &amp; internet exp</v>
      </c>
      <c r="S6069" s="39" t="str">
        <f>VLOOKUP(D6069,GL_Master!$A$1:$D$80,4,FALSE)</f>
        <v>Communication cost</v>
      </c>
    </row>
    <row r="6070" spans="1:19" x14ac:dyDescent="0.25">
      <c r="A6070" s="39" t="s">
        <v>262</v>
      </c>
      <c r="B6070" s="39" t="s">
        <v>43</v>
      </c>
      <c r="C6070" s="7">
        <v>44044</v>
      </c>
      <c r="D6070" s="39" t="s">
        <v>41</v>
      </c>
      <c r="E6070" s="39">
        <v>820</v>
      </c>
      <c r="F6070" s="82">
        <f t="shared" si="282"/>
        <v>0.82</v>
      </c>
      <c r="G6070" s="39">
        <f>VLOOKUP(N6070,Currecny_M!$A$1:$P$10,2,FALSE)</f>
        <v>2.35</v>
      </c>
      <c r="H6070" s="39">
        <f>MATCH(C6070,Currecny_M!$A$1:$P$1,0)</f>
        <v>6</v>
      </c>
      <c r="I6070" s="39">
        <f>VLOOKUP(N6070,Currecny_M!$A$1:$P$10,MATCH(Database!C6070,Currecny_M!$A$1:$P$1,0),FALSE)</f>
        <v>2.4300000000000002</v>
      </c>
      <c r="J6070" s="82">
        <f t="shared" si="283"/>
        <v>1.9925999999999999</v>
      </c>
      <c r="K6070" s="39">
        <f>VLOOKUP('Cover page'!$B$6,Currecny_M!$A$1:$P$10,MATCH(Database!C6070,Currecny_M!$A$1:$P$1,0),FALSE)</f>
        <v>1</v>
      </c>
      <c r="L6070" s="82">
        <f t="shared" si="284"/>
        <v>1.9925999999999999</v>
      </c>
      <c r="M6070" s="82">
        <f>((E6070/$F$1)*VLOOKUP(N6070,Currecny_M!$A$1:$P$10,MATCH(Database!C6070,Currecny_M!$A$1:$P$1,0),FALSE))/VLOOKUP('Cover page'!$B$6,Currecny_M!$A$1:$P$10,MATCH(Database!C6070,Currecny_M!$A$1:$P$1,0),FALSE)</f>
        <v>1.9925999999999999</v>
      </c>
      <c r="N6070" s="6" t="str">
        <f>VLOOKUP(B6070,Master!$A$2:$C$11,3,FALSE)</f>
        <v>Thai</v>
      </c>
      <c r="O6070" s="6" t="str">
        <f>VLOOKUP(B6070,Master!$A$2:$C$11,2,FALSE)</f>
        <v>Asia</v>
      </c>
      <c r="Q6070" s="39" t="str">
        <f>VLOOKUP(D6070,GL_Master!$A$1:$D$80,2,FALSE)</f>
        <v>PL</v>
      </c>
      <c r="R6070" s="39" t="str">
        <f>VLOOKUP(D6070,GL_Master!$A$1:$D$80,3,FALSE)</f>
        <v>Communication &amp; internet exp</v>
      </c>
      <c r="S6070" s="39" t="str">
        <f>VLOOKUP(D6070,GL_Master!$A$1:$D$80,4,FALSE)</f>
        <v>Communication cost</v>
      </c>
    </row>
    <row r="6071" spans="1:19" x14ac:dyDescent="0.25">
      <c r="A6071" s="39" t="s">
        <v>262</v>
      </c>
      <c r="B6071" s="39" t="s">
        <v>43</v>
      </c>
      <c r="C6071" s="7">
        <v>44044</v>
      </c>
      <c r="D6071" s="39" t="s">
        <v>103</v>
      </c>
      <c r="E6071" s="39">
        <v>1563</v>
      </c>
      <c r="F6071" s="82">
        <f t="shared" si="282"/>
        <v>1.5629999999999999</v>
      </c>
      <c r="G6071" s="39">
        <f>VLOOKUP(N6071,Currecny_M!$A$1:$P$10,2,FALSE)</f>
        <v>2.35</v>
      </c>
      <c r="H6071" s="39">
        <f>MATCH(C6071,Currecny_M!$A$1:$P$1,0)</f>
        <v>6</v>
      </c>
      <c r="I6071" s="39">
        <f>VLOOKUP(N6071,Currecny_M!$A$1:$P$10,MATCH(Database!C6071,Currecny_M!$A$1:$P$1,0),FALSE)</f>
        <v>2.4300000000000002</v>
      </c>
      <c r="J6071" s="82">
        <f t="shared" si="283"/>
        <v>3.7980900000000002</v>
      </c>
      <c r="K6071" s="39">
        <f>VLOOKUP('Cover page'!$B$6,Currecny_M!$A$1:$P$10,MATCH(Database!C6071,Currecny_M!$A$1:$P$1,0),FALSE)</f>
        <v>1</v>
      </c>
      <c r="L6071" s="82">
        <f t="shared" si="284"/>
        <v>3.7980900000000002</v>
      </c>
      <c r="M6071" s="82">
        <f>((E6071/$F$1)*VLOOKUP(N6071,Currecny_M!$A$1:$P$10,MATCH(Database!C6071,Currecny_M!$A$1:$P$1,0),FALSE))/VLOOKUP('Cover page'!$B$6,Currecny_M!$A$1:$P$10,MATCH(Database!C6071,Currecny_M!$A$1:$P$1,0),FALSE)</f>
        <v>3.7980900000000002</v>
      </c>
      <c r="N6071" s="6" t="str">
        <f>VLOOKUP(B6071,Master!$A$2:$C$11,3,FALSE)</f>
        <v>Thai</v>
      </c>
      <c r="O6071" s="6" t="str">
        <f>VLOOKUP(B6071,Master!$A$2:$C$11,2,FALSE)</f>
        <v>Asia</v>
      </c>
      <c r="Q6071" s="39" t="str">
        <f>VLOOKUP(D6071,GL_Master!$A$1:$D$80,2,FALSE)</f>
        <v>PL</v>
      </c>
      <c r="R6071" s="39" t="str">
        <f>VLOOKUP(D6071,GL_Master!$A$1:$D$80,3,FALSE)</f>
        <v>Communication &amp; internet exp</v>
      </c>
      <c r="S6071" s="39" t="str">
        <f>VLOOKUP(D6071,GL_Master!$A$1:$D$80,4,FALSE)</f>
        <v>Communication cost</v>
      </c>
    </row>
    <row r="6072" spans="1:19" x14ac:dyDescent="0.25">
      <c r="A6072" s="39" t="s">
        <v>262</v>
      </c>
      <c r="B6072" s="39" t="s">
        <v>43</v>
      </c>
      <c r="C6072" s="7">
        <v>44044</v>
      </c>
      <c r="D6072" s="39" t="s">
        <v>104</v>
      </c>
      <c r="E6072" s="39">
        <v>2436</v>
      </c>
      <c r="F6072" s="82">
        <f t="shared" si="282"/>
        <v>2.4359999999999999</v>
      </c>
      <c r="G6072" s="39">
        <f>VLOOKUP(N6072,Currecny_M!$A$1:$P$10,2,FALSE)</f>
        <v>2.35</v>
      </c>
      <c r="H6072" s="39">
        <f>MATCH(C6072,Currecny_M!$A$1:$P$1,0)</f>
        <v>6</v>
      </c>
      <c r="I6072" s="39">
        <f>VLOOKUP(N6072,Currecny_M!$A$1:$P$10,MATCH(Database!C6072,Currecny_M!$A$1:$P$1,0),FALSE)</f>
        <v>2.4300000000000002</v>
      </c>
      <c r="J6072" s="82">
        <f t="shared" si="283"/>
        <v>5.9194800000000001</v>
      </c>
      <c r="K6072" s="39">
        <f>VLOOKUP('Cover page'!$B$6,Currecny_M!$A$1:$P$10,MATCH(Database!C6072,Currecny_M!$A$1:$P$1,0),FALSE)</f>
        <v>1</v>
      </c>
      <c r="L6072" s="82">
        <f t="shared" si="284"/>
        <v>5.9194800000000001</v>
      </c>
      <c r="M6072" s="82">
        <f>((E6072/$F$1)*VLOOKUP(N6072,Currecny_M!$A$1:$P$10,MATCH(Database!C6072,Currecny_M!$A$1:$P$1,0),FALSE))/VLOOKUP('Cover page'!$B$6,Currecny_M!$A$1:$P$10,MATCH(Database!C6072,Currecny_M!$A$1:$P$1,0),FALSE)</f>
        <v>5.9194800000000001</v>
      </c>
      <c r="N6072" s="6" t="str">
        <f>VLOOKUP(B6072,Master!$A$2:$C$11,3,FALSE)</f>
        <v>Thai</v>
      </c>
      <c r="O6072" s="6" t="str">
        <f>VLOOKUP(B6072,Master!$A$2:$C$11,2,FALSE)</f>
        <v>Asia</v>
      </c>
      <c r="Q6072" s="39" t="str">
        <f>VLOOKUP(D6072,GL_Master!$A$1:$D$80,2,FALSE)</f>
        <v>PL</v>
      </c>
      <c r="R6072" s="39" t="str">
        <f>VLOOKUP(D6072,GL_Master!$A$1:$D$80,3,FALSE)</f>
        <v>Legal &amp; Professional expenses</v>
      </c>
      <c r="S6072" s="39" t="str">
        <f>VLOOKUP(D6072,GL_Master!$A$1:$D$80,4,FALSE)</f>
        <v>Professional Fees - Others</v>
      </c>
    </row>
    <row r="6073" spans="1:19" x14ac:dyDescent="0.25">
      <c r="A6073" s="39" t="s">
        <v>262</v>
      </c>
      <c r="B6073" s="39" t="s">
        <v>43</v>
      </c>
      <c r="C6073" s="7">
        <v>44044</v>
      </c>
      <c r="D6073" s="39" t="s">
        <v>105</v>
      </c>
      <c r="E6073" s="39">
        <v>1685</v>
      </c>
      <c r="F6073" s="82">
        <f t="shared" si="282"/>
        <v>1.6850000000000001</v>
      </c>
      <c r="G6073" s="39">
        <f>VLOOKUP(N6073,Currecny_M!$A$1:$P$10,2,FALSE)</f>
        <v>2.35</v>
      </c>
      <c r="H6073" s="39">
        <f>MATCH(C6073,Currecny_M!$A$1:$P$1,0)</f>
        <v>6</v>
      </c>
      <c r="I6073" s="39">
        <f>VLOOKUP(N6073,Currecny_M!$A$1:$P$10,MATCH(Database!C6073,Currecny_M!$A$1:$P$1,0),FALSE)</f>
        <v>2.4300000000000002</v>
      </c>
      <c r="J6073" s="82">
        <f t="shared" si="283"/>
        <v>4.0945500000000008</v>
      </c>
      <c r="K6073" s="39">
        <f>VLOOKUP('Cover page'!$B$6,Currecny_M!$A$1:$P$10,MATCH(Database!C6073,Currecny_M!$A$1:$P$1,0),FALSE)</f>
        <v>1</v>
      </c>
      <c r="L6073" s="82">
        <f t="shared" si="284"/>
        <v>4.0945500000000008</v>
      </c>
      <c r="M6073" s="82">
        <f>((E6073/$F$1)*VLOOKUP(N6073,Currecny_M!$A$1:$P$10,MATCH(Database!C6073,Currecny_M!$A$1:$P$1,0),FALSE))/VLOOKUP('Cover page'!$B$6,Currecny_M!$A$1:$P$10,MATCH(Database!C6073,Currecny_M!$A$1:$P$1,0),FALSE)</f>
        <v>4.0945500000000008</v>
      </c>
      <c r="N6073" s="6" t="str">
        <f>VLOOKUP(B6073,Master!$A$2:$C$11,3,FALSE)</f>
        <v>Thai</v>
      </c>
      <c r="O6073" s="6" t="str">
        <f>VLOOKUP(B6073,Master!$A$2:$C$11,2,FALSE)</f>
        <v>Asia</v>
      </c>
      <c r="Q6073" s="39" t="str">
        <f>VLOOKUP(D6073,GL_Master!$A$1:$D$80,2,FALSE)</f>
        <v>PL</v>
      </c>
      <c r="R6073" s="39" t="str">
        <f>VLOOKUP(D6073,GL_Master!$A$1:$D$80,3,FALSE)</f>
        <v>Travelling and conveyance</v>
      </c>
      <c r="S6073" s="39" t="str">
        <f>VLOOKUP(D6073,GL_Master!$A$1:$D$80,4,FALSE)</f>
        <v>Car hiring and rental services</v>
      </c>
    </row>
    <row r="6074" spans="1:19" x14ac:dyDescent="0.25">
      <c r="A6074" s="39" t="s">
        <v>262</v>
      </c>
      <c r="B6074" s="39" t="s">
        <v>43</v>
      </c>
      <c r="C6074" s="7">
        <v>44044</v>
      </c>
      <c r="D6074" s="39" t="s">
        <v>106</v>
      </c>
      <c r="E6074" s="39">
        <v>789</v>
      </c>
      <c r="F6074" s="82">
        <f t="shared" si="282"/>
        <v>0.78900000000000003</v>
      </c>
      <c r="G6074" s="39">
        <f>VLOOKUP(N6074,Currecny_M!$A$1:$P$10,2,FALSE)</f>
        <v>2.35</v>
      </c>
      <c r="H6074" s="39">
        <f>MATCH(C6074,Currecny_M!$A$1:$P$1,0)</f>
        <v>6</v>
      </c>
      <c r="I6074" s="39">
        <f>VLOOKUP(N6074,Currecny_M!$A$1:$P$10,MATCH(Database!C6074,Currecny_M!$A$1:$P$1,0),FALSE)</f>
        <v>2.4300000000000002</v>
      </c>
      <c r="J6074" s="82">
        <f t="shared" si="283"/>
        <v>1.9172700000000003</v>
      </c>
      <c r="K6074" s="39">
        <f>VLOOKUP('Cover page'!$B$6,Currecny_M!$A$1:$P$10,MATCH(Database!C6074,Currecny_M!$A$1:$P$1,0),FALSE)</f>
        <v>1</v>
      </c>
      <c r="L6074" s="82">
        <f t="shared" si="284"/>
        <v>1.9172700000000003</v>
      </c>
      <c r="M6074" s="82">
        <f>((E6074/$F$1)*VLOOKUP(N6074,Currecny_M!$A$1:$P$10,MATCH(Database!C6074,Currecny_M!$A$1:$P$1,0),FALSE))/VLOOKUP('Cover page'!$B$6,Currecny_M!$A$1:$P$10,MATCH(Database!C6074,Currecny_M!$A$1:$P$1,0),FALSE)</f>
        <v>1.9172700000000003</v>
      </c>
      <c r="N6074" s="6" t="str">
        <f>VLOOKUP(B6074,Master!$A$2:$C$11,3,FALSE)</f>
        <v>Thai</v>
      </c>
      <c r="O6074" s="6" t="str">
        <f>VLOOKUP(B6074,Master!$A$2:$C$11,2,FALSE)</f>
        <v>Asia</v>
      </c>
      <c r="Q6074" s="39" t="str">
        <f>VLOOKUP(D6074,GL_Master!$A$1:$D$80,2,FALSE)</f>
        <v>PL</v>
      </c>
      <c r="R6074" s="39" t="str">
        <f>VLOOKUP(D6074,GL_Master!$A$1:$D$80,3,FALSE)</f>
        <v>Communication &amp; internet exp</v>
      </c>
      <c r="S6074" s="39" t="str">
        <f>VLOOKUP(D6074,GL_Master!$A$1:$D$80,4,FALSE)</f>
        <v>Printing &amp; Stationary</v>
      </c>
    </row>
    <row r="6075" spans="1:19" x14ac:dyDescent="0.25">
      <c r="A6075" s="39" t="s">
        <v>262</v>
      </c>
      <c r="B6075" s="39" t="s">
        <v>43</v>
      </c>
      <c r="C6075" s="7">
        <v>44044</v>
      </c>
      <c r="D6075" s="39" t="s">
        <v>32</v>
      </c>
      <c r="E6075" s="39">
        <v>827</v>
      </c>
      <c r="F6075" s="82">
        <f t="shared" si="282"/>
        <v>0.82699999999999996</v>
      </c>
      <c r="G6075" s="39">
        <f>VLOOKUP(N6075,Currecny_M!$A$1:$P$10,2,FALSE)</f>
        <v>2.35</v>
      </c>
      <c r="H6075" s="39">
        <f>MATCH(C6075,Currecny_M!$A$1:$P$1,0)</f>
        <v>6</v>
      </c>
      <c r="I6075" s="39">
        <f>VLOOKUP(N6075,Currecny_M!$A$1:$P$10,MATCH(Database!C6075,Currecny_M!$A$1:$P$1,0),FALSE)</f>
        <v>2.4300000000000002</v>
      </c>
      <c r="J6075" s="82">
        <f t="shared" si="283"/>
        <v>2.0096099999999999</v>
      </c>
      <c r="K6075" s="39">
        <f>VLOOKUP('Cover page'!$B$6,Currecny_M!$A$1:$P$10,MATCH(Database!C6075,Currecny_M!$A$1:$P$1,0),FALSE)</f>
        <v>1</v>
      </c>
      <c r="L6075" s="82">
        <f t="shared" si="284"/>
        <v>2.0096099999999999</v>
      </c>
      <c r="M6075" s="82">
        <f>((E6075/$F$1)*VLOOKUP(N6075,Currecny_M!$A$1:$P$10,MATCH(Database!C6075,Currecny_M!$A$1:$P$1,0),FALSE))/VLOOKUP('Cover page'!$B$6,Currecny_M!$A$1:$P$10,MATCH(Database!C6075,Currecny_M!$A$1:$P$1,0),FALSE)</f>
        <v>2.0096099999999999</v>
      </c>
      <c r="N6075" s="6" t="str">
        <f>VLOOKUP(B6075,Master!$A$2:$C$11,3,FALSE)</f>
        <v>Thai</v>
      </c>
      <c r="O6075" s="6" t="str">
        <f>VLOOKUP(B6075,Master!$A$2:$C$11,2,FALSE)</f>
        <v>Asia</v>
      </c>
      <c r="Q6075" s="39" t="str">
        <f>VLOOKUP(D6075,GL_Master!$A$1:$D$80,2,FALSE)</f>
        <v>PL</v>
      </c>
      <c r="R6075" s="39" t="str">
        <f>VLOOKUP(D6075,GL_Master!$A$1:$D$80,3,FALSE)</f>
        <v>Communication &amp; internet exp</v>
      </c>
      <c r="S6075" s="39" t="str">
        <f>VLOOKUP(D6075,GL_Master!$A$1:$D$80,4,FALSE)</f>
        <v>Printing &amp; Stationary</v>
      </c>
    </row>
    <row r="6076" spans="1:19" x14ac:dyDescent="0.25">
      <c r="A6076" s="39" t="s">
        <v>262</v>
      </c>
      <c r="B6076" s="39" t="s">
        <v>43</v>
      </c>
      <c r="C6076" s="7">
        <v>44044</v>
      </c>
      <c r="D6076" s="39" t="s">
        <v>35</v>
      </c>
      <c r="E6076" s="39">
        <v>2321</v>
      </c>
      <c r="F6076" s="82">
        <f t="shared" si="282"/>
        <v>2.3210000000000002</v>
      </c>
      <c r="G6076" s="39">
        <f>VLOOKUP(N6076,Currecny_M!$A$1:$P$10,2,FALSE)</f>
        <v>2.35</v>
      </c>
      <c r="H6076" s="39">
        <f>MATCH(C6076,Currecny_M!$A$1:$P$1,0)</f>
        <v>6</v>
      </c>
      <c r="I6076" s="39">
        <f>VLOOKUP(N6076,Currecny_M!$A$1:$P$10,MATCH(Database!C6076,Currecny_M!$A$1:$P$1,0),FALSE)</f>
        <v>2.4300000000000002</v>
      </c>
      <c r="J6076" s="82">
        <f t="shared" si="283"/>
        <v>5.6400300000000012</v>
      </c>
      <c r="K6076" s="39">
        <f>VLOOKUP('Cover page'!$B$6,Currecny_M!$A$1:$P$10,MATCH(Database!C6076,Currecny_M!$A$1:$P$1,0),FALSE)</f>
        <v>1</v>
      </c>
      <c r="L6076" s="82">
        <f t="shared" si="284"/>
        <v>5.6400300000000012</v>
      </c>
      <c r="M6076" s="82">
        <f>((E6076/$F$1)*VLOOKUP(N6076,Currecny_M!$A$1:$P$10,MATCH(Database!C6076,Currecny_M!$A$1:$P$1,0),FALSE))/VLOOKUP('Cover page'!$B$6,Currecny_M!$A$1:$P$10,MATCH(Database!C6076,Currecny_M!$A$1:$P$1,0),FALSE)</f>
        <v>5.6400300000000012</v>
      </c>
      <c r="N6076" s="6" t="str">
        <f>VLOOKUP(B6076,Master!$A$2:$C$11,3,FALSE)</f>
        <v>Thai</v>
      </c>
      <c r="O6076" s="6" t="str">
        <f>VLOOKUP(B6076,Master!$A$2:$C$11,2,FALSE)</f>
        <v>Asia</v>
      </c>
      <c r="Q6076" s="39" t="str">
        <f>VLOOKUP(D6076,GL_Master!$A$1:$D$80,2,FALSE)</f>
        <v>PL</v>
      </c>
      <c r="R6076" s="39" t="str">
        <f>VLOOKUP(D6076,GL_Master!$A$1:$D$80,3,FALSE)</f>
        <v>Security Expenses</v>
      </c>
      <c r="S6076" s="39" t="str">
        <f>VLOOKUP(D6076,GL_Master!$A$1:$D$80,4,FALSE)</f>
        <v>Security Expenses others</v>
      </c>
    </row>
    <row r="6077" spans="1:19" x14ac:dyDescent="0.25">
      <c r="A6077" s="39" t="s">
        <v>262</v>
      </c>
      <c r="B6077" s="39" t="s">
        <v>43</v>
      </c>
      <c r="C6077" s="7">
        <v>44044</v>
      </c>
      <c r="D6077" s="39" t="s">
        <v>38</v>
      </c>
      <c r="E6077" s="39">
        <v>797</v>
      </c>
      <c r="F6077" s="82">
        <f t="shared" si="282"/>
        <v>0.79700000000000004</v>
      </c>
      <c r="G6077" s="39">
        <f>VLOOKUP(N6077,Currecny_M!$A$1:$P$10,2,FALSE)</f>
        <v>2.35</v>
      </c>
      <c r="H6077" s="39">
        <f>MATCH(C6077,Currecny_M!$A$1:$P$1,0)</f>
        <v>6</v>
      </c>
      <c r="I6077" s="39">
        <f>VLOOKUP(N6077,Currecny_M!$A$1:$P$10,MATCH(Database!C6077,Currecny_M!$A$1:$P$1,0),FALSE)</f>
        <v>2.4300000000000002</v>
      </c>
      <c r="J6077" s="82">
        <f t="shared" si="283"/>
        <v>1.9367100000000002</v>
      </c>
      <c r="K6077" s="39">
        <f>VLOOKUP('Cover page'!$B$6,Currecny_M!$A$1:$P$10,MATCH(Database!C6077,Currecny_M!$A$1:$P$1,0),FALSE)</f>
        <v>1</v>
      </c>
      <c r="L6077" s="82">
        <f t="shared" si="284"/>
        <v>1.9367100000000002</v>
      </c>
      <c r="M6077" s="82">
        <f>((E6077/$F$1)*VLOOKUP(N6077,Currecny_M!$A$1:$P$10,MATCH(Database!C6077,Currecny_M!$A$1:$P$1,0),FALSE))/VLOOKUP('Cover page'!$B$6,Currecny_M!$A$1:$P$10,MATCH(Database!C6077,Currecny_M!$A$1:$P$1,0),FALSE)</f>
        <v>1.9367100000000002</v>
      </c>
      <c r="N6077" s="6" t="str">
        <f>VLOOKUP(B6077,Master!$A$2:$C$11,3,FALSE)</f>
        <v>Thai</v>
      </c>
      <c r="O6077" s="6" t="str">
        <f>VLOOKUP(B6077,Master!$A$2:$C$11,2,FALSE)</f>
        <v>Asia</v>
      </c>
      <c r="Q6077" s="39" t="str">
        <f>VLOOKUP(D6077,GL_Master!$A$1:$D$80,2,FALSE)</f>
        <v>PL</v>
      </c>
      <c r="R6077" s="39" t="str">
        <f>VLOOKUP(D6077,GL_Master!$A$1:$D$80,3,FALSE)</f>
        <v>House Keeping Expenses</v>
      </c>
      <c r="S6077" s="39" t="str">
        <f>VLOOKUP(D6077,GL_Master!$A$1:$D$80,4,FALSE)</f>
        <v>House Keeping Expenses</v>
      </c>
    </row>
    <row r="6078" spans="1:19" x14ac:dyDescent="0.25">
      <c r="A6078" s="39" t="s">
        <v>262</v>
      </c>
      <c r="B6078" s="39" t="s">
        <v>43</v>
      </c>
      <c r="C6078" s="7">
        <v>44044</v>
      </c>
      <c r="D6078" s="39" t="s">
        <v>107</v>
      </c>
      <c r="E6078" s="39">
        <v>827</v>
      </c>
      <c r="F6078" s="82">
        <f t="shared" si="282"/>
        <v>0.82699999999999996</v>
      </c>
      <c r="G6078" s="39">
        <f>VLOOKUP(N6078,Currecny_M!$A$1:$P$10,2,FALSE)</f>
        <v>2.35</v>
      </c>
      <c r="H6078" s="39">
        <f>MATCH(C6078,Currecny_M!$A$1:$P$1,0)</f>
        <v>6</v>
      </c>
      <c r="I6078" s="39">
        <f>VLOOKUP(N6078,Currecny_M!$A$1:$P$10,MATCH(Database!C6078,Currecny_M!$A$1:$P$1,0),FALSE)</f>
        <v>2.4300000000000002</v>
      </c>
      <c r="J6078" s="82">
        <f t="shared" si="283"/>
        <v>2.0096099999999999</v>
      </c>
      <c r="K6078" s="39">
        <f>VLOOKUP('Cover page'!$B$6,Currecny_M!$A$1:$P$10,MATCH(Database!C6078,Currecny_M!$A$1:$P$1,0),FALSE)</f>
        <v>1</v>
      </c>
      <c r="L6078" s="82">
        <f t="shared" si="284"/>
        <v>2.0096099999999999</v>
      </c>
      <c r="M6078" s="82">
        <f>((E6078/$F$1)*VLOOKUP(N6078,Currecny_M!$A$1:$P$10,MATCH(Database!C6078,Currecny_M!$A$1:$P$1,0),FALSE))/VLOOKUP('Cover page'!$B$6,Currecny_M!$A$1:$P$10,MATCH(Database!C6078,Currecny_M!$A$1:$P$1,0),FALSE)</f>
        <v>2.0096099999999999</v>
      </c>
      <c r="N6078" s="6" t="str">
        <f>VLOOKUP(B6078,Master!$A$2:$C$11,3,FALSE)</f>
        <v>Thai</v>
      </c>
      <c r="O6078" s="6" t="str">
        <f>VLOOKUP(B6078,Master!$A$2:$C$11,2,FALSE)</f>
        <v>Asia</v>
      </c>
      <c r="Q6078" s="39" t="str">
        <f>VLOOKUP(D6078,GL_Master!$A$1:$D$80,2,FALSE)</f>
        <v>PL</v>
      </c>
      <c r="R6078" s="39" t="str">
        <f>VLOOKUP(D6078,GL_Master!$A$1:$D$80,3,FALSE)</f>
        <v>Misc. expenses</v>
      </c>
      <c r="S6078" s="39" t="str">
        <f>VLOOKUP(D6078,GL_Master!$A$1:$D$80,4,FALSE)</f>
        <v>Repair &amp; Maintenance</v>
      </c>
    </row>
    <row r="6079" spans="1:19" x14ac:dyDescent="0.25">
      <c r="A6079" s="39" t="s">
        <v>262</v>
      </c>
      <c r="B6079" s="39" t="s">
        <v>43</v>
      </c>
      <c r="C6079" s="7">
        <v>44044</v>
      </c>
      <c r="D6079" s="39" t="s">
        <v>108</v>
      </c>
      <c r="E6079" s="39">
        <v>843</v>
      </c>
      <c r="F6079" s="82">
        <f t="shared" si="282"/>
        <v>0.84299999999999997</v>
      </c>
      <c r="G6079" s="39">
        <f>VLOOKUP(N6079,Currecny_M!$A$1:$P$10,2,FALSE)</f>
        <v>2.35</v>
      </c>
      <c r="H6079" s="39">
        <f>MATCH(C6079,Currecny_M!$A$1:$P$1,0)</f>
        <v>6</v>
      </c>
      <c r="I6079" s="39">
        <f>VLOOKUP(N6079,Currecny_M!$A$1:$P$10,MATCH(Database!C6079,Currecny_M!$A$1:$P$1,0),FALSE)</f>
        <v>2.4300000000000002</v>
      </c>
      <c r="J6079" s="82">
        <f t="shared" si="283"/>
        <v>2.0484900000000001</v>
      </c>
      <c r="K6079" s="39">
        <f>VLOOKUP('Cover page'!$B$6,Currecny_M!$A$1:$P$10,MATCH(Database!C6079,Currecny_M!$A$1:$P$1,0),FALSE)</f>
        <v>1</v>
      </c>
      <c r="L6079" s="82">
        <f t="shared" si="284"/>
        <v>2.0484900000000001</v>
      </c>
      <c r="M6079" s="82">
        <f>((E6079/$F$1)*VLOOKUP(N6079,Currecny_M!$A$1:$P$10,MATCH(Database!C6079,Currecny_M!$A$1:$P$1,0),FALSE))/VLOOKUP('Cover page'!$B$6,Currecny_M!$A$1:$P$10,MATCH(Database!C6079,Currecny_M!$A$1:$P$1,0),FALSE)</f>
        <v>2.0484900000000001</v>
      </c>
      <c r="N6079" s="6" t="str">
        <f>VLOOKUP(B6079,Master!$A$2:$C$11,3,FALSE)</f>
        <v>Thai</v>
      </c>
      <c r="O6079" s="6" t="str">
        <f>VLOOKUP(B6079,Master!$A$2:$C$11,2,FALSE)</f>
        <v>Asia</v>
      </c>
      <c r="Q6079" s="39" t="str">
        <f>VLOOKUP(D6079,GL_Master!$A$1:$D$80,2,FALSE)</f>
        <v>PL</v>
      </c>
      <c r="R6079" s="39" t="str">
        <f>VLOOKUP(D6079,GL_Master!$A$1:$D$80,3,FALSE)</f>
        <v>Misc. expenses</v>
      </c>
      <c r="S6079" s="39" t="str">
        <f>VLOOKUP(D6079,GL_Master!$A$1:$D$80,4,FALSE)</f>
        <v>Repair &amp; Maintenance</v>
      </c>
    </row>
    <row r="6080" spans="1:19" x14ac:dyDescent="0.25">
      <c r="A6080" s="39" t="s">
        <v>262</v>
      </c>
      <c r="B6080" s="39" t="s">
        <v>43</v>
      </c>
      <c r="C6080" s="7">
        <v>44044</v>
      </c>
      <c r="D6080" s="39" t="s">
        <v>9</v>
      </c>
      <c r="E6080" s="39">
        <v>7031</v>
      </c>
      <c r="F6080" s="82">
        <f t="shared" si="282"/>
        <v>7.0309999999999997</v>
      </c>
      <c r="G6080" s="39">
        <f>VLOOKUP(N6080,Currecny_M!$A$1:$P$10,2,FALSE)</f>
        <v>2.35</v>
      </c>
      <c r="H6080" s="39">
        <f>MATCH(C6080,Currecny_M!$A$1:$P$1,0)</f>
        <v>6</v>
      </c>
      <c r="I6080" s="39">
        <f>VLOOKUP(N6080,Currecny_M!$A$1:$P$10,MATCH(Database!C6080,Currecny_M!$A$1:$P$1,0),FALSE)</f>
        <v>2.4300000000000002</v>
      </c>
      <c r="J6080" s="82">
        <f t="shared" si="283"/>
        <v>17.085329999999999</v>
      </c>
      <c r="K6080" s="39">
        <f>VLOOKUP('Cover page'!$B$6,Currecny_M!$A$1:$P$10,MATCH(Database!C6080,Currecny_M!$A$1:$P$1,0),FALSE)</f>
        <v>1</v>
      </c>
      <c r="L6080" s="82">
        <f t="shared" si="284"/>
        <v>17.085329999999999</v>
      </c>
      <c r="M6080" s="82">
        <f>((E6080/$F$1)*VLOOKUP(N6080,Currecny_M!$A$1:$P$10,MATCH(Database!C6080,Currecny_M!$A$1:$P$1,0),FALSE))/VLOOKUP('Cover page'!$B$6,Currecny_M!$A$1:$P$10,MATCH(Database!C6080,Currecny_M!$A$1:$P$1,0),FALSE)</f>
        <v>17.085329999999999</v>
      </c>
      <c r="N6080" s="6" t="str">
        <f>VLOOKUP(B6080,Master!$A$2:$C$11,3,FALSE)</f>
        <v>Thai</v>
      </c>
      <c r="O6080" s="6" t="str">
        <f>VLOOKUP(B6080,Master!$A$2:$C$11,2,FALSE)</f>
        <v>Asia</v>
      </c>
      <c r="Q6080" s="39" t="str">
        <f>VLOOKUP(D6080,GL_Master!$A$1:$D$80,2,FALSE)</f>
        <v>PL</v>
      </c>
      <c r="R6080" s="39" t="str">
        <f>VLOOKUP(D6080,GL_Master!$A$1:$D$80,3,FALSE)</f>
        <v>Rent</v>
      </c>
      <c r="S6080" s="39" t="str">
        <f>VLOOKUP(D6080,GL_Master!$A$1:$D$80,4,FALSE)</f>
        <v>Office Rent</v>
      </c>
    </row>
    <row r="6081" spans="1:19" x14ac:dyDescent="0.25">
      <c r="A6081" s="39" t="s">
        <v>262</v>
      </c>
      <c r="B6081" s="39" t="s">
        <v>43</v>
      </c>
      <c r="C6081" s="7">
        <v>44044</v>
      </c>
      <c r="D6081" s="39" t="s">
        <v>109</v>
      </c>
      <c r="E6081" s="39">
        <v>-3983</v>
      </c>
      <c r="F6081" s="82">
        <f t="shared" si="282"/>
        <v>-3.9830000000000001</v>
      </c>
      <c r="G6081" s="39">
        <f>VLOOKUP(N6081,Currecny_M!$A$1:$P$10,2,FALSE)</f>
        <v>2.35</v>
      </c>
      <c r="H6081" s="39">
        <f>MATCH(C6081,Currecny_M!$A$1:$P$1,0)</f>
        <v>6</v>
      </c>
      <c r="I6081" s="39">
        <f>VLOOKUP(N6081,Currecny_M!$A$1:$P$10,MATCH(Database!C6081,Currecny_M!$A$1:$P$1,0),FALSE)</f>
        <v>2.4300000000000002</v>
      </c>
      <c r="J6081" s="82">
        <f t="shared" si="283"/>
        <v>-9.6786900000000013</v>
      </c>
      <c r="K6081" s="39">
        <f>VLOOKUP('Cover page'!$B$6,Currecny_M!$A$1:$P$10,MATCH(Database!C6081,Currecny_M!$A$1:$P$1,0),FALSE)</f>
        <v>1</v>
      </c>
      <c r="L6081" s="82">
        <f t="shared" si="284"/>
        <v>-9.6786900000000013</v>
      </c>
      <c r="M6081" s="82">
        <f>((E6081/$F$1)*VLOOKUP(N6081,Currecny_M!$A$1:$P$10,MATCH(Database!C6081,Currecny_M!$A$1:$P$1,0),FALSE))/VLOOKUP('Cover page'!$B$6,Currecny_M!$A$1:$P$10,MATCH(Database!C6081,Currecny_M!$A$1:$P$1,0),FALSE)</f>
        <v>-9.6786900000000013</v>
      </c>
      <c r="N6081" s="6" t="str">
        <f>VLOOKUP(B6081,Master!$A$2:$C$11,3,FALSE)</f>
        <v>Thai</v>
      </c>
      <c r="O6081" s="6" t="str">
        <f>VLOOKUP(B6081,Master!$A$2:$C$11,2,FALSE)</f>
        <v>Asia</v>
      </c>
      <c r="Q6081" s="39" t="str">
        <f>VLOOKUP(D6081,GL_Master!$A$1:$D$80,2,FALSE)</f>
        <v>PL</v>
      </c>
      <c r="R6081" s="39" t="str">
        <f>VLOOKUP(D6081,GL_Master!$A$1:$D$80,3,FALSE)</f>
        <v>Travelling and conveyance</v>
      </c>
      <c r="S6081" s="39" t="str">
        <f>VLOOKUP(D6081,GL_Master!$A$1:$D$80,4,FALSE)</f>
        <v>Travelling , hotel lodging</v>
      </c>
    </row>
    <row r="6082" spans="1:19" x14ac:dyDescent="0.25">
      <c r="A6082" s="39" t="s">
        <v>262</v>
      </c>
      <c r="B6082" s="39" t="s">
        <v>43</v>
      </c>
      <c r="C6082" s="7">
        <v>44044</v>
      </c>
      <c r="D6082" s="39" t="s">
        <v>110</v>
      </c>
      <c r="E6082" s="39">
        <v>1609</v>
      </c>
      <c r="F6082" s="82">
        <f t="shared" si="282"/>
        <v>1.609</v>
      </c>
      <c r="G6082" s="39">
        <f>VLOOKUP(N6082,Currecny_M!$A$1:$P$10,2,FALSE)</f>
        <v>2.35</v>
      </c>
      <c r="H6082" s="39">
        <f>MATCH(C6082,Currecny_M!$A$1:$P$1,0)</f>
        <v>6</v>
      </c>
      <c r="I6082" s="39">
        <f>VLOOKUP(N6082,Currecny_M!$A$1:$P$10,MATCH(Database!C6082,Currecny_M!$A$1:$P$1,0),FALSE)</f>
        <v>2.4300000000000002</v>
      </c>
      <c r="J6082" s="82">
        <f t="shared" si="283"/>
        <v>3.9098700000000002</v>
      </c>
      <c r="K6082" s="39">
        <f>VLOOKUP('Cover page'!$B$6,Currecny_M!$A$1:$P$10,MATCH(Database!C6082,Currecny_M!$A$1:$P$1,0),FALSE)</f>
        <v>1</v>
      </c>
      <c r="L6082" s="82">
        <f t="shared" si="284"/>
        <v>3.9098700000000002</v>
      </c>
      <c r="M6082" s="82">
        <f>((E6082/$F$1)*VLOOKUP(N6082,Currecny_M!$A$1:$P$10,MATCH(Database!C6082,Currecny_M!$A$1:$P$1,0),FALSE))/VLOOKUP('Cover page'!$B$6,Currecny_M!$A$1:$P$10,MATCH(Database!C6082,Currecny_M!$A$1:$P$1,0),FALSE)</f>
        <v>3.9098700000000002</v>
      </c>
      <c r="N6082" s="6" t="str">
        <f>VLOOKUP(B6082,Master!$A$2:$C$11,3,FALSE)</f>
        <v>Thai</v>
      </c>
      <c r="O6082" s="6" t="str">
        <f>VLOOKUP(B6082,Master!$A$2:$C$11,2,FALSE)</f>
        <v>Asia</v>
      </c>
      <c r="Q6082" s="39" t="str">
        <f>VLOOKUP(D6082,GL_Master!$A$1:$D$80,2,FALSE)</f>
        <v>PL</v>
      </c>
      <c r="R6082" s="39" t="str">
        <f>VLOOKUP(D6082,GL_Master!$A$1:$D$80,3,FALSE)</f>
        <v>Travelling and conveyance</v>
      </c>
      <c r="S6082" s="39" t="str">
        <f>VLOOKUP(D6082,GL_Master!$A$1:$D$80,4,FALSE)</f>
        <v>Travelling , hotel lodging</v>
      </c>
    </row>
    <row r="6083" spans="1:19" x14ac:dyDescent="0.25">
      <c r="A6083" s="39" t="s">
        <v>262</v>
      </c>
      <c r="B6083" s="39" t="s">
        <v>43</v>
      </c>
      <c r="C6083" s="7">
        <v>44044</v>
      </c>
      <c r="D6083" s="39" t="s">
        <v>111</v>
      </c>
      <c r="E6083" s="39">
        <v>827</v>
      </c>
      <c r="F6083" s="82">
        <f t="shared" si="282"/>
        <v>0.82699999999999996</v>
      </c>
      <c r="G6083" s="39">
        <f>VLOOKUP(N6083,Currecny_M!$A$1:$P$10,2,FALSE)</f>
        <v>2.35</v>
      </c>
      <c r="H6083" s="39">
        <f>MATCH(C6083,Currecny_M!$A$1:$P$1,0)</f>
        <v>6</v>
      </c>
      <c r="I6083" s="39">
        <f>VLOOKUP(N6083,Currecny_M!$A$1:$P$10,MATCH(Database!C6083,Currecny_M!$A$1:$P$1,0),FALSE)</f>
        <v>2.4300000000000002</v>
      </c>
      <c r="J6083" s="82">
        <f t="shared" si="283"/>
        <v>2.0096099999999999</v>
      </c>
      <c r="K6083" s="39">
        <f>VLOOKUP('Cover page'!$B$6,Currecny_M!$A$1:$P$10,MATCH(Database!C6083,Currecny_M!$A$1:$P$1,0),FALSE)</f>
        <v>1</v>
      </c>
      <c r="L6083" s="82">
        <f t="shared" si="284"/>
        <v>2.0096099999999999</v>
      </c>
      <c r="M6083" s="82">
        <f>((E6083/$F$1)*VLOOKUP(N6083,Currecny_M!$A$1:$P$10,MATCH(Database!C6083,Currecny_M!$A$1:$P$1,0),FALSE))/VLOOKUP('Cover page'!$B$6,Currecny_M!$A$1:$P$10,MATCH(Database!C6083,Currecny_M!$A$1:$P$1,0),FALSE)</f>
        <v>2.0096099999999999</v>
      </c>
      <c r="N6083" s="6" t="str">
        <f>VLOOKUP(B6083,Master!$A$2:$C$11,3,FALSE)</f>
        <v>Thai</v>
      </c>
      <c r="O6083" s="6" t="str">
        <f>VLOOKUP(B6083,Master!$A$2:$C$11,2,FALSE)</f>
        <v>Asia</v>
      </c>
      <c r="Q6083" s="39" t="str">
        <f>VLOOKUP(D6083,GL_Master!$A$1:$D$80,2,FALSE)</f>
        <v>PL</v>
      </c>
      <c r="R6083" s="39" t="str">
        <f>VLOOKUP(D6083,GL_Master!$A$1:$D$80,3,FALSE)</f>
        <v>Legal &amp; Professional expenses</v>
      </c>
      <c r="S6083" s="39" t="str">
        <f>VLOOKUP(D6083,GL_Master!$A$1:$D$80,4,FALSE)</f>
        <v>Professional Fees - Others</v>
      </c>
    </row>
    <row r="6084" spans="1:19" x14ac:dyDescent="0.25">
      <c r="A6084" s="39" t="s">
        <v>262</v>
      </c>
      <c r="B6084" s="39" t="s">
        <v>43</v>
      </c>
      <c r="C6084" s="7">
        <v>44075</v>
      </c>
      <c r="D6084" s="39" t="s">
        <v>112</v>
      </c>
      <c r="E6084" s="39">
        <v>7966</v>
      </c>
      <c r="F6084" s="82">
        <f t="shared" ref="F6084:F6147" si="285">E6084/$F$1</f>
        <v>7.9660000000000002</v>
      </c>
      <c r="G6084" s="39">
        <f>VLOOKUP(N6084,Currecny_M!$A$1:$P$10,2,FALSE)</f>
        <v>2.35</v>
      </c>
      <c r="H6084" s="39">
        <f>MATCH(C6084,Currecny_M!$A$1:$P$1,0)</f>
        <v>7</v>
      </c>
      <c r="I6084" s="39">
        <f>VLOOKUP(N6084,Currecny_M!$A$1:$P$10,MATCH(Database!C6084,Currecny_M!$A$1:$P$1,0),FALSE)</f>
        <v>2.4500000000000002</v>
      </c>
      <c r="J6084" s="82">
        <f t="shared" ref="J6084:J6147" si="286">F6084*I6084</f>
        <v>19.5167</v>
      </c>
      <c r="K6084" s="39">
        <f>VLOOKUP('Cover page'!$B$6,Currecny_M!$A$1:$P$10,MATCH(Database!C6084,Currecny_M!$A$1:$P$1,0),FALSE)</f>
        <v>1</v>
      </c>
      <c r="L6084" s="82">
        <f t="shared" ref="L6084:L6147" si="287">J6084/K6084</f>
        <v>19.5167</v>
      </c>
      <c r="M6084" s="82">
        <f>((E6084/$F$1)*VLOOKUP(N6084,Currecny_M!$A$1:$P$10,MATCH(Database!C6084,Currecny_M!$A$1:$P$1,0),FALSE))/VLOOKUP('Cover page'!$B$6,Currecny_M!$A$1:$P$10,MATCH(Database!C6084,Currecny_M!$A$1:$P$1,0),FALSE)</f>
        <v>19.5167</v>
      </c>
      <c r="N6084" s="6" t="str">
        <f>VLOOKUP(B6084,Master!$A$2:$C$11,3,FALSE)</f>
        <v>Thai</v>
      </c>
      <c r="O6084" s="6" t="str">
        <f>VLOOKUP(B6084,Master!$A$2:$C$11,2,FALSE)</f>
        <v>Asia</v>
      </c>
      <c r="Q6084" s="39" t="str">
        <f>VLOOKUP(D6084,GL_Master!$A$1:$D$80,2,FALSE)</f>
        <v>PL</v>
      </c>
      <c r="R6084" s="39" t="str">
        <f>VLOOKUP(D6084,GL_Master!$A$1:$D$80,3,FALSE)</f>
        <v>Finance Cost</v>
      </c>
      <c r="S6084" s="39" t="str">
        <f>VLOOKUP(D6084,GL_Master!$A$1:$D$80,4,FALSE)</f>
        <v>Interest expense</v>
      </c>
    </row>
    <row r="6085" spans="1:19" x14ac:dyDescent="0.25">
      <c r="A6085" s="39" t="s">
        <v>262</v>
      </c>
      <c r="B6085" s="39" t="s">
        <v>43</v>
      </c>
      <c r="C6085" s="7">
        <v>44075</v>
      </c>
      <c r="D6085" s="39" t="s">
        <v>25</v>
      </c>
      <c r="E6085" s="39">
        <v>72383</v>
      </c>
      <c r="F6085" s="82">
        <f t="shared" si="285"/>
        <v>72.382999999999996</v>
      </c>
      <c r="G6085" s="39">
        <f>VLOOKUP(N6085,Currecny_M!$A$1:$P$10,2,FALSE)</f>
        <v>2.35</v>
      </c>
      <c r="H6085" s="39">
        <f>MATCH(C6085,Currecny_M!$A$1:$P$1,0)</f>
        <v>7</v>
      </c>
      <c r="I6085" s="39">
        <f>VLOOKUP(N6085,Currecny_M!$A$1:$P$10,MATCH(Database!C6085,Currecny_M!$A$1:$P$1,0),FALSE)</f>
        <v>2.4500000000000002</v>
      </c>
      <c r="J6085" s="82">
        <f t="shared" si="286"/>
        <v>177.33834999999999</v>
      </c>
      <c r="K6085" s="39">
        <f>VLOOKUP('Cover page'!$B$6,Currecny_M!$A$1:$P$10,MATCH(Database!C6085,Currecny_M!$A$1:$P$1,0),FALSE)</f>
        <v>1</v>
      </c>
      <c r="L6085" s="82">
        <f t="shared" si="287"/>
        <v>177.33834999999999</v>
      </c>
      <c r="M6085" s="82">
        <f>((E6085/$F$1)*VLOOKUP(N6085,Currecny_M!$A$1:$P$10,MATCH(Database!C6085,Currecny_M!$A$1:$P$1,0),FALSE))/VLOOKUP('Cover page'!$B$6,Currecny_M!$A$1:$P$10,MATCH(Database!C6085,Currecny_M!$A$1:$P$1,0),FALSE)</f>
        <v>177.33834999999999</v>
      </c>
      <c r="N6085" s="6" t="str">
        <f>VLOOKUP(B6085,Master!$A$2:$C$11,3,FALSE)</f>
        <v>Thai</v>
      </c>
      <c r="O6085" s="6" t="str">
        <f>VLOOKUP(B6085,Master!$A$2:$C$11,2,FALSE)</f>
        <v>Asia</v>
      </c>
      <c r="Q6085" s="39" t="str">
        <f>VLOOKUP(D6085,GL_Master!$A$1:$D$80,2,FALSE)</f>
        <v>PL</v>
      </c>
      <c r="R6085" s="39" t="str">
        <f>VLOOKUP(D6085,GL_Master!$A$1:$D$80,3,FALSE)</f>
        <v>Depreciation</v>
      </c>
      <c r="S6085" s="39" t="str">
        <f>VLOOKUP(D6085,GL_Master!$A$1:$D$80,4,FALSE)</f>
        <v>Depreciation</v>
      </c>
    </row>
    <row r="6086" spans="1:19" x14ac:dyDescent="0.25">
      <c r="A6086" s="39" t="s">
        <v>262</v>
      </c>
      <c r="B6086" s="39" t="s">
        <v>43</v>
      </c>
      <c r="C6086" s="7">
        <v>44075</v>
      </c>
      <c r="D6086" s="39" t="s">
        <v>51</v>
      </c>
      <c r="E6086" s="39">
        <v>-765957</v>
      </c>
      <c r="F6086" s="82">
        <f t="shared" si="285"/>
        <v>-765.95699999999999</v>
      </c>
      <c r="G6086" s="39">
        <f>VLOOKUP(N6086,Currecny_M!$A$1:$P$10,2,FALSE)</f>
        <v>2.35</v>
      </c>
      <c r="H6086" s="39">
        <f>MATCH(C6086,Currecny_M!$A$1:$P$1,0)</f>
        <v>7</v>
      </c>
      <c r="I6086" s="39">
        <f>VLOOKUP(N6086,Currecny_M!$A$1:$P$10,MATCH(Database!C6086,Currecny_M!$A$1:$P$1,0),FALSE)</f>
        <v>2.4500000000000002</v>
      </c>
      <c r="J6086" s="82">
        <f t="shared" si="286"/>
        <v>-1876.5946500000002</v>
      </c>
      <c r="K6086" s="39">
        <f>VLOOKUP('Cover page'!$B$6,Currecny_M!$A$1:$P$10,MATCH(Database!C6086,Currecny_M!$A$1:$P$1,0),FALSE)</f>
        <v>1</v>
      </c>
      <c r="L6086" s="82">
        <f t="shared" si="287"/>
        <v>-1876.5946500000002</v>
      </c>
      <c r="M6086" s="82">
        <f>((E6086/$F$1)*VLOOKUP(N6086,Currecny_M!$A$1:$P$10,MATCH(Database!C6086,Currecny_M!$A$1:$P$1,0),FALSE))/VLOOKUP('Cover page'!$B$6,Currecny_M!$A$1:$P$10,MATCH(Database!C6086,Currecny_M!$A$1:$P$1,0),FALSE)</f>
        <v>-1876.5946500000002</v>
      </c>
      <c r="N6086" s="6" t="str">
        <f>VLOOKUP(B6086,Master!$A$2:$C$11,3,FALSE)</f>
        <v>Thai</v>
      </c>
      <c r="O6086" s="6" t="str">
        <f>VLOOKUP(B6086,Master!$A$2:$C$11,2,FALSE)</f>
        <v>Asia</v>
      </c>
      <c r="Q6086" s="39" t="str">
        <f>VLOOKUP(D6086,GL_Master!$A$1:$D$80,2,FALSE)</f>
        <v>BS</v>
      </c>
      <c r="R6086" s="39" t="str">
        <f>VLOOKUP(D6086,GL_Master!$A$1:$D$80,3,FALSE)</f>
        <v>Share Capital</v>
      </c>
      <c r="S6086" s="39" t="str">
        <f>VLOOKUP(D6086,GL_Master!$A$1:$D$80,4,FALSE)</f>
        <v>Equity shares</v>
      </c>
    </row>
    <row r="6087" spans="1:19" x14ac:dyDescent="0.25">
      <c r="A6087" s="39" t="s">
        <v>262</v>
      </c>
      <c r="B6087" s="39" t="s">
        <v>43</v>
      </c>
      <c r="C6087" s="7">
        <v>44075</v>
      </c>
      <c r="D6087" s="39" t="s">
        <v>52</v>
      </c>
      <c r="E6087" s="39">
        <v>-1467574</v>
      </c>
      <c r="F6087" s="82">
        <f t="shared" si="285"/>
        <v>-1467.5740000000001</v>
      </c>
      <c r="G6087" s="39">
        <f>VLOOKUP(N6087,Currecny_M!$A$1:$P$10,2,FALSE)</f>
        <v>2.35</v>
      </c>
      <c r="H6087" s="39">
        <f>MATCH(C6087,Currecny_M!$A$1:$P$1,0)</f>
        <v>7</v>
      </c>
      <c r="I6087" s="39">
        <f>VLOOKUP(N6087,Currecny_M!$A$1:$P$10,MATCH(Database!C6087,Currecny_M!$A$1:$P$1,0),FALSE)</f>
        <v>2.4500000000000002</v>
      </c>
      <c r="J6087" s="82">
        <f t="shared" si="286"/>
        <v>-3595.5563000000006</v>
      </c>
      <c r="K6087" s="39">
        <f>VLOOKUP('Cover page'!$B$6,Currecny_M!$A$1:$P$10,MATCH(Database!C6087,Currecny_M!$A$1:$P$1,0),FALSE)</f>
        <v>1</v>
      </c>
      <c r="L6087" s="82">
        <f t="shared" si="287"/>
        <v>-3595.5563000000006</v>
      </c>
      <c r="M6087" s="82">
        <f>((E6087/$F$1)*VLOOKUP(N6087,Currecny_M!$A$1:$P$10,MATCH(Database!C6087,Currecny_M!$A$1:$P$1,0),FALSE))/VLOOKUP('Cover page'!$B$6,Currecny_M!$A$1:$P$10,MATCH(Database!C6087,Currecny_M!$A$1:$P$1,0),FALSE)</f>
        <v>-3595.5563000000006</v>
      </c>
      <c r="N6087" s="6" t="str">
        <f>VLOOKUP(B6087,Master!$A$2:$C$11,3,FALSE)</f>
        <v>Thai</v>
      </c>
      <c r="O6087" s="6" t="str">
        <f>VLOOKUP(B6087,Master!$A$2:$C$11,2,FALSE)</f>
        <v>Asia</v>
      </c>
      <c r="Q6087" s="39" t="str">
        <f>VLOOKUP(D6087,GL_Master!$A$1:$D$80,2,FALSE)</f>
        <v>BS</v>
      </c>
      <c r="R6087" s="39" t="str">
        <f>VLOOKUP(D6087,GL_Master!$A$1:$D$80,3,FALSE)</f>
        <v>Reserve and Surplus</v>
      </c>
      <c r="S6087" s="39" t="str">
        <f>VLOOKUP(D6087,GL_Master!$A$1:$D$80,4,FALSE)</f>
        <v>Reserves at the commencement of the year</v>
      </c>
    </row>
    <row r="6088" spans="1:19" x14ac:dyDescent="0.25">
      <c r="A6088" s="39" t="s">
        <v>262</v>
      </c>
      <c r="B6088" s="39" t="s">
        <v>43</v>
      </c>
      <c r="C6088" s="7">
        <v>44075</v>
      </c>
      <c r="D6088" s="39" t="s">
        <v>53</v>
      </c>
      <c r="E6088" s="39">
        <v>-489340</v>
      </c>
      <c r="F6088" s="82">
        <f t="shared" si="285"/>
        <v>-489.34</v>
      </c>
      <c r="G6088" s="39">
        <f>VLOOKUP(N6088,Currecny_M!$A$1:$P$10,2,FALSE)</f>
        <v>2.35</v>
      </c>
      <c r="H6088" s="39">
        <f>MATCH(C6088,Currecny_M!$A$1:$P$1,0)</f>
        <v>7</v>
      </c>
      <c r="I6088" s="39">
        <f>VLOOKUP(N6088,Currecny_M!$A$1:$P$10,MATCH(Database!C6088,Currecny_M!$A$1:$P$1,0),FALSE)</f>
        <v>2.4500000000000002</v>
      </c>
      <c r="J6088" s="82">
        <f t="shared" si="286"/>
        <v>-1198.883</v>
      </c>
      <c r="K6088" s="39">
        <f>VLOOKUP('Cover page'!$B$6,Currecny_M!$A$1:$P$10,MATCH(Database!C6088,Currecny_M!$A$1:$P$1,0),FALSE)</f>
        <v>1</v>
      </c>
      <c r="L6088" s="82">
        <f t="shared" si="287"/>
        <v>-1198.883</v>
      </c>
      <c r="M6088" s="82">
        <f>((E6088/$F$1)*VLOOKUP(N6088,Currecny_M!$A$1:$P$10,MATCH(Database!C6088,Currecny_M!$A$1:$P$1,0),FALSE))/VLOOKUP('Cover page'!$B$6,Currecny_M!$A$1:$P$10,MATCH(Database!C6088,Currecny_M!$A$1:$P$1,0),FALSE)</f>
        <v>-1198.883</v>
      </c>
      <c r="N6088" s="6" t="str">
        <f>VLOOKUP(B6088,Master!$A$2:$C$11,3,FALSE)</f>
        <v>Thai</v>
      </c>
      <c r="O6088" s="6" t="str">
        <f>VLOOKUP(B6088,Master!$A$2:$C$11,2,FALSE)</f>
        <v>Asia</v>
      </c>
      <c r="Q6088" s="39" t="str">
        <f>VLOOKUP(D6088,GL_Master!$A$1:$D$80,2,FALSE)</f>
        <v>BS</v>
      </c>
      <c r="R6088" s="39" t="str">
        <f>VLOOKUP(D6088,GL_Master!$A$1:$D$80,3,FALSE)</f>
        <v>Loan Fund</v>
      </c>
      <c r="S6088" s="39" t="str">
        <f>VLOOKUP(D6088,GL_Master!$A$1:$D$80,4,FALSE)</f>
        <v>Term Loan</v>
      </c>
    </row>
    <row r="6089" spans="1:19" x14ac:dyDescent="0.25">
      <c r="A6089" s="39" t="s">
        <v>262</v>
      </c>
      <c r="B6089" s="39" t="s">
        <v>43</v>
      </c>
      <c r="C6089" s="7">
        <v>44075</v>
      </c>
      <c r="D6089" s="39" t="s">
        <v>54</v>
      </c>
      <c r="E6089" s="39">
        <v>1578</v>
      </c>
      <c r="F6089" s="82">
        <f t="shared" si="285"/>
        <v>1.5780000000000001</v>
      </c>
      <c r="G6089" s="39">
        <f>VLOOKUP(N6089,Currecny_M!$A$1:$P$10,2,FALSE)</f>
        <v>2.35</v>
      </c>
      <c r="H6089" s="39">
        <f>MATCH(C6089,Currecny_M!$A$1:$P$1,0)</f>
        <v>7</v>
      </c>
      <c r="I6089" s="39">
        <f>VLOOKUP(N6089,Currecny_M!$A$1:$P$10,MATCH(Database!C6089,Currecny_M!$A$1:$P$1,0),FALSE)</f>
        <v>2.4500000000000002</v>
      </c>
      <c r="J6089" s="82">
        <f t="shared" si="286"/>
        <v>3.8661000000000003</v>
      </c>
      <c r="K6089" s="39">
        <f>VLOOKUP('Cover page'!$B$6,Currecny_M!$A$1:$P$10,MATCH(Database!C6089,Currecny_M!$A$1:$P$1,0),FALSE)</f>
        <v>1</v>
      </c>
      <c r="L6089" s="82">
        <f t="shared" si="287"/>
        <v>3.8661000000000003</v>
      </c>
      <c r="M6089" s="82">
        <f>((E6089/$F$1)*VLOOKUP(N6089,Currecny_M!$A$1:$P$10,MATCH(Database!C6089,Currecny_M!$A$1:$P$1,0),FALSE))/VLOOKUP('Cover page'!$B$6,Currecny_M!$A$1:$P$10,MATCH(Database!C6089,Currecny_M!$A$1:$P$1,0),FALSE)</f>
        <v>3.8661000000000003</v>
      </c>
      <c r="N6089" s="6" t="str">
        <f>VLOOKUP(B6089,Master!$A$2:$C$11,3,FALSE)</f>
        <v>Thai</v>
      </c>
      <c r="O6089" s="6" t="str">
        <f>VLOOKUP(B6089,Master!$A$2:$C$11,2,FALSE)</f>
        <v>Asia</v>
      </c>
      <c r="Q6089" s="39" t="str">
        <f>VLOOKUP(D6089,GL_Master!$A$1:$D$80,2,FALSE)</f>
        <v>BS</v>
      </c>
      <c r="R6089" s="39" t="str">
        <f>VLOOKUP(D6089,GL_Master!$A$1:$D$80,3,FALSE)</f>
        <v>Trade Payables</v>
      </c>
      <c r="S6089" s="39" t="str">
        <f>VLOOKUP(D6089,GL_Master!$A$1:$D$80,4,FALSE)</f>
        <v>Trade payable</v>
      </c>
    </row>
    <row r="6090" spans="1:19" x14ac:dyDescent="0.25">
      <c r="A6090" s="39" t="s">
        <v>262</v>
      </c>
      <c r="B6090" s="39" t="s">
        <v>43</v>
      </c>
      <c r="C6090" s="7">
        <v>44075</v>
      </c>
      <c r="D6090" s="39" t="s">
        <v>34</v>
      </c>
      <c r="E6090" s="39">
        <v>-41408</v>
      </c>
      <c r="F6090" s="82">
        <f t="shared" si="285"/>
        <v>-41.408000000000001</v>
      </c>
      <c r="G6090" s="39">
        <f>VLOOKUP(N6090,Currecny_M!$A$1:$P$10,2,FALSE)</f>
        <v>2.35</v>
      </c>
      <c r="H6090" s="39">
        <f>MATCH(C6090,Currecny_M!$A$1:$P$1,0)</f>
        <v>7</v>
      </c>
      <c r="I6090" s="39">
        <f>VLOOKUP(N6090,Currecny_M!$A$1:$P$10,MATCH(Database!C6090,Currecny_M!$A$1:$P$1,0),FALSE)</f>
        <v>2.4500000000000002</v>
      </c>
      <c r="J6090" s="82">
        <f t="shared" si="286"/>
        <v>-101.4496</v>
      </c>
      <c r="K6090" s="39">
        <f>VLOOKUP('Cover page'!$B$6,Currecny_M!$A$1:$P$10,MATCH(Database!C6090,Currecny_M!$A$1:$P$1,0),FALSE)</f>
        <v>1</v>
      </c>
      <c r="L6090" s="82">
        <f t="shared" si="287"/>
        <v>-101.4496</v>
      </c>
      <c r="M6090" s="82">
        <f>((E6090/$F$1)*VLOOKUP(N6090,Currecny_M!$A$1:$P$10,MATCH(Database!C6090,Currecny_M!$A$1:$P$1,0),FALSE))/VLOOKUP('Cover page'!$B$6,Currecny_M!$A$1:$P$10,MATCH(Database!C6090,Currecny_M!$A$1:$P$1,0),FALSE)</f>
        <v>-101.4496</v>
      </c>
      <c r="N6090" s="6" t="str">
        <f>VLOOKUP(B6090,Master!$A$2:$C$11,3,FALSE)</f>
        <v>Thai</v>
      </c>
      <c r="O6090" s="6" t="str">
        <f>VLOOKUP(B6090,Master!$A$2:$C$11,2,FALSE)</f>
        <v>Asia</v>
      </c>
      <c r="Q6090" s="39" t="str">
        <f>VLOOKUP(D6090,GL_Master!$A$1:$D$80,2,FALSE)</f>
        <v>BS</v>
      </c>
      <c r="R6090" s="39" t="str">
        <f>VLOOKUP(D6090,GL_Master!$A$1:$D$80,3,FALSE)</f>
        <v>Provisions</v>
      </c>
      <c r="S6090" s="39" t="str">
        <f>VLOOKUP(D6090,GL_Master!$A$1:$D$80,4,FALSE)</f>
        <v>Expenses payables</v>
      </c>
    </row>
    <row r="6091" spans="1:19" x14ac:dyDescent="0.25">
      <c r="A6091" s="39" t="s">
        <v>262</v>
      </c>
      <c r="B6091" s="39" t="s">
        <v>43</v>
      </c>
      <c r="C6091" s="7">
        <v>44075</v>
      </c>
      <c r="D6091" s="39" t="s">
        <v>18</v>
      </c>
      <c r="E6091" s="39">
        <v>-24932</v>
      </c>
      <c r="F6091" s="82">
        <f t="shared" si="285"/>
        <v>-24.931999999999999</v>
      </c>
      <c r="G6091" s="39">
        <f>VLOOKUP(N6091,Currecny_M!$A$1:$P$10,2,FALSE)</f>
        <v>2.35</v>
      </c>
      <c r="H6091" s="39">
        <f>MATCH(C6091,Currecny_M!$A$1:$P$1,0)</f>
        <v>7</v>
      </c>
      <c r="I6091" s="39">
        <f>VLOOKUP(N6091,Currecny_M!$A$1:$P$10,MATCH(Database!C6091,Currecny_M!$A$1:$P$1,0),FALSE)</f>
        <v>2.4500000000000002</v>
      </c>
      <c r="J6091" s="82">
        <f t="shared" si="286"/>
        <v>-61.083399999999997</v>
      </c>
      <c r="K6091" s="39">
        <f>VLOOKUP('Cover page'!$B$6,Currecny_M!$A$1:$P$10,MATCH(Database!C6091,Currecny_M!$A$1:$P$1,0),FALSE)</f>
        <v>1</v>
      </c>
      <c r="L6091" s="82">
        <f t="shared" si="287"/>
        <v>-61.083399999999997</v>
      </c>
      <c r="M6091" s="82">
        <f>((E6091/$F$1)*VLOOKUP(N6091,Currecny_M!$A$1:$P$10,MATCH(Database!C6091,Currecny_M!$A$1:$P$1,0),FALSE))/VLOOKUP('Cover page'!$B$6,Currecny_M!$A$1:$P$10,MATCH(Database!C6091,Currecny_M!$A$1:$P$1,0),FALSE)</f>
        <v>-61.083399999999997</v>
      </c>
      <c r="N6091" s="6" t="str">
        <f>VLOOKUP(B6091,Master!$A$2:$C$11,3,FALSE)</f>
        <v>Thai</v>
      </c>
      <c r="O6091" s="6" t="str">
        <f>VLOOKUP(B6091,Master!$A$2:$C$11,2,FALSE)</f>
        <v>Asia</v>
      </c>
      <c r="Q6091" s="39" t="str">
        <f>VLOOKUP(D6091,GL_Master!$A$1:$D$80,2,FALSE)</f>
        <v>BS</v>
      </c>
      <c r="R6091" s="39" t="str">
        <f>VLOOKUP(D6091,GL_Master!$A$1:$D$80,3,FALSE)</f>
        <v>Other current liabilities</v>
      </c>
      <c r="S6091" s="39" t="str">
        <f>VLOOKUP(D6091,GL_Master!$A$1:$D$80,4,FALSE)</f>
        <v>Employee related liabilities</v>
      </c>
    </row>
    <row r="6092" spans="1:19" x14ac:dyDescent="0.25">
      <c r="A6092" s="39" t="s">
        <v>262</v>
      </c>
      <c r="B6092" s="39" t="s">
        <v>43</v>
      </c>
      <c r="C6092" s="7">
        <v>44075</v>
      </c>
      <c r="D6092" s="39" t="s">
        <v>55</v>
      </c>
      <c r="E6092" s="39">
        <v>-3186</v>
      </c>
      <c r="F6092" s="82">
        <f t="shared" si="285"/>
        <v>-3.1859999999999999</v>
      </c>
      <c r="G6092" s="39">
        <f>VLOOKUP(N6092,Currecny_M!$A$1:$P$10,2,FALSE)</f>
        <v>2.35</v>
      </c>
      <c r="H6092" s="39">
        <f>MATCH(C6092,Currecny_M!$A$1:$P$1,0)</f>
        <v>7</v>
      </c>
      <c r="I6092" s="39">
        <f>VLOOKUP(N6092,Currecny_M!$A$1:$P$10,MATCH(Database!C6092,Currecny_M!$A$1:$P$1,0),FALSE)</f>
        <v>2.4500000000000002</v>
      </c>
      <c r="J6092" s="82">
        <f t="shared" si="286"/>
        <v>-7.8057000000000007</v>
      </c>
      <c r="K6092" s="39">
        <f>VLOOKUP('Cover page'!$B$6,Currecny_M!$A$1:$P$10,MATCH(Database!C6092,Currecny_M!$A$1:$P$1,0),FALSE)</f>
        <v>1</v>
      </c>
      <c r="L6092" s="82">
        <f t="shared" si="287"/>
        <v>-7.8057000000000007</v>
      </c>
      <c r="M6092" s="82">
        <f>((E6092/$F$1)*VLOOKUP(N6092,Currecny_M!$A$1:$P$10,MATCH(Database!C6092,Currecny_M!$A$1:$P$1,0),FALSE))/VLOOKUP('Cover page'!$B$6,Currecny_M!$A$1:$P$10,MATCH(Database!C6092,Currecny_M!$A$1:$P$1,0),FALSE)</f>
        <v>-7.8057000000000007</v>
      </c>
      <c r="N6092" s="6" t="str">
        <f>VLOOKUP(B6092,Master!$A$2:$C$11,3,FALSE)</f>
        <v>Thai</v>
      </c>
      <c r="O6092" s="6" t="str">
        <f>VLOOKUP(B6092,Master!$A$2:$C$11,2,FALSE)</f>
        <v>Asia</v>
      </c>
      <c r="Q6092" s="39" t="str">
        <f>VLOOKUP(D6092,GL_Master!$A$1:$D$80,2,FALSE)</f>
        <v>BS</v>
      </c>
      <c r="R6092" s="39" t="str">
        <f>VLOOKUP(D6092,GL_Master!$A$1:$D$80,3,FALSE)</f>
        <v>Other current liabilities</v>
      </c>
      <c r="S6092" s="39" t="str">
        <f>VLOOKUP(D6092,GL_Master!$A$1:$D$80,4,FALSE)</f>
        <v>Security deposit received</v>
      </c>
    </row>
    <row r="6093" spans="1:19" x14ac:dyDescent="0.25">
      <c r="A6093" s="39" t="s">
        <v>262</v>
      </c>
      <c r="B6093" s="39" t="s">
        <v>43</v>
      </c>
      <c r="C6093" s="7">
        <v>44075</v>
      </c>
      <c r="D6093" s="39" t="s">
        <v>56</v>
      </c>
      <c r="E6093" s="39">
        <v>-804</v>
      </c>
      <c r="F6093" s="82">
        <f t="shared" si="285"/>
        <v>-0.80400000000000005</v>
      </c>
      <c r="G6093" s="39">
        <f>VLOOKUP(N6093,Currecny_M!$A$1:$P$10,2,FALSE)</f>
        <v>2.35</v>
      </c>
      <c r="H6093" s="39">
        <f>MATCH(C6093,Currecny_M!$A$1:$P$1,0)</f>
        <v>7</v>
      </c>
      <c r="I6093" s="39">
        <f>VLOOKUP(N6093,Currecny_M!$A$1:$P$10,MATCH(Database!C6093,Currecny_M!$A$1:$P$1,0),FALSE)</f>
        <v>2.4500000000000002</v>
      </c>
      <c r="J6093" s="82">
        <f t="shared" si="286"/>
        <v>-1.9698000000000002</v>
      </c>
      <c r="K6093" s="39">
        <f>VLOOKUP('Cover page'!$B$6,Currecny_M!$A$1:$P$10,MATCH(Database!C6093,Currecny_M!$A$1:$P$1,0),FALSE)</f>
        <v>1</v>
      </c>
      <c r="L6093" s="82">
        <f t="shared" si="287"/>
        <v>-1.9698000000000002</v>
      </c>
      <c r="M6093" s="82">
        <f>((E6093/$F$1)*VLOOKUP(N6093,Currecny_M!$A$1:$P$10,MATCH(Database!C6093,Currecny_M!$A$1:$P$1,0),FALSE))/VLOOKUP('Cover page'!$B$6,Currecny_M!$A$1:$P$10,MATCH(Database!C6093,Currecny_M!$A$1:$P$1,0),FALSE)</f>
        <v>-1.9698000000000002</v>
      </c>
      <c r="N6093" s="6" t="str">
        <f>VLOOKUP(B6093,Master!$A$2:$C$11,3,FALSE)</f>
        <v>Thai</v>
      </c>
      <c r="O6093" s="6" t="str">
        <f>VLOOKUP(B6093,Master!$A$2:$C$11,2,FALSE)</f>
        <v>Asia</v>
      </c>
      <c r="Q6093" s="39" t="str">
        <f>VLOOKUP(D6093,GL_Master!$A$1:$D$80,2,FALSE)</f>
        <v>BS</v>
      </c>
      <c r="R6093" s="39" t="str">
        <f>VLOOKUP(D6093,GL_Master!$A$1:$D$80,3,FALSE)</f>
        <v>Other Tax Payables</v>
      </c>
      <c r="S6093" s="39" t="str">
        <f>VLOOKUP(D6093,GL_Master!$A$1:$D$80,4,FALSE)</f>
        <v>Tax deducted at source payable</v>
      </c>
    </row>
    <row r="6094" spans="1:19" x14ac:dyDescent="0.25">
      <c r="A6094" s="39" t="s">
        <v>262</v>
      </c>
      <c r="B6094" s="39" t="s">
        <v>43</v>
      </c>
      <c r="C6094" s="7">
        <v>44075</v>
      </c>
      <c r="D6094" s="39" t="s">
        <v>57</v>
      </c>
      <c r="E6094" s="39">
        <v>-7583</v>
      </c>
      <c r="F6094" s="82">
        <f t="shared" si="285"/>
        <v>-7.5830000000000002</v>
      </c>
      <c r="G6094" s="39">
        <f>VLOOKUP(N6094,Currecny_M!$A$1:$P$10,2,FALSE)</f>
        <v>2.35</v>
      </c>
      <c r="H6094" s="39">
        <f>MATCH(C6094,Currecny_M!$A$1:$P$1,0)</f>
        <v>7</v>
      </c>
      <c r="I6094" s="39">
        <f>VLOOKUP(N6094,Currecny_M!$A$1:$P$10,MATCH(Database!C6094,Currecny_M!$A$1:$P$1,0),FALSE)</f>
        <v>2.4500000000000002</v>
      </c>
      <c r="J6094" s="82">
        <f t="shared" si="286"/>
        <v>-18.57835</v>
      </c>
      <c r="K6094" s="39">
        <f>VLOOKUP('Cover page'!$B$6,Currecny_M!$A$1:$P$10,MATCH(Database!C6094,Currecny_M!$A$1:$P$1,0),FALSE)</f>
        <v>1</v>
      </c>
      <c r="L6094" s="82">
        <f t="shared" si="287"/>
        <v>-18.57835</v>
      </c>
      <c r="M6094" s="82">
        <f>((E6094/$F$1)*VLOOKUP(N6094,Currecny_M!$A$1:$P$10,MATCH(Database!C6094,Currecny_M!$A$1:$P$1,0),FALSE))/VLOOKUP('Cover page'!$B$6,Currecny_M!$A$1:$P$10,MATCH(Database!C6094,Currecny_M!$A$1:$P$1,0),FALSE)</f>
        <v>-18.57835</v>
      </c>
      <c r="N6094" s="6" t="str">
        <f>VLOOKUP(B6094,Master!$A$2:$C$11,3,FALSE)</f>
        <v>Thai</v>
      </c>
      <c r="O6094" s="6" t="str">
        <f>VLOOKUP(B6094,Master!$A$2:$C$11,2,FALSE)</f>
        <v>Asia</v>
      </c>
      <c r="Q6094" s="39" t="str">
        <f>VLOOKUP(D6094,GL_Master!$A$1:$D$80,2,FALSE)</f>
        <v>BS</v>
      </c>
      <c r="R6094" s="39" t="str">
        <f>VLOOKUP(D6094,GL_Master!$A$1:$D$80,3,FALSE)</f>
        <v>Other Tax Payables</v>
      </c>
      <c r="S6094" s="39" t="str">
        <f>VLOOKUP(D6094,GL_Master!$A$1:$D$80,4,FALSE)</f>
        <v>Tax deducted at source payable</v>
      </c>
    </row>
    <row r="6095" spans="1:19" x14ac:dyDescent="0.25">
      <c r="A6095" s="39" t="s">
        <v>262</v>
      </c>
      <c r="B6095" s="39" t="s">
        <v>43</v>
      </c>
      <c r="C6095" s="7">
        <v>44075</v>
      </c>
      <c r="D6095" s="39" t="s">
        <v>58</v>
      </c>
      <c r="E6095" s="39">
        <v>-55210</v>
      </c>
      <c r="F6095" s="82">
        <f t="shared" si="285"/>
        <v>-55.21</v>
      </c>
      <c r="G6095" s="39">
        <f>VLOOKUP(N6095,Currecny_M!$A$1:$P$10,2,FALSE)</f>
        <v>2.35</v>
      </c>
      <c r="H6095" s="39">
        <f>MATCH(C6095,Currecny_M!$A$1:$P$1,0)</f>
        <v>7</v>
      </c>
      <c r="I6095" s="39">
        <f>VLOOKUP(N6095,Currecny_M!$A$1:$P$10,MATCH(Database!C6095,Currecny_M!$A$1:$P$1,0),FALSE)</f>
        <v>2.4500000000000002</v>
      </c>
      <c r="J6095" s="82">
        <f t="shared" si="286"/>
        <v>-135.2645</v>
      </c>
      <c r="K6095" s="39">
        <f>VLOOKUP('Cover page'!$B$6,Currecny_M!$A$1:$P$10,MATCH(Database!C6095,Currecny_M!$A$1:$P$1,0),FALSE)</f>
        <v>1</v>
      </c>
      <c r="L6095" s="82">
        <f t="shared" si="287"/>
        <v>-135.2645</v>
      </c>
      <c r="M6095" s="82">
        <f>((E6095/$F$1)*VLOOKUP(N6095,Currecny_M!$A$1:$P$10,MATCH(Database!C6095,Currecny_M!$A$1:$P$1,0),FALSE))/VLOOKUP('Cover page'!$B$6,Currecny_M!$A$1:$P$10,MATCH(Database!C6095,Currecny_M!$A$1:$P$1,0),FALSE)</f>
        <v>-135.2645</v>
      </c>
      <c r="N6095" s="6" t="str">
        <f>VLOOKUP(B6095,Master!$A$2:$C$11,3,FALSE)</f>
        <v>Thai</v>
      </c>
      <c r="O6095" s="6" t="str">
        <f>VLOOKUP(B6095,Master!$A$2:$C$11,2,FALSE)</f>
        <v>Asia</v>
      </c>
      <c r="Q6095" s="39" t="str">
        <f>VLOOKUP(D6095,GL_Master!$A$1:$D$80,2,FALSE)</f>
        <v>BS</v>
      </c>
      <c r="R6095" s="39" t="str">
        <f>VLOOKUP(D6095,GL_Master!$A$1:$D$80,3,FALSE)</f>
        <v>Long-term provisions</v>
      </c>
      <c r="S6095" s="39" t="str">
        <f>VLOOKUP(D6095,GL_Master!$A$1:$D$80,4,FALSE)</f>
        <v>Provision for gratuity</v>
      </c>
    </row>
    <row r="6096" spans="1:19" x14ac:dyDescent="0.25">
      <c r="A6096" s="39" t="s">
        <v>262</v>
      </c>
      <c r="B6096" s="39" t="s">
        <v>43</v>
      </c>
      <c r="C6096" s="7">
        <v>44075</v>
      </c>
      <c r="D6096" s="39" t="s">
        <v>59</v>
      </c>
      <c r="E6096" s="39">
        <v>-22879</v>
      </c>
      <c r="F6096" s="82">
        <f t="shared" si="285"/>
        <v>-22.879000000000001</v>
      </c>
      <c r="G6096" s="39">
        <f>VLOOKUP(N6096,Currecny_M!$A$1:$P$10,2,FALSE)</f>
        <v>2.35</v>
      </c>
      <c r="H6096" s="39">
        <f>MATCH(C6096,Currecny_M!$A$1:$P$1,0)</f>
        <v>7</v>
      </c>
      <c r="I6096" s="39">
        <f>VLOOKUP(N6096,Currecny_M!$A$1:$P$10,MATCH(Database!C6096,Currecny_M!$A$1:$P$1,0),FALSE)</f>
        <v>2.4500000000000002</v>
      </c>
      <c r="J6096" s="82">
        <f t="shared" si="286"/>
        <v>-56.053550000000008</v>
      </c>
      <c r="K6096" s="39">
        <f>VLOOKUP('Cover page'!$B$6,Currecny_M!$A$1:$P$10,MATCH(Database!C6096,Currecny_M!$A$1:$P$1,0),FALSE)</f>
        <v>1</v>
      </c>
      <c r="L6096" s="82">
        <f t="shared" si="287"/>
        <v>-56.053550000000008</v>
      </c>
      <c r="M6096" s="82">
        <f>((E6096/$F$1)*VLOOKUP(N6096,Currecny_M!$A$1:$P$10,MATCH(Database!C6096,Currecny_M!$A$1:$P$1,0),FALSE))/VLOOKUP('Cover page'!$B$6,Currecny_M!$A$1:$P$10,MATCH(Database!C6096,Currecny_M!$A$1:$P$1,0),FALSE)</f>
        <v>-56.053550000000008</v>
      </c>
      <c r="N6096" s="6" t="str">
        <f>VLOOKUP(B6096,Master!$A$2:$C$11,3,FALSE)</f>
        <v>Thai</v>
      </c>
      <c r="O6096" s="6" t="str">
        <f>VLOOKUP(B6096,Master!$A$2:$C$11,2,FALSE)</f>
        <v>Asia</v>
      </c>
      <c r="Q6096" s="39" t="str">
        <f>VLOOKUP(D6096,GL_Master!$A$1:$D$80,2,FALSE)</f>
        <v>BS</v>
      </c>
      <c r="R6096" s="39" t="str">
        <f>VLOOKUP(D6096,GL_Master!$A$1:$D$80,3,FALSE)</f>
        <v>Long-term provisions</v>
      </c>
      <c r="S6096" s="39" t="str">
        <f>VLOOKUP(D6096,GL_Master!$A$1:$D$80,4,FALSE)</f>
        <v>Provision for leave encashment</v>
      </c>
    </row>
    <row r="6097" spans="1:19" x14ac:dyDescent="0.25">
      <c r="A6097" s="39" t="s">
        <v>262</v>
      </c>
      <c r="B6097" s="39" t="s">
        <v>43</v>
      </c>
      <c r="C6097" s="7">
        <v>44075</v>
      </c>
      <c r="D6097" s="39" t="s">
        <v>60</v>
      </c>
      <c r="E6097" s="39">
        <v>-6557</v>
      </c>
      <c r="F6097" s="82">
        <f t="shared" si="285"/>
        <v>-6.5570000000000004</v>
      </c>
      <c r="G6097" s="39">
        <f>VLOOKUP(N6097,Currecny_M!$A$1:$P$10,2,FALSE)</f>
        <v>2.35</v>
      </c>
      <c r="H6097" s="39">
        <f>MATCH(C6097,Currecny_M!$A$1:$P$1,0)</f>
        <v>7</v>
      </c>
      <c r="I6097" s="39">
        <f>VLOOKUP(N6097,Currecny_M!$A$1:$P$10,MATCH(Database!C6097,Currecny_M!$A$1:$P$1,0),FALSE)</f>
        <v>2.4500000000000002</v>
      </c>
      <c r="J6097" s="82">
        <f t="shared" si="286"/>
        <v>-16.064650000000004</v>
      </c>
      <c r="K6097" s="39">
        <f>VLOOKUP('Cover page'!$B$6,Currecny_M!$A$1:$P$10,MATCH(Database!C6097,Currecny_M!$A$1:$P$1,0),FALSE)</f>
        <v>1</v>
      </c>
      <c r="L6097" s="82">
        <f t="shared" si="287"/>
        <v>-16.064650000000004</v>
      </c>
      <c r="M6097" s="82">
        <f>((E6097/$F$1)*VLOOKUP(N6097,Currecny_M!$A$1:$P$10,MATCH(Database!C6097,Currecny_M!$A$1:$P$1,0),FALSE))/VLOOKUP('Cover page'!$B$6,Currecny_M!$A$1:$P$10,MATCH(Database!C6097,Currecny_M!$A$1:$P$1,0),FALSE)</f>
        <v>-16.064650000000004</v>
      </c>
      <c r="N6097" s="6" t="str">
        <f>VLOOKUP(B6097,Master!$A$2:$C$11,3,FALSE)</f>
        <v>Thai</v>
      </c>
      <c r="O6097" s="6" t="str">
        <f>VLOOKUP(B6097,Master!$A$2:$C$11,2,FALSE)</f>
        <v>Asia</v>
      </c>
      <c r="Q6097" s="39" t="str">
        <f>VLOOKUP(D6097,GL_Master!$A$1:$D$80,2,FALSE)</f>
        <v>BS</v>
      </c>
      <c r="R6097" s="39" t="str">
        <f>VLOOKUP(D6097,GL_Master!$A$1:$D$80,3,FALSE)</f>
        <v>Trade Payables</v>
      </c>
      <c r="S6097" s="39" t="str">
        <f>VLOOKUP(D6097,GL_Master!$A$1:$D$80,4,FALSE)</f>
        <v>Trade payable</v>
      </c>
    </row>
    <row r="6098" spans="1:19" x14ac:dyDescent="0.25">
      <c r="A6098" s="39" t="s">
        <v>262</v>
      </c>
      <c r="B6098" s="39" t="s">
        <v>43</v>
      </c>
      <c r="C6098" s="7">
        <v>44075</v>
      </c>
      <c r="D6098" s="39" t="s">
        <v>61</v>
      </c>
      <c r="E6098" s="39">
        <v>-64984</v>
      </c>
      <c r="F6098" s="82">
        <f t="shared" si="285"/>
        <v>-64.983999999999995</v>
      </c>
      <c r="G6098" s="39">
        <f>VLOOKUP(N6098,Currecny_M!$A$1:$P$10,2,FALSE)</f>
        <v>2.35</v>
      </c>
      <c r="H6098" s="39">
        <f>MATCH(C6098,Currecny_M!$A$1:$P$1,0)</f>
        <v>7</v>
      </c>
      <c r="I6098" s="39">
        <f>VLOOKUP(N6098,Currecny_M!$A$1:$P$10,MATCH(Database!C6098,Currecny_M!$A$1:$P$1,0),FALSE)</f>
        <v>2.4500000000000002</v>
      </c>
      <c r="J6098" s="82">
        <f t="shared" si="286"/>
        <v>-159.21080000000001</v>
      </c>
      <c r="K6098" s="39">
        <f>VLOOKUP('Cover page'!$B$6,Currecny_M!$A$1:$P$10,MATCH(Database!C6098,Currecny_M!$A$1:$P$1,0),FALSE)</f>
        <v>1</v>
      </c>
      <c r="L6098" s="82">
        <f t="shared" si="287"/>
        <v>-159.21080000000001</v>
      </c>
      <c r="M6098" s="82">
        <f>((E6098/$F$1)*VLOOKUP(N6098,Currecny_M!$A$1:$P$10,MATCH(Database!C6098,Currecny_M!$A$1:$P$1,0),FALSE))/VLOOKUP('Cover page'!$B$6,Currecny_M!$A$1:$P$10,MATCH(Database!C6098,Currecny_M!$A$1:$P$1,0),FALSE)</f>
        <v>-159.21080000000001</v>
      </c>
      <c r="N6098" s="6" t="str">
        <f>VLOOKUP(B6098,Master!$A$2:$C$11,3,FALSE)</f>
        <v>Thai</v>
      </c>
      <c r="O6098" s="6" t="str">
        <f>VLOOKUP(B6098,Master!$A$2:$C$11,2,FALSE)</f>
        <v>Asia</v>
      </c>
      <c r="Q6098" s="39" t="str">
        <f>VLOOKUP(D6098,GL_Master!$A$1:$D$80,2,FALSE)</f>
        <v>BS</v>
      </c>
      <c r="R6098" s="39" t="str">
        <f>VLOOKUP(D6098,GL_Master!$A$1:$D$80,3,FALSE)</f>
        <v>Provisions</v>
      </c>
      <c r="S6098" s="39" t="str">
        <f>VLOOKUP(D6098,GL_Master!$A$1:$D$80,4,FALSE)</f>
        <v>Provision for doubtful assets</v>
      </c>
    </row>
    <row r="6099" spans="1:19" x14ac:dyDescent="0.25">
      <c r="A6099" s="39" t="s">
        <v>262</v>
      </c>
      <c r="B6099" s="39" t="s">
        <v>43</v>
      </c>
      <c r="C6099" s="7">
        <v>44075</v>
      </c>
      <c r="D6099" s="39" t="s">
        <v>62</v>
      </c>
      <c r="E6099" s="39">
        <v>-2390</v>
      </c>
      <c r="F6099" s="82">
        <f t="shared" si="285"/>
        <v>-2.39</v>
      </c>
      <c r="G6099" s="39">
        <f>VLOOKUP(N6099,Currecny_M!$A$1:$P$10,2,FALSE)</f>
        <v>2.35</v>
      </c>
      <c r="H6099" s="39">
        <f>MATCH(C6099,Currecny_M!$A$1:$P$1,0)</f>
        <v>7</v>
      </c>
      <c r="I6099" s="39">
        <f>VLOOKUP(N6099,Currecny_M!$A$1:$P$10,MATCH(Database!C6099,Currecny_M!$A$1:$P$1,0),FALSE)</f>
        <v>2.4500000000000002</v>
      </c>
      <c r="J6099" s="82">
        <f t="shared" si="286"/>
        <v>-5.855500000000001</v>
      </c>
      <c r="K6099" s="39">
        <f>VLOOKUP('Cover page'!$B$6,Currecny_M!$A$1:$P$10,MATCH(Database!C6099,Currecny_M!$A$1:$P$1,0),FALSE)</f>
        <v>1</v>
      </c>
      <c r="L6099" s="82">
        <f t="shared" si="287"/>
        <v>-5.855500000000001</v>
      </c>
      <c r="M6099" s="82">
        <f>((E6099/$F$1)*VLOOKUP(N6099,Currecny_M!$A$1:$P$10,MATCH(Database!C6099,Currecny_M!$A$1:$P$1,0),FALSE))/VLOOKUP('Cover page'!$B$6,Currecny_M!$A$1:$P$10,MATCH(Database!C6099,Currecny_M!$A$1:$P$1,0),FALSE)</f>
        <v>-5.855500000000001</v>
      </c>
      <c r="N6099" s="6" t="str">
        <f>VLOOKUP(B6099,Master!$A$2:$C$11,3,FALSE)</f>
        <v>Thai</v>
      </c>
      <c r="O6099" s="6" t="str">
        <f>VLOOKUP(B6099,Master!$A$2:$C$11,2,FALSE)</f>
        <v>Asia</v>
      </c>
      <c r="Q6099" s="39" t="str">
        <f>VLOOKUP(D6099,GL_Master!$A$1:$D$80,2,FALSE)</f>
        <v>BS</v>
      </c>
      <c r="R6099" s="39" t="str">
        <f>VLOOKUP(D6099,GL_Master!$A$1:$D$80,3,FALSE)</f>
        <v>Provisions</v>
      </c>
      <c r="S6099" s="39" t="str">
        <f>VLOOKUP(D6099,GL_Master!$A$1:$D$80,4,FALSE)</f>
        <v>Provision for Insurance</v>
      </c>
    </row>
    <row r="6100" spans="1:19" x14ac:dyDescent="0.25">
      <c r="A6100" s="39" t="s">
        <v>262</v>
      </c>
      <c r="B6100" s="39" t="s">
        <v>43</v>
      </c>
      <c r="C6100" s="7">
        <v>44075</v>
      </c>
      <c r="D6100" s="39" t="s">
        <v>63</v>
      </c>
      <c r="E6100" s="39">
        <v>5844</v>
      </c>
      <c r="F6100" s="82">
        <f t="shared" si="285"/>
        <v>5.8440000000000003</v>
      </c>
      <c r="G6100" s="39">
        <f>VLOOKUP(N6100,Currecny_M!$A$1:$P$10,2,FALSE)</f>
        <v>2.35</v>
      </c>
      <c r="H6100" s="39">
        <f>MATCH(C6100,Currecny_M!$A$1:$P$1,0)</f>
        <v>7</v>
      </c>
      <c r="I6100" s="39">
        <f>VLOOKUP(N6100,Currecny_M!$A$1:$P$10,MATCH(Database!C6100,Currecny_M!$A$1:$P$1,0),FALSE)</f>
        <v>2.4500000000000002</v>
      </c>
      <c r="J6100" s="82">
        <f t="shared" si="286"/>
        <v>14.317800000000002</v>
      </c>
      <c r="K6100" s="39">
        <f>VLOOKUP('Cover page'!$B$6,Currecny_M!$A$1:$P$10,MATCH(Database!C6100,Currecny_M!$A$1:$P$1,0),FALSE)</f>
        <v>1</v>
      </c>
      <c r="L6100" s="82">
        <f t="shared" si="287"/>
        <v>14.317800000000002</v>
      </c>
      <c r="M6100" s="82">
        <f>((E6100/$F$1)*VLOOKUP(N6100,Currecny_M!$A$1:$P$10,MATCH(Database!C6100,Currecny_M!$A$1:$P$1,0),FALSE))/VLOOKUP('Cover page'!$B$6,Currecny_M!$A$1:$P$10,MATCH(Database!C6100,Currecny_M!$A$1:$P$1,0),FALSE)</f>
        <v>14.317800000000002</v>
      </c>
      <c r="N6100" s="6" t="str">
        <f>VLOOKUP(B6100,Master!$A$2:$C$11,3,FALSE)</f>
        <v>Thai</v>
      </c>
      <c r="O6100" s="6" t="str">
        <f>VLOOKUP(B6100,Master!$A$2:$C$11,2,FALSE)</f>
        <v>Asia</v>
      </c>
      <c r="Q6100" s="39" t="str">
        <f>VLOOKUP(D6100,GL_Master!$A$1:$D$80,2,FALSE)</f>
        <v>BS</v>
      </c>
      <c r="R6100" s="39" t="str">
        <f>VLOOKUP(D6100,GL_Master!$A$1:$D$80,3,FALSE)</f>
        <v>Gross Block</v>
      </c>
      <c r="S6100" s="39" t="str">
        <f>VLOOKUP(D6100,GL_Master!$A$1:$D$80,4,FALSE)</f>
        <v>Tangible Fixed assets</v>
      </c>
    </row>
    <row r="6101" spans="1:19" x14ac:dyDescent="0.25">
      <c r="A6101" s="39" t="s">
        <v>262</v>
      </c>
      <c r="B6101" s="39" t="s">
        <v>43</v>
      </c>
      <c r="C6101" s="7">
        <v>44075</v>
      </c>
      <c r="D6101" s="39" t="s">
        <v>64</v>
      </c>
      <c r="E6101" s="39">
        <v>319435</v>
      </c>
      <c r="F6101" s="82">
        <f t="shared" si="285"/>
        <v>319.435</v>
      </c>
      <c r="G6101" s="39">
        <f>VLOOKUP(N6101,Currecny_M!$A$1:$P$10,2,FALSE)</f>
        <v>2.35</v>
      </c>
      <c r="H6101" s="39">
        <f>MATCH(C6101,Currecny_M!$A$1:$P$1,0)</f>
        <v>7</v>
      </c>
      <c r="I6101" s="39">
        <f>VLOOKUP(N6101,Currecny_M!$A$1:$P$10,MATCH(Database!C6101,Currecny_M!$A$1:$P$1,0),FALSE)</f>
        <v>2.4500000000000002</v>
      </c>
      <c r="J6101" s="82">
        <f t="shared" si="286"/>
        <v>782.61575000000005</v>
      </c>
      <c r="K6101" s="39">
        <f>VLOOKUP('Cover page'!$B$6,Currecny_M!$A$1:$P$10,MATCH(Database!C6101,Currecny_M!$A$1:$P$1,0),FALSE)</f>
        <v>1</v>
      </c>
      <c r="L6101" s="82">
        <f t="shared" si="287"/>
        <v>782.61575000000005</v>
      </c>
      <c r="M6101" s="82">
        <f>((E6101/$F$1)*VLOOKUP(N6101,Currecny_M!$A$1:$P$10,MATCH(Database!C6101,Currecny_M!$A$1:$P$1,0),FALSE))/VLOOKUP('Cover page'!$B$6,Currecny_M!$A$1:$P$10,MATCH(Database!C6101,Currecny_M!$A$1:$P$1,0),FALSE)</f>
        <v>782.61575000000005</v>
      </c>
      <c r="N6101" s="6" t="str">
        <f>VLOOKUP(B6101,Master!$A$2:$C$11,3,FALSE)</f>
        <v>Thai</v>
      </c>
      <c r="O6101" s="6" t="str">
        <f>VLOOKUP(B6101,Master!$A$2:$C$11,2,FALSE)</f>
        <v>Asia</v>
      </c>
      <c r="Q6101" s="39" t="str">
        <f>VLOOKUP(D6101,GL_Master!$A$1:$D$80,2,FALSE)</f>
        <v>BS</v>
      </c>
      <c r="R6101" s="39" t="str">
        <f>VLOOKUP(D6101,GL_Master!$A$1:$D$80,3,FALSE)</f>
        <v>Gross Block</v>
      </c>
      <c r="S6101" s="39" t="str">
        <f>VLOOKUP(D6101,GL_Master!$A$1:$D$80,4,FALSE)</f>
        <v>Tangible Fixed assets</v>
      </c>
    </row>
    <row r="6102" spans="1:19" x14ac:dyDescent="0.25">
      <c r="A6102" s="39" t="s">
        <v>262</v>
      </c>
      <c r="B6102" s="39" t="s">
        <v>43</v>
      </c>
      <c r="C6102" s="7">
        <v>44075</v>
      </c>
      <c r="D6102" s="39" t="s">
        <v>65</v>
      </c>
      <c r="E6102" s="39">
        <v>-213166</v>
      </c>
      <c r="F6102" s="82">
        <f t="shared" si="285"/>
        <v>-213.166</v>
      </c>
      <c r="G6102" s="39">
        <f>VLOOKUP(N6102,Currecny_M!$A$1:$P$10,2,FALSE)</f>
        <v>2.35</v>
      </c>
      <c r="H6102" s="39">
        <f>MATCH(C6102,Currecny_M!$A$1:$P$1,0)</f>
        <v>7</v>
      </c>
      <c r="I6102" s="39">
        <f>VLOOKUP(N6102,Currecny_M!$A$1:$P$10,MATCH(Database!C6102,Currecny_M!$A$1:$P$1,0),FALSE)</f>
        <v>2.4500000000000002</v>
      </c>
      <c r="J6102" s="82">
        <f t="shared" si="286"/>
        <v>-522.25670000000002</v>
      </c>
      <c r="K6102" s="39">
        <f>VLOOKUP('Cover page'!$B$6,Currecny_M!$A$1:$P$10,MATCH(Database!C6102,Currecny_M!$A$1:$P$1,0),FALSE)</f>
        <v>1</v>
      </c>
      <c r="L6102" s="82">
        <f t="shared" si="287"/>
        <v>-522.25670000000002</v>
      </c>
      <c r="M6102" s="82">
        <f>((E6102/$F$1)*VLOOKUP(N6102,Currecny_M!$A$1:$P$10,MATCH(Database!C6102,Currecny_M!$A$1:$P$1,0),FALSE))/VLOOKUP('Cover page'!$B$6,Currecny_M!$A$1:$P$10,MATCH(Database!C6102,Currecny_M!$A$1:$P$1,0),FALSE)</f>
        <v>-522.25670000000002</v>
      </c>
      <c r="N6102" s="6" t="str">
        <f>VLOOKUP(B6102,Master!$A$2:$C$11,3,FALSE)</f>
        <v>Thai</v>
      </c>
      <c r="O6102" s="6" t="str">
        <f>VLOOKUP(B6102,Master!$A$2:$C$11,2,FALSE)</f>
        <v>Asia</v>
      </c>
      <c r="Q6102" s="39" t="str">
        <f>VLOOKUP(D6102,GL_Master!$A$1:$D$80,2,FALSE)</f>
        <v>BS</v>
      </c>
      <c r="R6102" s="39" t="str">
        <f>VLOOKUP(D6102,GL_Master!$A$1:$D$80,3,FALSE)</f>
        <v>Accumulated Depreciation</v>
      </c>
      <c r="S6102" s="39" t="str">
        <f>VLOOKUP(D6102,GL_Master!$A$1:$D$80,4,FALSE)</f>
        <v>Accumulated Depreciation</v>
      </c>
    </row>
    <row r="6103" spans="1:19" x14ac:dyDescent="0.25">
      <c r="A6103" s="39" t="s">
        <v>262</v>
      </c>
      <c r="B6103" s="39" t="s">
        <v>43</v>
      </c>
      <c r="C6103" s="7">
        <v>44075</v>
      </c>
      <c r="D6103" s="39" t="s">
        <v>66</v>
      </c>
      <c r="E6103" s="39">
        <v>167101</v>
      </c>
      <c r="F6103" s="82">
        <f t="shared" si="285"/>
        <v>167.101</v>
      </c>
      <c r="G6103" s="39">
        <f>VLOOKUP(N6103,Currecny_M!$A$1:$P$10,2,FALSE)</f>
        <v>2.35</v>
      </c>
      <c r="H6103" s="39">
        <f>MATCH(C6103,Currecny_M!$A$1:$P$1,0)</f>
        <v>7</v>
      </c>
      <c r="I6103" s="39">
        <f>VLOOKUP(N6103,Currecny_M!$A$1:$P$10,MATCH(Database!C6103,Currecny_M!$A$1:$P$1,0),FALSE)</f>
        <v>2.4500000000000002</v>
      </c>
      <c r="J6103" s="82">
        <f t="shared" si="286"/>
        <v>409.39745000000005</v>
      </c>
      <c r="K6103" s="39">
        <f>VLOOKUP('Cover page'!$B$6,Currecny_M!$A$1:$P$10,MATCH(Database!C6103,Currecny_M!$A$1:$P$1,0),FALSE)</f>
        <v>1</v>
      </c>
      <c r="L6103" s="82">
        <f t="shared" si="287"/>
        <v>409.39745000000005</v>
      </c>
      <c r="M6103" s="82">
        <f>((E6103/$F$1)*VLOOKUP(N6103,Currecny_M!$A$1:$P$10,MATCH(Database!C6103,Currecny_M!$A$1:$P$1,0),FALSE))/VLOOKUP('Cover page'!$B$6,Currecny_M!$A$1:$P$10,MATCH(Database!C6103,Currecny_M!$A$1:$P$1,0),FALSE)</f>
        <v>409.39745000000005</v>
      </c>
      <c r="N6103" s="6" t="str">
        <f>VLOOKUP(B6103,Master!$A$2:$C$11,3,FALSE)</f>
        <v>Thai</v>
      </c>
      <c r="O6103" s="6" t="str">
        <f>VLOOKUP(B6103,Master!$A$2:$C$11,2,FALSE)</f>
        <v>Asia</v>
      </c>
      <c r="Q6103" s="39" t="str">
        <f>VLOOKUP(D6103,GL_Master!$A$1:$D$80,2,FALSE)</f>
        <v>BS</v>
      </c>
      <c r="R6103" s="39" t="str">
        <f>VLOOKUP(D6103,GL_Master!$A$1:$D$80,3,FALSE)</f>
        <v>Gross Block</v>
      </c>
      <c r="S6103" s="39" t="str">
        <f>VLOOKUP(D6103,GL_Master!$A$1:$D$80,4,FALSE)</f>
        <v>Tangible Fixed assets</v>
      </c>
    </row>
    <row r="6104" spans="1:19" x14ac:dyDescent="0.25">
      <c r="A6104" s="39" t="s">
        <v>262</v>
      </c>
      <c r="B6104" s="39" t="s">
        <v>43</v>
      </c>
      <c r="C6104" s="7">
        <v>44075</v>
      </c>
      <c r="D6104" s="39" t="s">
        <v>67</v>
      </c>
      <c r="E6104" s="39">
        <v>61116</v>
      </c>
      <c r="F6104" s="82">
        <f t="shared" si="285"/>
        <v>61.116</v>
      </c>
      <c r="G6104" s="39">
        <f>VLOOKUP(N6104,Currecny_M!$A$1:$P$10,2,FALSE)</f>
        <v>2.35</v>
      </c>
      <c r="H6104" s="39">
        <f>MATCH(C6104,Currecny_M!$A$1:$P$1,0)</f>
        <v>7</v>
      </c>
      <c r="I6104" s="39">
        <f>VLOOKUP(N6104,Currecny_M!$A$1:$P$10,MATCH(Database!C6104,Currecny_M!$A$1:$P$1,0),FALSE)</f>
        <v>2.4500000000000002</v>
      </c>
      <c r="J6104" s="82">
        <f t="shared" si="286"/>
        <v>149.73420000000002</v>
      </c>
      <c r="K6104" s="39">
        <f>VLOOKUP('Cover page'!$B$6,Currecny_M!$A$1:$P$10,MATCH(Database!C6104,Currecny_M!$A$1:$P$1,0),FALSE)</f>
        <v>1</v>
      </c>
      <c r="L6104" s="82">
        <f t="shared" si="287"/>
        <v>149.73420000000002</v>
      </c>
      <c r="M6104" s="82">
        <f>((E6104/$F$1)*VLOOKUP(N6104,Currecny_M!$A$1:$P$10,MATCH(Database!C6104,Currecny_M!$A$1:$P$1,0),FALSE))/VLOOKUP('Cover page'!$B$6,Currecny_M!$A$1:$P$10,MATCH(Database!C6104,Currecny_M!$A$1:$P$1,0),FALSE)</f>
        <v>149.73420000000002</v>
      </c>
      <c r="N6104" s="6" t="str">
        <f>VLOOKUP(B6104,Master!$A$2:$C$11,3,FALSE)</f>
        <v>Thai</v>
      </c>
      <c r="O6104" s="6" t="str">
        <f>VLOOKUP(B6104,Master!$A$2:$C$11,2,FALSE)</f>
        <v>Asia</v>
      </c>
      <c r="Q6104" s="39" t="str">
        <f>VLOOKUP(D6104,GL_Master!$A$1:$D$80,2,FALSE)</f>
        <v>BS</v>
      </c>
      <c r="R6104" s="39" t="str">
        <f>VLOOKUP(D6104,GL_Master!$A$1:$D$80,3,FALSE)</f>
        <v>Gross Block</v>
      </c>
      <c r="S6104" s="39" t="str">
        <f>VLOOKUP(D6104,GL_Master!$A$1:$D$80,4,FALSE)</f>
        <v>Tangible Fixed assets</v>
      </c>
    </row>
    <row r="6105" spans="1:19" x14ac:dyDescent="0.25">
      <c r="A6105" s="39" t="s">
        <v>262</v>
      </c>
      <c r="B6105" s="39" t="s">
        <v>43</v>
      </c>
      <c r="C6105" s="7">
        <v>44075</v>
      </c>
      <c r="D6105" s="39" t="s">
        <v>68</v>
      </c>
      <c r="E6105" s="39">
        <v>-57608</v>
      </c>
      <c r="F6105" s="82">
        <f t="shared" si="285"/>
        <v>-57.607999999999997</v>
      </c>
      <c r="G6105" s="39">
        <f>VLOOKUP(N6105,Currecny_M!$A$1:$P$10,2,FALSE)</f>
        <v>2.35</v>
      </c>
      <c r="H6105" s="39">
        <f>MATCH(C6105,Currecny_M!$A$1:$P$1,0)</f>
        <v>7</v>
      </c>
      <c r="I6105" s="39">
        <f>VLOOKUP(N6105,Currecny_M!$A$1:$P$10,MATCH(Database!C6105,Currecny_M!$A$1:$P$1,0),FALSE)</f>
        <v>2.4500000000000002</v>
      </c>
      <c r="J6105" s="82">
        <f t="shared" si="286"/>
        <v>-141.1396</v>
      </c>
      <c r="K6105" s="39">
        <f>VLOOKUP('Cover page'!$B$6,Currecny_M!$A$1:$P$10,MATCH(Database!C6105,Currecny_M!$A$1:$P$1,0),FALSE)</f>
        <v>1</v>
      </c>
      <c r="L6105" s="82">
        <f t="shared" si="287"/>
        <v>-141.1396</v>
      </c>
      <c r="M6105" s="82">
        <f>((E6105/$F$1)*VLOOKUP(N6105,Currecny_M!$A$1:$P$10,MATCH(Database!C6105,Currecny_M!$A$1:$P$1,0),FALSE))/VLOOKUP('Cover page'!$B$6,Currecny_M!$A$1:$P$10,MATCH(Database!C6105,Currecny_M!$A$1:$P$1,0),FALSE)</f>
        <v>-141.1396</v>
      </c>
      <c r="N6105" s="6" t="str">
        <f>VLOOKUP(B6105,Master!$A$2:$C$11,3,FALSE)</f>
        <v>Thai</v>
      </c>
      <c r="O6105" s="6" t="str">
        <f>VLOOKUP(B6105,Master!$A$2:$C$11,2,FALSE)</f>
        <v>Asia</v>
      </c>
      <c r="Q6105" s="39" t="str">
        <f>VLOOKUP(D6105,GL_Master!$A$1:$D$80,2,FALSE)</f>
        <v>BS</v>
      </c>
      <c r="R6105" s="39" t="str">
        <f>VLOOKUP(D6105,GL_Master!$A$1:$D$80,3,FALSE)</f>
        <v>Accumulated Depreciation</v>
      </c>
      <c r="S6105" s="39" t="str">
        <f>VLOOKUP(D6105,GL_Master!$A$1:$D$80,4,FALSE)</f>
        <v>Accumulated Depreciation</v>
      </c>
    </row>
    <row r="6106" spans="1:19" x14ac:dyDescent="0.25">
      <c r="A6106" s="39" t="s">
        <v>262</v>
      </c>
      <c r="B6106" s="39" t="s">
        <v>43</v>
      </c>
      <c r="C6106" s="7">
        <v>44075</v>
      </c>
      <c r="D6106" s="39" t="s">
        <v>69</v>
      </c>
      <c r="E6106" s="39">
        <v>111232</v>
      </c>
      <c r="F6106" s="82">
        <f t="shared" si="285"/>
        <v>111.232</v>
      </c>
      <c r="G6106" s="39">
        <f>VLOOKUP(N6106,Currecny_M!$A$1:$P$10,2,FALSE)</f>
        <v>2.35</v>
      </c>
      <c r="H6106" s="39">
        <f>MATCH(C6106,Currecny_M!$A$1:$P$1,0)</f>
        <v>7</v>
      </c>
      <c r="I6106" s="39">
        <f>VLOOKUP(N6106,Currecny_M!$A$1:$P$10,MATCH(Database!C6106,Currecny_M!$A$1:$P$1,0),FALSE)</f>
        <v>2.4500000000000002</v>
      </c>
      <c r="J6106" s="82">
        <f t="shared" si="286"/>
        <v>272.51840000000004</v>
      </c>
      <c r="K6106" s="39">
        <f>VLOOKUP('Cover page'!$B$6,Currecny_M!$A$1:$P$10,MATCH(Database!C6106,Currecny_M!$A$1:$P$1,0),FALSE)</f>
        <v>1</v>
      </c>
      <c r="L6106" s="82">
        <f t="shared" si="287"/>
        <v>272.51840000000004</v>
      </c>
      <c r="M6106" s="82">
        <f>((E6106/$F$1)*VLOOKUP(N6106,Currecny_M!$A$1:$P$10,MATCH(Database!C6106,Currecny_M!$A$1:$P$1,0),FALSE))/VLOOKUP('Cover page'!$B$6,Currecny_M!$A$1:$P$10,MATCH(Database!C6106,Currecny_M!$A$1:$P$1,0),FALSE)</f>
        <v>272.51840000000004</v>
      </c>
      <c r="N6106" s="6" t="str">
        <f>VLOOKUP(B6106,Master!$A$2:$C$11,3,FALSE)</f>
        <v>Thai</v>
      </c>
      <c r="O6106" s="6" t="str">
        <f>VLOOKUP(B6106,Master!$A$2:$C$11,2,FALSE)</f>
        <v>Asia</v>
      </c>
      <c r="Q6106" s="39" t="str">
        <f>VLOOKUP(D6106,GL_Master!$A$1:$D$80,2,FALSE)</f>
        <v>BS</v>
      </c>
      <c r="R6106" s="39" t="str">
        <f>VLOOKUP(D6106,GL_Master!$A$1:$D$80,3,FALSE)</f>
        <v>Gross Block</v>
      </c>
      <c r="S6106" s="39" t="str">
        <f>VLOOKUP(D6106,GL_Master!$A$1:$D$80,4,FALSE)</f>
        <v>Tangible Fixed assets</v>
      </c>
    </row>
    <row r="6107" spans="1:19" x14ac:dyDescent="0.25">
      <c r="A6107" s="39" t="s">
        <v>262</v>
      </c>
      <c r="B6107" s="39" t="s">
        <v>43</v>
      </c>
      <c r="C6107" s="7">
        <v>44075</v>
      </c>
      <c r="D6107" s="39" t="s">
        <v>70</v>
      </c>
      <c r="E6107" s="39">
        <v>-4098</v>
      </c>
      <c r="F6107" s="82">
        <f t="shared" si="285"/>
        <v>-4.0979999999999999</v>
      </c>
      <c r="G6107" s="39">
        <f>VLOOKUP(N6107,Currecny_M!$A$1:$P$10,2,FALSE)</f>
        <v>2.35</v>
      </c>
      <c r="H6107" s="39">
        <f>MATCH(C6107,Currecny_M!$A$1:$P$1,0)</f>
        <v>7</v>
      </c>
      <c r="I6107" s="39">
        <f>VLOOKUP(N6107,Currecny_M!$A$1:$P$10,MATCH(Database!C6107,Currecny_M!$A$1:$P$1,0),FALSE)</f>
        <v>2.4500000000000002</v>
      </c>
      <c r="J6107" s="82">
        <f t="shared" si="286"/>
        <v>-10.040100000000001</v>
      </c>
      <c r="K6107" s="39">
        <f>VLOOKUP('Cover page'!$B$6,Currecny_M!$A$1:$P$10,MATCH(Database!C6107,Currecny_M!$A$1:$P$1,0),FALSE)</f>
        <v>1</v>
      </c>
      <c r="L6107" s="82">
        <f t="shared" si="287"/>
        <v>-10.040100000000001</v>
      </c>
      <c r="M6107" s="82">
        <f>((E6107/$F$1)*VLOOKUP(N6107,Currecny_M!$A$1:$P$10,MATCH(Database!C6107,Currecny_M!$A$1:$P$1,0),FALSE))/VLOOKUP('Cover page'!$B$6,Currecny_M!$A$1:$P$10,MATCH(Database!C6107,Currecny_M!$A$1:$P$1,0),FALSE)</f>
        <v>-10.040100000000001</v>
      </c>
      <c r="N6107" s="6" t="str">
        <f>VLOOKUP(B6107,Master!$A$2:$C$11,3,FALSE)</f>
        <v>Thai</v>
      </c>
      <c r="O6107" s="6" t="str">
        <f>VLOOKUP(B6107,Master!$A$2:$C$11,2,FALSE)</f>
        <v>Asia</v>
      </c>
      <c r="Q6107" s="39" t="str">
        <f>VLOOKUP(D6107,GL_Master!$A$1:$D$80,2,FALSE)</f>
        <v>BS</v>
      </c>
      <c r="R6107" s="39" t="str">
        <f>VLOOKUP(D6107,GL_Master!$A$1:$D$80,3,FALSE)</f>
        <v>Accumulated Depreciation</v>
      </c>
      <c r="S6107" s="39" t="str">
        <f>VLOOKUP(D6107,GL_Master!$A$1:$D$80,4,FALSE)</f>
        <v>Accumulated Depreciation</v>
      </c>
    </row>
    <row r="6108" spans="1:19" x14ac:dyDescent="0.25">
      <c r="A6108" s="39" t="s">
        <v>262</v>
      </c>
      <c r="B6108" s="39" t="s">
        <v>43</v>
      </c>
      <c r="C6108" s="7">
        <v>44075</v>
      </c>
      <c r="D6108" s="39" t="s">
        <v>71</v>
      </c>
      <c r="E6108" s="39">
        <v>205384</v>
      </c>
      <c r="F6108" s="82">
        <f t="shared" si="285"/>
        <v>205.38399999999999</v>
      </c>
      <c r="G6108" s="39">
        <f>VLOOKUP(N6108,Currecny_M!$A$1:$P$10,2,FALSE)</f>
        <v>2.35</v>
      </c>
      <c r="H6108" s="39">
        <f>MATCH(C6108,Currecny_M!$A$1:$P$1,0)</f>
        <v>7</v>
      </c>
      <c r="I6108" s="39">
        <f>VLOOKUP(N6108,Currecny_M!$A$1:$P$10,MATCH(Database!C6108,Currecny_M!$A$1:$P$1,0),FALSE)</f>
        <v>2.4500000000000002</v>
      </c>
      <c r="J6108" s="82">
        <f t="shared" si="286"/>
        <v>503.19080000000002</v>
      </c>
      <c r="K6108" s="39">
        <f>VLOOKUP('Cover page'!$B$6,Currecny_M!$A$1:$P$10,MATCH(Database!C6108,Currecny_M!$A$1:$P$1,0),FALSE)</f>
        <v>1</v>
      </c>
      <c r="L6108" s="82">
        <f t="shared" si="287"/>
        <v>503.19080000000002</v>
      </c>
      <c r="M6108" s="82">
        <f>((E6108/$F$1)*VLOOKUP(N6108,Currecny_M!$A$1:$P$10,MATCH(Database!C6108,Currecny_M!$A$1:$P$1,0),FALSE))/VLOOKUP('Cover page'!$B$6,Currecny_M!$A$1:$P$10,MATCH(Database!C6108,Currecny_M!$A$1:$P$1,0),FALSE)</f>
        <v>503.19080000000002</v>
      </c>
      <c r="N6108" s="6" t="str">
        <f>VLOOKUP(B6108,Master!$A$2:$C$11,3,FALSE)</f>
        <v>Thai</v>
      </c>
      <c r="O6108" s="6" t="str">
        <f>VLOOKUP(B6108,Master!$A$2:$C$11,2,FALSE)</f>
        <v>Asia</v>
      </c>
      <c r="Q6108" s="39" t="str">
        <f>VLOOKUP(D6108,GL_Master!$A$1:$D$80,2,FALSE)</f>
        <v>BS</v>
      </c>
      <c r="R6108" s="39" t="str">
        <f>VLOOKUP(D6108,GL_Master!$A$1:$D$80,3,FALSE)</f>
        <v>Gross Block</v>
      </c>
      <c r="S6108" s="39" t="str">
        <f>VLOOKUP(D6108,GL_Master!$A$1:$D$80,4,FALSE)</f>
        <v>Tangible Fixed assets</v>
      </c>
    </row>
    <row r="6109" spans="1:19" x14ac:dyDescent="0.25">
      <c r="A6109" s="39" t="s">
        <v>262</v>
      </c>
      <c r="B6109" s="39" t="s">
        <v>43</v>
      </c>
      <c r="C6109" s="7">
        <v>44075</v>
      </c>
      <c r="D6109" s="39" t="s">
        <v>72</v>
      </c>
      <c r="E6109" s="39">
        <v>1654</v>
      </c>
      <c r="F6109" s="82">
        <f t="shared" si="285"/>
        <v>1.6539999999999999</v>
      </c>
      <c r="G6109" s="39">
        <f>VLOOKUP(N6109,Currecny_M!$A$1:$P$10,2,FALSE)</f>
        <v>2.35</v>
      </c>
      <c r="H6109" s="39">
        <f>MATCH(C6109,Currecny_M!$A$1:$P$1,0)</f>
        <v>7</v>
      </c>
      <c r="I6109" s="39">
        <f>VLOOKUP(N6109,Currecny_M!$A$1:$P$10,MATCH(Database!C6109,Currecny_M!$A$1:$P$1,0),FALSE)</f>
        <v>2.4500000000000002</v>
      </c>
      <c r="J6109" s="82">
        <f t="shared" si="286"/>
        <v>4.0522999999999998</v>
      </c>
      <c r="K6109" s="39">
        <f>VLOOKUP('Cover page'!$B$6,Currecny_M!$A$1:$P$10,MATCH(Database!C6109,Currecny_M!$A$1:$P$1,0),FALSE)</f>
        <v>1</v>
      </c>
      <c r="L6109" s="82">
        <f t="shared" si="287"/>
        <v>4.0522999999999998</v>
      </c>
      <c r="M6109" s="82">
        <f>((E6109/$F$1)*VLOOKUP(N6109,Currecny_M!$A$1:$P$10,MATCH(Database!C6109,Currecny_M!$A$1:$P$1,0),FALSE))/VLOOKUP('Cover page'!$B$6,Currecny_M!$A$1:$P$10,MATCH(Database!C6109,Currecny_M!$A$1:$P$1,0),FALSE)</f>
        <v>4.0522999999999998</v>
      </c>
      <c r="N6109" s="6" t="str">
        <f>VLOOKUP(B6109,Master!$A$2:$C$11,3,FALSE)</f>
        <v>Thai</v>
      </c>
      <c r="O6109" s="6" t="str">
        <f>VLOOKUP(B6109,Master!$A$2:$C$11,2,FALSE)</f>
        <v>Asia</v>
      </c>
      <c r="Q6109" s="39" t="str">
        <f>VLOOKUP(D6109,GL_Master!$A$1:$D$80,2,FALSE)</f>
        <v>BS</v>
      </c>
      <c r="R6109" s="39" t="str">
        <f>VLOOKUP(D6109,GL_Master!$A$1:$D$80,3,FALSE)</f>
        <v>Gross Block</v>
      </c>
      <c r="S6109" s="39" t="str">
        <f>VLOOKUP(D6109,GL_Master!$A$1:$D$80,4,FALSE)</f>
        <v>Tangible Fixed assets</v>
      </c>
    </row>
    <row r="6110" spans="1:19" x14ac:dyDescent="0.25">
      <c r="A6110" s="39" t="s">
        <v>262</v>
      </c>
      <c r="B6110" s="39" t="s">
        <v>43</v>
      </c>
      <c r="C6110" s="7">
        <v>44075</v>
      </c>
      <c r="D6110" s="39" t="s">
        <v>73</v>
      </c>
      <c r="E6110" s="39">
        <v>781</v>
      </c>
      <c r="F6110" s="82">
        <f t="shared" si="285"/>
        <v>0.78100000000000003</v>
      </c>
      <c r="G6110" s="39">
        <f>VLOOKUP(N6110,Currecny_M!$A$1:$P$10,2,FALSE)</f>
        <v>2.35</v>
      </c>
      <c r="H6110" s="39">
        <f>MATCH(C6110,Currecny_M!$A$1:$P$1,0)</f>
        <v>7</v>
      </c>
      <c r="I6110" s="39">
        <f>VLOOKUP(N6110,Currecny_M!$A$1:$P$10,MATCH(Database!C6110,Currecny_M!$A$1:$P$1,0),FALSE)</f>
        <v>2.4500000000000002</v>
      </c>
      <c r="J6110" s="82">
        <f t="shared" si="286"/>
        <v>1.9134500000000001</v>
      </c>
      <c r="K6110" s="39">
        <f>VLOOKUP('Cover page'!$B$6,Currecny_M!$A$1:$P$10,MATCH(Database!C6110,Currecny_M!$A$1:$P$1,0),FALSE)</f>
        <v>1</v>
      </c>
      <c r="L6110" s="82">
        <f t="shared" si="287"/>
        <v>1.9134500000000001</v>
      </c>
      <c r="M6110" s="82">
        <f>((E6110/$F$1)*VLOOKUP(N6110,Currecny_M!$A$1:$P$10,MATCH(Database!C6110,Currecny_M!$A$1:$P$1,0),FALSE))/VLOOKUP('Cover page'!$B$6,Currecny_M!$A$1:$P$10,MATCH(Database!C6110,Currecny_M!$A$1:$P$1,0),FALSE)</f>
        <v>1.9134500000000001</v>
      </c>
      <c r="N6110" s="6" t="str">
        <f>VLOOKUP(B6110,Master!$A$2:$C$11,3,FALSE)</f>
        <v>Thai</v>
      </c>
      <c r="O6110" s="6" t="str">
        <f>VLOOKUP(B6110,Master!$A$2:$C$11,2,FALSE)</f>
        <v>Asia</v>
      </c>
      <c r="Q6110" s="39" t="str">
        <f>VLOOKUP(D6110,GL_Master!$A$1:$D$80,2,FALSE)</f>
        <v>BS</v>
      </c>
      <c r="R6110" s="39" t="str">
        <f>VLOOKUP(D6110,GL_Master!$A$1:$D$80,3,FALSE)</f>
        <v>Gross Block</v>
      </c>
      <c r="S6110" s="39" t="str">
        <f>VLOOKUP(D6110,GL_Master!$A$1:$D$80,4,FALSE)</f>
        <v>Tangible Fixed assets</v>
      </c>
    </row>
    <row r="6111" spans="1:19" x14ac:dyDescent="0.25">
      <c r="A6111" s="39" t="s">
        <v>262</v>
      </c>
      <c r="B6111" s="39" t="s">
        <v>43</v>
      </c>
      <c r="C6111" s="7">
        <v>44075</v>
      </c>
      <c r="D6111" s="39" t="s">
        <v>74</v>
      </c>
      <c r="E6111" s="39">
        <v>-186189</v>
      </c>
      <c r="F6111" s="82">
        <f t="shared" si="285"/>
        <v>-186.18899999999999</v>
      </c>
      <c r="G6111" s="39">
        <f>VLOOKUP(N6111,Currecny_M!$A$1:$P$10,2,FALSE)</f>
        <v>2.35</v>
      </c>
      <c r="H6111" s="39">
        <f>MATCH(C6111,Currecny_M!$A$1:$P$1,0)</f>
        <v>7</v>
      </c>
      <c r="I6111" s="39">
        <f>VLOOKUP(N6111,Currecny_M!$A$1:$P$10,MATCH(Database!C6111,Currecny_M!$A$1:$P$1,0),FALSE)</f>
        <v>2.4500000000000002</v>
      </c>
      <c r="J6111" s="82">
        <f t="shared" si="286"/>
        <v>-456.16305</v>
      </c>
      <c r="K6111" s="39">
        <f>VLOOKUP('Cover page'!$B$6,Currecny_M!$A$1:$P$10,MATCH(Database!C6111,Currecny_M!$A$1:$P$1,0),FALSE)</f>
        <v>1</v>
      </c>
      <c r="L6111" s="82">
        <f t="shared" si="287"/>
        <v>-456.16305</v>
      </c>
      <c r="M6111" s="82">
        <f>((E6111/$F$1)*VLOOKUP(N6111,Currecny_M!$A$1:$P$10,MATCH(Database!C6111,Currecny_M!$A$1:$P$1,0),FALSE))/VLOOKUP('Cover page'!$B$6,Currecny_M!$A$1:$P$10,MATCH(Database!C6111,Currecny_M!$A$1:$P$1,0),FALSE)</f>
        <v>-456.16305</v>
      </c>
      <c r="N6111" s="6" t="str">
        <f>VLOOKUP(B6111,Master!$A$2:$C$11,3,FALSE)</f>
        <v>Thai</v>
      </c>
      <c r="O6111" s="6" t="str">
        <f>VLOOKUP(B6111,Master!$A$2:$C$11,2,FALSE)</f>
        <v>Asia</v>
      </c>
      <c r="Q6111" s="39" t="str">
        <f>VLOOKUP(D6111,GL_Master!$A$1:$D$80,2,FALSE)</f>
        <v>BS</v>
      </c>
      <c r="R6111" s="39" t="str">
        <f>VLOOKUP(D6111,GL_Master!$A$1:$D$80,3,FALSE)</f>
        <v>Accumulated Depreciation</v>
      </c>
      <c r="S6111" s="39" t="str">
        <f>VLOOKUP(D6111,GL_Master!$A$1:$D$80,4,FALSE)</f>
        <v>Accumulated Depreciation</v>
      </c>
    </row>
    <row r="6112" spans="1:19" x14ac:dyDescent="0.25">
      <c r="A6112" s="39" t="s">
        <v>262</v>
      </c>
      <c r="B6112" s="39" t="s">
        <v>43</v>
      </c>
      <c r="C6112" s="7">
        <v>44075</v>
      </c>
      <c r="D6112" s="39" t="s">
        <v>21</v>
      </c>
      <c r="E6112" s="39">
        <v>16545</v>
      </c>
      <c r="F6112" s="82">
        <f t="shared" si="285"/>
        <v>16.545000000000002</v>
      </c>
      <c r="G6112" s="39">
        <f>VLOOKUP(N6112,Currecny_M!$A$1:$P$10,2,FALSE)</f>
        <v>2.35</v>
      </c>
      <c r="H6112" s="39">
        <f>MATCH(C6112,Currecny_M!$A$1:$P$1,0)</f>
        <v>7</v>
      </c>
      <c r="I6112" s="39">
        <f>VLOOKUP(N6112,Currecny_M!$A$1:$P$10,MATCH(Database!C6112,Currecny_M!$A$1:$P$1,0),FALSE)</f>
        <v>2.4500000000000002</v>
      </c>
      <c r="J6112" s="82">
        <f t="shared" si="286"/>
        <v>40.535250000000005</v>
      </c>
      <c r="K6112" s="39">
        <f>VLOOKUP('Cover page'!$B$6,Currecny_M!$A$1:$P$10,MATCH(Database!C6112,Currecny_M!$A$1:$P$1,0),FALSE)</f>
        <v>1</v>
      </c>
      <c r="L6112" s="82">
        <f t="shared" si="287"/>
        <v>40.535250000000005</v>
      </c>
      <c r="M6112" s="82">
        <f>((E6112/$F$1)*VLOOKUP(N6112,Currecny_M!$A$1:$P$10,MATCH(Database!C6112,Currecny_M!$A$1:$P$1,0),FALSE))/VLOOKUP('Cover page'!$B$6,Currecny_M!$A$1:$P$10,MATCH(Database!C6112,Currecny_M!$A$1:$P$1,0),FALSE)</f>
        <v>40.535250000000005</v>
      </c>
      <c r="N6112" s="6" t="str">
        <f>VLOOKUP(B6112,Master!$A$2:$C$11,3,FALSE)</f>
        <v>Thai</v>
      </c>
      <c r="O6112" s="6" t="str">
        <f>VLOOKUP(B6112,Master!$A$2:$C$11,2,FALSE)</f>
        <v>Asia</v>
      </c>
      <c r="Q6112" s="39" t="str">
        <f>VLOOKUP(D6112,GL_Master!$A$1:$D$80,2,FALSE)</f>
        <v>BS</v>
      </c>
      <c r="R6112" s="39" t="str">
        <f>VLOOKUP(D6112,GL_Master!$A$1:$D$80,3,FALSE)</f>
        <v>Gross Block</v>
      </c>
      <c r="S6112" s="39" t="str">
        <f>VLOOKUP(D6112,GL_Master!$A$1:$D$80,4,FALSE)</f>
        <v>Tangible Fixed assets</v>
      </c>
    </row>
    <row r="6113" spans="1:19" x14ac:dyDescent="0.25">
      <c r="A6113" s="39" t="s">
        <v>262</v>
      </c>
      <c r="B6113" s="39" t="s">
        <v>43</v>
      </c>
      <c r="C6113" s="7">
        <v>44075</v>
      </c>
      <c r="D6113" s="39" t="s">
        <v>27</v>
      </c>
      <c r="E6113" s="39">
        <v>35157</v>
      </c>
      <c r="F6113" s="82">
        <f t="shared" si="285"/>
        <v>35.156999999999996</v>
      </c>
      <c r="G6113" s="39">
        <f>VLOOKUP(N6113,Currecny_M!$A$1:$P$10,2,FALSE)</f>
        <v>2.35</v>
      </c>
      <c r="H6113" s="39">
        <f>MATCH(C6113,Currecny_M!$A$1:$P$1,0)</f>
        <v>7</v>
      </c>
      <c r="I6113" s="39">
        <f>VLOOKUP(N6113,Currecny_M!$A$1:$P$10,MATCH(Database!C6113,Currecny_M!$A$1:$P$1,0),FALSE)</f>
        <v>2.4500000000000002</v>
      </c>
      <c r="J6113" s="82">
        <f t="shared" si="286"/>
        <v>86.134649999999993</v>
      </c>
      <c r="K6113" s="39">
        <f>VLOOKUP('Cover page'!$B$6,Currecny_M!$A$1:$P$10,MATCH(Database!C6113,Currecny_M!$A$1:$P$1,0),FALSE)</f>
        <v>1</v>
      </c>
      <c r="L6113" s="82">
        <f t="shared" si="287"/>
        <v>86.134649999999993</v>
      </c>
      <c r="M6113" s="82">
        <f>((E6113/$F$1)*VLOOKUP(N6113,Currecny_M!$A$1:$P$10,MATCH(Database!C6113,Currecny_M!$A$1:$P$1,0),FALSE))/VLOOKUP('Cover page'!$B$6,Currecny_M!$A$1:$P$10,MATCH(Database!C6113,Currecny_M!$A$1:$P$1,0),FALSE)</f>
        <v>86.134649999999993</v>
      </c>
      <c r="N6113" s="6" t="str">
        <f>VLOOKUP(B6113,Master!$A$2:$C$11,3,FALSE)</f>
        <v>Thai</v>
      </c>
      <c r="O6113" s="6" t="str">
        <f>VLOOKUP(B6113,Master!$A$2:$C$11,2,FALSE)</f>
        <v>Asia</v>
      </c>
      <c r="Q6113" s="39" t="str">
        <f>VLOOKUP(D6113,GL_Master!$A$1:$D$80,2,FALSE)</f>
        <v>BS</v>
      </c>
      <c r="R6113" s="39" t="str">
        <f>VLOOKUP(D6113,GL_Master!$A$1:$D$80,3,FALSE)</f>
        <v>Gross Block</v>
      </c>
      <c r="S6113" s="39" t="str">
        <f>VLOOKUP(D6113,GL_Master!$A$1:$D$80,4,FALSE)</f>
        <v>Tangible Fixed assets</v>
      </c>
    </row>
    <row r="6114" spans="1:19" x14ac:dyDescent="0.25">
      <c r="A6114" s="39" t="s">
        <v>262</v>
      </c>
      <c r="B6114" s="39" t="s">
        <v>43</v>
      </c>
      <c r="C6114" s="7">
        <v>44075</v>
      </c>
      <c r="D6114" s="39" t="s">
        <v>75</v>
      </c>
      <c r="E6114" s="39">
        <v>-820</v>
      </c>
      <c r="F6114" s="82">
        <f t="shared" si="285"/>
        <v>-0.82</v>
      </c>
      <c r="G6114" s="39">
        <f>VLOOKUP(N6114,Currecny_M!$A$1:$P$10,2,FALSE)</f>
        <v>2.35</v>
      </c>
      <c r="H6114" s="39">
        <f>MATCH(C6114,Currecny_M!$A$1:$P$1,0)</f>
        <v>7</v>
      </c>
      <c r="I6114" s="39">
        <f>VLOOKUP(N6114,Currecny_M!$A$1:$P$10,MATCH(Database!C6114,Currecny_M!$A$1:$P$1,0),FALSE)</f>
        <v>2.4500000000000002</v>
      </c>
      <c r="J6114" s="82">
        <f t="shared" si="286"/>
        <v>-2.0089999999999999</v>
      </c>
      <c r="K6114" s="39">
        <f>VLOOKUP('Cover page'!$B$6,Currecny_M!$A$1:$P$10,MATCH(Database!C6114,Currecny_M!$A$1:$P$1,0),FALSE)</f>
        <v>1</v>
      </c>
      <c r="L6114" s="82">
        <f t="shared" si="287"/>
        <v>-2.0089999999999999</v>
      </c>
      <c r="M6114" s="82">
        <f>((E6114/$F$1)*VLOOKUP(N6114,Currecny_M!$A$1:$P$10,MATCH(Database!C6114,Currecny_M!$A$1:$P$1,0),FALSE))/VLOOKUP('Cover page'!$B$6,Currecny_M!$A$1:$P$10,MATCH(Database!C6114,Currecny_M!$A$1:$P$1,0),FALSE)</f>
        <v>-2.0089999999999999</v>
      </c>
      <c r="N6114" s="6" t="str">
        <f>VLOOKUP(B6114,Master!$A$2:$C$11,3,FALSE)</f>
        <v>Thai</v>
      </c>
      <c r="O6114" s="6" t="str">
        <f>VLOOKUP(B6114,Master!$A$2:$C$11,2,FALSE)</f>
        <v>Asia</v>
      </c>
      <c r="Q6114" s="39" t="str">
        <f>VLOOKUP(D6114,GL_Master!$A$1:$D$80,2,FALSE)</f>
        <v>BS</v>
      </c>
      <c r="R6114" s="39" t="str">
        <f>VLOOKUP(D6114,GL_Master!$A$1:$D$80,3,FALSE)</f>
        <v>Gross Block</v>
      </c>
      <c r="S6114" s="39" t="str">
        <f>VLOOKUP(D6114,GL_Master!$A$1:$D$80,4,FALSE)</f>
        <v>Tangible Fixed assets</v>
      </c>
    </row>
    <row r="6115" spans="1:19" x14ac:dyDescent="0.25">
      <c r="A6115" s="39" t="s">
        <v>262</v>
      </c>
      <c r="B6115" s="39" t="s">
        <v>43</v>
      </c>
      <c r="C6115" s="7">
        <v>44075</v>
      </c>
      <c r="D6115" s="39" t="s">
        <v>76</v>
      </c>
      <c r="E6115" s="39">
        <v>19723</v>
      </c>
      <c r="F6115" s="82">
        <f t="shared" si="285"/>
        <v>19.722999999999999</v>
      </c>
      <c r="G6115" s="39">
        <f>VLOOKUP(N6115,Currecny_M!$A$1:$P$10,2,FALSE)</f>
        <v>2.35</v>
      </c>
      <c r="H6115" s="39">
        <f>MATCH(C6115,Currecny_M!$A$1:$P$1,0)</f>
        <v>7</v>
      </c>
      <c r="I6115" s="39">
        <f>VLOOKUP(N6115,Currecny_M!$A$1:$P$10,MATCH(Database!C6115,Currecny_M!$A$1:$P$1,0),FALSE)</f>
        <v>2.4500000000000002</v>
      </c>
      <c r="J6115" s="82">
        <f t="shared" si="286"/>
        <v>48.321350000000002</v>
      </c>
      <c r="K6115" s="39">
        <f>VLOOKUP('Cover page'!$B$6,Currecny_M!$A$1:$P$10,MATCH(Database!C6115,Currecny_M!$A$1:$P$1,0),FALSE)</f>
        <v>1</v>
      </c>
      <c r="L6115" s="82">
        <f t="shared" si="287"/>
        <v>48.321350000000002</v>
      </c>
      <c r="M6115" s="82">
        <f>((E6115/$F$1)*VLOOKUP(N6115,Currecny_M!$A$1:$P$10,MATCH(Database!C6115,Currecny_M!$A$1:$P$1,0),FALSE))/VLOOKUP('Cover page'!$B$6,Currecny_M!$A$1:$P$10,MATCH(Database!C6115,Currecny_M!$A$1:$P$1,0),FALSE)</f>
        <v>48.321350000000002</v>
      </c>
      <c r="N6115" s="6" t="str">
        <f>VLOOKUP(B6115,Master!$A$2:$C$11,3,FALSE)</f>
        <v>Thai</v>
      </c>
      <c r="O6115" s="6" t="str">
        <f>VLOOKUP(B6115,Master!$A$2:$C$11,2,FALSE)</f>
        <v>Asia</v>
      </c>
      <c r="Q6115" s="39" t="str">
        <f>VLOOKUP(D6115,GL_Master!$A$1:$D$80,2,FALSE)</f>
        <v>BS</v>
      </c>
      <c r="R6115" s="39" t="str">
        <f>VLOOKUP(D6115,GL_Master!$A$1:$D$80,3,FALSE)</f>
        <v>Inventories</v>
      </c>
      <c r="S6115" s="39" t="str">
        <f>VLOOKUP(D6115,GL_Master!$A$1:$D$80,4,FALSE)</f>
        <v>Inventory</v>
      </c>
    </row>
    <row r="6116" spans="1:19" x14ac:dyDescent="0.25">
      <c r="A6116" s="39" t="s">
        <v>262</v>
      </c>
      <c r="B6116" s="39" t="s">
        <v>43</v>
      </c>
      <c r="C6116" s="7">
        <v>44075</v>
      </c>
      <c r="D6116" s="39" t="s">
        <v>77</v>
      </c>
      <c r="E6116" s="39">
        <v>53081</v>
      </c>
      <c r="F6116" s="82">
        <f t="shared" si="285"/>
        <v>53.081000000000003</v>
      </c>
      <c r="G6116" s="39">
        <f>VLOOKUP(N6116,Currecny_M!$A$1:$P$10,2,FALSE)</f>
        <v>2.35</v>
      </c>
      <c r="H6116" s="39">
        <f>MATCH(C6116,Currecny_M!$A$1:$P$1,0)</f>
        <v>7</v>
      </c>
      <c r="I6116" s="39">
        <f>VLOOKUP(N6116,Currecny_M!$A$1:$P$10,MATCH(Database!C6116,Currecny_M!$A$1:$P$1,0),FALSE)</f>
        <v>2.4500000000000002</v>
      </c>
      <c r="J6116" s="82">
        <f t="shared" si="286"/>
        <v>130.04845000000003</v>
      </c>
      <c r="K6116" s="39">
        <f>VLOOKUP('Cover page'!$B$6,Currecny_M!$A$1:$P$10,MATCH(Database!C6116,Currecny_M!$A$1:$P$1,0),FALSE)</f>
        <v>1</v>
      </c>
      <c r="L6116" s="82">
        <f t="shared" si="287"/>
        <v>130.04845000000003</v>
      </c>
      <c r="M6116" s="82">
        <f>((E6116/$F$1)*VLOOKUP(N6116,Currecny_M!$A$1:$P$10,MATCH(Database!C6116,Currecny_M!$A$1:$P$1,0),FALSE))/VLOOKUP('Cover page'!$B$6,Currecny_M!$A$1:$P$10,MATCH(Database!C6116,Currecny_M!$A$1:$P$1,0),FALSE)</f>
        <v>130.04845000000003</v>
      </c>
      <c r="N6116" s="6" t="str">
        <f>VLOOKUP(B6116,Master!$A$2:$C$11,3,FALSE)</f>
        <v>Thai</v>
      </c>
      <c r="O6116" s="6" t="str">
        <f>VLOOKUP(B6116,Master!$A$2:$C$11,2,FALSE)</f>
        <v>Asia</v>
      </c>
      <c r="Q6116" s="39" t="str">
        <f>VLOOKUP(D6116,GL_Master!$A$1:$D$80,2,FALSE)</f>
        <v>BS</v>
      </c>
      <c r="R6116" s="39" t="str">
        <f>VLOOKUP(D6116,GL_Master!$A$1:$D$80,3,FALSE)</f>
        <v>Inventories</v>
      </c>
      <c r="S6116" s="39" t="str">
        <f>VLOOKUP(D6116,GL_Master!$A$1:$D$80,4,FALSE)</f>
        <v>Inventory</v>
      </c>
    </row>
    <row r="6117" spans="1:19" x14ac:dyDescent="0.25">
      <c r="A6117" s="39" t="s">
        <v>262</v>
      </c>
      <c r="B6117" s="39" t="s">
        <v>43</v>
      </c>
      <c r="C6117" s="7">
        <v>44075</v>
      </c>
      <c r="D6117" s="39" t="s">
        <v>2</v>
      </c>
      <c r="E6117" s="39">
        <v>5320769</v>
      </c>
      <c r="F6117" s="82">
        <f t="shared" si="285"/>
        <v>5320.7690000000002</v>
      </c>
      <c r="G6117" s="39">
        <f>VLOOKUP(N6117,Currecny_M!$A$1:$P$10,2,FALSE)</f>
        <v>2.35</v>
      </c>
      <c r="H6117" s="39">
        <f>MATCH(C6117,Currecny_M!$A$1:$P$1,0)</f>
        <v>7</v>
      </c>
      <c r="I6117" s="39">
        <f>VLOOKUP(N6117,Currecny_M!$A$1:$P$10,MATCH(Database!C6117,Currecny_M!$A$1:$P$1,0),FALSE)</f>
        <v>2.4500000000000002</v>
      </c>
      <c r="J6117" s="82">
        <f t="shared" si="286"/>
        <v>13035.884050000002</v>
      </c>
      <c r="K6117" s="39">
        <f>VLOOKUP('Cover page'!$B$6,Currecny_M!$A$1:$P$10,MATCH(Database!C6117,Currecny_M!$A$1:$P$1,0),FALSE)</f>
        <v>1</v>
      </c>
      <c r="L6117" s="82">
        <f t="shared" si="287"/>
        <v>13035.884050000002</v>
      </c>
      <c r="M6117" s="82">
        <f>((E6117/$F$1)*VLOOKUP(N6117,Currecny_M!$A$1:$P$10,MATCH(Database!C6117,Currecny_M!$A$1:$P$1,0),FALSE))/VLOOKUP('Cover page'!$B$6,Currecny_M!$A$1:$P$10,MATCH(Database!C6117,Currecny_M!$A$1:$P$1,0),FALSE)</f>
        <v>13035.884050000002</v>
      </c>
      <c r="N6117" s="6" t="str">
        <f>VLOOKUP(B6117,Master!$A$2:$C$11,3,FALSE)</f>
        <v>Thai</v>
      </c>
      <c r="O6117" s="6" t="str">
        <f>VLOOKUP(B6117,Master!$A$2:$C$11,2,FALSE)</f>
        <v>Asia</v>
      </c>
      <c r="Q6117" s="39" t="str">
        <f>VLOOKUP(D6117,GL_Master!$A$1:$D$80,2,FALSE)</f>
        <v>BS</v>
      </c>
      <c r="R6117" s="39" t="str">
        <f>VLOOKUP(D6117,GL_Master!$A$1:$D$80,3,FALSE)</f>
        <v>Trade receivables</v>
      </c>
      <c r="S6117" s="39" t="str">
        <f>VLOOKUP(D6117,GL_Master!$A$1:$D$80,4,FALSE)</f>
        <v>Unsecured, considered good</v>
      </c>
    </row>
    <row r="6118" spans="1:19" x14ac:dyDescent="0.25">
      <c r="A6118" s="39" t="s">
        <v>262</v>
      </c>
      <c r="B6118" s="39" t="s">
        <v>43</v>
      </c>
      <c r="C6118" s="7">
        <v>44075</v>
      </c>
      <c r="D6118" s="39" t="s">
        <v>78</v>
      </c>
      <c r="E6118" s="39">
        <v>812</v>
      </c>
      <c r="F6118" s="82">
        <f t="shared" si="285"/>
        <v>0.81200000000000006</v>
      </c>
      <c r="G6118" s="39">
        <f>VLOOKUP(N6118,Currecny_M!$A$1:$P$10,2,FALSE)</f>
        <v>2.35</v>
      </c>
      <c r="H6118" s="39">
        <f>MATCH(C6118,Currecny_M!$A$1:$P$1,0)</f>
        <v>7</v>
      </c>
      <c r="I6118" s="39">
        <f>VLOOKUP(N6118,Currecny_M!$A$1:$P$10,MATCH(Database!C6118,Currecny_M!$A$1:$P$1,0),FALSE)</f>
        <v>2.4500000000000002</v>
      </c>
      <c r="J6118" s="82">
        <f t="shared" si="286"/>
        <v>1.9894000000000003</v>
      </c>
      <c r="K6118" s="39">
        <f>VLOOKUP('Cover page'!$B$6,Currecny_M!$A$1:$P$10,MATCH(Database!C6118,Currecny_M!$A$1:$P$1,0),FALSE)</f>
        <v>1</v>
      </c>
      <c r="L6118" s="82">
        <f t="shared" si="287"/>
        <v>1.9894000000000003</v>
      </c>
      <c r="M6118" s="82">
        <f>((E6118/$F$1)*VLOOKUP(N6118,Currecny_M!$A$1:$P$10,MATCH(Database!C6118,Currecny_M!$A$1:$P$1,0),FALSE))/VLOOKUP('Cover page'!$B$6,Currecny_M!$A$1:$P$10,MATCH(Database!C6118,Currecny_M!$A$1:$P$1,0),FALSE)</f>
        <v>1.9894000000000003</v>
      </c>
      <c r="N6118" s="6" t="str">
        <f>VLOOKUP(B6118,Master!$A$2:$C$11,3,FALSE)</f>
        <v>Thai</v>
      </c>
      <c r="O6118" s="6" t="str">
        <f>VLOOKUP(B6118,Master!$A$2:$C$11,2,FALSE)</f>
        <v>Asia</v>
      </c>
      <c r="Q6118" s="39" t="str">
        <f>VLOOKUP(D6118,GL_Master!$A$1:$D$80,2,FALSE)</f>
        <v>BS</v>
      </c>
      <c r="R6118" s="39" t="str">
        <f>VLOOKUP(D6118,GL_Master!$A$1:$D$80,3,FALSE)</f>
        <v>Cash &amp; Bank Balances</v>
      </c>
      <c r="S6118" s="39" t="str">
        <f>VLOOKUP(D6118,GL_Master!$A$1:$D$80,4,FALSE)</f>
        <v>Cash In hand</v>
      </c>
    </row>
    <row r="6119" spans="1:19" x14ac:dyDescent="0.25">
      <c r="A6119" s="39" t="s">
        <v>262</v>
      </c>
      <c r="B6119" s="39" t="s">
        <v>43</v>
      </c>
      <c r="C6119" s="7">
        <v>44075</v>
      </c>
      <c r="D6119" s="39" t="s">
        <v>79</v>
      </c>
      <c r="E6119" s="39">
        <v>-210638</v>
      </c>
      <c r="F6119" s="82">
        <f t="shared" si="285"/>
        <v>-210.63800000000001</v>
      </c>
      <c r="G6119" s="39">
        <f>VLOOKUP(N6119,Currecny_M!$A$1:$P$10,2,FALSE)</f>
        <v>2.35</v>
      </c>
      <c r="H6119" s="39">
        <f>MATCH(C6119,Currecny_M!$A$1:$P$1,0)</f>
        <v>7</v>
      </c>
      <c r="I6119" s="39">
        <f>VLOOKUP(N6119,Currecny_M!$A$1:$P$10,MATCH(Database!C6119,Currecny_M!$A$1:$P$1,0),FALSE)</f>
        <v>2.4500000000000002</v>
      </c>
      <c r="J6119" s="82">
        <f t="shared" si="286"/>
        <v>-516.06310000000008</v>
      </c>
      <c r="K6119" s="39">
        <f>VLOOKUP('Cover page'!$B$6,Currecny_M!$A$1:$P$10,MATCH(Database!C6119,Currecny_M!$A$1:$P$1,0),FALSE)</f>
        <v>1</v>
      </c>
      <c r="L6119" s="82">
        <f t="shared" si="287"/>
        <v>-516.06310000000008</v>
      </c>
      <c r="M6119" s="82">
        <f>((E6119/$F$1)*VLOOKUP(N6119,Currecny_M!$A$1:$P$10,MATCH(Database!C6119,Currecny_M!$A$1:$P$1,0),FALSE))/VLOOKUP('Cover page'!$B$6,Currecny_M!$A$1:$P$10,MATCH(Database!C6119,Currecny_M!$A$1:$P$1,0),FALSE)</f>
        <v>-516.06310000000008</v>
      </c>
      <c r="N6119" s="6" t="str">
        <f>VLOOKUP(B6119,Master!$A$2:$C$11,3,FALSE)</f>
        <v>Thai</v>
      </c>
      <c r="O6119" s="6" t="str">
        <f>VLOOKUP(B6119,Master!$A$2:$C$11,2,FALSE)</f>
        <v>Asia</v>
      </c>
      <c r="Q6119" s="39" t="str">
        <f>VLOOKUP(D6119,GL_Master!$A$1:$D$80,2,FALSE)</f>
        <v>BS</v>
      </c>
      <c r="R6119" s="39" t="str">
        <f>VLOOKUP(D6119,GL_Master!$A$1:$D$80,3,FALSE)</f>
        <v>Loan Fund</v>
      </c>
      <c r="S6119" s="39" t="str">
        <f>VLOOKUP(D6119,GL_Master!$A$1:$D$80,4,FALSE)</f>
        <v>Term Loan</v>
      </c>
    </row>
    <row r="6120" spans="1:19" x14ac:dyDescent="0.25">
      <c r="A6120" s="39" t="s">
        <v>262</v>
      </c>
      <c r="B6120" s="39" t="s">
        <v>43</v>
      </c>
      <c r="C6120" s="7">
        <v>44075</v>
      </c>
      <c r="D6120" s="39" t="s">
        <v>80</v>
      </c>
      <c r="E6120" s="39">
        <v>5791</v>
      </c>
      <c r="F6120" s="82">
        <f t="shared" si="285"/>
        <v>5.7910000000000004</v>
      </c>
      <c r="G6120" s="39">
        <f>VLOOKUP(N6120,Currecny_M!$A$1:$P$10,2,FALSE)</f>
        <v>2.35</v>
      </c>
      <c r="H6120" s="39">
        <f>MATCH(C6120,Currecny_M!$A$1:$P$1,0)</f>
        <v>7</v>
      </c>
      <c r="I6120" s="39">
        <f>VLOOKUP(N6120,Currecny_M!$A$1:$P$10,MATCH(Database!C6120,Currecny_M!$A$1:$P$1,0),FALSE)</f>
        <v>2.4500000000000002</v>
      </c>
      <c r="J6120" s="82">
        <f t="shared" si="286"/>
        <v>14.187950000000003</v>
      </c>
      <c r="K6120" s="39">
        <f>VLOOKUP('Cover page'!$B$6,Currecny_M!$A$1:$P$10,MATCH(Database!C6120,Currecny_M!$A$1:$P$1,0),FALSE)</f>
        <v>1</v>
      </c>
      <c r="L6120" s="82">
        <f t="shared" si="287"/>
        <v>14.187950000000003</v>
      </c>
      <c r="M6120" s="82">
        <f>((E6120/$F$1)*VLOOKUP(N6120,Currecny_M!$A$1:$P$10,MATCH(Database!C6120,Currecny_M!$A$1:$P$1,0),FALSE))/VLOOKUP('Cover page'!$B$6,Currecny_M!$A$1:$P$10,MATCH(Database!C6120,Currecny_M!$A$1:$P$1,0),FALSE)</f>
        <v>14.187950000000003</v>
      </c>
      <c r="N6120" s="6" t="str">
        <f>VLOOKUP(B6120,Master!$A$2:$C$11,3,FALSE)</f>
        <v>Thai</v>
      </c>
      <c r="O6120" s="6" t="str">
        <f>VLOOKUP(B6120,Master!$A$2:$C$11,2,FALSE)</f>
        <v>Asia</v>
      </c>
      <c r="Q6120" s="39" t="str">
        <f>VLOOKUP(D6120,GL_Master!$A$1:$D$80,2,FALSE)</f>
        <v>BS</v>
      </c>
      <c r="R6120" s="39" t="str">
        <f>VLOOKUP(D6120,GL_Master!$A$1:$D$80,3,FALSE)</f>
        <v>Cash &amp; Bank Balances</v>
      </c>
      <c r="S6120" s="39" t="str">
        <f>VLOOKUP(D6120,GL_Master!$A$1:$D$80,4,FALSE)</f>
        <v xml:space="preserve">      On Current Accounts</v>
      </c>
    </row>
    <row r="6121" spans="1:19" x14ac:dyDescent="0.25">
      <c r="A6121" s="39" t="s">
        <v>262</v>
      </c>
      <c r="B6121" s="39" t="s">
        <v>43</v>
      </c>
      <c r="C6121" s="7">
        <v>44075</v>
      </c>
      <c r="D6121" s="39" t="s">
        <v>81</v>
      </c>
      <c r="E6121" s="39">
        <v>397624</v>
      </c>
      <c r="F6121" s="82">
        <f t="shared" si="285"/>
        <v>397.62400000000002</v>
      </c>
      <c r="G6121" s="39">
        <f>VLOOKUP(N6121,Currecny_M!$A$1:$P$10,2,FALSE)</f>
        <v>2.35</v>
      </c>
      <c r="H6121" s="39">
        <f>MATCH(C6121,Currecny_M!$A$1:$P$1,0)</f>
        <v>7</v>
      </c>
      <c r="I6121" s="39">
        <f>VLOOKUP(N6121,Currecny_M!$A$1:$P$10,MATCH(Database!C6121,Currecny_M!$A$1:$P$1,0),FALSE)</f>
        <v>2.4500000000000002</v>
      </c>
      <c r="J6121" s="82">
        <f t="shared" si="286"/>
        <v>974.17880000000014</v>
      </c>
      <c r="K6121" s="39">
        <f>VLOOKUP('Cover page'!$B$6,Currecny_M!$A$1:$P$10,MATCH(Database!C6121,Currecny_M!$A$1:$P$1,0),FALSE)</f>
        <v>1</v>
      </c>
      <c r="L6121" s="82">
        <f t="shared" si="287"/>
        <v>974.17880000000014</v>
      </c>
      <c r="M6121" s="82">
        <f>((E6121/$F$1)*VLOOKUP(N6121,Currecny_M!$A$1:$P$10,MATCH(Database!C6121,Currecny_M!$A$1:$P$1,0),FALSE))/VLOOKUP('Cover page'!$B$6,Currecny_M!$A$1:$P$10,MATCH(Database!C6121,Currecny_M!$A$1:$P$1,0),FALSE)</f>
        <v>974.17880000000014</v>
      </c>
      <c r="N6121" s="6" t="str">
        <f>VLOOKUP(B6121,Master!$A$2:$C$11,3,FALSE)</f>
        <v>Thai</v>
      </c>
      <c r="O6121" s="6" t="str">
        <f>VLOOKUP(B6121,Master!$A$2:$C$11,2,FALSE)</f>
        <v>Asia</v>
      </c>
      <c r="Q6121" s="39" t="str">
        <f>VLOOKUP(D6121,GL_Master!$A$1:$D$80,2,FALSE)</f>
        <v>BS</v>
      </c>
      <c r="R6121" s="39" t="str">
        <f>VLOOKUP(D6121,GL_Master!$A$1:$D$80,3,FALSE)</f>
        <v>Other Current Assets</v>
      </c>
      <c r="S6121" s="39" t="str">
        <f>VLOOKUP(D6121,GL_Master!$A$1:$D$80,4,FALSE)</f>
        <v>Advance tax recoverable (net of provision )</v>
      </c>
    </row>
    <row r="6122" spans="1:19" x14ac:dyDescent="0.25">
      <c r="A6122" s="39" t="s">
        <v>262</v>
      </c>
      <c r="B6122" s="39" t="s">
        <v>43</v>
      </c>
      <c r="C6122" s="7">
        <v>44075</v>
      </c>
      <c r="D6122" s="39" t="s">
        <v>19</v>
      </c>
      <c r="E6122" s="39">
        <v>3945</v>
      </c>
      <c r="F6122" s="82">
        <f t="shared" si="285"/>
        <v>3.9449999999999998</v>
      </c>
      <c r="G6122" s="39">
        <f>VLOOKUP(N6122,Currecny_M!$A$1:$P$10,2,FALSE)</f>
        <v>2.35</v>
      </c>
      <c r="H6122" s="39">
        <f>MATCH(C6122,Currecny_M!$A$1:$P$1,0)</f>
        <v>7</v>
      </c>
      <c r="I6122" s="39">
        <f>VLOOKUP(N6122,Currecny_M!$A$1:$P$10,MATCH(Database!C6122,Currecny_M!$A$1:$P$1,0),FALSE)</f>
        <v>2.4500000000000002</v>
      </c>
      <c r="J6122" s="82">
        <f t="shared" si="286"/>
        <v>9.6652500000000003</v>
      </c>
      <c r="K6122" s="39">
        <f>VLOOKUP('Cover page'!$B$6,Currecny_M!$A$1:$P$10,MATCH(Database!C6122,Currecny_M!$A$1:$P$1,0),FALSE)</f>
        <v>1</v>
      </c>
      <c r="L6122" s="82">
        <f t="shared" si="287"/>
        <v>9.6652500000000003</v>
      </c>
      <c r="M6122" s="82">
        <f>((E6122/$F$1)*VLOOKUP(N6122,Currecny_M!$A$1:$P$10,MATCH(Database!C6122,Currecny_M!$A$1:$P$1,0),FALSE))/VLOOKUP('Cover page'!$B$6,Currecny_M!$A$1:$P$10,MATCH(Database!C6122,Currecny_M!$A$1:$P$1,0),FALSE)</f>
        <v>9.6652500000000003</v>
      </c>
      <c r="N6122" s="6" t="str">
        <f>VLOOKUP(B6122,Master!$A$2:$C$11,3,FALSE)</f>
        <v>Thai</v>
      </c>
      <c r="O6122" s="6" t="str">
        <f>VLOOKUP(B6122,Master!$A$2:$C$11,2,FALSE)</f>
        <v>Asia</v>
      </c>
      <c r="Q6122" s="39" t="str">
        <f>VLOOKUP(D6122,GL_Master!$A$1:$D$80,2,FALSE)</f>
        <v>BS</v>
      </c>
      <c r="R6122" s="39" t="str">
        <f>VLOOKUP(D6122,GL_Master!$A$1:$D$80,3,FALSE)</f>
        <v>Short-term loan and advances</v>
      </c>
      <c r="S6122" s="39" t="str">
        <f>VLOOKUP(D6122,GL_Master!$A$1:$D$80,4,FALSE)</f>
        <v>Prepaid expenses</v>
      </c>
    </row>
    <row r="6123" spans="1:19" x14ac:dyDescent="0.25">
      <c r="A6123" s="39" t="s">
        <v>262</v>
      </c>
      <c r="B6123" s="39" t="s">
        <v>43</v>
      </c>
      <c r="C6123" s="7">
        <v>44075</v>
      </c>
      <c r="D6123" s="39" t="s">
        <v>82</v>
      </c>
      <c r="E6123" s="39">
        <v>43843</v>
      </c>
      <c r="F6123" s="82">
        <f t="shared" si="285"/>
        <v>43.843000000000004</v>
      </c>
      <c r="G6123" s="39">
        <f>VLOOKUP(N6123,Currecny_M!$A$1:$P$10,2,FALSE)</f>
        <v>2.35</v>
      </c>
      <c r="H6123" s="39">
        <f>MATCH(C6123,Currecny_M!$A$1:$P$1,0)</f>
        <v>7</v>
      </c>
      <c r="I6123" s="39">
        <f>VLOOKUP(N6123,Currecny_M!$A$1:$P$10,MATCH(Database!C6123,Currecny_M!$A$1:$P$1,0),FALSE)</f>
        <v>2.4500000000000002</v>
      </c>
      <c r="J6123" s="82">
        <f t="shared" si="286"/>
        <v>107.41535000000002</v>
      </c>
      <c r="K6123" s="39">
        <f>VLOOKUP('Cover page'!$B$6,Currecny_M!$A$1:$P$10,MATCH(Database!C6123,Currecny_M!$A$1:$P$1,0),FALSE)</f>
        <v>1</v>
      </c>
      <c r="L6123" s="82">
        <f t="shared" si="287"/>
        <v>107.41535000000002</v>
      </c>
      <c r="M6123" s="82">
        <f>((E6123/$F$1)*VLOOKUP(N6123,Currecny_M!$A$1:$P$10,MATCH(Database!C6123,Currecny_M!$A$1:$P$1,0),FALSE))/VLOOKUP('Cover page'!$B$6,Currecny_M!$A$1:$P$10,MATCH(Database!C6123,Currecny_M!$A$1:$P$1,0),FALSE)</f>
        <v>107.41535000000002</v>
      </c>
      <c r="N6123" s="6" t="str">
        <f>VLOOKUP(B6123,Master!$A$2:$C$11,3,FALSE)</f>
        <v>Thai</v>
      </c>
      <c r="O6123" s="6" t="str">
        <f>VLOOKUP(B6123,Master!$A$2:$C$11,2,FALSE)</f>
        <v>Asia</v>
      </c>
      <c r="Q6123" s="39" t="str">
        <f>VLOOKUP(D6123,GL_Master!$A$1:$D$80,2,FALSE)</f>
        <v>BS</v>
      </c>
      <c r="R6123" s="39" t="str">
        <f>VLOOKUP(D6123,GL_Master!$A$1:$D$80,3,FALSE)</f>
        <v>Short-term loan and advances</v>
      </c>
      <c r="S6123" s="39" t="str">
        <f>VLOOKUP(D6123,GL_Master!$A$1:$D$80,4,FALSE)</f>
        <v>Advance to vendor/employees</v>
      </c>
    </row>
    <row r="6124" spans="1:19" x14ac:dyDescent="0.25">
      <c r="A6124" s="39" t="s">
        <v>262</v>
      </c>
      <c r="B6124" s="39" t="s">
        <v>43</v>
      </c>
      <c r="C6124" s="7">
        <v>44075</v>
      </c>
      <c r="D6124" s="39" t="s">
        <v>83</v>
      </c>
      <c r="E6124" s="39">
        <v>27850</v>
      </c>
      <c r="F6124" s="82">
        <f t="shared" si="285"/>
        <v>27.85</v>
      </c>
      <c r="G6124" s="39">
        <f>VLOOKUP(N6124,Currecny_M!$A$1:$P$10,2,FALSE)</f>
        <v>2.35</v>
      </c>
      <c r="H6124" s="39">
        <f>MATCH(C6124,Currecny_M!$A$1:$P$1,0)</f>
        <v>7</v>
      </c>
      <c r="I6124" s="39">
        <f>VLOOKUP(N6124,Currecny_M!$A$1:$P$10,MATCH(Database!C6124,Currecny_M!$A$1:$P$1,0),FALSE)</f>
        <v>2.4500000000000002</v>
      </c>
      <c r="J6124" s="82">
        <f t="shared" si="286"/>
        <v>68.232500000000002</v>
      </c>
      <c r="K6124" s="39">
        <f>VLOOKUP('Cover page'!$B$6,Currecny_M!$A$1:$P$10,MATCH(Database!C6124,Currecny_M!$A$1:$P$1,0),FALSE)</f>
        <v>1</v>
      </c>
      <c r="L6124" s="82">
        <f t="shared" si="287"/>
        <v>68.232500000000002</v>
      </c>
      <c r="M6124" s="82">
        <f>((E6124/$F$1)*VLOOKUP(N6124,Currecny_M!$A$1:$P$10,MATCH(Database!C6124,Currecny_M!$A$1:$P$1,0),FALSE))/VLOOKUP('Cover page'!$B$6,Currecny_M!$A$1:$P$10,MATCH(Database!C6124,Currecny_M!$A$1:$P$1,0),FALSE)</f>
        <v>68.232500000000002</v>
      </c>
      <c r="N6124" s="6" t="str">
        <f>VLOOKUP(B6124,Master!$A$2:$C$11,3,FALSE)</f>
        <v>Thai</v>
      </c>
      <c r="O6124" s="6" t="str">
        <f>VLOOKUP(B6124,Master!$A$2:$C$11,2,FALSE)</f>
        <v>Asia</v>
      </c>
      <c r="Q6124" s="39" t="str">
        <f>VLOOKUP(D6124,GL_Master!$A$1:$D$80,2,FALSE)</f>
        <v>BS</v>
      </c>
      <c r="R6124" s="39" t="str">
        <f>VLOOKUP(D6124,GL_Master!$A$1:$D$80,3,FALSE)</f>
        <v>Other Current Assets</v>
      </c>
      <c r="S6124" s="39" t="str">
        <f>VLOOKUP(D6124,GL_Master!$A$1:$D$80,4,FALSE)</f>
        <v>Security deposits ( Unsecured, considered good)</v>
      </c>
    </row>
    <row r="6125" spans="1:19" x14ac:dyDescent="0.25">
      <c r="A6125" s="39" t="s">
        <v>262</v>
      </c>
      <c r="B6125" s="39" t="s">
        <v>43</v>
      </c>
      <c r="C6125" s="7">
        <v>44075</v>
      </c>
      <c r="D6125" s="39" t="s">
        <v>246</v>
      </c>
      <c r="E6125" s="39">
        <v>-3326676</v>
      </c>
      <c r="F6125" s="82">
        <f t="shared" si="285"/>
        <v>-3326.6759999999999</v>
      </c>
      <c r="G6125" s="39">
        <f>VLOOKUP(N6125,Currecny_M!$A$1:$P$10,2,FALSE)</f>
        <v>2.35</v>
      </c>
      <c r="H6125" s="39">
        <f>MATCH(C6125,Currecny_M!$A$1:$P$1,0)</f>
        <v>7</v>
      </c>
      <c r="I6125" s="39">
        <f>VLOOKUP(N6125,Currecny_M!$A$1:$P$10,MATCH(Database!C6125,Currecny_M!$A$1:$P$1,0),FALSE)</f>
        <v>2.4500000000000002</v>
      </c>
      <c r="J6125" s="82">
        <f t="shared" si="286"/>
        <v>-8150.3562000000002</v>
      </c>
      <c r="K6125" s="39">
        <f>VLOOKUP('Cover page'!$B$6,Currecny_M!$A$1:$P$10,MATCH(Database!C6125,Currecny_M!$A$1:$P$1,0),FALSE)</f>
        <v>1</v>
      </c>
      <c r="L6125" s="82">
        <f t="shared" si="287"/>
        <v>-8150.3562000000002</v>
      </c>
      <c r="M6125" s="82">
        <f>((E6125/$F$1)*VLOOKUP(N6125,Currecny_M!$A$1:$P$10,MATCH(Database!C6125,Currecny_M!$A$1:$P$1,0),FALSE))/VLOOKUP('Cover page'!$B$6,Currecny_M!$A$1:$P$10,MATCH(Database!C6125,Currecny_M!$A$1:$P$1,0),FALSE)</f>
        <v>-8150.3562000000002</v>
      </c>
      <c r="N6125" s="6" t="str">
        <f>VLOOKUP(B6125,Master!$A$2:$C$11,3,FALSE)</f>
        <v>Thai</v>
      </c>
      <c r="O6125" s="6" t="str">
        <f>VLOOKUP(B6125,Master!$A$2:$C$11,2,FALSE)</f>
        <v>Asia</v>
      </c>
      <c r="Q6125" s="39" t="str">
        <f>VLOOKUP(D6125,GL_Master!$A$1:$D$80,2,FALSE)</f>
        <v>PL</v>
      </c>
      <c r="R6125" s="39" t="str">
        <f>VLOOKUP(D6125,GL_Master!$A$1:$D$80,3,FALSE)</f>
        <v>Revenue from Operations</v>
      </c>
      <c r="S6125" s="39" t="str">
        <f>VLOOKUP(D6125,GL_Master!$A$1:$D$80,4,FALSE)</f>
        <v>Contract revenue</v>
      </c>
    </row>
    <row r="6126" spans="1:19" x14ac:dyDescent="0.25">
      <c r="A6126" s="39" t="s">
        <v>262</v>
      </c>
      <c r="B6126" s="39" t="s">
        <v>43</v>
      </c>
      <c r="C6126" s="7">
        <v>44075</v>
      </c>
      <c r="D6126" s="39" t="s">
        <v>134</v>
      </c>
      <c r="E6126" s="39">
        <v>-26793</v>
      </c>
      <c r="F6126" s="82">
        <f t="shared" si="285"/>
        <v>-26.792999999999999</v>
      </c>
      <c r="G6126" s="39">
        <f>VLOOKUP(N6126,Currecny_M!$A$1:$P$10,2,FALSE)</f>
        <v>2.35</v>
      </c>
      <c r="H6126" s="39">
        <f>MATCH(C6126,Currecny_M!$A$1:$P$1,0)</f>
        <v>7</v>
      </c>
      <c r="I6126" s="39">
        <f>VLOOKUP(N6126,Currecny_M!$A$1:$P$10,MATCH(Database!C6126,Currecny_M!$A$1:$P$1,0),FALSE)</f>
        <v>2.4500000000000002</v>
      </c>
      <c r="J6126" s="82">
        <f t="shared" si="286"/>
        <v>-65.64285000000001</v>
      </c>
      <c r="K6126" s="39">
        <f>VLOOKUP('Cover page'!$B$6,Currecny_M!$A$1:$P$10,MATCH(Database!C6126,Currecny_M!$A$1:$P$1,0),FALSE)</f>
        <v>1</v>
      </c>
      <c r="L6126" s="82">
        <f t="shared" si="287"/>
        <v>-65.64285000000001</v>
      </c>
      <c r="M6126" s="82">
        <f>((E6126/$F$1)*VLOOKUP(N6126,Currecny_M!$A$1:$P$10,MATCH(Database!C6126,Currecny_M!$A$1:$P$1,0),FALSE))/VLOOKUP('Cover page'!$B$6,Currecny_M!$A$1:$P$10,MATCH(Database!C6126,Currecny_M!$A$1:$P$1,0),FALSE)</f>
        <v>-65.64285000000001</v>
      </c>
      <c r="N6126" s="6" t="str">
        <f>VLOOKUP(B6126,Master!$A$2:$C$11,3,FALSE)</f>
        <v>Thai</v>
      </c>
      <c r="O6126" s="6" t="str">
        <f>VLOOKUP(B6126,Master!$A$2:$C$11,2,FALSE)</f>
        <v>Asia</v>
      </c>
      <c r="Q6126" s="39" t="str">
        <f>VLOOKUP(D6126,GL_Master!$A$1:$D$80,2,FALSE)</f>
        <v>PL</v>
      </c>
      <c r="R6126" s="39" t="str">
        <f>VLOOKUP(D6126,GL_Master!$A$1:$D$80,3,FALSE)</f>
        <v>Other Income</v>
      </c>
      <c r="S6126" s="39" t="str">
        <f>VLOOKUP(D6126,GL_Master!$A$1:$D$80,4,FALSE)</f>
        <v>Other Income</v>
      </c>
    </row>
    <row r="6127" spans="1:19" x14ac:dyDescent="0.25">
      <c r="A6127" s="39" t="s">
        <v>262</v>
      </c>
      <c r="B6127" s="39" t="s">
        <v>43</v>
      </c>
      <c r="C6127" s="7">
        <v>44075</v>
      </c>
      <c r="D6127" s="39" t="s">
        <v>86</v>
      </c>
      <c r="E6127" s="39">
        <v>1670</v>
      </c>
      <c r="F6127" s="82">
        <f t="shared" si="285"/>
        <v>1.67</v>
      </c>
      <c r="G6127" s="39">
        <f>VLOOKUP(N6127,Currecny_M!$A$1:$P$10,2,FALSE)</f>
        <v>2.35</v>
      </c>
      <c r="H6127" s="39">
        <f>MATCH(C6127,Currecny_M!$A$1:$P$1,0)</f>
        <v>7</v>
      </c>
      <c r="I6127" s="39">
        <f>VLOOKUP(N6127,Currecny_M!$A$1:$P$10,MATCH(Database!C6127,Currecny_M!$A$1:$P$1,0),FALSE)</f>
        <v>2.4500000000000002</v>
      </c>
      <c r="J6127" s="82">
        <f t="shared" si="286"/>
        <v>4.0914999999999999</v>
      </c>
      <c r="K6127" s="39">
        <f>VLOOKUP('Cover page'!$B$6,Currecny_M!$A$1:$P$10,MATCH(Database!C6127,Currecny_M!$A$1:$P$1,0),FALSE)</f>
        <v>1</v>
      </c>
      <c r="L6127" s="82">
        <f t="shared" si="287"/>
        <v>4.0914999999999999</v>
      </c>
      <c r="M6127" s="82">
        <f>((E6127/$F$1)*VLOOKUP(N6127,Currecny_M!$A$1:$P$10,MATCH(Database!C6127,Currecny_M!$A$1:$P$1,0),FALSE))/VLOOKUP('Cover page'!$B$6,Currecny_M!$A$1:$P$10,MATCH(Database!C6127,Currecny_M!$A$1:$P$1,0),FALSE)</f>
        <v>4.0914999999999999</v>
      </c>
      <c r="N6127" s="6" t="str">
        <f>VLOOKUP(B6127,Master!$A$2:$C$11,3,FALSE)</f>
        <v>Thai</v>
      </c>
      <c r="O6127" s="6" t="str">
        <f>VLOOKUP(B6127,Master!$A$2:$C$11,2,FALSE)</f>
        <v>Asia</v>
      </c>
      <c r="Q6127" s="39" t="str">
        <f>VLOOKUP(D6127,GL_Master!$A$1:$D$80,2,FALSE)</f>
        <v>PL</v>
      </c>
      <c r="R6127" s="39" t="str">
        <f>VLOOKUP(D6127,GL_Master!$A$1:$D$80,3,FALSE)</f>
        <v>COGS</v>
      </c>
      <c r="S6127" s="39" t="str">
        <f>VLOOKUP(D6127,GL_Master!$A$1:$D$80,4,FALSE)</f>
        <v>Purchase of other traded goods</v>
      </c>
    </row>
    <row r="6128" spans="1:19" x14ac:dyDescent="0.25">
      <c r="A6128" s="39" t="s">
        <v>262</v>
      </c>
      <c r="B6128" s="39" t="s">
        <v>43</v>
      </c>
      <c r="C6128" s="7">
        <v>44075</v>
      </c>
      <c r="D6128" s="39" t="s">
        <v>87</v>
      </c>
      <c r="E6128" s="39">
        <v>843</v>
      </c>
      <c r="F6128" s="82">
        <f t="shared" si="285"/>
        <v>0.84299999999999997</v>
      </c>
      <c r="G6128" s="39">
        <f>VLOOKUP(N6128,Currecny_M!$A$1:$P$10,2,FALSE)</f>
        <v>2.35</v>
      </c>
      <c r="H6128" s="39">
        <f>MATCH(C6128,Currecny_M!$A$1:$P$1,0)</f>
        <v>7</v>
      </c>
      <c r="I6128" s="39">
        <f>VLOOKUP(N6128,Currecny_M!$A$1:$P$10,MATCH(Database!C6128,Currecny_M!$A$1:$P$1,0),FALSE)</f>
        <v>2.4500000000000002</v>
      </c>
      <c r="J6128" s="82">
        <f t="shared" si="286"/>
        <v>2.06535</v>
      </c>
      <c r="K6128" s="39">
        <f>VLOOKUP('Cover page'!$B$6,Currecny_M!$A$1:$P$10,MATCH(Database!C6128,Currecny_M!$A$1:$P$1,0),FALSE)</f>
        <v>1</v>
      </c>
      <c r="L6128" s="82">
        <f t="shared" si="287"/>
        <v>2.06535</v>
      </c>
      <c r="M6128" s="82">
        <f>((E6128/$F$1)*VLOOKUP(N6128,Currecny_M!$A$1:$P$10,MATCH(Database!C6128,Currecny_M!$A$1:$P$1,0),FALSE))/VLOOKUP('Cover page'!$B$6,Currecny_M!$A$1:$P$10,MATCH(Database!C6128,Currecny_M!$A$1:$P$1,0),FALSE)</f>
        <v>2.06535</v>
      </c>
      <c r="N6128" s="6" t="str">
        <f>VLOOKUP(B6128,Master!$A$2:$C$11,3,FALSE)</f>
        <v>Thai</v>
      </c>
      <c r="O6128" s="6" t="str">
        <f>VLOOKUP(B6128,Master!$A$2:$C$11,2,FALSE)</f>
        <v>Asia</v>
      </c>
      <c r="Q6128" s="39" t="str">
        <f>VLOOKUP(D6128,GL_Master!$A$1:$D$80,2,FALSE)</f>
        <v>PL</v>
      </c>
      <c r="R6128" s="39" t="str">
        <f>VLOOKUP(D6128,GL_Master!$A$1:$D$80,3,FALSE)</f>
        <v>COGS</v>
      </c>
      <c r="S6128" s="39" t="str">
        <f>VLOOKUP(D6128,GL_Master!$A$1:$D$80,4,FALSE)</f>
        <v>Civil, Installation, Commissioning and Other miscellaneous expenses</v>
      </c>
    </row>
    <row r="6129" spans="1:19" x14ac:dyDescent="0.25">
      <c r="A6129" s="39" t="s">
        <v>262</v>
      </c>
      <c r="B6129" s="39" t="s">
        <v>43</v>
      </c>
      <c r="C6129" s="7">
        <v>44075</v>
      </c>
      <c r="D6129" s="39" t="s">
        <v>88</v>
      </c>
      <c r="E6129" s="39">
        <v>2344</v>
      </c>
      <c r="F6129" s="82">
        <f t="shared" si="285"/>
        <v>2.3439999999999999</v>
      </c>
      <c r="G6129" s="39">
        <f>VLOOKUP(N6129,Currecny_M!$A$1:$P$10,2,FALSE)</f>
        <v>2.35</v>
      </c>
      <c r="H6129" s="39">
        <f>MATCH(C6129,Currecny_M!$A$1:$P$1,0)</f>
        <v>7</v>
      </c>
      <c r="I6129" s="39">
        <f>VLOOKUP(N6129,Currecny_M!$A$1:$P$10,MATCH(Database!C6129,Currecny_M!$A$1:$P$1,0),FALSE)</f>
        <v>2.4500000000000002</v>
      </c>
      <c r="J6129" s="82">
        <f t="shared" si="286"/>
        <v>5.7427999999999999</v>
      </c>
      <c r="K6129" s="39">
        <f>VLOOKUP('Cover page'!$B$6,Currecny_M!$A$1:$P$10,MATCH(Database!C6129,Currecny_M!$A$1:$P$1,0),FALSE)</f>
        <v>1</v>
      </c>
      <c r="L6129" s="82">
        <f t="shared" si="287"/>
        <v>5.7427999999999999</v>
      </c>
      <c r="M6129" s="82">
        <f>((E6129/$F$1)*VLOOKUP(N6129,Currecny_M!$A$1:$P$10,MATCH(Database!C6129,Currecny_M!$A$1:$P$1,0),FALSE))/VLOOKUP('Cover page'!$B$6,Currecny_M!$A$1:$P$10,MATCH(Database!C6129,Currecny_M!$A$1:$P$1,0),FALSE)</f>
        <v>5.7427999999999999</v>
      </c>
      <c r="N6129" s="6" t="str">
        <f>VLOOKUP(B6129,Master!$A$2:$C$11,3,FALSE)</f>
        <v>Thai</v>
      </c>
      <c r="O6129" s="6" t="str">
        <f>VLOOKUP(B6129,Master!$A$2:$C$11,2,FALSE)</f>
        <v>Asia</v>
      </c>
      <c r="Q6129" s="39" t="str">
        <f>VLOOKUP(D6129,GL_Master!$A$1:$D$80,2,FALSE)</f>
        <v>PL</v>
      </c>
      <c r="R6129" s="39" t="str">
        <f>VLOOKUP(D6129,GL_Master!$A$1:$D$80,3,FALSE)</f>
        <v>COGS</v>
      </c>
      <c r="S6129" s="39" t="str">
        <f>VLOOKUP(D6129,GL_Master!$A$1:$D$80,4,FALSE)</f>
        <v>Civil, Installation, Commissioning and Other miscellaneous expenses</v>
      </c>
    </row>
    <row r="6130" spans="1:19" x14ac:dyDescent="0.25">
      <c r="A6130" s="39" t="s">
        <v>262</v>
      </c>
      <c r="B6130" s="39" t="s">
        <v>43</v>
      </c>
      <c r="C6130" s="7">
        <v>44075</v>
      </c>
      <c r="D6130" s="39" t="s">
        <v>89</v>
      </c>
      <c r="E6130" s="39">
        <v>4642</v>
      </c>
      <c r="F6130" s="82">
        <f t="shared" si="285"/>
        <v>4.6420000000000003</v>
      </c>
      <c r="G6130" s="39">
        <f>VLOOKUP(N6130,Currecny_M!$A$1:$P$10,2,FALSE)</f>
        <v>2.35</v>
      </c>
      <c r="H6130" s="39">
        <f>MATCH(C6130,Currecny_M!$A$1:$P$1,0)</f>
        <v>7</v>
      </c>
      <c r="I6130" s="39">
        <f>VLOOKUP(N6130,Currecny_M!$A$1:$P$10,MATCH(Database!C6130,Currecny_M!$A$1:$P$1,0),FALSE)</f>
        <v>2.4500000000000002</v>
      </c>
      <c r="J6130" s="82">
        <f t="shared" si="286"/>
        <v>11.372900000000001</v>
      </c>
      <c r="K6130" s="39">
        <f>VLOOKUP('Cover page'!$B$6,Currecny_M!$A$1:$P$10,MATCH(Database!C6130,Currecny_M!$A$1:$P$1,0),FALSE)</f>
        <v>1</v>
      </c>
      <c r="L6130" s="82">
        <f t="shared" si="287"/>
        <v>11.372900000000001</v>
      </c>
      <c r="M6130" s="82">
        <f>((E6130/$F$1)*VLOOKUP(N6130,Currecny_M!$A$1:$P$10,MATCH(Database!C6130,Currecny_M!$A$1:$P$1,0),FALSE))/VLOOKUP('Cover page'!$B$6,Currecny_M!$A$1:$P$10,MATCH(Database!C6130,Currecny_M!$A$1:$P$1,0),FALSE)</f>
        <v>11.372900000000001</v>
      </c>
      <c r="N6130" s="6" t="str">
        <f>VLOOKUP(B6130,Master!$A$2:$C$11,3,FALSE)</f>
        <v>Thai</v>
      </c>
      <c r="O6130" s="6" t="str">
        <f>VLOOKUP(B6130,Master!$A$2:$C$11,2,FALSE)</f>
        <v>Asia</v>
      </c>
      <c r="Q6130" s="39" t="str">
        <f>VLOOKUP(D6130,GL_Master!$A$1:$D$80,2,FALSE)</f>
        <v>PL</v>
      </c>
      <c r="R6130" s="39" t="str">
        <f>VLOOKUP(D6130,GL_Master!$A$1:$D$80,3,FALSE)</f>
        <v>COGS</v>
      </c>
      <c r="S6130" s="39" t="str">
        <f>VLOOKUP(D6130,GL_Master!$A$1:$D$80,4,FALSE)</f>
        <v>project Expenses</v>
      </c>
    </row>
    <row r="6131" spans="1:19" x14ac:dyDescent="0.25">
      <c r="A6131" s="39" t="s">
        <v>262</v>
      </c>
      <c r="B6131" s="39" t="s">
        <v>43</v>
      </c>
      <c r="C6131" s="7">
        <v>44075</v>
      </c>
      <c r="D6131" s="39" t="s">
        <v>90</v>
      </c>
      <c r="E6131" s="39">
        <v>1654</v>
      </c>
      <c r="F6131" s="82">
        <f t="shared" si="285"/>
        <v>1.6539999999999999</v>
      </c>
      <c r="G6131" s="39">
        <f>VLOOKUP(N6131,Currecny_M!$A$1:$P$10,2,FALSE)</f>
        <v>2.35</v>
      </c>
      <c r="H6131" s="39">
        <f>MATCH(C6131,Currecny_M!$A$1:$P$1,0)</f>
        <v>7</v>
      </c>
      <c r="I6131" s="39">
        <f>VLOOKUP(N6131,Currecny_M!$A$1:$P$10,MATCH(Database!C6131,Currecny_M!$A$1:$P$1,0),FALSE)</f>
        <v>2.4500000000000002</v>
      </c>
      <c r="J6131" s="82">
        <f t="shared" si="286"/>
        <v>4.0522999999999998</v>
      </c>
      <c r="K6131" s="39">
        <f>VLOOKUP('Cover page'!$B$6,Currecny_M!$A$1:$P$10,MATCH(Database!C6131,Currecny_M!$A$1:$P$1,0),FALSE)</f>
        <v>1</v>
      </c>
      <c r="L6131" s="82">
        <f t="shared" si="287"/>
        <v>4.0522999999999998</v>
      </c>
      <c r="M6131" s="82">
        <f>((E6131/$F$1)*VLOOKUP(N6131,Currecny_M!$A$1:$P$10,MATCH(Database!C6131,Currecny_M!$A$1:$P$1,0),FALSE))/VLOOKUP('Cover page'!$B$6,Currecny_M!$A$1:$P$10,MATCH(Database!C6131,Currecny_M!$A$1:$P$1,0),FALSE)</f>
        <v>4.0522999999999998</v>
      </c>
      <c r="N6131" s="6" t="str">
        <f>VLOOKUP(B6131,Master!$A$2:$C$11,3,FALSE)</f>
        <v>Thai</v>
      </c>
      <c r="O6131" s="6" t="str">
        <f>VLOOKUP(B6131,Master!$A$2:$C$11,2,FALSE)</f>
        <v>Asia</v>
      </c>
      <c r="Q6131" s="39" t="str">
        <f>VLOOKUP(D6131,GL_Master!$A$1:$D$80,2,FALSE)</f>
        <v>PL</v>
      </c>
      <c r="R6131" s="39" t="str">
        <f>VLOOKUP(D6131,GL_Master!$A$1:$D$80,3,FALSE)</f>
        <v>Office utility</v>
      </c>
      <c r="S6131" s="39" t="str">
        <f>VLOOKUP(D6131,GL_Master!$A$1:$D$80,4,FALSE)</f>
        <v>Electricity Expenses</v>
      </c>
    </row>
    <row r="6132" spans="1:19" x14ac:dyDescent="0.25">
      <c r="A6132" s="39" t="s">
        <v>262</v>
      </c>
      <c r="B6132" s="39" t="s">
        <v>43</v>
      </c>
      <c r="C6132" s="7">
        <v>44075</v>
      </c>
      <c r="D6132" s="39" t="s">
        <v>91</v>
      </c>
      <c r="E6132" s="39">
        <v>3340</v>
      </c>
      <c r="F6132" s="82">
        <f t="shared" si="285"/>
        <v>3.34</v>
      </c>
      <c r="G6132" s="39">
        <f>VLOOKUP(N6132,Currecny_M!$A$1:$P$10,2,FALSE)</f>
        <v>2.35</v>
      </c>
      <c r="H6132" s="39">
        <f>MATCH(C6132,Currecny_M!$A$1:$P$1,0)</f>
        <v>7</v>
      </c>
      <c r="I6132" s="39">
        <f>VLOOKUP(N6132,Currecny_M!$A$1:$P$10,MATCH(Database!C6132,Currecny_M!$A$1:$P$1,0),FALSE)</f>
        <v>2.4500000000000002</v>
      </c>
      <c r="J6132" s="82">
        <f t="shared" si="286"/>
        <v>8.1829999999999998</v>
      </c>
      <c r="K6132" s="39">
        <f>VLOOKUP('Cover page'!$B$6,Currecny_M!$A$1:$P$10,MATCH(Database!C6132,Currecny_M!$A$1:$P$1,0),FALSE)</f>
        <v>1</v>
      </c>
      <c r="L6132" s="82">
        <f t="shared" si="287"/>
        <v>8.1829999999999998</v>
      </c>
      <c r="M6132" s="82">
        <f>((E6132/$F$1)*VLOOKUP(N6132,Currecny_M!$A$1:$P$10,MATCH(Database!C6132,Currecny_M!$A$1:$P$1,0),FALSE))/VLOOKUP('Cover page'!$B$6,Currecny_M!$A$1:$P$10,MATCH(Database!C6132,Currecny_M!$A$1:$P$1,0),FALSE)</f>
        <v>8.1829999999999998</v>
      </c>
      <c r="N6132" s="6" t="str">
        <f>VLOOKUP(B6132,Master!$A$2:$C$11,3,FALSE)</f>
        <v>Thai</v>
      </c>
      <c r="O6132" s="6" t="str">
        <f>VLOOKUP(B6132,Master!$A$2:$C$11,2,FALSE)</f>
        <v>Asia</v>
      </c>
      <c r="Q6132" s="39" t="str">
        <f>VLOOKUP(D6132,GL_Master!$A$1:$D$80,2,FALSE)</f>
        <v>PL</v>
      </c>
      <c r="R6132" s="39" t="str">
        <f>VLOOKUP(D6132,GL_Master!$A$1:$D$80,3,FALSE)</f>
        <v>Misc. expenses</v>
      </c>
      <c r="S6132" s="39" t="str">
        <f>VLOOKUP(D6132,GL_Master!$A$1:$D$80,4,FALSE)</f>
        <v>Repair &amp; Maintenance</v>
      </c>
    </row>
    <row r="6133" spans="1:19" x14ac:dyDescent="0.25">
      <c r="A6133" s="39" t="s">
        <v>262</v>
      </c>
      <c r="B6133" s="39" t="s">
        <v>43</v>
      </c>
      <c r="C6133" s="7">
        <v>44075</v>
      </c>
      <c r="D6133" s="39" t="s">
        <v>92</v>
      </c>
      <c r="E6133" s="39">
        <v>2482</v>
      </c>
      <c r="F6133" s="82">
        <f t="shared" si="285"/>
        <v>2.4820000000000002</v>
      </c>
      <c r="G6133" s="39">
        <f>VLOOKUP(N6133,Currecny_M!$A$1:$P$10,2,FALSE)</f>
        <v>2.35</v>
      </c>
      <c r="H6133" s="39">
        <f>MATCH(C6133,Currecny_M!$A$1:$P$1,0)</f>
        <v>7</v>
      </c>
      <c r="I6133" s="39">
        <f>VLOOKUP(N6133,Currecny_M!$A$1:$P$10,MATCH(Database!C6133,Currecny_M!$A$1:$P$1,0),FALSE)</f>
        <v>2.4500000000000002</v>
      </c>
      <c r="J6133" s="82">
        <f t="shared" si="286"/>
        <v>6.0809000000000006</v>
      </c>
      <c r="K6133" s="39">
        <f>VLOOKUP('Cover page'!$B$6,Currecny_M!$A$1:$P$10,MATCH(Database!C6133,Currecny_M!$A$1:$P$1,0),FALSE)</f>
        <v>1</v>
      </c>
      <c r="L6133" s="82">
        <f t="shared" si="287"/>
        <v>6.0809000000000006</v>
      </c>
      <c r="M6133" s="82">
        <f>((E6133/$F$1)*VLOOKUP(N6133,Currecny_M!$A$1:$P$10,MATCH(Database!C6133,Currecny_M!$A$1:$P$1,0),FALSE))/VLOOKUP('Cover page'!$B$6,Currecny_M!$A$1:$P$10,MATCH(Database!C6133,Currecny_M!$A$1:$P$1,0),FALSE)</f>
        <v>6.0809000000000006</v>
      </c>
      <c r="N6133" s="6" t="str">
        <f>VLOOKUP(B6133,Master!$A$2:$C$11,3,FALSE)</f>
        <v>Thai</v>
      </c>
      <c r="O6133" s="6" t="str">
        <f>VLOOKUP(B6133,Master!$A$2:$C$11,2,FALSE)</f>
        <v>Asia</v>
      </c>
      <c r="Q6133" s="39" t="str">
        <f>VLOOKUP(D6133,GL_Master!$A$1:$D$80,2,FALSE)</f>
        <v>PL</v>
      </c>
      <c r="R6133" s="39" t="str">
        <f>VLOOKUP(D6133,GL_Master!$A$1:$D$80,3,FALSE)</f>
        <v>Misc. expenses</v>
      </c>
      <c r="S6133" s="39" t="str">
        <f>VLOOKUP(D6133,GL_Master!$A$1:$D$80,4,FALSE)</f>
        <v>Repair &amp; Maintenance</v>
      </c>
    </row>
    <row r="6134" spans="1:19" x14ac:dyDescent="0.25">
      <c r="A6134" s="39" t="s">
        <v>262</v>
      </c>
      <c r="B6134" s="39" t="s">
        <v>43</v>
      </c>
      <c r="C6134" s="7">
        <v>44075</v>
      </c>
      <c r="D6134" s="39" t="s">
        <v>93</v>
      </c>
      <c r="E6134" s="39">
        <v>29221</v>
      </c>
      <c r="F6134" s="82">
        <f t="shared" si="285"/>
        <v>29.221</v>
      </c>
      <c r="G6134" s="39">
        <f>VLOOKUP(N6134,Currecny_M!$A$1:$P$10,2,FALSE)</f>
        <v>2.35</v>
      </c>
      <c r="H6134" s="39">
        <f>MATCH(C6134,Currecny_M!$A$1:$P$1,0)</f>
        <v>7</v>
      </c>
      <c r="I6134" s="39">
        <f>VLOOKUP(N6134,Currecny_M!$A$1:$P$10,MATCH(Database!C6134,Currecny_M!$A$1:$P$1,0),FALSE)</f>
        <v>2.4500000000000002</v>
      </c>
      <c r="J6134" s="82">
        <f t="shared" si="286"/>
        <v>71.591450000000009</v>
      </c>
      <c r="K6134" s="39">
        <f>VLOOKUP('Cover page'!$B$6,Currecny_M!$A$1:$P$10,MATCH(Database!C6134,Currecny_M!$A$1:$P$1,0),FALSE)</f>
        <v>1</v>
      </c>
      <c r="L6134" s="82">
        <f t="shared" si="287"/>
        <v>71.591450000000009</v>
      </c>
      <c r="M6134" s="82">
        <f>((E6134/$F$1)*VLOOKUP(N6134,Currecny_M!$A$1:$P$10,MATCH(Database!C6134,Currecny_M!$A$1:$P$1,0),FALSE))/VLOOKUP('Cover page'!$B$6,Currecny_M!$A$1:$P$10,MATCH(Database!C6134,Currecny_M!$A$1:$P$1,0),FALSE)</f>
        <v>71.591450000000009</v>
      </c>
      <c r="N6134" s="6" t="str">
        <f>VLOOKUP(B6134,Master!$A$2:$C$11,3,FALSE)</f>
        <v>Thai</v>
      </c>
      <c r="O6134" s="6" t="str">
        <f>VLOOKUP(B6134,Master!$A$2:$C$11,2,FALSE)</f>
        <v>Asia</v>
      </c>
      <c r="Q6134" s="39" t="str">
        <f>VLOOKUP(D6134,GL_Master!$A$1:$D$80,2,FALSE)</f>
        <v>PL</v>
      </c>
      <c r="R6134" s="39" t="str">
        <f>VLOOKUP(D6134,GL_Master!$A$1:$D$80,3,FALSE)</f>
        <v>Salary wages &amp; benefits</v>
      </c>
      <c r="S6134" s="39" t="str">
        <f>VLOOKUP(D6134,GL_Master!$A$1:$D$80,4,FALSE)</f>
        <v>Employee benefits expense</v>
      </c>
    </row>
    <row r="6135" spans="1:19" x14ac:dyDescent="0.25">
      <c r="A6135" s="39" t="s">
        <v>262</v>
      </c>
      <c r="B6135" s="39" t="s">
        <v>43</v>
      </c>
      <c r="C6135" s="7">
        <v>44075</v>
      </c>
      <c r="D6135" s="39" t="s">
        <v>33</v>
      </c>
      <c r="E6135" s="39">
        <v>827</v>
      </c>
      <c r="F6135" s="82">
        <f t="shared" si="285"/>
        <v>0.82699999999999996</v>
      </c>
      <c r="G6135" s="39">
        <f>VLOOKUP(N6135,Currecny_M!$A$1:$P$10,2,FALSE)</f>
        <v>2.35</v>
      </c>
      <c r="H6135" s="39">
        <f>MATCH(C6135,Currecny_M!$A$1:$P$1,0)</f>
        <v>7</v>
      </c>
      <c r="I6135" s="39">
        <f>VLOOKUP(N6135,Currecny_M!$A$1:$P$10,MATCH(Database!C6135,Currecny_M!$A$1:$P$1,0),FALSE)</f>
        <v>2.4500000000000002</v>
      </c>
      <c r="J6135" s="82">
        <f t="shared" si="286"/>
        <v>2.0261499999999999</v>
      </c>
      <c r="K6135" s="39">
        <f>VLOOKUP('Cover page'!$B$6,Currecny_M!$A$1:$P$10,MATCH(Database!C6135,Currecny_M!$A$1:$P$1,0),FALSE)</f>
        <v>1</v>
      </c>
      <c r="L6135" s="82">
        <f t="shared" si="287"/>
        <v>2.0261499999999999</v>
      </c>
      <c r="M6135" s="82">
        <f>((E6135/$F$1)*VLOOKUP(N6135,Currecny_M!$A$1:$P$10,MATCH(Database!C6135,Currecny_M!$A$1:$P$1,0),FALSE))/VLOOKUP('Cover page'!$B$6,Currecny_M!$A$1:$P$10,MATCH(Database!C6135,Currecny_M!$A$1:$P$1,0),FALSE)</f>
        <v>2.0261499999999999</v>
      </c>
      <c r="N6135" s="6" t="str">
        <f>VLOOKUP(B6135,Master!$A$2:$C$11,3,FALSE)</f>
        <v>Thai</v>
      </c>
      <c r="O6135" s="6" t="str">
        <f>VLOOKUP(B6135,Master!$A$2:$C$11,2,FALSE)</f>
        <v>Asia</v>
      </c>
      <c r="Q6135" s="39" t="str">
        <f>VLOOKUP(D6135,GL_Master!$A$1:$D$80,2,FALSE)</f>
        <v>PL</v>
      </c>
      <c r="R6135" s="39" t="str">
        <f>VLOOKUP(D6135,GL_Master!$A$1:$D$80,3,FALSE)</f>
        <v>Staff welfare expenses</v>
      </c>
      <c r="S6135" s="39" t="str">
        <f>VLOOKUP(D6135,GL_Master!$A$1:$D$80,4,FALSE)</f>
        <v>Other staff welfare</v>
      </c>
    </row>
    <row r="6136" spans="1:19" x14ac:dyDescent="0.25">
      <c r="A6136" s="39" t="s">
        <v>262</v>
      </c>
      <c r="B6136" s="39" t="s">
        <v>43</v>
      </c>
      <c r="C6136" s="7">
        <v>44075</v>
      </c>
      <c r="D6136" s="39" t="s">
        <v>94</v>
      </c>
      <c r="E6136" s="39">
        <v>4642</v>
      </c>
      <c r="F6136" s="82">
        <f t="shared" si="285"/>
        <v>4.6420000000000003</v>
      </c>
      <c r="G6136" s="39">
        <f>VLOOKUP(N6136,Currecny_M!$A$1:$P$10,2,FALSE)</f>
        <v>2.35</v>
      </c>
      <c r="H6136" s="39">
        <f>MATCH(C6136,Currecny_M!$A$1:$P$1,0)</f>
        <v>7</v>
      </c>
      <c r="I6136" s="39">
        <f>VLOOKUP(N6136,Currecny_M!$A$1:$P$10,MATCH(Database!C6136,Currecny_M!$A$1:$P$1,0),FALSE)</f>
        <v>2.4500000000000002</v>
      </c>
      <c r="J6136" s="82">
        <f t="shared" si="286"/>
        <v>11.372900000000001</v>
      </c>
      <c r="K6136" s="39">
        <f>VLOOKUP('Cover page'!$B$6,Currecny_M!$A$1:$P$10,MATCH(Database!C6136,Currecny_M!$A$1:$P$1,0),FALSE)</f>
        <v>1</v>
      </c>
      <c r="L6136" s="82">
        <f t="shared" si="287"/>
        <v>11.372900000000001</v>
      </c>
      <c r="M6136" s="82">
        <f>((E6136/$F$1)*VLOOKUP(N6136,Currecny_M!$A$1:$P$10,MATCH(Database!C6136,Currecny_M!$A$1:$P$1,0),FALSE))/VLOOKUP('Cover page'!$B$6,Currecny_M!$A$1:$P$10,MATCH(Database!C6136,Currecny_M!$A$1:$P$1,0),FALSE)</f>
        <v>11.372900000000001</v>
      </c>
      <c r="N6136" s="6" t="str">
        <f>VLOOKUP(B6136,Master!$A$2:$C$11,3,FALSE)</f>
        <v>Thai</v>
      </c>
      <c r="O6136" s="6" t="str">
        <f>VLOOKUP(B6136,Master!$A$2:$C$11,2,FALSE)</f>
        <v>Asia</v>
      </c>
      <c r="Q6136" s="39" t="str">
        <f>VLOOKUP(D6136,GL_Master!$A$1:$D$80,2,FALSE)</f>
        <v>PL</v>
      </c>
      <c r="R6136" s="39" t="str">
        <f>VLOOKUP(D6136,GL_Master!$A$1:$D$80,3,FALSE)</f>
        <v xml:space="preserve">Gratuity expenses </v>
      </c>
      <c r="S6136" s="39" t="str">
        <f>VLOOKUP(D6136,GL_Master!$A$1:$D$80,4,FALSE)</f>
        <v>Gratuity</v>
      </c>
    </row>
    <row r="6137" spans="1:19" x14ac:dyDescent="0.25">
      <c r="A6137" s="39" t="s">
        <v>262</v>
      </c>
      <c r="B6137" s="39" t="s">
        <v>43</v>
      </c>
      <c r="C6137" s="7">
        <v>44075</v>
      </c>
      <c r="D6137" s="39" t="s">
        <v>95</v>
      </c>
      <c r="E6137" s="39">
        <v>1624</v>
      </c>
      <c r="F6137" s="82">
        <f t="shared" si="285"/>
        <v>1.6240000000000001</v>
      </c>
      <c r="G6137" s="39">
        <f>VLOOKUP(N6137,Currecny_M!$A$1:$P$10,2,FALSE)</f>
        <v>2.35</v>
      </c>
      <c r="H6137" s="39">
        <f>MATCH(C6137,Currecny_M!$A$1:$P$1,0)</f>
        <v>7</v>
      </c>
      <c r="I6137" s="39">
        <f>VLOOKUP(N6137,Currecny_M!$A$1:$P$10,MATCH(Database!C6137,Currecny_M!$A$1:$P$1,0),FALSE)</f>
        <v>2.4500000000000002</v>
      </c>
      <c r="J6137" s="82">
        <f t="shared" si="286"/>
        <v>3.9788000000000006</v>
      </c>
      <c r="K6137" s="39">
        <f>VLOOKUP('Cover page'!$B$6,Currecny_M!$A$1:$P$10,MATCH(Database!C6137,Currecny_M!$A$1:$P$1,0),FALSE)</f>
        <v>1</v>
      </c>
      <c r="L6137" s="82">
        <f t="shared" si="287"/>
        <v>3.9788000000000006</v>
      </c>
      <c r="M6137" s="82">
        <f>((E6137/$F$1)*VLOOKUP(N6137,Currecny_M!$A$1:$P$10,MATCH(Database!C6137,Currecny_M!$A$1:$P$1,0),FALSE))/VLOOKUP('Cover page'!$B$6,Currecny_M!$A$1:$P$10,MATCH(Database!C6137,Currecny_M!$A$1:$P$1,0),FALSE)</f>
        <v>3.9788000000000006</v>
      </c>
      <c r="N6137" s="6" t="str">
        <f>VLOOKUP(B6137,Master!$A$2:$C$11,3,FALSE)</f>
        <v>Thai</v>
      </c>
      <c r="O6137" s="6" t="str">
        <f>VLOOKUP(B6137,Master!$A$2:$C$11,2,FALSE)</f>
        <v>Asia</v>
      </c>
      <c r="Q6137" s="39" t="str">
        <f>VLOOKUP(D6137,GL_Master!$A$1:$D$80,2,FALSE)</f>
        <v>PL</v>
      </c>
      <c r="R6137" s="39" t="str">
        <f>VLOOKUP(D6137,GL_Master!$A$1:$D$80,3,FALSE)</f>
        <v>Salary wages &amp; benefits</v>
      </c>
      <c r="S6137" s="39" t="str">
        <f>VLOOKUP(D6137,GL_Master!$A$1:$D$80,4,FALSE)</f>
        <v>Employee benefits expense</v>
      </c>
    </row>
    <row r="6138" spans="1:19" x14ac:dyDescent="0.25">
      <c r="A6138" s="39" t="s">
        <v>262</v>
      </c>
      <c r="B6138" s="39" t="s">
        <v>43</v>
      </c>
      <c r="C6138" s="7">
        <v>44075</v>
      </c>
      <c r="D6138" s="39" t="s">
        <v>96</v>
      </c>
      <c r="E6138" s="39">
        <v>14063</v>
      </c>
      <c r="F6138" s="82">
        <f t="shared" si="285"/>
        <v>14.063000000000001</v>
      </c>
      <c r="G6138" s="39">
        <f>VLOOKUP(N6138,Currecny_M!$A$1:$P$10,2,FALSE)</f>
        <v>2.35</v>
      </c>
      <c r="H6138" s="39">
        <f>MATCH(C6138,Currecny_M!$A$1:$P$1,0)</f>
        <v>7</v>
      </c>
      <c r="I6138" s="39">
        <f>VLOOKUP(N6138,Currecny_M!$A$1:$P$10,MATCH(Database!C6138,Currecny_M!$A$1:$P$1,0),FALSE)</f>
        <v>2.4500000000000002</v>
      </c>
      <c r="J6138" s="82">
        <f t="shared" si="286"/>
        <v>34.454350000000005</v>
      </c>
      <c r="K6138" s="39">
        <f>VLOOKUP('Cover page'!$B$6,Currecny_M!$A$1:$P$10,MATCH(Database!C6138,Currecny_M!$A$1:$P$1,0),FALSE)</f>
        <v>1</v>
      </c>
      <c r="L6138" s="82">
        <f t="shared" si="287"/>
        <v>34.454350000000005</v>
      </c>
      <c r="M6138" s="82">
        <f>((E6138/$F$1)*VLOOKUP(N6138,Currecny_M!$A$1:$P$10,MATCH(Database!C6138,Currecny_M!$A$1:$P$1,0),FALSE))/VLOOKUP('Cover page'!$B$6,Currecny_M!$A$1:$P$10,MATCH(Database!C6138,Currecny_M!$A$1:$P$1,0),FALSE)</f>
        <v>34.454350000000005</v>
      </c>
      <c r="N6138" s="6" t="str">
        <f>VLOOKUP(B6138,Master!$A$2:$C$11,3,FALSE)</f>
        <v>Thai</v>
      </c>
      <c r="O6138" s="6" t="str">
        <f>VLOOKUP(B6138,Master!$A$2:$C$11,2,FALSE)</f>
        <v>Asia</v>
      </c>
      <c r="Q6138" s="39" t="str">
        <f>VLOOKUP(D6138,GL_Master!$A$1:$D$80,2,FALSE)</f>
        <v>PL</v>
      </c>
      <c r="R6138" s="39" t="str">
        <f>VLOOKUP(D6138,GL_Master!$A$1:$D$80,3,FALSE)</f>
        <v>Salary wages &amp; benefits</v>
      </c>
      <c r="S6138" s="39" t="str">
        <f>VLOOKUP(D6138,GL_Master!$A$1:$D$80,4,FALSE)</f>
        <v>Employee benefits expense</v>
      </c>
    </row>
    <row r="6139" spans="1:19" x14ac:dyDescent="0.25">
      <c r="A6139" s="39" t="s">
        <v>262</v>
      </c>
      <c r="B6139" s="39" t="s">
        <v>43</v>
      </c>
      <c r="C6139" s="7">
        <v>44075</v>
      </c>
      <c r="D6139" s="39" t="s">
        <v>97</v>
      </c>
      <c r="E6139" s="39">
        <v>781</v>
      </c>
      <c r="F6139" s="82">
        <f t="shared" si="285"/>
        <v>0.78100000000000003</v>
      </c>
      <c r="G6139" s="39">
        <f>VLOOKUP(N6139,Currecny_M!$A$1:$P$10,2,FALSE)</f>
        <v>2.35</v>
      </c>
      <c r="H6139" s="39">
        <f>MATCH(C6139,Currecny_M!$A$1:$P$1,0)</f>
        <v>7</v>
      </c>
      <c r="I6139" s="39">
        <f>VLOOKUP(N6139,Currecny_M!$A$1:$P$10,MATCH(Database!C6139,Currecny_M!$A$1:$P$1,0),FALSE)</f>
        <v>2.4500000000000002</v>
      </c>
      <c r="J6139" s="82">
        <f t="shared" si="286"/>
        <v>1.9134500000000001</v>
      </c>
      <c r="K6139" s="39">
        <f>VLOOKUP('Cover page'!$B$6,Currecny_M!$A$1:$P$10,MATCH(Database!C6139,Currecny_M!$A$1:$P$1,0),FALSE)</f>
        <v>1</v>
      </c>
      <c r="L6139" s="82">
        <f t="shared" si="287"/>
        <v>1.9134500000000001</v>
      </c>
      <c r="M6139" s="82">
        <f>((E6139/$F$1)*VLOOKUP(N6139,Currecny_M!$A$1:$P$10,MATCH(Database!C6139,Currecny_M!$A$1:$P$1,0),FALSE))/VLOOKUP('Cover page'!$B$6,Currecny_M!$A$1:$P$10,MATCH(Database!C6139,Currecny_M!$A$1:$P$1,0),FALSE)</f>
        <v>1.9134500000000001</v>
      </c>
      <c r="N6139" s="6" t="str">
        <f>VLOOKUP(B6139,Master!$A$2:$C$11,3,FALSE)</f>
        <v>Thai</v>
      </c>
      <c r="O6139" s="6" t="str">
        <f>VLOOKUP(B6139,Master!$A$2:$C$11,2,FALSE)</f>
        <v>Asia</v>
      </c>
      <c r="Q6139" s="39" t="str">
        <f>VLOOKUP(D6139,GL_Master!$A$1:$D$80,2,FALSE)</f>
        <v>PL</v>
      </c>
      <c r="R6139" s="39" t="str">
        <f>VLOOKUP(D6139,GL_Master!$A$1:$D$80,3,FALSE)</f>
        <v>Salary wages &amp; benefits</v>
      </c>
      <c r="S6139" s="39" t="str">
        <f>VLOOKUP(D6139,GL_Master!$A$1:$D$80,4,FALSE)</f>
        <v>Employee benefits expense</v>
      </c>
    </row>
    <row r="6140" spans="1:19" x14ac:dyDescent="0.25">
      <c r="A6140" s="39" t="s">
        <v>262</v>
      </c>
      <c r="B6140" s="39" t="s">
        <v>43</v>
      </c>
      <c r="C6140" s="7">
        <v>44075</v>
      </c>
      <c r="D6140" s="39" t="s">
        <v>98</v>
      </c>
      <c r="E6140" s="39">
        <v>1624</v>
      </c>
      <c r="F6140" s="82">
        <f t="shared" si="285"/>
        <v>1.6240000000000001</v>
      </c>
      <c r="G6140" s="39">
        <f>VLOOKUP(N6140,Currecny_M!$A$1:$P$10,2,FALSE)</f>
        <v>2.35</v>
      </c>
      <c r="H6140" s="39">
        <f>MATCH(C6140,Currecny_M!$A$1:$P$1,0)</f>
        <v>7</v>
      </c>
      <c r="I6140" s="39">
        <f>VLOOKUP(N6140,Currecny_M!$A$1:$P$10,MATCH(Database!C6140,Currecny_M!$A$1:$P$1,0),FALSE)</f>
        <v>2.4500000000000002</v>
      </c>
      <c r="J6140" s="82">
        <f t="shared" si="286"/>
        <v>3.9788000000000006</v>
      </c>
      <c r="K6140" s="39">
        <f>VLOOKUP('Cover page'!$B$6,Currecny_M!$A$1:$P$10,MATCH(Database!C6140,Currecny_M!$A$1:$P$1,0),FALSE)</f>
        <v>1</v>
      </c>
      <c r="L6140" s="82">
        <f t="shared" si="287"/>
        <v>3.9788000000000006</v>
      </c>
      <c r="M6140" s="82">
        <f>((E6140/$F$1)*VLOOKUP(N6140,Currecny_M!$A$1:$P$10,MATCH(Database!C6140,Currecny_M!$A$1:$P$1,0),FALSE))/VLOOKUP('Cover page'!$B$6,Currecny_M!$A$1:$P$10,MATCH(Database!C6140,Currecny_M!$A$1:$P$1,0),FALSE)</f>
        <v>3.9788000000000006</v>
      </c>
      <c r="N6140" s="6" t="str">
        <f>VLOOKUP(B6140,Master!$A$2:$C$11,3,FALSE)</f>
        <v>Thai</v>
      </c>
      <c r="O6140" s="6" t="str">
        <f>VLOOKUP(B6140,Master!$A$2:$C$11,2,FALSE)</f>
        <v>Asia</v>
      </c>
      <c r="Q6140" s="39" t="str">
        <f>VLOOKUP(D6140,GL_Master!$A$1:$D$80,2,FALSE)</f>
        <v>PL</v>
      </c>
      <c r="R6140" s="39" t="str">
        <f>VLOOKUP(D6140,GL_Master!$A$1:$D$80,3,FALSE)</f>
        <v>Salary wages &amp; benefits</v>
      </c>
      <c r="S6140" s="39" t="str">
        <f>VLOOKUP(D6140,GL_Master!$A$1:$D$80,4,FALSE)</f>
        <v>Employee benefits expense</v>
      </c>
    </row>
    <row r="6141" spans="1:19" x14ac:dyDescent="0.25">
      <c r="A6141" s="39" t="s">
        <v>262</v>
      </c>
      <c r="B6141" s="39" t="s">
        <v>43</v>
      </c>
      <c r="C6141" s="7">
        <v>44075</v>
      </c>
      <c r="D6141" s="39" t="s">
        <v>99</v>
      </c>
      <c r="E6141" s="39">
        <v>804</v>
      </c>
      <c r="F6141" s="82">
        <f t="shared" si="285"/>
        <v>0.80400000000000005</v>
      </c>
      <c r="G6141" s="39">
        <f>VLOOKUP(N6141,Currecny_M!$A$1:$P$10,2,FALSE)</f>
        <v>2.35</v>
      </c>
      <c r="H6141" s="39">
        <f>MATCH(C6141,Currecny_M!$A$1:$P$1,0)</f>
        <v>7</v>
      </c>
      <c r="I6141" s="39">
        <f>VLOOKUP(N6141,Currecny_M!$A$1:$P$10,MATCH(Database!C6141,Currecny_M!$A$1:$P$1,0),FALSE)</f>
        <v>2.4500000000000002</v>
      </c>
      <c r="J6141" s="82">
        <f t="shared" si="286"/>
        <v>1.9698000000000002</v>
      </c>
      <c r="K6141" s="39">
        <f>VLOOKUP('Cover page'!$B$6,Currecny_M!$A$1:$P$10,MATCH(Database!C6141,Currecny_M!$A$1:$P$1,0),FALSE)</f>
        <v>1</v>
      </c>
      <c r="L6141" s="82">
        <f t="shared" si="287"/>
        <v>1.9698000000000002</v>
      </c>
      <c r="M6141" s="82">
        <f>((E6141/$F$1)*VLOOKUP(N6141,Currecny_M!$A$1:$P$10,MATCH(Database!C6141,Currecny_M!$A$1:$P$1,0),FALSE))/VLOOKUP('Cover page'!$B$6,Currecny_M!$A$1:$P$10,MATCH(Database!C6141,Currecny_M!$A$1:$P$1,0),FALSE)</f>
        <v>1.9698000000000002</v>
      </c>
      <c r="N6141" s="6" t="str">
        <f>VLOOKUP(B6141,Master!$A$2:$C$11,3,FALSE)</f>
        <v>Thai</v>
      </c>
      <c r="O6141" s="6" t="str">
        <f>VLOOKUP(B6141,Master!$A$2:$C$11,2,FALSE)</f>
        <v>Asia</v>
      </c>
      <c r="Q6141" s="39" t="str">
        <f>VLOOKUP(D6141,GL_Master!$A$1:$D$80,2,FALSE)</f>
        <v>PL</v>
      </c>
      <c r="R6141" s="39" t="str">
        <f>VLOOKUP(D6141,GL_Master!$A$1:$D$80,3,FALSE)</f>
        <v>Salary wages &amp; benefits</v>
      </c>
      <c r="S6141" s="39" t="str">
        <f>VLOOKUP(D6141,GL_Master!$A$1:$D$80,4,FALSE)</f>
        <v>Employee benefits expense</v>
      </c>
    </row>
    <row r="6142" spans="1:19" x14ac:dyDescent="0.25">
      <c r="A6142" s="39" t="s">
        <v>262</v>
      </c>
      <c r="B6142" s="39" t="s">
        <v>43</v>
      </c>
      <c r="C6142" s="7">
        <v>44075</v>
      </c>
      <c r="D6142" s="39" t="s">
        <v>100</v>
      </c>
      <c r="E6142" s="39">
        <v>5630</v>
      </c>
      <c r="F6142" s="82">
        <f t="shared" si="285"/>
        <v>5.63</v>
      </c>
      <c r="G6142" s="39">
        <f>VLOOKUP(N6142,Currecny_M!$A$1:$P$10,2,FALSE)</f>
        <v>2.35</v>
      </c>
      <c r="H6142" s="39">
        <f>MATCH(C6142,Currecny_M!$A$1:$P$1,0)</f>
        <v>7</v>
      </c>
      <c r="I6142" s="39">
        <f>VLOOKUP(N6142,Currecny_M!$A$1:$P$10,MATCH(Database!C6142,Currecny_M!$A$1:$P$1,0),FALSE)</f>
        <v>2.4500000000000002</v>
      </c>
      <c r="J6142" s="82">
        <f t="shared" si="286"/>
        <v>13.7935</v>
      </c>
      <c r="K6142" s="39">
        <f>VLOOKUP('Cover page'!$B$6,Currecny_M!$A$1:$P$10,MATCH(Database!C6142,Currecny_M!$A$1:$P$1,0),FALSE)</f>
        <v>1</v>
      </c>
      <c r="L6142" s="82">
        <f t="shared" si="287"/>
        <v>13.7935</v>
      </c>
      <c r="M6142" s="82">
        <f>((E6142/$F$1)*VLOOKUP(N6142,Currecny_M!$A$1:$P$10,MATCH(Database!C6142,Currecny_M!$A$1:$P$1,0),FALSE))/VLOOKUP('Cover page'!$B$6,Currecny_M!$A$1:$P$10,MATCH(Database!C6142,Currecny_M!$A$1:$P$1,0),FALSE)</f>
        <v>13.7935</v>
      </c>
      <c r="N6142" s="6" t="str">
        <f>VLOOKUP(B6142,Master!$A$2:$C$11,3,FALSE)</f>
        <v>Thai</v>
      </c>
      <c r="O6142" s="6" t="str">
        <f>VLOOKUP(B6142,Master!$A$2:$C$11,2,FALSE)</f>
        <v>Asia</v>
      </c>
      <c r="Q6142" s="39" t="str">
        <f>VLOOKUP(D6142,GL_Master!$A$1:$D$80,2,FALSE)</f>
        <v>PL</v>
      </c>
      <c r="R6142" s="39" t="str">
        <f>VLOOKUP(D6142,GL_Master!$A$1:$D$80,3,FALSE)</f>
        <v>Salary wages &amp; benefits</v>
      </c>
      <c r="S6142" s="39" t="str">
        <f>VLOOKUP(D6142,GL_Master!$A$1:$D$80,4,FALSE)</f>
        <v>Employee benefits expense</v>
      </c>
    </row>
    <row r="6143" spans="1:19" x14ac:dyDescent="0.25">
      <c r="A6143" s="39" t="s">
        <v>262</v>
      </c>
      <c r="B6143" s="39" t="s">
        <v>43</v>
      </c>
      <c r="C6143" s="7">
        <v>44075</v>
      </c>
      <c r="D6143" s="39" t="s">
        <v>30</v>
      </c>
      <c r="E6143" s="39">
        <v>1547</v>
      </c>
      <c r="F6143" s="82">
        <f t="shared" si="285"/>
        <v>1.5469999999999999</v>
      </c>
      <c r="G6143" s="39">
        <f>VLOOKUP(N6143,Currecny_M!$A$1:$P$10,2,FALSE)</f>
        <v>2.35</v>
      </c>
      <c r="H6143" s="39">
        <f>MATCH(C6143,Currecny_M!$A$1:$P$1,0)</f>
        <v>7</v>
      </c>
      <c r="I6143" s="39">
        <f>VLOOKUP(N6143,Currecny_M!$A$1:$P$10,MATCH(Database!C6143,Currecny_M!$A$1:$P$1,0),FALSE)</f>
        <v>2.4500000000000002</v>
      </c>
      <c r="J6143" s="82">
        <f t="shared" si="286"/>
        <v>3.7901500000000001</v>
      </c>
      <c r="K6143" s="39">
        <f>VLOOKUP('Cover page'!$B$6,Currecny_M!$A$1:$P$10,MATCH(Database!C6143,Currecny_M!$A$1:$P$1,0),FALSE)</f>
        <v>1</v>
      </c>
      <c r="L6143" s="82">
        <f t="shared" si="287"/>
        <v>3.7901500000000001</v>
      </c>
      <c r="M6143" s="82">
        <f>((E6143/$F$1)*VLOOKUP(N6143,Currecny_M!$A$1:$P$10,MATCH(Database!C6143,Currecny_M!$A$1:$P$1,0),FALSE))/VLOOKUP('Cover page'!$B$6,Currecny_M!$A$1:$P$10,MATCH(Database!C6143,Currecny_M!$A$1:$P$1,0),FALSE)</f>
        <v>3.7901500000000001</v>
      </c>
      <c r="N6143" s="6" t="str">
        <f>VLOOKUP(B6143,Master!$A$2:$C$11,3,FALSE)</f>
        <v>Thai</v>
      </c>
      <c r="O6143" s="6" t="str">
        <f>VLOOKUP(B6143,Master!$A$2:$C$11,2,FALSE)</f>
        <v>Asia</v>
      </c>
      <c r="Q6143" s="39" t="str">
        <f>VLOOKUP(D6143,GL_Master!$A$1:$D$80,2,FALSE)</f>
        <v>PL</v>
      </c>
      <c r="R6143" s="39" t="str">
        <f>VLOOKUP(D6143,GL_Master!$A$1:$D$80,3,FALSE)</f>
        <v>Travelling and conveyance</v>
      </c>
      <c r="S6143" s="39" t="str">
        <f>VLOOKUP(D6143,GL_Master!$A$1:$D$80,4,FALSE)</f>
        <v>Local conveyance</v>
      </c>
    </row>
    <row r="6144" spans="1:19" x14ac:dyDescent="0.25">
      <c r="A6144" s="39" t="s">
        <v>262</v>
      </c>
      <c r="B6144" s="39" t="s">
        <v>43</v>
      </c>
      <c r="C6144" s="7">
        <v>44075</v>
      </c>
      <c r="D6144" s="39" t="s">
        <v>31</v>
      </c>
      <c r="E6144" s="39">
        <v>789</v>
      </c>
      <c r="F6144" s="82">
        <f t="shared" si="285"/>
        <v>0.78900000000000003</v>
      </c>
      <c r="G6144" s="39">
        <f>VLOOKUP(N6144,Currecny_M!$A$1:$P$10,2,FALSE)</f>
        <v>2.35</v>
      </c>
      <c r="H6144" s="39">
        <f>MATCH(C6144,Currecny_M!$A$1:$P$1,0)</f>
        <v>7</v>
      </c>
      <c r="I6144" s="39">
        <f>VLOOKUP(N6144,Currecny_M!$A$1:$P$10,MATCH(Database!C6144,Currecny_M!$A$1:$P$1,0),FALSE)</f>
        <v>2.4500000000000002</v>
      </c>
      <c r="J6144" s="82">
        <f t="shared" si="286"/>
        <v>1.9330500000000002</v>
      </c>
      <c r="K6144" s="39">
        <f>VLOOKUP('Cover page'!$B$6,Currecny_M!$A$1:$P$10,MATCH(Database!C6144,Currecny_M!$A$1:$P$1,0),FALSE)</f>
        <v>1</v>
      </c>
      <c r="L6144" s="82">
        <f t="shared" si="287"/>
        <v>1.9330500000000002</v>
      </c>
      <c r="M6144" s="82">
        <f>((E6144/$F$1)*VLOOKUP(N6144,Currecny_M!$A$1:$P$10,MATCH(Database!C6144,Currecny_M!$A$1:$P$1,0),FALSE))/VLOOKUP('Cover page'!$B$6,Currecny_M!$A$1:$P$10,MATCH(Database!C6144,Currecny_M!$A$1:$P$1,0),FALSE)</f>
        <v>1.9330500000000002</v>
      </c>
      <c r="N6144" s="6" t="str">
        <f>VLOOKUP(B6144,Master!$A$2:$C$11,3,FALSE)</f>
        <v>Thai</v>
      </c>
      <c r="O6144" s="6" t="str">
        <f>VLOOKUP(B6144,Master!$A$2:$C$11,2,FALSE)</f>
        <v>Asia</v>
      </c>
      <c r="Q6144" s="39" t="str">
        <f>VLOOKUP(D6144,GL_Master!$A$1:$D$80,2,FALSE)</f>
        <v>PL</v>
      </c>
      <c r="R6144" s="39" t="str">
        <f>VLOOKUP(D6144,GL_Master!$A$1:$D$80,3,FALSE)</f>
        <v>Office expenses</v>
      </c>
      <c r="S6144" s="39" t="str">
        <f>VLOOKUP(D6144,GL_Master!$A$1:$D$80,4,FALSE)</f>
        <v>Parking charges</v>
      </c>
    </row>
    <row r="6145" spans="1:19" x14ac:dyDescent="0.25">
      <c r="A6145" s="39" t="s">
        <v>262</v>
      </c>
      <c r="B6145" s="39" t="s">
        <v>43</v>
      </c>
      <c r="C6145" s="7">
        <v>44075</v>
      </c>
      <c r="D6145" s="39" t="s">
        <v>101</v>
      </c>
      <c r="E6145" s="39">
        <v>789</v>
      </c>
      <c r="F6145" s="82">
        <f t="shared" si="285"/>
        <v>0.78900000000000003</v>
      </c>
      <c r="G6145" s="39">
        <f>VLOOKUP(N6145,Currecny_M!$A$1:$P$10,2,FALSE)</f>
        <v>2.35</v>
      </c>
      <c r="H6145" s="39">
        <f>MATCH(C6145,Currecny_M!$A$1:$P$1,0)</f>
        <v>7</v>
      </c>
      <c r="I6145" s="39">
        <f>VLOOKUP(N6145,Currecny_M!$A$1:$P$10,MATCH(Database!C6145,Currecny_M!$A$1:$P$1,0),FALSE)</f>
        <v>2.4500000000000002</v>
      </c>
      <c r="J6145" s="82">
        <f t="shared" si="286"/>
        <v>1.9330500000000002</v>
      </c>
      <c r="K6145" s="39">
        <f>VLOOKUP('Cover page'!$B$6,Currecny_M!$A$1:$P$10,MATCH(Database!C6145,Currecny_M!$A$1:$P$1,0),FALSE)</f>
        <v>1</v>
      </c>
      <c r="L6145" s="82">
        <f t="shared" si="287"/>
        <v>1.9330500000000002</v>
      </c>
      <c r="M6145" s="82">
        <f>((E6145/$F$1)*VLOOKUP(N6145,Currecny_M!$A$1:$P$10,MATCH(Database!C6145,Currecny_M!$A$1:$P$1,0),FALSE))/VLOOKUP('Cover page'!$B$6,Currecny_M!$A$1:$P$10,MATCH(Database!C6145,Currecny_M!$A$1:$P$1,0),FALSE)</f>
        <v>1.9330500000000002</v>
      </c>
      <c r="N6145" s="6" t="str">
        <f>VLOOKUP(B6145,Master!$A$2:$C$11,3,FALSE)</f>
        <v>Thai</v>
      </c>
      <c r="O6145" s="6" t="str">
        <f>VLOOKUP(B6145,Master!$A$2:$C$11,2,FALSE)</f>
        <v>Asia</v>
      </c>
      <c r="Q6145" s="39" t="str">
        <f>VLOOKUP(D6145,GL_Master!$A$1:$D$80,2,FALSE)</f>
        <v>PL</v>
      </c>
      <c r="R6145" s="39" t="str">
        <f>VLOOKUP(D6145,GL_Master!$A$1:$D$80,3,FALSE)</f>
        <v>COGS</v>
      </c>
      <c r="S6145" s="39" t="str">
        <f>VLOOKUP(D6145,GL_Master!$A$1:$D$80,4,FALSE)</f>
        <v>Purchase of other traded goods</v>
      </c>
    </row>
    <row r="6146" spans="1:19" x14ac:dyDescent="0.25">
      <c r="A6146" s="39" t="s">
        <v>262</v>
      </c>
      <c r="B6146" s="39" t="s">
        <v>43</v>
      </c>
      <c r="C6146" s="7">
        <v>44075</v>
      </c>
      <c r="D6146" s="39" t="s">
        <v>102</v>
      </c>
      <c r="E6146" s="39">
        <v>774</v>
      </c>
      <c r="F6146" s="82">
        <f t="shared" si="285"/>
        <v>0.77400000000000002</v>
      </c>
      <c r="G6146" s="39">
        <f>VLOOKUP(N6146,Currecny_M!$A$1:$P$10,2,FALSE)</f>
        <v>2.35</v>
      </c>
      <c r="H6146" s="39">
        <f>MATCH(C6146,Currecny_M!$A$1:$P$1,0)</f>
        <v>7</v>
      </c>
      <c r="I6146" s="39">
        <f>VLOOKUP(N6146,Currecny_M!$A$1:$P$10,MATCH(Database!C6146,Currecny_M!$A$1:$P$1,0),FALSE)</f>
        <v>2.4500000000000002</v>
      </c>
      <c r="J6146" s="82">
        <f t="shared" si="286"/>
        <v>1.8963000000000001</v>
      </c>
      <c r="K6146" s="39">
        <f>VLOOKUP('Cover page'!$B$6,Currecny_M!$A$1:$P$10,MATCH(Database!C6146,Currecny_M!$A$1:$P$1,0),FALSE)</f>
        <v>1</v>
      </c>
      <c r="L6146" s="82">
        <f t="shared" si="287"/>
        <v>1.8963000000000001</v>
      </c>
      <c r="M6146" s="82">
        <f>((E6146/$F$1)*VLOOKUP(N6146,Currecny_M!$A$1:$P$10,MATCH(Database!C6146,Currecny_M!$A$1:$P$1,0),FALSE))/VLOOKUP('Cover page'!$B$6,Currecny_M!$A$1:$P$10,MATCH(Database!C6146,Currecny_M!$A$1:$P$1,0),FALSE)</f>
        <v>1.8963000000000001</v>
      </c>
      <c r="N6146" s="6" t="str">
        <f>VLOOKUP(B6146,Master!$A$2:$C$11,3,FALSE)</f>
        <v>Thai</v>
      </c>
      <c r="O6146" s="6" t="str">
        <f>VLOOKUP(B6146,Master!$A$2:$C$11,2,FALSE)</f>
        <v>Asia</v>
      </c>
      <c r="Q6146" s="39" t="str">
        <f>VLOOKUP(D6146,GL_Master!$A$1:$D$80,2,FALSE)</f>
        <v>PL</v>
      </c>
      <c r="R6146" s="39" t="str">
        <f>VLOOKUP(D6146,GL_Master!$A$1:$D$80,3,FALSE)</f>
        <v>Staff welfare expenses</v>
      </c>
      <c r="S6146" s="39" t="str">
        <f>VLOOKUP(D6146,GL_Master!$A$1:$D$80,4,FALSE)</f>
        <v>Diwali Expense</v>
      </c>
    </row>
    <row r="6147" spans="1:19" x14ac:dyDescent="0.25">
      <c r="A6147" s="39" t="s">
        <v>262</v>
      </c>
      <c r="B6147" s="39" t="s">
        <v>43</v>
      </c>
      <c r="C6147" s="7">
        <v>44075</v>
      </c>
      <c r="D6147" s="39" t="s">
        <v>20</v>
      </c>
      <c r="E6147" s="39">
        <v>1670</v>
      </c>
      <c r="F6147" s="82">
        <f t="shared" si="285"/>
        <v>1.67</v>
      </c>
      <c r="G6147" s="39">
        <f>VLOOKUP(N6147,Currecny_M!$A$1:$P$10,2,FALSE)</f>
        <v>2.35</v>
      </c>
      <c r="H6147" s="39">
        <f>MATCH(C6147,Currecny_M!$A$1:$P$1,0)</f>
        <v>7</v>
      </c>
      <c r="I6147" s="39">
        <f>VLOOKUP(N6147,Currecny_M!$A$1:$P$10,MATCH(Database!C6147,Currecny_M!$A$1:$P$1,0),FALSE)</f>
        <v>2.4500000000000002</v>
      </c>
      <c r="J6147" s="82">
        <f t="shared" si="286"/>
        <v>4.0914999999999999</v>
      </c>
      <c r="K6147" s="39">
        <f>VLOOKUP('Cover page'!$B$6,Currecny_M!$A$1:$P$10,MATCH(Database!C6147,Currecny_M!$A$1:$P$1,0),FALSE)</f>
        <v>1</v>
      </c>
      <c r="L6147" s="82">
        <f t="shared" si="287"/>
        <v>4.0914999999999999</v>
      </c>
      <c r="M6147" s="82">
        <f>((E6147/$F$1)*VLOOKUP(N6147,Currecny_M!$A$1:$P$10,MATCH(Database!C6147,Currecny_M!$A$1:$P$1,0),FALSE))/VLOOKUP('Cover page'!$B$6,Currecny_M!$A$1:$P$10,MATCH(Database!C6147,Currecny_M!$A$1:$P$1,0),FALSE)</f>
        <v>4.0914999999999999</v>
      </c>
      <c r="N6147" s="6" t="str">
        <f>VLOOKUP(B6147,Master!$A$2:$C$11,3,FALSE)</f>
        <v>Thai</v>
      </c>
      <c r="O6147" s="6" t="str">
        <f>VLOOKUP(B6147,Master!$A$2:$C$11,2,FALSE)</f>
        <v>Asia</v>
      </c>
      <c r="Q6147" s="39" t="str">
        <f>VLOOKUP(D6147,GL_Master!$A$1:$D$80,2,FALSE)</f>
        <v>PL</v>
      </c>
      <c r="R6147" s="39" t="str">
        <f>VLOOKUP(D6147,GL_Master!$A$1:$D$80,3,FALSE)</f>
        <v>Selling and Marketing expenses</v>
      </c>
      <c r="S6147" s="39" t="str">
        <f>VLOOKUP(D6147,GL_Master!$A$1:$D$80,4,FALSE)</f>
        <v>Business promotion</v>
      </c>
    </row>
    <row r="6148" spans="1:19" x14ac:dyDescent="0.25">
      <c r="A6148" s="39" t="s">
        <v>262</v>
      </c>
      <c r="B6148" s="39" t="s">
        <v>43</v>
      </c>
      <c r="C6148" s="7">
        <v>44075</v>
      </c>
      <c r="D6148" s="39" t="s">
        <v>29</v>
      </c>
      <c r="E6148" s="39">
        <v>1654</v>
      </c>
      <c r="F6148" s="82">
        <f t="shared" ref="F6148:F6211" si="288">E6148/$F$1</f>
        <v>1.6539999999999999</v>
      </c>
      <c r="G6148" s="39">
        <f>VLOOKUP(N6148,Currecny_M!$A$1:$P$10,2,FALSE)</f>
        <v>2.35</v>
      </c>
      <c r="H6148" s="39">
        <f>MATCH(C6148,Currecny_M!$A$1:$P$1,0)</f>
        <v>7</v>
      </c>
      <c r="I6148" s="39">
        <f>VLOOKUP(N6148,Currecny_M!$A$1:$P$10,MATCH(Database!C6148,Currecny_M!$A$1:$P$1,0),FALSE)</f>
        <v>2.4500000000000002</v>
      </c>
      <c r="J6148" s="82">
        <f t="shared" ref="J6148:J6211" si="289">F6148*I6148</f>
        <v>4.0522999999999998</v>
      </c>
      <c r="K6148" s="39">
        <f>VLOOKUP('Cover page'!$B$6,Currecny_M!$A$1:$P$10,MATCH(Database!C6148,Currecny_M!$A$1:$P$1,0),FALSE)</f>
        <v>1</v>
      </c>
      <c r="L6148" s="82">
        <f t="shared" ref="L6148:L6211" si="290">J6148/K6148</f>
        <v>4.0522999999999998</v>
      </c>
      <c r="M6148" s="82">
        <f>((E6148/$F$1)*VLOOKUP(N6148,Currecny_M!$A$1:$P$10,MATCH(Database!C6148,Currecny_M!$A$1:$P$1,0),FALSE))/VLOOKUP('Cover page'!$B$6,Currecny_M!$A$1:$P$10,MATCH(Database!C6148,Currecny_M!$A$1:$P$1,0),FALSE)</f>
        <v>4.0522999999999998</v>
      </c>
      <c r="N6148" s="6" t="str">
        <f>VLOOKUP(B6148,Master!$A$2:$C$11,3,FALSE)</f>
        <v>Thai</v>
      </c>
      <c r="O6148" s="6" t="str">
        <f>VLOOKUP(B6148,Master!$A$2:$C$11,2,FALSE)</f>
        <v>Asia</v>
      </c>
      <c r="Q6148" s="39" t="str">
        <f>VLOOKUP(D6148,GL_Master!$A$1:$D$80,2,FALSE)</f>
        <v>PL</v>
      </c>
      <c r="R6148" s="39" t="str">
        <f>VLOOKUP(D6148,GL_Master!$A$1:$D$80,3,FALSE)</f>
        <v>Communication &amp; internet exp</v>
      </c>
      <c r="S6148" s="39" t="str">
        <f>VLOOKUP(D6148,GL_Master!$A$1:$D$80,4,FALSE)</f>
        <v>Communication cost</v>
      </c>
    </row>
    <row r="6149" spans="1:19" x14ac:dyDescent="0.25">
      <c r="A6149" s="39" t="s">
        <v>262</v>
      </c>
      <c r="B6149" s="39" t="s">
        <v>43</v>
      </c>
      <c r="C6149" s="7">
        <v>44075</v>
      </c>
      <c r="D6149" s="39" t="s">
        <v>41</v>
      </c>
      <c r="E6149" s="39">
        <v>835</v>
      </c>
      <c r="F6149" s="82">
        <f t="shared" si="288"/>
        <v>0.83499999999999996</v>
      </c>
      <c r="G6149" s="39">
        <f>VLOOKUP(N6149,Currecny_M!$A$1:$P$10,2,FALSE)</f>
        <v>2.35</v>
      </c>
      <c r="H6149" s="39">
        <f>MATCH(C6149,Currecny_M!$A$1:$P$1,0)</f>
        <v>7</v>
      </c>
      <c r="I6149" s="39">
        <f>VLOOKUP(N6149,Currecny_M!$A$1:$P$10,MATCH(Database!C6149,Currecny_M!$A$1:$P$1,0),FALSE)</f>
        <v>2.4500000000000002</v>
      </c>
      <c r="J6149" s="82">
        <f t="shared" si="289"/>
        <v>2.04575</v>
      </c>
      <c r="K6149" s="39">
        <f>VLOOKUP('Cover page'!$B$6,Currecny_M!$A$1:$P$10,MATCH(Database!C6149,Currecny_M!$A$1:$P$1,0),FALSE)</f>
        <v>1</v>
      </c>
      <c r="L6149" s="82">
        <f t="shared" si="290"/>
        <v>2.04575</v>
      </c>
      <c r="M6149" s="82">
        <f>((E6149/$F$1)*VLOOKUP(N6149,Currecny_M!$A$1:$P$10,MATCH(Database!C6149,Currecny_M!$A$1:$P$1,0),FALSE))/VLOOKUP('Cover page'!$B$6,Currecny_M!$A$1:$P$10,MATCH(Database!C6149,Currecny_M!$A$1:$P$1,0),FALSE)</f>
        <v>2.04575</v>
      </c>
      <c r="N6149" s="6" t="str">
        <f>VLOOKUP(B6149,Master!$A$2:$C$11,3,FALSE)</f>
        <v>Thai</v>
      </c>
      <c r="O6149" s="6" t="str">
        <f>VLOOKUP(B6149,Master!$A$2:$C$11,2,FALSE)</f>
        <v>Asia</v>
      </c>
      <c r="Q6149" s="39" t="str">
        <f>VLOOKUP(D6149,GL_Master!$A$1:$D$80,2,FALSE)</f>
        <v>PL</v>
      </c>
      <c r="R6149" s="39" t="str">
        <f>VLOOKUP(D6149,GL_Master!$A$1:$D$80,3,FALSE)</f>
        <v>Communication &amp; internet exp</v>
      </c>
      <c r="S6149" s="39" t="str">
        <f>VLOOKUP(D6149,GL_Master!$A$1:$D$80,4,FALSE)</f>
        <v>Communication cost</v>
      </c>
    </row>
    <row r="6150" spans="1:19" x14ac:dyDescent="0.25">
      <c r="A6150" s="39" t="s">
        <v>262</v>
      </c>
      <c r="B6150" s="39" t="s">
        <v>43</v>
      </c>
      <c r="C6150" s="7">
        <v>44075</v>
      </c>
      <c r="D6150" s="39" t="s">
        <v>103</v>
      </c>
      <c r="E6150" s="39">
        <v>1609</v>
      </c>
      <c r="F6150" s="82">
        <f t="shared" si="288"/>
        <v>1.609</v>
      </c>
      <c r="G6150" s="39">
        <f>VLOOKUP(N6150,Currecny_M!$A$1:$P$10,2,FALSE)</f>
        <v>2.35</v>
      </c>
      <c r="H6150" s="39">
        <f>MATCH(C6150,Currecny_M!$A$1:$P$1,0)</f>
        <v>7</v>
      </c>
      <c r="I6150" s="39">
        <f>VLOOKUP(N6150,Currecny_M!$A$1:$P$10,MATCH(Database!C6150,Currecny_M!$A$1:$P$1,0),FALSE)</f>
        <v>2.4500000000000002</v>
      </c>
      <c r="J6150" s="82">
        <f t="shared" si="289"/>
        <v>3.9420500000000001</v>
      </c>
      <c r="K6150" s="39">
        <f>VLOOKUP('Cover page'!$B$6,Currecny_M!$A$1:$P$10,MATCH(Database!C6150,Currecny_M!$A$1:$P$1,0),FALSE)</f>
        <v>1</v>
      </c>
      <c r="L6150" s="82">
        <f t="shared" si="290"/>
        <v>3.9420500000000001</v>
      </c>
      <c r="M6150" s="82">
        <f>((E6150/$F$1)*VLOOKUP(N6150,Currecny_M!$A$1:$P$10,MATCH(Database!C6150,Currecny_M!$A$1:$P$1,0),FALSE))/VLOOKUP('Cover page'!$B$6,Currecny_M!$A$1:$P$10,MATCH(Database!C6150,Currecny_M!$A$1:$P$1,0),FALSE)</f>
        <v>3.9420500000000001</v>
      </c>
      <c r="N6150" s="6" t="str">
        <f>VLOOKUP(B6150,Master!$A$2:$C$11,3,FALSE)</f>
        <v>Thai</v>
      </c>
      <c r="O6150" s="6" t="str">
        <f>VLOOKUP(B6150,Master!$A$2:$C$11,2,FALSE)</f>
        <v>Asia</v>
      </c>
      <c r="Q6150" s="39" t="str">
        <f>VLOOKUP(D6150,GL_Master!$A$1:$D$80,2,FALSE)</f>
        <v>PL</v>
      </c>
      <c r="R6150" s="39" t="str">
        <f>VLOOKUP(D6150,GL_Master!$A$1:$D$80,3,FALSE)</f>
        <v>Communication &amp; internet exp</v>
      </c>
      <c r="S6150" s="39" t="str">
        <f>VLOOKUP(D6150,GL_Master!$A$1:$D$80,4,FALSE)</f>
        <v>Communication cost</v>
      </c>
    </row>
    <row r="6151" spans="1:19" x14ac:dyDescent="0.25">
      <c r="A6151" s="39" t="s">
        <v>262</v>
      </c>
      <c r="B6151" s="39" t="s">
        <v>43</v>
      </c>
      <c r="C6151" s="7">
        <v>44075</v>
      </c>
      <c r="D6151" s="39" t="s">
        <v>104</v>
      </c>
      <c r="E6151" s="39">
        <v>2459</v>
      </c>
      <c r="F6151" s="82">
        <f t="shared" si="288"/>
        <v>2.4590000000000001</v>
      </c>
      <c r="G6151" s="39">
        <f>VLOOKUP(N6151,Currecny_M!$A$1:$P$10,2,FALSE)</f>
        <v>2.35</v>
      </c>
      <c r="H6151" s="39">
        <f>MATCH(C6151,Currecny_M!$A$1:$P$1,0)</f>
        <v>7</v>
      </c>
      <c r="I6151" s="39">
        <f>VLOOKUP(N6151,Currecny_M!$A$1:$P$10,MATCH(Database!C6151,Currecny_M!$A$1:$P$1,0),FALSE)</f>
        <v>2.4500000000000002</v>
      </c>
      <c r="J6151" s="82">
        <f t="shared" si="289"/>
        <v>6.0245500000000005</v>
      </c>
      <c r="K6151" s="39">
        <f>VLOOKUP('Cover page'!$B$6,Currecny_M!$A$1:$P$10,MATCH(Database!C6151,Currecny_M!$A$1:$P$1,0),FALSE)</f>
        <v>1</v>
      </c>
      <c r="L6151" s="82">
        <f t="shared" si="290"/>
        <v>6.0245500000000005</v>
      </c>
      <c r="M6151" s="82">
        <f>((E6151/$F$1)*VLOOKUP(N6151,Currecny_M!$A$1:$P$10,MATCH(Database!C6151,Currecny_M!$A$1:$P$1,0),FALSE))/VLOOKUP('Cover page'!$B$6,Currecny_M!$A$1:$P$10,MATCH(Database!C6151,Currecny_M!$A$1:$P$1,0),FALSE)</f>
        <v>6.0245500000000005</v>
      </c>
      <c r="N6151" s="6" t="str">
        <f>VLOOKUP(B6151,Master!$A$2:$C$11,3,FALSE)</f>
        <v>Thai</v>
      </c>
      <c r="O6151" s="6" t="str">
        <f>VLOOKUP(B6151,Master!$A$2:$C$11,2,FALSE)</f>
        <v>Asia</v>
      </c>
      <c r="Q6151" s="39" t="str">
        <f>VLOOKUP(D6151,GL_Master!$A$1:$D$80,2,FALSE)</f>
        <v>PL</v>
      </c>
      <c r="R6151" s="39" t="str">
        <f>VLOOKUP(D6151,GL_Master!$A$1:$D$80,3,FALSE)</f>
        <v>Legal &amp; Professional expenses</v>
      </c>
      <c r="S6151" s="39" t="str">
        <f>VLOOKUP(D6151,GL_Master!$A$1:$D$80,4,FALSE)</f>
        <v>Professional Fees - Others</v>
      </c>
    </row>
    <row r="6152" spans="1:19" x14ac:dyDescent="0.25">
      <c r="A6152" s="39" t="s">
        <v>262</v>
      </c>
      <c r="B6152" s="39" t="s">
        <v>43</v>
      </c>
      <c r="C6152" s="7">
        <v>44075</v>
      </c>
      <c r="D6152" s="39" t="s">
        <v>105</v>
      </c>
      <c r="E6152" s="39">
        <v>1685</v>
      </c>
      <c r="F6152" s="82">
        <f t="shared" si="288"/>
        <v>1.6850000000000001</v>
      </c>
      <c r="G6152" s="39">
        <f>VLOOKUP(N6152,Currecny_M!$A$1:$P$10,2,FALSE)</f>
        <v>2.35</v>
      </c>
      <c r="H6152" s="39">
        <f>MATCH(C6152,Currecny_M!$A$1:$P$1,0)</f>
        <v>7</v>
      </c>
      <c r="I6152" s="39">
        <f>VLOOKUP(N6152,Currecny_M!$A$1:$P$10,MATCH(Database!C6152,Currecny_M!$A$1:$P$1,0),FALSE)</f>
        <v>2.4500000000000002</v>
      </c>
      <c r="J6152" s="82">
        <f t="shared" si="289"/>
        <v>4.1282500000000004</v>
      </c>
      <c r="K6152" s="39">
        <f>VLOOKUP('Cover page'!$B$6,Currecny_M!$A$1:$P$10,MATCH(Database!C6152,Currecny_M!$A$1:$P$1,0),FALSE)</f>
        <v>1</v>
      </c>
      <c r="L6152" s="82">
        <f t="shared" si="290"/>
        <v>4.1282500000000004</v>
      </c>
      <c r="M6152" s="82">
        <f>((E6152/$F$1)*VLOOKUP(N6152,Currecny_M!$A$1:$P$10,MATCH(Database!C6152,Currecny_M!$A$1:$P$1,0),FALSE))/VLOOKUP('Cover page'!$B$6,Currecny_M!$A$1:$P$10,MATCH(Database!C6152,Currecny_M!$A$1:$P$1,0),FALSE)</f>
        <v>4.1282500000000004</v>
      </c>
      <c r="N6152" s="6" t="str">
        <f>VLOOKUP(B6152,Master!$A$2:$C$11,3,FALSE)</f>
        <v>Thai</v>
      </c>
      <c r="O6152" s="6" t="str">
        <f>VLOOKUP(B6152,Master!$A$2:$C$11,2,FALSE)</f>
        <v>Asia</v>
      </c>
      <c r="Q6152" s="39" t="str">
        <f>VLOOKUP(D6152,GL_Master!$A$1:$D$80,2,FALSE)</f>
        <v>PL</v>
      </c>
      <c r="R6152" s="39" t="str">
        <f>VLOOKUP(D6152,GL_Master!$A$1:$D$80,3,FALSE)</f>
        <v>Travelling and conveyance</v>
      </c>
      <c r="S6152" s="39" t="str">
        <f>VLOOKUP(D6152,GL_Master!$A$1:$D$80,4,FALSE)</f>
        <v>Car hiring and rental services</v>
      </c>
    </row>
    <row r="6153" spans="1:19" x14ac:dyDescent="0.25">
      <c r="A6153" s="39" t="s">
        <v>262</v>
      </c>
      <c r="B6153" s="39" t="s">
        <v>43</v>
      </c>
      <c r="C6153" s="7">
        <v>44075</v>
      </c>
      <c r="D6153" s="39" t="s">
        <v>106</v>
      </c>
      <c r="E6153" s="39">
        <v>774</v>
      </c>
      <c r="F6153" s="82">
        <f t="shared" si="288"/>
        <v>0.77400000000000002</v>
      </c>
      <c r="G6153" s="39">
        <f>VLOOKUP(N6153,Currecny_M!$A$1:$P$10,2,FALSE)</f>
        <v>2.35</v>
      </c>
      <c r="H6153" s="39">
        <f>MATCH(C6153,Currecny_M!$A$1:$P$1,0)</f>
        <v>7</v>
      </c>
      <c r="I6153" s="39">
        <f>VLOOKUP(N6153,Currecny_M!$A$1:$P$10,MATCH(Database!C6153,Currecny_M!$A$1:$P$1,0),FALSE)</f>
        <v>2.4500000000000002</v>
      </c>
      <c r="J6153" s="82">
        <f t="shared" si="289"/>
        <v>1.8963000000000001</v>
      </c>
      <c r="K6153" s="39">
        <f>VLOOKUP('Cover page'!$B$6,Currecny_M!$A$1:$P$10,MATCH(Database!C6153,Currecny_M!$A$1:$P$1,0),FALSE)</f>
        <v>1</v>
      </c>
      <c r="L6153" s="82">
        <f t="shared" si="290"/>
        <v>1.8963000000000001</v>
      </c>
      <c r="M6153" s="82">
        <f>((E6153/$F$1)*VLOOKUP(N6153,Currecny_M!$A$1:$P$10,MATCH(Database!C6153,Currecny_M!$A$1:$P$1,0),FALSE))/VLOOKUP('Cover page'!$B$6,Currecny_M!$A$1:$P$10,MATCH(Database!C6153,Currecny_M!$A$1:$P$1,0),FALSE)</f>
        <v>1.8963000000000001</v>
      </c>
      <c r="N6153" s="6" t="str">
        <f>VLOOKUP(B6153,Master!$A$2:$C$11,3,FALSE)</f>
        <v>Thai</v>
      </c>
      <c r="O6153" s="6" t="str">
        <f>VLOOKUP(B6153,Master!$A$2:$C$11,2,FALSE)</f>
        <v>Asia</v>
      </c>
      <c r="Q6153" s="39" t="str">
        <f>VLOOKUP(D6153,GL_Master!$A$1:$D$80,2,FALSE)</f>
        <v>PL</v>
      </c>
      <c r="R6153" s="39" t="str">
        <f>VLOOKUP(D6153,GL_Master!$A$1:$D$80,3,FALSE)</f>
        <v>Communication &amp; internet exp</v>
      </c>
      <c r="S6153" s="39" t="str">
        <f>VLOOKUP(D6153,GL_Master!$A$1:$D$80,4,FALSE)</f>
        <v>Printing &amp; Stationary</v>
      </c>
    </row>
    <row r="6154" spans="1:19" x14ac:dyDescent="0.25">
      <c r="A6154" s="39" t="s">
        <v>262</v>
      </c>
      <c r="B6154" s="39" t="s">
        <v>43</v>
      </c>
      <c r="C6154" s="7">
        <v>44075</v>
      </c>
      <c r="D6154" s="39" t="s">
        <v>32</v>
      </c>
      <c r="E6154" s="39">
        <v>797</v>
      </c>
      <c r="F6154" s="82">
        <f t="shared" si="288"/>
        <v>0.79700000000000004</v>
      </c>
      <c r="G6154" s="39">
        <f>VLOOKUP(N6154,Currecny_M!$A$1:$P$10,2,FALSE)</f>
        <v>2.35</v>
      </c>
      <c r="H6154" s="39">
        <f>MATCH(C6154,Currecny_M!$A$1:$P$1,0)</f>
        <v>7</v>
      </c>
      <c r="I6154" s="39">
        <f>VLOOKUP(N6154,Currecny_M!$A$1:$P$10,MATCH(Database!C6154,Currecny_M!$A$1:$P$1,0),FALSE)</f>
        <v>2.4500000000000002</v>
      </c>
      <c r="J6154" s="82">
        <f t="shared" si="289"/>
        <v>1.9526500000000002</v>
      </c>
      <c r="K6154" s="39">
        <f>VLOOKUP('Cover page'!$B$6,Currecny_M!$A$1:$P$10,MATCH(Database!C6154,Currecny_M!$A$1:$P$1,0),FALSE)</f>
        <v>1</v>
      </c>
      <c r="L6154" s="82">
        <f t="shared" si="290"/>
        <v>1.9526500000000002</v>
      </c>
      <c r="M6154" s="82">
        <f>((E6154/$F$1)*VLOOKUP(N6154,Currecny_M!$A$1:$P$10,MATCH(Database!C6154,Currecny_M!$A$1:$P$1,0),FALSE))/VLOOKUP('Cover page'!$B$6,Currecny_M!$A$1:$P$10,MATCH(Database!C6154,Currecny_M!$A$1:$P$1,0),FALSE)</f>
        <v>1.9526500000000002</v>
      </c>
      <c r="N6154" s="6" t="str">
        <f>VLOOKUP(B6154,Master!$A$2:$C$11,3,FALSE)</f>
        <v>Thai</v>
      </c>
      <c r="O6154" s="6" t="str">
        <f>VLOOKUP(B6154,Master!$A$2:$C$11,2,FALSE)</f>
        <v>Asia</v>
      </c>
      <c r="Q6154" s="39" t="str">
        <f>VLOOKUP(D6154,GL_Master!$A$1:$D$80,2,FALSE)</f>
        <v>PL</v>
      </c>
      <c r="R6154" s="39" t="str">
        <f>VLOOKUP(D6154,GL_Master!$A$1:$D$80,3,FALSE)</f>
        <v>Communication &amp; internet exp</v>
      </c>
      <c r="S6154" s="39" t="str">
        <f>VLOOKUP(D6154,GL_Master!$A$1:$D$80,4,FALSE)</f>
        <v>Printing &amp; Stationary</v>
      </c>
    </row>
    <row r="6155" spans="1:19" x14ac:dyDescent="0.25">
      <c r="A6155" s="39" t="s">
        <v>262</v>
      </c>
      <c r="B6155" s="39" t="s">
        <v>43</v>
      </c>
      <c r="C6155" s="7">
        <v>44075</v>
      </c>
      <c r="D6155" s="39" t="s">
        <v>35</v>
      </c>
      <c r="E6155" s="39">
        <v>2505</v>
      </c>
      <c r="F6155" s="82">
        <f t="shared" si="288"/>
        <v>2.5049999999999999</v>
      </c>
      <c r="G6155" s="39">
        <f>VLOOKUP(N6155,Currecny_M!$A$1:$P$10,2,FALSE)</f>
        <v>2.35</v>
      </c>
      <c r="H6155" s="39">
        <f>MATCH(C6155,Currecny_M!$A$1:$P$1,0)</f>
        <v>7</v>
      </c>
      <c r="I6155" s="39">
        <f>VLOOKUP(N6155,Currecny_M!$A$1:$P$10,MATCH(Database!C6155,Currecny_M!$A$1:$P$1,0),FALSE)</f>
        <v>2.4500000000000002</v>
      </c>
      <c r="J6155" s="82">
        <f t="shared" si="289"/>
        <v>6.1372499999999999</v>
      </c>
      <c r="K6155" s="39">
        <f>VLOOKUP('Cover page'!$B$6,Currecny_M!$A$1:$P$10,MATCH(Database!C6155,Currecny_M!$A$1:$P$1,0),FALSE)</f>
        <v>1</v>
      </c>
      <c r="L6155" s="82">
        <f t="shared" si="290"/>
        <v>6.1372499999999999</v>
      </c>
      <c r="M6155" s="82">
        <f>((E6155/$F$1)*VLOOKUP(N6155,Currecny_M!$A$1:$P$10,MATCH(Database!C6155,Currecny_M!$A$1:$P$1,0),FALSE))/VLOOKUP('Cover page'!$B$6,Currecny_M!$A$1:$P$10,MATCH(Database!C6155,Currecny_M!$A$1:$P$1,0),FALSE)</f>
        <v>6.1372499999999999</v>
      </c>
      <c r="N6155" s="6" t="str">
        <f>VLOOKUP(B6155,Master!$A$2:$C$11,3,FALSE)</f>
        <v>Thai</v>
      </c>
      <c r="O6155" s="6" t="str">
        <f>VLOOKUP(B6155,Master!$A$2:$C$11,2,FALSE)</f>
        <v>Asia</v>
      </c>
      <c r="Q6155" s="39" t="str">
        <f>VLOOKUP(D6155,GL_Master!$A$1:$D$80,2,FALSE)</f>
        <v>PL</v>
      </c>
      <c r="R6155" s="39" t="str">
        <f>VLOOKUP(D6155,GL_Master!$A$1:$D$80,3,FALSE)</f>
        <v>Security Expenses</v>
      </c>
      <c r="S6155" s="39" t="str">
        <f>VLOOKUP(D6155,GL_Master!$A$1:$D$80,4,FALSE)</f>
        <v>Security Expenses others</v>
      </c>
    </row>
    <row r="6156" spans="1:19" x14ac:dyDescent="0.25">
      <c r="A6156" s="39" t="s">
        <v>262</v>
      </c>
      <c r="B6156" s="39" t="s">
        <v>43</v>
      </c>
      <c r="C6156" s="7">
        <v>44075</v>
      </c>
      <c r="D6156" s="39" t="s">
        <v>38</v>
      </c>
      <c r="E6156" s="39">
        <v>827</v>
      </c>
      <c r="F6156" s="82">
        <f t="shared" si="288"/>
        <v>0.82699999999999996</v>
      </c>
      <c r="G6156" s="39">
        <f>VLOOKUP(N6156,Currecny_M!$A$1:$P$10,2,FALSE)</f>
        <v>2.35</v>
      </c>
      <c r="H6156" s="39">
        <f>MATCH(C6156,Currecny_M!$A$1:$P$1,0)</f>
        <v>7</v>
      </c>
      <c r="I6156" s="39">
        <f>VLOOKUP(N6156,Currecny_M!$A$1:$P$10,MATCH(Database!C6156,Currecny_M!$A$1:$P$1,0),FALSE)</f>
        <v>2.4500000000000002</v>
      </c>
      <c r="J6156" s="82">
        <f t="shared" si="289"/>
        <v>2.0261499999999999</v>
      </c>
      <c r="K6156" s="39">
        <f>VLOOKUP('Cover page'!$B$6,Currecny_M!$A$1:$P$10,MATCH(Database!C6156,Currecny_M!$A$1:$P$1,0),FALSE)</f>
        <v>1</v>
      </c>
      <c r="L6156" s="82">
        <f t="shared" si="290"/>
        <v>2.0261499999999999</v>
      </c>
      <c r="M6156" s="82">
        <f>((E6156/$F$1)*VLOOKUP(N6156,Currecny_M!$A$1:$P$10,MATCH(Database!C6156,Currecny_M!$A$1:$P$1,0),FALSE))/VLOOKUP('Cover page'!$B$6,Currecny_M!$A$1:$P$10,MATCH(Database!C6156,Currecny_M!$A$1:$P$1,0),FALSE)</f>
        <v>2.0261499999999999</v>
      </c>
      <c r="N6156" s="6" t="str">
        <f>VLOOKUP(B6156,Master!$A$2:$C$11,3,FALSE)</f>
        <v>Thai</v>
      </c>
      <c r="O6156" s="6" t="str">
        <f>VLOOKUP(B6156,Master!$A$2:$C$11,2,FALSE)</f>
        <v>Asia</v>
      </c>
      <c r="Q6156" s="39" t="str">
        <f>VLOOKUP(D6156,GL_Master!$A$1:$D$80,2,FALSE)</f>
        <v>PL</v>
      </c>
      <c r="R6156" s="39" t="str">
        <f>VLOOKUP(D6156,GL_Master!$A$1:$D$80,3,FALSE)</f>
        <v>House Keeping Expenses</v>
      </c>
      <c r="S6156" s="39" t="str">
        <f>VLOOKUP(D6156,GL_Master!$A$1:$D$80,4,FALSE)</f>
        <v>House Keeping Expenses</v>
      </c>
    </row>
    <row r="6157" spans="1:19" x14ac:dyDescent="0.25">
      <c r="A6157" s="39" t="s">
        <v>262</v>
      </c>
      <c r="B6157" s="39" t="s">
        <v>43</v>
      </c>
      <c r="C6157" s="7">
        <v>44075</v>
      </c>
      <c r="D6157" s="39" t="s">
        <v>107</v>
      </c>
      <c r="E6157" s="39">
        <v>781</v>
      </c>
      <c r="F6157" s="82">
        <f t="shared" si="288"/>
        <v>0.78100000000000003</v>
      </c>
      <c r="G6157" s="39">
        <f>VLOOKUP(N6157,Currecny_M!$A$1:$P$10,2,FALSE)</f>
        <v>2.35</v>
      </c>
      <c r="H6157" s="39">
        <f>MATCH(C6157,Currecny_M!$A$1:$P$1,0)</f>
        <v>7</v>
      </c>
      <c r="I6157" s="39">
        <f>VLOOKUP(N6157,Currecny_M!$A$1:$P$10,MATCH(Database!C6157,Currecny_M!$A$1:$P$1,0),FALSE)</f>
        <v>2.4500000000000002</v>
      </c>
      <c r="J6157" s="82">
        <f t="shared" si="289"/>
        <v>1.9134500000000001</v>
      </c>
      <c r="K6157" s="39">
        <f>VLOOKUP('Cover page'!$B$6,Currecny_M!$A$1:$P$10,MATCH(Database!C6157,Currecny_M!$A$1:$P$1,0),FALSE)</f>
        <v>1</v>
      </c>
      <c r="L6157" s="82">
        <f t="shared" si="290"/>
        <v>1.9134500000000001</v>
      </c>
      <c r="M6157" s="82">
        <f>((E6157/$F$1)*VLOOKUP(N6157,Currecny_M!$A$1:$P$10,MATCH(Database!C6157,Currecny_M!$A$1:$P$1,0),FALSE))/VLOOKUP('Cover page'!$B$6,Currecny_M!$A$1:$P$10,MATCH(Database!C6157,Currecny_M!$A$1:$P$1,0),FALSE)</f>
        <v>1.9134500000000001</v>
      </c>
      <c r="N6157" s="6" t="str">
        <f>VLOOKUP(B6157,Master!$A$2:$C$11,3,FALSE)</f>
        <v>Thai</v>
      </c>
      <c r="O6157" s="6" t="str">
        <f>VLOOKUP(B6157,Master!$A$2:$C$11,2,FALSE)</f>
        <v>Asia</v>
      </c>
      <c r="Q6157" s="39" t="str">
        <f>VLOOKUP(D6157,GL_Master!$A$1:$D$80,2,FALSE)</f>
        <v>PL</v>
      </c>
      <c r="R6157" s="39" t="str">
        <f>VLOOKUP(D6157,GL_Master!$A$1:$D$80,3,FALSE)</f>
        <v>Misc. expenses</v>
      </c>
      <c r="S6157" s="39" t="str">
        <f>VLOOKUP(D6157,GL_Master!$A$1:$D$80,4,FALSE)</f>
        <v>Repair &amp; Maintenance</v>
      </c>
    </row>
    <row r="6158" spans="1:19" x14ac:dyDescent="0.25">
      <c r="A6158" s="39" t="s">
        <v>262</v>
      </c>
      <c r="B6158" s="39" t="s">
        <v>43</v>
      </c>
      <c r="C6158" s="7">
        <v>44075</v>
      </c>
      <c r="D6158" s="39" t="s">
        <v>108</v>
      </c>
      <c r="E6158" s="39">
        <v>812</v>
      </c>
      <c r="F6158" s="82">
        <f t="shared" si="288"/>
        <v>0.81200000000000006</v>
      </c>
      <c r="G6158" s="39">
        <f>VLOOKUP(N6158,Currecny_M!$A$1:$P$10,2,FALSE)</f>
        <v>2.35</v>
      </c>
      <c r="H6158" s="39">
        <f>MATCH(C6158,Currecny_M!$A$1:$P$1,0)</f>
        <v>7</v>
      </c>
      <c r="I6158" s="39">
        <f>VLOOKUP(N6158,Currecny_M!$A$1:$P$10,MATCH(Database!C6158,Currecny_M!$A$1:$P$1,0),FALSE)</f>
        <v>2.4500000000000002</v>
      </c>
      <c r="J6158" s="82">
        <f t="shared" si="289"/>
        <v>1.9894000000000003</v>
      </c>
      <c r="K6158" s="39">
        <f>VLOOKUP('Cover page'!$B$6,Currecny_M!$A$1:$P$10,MATCH(Database!C6158,Currecny_M!$A$1:$P$1,0),FALSE)</f>
        <v>1</v>
      </c>
      <c r="L6158" s="82">
        <f t="shared" si="290"/>
        <v>1.9894000000000003</v>
      </c>
      <c r="M6158" s="82">
        <f>((E6158/$F$1)*VLOOKUP(N6158,Currecny_M!$A$1:$P$10,MATCH(Database!C6158,Currecny_M!$A$1:$P$1,0),FALSE))/VLOOKUP('Cover page'!$B$6,Currecny_M!$A$1:$P$10,MATCH(Database!C6158,Currecny_M!$A$1:$P$1,0),FALSE)</f>
        <v>1.9894000000000003</v>
      </c>
      <c r="N6158" s="6" t="str">
        <f>VLOOKUP(B6158,Master!$A$2:$C$11,3,FALSE)</f>
        <v>Thai</v>
      </c>
      <c r="O6158" s="6" t="str">
        <f>VLOOKUP(B6158,Master!$A$2:$C$11,2,FALSE)</f>
        <v>Asia</v>
      </c>
      <c r="Q6158" s="39" t="str">
        <f>VLOOKUP(D6158,GL_Master!$A$1:$D$80,2,FALSE)</f>
        <v>PL</v>
      </c>
      <c r="R6158" s="39" t="str">
        <f>VLOOKUP(D6158,GL_Master!$A$1:$D$80,3,FALSE)</f>
        <v>Misc. expenses</v>
      </c>
      <c r="S6158" s="39" t="str">
        <f>VLOOKUP(D6158,GL_Master!$A$1:$D$80,4,FALSE)</f>
        <v>Repair &amp; Maintenance</v>
      </c>
    </row>
    <row r="6159" spans="1:19" x14ac:dyDescent="0.25">
      <c r="A6159" s="39" t="s">
        <v>262</v>
      </c>
      <c r="B6159" s="39" t="s">
        <v>43</v>
      </c>
      <c r="C6159" s="7">
        <v>44075</v>
      </c>
      <c r="D6159" s="39" t="s">
        <v>9</v>
      </c>
      <c r="E6159" s="39">
        <v>7100</v>
      </c>
      <c r="F6159" s="82">
        <f t="shared" si="288"/>
        <v>7.1</v>
      </c>
      <c r="G6159" s="39">
        <f>VLOOKUP(N6159,Currecny_M!$A$1:$P$10,2,FALSE)</f>
        <v>2.35</v>
      </c>
      <c r="H6159" s="39">
        <f>MATCH(C6159,Currecny_M!$A$1:$P$1,0)</f>
        <v>7</v>
      </c>
      <c r="I6159" s="39">
        <f>VLOOKUP(N6159,Currecny_M!$A$1:$P$10,MATCH(Database!C6159,Currecny_M!$A$1:$P$1,0),FALSE)</f>
        <v>2.4500000000000002</v>
      </c>
      <c r="J6159" s="82">
        <f t="shared" si="289"/>
        <v>17.395</v>
      </c>
      <c r="K6159" s="39">
        <f>VLOOKUP('Cover page'!$B$6,Currecny_M!$A$1:$P$10,MATCH(Database!C6159,Currecny_M!$A$1:$P$1,0),FALSE)</f>
        <v>1</v>
      </c>
      <c r="L6159" s="82">
        <f t="shared" si="290"/>
        <v>17.395</v>
      </c>
      <c r="M6159" s="82">
        <f>((E6159/$F$1)*VLOOKUP(N6159,Currecny_M!$A$1:$P$10,MATCH(Database!C6159,Currecny_M!$A$1:$P$1,0),FALSE))/VLOOKUP('Cover page'!$B$6,Currecny_M!$A$1:$P$10,MATCH(Database!C6159,Currecny_M!$A$1:$P$1,0),FALSE)</f>
        <v>17.395</v>
      </c>
      <c r="N6159" s="6" t="str">
        <f>VLOOKUP(B6159,Master!$A$2:$C$11,3,FALSE)</f>
        <v>Thai</v>
      </c>
      <c r="O6159" s="6" t="str">
        <f>VLOOKUP(B6159,Master!$A$2:$C$11,2,FALSE)</f>
        <v>Asia</v>
      </c>
      <c r="Q6159" s="39" t="str">
        <f>VLOOKUP(D6159,GL_Master!$A$1:$D$80,2,FALSE)</f>
        <v>PL</v>
      </c>
      <c r="R6159" s="39" t="str">
        <f>VLOOKUP(D6159,GL_Master!$A$1:$D$80,3,FALSE)</f>
        <v>Rent</v>
      </c>
      <c r="S6159" s="39" t="str">
        <f>VLOOKUP(D6159,GL_Master!$A$1:$D$80,4,FALSE)</f>
        <v>Office Rent</v>
      </c>
    </row>
    <row r="6160" spans="1:19" x14ac:dyDescent="0.25">
      <c r="A6160" s="39" t="s">
        <v>262</v>
      </c>
      <c r="B6160" s="39" t="s">
        <v>43</v>
      </c>
      <c r="C6160" s="7">
        <v>44075</v>
      </c>
      <c r="D6160" s="39" t="s">
        <v>109</v>
      </c>
      <c r="E6160" s="39">
        <v>-3945</v>
      </c>
      <c r="F6160" s="82">
        <f t="shared" si="288"/>
        <v>-3.9449999999999998</v>
      </c>
      <c r="G6160" s="39">
        <f>VLOOKUP(N6160,Currecny_M!$A$1:$P$10,2,FALSE)</f>
        <v>2.35</v>
      </c>
      <c r="H6160" s="39">
        <f>MATCH(C6160,Currecny_M!$A$1:$P$1,0)</f>
        <v>7</v>
      </c>
      <c r="I6160" s="39">
        <f>VLOOKUP(N6160,Currecny_M!$A$1:$P$10,MATCH(Database!C6160,Currecny_M!$A$1:$P$1,0),FALSE)</f>
        <v>2.4500000000000002</v>
      </c>
      <c r="J6160" s="82">
        <f t="shared" si="289"/>
        <v>-9.6652500000000003</v>
      </c>
      <c r="K6160" s="39">
        <f>VLOOKUP('Cover page'!$B$6,Currecny_M!$A$1:$P$10,MATCH(Database!C6160,Currecny_M!$A$1:$P$1,0),FALSE)</f>
        <v>1</v>
      </c>
      <c r="L6160" s="82">
        <f t="shared" si="290"/>
        <v>-9.6652500000000003</v>
      </c>
      <c r="M6160" s="82">
        <f>((E6160/$F$1)*VLOOKUP(N6160,Currecny_M!$A$1:$P$10,MATCH(Database!C6160,Currecny_M!$A$1:$P$1,0),FALSE))/VLOOKUP('Cover page'!$B$6,Currecny_M!$A$1:$P$10,MATCH(Database!C6160,Currecny_M!$A$1:$P$1,0),FALSE)</f>
        <v>-9.6652500000000003</v>
      </c>
      <c r="N6160" s="6" t="str">
        <f>VLOOKUP(B6160,Master!$A$2:$C$11,3,FALSE)</f>
        <v>Thai</v>
      </c>
      <c r="O6160" s="6" t="str">
        <f>VLOOKUP(B6160,Master!$A$2:$C$11,2,FALSE)</f>
        <v>Asia</v>
      </c>
      <c r="Q6160" s="39" t="str">
        <f>VLOOKUP(D6160,GL_Master!$A$1:$D$80,2,FALSE)</f>
        <v>PL</v>
      </c>
      <c r="R6160" s="39" t="str">
        <f>VLOOKUP(D6160,GL_Master!$A$1:$D$80,3,FALSE)</f>
        <v>Travelling and conveyance</v>
      </c>
      <c r="S6160" s="39" t="str">
        <f>VLOOKUP(D6160,GL_Master!$A$1:$D$80,4,FALSE)</f>
        <v>Travelling , hotel lodging</v>
      </c>
    </row>
    <row r="6161" spans="1:19" x14ac:dyDescent="0.25">
      <c r="A6161" s="39" t="s">
        <v>262</v>
      </c>
      <c r="B6161" s="39" t="s">
        <v>43</v>
      </c>
      <c r="C6161" s="7">
        <v>44075</v>
      </c>
      <c r="D6161" s="39" t="s">
        <v>110</v>
      </c>
      <c r="E6161" s="39">
        <v>1624</v>
      </c>
      <c r="F6161" s="82">
        <f t="shared" si="288"/>
        <v>1.6240000000000001</v>
      </c>
      <c r="G6161" s="39">
        <f>VLOOKUP(N6161,Currecny_M!$A$1:$P$10,2,FALSE)</f>
        <v>2.35</v>
      </c>
      <c r="H6161" s="39">
        <f>MATCH(C6161,Currecny_M!$A$1:$P$1,0)</f>
        <v>7</v>
      </c>
      <c r="I6161" s="39">
        <f>VLOOKUP(N6161,Currecny_M!$A$1:$P$10,MATCH(Database!C6161,Currecny_M!$A$1:$P$1,0),FALSE)</f>
        <v>2.4500000000000002</v>
      </c>
      <c r="J6161" s="82">
        <f t="shared" si="289"/>
        <v>3.9788000000000006</v>
      </c>
      <c r="K6161" s="39">
        <f>VLOOKUP('Cover page'!$B$6,Currecny_M!$A$1:$P$10,MATCH(Database!C6161,Currecny_M!$A$1:$P$1,0),FALSE)</f>
        <v>1</v>
      </c>
      <c r="L6161" s="82">
        <f t="shared" si="290"/>
        <v>3.9788000000000006</v>
      </c>
      <c r="M6161" s="82">
        <f>((E6161/$F$1)*VLOOKUP(N6161,Currecny_M!$A$1:$P$10,MATCH(Database!C6161,Currecny_M!$A$1:$P$1,0),FALSE))/VLOOKUP('Cover page'!$B$6,Currecny_M!$A$1:$P$10,MATCH(Database!C6161,Currecny_M!$A$1:$P$1,0),FALSE)</f>
        <v>3.9788000000000006</v>
      </c>
      <c r="N6161" s="6" t="str">
        <f>VLOOKUP(B6161,Master!$A$2:$C$11,3,FALSE)</f>
        <v>Thai</v>
      </c>
      <c r="O6161" s="6" t="str">
        <f>VLOOKUP(B6161,Master!$A$2:$C$11,2,FALSE)</f>
        <v>Asia</v>
      </c>
      <c r="Q6161" s="39" t="str">
        <f>VLOOKUP(D6161,GL_Master!$A$1:$D$80,2,FALSE)</f>
        <v>PL</v>
      </c>
      <c r="R6161" s="39" t="str">
        <f>VLOOKUP(D6161,GL_Master!$A$1:$D$80,3,FALSE)</f>
        <v>Travelling and conveyance</v>
      </c>
      <c r="S6161" s="39" t="str">
        <f>VLOOKUP(D6161,GL_Master!$A$1:$D$80,4,FALSE)</f>
        <v>Travelling , hotel lodging</v>
      </c>
    </row>
    <row r="6162" spans="1:19" x14ac:dyDescent="0.25">
      <c r="A6162" s="39" t="s">
        <v>262</v>
      </c>
      <c r="B6162" s="39" t="s">
        <v>43</v>
      </c>
      <c r="C6162" s="7">
        <v>44075</v>
      </c>
      <c r="D6162" s="39" t="s">
        <v>111</v>
      </c>
      <c r="E6162" s="39">
        <v>812</v>
      </c>
      <c r="F6162" s="82">
        <f t="shared" si="288"/>
        <v>0.81200000000000006</v>
      </c>
      <c r="G6162" s="39">
        <f>VLOOKUP(N6162,Currecny_M!$A$1:$P$10,2,FALSE)</f>
        <v>2.35</v>
      </c>
      <c r="H6162" s="39">
        <f>MATCH(C6162,Currecny_M!$A$1:$P$1,0)</f>
        <v>7</v>
      </c>
      <c r="I6162" s="39">
        <f>VLOOKUP(N6162,Currecny_M!$A$1:$P$10,MATCH(Database!C6162,Currecny_M!$A$1:$P$1,0),FALSE)</f>
        <v>2.4500000000000002</v>
      </c>
      <c r="J6162" s="82">
        <f t="shared" si="289"/>
        <v>1.9894000000000003</v>
      </c>
      <c r="K6162" s="39">
        <f>VLOOKUP('Cover page'!$B$6,Currecny_M!$A$1:$P$10,MATCH(Database!C6162,Currecny_M!$A$1:$P$1,0),FALSE)</f>
        <v>1</v>
      </c>
      <c r="L6162" s="82">
        <f t="shared" si="290"/>
        <v>1.9894000000000003</v>
      </c>
      <c r="M6162" s="82">
        <f>((E6162/$F$1)*VLOOKUP(N6162,Currecny_M!$A$1:$P$10,MATCH(Database!C6162,Currecny_M!$A$1:$P$1,0),FALSE))/VLOOKUP('Cover page'!$B$6,Currecny_M!$A$1:$P$10,MATCH(Database!C6162,Currecny_M!$A$1:$P$1,0),FALSE)</f>
        <v>1.9894000000000003</v>
      </c>
      <c r="N6162" s="6" t="str">
        <f>VLOOKUP(B6162,Master!$A$2:$C$11,3,FALSE)</f>
        <v>Thai</v>
      </c>
      <c r="O6162" s="6" t="str">
        <f>VLOOKUP(B6162,Master!$A$2:$C$11,2,FALSE)</f>
        <v>Asia</v>
      </c>
      <c r="Q6162" s="39" t="str">
        <f>VLOOKUP(D6162,GL_Master!$A$1:$D$80,2,FALSE)</f>
        <v>PL</v>
      </c>
      <c r="R6162" s="39" t="str">
        <f>VLOOKUP(D6162,GL_Master!$A$1:$D$80,3,FALSE)</f>
        <v>Legal &amp; Professional expenses</v>
      </c>
      <c r="S6162" s="39" t="str">
        <f>VLOOKUP(D6162,GL_Master!$A$1:$D$80,4,FALSE)</f>
        <v>Professional Fees - Others</v>
      </c>
    </row>
    <row r="6163" spans="1:19" x14ac:dyDescent="0.25">
      <c r="A6163" s="39" t="s">
        <v>262</v>
      </c>
      <c r="B6163" s="39" t="s">
        <v>43</v>
      </c>
      <c r="C6163" s="7">
        <v>44105</v>
      </c>
      <c r="D6163" s="39" t="s">
        <v>112</v>
      </c>
      <c r="E6163" s="39">
        <v>7813</v>
      </c>
      <c r="F6163" s="82">
        <f t="shared" si="288"/>
        <v>7.8129999999999997</v>
      </c>
      <c r="G6163" s="39">
        <f>VLOOKUP(N6163,Currecny_M!$A$1:$P$10,2,FALSE)</f>
        <v>2.35</v>
      </c>
      <c r="H6163" s="39">
        <f>MATCH(C6163,Currecny_M!$A$1:$P$1,0)</f>
        <v>8</v>
      </c>
      <c r="I6163" s="39">
        <f>VLOOKUP(N6163,Currecny_M!$A$1:$P$10,MATCH(Database!C6163,Currecny_M!$A$1:$P$1,0),FALSE)</f>
        <v>2.4700000000000002</v>
      </c>
      <c r="J6163" s="82">
        <f t="shared" si="289"/>
        <v>19.298110000000001</v>
      </c>
      <c r="K6163" s="39">
        <f>VLOOKUP('Cover page'!$B$6,Currecny_M!$A$1:$P$10,MATCH(Database!C6163,Currecny_M!$A$1:$P$1,0),FALSE)</f>
        <v>1</v>
      </c>
      <c r="L6163" s="82">
        <f t="shared" si="290"/>
        <v>19.298110000000001</v>
      </c>
      <c r="M6163" s="82">
        <f>((E6163/$F$1)*VLOOKUP(N6163,Currecny_M!$A$1:$P$10,MATCH(Database!C6163,Currecny_M!$A$1:$P$1,0),FALSE))/VLOOKUP('Cover page'!$B$6,Currecny_M!$A$1:$P$10,MATCH(Database!C6163,Currecny_M!$A$1:$P$1,0),FALSE)</f>
        <v>19.298110000000001</v>
      </c>
      <c r="N6163" s="6" t="str">
        <f>VLOOKUP(B6163,Master!$A$2:$C$11,3,FALSE)</f>
        <v>Thai</v>
      </c>
      <c r="O6163" s="6" t="str">
        <f>VLOOKUP(B6163,Master!$A$2:$C$11,2,FALSE)</f>
        <v>Asia</v>
      </c>
      <c r="Q6163" s="39" t="str">
        <f>VLOOKUP(D6163,GL_Master!$A$1:$D$80,2,FALSE)</f>
        <v>PL</v>
      </c>
      <c r="R6163" s="39" t="str">
        <f>VLOOKUP(D6163,GL_Master!$A$1:$D$80,3,FALSE)</f>
        <v>Finance Cost</v>
      </c>
      <c r="S6163" s="39" t="str">
        <f>VLOOKUP(D6163,GL_Master!$A$1:$D$80,4,FALSE)</f>
        <v>Interest expense</v>
      </c>
    </row>
    <row r="6164" spans="1:19" x14ac:dyDescent="0.25">
      <c r="A6164" s="39" t="s">
        <v>262</v>
      </c>
      <c r="B6164" s="39" t="s">
        <v>43</v>
      </c>
      <c r="C6164" s="7">
        <v>44105</v>
      </c>
      <c r="D6164" s="39" t="s">
        <v>25</v>
      </c>
      <c r="E6164" s="39">
        <v>69626</v>
      </c>
      <c r="F6164" s="82">
        <f t="shared" si="288"/>
        <v>69.626000000000005</v>
      </c>
      <c r="G6164" s="39">
        <f>VLOOKUP(N6164,Currecny_M!$A$1:$P$10,2,FALSE)</f>
        <v>2.35</v>
      </c>
      <c r="H6164" s="39">
        <f>MATCH(C6164,Currecny_M!$A$1:$P$1,0)</f>
        <v>8</v>
      </c>
      <c r="I6164" s="39">
        <f>VLOOKUP(N6164,Currecny_M!$A$1:$P$10,MATCH(Database!C6164,Currecny_M!$A$1:$P$1,0),FALSE)</f>
        <v>2.4700000000000002</v>
      </c>
      <c r="J6164" s="82">
        <f t="shared" si="289"/>
        <v>171.97622000000001</v>
      </c>
      <c r="K6164" s="39">
        <f>VLOOKUP('Cover page'!$B$6,Currecny_M!$A$1:$P$10,MATCH(Database!C6164,Currecny_M!$A$1:$P$1,0),FALSE)</f>
        <v>1</v>
      </c>
      <c r="L6164" s="82">
        <f t="shared" si="290"/>
        <v>171.97622000000001</v>
      </c>
      <c r="M6164" s="82">
        <f>((E6164/$F$1)*VLOOKUP(N6164,Currecny_M!$A$1:$P$10,MATCH(Database!C6164,Currecny_M!$A$1:$P$1,0),FALSE))/VLOOKUP('Cover page'!$B$6,Currecny_M!$A$1:$P$10,MATCH(Database!C6164,Currecny_M!$A$1:$P$1,0),FALSE)</f>
        <v>171.97622000000001</v>
      </c>
      <c r="N6164" s="6" t="str">
        <f>VLOOKUP(B6164,Master!$A$2:$C$11,3,FALSE)</f>
        <v>Thai</v>
      </c>
      <c r="O6164" s="6" t="str">
        <f>VLOOKUP(B6164,Master!$A$2:$C$11,2,FALSE)</f>
        <v>Asia</v>
      </c>
      <c r="Q6164" s="39" t="str">
        <f>VLOOKUP(D6164,GL_Master!$A$1:$D$80,2,FALSE)</f>
        <v>PL</v>
      </c>
      <c r="R6164" s="39" t="str">
        <f>VLOOKUP(D6164,GL_Master!$A$1:$D$80,3,FALSE)</f>
        <v>Depreciation</v>
      </c>
      <c r="S6164" s="39" t="str">
        <f>VLOOKUP(D6164,GL_Master!$A$1:$D$80,4,FALSE)</f>
        <v>Depreciation</v>
      </c>
    </row>
    <row r="6165" spans="1:19" x14ac:dyDescent="0.25">
      <c r="A6165" s="39" t="s">
        <v>262</v>
      </c>
      <c r="B6165" s="39" t="s">
        <v>43</v>
      </c>
      <c r="C6165" s="7">
        <v>44105</v>
      </c>
      <c r="D6165" s="39" t="s">
        <v>51</v>
      </c>
      <c r="E6165" s="39">
        <v>-765957</v>
      </c>
      <c r="F6165" s="82">
        <f t="shared" si="288"/>
        <v>-765.95699999999999</v>
      </c>
      <c r="G6165" s="39">
        <f>VLOOKUP(N6165,Currecny_M!$A$1:$P$10,2,FALSE)</f>
        <v>2.35</v>
      </c>
      <c r="H6165" s="39">
        <f>MATCH(C6165,Currecny_M!$A$1:$P$1,0)</f>
        <v>8</v>
      </c>
      <c r="I6165" s="39">
        <f>VLOOKUP(N6165,Currecny_M!$A$1:$P$10,MATCH(Database!C6165,Currecny_M!$A$1:$P$1,0),FALSE)</f>
        <v>2.4700000000000002</v>
      </c>
      <c r="J6165" s="82">
        <f t="shared" si="289"/>
        <v>-1891.9137900000001</v>
      </c>
      <c r="K6165" s="39">
        <f>VLOOKUP('Cover page'!$B$6,Currecny_M!$A$1:$P$10,MATCH(Database!C6165,Currecny_M!$A$1:$P$1,0),FALSE)</f>
        <v>1</v>
      </c>
      <c r="L6165" s="82">
        <f t="shared" si="290"/>
        <v>-1891.9137900000001</v>
      </c>
      <c r="M6165" s="82">
        <f>((E6165/$F$1)*VLOOKUP(N6165,Currecny_M!$A$1:$P$10,MATCH(Database!C6165,Currecny_M!$A$1:$P$1,0),FALSE))/VLOOKUP('Cover page'!$B$6,Currecny_M!$A$1:$P$10,MATCH(Database!C6165,Currecny_M!$A$1:$P$1,0),FALSE)</f>
        <v>-1891.9137900000001</v>
      </c>
      <c r="N6165" s="6" t="str">
        <f>VLOOKUP(B6165,Master!$A$2:$C$11,3,FALSE)</f>
        <v>Thai</v>
      </c>
      <c r="O6165" s="6" t="str">
        <f>VLOOKUP(B6165,Master!$A$2:$C$11,2,FALSE)</f>
        <v>Asia</v>
      </c>
      <c r="Q6165" s="39" t="str">
        <f>VLOOKUP(D6165,GL_Master!$A$1:$D$80,2,FALSE)</f>
        <v>BS</v>
      </c>
      <c r="R6165" s="39" t="str">
        <f>VLOOKUP(D6165,GL_Master!$A$1:$D$80,3,FALSE)</f>
        <v>Share Capital</v>
      </c>
      <c r="S6165" s="39" t="str">
        <f>VLOOKUP(D6165,GL_Master!$A$1:$D$80,4,FALSE)</f>
        <v>Equity shares</v>
      </c>
    </row>
    <row r="6166" spans="1:19" x14ac:dyDescent="0.25">
      <c r="A6166" s="39" t="s">
        <v>262</v>
      </c>
      <c r="B6166" s="39" t="s">
        <v>43</v>
      </c>
      <c r="C6166" s="7">
        <v>44105</v>
      </c>
      <c r="D6166" s="39" t="s">
        <v>52</v>
      </c>
      <c r="E6166" s="39">
        <v>-1467574</v>
      </c>
      <c r="F6166" s="82">
        <f t="shared" si="288"/>
        <v>-1467.5740000000001</v>
      </c>
      <c r="G6166" s="39">
        <f>VLOOKUP(N6166,Currecny_M!$A$1:$P$10,2,FALSE)</f>
        <v>2.35</v>
      </c>
      <c r="H6166" s="39">
        <f>MATCH(C6166,Currecny_M!$A$1:$P$1,0)</f>
        <v>8</v>
      </c>
      <c r="I6166" s="39">
        <f>VLOOKUP(N6166,Currecny_M!$A$1:$P$10,MATCH(Database!C6166,Currecny_M!$A$1:$P$1,0),FALSE)</f>
        <v>2.4700000000000002</v>
      </c>
      <c r="J6166" s="82">
        <f t="shared" si="289"/>
        <v>-3624.9077800000005</v>
      </c>
      <c r="K6166" s="39">
        <f>VLOOKUP('Cover page'!$B$6,Currecny_M!$A$1:$P$10,MATCH(Database!C6166,Currecny_M!$A$1:$P$1,0),FALSE)</f>
        <v>1</v>
      </c>
      <c r="L6166" s="82">
        <f t="shared" si="290"/>
        <v>-3624.9077800000005</v>
      </c>
      <c r="M6166" s="82">
        <f>((E6166/$F$1)*VLOOKUP(N6166,Currecny_M!$A$1:$P$10,MATCH(Database!C6166,Currecny_M!$A$1:$P$1,0),FALSE))/VLOOKUP('Cover page'!$B$6,Currecny_M!$A$1:$P$10,MATCH(Database!C6166,Currecny_M!$A$1:$P$1,0),FALSE)</f>
        <v>-3624.9077800000005</v>
      </c>
      <c r="N6166" s="6" t="str">
        <f>VLOOKUP(B6166,Master!$A$2:$C$11,3,FALSE)</f>
        <v>Thai</v>
      </c>
      <c r="O6166" s="6" t="str">
        <f>VLOOKUP(B6166,Master!$A$2:$C$11,2,FALSE)</f>
        <v>Asia</v>
      </c>
      <c r="Q6166" s="39" t="str">
        <f>VLOOKUP(D6166,GL_Master!$A$1:$D$80,2,FALSE)</f>
        <v>BS</v>
      </c>
      <c r="R6166" s="39" t="str">
        <f>VLOOKUP(D6166,GL_Master!$A$1:$D$80,3,FALSE)</f>
        <v>Reserve and Surplus</v>
      </c>
      <c r="S6166" s="39" t="str">
        <f>VLOOKUP(D6166,GL_Master!$A$1:$D$80,4,FALSE)</f>
        <v>Reserves at the commencement of the year</v>
      </c>
    </row>
    <row r="6167" spans="1:19" x14ac:dyDescent="0.25">
      <c r="A6167" s="39" t="s">
        <v>262</v>
      </c>
      <c r="B6167" s="39" t="s">
        <v>43</v>
      </c>
      <c r="C6167" s="7">
        <v>44105</v>
      </c>
      <c r="D6167" s="39" t="s">
        <v>53</v>
      </c>
      <c r="E6167" s="39">
        <v>-190915</v>
      </c>
      <c r="F6167" s="82">
        <f t="shared" si="288"/>
        <v>-190.91499999999999</v>
      </c>
      <c r="G6167" s="39">
        <f>VLOOKUP(N6167,Currecny_M!$A$1:$P$10,2,FALSE)</f>
        <v>2.35</v>
      </c>
      <c r="H6167" s="39">
        <f>MATCH(C6167,Currecny_M!$A$1:$P$1,0)</f>
        <v>8</v>
      </c>
      <c r="I6167" s="39">
        <f>VLOOKUP(N6167,Currecny_M!$A$1:$P$10,MATCH(Database!C6167,Currecny_M!$A$1:$P$1,0),FALSE)</f>
        <v>2.4700000000000002</v>
      </c>
      <c r="J6167" s="82">
        <f t="shared" si="289"/>
        <v>-471.56004999999999</v>
      </c>
      <c r="K6167" s="39">
        <f>VLOOKUP('Cover page'!$B$6,Currecny_M!$A$1:$P$10,MATCH(Database!C6167,Currecny_M!$A$1:$P$1,0),FALSE)</f>
        <v>1</v>
      </c>
      <c r="L6167" s="82">
        <f t="shared" si="290"/>
        <v>-471.56004999999999</v>
      </c>
      <c r="M6167" s="82">
        <f>((E6167/$F$1)*VLOOKUP(N6167,Currecny_M!$A$1:$P$10,MATCH(Database!C6167,Currecny_M!$A$1:$P$1,0),FALSE))/VLOOKUP('Cover page'!$B$6,Currecny_M!$A$1:$P$10,MATCH(Database!C6167,Currecny_M!$A$1:$P$1,0),FALSE)</f>
        <v>-471.56004999999999</v>
      </c>
      <c r="N6167" s="6" t="str">
        <f>VLOOKUP(B6167,Master!$A$2:$C$11,3,FALSE)</f>
        <v>Thai</v>
      </c>
      <c r="O6167" s="6" t="str">
        <f>VLOOKUP(B6167,Master!$A$2:$C$11,2,FALSE)</f>
        <v>Asia</v>
      </c>
      <c r="Q6167" s="39" t="str">
        <f>VLOOKUP(D6167,GL_Master!$A$1:$D$80,2,FALSE)</f>
        <v>BS</v>
      </c>
      <c r="R6167" s="39" t="str">
        <f>VLOOKUP(D6167,GL_Master!$A$1:$D$80,3,FALSE)</f>
        <v>Loan Fund</v>
      </c>
      <c r="S6167" s="39" t="str">
        <f>VLOOKUP(D6167,GL_Master!$A$1:$D$80,4,FALSE)</f>
        <v>Term Loan</v>
      </c>
    </row>
    <row r="6168" spans="1:19" x14ac:dyDescent="0.25">
      <c r="A6168" s="39" t="s">
        <v>262</v>
      </c>
      <c r="B6168" s="39" t="s">
        <v>43</v>
      </c>
      <c r="C6168" s="7">
        <v>44105</v>
      </c>
      <c r="D6168" s="39" t="s">
        <v>54</v>
      </c>
      <c r="E6168" s="39">
        <v>1609</v>
      </c>
      <c r="F6168" s="82">
        <f t="shared" si="288"/>
        <v>1.609</v>
      </c>
      <c r="G6168" s="39">
        <f>VLOOKUP(N6168,Currecny_M!$A$1:$P$10,2,FALSE)</f>
        <v>2.35</v>
      </c>
      <c r="H6168" s="39">
        <f>MATCH(C6168,Currecny_M!$A$1:$P$1,0)</f>
        <v>8</v>
      </c>
      <c r="I6168" s="39">
        <f>VLOOKUP(N6168,Currecny_M!$A$1:$P$10,MATCH(Database!C6168,Currecny_M!$A$1:$P$1,0),FALSE)</f>
        <v>2.4700000000000002</v>
      </c>
      <c r="J6168" s="82">
        <f t="shared" si="289"/>
        <v>3.9742300000000004</v>
      </c>
      <c r="K6168" s="39">
        <f>VLOOKUP('Cover page'!$B$6,Currecny_M!$A$1:$P$10,MATCH(Database!C6168,Currecny_M!$A$1:$P$1,0),FALSE)</f>
        <v>1</v>
      </c>
      <c r="L6168" s="82">
        <f t="shared" si="290"/>
        <v>3.9742300000000004</v>
      </c>
      <c r="M6168" s="82">
        <f>((E6168/$F$1)*VLOOKUP(N6168,Currecny_M!$A$1:$P$10,MATCH(Database!C6168,Currecny_M!$A$1:$P$1,0),FALSE))/VLOOKUP('Cover page'!$B$6,Currecny_M!$A$1:$P$10,MATCH(Database!C6168,Currecny_M!$A$1:$P$1,0),FALSE)</f>
        <v>3.9742300000000004</v>
      </c>
      <c r="N6168" s="6" t="str">
        <f>VLOOKUP(B6168,Master!$A$2:$C$11,3,FALSE)</f>
        <v>Thai</v>
      </c>
      <c r="O6168" s="6" t="str">
        <f>VLOOKUP(B6168,Master!$A$2:$C$11,2,FALSE)</f>
        <v>Asia</v>
      </c>
      <c r="Q6168" s="39" t="str">
        <f>VLOOKUP(D6168,GL_Master!$A$1:$D$80,2,FALSE)</f>
        <v>BS</v>
      </c>
      <c r="R6168" s="39" t="str">
        <f>VLOOKUP(D6168,GL_Master!$A$1:$D$80,3,FALSE)</f>
        <v>Trade Payables</v>
      </c>
      <c r="S6168" s="39" t="str">
        <f>VLOOKUP(D6168,GL_Master!$A$1:$D$80,4,FALSE)</f>
        <v>Trade payable</v>
      </c>
    </row>
    <row r="6169" spans="1:19" x14ac:dyDescent="0.25">
      <c r="A6169" s="39" t="s">
        <v>262</v>
      </c>
      <c r="B6169" s="39" t="s">
        <v>43</v>
      </c>
      <c r="C6169" s="7">
        <v>44105</v>
      </c>
      <c r="D6169" s="39" t="s">
        <v>34</v>
      </c>
      <c r="E6169" s="39">
        <v>-41408</v>
      </c>
      <c r="F6169" s="82">
        <f t="shared" si="288"/>
        <v>-41.408000000000001</v>
      </c>
      <c r="G6169" s="39">
        <f>VLOOKUP(N6169,Currecny_M!$A$1:$P$10,2,FALSE)</f>
        <v>2.35</v>
      </c>
      <c r="H6169" s="39">
        <f>MATCH(C6169,Currecny_M!$A$1:$P$1,0)</f>
        <v>8</v>
      </c>
      <c r="I6169" s="39">
        <f>VLOOKUP(N6169,Currecny_M!$A$1:$P$10,MATCH(Database!C6169,Currecny_M!$A$1:$P$1,0),FALSE)</f>
        <v>2.4700000000000002</v>
      </c>
      <c r="J6169" s="82">
        <f t="shared" si="289"/>
        <v>-102.27776000000001</v>
      </c>
      <c r="K6169" s="39">
        <f>VLOOKUP('Cover page'!$B$6,Currecny_M!$A$1:$P$10,MATCH(Database!C6169,Currecny_M!$A$1:$P$1,0),FALSE)</f>
        <v>1</v>
      </c>
      <c r="L6169" s="82">
        <f t="shared" si="290"/>
        <v>-102.27776000000001</v>
      </c>
      <c r="M6169" s="82">
        <f>((E6169/$F$1)*VLOOKUP(N6169,Currecny_M!$A$1:$P$10,MATCH(Database!C6169,Currecny_M!$A$1:$P$1,0),FALSE))/VLOOKUP('Cover page'!$B$6,Currecny_M!$A$1:$P$10,MATCH(Database!C6169,Currecny_M!$A$1:$P$1,0),FALSE)</f>
        <v>-102.27776000000001</v>
      </c>
      <c r="N6169" s="6" t="str">
        <f>VLOOKUP(B6169,Master!$A$2:$C$11,3,FALSE)</f>
        <v>Thai</v>
      </c>
      <c r="O6169" s="6" t="str">
        <f>VLOOKUP(B6169,Master!$A$2:$C$11,2,FALSE)</f>
        <v>Asia</v>
      </c>
      <c r="Q6169" s="39" t="str">
        <f>VLOOKUP(D6169,GL_Master!$A$1:$D$80,2,FALSE)</f>
        <v>BS</v>
      </c>
      <c r="R6169" s="39" t="str">
        <f>VLOOKUP(D6169,GL_Master!$A$1:$D$80,3,FALSE)</f>
        <v>Provisions</v>
      </c>
      <c r="S6169" s="39" t="str">
        <f>VLOOKUP(D6169,GL_Master!$A$1:$D$80,4,FALSE)</f>
        <v>Expenses payables</v>
      </c>
    </row>
    <row r="6170" spans="1:19" x14ac:dyDescent="0.25">
      <c r="A6170" s="39" t="s">
        <v>262</v>
      </c>
      <c r="B6170" s="39" t="s">
        <v>43</v>
      </c>
      <c r="C6170" s="7">
        <v>44105</v>
      </c>
      <c r="D6170" s="39" t="s">
        <v>18</v>
      </c>
      <c r="E6170" s="39">
        <v>-25169</v>
      </c>
      <c r="F6170" s="82">
        <f t="shared" si="288"/>
        <v>-25.169</v>
      </c>
      <c r="G6170" s="39">
        <f>VLOOKUP(N6170,Currecny_M!$A$1:$P$10,2,FALSE)</f>
        <v>2.35</v>
      </c>
      <c r="H6170" s="39">
        <f>MATCH(C6170,Currecny_M!$A$1:$P$1,0)</f>
        <v>8</v>
      </c>
      <c r="I6170" s="39">
        <f>VLOOKUP(N6170,Currecny_M!$A$1:$P$10,MATCH(Database!C6170,Currecny_M!$A$1:$P$1,0),FALSE)</f>
        <v>2.4700000000000002</v>
      </c>
      <c r="J6170" s="82">
        <f t="shared" si="289"/>
        <v>-62.167430000000003</v>
      </c>
      <c r="K6170" s="39">
        <f>VLOOKUP('Cover page'!$B$6,Currecny_M!$A$1:$P$10,MATCH(Database!C6170,Currecny_M!$A$1:$P$1,0),FALSE)</f>
        <v>1</v>
      </c>
      <c r="L6170" s="82">
        <f t="shared" si="290"/>
        <v>-62.167430000000003</v>
      </c>
      <c r="M6170" s="82">
        <f>((E6170/$F$1)*VLOOKUP(N6170,Currecny_M!$A$1:$P$10,MATCH(Database!C6170,Currecny_M!$A$1:$P$1,0),FALSE))/VLOOKUP('Cover page'!$B$6,Currecny_M!$A$1:$P$10,MATCH(Database!C6170,Currecny_M!$A$1:$P$1,0),FALSE)</f>
        <v>-62.167430000000003</v>
      </c>
      <c r="N6170" s="6" t="str">
        <f>VLOOKUP(B6170,Master!$A$2:$C$11,3,FALSE)</f>
        <v>Thai</v>
      </c>
      <c r="O6170" s="6" t="str">
        <f>VLOOKUP(B6170,Master!$A$2:$C$11,2,FALSE)</f>
        <v>Asia</v>
      </c>
      <c r="Q6170" s="39" t="str">
        <f>VLOOKUP(D6170,GL_Master!$A$1:$D$80,2,FALSE)</f>
        <v>BS</v>
      </c>
      <c r="R6170" s="39" t="str">
        <f>VLOOKUP(D6170,GL_Master!$A$1:$D$80,3,FALSE)</f>
        <v>Other current liabilities</v>
      </c>
      <c r="S6170" s="39" t="str">
        <f>VLOOKUP(D6170,GL_Master!$A$1:$D$80,4,FALSE)</f>
        <v>Employee related liabilities</v>
      </c>
    </row>
    <row r="6171" spans="1:19" x14ac:dyDescent="0.25">
      <c r="A6171" s="39" t="s">
        <v>262</v>
      </c>
      <c r="B6171" s="39" t="s">
        <v>43</v>
      </c>
      <c r="C6171" s="7">
        <v>44105</v>
      </c>
      <c r="D6171" s="39" t="s">
        <v>55</v>
      </c>
      <c r="E6171" s="39">
        <v>-3340</v>
      </c>
      <c r="F6171" s="82">
        <f t="shared" si="288"/>
        <v>-3.34</v>
      </c>
      <c r="G6171" s="39">
        <f>VLOOKUP(N6171,Currecny_M!$A$1:$P$10,2,FALSE)</f>
        <v>2.35</v>
      </c>
      <c r="H6171" s="39">
        <f>MATCH(C6171,Currecny_M!$A$1:$P$1,0)</f>
        <v>8</v>
      </c>
      <c r="I6171" s="39">
        <f>VLOOKUP(N6171,Currecny_M!$A$1:$P$10,MATCH(Database!C6171,Currecny_M!$A$1:$P$1,0),FALSE)</f>
        <v>2.4700000000000002</v>
      </c>
      <c r="J6171" s="82">
        <f t="shared" si="289"/>
        <v>-8.2498000000000005</v>
      </c>
      <c r="K6171" s="39">
        <f>VLOOKUP('Cover page'!$B$6,Currecny_M!$A$1:$P$10,MATCH(Database!C6171,Currecny_M!$A$1:$P$1,0),FALSE)</f>
        <v>1</v>
      </c>
      <c r="L6171" s="82">
        <f t="shared" si="290"/>
        <v>-8.2498000000000005</v>
      </c>
      <c r="M6171" s="82">
        <f>((E6171/$F$1)*VLOOKUP(N6171,Currecny_M!$A$1:$P$10,MATCH(Database!C6171,Currecny_M!$A$1:$P$1,0),FALSE))/VLOOKUP('Cover page'!$B$6,Currecny_M!$A$1:$P$10,MATCH(Database!C6171,Currecny_M!$A$1:$P$1,0),FALSE)</f>
        <v>-8.2498000000000005</v>
      </c>
      <c r="N6171" s="6" t="str">
        <f>VLOOKUP(B6171,Master!$A$2:$C$11,3,FALSE)</f>
        <v>Thai</v>
      </c>
      <c r="O6171" s="6" t="str">
        <f>VLOOKUP(B6171,Master!$A$2:$C$11,2,FALSE)</f>
        <v>Asia</v>
      </c>
      <c r="Q6171" s="39" t="str">
        <f>VLOOKUP(D6171,GL_Master!$A$1:$D$80,2,FALSE)</f>
        <v>BS</v>
      </c>
      <c r="R6171" s="39" t="str">
        <f>VLOOKUP(D6171,GL_Master!$A$1:$D$80,3,FALSE)</f>
        <v>Other current liabilities</v>
      </c>
      <c r="S6171" s="39" t="str">
        <f>VLOOKUP(D6171,GL_Master!$A$1:$D$80,4,FALSE)</f>
        <v>Security deposit received</v>
      </c>
    </row>
    <row r="6172" spans="1:19" x14ac:dyDescent="0.25">
      <c r="A6172" s="39" t="s">
        <v>262</v>
      </c>
      <c r="B6172" s="39" t="s">
        <v>43</v>
      </c>
      <c r="C6172" s="7">
        <v>44105</v>
      </c>
      <c r="D6172" s="39" t="s">
        <v>56</v>
      </c>
      <c r="E6172" s="39">
        <v>-781</v>
      </c>
      <c r="F6172" s="82">
        <f t="shared" si="288"/>
        <v>-0.78100000000000003</v>
      </c>
      <c r="G6172" s="39">
        <f>VLOOKUP(N6172,Currecny_M!$A$1:$P$10,2,FALSE)</f>
        <v>2.35</v>
      </c>
      <c r="H6172" s="39">
        <f>MATCH(C6172,Currecny_M!$A$1:$P$1,0)</f>
        <v>8</v>
      </c>
      <c r="I6172" s="39">
        <f>VLOOKUP(N6172,Currecny_M!$A$1:$P$10,MATCH(Database!C6172,Currecny_M!$A$1:$P$1,0),FALSE)</f>
        <v>2.4700000000000002</v>
      </c>
      <c r="J6172" s="82">
        <f t="shared" si="289"/>
        <v>-1.9290700000000003</v>
      </c>
      <c r="K6172" s="39">
        <f>VLOOKUP('Cover page'!$B$6,Currecny_M!$A$1:$P$10,MATCH(Database!C6172,Currecny_M!$A$1:$P$1,0),FALSE)</f>
        <v>1</v>
      </c>
      <c r="L6172" s="82">
        <f t="shared" si="290"/>
        <v>-1.9290700000000003</v>
      </c>
      <c r="M6172" s="82">
        <f>((E6172/$F$1)*VLOOKUP(N6172,Currecny_M!$A$1:$P$10,MATCH(Database!C6172,Currecny_M!$A$1:$P$1,0),FALSE))/VLOOKUP('Cover page'!$B$6,Currecny_M!$A$1:$P$10,MATCH(Database!C6172,Currecny_M!$A$1:$P$1,0),FALSE)</f>
        <v>-1.9290700000000003</v>
      </c>
      <c r="N6172" s="6" t="str">
        <f>VLOOKUP(B6172,Master!$A$2:$C$11,3,FALSE)</f>
        <v>Thai</v>
      </c>
      <c r="O6172" s="6" t="str">
        <f>VLOOKUP(B6172,Master!$A$2:$C$11,2,FALSE)</f>
        <v>Asia</v>
      </c>
      <c r="Q6172" s="39" t="str">
        <f>VLOOKUP(D6172,GL_Master!$A$1:$D$80,2,FALSE)</f>
        <v>BS</v>
      </c>
      <c r="R6172" s="39" t="str">
        <f>VLOOKUP(D6172,GL_Master!$A$1:$D$80,3,FALSE)</f>
        <v>Other Tax Payables</v>
      </c>
      <c r="S6172" s="39" t="str">
        <f>VLOOKUP(D6172,GL_Master!$A$1:$D$80,4,FALSE)</f>
        <v>Tax deducted at source payable</v>
      </c>
    </row>
    <row r="6173" spans="1:19" x14ac:dyDescent="0.25">
      <c r="A6173" s="39" t="s">
        <v>262</v>
      </c>
      <c r="B6173" s="39" t="s">
        <v>43</v>
      </c>
      <c r="C6173" s="7">
        <v>44105</v>
      </c>
      <c r="D6173" s="39" t="s">
        <v>57</v>
      </c>
      <c r="E6173" s="39">
        <v>-7238</v>
      </c>
      <c r="F6173" s="82">
        <f t="shared" si="288"/>
        <v>-7.2380000000000004</v>
      </c>
      <c r="G6173" s="39">
        <f>VLOOKUP(N6173,Currecny_M!$A$1:$P$10,2,FALSE)</f>
        <v>2.35</v>
      </c>
      <c r="H6173" s="39">
        <f>MATCH(C6173,Currecny_M!$A$1:$P$1,0)</f>
        <v>8</v>
      </c>
      <c r="I6173" s="39">
        <f>VLOOKUP(N6173,Currecny_M!$A$1:$P$10,MATCH(Database!C6173,Currecny_M!$A$1:$P$1,0),FALSE)</f>
        <v>2.4700000000000002</v>
      </c>
      <c r="J6173" s="82">
        <f t="shared" si="289"/>
        <v>-17.877860000000002</v>
      </c>
      <c r="K6173" s="39">
        <f>VLOOKUP('Cover page'!$B$6,Currecny_M!$A$1:$P$10,MATCH(Database!C6173,Currecny_M!$A$1:$P$1,0),FALSE)</f>
        <v>1</v>
      </c>
      <c r="L6173" s="82">
        <f t="shared" si="290"/>
        <v>-17.877860000000002</v>
      </c>
      <c r="M6173" s="82">
        <f>((E6173/$F$1)*VLOOKUP(N6173,Currecny_M!$A$1:$P$10,MATCH(Database!C6173,Currecny_M!$A$1:$P$1,0),FALSE))/VLOOKUP('Cover page'!$B$6,Currecny_M!$A$1:$P$10,MATCH(Database!C6173,Currecny_M!$A$1:$P$1,0),FALSE)</f>
        <v>-17.877860000000002</v>
      </c>
      <c r="N6173" s="6" t="str">
        <f>VLOOKUP(B6173,Master!$A$2:$C$11,3,FALSE)</f>
        <v>Thai</v>
      </c>
      <c r="O6173" s="6" t="str">
        <f>VLOOKUP(B6173,Master!$A$2:$C$11,2,FALSE)</f>
        <v>Asia</v>
      </c>
      <c r="Q6173" s="39" t="str">
        <f>VLOOKUP(D6173,GL_Master!$A$1:$D$80,2,FALSE)</f>
        <v>BS</v>
      </c>
      <c r="R6173" s="39" t="str">
        <f>VLOOKUP(D6173,GL_Master!$A$1:$D$80,3,FALSE)</f>
        <v>Other Tax Payables</v>
      </c>
      <c r="S6173" s="39" t="str">
        <f>VLOOKUP(D6173,GL_Master!$A$1:$D$80,4,FALSE)</f>
        <v>Tax deducted at source payable</v>
      </c>
    </row>
    <row r="6174" spans="1:19" x14ac:dyDescent="0.25">
      <c r="A6174" s="39" t="s">
        <v>262</v>
      </c>
      <c r="B6174" s="39" t="s">
        <v>43</v>
      </c>
      <c r="C6174" s="7">
        <v>44105</v>
      </c>
      <c r="D6174" s="39" t="s">
        <v>58</v>
      </c>
      <c r="E6174" s="39">
        <v>-54689</v>
      </c>
      <c r="F6174" s="82">
        <f t="shared" si="288"/>
        <v>-54.689</v>
      </c>
      <c r="G6174" s="39">
        <f>VLOOKUP(N6174,Currecny_M!$A$1:$P$10,2,FALSE)</f>
        <v>2.35</v>
      </c>
      <c r="H6174" s="39">
        <f>MATCH(C6174,Currecny_M!$A$1:$P$1,0)</f>
        <v>8</v>
      </c>
      <c r="I6174" s="39">
        <f>VLOOKUP(N6174,Currecny_M!$A$1:$P$10,MATCH(Database!C6174,Currecny_M!$A$1:$P$1,0),FALSE)</f>
        <v>2.4700000000000002</v>
      </c>
      <c r="J6174" s="82">
        <f t="shared" si="289"/>
        <v>-135.08183000000002</v>
      </c>
      <c r="K6174" s="39">
        <f>VLOOKUP('Cover page'!$B$6,Currecny_M!$A$1:$P$10,MATCH(Database!C6174,Currecny_M!$A$1:$P$1,0),FALSE)</f>
        <v>1</v>
      </c>
      <c r="L6174" s="82">
        <f t="shared" si="290"/>
        <v>-135.08183000000002</v>
      </c>
      <c r="M6174" s="82">
        <f>((E6174/$F$1)*VLOOKUP(N6174,Currecny_M!$A$1:$P$10,MATCH(Database!C6174,Currecny_M!$A$1:$P$1,0),FALSE))/VLOOKUP('Cover page'!$B$6,Currecny_M!$A$1:$P$10,MATCH(Database!C6174,Currecny_M!$A$1:$P$1,0),FALSE)</f>
        <v>-135.08183000000002</v>
      </c>
      <c r="N6174" s="6" t="str">
        <f>VLOOKUP(B6174,Master!$A$2:$C$11,3,FALSE)</f>
        <v>Thai</v>
      </c>
      <c r="O6174" s="6" t="str">
        <f>VLOOKUP(B6174,Master!$A$2:$C$11,2,FALSE)</f>
        <v>Asia</v>
      </c>
      <c r="Q6174" s="39" t="str">
        <f>VLOOKUP(D6174,GL_Master!$A$1:$D$80,2,FALSE)</f>
        <v>BS</v>
      </c>
      <c r="R6174" s="39" t="str">
        <f>VLOOKUP(D6174,GL_Master!$A$1:$D$80,3,FALSE)</f>
        <v>Long-term provisions</v>
      </c>
      <c r="S6174" s="39" t="str">
        <f>VLOOKUP(D6174,GL_Master!$A$1:$D$80,4,FALSE)</f>
        <v>Provision for gratuity</v>
      </c>
    </row>
    <row r="6175" spans="1:19" x14ac:dyDescent="0.25">
      <c r="A6175" s="39" t="s">
        <v>262</v>
      </c>
      <c r="B6175" s="39" t="s">
        <v>43</v>
      </c>
      <c r="C6175" s="7">
        <v>44105</v>
      </c>
      <c r="D6175" s="39" t="s">
        <v>59</v>
      </c>
      <c r="E6175" s="39">
        <v>-23546</v>
      </c>
      <c r="F6175" s="82">
        <f t="shared" si="288"/>
        <v>-23.545999999999999</v>
      </c>
      <c r="G6175" s="39">
        <f>VLOOKUP(N6175,Currecny_M!$A$1:$P$10,2,FALSE)</f>
        <v>2.35</v>
      </c>
      <c r="H6175" s="39">
        <f>MATCH(C6175,Currecny_M!$A$1:$P$1,0)</f>
        <v>8</v>
      </c>
      <c r="I6175" s="39">
        <f>VLOOKUP(N6175,Currecny_M!$A$1:$P$10,MATCH(Database!C6175,Currecny_M!$A$1:$P$1,0),FALSE)</f>
        <v>2.4700000000000002</v>
      </c>
      <c r="J6175" s="82">
        <f t="shared" si="289"/>
        <v>-58.158620000000006</v>
      </c>
      <c r="K6175" s="39">
        <f>VLOOKUP('Cover page'!$B$6,Currecny_M!$A$1:$P$10,MATCH(Database!C6175,Currecny_M!$A$1:$P$1,0),FALSE)</f>
        <v>1</v>
      </c>
      <c r="L6175" s="82">
        <f t="shared" si="290"/>
        <v>-58.158620000000006</v>
      </c>
      <c r="M6175" s="82">
        <f>((E6175/$F$1)*VLOOKUP(N6175,Currecny_M!$A$1:$P$10,MATCH(Database!C6175,Currecny_M!$A$1:$P$1,0),FALSE))/VLOOKUP('Cover page'!$B$6,Currecny_M!$A$1:$P$10,MATCH(Database!C6175,Currecny_M!$A$1:$P$1,0),FALSE)</f>
        <v>-58.158620000000006</v>
      </c>
      <c r="N6175" s="6" t="str">
        <f>VLOOKUP(B6175,Master!$A$2:$C$11,3,FALSE)</f>
        <v>Thai</v>
      </c>
      <c r="O6175" s="6" t="str">
        <f>VLOOKUP(B6175,Master!$A$2:$C$11,2,FALSE)</f>
        <v>Asia</v>
      </c>
      <c r="Q6175" s="39" t="str">
        <f>VLOOKUP(D6175,GL_Master!$A$1:$D$80,2,FALSE)</f>
        <v>BS</v>
      </c>
      <c r="R6175" s="39" t="str">
        <f>VLOOKUP(D6175,GL_Master!$A$1:$D$80,3,FALSE)</f>
        <v>Long-term provisions</v>
      </c>
      <c r="S6175" s="39" t="str">
        <f>VLOOKUP(D6175,GL_Master!$A$1:$D$80,4,FALSE)</f>
        <v>Provision for leave encashment</v>
      </c>
    </row>
    <row r="6176" spans="1:19" x14ac:dyDescent="0.25">
      <c r="A6176" s="39" t="s">
        <v>262</v>
      </c>
      <c r="B6176" s="39" t="s">
        <v>43</v>
      </c>
      <c r="C6176" s="7">
        <v>44105</v>
      </c>
      <c r="D6176" s="39" t="s">
        <v>60</v>
      </c>
      <c r="E6176" s="39">
        <v>-6250</v>
      </c>
      <c r="F6176" s="82">
        <f t="shared" si="288"/>
        <v>-6.25</v>
      </c>
      <c r="G6176" s="39">
        <f>VLOOKUP(N6176,Currecny_M!$A$1:$P$10,2,FALSE)</f>
        <v>2.35</v>
      </c>
      <c r="H6176" s="39">
        <f>MATCH(C6176,Currecny_M!$A$1:$P$1,0)</f>
        <v>8</v>
      </c>
      <c r="I6176" s="39">
        <f>VLOOKUP(N6176,Currecny_M!$A$1:$P$10,MATCH(Database!C6176,Currecny_M!$A$1:$P$1,0),FALSE)</f>
        <v>2.4700000000000002</v>
      </c>
      <c r="J6176" s="82">
        <f t="shared" si="289"/>
        <v>-15.437500000000002</v>
      </c>
      <c r="K6176" s="39">
        <f>VLOOKUP('Cover page'!$B$6,Currecny_M!$A$1:$P$10,MATCH(Database!C6176,Currecny_M!$A$1:$P$1,0),FALSE)</f>
        <v>1</v>
      </c>
      <c r="L6176" s="82">
        <f t="shared" si="290"/>
        <v>-15.437500000000002</v>
      </c>
      <c r="M6176" s="82">
        <f>((E6176/$F$1)*VLOOKUP(N6176,Currecny_M!$A$1:$P$10,MATCH(Database!C6176,Currecny_M!$A$1:$P$1,0),FALSE))/VLOOKUP('Cover page'!$B$6,Currecny_M!$A$1:$P$10,MATCH(Database!C6176,Currecny_M!$A$1:$P$1,0),FALSE)</f>
        <v>-15.437500000000002</v>
      </c>
      <c r="N6176" s="6" t="str">
        <f>VLOOKUP(B6176,Master!$A$2:$C$11,3,FALSE)</f>
        <v>Thai</v>
      </c>
      <c r="O6176" s="6" t="str">
        <f>VLOOKUP(B6176,Master!$A$2:$C$11,2,FALSE)</f>
        <v>Asia</v>
      </c>
      <c r="Q6176" s="39" t="str">
        <f>VLOOKUP(D6176,GL_Master!$A$1:$D$80,2,FALSE)</f>
        <v>BS</v>
      </c>
      <c r="R6176" s="39" t="str">
        <f>VLOOKUP(D6176,GL_Master!$A$1:$D$80,3,FALSE)</f>
        <v>Trade Payables</v>
      </c>
      <c r="S6176" s="39" t="str">
        <f>VLOOKUP(D6176,GL_Master!$A$1:$D$80,4,FALSE)</f>
        <v>Trade payable</v>
      </c>
    </row>
    <row r="6177" spans="1:19" x14ac:dyDescent="0.25">
      <c r="A6177" s="39" t="s">
        <v>262</v>
      </c>
      <c r="B6177" s="39" t="s">
        <v>43</v>
      </c>
      <c r="C6177" s="7">
        <v>44105</v>
      </c>
      <c r="D6177" s="39" t="s">
        <v>61</v>
      </c>
      <c r="E6177" s="39">
        <v>-68201</v>
      </c>
      <c r="F6177" s="82">
        <f t="shared" si="288"/>
        <v>-68.200999999999993</v>
      </c>
      <c r="G6177" s="39">
        <f>VLOOKUP(N6177,Currecny_M!$A$1:$P$10,2,FALSE)</f>
        <v>2.35</v>
      </c>
      <c r="H6177" s="39">
        <f>MATCH(C6177,Currecny_M!$A$1:$P$1,0)</f>
        <v>8</v>
      </c>
      <c r="I6177" s="39">
        <f>VLOOKUP(N6177,Currecny_M!$A$1:$P$10,MATCH(Database!C6177,Currecny_M!$A$1:$P$1,0),FALSE)</f>
        <v>2.4700000000000002</v>
      </c>
      <c r="J6177" s="82">
        <f t="shared" si="289"/>
        <v>-168.45647</v>
      </c>
      <c r="K6177" s="39">
        <f>VLOOKUP('Cover page'!$B$6,Currecny_M!$A$1:$P$10,MATCH(Database!C6177,Currecny_M!$A$1:$P$1,0),FALSE)</f>
        <v>1</v>
      </c>
      <c r="L6177" s="82">
        <f t="shared" si="290"/>
        <v>-168.45647</v>
      </c>
      <c r="M6177" s="82">
        <f>((E6177/$F$1)*VLOOKUP(N6177,Currecny_M!$A$1:$P$10,MATCH(Database!C6177,Currecny_M!$A$1:$P$1,0),FALSE))/VLOOKUP('Cover page'!$B$6,Currecny_M!$A$1:$P$10,MATCH(Database!C6177,Currecny_M!$A$1:$P$1,0),FALSE)</f>
        <v>-168.45647</v>
      </c>
      <c r="N6177" s="6" t="str">
        <f>VLOOKUP(B6177,Master!$A$2:$C$11,3,FALSE)</f>
        <v>Thai</v>
      </c>
      <c r="O6177" s="6" t="str">
        <f>VLOOKUP(B6177,Master!$A$2:$C$11,2,FALSE)</f>
        <v>Asia</v>
      </c>
      <c r="Q6177" s="39" t="str">
        <f>VLOOKUP(D6177,GL_Master!$A$1:$D$80,2,FALSE)</f>
        <v>BS</v>
      </c>
      <c r="R6177" s="39" t="str">
        <f>VLOOKUP(D6177,GL_Master!$A$1:$D$80,3,FALSE)</f>
        <v>Provisions</v>
      </c>
      <c r="S6177" s="39" t="str">
        <f>VLOOKUP(D6177,GL_Master!$A$1:$D$80,4,FALSE)</f>
        <v>Provision for doubtful assets</v>
      </c>
    </row>
    <row r="6178" spans="1:19" x14ac:dyDescent="0.25">
      <c r="A6178" s="39" t="s">
        <v>262</v>
      </c>
      <c r="B6178" s="39" t="s">
        <v>43</v>
      </c>
      <c r="C6178" s="7">
        <v>44105</v>
      </c>
      <c r="D6178" s="39" t="s">
        <v>62</v>
      </c>
      <c r="E6178" s="39">
        <v>-2413</v>
      </c>
      <c r="F6178" s="82">
        <f t="shared" si="288"/>
        <v>-2.4129999999999998</v>
      </c>
      <c r="G6178" s="39">
        <f>VLOOKUP(N6178,Currecny_M!$A$1:$P$10,2,FALSE)</f>
        <v>2.35</v>
      </c>
      <c r="H6178" s="39">
        <f>MATCH(C6178,Currecny_M!$A$1:$P$1,0)</f>
        <v>8</v>
      </c>
      <c r="I6178" s="39">
        <f>VLOOKUP(N6178,Currecny_M!$A$1:$P$10,MATCH(Database!C6178,Currecny_M!$A$1:$P$1,0),FALSE)</f>
        <v>2.4700000000000002</v>
      </c>
      <c r="J6178" s="82">
        <f t="shared" si="289"/>
        <v>-5.9601100000000002</v>
      </c>
      <c r="K6178" s="39">
        <f>VLOOKUP('Cover page'!$B$6,Currecny_M!$A$1:$P$10,MATCH(Database!C6178,Currecny_M!$A$1:$P$1,0),FALSE)</f>
        <v>1</v>
      </c>
      <c r="L6178" s="82">
        <f t="shared" si="290"/>
        <v>-5.9601100000000002</v>
      </c>
      <c r="M6178" s="82">
        <f>((E6178/$F$1)*VLOOKUP(N6178,Currecny_M!$A$1:$P$10,MATCH(Database!C6178,Currecny_M!$A$1:$P$1,0),FALSE))/VLOOKUP('Cover page'!$B$6,Currecny_M!$A$1:$P$10,MATCH(Database!C6178,Currecny_M!$A$1:$P$1,0),FALSE)</f>
        <v>-5.9601100000000002</v>
      </c>
      <c r="N6178" s="6" t="str">
        <f>VLOOKUP(B6178,Master!$A$2:$C$11,3,FALSE)</f>
        <v>Thai</v>
      </c>
      <c r="O6178" s="6" t="str">
        <f>VLOOKUP(B6178,Master!$A$2:$C$11,2,FALSE)</f>
        <v>Asia</v>
      </c>
      <c r="Q6178" s="39" t="str">
        <f>VLOOKUP(D6178,GL_Master!$A$1:$D$80,2,FALSE)</f>
        <v>BS</v>
      </c>
      <c r="R6178" s="39" t="str">
        <f>VLOOKUP(D6178,GL_Master!$A$1:$D$80,3,FALSE)</f>
        <v>Provisions</v>
      </c>
      <c r="S6178" s="39" t="str">
        <f>VLOOKUP(D6178,GL_Master!$A$1:$D$80,4,FALSE)</f>
        <v>Provision for Insurance</v>
      </c>
    </row>
    <row r="6179" spans="1:19" x14ac:dyDescent="0.25">
      <c r="A6179" s="39" t="s">
        <v>262</v>
      </c>
      <c r="B6179" s="39" t="s">
        <v>43</v>
      </c>
      <c r="C6179" s="7">
        <v>44105</v>
      </c>
      <c r="D6179" s="39" t="s">
        <v>63</v>
      </c>
      <c r="E6179" s="39">
        <v>5469</v>
      </c>
      <c r="F6179" s="82">
        <f t="shared" si="288"/>
        <v>5.4690000000000003</v>
      </c>
      <c r="G6179" s="39">
        <f>VLOOKUP(N6179,Currecny_M!$A$1:$P$10,2,FALSE)</f>
        <v>2.35</v>
      </c>
      <c r="H6179" s="39">
        <f>MATCH(C6179,Currecny_M!$A$1:$P$1,0)</f>
        <v>8</v>
      </c>
      <c r="I6179" s="39">
        <f>VLOOKUP(N6179,Currecny_M!$A$1:$P$10,MATCH(Database!C6179,Currecny_M!$A$1:$P$1,0),FALSE)</f>
        <v>2.4700000000000002</v>
      </c>
      <c r="J6179" s="82">
        <f t="shared" si="289"/>
        <v>13.508430000000002</v>
      </c>
      <c r="K6179" s="39">
        <f>VLOOKUP('Cover page'!$B$6,Currecny_M!$A$1:$P$10,MATCH(Database!C6179,Currecny_M!$A$1:$P$1,0),FALSE)</f>
        <v>1</v>
      </c>
      <c r="L6179" s="82">
        <f t="shared" si="290"/>
        <v>13.508430000000002</v>
      </c>
      <c r="M6179" s="82">
        <f>((E6179/$F$1)*VLOOKUP(N6179,Currecny_M!$A$1:$P$10,MATCH(Database!C6179,Currecny_M!$A$1:$P$1,0),FALSE))/VLOOKUP('Cover page'!$B$6,Currecny_M!$A$1:$P$10,MATCH(Database!C6179,Currecny_M!$A$1:$P$1,0),FALSE)</f>
        <v>13.508430000000002</v>
      </c>
      <c r="N6179" s="6" t="str">
        <f>VLOOKUP(B6179,Master!$A$2:$C$11,3,FALSE)</f>
        <v>Thai</v>
      </c>
      <c r="O6179" s="6" t="str">
        <f>VLOOKUP(B6179,Master!$A$2:$C$11,2,FALSE)</f>
        <v>Asia</v>
      </c>
      <c r="Q6179" s="39" t="str">
        <f>VLOOKUP(D6179,GL_Master!$A$1:$D$80,2,FALSE)</f>
        <v>BS</v>
      </c>
      <c r="R6179" s="39" t="str">
        <f>VLOOKUP(D6179,GL_Master!$A$1:$D$80,3,FALSE)</f>
        <v>Gross Block</v>
      </c>
      <c r="S6179" s="39" t="str">
        <f>VLOOKUP(D6179,GL_Master!$A$1:$D$80,4,FALSE)</f>
        <v>Tangible Fixed assets</v>
      </c>
    </row>
    <row r="6180" spans="1:19" x14ac:dyDescent="0.25">
      <c r="A6180" s="39" t="s">
        <v>262</v>
      </c>
      <c r="B6180" s="39" t="s">
        <v>43</v>
      </c>
      <c r="C6180" s="7">
        <v>44105</v>
      </c>
      <c r="D6180" s="39" t="s">
        <v>64</v>
      </c>
      <c r="E6180" s="39">
        <v>334792</v>
      </c>
      <c r="F6180" s="82">
        <f t="shared" si="288"/>
        <v>334.79199999999997</v>
      </c>
      <c r="G6180" s="39">
        <f>VLOOKUP(N6180,Currecny_M!$A$1:$P$10,2,FALSE)</f>
        <v>2.35</v>
      </c>
      <c r="H6180" s="39">
        <f>MATCH(C6180,Currecny_M!$A$1:$P$1,0)</f>
        <v>8</v>
      </c>
      <c r="I6180" s="39">
        <f>VLOOKUP(N6180,Currecny_M!$A$1:$P$10,MATCH(Database!C6180,Currecny_M!$A$1:$P$1,0),FALSE)</f>
        <v>2.4700000000000002</v>
      </c>
      <c r="J6180" s="82">
        <f t="shared" si="289"/>
        <v>826.93624</v>
      </c>
      <c r="K6180" s="39">
        <f>VLOOKUP('Cover page'!$B$6,Currecny_M!$A$1:$P$10,MATCH(Database!C6180,Currecny_M!$A$1:$P$1,0),FALSE)</f>
        <v>1</v>
      </c>
      <c r="L6180" s="82">
        <f t="shared" si="290"/>
        <v>826.93624</v>
      </c>
      <c r="M6180" s="82">
        <f>((E6180/$F$1)*VLOOKUP(N6180,Currecny_M!$A$1:$P$10,MATCH(Database!C6180,Currecny_M!$A$1:$P$1,0),FALSE))/VLOOKUP('Cover page'!$B$6,Currecny_M!$A$1:$P$10,MATCH(Database!C6180,Currecny_M!$A$1:$P$1,0),FALSE)</f>
        <v>826.93624</v>
      </c>
      <c r="N6180" s="6" t="str">
        <f>VLOOKUP(B6180,Master!$A$2:$C$11,3,FALSE)</f>
        <v>Thai</v>
      </c>
      <c r="O6180" s="6" t="str">
        <f>VLOOKUP(B6180,Master!$A$2:$C$11,2,FALSE)</f>
        <v>Asia</v>
      </c>
      <c r="Q6180" s="39" t="str">
        <f>VLOOKUP(D6180,GL_Master!$A$1:$D$80,2,FALSE)</f>
        <v>BS</v>
      </c>
      <c r="R6180" s="39" t="str">
        <f>VLOOKUP(D6180,GL_Master!$A$1:$D$80,3,FALSE)</f>
        <v>Gross Block</v>
      </c>
      <c r="S6180" s="39" t="str">
        <f>VLOOKUP(D6180,GL_Master!$A$1:$D$80,4,FALSE)</f>
        <v>Tangible Fixed assets</v>
      </c>
    </row>
    <row r="6181" spans="1:19" x14ac:dyDescent="0.25">
      <c r="A6181" s="39" t="s">
        <v>262</v>
      </c>
      <c r="B6181" s="39" t="s">
        <v>43</v>
      </c>
      <c r="C6181" s="7">
        <v>44105</v>
      </c>
      <c r="D6181" s="39" t="s">
        <v>65</v>
      </c>
      <c r="E6181" s="39">
        <v>-211228</v>
      </c>
      <c r="F6181" s="82">
        <f t="shared" si="288"/>
        <v>-211.22800000000001</v>
      </c>
      <c r="G6181" s="39">
        <f>VLOOKUP(N6181,Currecny_M!$A$1:$P$10,2,FALSE)</f>
        <v>2.35</v>
      </c>
      <c r="H6181" s="39">
        <f>MATCH(C6181,Currecny_M!$A$1:$P$1,0)</f>
        <v>8</v>
      </c>
      <c r="I6181" s="39">
        <f>VLOOKUP(N6181,Currecny_M!$A$1:$P$10,MATCH(Database!C6181,Currecny_M!$A$1:$P$1,0),FALSE)</f>
        <v>2.4700000000000002</v>
      </c>
      <c r="J6181" s="82">
        <f t="shared" si="289"/>
        <v>-521.73316000000011</v>
      </c>
      <c r="K6181" s="39">
        <f>VLOOKUP('Cover page'!$B$6,Currecny_M!$A$1:$P$10,MATCH(Database!C6181,Currecny_M!$A$1:$P$1,0),FALSE)</f>
        <v>1</v>
      </c>
      <c r="L6181" s="82">
        <f t="shared" si="290"/>
        <v>-521.73316000000011</v>
      </c>
      <c r="M6181" s="82">
        <f>((E6181/$F$1)*VLOOKUP(N6181,Currecny_M!$A$1:$P$10,MATCH(Database!C6181,Currecny_M!$A$1:$P$1,0),FALSE))/VLOOKUP('Cover page'!$B$6,Currecny_M!$A$1:$P$10,MATCH(Database!C6181,Currecny_M!$A$1:$P$1,0),FALSE)</f>
        <v>-521.73316000000011</v>
      </c>
      <c r="N6181" s="6" t="str">
        <f>VLOOKUP(B6181,Master!$A$2:$C$11,3,FALSE)</f>
        <v>Thai</v>
      </c>
      <c r="O6181" s="6" t="str">
        <f>VLOOKUP(B6181,Master!$A$2:$C$11,2,FALSE)</f>
        <v>Asia</v>
      </c>
      <c r="Q6181" s="39" t="str">
        <f>VLOOKUP(D6181,GL_Master!$A$1:$D$80,2,FALSE)</f>
        <v>BS</v>
      </c>
      <c r="R6181" s="39" t="str">
        <f>VLOOKUP(D6181,GL_Master!$A$1:$D$80,3,FALSE)</f>
        <v>Accumulated Depreciation</v>
      </c>
      <c r="S6181" s="39" t="str">
        <f>VLOOKUP(D6181,GL_Master!$A$1:$D$80,4,FALSE)</f>
        <v>Accumulated Depreciation</v>
      </c>
    </row>
    <row r="6182" spans="1:19" x14ac:dyDescent="0.25">
      <c r="A6182" s="39" t="s">
        <v>262</v>
      </c>
      <c r="B6182" s="39" t="s">
        <v>43</v>
      </c>
      <c r="C6182" s="7">
        <v>44105</v>
      </c>
      <c r="D6182" s="39" t="s">
        <v>66</v>
      </c>
      <c r="E6182" s="39">
        <v>173719</v>
      </c>
      <c r="F6182" s="82">
        <f t="shared" si="288"/>
        <v>173.71899999999999</v>
      </c>
      <c r="G6182" s="39">
        <f>VLOOKUP(N6182,Currecny_M!$A$1:$P$10,2,FALSE)</f>
        <v>2.35</v>
      </c>
      <c r="H6182" s="39">
        <f>MATCH(C6182,Currecny_M!$A$1:$P$1,0)</f>
        <v>8</v>
      </c>
      <c r="I6182" s="39">
        <f>VLOOKUP(N6182,Currecny_M!$A$1:$P$10,MATCH(Database!C6182,Currecny_M!$A$1:$P$1,0),FALSE)</f>
        <v>2.4700000000000002</v>
      </c>
      <c r="J6182" s="82">
        <f t="shared" si="289"/>
        <v>429.08593000000002</v>
      </c>
      <c r="K6182" s="39">
        <f>VLOOKUP('Cover page'!$B$6,Currecny_M!$A$1:$P$10,MATCH(Database!C6182,Currecny_M!$A$1:$P$1,0),FALSE)</f>
        <v>1</v>
      </c>
      <c r="L6182" s="82">
        <f t="shared" si="290"/>
        <v>429.08593000000002</v>
      </c>
      <c r="M6182" s="82">
        <f>((E6182/$F$1)*VLOOKUP(N6182,Currecny_M!$A$1:$P$10,MATCH(Database!C6182,Currecny_M!$A$1:$P$1,0),FALSE))/VLOOKUP('Cover page'!$B$6,Currecny_M!$A$1:$P$10,MATCH(Database!C6182,Currecny_M!$A$1:$P$1,0),FALSE)</f>
        <v>429.08593000000002</v>
      </c>
      <c r="N6182" s="6" t="str">
        <f>VLOOKUP(B6182,Master!$A$2:$C$11,3,FALSE)</f>
        <v>Thai</v>
      </c>
      <c r="O6182" s="6" t="str">
        <f>VLOOKUP(B6182,Master!$A$2:$C$11,2,FALSE)</f>
        <v>Asia</v>
      </c>
      <c r="Q6182" s="39" t="str">
        <f>VLOOKUP(D6182,GL_Master!$A$1:$D$80,2,FALSE)</f>
        <v>BS</v>
      </c>
      <c r="R6182" s="39" t="str">
        <f>VLOOKUP(D6182,GL_Master!$A$1:$D$80,3,FALSE)</f>
        <v>Gross Block</v>
      </c>
      <c r="S6182" s="39" t="str">
        <f>VLOOKUP(D6182,GL_Master!$A$1:$D$80,4,FALSE)</f>
        <v>Tangible Fixed assets</v>
      </c>
    </row>
    <row r="6183" spans="1:19" x14ac:dyDescent="0.25">
      <c r="A6183" s="39" t="s">
        <v>262</v>
      </c>
      <c r="B6183" s="39" t="s">
        <v>43</v>
      </c>
      <c r="C6183" s="7">
        <v>44105</v>
      </c>
      <c r="D6183" s="39" t="s">
        <v>67</v>
      </c>
      <c r="E6183" s="39">
        <v>64746</v>
      </c>
      <c r="F6183" s="82">
        <f t="shared" si="288"/>
        <v>64.745999999999995</v>
      </c>
      <c r="G6183" s="39">
        <f>VLOOKUP(N6183,Currecny_M!$A$1:$P$10,2,FALSE)</f>
        <v>2.35</v>
      </c>
      <c r="H6183" s="39">
        <f>MATCH(C6183,Currecny_M!$A$1:$P$1,0)</f>
        <v>8</v>
      </c>
      <c r="I6183" s="39">
        <f>VLOOKUP(N6183,Currecny_M!$A$1:$P$10,MATCH(Database!C6183,Currecny_M!$A$1:$P$1,0),FALSE)</f>
        <v>2.4700000000000002</v>
      </c>
      <c r="J6183" s="82">
        <f t="shared" si="289"/>
        <v>159.92261999999999</v>
      </c>
      <c r="K6183" s="39">
        <f>VLOOKUP('Cover page'!$B$6,Currecny_M!$A$1:$P$10,MATCH(Database!C6183,Currecny_M!$A$1:$P$1,0),FALSE)</f>
        <v>1</v>
      </c>
      <c r="L6183" s="82">
        <f t="shared" si="290"/>
        <v>159.92261999999999</v>
      </c>
      <c r="M6183" s="82">
        <f>((E6183/$F$1)*VLOOKUP(N6183,Currecny_M!$A$1:$P$10,MATCH(Database!C6183,Currecny_M!$A$1:$P$1,0),FALSE))/VLOOKUP('Cover page'!$B$6,Currecny_M!$A$1:$P$10,MATCH(Database!C6183,Currecny_M!$A$1:$P$1,0),FALSE)</f>
        <v>159.92261999999999</v>
      </c>
      <c r="N6183" s="6" t="str">
        <f>VLOOKUP(B6183,Master!$A$2:$C$11,3,FALSE)</f>
        <v>Thai</v>
      </c>
      <c r="O6183" s="6" t="str">
        <f>VLOOKUP(B6183,Master!$A$2:$C$11,2,FALSE)</f>
        <v>Asia</v>
      </c>
      <c r="Q6183" s="39" t="str">
        <f>VLOOKUP(D6183,GL_Master!$A$1:$D$80,2,FALSE)</f>
        <v>BS</v>
      </c>
      <c r="R6183" s="39" t="str">
        <f>VLOOKUP(D6183,GL_Master!$A$1:$D$80,3,FALSE)</f>
        <v>Gross Block</v>
      </c>
      <c r="S6183" s="39" t="str">
        <f>VLOOKUP(D6183,GL_Master!$A$1:$D$80,4,FALSE)</f>
        <v>Tangible Fixed assets</v>
      </c>
    </row>
    <row r="6184" spans="1:19" x14ac:dyDescent="0.25">
      <c r="A6184" s="39" t="s">
        <v>262</v>
      </c>
      <c r="B6184" s="39" t="s">
        <v>43</v>
      </c>
      <c r="C6184" s="7">
        <v>44105</v>
      </c>
      <c r="D6184" s="39" t="s">
        <v>68</v>
      </c>
      <c r="E6184" s="39">
        <v>-57079</v>
      </c>
      <c r="F6184" s="82">
        <f t="shared" si="288"/>
        <v>-57.079000000000001</v>
      </c>
      <c r="G6184" s="39">
        <f>VLOOKUP(N6184,Currecny_M!$A$1:$P$10,2,FALSE)</f>
        <v>2.35</v>
      </c>
      <c r="H6184" s="39">
        <f>MATCH(C6184,Currecny_M!$A$1:$P$1,0)</f>
        <v>8</v>
      </c>
      <c r="I6184" s="39">
        <f>VLOOKUP(N6184,Currecny_M!$A$1:$P$10,MATCH(Database!C6184,Currecny_M!$A$1:$P$1,0),FALSE)</f>
        <v>2.4700000000000002</v>
      </c>
      <c r="J6184" s="82">
        <f t="shared" si="289"/>
        <v>-140.98513000000003</v>
      </c>
      <c r="K6184" s="39">
        <f>VLOOKUP('Cover page'!$B$6,Currecny_M!$A$1:$P$10,MATCH(Database!C6184,Currecny_M!$A$1:$P$1,0),FALSE)</f>
        <v>1</v>
      </c>
      <c r="L6184" s="82">
        <f t="shared" si="290"/>
        <v>-140.98513000000003</v>
      </c>
      <c r="M6184" s="82">
        <f>((E6184/$F$1)*VLOOKUP(N6184,Currecny_M!$A$1:$P$10,MATCH(Database!C6184,Currecny_M!$A$1:$P$1,0),FALSE))/VLOOKUP('Cover page'!$B$6,Currecny_M!$A$1:$P$10,MATCH(Database!C6184,Currecny_M!$A$1:$P$1,0),FALSE)</f>
        <v>-140.98513000000003</v>
      </c>
      <c r="N6184" s="6" t="str">
        <f>VLOOKUP(B6184,Master!$A$2:$C$11,3,FALSE)</f>
        <v>Thai</v>
      </c>
      <c r="O6184" s="6" t="str">
        <f>VLOOKUP(B6184,Master!$A$2:$C$11,2,FALSE)</f>
        <v>Asia</v>
      </c>
      <c r="Q6184" s="39" t="str">
        <f>VLOOKUP(D6184,GL_Master!$A$1:$D$80,2,FALSE)</f>
        <v>BS</v>
      </c>
      <c r="R6184" s="39" t="str">
        <f>VLOOKUP(D6184,GL_Master!$A$1:$D$80,3,FALSE)</f>
        <v>Accumulated Depreciation</v>
      </c>
      <c r="S6184" s="39" t="str">
        <f>VLOOKUP(D6184,GL_Master!$A$1:$D$80,4,FALSE)</f>
        <v>Accumulated Depreciation</v>
      </c>
    </row>
    <row r="6185" spans="1:19" x14ac:dyDescent="0.25">
      <c r="A6185" s="39" t="s">
        <v>262</v>
      </c>
      <c r="B6185" s="39" t="s">
        <v>43</v>
      </c>
      <c r="C6185" s="7">
        <v>44105</v>
      </c>
      <c r="D6185" s="39" t="s">
        <v>69</v>
      </c>
      <c r="E6185" s="39">
        <v>107035</v>
      </c>
      <c r="F6185" s="82">
        <f t="shared" si="288"/>
        <v>107.035</v>
      </c>
      <c r="G6185" s="39">
        <f>VLOOKUP(N6185,Currecny_M!$A$1:$P$10,2,FALSE)</f>
        <v>2.35</v>
      </c>
      <c r="H6185" s="39">
        <f>MATCH(C6185,Currecny_M!$A$1:$P$1,0)</f>
        <v>8</v>
      </c>
      <c r="I6185" s="39">
        <f>VLOOKUP(N6185,Currecny_M!$A$1:$P$10,MATCH(Database!C6185,Currecny_M!$A$1:$P$1,0),FALSE)</f>
        <v>2.4700000000000002</v>
      </c>
      <c r="J6185" s="82">
        <f t="shared" si="289"/>
        <v>264.37645000000003</v>
      </c>
      <c r="K6185" s="39">
        <f>VLOOKUP('Cover page'!$B$6,Currecny_M!$A$1:$P$10,MATCH(Database!C6185,Currecny_M!$A$1:$P$1,0),FALSE)</f>
        <v>1</v>
      </c>
      <c r="L6185" s="82">
        <f t="shared" si="290"/>
        <v>264.37645000000003</v>
      </c>
      <c r="M6185" s="82">
        <f>((E6185/$F$1)*VLOOKUP(N6185,Currecny_M!$A$1:$P$10,MATCH(Database!C6185,Currecny_M!$A$1:$P$1,0),FALSE))/VLOOKUP('Cover page'!$B$6,Currecny_M!$A$1:$P$10,MATCH(Database!C6185,Currecny_M!$A$1:$P$1,0),FALSE)</f>
        <v>264.37645000000003</v>
      </c>
      <c r="N6185" s="6" t="str">
        <f>VLOOKUP(B6185,Master!$A$2:$C$11,3,FALSE)</f>
        <v>Thai</v>
      </c>
      <c r="O6185" s="6" t="str">
        <f>VLOOKUP(B6185,Master!$A$2:$C$11,2,FALSE)</f>
        <v>Asia</v>
      </c>
      <c r="Q6185" s="39" t="str">
        <f>VLOOKUP(D6185,GL_Master!$A$1:$D$80,2,FALSE)</f>
        <v>BS</v>
      </c>
      <c r="R6185" s="39" t="str">
        <f>VLOOKUP(D6185,GL_Master!$A$1:$D$80,3,FALSE)</f>
        <v>Gross Block</v>
      </c>
      <c r="S6185" s="39" t="str">
        <f>VLOOKUP(D6185,GL_Master!$A$1:$D$80,4,FALSE)</f>
        <v>Tangible Fixed assets</v>
      </c>
    </row>
    <row r="6186" spans="1:19" x14ac:dyDescent="0.25">
      <c r="A6186" s="39" t="s">
        <v>262</v>
      </c>
      <c r="B6186" s="39" t="s">
        <v>43</v>
      </c>
      <c r="C6186" s="7">
        <v>44105</v>
      </c>
      <c r="D6186" s="39" t="s">
        <v>70</v>
      </c>
      <c r="E6186" s="39">
        <v>-3983</v>
      </c>
      <c r="F6186" s="82">
        <f t="shared" si="288"/>
        <v>-3.9830000000000001</v>
      </c>
      <c r="G6186" s="39">
        <f>VLOOKUP(N6186,Currecny_M!$A$1:$P$10,2,FALSE)</f>
        <v>2.35</v>
      </c>
      <c r="H6186" s="39">
        <f>MATCH(C6186,Currecny_M!$A$1:$P$1,0)</f>
        <v>8</v>
      </c>
      <c r="I6186" s="39">
        <f>VLOOKUP(N6186,Currecny_M!$A$1:$P$10,MATCH(Database!C6186,Currecny_M!$A$1:$P$1,0),FALSE)</f>
        <v>2.4700000000000002</v>
      </c>
      <c r="J6186" s="82">
        <f t="shared" si="289"/>
        <v>-9.8380100000000006</v>
      </c>
      <c r="K6186" s="39">
        <f>VLOOKUP('Cover page'!$B$6,Currecny_M!$A$1:$P$10,MATCH(Database!C6186,Currecny_M!$A$1:$P$1,0),FALSE)</f>
        <v>1</v>
      </c>
      <c r="L6186" s="82">
        <f t="shared" si="290"/>
        <v>-9.8380100000000006</v>
      </c>
      <c r="M6186" s="82">
        <f>((E6186/$F$1)*VLOOKUP(N6186,Currecny_M!$A$1:$P$10,MATCH(Database!C6186,Currecny_M!$A$1:$P$1,0),FALSE))/VLOOKUP('Cover page'!$B$6,Currecny_M!$A$1:$P$10,MATCH(Database!C6186,Currecny_M!$A$1:$P$1,0),FALSE)</f>
        <v>-9.8380100000000006</v>
      </c>
      <c r="N6186" s="6" t="str">
        <f>VLOOKUP(B6186,Master!$A$2:$C$11,3,FALSE)</f>
        <v>Thai</v>
      </c>
      <c r="O6186" s="6" t="str">
        <f>VLOOKUP(B6186,Master!$A$2:$C$11,2,FALSE)</f>
        <v>Asia</v>
      </c>
      <c r="Q6186" s="39" t="str">
        <f>VLOOKUP(D6186,GL_Master!$A$1:$D$80,2,FALSE)</f>
        <v>BS</v>
      </c>
      <c r="R6186" s="39" t="str">
        <f>VLOOKUP(D6186,GL_Master!$A$1:$D$80,3,FALSE)</f>
        <v>Accumulated Depreciation</v>
      </c>
      <c r="S6186" s="39" t="str">
        <f>VLOOKUP(D6186,GL_Master!$A$1:$D$80,4,FALSE)</f>
        <v>Accumulated Depreciation</v>
      </c>
    </row>
    <row r="6187" spans="1:19" x14ac:dyDescent="0.25">
      <c r="A6187" s="39" t="s">
        <v>262</v>
      </c>
      <c r="B6187" s="39" t="s">
        <v>43</v>
      </c>
      <c r="C6187" s="7">
        <v>44105</v>
      </c>
      <c r="D6187" s="39" t="s">
        <v>71</v>
      </c>
      <c r="E6187" s="39">
        <v>201615</v>
      </c>
      <c r="F6187" s="82">
        <f t="shared" si="288"/>
        <v>201.61500000000001</v>
      </c>
      <c r="G6187" s="39">
        <f>VLOOKUP(N6187,Currecny_M!$A$1:$P$10,2,FALSE)</f>
        <v>2.35</v>
      </c>
      <c r="H6187" s="39">
        <f>MATCH(C6187,Currecny_M!$A$1:$P$1,0)</f>
        <v>8</v>
      </c>
      <c r="I6187" s="39">
        <f>VLOOKUP(N6187,Currecny_M!$A$1:$P$10,MATCH(Database!C6187,Currecny_M!$A$1:$P$1,0),FALSE)</f>
        <v>2.4700000000000002</v>
      </c>
      <c r="J6187" s="82">
        <f t="shared" si="289"/>
        <v>497.98905000000008</v>
      </c>
      <c r="K6187" s="39">
        <f>VLOOKUP('Cover page'!$B$6,Currecny_M!$A$1:$P$10,MATCH(Database!C6187,Currecny_M!$A$1:$P$1,0),FALSE)</f>
        <v>1</v>
      </c>
      <c r="L6187" s="82">
        <f t="shared" si="290"/>
        <v>497.98905000000008</v>
      </c>
      <c r="M6187" s="82">
        <f>((E6187/$F$1)*VLOOKUP(N6187,Currecny_M!$A$1:$P$10,MATCH(Database!C6187,Currecny_M!$A$1:$P$1,0),FALSE))/VLOOKUP('Cover page'!$B$6,Currecny_M!$A$1:$P$10,MATCH(Database!C6187,Currecny_M!$A$1:$P$1,0),FALSE)</f>
        <v>497.98905000000008</v>
      </c>
      <c r="N6187" s="6" t="str">
        <f>VLOOKUP(B6187,Master!$A$2:$C$11,3,FALSE)</f>
        <v>Thai</v>
      </c>
      <c r="O6187" s="6" t="str">
        <f>VLOOKUP(B6187,Master!$A$2:$C$11,2,FALSE)</f>
        <v>Asia</v>
      </c>
      <c r="Q6187" s="39" t="str">
        <f>VLOOKUP(D6187,GL_Master!$A$1:$D$80,2,FALSE)</f>
        <v>BS</v>
      </c>
      <c r="R6187" s="39" t="str">
        <f>VLOOKUP(D6187,GL_Master!$A$1:$D$80,3,FALSE)</f>
        <v>Gross Block</v>
      </c>
      <c r="S6187" s="39" t="str">
        <f>VLOOKUP(D6187,GL_Master!$A$1:$D$80,4,FALSE)</f>
        <v>Tangible Fixed assets</v>
      </c>
    </row>
    <row r="6188" spans="1:19" x14ac:dyDescent="0.25">
      <c r="A6188" s="39" t="s">
        <v>262</v>
      </c>
      <c r="B6188" s="39" t="s">
        <v>43</v>
      </c>
      <c r="C6188" s="7">
        <v>44105</v>
      </c>
      <c r="D6188" s="39" t="s">
        <v>72</v>
      </c>
      <c r="E6188" s="39">
        <v>1593</v>
      </c>
      <c r="F6188" s="82">
        <f t="shared" si="288"/>
        <v>1.593</v>
      </c>
      <c r="G6188" s="39">
        <f>VLOOKUP(N6188,Currecny_M!$A$1:$P$10,2,FALSE)</f>
        <v>2.35</v>
      </c>
      <c r="H6188" s="39">
        <f>MATCH(C6188,Currecny_M!$A$1:$P$1,0)</f>
        <v>8</v>
      </c>
      <c r="I6188" s="39">
        <f>VLOOKUP(N6188,Currecny_M!$A$1:$P$10,MATCH(Database!C6188,Currecny_M!$A$1:$P$1,0),FALSE)</f>
        <v>2.4700000000000002</v>
      </c>
      <c r="J6188" s="82">
        <f t="shared" si="289"/>
        <v>3.9347100000000004</v>
      </c>
      <c r="K6188" s="39">
        <f>VLOOKUP('Cover page'!$B$6,Currecny_M!$A$1:$P$10,MATCH(Database!C6188,Currecny_M!$A$1:$P$1,0),FALSE)</f>
        <v>1</v>
      </c>
      <c r="L6188" s="82">
        <f t="shared" si="290"/>
        <v>3.9347100000000004</v>
      </c>
      <c r="M6188" s="82">
        <f>((E6188/$F$1)*VLOOKUP(N6188,Currecny_M!$A$1:$P$10,MATCH(Database!C6188,Currecny_M!$A$1:$P$1,0),FALSE))/VLOOKUP('Cover page'!$B$6,Currecny_M!$A$1:$P$10,MATCH(Database!C6188,Currecny_M!$A$1:$P$1,0),FALSE)</f>
        <v>3.9347100000000004</v>
      </c>
      <c r="N6188" s="6" t="str">
        <f>VLOOKUP(B6188,Master!$A$2:$C$11,3,FALSE)</f>
        <v>Thai</v>
      </c>
      <c r="O6188" s="6" t="str">
        <f>VLOOKUP(B6188,Master!$A$2:$C$11,2,FALSE)</f>
        <v>Asia</v>
      </c>
      <c r="Q6188" s="39" t="str">
        <f>VLOOKUP(D6188,GL_Master!$A$1:$D$80,2,FALSE)</f>
        <v>BS</v>
      </c>
      <c r="R6188" s="39" t="str">
        <f>VLOOKUP(D6188,GL_Master!$A$1:$D$80,3,FALSE)</f>
        <v>Gross Block</v>
      </c>
      <c r="S6188" s="39" t="str">
        <f>VLOOKUP(D6188,GL_Master!$A$1:$D$80,4,FALSE)</f>
        <v>Tangible Fixed assets</v>
      </c>
    </row>
    <row r="6189" spans="1:19" x14ac:dyDescent="0.25">
      <c r="A6189" s="39" t="s">
        <v>262</v>
      </c>
      <c r="B6189" s="39" t="s">
        <v>43</v>
      </c>
      <c r="C6189" s="7">
        <v>44105</v>
      </c>
      <c r="D6189" s="39" t="s">
        <v>73</v>
      </c>
      <c r="E6189" s="39">
        <v>789</v>
      </c>
      <c r="F6189" s="82">
        <f t="shared" si="288"/>
        <v>0.78900000000000003</v>
      </c>
      <c r="G6189" s="39">
        <f>VLOOKUP(N6189,Currecny_M!$A$1:$P$10,2,FALSE)</f>
        <v>2.35</v>
      </c>
      <c r="H6189" s="39">
        <f>MATCH(C6189,Currecny_M!$A$1:$P$1,0)</f>
        <v>8</v>
      </c>
      <c r="I6189" s="39">
        <f>VLOOKUP(N6189,Currecny_M!$A$1:$P$10,MATCH(Database!C6189,Currecny_M!$A$1:$P$1,0),FALSE)</f>
        <v>2.4700000000000002</v>
      </c>
      <c r="J6189" s="82">
        <f t="shared" si="289"/>
        <v>1.9488300000000003</v>
      </c>
      <c r="K6189" s="39">
        <f>VLOOKUP('Cover page'!$B$6,Currecny_M!$A$1:$P$10,MATCH(Database!C6189,Currecny_M!$A$1:$P$1,0),FALSE)</f>
        <v>1</v>
      </c>
      <c r="L6189" s="82">
        <f t="shared" si="290"/>
        <v>1.9488300000000003</v>
      </c>
      <c r="M6189" s="82">
        <f>((E6189/$F$1)*VLOOKUP(N6189,Currecny_M!$A$1:$P$10,MATCH(Database!C6189,Currecny_M!$A$1:$P$1,0),FALSE))/VLOOKUP('Cover page'!$B$6,Currecny_M!$A$1:$P$10,MATCH(Database!C6189,Currecny_M!$A$1:$P$1,0),FALSE)</f>
        <v>1.9488300000000003</v>
      </c>
      <c r="N6189" s="6" t="str">
        <f>VLOOKUP(B6189,Master!$A$2:$C$11,3,FALSE)</f>
        <v>Thai</v>
      </c>
      <c r="O6189" s="6" t="str">
        <f>VLOOKUP(B6189,Master!$A$2:$C$11,2,FALSE)</f>
        <v>Asia</v>
      </c>
      <c r="Q6189" s="39" t="str">
        <f>VLOOKUP(D6189,GL_Master!$A$1:$D$80,2,FALSE)</f>
        <v>BS</v>
      </c>
      <c r="R6189" s="39" t="str">
        <f>VLOOKUP(D6189,GL_Master!$A$1:$D$80,3,FALSE)</f>
        <v>Gross Block</v>
      </c>
      <c r="S6189" s="39" t="str">
        <f>VLOOKUP(D6189,GL_Master!$A$1:$D$80,4,FALSE)</f>
        <v>Tangible Fixed assets</v>
      </c>
    </row>
    <row r="6190" spans="1:19" x14ac:dyDescent="0.25">
      <c r="A6190" s="39" t="s">
        <v>262</v>
      </c>
      <c r="B6190" s="39" t="s">
        <v>43</v>
      </c>
      <c r="C6190" s="7">
        <v>44105</v>
      </c>
      <c r="D6190" s="39" t="s">
        <v>74</v>
      </c>
      <c r="E6190" s="39">
        <v>-182574</v>
      </c>
      <c r="F6190" s="82">
        <f t="shared" si="288"/>
        <v>-182.57400000000001</v>
      </c>
      <c r="G6190" s="39">
        <f>VLOOKUP(N6190,Currecny_M!$A$1:$P$10,2,FALSE)</f>
        <v>2.35</v>
      </c>
      <c r="H6190" s="39">
        <f>MATCH(C6190,Currecny_M!$A$1:$P$1,0)</f>
        <v>8</v>
      </c>
      <c r="I6190" s="39">
        <f>VLOOKUP(N6190,Currecny_M!$A$1:$P$10,MATCH(Database!C6190,Currecny_M!$A$1:$P$1,0),FALSE)</f>
        <v>2.4700000000000002</v>
      </c>
      <c r="J6190" s="82">
        <f t="shared" si="289"/>
        <v>-450.95778000000007</v>
      </c>
      <c r="K6190" s="39">
        <f>VLOOKUP('Cover page'!$B$6,Currecny_M!$A$1:$P$10,MATCH(Database!C6190,Currecny_M!$A$1:$P$1,0),FALSE)</f>
        <v>1</v>
      </c>
      <c r="L6190" s="82">
        <f t="shared" si="290"/>
        <v>-450.95778000000007</v>
      </c>
      <c r="M6190" s="82">
        <f>((E6190/$F$1)*VLOOKUP(N6190,Currecny_M!$A$1:$P$10,MATCH(Database!C6190,Currecny_M!$A$1:$P$1,0),FALSE))/VLOOKUP('Cover page'!$B$6,Currecny_M!$A$1:$P$10,MATCH(Database!C6190,Currecny_M!$A$1:$P$1,0),FALSE)</f>
        <v>-450.95778000000007</v>
      </c>
      <c r="N6190" s="6" t="str">
        <f>VLOOKUP(B6190,Master!$A$2:$C$11,3,FALSE)</f>
        <v>Thai</v>
      </c>
      <c r="O6190" s="6" t="str">
        <f>VLOOKUP(B6190,Master!$A$2:$C$11,2,FALSE)</f>
        <v>Asia</v>
      </c>
      <c r="Q6190" s="39" t="str">
        <f>VLOOKUP(D6190,GL_Master!$A$1:$D$80,2,FALSE)</f>
        <v>BS</v>
      </c>
      <c r="R6190" s="39" t="str">
        <f>VLOOKUP(D6190,GL_Master!$A$1:$D$80,3,FALSE)</f>
        <v>Accumulated Depreciation</v>
      </c>
      <c r="S6190" s="39" t="str">
        <f>VLOOKUP(D6190,GL_Master!$A$1:$D$80,4,FALSE)</f>
        <v>Accumulated Depreciation</v>
      </c>
    </row>
    <row r="6191" spans="1:19" x14ac:dyDescent="0.25">
      <c r="A6191" s="39" t="s">
        <v>262</v>
      </c>
      <c r="B6191" s="39" t="s">
        <v>43</v>
      </c>
      <c r="C6191" s="7">
        <v>44105</v>
      </c>
      <c r="D6191" s="39" t="s">
        <v>21</v>
      </c>
      <c r="E6191" s="39">
        <v>15626</v>
      </c>
      <c r="F6191" s="82">
        <f t="shared" si="288"/>
        <v>15.625999999999999</v>
      </c>
      <c r="G6191" s="39">
        <f>VLOOKUP(N6191,Currecny_M!$A$1:$P$10,2,FALSE)</f>
        <v>2.35</v>
      </c>
      <c r="H6191" s="39">
        <f>MATCH(C6191,Currecny_M!$A$1:$P$1,0)</f>
        <v>8</v>
      </c>
      <c r="I6191" s="39">
        <f>VLOOKUP(N6191,Currecny_M!$A$1:$P$10,MATCH(Database!C6191,Currecny_M!$A$1:$P$1,0),FALSE)</f>
        <v>2.4700000000000002</v>
      </c>
      <c r="J6191" s="82">
        <f t="shared" si="289"/>
        <v>38.596220000000002</v>
      </c>
      <c r="K6191" s="39">
        <f>VLOOKUP('Cover page'!$B$6,Currecny_M!$A$1:$P$10,MATCH(Database!C6191,Currecny_M!$A$1:$P$1,0),FALSE)</f>
        <v>1</v>
      </c>
      <c r="L6191" s="82">
        <f t="shared" si="290"/>
        <v>38.596220000000002</v>
      </c>
      <c r="M6191" s="82">
        <f>((E6191/$F$1)*VLOOKUP(N6191,Currecny_M!$A$1:$P$10,MATCH(Database!C6191,Currecny_M!$A$1:$P$1,0),FALSE))/VLOOKUP('Cover page'!$B$6,Currecny_M!$A$1:$P$10,MATCH(Database!C6191,Currecny_M!$A$1:$P$1,0),FALSE)</f>
        <v>38.596220000000002</v>
      </c>
      <c r="N6191" s="6" t="str">
        <f>VLOOKUP(B6191,Master!$A$2:$C$11,3,FALSE)</f>
        <v>Thai</v>
      </c>
      <c r="O6191" s="6" t="str">
        <f>VLOOKUP(B6191,Master!$A$2:$C$11,2,FALSE)</f>
        <v>Asia</v>
      </c>
      <c r="Q6191" s="39" t="str">
        <f>VLOOKUP(D6191,GL_Master!$A$1:$D$80,2,FALSE)</f>
        <v>BS</v>
      </c>
      <c r="R6191" s="39" t="str">
        <f>VLOOKUP(D6191,GL_Master!$A$1:$D$80,3,FALSE)</f>
        <v>Gross Block</v>
      </c>
      <c r="S6191" s="39" t="str">
        <f>VLOOKUP(D6191,GL_Master!$A$1:$D$80,4,FALSE)</f>
        <v>Tangible Fixed assets</v>
      </c>
    </row>
    <row r="6192" spans="1:19" x14ac:dyDescent="0.25">
      <c r="A6192" s="39" t="s">
        <v>262</v>
      </c>
      <c r="B6192" s="39" t="s">
        <v>43</v>
      </c>
      <c r="C6192" s="7">
        <v>44105</v>
      </c>
      <c r="D6192" s="39" t="s">
        <v>27</v>
      </c>
      <c r="E6192" s="39">
        <v>37570</v>
      </c>
      <c r="F6192" s="82">
        <f t="shared" si="288"/>
        <v>37.57</v>
      </c>
      <c r="G6192" s="39">
        <f>VLOOKUP(N6192,Currecny_M!$A$1:$P$10,2,FALSE)</f>
        <v>2.35</v>
      </c>
      <c r="H6192" s="39">
        <f>MATCH(C6192,Currecny_M!$A$1:$P$1,0)</f>
        <v>8</v>
      </c>
      <c r="I6192" s="39">
        <f>VLOOKUP(N6192,Currecny_M!$A$1:$P$10,MATCH(Database!C6192,Currecny_M!$A$1:$P$1,0),FALSE)</f>
        <v>2.4700000000000002</v>
      </c>
      <c r="J6192" s="82">
        <f t="shared" si="289"/>
        <v>92.797900000000013</v>
      </c>
      <c r="K6192" s="39">
        <f>VLOOKUP('Cover page'!$B$6,Currecny_M!$A$1:$P$10,MATCH(Database!C6192,Currecny_M!$A$1:$P$1,0),FALSE)</f>
        <v>1</v>
      </c>
      <c r="L6192" s="82">
        <f t="shared" si="290"/>
        <v>92.797900000000013</v>
      </c>
      <c r="M6192" s="82">
        <f>((E6192/$F$1)*VLOOKUP(N6192,Currecny_M!$A$1:$P$10,MATCH(Database!C6192,Currecny_M!$A$1:$P$1,0),FALSE))/VLOOKUP('Cover page'!$B$6,Currecny_M!$A$1:$P$10,MATCH(Database!C6192,Currecny_M!$A$1:$P$1,0),FALSE)</f>
        <v>92.797900000000013</v>
      </c>
      <c r="N6192" s="6" t="str">
        <f>VLOOKUP(B6192,Master!$A$2:$C$11,3,FALSE)</f>
        <v>Thai</v>
      </c>
      <c r="O6192" s="6" t="str">
        <f>VLOOKUP(B6192,Master!$A$2:$C$11,2,FALSE)</f>
        <v>Asia</v>
      </c>
      <c r="Q6192" s="39" t="str">
        <f>VLOOKUP(D6192,GL_Master!$A$1:$D$80,2,FALSE)</f>
        <v>BS</v>
      </c>
      <c r="R6192" s="39" t="str">
        <f>VLOOKUP(D6192,GL_Master!$A$1:$D$80,3,FALSE)</f>
        <v>Gross Block</v>
      </c>
      <c r="S6192" s="39" t="str">
        <f>VLOOKUP(D6192,GL_Master!$A$1:$D$80,4,FALSE)</f>
        <v>Tangible Fixed assets</v>
      </c>
    </row>
    <row r="6193" spans="1:19" x14ac:dyDescent="0.25">
      <c r="A6193" s="39" t="s">
        <v>262</v>
      </c>
      <c r="B6193" s="39" t="s">
        <v>43</v>
      </c>
      <c r="C6193" s="7">
        <v>44105</v>
      </c>
      <c r="D6193" s="39" t="s">
        <v>75</v>
      </c>
      <c r="E6193" s="39">
        <v>-797</v>
      </c>
      <c r="F6193" s="82">
        <f t="shared" si="288"/>
        <v>-0.79700000000000004</v>
      </c>
      <c r="G6193" s="39">
        <f>VLOOKUP(N6193,Currecny_M!$A$1:$P$10,2,FALSE)</f>
        <v>2.35</v>
      </c>
      <c r="H6193" s="39">
        <f>MATCH(C6193,Currecny_M!$A$1:$P$1,0)</f>
        <v>8</v>
      </c>
      <c r="I6193" s="39">
        <f>VLOOKUP(N6193,Currecny_M!$A$1:$P$10,MATCH(Database!C6193,Currecny_M!$A$1:$P$1,0),FALSE)</f>
        <v>2.4700000000000002</v>
      </c>
      <c r="J6193" s="82">
        <f t="shared" si="289"/>
        <v>-1.9685900000000003</v>
      </c>
      <c r="K6193" s="39">
        <f>VLOOKUP('Cover page'!$B$6,Currecny_M!$A$1:$P$10,MATCH(Database!C6193,Currecny_M!$A$1:$P$1,0),FALSE)</f>
        <v>1</v>
      </c>
      <c r="L6193" s="82">
        <f t="shared" si="290"/>
        <v>-1.9685900000000003</v>
      </c>
      <c r="M6193" s="82">
        <f>((E6193/$F$1)*VLOOKUP(N6193,Currecny_M!$A$1:$P$10,MATCH(Database!C6193,Currecny_M!$A$1:$P$1,0),FALSE))/VLOOKUP('Cover page'!$B$6,Currecny_M!$A$1:$P$10,MATCH(Database!C6193,Currecny_M!$A$1:$P$1,0),FALSE)</f>
        <v>-1.9685900000000003</v>
      </c>
      <c r="N6193" s="6" t="str">
        <f>VLOOKUP(B6193,Master!$A$2:$C$11,3,FALSE)</f>
        <v>Thai</v>
      </c>
      <c r="O6193" s="6" t="str">
        <f>VLOOKUP(B6193,Master!$A$2:$C$11,2,FALSE)</f>
        <v>Asia</v>
      </c>
      <c r="Q6193" s="39" t="str">
        <f>VLOOKUP(D6193,GL_Master!$A$1:$D$80,2,FALSE)</f>
        <v>BS</v>
      </c>
      <c r="R6193" s="39" t="str">
        <f>VLOOKUP(D6193,GL_Master!$A$1:$D$80,3,FALSE)</f>
        <v>Gross Block</v>
      </c>
      <c r="S6193" s="39" t="str">
        <f>VLOOKUP(D6193,GL_Master!$A$1:$D$80,4,FALSE)</f>
        <v>Tangible Fixed assets</v>
      </c>
    </row>
    <row r="6194" spans="1:19" x14ac:dyDescent="0.25">
      <c r="A6194" s="39" t="s">
        <v>262</v>
      </c>
      <c r="B6194" s="39" t="s">
        <v>43</v>
      </c>
      <c r="C6194" s="7">
        <v>44105</v>
      </c>
      <c r="D6194" s="39" t="s">
        <v>76</v>
      </c>
      <c r="E6194" s="39">
        <v>20872</v>
      </c>
      <c r="F6194" s="82">
        <f t="shared" si="288"/>
        <v>20.872</v>
      </c>
      <c r="G6194" s="39">
        <f>VLOOKUP(N6194,Currecny_M!$A$1:$P$10,2,FALSE)</f>
        <v>2.35</v>
      </c>
      <c r="H6194" s="39">
        <f>MATCH(C6194,Currecny_M!$A$1:$P$1,0)</f>
        <v>8</v>
      </c>
      <c r="I6194" s="39">
        <f>VLOOKUP(N6194,Currecny_M!$A$1:$P$10,MATCH(Database!C6194,Currecny_M!$A$1:$P$1,0),FALSE)</f>
        <v>2.4700000000000002</v>
      </c>
      <c r="J6194" s="82">
        <f t="shared" si="289"/>
        <v>51.553840000000001</v>
      </c>
      <c r="K6194" s="39">
        <f>VLOOKUP('Cover page'!$B$6,Currecny_M!$A$1:$P$10,MATCH(Database!C6194,Currecny_M!$A$1:$P$1,0),FALSE)</f>
        <v>1</v>
      </c>
      <c r="L6194" s="82">
        <f t="shared" si="290"/>
        <v>51.553840000000001</v>
      </c>
      <c r="M6194" s="82">
        <f>((E6194/$F$1)*VLOOKUP(N6194,Currecny_M!$A$1:$P$10,MATCH(Database!C6194,Currecny_M!$A$1:$P$1,0),FALSE))/VLOOKUP('Cover page'!$B$6,Currecny_M!$A$1:$P$10,MATCH(Database!C6194,Currecny_M!$A$1:$P$1,0),FALSE)</f>
        <v>51.553840000000001</v>
      </c>
      <c r="N6194" s="6" t="str">
        <f>VLOOKUP(B6194,Master!$A$2:$C$11,3,FALSE)</f>
        <v>Thai</v>
      </c>
      <c r="O6194" s="6" t="str">
        <f>VLOOKUP(B6194,Master!$A$2:$C$11,2,FALSE)</f>
        <v>Asia</v>
      </c>
      <c r="Q6194" s="39" t="str">
        <f>VLOOKUP(D6194,GL_Master!$A$1:$D$80,2,FALSE)</f>
        <v>BS</v>
      </c>
      <c r="R6194" s="39" t="str">
        <f>VLOOKUP(D6194,GL_Master!$A$1:$D$80,3,FALSE)</f>
        <v>Inventories</v>
      </c>
      <c r="S6194" s="39" t="str">
        <f>VLOOKUP(D6194,GL_Master!$A$1:$D$80,4,FALSE)</f>
        <v>Inventory</v>
      </c>
    </row>
    <row r="6195" spans="1:19" x14ac:dyDescent="0.25">
      <c r="A6195" s="39" t="s">
        <v>262</v>
      </c>
      <c r="B6195" s="39" t="s">
        <v>43</v>
      </c>
      <c r="C6195" s="7">
        <v>44105</v>
      </c>
      <c r="D6195" s="39" t="s">
        <v>77</v>
      </c>
      <c r="E6195" s="39">
        <v>49703</v>
      </c>
      <c r="F6195" s="82">
        <f t="shared" si="288"/>
        <v>49.703000000000003</v>
      </c>
      <c r="G6195" s="39">
        <f>VLOOKUP(N6195,Currecny_M!$A$1:$P$10,2,FALSE)</f>
        <v>2.35</v>
      </c>
      <c r="H6195" s="39">
        <f>MATCH(C6195,Currecny_M!$A$1:$P$1,0)</f>
        <v>8</v>
      </c>
      <c r="I6195" s="39">
        <f>VLOOKUP(N6195,Currecny_M!$A$1:$P$10,MATCH(Database!C6195,Currecny_M!$A$1:$P$1,0),FALSE)</f>
        <v>2.4700000000000002</v>
      </c>
      <c r="J6195" s="82">
        <f t="shared" si="289"/>
        <v>122.76641000000002</v>
      </c>
      <c r="K6195" s="39">
        <f>VLOOKUP('Cover page'!$B$6,Currecny_M!$A$1:$P$10,MATCH(Database!C6195,Currecny_M!$A$1:$P$1,0),FALSE)</f>
        <v>1</v>
      </c>
      <c r="L6195" s="82">
        <f t="shared" si="290"/>
        <v>122.76641000000002</v>
      </c>
      <c r="M6195" s="82">
        <f>((E6195/$F$1)*VLOOKUP(N6195,Currecny_M!$A$1:$P$10,MATCH(Database!C6195,Currecny_M!$A$1:$P$1,0),FALSE))/VLOOKUP('Cover page'!$B$6,Currecny_M!$A$1:$P$10,MATCH(Database!C6195,Currecny_M!$A$1:$P$1,0),FALSE)</f>
        <v>122.76641000000002</v>
      </c>
      <c r="N6195" s="6" t="str">
        <f>VLOOKUP(B6195,Master!$A$2:$C$11,3,FALSE)</f>
        <v>Thai</v>
      </c>
      <c r="O6195" s="6" t="str">
        <f>VLOOKUP(B6195,Master!$A$2:$C$11,2,FALSE)</f>
        <v>Asia</v>
      </c>
      <c r="Q6195" s="39" t="str">
        <f>VLOOKUP(D6195,GL_Master!$A$1:$D$80,2,FALSE)</f>
        <v>BS</v>
      </c>
      <c r="R6195" s="39" t="str">
        <f>VLOOKUP(D6195,GL_Master!$A$1:$D$80,3,FALSE)</f>
        <v>Inventories</v>
      </c>
      <c r="S6195" s="39" t="str">
        <f>VLOOKUP(D6195,GL_Master!$A$1:$D$80,4,FALSE)</f>
        <v>Inventory</v>
      </c>
    </row>
    <row r="6196" spans="1:19" x14ac:dyDescent="0.25">
      <c r="A6196" s="39" t="s">
        <v>262</v>
      </c>
      <c r="B6196" s="39" t="s">
        <v>43</v>
      </c>
      <c r="C6196" s="7">
        <v>44105</v>
      </c>
      <c r="D6196" s="39" t="s">
        <v>2</v>
      </c>
      <c r="E6196" s="39">
        <v>4975905</v>
      </c>
      <c r="F6196" s="82">
        <f t="shared" si="288"/>
        <v>4975.9049999999997</v>
      </c>
      <c r="G6196" s="39">
        <f>VLOOKUP(N6196,Currecny_M!$A$1:$P$10,2,FALSE)</f>
        <v>2.35</v>
      </c>
      <c r="H6196" s="39">
        <f>MATCH(C6196,Currecny_M!$A$1:$P$1,0)</f>
        <v>8</v>
      </c>
      <c r="I6196" s="39">
        <f>VLOOKUP(N6196,Currecny_M!$A$1:$P$10,MATCH(Database!C6196,Currecny_M!$A$1:$P$1,0),FALSE)</f>
        <v>2.4700000000000002</v>
      </c>
      <c r="J6196" s="82">
        <f t="shared" si="289"/>
        <v>12290.485350000001</v>
      </c>
      <c r="K6196" s="39">
        <f>VLOOKUP('Cover page'!$B$6,Currecny_M!$A$1:$P$10,MATCH(Database!C6196,Currecny_M!$A$1:$P$1,0),FALSE)</f>
        <v>1</v>
      </c>
      <c r="L6196" s="82">
        <f t="shared" si="290"/>
        <v>12290.485350000001</v>
      </c>
      <c r="M6196" s="82">
        <f>((E6196/$F$1)*VLOOKUP(N6196,Currecny_M!$A$1:$P$10,MATCH(Database!C6196,Currecny_M!$A$1:$P$1,0),FALSE))/VLOOKUP('Cover page'!$B$6,Currecny_M!$A$1:$P$10,MATCH(Database!C6196,Currecny_M!$A$1:$P$1,0),FALSE)</f>
        <v>12290.485350000001</v>
      </c>
      <c r="N6196" s="6" t="str">
        <f>VLOOKUP(B6196,Master!$A$2:$C$11,3,FALSE)</f>
        <v>Thai</v>
      </c>
      <c r="O6196" s="6" t="str">
        <f>VLOOKUP(B6196,Master!$A$2:$C$11,2,FALSE)</f>
        <v>Asia</v>
      </c>
      <c r="Q6196" s="39" t="str">
        <f>VLOOKUP(D6196,GL_Master!$A$1:$D$80,2,FALSE)</f>
        <v>BS</v>
      </c>
      <c r="R6196" s="39" t="str">
        <f>VLOOKUP(D6196,GL_Master!$A$1:$D$80,3,FALSE)</f>
        <v>Trade receivables</v>
      </c>
      <c r="S6196" s="39" t="str">
        <f>VLOOKUP(D6196,GL_Master!$A$1:$D$80,4,FALSE)</f>
        <v>Unsecured, considered good</v>
      </c>
    </row>
    <row r="6197" spans="1:19" x14ac:dyDescent="0.25">
      <c r="A6197" s="39" t="s">
        <v>262</v>
      </c>
      <c r="B6197" s="39" t="s">
        <v>43</v>
      </c>
      <c r="C6197" s="7">
        <v>44105</v>
      </c>
      <c r="D6197" s="39" t="s">
        <v>78</v>
      </c>
      <c r="E6197" s="39">
        <v>804</v>
      </c>
      <c r="F6197" s="82">
        <f t="shared" si="288"/>
        <v>0.80400000000000005</v>
      </c>
      <c r="G6197" s="39">
        <f>VLOOKUP(N6197,Currecny_M!$A$1:$P$10,2,FALSE)</f>
        <v>2.35</v>
      </c>
      <c r="H6197" s="39">
        <f>MATCH(C6197,Currecny_M!$A$1:$P$1,0)</f>
        <v>8</v>
      </c>
      <c r="I6197" s="39">
        <f>VLOOKUP(N6197,Currecny_M!$A$1:$P$10,MATCH(Database!C6197,Currecny_M!$A$1:$P$1,0),FALSE)</f>
        <v>2.4700000000000002</v>
      </c>
      <c r="J6197" s="82">
        <f t="shared" si="289"/>
        <v>1.9858800000000003</v>
      </c>
      <c r="K6197" s="39">
        <f>VLOOKUP('Cover page'!$B$6,Currecny_M!$A$1:$P$10,MATCH(Database!C6197,Currecny_M!$A$1:$P$1,0),FALSE)</f>
        <v>1</v>
      </c>
      <c r="L6197" s="82">
        <f t="shared" si="290"/>
        <v>1.9858800000000003</v>
      </c>
      <c r="M6197" s="82">
        <f>((E6197/$F$1)*VLOOKUP(N6197,Currecny_M!$A$1:$P$10,MATCH(Database!C6197,Currecny_M!$A$1:$P$1,0),FALSE))/VLOOKUP('Cover page'!$B$6,Currecny_M!$A$1:$P$10,MATCH(Database!C6197,Currecny_M!$A$1:$P$1,0),FALSE)</f>
        <v>1.9858800000000003</v>
      </c>
      <c r="N6197" s="6" t="str">
        <f>VLOOKUP(B6197,Master!$A$2:$C$11,3,FALSE)</f>
        <v>Thai</v>
      </c>
      <c r="O6197" s="6" t="str">
        <f>VLOOKUP(B6197,Master!$A$2:$C$11,2,FALSE)</f>
        <v>Asia</v>
      </c>
      <c r="Q6197" s="39" t="str">
        <f>VLOOKUP(D6197,GL_Master!$A$1:$D$80,2,FALSE)</f>
        <v>BS</v>
      </c>
      <c r="R6197" s="39" t="str">
        <f>VLOOKUP(D6197,GL_Master!$A$1:$D$80,3,FALSE)</f>
        <v>Cash &amp; Bank Balances</v>
      </c>
      <c r="S6197" s="39" t="str">
        <f>VLOOKUP(D6197,GL_Master!$A$1:$D$80,4,FALSE)</f>
        <v>Cash In hand</v>
      </c>
    </row>
    <row r="6198" spans="1:19" x14ac:dyDescent="0.25">
      <c r="A6198" s="39" t="s">
        <v>262</v>
      </c>
      <c r="B6198" s="39" t="s">
        <v>43</v>
      </c>
      <c r="C6198" s="7">
        <v>44105</v>
      </c>
      <c r="D6198" s="39" t="s">
        <v>79</v>
      </c>
      <c r="E6198" s="39">
        <v>-210638</v>
      </c>
      <c r="F6198" s="82">
        <f t="shared" si="288"/>
        <v>-210.63800000000001</v>
      </c>
      <c r="G6198" s="39">
        <f>VLOOKUP(N6198,Currecny_M!$A$1:$P$10,2,FALSE)</f>
        <v>2.35</v>
      </c>
      <c r="H6198" s="39">
        <f>MATCH(C6198,Currecny_M!$A$1:$P$1,0)</f>
        <v>8</v>
      </c>
      <c r="I6198" s="39">
        <f>VLOOKUP(N6198,Currecny_M!$A$1:$P$10,MATCH(Database!C6198,Currecny_M!$A$1:$P$1,0),FALSE)</f>
        <v>2.4700000000000002</v>
      </c>
      <c r="J6198" s="82">
        <f t="shared" si="289"/>
        <v>-520.27586000000008</v>
      </c>
      <c r="K6198" s="39">
        <f>VLOOKUP('Cover page'!$B$6,Currecny_M!$A$1:$P$10,MATCH(Database!C6198,Currecny_M!$A$1:$P$1,0),FALSE)</f>
        <v>1</v>
      </c>
      <c r="L6198" s="82">
        <f t="shared" si="290"/>
        <v>-520.27586000000008</v>
      </c>
      <c r="M6198" s="82">
        <f>((E6198/$F$1)*VLOOKUP(N6198,Currecny_M!$A$1:$P$10,MATCH(Database!C6198,Currecny_M!$A$1:$P$1,0),FALSE))/VLOOKUP('Cover page'!$B$6,Currecny_M!$A$1:$P$10,MATCH(Database!C6198,Currecny_M!$A$1:$P$1,0),FALSE)</f>
        <v>-520.27586000000008</v>
      </c>
      <c r="N6198" s="6" t="str">
        <f>VLOOKUP(B6198,Master!$A$2:$C$11,3,FALSE)</f>
        <v>Thai</v>
      </c>
      <c r="O6198" s="6" t="str">
        <f>VLOOKUP(B6198,Master!$A$2:$C$11,2,FALSE)</f>
        <v>Asia</v>
      </c>
      <c r="Q6198" s="39" t="str">
        <f>VLOOKUP(D6198,GL_Master!$A$1:$D$80,2,FALSE)</f>
        <v>BS</v>
      </c>
      <c r="R6198" s="39" t="str">
        <f>VLOOKUP(D6198,GL_Master!$A$1:$D$80,3,FALSE)</f>
        <v>Loan Fund</v>
      </c>
      <c r="S6198" s="39" t="str">
        <f>VLOOKUP(D6198,GL_Master!$A$1:$D$80,4,FALSE)</f>
        <v>Term Loan</v>
      </c>
    </row>
    <row r="6199" spans="1:19" x14ac:dyDescent="0.25">
      <c r="A6199" s="39" t="s">
        <v>262</v>
      </c>
      <c r="B6199" s="39" t="s">
        <v>43</v>
      </c>
      <c r="C6199" s="7">
        <v>44105</v>
      </c>
      <c r="D6199" s="39" t="s">
        <v>80</v>
      </c>
      <c r="E6199" s="39">
        <v>5737</v>
      </c>
      <c r="F6199" s="82">
        <f t="shared" si="288"/>
        <v>5.7370000000000001</v>
      </c>
      <c r="G6199" s="39">
        <f>VLOOKUP(N6199,Currecny_M!$A$1:$P$10,2,FALSE)</f>
        <v>2.35</v>
      </c>
      <c r="H6199" s="39">
        <f>MATCH(C6199,Currecny_M!$A$1:$P$1,0)</f>
        <v>8</v>
      </c>
      <c r="I6199" s="39">
        <f>VLOOKUP(N6199,Currecny_M!$A$1:$P$10,MATCH(Database!C6199,Currecny_M!$A$1:$P$1,0),FALSE)</f>
        <v>2.4700000000000002</v>
      </c>
      <c r="J6199" s="82">
        <f t="shared" si="289"/>
        <v>14.170390000000001</v>
      </c>
      <c r="K6199" s="39">
        <f>VLOOKUP('Cover page'!$B$6,Currecny_M!$A$1:$P$10,MATCH(Database!C6199,Currecny_M!$A$1:$P$1,0),FALSE)</f>
        <v>1</v>
      </c>
      <c r="L6199" s="82">
        <f t="shared" si="290"/>
        <v>14.170390000000001</v>
      </c>
      <c r="M6199" s="82">
        <f>((E6199/$F$1)*VLOOKUP(N6199,Currecny_M!$A$1:$P$10,MATCH(Database!C6199,Currecny_M!$A$1:$P$1,0),FALSE))/VLOOKUP('Cover page'!$B$6,Currecny_M!$A$1:$P$10,MATCH(Database!C6199,Currecny_M!$A$1:$P$1,0),FALSE)</f>
        <v>14.170390000000001</v>
      </c>
      <c r="N6199" s="6" t="str">
        <f>VLOOKUP(B6199,Master!$A$2:$C$11,3,FALSE)</f>
        <v>Thai</v>
      </c>
      <c r="O6199" s="6" t="str">
        <f>VLOOKUP(B6199,Master!$A$2:$C$11,2,FALSE)</f>
        <v>Asia</v>
      </c>
      <c r="Q6199" s="39" t="str">
        <f>VLOOKUP(D6199,GL_Master!$A$1:$D$80,2,FALSE)</f>
        <v>BS</v>
      </c>
      <c r="R6199" s="39" t="str">
        <f>VLOOKUP(D6199,GL_Master!$A$1:$D$80,3,FALSE)</f>
        <v>Cash &amp; Bank Balances</v>
      </c>
      <c r="S6199" s="39" t="str">
        <f>VLOOKUP(D6199,GL_Master!$A$1:$D$80,4,FALSE)</f>
        <v xml:space="preserve">      On Current Accounts</v>
      </c>
    </row>
    <row r="6200" spans="1:19" x14ac:dyDescent="0.25">
      <c r="A6200" s="39" t="s">
        <v>262</v>
      </c>
      <c r="B6200" s="39" t="s">
        <v>43</v>
      </c>
      <c r="C6200" s="7">
        <v>44105</v>
      </c>
      <c r="D6200" s="39" t="s">
        <v>81</v>
      </c>
      <c r="E6200" s="39">
        <v>389903</v>
      </c>
      <c r="F6200" s="82">
        <f t="shared" si="288"/>
        <v>389.90300000000002</v>
      </c>
      <c r="G6200" s="39">
        <f>VLOOKUP(N6200,Currecny_M!$A$1:$P$10,2,FALSE)</f>
        <v>2.35</v>
      </c>
      <c r="H6200" s="39">
        <f>MATCH(C6200,Currecny_M!$A$1:$P$1,0)</f>
        <v>8</v>
      </c>
      <c r="I6200" s="39">
        <f>VLOOKUP(N6200,Currecny_M!$A$1:$P$10,MATCH(Database!C6200,Currecny_M!$A$1:$P$1,0),FALSE)</f>
        <v>2.4700000000000002</v>
      </c>
      <c r="J6200" s="82">
        <f t="shared" si="289"/>
        <v>963.06041000000016</v>
      </c>
      <c r="K6200" s="39">
        <f>VLOOKUP('Cover page'!$B$6,Currecny_M!$A$1:$P$10,MATCH(Database!C6200,Currecny_M!$A$1:$P$1,0),FALSE)</f>
        <v>1</v>
      </c>
      <c r="L6200" s="82">
        <f t="shared" si="290"/>
        <v>963.06041000000016</v>
      </c>
      <c r="M6200" s="82">
        <f>((E6200/$F$1)*VLOOKUP(N6200,Currecny_M!$A$1:$P$10,MATCH(Database!C6200,Currecny_M!$A$1:$P$1,0),FALSE))/VLOOKUP('Cover page'!$B$6,Currecny_M!$A$1:$P$10,MATCH(Database!C6200,Currecny_M!$A$1:$P$1,0),FALSE)</f>
        <v>963.06041000000016</v>
      </c>
      <c r="N6200" s="6" t="str">
        <f>VLOOKUP(B6200,Master!$A$2:$C$11,3,FALSE)</f>
        <v>Thai</v>
      </c>
      <c r="O6200" s="6" t="str">
        <f>VLOOKUP(B6200,Master!$A$2:$C$11,2,FALSE)</f>
        <v>Asia</v>
      </c>
      <c r="Q6200" s="39" t="str">
        <f>VLOOKUP(D6200,GL_Master!$A$1:$D$80,2,FALSE)</f>
        <v>BS</v>
      </c>
      <c r="R6200" s="39" t="str">
        <f>VLOOKUP(D6200,GL_Master!$A$1:$D$80,3,FALSE)</f>
        <v>Other Current Assets</v>
      </c>
      <c r="S6200" s="39" t="str">
        <f>VLOOKUP(D6200,GL_Master!$A$1:$D$80,4,FALSE)</f>
        <v>Advance tax recoverable (net of provision )</v>
      </c>
    </row>
    <row r="6201" spans="1:19" x14ac:dyDescent="0.25">
      <c r="A6201" s="39" t="s">
        <v>262</v>
      </c>
      <c r="B6201" s="39" t="s">
        <v>43</v>
      </c>
      <c r="C6201" s="7">
        <v>44105</v>
      </c>
      <c r="D6201" s="39" t="s">
        <v>19</v>
      </c>
      <c r="E6201" s="39">
        <v>3945</v>
      </c>
      <c r="F6201" s="82">
        <f t="shared" si="288"/>
        <v>3.9449999999999998</v>
      </c>
      <c r="G6201" s="39">
        <f>VLOOKUP(N6201,Currecny_M!$A$1:$P$10,2,FALSE)</f>
        <v>2.35</v>
      </c>
      <c r="H6201" s="39">
        <f>MATCH(C6201,Currecny_M!$A$1:$P$1,0)</f>
        <v>8</v>
      </c>
      <c r="I6201" s="39">
        <f>VLOOKUP(N6201,Currecny_M!$A$1:$P$10,MATCH(Database!C6201,Currecny_M!$A$1:$P$1,0),FALSE)</f>
        <v>2.4700000000000002</v>
      </c>
      <c r="J6201" s="82">
        <f t="shared" si="289"/>
        <v>9.7441500000000012</v>
      </c>
      <c r="K6201" s="39">
        <f>VLOOKUP('Cover page'!$B$6,Currecny_M!$A$1:$P$10,MATCH(Database!C6201,Currecny_M!$A$1:$P$1,0),FALSE)</f>
        <v>1</v>
      </c>
      <c r="L6201" s="82">
        <f t="shared" si="290"/>
        <v>9.7441500000000012</v>
      </c>
      <c r="M6201" s="82">
        <f>((E6201/$F$1)*VLOOKUP(N6201,Currecny_M!$A$1:$P$10,MATCH(Database!C6201,Currecny_M!$A$1:$P$1,0),FALSE))/VLOOKUP('Cover page'!$B$6,Currecny_M!$A$1:$P$10,MATCH(Database!C6201,Currecny_M!$A$1:$P$1,0),FALSE)</f>
        <v>9.7441500000000012</v>
      </c>
      <c r="N6201" s="6" t="str">
        <f>VLOOKUP(B6201,Master!$A$2:$C$11,3,FALSE)</f>
        <v>Thai</v>
      </c>
      <c r="O6201" s="6" t="str">
        <f>VLOOKUP(B6201,Master!$A$2:$C$11,2,FALSE)</f>
        <v>Asia</v>
      </c>
      <c r="Q6201" s="39" t="str">
        <f>VLOOKUP(D6201,GL_Master!$A$1:$D$80,2,FALSE)</f>
        <v>BS</v>
      </c>
      <c r="R6201" s="39" t="str">
        <f>VLOOKUP(D6201,GL_Master!$A$1:$D$80,3,FALSE)</f>
        <v>Short-term loan and advances</v>
      </c>
      <c r="S6201" s="39" t="str">
        <f>VLOOKUP(D6201,GL_Master!$A$1:$D$80,4,FALSE)</f>
        <v>Prepaid expenses</v>
      </c>
    </row>
    <row r="6202" spans="1:19" x14ac:dyDescent="0.25">
      <c r="A6202" s="39" t="s">
        <v>262</v>
      </c>
      <c r="B6202" s="39" t="s">
        <v>43</v>
      </c>
      <c r="C6202" s="7">
        <v>44105</v>
      </c>
      <c r="D6202" s="39" t="s">
        <v>82</v>
      </c>
      <c r="E6202" s="39">
        <v>43016</v>
      </c>
      <c r="F6202" s="82">
        <f t="shared" si="288"/>
        <v>43.015999999999998</v>
      </c>
      <c r="G6202" s="39">
        <f>VLOOKUP(N6202,Currecny_M!$A$1:$P$10,2,FALSE)</f>
        <v>2.35</v>
      </c>
      <c r="H6202" s="39">
        <f>MATCH(C6202,Currecny_M!$A$1:$P$1,0)</f>
        <v>8</v>
      </c>
      <c r="I6202" s="39">
        <f>VLOOKUP(N6202,Currecny_M!$A$1:$P$10,MATCH(Database!C6202,Currecny_M!$A$1:$P$1,0),FALSE)</f>
        <v>2.4700000000000002</v>
      </c>
      <c r="J6202" s="82">
        <f t="shared" si="289"/>
        <v>106.24952</v>
      </c>
      <c r="K6202" s="39">
        <f>VLOOKUP('Cover page'!$B$6,Currecny_M!$A$1:$P$10,MATCH(Database!C6202,Currecny_M!$A$1:$P$1,0),FALSE)</f>
        <v>1</v>
      </c>
      <c r="L6202" s="82">
        <f t="shared" si="290"/>
        <v>106.24952</v>
      </c>
      <c r="M6202" s="82">
        <f>((E6202/$F$1)*VLOOKUP(N6202,Currecny_M!$A$1:$P$10,MATCH(Database!C6202,Currecny_M!$A$1:$P$1,0),FALSE))/VLOOKUP('Cover page'!$B$6,Currecny_M!$A$1:$P$10,MATCH(Database!C6202,Currecny_M!$A$1:$P$1,0),FALSE)</f>
        <v>106.24952</v>
      </c>
      <c r="N6202" s="6" t="str">
        <f>VLOOKUP(B6202,Master!$A$2:$C$11,3,FALSE)</f>
        <v>Thai</v>
      </c>
      <c r="O6202" s="6" t="str">
        <f>VLOOKUP(B6202,Master!$A$2:$C$11,2,FALSE)</f>
        <v>Asia</v>
      </c>
      <c r="Q6202" s="39" t="str">
        <f>VLOOKUP(D6202,GL_Master!$A$1:$D$80,2,FALSE)</f>
        <v>BS</v>
      </c>
      <c r="R6202" s="39" t="str">
        <f>VLOOKUP(D6202,GL_Master!$A$1:$D$80,3,FALSE)</f>
        <v>Short-term loan and advances</v>
      </c>
      <c r="S6202" s="39" t="str">
        <f>VLOOKUP(D6202,GL_Master!$A$1:$D$80,4,FALSE)</f>
        <v>Advance to vendor/employees</v>
      </c>
    </row>
    <row r="6203" spans="1:19" x14ac:dyDescent="0.25">
      <c r="A6203" s="39" t="s">
        <v>262</v>
      </c>
      <c r="B6203" s="39" t="s">
        <v>43</v>
      </c>
      <c r="C6203" s="7">
        <v>44105</v>
      </c>
      <c r="D6203" s="39" t="s">
        <v>83</v>
      </c>
      <c r="E6203" s="39">
        <v>28126</v>
      </c>
      <c r="F6203" s="82">
        <f t="shared" si="288"/>
        <v>28.126000000000001</v>
      </c>
      <c r="G6203" s="39">
        <f>VLOOKUP(N6203,Currecny_M!$A$1:$P$10,2,FALSE)</f>
        <v>2.35</v>
      </c>
      <c r="H6203" s="39">
        <f>MATCH(C6203,Currecny_M!$A$1:$P$1,0)</f>
        <v>8</v>
      </c>
      <c r="I6203" s="39">
        <f>VLOOKUP(N6203,Currecny_M!$A$1:$P$10,MATCH(Database!C6203,Currecny_M!$A$1:$P$1,0),FALSE)</f>
        <v>2.4700000000000002</v>
      </c>
      <c r="J6203" s="82">
        <f t="shared" si="289"/>
        <v>69.471220000000002</v>
      </c>
      <c r="K6203" s="39">
        <f>VLOOKUP('Cover page'!$B$6,Currecny_M!$A$1:$P$10,MATCH(Database!C6203,Currecny_M!$A$1:$P$1,0),FALSE)</f>
        <v>1</v>
      </c>
      <c r="L6203" s="82">
        <f t="shared" si="290"/>
        <v>69.471220000000002</v>
      </c>
      <c r="M6203" s="82">
        <f>((E6203/$F$1)*VLOOKUP(N6203,Currecny_M!$A$1:$P$10,MATCH(Database!C6203,Currecny_M!$A$1:$P$1,0),FALSE))/VLOOKUP('Cover page'!$B$6,Currecny_M!$A$1:$P$10,MATCH(Database!C6203,Currecny_M!$A$1:$P$1,0),FALSE)</f>
        <v>69.471220000000002</v>
      </c>
      <c r="N6203" s="6" t="str">
        <f>VLOOKUP(B6203,Master!$A$2:$C$11,3,FALSE)</f>
        <v>Thai</v>
      </c>
      <c r="O6203" s="6" t="str">
        <f>VLOOKUP(B6203,Master!$A$2:$C$11,2,FALSE)</f>
        <v>Asia</v>
      </c>
      <c r="Q6203" s="39" t="str">
        <f>VLOOKUP(D6203,GL_Master!$A$1:$D$80,2,FALSE)</f>
        <v>BS</v>
      </c>
      <c r="R6203" s="39" t="str">
        <f>VLOOKUP(D6203,GL_Master!$A$1:$D$80,3,FALSE)</f>
        <v>Other Current Assets</v>
      </c>
      <c r="S6203" s="39" t="str">
        <f>VLOOKUP(D6203,GL_Master!$A$1:$D$80,4,FALSE)</f>
        <v>Security deposits ( Unsecured, considered good)</v>
      </c>
    </row>
    <row r="6204" spans="1:19" x14ac:dyDescent="0.25">
      <c r="A6204" s="39" t="s">
        <v>262</v>
      </c>
      <c r="B6204" s="39" t="s">
        <v>43</v>
      </c>
      <c r="C6204" s="7">
        <v>44105</v>
      </c>
      <c r="D6204" s="39" t="s">
        <v>246</v>
      </c>
      <c r="E6204" s="39">
        <v>-3294061</v>
      </c>
      <c r="F6204" s="82">
        <f t="shared" si="288"/>
        <v>-3294.0610000000001</v>
      </c>
      <c r="G6204" s="39">
        <f>VLOOKUP(N6204,Currecny_M!$A$1:$P$10,2,FALSE)</f>
        <v>2.35</v>
      </c>
      <c r="H6204" s="39">
        <f>MATCH(C6204,Currecny_M!$A$1:$P$1,0)</f>
        <v>8</v>
      </c>
      <c r="I6204" s="39">
        <f>VLOOKUP(N6204,Currecny_M!$A$1:$P$10,MATCH(Database!C6204,Currecny_M!$A$1:$P$1,0),FALSE)</f>
        <v>2.4700000000000002</v>
      </c>
      <c r="J6204" s="82">
        <f t="shared" si="289"/>
        <v>-8136.3306700000012</v>
      </c>
      <c r="K6204" s="39">
        <f>VLOOKUP('Cover page'!$B$6,Currecny_M!$A$1:$P$10,MATCH(Database!C6204,Currecny_M!$A$1:$P$1,0),FALSE)</f>
        <v>1</v>
      </c>
      <c r="L6204" s="82">
        <f t="shared" si="290"/>
        <v>-8136.3306700000012</v>
      </c>
      <c r="M6204" s="82">
        <f>((E6204/$F$1)*VLOOKUP(N6204,Currecny_M!$A$1:$P$10,MATCH(Database!C6204,Currecny_M!$A$1:$P$1,0),FALSE))/VLOOKUP('Cover page'!$B$6,Currecny_M!$A$1:$P$10,MATCH(Database!C6204,Currecny_M!$A$1:$P$1,0),FALSE)</f>
        <v>-8136.3306700000012</v>
      </c>
      <c r="N6204" s="6" t="str">
        <f>VLOOKUP(B6204,Master!$A$2:$C$11,3,FALSE)</f>
        <v>Thai</v>
      </c>
      <c r="O6204" s="6" t="str">
        <f>VLOOKUP(B6204,Master!$A$2:$C$11,2,FALSE)</f>
        <v>Asia</v>
      </c>
      <c r="Q6204" s="39" t="str">
        <f>VLOOKUP(D6204,GL_Master!$A$1:$D$80,2,FALSE)</f>
        <v>PL</v>
      </c>
      <c r="R6204" s="39" t="str">
        <f>VLOOKUP(D6204,GL_Master!$A$1:$D$80,3,FALSE)</f>
        <v>Revenue from Operations</v>
      </c>
      <c r="S6204" s="39" t="str">
        <f>VLOOKUP(D6204,GL_Master!$A$1:$D$80,4,FALSE)</f>
        <v>Contract revenue</v>
      </c>
    </row>
    <row r="6205" spans="1:19" x14ac:dyDescent="0.25">
      <c r="A6205" s="39" t="s">
        <v>262</v>
      </c>
      <c r="B6205" s="39" t="s">
        <v>43</v>
      </c>
      <c r="C6205" s="7">
        <v>44105</v>
      </c>
      <c r="D6205" s="39" t="s">
        <v>134</v>
      </c>
      <c r="E6205" s="39">
        <v>-27299</v>
      </c>
      <c r="F6205" s="82">
        <f t="shared" si="288"/>
        <v>-27.298999999999999</v>
      </c>
      <c r="G6205" s="39">
        <f>VLOOKUP(N6205,Currecny_M!$A$1:$P$10,2,FALSE)</f>
        <v>2.35</v>
      </c>
      <c r="H6205" s="39">
        <f>MATCH(C6205,Currecny_M!$A$1:$P$1,0)</f>
        <v>8</v>
      </c>
      <c r="I6205" s="39">
        <f>VLOOKUP(N6205,Currecny_M!$A$1:$P$10,MATCH(Database!C6205,Currecny_M!$A$1:$P$1,0),FALSE)</f>
        <v>2.4700000000000002</v>
      </c>
      <c r="J6205" s="82">
        <f t="shared" si="289"/>
        <v>-67.428530000000009</v>
      </c>
      <c r="K6205" s="39">
        <f>VLOOKUP('Cover page'!$B$6,Currecny_M!$A$1:$P$10,MATCH(Database!C6205,Currecny_M!$A$1:$P$1,0),FALSE)</f>
        <v>1</v>
      </c>
      <c r="L6205" s="82">
        <f t="shared" si="290"/>
        <v>-67.428530000000009</v>
      </c>
      <c r="M6205" s="82">
        <f>((E6205/$F$1)*VLOOKUP(N6205,Currecny_M!$A$1:$P$10,MATCH(Database!C6205,Currecny_M!$A$1:$P$1,0),FALSE))/VLOOKUP('Cover page'!$B$6,Currecny_M!$A$1:$P$10,MATCH(Database!C6205,Currecny_M!$A$1:$P$1,0),FALSE)</f>
        <v>-67.428530000000009</v>
      </c>
      <c r="N6205" s="6" t="str">
        <f>VLOOKUP(B6205,Master!$A$2:$C$11,3,FALSE)</f>
        <v>Thai</v>
      </c>
      <c r="O6205" s="6" t="str">
        <f>VLOOKUP(B6205,Master!$A$2:$C$11,2,FALSE)</f>
        <v>Asia</v>
      </c>
      <c r="Q6205" s="39" t="str">
        <f>VLOOKUP(D6205,GL_Master!$A$1:$D$80,2,FALSE)</f>
        <v>PL</v>
      </c>
      <c r="R6205" s="39" t="str">
        <f>VLOOKUP(D6205,GL_Master!$A$1:$D$80,3,FALSE)</f>
        <v>Other Income</v>
      </c>
      <c r="S6205" s="39" t="str">
        <f>VLOOKUP(D6205,GL_Master!$A$1:$D$80,4,FALSE)</f>
        <v>Other Income</v>
      </c>
    </row>
    <row r="6206" spans="1:19" x14ac:dyDescent="0.25">
      <c r="A6206" s="39" t="s">
        <v>262</v>
      </c>
      <c r="B6206" s="39" t="s">
        <v>43</v>
      </c>
      <c r="C6206" s="7">
        <v>44105</v>
      </c>
      <c r="D6206" s="39" t="s">
        <v>86</v>
      </c>
      <c r="E6206" s="39">
        <v>1654</v>
      </c>
      <c r="F6206" s="82">
        <f t="shared" si="288"/>
        <v>1.6539999999999999</v>
      </c>
      <c r="G6206" s="39">
        <f>VLOOKUP(N6206,Currecny_M!$A$1:$P$10,2,FALSE)</f>
        <v>2.35</v>
      </c>
      <c r="H6206" s="39">
        <f>MATCH(C6206,Currecny_M!$A$1:$P$1,0)</f>
        <v>8</v>
      </c>
      <c r="I6206" s="39">
        <f>VLOOKUP(N6206,Currecny_M!$A$1:$P$10,MATCH(Database!C6206,Currecny_M!$A$1:$P$1,0),FALSE)</f>
        <v>2.4700000000000002</v>
      </c>
      <c r="J6206" s="82">
        <f t="shared" si="289"/>
        <v>4.0853799999999998</v>
      </c>
      <c r="K6206" s="39">
        <f>VLOOKUP('Cover page'!$B$6,Currecny_M!$A$1:$P$10,MATCH(Database!C6206,Currecny_M!$A$1:$P$1,0),FALSE)</f>
        <v>1</v>
      </c>
      <c r="L6206" s="82">
        <f t="shared" si="290"/>
        <v>4.0853799999999998</v>
      </c>
      <c r="M6206" s="82">
        <f>((E6206/$F$1)*VLOOKUP(N6206,Currecny_M!$A$1:$P$10,MATCH(Database!C6206,Currecny_M!$A$1:$P$1,0),FALSE))/VLOOKUP('Cover page'!$B$6,Currecny_M!$A$1:$P$10,MATCH(Database!C6206,Currecny_M!$A$1:$P$1,0),FALSE)</f>
        <v>4.0853799999999998</v>
      </c>
      <c r="N6206" s="6" t="str">
        <f>VLOOKUP(B6206,Master!$A$2:$C$11,3,FALSE)</f>
        <v>Thai</v>
      </c>
      <c r="O6206" s="6" t="str">
        <f>VLOOKUP(B6206,Master!$A$2:$C$11,2,FALSE)</f>
        <v>Asia</v>
      </c>
      <c r="Q6206" s="39" t="str">
        <f>VLOOKUP(D6206,GL_Master!$A$1:$D$80,2,FALSE)</f>
        <v>PL</v>
      </c>
      <c r="R6206" s="39" t="str">
        <f>VLOOKUP(D6206,GL_Master!$A$1:$D$80,3,FALSE)</f>
        <v>COGS</v>
      </c>
      <c r="S6206" s="39" t="str">
        <f>VLOOKUP(D6206,GL_Master!$A$1:$D$80,4,FALSE)</f>
        <v>Purchase of other traded goods</v>
      </c>
    </row>
    <row r="6207" spans="1:19" x14ac:dyDescent="0.25">
      <c r="A6207" s="39" t="s">
        <v>262</v>
      </c>
      <c r="B6207" s="39" t="s">
        <v>43</v>
      </c>
      <c r="C6207" s="7">
        <v>44105</v>
      </c>
      <c r="D6207" s="39" t="s">
        <v>87</v>
      </c>
      <c r="E6207" s="39">
        <v>827</v>
      </c>
      <c r="F6207" s="82">
        <f t="shared" si="288"/>
        <v>0.82699999999999996</v>
      </c>
      <c r="G6207" s="39">
        <f>VLOOKUP(N6207,Currecny_M!$A$1:$P$10,2,FALSE)</f>
        <v>2.35</v>
      </c>
      <c r="H6207" s="39">
        <f>MATCH(C6207,Currecny_M!$A$1:$P$1,0)</f>
        <v>8</v>
      </c>
      <c r="I6207" s="39">
        <f>VLOOKUP(N6207,Currecny_M!$A$1:$P$10,MATCH(Database!C6207,Currecny_M!$A$1:$P$1,0),FALSE)</f>
        <v>2.4700000000000002</v>
      </c>
      <c r="J6207" s="82">
        <f t="shared" si="289"/>
        <v>2.0426899999999999</v>
      </c>
      <c r="K6207" s="39">
        <f>VLOOKUP('Cover page'!$B$6,Currecny_M!$A$1:$P$10,MATCH(Database!C6207,Currecny_M!$A$1:$P$1,0),FALSE)</f>
        <v>1</v>
      </c>
      <c r="L6207" s="82">
        <f t="shared" si="290"/>
        <v>2.0426899999999999</v>
      </c>
      <c r="M6207" s="82">
        <f>((E6207/$F$1)*VLOOKUP(N6207,Currecny_M!$A$1:$P$10,MATCH(Database!C6207,Currecny_M!$A$1:$P$1,0),FALSE))/VLOOKUP('Cover page'!$B$6,Currecny_M!$A$1:$P$10,MATCH(Database!C6207,Currecny_M!$A$1:$P$1,0),FALSE)</f>
        <v>2.0426899999999999</v>
      </c>
      <c r="N6207" s="6" t="str">
        <f>VLOOKUP(B6207,Master!$A$2:$C$11,3,FALSE)</f>
        <v>Thai</v>
      </c>
      <c r="O6207" s="6" t="str">
        <f>VLOOKUP(B6207,Master!$A$2:$C$11,2,FALSE)</f>
        <v>Asia</v>
      </c>
      <c r="Q6207" s="39" t="str">
        <f>VLOOKUP(D6207,GL_Master!$A$1:$D$80,2,FALSE)</f>
        <v>PL</v>
      </c>
      <c r="R6207" s="39" t="str">
        <f>VLOOKUP(D6207,GL_Master!$A$1:$D$80,3,FALSE)</f>
        <v>COGS</v>
      </c>
      <c r="S6207" s="39" t="str">
        <f>VLOOKUP(D6207,GL_Master!$A$1:$D$80,4,FALSE)</f>
        <v>Civil, Installation, Commissioning and Other miscellaneous expenses</v>
      </c>
    </row>
    <row r="6208" spans="1:19" x14ac:dyDescent="0.25">
      <c r="A6208" s="39" t="s">
        <v>262</v>
      </c>
      <c r="B6208" s="39" t="s">
        <v>43</v>
      </c>
      <c r="C6208" s="7">
        <v>44105</v>
      </c>
      <c r="D6208" s="39" t="s">
        <v>88</v>
      </c>
      <c r="E6208" s="39">
        <v>2367</v>
      </c>
      <c r="F6208" s="82">
        <f t="shared" si="288"/>
        <v>2.367</v>
      </c>
      <c r="G6208" s="39">
        <f>VLOOKUP(N6208,Currecny_M!$A$1:$P$10,2,FALSE)</f>
        <v>2.35</v>
      </c>
      <c r="H6208" s="39">
        <f>MATCH(C6208,Currecny_M!$A$1:$P$1,0)</f>
        <v>8</v>
      </c>
      <c r="I6208" s="39">
        <f>VLOOKUP(N6208,Currecny_M!$A$1:$P$10,MATCH(Database!C6208,Currecny_M!$A$1:$P$1,0),FALSE)</f>
        <v>2.4700000000000002</v>
      </c>
      <c r="J6208" s="82">
        <f t="shared" si="289"/>
        <v>5.8464900000000002</v>
      </c>
      <c r="K6208" s="39">
        <f>VLOOKUP('Cover page'!$B$6,Currecny_M!$A$1:$P$10,MATCH(Database!C6208,Currecny_M!$A$1:$P$1,0),FALSE)</f>
        <v>1</v>
      </c>
      <c r="L6208" s="82">
        <f t="shared" si="290"/>
        <v>5.8464900000000002</v>
      </c>
      <c r="M6208" s="82">
        <f>((E6208/$F$1)*VLOOKUP(N6208,Currecny_M!$A$1:$P$10,MATCH(Database!C6208,Currecny_M!$A$1:$P$1,0),FALSE))/VLOOKUP('Cover page'!$B$6,Currecny_M!$A$1:$P$10,MATCH(Database!C6208,Currecny_M!$A$1:$P$1,0),FALSE)</f>
        <v>5.8464900000000002</v>
      </c>
      <c r="N6208" s="6" t="str">
        <f>VLOOKUP(B6208,Master!$A$2:$C$11,3,FALSE)</f>
        <v>Thai</v>
      </c>
      <c r="O6208" s="6" t="str">
        <f>VLOOKUP(B6208,Master!$A$2:$C$11,2,FALSE)</f>
        <v>Asia</v>
      </c>
      <c r="Q6208" s="39" t="str">
        <f>VLOOKUP(D6208,GL_Master!$A$1:$D$80,2,FALSE)</f>
        <v>PL</v>
      </c>
      <c r="R6208" s="39" t="str">
        <f>VLOOKUP(D6208,GL_Master!$A$1:$D$80,3,FALSE)</f>
        <v>COGS</v>
      </c>
      <c r="S6208" s="39" t="str">
        <f>VLOOKUP(D6208,GL_Master!$A$1:$D$80,4,FALSE)</f>
        <v>Civil, Installation, Commissioning and Other miscellaneous expenses</v>
      </c>
    </row>
    <row r="6209" spans="1:19" x14ac:dyDescent="0.25">
      <c r="A6209" s="39" t="s">
        <v>262</v>
      </c>
      <c r="B6209" s="39" t="s">
        <v>43</v>
      </c>
      <c r="C6209" s="7">
        <v>44105</v>
      </c>
      <c r="D6209" s="39" t="s">
        <v>89</v>
      </c>
      <c r="E6209" s="39">
        <v>5055</v>
      </c>
      <c r="F6209" s="82">
        <f t="shared" si="288"/>
        <v>5.0549999999999997</v>
      </c>
      <c r="G6209" s="39">
        <f>VLOOKUP(N6209,Currecny_M!$A$1:$P$10,2,FALSE)</f>
        <v>2.35</v>
      </c>
      <c r="H6209" s="39">
        <f>MATCH(C6209,Currecny_M!$A$1:$P$1,0)</f>
        <v>8</v>
      </c>
      <c r="I6209" s="39">
        <f>VLOOKUP(N6209,Currecny_M!$A$1:$P$10,MATCH(Database!C6209,Currecny_M!$A$1:$P$1,0),FALSE)</f>
        <v>2.4700000000000002</v>
      </c>
      <c r="J6209" s="82">
        <f t="shared" si="289"/>
        <v>12.485850000000001</v>
      </c>
      <c r="K6209" s="39">
        <f>VLOOKUP('Cover page'!$B$6,Currecny_M!$A$1:$P$10,MATCH(Database!C6209,Currecny_M!$A$1:$P$1,0),FALSE)</f>
        <v>1</v>
      </c>
      <c r="L6209" s="82">
        <f t="shared" si="290"/>
        <v>12.485850000000001</v>
      </c>
      <c r="M6209" s="82">
        <f>((E6209/$F$1)*VLOOKUP(N6209,Currecny_M!$A$1:$P$10,MATCH(Database!C6209,Currecny_M!$A$1:$P$1,0),FALSE))/VLOOKUP('Cover page'!$B$6,Currecny_M!$A$1:$P$10,MATCH(Database!C6209,Currecny_M!$A$1:$P$1,0),FALSE)</f>
        <v>12.485850000000001</v>
      </c>
      <c r="N6209" s="6" t="str">
        <f>VLOOKUP(B6209,Master!$A$2:$C$11,3,FALSE)</f>
        <v>Thai</v>
      </c>
      <c r="O6209" s="6" t="str">
        <f>VLOOKUP(B6209,Master!$A$2:$C$11,2,FALSE)</f>
        <v>Asia</v>
      </c>
      <c r="Q6209" s="39" t="str">
        <f>VLOOKUP(D6209,GL_Master!$A$1:$D$80,2,FALSE)</f>
        <v>PL</v>
      </c>
      <c r="R6209" s="39" t="str">
        <f>VLOOKUP(D6209,GL_Master!$A$1:$D$80,3,FALSE)</f>
        <v>COGS</v>
      </c>
      <c r="S6209" s="39" t="str">
        <f>VLOOKUP(D6209,GL_Master!$A$1:$D$80,4,FALSE)</f>
        <v>project Expenses</v>
      </c>
    </row>
    <row r="6210" spans="1:19" x14ac:dyDescent="0.25">
      <c r="A6210" s="39" t="s">
        <v>262</v>
      </c>
      <c r="B6210" s="39" t="s">
        <v>43</v>
      </c>
      <c r="C6210" s="7">
        <v>44105</v>
      </c>
      <c r="D6210" s="39" t="s">
        <v>90</v>
      </c>
      <c r="E6210" s="39">
        <v>1685</v>
      </c>
      <c r="F6210" s="82">
        <f t="shared" si="288"/>
        <v>1.6850000000000001</v>
      </c>
      <c r="G6210" s="39">
        <f>VLOOKUP(N6210,Currecny_M!$A$1:$P$10,2,FALSE)</f>
        <v>2.35</v>
      </c>
      <c r="H6210" s="39">
        <f>MATCH(C6210,Currecny_M!$A$1:$P$1,0)</f>
        <v>8</v>
      </c>
      <c r="I6210" s="39">
        <f>VLOOKUP(N6210,Currecny_M!$A$1:$P$10,MATCH(Database!C6210,Currecny_M!$A$1:$P$1,0),FALSE)</f>
        <v>2.4700000000000002</v>
      </c>
      <c r="J6210" s="82">
        <f t="shared" si="289"/>
        <v>4.16195</v>
      </c>
      <c r="K6210" s="39">
        <f>VLOOKUP('Cover page'!$B$6,Currecny_M!$A$1:$P$10,MATCH(Database!C6210,Currecny_M!$A$1:$P$1,0),FALSE)</f>
        <v>1</v>
      </c>
      <c r="L6210" s="82">
        <f t="shared" si="290"/>
        <v>4.16195</v>
      </c>
      <c r="M6210" s="82">
        <f>((E6210/$F$1)*VLOOKUP(N6210,Currecny_M!$A$1:$P$10,MATCH(Database!C6210,Currecny_M!$A$1:$P$1,0),FALSE))/VLOOKUP('Cover page'!$B$6,Currecny_M!$A$1:$P$10,MATCH(Database!C6210,Currecny_M!$A$1:$P$1,0),FALSE)</f>
        <v>4.16195</v>
      </c>
      <c r="N6210" s="6" t="str">
        <f>VLOOKUP(B6210,Master!$A$2:$C$11,3,FALSE)</f>
        <v>Thai</v>
      </c>
      <c r="O6210" s="6" t="str">
        <f>VLOOKUP(B6210,Master!$A$2:$C$11,2,FALSE)</f>
        <v>Asia</v>
      </c>
      <c r="Q6210" s="39" t="str">
        <f>VLOOKUP(D6210,GL_Master!$A$1:$D$80,2,FALSE)</f>
        <v>PL</v>
      </c>
      <c r="R6210" s="39" t="str">
        <f>VLOOKUP(D6210,GL_Master!$A$1:$D$80,3,FALSE)</f>
        <v>Office utility</v>
      </c>
      <c r="S6210" s="39" t="str">
        <f>VLOOKUP(D6210,GL_Master!$A$1:$D$80,4,FALSE)</f>
        <v>Electricity Expenses</v>
      </c>
    </row>
    <row r="6211" spans="1:19" x14ac:dyDescent="0.25">
      <c r="A6211" s="39" t="s">
        <v>262</v>
      </c>
      <c r="B6211" s="39" t="s">
        <v>43</v>
      </c>
      <c r="C6211" s="7">
        <v>44105</v>
      </c>
      <c r="D6211" s="39" t="s">
        <v>91</v>
      </c>
      <c r="E6211" s="39">
        <v>3340</v>
      </c>
      <c r="F6211" s="82">
        <f t="shared" si="288"/>
        <v>3.34</v>
      </c>
      <c r="G6211" s="39">
        <f>VLOOKUP(N6211,Currecny_M!$A$1:$P$10,2,FALSE)</f>
        <v>2.35</v>
      </c>
      <c r="H6211" s="39">
        <f>MATCH(C6211,Currecny_M!$A$1:$P$1,0)</f>
        <v>8</v>
      </c>
      <c r="I6211" s="39">
        <f>VLOOKUP(N6211,Currecny_M!$A$1:$P$10,MATCH(Database!C6211,Currecny_M!$A$1:$P$1,0),FALSE)</f>
        <v>2.4700000000000002</v>
      </c>
      <c r="J6211" s="82">
        <f t="shared" si="289"/>
        <v>8.2498000000000005</v>
      </c>
      <c r="K6211" s="39">
        <f>VLOOKUP('Cover page'!$B$6,Currecny_M!$A$1:$P$10,MATCH(Database!C6211,Currecny_M!$A$1:$P$1,0),FALSE)</f>
        <v>1</v>
      </c>
      <c r="L6211" s="82">
        <f t="shared" si="290"/>
        <v>8.2498000000000005</v>
      </c>
      <c r="M6211" s="82">
        <f>((E6211/$F$1)*VLOOKUP(N6211,Currecny_M!$A$1:$P$10,MATCH(Database!C6211,Currecny_M!$A$1:$P$1,0),FALSE))/VLOOKUP('Cover page'!$B$6,Currecny_M!$A$1:$P$10,MATCH(Database!C6211,Currecny_M!$A$1:$P$1,0),FALSE)</f>
        <v>8.2498000000000005</v>
      </c>
      <c r="N6211" s="6" t="str">
        <f>VLOOKUP(B6211,Master!$A$2:$C$11,3,FALSE)</f>
        <v>Thai</v>
      </c>
      <c r="O6211" s="6" t="str">
        <f>VLOOKUP(B6211,Master!$A$2:$C$11,2,FALSE)</f>
        <v>Asia</v>
      </c>
      <c r="Q6211" s="39" t="str">
        <f>VLOOKUP(D6211,GL_Master!$A$1:$D$80,2,FALSE)</f>
        <v>PL</v>
      </c>
      <c r="R6211" s="39" t="str">
        <f>VLOOKUP(D6211,GL_Master!$A$1:$D$80,3,FALSE)</f>
        <v>Misc. expenses</v>
      </c>
      <c r="S6211" s="39" t="str">
        <f>VLOOKUP(D6211,GL_Master!$A$1:$D$80,4,FALSE)</f>
        <v>Repair &amp; Maintenance</v>
      </c>
    </row>
    <row r="6212" spans="1:19" x14ac:dyDescent="0.25">
      <c r="A6212" s="39" t="s">
        <v>262</v>
      </c>
      <c r="B6212" s="39" t="s">
        <v>43</v>
      </c>
      <c r="C6212" s="7">
        <v>44105</v>
      </c>
      <c r="D6212" s="39" t="s">
        <v>92</v>
      </c>
      <c r="E6212" s="39">
        <v>2482</v>
      </c>
      <c r="F6212" s="82">
        <f t="shared" ref="F6212:F6275" si="291">E6212/$F$1</f>
        <v>2.4820000000000002</v>
      </c>
      <c r="G6212" s="39">
        <f>VLOOKUP(N6212,Currecny_M!$A$1:$P$10,2,FALSE)</f>
        <v>2.35</v>
      </c>
      <c r="H6212" s="39">
        <f>MATCH(C6212,Currecny_M!$A$1:$P$1,0)</f>
        <v>8</v>
      </c>
      <c r="I6212" s="39">
        <f>VLOOKUP(N6212,Currecny_M!$A$1:$P$10,MATCH(Database!C6212,Currecny_M!$A$1:$P$1,0),FALSE)</f>
        <v>2.4700000000000002</v>
      </c>
      <c r="J6212" s="82">
        <f t="shared" ref="J6212:J6275" si="292">F6212*I6212</f>
        <v>6.1305400000000008</v>
      </c>
      <c r="K6212" s="39">
        <f>VLOOKUP('Cover page'!$B$6,Currecny_M!$A$1:$P$10,MATCH(Database!C6212,Currecny_M!$A$1:$P$1,0),FALSE)</f>
        <v>1</v>
      </c>
      <c r="L6212" s="82">
        <f t="shared" ref="L6212:L6275" si="293">J6212/K6212</f>
        <v>6.1305400000000008</v>
      </c>
      <c r="M6212" s="82">
        <f>((E6212/$F$1)*VLOOKUP(N6212,Currecny_M!$A$1:$P$10,MATCH(Database!C6212,Currecny_M!$A$1:$P$1,0),FALSE))/VLOOKUP('Cover page'!$B$6,Currecny_M!$A$1:$P$10,MATCH(Database!C6212,Currecny_M!$A$1:$P$1,0),FALSE)</f>
        <v>6.1305400000000008</v>
      </c>
      <c r="N6212" s="6" t="str">
        <f>VLOOKUP(B6212,Master!$A$2:$C$11,3,FALSE)</f>
        <v>Thai</v>
      </c>
      <c r="O6212" s="6" t="str">
        <f>VLOOKUP(B6212,Master!$A$2:$C$11,2,FALSE)</f>
        <v>Asia</v>
      </c>
      <c r="Q6212" s="39" t="str">
        <f>VLOOKUP(D6212,GL_Master!$A$1:$D$80,2,FALSE)</f>
        <v>PL</v>
      </c>
      <c r="R6212" s="39" t="str">
        <f>VLOOKUP(D6212,GL_Master!$A$1:$D$80,3,FALSE)</f>
        <v>Misc. expenses</v>
      </c>
      <c r="S6212" s="39" t="str">
        <f>VLOOKUP(D6212,GL_Master!$A$1:$D$80,4,FALSE)</f>
        <v>Repair &amp; Maintenance</v>
      </c>
    </row>
    <row r="6213" spans="1:19" x14ac:dyDescent="0.25">
      <c r="A6213" s="39" t="s">
        <v>262</v>
      </c>
      <c r="B6213" s="39" t="s">
        <v>43</v>
      </c>
      <c r="C6213" s="7">
        <v>44105</v>
      </c>
      <c r="D6213" s="39" t="s">
        <v>93</v>
      </c>
      <c r="E6213" s="39">
        <v>27345</v>
      </c>
      <c r="F6213" s="82">
        <f t="shared" si="291"/>
        <v>27.344999999999999</v>
      </c>
      <c r="G6213" s="39">
        <f>VLOOKUP(N6213,Currecny_M!$A$1:$P$10,2,FALSE)</f>
        <v>2.35</v>
      </c>
      <c r="H6213" s="39">
        <f>MATCH(C6213,Currecny_M!$A$1:$P$1,0)</f>
        <v>8</v>
      </c>
      <c r="I6213" s="39">
        <f>VLOOKUP(N6213,Currecny_M!$A$1:$P$10,MATCH(Database!C6213,Currecny_M!$A$1:$P$1,0),FALSE)</f>
        <v>2.4700000000000002</v>
      </c>
      <c r="J6213" s="82">
        <f t="shared" si="292"/>
        <v>67.542150000000007</v>
      </c>
      <c r="K6213" s="39">
        <f>VLOOKUP('Cover page'!$B$6,Currecny_M!$A$1:$P$10,MATCH(Database!C6213,Currecny_M!$A$1:$P$1,0),FALSE)</f>
        <v>1</v>
      </c>
      <c r="L6213" s="82">
        <f t="shared" si="293"/>
        <v>67.542150000000007</v>
      </c>
      <c r="M6213" s="82">
        <f>((E6213/$F$1)*VLOOKUP(N6213,Currecny_M!$A$1:$P$10,MATCH(Database!C6213,Currecny_M!$A$1:$P$1,0),FALSE))/VLOOKUP('Cover page'!$B$6,Currecny_M!$A$1:$P$10,MATCH(Database!C6213,Currecny_M!$A$1:$P$1,0),FALSE)</f>
        <v>67.542150000000007</v>
      </c>
      <c r="N6213" s="6" t="str">
        <f>VLOOKUP(B6213,Master!$A$2:$C$11,3,FALSE)</f>
        <v>Thai</v>
      </c>
      <c r="O6213" s="6" t="str">
        <f>VLOOKUP(B6213,Master!$A$2:$C$11,2,FALSE)</f>
        <v>Asia</v>
      </c>
      <c r="Q6213" s="39" t="str">
        <f>VLOOKUP(D6213,GL_Master!$A$1:$D$80,2,FALSE)</f>
        <v>PL</v>
      </c>
      <c r="R6213" s="39" t="str">
        <f>VLOOKUP(D6213,GL_Master!$A$1:$D$80,3,FALSE)</f>
        <v>Salary wages &amp; benefits</v>
      </c>
      <c r="S6213" s="39" t="str">
        <f>VLOOKUP(D6213,GL_Master!$A$1:$D$80,4,FALSE)</f>
        <v>Employee benefits expense</v>
      </c>
    </row>
    <row r="6214" spans="1:19" x14ac:dyDescent="0.25">
      <c r="A6214" s="39" t="s">
        <v>262</v>
      </c>
      <c r="B6214" s="39" t="s">
        <v>43</v>
      </c>
      <c r="C6214" s="7">
        <v>44105</v>
      </c>
      <c r="D6214" s="39" t="s">
        <v>33</v>
      </c>
      <c r="E6214" s="39">
        <v>797</v>
      </c>
      <c r="F6214" s="82">
        <f t="shared" si="291"/>
        <v>0.79700000000000004</v>
      </c>
      <c r="G6214" s="39">
        <f>VLOOKUP(N6214,Currecny_M!$A$1:$P$10,2,FALSE)</f>
        <v>2.35</v>
      </c>
      <c r="H6214" s="39">
        <f>MATCH(C6214,Currecny_M!$A$1:$P$1,0)</f>
        <v>8</v>
      </c>
      <c r="I6214" s="39">
        <f>VLOOKUP(N6214,Currecny_M!$A$1:$P$10,MATCH(Database!C6214,Currecny_M!$A$1:$P$1,0),FALSE)</f>
        <v>2.4700000000000002</v>
      </c>
      <c r="J6214" s="82">
        <f t="shared" si="292"/>
        <v>1.9685900000000003</v>
      </c>
      <c r="K6214" s="39">
        <f>VLOOKUP('Cover page'!$B$6,Currecny_M!$A$1:$P$10,MATCH(Database!C6214,Currecny_M!$A$1:$P$1,0),FALSE)</f>
        <v>1</v>
      </c>
      <c r="L6214" s="82">
        <f t="shared" si="293"/>
        <v>1.9685900000000003</v>
      </c>
      <c r="M6214" s="82">
        <f>((E6214/$F$1)*VLOOKUP(N6214,Currecny_M!$A$1:$P$10,MATCH(Database!C6214,Currecny_M!$A$1:$P$1,0),FALSE))/VLOOKUP('Cover page'!$B$6,Currecny_M!$A$1:$P$10,MATCH(Database!C6214,Currecny_M!$A$1:$P$1,0),FALSE)</f>
        <v>1.9685900000000003</v>
      </c>
      <c r="N6214" s="6" t="str">
        <f>VLOOKUP(B6214,Master!$A$2:$C$11,3,FALSE)</f>
        <v>Thai</v>
      </c>
      <c r="O6214" s="6" t="str">
        <f>VLOOKUP(B6214,Master!$A$2:$C$11,2,FALSE)</f>
        <v>Asia</v>
      </c>
      <c r="Q6214" s="39" t="str">
        <f>VLOOKUP(D6214,GL_Master!$A$1:$D$80,2,FALSE)</f>
        <v>PL</v>
      </c>
      <c r="R6214" s="39" t="str">
        <f>VLOOKUP(D6214,GL_Master!$A$1:$D$80,3,FALSE)</f>
        <v>Staff welfare expenses</v>
      </c>
      <c r="S6214" s="39" t="str">
        <f>VLOOKUP(D6214,GL_Master!$A$1:$D$80,4,FALSE)</f>
        <v>Other staff welfare</v>
      </c>
    </row>
    <row r="6215" spans="1:19" x14ac:dyDescent="0.25">
      <c r="A6215" s="39" t="s">
        <v>262</v>
      </c>
      <c r="B6215" s="39" t="s">
        <v>43</v>
      </c>
      <c r="C6215" s="7">
        <v>44105</v>
      </c>
      <c r="D6215" s="39" t="s">
        <v>94</v>
      </c>
      <c r="E6215" s="39">
        <v>4826</v>
      </c>
      <c r="F6215" s="82">
        <f t="shared" si="291"/>
        <v>4.8259999999999996</v>
      </c>
      <c r="G6215" s="39">
        <f>VLOOKUP(N6215,Currecny_M!$A$1:$P$10,2,FALSE)</f>
        <v>2.35</v>
      </c>
      <c r="H6215" s="39">
        <f>MATCH(C6215,Currecny_M!$A$1:$P$1,0)</f>
        <v>8</v>
      </c>
      <c r="I6215" s="39">
        <f>VLOOKUP(N6215,Currecny_M!$A$1:$P$10,MATCH(Database!C6215,Currecny_M!$A$1:$P$1,0),FALSE)</f>
        <v>2.4700000000000002</v>
      </c>
      <c r="J6215" s="82">
        <f t="shared" si="292"/>
        <v>11.92022</v>
      </c>
      <c r="K6215" s="39">
        <f>VLOOKUP('Cover page'!$B$6,Currecny_M!$A$1:$P$10,MATCH(Database!C6215,Currecny_M!$A$1:$P$1,0),FALSE)</f>
        <v>1</v>
      </c>
      <c r="L6215" s="82">
        <f t="shared" si="293"/>
        <v>11.92022</v>
      </c>
      <c r="M6215" s="82">
        <f>((E6215/$F$1)*VLOOKUP(N6215,Currecny_M!$A$1:$P$10,MATCH(Database!C6215,Currecny_M!$A$1:$P$1,0),FALSE))/VLOOKUP('Cover page'!$B$6,Currecny_M!$A$1:$P$10,MATCH(Database!C6215,Currecny_M!$A$1:$P$1,0),FALSE)</f>
        <v>11.92022</v>
      </c>
      <c r="N6215" s="6" t="str">
        <f>VLOOKUP(B6215,Master!$A$2:$C$11,3,FALSE)</f>
        <v>Thai</v>
      </c>
      <c r="O6215" s="6" t="str">
        <f>VLOOKUP(B6215,Master!$A$2:$C$11,2,FALSE)</f>
        <v>Asia</v>
      </c>
      <c r="Q6215" s="39" t="str">
        <f>VLOOKUP(D6215,GL_Master!$A$1:$D$80,2,FALSE)</f>
        <v>PL</v>
      </c>
      <c r="R6215" s="39" t="str">
        <f>VLOOKUP(D6215,GL_Master!$A$1:$D$80,3,FALSE)</f>
        <v xml:space="preserve">Gratuity expenses </v>
      </c>
      <c r="S6215" s="39" t="str">
        <f>VLOOKUP(D6215,GL_Master!$A$1:$D$80,4,FALSE)</f>
        <v>Gratuity</v>
      </c>
    </row>
    <row r="6216" spans="1:19" x14ac:dyDescent="0.25">
      <c r="A6216" s="39" t="s">
        <v>262</v>
      </c>
      <c r="B6216" s="39" t="s">
        <v>43</v>
      </c>
      <c r="C6216" s="7">
        <v>44105</v>
      </c>
      <c r="D6216" s="39" t="s">
        <v>95</v>
      </c>
      <c r="E6216" s="39">
        <v>1563</v>
      </c>
      <c r="F6216" s="82">
        <f t="shared" si="291"/>
        <v>1.5629999999999999</v>
      </c>
      <c r="G6216" s="39">
        <f>VLOOKUP(N6216,Currecny_M!$A$1:$P$10,2,FALSE)</f>
        <v>2.35</v>
      </c>
      <c r="H6216" s="39">
        <f>MATCH(C6216,Currecny_M!$A$1:$P$1,0)</f>
        <v>8</v>
      </c>
      <c r="I6216" s="39">
        <f>VLOOKUP(N6216,Currecny_M!$A$1:$P$10,MATCH(Database!C6216,Currecny_M!$A$1:$P$1,0),FALSE)</f>
        <v>2.4700000000000002</v>
      </c>
      <c r="J6216" s="82">
        <f t="shared" si="292"/>
        <v>3.8606100000000003</v>
      </c>
      <c r="K6216" s="39">
        <f>VLOOKUP('Cover page'!$B$6,Currecny_M!$A$1:$P$10,MATCH(Database!C6216,Currecny_M!$A$1:$P$1,0),FALSE)</f>
        <v>1</v>
      </c>
      <c r="L6216" s="82">
        <f t="shared" si="293"/>
        <v>3.8606100000000003</v>
      </c>
      <c r="M6216" s="82">
        <f>((E6216/$F$1)*VLOOKUP(N6216,Currecny_M!$A$1:$P$10,MATCH(Database!C6216,Currecny_M!$A$1:$P$1,0),FALSE))/VLOOKUP('Cover page'!$B$6,Currecny_M!$A$1:$P$10,MATCH(Database!C6216,Currecny_M!$A$1:$P$1,0),FALSE)</f>
        <v>3.8606100000000003</v>
      </c>
      <c r="N6216" s="6" t="str">
        <f>VLOOKUP(B6216,Master!$A$2:$C$11,3,FALSE)</f>
        <v>Thai</v>
      </c>
      <c r="O6216" s="6" t="str">
        <f>VLOOKUP(B6216,Master!$A$2:$C$11,2,FALSE)</f>
        <v>Asia</v>
      </c>
      <c r="Q6216" s="39" t="str">
        <f>VLOOKUP(D6216,GL_Master!$A$1:$D$80,2,FALSE)</f>
        <v>PL</v>
      </c>
      <c r="R6216" s="39" t="str">
        <f>VLOOKUP(D6216,GL_Master!$A$1:$D$80,3,FALSE)</f>
        <v>Salary wages &amp; benefits</v>
      </c>
      <c r="S6216" s="39" t="str">
        <f>VLOOKUP(D6216,GL_Master!$A$1:$D$80,4,FALSE)</f>
        <v>Employee benefits expense</v>
      </c>
    </row>
    <row r="6217" spans="1:19" x14ac:dyDescent="0.25">
      <c r="A6217" s="39" t="s">
        <v>262</v>
      </c>
      <c r="B6217" s="39" t="s">
        <v>43</v>
      </c>
      <c r="C6217" s="7">
        <v>44105</v>
      </c>
      <c r="D6217" s="39" t="s">
        <v>96</v>
      </c>
      <c r="E6217" s="39">
        <v>13925</v>
      </c>
      <c r="F6217" s="82">
        <f t="shared" si="291"/>
        <v>13.925000000000001</v>
      </c>
      <c r="G6217" s="39">
        <f>VLOOKUP(N6217,Currecny_M!$A$1:$P$10,2,FALSE)</f>
        <v>2.35</v>
      </c>
      <c r="H6217" s="39">
        <f>MATCH(C6217,Currecny_M!$A$1:$P$1,0)</f>
        <v>8</v>
      </c>
      <c r="I6217" s="39">
        <f>VLOOKUP(N6217,Currecny_M!$A$1:$P$10,MATCH(Database!C6217,Currecny_M!$A$1:$P$1,0),FALSE)</f>
        <v>2.4700000000000002</v>
      </c>
      <c r="J6217" s="82">
        <f t="shared" si="292"/>
        <v>34.394750000000002</v>
      </c>
      <c r="K6217" s="39">
        <f>VLOOKUP('Cover page'!$B$6,Currecny_M!$A$1:$P$10,MATCH(Database!C6217,Currecny_M!$A$1:$P$1,0),FALSE)</f>
        <v>1</v>
      </c>
      <c r="L6217" s="82">
        <f t="shared" si="293"/>
        <v>34.394750000000002</v>
      </c>
      <c r="M6217" s="82">
        <f>((E6217/$F$1)*VLOOKUP(N6217,Currecny_M!$A$1:$P$10,MATCH(Database!C6217,Currecny_M!$A$1:$P$1,0),FALSE))/VLOOKUP('Cover page'!$B$6,Currecny_M!$A$1:$P$10,MATCH(Database!C6217,Currecny_M!$A$1:$P$1,0),FALSE)</f>
        <v>34.394750000000002</v>
      </c>
      <c r="N6217" s="6" t="str">
        <f>VLOOKUP(B6217,Master!$A$2:$C$11,3,FALSE)</f>
        <v>Thai</v>
      </c>
      <c r="O6217" s="6" t="str">
        <f>VLOOKUP(B6217,Master!$A$2:$C$11,2,FALSE)</f>
        <v>Asia</v>
      </c>
      <c r="Q6217" s="39" t="str">
        <f>VLOOKUP(D6217,GL_Master!$A$1:$D$80,2,FALSE)</f>
        <v>PL</v>
      </c>
      <c r="R6217" s="39" t="str">
        <f>VLOOKUP(D6217,GL_Master!$A$1:$D$80,3,FALSE)</f>
        <v>Salary wages &amp; benefits</v>
      </c>
      <c r="S6217" s="39" t="str">
        <f>VLOOKUP(D6217,GL_Master!$A$1:$D$80,4,FALSE)</f>
        <v>Employee benefits expense</v>
      </c>
    </row>
    <row r="6218" spans="1:19" x14ac:dyDescent="0.25">
      <c r="A6218" s="39" t="s">
        <v>262</v>
      </c>
      <c r="B6218" s="39" t="s">
        <v>43</v>
      </c>
      <c r="C6218" s="7">
        <v>44105</v>
      </c>
      <c r="D6218" s="39" t="s">
        <v>97</v>
      </c>
      <c r="E6218" s="39">
        <v>812</v>
      </c>
      <c r="F6218" s="82">
        <f t="shared" si="291"/>
        <v>0.81200000000000006</v>
      </c>
      <c r="G6218" s="39">
        <f>VLOOKUP(N6218,Currecny_M!$A$1:$P$10,2,FALSE)</f>
        <v>2.35</v>
      </c>
      <c r="H6218" s="39">
        <f>MATCH(C6218,Currecny_M!$A$1:$P$1,0)</f>
        <v>8</v>
      </c>
      <c r="I6218" s="39">
        <f>VLOOKUP(N6218,Currecny_M!$A$1:$P$10,MATCH(Database!C6218,Currecny_M!$A$1:$P$1,0),FALSE)</f>
        <v>2.4700000000000002</v>
      </c>
      <c r="J6218" s="82">
        <f t="shared" si="292"/>
        <v>2.0056400000000001</v>
      </c>
      <c r="K6218" s="39">
        <f>VLOOKUP('Cover page'!$B$6,Currecny_M!$A$1:$P$10,MATCH(Database!C6218,Currecny_M!$A$1:$P$1,0),FALSE)</f>
        <v>1</v>
      </c>
      <c r="L6218" s="82">
        <f t="shared" si="293"/>
        <v>2.0056400000000001</v>
      </c>
      <c r="M6218" s="82">
        <f>((E6218/$F$1)*VLOOKUP(N6218,Currecny_M!$A$1:$P$10,MATCH(Database!C6218,Currecny_M!$A$1:$P$1,0),FALSE))/VLOOKUP('Cover page'!$B$6,Currecny_M!$A$1:$P$10,MATCH(Database!C6218,Currecny_M!$A$1:$P$1,0),FALSE)</f>
        <v>2.0056400000000001</v>
      </c>
      <c r="N6218" s="6" t="str">
        <f>VLOOKUP(B6218,Master!$A$2:$C$11,3,FALSE)</f>
        <v>Thai</v>
      </c>
      <c r="O6218" s="6" t="str">
        <f>VLOOKUP(B6218,Master!$A$2:$C$11,2,FALSE)</f>
        <v>Asia</v>
      </c>
      <c r="Q6218" s="39" t="str">
        <f>VLOOKUP(D6218,GL_Master!$A$1:$D$80,2,FALSE)</f>
        <v>PL</v>
      </c>
      <c r="R6218" s="39" t="str">
        <f>VLOOKUP(D6218,GL_Master!$A$1:$D$80,3,FALSE)</f>
        <v>Salary wages &amp; benefits</v>
      </c>
      <c r="S6218" s="39" t="str">
        <f>VLOOKUP(D6218,GL_Master!$A$1:$D$80,4,FALSE)</f>
        <v>Employee benefits expense</v>
      </c>
    </row>
    <row r="6219" spans="1:19" x14ac:dyDescent="0.25">
      <c r="A6219" s="39" t="s">
        <v>262</v>
      </c>
      <c r="B6219" s="39" t="s">
        <v>43</v>
      </c>
      <c r="C6219" s="7">
        <v>44105</v>
      </c>
      <c r="D6219" s="39" t="s">
        <v>98</v>
      </c>
      <c r="E6219" s="39">
        <v>1578</v>
      </c>
      <c r="F6219" s="82">
        <f t="shared" si="291"/>
        <v>1.5780000000000001</v>
      </c>
      <c r="G6219" s="39">
        <f>VLOOKUP(N6219,Currecny_M!$A$1:$P$10,2,FALSE)</f>
        <v>2.35</v>
      </c>
      <c r="H6219" s="39">
        <f>MATCH(C6219,Currecny_M!$A$1:$P$1,0)</f>
        <v>8</v>
      </c>
      <c r="I6219" s="39">
        <f>VLOOKUP(N6219,Currecny_M!$A$1:$P$10,MATCH(Database!C6219,Currecny_M!$A$1:$P$1,0),FALSE)</f>
        <v>2.4700000000000002</v>
      </c>
      <c r="J6219" s="82">
        <f t="shared" si="292"/>
        <v>3.8976600000000006</v>
      </c>
      <c r="K6219" s="39">
        <f>VLOOKUP('Cover page'!$B$6,Currecny_M!$A$1:$P$10,MATCH(Database!C6219,Currecny_M!$A$1:$P$1,0),FALSE)</f>
        <v>1</v>
      </c>
      <c r="L6219" s="82">
        <f t="shared" si="293"/>
        <v>3.8976600000000006</v>
      </c>
      <c r="M6219" s="82">
        <f>((E6219/$F$1)*VLOOKUP(N6219,Currecny_M!$A$1:$P$10,MATCH(Database!C6219,Currecny_M!$A$1:$P$1,0),FALSE))/VLOOKUP('Cover page'!$B$6,Currecny_M!$A$1:$P$10,MATCH(Database!C6219,Currecny_M!$A$1:$P$1,0),FALSE)</f>
        <v>3.8976600000000006</v>
      </c>
      <c r="N6219" s="6" t="str">
        <f>VLOOKUP(B6219,Master!$A$2:$C$11,3,FALSE)</f>
        <v>Thai</v>
      </c>
      <c r="O6219" s="6" t="str">
        <f>VLOOKUP(B6219,Master!$A$2:$C$11,2,FALSE)</f>
        <v>Asia</v>
      </c>
      <c r="Q6219" s="39" t="str">
        <f>VLOOKUP(D6219,GL_Master!$A$1:$D$80,2,FALSE)</f>
        <v>PL</v>
      </c>
      <c r="R6219" s="39" t="str">
        <f>VLOOKUP(D6219,GL_Master!$A$1:$D$80,3,FALSE)</f>
        <v>Salary wages &amp; benefits</v>
      </c>
      <c r="S6219" s="39" t="str">
        <f>VLOOKUP(D6219,GL_Master!$A$1:$D$80,4,FALSE)</f>
        <v>Employee benefits expense</v>
      </c>
    </row>
    <row r="6220" spans="1:19" x14ac:dyDescent="0.25">
      <c r="A6220" s="39" t="s">
        <v>262</v>
      </c>
      <c r="B6220" s="39" t="s">
        <v>43</v>
      </c>
      <c r="C6220" s="7">
        <v>44105</v>
      </c>
      <c r="D6220" s="39" t="s">
        <v>99</v>
      </c>
      <c r="E6220" s="39">
        <v>812</v>
      </c>
      <c r="F6220" s="82">
        <f t="shared" si="291"/>
        <v>0.81200000000000006</v>
      </c>
      <c r="G6220" s="39">
        <f>VLOOKUP(N6220,Currecny_M!$A$1:$P$10,2,FALSE)</f>
        <v>2.35</v>
      </c>
      <c r="H6220" s="39">
        <f>MATCH(C6220,Currecny_M!$A$1:$P$1,0)</f>
        <v>8</v>
      </c>
      <c r="I6220" s="39">
        <f>VLOOKUP(N6220,Currecny_M!$A$1:$P$10,MATCH(Database!C6220,Currecny_M!$A$1:$P$1,0),FALSE)</f>
        <v>2.4700000000000002</v>
      </c>
      <c r="J6220" s="82">
        <f t="shared" si="292"/>
        <v>2.0056400000000001</v>
      </c>
      <c r="K6220" s="39">
        <f>VLOOKUP('Cover page'!$B$6,Currecny_M!$A$1:$P$10,MATCH(Database!C6220,Currecny_M!$A$1:$P$1,0),FALSE)</f>
        <v>1</v>
      </c>
      <c r="L6220" s="82">
        <f t="shared" si="293"/>
        <v>2.0056400000000001</v>
      </c>
      <c r="M6220" s="82">
        <f>((E6220/$F$1)*VLOOKUP(N6220,Currecny_M!$A$1:$P$10,MATCH(Database!C6220,Currecny_M!$A$1:$P$1,0),FALSE))/VLOOKUP('Cover page'!$B$6,Currecny_M!$A$1:$P$10,MATCH(Database!C6220,Currecny_M!$A$1:$P$1,0),FALSE)</f>
        <v>2.0056400000000001</v>
      </c>
      <c r="N6220" s="6" t="str">
        <f>VLOOKUP(B6220,Master!$A$2:$C$11,3,FALSE)</f>
        <v>Thai</v>
      </c>
      <c r="O6220" s="6" t="str">
        <f>VLOOKUP(B6220,Master!$A$2:$C$11,2,FALSE)</f>
        <v>Asia</v>
      </c>
      <c r="Q6220" s="39" t="str">
        <f>VLOOKUP(D6220,GL_Master!$A$1:$D$80,2,FALSE)</f>
        <v>PL</v>
      </c>
      <c r="R6220" s="39" t="str">
        <f>VLOOKUP(D6220,GL_Master!$A$1:$D$80,3,FALSE)</f>
        <v>Salary wages &amp; benefits</v>
      </c>
      <c r="S6220" s="39" t="str">
        <f>VLOOKUP(D6220,GL_Master!$A$1:$D$80,4,FALSE)</f>
        <v>Employee benefits expense</v>
      </c>
    </row>
    <row r="6221" spans="1:19" x14ac:dyDescent="0.25">
      <c r="A6221" s="39" t="s">
        <v>262</v>
      </c>
      <c r="B6221" s="39" t="s">
        <v>43</v>
      </c>
      <c r="C6221" s="7">
        <v>44105</v>
      </c>
      <c r="D6221" s="39" t="s">
        <v>100</v>
      </c>
      <c r="E6221" s="39">
        <v>5523</v>
      </c>
      <c r="F6221" s="82">
        <f t="shared" si="291"/>
        <v>5.5229999999999997</v>
      </c>
      <c r="G6221" s="39">
        <f>VLOOKUP(N6221,Currecny_M!$A$1:$P$10,2,FALSE)</f>
        <v>2.35</v>
      </c>
      <c r="H6221" s="39">
        <f>MATCH(C6221,Currecny_M!$A$1:$P$1,0)</f>
        <v>8</v>
      </c>
      <c r="I6221" s="39">
        <f>VLOOKUP(N6221,Currecny_M!$A$1:$P$10,MATCH(Database!C6221,Currecny_M!$A$1:$P$1,0),FALSE)</f>
        <v>2.4700000000000002</v>
      </c>
      <c r="J6221" s="82">
        <f t="shared" si="292"/>
        <v>13.64181</v>
      </c>
      <c r="K6221" s="39">
        <f>VLOOKUP('Cover page'!$B$6,Currecny_M!$A$1:$P$10,MATCH(Database!C6221,Currecny_M!$A$1:$P$1,0),FALSE)</f>
        <v>1</v>
      </c>
      <c r="L6221" s="82">
        <f t="shared" si="293"/>
        <v>13.64181</v>
      </c>
      <c r="M6221" s="82">
        <f>((E6221/$F$1)*VLOOKUP(N6221,Currecny_M!$A$1:$P$10,MATCH(Database!C6221,Currecny_M!$A$1:$P$1,0),FALSE))/VLOOKUP('Cover page'!$B$6,Currecny_M!$A$1:$P$10,MATCH(Database!C6221,Currecny_M!$A$1:$P$1,0),FALSE)</f>
        <v>13.64181</v>
      </c>
      <c r="N6221" s="6" t="str">
        <f>VLOOKUP(B6221,Master!$A$2:$C$11,3,FALSE)</f>
        <v>Thai</v>
      </c>
      <c r="O6221" s="6" t="str">
        <f>VLOOKUP(B6221,Master!$A$2:$C$11,2,FALSE)</f>
        <v>Asia</v>
      </c>
      <c r="Q6221" s="39" t="str">
        <f>VLOOKUP(D6221,GL_Master!$A$1:$D$80,2,FALSE)</f>
        <v>PL</v>
      </c>
      <c r="R6221" s="39" t="str">
        <f>VLOOKUP(D6221,GL_Master!$A$1:$D$80,3,FALSE)</f>
        <v>Salary wages &amp; benefits</v>
      </c>
      <c r="S6221" s="39" t="str">
        <f>VLOOKUP(D6221,GL_Master!$A$1:$D$80,4,FALSE)</f>
        <v>Employee benefits expense</v>
      </c>
    </row>
    <row r="6222" spans="1:19" x14ac:dyDescent="0.25">
      <c r="A6222" s="39" t="s">
        <v>262</v>
      </c>
      <c r="B6222" s="39" t="s">
        <v>43</v>
      </c>
      <c r="C6222" s="7">
        <v>44105</v>
      </c>
      <c r="D6222" s="39" t="s">
        <v>30</v>
      </c>
      <c r="E6222" s="39">
        <v>1547</v>
      </c>
      <c r="F6222" s="82">
        <f t="shared" si="291"/>
        <v>1.5469999999999999</v>
      </c>
      <c r="G6222" s="39">
        <f>VLOOKUP(N6222,Currecny_M!$A$1:$P$10,2,FALSE)</f>
        <v>2.35</v>
      </c>
      <c r="H6222" s="39">
        <f>MATCH(C6222,Currecny_M!$A$1:$P$1,0)</f>
        <v>8</v>
      </c>
      <c r="I6222" s="39">
        <f>VLOOKUP(N6222,Currecny_M!$A$1:$P$10,MATCH(Database!C6222,Currecny_M!$A$1:$P$1,0),FALSE)</f>
        <v>2.4700000000000002</v>
      </c>
      <c r="J6222" s="82">
        <f t="shared" si="292"/>
        <v>3.8210900000000003</v>
      </c>
      <c r="K6222" s="39">
        <f>VLOOKUP('Cover page'!$B$6,Currecny_M!$A$1:$P$10,MATCH(Database!C6222,Currecny_M!$A$1:$P$1,0),FALSE)</f>
        <v>1</v>
      </c>
      <c r="L6222" s="82">
        <f t="shared" si="293"/>
        <v>3.8210900000000003</v>
      </c>
      <c r="M6222" s="82">
        <f>((E6222/$F$1)*VLOOKUP(N6222,Currecny_M!$A$1:$P$10,MATCH(Database!C6222,Currecny_M!$A$1:$P$1,0),FALSE))/VLOOKUP('Cover page'!$B$6,Currecny_M!$A$1:$P$10,MATCH(Database!C6222,Currecny_M!$A$1:$P$1,0),FALSE)</f>
        <v>3.8210900000000003</v>
      </c>
      <c r="N6222" s="6" t="str">
        <f>VLOOKUP(B6222,Master!$A$2:$C$11,3,FALSE)</f>
        <v>Thai</v>
      </c>
      <c r="O6222" s="6" t="str">
        <f>VLOOKUP(B6222,Master!$A$2:$C$11,2,FALSE)</f>
        <v>Asia</v>
      </c>
      <c r="Q6222" s="39" t="str">
        <f>VLOOKUP(D6222,GL_Master!$A$1:$D$80,2,FALSE)</f>
        <v>PL</v>
      </c>
      <c r="R6222" s="39" t="str">
        <f>VLOOKUP(D6222,GL_Master!$A$1:$D$80,3,FALSE)</f>
        <v>Travelling and conveyance</v>
      </c>
      <c r="S6222" s="39" t="str">
        <f>VLOOKUP(D6222,GL_Master!$A$1:$D$80,4,FALSE)</f>
        <v>Local conveyance</v>
      </c>
    </row>
    <row r="6223" spans="1:19" x14ac:dyDescent="0.25">
      <c r="A6223" s="39" t="s">
        <v>262</v>
      </c>
      <c r="B6223" s="39" t="s">
        <v>43</v>
      </c>
      <c r="C6223" s="7">
        <v>44105</v>
      </c>
      <c r="D6223" s="39" t="s">
        <v>31</v>
      </c>
      <c r="E6223" s="39">
        <v>781</v>
      </c>
      <c r="F6223" s="82">
        <f t="shared" si="291"/>
        <v>0.78100000000000003</v>
      </c>
      <c r="G6223" s="39">
        <f>VLOOKUP(N6223,Currecny_M!$A$1:$P$10,2,FALSE)</f>
        <v>2.35</v>
      </c>
      <c r="H6223" s="39">
        <f>MATCH(C6223,Currecny_M!$A$1:$P$1,0)</f>
        <v>8</v>
      </c>
      <c r="I6223" s="39">
        <f>VLOOKUP(N6223,Currecny_M!$A$1:$P$10,MATCH(Database!C6223,Currecny_M!$A$1:$P$1,0),FALSE)</f>
        <v>2.4700000000000002</v>
      </c>
      <c r="J6223" s="82">
        <f t="shared" si="292"/>
        <v>1.9290700000000003</v>
      </c>
      <c r="K6223" s="39">
        <f>VLOOKUP('Cover page'!$B$6,Currecny_M!$A$1:$P$10,MATCH(Database!C6223,Currecny_M!$A$1:$P$1,0),FALSE)</f>
        <v>1</v>
      </c>
      <c r="L6223" s="82">
        <f t="shared" si="293"/>
        <v>1.9290700000000003</v>
      </c>
      <c r="M6223" s="82">
        <f>((E6223/$F$1)*VLOOKUP(N6223,Currecny_M!$A$1:$P$10,MATCH(Database!C6223,Currecny_M!$A$1:$P$1,0),FALSE))/VLOOKUP('Cover page'!$B$6,Currecny_M!$A$1:$P$10,MATCH(Database!C6223,Currecny_M!$A$1:$P$1,0),FALSE)</f>
        <v>1.9290700000000003</v>
      </c>
      <c r="N6223" s="6" t="str">
        <f>VLOOKUP(B6223,Master!$A$2:$C$11,3,FALSE)</f>
        <v>Thai</v>
      </c>
      <c r="O6223" s="6" t="str">
        <f>VLOOKUP(B6223,Master!$A$2:$C$11,2,FALSE)</f>
        <v>Asia</v>
      </c>
      <c r="Q6223" s="39" t="str">
        <f>VLOOKUP(D6223,GL_Master!$A$1:$D$80,2,FALSE)</f>
        <v>PL</v>
      </c>
      <c r="R6223" s="39" t="str">
        <f>VLOOKUP(D6223,GL_Master!$A$1:$D$80,3,FALSE)</f>
        <v>Office expenses</v>
      </c>
      <c r="S6223" s="39" t="str">
        <f>VLOOKUP(D6223,GL_Master!$A$1:$D$80,4,FALSE)</f>
        <v>Parking charges</v>
      </c>
    </row>
    <row r="6224" spans="1:19" x14ac:dyDescent="0.25">
      <c r="A6224" s="39" t="s">
        <v>262</v>
      </c>
      <c r="B6224" s="39" t="s">
        <v>43</v>
      </c>
      <c r="C6224" s="7">
        <v>44105</v>
      </c>
      <c r="D6224" s="39" t="s">
        <v>101</v>
      </c>
      <c r="E6224" s="39">
        <v>774</v>
      </c>
      <c r="F6224" s="82">
        <f t="shared" si="291"/>
        <v>0.77400000000000002</v>
      </c>
      <c r="G6224" s="39">
        <f>VLOOKUP(N6224,Currecny_M!$A$1:$P$10,2,FALSE)</f>
        <v>2.35</v>
      </c>
      <c r="H6224" s="39">
        <f>MATCH(C6224,Currecny_M!$A$1:$P$1,0)</f>
        <v>8</v>
      </c>
      <c r="I6224" s="39">
        <f>VLOOKUP(N6224,Currecny_M!$A$1:$P$10,MATCH(Database!C6224,Currecny_M!$A$1:$P$1,0),FALSE)</f>
        <v>2.4700000000000002</v>
      </c>
      <c r="J6224" s="82">
        <f t="shared" si="292"/>
        <v>1.9117800000000003</v>
      </c>
      <c r="K6224" s="39">
        <f>VLOOKUP('Cover page'!$B$6,Currecny_M!$A$1:$P$10,MATCH(Database!C6224,Currecny_M!$A$1:$P$1,0),FALSE)</f>
        <v>1</v>
      </c>
      <c r="L6224" s="82">
        <f t="shared" si="293"/>
        <v>1.9117800000000003</v>
      </c>
      <c r="M6224" s="82">
        <f>((E6224/$F$1)*VLOOKUP(N6224,Currecny_M!$A$1:$P$10,MATCH(Database!C6224,Currecny_M!$A$1:$P$1,0),FALSE))/VLOOKUP('Cover page'!$B$6,Currecny_M!$A$1:$P$10,MATCH(Database!C6224,Currecny_M!$A$1:$P$1,0),FALSE)</f>
        <v>1.9117800000000003</v>
      </c>
      <c r="N6224" s="6" t="str">
        <f>VLOOKUP(B6224,Master!$A$2:$C$11,3,FALSE)</f>
        <v>Thai</v>
      </c>
      <c r="O6224" s="6" t="str">
        <f>VLOOKUP(B6224,Master!$A$2:$C$11,2,FALSE)</f>
        <v>Asia</v>
      </c>
      <c r="Q6224" s="39" t="str">
        <f>VLOOKUP(D6224,GL_Master!$A$1:$D$80,2,FALSE)</f>
        <v>PL</v>
      </c>
      <c r="R6224" s="39" t="str">
        <f>VLOOKUP(D6224,GL_Master!$A$1:$D$80,3,FALSE)</f>
        <v>COGS</v>
      </c>
      <c r="S6224" s="39" t="str">
        <f>VLOOKUP(D6224,GL_Master!$A$1:$D$80,4,FALSE)</f>
        <v>Purchase of other traded goods</v>
      </c>
    </row>
    <row r="6225" spans="1:19" x14ac:dyDescent="0.25">
      <c r="A6225" s="39" t="s">
        <v>262</v>
      </c>
      <c r="B6225" s="39" t="s">
        <v>43</v>
      </c>
      <c r="C6225" s="7">
        <v>44105</v>
      </c>
      <c r="D6225" s="39" t="s">
        <v>102</v>
      </c>
      <c r="E6225" s="39">
        <v>781</v>
      </c>
      <c r="F6225" s="82">
        <f t="shared" si="291"/>
        <v>0.78100000000000003</v>
      </c>
      <c r="G6225" s="39">
        <f>VLOOKUP(N6225,Currecny_M!$A$1:$P$10,2,FALSE)</f>
        <v>2.35</v>
      </c>
      <c r="H6225" s="39">
        <f>MATCH(C6225,Currecny_M!$A$1:$P$1,0)</f>
        <v>8</v>
      </c>
      <c r="I6225" s="39">
        <f>VLOOKUP(N6225,Currecny_M!$A$1:$P$10,MATCH(Database!C6225,Currecny_M!$A$1:$P$1,0),FALSE)</f>
        <v>2.4700000000000002</v>
      </c>
      <c r="J6225" s="82">
        <f t="shared" si="292"/>
        <v>1.9290700000000003</v>
      </c>
      <c r="K6225" s="39">
        <f>VLOOKUP('Cover page'!$B$6,Currecny_M!$A$1:$P$10,MATCH(Database!C6225,Currecny_M!$A$1:$P$1,0),FALSE)</f>
        <v>1</v>
      </c>
      <c r="L6225" s="82">
        <f t="shared" si="293"/>
        <v>1.9290700000000003</v>
      </c>
      <c r="M6225" s="82">
        <f>((E6225/$F$1)*VLOOKUP(N6225,Currecny_M!$A$1:$P$10,MATCH(Database!C6225,Currecny_M!$A$1:$P$1,0),FALSE))/VLOOKUP('Cover page'!$B$6,Currecny_M!$A$1:$P$10,MATCH(Database!C6225,Currecny_M!$A$1:$P$1,0),FALSE)</f>
        <v>1.9290700000000003</v>
      </c>
      <c r="N6225" s="6" t="str">
        <f>VLOOKUP(B6225,Master!$A$2:$C$11,3,FALSE)</f>
        <v>Thai</v>
      </c>
      <c r="O6225" s="6" t="str">
        <f>VLOOKUP(B6225,Master!$A$2:$C$11,2,FALSE)</f>
        <v>Asia</v>
      </c>
      <c r="Q6225" s="39" t="str">
        <f>VLOOKUP(D6225,GL_Master!$A$1:$D$80,2,FALSE)</f>
        <v>PL</v>
      </c>
      <c r="R6225" s="39" t="str">
        <f>VLOOKUP(D6225,GL_Master!$A$1:$D$80,3,FALSE)</f>
        <v>Staff welfare expenses</v>
      </c>
      <c r="S6225" s="39" t="str">
        <f>VLOOKUP(D6225,GL_Master!$A$1:$D$80,4,FALSE)</f>
        <v>Diwali Expense</v>
      </c>
    </row>
    <row r="6226" spans="1:19" x14ac:dyDescent="0.25">
      <c r="A6226" s="39" t="s">
        <v>262</v>
      </c>
      <c r="B6226" s="39" t="s">
        <v>43</v>
      </c>
      <c r="C6226" s="7">
        <v>44105</v>
      </c>
      <c r="D6226" s="39" t="s">
        <v>20</v>
      </c>
      <c r="E6226" s="39">
        <v>1609</v>
      </c>
      <c r="F6226" s="82">
        <f t="shared" si="291"/>
        <v>1.609</v>
      </c>
      <c r="G6226" s="39">
        <f>VLOOKUP(N6226,Currecny_M!$A$1:$P$10,2,FALSE)</f>
        <v>2.35</v>
      </c>
      <c r="H6226" s="39">
        <f>MATCH(C6226,Currecny_M!$A$1:$P$1,0)</f>
        <v>8</v>
      </c>
      <c r="I6226" s="39">
        <f>VLOOKUP(N6226,Currecny_M!$A$1:$P$10,MATCH(Database!C6226,Currecny_M!$A$1:$P$1,0),FALSE)</f>
        <v>2.4700000000000002</v>
      </c>
      <c r="J6226" s="82">
        <f t="shared" si="292"/>
        <v>3.9742300000000004</v>
      </c>
      <c r="K6226" s="39">
        <f>VLOOKUP('Cover page'!$B$6,Currecny_M!$A$1:$P$10,MATCH(Database!C6226,Currecny_M!$A$1:$P$1,0),FALSE)</f>
        <v>1</v>
      </c>
      <c r="L6226" s="82">
        <f t="shared" si="293"/>
        <v>3.9742300000000004</v>
      </c>
      <c r="M6226" s="82">
        <f>((E6226/$F$1)*VLOOKUP(N6226,Currecny_M!$A$1:$P$10,MATCH(Database!C6226,Currecny_M!$A$1:$P$1,0),FALSE))/VLOOKUP('Cover page'!$B$6,Currecny_M!$A$1:$P$10,MATCH(Database!C6226,Currecny_M!$A$1:$P$1,0),FALSE)</f>
        <v>3.9742300000000004</v>
      </c>
      <c r="N6226" s="6" t="str">
        <f>VLOOKUP(B6226,Master!$A$2:$C$11,3,FALSE)</f>
        <v>Thai</v>
      </c>
      <c r="O6226" s="6" t="str">
        <f>VLOOKUP(B6226,Master!$A$2:$C$11,2,FALSE)</f>
        <v>Asia</v>
      </c>
      <c r="Q6226" s="39" t="str">
        <f>VLOOKUP(D6226,GL_Master!$A$1:$D$80,2,FALSE)</f>
        <v>PL</v>
      </c>
      <c r="R6226" s="39" t="str">
        <f>VLOOKUP(D6226,GL_Master!$A$1:$D$80,3,FALSE)</f>
        <v>Selling and Marketing expenses</v>
      </c>
      <c r="S6226" s="39" t="str">
        <f>VLOOKUP(D6226,GL_Master!$A$1:$D$80,4,FALSE)</f>
        <v>Business promotion</v>
      </c>
    </row>
    <row r="6227" spans="1:19" x14ac:dyDescent="0.25">
      <c r="A6227" s="39" t="s">
        <v>262</v>
      </c>
      <c r="B6227" s="39" t="s">
        <v>43</v>
      </c>
      <c r="C6227" s="7">
        <v>44105</v>
      </c>
      <c r="D6227" s="39" t="s">
        <v>29</v>
      </c>
      <c r="E6227" s="39">
        <v>1685</v>
      </c>
      <c r="F6227" s="82">
        <f t="shared" si="291"/>
        <v>1.6850000000000001</v>
      </c>
      <c r="G6227" s="39">
        <f>VLOOKUP(N6227,Currecny_M!$A$1:$P$10,2,FALSE)</f>
        <v>2.35</v>
      </c>
      <c r="H6227" s="39">
        <f>MATCH(C6227,Currecny_M!$A$1:$P$1,0)</f>
        <v>8</v>
      </c>
      <c r="I6227" s="39">
        <f>VLOOKUP(N6227,Currecny_M!$A$1:$P$10,MATCH(Database!C6227,Currecny_M!$A$1:$P$1,0),FALSE)</f>
        <v>2.4700000000000002</v>
      </c>
      <c r="J6227" s="82">
        <f t="shared" si="292"/>
        <v>4.16195</v>
      </c>
      <c r="K6227" s="39">
        <f>VLOOKUP('Cover page'!$B$6,Currecny_M!$A$1:$P$10,MATCH(Database!C6227,Currecny_M!$A$1:$P$1,0),FALSE)</f>
        <v>1</v>
      </c>
      <c r="L6227" s="82">
        <f t="shared" si="293"/>
        <v>4.16195</v>
      </c>
      <c r="M6227" s="82">
        <f>((E6227/$F$1)*VLOOKUP(N6227,Currecny_M!$A$1:$P$10,MATCH(Database!C6227,Currecny_M!$A$1:$P$1,0),FALSE))/VLOOKUP('Cover page'!$B$6,Currecny_M!$A$1:$P$10,MATCH(Database!C6227,Currecny_M!$A$1:$P$1,0),FALSE)</f>
        <v>4.16195</v>
      </c>
      <c r="N6227" s="6" t="str">
        <f>VLOOKUP(B6227,Master!$A$2:$C$11,3,FALSE)</f>
        <v>Thai</v>
      </c>
      <c r="O6227" s="6" t="str">
        <f>VLOOKUP(B6227,Master!$A$2:$C$11,2,FALSE)</f>
        <v>Asia</v>
      </c>
      <c r="Q6227" s="39" t="str">
        <f>VLOOKUP(D6227,GL_Master!$A$1:$D$80,2,FALSE)</f>
        <v>PL</v>
      </c>
      <c r="R6227" s="39" t="str">
        <f>VLOOKUP(D6227,GL_Master!$A$1:$D$80,3,FALSE)</f>
        <v>Communication &amp; internet exp</v>
      </c>
      <c r="S6227" s="39" t="str">
        <f>VLOOKUP(D6227,GL_Master!$A$1:$D$80,4,FALSE)</f>
        <v>Communication cost</v>
      </c>
    </row>
    <row r="6228" spans="1:19" x14ac:dyDescent="0.25">
      <c r="A6228" s="39" t="s">
        <v>262</v>
      </c>
      <c r="B6228" s="39" t="s">
        <v>43</v>
      </c>
      <c r="C6228" s="7">
        <v>44105</v>
      </c>
      <c r="D6228" s="39" t="s">
        <v>41</v>
      </c>
      <c r="E6228" s="39">
        <v>781</v>
      </c>
      <c r="F6228" s="82">
        <f t="shared" si="291"/>
        <v>0.78100000000000003</v>
      </c>
      <c r="G6228" s="39">
        <f>VLOOKUP(N6228,Currecny_M!$A$1:$P$10,2,FALSE)</f>
        <v>2.35</v>
      </c>
      <c r="H6228" s="39">
        <f>MATCH(C6228,Currecny_M!$A$1:$P$1,0)</f>
        <v>8</v>
      </c>
      <c r="I6228" s="39">
        <f>VLOOKUP(N6228,Currecny_M!$A$1:$P$10,MATCH(Database!C6228,Currecny_M!$A$1:$P$1,0),FALSE)</f>
        <v>2.4700000000000002</v>
      </c>
      <c r="J6228" s="82">
        <f t="shared" si="292"/>
        <v>1.9290700000000003</v>
      </c>
      <c r="K6228" s="39">
        <f>VLOOKUP('Cover page'!$B$6,Currecny_M!$A$1:$P$10,MATCH(Database!C6228,Currecny_M!$A$1:$P$1,0),FALSE)</f>
        <v>1</v>
      </c>
      <c r="L6228" s="82">
        <f t="shared" si="293"/>
        <v>1.9290700000000003</v>
      </c>
      <c r="M6228" s="82">
        <f>((E6228/$F$1)*VLOOKUP(N6228,Currecny_M!$A$1:$P$10,MATCH(Database!C6228,Currecny_M!$A$1:$P$1,0),FALSE))/VLOOKUP('Cover page'!$B$6,Currecny_M!$A$1:$P$10,MATCH(Database!C6228,Currecny_M!$A$1:$P$1,0),FALSE)</f>
        <v>1.9290700000000003</v>
      </c>
      <c r="N6228" s="6" t="str">
        <f>VLOOKUP(B6228,Master!$A$2:$C$11,3,FALSE)</f>
        <v>Thai</v>
      </c>
      <c r="O6228" s="6" t="str">
        <f>VLOOKUP(B6228,Master!$A$2:$C$11,2,FALSE)</f>
        <v>Asia</v>
      </c>
      <c r="Q6228" s="39" t="str">
        <f>VLOOKUP(D6228,GL_Master!$A$1:$D$80,2,FALSE)</f>
        <v>PL</v>
      </c>
      <c r="R6228" s="39" t="str">
        <f>VLOOKUP(D6228,GL_Master!$A$1:$D$80,3,FALSE)</f>
        <v>Communication &amp; internet exp</v>
      </c>
      <c r="S6228" s="39" t="str">
        <f>VLOOKUP(D6228,GL_Master!$A$1:$D$80,4,FALSE)</f>
        <v>Communication cost</v>
      </c>
    </row>
    <row r="6229" spans="1:19" x14ac:dyDescent="0.25">
      <c r="A6229" s="39" t="s">
        <v>262</v>
      </c>
      <c r="B6229" s="39" t="s">
        <v>43</v>
      </c>
      <c r="C6229" s="7">
        <v>44105</v>
      </c>
      <c r="D6229" s="39" t="s">
        <v>103</v>
      </c>
      <c r="E6229" s="39">
        <v>1624</v>
      </c>
      <c r="F6229" s="82">
        <f t="shared" si="291"/>
        <v>1.6240000000000001</v>
      </c>
      <c r="G6229" s="39">
        <f>VLOOKUP(N6229,Currecny_M!$A$1:$P$10,2,FALSE)</f>
        <v>2.35</v>
      </c>
      <c r="H6229" s="39">
        <f>MATCH(C6229,Currecny_M!$A$1:$P$1,0)</f>
        <v>8</v>
      </c>
      <c r="I6229" s="39">
        <f>VLOOKUP(N6229,Currecny_M!$A$1:$P$10,MATCH(Database!C6229,Currecny_M!$A$1:$P$1,0),FALSE)</f>
        <v>2.4700000000000002</v>
      </c>
      <c r="J6229" s="82">
        <f t="shared" si="292"/>
        <v>4.0112800000000002</v>
      </c>
      <c r="K6229" s="39">
        <f>VLOOKUP('Cover page'!$B$6,Currecny_M!$A$1:$P$10,MATCH(Database!C6229,Currecny_M!$A$1:$P$1,0),FALSE)</f>
        <v>1</v>
      </c>
      <c r="L6229" s="82">
        <f t="shared" si="293"/>
        <v>4.0112800000000002</v>
      </c>
      <c r="M6229" s="82">
        <f>((E6229/$F$1)*VLOOKUP(N6229,Currecny_M!$A$1:$P$10,MATCH(Database!C6229,Currecny_M!$A$1:$P$1,0),FALSE))/VLOOKUP('Cover page'!$B$6,Currecny_M!$A$1:$P$10,MATCH(Database!C6229,Currecny_M!$A$1:$P$1,0),FALSE)</f>
        <v>4.0112800000000002</v>
      </c>
      <c r="N6229" s="6" t="str">
        <f>VLOOKUP(B6229,Master!$A$2:$C$11,3,FALSE)</f>
        <v>Thai</v>
      </c>
      <c r="O6229" s="6" t="str">
        <f>VLOOKUP(B6229,Master!$A$2:$C$11,2,FALSE)</f>
        <v>Asia</v>
      </c>
      <c r="Q6229" s="39" t="str">
        <f>VLOOKUP(D6229,GL_Master!$A$1:$D$80,2,FALSE)</f>
        <v>PL</v>
      </c>
      <c r="R6229" s="39" t="str">
        <f>VLOOKUP(D6229,GL_Master!$A$1:$D$80,3,FALSE)</f>
        <v>Communication &amp; internet exp</v>
      </c>
      <c r="S6229" s="39" t="str">
        <f>VLOOKUP(D6229,GL_Master!$A$1:$D$80,4,FALSE)</f>
        <v>Communication cost</v>
      </c>
    </row>
    <row r="6230" spans="1:19" x14ac:dyDescent="0.25">
      <c r="A6230" s="39" t="s">
        <v>262</v>
      </c>
      <c r="B6230" s="39" t="s">
        <v>43</v>
      </c>
      <c r="C6230" s="7">
        <v>44105</v>
      </c>
      <c r="D6230" s="39" t="s">
        <v>104</v>
      </c>
      <c r="E6230" s="39">
        <v>2413</v>
      </c>
      <c r="F6230" s="82">
        <f t="shared" si="291"/>
        <v>2.4129999999999998</v>
      </c>
      <c r="G6230" s="39">
        <f>VLOOKUP(N6230,Currecny_M!$A$1:$P$10,2,FALSE)</f>
        <v>2.35</v>
      </c>
      <c r="H6230" s="39">
        <f>MATCH(C6230,Currecny_M!$A$1:$P$1,0)</f>
        <v>8</v>
      </c>
      <c r="I6230" s="39">
        <f>VLOOKUP(N6230,Currecny_M!$A$1:$P$10,MATCH(Database!C6230,Currecny_M!$A$1:$P$1,0),FALSE)</f>
        <v>2.4700000000000002</v>
      </c>
      <c r="J6230" s="82">
        <f t="shared" si="292"/>
        <v>5.9601100000000002</v>
      </c>
      <c r="K6230" s="39">
        <f>VLOOKUP('Cover page'!$B$6,Currecny_M!$A$1:$P$10,MATCH(Database!C6230,Currecny_M!$A$1:$P$1,0),FALSE)</f>
        <v>1</v>
      </c>
      <c r="L6230" s="82">
        <f t="shared" si="293"/>
        <v>5.9601100000000002</v>
      </c>
      <c r="M6230" s="82">
        <f>((E6230/$F$1)*VLOOKUP(N6230,Currecny_M!$A$1:$P$10,MATCH(Database!C6230,Currecny_M!$A$1:$P$1,0),FALSE))/VLOOKUP('Cover page'!$B$6,Currecny_M!$A$1:$P$10,MATCH(Database!C6230,Currecny_M!$A$1:$P$1,0),FALSE)</f>
        <v>5.9601100000000002</v>
      </c>
      <c r="N6230" s="6" t="str">
        <f>VLOOKUP(B6230,Master!$A$2:$C$11,3,FALSE)</f>
        <v>Thai</v>
      </c>
      <c r="O6230" s="6" t="str">
        <f>VLOOKUP(B6230,Master!$A$2:$C$11,2,FALSE)</f>
        <v>Asia</v>
      </c>
      <c r="Q6230" s="39" t="str">
        <f>VLOOKUP(D6230,GL_Master!$A$1:$D$80,2,FALSE)</f>
        <v>PL</v>
      </c>
      <c r="R6230" s="39" t="str">
        <f>VLOOKUP(D6230,GL_Master!$A$1:$D$80,3,FALSE)</f>
        <v>Legal &amp; Professional expenses</v>
      </c>
      <c r="S6230" s="39" t="str">
        <f>VLOOKUP(D6230,GL_Master!$A$1:$D$80,4,FALSE)</f>
        <v>Professional Fees - Others</v>
      </c>
    </row>
    <row r="6231" spans="1:19" x14ac:dyDescent="0.25">
      <c r="A6231" s="39" t="s">
        <v>262</v>
      </c>
      <c r="B6231" s="39" t="s">
        <v>43</v>
      </c>
      <c r="C6231" s="7">
        <v>44105</v>
      </c>
      <c r="D6231" s="39" t="s">
        <v>105</v>
      </c>
      <c r="E6231" s="39">
        <v>1578</v>
      </c>
      <c r="F6231" s="82">
        <f t="shared" si="291"/>
        <v>1.5780000000000001</v>
      </c>
      <c r="G6231" s="39">
        <f>VLOOKUP(N6231,Currecny_M!$A$1:$P$10,2,FALSE)</f>
        <v>2.35</v>
      </c>
      <c r="H6231" s="39">
        <f>MATCH(C6231,Currecny_M!$A$1:$P$1,0)</f>
        <v>8</v>
      </c>
      <c r="I6231" s="39">
        <f>VLOOKUP(N6231,Currecny_M!$A$1:$P$10,MATCH(Database!C6231,Currecny_M!$A$1:$P$1,0),FALSE)</f>
        <v>2.4700000000000002</v>
      </c>
      <c r="J6231" s="82">
        <f t="shared" si="292"/>
        <v>3.8976600000000006</v>
      </c>
      <c r="K6231" s="39">
        <f>VLOOKUP('Cover page'!$B$6,Currecny_M!$A$1:$P$10,MATCH(Database!C6231,Currecny_M!$A$1:$P$1,0),FALSE)</f>
        <v>1</v>
      </c>
      <c r="L6231" s="82">
        <f t="shared" si="293"/>
        <v>3.8976600000000006</v>
      </c>
      <c r="M6231" s="82">
        <f>((E6231/$F$1)*VLOOKUP(N6231,Currecny_M!$A$1:$P$10,MATCH(Database!C6231,Currecny_M!$A$1:$P$1,0),FALSE))/VLOOKUP('Cover page'!$B$6,Currecny_M!$A$1:$P$10,MATCH(Database!C6231,Currecny_M!$A$1:$P$1,0),FALSE)</f>
        <v>3.8976600000000006</v>
      </c>
      <c r="N6231" s="6" t="str">
        <f>VLOOKUP(B6231,Master!$A$2:$C$11,3,FALSE)</f>
        <v>Thai</v>
      </c>
      <c r="O6231" s="6" t="str">
        <f>VLOOKUP(B6231,Master!$A$2:$C$11,2,FALSE)</f>
        <v>Asia</v>
      </c>
      <c r="Q6231" s="39" t="str">
        <f>VLOOKUP(D6231,GL_Master!$A$1:$D$80,2,FALSE)</f>
        <v>PL</v>
      </c>
      <c r="R6231" s="39" t="str">
        <f>VLOOKUP(D6231,GL_Master!$A$1:$D$80,3,FALSE)</f>
        <v>Travelling and conveyance</v>
      </c>
      <c r="S6231" s="39" t="str">
        <f>VLOOKUP(D6231,GL_Master!$A$1:$D$80,4,FALSE)</f>
        <v>Car hiring and rental services</v>
      </c>
    </row>
    <row r="6232" spans="1:19" x14ac:dyDescent="0.25">
      <c r="A6232" s="39" t="s">
        <v>262</v>
      </c>
      <c r="B6232" s="39" t="s">
        <v>43</v>
      </c>
      <c r="C6232" s="7">
        <v>44105</v>
      </c>
      <c r="D6232" s="39" t="s">
        <v>106</v>
      </c>
      <c r="E6232" s="39">
        <v>843</v>
      </c>
      <c r="F6232" s="82">
        <f t="shared" si="291"/>
        <v>0.84299999999999997</v>
      </c>
      <c r="G6232" s="39">
        <f>VLOOKUP(N6232,Currecny_M!$A$1:$P$10,2,FALSE)</f>
        <v>2.35</v>
      </c>
      <c r="H6232" s="39">
        <f>MATCH(C6232,Currecny_M!$A$1:$P$1,0)</f>
        <v>8</v>
      </c>
      <c r="I6232" s="39">
        <f>VLOOKUP(N6232,Currecny_M!$A$1:$P$10,MATCH(Database!C6232,Currecny_M!$A$1:$P$1,0),FALSE)</f>
        <v>2.4700000000000002</v>
      </c>
      <c r="J6232" s="82">
        <f t="shared" si="292"/>
        <v>2.0822099999999999</v>
      </c>
      <c r="K6232" s="39">
        <f>VLOOKUP('Cover page'!$B$6,Currecny_M!$A$1:$P$10,MATCH(Database!C6232,Currecny_M!$A$1:$P$1,0),FALSE)</f>
        <v>1</v>
      </c>
      <c r="L6232" s="82">
        <f t="shared" si="293"/>
        <v>2.0822099999999999</v>
      </c>
      <c r="M6232" s="82">
        <f>((E6232/$F$1)*VLOOKUP(N6232,Currecny_M!$A$1:$P$10,MATCH(Database!C6232,Currecny_M!$A$1:$P$1,0),FALSE))/VLOOKUP('Cover page'!$B$6,Currecny_M!$A$1:$P$10,MATCH(Database!C6232,Currecny_M!$A$1:$P$1,0),FALSE)</f>
        <v>2.0822099999999999</v>
      </c>
      <c r="N6232" s="6" t="str">
        <f>VLOOKUP(B6232,Master!$A$2:$C$11,3,FALSE)</f>
        <v>Thai</v>
      </c>
      <c r="O6232" s="6" t="str">
        <f>VLOOKUP(B6232,Master!$A$2:$C$11,2,FALSE)</f>
        <v>Asia</v>
      </c>
      <c r="Q6232" s="39" t="str">
        <f>VLOOKUP(D6232,GL_Master!$A$1:$D$80,2,FALSE)</f>
        <v>PL</v>
      </c>
      <c r="R6232" s="39" t="str">
        <f>VLOOKUP(D6232,GL_Master!$A$1:$D$80,3,FALSE)</f>
        <v>Communication &amp; internet exp</v>
      </c>
      <c r="S6232" s="39" t="str">
        <f>VLOOKUP(D6232,GL_Master!$A$1:$D$80,4,FALSE)</f>
        <v>Printing &amp; Stationary</v>
      </c>
    </row>
    <row r="6233" spans="1:19" x14ac:dyDescent="0.25">
      <c r="A6233" s="39" t="s">
        <v>262</v>
      </c>
      <c r="B6233" s="39" t="s">
        <v>43</v>
      </c>
      <c r="C6233" s="7">
        <v>44105</v>
      </c>
      <c r="D6233" s="39" t="s">
        <v>32</v>
      </c>
      <c r="E6233" s="39">
        <v>820</v>
      </c>
      <c r="F6233" s="82">
        <f t="shared" si="291"/>
        <v>0.82</v>
      </c>
      <c r="G6233" s="39">
        <f>VLOOKUP(N6233,Currecny_M!$A$1:$P$10,2,FALSE)</f>
        <v>2.35</v>
      </c>
      <c r="H6233" s="39">
        <f>MATCH(C6233,Currecny_M!$A$1:$P$1,0)</f>
        <v>8</v>
      </c>
      <c r="I6233" s="39">
        <f>VLOOKUP(N6233,Currecny_M!$A$1:$P$10,MATCH(Database!C6233,Currecny_M!$A$1:$P$1,0),FALSE)</f>
        <v>2.4700000000000002</v>
      </c>
      <c r="J6233" s="82">
        <f t="shared" si="292"/>
        <v>2.0253999999999999</v>
      </c>
      <c r="K6233" s="39">
        <f>VLOOKUP('Cover page'!$B$6,Currecny_M!$A$1:$P$10,MATCH(Database!C6233,Currecny_M!$A$1:$P$1,0),FALSE)</f>
        <v>1</v>
      </c>
      <c r="L6233" s="82">
        <f t="shared" si="293"/>
        <v>2.0253999999999999</v>
      </c>
      <c r="M6233" s="82">
        <f>((E6233/$F$1)*VLOOKUP(N6233,Currecny_M!$A$1:$P$10,MATCH(Database!C6233,Currecny_M!$A$1:$P$1,0),FALSE))/VLOOKUP('Cover page'!$B$6,Currecny_M!$A$1:$P$10,MATCH(Database!C6233,Currecny_M!$A$1:$P$1,0),FALSE)</f>
        <v>2.0253999999999999</v>
      </c>
      <c r="N6233" s="6" t="str">
        <f>VLOOKUP(B6233,Master!$A$2:$C$11,3,FALSE)</f>
        <v>Thai</v>
      </c>
      <c r="O6233" s="6" t="str">
        <f>VLOOKUP(B6233,Master!$A$2:$C$11,2,FALSE)</f>
        <v>Asia</v>
      </c>
      <c r="Q6233" s="39" t="str">
        <f>VLOOKUP(D6233,GL_Master!$A$1:$D$80,2,FALSE)</f>
        <v>PL</v>
      </c>
      <c r="R6233" s="39" t="str">
        <f>VLOOKUP(D6233,GL_Master!$A$1:$D$80,3,FALSE)</f>
        <v>Communication &amp; internet exp</v>
      </c>
      <c r="S6233" s="39" t="str">
        <f>VLOOKUP(D6233,GL_Master!$A$1:$D$80,4,FALSE)</f>
        <v>Printing &amp; Stationary</v>
      </c>
    </row>
    <row r="6234" spans="1:19" x14ac:dyDescent="0.25">
      <c r="A6234" s="39" t="s">
        <v>262</v>
      </c>
      <c r="B6234" s="39" t="s">
        <v>43</v>
      </c>
      <c r="C6234" s="7">
        <v>44105</v>
      </c>
      <c r="D6234" s="39" t="s">
        <v>35</v>
      </c>
      <c r="E6234" s="39">
        <v>2459</v>
      </c>
      <c r="F6234" s="82">
        <f t="shared" si="291"/>
        <v>2.4590000000000001</v>
      </c>
      <c r="G6234" s="39">
        <f>VLOOKUP(N6234,Currecny_M!$A$1:$P$10,2,FALSE)</f>
        <v>2.35</v>
      </c>
      <c r="H6234" s="39">
        <f>MATCH(C6234,Currecny_M!$A$1:$P$1,0)</f>
        <v>8</v>
      </c>
      <c r="I6234" s="39">
        <f>VLOOKUP(N6234,Currecny_M!$A$1:$P$10,MATCH(Database!C6234,Currecny_M!$A$1:$P$1,0),FALSE)</f>
        <v>2.4700000000000002</v>
      </c>
      <c r="J6234" s="82">
        <f t="shared" si="292"/>
        <v>6.0737300000000003</v>
      </c>
      <c r="K6234" s="39">
        <f>VLOOKUP('Cover page'!$B$6,Currecny_M!$A$1:$P$10,MATCH(Database!C6234,Currecny_M!$A$1:$P$1,0),FALSE)</f>
        <v>1</v>
      </c>
      <c r="L6234" s="82">
        <f t="shared" si="293"/>
        <v>6.0737300000000003</v>
      </c>
      <c r="M6234" s="82">
        <f>((E6234/$F$1)*VLOOKUP(N6234,Currecny_M!$A$1:$P$10,MATCH(Database!C6234,Currecny_M!$A$1:$P$1,0),FALSE))/VLOOKUP('Cover page'!$B$6,Currecny_M!$A$1:$P$10,MATCH(Database!C6234,Currecny_M!$A$1:$P$1,0),FALSE)</f>
        <v>6.0737300000000003</v>
      </c>
      <c r="N6234" s="6" t="str">
        <f>VLOOKUP(B6234,Master!$A$2:$C$11,3,FALSE)</f>
        <v>Thai</v>
      </c>
      <c r="O6234" s="6" t="str">
        <f>VLOOKUP(B6234,Master!$A$2:$C$11,2,FALSE)</f>
        <v>Asia</v>
      </c>
      <c r="Q6234" s="39" t="str">
        <f>VLOOKUP(D6234,GL_Master!$A$1:$D$80,2,FALSE)</f>
        <v>PL</v>
      </c>
      <c r="R6234" s="39" t="str">
        <f>VLOOKUP(D6234,GL_Master!$A$1:$D$80,3,FALSE)</f>
        <v>Security Expenses</v>
      </c>
      <c r="S6234" s="39" t="str">
        <f>VLOOKUP(D6234,GL_Master!$A$1:$D$80,4,FALSE)</f>
        <v>Security Expenses others</v>
      </c>
    </row>
    <row r="6235" spans="1:19" x14ac:dyDescent="0.25">
      <c r="A6235" s="39" t="s">
        <v>262</v>
      </c>
      <c r="B6235" s="39" t="s">
        <v>43</v>
      </c>
      <c r="C6235" s="7">
        <v>44105</v>
      </c>
      <c r="D6235" s="39" t="s">
        <v>38</v>
      </c>
      <c r="E6235" s="39">
        <v>789</v>
      </c>
      <c r="F6235" s="82">
        <f t="shared" si="291"/>
        <v>0.78900000000000003</v>
      </c>
      <c r="G6235" s="39">
        <f>VLOOKUP(N6235,Currecny_M!$A$1:$P$10,2,FALSE)</f>
        <v>2.35</v>
      </c>
      <c r="H6235" s="39">
        <f>MATCH(C6235,Currecny_M!$A$1:$P$1,0)</f>
        <v>8</v>
      </c>
      <c r="I6235" s="39">
        <f>VLOOKUP(N6235,Currecny_M!$A$1:$P$10,MATCH(Database!C6235,Currecny_M!$A$1:$P$1,0),FALSE)</f>
        <v>2.4700000000000002</v>
      </c>
      <c r="J6235" s="82">
        <f t="shared" si="292"/>
        <v>1.9488300000000003</v>
      </c>
      <c r="K6235" s="39">
        <f>VLOOKUP('Cover page'!$B$6,Currecny_M!$A$1:$P$10,MATCH(Database!C6235,Currecny_M!$A$1:$P$1,0),FALSE)</f>
        <v>1</v>
      </c>
      <c r="L6235" s="82">
        <f t="shared" si="293"/>
        <v>1.9488300000000003</v>
      </c>
      <c r="M6235" s="82">
        <f>((E6235/$F$1)*VLOOKUP(N6235,Currecny_M!$A$1:$P$10,MATCH(Database!C6235,Currecny_M!$A$1:$P$1,0),FALSE))/VLOOKUP('Cover page'!$B$6,Currecny_M!$A$1:$P$10,MATCH(Database!C6235,Currecny_M!$A$1:$P$1,0),FALSE)</f>
        <v>1.9488300000000003</v>
      </c>
      <c r="N6235" s="6" t="str">
        <f>VLOOKUP(B6235,Master!$A$2:$C$11,3,FALSE)</f>
        <v>Thai</v>
      </c>
      <c r="O6235" s="6" t="str">
        <f>VLOOKUP(B6235,Master!$A$2:$C$11,2,FALSE)</f>
        <v>Asia</v>
      </c>
      <c r="Q6235" s="39" t="str">
        <f>VLOOKUP(D6235,GL_Master!$A$1:$D$80,2,FALSE)</f>
        <v>PL</v>
      </c>
      <c r="R6235" s="39" t="str">
        <f>VLOOKUP(D6235,GL_Master!$A$1:$D$80,3,FALSE)</f>
        <v>House Keeping Expenses</v>
      </c>
      <c r="S6235" s="39" t="str">
        <f>VLOOKUP(D6235,GL_Master!$A$1:$D$80,4,FALSE)</f>
        <v>House Keeping Expenses</v>
      </c>
    </row>
    <row r="6236" spans="1:19" x14ac:dyDescent="0.25">
      <c r="A6236" s="39" t="s">
        <v>262</v>
      </c>
      <c r="B6236" s="39" t="s">
        <v>43</v>
      </c>
      <c r="C6236" s="7">
        <v>44105</v>
      </c>
      <c r="D6236" s="39" t="s">
        <v>107</v>
      </c>
      <c r="E6236" s="39">
        <v>843</v>
      </c>
      <c r="F6236" s="82">
        <f t="shared" si="291"/>
        <v>0.84299999999999997</v>
      </c>
      <c r="G6236" s="39">
        <f>VLOOKUP(N6236,Currecny_M!$A$1:$P$10,2,FALSE)</f>
        <v>2.35</v>
      </c>
      <c r="H6236" s="39">
        <f>MATCH(C6236,Currecny_M!$A$1:$P$1,0)</f>
        <v>8</v>
      </c>
      <c r="I6236" s="39">
        <f>VLOOKUP(N6236,Currecny_M!$A$1:$P$10,MATCH(Database!C6236,Currecny_M!$A$1:$P$1,0),FALSE)</f>
        <v>2.4700000000000002</v>
      </c>
      <c r="J6236" s="82">
        <f t="shared" si="292"/>
        <v>2.0822099999999999</v>
      </c>
      <c r="K6236" s="39">
        <f>VLOOKUP('Cover page'!$B$6,Currecny_M!$A$1:$P$10,MATCH(Database!C6236,Currecny_M!$A$1:$P$1,0),FALSE)</f>
        <v>1</v>
      </c>
      <c r="L6236" s="82">
        <f t="shared" si="293"/>
        <v>2.0822099999999999</v>
      </c>
      <c r="M6236" s="82">
        <f>((E6236/$F$1)*VLOOKUP(N6236,Currecny_M!$A$1:$P$10,MATCH(Database!C6236,Currecny_M!$A$1:$P$1,0),FALSE))/VLOOKUP('Cover page'!$B$6,Currecny_M!$A$1:$P$10,MATCH(Database!C6236,Currecny_M!$A$1:$P$1,0),FALSE)</f>
        <v>2.0822099999999999</v>
      </c>
      <c r="N6236" s="6" t="str">
        <f>VLOOKUP(B6236,Master!$A$2:$C$11,3,FALSE)</f>
        <v>Thai</v>
      </c>
      <c r="O6236" s="6" t="str">
        <f>VLOOKUP(B6236,Master!$A$2:$C$11,2,FALSE)</f>
        <v>Asia</v>
      </c>
      <c r="Q6236" s="39" t="str">
        <f>VLOOKUP(D6236,GL_Master!$A$1:$D$80,2,FALSE)</f>
        <v>PL</v>
      </c>
      <c r="R6236" s="39" t="str">
        <f>VLOOKUP(D6236,GL_Master!$A$1:$D$80,3,FALSE)</f>
        <v>Misc. expenses</v>
      </c>
      <c r="S6236" s="39" t="str">
        <f>VLOOKUP(D6236,GL_Master!$A$1:$D$80,4,FALSE)</f>
        <v>Repair &amp; Maintenance</v>
      </c>
    </row>
    <row r="6237" spans="1:19" x14ac:dyDescent="0.25">
      <c r="A6237" s="39" t="s">
        <v>262</v>
      </c>
      <c r="B6237" s="39" t="s">
        <v>43</v>
      </c>
      <c r="C6237" s="7">
        <v>44105</v>
      </c>
      <c r="D6237" s="39" t="s">
        <v>108</v>
      </c>
      <c r="E6237" s="39">
        <v>804</v>
      </c>
      <c r="F6237" s="82">
        <f t="shared" si="291"/>
        <v>0.80400000000000005</v>
      </c>
      <c r="G6237" s="39">
        <f>VLOOKUP(N6237,Currecny_M!$A$1:$P$10,2,FALSE)</f>
        <v>2.35</v>
      </c>
      <c r="H6237" s="39">
        <f>MATCH(C6237,Currecny_M!$A$1:$P$1,0)</f>
        <v>8</v>
      </c>
      <c r="I6237" s="39">
        <f>VLOOKUP(N6237,Currecny_M!$A$1:$P$10,MATCH(Database!C6237,Currecny_M!$A$1:$P$1,0),FALSE)</f>
        <v>2.4700000000000002</v>
      </c>
      <c r="J6237" s="82">
        <f t="shared" si="292"/>
        <v>1.9858800000000003</v>
      </c>
      <c r="K6237" s="39">
        <f>VLOOKUP('Cover page'!$B$6,Currecny_M!$A$1:$P$10,MATCH(Database!C6237,Currecny_M!$A$1:$P$1,0),FALSE)</f>
        <v>1</v>
      </c>
      <c r="L6237" s="82">
        <f t="shared" si="293"/>
        <v>1.9858800000000003</v>
      </c>
      <c r="M6237" s="82">
        <f>((E6237/$F$1)*VLOOKUP(N6237,Currecny_M!$A$1:$P$10,MATCH(Database!C6237,Currecny_M!$A$1:$P$1,0),FALSE))/VLOOKUP('Cover page'!$B$6,Currecny_M!$A$1:$P$10,MATCH(Database!C6237,Currecny_M!$A$1:$P$1,0),FALSE)</f>
        <v>1.9858800000000003</v>
      </c>
      <c r="N6237" s="6" t="str">
        <f>VLOOKUP(B6237,Master!$A$2:$C$11,3,FALSE)</f>
        <v>Thai</v>
      </c>
      <c r="O6237" s="6" t="str">
        <f>VLOOKUP(B6237,Master!$A$2:$C$11,2,FALSE)</f>
        <v>Asia</v>
      </c>
      <c r="Q6237" s="39" t="str">
        <f>VLOOKUP(D6237,GL_Master!$A$1:$D$80,2,FALSE)</f>
        <v>PL</v>
      </c>
      <c r="R6237" s="39" t="str">
        <f>VLOOKUP(D6237,GL_Master!$A$1:$D$80,3,FALSE)</f>
        <v>Misc. expenses</v>
      </c>
      <c r="S6237" s="39" t="str">
        <f>VLOOKUP(D6237,GL_Master!$A$1:$D$80,4,FALSE)</f>
        <v>Repair &amp; Maintenance</v>
      </c>
    </row>
    <row r="6238" spans="1:19" x14ac:dyDescent="0.25">
      <c r="A6238" s="39" t="s">
        <v>262</v>
      </c>
      <c r="B6238" s="39" t="s">
        <v>43</v>
      </c>
      <c r="C6238" s="7">
        <v>44105</v>
      </c>
      <c r="D6238" s="39" t="s">
        <v>9</v>
      </c>
      <c r="E6238" s="39">
        <v>6963</v>
      </c>
      <c r="F6238" s="82">
        <f t="shared" si="291"/>
        <v>6.9630000000000001</v>
      </c>
      <c r="G6238" s="39">
        <f>VLOOKUP(N6238,Currecny_M!$A$1:$P$10,2,FALSE)</f>
        <v>2.35</v>
      </c>
      <c r="H6238" s="39">
        <f>MATCH(C6238,Currecny_M!$A$1:$P$1,0)</f>
        <v>8</v>
      </c>
      <c r="I6238" s="39">
        <f>VLOOKUP(N6238,Currecny_M!$A$1:$P$10,MATCH(Database!C6238,Currecny_M!$A$1:$P$1,0),FALSE)</f>
        <v>2.4700000000000002</v>
      </c>
      <c r="J6238" s="82">
        <f t="shared" si="292"/>
        <v>17.198610000000002</v>
      </c>
      <c r="K6238" s="39">
        <f>VLOOKUP('Cover page'!$B$6,Currecny_M!$A$1:$P$10,MATCH(Database!C6238,Currecny_M!$A$1:$P$1,0),FALSE)</f>
        <v>1</v>
      </c>
      <c r="L6238" s="82">
        <f t="shared" si="293"/>
        <v>17.198610000000002</v>
      </c>
      <c r="M6238" s="82">
        <f>((E6238/$F$1)*VLOOKUP(N6238,Currecny_M!$A$1:$P$10,MATCH(Database!C6238,Currecny_M!$A$1:$P$1,0),FALSE))/VLOOKUP('Cover page'!$B$6,Currecny_M!$A$1:$P$10,MATCH(Database!C6238,Currecny_M!$A$1:$P$1,0),FALSE)</f>
        <v>17.198610000000002</v>
      </c>
      <c r="N6238" s="6" t="str">
        <f>VLOOKUP(B6238,Master!$A$2:$C$11,3,FALSE)</f>
        <v>Thai</v>
      </c>
      <c r="O6238" s="6" t="str">
        <f>VLOOKUP(B6238,Master!$A$2:$C$11,2,FALSE)</f>
        <v>Asia</v>
      </c>
      <c r="Q6238" s="39" t="str">
        <f>VLOOKUP(D6238,GL_Master!$A$1:$D$80,2,FALSE)</f>
        <v>PL</v>
      </c>
      <c r="R6238" s="39" t="str">
        <f>VLOOKUP(D6238,GL_Master!$A$1:$D$80,3,FALSE)</f>
        <v>Rent</v>
      </c>
      <c r="S6238" s="39" t="str">
        <f>VLOOKUP(D6238,GL_Master!$A$1:$D$80,4,FALSE)</f>
        <v>Office Rent</v>
      </c>
    </row>
    <row r="6239" spans="1:19" x14ac:dyDescent="0.25">
      <c r="A6239" s="39" t="s">
        <v>262</v>
      </c>
      <c r="B6239" s="39" t="s">
        <v>43</v>
      </c>
      <c r="C6239" s="7">
        <v>44105</v>
      </c>
      <c r="D6239" s="39" t="s">
        <v>109</v>
      </c>
      <c r="E6239" s="39">
        <v>-4060</v>
      </c>
      <c r="F6239" s="82">
        <f t="shared" si="291"/>
        <v>-4.0599999999999996</v>
      </c>
      <c r="G6239" s="39">
        <f>VLOOKUP(N6239,Currecny_M!$A$1:$P$10,2,FALSE)</f>
        <v>2.35</v>
      </c>
      <c r="H6239" s="39">
        <f>MATCH(C6239,Currecny_M!$A$1:$P$1,0)</f>
        <v>8</v>
      </c>
      <c r="I6239" s="39">
        <f>VLOOKUP(N6239,Currecny_M!$A$1:$P$10,MATCH(Database!C6239,Currecny_M!$A$1:$P$1,0),FALSE)</f>
        <v>2.4700000000000002</v>
      </c>
      <c r="J6239" s="82">
        <f t="shared" si="292"/>
        <v>-10.0282</v>
      </c>
      <c r="K6239" s="39">
        <f>VLOOKUP('Cover page'!$B$6,Currecny_M!$A$1:$P$10,MATCH(Database!C6239,Currecny_M!$A$1:$P$1,0),FALSE)</f>
        <v>1</v>
      </c>
      <c r="L6239" s="82">
        <f t="shared" si="293"/>
        <v>-10.0282</v>
      </c>
      <c r="M6239" s="82">
        <f>((E6239/$F$1)*VLOOKUP(N6239,Currecny_M!$A$1:$P$10,MATCH(Database!C6239,Currecny_M!$A$1:$P$1,0),FALSE))/VLOOKUP('Cover page'!$B$6,Currecny_M!$A$1:$P$10,MATCH(Database!C6239,Currecny_M!$A$1:$P$1,0),FALSE)</f>
        <v>-10.0282</v>
      </c>
      <c r="N6239" s="6" t="str">
        <f>VLOOKUP(B6239,Master!$A$2:$C$11,3,FALSE)</f>
        <v>Thai</v>
      </c>
      <c r="O6239" s="6" t="str">
        <f>VLOOKUP(B6239,Master!$A$2:$C$11,2,FALSE)</f>
        <v>Asia</v>
      </c>
      <c r="Q6239" s="39" t="str">
        <f>VLOOKUP(D6239,GL_Master!$A$1:$D$80,2,FALSE)</f>
        <v>PL</v>
      </c>
      <c r="R6239" s="39" t="str">
        <f>VLOOKUP(D6239,GL_Master!$A$1:$D$80,3,FALSE)</f>
        <v>Travelling and conveyance</v>
      </c>
      <c r="S6239" s="39" t="str">
        <f>VLOOKUP(D6239,GL_Master!$A$1:$D$80,4,FALSE)</f>
        <v>Travelling , hotel lodging</v>
      </c>
    </row>
    <row r="6240" spans="1:19" x14ac:dyDescent="0.25">
      <c r="A6240" s="39" t="s">
        <v>262</v>
      </c>
      <c r="B6240" s="39" t="s">
        <v>43</v>
      </c>
      <c r="C6240" s="7">
        <v>44105</v>
      </c>
      <c r="D6240" s="39" t="s">
        <v>110</v>
      </c>
      <c r="E6240" s="39">
        <v>1547</v>
      </c>
      <c r="F6240" s="82">
        <f t="shared" si="291"/>
        <v>1.5469999999999999</v>
      </c>
      <c r="G6240" s="39">
        <f>VLOOKUP(N6240,Currecny_M!$A$1:$P$10,2,FALSE)</f>
        <v>2.35</v>
      </c>
      <c r="H6240" s="39">
        <f>MATCH(C6240,Currecny_M!$A$1:$P$1,0)</f>
        <v>8</v>
      </c>
      <c r="I6240" s="39">
        <f>VLOOKUP(N6240,Currecny_M!$A$1:$P$10,MATCH(Database!C6240,Currecny_M!$A$1:$P$1,0),FALSE)</f>
        <v>2.4700000000000002</v>
      </c>
      <c r="J6240" s="82">
        <f t="shared" si="292"/>
        <v>3.8210900000000003</v>
      </c>
      <c r="K6240" s="39">
        <f>VLOOKUP('Cover page'!$B$6,Currecny_M!$A$1:$P$10,MATCH(Database!C6240,Currecny_M!$A$1:$P$1,0),FALSE)</f>
        <v>1</v>
      </c>
      <c r="L6240" s="82">
        <f t="shared" si="293"/>
        <v>3.8210900000000003</v>
      </c>
      <c r="M6240" s="82">
        <f>((E6240/$F$1)*VLOOKUP(N6240,Currecny_M!$A$1:$P$10,MATCH(Database!C6240,Currecny_M!$A$1:$P$1,0),FALSE))/VLOOKUP('Cover page'!$B$6,Currecny_M!$A$1:$P$10,MATCH(Database!C6240,Currecny_M!$A$1:$P$1,0),FALSE)</f>
        <v>3.8210900000000003</v>
      </c>
      <c r="N6240" s="6" t="str">
        <f>VLOOKUP(B6240,Master!$A$2:$C$11,3,FALSE)</f>
        <v>Thai</v>
      </c>
      <c r="O6240" s="6" t="str">
        <f>VLOOKUP(B6240,Master!$A$2:$C$11,2,FALSE)</f>
        <v>Asia</v>
      </c>
      <c r="Q6240" s="39" t="str">
        <f>VLOOKUP(D6240,GL_Master!$A$1:$D$80,2,FALSE)</f>
        <v>PL</v>
      </c>
      <c r="R6240" s="39" t="str">
        <f>VLOOKUP(D6240,GL_Master!$A$1:$D$80,3,FALSE)</f>
        <v>Travelling and conveyance</v>
      </c>
      <c r="S6240" s="39" t="str">
        <f>VLOOKUP(D6240,GL_Master!$A$1:$D$80,4,FALSE)</f>
        <v>Travelling , hotel lodging</v>
      </c>
    </row>
    <row r="6241" spans="1:19" x14ac:dyDescent="0.25">
      <c r="A6241" s="39" t="s">
        <v>262</v>
      </c>
      <c r="B6241" s="39" t="s">
        <v>43</v>
      </c>
      <c r="C6241" s="7">
        <v>44105</v>
      </c>
      <c r="D6241" s="39" t="s">
        <v>111</v>
      </c>
      <c r="E6241" s="39">
        <v>827</v>
      </c>
      <c r="F6241" s="82">
        <f t="shared" si="291"/>
        <v>0.82699999999999996</v>
      </c>
      <c r="G6241" s="39">
        <f>VLOOKUP(N6241,Currecny_M!$A$1:$P$10,2,FALSE)</f>
        <v>2.35</v>
      </c>
      <c r="H6241" s="39">
        <f>MATCH(C6241,Currecny_M!$A$1:$P$1,0)</f>
        <v>8</v>
      </c>
      <c r="I6241" s="39">
        <f>VLOOKUP(N6241,Currecny_M!$A$1:$P$10,MATCH(Database!C6241,Currecny_M!$A$1:$P$1,0),FALSE)</f>
        <v>2.4700000000000002</v>
      </c>
      <c r="J6241" s="82">
        <f t="shared" si="292"/>
        <v>2.0426899999999999</v>
      </c>
      <c r="K6241" s="39">
        <f>VLOOKUP('Cover page'!$B$6,Currecny_M!$A$1:$P$10,MATCH(Database!C6241,Currecny_M!$A$1:$P$1,0),FALSE)</f>
        <v>1</v>
      </c>
      <c r="L6241" s="82">
        <f t="shared" si="293"/>
        <v>2.0426899999999999</v>
      </c>
      <c r="M6241" s="82">
        <f>((E6241/$F$1)*VLOOKUP(N6241,Currecny_M!$A$1:$P$10,MATCH(Database!C6241,Currecny_M!$A$1:$P$1,0),FALSE))/VLOOKUP('Cover page'!$B$6,Currecny_M!$A$1:$P$10,MATCH(Database!C6241,Currecny_M!$A$1:$P$1,0),FALSE)</f>
        <v>2.0426899999999999</v>
      </c>
      <c r="N6241" s="6" t="str">
        <f>VLOOKUP(B6241,Master!$A$2:$C$11,3,FALSE)</f>
        <v>Thai</v>
      </c>
      <c r="O6241" s="6" t="str">
        <f>VLOOKUP(B6241,Master!$A$2:$C$11,2,FALSE)</f>
        <v>Asia</v>
      </c>
      <c r="Q6241" s="39" t="str">
        <f>VLOOKUP(D6241,GL_Master!$A$1:$D$80,2,FALSE)</f>
        <v>PL</v>
      </c>
      <c r="R6241" s="39" t="str">
        <f>VLOOKUP(D6241,GL_Master!$A$1:$D$80,3,FALSE)</f>
        <v>Legal &amp; Professional expenses</v>
      </c>
      <c r="S6241" s="39" t="str">
        <f>VLOOKUP(D6241,GL_Master!$A$1:$D$80,4,FALSE)</f>
        <v>Professional Fees - Others</v>
      </c>
    </row>
    <row r="6242" spans="1:19" x14ac:dyDescent="0.25">
      <c r="A6242" s="39" t="s">
        <v>262</v>
      </c>
      <c r="B6242" s="39" t="s">
        <v>43</v>
      </c>
      <c r="C6242" s="7">
        <v>44136</v>
      </c>
      <c r="D6242" s="39" t="s">
        <v>112</v>
      </c>
      <c r="E6242" s="39">
        <v>8119</v>
      </c>
      <c r="F6242" s="82">
        <f t="shared" si="291"/>
        <v>8.1189999999999998</v>
      </c>
      <c r="G6242" s="39">
        <f>VLOOKUP(N6242,Currecny_M!$A$1:$P$10,2,FALSE)</f>
        <v>2.35</v>
      </c>
      <c r="H6242" s="39">
        <f>MATCH(C6242,Currecny_M!$A$1:$P$1,0)</f>
        <v>9</v>
      </c>
      <c r="I6242" s="39">
        <f>VLOOKUP(N6242,Currecny_M!$A$1:$P$10,MATCH(Database!C6242,Currecny_M!$A$1:$P$1,0),FALSE)</f>
        <v>2.4900000000000002</v>
      </c>
      <c r="J6242" s="82">
        <f t="shared" si="292"/>
        <v>20.21631</v>
      </c>
      <c r="K6242" s="39">
        <f>VLOOKUP('Cover page'!$B$6,Currecny_M!$A$1:$P$10,MATCH(Database!C6242,Currecny_M!$A$1:$P$1,0),FALSE)</f>
        <v>1</v>
      </c>
      <c r="L6242" s="82">
        <f t="shared" si="293"/>
        <v>20.21631</v>
      </c>
      <c r="M6242" s="82">
        <f>((E6242/$F$1)*VLOOKUP(N6242,Currecny_M!$A$1:$P$10,MATCH(Database!C6242,Currecny_M!$A$1:$P$1,0),FALSE))/VLOOKUP('Cover page'!$B$6,Currecny_M!$A$1:$P$10,MATCH(Database!C6242,Currecny_M!$A$1:$P$1,0),FALSE)</f>
        <v>20.21631</v>
      </c>
      <c r="N6242" s="6" t="str">
        <f>VLOOKUP(B6242,Master!$A$2:$C$11,3,FALSE)</f>
        <v>Thai</v>
      </c>
      <c r="O6242" s="6" t="str">
        <f>VLOOKUP(B6242,Master!$A$2:$C$11,2,FALSE)</f>
        <v>Asia</v>
      </c>
      <c r="Q6242" s="39" t="str">
        <f>VLOOKUP(D6242,GL_Master!$A$1:$D$80,2,FALSE)</f>
        <v>PL</v>
      </c>
      <c r="R6242" s="39" t="str">
        <f>VLOOKUP(D6242,GL_Master!$A$1:$D$80,3,FALSE)</f>
        <v>Finance Cost</v>
      </c>
      <c r="S6242" s="39" t="str">
        <f>VLOOKUP(D6242,GL_Master!$A$1:$D$80,4,FALSE)</f>
        <v>Interest expense</v>
      </c>
    </row>
    <row r="6243" spans="1:19" x14ac:dyDescent="0.25">
      <c r="A6243" s="39" t="s">
        <v>262</v>
      </c>
      <c r="B6243" s="39" t="s">
        <v>43</v>
      </c>
      <c r="C6243" s="7">
        <v>44136</v>
      </c>
      <c r="D6243" s="39" t="s">
        <v>25</v>
      </c>
      <c r="E6243" s="39">
        <v>74451</v>
      </c>
      <c r="F6243" s="82">
        <f t="shared" si="291"/>
        <v>74.450999999999993</v>
      </c>
      <c r="G6243" s="39">
        <f>VLOOKUP(N6243,Currecny_M!$A$1:$P$10,2,FALSE)</f>
        <v>2.35</v>
      </c>
      <c r="H6243" s="39">
        <f>MATCH(C6243,Currecny_M!$A$1:$P$1,0)</f>
        <v>9</v>
      </c>
      <c r="I6243" s="39">
        <f>VLOOKUP(N6243,Currecny_M!$A$1:$P$10,MATCH(Database!C6243,Currecny_M!$A$1:$P$1,0),FALSE)</f>
        <v>2.4900000000000002</v>
      </c>
      <c r="J6243" s="82">
        <f t="shared" si="292"/>
        <v>185.38299000000001</v>
      </c>
      <c r="K6243" s="39">
        <f>VLOOKUP('Cover page'!$B$6,Currecny_M!$A$1:$P$10,MATCH(Database!C6243,Currecny_M!$A$1:$P$1,0),FALSE)</f>
        <v>1</v>
      </c>
      <c r="L6243" s="82">
        <f t="shared" si="293"/>
        <v>185.38299000000001</v>
      </c>
      <c r="M6243" s="82">
        <f>((E6243/$F$1)*VLOOKUP(N6243,Currecny_M!$A$1:$P$10,MATCH(Database!C6243,Currecny_M!$A$1:$P$1,0),FALSE))/VLOOKUP('Cover page'!$B$6,Currecny_M!$A$1:$P$10,MATCH(Database!C6243,Currecny_M!$A$1:$P$1,0),FALSE)</f>
        <v>185.38299000000001</v>
      </c>
      <c r="N6243" s="6" t="str">
        <f>VLOOKUP(B6243,Master!$A$2:$C$11,3,FALSE)</f>
        <v>Thai</v>
      </c>
      <c r="O6243" s="6" t="str">
        <f>VLOOKUP(B6243,Master!$A$2:$C$11,2,FALSE)</f>
        <v>Asia</v>
      </c>
      <c r="Q6243" s="39" t="str">
        <f>VLOOKUP(D6243,GL_Master!$A$1:$D$80,2,FALSE)</f>
        <v>PL</v>
      </c>
      <c r="R6243" s="39" t="str">
        <f>VLOOKUP(D6243,GL_Master!$A$1:$D$80,3,FALSE)</f>
        <v>Depreciation</v>
      </c>
      <c r="S6243" s="39" t="str">
        <f>VLOOKUP(D6243,GL_Master!$A$1:$D$80,4,FALSE)</f>
        <v>Depreciation</v>
      </c>
    </row>
    <row r="6244" spans="1:19" x14ac:dyDescent="0.25">
      <c r="A6244" s="39" t="s">
        <v>262</v>
      </c>
      <c r="B6244" s="39" t="s">
        <v>43</v>
      </c>
      <c r="C6244" s="7">
        <v>44136</v>
      </c>
      <c r="D6244" s="39" t="s">
        <v>51</v>
      </c>
      <c r="E6244" s="39">
        <v>-765957</v>
      </c>
      <c r="F6244" s="82">
        <f t="shared" si="291"/>
        <v>-765.95699999999999</v>
      </c>
      <c r="G6244" s="39">
        <f>VLOOKUP(N6244,Currecny_M!$A$1:$P$10,2,FALSE)</f>
        <v>2.35</v>
      </c>
      <c r="H6244" s="39">
        <f>MATCH(C6244,Currecny_M!$A$1:$P$1,0)</f>
        <v>9</v>
      </c>
      <c r="I6244" s="39">
        <f>VLOOKUP(N6244,Currecny_M!$A$1:$P$10,MATCH(Database!C6244,Currecny_M!$A$1:$P$1,0),FALSE)</f>
        <v>2.4900000000000002</v>
      </c>
      <c r="J6244" s="82">
        <f t="shared" si="292"/>
        <v>-1907.2329300000001</v>
      </c>
      <c r="K6244" s="39">
        <f>VLOOKUP('Cover page'!$B$6,Currecny_M!$A$1:$P$10,MATCH(Database!C6244,Currecny_M!$A$1:$P$1,0),FALSE)</f>
        <v>1</v>
      </c>
      <c r="L6244" s="82">
        <f t="shared" si="293"/>
        <v>-1907.2329300000001</v>
      </c>
      <c r="M6244" s="82">
        <f>((E6244/$F$1)*VLOOKUP(N6244,Currecny_M!$A$1:$P$10,MATCH(Database!C6244,Currecny_M!$A$1:$P$1,0),FALSE))/VLOOKUP('Cover page'!$B$6,Currecny_M!$A$1:$P$10,MATCH(Database!C6244,Currecny_M!$A$1:$P$1,0),FALSE)</f>
        <v>-1907.2329300000001</v>
      </c>
      <c r="N6244" s="6" t="str">
        <f>VLOOKUP(B6244,Master!$A$2:$C$11,3,FALSE)</f>
        <v>Thai</v>
      </c>
      <c r="O6244" s="6" t="str">
        <f>VLOOKUP(B6244,Master!$A$2:$C$11,2,FALSE)</f>
        <v>Asia</v>
      </c>
      <c r="Q6244" s="39" t="str">
        <f>VLOOKUP(D6244,GL_Master!$A$1:$D$80,2,FALSE)</f>
        <v>BS</v>
      </c>
      <c r="R6244" s="39" t="str">
        <f>VLOOKUP(D6244,GL_Master!$A$1:$D$80,3,FALSE)</f>
        <v>Share Capital</v>
      </c>
      <c r="S6244" s="39" t="str">
        <f>VLOOKUP(D6244,GL_Master!$A$1:$D$80,4,FALSE)</f>
        <v>Equity shares</v>
      </c>
    </row>
    <row r="6245" spans="1:19" x14ac:dyDescent="0.25">
      <c r="A6245" s="39" t="s">
        <v>262</v>
      </c>
      <c r="B6245" s="39" t="s">
        <v>43</v>
      </c>
      <c r="C6245" s="7">
        <v>44136</v>
      </c>
      <c r="D6245" s="39" t="s">
        <v>52</v>
      </c>
      <c r="E6245" s="39">
        <v>-1467574</v>
      </c>
      <c r="F6245" s="82">
        <f t="shared" si="291"/>
        <v>-1467.5740000000001</v>
      </c>
      <c r="G6245" s="39">
        <f>VLOOKUP(N6245,Currecny_M!$A$1:$P$10,2,FALSE)</f>
        <v>2.35</v>
      </c>
      <c r="H6245" s="39">
        <f>MATCH(C6245,Currecny_M!$A$1:$P$1,0)</f>
        <v>9</v>
      </c>
      <c r="I6245" s="39">
        <f>VLOOKUP(N6245,Currecny_M!$A$1:$P$10,MATCH(Database!C6245,Currecny_M!$A$1:$P$1,0),FALSE)</f>
        <v>2.4900000000000002</v>
      </c>
      <c r="J6245" s="82">
        <f t="shared" si="292"/>
        <v>-3654.2592600000003</v>
      </c>
      <c r="K6245" s="39">
        <f>VLOOKUP('Cover page'!$B$6,Currecny_M!$A$1:$P$10,MATCH(Database!C6245,Currecny_M!$A$1:$P$1,0),FALSE)</f>
        <v>1</v>
      </c>
      <c r="L6245" s="82">
        <f t="shared" si="293"/>
        <v>-3654.2592600000003</v>
      </c>
      <c r="M6245" s="82">
        <f>((E6245/$F$1)*VLOOKUP(N6245,Currecny_M!$A$1:$P$10,MATCH(Database!C6245,Currecny_M!$A$1:$P$1,0),FALSE))/VLOOKUP('Cover page'!$B$6,Currecny_M!$A$1:$P$10,MATCH(Database!C6245,Currecny_M!$A$1:$P$1,0),FALSE)</f>
        <v>-3654.2592600000003</v>
      </c>
      <c r="N6245" s="6" t="str">
        <f>VLOOKUP(B6245,Master!$A$2:$C$11,3,FALSE)</f>
        <v>Thai</v>
      </c>
      <c r="O6245" s="6" t="str">
        <f>VLOOKUP(B6245,Master!$A$2:$C$11,2,FALSE)</f>
        <v>Asia</v>
      </c>
      <c r="Q6245" s="39" t="str">
        <f>VLOOKUP(D6245,GL_Master!$A$1:$D$80,2,FALSE)</f>
        <v>BS</v>
      </c>
      <c r="R6245" s="39" t="str">
        <f>VLOOKUP(D6245,GL_Master!$A$1:$D$80,3,FALSE)</f>
        <v>Reserve and Surplus</v>
      </c>
      <c r="S6245" s="39" t="str">
        <f>VLOOKUP(D6245,GL_Master!$A$1:$D$80,4,FALSE)</f>
        <v>Reserves at the commencement of the year</v>
      </c>
    </row>
    <row r="6246" spans="1:19" x14ac:dyDescent="0.25">
      <c r="A6246" s="39" t="s">
        <v>262</v>
      </c>
      <c r="B6246" s="39" t="s">
        <v>43</v>
      </c>
      <c r="C6246" s="7">
        <v>44136</v>
      </c>
      <c r="D6246" s="39" t="s">
        <v>53</v>
      </c>
      <c r="E6246" s="39">
        <v>-43598</v>
      </c>
      <c r="F6246" s="82">
        <f t="shared" si="291"/>
        <v>-43.597999999999999</v>
      </c>
      <c r="G6246" s="39">
        <f>VLOOKUP(N6246,Currecny_M!$A$1:$P$10,2,FALSE)</f>
        <v>2.35</v>
      </c>
      <c r="H6246" s="39">
        <f>MATCH(C6246,Currecny_M!$A$1:$P$1,0)</f>
        <v>9</v>
      </c>
      <c r="I6246" s="39">
        <f>VLOOKUP(N6246,Currecny_M!$A$1:$P$10,MATCH(Database!C6246,Currecny_M!$A$1:$P$1,0),FALSE)</f>
        <v>2.4900000000000002</v>
      </c>
      <c r="J6246" s="82">
        <f t="shared" si="292"/>
        <v>-108.55902</v>
      </c>
      <c r="K6246" s="39">
        <f>VLOOKUP('Cover page'!$B$6,Currecny_M!$A$1:$P$10,MATCH(Database!C6246,Currecny_M!$A$1:$P$1,0),FALSE)</f>
        <v>1</v>
      </c>
      <c r="L6246" s="82">
        <f t="shared" si="293"/>
        <v>-108.55902</v>
      </c>
      <c r="M6246" s="82">
        <f>((E6246/$F$1)*VLOOKUP(N6246,Currecny_M!$A$1:$P$10,MATCH(Database!C6246,Currecny_M!$A$1:$P$1,0),FALSE))/VLOOKUP('Cover page'!$B$6,Currecny_M!$A$1:$P$10,MATCH(Database!C6246,Currecny_M!$A$1:$P$1,0),FALSE)</f>
        <v>-108.55902</v>
      </c>
      <c r="N6246" s="6" t="str">
        <f>VLOOKUP(B6246,Master!$A$2:$C$11,3,FALSE)</f>
        <v>Thai</v>
      </c>
      <c r="O6246" s="6" t="str">
        <f>VLOOKUP(B6246,Master!$A$2:$C$11,2,FALSE)</f>
        <v>Asia</v>
      </c>
      <c r="Q6246" s="39" t="str">
        <f>VLOOKUP(D6246,GL_Master!$A$1:$D$80,2,FALSE)</f>
        <v>BS</v>
      </c>
      <c r="R6246" s="39" t="str">
        <f>VLOOKUP(D6246,GL_Master!$A$1:$D$80,3,FALSE)</f>
        <v>Loan Fund</v>
      </c>
      <c r="S6246" s="39" t="str">
        <f>VLOOKUP(D6246,GL_Master!$A$1:$D$80,4,FALSE)</f>
        <v>Term Loan</v>
      </c>
    </row>
    <row r="6247" spans="1:19" x14ac:dyDescent="0.25">
      <c r="A6247" s="39" t="s">
        <v>262</v>
      </c>
      <c r="B6247" s="39" t="s">
        <v>43</v>
      </c>
      <c r="C6247" s="7">
        <v>44136</v>
      </c>
      <c r="D6247" s="39" t="s">
        <v>54</v>
      </c>
      <c r="E6247" s="39">
        <v>1578</v>
      </c>
      <c r="F6247" s="82">
        <f t="shared" si="291"/>
        <v>1.5780000000000001</v>
      </c>
      <c r="G6247" s="39">
        <f>VLOOKUP(N6247,Currecny_M!$A$1:$P$10,2,FALSE)</f>
        <v>2.35</v>
      </c>
      <c r="H6247" s="39">
        <f>MATCH(C6247,Currecny_M!$A$1:$P$1,0)</f>
        <v>9</v>
      </c>
      <c r="I6247" s="39">
        <f>VLOOKUP(N6247,Currecny_M!$A$1:$P$10,MATCH(Database!C6247,Currecny_M!$A$1:$P$1,0),FALSE)</f>
        <v>2.4900000000000002</v>
      </c>
      <c r="J6247" s="82">
        <f t="shared" si="292"/>
        <v>3.9292200000000004</v>
      </c>
      <c r="K6247" s="39">
        <f>VLOOKUP('Cover page'!$B$6,Currecny_M!$A$1:$P$10,MATCH(Database!C6247,Currecny_M!$A$1:$P$1,0),FALSE)</f>
        <v>1</v>
      </c>
      <c r="L6247" s="82">
        <f t="shared" si="293"/>
        <v>3.9292200000000004</v>
      </c>
      <c r="M6247" s="82">
        <f>((E6247/$F$1)*VLOOKUP(N6247,Currecny_M!$A$1:$P$10,MATCH(Database!C6247,Currecny_M!$A$1:$P$1,0),FALSE))/VLOOKUP('Cover page'!$B$6,Currecny_M!$A$1:$P$10,MATCH(Database!C6247,Currecny_M!$A$1:$P$1,0),FALSE)</f>
        <v>3.9292200000000004</v>
      </c>
      <c r="N6247" s="6" t="str">
        <f>VLOOKUP(B6247,Master!$A$2:$C$11,3,FALSE)</f>
        <v>Thai</v>
      </c>
      <c r="O6247" s="6" t="str">
        <f>VLOOKUP(B6247,Master!$A$2:$C$11,2,FALSE)</f>
        <v>Asia</v>
      </c>
      <c r="Q6247" s="39" t="str">
        <f>VLOOKUP(D6247,GL_Master!$A$1:$D$80,2,FALSE)</f>
        <v>BS</v>
      </c>
      <c r="R6247" s="39" t="str">
        <f>VLOOKUP(D6247,GL_Master!$A$1:$D$80,3,FALSE)</f>
        <v>Trade Payables</v>
      </c>
      <c r="S6247" s="39" t="str">
        <f>VLOOKUP(D6247,GL_Master!$A$1:$D$80,4,FALSE)</f>
        <v>Trade payable</v>
      </c>
    </row>
    <row r="6248" spans="1:19" x14ac:dyDescent="0.25">
      <c r="A6248" s="39" t="s">
        <v>262</v>
      </c>
      <c r="B6248" s="39" t="s">
        <v>43</v>
      </c>
      <c r="C6248" s="7">
        <v>44136</v>
      </c>
      <c r="D6248" s="39" t="s">
        <v>34</v>
      </c>
      <c r="E6248" s="39">
        <v>-42970</v>
      </c>
      <c r="F6248" s="82">
        <f t="shared" si="291"/>
        <v>-42.97</v>
      </c>
      <c r="G6248" s="39">
        <f>VLOOKUP(N6248,Currecny_M!$A$1:$P$10,2,FALSE)</f>
        <v>2.35</v>
      </c>
      <c r="H6248" s="39">
        <f>MATCH(C6248,Currecny_M!$A$1:$P$1,0)</f>
        <v>9</v>
      </c>
      <c r="I6248" s="39">
        <f>VLOOKUP(N6248,Currecny_M!$A$1:$P$10,MATCH(Database!C6248,Currecny_M!$A$1:$P$1,0),FALSE)</f>
        <v>2.4900000000000002</v>
      </c>
      <c r="J6248" s="82">
        <f t="shared" si="292"/>
        <v>-106.9953</v>
      </c>
      <c r="K6248" s="39">
        <f>VLOOKUP('Cover page'!$B$6,Currecny_M!$A$1:$P$10,MATCH(Database!C6248,Currecny_M!$A$1:$P$1,0),FALSE)</f>
        <v>1</v>
      </c>
      <c r="L6248" s="82">
        <f t="shared" si="293"/>
        <v>-106.9953</v>
      </c>
      <c r="M6248" s="82">
        <f>((E6248/$F$1)*VLOOKUP(N6248,Currecny_M!$A$1:$P$10,MATCH(Database!C6248,Currecny_M!$A$1:$P$1,0),FALSE))/VLOOKUP('Cover page'!$B$6,Currecny_M!$A$1:$P$10,MATCH(Database!C6248,Currecny_M!$A$1:$P$1,0),FALSE)</f>
        <v>-106.9953</v>
      </c>
      <c r="N6248" s="6" t="str">
        <f>VLOOKUP(B6248,Master!$A$2:$C$11,3,FALSE)</f>
        <v>Thai</v>
      </c>
      <c r="O6248" s="6" t="str">
        <f>VLOOKUP(B6248,Master!$A$2:$C$11,2,FALSE)</f>
        <v>Asia</v>
      </c>
      <c r="Q6248" s="39" t="str">
        <f>VLOOKUP(D6248,GL_Master!$A$1:$D$80,2,FALSE)</f>
        <v>BS</v>
      </c>
      <c r="R6248" s="39" t="str">
        <f>VLOOKUP(D6248,GL_Master!$A$1:$D$80,3,FALSE)</f>
        <v>Provisions</v>
      </c>
      <c r="S6248" s="39" t="str">
        <f>VLOOKUP(D6248,GL_Master!$A$1:$D$80,4,FALSE)</f>
        <v>Expenses payables</v>
      </c>
    </row>
    <row r="6249" spans="1:19" x14ac:dyDescent="0.25">
      <c r="A6249" s="39" t="s">
        <v>262</v>
      </c>
      <c r="B6249" s="39" t="s">
        <v>43</v>
      </c>
      <c r="C6249" s="7">
        <v>44136</v>
      </c>
      <c r="D6249" s="39" t="s">
        <v>18</v>
      </c>
      <c r="E6249" s="39">
        <v>-24457</v>
      </c>
      <c r="F6249" s="82">
        <f t="shared" si="291"/>
        <v>-24.457000000000001</v>
      </c>
      <c r="G6249" s="39">
        <f>VLOOKUP(N6249,Currecny_M!$A$1:$P$10,2,FALSE)</f>
        <v>2.35</v>
      </c>
      <c r="H6249" s="39">
        <f>MATCH(C6249,Currecny_M!$A$1:$P$1,0)</f>
        <v>9</v>
      </c>
      <c r="I6249" s="39">
        <f>VLOOKUP(N6249,Currecny_M!$A$1:$P$10,MATCH(Database!C6249,Currecny_M!$A$1:$P$1,0),FALSE)</f>
        <v>2.4900000000000002</v>
      </c>
      <c r="J6249" s="82">
        <f t="shared" si="292"/>
        <v>-60.897930000000009</v>
      </c>
      <c r="K6249" s="39">
        <f>VLOOKUP('Cover page'!$B$6,Currecny_M!$A$1:$P$10,MATCH(Database!C6249,Currecny_M!$A$1:$P$1,0),FALSE)</f>
        <v>1</v>
      </c>
      <c r="L6249" s="82">
        <f t="shared" si="293"/>
        <v>-60.897930000000009</v>
      </c>
      <c r="M6249" s="82">
        <f>((E6249/$F$1)*VLOOKUP(N6249,Currecny_M!$A$1:$P$10,MATCH(Database!C6249,Currecny_M!$A$1:$P$1,0),FALSE))/VLOOKUP('Cover page'!$B$6,Currecny_M!$A$1:$P$10,MATCH(Database!C6249,Currecny_M!$A$1:$P$1,0),FALSE)</f>
        <v>-60.897930000000009</v>
      </c>
      <c r="N6249" s="6" t="str">
        <f>VLOOKUP(B6249,Master!$A$2:$C$11,3,FALSE)</f>
        <v>Thai</v>
      </c>
      <c r="O6249" s="6" t="str">
        <f>VLOOKUP(B6249,Master!$A$2:$C$11,2,FALSE)</f>
        <v>Asia</v>
      </c>
      <c r="Q6249" s="39" t="str">
        <f>VLOOKUP(D6249,GL_Master!$A$1:$D$80,2,FALSE)</f>
        <v>BS</v>
      </c>
      <c r="R6249" s="39" t="str">
        <f>VLOOKUP(D6249,GL_Master!$A$1:$D$80,3,FALSE)</f>
        <v>Other current liabilities</v>
      </c>
      <c r="S6249" s="39" t="str">
        <f>VLOOKUP(D6249,GL_Master!$A$1:$D$80,4,FALSE)</f>
        <v>Employee related liabilities</v>
      </c>
    </row>
    <row r="6250" spans="1:19" x14ac:dyDescent="0.25">
      <c r="A6250" s="39" t="s">
        <v>262</v>
      </c>
      <c r="B6250" s="39" t="s">
        <v>43</v>
      </c>
      <c r="C6250" s="7">
        <v>44136</v>
      </c>
      <c r="D6250" s="39" t="s">
        <v>55</v>
      </c>
      <c r="E6250" s="39">
        <v>-3156</v>
      </c>
      <c r="F6250" s="82">
        <f t="shared" si="291"/>
        <v>-3.1560000000000001</v>
      </c>
      <c r="G6250" s="39">
        <f>VLOOKUP(N6250,Currecny_M!$A$1:$P$10,2,FALSE)</f>
        <v>2.35</v>
      </c>
      <c r="H6250" s="39">
        <f>MATCH(C6250,Currecny_M!$A$1:$P$1,0)</f>
        <v>9</v>
      </c>
      <c r="I6250" s="39">
        <f>VLOOKUP(N6250,Currecny_M!$A$1:$P$10,MATCH(Database!C6250,Currecny_M!$A$1:$P$1,0),FALSE)</f>
        <v>2.4900000000000002</v>
      </c>
      <c r="J6250" s="82">
        <f t="shared" si="292"/>
        <v>-7.8584400000000008</v>
      </c>
      <c r="K6250" s="39">
        <f>VLOOKUP('Cover page'!$B$6,Currecny_M!$A$1:$P$10,MATCH(Database!C6250,Currecny_M!$A$1:$P$1,0),FALSE)</f>
        <v>1</v>
      </c>
      <c r="L6250" s="82">
        <f t="shared" si="293"/>
        <v>-7.8584400000000008</v>
      </c>
      <c r="M6250" s="82">
        <f>((E6250/$F$1)*VLOOKUP(N6250,Currecny_M!$A$1:$P$10,MATCH(Database!C6250,Currecny_M!$A$1:$P$1,0),FALSE))/VLOOKUP('Cover page'!$B$6,Currecny_M!$A$1:$P$10,MATCH(Database!C6250,Currecny_M!$A$1:$P$1,0),FALSE)</f>
        <v>-7.8584400000000008</v>
      </c>
      <c r="N6250" s="6" t="str">
        <f>VLOOKUP(B6250,Master!$A$2:$C$11,3,FALSE)</f>
        <v>Thai</v>
      </c>
      <c r="O6250" s="6" t="str">
        <f>VLOOKUP(B6250,Master!$A$2:$C$11,2,FALSE)</f>
        <v>Asia</v>
      </c>
      <c r="Q6250" s="39" t="str">
        <f>VLOOKUP(D6250,GL_Master!$A$1:$D$80,2,FALSE)</f>
        <v>BS</v>
      </c>
      <c r="R6250" s="39" t="str">
        <f>VLOOKUP(D6250,GL_Master!$A$1:$D$80,3,FALSE)</f>
        <v>Other current liabilities</v>
      </c>
      <c r="S6250" s="39" t="str">
        <f>VLOOKUP(D6250,GL_Master!$A$1:$D$80,4,FALSE)</f>
        <v>Security deposit received</v>
      </c>
    </row>
    <row r="6251" spans="1:19" x14ac:dyDescent="0.25">
      <c r="A6251" s="39" t="s">
        <v>262</v>
      </c>
      <c r="B6251" s="39" t="s">
        <v>43</v>
      </c>
      <c r="C6251" s="7">
        <v>44136</v>
      </c>
      <c r="D6251" s="39" t="s">
        <v>56</v>
      </c>
      <c r="E6251" s="39">
        <v>-843</v>
      </c>
      <c r="F6251" s="82">
        <f t="shared" si="291"/>
        <v>-0.84299999999999997</v>
      </c>
      <c r="G6251" s="39">
        <f>VLOOKUP(N6251,Currecny_M!$A$1:$P$10,2,FALSE)</f>
        <v>2.35</v>
      </c>
      <c r="H6251" s="39">
        <f>MATCH(C6251,Currecny_M!$A$1:$P$1,0)</f>
        <v>9</v>
      </c>
      <c r="I6251" s="39">
        <f>VLOOKUP(N6251,Currecny_M!$A$1:$P$10,MATCH(Database!C6251,Currecny_M!$A$1:$P$1,0),FALSE)</f>
        <v>2.4900000000000002</v>
      </c>
      <c r="J6251" s="82">
        <f t="shared" si="292"/>
        <v>-2.0990700000000002</v>
      </c>
      <c r="K6251" s="39">
        <f>VLOOKUP('Cover page'!$B$6,Currecny_M!$A$1:$P$10,MATCH(Database!C6251,Currecny_M!$A$1:$P$1,0),FALSE)</f>
        <v>1</v>
      </c>
      <c r="L6251" s="82">
        <f t="shared" si="293"/>
        <v>-2.0990700000000002</v>
      </c>
      <c r="M6251" s="82">
        <f>((E6251/$F$1)*VLOOKUP(N6251,Currecny_M!$A$1:$P$10,MATCH(Database!C6251,Currecny_M!$A$1:$P$1,0),FALSE))/VLOOKUP('Cover page'!$B$6,Currecny_M!$A$1:$P$10,MATCH(Database!C6251,Currecny_M!$A$1:$P$1,0),FALSE)</f>
        <v>-2.0990700000000002</v>
      </c>
      <c r="N6251" s="6" t="str">
        <f>VLOOKUP(B6251,Master!$A$2:$C$11,3,FALSE)</f>
        <v>Thai</v>
      </c>
      <c r="O6251" s="6" t="str">
        <f>VLOOKUP(B6251,Master!$A$2:$C$11,2,FALSE)</f>
        <v>Asia</v>
      </c>
      <c r="Q6251" s="39" t="str">
        <f>VLOOKUP(D6251,GL_Master!$A$1:$D$80,2,FALSE)</f>
        <v>BS</v>
      </c>
      <c r="R6251" s="39" t="str">
        <f>VLOOKUP(D6251,GL_Master!$A$1:$D$80,3,FALSE)</f>
        <v>Other Tax Payables</v>
      </c>
      <c r="S6251" s="39" t="str">
        <f>VLOOKUP(D6251,GL_Master!$A$1:$D$80,4,FALSE)</f>
        <v>Tax deducted at source payable</v>
      </c>
    </row>
    <row r="6252" spans="1:19" x14ac:dyDescent="0.25">
      <c r="A6252" s="39" t="s">
        <v>262</v>
      </c>
      <c r="B6252" s="39" t="s">
        <v>43</v>
      </c>
      <c r="C6252" s="7">
        <v>44136</v>
      </c>
      <c r="D6252" s="39" t="s">
        <v>57</v>
      </c>
      <c r="E6252" s="39">
        <v>-7031</v>
      </c>
      <c r="F6252" s="82">
        <f t="shared" si="291"/>
        <v>-7.0309999999999997</v>
      </c>
      <c r="G6252" s="39">
        <f>VLOOKUP(N6252,Currecny_M!$A$1:$P$10,2,FALSE)</f>
        <v>2.35</v>
      </c>
      <c r="H6252" s="39">
        <f>MATCH(C6252,Currecny_M!$A$1:$P$1,0)</f>
        <v>9</v>
      </c>
      <c r="I6252" s="39">
        <f>VLOOKUP(N6252,Currecny_M!$A$1:$P$10,MATCH(Database!C6252,Currecny_M!$A$1:$P$1,0),FALSE)</f>
        <v>2.4900000000000002</v>
      </c>
      <c r="J6252" s="82">
        <f t="shared" si="292"/>
        <v>-17.507190000000001</v>
      </c>
      <c r="K6252" s="39">
        <f>VLOOKUP('Cover page'!$B$6,Currecny_M!$A$1:$P$10,MATCH(Database!C6252,Currecny_M!$A$1:$P$1,0),FALSE)</f>
        <v>1</v>
      </c>
      <c r="L6252" s="82">
        <f t="shared" si="293"/>
        <v>-17.507190000000001</v>
      </c>
      <c r="M6252" s="82">
        <f>((E6252/$F$1)*VLOOKUP(N6252,Currecny_M!$A$1:$P$10,MATCH(Database!C6252,Currecny_M!$A$1:$P$1,0),FALSE))/VLOOKUP('Cover page'!$B$6,Currecny_M!$A$1:$P$10,MATCH(Database!C6252,Currecny_M!$A$1:$P$1,0),FALSE)</f>
        <v>-17.507190000000001</v>
      </c>
      <c r="N6252" s="6" t="str">
        <f>VLOOKUP(B6252,Master!$A$2:$C$11,3,FALSE)</f>
        <v>Thai</v>
      </c>
      <c r="O6252" s="6" t="str">
        <f>VLOOKUP(B6252,Master!$A$2:$C$11,2,FALSE)</f>
        <v>Asia</v>
      </c>
      <c r="Q6252" s="39" t="str">
        <f>VLOOKUP(D6252,GL_Master!$A$1:$D$80,2,FALSE)</f>
        <v>BS</v>
      </c>
      <c r="R6252" s="39" t="str">
        <f>VLOOKUP(D6252,GL_Master!$A$1:$D$80,3,FALSE)</f>
        <v>Other Tax Payables</v>
      </c>
      <c r="S6252" s="39" t="str">
        <f>VLOOKUP(D6252,GL_Master!$A$1:$D$80,4,FALSE)</f>
        <v>Tax deducted at source payable</v>
      </c>
    </row>
    <row r="6253" spans="1:19" x14ac:dyDescent="0.25">
      <c r="A6253" s="39" t="s">
        <v>262</v>
      </c>
      <c r="B6253" s="39" t="s">
        <v>43</v>
      </c>
      <c r="C6253" s="7">
        <v>44136</v>
      </c>
      <c r="D6253" s="39" t="s">
        <v>58</v>
      </c>
      <c r="E6253" s="39">
        <v>-53127</v>
      </c>
      <c r="F6253" s="82">
        <f t="shared" si="291"/>
        <v>-53.127000000000002</v>
      </c>
      <c r="G6253" s="39">
        <f>VLOOKUP(N6253,Currecny_M!$A$1:$P$10,2,FALSE)</f>
        <v>2.35</v>
      </c>
      <c r="H6253" s="39">
        <f>MATCH(C6253,Currecny_M!$A$1:$P$1,0)</f>
        <v>9</v>
      </c>
      <c r="I6253" s="39">
        <f>VLOOKUP(N6253,Currecny_M!$A$1:$P$10,MATCH(Database!C6253,Currecny_M!$A$1:$P$1,0),FALSE)</f>
        <v>2.4900000000000002</v>
      </c>
      <c r="J6253" s="82">
        <f t="shared" si="292"/>
        <v>-132.28623000000002</v>
      </c>
      <c r="K6253" s="39">
        <f>VLOOKUP('Cover page'!$B$6,Currecny_M!$A$1:$P$10,MATCH(Database!C6253,Currecny_M!$A$1:$P$1,0),FALSE)</f>
        <v>1</v>
      </c>
      <c r="L6253" s="82">
        <f t="shared" si="293"/>
        <v>-132.28623000000002</v>
      </c>
      <c r="M6253" s="82">
        <f>((E6253/$F$1)*VLOOKUP(N6253,Currecny_M!$A$1:$P$10,MATCH(Database!C6253,Currecny_M!$A$1:$P$1,0),FALSE))/VLOOKUP('Cover page'!$B$6,Currecny_M!$A$1:$P$10,MATCH(Database!C6253,Currecny_M!$A$1:$P$1,0),FALSE)</f>
        <v>-132.28623000000002</v>
      </c>
      <c r="N6253" s="6" t="str">
        <f>VLOOKUP(B6253,Master!$A$2:$C$11,3,FALSE)</f>
        <v>Thai</v>
      </c>
      <c r="O6253" s="6" t="str">
        <f>VLOOKUP(B6253,Master!$A$2:$C$11,2,FALSE)</f>
        <v>Asia</v>
      </c>
      <c r="Q6253" s="39" t="str">
        <f>VLOOKUP(D6253,GL_Master!$A$1:$D$80,2,FALSE)</f>
        <v>BS</v>
      </c>
      <c r="R6253" s="39" t="str">
        <f>VLOOKUP(D6253,GL_Master!$A$1:$D$80,3,FALSE)</f>
        <v>Long-term provisions</v>
      </c>
      <c r="S6253" s="39" t="str">
        <f>VLOOKUP(D6253,GL_Master!$A$1:$D$80,4,FALSE)</f>
        <v>Provision for gratuity</v>
      </c>
    </row>
    <row r="6254" spans="1:19" x14ac:dyDescent="0.25">
      <c r="A6254" s="39" t="s">
        <v>262</v>
      </c>
      <c r="B6254" s="39" t="s">
        <v>43</v>
      </c>
      <c r="C6254" s="7">
        <v>44136</v>
      </c>
      <c r="D6254" s="39" t="s">
        <v>59</v>
      </c>
      <c r="E6254" s="39">
        <v>-22435</v>
      </c>
      <c r="F6254" s="82">
        <f t="shared" si="291"/>
        <v>-22.434999999999999</v>
      </c>
      <c r="G6254" s="39">
        <f>VLOOKUP(N6254,Currecny_M!$A$1:$P$10,2,FALSE)</f>
        <v>2.35</v>
      </c>
      <c r="H6254" s="39">
        <f>MATCH(C6254,Currecny_M!$A$1:$P$1,0)</f>
        <v>9</v>
      </c>
      <c r="I6254" s="39">
        <f>VLOOKUP(N6254,Currecny_M!$A$1:$P$10,MATCH(Database!C6254,Currecny_M!$A$1:$P$1,0),FALSE)</f>
        <v>2.4900000000000002</v>
      </c>
      <c r="J6254" s="82">
        <f t="shared" si="292"/>
        <v>-55.863150000000005</v>
      </c>
      <c r="K6254" s="39">
        <f>VLOOKUP('Cover page'!$B$6,Currecny_M!$A$1:$P$10,MATCH(Database!C6254,Currecny_M!$A$1:$P$1,0),FALSE)</f>
        <v>1</v>
      </c>
      <c r="L6254" s="82">
        <f t="shared" si="293"/>
        <v>-55.863150000000005</v>
      </c>
      <c r="M6254" s="82">
        <f>((E6254/$F$1)*VLOOKUP(N6254,Currecny_M!$A$1:$P$10,MATCH(Database!C6254,Currecny_M!$A$1:$P$1,0),FALSE))/VLOOKUP('Cover page'!$B$6,Currecny_M!$A$1:$P$10,MATCH(Database!C6254,Currecny_M!$A$1:$P$1,0),FALSE)</f>
        <v>-55.863150000000005</v>
      </c>
      <c r="N6254" s="6" t="str">
        <f>VLOOKUP(B6254,Master!$A$2:$C$11,3,FALSE)</f>
        <v>Thai</v>
      </c>
      <c r="O6254" s="6" t="str">
        <f>VLOOKUP(B6254,Master!$A$2:$C$11,2,FALSE)</f>
        <v>Asia</v>
      </c>
      <c r="Q6254" s="39" t="str">
        <f>VLOOKUP(D6254,GL_Master!$A$1:$D$80,2,FALSE)</f>
        <v>BS</v>
      </c>
      <c r="R6254" s="39" t="str">
        <f>VLOOKUP(D6254,GL_Master!$A$1:$D$80,3,FALSE)</f>
        <v>Long-term provisions</v>
      </c>
      <c r="S6254" s="39" t="str">
        <f>VLOOKUP(D6254,GL_Master!$A$1:$D$80,4,FALSE)</f>
        <v>Provision for leave encashment</v>
      </c>
    </row>
    <row r="6255" spans="1:19" x14ac:dyDescent="0.25">
      <c r="A6255" s="39" t="s">
        <v>262</v>
      </c>
      <c r="B6255" s="39" t="s">
        <v>43</v>
      </c>
      <c r="C6255" s="7">
        <v>44136</v>
      </c>
      <c r="D6255" s="39" t="s">
        <v>60</v>
      </c>
      <c r="E6255" s="39">
        <v>-6373</v>
      </c>
      <c r="F6255" s="82">
        <f t="shared" si="291"/>
        <v>-6.3730000000000002</v>
      </c>
      <c r="G6255" s="39">
        <f>VLOOKUP(N6255,Currecny_M!$A$1:$P$10,2,FALSE)</f>
        <v>2.35</v>
      </c>
      <c r="H6255" s="39">
        <f>MATCH(C6255,Currecny_M!$A$1:$P$1,0)</f>
        <v>9</v>
      </c>
      <c r="I6255" s="39">
        <f>VLOOKUP(N6255,Currecny_M!$A$1:$P$10,MATCH(Database!C6255,Currecny_M!$A$1:$P$1,0),FALSE)</f>
        <v>2.4900000000000002</v>
      </c>
      <c r="J6255" s="82">
        <f t="shared" si="292"/>
        <v>-15.868770000000001</v>
      </c>
      <c r="K6255" s="39">
        <f>VLOOKUP('Cover page'!$B$6,Currecny_M!$A$1:$P$10,MATCH(Database!C6255,Currecny_M!$A$1:$P$1,0),FALSE)</f>
        <v>1</v>
      </c>
      <c r="L6255" s="82">
        <f t="shared" si="293"/>
        <v>-15.868770000000001</v>
      </c>
      <c r="M6255" s="82">
        <f>((E6255/$F$1)*VLOOKUP(N6255,Currecny_M!$A$1:$P$10,MATCH(Database!C6255,Currecny_M!$A$1:$P$1,0),FALSE))/VLOOKUP('Cover page'!$B$6,Currecny_M!$A$1:$P$10,MATCH(Database!C6255,Currecny_M!$A$1:$P$1,0),FALSE)</f>
        <v>-15.868770000000001</v>
      </c>
      <c r="N6255" s="6" t="str">
        <f>VLOOKUP(B6255,Master!$A$2:$C$11,3,FALSE)</f>
        <v>Thai</v>
      </c>
      <c r="O6255" s="6" t="str">
        <f>VLOOKUP(B6255,Master!$A$2:$C$11,2,FALSE)</f>
        <v>Asia</v>
      </c>
      <c r="Q6255" s="39" t="str">
        <f>VLOOKUP(D6255,GL_Master!$A$1:$D$80,2,FALSE)</f>
        <v>BS</v>
      </c>
      <c r="R6255" s="39" t="str">
        <f>VLOOKUP(D6255,GL_Master!$A$1:$D$80,3,FALSE)</f>
        <v>Trade Payables</v>
      </c>
      <c r="S6255" s="39" t="str">
        <f>VLOOKUP(D6255,GL_Master!$A$1:$D$80,4,FALSE)</f>
        <v>Trade payable</v>
      </c>
    </row>
    <row r="6256" spans="1:19" x14ac:dyDescent="0.25">
      <c r="A6256" s="39" t="s">
        <v>262</v>
      </c>
      <c r="B6256" s="39" t="s">
        <v>43</v>
      </c>
      <c r="C6256" s="7">
        <v>44136</v>
      </c>
      <c r="D6256" s="39" t="s">
        <v>61</v>
      </c>
      <c r="E6256" s="39">
        <v>-70774</v>
      </c>
      <c r="F6256" s="82">
        <f t="shared" si="291"/>
        <v>-70.774000000000001</v>
      </c>
      <c r="G6256" s="39">
        <f>VLOOKUP(N6256,Currecny_M!$A$1:$P$10,2,FALSE)</f>
        <v>2.35</v>
      </c>
      <c r="H6256" s="39">
        <f>MATCH(C6256,Currecny_M!$A$1:$P$1,0)</f>
        <v>9</v>
      </c>
      <c r="I6256" s="39">
        <f>VLOOKUP(N6256,Currecny_M!$A$1:$P$10,MATCH(Database!C6256,Currecny_M!$A$1:$P$1,0),FALSE)</f>
        <v>2.4900000000000002</v>
      </c>
      <c r="J6256" s="82">
        <f t="shared" si="292"/>
        <v>-176.22726000000003</v>
      </c>
      <c r="K6256" s="39">
        <f>VLOOKUP('Cover page'!$B$6,Currecny_M!$A$1:$P$10,MATCH(Database!C6256,Currecny_M!$A$1:$P$1,0),FALSE)</f>
        <v>1</v>
      </c>
      <c r="L6256" s="82">
        <f t="shared" si="293"/>
        <v>-176.22726000000003</v>
      </c>
      <c r="M6256" s="82">
        <f>((E6256/$F$1)*VLOOKUP(N6256,Currecny_M!$A$1:$P$10,MATCH(Database!C6256,Currecny_M!$A$1:$P$1,0),FALSE))/VLOOKUP('Cover page'!$B$6,Currecny_M!$A$1:$P$10,MATCH(Database!C6256,Currecny_M!$A$1:$P$1,0),FALSE)</f>
        <v>-176.22726000000003</v>
      </c>
      <c r="N6256" s="6" t="str">
        <f>VLOOKUP(B6256,Master!$A$2:$C$11,3,FALSE)</f>
        <v>Thai</v>
      </c>
      <c r="O6256" s="6" t="str">
        <f>VLOOKUP(B6256,Master!$A$2:$C$11,2,FALSE)</f>
        <v>Asia</v>
      </c>
      <c r="Q6256" s="39" t="str">
        <f>VLOOKUP(D6256,GL_Master!$A$1:$D$80,2,FALSE)</f>
        <v>BS</v>
      </c>
      <c r="R6256" s="39" t="str">
        <f>VLOOKUP(D6256,GL_Master!$A$1:$D$80,3,FALSE)</f>
        <v>Provisions</v>
      </c>
      <c r="S6256" s="39" t="str">
        <f>VLOOKUP(D6256,GL_Master!$A$1:$D$80,4,FALSE)</f>
        <v>Provision for doubtful assets</v>
      </c>
    </row>
    <row r="6257" spans="1:19" x14ac:dyDescent="0.25">
      <c r="A6257" s="39" t="s">
        <v>262</v>
      </c>
      <c r="B6257" s="39" t="s">
        <v>43</v>
      </c>
      <c r="C6257" s="7">
        <v>44136</v>
      </c>
      <c r="D6257" s="39" t="s">
        <v>62</v>
      </c>
      <c r="E6257" s="39">
        <v>-2413</v>
      </c>
      <c r="F6257" s="82">
        <f t="shared" si="291"/>
        <v>-2.4129999999999998</v>
      </c>
      <c r="G6257" s="39">
        <f>VLOOKUP(N6257,Currecny_M!$A$1:$P$10,2,FALSE)</f>
        <v>2.35</v>
      </c>
      <c r="H6257" s="39">
        <f>MATCH(C6257,Currecny_M!$A$1:$P$1,0)</f>
        <v>9</v>
      </c>
      <c r="I6257" s="39">
        <f>VLOOKUP(N6257,Currecny_M!$A$1:$P$10,MATCH(Database!C6257,Currecny_M!$A$1:$P$1,0),FALSE)</f>
        <v>2.4900000000000002</v>
      </c>
      <c r="J6257" s="82">
        <f t="shared" si="292"/>
        <v>-6.0083700000000002</v>
      </c>
      <c r="K6257" s="39">
        <f>VLOOKUP('Cover page'!$B$6,Currecny_M!$A$1:$P$10,MATCH(Database!C6257,Currecny_M!$A$1:$P$1,0),FALSE)</f>
        <v>1</v>
      </c>
      <c r="L6257" s="82">
        <f t="shared" si="293"/>
        <v>-6.0083700000000002</v>
      </c>
      <c r="M6257" s="82">
        <f>((E6257/$F$1)*VLOOKUP(N6257,Currecny_M!$A$1:$P$10,MATCH(Database!C6257,Currecny_M!$A$1:$P$1,0),FALSE))/VLOOKUP('Cover page'!$B$6,Currecny_M!$A$1:$P$10,MATCH(Database!C6257,Currecny_M!$A$1:$P$1,0),FALSE)</f>
        <v>-6.0083700000000002</v>
      </c>
      <c r="N6257" s="6" t="str">
        <f>VLOOKUP(B6257,Master!$A$2:$C$11,3,FALSE)</f>
        <v>Thai</v>
      </c>
      <c r="O6257" s="6" t="str">
        <f>VLOOKUP(B6257,Master!$A$2:$C$11,2,FALSE)</f>
        <v>Asia</v>
      </c>
      <c r="Q6257" s="39" t="str">
        <f>VLOOKUP(D6257,GL_Master!$A$1:$D$80,2,FALSE)</f>
        <v>BS</v>
      </c>
      <c r="R6257" s="39" t="str">
        <f>VLOOKUP(D6257,GL_Master!$A$1:$D$80,3,FALSE)</f>
        <v>Provisions</v>
      </c>
      <c r="S6257" s="39" t="str">
        <f>VLOOKUP(D6257,GL_Master!$A$1:$D$80,4,FALSE)</f>
        <v>Provision for Insurance</v>
      </c>
    </row>
    <row r="6258" spans="1:19" x14ac:dyDescent="0.25">
      <c r="A6258" s="39" t="s">
        <v>262</v>
      </c>
      <c r="B6258" s="39" t="s">
        <v>43</v>
      </c>
      <c r="C6258" s="7">
        <v>44136</v>
      </c>
      <c r="D6258" s="39" t="s">
        <v>63</v>
      </c>
      <c r="E6258" s="39">
        <v>5469</v>
      </c>
      <c r="F6258" s="82">
        <f t="shared" si="291"/>
        <v>5.4690000000000003</v>
      </c>
      <c r="G6258" s="39">
        <f>VLOOKUP(N6258,Currecny_M!$A$1:$P$10,2,FALSE)</f>
        <v>2.35</v>
      </c>
      <c r="H6258" s="39">
        <f>MATCH(C6258,Currecny_M!$A$1:$P$1,0)</f>
        <v>9</v>
      </c>
      <c r="I6258" s="39">
        <f>VLOOKUP(N6258,Currecny_M!$A$1:$P$10,MATCH(Database!C6258,Currecny_M!$A$1:$P$1,0),FALSE)</f>
        <v>2.4900000000000002</v>
      </c>
      <c r="J6258" s="82">
        <f t="shared" si="292"/>
        <v>13.617810000000002</v>
      </c>
      <c r="K6258" s="39">
        <f>VLOOKUP('Cover page'!$B$6,Currecny_M!$A$1:$P$10,MATCH(Database!C6258,Currecny_M!$A$1:$P$1,0),FALSE)</f>
        <v>1</v>
      </c>
      <c r="L6258" s="82">
        <f t="shared" si="293"/>
        <v>13.617810000000002</v>
      </c>
      <c r="M6258" s="82">
        <f>((E6258/$F$1)*VLOOKUP(N6258,Currecny_M!$A$1:$P$10,MATCH(Database!C6258,Currecny_M!$A$1:$P$1,0),FALSE))/VLOOKUP('Cover page'!$B$6,Currecny_M!$A$1:$P$10,MATCH(Database!C6258,Currecny_M!$A$1:$P$1,0),FALSE)</f>
        <v>13.617810000000002</v>
      </c>
      <c r="N6258" s="6" t="str">
        <f>VLOOKUP(B6258,Master!$A$2:$C$11,3,FALSE)</f>
        <v>Thai</v>
      </c>
      <c r="O6258" s="6" t="str">
        <f>VLOOKUP(B6258,Master!$A$2:$C$11,2,FALSE)</f>
        <v>Asia</v>
      </c>
      <c r="Q6258" s="39" t="str">
        <f>VLOOKUP(D6258,GL_Master!$A$1:$D$80,2,FALSE)</f>
        <v>BS</v>
      </c>
      <c r="R6258" s="39" t="str">
        <f>VLOOKUP(D6258,GL_Master!$A$1:$D$80,3,FALSE)</f>
        <v>Gross Block</v>
      </c>
      <c r="S6258" s="39" t="str">
        <f>VLOOKUP(D6258,GL_Master!$A$1:$D$80,4,FALSE)</f>
        <v>Tangible Fixed assets</v>
      </c>
    </row>
    <row r="6259" spans="1:19" x14ac:dyDescent="0.25">
      <c r="A6259" s="39" t="s">
        <v>262</v>
      </c>
      <c r="B6259" s="39" t="s">
        <v>43</v>
      </c>
      <c r="C6259" s="7">
        <v>44136</v>
      </c>
      <c r="D6259" s="39" t="s">
        <v>64</v>
      </c>
      <c r="E6259" s="39">
        <v>337864</v>
      </c>
      <c r="F6259" s="82">
        <f t="shared" si="291"/>
        <v>337.86399999999998</v>
      </c>
      <c r="G6259" s="39">
        <f>VLOOKUP(N6259,Currecny_M!$A$1:$P$10,2,FALSE)</f>
        <v>2.35</v>
      </c>
      <c r="H6259" s="39">
        <f>MATCH(C6259,Currecny_M!$A$1:$P$1,0)</f>
        <v>9</v>
      </c>
      <c r="I6259" s="39">
        <f>VLOOKUP(N6259,Currecny_M!$A$1:$P$10,MATCH(Database!C6259,Currecny_M!$A$1:$P$1,0),FALSE)</f>
        <v>2.4900000000000002</v>
      </c>
      <c r="J6259" s="82">
        <f t="shared" si="292"/>
        <v>841.28136000000006</v>
      </c>
      <c r="K6259" s="39">
        <f>VLOOKUP('Cover page'!$B$6,Currecny_M!$A$1:$P$10,MATCH(Database!C6259,Currecny_M!$A$1:$P$1,0),FALSE)</f>
        <v>1</v>
      </c>
      <c r="L6259" s="82">
        <f t="shared" si="293"/>
        <v>841.28136000000006</v>
      </c>
      <c r="M6259" s="82">
        <f>((E6259/$F$1)*VLOOKUP(N6259,Currecny_M!$A$1:$P$10,MATCH(Database!C6259,Currecny_M!$A$1:$P$1,0),FALSE))/VLOOKUP('Cover page'!$B$6,Currecny_M!$A$1:$P$10,MATCH(Database!C6259,Currecny_M!$A$1:$P$1,0),FALSE)</f>
        <v>841.28136000000006</v>
      </c>
      <c r="N6259" s="6" t="str">
        <f>VLOOKUP(B6259,Master!$A$2:$C$11,3,FALSE)</f>
        <v>Thai</v>
      </c>
      <c r="O6259" s="6" t="str">
        <f>VLOOKUP(B6259,Master!$A$2:$C$11,2,FALSE)</f>
        <v>Asia</v>
      </c>
      <c r="Q6259" s="39" t="str">
        <f>VLOOKUP(D6259,GL_Master!$A$1:$D$80,2,FALSE)</f>
        <v>BS</v>
      </c>
      <c r="R6259" s="39" t="str">
        <f>VLOOKUP(D6259,GL_Master!$A$1:$D$80,3,FALSE)</f>
        <v>Gross Block</v>
      </c>
      <c r="S6259" s="39" t="str">
        <f>VLOOKUP(D6259,GL_Master!$A$1:$D$80,4,FALSE)</f>
        <v>Tangible Fixed assets</v>
      </c>
    </row>
    <row r="6260" spans="1:19" x14ac:dyDescent="0.25">
      <c r="A6260" s="39" t="s">
        <v>262</v>
      </c>
      <c r="B6260" s="39" t="s">
        <v>43</v>
      </c>
      <c r="C6260" s="7">
        <v>44136</v>
      </c>
      <c r="D6260" s="39" t="s">
        <v>65</v>
      </c>
      <c r="E6260" s="39">
        <v>-197663</v>
      </c>
      <c r="F6260" s="82">
        <f t="shared" si="291"/>
        <v>-197.66300000000001</v>
      </c>
      <c r="G6260" s="39">
        <f>VLOOKUP(N6260,Currecny_M!$A$1:$P$10,2,FALSE)</f>
        <v>2.35</v>
      </c>
      <c r="H6260" s="39">
        <f>MATCH(C6260,Currecny_M!$A$1:$P$1,0)</f>
        <v>9</v>
      </c>
      <c r="I6260" s="39">
        <f>VLOOKUP(N6260,Currecny_M!$A$1:$P$10,MATCH(Database!C6260,Currecny_M!$A$1:$P$1,0),FALSE)</f>
        <v>2.4900000000000002</v>
      </c>
      <c r="J6260" s="82">
        <f t="shared" si="292"/>
        <v>-492.18087000000008</v>
      </c>
      <c r="K6260" s="39">
        <f>VLOOKUP('Cover page'!$B$6,Currecny_M!$A$1:$P$10,MATCH(Database!C6260,Currecny_M!$A$1:$P$1,0),FALSE)</f>
        <v>1</v>
      </c>
      <c r="L6260" s="82">
        <f t="shared" si="293"/>
        <v>-492.18087000000008</v>
      </c>
      <c r="M6260" s="82">
        <f>((E6260/$F$1)*VLOOKUP(N6260,Currecny_M!$A$1:$P$10,MATCH(Database!C6260,Currecny_M!$A$1:$P$1,0),FALSE))/VLOOKUP('Cover page'!$B$6,Currecny_M!$A$1:$P$10,MATCH(Database!C6260,Currecny_M!$A$1:$P$1,0),FALSE)</f>
        <v>-492.18087000000008</v>
      </c>
      <c r="N6260" s="6" t="str">
        <f>VLOOKUP(B6260,Master!$A$2:$C$11,3,FALSE)</f>
        <v>Thai</v>
      </c>
      <c r="O6260" s="6" t="str">
        <f>VLOOKUP(B6260,Master!$A$2:$C$11,2,FALSE)</f>
        <v>Asia</v>
      </c>
      <c r="Q6260" s="39" t="str">
        <f>VLOOKUP(D6260,GL_Master!$A$1:$D$80,2,FALSE)</f>
        <v>BS</v>
      </c>
      <c r="R6260" s="39" t="str">
        <f>VLOOKUP(D6260,GL_Master!$A$1:$D$80,3,FALSE)</f>
        <v>Accumulated Depreciation</v>
      </c>
      <c r="S6260" s="39" t="str">
        <f>VLOOKUP(D6260,GL_Master!$A$1:$D$80,4,FALSE)</f>
        <v>Accumulated Depreciation</v>
      </c>
    </row>
    <row r="6261" spans="1:19" x14ac:dyDescent="0.25">
      <c r="A6261" s="39" t="s">
        <v>262</v>
      </c>
      <c r="B6261" s="39" t="s">
        <v>43</v>
      </c>
      <c r="C6261" s="7">
        <v>44136</v>
      </c>
      <c r="D6261" s="39" t="s">
        <v>66</v>
      </c>
      <c r="E6261" s="39">
        <v>172065</v>
      </c>
      <c r="F6261" s="82">
        <f t="shared" si="291"/>
        <v>172.065</v>
      </c>
      <c r="G6261" s="39">
        <f>VLOOKUP(N6261,Currecny_M!$A$1:$P$10,2,FALSE)</f>
        <v>2.35</v>
      </c>
      <c r="H6261" s="39">
        <f>MATCH(C6261,Currecny_M!$A$1:$P$1,0)</f>
        <v>9</v>
      </c>
      <c r="I6261" s="39">
        <f>VLOOKUP(N6261,Currecny_M!$A$1:$P$10,MATCH(Database!C6261,Currecny_M!$A$1:$P$1,0),FALSE)</f>
        <v>2.4900000000000002</v>
      </c>
      <c r="J6261" s="82">
        <f t="shared" si="292"/>
        <v>428.44185000000004</v>
      </c>
      <c r="K6261" s="39">
        <f>VLOOKUP('Cover page'!$B$6,Currecny_M!$A$1:$P$10,MATCH(Database!C6261,Currecny_M!$A$1:$P$1,0),FALSE)</f>
        <v>1</v>
      </c>
      <c r="L6261" s="82">
        <f t="shared" si="293"/>
        <v>428.44185000000004</v>
      </c>
      <c r="M6261" s="82">
        <f>((E6261/$F$1)*VLOOKUP(N6261,Currecny_M!$A$1:$P$10,MATCH(Database!C6261,Currecny_M!$A$1:$P$1,0),FALSE))/VLOOKUP('Cover page'!$B$6,Currecny_M!$A$1:$P$10,MATCH(Database!C6261,Currecny_M!$A$1:$P$1,0),FALSE)</f>
        <v>428.44185000000004</v>
      </c>
      <c r="N6261" s="6" t="str">
        <f>VLOOKUP(B6261,Master!$A$2:$C$11,3,FALSE)</f>
        <v>Thai</v>
      </c>
      <c r="O6261" s="6" t="str">
        <f>VLOOKUP(B6261,Master!$A$2:$C$11,2,FALSE)</f>
        <v>Asia</v>
      </c>
      <c r="Q6261" s="39" t="str">
        <f>VLOOKUP(D6261,GL_Master!$A$1:$D$80,2,FALSE)</f>
        <v>BS</v>
      </c>
      <c r="R6261" s="39" t="str">
        <f>VLOOKUP(D6261,GL_Master!$A$1:$D$80,3,FALSE)</f>
        <v>Gross Block</v>
      </c>
      <c r="S6261" s="39" t="str">
        <f>VLOOKUP(D6261,GL_Master!$A$1:$D$80,4,FALSE)</f>
        <v>Tangible Fixed assets</v>
      </c>
    </row>
    <row r="6262" spans="1:19" x14ac:dyDescent="0.25">
      <c r="A6262" s="39" t="s">
        <v>262</v>
      </c>
      <c r="B6262" s="39" t="s">
        <v>43</v>
      </c>
      <c r="C6262" s="7">
        <v>44136</v>
      </c>
      <c r="D6262" s="39" t="s">
        <v>67</v>
      </c>
      <c r="E6262" s="39">
        <v>61116</v>
      </c>
      <c r="F6262" s="82">
        <f t="shared" si="291"/>
        <v>61.116</v>
      </c>
      <c r="G6262" s="39">
        <f>VLOOKUP(N6262,Currecny_M!$A$1:$P$10,2,FALSE)</f>
        <v>2.35</v>
      </c>
      <c r="H6262" s="39">
        <f>MATCH(C6262,Currecny_M!$A$1:$P$1,0)</f>
        <v>9</v>
      </c>
      <c r="I6262" s="39">
        <f>VLOOKUP(N6262,Currecny_M!$A$1:$P$10,MATCH(Database!C6262,Currecny_M!$A$1:$P$1,0),FALSE)</f>
        <v>2.4900000000000002</v>
      </c>
      <c r="J6262" s="82">
        <f t="shared" si="292"/>
        <v>152.17884000000001</v>
      </c>
      <c r="K6262" s="39">
        <f>VLOOKUP('Cover page'!$B$6,Currecny_M!$A$1:$P$10,MATCH(Database!C6262,Currecny_M!$A$1:$P$1,0),FALSE)</f>
        <v>1</v>
      </c>
      <c r="L6262" s="82">
        <f t="shared" si="293"/>
        <v>152.17884000000001</v>
      </c>
      <c r="M6262" s="82">
        <f>((E6262/$F$1)*VLOOKUP(N6262,Currecny_M!$A$1:$P$10,MATCH(Database!C6262,Currecny_M!$A$1:$P$1,0),FALSE))/VLOOKUP('Cover page'!$B$6,Currecny_M!$A$1:$P$10,MATCH(Database!C6262,Currecny_M!$A$1:$P$1,0),FALSE)</f>
        <v>152.17884000000001</v>
      </c>
      <c r="N6262" s="6" t="str">
        <f>VLOOKUP(B6262,Master!$A$2:$C$11,3,FALSE)</f>
        <v>Thai</v>
      </c>
      <c r="O6262" s="6" t="str">
        <f>VLOOKUP(B6262,Master!$A$2:$C$11,2,FALSE)</f>
        <v>Asia</v>
      </c>
      <c r="Q6262" s="39" t="str">
        <f>VLOOKUP(D6262,GL_Master!$A$1:$D$80,2,FALSE)</f>
        <v>BS</v>
      </c>
      <c r="R6262" s="39" t="str">
        <f>VLOOKUP(D6262,GL_Master!$A$1:$D$80,3,FALSE)</f>
        <v>Gross Block</v>
      </c>
      <c r="S6262" s="39" t="str">
        <f>VLOOKUP(D6262,GL_Master!$A$1:$D$80,4,FALSE)</f>
        <v>Tangible Fixed assets</v>
      </c>
    </row>
    <row r="6263" spans="1:19" x14ac:dyDescent="0.25">
      <c r="A6263" s="39" t="s">
        <v>262</v>
      </c>
      <c r="B6263" s="39" t="s">
        <v>43</v>
      </c>
      <c r="C6263" s="7">
        <v>44136</v>
      </c>
      <c r="D6263" s="39" t="s">
        <v>68</v>
      </c>
      <c r="E6263" s="39">
        <v>-54437</v>
      </c>
      <c r="F6263" s="82">
        <f t="shared" si="291"/>
        <v>-54.436999999999998</v>
      </c>
      <c r="G6263" s="39">
        <f>VLOOKUP(N6263,Currecny_M!$A$1:$P$10,2,FALSE)</f>
        <v>2.35</v>
      </c>
      <c r="H6263" s="39">
        <f>MATCH(C6263,Currecny_M!$A$1:$P$1,0)</f>
        <v>9</v>
      </c>
      <c r="I6263" s="39">
        <f>VLOOKUP(N6263,Currecny_M!$A$1:$P$10,MATCH(Database!C6263,Currecny_M!$A$1:$P$1,0),FALSE)</f>
        <v>2.4900000000000002</v>
      </c>
      <c r="J6263" s="82">
        <f t="shared" si="292"/>
        <v>-135.54813000000001</v>
      </c>
      <c r="K6263" s="39">
        <f>VLOOKUP('Cover page'!$B$6,Currecny_M!$A$1:$P$10,MATCH(Database!C6263,Currecny_M!$A$1:$P$1,0),FALSE)</f>
        <v>1</v>
      </c>
      <c r="L6263" s="82">
        <f t="shared" si="293"/>
        <v>-135.54813000000001</v>
      </c>
      <c r="M6263" s="82">
        <f>((E6263/$F$1)*VLOOKUP(N6263,Currecny_M!$A$1:$P$10,MATCH(Database!C6263,Currecny_M!$A$1:$P$1,0),FALSE))/VLOOKUP('Cover page'!$B$6,Currecny_M!$A$1:$P$10,MATCH(Database!C6263,Currecny_M!$A$1:$P$1,0),FALSE)</f>
        <v>-135.54813000000001</v>
      </c>
      <c r="N6263" s="6" t="str">
        <f>VLOOKUP(B6263,Master!$A$2:$C$11,3,FALSE)</f>
        <v>Thai</v>
      </c>
      <c r="O6263" s="6" t="str">
        <f>VLOOKUP(B6263,Master!$A$2:$C$11,2,FALSE)</f>
        <v>Asia</v>
      </c>
      <c r="Q6263" s="39" t="str">
        <f>VLOOKUP(D6263,GL_Master!$A$1:$D$80,2,FALSE)</f>
        <v>BS</v>
      </c>
      <c r="R6263" s="39" t="str">
        <f>VLOOKUP(D6263,GL_Master!$A$1:$D$80,3,FALSE)</f>
        <v>Accumulated Depreciation</v>
      </c>
      <c r="S6263" s="39" t="str">
        <f>VLOOKUP(D6263,GL_Master!$A$1:$D$80,4,FALSE)</f>
        <v>Accumulated Depreciation</v>
      </c>
    </row>
    <row r="6264" spans="1:19" x14ac:dyDescent="0.25">
      <c r="A6264" s="39" t="s">
        <v>262</v>
      </c>
      <c r="B6264" s="39" t="s">
        <v>43</v>
      </c>
      <c r="C6264" s="7">
        <v>44136</v>
      </c>
      <c r="D6264" s="39" t="s">
        <v>69</v>
      </c>
      <c r="E6264" s="39">
        <v>105986</v>
      </c>
      <c r="F6264" s="82">
        <f t="shared" si="291"/>
        <v>105.986</v>
      </c>
      <c r="G6264" s="39">
        <f>VLOOKUP(N6264,Currecny_M!$A$1:$P$10,2,FALSE)</f>
        <v>2.35</v>
      </c>
      <c r="H6264" s="39">
        <f>MATCH(C6264,Currecny_M!$A$1:$P$1,0)</f>
        <v>9</v>
      </c>
      <c r="I6264" s="39">
        <f>VLOOKUP(N6264,Currecny_M!$A$1:$P$10,MATCH(Database!C6264,Currecny_M!$A$1:$P$1,0),FALSE)</f>
        <v>2.4900000000000002</v>
      </c>
      <c r="J6264" s="82">
        <f t="shared" si="292"/>
        <v>263.90514000000002</v>
      </c>
      <c r="K6264" s="39">
        <f>VLOOKUP('Cover page'!$B$6,Currecny_M!$A$1:$P$10,MATCH(Database!C6264,Currecny_M!$A$1:$P$1,0),FALSE)</f>
        <v>1</v>
      </c>
      <c r="L6264" s="82">
        <f t="shared" si="293"/>
        <v>263.90514000000002</v>
      </c>
      <c r="M6264" s="82">
        <f>((E6264/$F$1)*VLOOKUP(N6264,Currecny_M!$A$1:$P$10,MATCH(Database!C6264,Currecny_M!$A$1:$P$1,0),FALSE))/VLOOKUP('Cover page'!$B$6,Currecny_M!$A$1:$P$10,MATCH(Database!C6264,Currecny_M!$A$1:$P$1,0),FALSE)</f>
        <v>263.90514000000002</v>
      </c>
      <c r="N6264" s="6" t="str">
        <f>VLOOKUP(B6264,Master!$A$2:$C$11,3,FALSE)</f>
        <v>Thai</v>
      </c>
      <c r="O6264" s="6" t="str">
        <f>VLOOKUP(B6264,Master!$A$2:$C$11,2,FALSE)</f>
        <v>Asia</v>
      </c>
      <c r="Q6264" s="39" t="str">
        <f>VLOOKUP(D6264,GL_Master!$A$1:$D$80,2,FALSE)</f>
        <v>BS</v>
      </c>
      <c r="R6264" s="39" t="str">
        <f>VLOOKUP(D6264,GL_Master!$A$1:$D$80,3,FALSE)</f>
        <v>Gross Block</v>
      </c>
      <c r="S6264" s="39" t="str">
        <f>VLOOKUP(D6264,GL_Master!$A$1:$D$80,4,FALSE)</f>
        <v>Tangible Fixed assets</v>
      </c>
    </row>
    <row r="6265" spans="1:19" x14ac:dyDescent="0.25">
      <c r="A6265" s="39" t="s">
        <v>262</v>
      </c>
      <c r="B6265" s="39" t="s">
        <v>43</v>
      </c>
      <c r="C6265" s="7">
        <v>44136</v>
      </c>
      <c r="D6265" s="39" t="s">
        <v>70</v>
      </c>
      <c r="E6265" s="39">
        <v>-4174</v>
      </c>
      <c r="F6265" s="82">
        <f t="shared" si="291"/>
        <v>-4.1740000000000004</v>
      </c>
      <c r="G6265" s="39">
        <f>VLOOKUP(N6265,Currecny_M!$A$1:$P$10,2,FALSE)</f>
        <v>2.35</v>
      </c>
      <c r="H6265" s="39">
        <f>MATCH(C6265,Currecny_M!$A$1:$P$1,0)</f>
        <v>9</v>
      </c>
      <c r="I6265" s="39">
        <f>VLOOKUP(N6265,Currecny_M!$A$1:$P$10,MATCH(Database!C6265,Currecny_M!$A$1:$P$1,0),FALSE)</f>
        <v>2.4900000000000002</v>
      </c>
      <c r="J6265" s="82">
        <f t="shared" si="292"/>
        <v>-10.393260000000001</v>
      </c>
      <c r="K6265" s="39">
        <f>VLOOKUP('Cover page'!$B$6,Currecny_M!$A$1:$P$10,MATCH(Database!C6265,Currecny_M!$A$1:$P$1,0),FALSE)</f>
        <v>1</v>
      </c>
      <c r="L6265" s="82">
        <f t="shared" si="293"/>
        <v>-10.393260000000001</v>
      </c>
      <c r="M6265" s="82">
        <f>((E6265/$F$1)*VLOOKUP(N6265,Currecny_M!$A$1:$P$10,MATCH(Database!C6265,Currecny_M!$A$1:$P$1,0),FALSE))/VLOOKUP('Cover page'!$B$6,Currecny_M!$A$1:$P$10,MATCH(Database!C6265,Currecny_M!$A$1:$P$1,0),FALSE)</f>
        <v>-10.393260000000001</v>
      </c>
      <c r="N6265" s="6" t="str">
        <f>VLOOKUP(B6265,Master!$A$2:$C$11,3,FALSE)</f>
        <v>Thai</v>
      </c>
      <c r="O6265" s="6" t="str">
        <f>VLOOKUP(B6265,Master!$A$2:$C$11,2,FALSE)</f>
        <v>Asia</v>
      </c>
      <c r="Q6265" s="39" t="str">
        <f>VLOOKUP(D6265,GL_Master!$A$1:$D$80,2,FALSE)</f>
        <v>BS</v>
      </c>
      <c r="R6265" s="39" t="str">
        <f>VLOOKUP(D6265,GL_Master!$A$1:$D$80,3,FALSE)</f>
        <v>Accumulated Depreciation</v>
      </c>
      <c r="S6265" s="39" t="str">
        <f>VLOOKUP(D6265,GL_Master!$A$1:$D$80,4,FALSE)</f>
        <v>Accumulated Depreciation</v>
      </c>
    </row>
    <row r="6266" spans="1:19" x14ac:dyDescent="0.25">
      <c r="A6266" s="39" t="s">
        <v>262</v>
      </c>
      <c r="B6266" s="39" t="s">
        <v>43</v>
      </c>
      <c r="C6266" s="7">
        <v>44136</v>
      </c>
      <c r="D6266" s="39" t="s">
        <v>71</v>
      </c>
      <c r="E6266" s="39">
        <v>201615</v>
      </c>
      <c r="F6266" s="82">
        <f t="shared" si="291"/>
        <v>201.61500000000001</v>
      </c>
      <c r="G6266" s="39">
        <f>VLOOKUP(N6266,Currecny_M!$A$1:$P$10,2,FALSE)</f>
        <v>2.35</v>
      </c>
      <c r="H6266" s="39">
        <f>MATCH(C6266,Currecny_M!$A$1:$P$1,0)</f>
        <v>9</v>
      </c>
      <c r="I6266" s="39">
        <f>VLOOKUP(N6266,Currecny_M!$A$1:$P$10,MATCH(Database!C6266,Currecny_M!$A$1:$P$1,0),FALSE)</f>
        <v>2.4900000000000002</v>
      </c>
      <c r="J6266" s="82">
        <f t="shared" si="292"/>
        <v>502.02135000000004</v>
      </c>
      <c r="K6266" s="39">
        <f>VLOOKUP('Cover page'!$B$6,Currecny_M!$A$1:$P$10,MATCH(Database!C6266,Currecny_M!$A$1:$P$1,0),FALSE)</f>
        <v>1</v>
      </c>
      <c r="L6266" s="82">
        <f t="shared" si="293"/>
        <v>502.02135000000004</v>
      </c>
      <c r="M6266" s="82">
        <f>((E6266/$F$1)*VLOOKUP(N6266,Currecny_M!$A$1:$P$10,MATCH(Database!C6266,Currecny_M!$A$1:$P$1,0),FALSE))/VLOOKUP('Cover page'!$B$6,Currecny_M!$A$1:$P$10,MATCH(Database!C6266,Currecny_M!$A$1:$P$1,0),FALSE)</f>
        <v>502.02135000000004</v>
      </c>
      <c r="N6266" s="6" t="str">
        <f>VLOOKUP(B6266,Master!$A$2:$C$11,3,FALSE)</f>
        <v>Thai</v>
      </c>
      <c r="O6266" s="6" t="str">
        <f>VLOOKUP(B6266,Master!$A$2:$C$11,2,FALSE)</f>
        <v>Asia</v>
      </c>
      <c r="Q6266" s="39" t="str">
        <f>VLOOKUP(D6266,GL_Master!$A$1:$D$80,2,FALSE)</f>
        <v>BS</v>
      </c>
      <c r="R6266" s="39" t="str">
        <f>VLOOKUP(D6266,GL_Master!$A$1:$D$80,3,FALSE)</f>
        <v>Gross Block</v>
      </c>
      <c r="S6266" s="39" t="str">
        <f>VLOOKUP(D6266,GL_Master!$A$1:$D$80,4,FALSE)</f>
        <v>Tangible Fixed assets</v>
      </c>
    </row>
    <row r="6267" spans="1:19" x14ac:dyDescent="0.25">
      <c r="A6267" s="39" t="s">
        <v>262</v>
      </c>
      <c r="B6267" s="39" t="s">
        <v>43</v>
      </c>
      <c r="C6267" s="7">
        <v>44136</v>
      </c>
      <c r="D6267" s="39" t="s">
        <v>72</v>
      </c>
      <c r="E6267" s="39">
        <v>1639</v>
      </c>
      <c r="F6267" s="82">
        <f t="shared" si="291"/>
        <v>1.639</v>
      </c>
      <c r="G6267" s="39">
        <f>VLOOKUP(N6267,Currecny_M!$A$1:$P$10,2,FALSE)</f>
        <v>2.35</v>
      </c>
      <c r="H6267" s="39">
        <f>MATCH(C6267,Currecny_M!$A$1:$P$1,0)</f>
        <v>9</v>
      </c>
      <c r="I6267" s="39">
        <f>VLOOKUP(N6267,Currecny_M!$A$1:$P$10,MATCH(Database!C6267,Currecny_M!$A$1:$P$1,0),FALSE)</f>
        <v>2.4900000000000002</v>
      </c>
      <c r="J6267" s="82">
        <f t="shared" si="292"/>
        <v>4.0811100000000007</v>
      </c>
      <c r="K6267" s="39">
        <f>VLOOKUP('Cover page'!$B$6,Currecny_M!$A$1:$P$10,MATCH(Database!C6267,Currecny_M!$A$1:$P$1,0),FALSE)</f>
        <v>1</v>
      </c>
      <c r="L6267" s="82">
        <f t="shared" si="293"/>
        <v>4.0811100000000007</v>
      </c>
      <c r="M6267" s="82">
        <f>((E6267/$F$1)*VLOOKUP(N6267,Currecny_M!$A$1:$P$10,MATCH(Database!C6267,Currecny_M!$A$1:$P$1,0),FALSE))/VLOOKUP('Cover page'!$B$6,Currecny_M!$A$1:$P$10,MATCH(Database!C6267,Currecny_M!$A$1:$P$1,0),FALSE)</f>
        <v>4.0811100000000007</v>
      </c>
      <c r="N6267" s="6" t="str">
        <f>VLOOKUP(B6267,Master!$A$2:$C$11,3,FALSE)</f>
        <v>Thai</v>
      </c>
      <c r="O6267" s="6" t="str">
        <f>VLOOKUP(B6267,Master!$A$2:$C$11,2,FALSE)</f>
        <v>Asia</v>
      </c>
      <c r="Q6267" s="39" t="str">
        <f>VLOOKUP(D6267,GL_Master!$A$1:$D$80,2,FALSE)</f>
        <v>BS</v>
      </c>
      <c r="R6267" s="39" t="str">
        <f>VLOOKUP(D6267,GL_Master!$A$1:$D$80,3,FALSE)</f>
        <v>Gross Block</v>
      </c>
      <c r="S6267" s="39" t="str">
        <f>VLOOKUP(D6267,GL_Master!$A$1:$D$80,4,FALSE)</f>
        <v>Tangible Fixed assets</v>
      </c>
    </row>
    <row r="6268" spans="1:19" x14ac:dyDescent="0.25">
      <c r="A6268" s="39" t="s">
        <v>262</v>
      </c>
      <c r="B6268" s="39" t="s">
        <v>43</v>
      </c>
      <c r="C6268" s="7">
        <v>44136</v>
      </c>
      <c r="D6268" s="39" t="s">
        <v>73</v>
      </c>
      <c r="E6268" s="39">
        <v>835</v>
      </c>
      <c r="F6268" s="82">
        <f t="shared" si="291"/>
        <v>0.83499999999999996</v>
      </c>
      <c r="G6268" s="39">
        <f>VLOOKUP(N6268,Currecny_M!$A$1:$P$10,2,FALSE)</f>
        <v>2.35</v>
      </c>
      <c r="H6268" s="39">
        <f>MATCH(C6268,Currecny_M!$A$1:$P$1,0)</f>
        <v>9</v>
      </c>
      <c r="I6268" s="39">
        <f>VLOOKUP(N6268,Currecny_M!$A$1:$P$10,MATCH(Database!C6268,Currecny_M!$A$1:$P$1,0),FALSE)</f>
        <v>2.4900000000000002</v>
      </c>
      <c r="J6268" s="82">
        <f t="shared" si="292"/>
        <v>2.0791500000000003</v>
      </c>
      <c r="K6268" s="39">
        <f>VLOOKUP('Cover page'!$B$6,Currecny_M!$A$1:$P$10,MATCH(Database!C6268,Currecny_M!$A$1:$P$1,0),FALSE)</f>
        <v>1</v>
      </c>
      <c r="L6268" s="82">
        <f t="shared" si="293"/>
        <v>2.0791500000000003</v>
      </c>
      <c r="M6268" s="82">
        <f>((E6268/$F$1)*VLOOKUP(N6268,Currecny_M!$A$1:$P$10,MATCH(Database!C6268,Currecny_M!$A$1:$P$1,0),FALSE))/VLOOKUP('Cover page'!$B$6,Currecny_M!$A$1:$P$10,MATCH(Database!C6268,Currecny_M!$A$1:$P$1,0),FALSE)</f>
        <v>2.0791500000000003</v>
      </c>
      <c r="N6268" s="6" t="str">
        <f>VLOOKUP(B6268,Master!$A$2:$C$11,3,FALSE)</f>
        <v>Thai</v>
      </c>
      <c r="O6268" s="6" t="str">
        <f>VLOOKUP(B6268,Master!$A$2:$C$11,2,FALSE)</f>
        <v>Asia</v>
      </c>
      <c r="Q6268" s="39" t="str">
        <f>VLOOKUP(D6268,GL_Master!$A$1:$D$80,2,FALSE)</f>
        <v>BS</v>
      </c>
      <c r="R6268" s="39" t="str">
        <f>VLOOKUP(D6268,GL_Master!$A$1:$D$80,3,FALSE)</f>
        <v>Gross Block</v>
      </c>
      <c r="S6268" s="39" t="str">
        <f>VLOOKUP(D6268,GL_Master!$A$1:$D$80,4,FALSE)</f>
        <v>Tangible Fixed assets</v>
      </c>
    </row>
    <row r="6269" spans="1:19" x14ac:dyDescent="0.25">
      <c r="A6269" s="39" t="s">
        <v>262</v>
      </c>
      <c r="B6269" s="39" t="s">
        <v>43</v>
      </c>
      <c r="C6269" s="7">
        <v>44136</v>
      </c>
      <c r="D6269" s="39" t="s">
        <v>74</v>
      </c>
      <c r="E6269" s="39">
        <v>-197035</v>
      </c>
      <c r="F6269" s="82">
        <f t="shared" si="291"/>
        <v>-197.035</v>
      </c>
      <c r="G6269" s="39">
        <f>VLOOKUP(N6269,Currecny_M!$A$1:$P$10,2,FALSE)</f>
        <v>2.35</v>
      </c>
      <c r="H6269" s="39">
        <f>MATCH(C6269,Currecny_M!$A$1:$P$1,0)</f>
        <v>9</v>
      </c>
      <c r="I6269" s="39">
        <f>VLOOKUP(N6269,Currecny_M!$A$1:$P$10,MATCH(Database!C6269,Currecny_M!$A$1:$P$1,0),FALSE)</f>
        <v>2.4900000000000002</v>
      </c>
      <c r="J6269" s="82">
        <f t="shared" si="292"/>
        <v>-490.61715000000004</v>
      </c>
      <c r="K6269" s="39">
        <f>VLOOKUP('Cover page'!$B$6,Currecny_M!$A$1:$P$10,MATCH(Database!C6269,Currecny_M!$A$1:$P$1,0),FALSE)</f>
        <v>1</v>
      </c>
      <c r="L6269" s="82">
        <f t="shared" si="293"/>
        <v>-490.61715000000004</v>
      </c>
      <c r="M6269" s="82">
        <f>((E6269/$F$1)*VLOOKUP(N6269,Currecny_M!$A$1:$P$10,MATCH(Database!C6269,Currecny_M!$A$1:$P$1,0),FALSE))/VLOOKUP('Cover page'!$B$6,Currecny_M!$A$1:$P$10,MATCH(Database!C6269,Currecny_M!$A$1:$P$1,0),FALSE)</f>
        <v>-490.61715000000004</v>
      </c>
      <c r="N6269" s="6" t="str">
        <f>VLOOKUP(B6269,Master!$A$2:$C$11,3,FALSE)</f>
        <v>Thai</v>
      </c>
      <c r="O6269" s="6" t="str">
        <f>VLOOKUP(B6269,Master!$A$2:$C$11,2,FALSE)</f>
        <v>Asia</v>
      </c>
      <c r="Q6269" s="39" t="str">
        <f>VLOOKUP(D6269,GL_Master!$A$1:$D$80,2,FALSE)</f>
        <v>BS</v>
      </c>
      <c r="R6269" s="39" t="str">
        <f>VLOOKUP(D6269,GL_Master!$A$1:$D$80,3,FALSE)</f>
        <v>Accumulated Depreciation</v>
      </c>
      <c r="S6269" s="39" t="str">
        <f>VLOOKUP(D6269,GL_Master!$A$1:$D$80,4,FALSE)</f>
        <v>Accumulated Depreciation</v>
      </c>
    </row>
    <row r="6270" spans="1:19" x14ac:dyDescent="0.25">
      <c r="A6270" s="39" t="s">
        <v>262</v>
      </c>
      <c r="B6270" s="39" t="s">
        <v>43</v>
      </c>
      <c r="C6270" s="7">
        <v>44136</v>
      </c>
      <c r="D6270" s="39" t="s">
        <v>21</v>
      </c>
      <c r="E6270" s="39">
        <v>16545</v>
      </c>
      <c r="F6270" s="82">
        <f t="shared" si="291"/>
        <v>16.545000000000002</v>
      </c>
      <c r="G6270" s="39">
        <f>VLOOKUP(N6270,Currecny_M!$A$1:$P$10,2,FALSE)</f>
        <v>2.35</v>
      </c>
      <c r="H6270" s="39">
        <f>MATCH(C6270,Currecny_M!$A$1:$P$1,0)</f>
        <v>9</v>
      </c>
      <c r="I6270" s="39">
        <f>VLOOKUP(N6270,Currecny_M!$A$1:$P$10,MATCH(Database!C6270,Currecny_M!$A$1:$P$1,0),FALSE)</f>
        <v>2.4900000000000002</v>
      </c>
      <c r="J6270" s="82">
        <f t="shared" si="292"/>
        <v>41.197050000000004</v>
      </c>
      <c r="K6270" s="39">
        <f>VLOOKUP('Cover page'!$B$6,Currecny_M!$A$1:$P$10,MATCH(Database!C6270,Currecny_M!$A$1:$P$1,0),FALSE)</f>
        <v>1</v>
      </c>
      <c r="L6270" s="82">
        <f t="shared" si="293"/>
        <v>41.197050000000004</v>
      </c>
      <c r="M6270" s="82">
        <f>((E6270/$F$1)*VLOOKUP(N6270,Currecny_M!$A$1:$P$10,MATCH(Database!C6270,Currecny_M!$A$1:$P$1,0),FALSE))/VLOOKUP('Cover page'!$B$6,Currecny_M!$A$1:$P$10,MATCH(Database!C6270,Currecny_M!$A$1:$P$1,0),FALSE)</f>
        <v>41.197050000000004</v>
      </c>
      <c r="N6270" s="6" t="str">
        <f>VLOOKUP(B6270,Master!$A$2:$C$11,3,FALSE)</f>
        <v>Thai</v>
      </c>
      <c r="O6270" s="6" t="str">
        <f>VLOOKUP(B6270,Master!$A$2:$C$11,2,FALSE)</f>
        <v>Asia</v>
      </c>
      <c r="Q6270" s="39" t="str">
        <f>VLOOKUP(D6270,GL_Master!$A$1:$D$80,2,FALSE)</f>
        <v>BS</v>
      </c>
      <c r="R6270" s="39" t="str">
        <f>VLOOKUP(D6270,GL_Master!$A$1:$D$80,3,FALSE)</f>
        <v>Gross Block</v>
      </c>
      <c r="S6270" s="39" t="str">
        <f>VLOOKUP(D6270,GL_Master!$A$1:$D$80,4,FALSE)</f>
        <v>Tangible Fixed assets</v>
      </c>
    </row>
    <row r="6271" spans="1:19" x14ac:dyDescent="0.25">
      <c r="A6271" s="39" t="s">
        <v>262</v>
      </c>
      <c r="B6271" s="39" t="s">
        <v>43</v>
      </c>
      <c r="C6271" s="7">
        <v>44136</v>
      </c>
      <c r="D6271" s="39" t="s">
        <v>27</v>
      </c>
      <c r="E6271" s="39">
        <v>36191</v>
      </c>
      <c r="F6271" s="82">
        <f t="shared" si="291"/>
        <v>36.191000000000003</v>
      </c>
      <c r="G6271" s="39">
        <f>VLOOKUP(N6271,Currecny_M!$A$1:$P$10,2,FALSE)</f>
        <v>2.35</v>
      </c>
      <c r="H6271" s="39">
        <f>MATCH(C6271,Currecny_M!$A$1:$P$1,0)</f>
        <v>9</v>
      </c>
      <c r="I6271" s="39">
        <f>VLOOKUP(N6271,Currecny_M!$A$1:$P$10,MATCH(Database!C6271,Currecny_M!$A$1:$P$1,0),FALSE)</f>
        <v>2.4900000000000002</v>
      </c>
      <c r="J6271" s="82">
        <f t="shared" si="292"/>
        <v>90.115590000000012</v>
      </c>
      <c r="K6271" s="39">
        <f>VLOOKUP('Cover page'!$B$6,Currecny_M!$A$1:$P$10,MATCH(Database!C6271,Currecny_M!$A$1:$P$1,0),FALSE)</f>
        <v>1</v>
      </c>
      <c r="L6271" s="82">
        <f t="shared" si="293"/>
        <v>90.115590000000012</v>
      </c>
      <c r="M6271" s="82">
        <f>((E6271/$F$1)*VLOOKUP(N6271,Currecny_M!$A$1:$P$10,MATCH(Database!C6271,Currecny_M!$A$1:$P$1,0),FALSE))/VLOOKUP('Cover page'!$B$6,Currecny_M!$A$1:$P$10,MATCH(Database!C6271,Currecny_M!$A$1:$P$1,0),FALSE)</f>
        <v>90.115590000000012</v>
      </c>
      <c r="N6271" s="6" t="str">
        <f>VLOOKUP(B6271,Master!$A$2:$C$11,3,FALSE)</f>
        <v>Thai</v>
      </c>
      <c r="O6271" s="6" t="str">
        <f>VLOOKUP(B6271,Master!$A$2:$C$11,2,FALSE)</f>
        <v>Asia</v>
      </c>
      <c r="Q6271" s="39" t="str">
        <f>VLOOKUP(D6271,GL_Master!$A$1:$D$80,2,FALSE)</f>
        <v>BS</v>
      </c>
      <c r="R6271" s="39" t="str">
        <f>VLOOKUP(D6271,GL_Master!$A$1:$D$80,3,FALSE)</f>
        <v>Gross Block</v>
      </c>
      <c r="S6271" s="39" t="str">
        <f>VLOOKUP(D6271,GL_Master!$A$1:$D$80,4,FALSE)</f>
        <v>Tangible Fixed assets</v>
      </c>
    </row>
    <row r="6272" spans="1:19" x14ac:dyDescent="0.25">
      <c r="A6272" s="39" t="s">
        <v>262</v>
      </c>
      <c r="B6272" s="39" t="s">
        <v>43</v>
      </c>
      <c r="C6272" s="7">
        <v>44136</v>
      </c>
      <c r="D6272" s="39" t="s">
        <v>75</v>
      </c>
      <c r="E6272" s="39">
        <v>-774</v>
      </c>
      <c r="F6272" s="82">
        <f t="shared" si="291"/>
        <v>-0.77400000000000002</v>
      </c>
      <c r="G6272" s="39">
        <f>VLOOKUP(N6272,Currecny_M!$A$1:$P$10,2,FALSE)</f>
        <v>2.35</v>
      </c>
      <c r="H6272" s="39">
        <f>MATCH(C6272,Currecny_M!$A$1:$P$1,0)</f>
        <v>9</v>
      </c>
      <c r="I6272" s="39">
        <f>VLOOKUP(N6272,Currecny_M!$A$1:$P$10,MATCH(Database!C6272,Currecny_M!$A$1:$P$1,0),FALSE)</f>
        <v>2.4900000000000002</v>
      </c>
      <c r="J6272" s="82">
        <f t="shared" si="292"/>
        <v>-1.9272600000000002</v>
      </c>
      <c r="K6272" s="39">
        <f>VLOOKUP('Cover page'!$B$6,Currecny_M!$A$1:$P$10,MATCH(Database!C6272,Currecny_M!$A$1:$P$1,0),FALSE)</f>
        <v>1</v>
      </c>
      <c r="L6272" s="82">
        <f t="shared" si="293"/>
        <v>-1.9272600000000002</v>
      </c>
      <c r="M6272" s="82">
        <f>((E6272/$F$1)*VLOOKUP(N6272,Currecny_M!$A$1:$P$10,MATCH(Database!C6272,Currecny_M!$A$1:$P$1,0),FALSE))/VLOOKUP('Cover page'!$B$6,Currecny_M!$A$1:$P$10,MATCH(Database!C6272,Currecny_M!$A$1:$P$1,0),FALSE)</f>
        <v>-1.9272600000000002</v>
      </c>
      <c r="N6272" s="6" t="str">
        <f>VLOOKUP(B6272,Master!$A$2:$C$11,3,FALSE)</f>
        <v>Thai</v>
      </c>
      <c r="O6272" s="6" t="str">
        <f>VLOOKUP(B6272,Master!$A$2:$C$11,2,FALSE)</f>
        <v>Asia</v>
      </c>
      <c r="Q6272" s="39" t="str">
        <f>VLOOKUP(D6272,GL_Master!$A$1:$D$80,2,FALSE)</f>
        <v>BS</v>
      </c>
      <c r="R6272" s="39" t="str">
        <f>VLOOKUP(D6272,GL_Master!$A$1:$D$80,3,FALSE)</f>
        <v>Gross Block</v>
      </c>
      <c r="S6272" s="39" t="str">
        <f>VLOOKUP(D6272,GL_Master!$A$1:$D$80,4,FALSE)</f>
        <v>Tangible Fixed assets</v>
      </c>
    </row>
    <row r="6273" spans="1:19" x14ac:dyDescent="0.25">
      <c r="A6273" s="39" t="s">
        <v>262</v>
      </c>
      <c r="B6273" s="39" t="s">
        <v>43</v>
      </c>
      <c r="C6273" s="7">
        <v>44136</v>
      </c>
      <c r="D6273" s="39" t="s">
        <v>76</v>
      </c>
      <c r="E6273" s="39">
        <v>21064</v>
      </c>
      <c r="F6273" s="82">
        <f t="shared" si="291"/>
        <v>21.064</v>
      </c>
      <c r="G6273" s="39">
        <f>VLOOKUP(N6273,Currecny_M!$A$1:$P$10,2,FALSE)</f>
        <v>2.35</v>
      </c>
      <c r="H6273" s="39">
        <f>MATCH(C6273,Currecny_M!$A$1:$P$1,0)</f>
        <v>9</v>
      </c>
      <c r="I6273" s="39">
        <f>VLOOKUP(N6273,Currecny_M!$A$1:$P$10,MATCH(Database!C6273,Currecny_M!$A$1:$P$1,0),FALSE)</f>
        <v>2.4900000000000002</v>
      </c>
      <c r="J6273" s="82">
        <f t="shared" si="292"/>
        <v>52.449360000000006</v>
      </c>
      <c r="K6273" s="39">
        <f>VLOOKUP('Cover page'!$B$6,Currecny_M!$A$1:$P$10,MATCH(Database!C6273,Currecny_M!$A$1:$P$1,0),FALSE)</f>
        <v>1</v>
      </c>
      <c r="L6273" s="82">
        <f t="shared" si="293"/>
        <v>52.449360000000006</v>
      </c>
      <c r="M6273" s="82">
        <f>((E6273/$F$1)*VLOOKUP(N6273,Currecny_M!$A$1:$P$10,MATCH(Database!C6273,Currecny_M!$A$1:$P$1,0),FALSE))/VLOOKUP('Cover page'!$B$6,Currecny_M!$A$1:$P$10,MATCH(Database!C6273,Currecny_M!$A$1:$P$1,0),FALSE)</f>
        <v>52.449360000000006</v>
      </c>
      <c r="N6273" s="6" t="str">
        <f>VLOOKUP(B6273,Master!$A$2:$C$11,3,FALSE)</f>
        <v>Thai</v>
      </c>
      <c r="O6273" s="6" t="str">
        <f>VLOOKUP(B6273,Master!$A$2:$C$11,2,FALSE)</f>
        <v>Asia</v>
      </c>
      <c r="Q6273" s="39" t="str">
        <f>VLOOKUP(D6273,GL_Master!$A$1:$D$80,2,FALSE)</f>
        <v>BS</v>
      </c>
      <c r="R6273" s="39" t="str">
        <f>VLOOKUP(D6273,GL_Master!$A$1:$D$80,3,FALSE)</f>
        <v>Inventories</v>
      </c>
      <c r="S6273" s="39" t="str">
        <f>VLOOKUP(D6273,GL_Master!$A$1:$D$80,4,FALSE)</f>
        <v>Inventory</v>
      </c>
    </row>
    <row r="6274" spans="1:19" x14ac:dyDescent="0.25">
      <c r="A6274" s="39" t="s">
        <v>262</v>
      </c>
      <c r="B6274" s="39" t="s">
        <v>43</v>
      </c>
      <c r="C6274" s="7">
        <v>44136</v>
      </c>
      <c r="D6274" s="39" t="s">
        <v>77</v>
      </c>
      <c r="E6274" s="39">
        <v>49703</v>
      </c>
      <c r="F6274" s="82">
        <f t="shared" si="291"/>
        <v>49.703000000000003</v>
      </c>
      <c r="G6274" s="39">
        <f>VLOOKUP(N6274,Currecny_M!$A$1:$P$10,2,FALSE)</f>
        <v>2.35</v>
      </c>
      <c r="H6274" s="39">
        <f>MATCH(C6274,Currecny_M!$A$1:$P$1,0)</f>
        <v>9</v>
      </c>
      <c r="I6274" s="39">
        <f>VLOOKUP(N6274,Currecny_M!$A$1:$P$10,MATCH(Database!C6274,Currecny_M!$A$1:$P$1,0),FALSE)</f>
        <v>2.4900000000000002</v>
      </c>
      <c r="J6274" s="82">
        <f t="shared" si="292"/>
        <v>123.76047000000001</v>
      </c>
      <c r="K6274" s="39">
        <f>VLOOKUP('Cover page'!$B$6,Currecny_M!$A$1:$P$10,MATCH(Database!C6274,Currecny_M!$A$1:$P$1,0),FALSE)</f>
        <v>1</v>
      </c>
      <c r="L6274" s="82">
        <f t="shared" si="293"/>
        <v>123.76047000000001</v>
      </c>
      <c r="M6274" s="82">
        <f>((E6274/$F$1)*VLOOKUP(N6274,Currecny_M!$A$1:$P$10,MATCH(Database!C6274,Currecny_M!$A$1:$P$1,0),FALSE))/VLOOKUP('Cover page'!$B$6,Currecny_M!$A$1:$P$10,MATCH(Database!C6274,Currecny_M!$A$1:$P$1,0),FALSE)</f>
        <v>123.76047000000001</v>
      </c>
      <c r="N6274" s="6" t="str">
        <f>VLOOKUP(B6274,Master!$A$2:$C$11,3,FALSE)</f>
        <v>Thai</v>
      </c>
      <c r="O6274" s="6" t="str">
        <f>VLOOKUP(B6274,Master!$A$2:$C$11,2,FALSE)</f>
        <v>Asia</v>
      </c>
      <c r="Q6274" s="39" t="str">
        <f>VLOOKUP(D6274,GL_Master!$A$1:$D$80,2,FALSE)</f>
        <v>BS</v>
      </c>
      <c r="R6274" s="39" t="str">
        <f>VLOOKUP(D6274,GL_Master!$A$1:$D$80,3,FALSE)</f>
        <v>Inventories</v>
      </c>
      <c r="S6274" s="39" t="str">
        <f>VLOOKUP(D6274,GL_Master!$A$1:$D$80,4,FALSE)</f>
        <v>Inventory</v>
      </c>
    </row>
    <row r="6275" spans="1:19" x14ac:dyDescent="0.25">
      <c r="A6275" s="39" t="s">
        <v>262</v>
      </c>
      <c r="B6275" s="39" t="s">
        <v>43</v>
      </c>
      <c r="C6275" s="7">
        <v>44136</v>
      </c>
      <c r="D6275" s="39" t="s">
        <v>2</v>
      </c>
      <c r="E6275" s="39">
        <v>4975905</v>
      </c>
      <c r="F6275" s="82">
        <f t="shared" si="291"/>
        <v>4975.9049999999997</v>
      </c>
      <c r="G6275" s="39">
        <f>VLOOKUP(N6275,Currecny_M!$A$1:$P$10,2,FALSE)</f>
        <v>2.35</v>
      </c>
      <c r="H6275" s="39">
        <f>MATCH(C6275,Currecny_M!$A$1:$P$1,0)</f>
        <v>9</v>
      </c>
      <c r="I6275" s="39">
        <f>VLOOKUP(N6275,Currecny_M!$A$1:$P$10,MATCH(Database!C6275,Currecny_M!$A$1:$P$1,0),FALSE)</f>
        <v>2.4900000000000002</v>
      </c>
      <c r="J6275" s="82">
        <f t="shared" si="292"/>
        <v>12390.00345</v>
      </c>
      <c r="K6275" s="39">
        <f>VLOOKUP('Cover page'!$B$6,Currecny_M!$A$1:$P$10,MATCH(Database!C6275,Currecny_M!$A$1:$P$1,0),FALSE)</f>
        <v>1</v>
      </c>
      <c r="L6275" s="82">
        <f t="shared" si="293"/>
        <v>12390.00345</v>
      </c>
      <c r="M6275" s="82">
        <f>((E6275/$F$1)*VLOOKUP(N6275,Currecny_M!$A$1:$P$10,MATCH(Database!C6275,Currecny_M!$A$1:$P$1,0),FALSE))/VLOOKUP('Cover page'!$B$6,Currecny_M!$A$1:$P$10,MATCH(Database!C6275,Currecny_M!$A$1:$P$1,0),FALSE)</f>
        <v>12390.00345</v>
      </c>
      <c r="N6275" s="6" t="str">
        <f>VLOOKUP(B6275,Master!$A$2:$C$11,3,FALSE)</f>
        <v>Thai</v>
      </c>
      <c r="O6275" s="6" t="str">
        <f>VLOOKUP(B6275,Master!$A$2:$C$11,2,FALSE)</f>
        <v>Asia</v>
      </c>
      <c r="Q6275" s="39" t="str">
        <f>VLOOKUP(D6275,GL_Master!$A$1:$D$80,2,FALSE)</f>
        <v>BS</v>
      </c>
      <c r="R6275" s="39" t="str">
        <f>VLOOKUP(D6275,GL_Master!$A$1:$D$80,3,FALSE)</f>
        <v>Trade receivables</v>
      </c>
      <c r="S6275" s="39" t="str">
        <f>VLOOKUP(D6275,GL_Master!$A$1:$D$80,4,FALSE)</f>
        <v>Unsecured, considered good</v>
      </c>
    </row>
    <row r="6276" spans="1:19" x14ac:dyDescent="0.25">
      <c r="A6276" s="39" t="s">
        <v>262</v>
      </c>
      <c r="B6276" s="39" t="s">
        <v>43</v>
      </c>
      <c r="C6276" s="7">
        <v>44136</v>
      </c>
      <c r="D6276" s="39" t="s">
        <v>78</v>
      </c>
      <c r="E6276" s="39">
        <v>797</v>
      </c>
      <c r="F6276" s="82">
        <f t="shared" ref="F6276:F6339" si="294">E6276/$F$1</f>
        <v>0.79700000000000004</v>
      </c>
      <c r="G6276" s="39">
        <f>VLOOKUP(N6276,Currecny_M!$A$1:$P$10,2,FALSE)</f>
        <v>2.35</v>
      </c>
      <c r="H6276" s="39">
        <f>MATCH(C6276,Currecny_M!$A$1:$P$1,0)</f>
        <v>9</v>
      </c>
      <c r="I6276" s="39">
        <f>VLOOKUP(N6276,Currecny_M!$A$1:$P$10,MATCH(Database!C6276,Currecny_M!$A$1:$P$1,0),FALSE)</f>
        <v>2.4900000000000002</v>
      </c>
      <c r="J6276" s="82">
        <f t="shared" ref="J6276:J6339" si="295">F6276*I6276</f>
        <v>1.9845300000000003</v>
      </c>
      <c r="K6276" s="39">
        <f>VLOOKUP('Cover page'!$B$6,Currecny_M!$A$1:$P$10,MATCH(Database!C6276,Currecny_M!$A$1:$P$1,0),FALSE)</f>
        <v>1</v>
      </c>
      <c r="L6276" s="82">
        <f t="shared" ref="L6276:L6339" si="296">J6276/K6276</f>
        <v>1.9845300000000003</v>
      </c>
      <c r="M6276" s="82">
        <f>((E6276/$F$1)*VLOOKUP(N6276,Currecny_M!$A$1:$P$10,MATCH(Database!C6276,Currecny_M!$A$1:$P$1,0),FALSE))/VLOOKUP('Cover page'!$B$6,Currecny_M!$A$1:$P$10,MATCH(Database!C6276,Currecny_M!$A$1:$P$1,0),FALSE)</f>
        <v>1.9845300000000003</v>
      </c>
      <c r="N6276" s="6" t="str">
        <f>VLOOKUP(B6276,Master!$A$2:$C$11,3,FALSE)</f>
        <v>Thai</v>
      </c>
      <c r="O6276" s="6" t="str">
        <f>VLOOKUP(B6276,Master!$A$2:$C$11,2,FALSE)</f>
        <v>Asia</v>
      </c>
      <c r="Q6276" s="39" t="str">
        <f>VLOOKUP(D6276,GL_Master!$A$1:$D$80,2,FALSE)</f>
        <v>BS</v>
      </c>
      <c r="R6276" s="39" t="str">
        <f>VLOOKUP(D6276,GL_Master!$A$1:$D$80,3,FALSE)</f>
        <v>Cash &amp; Bank Balances</v>
      </c>
      <c r="S6276" s="39" t="str">
        <f>VLOOKUP(D6276,GL_Master!$A$1:$D$80,4,FALSE)</f>
        <v>Cash In hand</v>
      </c>
    </row>
    <row r="6277" spans="1:19" x14ac:dyDescent="0.25">
      <c r="A6277" s="39" t="s">
        <v>262</v>
      </c>
      <c r="B6277" s="39" t="s">
        <v>43</v>
      </c>
      <c r="C6277" s="7">
        <v>44136</v>
      </c>
      <c r="D6277" s="39" t="s">
        <v>79</v>
      </c>
      <c r="E6277" s="39">
        <v>-206809</v>
      </c>
      <c r="F6277" s="82">
        <f t="shared" si="294"/>
        <v>-206.809</v>
      </c>
      <c r="G6277" s="39">
        <f>VLOOKUP(N6277,Currecny_M!$A$1:$P$10,2,FALSE)</f>
        <v>2.35</v>
      </c>
      <c r="H6277" s="39">
        <f>MATCH(C6277,Currecny_M!$A$1:$P$1,0)</f>
        <v>9</v>
      </c>
      <c r="I6277" s="39">
        <f>VLOOKUP(N6277,Currecny_M!$A$1:$P$10,MATCH(Database!C6277,Currecny_M!$A$1:$P$1,0),FALSE)</f>
        <v>2.4900000000000002</v>
      </c>
      <c r="J6277" s="82">
        <f t="shared" si="295"/>
        <v>-514.95441000000005</v>
      </c>
      <c r="K6277" s="39">
        <f>VLOOKUP('Cover page'!$B$6,Currecny_M!$A$1:$P$10,MATCH(Database!C6277,Currecny_M!$A$1:$P$1,0),FALSE)</f>
        <v>1</v>
      </c>
      <c r="L6277" s="82">
        <f t="shared" si="296"/>
        <v>-514.95441000000005</v>
      </c>
      <c r="M6277" s="82">
        <f>((E6277/$F$1)*VLOOKUP(N6277,Currecny_M!$A$1:$P$10,MATCH(Database!C6277,Currecny_M!$A$1:$P$1,0),FALSE))/VLOOKUP('Cover page'!$B$6,Currecny_M!$A$1:$P$10,MATCH(Database!C6277,Currecny_M!$A$1:$P$1,0),FALSE)</f>
        <v>-514.95441000000005</v>
      </c>
      <c r="N6277" s="6" t="str">
        <f>VLOOKUP(B6277,Master!$A$2:$C$11,3,FALSE)</f>
        <v>Thai</v>
      </c>
      <c r="O6277" s="6" t="str">
        <f>VLOOKUP(B6277,Master!$A$2:$C$11,2,FALSE)</f>
        <v>Asia</v>
      </c>
      <c r="Q6277" s="39" t="str">
        <f>VLOOKUP(D6277,GL_Master!$A$1:$D$80,2,FALSE)</f>
        <v>BS</v>
      </c>
      <c r="R6277" s="39" t="str">
        <f>VLOOKUP(D6277,GL_Master!$A$1:$D$80,3,FALSE)</f>
        <v>Loan Fund</v>
      </c>
      <c r="S6277" s="39" t="str">
        <f>VLOOKUP(D6277,GL_Master!$A$1:$D$80,4,FALSE)</f>
        <v>Term Loan</v>
      </c>
    </row>
    <row r="6278" spans="1:19" x14ac:dyDescent="0.25">
      <c r="A6278" s="39" t="s">
        <v>262</v>
      </c>
      <c r="B6278" s="39" t="s">
        <v>43</v>
      </c>
      <c r="C6278" s="7">
        <v>44136</v>
      </c>
      <c r="D6278" s="39" t="s">
        <v>80</v>
      </c>
      <c r="E6278" s="39">
        <v>5737</v>
      </c>
      <c r="F6278" s="82">
        <f t="shared" si="294"/>
        <v>5.7370000000000001</v>
      </c>
      <c r="G6278" s="39">
        <f>VLOOKUP(N6278,Currecny_M!$A$1:$P$10,2,FALSE)</f>
        <v>2.35</v>
      </c>
      <c r="H6278" s="39">
        <f>MATCH(C6278,Currecny_M!$A$1:$P$1,0)</f>
        <v>9</v>
      </c>
      <c r="I6278" s="39">
        <f>VLOOKUP(N6278,Currecny_M!$A$1:$P$10,MATCH(Database!C6278,Currecny_M!$A$1:$P$1,0),FALSE)</f>
        <v>2.4900000000000002</v>
      </c>
      <c r="J6278" s="82">
        <f t="shared" si="295"/>
        <v>14.285130000000002</v>
      </c>
      <c r="K6278" s="39">
        <f>VLOOKUP('Cover page'!$B$6,Currecny_M!$A$1:$P$10,MATCH(Database!C6278,Currecny_M!$A$1:$P$1,0),FALSE)</f>
        <v>1</v>
      </c>
      <c r="L6278" s="82">
        <f t="shared" si="296"/>
        <v>14.285130000000002</v>
      </c>
      <c r="M6278" s="82">
        <f>((E6278/$F$1)*VLOOKUP(N6278,Currecny_M!$A$1:$P$10,MATCH(Database!C6278,Currecny_M!$A$1:$P$1,0),FALSE))/VLOOKUP('Cover page'!$B$6,Currecny_M!$A$1:$P$10,MATCH(Database!C6278,Currecny_M!$A$1:$P$1,0),FALSE)</f>
        <v>14.285130000000002</v>
      </c>
      <c r="N6278" s="6" t="str">
        <f>VLOOKUP(B6278,Master!$A$2:$C$11,3,FALSE)</f>
        <v>Thai</v>
      </c>
      <c r="O6278" s="6" t="str">
        <f>VLOOKUP(B6278,Master!$A$2:$C$11,2,FALSE)</f>
        <v>Asia</v>
      </c>
      <c r="Q6278" s="39" t="str">
        <f>VLOOKUP(D6278,GL_Master!$A$1:$D$80,2,FALSE)</f>
        <v>BS</v>
      </c>
      <c r="R6278" s="39" t="str">
        <f>VLOOKUP(D6278,GL_Master!$A$1:$D$80,3,FALSE)</f>
        <v>Cash &amp; Bank Balances</v>
      </c>
      <c r="S6278" s="39" t="str">
        <f>VLOOKUP(D6278,GL_Master!$A$1:$D$80,4,FALSE)</f>
        <v xml:space="preserve">      On Current Accounts</v>
      </c>
    </row>
    <row r="6279" spans="1:19" x14ac:dyDescent="0.25">
      <c r="A6279" s="39" t="s">
        <v>262</v>
      </c>
      <c r="B6279" s="39" t="s">
        <v>43</v>
      </c>
      <c r="C6279" s="7">
        <v>44136</v>
      </c>
      <c r="D6279" s="39" t="s">
        <v>81</v>
      </c>
      <c r="E6279" s="39">
        <v>397624</v>
      </c>
      <c r="F6279" s="82">
        <f t="shared" si="294"/>
        <v>397.62400000000002</v>
      </c>
      <c r="G6279" s="39">
        <f>VLOOKUP(N6279,Currecny_M!$A$1:$P$10,2,FALSE)</f>
        <v>2.35</v>
      </c>
      <c r="H6279" s="39">
        <f>MATCH(C6279,Currecny_M!$A$1:$P$1,0)</f>
        <v>9</v>
      </c>
      <c r="I6279" s="39">
        <f>VLOOKUP(N6279,Currecny_M!$A$1:$P$10,MATCH(Database!C6279,Currecny_M!$A$1:$P$1,0),FALSE)</f>
        <v>2.4900000000000002</v>
      </c>
      <c r="J6279" s="82">
        <f t="shared" si="295"/>
        <v>990.0837600000001</v>
      </c>
      <c r="K6279" s="39">
        <f>VLOOKUP('Cover page'!$B$6,Currecny_M!$A$1:$P$10,MATCH(Database!C6279,Currecny_M!$A$1:$P$1,0),FALSE)</f>
        <v>1</v>
      </c>
      <c r="L6279" s="82">
        <f t="shared" si="296"/>
        <v>990.0837600000001</v>
      </c>
      <c r="M6279" s="82">
        <f>((E6279/$F$1)*VLOOKUP(N6279,Currecny_M!$A$1:$P$10,MATCH(Database!C6279,Currecny_M!$A$1:$P$1,0),FALSE))/VLOOKUP('Cover page'!$B$6,Currecny_M!$A$1:$P$10,MATCH(Database!C6279,Currecny_M!$A$1:$P$1,0),FALSE)</f>
        <v>990.0837600000001</v>
      </c>
      <c r="N6279" s="6" t="str">
        <f>VLOOKUP(B6279,Master!$A$2:$C$11,3,FALSE)</f>
        <v>Thai</v>
      </c>
      <c r="O6279" s="6" t="str">
        <f>VLOOKUP(B6279,Master!$A$2:$C$11,2,FALSE)</f>
        <v>Asia</v>
      </c>
      <c r="Q6279" s="39" t="str">
        <f>VLOOKUP(D6279,GL_Master!$A$1:$D$80,2,FALSE)</f>
        <v>BS</v>
      </c>
      <c r="R6279" s="39" t="str">
        <f>VLOOKUP(D6279,GL_Master!$A$1:$D$80,3,FALSE)</f>
        <v>Other Current Assets</v>
      </c>
      <c r="S6279" s="39" t="str">
        <f>VLOOKUP(D6279,GL_Master!$A$1:$D$80,4,FALSE)</f>
        <v>Advance tax recoverable (net of provision )</v>
      </c>
    </row>
    <row r="6280" spans="1:19" x14ac:dyDescent="0.25">
      <c r="A6280" s="39" t="s">
        <v>262</v>
      </c>
      <c r="B6280" s="39" t="s">
        <v>43</v>
      </c>
      <c r="C6280" s="7">
        <v>44136</v>
      </c>
      <c r="D6280" s="39" t="s">
        <v>19</v>
      </c>
      <c r="E6280" s="39">
        <v>4098</v>
      </c>
      <c r="F6280" s="82">
        <f t="shared" si="294"/>
        <v>4.0979999999999999</v>
      </c>
      <c r="G6280" s="39">
        <f>VLOOKUP(N6280,Currecny_M!$A$1:$P$10,2,FALSE)</f>
        <v>2.35</v>
      </c>
      <c r="H6280" s="39">
        <f>MATCH(C6280,Currecny_M!$A$1:$P$1,0)</f>
        <v>9</v>
      </c>
      <c r="I6280" s="39">
        <f>VLOOKUP(N6280,Currecny_M!$A$1:$P$10,MATCH(Database!C6280,Currecny_M!$A$1:$P$1,0),FALSE)</f>
        <v>2.4900000000000002</v>
      </c>
      <c r="J6280" s="82">
        <f t="shared" si="295"/>
        <v>10.20402</v>
      </c>
      <c r="K6280" s="39">
        <f>VLOOKUP('Cover page'!$B$6,Currecny_M!$A$1:$P$10,MATCH(Database!C6280,Currecny_M!$A$1:$P$1,0),FALSE)</f>
        <v>1</v>
      </c>
      <c r="L6280" s="82">
        <f t="shared" si="296"/>
        <v>10.20402</v>
      </c>
      <c r="M6280" s="82">
        <f>((E6280/$F$1)*VLOOKUP(N6280,Currecny_M!$A$1:$P$10,MATCH(Database!C6280,Currecny_M!$A$1:$P$1,0),FALSE))/VLOOKUP('Cover page'!$B$6,Currecny_M!$A$1:$P$10,MATCH(Database!C6280,Currecny_M!$A$1:$P$1,0),FALSE)</f>
        <v>10.20402</v>
      </c>
      <c r="N6280" s="6" t="str">
        <f>VLOOKUP(B6280,Master!$A$2:$C$11,3,FALSE)</f>
        <v>Thai</v>
      </c>
      <c r="O6280" s="6" t="str">
        <f>VLOOKUP(B6280,Master!$A$2:$C$11,2,FALSE)</f>
        <v>Asia</v>
      </c>
      <c r="Q6280" s="39" t="str">
        <f>VLOOKUP(D6280,GL_Master!$A$1:$D$80,2,FALSE)</f>
        <v>BS</v>
      </c>
      <c r="R6280" s="39" t="str">
        <f>VLOOKUP(D6280,GL_Master!$A$1:$D$80,3,FALSE)</f>
        <v>Short-term loan and advances</v>
      </c>
      <c r="S6280" s="39" t="str">
        <f>VLOOKUP(D6280,GL_Master!$A$1:$D$80,4,FALSE)</f>
        <v>Prepaid expenses</v>
      </c>
    </row>
    <row r="6281" spans="1:19" x14ac:dyDescent="0.25">
      <c r="A6281" s="39" t="s">
        <v>262</v>
      </c>
      <c r="B6281" s="39" t="s">
        <v>43</v>
      </c>
      <c r="C6281" s="7">
        <v>44136</v>
      </c>
      <c r="D6281" s="39" t="s">
        <v>82</v>
      </c>
      <c r="E6281" s="39">
        <v>44257</v>
      </c>
      <c r="F6281" s="82">
        <f t="shared" si="294"/>
        <v>44.256999999999998</v>
      </c>
      <c r="G6281" s="39">
        <f>VLOOKUP(N6281,Currecny_M!$A$1:$P$10,2,FALSE)</f>
        <v>2.35</v>
      </c>
      <c r="H6281" s="39">
        <f>MATCH(C6281,Currecny_M!$A$1:$P$1,0)</f>
        <v>9</v>
      </c>
      <c r="I6281" s="39">
        <f>VLOOKUP(N6281,Currecny_M!$A$1:$P$10,MATCH(Database!C6281,Currecny_M!$A$1:$P$1,0),FALSE)</f>
        <v>2.4900000000000002</v>
      </c>
      <c r="J6281" s="82">
        <f t="shared" si="295"/>
        <v>110.19993000000001</v>
      </c>
      <c r="K6281" s="39">
        <f>VLOOKUP('Cover page'!$B$6,Currecny_M!$A$1:$P$10,MATCH(Database!C6281,Currecny_M!$A$1:$P$1,0),FALSE)</f>
        <v>1</v>
      </c>
      <c r="L6281" s="82">
        <f t="shared" si="296"/>
        <v>110.19993000000001</v>
      </c>
      <c r="M6281" s="82">
        <f>((E6281/$F$1)*VLOOKUP(N6281,Currecny_M!$A$1:$P$10,MATCH(Database!C6281,Currecny_M!$A$1:$P$1,0),FALSE))/VLOOKUP('Cover page'!$B$6,Currecny_M!$A$1:$P$10,MATCH(Database!C6281,Currecny_M!$A$1:$P$1,0),FALSE)</f>
        <v>110.19993000000001</v>
      </c>
      <c r="N6281" s="6" t="str">
        <f>VLOOKUP(B6281,Master!$A$2:$C$11,3,FALSE)</f>
        <v>Thai</v>
      </c>
      <c r="O6281" s="6" t="str">
        <f>VLOOKUP(B6281,Master!$A$2:$C$11,2,FALSE)</f>
        <v>Asia</v>
      </c>
      <c r="Q6281" s="39" t="str">
        <f>VLOOKUP(D6281,GL_Master!$A$1:$D$80,2,FALSE)</f>
        <v>BS</v>
      </c>
      <c r="R6281" s="39" t="str">
        <f>VLOOKUP(D6281,GL_Master!$A$1:$D$80,3,FALSE)</f>
        <v>Short-term loan and advances</v>
      </c>
      <c r="S6281" s="39" t="str">
        <f>VLOOKUP(D6281,GL_Master!$A$1:$D$80,4,FALSE)</f>
        <v>Advance to vendor/employees</v>
      </c>
    </row>
    <row r="6282" spans="1:19" x14ac:dyDescent="0.25">
      <c r="A6282" s="39" t="s">
        <v>262</v>
      </c>
      <c r="B6282" s="39" t="s">
        <v>43</v>
      </c>
      <c r="C6282" s="7">
        <v>44136</v>
      </c>
      <c r="D6282" s="39" t="s">
        <v>83</v>
      </c>
      <c r="E6282" s="39">
        <v>30332</v>
      </c>
      <c r="F6282" s="82">
        <f t="shared" si="294"/>
        <v>30.332000000000001</v>
      </c>
      <c r="G6282" s="39">
        <f>VLOOKUP(N6282,Currecny_M!$A$1:$P$10,2,FALSE)</f>
        <v>2.35</v>
      </c>
      <c r="H6282" s="39">
        <f>MATCH(C6282,Currecny_M!$A$1:$P$1,0)</f>
        <v>9</v>
      </c>
      <c r="I6282" s="39">
        <f>VLOOKUP(N6282,Currecny_M!$A$1:$P$10,MATCH(Database!C6282,Currecny_M!$A$1:$P$1,0),FALSE)</f>
        <v>2.4900000000000002</v>
      </c>
      <c r="J6282" s="82">
        <f t="shared" si="295"/>
        <v>75.526680000000013</v>
      </c>
      <c r="K6282" s="39">
        <f>VLOOKUP('Cover page'!$B$6,Currecny_M!$A$1:$P$10,MATCH(Database!C6282,Currecny_M!$A$1:$P$1,0),FALSE)</f>
        <v>1</v>
      </c>
      <c r="L6282" s="82">
        <f t="shared" si="296"/>
        <v>75.526680000000013</v>
      </c>
      <c r="M6282" s="82">
        <f>((E6282/$F$1)*VLOOKUP(N6282,Currecny_M!$A$1:$P$10,MATCH(Database!C6282,Currecny_M!$A$1:$P$1,0),FALSE))/VLOOKUP('Cover page'!$B$6,Currecny_M!$A$1:$P$10,MATCH(Database!C6282,Currecny_M!$A$1:$P$1,0),FALSE)</f>
        <v>75.526680000000013</v>
      </c>
      <c r="N6282" s="6" t="str">
        <f>VLOOKUP(B6282,Master!$A$2:$C$11,3,FALSE)</f>
        <v>Thai</v>
      </c>
      <c r="O6282" s="6" t="str">
        <f>VLOOKUP(B6282,Master!$A$2:$C$11,2,FALSE)</f>
        <v>Asia</v>
      </c>
      <c r="Q6282" s="39" t="str">
        <f>VLOOKUP(D6282,GL_Master!$A$1:$D$80,2,FALSE)</f>
        <v>BS</v>
      </c>
      <c r="R6282" s="39" t="str">
        <f>VLOOKUP(D6282,GL_Master!$A$1:$D$80,3,FALSE)</f>
        <v>Other Current Assets</v>
      </c>
      <c r="S6282" s="39" t="str">
        <f>VLOOKUP(D6282,GL_Master!$A$1:$D$80,4,FALSE)</f>
        <v>Security deposits ( Unsecured, considered good)</v>
      </c>
    </row>
    <row r="6283" spans="1:19" x14ac:dyDescent="0.25">
      <c r="A6283" s="39" t="s">
        <v>262</v>
      </c>
      <c r="B6283" s="39" t="s">
        <v>43</v>
      </c>
      <c r="C6283" s="7">
        <v>44136</v>
      </c>
      <c r="D6283" s="39" t="s">
        <v>246</v>
      </c>
      <c r="E6283" s="39">
        <v>-3457134</v>
      </c>
      <c r="F6283" s="82">
        <f t="shared" si="294"/>
        <v>-3457.134</v>
      </c>
      <c r="G6283" s="39">
        <f>VLOOKUP(N6283,Currecny_M!$A$1:$P$10,2,FALSE)</f>
        <v>2.35</v>
      </c>
      <c r="H6283" s="39">
        <f>MATCH(C6283,Currecny_M!$A$1:$P$1,0)</f>
        <v>9</v>
      </c>
      <c r="I6283" s="39">
        <f>VLOOKUP(N6283,Currecny_M!$A$1:$P$10,MATCH(Database!C6283,Currecny_M!$A$1:$P$1,0),FALSE)</f>
        <v>2.4900000000000002</v>
      </c>
      <c r="J6283" s="82">
        <f t="shared" si="295"/>
        <v>-8608.2636600000005</v>
      </c>
      <c r="K6283" s="39">
        <f>VLOOKUP('Cover page'!$B$6,Currecny_M!$A$1:$P$10,MATCH(Database!C6283,Currecny_M!$A$1:$P$1,0),FALSE)</f>
        <v>1</v>
      </c>
      <c r="L6283" s="82">
        <f t="shared" si="296"/>
        <v>-8608.2636600000005</v>
      </c>
      <c r="M6283" s="82">
        <f>((E6283/$F$1)*VLOOKUP(N6283,Currecny_M!$A$1:$P$10,MATCH(Database!C6283,Currecny_M!$A$1:$P$1,0),FALSE))/VLOOKUP('Cover page'!$B$6,Currecny_M!$A$1:$P$10,MATCH(Database!C6283,Currecny_M!$A$1:$P$1,0),FALSE)</f>
        <v>-8608.2636600000005</v>
      </c>
      <c r="N6283" s="6" t="str">
        <f>VLOOKUP(B6283,Master!$A$2:$C$11,3,FALSE)</f>
        <v>Thai</v>
      </c>
      <c r="O6283" s="6" t="str">
        <f>VLOOKUP(B6283,Master!$A$2:$C$11,2,FALSE)</f>
        <v>Asia</v>
      </c>
      <c r="Q6283" s="39" t="str">
        <f>VLOOKUP(D6283,GL_Master!$A$1:$D$80,2,FALSE)</f>
        <v>PL</v>
      </c>
      <c r="R6283" s="39" t="str">
        <f>VLOOKUP(D6283,GL_Master!$A$1:$D$80,3,FALSE)</f>
        <v>Revenue from Operations</v>
      </c>
      <c r="S6283" s="39" t="str">
        <f>VLOOKUP(D6283,GL_Master!$A$1:$D$80,4,FALSE)</f>
        <v>Contract revenue</v>
      </c>
    </row>
    <row r="6284" spans="1:19" x14ac:dyDescent="0.25">
      <c r="A6284" s="39" t="s">
        <v>262</v>
      </c>
      <c r="B6284" s="39" t="s">
        <v>43</v>
      </c>
      <c r="C6284" s="7">
        <v>44136</v>
      </c>
      <c r="D6284" s="39" t="s">
        <v>134</v>
      </c>
      <c r="E6284" s="39">
        <v>-25529</v>
      </c>
      <c r="F6284" s="82">
        <f t="shared" si="294"/>
        <v>-25.529</v>
      </c>
      <c r="G6284" s="39">
        <f>VLOOKUP(N6284,Currecny_M!$A$1:$P$10,2,FALSE)</f>
        <v>2.35</v>
      </c>
      <c r="H6284" s="39">
        <f>MATCH(C6284,Currecny_M!$A$1:$P$1,0)</f>
        <v>9</v>
      </c>
      <c r="I6284" s="39">
        <f>VLOOKUP(N6284,Currecny_M!$A$1:$P$10,MATCH(Database!C6284,Currecny_M!$A$1:$P$1,0),FALSE)</f>
        <v>2.4900000000000002</v>
      </c>
      <c r="J6284" s="82">
        <f t="shared" si="295"/>
        <v>-63.567210000000003</v>
      </c>
      <c r="K6284" s="39">
        <f>VLOOKUP('Cover page'!$B$6,Currecny_M!$A$1:$P$10,MATCH(Database!C6284,Currecny_M!$A$1:$P$1,0),FALSE)</f>
        <v>1</v>
      </c>
      <c r="L6284" s="82">
        <f t="shared" si="296"/>
        <v>-63.567210000000003</v>
      </c>
      <c r="M6284" s="82">
        <f>((E6284/$F$1)*VLOOKUP(N6284,Currecny_M!$A$1:$P$10,MATCH(Database!C6284,Currecny_M!$A$1:$P$1,0),FALSE))/VLOOKUP('Cover page'!$B$6,Currecny_M!$A$1:$P$10,MATCH(Database!C6284,Currecny_M!$A$1:$P$1,0),FALSE)</f>
        <v>-63.567210000000003</v>
      </c>
      <c r="N6284" s="6" t="str">
        <f>VLOOKUP(B6284,Master!$A$2:$C$11,3,FALSE)</f>
        <v>Thai</v>
      </c>
      <c r="O6284" s="6" t="str">
        <f>VLOOKUP(B6284,Master!$A$2:$C$11,2,FALSE)</f>
        <v>Asia</v>
      </c>
      <c r="Q6284" s="39" t="str">
        <f>VLOOKUP(D6284,GL_Master!$A$1:$D$80,2,FALSE)</f>
        <v>PL</v>
      </c>
      <c r="R6284" s="39" t="str">
        <f>VLOOKUP(D6284,GL_Master!$A$1:$D$80,3,FALSE)</f>
        <v>Other Income</v>
      </c>
      <c r="S6284" s="39" t="str">
        <f>VLOOKUP(D6284,GL_Master!$A$1:$D$80,4,FALSE)</f>
        <v>Other Income</v>
      </c>
    </row>
    <row r="6285" spans="1:19" x14ac:dyDescent="0.25">
      <c r="A6285" s="39" t="s">
        <v>262</v>
      </c>
      <c r="B6285" s="39" t="s">
        <v>43</v>
      </c>
      <c r="C6285" s="7">
        <v>44136</v>
      </c>
      <c r="D6285" s="39" t="s">
        <v>86</v>
      </c>
      <c r="E6285" s="39">
        <v>1624</v>
      </c>
      <c r="F6285" s="82">
        <f t="shared" si="294"/>
        <v>1.6240000000000001</v>
      </c>
      <c r="G6285" s="39">
        <f>VLOOKUP(N6285,Currecny_M!$A$1:$P$10,2,FALSE)</f>
        <v>2.35</v>
      </c>
      <c r="H6285" s="39">
        <f>MATCH(C6285,Currecny_M!$A$1:$P$1,0)</f>
        <v>9</v>
      </c>
      <c r="I6285" s="39">
        <f>VLOOKUP(N6285,Currecny_M!$A$1:$P$10,MATCH(Database!C6285,Currecny_M!$A$1:$P$1,0),FALSE)</f>
        <v>2.4900000000000002</v>
      </c>
      <c r="J6285" s="82">
        <f t="shared" si="295"/>
        <v>4.0437600000000007</v>
      </c>
      <c r="K6285" s="39">
        <f>VLOOKUP('Cover page'!$B$6,Currecny_M!$A$1:$P$10,MATCH(Database!C6285,Currecny_M!$A$1:$P$1,0),FALSE)</f>
        <v>1</v>
      </c>
      <c r="L6285" s="82">
        <f t="shared" si="296"/>
        <v>4.0437600000000007</v>
      </c>
      <c r="M6285" s="82">
        <f>((E6285/$F$1)*VLOOKUP(N6285,Currecny_M!$A$1:$P$10,MATCH(Database!C6285,Currecny_M!$A$1:$P$1,0),FALSE))/VLOOKUP('Cover page'!$B$6,Currecny_M!$A$1:$P$10,MATCH(Database!C6285,Currecny_M!$A$1:$P$1,0),FALSE)</f>
        <v>4.0437600000000007</v>
      </c>
      <c r="N6285" s="6" t="str">
        <f>VLOOKUP(B6285,Master!$A$2:$C$11,3,FALSE)</f>
        <v>Thai</v>
      </c>
      <c r="O6285" s="6" t="str">
        <f>VLOOKUP(B6285,Master!$A$2:$C$11,2,FALSE)</f>
        <v>Asia</v>
      </c>
      <c r="Q6285" s="39" t="str">
        <f>VLOOKUP(D6285,GL_Master!$A$1:$D$80,2,FALSE)</f>
        <v>PL</v>
      </c>
      <c r="R6285" s="39" t="str">
        <f>VLOOKUP(D6285,GL_Master!$A$1:$D$80,3,FALSE)</f>
        <v>COGS</v>
      </c>
      <c r="S6285" s="39" t="str">
        <f>VLOOKUP(D6285,GL_Master!$A$1:$D$80,4,FALSE)</f>
        <v>Purchase of other traded goods</v>
      </c>
    </row>
    <row r="6286" spans="1:19" x14ac:dyDescent="0.25">
      <c r="A6286" s="39" t="s">
        <v>262</v>
      </c>
      <c r="B6286" s="39" t="s">
        <v>43</v>
      </c>
      <c r="C6286" s="7">
        <v>44136</v>
      </c>
      <c r="D6286" s="39" t="s">
        <v>87</v>
      </c>
      <c r="E6286" s="39">
        <v>774</v>
      </c>
      <c r="F6286" s="82">
        <f t="shared" si="294"/>
        <v>0.77400000000000002</v>
      </c>
      <c r="G6286" s="39">
        <f>VLOOKUP(N6286,Currecny_M!$A$1:$P$10,2,FALSE)</f>
        <v>2.35</v>
      </c>
      <c r="H6286" s="39">
        <f>MATCH(C6286,Currecny_M!$A$1:$P$1,0)</f>
        <v>9</v>
      </c>
      <c r="I6286" s="39">
        <f>VLOOKUP(N6286,Currecny_M!$A$1:$P$10,MATCH(Database!C6286,Currecny_M!$A$1:$P$1,0),FALSE)</f>
        <v>2.4900000000000002</v>
      </c>
      <c r="J6286" s="82">
        <f t="shared" si="295"/>
        <v>1.9272600000000002</v>
      </c>
      <c r="K6286" s="39">
        <f>VLOOKUP('Cover page'!$B$6,Currecny_M!$A$1:$P$10,MATCH(Database!C6286,Currecny_M!$A$1:$P$1,0),FALSE)</f>
        <v>1</v>
      </c>
      <c r="L6286" s="82">
        <f t="shared" si="296"/>
        <v>1.9272600000000002</v>
      </c>
      <c r="M6286" s="82">
        <f>((E6286/$F$1)*VLOOKUP(N6286,Currecny_M!$A$1:$P$10,MATCH(Database!C6286,Currecny_M!$A$1:$P$1,0),FALSE))/VLOOKUP('Cover page'!$B$6,Currecny_M!$A$1:$P$10,MATCH(Database!C6286,Currecny_M!$A$1:$P$1,0),FALSE)</f>
        <v>1.9272600000000002</v>
      </c>
      <c r="N6286" s="6" t="str">
        <f>VLOOKUP(B6286,Master!$A$2:$C$11,3,FALSE)</f>
        <v>Thai</v>
      </c>
      <c r="O6286" s="6" t="str">
        <f>VLOOKUP(B6286,Master!$A$2:$C$11,2,FALSE)</f>
        <v>Asia</v>
      </c>
      <c r="Q6286" s="39" t="str">
        <f>VLOOKUP(D6286,GL_Master!$A$1:$D$80,2,FALSE)</f>
        <v>PL</v>
      </c>
      <c r="R6286" s="39" t="str">
        <f>VLOOKUP(D6286,GL_Master!$A$1:$D$80,3,FALSE)</f>
        <v>COGS</v>
      </c>
      <c r="S6286" s="39" t="str">
        <f>VLOOKUP(D6286,GL_Master!$A$1:$D$80,4,FALSE)</f>
        <v>Civil, Installation, Commissioning and Other miscellaneous expenses</v>
      </c>
    </row>
    <row r="6287" spans="1:19" x14ac:dyDescent="0.25">
      <c r="A6287" s="39" t="s">
        <v>262</v>
      </c>
      <c r="B6287" s="39" t="s">
        <v>43</v>
      </c>
      <c r="C6287" s="7">
        <v>44136</v>
      </c>
      <c r="D6287" s="39" t="s">
        <v>88</v>
      </c>
      <c r="E6287" s="39">
        <v>2528</v>
      </c>
      <c r="F6287" s="82">
        <f t="shared" si="294"/>
        <v>2.528</v>
      </c>
      <c r="G6287" s="39">
        <f>VLOOKUP(N6287,Currecny_M!$A$1:$P$10,2,FALSE)</f>
        <v>2.35</v>
      </c>
      <c r="H6287" s="39">
        <f>MATCH(C6287,Currecny_M!$A$1:$P$1,0)</f>
        <v>9</v>
      </c>
      <c r="I6287" s="39">
        <f>VLOOKUP(N6287,Currecny_M!$A$1:$P$10,MATCH(Database!C6287,Currecny_M!$A$1:$P$1,0),FALSE)</f>
        <v>2.4900000000000002</v>
      </c>
      <c r="J6287" s="82">
        <f t="shared" si="295"/>
        <v>6.2947200000000008</v>
      </c>
      <c r="K6287" s="39">
        <f>VLOOKUP('Cover page'!$B$6,Currecny_M!$A$1:$P$10,MATCH(Database!C6287,Currecny_M!$A$1:$P$1,0),FALSE)</f>
        <v>1</v>
      </c>
      <c r="L6287" s="82">
        <f t="shared" si="296"/>
        <v>6.2947200000000008</v>
      </c>
      <c r="M6287" s="82">
        <f>((E6287/$F$1)*VLOOKUP(N6287,Currecny_M!$A$1:$P$10,MATCH(Database!C6287,Currecny_M!$A$1:$P$1,0),FALSE))/VLOOKUP('Cover page'!$B$6,Currecny_M!$A$1:$P$10,MATCH(Database!C6287,Currecny_M!$A$1:$P$1,0),FALSE)</f>
        <v>6.2947200000000008</v>
      </c>
      <c r="N6287" s="6" t="str">
        <f>VLOOKUP(B6287,Master!$A$2:$C$11,3,FALSE)</f>
        <v>Thai</v>
      </c>
      <c r="O6287" s="6" t="str">
        <f>VLOOKUP(B6287,Master!$A$2:$C$11,2,FALSE)</f>
        <v>Asia</v>
      </c>
      <c r="Q6287" s="39" t="str">
        <f>VLOOKUP(D6287,GL_Master!$A$1:$D$80,2,FALSE)</f>
        <v>PL</v>
      </c>
      <c r="R6287" s="39" t="str">
        <f>VLOOKUP(D6287,GL_Master!$A$1:$D$80,3,FALSE)</f>
        <v>COGS</v>
      </c>
      <c r="S6287" s="39" t="str">
        <f>VLOOKUP(D6287,GL_Master!$A$1:$D$80,4,FALSE)</f>
        <v>Civil, Installation, Commissioning and Other miscellaneous expenses</v>
      </c>
    </row>
    <row r="6288" spans="1:19" x14ac:dyDescent="0.25">
      <c r="A6288" s="39" t="s">
        <v>262</v>
      </c>
      <c r="B6288" s="39" t="s">
        <v>43</v>
      </c>
      <c r="C6288" s="7">
        <v>44136</v>
      </c>
      <c r="D6288" s="39" t="s">
        <v>89</v>
      </c>
      <c r="E6288" s="39">
        <v>4917</v>
      </c>
      <c r="F6288" s="82">
        <f t="shared" si="294"/>
        <v>4.9169999999999998</v>
      </c>
      <c r="G6288" s="39">
        <f>VLOOKUP(N6288,Currecny_M!$A$1:$P$10,2,FALSE)</f>
        <v>2.35</v>
      </c>
      <c r="H6288" s="39">
        <f>MATCH(C6288,Currecny_M!$A$1:$P$1,0)</f>
        <v>9</v>
      </c>
      <c r="I6288" s="39">
        <f>VLOOKUP(N6288,Currecny_M!$A$1:$P$10,MATCH(Database!C6288,Currecny_M!$A$1:$P$1,0),FALSE)</f>
        <v>2.4900000000000002</v>
      </c>
      <c r="J6288" s="82">
        <f t="shared" si="295"/>
        <v>12.24333</v>
      </c>
      <c r="K6288" s="39">
        <f>VLOOKUP('Cover page'!$B$6,Currecny_M!$A$1:$P$10,MATCH(Database!C6288,Currecny_M!$A$1:$P$1,0),FALSE)</f>
        <v>1</v>
      </c>
      <c r="L6288" s="82">
        <f t="shared" si="296"/>
        <v>12.24333</v>
      </c>
      <c r="M6288" s="82">
        <f>((E6288/$F$1)*VLOOKUP(N6288,Currecny_M!$A$1:$P$10,MATCH(Database!C6288,Currecny_M!$A$1:$P$1,0),FALSE))/VLOOKUP('Cover page'!$B$6,Currecny_M!$A$1:$P$10,MATCH(Database!C6288,Currecny_M!$A$1:$P$1,0),FALSE)</f>
        <v>12.24333</v>
      </c>
      <c r="N6288" s="6" t="str">
        <f>VLOOKUP(B6288,Master!$A$2:$C$11,3,FALSE)</f>
        <v>Thai</v>
      </c>
      <c r="O6288" s="6" t="str">
        <f>VLOOKUP(B6288,Master!$A$2:$C$11,2,FALSE)</f>
        <v>Asia</v>
      </c>
      <c r="Q6288" s="39" t="str">
        <f>VLOOKUP(D6288,GL_Master!$A$1:$D$80,2,FALSE)</f>
        <v>PL</v>
      </c>
      <c r="R6288" s="39" t="str">
        <f>VLOOKUP(D6288,GL_Master!$A$1:$D$80,3,FALSE)</f>
        <v>COGS</v>
      </c>
      <c r="S6288" s="39" t="str">
        <f>VLOOKUP(D6288,GL_Master!$A$1:$D$80,4,FALSE)</f>
        <v>project Expenses</v>
      </c>
    </row>
    <row r="6289" spans="1:19" x14ac:dyDescent="0.25">
      <c r="A6289" s="39" t="s">
        <v>262</v>
      </c>
      <c r="B6289" s="39" t="s">
        <v>43</v>
      </c>
      <c r="C6289" s="7">
        <v>44136</v>
      </c>
      <c r="D6289" s="39" t="s">
        <v>90</v>
      </c>
      <c r="E6289" s="39">
        <v>1685</v>
      </c>
      <c r="F6289" s="82">
        <f t="shared" si="294"/>
        <v>1.6850000000000001</v>
      </c>
      <c r="G6289" s="39">
        <f>VLOOKUP(N6289,Currecny_M!$A$1:$P$10,2,FALSE)</f>
        <v>2.35</v>
      </c>
      <c r="H6289" s="39">
        <f>MATCH(C6289,Currecny_M!$A$1:$P$1,0)</f>
        <v>9</v>
      </c>
      <c r="I6289" s="39">
        <f>VLOOKUP(N6289,Currecny_M!$A$1:$P$10,MATCH(Database!C6289,Currecny_M!$A$1:$P$1,0),FALSE)</f>
        <v>2.4900000000000002</v>
      </c>
      <c r="J6289" s="82">
        <f t="shared" si="295"/>
        <v>4.1956500000000005</v>
      </c>
      <c r="K6289" s="39">
        <f>VLOOKUP('Cover page'!$B$6,Currecny_M!$A$1:$P$10,MATCH(Database!C6289,Currecny_M!$A$1:$P$1,0),FALSE)</f>
        <v>1</v>
      </c>
      <c r="L6289" s="82">
        <f t="shared" si="296"/>
        <v>4.1956500000000005</v>
      </c>
      <c r="M6289" s="82">
        <f>((E6289/$F$1)*VLOOKUP(N6289,Currecny_M!$A$1:$P$10,MATCH(Database!C6289,Currecny_M!$A$1:$P$1,0),FALSE))/VLOOKUP('Cover page'!$B$6,Currecny_M!$A$1:$P$10,MATCH(Database!C6289,Currecny_M!$A$1:$P$1,0),FALSE)</f>
        <v>4.1956500000000005</v>
      </c>
      <c r="N6289" s="6" t="str">
        <f>VLOOKUP(B6289,Master!$A$2:$C$11,3,FALSE)</f>
        <v>Thai</v>
      </c>
      <c r="O6289" s="6" t="str">
        <f>VLOOKUP(B6289,Master!$A$2:$C$11,2,FALSE)</f>
        <v>Asia</v>
      </c>
      <c r="Q6289" s="39" t="str">
        <f>VLOOKUP(D6289,GL_Master!$A$1:$D$80,2,FALSE)</f>
        <v>PL</v>
      </c>
      <c r="R6289" s="39" t="str">
        <f>VLOOKUP(D6289,GL_Master!$A$1:$D$80,3,FALSE)</f>
        <v>Office utility</v>
      </c>
      <c r="S6289" s="39" t="str">
        <f>VLOOKUP(D6289,GL_Master!$A$1:$D$80,4,FALSE)</f>
        <v>Electricity Expenses</v>
      </c>
    </row>
    <row r="6290" spans="1:19" x14ac:dyDescent="0.25">
      <c r="A6290" s="39" t="s">
        <v>262</v>
      </c>
      <c r="B6290" s="39" t="s">
        <v>43</v>
      </c>
      <c r="C6290" s="7">
        <v>44136</v>
      </c>
      <c r="D6290" s="39" t="s">
        <v>91</v>
      </c>
      <c r="E6290" s="39">
        <v>3340</v>
      </c>
      <c r="F6290" s="82">
        <f t="shared" si="294"/>
        <v>3.34</v>
      </c>
      <c r="G6290" s="39">
        <f>VLOOKUP(N6290,Currecny_M!$A$1:$P$10,2,FALSE)</f>
        <v>2.35</v>
      </c>
      <c r="H6290" s="39">
        <f>MATCH(C6290,Currecny_M!$A$1:$P$1,0)</f>
        <v>9</v>
      </c>
      <c r="I6290" s="39">
        <f>VLOOKUP(N6290,Currecny_M!$A$1:$P$10,MATCH(Database!C6290,Currecny_M!$A$1:$P$1,0),FALSE)</f>
        <v>2.4900000000000002</v>
      </c>
      <c r="J6290" s="82">
        <f t="shared" si="295"/>
        <v>8.3166000000000011</v>
      </c>
      <c r="K6290" s="39">
        <f>VLOOKUP('Cover page'!$B$6,Currecny_M!$A$1:$P$10,MATCH(Database!C6290,Currecny_M!$A$1:$P$1,0),FALSE)</f>
        <v>1</v>
      </c>
      <c r="L6290" s="82">
        <f t="shared" si="296"/>
        <v>8.3166000000000011</v>
      </c>
      <c r="M6290" s="82">
        <f>((E6290/$F$1)*VLOOKUP(N6290,Currecny_M!$A$1:$P$10,MATCH(Database!C6290,Currecny_M!$A$1:$P$1,0),FALSE))/VLOOKUP('Cover page'!$B$6,Currecny_M!$A$1:$P$10,MATCH(Database!C6290,Currecny_M!$A$1:$P$1,0),FALSE)</f>
        <v>8.3166000000000011</v>
      </c>
      <c r="N6290" s="6" t="str">
        <f>VLOOKUP(B6290,Master!$A$2:$C$11,3,FALSE)</f>
        <v>Thai</v>
      </c>
      <c r="O6290" s="6" t="str">
        <f>VLOOKUP(B6290,Master!$A$2:$C$11,2,FALSE)</f>
        <v>Asia</v>
      </c>
      <c r="Q6290" s="39" t="str">
        <f>VLOOKUP(D6290,GL_Master!$A$1:$D$80,2,FALSE)</f>
        <v>PL</v>
      </c>
      <c r="R6290" s="39" t="str">
        <f>VLOOKUP(D6290,GL_Master!$A$1:$D$80,3,FALSE)</f>
        <v>Misc. expenses</v>
      </c>
      <c r="S6290" s="39" t="str">
        <f>VLOOKUP(D6290,GL_Master!$A$1:$D$80,4,FALSE)</f>
        <v>Repair &amp; Maintenance</v>
      </c>
    </row>
    <row r="6291" spans="1:19" x14ac:dyDescent="0.25">
      <c r="A6291" s="39" t="s">
        <v>262</v>
      </c>
      <c r="B6291" s="39" t="s">
        <v>43</v>
      </c>
      <c r="C6291" s="7">
        <v>44136</v>
      </c>
      <c r="D6291" s="39" t="s">
        <v>92</v>
      </c>
      <c r="E6291" s="39">
        <v>2436</v>
      </c>
      <c r="F6291" s="82">
        <f t="shared" si="294"/>
        <v>2.4359999999999999</v>
      </c>
      <c r="G6291" s="39">
        <f>VLOOKUP(N6291,Currecny_M!$A$1:$P$10,2,FALSE)</f>
        <v>2.35</v>
      </c>
      <c r="H6291" s="39">
        <f>MATCH(C6291,Currecny_M!$A$1:$P$1,0)</f>
        <v>9</v>
      </c>
      <c r="I6291" s="39">
        <f>VLOOKUP(N6291,Currecny_M!$A$1:$P$10,MATCH(Database!C6291,Currecny_M!$A$1:$P$1,0),FALSE)</f>
        <v>2.4900000000000002</v>
      </c>
      <c r="J6291" s="82">
        <f t="shared" si="295"/>
        <v>6.0656400000000001</v>
      </c>
      <c r="K6291" s="39">
        <f>VLOOKUP('Cover page'!$B$6,Currecny_M!$A$1:$P$10,MATCH(Database!C6291,Currecny_M!$A$1:$P$1,0),FALSE)</f>
        <v>1</v>
      </c>
      <c r="L6291" s="82">
        <f t="shared" si="296"/>
        <v>6.0656400000000001</v>
      </c>
      <c r="M6291" s="82">
        <f>((E6291/$F$1)*VLOOKUP(N6291,Currecny_M!$A$1:$P$10,MATCH(Database!C6291,Currecny_M!$A$1:$P$1,0),FALSE))/VLOOKUP('Cover page'!$B$6,Currecny_M!$A$1:$P$10,MATCH(Database!C6291,Currecny_M!$A$1:$P$1,0),FALSE)</f>
        <v>6.0656400000000001</v>
      </c>
      <c r="N6291" s="6" t="str">
        <f>VLOOKUP(B6291,Master!$A$2:$C$11,3,FALSE)</f>
        <v>Thai</v>
      </c>
      <c r="O6291" s="6" t="str">
        <f>VLOOKUP(B6291,Master!$A$2:$C$11,2,FALSE)</f>
        <v>Asia</v>
      </c>
      <c r="Q6291" s="39" t="str">
        <f>VLOOKUP(D6291,GL_Master!$A$1:$D$80,2,FALSE)</f>
        <v>PL</v>
      </c>
      <c r="R6291" s="39" t="str">
        <f>VLOOKUP(D6291,GL_Master!$A$1:$D$80,3,FALSE)</f>
        <v>Misc. expenses</v>
      </c>
      <c r="S6291" s="39" t="str">
        <f>VLOOKUP(D6291,GL_Master!$A$1:$D$80,4,FALSE)</f>
        <v>Repair &amp; Maintenance</v>
      </c>
    </row>
    <row r="6292" spans="1:19" x14ac:dyDescent="0.25">
      <c r="A6292" s="39" t="s">
        <v>262</v>
      </c>
      <c r="B6292" s="39" t="s">
        <v>43</v>
      </c>
      <c r="C6292" s="7">
        <v>44136</v>
      </c>
      <c r="D6292" s="39" t="s">
        <v>93</v>
      </c>
      <c r="E6292" s="39">
        <v>27613</v>
      </c>
      <c r="F6292" s="82">
        <f t="shared" si="294"/>
        <v>27.613</v>
      </c>
      <c r="G6292" s="39">
        <f>VLOOKUP(N6292,Currecny_M!$A$1:$P$10,2,FALSE)</f>
        <v>2.35</v>
      </c>
      <c r="H6292" s="39">
        <f>MATCH(C6292,Currecny_M!$A$1:$P$1,0)</f>
        <v>9</v>
      </c>
      <c r="I6292" s="39">
        <f>VLOOKUP(N6292,Currecny_M!$A$1:$P$10,MATCH(Database!C6292,Currecny_M!$A$1:$P$1,0),FALSE)</f>
        <v>2.4900000000000002</v>
      </c>
      <c r="J6292" s="82">
        <f t="shared" si="295"/>
        <v>68.756370000000004</v>
      </c>
      <c r="K6292" s="39">
        <f>VLOOKUP('Cover page'!$B$6,Currecny_M!$A$1:$P$10,MATCH(Database!C6292,Currecny_M!$A$1:$P$1,0),FALSE)</f>
        <v>1</v>
      </c>
      <c r="L6292" s="82">
        <f t="shared" si="296"/>
        <v>68.756370000000004</v>
      </c>
      <c r="M6292" s="82">
        <f>((E6292/$F$1)*VLOOKUP(N6292,Currecny_M!$A$1:$P$10,MATCH(Database!C6292,Currecny_M!$A$1:$P$1,0),FALSE))/VLOOKUP('Cover page'!$B$6,Currecny_M!$A$1:$P$10,MATCH(Database!C6292,Currecny_M!$A$1:$P$1,0),FALSE)</f>
        <v>68.756370000000004</v>
      </c>
      <c r="N6292" s="6" t="str">
        <f>VLOOKUP(B6292,Master!$A$2:$C$11,3,FALSE)</f>
        <v>Thai</v>
      </c>
      <c r="O6292" s="6" t="str">
        <f>VLOOKUP(B6292,Master!$A$2:$C$11,2,FALSE)</f>
        <v>Asia</v>
      </c>
      <c r="Q6292" s="39" t="str">
        <f>VLOOKUP(D6292,GL_Master!$A$1:$D$80,2,FALSE)</f>
        <v>PL</v>
      </c>
      <c r="R6292" s="39" t="str">
        <f>VLOOKUP(D6292,GL_Master!$A$1:$D$80,3,FALSE)</f>
        <v>Salary wages &amp; benefits</v>
      </c>
      <c r="S6292" s="39" t="str">
        <f>VLOOKUP(D6292,GL_Master!$A$1:$D$80,4,FALSE)</f>
        <v>Employee benefits expense</v>
      </c>
    </row>
    <row r="6293" spans="1:19" x14ac:dyDescent="0.25">
      <c r="A6293" s="39" t="s">
        <v>262</v>
      </c>
      <c r="B6293" s="39" t="s">
        <v>43</v>
      </c>
      <c r="C6293" s="7">
        <v>44136</v>
      </c>
      <c r="D6293" s="39" t="s">
        <v>33</v>
      </c>
      <c r="E6293" s="39">
        <v>797</v>
      </c>
      <c r="F6293" s="82">
        <f t="shared" si="294"/>
        <v>0.79700000000000004</v>
      </c>
      <c r="G6293" s="39">
        <f>VLOOKUP(N6293,Currecny_M!$A$1:$P$10,2,FALSE)</f>
        <v>2.35</v>
      </c>
      <c r="H6293" s="39">
        <f>MATCH(C6293,Currecny_M!$A$1:$P$1,0)</f>
        <v>9</v>
      </c>
      <c r="I6293" s="39">
        <f>VLOOKUP(N6293,Currecny_M!$A$1:$P$10,MATCH(Database!C6293,Currecny_M!$A$1:$P$1,0),FALSE)</f>
        <v>2.4900000000000002</v>
      </c>
      <c r="J6293" s="82">
        <f t="shared" si="295"/>
        <v>1.9845300000000003</v>
      </c>
      <c r="K6293" s="39">
        <f>VLOOKUP('Cover page'!$B$6,Currecny_M!$A$1:$P$10,MATCH(Database!C6293,Currecny_M!$A$1:$P$1,0),FALSE)</f>
        <v>1</v>
      </c>
      <c r="L6293" s="82">
        <f t="shared" si="296"/>
        <v>1.9845300000000003</v>
      </c>
      <c r="M6293" s="82">
        <f>((E6293/$F$1)*VLOOKUP(N6293,Currecny_M!$A$1:$P$10,MATCH(Database!C6293,Currecny_M!$A$1:$P$1,0),FALSE))/VLOOKUP('Cover page'!$B$6,Currecny_M!$A$1:$P$10,MATCH(Database!C6293,Currecny_M!$A$1:$P$1,0),FALSE)</f>
        <v>1.9845300000000003</v>
      </c>
      <c r="N6293" s="6" t="str">
        <f>VLOOKUP(B6293,Master!$A$2:$C$11,3,FALSE)</f>
        <v>Thai</v>
      </c>
      <c r="O6293" s="6" t="str">
        <f>VLOOKUP(B6293,Master!$A$2:$C$11,2,FALSE)</f>
        <v>Asia</v>
      </c>
      <c r="Q6293" s="39" t="str">
        <f>VLOOKUP(D6293,GL_Master!$A$1:$D$80,2,FALSE)</f>
        <v>PL</v>
      </c>
      <c r="R6293" s="39" t="str">
        <f>VLOOKUP(D6293,GL_Master!$A$1:$D$80,3,FALSE)</f>
        <v>Staff welfare expenses</v>
      </c>
      <c r="S6293" s="39" t="str">
        <f>VLOOKUP(D6293,GL_Master!$A$1:$D$80,4,FALSE)</f>
        <v>Other staff welfare</v>
      </c>
    </row>
    <row r="6294" spans="1:19" x14ac:dyDescent="0.25">
      <c r="A6294" s="39" t="s">
        <v>262</v>
      </c>
      <c r="B6294" s="39" t="s">
        <v>43</v>
      </c>
      <c r="C6294" s="7">
        <v>44136</v>
      </c>
      <c r="D6294" s="39" t="s">
        <v>94</v>
      </c>
      <c r="E6294" s="39">
        <v>4688</v>
      </c>
      <c r="F6294" s="82">
        <f t="shared" si="294"/>
        <v>4.6879999999999997</v>
      </c>
      <c r="G6294" s="39">
        <f>VLOOKUP(N6294,Currecny_M!$A$1:$P$10,2,FALSE)</f>
        <v>2.35</v>
      </c>
      <c r="H6294" s="39">
        <f>MATCH(C6294,Currecny_M!$A$1:$P$1,0)</f>
        <v>9</v>
      </c>
      <c r="I6294" s="39">
        <f>VLOOKUP(N6294,Currecny_M!$A$1:$P$10,MATCH(Database!C6294,Currecny_M!$A$1:$P$1,0),FALSE)</f>
        <v>2.4900000000000002</v>
      </c>
      <c r="J6294" s="82">
        <f t="shared" si="295"/>
        <v>11.673120000000001</v>
      </c>
      <c r="K6294" s="39">
        <f>VLOOKUP('Cover page'!$B$6,Currecny_M!$A$1:$P$10,MATCH(Database!C6294,Currecny_M!$A$1:$P$1,0),FALSE)</f>
        <v>1</v>
      </c>
      <c r="L6294" s="82">
        <f t="shared" si="296"/>
        <v>11.673120000000001</v>
      </c>
      <c r="M6294" s="82">
        <f>((E6294/$F$1)*VLOOKUP(N6294,Currecny_M!$A$1:$P$10,MATCH(Database!C6294,Currecny_M!$A$1:$P$1,0),FALSE))/VLOOKUP('Cover page'!$B$6,Currecny_M!$A$1:$P$10,MATCH(Database!C6294,Currecny_M!$A$1:$P$1,0),FALSE)</f>
        <v>11.673120000000001</v>
      </c>
      <c r="N6294" s="6" t="str">
        <f>VLOOKUP(B6294,Master!$A$2:$C$11,3,FALSE)</f>
        <v>Thai</v>
      </c>
      <c r="O6294" s="6" t="str">
        <f>VLOOKUP(B6294,Master!$A$2:$C$11,2,FALSE)</f>
        <v>Asia</v>
      </c>
      <c r="Q6294" s="39" t="str">
        <f>VLOOKUP(D6294,GL_Master!$A$1:$D$80,2,FALSE)</f>
        <v>PL</v>
      </c>
      <c r="R6294" s="39" t="str">
        <f>VLOOKUP(D6294,GL_Master!$A$1:$D$80,3,FALSE)</f>
        <v xml:space="preserve">Gratuity expenses </v>
      </c>
      <c r="S6294" s="39" t="str">
        <f>VLOOKUP(D6294,GL_Master!$A$1:$D$80,4,FALSE)</f>
        <v>Gratuity</v>
      </c>
    </row>
    <row r="6295" spans="1:19" x14ac:dyDescent="0.25">
      <c r="A6295" s="39" t="s">
        <v>262</v>
      </c>
      <c r="B6295" s="39" t="s">
        <v>43</v>
      </c>
      <c r="C6295" s="7">
        <v>44136</v>
      </c>
      <c r="D6295" s="39" t="s">
        <v>95</v>
      </c>
      <c r="E6295" s="39">
        <v>1609</v>
      </c>
      <c r="F6295" s="82">
        <f t="shared" si="294"/>
        <v>1.609</v>
      </c>
      <c r="G6295" s="39">
        <f>VLOOKUP(N6295,Currecny_M!$A$1:$P$10,2,FALSE)</f>
        <v>2.35</v>
      </c>
      <c r="H6295" s="39">
        <f>MATCH(C6295,Currecny_M!$A$1:$P$1,0)</f>
        <v>9</v>
      </c>
      <c r="I6295" s="39">
        <f>VLOOKUP(N6295,Currecny_M!$A$1:$P$10,MATCH(Database!C6295,Currecny_M!$A$1:$P$1,0),FALSE)</f>
        <v>2.4900000000000002</v>
      </c>
      <c r="J6295" s="82">
        <f t="shared" si="295"/>
        <v>4.0064100000000007</v>
      </c>
      <c r="K6295" s="39">
        <f>VLOOKUP('Cover page'!$B$6,Currecny_M!$A$1:$P$10,MATCH(Database!C6295,Currecny_M!$A$1:$P$1,0),FALSE)</f>
        <v>1</v>
      </c>
      <c r="L6295" s="82">
        <f t="shared" si="296"/>
        <v>4.0064100000000007</v>
      </c>
      <c r="M6295" s="82">
        <f>((E6295/$F$1)*VLOOKUP(N6295,Currecny_M!$A$1:$P$10,MATCH(Database!C6295,Currecny_M!$A$1:$P$1,0),FALSE))/VLOOKUP('Cover page'!$B$6,Currecny_M!$A$1:$P$10,MATCH(Database!C6295,Currecny_M!$A$1:$P$1,0),FALSE)</f>
        <v>4.0064100000000007</v>
      </c>
      <c r="N6295" s="6" t="str">
        <f>VLOOKUP(B6295,Master!$A$2:$C$11,3,FALSE)</f>
        <v>Thai</v>
      </c>
      <c r="O6295" s="6" t="str">
        <f>VLOOKUP(B6295,Master!$A$2:$C$11,2,FALSE)</f>
        <v>Asia</v>
      </c>
      <c r="Q6295" s="39" t="str">
        <f>VLOOKUP(D6295,GL_Master!$A$1:$D$80,2,FALSE)</f>
        <v>PL</v>
      </c>
      <c r="R6295" s="39" t="str">
        <f>VLOOKUP(D6295,GL_Master!$A$1:$D$80,3,FALSE)</f>
        <v>Salary wages &amp; benefits</v>
      </c>
      <c r="S6295" s="39" t="str">
        <f>VLOOKUP(D6295,GL_Master!$A$1:$D$80,4,FALSE)</f>
        <v>Employee benefits expense</v>
      </c>
    </row>
    <row r="6296" spans="1:19" x14ac:dyDescent="0.25">
      <c r="A6296" s="39" t="s">
        <v>262</v>
      </c>
      <c r="B6296" s="39" t="s">
        <v>43</v>
      </c>
      <c r="C6296" s="7">
        <v>44136</v>
      </c>
      <c r="D6296" s="39" t="s">
        <v>96</v>
      </c>
      <c r="E6296" s="39">
        <v>14752</v>
      </c>
      <c r="F6296" s="82">
        <f t="shared" si="294"/>
        <v>14.752000000000001</v>
      </c>
      <c r="G6296" s="39">
        <f>VLOOKUP(N6296,Currecny_M!$A$1:$P$10,2,FALSE)</f>
        <v>2.35</v>
      </c>
      <c r="H6296" s="39">
        <f>MATCH(C6296,Currecny_M!$A$1:$P$1,0)</f>
        <v>9</v>
      </c>
      <c r="I6296" s="39">
        <f>VLOOKUP(N6296,Currecny_M!$A$1:$P$10,MATCH(Database!C6296,Currecny_M!$A$1:$P$1,0),FALSE)</f>
        <v>2.4900000000000002</v>
      </c>
      <c r="J6296" s="82">
        <f t="shared" si="295"/>
        <v>36.732480000000002</v>
      </c>
      <c r="K6296" s="39">
        <f>VLOOKUP('Cover page'!$B$6,Currecny_M!$A$1:$P$10,MATCH(Database!C6296,Currecny_M!$A$1:$P$1,0),FALSE)</f>
        <v>1</v>
      </c>
      <c r="L6296" s="82">
        <f t="shared" si="296"/>
        <v>36.732480000000002</v>
      </c>
      <c r="M6296" s="82">
        <f>((E6296/$F$1)*VLOOKUP(N6296,Currecny_M!$A$1:$P$10,MATCH(Database!C6296,Currecny_M!$A$1:$P$1,0),FALSE))/VLOOKUP('Cover page'!$B$6,Currecny_M!$A$1:$P$10,MATCH(Database!C6296,Currecny_M!$A$1:$P$1,0),FALSE)</f>
        <v>36.732480000000002</v>
      </c>
      <c r="N6296" s="6" t="str">
        <f>VLOOKUP(B6296,Master!$A$2:$C$11,3,FALSE)</f>
        <v>Thai</v>
      </c>
      <c r="O6296" s="6" t="str">
        <f>VLOOKUP(B6296,Master!$A$2:$C$11,2,FALSE)</f>
        <v>Asia</v>
      </c>
      <c r="Q6296" s="39" t="str">
        <f>VLOOKUP(D6296,GL_Master!$A$1:$D$80,2,FALSE)</f>
        <v>PL</v>
      </c>
      <c r="R6296" s="39" t="str">
        <f>VLOOKUP(D6296,GL_Master!$A$1:$D$80,3,FALSE)</f>
        <v>Salary wages &amp; benefits</v>
      </c>
      <c r="S6296" s="39" t="str">
        <f>VLOOKUP(D6296,GL_Master!$A$1:$D$80,4,FALSE)</f>
        <v>Employee benefits expense</v>
      </c>
    </row>
    <row r="6297" spans="1:19" x14ac:dyDescent="0.25">
      <c r="A6297" s="39" t="s">
        <v>262</v>
      </c>
      <c r="B6297" s="39" t="s">
        <v>43</v>
      </c>
      <c r="C6297" s="7">
        <v>44136</v>
      </c>
      <c r="D6297" s="39" t="s">
        <v>97</v>
      </c>
      <c r="E6297" s="39">
        <v>820</v>
      </c>
      <c r="F6297" s="82">
        <f t="shared" si="294"/>
        <v>0.82</v>
      </c>
      <c r="G6297" s="39">
        <f>VLOOKUP(N6297,Currecny_M!$A$1:$P$10,2,FALSE)</f>
        <v>2.35</v>
      </c>
      <c r="H6297" s="39">
        <f>MATCH(C6297,Currecny_M!$A$1:$P$1,0)</f>
        <v>9</v>
      </c>
      <c r="I6297" s="39">
        <f>VLOOKUP(N6297,Currecny_M!$A$1:$P$10,MATCH(Database!C6297,Currecny_M!$A$1:$P$1,0),FALSE)</f>
        <v>2.4900000000000002</v>
      </c>
      <c r="J6297" s="82">
        <f t="shared" si="295"/>
        <v>2.0417999999999998</v>
      </c>
      <c r="K6297" s="39">
        <f>VLOOKUP('Cover page'!$B$6,Currecny_M!$A$1:$P$10,MATCH(Database!C6297,Currecny_M!$A$1:$P$1,0),FALSE)</f>
        <v>1</v>
      </c>
      <c r="L6297" s="82">
        <f t="shared" si="296"/>
        <v>2.0417999999999998</v>
      </c>
      <c r="M6297" s="82">
        <f>((E6297/$F$1)*VLOOKUP(N6297,Currecny_M!$A$1:$P$10,MATCH(Database!C6297,Currecny_M!$A$1:$P$1,0),FALSE))/VLOOKUP('Cover page'!$B$6,Currecny_M!$A$1:$P$10,MATCH(Database!C6297,Currecny_M!$A$1:$P$1,0),FALSE)</f>
        <v>2.0417999999999998</v>
      </c>
      <c r="N6297" s="6" t="str">
        <f>VLOOKUP(B6297,Master!$A$2:$C$11,3,FALSE)</f>
        <v>Thai</v>
      </c>
      <c r="O6297" s="6" t="str">
        <f>VLOOKUP(B6297,Master!$A$2:$C$11,2,FALSE)</f>
        <v>Asia</v>
      </c>
      <c r="Q6297" s="39" t="str">
        <f>VLOOKUP(D6297,GL_Master!$A$1:$D$80,2,FALSE)</f>
        <v>PL</v>
      </c>
      <c r="R6297" s="39" t="str">
        <f>VLOOKUP(D6297,GL_Master!$A$1:$D$80,3,FALSE)</f>
        <v>Salary wages &amp; benefits</v>
      </c>
      <c r="S6297" s="39" t="str">
        <f>VLOOKUP(D6297,GL_Master!$A$1:$D$80,4,FALSE)</f>
        <v>Employee benefits expense</v>
      </c>
    </row>
    <row r="6298" spans="1:19" x14ac:dyDescent="0.25">
      <c r="A6298" s="39" t="s">
        <v>262</v>
      </c>
      <c r="B6298" s="39" t="s">
        <v>43</v>
      </c>
      <c r="C6298" s="7">
        <v>44136</v>
      </c>
      <c r="D6298" s="39" t="s">
        <v>98</v>
      </c>
      <c r="E6298" s="39">
        <v>1563</v>
      </c>
      <c r="F6298" s="82">
        <f t="shared" si="294"/>
        <v>1.5629999999999999</v>
      </c>
      <c r="G6298" s="39">
        <f>VLOOKUP(N6298,Currecny_M!$A$1:$P$10,2,FALSE)</f>
        <v>2.35</v>
      </c>
      <c r="H6298" s="39">
        <f>MATCH(C6298,Currecny_M!$A$1:$P$1,0)</f>
        <v>9</v>
      </c>
      <c r="I6298" s="39">
        <f>VLOOKUP(N6298,Currecny_M!$A$1:$P$10,MATCH(Database!C6298,Currecny_M!$A$1:$P$1,0),FALSE)</f>
        <v>2.4900000000000002</v>
      </c>
      <c r="J6298" s="82">
        <f t="shared" si="295"/>
        <v>3.8918700000000004</v>
      </c>
      <c r="K6298" s="39">
        <f>VLOOKUP('Cover page'!$B$6,Currecny_M!$A$1:$P$10,MATCH(Database!C6298,Currecny_M!$A$1:$P$1,0),FALSE)</f>
        <v>1</v>
      </c>
      <c r="L6298" s="82">
        <f t="shared" si="296"/>
        <v>3.8918700000000004</v>
      </c>
      <c r="M6298" s="82">
        <f>((E6298/$F$1)*VLOOKUP(N6298,Currecny_M!$A$1:$P$10,MATCH(Database!C6298,Currecny_M!$A$1:$P$1,0),FALSE))/VLOOKUP('Cover page'!$B$6,Currecny_M!$A$1:$P$10,MATCH(Database!C6298,Currecny_M!$A$1:$P$1,0),FALSE)</f>
        <v>3.8918700000000004</v>
      </c>
      <c r="N6298" s="6" t="str">
        <f>VLOOKUP(B6298,Master!$A$2:$C$11,3,FALSE)</f>
        <v>Thai</v>
      </c>
      <c r="O6298" s="6" t="str">
        <f>VLOOKUP(B6298,Master!$A$2:$C$11,2,FALSE)</f>
        <v>Asia</v>
      </c>
      <c r="Q6298" s="39" t="str">
        <f>VLOOKUP(D6298,GL_Master!$A$1:$D$80,2,FALSE)</f>
        <v>PL</v>
      </c>
      <c r="R6298" s="39" t="str">
        <f>VLOOKUP(D6298,GL_Master!$A$1:$D$80,3,FALSE)</f>
        <v>Salary wages &amp; benefits</v>
      </c>
      <c r="S6298" s="39" t="str">
        <f>VLOOKUP(D6298,GL_Master!$A$1:$D$80,4,FALSE)</f>
        <v>Employee benefits expense</v>
      </c>
    </row>
    <row r="6299" spans="1:19" x14ac:dyDescent="0.25">
      <c r="A6299" s="39" t="s">
        <v>262</v>
      </c>
      <c r="B6299" s="39" t="s">
        <v>43</v>
      </c>
      <c r="C6299" s="7">
        <v>44136</v>
      </c>
      <c r="D6299" s="39" t="s">
        <v>99</v>
      </c>
      <c r="E6299" s="39">
        <v>774</v>
      </c>
      <c r="F6299" s="82">
        <f t="shared" si="294"/>
        <v>0.77400000000000002</v>
      </c>
      <c r="G6299" s="39">
        <f>VLOOKUP(N6299,Currecny_M!$A$1:$P$10,2,FALSE)</f>
        <v>2.35</v>
      </c>
      <c r="H6299" s="39">
        <f>MATCH(C6299,Currecny_M!$A$1:$P$1,0)</f>
        <v>9</v>
      </c>
      <c r="I6299" s="39">
        <f>VLOOKUP(N6299,Currecny_M!$A$1:$P$10,MATCH(Database!C6299,Currecny_M!$A$1:$P$1,0),FALSE)</f>
        <v>2.4900000000000002</v>
      </c>
      <c r="J6299" s="82">
        <f t="shared" si="295"/>
        <v>1.9272600000000002</v>
      </c>
      <c r="K6299" s="39">
        <f>VLOOKUP('Cover page'!$B$6,Currecny_M!$A$1:$P$10,MATCH(Database!C6299,Currecny_M!$A$1:$P$1,0),FALSE)</f>
        <v>1</v>
      </c>
      <c r="L6299" s="82">
        <f t="shared" si="296"/>
        <v>1.9272600000000002</v>
      </c>
      <c r="M6299" s="82">
        <f>((E6299/$F$1)*VLOOKUP(N6299,Currecny_M!$A$1:$P$10,MATCH(Database!C6299,Currecny_M!$A$1:$P$1,0),FALSE))/VLOOKUP('Cover page'!$B$6,Currecny_M!$A$1:$P$10,MATCH(Database!C6299,Currecny_M!$A$1:$P$1,0),FALSE)</f>
        <v>1.9272600000000002</v>
      </c>
      <c r="N6299" s="6" t="str">
        <f>VLOOKUP(B6299,Master!$A$2:$C$11,3,FALSE)</f>
        <v>Thai</v>
      </c>
      <c r="O6299" s="6" t="str">
        <f>VLOOKUP(B6299,Master!$A$2:$C$11,2,FALSE)</f>
        <v>Asia</v>
      </c>
      <c r="Q6299" s="39" t="str">
        <f>VLOOKUP(D6299,GL_Master!$A$1:$D$80,2,FALSE)</f>
        <v>PL</v>
      </c>
      <c r="R6299" s="39" t="str">
        <f>VLOOKUP(D6299,GL_Master!$A$1:$D$80,3,FALSE)</f>
        <v>Salary wages &amp; benefits</v>
      </c>
      <c r="S6299" s="39" t="str">
        <f>VLOOKUP(D6299,GL_Master!$A$1:$D$80,4,FALSE)</f>
        <v>Employee benefits expense</v>
      </c>
    </row>
    <row r="6300" spans="1:19" x14ac:dyDescent="0.25">
      <c r="A6300" s="39" t="s">
        <v>262</v>
      </c>
      <c r="B6300" s="39" t="s">
        <v>43</v>
      </c>
      <c r="C6300" s="7">
        <v>44136</v>
      </c>
      <c r="D6300" s="39" t="s">
        <v>100</v>
      </c>
      <c r="E6300" s="39">
        <v>5469</v>
      </c>
      <c r="F6300" s="82">
        <f t="shared" si="294"/>
        <v>5.4690000000000003</v>
      </c>
      <c r="G6300" s="39">
        <f>VLOOKUP(N6300,Currecny_M!$A$1:$P$10,2,FALSE)</f>
        <v>2.35</v>
      </c>
      <c r="H6300" s="39">
        <f>MATCH(C6300,Currecny_M!$A$1:$P$1,0)</f>
        <v>9</v>
      </c>
      <c r="I6300" s="39">
        <f>VLOOKUP(N6300,Currecny_M!$A$1:$P$10,MATCH(Database!C6300,Currecny_M!$A$1:$P$1,0),FALSE)</f>
        <v>2.4900000000000002</v>
      </c>
      <c r="J6300" s="82">
        <f t="shared" si="295"/>
        <v>13.617810000000002</v>
      </c>
      <c r="K6300" s="39">
        <f>VLOOKUP('Cover page'!$B$6,Currecny_M!$A$1:$P$10,MATCH(Database!C6300,Currecny_M!$A$1:$P$1,0),FALSE)</f>
        <v>1</v>
      </c>
      <c r="L6300" s="82">
        <f t="shared" si="296"/>
        <v>13.617810000000002</v>
      </c>
      <c r="M6300" s="82">
        <f>((E6300/$F$1)*VLOOKUP(N6300,Currecny_M!$A$1:$P$10,MATCH(Database!C6300,Currecny_M!$A$1:$P$1,0),FALSE))/VLOOKUP('Cover page'!$B$6,Currecny_M!$A$1:$P$10,MATCH(Database!C6300,Currecny_M!$A$1:$P$1,0),FALSE)</f>
        <v>13.617810000000002</v>
      </c>
      <c r="N6300" s="6" t="str">
        <f>VLOOKUP(B6300,Master!$A$2:$C$11,3,FALSE)</f>
        <v>Thai</v>
      </c>
      <c r="O6300" s="6" t="str">
        <f>VLOOKUP(B6300,Master!$A$2:$C$11,2,FALSE)</f>
        <v>Asia</v>
      </c>
      <c r="Q6300" s="39" t="str">
        <f>VLOOKUP(D6300,GL_Master!$A$1:$D$80,2,FALSE)</f>
        <v>PL</v>
      </c>
      <c r="R6300" s="39" t="str">
        <f>VLOOKUP(D6300,GL_Master!$A$1:$D$80,3,FALSE)</f>
        <v>Salary wages &amp; benefits</v>
      </c>
      <c r="S6300" s="39" t="str">
        <f>VLOOKUP(D6300,GL_Master!$A$1:$D$80,4,FALSE)</f>
        <v>Employee benefits expense</v>
      </c>
    </row>
    <row r="6301" spans="1:19" x14ac:dyDescent="0.25">
      <c r="A6301" s="39" t="s">
        <v>262</v>
      </c>
      <c r="B6301" s="39" t="s">
        <v>43</v>
      </c>
      <c r="C6301" s="7">
        <v>44136</v>
      </c>
      <c r="D6301" s="39" t="s">
        <v>30</v>
      </c>
      <c r="E6301" s="39">
        <v>1639</v>
      </c>
      <c r="F6301" s="82">
        <f t="shared" si="294"/>
        <v>1.639</v>
      </c>
      <c r="G6301" s="39">
        <f>VLOOKUP(N6301,Currecny_M!$A$1:$P$10,2,FALSE)</f>
        <v>2.35</v>
      </c>
      <c r="H6301" s="39">
        <f>MATCH(C6301,Currecny_M!$A$1:$P$1,0)</f>
        <v>9</v>
      </c>
      <c r="I6301" s="39">
        <f>VLOOKUP(N6301,Currecny_M!$A$1:$P$10,MATCH(Database!C6301,Currecny_M!$A$1:$P$1,0),FALSE)</f>
        <v>2.4900000000000002</v>
      </c>
      <c r="J6301" s="82">
        <f t="shared" si="295"/>
        <v>4.0811100000000007</v>
      </c>
      <c r="K6301" s="39">
        <f>VLOOKUP('Cover page'!$B$6,Currecny_M!$A$1:$P$10,MATCH(Database!C6301,Currecny_M!$A$1:$P$1,0),FALSE)</f>
        <v>1</v>
      </c>
      <c r="L6301" s="82">
        <f t="shared" si="296"/>
        <v>4.0811100000000007</v>
      </c>
      <c r="M6301" s="82">
        <f>((E6301/$F$1)*VLOOKUP(N6301,Currecny_M!$A$1:$P$10,MATCH(Database!C6301,Currecny_M!$A$1:$P$1,0),FALSE))/VLOOKUP('Cover page'!$B$6,Currecny_M!$A$1:$P$10,MATCH(Database!C6301,Currecny_M!$A$1:$P$1,0),FALSE)</f>
        <v>4.0811100000000007</v>
      </c>
      <c r="N6301" s="6" t="str">
        <f>VLOOKUP(B6301,Master!$A$2:$C$11,3,FALSE)</f>
        <v>Thai</v>
      </c>
      <c r="O6301" s="6" t="str">
        <f>VLOOKUP(B6301,Master!$A$2:$C$11,2,FALSE)</f>
        <v>Asia</v>
      </c>
      <c r="Q6301" s="39" t="str">
        <f>VLOOKUP(D6301,GL_Master!$A$1:$D$80,2,FALSE)</f>
        <v>PL</v>
      </c>
      <c r="R6301" s="39" t="str">
        <f>VLOOKUP(D6301,GL_Master!$A$1:$D$80,3,FALSE)</f>
        <v>Travelling and conveyance</v>
      </c>
      <c r="S6301" s="39" t="str">
        <f>VLOOKUP(D6301,GL_Master!$A$1:$D$80,4,FALSE)</f>
        <v>Local conveyance</v>
      </c>
    </row>
    <row r="6302" spans="1:19" x14ac:dyDescent="0.25">
      <c r="A6302" s="39" t="s">
        <v>262</v>
      </c>
      <c r="B6302" s="39" t="s">
        <v>43</v>
      </c>
      <c r="C6302" s="7">
        <v>44136</v>
      </c>
      <c r="D6302" s="39" t="s">
        <v>31</v>
      </c>
      <c r="E6302" s="39">
        <v>781</v>
      </c>
      <c r="F6302" s="82">
        <f t="shared" si="294"/>
        <v>0.78100000000000003</v>
      </c>
      <c r="G6302" s="39">
        <f>VLOOKUP(N6302,Currecny_M!$A$1:$P$10,2,FALSE)</f>
        <v>2.35</v>
      </c>
      <c r="H6302" s="39">
        <f>MATCH(C6302,Currecny_M!$A$1:$P$1,0)</f>
        <v>9</v>
      </c>
      <c r="I6302" s="39">
        <f>VLOOKUP(N6302,Currecny_M!$A$1:$P$10,MATCH(Database!C6302,Currecny_M!$A$1:$P$1,0),FALSE)</f>
        <v>2.4900000000000002</v>
      </c>
      <c r="J6302" s="82">
        <f t="shared" si="295"/>
        <v>1.9446900000000003</v>
      </c>
      <c r="K6302" s="39">
        <f>VLOOKUP('Cover page'!$B$6,Currecny_M!$A$1:$P$10,MATCH(Database!C6302,Currecny_M!$A$1:$P$1,0),FALSE)</f>
        <v>1</v>
      </c>
      <c r="L6302" s="82">
        <f t="shared" si="296"/>
        <v>1.9446900000000003</v>
      </c>
      <c r="M6302" s="82">
        <f>((E6302/$F$1)*VLOOKUP(N6302,Currecny_M!$A$1:$P$10,MATCH(Database!C6302,Currecny_M!$A$1:$P$1,0),FALSE))/VLOOKUP('Cover page'!$B$6,Currecny_M!$A$1:$P$10,MATCH(Database!C6302,Currecny_M!$A$1:$P$1,0),FALSE)</f>
        <v>1.9446900000000003</v>
      </c>
      <c r="N6302" s="6" t="str">
        <f>VLOOKUP(B6302,Master!$A$2:$C$11,3,FALSE)</f>
        <v>Thai</v>
      </c>
      <c r="O6302" s="6" t="str">
        <f>VLOOKUP(B6302,Master!$A$2:$C$11,2,FALSE)</f>
        <v>Asia</v>
      </c>
      <c r="Q6302" s="39" t="str">
        <f>VLOOKUP(D6302,GL_Master!$A$1:$D$80,2,FALSE)</f>
        <v>PL</v>
      </c>
      <c r="R6302" s="39" t="str">
        <f>VLOOKUP(D6302,GL_Master!$A$1:$D$80,3,FALSE)</f>
        <v>Office expenses</v>
      </c>
      <c r="S6302" s="39" t="str">
        <f>VLOOKUP(D6302,GL_Master!$A$1:$D$80,4,FALSE)</f>
        <v>Parking charges</v>
      </c>
    </row>
    <row r="6303" spans="1:19" x14ac:dyDescent="0.25">
      <c r="A6303" s="39" t="s">
        <v>262</v>
      </c>
      <c r="B6303" s="39" t="s">
        <v>43</v>
      </c>
      <c r="C6303" s="7">
        <v>44136</v>
      </c>
      <c r="D6303" s="39" t="s">
        <v>101</v>
      </c>
      <c r="E6303" s="39">
        <v>789</v>
      </c>
      <c r="F6303" s="82">
        <f t="shared" si="294"/>
        <v>0.78900000000000003</v>
      </c>
      <c r="G6303" s="39">
        <f>VLOOKUP(N6303,Currecny_M!$A$1:$P$10,2,FALSE)</f>
        <v>2.35</v>
      </c>
      <c r="H6303" s="39">
        <f>MATCH(C6303,Currecny_M!$A$1:$P$1,0)</f>
        <v>9</v>
      </c>
      <c r="I6303" s="39">
        <f>VLOOKUP(N6303,Currecny_M!$A$1:$P$10,MATCH(Database!C6303,Currecny_M!$A$1:$P$1,0),FALSE)</f>
        <v>2.4900000000000002</v>
      </c>
      <c r="J6303" s="82">
        <f t="shared" si="295"/>
        <v>1.9646100000000002</v>
      </c>
      <c r="K6303" s="39">
        <f>VLOOKUP('Cover page'!$B$6,Currecny_M!$A$1:$P$10,MATCH(Database!C6303,Currecny_M!$A$1:$P$1,0),FALSE)</f>
        <v>1</v>
      </c>
      <c r="L6303" s="82">
        <f t="shared" si="296"/>
        <v>1.9646100000000002</v>
      </c>
      <c r="M6303" s="82">
        <f>((E6303/$F$1)*VLOOKUP(N6303,Currecny_M!$A$1:$P$10,MATCH(Database!C6303,Currecny_M!$A$1:$P$1,0),FALSE))/VLOOKUP('Cover page'!$B$6,Currecny_M!$A$1:$P$10,MATCH(Database!C6303,Currecny_M!$A$1:$P$1,0),FALSE)</f>
        <v>1.9646100000000002</v>
      </c>
      <c r="N6303" s="6" t="str">
        <f>VLOOKUP(B6303,Master!$A$2:$C$11,3,FALSE)</f>
        <v>Thai</v>
      </c>
      <c r="O6303" s="6" t="str">
        <f>VLOOKUP(B6303,Master!$A$2:$C$11,2,FALSE)</f>
        <v>Asia</v>
      </c>
      <c r="Q6303" s="39" t="str">
        <f>VLOOKUP(D6303,GL_Master!$A$1:$D$80,2,FALSE)</f>
        <v>PL</v>
      </c>
      <c r="R6303" s="39" t="str">
        <f>VLOOKUP(D6303,GL_Master!$A$1:$D$80,3,FALSE)</f>
        <v>COGS</v>
      </c>
      <c r="S6303" s="39" t="str">
        <f>VLOOKUP(D6303,GL_Master!$A$1:$D$80,4,FALSE)</f>
        <v>Purchase of other traded goods</v>
      </c>
    </row>
    <row r="6304" spans="1:19" x14ac:dyDescent="0.25">
      <c r="A6304" s="39" t="s">
        <v>262</v>
      </c>
      <c r="B6304" s="39" t="s">
        <v>43</v>
      </c>
      <c r="C6304" s="7">
        <v>44136</v>
      </c>
      <c r="D6304" s="39" t="s">
        <v>102</v>
      </c>
      <c r="E6304" s="39">
        <v>774</v>
      </c>
      <c r="F6304" s="82">
        <f t="shared" si="294"/>
        <v>0.77400000000000002</v>
      </c>
      <c r="G6304" s="39">
        <f>VLOOKUP(N6304,Currecny_M!$A$1:$P$10,2,FALSE)</f>
        <v>2.35</v>
      </c>
      <c r="H6304" s="39">
        <f>MATCH(C6304,Currecny_M!$A$1:$P$1,0)</f>
        <v>9</v>
      </c>
      <c r="I6304" s="39">
        <f>VLOOKUP(N6304,Currecny_M!$A$1:$P$10,MATCH(Database!C6304,Currecny_M!$A$1:$P$1,0),FALSE)</f>
        <v>2.4900000000000002</v>
      </c>
      <c r="J6304" s="82">
        <f t="shared" si="295"/>
        <v>1.9272600000000002</v>
      </c>
      <c r="K6304" s="39">
        <f>VLOOKUP('Cover page'!$B$6,Currecny_M!$A$1:$P$10,MATCH(Database!C6304,Currecny_M!$A$1:$P$1,0),FALSE)</f>
        <v>1</v>
      </c>
      <c r="L6304" s="82">
        <f t="shared" si="296"/>
        <v>1.9272600000000002</v>
      </c>
      <c r="M6304" s="82">
        <f>((E6304/$F$1)*VLOOKUP(N6304,Currecny_M!$A$1:$P$10,MATCH(Database!C6304,Currecny_M!$A$1:$P$1,0),FALSE))/VLOOKUP('Cover page'!$B$6,Currecny_M!$A$1:$P$10,MATCH(Database!C6304,Currecny_M!$A$1:$P$1,0),FALSE)</f>
        <v>1.9272600000000002</v>
      </c>
      <c r="N6304" s="6" t="str">
        <f>VLOOKUP(B6304,Master!$A$2:$C$11,3,FALSE)</f>
        <v>Thai</v>
      </c>
      <c r="O6304" s="6" t="str">
        <f>VLOOKUP(B6304,Master!$A$2:$C$11,2,FALSE)</f>
        <v>Asia</v>
      </c>
      <c r="Q6304" s="39" t="str">
        <f>VLOOKUP(D6304,GL_Master!$A$1:$D$80,2,FALSE)</f>
        <v>PL</v>
      </c>
      <c r="R6304" s="39" t="str">
        <f>VLOOKUP(D6304,GL_Master!$A$1:$D$80,3,FALSE)</f>
        <v>Staff welfare expenses</v>
      </c>
      <c r="S6304" s="39" t="str">
        <f>VLOOKUP(D6304,GL_Master!$A$1:$D$80,4,FALSE)</f>
        <v>Diwali Expense</v>
      </c>
    </row>
    <row r="6305" spans="1:19" x14ac:dyDescent="0.25">
      <c r="A6305" s="39" t="s">
        <v>262</v>
      </c>
      <c r="B6305" s="39" t="s">
        <v>43</v>
      </c>
      <c r="C6305" s="7">
        <v>44136</v>
      </c>
      <c r="D6305" s="39" t="s">
        <v>20</v>
      </c>
      <c r="E6305" s="39">
        <v>1654</v>
      </c>
      <c r="F6305" s="82">
        <f t="shared" si="294"/>
        <v>1.6539999999999999</v>
      </c>
      <c r="G6305" s="39">
        <f>VLOOKUP(N6305,Currecny_M!$A$1:$P$10,2,FALSE)</f>
        <v>2.35</v>
      </c>
      <c r="H6305" s="39">
        <f>MATCH(C6305,Currecny_M!$A$1:$P$1,0)</f>
        <v>9</v>
      </c>
      <c r="I6305" s="39">
        <f>VLOOKUP(N6305,Currecny_M!$A$1:$P$10,MATCH(Database!C6305,Currecny_M!$A$1:$P$1,0),FALSE)</f>
        <v>2.4900000000000002</v>
      </c>
      <c r="J6305" s="82">
        <f t="shared" si="295"/>
        <v>4.1184599999999998</v>
      </c>
      <c r="K6305" s="39">
        <f>VLOOKUP('Cover page'!$B$6,Currecny_M!$A$1:$P$10,MATCH(Database!C6305,Currecny_M!$A$1:$P$1,0),FALSE)</f>
        <v>1</v>
      </c>
      <c r="L6305" s="82">
        <f t="shared" si="296"/>
        <v>4.1184599999999998</v>
      </c>
      <c r="M6305" s="82">
        <f>((E6305/$F$1)*VLOOKUP(N6305,Currecny_M!$A$1:$P$10,MATCH(Database!C6305,Currecny_M!$A$1:$P$1,0),FALSE))/VLOOKUP('Cover page'!$B$6,Currecny_M!$A$1:$P$10,MATCH(Database!C6305,Currecny_M!$A$1:$P$1,0),FALSE)</f>
        <v>4.1184599999999998</v>
      </c>
      <c r="N6305" s="6" t="str">
        <f>VLOOKUP(B6305,Master!$A$2:$C$11,3,FALSE)</f>
        <v>Thai</v>
      </c>
      <c r="O6305" s="6" t="str">
        <f>VLOOKUP(B6305,Master!$A$2:$C$11,2,FALSE)</f>
        <v>Asia</v>
      </c>
      <c r="Q6305" s="39" t="str">
        <f>VLOOKUP(D6305,GL_Master!$A$1:$D$80,2,FALSE)</f>
        <v>PL</v>
      </c>
      <c r="R6305" s="39" t="str">
        <f>VLOOKUP(D6305,GL_Master!$A$1:$D$80,3,FALSE)</f>
        <v>Selling and Marketing expenses</v>
      </c>
      <c r="S6305" s="39" t="str">
        <f>VLOOKUP(D6305,GL_Master!$A$1:$D$80,4,FALSE)</f>
        <v>Business promotion</v>
      </c>
    </row>
    <row r="6306" spans="1:19" x14ac:dyDescent="0.25">
      <c r="A6306" s="39" t="s">
        <v>262</v>
      </c>
      <c r="B6306" s="39" t="s">
        <v>43</v>
      </c>
      <c r="C6306" s="7">
        <v>44136</v>
      </c>
      <c r="D6306" s="39" t="s">
        <v>29</v>
      </c>
      <c r="E6306" s="39">
        <v>1639</v>
      </c>
      <c r="F6306" s="82">
        <f t="shared" si="294"/>
        <v>1.639</v>
      </c>
      <c r="G6306" s="39">
        <f>VLOOKUP(N6306,Currecny_M!$A$1:$P$10,2,FALSE)</f>
        <v>2.35</v>
      </c>
      <c r="H6306" s="39">
        <f>MATCH(C6306,Currecny_M!$A$1:$P$1,0)</f>
        <v>9</v>
      </c>
      <c r="I6306" s="39">
        <f>VLOOKUP(N6306,Currecny_M!$A$1:$P$10,MATCH(Database!C6306,Currecny_M!$A$1:$P$1,0),FALSE)</f>
        <v>2.4900000000000002</v>
      </c>
      <c r="J6306" s="82">
        <f t="shared" si="295"/>
        <v>4.0811100000000007</v>
      </c>
      <c r="K6306" s="39">
        <f>VLOOKUP('Cover page'!$B$6,Currecny_M!$A$1:$P$10,MATCH(Database!C6306,Currecny_M!$A$1:$P$1,0),FALSE)</f>
        <v>1</v>
      </c>
      <c r="L6306" s="82">
        <f t="shared" si="296"/>
        <v>4.0811100000000007</v>
      </c>
      <c r="M6306" s="82">
        <f>((E6306/$F$1)*VLOOKUP(N6306,Currecny_M!$A$1:$P$10,MATCH(Database!C6306,Currecny_M!$A$1:$P$1,0),FALSE))/VLOOKUP('Cover page'!$B$6,Currecny_M!$A$1:$P$10,MATCH(Database!C6306,Currecny_M!$A$1:$P$1,0),FALSE)</f>
        <v>4.0811100000000007</v>
      </c>
      <c r="N6306" s="6" t="str">
        <f>VLOOKUP(B6306,Master!$A$2:$C$11,3,FALSE)</f>
        <v>Thai</v>
      </c>
      <c r="O6306" s="6" t="str">
        <f>VLOOKUP(B6306,Master!$A$2:$C$11,2,FALSE)</f>
        <v>Asia</v>
      </c>
      <c r="Q6306" s="39" t="str">
        <f>VLOOKUP(D6306,GL_Master!$A$1:$D$80,2,FALSE)</f>
        <v>PL</v>
      </c>
      <c r="R6306" s="39" t="str">
        <f>VLOOKUP(D6306,GL_Master!$A$1:$D$80,3,FALSE)</f>
        <v>Communication &amp; internet exp</v>
      </c>
      <c r="S6306" s="39" t="str">
        <f>VLOOKUP(D6306,GL_Master!$A$1:$D$80,4,FALSE)</f>
        <v>Communication cost</v>
      </c>
    </row>
    <row r="6307" spans="1:19" x14ac:dyDescent="0.25">
      <c r="A6307" s="39" t="s">
        <v>262</v>
      </c>
      <c r="B6307" s="39" t="s">
        <v>43</v>
      </c>
      <c r="C6307" s="7">
        <v>44136</v>
      </c>
      <c r="D6307" s="39" t="s">
        <v>41</v>
      </c>
      <c r="E6307" s="39">
        <v>797</v>
      </c>
      <c r="F6307" s="82">
        <f t="shared" si="294"/>
        <v>0.79700000000000004</v>
      </c>
      <c r="G6307" s="39">
        <f>VLOOKUP(N6307,Currecny_M!$A$1:$P$10,2,FALSE)</f>
        <v>2.35</v>
      </c>
      <c r="H6307" s="39">
        <f>MATCH(C6307,Currecny_M!$A$1:$P$1,0)</f>
        <v>9</v>
      </c>
      <c r="I6307" s="39">
        <f>VLOOKUP(N6307,Currecny_M!$A$1:$P$10,MATCH(Database!C6307,Currecny_M!$A$1:$P$1,0),FALSE)</f>
        <v>2.4900000000000002</v>
      </c>
      <c r="J6307" s="82">
        <f t="shared" si="295"/>
        <v>1.9845300000000003</v>
      </c>
      <c r="K6307" s="39">
        <f>VLOOKUP('Cover page'!$B$6,Currecny_M!$A$1:$P$10,MATCH(Database!C6307,Currecny_M!$A$1:$P$1,0),FALSE)</f>
        <v>1</v>
      </c>
      <c r="L6307" s="82">
        <f t="shared" si="296"/>
        <v>1.9845300000000003</v>
      </c>
      <c r="M6307" s="82">
        <f>((E6307/$F$1)*VLOOKUP(N6307,Currecny_M!$A$1:$P$10,MATCH(Database!C6307,Currecny_M!$A$1:$P$1,0),FALSE))/VLOOKUP('Cover page'!$B$6,Currecny_M!$A$1:$P$10,MATCH(Database!C6307,Currecny_M!$A$1:$P$1,0),FALSE)</f>
        <v>1.9845300000000003</v>
      </c>
      <c r="N6307" s="6" t="str">
        <f>VLOOKUP(B6307,Master!$A$2:$C$11,3,FALSE)</f>
        <v>Thai</v>
      </c>
      <c r="O6307" s="6" t="str">
        <f>VLOOKUP(B6307,Master!$A$2:$C$11,2,FALSE)</f>
        <v>Asia</v>
      </c>
      <c r="Q6307" s="39" t="str">
        <f>VLOOKUP(D6307,GL_Master!$A$1:$D$80,2,FALSE)</f>
        <v>PL</v>
      </c>
      <c r="R6307" s="39" t="str">
        <f>VLOOKUP(D6307,GL_Master!$A$1:$D$80,3,FALSE)</f>
        <v>Communication &amp; internet exp</v>
      </c>
      <c r="S6307" s="39" t="str">
        <f>VLOOKUP(D6307,GL_Master!$A$1:$D$80,4,FALSE)</f>
        <v>Communication cost</v>
      </c>
    </row>
    <row r="6308" spans="1:19" x14ac:dyDescent="0.25">
      <c r="A6308" s="39" t="s">
        <v>262</v>
      </c>
      <c r="B6308" s="39" t="s">
        <v>43</v>
      </c>
      <c r="C6308" s="7">
        <v>44136</v>
      </c>
      <c r="D6308" s="39" t="s">
        <v>103</v>
      </c>
      <c r="E6308" s="39">
        <v>1578</v>
      </c>
      <c r="F6308" s="82">
        <f t="shared" si="294"/>
        <v>1.5780000000000001</v>
      </c>
      <c r="G6308" s="39">
        <f>VLOOKUP(N6308,Currecny_M!$A$1:$P$10,2,FALSE)</f>
        <v>2.35</v>
      </c>
      <c r="H6308" s="39">
        <f>MATCH(C6308,Currecny_M!$A$1:$P$1,0)</f>
        <v>9</v>
      </c>
      <c r="I6308" s="39">
        <f>VLOOKUP(N6308,Currecny_M!$A$1:$P$10,MATCH(Database!C6308,Currecny_M!$A$1:$P$1,0),FALSE)</f>
        <v>2.4900000000000002</v>
      </c>
      <c r="J6308" s="82">
        <f t="shared" si="295"/>
        <v>3.9292200000000004</v>
      </c>
      <c r="K6308" s="39">
        <f>VLOOKUP('Cover page'!$B$6,Currecny_M!$A$1:$P$10,MATCH(Database!C6308,Currecny_M!$A$1:$P$1,0),FALSE)</f>
        <v>1</v>
      </c>
      <c r="L6308" s="82">
        <f t="shared" si="296"/>
        <v>3.9292200000000004</v>
      </c>
      <c r="M6308" s="82">
        <f>((E6308/$F$1)*VLOOKUP(N6308,Currecny_M!$A$1:$P$10,MATCH(Database!C6308,Currecny_M!$A$1:$P$1,0),FALSE))/VLOOKUP('Cover page'!$B$6,Currecny_M!$A$1:$P$10,MATCH(Database!C6308,Currecny_M!$A$1:$P$1,0),FALSE)</f>
        <v>3.9292200000000004</v>
      </c>
      <c r="N6308" s="6" t="str">
        <f>VLOOKUP(B6308,Master!$A$2:$C$11,3,FALSE)</f>
        <v>Thai</v>
      </c>
      <c r="O6308" s="6" t="str">
        <f>VLOOKUP(B6308,Master!$A$2:$C$11,2,FALSE)</f>
        <v>Asia</v>
      </c>
      <c r="Q6308" s="39" t="str">
        <f>VLOOKUP(D6308,GL_Master!$A$1:$D$80,2,FALSE)</f>
        <v>PL</v>
      </c>
      <c r="R6308" s="39" t="str">
        <f>VLOOKUP(D6308,GL_Master!$A$1:$D$80,3,FALSE)</f>
        <v>Communication &amp; internet exp</v>
      </c>
      <c r="S6308" s="39" t="str">
        <f>VLOOKUP(D6308,GL_Master!$A$1:$D$80,4,FALSE)</f>
        <v>Communication cost</v>
      </c>
    </row>
    <row r="6309" spans="1:19" x14ac:dyDescent="0.25">
      <c r="A6309" s="39" t="s">
        <v>262</v>
      </c>
      <c r="B6309" s="39" t="s">
        <v>43</v>
      </c>
      <c r="C6309" s="7">
        <v>44136</v>
      </c>
      <c r="D6309" s="39" t="s">
        <v>104</v>
      </c>
      <c r="E6309" s="39">
        <v>2344</v>
      </c>
      <c r="F6309" s="82">
        <f t="shared" si="294"/>
        <v>2.3439999999999999</v>
      </c>
      <c r="G6309" s="39">
        <f>VLOOKUP(N6309,Currecny_M!$A$1:$P$10,2,FALSE)</f>
        <v>2.35</v>
      </c>
      <c r="H6309" s="39">
        <f>MATCH(C6309,Currecny_M!$A$1:$P$1,0)</f>
        <v>9</v>
      </c>
      <c r="I6309" s="39">
        <f>VLOOKUP(N6309,Currecny_M!$A$1:$P$10,MATCH(Database!C6309,Currecny_M!$A$1:$P$1,0),FALSE)</f>
        <v>2.4900000000000002</v>
      </c>
      <c r="J6309" s="82">
        <f t="shared" si="295"/>
        <v>5.8365600000000004</v>
      </c>
      <c r="K6309" s="39">
        <f>VLOOKUP('Cover page'!$B$6,Currecny_M!$A$1:$P$10,MATCH(Database!C6309,Currecny_M!$A$1:$P$1,0),FALSE)</f>
        <v>1</v>
      </c>
      <c r="L6309" s="82">
        <f t="shared" si="296"/>
        <v>5.8365600000000004</v>
      </c>
      <c r="M6309" s="82">
        <f>((E6309/$F$1)*VLOOKUP(N6309,Currecny_M!$A$1:$P$10,MATCH(Database!C6309,Currecny_M!$A$1:$P$1,0),FALSE))/VLOOKUP('Cover page'!$B$6,Currecny_M!$A$1:$P$10,MATCH(Database!C6309,Currecny_M!$A$1:$P$1,0),FALSE)</f>
        <v>5.8365600000000004</v>
      </c>
      <c r="N6309" s="6" t="str">
        <f>VLOOKUP(B6309,Master!$A$2:$C$11,3,FALSE)</f>
        <v>Thai</v>
      </c>
      <c r="O6309" s="6" t="str">
        <f>VLOOKUP(B6309,Master!$A$2:$C$11,2,FALSE)</f>
        <v>Asia</v>
      </c>
      <c r="Q6309" s="39" t="str">
        <f>VLOOKUP(D6309,GL_Master!$A$1:$D$80,2,FALSE)</f>
        <v>PL</v>
      </c>
      <c r="R6309" s="39" t="str">
        <f>VLOOKUP(D6309,GL_Master!$A$1:$D$80,3,FALSE)</f>
        <v>Legal &amp; Professional expenses</v>
      </c>
      <c r="S6309" s="39" t="str">
        <f>VLOOKUP(D6309,GL_Master!$A$1:$D$80,4,FALSE)</f>
        <v>Professional Fees - Others</v>
      </c>
    </row>
    <row r="6310" spans="1:19" x14ac:dyDescent="0.25">
      <c r="A6310" s="39" t="s">
        <v>262</v>
      </c>
      <c r="B6310" s="39" t="s">
        <v>43</v>
      </c>
      <c r="C6310" s="7">
        <v>44136</v>
      </c>
      <c r="D6310" s="39" t="s">
        <v>105</v>
      </c>
      <c r="E6310" s="39">
        <v>1624</v>
      </c>
      <c r="F6310" s="82">
        <f t="shared" si="294"/>
        <v>1.6240000000000001</v>
      </c>
      <c r="G6310" s="39">
        <f>VLOOKUP(N6310,Currecny_M!$A$1:$P$10,2,FALSE)</f>
        <v>2.35</v>
      </c>
      <c r="H6310" s="39">
        <f>MATCH(C6310,Currecny_M!$A$1:$P$1,0)</f>
        <v>9</v>
      </c>
      <c r="I6310" s="39">
        <f>VLOOKUP(N6310,Currecny_M!$A$1:$P$10,MATCH(Database!C6310,Currecny_M!$A$1:$P$1,0),FALSE)</f>
        <v>2.4900000000000002</v>
      </c>
      <c r="J6310" s="82">
        <f t="shared" si="295"/>
        <v>4.0437600000000007</v>
      </c>
      <c r="K6310" s="39">
        <f>VLOOKUP('Cover page'!$B$6,Currecny_M!$A$1:$P$10,MATCH(Database!C6310,Currecny_M!$A$1:$P$1,0),FALSE)</f>
        <v>1</v>
      </c>
      <c r="L6310" s="82">
        <f t="shared" si="296"/>
        <v>4.0437600000000007</v>
      </c>
      <c r="M6310" s="82">
        <f>((E6310/$F$1)*VLOOKUP(N6310,Currecny_M!$A$1:$P$10,MATCH(Database!C6310,Currecny_M!$A$1:$P$1,0),FALSE))/VLOOKUP('Cover page'!$B$6,Currecny_M!$A$1:$P$10,MATCH(Database!C6310,Currecny_M!$A$1:$P$1,0),FALSE)</f>
        <v>4.0437600000000007</v>
      </c>
      <c r="N6310" s="6" t="str">
        <f>VLOOKUP(B6310,Master!$A$2:$C$11,3,FALSE)</f>
        <v>Thai</v>
      </c>
      <c r="O6310" s="6" t="str">
        <f>VLOOKUP(B6310,Master!$A$2:$C$11,2,FALSE)</f>
        <v>Asia</v>
      </c>
      <c r="Q6310" s="39" t="str">
        <f>VLOOKUP(D6310,GL_Master!$A$1:$D$80,2,FALSE)</f>
        <v>PL</v>
      </c>
      <c r="R6310" s="39" t="str">
        <f>VLOOKUP(D6310,GL_Master!$A$1:$D$80,3,FALSE)</f>
        <v>Travelling and conveyance</v>
      </c>
      <c r="S6310" s="39" t="str">
        <f>VLOOKUP(D6310,GL_Master!$A$1:$D$80,4,FALSE)</f>
        <v>Car hiring and rental services</v>
      </c>
    </row>
    <row r="6311" spans="1:19" x14ac:dyDescent="0.25">
      <c r="A6311" s="39" t="s">
        <v>262</v>
      </c>
      <c r="B6311" s="39" t="s">
        <v>43</v>
      </c>
      <c r="C6311" s="7">
        <v>44136</v>
      </c>
      <c r="D6311" s="39" t="s">
        <v>106</v>
      </c>
      <c r="E6311" s="39">
        <v>835</v>
      </c>
      <c r="F6311" s="82">
        <f t="shared" si="294"/>
        <v>0.83499999999999996</v>
      </c>
      <c r="G6311" s="39">
        <f>VLOOKUP(N6311,Currecny_M!$A$1:$P$10,2,FALSE)</f>
        <v>2.35</v>
      </c>
      <c r="H6311" s="39">
        <f>MATCH(C6311,Currecny_M!$A$1:$P$1,0)</f>
        <v>9</v>
      </c>
      <c r="I6311" s="39">
        <f>VLOOKUP(N6311,Currecny_M!$A$1:$P$10,MATCH(Database!C6311,Currecny_M!$A$1:$P$1,0),FALSE)</f>
        <v>2.4900000000000002</v>
      </c>
      <c r="J6311" s="82">
        <f t="shared" si="295"/>
        <v>2.0791500000000003</v>
      </c>
      <c r="K6311" s="39">
        <f>VLOOKUP('Cover page'!$B$6,Currecny_M!$A$1:$P$10,MATCH(Database!C6311,Currecny_M!$A$1:$P$1,0),FALSE)</f>
        <v>1</v>
      </c>
      <c r="L6311" s="82">
        <f t="shared" si="296"/>
        <v>2.0791500000000003</v>
      </c>
      <c r="M6311" s="82">
        <f>((E6311/$F$1)*VLOOKUP(N6311,Currecny_M!$A$1:$P$10,MATCH(Database!C6311,Currecny_M!$A$1:$P$1,0),FALSE))/VLOOKUP('Cover page'!$B$6,Currecny_M!$A$1:$P$10,MATCH(Database!C6311,Currecny_M!$A$1:$P$1,0),FALSE)</f>
        <v>2.0791500000000003</v>
      </c>
      <c r="N6311" s="6" t="str">
        <f>VLOOKUP(B6311,Master!$A$2:$C$11,3,FALSE)</f>
        <v>Thai</v>
      </c>
      <c r="O6311" s="6" t="str">
        <f>VLOOKUP(B6311,Master!$A$2:$C$11,2,FALSE)</f>
        <v>Asia</v>
      </c>
      <c r="Q6311" s="39" t="str">
        <f>VLOOKUP(D6311,GL_Master!$A$1:$D$80,2,FALSE)</f>
        <v>PL</v>
      </c>
      <c r="R6311" s="39" t="str">
        <f>VLOOKUP(D6311,GL_Master!$A$1:$D$80,3,FALSE)</f>
        <v>Communication &amp; internet exp</v>
      </c>
      <c r="S6311" s="39" t="str">
        <f>VLOOKUP(D6311,GL_Master!$A$1:$D$80,4,FALSE)</f>
        <v>Printing &amp; Stationary</v>
      </c>
    </row>
    <row r="6312" spans="1:19" x14ac:dyDescent="0.25">
      <c r="A6312" s="39" t="s">
        <v>262</v>
      </c>
      <c r="B6312" s="39" t="s">
        <v>43</v>
      </c>
      <c r="C6312" s="7">
        <v>44136</v>
      </c>
      <c r="D6312" s="39" t="s">
        <v>32</v>
      </c>
      <c r="E6312" s="39">
        <v>835</v>
      </c>
      <c r="F6312" s="82">
        <f t="shared" si="294"/>
        <v>0.83499999999999996</v>
      </c>
      <c r="G6312" s="39">
        <f>VLOOKUP(N6312,Currecny_M!$A$1:$P$10,2,FALSE)</f>
        <v>2.35</v>
      </c>
      <c r="H6312" s="39">
        <f>MATCH(C6312,Currecny_M!$A$1:$P$1,0)</f>
        <v>9</v>
      </c>
      <c r="I6312" s="39">
        <f>VLOOKUP(N6312,Currecny_M!$A$1:$P$10,MATCH(Database!C6312,Currecny_M!$A$1:$P$1,0),FALSE)</f>
        <v>2.4900000000000002</v>
      </c>
      <c r="J6312" s="82">
        <f t="shared" si="295"/>
        <v>2.0791500000000003</v>
      </c>
      <c r="K6312" s="39">
        <f>VLOOKUP('Cover page'!$B$6,Currecny_M!$A$1:$P$10,MATCH(Database!C6312,Currecny_M!$A$1:$P$1,0),FALSE)</f>
        <v>1</v>
      </c>
      <c r="L6312" s="82">
        <f t="shared" si="296"/>
        <v>2.0791500000000003</v>
      </c>
      <c r="M6312" s="82">
        <f>((E6312/$F$1)*VLOOKUP(N6312,Currecny_M!$A$1:$P$10,MATCH(Database!C6312,Currecny_M!$A$1:$P$1,0),FALSE))/VLOOKUP('Cover page'!$B$6,Currecny_M!$A$1:$P$10,MATCH(Database!C6312,Currecny_M!$A$1:$P$1,0),FALSE)</f>
        <v>2.0791500000000003</v>
      </c>
      <c r="N6312" s="6" t="str">
        <f>VLOOKUP(B6312,Master!$A$2:$C$11,3,FALSE)</f>
        <v>Thai</v>
      </c>
      <c r="O6312" s="6" t="str">
        <f>VLOOKUP(B6312,Master!$A$2:$C$11,2,FALSE)</f>
        <v>Asia</v>
      </c>
      <c r="Q6312" s="39" t="str">
        <f>VLOOKUP(D6312,GL_Master!$A$1:$D$80,2,FALSE)</f>
        <v>PL</v>
      </c>
      <c r="R6312" s="39" t="str">
        <f>VLOOKUP(D6312,GL_Master!$A$1:$D$80,3,FALSE)</f>
        <v>Communication &amp; internet exp</v>
      </c>
      <c r="S6312" s="39" t="str">
        <f>VLOOKUP(D6312,GL_Master!$A$1:$D$80,4,FALSE)</f>
        <v>Printing &amp; Stationary</v>
      </c>
    </row>
    <row r="6313" spans="1:19" x14ac:dyDescent="0.25">
      <c r="A6313" s="39" t="s">
        <v>262</v>
      </c>
      <c r="B6313" s="39" t="s">
        <v>43</v>
      </c>
      <c r="C6313" s="7">
        <v>44136</v>
      </c>
      <c r="D6313" s="39" t="s">
        <v>35</v>
      </c>
      <c r="E6313" s="39">
        <v>2459</v>
      </c>
      <c r="F6313" s="82">
        <f t="shared" si="294"/>
        <v>2.4590000000000001</v>
      </c>
      <c r="G6313" s="39">
        <f>VLOOKUP(N6313,Currecny_M!$A$1:$P$10,2,FALSE)</f>
        <v>2.35</v>
      </c>
      <c r="H6313" s="39">
        <f>MATCH(C6313,Currecny_M!$A$1:$P$1,0)</f>
        <v>9</v>
      </c>
      <c r="I6313" s="39">
        <f>VLOOKUP(N6313,Currecny_M!$A$1:$P$10,MATCH(Database!C6313,Currecny_M!$A$1:$P$1,0),FALSE)</f>
        <v>2.4900000000000002</v>
      </c>
      <c r="J6313" s="82">
        <f t="shared" si="295"/>
        <v>6.122910000000001</v>
      </c>
      <c r="K6313" s="39">
        <f>VLOOKUP('Cover page'!$B$6,Currecny_M!$A$1:$P$10,MATCH(Database!C6313,Currecny_M!$A$1:$P$1,0),FALSE)</f>
        <v>1</v>
      </c>
      <c r="L6313" s="82">
        <f t="shared" si="296"/>
        <v>6.122910000000001</v>
      </c>
      <c r="M6313" s="82">
        <f>((E6313/$F$1)*VLOOKUP(N6313,Currecny_M!$A$1:$P$10,MATCH(Database!C6313,Currecny_M!$A$1:$P$1,0),FALSE))/VLOOKUP('Cover page'!$B$6,Currecny_M!$A$1:$P$10,MATCH(Database!C6313,Currecny_M!$A$1:$P$1,0),FALSE)</f>
        <v>6.122910000000001</v>
      </c>
      <c r="N6313" s="6" t="str">
        <f>VLOOKUP(B6313,Master!$A$2:$C$11,3,FALSE)</f>
        <v>Thai</v>
      </c>
      <c r="O6313" s="6" t="str">
        <f>VLOOKUP(B6313,Master!$A$2:$C$11,2,FALSE)</f>
        <v>Asia</v>
      </c>
      <c r="Q6313" s="39" t="str">
        <f>VLOOKUP(D6313,GL_Master!$A$1:$D$80,2,FALSE)</f>
        <v>PL</v>
      </c>
      <c r="R6313" s="39" t="str">
        <f>VLOOKUP(D6313,GL_Master!$A$1:$D$80,3,FALSE)</f>
        <v>Security Expenses</v>
      </c>
      <c r="S6313" s="39" t="str">
        <f>VLOOKUP(D6313,GL_Master!$A$1:$D$80,4,FALSE)</f>
        <v>Security Expenses others</v>
      </c>
    </row>
    <row r="6314" spans="1:19" x14ac:dyDescent="0.25">
      <c r="A6314" s="39" t="s">
        <v>262</v>
      </c>
      <c r="B6314" s="39" t="s">
        <v>43</v>
      </c>
      <c r="C6314" s="7">
        <v>44136</v>
      </c>
      <c r="D6314" s="39" t="s">
        <v>38</v>
      </c>
      <c r="E6314" s="39">
        <v>804</v>
      </c>
      <c r="F6314" s="82">
        <f t="shared" si="294"/>
        <v>0.80400000000000005</v>
      </c>
      <c r="G6314" s="39">
        <f>VLOOKUP(N6314,Currecny_M!$A$1:$P$10,2,FALSE)</f>
        <v>2.35</v>
      </c>
      <c r="H6314" s="39">
        <f>MATCH(C6314,Currecny_M!$A$1:$P$1,0)</f>
        <v>9</v>
      </c>
      <c r="I6314" s="39">
        <f>VLOOKUP(N6314,Currecny_M!$A$1:$P$10,MATCH(Database!C6314,Currecny_M!$A$1:$P$1,0),FALSE)</f>
        <v>2.4900000000000002</v>
      </c>
      <c r="J6314" s="82">
        <f t="shared" si="295"/>
        <v>2.0019600000000004</v>
      </c>
      <c r="K6314" s="39">
        <f>VLOOKUP('Cover page'!$B$6,Currecny_M!$A$1:$P$10,MATCH(Database!C6314,Currecny_M!$A$1:$P$1,0),FALSE)</f>
        <v>1</v>
      </c>
      <c r="L6314" s="82">
        <f t="shared" si="296"/>
        <v>2.0019600000000004</v>
      </c>
      <c r="M6314" s="82">
        <f>((E6314/$F$1)*VLOOKUP(N6314,Currecny_M!$A$1:$P$10,MATCH(Database!C6314,Currecny_M!$A$1:$P$1,0),FALSE))/VLOOKUP('Cover page'!$B$6,Currecny_M!$A$1:$P$10,MATCH(Database!C6314,Currecny_M!$A$1:$P$1,0),FALSE)</f>
        <v>2.0019600000000004</v>
      </c>
      <c r="N6314" s="6" t="str">
        <f>VLOOKUP(B6314,Master!$A$2:$C$11,3,FALSE)</f>
        <v>Thai</v>
      </c>
      <c r="O6314" s="6" t="str">
        <f>VLOOKUP(B6314,Master!$A$2:$C$11,2,FALSE)</f>
        <v>Asia</v>
      </c>
      <c r="Q6314" s="39" t="str">
        <f>VLOOKUP(D6314,GL_Master!$A$1:$D$80,2,FALSE)</f>
        <v>PL</v>
      </c>
      <c r="R6314" s="39" t="str">
        <f>VLOOKUP(D6314,GL_Master!$A$1:$D$80,3,FALSE)</f>
        <v>House Keeping Expenses</v>
      </c>
      <c r="S6314" s="39" t="str">
        <f>VLOOKUP(D6314,GL_Master!$A$1:$D$80,4,FALSE)</f>
        <v>House Keeping Expenses</v>
      </c>
    </row>
    <row r="6315" spans="1:19" x14ac:dyDescent="0.25">
      <c r="A6315" s="39" t="s">
        <v>262</v>
      </c>
      <c r="B6315" s="39" t="s">
        <v>43</v>
      </c>
      <c r="C6315" s="7">
        <v>44136</v>
      </c>
      <c r="D6315" s="39" t="s">
        <v>107</v>
      </c>
      <c r="E6315" s="39">
        <v>820</v>
      </c>
      <c r="F6315" s="82">
        <f t="shared" si="294"/>
        <v>0.82</v>
      </c>
      <c r="G6315" s="39">
        <f>VLOOKUP(N6315,Currecny_M!$A$1:$P$10,2,FALSE)</f>
        <v>2.35</v>
      </c>
      <c r="H6315" s="39">
        <f>MATCH(C6315,Currecny_M!$A$1:$P$1,0)</f>
        <v>9</v>
      </c>
      <c r="I6315" s="39">
        <f>VLOOKUP(N6315,Currecny_M!$A$1:$P$10,MATCH(Database!C6315,Currecny_M!$A$1:$P$1,0),FALSE)</f>
        <v>2.4900000000000002</v>
      </c>
      <c r="J6315" s="82">
        <f t="shared" si="295"/>
        <v>2.0417999999999998</v>
      </c>
      <c r="K6315" s="39">
        <f>VLOOKUP('Cover page'!$B$6,Currecny_M!$A$1:$P$10,MATCH(Database!C6315,Currecny_M!$A$1:$P$1,0),FALSE)</f>
        <v>1</v>
      </c>
      <c r="L6315" s="82">
        <f t="shared" si="296"/>
        <v>2.0417999999999998</v>
      </c>
      <c r="M6315" s="82">
        <f>((E6315/$F$1)*VLOOKUP(N6315,Currecny_M!$A$1:$P$10,MATCH(Database!C6315,Currecny_M!$A$1:$P$1,0),FALSE))/VLOOKUP('Cover page'!$B$6,Currecny_M!$A$1:$P$10,MATCH(Database!C6315,Currecny_M!$A$1:$P$1,0),FALSE)</f>
        <v>2.0417999999999998</v>
      </c>
      <c r="N6315" s="6" t="str">
        <f>VLOOKUP(B6315,Master!$A$2:$C$11,3,FALSE)</f>
        <v>Thai</v>
      </c>
      <c r="O6315" s="6" t="str">
        <f>VLOOKUP(B6315,Master!$A$2:$C$11,2,FALSE)</f>
        <v>Asia</v>
      </c>
      <c r="Q6315" s="39" t="str">
        <f>VLOOKUP(D6315,GL_Master!$A$1:$D$80,2,FALSE)</f>
        <v>PL</v>
      </c>
      <c r="R6315" s="39" t="str">
        <f>VLOOKUP(D6315,GL_Master!$A$1:$D$80,3,FALSE)</f>
        <v>Misc. expenses</v>
      </c>
      <c r="S6315" s="39" t="str">
        <f>VLOOKUP(D6315,GL_Master!$A$1:$D$80,4,FALSE)</f>
        <v>Repair &amp; Maintenance</v>
      </c>
    </row>
    <row r="6316" spans="1:19" x14ac:dyDescent="0.25">
      <c r="A6316" s="39" t="s">
        <v>262</v>
      </c>
      <c r="B6316" s="39" t="s">
        <v>43</v>
      </c>
      <c r="C6316" s="7">
        <v>44136</v>
      </c>
      <c r="D6316" s="39" t="s">
        <v>108</v>
      </c>
      <c r="E6316" s="39">
        <v>843</v>
      </c>
      <c r="F6316" s="82">
        <f t="shared" si="294"/>
        <v>0.84299999999999997</v>
      </c>
      <c r="G6316" s="39">
        <f>VLOOKUP(N6316,Currecny_M!$A$1:$P$10,2,FALSE)</f>
        <v>2.35</v>
      </c>
      <c r="H6316" s="39">
        <f>MATCH(C6316,Currecny_M!$A$1:$P$1,0)</f>
        <v>9</v>
      </c>
      <c r="I6316" s="39">
        <f>VLOOKUP(N6316,Currecny_M!$A$1:$P$10,MATCH(Database!C6316,Currecny_M!$A$1:$P$1,0),FALSE)</f>
        <v>2.4900000000000002</v>
      </c>
      <c r="J6316" s="82">
        <f t="shared" si="295"/>
        <v>2.0990700000000002</v>
      </c>
      <c r="K6316" s="39">
        <f>VLOOKUP('Cover page'!$B$6,Currecny_M!$A$1:$P$10,MATCH(Database!C6316,Currecny_M!$A$1:$P$1,0),FALSE)</f>
        <v>1</v>
      </c>
      <c r="L6316" s="82">
        <f t="shared" si="296"/>
        <v>2.0990700000000002</v>
      </c>
      <c r="M6316" s="82">
        <f>((E6316/$F$1)*VLOOKUP(N6316,Currecny_M!$A$1:$P$10,MATCH(Database!C6316,Currecny_M!$A$1:$P$1,0),FALSE))/VLOOKUP('Cover page'!$B$6,Currecny_M!$A$1:$P$10,MATCH(Database!C6316,Currecny_M!$A$1:$P$1,0),FALSE)</f>
        <v>2.0990700000000002</v>
      </c>
      <c r="N6316" s="6" t="str">
        <f>VLOOKUP(B6316,Master!$A$2:$C$11,3,FALSE)</f>
        <v>Thai</v>
      </c>
      <c r="O6316" s="6" t="str">
        <f>VLOOKUP(B6316,Master!$A$2:$C$11,2,FALSE)</f>
        <v>Asia</v>
      </c>
      <c r="Q6316" s="39" t="str">
        <f>VLOOKUP(D6316,GL_Master!$A$1:$D$80,2,FALSE)</f>
        <v>PL</v>
      </c>
      <c r="R6316" s="39" t="str">
        <f>VLOOKUP(D6316,GL_Master!$A$1:$D$80,3,FALSE)</f>
        <v>Misc. expenses</v>
      </c>
      <c r="S6316" s="39" t="str">
        <f>VLOOKUP(D6316,GL_Master!$A$1:$D$80,4,FALSE)</f>
        <v>Repair &amp; Maintenance</v>
      </c>
    </row>
    <row r="6317" spans="1:19" x14ac:dyDescent="0.25">
      <c r="A6317" s="39" t="s">
        <v>262</v>
      </c>
      <c r="B6317" s="39" t="s">
        <v>43</v>
      </c>
      <c r="C6317" s="7">
        <v>44136</v>
      </c>
      <c r="D6317" s="39" t="s">
        <v>9</v>
      </c>
      <c r="E6317" s="39">
        <v>7514</v>
      </c>
      <c r="F6317" s="82">
        <f t="shared" si="294"/>
        <v>7.5140000000000002</v>
      </c>
      <c r="G6317" s="39">
        <f>VLOOKUP(N6317,Currecny_M!$A$1:$P$10,2,FALSE)</f>
        <v>2.35</v>
      </c>
      <c r="H6317" s="39">
        <f>MATCH(C6317,Currecny_M!$A$1:$P$1,0)</f>
        <v>9</v>
      </c>
      <c r="I6317" s="39">
        <f>VLOOKUP(N6317,Currecny_M!$A$1:$P$10,MATCH(Database!C6317,Currecny_M!$A$1:$P$1,0),FALSE)</f>
        <v>2.4900000000000002</v>
      </c>
      <c r="J6317" s="82">
        <f t="shared" si="295"/>
        <v>18.709860000000003</v>
      </c>
      <c r="K6317" s="39">
        <f>VLOOKUP('Cover page'!$B$6,Currecny_M!$A$1:$P$10,MATCH(Database!C6317,Currecny_M!$A$1:$P$1,0),FALSE)</f>
        <v>1</v>
      </c>
      <c r="L6317" s="82">
        <f t="shared" si="296"/>
        <v>18.709860000000003</v>
      </c>
      <c r="M6317" s="82">
        <f>((E6317/$F$1)*VLOOKUP(N6317,Currecny_M!$A$1:$P$10,MATCH(Database!C6317,Currecny_M!$A$1:$P$1,0),FALSE))/VLOOKUP('Cover page'!$B$6,Currecny_M!$A$1:$P$10,MATCH(Database!C6317,Currecny_M!$A$1:$P$1,0),FALSE)</f>
        <v>18.709860000000003</v>
      </c>
      <c r="N6317" s="6" t="str">
        <f>VLOOKUP(B6317,Master!$A$2:$C$11,3,FALSE)</f>
        <v>Thai</v>
      </c>
      <c r="O6317" s="6" t="str">
        <f>VLOOKUP(B6317,Master!$A$2:$C$11,2,FALSE)</f>
        <v>Asia</v>
      </c>
      <c r="Q6317" s="39" t="str">
        <f>VLOOKUP(D6317,GL_Master!$A$1:$D$80,2,FALSE)</f>
        <v>PL</v>
      </c>
      <c r="R6317" s="39" t="str">
        <f>VLOOKUP(D6317,GL_Master!$A$1:$D$80,3,FALSE)</f>
        <v>Rent</v>
      </c>
      <c r="S6317" s="39" t="str">
        <f>VLOOKUP(D6317,GL_Master!$A$1:$D$80,4,FALSE)</f>
        <v>Office Rent</v>
      </c>
    </row>
    <row r="6318" spans="1:19" x14ac:dyDescent="0.25">
      <c r="A6318" s="39" t="s">
        <v>262</v>
      </c>
      <c r="B6318" s="39" t="s">
        <v>43</v>
      </c>
      <c r="C6318" s="7">
        <v>44136</v>
      </c>
      <c r="D6318" s="39" t="s">
        <v>109</v>
      </c>
      <c r="E6318" s="39">
        <v>-3983</v>
      </c>
      <c r="F6318" s="82">
        <f t="shared" si="294"/>
        <v>-3.9830000000000001</v>
      </c>
      <c r="G6318" s="39">
        <f>VLOOKUP(N6318,Currecny_M!$A$1:$P$10,2,FALSE)</f>
        <v>2.35</v>
      </c>
      <c r="H6318" s="39">
        <f>MATCH(C6318,Currecny_M!$A$1:$P$1,0)</f>
        <v>9</v>
      </c>
      <c r="I6318" s="39">
        <f>VLOOKUP(N6318,Currecny_M!$A$1:$P$10,MATCH(Database!C6318,Currecny_M!$A$1:$P$1,0),FALSE)</f>
        <v>2.4900000000000002</v>
      </c>
      <c r="J6318" s="82">
        <f t="shared" si="295"/>
        <v>-9.9176700000000011</v>
      </c>
      <c r="K6318" s="39">
        <f>VLOOKUP('Cover page'!$B$6,Currecny_M!$A$1:$P$10,MATCH(Database!C6318,Currecny_M!$A$1:$P$1,0),FALSE)</f>
        <v>1</v>
      </c>
      <c r="L6318" s="82">
        <f t="shared" si="296"/>
        <v>-9.9176700000000011</v>
      </c>
      <c r="M6318" s="82">
        <f>((E6318/$F$1)*VLOOKUP(N6318,Currecny_M!$A$1:$P$10,MATCH(Database!C6318,Currecny_M!$A$1:$P$1,0),FALSE))/VLOOKUP('Cover page'!$B$6,Currecny_M!$A$1:$P$10,MATCH(Database!C6318,Currecny_M!$A$1:$P$1,0),FALSE)</f>
        <v>-9.9176700000000011</v>
      </c>
      <c r="N6318" s="6" t="str">
        <f>VLOOKUP(B6318,Master!$A$2:$C$11,3,FALSE)</f>
        <v>Thai</v>
      </c>
      <c r="O6318" s="6" t="str">
        <f>VLOOKUP(B6318,Master!$A$2:$C$11,2,FALSE)</f>
        <v>Asia</v>
      </c>
      <c r="Q6318" s="39" t="str">
        <f>VLOOKUP(D6318,GL_Master!$A$1:$D$80,2,FALSE)</f>
        <v>PL</v>
      </c>
      <c r="R6318" s="39" t="str">
        <f>VLOOKUP(D6318,GL_Master!$A$1:$D$80,3,FALSE)</f>
        <v>Travelling and conveyance</v>
      </c>
      <c r="S6318" s="39" t="str">
        <f>VLOOKUP(D6318,GL_Master!$A$1:$D$80,4,FALSE)</f>
        <v>Travelling , hotel lodging</v>
      </c>
    </row>
    <row r="6319" spans="1:19" x14ac:dyDescent="0.25">
      <c r="A6319" s="39" t="s">
        <v>262</v>
      </c>
      <c r="B6319" s="39" t="s">
        <v>43</v>
      </c>
      <c r="C6319" s="7">
        <v>44136</v>
      </c>
      <c r="D6319" s="39" t="s">
        <v>110</v>
      </c>
      <c r="E6319" s="39">
        <v>1654</v>
      </c>
      <c r="F6319" s="82">
        <f t="shared" si="294"/>
        <v>1.6539999999999999</v>
      </c>
      <c r="G6319" s="39">
        <f>VLOOKUP(N6319,Currecny_M!$A$1:$P$10,2,FALSE)</f>
        <v>2.35</v>
      </c>
      <c r="H6319" s="39">
        <f>MATCH(C6319,Currecny_M!$A$1:$P$1,0)</f>
        <v>9</v>
      </c>
      <c r="I6319" s="39">
        <f>VLOOKUP(N6319,Currecny_M!$A$1:$P$10,MATCH(Database!C6319,Currecny_M!$A$1:$P$1,0),FALSE)</f>
        <v>2.4900000000000002</v>
      </c>
      <c r="J6319" s="82">
        <f t="shared" si="295"/>
        <v>4.1184599999999998</v>
      </c>
      <c r="K6319" s="39">
        <f>VLOOKUP('Cover page'!$B$6,Currecny_M!$A$1:$P$10,MATCH(Database!C6319,Currecny_M!$A$1:$P$1,0),FALSE)</f>
        <v>1</v>
      </c>
      <c r="L6319" s="82">
        <f t="shared" si="296"/>
        <v>4.1184599999999998</v>
      </c>
      <c r="M6319" s="82">
        <f>((E6319/$F$1)*VLOOKUP(N6319,Currecny_M!$A$1:$P$10,MATCH(Database!C6319,Currecny_M!$A$1:$P$1,0),FALSE))/VLOOKUP('Cover page'!$B$6,Currecny_M!$A$1:$P$10,MATCH(Database!C6319,Currecny_M!$A$1:$P$1,0),FALSE)</f>
        <v>4.1184599999999998</v>
      </c>
      <c r="N6319" s="6" t="str">
        <f>VLOOKUP(B6319,Master!$A$2:$C$11,3,FALSE)</f>
        <v>Thai</v>
      </c>
      <c r="O6319" s="6" t="str">
        <f>VLOOKUP(B6319,Master!$A$2:$C$11,2,FALSE)</f>
        <v>Asia</v>
      </c>
      <c r="Q6319" s="39" t="str">
        <f>VLOOKUP(D6319,GL_Master!$A$1:$D$80,2,FALSE)</f>
        <v>PL</v>
      </c>
      <c r="R6319" s="39" t="str">
        <f>VLOOKUP(D6319,GL_Master!$A$1:$D$80,3,FALSE)</f>
        <v>Travelling and conveyance</v>
      </c>
      <c r="S6319" s="39" t="str">
        <f>VLOOKUP(D6319,GL_Master!$A$1:$D$80,4,FALSE)</f>
        <v>Travelling , hotel lodging</v>
      </c>
    </row>
    <row r="6320" spans="1:19" x14ac:dyDescent="0.25">
      <c r="A6320" s="39" t="s">
        <v>262</v>
      </c>
      <c r="B6320" s="39" t="s">
        <v>43</v>
      </c>
      <c r="C6320" s="7">
        <v>44136</v>
      </c>
      <c r="D6320" s="39" t="s">
        <v>111</v>
      </c>
      <c r="E6320" s="39">
        <v>797</v>
      </c>
      <c r="F6320" s="82">
        <f t="shared" si="294"/>
        <v>0.79700000000000004</v>
      </c>
      <c r="G6320" s="39">
        <f>VLOOKUP(N6320,Currecny_M!$A$1:$P$10,2,FALSE)</f>
        <v>2.35</v>
      </c>
      <c r="H6320" s="39">
        <f>MATCH(C6320,Currecny_M!$A$1:$P$1,0)</f>
        <v>9</v>
      </c>
      <c r="I6320" s="39">
        <f>VLOOKUP(N6320,Currecny_M!$A$1:$P$10,MATCH(Database!C6320,Currecny_M!$A$1:$P$1,0),FALSE)</f>
        <v>2.4900000000000002</v>
      </c>
      <c r="J6320" s="82">
        <f t="shared" si="295"/>
        <v>1.9845300000000003</v>
      </c>
      <c r="K6320" s="39">
        <f>VLOOKUP('Cover page'!$B$6,Currecny_M!$A$1:$P$10,MATCH(Database!C6320,Currecny_M!$A$1:$P$1,0),FALSE)</f>
        <v>1</v>
      </c>
      <c r="L6320" s="82">
        <f t="shared" si="296"/>
        <v>1.9845300000000003</v>
      </c>
      <c r="M6320" s="82">
        <f>((E6320/$F$1)*VLOOKUP(N6320,Currecny_M!$A$1:$P$10,MATCH(Database!C6320,Currecny_M!$A$1:$P$1,0),FALSE))/VLOOKUP('Cover page'!$B$6,Currecny_M!$A$1:$P$10,MATCH(Database!C6320,Currecny_M!$A$1:$P$1,0),FALSE)</f>
        <v>1.9845300000000003</v>
      </c>
      <c r="N6320" s="6" t="str">
        <f>VLOOKUP(B6320,Master!$A$2:$C$11,3,FALSE)</f>
        <v>Thai</v>
      </c>
      <c r="O6320" s="6" t="str">
        <f>VLOOKUP(B6320,Master!$A$2:$C$11,2,FALSE)</f>
        <v>Asia</v>
      </c>
      <c r="Q6320" s="39" t="str">
        <f>VLOOKUP(D6320,GL_Master!$A$1:$D$80,2,FALSE)</f>
        <v>PL</v>
      </c>
      <c r="R6320" s="39" t="str">
        <f>VLOOKUP(D6320,GL_Master!$A$1:$D$80,3,FALSE)</f>
        <v>Legal &amp; Professional expenses</v>
      </c>
      <c r="S6320" s="39" t="str">
        <f>VLOOKUP(D6320,GL_Master!$A$1:$D$80,4,FALSE)</f>
        <v>Professional Fees - Others</v>
      </c>
    </row>
    <row r="6321" spans="1:19" x14ac:dyDescent="0.25">
      <c r="A6321" s="39" t="s">
        <v>262</v>
      </c>
      <c r="B6321" s="39" t="s">
        <v>43</v>
      </c>
      <c r="C6321" s="7">
        <v>44166</v>
      </c>
      <c r="D6321" s="39" t="s">
        <v>112</v>
      </c>
      <c r="E6321" s="39">
        <v>7813</v>
      </c>
      <c r="F6321" s="82">
        <f t="shared" si="294"/>
        <v>7.8129999999999997</v>
      </c>
      <c r="G6321" s="39">
        <f>VLOOKUP(N6321,Currecny_M!$A$1:$P$10,2,FALSE)</f>
        <v>2.35</v>
      </c>
      <c r="H6321" s="39">
        <f>MATCH(C6321,Currecny_M!$A$1:$P$1,0)</f>
        <v>10</v>
      </c>
      <c r="I6321" s="39">
        <f>VLOOKUP(N6321,Currecny_M!$A$1:$P$10,MATCH(Database!C6321,Currecny_M!$A$1:$P$1,0),FALSE)</f>
        <v>2.5099999999999998</v>
      </c>
      <c r="J6321" s="82">
        <f t="shared" si="295"/>
        <v>19.610629999999997</v>
      </c>
      <c r="K6321" s="39">
        <f>VLOOKUP('Cover page'!$B$6,Currecny_M!$A$1:$P$10,MATCH(Database!C6321,Currecny_M!$A$1:$P$1,0),FALSE)</f>
        <v>1</v>
      </c>
      <c r="L6321" s="82">
        <f t="shared" si="296"/>
        <v>19.610629999999997</v>
      </c>
      <c r="M6321" s="82">
        <f>((E6321/$F$1)*VLOOKUP(N6321,Currecny_M!$A$1:$P$10,MATCH(Database!C6321,Currecny_M!$A$1:$P$1,0),FALSE))/VLOOKUP('Cover page'!$B$6,Currecny_M!$A$1:$P$10,MATCH(Database!C6321,Currecny_M!$A$1:$P$1,0),FALSE)</f>
        <v>19.610629999999997</v>
      </c>
      <c r="N6321" s="6" t="str">
        <f>VLOOKUP(B6321,Master!$A$2:$C$11,3,FALSE)</f>
        <v>Thai</v>
      </c>
      <c r="O6321" s="6" t="str">
        <f>VLOOKUP(B6321,Master!$A$2:$C$11,2,FALSE)</f>
        <v>Asia</v>
      </c>
      <c r="Q6321" s="39" t="str">
        <f>VLOOKUP(D6321,GL_Master!$A$1:$D$80,2,FALSE)</f>
        <v>PL</v>
      </c>
      <c r="R6321" s="39" t="str">
        <f>VLOOKUP(D6321,GL_Master!$A$1:$D$80,3,FALSE)</f>
        <v>Finance Cost</v>
      </c>
      <c r="S6321" s="39" t="str">
        <f>VLOOKUP(D6321,GL_Master!$A$1:$D$80,4,FALSE)</f>
        <v>Interest expense</v>
      </c>
    </row>
    <row r="6322" spans="1:19" x14ac:dyDescent="0.25">
      <c r="A6322" s="39" t="s">
        <v>262</v>
      </c>
      <c r="B6322" s="39" t="s">
        <v>43</v>
      </c>
      <c r="C6322" s="7">
        <v>44166</v>
      </c>
      <c r="D6322" s="39" t="s">
        <v>25</v>
      </c>
      <c r="E6322" s="39">
        <v>74451</v>
      </c>
      <c r="F6322" s="82">
        <f t="shared" si="294"/>
        <v>74.450999999999993</v>
      </c>
      <c r="G6322" s="39">
        <f>VLOOKUP(N6322,Currecny_M!$A$1:$P$10,2,FALSE)</f>
        <v>2.35</v>
      </c>
      <c r="H6322" s="39">
        <f>MATCH(C6322,Currecny_M!$A$1:$P$1,0)</f>
        <v>10</v>
      </c>
      <c r="I6322" s="39">
        <f>VLOOKUP(N6322,Currecny_M!$A$1:$P$10,MATCH(Database!C6322,Currecny_M!$A$1:$P$1,0),FALSE)</f>
        <v>2.5099999999999998</v>
      </c>
      <c r="J6322" s="82">
        <f t="shared" si="295"/>
        <v>186.87200999999996</v>
      </c>
      <c r="K6322" s="39">
        <f>VLOOKUP('Cover page'!$B$6,Currecny_M!$A$1:$P$10,MATCH(Database!C6322,Currecny_M!$A$1:$P$1,0),FALSE)</f>
        <v>1</v>
      </c>
      <c r="L6322" s="82">
        <f t="shared" si="296"/>
        <v>186.87200999999996</v>
      </c>
      <c r="M6322" s="82">
        <f>((E6322/$F$1)*VLOOKUP(N6322,Currecny_M!$A$1:$P$10,MATCH(Database!C6322,Currecny_M!$A$1:$P$1,0),FALSE))/VLOOKUP('Cover page'!$B$6,Currecny_M!$A$1:$P$10,MATCH(Database!C6322,Currecny_M!$A$1:$P$1,0),FALSE)</f>
        <v>186.87200999999996</v>
      </c>
      <c r="N6322" s="6" t="str">
        <f>VLOOKUP(B6322,Master!$A$2:$C$11,3,FALSE)</f>
        <v>Thai</v>
      </c>
      <c r="O6322" s="6" t="str">
        <f>VLOOKUP(B6322,Master!$A$2:$C$11,2,FALSE)</f>
        <v>Asia</v>
      </c>
      <c r="Q6322" s="39" t="str">
        <f>VLOOKUP(D6322,GL_Master!$A$1:$D$80,2,FALSE)</f>
        <v>PL</v>
      </c>
      <c r="R6322" s="39" t="str">
        <f>VLOOKUP(D6322,GL_Master!$A$1:$D$80,3,FALSE)</f>
        <v>Depreciation</v>
      </c>
      <c r="S6322" s="39" t="str">
        <f>VLOOKUP(D6322,GL_Master!$A$1:$D$80,4,FALSE)</f>
        <v>Depreciation</v>
      </c>
    </row>
    <row r="6323" spans="1:19" x14ac:dyDescent="0.25">
      <c r="A6323" s="39" t="s">
        <v>262</v>
      </c>
      <c r="B6323" s="39" t="s">
        <v>43</v>
      </c>
      <c r="C6323" s="7">
        <v>44166</v>
      </c>
      <c r="D6323" s="39" t="s">
        <v>51</v>
      </c>
      <c r="E6323" s="39">
        <v>-765957</v>
      </c>
      <c r="F6323" s="82">
        <f t="shared" si="294"/>
        <v>-765.95699999999999</v>
      </c>
      <c r="G6323" s="39">
        <f>VLOOKUP(N6323,Currecny_M!$A$1:$P$10,2,FALSE)</f>
        <v>2.35</v>
      </c>
      <c r="H6323" s="39">
        <f>MATCH(C6323,Currecny_M!$A$1:$P$1,0)</f>
        <v>10</v>
      </c>
      <c r="I6323" s="39">
        <f>VLOOKUP(N6323,Currecny_M!$A$1:$P$10,MATCH(Database!C6323,Currecny_M!$A$1:$P$1,0),FALSE)</f>
        <v>2.5099999999999998</v>
      </c>
      <c r="J6323" s="82">
        <f t="shared" si="295"/>
        <v>-1922.5520699999997</v>
      </c>
      <c r="K6323" s="39">
        <f>VLOOKUP('Cover page'!$B$6,Currecny_M!$A$1:$P$10,MATCH(Database!C6323,Currecny_M!$A$1:$P$1,0),FALSE)</f>
        <v>1</v>
      </c>
      <c r="L6323" s="82">
        <f t="shared" si="296"/>
        <v>-1922.5520699999997</v>
      </c>
      <c r="M6323" s="82">
        <f>((E6323/$F$1)*VLOOKUP(N6323,Currecny_M!$A$1:$P$10,MATCH(Database!C6323,Currecny_M!$A$1:$P$1,0),FALSE))/VLOOKUP('Cover page'!$B$6,Currecny_M!$A$1:$P$10,MATCH(Database!C6323,Currecny_M!$A$1:$P$1,0),FALSE)</f>
        <v>-1922.5520699999997</v>
      </c>
      <c r="N6323" s="6" t="str">
        <f>VLOOKUP(B6323,Master!$A$2:$C$11,3,FALSE)</f>
        <v>Thai</v>
      </c>
      <c r="O6323" s="6" t="str">
        <f>VLOOKUP(B6323,Master!$A$2:$C$11,2,FALSE)</f>
        <v>Asia</v>
      </c>
      <c r="Q6323" s="39" t="str">
        <f>VLOOKUP(D6323,GL_Master!$A$1:$D$80,2,FALSE)</f>
        <v>BS</v>
      </c>
      <c r="R6323" s="39" t="str">
        <f>VLOOKUP(D6323,GL_Master!$A$1:$D$80,3,FALSE)</f>
        <v>Share Capital</v>
      </c>
      <c r="S6323" s="39" t="str">
        <f>VLOOKUP(D6323,GL_Master!$A$1:$D$80,4,FALSE)</f>
        <v>Equity shares</v>
      </c>
    </row>
    <row r="6324" spans="1:19" x14ac:dyDescent="0.25">
      <c r="A6324" s="39" t="s">
        <v>262</v>
      </c>
      <c r="B6324" s="39" t="s">
        <v>43</v>
      </c>
      <c r="C6324" s="7">
        <v>44166</v>
      </c>
      <c r="D6324" s="39" t="s">
        <v>52</v>
      </c>
      <c r="E6324" s="39">
        <v>-1467574</v>
      </c>
      <c r="F6324" s="82">
        <f t="shared" si="294"/>
        <v>-1467.5740000000001</v>
      </c>
      <c r="G6324" s="39">
        <f>VLOOKUP(N6324,Currecny_M!$A$1:$P$10,2,FALSE)</f>
        <v>2.35</v>
      </c>
      <c r="H6324" s="39">
        <f>MATCH(C6324,Currecny_M!$A$1:$P$1,0)</f>
        <v>10</v>
      </c>
      <c r="I6324" s="39">
        <f>VLOOKUP(N6324,Currecny_M!$A$1:$P$10,MATCH(Database!C6324,Currecny_M!$A$1:$P$1,0),FALSE)</f>
        <v>2.5099999999999998</v>
      </c>
      <c r="J6324" s="82">
        <f t="shared" si="295"/>
        <v>-3683.6107400000001</v>
      </c>
      <c r="K6324" s="39">
        <f>VLOOKUP('Cover page'!$B$6,Currecny_M!$A$1:$P$10,MATCH(Database!C6324,Currecny_M!$A$1:$P$1,0),FALSE)</f>
        <v>1</v>
      </c>
      <c r="L6324" s="82">
        <f t="shared" si="296"/>
        <v>-3683.6107400000001</v>
      </c>
      <c r="M6324" s="82">
        <f>((E6324/$F$1)*VLOOKUP(N6324,Currecny_M!$A$1:$P$10,MATCH(Database!C6324,Currecny_M!$A$1:$P$1,0),FALSE))/VLOOKUP('Cover page'!$B$6,Currecny_M!$A$1:$P$10,MATCH(Database!C6324,Currecny_M!$A$1:$P$1,0),FALSE)</f>
        <v>-3683.6107400000001</v>
      </c>
      <c r="N6324" s="6" t="str">
        <f>VLOOKUP(B6324,Master!$A$2:$C$11,3,FALSE)</f>
        <v>Thai</v>
      </c>
      <c r="O6324" s="6" t="str">
        <f>VLOOKUP(B6324,Master!$A$2:$C$11,2,FALSE)</f>
        <v>Asia</v>
      </c>
      <c r="Q6324" s="39" t="str">
        <f>VLOOKUP(D6324,GL_Master!$A$1:$D$80,2,FALSE)</f>
        <v>BS</v>
      </c>
      <c r="R6324" s="39" t="str">
        <f>VLOOKUP(D6324,GL_Master!$A$1:$D$80,3,FALSE)</f>
        <v>Reserve and Surplus</v>
      </c>
      <c r="S6324" s="39" t="str">
        <f>VLOOKUP(D6324,GL_Master!$A$1:$D$80,4,FALSE)</f>
        <v>Reserves at the commencement of the year</v>
      </c>
    </row>
    <row r="6325" spans="1:19" x14ac:dyDescent="0.25">
      <c r="A6325" s="39" t="s">
        <v>262</v>
      </c>
      <c r="B6325" s="39" t="s">
        <v>43</v>
      </c>
      <c r="C6325" s="7">
        <v>44166</v>
      </c>
      <c r="D6325" s="39" t="s">
        <v>53</v>
      </c>
      <c r="E6325" s="39">
        <v>-272711</v>
      </c>
      <c r="F6325" s="82">
        <f t="shared" si="294"/>
        <v>-272.71100000000001</v>
      </c>
      <c r="G6325" s="39">
        <f>VLOOKUP(N6325,Currecny_M!$A$1:$P$10,2,FALSE)</f>
        <v>2.35</v>
      </c>
      <c r="H6325" s="39">
        <f>MATCH(C6325,Currecny_M!$A$1:$P$1,0)</f>
        <v>10</v>
      </c>
      <c r="I6325" s="39">
        <f>VLOOKUP(N6325,Currecny_M!$A$1:$P$10,MATCH(Database!C6325,Currecny_M!$A$1:$P$1,0),FALSE)</f>
        <v>2.5099999999999998</v>
      </c>
      <c r="J6325" s="82">
        <f t="shared" si="295"/>
        <v>-684.50460999999996</v>
      </c>
      <c r="K6325" s="39">
        <f>VLOOKUP('Cover page'!$B$6,Currecny_M!$A$1:$P$10,MATCH(Database!C6325,Currecny_M!$A$1:$P$1,0),FALSE)</f>
        <v>1</v>
      </c>
      <c r="L6325" s="82">
        <f t="shared" si="296"/>
        <v>-684.50460999999996</v>
      </c>
      <c r="M6325" s="82">
        <f>((E6325/$F$1)*VLOOKUP(N6325,Currecny_M!$A$1:$P$10,MATCH(Database!C6325,Currecny_M!$A$1:$P$1,0),FALSE))/VLOOKUP('Cover page'!$B$6,Currecny_M!$A$1:$P$10,MATCH(Database!C6325,Currecny_M!$A$1:$P$1,0),FALSE)</f>
        <v>-684.50460999999996</v>
      </c>
      <c r="N6325" s="6" t="str">
        <f>VLOOKUP(B6325,Master!$A$2:$C$11,3,FALSE)</f>
        <v>Thai</v>
      </c>
      <c r="O6325" s="6" t="str">
        <f>VLOOKUP(B6325,Master!$A$2:$C$11,2,FALSE)</f>
        <v>Asia</v>
      </c>
      <c r="Q6325" s="39" t="str">
        <f>VLOOKUP(D6325,GL_Master!$A$1:$D$80,2,FALSE)</f>
        <v>BS</v>
      </c>
      <c r="R6325" s="39" t="str">
        <f>VLOOKUP(D6325,GL_Master!$A$1:$D$80,3,FALSE)</f>
        <v>Loan Fund</v>
      </c>
      <c r="S6325" s="39" t="str">
        <f>VLOOKUP(D6325,GL_Master!$A$1:$D$80,4,FALSE)</f>
        <v>Term Loan</v>
      </c>
    </row>
    <row r="6326" spans="1:19" x14ac:dyDescent="0.25">
      <c r="A6326" s="39" t="s">
        <v>262</v>
      </c>
      <c r="B6326" s="39" t="s">
        <v>43</v>
      </c>
      <c r="C6326" s="7">
        <v>44166</v>
      </c>
      <c r="D6326" s="39" t="s">
        <v>54</v>
      </c>
      <c r="E6326" s="39">
        <v>1685</v>
      </c>
      <c r="F6326" s="82">
        <f t="shared" si="294"/>
        <v>1.6850000000000001</v>
      </c>
      <c r="G6326" s="39">
        <f>VLOOKUP(N6326,Currecny_M!$A$1:$P$10,2,FALSE)</f>
        <v>2.35</v>
      </c>
      <c r="H6326" s="39">
        <f>MATCH(C6326,Currecny_M!$A$1:$P$1,0)</f>
        <v>10</v>
      </c>
      <c r="I6326" s="39">
        <f>VLOOKUP(N6326,Currecny_M!$A$1:$P$10,MATCH(Database!C6326,Currecny_M!$A$1:$P$1,0),FALSE)</f>
        <v>2.5099999999999998</v>
      </c>
      <c r="J6326" s="82">
        <f t="shared" si="295"/>
        <v>4.2293500000000002</v>
      </c>
      <c r="K6326" s="39">
        <f>VLOOKUP('Cover page'!$B$6,Currecny_M!$A$1:$P$10,MATCH(Database!C6326,Currecny_M!$A$1:$P$1,0),FALSE)</f>
        <v>1</v>
      </c>
      <c r="L6326" s="82">
        <f t="shared" si="296"/>
        <v>4.2293500000000002</v>
      </c>
      <c r="M6326" s="82">
        <f>((E6326/$F$1)*VLOOKUP(N6326,Currecny_M!$A$1:$P$10,MATCH(Database!C6326,Currecny_M!$A$1:$P$1,0),FALSE))/VLOOKUP('Cover page'!$B$6,Currecny_M!$A$1:$P$10,MATCH(Database!C6326,Currecny_M!$A$1:$P$1,0),FALSE)</f>
        <v>4.2293500000000002</v>
      </c>
      <c r="N6326" s="6" t="str">
        <f>VLOOKUP(B6326,Master!$A$2:$C$11,3,FALSE)</f>
        <v>Thai</v>
      </c>
      <c r="O6326" s="6" t="str">
        <f>VLOOKUP(B6326,Master!$A$2:$C$11,2,FALSE)</f>
        <v>Asia</v>
      </c>
      <c r="Q6326" s="39" t="str">
        <f>VLOOKUP(D6326,GL_Master!$A$1:$D$80,2,FALSE)</f>
        <v>BS</v>
      </c>
      <c r="R6326" s="39" t="str">
        <f>VLOOKUP(D6326,GL_Master!$A$1:$D$80,3,FALSE)</f>
        <v>Trade Payables</v>
      </c>
      <c r="S6326" s="39" t="str">
        <f>VLOOKUP(D6326,GL_Master!$A$1:$D$80,4,FALSE)</f>
        <v>Trade payable</v>
      </c>
    </row>
    <row r="6327" spans="1:19" x14ac:dyDescent="0.25">
      <c r="A6327" s="39" t="s">
        <v>262</v>
      </c>
      <c r="B6327" s="39" t="s">
        <v>43</v>
      </c>
      <c r="C6327" s="7">
        <v>44166</v>
      </c>
      <c r="D6327" s="39" t="s">
        <v>34</v>
      </c>
      <c r="E6327" s="39">
        <v>-40236</v>
      </c>
      <c r="F6327" s="82">
        <f t="shared" si="294"/>
        <v>-40.235999999999997</v>
      </c>
      <c r="G6327" s="39">
        <f>VLOOKUP(N6327,Currecny_M!$A$1:$P$10,2,FALSE)</f>
        <v>2.35</v>
      </c>
      <c r="H6327" s="39">
        <f>MATCH(C6327,Currecny_M!$A$1:$P$1,0)</f>
        <v>10</v>
      </c>
      <c r="I6327" s="39">
        <f>VLOOKUP(N6327,Currecny_M!$A$1:$P$10,MATCH(Database!C6327,Currecny_M!$A$1:$P$1,0),FALSE)</f>
        <v>2.5099999999999998</v>
      </c>
      <c r="J6327" s="82">
        <f t="shared" si="295"/>
        <v>-100.99235999999999</v>
      </c>
      <c r="K6327" s="39">
        <f>VLOOKUP('Cover page'!$B$6,Currecny_M!$A$1:$P$10,MATCH(Database!C6327,Currecny_M!$A$1:$P$1,0),FALSE)</f>
        <v>1</v>
      </c>
      <c r="L6327" s="82">
        <f t="shared" si="296"/>
        <v>-100.99235999999999</v>
      </c>
      <c r="M6327" s="82">
        <f>((E6327/$F$1)*VLOOKUP(N6327,Currecny_M!$A$1:$P$10,MATCH(Database!C6327,Currecny_M!$A$1:$P$1,0),FALSE))/VLOOKUP('Cover page'!$B$6,Currecny_M!$A$1:$P$10,MATCH(Database!C6327,Currecny_M!$A$1:$P$1,0),FALSE)</f>
        <v>-100.99235999999999</v>
      </c>
      <c r="N6327" s="6" t="str">
        <f>VLOOKUP(B6327,Master!$A$2:$C$11,3,FALSE)</f>
        <v>Thai</v>
      </c>
      <c r="O6327" s="6" t="str">
        <f>VLOOKUP(B6327,Master!$A$2:$C$11,2,FALSE)</f>
        <v>Asia</v>
      </c>
      <c r="Q6327" s="39" t="str">
        <f>VLOOKUP(D6327,GL_Master!$A$1:$D$80,2,FALSE)</f>
        <v>BS</v>
      </c>
      <c r="R6327" s="39" t="str">
        <f>VLOOKUP(D6327,GL_Master!$A$1:$D$80,3,FALSE)</f>
        <v>Provisions</v>
      </c>
      <c r="S6327" s="39" t="str">
        <f>VLOOKUP(D6327,GL_Master!$A$1:$D$80,4,FALSE)</f>
        <v>Expenses payables</v>
      </c>
    </row>
    <row r="6328" spans="1:19" x14ac:dyDescent="0.25">
      <c r="A6328" s="39" t="s">
        <v>262</v>
      </c>
      <c r="B6328" s="39" t="s">
        <v>43</v>
      </c>
      <c r="C6328" s="7">
        <v>44166</v>
      </c>
      <c r="D6328" s="39" t="s">
        <v>18</v>
      </c>
      <c r="E6328" s="39">
        <v>-24932</v>
      </c>
      <c r="F6328" s="82">
        <f t="shared" si="294"/>
        <v>-24.931999999999999</v>
      </c>
      <c r="G6328" s="39">
        <f>VLOOKUP(N6328,Currecny_M!$A$1:$P$10,2,FALSE)</f>
        <v>2.35</v>
      </c>
      <c r="H6328" s="39">
        <f>MATCH(C6328,Currecny_M!$A$1:$P$1,0)</f>
        <v>10</v>
      </c>
      <c r="I6328" s="39">
        <f>VLOOKUP(N6328,Currecny_M!$A$1:$P$10,MATCH(Database!C6328,Currecny_M!$A$1:$P$1,0),FALSE)</f>
        <v>2.5099999999999998</v>
      </c>
      <c r="J6328" s="82">
        <f t="shared" si="295"/>
        <v>-62.579319999999989</v>
      </c>
      <c r="K6328" s="39">
        <f>VLOOKUP('Cover page'!$B$6,Currecny_M!$A$1:$P$10,MATCH(Database!C6328,Currecny_M!$A$1:$P$1,0),FALSE)</f>
        <v>1</v>
      </c>
      <c r="L6328" s="82">
        <f t="shared" si="296"/>
        <v>-62.579319999999989</v>
      </c>
      <c r="M6328" s="82">
        <f>((E6328/$F$1)*VLOOKUP(N6328,Currecny_M!$A$1:$P$10,MATCH(Database!C6328,Currecny_M!$A$1:$P$1,0),FALSE))/VLOOKUP('Cover page'!$B$6,Currecny_M!$A$1:$P$10,MATCH(Database!C6328,Currecny_M!$A$1:$P$1,0),FALSE)</f>
        <v>-62.579319999999989</v>
      </c>
      <c r="N6328" s="6" t="str">
        <f>VLOOKUP(B6328,Master!$A$2:$C$11,3,FALSE)</f>
        <v>Thai</v>
      </c>
      <c r="O6328" s="6" t="str">
        <f>VLOOKUP(B6328,Master!$A$2:$C$11,2,FALSE)</f>
        <v>Asia</v>
      </c>
      <c r="Q6328" s="39" t="str">
        <f>VLOOKUP(D6328,GL_Master!$A$1:$D$80,2,FALSE)</f>
        <v>BS</v>
      </c>
      <c r="R6328" s="39" t="str">
        <f>VLOOKUP(D6328,GL_Master!$A$1:$D$80,3,FALSE)</f>
        <v>Other current liabilities</v>
      </c>
      <c r="S6328" s="39" t="str">
        <f>VLOOKUP(D6328,GL_Master!$A$1:$D$80,4,FALSE)</f>
        <v>Employee related liabilities</v>
      </c>
    </row>
    <row r="6329" spans="1:19" x14ac:dyDescent="0.25">
      <c r="A6329" s="39" t="s">
        <v>262</v>
      </c>
      <c r="B6329" s="39" t="s">
        <v>43</v>
      </c>
      <c r="C6329" s="7">
        <v>44166</v>
      </c>
      <c r="D6329" s="39" t="s">
        <v>55</v>
      </c>
      <c r="E6329" s="39">
        <v>-3125</v>
      </c>
      <c r="F6329" s="82">
        <f t="shared" si="294"/>
        <v>-3.125</v>
      </c>
      <c r="G6329" s="39">
        <f>VLOOKUP(N6329,Currecny_M!$A$1:$P$10,2,FALSE)</f>
        <v>2.35</v>
      </c>
      <c r="H6329" s="39">
        <f>MATCH(C6329,Currecny_M!$A$1:$P$1,0)</f>
        <v>10</v>
      </c>
      <c r="I6329" s="39">
        <f>VLOOKUP(N6329,Currecny_M!$A$1:$P$10,MATCH(Database!C6329,Currecny_M!$A$1:$P$1,0),FALSE)</f>
        <v>2.5099999999999998</v>
      </c>
      <c r="J6329" s="82">
        <f t="shared" si="295"/>
        <v>-7.8437499999999991</v>
      </c>
      <c r="K6329" s="39">
        <f>VLOOKUP('Cover page'!$B$6,Currecny_M!$A$1:$P$10,MATCH(Database!C6329,Currecny_M!$A$1:$P$1,0),FALSE)</f>
        <v>1</v>
      </c>
      <c r="L6329" s="82">
        <f t="shared" si="296"/>
        <v>-7.8437499999999991</v>
      </c>
      <c r="M6329" s="82">
        <f>((E6329/$F$1)*VLOOKUP(N6329,Currecny_M!$A$1:$P$10,MATCH(Database!C6329,Currecny_M!$A$1:$P$1,0),FALSE))/VLOOKUP('Cover page'!$B$6,Currecny_M!$A$1:$P$10,MATCH(Database!C6329,Currecny_M!$A$1:$P$1,0),FALSE)</f>
        <v>-7.8437499999999991</v>
      </c>
      <c r="N6329" s="6" t="str">
        <f>VLOOKUP(B6329,Master!$A$2:$C$11,3,FALSE)</f>
        <v>Thai</v>
      </c>
      <c r="O6329" s="6" t="str">
        <f>VLOOKUP(B6329,Master!$A$2:$C$11,2,FALSE)</f>
        <v>Asia</v>
      </c>
      <c r="Q6329" s="39" t="str">
        <f>VLOOKUP(D6329,GL_Master!$A$1:$D$80,2,FALSE)</f>
        <v>BS</v>
      </c>
      <c r="R6329" s="39" t="str">
        <f>VLOOKUP(D6329,GL_Master!$A$1:$D$80,3,FALSE)</f>
        <v>Other current liabilities</v>
      </c>
      <c r="S6329" s="39" t="str">
        <f>VLOOKUP(D6329,GL_Master!$A$1:$D$80,4,FALSE)</f>
        <v>Security deposit received</v>
      </c>
    </row>
    <row r="6330" spans="1:19" x14ac:dyDescent="0.25">
      <c r="A6330" s="39" t="s">
        <v>262</v>
      </c>
      <c r="B6330" s="39" t="s">
        <v>43</v>
      </c>
      <c r="C6330" s="7">
        <v>44166</v>
      </c>
      <c r="D6330" s="39" t="s">
        <v>56</v>
      </c>
      <c r="E6330" s="39">
        <v>-797</v>
      </c>
      <c r="F6330" s="82">
        <f t="shared" si="294"/>
        <v>-0.79700000000000004</v>
      </c>
      <c r="G6330" s="39">
        <f>VLOOKUP(N6330,Currecny_M!$A$1:$P$10,2,FALSE)</f>
        <v>2.35</v>
      </c>
      <c r="H6330" s="39">
        <f>MATCH(C6330,Currecny_M!$A$1:$P$1,0)</f>
        <v>10</v>
      </c>
      <c r="I6330" s="39">
        <f>VLOOKUP(N6330,Currecny_M!$A$1:$P$10,MATCH(Database!C6330,Currecny_M!$A$1:$P$1,0),FALSE)</f>
        <v>2.5099999999999998</v>
      </c>
      <c r="J6330" s="82">
        <f t="shared" si="295"/>
        <v>-2.00047</v>
      </c>
      <c r="K6330" s="39">
        <f>VLOOKUP('Cover page'!$B$6,Currecny_M!$A$1:$P$10,MATCH(Database!C6330,Currecny_M!$A$1:$P$1,0),FALSE)</f>
        <v>1</v>
      </c>
      <c r="L6330" s="82">
        <f t="shared" si="296"/>
        <v>-2.00047</v>
      </c>
      <c r="M6330" s="82">
        <f>((E6330/$F$1)*VLOOKUP(N6330,Currecny_M!$A$1:$P$10,MATCH(Database!C6330,Currecny_M!$A$1:$P$1,0),FALSE))/VLOOKUP('Cover page'!$B$6,Currecny_M!$A$1:$P$10,MATCH(Database!C6330,Currecny_M!$A$1:$P$1,0),FALSE)</f>
        <v>-2.00047</v>
      </c>
      <c r="N6330" s="6" t="str">
        <f>VLOOKUP(B6330,Master!$A$2:$C$11,3,FALSE)</f>
        <v>Thai</v>
      </c>
      <c r="O6330" s="6" t="str">
        <f>VLOOKUP(B6330,Master!$A$2:$C$11,2,FALSE)</f>
        <v>Asia</v>
      </c>
      <c r="Q6330" s="39" t="str">
        <f>VLOOKUP(D6330,GL_Master!$A$1:$D$80,2,FALSE)</f>
        <v>BS</v>
      </c>
      <c r="R6330" s="39" t="str">
        <f>VLOOKUP(D6330,GL_Master!$A$1:$D$80,3,FALSE)</f>
        <v>Other Tax Payables</v>
      </c>
      <c r="S6330" s="39" t="str">
        <f>VLOOKUP(D6330,GL_Master!$A$1:$D$80,4,FALSE)</f>
        <v>Tax deducted at source payable</v>
      </c>
    </row>
    <row r="6331" spans="1:19" x14ac:dyDescent="0.25">
      <c r="A6331" s="39" t="s">
        <v>262</v>
      </c>
      <c r="B6331" s="39" t="s">
        <v>43</v>
      </c>
      <c r="C6331" s="7">
        <v>44166</v>
      </c>
      <c r="D6331" s="39" t="s">
        <v>57</v>
      </c>
      <c r="E6331" s="39">
        <v>-7100</v>
      </c>
      <c r="F6331" s="82">
        <f t="shared" si="294"/>
        <v>-7.1</v>
      </c>
      <c r="G6331" s="39">
        <f>VLOOKUP(N6331,Currecny_M!$A$1:$P$10,2,FALSE)</f>
        <v>2.35</v>
      </c>
      <c r="H6331" s="39">
        <f>MATCH(C6331,Currecny_M!$A$1:$P$1,0)</f>
        <v>10</v>
      </c>
      <c r="I6331" s="39">
        <f>VLOOKUP(N6331,Currecny_M!$A$1:$P$10,MATCH(Database!C6331,Currecny_M!$A$1:$P$1,0),FALSE)</f>
        <v>2.5099999999999998</v>
      </c>
      <c r="J6331" s="82">
        <f t="shared" si="295"/>
        <v>-17.820999999999998</v>
      </c>
      <c r="K6331" s="39">
        <f>VLOOKUP('Cover page'!$B$6,Currecny_M!$A$1:$P$10,MATCH(Database!C6331,Currecny_M!$A$1:$P$1,0),FALSE)</f>
        <v>1</v>
      </c>
      <c r="L6331" s="82">
        <f t="shared" si="296"/>
        <v>-17.820999999999998</v>
      </c>
      <c r="M6331" s="82">
        <f>((E6331/$F$1)*VLOOKUP(N6331,Currecny_M!$A$1:$P$10,MATCH(Database!C6331,Currecny_M!$A$1:$P$1,0),FALSE))/VLOOKUP('Cover page'!$B$6,Currecny_M!$A$1:$P$10,MATCH(Database!C6331,Currecny_M!$A$1:$P$1,0),FALSE)</f>
        <v>-17.820999999999998</v>
      </c>
      <c r="N6331" s="6" t="str">
        <f>VLOOKUP(B6331,Master!$A$2:$C$11,3,FALSE)</f>
        <v>Thai</v>
      </c>
      <c r="O6331" s="6" t="str">
        <f>VLOOKUP(B6331,Master!$A$2:$C$11,2,FALSE)</f>
        <v>Asia</v>
      </c>
      <c r="Q6331" s="39" t="str">
        <f>VLOOKUP(D6331,GL_Master!$A$1:$D$80,2,FALSE)</f>
        <v>BS</v>
      </c>
      <c r="R6331" s="39" t="str">
        <f>VLOOKUP(D6331,GL_Master!$A$1:$D$80,3,FALSE)</f>
        <v>Other Tax Payables</v>
      </c>
      <c r="S6331" s="39" t="str">
        <f>VLOOKUP(D6331,GL_Master!$A$1:$D$80,4,FALSE)</f>
        <v>Tax deducted at source payable</v>
      </c>
    </row>
    <row r="6332" spans="1:19" x14ac:dyDescent="0.25">
      <c r="A6332" s="39" t="s">
        <v>262</v>
      </c>
      <c r="B6332" s="39" t="s">
        <v>43</v>
      </c>
      <c r="C6332" s="7">
        <v>44166</v>
      </c>
      <c r="D6332" s="39" t="s">
        <v>58</v>
      </c>
      <c r="E6332" s="39">
        <v>-55731</v>
      </c>
      <c r="F6332" s="82">
        <f t="shared" si="294"/>
        <v>-55.731000000000002</v>
      </c>
      <c r="G6332" s="39">
        <f>VLOOKUP(N6332,Currecny_M!$A$1:$P$10,2,FALSE)</f>
        <v>2.35</v>
      </c>
      <c r="H6332" s="39">
        <f>MATCH(C6332,Currecny_M!$A$1:$P$1,0)</f>
        <v>10</v>
      </c>
      <c r="I6332" s="39">
        <f>VLOOKUP(N6332,Currecny_M!$A$1:$P$10,MATCH(Database!C6332,Currecny_M!$A$1:$P$1,0),FALSE)</f>
        <v>2.5099999999999998</v>
      </c>
      <c r="J6332" s="82">
        <f t="shared" si="295"/>
        <v>-139.88480999999999</v>
      </c>
      <c r="K6332" s="39">
        <f>VLOOKUP('Cover page'!$B$6,Currecny_M!$A$1:$P$10,MATCH(Database!C6332,Currecny_M!$A$1:$P$1,0),FALSE)</f>
        <v>1</v>
      </c>
      <c r="L6332" s="82">
        <f t="shared" si="296"/>
        <v>-139.88480999999999</v>
      </c>
      <c r="M6332" s="82">
        <f>((E6332/$F$1)*VLOOKUP(N6332,Currecny_M!$A$1:$P$10,MATCH(Database!C6332,Currecny_M!$A$1:$P$1,0),FALSE))/VLOOKUP('Cover page'!$B$6,Currecny_M!$A$1:$P$10,MATCH(Database!C6332,Currecny_M!$A$1:$P$1,0),FALSE)</f>
        <v>-139.88480999999999</v>
      </c>
      <c r="N6332" s="6" t="str">
        <f>VLOOKUP(B6332,Master!$A$2:$C$11,3,FALSE)</f>
        <v>Thai</v>
      </c>
      <c r="O6332" s="6" t="str">
        <f>VLOOKUP(B6332,Master!$A$2:$C$11,2,FALSE)</f>
        <v>Asia</v>
      </c>
      <c r="Q6332" s="39" t="str">
        <f>VLOOKUP(D6332,GL_Master!$A$1:$D$80,2,FALSE)</f>
        <v>BS</v>
      </c>
      <c r="R6332" s="39" t="str">
        <f>VLOOKUP(D6332,GL_Master!$A$1:$D$80,3,FALSE)</f>
        <v>Long-term provisions</v>
      </c>
      <c r="S6332" s="39" t="str">
        <f>VLOOKUP(D6332,GL_Master!$A$1:$D$80,4,FALSE)</f>
        <v>Provision for gratuity</v>
      </c>
    </row>
    <row r="6333" spans="1:19" x14ac:dyDescent="0.25">
      <c r="A6333" s="39" t="s">
        <v>262</v>
      </c>
      <c r="B6333" s="39" t="s">
        <v>43</v>
      </c>
      <c r="C6333" s="7">
        <v>44166</v>
      </c>
      <c r="D6333" s="39" t="s">
        <v>59</v>
      </c>
      <c r="E6333" s="39">
        <v>-23101</v>
      </c>
      <c r="F6333" s="82">
        <f t="shared" si="294"/>
        <v>-23.100999999999999</v>
      </c>
      <c r="G6333" s="39">
        <f>VLOOKUP(N6333,Currecny_M!$A$1:$P$10,2,FALSE)</f>
        <v>2.35</v>
      </c>
      <c r="H6333" s="39">
        <f>MATCH(C6333,Currecny_M!$A$1:$P$1,0)</f>
        <v>10</v>
      </c>
      <c r="I6333" s="39">
        <f>VLOOKUP(N6333,Currecny_M!$A$1:$P$10,MATCH(Database!C6333,Currecny_M!$A$1:$P$1,0),FALSE)</f>
        <v>2.5099999999999998</v>
      </c>
      <c r="J6333" s="82">
        <f t="shared" si="295"/>
        <v>-57.983509999999995</v>
      </c>
      <c r="K6333" s="39">
        <f>VLOOKUP('Cover page'!$B$6,Currecny_M!$A$1:$P$10,MATCH(Database!C6333,Currecny_M!$A$1:$P$1,0),FALSE)</f>
        <v>1</v>
      </c>
      <c r="L6333" s="82">
        <f t="shared" si="296"/>
        <v>-57.983509999999995</v>
      </c>
      <c r="M6333" s="82">
        <f>((E6333/$F$1)*VLOOKUP(N6333,Currecny_M!$A$1:$P$10,MATCH(Database!C6333,Currecny_M!$A$1:$P$1,0),FALSE))/VLOOKUP('Cover page'!$B$6,Currecny_M!$A$1:$P$10,MATCH(Database!C6333,Currecny_M!$A$1:$P$1,0),FALSE)</f>
        <v>-57.983509999999995</v>
      </c>
      <c r="N6333" s="6" t="str">
        <f>VLOOKUP(B6333,Master!$A$2:$C$11,3,FALSE)</f>
        <v>Thai</v>
      </c>
      <c r="O6333" s="6" t="str">
        <f>VLOOKUP(B6333,Master!$A$2:$C$11,2,FALSE)</f>
        <v>Asia</v>
      </c>
      <c r="Q6333" s="39" t="str">
        <f>VLOOKUP(D6333,GL_Master!$A$1:$D$80,2,FALSE)</f>
        <v>BS</v>
      </c>
      <c r="R6333" s="39" t="str">
        <f>VLOOKUP(D6333,GL_Master!$A$1:$D$80,3,FALSE)</f>
        <v>Long-term provisions</v>
      </c>
      <c r="S6333" s="39" t="str">
        <f>VLOOKUP(D6333,GL_Master!$A$1:$D$80,4,FALSE)</f>
        <v>Provision for leave encashment</v>
      </c>
    </row>
    <row r="6334" spans="1:19" x14ac:dyDescent="0.25">
      <c r="A6334" s="39" t="s">
        <v>262</v>
      </c>
      <c r="B6334" s="39" t="s">
        <v>43</v>
      </c>
      <c r="C6334" s="7">
        <v>44166</v>
      </c>
      <c r="D6334" s="39" t="s">
        <v>60</v>
      </c>
      <c r="E6334" s="39">
        <v>-6557</v>
      </c>
      <c r="F6334" s="82">
        <f t="shared" si="294"/>
        <v>-6.5570000000000004</v>
      </c>
      <c r="G6334" s="39">
        <f>VLOOKUP(N6334,Currecny_M!$A$1:$P$10,2,FALSE)</f>
        <v>2.35</v>
      </c>
      <c r="H6334" s="39">
        <f>MATCH(C6334,Currecny_M!$A$1:$P$1,0)</f>
        <v>10</v>
      </c>
      <c r="I6334" s="39">
        <f>VLOOKUP(N6334,Currecny_M!$A$1:$P$10,MATCH(Database!C6334,Currecny_M!$A$1:$P$1,0),FALSE)</f>
        <v>2.5099999999999998</v>
      </c>
      <c r="J6334" s="82">
        <f t="shared" si="295"/>
        <v>-16.458069999999999</v>
      </c>
      <c r="K6334" s="39">
        <f>VLOOKUP('Cover page'!$B$6,Currecny_M!$A$1:$P$10,MATCH(Database!C6334,Currecny_M!$A$1:$P$1,0),FALSE)</f>
        <v>1</v>
      </c>
      <c r="L6334" s="82">
        <f t="shared" si="296"/>
        <v>-16.458069999999999</v>
      </c>
      <c r="M6334" s="82">
        <f>((E6334/$F$1)*VLOOKUP(N6334,Currecny_M!$A$1:$P$10,MATCH(Database!C6334,Currecny_M!$A$1:$P$1,0),FALSE))/VLOOKUP('Cover page'!$B$6,Currecny_M!$A$1:$P$10,MATCH(Database!C6334,Currecny_M!$A$1:$P$1,0),FALSE)</f>
        <v>-16.458069999999999</v>
      </c>
      <c r="N6334" s="6" t="str">
        <f>VLOOKUP(B6334,Master!$A$2:$C$11,3,FALSE)</f>
        <v>Thai</v>
      </c>
      <c r="O6334" s="6" t="str">
        <f>VLOOKUP(B6334,Master!$A$2:$C$11,2,FALSE)</f>
        <v>Asia</v>
      </c>
      <c r="Q6334" s="39" t="str">
        <f>VLOOKUP(D6334,GL_Master!$A$1:$D$80,2,FALSE)</f>
        <v>BS</v>
      </c>
      <c r="R6334" s="39" t="str">
        <f>VLOOKUP(D6334,GL_Master!$A$1:$D$80,3,FALSE)</f>
        <v>Trade Payables</v>
      </c>
      <c r="S6334" s="39" t="str">
        <f>VLOOKUP(D6334,GL_Master!$A$1:$D$80,4,FALSE)</f>
        <v>Trade payable</v>
      </c>
    </row>
    <row r="6335" spans="1:19" x14ac:dyDescent="0.25">
      <c r="A6335" s="39" t="s">
        <v>262</v>
      </c>
      <c r="B6335" s="39" t="s">
        <v>43</v>
      </c>
      <c r="C6335" s="7">
        <v>44166</v>
      </c>
      <c r="D6335" s="39" t="s">
        <v>61</v>
      </c>
      <c r="E6335" s="39">
        <v>-66271</v>
      </c>
      <c r="F6335" s="82">
        <f t="shared" si="294"/>
        <v>-66.271000000000001</v>
      </c>
      <c r="G6335" s="39">
        <f>VLOOKUP(N6335,Currecny_M!$A$1:$P$10,2,FALSE)</f>
        <v>2.35</v>
      </c>
      <c r="H6335" s="39">
        <f>MATCH(C6335,Currecny_M!$A$1:$P$1,0)</f>
        <v>10</v>
      </c>
      <c r="I6335" s="39">
        <f>VLOOKUP(N6335,Currecny_M!$A$1:$P$10,MATCH(Database!C6335,Currecny_M!$A$1:$P$1,0),FALSE)</f>
        <v>2.5099999999999998</v>
      </c>
      <c r="J6335" s="82">
        <f t="shared" si="295"/>
        <v>-166.34020999999998</v>
      </c>
      <c r="K6335" s="39">
        <f>VLOOKUP('Cover page'!$B$6,Currecny_M!$A$1:$P$10,MATCH(Database!C6335,Currecny_M!$A$1:$P$1,0),FALSE)</f>
        <v>1</v>
      </c>
      <c r="L6335" s="82">
        <f t="shared" si="296"/>
        <v>-166.34020999999998</v>
      </c>
      <c r="M6335" s="82">
        <f>((E6335/$F$1)*VLOOKUP(N6335,Currecny_M!$A$1:$P$10,MATCH(Database!C6335,Currecny_M!$A$1:$P$1,0),FALSE))/VLOOKUP('Cover page'!$B$6,Currecny_M!$A$1:$P$10,MATCH(Database!C6335,Currecny_M!$A$1:$P$1,0),FALSE)</f>
        <v>-166.34020999999998</v>
      </c>
      <c r="N6335" s="6" t="str">
        <f>VLOOKUP(B6335,Master!$A$2:$C$11,3,FALSE)</f>
        <v>Thai</v>
      </c>
      <c r="O6335" s="6" t="str">
        <f>VLOOKUP(B6335,Master!$A$2:$C$11,2,FALSE)</f>
        <v>Asia</v>
      </c>
      <c r="Q6335" s="39" t="str">
        <f>VLOOKUP(D6335,GL_Master!$A$1:$D$80,2,FALSE)</f>
        <v>BS</v>
      </c>
      <c r="R6335" s="39" t="str">
        <f>VLOOKUP(D6335,GL_Master!$A$1:$D$80,3,FALSE)</f>
        <v>Provisions</v>
      </c>
      <c r="S6335" s="39" t="str">
        <f>VLOOKUP(D6335,GL_Master!$A$1:$D$80,4,FALSE)</f>
        <v>Provision for doubtful assets</v>
      </c>
    </row>
    <row r="6336" spans="1:19" x14ac:dyDescent="0.25">
      <c r="A6336" s="39" t="s">
        <v>262</v>
      </c>
      <c r="B6336" s="39" t="s">
        <v>43</v>
      </c>
      <c r="C6336" s="7">
        <v>44166</v>
      </c>
      <c r="D6336" s="39" t="s">
        <v>62</v>
      </c>
      <c r="E6336" s="39">
        <v>-2390</v>
      </c>
      <c r="F6336" s="82">
        <f t="shared" si="294"/>
        <v>-2.39</v>
      </c>
      <c r="G6336" s="39">
        <f>VLOOKUP(N6336,Currecny_M!$A$1:$P$10,2,FALSE)</f>
        <v>2.35</v>
      </c>
      <c r="H6336" s="39">
        <f>MATCH(C6336,Currecny_M!$A$1:$P$1,0)</f>
        <v>10</v>
      </c>
      <c r="I6336" s="39">
        <f>VLOOKUP(N6336,Currecny_M!$A$1:$P$10,MATCH(Database!C6336,Currecny_M!$A$1:$P$1,0),FALSE)</f>
        <v>2.5099999999999998</v>
      </c>
      <c r="J6336" s="82">
        <f t="shared" si="295"/>
        <v>-5.9988999999999999</v>
      </c>
      <c r="K6336" s="39">
        <f>VLOOKUP('Cover page'!$B$6,Currecny_M!$A$1:$P$10,MATCH(Database!C6336,Currecny_M!$A$1:$P$1,0),FALSE)</f>
        <v>1</v>
      </c>
      <c r="L6336" s="82">
        <f t="shared" si="296"/>
        <v>-5.9988999999999999</v>
      </c>
      <c r="M6336" s="82">
        <f>((E6336/$F$1)*VLOOKUP(N6336,Currecny_M!$A$1:$P$10,MATCH(Database!C6336,Currecny_M!$A$1:$P$1,0),FALSE))/VLOOKUP('Cover page'!$B$6,Currecny_M!$A$1:$P$10,MATCH(Database!C6336,Currecny_M!$A$1:$P$1,0),FALSE)</f>
        <v>-5.9988999999999999</v>
      </c>
      <c r="N6336" s="6" t="str">
        <f>VLOOKUP(B6336,Master!$A$2:$C$11,3,FALSE)</f>
        <v>Thai</v>
      </c>
      <c r="O6336" s="6" t="str">
        <f>VLOOKUP(B6336,Master!$A$2:$C$11,2,FALSE)</f>
        <v>Asia</v>
      </c>
      <c r="Q6336" s="39" t="str">
        <f>VLOOKUP(D6336,GL_Master!$A$1:$D$80,2,FALSE)</f>
        <v>BS</v>
      </c>
      <c r="R6336" s="39" t="str">
        <f>VLOOKUP(D6336,GL_Master!$A$1:$D$80,3,FALSE)</f>
        <v>Provisions</v>
      </c>
      <c r="S6336" s="39" t="str">
        <f>VLOOKUP(D6336,GL_Master!$A$1:$D$80,4,FALSE)</f>
        <v>Provision for Insurance</v>
      </c>
    </row>
    <row r="6337" spans="1:19" x14ac:dyDescent="0.25">
      <c r="A6337" s="39" t="s">
        <v>262</v>
      </c>
      <c r="B6337" s="39" t="s">
        <v>43</v>
      </c>
      <c r="C6337" s="7">
        <v>44166</v>
      </c>
      <c r="D6337" s="39" t="s">
        <v>63</v>
      </c>
      <c r="E6337" s="39">
        <v>5630</v>
      </c>
      <c r="F6337" s="82">
        <f t="shared" si="294"/>
        <v>5.63</v>
      </c>
      <c r="G6337" s="39">
        <f>VLOOKUP(N6337,Currecny_M!$A$1:$P$10,2,FALSE)</f>
        <v>2.35</v>
      </c>
      <c r="H6337" s="39">
        <f>MATCH(C6337,Currecny_M!$A$1:$P$1,0)</f>
        <v>10</v>
      </c>
      <c r="I6337" s="39">
        <f>VLOOKUP(N6337,Currecny_M!$A$1:$P$10,MATCH(Database!C6337,Currecny_M!$A$1:$P$1,0),FALSE)</f>
        <v>2.5099999999999998</v>
      </c>
      <c r="J6337" s="82">
        <f t="shared" si="295"/>
        <v>14.131299999999998</v>
      </c>
      <c r="K6337" s="39">
        <f>VLOOKUP('Cover page'!$B$6,Currecny_M!$A$1:$P$10,MATCH(Database!C6337,Currecny_M!$A$1:$P$1,0),FALSE)</f>
        <v>1</v>
      </c>
      <c r="L6337" s="82">
        <f t="shared" si="296"/>
        <v>14.131299999999998</v>
      </c>
      <c r="M6337" s="82">
        <f>((E6337/$F$1)*VLOOKUP(N6337,Currecny_M!$A$1:$P$10,MATCH(Database!C6337,Currecny_M!$A$1:$P$1,0),FALSE))/VLOOKUP('Cover page'!$B$6,Currecny_M!$A$1:$P$10,MATCH(Database!C6337,Currecny_M!$A$1:$P$1,0),FALSE)</f>
        <v>14.131299999999998</v>
      </c>
      <c r="N6337" s="6" t="str">
        <f>VLOOKUP(B6337,Master!$A$2:$C$11,3,FALSE)</f>
        <v>Thai</v>
      </c>
      <c r="O6337" s="6" t="str">
        <f>VLOOKUP(B6337,Master!$A$2:$C$11,2,FALSE)</f>
        <v>Asia</v>
      </c>
      <c r="Q6337" s="39" t="str">
        <f>VLOOKUP(D6337,GL_Master!$A$1:$D$80,2,FALSE)</f>
        <v>BS</v>
      </c>
      <c r="R6337" s="39" t="str">
        <f>VLOOKUP(D6337,GL_Master!$A$1:$D$80,3,FALSE)</f>
        <v>Gross Block</v>
      </c>
      <c r="S6337" s="39" t="str">
        <f>VLOOKUP(D6337,GL_Master!$A$1:$D$80,4,FALSE)</f>
        <v>Tangible Fixed assets</v>
      </c>
    </row>
    <row r="6338" spans="1:19" x14ac:dyDescent="0.25">
      <c r="A6338" s="39" t="s">
        <v>262</v>
      </c>
      <c r="B6338" s="39" t="s">
        <v>43</v>
      </c>
      <c r="C6338" s="7">
        <v>44166</v>
      </c>
      <c r="D6338" s="39" t="s">
        <v>64</v>
      </c>
      <c r="E6338" s="39">
        <v>316363</v>
      </c>
      <c r="F6338" s="82">
        <f t="shared" si="294"/>
        <v>316.363</v>
      </c>
      <c r="G6338" s="39">
        <f>VLOOKUP(N6338,Currecny_M!$A$1:$P$10,2,FALSE)</f>
        <v>2.35</v>
      </c>
      <c r="H6338" s="39">
        <f>MATCH(C6338,Currecny_M!$A$1:$P$1,0)</f>
        <v>10</v>
      </c>
      <c r="I6338" s="39">
        <f>VLOOKUP(N6338,Currecny_M!$A$1:$P$10,MATCH(Database!C6338,Currecny_M!$A$1:$P$1,0),FALSE)</f>
        <v>2.5099999999999998</v>
      </c>
      <c r="J6338" s="82">
        <f t="shared" si="295"/>
        <v>794.07112999999993</v>
      </c>
      <c r="K6338" s="39">
        <f>VLOOKUP('Cover page'!$B$6,Currecny_M!$A$1:$P$10,MATCH(Database!C6338,Currecny_M!$A$1:$P$1,0),FALSE)</f>
        <v>1</v>
      </c>
      <c r="L6338" s="82">
        <f t="shared" si="296"/>
        <v>794.07112999999993</v>
      </c>
      <c r="M6338" s="82">
        <f>((E6338/$F$1)*VLOOKUP(N6338,Currecny_M!$A$1:$P$10,MATCH(Database!C6338,Currecny_M!$A$1:$P$1,0),FALSE))/VLOOKUP('Cover page'!$B$6,Currecny_M!$A$1:$P$10,MATCH(Database!C6338,Currecny_M!$A$1:$P$1,0),FALSE)</f>
        <v>794.07112999999993</v>
      </c>
      <c r="N6338" s="6" t="str">
        <f>VLOOKUP(B6338,Master!$A$2:$C$11,3,FALSE)</f>
        <v>Thai</v>
      </c>
      <c r="O6338" s="6" t="str">
        <f>VLOOKUP(B6338,Master!$A$2:$C$11,2,FALSE)</f>
        <v>Asia</v>
      </c>
      <c r="Q6338" s="39" t="str">
        <f>VLOOKUP(D6338,GL_Master!$A$1:$D$80,2,FALSE)</f>
        <v>BS</v>
      </c>
      <c r="R6338" s="39" t="str">
        <f>VLOOKUP(D6338,GL_Master!$A$1:$D$80,3,FALSE)</f>
        <v>Gross Block</v>
      </c>
      <c r="S6338" s="39" t="str">
        <f>VLOOKUP(D6338,GL_Master!$A$1:$D$80,4,FALSE)</f>
        <v>Tangible Fixed assets</v>
      </c>
    </row>
    <row r="6339" spans="1:19" x14ac:dyDescent="0.25">
      <c r="A6339" s="39" t="s">
        <v>262</v>
      </c>
      <c r="B6339" s="39" t="s">
        <v>43</v>
      </c>
      <c r="C6339" s="7">
        <v>44166</v>
      </c>
      <c r="D6339" s="39" t="s">
        <v>65</v>
      </c>
      <c r="E6339" s="39">
        <v>-209290</v>
      </c>
      <c r="F6339" s="82">
        <f t="shared" si="294"/>
        <v>-209.29</v>
      </c>
      <c r="G6339" s="39">
        <f>VLOOKUP(N6339,Currecny_M!$A$1:$P$10,2,FALSE)</f>
        <v>2.35</v>
      </c>
      <c r="H6339" s="39">
        <f>MATCH(C6339,Currecny_M!$A$1:$P$1,0)</f>
        <v>10</v>
      </c>
      <c r="I6339" s="39">
        <f>VLOOKUP(N6339,Currecny_M!$A$1:$P$10,MATCH(Database!C6339,Currecny_M!$A$1:$P$1,0),FALSE)</f>
        <v>2.5099999999999998</v>
      </c>
      <c r="J6339" s="82">
        <f t="shared" si="295"/>
        <v>-525.3178999999999</v>
      </c>
      <c r="K6339" s="39">
        <f>VLOOKUP('Cover page'!$B$6,Currecny_M!$A$1:$P$10,MATCH(Database!C6339,Currecny_M!$A$1:$P$1,0),FALSE)</f>
        <v>1</v>
      </c>
      <c r="L6339" s="82">
        <f t="shared" si="296"/>
        <v>-525.3178999999999</v>
      </c>
      <c r="M6339" s="82">
        <f>((E6339/$F$1)*VLOOKUP(N6339,Currecny_M!$A$1:$P$10,MATCH(Database!C6339,Currecny_M!$A$1:$P$1,0),FALSE))/VLOOKUP('Cover page'!$B$6,Currecny_M!$A$1:$P$10,MATCH(Database!C6339,Currecny_M!$A$1:$P$1,0),FALSE)</f>
        <v>-525.3178999999999</v>
      </c>
      <c r="N6339" s="6" t="str">
        <f>VLOOKUP(B6339,Master!$A$2:$C$11,3,FALSE)</f>
        <v>Thai</v>
      </c>
      <c r="O6339" s="6" t="str">
        <f>VLOOKUP(B6339,Master!$A$2:$C$11,2,FALSE)</f>
        <v>Asia</v>
      </c>
      <c r="Q6339" s="39" t="str">
        <f>VLOOKUP(D6339,GL_Master!$A$1:$D$80,2,FALSE)</f>
        <v>BS</v>
      </c>
      <c r="R6339" s="39" t="str">
        <f>VLOOKUP(D6339,GL_Master!$A$1:$D$80,3,FALSE)</f>
        <v>Accumulated Depreciation</v>
      </c>
      <c r="S6339" s="39" t="str">
        <f>VLOOKUP(D6339,GL_Master!$A$1:$D$80,4,FALSE)</f>
        <v>Accumulated Depreciation</v>
      </c>
    </row>
    <row r="6340" spans="1:19" x14ac:dyDescent="0.25">
      <c r="A6340" s="39" t="s">
        <v>262</v>
      </c>
      <c r="B6340" s="39" t="s">
        <v>43</v>
      </c>
      <c r="C6340" s="7">
        <v>44166</v>
      </c>
      <c r="D6340" s="39" t="s">
        <v>66</v>
      </c>
      <c r="E6340" s="39">
        <v>168756</v>
      </c>
      <c r="F6340" s="82">
        <f t="shared" ref="F6340:F6403" si="297">E6340/$F$1</f>
        <v>168.756</v>
      </c>
      <c r="G6340" s="39">
        <f>VLOOKUP(N6340,Currecny_M!$A$1:$P$10,2,FALSE)</f>
        <v>2.35</v>
      </c>
      <c r="H6340" s="39">
        <f>MATCH(C6340,Currecny_M!$A$1:$P$1,0)</f>
        <v>10</v>
      </c>
      <c r="I6340" s="39">
        <f>VLOOKUP(N6340,Currecny_M!$A$1:$P$10,MATCH(Database!C6340,Currecny_M!$A$1:$P$1,0),FALSE)</f>
        <v>2.5099999999999998</v>
      </c>
      <c r="J6340" s="82">
        <f t="shared" ref="J6340:J6403" si="298">F6340*I6340</f>
        <v>423.57755999999995</v>
      </c>
      <c r="K6340" s="39">
        <f>VLOOKUP('Cover page'!$B$6,Currecny_M!$A$1:$P$10,MATCH(Database!C6340,Currecny_M!$A$1:$P$1,0),FALSE)</f>
        <v>1</v>
      </c>
      <c r="L6340" s="82">
        <f t="shared" ref="L6340:L6403" si="299">J6340/K6340</f>
        <v>423.57755999999995</v>
      </c>
      <c r="M6340" s="82">
        <f>((E6340/$F$1)*VLOOKUP(N6340,Currecny_M!$A$1:$P$10,MATCH(Database!C6340,Currecny_M!$A$1:$P$1,0),FALSE))/VLOOKUP('Cover page'!$B$6,Currecny_M!$A$1:$P$10,MATCH(Database!C6340,Currecny_M!$A$1:$P$1,0),FALSE)</f>
        <v>423.57755999999995</v>
      </c>
      <c r="N6340" s="6" t="str">
        <f>VLOOKUP(B6340,Master!$A$2:$C$11,3,FALSE)</f>
        <v>Thai</v>
      </c>
      <c r="O6340" s="6" t="str">
        <f>VLOOKUP(B6340,Master!$A$2:$C$11,2,FALSE)</f>
        <v>Asia</v>
      </c>
      <c r="Q6340" s="39" t="str">
        <f>VLOOKUP(D6340,GL_Master!$A$1:$D$80,2,FALSE)</f>
        <v>BS</v>
      </c>
      <c r="R6340" s="39" t="str">
        <f>VLOOKUP(D6340,GL_Master!$A$1:$D$80,3,FALSE)</f>
        <v>Gross Block</v>
      </c>
      <c r="S6340" s="39" t="str">
        <f>VLOOKUP(D6340,GL_Master!$A$1:$D$80,4,FALSE)</f>
        <v>Tangible Fixed assets</v>
      </c>
    </row>
    <row r="6341" spans="1:19" x14ac:dyDescent="0.25">
      <c r="A6341" s="39" t="s">
        <v>262</v>
      </c>
      <c r="B6341" s="39" t="s">
        <v>43</v>
      </c>
      <c r="C6341" s="7">
        <v>44166</v>
      </c>
      <c r="D6341" s="39" t="s">
        <v>67</v>
      </c>
      <c r="E6341" s="39">
        <v>65957</v>
      </c>
      <c r="F6341" s="82">
        <f t="shared" si="297"/>
        <v>65.956999999999994</v>
      </c>
      <c r="G6341" s="39">
        <f>VLOOKUP(N6341,Currecny_M!$A$1:$P$10,2,FALSE)</f>
        <v>2.35</v>
      </c>
      <c r="H6341" s="39">
        <f>MATCH(C6341,Currecny_M!$A$1:$P$1,0)</f>
        <v>10</v>
      </c>
      <c r="I6341" s="39">
        <f>VLOOKUP(N6341,Currecny_M!$A$1:$P$10,MATCH(Database!C6341,Currecny_M!$A$1:$P$1,0),FALSE)</f>
        <v>2.5099999999999998</v>
      </c>
      <c r="J6341" s="82">
        <f t="shared" si="298"/>
        <v>165.55206999999996</v>
      </c>
      <c r="K6341" s="39">
        <f>VLOOKUP('Cover page'!$B$6,Currecny_M!$A$1:$P$10,MATCH(Database!C6341,Currecny_M!$A$1:$P$1,0),FALSE)</f>
        <v>1</v>
      </c>
      <c r="L6341" s="82">
        <f t="shared" si="299"/>
        <v>165.55206999999996</v>
      </c>
      <c r="M6341" s="82">
        <f>((E6341/$F$1)*VLOOKUP(N6341,Currecny_M!$A$1:$P$10,MATCH(Database!C6341,Currecny_M!$A$1:$P$1,0),FALSE))/VLOOKUP('Cover page'!$B$6,Currecny_M!$A$1:$P$10,MATCH(Database!C6341,Currecny_M!$A$1:$P$1,0),FALSE)</f>
        <v>165.55206999999996</v>
      </c>
      <c r="N6341" s="6" t="str">
        <f>VLOOKUP(B6341,Master!$A$2:$C$11,3,FALSE)</f>
        <v>Thai</v>
      </c>
      <c r="O6341" s="6" t="str">
        <f>VLOOKUP(B6341,Master!$A$2:$C$11,2,FALSE)</f>
        <v>Asia</v>
      </c>
      <c r="Q6341" s="39" t="str">
        <f>VLOOKUP(D6341,GL_Master!$A$1:$D$80,2,FALSE)</f>
        <v>BS</v>
      </c>
      <c r="R6341" s="39" t="str">
        <f>VLOOKUP(D6341,GL_Master!$A$1:$D$80,3,FALSE)</f>
        <v>Gross Block</v>
      </c>
      <c r="S6341" s="39" t="str">
        <f>VLOOKUP(D6341,GL_Master!$A$1:$D$80,4,FALSE)</f>
        <v>Tangible Fixed assets</v>
      </c>
    </row>
    <row r="6342" spans="1:19" x14ac:dyDescent="0.25">
      <c r="A6342" s="39" t="s">
        <v>262</v>
      </c>
      <c r="B6342" s="39" t="s">
        <v>43</v>
      </c>
      <c r="C6342" s="7">
        <v>44166</v>
      </c>
      <c r="D6342" s="39" t="s">
        <v>68</v>
      </c>
      <c r="E6342" s="39">
        <v>-54965</v>
      </c>
      <c r="F6342" s="82">
        <f t="shared" si="297"/>
        <v>-54.965000000000003</v>
      </c>
      <c r="G6342" s="39">
        <f>VLOOKUP(N6342,Currecny_M!$A$1:$P$10,2,FALSE)</f>
        <v>2.35</v>
      </c>
      <c r="H6342" s="39">
        <f>MATCH(C6342,Currecny_M!$A$1:$P$1,0)</f>
        <v>10</v>
      </c>
      <c r="I6342" s="39">
        <f>VLOOKUP(N6342,Currecny_M!$A$1:$P$10,MATCH(Database!C6342,Currecny_M!$A$1:$P$1,0),FALSE)</f>
        <v>2.5099999999999998</v>
      </c>
      <c r="J6342" s="82">
        <f t="shared" si="298"/>
        <v>-137.96215000000001</v>
      </c>
      <c r="K6342" s="39">
        <f>VLOOKUP('Cover page'!$B$6,Currecny_M!$A$1:$P$10,MATCH(Database!C6342,Currecny_M!$A$1:$P$1,0),FALSE)</f>
        <v>1</v>
      </c>
      <c r="L6342" s="82">
        <f t="shared" si="299"/>
        <v>-137.96215000000001</v>
      </c>
      <c r="M6342" s="82">
        <f>((E6342/$F$1)*VLOOKUP(N6342,Currecny_M!$A$1:$P$10,MATCH(Database!C6342,Currecny_M!$A$1:$P$1,0),FALSE))/VLOOKUP('Cover page'!$B$6,Currecny_M!$A$1:$P$10,MATCH(Database!C6342,Currecny_M!$A$1:$P$1,0),FALSE)</f>
        <v>-137.96215000000001</v>
      </c>
      <c r="N6342" s="6" t="str">
        <f>VLOOKUP(B6342,Master!$A$2:$C$11,3,FALSE)</f>
        <v>Thai</v>
      </c>
      <c r="O6342" s="6" t="str">
        <f>VLOOKUP(B6342,Master!$A$2:$C$11,2,FALSE)</f>
        <v>Asia</v>
      </c>
      <c r="Q6342" s="39" t="str">
        <f>VLOOKUP(D6342,GL_Master!$A$1:$D$80,2,FALSE)</f>
        <v>BS</v>
      </c>
      <c r="R6342" s="39" t="str">
        <f>VLOOKUP(D6342,GL_Master!$A$1:$D$80,3,FALSE)</f>
        <v>Accumulated Depreciation</v>
      </c>
      <c r="S6342" s="39" t="str">
        <f>VLOOKUP(D6342,GL_Master!$A$1:$D$80,4,FALSE)</f>
        <v>Accumulated Depreciation</v>
      </c>
    </row>
    <row r="6343" spans="1:19" x14ac:dyDescent="0.25">
      <c r="A6343" s="39" t="s">
        <v>262</v>
      </c>
      <c r="B6343" s="39" t="s">
        <v>43</v>
      </c>
      <c r="C6343" s="7">
        <v>44166</v>
      </c>
      <c r="D6343" s="39" t="s">
        <v>69</v>
      </c>
      <c r="E6343" s="39">
        <v>110183</v>
      </c>
      <c r="F6343" s="82">
        <f t="shared" si="297"/>
        <v>110.18300000000001</v>
      </c>
      <c r="G6343" s="39">
        <f>VLOOKUP(N6343,Currecny_M!$A$1:$P$10,2,FALSE)</f>
        <v>2.35</v>
      </c>
      <c r="H6343" s="39">
        <f>MATCH(C6343,Currecny_M!$A$1:$P$1,0)</f>
        <v>10</v>
      </c>
      <c r="I6343" s="39">
        <f>VLOOKUP(N6343,Currecny_M!$A$1:$P$10,MATCH(Database!C6343,Currecny_M!$A$1:$P$1,0),FALSE)</f>
        <v>2.5099999999999998</v>
      </c>
      <c r="J6343" s="82">
        <f t="shared" si="298"/>
        <v>276.55932999999999</v>
      </c>
      <c r="K6343" s="39">
        <f>VLOOKUP('Cover page'!$B$6,Currecny_M!$A$1:$P$10,MATCH(Database!C6343,Currecny_M!$A$1:$P$1,0),FALSE)</f>
        <v>1</v>
      </c>
      <c r="L6343" s="82">
        <f t="shared" si="299"/>
        <v>276.55932999999999</v>
      </c>
      <c r="M6343" s="82">
        <f>((E6343/$F$1)*VLOOKUP(N6343,Currecny_M!$A$1:$P$10,MATCH(Database!C6343,Currecny_M!$A$1:$P$1,0),FALSE))/VLOOKUP('Cover page'!$B$6,Currecny_M!$A$1:$P$10,MATCH(Database!C6343,Currecny_M!$A$1:$P$1,0),FALSE)</f>
        <v>276.55932999999999</v>
      </c>
      <c r="N6343" s="6" t="str">
        <f>VLOOKUP(B6343,Master!$A$2:$C$11,3,FALSE)</f>
        <v>Thai</v>
      </c>
      <c r="O6343" s="6" t="str">
        <f>VLOOKUP(B6343,Master!$A$2:$C$11,2,FALSE)</f>
        <v>Asia</v>
      </c>
      <c r="Q6343" s="39" t="str">
        <f>VLOOKUP(D6343,GL_Master!$A$1:$D$80,2,FALSE)</f>
        <v>BS</v>
      </c>
      <c r="R6343" s="39" t="str">
        <f>VLOOKUP(D6343,GL_Master!$A$1:$D$80,3,FALSE)</f>
        <v>Gross Block</v>
      </c>
      <c r="S6343" s="39" t="str">
        <f>VLOOKUP(D6343,GL_Master!$A$1:$D$80,4,FALSE)</f>
        <v>Tangible Fixed assets</v>
      </c>
    </row>
    <row r="6344" spans="1:19" x14ac:dyDescent="0.25">
      <c r="A6344" s="39" t="s">
        <v>262</v>
      </c>
      <c r="B6344" s="39" t="s">
        <v>43</v>
      </c>
      <c r="C6344" s="7">
        <v>44166</v>
      </c>
      <c r="D6344" s="39" t="s">
        <v>70</v>
      </c>
      <c r="E6344" s="39">
        <v>-4060</v>
      </c>
      <c r="F6344" s="82">
        <f t="shared" si="297"/>
        <v>-4.0599999999999996</v>
      </c>
      <c r="G6344" s="39">
        <f>VLOOKUP(N6344,Currecny_M!$A$1:$P$10,2,FALSE)</f>
        <v>2.35</v>
      </c>
      <c r="H6344" s="39">
        <f>MATCH(C6344,Currecny_M!$A$1:$P$1,0)</f>
        <v>10</v>
      </c>
      <c r="I6344" s="39">
        <f>VLOOKUP(N6344,Currecny_M!$A$1:$P$10,MATCH(Database!C6344,Currecny_M!$A$1:$P$1,0),FALSE)</f>
        <v>2.5099999999999998</v>
      </c>
      <c r="J6344" s="82">
        <f t="shared" si="298"/>
        <v>-10.190599999999998</v>
      </c>
      <c r="K6344" s="39">
        <f>VLOOKUP('Cover page'!$B$6,Currecny_M!$A$1:$P$10,MATCH(Database!C6344,Currecny_M!$A$1:$P$1,0),FALSE)</f>
        <v>1</v>
      </c>
      <c r="L6344" s="82">
        <f t="shared" si="299"/>
        <v>-10.190599999999998</v>
      </c>
      <c r="M6344" s="82">
        <f>((E6344/$F$1)*VLOOKUP(N6344,Currecny_M!$A$1:$P$10,MATCH(Database!C6344,Currecny_M!$A$1:$P$1,0),FALSE))/VLOOKUP('Cover page'!$B$6,Currecny_M!$A$1:$P$10,MATCH(Database!C6344,Currecny_M!$A$1:$P$1,0),FALSE)</f>
        <v>-10.190599999999998</v>
      </c>
      <c r="N6344" s="6" t="str">
        <f>VLOOKUP(B6344,Master!$A$2:$C$11,3,FALSE)</f>
        <v>Thai</v>
      </c>
      <c r="O6344" s="6" t="str">
        <f>VLOOKUP(B6344,Master!$A$2:$C$11,2,FALSE)</f>
        <v>Asia</v>
      </c>
      <c r="Q6344" s="39" t="str">
        <f>VLOOKUP(D6344,GL_Master!$A$1:$D$80,2,FALSE)</f>
        <v>BS</v>
      </c>
      <c r="R6344" s="39" t="str">
        <f>VLOOKUP(D6344,GL_Master!$A$1:$D$80,3,FALSE)</f>
        <v>Accumulated Depreciation</v>
      </c>
      <c r="S6344" s="39" t="str">
        <f>VLOOKUP(D6344,GL_Master!$A$1:$D$80,4,FALSE)</f>
        <v>Accumulated Depreciation</v>
      </c>
    </row>
    <row r="6345" spans="1:19" x14ac:dyDescent="0.25">
      <c r="A6345" s="39" t="s">
        <v>262</v>
      </c>
      <c r="B6345" s="39" t="s">
        <v>43</v>
      </c>
      <c r="C6345" s="7">
        <v>44166</v>
      </c>
      <c r="D6345" s="39" t="s">
        <v>71</v>
      </c>
      <c r="E6345" s="39">
        <v>205384</v>
      </c>
      <c r="F6345" s="82">
        <f t="shared" si="297"/>
        <v>205.38399999999999</v>
      </c>
      <c r="G6345" s="39">
        <f>VLOOKUP(N6345,Currecny_M!$A$1:$P$10,2,FALSE)</f>
        <v>2.35</v>
      </c>
      <c r="H6345" s="39">
        <f>MATCH(C6345,Currecny_M!$A$1:$P$1,0)</f>
        <v>10</v>
      </c>
      <c r="I6345" s="39">
        <f>VLOOKUP(N6345,Currecny_M!$A$1:$P$10,MATCH(Database!C6345,Currecny_M!$A$1:$P$1,0),FALSE)</f>
        <v>2.5099999999999998</v>
      </c>
      <c r="J6345" s="82">
        <f t="shared" si="298"/>
        <v>515.51383999999996</v>
      </c>
      <c r="K6345" s="39">
        <f>VLOOKUP('Cover page'!$B$6,Currecny_M!$A$1:$P$10,MATCH(Database!C6345,Currecny_M!$A$1:$P$1,0),FALSE)</f>
        <v>1</v>
      </c>
      <c r="L6345" s="82">
        <f t="shared" si="299"/>
        <v>515.51383999999996</v>
      </c>
      <c r="M6345" s="82">
        <f>((E6345/$F$1)*VLOOKUP(N6345,Currecny_M!$A$1:$P$10,MATCH(Database!C6345,Currecny_M!$A$1:$P$1,0),FALSE))/VLOOKUP('Cover page'!$B$6,Currecny_M!$A$1:$P$10,MATCH(Database!C6345,Currecny_M!$A$1:$P$1,0),FALSE)</f>
        <v>515.51383999999996</v>
      </c>
      <c r="N6345" s="6" t="str">
        <f>VLOOKUP(B6345,Master!$A$2:$C$11,3,FALSE)</f>
        <v>Thai</v>
      </c>
      <c r="O6345" s="6" t="str">
        <f>VLOOKUP(B6345,Master!$A$2:$C$11,2,FALSE)</f>
        <v>Asia</v>
      </c>
      <c r="Q6345" s="39" t="str">
        <f>VLOOKUP(D6345,GL_Master!$A$1:$D$80,2,FALSE)</f>
        <v>BS</v>
      </c>
      <c r="R6345" s="39" t="str">
        <f>VLOOKUP(D6345,GL_Master!$A$1:$D$80,3,FALSE)</f>
        <v>Gross Block</v>
      </c>
      <c r="S6345" s="39" t="str">
        <f>VLOOKUP(D6345,GL_Master!$A$1:$D$80,4,FALSE)</f>
        <v>Tangible Fixed assets</v>
      </c>
    </row>
    <row r="6346" spans="1:19" x14ac:dyDescent="0.25">
      <c r="A6346" s="39" t="s">
        <v>262</v>
      </c>
      <c r="B6346" s="39" t="s">
        <v>43</v>
      </c>
      <c r="C6346" s="7">
        <v>44166</v>
      </c>
      <c r="D6346" s="39" t="s">
        <v>72</v>
      </c>
      <c r="E6346" s="39">
        <v>1639</v>
      </c>
      <c r="F6346" s="82">
        <f t="shared" si="297"/>
        <v>1.639</v>
      </c>
      <c r="G6346" s="39">
        <f>VLOOKUP(N6346,Currecny_M!$A$1:$P$10,2,FALSE)</f>
        <v>2.35</v>
      </c>
      <c r="H6346" s="39">
        <f>MATCH(C6346,Currecny_M!$A$1:$P$1,0)</f>
        <v>10</v>
      </c>
      <c r="I6346" s="39">
        <f>VLOOKUP(N6346,Currecny_M!$A$1:$P$10,MATCH(Database!C6346,Currecny_M!$A$1:$P$1,0),FALSE)</f>
        <v>2.5099999999999998</v>
      </c>
      <c r="J6346" s="82">
        <f t="shared" si="298"/>
        <v>4.1138899999999996</v>
      </c>
      <c r="K6346" s="39">
        <f>VLOOKUP('Cover page'!$B$6,Currecny_M!$A$1:$P$10,MATCH(Database!C6346,Currecny_M!$A$1:$P$1,0),FALSE)</f>
        <v>1</v>
      </c>
      <c r="L6346" s="82">
        <f t="shared" si="299"/>
        <v>4.1138899999999996</v>
      </c>
      <c r="M6346" s="82">
        <f>((E6346/$F$1)*VLOOKUP(N6346,Currecny_M!$A$1:$P$10,MATCH(Database!C6346,Currecny_M!$A$1:$P$1,0),FALSE))/VLOOKUP('Cover page'!$B$6,Currecny_M!$A$1:$P$10,MATCH(Database!C6346,Currecny_M!$A$1:$P$1,0),FALSE)</f>
        <v>4.1138899999999996</v>
      </c>
      <c r="N6346" s="6" t="str">
        <f>VLOOKUP(B6346,Master!$A$2:$C$11,3,FALSE)</f>
        <v>Thai</v>
      </c>
      <c r="O6346" s="6" t="str">
        <f>VLOOKUP(B6346,Master!$A$2:$C$11,2,FALSE)</f>
        <v>Asia</v>
      </c>
      <c r="Q6346" s="39" t="str">
        <f>VLOOKUP(D6346,GL_Master!$A$1:$D$80,2,FALSE)</f>
        <v>BS</v>
      </c>
      <c r="R6346" s="39" t="str">
        <f>VLOOKUP(D6346,GL_Master!$A$1:$D$80,3,FALSE)</f>
        <v>Gross Block</v>
      </c>
      <c r="S6346" s="39" t="str">
        <f>VLOOKUP(D6346,GL_Master!$A$1:$D$80,4,FALSE)</f>
        <v>Tangible Fixed assets</v>
      </c>
    </row>
    <row r="6347" spans="1:19" x14ac:dyDescent="0.25">
      <c r="A6347" s="39" t="s">
        <v>262</v>
      </c>
      <c r="B6347" s="39" t="s">
        <v>43</v>
      </c>
      <c r="C6347" s="7">
        <v>44166</v>
      </c>
      <c r="D6347" s="39" t="s">
        <v>73</v>
      </c>
      <c r="E6347" s="39">
        <v>812</v>
      </c>
      <c r="F6347" s="82">
        <f t="shared" si="297"/>
        <v>0.81200000000000006</v>
      </c>
      <c r="G6347" s="39">
        <f>VLOOKUP(N6347,Currecny_M!$A$1:$P$10,2,FALSE)</f>
        <v>2.35</v>
      </c>
      <c r="H6347" s="39">
        <f>MATCH(C6347,Currecny_M!$A$1:$P$1,0)</f>
        <v>10</v>
      </c>
      <c r="I6347" s="39">
        <f>VLOOKUP(N6347,Currecny_M!$A$1:$P$10,MATCH(Database!C6347,Currecny_M!$A$1:$P$1,0),FALSE)</f>
        <v>2.5099999999999998</v>
      </c>
      <c r="J6347" s="82">
        <f t="shared" si="298"/>
        <v>2.0381200000000002</v>
      </c>
      <c r="K6347" s="39">
        <f>VLOOKUP('Cover page'!$B$6,Currecny_M!$A$1:$P$10,MATCH(Database!C6347,Currecny_M!$A$1:$P$1,0),FALSE)</f>
        <v>1</v>
      </c>
      <c r="L6347" s="82">
        <f t="shared" si="299"/>
        <v>2.0381200000000002</v>
      </c>
      <c r="M6347" s="82">
        <f>((E6347/$F$1)*VLOOKUP(N6347,Currecny_M!$A$1:$P$10,MATCH(Database!C6347,Currecny_M!$A$1:$P$1,0),FALSE))/VLOOKUP('Cover page'!$B$6,Currecny_M!$A$1:$P$10,MATCH(Database!C6347,Currecny_M!$A$1:$P$1,0),FALSE)</f>
        <v>2.0381200000000002</v>
      </c>
      <c r="N6347" s="6" t="str">
        <f>VLOOKUP(B6347,Master!$A$2:$C$11,3,FALSE)</f>
        <v>Thai</v>
      </c>
      <c r="O6347" s="6" t="str">
        <f>VLOOKUP(B6347,Master!$A$2:$C$11,2,FALSE)</f>
        <v>Asia</v>
      </c>
      <c r="Q6347" s="39" t="str">
        <f>VLOOKUP(D6347,GL_Master!$A$1:$D$80,2,FALSE)</f>
        <v>BS</v>
      </c>
      <c r="R6347" s="39" t="str">
        <f>VLOOKUP(D6347,GL_Master!$A$1:$D$80,3,FALSE)</f>
        <v>Gross Block</v>
      </c>
      <c r="S6347" s="39" t="str">
        <f>VLOOKUP(D6347,GL_Master!$A$1:$D$80,4,FALSE)</f>
        <v>Tangible Fixed assets</v>
      </c>
    </row>
    <row r="6348" spans="1:19" x14ac:dyDescent="0.25">
      <c r="A6348" s="39" t="s">
        <v>262</v>
      </c>
      <c r="B6348" s="39" t="s">
        <v>43</v>
      </c>
      <c r="C6348" s="7">
        <v>44166</v>
      </c>
      <c r="D6348" s="39" t="s">
        <v>74</v>
      </c>
      <c r="E6348" s="39">
        <v>-195227</v>
      </c>
      <c r="F6348" s="82">
        <f t="shared" si="297"/>
        <v>-195.227</v>
      </c>
      <c r="G6348" s="39">
        <f>VLOOKUP(N6348,Currecny_M!$A$1:$P$10,2,FALSE)</f>
        <v>2.35</v>
      </c>
      <c r="H6348" s="39">
        <f>MATCH(C6348,Currecny_M!$A$1:$P$1,0)</f>
        <v>10</v>
      </c>
      <c r="I6348" s="39">
        <f>VLOOKUP(N6348,Currecny_M!$A$1:$P$10,MATCH(Database!C6348,Currecny_M!$A$1:$P$1,0),FALSE)</f>
        <v>2.5099999999999998</v>
      </c>
      <c r="J6348" s="82">
        <f t="shared" si="298"/>
        <v>-490.01976999999999</v>
      </c>
      <c r="K6348" s="39">
        <f>VLOOKUP('Cover page'!$B$6,Currecny_M!$A$1:$P$10,MATCH(Database!C6348,Currecny_M!$A$1:$P$1,0),FALSE)</f>
        <v>1</v>
      </c>
      <c r="L6348" s="82">
        <f t="shared" si="299"/>
        <v>-490.01976999999999</v>
      </c>
      <c r="M6348" s="82">
        <f>((E6348/$F$1)*VLOOKUP(N6348,Currecny_M!$A$1:$P$10,MATCH(Database!C6348,Currecny_M!$A$1:$P$1,0),FALSE))/VLOOKUP('Cover page'!$B$6,Currecny_M!$A$1:$P$10,MATCH(Database!C6348,Currecny_M!$A$1:$P$1,0),FALSE)</f>
        <v>-490.01976999999999</v>
      </c>
      <c r="N6348" s="6" t="str">
        <f>VLOOKUP(B6348,Master!$A$2:$C$11,3,FALSE)</f>
        <v>Thai</v>
      </c>
      <c r="O6348" s="6" t="str">
        <f>VLOOKUP(B6348,Master!$A$2:$C$11,2,FALSE)</f>
        <v>Asia</v>
      </c>
      <c r="Q6348" s="39" t="str">
        <f>VLOOKUP(D6348,GL_Master!$A$1:$D$80,2,FALSE)</f>
        <v>BS</v>
      </c>
      <c r="R6348" s="39" t="str">
        <f>VLOOKUP(D6348,GL_Master!$A$1:$D$80,3,FALSE)</f>
        <v>Accumulated Depreciation</v>
      </c>
      <c r="S6348" s="39" t="str">
        <f>VLOOKUP(D6348,GL_Master!$A$1:$D$80,4,FALSE)</f>
        <v>Accumulated Depreciation</v>
      </c>
    </row>
    <row r="6349" spans="1:19" x14ac:dyDescent="0.25">
      <c r="A6349" s="39" t="s">
        <v>262</v>
      </c>
      <c r="B6349" s="39" t="s">
        <v>43</v>
      </c>
      <c r="C6349" s="7">
        <v>44166</v>
      </c>
      <c r="D6349" s="39" t="s">
        <v>21</v>
      </c>
      <c r="E6349" s="39">
        <v>16391</v>
      </c>
      <c r="F6349" s="82">
        <f t="shared" si="297"/>
        <v>16.390999999999998</v>
      </c>
      <c r="G6349" s="39">
        <f>VLOOKUP(N6349,Currecny_M!$A$1:$P$10,2,FALSE)</f>
        <v>2.35</v>
      </c>
      <c r="H6349" s="39">
        <f>MATCH(C6349,Currecny_M!$A$1:$P$1,0)</f>
        <v>10</v>
      </c>
      <c r="I6349" s="39">
        <f>VLOOKUP(N6349,Currecny_M!$A$1:$P$10,MATCH(Database!C6349,Currecny_M!$A$1:$P$1,0),FALSE)</f>
        <v>2.5099999999999998</v>
      </c>
      <c r="J6349" s="82">
        <f t="shared" si="298"/>
        <v>41.141409999999993</v>
      </c>
      <c r="K6349" s="39">
        <f>VLOOKUP('Cover page'!$B$6,Currecny_M!$A$1:$P$10,MATCH(Database!C6349,Currecny_M!$A$1:$P$1,0),FALSE)</f>
        <v>1</v>
      </c>
      <c r="L6349" s="82">
        <f t="shared" si="299"/>
        <v>41.141409999999993</v>
      </c>
      <c r="M6349" s="82">
        <f>((E6349/$F$1)*VLOOKUP(N6349,Currecny_M!$A$1:$P$10,MATCH(Database!C6349,Currecny_M!$A$1:$P$1,0),FALSE))/VLOOKUP('Cover page'!$B$6,Currecny_M!$A$1:$P$10,MATCH(Database!C6349,Currecny_M!$A$1:$P$1,0),FALSE)</f>
        <v>41.141409999999993</v>
      </c>
      <c r="N6349" s="6" t="str">
        <f>VLOOKUP(B6349,Master!$A$2:$C$11,3,FALSE)</f>
        <v>Thai</v>
      </c>
      <c r="O6349" s="6" t="str">
        <f>VLOOKUP(B6349,Master!$A$2:$C$11,2,FALSE)</f>
        <v>Asia</v>
      </c>
      <c r="Q6349" s="39" t="str">
        <f>VLOOKUP(D6349,GL_Master!$A$1:$D$80,2,FALSE)</f>
        <v>BS</v>
      </c>
      <c r="R6349" s="39" t="str">
        <f>VLOOKUP(D6349,GL_Master!$A$1:$D$80,3,FALSE)</f>
        <v>Gross Block</v>
      </c>
      <c r="S6349" s="39" t="str">
        <f>VLOOKUP(D6349,GL_Master!$A$1:$D$80,4,FALSE)</f>
        <v>Tangible Fixed assets</v>
      </c>
    </row>
    <row r="6350" spans="1:19" x14ac:dyDescent="0.25">
      <c r="A6350" s="39" t="s">
        <v>262</v>
      </c>
      <c r="B6350" s="39" t="s">
        <v>43</v>
      </c>
      <c r="C6350" s="7">
        <v>44166</v>
      </c>
      <c r="D6350" s="39" t="s">
        <v>27</v>
      </c>
      <c r="E6350" s="39">
        <v>35502</v>
      </c>
      <c r="F6350" s="82">
        <f t="shared" si="297"/>
        <v>35.502000000000002</v>
      </c>
      <c r="G6350" s="39">
        <f>VLOOKUP(N6350,Currecny_M!$A$1:$P$10,2,FALSE)</f>
        <v>2.35</v>
      </c>
      <c r="H6350" s="39">
        <f>MATCH(C6350,Currecny_M!$A$1:$P$1,0)</f>
        <v>10</v>
      </c>
      <c r="I6350" s="39">
        <f>VLOOKUP(N6350,Currecny_M!$A$1:$P$10,MATCH(Database!C6350,Currecny_M!$A$1:$P$1,0),FALSE)</f>
        <v>2.5099999999999998</v>
      </c>
      <c r="J6350" s="82">
        <f t="shared" si="298"/>
        <v>89.110019999999992</v>
      </c>
      <c r="K6350" s="39">
        <f>VLOOKUP('Cover page'!$B$6,Currecny_M!$A$1:$P$10,MATCH(Database!C6350,Currecny_M!$A$1:$P$1,0),FALSE)</f>
        <v>1</v>
      </c>
      <c r="L6350" s="82">
        <f t="shared" si="299"/>
        <v>89.110019999999992</v>
      </c>
      <c r="M6350" s="82">
        <f>((E6350/$F$1)*VLOOKUP(N6350,Currecny_M!$A$1:$P$10,MATCH(Database!C6350,Currecny_M!$A$1:$P$1,0),FALSE))/VLOOKUP('Cover page'!$B$6,Currecny_M!$A$1:$P$10,MATCH(Database!C6350,Currecny_M!$A$1:$P$1,0),FALSE)</f>
        <v>89.110019999999992</v>
      </c>
      <c r="N6350" s="6" t="str">
        <f>VLOOKUP(B6350,Master!$A$2:$C$11,3,FALSE)</f>
        <v>Thai</v>
      </c>
      <c r="O6350" s="6" t="str">
        <f>VLOOKUP(B6350,Master!$A$2:$C$11,2,FALSE)</f>
        <v>Asia</v>
      </c>
      <c r="Q6350" s="39" t="str">
        <f>VLOOKUP(D6350,GL_Master!$A$1:$D$80,2,FALSE)</f>
        <v>BS</v>
      </c>
      <c r="R6350" s="39" t="str">
        <f>VLOOKUP(D6350,GL_Master!$A$1:$D$80,3,FALSE)</f>
        <v>Gross Block</v>
      </c>
      <c r="S6350" s="39" t="str">
        <f>VLOOKUP(D6350,GL_Master!$A$1:$D$80,4,FALSE)</f>
        <v>Tangible Fixed assets</v>
      </c>
    </row>
    <row r="6351" spans="1:19" x14ac:dyDescent="0.25">
      <c r="A6351" s="39" t="s">
        <v>262</v>
      </c>
      <c r="B6351" s="39" t="s">
        <v>43</v>
      </c>
      <c r="C6351" s="7">
        <v>44166</v>
      </c>
      <c r="D6351" s="39" t="s">
        <v>75</v>
      </c>
      <c r="E6351" s="39">
        <v>-827</v>
      </c>
      <c r="F6351" s="82">
        <f t="shared" si="297"/>
        <v>-0.82699999999999996</v>
      </c>
      <c r="G6351" s="39">
        <f>VLOOKUP(N6351,Currecny_M!$A$1:$P$10,2,FALSE)</f>
        <v>2.35</v>
      </c>
      <c r="H6351" s="39">
        <f>MATCH(C6351,Currecny_M!$A$1:$P$1,0)</f>
        <v>10</v>
      </c>
      <c r="I6351" s="39">
        <f>VLOOKUP(N6351,Currecny_M!$A$1:$P$10,MATCH(Database!C6351,Currecny_M!$A$1:$P$1,0),FALSE)</f>
        <v>2.5099999999999998</v>
      </c>
      <c r="J6351" s="82">
        <f t="shared" si="298"/>
        <v>-2.0757699999999999</v>
      </c>
      <c r="K6351" s="39">
        <f>VLOOKUP('Cover page'!$B$6,Currecny_M!$A$1:$P$10,MATCH(Database!C6351,Currecny_M!$A$1:$P$1,0),FALSE)</f>
        <v>1</v>
      </c>
      <c r="L6351" s="82">
        <f t="shared" si="299"/>
        <v>-2.0757699999999999</v>
      </c>
      <c r="M6351" s="82">
        <f>((E6351/$F$1)*VLOOKUP(N6351,Currecny_M!$A$1:$P$10,MATCH(Database!C6351,Currecny_M!$A$1:$P$1,0),FALSE))/VLOOKUP('Cover page'!$B$6,Currecny_M!$A$1:$P$10,MATCH(Database!C6351,Currecny_M!$A$1:$P$1,0),FALSE)</f>
        <v>-2.0757699999999999</v>
      </c>
      <c r="N6351" s="6" t="str">
        <f>VLOOKUP(B6351,Master!$A$2:$C$11,3,FALSE)</f>
        <v>Thai</v>
      </c>
      <c r="O6351" s="6" t="str">
        <f>VLOOKUP(B6351,Master!$A$2:$C$11,2,FALSE)</f>
        <v>Asia</v>
      </c>
      <c r="Q6351" s="39" t="str">
        <f>VLOOKUP(D6351,GL_Master!$A$1:$D$80,2,FALSE)</f>
        <v>BS</v>
      </c>
      <c r="R6351" s="39" t="str">
        <f>VLOOKUP(D6351,GL_Master!$A$1:$D$80,3,FALSE)</f>
        <v>Gross Block</v>
      </c>
      <c r="S6351" s="39" t="str">
        <f>VLOOKUP(D6351,GL_Master!$A$1:$D$80,4,FALSE)</f>
        <v>Tangible Fixed assets</v>
      </c>
    </row>
    <row r="6352" spans="1:19" x14ac:dyDescent="0.25">
      <c r="A6352" s="39" t="s">
        <v>262</v>
      </c>
      <c r="B6352" s="39" t="s">
        <v>43</v>
      </c>
      <c r="C6352" s="7">
        <v>44166</v>
      </c>
      <c r="D6352" s="39" t="s">
        <v>76</v>
      </c>
      <c r="E6352" s="39">
        <v>19532</v>
      </c>
      <c r="F6352" s="82">
        <f t="shared" si="297"/>
        <v>19.532</v>
      </c>
      <c r="G6352" s="39">
        <f>VLOOKUP(N6352,Currecny_M!$A$1:$P$10,2,FALSE)</f>
        <v>2.35</v>
      </c>
      <c r="H6352" s="39">
        <f>MATCH(C6352,Currecny_M!$A$1:$P$1,0)</f>
        <v>10</v>
      </c>
      <c r="I6352" s="39">
        <f>VLOOKUP(N6352,Currecny_M!$A$1:$P$10,MATCH(Database!C6352,Currecny_M!$A$1:$P$1,0),FALSE)</f>
        <v>2.5099999999999998</v>
      </c>
      <c r="J6352" s="82">
        <f t="shared" si="298"/>
        <v>49.025319999999994</v>
      </c>
      <c r="K6352" s="39">
        <f>VLOOKUP('Cover page'!$B$6,Currecny_M!$A$1:$P$10,MATCH(Database!C6352,Currecny_M!$A$1:$P$1,0),FALSE)</f>
        <v>1</v>
      </c>
      <c r="L6352" s="82">
        <f t="shared" si="299"/>
        <v>49.025319999999994</v>
      </c>
      <c r="M6352" s="82">
        <f>((E6352/$F$1)*VLOOKUP(N6352,Currecny_M!$A$1:$P$10,MATCH(Database!C6352,Currecny_M!$A$1:$P$1,0),FALSE))/VLOOKUP('Cover page'!$B$6,Currecny_M!$A$1:$P$10,MATCH(Database!C6352,Currecny_M!$A$1:$P$1,0),FALSE)</f>
        <v>49.025319999999994</v>
      </c>
      <c r="N6352" s="6" t="str">
        <f>VLOOKUP(B6352,Master!$A$2:$C$11,3,FALSE)</f>
        <v>Thai</v>
      </c>
      <c r="O6352" s="6" t="str">
        <f>VLOOKUP(B6352,Master!$A$2:$C$11,2,FALSE)</f>
        <v>Asia</v>
      </c>
      <c r="Q6352" s="39" t="str">
        <f>VLOOKUP(D6352,GL_Master!$A$1:$D$80,2,FALSE)</f>
        <v>BS</v>
      </c>
      <c r="R6352" s="39" t="str">
        <f>VLOOKUP(D6352,GL_Master!$A$1:$D$80,3,FALSE)</f>
        <v>Inventories</v>
      </c>
      <c r="S6352" s="39" t="str">
        <f>VLOOKUP(D6352,GL_Master!$A$1:$D$80,4,FALSE)</f>
        <v>Inventory</v>
      </c>
    </row>
    <row r="6353" spans="1:19" x14ac:dyDescent="0.25">
      <c r="A6353" s="39" t="s">
        <v>262</v>
      </c>
      <c r="B6353" s="39" t="s">
        <v>43</v>
      </c>
      <c r="C6353" s="7">
        <v>44166</v>
      </c>
      <c r="D6353" s="39" t="s">
        <v>77</v>
      </c>
      <c r="E6353" s="39">
        <v>49220</v>
      </c>
      <c r="F6353" s="82">
        <f t="shared" si="297"/>
        <v>49.22</v>
      </c>
      <c r="G6353" s="39">
        <f>VLOOKUP(N6353,Currecny_M!$A$1:$P$10,2,FALSE)</f>
        <v>2.35</v>
      </c>
      <c r="H6353" s="39">
        <f>MATCH(C6353,Currecny_M!$A$1:$P$1,0)</f>
        <v>10</v>
      </c>
      <c r="I6353" s="39">
        <f>VLOOKUP(N6353,Currecny_M!$A$1:$P$10,MATCH(Database!C6353,Currecny_M!$A$1:$P$1,0),FALSE)</f>
        <v>2.5099999999999998</v>
      </c>
      <c r="J6353" s="82">
        <f t="shared" si="298"/>
        <v>123.54219999999998</v>
      </c>
      <c r="K6353" s="39">
        <f>VLOOKUP('Cover page'!$B$6,Currecny_M!$A$1:$P$10,MATCH(Database!C6353,Currecny_M!$A$1:$P$1,0),FALSE)</f>
        <v>1</v>
      </c>
      <c r="L6353" s="82">
        <f t="shared" si="299"/>
        <v>123.54219999999998</v>
      </c>
      <c r="M6353" s="82">
        <f>((E6353/$F$1)*VLOOKUP(N6353,Currecny_M!$A$1:$P$10,MATCH(Database!C6353,Currecny_M!$A$1:$P$1,0),FALSE))/VLOOKUP('Cover page'!$B$6,Currecny_M!$A$1:$P$10,MATCH(Database!C6353,Currecny_M!$A$1:$P$1,0),FALSE)</f>
        <v>123.54219999999998</v>
      </c>
      <c r="N6353" s="6" t="str">
        <f>VLOOKUP(B6353,Master!$A$2:$C$11,3,FALSE)</f>
        <v>Thai</v>
      </c>
      <c r="O6353" s="6" t="str">
        <f>VLOOKUP(B6353,Master!$A$2:$C$11,2,FALSE)</f>
        <v>Asia</v>
      </c>
      <c r="Q6353" s="39" t="str">
        <f>VLOOKUP(D6353,GL_Master!$A$1:$D$80,2,FALSE)</f>
        <v>BS</v>
      </c>
      <c r="R6353" s="39" t="str">
        <f>VLOOKUP(D6353,GL_Master!$A$1:$D$80,3,FALSE)</f>
        <v>Inventories</v>
      </c>
      <c r="S6353" s="39" t="str">
        <f>VLOOKUP(D6353,GL_Master!$A$1:$D$80,4,FALSE)</f>
        <v>Inventory</v>
      </c>
    </row>
    <row r="6354" spans="1:19" x14ac:dyDescent="0.25">
      <c r="A6354" s="39" t="s">
        <v>262</v>
      </c>
      <c r="B6354" s="39" t="s">
        <v>43</v>
      </c>
      <c r="C6354" s="7">
        <v>44166</v>
      </c>
      <c r="D6354" s="39" t="s">
        <v>2</v>
      </c>
      <c r="E6354" s="39">
        <v>5320769</v>
      </c>
      <c r="F6354" s="82">
        <f t="shared" si="297"/>
        <v>5320.7690000000002</v>
      </c>
      <c r="G6354" s="39">
        <f>VLOOKUP(N6354,Currecny_M!$A$1:$P$10,2,FALSE)</f>
        <v>2.35</v>
      </c>
      <c r="H6354" s="39">
        <f>MATCH(C6354,Currecny_M!$A$1:$P$1,0)</f>
        <v>10</v>
      </c>
      <c r="I6354" s="39">
        <f>VLOOKUP(N6354,Currecny_M!$A$1:$P$10,MATCH(Database!C6354,Currecny_M!$A$1:$P$1,0),FALSE)</f>
        <v>2.5099999999999998</v>
      </c>
      <c r="J6354" s="82">
        <f t="shared" si="298"/>
        <v>13355.13019</v>
      </c>
      <c r="K6354" s="39">
        <f>VLOOKUP('Cover page'!$B$6,Currecny_M!$A$1:$P$10,MATCH(Database!C6354,Currecny_M!$A$1:$P$1,0),FALSE)</f>
        <v>1</v>
      </c>
      <c r="L6354" s="82">
        <f t="shared" si="299"/>
        <v>13355.13019</v>
      </c>
      <c r="M6354" s="82">
        <f>((E6354/$F$1)*VLOOKUP(N6354,Currecny_M!$A$1:$P$10,MATCH(Database!C6354,Currecny_M!$A$1:$P$1,0),FALSE))/VLOOKUP('Cover page'!$B$6,Currecny_M!$A$1:$P$10,MATCH(Database!C6354,Currecny_M!$A$1:$P$1,0),FALSE)</f>
        <v>13355.13019</v>
      </c>
      <c r="N6354" s="6" t="str">
        <f>VLOOKUP(B6354,Master!$A$2:$C$11,3,FALSE)</f>
        <v>Thai</v>
      </c>
      <c r="O6354" s="6" t="str">
        <f>VLOOKUP(B6354,Master!$A$2:$C$11,2,FALSE)</f>
        <v>Asia</v>
      </c>
      <c r="Q6354" s="39" t="str">
        <f>VLOOKUP(D6354,GL_Master!$A$1:$D$80,2,FALSE)</f>
        <v>BS</v>
      </c>
      <c r="R6354" s="39" t="str">
        <f>VLOOKUP(D6354,GL_Master!$A$1:$D$80,3,FALSE)</f>
        <v>Trade receivables</v>
      </c>
      <c r="S6354" s="39" t="str">
        <f>VLOOKUP(D6354,GL_Master!$A$1:$D$80,4,FALSE)</f>
        <v>Unsecured, considered good</v>
      </c>
    </row>
    <row r="6355" spans="1:19" x14ac:dyDescent="0.25">
      <c r="A6355" s="39" t="s">
        <v>262</v>
      </c>
      <c r="B6355" s="39" t="s">
        <v>43</v>
      </c>
      <c r="C6355" s="7">
        <v>44166</v>
      </c>
      <c r="D6355" s="39" t="s">
        <v>78</v>
      </c>
      <c r="E6355" s="39">
        <v>781</v>
      </c>
      <c r="F6355" s="82">
        <f t="shared" si="297"/>
        <v>0.78100000000000003</v>
      </c>
      <c r="G6355" s="39">
        <f>VLOOKUP(N6355,Currecny_M!$A$1:$P$10,2,FALSE)</f>
        <v>2.35</v>
      </c>
      <c r="H6355" s="39">
        <f>MATCH(C6355,Currecny_M!$A$1:$P$1,0)</f>
        <v>10</v>
      </c>
      <c r="I6355" s="39">
        <f>VLOOKUP(N6355,Currecny_M!$A$1:$P$10,MATCH(Database!C6355,Currecny_M!$A$1:$P$1,0),FALSE)</f>
        <v>2.5099999999999998</v>
      </c>
      <c r="J6355" s="82">
        <f t="shared" si="298"/>
        <v>1.96031</v>
      </c>
      <c r="K6355" s="39">
        <f>VLOOKUP('Cover page'!$B$6,Currecny_M!$A$1:$P$10,MATCH(Database!C6355,Currecny_M!$A$1:$P$1,0),FALSE)</f>
        <v>1</v>
      </c>
      <c r="L6355" s="82">
        <f t="shared" si="299"/>
        <v>1.96031</v>
      </c>
      <c r="M6355" s="82">
        <f>((E6355/$F$1)*VLOOKUP(N6355,Currecny_M!$A$1:$P$10,MATCH(Database!C6355,Currecny_M!$A$1:$P$1,0),FALSE))/VLOOKUP('Cover page'!$B$6,Currecny_M!$A$1:$P$10,MATCH(Database!C6355,Currecny_M!$A$1:$P$1,0),FALSE)</f>
        <v>1.96031</v>
      </c>
      <c r="N6355" s="6" t="str">
        <f>VLOOKUP(B6355,Master!$A$2:$C$11,3,FALSE)</f>
        <v>Thai</v>
      </c>
      <c r="O6355" s="6" t="str">
        <f>VLOOKUP(B6355,Master!$A$2:$C$11,2,FALSE)</f>
        <v>Asia</v>
      </c>
      <c r="Q6355" s="39" t="str">
        <f>VLOOKUP(D6355,GL_Master!$A$1:$D$80,2,FALSE)</f>
        <v>BS</v>
      </c>
      <c r="R6355" s="39" t="str">
        <f>VLOOKUP(D6355,GL_Master!$A$1:$D$80,3,FALSE)</f>
        <v>Cash &amp; Bank Balances</v>
      </c>
      <c r="S6355" s="39" t="str">
        <f>VLOOKUP(D6355,GL_Master!$A$1:$D$80,4,FALSE)</f>
        <v>Cash In hand</v>
      </c>
    </row>
    <row r="6356" spans="1:19" x14ac:dyDescent="0.25">
      <c r="A6356" s="39" t="s">
        <v>262</v>
      </c>
      <c r="B6356" s="39" t="s">
        <v>43</v>
      </c>
      <c r="C6356" s="7">
        <v>44166</v>
      </c>
      <c r="D6356" s="39" t="s">
        <v>79</v>
      </c>
      <c r="E6356" s="39">
        <v>-204894</v>
      </c>
      <c r="F6356" s="82">
        <f t="shared" si="297"/>
        <v>-204.89400000000001</v>
      </c>
      <c r="G6356" s="39">
        <f>VLOOKUP(N6356,Currecny_M!$A$1:$P$10,2,FALSE)</f>
        <v>2.35</v>
      </c>
      <c r="H6356" s="39">
        <f>MATCH(C6356,Currecny_M!$A$1:$P$1,0)</f>
        <v>10</v>
      </c>
      <c r="I6356" s="39">
        <f>VLOOKUP(N6356,Currecny_M!$A$1:$P$10,MATCH(Database!C6356,Currecny_M!$A$1:$P$1,0),FALSE)</f>
        <v>2.5099999999999998</v>
      </c>
      <c r="J6356" s="82">
        <f t="shared" si="298"/>
        <v>-514.28393999999992</v>
      </c>
      <c r="K6356" s="39">
        <f>VLOOKUP('Cover page'!$B$6,Currecny_M!$A$1:$P$10,MATCH(Database!C6356,Currecny_M!$A$1:$P$1,0),FALSE)</f>
        <v>1</v>
      </c>
      <c r="L6356" s="82">
        <f t="shared" si="299"/>
        <v>-514.28393999999992</v>
      </c>
      <c r="M6356" s="82">
        <f>((E6356/$F$1)*VLOOKUP(N6356,Currecny_M!$A$1:$P$10,MATCH(Database!C6356,Currecny_M!$A$1:$P$1,0),FALSE))/VLOOKUP('Cover page'!$B$6,Currecny_M!$A$1:$P$10,MATCH(Database!C6356,Currecny_M!$A$1:$P$1,0),FALSE)</f>
        <v>-514.28393999999992</v>
      </c>
      <c r="N6356" s="6" t="str">
        <f>VLOOKUP(B6356,Master!$A$2:$C$11,3,FALSE)</f>
        <v>Thai</v>
      </c>
      <c r="O6356" s="6" t="str">
        <f>VLOOKUP(B6356,Master!$A$2:$C$11,2,FALSE)</f>
        <v>Asia</v>
      </c>
      <c r="Q6356" s="39" t="str">
        <f>VLOOKUP(D6356,GL_Master!$A$1:$D$80,2,FALSE)</f>
        <v>BS</v>
      </c>
      <c r="R6356" s="39" t="str">
        <f>VLOOKUP(D6356,GL_Master!$A$1:$D$80,3,FALSE)</f>
        <v>Loan Fund</v>
      </c>
      <c r="S6356" s="39" t="str">
        <f>VLOOKUP(D6356,GL_Master!$A$1:$D$80,4,FALSE)</f>
        <v>Term Loan</v>
      </c>
    </row>
    <row r="6357" spans="1:19" x14ac:dyDescent="0.25">
      <c r="A6357" s="39" t="s">
        <v>262</v>
      </c>
      <c r="B6357" s="39" t="s">
        <v>43</v>
      </c>
      <c r="C6357" s="7">
        <v>44166</v>
      </c>
      <c r="D6357" s="39" t="s">
        <v>80</v>
      </c>
      <c r="E6357" s="39">
        <v>5898</v>
      </c>
      <c r="F6357" s="82">
        <f t="shared" si="297"/>
        <v>5.8979999999999997</v>
      </c>
      <c r="G6357" s="39">
        <f>VLOOKUP(N6357,Currecny_M!$A$1:$P$10,2,FALSE)</f>
        <v>2.35</v>
      </c>
      <c r="H6357" s="39">
        <f>MATCH(C6357,Currecny_M!$A$1:$P$1,0)</f>
        <v>10</v>
      </c>
      <c r="I6357" s="39">
        <f>VLOOKUP(N6357,Currecny_M!$A$1:$P$10,MATCH(Database!C6357,Currecny_M!$A$1:$P$1,0),FALSE)</f>
        <v>2.5099999999999998</v>
      </c>
      <c r="J6357" s="82">
        <f t="shared" si="298"/>
        <v>14.803979999999997</v>
      </c>
      <c r="K6357" s="39">
        <f>VLOOKUP('Cover page'!$B$6,Currecny_M!$A$1:$P$10,MATCH(Database!C6357,Currecny_M!$A$1:$P$1,0),FALSE)</f>
        <v>1</v>
      </c>
      <c r="L6357" s="82">
        <f t="shared" si="299"/>
        <v>14.803979999999997</v>
      </c>
      <c r="M6357" s="82">
        <f>((E6357/$F$1)*VLOOKUP(N6357,Currecny_M!$A$1:$P$10,MATCH(Database!C6357,Currecny_M!$A$1:$P$1,0),FALSE))/VLOOKUP('Cover page'!$B$6,Currecny_M!$A$1:$P$10,MATCH(Database!C6357,Currecny_M!$A$1:$P$1,0),FALSE)</f>
        <v>14.803979999999997</v>
      </c>
      <c r="N6357" s="6" t="str">
        <f>VLOOKUP(B6357,Master!$A$2:$C$11,3,FALSE)</f>
        <v>Thai</v>
      </c>
      <c r="O6357" s="6" t="str">
        <f>VLOOKUP(B6357,Master!$A$2:$C$11,2,FALSE)</f>
        <v>Asia</v>
      </c>
      <c r="Q6357" s="39" t="str">
        <f>VLOOKUP(D6357,GL_Master!$A$1:$D$80,2,FALSE)</f>
        <v>BS</v>
      </c>
      <c r="R6357" s="39" t="str">
        <f>VLOOKUP(D6357,GL_Master!$A$1:$D$80,3,FALSE)</f>
        <v>Cash &amp; Bank Balances</v>
      </c>
      <c r="S6357" s="39" t="str">
        <f>VLOOKUP(D6357,GL_Master!$A$1:$D$80,4,FALSE)</f>
        <v xml:space="preserve">      On Current Accounts</v>
      </c>
    </row>
    <row r="6358" spans="1:19" x14ac:dyDescent="0.25">
      <c r="A6358" s="39" t="s">
        <v>262</v>
      </c>
      <c r="B6358" s="39" t="s">
        <v>43</v>
      </c>
      <c r="C6358" s="7">
        <v>44166</v>
      </c>
      <c r="D6358" s="39" t="s">
        <v>81</v>
      </c>
      <c r="E6358" s="39">
        <v>409205</v>
      </c>
      <c r="F6358" s="82">
        <f t="shared" si="297"/>
        <v>409.20499999999998</v>
      </c>
      <c r="G6358" s="39">
        <f>VLOOKUP(N6358,Currecny_M!$A$1:$P$10,2,FALSE)</f>
        <v>2.35</v>
      </c>
      <c r="H6358" s="39">
        <f>MATCH(C6358,Currecny_M!$A$1:$P$1,0)</f>
        <v>10</v>
      </c>
      <c r="I6358" s="39">
        <f>VLOOKUP(N6358,Currecny_M!$A$1:$P$10,MATCH(Database!C6358,Currecny_M!$A$1:$P$1,0),FALSE)</f>
        <v>2.5099999999999998</v>
      </c>
      <c r="J6358" s="82">
        <f t="shared" si="298"/>
        <v>1027.1045499999998</v>
      </c>
      <c r="K6358" s="39">
        <f>VLOOKUP('Cover page'!$B$6,Currecny_M!$A$1:$P$10,MATCH(Database!C6358,Currecny_M!$A$1:$P$1,0),FALSE)</f>
        <v>1</v>
      </c>
      <c r="L6358" s="82">
        <f t="shared" si="299"/>
        <v>1027.1045499999998</v>
      </c>
      <c r="M6358" s="82">
        <f>((E6358/$F$1)*VLOOKUP(N6358,Currecny_M!$A$1:$P$10,MATCH(Database!C6358,Currecny_M!$A$1:$P$1,0),FALSE))/VLOOKUP('Cover page'!$B$6,Currecny_M!$A$1:$P$10,MATCH(Database!C6358,Currecny_M!$A$1:$P$1,0),FALSE)</f>
        <v>1027.1045499999998</v>
      </c>
      <c r="N6358" s="6" t="str">
        <f>VLOOKUP(B6358,Master!$A$2:$C$11,3,FALSE)</f>
        <v>Thai</v>
      </c>
      <c r="O6358" s="6" t="str">
        <f>VLOOKUP(B6358,Master!$A$2:$C$11,2,FALSE)</f>
        <v>Asia</v>
      </c>
      <c r="Q6358" s="39" t="str">
        <f>VLOOKUP(D6358,GL_Master!$A$1:$D$80,2,FALSE)</f>
        <v>BS</v>
      </c>
      <c r="R6358" s="39" t="str">
        <f>VLOOKUP(D6358,GL_Master!$A$1:$D$80,3,FALSE)</f>
        <v>Other Current Assets</v>
      </c>
      <c r="S6358" s="39" t="str">
        <f>VLOOKUP(D6358,GL_Master!$A$1:$D$80,4,FALSE)</f>
        <v>Advance tax recoverable (net of provision )</v>
      </c>
    </row>
    <row r="6359" spans="1:19" x14ac:dyDescent="0.25">
      <c r="A6359" s="39" t="s">
        <v>262</v>
      </c>
      <c r="B6359" s="39" t="s">
        <v>43</v>
      </c>
      <c r="C6359" s="7">
        <v>44166</v>
      </c>
      <c r="D6359" s="39" t="s">
        <v>19</v>
      </c>
      <c r="E6359" s="39">
        <v>4060</v>
      </c>
      <c r="F6359" s="82">
        <f t="shared" si="297"/>
        <v>4.0599999999999996</v>
      </c>
      <c r="G6359" s="39">
        <f>VLOOKUP(N6359,Currecny_M!$A$1:$P$10,2,FALSE)</f>
        <v>2.35</v>
      </c>
      <c r="H6359" s="39">
        <f>MATCH(C6359,Currecny_M!$A$1:$P$1,0)</f>
        <v>10</v>
      </c>
      <c r="I6359" s="39">
        <f>VLOOKUP(N6359,Currecny_M!$A$1:$P$10,MATCH(Database!C6359,Currecny_M!$A$1:$P$1,0),FALSE)</f>
        <v>2.5099999999999998</v>
      </c>
      <c r="J6359" s="82">
        <f t="shared" si="298"/>
        <v>10.190599999999998</v>
      </c>
      <c r="K6359" s="39">
        <f>VLOOKUP('Cover page'!$B$6,Currecny_M!$A$1:$P$10,MATCH(Database!C6359,Currecny_M!$A$1:$P$1,0),FALSE)</f>
        <v>1</v>
      </c>
      <c r="L6359" s="82">
        <f t="shared" si="299"/>
        <v>10.190599999999998</v>
      </c>
      <c r="M6359" s="82">
        <f>((E6359/$F$1)*VLOOKUP(N6359,Currecny_M!$A$1:$P$10,MATCH(Database!C6359,Currecny_M!$A$1:$P$1,0),FALSE))/VLOOKUP('Cover page'!$B$6,Currecny_M!$A$1:$P$10,MATCH(Database!C6359,Currecny_M!$A$1:$P$1,0),FALSE)</f>
        <v>10.190599999999998</v>
      </c>
      <c r="N6359" s="6" t="str">
        <f>VLOOKUP(B6359,Master!$A$2:$C$11,3,FALSE)</f>
        <v>Thai</v>
      </c>
      <c r="O6359" s="6" t="str">
        <f>VLOOKUP(B6359,Master!$A$2:$C$11,2,FALSE)</f>
        <v>Asia</v>
      </c>
      <c r="Q6359" s="39" t="str">
        <f>VLOOKUP(D6359,GL_Master!$A$1:$D$80,2,FALSE)</f>
        <v>BS</v>
      </c>
      <c r="R6359" s="39" t="str">
        <f>VLOOKUP(D6359,GL_Master!$A$1:$D$80,3,FALSE)</f>
        <v>Short-term loan and advances</v>
      </c>
      <c r="S6359" s="39" t="str">
        <f>VLOOKUP(D6359,GL_Master!$A$1:$D$80,4,FALSE)</f>
        <v>Prepaid expenses</v>
      </c>
    </row>
    <row r="6360" spans="1:19" x14ac:dyDescent="0.25">
      <c r="A6360" s="39" t="s">
        <v>262</v>
      </c>
      <c r="B6360" s="39" t="s">
        <v>43</v>
      </c>
      <c r="C6360" s="7">
        <v>44166</v>
      </c>
      <c r="D6360" s="39" t="s">
        <v>82</v>
      </c>
      <c r="E6360" s="39">
        <v>41775</v>
      </c>
      <c r="F6360" s="82">
        <f t="shared" si="297"/>
        <v>41.774999999999999</v>
      </c>
      <c r="G6360" s="39">
        <f>VLOOKUP(N6360,Currecny_M!$A$1:$P$10,2,FALSE)</f>
        <v>2.35</v>
      </c>
      <c r="H6360" s="39">
        <f>MATCH(C6360,Currecny_M!$A$1:$P$1,0)</f>
        <v>10</v>
      </c>
      <c r="I6360" s="39">
        <f>VLOOKUP(N6360,Currecny_M!$A$1:$P$10,MATCH(Database!C6360,Currecny_M!$A$1:$P$1,0),FALSE)</f>
        <v>2.5099999999999998</v>
      </c>
      <c r="J6360" s="82">
        <f t="shared" si="298"/>
        <v>104.85524999999998</v>
      </c>
      <c r="K6360" s="39">
        <f>VLOOKUP('Cover page'!$B$6,Currecny_M!$A$1:$P$10,MATCH(Database!C6360,Currecny_M!$A$1:$P$1,0),FALSE)</f>
        <v>1</v>
      </c>
      <c r="L6360" s="82">
        <f t="shared" si="299"/>
        <v>104.85524999999998</v>
      </c>
      <c r="M6360" s="82">
        <f>((E6360/$F$1)*VLOOKUP(N6360,Currecny_M!$A$1:$P$10,MATCH(Database!C6360,Currecny_M!$A$1:$P$1,0),FALSE))/VLOOKUP('Cover page'!$B$6,Currecny_M!$A$1:$P$10,MATCH(Database!C6360,Currecny_M!$A$1:$P$1,0),FALSE)</f>
        <v>104.85524999999998</v>
      </c>
      <c r="N6360" s="6" t="str">
        <f>VLOOKUP(B6360,Master!$A$2:$C$11,3,FALSE)</f>
        <v>Thai</v>
      </c>
      <c r="O6360" s="6" t="str">
        <f>VLOOKUP(B6360,Master!$A$2:$C$11,2,FALSE)</f>
        <v>Asia</v>
      </c>
      <c r="Q6360" s="39" t="str">
        <f>VLOOKUP(D6360,GL_Master!$A$1:$D$80,2,FALSE)</f>
        <v>BS</v>
      </c>
      <c r="R6360" s="39" t="str">
        <f>VLOOKUP(D6360,GL_Master!$A$1:$D$80,3,FALSE)</f>
        <v>Short-term loan and advances</v>
      </c>
      <c r="S6360" s="39" t="str">
        <f>VLOOKUP(D6360,GL_Master!$A$1:$D$80,4,FALSE)</f>
        <v>Advance to vendor/employees</v>
      </c>
    </row>
    <row r="6361" spans="1:19" x14ac:dyDescent="0.25">
      <c r="A6361" s="39" t="s">
        <v>262</v>
      </c>
      <c r="B6361" s="39" t="s">
        <v>43</v>
      </c>
      <c r="C6361" s="7">
        <v>44166</v>
      </c>
      <c r="D6361" s="39" t="s">
        <v>83</v>
      </c>
      <c r="E6361" s="39">
        <v>28677</v>
      </c>
      <c r="F6361" s="82">
        <f t="shared" si="297"/>
        <v>28.677</v>
      </c>
      <c r="G6361" s="39">
        <f>VLOOKUP(N6361,Currecny_M!$A$1:$P$10,2,FALSE)</f>
        <v>2.35</v>
      </c>
      <c r="H6361" s="39">
        <f>MATCH(C6361,Currecny_M!$A$1:$P$1,0)</f>
        <v>10</v>
      </c>
      <c r="I6361" s="39">
        <f>VLOOKUP(N6361,Currecny_M!$A$1:$P$10,MATCH(Database!C6361,Currecny_M!$A$1:$P$1,0),FALSE)</f>
        <v>2.5099999999999998</v>
      </c>
      <c r="J6361" s="82">
        <f t="shared" si="298"/>
        <v>71.97927</v>
      </c>
      <c r="K6361" s="39">
        <f>VLOOKUP('Cover page'!$B$6,Currecny_M!$A$1:$P$10,MATCH(Database!C6361,Currecny_M!$A$1:$P$1,0),FALSE)</f>
        <v>1</v>
      </c>
      <c r="L6361" s="82">
        <f t="shared" si="299"/>
        <v>71.97927</v>
      </c>
      <c r="M6361" s="82">
        <f>((E6361/$F$1)*VLOOKUP(N6361,Currecny_M!$A$1:$P$10,MATCH(Database!C6361,Currecny_M!$A$1:$P$1,0),FALSE))/VLOOKUP('Cover page'!$B$6,Currecny_M!$A$1:$P$10,MATCH(Database!C6361,Currecny_M!$A$1:$P$1,0),FALSE)</f>
        <v>71.97927</v>
      </c>
      <c r="N6361" s="6" t="str">
        <f>VLOOKUP(B6361,Master!$A$2:$C$11,3,FALSE)</f>
        <v>Thai</v>
      </c>
      <c r="O6361" s="6" t="str">
        <f>VLOOKUP(B6361,Master!$A$2:$C$11,2,FALSE)</f>
        <v>Asia</v>
      </c>
      <c r="Q6361" s="39" t="str">
        <f>VLOOKUP(D6361,GL_Master!$A$1:$D$80,2,FALSE)</f>
        <v>BS</v>
      </c>
      <c r="R6361" s="39" t="str">
        <f>VLOOKUP(D6361,GL_Master!$A$1:$D$80,3,FALSE)</f>
        <v>Other Current Assets</v>
      </c>
      <c r="S6361" s="39" t="str">
        <f>VLOOKUP(D6361,GL_Master!$A$1:$D$80,4,FALSE)</f>
        <v>Security deposits ( Unsecured, considered good)</v>
      </c>
    </row>
    <row r="6362" spans="1:19" x14ac:dyDescent="0.25">
      <c r="A6362" s="39" t="s">
        <v>262</v>
      </c>
      <c r="B6362" s="39" t="s">
        <v>43</v>
      </c>
      <c r="C6362" s="7">
        <v>44166</v>
      </c>
      <c r="D6362" s="39" t="s">
        <v>246</v>
      </c>
      <c r="E6362" s="39">
        <v>-3554977</v>
      </c>
      <c r="F6362" s="82">
        <f t="shared" si="297"/>
        <v>-3554.9769999999999</v>
      </c>
      <c r="G6362" s="39">
        <f>VLOOKUP(N6362,Currecny_M!$A$1:$P$10,2,FALSE)</f>
        <v>2.35</v>
      </c>
      <c r="H6362" s="39">
        <f>MATCH(C6362,Currecny_M!$A$1:$P$1,0)</f>
        <v>10</v>
      </c>
      <c r="I6362" s="39">
        <f>VLOOKUP(N6362,Currecny_M!$A$1:$P$10,MATCH(Database!C6362,Currecny_M!$A$1:$P$1,0),FALSE)</f>
        <v>2.5099999999999998</v>
      </c>
      <c r="J6362" s="82">
        <f t="shared" si="298"/>
        <v>-8922.9922699999988</v>
      </c>
      <c r="K6362" s="39">
        <f>VLOOKUP('Cover page'!$B$6,Currecny_M!$A$1:$P$10,MATCH(Database!C6362,Currecny_M!$A$1:$P$1,0),FALSE)</f>
        <v>1</v>
      </c>
      <c r="L6362" s="82">
        <f t="shared" si="299"/>
        <v>-8922.9922699999988</v>
      </c>
      <c r="M6362" s="82">
        <f>((E6362/$F$1)*VLOOKUP(N6362,Currecny_M!$A$1:$P$10,MATCH(Database!C6362,Currecny_M!$A$1:$P$1,0),FALSE))/VLOOKUP('Cover page'!$B$6,Currecny_M!$A$1:$P$10,MATCH(Database!C6362,Currecny_M!$A$1:$P$1,0),FALSE)</f>
        <v>-8922.9922699999988</v>
      </c>
      <c r="N6362" s="6" t="str">
        <f>VLOOKUP(B6362,Master!$A$2:$C$11,3,FALSE)</f>
        <v>Thai</v>
      </c>
      <c r="O6362" s="6" t="str">
        <f>VLOOKUP(B6362,Master!$A$2:$C$11,2,FALSE)</f>
        <v>Asia</v>
      </c>
      <c r="Q6362" s="39" t="str">
        <f>VLOOKUP(D6362,GL_Master!$A$1:$D$80,2,FALSE)</f>
        <v>PL</v>
      </c>
      <c r="R6362" s="39" t="str">
        <f>VLOOKUP(D6362,GL_Master!$A$1:$D$80,3,FALSE)</f>
        <v>Revenue from Operations</v>
      </c>
      <c r="S6362" s="39" t="str">
        <f>VLOOKUP(D6362,GL_Master!$A$1:$D$80,4,FALSE)</f>
        <v>Contract revenue</v>
      </c>
    </row>
    <row r="6363" spans="1:19" x14ac:dyDescent="0.25">
      <c r="A6363" s="39" t="s">
        <v>262</v>
      </c>
      <c r="B6363" s="39" t="s">
        <v>43</v>
      </c>
      <c r="C6363" s="7">
        <v>44166</v>
      </c>
      <c r="D6363" s="39" t="s">
        <v>134</v>
      </c>
      <c r="E6363" s="39">
        <v>-27299</v>
      </c>
      <c r="F6363" s="82">
        <f t="shared" si="297"/>
        <v>-27.298999999999999</v>
      </c>
      <c r="G6363" s="39">
        <f>VLOOKUP(N6363,Currecny_M!$A$1:$P$10,2,FALSE)</f>
        <v>2.35</v>
      </c>
      <c r="H6363" s="39">
        <f>MATCH(C6363,Currecny_M!$A$1:$P$1,0)</f>
        <v>10</v>
      </c>
      <c r="I6363" s="39">
        <f>VLOOKUP(N6363,Currecny_M!$A$1:$P$10,MATCH(Database!C6363,Currecny_M!$A$1:$P$1,0),FALSE)</f>
        <v>2.5099999999999998</v>
      </c>
      <c r="J6363" s="82">
        <f t="shared" si="298"/>
        <v>-68.520489999999995</v>
      </c>
      <c r="K6363" s="39">
        <f>VLOOKUP('Cover page'!$B$6,Currecny_M!$A$1:$P$10,MATCH(Database!C6363,Currecny_M!$A$1:$P$1,0),FALSE)</f>
        <v>1</v>
      </c>
      <c r="L6363" s="82">
        <f t="shared" si="299"/>
        <v>-68.520489999999995</v>
      </c>
      <c r="M6363" s="82">
        <f>((E6363/$F$1)*VLOOKUP(N6363,Currecny_M!$A$1:$P$10,MATCH(Database!C6363,Currecny_M!$A$1:$P$1,0),FALSE))/VLOOKUP('Cover page'!$B$6,Currecny_M!$A$1:$P$10,MATCH(Database!C6363,Currecny_M!$A$1:$P$1,0),FALSE)</f>
        <v>-68.520489999999995</v>
      </c>
      <c r="N6363" s="6" t="str">
        <f>VLOOKUP(B6363,Master!$A$2:$C$11,3,FALSE)</f>
        <v>Thai</v>
      </c>
      <c r="O6363" s="6" t="str">
        <f>VLOOKUP(B6363,Master!$A$2:$C$11,2,FALSE)</f>
        <v>Asia</v>
      </c>
      <c r="Q6363" s="39" t="str">
        <f>VLOOKUP(D6363,GL_Master!$A$1:$D$80,2,FALSE)</f>
        <v>PL</v>
      </c>
      <c r="R6363" s="39" t="str">
        <f>VLOOKUP(D6363,GL_Master!$A$1:$D$80,3,FALSE)</f>
        <v>Other Income</v>
      </c>
      <c r="S6363" s="39" t="str">
        <f>VLOOKUP(D6363,GL_Master!$A$1:$D$80,4,FALSE)</f>
        <v>Other Income</v>
      </c>
    </row>
    <row r="6364" spans="1:19" x14ac:dyDescent="0.25">
      <c r="A6364" s="39" t="s">
        <v>262</v>
      </c>
      <c r="B6364" s="39" t="s">
        <v>43</v>
      </c>
      <c r="C6364" s="7">
        <v>44166</v>
      </c>
      <c r="D6364" s="39" t="s">
        <v>86</v>
      </c>
      <c r="E6364" s="39">
        <v>1639</v>
      </c>
      <c r="F6364" s="82">
        <f t="shared" si="297"/>
        <v>1.639</v>
      </c>
      <c r="G6364" s="39">
        <f>VLOOKUP(N6364,Currecny_M!$A$1:$P$10,2,FALSE)</f>
        <v>2.35</v>
      </c>
      <c r="H6364" s="39">
        <f>MATCH(C6364,Currecny_M!$A$1:$P$1,0)</f>
        <v>10</v>
      </c>
      <c r="I6364" s="39">
        <f>VLOOKUP(N6364,Currecny_M!$A$1:$P$10,MATCH(Database!C6364,Currecny_M!$A$1:$P$1,0),FALSE)</f>
        <v>2.5099999999999998</v>
      </c>
      <c r="J6364" s="82">
        <f t="shared" si="298"/>
        <v>4.1138899999999996</v>
      </c>
      <c r="K6364" s="39">
        <f>VLOOKUP('Cover page'!$B$6,Currecny_M!$A$1:$P$10,MATCH(Database!C6364,Currecny_M!$A$1:$P$1,0),FALSE)</f>
        <v>1</v>
      </c>
      <c r="L6364" s="82">
        <f t="shared" si="299"/>
        <v>4.1138899999999996</v>
      </c>
      <c r="M6364" s="82">
        <f>((E6364/$F$1)*VLOOKUP(N6364,Currecny_M!$A$1:$P$10,MATCH(Database!C6364,Currecny_M!$A$1:$P$1,0),FALSE))/VLOOKUP('Cover page'!$B$6,Currecny_M!$A$1:$P$10,MATCH(Database!C6364,Currecny_M!$A$1:$P$1,0),FALSE)</f>
        <v>4.1138899999999996</v>
      </c>
      <c r="N6364" s="6" t="str">
        <f>VLOOKUP(B6364,Master!$A$2:$C$11,3,FALSE)</f>
        <v>Thai</v>
      </c>
      <c r="O6364" s="6" t="str">
        <f>VLOOKUP(B6364,Master!$A$2:$C$11,2,FALSE)</f>
        <v>Asia</v>
      </c>
      <c r="Q6364" s="39" t="str">
        <f>VLOOKUP(D6364,GL_Master!$A$1:$D$80,2,FALSE)</f>
        <v>PL</v>
      </c>
      <c r="R6364" s="39" t="str">
        <f>VLOOKUP(D6364,GL_Master!$A$1:$D$80,3,FALSE)</f>
        <v>COGS</v>
      </c>
      <c r="S6364" s="39" t="str">
        <f>VLOOKUP(D6364,GL_Master!$A$1:$D$80,4,FALSE)</f>
        <v>Purchase of other traded goods</v>
      </c>
    </row>
    <row r="6365" spans="1:19" x14ac:dyDescent="0.25">
      <c r="A6365" s="39" t="s">
        <v>262</v>
      </c>
      <c r="B6365" s="39" t="s">
        <v>43</v>
      </c>
      <c r="C6365" s="7">
        <v>44166</v>
      </c>
      <c r="D6365" s="39" t="s">
        <v>87</v>
      </c>
      <c r="E6365" s="39">
        <v>797</v>
      </c>
      <c r="F6365" s="82">
        <f t="shared" si="297"/>
        <v>0.79700000000000004</v>
      </c>
      <c r="G6365" s="39">
        <f>VLOOKUP(N6365,Currecny_M!$A$1:$P$10,2,FALSE)</f>
        <v>2.35</v>
      </c>
      <c r="H6365" s="39">
        <f>MATCH(C6365,Currecny_M!$A$1:$P$1,0)</f>
        <v>10</v>
      </c>
      <c r="I6365" s="39">
        <f>VLOOKUP(N6365,Currecny_M!$A$1:$P$10,MATCH(Database!C6365,Currecny_M!$A$1:$P$1,0),FALSE)</f>
        <v>2.5099999999999998</v>
      </c>
      <c r="J6365" s="82">
        <f t="shared" si="298"/>
        <v>2.00047</v>
      </c>
      <c r="K6365" s="39">
        <f>VLOOKUP('Cover page'!$B$6,Currecny_M!$A$1:$P$10,MATCH(Database!C6365,Currecny_M!$A$1:$P$1,0),FALSE)</f>
        <v>1</v>
      </c>
      <c r="L6365" s="82">
        <f t="shared" si="299"/>
        <v>2.00047</v>
      </c>
      <c r="M6365" s="82">
        <f>((E6365/$F$1)*VLOOKUP(N6365,Currecny_M!$A$1:$P$10,MATCH(Database!C6365,Currecny_M!$A$1:$P$1,0),FALSE))/VLOOKUP('Cover page'!$B$6,Currecny_M!$A$1:$P$10,MATCH(Database!C6365,Currecny_M!$A$1:$P$1,0),FALSE)</f>
        <v>2.00047</v>
      </c>
      <c r="N6365" s="6" t="str">
        <f>VLOOKUP(B6365,Master!$A$2:$C$11,3,FALSE)</f>
        <v>Thai</v>
      </c>
      <c r="O6365" s="6" t="str">
        <f>VLOOKUP(B6365,Master!$A$2:$C$11,2,FALSE)</f>
        <v>Asia</v>
      </c>
      <c r="Q6365" s="39" t="str">
        <f>VLOOKUP(D6365,GL_Master!$A$1:$D$80,2,FALSE)</f>
        <v>PL</v>
      </c>
      <c r="R6365" s="39" t="str">
        <f>VLOOKUP(D6365,GL_Master!$A$1:$D$80,3,FALSE)</f>
        <v>COGS</v>
      </c>
      <c r="S6365" s="39" t="str">
        <f>VLOOKUP(D6365,GL_Master!$A$1:$D$80,4,FALSE)</f>
        <v>Civil, Installation, Commissioning and Other miscellaneous expenses</v>
      </c>
    </row>
    <row r="6366" spans="1:19" x14ac:dyDescent="0.25">
      <c r="A6366" s="39" t="s">
        <v>262</v>
      </c>
      <c r="B6366" s="39" t="s">
        <v>43</v>
      </c>
      <c r="C6366" s="7">
        <v>44166</v>
      </c>
      <c r="D6366" s="39" t="s">
        <v>88</v>
      </c>
      <c r="E6366" s="39">
        <v>2528</v>
      </c>
      <c r="F6366" s="82">
        <f t="shared" si="297"/>
        <v>2.528</v>
      </c>
      <c r="G6366" s="39">
        <f>VLOOKUP(N6366,Currecny_M!$A$1:$P$10,2,FALSE)</f>
        <v>2.35</v>
      </c>
      <c r="H6366" s="39">
        <f>MATCH(C6366,Currecny_M!$A$1:$P$1,0)</f>
        <v>10</v>
      </c>
      <c r="I6366" s="39">
        <f>VLOOKUP(N6366,Currecny_M!$A$1:$P$10,MATCH(Database!C6366,Currecny_M!$A$1:$P$1,0),FALSE)</f>
        <v>2.5099999999999998</v>
      </c>
      <c r="J6366" s="82">
        <f t="shared" si="298"/>
        <v>6.3452799999999998</v>
      </c>
      <c r="K6366" s="39">
        <f>VLOOKUP('Cover page'!$B$6,Currecny_M!$A$1:$P$10,MATCH(Database!C6366,Currecny_M!$A$1:$P$1,0),FALSE)</f>
        <v>1</v>
      </c>
      <c r="L6366" s="82">
        <f t="shared" si="299"/>
        <v>6.3452799999999998</v>
      </c>
      <c r="M6366" s="82">
        <f>((E6366/$F$1)*VLOOKUP(N6366,Currecny_M!$A$1:$P$10,MATCH(Database!C6366,Currecny_M!$A$1:$P$1,0),FALSE))/VLOOKUP('Cover page'!$B$6,Currecny_M!$A$1:$P$10,MATCH(Database!C6366,Currecny_M!$A$1:$P$1,0),FALSE)</f>
        <v>6.3452799999999998</v>
      </c>
      <c r="N6366" s="6" t="str">
        <f>VLOOKUP(B6366,Master!$A$2:$C$11,3,FALSE)</f>
        <v>Thai</v>
      </c>
      <c r="O6366" s="6" t="str">
        <f>VLOOKUP(B6366,Master!$A$2:$C$11,2,FALSE)</f>
        <v>Asia</v>
      </c>
      <c r="Q6366" s="39" t="str">
        <f>VLOOKUP(D6366,GL_Master!$A$1:$D$80,2,FALSE)</f>
        <v>PL</v>
      </c>
      <c r="R6366" s="39" t="str">
        <f>VLOOKUP(D6366,GL_Master!$A$1:$D$80,3,FALSE)</f>
        <v>COGS</v>
      </c>
      <c r="S6366" s="39" t="str">
        <f>VLOOKUP(D6366,GL_Master!$A$1:$D$80,4,FALSE)</f>
        <v>Civil, Installation, Commissioning and Other miscellaneous expenses</v>
      </c>
    </row>
    <row r="6367" spans="1:19" x14ac:dyDescent="0.25">
      <c r="A6367" s="39" t="s">
        <v>262</v>
      </c>
      <c r="B6367" s="39" t="s">
        <v>43</v>
      </c>
      <c r="C6367" s="7">
        <v>44166</v>
      </c>
      <c r="D6367" s="39" t="s">
        <v>89</v>
      </c>
      <c r="E6367" s="39">
        <v>4871</v>
      </c>
      <c r="F6367" s="82">
        <f t="shared" si="297"/>
        <v>4.8710000000000004</v>
      </c>
      <c r="G6367" s="39">
        <f>VLOOKUP(N6367,Currecny_M!$A$1:$P$10,2,FALSE)</f>
        <v>2.35</v>
      </c>
      <c r="H6367" s="39">
        <f>MATCH(C6367,Currecny_M!$A$1:$P$1,0)</f>
        <v>10</v>
      </c>
      <c r="I6367" s="39">
        <f>VLOOKUP(N6367,Currecny_M!$A$1:$P$10,MATCH(Database!C6367,Currecny_M!$A$1:$P$1,0),FALSE)</f>
        <v>2.5099999999999998</v>
      </c>
      <c r="J6367" s="82">
        <f t="shared" si="298"/>
        <v>12.22621</v>
      </c>
      <c r="K6367" s="39">
        <f>VLOOKUP('Cover page'!$B$6,Currecny_M!$A$1:$P$10,MATCH(Database!C6367,Currecny_M!$A$1:$P$1,0),FALSE)</f>
        <v>1</v>
      </c>
      <c r="L6367" s="82">
        <f t="shared" si="299"/>
        <v>12.22621</v>
      </c>
      <c r="M6367" s="82">
        <f>((E6367/$F$1)*VLOOKUP(N6367,Currecny_M!$A$1:$P$10,MATCH(Database!C6367,Currecny_M!$A$1:$P$1,0),FALSE))/VLOOKUP('Cover page'!$B$6,Currecny_M!$A$1:$P$10,MATCH(Database!C6367,Currecny_M!$A$1:$P$1,0),FALSE)</f>
        <v>12.22621</v>
      </c>
      <c r="N6367" s="6" t="str">
        <f>VLOOKUP(B6367,Master!$A$2:$C$11,3,FALSE)</f>
        <v>Thai</v>
      </c>
      <c r="O6367" s="6" t="str">
        <f>VLOOKUP(B6367,Master!$A$2:$C$11,2,FALSE)</f>
        <v>Asia</v>
      </c>
      <c r="Q6367" s="39" t="str">
        <f>VLOOKUP(D6367,GL_Master!$A$1:$D$80,2,FALSE)</f>
        <v>PL</v>
      </c>
      <c r="R6367" s="39" t="str">
        <f>VLOOKUP(D6367,GL_Master!$A$1:$D$80,3,FALSE)</f>
        <v>COGS</v>
      </c>
      <c r="S6367" s="39" t="str">
        <f>VLOOKUP(D6367,GL_Master!$A$1:$D$80,4,FALSE)</f>
        <v>project Expenses</v>
      </c>
    </row>
    <row r="6368" spans="1:19" x14ac:dyDescent="0.25">
      <c r="A6368" s="39" t="s">
        <v>262</v>
      </c>
      <c r="B6368" s="39" t="s">
        <v>43</v>
      </c>
      <c r="C6368" s="7">
        <v>44166</v>
      </c>
      <c r="D6368" s="39" t="s">
        <v>90</v>
      </c>
      <c r="E6368" s="39">
        <v>1654</v>
      </c>
      <c r="F6368" s="82">
        <f t="shared" si="297"/>
        <v>1.6539999999999999</v>
      </c>
      <c r="G6368" s="39">
        <f>VLOOKUP(N6368,Currecny_M!$A$1:$P$10,2,FALSE)</f>
        <v>2.35</v>
      </c>
      <c r="H6368" s="39">
        <f>MATCH(C6368,Currecny_M!$A$1:$P$1,0)</f>
        <v>10</v>
      </c>
      <c r="I6368" s="39">
        <f>VLOOKUP(N6368,Currecny_M!$A$1:$P$10,MATCH(Database!C6368,Currecny_M!$A$1:$P$1,0),FALSE)</f>
        <v>2.5099999999999998</v>
      </c>
      <c r="J6368" s="82">
        <f t="shared" si="298"/>
        <v>4.1515399999999998</v>
      </c>
      <c r="K6368" s="39">
        <f>VLOOKUP('Cover page'!$B$6,Currecny_M!$A$1:$P$10,MATCH(Database!C6368,Currecny_M!$A$1:$P$1,0),FALSE)</f>
        <v>1</v>
      </c>
      <c r="L6368" s="82">
        <f t="shared" si="299"/>
        <v>4.1515399999999998</v>
      </c>
      <c r="M6368" s="82">
        <f>((E6368/$F$1)*VLOOKUP(N6368,Currecny_M!$A$1:$P$10,MATCH(Database!C6368,Currecny_M!$A$1:$P$1,0),FALSE))/VLOOKUP('Cover page'!$B$6,Currecny_M!$A$1:$P$10,MATCH(Database!C6368,Currecny_M!$A$1:$P$1,0),FALSE)</f>
        <v>4.1515399999999998</v>
      </c>
      <c r="N6368" s="6" t="str">
        <f>VLOOKUP(B6368,Master!$A$2:$C$11,3,FALSE)</f>
        <v>Thai</v>
      </c>
      <c r="O6368" s="6" t="str">
        <f>VLOOKUP(B6368,Master!$A$2:$C$11,2,FALSE)</f>
        <v>Asia</v>
      </c>
      <c r="Q6368" s="39" t="str">
        <f>VLOOKUP(D6368,GL_Master!$A$1:$D$80,2,FALSE)</f>
        <v>PL</v>
      </c>
      <c r="R6368" s="39" t="str">
        <f>VLOOKUP(D6368,GL_Master!$A$1:$D$80,3,FALSE)</f>
        <v>Office utility</v>
      </c>
      <c r="S6368" s="39" t="str">
        <f>VLOOKUP(D6368,GL_Master!$A$1:$D$80,4,FALSE)</f>
        <v>Electricity Expenses</v>
      </c>
    </row>
    <row r="6369" spans="1:19" x14ac:dyDescent="0.25">
      <c r="A6369" s="39" t="s">
        <v>262</v>
      </c>
      <c r="B6369" s="39" t="s">
        <v>43</v>
      </c>
      <c r="C6369" s="7">
        <v>44166</v>
      </c>
      <c r="D6369" s="39" t="s">
        <v>91</v>
      </c>
      <c r="E6369" s="39">
        <v>3217</v>
      </c>
      <c r="F6369" s="82">
        <f t="shared" si="297"/>
        <v>3.2170000000000001</v>
      </c>
      <c r="G6369" s="39">
        <f>VLOOKUP(N6369,Currecny_M!$A$1:$P$10,2,FALSE)</f>
        <v>2.35</v>
      </c>
      <c r="H6369" s="39">
        <f>MATCH(C6369,Currecny_M!$A$1:$P$1,0)</f>
        <v>10</v>
      </c>
      <c r="I6369" s="39">
        <f>VLOOKUP(N6369,Currecny_M!$A$1:$P$10,MATCH(Database!C6369,Currecny_M!$A$1:$P$1,0),FALSE)</f>
        <v>2.5099999999999998</v>
      </c>
      <c r="J6369" s="82">
        <f t="shared" si="298"/>
        <v>8.0746699999999993</v>
      </c>
      <c r="K6369" s="39">
        <f>VLOOKUP('Cover page'!$B$6,Currecny_M!$A$1:$P$10,MATCH(Database!C6369,Currecny_M!$A$1:$P$1,0),FALSE)</f>
        <v>1</v>
      </c>
      <c r="L6369" s="82">
        <f t="shared" si="299"/>
        <v>8.0746699999999993</v>
      </c>
      <c r="M6369" s="82">
        <f>((E6369/$F$1)*VLOOKUP(N6369,Currecny_M!$A$1:$P$10,MATCH(Database!C6369,Currecny_M!$A$1:$P$1,0),FALSE))/VLOOKUP('Cover page'!$B$6,Currecny_M!$A$1:$P$10,MATCH(Database!C6369,Currecny_M!$A$1:$P$1,0),FALSE)</f>
        <v>8.0746699999999993</v>
      </c>
      <c r="N6369" s="6" t="str">
        <f>VLOOKUP(B6369,Master!$A$2:$C$11,3,FALSE)</f>
        <v>Thai</v>
      </c>
      <c r="O6369" s="6" t="str">
        <f>VLOOKUP(B6369,Master!$A$2:$C$11,2,FALSE)</f>
        <v>Asia</v>
      </c>
      <c r="Q6369" s="39" t="str">
        <f>VLOOKUP(D6369,GL_Master!$A$1:$D$80,2,FALSE)</f>
        <v>PL</v>
      </c>
      <c r="R6369" s="39" t="str">
        <f>VLOOKUP(D6369,GL_Master!$A$1:$D$80,3,FALSE)</f>
        <v>Misc. expenses</v>
      </c>
      <c r="S6369" s="39" t="str">
        <f>VLOOKUP(D6369,GL_Master!$A$1:$D$80,4,FALSE)</f>
        <v>Repair &amp; Maintenance</v>
      </c>
    </row>
    <row r="6370" spans="1:19" x14ac:dyDescent="0.25">
      <c r="A6370" s="39" t="s">
        <v>262</v>
      </c>
      <c r="B6370" s="39" t="s">
        <v>43</v>
      </c>
      <c r="C6370" s="7">
        <v>44166</v>
      </c>
      <c r="D6370" s="39" t="s">
        <v>92</v>
      </c>
      <c r="E6370" s="39">
        <v>2321</v>
      </c>
      <c r="F6370" s="82">
        <f t="shared" si="297"/>
        <v>2.3210000000000002</v>
      </c>
      <c r="G6370" s="39">
        <f>VLOOKUP(N6370,Currecny_M!$A$1:$P$10,2,FALSE)</f>
        <v>2.35</v>
      </c>
      <c r="H6370" s="39">
        <f>MATCH(C6370,Currecny_M!$A$1:$P$1,0)</f>
        <v>10</v>
      </c>
      <c r="I6370" s="39">
        <f>VLOOKUP(N6370,Currecny_M!$A$1:$P$10,MATCH(Database!C6370,Currecny_M!$A$1:$P$1,0),FALSE)</f>
        <v>2.5099999999999998</v>
      </c>
      <c r="J6370" s="82">
        <f t="shared" si="298"/>
        <v>5.8257099999999999</v>
      </c>
      <c r="K6370" s="39">
        <f>VLOOKUP('Cover page'!$B$6,Currecny_M!$A$1:$P$10,MATCH(Database!C6370,Currecny_M!$A$1:$P$1,0),FALSE)</f>
        <v>1</v>
      </c>
      <c r="L6370" s="82">
        <f t="shared" si="299"/>
        <v>5.8257099999999999</v>
      </c>
      <c r="M6370" s="82">
        <f>((E6370/$F$1)*VLOOKUP(N6370,Currecny_M!$A$1:$P$10,MATCH(Database!C6370,Currecny_M!$A$1:$P$1,0),FALSE))/VLOOKUP('Cover page'!$B$6,Currecny_M!$A$1:$P$10,MATCH(Database!C6370,Currecny_M!$A$1:$P$1,0),FALSE)</f>
        <v>5.8257099999999999</v>
      </c>
      <c r="N6370" s="6" t="str">
        <f>VLOOKUP(B6370,Master!$A$2:$C$11,3,FALSE)</f>
        <v>Thai</v>
      </c>
      <c r="O6370" s="6" t="str">
        <f>VLOOKUP(B6370,Master!$A$2:$C$11,2,FALSE)</f>
        <v>Asia</v>
      </c>
      <c r="Q6370" s="39" t="str">
        <f>VLOOKUP(D6370,GL_Master!$A$1:$D$80,2,FALSE)</f>
        <v>PL</v>
      </c>
      <c r="R6370" s="39" t="str">
        <f>VLOOKUP(D6370,GL_Master!$A$1:$D$80,3,FALSE)</f>
        <v>Misc. expenses</v>
      </c>
      <c r="S6370" s="39" t="str">
        <f>VLOOKUP(D6370,GL_Master!$A$1:$D$80,4,FALSE)</f>
        <v>Repair &amp; Maintenance</v>
      </c>
    </row>
    <row r="6371" spans="1:19" x14ac:dyDescent="0.25">
      <c r="A6371" s="39" t="s">
        <v>262</v>
      </c>
      <c r="B6371" s="39" t="s">
        <v>43</v>
      </c>
      <c r="C6371" s="7">
        <v>44166</v>
      </c>
      <c r="D6371" s="39" t="s">
        <v>93</v>
      </c>
      <c r="E6371" s="39">
        <v>27077</v>
      </c>
      <c r="F6371" s="82">
        <f t="shared" si="297"/>
        <v>27.077000000000002</v>
      </c>
      <c r="G6371" s="39">
        <f>VLOOKUP(N6371,Currecny_M!$A$1:$P$10,2,FALSE)</f>
        <v>2.35</v>
      </c>
      <c r="H6371" s="39">
        <f>MATCH(C6371,Currecny_M!$A$1:$P$1,0)</f>
        <v>10</v>
      </c>
      <c r="I6371" s="39">
        <f>VLOOKUP(N6371,Currecny_M!$A$1:$P$10,MATCH(Database!C6371,Currecny_M!$A$1:$P$1,0),FALSE)</f>
        <v>2.5099999999999998</v>
      </c>
      <c r="J6371" s="82">
        <f t="shared" si="298"/>
        <v>67.963269999999994</v>
      </c>
      <c r="K6371" s="39">
        <f>VLOOKUP('Cover page'!$B$6,Currecny_M!$A$1:$P$10,MATCH(Database!C6371,Currecny_M!$A$1:$P$1,0),FALSE)</f>
        <v>1</v>
      </c>
      <c r="L6371" s="82">
        <f t="shared" si="299"/>
        <v>67.963269999999994</v>
      </c>
      <c r="M6371" s="82">
        <f>((E6371/$F$1)*VLOOKUP(N6371,Currecny_M!$A$1:$P$10,MATCH(Database!C6371,Currecny_M!$A$1:$P$1,0),FALSE))/VLOOKUP('Cover page'!$B$6,Currecny_M!$A$1:$P$10,MATCH(Database!C6371,Currecny_M!$A$1:$P$1,0),FALSE)</f>
        <v>67.963269999999994</v>
      </c>
      <c r="N6371" s="6" t="str">
        <f>VLOOKUP(B6371,Master!$A$2:$C$11,3,FALSE)</f>
        <v>Thai</v>
      </c>
      <c r="O6371" s="6" t="str">
        <f>VLOOKUP(B6371,Master!$A$2:$C$11,2,FALSE)</f>
        <v>Asia</v>
      </c>
      <c r="Q6371" s="39" t="str">
        <f>VLOOKUP(D6371,GL_Master!$A$1:$D$80,2,FALSE)</f>
        <v>PL</v>
      </c>
      <c r="R6371" s="39" t="str">
        <f>VLOOKUP(D6371,GL_Master!$A$1:$D$80,3,FALSE)</f>
        <v>Salary wages &amp; benefits</v>
      </c>
      <c r="S6371" s="39" t="str">
        <f>VLOOKUP(D6371,GL_Master!$A$1:$D$80,4,FALSE)</f>
        <v>Employee benefits expense</v>
      </c>
    </row>
    <row r="6372" spans="1:19" x14ac:dyDescent="0.25">
      <c r="A6372" s="39" t="s">
        <v>262</v>
      </c>
      <c r="B6372" s="39" t="s">
        <v>43</v>
      </c>
      <c r="C6372" s="7">
        <v>44166</v>
      </c>
      <c r="D6372" s="39" t="s">
        <v>33</v>
      </c>
      <c r="E6372" s="39">
        <v>835</v>
      </c>
      <c r="F6372" s="82">
        <f t="shared" si="297"/>
        <v>0.83499999999999996</v>
      </c>
      <c r="G6372" s="39">
        <f>VLOOKUP(N6372,Currecny_M!$A$1:$P$10,2,FALSE)</f>
        <v>2.35</v>
      </c>
      <c r="H6372" s="39">
        <f>MATCH(C6372,Currecny_M!$A$1:$P$1,0)</f>
        <v>10</v>
      </c>
      <c r="I6372" s="39">
        <f>VLOOKUP(N6372,Currecny_M!$A$1:$P$10,MATCH(Database!C6372,Currecny_M!$A$1:$P$1,0),FALSE)</f>
        <v>2.5099999999999998</v>
      </c>
      <c r="J6372" s="82">
        <f t="shared" si="298"/>
        <v>2.0958499999999995</v>
      </c>
      <c r="K6372" s="39">
        <f>VLOOKUP('Cover page'!$B$6,Currecny_M!$A$1:$P$10,MATCH(Database!C6372,Currecny_M!$A$1:$P$1,0),FALSE)</f>
        <v>1</v>
      </c>
      <c r="L6372" s="82">
        <f t="shared" si="299"/>
        <v>2.0958499999999995</v>
      </c>
      <c r="M6372" s="82">
        <f>((E6372/$F$1)*VLOOKUP(N6372,Currecny_M!$A$1:$P$10,MATCH(Database!C6372,Currecny_M!$A$1:$P$1,0),FALSE))/VLOOKUP('Cover page'!$B$6,Currecny_M!$A$1:$P$10,MATCH(Database!C6372,Currecny_M!$A$1:$P$1,0),FALSE)</f>
        <v>2.0958499999999995</v>
      </c>
      <c r="N6372" s="6" t="str">
        <f>VLOOKUP(B6372,Master!$A$2:$C$11,3,FALSE)</f>
        <v>Thai</v>
      </c>
      <c r="O6372" s="6" t="str">
        <f>VLOOKUP(B6372,Master!$A$2:$C$11,2,FALSE)</f>
        <v>Asia</v>
      </c>
      <c r="Q6372" s="39" t="str">
        <f>VLOOKUP(D6372,GL_Master!$A$1:$D$80,2,FALSE)</f>
        <v>PL</v>
      </c>
      <c r="R6372" s="39" t="str">
        <f>VLOOKUP(D6372,GL_Master!$A$1:$D$80,3,FALSE)</f>
        <v>Staff welfare expenses</v>
      </c>
      <c r="S6372" s="39" t="str">
        <f>VLOOKUP(D6372,GL_Master!$A$1:$D$80,4,FALSE)</f>
        <v>Other staff welfare</v>
      </c>
    </row>
    <row r="6373" spans="1:19" x14ac:dyDescent="0.25">
      <c r="A6373" s="39" t="s">
        <v>262</v>
      </c>
      <c r="B6373" s="39" t="s">
        <v>43</v>
      </c>
      <c r="C6373" s="7">
        <v>44166</v>
      </c>
      <c r="D6373" s="39" t="s">
        <v>94</v>
      </c>
      <c r="E6373" s="39">
        <v>4780</v>
      </c>
      <c r="F6373" s="82">
        <f t="shared" si="297"/>
        <v>4.78</v>
      </c>
      <c r="G6373" s="39">
        <f>VLOOKUP(N6373,Currecny_M!$A$1:$P$10,2,FALSE)</f>
        <v>2.35</v>
      </c>
      <c r="H6373" s="39">
        <f>MATCH(C6373,Currecny_M!$A$1:$P$1,0)</f>
        <v>10</v>
      </c>
      <c r="I6373" s="39">
        <f>VLOOKUP(N6373,Currecny_M!$A$1:$P$10,MATCH(Database!C6373,Currecny_M!$A$1:$P$1,0),FALSE)</f>
        <v>2.5099999999999998</v>
      </c>
      <c r="J6373" s="82">
        <f t="shared" si="298"/>
        <v>11.9978</v>
      </c>
      <c r="K6373" s="39">
        <f>VLOOKUP('Cover page'!$B$6,Currecny_M!$A$1:$P$10,MATCH(Database!C6373,Currecny_M!$A$1:$P$1,0),FALSE)</f>
        <v>1</v>
      </c>
      <c r="L6373" s="82">
        <f t="shared" si="299"/>
        <v>11.9978</v>
      </c>
      <c r="M6373" s="82">
        <f>((E6373/$F$1)*VLOOKUP(N6373,Currecny_M!$A$1:$P$10,MATCH(Database!C6373,Currecny_M!$A$1:$P$1,0),FALSE))/VLOOKUP('Cover page'!$B$6,Currecny_M!$A$1:$P$10,MATCH(Database!C6373,Currecny_M!$A$1:$P$1,0),FALSE)</f>
        <v>11.9978</v>
      </c>
      <c r="N6373" s="6" t="str">
        <f>VLOOKUP(B6373,Master!$A$2:$C$11,3,FALSE)</f>
        <v>Thai</v>
      </c>
      <c r="O6373" s="6" t="str">
        <f>VLOOKUP(B6373,Master!$A$2:$C$11,2,FALSE)</f>
        <v>Asia</v>
      </c>
      <c r="Q6373" s="39" t="str">
        <f>VLOOKUP(D6373,GL_Master!$A$1:$D$80,2,FALSE)</f>
        <v>PL</v>
      </c>
      <c r="R6373" s="39" t="str">
        <f>VLOOKUP(D6373,GL_Master!$A$1:$D$80,3,FALSE)</f>
        <v xml:space="preserve">Gratuity expenses </v>
      </c>
      <c r="S6373" s="39" t="str">
        <f>VLOOKUP(D6373,GL_Master!$A$1:$D$80,4,FALSE)</f>
        <v>Gratuity</v>
      </c>
    </row>
    <row r="6374" spans="1:19" x14ac:dyDescent="0.25">
      <c r="A6374" s="39" t="s">
        <v>262</v>
      </c>
      <c r="B6374" s="39" t="s">
        <v>43</v>
      </c>
      <c r="C6374" s="7">
        <v>44166</v>
      </c>
      <c r="D6374" s="39" t="s">
        <v>95</v>
      </c>
      <c r="E6374" s="39">
        <v>1593</v>
      </c>
      <c r="F6374" s="82">
        <f t="shared" si="297"/>
        <v>1.593</v>
      </c>
      <c r="G6374" s="39">
        <f>VLOOKUP(N6374,Currecny_M!$A$1:$P$10,2,FALSE)</f>
        <v>2.35</v>
      </c>
      <c r="H6374" s="39">
        <f>MATCH(C6374,Currecny_M!$A$1:$P$1,0)</f>
        <v>10</v>
      </c>
      <c r="I6374" s="39">
        <f>VLOOKUP(N6374,Currecny_M!$A$1:$P$10,MATCH(Database!C6374,Currecny_M!$A$1:$P$1,0),FALSE)</f>
        <v>2.5099999999999998</v>
      </c>
      <c r="J6374" s="82">
        <f t="shared" si="298"/>
        <v>3.9984299999999995</v>
      </c>
      <c r="K6374" s="39">
        <f>VLOOKUP('Cover page'!$B$6,Currecny_M!$A$1:$P$10,MATCH(Database!C6374,Currecny_M!$A$1:$P$1,0),FALSE)</f>
        <v>1</v>
      </c>
      <c r="L6374" s="82">
        <f t="shared" si="299"/>
        <v>3.9984299999999995</v>
      </c>
      <c r="M6374" s="82">
        <f>((E6374/$F$1)*VLOOKUP(N6374,Currecny_M!$A$1:$P$10,MATCH(Database!C6374,Currecny_M!$A$1:$P$1,0),FALSE))/VLOOKUP('Cover page'!$B$6,Currecny_M!$A$1:$P$10,MATCH(Database!C6374,Currecny_M!$A$1:$P$1,0),FALSE)</f>
        <v>3.9984299999999995</v>
      </c>
      <c r="N6374" s="6" t="str">
        <f>VLOOKUP(B6374,Master!$A$2:$C$11,3,FALSE)</f>
        <v>Thai</v>
      </c>
      <c r="O6374" s="6" t="str">
        <f>VLOOKUP(B6374,Master!$A$2:$C$11,2,FALSE)</f>
        <v>Asia</v>
      </c>
      <c r="Q6374" s="39" t="str">
        <f>VLOOKUP(D6374,GL_Master!$A$1:$D$80,2,FALSE)</f>
        <v>PL</v>
      </c>
      <c r="R6374" s="39" t="str">
        <f>VLOOKUP(D6374,GL_Master!$A$1:$D$80,3,FALSE)</f>
        <v>Salary wages &amp; benefits</v>
      </c>
      <c r="S6374" s="39" t="str">
        <f>VLOOKUP(D6374,GL_Master!$A$1:$D$80,4,FALSE)</f>
        <v>Employee benefits expense</v>
      </c>
    </row>
    <row r="6375" spans="1:19" x14ac:dyDescent="0.25">
      <c r="A6375" s="39" t="s">
        <v>262</v>
      </c>
      <c r="B6375" s="39" t="s">
        <v>43</v>
      </c>
      <c r="C6375" s="7">
        <v>44166</v>
      </c>
      <c r="D6375" s="39" t="s">
        <v>96</v>
      </c>
      <c r="E6375" s="39">
        <v>14339</v>
      </c>
      <c r="F6375" s="82">
        <f t="shared" si="297"/>
        <v>14.339</v>
      </c>
      <c r="G6375" s="39">
        <f>VLOOKUP(N6375,Currecny_M!$A$1:$P$10,2,FALSE)</f>
        <v>2.35</v>
      </c>
      <c r="H6375" s="39">
        <f>MATCH(C6375,Currecny_M!$A$1:$P$1,0)</f>
        <v>10</v>
      </c>
      <c r="I6375" s="39">
        <f>VLOOKUP(N6375,Currecny_M!$A$1:$P$10,MATCH(Database!C6375,Currecny_M!$A$1:$P$1,0),FALSE)</f>
        <v>2.5099999999999998</v>
      </c>
      <c r="J6375" s="82">
        <f t="shared" si="298"/>
        <v>35.99089</v>
      </c>
      <c r="K6375" s="39">
        <f>VLOOKUP('Cover page'!$B$6,Currecny_M!$A$1:$P$10,MATCH(Database!C6375,Currecny_M!$A$1:$P$1,0),FALSE)</f>
        <v>1</v>
      </c>
      <c r="L6375" s="82">
        <f t="shared" si="299"/>
        <v>35.99089</v>
      </c>
      <c r="M6375" s="82">
        <f>((E6375/$F$1)*VLOOKUP(N6375,Currecny_M!$A$1:$P$10,MATCH(Database!C6375,Currecny_M!$A$1:$P$1,0),FALSE))/VLOOKUP('Cover page'!$B$6,Currecny_M!$A$1:$P$10,MATCH(Database!C6375,Currecny_M!$A$1:$P$1,0),FALSE)</f>
        <v>35.99089</v>
      </c>
      <c r="N6375" s="6" t="str">
        <f>VLOOKUP(B6375,Master!$A$2:$C$11,3,FALSE)</f>
        <v>Thai</v>
      </c>
      <c r="O6375" s="6" t="str">
        <f>VLOOKUP(B6375,Master!$A$2:$C$11,2,FALSE)</f>
        <v>Asia</v>
      </c>
      <c r="Q6375" s="39" t="str">
        <f>VLOOKUP(D6375,GL_Master!$A$1:$D$80,2,FALSE)</f>
        <v>PL</v>
      </c>
      <c r="R6375" s="39" t="str">
        <f>VLOOKUP(D6375,GL_Master!$A$1:$D$80,3,FALSE)</f>
        <v>Salary wages &amp; benefits</v>
      </c>
      <c r="S6375" s="39" t="str">
        <f>VLOOKUP(D6375,GL_Master!$A$1:$D$80,4,FALSE)</f>
        <v>Employee benefits expense</v>
      </c>
    </row>
    <row r="6376" spans="1:19" x14ac:dyDescent="0.25">
      <c r="A6376" s="39" t="s">
        <v>262</v>
      </c>
      <c r="B6376" s="39" t="s">
        <v>43</v>
      </c>
      <c r="C6376" s="7">
        <v>44166</v>
      </c>
      <c r="D6376" s="39" t="s">
        <v>97</v>
      </c>
      <c r="E6376" s="39">
        <v>789</v>
      </c>
      <c r="F6376" s="82">
        <f t="shared" si="297"/>
        <v>0.78900000000000003</v>
      </c>
      <c r="G6376" s="39">
        <f>VLOOKUP(N6376,Currecny_M!$A$1:$P$10,2,FALSE)</f>
        <v>2.35</v>
      </c>
      <c r="H6376" s="39">
        <f>MATCH(C6376,Currecny_M!$A$1:$P$1,0)</f>
        <v>10</v>
      </c>
      <c r="I6376" s="39">
        <f>VLOOKUP(N6376,Currecny_M!$A$1:$P$10,MATCH(Database!C6376,Currecny_M!$A$1:$P$1,0),FALSE)</f>
        <v>2.5099999999999998</v>
      </c>
      <c r="J6376" s="82">
        <f t="shared" si="298"/>
        <v>1.9803899999999999</v>
      </c>
      <c r="K6376" s="39">
        <f>VLOOKUP('Cover page'!$B$6,Currecny_M!$A$1:$P$10,MATCH(Database!C6376,Currecny_M!$A$1:$P$1,0),FALSE)</f>
        <v>1</v>
      </c>
      <c r="L6376" s="82">
        <f t="shared" si="299"/>
        <v>1.9803899999999999</v>
      </c>
      <c r="M6376" s="82">
        <f>((E6376/$F$1)*VLOOKUP(N6376,Currecny_M!$A$1:$P$10,MATCH(Database!C6376,Currecny_M!$A$1:$P$1,0),FALSE))/VLOOKUP('Cover page'!$B$6,Currecny_M!$A$1:$P$10,MATCH(Database!C6376,Currecny_M!$A$1:$P$1,0),FALSE)</f>
        <v>1.9803899999999999</v>
      </c>
      <c r="N6376" s="6" t="str">
        <f>VLOOKUP(B6376,Master!$A$2:$C$11,3,FALSE)</f>
        <v>Thai</v>
      </c>
      <c r="O6376" s="6" t="str">
        <f>VLOOKUP(B6376,Master!$A$2:$C$11,2,FALSE)</f>
        <v>Asia</v>
      </c>
      <c r="Q6376" s="39" t="str">
        <f>VLOOKUP(D6376,GL_Master!$A$1:$D$80,2,FALSE)</f>
        <v>PL</v>
      </c>
      <c r="R6376" s="39" t="str">
        <f>VLOOKUP(D6376,GL_Master!$A$1:$D$80,3,FALSE)</f>
        <v>Salary wages &amp; benefits</v>
      </c>
      <c r="S6376" s="39" t="str">
        <f>VLOOKUP(D6376,GL_Master!$A$1:$D$80,4,FALSE)</f>
        <v>Employee benefits expense</v>
      </c>
    </row>
    <row r="6377" spans="1:19" x14ac:dyDescent="0.25">
      <c r="A6377" s="39" t="s">
        <v>262</v>
      </c>
      <c r="B6377" s="39" t="s">
        <v>43</v>
      </c>
      <c r="C6377" s="7">
        <v>44166</v>
      </c>
      <c r="D6377" s="39" t="s">
        <v>98</v>
      </c>
      <c r="E6377" s="39">
        <v>1639</v>
      </c>
      <c r="F6377" s="82">
        <f t="shared" si="297"/>
        <v>1.639</v>
      </c>
      <c r="G6377" s="39">
        <f>VLOOKUP(N6377,Currecny_M!$A$1:$P$10,2,FALSE)</f>
        <v>2.35</v>
      </c>
      <c r="H6377" s="39">
        <f>MATCH(C6377,Currecny_M!$A$1:$P$1,0)</f>
        <v>10</v>
      </c>
      <c r="I6377" s="39">
        <f>VLOOKUP(N6377,Currecny_M!$A$1:$P$10,MATCH(Database!C6377,Currecny_M!$A$1:$P$1,0),FALSE)</f>
        <v>2.5099999999999998</v>
      </c>
      <c r="J6377" s="82">
        <f t="shared" si="298"/>
        <v>4.1138899999999996</v>
      </c>
      <c r="K6377" s="39">
        <f>VLOOKUP('Cover page'!$B$6,Currecny_M!$A$1:$P$10,MATCH(Database!C6377,Currecny_M!$A$1:$P$1,0),FALSE)</f>
        <v>1</v>
      </c>
      <c r="L6377" s="82">
        <f t="shared" si="299"/>
        <v>4.1138899999999996</v>
      </c>
      <c r="M6377" s="82">
        <f>((E6377/$F$1)*VLOOKUP(N6377,Currecny_M!$A$1:$P$10,MATCH(Database!C6377,Currecny_M!$A$1:$P$1,0),FALSE))/VLOOKUP('Cover page'!$B$6,Currecny_M!$A$1:$P$10,MATCH(Database!C6377,Currecny_M!$A$1:$P$1,0),FALSE)</f>
        <v>4.1138899999999996</v>
      </c>
      <c r="N6377" s="6" t="str">
        <f>VLOOKUP(B6377,Master!$A$2:$C$11,3,FALSE)</f>
        <v>Thai</v>
      </c>
      <c r="O6377" s="6" t="str">
        <f>VLOOKUP(B6377,Master!$A$2:$C$11,2,FALSE)</f>
        <v>Asia</v>
      </c>
      <c r="Q6377" s="39" t="str">
        <f>VLOOKUP(D6377,GL_Master!$A$1:$D$80,2,FALSE)</f>
        <v>PL</v>
      </c>
      <c r="R6377" s="39" t="str">
        <f>VLOOKUP(D6377,GL_Master!$A$1:$D$80,3,FALSE)</f>
        <v>Salary wages &amp; benefits</v>
      </c>
      <c r="S6377" s="39" t="str">
        <f>VLOOKUP(D6377,GL_Master!$A$1:$D$80,4,FALSE)</f>
        <v>Employee benefits expense</v>
      </c>
    </row>
    <row r="6378" spans="1:19" x14ac:dyDescent="0.25">
      <c r="A6378" s="39" t="s">
        <v>262</v>
      </c>
      <c r="B6378" s="39" t="s">
        <v>43</v>
      </c>
      <c r="C6378" s="7">
        <v>44166</v>
      </c>
      <c r="D6378" s="39" t="s">
        <v>99</v>
      </c>
      <c r="E6378" s="39">
        <v>774</v>
      </c>
      <c r="F6378" s="82">
        <f t="shared" si="297"/>
        <v>0.77400000000000002</v>
      </c>
      <c r="G6378" s="39">
        <f>VLOOKUP(N6378,Currecny_M!$A$1:$P$10,2,FALSE)</f>
        <v>2.35</v>
      </c>
      <c r="H6378" s="39">
        <f>MATCH(C6378,Currecny_M!$A$1:$P$1,0)</f>
        <v>10</v>
      </c>
      <c r="I6378" s="39">
        <f>VLOOKUP(N6378,Currecny_M!$A$1:$P$10,MATCH(Database!C6378,Currecny_M!$A$1:$P$1,0),FALSE)</f>
        <v>2.5099999999999998</v>
      </c>
      <c r="J6378" s="82">
        <f t="shared" si="298"/>
        <v>1.9427399999999999</v>
      </c>
      <c r="K6378" s="39">
        <f>VLOOKUP('Cover page'!$B$6,Currecny_M!$A$1:$P$10,MATCH(Database!C6378,Currecny_M!$A$1:$P$1,0),FALSE)</f>
        <v>1</v>
      </c>
      <c r="L6378" s="82">
        <f t="shared" si="299"/>
        <v>1.9427399999999999</v>
      </c>
      <c r="M6378" s="82">
        <f>((E6378/$F$1)*VLOOKUP(N6378,Currecny_M!$A$1:$P$10,MATCH(Database!C6378,Currecny_M!$A$1:$P$1,0),FALSE))/VLOOKUP('Cover page'!$B$6,Currecny_M!$A$1:$P$10,MATCH(Database!C6378,Currecny_M!$A$1:$P$1,0),FALSE)</f>
        <v>1.9427399999999999</v>
      </c>
      <c r="N6378" s="6" t="str">
        <f>VLOOKUP(B6378,Master!$A$2:$C$11,3,FALSE)</f>
        <v>Thai</v>
      </c>
      <c r="O6378" s="6" t="str">
        <f>VLOOKUP(B6378,Master!$A$2:$C$11,2,FALSE)</f>
        <v>Asia</v>
      </c>
      <c r="Q6378" s="39" t="str">
        <f>VLOOKUP(D6378,GL_Master!$A$1:$D$80,2,FALSE)</f>
        <v>PL</v>
      </c>
      <c r="R6378" s="39" t="str">
        <f>VLOOKUP(D6378,GL_Master!$A$1:$D$80,3,FALSE)</f>
        <v>Salary wages &amp; benefits</v>
      </c>
      <c r="S6378" s="39" t="str">
        <f>VLOOKUP(D6378,GL_Master!$A$1:$D$80,4,FALSE)</f>
        <v>Employee benefits expense</v>
      </c>
    </row>
    <row r="6379" spans="1:19" x14ac:dyDescent="0.25">
      <c r="A6379" s="39" t="s">
        <v>262</v>
      </c>
      <c r="B6379" s="39" t="s">
        <v>43</v>
      </c>
      <c r="C6379" s="7">
        <v>44166</v>
      </c>
      <c r="D6379" s="39" t="s">
        <v>100</v>
      </c>
      <c r="E6379" s="39">
        <v>5683</v>
      </c>
      <c r="F6379" s="82">
        <f t="shared" si="297"/>
        <v>5.6829999999999998</v>
      </c>
      <c r="G6379" s="39">
        <f>VLOOKUP(N6379,Currecny_M!$A$1:$P$10,2,FALSE)</f>
        <v>2.35</v>
      </c>
      <c r="H6379" s="39">
        <f>MATCH(C6379,Currecny_M!$A$1:$P$1,0)</f>
        <v>10</v>
      </c>
      <c r="I6379" s="39">
        <f>VLOOKUP(N6379,Currecny_M!$A$1:$P$10,MATCH(Database!C6379,Currecny_M!$A$1:$P$1,0),FALSE)</f>
        <v>2.5099999999999998</v>
      </c>
      <c r="J6379" s="82">
        <f t="shared" si="298"/>
        <v>14.264329999999998</v>
      </c>
      <c r="K6379" s="39">
        <f>VLOOKUP('Cover page'!$B$6,Currecny_M!$A$1:$P$10,MATCH(Database!C6379,Currecny_M!$A$1:$P$1,0),FALSE)</f>
        <v>1</v>
      </c>
      <c r="L6379" s="82">
        <f t="shared" si="299"/>
        <v>14.264329999999998</v>
      </c>
      <c r="M6379" s="82">
        <f>((E6379/$F$1)*VLOOKUP(N6379,Currecny_M!$A$1:$P$10,MATCH(Database!C6379,Currecny_M!$A$1:$P$1,0),FALSE))/VLOOKUP('Cover page'!$B$6,Currecny_M!$A$1:$P$10,MATCH(Database!C6379,Currecny_M!$A$1:$P$1,0),FALSE)</f>
        <v>14.264329999999998</v>
      </c>
      <c r="N6379" s="6" t="str">
        <f>VLOOKUP(B6379,Master!$A$2:$C$11,3,FALSE)</f>
        <v>Thai</v>
      </c>
      <c r="O6379" s="6" t="str">
        <f>VLOOKUP(B6379,Master!$A$2:$C$11,2,FALSE)</f>
        <v>Asia</v>
      </c>
      <c r="Q6379" s="39" t="str">
        <f>VLOOKUP(D6379,GL_Master!$A$1:$D$80,2,FALSE)</f>
        <v>PL</v>
      </c>
      <c r="R6379" s="39" t="str">
        <f>VLOOKUP(D6379,GL_Master!$A$1:$D$80,3,FALSE)</f>
        <v>Salary wages &amp; benefits</v>
      </c>
      <c r="S6379" s="39" t="str">
        <f>VLOOKUP(D6379,GL_Master!$A$1:$D$80,4,FALSE)</f>
        <v>Employee benefits expense</v>
      </c>
    </row>
    <row r="6380" spans="1:19" x14ac:dyDescent="0.25">
      <c r="A6380" s="39" t="s">
        <v>262</v>
      </c>
      <c r="B6380" s="39" t="s">
        <v>43</v>
      </c>
      <c r="C6380" s="7">
        <v>44166</v>
      </c>
      <c r="D6380" s="39" t="s">
        <v>30</v>
      </c>
      <c r="E6380" s="39">
        <v>1593</v>
      </c>
      <c r="F6380" s="82">
        <f t="shared" si="297"/>
        <v>1.593</v>
      </c>
      <c r="G6380" s="39">
        <f>VLOOKUP(N6380,Currecny_M!$A$1:$P$10,2,FALSE)</f>
        <v>2.35</v>
      </c>
      <c r="H6380" s="39">
        <f>MATCH(C6380,Currecny_M!$A$1:$P$1,0)</f>
        <v>10</v>
      </c>
      <c r="I6380" s="39">
        <f>VLOOKUP(N6380,Currecny_M!$A$1:$P$10,MATCH(Database!C6380,Currecny_M!$A$1:$P$1,0),FALSE)</f>
        <v>2.5099999999999998</v>
      </c>
      <c r="J6380" s="82">
        <f t="shared" si="298"/>
        <v>3.9984299999999995</v>
      </c>
      <c r="K6380" s="39">
        <f>VLOOKUP('Cover page'!$B$6,Currecny_M!$A$1:$P$10,MATCH(Database!C6380,Currecny_M!$A$1:$P$1,0),FALSE)</f>
        <v>1</v>
      </c>
      <c r="L6380" s="82">
        <f t="shared" si="299"/>
        <v>3.9984299999999995</v>
      </c>
      <c r="M6380" s="82">
        <f>((E6380/$F$1)*VLOOKUP(N6380,Currecny_M!$A$1:$P$10,MATCH(Database!C6380,Currecny_M!$A$1:$P$1,0),FALSE))/VLOOKUP('Cover page'!$B$6,Currecny_M!$A$1:$P$10,MATCH(Database!C6380,Currecny_M!$A$1:$P$1,0),FALSE)</f>
        <v>3.9984299999999995</v>
      </c>
      <c r="N6380" s="6" t="str">
        <f>VLOOKUP(B6380,Master!$A$2:$C$11,3,FALSE)</f>
        <v>Thai</v>
      </c>
      <c r="O6380" s="6" t="str">
        <f>VLOOKUP(B6380,Master!$A$2:$C$11,2,FALSE)</f>
        <v>Asia</v>
      </c>
      <c r="Q6380" s="39" t="str">
        <f>VLOOKUP(D6380,GL_Master!$A$1:$D$80,2,FALSE)</f>
        <v>PL</v>
      </c>
      <c r="R6380" s="39" t="str">
        <f>VLOOKUP(D6380,GL_Master!$A$1:$D$80,3,FALSE)</f>
        <v>Travelling and conveyance</v>
      </c>
      <c r="S6380" s="39" t="str">
        <f>VLOOKUP(D6380,GL_Master!$A$1:$D$80,4,FALSE)</f>
        <v>Local conveyance</v>
      </c>
    </row>
    <row r="6381" spans="1:19" x14ac:dyDescent="0.25">
      <c r="A6381" s="39" t="s">
        <v>262</v>
      </c>
      <c r="B6381" s="39" t="s">
        <v>43</v>
      </c>
      <c r="C6381" s="7">
        <v>44166</v>
      </c>
      <c r="D6381" s="39" t="s">
        <v>31</v>
      </c>
      <c r="E6381" s="39">
        <v>804</v>
      </c>
      <c r="F6381" s="82">
        <f t="shared" si="297"/>
        <v>0.80400000000000005</v>
      </c>
      <c r="G6381" s="39">
        <f>VLOOKUP(N6381,Currecny_M!$A$1:$P$10,2,FALSE)</f>
        <v>2.35</v>
      </c>
      <c r="H6381" s="39">
        <f>MATCH(C6381,Currecny_M!$A$1:$P$1,0)</f>
        <v>10</v>
      </c>
      <c r="I6381" s="39">
        <f>VLOOKUP(N6381,Currecny_M!$A$1:$P$10,MATCH(Database!C6381,Currecny_M!$A$1:$P$1,0),FALSE)</f>
        <v>2.5099999999999998</v>
      </c>
      <c r="J6381" s="82">
        <f t="shared" si="298"/>
        <v>2.0180400000000001</v>
      </c>
      <c r="K6381" s="39">
        <f>VLOOKUP('Cover page'!$B$6,Currecny_M!$A$1:$P$10,MATCH(Database!C6381,Currecny_M!$A$1:$P$1,0),FALSE)</f>
        <v>1</v>
      </c>
      <c r="L6381" s="82">
        <f t="shared" si="299"/>
        <v>2.0180400000000001</v>
      </c>
      <c r="M6381" s="82">
        <f>((E6381/$F$1)*VLOOKUP(N6381,Currecny_M!$A$1:$P$10,MATCH(Database!C6381,Currecny_M!$A$1:$P$1,0),FALSE))/VLOOKUP('Cover page'!$B$6,Currecny_M!$A$1:$P$10,MATCH(Database!C6381,Currecny_M!$A$1:$P$1,0),FALSE)</f>
        <v>2.0180400000000001</v>
      </c>
      <c r="N6381" s="6" t="str">
        <f>VLOOKUP(B6381,Master!$A$2:$C$11,3,FALSE)</f>
        <v>Thai</v>
      </c>
      <c r="O6381" s="6" t="str">
        <f>VLOOKUP(B6381,Master!$A$2:$C$11,2,FALSE)</f>
        <v>Asia</v>
      </c>
      <c r="Q6381" s="39" t="str">
        <f>VLOOKUP(D6381,GL_Master!$A$1:$D$80,2,FALSE)</f>
        <v>PL</v>
      </c>
      <c r="R6381" s="39" t="str">
        <f>VLOOKUP(D6381,GL_Master!$A$1:$D$80,3,FALSE)</f>
        <v>Office expenses</v>
      </c>
      <c r="S6381" s="39" t="str">
        <f>VLOOKUP(D6381,GL_Master!$A$1:$D$80,4,FALSE)</f>
        <v>Parking charges</v>
      </c>
    </row>
    <row r="6382" spans="1:19" x14ac:dyDescent="0.25">
      <c r="A6382" s="39" t="s">
        <v>262</v>
      </c>
      <c r="B6382" s="39" t="s">
        <v>43</v>
      </c>
      <c r="C6382" s="7">
        <v>44166</v>
      </c>
      <c r="D6382" s="39" t="s">
        <v>101</v>
      </c>
      <c r="E6382" s="39">
        <v>843</v>
      </c>
      <c r="F6382" s="82">
        <f t="shared" si="297"/>
        <v>0.84299999999999997</v>
      </c>
      <c r="G6382" s="39">
        <f>VLOOKUP(N6382,Currecny_M!$A$1:$P$10,2,FALSE)</f>
        <v>2.35</v>
      </c>
      <c r="H6382" s="39">
        <f>MATCH(C6382,Currecny_M!$A$1:$P$1,0)</f>
        <v>10</v>
      </c>
      <c r="I6382" s="39">
        <f>VLOOKUP(N6382,Currecny_M!$A$1:$P$10,MATCH(Database!C6382,Currecny_M!$A$1:$P$1,0),FALSE)</f>
        <v>2.5099999999999998</v>
      </c>
      <c r="J6382" s="82">
        <f t="shared" si="298"/>
        <v>2.1159299999999996</v>
      </c>
      <c r="K6382" s="39">
        <f>VLOOKUP('Cover page'!$B$6,Currecny_M!$A$1:$P$10,MATCH(Database!C6382,Currecny_M!$A$1:$P$1,0),FALSE)</f>
        <v>1</v>
      </c>
      <c r="L6382" s="82">
        <f t="shared" si="299"/>
        <v>2.1159299999999996</v>
      </c>
      <c r="M6382" s="82">
        <f>((E6382/$F$1)*VLOOKUP(N6382,Currecny_M!$A$1:$P$10,MATCH(Database!C6382,Currecny_M!$A$1:$P$1,0),FALSE))/VLOOKUP('Cover page'!$B$6,Currecny_M!$A$1:$P$10,MATCH(Database!C6382,Currecny_M!$A$1:$P$1,0),FALSE)</f>
        <v>2.1159299999999996</v>
      </c>
      <c r="N6382" s="6" t="str">
        <f>VLOOKUP(B6382,Master!$A$2:$C$11,3,FALSE)</f>
        <v>Thai</v>
      </c>
      <c r="O6382" s="6" t="str">
        <f>VLOOKUP(B6382,Master!$A$2:$C$11,2,FALSE)</f>
        <v>Asia</v>
      </c>
      <c r="Q6382" s="39" t="str">
        <f>VLOOKUP(D6382,GL_Master!$A$1:$D$80,2,FALSE)</f>
        <v>PL</v>
      </c>
      <c r="R6382" s="39" t="str">
        <f>VLOOKUP(D6382,GL_Master!$A$1:$D$80,3,FALSE)</f>
        <v>COGS</v>
      </c>
      <c r="S6382" s="39" t="str">
        <f>VLOOKUP(D6382,GL_Master!$A$1:$D$80,4,FALSE)</f>
        <v>Purchase of other traded goods</v>
      </c>
    </row>
    <row r="6383" spans="1:19" x14ac:dyDescent="0.25">
      <c r="A6383" s="39" t="s">
        <v>262</v>
      </c>
      <c r="B6383" s="39" t="s">
        <v>43</v>
      </c>
      <c r="C6383" s="7">
        <v>44166</v>
      </c>
      <c r="D6383" s="39" t="s">
        <v>102</v>
      </c>
      <c r="E6383" s="39">
        <v>827</v>
      </c>
      <c r="F6383" s="82">
        <f t="shared" si="297"/>
        <v>0.82699999999999996</v>
      </c>
      <c r="G6383" s="39">
        <f>VLOOKUP(N6383,Currecny_M!$A$1:$P$10,2,FALSE)</f>
        <v>2.35</v>
      </c>
      <c r="H6383" s="39">
        <f>MATCH(C6383,Currecny_M!$A$1:$P$1,0)</f>
        <v>10</v>
      </c>
      <c r="I6383" s="39">
        <f>VLOOKUP(N6383,Currecny_M!$A$1:$P$10,MATCH(Database!C6383,Currecny_M!$A$1:$P$1,0),FALSE)</f>
        <v>2.5099999999999998</v>
      </c>
      <c r="J6383" s="82">
        <f t="shared" si="298"/>
        <v>2.0757699999999999</v>
      </c>
      <c r="K6383" s="39">
        <f>VLOOKUP('Cover page'!$B$6,Currecny_M!$A$1:$P$10,MATCH(Database!C6383,Currecny_M!$A$1:$P$1,0),FALSE)</f>
        <v>1</v>
      </c>
      <c r="L6383" s="82">
        <f t="shared" si="299"/>
        <v>2.0757699999999999</v>
      </c>
      <c r="M6383" s="82">
        <f>((E6383/$F$1)*VLOOKUP(N6383,Currecny_M!$A$1:$P$10,MATCH(Database!C6383,Currecny_M!$A$1:$P$1,0),FALSE))/VLOOKUP('Cover page'!$B$6,Currecny_M!$A$1:$P$10,MATCH(Database!C6383,Currecny_M!$A$1:$P$1,0),FALSE)</f>
        <v>2.0757699999999999</v>
      </c>
      <c r="N6383" s="6" t="str">
        <f>VLOOKUP(B6383,Master!$A$2:$C$11,3,FALSE)</f>
        <v>Thai</v>
      </c>
      <c r="O6383" s="6" t="str">
        <f>VLOOKUP(B6383,Master!$A$2:$C$11,2,FALSE)</f>
        <v>Asia</v>
      </c>
      <c r="Q6383" s="39" t="str">
        <f>VLOOKUP(D6383,GL_Master!$A$1:$D$80,2,FALSE)</f>
        <v>PL</v>
      </c>
      <c r="R6383" s="39" t="str">
        <f>VLOOKUP(D6383,GL_Master!$A$1:$D$80,3,FALSE)</f>
        <v>Staff welfare expenses</v>
      </c>
      <c r="S6383" s="39" t="str">
        <f>VLOOKUP(D6383,GL_Master!$A$1:$D$80,4,FALSE)</f>
        <v>Diwali Expense</v>
      </c>
    </row>
    <row r="6384" spans="1:19" x14ac:dyDescent="0.25">
      <c r="A6384" s="39" t="s">
        <v>262</v>
      </c>
      <c r="B6384" s="39" t="s">
        <v>43</v>
      </c>
      <c r="C6384" s="7">
        <v>44166</v>
      </c>
      <c r="D6384" s="39" t="s">
        <v>20</v>
      </c>
      <c r="E6384" s="39">
        <v>1624</v>
      </c>
      <c r="F6384" s="82">
        <f t="shared" si="297"/>
        <v>1.6240000000000001</v>
      </c>
      <c r="G6384" s="39">
        <f>VLOOKUP(N6384,Currecny_M!$A$1:$P$10,2,FALSE)</f>
        <v>2.35</v>
      </c>
      <c r="H6384" s="39">
        <f>MATCH(C6384,Currecny_M!$A$1:$P$1,0)</f>
        <v>10</v>
      </c>
      <c r="I6384" s="39">
        <f>VLOOKUP(N6384,Currecny_M!$A$1:$P$10,MATCH(Database!C6384,Currecny_M!$A$1:$P$1,0),FALSE)</f>
        <v>2.5099999999999998</v>
      </c>
      <c r="J6384" s="82">
        <f t="shared" si="298"/>
        <v>4.0762400000000003</v>
      </c>
      <c r="K6384" s="39">
        <f>VLOOKUP('Cover page'!$B$6,Currecny_M!$A$1:$P$10,MATCH(Database!C6384,Currecny_M!$A$1:$P$1,0),FALSE)</f>
        <v>1</v>
      </c>
      <c r="L6384" s="82">
        <f t="shared" si="299"/>
        <v>4.0762400000000003</v>
      </c>
      <c r="M6384" s="82">
        <f>((E6384/$F$1)*VLOOKUP(N6384,Currecny_M!$A$1:$P$10,MATCH(Database!C6384,Currecny_M!$A$1:$P$1,0),FALSE))/VLOOKUP('Cover page'!$B$6,Currecny_M!$A$1:$P$10,MATCH(Database!C6384,Currecny_M!$A$1:$P$1,0),FALSE)</f>
        <v>4.0762400000000003</v>
      </c>
      <c r="N6384" s="6" t="str">
        <f>VLOOKUP(B6384,Master!$A$2:$C$11,3,FALSE)</f>
        <v>Thai</v>
      </c>
      <c r="O6384" s="6" t="str">
        <f>VLOOKUP(B6384,Master!$A$2:$C$11,2,FALSE)</f>
        <v>Asia</v>
      </c>
      <c r="Q6384" s="39" t="str">
        <f>VLOOKUP(D6384,GL_Master!$A$1:$D$80,2,FALSE)</f>
        <v>PL</v>
      </c>
      <c r="R6384" s="39" t="str">
        <f>VLOOKUP(D6384,GL_Master!$A$1:$D$80,3,FALSE)</f>
        <v>Selling and Marketing expenses</v>
      </c>
      <c r="S6384" s="39" t="str">
        <f>VLOOKUP(D6384,GL_Master!$A$1:$D$80,4,FALSE)</f>
        <v>Business promotion</v>
      </c>
    </row>
    <row r="6385" spans="1:19" x14ac:dyDescent="0.25">
      <c r="A6385" s="39" t="s">
        <v>262</v>
      </c>
      <c r="B6385" s="39" t="s">
        <v>43</v>
      </c>
      <c r="C6385" s="7">
        <v>44166</v>
      </c>
      <c r="D6385" s="39" t="s">
        <v>29</v>
      </c>
      <c r="E6385" s="39">
        <v>1670</v>
      </c>
      <c r="F6385" s="82">
        <f t="shared" si="297"/>
        <v>1.67</v>
      </c>
      <c r="G6385" s="39">
        <f>VLOOKUP(N6385,Currecny_M!$A$1:$P$10,2,FALSE)</f>
        <v>2.35</v>
      </c>
      <c r="H6385" s="39">
        <f>MATCH(C6385,Currecny_M!$A$1:$P$1,0)</f>
        <v>10</v>
      </c>
      <c r="I6385" s="39">
        <f>VLOOKUP(N6385,Currecny_M!$A$1:$P$10,MATCH(Database!C6385,Currecny_M!$A$1:$P$1,0),FALSE)</f>
        <v>2.5099999999999998</v>
      </c>
      <c r="J6385" s="82">
        <f t="shared" si="298"/>
        <v>4.1916999999999991</v>
      </c>
      <c r="K6385" s="39">
        <f>VLOOKUP('Cover page'!$B$6,Currecny_M!$A$1:$P$10,MATCH(Database!C6385,Currecny_M!$A$1:$P$1,0),FALSE)</f>
        <v>1</v>
      </c>
      <c r="L6385" s="82">
        <f t="shared" si="299"/>
        <v>4.1916999999999991</v>
      </c>
      <c r="M6385" s="82">
        <f>((E6385/$F$1)*VLOOKUP(N6385,Currecny_M!$A$1:$P$10,MATCH(Database!C6385,Currecny_M!$A$1:$P$1,0),FALSE))/VLOOKUP('Cover page'!$B$6,Currecny_M!$A$1:$P$10,MATCH(Database!C6385,Currecny_M!$A$1:$P$1,0),FALSE)</f>
        <v>4.1916999999999991</v>
      </c>
      <c r="N6385" s="6" t="str">
        <f>VLOOKUP(B6385,Master!$A$2:$C$11,3,FALSE)</f>
        <v>Thai</v>
      </c>
      <c r="O6385" s="6" t="str">
        <f>VLOOKUP(B6385,Master!$A$2:$C$11,2,FALSE)</f>
        <v>Asia</v>
      </c>
      <c r="Q6385" s="39" t="str">
        <f>VLOOKUP(D6385,GL_Master!$A$1:$D$80,2,FALSE)</f>
        <v>PL</v>
      </c>
      <c r="R6385" s="39" t="str">
        <f>VLOOKUP(D6385,GL_Master!$A$1:$D$80,3,FALSE)</f>
        <v>Communication &amp; internet exp</v>
      </c>
      <c r="S6385" s="39" t="str">
        <f>VLOOKUP(D6385,GL_Master!$A$1:$D$80,4,FALSE)</f>
        <v>Communication cost</v>
      </c>
    </row>
    <row r="6386" spans="1:19" x14ac:dyDescent="0.25">
      <c r="A6386" s="39" t="s">
        <v>262</v>
      </c>
      <c r="B6386" s="39" t="s">
        <v>43</v>
      </c>
      <c r="C6386" s="7">
        <v>44166</v>
      </c>
      <c r="D6386" s="39" t="s">
        <v>41</v>
      </c>
      <c r="E6386" s="39">
        <v>781</v>
      </c>
      <c r="F6386" s="82">
        <f t="shared" si="297"/>
        <v>0.78100000000000003</v>
      </c>
      <c r="G6386" s="39">
        <f>VLOOKUP(N6386,Currecny_M!$A$1:$P$10,2,FALSE)</f>
        <v>2.35</v>
      </c>
      <c r="H6386" s="39">
        <f>MATCH(C6386,Currecny_M!$A$1:$P$1,0)</f>
        <v>10</v>
      </c>
      <c r="I6386" s="39">
        <f>VLOOKUP(N6386,Currecny_M!$A$1:$P$10,MATCH(Database!C6386,Currecny_M!$A$1:$P$1,0),FALSE)</f>
        <v>2.5099999999999998</v>
      </c>
      <c r="J6386" s="82">
        <f t="shared" si="298"/>
        <v>1.96031</v>
      </c>
      <c r="K6386" s="39">
        <f>VLOOKUP('Cover page'!$B$6,Currecny_M!$A$1:$P$10,MATCH(Database!C6386,Currecny_M!$A$1:$P$1,0),FALSE)</f>
        <v>1</v>
      </c>
      <c r="L6386" s="82">
        <f t="shared" si="299"/>
        <v>1.96031</v>
      </c>
      <c r="M6386" s="82">
        <f>((E6386/$F$1)*VLOOKUP(N6386,Currecny_M!$A$1:$P$10,MATCH(Database!C6386,Currecny_M!$A$1:$P$1,0),FALSE))/VLOOKUP('Cover page'!$B$6,Currecny_M!$A$1:$P$10,MATCH(Database!C6386,Currecny_M!$A$1:$P$1,0),FALSE)</f>
        <v>1.96031</v>
      </c>
      <c r="N6386" s="6" t="str">
        <f>VLOOKUP(B6386,Master!$A$2:$C$11,3,FALSE)</f>
        <v>Thai</v>
      </c>
      <c r="O6386" s="6" t="str">
        <f>VLOOKUP(B6386,Master!$A$2:$C$11,2,FALSE)</f>
        <v>Asia</v>
      </c>
      <c r="Q6386" s="39" t="str">
        <f>VLOOKUP(D6386,GL_Master!$A$1:$D$80,2,FALSE)</f>
        <v>PL</v>
      </c>
      <c r="R6386" s="39" t="str">
        <f>VLOOKUP(D6386,GL_Master!$A$1:$D$80,3,FALSE)</f>
        <v>Communication &amp; internet exp</v>
      </c>
      <c r="S6386" s="39" t="str">
        <f>VLOOKUP(D6386,GL_Master!$A$1:$D$80,4,FALSE)</f>
        <v>Communication cost</v>
      </c>
    </row>
    <row r="6387" spans="1:19" x14ac:dyDescent="0.25">
      <c r="A6387" s="39" t="s">
        <v>262</v>
      </c>
      <c r="B6387" s="39" t="s">
        <v>43</v>
      </c>
      <c r="C6387" s="7">
        <v>44166</v>
      </c>
      <c r="D6387" s="39" t="s">
        <v>103</v>
      </c>
      <c r="E6387" s="39">
        <v>1639</v>
      </c>
      <c r="F6387" s="82">
        <f t="shared" si="297"/>
        <v>1.639</v>
      </c>
      <c r="G6387" s="39">
        <f>VLOOKUP(N6387,Currecny_M!$A$1:$P$10,2,FALSE)</f>
        <v>2.35</v>
      </c>
      <c r="H6387" s="39">
        <f>MATCH(C6387,Currecny_M!$A$1:$P$1,0)</f>
        <v>10</v>
      </c>
      <c r="I6387" s="39">
        <f>VLOOKUP(N6387,Currecny_M!$A$1:$P$10,MATCH(Database!C6387,Currecny_M!$A$1:$P$1,0),FALSE)</f>
        <v>2.5099999999999998</v>
      </c>
      <c r="J6387" s="82">
        <f t="shared" si="298"/>
        <v>4.1138899999999996</v>
      </c>
      <c r="K6387" s="39">
        <f>VLOOKUP('Cover page'!$B$6,Currecny_M!$A$1:$P$10,MATCH(Database!C6387,Currecny_M!$A$1:$P$1,0),FALSE)</f>
        <v>1</v>
      </c>
      <c r="L6387" s="82">
        <f t="shared" si="299"/>
        <v>4.1138899999999996</v>
      </c>
      <c r="M6387" s="82">
        <f>((E6387/$F$1)*VLOOKUP(N6387,Currecny_M!$A$1:$P$10,MATCH(Database!C6387,Currecny_M!$A$1:$P$1,0),FALSE))/VLOOKUP('Cover page'!$B$6,Currecny_M!$A$1:$P$10,MATCH(Database!C6387,Currecny_M!$A$1:$P$1,0),FALSE)</f>
        <v>4.1138899999999996</v>
      </c>
      <c r="N6387" s="6" t="str">
        <f>VLOOKUP(B6387,Master!$A$2:$C$11,3,FALSE)</f>
        <v>Thai</v>
      </c>
      <c r="O6387" s="6" t="str">
        <f>VLOOKUP(B6387,Master!$A$2:$C$11,2,FALSE)</f>
        <v>Asia</v>
      </c>
      <c r="Q6387" s="39" t="str">
        <f>VLOOKUP(D6387,GL_Master!$A$1:$D$80,2,FALSE)</f>
        <v>PL</v>
      </c>
      <c r="R6387" s="39" t="str">
        <f>VLOOKUP(D6387,GL_Master!$A$1:$D$80,3,FALSE)</f>
        <v>Communication &amp; internet exp</v>
      </c>
      <c r="S6387" s="39" t="str">
        <f>VLOOKUP(D6387,GL_Master!$A$1:$D$80,4,FALSE)</f>
        <v>Communication cost</v>
      </c>
    </row>
    <row r="6388" spans="1:19" x14ac:dyDescent="0.25">
      <c r="A6388" s="39" t="s">
        <v>262</v>
      </c>
      <c r="B6388" s="39" t="s">
        <v>43</v>
      </c>
      <c r="C6388" s="7">
        <v>44166</v>
      </c>
      <c r="D6388" s="39" t="s">
        <v>104</v>
      </c>
      <c r="E6388" s="39">
        <v>2482</v>
      </c>
      <c r="F6388" s="82">
        <f t="shared" si="297"/>
        <v>2.4820000000000002</v>
      </c>
      <c r="G6388" s="39">
        <f>VLOOKUP(N6388,Currecny_M!$A$1:$P$10,2,FALSE)</f>
        <v>2.35</v>
      </c>
      <c r="H6388" s="39">
        <f>MATCH(C6388,Currecny_M!$A$1:$P$1,0)</f>
        <v>10</v>
      </c>
      <c r="I6388" s="39">
        <f>VLOOKUP(N6388,Currecny_M!$A$1:$P$10,MATCH(Database!C6388,Currecny_M!$A$1:$P$1,0),FALSE)</f>
        <v>2.5099999999999998</v>
      </c>
      <c r="J6388" s="82">
        <f t="shared" si="298"/>
        <v>6.2298200000000001</v>
      </c>
      <c r="K6388" s="39">
        <f>VLOOKUP('Cover page'!$B$6,Currecny_M!$A$1:$P$10,MATCH(Database!C6388,Currecny_M!$A$1:$P$1,0),FALSE)</f>
        <v>1</v>
      </c>
      <c r="L6388" s="82">
        <f t="shared" si="299"/>
        <v>6.2298200000000001</v>
      </c>
      <c r="M6388" s="82">
        <f>((E6388/$F$1)*VLOOKUP(N6388,Currecny_M!$A$1:$P$10,MATCH(Database!C6388,Currecny_M!$A$1:$P$1,0),FALSE))/VLOOKUP('Cover page'!$B$6,Currecny_M!$A$1:$P$10,MATCH(Database!C6388,Currecny_M!$A$1:$P$1,0),FALSE)</f>
        <v>6.2298200000000001</v>
      </c>
      <c r="N6388" s="6" t="str">
        <f>VLOOKUP(B6388,Master!$A$2:$C$11,3,FALSE)</f>
        <v>Thai</v>
      </c>
      <c r="O6388" s="6" t="str">
        <f>VLOOKUP(B6388,Master!$A$2:$C$11,2,FALSE)</f>
        <v>Asia</v>
      </c>
      <c r="Q6388" s="39" t="str">
        <f>VLOOKUP(D6388,GL_Master!$A$1:$D$80,2,FALSE)</f>
        <v>PL</v>
      </c>
      <c r="R6388" s="39" t="str">
        <f>VLOOKUP(D6388,GL_Master!$A$1:$D$80,3,FALSE)</f>
        <v>Legal &amp; Professional expenses</v>
      </c>
      <c r="S6388" s="39" t="str">
        <f>VLOOKUP(D6388,GL_Master!$A$1:$D$80,4,FALSE)</f>
        <v>Professional Fees - Others</v>
      </c>
    </row>
    <row r="6389" spans="1:19" x14ac:dyDescent="0.25">
      <c r="A6389" s="39" t="s">
        <v>262</v>
      </c>
      <c r="B6389" s="39" t="s">
        <v>43</v>
      </c>
      <c r="C6389" s="7">
        <v>44166</v>
      </c>
      <c r="D6389" s="39" t="s">
        <v>105</v>
      </c>
      <c r="E6389" s="39">
        <v>1593</v>
      </c>
      <c r="F6389" s="82">
        <f t="shared" si="297"/>
        <v>1.593</v>
      </c>
      <c r="G6389" s="39">
        <f>VLOOKUP(N6389,Currecny_M!$A$1:$P$10,2,FALSE)</f>
        <v>2.35</v>
      </c>
      <c r="H6389" s="39">
        <f>MATCH(C6389,Currecny_M!$A$1:$P$1,0)</f>
        <v>10</v>
      </c>
      <c r="I6389" s="39">
        <f>VLOOKUP(N6389,Currecny_M!$A$1:$P$10,MATCH(Database!C6389,Currecny_M!$A$1:$P$1,0),FALSE)</f>
        <v>2.5099999999999998</v>
      </c>
      <c r="J6389" s="82">
        <f t="shared" si="298"/>
        <v>3.9984299999999995</v>
      </c>
      <c r="K6389" s="39">
        <f>VLOOKUP('Cover page'!$B$6,Currecny_M!$A$1:$P$10,MATCH(Database!C6389,Currecny_M!$A$1:$P$1,0),FALSE)</f>
        <v>1</v>
      </c>
      <c r="L6389" s="82">
        <f t="shared" si="299"/>
        <v>3.9984299999999995</v>
      </c>
      <c r="M6389" s="82">
        <f>((E6389/$F$1)*VLOOKUP(N6389,Currecny_M!$A$1:$P$10,MATCH(Database!C6389,Currecny_M!$A$1:$P$1,0),FALSE))/VLOOKUP('Cover page'!$B$6,Currecny_M!$A$1:$P$10,MATCH(Database!C6389,Currecny_M!$A$1:$P$1,0),FALSE)</f>
        <v>3.9984299999999995</v>
      </c>
      <c r="N6389" s="6" t="str">
        <f>VLOOKUP(B6389,Master!$A$2:$C$11,3,FALSE)</f>
        <v>Thai</v>
      </c>
      <c r="O6389" s="6" t="str">
        <f>VLOOKUP(B6389,Master!$A$2:$C$11,2,FALSE)</f>
        <v>Asia</v>
      </c>
      <c r="Q6389" s="39" t="str">
        <f>VLOOKUP(D6389,GL_Master!$A$1:$D$80,2,FALSE)</f>
        <v>PL</v>
      </c>
      <c r="R6389" s="39" t="str">
        <f>VLOOKUP(D6389,GL_Master!$A$1:$D$80,3,FALSE)</f>
        <v>Travelling and conveyance</v>
      </c>
      <c r="S6389" s="39" t="str">
        <f>VLOOKUP(D6389,GL_Master!$A$1:$D$80,4,FALSE)</f>
        <v>Car hiring and rental services</v>
      </c>
    </row>
    <row r="6390" spans="1:19" x14ac:dyDescent="0.25">
      <c r="A6390" s="39" t="s">
        <v>262</v>
      </c>
      <c r="B6390" s="39" t="s">
        <v>43</v>
      </c>
      <c r="C6390" s="7">
        <v>44166</v>
      </c>
      <c r="D6390" s="39" t="s">
        <v>106</v>
      </c>
      <c r="E6390" s="39">
        <v>797</v>
      </c>
      <c r="F6390" s="82">
        <f t="shared" si="297"/>
        <v>0.79700000000000004</v>
      </c>
      <c r="G6390" s="39">
        <f>VLOOKUP(N6390,Currecny_M!$A$1:$P$10,2,FALSE)</f>
        <v>2.35</v>
      </c>
      <c r="H6390" s="39">
        <f>MATCH(C6390,Currecny_M!$A$1:$P$1,0)</f>
        <v>10</v>
      </c>
      <c r="I6390" s="39">
        <f>VLOOKUP(N6390,Currecny_M!$A$1:$P$10,MATCH(Database!C6390,Currecny_M!$A$1:$P$1,0),FALSE)</f>
        <v>2.5099999999999998</v>
      </c>
      <c r="J6390" s="82">
        <f t="shared" si="298"/>
        <v>2.00047</v>
      </c>
      <c r="K6390" s="39">
        <f>VLOOKUP('Cover page'!$B$6,Currecny_M!$A$1:$P$10,MATCH(Database!C6390,Currecny_M!$A$1:$P$1,0),FALSE)</f>
        <v>1</v>
      </c>
      <c r="L6390" s="82">
        <f t="shared" si="299"/>
        <v>2.00047</v>
      </c>
      <c r="M6390" s="82">
        <f>((E6390/$F$1)*VLOOKUP(N6390,Currecny_M!$A$1:$P$10,MATCH(Database!C6390,Currecny_M!$A$1:$P$1,0),FALSE))/VLOOKUP('Cover page'!$B$6,Currecny_M!$A$1:$P$10,MATCH(Database!C6390,Currecny_M!$A$1:$P$1,0),FALSE)</f>
        <v>2.00047</v>
      </c>
      <c r="N6390" s="6" t="str">
        <f>VLOOKUP(B6390,Master!$A$2:$C$11,3,FALSE)</f>
        <v>Thai</v>
      </c>
      <c r="O6390" s="6" t="str">
        <f>VLOOKUP(B6390,Master!$A$2:$C$11,2,FALSE)</f>
        <v>Asia</v>
      </c>
      <c r="Q6390" s="39" t="str">
        <f>VLOOKUP(D6390,GL_Master!$A$1:$D$80,2,FALSE)</f>
        <v>PL</v>
      </c>
      <c r="R6390" s="39" t="str">
        <f>VLOOKUP(D6390,GL_Master!$A$1:$D$80,3,FALSE)</f>
        <v>Communication &amp; internet exp</v>
      </c>
      <c r="S6390" s="39" t="str">
        <f>VLOOKUP(D6390,GL_Master!$A$1:$D$80,4,FALSE)</f>
        <v>Printing &amp; Stationary</v>
      </c>
    </row>
    <row r="6391" spans="1:19" x14ac:dyDescent="0.25">
      <c r="A6391" s="39" t="s">
        <v>262</v>
      </c>
      <c r="B6391" s="39" t="s">
        <v>43</v>
      </c>
      <c r="C6391" s="7">
        <v>44166</v>
      </c>
      <c r="D6391" s="39" t="s">
        <v>32</v>
      </c>
      <c r="E6391" s="39">
        <v>789</v>
      </c>
      <c r="F6391" s="82">
        <f t="shared" si="297"/>
        <v>0.78900000000000003</v>
      </c>
      <c r="G6391" s="39">
        <f>VLOOKUP(N6391,Currecny_M!$A$1:$P$10,2,FALSE)</f>
        <v>2.35</v>
      </c>
      <c r="H6391" s="39">
        <f>MATCH(C6391,Currecny_M!$A$1:$P$1,0)</f>
        <v>10</v>
      </c>
      <c r="I6391" s="39">
        <f>VLOOKUP(N6391,Currecny_M!$A$1:$P$10,MATCH(Database!C6391,Currecny_M!$A$1:$P$1,0),FALSE)</f>
        <v>2.5099999999999998</v>
      </c>
      <c r="J6391" s="82">
        <f t="shared" si="298"/>
        <v>1.9803899999999999</v>
      </c>
      <c r="K6391" s="39">
        <f>VLOOKUP('Cover page'!$B$6,Currecny_M!$A$1:$P$10,MATCH(Database!C6391,Currecny_M!$A$1:$P$1,0),FALSE)</f>
        <v>1</v>
      </c>
      <c r="L6391" s="82">
        <f t="shared" si="299"/>
        <v>1.9803899999999999</v>
      </c>
      <c r="M6391" s="82">
        <f>((E6391/$F$1)*VLOOKUP(N6391,Currecny_M!$A$1:$P$10,MATCH(Database!C6391,Currecny_M!$A$1:$P$1,0),FALSE))/VLOOKUP('Cover page'!$B$6,Currecny_M!$A$1:$P$10,MATCH(Database!C6391,Currecny_M!$A$1:$P$1,0),FALSE)</f>
        <v>1.9803899999999999</v>
      </c>
      <c r="N6391" s="6" t="str">
        <f>VLOOKUP(B6391,Master!$A$2:$C$11,3,FALSE)</f>
        <v>Thai</v>
      </c>
      <c r="O6391" s="6" t="str">
        <f>VLOOKUP(B6391,Master!$A$2:$C$11,2,FALSE)</f>
        <v>Asia</v>
      </c>
      <c r="Q6391" s="39" t="str">
        <f>VLOOKUP(D6391,GL_Master!$A$1:$D$80,2,FALSE)</f>
        <v>PL</v>
      </c>
      <c r="R6391" s="39" t="str">
        <f>VLOOKUP(D6391,GL_Master!$A$1:$D$80,3,FALSE)</f>
        <v>Communication &amp; internet exp</v>
      </c>
      <c r="S6391" s="39" t="str">
        <f>VLOOKUP(D6391,GL_Master!$A$1:$D$80,4,FALSE)</f>
        <v>Printing &amp; Stationary</v>
      </c>
    </row>
    <row r="6392" spans="1:19" x14ac:dyDescent="0.25">
      <c r="A6392" s="39" t="s">
        <v>262</v>
      </c>
      <c r="B6392" s="39" t="s">
        <v>43</v>
      </c>
      <c r="C6392" s="7">
        <v>44166</v>
      </c>
      <c r="D6392" s="39" t="s">
        <v>35</v>
      </c>
      <c r="E6392" s="39">
        <v>2413</v>
      </c>
      <c r="F6392" s="82">
        <f t="shared" si="297"/>
        <v>2.4129999999999998</v>
      </c>
      <c r="G6392" s="39">
        <f>VLOOKUP(N6392,Currecny_M!$A$1:$P$10,2,FALSE)</f>
        <v>2.35</v>
      </c>
      <c r="H6392" s="39">
        <f>MATCH(C6392,Currecny_M!$A$1:$P$1,0)</f>
        <v>10</v>
      </c>
      <c r="I6392" s="39">
        <f>VLOOKUP(N6392,Currecny_M!$A$1:$P$10,MATCH(Database!C6392,Currecny_M!$A$1:$P$1,0),FALSE)</f>
        <v>2.5099999999999998</v>
      </c>
      <c r="J6392" s="82">
        <f t="shared" si="298"/>
        <v>6.0566299999999993</v>
      </c>
      <c r="K6392" s="39">
        <f>VLOOKUP('Cover page'!$B$6,Currecny_M!$A$1:$P$10,MATCH(Database!C6392,Currecny_M!$A$1:$P$1,0),FALSE)</f>
        <v>1</v>
      </c>
      <c r="L6392" s="82">
        <f t="shared" si="299"/>
        <v>6.0566299999999993</v>
      </c>
      <c r="M6392" s="82">
        <f>((E6392/$F$1)*VLOOKUP(N6392,Currecny_M!$A$1:$P$10,MATCH(Database!C6392,Currecny_M!$A$1:$P$1,0),FALSE))/VLOOKUP('Cover page'!$B$6,Currecny_M!$A$1:$P$10,MATCH(Database!C6392,Currecny_M!$A$1:$P$1,0),FALSE)</f>
        <v>6.0566299999999993</v>
      </c>
      <c r="N6392" s="6" t="str">
        <f>VLOOKUP(B6392,Master!$A$2:$C$11,3,FALSE)</f>
        <v>Thai</v>
      </c>
      <c r="O6392" s="6" t="str">
        <f>VLOOKUP(B6392,Master!$A$2:$C$11,2,FALSE)</f>
        <v>Asia</v>
      </c>
      <c r="Q6392" s="39" t="str">
        <f>VLOOKUP(D6392,GL_Master!$A$1:$D$80,2,FALSE)</f>
        <v>PL</v>
      </c>
      <c r="R6392" s="39" t="str">
        <f>VLOOKUP(D6392,GL_Master!$A$1:$D$80,3,FALSE)</f>
        <v>Security Expenses</v>
      </c>
      <c r="S6392" s="39" t="str">
        <f>VLOOKUP(D6392,GL_Master!$A$1:$D$80,4,FALSE)</f>
        <v>Security Expenses others</v>
      </c>
    </row>
    <row r="6393" spans="1:19" x14ac:dyDescent="0.25">
      <c r="A6393" s="39" t="s">
        <v>262</v>
      </c>
      <c r="B6393" s="39" t="s">
        <v>43</v>
      </c>
      <c r="C6393" s="7">
        <v>44166</v>
      </c>
      <c r="D6393" s="39" t="s">
        <v>38</v>
      </c>
      <c r="E6393" s="39">
        <v>797</v>
      </c>
      <c r="F6393" s="82">
        <f t="shared" si="297"/>
        <v>0.79700000000000004</v>
      </c>
      <c r="G6393" s="39">
        <f>VLOOKUP(N6393,Currecny_M!$A$1:$P$10,2,FALSE)</f>
        <v>2.35</v>
      </c>
      <c r="H6393" s="39">
        <f>MATCH(C6393,Currecny_M!$A$1:$P$1,0)</f>
        <v>10</v>
      </c>
      <c r="I6393" s="39">
        <f>VLOOKUP(N6393,Currecny_M!$A$1:$P$10,MATCH(Database!C6393,Currecny_M!$A$1:$P$1,0),FALSE)</f>
        <v>2.5099999999999998</v>
      </c>
      <c r="J6393" s="82">
        <f t="shared" si="298"/>
        <v>2.00047</v>
      </c>
      <c r="K6393" s="39">
        <f>VLOOKUP('Cover page'!$B$6,Currecny_M!$A$1:$P$10,MATCH(Database!C6393,Currecny_M!$A$1:$P$1,0),FALSE)</f>
        <v>1</v>
      </c>
      <c r="L6393" s="82">
        <f t="shared" si="299"/>
        <v>2.00047</v>
      </c>
      <c r="M6393" s="82">
        <f>((E6393/$F$1)*VLOOKUP(N6393,Currecny_M!$A$1:$P$10,MATCH(Database!C6393,Currecny_M!$A$1:$P$1,0),FALSE))/VLOOKUP('Cover page'!$B$6,Currecny_M!$A$1:$P$10,MATCH(Database!C6393,Currecny_M!$A$1:$P$1,0),FALSE)</f>
        <v>2.00047</v>
      </c>
      <c r="N6393" s="6" t="str">
        <f>VLOOKUP(B6393,Master!$A$2:$C$11,3,FALSE)</f>
        <v>Thai</v>
      </c>
      <c r="O6393" s="6" t="str">
        <f>VLOOKUP(B6393,Master!$A$2:$C$11,2,FALSE)</f>
        <v>Asia</v>
      </c>
      <c r="Q6393" s="39" t="str">
        <f>VLOOKUP(D6393,GL_Master!$A$1:$D$80,2,FALSE)</f>
        <v>PL</v>
      </c>
      <c r="R6393" s="39" t="str">
        <f>VLOOKUP(D6393,GL_Master!$A$1:$D$80,3,FALSE)</f>
        <v>House Keeping Expenses</v>
      </c>
      <c r="S6393" s="39" t="str">
        <f>VLOOKUP(D6393,GL_Master!$A$1:$D$80,4,FALSE)</f>
        <v>House Keeping Expenses</v>
      </c>
    </row>
    <row r="6394" spans="1:19" x14ac:dyDescent="0.25">
      <c r="A6394" s="39" t="s">
        <v>262</v>
      </c>
      <c r="B6394" s="39" t="s">
        <v>43</v>
      </c>
      <c r="C6394" s="7">
        <v>44166</v>
      </c>
      <c r="D6394" s="39" t="s">
        <v>107</v>
      </c>
      <c r="E6394" s="39">
        <v>827</v>
      </c>
      <c r="F6394" s="82">
        <f t="shared" si="297"/>
        <v>0.82699999999999996</v>
      </c>
      <c r="G6394" s="39">
        <f>VLOOKUP(N6394,Currecny_M!$A$1:$P$10,2,FALSE)</f>
        <v>2.35</v>
      </c>
      <c r="H6394" s="39">
        <f>MATCH(C6394,Currecny_M!$A$1:$P$1,0)</f>
        <v>10</v>
      </c>
      <c r="I6394" s="39">
        <f>VLOOKUP(N6394,Currecny_M!$A$1:$P$10,MATCH(Database!C6394,Currecny_M!$A$1:$P$1,0),FALSE)</f>
        <v>2.5099999999999998</v>
      </c>
      <c r="J6394" s="82">
        <f t="shared" si="298"/>
        <v>2.0757699999999999</v>
      </c>
      <c r="K6394" s="39">
        <f>VLOOKUP('Cover page'!$B$6,Currecny_M!$A$1:$P$10,MATCH(Database!C6394,Currecny_M!$A$1:$P$1,0),FALSE)</f>
        <v>1</v>
      </c>
      <c r="L6394" s="82">
        <f t="shared" si="299"/>
        <v>2.0757699999999999</v>
      </c>
      <c r="M6394" s="82">
        <f>((E6394/$F$1)*VLOOKUP(N6394,Currecny_M!$A$1:$P$10,MATCH(Database!C6394,Currecny_M!$A$1:$P$1,0),FALSE))/VLOOKUP('Cover page'!$B$6,Currecny_M!$A$1:$P$10,MATCH(Database!C6394,Currecny_M!$A$1:$P$1,0),FALSE)</f>
        <v>2.0757699999999999</v>
      </c>
      <c r="N6394" s="6" t="str">
        <f>VLOOKUP(B6394,Master!$A$2:$C$11,3,FALSE)</f>
        <v>Thai</v>
      </c>
      <c r="O6394" s="6" t="str">
        <f>VLOOKUP(B6394,Master!$A$2:$C$11,2,FALSE)</f>
        <v>Asia</v>
      </c>
      <c r="Q6394" s="39" t="str">
        <f>VLOOKUP(D6394,GL_Master!$A$1:$D$80,2,FALSE)</f>
        <v>PL</v>
      </c>
      <c r="R6394" s="39" t="str">
        <f>VLOOKUP(D6394,GL_Master!$A$1:$D$80,3,FALSE)</f>
        <v>Misc. expenses</v>
      </c>
      <c r="S6394" s="39" t="str">
        <f>VLOOKUP(D6394,GL_Master!$A$1:$D$80,4,FALSE)</f>
        <v>Repair &amp; Maintenance</v>
      </c>
    </row>
    <row r="6395" spans="1:19" x14ac:dyDescent="0.25">
      <c r="A6395" s="39" t="s">
        <v>262</v>
      </c>
      <c r="B6395" s="39" t="s">
        <v>43</v>
      </c>
      <c r="C6395" s="7">
        <v>44166</v>
      </c>
      <c r="D6395" s="39" t="s">
        <v>108</v>
      </c>
      <c r="E6395" s="39">
        <v>789</v>
      </c>
      <c r="F6395" s="82">
        <f t="shared" si="297"/>
        <v>0.78900000000000003</v>
      </c>
      <c r="G6395" s="39">
        <f>VLOOKUP(N6395,Currecny_M!$A$1:$P$10,2,FALSE)</f>
        <v>2.35</v>
      </c>
      <c r="H6395" s="39">
        <f>MATCH(C6395,Currecny_M!$A$1:$P$1,0)</f>
        <v>10</v>
      </c>
      <c r="I6395" s="39">
        <f>VLOOKUP(N6395,Currecny_M!$A$1:$P$10,MATCH(Database!C6395,Currecny_M!$A$1:$P$1,0),FALSE)</f>
        <v>2.5099999999999998</v>
      </c>
      <c r="J6395" s="82">
        <f t="shared" si="298"/>
        <v>1.9803899999999999</v>
      </c>
      <c r="K6395" s="39">
        <f>VLOOKUP('Cover page'!$B$6,Currecny_M!$A$1:$P$10,MATCH(Database!C6395,Currecny_M!$A$1:$P$1,0),FALSE)</f>
        <v>1</v>
      </c>
      <c r="L6395" s="82">
        <f t="shared" si="299"/>
        <v>1.9803899999999999</v>
      </c>
      <c r="M6395" s="82">
        <f>((E6395/$F$1)*VLOOKUP(N6395,Currecny_M!$A$1:$P$10,MATCH(Database!C6395,Currecny_M!$A$1:$P$1,0),FALSE))/VLOOKUP('Cover page'!$B$6,Currecny_M!$A$1:$P$10,MATCH(Database!C6395,Currecny_M!$A$1:$P$1,0),FALSE)</f>
        <v>1.9803899999999999</v>
      </c>
      <c r="N6395" s="6" t="str">
        <f>VLOOKUP(B6395,Master!$A$2:$C$11,3,FALSE)</f>
        <v>Thai</v>
      </c>
      <c r="O6395" s="6" t="str">
        <f>VLOOKUP(B6395,Master!$A$2:$C$11,2,FALSE)</f>
        <v>Asia</v>
      </c>
      <c r="Q6395" s="39" t="str">
        <f>VLOOKUP(D6395,GL_Master!$A$1:$D$80,2,FALSE)</f>
        <v>PL</v>
      </c>
      <c r="R6395" s="39" t="str">
        <f>VLOOKUP(D6395,GL_Master!$A$1:$D$80,3,FALSE)</f>
        <v>Misc. expenses</v>
      </c>
      <c r="S6395" s="39" t="str">
        <f>VLOOKUP(D6395,GL_Master!$A$1:$D$80,4,FALSE)</f>
        <v>Repair &amp; Maintenance</v>
      </c>
    </row>
    <row r="6396" spans="1:19" x14ac:dyDescent="0.25">
      <c r="A6396" s="39" t="s">
        <v>262</v>
      </c>
      <c r="B6396" s="39" t="s">
        <v>43</v>
      </c>
      <c r="C6396" s="7">
        <v>44166</v>
      </c>
      <c r="D6396" s="39" t="s">
        <v>9</v>
      </c>
      <c r="E6396" s="39">
        <v>7238</v>
      </c>
      <c r="F6396" s="82">
        <f t="shared" si="297"/>
        <v>7.2380000000000004</v>
      </c>
      <c r="G6396" s="39">
        <f>VLOOKUP(N6396,Currecny_M!$A$1:$P$10,2,FALSE)</f>
        <v>2.35</v>
      </c>
      <c r="H6396" s="39">
        <f>MATCH(C6396,Currecny_M!$A$1:$P$1,0)</f>
        <v>10</v>
      </c>
      <c r="I6396" s="39">
        <f>VLOOKUP(N6396,Currecny_M!$A$1:$P$10,MATCH(Database!C6396,Currecny_M!$A$1:$P$1,0),FALSE)</f>
        <v>2.5099999999999998</v>
      </c>
      <c r="J6396" s="82">
        <f t="shared" si="298"/>
        <v>18.167379999999998</v>
      </c>
      <c r="K6396" s="39">
        <f>VLOOKUP('Cover page'!$B$6,Currecny_M!$A$1:$P$10,MATCH(Database!C6396,Currecny_M!$A$1:$P$1,0),FALSE)</f>
        <v>1</v>
      </c>
      <c r="L6396" s="82">
        <f t="shared" si="299"/>
        <v>18.167379999999998</v>
      </c>
      <c r="M6396" s="82">
        <f>((E6396/$F$1)*VLOOKUP(N6396,Currecny_M!$A$1:$P$10,MATCH(Database!C6396,Currecny_M!$A$1:$P$1,0),FALSE))/VLOOKUP('Cover page'!$B$6,Currecny_M!$A$1:$P$10,MATCH(Database!C6396,Currecny_M!$A$1:$P$1,0),FALSE)</f>
        <v>18.167379999999998</v>
      </c>
      <c r="N6396" s="6" t="str">
        <f>VLOOKUP(B6396,Master!$A$2:$C$11,3,FALSE)</f>
        <v>Thai</v>
      </c>
      <c r="O6396" s="6" t="str">
        <f>VLOOKUP(B6396,Master!$A$2:$C$11,2,FALSE)</f>
        <v>Asia</v>
      </c>
      <c r="Q6396" s="39" t="str">
        <f>VLOOKUP(D6396,GL_Master!$A$1:$D$80,2,FALSE)</f>
        <v>PL</v>
      </c>
      <c r="R6396" s="39" t="str">
        <f>VLOOKUP(D6396,GL_Master!$A$1:$D$80,3,FALSE)</f>
        <v>Rent</v>
      </c>
      <c r="S6396" s="39" t="str">
        <f>VLOOKUP(D6396,GL_Master!$A$1:$D$80,4,FALSE)</f>
        <v>Office Rent</v>
      </c>
    </row>
    <row r="6397" spans="1:19" x14ac:dyDescent="0.25">
      <c r="A6397" s="39" t="s">
        <v>262</v>
      </c>
      <c r="B6397" s="39" t="s">
        <v>43</v>
      </c>
      <c r="C6397" s="7">
        <v>44166</v>
      </c>
      <c r="D6397" s="39" t="s">
        <v>109</v>
      </c>
      <c r="E6397" s="39">
        <v>-3945</v>
      </c>
      <c r="F6397" s="82">
        <f t="shared" si="297"/>
        <v>-3.9449999999999998</v>
      </c>
      <c r="G6397" s="39">
        <f>VLOOKUP(N6397,Currecny_M!$A$1:$P$10,2,FALSE)</f>
        <v>2.35</v>
      </c>
      <c r="H6397" s="39">
        <f>MATCH(C6397,Currecny_M!$A$1:$P$1,0)</f>
        <v>10</v>
      </c>
      <c r="I6397" s="39">
        <f>VLOOKUP(N6397,Currecny_M!$A$1:$P$10,MATCH(Database!C6397,Currecny_M!$A$1:$P$1,0),FALSE)</f>
        <v>2.5099999999999998</v>
      </c>
      <c r="J6397" s="82">
        <f t="shared" si="298"/>
        <v>-9.9019499999999994</v>
      </c>
      <c r="K6397" s="39">
        <f>VLOOKUP('Cover page'!$B$6,Currecny_M!$A$1:$P$10,MATCH(Database!C6397,Currecny_M!$A$1:$P$1,0),FALSE)</f>
        <v>1</v>
      </c>
      <c r="L6397" s="82">
        <f t="shared" si="299"/>
        <v>-9.9019499999999994</v>
      </c>
      <c r="M6397" s="82">
        <f>((E6397/$F$1)*VLOOKUP(N6397,Currecny_M!$A$1:$P$10,MATCH(Database!C6397,Currecny_M!$A$1:$P$1,0),FALSE))/VLOOKUP('Cover page'!$B$6,Currecny_M!$A$1:$P$10,MATCH(Database!C6397,Currecny_M!$A$1:$P$1,0),FALSE)</f>
        <v>-9.9019499999999994</v>
      </c>
      <c r="N6397" s="6" t="str">
        <f>VLOOKUP(B6397,Master!$A$2:$C$11,3,FALSE)</f>
        <v>Thai</v>
      </c>
      <c r="O6397" s="6" t="str">
        <f>VLOOKUP(B6397,Master!$A$2:$C$11,2,FALSE)</f>
        <v>Asia</v>
      </c>
      <c r="Q6397" s="39" t="str">
        <f>VLOOKUP(D6397,GL_Master!$A$1:$D$80,2,FALSE)</f>
        <v>PL</v>
      </c>
      <c r="R6397" s="39" t="str">
        <f>VLOOKUP(D6397,GL_Master!$A$1:$D$80,3,FALSE)</f>
        <v>Travelling and conveyance</v>
      </c>
      <c r="S6397" s="39" t="str">
        <f>VLOOKUP(D6397,GL_Master!$A$1:$D$80,4,FALSE)</f>
        <v>Travelling , hotel lodging</v>
      </c>
    </row>
    <row r="6398" spans="1:19" x14ac:dyDescent="0.25">
      <c r="A6398" s="39" t="s">
        <v>262</v>
      </c>
      <c r="B6398" s="39" t="s">
        <v>43</v>
      </c>
      <c r="C6398" s="7">
        <v>44166</v>
      </c>
      <c r="D6398" s="39" t="s">
        <v>110</v>
      </c>
      <c r="E6398" s="39">
        <v>1563</v>
      </c>
      <c r="F6398" s="82">
        <f t="shared" si="297"/>
        <v>1.5629999999999999</v>
      </c>
      <c r="G6398" s="39">
        <f>VLOOKUP(N6398,Currecny_M!$A$1:$P$10,2,FALSE)</f>
        <v>2.35</v>
      </c>
      <c r="H6398" s="39">
        <f>MATCH(C6398,Currecny_M!$A$1:$P$1,0)</f>
        <v>10</v>
      </c>
      <c r="I6398" s="39">
        <f>VLOOKUP(N6398,Currecny_M!$A$1:$P$10,MATCH(Database!C6398,Currecny_M!$A$1:$P$1,0),FALSE)</f>
        <v>2.5099999999999998</v>
      </c>
      <c r="J6398" s="82">
        <f t="shared" si="298"/>
        <v>3.9231299999999996</v>
      </c>
      <c r="K6398" s="39">
        <f>VLOOKUP('Cover page'!$B$6,Currecny_M!$A$1:$P$10,MATCH(Database!C6398,Currecny_M!$A$1:$P$1,0),FALSE)</f>
        <v>1</v>
      </c>
      <c r="L6398" s="82">
        <f t="shared" si="299"/>
        <v>3.9231299999999996</v>
      </c>
      <c r="M6398" s="82">
        <f>((E6398/$F$1)*VLOOKUP(N6398,Currecny_M!$A$1:$P$10,MATCH(Database!C6398,Currecny_M!$A$1:$P$1,0),FALSE))/VLOOKUP('Cover page'!$B$6,Currecny_M!$A$1:$P$10,MATCH(Database!C6398,Currecny_M!$A$1:$P$1,0),FALSE)</f>
        <v>3.9231299999999996</v>
      </c>
      <c r="N6398" s="6" t="str">
        <f>VLOOKUP(B6398,Master!$A$2:$C$11,3,FALSE)</f>
        <v>Thai</v>
      </c>
      <c r="O6398" s="6" t="str">
        <f>VLOOKUP(B6398,Master!$A$2:$C$11,2,FALSE)</f>
        <v>Asia</v>
      </c>
      <c r="Q6398" s="39" t="str">
        <f>VLOOKUP(D6398,GL_Master!$A$1:$D$80,2,FALSE)</f>
        <v>PL</v>
      </c>
      <c r="R6398" s="39" t="str">
        <f>VLOOKUP(D6398,GL_Master!$A$1:$D$80,3,FALSE)</f>
        <v>Travelling and conveyance</v>
      </c>
      <c r="S6398" s="39" t="str">
        <f>VLOOKUP(D6398,GL_Master!$A$1:$D$80,4,FALSE)</f>
        <v>Travelling , hotel lodging</v>
      </c>
    </row>
    <row r="6399" spans="1:19" x14ac:dyDescent="0.25">
      <c r="A6399" s="39" t="s">
        <v>262</v>
      </c>
      <c r="B6399" s="39" t="s">
        <v>43</v>
      </c>
      <c r="C6399" s="7">
        <v>44166</v>
      </c>
      <c r="D6399" s="39" t="s">
        <v>111</v>
      </c>
      <c r="E6399" s="39">
        <v>789</v>
      </c>
      <c r="F6399" s="82">
        <f t="shared" si="297"/>
        <v>0.78900000000000003</v>
      </c>
      <c r="G6399" s="39">
        <f>VLOOKUP(N6399,Currecny_M!$A$1:$P$10,2,FALSE)</f>
        <v>2.35</v>
      </c>
      <c r="H6399" s="39">
        <f>MATCH(C6399,Currecny_M!$A$1:$P$1,0)</f>
        <v>10</v>
      </c>
      <c r="I6399" s="39">
        <f>VLOOKUP(N6399,Currecny_M!$A$1:$P$10,MATCH(Database!C6399,Currecny_M!$A$1:$P$1,0),FALSE)</f>
        <v>2.5099999999999998</v>
      </c>
      <c r="J6399" s="82">
        <f t="shared" si="298"/>
        <v>1.9803899999999999</v>
      </c>
      <c r="K6399" s="39">
        <f>VLOOKUP('Cover page'!$B$6,Currecny_M!$A$1:$P$10,MATCH(Database!C6399,Currecny_M!$A$1:$P$1,0),FALSE)</f>
        <v>1</v>
      </c>
      <c r="L6399" s="82">
        <f t="shared" si="299"/>
        <v>1.9803899999999999</v>
      </c>
      <c r="M6399" s="82">
        <f>((E6399/$F$1)*VLOOKUP(N6399,Currecny_M!$A$1:$P$10,MATCH(Database!C6399,Currecny_M!$A$1:$P$1,0),FALSE))/VLOOKUP('Cover page'!$B$6,Currecny_M!$A$1:$P$10,MATCH(Database!C6399,Currecny_M!$A$1:$P$1,0),FALSE)</f>
        <v>1.9803899999999999</v>
      </c>
      <c r="N6399" s="6" t="str">
        <f>VLOOKUP(B6399,Master!$A$2:$C$11,3,FALSE)</f>
        <v>Thai</v>
      </c>
      <c r="O6399" s="6" t="str">
        <f>VLOOKUP(B6399,Master!$A$2:$C$11,2,FALSE)</f>
        <v>Asia</v>
      </c>
      <c r="Q6399" s="39" t="str">
        <f>VLOOKUP(D6399,GL_Master!$A$1:$D$80,2,FALSE)</f>
        <v>PL</v>
      </c>
      <c r="R6399" s="39" t="str">
        <f>VLOOKUP(D6399,GL_Master!$A$1:$D$80,3,FALSE)</f>
        <v>Legal &amp; Professional expenses</v>
      </c>
      <c r="S6399" s="39" t="str">
        <f>VLOOKUP(D6399,GL_Master!$A$1:$D$80,4,FALSE)</f>
        <v>Professional Fees - Others</v>
      </c>
    </row>
    <row r="6400" spans="1:19" x14ac:dyDescent="0.25">
      <c r="A6400" s="39" t="s">
        <v>262</v>
      </c>
      <c r="B6400" s="39" t="s">
        <v>43</v>
      </c>
      <c r="C6400" s="7">
        <v>44197</v>
      </c>
      <c r="D6400" s="39" t="s">
        <v>112</v>
      </c>
      <c r="E6400" s="39">
        <v>8349</v>
      </c>
      <c r="F6400" s="82">
        <f t="shared" si="297"/>
        <v>8.3490000000000002</v>
      </c>
      <c r="G6400" s="39">
        <f>VLOOKUP(N6400,Currecny_M!$A$1:$P$10,2,FALSE)</f>
        <v>2.35</v>
      </c>
      <c r="H6400" s="39">
        <f>MATCH(C6400,Currecny_M!$A$1:$P$1,0)</f>
        <v>11</v>
      </c>
      <c r="I6400" s="39">
        <f>VLOOKUP(N6400,Currecny_M!$A$1:$P$10,MATCH(Database!C6400,Currecny_M!$A$1:$P$1,0),FALSE)</f>
        <v>2.54</v>
      </c>
      <c r="J6400" s="82">
        <f t="shared" si="298"/>
        <v>21.20646</v>
      </c>
      <c r="K6400" s="39">
        <f>VLOOKUP('Cover page'!$B$6,Currecny_M!$A$1:$P$10,MATCH(Database!C6400,Currecny_M!$A$1:$P$1,0),FALSE)</f>
        <v>1</v>
      </c>
      <c r="L6400" s="82">
        <f t="shared" si="299"/>
        <v>21.20646</v>
      </c>
      <c r="M6400" s="82">
        <f>((E6400/$F$1)*VLOOKUP(N6400,Currecny_M!$A$1:$P$10,MATCH(Database!C6400,Currecny_M!$A$1:$P$1,0),FALSE))/VLOOKUP('Cover page'!$B$6,Currecny_M!$A$1:$P$10,MATCH(Database!C6400,Currecny_M!$A$1:$P$1,0),FALSE)</f>
        <v>21.20646</v>
      </c>
      <c r="N6400" s="6" t="str">
        <f>VLOOKUP(B6400,Master!$A$2:$C$11,3,FALSE)</f>
        <v>Thai</v>
      </c>
      <c r="O6400" s="6" t="str">
        <f>VLOOKUP(B6400,Master!$A$2:$C$11,2,FALSE)</f>
        <v>Asia</v>
      </c>
      <c r="Q6400" s="39" t="str">
        <f>VLOOKUP(D6400,GL_Master!$A$1:$D$80,2,FALSE)</f>
        <v>PL</v>
      </c>
      <c r="R6400" s="39" t="str">
        <f>VLOOKUP(D6400,GL_Master!$A$1:$D$80,3,FALSE)</f>
        <v>Finance Cost</v>
      </c>
      <c r="S6400" s="39" t="str">
        <f>VLOOKUP(D6400,GL_Master!$A$1:$D$80,4,FALSE)</f>
        <v>Interest expense</v>
      </c>
    </row>
    <row r="6401" spans="1:19" x14ac:dyDescent="0.25">
      <c r="A6401" s="39" t="s">
        <v>262</v>
      </c>
      <c r="B6401" s="39" t="s">
        <v>43</v>
      </c>
      <c r="C6401" s="7">
        <v>44197</v>
      </c>
      <c r="D6401" s="39" t="s">
        <v>25</v>
      </c>
      <c r="E6401" s="39">
        <v>71004</v>
      </c>
      <c r="F6401" s="82">
        <f t="shared" si="297"/>
        <v>71.004000000000005</v>
      </c>
      <c r="G6401" s="39">
        <f>VLOOKUP(N6401,Currecny_M!$A$1:$P$10,2,FALSE)</f>
        <v>2.35</v>
      </c>
      <c r="H6401" s="39">
        <f>MATCH(C6401,Currecny_M!$A$1:$P$1,0)</f>
        <v>11</v>
      </c>
      <c r="I6401" s="39">
        <f>VLOOKUP(N6401,Currecny_M!$A$1:$P$10,MATCH(Database!C6401,Currecny_M!$A$1:$P$1,0),FALSE)</f>
        <v>2.54</v>
      </c>
      <c r="J6401" s="82">
        <f t="shared" si="298"/>
        <v>180.35016000000002</v>
      </c>
      <c r="K6401" s="39">
        <f>VLOOKUP('Cover page'!$B$6,Currecny_M!$A$1:$P$10,MATCH(Database!C6401,Currecny_M!$A$1:$P$1,0),FALSE)</f>
        <v>1</v>
      </c>
      <c r="L6401" s="82">
        <f t="shared" si="299"/>
        <v>180.35016000000002</v>
      </c>
      <c r="M6401" s="82">
        <f>((E6401/$F$1)*VLOOKUP(N6401,Currecny_M!$A$1:$P$10,MATCH(Database!C6401,Currecny_M!$A$1:$P$1,0),FALSE))/VLOOKUP('Cover page'!$B$6,Currecny_M!$A$1:$P$10,MATCH(Database!C6401,Currecny_M!$A$1:$P$1,0),FALSE)</f>
        <v>180.35016000000002</v>
      </c>
      <c r="N6401" s="6" t="str">
        <f>VLOOKUP(B6401,Master!$A$2:$C$11,3,FALSE)</f>
        <v>Thai</v>
      </c>
      <c r="O6401" s="6" t="str">
        <f>VLOOKUP(B6401,Master!$A$2:$C$11,2,FALSE)</f>
        <v>Asia</v>
      </c>
      <c r="Q6401" s="39" t="str">
        <f>VLOOKUP(D6401,GL_Master!$A$1:$D$80,2,FALSE)</f>
        <v>PL</v>
      </c>
      <c r="R6401" s="39" t="str">
        <f>VLOOKUP(D6401,GL_Master!$A$1:$D$80,3,FALSE)</f>
        <v>Depreciation</v>
      </c>
      <c r="S6401" s="39" t="str">
        <f>VLOOKUP(D6401,GL_Master!$A$1:$D$80,4,FALSE)</f>
        <v>Depreciation</v>
      </c>
    </row>
    <row r="6402" spans="1:19" x14ac:dyDescent="0.25">
      <c r="A6402" s="39" t="s">
        <v>262</v>
      </c>
      <c r="B6402" s="39" t="s">
        <v>43</v>
      </c>
      <c r="C6402" s="7">
        <v>44197</v>
      </c>
      <c r="D6402" s="39" t="s">
        <v>51</v>
      </c>
      <c r="E6402" s="39">
        <v>-765957</v>
      </c>
      <c r="F6402" s="82">
        <f t="shared" si="297"/>
        <v>-765.95699999999999</v>
      </c>
      <c r="G6402" s="39">
        <f>VLOOKUP(N6402,Currecny_M!$A$1:$P$10,2,FALSE)</f>
        <v>2.35</v>
      </c>
      <c r="H6402" s="39">
        <f>MATCH(C6402,Currecny_M!$A$1:$P$1,0)</f>
        <v>11</v>
      </c>
      <c r="I6402" s="39">
        <f>VLOOKUP(N6402,Currecny_M!$A$1:$P$10,MATCH(Database!C6402,Currecny_M!$A$1:$P$1,0),FALSE)</f>
        <v>2.54</v>
      </c>
      <c r="J6402" s="82">
        <f t="shared" si="298"/>
        <v>-1945.53078</v>
      </c>
      <c r="K6402" s="39">
        <f>VLOOKUP('Cover page'!$B$6,Currecny_M!$A$1:$P$10,MATCH(Database!C6402,Currecny_M!$A$1:$P$1,0),FALSE)</f>
        <v>1</v>
      </c>
      <c r="L6402" s="82">
        <f t="shared" si="299"/>
        <v>-1945.53078</v>
      </c>
      <c r="M6402" s="82">
        <f>((E6402/$F$1)*VLOOKUP(N6402,Currecny_M!$A$1:$P$10,MATCH(Database!C6402,Currecny_M!$A$1:$P$1,0),FALSE))/VLOOKUP('Cover page'!$B$6,Currecny_M!$A$1:$P$10,MATCH(Database!C6402,Currecny_M!$A$1:$P$1,0),FALSE)</f>
        <v>-1945.53078</v>
      </c>
      <c r="N6402" s="6" t="str">
        <f>VLOOKUP(B6402,Master!$A$2:$C$11,3,FALSE)</f>
        <v>Thai</v>
      </c>
      <c r="O6402" s="6" t="str">
        <f>VLOOKUP(B6402,Master!$A$2:$C$11,2,FALSE)</f>
        <v>Asia</v>
      </c>
      <c r="Q6402" s="39" t="str">
        <f>VLOOKUP(D6402,GL_Master!$A$1:$D$80,2,FALSE)</f>
        <v>BS</v>
      </c>
      <c r="R6402" s="39" t="str">
        <f>VLOOKUP(D6402,GL_Master!$A$1:$D$80,3,FALSE)</f>
        <v>Share Capital</v>
      </c>
      <c r="S6402" s="39" t="str">
        <f>VLOOKUP(D6402,GL_Master!$A$1:$D$80,4,FALSE)</f>
        <v>Equity shares</v>
      </c>
    </row>
    <row r="6403" spans="1:19" x14ac:dyDescent="0.25">
      <c r="A6403" s="39" t="s">
        <v>262</v>
      </c>
      <c r="B6403" s="39" t="s">
        <v>43</v>
      </c>
      <c r="C6403" s="7">
        <v>44197</v>
      </c>
      <c r="D6403" s="39" t="s">
        <v>52</v>
      </c>
      <c r="E6403" s="39">
        <v>-1467574</v>
      </c>
      <c r="F6403" s="82">
        <f t="shared" si="297"/>
        <v>-1467.5740000000001</v>
      </c>
      <c r="G6403" s="39">
        <f>VLOOKUP(N6403,Currecny_M!$A$1:$P$10,2,FALSE)</f>
        <v>2.35</v>
      </c>
      <c r="H6403" s="39">
        <f>MATCH(C6403,Currecny_M!$A$1:$P$1,0)</f>
        <v>11</v>
      </c>
      <c r="I6403" s="39">
        <f>VLOOKUP(N6403,Currecny_M!$A$1:$P$10,MATCH(Database!C6403,Currecny_M!$A$1:$P$1,0),FALSE)</f>
        <v>2.54</v>
      </c>
      <c r="J6403" s="82">
        <f t="shared" si="298"/>
        <v>-3727.63796</v>
      </c>
      <c r="K6403" s="39">
        <f>VLOOKUP('Cover page'!$B$6,Currecny_M!$A$1:$P$10,MATCH(Database!C6403,Currecny_M!$A$1:$P$1,0),FALSE)</f>
        <v>1</v>
      </c>
      <c r="L6403" s="82">
        <f t="shared" si="299"/>
        <v>-3727.63796</v>
      </c>
      <c r="M6403" s="82">
        <f>((E6403/$F$1)*VLOOKUP(N6403,Currecny_M!$A$1:$P$10,MATCH(Database!C6403,Currecny_M!$A$1:$P$1,0),FALSE))/VLOOKUP('Cover page'!$B$6,Currecny_M!$A$1:$P$10,MATCH(Database!C6403,Currecny_M!$A$1:$P$1,0),FALSE)</f>
        <v>-3727.63796</v>
      </c>
      <c r="N6403" s="6" t="str">
        <f>VLOOKUP(B6403,Master!$A$2:$C$11,3,FALSE)</f>
        <v>Thai</v>
      </c>
      <c r="O6403" s="6" t="str">
        <f>VLOOKUP(B6403,Master!$A$2:$C$11,2,FALSE)</f>
        <v>Asia</v>
      </c>
      <c r="Q6403" s="39" t="str">
        <f>VLOOKUP(D6403,GL_Master!$A$1:$D$80,2,FALSE)</f>
        <v>BS</v>
      </c>
      <c r="R6403" s="39" t="str">
        <f>VLOOKUP(D6403,GL_Master!$A$1:$D$80,3,FALSE)</f>
        <v>Reserve and Surplus</v>
      </c>
      <c r="S6403" s="39" t="str">
        <f>VLOOKUP(D6403,GL_Master!$A$1:$D$80,4,FALSE)</f>
        <v>Reserves at the commencement of the year</v>
      </c>
    </row>
    <row r="6404" spans="1:19" x14ac:dyDescent="0.25">
      <c r="A6404" s="39" t="s">
        <v>262</v>
      </c>
      <c r="B6404" s="39" t="s">
        <v>43</v>
      </c>
      <c r="C6404" s="7">
        <v>44197</v>
      </c>
      <c r="D6404" s="39" t="s">
        <v>53</v>
      </c>
      <c r="E6404" s="39">
        <v>-192952</v>
      </c>
      <c r="F6404" s="82">
        <f t="shared" ref="F6404:F6467" si="300">E6404/$F$1</f>
        <v>-192.952</v>
      </c>
      <c r="G6404" s="39">
        <f>VLOOKUP(N6404,Currecny_M!$A$1:$P$10,2,FALSE)</f>
        <v>2.35</v>
      </c>
      <c r="H6404" s="39">
        <f>MATCH(C6404,Currecny_M!$A$1:$P$1,0)</f>
        <v>11</v>
      </c>
      <c r="I6404" s="39">
        <f>VLOOKUP(N6404,Currecny_M!$A$1:$P$10,MATCH(Database!C6404,Currecny_M!$A$1:$P$1,0),FALSE)</f>
        <v>2.54</v>
      </c>
      <c r="J6404" s="82">
        <f t="shared" ref="J6404:J6467" si="301">F6404*I6404</f>
        <v>-490.09807999999998</v>
      </c>
      <c r="K6404" s="39">
        <f>VLOOKUP('Cover page'!$B$6,Currecny_M!$A$1:$P$10,MATCH(Database!C6404,Currecny_M!$A$1:$P$1,0),FALSE)</f>
        <v>1</v>
      </c>
      <c r="L6404" s="82">
        <f t="shared" ref="L6404:L6467" si="302">J6404/K6404</f>
        <v>-490.09807999999998</v>
      </c>
      <c r="M6404" s="82">
        <f>((E6404/$F$1)*VLOOKUP(N6404,Currecny_M!$A$1:$P$10,MATCH(Database!C6404,Currecny_M!$A$1:$P$1,0),FALSE))/VLOOKUP('Cover page'!$B$6,Currecny_M!$A$1:$P$10,MATCH(Database!C6404,Currecny_M!$A$1:$P$1,0),FALSE)</f>
        <v>-490.09807999999998</v>
      </c>
      <c r="N6404" s="6" t="str">
        <f>VLOOKUP(B6404,Master!$A$2:$C$11,3,FALSE)</f>
        <v>Thai</v>
      </c>
      <c r="O6404" s="6" t="str">
        <f>VLOOKUP(B6404,Master!$A$2:$C$11,2,FALSE)</f>
        <v>Asia</v>
      </c>
      <c r="Q6404" s="39" t="str">
        <f>VLOOKUP(D6404,GL_Master!$A$1:$D$80,2,FALSE)</f>
        <v>BS</v>
      </c>
      <c r="R6404" s="39" t="str">
        <f>VLOOKUP(D6404,GL_Master!$A$1:$D$80,3,FALSE)</f>
        <v>Loan Fund</v>
      </c>
      <c r="S6404" s="39" t="str">
        <f>VLOOKUP(D6404,GL_Master!$A$1:$D$80,4,FALSE)</f>
        <v>Term Loan</v>
      </c>
    </row>
    <row r="6405" spans="1:19" x14ac:dyDescent="0.25">
      <c r="A6405" s="39" t="s">
        <v>262</v>
      </c>
      <c r="B6405" s="39" t="s">
        <v>43</v>
      </c>
      <c r="C6405" s="7">
        <v>44197</v>
      </c>
      <c r="D6405" s="39" t="s">
        <v>54</v>
      </c>
      <c r="E6405" s="39">
        <v>1624</v>
      </c>
      <c r="F6405" s="82">
        <f t="shared" si="300"/>
        <v>1.6240000000000001</v>
      </c>
      <c r="G6405" s="39">
        <f>VLOOKUP(N6405,Currecny_M!$A$1:$P$10,2,FALSE)</f>
        <v>2.35</v>
      </c>
      <c r="H6405" s="39">
        <f>MATCH(C6405,Currecny_M!$A$1:$P$1,0)</f>
        <v>11</v>
      </c>
      <c r="I6405" s="39">
        <f>VLOOKUP(N6405,Currecny_M!$A$1:$P$10,MATCH(Database!C6405,Currecny_M!$A$1:$P$1,0),FALSE)</f>
        <v>2.54</v>
      </c>
      <c r="J6405" s="82">
        <f t="shared" si="301"/>
        <v>4.1249600000000006</v>
      </c>
      <c r="K6405" s="39">
        <f>VLOOKUP('Cover page'!$B$6,Currecny_M!$A$1:$P$10,MATCH(Database!C6405,Currecny_M!$A$1:$P$1,0),FALSE)</f>
        <v>1</v>
      </c>
      <c r="L6405" s="82">
        <f t="shared" si="302"/>
        <v>4.1249600000000006</v>
      </c>
      <c r="M6405" s="82">
        <f>((E6405/$F$1)*VLOOKUP(N6405,Currecny_M!$A$1:$P$10,MATCH(Database!C6405,Currecny_M!$A$1:$P$1,0),FALSE))/VLOOKUP('Cover page'!$B$6,Currecny_M!$A$1:$P$10,MATCH(Database!C6405,Currecny_M!$A$1:$P$1,0),FALSE)</f>
        <v>4.1249600000000006</v>
      </c>
      <c r="N6405" s="6" t="str">
        <f>VLOOKUP(B6405,Master!$A$2:$C$11,3,FALSE)</f>
        <v>Thai</v>
      </c>
      <c r="O6405" s="6" t="str">
        <f>VLOOKUP(B6405,Master!$A$2:$C$11,2,FALSE)</f>
        <v>Asia</v>
      </c>
      <c r="Q6405" s="39" t="str">
        <f>VLOOKUP(D6405,GL_Master!$A$1:$D$80,2,FALSE)</f>
        <v>BS</v>
      </c>
      <c r="R6405" s="39" t="str">
        <f>VLOOKUP(D6405,GL_Master!$A$1:$D$80,3,FALSE)</f>
        <v>Trade Payables</v>
      </c>
      <c r="S6405" s="39" t="str">
        <f>VLOOKUP(D6405,GL_Master!$A$1:$D$80,4,FALSE)</f>
        <v>Trade payable</v>
      </c>
    </row>
    <row r="6406" spans="1:19" x14ac:dyDescent="0.25">
      <c r="A6406" s="39" t="s">
        <v>262</v>
      </c>
      <c r="B6406" s="39" t="s">
        <v>43</v>
      </c>
      <c r="C6406" s="7">
        <v>44197</v>
      </c>
      <c r="D6406" s="39" t="s">
        <v>34</v>
      </c>
      <c r="E6406" s="39">
        <v>-41798</v>
      </c>
      <c r="F6406" s="82">
        <f t="shared" si="300"/>
        <v>-41.798000000000002</v>
      </c>
      <c r="G6406" s="39">
        <f>VLOOKUP(N6406,Currecny_M!$A$1:$P$10,2,FALSE)</f>
        <v>2.35</v>
      </c>
      <c r="H6406" s="39">
        <f>MATCH(C6406,Currecny_M!$A$1:$P$1,0)</f>
        <v>11</v>
      </c>
      <c r="I6406" s="39">
        <f>VLOOKUP(N6406,Currecny_M!$A$1:$P$10,MATCH(Database!C6406,Currecny_M!$A$1:$P$1,0),FALSE)</f>
        <v>2.54</v>
      </c>
      <c r="J6406" s="82">
        <f t="shared" si="301"/>
        <v>-106.16692</v>
      </c>
      <c r="K6406" s="39">
        <f>VLOOKUP('Cover page'!$B$6,Currecny_M!$A$1:$P$10,MATCH(Database!C6406,Currecny_M!$A$1:$P$1,0),FALSE)</f>
        <v>1</v>
      </c>
      <c r="L6406" s="82">
        <f t="shared" si="302"/>
        <v>-106.16692</v>
      </c>
      <c r="M6406" s="82">
        <f>((E6406/$F$1)*VLOOKUP(N6406,Currecny_M!$A$1:$P$10,MATCH(Database!C6406,Currecny_M!$A$1:$P$1,0),FALSE))/VLOOKUP('Cover page'!$B$6,Currecny_M!$A$1:$P$10,MATCH(Database!C6406,Currecny_M!$A$1:$P$1,0),FALSE)</f>
        <v>-106.16692</v>
      </c>
      <c r="N6406" s="6" t="str">
        <f>VLOOKUP(B6406,Master!$A$2:$C$11,3,FALSE)</f>
        <v>Thai</v>
      </c>
      <c r="O6406" s="6" t="str">
        <f>VLOOKUP(B6406,Master!$A$2:$C$11,2,FALSE)</f>
        <v>Asia</v>
      </c>
      <c r="Q6406" s="39" t="str">
        <f>VLOOKUP(D6406,GL_Master!$A$1:$D$80,2,FALSE)</f>
        <v>BS</v>
      </c>
      <c r="R6406" s="39" t="str">
        <f>VLOOKUP(D6406,GL_Master!$A$1:$D$80,3,FALSE)</f>
        <v>Provisions</v>
      </c>
      <c r="S6406" s="39" t="str">
        <f>VLOOKUP(D6406,GL_Master!$A$1:$D$80,4,FALSE)</f>
        <v>Expenses payables</v>
      </c>
    </row>
    <row r="6407" spans="1:19" x14ac:dyDescent="0.25">
      <c r="A6407" s="39" t="s">
        <v>262</v>
      </c>
      <c r="B6407" s="39" t="s">
        <v>43</v>
      </c>
      <c r="C6407" s="7">
        <v>44197</v>
      </c>
      <c r="D6407" s="39" t="s">
        <v>18</v>
      </c>
      <c r="E6407" s="39">
        <v>-24220</v>
      </c>
      <c r="F6407" s="82">
        <f t="shared" si="300"/>
        <v>-24.22</v>
      </c>
      <c r="G6407" s="39">
        <f>VLOOKUP(N6407,Currecny_M!$A$1:$P$10,2,FALSE)</f>
        <v>2.35</v>
      </c>
      <c r="H6407" s="39">
        <f>MATCH(C6407,Currecny_M!$A$1:$P$1,0)</f>
        <v>11</v>
      </c>
      <c r="I6407" s="39">
        <f>VLOOKUP(N6407,Currecny_M!$A$1:$P$10,MATCH(Database!C6407,Currecny_M!$A$1:$P$1,0),FALSE)</f>
        <v>2.54</v>
      </c>
      <c r="J6407" s="82">
        <f t="shared" si="301"/>
        <v>-61.518799999999999</v>
      </c>
      <c r="K6407" s="39">
        <f>VLOOKUP('Cover page'!$B$6,Currecny_M!$A$1:$P$10,MATCH(Database!C6407,Currecny_M!$A$1:$P$1,0),FALSE)</f>
        <v>1</v>
      </c>
      <c r="L6407" s="82">
        <f t="shared" si="302"/>
        <v>-61.518799999999999</v>
      </c>
      <c r="M6407" s="82">
        <f>((E6407/$F$1)*VLOOKUP(N6407,Currecny_M!$A$1:$P$10,MATCH(Database!C6407,Currecny_M!$A$1:$P$1,0),FALSE))/VLOOKUP('Cover page'!$B$6,Currecny_M!$A$1:$P$10,MATCH(Database!C6407,Currecny_M!$A$1:$P$1,0),FALSE)</f>
        <v>-61.518799999999999</v>
      </c>
      <c r="N6407" s="6" t="str">
        <f>VLOOKUP(B6407,Master!$A$2:$C$11,3,FALSE)</f>
        <v>Thai</v>
      </c>
      <c r="O6407" s="6" t="str">
        <f>VLOOKUP(B6407,Master!$A$2:$C$11,2,FALSE)</f>
        <v>Asia</v>
      </c>
      <c r="Q6407" s="39" t="str">
        <f>VLOOKUP(D6407,GL_Master!$A$1:$D$80,2,FALSE)</f>
        <v>BS</v>
      </c>
      <c r="R6407" s="39" t="str">
        <f>VLOOKUP(D6407,GL_Master!$A$1:$D$80,3,FALSE)</f>
        <v>Other current liabilities</v>
      </c>
      <c r="S6407" s="39" t="str">
        <f>VLOOKUP(D6407,GL_Master!$A$1:$D$80,4,FALSE)</f>
        <v>Employee related liabilities</v>
      </c>
    </row>
    <row r="6408" spans="1:19" x14ac:dyDescent="0.25">
      <c r="A6408" s="39" t="s">
        <v>262</v>
      </c>
      <c r="B6408" s="39" t="s">
        <v>43</v>
      </c>
      <c r="C6408" s="7">
        <v>44197</v>
      </c>
      <c r="D6408" s="39" t="s">
        <v>55</v>
      </c>
      <c r="E6408" s="39">
        <v>-3094</v>
      </c>
      <c r="F6408" s="82">
        <f t="shared" si="300"/>
        <v>-3.0939999999999999</v>
      </c>
      <c r="G6408" s="39">
        <f>VLOOKUP(N6408,Currecny_M!$A$1:$P$10,2,FALSE)</f>
        <v>2.35</v>
      </c>
      <c r="H6408" s="39">
        <f>MATCH(C6408,Currecny_M!$A$1:$P$1,0)</f>
        <v>11</v>
      </c>
      <c r="I6408" s="39">
        <f>VLOOKUP(N6408,Currecny_M!$A$1:$P$10,MATCH(Database!C6408,Currecny_M!$A$1:$P$1,0),FALSE)</f>
        <v>2.54</v>
      </c>
      <c r="J6408" s="82">
        <f t="shared" si="301"/>
        <v>-7.8587600000000002</v>
      </c>
      <c r="K6408" s="39">
        <f>VLOOKUP('Cover page'!$B$6,Currecny_M!$A$1:$P$10,MATCH(Database!C6408,Currecny_M!$A$1:$P$1,0),FALSE)</f>
        <v>1</v>
      </c>
      <c r="L6408" s="82">
        <f t="shared" si="302"/>
        <v>-7.8587600000000002</v>
      </c>
      <c r="M6408" s="82">
        <f>((E6408/$F$1)*VLOOKUP(N6408,Currecny_M!$A$1:$P$10,MATCH(Database!C6408,Currecny_M!$A$1:$P$1,0),FALSE))/VLOOKUP('Cover page'!$B$6,Currecny_M!$A$1:$P$10,MATCH(Database!C6408,Currecny_M!$A$1:$P$1,0),FALSE)</f>
        <v>-7.8587600000000002</v>
      </c>
      <c r="N6408" s="6" t="str">
        <f>VLOOKUP(B6408,Master!$A$2:$C$11,3,FALSE)</f>
        <v>Thai</v>
      </c>
      <c r="O6408" s="6" t="str">
        <f>VLOOKUP(B6408,Master!$A$2:$C$11,2,FALSE)</f>
        <v>Asia</v>
      </c>
      <c r="Q6408" s="39" t="str">
        <f>VLOOKUP(D6408,GL_Master!$A$1:$D$80,2,FALSE)</f>
        <v>BS</v>
      </c>
      <c r="R6408" s="39" t="str">
        <f>VLOOKUP(D6408,GL_Master!$A$1:$D$80,3,FALSE)</f>
        <v>Other current liabilities</v>
      </c>
      <c r="S6408" s="39" t="str">
        <f>VLOOKUP(D6408,GL_Master!$A$1:$D$80,4,FALSE)</f>
        <v>Security deposit received</v>
      </c>
    </row>
    <row r="6409" spans="1:19" x14ac:dyDescent="0.25">
      <c r="A6409" s="39" t="s">
        <v>262</v>
      </c>
      <c r="B6409" s="39" t="s">
        <v>43</v>
      </c>
      <c r="C6409" s="7">
        <v>44197</v>
      </c>
      <c r="D6409" s="39" t="s">
        <v>56</v>
      </c>
      <c r="E6409" s="39">
        <v>-804</v>
      </c>
      <c r="F6409" s="82">
        <f t="shared" si="300"/>
        <v>-0.80400000000000005</v>
      </c>
      <c r="G6409" s="39">
        <f>VLOOKUP(N6409,Currecny_M!$A$1:$P$10,2,FALSE)</f>
        <v>2.35</v>
      </c>
      <c r="H6409" s="39">
        <f>MATCH(C6409,Currecny_M!$A$1:$P$1,0)</f>
        <v>11</v>
      </c>
      <c r="I6409" s="39">
        <f>VLOOKUP(N6409,Currecny_M!$A$1:$P$10,MATCH(Database!C6409,Currecny_M!$A$1:$P$1,0),FALSE)</f>
        <v>2.54</v>
      </c>
      <c r="J6409" s="82">
        <f t="shared" si="301"/>
        <v>-2.04216</v>
      </c>
      <c r="K6409" s="39">
        <f>VLOOKUP('Cover page'!$B$6,Currecny_M!$A$1:$P$10,MATCH(Database!C6409,Currecny_M!$A$1:$P$1,0),FALSE)</f>
        <v>1</v>
      </c>
      <c r="L6409" s="82">
        <f t="shared" si="302"/>
        <v>-2.04216</v>
      </c>
      <c r="M6409" s="82">
        <f>((E6409/$F$1)*VLOOKUP(N6409,Currecny_M!$A$1:$P$10,MATCH(Database!C6409,Currecny_M!$A$1:$P$1,0),FALSE))/VLOOKUP('Cover page'!$B$6,Currecny_M!$A$1:$P$10,MATCH(Database!C6409,Currecny_M!$A$1:$P$1,0),FALSE)</f>
        <v>-2.04216</v>
      </c>
      <c r="N6409" s="6" t="str">
        <f>VLOOKUP(B6409,Master!$A$2:$C$11,3,FALSE)</f>
        <v>Thai</v>
      </c>
      <c r="O6409" s="6" t="str">
        <f>VLOOKUP(B6409,Master!$A$2:$C$11,2,FALSE)</f>
        <v>Asia</v>
      </c>
      <c r="Q6409" s="39" t="str">
        <f>VLOOKUP(D6409,GL_Master!$A$1:$D$80,2,FALSE)</f>
        <v>BS</v>
      </c>
      <c r="R6409" s="39" t="str">
        <f>VLOOKUP(D6409,GL_Master!$A$1:$D$80,3,FALSE)</f>
        <v>Other Tax Payables</v>
      </c>
      <c r="S6409" s="39" t="str">
        <f>VLOOKUP(D6409,GL_Master!$A$1:$D$80,4,FALSE)</f>
        <v>Tax deducted at source payable</v>
      </c>
    </row>
    <row r="6410" spans="1:19" x14ac:dyDescent="0.25">
      <c r="A6410" s="39" t="s">
        <v>262</v>
      </c>
      <c r="B6410" s="39" t="s">
        <v>43</v>
      </c>
      <c r="C6410" s="7">
        <v>44197</v>
      </c>
      <c r="D6410" s="39" t="s">
        <v>57</v>
      </c>
      <c r="E6410" s="39">
        <v>-7169</v>
      </c>
      <c r="F6410" s="82">
        <f t="shared" si="300"/>
        <v>-7.1689999999999996</v>
      </c>
      <c r="G6410" s="39">
        <f>VLOOKUP(N6410,Currecny_M!$A$1:$P$10,2,FALSE)</f>
        <v>2.35</v>
      </c>
      <c r="H6410" s="39">
        <f>MATCH(C6410,Currecny_M!$A$1:$P$1,0)</f>
        <v>11</v>
      </c>
      <c r="I6410" s="39">
        <f>VLOOKUP(N6410,Currecny_M!$A$1:$P$10,MATCH(Database!C6410,Currecny_M!$A$1:$P$1,0),FALSE)</f>
        <v>2.54</v>
      </c>
      <c r="J6410" s="82">
        <f t="shared" si="301"/>
        <v>-18.20926</v>
      </c>
      <c r="K6410" s="39">
        <f>VLOOKUP('Cover page'!$B$6,Currecny_M!$A$1:$P$10,MATCH(Database!C6410,Currecny_M!$A$1:$P$1,0),FALSE)</f>
        <v>1</v>
      </c>
      <c r="L6410" s="82">
        <f t="shared" si="302"/>
        <v>-18.20926</v>
      </c>
      <c r="M6410" s="82">
        <f>((E6410/$F$1)*VLOOKUP(N6410,Currecny_M!$A$1:$P$10,MATCH(Database!C6410,Currecny_M!$A$1:$P$1,0),FALSE))/VLOOKUP('Cover page'!$B$6,Currecny_M!$A$1:$P$10,MATCH(Database!C6410,Currecny_M!$A$1:$P$1,0),FALSE)</f>
        <v>-18.20926</v>
      </c>
      <c r="N6410" s="6" t="str">
        <f>VLOOKUP(B6410,Master!$A$2:$C$11,3,FALSE)</f>
        <v>Thai</v>
      </c>
      <c r="O6410" s="6" t="str">
        <f>VLOOKUP(B6410,Master!$A$2:$C$11,2,FALSE)</f>
        <v>Asia</v>
      </c>
      <c r="Q6410" s="39" t="str">
        <f>VLOOKUP(D6410,GL_Master!$A$1:$D$80,2,FALSE)</f>
        <v>BS</v>
      </c>
      <c r="R6410" s="39" t="str">
        <f>VLOOKUP(D6410,GL_Master!$A$1:$D$80,3,FALSE)</f>
        <v>Other Tax Payables</v>
      </c>
      <c r="S6410" s="39" t="str">
        <f>VLOOKUP(D6410,GL_Master!$A$1:$D$80,4,FALSE)</f>
        <v>Tax deducted at source payable</v>
      </c>
    </row>
    <row r="6411" spans="1:19" x14ac:dyDescent="0.25">
      <c r="A6411" s="39" t="s">
        <v>262</v>
      </c>
      <c r="B6411" s="39" t="s">
        <v>43</v>
      </c>
      <c r="C6411" s="7">
        <v>44197</v>
      </c>
      <c r="D6411" s="39" t="s">
        <v>58</v>
      </c>
      <c r="E6411" s="39">
        <v>-55210</v>
      </c>
      <c r="F6411" s="82">
        <f t="shared" si="300"/>
        <v>-55.21</v>
      </c>
      <c r="G6411" s="39">
        <f>VLOOKUP(N6411,Currecny_M!$A$1:$P$10,2,FALSE)</f>
        <v>2.35</v>
      </c>
      <c r="H6411" s="39">
        <f>MATCH(C6411,Currecny_M!$A$1:$P$1,0)</f>
        <v>11</v>
      </c>
      <c r="I6411" s="39">
        <f>VLOOKUP(N6411,Currecny_M!$A$1:$P$10,MATCH(Database!C6411,Currecny_M!$A$1:$P$1,0),FALSE)</f>
        <v>2.54</v>
      </c>
      <c r="J6411" s="82">
        <f t="shared" si="301"/>
        <v>-140.23340000000002</v>
      </c>
      <c r="K6411" s="39">
        <f>VLOOKUP('Cover page'!$B$6,Currecny_M!$A$1:$P$10,MATCH(Database!C6411,Currecny_M!$A$1:$P$1,0),FALSE)</f>
        <v>1</v>
      </c>
      <c r="L6411" s="82">
        <f t="shared" si="302"/>
        <v>-140.23340000000002</v>
      </c>
      <c r="M6411" s="82">
        <f>((E6411/$F$1)*VLOOKUP(N6411,Currecny_M!$A$1:$P$10,MATCH(Database!C6411,Currecny_M!$A$1:$P$1,0),FALSE))/VLOOKUP('Cover page'!$B$6,Currecny_M!$A$1:$P$10,MATCH(Database!C6411,Currecny_M!$A$1:$P$1,0),FALSE)</f>
        <v>-140.23340000000002</v>
      </c>
      <c r="N6411" s="6" t="str">
        <f>VLOOKUP(B6411,Master!$A$2:$C$11,3,FALSE)</f>
        <v>Thai</v>
      </c>
      <c r="O6411" s="6" t="str">
        <f>VLOOKUP(B6411,Master!$A$2:$C$11,2,FALSE)</f>
        <v>Asia</v>
      </c>
      <c r="Q6411" s="39" t="str">
        <f>VLOOKUP(D6411,GL_Master!$A$1:$D$80,2,FALSE)</f>
        <v>BS</v>
      </c>
      <c r="R6411" s="39" t="str">
        <f>VLOOKUP(D6411,GL_Master!$A$1:$D$80,3,FALSE)</f>
        <v>Long-term provisions</v>
      </c>
      <c r="S6411" s="39" t="str">
        <f>VLOOKUP(D6411,GL_Master!$A$1:$D$80,4,FALSE)</f>
        <v>Provision for gratuity</v>
      </c>
    </row>
    <row r="6412" spans="1:19" x14ac:dyDescent="0.25">
      <c r="A6412" s="39" t="s">
        <v>262</v>
      </c>
      <c r="B6412" s="39" t="s">
        <v>43</v>
      </c>
      <c r="C6412" s="7">
        <v>44197</v>
      </c>
      <c r="D6412" s="39" t="s">
        <v>59</v>
      </c>
      <c r="E6412" s="39">
        <v>-22435</v>
      </c>
      <c r="F6412" s="82">
        <f t="shared" si="300"/>
        <v>-22.434999999999999</v>
      </c>
      <c r="G6412" s="39">
        <f>VLOOKUP(N6412,Currecny_M!$A$1:$P$10,2,FALSE)</f>
        <v>2.35</v>
      </c>
      <c r="H6412" s="39">
        <f>MATCH(C6412,Currecny_M!$A$1:$P$1,0)</f>
        <v>11</v>
      </c>
      <c r="I6412" s="39">
        <f>VLOOKUP(N6412,Currecny_M!$A$1:$P$10,MATCH(Database!C6412,Currecny_M!$A$1:$P$1,0),FALSE)</f>
        <v>2.54</v>
      </c>
      <c r="J6412" s="82">
        <f t="shared" si="301"/>
        <v>-56.984899999999996</v>
      </c>
      <c r="K6412" s="39">
        <f>VLOOKUP('Cover page'!$B$6,Currecny_M!$A$1:$P$10,MATCH(Database!C6412,Currecny_M!$A$1:$P$1,0),FALSE)</f>
        <v>1</v>
      </c>
      <c r="L6412" s="82">
        <f t="shared" si="302"/>
        <v>-56.984899999999996</v>
      </c>
      <c r="M6412" s="82">
        <f>((E6412/$F$1)*VLOOKUP(N6412,Currecny_M!$A$1:$P$10,MATCH(Database!C6412,Currecny_M!$A$1:$P$1,0),FALSE))/VLOOKUP('Cover page'!$B$6,Currecny_M!$A$1:$P$10,MATCH(Database!C6412,Currecny_M!$A$1:$P$1,0),FALSE)</f>
        <v>-56.984899999999996</v>
      </c>
      <c r="N6412" s="6" t="str">
        <f>VLOOKUP(B6412,Master!$A$2:$C$11,3,FALSE)</f>
        <v>Thai</v>
      </c>
      <c r="O6412" s="6" t="str">
        <f>VLOOKUP(B6412,Master!$A$2:$C$11,2,FALSE)</f>
        <v>Asia</v>
      </c>
      <c r="Q6412" s="39" t="str">
        <f>VLOOKUP(D6412,GL_Master!$A$1:$D$80,2,FALSE)</f>
        <v>BS</v>
      </c>
      <c r="R6412" s="39" t="str">
        <f>VLOOKUP(D6412,GL_Master!$A$1:$D$80,3,FALSE)</f>
        <v>Long-term provisions</v>
      </c>
      <c r="S6412" s="39" t="str">
        <f>VLOOKUP(D6412,GL_Master!$A$1:$D$80,4,FALSE)</f>
        <v>Provision for leave encashment</v>
      </c>
    </row>
    <row r="6413" spans="1:19" x14ac:dyDescent="0.25">
      <c r="A6413" s="39" t="s">
        <v>262</v>
      </c>
      <c r="B6413" s="39" t="s">
        <v>43</v>
      </c>
      <c r="C6413" s="7">
        <v>44197</v>
      </c>
      <c r="D6413" s="39" t="s">
        <v>60</v>
      </c>
      <c r="E6413" s="39">
        <v>-6250</v>
      </c>
      <c r="F6413" s="82">
        <f t="shared" si="300"/>
        <v>-6.25</v>
      </c>
      <c r="G6413" s="39">
        <f>VLOOKUP(N6413,Currecny_M!$A$1:$P$10,2,FALSE)</f>
        <v>2.35</v>
      </c>
      <c r="H6413" s="39">
        <f>MATCH(C6413,Currecny_M!$A$1:$P$1,0)</f>
        <v>11</v>
      </c>
      <c r="I6413" s="39">
        <f>VLOOKUP(N6413,Currecny_M!$A$1:$P$10,MATCH(Database!C6413,Currecny_M!$A$1:$P$1,0),FALSE)</f>
        <v>2.54</v>
      </c>
      <c r="J6413" s="82">
        <f t="shared" si="301"/>
        <v>-15.875</v>
      </c>
      <c r="K6413" s="39">
        <f>VLOOKUP('Cover page'!$B$6,Currecny_M!$A$1:$P$10,MATCH(Database!C6413,Currecny_M!$A$1:$P$1,0),FALSE)</f>
        <v>1</v>
      </c>
      <c r="L6413" s="82">
        <f t="shared" si="302"/>
        <v>-15.875</v>
      </c>
      <c r="M6413" s="82">
        <f>((E6413/$F$1)*VLOOKUP(N6413,Currecny_M!$A$1:$P$10,MATCH(Database!C6413,Currecny_M!$A$1:$P$1,0),FALSE))/VLOOKUP('Cover page'!$B$6,Currecny_M!$A$1:$P$10,MATCH(Database!C6413,Currecny_M!$A$1:$P$1,0),FALSE)</f>
        <v>-15.875</v>
      </c>
      <c r="N6413" s="6" t="str">
        <f>VLOOKUP(B6413,Master!$A$2:$C$11,3,FALSE)</f>
        <v>Thai</v>
      </c>
      <c r="O6413" s="6" t="str">
        <f>VLOOKUP(B6413,Master!$A$2:$C$11,2,FALSE)</f>
        <v>Asia</v>
      </c>
      <c r="Q6413" s="39" t="str">
        <f>VLOOKUP(D6413,GL_Master!$A$1:$D$80,2,FALSE)</f>
        <v>BS</v>
      </c>
      <c r="R6413" s="39" t="str">
        <f>VLOOKUP(D6413,GL_Master!$A$1:$D$80,3,FALSE)</f>
        <v>Trade Payables</v>
      </c>
      <c r="S6413" s="39" t="str">
        <f>VLOOKUP(D6413,GL_Master!$A$1:$D$80,4,FALSE)</f>
        <v>Trade payable</v>
      </c>
    </row>
    <row r="6414" spans="1:19" x14ac:dyDescent="0.25">
      <c r="A6414" s="39" t="s">
        <v>262</v>
      </c>
      <c r="B6414" s="39" t="s">
        <v>43</v>
      </c>
      <c r="C6414" s="7">
        <v>44197</v>
      </c>
      <c r="D6414" s="39" t="s">
        <v>61</v>
      </c>
      <c r="E6414" s="39">
        <v>-70131</v>
      </c>
      <c r="F6414" s="82">
        <f t="shared" si="300"/>
        <v>-70.131</v>
      </c>
      <c r="G6414" s="39">
        <f>VLOOKUP(N6414,Currecny_M!$A$1:$P$10,2,FALSE)</f>
        <v>2.35</v>
      </c>
      <c r="H6414" s="39">
        <f>MATCH(C6414,Currecny_M!$A$1:$P$1,0)</f>
        <v>11</v>
      </c>
      <c r="I6414" s="39">
        <f>VLOOKUP(N6414,Currecny_M!$A$1:$P$10,MATCH(Database!C6414,Currecny_M!$A$1:$P$1,0),FALSE)</f>
        <v>2.54</v>
      </c>
      <c r="J6414" s="82">
        <f t="shared" si="301"/>
        <v>-178.13274000000001</v>
      </c>
      <c r="K6414" s="39">
        <f>VLOOKUP('Cover page'!$B$6,Currecny_M!$A$1:$P$10,MATCH(Database!C6414,Currecny_M!$A$1:$P$1,0),FALSE)</f>
        <v>1</v>
      </c>
      <c r="L6414" s="82">
        <f t="shared" si="302"/>
        <v>-178.13274000000001</v>
      </c>
      <c r="M6414" s="82">
        <f>((E6414/$F$1)*VLOOKUP(N6414,Currecny_M!$A$1:$P$10,MATCH(Database!C6414,Currecny_M!$A$1:$P$1,0),FALSE))/VLOOKUP('Cover page'!$B$6,Currecny_M!$A$1:$P$10,MATCH(Database!C6414,Currecny_M!$A$1:$P$1,0),FALSE)</f>
        <v>-178.13274000000001</v>
      </c>
      <c r="N6414" s="6" t="str">
        <f>VLOOKUP(B6414,Master!$A$2:$C$11,3,FALSE)</f>
        <v>Thai</v>
      </c>
      <c r="O6414" s="6" t="str">
        <f>VLOOKUP(B6414,Master!$A$2:$C$11,2,FALSE)</f>
        <v>Asia</v>
      </c>
      <c r="Q6414" s="39" t="str">
        <f>VLOOKUP(D6414,GL_Master!$A$1:$D$80,2,FALSE)</f>
        <v>BS</v>
      </c>
      <c r="R6414" s="39" t="str">
        <f>VLOOKUP(D6414,GL_Master!$A$1:$D$80,3,FALSE)</f>
        <v>Provisions</v>
      </c>
      <c r="S6414" s="39" t="str">
        <f>VLOOKUP(D6414,GL_Master!$A$1:$D$80,4,FALSE)</f>
        <v>Provision for doubtful assets</v>
      </c>
    </row>
    <row r="6415" spans="1:19" x14ac:dyDescent="0.25">
      <c r="A6415" s="39" t="s">
        <v>262</v>
      </c>
      <c r="B6415" s="39" t="s">
        <v>43</v>
      </c>
      <c r="C6415" s="7">
        <v>44197</v>
      </c>
      <c r="D6415" s="39" t="s">
        <v>62</v>
      </c>
      <c r="E6415" s="39">
        <v>-2436</v>
      </c>
      <c r="F6415" s="82">
        <f t="shared" si="300"/>
        <v>-2.4359999999999999</v>
      </c>
      <c r="G6415" s="39">
        <f>VLOOKUP(N6415,Currecny_M!$A$1:$P$10,2,FALSE)</f>
        <v>2.35</v>
      </c>
      <c r="H6415" s="39">
        <f>MATCH(C6415,Currecny_M!$A$1:$P$1,0)</f>
        <v>11</v>
      </c>
      <c r="I6415" s="39">
        <f>VLOOKUP(N6415,Currecny_M!$A$1:$P$10,MATCH(Database!C6415,Currecny_M!$A$1:$P$1,0),FALSE)</f>
        <v>2.54</v>
      </c>
      <c r="J6415" s="82">
        <f t="shared" si="301"/>
        <v>-6.1874399999999996</v>
      </c>
      <c r="K6415" s="39">
        <f>VLOOKUP('Cover page'!$B$6,Currecny_M!$A$1:$P$10,MATCH(Database!C6415,Currecny_M!$A$1:$P$1,0),FALSE)</f>
        <v>1</v>
      </c>
      <c r="L6415" s="82">
        <f t="shared" si="302"/>
        <v>-6.1874399999999996</v>
      </c>
      <c r="M6415" s="82">
        <f>((E6415/$F$1)*VLOOKUP(N6415,Currecny_M!$A$1:$P$10,MATCH(Database!C6415,Currecny_M!$A$1:$P$1,0),FALSE))/VLOOKUP('Cover page'!$B$6,Currecny_M!$A$1:$P$10,MATCH(Database!C6415,Currecny_M!$A$1:$P$1,0),FALSE)</f>
        <v>-6.1874399999999996</v>
      </c>
      <c r="N6415" s="6" t="str">
        <f>VLOOKUP(B6415,Master!$A$2:$C$11,3,FALSE)</f>
        <v>Thai</v>
      </c>
      <c r="O6415" s="6" t="str">
        <f>VLOOKUP(B6415,Master!$A$2:$C$11,2,FALSE)</f>
        <v>Asia</v>
      </c>
      <c r="Q6415" s="39" t="str">
        <f>VLOOKUP(D6415,GL_Master!$A$1:$D$80,2,FALSE)</f>
        <v>BS</v>
      </c>
      <c r="R6415" s="39" t="str">
        <f>VLOOKUP(D6415,GL_Master!$A$1:$D$80,3,FALSE)</f>
        <v>Provisions</v>
      </c>
      <c r="S6415" s="39" t="str">
        <f>VLOOKUP(D6415,GL_Master!$A$1:$D$80,4,FALSE)</f>
        <v>Provision for Insurance</v>
      </c>
    </row>
    <row r="6416" spans="1:19" x14ac:dyDescent="0.25">
      <c r="A6416" s="39" t="s">
        <v>262</v>
      </c>
      <c r="B6416" s="39" t="s">
        <v>43</v>
      </c>
      <c r="C6416" s="7">
        <v>44197</v>
      </c>
      <c r="D6416" s="39" t="s">
        <v>63</v>
      </c>
      <c r="E6416" s="39">
        <v>5415</v>
      </c>
      <c r="F6416" s="82">
        <f t="shared" si="300"/>
        <v>5.415</v>
      </c>
      <c r="G6416" s="39">
        <f>VLOOKUP(N6416,Currecny_M!$A$1:$P$10,2,FALSE)</f>
        <v>2.35</v>
      </c>
      <c r="H6416" s="39">
        <f>MATCH(C6416,Currecny_M!$A$1:$P$1,0)</f>
        <v>11</v>
      </c>
      <c r="I6416" s="39">
        <f>VLOOKUP(N6416,Currecny_M!$A$1:$P$10,MATCH(Database!C6416,Currecny_M!$A$1:$P$1,0),FALSE)</f>
        <v>2.54</v>
      </c>
      <c r="J6416" s="82">
        <f t="shared" si="301"/>
        <v>13.754100000000001</v>
      </c>
      <c r="K6416" s="39">
        <f>VLOOKUP('Cover page'!$B$6,Currecny_M!$A$1:$P$10,MATCH(Database!C6416,Currecny_M!$A$1:$P$1,0),FALSE)</f>
        <v>1</v>
      </c>
      <c r="L6416" s="82">
        <f t="shared" si="302"/>
        <v>13.754100000000001</v>
      </c>
      <c r="M6416" s="82">
        <f>((E6416/$F$1)*VLOOKUP(N6416,Currecny_M!$A$1:$P$10,MATCH(Database!C6416,Currecny_M!$A$1:$P$1,0),FALSE))/VLOOKUP('Cover page'!$B$6,Currecny_M!$A$1:$P$10,MATCH(Database!C6416,Currecny_M!$A$1:$P$1,0),FALSE)</f>
        <v>13.754100000000001</v>
      </c>
      <c r="N6416" s="6" t="str">
        <f>VLOOKUP(B6416,Master!$A$2:$C$11,3,FALSE)</f>
        <v>Thai</v>
      </c>
      <c r="O6416" s="6" t="str">
        <f>VLOOKUP(B6416,Master!$A$2:$C$11,2,FALSE)</f>
        <v>Asia</v>
      </c>
      <c r="Q6416" s="39" t="str">
        <f>VLOOKUP(D6416,GL_Master!$A$1:$D$80,2,FALSE)</f>
        <v>BS</v>
      </c>
      <c r="R6416" s="39" t="str">
        <f>VLOOKUP(D6416,GL_Master!$A$1:$D$80,3,FALSE)</f>
        <v>Gross Block</v>
      </c>
      <c r="S6416" s="39" t="str">
        <f>VLOOKUP(D6416,GL_Master!$A$1:$D$80,4,FALSE)</f>
        <v>Tangible Fixed assets</v>
      </c>
    </row>
    <row r="6417" spans="1:19" x14ac:dyDescent="0.25">
      <c r="A6417" s="39" t="s">
        <v>262</v>
      </c>
      <c r="B6417" s="39" t="s">
        <v>43</v>
      </c>
      <c r="C6417" s="7">
        <v>44197</v>
      </c>
      <c r="D6417" s="39" t="s">
        <v>64</v>
      </c>
      <c r="E6417" s="39">
        <v>328649</v>
      </c>
      <c r="F6417" s="82">
        <f t="shared" si="300"/>
        <v>328.649</v>
      </c>
      <c r="G6417" s="39">
        <f>VLOOKUP(N6417,Currecny_M!$A$1:$P$10,2,FALSE)</f>
        <v>2.35</v>
      </c>
      <c r="H6417" s="39">
        <f>MATCH(C6417,Currecny_M!$A$1:$P$1,0)</f>
        <v>11</v>
      </c>
      <c r="I6417" s="39">
        <f>VLOOKUP(N6417,Currecny_M!$A$1:$P$10,MATCH(Database!C6417,Currecny_M!$A$1:$P$1,0),FALSE)</f>
        <v>2.54</v>
      </c>
      <c r="J6417" s="82">
        <f t="shared" si="301"/>
        <v>834.76846</v>
      </c>
      <c r="K6417" s="39">
        <f>VLOOKUP('Cover page'!$B$6,Currecny_M!$A$1:$P$10,MATCH(Database!C6417,Currecny_M!$A$1:$P$1,0),FALSE)</f>
        <v>1</v>
      </c>
      <c r="L6417" s="82">
        <f t="shared" si="302"/>
        <v>834.76846</v>
      </c>
      <c r="M6417" s="82">
        <f>((E6417/$F$1)*VLOOKUP(N6417,Currecny_M!$A$1:$P$10,MATCH(Database!C6417,Currecny_M!$A$1:$P$1,0),FALSE))/VLOOKUP('Cover page'!$B$6,Currecny_M!$A$1:$P$10,MATCH(Database!C6417,Currecny_M!$A$1:$P$1,0),FALSE)</f>
        <v>834.76846</v>
      </c>
      <c r="N6417" s="6" t="str">
        <f>VLOOKUP(B6417,Master!$A$2:$C$11,3,FALSE)</f>
        <v>Thai</v>
      </c>
      <c r="O6417" s="6" t="str">
        <f>VLOOKUP(B6417,Master!$A$2:$C$11,2,FALSE)</f>
        <v>Asia</v>
      </c>
      <c r="Q6417" s="39" t="str">
        <f>VLOOKUP(D6417,GL_Master!$A$1:$D$80,2,FALSE)</f>
        <v>BS</v>
      </c>
      <c r="R6417" s="39" t="str">
        <f>VLOOKUP(D6417,GL_Master!$A$1:$D$80,3,FALSE)</f>
        <v>Gross Block</v>
      </c>
      <c r="S6417" s="39" t="str">
        <f>VLOOKUP(D6417,GL_Master!$A$1:$D$80,4,FALSE)</f>
        <v>Tangible Fixed assets</v>
      </c>
    </row>
    <row r="6418" spans="1:19" x14ac:dyDescent="0.25">
      <c r="A6418" s="39" t="s">
        <v>262</v>
      </c>
      <c r="B6418" s="39" t="s">
        <v>43</v>
      </c>
      <c r="C6418" s="7">
        <v>44197</v>
      </c>
      <c r="D6418" s="39" t="s">
        <v>65</v>
      </c>
      <c r="E6418" s="39">
        <v>-211228</v>
      </c>
      <c r="F6418" s="82">
        <f t="shared" si="300"/>
        <v>-211.22800000000001</v>
      </c>
      <c r="G6418" s="39">
        <f>VLOOKUP(N6418,Currecny_M!$A$1:$P$10,2,FALSE)</f>
        <v>2.35</v>
      </c>
      <c r="H6418" s="39">
        <f>MATCH(C6418,Currecny_M!$A$1:$P$1,0)</f>
        <v>11</v>
      </c>
      <c r="I6418" s="39">
        <f>VLOOKUP(N6418,Currecny_M!$A$1:$P$10,MATCH(Database!C6418,Currecny_M!$A$1:$P$1,0),FALSE)</f>
        <v>2.54</v>
      </c>
      <c r="J6418" s="82">
        <f t="shared" si="301"/>
        <v>-536.51912000000004</v>
      </c>
      <c r="K6418" s="39">
        <f>VLOOKUP('Cover page'!$B$6,Currecny_M!$A$1:$P$10,MATCH(Database!C6418,Currecny_M!$A$1:$P$1,0),FALSE)</f>
        <v>1</v>
      </c>
      <c r="L6418" s="82">
        <f t="shared" si="302"/>
        <v>-536.51912000000004</v>
      </c>
      <c r="M6418" s="82">
        <f>((E6418/$F$1)*VLOOKUP(N6418,Currecny_M!$A$1:$P$10,MATCH(Database!C6418,Currecny_M!$A$1:$P$1,0),FALSE))/VLOOKUP('Cover page'!$B$6,Currecny_M!$A$1:$P$10,MATCH(Database!C6418,Currecny_M!$A$1:$P$1,0),FALSE)</f>
        <v>-536.51912000000004</v>
      </c>
      <c r="N6418" s="6" t="str">
        <f>VLOOKUP(B6418,Master!$A$2:$C$11,3,FALSE)</f>
        <v>Thai</v>
      </c>
      <c r="O6418" s="6" t="str">
        <f>VLOOKUP(B6418,Master!$A$2:$C$11,2,FALSE)</f>
        <v>Asia</v>
      </c>
      <c r="Q6418" s="39" t="str">
        <f>VLOOKUP(D6418,GL_Master!$A$1:$D$80,2,FALSE)</f>
        <v>BS</v>
      </c>
      <c r="R6418" s="39" t="str">
        <f>VLOOKUP(D6418,GL_Master!$A$1:$D$80,3,FALSE)</f>
        <v>Accumulated Depreciation</v>
      </c>
      <c r="S6418" s="39" t="str">
        <f>VLOOKUP(D6418,GL_Master!$A$1:$D$80,4,FALSE)</f>
        <v>Accumulated Depreciation</v>
      </c>
    </row>
    <row r="6419" spans="1:19" x14ac:dyDescent="0.25">
      <c r="A6419" s="39" t="s">
        <v>262</v>
      </c>
      <c r="B6419" s="39" t="s">
        <v>43</v>
      </c>
      <c r="C6419" s="7">
        <v>44197</v>
      </c>
      <c r="D6419" s="39" t="s">
        <v>66</v>
      </c>
      <c r="E6419" s="39">
        <v>168756</v>
      </c>
      <c r="F6419" s="82">
        <f t="shared" si="300"/>
        <v>168.756</v>
      </c>
      <c r="G6419" s="39">
        <f>VLOOKUP(N6419,Currecny_M!$A$1:$P$10,2,FALSE)</f>
        <v>2.35</v>
      </c>
      <c r="H6419" s="39">
        <f>MATCH(C6419,Currecny_M!$A$1:$P$1,0)</f>
        <v>11</v>
      </c>
      <c r="I6419" s="39">
        <f>VLOOKUP(N6419,Currecny_M!$A$1:$P$10,MATCH(Database!C6419,Currecny_M!$A$1:$P$1,0),FALSE)</f>
        <v>2.54</v>
      </c>
      <c r="J6419" s="82">
        <f t="shared" si="301"/>
        <v>428.64024000000001</v>
      </c>
      <c r="K6419" s="39">
        <f>VLOOKUP('Cover page'!$B$6,Currecny_M!$A$1:$P$10,MATCH(Database!C6419,Currecny_M!$A$1:$P$1,0),FALSE)</f>
        <v>1</v>
      </c>
      <c r="L6419" s="82">
        <f t="shared" si="302"/>
        <v>428.64024000000001</v>
      </c>
      <c r="M6419" s="82">
        <f>((E6419/$F$1)*VLOOKUP(N6419,Currecny_M!$A$1:$P$10,MATCH(Database!C6419,Currecny_M!$A$1:$P$1,0),FALSE))/VLOOKUP('Cover page'!$B$6,Currecny_M!$A$1:$P$10,MATCH(Database!C6419,Currecny_M!$A$1:$P$1,0),FALSE)</f>
        <v>428.64024000000001</v>
      </c>
      <c r="N6419" s="6" t="str">
        <f>VLOOKUP(B6419,Master!$A$2:$C$11,3,FALSE)</f>
        <v>Thai</v>
      </c>
      <c r="O6419" s="6" t="str">
        <f>VLOOKUP(B6419,Master!$A$2:$C$11,2,FALSE)</f>
        <v>Asia</v>
      </c>
      <c r="Q6419" s="39" t="str">
        <f>VLOOKUP(D6419,GL_Master!$A$1:$D$80,2,FALSE)</f>
        <v>BS</v>
      </c>
      <c r="R6419" s="39" t="str">
        <f>VLOOKUP(D6419,GL_Master!$A$1:$D$80,3,FALSE)</f>
        <v>Gross Block</v>
      </c>
      <c r="S6419" s="39" t="str">
        <f>VLOOKUP(D6419,GL_Master!$A$1:$D$80,4,FALSE)</f>
        <v>Tangible Fixed assets</v>
      </c>
    </row>
    <row r="6420" spans="1:19" x14ac:dyDescent="0.25">
      <c r="A6420" s="39" t="s">
        <v>262</v>
      </c>
      <c r="B6420" s="39" t="s">
        <v>43</v>
      </c>
      <c r="C6420" s="7">
        <v>44197</v>
      </c>
      <c r="D6420" s="39" t="s">
        <v>67</v>
      </c>
      <c r="E6420" s="39">
        <v>66562</v>
      </c>
      <c r="F6420" s="82">
        <f t="shared" si="300"/>
        <v>66.561999999999998</v>
      </c>
      <c r="G6420" s="39">
        <f>VLOOKUP(N6420,Currecny_M!$A$1:$P$10,2,FALSE)</f>
        <v>2.35</v>
      </c>
      <c r="H6420" s="39">
        <f>MATCH(C6420,Currecny_M!$A$1:$P$1,0)</f>
        <v>11</v>
      </c>
      <c r="I6420" s="39">
        <f>VLOOKUP(N6420,Currecny_M!$A$1:$P$10,MATCH(Database!C6420,Currecny_M!$A$1:$P$1,0),FALSE)</f>
        <v>2.54</v>
      </c>
      <c r="J6420" s="82">
        <f t="shared" si="301"/>
        <v>169.06747999999999</v>
      </c>
      <c r="K6420" s="39">
        <f>VLOOKUP('Cover page'!$B$6,Currecny_M!$A$1:$P$10,MATCH(Database!C6420,Currecny_M!$A$1:$P$1,0),FALSE)</f>
        <v>1</v>
      </c>
      <c r="L6420" s="82">
        <f t="shared" si="302"/>
        <v>169.06747999999999</v>
      </c>
      <c r="M6420" s="82">
        <f>((E6420/$F$1)*VLOOKUP(N6420,Currecny_M!$A$1:$P$10,MATCH(Database!C6420,Currecny_M!$A$1:$P$1,0),FALSE))/VLOOKUP('Cover page'!$B$6,Currecny_M!$A$1:$P$10,MATCH(Database!C6420,Currecny_M!$A$1:$P$1,0),FALSE)</f>
        <v>169.06747999999999</v>
      </c>
      <c r="N6420" s="6" t="str">
        <f>VLOOKUP(B6420,Master!$A$2:$C$11,3,FALSE)</f>
        <v>Thai</v>
      </c>
      <c r="O6420" s="6" t="str">
        <f>VLOOKUP(B6420,Master!$A$2:$C$11,2,FALSE)</f>
        <v>Asia</v>
      </c>
      <c r="Q6420" s="39" t="str">
        <f>VLOOKUP(D6420,GL_Master!$A$1:$D$80,2,FALSE)</f>
        <v>BS</v>
      </c>
      <c r="R6420" s="39" t="str">
        <f>VLOOKUP(D6420,GL_Master!$A$1:$D$80,3,FALSE)</f>
        <v>Gross Block</v>
      </c>
      <c r="S6420" s="39" t="str">
        <f>VLOOKUP(D6420,GL_Master!$A$1:$D$80,4,FALSE)</f>
        <v>Tangible Fixed assets</v>
      </c>
    </row>
    <row r="6421" spans="1:19" x14ac:dyDescent="0.25">
      <c r="A6421" s="39" t="s">
        <v>262</v>
      </c>
      <c r="B6421" s="39" t="s">
        <v>43</v>
      </c>
      <c r="C6421" s="7">
        <v>44197</v>
      </c>
      <c r="D6421" s="39" t="s">
        <v>68</v>
      </c>
      <c r="E6421" s="39">
        <v>-57079</v>
      </c>
      <c r="F6421" s="82">
        <f t="shared" si="300"/>
        <v>-57.079000000000001</v>
      </c>
      <c r="G6421" s="39">
        <f>VLOOKUP(N6421,Currecny_M!$A$1:$P$10,2,FALSE)</f>
        <v>2.35</v>
      </c>
      <c r="H6421" s="39">
        <f>MATCH(C6421,Currecny_M!$A$1:$P$1,0)</f>
        <v>11</v>
      </c>
      <c r="I6421" s="39">
        <f>VLOOKUP(N6421,Currecny_M!$A$1:$P$10,MATCH(Database!C6421,Currecny_M!$A$1:$P$1,0),FALSE)</f>
        <v>2.54</v>
      </c>
      <c r="J6421" s="82">
        <f t="shared" si="301"/>
        <v>-144.98066</v>
      </c>
      <c r="K6421" s="39">
        <f>VLOOKUP('Cover page'!$B$6,Currecny_M!$A$1:$P$10,MATCH(Database!C6421,Currecny_M!$A$1:$P$1,0),FALSE)</f>
        <v>1</v>
      </c>
      <c r="L6421" s="82">
        <f t="shared" si="302"/>
        <v>-144.98066</v>
      </c>
      <c r="M6421" s="82">
        <f>((E6421/$F$1)*VLOOKUP(N6421,Currecny_M!$A$1:$P$10,MATCH(Database!C6421,Currecny_M!$A$1:$P$1,0),FALSE))/VLOOKUP('Cover page'!$B$6,Currecny_M!$A$1:$P$10,MATCH(Database!C6421,Currecny_M!$A$1:$P$1,0),FALSE)</f>
        <v>-144.98066</v>
      </c>
      <c r="N6421" s="6" t="str">
        <f>VLOOKUP(B6421,Master!$A$2:$C$11,3,FALSE)</f>
        <v>Thai</v>
      </c>
      <c r="O6421" s="6" t="str">
        <f>VLOOKUP(B6421,Master!$A$2:$C$11,2,FALSE)</f>
        <v>Asia</v>
      </c>
      <c r="Q6421" s="39" t="str">
        <f>VLOOKUP(D6421,GL_Master!$A$1:$D$80,2,FALSE)</f>
        <v>BS</v>
      </c>
      <c r="R6421" s="39" t="str">
        <f>VLOOKUP(D6421,GL_Master!$A$1:$D$80,3,FALSE)</f>
        <v>Accumulated Depreciation</v>
      </c>
      <c r="S6421" s="39" t="str">
        <f>VLOOKUP(D6421,GL_Master!$A$1:$D$80,4,FALSE)</f>
        <v>Accumulated Depreciation</v>
      </c>
    </row>
    <row r="6422" spans="1:19" x14ac:dyDescent="0.25">
      <c r="A6422" s="39" t="s">
        <v>262</v>
      </c>
      <c r="B6422" s="39" t="s">
        <v>43</v>
      </c>
      <c r="C6422" s="7">
        <v>44197</v>
      </c>
      <c r="D6422" s="39" t="s">
        <v>69</v>
      </c>
      <c r="E6422" s="39">
        <v>115430</v>
      </c>
      <c r="F6422" s="82">
        <f t="shared" si="300"/>
        <v>115.43</v>
      </c>
      <c r="G6422" s="39">
        <f>VLOOKUP(N6422,Currecny_M!$A$1:$P$10,2,FALSE)</f>
        <v>2.35</v>
      </c>
      <c r="H6422" s="39">
        <f>MATCH(C6422,Currecny_M!$A$1:$P$1,0)</f>
        <v>11</v>
      </c>
      <c r="I6422" s="39">
        <f>VLOOKUP(N6422,Currecny_M!$A$1:$P$10,MATCH(Database!C6422,Currecny_M!$A$1:$P$1,0),FALSE)</f>
        <v>2.54</v>
      </c>
      <c r="J6422" s="82">
        <f t="shared" si="301"/>
        <v>293.19220000000001</v>
      </c>
      <c r="K6422" s="39">
        <f>VLOOKUP('Cover page'!$B$6,Currecny_M!$A$1:$P$10,MATCH(Database!C6422,Currecny_M!$A$1:$P$1,0),FALSE)</f>
        <v>1</v>
      </c>
      <c r="L6422" s="82">
        <f t="shared" si="302"/>
        <v>293.19220000000001</v>
      </c>
      <c r="M6422" s="82">
        <f>((E6422/$F$1)*VLOOKUP(N6422,Currecny_M!$A$1:$P$10,MATCH(Database!C6422,Currecny_M!$A$1:$P$1,0),FALSE))/VLOOKUP('Cover page'!$B$6,Currecny_M!$A$1:$P$10,MATCH(Database!C6422,Currecny_M!$A$1:$P$1,0),FALSE)</f>
        <v>293.19220000000001</v>
      </c>
      <c r="N6422" s="6" t="str">
        <f>VLOOKUP(B6422,Master!$A$2:$C$11,3,FALSE)</f>
        <v>Thai</v>
      </c>
      <c r="O6422" s="6" t="str">
        <f>VLOOKUP(B6422,Master!$A$2:$C$11,2,FALSE)</f>
        <v>Asia</v>
      </c>
      <c r="Q6422" s="39" t="str">
        <f>VLOOKUP(D6422,GL_Master!$A$1:$D$80,2,FALSE)</f>
        <v>BS</v>
      </c>
      <c r="R6422" s="39" t="str">
        <f>VLOOKUP(D6422,GL_Master!$A$1:$D$80,3,FALSE)</f>
        <v>Gross Block</v>
      </c>
      <c r="S6422" s="39" t="str">
        <f>VLOOKUP(D6422,GL_Master!$A$1:$D$80,4,FALSE)</f>
        <v>Tangible Fixed assets</v>
      </c>
    </row>
    <row r="6423" spans="1:19" x14ac:dyDescent="0.25">
      <c r="A6423" s="39" t="s">
        <v>262</v>
      </c>
      <c r="B6423" s="39" t="s">
        <v>43</v>
      </c>
      <c r="C6423" s="7">
        <v>44197</v>
      </c>
      <c r="D6423" s="39" t="s">
        <v>70</v>
      </c>
      <c r="E6423" s="39">
        <v>-4213</v>
      </c>
      <c r="F6423" s="82">
        <f t="shared" si="300"/>
        <v>-4.2130000000000001</v>
      </c>
      <c r="G6423" s="39">
        <f>VLOOKUP(N6423,Currecny_M!$A$1:$P$10,2,FALSE)</f>
        <v>2.35</v>
      </c>
      <c r="H6423" s="39">
        <f>MATCH(C6423,Currecny_M!$A$1:$P$1,0)</f>
        <v>11</v>
      </c>
      <c r="I6423" s="39">
        <f>VLOOKUP(N6423,Currecny_M!$A$1:$P$10,MATCH(Database!C6423,Currecny_M!$A$1:$P$1,0),FALSE)</f>
        <v>2.54</v>
      </c>
      <c r="J6423" s="82">
        <f t="shared" si="301"/>
        <v>-10.70102</v>
      </c>
      <c r="K6423" s="39">
        <f>VLOOKUP('Cover page'!$B$6,Currecny_M!$A$1:$P$10,MATCH(Database!C6423,Currecny_M!$A$1:$P$1,0),FALSE)</f>
        <v>1</v>
      </c>
      <c r="L6423" s="82">
        <f t="shared" si="302"/>
        <v>-10.70102</v>
      </c>
      <c r="M6423" s="82">
        <f>((E6423/$F$1)*VLOOKUP(N6423,Currecny_M!$A$1:$P$10,MATCH(Database!C6423,Currecny_M!$A$1:$P$1,0),FALSE))/VLOOKUP('Cover page'!$B$6,Currecny_M!$A$1:$P$10,MATCH(Database!C6423,Currecny_M!$A$1:$P$1,0),FALSE)</f>
        <v>-10.70102</v>
      </c>
      <c r="N6423" s="6" t="str">
        <f>VLOOKUP(B6423,Master!$A$2:$C$11,3,FALSE)</f>
        <v>Thai</v>
      </c>
      <c r="O6423" s="6" t="str">
        <f>VLOOKUP(B6423,Master!$A$2:$C$11,2,FALSE)</f>
        <v>Asia</v>
      </c>
      <c r="Q6423" s="39" t="str">
        <f>VLOOKUP(D6423,GL_Master!$A$1:$D$80,2,FALSE)</f>
        <v>BS</v>
      </c>
      <c r="R6423" s="39" t="str">
        <f>VLOOKUP(D6423,GL_Master!$A$1:$D$80,3,FALSE)</f>
        <v>Accumulated Depreciation</v>
      </c>
      <c r="S6423" s="39" t="str">
        <f>VLOOKUP(D6423,GL_Master!$A$1:$D$80,4,FALSE)</f>
        <v>Accumulated Depreciation</v>
      </c>
    </row>
    <row r="6424" spans="1:19" x14ac:dyDescent="0.25">
      <c r="A6424" s="39" t="s">
        <v>262</v>
      </c>
      <c r="B6424" s="39" t="s">
        <v>43</v>
      </c>
      <c r="C6424" s="7">
        <v>44197</v>
      </c>
      <c r="D6424" s="39" t="s">
        <v>71</v>
      </c>
      <c r="E6424" s="39">
        <v>201615</v>
      </c>
      <c r="F6424" s="82">
        <f t="shared" si="300"/>
        <v>201.61500000000001</v>
      </c>
      <c r="G6424" s="39">
        <f>VLOOKUP(N6424,Currecny_M!$A$1:$P$10,2,FALSE)</f>
        <v>2.35</v>
      </c>
      <c r="H6424" s="39">
        <f>MATCH(C6424,Currecny_M!$A$1:$P$1,0)</f>
        <v>11</v>
      </c>
      <c r="I6424" s="39">
        <f>VLOOKUP(N6424,Currecny_M!$A$1:$P$10,MATCH(Database!C6424,Currecny_M!$A$1:$P$1,0),FALSE)</f>
        <v>2.54</v>
      </c>
      <c r="J6424" s="82">
        <f t="shared" si="301"/>
        <v>512.10210000000006</v>
      </c>
      <c r="K6424" s="39">
        <f>VLOOKUP('Cover page'!$B$6,Currecny_M!$A$1:$P$10,MATCH(Database!C6424,Currecny_M!$A$1:$P$1,0),FALSE)</f>
        <v>1</v>
      </c>
      <c r="L6424" s="82">
        <f t="shared" si="302"/>
        <v>512.10210000000006</v>
      </c>
      <c r="M6424" s="82">
        <f>((E6424/$F$1)*VLOOKUP(N6424,Currecny_M!$A$1:$P$10,MATCH(Database!C6424,Currecny_M!$A$1:$P$1,0),FALSE))/VLOOKUP('Cover page'!$B$6,Currecny_M!$A$1:$P$10,MATCH(Database!C6424,Currecny_M!$A$1:$P$1,0),FALSE)</f>
        <v>512.10210000000006</v>
      </c>
      <c r="N6424" s="6" t="str">
        <f>VLOOKUP(B6424,Master!$A$2:$C$11,3,FALSE)</f>
        <v>Thai</v>
      </c>
      <c r="O6424" s="6" t="str">
        <f>VLOOKUP(B6424,Master!$A$2:$C$11,2,FALSE)</f>
        <v>Asia</v>
      </c>
      <c r="Q6424" s="39" t="str">
        <f>VLOOKUP(D6424,GL_Master!$A$1:$D$80,2,FALSE)</f>
        <v>BS</v>
      </c>
      <c r="R6424" s="39" t="str">
        <f>VLOOKUP(D6424,GL_Master!$A$1:$D$80,3,FALSE)</f>
        <v>Gross Block</v>
      </c>
      <c r="S6424" s="39" t="str">
        <f>VLOOKUP(D6424,GL_Master!$A$1:$D$80,4,FALSE)</f>
        <v>Tangible Fixed assets</v>
      </c>
    </row>
    <row r="6425" spans="1:19" x14ac:dyDescent="0.25">
      <c r="A6425" s="39" t="s">
        <v>262</v>
      </c>
      <c r="B6425" s="39" t="s">
        <v>43</v>
      </c>
      <c r="C6425" s="7">
        <v>44197</v>
      </c>
      <c r="D6425" s="39" t="s">
        <v>72</v>
      </c>
      <c r="E6425" s="39">
        <v>1578</v>
      </c>
      <c r="F6425" s="82">
        <f t="shared" si="300"/>
        <v>1.5780000000000001</v>
      </c>
      <c r="G6425" s="39">
        <f>VLOOKUP(N6425,Currecny_M!$A$1:$P$10,2,FALSE)</f>
        <v>2.35</v>
      </c>
      <c r="H6425" s="39">
        <f>MATCH(C6425,Currecny_M!$A$1:$P$1,0)</f>
        <v>11</v>
      </c>
      <c r="I6425" s="39">
        <f>VLOOKUP(N6425,Currecny_M!$A$1:$P$10,MATCH(Database!C6425,Currecny_M!$A$1:$P$1,0),FALSE)</f>
        <v>2.54</v>
      </c>
      <c r="J6425" s="82">
        <f t="shared" si="301"/>
        <v>4.0081199999999999</v>
      </c>
      <c r="K6425" s="39">
        <f>VLOOKUP('Cover page'!$B$6,Currecny_M!$A$1:$P$10,MATCH(Database!C6425,Currecny_M!$A$1:$P$1,0),FALSE)</f>
        <v>1</v>
      </c>
      <c r="L6425" s="82">
        <f t="shared" si="302"/>
        <v>4.0081199999999999</v>
      </c>
      <c r="M6425" s="82">
        <f>((E6425/$F$1)*VLOOKUP(N6425,Currecny_M!$A$1:$P$10,MATCH(Database!C6425,Currecny_M!$A$1:$P$1,0),FALSE))/VLOOKUP('Cover page'!$B$6,Currecny_M!$A$1:$P$10,MATCH(Database!C6425,Currecny_M!$A$1:$P$1,0),FALSE)</f>
        <v>4.0081199999999999</v>
      </c>
      <c r="N6425" s="6" t="str">
        <f>VLOOKUP(B6425,Master!$A$2:$C$11,3,FALSE)</f>
        <v>Thai</v>
      </c>
      <c r="O6425" s="6" t="str">
        <f>VLOOKUP(B6425,Master!$A$2:$C$11,2,FALSE)</f>
        <v>Asia</v>
      </c>
      <c r="Q6425" s="39" t="str">
        <f>VLOOKUP(D6425,GL_Master!$A$1:$D$80,2,FALSE)</f>
        <v>BS</v>
      </c>
      <c r="R6425" s="39" t="str">
        <f>VLOOKUP(D6425,GL_Master!$A$1:$D$80,3,FALSE)</f>
        <v>Gross Block</v>
      </c>
      <c r="S6425" s="39" t="str">
        <f>VLOOKUP(D6425,GL_Master!$A$1:$D$80,4,FALSE)</f>
        <v>Tangible Fixed assets</v>
      </c>
    </row>
    <row r="6426" spans="1:19" x14ac:dyDescent="0.25">
      <c r="A6426" s="39" t="s">
        <v>262</v>
      </c>
      <c r="B6426" s="39" t="s">
        <v>43</v>
      </c>
      <c r="C6426" s="7">
        <v>44197</v>
      </c>
      <c r="D6426" s="39" t="s">
        <v>73</v>
      </c>
      <c r="E6426" s="39">
        <v>781</v>
      </c>
      <c r="F6426" s="82">
        <f t="shared" si="300"/>
        <v>0.78100000000000003</v>
      </c>
      <c r="G6426" s="39">
        <f>VLOOKUP(N6426,Currecny_M!$A$1:$P$10,2,FALSE)</f>
        <v>2.35</v>
      </c>
      <c r="H6426" s="39">
        <f>MATCH(C6426,Currecny_M!$A$1:$P$1,0)</f>
        <v>11</v>
      </c>
      <c r="I6426" s="39">
        <f>VLOOKUP(N6426,Currecny_M!$A$1:$P$10,MATCH(Database!C6426,Currecny_M!$A$1:$P$1,0),FALSE)</f>
        <v>2.54</v>
      </c>
      <c r="J6426" s="82">
        <f t="shared" si="301"/>
        <v>1.9837400000000001</v>
      </c>
      <c r="K6426" s="39">
        <f>VLOOKUP('Cover page'!$B$6,Currecny_M!$A$1:$P$10,MATCH(Database!C6426,Currecny_M!$A$1:$P$1,0),FALSE)</f>
        <v>1</v>
      </c>
      <c r="L6426" s="82">
        <f t="shared" si="302"/>
        <v>1.9837400000000001</v>
      </c>
      <c r="M6426" s="82">
        <f>((E6426/$F$1)*VLOOKUP(N6426,Currecny_M!$A$1:$P$10,MATCH(Database!C6426,Currecny_M!$A$1:$P$1,0),FALSE))/VLOOKUP('Cover page'!$B$6,Currecny_M!$A$1:$P$10,MATCH(Database!C6426,Currecny_M!$A$1:$P$1,0),FALSE)</f>
        <v>1.9837400000000001</v>
      </c>
      <c r="N6426" s="6" t="str">
        <f>VLOOKUP(B6426,Master!$A$2:$C$11,3,FALSE)</f>
        <v>Thai</v>
      </c>
      <c r="O6426" s="6" t="str">
        <f>VLOOKUP(B6426,Master!$A$2:$C$11,2,FALSE)</f>
        <v>Asia</v>
      </c>
      <c r="Q6426" s="39" t="str">
        <f>VLOOKUP(D6426,GL_Master!$A$1:$D$80,2,FALSE)</f>
        <v>BS</v>
      </c>
      <c r="R6426" s="39" t="str">
        <f>VLOOKUP(D6426,GL_Master!$A$1:$D$80,3,FALSE)</f>
        <v>Gross Block</v>
      </c>
      <c r="S6426" s="39" t="str">
        <f>VLOOKUP(D6426,GL_Master!$A$1:$D$80,4,FALSE)</f>
        <v>Tangible Fixed assets</v>
      </c>
    </row>
    <row r="6427" spans="1:19" x14ac:dyDescent="0.25">
      <c r="A6427" s="39" t="s">
        <v>262</v>
      </c>
      <c r="B6427" s="39" t="s">
        <v>43</v>
      </c>
      <c r="C6427" s="7">
        <v>44197</v>
      </c>
      <c r="D6427" s="39" t="s">
        <v>74</v>
      </c>
      <c r="E6427" s="39">
        <v>-197035</v>
      </c>
      <c r="F6427" s="82">
        <f t="shared" si="300"/>
        <v>-197.035</v>
      </c>
      <c r="G6427" s="39">
        <f>VLOOKUP(N6427,Currecny_M!$A$1:$P$10,2,FALSE)</f>
        <v>2.35</v>
      </c>
      <c r="H6427" s="39">
        <f>MATCH(C6427,Currecny_M!$A$1:$P$1,0)</f>
        <v>11</v>
      </c>
      <c r="I6427" s="39">
        <f>VLOOKUP(N6427,Currecny_M!$A$1:$P$10,MATCH(Database!C6427,Currecny_M!$A$1:$P$1,0),FALSE)</f>
        <v>2.54</v>
      </c>
      <c r="J6427" s="82">
        <f t="shared" si="301"/>
        <v>-500.46890000000002</v>
      </c>
      <c r="K6427" s="39">
        <f>VLOOKUP('Cover page'!$B$6,Currecny_M!$A$1:$P$10,MATCH(Database!C6427,Currecny_M!$A$1:$P$1,0),FALSE)</f>
        <v>1</v>
      </c>
      <c r="L6427" s="82">
        <f t="shared" si="302"/>
        <v>-500.46890000000002</v>
      </c>
      <c r="M6427" s="82">
        <f>((E6427/$F$1)*VLOOKUP(N6427,Currecny_M!$A$1:$P$10,MATCH(Database!C6427,Currecny_M!$A$1:$P$1,0),FALSE))/VLOOKUP('Cover page'!$B$6,Currecny_M!$A$1:$P$10,MATCH(Database!C6427,Currecny_M!$A$1:$P$1,0),FALSE)</f>
        <v>-500.46890000000002</v>
      </c>
      <c r="N6427" s="6" t="str">
        <f>VLOOKUP(B6427,Master!$A$2:$C$11,3,FALSE)</f>
        <v>Thai</v>
      </c>
      <c r="O6427" s="6" t="str">
        <f>VLOOKUP(B6427,Master!$A$2:$C$11,2,FALSE)</f>
        <v>Asia</v>
      </c>
      <c r="Q6427" s="39" t="str">
        <f>VLOOKUP(D6427,GL_Master!$A$1:$D$80,2,FALSE)</f>
        <v>BS</v>
      </c>
      <c r="R6427" s="39" t="str">
        <f>VLOOKUP(D6427,GL_Master!$A$1:$D$80,3,FALSE)</f>
        <v>Accumulated Depreciation</v>
      </c>
      <c r="S6427" s="39" t="str">
        <f>VLOOKUP(D6427,GL_Master!$A$1:$D$80,4,FALSE)</f>
        <v>Accumulated Depreciation</v>
      </c>
    </row>
    <row r="6428" spans="1:19" x14ac:dyDescent="0.25">
      <c r="A6428" s="39" t="s">
        <v>262</v>
      </c>
      <c r="B6428" s="39" t="s">
        <v>43</v>
      </c>
      <c r="C6428" s="7">
        <v>44197</v>
      </c>
      <c r="D6428" s="39" t="s">
        <v>21</v>
      </c>
      <c r="E6428" s="39">
        <v>15626</v>
      </c>
      <c r="F6428" s="82">
        <f t="shared" si="300"/>
        <v>15.625999999999999</v>
      </c>
      <c r="G6428" s="39">
        <f>VLOOKUP(N6428,Currecny_M!$A$1:$P$10,2,FALSE)</f>
        <v>2.35</v>
      </c>
      <c r="H6428" s="39">
        <f>MATCH(C6428,Currecny_M!$A$1:$P$1,0)</f>
        <v>11</v>
      </c>
      <c r="I6428" s="39">
        <f>VLOOKUP(N6428,Currecny_M!$A$1:$P$10,MATCH(Database!C6428,Currecny_M!$A$1:$P$1,0),FALSE)</f>
        <v>2.54</v>
      </c>
      <c r="J6428" s="82">
        <f t="shared" si="301"/>
        <v>39.690039999999996</v>
      </c>
      <c r="K6428" s="39">
        <f>VLOOKUP('Cover page'!$B$6,Currecny_M!$A$1:$P$10,MATCH(Database!C6428,Currecny_M!$A$1:$P$1,0),FALSE)</f>
        <v>1</v>
      </c>
      <c r="L6428" s="82">
        <f t="shared" si="302"/>
        <v>39.690039999999996</v>
      </c>
      <c r="M6428" s="82">
        <f>((E6428/$F$1)*VLOOKUP(N6428,Currecny_M!$A$1:$P$10,MATCH(Database!C6428,Currecny_M!$A$1:$P$1,0),FALSE))/VLOOKUP('Cover page'!$B$6,Currecny_M!$A$1:$P$10,MATCH(Database!C6428,Currecny_M!$A$1:$P$1,0),FALSE)</f>
        <v>39.690039999999996</v>
      </c>
      <c r="N6428" s="6" t="str">
        <f>VLOOKUP(B6428,Master!$A$2:$C$11,3,FALSE)</f>
        <v>Thai</v>
      </c>
      <c r="O6428" s="6" t="str">
        <f>VLOOKUP(B6428,Master!$A$2:$C$11,2,FALSE)</f>
        <v>Asia</v>
      </c>
      <c r="Q6428" s="39" t="str">
        <f>VLOOKUP(D6428,GL_Master!$A$1:$D$80,2,FALSE)</f>
        <v>BS</v>
      </c>
      <c r="R6428" s="39" t="str">
        <f>VLOOKUP(D6428,GL_Master!$A$1:$D$80,3,FALSE)</f>
        <v>Gross Block</v>
      </c>
      <c r="S6428" s="39" t="str">
        <f>VLOOKUP(D6428,GL_Master!$A$1:$D$80,4,FALSE)</f>
        <v>Tangible Fixed assets</v>
      </c>
    </row>
    <row r="6429" spans="1:19" x14ac:dyDescent="0.25">
      <c r="A6429" s="39" t="s">
        <v>262</v>
      </c>
      <c r="B6429" s="39" t="s">
        <v>43</v>
      </c>
      <c r="C6429" s="7">
        <v>44197</v>
      </c>
      <c r="D6429" s="39" t="s">
        <v>27</v>
      </c>
      <c r="E6429" s="39">
        <v>35847</v>
      </c>
      <c r="F6429" s="82">
        <f t="shared" si="300"/>
        <v>35.847000000000001</v>
      </c>
      <c r="G6429" s="39">
        <f>VLOOKUP(N6429,Currecny_M!$A$1:$P$10,2,FALSE)</f>
        <v>2.35</v>
      </c>
      <c r="H6429" s="39">
        <f>MATCH(C6429,Currecny_M!$A$1:$P$1,0)</f>
        <v>11</v>
      </c>
      <c r="I6429" s="39">
        <f>VLOOKUP(N6429,Currecny_M!$A$1:$P$10,MATCH(Database!C6429,Currecny_M!$A$1:$P$1,0),FALSE)</f>
        <v>2.54</v>
      </c>
      <c r="J6429" s="82">
        <f t="shared" si="301"/>
        <v>91.051380000000009</v>
      </c>
      <c r="K6429" s="39">
        <f>VLOOKUP('Cover page'!$B$6,Currecny_M!$A$1:$P$10,MATCH(Database!C6429,Currecny_M!$A$1:$P$1,0),FALSE)</f>
        <v>1</v>
      </c>
      <c r="L6429" s="82">
        <f t="shared" si="302"/>
        <v>91.051380000000009</v>
      </c>
      <c r="M6429" s="82">
        <f>((E6429/$F$1)*VLOOKUP(N6429,Currecny_M!$A$1:$P$10,MATCH(Database!C6429,Currecny_M!$A$1:$P$1,0),FALSE))/VLOOKUP('Cover page'!$B$6,Currecny_M!$A$1:$P$10,MATCH(Database!C6429,Currecny_M!$A$1:$P$1,0),FALSE)</f>
        <v>91.051380000000009</v>
      </c>
      <c r="N6429" s="6" t="str">
        <f>VLOOKUP(B6429,Master!$A$2:$C$11,3,FALSE)</f>
        <v>Thai</v>
      </c>
      <c r="O6429" s="6" t="str">
        <f>VLOOKUP(B6429,Master!$A$2:$C$11,2,FALSE)</f>
        <v>Asia</v>
      </c>
      <c r="Q6429" s="39" t="str">
        <f>VLOOKUP(D6429,GL_Master!$A$1:$D$80,2,FALSE)</f>
        <v>BS</v>
      </c>
      <c r="R6429" s="39" t="str">
        <f>VLOOKUP(D6429,GL_Master!$A$1:$D$80,3,FALSE)</f>
        <v>Gross Block</v>
      </c>
      <c r="S6429" s="39" t="str">
        <f>VLOOKUP(D6429,GL_Master!$A$1:$D$80,4,FALSE)</f>
        <v>Tangible Fixed assets</v>
      </c>
    </row>
    <row r="6430" spans="1:19" x14ac:dyDescent="0.25">
      <c r="A6430" s="39" t="s">
        <v>262</v>
      </c>
      <c r="B6430" s="39" t="s">
        <v>43</v>
      </c>
      <c r="C6430" s="7">
        <v>44197</v>
      </c>
      <c r="D6430" s="39" t="s">
        <v>75</v>
      </c>
      <c r="E6430" s="39">
        <v>-835</v>
      </c>
      <c r="F6430" s="82">
        <f t="shared" si="300"/>
        <v>-0.83499999999999996</v>
      </c>
      <c r="G6430" s="39">
        <f>VLOOKUP(N6430,Currecny_M!$A$1:$P$10,2,FALSE)</f>
        <v>2.35</v>
      </c>
      <c r="H6430" s="39">
        <f>MATCH(C6430,Currecny_M!$A$1:$P$1,0)</f>
        <v>11</v>
      </c>
      <c r="I6430" s="39">
        <f>VLOOKUP(N6430,Currecny_M!$A$1:$P$10,MATCH(Database!C6430,Currecny_M!$A$1:$P$1,0),FALSE)</f>
        <v>2.54</v>
      </c>
      <c r="J6430" s="82">
        <f t="shared" si="301"/>
        <v>-2.1208999999999998</v>
      </c>
      <c r="K6430" s="39">
        <f>VLOOKUP('Cover page'!$B$6,Currecny_M!$A$1:$P$10,MATCH(Database!C6430,Currecny_M!$A$1:$P$1,0),FALSE)</f>
        <v>1</v>
      </c>
      <c r="L6430" s="82">
        <f t="shared" si="302"/>
        <v>-2.1208999999999998</v>
      </c>
      <c r="M6430" s="82">
        <f>((E6430/$F$1)*VLOOKUP(N6430,Currecny_M!$A$1:$P$10,MATCH(Database!C6430,Currecny_M!$A$1:$P$1,0),FALSE))/VLOOKUP('Cover page'!$B$6,Currecny_M!$A$1:$P$10,MATCH(Database!C6430,Currecny_M!$A$1:$P$1,0),FALSE)</f>
        <v>-2.1208999999999998</v>
      </c>
      <c r="N6430" s="6" t="str">
        <f>VLOOKUP(B6430,Master!$A$2:$C$11,3,FALSE)</f>
        <v>Thai</v>
      </c>
      <c r="O6430" s="6" t="str">
        <f>VLOOKUP(B6430,Master!$A$2:$C$11,2,FALSE)</f>
        <v>Asia</v>
      </c>
      <c r="Q6430" s="39" t="str">
        <f>VLOOKUP(D6430,GL_Master!$A$1:$D$80,2,FALSE)</f>
        <v>BS</v>
      </c>
      <c r="R6430" s="39" t="str">
        <f>VLOOKUP(D6430,GL_Master!$A$1:$D$80,3,FALSE)</f>
        <v>Gross Block</v>
      </c>
      <c r="S6430" s="39" t="str">
        <f>VLOOKUP(D6430,GL_Master!$A$1:$D$80,4,FALSE)</f>
        <v>Tangible Fixed assets</v>
      </c>
    </row>
    <row r="6431" spans="1:19" x14ac:dyDescent="0.25">
      <c r="A6431" s="39" t="s">
        <v>262</v>
      </c>
      <c r="B6431" s="39" t="s">
        <v>43</v>
      </c>
      <c r="C6431" s="7">
        <v>44197</v>
      </c>
      <c r="D6431" s="39" t="s">
        <v>76</v>
      </c>
      <c r="E6431" s="39">
        <v>19915</v>
      </c>
      <c r="F6431" s="82">
        <f t="shared" si="300"/>
        <v>19.914999999999999</v>
      </c>
      <c r="G6431" s="39">
        <f>VLOOKUP(N6431,Currecny_M!$A$1:$P$10,2,FALSE)</f>
        <v>2.35</v>
      </c>
      <c r="H6431" s="39">
        <f>MATCH(C6431,Currecny_M!$A$1:$P$1,0)</f>
        <v>11</v>
      </c>
      <c r="I6431" s="39">
        <f>VLOOKUP(N6431,Currecny_M!$A$1:$P$10,MATCH(Database!C6431,Currecny_M!$A$1:$P$1,0),FALSE)</f>
        <v>2.54</v>
      </c>
      <c r="J6431" s="82">
        <f t="shared" si="301"/>
        <v>50.584099999999999</v>
      </c>
      <c r="K6431" s="39">
        <f>VLOOKUP('Cover page'!$B$6,Currecny_M!$A$1:$P$10,MATCH(Database!C6431,Currecny_M!$A$1:$P$1,0),FALSE)</f>
        <v>1</v>
      </c>
      <c r="L6431" s="82">
        <f t="shared" si="302"/>
        <v>50.584099999999999</v>
      </c>
      <c r="M6431" s="82">
        <f>((E6431/$F$1)*VLOOKUP(N6431,Currecny_M!$A$1:$P$10,MATCH(Database!C6431,Currecny_M!$A$1:$P$1,0),FALSE))/VLOOKUP('Cover page'!$B$6,Currecny_M!$A$1:$P$10,MATCH(Database!C6431,Currecny_M!$A$1:$P$1,0),FALSE)</f>
        <v>50.584099999999999</v>
      </c>
      <c r="N6431" s="6" t="str">
        <f>VLOOKUP(B6431,Master!$A$2:$C$11,3,FALSE)</f>
        <v>Thai</v>
      </c>
      <c r="O6431" s="6" t="str">
        <f>VLOOKUP(B6431,Master!$A$2:$C$11,2,FALSE)</f>
        <v>Asia</v>
      </c>
      <c r="Q6431" s="39" t="str">
        <f>VLOOKUP(D6431,GL_Master!$A$1:$D$80,2,FALSE)</f>
        <v>BS</v>
      </c>
      <c r="R6431" s="39" t="str">
        <f>VLOOKUP(D6431,GL_Master!$A$1:$D$80,3,FALSE)</f>
        <v>Inventories</v>
      </c>
      <c r="S6431" s="39" t="str">
        <f>VLOOKUP(D6431,GL_Master!$A$1:$D$80,4,FALSE)</f>
        <v>Inventory</v>
      </c>
    </row>
    <row r="6432" spans="1:19" x14ac:dyDescent="0.25">
      <c r="A6432" s="39" t="s">
        <v>262</v>
      </c>
      <c r="B6432" s="39" t="s">
        <v>43</v>
      </c>
      <c r="C6432" s="7">
        <v>44197</v>
      </c>
      <c r="D6432" s="39" t="s">
        <v>77</v>
      </c>
      <c r="E6432" s="39">
        <v>48738</v>
      </c>
      <c r="F6432" s="82">
        <f t="shared" si="300"/>
        <v>48.738</v>
      </c>
      <c r="G6432" s="39">
        <f>VLOOKUP(N6432,Currecny_M!$A$1:$P$10,2,FALSE)</f>
        <v>2.35</v>
      </c>
      <c r="H6432" s="39">
        <f>MATCH(C6432,Currecny_M!$A$1:$P$1,0)</f>
        <v>11</v>
      </c>
      <c r="I6432" s="39">
        <f>VLOOKUP(N6432,Currecny_M!$A$1:$P$10,MATCH(Database!C6432,Currecny_M!$A$1:$P$1,0),FALSE)</f>
        <v>2.54</v>
      </c>
      <c r="J6432" s="82">
        <f t="shared" si="301"/>
        <v>123.79452000000001</v>
      </c>
      <c r="K6432" s="39">
        <f>VLOOKUP('Cover page'!$B$6,Currecny_M!$A$1:$P$10,MATCH(Database!C6432,Currecny_M!$A$1:$P$1,0),FALSE)</f>
        <v>1</v>
      </c>
      <c r="L6432" s="82">
        <f t="shared" si="302"/>
        <v>123.79452000000001</v>
      </c>
      <c r="M6432" s="82">
        <f>((E6432/$F$1)*VLOOKUP(N6432,Currecny_M!$A$1:$P$10,MATCH(Database!C6432,Currecny_M!$A$1:$P$1,0),FALSE))/VLOOKUP('Cover page'!$B$6,Currecny_M!$A$1:$P$10,MATCH(Database!C6432,Currecny_M!$A$1:$P$1,0),FALSE)</f>
        <v>123.79452000000001</v>
      </c>
      <c r="N6432" s="6" t="str">
        <f>VLOOKUP(B6432,Master!$A$2:$C$11,3,FALSE)</f>
        <v>Thai</v>
      </c>
      <c r="O6432" s="6" t="str">
        <f>VLOOKUP(B6432,Master!$A$2:$C$11,2,FALSE)</f>
        <v>Asia</v>
      </c>
      <c r="Q6432" s="39" t="str">
        <f>VLOOKUP(D6432,GL_Master!$A$1:$D$80,2,FALSE)</f>
        <v>BS</v>
      </c>
      <c r="R6432" s="39" t="str">
        <f>VLOOKUP(D6432,GL_Master!$A$1:$D$80,3,FALSE)</f>
        <v>Inventories</v>
      </c>
      <c r="S6432" s="39" t="str">
        <f>VLOOKUP(D6432,GL_Master!$A$1:$D$80,4,FALSE)</f>
        <v>Inventory</v>
      </c>
    </row>
    <row r="6433" spans="1:19" x14ac:dyDescent="0.25">
      <c r="A6433" s="39" t="s">
        <v>262</v>
      </c>
      <c r="B6433" s="39" t="s">
        <v>43</v>
      </c>
      <c r="C6433" s="7">
        <v>44197</v>
      </c>
      <c r="D6433" s="39" t="s">
        <v>2</v>
      </c>
      <c r="E6433" s="39">
        <v>4975905</v>
      </c>
      <c r="F6433" s="82">
        <f t="shared" si="300"/>
        <v>4975.9049999999997</v>
      </c>
      <c r="G6433" s="39">
        <f>VLOOKUP(N6433,Currecny_M!$A$1:$P$10,2,FALSE)</f>
        <v>2.35</v>
      </c>
      <c r="H6433" s="39">
        <f>MATCH(C6433,Currecny_M!$A$1:$P$1,0)</f>
        <v>11</v>
      </c>
      <c r="I6433" s="39">
        <f>VLOOKUP(N6433,Currecny_M!$A$1:$P$10,MATCH(Database!C6433,Currecny_M!$A$1:$P$1,0),FALSE)</f>
        <v>2.54</v>
      </c>
      <c r="J6433" s="82">
        <f t="shared" si="301"/>
        <v>12638.798699999999</v>
      </c>
      <c r="K6433" s="39">
        <f>VLOOKUP('Cover page'!$B$6,Currecny_M!$A$1:$P$10,MATCH(Database!C6433,Currecny_M!$A$1:$P$1,0),FALSE)</f>
        <v>1</v>
      </c>
      <c r="L6433" s="82">
        <f t="shared" si="302"/>
        <v>12638.798699999999</v>
      </c>
      <c r="M6433" s="82">
        <f>((E6433/$F$1)*VLOOKUP(N6433,Currecny_M!$A$1:$P$10,MATCH(Database!C6433,Currecny_M!$A$1:$P$1,0),FALSE))/VLOOKUP('Cover page'!$B$6,Currecny_M!$A$1:$P$10,MATCH(Database!C6433,Currecny_M!$A$1:$P$1,0),FALSE)</f>
        <v>12638.798699999999</v>
      </c>
      <c r="N6433" s="6" t="str">
        <f>VLOOKUP(B6433,Master!$A$2:$C$11,3,FALSE)</f>
        <v>Thai</v>
      </c>
      <c r="O6433" s="6" t="str">
        <f>VLOOKUP(B6433,Master!$A$2:$C$11,2,FALSE)</f>
        <v>Asia</v>
      </c>
      <c r="Q6433" s="39" t="str">
        <f>VLOOKUP(D6433,GL_Master!$A$1:$D$80,2,FALSE)</f>
        <v>BS</v>
      </c>
      <c r="R6433" s="39" t="str">
        <f>VLOOKUP(D6433,GL_Master!$A$1:$D$80,3,FALSE)</f>
        <v>Trade receivables</v>
      </c>
      <c r="S6433" s="39" t="str">
        <f>VLOOKUP(D6433,GL_Master!$A$1:$D$80,4,FALSE)</f>
        <v>Unsecured, considered good</v>
      </c>
    </row>
    <row r="6434" spans="1:19" x14ac:dyDescent="0.25">
      <c r="A6434" s="39" t="s">
        <v>262</v>
      </c>
      <c r="B6434" s="39" t="s">
        <v>43</v>
      </c>
      <c r="C6434" s="7">
        <v>44197</v>
      </c>
      <c r="D6434" s="39" t="s">
        <v>78</v>
      </c>
      <c r="E6434" s="39">
        <v>827</v>
      </c>
      <c r="F6434" s="82">
        <f t="shared" si="300"/>
        <v>0.82699999999999996</v>
      </c>
      <c r="G6434" s="39">
        <f>VLOOKUP(N6434,Currecny_M!$A$1:$P$10,2,FALSE)</f>
        <v>2.35</v>
      </c>
      <c r="H6434" s="39">
        <f>MATCH(C6434,Currecny_M!$A$1:$P$1,0)</f>
        <v>11</v>
      </c>
      <c r="I6434" s="39">
        <f>VLOOKUP(N6434,Currecny_M!$A$1:$P$10,MATCH(Database!C6434,Currecny_M!$A$1:$P$1,0),FALSE)</f>
        <v>2.54</v>
      </c>
      <c r="J6434" s="82">
        <f t="shared" si="301"/>
        <v>2.1005799999999999</v>
      </c>
      <c r="K6434" s="39">
        <f>VLOOKUP('Cover page'!$B$6,Currecny_M!$A$1:$P$10,MATCH(Database!C6434,Currecny_M!$A$1:$P$1,0),FALSE)</f>
        <v>1</v>
      </c>
      <c r="L6434" s="82">
        <f t="shared" si="302"/>
        <v>2.1005799999999999</v>
      </c>
      <c r="M6434" s="82">
        <f>((E6434/$F$1)*VLOOKUP(N6434,Currecny_M!$A$1:$P$10,MATCH(Database!C6434,Currecny_M!$A$1:$P$1,0),FALSE))/VLOOKUP('Cover page'!$B$6,Currecny_M!$A$1:$P$10,MATCH(Database!C6434,Currecny_M!$A$1:$P$1,0),FALSE)</f>
        <v>2.1005799999999999</v>
      </c>
      <c r="N6434" s="6" t="str">
        <f>VLOOKUP(B6434,Master!$A$2:$C$11,3,FALSE)</f>
        <v>Thai</v>
      </c>
      <c r="O6434" s="6" t="str">
        <f>VLOOKUP(B6434,Master!$A$2:$C$11,2,FALSE)</f>
        <v>Asia</v>
      </c>
      <c r="Q6434" s="39" t="str">
        <f>VLOOKUP(D6434,GL_Master!$A$1:$D$80,2,FALSE)</f>
        <v>BS</v>
      </c>
      <c r="R6434" s="39" t="str">
        <f>VLOOKUP(D6434,GL_Master!$A$1:$D$80,3,FALSE)</f>
        <v>Cash &amp; Bank Balances</v>
      </c>
      <c r="S6434" s="39" t="str">
        <f>VLOOKUP(D6434,GL_Master!$A$1:$D$80,4,FALSE)</f>
        <v>Cash In hand</v>
      </c>
    </row>
    <row r="6435" spans="1:19" x14ac:dyDescent="0.25">
      <c r="A6435" s="39" t="s">
        <v>262</v>
      </c>
      <c r="B6435" s="39" t="s">
        <v>43</v>
      </c>
      <c r="C6435" s="7">
        <v>44197</v>
      </c>
      <c r="D6435" s="39" t="s">
        <v>79</v>
      </c>
      <c r="E6435" s="39">
        <v>-204894</v>
      </c>
      <c r="F6435" s="82">
        <f t="shared" si="300"/>
        <v>-204.89400000000001</v>
      </c>
      <c r="G6435" s="39">
        <f>VLOOKUP(N6435,Currecny_M!$A$1:$P$10,2,FALSE)</f>
        <v>2.35</v>
      </c>
      <c r="H6435" s="39">
        <f>MATCH(C6435,Currecny_M!$A$1:$P$1,0)</f>
        <v>11</v>
      </c>
      <c r="I6435" s="39">
        <f>VLOOKUP(N6435,Currecny_M!$A$1:$P$10,MATCH(Database!C6435,Currecny_M!$A$1:$P$1,0),FALSE)</f>
        <v>2.54</v>
      </c>
      <c r="J6435" s="82">
        <f t="shared" si="301"/>
        <v>-520.43076000000008</v>
      </c>
      <c r="K6435" s="39">
        <f>VLOOKUP('Cover page'!$B$6,Currecny_M!$A$1:$P$10,MATCH(Database!C6435,Currecny_M!$A$1:$P$1,0),FALSE)</f>
        <v>1</v>
      </c>
      <c r="L6435" s="82">
        <f t="shared" si="302"/>
        <v>-520.43076000000008</v>
      </c>
      <c r="M6435" s="82">
        <f>((E6435/$F$1)*VLOOKUP(N6435,Currecny_M!$A$1:$P$10,MATCH(Database!C6435,Currecny_M!$A$1:$P$1,0),FALSE))/VLOOKUP('Cover page'!$B$6,Currecny_M!$A$1:$P$10,MATCH(Database!C6435,Currecny_M!$A$1:$P$1,0),FALSE)</f>
        <v>-520.43076000000008</v>
      </c>
      <c r="N6435" s="6" t="str">
        <f>VLOOKUP(B6435,Master!$A$2:$C$11,3,FALSE)</f>
        <v>Thai</v>
      </c>
      <c r="O6435" s="6" t="str">
        <f>VLOOKUP(B6435,Master!$A$2:$C$11,2,FALSE)</f>
        <v>Asia</v>
      </c>
      <c r="Q6435" s="39" t="str">
        <f>VLOOKUP(D6435,GL_Master!$A$1:$D$80,2,FALSE)</f>
        <v>BS</v>
      </c>
      <c r="R6435" s="39" t="str">
        <f>VLOOKUP(D6435,GL_Master!$A$1:$D$80,3,FALSE)</f>
        <v>Loan Fund</v>
      </c>
      <c r="S6435" s="39" t="str">
        <f>VLOOKUP(D6435,GL_Master!$A$1:$D$80,4,FALSE)</f>
        <v>Term Loan</v>
      </c>
    </row>
    <row r="6436" spans="1:19" x14ac:dyDescent="0.25">
      <c r="A6436" s="39" t="s">
        <v>262</v>
      </c>
      <c r="B6436" s="39" t="s">
        <v>43</v>
      </c>
      <c r="C6436" s="7">
        <v>44197</v>
      </c>
      <c r="D6436" s="39" t="s">
        <v>80</v>
      </c>
      <c r="E6436" s="39">
        <v>5469</v>
      </c>
      <c r="F6436" s="82">
        <f t="shared" si="300"/>
        <v>5.4690000000000003</v>
      </c>
      <c r="G6436" s="39">
        <f>VLOOKUP(N6436,Currecny_M!$A$1:$P$10,2,FALSE)</f>
        <v>2.35</v>
      </c>
      <c r="H6436" s="39">
        <f>MATCH(C6436,Currecny_M!$A$1:$P$1,0)</f>
        <v>11</v>
      </c>
      <c r="I6436" s="39">
        <f>VLOOKUP(N6436,Currecny_M!$A$1:$P$10,MATCH(Database!C6436,Currecny_M!$A$1:$P$1,0),FALSE)</f>
        <v>2.54</v>
      </c>
      <c r="J6436" s="82">
        <f t="shared" si="301"/>
        <v>13.891260000000001</v>
      </c>
      <c r="K6436" s="39">
        <f>VLOOKUP('Cover page'!$B$6,Currecny_M!$A$1:$P$10,MATCH(Database!C6436,Currecny_M!$A$1:$P$1,0),FALSE)</f>
        <v>1</v>
      </c>
      <c r="L6436" s="82">
        <f t="shared" si="302"/>
        <v>13.891260000000001</v>
      </c>
      <c r="M6436" s="82">
        <f>((E6436/$F$1)*VLOOKUP(N6436,Currecny_M!$A$1:$P$10,MATCH(Database!C6436,Currecny_M!$A$1:$P$1,0),FALSE))/VLOOKUP('Cover page'!$B$6,Currecny_M!$A$1:$P$10,MATCH(Database!C6436,Currecny_M!$A$1:$P$1,0),FALSE)</f>
        <v>13.891260000000001</v>
      </c>
      <c r="N6436" s="6" t="str">
        <f>VLOOKUP(B6436,Master!$A$2:$C$11,3,FALSE)</f>
        <v>Thai</v>
      </c>
      <c r="O6436" s="6" t="str">
        <f>VLOOKUP(B6436,Master!$A$2:$C$11,2,FALSE)</f>
        <v>Asia</v>
      </c>
      <c r="Q6436" s="39" t="str">
        <f>VLOOKUP(D6436,GL_Master!$A$1:$D$80,2,FALSE)</f>
        <v>BS</v>
      </c>
      <c r="R6436" s="39" t="str">
        <f>VLOOKUP(D6436,GL_Master!$A$1:$D$80,3,FALSE)</f>
        <v>Cash &amp; Bank Balances</v>
      </c>
      <c r="S6436" s="39" t="str">
        <f>VLOOKUP(D6436,GL_Master!$A$1:$D$80,4,FALSE)</f>
        <v xml:space="preserve">      On Current Accounts</v>
      </c>
    </row>
    <row r="6437" spans="1:19" x14ac:dyDescent="0.25">
      <c r="A6437" s="39" t="s">
        <v>262</v>
      </c>
      <c r="B6437" s="39" t="s">
        <v>43</v>
      </c>
      <c r="C6437" s="7">
        <v>44197</v>
      </c>
      <c r="D6437" s="39" t="s">
        <v>81</v>
      </c>
      <c r="E6437" s="39">
        <v>401484</v>
      </c>
      <c r="F6437" s="82">
        <f t="shared" si="300"/>
        <v>401.48399999999998</v>
      </c>
      <c r="G6437" s="39">
        <f>VLOOKUP(N6437,Currecny_M!$A$1:$P$10,2,FALSE)</f>
        <v>2.35</v>
      </c>
      <c r="H6437" s="39">
        <f>MATCH(C6437,Currecny_M!$A$1:$P$1,0)</f>
        <v>11</v>
      </c>
      <c r="I6437" s="39">
        <f>VLOOKUP(N6437,Currecny_M!$A$1:$P$10,MATCH(Database!C6437,Currecny_M!$A$1:$P$1,0),FALSE)</f>
        <v>2.54</v>
      </c>
      <c r="J6437" s="82">
        <f t="shared" si="301"/>
        <v>1019.76936</v>
      </c>
      <c r="K6437" s="39">
        <f>VLOOKUP('Cover page'!$B$6,Currecny_M!$A$1:$P$10,MATCH(Database!C6437,Currecny_M!$A$1:$P$1,0),FALSE)</f>
        <v>1</v>
      </c>
      <c r="L6437" s="82">
        <f t="shared" si="302"/>
        <v>1019.76936</v>
      </c>
      <c r="M6437" s="82">
        <f>((E6437/$F$1)*VLOOKUP(N6437,Currecny_M!$A$1:$P$10,MATCH(Database!C6437,Currecny_M!$A$1:$P$1,0),FALSE))/VLOOKUP('Cover page'!$B$6,Currecny_M!$A$1:$P$10,MATCH(Database!C6437,Currecny_M!$A$1:$P$1,0),FALSE)</f>
        <v>1019.76936</v>
      </c>
      <c r="N6437" s="6" t="str">
        <f>VLOOKUP(B6437,Master!$A$2:$C$11,3,FALSE)</f>
        <v>Thai</v>
      </c>
      <c r="O6437" s="6" t="str">
        <f>VLOOKUP(B6437,Master!$A$2:$C$11,2,FALSE)</f>
        <v>Asia</v>
      </c>
      <c r="Q6437" s="39" t="str">
        <f>VLOOKUP(D6437,GL_Master!$A$1:$D$80,2,FALSE)</f>
        <v>BS</v>
      </c>
      <c r="R6437" s="39" t="str">
        <f>VLOOKUP(D6437,GL_Master!$A$1:$D$80,3,FALSE)</f>
        <v>Other Current Assets</v>
      </c>
      <c r="S6437" s="39" t="str">
        <f>VLOOKUP(D6437,GL_Master!$A$1:$D$80,4,FALSE)</f>
        <v>Advance tax recoverable (net of provision )</v>
      </c>
    </row>
    <row r="6438" spans="1:19" x14ac:dyDescent="0.25">
      <c r="A6438" s="39" t="s">
        <v>262</v>
      </c>
      <c r="B6438" s="39" t="s">
        <v>43</v>
      </c>
      <c r="C6438" s="7">
        <v>44197</v>
      </c>
      <c r="D6438" s="39" t="s">
        <v>19</v>
      </c>
      <c r="E6438" s="39">
        <v>3906</v>
      </c>
      <c r="F6438" s="82">
        <f t="shared" si="300"/>
        <v>3.9060000000000001</v>
      </c>
      <c r="G6438" s="39">
        <f>VLOOKUP(N6438,Currecny_M!$A$1:$P$10,2,FALSE)</f>
        <v>2.35</v>
      </c>
      <c r="H6438" s="39">
        <f>MATCH(C6438,Currecny_M!$A$1:$P$1,0)</f>
        <v>11</v>
      </c>
      <c r="I6438" s="39">
        <f>VLOOKUP(N6438,Currecny_M!$A$1:$P$10,MATCH(Database!C6438,Currecny_M!$A$1:$P$1,0),FALSE)</f>
        <v>2.54</v>
      </c>
      <c r="J6438" s="82">
        <f t="shared" si="301"/>
        <v>9.9212400000000009</v>
      </c>
      <c r="K6438" s="39">
        <f>VLOOKUP('Cover page'!$B$6,Currecny_M!$A$1:$P$10,MATCH(Database!C6438,Currecny_M!$A$1:$P$1,0),FALSE)</f>
        <v>1</v>
      </c>
      <c r="L6438" s="82">
        <f t="shared" si="302"/>
        <v>9.9212400000000009</v>
      </c>
      <c r="M6438" s="82">
        <f>((E6438/$F$1)*VLOOKUP(N6438,Currecny_M!$A$1:$P$10,MATCH(Database!C6438,Currecny_M!$A$1:$P$1,0),FALSE))/VLOOKUP('Cover page'!$B$6,Currecny_M!$A$1:$P$10,MATCH(Database!C6438,Currecny_M!$A$1:$P$1,0),FALSE)</f>
        <v>9.9212400000000009</v>
      </c>
      <c r="N6438" s="6" t="str">
        <f>VLOOKUP(B6438,Master!$A$2:$C$11,3,FALSE)</f>
        <v>Thai</v>
      </c>
      <c r="O6438" s="6" t="str">
        <f>VLOOKUP(B6438,Master!$A$2:$C$11,2,FALSE)</f>
        <v>Asia</v>
      </c>
      <c r="Q6438" s="39" t="str">
        <f>VLOOKUP(D6438,GL_Master!$A$1:$D$80,2,FALSE)</f>
        <v>BS</v>
      </c>
      <c r="R6438" s="39" t="str">
        <f>VLOOKUP(D6438,GL_Master!$A$1:$D$80,3,FALSE)</f>
        <v>Short-term loan and advances</v>
      </c>
      <c r="S6438" s="39" t="str">
        <f>VLOOKUP(D6438,GL_Master!$A$1:$D$80,4,FALSE)</f>
        <v>Prepaid expenses</v>
      </c>
    </row>
    <row r="6439" spans="1:19" x14ac:dyDescent="0.25">
      <c r="A6439" s="39" t="s">
        <v>262</v>
      </c>
      <c r="B6439" s="39" t="s">
        <v>43</v>
      </c>
      <c r="C6439" s="7">
        <v>44197</v>
      </c>
      <c r="D6439" s="39" t="s">
        <v>82</v>
      </c>
      <c r="E6439" s="39">
        <v>45498</v>
      </c>
      <c r="F6439" s="82">
        <f t="shared" si="300"/>
        <v>45.497999999999998</v>
      </c>
      <c r="G6439" s="39">
        <f>VLOOKUP(N6439,Currecny_M!$A$1:$P$10,2,FALSE)</f>
        <v>2.35</v>
      </c>
      <c r="H6439" s="39">
        <f>MATCH(C6439,Currecny_M!$A$1:$P$1,0)</f>
        <v>11</v>
      </c>
      <c r="I6439" s="39">
        <f>VLOOKUP(N6439,Currecny_M!$A$1:$P$10,MATCH(Database!C6439,Currecny_M!$A$1:$P$1,0),FALSE)</f>
        <v>2.54</v>
      </c>
      <c r="J6439" s="82">
        <f t="shared" si="301"/>
        <v>115.56492</v>
      </c>
      <c r="K6439" s="39">
        <f>VLOOKUP('Cover page'!$B$6,Currecny_M!$A$1:$P$10,MATCH(Database!C6439,Currecny_M!$A$1:$P$1,0),FALSE)</f>
        <v>1</v>
      </c>
      <c r="L6439" s="82">
        <f t="shared" si="302"/>
        <v>115.56492</v>
      </c>
      <c r="M6439" s="82">
        <f>((E6439/$F$1)*VLOOKUP(N6439,Currecny_M!$A$1:$P$10,MATCH(Database!C6439,Currecny_M!$A$1:$P$1,0),FALSE))/VLOOKUP('Cover page'!$B$6,Currecny_M!$A$1:$P$10,MATCH(Database!C6439,Currecny_M!$A$1:$P$1,0),FALSE)</f>
        <v>115.56492</v>
      </c>
      <c r="N6439" s="6" t="str">
        <f>VLOOKUP(B6439,Master!$A$2:$C$11,3,FALSE)</f>
        <v>Thai</v>
      </c>
      <c r="O6439" s="6" t="str">
        <f>VLOOKUP(B6439,Master!$A$2:$C$11,2,FALSE)</f>
        <v>Asia</v>
      </c>
      <c r="Q6439" s="39" t="str">
        <f>VLOOKUP(D6439,GL_Master!$A$1:$D$80,2,FALSE)</f>
        <v>BS</v>
      </c>
      <c r="R6439" s="39" t="str">
        <f>VLOOKUP(D6439,GL_Master!$A$1:$D$80,3,FALSE)</f>
        <v>Short-term loan and advances</v>
      </c>
      <c r="S6439" s="39" t="str">
        <f>VLOOKUP(D6439,GL_Master!$A$1:$D$80,4,FALSE)</f>
        <v>Advance to vendor/employees</v>
      </c>
    </row>
    <row r="6440" spans="1:19" x14ac:dyDescent="0.25">
      <c r="A6440" s="39" t="s">
        <v>262</v>
      </c>
      <c r="B6440" s="39" t="s">
        <v>43</v>
      </c>
      <c r="C6440" s="7">
        <v>44197</v>
      </c>
      <c r="D6440" s="39" t="s">
        <v>83</v>
      </c>
      <c r="E6440" s="39">
        <v>30056</v>
      </c>
      <c r="F6440" s="82">
        <f t="shared" si="300"/>
        <v>30.056000000000001</v>
      </c>
      <c r="G6440" s="39">
        <f>VLOOKUP(N6440,Currecny_M!$A$1:$P$10,2,FALSE)</f>
        <v>2.35</v>
      </c>
      <c r="H6440" s="39">
        <f>MATCH(C6440,Currecny_M!$A$1:$P$1,0)</f>
        <v>11</v>
      </c>
      <c r="I6440" s="39">
        <f>VLOOKUP(N6440,Currecny_M!$A$1:$P$10,MATCH(Database!C6440,Currecny_M!$A$1:$P$1,0),FALSE)</f>
        <v>2.54</v>
      </c>
      <c r="J6440" s="82">
        <f t="shared" si="301"/>
        <v>76.342240000000004</v>
      </c>
      <c r="K6440" s="39">
        <f>VLOOKUP('Cover page'!$B$6,Currecny_M!$A$1:$P$10,MATCH(Database!C6440,Currecny_M!$A$1:$P$1,0),FALSE)</f>
        <v>1</v>
      </c>
      <c r="L6440" s="82">
        <f t="shared" si="302"/>
        <v>76.342240000000004</v>
      </c>
      <c r="M6440" s="82">
        <f>((E6440/$F$1)*VLOOKUP(N6440,Currecny_M!$A$1:$P$10,MATCH(Database!C6440,Currecny_M!$A$1:$P$1,0),FALSE))/VLOOKUP('Cover page'!$B$6,Currecny_M!$A$1:$P$10,MATCH(Database!C6440,Currecny_M!$A$1:$P$1,0),FALSE)</f>
        <v>76.342240000000004</v>
      </c>
      <c r="N6440" s="6" t="str">
        <f>VLOOKUP(B6440,Master!$A$2:$C$11,3,FALSE)</f>
        <v>Thai</v>
      </c>
      <c r="O6440" s="6" t="str">
        <f>VLOOKUP(B6440,Master!$A$2:$C$11,2,FALSE)</f>
        <v>Asia</v>
      </c>
      <c r="Q6440" s="39" t="str">
        <f>VLOOKUP(D6440,GL_Master!$A$1:$D$80,2,FALSE)</f>
        <v>BS</v>
      </c>
      <c r="R6440" s="39" t="str">
        <f>VLOOKUP(D6440,GL_Master!$A$1:$D$80,3,FALSE)</f>
        <v>Other Current Assets</v>
      </c>
      <c r="S6440" s="39" t="str">
        <f>VLOOKUP(D6440,GL_Master!$A$1:$D$80,4,FALSE)</f>
        <v>Security deposits ( Unsecured, considered good)</v>
      </c>
    </row>
    <row r="6441" spans="1:19" x14ac:dyDescent="0.25">
      <c r="A6441" s="39" t="s">
        <v>262</v>
      </c>
      <c r="B6441" s="39" t="s">
        <v>43</v>
      </c>
      <c r="C6441" s="7">
        <v>44197</v>
      </c>
      <c r="D6441" s="39" t="s">
        <v>246</v>
      </c>
      <c r="E6441" s="39">
        <v>-3294061</v>
      </c>
      <c r="F6441" s="82">
        <f t="shared" si="300"/>
        <v>-3294.0610000000001</v>
      </c>
      <c r="G6441" s="39">
        <f>VLOOKUP(N6441,Currecny_M!$A$1:$P$10,2,FALSE)</f>
        <v>2.35</v>
      </c>
      <c r="H6441" s="39">
        <f>MATCH(C6441,Currecny_M!$A$1:$P$1,0)</f>
        <v>11</v>
      </c>
      <c r="I6441" s="39">
        <f>VLOOKUP(N6441,Currecny_M!$A$1:$P$10,MATCH(Database!C6441,Currecny_M!$A$1:$P$1,0),FALSE)</f>
        <v>2.54</v>
      </c>
      <c r="J6441" s="82">
        <f t="shared" si="301"/>
        <v>-8366.9149400000006</v>
      </c>
      <c r="K6441" s="39">
        <f>VLOOKUP('Cover page'!$B$6,Currecny_M!$A$1:$P$10,MATCH(Database!C6441,Currecny_M!$A$1:$P$1,0),FALSE)</f>
        <v>1</v>
      </c>
      <c r="L6441" s="82">
        <f t="shared" si="302"/>
        <v>-8366.9149400000006</v>
      </c>
      <c r="M6441" s="82">
        <f>((E6441/$F$1)*VLOOKUP(N6441,Currecny_M!$A$1:$P$10,MATCH(Database!C6441,Currecny_M!$A$1:$P$1,0),FALSE))/VLOOKUP('Cover page'!$B$6,Currecny_M!$A$1:$P$10,MATCH(Database!C6441,Currecny_M!$A$1:$P$1,0),FALSE)</f>
        <v>-8366.9149400000006</v>
      </c>
      <c r="N6441" s="6" t="str">
        <f>VLOOKUP(B6441,Master!$A$2:$C$11,3,FALSE)</f>
        <v>Thai</v>
      </c>
      <c r="O6441" s="6" t="str">
        <f>VLOOKUP(B6441,Master!$A$2:$C$11,2,FALSE)</f>
        <v>Asia</v>
      </c>
      <c r="Q6441" s="39" t="str">
        <f>VLOOKUP(D6441,GL_Master!$A$1:$D$80,2,FALSE)</f>
        <v>PL</v>
      </c>
      <c r="R6441" s="39" t="str">
        <f>VLOOKUP(D6441,GL_Master!$A$1:$D$80,3,FALSE)</f>
        <v>Revenue from Operations</v>
      </c>
      <c r="S6441" s="39" t="str">
        <f>VLOOKUP(D6441,GL_Master!$A$1:$D$80,4,FALSE)</f>
        <v>Contract revenue</v>
      </c>
    </row>
    <row r="6442" spans="1:19" x14ac:dyDescent="0.25">
      <c r="A6442" s="39" t="s">
        <v>262</v>
      </c>
      <c r="B6442" s="39" t="s">
        <v>43</v>
      </c>
      <c r="C6442" s="7">
        <v>44197</v>
      </c>
      <c r="D6442" s="39" t="s">
        <v>134</v>
      </c>
      <c r="E6442" s="39">
        <v>-26035</v>
      </c>
      <c r="F6442" s="82">
        <f t="shared" si="300"/>
        <v>-26.035</v>
      </c>
      <c r="G6442" s="39">
        <f>VLOOKUP(N6442,Currecny_M!$A$1:$P$10,2,FALSE)</f>
        <v>2.35</v>
      </c>
      <c r="H6442" s="39">
        <f>MATCH(C6442,Currecny_M!$A$1:$P$1,0)</f>
        <v>11</v>
      </c>
      <c r="I6442" s="39">
        <f>VLOOKUP(N6442,Currecny_M!$A$1:$P$10,MATCH(Database!C6442,Currecny_M!$A$1:$P$1,0),FALSE)</f>
        <v>2.54</v>
      </c>
      <c r="J6442" s="82">
        <f t="shared" si="301"/>
        <v>-66.128900000000002</v>
      </c>
      <c r="K6442" s="39">
        <f>VLOOKUP('Cover page'!$B$6,Currecny_M!$A$1:$P$10,MATCH(Database!C6442,Currecny_M!$A$1:$P$1,0),FALSE)</f>
        <v>1</v>
      </c>
      <c r="L6442" s="82">
        <f t="shared" si="302"/>
        <v>-66.128900000000002</v>
      </c>
      <c r="M6442" s="82">
        <f>((E6442/$F$1)*VLOOKUP(N6442,Currecny_M!$A$1:$P$10,MATCH(Database!C6442,Currecny_M!$A$1:$P$1,0),FALSE))/VLOOKUP('Cover page'!$B$6,Currecny_M!$A$1:$P$10,MATCH(Database!C6442,Currecny_M!$A$1:$P$1,0),FALSE)</f>
        <v>-66.128900000000002</v>
      </c>
      <c r="N6442" s="6" t="str">
        <f>VLOOKUP(B6442,Master!$A$2:$C$11,3,FALSE)</f>
        <v>Thai</v>
      </c>
      <c r="O6442" s="6" t="str">
        <f>VLOOKUP(B6442,Master!$A$2:$C$11,2,FALSE)</f>
        <v>Asia</v>
      </c>
      <c r="Q6442" s="39" t="str">
        <f>VLOOKUP(D6442,GL_Master!$A$1:$D$80,2,FALSE)</f>
        <v>PL</v>
      </c>
      <c r="R6442" s="39" t="str">
        <f>VLOOKUP(D6442,GL_Master!$A$1:$D$80,3,FALSE)</f>
        <v>Other Income</v>
      </c>
      <c r="S6442" s="39" t="str">
        <f>VLOOKUP(D6442,GL_Master!$A$1:$D$80,4,FALSE)</f>
        <v>Other Income</v>
      </c>
    </row>
    <row r="6443" spans="1:19" x14ac:dyDescent="0.25">
      <c r="A6443" s="39" t="s">
        <v>262</v>
      </c>
      <c r="B6443" s="39" t="s">
        <v>43</v>
      </c>
      <c r="C6443" s="7">
        <v>44197</v>
      </c>
      <c r="D6443" s="39" t="s">
        <v>86</v>
      </c>
      <c r="E6443" s="39">
        <v>1563</v>
      </c>
      <c r="F6443" s="82">
        <f t="shared" si="300"/>
        <v>1.5629999999999999</v>
      </c>
      <c r="G6443" s="39">
        <f>VLOOKUP(N6443,Currecny_M!$A$1:$P$10,2,FALSE)</f>
        <v>2.35</v>
      </c>
      <c r="H6443" s="39">
        <f>MATCH(C6443,Currecny_M!$A$1:$P$1,0)</f>
        <v>11</v>
      </c>
      <c r="I6443" s="39">
        <f>VLOOKUP(N6443,Currecny_M!$A$1:$P$10,MATCH(Database!C6443,Currecny_M!$A$1:$P$1,0),FALSE)</f>
        <v>2.54</v>
      </c>
      <c r="J6443" s="82">
        <f t="shared" si="301"/>
        <v>3.9700199999999999</v>
      </c>
      <c r="K6443" s="39">
        <f>VLOOKUP('Cover page'!$B$6,Currecny_M!$A$1:$P$10,MATCH(Database!C6443,Currecny_M!$A$1:$P$1,0),FALSE)</f>
        <v>1</v>
      </c>
      <c r="L6443" s="82">
        <f t="shared" si="302"/>
        <v>3.9700199999999999</v>
      </c>
      <c r="M6443" s="82">
        <f>((E6443/$F$1)*VLOOKUP(N6443,Currecny_M!$A$1:$P$10,MATCH(Database!C6443,Currecny_M!$A$1:$P$1,0),FALSE))/VLOOKUP('Cover page'!$B$6,Currecny_M!$A$1:$P$10,MATCH(Database!C6443,Currecny_M!$A$1:$P$1,0),FALSE)</f>
        <v>3.9700199999999999</v>
      </c>
      <c r="N6443" s="6" t="str">
        <f>VLOOKUP(B6443,Master!$A$2:$C$11,3,FALSE)</f>
        <v>Thai</v>
      </c>
      <c r="O6443" s="6" t="str">
        <f>VLOOKUP(B6443,Master!$A$2:$C$11,2,FALSE)</f>
        <v>Asia</v>
      </c>
      <c r="Q6443" s="39" t="str">
        <f>VLOOKUP(D6443,GL_Master!$A$1:$D$80,2,FALSE)</f>
        <v>PL</v>
      </c>
      <c r="R6443" s="39" t="str">
        <f>VLOOKUP(D6443,GL_Master!$A$1:$D$80,3,FALSE)</f>
        <v>COGS</v>
      </c>
      <c r="S6443" s="39" t="str">
        <f>VLOOKUP(D6443,GL_Master!$A$1:$D$80,4,FALSE)</f>
        <v>Purchase of other traded goods</v>
      </c>
    </row>
    <row r="6444" spans="1:19" x14ac:dyDescent="0.25">
      <c r="A6444" s="39" t="s">
        <v>262</v>
      </c>
      <c r="B6444" s="39" t="s">
        <v>43</v>
      </c>
      <c r="C6444" s="7">
        <v>44197</v>
      </c>
      <c r="D6444" s="39" t="s">
        <v>87</v>
      </c>
      <c r="E6444" s="39">
        <v>820</v>
      </c>
      <c r="F6444" s="82">
        <f t="shared" si="300"/>
        <v>0.82</v>
      </c>
      <c r="G6444" s="39">
        <f>VLOOKUP(N6444,Currecny_M!$A$1:$P$10,2,FALSE)</f>
        <v>2.35</v>
      </c>
      <c r="H6444" s="39">
        <f>MATCH(C6444,Currecny_M!$A$1:$P$1,0)</f>
        <v>11</v>
      </c>
      <c r="I6444" s="39">
        <f>VLOOKUP(N6444,Currecny_M!$A$1:$P$10,MATCH(Database!C6444,Currecny_M!$A$1:$P$1,0),FALSE)</f>
        <v>2.54</v>
      </c>
      <c r="J6444" s="82">
        <f t="shared" si="301"/>
        <v>2.0827999999999998</v>
      </c>
      <c r="K6444" s="39">
        <f>VLOOKUP('Cover page'!$B$6,Currecny_M!$A$1:$P$10,MATCH(Database!C6444,Currecny_M!$A$1:$P$1,0),FALSE)</f>
        <v>1</v>
      </c>
      <c r="L6444" s="82">
        <f t="shared" si="302"/>
        <v>2.0827999999999998</v>
      </c>
      <c r="M6444" s="82">
        <f>((E6444/$F$1)*VLOOKUP(N6444,Currecny_M!$A$1:$P$10,MATCH(Database!C6444,Currecny_M!$A$1:$P$1,0),FALSE))/VLOOKUP('Cover page'!$B$6,Currecny_M!$A$1:$P$10,MATCH(Database!C6444,Currecny_M!$A$1:$P$1,0),FALSE)</f>
        <v>2.0827999999999998</v>
      </c>
      <c r="N6444" s="6" t="str">
        <f>VLOOKUP(B6444,Master!$A$2:$C$11,3,FALSE)</f>
        <v>Thai</v>
      </c>
      <c r="O6444" s="6" t="str">
        <f>VLOOKUP(B6444,Master!$A$2:$C$11,2,FALSE)</f>
        <v>Asia</v>
      </c>
      <c r="Q6444" s="39" t="str">
        <f>VLOOKUP(D6444,GL_Master!$A$1:$D$80,2,FALSE)</f>
        <v>PL</v>
      </c>
      <c r="R6444" s="39" t="str">
        <f>VLOOKUP(D6444,GL_Master!$A$1:$D$80,3,FALSE)</f>
        <v>COGS</v>
      </c>
      <c r="S6444" s="39" t="str">
        <f>VLOOKUP(D6444,GL_Master!$A$1:$D$80,4,FALSE)</f>
        <v>Civil, Installation, Commissioning and Other miscellaneous expenses</v>
      </c>
    </row>
    <row r="6445" spans="1:19" x14ac:dyDescent="0.25">
      <c r="A6445" s="39" t="s">
        <v>262</v>
      </c>
      <c r="B6445" s="39" t="s">
        <v>43</v>
      </c>
      <c r="C6445" s="7">
        <v>44197</v>
      </c>
      <c r="D6445" s="39" t="s">
        <v>88</v>
      </c>
      <c r="E6445" s="39">
        <v>2321</v>
      </c>
      <c r="F6445" s="82">
        <f t="shared" si="300"/>
        <v>2.3210000000000002</v>
      </c>
      <c r="G6445" s="39">
        <f>VLOOKUP(N6445,Currecny_M!$A$1:$P$10,2,FALSE)</f>
        <v>2.35</v>
      </c>
      <c r="H6445" s="39">
        <f>MATCH(C6445,Currecny_M!$A$1:$P$1,0)</f>
        <v>11</v>
      </c>
      <c r="I6445" s="39">
        <f>VLOOKUP(N6445,Currecny_M!$A$1:$P$10,MATCH(Database!C6445,Currecny_M!$A$1:$P$1,0),FALSE)</f>
        <v>2.54</v>
      </c>
      <c r="J6445" s="82">
        <f t="shared" si="301"/>
        <v>5.8953400000000009</v>
      </c>
      <c r="K6445" s="39">
        <f>VLOOKUP('Cover page'!$B$6,Currecny_M!$A$1:$P$10,MATCH(Database!C6445,Currecny_M!$A$1:$P$1,0),FALSE)</f>
        <v>1</v>
      </c>
      <c r="L6445" s="82">
        <f t="shared" si="302"/>
        <v>5.8953400000000009</v>
      </c>
      <c r="M6445" s="82">
        <f>((E6445/$F$1)*VLOOKUP(N6445,Currecny_M!$A$1:$P$10,MATCH(Database!C6445,Currecny_M!$A$1:$P$1,0),FALSE))/VLOOKUP('Cover page'!$B$6,Currecny_M!$A$1:$P$10,MATCH(Database!C6445,Currecny_M!$A$1:$P$1,0),FALSE)</f>
        <v>5.8953400000000009</v>
      </c>
      <c r="N6445" s="6" t="str">
        <f>VLOOKUP(B6445,Master!$A$2:$C$11,3,FALSE)</f>
        <v>Thai</v>
      </c>
      <c r="O6445" s="6" t="str">
        <f>VLOOKUP(B6445,Master!$A$2:$C$11,2,FALSE)</f>
        <v>Asia</v>
      </c>
      <c r="Q6445" s="39" t="str">
        <f>VLOOKUP(D6445,GL_Master!$A$1:$D$80,2,FALSE)</f>
        <v>PL</v>
      </c>
      <c r="R6445" s="39" t="str">
        <f>VLOOKUP(D6445,GL_Master!$A$1:$D$80,3,FALSE)</f>
        <v>COGS</v>
      </c>
      <c r="S6445" s="39" t="str">
        <f>VLOOKUP(D6445,GL_Master!$A$1:$D$80,4,FALSE)</f>
        <v>Civil, Installation, Commissioning and Other miscellaneous expenses</v>
      </c>
    </row>
    <row r="6446" spans="1:19" x14ac:dyDescent="0.25">
      <c r="A6446" s="39" t="s">
        <v>262</v>
      </c>
      <c r="B6446" s="39" t="s">
        <v>43</v>
      </c>
      <c r="C6446" s="7">
        <v>44197</v>
      </c>
      <c r="D6446" s="39" t="s">
        <v>89</v>
      </c>
      <c r="E6446" s="39">
        <v>4963</v>
      </c>
      <c r="F6446" s="82">
        <f t="shared" si="300"/>
        <v>4.9630000000000001</v>
      </c>
      <c r="G6446" s="39">
        <f>VLOOKUP(N6446,Currecny_M!$A$1:$P$10,2,FALSE)</f>
        <v>2.35</v>
      </c>
      <c r="H6446" s="39">
        <f>MATCH(C6446,Currecny_M!$A$1:$P$1,0)</f>
        <v>11</v>
      </c>
      <c r="I6446" s="39">
        <f>VLOOKUP(N6446,Currecny_M!$A$1:$P$10,MATCH(Database!C6446,Currecny_M!$A$1:$P$1,0),FALSE)</f>
        <v>2.54</v>
      </c>
      <c r="J6446" s="82">
        <f t="shared" si="301"/>
        <v>12.606020000000001</v>
      </c>
      <c r="K6446" s="39">
        <f>VLOOKUP('Cover page'!$B$6,Currecny_M!$A$1:$P$10,MATCH(Database!C6446,Currecny_M!$A$1:$P$1,0),FALSE)</f>
        <v>1</v>
      </c>
      <c r="L6446" s="82">
        <f t="shared" si="302"/>
        <v>12.606020000000001</v>
      </c>
      <c r="M6446" s="82">
        <f>((E6446/$F$1)*VLOOKUP(N6446,Currecny_M!$A$1:$P$10,MATCH(Database!C6446,Currecny_M!$A$1:$P$1,0),FALSE))/VLOOKUP('Cover page'!$B$6,Currecny_M!$A$1:$P$10,MATCH(Database!C6446,Currecny_M!$A$1:$P$1,0),FALSE)</f>
        <v>12.606020000000001</v>
      </c>
      <c r="N6446" s="6" t="str">
        <f>VLOOKUP(B6446,Master!$A$2:$C$11,3,FALSE)</f>
        <v>Thai</v>
      </c>
      <c r="O6446" s="6" t="str">
        <f>VLOOKUP(B6446,Master!$A$2:$C$11,2,FALSE)</f>
        <v>Asia</v>
      </c>
      <c r="Q6446" s="39" t="str">
        <f>VLOOKUP(D6446,GL_Master!$A$1:$D$80,2,FALSE)</f>
        <v>PL</v>
      </c>
      <c r="R6446" s="39" t="str">
        <f>VLOOKUP(D6446,GL_Master!$A$1:$D$80,3,FALSE)</f>
        <v>COGS</v>
      </c>
      <c r="S6446" s="39" t="str">
        <f>VLOOKUP(D6446,GL_Master!$A$1:$D$80,4,FALSE)</f>
        <v>project Expenses</v>
      </c>
    </row>
    <row r="6447" spans="1:19" x14ac:dyDescent="0.25">
      <c r="A6447" s="39" t="s">
        <v>262</v>
      </c>
      <c r="B6447" s="39" t="s">
        <v>43</v>
      </c>
      <c r="C6447" s="7">
        <v>44197</v>
      </c>
      <c r="D6447" s="39" t="s">
        <v>90</v>
      </c>
      <c r="E6447" s="39">
        <v>1624</v>
      </c>
      <c r="F6447" s="82">
        <f t="shared" si="300"/>
        <v>1.6240000000000001</v>
      </c>
      <c r="G6447" s="39">
        <f>VLOOKUP(N6447,Currecny_M!$A$1:$P$10,2,FALSE)</f>
        <v>2.35</v>
      </c>
      <c r="H6447" s="39">
        <f>MATCH(C6447,Currecny_M!$A$1:$P$1,0)</f>
        <v>11</v>
      </c>
      <c r="I6447" s="39">
        <f>VLOOKUP(N6447,Currecny_M!$A$1:$P$10,MATCH(Database!C6447,Currecny_M!$A$1:$P$1,0),FALSE)</f>
        <v>2.54</v>
      </c>
      <c r="J6447" s="82">
        <f t="shared" si="301"/>
        <v>4.1249600000000006</v>
      </c>
      <c r="K6447" s="39">
        <f>VLOOKUP('Cover page'!$B$6,Currecny_M!$A$1:$P$10,MATCH(Database!C6447,Currecny_M!$A$1:$P$1,0),FALSE)</f>
        <v>1</v>
      </c>
      <c r="L6447" s="82">
        <f t="shared" si="302"/>
        <v>4.1249600000000006</v>
      </c>
      <c r="M6447" s="82">
        <f>((E6447/$F$1)*VLOOKUP(N6447,Currecny_M!$A$1:$P$10,MATCH(Database!C6447,Currecny_M!$A$1:$P$1,0),FALSE))/VLOOKUP('Cover page'!$B$6,Currecny_M!$A$1:$P$10,MATCH(Database!C6447,Currecny_M!$A$1:$P$1,0),FALSE)</f>
        <v>4.1249600000000006</v>
      </c>
      <c r="N6447" s="6" t="str">
        <f>VLOOKUP(B6447,Master!$A$2:$C$11,3,FALSE)</f>
        <v>Thai</v>
      </c>
      <c r="O6447" s="6" t="str">
        <f>VLOOKUP(B6447,Master!$A$2:$C$11,2,FALSE)</f>
        <v>Asia</v>
      </c>
      <c r="Q6447" s="39" t="str">
        <f>VLOOKUP(D6447,GL_Master!$A$1:$D$80,2,FALSE)</f>
        <v>PL</v>
      </c>
      <c r="R6447" s="39" t="str">
        <f>VLOOKUP(D6447,GL_Master!$A$1:$D$80,3,FALSE)</f>
        <v>Office utility</v>
      </c>
      <c r="S6447" s="39" t="str">
        <f>VLOOKUP(D6447,GL_Master!$A$1:$D$80,4,FALSE)</f>
        <v>Electricity Expenses</v>
      </c>
    </row>
    <row r="6448" spans="1:19" x14ac:dyDescent="0.25">
      <c r="A6448" s="39" t="s">
        <v>262</v>
      </c>
      <c r="B6448" s="39" t="s">
        <v>43</v>
      </c>
      <c r="C6448" s="7">
        <v>44197</v>
      </c>
      <c r="D6448" s="39" t="s">
        <v>91</v>
      </c>
      <c r="E6448" s="39">
        <v>3340</v>
      </c>
      <c r="F6448" s="82">
        <f t="shared" si="300"/>
        <v>3.34</v>
      </c>
      <c r="G6448" s="39">
        <f>VLOOKUP(N6448,Currecny_M!$A$1:$P$10,2,FALSE)</f>
        <v>2.35</v>
      </c>
      <c r="H6448" s="39">
        <f>MATCH(C6448,Currecny_M!$A$1:$P$1,0)</f>
        <v>11</v>
      </c>
      <c r="I6448" s="39">
        <f>VLOOKUP(N6448,Currecny_M!$A$1:$P$10,MATCH(Database!C6448,Currecny_M!$A$1:$P$1,0),FALSE)</f>
        <v>2.54</v>
      </c>
      <c r="J6448" s="82">
        <f t="shared" si="301"/>
        <v>8.4835999999999991</v>
      </c>
      <c r="K6448" s="39">
        <f>VLOOKUP('Cover page'!$B$6,Currecny_M!$A$1:$P$10,MATCH(Database!C6448,Currecny_M!$A$1:$P$1,0),FALSE)</f>
        <v>1</v>
      </c>
      <c r="L6448" s="82">
        <f t="shared" si="302"/>
        <v>8.4835999999999991</v>
      </c>
      <c r="M6448" s="82">
        <f>((E6448/$F$1)*VLOOKUP(N6448,Currecny_M!$A$1:$P$10,MATCH(Database!C6448,Currecny_M!$A$1:$P$1,0),FALSE))/VLOOKUP('Cover page'!$B$6,Currecny_M!$A$1:$P$10,MATCH(Database!C6448,Currecny_M!$A$1:$P$1,0),FALSE)</f>
        <v>8.4835999999999991</v>
      </c>
      <c r="N6448" s="6" t="str">
        <f>VLOOKUP(B6448,Master!$A$2:$C$11,3,FALSE)</f>
        <v>Thai</v>
      </c>
      <c r="O6448" s="6" t="str">
        <f>VLOOKUP(B6448,Master!$A$2:$C$11,2,FALSE)</f>
        <v>Asia</v>
      </c>
      <c r="Q6448" s="39" t="str">
        <f>VLOOKUP(D6448,GL_Master!$A$1:$D$80,2,FALSE)</f>
        <v>PL</v>
      </c>
      <c r="R6448" s="39" t="str">
        <f>VLOOKUP(D6448,GL_Master!$A$1:$D$80,3,FALSE)</f>
        <v>Misc. expenses</v>
      </c>
      <c r="S6448" s="39" t="str">
        <f>VLOOKUP(D6448,GL_Master!$A$1:$D$80,4,FALSE)</f>
        <v>Repair &amp; Maintenance</v>
      </c>
    </row>
    <row r="6449" spans="1:19" x14ac:dyDescent="0.25">
      <c r="A6449" s="39" t="s">
        <v>262</v>
      </c>
      <c r="B6449" s="39" t="s">
        <v>43</v>
      </c>
      <c r="C6449" s="7">
        <v>44197</v>
      </c>
      <c r="D6449" s="39" t="s">
        <v>92</v>
      </c>
      <c r="E6449" s="39">
        <v>2505</v>
      </c>
      <c r="F6449" s="82">
        <f t="shared" si="300"/>
        <v>2.5049999999999999</v>
      </c>
      <c r="G6449" s="39">
        <f>VLOOKUP(N6449,Currecny_M!$A$1:$P$10,2,FALSE)</f>
        <v>2.35</v>
      </c>
      <c r="H6449" s="39">
        <f>MATCH(C6449,Currecny_M!$A$1:$P$1,0)</f>
        <v>11</v>
      </c>
      <c r="I6449" s="39">
        <f>VLOOKUP(N6449,Currecny_M!$A$1:$P$10,MATCH(Database!C6449,Currecny_M!$A$1:$P$1,0),FALSE)</f>
        <v>2.54</v>
      </c>
      <c r="J6449" s="82">
        <f t="shared" si="301"/>
        <v>6.3627000000000002</v>
      </c>
      <c r="K6449" s="39">
        <f>VLOOKUP('Cover page'!$B$6,Currecny_M!$A$1:$P$10,MATCH(Database!C6449,Currecny_M!$A$1:$P$1,0),FALSE)</f>
        <v>1</v>
      </c>
      <c r="L6449" s="82">
        <f t="shared" si="302"/>
        <v>6.3627000000000002</v>
      </c>
      <c r="M6449" s="82">
        <f>((E6449/$F$1)*VLOOKUP(N6449,Currecny_M!$A$1:$P$10,MATCH(Database!C6449,Currecny_M!$A$1:$P$1,0),FALSE))/VLOOKUP('Cover page'!$B$6,Currecny_M!$A$1:$P$10,MATCH(Database!C6449,Currecny_M!$A$1:$P$1,0),FALSE)</f>
        <v>6.3627000000000002</v>
      </c>
      <c r="N6449" s="6" t="str">
        <f>VLOOKUP(B6449,Master!$A$2:$C$11,3,FALSE)</f>
        <v>Thai</v>
      </c>
      <c r="O6449" s="6" t="str">
        <f>VLOOKUP(B6449,Master!$A$2:$C$11,2,FALSE)</f>
        <v>Asia</v>
      </c>
      <c r="Q6449" s="39" t="str">
        <f>VLOOKUP(D6449,GL_Master!$A$1:$D$80,2,FALSE)</f>
        <v>PL</v>
      </c>
      <c r="R6449" s="39" t="str">
        <f>VLOOKUP(D6449,GL_Master!$A$1:$D$80,3,FALSE)</f>
        <v>Misc. expenses</v>
      </c>
      <c r="S6449" s="39" t="str">
        <f>VLOOKUP(D6449,GL_Master!$A$1:$D$80,4,FALSE)</f>
        <v>Repair &amp; Maintenance</v>
      </c>
    </row>
    <row r="6450" spans="1:19" x14ac:dyDescent="0.25">
      <c r="A6450" s="39" t="s">
        <v>262</v>
      </c>
      <c r="B6450" s="39" t="s">
        <v>43</v>
      </c>
      <c r="C6450" s="7">
        <v>44197</v>
      </c>
      <c r="D6450" s="39" t="s">
        <v>93</v>
      </c>
      <c r="E6450" s="39">
        <v>28149</v>
      </c>
      <c r="F6450" s="82">
        <f t="shared" si="300"/>
        <v>28.149000000000001</v>
      </c>
      <c r="G6450" s="39">
        <f>VLOOKUP(N6450,Currecny_M!$A$1:$P$10,2,FALSE)</f>
        <v>2.35</v>
      </c>
      <c r="H6450" s="39">
        <f>MATCH(C6450,Currecny_M!$A$1:$P$1,0)</f>
        <v>11</v>
      </c>
      <c r="I6450" s="39">
        <f>VLOOKUP(N6450,Currecny_M!$A$1:$P$10,MATCH(Database!C6450,Currecny_M!$A$1:$P$1,0),FALSE)</f>
        <v>2.54</v>
      </c>
      <c r="J6450" s="82">
        <f t="shared" si="301"/>
        <v>71.498460000000009</v>
      </c>
      <c r="K6450" s="39">
        <f>VLOOKUP('Cover page'!$B$6,Currecny_M!$A$1:$P$10,MATCH(Database!C6450,Currecny_M!$A$1:$P$1,0),FALSE)</f>
        <v>1</v>
      </c>
      <c r="L6450" s="82">
        <f t="shared" si="302"/>
        <v>71.498460000000009</v>
      </c>
      <c r="M6450" s="82">
        <f>((E6450/$F$1)*VLOOKUP(N6450,Currecny_M!$A$1:$P$10,MATCH(Database!C6450,Currecny_M!$A$1:$P$1,0),FALSE))/VLOOKUP('Cover page'!$B$6,Currecny_M!$A$1:$P$10,MATCH(Database!C6450,Currecny_M!$A$1:$P$1,0),FALSE)</f>
        <v>71.498460000000009</v>
      </c>
      <c r="N6450" s="6" t="str">
        <f>VLOOKUP(B6450,Master!$A$2:$C$11,3,FALSE)</f>
        <v>Thai</v>
      </c>
      <c r="O6450" s="6" t="str">
        <f>VLOOKUP(B6450,Master!$A$2:$C$11,2,FALSE)</f>
        <v>Asia</v>
      </c>
      <c r="Q6450" s="39" t="str">
        <f>VLOOKUP(D6450,GL_Master!$A$1:$D$80,2,FALSE)</f>
        <v>PL</v>
      </c>
      <c r="R6450" s="39" t="str">
        <f>VLOOKUP(D6450,GL_Master!$A$1:$D$80,3,FALSE)</f>
        <v>Salary wages &amp; benefits</v>
      </c>
      <c r="S6450" s="39" t="str">
        <f>VLOOKUP(D6450,GL_Master!$A$1:$D$80,4,FALSE)</f>
        <v>Employee benefits expense</v>
      </c>
    </row>
    <row r="6451" spans="1:19" x14ac:dyDescent="0.25">
      <c r="A6451" s="39" t="s">
        <v>262</v>
      </c>
      <c r="B6451" s="39" t="s">
        <v>43</v>
      </c>
      <c r="C6451" s="7">
        <v>44197</v>
      </c>
      <c r="D6451" s="39" t="s">
        <v>33</v>
      </c>
      <c r="E6451" s="39">
        <v>827</v>
      </c>
      <c r="F6451" s="82">
        <f t="shared" si="300"/>
        <v>0.82699999999999996</v>
      </c>
      <c r="G6451" s="39">
        <f>VLOOKUP(N6451,Currecny_M!$A$1:$P$10,2,FALSE)</f>
        <v>2.35</v>
      </c>
      <c r="H6451" s="39">
        <f>MATCH(C6451,Currecny_M!$A$1:$P$1,0)</f>
        <v>11</v>
      </c>
      <c r="I6451" s="39">
        <f>VLOOKUP(N6451,Currecny_M!$A$1:$P$10,MATCH(Database!C6451,Currecny_M!$A$1:$P$1,0),FALSE)</f>
        <v>2.54</v>
      </c>
      <c r="J6451" s="82">
        <f t="shared" si="301"/>
        <v>2.1005799999999999</v>
      </c>
      <c r="K6451" s="39">
        <f>VLOOKUP('Cover page'!$B$6,Currecny_M!$A$1:$P$10,MATCH(Database!C6451,Currecny_M!$A$1:$P$1,0),FALSE)</f>
        <v>1</v>
      </c>
      <c r="L6451" s="82">
        <f t="shared" si="302"/>
        <v>2.1005799999999999</v>
      </c>
      <c r="M6451" s="82">
        <f>((E6451/$F$1)*VLOOKUP(N6451,Currecny_M!$A$1:$P$10,MATCH(Database!C6451,Currecny_M!$A$1:$P$1,0),FALSE))/VLOOKUP('Cover page'!$B$6,Currecny_M!$A$1:$P$10,MATCH(Database!C6451,Currecny_M!$A$1:$P$1,0),FALSE)</f>
        <v>2.1005799999999999</v>
      </c>
      <c r="N6451" s="6" t="str">
        <f>VLOOKUP(B6451,Master!$A$2:$C$11,3,FALSE)</f>
        <v>Thai</v>
      </c>
      <c r="O6451" s="6" t="str">
        <f>VLOOKUP(B6451,Master!$A$2:$C$11,2,FALSE)</f>
        <v>Asia</v>
      </c>
      <c r="Q6451" s="39" t="str">
        <f>VLOOKUP(D6451,GL_Master!$A$1:$D$80,2,FALSE)</f>
        <v>PL</v>
      </c>
      <c r="R6451" s="39" t="str">
        <f>VLOOKUP(D6451,GL_Master!$A$1:$D$80,3,FALSE)</f>
        <v>Staff welfare expenses</v>
      </c>
      <c r="S6451" s="39" t="str">
        <f>VLOOKUP(D6451,GL_Master!$A$1:$D$80,4,FALSE)</f>
        <v>Other staff welfare</v>
      </c>
    </row>
    <row r="6452" spans="1:19" x14ac:dyDescent="0.25">
      <c r="A6452" s="39" t="s">
        <v>262</v>
      </c>
      <c r="B6452" s="39" t="s">
        <v>43</v>
      </c>
      <c r="C6452" s="7">
        <v>44197</v>
      </c>
      <c r="D6452" s="39" t="s">
        <v>94</v>
      </c>
      <c r="E6452" s="39">
        <v>4826</v>
      </c>
      <c r="F6452" s="82">
        <f t="shared" si="300"/>
        <v>4.8259999999999996</v>
      </c>
      <c r="G6452" s="39">
        <f>VLOOKUP(N6452,Currecny_M!$A$1:$P$10,2,FALSE)</f>
        <v>2.35</v>
      </c>
      <c r="H6452" s="39">
        <f>MATCH(C6452,Currecny_M!$A$1:$P$1,0)</f>
        <v>11</v>
      </c>
      <c r="I6452" s="39">
        <f>VLOOKUP(N6452,Currecny_M!$A$1:$P$10,MATCH(Database!C6452,Currecny_M!$A$1:$P$1,0),FALSE)</f>
        <v>2.54</v>
      </c>
      <c r="J6452" s="82">
        <f t="shared" si="301"/>
        <v>12.258039999999999</v>
      </c>
      <c r="K6452" s="39">
        <f>VLOOKUP('Cover page'!$B$6,Currecny_M!$A$1:$P$10,MATCH(Database!C6452,Currecny_M!$A$1:$P$1,0),FALSE)</f>
        <v>1</v>
      </c>
      <c r="L6452" s="82">
        <f t="shared" si="302"/>
        <v>12.258039999999999</v>
      </c>
      <c r="M6452" s="82">
        <f>((E6452/$F$1)*VLOOKUP(N6452,Currecny_M!$A$1:$P$10,MATCH(Database!C6452,Currecny_M!$A$1:$P$1,0),FALSE))/VLOOKUP('Cover page'!$B$6,Currecny_M!$A$1:$P$10,MATCH(Database!C6452,Currecny_M!$A$1:$P$1,0),FALSE)</f>
        <v>12.258039999999999</v>
      </c>
      <c r="N6452" s="6" t="str">
        <f>VLOOKUP(B6452,Master!$A$2:$C$11,3,FALSE)</f>
        <v>Thai</v>
      </c>
      <c r="O6452" s="6" t="str">
        <f>VLOOKUP(B6452,Master!$A$2:$C$11,2,FALSE)</f>
        <v>Asia</v>
      </c>
      <c r="Q6452" s="39" t="str">
        <f>VLOOKUP(D6452,GL_Master!$A$1:$D$80,2,FALSE)</f>
        <v>PL</v>
      </c>
      <c r="R6452" s="39" t="str">
        <f>VLOOKUP(D6452,GL_Master!$A$1:$D$80,3,FALSE)</f>
        <v xml:space="preserve">Gratuity expenses </v>
      </c>
      <c r="S6452" s="39" t="str">
        <f>VLOOKUP(D6452,GL_Master!$A$1:$D$80,4,FALSE)</f>
        <v>Gratuity</v>
      </c>
    </row>
    <row r="6453" spans="1:19" x14ac:dyDescent="0.25">
      <c r="A6453" s="39" t="s">
        <v>262</v>
      </c>
      <c r="B6453" s="39" t="s">
        <v>43</v>
      </c>
      <c r="C6453" s="7">
        <v>44197</v>
      </c>
      <c r="D6453" s="39" t="s">
        <v>95</v>
      </c>
      <c r="E6453" s="39">
        <v>1547</v>
      </c>
      <c r="F6453" s="82">
        <f t="shared" si="300"/>
        <v>1.5469999999999999</v>
      </c>
      <c r="G6453" s="39">
        <f>VLOOKUP(N6453,Currecny_M!$A$1:$P$10,2,FALSE)</f>
        <v>2.35</v>
      </c>
      <c r="H6453" s="39">
        <f>MATCH(C6453,Currecny_M!$A$1:$P$1,0)</f>
        <v>11</v>
      </c>
      <c r="I6453" s="39">
        <f>VLOOKUP(N6453,Currecny_M!$A$1:$P$10,MATCH(Database!C6453,Currecny_M!$A$1:$P$1,0),FALSE)</f>
        <v>2.54</v>
      </c>
      <c r="J6453" s="82">
        <f t="shared" si="301"/>
        <v>3.9293800000000001</v>
      </c>
      <c r="K6453" s="39">
        <f>VLOOKUP('Cover page'!$B$6,Currecny_M!$A$1:$P$10,MATCH(Database!C6453,Currecny_M!$A$1:$P$1,0),FALSE)</f>
        <v>1</v>
      </c>
      <c r="L6453" s="82">
        <f t="shared" si="302"/>
        <v>3.9293800000000001</v>
      </c>
      <c r="M6453" s="82">
        <f>((E6453/$F$1)*VLOOKUP(N6453,Currecny_M!$A$1:$P$10,MATCH(Database!C6453,Currecny_M!$A$1:$P$1,0),FALSE))/VLOOKUP('Cover page'!$B$6,Currecny_M!$A$1:$P$10,MATCH(Database!C6453,Currecny_M!$A$1:$P$1,0),FALSE)</f>
        <v>3.9293800000000001</v>
      </c>
      <c r="N6453" s="6" t="str">
        <f>VLOOKUP(B6453,Master!$A$2:$C$11,3,FALSE)</f>
        <v>Thai</v>
      </c>
      <c r="O6453" s="6" t="str">
        <f>VLOOKUP(B6453,Master!$A$2:$C$11,2,FALSE)</f>
        <v>Asia</v>
      </c>
      <c r="Q6453" s="39" t="str">
        <f>VLOOKUP(D6453,GL_Master!$A$1:$D$80,2,FALSE)</f>
        <v>PL</v>
      </c>
      <c r="R6453" s="39" t="str">
        <f>VLOOKUP(D6453,GL_Master!$A$1:$D$80,3,FALSE)</f>
        <v>Salary wages &amp; benefits</v>
      </c>
      <c r="S6453" s="39" t="str">
        <f>VLOOKUP(D6453,GL_Master!$A$1:$D$80,4,FALSE)</f>
        <v>Employee benefits expense</v>
      </c>
    </row>
    <row r="6454" spans="1:19" x14ac:dyDescent="0.25">
      <c r="A6454" s="39" t="s">
        <v>262</v>
      </c>
      <c r="B6454" s="39" t="s">
        <v>43</v>
      </c>
      <c r="C6454" s="7">
        <v>44197</v>
      </c>
      <c r="D6454" s="39" t="s">
        <v>96</v>
      </c>
      <c r="E6454" s="39">
        <v>14477</v>
      </c>
      <c r="F6454" s="82">
        <f t="shared" si="300"/>
        <v>14.477</v>
      </c>
      <c r="G6454" s="39">
        <f>VLOOKUP(N6454,Currecny_M!$A$1:$P$10,2,FALSE)</f>
        <v>2.35</v>
      </c>
      <c r="H6454" s="39">
        <f>MATCH(C6454,Currecny_M!$A$1:$P$1,0)</f>
        <v>11</v>
      </c>
      <c r="I6454" s="39">
        <f>VLOOKUP(N6454,Currecny_M!$A$1:$P$10,MATCH(Database!C6454,Currecny_M!$A$1:$P$1,0),FALSE)</f>
        <v>2.54</v>
      </c>
      <c r="J6454" s="82">
        <f t="shared" si="301"/>
        <v>36.77158</v>
      </c>
      <c r="K6454" s="39">
        <f>VLOOKUP('Cover page'!$B$6,Currecny_M!$A$1:$P$10,MATCH(Database!C6454,Currecny_M!$A$1:$P$1,0),FALSE)</f>
        <v>1</v>
      </c>
      <c r="L6454" s="82">
        <f t="shared" si="302"/>
        <v>36.77158</v>
      </c>
      <c r="M6454" s="82">
        <f>((E6454/$F$1)*VLOOKUP(N6454,Currecny_M!$A$1:$P$10,MATCH(Database!C6454,Currecny_M!$A$1:$P$1,0),FALSE))/VLOOKUP('Cover page'!$B$6,Currecny_M!$A$1:$P$10,MATCH(Database!C6454,Currecny_M!$A$1:$P$1,0),FALSE)</f>
        <v>36.77158</v>
      </c>
      <c r="N6454" s="6" t="str">
        <f>VLOOKUP(B6454,Master!$A$2:$C$11,3,FALSE)</f>
        <v>Thai</v>
      </c>
      <c r="O6454" s="6" t="str">
        <f>VLOOKUP(B6454,Master!$A$2:$C$11,2,FALSE)</f>
        <v>Asia</v>
      </c>
      <c r="Q6454" s="39" t="str">
        <f>VLOOKUP(D6454,GL_Master!$A$1:$D$80,2,FALSE)</f>
        <v>PL</v>
      </c>
      <c r="R6454" s="39" t="str">
        <f>VLOOKUP(D6454,GL_Master!$A$1:$D$80,3,FALSE)</f>
        <v>Salary wages &amp; benefits</v>
      </c>
      <c r="S6454" s="39" t="str">
        <f>VLOOKUP(D6454,GL_Master!$A$1:$D$80,4,FALSE)</f>
        <v>Employee benefits expense</v>
      </c>
    </row>
    <row r="6455" spans="1:19" x14ac:dyDescent="0.25">
      <c r="A6455" s="39" t="s">
        <v>262</v>
      </c>
      <c r="B6455" s="39" t="s">
        <v>43</v>
      </c>
      <c r="C6455" s="7">
        <v>44197</v>
      </c>
      <c r="D6455" s="39" t="s">
        <v>97</v>
      </c>
      <c r="E6455" s="39">
        <v>789</v>
      </c>
      <c r="F6455" s="82">
        <f t="shared" si="300"/>
        <v>0.78900000000000003</v>
      </c>
      <c r="G6455" s="39">
        <f>VLOOKUP(N6455,Currecny_M!$A$1:$P$10,2,FALSE)</f>
        <v>2.35</v>
      </c>
      <c r="H6455" s="39">
        <f>MATCH(C6455,Currecny_M!$A$1:$P$1,0)</f>
        <v>11</v>
      </c>
      <c r="I6455" s="39">
        <f>VLOOKUP(N6455,Currecny_M!$A$1:$P$10,MATCH(Database!C6455,Currecny_M!$A$1:$P$1,0),FALSE)</f>
        <v>2.54</v>
      </c>
      <c r="J6455" s="82">
        <f t="shared" si="301"/>
        <v>2.00406</v>
      </c>
      <c r="K6455" s="39">
        <f>VLOOKUP('Cover page'!$B$6,Currecny_M!$A$1:$P$10,MATCH(Database!C6455,Currecny_M!$A$1:$P$1,0),FALSE)</f>
        <v>1</v>
      </c>
      <c r="L6455" s="82">
        <f t="shared" si="302"/>
        <v>2.00406</v>
      </c>
      <c r="M6455" s="82">
        <f>((E6455/$F$1)*VLOOKUP(N6455,Currecny_M!$A$1:$P$10,MATCH(Database!C6455,Currecny_M!$A$1:$P$1,0),FALSE))/VLOOKUP('Cover page'!$B$6,Currecny_M!$A$1:$P$10,MATCH(Database!C6455,Currecny_M!$A$1:$P$1,0),FALSE)</f>
        <v>2.00406</v>
      </c>
      <c r="N6455" s="6" t="str">
        <f>VLOOKUP(B6455,Master!$A$2:$C$11,3,FALSE)</f>
        <v>Thai</v>
      </c>
      <c r="O6455" s="6" t="str">
        <f>VLOOKUP(B6455,Master!$A$2:$C$11,2,FALSE)</f>
        <v>Asia</v>
      </c>
      <c r="Q6455" s="39" t="str">
        <f>VLOOKUP(D6455,GL_Master!$A$1:$D$80,2,FALSE)</f>
        <v>PL</v>
      </c>
      <c r="R6455" s="39" t="str">
        <f>VLOOKUP(D6455,GL_Master!$A$1:$D$80,3,FALSE)</f>
        <v>Salary wages &amp; benefits</v>
      </c>
      <c r="S6455" s="39" t="str">
        <f>VLOOKUP(D6455,GL_Master!$A$1:$D$80,4,FALSE)</f>
        <v>Employee benefits expense</v>
      </c>
    </row>
    <row r="6456" spans="1:19" x14ac:dyDescent="0.25">
      <c r="A6456" s="39" t="s">
        <v>262</v>
      </c>
      <c r="B6456" s="39" t="s">
        <v>43</v>
      </c>
      <c r="C6456" s="7">
        <v>44197</v>
      </c>
      <c r="D6456" s="39" t="s">
        <v>98</v>
      </c>
      <c r="E6456" s="39">
        <v>1609</v>
      </c>
      <c r="F6456" s="82">
        <f t="shared" si="300"/>
        <v>1.609</v>
      </c>
      <c r="G6456" s="39">
        <f>VLOOKUP(N6456,Currecny_M!$A$1:$P$10,2,FALSE)</f>
        <v>2.35</v>
      </c>
      <c r="H6456" s="39">
        <f>MATCH(C6456,Currecny_M!$A$1:$P$1,0)</f>
        <v>11</v>
      </c>
      <c r="I6456" s="39">
        <f>VLOOKUP(N6456,Currecny_M!$A$1:$P$10,MATCH(Database!C6456,Currecny_M!$A$1:$P$1,0),FALSE)</f>
        <v>2.54</v>
      </c>
      <c r="J6456" s="82">
        <f t="shared" si="301"/>
        <v>4.0868599999999997</v>
      </c>
      <c r="K6456" s="39">
        <f>VLOOKUP('Cover page'!$B$6,Currecny_M!$A$1:$P$10,MATCH(Database!C6456,Currecny_M!$A$1:$P$1,0),FALSE)</f>
        <v>1</v>
      </c>
      <c r="L6456" s="82">
        <f t="shared" si="302"/>
        <v>4.0868599999999997</v>
      </c>
      <c r="M6456" s="82">
        <f>((E6456/$F$1)*VLOOKUP(N6456,Currecny_M!$A$1:$P$10,MATCH(Database!C6456,Currecny_M!$A$1:$P$1,0),FALSE))/VLOOKUP('Cover page'!$B$6,Currecny_M!$A$1:$P$10,MATCH(Database!C6456,Currecny_M!$A$1:$P$1,0),FALSE)</f>
        <v>4.0868599999999997</v>
      </c>
      <c r="N6456" s="6" t="str">
        <f>VLOOKUP(B6456,Master!$A$2:$C$11,3,FALSE)</f>
        <v>Thai</v>
      </c>
      <c r="O6456" s="6" t="str">
        <f>VLOOKUP(B6456,Master!$A$2:$C$11,2,FALSE)</f>
        <v>Asia</v>
      </c>
      <c r="Q6456" s="39" t="str">
        <f>VLOOKUP(D6456,GL_Master!$A$1:$D$80,2,FALSE)</f>
        <v>PL</v>
      </c>
      <c r="R6456" s="39" t="str">
        <f>VLOOKUP(D6456,GL_Master!$A$1:$D$80,3,FALSE)</f>
        <v>Salary wages &amp; benefits</v>
      </c>
      <c r="S6456" s="39" t="str">
        <f>VLOOKUP(D6456,GL_Master!$A$1:$D$80,4,FALSE)</f>
        <v>Employee benefits expense</v>
      </c>
    </row>
    <row r="6457" spans="1:19" x14ac:dyDescent="0.25">
      <c r="A6457" s="39" t="s">
        <v>262</v>
      </c>
      <c r="B6457" s="39" t="s">
        <v>43</v>
      </c>
      <c r="C6457" s="7">
        <v>44197</v>
      </c>
      <c r="D6457" s="39" t="s">
        <v>99</v>
      </c>
      <c r="E6457" s="39">
        <v>820</v>
      </c>
      <c r="F6457" s="82">
        <f t="shared" si="300"/>
        <v>0.82</v>
      </c>
      <c r="G6457" s="39">
        <f>VLOOKUP(N6457,Currecny_M!$A$1:$P$10,2,FALSE)</f>
        <v>2.35</v>
      </c>
      <c r="H6457" s="39">
        <f>MATCH(C6457,Currecny_M!$A$1:$P$1,0)</f>
        <v>11</v>
      </c>
      <c r="I6457" s="39">
        <f>VLOOKUP(N6457,Currecny_M!$A$1:$P$10,MATCH(Database!C6457,Currecny_M!$A$1:$P$1,0),FALSE)</f>
        <v>2.54</v>
      </c>
      <c r="J6457" s="82">
        <f t="shared" si="301"/>
        <v>2.0827999999999998</v>
      </c>
      <c r="K6457" s="39">
        <f>VLOOKUP('Cover page'!$B$6,Currecny_M!$A$1:$P$10,MATCH(Database!C6457,Currecny_M!$A$1:$P$1,0),FALSE)</f>
        <v>1</v>
      </c>
      <c r="L6457" s="82">
        <f t="shared" si="302"/>
        <v>2.0827999999999998</v>
      </c>
      <c r="M6457" s="82">
        <f>((E6457/$F$1)*VLOOKUP(N6457,Currecny_M!$A$1:$P$10,MATCH(Database!C6457,Currecny_M!$A$1:$P$1,0),FALSE))/VLOOKUP('Cover page'!$B$6,Currecny_M!$A$1:$P$10,MATCH(Database!C6457,Currecny_M!$A$1:$P$1,0),FALSE)</f>
        <v>2.0827999999999998</v>
      </c>
      <c r="N6457" s="6" t="str">
        <f>VLOOKUP(B6457,Master!$A$2:$C$11,3,FALSE)</f>
        <v>Thai</v>
      </c>
      <c r="O6457" s="6" t="str">
        <f>VLOOKUP(B6457,Master!$A$2:$C$11,2,FALSE)</f>
        <v>Asia</v>
      </c>
      <c r="Q6457" s="39" t="str">
        <f>VLOOKUP(D6457,GL_Master!$A$1:$D$80,2,FALSE)</f>
        <v>PL</v>
      </c>
      <c r="R6457" s="39" t="str">
        <f>VLOOKUP(D6457,GL_Master!$A$1:$D$80,3,FALSE)</f>
        <v>Salary wages &amp; benefits</v>
      </c>
      <c r="S6457" s="39" t="str">
        <f>VLOOKUP(D6457,GL_Master!$A$1:$D$80,4,FALSE)</f>
        <v>Employee benefits expense</v>
      </c>
    </row>
    <row r="6458" spans="1:19" x14ac:dyDescent="0.25">
      <c r="A6458" s="39" t="s">
        <v>262</v>
      </c>
      <c r="B6458" s="39" t="s">
        <v>43</v>
      </c>
      <c r="C6458" s="7">
        <v>44197</v>
      </c>
      <c r="D6458" s="39" t="s">
        <v>100</v>
      </c>
      <c r="E6458" s="39">
        <v>5469</v>
      </c>
      <c r="F6458" s="82">
        <f t="shared" si="300"/>
        <v>5.4690000000000003</v>
      </c>
      <c r="G6458" s="39">
        <f>VLOOKUP(N6458,Currecny_M!$A$1:$P$10,2,FALSE)</f>
        <v>2.35</v>
      </c>
      <c r="H6458" s="39">
        <f>MATCH(C6458,Currecny_M!$A$1:$P$1,0)</f>
        <v>11</v>
      </c>
      <c r="I6458" s="39">
        <f>VLOOKUP(N6458,Currecny_M!$A$1:$P$10,MATCH(Database!C6458,Currecny_M!$A$1:$P$1,0),FALSE)</f>
        <v>2.54</v>
      </c>
      <c r="J6458" s="82">
        <f t="shared" si="301"/>
        <v>13.891260000000001</v>
      </c>
      <c r="K6458" s="39">
        <f>VLOOKUP('Cover page'!$B$6,Currecny_M!$A$1:$P$10,MATCH(Database!C6458,Currecny_M!$A$1:$P$1,0),FALSE)</f>
        <v>1</v>
      </c>
      <c r="L6458" s="82">
        <f t="shared" si="302"/>
        <v>13.891260000000001</v>
      </c>
      <c r="M6458" s="82">
        <f>((E6458/$F$1)*VLOOKUP(N6458,Currecny_M!$A$1:$P$10,MATCH(Database!C6458,Currecny_M!$A$1:$P$1,0),FALSE))/VLOOKUP('Cover page'!$B$6,Currecny_M!$A$1:$P$10,MATCH(Database!C6458,Currecny_M!$A$1:$P$1,0),FALSE)</f>
        <v>13.891260000000001</v>
      </c>
      <c r="N6458" s="6" t="str">
        <f>VLOOKUP(B6458,Master!$A$2:$C$11,3,FALSE)</f>
        <v>Thai</v>
      </c>
      <c r="O6458" s="6" t="str">
        <f>VLOOKUP(B6458,Master!$A$2:$C$11,2,FALSE)</f>
        <v>Asia</v>
      </c>
      <c r="Q6458" s="39" t="str">
        <f>VLOOKUP(D6458,GL_Master!$A$1:$D$80,2,FALSE)</f>
        <v>PL</v>
      </c>
      <c r="R6458" s="39" t="str">
        <f>VLOOKUP(D6458,GL_Master!$A$1:$D$80,3,FALSE)</f>
        <v>Salary wages &amp; benefits</v>
      </c>
      <c r="S6458" s="39" t="str">
        <f>VLOOKUP(D6458,GL_Master!$A$1:$D$80,4,FALSE)</f>
        <v>Employee benefits expense</v>
      </c>
    </row>
    <row r="6459" spans="1:19" x14ac:dyDescent="0.25">
      <c r="A6459" s="39" t="s">
        <v>262</v>
      </c>
      <c r="B6459" s="39" t="s">
        <v>43</v>
      </c>
      <c r="C6459" s="7">
        <v>44197</v>
      </c>
      <c r="D6459" s="39" t="s">
        <v>30</v>
      </c>
      <c r="E6459" s="39">
        <v>1685</v>
      </c>
      <c r="F6459" s="82">
        <f t="shared" si="300"/>
        <v>1.6850000000000001</v>
      </c>
      <c r="G6459" s="39">
        <f>VLOOKUP(N6459,Currecny_M!$A$1:$P$10,2,FALSE)</f>
        <v>2.35</v>
      </c>
      <c r="H6459" s="39">
        <f>MATCH(C6459,Currecny_M!$A$1:$P$1,0)</f>
        <v>11</v>
      </c>
      <c r="I6459" s="39">
        <f>VLOOKUP(N6459,Currecny_M!$A$1:$P$10,MATCH(Database!C6459,Currecny_M!$A$1:$P$1,0),FALSE)</f>
        <v>2.54</v>
      </c>
      <c r="J6459" s="82">
        <f t="shared" si="301"/>
        <v>4.2799000000000005</v>
      </c>
      <c r="K6459" s="39">
        <f>VLOOKUP('Cover page'!$B$6,Currecny_M!$A$1:$P$10,MATCH(Database!C6459,Currecny_M!$A$1:$P$1,0),FALSE)</f>
        <v>1</v>
      </c>
      <c r="L6459" s="82">
        <f t="shared" si="302"/>
        <v>4.2799000000000005</v>
      </c>
      <c r="M6459" s="82">
        <f>((E6459/$F$1)*VLOOKUP(N6459,Currecny_M!$A$1:$P$10,MATCH(Database!C6459,Currecny_M!$A$1:$P$1,0),FALSE))/VLOOKUP('Cover page'!$B$6,Currecny_M!$A$1:$P$10,MATCH(Database!C6459,Currecny_M!$A$1:$P$1,0),FALSE)</f>
        <v>4.2799000000000005</v>
      </c>
      <c r="N6459" s="6" t="str">
        <f>VLOOKUP(B6459,Master!$A$2:$C$11,3,FALSE)</f>
        <v>Thai</v>
      </c>
      <c r="O6459" s="6" t="str">
        <f>VLOOKUP(B6459,Master!$A$2:$C$11,2,FALSE)</f>
        <v>Asia</v>
      </c>
      <c r="Q6459" s="39" t="str">
        <f>VLOOKUP(D6459,GL_Master!$A$1:$D$80,2,FALSE)</f>
        <v>PL</v>
      </c>
      <c r="R6459" s="39" t="str">
        <f>VLOOKUP(D6459,GL_Master!$A$1:$D$80,3,FALSE)</f>
        <v>Travelling and conveyance</v>
      </c>
      <c r="S6459" s="39" t="str">
        <f>VLOOKUP(D6459,GL_Master!$A$1:$D$80,4,FALSE)</f>
        <v>Local conveyance</v>
      </c>
    </row>
    <row r="6460" spans="1:19" x14ac:dyDescent="0.25">
      <c r="A6460" s="39" t="s">
        <v>262</v>
      </c>
      <c r="B6460" s="39" t="s">
        <v>43</v>
      </c>
      <c r="C6460" s="7">
        <v>44197</v>
      </c>
      <c r="D6460" s="39" t="s">
        <v>31</v>
      </c>
      <c r="E6460" s="39">
        <v>804</v>
      </c>
      <c r="F6460" s="82">
        <f t="shared" si="300"/>
        <v>0.80400000000000005</v>
      </c>
      <c r="G6460" s="39">
        <f>VLOOKUP(N6460,Currecny_M!$A$1:$P$10,2,FALSE)</f>
        <v>2.35</v>
      </c>
      <c r="H6460" s="39">
        <f>MATCH(C6460,Currecny_M!$A$1:$P$1,0)</f>
        <v>11</v>
      </c>
      <c r="I6460" s="39">
        <f>VLOOKUP(N6460,Currecny_M!$A$1:$P$10,MATCH(Database!C6460,Currecny_M!$A$1:$P$1,0),FALSE)</f>
        <v>2.54</v>
      </c>
      <c r="J6460" s="82">
        <f t="shared" si="301"/>
        <v>2.04216</v>
      </c>
      <c r="K6460" s="39">
        <f>VLOOKUP('Cover page'!$B$6,Currecny_M!$A$1:$P$10,MATCH(Database!C6460,Currecny_M!$A$1:$P$1,0),FALSE)</f>
        <v>1</v>
      </c>
      <c r="L6460" s="82">
        <f t="shared" si="302"/>
        <v>2.04216</v>
      </c>
      <c r="M6460" s="82">
        <f>((E6460/$F$1)*VLOOKUP(N6460,Currecny_M!$A$1:$P$10,MATCH(Database!C6460,Currecny_M!$A$1:$P$1,0),FALSE))/VLOOKUP('Cover page'!$B$6,Currecny_M!$A$1:$P$10,MATCH(Database!C6460,Currecny_M!$A$1:$P$1,0),FALSE)</f>
        <v>2.04216</v>
      </c>
      <c r="N6460" s="6" t="str">
        <f>VLOOKUP(B6460,Master!$A$2:$C$11,3,FALSE)</f>
        <v>Thai</v>
      </c>
      <c r="O6460" s="6" t="str">
        <f>VLOOKUP(B6460,Master!$A$2:$C$11,2,FALSE)</f>
        <v>Asia</v>
      </c>
      <c r="Q6460" s="39" t="str">
        <f>VLOOKUP(D6460,GL_Master!$A$1:$D$80,2,FALSE)</f>
        <v>PL</v>
      </c>
      <c r="R6460" s="39" t="str">
        <f>VLOOKUP(D6460,GL_Master!$A$1:$D$80,3,FALSE)</f>
        <v>Office expenses</v>
      </c>
      <c r="S6460" s="39" t="str">
        <f>VLOOKUP(D6460,GL_Master!$A$1:$D$80,4,FALSE)</f>
        <v>Parking charges</v>
      </c>
    </row>
    <row r="6461" spans="1:19" x14ac:dyDescent="0.25">
      <c r="A6461" s="39" t="s">
        <v>262</v>
      </c>
      <c r="B6461" s="39" t="s">
        <v>43</v>
      </c>
      <c r="C6461" s="7">
        <v>44197</v>
      </c>
      <c r="D6461" s="39" t="s">
        <v>101</v>
      </c>
      <c r="E6461" s="39">
        <v>804</v>
      </c>
      <c r="F6461" s="82">
        <f t="shared" si="300"/>
        <v>0.80400000000000005</v>
      </c>
      <c r="G6461" s="39">
        <f>VLOOKUP(N6461,Currecny_M!$A$1:$P$10,2,FALSE)</f>
        <v>2.35</v>
      </c>
      <c r="H6461" s="39">
        <f>MATCH(C6461,Currecny_M!$A$1:$P$1,0)</f>
        <v>11</v>
      </c>
      <c r="I6461" s="39">
        <f>VLOOKUP(N6461,Currecny_M!$A$1:$P$10,MATCH(Database!C6461,Currecny_M!$A$1:$P$1,0),FALSE)</f>
        <v>2.54</v>
      </c>
      <c r="J6461" s="82">
        <f t="shared" si="301"/>
        <v>2.04216</v>
      </c>
      <c r="K6461" s="39">
        <f>VLOOKUP('Cover page'!$B$6,Currecny_M!$A$1:$P$10,MATCH(Database!C6461,Currecny_M!$A$1:$P$1,0),FALSE)</f>
        <v>1</v>
      </c>
      <c r="L6461" s="82">
        <f t="shared" si="302"/>
        <v>2.04216</v>
      </c>
      <c r="M6461" s="82">
        <f>((E6461/$F$1)*VLOOKUP(N6461,Currecny_M!$A$1:$P$10,MATCH(Database!C6461,Currecny_M!$A$1:$P$1,0),FALSE))/VLOOKUP('Cover page'!$B$6,Currecny_M!$A$1:$P$10,MATCH(Database!C6461,Currecny_M!$A$1:$P$1,0),FALSE)</f>
        <v>2.04216</v>
      </c>
      <c r="N6461" s="6" t="str">
        <f>VLOOKUP(B6461,Master!$A$2:$C$11,3,FALSE)</f>
        <v>Thai</v>
      </c>
      <c r="O6461" s="6" t="str">
        <f>VLOOKUP(B6461,Master!$A$2:$C$11,2,FALSE)</f>
        <v>Asia</v>
      </c>
      <c r="Q6461" s="39" t="str">
        <f>VLOOKUP(D6461,GL_Master!$A$1:$D$80,2,FALSE)</f>
        <v>PL</v>
      </c>
      <c r="R6461" s="39" t="str">
        <f>VLOOKUP(D6461,GL_Master!$A$1:$D$80,3,FALSE)</f>
        <v>COGS</v>
      </c>
      <c r="S6461" s="39" t="str">
        <f>VLOOKUP(D6461,GL_Master!$A$1:$D$80,4,FALSE)</f>
        <v>Purchase of other traded goods</v>
      </c>
    </row>
    <row r="6462" spans="1:19" x14ac:dyDescent="0.25">
      <c r="A6462" s="39" t="s">
        <v>262</v>
      </c>
      <c r="B6462" s="39" t="s">
        <v>43</v>
      </c>
      <c r="C6462" s="7">
        <v>44197</v>
      </c>
      <c r="D6462" s="39" t="s">
        <v>102</v>
      </c>
      <c r="E6462" s="39">
        <v>835</v>
      </c>
      <c r="F6462" s="82">
        <f t="shared" si="300"/>
        <v>0.83499999999999996</v>
      </c>
      <c r="G6462" s="39">
        <f>VLOOKUP(N6462,Currecny_M!$A$1:$P$10,2,FALSE)</f>
        <v>2.35</v>
      </c>
      <c r="H6462" s="39">
        <f>MATCH(C6462,Currecny_M!$A$1:$P$1,0)</f>
        <v>11</v>
      </c>
      <c r="I6462" s="39">
        <f>VLOOKUP(N6462,Currecny_M!$A$1:$P$10,MATCH(Database!C6462,Currecny_M!$A$1:$P$1,0),FALSE)</f>
        <v>2.54</v>
      </c>
      <c r="J6462" s="82">
        <f t="shared" si="301"/>
        <v>2.1208999999999998</v>
      </c>
      <c r="K6462" s="39">
        <f>VLOOKUP('Cover page'!$B$6,Currecny_M!$A$1:$P$10,MATCH(Database!C6462,Currecny_M!$A$1:$P$1,0),FALSE)</f>
        <v>1</v>
      </c>
      <c r="L6462" s="82">
        <f t="shared" si="302"/>
        <v>2.1208999999999998</v>
      </c>
      <c r="M6462" s="82">
        <f>((E6462/$F$1)*VLOOKUP(N6462,Currecny_M!$A$1:$P$10,MATCH(Database!C6462,Currecny_M!$A$1:$P$1,0),FALSE))/VLOOKUP('Cover page'!$B$6,Currecny_M!$A$1:$P$10,MATCH(Database!C6462,Currecny_M!$A$1:$P$1,0),FALSE)</f>
        <v>2.1208999999999998</v>
      </c>
      <c r="N6462" s="6" t="str">
        <f>VLOOKUP(B6462,Master!$A$2:$C$11,3,FALSE)</f>
        <v>Thai</v>
      </c>
      <c r="O6462" s="6" t="str">
        <f>VLOOKUP(B6462,Master!$A$2:$C$11,2,FALSE)</f>
        <v>Asia</v>
      </c>
      <c r="Q6462" s="39" t="str">
        <f>VLOOKUP(D6462,GL_Master!$A$1:$D$80,2,FALSE)</f>
        <v>PL</v>
      </c>
      <c r="R6462" s="39" t="str">
        <f>VLOOKUP(D6462,GL_Master!$A$1:$D$80,3,FALSE)</f>
        <v>Staff welfare expenses</v>
      </c>
      <c r="S6462" s="39" t="str">
        <f>VLOOKUP(D6462,GL_Master!$A$1:$D$80,4,FALSE)</f>
        <v>Diwali Expense</v>
      </c>
    </row>
    <row r="6463" spans="1:19" x14ac:dyDescent="0.25">
      <c r="A6463" s="39" t="s">
        <v>262</v>
      </c>
      <c r="B6463" s="39" t="s">
        <v>43</v>
      </c>
      <c r="C6463" s="7">
        <v>44197</v>
      </c>
      <c r="D6463" s="39" t="s">
        <v>20</v>
      </c>
      <c r="E6463" s="39">
        <v>1593</v>
      </c>
      <c r="F6463" s="82">
        <f t="shared" si="300"/>
        <v>1.593</v>
      </c>
      <c r="G6463" s="39">
        <f>VLOOKUP(N6463,Currecny_M!$A$1:$P$10,2,FALSE)</f>
        <v>2.35</v>
      </c>
      <c r="H6463" s="39">
        <f>MATCH(C6463,Currecny_M!$A$1:$P$1,0)</f>
        <v>11</v>
      </c>
      <c r="I6463" s="39">
        <f>VLOOKUP(N6463,Currecny_M!$A$1:$P$10,MATCH(Database!C6463,Currecny_M!$A$1:$P$1,0),FALSE)</f>
        <v>2.54</v>
      </c>
      <c r="J6463" s="82">
        <f t="shared" si="301"/>
        <v>4.0462199999999999</v>
      </c>
      <c r="K6463" s="39">
        <f>VLOOKUP('Cover page'!$B$6,Currecny_M!$A$1:$P$10,MATCH(Database!C6463,Currecny_M!$A$1:$P$1,0),FALSE)</f>
        <v>1</v>
      </c>
      <c r="L6463" s="82">
        <f t="shared" si="302"/>
        <v>4.0462199999999999</v>
      </c>
      <c r="M6463" s="82">
        <f>((E6463/$F$1)*VLOOKUP(N6463,Currecny_M!$A$1:$P$10,MATCH(Database!C6463,Currecny_M!$A$1:$P$1,0),FALSE))/VLOOKUP('Cover page'!$B$6,Currecny_M!$A$1:$P$10,MATCH(Database!C6463,Currecny_M!$A$1:$P$1,0),FALSE)</f>
        <v>4.0462199999999999</v>
      </c>
      <c r="N6463" s="6" t="str">
        <f>VLOOKUP(B6463,Master!$A$2:$C$11,3,FALSE)</f>
        <v>Thai</v>
      </c>
      <c r="O6463" s="6" t="str">
        <f>VLOOKUP(B6463,Master!$A$2:$C$11,2,FALSE)</f>
        <v>Asia</v>
      </c>
      <c r="Q6463" s="39" t="str">
        <f>VLOOKUP(D6463,GL_Master!$A$1:$D$80,2,FALSE)</f>
        <v>PL</v>
      </c>
      <c r="R6463" s="39" t="str">
        <f>VLOOKUP(D6463,GL_Master!$A$1:$D$80,3,FALSE)</f>
        <v>Selling and Marketing expenses</v>
      </c>
      <c r="S6463" s="39" t="str">
        <f>VLOOKUP(D6463,GL_Master!$A$1:$D$80,4,FALSE)</f>
        <v>Business promotion</v>
      </c>
    </row>
    <row r="6464" spans="1:19" x14ac:dyDescent="0.25">
      <c r="A6464" s="39" t="s">
        <v>262</v>
      </c>
      <c r="B6464" s="39" t="s">
        <v>43</v>
      </c>
      <c r="C6464" s="7">
        <v>44197</v>
      </c>
      <c r="D6464" s="39" t="s">
        <v>29</v>
      </c>
      <c r="E6464" s="39">
        <v>1639</v>
      </c>
      <c r="F6464" s="82">
        <f t="shared" si="300"/>
        <v>1.639</v>
      </c>
      <c r="G6464" s="39">
        <f>VLOOKUP(N6464,Currecny_M!$A$1:$P$10,2,FALSE)</f>
        <v>2.35</v>
      </c>
      <c r="H6464" s="39">
        <f>MATCH(C6464,Currecny_M!$A$1:$P$1,0)</f>
        <v>11</v>
      </c>
      <c r="I6464" s="39">
        <f>VLOOKUP(N6464,Currecny_M!$A$1:$P$10,MATCH(Database!C6464,Currecny_M!$A$1:$P$1,0),FALSE)</f>
        <v>2.54</v>
      </c>
      <c r="J6464" s="82">
        <f t="shared" si="301"/>
        <v>4.1630599999999998</v>
      </c>
      <c r="K6464" s="39">
        <f>VLOOKUP('Cover page'!$B$6,Currecny_M!$A$1:$P$10,MATCH(Database!C6464,Currecny_M!$A$1:$P$1,0),FALSE)</f>
        <v>1</v>
      </c>
      <c r="L6464" s="82">
        <f t="shared" si="302"/>
        <v>4.1630599999999998</v>
      </c>
      <c r="M6464" s="82">
        <f>((E6464/$F$1)*VLOOKUP(N6464,Currecny_M!$A$1:$P$10,MATCH(Database!C6464,Currecny_M!$A$1:$P$1,0),FALSE))/VLOOKUP('Cover page'!$B$6,Currecny_M!$A$1:$P$10,MATCH(Database!C6464,Currecny_M!$A$1:$P$1,0),FALSE)</f>
        <v>4.1630599999999998</v>
      </c>
      <c r="N6464" s="6" t="str">
        <f>VLOOKUP(B6464,Master!$A$2:$C$11,3,FALSE)</f>
        <v>Thai</v>
      </c>
      <c r="O6464" s="6" t="str">
        <f>VLOOKUP(B6464,Master!$A$2:$C$11,2,FALSE)</f>
        <v>Asia</v>
      </c>
      <c r="Q6464" s="39" t="str">
        <f>VLOOKUP(D6464,GL_Master!$A$1:$D$80,2,FALSE)</f>
        <v>PL</v>
      </c>
      <c r="R6464" s="39" t="str">
        <f>VLOOKUP(D6464,GL_Master!$A$1:$D$80,3,FALSE)</f>
        <v>Communication &amp; internet exp</v>
      </c>
      <c r="S6464" s="39" t="str">
        <f>VLOOKUP(D6464,GL_Master!$A$1:$D$80,4,FALSE)</f>
        <v>Communication cost</v>
      </c>
    </row>
    <row r="6465" spans="1:19" x14ac:dyDescent="0.25">
      <c r="A6465" s="39" t="s">
        <v>262</v>
      </c>
      <c r="B6465" s="39" t="s">
        <v>43</v>
      </c>
      <c r="C6465" s="7">
        <v>44197</v>
      </c>
      <c r="D6465" s="39" t="s">
        <v>41</v>
      </c>
      <c r="E6465" s="39">
        <v>827</v>
      </c>
      <c r="F6465" s="82">
        <f t="shared" si="300"/>
        <v>0.82699999999999996</v>
      </c>
      <c r="G6465" s="39">
        <f>VLOOKUP(N6465,Currecny_M!$A$1:$P$10,2,FALSE)</f>
        <v>2.35</v>
      </c>
      <c r="H6465" s="39">
        <f>MATCH(C6465,Currecny_M!$A$1:$P$1,0)</f>
        <v>11</v>
      </c>
      <c r="I6465" s="39">
        <f>VLOOKUP(N6465,Currecny_M!$A$1:$P$10,MATCH(Database!C6465,Currecny_M!$A$1:$P$1,0),FALSE)</f>
        <v>2.54</v>
      </c>
      <c r="J6465" s="82">
        <f t="shared" si="301"/>
        <v>2.1005799999999999</v>
      </c>
      <c r="K6465" s="39">
        <f>VLOOKUP('Cover page'!$B$6,Currecny_M!$A$1:$P$10,MATCH(Database!C6465,Currecny_M!$A$1:$P$1,0),FALSE)</f>
        <v>1</v>
      </c>
      <c r="L6465" s="82">
        <f t="shared" si="302"/>
        <v>2.1005799999999999</v>
      </c>
      <c r="M6465" s="82">
        <f>((E6465/$F$1)*VLOOKUP(N6465,Currecny_M!$A$1:$P$10,MATCH(Database!C6465,Currecny_M!$A$1:$P$1,0),FALSE))/VLOOKUP('Cover page'!$B$6,Currecny_M!$A$1:$P$10,MATCH(Database!C6465,Currecny_M!$A$1:$P$1,0),FALSE)</f>
        <v>2.1005799999999999</v>
      </c>
      <c r="N6465" s="6" t="str">
        <f>VLOOKUP(B6465,Master!$A$2:$C$11,3,FALSE)</f>
        <v>Thai</v>
      </c>
      <c r="O6465" s="6" t="str">
        <f>VLOOKUP(B6465,Master!$A$2:$C$11,2,FALSE)</f>
        <v>Asia</v>
      </c>
      <c r="Q6465" s="39" t="str">
        <f>VLOOKUP(D6465,GL_Master!$A$1:$D$80,2,FALSE)</f>
        <v>PL</v>
      </c>
      <c r="R6465" s="39" t="str">
        <f>VLOOKUP(D6465,GL_Master!$A$1:$D$80,3,FALSE)</f>
        <v>Communication &amp; internet exp</v>
      </c>
      <c r="S6465" s="39" t="str">
        <f>VLOOKUP(D6465,GL_Master!$A$1:$D$80,4,FALSE)</f>
        <v>Communication cost</v>
      </c>
    </row>
    <row r="6466" spans="1:19" x14ac:dyDescent="0.25">
      <c r="A6466" s="39" t="s">
        <v>262</v>
      </c>
      <c r="B6466" s="39" t="s">
        <v>43</v>
      </c>
      <c r="C6466" s="7">
        <v>44197</v>
      </c>
      <c r="D6466" s="39" t="s">
        <v>103</v>
      </c>
      <c r="E6466" s="39">
        <v>1563</v>
      </c>
      <c r="F6466" s="82">
        <f t="shared" si="300"/>
        <v>1.5629999999999999</v>
      </c>
      <c r="G6466" s="39">
        <f>VLOOKUP(N6466,Currecny_M!$A$1:$P$10,2,FALSE)</f>
        <v>2.35</v>
      </c>
      <c r="H6466" s="39">
        <f>MATCH(C6466,Currecny_M!$A$1:$P$1,0)</f>
        <v>11</v>
      </c>
      <c r="I6466" s="39">
        <f>VLOOKUP(N6466,Currecny_M!$A$1:$P$10,MATCH(Database!C6466,Currecny_M!$A$1:$P$1,0),FALSE)</f>
        <v>2.54</v>
      </c>
      <c r="J6466" s="82">
        <f t="shared" si="301"/>
        <v>3.9700199999999999</v>
      </c>
      <c r="K6466" s="39">
        <f>VLOOKUP('Cover page'!$B$6,Currecny_M!$A$1:$P$10,MATCH(Database!C6466,Currecny_M!$A$1:$P$1,0),FALSE)</f>
        <v>1</v>
      </c>
      <c r="L6466" s="82">
        <f t="shared" si="302"/>
        <v>3.9700199999999999</v>
      </c>
      <c r="M6466" s="82">
        <f>((E6466/$F$1)*VLOOKUP(N6466,Currecny_M!$A$1:$P$10,MATCH(Database!C6466,Currecny_M!$A$1:$P$1,0),FALSE))/VLOOKUP('Cover page'!$B$6,Currecny_M!$A$1:$P$10,MATCH(Database!C6466,Currecny_M!$A$1:$P$1,0),FALSE)</f>
        <v>3.9700199999999999</v>
      </c>
      <c r="N6466" s="6" t="str">
        <f>VLOOKUP(B6466,Master!$A$2:$C$11,3,FALSE)</f>
        <v>Thai</v>
      </c>
      <c r="O6466" s="6" t="str">
        <f>VLOOKUP(B6466,Master!$A$2:$C$11,2,FALSE)</f>
        <v>Asia</v>
      </c>
      <c r="Q6466" s="39" t="str">
        <f>VLOOKUP(D6466,GL_Master!$A$1:$D$80,2,FALSE)</f>
        <v>PL</v>
      </c>
      <c r="R6466" s="39" t="str">
        <f>VLOOKUP(D6466,GL_Master!$A$1:$D$80,3,FALSE)</f>
        <v>Communication &amp; internet exp</v>
      </c>
      <c r="S6466" s="39" t="str">
        <f>VLOOKUP(D6466,GL_Master!$A$1:$D$80,4,FALSE)</f>
        <v>Communication cost</v>
      </c>
    </row>
    <row r="6467" spans="1:19" x14ac:dyDescent="0.25">
      <c r="A6467" s="39" t="s">
        <v>262</v>
      </c>
      <c r="B6467" s="39" t="s">
        <v>43</v>
      </c>
      <c r="C6467" s="7">
        <v>44197</v>
      </c>
      <c r="D6467" s="39" t="s">
        <v>104</v>
      </c>
      <c r="E6467" s="39">
        <v>2459</v>
      </c>
      <c r="F6467" s="82">
        <f t="shared" si="300"/>
        <v>2.4590000000000001</v>
      </c>
      <c r="G6467" s="39">
        <f>VLOOKUP(N6467,Currecny_M!$A$1:$P$10,2,FALSE)</f>
        <v>2.35</v>
      </c>
      <c r="H6467" s="39">
        <f>MATCH(C6467,Currecny_M!$A$1:$P$1,0)</f>
        <v>11</v>
      </c>
      <c r="I6467" s="39">
        <f>VLOOKUP(N6467,Currecny_M!$A$1:$P$10,MATCH(Database!C6467,Currecny_M!$A$1:$P$1,0),FALSE)</f>
        <v>2.54</v>
      </c>
      <c r="J6467" s="82">
        <f t="shared" si="301"/>
        <v>6.2458600000000004</v>
      </c>
      <c r="K6467" s="39">
        <f>VLOOKUP('Cover page'!$B$6,Currecny_M!$A$1:$P$10,MATCH(Database!C6467,Currecny_M!$A$1:$P$1,0),FALSE)</f>
        <v>1</v>
      </c>
      <c r="L6467" s="82">
        <f t="shared" si="302"/>
        <v>6.2458600000000004</v>
      </c>
      <c r="M6467" s="82">
        <f>((E6467/$F$1)*VLOOKUP(N6467,Currecny_M!$A$1:$P$10,MATCH(Database!C6467,Currecny_M!$A$1:$P$1,0),FALSE))/VLOOKUP('Cover page'!$B$6,Currecny_M!$A$1:$P$10,MATCH(Database!C6467,Currecny_M!$A$1:$P$1,0),FALSE)</f>
        <v>6.2458600000000004</v>
      </c>
      <c r="N6467" s="6" t="str">
        <f>VLOOKUP(B6467,Master!$A$2:$C$11,3,FALSE)</f>
        <v>Thai</v>
      </c>
      <c r="O6467" s="6" t="str">
        <f>VLOOKUP(B6467,Master!$A$2:$C$11,2,FALSE)</f>
        <v>Asia</v>
      </c>
      <c r="Q6467" s="39" t="str">
        <f>VLOOKUP(D6467,GL_Master!$A$1:$D$80,2,FALSE)</f>
        <v>PL</v>
      </c>
      <c r="R6467" s="39" t="str">
        <f>VLOOKUP(D6467,GL_Master!$A$1:$D$80,3,FALSE)</f>
        <v>Legal &amp; Professional expenses</v>
      </c>
      <c r="S6467" s="39" t="str">
        <f>VLOOKUP(D6467,GL_Master!$A$1:$D$80,4,FALSE)</f>
        <v>Professional Fees - Others</v>
      </c>
    </row>
    <row r="6468" spans="1:19" x14ac:dyDescent="0.25">
      <c r="A6468" s="39" t="s">
        <v>262</v>
      </c>
      <c r="B6468" s="39" t="s">
        <v>43</v>
      </c>
      <c r="C6468" s="7">
        <v>44197</v>
      </c>
      <c r="D6468" s="39" t="s">
        <v>105</v>
      </c>
      <c r="E6468" s="39">
        <v>1624</v>
      </c>
      <c r="F6468" s="82">
        <f t="shared" ref="F6468:F6531" si="303">E6468/$F$1</f>
        <v>1.6240000000000001</v>
      </c>
      <c r="G6468" s="39">
        <f>VLOOKUP(N6468,Currecny_M!$A$1:$P$10,2,FALSE)</f>
        <v>2.35</v>
      </c>
      <c r="H6468" s="39">
        <f>MATCH(C6468,Currecny_M!$A$1:$P$1,0)</f>
        <v>11</v>
      </c>
      <c r="I6468" s="39">
        <f>VLOOKUP(N6468,Currecny_M!$A$1:$P$10,MATCH(Database!C6468,Currecny_M!$A$1:$P$1,0),FALSE)</f>
        <v>2.54</v>
      </c>
      <c r="J6468" s="82">
        <f t="shared" ref="J6468:J6531" si="304">F6468*I6468</f>
        <v>4.1249600000000006</v>
      </c>
      <c r="K6468" s="39">
        <f>VLOOKUP('Cover page'!$B$6,Currecny_M!$A$1:$P$10,MATCH(Database!C6468,Currecny_M!$A$1:$P$1,0),FALSE)</f>
        <v>1</v>
      </c>
      <c r="L6468" s="82">
        <f t="shared" ref="L6468:L6531" si="305">J6468/K6468</f>
        <v>4.1249600000000006</v>
      </c>
      <c r="M6468" s="82">
        <f>((E6468/$F$1)*VLOOKUP(N6468,Currecny_M!$A$1:$P$10,MATCH(Database!C6468,Currecny_M!$A$1:$P$1,0),FALSE))/VLOOKUP('Cover page'!$B$6,Currecny_M!$A$1:$P$10,MATCH(Database!C6468,Currecny_M!$A$1:$P$1,0),FALSE)</f>
        <v>4.1249600000000006</v>
      </c>
      <c r="N6468" s="6" t="str">
        <f>VLOOKUP(B6468,Master!$A$2:$C$11,3,FALSE)</f>
        <v>Thai</v>
      </c>
      <c r="O6468" s="6" t="str">
        <f>VLOOKUP(B6468,Master!$A$2:$C$11,2,FALSE)</f>
        <v>Asia</v>
      </c>
      <c r="Q6468" s="39" t="str">
        <f>VLOOKUP(D6468,GL_Master!$A$1:$D$80,2,FALSE)</f>
        <v>PL</v>
      </c>
      <c r="R6468" s="39" t="str">
        <f>VLOOKUP(D6468,GL_Master!$A$1:$D$80,3,FALSE)</f>
        <v>Travelling and conveyance</v>
      </c>
      <c r="S6468" s="39" t="str">
        <f>VLOOKUP(D6468,GL_Master!$A$1:$D$80,4,FALSE)</f>
        <v>Car hiring and rental services</v>
      </c>
    </row>
    <row r="6469" spans="1:19" x14ac:dyDescent="0.25">
      <c r="A6469" s="39" t="s">
        <v>262</v>
      </c>
      <c r="B6469" s="39" t="s">
        <v>43</v>
      </c>
      <c r="C6469" s="7">
        <v>44197</v>
      </c>
      <c r="D6469" s="39" t="s">
        <v>106</v>
      </c>
      <c r="E6469" s="39">
        <v>789</v>
      </c>
      <c r="F6469" s="82">
        <f t="shared" si="303"/>
        <v>0.78900000000000003</v>
      </c>
      <c r="G6469" s="39">
        <f>VLOOKUP(N6469,Currecny_M!$A$1:$P$10,2,FALSE)</f>
        <v>2.35</v>
      </c>
      <c r="H6469" s="39">
        <f>MATCH(C6469,Currecny_M!$A$1:$P$1,0)</f>
        <v>11</v>
      </c>
      <c r="I6469" s="39">
        <f>VLOOKUP(N6469,Currecny_M!$A$1:$P$10,MATCH(Database!C6469,Currecny_M!$A$1:$P$1,0),FALSE)</f>
        <v>2.54</v>
      </c>
      <c r="J6469" s="82">
        <f t="shared" si="304"/>
        <v>2.00406</v>
      </c>
      <c r="K6469" s="39">
        <f>VLOOKUP('Cover page'!$B$6,Currecny_M!$A$1:$P$10,MATCH(Database!C6469,Currecny_M!$A$1:$P$1,0),FALSE)</f>
        <v>1</v>
      </c>
      <c r="L6469" s="82">
        <f t="shared" si="305"/>
        <v>2.00406</v>
      </c>
      <c r="M6469" s="82">
        <f>((E6469/$F$1)*VLOOKUP(N6469,Currecny_M!$A$1:$P$10,MATCH(Database!C6469,Currecny_M!$A$1:$P$1,0),FALSE))/VLOOKUP('Cover page'!$B$6,Currecny_M!$A$1:$P$10,MATCH(Database!C6469,Currecny_M!$A$1:$P$1,0),FALSE)</f>
        <v>2.00406</v>
      </c>
      <c r="N6469" s="6" t="str">
        <f>VLOOKUP(B6469,Master!$A$2:$C$11,3,FALSE)</f>
        <v>Thai</v>
      </c>
      <c r="O6469" s="6" t="str">
        <f>VLOOKUP(B6469,Master!$A$2:$C$11,2,FALSE)</f>
        <v>Asia</v>
      </c>
      <c r="Q6469" s="39" t="str">
        <f>VLOOKUP(D6469,GL_Master!$A$1:$D$80,2,FALSE)</f>
        <v>PL</v>
      </c>
      <c r="R6469" s="39" t="str">
        <f>VLOOKUP(D6469,GL_Master!$A$1:$D$80,3,FALSE)</f>
        <v>Communication &amp; internet exp</v>
      </c>
      <c r="S6469" s="39" t="str">
        <f>VLOOKUP(D6469,GL_Master!$A$1:$D$80,4,FALSE)</f>
        <v>Printing &amp; Stationary</v>
      </c>
    </row>
    <row r="6470" spans="1:19" x14ac:dyDescent="0.25">
      <c r="A6470" s="39" t="s">
        <v>262</v>
      </c>
      <c r="B6470" s="39" t="s">
        <v>43</v>
      </c>
      <c r="C6470" s="7">
        <v>44197</v>
      </c>
      <c r="D6470" s="39" t="s">
        <v>32</v>
      </c>
      <c r="E6470" s="39">
        <v>835</v>
      </c>
      <c r="F6470" s="82">
        <f t="shared" si="303"/>
        <v>0.83499999999999996</v>
      </c>
      <c r="G6470" s="39">
        <f>VLOOKUP(N6470,Currecny_M!$A$1:$P$10,2,FALSE)</f>
        <v>2.35</v>
      </c>
      <c r="H6470" s="39">
        <f>MATCH(C6470,Currecny_M!$A$1:$P$1,0)</f>
        <v>11</v>
      </c>
      <c r="I6470" s="39">
        <f>VLOOKUP(N6470,Currecny_M!$A$1:$P$10,MATCH(Database!C6470,Currecny_M!$A$1:$P$1,0),FALSE)</f>
        <v>2.54</v>
      </c>
      <c r="J6470" s="82">
        <f t="shared" si="304"/>
        <v>2.1208999999999998</v>
      </c>
      <c r="K6470" s="39">
        <f>VLOOKUP('Cover page'!$B$6,Currecny_M!$A$1:$P$10,MATCH(Database!C6470,Currecny_M!$A$1:$P$1,0),FALSE)</f>
        <v>1</v>
      </c>
      <c r="L6470" s="82">
        <f t="shared" si="305"/>
        <v>2.1208999999999998</v>
      </c>
      <c r="M6470" s="82">
        <f>((E6470/$F$1)*VLOOKUP(N6470,Currecny_M!$A$1:$P$10,MATCH(Database!C6470,Currecny_M!$A$1:$P$1,0),FALSE))/VLOOKUP('Cover page'!$B$6,Currecny_M!$A$1:$P$10,MATCH(Database!C6470,Currecny_M!$A$1:$P$1,0),FALSE)</f>
        <v>2.1208999999999998</v>
      </c>
      <c r="N6470" s="6" t="str">
        <f>VLOOKUP(B6470,Master!$A$2:$C$11,3,FALSE)</f>
        <v>Thai</v>
      </c>
      <c r="O6470" s="6" t="str">
        <f>VLOOKUP(B6470,Master!$A$2:$C$11,2,FALSE)</f>
        <v>Asia</v>
      </c>
      <c r="Q6470" s="39" t="str">
        <f>VLOOKUP(D6470,GL_Master!$A$1:$D$80,2,FALSE)</f>
        <v>PL</v>
      </c>
      <c r="R6470" s="39" t="str">
        <f>VLOOKUP(D6470,GL_Master!$A$1:$D$80,3,FALSE)</f>
        <v>Communication &amp; internet exp</v>
      </c>
      <c r="S6470" s="39" t="str">
        <f>VLOOKUP(D6470,GL_Master!$A$1:$D$80,4,FALSE)</f>
        <v>Printing &amp; Stationary</v>
      </c>
    </row>
    <row r="6471" spans="1:19" x14ac:dyDescent="0.25">
      <c r="A6471" s="39" t="s">
        <v>262</v>
      </c>
      <c r="B6471" s="39" t="s">
        <v>43</v>
      </c>
      <c r="C6471" s="7">
        <v>44197</v>
      </c>
      <c r="D6471" s="39" t="s">
        <v>35</v>
      </c>
      <c r="E6471" s="39">
        <v>2436</v>
      </c>
      <c r="F6471" s="82">
        <f t="shared" si="303"/>
        <v>2.4359999999999999</v>
      </c>
      <c r="G6471" s="39">
        <f>VLOOKUP(N6471,Currecny_M!$A$1:$P$10,2,FALSE)</f>
        <v>2.35</v>
      </c>
      <c r="H6471" s="39">
        <f>MATCH(C6471,Currecny_M!$A$1:$P$1,0)</f>
        <v>11</v>
      </c>
      <c r="I6471" s="39">
        <f>VLOOKUP(N6471,Currecny_M!$A$1:$P$10,MATCH(Database!C6471,Currecny_M!$A$1:$P$1,0),FALSE)</f>
        <v>2.54</v>
      </c>
      <c r="J6471" s="82">
        <f t="shared" si="304"/>
        <v>6.1874399999999996</v>
      </c>
      <c r="K6471" s="39">
        <f>VLOOKUP('Cover page'!$B$6,Currecny_M!$A$1:$P$10,MATCH(Database!C6471,Currecny_M!$A$1:$P$1,0),FALSE)</f>
        <v>1</v>
      </c>
      <c r="L6471" s="82">
        <f t="shared" si="305"/>
        <v>6.1874399999999996</v>
      </c>
      <c r="M6471" s="82">
        <f>((E6471/$F$1)*VLOOKUP(N6471,Currecny_M!$A$1:$P$10,MATCH(Database!C6471,Currecny_M!$A$1:$P$1,0),FALSE))/VLOOKUP('Cover page'!$B$6,Currecny_M!$A$1:$P$10,MATCH(Database!C6471,Currecny_M!$A$1:$P$1,0),FALSE)</f>
        <v>6.1874399999999996</v>
      </c>
      <c r="N6471" s="6" t="str">
        <f>VLOOKUP(B6471,Master!$A$2:$C$11,3,FALSE)</f>
        <v>Thai</v>
      </c>
      <c r="O6471" s="6" t="str">
        <f>VLOOKUP(B6471,Master!$A$2:$C$11,2,FALSE)</f>
        <v>Asia</v>
      </c>
      <c r="Q6471" s="39" t="str">
        <f>VLOOKUP(D6471,GL_Master!$A$1:$D$80,2,FALSE)</f>
        <v>PL</v>
      </c>
      <c r="R6471" s="39" t="str">
        <f>VLOOKUP(D6471,GL_Master!$A$1:$D$80,3,FALSE)</f>
        <v>Security Expenses</v>
      </c>
      <c r="S6471" s="39" t="str">
        <f>VLOOKUP(D6471,GL_Master!$A$1:$D$80,4,FALSE)</f>
        <v>Security Expenses others</v>
      </c>
    </row>
    <row r="6472" spans="1:19" x14ac:dyDescent="0.25">
      <c r="A6472" s="39" t="s">
        <v>262</v>
      </c>
      <c r="B6472" s="39" t="s">
        <v>43</v>
      </c>
      <c r="C6472" s="7">
        <v>44197</v>
      </c>
      <c r="D6472" s="39" t="s">
        <v>38</v>
      </c>
      <c r="E6472" s="39">
        <v>820</v>
      </c>
      <c r="F6472" s="82">
        <f t="shared" si="303"/>
        <v>0.82</v>
      </c>
      <c r="G6472" s="39">
        <f>VLOOKUP(N6472,Currecny_M!$A$1:$P$10,2,FALSE)</f>
        <v>2.35</v>
      </c>
      <c r="H6472" s="39">
        <f>MATCH(C6472,Currecny_M!$A$1:$P$1,0)</f>
        <v>11</v>
      </c>
      <c r="I6472" s="39">
        <f>VLOOKUP(N6472,Currecny_M!$A$1:$P$10,MATCH(Database!C6472,Currecny_M!$A$1:$P$1,0),FALSE)</f>
        <v>2.54</v>
      </c>
      <c r="J6472" s="82">
        <f t="shared" si="304"/>
        <v>2.0827999999999998</v>
      </c>
      <c r="K6472" s="39">
        <f>VLOOKUP('Cover page'!$B$6,Currecny_M!$A$1:$P$10,MATCH(Database!C6472,Currecny_M!$A$1:$P$1,0),FALSE)</f>
        <v>1</v>
      </c>
      <c r="L6472" s="82">
        <f t="shared" si="305"/>
        <v>2.0827999999999998</v>
      </c>
      <c r="M6472" s="82">
        <f>((E6472/$F$1)*VLOOKUP(N6472,Currecny_M!$A$1:$P$10,MATCH(Database!C6472,Currecny_M!$A$1:$P$1,0),FALSE))/VLOOKUP('Cover page'!$B$6,Currecny_M!$A$1:$P$10,MATCH(Database!C6472,Currecny_M!$A$1:$P$1,0),FALSE)</f>
        <v>2.0827999999999998</v>
      </c>
      <c r="N6472" s="6" t="str">
        <f>VLOOKUP(B6472,Master!$A$2:$C$11,3,FALSE)</f>
        <v>Thai</v>
      </c>
      <c r="O6472" s="6" t="str">
        <f>VLOOKUP(B6472,Master!$A$2:$C$11,2,FALSE)</f>
        <v>Asia</v>
      </c>
      <c r="Q6472" s="39" t="str">
        <f>VLOOKUP(D6472,GL_Master!$A$1:$D$80,2,FALSE)</f>
        <v>PL</v>
      </c>
      <c r="R6472" s="39" t="str">
        <f>VLOOKUP(D6472,GL_Master!$A$1:$D$80,3,FALSE)</f>
        <v>House Keeping Expenses</v>
      </c>
      <c r="S6472" s="39" t="str">
        <f>VLOOKUP(D6472,GL_Master!$A$1:$D$80,4,FALSE)</f>
        <v>House Keeping Expenses</v>
      </c>
    </row>
    <row r="6473" spans="1:19" x14ac:dyDescent="0.25">
      <c r="A6473" s="39" t="s">
        <v>262</v>
      </c>
      <c r="B6473" s="39" t="s">
        <v>43</v>
      </c>
      <c r="C6473" s="7">
        <v>44197</v>
      </c>
      <c r="D6473" s="39" t="s">
        <v>107</v>
      </c>
      <c r="E6473" s="39">
        <v>843</v>
      </c>
      <c r="F6473" s="82">
        <f t="shared" si="303"/>
        <v>0.84299999999999997</v>
      </c>
      <c r="G6473" s="39">
        <f>VLOOKUP(N6473,Currecny_M!$A$1:$P$10,2,FALSE)</f>
        <v>2.35</v>
      </c>
      <c r="H6473" s="39">
        <f>MATCH(C6473,Currecny_M!$A$1:$P$1,0)</f>
        <v>11</v>
      </c>
      <c r="I6473" s="39">
        <f>VLOOKUP(N6473,Currecny_M!$A$1:$P$10,MATCH(Database!C6473,Currecny_M!$A$1:$P$1,0),FALSE)</f>
        <v>2.54</v>
      </c>
      <c r="J6473" s="82">
        <f t="shared" si="304"/>
        <v>2.1412200000000001</v>
      </c>
      <c r="K6473" s="39">
        <f>VLOOKUP('Cover page'!$B$6,Currecny_M!$A$1:$P$10,MATCH(Database!C6473,Currecny_M!$A$1:$P$1,0),FALSE)</f>
        <v>1</v>
      </c>
      <c r="L6473" s="82">
        <f t="shared" si="305"/>
        <v>2.1412200000000001</v>
      </c>
      <c r="M6473" s="82">
        <f>((E6473/$F$1)*VLOOKUP(N6473,Currecny_M!$A$1:$P$10,MATCH(Database!C6473,Currecny_M!$A$1:$P$1,0),FALSE))/VLOOKUP('Cover page'!$B$6,Currecny_M!$A$1:$P$10,MATCH(Database!C6473,Currecny_M!$A$1:$P$1,0),FALSE)</f>
        <v>2.1412200000000001</v>
      </c>
      <c r="N6473" s="6" t="str">
        <f>VLOOKUP(B6473,Master!$A$2:$C$11,3,FALSE)</f>
        <v>Thai</v>
      </c>
      <c r="O6473" s="6" t="str">
        <f>VLOOKUP(B6473,Master!$A$2:$C$11,2,FALSE)</f>
        <v>Asia</v>
      </c>
      <c r="Q6473" s="39" t="str">
        <f>VLOOKUP(D6473,GL_Master!$A$1:$D$80,2,FALSE)</f>
        <v>PL</v>
      </c>
      <c r="R6473" s="39" t="str">
        <f>VLOOKUP(D6473,GL_Master!$A$1:$D$80,3,FALSE)</f>
        <v>Misc. expenses</v>
      </c>
      <c r="S6473" s="39" t="str">
        <f>VLOOKUP(D6473,GL_Master!$A$1:$D$80,4,FALSE)</f>
        <v>Repair &amp; Maintenance</v>
      </c>
    </row>
    <row r="6474" spans="1:19" x14ac:dyDescent="0.25">
      <c r="A6474" s="39" t="s">
        <v>262</v>
      </c>
      <c r="B6474" s="39" t="s">
        <v>43</v>
      </c>
      <c r="C6474" s="7">
        <v>44197</v>
      </c>
      <c r="D6474" s="39" t="s">
        <v>108</v>
      </c>
      <c r="E6474" s="39">
        <v>789</v>
      </c>
      <c r="F6474" s="82">
        <f t="shared" si="303"/>
        <v>0.78900000000000003</v>
      </c>
      <c r="G6474" s="39">
        <f>VLOOKUP(N6474,Currecny_M!$A$1:$P$10,2,FALSE)</f>
        <v>2.35</v>
      </c>
      <c r="H6474" s="39">
        <f>MATCH(C6474,Currecny_M!$A$1:$P$1,0)</f>
        <v>11</v>
      </c>
      <c r="I6474" s="39">
        <f>VLOOKUP(N6474,Currecny_M!$A$1:$P$10,MATCH(Database!C6474,Currecny_M!$A$1:$P$1,0),FALSE)</f>
        <v>2.54</v>
      </c>
      <c r="J6474" s="82">
        <f t="shared" si="304"/>
        <v>2.00406</v>
      </c>
      <c r="K6474" s="39">
        <f>VLOOKUP('Cover page'!$B$6,Currecny_M!$A$1:$P$10,MATCH(Database!C6474,Currecny_M!$A$1:$P$1,0),FALSE)</f>
        <v>1</v>
      </c>
      <c r="L6474" s="82">
        <f t="shared" si="305"/>
        <v>2.00406</v>
      </c>
      <c r="M6474" s="82">
        <f>((E6474/$F$1)*VLOOKUP(N6474,Currecny_M!$A$1:$P$10,MATCH(Database!C6474,Currecny_M!$A$1:$P$1,0),FALSE))/VLOOKUP('Cover page'!$B$6,Currecny_M!$A$1:$P$10,MATCH(Database!C6474,Currecny_M!$A$1:$P$1,0),FALSE)</f>
        <v>2.00406</v>
      </c>
      <c r="N6474" s="6" t="str">
        <f>VLOOKUP(B6474,Master!$A$2:$C$11,3,FALSE)</f>
        <v>Thai</v>
      </c>
      <c r="O6474" s="6" t="str">
        <f>VLOOKUP(B6474,Master!$A$2:$C$11,2,FALSE)</f>
        <v>Asia</v>
      </c>
      <c r="Q6474" s="39" t="str">
        <f>VLOOKUP(D6474,GL_Master!$A$1:$D$80,2,FALSE)</f>
        <v>PL</v>
      </c>
      <c r="R6474" s="39" t="str">
        <f>VLOOKUP(D6474,GL_Master!$A$1:$D$80,3,FALSE)</f>
        <v>Misc. expenses</v>
      </c>
      <c r="S6474" s="39" t="str">
        <f>VLOOKUP(D6474,GL_Master!$A$1:$D$80,4,FALSE)</f>
        <v>Repair &amp; Maintenance</v>
      </c>
    </row>
    <row r="6475" spans="1:19" x14ac:dyDescent="0.25">
      <c r="A6475" s="39" t="s">
        <v>262</v>
      </c>
      <c r="B6475" s="39" t="s">
        <v>43</v>
      </c>
      <c r="C6475" s="7">
        <v>44197</v>
      </c>
      <c r="D6475" s="39" t="s">
        <v>9</v>
      </c>
      <c r="E6475" s="39">
        <v>7307</v>
      </c>
      <c r="F6475" s="82">
        <f t="shared" si="303"/>
        <v>7.3070000000000004</v>
      </c>
      <c r="G6475" s="39">
        <f>VLOOKUP(N6475,Currecny_M!$A$1:$P$10,2,FALSE)</f>
        <v>2.35</v>
      </c>
      <c r="H6475" s="39">
        <f>MATCH(C6475,Currecny_M!$A$1:$P$1,0)</f>
        <v>11</v>
      </c>
      <c r="I6475" s="39">
        <f>VLOOKUP(N6475,Currecny_M!$A$1:$P$10,MATCH(Database!C6475,Currecny_M!$A$1:$P$1,0),FALSE)</f>
        <v>2.54</v>
      </c>
      <c r="J6475" s="82">
        <f t="shared" si="304"/>
        <v>18.55978</v>
      </c>
      <c r="K6475" s="39">
        <f>VLOOKUP('Cover page'!$B$6,Currecny_M!$A$1:$P$10,MATCH(Database!C6475,Currecny_M!$A$1:$P$1,0),FALSE)</f>
        <v>1</v>
      </c>
      <c r="L6475" s="82">
        <f t="shared" si="305"/>
        <v>18.55978</v>
      </c>
      <c r="M6475" s="82">
        <f>((E6475/$F$1)*VLOOKUP(N6475,Currecny_M!$A$1:$P$10,MATCH(Database!C6475,Currecny_M!$A$1:$P$1,0),FALSE))/VLOOKUP('Cover page'!$B$6,Currecny_M!$A$1:$P$10,MATCH(Database!C6475,Currecny_M!$A$1:$P$1,0),FALSE)</f>
        <v>18.55978</v>
      </c>
      <c r="N6475" s="6" t="str">
        <f>VLOOKUP(B6475,Master!$A$2:$C$11,3,FALSE)</f>
        <v>Thai</v>
      </c>
      <c r="O6475" s="6" t="str">
        <f>VLOOKUP(B6475,Master!$A$2:$C$11,2,FALSE)</f>
        <v>Asia</v>
      </c>
      <c r="Q6475" s="39" t="str">
        <f>VLOOKUP(D6475,GL_Master!$A$1:$D$80,2,FALSE)</f>
        <v>PL</v>
      </c>
      <c r="R6475" s="39" t="str">
        <f>VLOOKUP(D6475,GL_Master!$A$1:$D$80,3,FALSE)</f>
        <v>Rent</v>
      </c>
      <c r="S6475" s="39" t="str">
        <f>VLOOKUP(D6475,GL_Master!$A$1:$D$80,4,FALSE)</f>
        <v>Office Rent</v>
      </c>
    </row>
    <row r="6476" spans="1:19" x14ac:dyDescent="0.25">
      <c r="A6476" s="39" t="s">
        <v>262</v>
      </c>
      <c r="B6476" s="39" t="s">
        <v>43</v>
      </c>
      <c r="C6476" s="7">
        <v>44197</v>
      </c>
      <c r="D6476" s="39" t="s">
        <v>109</v>
      </c>
      <c r="E6476" s="39">
        <v>-4174</v>
      </c>
      <c r="F6476" s="82">
        <f t="shared" si="303"/>
        <v>-4.1740000000000004</v>
      </c>
      <c r="G6476" s="39">
        <f>VLOOKUP(N6476,Currecny_M!$A$1:$P$10,2,FALSE)</f>
        <v>2.35</v>
      </c>
      <c r="H6476" s="39">
        <f>MATCH(C6476,Currecny_M!$A$1:$P$1,0)</f>
        <v>11</v>
      </c>
      <c r="I6476" s="39">
        <f>VLOOKUP(N6476,Currecny_M!$A$1:$P$10,MATCH(Database!C6476,Currecny_M!$A$1:$P$1,0),FALSE)</f>
        <v>2.54</v>
      </c>
      <c r="J6476" s="82">
        <f t="shared" si="304"/>
        <v>-10.601960000000002</v>
      </c>
      <c r="K6476" s="39">
        <f>VLOOKUP('Cover page'!$B$6,Currecny_M!$A$1:$P$10,MATCH(Database!C6476,Currecny_M!$A$1:$P$1,0),FALSE)</f>
        <v>1</v>
      </c>
      <c r="L6476" s="82">
        <f t="shared" si="305"/>
        <v>-10.601960000000002</v>
      </c>
      <c r="M6476" s="82">
        <f>((E6476/$F$1)*VLOOKUP(N6476,Currecny_M!$A$1:$P$10,MATCH(Database!C6476,Currecny_M!$A$1:$P$1,0),FALSE))/VLOOKUP('Cover page'!$B$6,Currecny_M!$A$1:$P$10,MATCH(Database!C6476,Currecny_M!$A$1:$P$1,0),FALSE)</f>
        <v>-10.601960000000002</v>
      </c>
      <c r="N6476" s="6" t="str">
        <f>VLOOKUP(B6476,Master!$A$2:$C$11,3,FALSE)</f>
        <v>Thai</v>
      </c>
      <c r="O6476" s="6" t="str">
        <f>VLOOKUP(B6476,Master!$A$2:$C$11,2,FALSE)</f>
        <v>Asia</v>
      </c>
      <c r="Q6476" s="39" t="str">
        <f>VLOOKUP(D6476,GL_Master!$A$1:$D$80,2,FALSE)</f>
        <v>PL</v>
      </c>
      <c r="R6476" s="39" t="str">
        <f>VLOOKUP(D6476,GL_Master!$A$1:$D$80,3,FALSE)</f>
        <v>Travelling and conveyance</v>
      </c>
      <c r="S6476" s="39" t="str">
        <f>VLOOKUP(D6476,GL_Master!$A$1:$D$80,4,FALSE)</f>
        <v>Travelling , hotel lodging</v>
      </c>
    </row>
    <row r="6477" spans="1:19" x14ac:dyDescent="0.25">
      <c r="A6477" s="39" t="s">
        <v>262</v>
      </c>
      <c r="B6477" s="39" t="s">
        <v>43</v>
      </c>
      <c r="C6477" s="7">
        <v>44197</v>
      </c>
      <c r="D6477" s="39" t="s">
        <v>110</v>
      </c>
      <c r="E6477" s="39">
        <v>1624</v>
      </c>
      <c r="F6477" s="82">
        <f t="shared" si="303"/>
        <v>1.6240000000000001</v>
      </c>
      <c r="G6477" s="39">
        <f>VLOOKUP(N6477,Currecny_M!$A$1:$P$10,2,FALSE)</f>
        <v>2.35</v>
      </c>
      <c r="H6477" s="39">
        <f>MATCH(C6477,Currecny_M!$A$1:$P$1,0)</f>
        <v>11</v>
      </c>
      <c r="I6477" s="39">
        <f>VLOOKUP(N6477,Currecny_M!$A$1:$P$10,MATCH(Database!C6477,Currecny_M!$A$1:$P$1,0),FALSE)</f>
        <v>2.54</v>
      </c>
      <c r="J6477" s="82">
        <f t="shared" si="304"/>
        <v>4.1249600000000006</v>
      </c>
      <c r="K6477" s="39">
        <f>VLOOKUP('Cover page'!$B$6,Currecny_M!$A$1:$P$10,MATCH(Database!C6477,Currecny_M!$A$1:$P$1,0),FALSE)</f>
        <v>1</v>
      </c>
      <c r="L6477" s="82">
        <f t="shared" si="305"/>
        <v>4.1249600000000006</v>
      </c>
      <c r="M6477" s="82">
        <f>((E6477/$F$1)*VLOOKUP(N6477,Currecny_M!$A$1:$P$10,MATCH(Database!C6477,Currecny_M!$A$1:$P$1,0),FALSE))/VLOOKUP('Cover page'!$B$6,Currecny_M!$A$1:$P$10,MATCH(Database!C6477,Currecny_M!$A$1:$P$1,0),FALSE)</f>
        <v>4.1249600000000006</v>
      </c>
      <c r="N6477" s="6" t="str">
        <f>VLOOKUP(B6477,Master!$A$2:$C$11,3,FALSE)</f>
        <v>Thai</v>
      </c>
      <c r="O6477" s="6" t="str">
        <f>VLOOKUP(B6477,Master!$A$2:$C$11,2,FALSE)</f>
        <v>Asia</v>
      </c>
      <c r="Q6477" s="39" t="str">
        <f>VLOOKUP(D6477,GL_Master!$A$1:$D$80,2,FALSE)</f>
        <v>PL</v>
      </c>
      <c r="R6477" s="39" t="str">
        <f>VLOOKUP(D6477,GL_Master!$A$1:$D$80,3,FALSE)</f>
        <v>Travelling and conveyance</v>
      </c>
      <c r="S6477" s="39" t="str">
        <f>VLOOKUP(D6477,GL_Master!$A$1:$D$80,4,FALSE)</f>
        <v>Travelling , hotel lodging</v>
      </c>
    </row>
    <row r="6478" spans="1:19" x14ac:dyDescent="0.25">
      <c r="A6478" s="39" t="s">
        <v>262</v>
      </c>
      <c r="B6478" s="39" t="s">
        <v>43</v>
      </c>
      <c r="C6478" s="7">
        <v>44197</v>
      </c>
      <c r="D6478" s="39" t="s">
        <v>111</v>
      </c>
      <c r="E6478" s="39">
        <v>789</v>
      </c>
      <c r="F6478" s="82">
        <f t="shared" si="303"/>
        <v>0.78900000000000003</v>
      </c>
      <c r="G6478" s="39">
        <f>VLOOKUP(N6478,Currecny_M!$A$1:$P$10,2,FALSE)</f>
        <v>2.35</v>
      </c>
      <c r="H6478" s="39">
        <f>MATCH(C6478,Currecny_M!$A$1:$P$1,0)</f>
        <v>11</v>
      </c>
      <c r="I6478" s="39">
        <f>VLOOKUP(N6478,Currecny_M!$A$1:$P$10,MATCH(Database!C6478,Currecny_M!$A$1:$P$1,0),FALSE)</f>
        <v>2.54</v>
      </c>
      <c r="J6478" s="82">
        <f t="shared" si="304"/>
        <v>2.00406</v>
      </c>
      <c r="K6478" s="39">
        <f>VLOOKUP('Cover page'!$B$6,Currecny_M!$A$1:$P$10,MATCH(Database!C6478,Currecny_M!$A$1:$P$1,0),FALSE)</f>
        <v>1</v>
      </c>
      <c r="L6478" s="82">
        <f t="shared" si="305"/>
        <v>2.00406</v>
      </c>
      <c r="M6478" s="82">
        <f>((E6478/$F$1)*VLOOKUP(N6478,Currecny_M!$A$1:$P$10,MATCH(Database!C6478,Currecny_M!$A$1:$P$1,0),FALSE))/VLOOKUP('Cover page'!$B$6,Currecny_M!$A$1:$P$10,MATCH(Database!C6478,Currecny_M!$A$1:$P$1,0),FALSE)</f>
        <v>2.00406</v>
      </c>
      <c r="N6478" s="6" t="str">
        <f>VLOOKUP(B6478,Master!$A$2:$C$11,3,FALSE)</f>
        <v>Thai</v>
      </c>
      <c r="O6478" s="6" t="str">
        <f>VLOOKUP(B6478,Master!$A$2:$C$11,2,FALSE)</f>
        <v>Asia</v>
      </c>
      <c r="Q6478" s="39" t="str">
        <f>VLOOKUP(D6478,GL_Master!$A$1:$D$80,2,FALSE)</f>
        <v>PL</v>
      </c>
      <c r="R6478" s="39" t="str">
        <f>VLOOKUP(D6478,GL_Master!$A$1:$D$80,3,FALSE)</f>
        <v>Legal &amp; Professional expenses</v>
      </c>
      <c r="S6478" s="39" t="str">
        <f>VLOOKUP(D6478,GL_Master!$A$1:$D$80,4,FALSE)</f>
        <v>Professional Fees - Others</v>
      </c>
    </row>
    <row r="6479" spans="1:19" x14ac:dyDescent="0.25">
      <c r="A6479" s="39" t="s">
        <v>262</v>
      </c>
      <c r="B6479" s="39" t="s">
        <v>43</v>
      </c>
      <c r="C6479" s="7">
        <v>44228</v>
      </c>
      <c r="D6479" s="39" t="s">
        <v>112</v>
      </c>
      <c r="E6479" s="39">
        <v>7813</v>
      </c>
      <c r="F6479" s="82">
        <f t="shared" si="303"/>
        <v>7.8129999999999997</v>
      </c>
      <c r="G6479" s="39">
        <f>VLOOKUP(N6479,Currecny_M!$A$1:$P$10,2,FALSE)</f>
        <v>2.35</v>
      </c>
      <c r="H6479" s="39">
        <f>MATCH(C6479,Currecny_M!$A$1:$P$1,0)</f>
        <v>12</v>
      </c>
      <c r="I6479" s="39">
        <f>VLOOKUP(N6479,Currecny_M!$A$1:$P$10,MATCH(Database!C6479,Currecny_M!$A$1:$P$1,0),FALSE)</f>
        <v>2.57</v>
      </c>
      <c r="J6479" s="82">
        <f t="shared" si="304"/>
        <v>20.079409999999999</v>
      </c>
      <c r="K6479" s="39">
        <f>VLOOKUP('Cover page'!$B$6,Currecny_M!$A$1:$P$10,MATCH(Database!C6479,Currecny_M!$A$1:$P$1,0),FALSE)</f>
        <v>1</v>
      </c>
      <c r="L6479" s="82">
        <f t="shared" si="305"/>
        <v>20.079409999999999</v>
      </c>
      <c r="M6479" s="82">
        <f>((E6479/$F$1)*VLOOKUP(N6479,Currecny_M!$A$1:$P$10,MATCH(Database!C6479,Currecny_M!$A$1:$P$1,0),FALSE))/VLOOKUP('Cover page'!$B$6,Currecny_M!$A$1:$P$10,MATCH(Database!C6479,Currecny_M!$A$1:$P$1,0),FALSE)</f>
        <v>20.079409999999999</v>
      </c>
      <c r="N6479" s="6" t="str">
        <f>VLOOKUP(B6479,Master!$A$2:$C$11,3,FALSE)</f>
        <v>Thai</v>
      </c>
      <c r="O6479" s="6" t="str">
        <f>VLOOKUP(B6479,Master!$A$2:$C$11,2,FALSE)</f>
        <v>Asia</v>
      </c>
      <c r="Q6479" s="39" t="str">
        <f>VLOOKUP(D6479,GL_Master!$A$1:$D$80,2,FALSE)</f>
        <v>PL</v>
      </c>
      <c r="R6479" s="39" t="str">
        <f>VLOOKUP(D6479,GL_Master!$A$1:$D$80,3,FALSE)</f>
        <v>Finance Cost</v>
      </c>
      <c r="S6479" s="39" t="str">
        <f>VLOOKUP(D6479,GL_Master!$A$1:$D$80,4,FALSE)</f>
        <v>Interest expense</v>
      </c>
    </row>
    <row r="6480" spans="1:19" x14ac:dyDescent="0.25">
      <c r="A6480" s="39" t="s">
        <v>262</v>
      </c>
      <c r="B6480" s="39" t="s">
        <v>43</v>
      </c>
      <c r="C6480" s="7">
        <v>44228</v>
      </c>
      <c r="D6480" s="39" t="s">
        <v>25</v>
      </c>
      <c r="E6480" s="39">
        <v>72383</v>
      </c>
      <c r="F6480" s="82">
        <f t="shared" si="303"/>
        <v>72.382999999999996</v>
      </c>
      <c r="G6480" s="39">
        <f>VLOOKUP(N6480,Currecny_M!$A$1:$P$10,2,FALSE)</f>
        <v>2.35</v>
      </c>
      <c r="H6480" s="39">
        <f>MATCH(C6480,Currecny_M!$A$1:$P$1,0)</f>
        <v>12</v>
      </c>
      <c r="I6480" s="39">
        <f>VLOOKUP(N6480,Currecny_M!$A$1:$P$10,MATCH(Database!C6480,Currecny_M!$A$1:$P$1,0),FALSE)</f>
        <v>2.57</v>
      </c>
      <c r="J6480" s="82">
        <f t="shared" si="304"/>
        <v>186.02430999999999</v>
      </c>
      <c r="K6480" s="39">
        <f>VLOOKUP('Cover page'!$B$6,Currecny_M!$A$1:$P$10,MATCH(Database!C6480,Currecny_M!$A$1:$P$1,0),FALSE)</f>
        <v>1</v>
      </c>
      <c r="L6480" s="82">
        <f t="shared" si="305"/>
        <v>186.02430999999999</v>
      </c>
      <c r="M6480" s="82">
        <f>((E6480/$F$1)*VLOOKUP(N6480,Currecny_M!$A$1:$P$10,MATCH(Database!C6480,Currecny_M!$A$1:$P$1,0),FALSE))/VLOOKUP('Cover page'!$B$6,Currecny_M!$A$1:$P$10,MATCH(Database!C6480,Currecny_M!$A$1:$P$1,0),FALSE)</f>
        <v>186.02430999999999</v>
      </c>
      <c r="N6480" s="6" t="str">
        <f>VLOOKUP(B6480,Master!$A$2:$C$11,3,FALSE)</f>
        <v>Thai</v>
      </c>
      <c r="O6480" s="6" t="str">
        <f>VLOOKUP(B6480,Master!$A$2:$C$11,2,FALSE)</f>
        <v>Asia</v>
      </c>
      <c r="Q6480" s="39" t="str">
        <f>VLOOKUP(D6480,GL_Master!$A$1:$D$80,2,FALSE)</f>
        <v>PL</v>
      </c>
      <c r="R6480" s="39" t="str">
        <f>VLOOKUP(D6480,GL_Master!$A$1:$D$80,3,FALSE)</f>
        <v>Depreciation</v>
      </c>
      <c r="S6480" s="39" t="str">
        <f>VLOOKUP(D6480,GL_Master!$A$1:$D$80,4,FALSE)</f>
        <v>Depreciation</v>
      </c>
    </row>
    <row r="6481" spans="1:19" x14ac:dyDescent="0.25">
      <c r="A6481" s="39" t="s">
        <v>262</v>
      </c>
      <c r="B6481" s="39" t="s">
        <v>43</v>
      </c>
      <c r="C6481" s="7">
        <v>44228</v>
      </c>
      <c r="D6481" s="39" t="s">
        <v>51</v>
      </c>
      <c r="E6481" s="39">
        <v>-765957</v>
      </c>
      <c r="F6481" s="82">
        <f t="shared" si="303"/>
        <v>-765.95699999999999</v>
      </c>
      <c r="G6481" s="39">
        <f>VLOOKUP(N6481,Currecny_M!$A$1:$P$10,2,FALSE)</f>
        <v>2.35</v>
      </c>
      <c r="H6481" s="39">
        <f>MATCH(C6481,Currecny_M!$A$1:$P$1,0)</f>
        <v>12</v>
      </c>
      <c r="I6481" s="39">
        <f>VLOOKUP(N6481,Currecny_M!$A$1:$P$10,MATCH(Database!C6481,Currecny_M!$A$1:$P$1,0),FALSE)</f>
        <v>2.57</v>
      </c>
      <c r="J6481" s="82">
        <f t="shared" si="304"/>
        <v>-1968.5094899999999</v>
      </c>
      <c r="K6481" s="39">
        <f>VLOOKUP('Cover page'!$B$6,Currecny_M!$A$1:$P$10,MATCH(Database!C6481,Currecny_M!$A$1:$P$1,0),FALSE)</f>
        <v>1</v>
      </c>
      <c r="L6481" s="82">
        <f t="shared" si="305"/>
        <v>-1968.5094899999999</v>
      </c>
      <c r="M6481" s="82">
        <f>((E6481/$F$1)*VLOOKUP(N6481,Currecny_M!$A$1:$P$10,MATCH(Database!C6481,Currecny_M!$A$1:$P$1,0),FALSE))/VLOOKUP('Cover page'!$B$6,Currecny_M!$A$1:$P$10,MATCH(Database!C6481,Currecny_M!$A$1:$P$1,0),FALSE)</f>
        <v>-1968.5094899999999</v>
      </c>
      <c r="N6481" s="6" t="str">
        <f>VLOOKUP(B6481,Master!$A$2:$C$11,3,FALSE)</f>
        <v>Thai</v>
      </c>
      <c r="O6481" s="6" t="str">
        <f>VLOOKUP(B6481,Master!$A$2:$C$11,2,FALSE)</f>
        <v>Asia</v>
      </c>
      <c r="Q6481" s="39" t="str">
        <f>VLOOKUP(D6481,GL_Master!$A$1:$D$80,2,FALSE)</f>
        <v>BS</v>
      </c>
      <c r="R6481" s="39" t="str">
        <f>VLOOKUP(D6481,GL_Master!$A$1:$D$80,3,FALSE)</f>
        <v>Share Capital</v>
      </c>
      <c r="S6481" s="39" t="str">
        <f>VLOOKUP(D6481,GL_Master!$A$1:$D$80,4,FALSE)</f>
        <v>Equity shares</v>
      </c>
    </row>
    <row r="6482" spans="1:19" x14ac:dyDescent="0.25">
      <c r="A6482" s="39" t="s">
        <v>262</v>
      </c>
      <c r="B6482" s="39" t="s">
        <v>43</v>
      </c>
      <c r="C6482" s="7">
        <v>44228</v>
      </c>
      <c r="D6482" s="39" t="s">
        <v>52</v>
      </c>
      <c r="E6482" s="39">
        <v>-1467574</v>
      </c>
      <c r="F6482" s="82">
        <f t="shared" si="303"/>
        <v>-1467.5740000000001</v>
      </c>
      <c r="G6482" s="39">
        <f>VLOOKUP(N6482,Currecny_M!$A$1:$P$10,2,FALSE)</f>
        <v>2.35</v>
      </c>
      <c r="H6482" s="39">
        <f>MATCH(C6482,Currecny_M!$A$1:$P$1,0)</f>
        <v>12</v>
      </c>
      <c r="I6482" s="39">
        <f>VLOOKUP(N6482,Currecny_M!$A$1:$P$10,MATCH(Database!C6482,Currecny_M!$A$1:$P$1,0),FALSE)</f>
        <v>2.57</v>
      </c>
      <c r="J6482" s="82">
        <f t="shared" si="304"/>
        <v>-3771.66518</v>
      </c>
      <c r="K6482" s="39">
        <f>VLOOKUP('Cover page'!$B$6,Currecny_M!$A$1:$P$10,MATCH(Database!C6482,Currecny_M!$A$1:$P$1,0),FALSE)</f>
        <v>1</v>
      </c>
      <c r="L6482" s="82">
        <f t="shared" si="305"/>
        <v>-3771.66518</v>
      </c>
      <c r="M6482" s="82">
        <f>((E6482/$F$1)*VLOOKUP(N6482,Currecny_M!$A$1:$P$10,MATCH(Database!C6482,Currecny_M!$A$1:$P$1,0),FALSE))/VLOOKUP('Cover page'!$B$6,Currecny_M!$A$1:$P$10,MATCH(Database!C6482,Currecny_M!$A$1:$P$1,0),FALSE)</f>
        <v>-3771.66518</v>
      </c>
      <c r="N6482" s="6" t="str">
        <f>VLOOKUP(B6482,Master!$A$2:$C$11,3,FALSE)</f>
        <v>Thai</v>
      </c>
      <c r="O6482" s="6" t="str">
        <f>VLOOKUP(B6482,Master!$A$2:$C$11,2,FALSE)</f>
        <v>Asia</v>
      </c>
      <c r="Q6482" s="39" t="str">
        <f>VLOOKUP(D6482,GL_Master!$A$1:$D$80,2,FALSE)</f>
        <v>BS</v>
      </c>
      <c r="R6482" s="39" t="str">
        <f>VLOOKUP(D6482,GL_Master!$A$1:$D$80,3,FALSE)</f>
        <v>Reserve and Surplus</v>
      </c>
      <c r="S6482" s="39" t="str">
        <f>VLOOKUP(D6482,GL_Master!$A$1:$D$80,4,FALSE)</f>
        <v>Reserves at the commencement of the year</v>
      </c>
    </row>
    <row r="6483" spans="1:19" x14ac:dyDescent="0.25">
      <c r="A6483" s="39" t="s">
        <v>262</v>
      </c>
      <c r="B6483" s="39" t="s">
        <v>43</v>
      </c>
      <c r="C6483" s="7">
        <v>44228</v>
      </c>
      <c r="D6483" s="39" t="s">
        <v>53</v>
      </c>
      <c r="E6483" s="39">
        <v>-585176</v>
      </c>
      <c r="F6483" s="82">
        <f t="shared" si="303"/>
        <v>-585.17600000000004</v>
      </c>
      <c r="G6483" s="39">
        <f>VLOOKUP(N6483,Currecny_M!$A$1:$P$10,2,FALSE)</f>
        <v>2.35</v>
      </c>
      <c r="H6483" s="39">
        <f>MATCH(C6483,Currecny_M!$A$1:$P$1,0)</f>
        <v>12</v>
      </c>
      <c r="I6483" s="39">
        <f>VLOOKUP(N6483,Currecny_M!$A$1:$P$10,MATCH(Database!C6483,Currecny_M!$A$1:$P$1,0),FALSE)</f>
        <v>2.57</v>
      </c>
      <c r="J6483" s="82">
        <f t="shared" si="304"/>
        <v>-1503.9023199999999</v>
      </c>
      <c r="K6483" s="39">
        <f>VLOOKUP('Cover page'!$B$6,Currecny_M!$A$1:$P$10,MATCH(Database!C6483,Currecny_M!$A$1:$P$1,0),FALSE)</f>
        <v>1</v>
      </c>
      <c r="L6483" s="82">
        <f t="shared" si="305"/>
        <v>-1503.9023199999999</v>
      </c>
      <c r="M6483" s="82">
        <f>((E6483/$F$1)*VLOOKUP(N6483,Currecny_M!$A$1:$P$10,MATCH(Database!C6483,Currecny_M!$A$1:$P$1,0),FALSE))/VLOOKUP('Cover page'!$B$6,Currecny_M!$A$1:$P$10,MATCH(Database!C6483,Currecny_M!$A$1:$P$1,0),FALSE)</f>
        <v>-1503.9023199999999</v>
      </c>
      <c r="N6483" s="6" t="str">
        <f>VLOOKUP(B6483,Master!$A$2:$C$11,3,FALSE)</f>
        <v>Thai</v>
      </c>
      <c r="O6483" s="6" t="str">
        <f>VLOOKUP(B6483,Master!$A$2:$C$11,2,FALSE)</f>
        <v>Asia</v>
      </c>
      <c r="Q6483" s="39" t="str">
        <f>VLOOKUP(D6483,GL_Master!$A$1:$D$80,2,FALSE)</f>
        <v>BS</v>
      </c>
      <c r="R6483" s="39" t="str">
        <f>VLOOKUP(D6483,GL_Master!$A$1:$D$80,3,FALSE)</f>
        <v>Loan Fund</v>
      </c>
      <c r="S6483" s="39" t="str">
        <f>VLOOKUP(D6483,GL_Master!$A$1:$D$80,4,FALSE)</f>
        <v>Term Loan</v>
      </c>
    </row>
    <row r="6484" spans="1:19" x14ac:dyDescent="0.25">
      <c r="A6484" s="39" t="s">
        <v>262</v>
      </c>
      <c r="B6484" s="39" t="s">
        <v>43</v>
      </c>
      <c r="C6484" s="7">
        <v>44228</v>
      </c>
      <c r="D6484" s="39" t="s">
        <v>54</v>
      </c>
      <c r="E6484" s="39">
        <v>1547</v>
      </c>
      <c r="F6484" s="82">
        <f t="shared" si="303"/>
        <v>1.5469999999999999</v>
      </c>
      <c r="G6484" s="39">
        <f>VLOOKUP(N6484,Currecny_M!$A$1:$P$10,2,FALSE)</f>
        <v>2.35</v>
      </c>
      <c r="H6484" s="39">
        <f>MATCH(C6484,Currecny_M!$A$1:$P$1,0)</f>
        <v>12</v>
      </c>
      <c r="I6484" s="39">
        <f>VLOOKUP(N6484,Currecny_M!$A$1:$P$10,MATCH(Database!C6484,Currecny_M!$A$1:$P$1,0),FALSE)</f>
        <v>2.57</v>
      </c>
      <c r="J6484" s="82">
        <f t="shared" si="304"/>
        <v>3.9757899999999995</v>
      </c>
      <c r="K6484" s="39">
        <f>VLOOKUP('Cover page'!$B$6,Currecny_M!$A$1:$P$10,MATCH(Database!C6484,Currecny_M!$A$1:$P$1,0),FALSE)</f>
        <v>1</v>
      </c>
      <c r="L6484" s="82">
        <f t="shared" si="305"/>
        <v>3.9757899999999995</v>
      </c>
      <c r="M6484" s="82">
        <f>((E6484/$F$1)*VLOOKUP(N6484,Currecny_M!$A$1:$P$10,MATCH(Database!C6484,Currecny_M!$A$1:$P$1,0),FALSE))/VLOOKUP('Cover page'!$B$6,Currecny_M!$A$1:$P$10,MATCH(Database!C6484,Currecny_M!$A$1:$P$1,0),FALSE)</f>
        <v>3.9757899999999995</v>
      </c>
      <c r="N6484" s="6" t="str">
        <f>VLOOKUP(B6484,Master!$A$2:$C$11,3,FALSE)</f>
        <v>Thai</v>
      </c>
      <c r="O6484" s="6" t="str">
        <f>VLOOKUP(B6484,Master!$A$2:$C$11,2,FALSE)</f>
        <v>Asia</v>
      </c>
      <c r="Q6484" s="39" t="str">
        <f>VLOOKUP(D6484,GL_Master!$A$1:$D$80,2,FALSE)</f>
        <v>BS</v>
      </c>
      <c r="R6484" s="39" t="str">
        <f>VLOOKUP(D6484,GL_Master!$A$1:$D$80,3,FALSE)</f>
        <v>Trade Payables</v>
      </c>
      <c r="S6484" s="39" t="str">
        <f>VLOOKUP(D6484,GL_Master!$A$1:$D$80,4,FALSE)</f>
        <v>Trade payable</v>
      </c>
    </row>
    <row r="6485" spans="1:19" x14ac:dyDescent="0.25">
      <c r="A6485" s="39" t="s">
        <v>262</v>
      </c>
      <c r="B6485" s="39" t="s">
        <v>43</v>
      </c>
      <c r="C6485" s="7">
        <v>44228</v>
      </c>
      <c r="D6485" s="39" t="s">
        <v>34</v>
      </c>
      <c r="E6485" s="39">
        <v>-42580</v>
      </c>
      <c r="F6485" s="82">
        <f t="shared" si="303"/>
        <v>-42.58</v>
      </c>
      <c r="G6485" s="39">
        <f>VLOOKUP(N6485,Currecny_M!$A$1:$P$10,2,FALSE)</f>
        <v>2.35</v>
      </c>
      <c r="H6485" s="39">
        <f>MATCH(C6485,Currecny_M!$A$1:$P$1,0)</f>
        <v>12</v>
      </c>
      <c r="I6485" s="39">
        <f>VLOOKUP(N6485,Currecny_M!$A$1:$P$10,MATCH(Database!C6485,Currecny_M!$A$1:$P$1,0),FALSE)</f>
        <v>2.57</v>
      </c>
      <c r="J6485" s="82">
        <f t="shared" si="304"/>
        <v>-109.43059999999998</v>
      </c>
      <c r="K6485" s="39">
        <f>VLOOKUP('Cover page'!$B$6,Currecny_M!$A$1:$P$10,MATCH(Database!C6485,Currecny_M!$A$1:$P$1,0),FALSE)</f>
        <v>1</v>
      </c>
      <c r="L6485" s="82">
        <f t="shared" si="305"/>
        <v>-109.43059999999998</v>
      </c>
      <c r="M6485" s="82">
        <f>((E6485/$F$1)*VLOOKUP(N6485,Currecny_M!$A$1:$P$10,MATCH(Database!C6485,Currecny_M!$A$1:$P$1,0),FALSE))/VLOOKUP('Cover page'!$B$6,Currecny_M!$A$1:$P$10,MATCH(Database!C6485,Currecny_M!$A$1:$P$1,0),FALSE)</f>
        <v>-109.43059999999998</v>
      </c>
      <c r="N6485" s="6" t="str">
        <f>VLOOKUP(B6485,Master!$A$2:$C$11,3,FALSE)</f>
        <v>Thai</v>
      </c>
      <c r="O6485" s="6" t="str">
        <f>VLOOKUP(B6485,Master!$A$2:$C$11,2,FALSE)</f>
        <v>Asia</v>
      </c>
      <c r="Q6485" s="39" t="str">
        <f>VLOOKUP(D6485,GL_Master!$A$1:$D$80,2,FALSE)</f>
        <v>BS</v>
      </c>
      <c r="R6485" s="39" t="str">
        <f>VLOOKUP(D6485,GL_Master!$A$1:$D$80,3,FALSE)</f>
        <v>Provisions</v>
      </c>
      <c r="S6485" s="39" t="str">
        <f>VLOOKUP(D6485,GL_Master!$A$1:$D$80,4,FALSE)</f>
        <v>Expenses payables</v>
      </c>
    </row>
    <row r="6486" spans="1:19" x14ac:dyDescent="0.25">
      <c r="A6486" s="39" t="s">
        <v>262</v>
      </c>
      <c r="B6486" s="39" t="s">
        <v>43</v>
      </c>
      <c r="C6486" s="7">
        <v>44228</v>
      </c>
      <c r="D6486" s="39" t="s">
        <v>18</v>
      </c>
      <c r="E6486" s="39">
        <v>-25882</v>
      </c>
      <c r="F6486" s="82">
        <f t="shared" si="303"/>
        <v>-25.882000000000001</v>
      </c>
      <c r="G6486" s="39">
        <f>VLOOKUP(N6486,Currecny_M!$A$1:$P$10,2,FALSE)</f>
        <v>2.35</v>
      </c>
      <c r="H6486" s="39">
        <f>MATCH(C6486,Currecny_M!$A$1:$P$1,0)</f>
        <v>12</v>
      </c>
      <c r="I6486" s="39">
        <f>VLOOKUP(N6486,Currecny_M!$A$1:$P$10,MATCH(Database!C6486,Currecny_M!$A$1:$P$1,0),FALSE)</f>
        <v>2.57</v>
      </c>
      <c r="J6486" s="82">
        <f t="shared" si="304"/>
        <v>-66.516739999999999</v>
      </c>
      <c r="K6486" s="39">
        <f>VLOOKUP('Cover page'!$B$6,Currecny_M!$A$1:$P$10,MATCH(Database!C6486,Currecny_M!$A$1:$P$1,0),FALSE)</f>
        <v>1</v>
      </c>
      <c r="L6486" s="82">
        <f t="shared" si="305"/>
        <v>-66.516739999999999</v>
      </c>
      <c r="M6486" s="82">
        <f>((E6486/$F$1)*VLOOKUP(N6486,Currecny_M!$A$1:$P$10,MATCH(Database!C6486,Currecny_M!$A$1:$P$1,0),FALSE))/VLOOKUP('Cover page'!$B$6,Currecny_M!$A$1:$P$10,MATCH(Database!C6486,Currecny_M!$A$1:$P$1,0),FALSE)</f>
        <v>-66.516739999999999</v>
      </c>
      <c r="N6486" s="6" t="str">
        <f>VLOOKUP(B6486,Master!$A$2:$C$11,3,FALSE)</f>
        <v>Thai</v>
      </c>
      <c r="O6486" s="6" t="str">
        <f>VLOOKUP(B6486,Master!$A$2:$C$11,2,FALSE)</f>
        <v>Asia</v>
      </c>
      <c r="Q6486" s="39" t="str">
        <f>VLOOKUP(D6486,GL_Master!$A$1:$D$80,2,FALSE)</f>
        <v>BS</v>
      </c>
      <c r="R6486" s="39" t="str">
        <f>VLOOKUP(D6486,GL_Master!$A$1:$D$80,3,FALSE)</f>
        <v>Other current liabilities</v>
      </c>
      <c r="S6486" s="39" t="str">
        <f>VLOOKUP(D6486,GL_Master!$A$1:$D$80,4,FALSE)</f>
        <v>Employee related liabilities</v>
      </c>
    </row>
    <row r="6487" spans="1:19" x14ac:dyDescent="0.25">
      <c r="A6487" s="39" t="s">
        <v>262</v>
      </c>
      <c r="B6487" s="39" t="s">
        <v>43</v>
      </c>
      <c r="C6487" s="7">
        <v>44228</v>
      </c>
      <c r="D6487" s="39" t="s">
        <v>55</v>
      </c>
      <c r="E6487" s="39">
        <v>-3094</v>
      </c>
      <c r="F6487" s="82">
        <f t="shared" si="303"/>
        <v>-3.0939999999999999</v>
      </c>
      <c r="G6487" s="39">
        <f>VLOOKUP(N6487,Currecny_M!$A$1:$P$10,2,FALSE)</f>
        <v>2.35</v>
      </c>
      <c r="H6487" s="39">
        <f>MATCH(C6487,Currecny_M!$A$1:$P$1,0)</f>
        <v>12</v>
      </c>
      <c r="I6487" s="39">
        <f>VLOOKUP(N6487,Currecny_M!$A$1:$P$10,MATCH(Database!C6487,Currecny_M!$A$1:$P$1,0),FALSE)</f>
        <v>2.57</v>
      </c>
      <c r="J6487" s="82">
        <f t="shared" si="304"/>
        <v>-7.951579999999999</v>
      </c>
      <c r="K6487" s="39">
        <f>VLOOKUP('Cover page'!$B$6,Currecny_M!$A$1:$P$10,MATCH(Database!C6487,Currecny_M!$A$1:$P$1,0),FALSE)</f>
        <v>1</v>
      </c>
      <c r="L6487" s="82">
        <f t="shared" si="305"/>
        <v>-7.951579999999999</v>
      </c>
      <c r="M6487" s="82">
        <f>((E6487/$F$1)*VLOOKUP(N6487,Currecny_M!$A$1:$P$10,MATCH(Database!C6487,Currecny_M!$A$1:$P$1,0),FALSE))/VLOOKUP('Cover page'!$B$6,Currecny_M!$A$1:$P$10,MATCH(Database!C6487,Currecny_M!$A$1:$P$1,0),FALSE)</f>
        <v>-7.951579999999999</v>
      </c>
      <c r="N6487" s="6" t="str">
        <f>VLOOKUP(B6487,Master!$A$2:$C$11,3,FALSE)</f>
        <v>Thai</v>
      </c>
      <c r="O6487" s="6" t="str">
        <f>VLOOKUP(B6487,Master!$A$2:$C$11,2,FALSE)</f>
        <v>Asia</v>
      </c>
      <c r="Q6487" s="39" t="str">
        <f>VLOOKUP(D6487,GL_Master!$A$1:$D$80,2,FALSE)</f>
        <v>BS</v>
      </c>
      <c r="R6487" s="39" t="str">
        <f>VLOOKUP(D6487,GL_Master!$A$1:$D$80,3,FALSE)</f>
        <v>Other current liabilities</v>
      </c>
      <c r="S6487" s="39" t="str">
        <f>VLOOKUP(D6487,GL_Master!$A$1:$D$80,4,FALSE)</f>
        <v>Security deposit received</v>
      </c>
    </row>
    <row r="6488" spans="1:19" x14ac:dyDescent="0.25">
      <c r="A6488" s="39" t="s">
        <v>262</v>
      </c>
      <c r="B6488" s="39" t="s">
        <v>43</v>
      </c>
      <c r="C6488" s="7">
        <v>44228</v>
      </c>
      <c r="D6488" s="39" t="s">
        <v>56</v>
      </c>
      <c r="E6488" s="39">
        <v>-835</v>
      </c>
      <c r="F6488" s="82">
        <f t="shared" si="303"/>
        <v>-0.83499999999999996</v>
      </c>
      <c r="G6488" s="39">
        <f>VLOOKUP(N6488,Currecny_M!$A$1:$P$10,2,FALSE)</f>
        <v>2.35</v>
      </c>
      <c r="H6488" s="39">
        <f>MATCH(C6488,Currecny_M!$A$1:$P$1,0)</f>
        <v>12</v>
      </c>
      <c r="I6488" s="39">
        <f>VLOOKUP(N6488,Currecny_M!$A$1:$P$10,MATCH(Database!C6488,Currecny_M!$A$1:$P$1,0),FALSE)</f>
        <v>2.57</v>
      </c>
      <c r="J6488" s="82">
        <f t="shared" si="304"/>
        <v>-2.1459499999999996</v>
      </c>
      <c r="K6488" s="39">
        <f>VLOOKUP('Cover page'!$B$6,Currecny_M!$A$1:$P$10,MATCH(Database!C6488,Currecny_M!$A$1:$P$1,0),FALSE)</f>
        <v>1</v>
      </c>
      <c r="L6488" s="82">
        <f t="shared" si="305"/>
        <v>-2.1459499999999996</v>
      </c>
      <c r="M6488" s="82">
        <f>((E6488/$F$1)*VLOOKUP(N6488,Currecny_M!$A$1:$P$10,MATCH(Database!C6488,Currecny_M!$A$1:$P$1,0),FALSE))/VLOOKUP('Cover page'!$B$6,Currecny_M!$A$1:$P$10,MATCH(Database!C6488,Currecny_M!$A$1:$P$1,0),FALSE)</f>
        <v>-2.1459499999999996</v>
      </c>
      <c r="N6488" s="6" t="str">
        <f>VLOOKUP(B6488,Master!$A$2:$C$11,3,FALSE)</f>
        <v>Thai</v>
      </c>
      <c r="O6488" s="6" t="str">
        <f>VLOOKUP(B6488,Master!$A$2:$C$11,2,FALSE)</f>
        <v>Asia</v>
      </c>
      <c r="Q6488" s="39" t="str">
        <f>VLOOKUP(D6488,GL_Master!$A$1:$D$80,2,FALSE)</f>
        <v>BS</v>
      </c>
      <c r="R6488" s="39" t="str">
        <f>VLOOKUP(D6488,GL_Master!$A$1:$D$80,3,FALSE)</f>
        <v>Other Tax Payables</v>
      </c>
      <c r="S6488" s="39" t="str">
        <f>VLOOKUP(D6488,GL_Master!$A$1:$D$80,4,FALSE)</f>
        <v>Tax deducted at source payable</v>
      </c>
    </row>
    <row r="6489" spans="1:19" x14ac:dyDescent="0.25">
      <c r="A6489" s="39" t="s">
        <v>262</v>
      </c>
      <c r="B6489" s="39" t="s">
        <v>43</v>
      </c>
      <c r="C6489" s="7">
        <v>44228</v>
      </c>
      <c r="D6489" s="39" t="s">
        <v>57</v>
      </c>
      <c r="E6489" s="39">
        <v>-7583</v>
      </c>
      <c r="F6489" s="82">
        <f t="shared" si="303"/>
        <v>-7.5830000000000002</v>
      </c>
      <c r="G6489" s="39">
        <f>VLOOKUP(N6489,Currecny_M!$A$1:$P$10,2,FALSE)</f>
        <v>2.35</v>
      </c>
      <c r="H6489" s="39">
        <f>MATCH(C6489,Currecny_M!$A$1:$P$1,0)</f>
        <v>12</v>
      </c>
      <c r="I6489" s="39">
        <f>VLOOKUP(N6489,Currecny_M!$A$1:$P$10,MATCH(Database!C6489,Currecny_M!$A$1:$P$1,0),FALSE)</f>
        <v>2.57</v>
      </c>
      <c r="J6489" s="82">
        <f t="shared" si="304"/>
        <v>-19.488309999999998</v>
      </c>
      <c r="K6489" s="39">
        <f>VLOOKUP('Cover page'!$B$6,Currecny_M!$A$1:$P$10,MATCH(Database!C6489,Currecny_M!$A$1:$P$1,0),FALSE)</f>
        <v>1</v>
      </c>
      <c r="L6489" s="82">
        <f t="shared" si="305"/>
        <v>-19.488309999999998</v>
      </c>
      <c r="M6489" s="82">
        <f>((E6489/$F$1)*VLOOKUP(N6489,Currecny_M!$A$1:$P$10,MATCH(Database!C6489,Currecny_M!$A$1:$P$1,0),FALSE))/VLOOKUP('Cover page'!$B$6,Currecny_M!$A$1:$P$10,MATCH(Database!C6489,Currecny_M!$A$1:$P$1,0),FALSE)</f>
        <v>-19.488309999999998</v>
      </c>
      <c r="N6489" s="6" t="str">
        <f>VLOOKUP(B6489,Master!$A$2:$C$11,3,FALSE)</f>
        <v>Thai</v>
      </c>
      <c r="O6489" s="6" t="str">
        <f>VLOOKUP(B6489,Master!$A$2:$C$11,2,FALSE)</f>
        <v>Asia</v>
      </c>
      <c r="Q6489" s="39" t="str">
        <f>VLOOKUP(D6489,GL_Master!$A$1:$D$80,2,FALSE)</f>
        <v>BS</v>
      </c>
      <c r="R6489" s="39" t="str">
        <f>VLOOKUP(D6489,GL_Master!$A$1:$D$80,3,FALSE)</f>
        <v>Other Tax Payables</v>
      </c>
      <c r="S6489" s="39" t="str">
        <f>VLOOKUP(D6489,GL_Master!$A$1:$D$80,4,FALSE)</f>
        <v>Tax deducted at source payable</v>
      </c>
    </row>
    <row r="6490" spans="1:19" x14ac:dyDescent="0.25">
      <c r="A6490" s="39" t="s">
        <v>262</v>
      </c>
      <c r="B6490" s="39" t="s">
        <v>43</v>
      </c>
      <c r="C6490" s="7">
        <v>44228</v>
      </c>
      <c r="D6490" s="39" t="s">
        <v>58</v>
      </c>
      <c r="E6490" s="39">
        <v>-53127</v>
      </c>
      <c r="F6490" s="82">
        <f t="shared" si="303"/>
        <v>-53.127000000000002</v>
      </c>
      <c r="G6490" s="39">
        <f>VLOOKUP(N6490,Currecny_M!$A$1:$P$10,2,FALSE)</f>
        <v>2.35</v>
      </c>
      <c r="H6490" s="39">
        <f>MATCH(C6490,Currecny_M!$A$1:$P$1,0)</f>
        <v>12</v>
      </c>
      <c r="I6490" s="39">
        <f>VLOOKUP(N6490,Currecny_M!$A$1:$P$10,MATCH(Database!C6490,Currecny_M!$A$1:$P$1,0),FALSE)</f>
        <v>2.57</v>
      </c>
      <c r="J6490" s="82">
        <f t="shared" si="304"/>
        <v>-136.53639000000001</v>
      </c>
      <c r="K6490" s="39">
        <f>VLOOKUP('Cover page'!$B$6,Currecny_M!$A$1:$P$10,MATCH(Database!C6490,Currecny_M!$A$1:$P$1,0),FALSE)</f>
        <v>1</v>
      </c>
      <c r="L6490" s="82">
        <f t="shared" si="305"/>
        <v>-136.53639000000001</v>
      </c>
      <c r="M6490" s="82">
        <f>((E6490/$F$1)*VLOOKUP(N6490,Currecny_M!$A$1:$P$10,MATCH(Database!C6490,Currecny_M!$A$1:$P$1,0),FALSE))/VLOOKUP('Cover page'!$B$6,Currecny_M!$A$1:$P$10,MATCH(Database!C6490,Currecny_M!$A$1:$P$1,0),FALSE)</f>
        <v>-136.53639000000001</v>
      </c>
      <c r="N6490" s="6" t="str">
        <f>VLOOKUP(B6490,Master!$A$2:$C$11,3,FALSE)</f>
        <v>Thai</v>
      </c>
      <c r="O6490" s="6" t="str">
        <f>VLOOKUP(B6490,Master!$A$2:$C$11,2,FALSE)</f>
        <v>Asia</v>
      </c>
      <c r="Q6490" s="39" t="str">
        <f>VLOOKUP(D6490,GL_Master!$A$1:$D$80,2,FALSE)</f>
        <v>BS</v>
      </c>
      <c r="R6490" s="39" t="str">
        <f>VLOOKUP(D6490,GL_Master!$A$1:$D$80,3,FALSE)</f>
        <v>Long-term provisions</v>
      </c>
      <c r="S6490" s="39" t="str">
        <f>VLOOKUP(D6490,GL_Master!$A$1:$D$80,4,FALSE)</f>
        <v>Provision for gratuity</v>
      </c>
    </row>
    <row r="6491" spans="1:19" x14ac:dyDescent="0.25">
      <c r="A6491" s="39" t="s">
        <v>262</v>
      </c>
      <c r="B6491" s="39" t="s">
        <v>43</v>
      </c>
      <c r="C6491" s="7">
        <v>44228</v>
      </c>
      <c r="D6491" s="39" t="s">
        <v>59</v>
      </c>
      <c r="E6491" s="39">
        <v>-22657</v>
      </c>
      <c r="F6491" s="82">
        <f t="shared" si="303"/>
        <v>-22.657</v>
      </c>
      <c r="G6491" s="39">
        <f>VLOOKUP(N6491,Currecny_M!$A$1:$P$10,2,FALSE)</f>
        <v>2.35</v>
      </c>
      <c r="H6491" s="39">
        <f>MATCH(C6491,Currecny_M!$A$1:$P$1,0)</f>
        <v>12</v>
      </c>
      <c r="I6491" s="39">
        <f>VLOOKUP(N6491,Currecny_M!$A$1:$P$10,MATCH(Database!C6491,Currecny_M!$A$1:$P$1,0),FALSE)</f>
        <v>2.57</v>
      </c>
      <c r="J6491" s="82">
        <f t="shared" si="304"/>
        <v>-58.228489999999994</v>
      </c>
      <c r="K6491" s="39">
        <f>VLOOKUP('Cover page'!$B$6,Currecny_M!$A$1:$P$10,MATCH(Database!C6491,Currecny_M!$A$1:$P$1,0),FALSE)</f>
        <v>1</v>
      </c>
      <c r="L6491" s="82">
        <f t="shared" si="305"/>
        <v>-58.228489999999994</v>
      </c>
      <c r="M6491" s="82">
        <f>((E6491/$F$1)*VLOOKUP(N6491,Currecny_M!$A$1:$P$10,MATCH(Database!C6491,Currecny_M!$A$1:$P$1,0),FALSE))/VLOOKUP('Cover page'!$B$6,Currecny_M!$A$1:$P$10,MATCH(Database!C6491,Currecny_M!$A$1:$P$1,0),FALSE)</f>
        <v>-58.228489999999994</v>
      </c>
      <c r="N6491" s="6" t="str">
        <f>VLOOKUP(B6491,Master!$A$2:$C$11,3,FALSE)</f>
        <v>Thai</v>
      </c>
      <c r="O6491" s="6" t="str">
        <f>VLOOKUP(B6491,Master!$A$2:$C$11,2,FALSE)</f>
        <v>Asia</v>
      </c>
      <c r="Q6491" s="39" t="str">
        <f>VLOOKUP(D6491,GL_Master!$A$1:$D$80,2,FALSE)</f>
        <v>BS</v>
      </c>
      <c r="R6491" s="39" t="str">
        <f>VLOOKUP(D6491,GL_Master!$A$1:$D$80,3,FALSE)</f>
        <v>Long-term provisions</v>
      </c>
      <c r="S6491" s="39" t="str">
        <f>VLOOKUP(D6491,GL_Master!$A$1:$D$80,4,FALSE)</f>
        <v>Provision for leave encashment</v>
      </c>
    </row>
    <row r="6492" spans="1:19" x14ac:dyDescent="0.25">
      <c r="A6492" s="39" t="s">
        <v>262</v>
      </c>
      <c r="B6492" s="39" t="s">
        <v>43</v>
      </c>
      <c r="C6492" s="7">
        <v>44228</v>
      </c>
      <c r="D6492" s="39" t="s">
        <v>60</v>
      </c>
      <c r="E6492" s="39">
        <v>-6495</v>
      </c>
      <c r="F6492" s="82">
        <f t="shared" si="303"/>
        <v>-6.4950000000000001</v>
      </c>
      <c r="G6492" s="39">
        <f>VLOOKUP(N6492,Currecny_M!$A$1:$P$10,2,FALSE)</f>
        <v>2.35</v>
      </c>
      <c r="H6492" s="39">
        <f>MATCH(C6492,Currecny_M!$A$1:$P$1,0)</f>
        <v>12</v>
      </c>
      <c r="I6492" s="39">
        <f>VLOOKUP(N6492,Currecny_M!$A$1:$P$10,MATCH(Database!C6492,Currecny_M!$A$1:$P$1,0),FALSE)</f>
        <v>2.57</v>
      </c>
      <c r="J6492" s="82">
        <f t="shared" si="304"/>
        <v>-16.692149999999998</v>
      </c>
      <c r="K6492" s="39">
        <f>VLOOKUP('Cover page'!$B$6,Currecny_M!$A$1:$P$10,MATCH(Database!C6492,Currecny_M!$A$1:$P$1,0),FALSE)</f>
        <v>1</v>
      </c>
      <c r="L6492" s="82">
        <f t="shared" si="305"/>
        <v>-16.692149999999998</v>
      </c>
      <c r="M6492" s="82">
        <f>((E6492/$F$1)*VLOOKUP(N6492,Currecny_M!$A$1:$P$10,MATCH(Database!C6492,Currecny_M!$A$1:$P$1,0),FALSE))/VLOOKUP('Cover page'!$B$6,Currecny_M!$A$1:$P$10,MATCH(Database!C6492,Currecny_M!$A$1:$P$1,0),FALSE)</f>
        <v>-16.692149999999998</v>
      </c>
      <c r="N6492" s="6" t="str">
        <f>VLOOKUP(B6492,Master!$A$2:$C$11,3,FALSE)</f>
        <v>Thai</v>
      </c>
      <c r="O6492" s="6" t="str">
        <f>VLOOKUP(B6492,Master!$A$2:$C$11,2,FALSE)</f>
        <v>Asia</v>
      </c>
      <c r="Q6492" s="39" t="str">
        <f>VLOOKUP(D6492,GL_Master!$A$1:$D$80,2,FALSE)</f>
        <v>BS</v>
      </c>
      <c r="R6492" s="39" t="str">
        <f>VLOOKUP(D6492,GL_Master!$A$1:$D$80,3,FALSE)</f>
        <v>Trade Payables</v>
      </c>
      <c r="S6492" s="39" t="str">
        <f>VLOOKUP(D6492,GL_Master!$A$1:$D$80,4,FALSE)</f>
        <v>Trade payable</v>
      </c>
    </row>
    <row r="6493" spans="1:19" x14ac:dyDescent="0.25">
      <c r="A6493" s="39" t="s">
        <v>262</v>
      </c>
      <c r="B6493" s="39" t="s">
        <v>43</v>
      </c>
      <c r="C6493" s="7">
        <v>44228</v>
      </c>
      <c r="D6493" s="39" t="s">
        <v>61</v>
      </c>
      <c r="E6493" s="39">
        <v>-67557</v>
      </c>
      <c r="F6493" s="82">
        <f t="shared" si="303"/>
        <v>-67.557000000000002</v>
      </c>
      <c r="G6493" s="39">
        <f>VLOOKUP(N6493,Currecny_M!$A$1:$P$10,2,FALSE)</f>
        <v>2.35</v>
      </c>
      <c r="H6493" s="39">
        <f>MATCH(C6493,Currecny_M!$A$1:$P$1,0)</f>
        <v>12</v>
      </c>
      <c r="I6493" s="39">
        <f>VLOOKUP(N6493,Currecny_M!$A$1:$P$10,MATCH(Database!C6493,Currecny_M!$A$1:$P$1,0),FALSE)</f>
        <v>2.57</v>
      </c>
      <c r="J6493" s="82">
        <f t="shared" si="304"/>
        <v>-173.62148999999999</v>
      </c>
      <c r="K6493" s="39">
        <f>VLOOKUP('Cover page'!$B$6,Currecny_M!$A$1:$P$10,MATCH(Database!C6493,Currecny_M!$A$1:$P$1,0),FALSE)</f>
        <v>1</v>
      </c>
      <c r="L6493" s="82">
        <f t="shared" si="305"/>
        <v>-173.62148999999999</v>
      </c>
      <c r="M6493" s="82">
        <f>((E6493/$F$1)*VLOOKUP(N6493,Currecny_M!$A$1:$P$10,MATCH(Database!C6493,Currecny_M!$A$1:$P$1,0),FALSE))/VLOOKUP('Cover page'!$B$6,Currecny_M!$A$1:$P$10,MATCH(Database!C6493,Currecny_M!$A$1:$P$1,0),FALSE)</f>
        <v>-173.62148999999999</v>
      </c>
      <c r="N6493" s="6" t="str">
        <f>VLOOKUP(B6493,Master!$A$2:$C$11,3,FALSE)</f>
        <v>Thai</v>
      </c>
      <c r="O6493" s="6" t="str">
        <f>VLOOKUP(B6493,Master!$A$2:$C$11,2,FALSE)</f>
        <v>Asia</v>
      </c>
      <c r="Q6493" s="39" t="str">
        <f>VLOOKUP(D6493,GL_Master!$A$1:$D$80,2,FALSE)</f>
        <v>BS</v>
      </c>
      <c r="R6493" s="39" t="str">
        <f>VLOOKUP(D6493,GL_Master!$A$1:$D$80,3,FALSE)</f>
        <v>Provisions</v>
      </c>
      <c r="S6493" s="39" t="str">
        <f>VLOOKUP(D6493,GL_Master!$A$1:$D$80,4,FALSE)</f>
        <v>Provision for doubtful assets</v>
      </c>
    </row>
    <row r="6494" spans="1:19" x14ac:dyDescent="0.25">
      <c r="A6494" s="39" t="s">
        <v>262</v>
      </c>
      <c r="B6494" s="39" t="s">
        <v>43</v>
      </c>
      <c r="C6494" s="7">
        <v>44228</v>
      </c>
      <c r="D6494" s="39" t="s">
        <v>62</v>
      </c>
      <c r="E6494" s="39">
        <v>-2459</v>
      </c>
      <c r="F6494" s="82">
        <f t="shared" si="303"/>
        <v>-2.4590000000000001</v>
      </c>
      <c r="G6494" s="39">
        <f>VLOOKUP(N6494,Currecny_M!$A$1:$P$10,2,FALSE)</f>
        <v>2.35</v>
      </c>
      <c r="H6494" s="39">
        <f>MATCH(C6494,Currecny_M!$A$1:$P$1,0)</f>
        <v>12</v>
      </c>
      <c r="I6494" s="39">
        <f>VLOOKUP(N6494,Currecny_M!$A$1:$P$10,MATCH(Database!C6494,Currecny_M!$A$1:$P$1,0),FALSE)</f>
        <v>2.57</v>
      </c>
      <c r="J6494" s="82">
        <f t="shared" si="304"/>
        <v>-6.3196300000000001</v>
      </c>
      <c r="K6494" s="39">
        <f>VLOOKUP('Cover page'!$B$6,Currecny_M!$A$1:$P$10,MATCH(Database!C6494,Currecny_M!$A$1:$P$1,0),FALSE)</f>
        <v>1</v>
      </c>
      <c r="L6494" s="82">
        <f t="shared" si="305"/>
        <v>-6.3196300000000001</v>
      </c>
      <c r="M6494" s="82">
        <f>((E6494/$F$1)*VLOOKUP(N6494,Currecny_M!$A$1:$P$10,MATCH(Database!C6494,Currecny_M!$A$1:$P$1,0),FALSE))/VLOOKUP('Cover page'!$B$6,Currecny_M!$A$1:$P$10,MATCH(Database!C6494,Currecny_M!$A$1:$P$1,0),FALSE)</f>
        <v>-6.3196300000000001</v>
      </c>
      <c r="N6494" s="6" t="str">
        <f>VLOOKUP(B6494,Master!$A$2:$C$11,3,FALSE)</f>
        <v>Thai</v>
      </c>
      <c r="O6494" s="6" t="str">
        <f>VLOOKUP(B6494,Master!$A$2:$C$11,2,FALSE)</f>
        <v>Asia</v>
      </c>
      <c r="Q6494" s="39" t="str">
        <f>VLOOKUP(D6494,GL_Master!$A$1:$D$80,2,FALSE)</f>
        <v>BS</v>
      </c>
      <c r="R6494" s="39" t="str">
        <f>VLOOKUP(D6494,GL_Master!$A$1:$D$80,3,FALSE)</f>
        <v>Provisions</v>
      </c>
      <c r="S6494" s="39" t="str">
        <f>VLOOKUP(D6494,GL_Master!$A$1:$D$80,4,FALSE)</f>
        <v>Provision for Insurance</v>
      </c>
    </row>
    <row r="6495" spans="1:19" x14ac:dyDescent="0.25">
      <c r="A6495" s="39" t="s">
        <v>262</v>
      </c>
      <c r="B6495" s="39" t="s">
        <v>43</v>
      </c>
      <c r="C6495" s="7">
        <v>44228</v>
      </c>
      <c r="D6495" s="39" t="s">
        <v>63</v>
      </c>
      <c r="E6495" s="39">
        <v>5576</v>
      </c>
      <c r="F6495" s="82">
        <f t="shared" si="303"/>
        <v>5.5759999999999996</v>
      </c>
      <c r="G6495" s="39">
        <f>VLOOKUP(N6495,Currecny_M!$A$1:$P$10,2,FALSE)</f>
        <v>2.35</v>
      </c>
      <c r="H6495" s="39">
        <f>MATCH(C6495,Currecny_M!$A$1:$P$1,0)</f>
        <v>12</v>
      </c>
      <c r="I6495" s="39">
        <f>VLOOKUP(N6495,Currecny_M!$A$1:$P$10,MATCH(Database!C6495,Currecny_M!$A$1:$P$1,0),FALSE)</f>
        <v>2.57</v>
      </c>
      <c r="J6495" s="82">
        <f t="shared" si="304"/>
        <v>14.330319999999999</v>
      </c>
      <c r="K6495" s="39">
        <f>VLOOKUP('Cover page'!$B$6,Currecny_M!$A$1:$P$10,MATCH(Database!C6495,Currecny_M!$A$1:$P$1,0),FALSE)</f>
        <v>1</v>
      </c>
      <c r="L6495" s="82">
        <f t="shared" si="305"/>
        <v>14.330319999999999</v>
      </c>
      <c r="M6495" s="82">
        <f>((E6495/$F$1)*VLOOKUP(N6495,Currecny_M!$A$1:$P$10,MATCH(Database!C6495,Currecny_M!$A$1:$P$1,0),FALSE))/VLOOKUP('Cover page'!$B$6,Currecny_M!$A$1:$P$10,MATCH(Database!C6495,Currecny_M!$A$1:$P$1,0),FALSE)</f>
        <v>14.330319999999999</v>
      </c>
      <c r="N6495" s="6" t="str">
        <f>VLOOKUP(B6495,Master!$A$2:$C$11,3,FALSE)</f>
        <v>Thai</v>
      </c>
      <c r="O6495" s="6" t="str">
        <f>VLOOKUP(B6495,Master!$A$2:$C$11,2,FALSE)</f>
        <v>Asia</v>
      </c>
      <c r="Q6495" s="39" t="str">
        <f>VLOOKUP(D6495,GL_Master!$A$1:$D$80,2,FALSE)</f>
        <v>BS</v>
      </c>
      <c r="R6495" s="39" t="str">
        <f>VLOOKUP(D6495,GL_Master!$A$1:$D$80,3,FALSE)</f>
        <v>Gross Block</v>
      </c>
      <c r="S6495" s="39" t="str">
        <f>VLOOKUP(D6495,GL_Master!$A$1:$D$80,4,FALSE)</f>
        <v>Tangible Fixed assets</v>
      </c>
    </row>
    <row r="6496" spans="1:19" x14ac:dyDescent="0.25">
      <c r="A6496" s="39" t="s">
        <v>262</v>
      </c>
      <c r="B6496" s="39" t="s">
        <v>43</v>
      </c>
      <c r="C6496" s="7">
        <v>44228</v>
      </c>
      <c r="D6496" s="39" t="s">
        <v>64</v>
      </c>
      <c r="E6496" s="39">
        <v>337864</v>
      </c>
      <c r="F6496" s="82">
        <f t="shared" si="303"/>
        <v>337.86399999999998</v>
      </c>
      <c r="G6496" s="39">
        <f>VLOOKUP(N6496,Currecny_M!$A$1:$P$10,2,FALSE)</f>
        <v>2.35</v>
      </c>
      <c r="H6496" s="39">
        <f>MATCH(C6496,Currecny_M!$A$1:$P$1,0)</f>
        <v>12</v>
      </c>
      <c r="I6496" s="39">
        <f>VLOOKUP(N6496,Currecny_M!$A$1:$P$10,MATCH(Database!C6496,Currecny_M!$A$1:$P$1,0),FALSE)</f>
        <v>2.57</v>
      </c>
      <c r="J6496" s="82">
        <f t="shared" si="304"/>
        <v>868.31047999999987</v>
      </c>
      <c r="K6496" s="39">
        <f>VLOOKUP('Cover page'!$B$6,Currecny_M!$A$1:$P$10,MATCH(Database!C6496,Currecny_M!$A$1:$P$1,0),FALSE)</f>
        <v>1</v>
      </c>
      <c r="L6496" s="82">
        <f t="shared" si="305"/>
        <v>868.31047999999987</v>
      </c>
      <c r="M6496" s="82">
        <f>((E6496/$F$1)*VLOOKUP(N6496,Currecny_M!$A$1:$P$10,MATCH(Database!C6496,Currecny_M!$A$1:$P$1,0),FALSE))/VLOOKUP('Cover page'!$B$6,Currecny_M!$A$1:$P$10,MATCH(Database!C6496,Currecny_M!$A$1:$P$1,0),FALSE)</f>
        <v>868.31047999999987</v>
      </c>
      <c r="N6496" s="6" t="str">
        <f>VLOOKUP(B6496,Master!$A$2:$C$11,3,FALSE)</f>
        <v>Thai</v>
      </c>
      <c r="O6496" s="6" t="str">
        <f>VLOOKUP(B6496,Master!$A$2:$C$11,2,FALSE)</f>
        <v>Asia</v>
      </c>
      <c r="Q6496" s="39" t="str">
        <f>VLOOKUP(D6496,GL_Master!$A$1:$D$80,2,FALSE)</f>
        <v>BS</v>
      </c>
      <c r="R6496" s="39" t="str">
        <f>VLOOKUP(D6496,GL_Master!$A$1:$D$80,3,FALSE)</f>
        <v>Gross Block</v>
      </c>
      <c r="S6496" s="39" t="str">
        <f>VLOOKUP(D6496,GL_Master!$A$1:$D$80,4,FALSE)</f>
        <v>Tangible Fixed assets</v>
      </c>
    </row>
    <row r="6497" spans="1:19" x14ac:dyDescent="0.25">
      <c r="A6497" s="39" t="s">
        <v>262</v>
      </c>
      <c r="B6497" s="39" t="s">
        <v>43</v>
      </c>
      <c r="C6497" s="7">
        <v>44228</v>
      </c>
      <c r="D6497" s="39" t="s">
        <v>65</v>
      </c>
      <c r="E6497" s="39">
        <v>-213166</v>
      </c>
      <c r="F6497" s="82">
        <f t="shared" si="303"/>
        <v>-213.166</v>
      </c>
      <c r="G6497" s="39">
        <f>VLOOKUP(N6497,Currecny_M!$A$1:$P$10,2,FALSE)</f>
        <v>2.35</v>
      </c>
      <c r="H6497" s="39">
        <f>MATCH(C6497,Currecny_M!$A$1:$P$1,0)</f>
        <v>12</v>
      </c>
      <c r="I6497" s="39">
        <f>VLOOKUP(N6497,Currecny_M!$A$1:$P$10,MATCH(Database!C6497,Currecny_M!$A$1:$P$1,0),FALSE)</f>
        <v>2.57</v>
      </c>
      <c r="J6497" s="82">
        <f t="shared" si="304"/>
        <v>-547.83661999999993</v>
      </c>
      <c r="K6497" s="39">
        <f>VLOOKUP('Cover page'!$B$6,Currecny_M!$A$1:$P$10,MATCH(Database!C6497,Currecny_M!$A$1:$P$1,0),FALSE)</f>
        <v>1</v>
      </c>
      <c r="L6497" s="82">
        <f t="shared" si="305"/>
        <v>-547.83661999999993</v>
      </c>
      <c r="M6497" s="82">
        <f>((E6497/$F$1)*VLOOKUP(N6497,Currecny_M!$A$1:$P$10,MATCH(Database!C6497,Currecny_M!$A$1:$P$1,0),FALSE))/VLOOKUP('Cover page'!$B$6,Currecny_M!$A$1:$P$10,MATCH(Database!C6497,Currecny_M!$A$1:$P$1,0),FALSE)</f>
        <v>-547.83661999999993</v>
      </c>
      <c r="N6497" s="6" t="str">
        <f>VLOOKUP(B6497,Master!$A$2:$C$11,3,FALSE)</f>
        <v>Thai</v>
      </c>
      <c r="O6497" s="6" t="str">
        <f>VLOOKUP(B6497,Master!$A$2:$C$11,2,FALSE)</f>
        <v>Asia</v>
      </c>
      <c r="Q6497" s="39" t="str">
        <f>VLOOKUP(D6497,GL_Master!$A$1:$D$80,2,FALSE)</f>
        <v>BS</v>
      </c>
      <c r="R6497" s="39" t="str">
        <f>VLOOKUP(D6497,GL_Master!$A$1:$D$80,3,FALSE)</f>
        <v>Accumulated Depreciation</v>
      </c>
      <c r="S6497" s="39" t="str">
        <f>VLOOKUP(D6497,GL_Master!$A$1:$D$80,4,FALSE)</f>
        <v>Accumulated Depreciation</v>
      </c>
    </row>
    <row r="6498" spans="1:19" x14ac:dyDescent="0.25">
      <c r="A6498" s="39" t="s">
        <v>262</v>
      </c>
      <c r="B6498" s="39" t="s">
        <v>43</v>
      </c>
      <c r="C6498" s="7">
        <v>44228</v>
      </c>
      <c r="D6498" s="39" t="s">
        <v>66</v>
      </c>
      <c r="E6498" s="39">
        <v>167101</v>
      </c>
      <c r="F6498" s="82">
        <f t="shared" si="303"/>
        <v>167.101</v>
      </c>
      <c r="G6498" s="39">
        <f>VLOOKUP(N6498,Currecny_M!$A$1:$P$10,2,FALSE)</f>
        <v>2.35</v>
      </c>
      <c r="H6498" s="39">
        <f>MATCH(C6498,Currecny_M!$A$1:$P$1,0)</f>
        <v>12</v>
      </c>
      <c r="I6498" s="39">
        <f>VLOOKUP(N6498,Currecny_M!$A$1:$P$10,MATCH(Database!C6498,Currecny_M!$A$1:$P$1,0),FALSE)</f>
        <v>2.57</v>
      </c>
      <c r="J6498" s="82">
        <f t="shared" si="304"/>
        <v>429.44956999999999</v>
      </c>
      <c r="K6498" s="39">
        <f>VLOOKUP('Cover page'!$B$6,Currecny_M!$A$1:$P$10,MATCH(Database!C6498,Currecny_M!$A$1:$P$1,0),FALSE)</f>
        <v>1</v>
      </c>
      <c r="L6498" s="82">
        <f t="shared" si="305"/>
        <v>429.44956999999999</v>
      </c>
      <c r="M6498" s="82">
        <f>((E6498/$F$1)*VLOOKUP(N6498,Currecny_M!$A$1:$P$10,MATCH(Database!C6498,Currecny_M!$A$1:$P$1,0),FALSE))/VLOOKUP('Cover page'!$B$6,Currecny_M!$A$1:$P$10,MATCH(Database!C6498,Currecny_M!$A$1:$P$1,0),FALSE)</f>
        <v>429.44956999999999</v>
      </c>
      <c r="N6498" s="6" t="str">
        <f>VLOOKUP(B6498,Master!$A$2:$C$11,3,FALSE)</f>
        <v>Thai</v>
      </c>
      <c r="O6498" s="6" t="str">
        <f>VLOOKUP(B6498,Master!$A$2:$C$11,2,FALSE)</f>
        <v>Asia</v>
      </c>
      <c r="Q6498" s="39" t="str">
        <f>VLOOKUP(D6498,GL_Master!$A$1:$D$80,2,FALSE)</f>
        <v>BS</v>
      </c>
      <c r="R6498" s="39" t="str">
        <f>VLOOKUP(D6498,GL_Master!$A$1:$D$80,3,FALSE)</f>
        <v>Gross Block</v>
      </c>
      <c r="S6498" s="39" t="str">
        <f>VLOOKUP(D6498,GL_Master!$A$1:$D$80,4,FALSE)</f>
        <v>Tangible Fixed assets</v>
      </c>
    </row>
    <row r="6499" spans="1:19" x14ac:dyDescent="0.25">
      <c r="A6499" s="39" t="s">
        <v>262</v>
      </c>
      <c r="B6499" s="39" t="s">
        <v>43</v>
      </c>
      <c r="C6499" s="7">
        <v>44228</v>
      </c>
      <c r="D6499" s="39" t="s">
        <v>67</v>
      </c>
      <c r="E6499" s="39">
        <v>64141</v>
      </c>
      <c r="F6499" s="82">
        <f t="shared" si="303"/>
        <v>64.141000000000005</v>
      </c>
      <c r="G6499" s="39">
        <f>VLOOKUP(N6499,Currecny_M!$A$1:$P$10,2,FALSE)</f>
        <v>2.35</v>
      </c>
      <c r="H6499" s="39">
        <f>MATCH(C6499,Currecny_M!$A$1:$P$1,0)</f>
        <v>12</v>
      </c>
      <c r="I6499" s="39">
        <f>VLOOKUP(N6499,Currecny_M!$A$1:$P$10,MATCH(Database!C6499,Currecny_M!$A$1:$P$1,0),FALSE)</f>
        <v>2.57</v>
      </c>
      <c r="J6499" s="82">
        <f t="shared" si="304"/>
        <v>164.84237000000002</v>
      </c>
      <c r="K6499" s="39">
        <f>VLOOKUP('Cover page'!$B$6,Currecny_M!$A$1:$P$10,MATCH(Database!C6499,Currecny_M!$A$1:$P$1,0),FALSE)</f>
        <v>1</v>
      </c>
      <c r="L6499" s="82">
        <f t="shared" si="305"/>
        <v>164.84237000000002</v>
      </c>
      <c r="M6499" s="82">
        <f>((E6499/$F$1)*VLOOKUP(N6499,Currecny_M!$A$1:$P$10,MATCH(Database!C6499,Currecny_M!$A$1:$P$1,0),FALSE))/VLOOKUP('Cover page'!$B$6,Currecny_M!$A$1:$P$10,MATCH(Database!C6499,Currecny_M!$A$1:$P$1,0),FALSE)</f>
        <v>164.84237000000002</v>
      </c>
      <c r="N6499" s="6" t="str">
        <f>VLOOKUP(B6499,Master!$A$2:$C$11,3,FALSE)</f>
        <v>Thai</v>
      </c>
      <c r="O6499" s="6" t="str">
        <f>VLOOKUP(B6499,Master!$A$2:$C$11,2,FALSE)</f>
        <v>Asia</v>
      </c>
      <c r="Q6499" s="39" t="str">
        <f>VLOOKUP(D6499,GL_Master!$A$1:$D$80,2,FALSE)</f>
        <v>BS</v>
      </c>
      <c r="R6499" s="39" t="str">
        <f>VLOOKUP(D6499,GL_Master!$A$1:$D$80,3,FALSE)</f>
        <v>Gross Block</v>
      </c>
      <c r="S6499" s="39" t="str">
        <f>VLOOKUP(D6499,GL_Master!$A$1:$D$80,4,FALSE)</f>
        <v>Tangible Fixed assets</v>
      </c>
    </row>
    <row r="6500" spans="1:19" x14ac:dyDescent="0.25">
      <c r="A6500" s="39" t="s">
        <v>262</v>
      </c>
      <c r="B6500" s="39" t="s">
        <v>43</v>
      </c>
      <c r="C6500" s="7">
        <v>44228</v>
      </c>
      <c r="D6500" s="39" t="s">
        <v>68</v>
      </c>
      <c r="E6500" s="39">
        <v>-54965</v>
      </c>
      <c r="F6500" s="82">
        <f t="shared" si="303"/>
        <v>-54.965000000000003</v>
      </c>
      <c r="G6500" s="39">
        <f>VLOOKUP(N6500,Currecny_M!$A$1:$P$10,2,FALSE)</f>
        <v>2.35</v>
      </c>
      <c r="H6500" s="39">
        <f>MATCH(C6500,Currecny_M!$A$1:$P$1,0)</f>
        <v>12</v>
      </c>
      <c r="I6500" s="39">
        <f>VLOOKUP(N6500,Currecny_M!$A$1:$P$10,MATCH(Database!C6500,Currecny_M!$A$1:$P$1,0),FALSE)</f>
        <v>2.57</v>
      </c>
      <c r="J6500" s="82">
        <f t="shared" si="304"/>
        <v>-141.26005000000001</v>
      </c>
      <c r="K6500" s="39">
        <f>VLOOKUP('Cover page'!$B$6,Currecny_M!$A$1:$P$10,MATCH(Database!C6500,Currecny_M!$A$1:$P$1,0),FALSE)</f>
        <v>1</v>
      </c>
      <c r="L6500" s="82">
        <f t="shared" si="305"/>
        <v>-141.26005000000001</v>
      </c>
      <c r="M6500" s="82">
        <f>((E6500/$F$1)*VLOOKUP(N6500,Currecny_M!$A$1:$P$10,MATCH(Database!C6500,Currecny_M!$A$1:$P$1,0),FALSE))/VLOOKUP('Cover page'!$B$6,Currecny_M!$A$1:$P$10,MATCH(Database!C6500,Currecny_M!$A$1:$P$1,0),FALSE)</f>
        <v>-141.26005000000001</v>
      </c>
      <c r="N6500" s="6" t="str">
        <f>VLOOKUP(B6500,Master!$A$2:$C$11,3,FALSE)</f>
        <v>Thai</v>
      </c>
      <c r="O6500" s="6" t="str">
        <f>VLOOKUP(B6500,Master!$A$2:$C$11,2,FALSE)</f>
        <v>Asia</v>
      </c>
      <c r="Q6500" s="39" t="str">
        <f>VLOOKUP(D6500,GL_Master!$A$1:$D$80,2,FALSE)</f>
        <v>BS</v>
      </c>
      <c r="R6500" s="39" t="str">
        <f>VLOOKUP(D6500,GL_Master!$A$1:$D$80,3,FALSE)</f>
        <v>Accumulated Depreciation</v>
      </c>
      <c r="S6500" s="39" t="str">
        <f>VLOOKUP(D6500,GL_Master!$A$1:$D$80,4,FALSE)</f>
        <v>Accumulated Depreciation</v>
      </c>
    </row>
    <row r="6501" spans="1:19" x14ac:dyDescent="0.25">
      <c r="A6501" s="39" t="s">
        <v>262</v>
      </c>
      <c r="B6501" s="39" t="s">
        <v>43</v>
      </c>
      <c r="C6501" s="7">
        <v>44228</v>
      </c>
      <c r="D6501" s="39" t="s">
        <v>69</v>
      </c>
      <c r="E6501" s="39">
        <v>107035</v>
      </c>
      <c r="F6501" s="82">
        <f t="shared" si="303"/>
        <v>107.035</v>
      </c>
      <c r="G6501" s="39">
        <f>VLOOKUP(N6501,Currecny_M!$A$1:$P$10,2,FALSE)</f>
        <v>2.35</v>
      </c>
      <c r="H6501" s="39">
        <f>MATCH(C6501,Currecny_M!$A$1:$P$1,0)</f>
        <v>12</v>
      </c>
      <c r="I6501" s="39">
        <f>VLOOKUP(N6501,Currecny_M!$A$1:$P$10,MATCH(Database!C6501,Currecny_M!$A$1:$P$1,0),FALSE)</f>
        <v>2.57</v>
      </c>
      <c r="J6501" s="82">
        <f t="shared" si="304"/>
        <v>275.07995</v>
      </c>
      <c r="K6501" s="39">
        <f>VLOOKUP('Cover page'!$B$6,Currecny_M!$A$1:$P$10,MATCH(Database!C6501,Currecny_M!$A$1:$P$1,0),FALSE)</f>
        <v>1</v>
      </c>
      <c r="L6501" s="82">
        <f t="shared" si="305"/>
        <v>275.07995</v>
      </c>
      <c r="M6501" s="82">
        <f>((E6501/$F$1)*VLOOKUP(N6501,Currecny_M!$A$1:$P$10,MATCH(Database!C6501,Currecny_M!$A$1:$P$1,0),FALSE))/VLOOKUP('Cover page'!$B$6,Currecny_M!$A$1:$P$10,MATCH(Database!C6501,Currecny_M!$A$1:$P$1,0),FALSE)</f>
        <v>275.07995</v>
      </c>
      <c r="N6501" s="6" t="str">
        <f>VLOOKUP(B6501,Master!$A$2:$C$11,3,FALSE)</f>
        <v>Thai</v>
      </c>
      <c r="O6501" s="6" t="str">
        <f>VLOOKUP(B6501,Master!$A$2:$C$11,2,FALSE)</f>
        <v>Asia</v>
      </c>
      <c r="Q6501" s="39" t="str">
        <f>VLOOKUP(D6501,GL_Master!$A$1:$D$80,2,FALSE)</f>
        <v>BS</v>
      </c>
      <c r="R6501" s="39" t="str">
        <f>VLOOKUP(D6501,GL_Master!$A$1:$D$80,3,FALSE)</f>
        <v>Gross Block</v>
      </c>
      <c r="S6501" s="39" t="str">
        <f>VLOOKUP(D6501,GL_Master!$A$1:$D$80,4,FALSE)</f>
        <v>Tangible Fixed assets</v>
      </c>
    </row>
    <row r="6502" spans="1:19" x14ac:dyDescent="0.25">
      <c r="A6502" s="39" t="s">
        <v>262</v>
      </c>
      <c r="B6502" s="39" t="s">
        <v>43</v>
      </c>
      <c r="C6502" s="7">
        <v>44228</v>
      </c>
      <c r="D6502" s="39" t="s">
        <v>70</v>
      </c>
      <c r="E6502" s="39">
        <v>-4060</v>
      </c>
      <c r="F6502" s="82">
        <f t="shared" si="303"/>
        <v>-4.0599999999999996</v>
      </c>
      <c r="G6502" s="39">
        <f>VLOOKUP(N6502,Currecny_M!$A$1:$P$10,2,FALSE)</f>
        <v>2.35</v>
      </c>
      <c r="H6502" s="39">
        <f>MATCH(C6502,Currecny_M!$A$1:$P$1,0)</f>
        <v>12</v>
      </c>
      <c r="I6502" s="39">
        <f>VLOOKUP(N6502,Currecny_M!$A$1:$P$10,MATCH(Database!C6502,Currecny_M!$A$1:$P$1,0),FALSE)</f>
        <v>2.57</v>
      </c>
      <c r="J6502" s="82">
        <f t="shared" si="304"/>
        <v>-10.434199999999999</v>
      </c>
      <c r="K6502" s="39">
        <f>VLOOKUP('Cover page'!$B$6,Currecny_M!$A$1:$P$10,MATCH(Database!C6502,Currecny_M!$A$1:$P$1,0),FALSE)</f>
        <v>1</v>
      </c>
      <c r="L6502" s="82">
        <f t="shared" si="305"/>
        <v>-10.434199999999999</v>
      </c>
      <c r="M6502" s="82">
        <f>((E6502/$F$1)*VLOOKUP(N6502,Currecny_M!$A$1:$P$10,MATCH(Database!C6502,Currecny_M!$A$1:$P$1,0),FALSE))/VLOOKUP('Cover page'!$B$6,Currecny_M!$A$1:$P$10,MATCH(Database!C6502,Currecny_M!$A$1:$P$1,0),FALSE)</f>
        <v>-10.434199999999999</v>
      </c>
      <c r="N6502" s="6" t="str">
        <f>VLOOKUP(B6502,Master!$A$2:$C$11,3,FALSE)</f>
        <v>Thai</v>
      </c>
      <c r="O6502" s="6" t="str">
        <f>VLOOKUP(B6502,Master!$A$2:$C$11,2,FALSE)</f>
        <v>Asia</v>
      </c>
      <c r="Q6502" s="39" t="str">
        <f>VLOOKUP(D6502,GL_Master!$A$1:$D$80,2,FALSE)</f>
        <v>BS</v>
      </c>
      <c r="R6502" s="39" t="str">
        <f>VLOOKUP(D6502,GL_Master!$A$1:$D$80,3,FALSE)</f>
        <v>Accumulated Depreciation</v>
      </c>
      <c r="S6502" s="39" t="str">
        <f>VLOOKUP(D6502,GL_Master!$A$1:$D$80,4,FALSE)</f>
        <v>Accumulated Depreciation</v>
      </c>
    </row>
    <row r="6503" spans="1:19" x14ac:dyDescent="0.25">
      <c r="A6503" s="39" t="s">
        <v>262</v>
      </c>
      <c r="B6503" s="39" t="s">
        <v>43</v>
      </c>
      <c r="C6503" s="7">
        <v>44228</v>
      </c>
      <c r="D6503" s="39" t="s">
        <v>71</v>
      </c>
      <c r="E6503" s="39">
        <v>203500</v>
      </c>
      <c r="F6503" s="82">
        <f t="shared" si="303"/>
        <v>203.5</v>
      </c>
      <c r="G6503" s="39">
        <f>VLOOKUP(N6503,Currecny_M!$A$1:$P$10,2,FALSE)</f>
        <v>2.35</v>
      </c>
      <c r="H6503" s="39">
        <f>MATCH(C6503,Currecny_M!$A$1:$P$1,0)</f>
        <v>12</v>
      </c>
      <c r="I6503" s="39">
        <f>VLOOKUP(N6503,Currecny_M!$A$1:$P$10,MATCH(Database!C6503,Currecny_M!$A$1:$P$1,0),FALSE)</f>
        <v>2.57</v>
      </c>
      <c r="J6503" s="82">
        <f t="shared" si="304"/>
        <v>522.995</v>
      </c>
      <c r="K6503" s="39">
        <f>VLOOKUP('Cover page'!$B$6,Currecny_M!$A$1:$P$10,MATCH(Database!C6503,Currecny_M!$A$1:$P$1,0),FALSE)</f>
        <v>1</v>
      </c>
      <c r="L6503" s="82">
        <f t="shared" si="305"/>
        <v>522.995</v>
      </c>
      <c r="M6503" s="82">
        <f>((E6503/$F$1)*VLOOKUP(N6503,Currecny_M!$A$1:$P$10,MATCH(Database!C6503,Currecny_M!$A$1:$P$1,0),FALSE))/VLOOKUP('Cover page'!$B$6,Currecny_M!$A$1:$P$10,MATCH(Database!C6503,Currecny_M!$A$1:$P$1,0),FALSE)</f>
        <v>522.995</v>
      </c>
      <c r="N6503" s="6" t="str">
        <f>VLOOKUP(B6503,Master!$A$2:$C$11,3,FALSE)</f>
        <v>Thai</v>
      </c>
      <c r="O6503" s="6" t="str">
        <f>VLOOKUP(B6503,Master!$A$2:$C$11,2,FALSE)</f>
        <v>Asia</v>
      </c>
      <c r="Q6503" s="39" t="str">
        <f>VLOOKUP(D6503,GL_Master!$A$1:$D$80,2,FALSE)</f>
        <v>BS</v>
      </c>
      <c r="R6503" s="39" t="str">
        <f>VLOOKUP(D6503,GL_Master!$A$1:$D$80,3,FALSE)</f>
        <v>Gross Block</v>
      </c>
      <c r="S6503" s="39" t="str">
        <f>VLOOKUP(D6503,GL_Master!$A$1:$D$80,4,FALSE)</f>
        <v>Tangible Fixed assets</v>
      </c>
    </row>
    <row r="6504" spans="1:19" x14ac:dyDescent="0.25">
      <c r="A6504" s="39" t="s">
        <v>262</v>
      </c>
      <c r="B6504" s="39" t="s">
        <v>43</v>
      </c>
      <c r="C6504" s="7">
        <v>44228</v>
      </c>
      <c r="D6504" s="39" t="s">
        <v>72</v>
      </c>
      <c r="E6504" s="39">
        <v>1624</v>
      </c>
      <c r="F6504" s="82">
        <f t="shared" si="303"/>
        <v>1.6240000000000001</v>
      </c>
      <c r="G6504" s="39">
        <f>VLOOKUP(N6504,Currecny_M!$A$1:$P$10,2,FALSE)</f>
        <v>2.35</v>
      </c>
      <c r="H6504" s="39">
        <f>MATCH(C6504,Currecny_M!$A$1:$P$1,0)</f>
        <v>12</v>
      </c>
      <c r="I6504" s="39">
        <f>VLOOKUP(N6504,Currecny_M!$A$1:$P$10,MATCH(Database!C6504,Currecny_M!$A$1:$P$1,0),FALSE)</f>
        <v>2.57</v>
      </c>
      <c r="J6504" s="82">
        <f t="shared" si="304"/>
        <v>4.1736800000000001</v>
      </c>
      <c r="K6504" s="39">
        <f>VLOOKUP('Cover page'!$B$6,Currecny_M!$A$1:$P$10,MATCH(Database!C6504,Currecny_M!$A$1:$P$1,0),FALSE)</f>
        <v>1</v>
      </c>
      <c r="L6504" s="82">
        <f t="shared" si="305"/>
        <v>4.1736800000000001</v>
      </c>
      <c r="M6504" s="82">
        <f>((E6504/$F$1)*VLOOKUP(N6504,Currecny_M!$A$1:$P$10,MATCH(Database!C6504,Currecny_M!$A$1:$P$1,0),FALSE))/VLOOKUP('Cover page'!$B$6,Currecny_M!$A$1:$P$10,MATCH(Database!C6504,Currecny_M!$A$1:$P$1,0),FALSE)</f>
        <v>4.1736800000000001</v>
      </c>
      <c r="N6504" s="6" t="str">
        <f>VLOOKUP(B6504,Master!$A$2:$C$11,3,FALSE)</f>
        <v>Thai</v>
      </c>
      <c r="O6504" s="6" t="str">
        <f>VLOOKUP(B6504,Master!$A$2:$C$11,2,FALSE)</f>
        <v>Asia</v>
      </c>
      <c r="Q6504" s="39" t="str">
        <f>VLOOKUP(D6504,GL_Master!$A$1:$D$80,2,FALSE)</f>
        <v>BS</v>
      </c>
      <c r="R6504" s="39" t="str">
        <f>VLOOKUP(D6504,GL_Master!$A$1:$D$80,3,FALSE)</f>
        <v>Gross Block</v>
      </c>
      <c r="S6504" s="39" t="str">
        <f>VLOOKUP(D6504,GL_Master!$A$1:$D$80,4,FALSE)</f>
        <v>Tangible Fixed assets</v>
      </c>
    </row>
    <row r="6505" spans="1:19" x14ac:dyDescent="0.25">
      <c r="A6505" s="39" t="s">
        <v>262</v>
      </c>
      <c r="B6505" s="39" t="s">
        <v>43</v>
      </c>
      <c r="C6505" s="7">
        <v>44228</v>
      </c>
      <c r="D6505" s="39" t="s">
        <v>73</v>
      </c>
      <c r="E6505" s="39">
        <v>835</v>
      </c>
      <c r="F6505" s="82">
        <f t="shared" si="303"/>
        <v>0.83499999999999996</v>
      </c>
      <c r="G6505" s="39">
        <f>VLOOKUP(N6505,Currecny_M!$A$1:$P$10,2,FALSE)</f>
        <v>2.35</v>
      </c>
      <c r="H6505" s="39">
        <f>MATCH(C6505,Currecny_M!$A$1:$P$1,0)</f>
        <v>12</v>
      </c>
      <c r="I6505" s="39">
        <f>VLOOKUP(N6505,Currecny_M!$A$1:$P$10,MATCH(Database!C6505,Currecny_M!$A$1:$P$1,0),FALSE)</f>
        <v>2.57</v>
      </c>
      <c r="J6505" s="82">
        <f t="shared" si="304"/>
        <v>2.1459499999999996</v>
      </c>
      <c r="K6505" s="39">
        <f>VLOOKUP('Cover page'!$B$6,Currecny_M!$A$1:$P$10,MATCH(Database!C6505,Currecny_M!$A$1:$P$1,0),FALSE)</f>
        <v>1</v>
      </c>
      <c r="L6505" s="82">
        <f t="shared" si="305"/>
        <v>2.1459499999999996</v>
      </c>
      <c r="M6505" s="82">
        <f>((E6505/$F$1)*VLOOKUP(N6505,Currecny_M!$A$1:$P$10,MATCH(Database!C6505,Currecny_M!$A$1:$P$1,0),FALSE))/VLOOKUP('Cover page'!$B$6,Currecny_M!$A$1:$P$10,MATCH(Database!C6505,Currecny_M!$A$1:$P$1,0),FALSE)</f>
        <v>2.1459499999999996</v>
      </c>
      <c r="N6505" s="6" t="str">
        <f>VLOOKUP(B6505,Master!$A$2:$C$11,3,FALSE)</f>
        <v>Thai</v>
      </c>
      <c r="O6505" s="6" t="str">
        <f>VLOOKUP(B6505,Master!$A$2:$C$11,2,FALSE)</f>
        <v>Asia</v>
      </c>
      <c r="Q6505" s="39" t="str">
        <f>VLOOKUP(D6505,GL_Master!$A$1:$D$80,2,FALSE)</f>
        <v>BS</v>
      </c>
      <c r="R6505" s="39" t="str">
        <f>VLOOKUP(D6505,GL_Master!$A$1:$D$80,3,FALSE)</f>
        <v>Gross Block</v>
      </c>
      <c r="S6505" s="39" t="str">
        <f>VLOOKUP(D6505,GL_Master!$A$1:$D$80,4,FALSE)</f>
        <v>Tangible Fixed assets</v>
      </c>
    </row>
    <row r="6506" spans="1:19" x14ac:dyDescent="0.25">
      <c r="A6506" s="39" t="s">
        <v>262</v>
      </c>
      <c r="B6506" s="39" t="s">
        <v>43</v>
      </c>
      <c r="C6506" s="7">
        <v>44228</v>
      </c>
      <c r="D6506" s="39" t="s">
        <v>74</v>
      </c>
      <c r="E6506" s="39">
        <v>-198843</v>
      </c>
      <c r="F6506" s="82">
        <f t="shared" si="303"/>
        <v>-198.84299999999999</v>
      </c>
      <c r="G6506" s="39">
        <f>VLOOKUP(N6506,Currecny_M!$A$1:$P$10,2,FALSE)</f>
        <v>2.35</v>
      </c>
      <c r="H6506" s="39">
        <f>MATCH(C6506,Currecny_M!$A$1:$P$1,0)</f>
        <v>12</v>
      </c>
      <c r="I6506" s="39">
        <f>VLOOKUP(N6506,Currecny_M!$A$1:$P$10,MATCH(Database!C6506,Currecny_M!$A$1:$P$1,0),FALSE)</f>
        <v>2.57</v>
      </c>
      <c r="J6506" s="82">
        <f t="shared" si="304"/>
        <v>-511.02650999999992</v>
      </c>
      <c r="K6506" s="39">
        <f>VLOOKUP('Cover page'!$B$6,Currecny_M!$A$1:$P$10,MATCH(Database!C6506,Currecny_M!$A$1:$P$1,0),FALSE)</f>
        <v>1</v>
      </c>
      <c r="L6506" s="82">
        <f t="shared" si="305"/>
        <v>-511.02650999999992</v>
      </c>
      <c r="M6506" s="82">
        <f>((E6506/$F$1)*VLOOKUP(N6506,Currecny_M!$A$1:$P$10,MATCH(Database!C6506,Currecny_M!$A$1:$P$1,0),FALSE))/VLOOKUP('Cover page'!$B$6,Currecny_M!$A$1:$P$10,MATCH(Database!C6506,Currecny_M!$A$1:$P$1,0),FALSE)</f>
        <v>-511.02650999999992</v>
      </c>
      <c r="N6506" s="6" t="str">
        <f>VLOOKUP(B6506,Master!$A$2:$C$11,3,FALSE)</f>
        <v>Thai</v>
      </c>
      <c r="O6506" s="6" t="str">
        <f>VLOOKUP(B6506,Master!$A$2:$C$11,2,FALSE)</f>
        <v>Asia</v>
      </c>
      <c r="Q6506" s="39" t="str">
        <f>VLOOKUP(D6506,GL_Master!$A$1:$D$80,2,FALSE)</f>
        <v>BS</v>
      </c>
      <c r="R6506" s="39" t="str">
        <f>VLOOKUP(D6506,GL_Master!$A$1:$D$80,3,FALSE)</f>
        <v>Accumulated Depreciation</v>
      </c>
      <c r="S6506" s="39" t="str">
        <f>VLOOKUP(D6506,GL_Master!$A$1:$D$80,4,FALSE)</f>
        <v>Accumulated Depreciation</v>
      </c>
    </row>
    <row r="6507" spans="1:19" x14ac:dyDescent="0.25">
      <c r="A6507" s="39" t="s">
        <v>262</v>
      </c>
      <c r="B6507" s="39" t="s">
        <v>43</v>
      </c>
      <c r="C6507" s="7">
        <v>44228</v>
      </c>
      <c r="D6507" s="39" t="s">
        <v>21</v>
      </c>
      <c r="E6507" s="39">
        <v>16545</v>
      </c>
      <c r="F6507" s="82">
        <f t="shared" si="303"/>
        <v>16.545000000000002</v>
      </c>
      <c r="G6507" s="39">
        <f>VLOOKUP(N6507,Currecny_M!$A$1:$P$10,2,FALSE)</f>
        <v>2.35</v>
      </c>
      <c r="H6507" s="39">
        <f>MATCH(C6507,Currecny_M!$A$1:$P$1,0)</f>
        <v>12</v>
      </c>
      <c r="I6507" s="39">
        <f>VLOOKUP(N6507,Currecny_M!$A$1:$P$10,MATCH(Database!C6507,Currecny_M!$A$1:$P$1,0),FALSE)</f>
        <v>2.57</v>
      </c>
      <c r="J6507" s="82">
        <f t="shared" si="304"/>
        <v>42.520650000000003</v>
      </c>
      <c r="K6507" s="39">
        <f>VLOOKUP('Cover page'!$B$6,Currecny_M!$A$1:$P$10,MATCH(Database!C6507,Currecny_M!$A$1:$P$1,0),FALSE)</f>
        <v>1</v>
      </c>
      <c r="L6507" s="82">
        <f t="shared" si="305"/>
        <v>42.520650000000003</v>
      </c>
      <c r="M6507" s="82">
        <f>((E6507/$F$1)*VLOOKUP(N6507,Currecny_M!$A$1:$P$10,MATCH(Database!C6507,Currecny_M!$A$1:$P$1,0),FALSE))/VLOOKUP('Cover page'!$B$6,Currecny_M!$A$1:$P$10,MATCH(Database!C6507,Currecny_M!$A$1:$P$1,0),FALSE)</f>
        <v>42.520650000000003</v>
      </c>
      <c r="N6507" s="6" t="str">
        <f>VLOOKUP(B6507,Master!$A$2:$C$11,3,FALSE)</f>
        <v>Thai</v>
      </c>
      <c r="O6507" s="6" t="str">
        <f>VLOOKUP(B6507,Master!$A$2:$C$11,2,FALSE)</f>
        <v>Asia</v>
      </c>
      <c r="Q6507" s="39" t="str">
        <f>VLOOKUP(D6507,GL_Master!$A$1:$D$80,2,FALSE)</f>
        <v>BS</v>
      </c>
      <c r="R6507" s="39" t="str">
        <f>VLOOKUP(D6507,GL_Master!$A$1:$D$80,3,FALSE)</f>
        <v>Gross Block</v>
      </c>
      <c r="S6507" s="39" t="str">
        <f>VLOOKUP(D6507,GL_Master!$A$1:$D$80,4,FALSE)</f>
        <v>Tangible Fixed assets</v>
      </c>
    </row>
    <row r="6508" spans="1:19" x14ac:dyDescent="0.25">
      <c r="A6508" s="39" t="s">
        <v>262</v>
      </c>
      <c r="B6508" s="39" t="s">
        <v>43</v>
      </c>
      <c r="C6508" s="7">
        <v>44228</v>
      </c>
      <c r="D6508" s="39" t="s">
        <v>27</v>
      </c>
      <c r="E6508" s="39">
        <v>34813</v>
      </c>
      <c r="F6508" s="82">
        <f t="shared" si="303"/>
        <v>34.813000000000002</v>
      </c>
      <c r="G6508" s="39">
        <f>VLOOKUP(N6508,Currecny_M!$A$1:$P$10,2,FALSE)</f>
        <v>2.35</v>
      </c>
      <c r="H6508" s="39">
        <f>MATCH(C6508,Currecny_M!$A$1:$P$1,0)</f>
        <v>12</v>
      </c>
      <c r="I6508" s="39">
        <f>VLOOKUP(N6508,Currecny_M!$A$1:$P$10,MATCH(Database!C6508,Currecny_M!$A$1:$P$1,0),FALSE)</f>
        <v>2.57</v>
      </c>
      <c r="J6508" s="82">
        <f t="shared" si="304"/>
        <v>89.469409999999996</v>
      </c>
      <c r="K6508" s="39">
        <f>VLOOKUP('Cover page'!$B$6,Currecny_M!$A$1:$P$10,MATCH(Database!C6508,Currecny_M!$A$1:$P$1,0),FALSE)</f>
        <v>1</v>
      </c>
      <c r="L6508" s="82">
        <f t="shared" si="305"/>
        <v>89.469409999999996</v>
      </c>
      <c r="M6508" s="82">
        <f>((E6508/$F$1)*VLOOKUP(N6508,Currecny_M!$A$1:$P$10,MATCH(Database!C6508,Currecny_M!$A$1:$P$1,0),FALSE))/VLOOKUP('Cover page'!$B$6,Currecny_M!$A$1:$P$10,MATCH(Database!C6508,Currecny_M!$A$1:$P$1,0),FALSE)</f>
        <v>89.469409999999996</v>
      </c>
      <c r="N6508" s="6" t="str">
        <f>VLOOKUP(B6508,Master!$A$2:$C$11,3,FALSE)</f>
        <v>Thai</v>
      </c>
      <c r="O6508" s="6" t="str">
        <f>VLOOKUP(B6508,Master!$A$2:$C$11,2,FALSE)</f>
        <v>Asia</v>
      </c>
      <c r="Q6508" s="39" t="str">
        <f>VLOOKUP(D6508,GL_Master!$A$1:$D$80,2,FALSE)</f>
        <v>BS</v>
      </c>
      <c r="R6508" s="39" t="str">
        <f>VLOOKUP(D6508,GL_Master!$A$1:$D$80,3,FALSE)</f>
        <v>Gross Block</v>
      </c>
      <c r="S6508" s="39" t="str">
        <f>VLOOKUP(D6508,GL_Master!$A$1:$D$80,4,FALSE)</f>
        <v>Tangible Fixed assets</v>
      </c>
    </row>
    <row r="6509" spans="1:19" x14ac:dyDescent="0.25">
      <c r="A6509" s="39" t="s">
        <v>262</v>
      </c>
      <c r="B6509" s="39" t="s">
        <v>43</v>
      </c>
      <c r="C6509" s="7">
        <v>44228</v>
      </c>
      <c r="D6509" s="39" t="s">
        <v>75</v>
      </c>
      <c r="E6509" s="39">
        <v>-835</v>
      </c>
      <c r="F6509" s="82">
        <f t="shared" si="303"/>
        <v>-0.83499999999999996</v>
      </c>
      <c r="G6509" s="39">
        <f>VLOOKUP(N6509,Currecny_M!$A$1:$P$10,2,FALSE)</f>
        <v>2.35</v>
      </c>
      <c r="H6509" s="39">
        <f>MATCH(C6509,Currecny_M!$A$1:$P$1,0)</f>
        <v>12</v>
      </c>
      <c r="I6509" s="39">
        <f>VLOOKUP(N6509,Currecny_M!$A$1:$P$10,MATCH(Database!C6509,Currecny_M!$A$1:$P$1,0),FALSE)</f>
        <v>2.57</v>
      </c>
      <c r="J6509" s="82">
        <f t="shared" si="304"/>
        <v>-2.1459499999999996</v>
      </c>
      <c r="K6509" s="39">
        <f>VLOOKUP('Cover page'!$B$6,Currecny_M!$A$1:$P$10,MATCH(Database!C6509,Currecny_M!$A$1:$P$1,0),FALSE)</f>
        <v>1</v>
      </c>
      <c r="L6509" s="82">
        <f t="shared" si="305"/>
        <v>-2.1459499999999996</v>
      </c>
      <c r="M6509" s="82">
        <f>((E6509/$F$1)*VLOOKUP(N6509,Currecny_M!$A$1:$P$10,MATCH(Database!C6509,Currecny_M!$A$1:$P$1,0),FALSE))/VLOOKUP('Cover page'!$B$6,Currecny_M!$A$1:$P$10,MATCH(Database!C6509,Currecny_M!$A$1:$P$1,0),FALSE)</f>
        <v>-2.1459499999999996</v>
      </c>
      <c r="N6509" s="6" t="str">
        <f>VLOOKUP(B6509,Master!$A$2:$C$11,3,FALSE)</f>
        <v>Thai</v>
      </c>
      <c r="O6509" s="6" t="str">
        <f>VLOOKUP(B6509,Master!$A$2:$C$11,2,FALSE)</f>
        <v>Asia</v>
      </c>
      <c r="Q6509" s="39" t="str">
        <f>VLOOKUP(D6509,GL_Master!$A$1:$D$80,2,FALSE)</f>
        <v>BS</v>
      </c>
      <c r="R6509" s="39" t="str">
        <f>VLOOKUP(D6509,GL_Master!$A$1:$D$80,3,FALSE)</f>
        <v>Gross Block</v>
      </c>
      <c r="S6509" s="39" t="str">
        <f>VLOOKUP(D6509,GL_Master!$A$1:$D$80,4,FALSE)</f>
        <v>Tangible Fixed assets</v>
      </c>
    </row>
    <row r="6510" spans="1:19" x14ac:dyDescent="0.25">
      <c r="A6510" s="39" t="s">
        <v>262</v>
      </c>
      <c r="B6510" s="39" t="s">
        <v>43</v>
      </c>
      <c r="C6510" s="7">
        <v>44228</v>
      </c>
      <c r="D6510" s="39" t="s">
        <v>76</v>
      </c>
      <c r="E6510" s="39">
        <v>19532</v>
      </c>
      <c r="F6510" s="82">
        <f t="shared" si="303"/>
        <v>19.532</v>
      </c>
      <c r="G6510" s="39">
        <f>VLOOKUP(N6510,Currecny_M!$A$1:$P$10,2,FALSE)</f>
        <v>2.35</v>
      </c>
      <c r="H6510" s="39">
        <f>MATCH(C6510,Currecny_M!$A$1:$P$1,0)</f>
        <v>12</v>
      </c>
      <c r="I6510" s="39">
        <f>VLOOKUP(N6510,Currecny_M!$A$1:$P$10,MATCH(Database!C6510,Currecny_M!$A$1:$P$1,0),FALSE)</f>
        <v>2.57</v>
      </c>
      <c r="J6510" s="82">
        <f t="shared" si="304"/>
        <v>50.197239999999994</v>
      </c>
      <c r="K6510" s="39">
        <f>VLOOKUP('Cover page'!$B$6,Currecny_M!$A$1:$P$10,MATCH(Database!C6510,Currecny_M!$A$1:$P$1,0),FALSE)</f>
        <v>1</v>
      </c>
      <c r="L6510" s="82">
        <f t="shared" si="305"/>
        <v>50.197239999999994</v>
      </c>
      <c r="M6510" s="82">
        <f>((E6510/$F$1)*VLOOKUP(N6510,Currecny_M!$A$1:$P$10,MATCH(Database!C6510,Currecny_M!$A$1:$P$1,0),FALSE))/VLOOKUP('Cover page'!$B$6,Currecny_M!$A$1:$P$10,MATCH(Database!C6510,Currecny_M!$A$1:$P$1,0),FALSE)</f>
        <v>50.197239999999994</v>
      </c>
      <c r="N6510" s="6" t="str">
        <f>VLOOKUP(B6510,Master!$A$2:$C$11,3,FALSE)</f>
        <v>Thai</v>
      </c>
      <c r="O6510" s="6" t="str">
        <f>VLOOKUP(B6510,Master!$A$2:$C$11,2,FALSE)</f>
        <v>Asia</v>
      </c>
      <c r="Q6510" s="39" t="str">
        <f>VLOOKUP(D6510,GL_Master!$A$1:$D$80,2,FALSE)</f>
        <v>BS</v>
      </c>
      <c r="R6510" s="39" t="str">
        <f>VLOOKUP(D6510,GL_Master!$A$1:$D$80,3,FALSE)</f>
        <v>Inventories</v>
      </c>
      <c r="S6510" s="39" t="str">
        <f>VLOOKUP(D6510,GL_Master!$A$1:$D$80,4,FALSE)</f>
        <v>Inventory</v>
      </c>
    </row>
    <row r="6511" spans="1:19" x14ac:dyDescent="0.25">
      <c r="A6511" s="39" t="s">
        <v>262</v>
      </c>
      <c r="B6511" s="39" t="s">
        <v>43</v>
      </c>
      <c r="C6511" s="7">
        <v>44228</v>
      </c>
      <c r="D6511" s="39" t="s">
        <v>77</v>
      </c>
      <c r="E6511" s="39">
        <v>49220</v>
      </c>
      <c r="F6511" s="82">
        <f t="shared" si="303"/>
        <v>49.22</v>
      </c>
      <c r="G6511" s="39">
        <f>VLOOKUP(N6511,Currecny_M!$A$1:$P$10,2,FALSE)</f>
        <v>2.35</v>
      </c>
      <c r="H6511" s="39">
        <f>MATCH(C6511,Currecny_M!$A$1:$P$1,0)</f>
        <v>12</v>
      </c>
      <c r="I6511" s="39">
        <f>VLOOKUP(N6511,Currecny_M!$A$1:$P$10,MATCH(Database!C6511,Currecny_M!$A$1:$P$1,0),FALSE)</f>
        <v>2.57</v>
      </c>
      <c r="J6511" s="82">
        <f t="shared" si="304"/>
        <v>126.49539999999999</v>
      </c>
      <c r="K6511" s="39">
        <f>VLOOKUP('Cover page'!$B$6,Currecny_M!$A$1:$P$10,MATCH(Database!C6511,Currecny_M!$A$1:$P$1,0),FALSE)</f>
        <v>1</v>
      </c>
      <c r="L6511" s="82">
        <f t="shared" si="305"/>
        <v>126.49539999999999</v>
      </c>
      <c r="M6511" s="82">
        <f>((E6511/$F$1)*VLOOKUP(N6511,Currecny_M!$A$1:$P$10,MATCH(Database!C6511,Currecny_M!$A$1:$P$1,0),FALSE))/VLOOKUP('Cover page'!$B$6,Currecny_M!$A$1:$P$10,MATCH(Database!C6511,Currecny_M!$A$1:$P$1,0),FALSE)</f>
        <v>126.49539999999999</v>
      </c>
      <c r="N6511" s="6" t="str">
        <f>VLOOKUP(B6511,Master!$A$2:$C$11,3,FALSE)</f>
        <v>Thai</v>
      </c>
      <c r="O6511" s="6" t="str">
        <f>VLOOKUP(B6511,Master!$A$2:$C$11,2,FALSE)</f>
        <v>Asia</v>
      </c>
      <c r="Q6511" s="39" t="str">
        <f>VLOOKUP(D6511,GL_Master!$A$1:$D$80,2,FALSE)</f>
        <v>BS</v>
      </c>
      <c r="R6511" s="39" t="str">
        <f>VLOOKUP(D6511,GL_Master!$A$1:$D$80,3,FALSE)</f>
        <v>Inventories</v>
      </c>
      <c r="S6511" s="39" t="str">
        <f>VLOOKUP(D6511,GL_Master!$A$1:$D$80,4,FALSE)</f>
        <v>Inventory</v>
      </c>
    </row>
    <row r="6512" spans="1:19" x14ac:dyDescent="0.25">
      <c r="A6512" s="39" t="s">
        <v>262</v>
      </c>
      <c r="B6512" s="39" t="s">
        <v>43</v>
      </c>
      <c r="C6512" s="7">
        <v>44228</v>
      </c>
      <c r="D6512" s="39" t="s">
        <v>2</v>
      </c>
      <c r="E6512" s="39">
        <v>5419302</v>
      </c>
      <c r="F6512" s="82">
        <f t="shared" si="303"/>
        <v>5419.3019999999997</v>
      </c>
      <c r="G6512" s="39">
        <f>VLOOKUP(N6512,Currecny_M!$A$1:$P$10,2,FALSE)</f>
        <v>2.35</v>
      </c>
      <c r="H6512" s="39">
        <f>MATCH(C6512,Currecny_M!$A$1:$P$1,0)</f>
        <v>12</v>
      </c>
      <c r="I6512" s="39">
        <f>VLOOKUP(N6512,Currecny_M!$A$1:$P$10,MATCH(Database!C6512,Currecny_M!$A$1:$P$1,0),FALSE)</f>
        <v>2.57</v>
      </c>
      <c r="J6512" s="82">
        <f t="shared" si="304"/>
        <v>13927.606139999998</v>
      </c>
      <c r="K6512" s="39">
        <f>VLOOKUP('Cover page'!$B$6,Currecny_M!$A$1:$P$10,MATCH(Database!C6512,Currecny_M!$A$1:$P$1,0),FALSE)</f>
        <v>1</v>
      </c>
      <c r="L6512" s="82">
        <f t="shared" si="305"/>
        <v>13927.606139999998</v>
      </c>
      <c r="M6512" s="82">
        <f>((E6512/$F$1)*VLOOKUP(N6512,Currecny_M!$A$1:$P$10,MATCH(Database!C6512,Currecny_M!$A$1:$P$1,0),FALSE))/VLOOKUP('Cover page'!$B$6,Currecny_M!$A$1:$P$10,MATCH(Database!C6512,Currecny_M!$A$1:$P$1,0),FALSE)</f>
        <v>13927.606139999998</v>
      </c>
      <c r="N6512" s="6" t="str">
        <f>VLOOKUP(B6512,Master!$A$2:$C$11,3,FALSE)</f>
        <v>Thai</v>
      </c>
      <c r="O6512" s="6" t="str">
        <f>VLOOKUP(B6512,Master!$A$2:$C$11,2,FALSE)</f>
        <v>Asia</v>
      </c>
      <c r="Q6512" s="39" t="str">
        <f>VLOOKUP(D6512,GL_Master!$A$1:$D$80,2,FALSE)</f>
        <v>BS</v>
      </c>
      <c r="R6512" s="39" t="str">
        <f>VLOOKUP(D6512,GL_Master!$A$1:$D$80,3,FALSE)</f>
        <v>Trade receivables</v>
      </c>
      <c r="S6512" s="39" t="str">
        <f>VLOOKUP(D6512,GL_Master!$A$1:$D$80,4,FALSE)</f>
        <v>Unsecured, considered good</v>
      </c>
    </row>
    <row r="6513" spans="1:19" x14ac:dyDescent="0.25">
      <c r="A6513" s="39" t="s">
        <v>262</v>
      </c>
      <c r="B6513" s="39" t="s">
        <v>43</v>
      </c>
      <c r="C6513" s="7">
        <v>44228</v>
      </c>
      <c r="D6513" s="39" t="s">
        <v>78</v>
      </c>
      <c r="E6513" s="39">
        <v>774</v>
      </c>
      <c r="F6513" s="82">
        <f t="shared" si="303"/>
        <v>0.77400000000000002</v>
      </c>
      <c r="G6513" s="39">
        <f>VLOOKUP(N6513,Currecny_M!$A$1:$P$10,2,FALSE)</f>
        <v>2.35</v>
      </c>
      <c r="H6513" s="39">
        <f>MATCH(C6513,Currecny_M!$A$1:$P$1,0)</f>
        <v>12</v>
      </c>
      <c r="I6513" s="39">
        <f>VLOOKUP(N6513,Currecny_M!$A$1:$P$10,MATCH(Database!C6513,Currecny_M!$A$1:$P$1,0),FALSE)</f>
        <v>2.57</v>
      </c>
      <c r="J6513" s="82">
        <f t="shared" si="304"/>
        <v>1.9891799999999999</v>
      </c>
      <c r="K6513" s="39">
        <f>VLOOKUP('Cover page'!$B$6,Currecny_M!$A$1:$P$10,MATCH(Database!C6513,Currecny_M!$A$1:$P$1,0),FALSE)</f>
        <v>1</v>
      </c>
      <c r="L6513" s="82">
        <f t="shared" si="305"/>
        <v>1.9891799999999999</v>
      </c>
      <c r="M6513" s="82">
        <f>((E6513/$F$1)*VLOOKUP(N6513,Currecny_M!$A$1:$P$10,MATCH(Database!C6513,Currecny_M!$A$1:$P$1,0),FALSE))/VLOOKUP('Cover page'!$B$6,Currecny_M!$A$1:$P$10,MATCH(Database!C6513,Currecny_M!$A$1:$P$1,0),FALSE)</f>
        <v>1.9891799999999999</v>
      </c>
      <c r="N6513" s="6" t="str">
        <f>VLOOKUP(B6513,Master!$A$2:$C$11,3,FALSE)</f>
        <v>Thai</v>
      </c>
      <c r="O6513" s="6" t="str">
        <f>VLOOKUP(B6513,Master!$A$2:$C$11,2,FALSE)</f>
        <v>Asia</v>
      </c>
      <c r="Q6513" s="39" t="str">
        <f>VLOOKUP(D6513,GL_Master!$A$1:$D$80,2,FALSE)</f>
        <v>BS</v>
      </c>
      <c r="R6513" s="39" t="str">
        <f>VLOOKUP(D6513,GL_Master!$A$1:$D$80,3,FALSE)</f>
        <v>Cash &amp; Bank Balances</v>
      </c>
      <c r="S6513" s="39" t="str">
        <f>VLOOKUP(D6513,GL_Master!$A$1:$D$80,4,FALSE)</f>
        <v>Cash In hand</v>
      </c>
    </row>
    <row r="6514" spans="1:19" x14ac:dyDescent="0.25">
      <c r="A6514" s="39" t="s">
        <v>262</v>
      </c>
      <c r="B6514" s="39" t="s">
        <v>43</v>
      </c>
      <c r="C6514" s="7">
        <v>44228</v>
      </c>
      <c r="D6514" s="39" t="s">
        <v>79</v>
      </c>
      <c r="E6514" s="39">
        <v>-199149</v>
      </c>
      <c r="F6514" s="82">
        <f t="shared" si="303"/>
        <v>-199.149</v>
      </c>
      <c r="G6514" s="39">
        <f>VLOOKUP(N6514,Currecny_M!$A$1:$P$10,2,FALSE)</f>
        <v>2.35</v>
      </c>
      <c r="H6514" s="39">
        <f>MATCH(C6514,Currecny_M!$A$1:$P$1,0)</f>
        <v>12</v>
      </c>
      <c r="I6514" s="39">
        <f>VLOOKUP(N6514,Currecny_M!$A$1:$P$10,MATCH(Database!C6514,Currecny_M!$A$1:$P$1,0),FALSE)</f>
        <v>2.57</v>
      </c>
      <c r="J6514" s="82">
        <f t="shared" si="304"/>
        <v>-511.81292999999999</v>
      </c>
      <c r="K6514" s="39">
        <f>VLOOKUP('Cover page'!$B$6,Currecny_M!$A$1:$P$10,MATCH(Database!C6514,Currecny_M!$A$1:$P$1,0),FALSE)</f>
        <v>1</v>
      </c>
      <c r="L6514" s="82">
        <f t="shared" si="305"/>
        <v>-511.81292999999999</v>
      </c>
      <c r="M6514" s="82">
        <f>((E6514/$F$1)*VLOOKUP(N6514,Currecny_M!$A$1:$P$10,MATCH(Database!C6514,Currecny_M!$A$1:$P$1,0),FALSE))/VLOOKUP('Cover page'!$B$6,Currecny_M!$A$1:$P$10,MATCH(Database!C6514,Currecny_M!$A$1:$P$1,0),FALSE)</f>
        <v>-511.81292999999999</v>
      </c>
      <c r="N6514" s="6" t="str">
        <f>VLOOKUP(B6514,Master!$A$2:$C$11,3,FALSE)</f>
        <v>Thai</v>
      </c>
      <c r="O6514" s="6" t="str">
        <f>VLOOKUP(B6514,Master!$A$2:$C$11,2,FALSE)</f>
        <v>Asia</v>
      </c>
      <c r="Q6514" s="39" t="str">
        <f>VLOOKUP(D6514,GL_Master!$A$1:$D$80,2,FALSE)</f>
        <v>BS</v>
      </c>
      <c r="R6514" s="39" t="str">
        <f>VLOOKUP(D6514,GL_Master!$A$1:$D$80,3,FALSE)</f>
        <v>Loan Fund</v>
      </c>
      <c r="S6514" s="39" t="str">
        <f>VLOOKUP(D6514,GL_Master!$A$1:$D$80,4,FALSE)</f>
        <v>Term Loan</v>
      </c>
    </row>
    <row r="6515" spans="1:19" x14ac:dyDescent="0.25">
      <c r="A6515" s="39" t="s">
        <v>262</v>
      </c>
      <c r="B6515" s="39" t="s">
        <v>43</v>
      </c>
      <c r="C6515" s="7">
        <v>44228</v>
      </c>
      <c r="D6515" s="39" t="s">
        <v>80</v>
      </c>
      <c r="E6515" s="39">
        <v>5415</v>
      </c>
      <c r="F6515" s="82">
        <f t="shared" si="303"/>
        <v>5.415</v>
      </c>
      <c r="G6515" s="39">
        <f>VLOOKUP(N6515,Currecny_M!$A$1:$P$10,2,FALSE)</f>
        <v>2.35</v>
      </c>
      <c r="H6515" s="39">
        <f>MATCH(C6515,Currecny_M!$A$1:$P$1,0)</f>
        <v>12</v>
      </c>
      <c r="I6515" s="39">
        <f>VLOOKUP(N6515,Currecny_M!$A$1:$P$10,MATCH(Database!C6515,Currecny_M!$A$1:$P$1,0),FALSE)</f>
        <v>2.57</v>
      </c>
      <c r="J6515" s="82">
        <f t="shared" si="304"/>
        <v>13.916549999999999</v>
      </c>
      <c r="K6515" s="39">
        <f>VLOOKUP('Cover page'!$B$6,Currecny_M!$A$1:$P$10,MATCH(Database!C6515,Currecny_M!$A$1:$P$1,0),FALSE)</f>
        <v>1</v>
      </c>
      <c r="L6515" s="82">
        <f t="shared" si="305"/>
        <v>13.916549999999999</v>
      </c>
      <c r="M6515" s="82">
        <f>((E6515/$F$1)*VLOOKUP(N6515,Currecny_M!$A$1:$P$10,MATCH(Database!C6515,Currecny_M!$A$1:$P$1,0),FALSE))/VLOOKUP('Cover page'!$B$6,Currecny_M!$A$1:$P$10,MATCH(Database!C6515,Currecny_M!$A$1:$P$1,0),FALSE)</f>
        <v>13.916549999999999</v>
      </c>
      <c r="N6515" s="6" t="str">
        <f>VLOOKUP(B6515,Master!$A$2:$C$11,3,FALSE)</f>
        <v>Thai</v>
      </c>
      <c r="O6515" s="6" t="str">
        <f>VLOOKUP(B6515,Master!$A$2:$C$11,2,FALSE)</f>
        <v>Asia</v>
      </c>
      <c r="Q6515" s="39" t="str">
        <f>VLOOKUP(D6515,GL_Master!$A$1:$D$80,2,FALSE)</f>
        <v>BS</v>
      </c>
      <c r="R6515" s="39" t="str">
        <f>VLOOKUP(D6515,GL_Master!$A$1:$D$80,3,FALSE)</f>
        <v>Cash &amp; Bank Balances</v>
      </c>
      <c r="S6515" s="39" t="str">
        <f>VLOOKUP(D6515,GL_Master!$A$1:$D$80,4,FALSE)</f>
        <v xml:space="preserve">      On Current Accounts</v>
      </c>
    </row>
    <row r="6516" spans="1:19" x14ac:dyDescent="0.25">
      <c r="A6516" s="39" t="s">
        <v>262</v>
      </c>
      <c r="B6516" s="39" t="s">
        <v>43</v>
      </c>
      <c r="C6516" s="7">
        <v>44228</v>
      </c>
      <c r="D6516" s="39" t="s">
        <v>81</v>
      </c>
      <c r="E6516" s="39">
        <v>413066</v>
      </c>
      <c r="F6516" s="82">
        <f t="shared" si="303"/>
        <v>413.06599999999997</v>
      </c>
      <c r="G6516" s="39">
        <f>VLOOKUP(N6516,Currecny_M!$A$1:$P$10,2,FALSE)</f>
        <v>2.35</v>
      </c>
      <c r="H6516" s="39">
        <f>MATCH(C6516,Currecny_M!$A$1:$P$1,0)</f>
        <v>12</v>
      </c>
      <c r="I6516" s="39">
        <f>VLOOKUP(N6516,Currecny_M!$A$1:$P$10,MATCH(Database!C6516,Currecny_M!$A$1:$P$1,0),FALSE)</f>
        <v>2.57</v>
      </c>
      <c r="J6516" s="82">
        <f t="shared" si="304"/>
        <v>1061.57962</v>
      </c>
      <c r="K6516" s="39">
        <f>VLOOKUP('Cover page'!$B$6,Currecny_M!$A$1:$P$10,MATCH(Database!C6516,Currecny_M!$A$1:$P$1,0),FALSE)</f>
        <v>1</v>
      </c>
      <c r="L6516" s="82">
        <f t="shared" si="305"/>
        <v>1061.57962</v>
      </c>
      <c r="M6516" s="82">
        <f>((E6516/$F$1)*VLOOKUP(N6516,Currecny_M!$A$1:$P$10,MATCH(Database!C6516,Currecny_M!$A$1:$P$1,0),FALSE))/VLOOKUP('Cover page'!$B$6,Currecny_M!$A$1:$P$10,MATCH(Database!C6516,Currecny_M!$A$1:$P$1,0),FALSE)</f>
        <v>1061.57962</v>
      </c>
      <c r="N6516" s="6" t="str">
        <f>VLOOKUP(B6516,Master!$A$2:$C$11,3,FALSE)</f>
        <v>Thai</v>
      </c>
      <c r="O6516" s="6" t="str">
        <f>VLOOKUP(B6516,Master!$A$2:$C$11,2,FALSE)</f>
        <v>Asia</v>
      </c>
      <c r="Q6516" s="39" t="str">
        <f>VLOOKUP(D6516,GL_Master!$A$1:$D$80,2,FALSE)</f>
        <v>BS</v>
      </c>
      <c r="R6516" s="39" t="str">
        <f>VLOOKUP(D6516,GL_Master!$A$1:$D$80,3,FALSE)</f>
        <v>Other Current Assets</v>
      </c>
      <c r="S6516" s="39" t="str">
        <f>VLOOKUP(D6516,GL_Master!$A$1:$D$80,4,FALSE)</f>
        <v>Advance tax recoverable (net of provision )</v>
      </c>
    </row>
    <row r="6517" spans="1:19" x14ac:dyDescent="0.25">
      <c r="A6517" s="39" t="s">
        <v>262</v>
      </c>
      <c r="B6517" s="39" t="s">
        <v>43</v>
      </c>
      <c r="C6517" s="7">
        <v>44228</v>
      </c>
      <c r="D6517" s="39" t="s">
        <v>19</v>
      </c>
      <c r="E6517" s="39">
        <v>4136</v>
      </c>
      <c r="F6517" s="82">
        <f t="shared" si="303"/>
        <v>4.1360000000000001</v>
      </c>
      <c r="G6517" s="39">
        <f>VLOOKUP(N6517,Currecny_M!$A$1:$P$10,2,FALSE)</f>
        <v>2.35</v>
      </c>
      <c r="H6517" s="39">
        <f>MATCH(C6517,Currecny_M!$A$1:$P$1,0)</f>
        <v>12</v>
      </c>
      <c r="I6517" s="39">
        <f>VLOOKUP(N6517,Currecny_M!$A$1:$P$10,MATCH(Database!C6517,Currecny_M!$A$1:$P$1,0),FALSE)</f>
        <v>2.57</v>
      </c>
      <c r="J6517" s="82">
        <f t="shared" si="304"/>
        <v>10.629519999999999</v>
      </c>
      <c r="K6517" s="39">
        <f>VLOOKUP('Cover page'!$B$6,Currecny_M!$A$1:$P$10,MATCH(Database!C6517,Currecny_M!$A$1:$P$1,0),FALSE)</f>
        <v>1</v>
      </c>
      <c r="L6517" s="82">
        <f t="shared" si="305"/>
        <v>10.629519999999999</v>
      </c>
      <c r="M6517" s="82">
        <f>((E6517/$F$1)*VLOOKUP(N6517,Currecny_M!$A$1:$P$10,MATCH(Database!C6517,Currecny_M!$A$1:$P$1,0),FALSE))/VLOOKUP('Cover page'!$B$6,Currecny_M!$A$1:$P$10,MATCH(Database!C6517,Currecny_M!$A$1:$P$1,0),FALSE)</f>
        <v>10.629519999999999</v>
      </c>
      <c r="N6517" s="6" t="str">
        <f>VLOOKUP(B6517,Master!$A$2:$C$11,3,FALSE)</f>
        <v>Thai</v>
      </c>
      <c r="O6517" s="6" t="str">
        <f>VLOOKUP(B6517,Master!$A$2:$C$11,2,FALSE)</f>
        <v>Asia</v>
      </c>
      <c r="Q6517" s="39" t="str">
        <f>VLOOKUP(D6517,GL_Master!$A$1:$D$80,2,FALSE)</f>
        <v>BS</v>
      </c>
      <c r="R6517" s="39" t="str">
        <f>VLOOKUP(D6517,GL_Master!$A$1:$D$80,3,FALSE)</f>
        <v>Short-term loan and advances</v>
      </c>
      <c r="S6517" s="39" t="str">
        <f>VLOOKUP(D6517,GL_Master!$A$1:$D$80,4,FALSE)</f>
        <v>Prepaid expenses</v>
      </c>
    </row>
    <row r="6518" spans="1:19" x14ac:dyDescent="0.25">
      <c r="A6518" s="39" t="s">
        <v>262</v>
      </c>
      <c r="B6518" s="39" t="s">
        <v>43</v>
      </c>
      <c r="C6518" s="7">
        <v>44228</v>
      </c>
      <c r="D6518" s="39" t="s">
        <v>82</v>
      </c>
      <c r="E6518" s="39">
        <v>44257</v>
      </c>
      <c r="F6518" s="82">
        <f t="shared" si="303"/>
        <v>44.256999999999998</v>
      </c>
      <c r="G6518" s="39">
        <f>VLOOKUP(N6518,Currecny_M!$A$1:$P$10,2,FALSE)</f>
        <v>2.35</v>
      </c>
      <c r="H6518" s="39">
        <f>MATCH(C6518,Currecny_M!$A$1:$P$1,0)</f>
        <v>12</v>
      </c>
      <c r="I6518" s="39">
        <f>VLOOKUP(N6518,Currecny_M!$A$1:$P$10,MATCH(Database!C6518,Currecny_M!$A$1:$P$1,0),FALSE)</f>
        <v>2.57</v>
      </c>
      <c r="J6518" s="82">
        <f t="shared" si="304"/>
        <v>113.74048999999999</v>
      </c>
      <c r="K6518" s="39">
        <f>VLOOKUP('Cover page'!$B$6,Currecny_M!$A$1:$P$10,MATCH(Database!C6518,Currecny_M!$A$1:$P$1,0),FALSE)</f>
        <v>1</v>
      </c>
      <c r="L6518" s="82">
        <f t="shared" si="305"/>
        <v>113.74048999999999</v>
      </c>
      <c r="M6518" s="82">
        <f>((E6518/$F$1)*VLOOKUP(N6518,Currecny_M!$A$1:$P$10,MATCH(Database!C6518,Currecny_M!$A$1:$P$1,0),FALSE))/VLOOKUP('Cover page'!$B$6,Currecny_M!$A$1:$P$10,MATCH(Database!C6518,Currecny_M!$A$1:$P$1,0),FALSE)</f>
        <v>113.74048999999999</v>
      </c>
      <c r="N6518" s="6" t="str">
        <f>VLOOKUP(B6518,Master!$A$2:$C$11,3,FALSE)</f>
        <v>Thai</v>
      </c>
      <c r="O6518" s="6" t="str">
        <f>VLOOKUP(B6518,Master!$A$2:$C$11,2,FALSE)</f>
        <v>Asia</v>
      </c>
      <c r="Q6518" s="39" t="str">
        <f>VLOOKUP(D6518,GL_Master!$A$1:$D$80,2,FALSE)</f>
        <v>BS</v>
      </c>
      <c r="R6518" s="39" t="str">
        <f>VLOOKUP(D6518,GL_Master!$A$1:$D$80,3,FALSE)</f>
        <v>Short-term loan and advances</v>
      </c>
      <c r="S6518" s="39" t="str">
        <f>VLOOKUP(D6518,GL_Master!$A$1:$D$80,4,FALSE)</f>
        <v>Advance to vendor/employees</v>
      </c>
    </row>
    <row r="6519" spans="1:19" x14ac:dyDescent="0.25">
      <c r="A6519" s="39" t="s">
        <v>262</v>
      </c>
      <c r="B6519" s="39" t="s">
        <v>43</v>
      </c>
      <c r="C6519" s="7">
        <v>44228</v>
      </c>
      <c r="D6519" s="39" t="s">
        <v>83</v>
      </c>
      <c r="E6519" s="39">
        <v>29229</v>
      </c>
      <c r="F6519" s="82">
        <f t="shared" si="303"/>
        <v>29.228999999999999</v>
      </c>
      <c r="G6519" s="39">
        <f>VLOOKUP(N6519,Currecny_M!$A$1:$P$10,2,FALSE)</f>
        <v>2.35</v>
      </c>
      <c r="H6519" s="39">
        <f>MATCH(C6519,Currecny_M!$A$1:$P$1,0)</f>
        <v>12</v>
      </c>
      <c r="I6519" s="39">
        <f>VLOOKUP(N6519,Currecny_M!$A$1:$P$10,MATCH(Database!C6519,Currecny_M!$A$1:$P$1,0),FALSE)</f>
        <v>2.57</v>
      </c>
      <c r="J6519" s="82">
        <f t="shared" si="304"/>
        <v>75.118529999999993</v>
      </c>
      <c r="K6519" s="39">
        <f>VLOOKUP('Cover page'!$B$6,Currecny_M!$A$1:$P$10,MATCH(Database!C6519,Currecny_M!$A$1:$P$1,0),FALSE)</f>
        <v>1</v>
      </c>
      <c r="L6519" s="82">
        <f t="shared" si="305"/>
        <v>75.118529999999993</v>
      </c>
      <c r="M6519" s="82">
        <f>((E6519/$F$1)*VLOOKUP(N6519,Currecny_M!$A$1:$P$10,MATCH(Database!C6519,Currecny_M!$A$1:$P$1,0),FALSE))/VLOOKUP('Cover page'!$B$6,Currecny_M!$A$1:$P$10,MATCH(Database!C6519,Currecny_M!$A$1:$P$1,0),FALSE)</f>
        <v>75.118529999999993</v>
      </c>
      <c r="N6519" s="6" t="str">
        <f>VLOOKUP(B6519,Master!$A$2:$C$11,3,FALSE)</f>
        <v>Thai</v>
      </c>
      <c r="O6519" s="6" t="str">
        <f>VLOOKUP(B6519,Master!$A$2:$C$11,2,FALSE)</f>
        <v>Asia</v>
      </c>
      <c r="Q6519" s="39" t="str">
        <f>VLOOKUP(D6519,GL_Master!$A$1:$D$80,2,FALSE)</f>
        <v>BS</v>
      </c>
      <c r="R6519" s="39" t="str">
        <f>VLOOKUP(D6519,GL_Master!$A$1:$D$80,3,FALSE)</f>
        <v>Other Current Assets</v>
      </c>
      <c r="S6519" s="39" t="str">
        <f>VLOOKUP(D6519,GL_Master!$A$1:$D$80,4,FALSE)</f>
        <v>Security deposits ( Unsecured, considered good)</v>
      </c>
    </row>
    <row r="6520" spans="1:19" x14ac:dyDescent="0.25">
      <c r="A6520" s="39" t="s">
        <v>262</v>
      </c>
      <c r="B6520" s="39" t="s">
        <v>43</v>
      </c>
      <c r="C6520" s="7">
        <v>44228</v>
      </c>
      <c r="D6520" s="39" t="s">
        <v>246</v>
      </c>
      <c r="E6520" s="39">
        <v>-3359290</v>
      </c>
      <c r="F6520" s="82">
        <f t="shared" si="303"/>
        <v>-3359.29</v>
      </c>
      <c r="G6520" s="39">
        <f>VLOOKUP(N6520,Currecny_M!$A$1:$P$10,2,FALSE)</f>
        <v>2.35</v>
      </c>
      <c r="H6520" s="39">
        <f>MATCH(C6520,Currecny_M!$A$1:$P$1,0)</f>
        <v>12</v>
      </c>
      <c r="I6520" s="39">
        <f>VLOOKUP(N6520,Currecny_M!$A$1:$P$10,MATCH(Database!C6520,Currecny_M!$A$1:$P$1,0),FALSE)</f>
        <v>2.57</v>
      </c>
      <c r="J6520" s="82">
        <f t="shared" si="304"/>
        <v>-8633.3752999999997</v>
      </c>
      <c r="K6520" s="39">
        <f>VLOOKUP('Cover page'!$B$6,Currecny_M!$A$1:$P$10,MATCH(Database!C6520,Currecny_M!$A$1:$P$1,0),FALSE)</f>
        <v>1</v>
      </c>
      <c r="L6520" s="82">
        <f t="shared" si="305"/>
        <v>-8633.3752999999997</v>
      </c>
      <c r="M6520" s="82">
        <f>((E6520/$F$1)*VLOOKUP(N6520,Currecny_M!$A$1:$P$10,MATCH(Database!C6520,Currecny_M!$A$1:$P$1,0),FALSE))/VLOOKUP('Cover page'!$B$6,Currecny_M!$A$1:$P$10,MATCH(Database!C6520,Currecny_M!$A$1:$P$1,0),FALSE)</f>
        <v>-8633.3752999999997</v>
      </c>
      <c r="N6520" s="6" t="str">
        <f>VLOOKUP(B6520,Master!$A$2:$C$11,3,FALSE)</f>
        <v>Thai</v>
      </c>
      <c r="O6520" s="6" t="str">
        <f>VLOOKUP(B6520,Master!$A$2:$C$11,2,FALSE)</f>
        <v>Asia</v>
      </c>
      <c r="Q6520" s="39" t="str">
        <f>VLOOKUP(D6520,GL_Master!$A$1:$D$80,2,FALSE)</f>
        <v>PL</v>
      </c>
      <c r="R6520" s="39" t="str">
        <f>VLOOKUP(D6520,GL_Master!$A$1:$D$80,3,FALSE)</f>
        <v>Revenue from Operations</v>
      </c>
      <c r="S6520" s="39" t="str">
        <f>VLOOKUP(D6520,GL_Master!$A$1:$D$80,4,FALSE)</f>
        <v>Contract revenue</v>
      </c>
    </row>
    <row r="6521" spans="1:19" x14ac:dyDescent="0.25">
      <c r="A6521" s="39" t="s">
        <v>262</v>
      </c>
      <c r="B6521" s="39" t="s">
        <v>43</v>
      </c>
      <c r="C6521" s="7">
        <v>44228</v>
      </c>
      <c r="D6521" s="39" t="s">
        <v>134</v>
      </c>
      <c r="E6521" s="39">
        <v>-27551</v>
      </c>
      <c r="F6521" s="82">
        <f t="shared" si="303"/>
        <v>-27.550999999999998</v>
      </c>
      <c r="G6521" s="39">
        <f>VLOOKUP(N6521,Currecny_M!$A$1:$P$10,2,FALSE)</f>
        <v>2.35</v>
      </c>
      <c r="H6521" s="39">
        <f>MATCH(C6521,Currecny_M!$A$1:$P$1,0)</f>
        <v>12</v>
      </c>
      <c r="I6521" s="39">
        <f>VLOOKUP(N6521,Currecny_M!$A$1:$P$10,MATCH(Database!C6521,Currecny_M!$A$1:$P$1,0),FALSE)</f>
        <v>2.57</v>
      </c>
      <c r="J6521" s="82">
        <f t="shared" si="304"/>
        <v>-70.806069999999991</v>
      </c>
      <c r="K6521" s="39">
        <f>VLOOKUP('Cover page'!$B$6,Currecny_M!$A$1:$P$10,MATCH(Database!C6521,Currecny_M!$A$1:$P$1,0),FALSE)</f>
        <v>1</v>
      </c>
      <c r="L6521" s="82">
        <f t="shared" si="305"/>
        <v>-70.806069999999991</v>
      </c>
      <c r="M6521" s="82">
        <f>((E6521/$F$1)*VLOOKUP(N6521,Currecny_M!$A$1:$P$10,MATCH(Database!C6521,Currecny_M!$A$1:$P$1,0),FALSE))/VLOOKUP('Cover page'!$B$6,Currecny_M!$A$1:$P$10,MATCH(Database!C6521,Currecny_M!$A$1:$P$1,0),FALSE)</f>
        <v>-70.806069999999991</v>
      </c>
      <c r="N6521" s="6" t="str">
        <f>VLOOKUP(B6521,Master!$A$2:$C$11,3,FALSE)</f>
        <v>Thai</v>
      </c>
      <c r="O6521" s="6" t="str">
        <f>VLOOKUP(B6521,Master!$A$2:$C$11,2,FALSE)</f>
        <v>Asia</v>
      </c>
      <c r="Q6521" s="39" t="str">
        <f>VLOOKUP(D6521,GL_Master!$A$1:$D$80,2,FALSE)</f>
        <v>PL</v>
      </c>
      <c r="R6521" s="39" t="str">
        <f>VLOOKUP(D6521,GL_Master!$A$1:$D$80,3,FALSE)</f>
        <v>Other Income</v>
      </c>
      <c r="S6521" s="39" t="str">
        <f>VLOOKUP(D6521,GL_Master!$A$1:$D$80,4,FALSE)</f>
        <v>Other Income</v>
      </c>
    </row>
    <row r="6522" spans="1:19" x14ac:dyDescent="0.25">
      <c r="A6522" s="39" t="s">
        <v>262</v>
      </c>
      <c r="B6522" s="39" t="s">
        <v>43</v>
      </c>
      <c r="C6522" s="7">
        <v>44228</v>
      </c>
      <c r="D6522" s="39" t="s">
        <v>86</v>
      </c>
      <c r="E6522" s="39">
        <v>1547</v>
      </c>
      <c r="F6522" s="82">
        <f t="shared" si="303"/>
        <v>1.5469999999999999</v>
      </c>
      <c r="G6522" s="39">
        <f>VLOOKUP(N6522,Currecny_M!$A$1:$P$10,2,FALSE)</f>
        <v>2.35</v>
      </c>
      <c r="H6522" s="39">
        <f>MATCH(C6522,Currecny_M!$A$1:$P$1,0)</f>
        <v>12</v>
      </c>
      <c r="I6522" s="39">
        <f>VLOOKUP(N6522,Currecny_M!$A$1:$P$10,MATCH(Database!C6522,Currecny_M!$A$1:$P$1,0),FALSE)</f>
        <v>2.57</v>
      </c>
      <c r="J6522" s="82">
        <f t="shared" si="304"/>
        <v>3.9757899999999995</v>
      </c>
      <c r="K6522" s="39">
        <f>VLOOKUP('Cover page'!$B$6,Currecny_M!$A$1:$P$10,MATCH(Database!C6522,Currecny_M!$A$1:$P$1,0),FALSE)</f>
        <v>1</v>
      </c>
      <c r="L6522" s="82">
        <f t="shared" si="305"/>
        <v>3.9757899999999995</v>
      </c>
      <c r="M6522" s="82">
        <f>((E6522/$F$1)*VLOOKUP(N6522,Currecny_M!$A$1:$P$10,MATCH(Database!C6522,Currecny_M!$A$1:$P$1,0),FALSE))/VLOOKUP('Cover page'!$B$6,Currecny_M!$A$1:$P$10,MATCH(Database!C6522,Currecny_M!$A$1:$P$1,0),FALSE)</f>
        <v>3.9757899999999995</v>
      </c>
      <c r="N6522" s="6" t="str">
        <f>VLOOKUP(B6522,Master!$A$2:$C$11,3,FALSE)</f>
        <v>Thai</v>
      </c>
      <c r="O6522" s="6" t="str">
        <f>VLOOKUP(B6522,Master!$A$2:$C$11,2,FALSE)</f>
        <v>Asia</v>
      </c>
      <c r="Q6522" s="39" t="str">
        <f>VLOOKUP(D6522,GL_Master!$A$1:$D$80,2,FALSE)</f>
        <v>PL</v>
      </c>
      <c r="R6522" s="39" t="str">
        <f>VLOOKUP(D6522,GL_Master!$A$1:$D$80,3,FALSE)</f>
        <v>COGS</v>
      </c>
      <c r="S6522" s="39" t="str">
        <f>VLOOKUP(D6522,GL_Master!$A$1:$D$80,4,FALSE)</f>
        <v>Purchase of other traded goods</v>
      </c>
    </row>
    <row r="6523" spans="1:19" x14ac:dyDescent="0.25">
      <c r="A6523" s="39" t="s">
        <v>262</v>
      </c>
      <c r="B6523" s="39" t="s">
        <v>43</v>
      </c>
      <c r="C6523" s="7">
        <v>44228</v>
      </c>
      <c r="D6523" s="39" t="s">
        <v>87</v>
      </c>
      <c r="E6523" s="39">
        <v>804</v>
      </c>
      <c r="F6523" s="82">
        <f t="shared" si="303"/>
        <v>0.80400000000000005</v>
      </c>
      <c r="G6523" s="39">
        <f>VLOOKUP(N6523,Currecny_M!$A$1:$P$10,2,FALSE)</f>
        <v>2.35</v>
      </c>
      <c r="H6523" s="39">
        <f>MATCH(C6523,Currecny_M!$A$1:$P$1,0)</f>
        <v>12</v>
      </c>
      <c r="I6523" s="39">
        <f>VLOOKUP(N6523,Currecny_M!$A$1:$P$10,MATCH(Database!C6523,Currecny_M!$A$1:$P$1,0),FALSE)</f>
        <v>2.57</v>
      </c>
      <c r="J6523" s="82">
        <f t="shared" si="304"/>
        <v>2.0662799999999999</v>
      </c>
      <c r="K6523" s="39">
        <f>VLOOKUP('Cover page'!$B$6,Currecny_M!$A$1:$P$10,MATCH(Database!C6523,Currecny_M!$A$1:$P$1,0),FALSE)</f>
        <v>1</v>
      </c>
      <c r="L6523" s="82">
        <f t="shared" si="305"/>
        <v>2.0662799999999999</v>
      </c>
      <c r="M6523" s="82">
        <f>((E6523/$F$1)*VLOOKUP(N6523,Currecny_M!$A$1:$P$10,MATCH(Database!C6523,Currecny_M!$A$1:$P$1,0),FALSE))/VLOOKUP('Cover page'!$B$6,Currecny_M!$A$1:$P$10,MATCH(Database!C6523,Currecny_M!$A$1:$P$1,0),FALSE)</f>
        <v>2.0662799999999999</v>
      </c>
      <c r="N6523" s="6" t="str">
        <f>VLOOKUP(B6523,Master!$A$2:$C$11,3,FALSE)</f>
        <v>Thai</v>
      </c>
      <c r="O6523" s="6" t="str">
        <f>VLOOKUP(B6523,Master!$A$2:$C$11,2,FALSE)</f>
        <v>Asia</v>
      </c>
      <c r="Q6523" s="39" t="str">
        <f>VLOOKUP(D6523,GL_Master!$A$1:$D$80,2,FALSE)</f>
        <v>PL</v>
      </c>
      <c r="R6523" s="39" t="str">
        <f>VLOOKUP(D6523,GL_Master!$A$1:$D$80,3,FALSE)</f>
        <v>COGS</v>
      </c>
      <c r="S6523" s="39" t="str">
        <f>VLOOKUP(D6523,GL_Master!$A$1:$D$80,4,FALSE)</f>
        <v>Civil, Installation, Commissioning and Other miscellaneous expenses</v>
      </c>
    </row>
    <row r="6524" spans="1:19" x14ac:dyDescent="0.25">
      <c r="A6524" s="39" t="s">
        <v>262</v>
      </c>
      <c r="B6524" s="39" t="s">
        <v>43</v>
      </c>
      <c r="C6524" s="7">
        <v>44228</v>
      </c>
      <c r="D6524" s="39" t="s">
        <v>88</v>
      </c>
      <c r="E6524" s="39">
        <v>2436</v>
      </c>
      <c r="F6524" s="82">
        <f t="shared" si="303"/>
        <v>2.4359999999999999</v>
      </c>
      <c r="G6524" s="39">
        <f>VLOOKUP(N6524,Currecny_M!$A$1:$P$10,2,FALSE)</f>
        <v>2.35</v>
      </c>
      <c r="H6524" s="39">
        <f>MATCH(C6524,Currecny_M!$A$1:$P$1,0)</f>
        <v>12</v>
      </c>
      <c r="I6524" s="39">
        <f>VLOOKUP(N6524,Currecny_M!$A$1:$P$10,MATCH(Database!C6524,Currecny_M!$A$1:$P$1,0),FALSE)</f>
        <v>2.57</v>
      </c>
      <c r="J6524" s="82">
        <f t="shared" si="304"/>
        <v>6.2605199999999996</v>
      </c>
      <c r="K6524" s="39">
        <f>VLOOKUP('Cover page'!$B$6,Currecny_M!$A$1:$P$10,MATCH(Database!C6524,Currecny_M!$A$1:$P$1,0),FALSE)</f>
        <v>1</v>
      </c>
      <c r="L6524" s="82">
        <f t="shared" si="305"/>
        <v>6.2605199999999996</v>
      </c>
      <c r="M6524" s="82">
        <f>((E6524/$F$1)*VLOOKUP(N6524,Currecny_M!$A$1:$P$10,MATCH(Database!C6524,Currecny_M!$A$1:$P$1,0),FALSE))/VLOOKUP('Cover page'!$B$6,Currecny_M!$A$1:$P$10,MATCH(Database!C6524,Currecny_M!$A$1:$P$1,0),FALSE)</f>
        <v>6.2605199999999996</v>
      </c>
      <c r="N6524" s="6" t="str">
        <f>VLOOKUP(B6524,Master!$A$2:$C$11,3,FALSE)</f>
        <v>Thai</v>
      </c>
      <c r="O6524" s="6" t="str">
        <f>VLOOKUP(B6524,Master!$A$2:$C$11,2,FALSE)</f>
        <v>Asia</v>
      </c>
      <c r="Q6524" s="39" t="str">
        <f>VLOOKUP(D6524,GL_Master!$A$1:$D$80,2,FALSE)</f>
        <v>PL</v>
      </c>
      <c r="R6524" s="39" t="str">
        <f>VLOOKUP(D6524,GL_Master!$A$1:$D$80,3,FALSE)</f>
        <v>COGS</v>
      </c>
      <c r="S6524" s="39" t="str">
        <f>VLOOKUP(D6524,GL_Master!$A$1:$D$80,4,FALSE)</f>
        <v>Civil, Installation, Commissioning and Other miscellaneous expenses</v>
      </c>
    </row>
    <row r="6525" spans="1:19" x14ac:dyDescent="0.25">
      <c r="A6525" s="39" t="s">
        <v>262</v>
      </c>
      <c r="B6525" s="39" t="s">
        <v>43</v>
      </c>
      <c r="C6525" s="7">
        <v>44228</v>
      </c>
      <c r="D6525" s="39" t="s">
        <v>89</v>
      </c>
      <c r="E6525" s="39">
        <v>4917</v>
      </c>
      <c r="F6525" s="82">
        <f t="shared" si="303"/>
        <v>4.9169999999999998</v>
      </c>
      <c r="G6525" s="39">
        <f>VLOOKUP(N6525,Currecny_M!$A$1:$P$10,2,FALSE)</f>
        <v>2.35</v>
      </c>
      <c r="H6525" s="39">
        <f>MATCH(C6525,Currecny_M!$A$1:$P$1,0)</f>
        <v>12</v>
      </c>
      <c r="I6525" s="39">
        <f>VLOOKUP(N6525,Currecny_M!$A$1:$P$10,MATCH(Database!C6525,Currecny_M!$A$1:$P$1,0),FALSE)</f>
        <v>2.57</v>
      </c>
      <c r="J6525" s="82">
        <f t="shared" si="304"/>
        <v>12.636689999999998</v>
      </c>
      <c r="K6525" s="39">
        <f>VLOOKUP('Cover page'!$B$6,Currecny_M!$A$1:$P$10,MATCH(Database!C6525,Currecny_M!$A$1:$P$1,0),FALSE)</f>
        <v>1</v>
      </c>
      <c r="L6525" s="82">
        <f t="shared" si="305"/>
        <v>12.636689999999998</v>
      </c>
      <c r="M6525" s="82">
        <f>((E6525/$F$1)*VLOOKUP(N6525,Currecny_M!$A$1:$P$10,MATCH(Database!C6525,Currecny_M!$A$1:$P$1,0),FALSE))/VLOOKUP('Cover page'!$B$6,Currecny_M!$A$1:$P$10,MATCH(Database!C6525,Currecny_M!$A$1:$P$1,0),FALSE)</f>
        <v>12.636689999999998</v>
      </c>
      <c r="N6525" s="6" t="str">
        <f>VLOOKUP(B6525,Master!$A$2:$C$11,3,FALSE)</f>
        <v>Thai</v>
      </c>
      <c r="O6525" s="6" t="str">
        <f>VLOOKUP(B6525,Master!$A$2:$C$11,2,FALSE)</f>
        <v>Asia</v>
      </c>
      <c r="Q6525" s="39" t="str">
        <f>VLOOKUP(D6525,GL_Master!$A$1:$D$80,2,FALSE)</f>
        <v>PL</v>
      </c>
      <c r="R6525" s="39" t="str">
        <f>VLOOKUP(D6525,GL_Master!$A$1:$D$80,3,FALSE)</f>
        <v>COGS</v>
      </c>
      <c r="S6525" s="39" t="str">
        <f>VLOOKUP(D6525,GL_Master!$A$1:$D$80,4,FALSE)</f>
        <v>project Expenses</v>
      </c>
    </row>
    <row r="6526" spans="1:19" x14ac:dyDescent="0.25">
      <c r="A6526" s="39" t="s">
        <v>262</v>
      </c>
      <c r="B6526" s="39" t="s">
        <v>43</v>
      </c>
      <c r="C6526" s="7">
        <v>44228</v>
      </c>
      <c r="D6526" s="39" t="s">
        <v>90</v>
      </c>
      <c r="E6526" s="39">
        <v>1593</v>
      </c>
      <c r="F6526" s="82">
        <f t="shared" si="303"/>
        <v>1.593</v>
      </c>
      <c r="G6526" s="39">
        <f>VLOOKUP(N6526,Currecny_M!$A$1:$P$10,2,FALSE)</f>
        <v>2.35</v>
      </c>
      <c r="H6526" s="39">
        <f>MATCH(C6526,Currecny_M!$A$1:$P$1,0)</f>
        <v>12</v>
      </c>
      <c r="I6526" s="39">
        <f>VLOOKUP(N6526,Currecny_M!$A$1:$P$10,MATCH(Database!C6526,Currecny_M!$A$1:$P$1,0),FALSE)</f>
        <v>2.57</v>
      </c>
      <c r="J6526" s="82">
        <f t="shared" si="304"/>
        <v>4.0940099999999999</v>
      </c>
      <c r="K6526" s="39">
        <f>VLOOKUP('Cover page'!$B$6,Currecny_M!$A$1:$P$10,MATCH(Database!C6526,Currecny_M!$A$1:$P$1,0),FALSE)</f>
        <v>1</v>
      </c>
      <c r="L6526" s="82">
        <f t="shared" si="305"/>
        <v>4.0940099999999999</v>
      </c>
      <c r="M6526" s="82">
        <f>((E6526/$F$1)*VLOOKUP(N6526,Currecny_M!$A$1:$P$10,MATCH(Database!C6526,Currecny_M!$A$1:$P$1,0),FALSE))/VLOOKUP('Cover page'!$B$6,Currecny_M!$A$1:$P$10,MATCH(Database!C6526,Currecny_M!$A$1:$P$1,0),FALSE)</f>
        <v>4.0940099999999999</v>
      </c>
      <c r="N6526" s="6" t="str">
        <f>VLOOKUP(B6526,Master!$A$2:$C$11,3,FALSE)</f>
        <v>Thai</v>
      </c>
      <c r="O6526" s="6" t="str">
        <f>VLOOKUP(B6526,Master!$A$2:$C$11,2,FALSE)</f>
        <v>Asia</v>
      </c>
      <c r="Q6526" s="39" t="str">
        <f>VLOOKUP(D6526,GL_Master!$A$1:$D$80,2,FALSE)</f>
        <v>PL</v>
      </c>
      <c r="R6526" s="39" t="str">
        <f>VLOOKUP(D6526,GL_Master!$A$1:$D$80,3,FALSE)</f>
        <v>Office utility</v>
      </c>
      <c r="S6526" s="39" t="str">
        <f>VLOOKUP(D6526,GL_Master!$A$1:$D$80,4,FALSE)</f>
        <v>Electricity Expenses</v>
      </c>
    </row>
    <row r="6527" spans="1:19" x14ac:dyDescent="0.25">
      <c r="A6527" s="39" t="s">
        <v>262</v>
      </c>
      <c r="B6527" s="39" t="s">
        <v>43</v>
      </c>
      <c r="C6527" s="7">
        <v>44228</v>
      </c>
      <c r="D6527" s="39" t="s">
        <v>91</v>
      </c>
      <c r="E6527" s="39">
        <v>3309</v>
      </c>
      <c r="F6527" s="82">
        <f t="shared" si="303"/>
        <v>3.3090000000000002</v>
      </c>
      <c r="G6527" s="39">
        <f>VLOOKUP(N6527,Currecny_M!$A$1:$P$10,2,FALSE)</f>
        <v>2.35</v>
      </c>
      <c r="H6527" s="39">
        <f>MATCH(C6527,Currecny_M!$A$1:$P$1,0)</f>
        <v>12</v>
      </c>
      <c r="I6527" s="39">
        <f>VLOOKUP(N6527,Currecny_M!$A$1:$P$10,MATCH(Database!C6527,Currecny_M!$A$1:$P$1,0),FALSE)</f>
        <v>2.57</v>
      </c>
      <c r="J6527" s="82">
        <f t="shared" si="304"/>
        <v>8.50413</v>
      </c>
      <c r="K6527" s="39">
        <f>VLOOKUP('Cover page'!$B$6,Currecny_M!$A$1:$P$10,MATCH(Database!C6527,Currecny_M!$A$1:$P$1,0),FALSE)</f>
        <v>1</v>
      </c>
      <c r="L6527" s="82">
        <f t="shared" si="305"/>
        <v>8.50413</v>
      </c>
      <c r="M6527" s="82">
        <f>((E6527/$F$1)*VLOOKUP(N6527,Currecny_M!$A$1:$P$10,MATCH(Database!C6527,Currecny_M!$A$1:$P$1,0),FALSE))/VLOOKUP('Cover page'!$B$6,Currecny_M!$A$1:$P$10,MATCH(Database!C6527,Currecny_M!$A$1:$P$1,0),FALSE)</f>
        <v>8.50413</v>
      </c>
      <c r="N6527" s="6" t="str">
        <f>VLOOKUP(B6527,Master!$A$2:$C$11,3,FALSE)</f>
        <v>Thai</v>
      </c>
      <c r="O6527" s="6" t="str">
        <f>VLOOKUP(B6527,Master!$A$2:$C$11,2,FALSE)</f>
        <v>Asia</v>
      </c>
      <c r="Q6527" s="39" t="str">
        <f>VLOOKUP(D6527,GL_Master!$A$1:$D$80,2,FALSE)</f>
        <v>PL</v>
      </c>
      <c r="R6527" s="39" t="str">
        <f>VLOOKUP(D6527,GL_Master!$A$1:$D$80,3,FALSE)</f>
        <v>Misc. expenses</v>
      </c>
      <c r="S6527" s="39" t="str">
        <f>VLOOKUP(D6527,GL_Master!$A$1:$D$80,4,FALSE)</f>
        <v>Repair &amp; Maintenance</v>
      </c>
    </row>
    <row r="6528" spans="1:19" x14ac:dyDescent="0.25">
      <c r="A6528" s="39" t="s">
        <v>262</v>
      </c>
      <c r="B6528" s="39" t="s">
        <v>43</v>
      </c>
      <c r="C6528" s="7">
        <v>44228</v>
      </c>
      <c r="D6528" s="39" t="s">
        <v>92</v>
      </c>
      <c r="E6528" s="39">
        <v>2413</v>
      </c>
      <c r="F6528" s="82">
        <f t="shared" si="303"/>
        <v>2.4129999999999998</v>
      </c>
      <c r="G6528" s="39">
        <f>VLOOKUP(N6528,Currecny_M!$A$1:$P$10,2,FALSE)</f>
        <v>2.35</v>
      </c>
      <c r="H6528" s="39">
        <f>MATCH(C6528,Currecny_M!$A$1:$P$1,0)</f>
        <v>12</v>
      </c>
      <c r="I6528" s="39">
        <f>VLOOKUP(N6528,Currecny_M!$A$1:$P$10,MATCH(Database!C6528,Currecny_M!$A$1:$P$1,0),FALSE)</f>
        <v>2.57</v>
      </c>
      <c r="J6528" s="82">
        <f t="shared" si="304"/>
        <v>6.2014099999999992</v>
      </c>
      <c r="K6528" s="39">
        <f>VLOOKUP('Cover page'!$B$6,Currecny_M!$A$1:$P$10,MATCH(Database!C6528,Currecny_M!$A$1:$P$1,0),FALSE)</f>
        <v>1</v>
      </c>
      <c r="L6528" s="82">
        <f t="shared" si="305"/>
        <v>6.2014099999999992</v>
      </c>
      <c r="M6528" s="82">
        <f>((E6528/$F$1)*VLOOKUP(N6528,Currecny_M!$A$1:$P$10,MATCH(Database!C6528,Currecny_M!$A$1:$P$1,0),FALSE))/VLOOKUP('Cover page'!$B$6,Currecny_M!$A$1:$P$10,MATCH(Database!C6528,Currecny_M!$A$1:$P$1,0),FALSE)</f>
        <v>6.2014099999999992</v>
      </c>
      <c r="N6528" s="6" t="str">
        <f>VLOOKUP(B6528,Master!$A$2:$C$11,3,FALSE)</f>
        <v>Thai</v>
      </c>
      <c r="O6528" s="6" t="str">
        <f>VLOOKUP(B6528,Master!$A$2:$C$11,2,FALSE)</f>
        <v>Asia</v>
      </c>
      <c r="Q6528" s="39" t="str">
        <f>VLOOKUP(D6528,GL_Master!$A$1:$D$80,2,FALSE)</f>
        <v>PL</v>
      </c>
      <c r="R6528" s="39" t="str">
        <f>VLOOKUP(D6528,GL_Master!$A$1:$D$80,3,FALSE)</f>
        <v>Misc. expenses</v>
      </c>
      <c r="S6528" s="39" t="str">
        <f>VLOOKUP(D6528,GL_Master!$A$1:$D$80,4,FALSE)</f>
        <v>Repair &amp; Maintenance</v>
      </c>
    </row>
    <row r="6529" spans="1:19" x14ac:dyDescent="0.25">
      <c r="A6529" s="39" t="s">
        <v>262</v>
      </c>
      <c r="B6529" s="39" t="s">
        <v>43</v>
      </c>
      <c r="C6529" s="7">
        <v>44228</v>
      </c>
      <c r="D6529" s="39" t="s">
        <v>93</v>
      </c>
      <c r="E6529" s="39">
        <v>28953</v>
      </c>
      <c r="F6529" s="82">
        <f t="shared" si="303"/>
        <v>28.952999999999999</v>
      </c>
      <c r="G6529" s="39">
        <f>VLOOKUP(N6529,Currecny_M!$A$1:$P$10,2,FALSE)</f>
        <v>2.35</v>
      </c>
      <c r="H6529" s="39">
        <f>MATCH(C6529,Currecny_M!$A$1:$P$1,0)</f>
        <v>12</v>
      </c>
      <c r="I6529" s="39">
        <f>VLOOKUP(N6529,Currecny_M!$A$1:$P$10,MATCH(Database!C6529,Currecny_M!$A$1:$P$1,0),FALSE)</f>
        <v>2.57</v>
      </c>
      <c r="J6529" s="82">
        <f t="shared" si="304"/>
        <v>74.409209999999987</v>
      </c>
      <c r="K6529" s="39">
        <f>VLOOKUP('Cover page'!$B$6,Currecny_M!$A$1:$P$10,MATCH(Database!C6529,Currecny_M!$A$1:$P$1,0),FALSE)</f>
        <v>1</v>
      </c>
      <c r="L6529" s="82">
        <f t="shared" si="305"/>
        <v>74.409209999999987</v>
      </c>
      <c r="M6529" s="82">
        <f>((E6529/$F$1)*VLOOKUP(N6529,Currecny_M!$A$1:$P$10,MATCH(Database!C6529,Currecny_M!$A$1:$P$1,0),FALSE))/VLOOKUP('Cover page'!$B$6,Currecny_M!$A$1:$P$10,MATCH(Database!C6529,Currecny_M!$A$1:$P$1,0),FALSE)</f>
        <v>74.409209999999987</v>
      </c>
      <c r="N6529" s="6" t="str">
        <f>VLOOKUP(B6529,Master!$A$2:$C$11,3,FALSE)</f>
        <v>Thai</v>
      </c>
      <c r="O6529" s="6" t="str">
        <f>VLOOKUP(B6529,Master!$A$2:$C$11,2,FALSE)</f>
        <v>Asia</v>
      </c>
      <c r="Q6529" s="39" t="str">
        <f>VLOOKUP(D6529,GL_Master!$A$1:$D$80,2,FALSE)</f>
        <v>PL</v>
      </c>
      <c r="R6529" s="39" t="str">
        <f>VLOOKUP(D6529,GL_Master!$A$1:$D$80,3,FALSE)</f>
        <v>Salary wages &amp; benefits</v>
      </c>
      <c r="S6529" s="39" t="str">
        <f>VLOOKUP(D6529,GL_Master!$A$1:$D$80,4,FALSE)</f>
        <v>Employee benefits expense</v>
      </c>
    </row>
    <row r="6530" spans="1:19" x14ac:dyDescent="0.25">
      <c r="A6530" s="39" t="s">
        <v>262</v>
      </c>
      <c r="B6530" s="39" t="s">
        <v>43</v>
      </c>
      <c r="C6530" s="7">
        <v>44228</v>
      </c>
      <c r="D6530" s="39" t="s">
        <v>33</v>
      </c>
      <c r="E6530" s="39">
        <v>812</v>
      </c>
      <c r="F6530" s="82">
        <f t="shared" si="303"/>
        <v>0.81200000000000006</v>
      </c>
      <c r="G6530" s="39">
        <f>VLOOKUP(N6530,Currecny_M!$A$1:$P$10,2,FALSE)</f>
        <v>2.35</v>
      </c>
      <c r="H6530" s="39">
        <f>MATCH(C6530,Currecny_M!$A$1:$P$1,0)</f>
        <v>12</v>
      </c>
      <c r="I6530" s="39">
        <f>VLOOKUP(N6530,Currecny_M!$A$1:$P$10,MATCH(Database!C6530,Currecny_M!$A$1:$P$1,0),FALSE)</f>
        <v>2.57</v>
      </c>
      <c r="J6530" s="82">
        <f t="shared" si="304"/>
        <v>2.08684</v>
      </c>
      <c r="K6530" s="39">
        <f>VLOOKUP('Cover page'!$B$6,Currecny_M!$A$1:$P$10,MATCH(Database!C6530,Currecny_M!$A$1:$P$1,0),FALSE)</f>
        <v>1</v>
      </c>
      <c r="L6530" s="82">
        <f t="shared" si="305"/>
        <v>2.08684</v>
      </c>
      <c r="M6530" s="82">
        <f>((E6530/$F$1)*VLOOKUP(N6530,Currecny_M!$A$1:$P$10,MATCH(Database!C6530,Currecny_M!$A$1:$P$1,0),FALSE))/VLOOKUP('Cover page'!$B$6,Currecny_M!$A$1:$P$10,MATCH(Database!C6530,Currecny_M!$A$1:$P$1,0),FALSE)</f>
        <v>2.08684</v>
      </c>
      <c r="N6530" s="6" t="str">
        <f>VLOOKUP(B6530,Master!$A$2:$C$11,3,FALSE)</f>
        <v>Thai</v>
      </c>
      <c r="O6530" s="6" t="str">
        <f>VLOOKUP(B6530,Master!$A$2:$C$11,2,FALSE)</f>
        <v>Asia</v>
      </c>
      <c r="Q6530" s="39" t="str">
        <f>VLOOKUP(D6530,GL_Master!$A$1:$D$80,2,FALSE)</f>
        <v>PL</v>
      </c>
      <c r="R6530" s="39" t="str">
        <f>VLOOKUP(D6530,GL_Master!$A$1:$D$80,3,FALSE)</f>
        <v>Staff welfare expenses</v>
      </c>
      <c r="S6530" s="39" t="str">
        <f>VLOOKUP(D6530,GL_Master!$A$1:$D$80,4,FALSE)</f>
        <v>Other staff welfare</v>
      </c>
    </row>
    <row r="6531" spans="1:19" x14ac:dyDescent="0.25">
      <c r="A6531" s="39" t="s">
        <v>262</v>
      </c>
      <c r="B6531" s="39" t="s">
        <v>43</v>
      </c>
      <c r="C6531" s="7">
        <v>44228</v>
      </c>
      <c r="D6531" s="39" t="s">
        <v>94</v>
      </c>
      <c r="E6531" s="39">
        <v>4963</v>
      </c>
      <c r="F6531" s="82">
        <f t="shared" si="303"/>
        <v>4.9630000000000001</v>
      </c>
      <c r="G6531" s="39">
        <f>VLOOKUP(N6531,Currecny_M!$A$1:$P$10,2,FALSE)</f>
        <v>2.35</v>
      </c>
      <c r="H6531" s="39">
        <f>MATCH(C6531,Currecny_M!$A$1:$P$1,0)</f>
        <v>12</v>
      </c>
      <c r="I6531" s="39">
        <f>VLOOKUP(N6531,Currecny_M!$A$1:$P$10,MATCH(Database!C6531,Currecny_M!$A$1:$P$1,0),FALSE)</f>
        <v>2.57</v>
      </c>
      <c r="J6531" s="82">
        <f t="shared" si="304"/>
        <v>12.754909999999999</v>
      </c>
      <c r="K6531" s="39">
        <f>VLOOKUP('Cover page'!$B$6,Currecny_M!$A$1:$P$10,MATCH(Database!C6531,Currecny_M!$A$1:$P$1,0),FALSE)</f>
        <v>1</v>
      </c>
      <c r="L6531" s="82">
        <f t="shared" si="305"/>
        <v>12.754909999999999</v>
      </c>
      <c r="M6531" s="82">
        <f>((E6531/$F$1)*VLOOKUP(N6531,Currecny_M!$A$1:$P$10,MATCH(Database!C6531,Currecny_M!$A$1:$P$1,0),FALSE))/VLOOKUP('Cover page'!$B$6,Currecny_M!$A$1:$P$10,MATCH(Database!C6531,Currecny_M!$A$1:$P$1,0),FALSE)</f>
        <v>12.754909999999999</v>
      </c>
      <c r="N6531" s="6" t="str">
        <f>VLOOKUP(B6531,Master!$A$2:$C$11,3,FALSE)</f>
        <v>Thai</v>
      </c>
      <c r="O6531" s="6" t="str">
        <f>VLOOKUP(B6531,Master!$A$2:$C$11,2,FALSE)</f>
        <v>Asia</v>
      </c>
      <c r="Q6531" s="39" t="str">
        <f>VLOOKUP(D6531,GL_Master!$A$1:$D$80,2,FALSE)</f>
        <v>PL</v>
      </c>
      <c r="R6531" s="39" t="str">
        <f>VLOOKUP(D6531,GL_Master!$A$1:$D$80,3,FALSE)</f>
        <v xml:space="preserve">Gratuity expenses </v>
      </c>
      <c r="S6531" s="39" t="str">
        <f>VLOOKUP(D6531,GL_Master!$A$1:$D$80,4,FALSE)</f>
        <v>Gratuity</v>
      </c>
    </row>
    <row r="6532" spans="1:19" x14ac:dyDescent="0.25">
      <c r="A6532" s="39" t="s">
        <v>262</v>
      </c>
      <c r="B6532" s="39" t="s">
        <v>43</v>
      </c>
      <c r="C6532" s="7">
        <v>44228</v>
      </c>
      <c r="D6532" s="39" t="s">
        <v>95</v>
      </c>
      <c r="E6532" s="39">
        <v>1624</v>
      </c>
      <c r="F6532" s="82">
        <f t="shared" ref="F6532:F6595" si="306">E6532/$F$1</f>
        <v>1.6240000000000001</v>
      </c>
      <c r="G6532" s="39">
        <f>VLOOKUP(N6532,Currecny_M!$A$1:$P$10,2,FALSE)</f>
        <v>2.35</v>
      </c>
      <c r="H6532" s="39">
        <f>MATCH(C6532,Currecny_M!$A$1:$P$1,0)</f>
        <v>12</v>
      </c>
      <c r="I6532" s="39">
        <f>VLOOKUP(N6532,Currecny_M!$A$1:$P$10,MATCH(Database!C6532,Currecny_M!$A$1:$P$1,0),FALSE)</f>
        <v>2.57</v>
      </c>
      <c r="J6532" s="82">
        <f t="shared" ref="J6532:J6595" si="307">F6532*I6532</f>
        <v>4.1736800000000001</v>
      </c>
      <c r="K6532" s="39">
        <f>VLOOKUP('Cover page'!$B$6,Currecny_M!$A$1:$P$10,MATCH(Database!C6532,Currecny_M!$A$1:$P$1,0),FALSE)</f>
        <v>1</v>
      </c>
      <c r="L6532" s="82">
        <f t="shared" ref="L6532:L6595" si="308">J6532/K6532</f>
        <v>4.1736800000000001</v>
      </c>
      <c r="M6532" s="82">
        <f>((E6532/$F$1)*VLOOKUP(N6532,Currecny_M!$A$1:$P$10,MATCH(Database!C6532,Currecny_M!$A$1:$P$1,0),FALSE))/VLOOKUP('Cover page'!$B$6,Currecny_M!$A$1:$P$10,MATCH(Database!C6532,Currecny_M!$A$1:$P$1,0),FALSE)</f>
        <v>4.1736800000000001</v>
      </c>
      <c r="N6532" s="6" t="str">
        <f>VLOOKUP(B6532,Master!$A$2:$C$11,3,FALSE)</f>
        <v>Thai</v>
      </c>
      <c r="O6532" s="6" t="str">
        <f>VLOOKUP(B6532,Master!$A$2:$C$11,2,FALSE)</f>
        <v>Asia</v>
      </c>
      <c r="Q6532" s="39" t="str">
        <f>VLOOKUP(D6532,GL_Master!$A$1:$D$80,2,FALSE)</f>
        <v>PL</v>
      </c>
      <c r="R6532" s="39" t="str">
        <f>VLOOKUP(D6532,GL_Master!$A$1:$D$80,3,FALSE)</f>
        <v>Salary wages &amp; benefits</v>
      </c>
      <c r="S6532" s="39" t="str">
        <f>VLOOKUP(D6532,GL_Master!$A$1:$D$80,4,FALSE)</f>
        <v>Employee benefits expense</v>
      </c>
    </row>
    <row r="6533" spans="1:19" x14ac:dyDescent="0.25">
      <c r="A6533" s="39" t="s">
        <v>262</v>
      </c>
      <c r="B6533" s="39" t="s">
        <v>43</v>
      </c>
      <c r="C6533" s="7">
        <v>44228</v>
      </c>
      <c r="D6533" s="39" t="s">
        <v>96</v>
      </c>
      <c r="E6533" s="39">
        <v>14339</v>
      </c>
      <c r="F6533" s="82">
        <f t="shared" si="306"/>
        <v>14.339</v>
      </c>
      <c r="G6533" s="39">
        <f>VLOOKUP(N6533,Currecny_M!$A$1:$P$10,2,FALSE)</f>
        <v>2.35</v>
      </c>
      <c r="H6533" s="39">
        <f>MATCH(C6533,Currecny_M!$A$1:$P$1,0)</f>
        <v>12</v>
      </c>
      <c r="I6533" s="39">
        <f>VLOOKUP(N6533,Currecny_M!$A$1:$P$10,MATCH(Database!C6533,Currecny_M!$A$1:$P$1,0),FALSE)</f>
        <v>2.57</v>
      </c>
      <c r="J6533" s="82">
        <f t="shared" si="307"/>
        <v>36.851230000000001</v>
      </c>
      <c r="K6533" s="39">
        <f>VLOOKUP('Cover page'!$B$6,Currecny_M!$A$1:$P$10,MATCH(Database!C6533,Currecny_M!$A$1:$P$1,0),FALSE)</f>
        <v>1</v>
      </c>
      <c r="L6533" s="82">
        <f t="shared" si="308"/>
        <v>36.851230000000001</v>
      </c>
      <c r="M6533" s="82">
        <f>((E6533/$F$1)*VLOOKUP(N6533,Currecny_M!$A$1:$P$10,MATCH(Database!C6533,Currecny_M!$A$1:$P$1,0),FALSE))/VLOOKUP('Cover page'!$B$6,Currecny_M!$A$1:$P$10,MATCH(Database!C6533,Currecny_M!$A$1:$P$1,0),FALSE)</f>
        <v>36.851230000000001</v>
      </c>
      <c r="N6533" s="6" t="str">
        <f>VLOOKUP(B6533,Master!$A$2:$C$11,3,FALSE)</f>
        <v>Thai</v>
      </c>
      <c r="O6533" s="6" t="str">
        <f>VLOOKUP(B6533,Master!$A$2:$C$11,2,FALSE)</f>
        <v>Asia</v>
      </c>
      <c r="Q6533" s="39" t="str">
        <f>VLOOKUP(D6533,GL_Master!$A$1:$D$80,2,FALSE)</f>
        <v>PL</v>
      </c>
      <c r="R6533" s="39" t="str">
        <f>VLOOKUP(D6533,GL_Master!$A$1:$D$80,3,FALSE)</f>
        <v>Salary wages &amp; benefits</v>
      </c>
      <c r="S6533" s="39" t="str">
        <f>VLOOKUP(D6533,GL_Master!$A$1:$D$80,4,FALSE)</f>
        <v>Employee benefits expense</v>
      </c>
    </row>
    <row r="6534" spans="1:19" x14ac:dyDescent="0.25">
      <c r="A6534" s="39" t="s">
        <v>262</v>
      </c>
      <c r="B6534" s="39" t="s">
        <v>43</v>
      </c>
      <c r="C6534" s="7">
        <v>44228</v>
      </c>
      <c r="D6534" s="39" t="s">
        <v>97</v>
      </c>
      <c r="E6534" s="39">
        <v>835</v>
      </c>
      <c r="F6534" s="82">
        <f t="shared" si="306"/>
        <v>0.83499999999999996</v>
      </c>
      <c r="G6534" s="39">
        <f>VLOOKUP(N6534,Currecny_M!$A$1:$P$10,2,FALSE)</f>
        <v>2.35</v>
      </c>
      <c r="H6534" s="39">
        <f>MATCH(C6534,Currecny_M!$A$1:$P$1,0)</f>
        <v>12</v>
      </c>
      <c r="I6534" s="39">
        <f>VLOOKUP(N6534,Currecny_M!$A$1:$P$10,MATCH(Database!C6534,Currecny_M!$A$1:$P$1,0),FALSE)</f>
        <v>2.57</v>
      </c>
      <c r="J6534" s="82">
        <f t="shared" si="307"/>
        <v>2.1459499999999996</v>
      </c>
      <c r="K6534" s="39">
        <f>VLOOKUP('Cover page'!$B$6,Currecny_M!$A$1:$P$10,MATCH(Database!C6534,Currecny_M!$A$1:$P$1,0),FALSE)</f>
        <v>1</v>
      </c>
      <c r="L6534" s="82">
        <f t="shared" si="308"/>
        <v>2.1459499999999996</v>
      </c>
      <c r="M6534" s="82">
        <f>((E6534/$F$1)*VLOOKUP(N6534,Currecny_M!$A$1:$P$10,MATCH(Database!C6534,Currecny_M!$A$1:$P$1,0),FALSE))/VLOOKUP('Cover page'!$B$6,Currecny_M!$A$1:$P$10,MATCH(Database!C6534,Currecny_M!$A$1:$P$1,0),FALSE)</f>
        <v>2.1459499999999996</v>
      </c>
      <c r="N6534" s="6" t="str">
        <f>VLOOKUP(B6534,Master!$A$2:$C$11,3,FALSE)</f>
        <v>Thai</v>
      </c>
      <c r="O6534" s="6" t="str">
        <f>VLOOKUP(B6534,Master!$A$2:$C$11,2,FALSE)</f>
        <v>Asia</v>
      </c>
      <c r="Q6534" s="39" t="str">
        <f>VLOOKUP(D6534,GL_Master!$A$1:$D$80,2,FALSE)</f>
        <v>PL</v>
      </c>
      <c r="R6534" s="39" t="str">
        <f>VLOOKUP(D6534,GL_Master!$A$1:$D$80,3,FALSE)</f>
        <v>Salary wages &amp; benefits</v>
      </c>
      <c r="S6534" s="39" t="str">
        <f>VLOOKUP(D6534,GL_Master!$A$1:$D$80,4,FALSE)</f>
        <v>Employee benefits expense</v>
      </c>
    </row>
    <row r="6535" spans="1:19" x14ac:dyDescent="0.25">
      <c r="A6535" s="39" t="s">
        <v>262</v>
      </c>
      <c r="B6535" s="39" t="s">
        <v>43</v>
      </c>
      <c r="C6535" s="7">
        <v>44228</v>
      </c>
      <c r="D6535" s="39" t="s">
        <v>98</v>
      </c>
      <c r="E6535" s="39">
        <v>1609</v>
      </c>
      <c r="F6535" s="82">
        <f t="shared" si="306"/>
        <v>1.609</v>
      </c>
      <c r="G6535" s="39">
        <f>VLOOKUP(N6535,Currecny_M!$A$1:$P$10,2,FALSE)</f>
        <v>2.35</v>
      </c>
      <c r="H6535" s="39">
        <f>MATCH(C6535,Currecny_M!$A$1:$P$1,0)</f>
        <v>12</v>
      </c>
      <c r="I6535" s="39">
        <f>VLOOKUP(N6535,Currecny_M!$A$1:$P$10,MATCH(Database!C6535,Currecny_M!$A$1:$P$1,0),FALSE)</f>
        <v>2.57</v>
      </c>
      <c r="J6535" s="82">
        <f t="shared" si="307"/>
        <v>4.1351299999999993</v>
      </c>
      <c r="K6535" s="39">
        <f>VLOOKUP('Cover page'!$B$6,Currecny_M!$A$1:$P$10,MATCH(Database!C6535,Currecny_M!$A$1:$P$1,0),FALSE)</f>
        <v>1</v>
      </c>
      <c r="L6535" s="82">
        <f t="shared" si="308"/>
        <v>4.1351299999999993</v>
      </c>
      <c r="M6535" s="82">
        <f>((E6535/$F$1)*VLOOKUP(N6535,Currecny_M!$A$1:$P$10,MATCH(Database!C6535,Currecny_M!$A$1:$P$1,0),FALSE))/VLOOKUP('Cover page'!$B$6,Currecny_M!$A$1:$P$10,MATCH(Database!C6535,Currecny_M!$A$1:$P$1,0),FALSE)</f>
        <v>4.1351299999999993</v>
      </c>
      <c r="N6535" s="6" t="str">
        <f>VLOOKUP(B6535,Master!$A$2:$C$11,3,FALSE)</f>
        <v>Thai</v>
      </c>
      <c r="O6535" s="6" t="str">
        <f>VLOOKUP(B6535,Master!$A$2:$C$11,2,FALSE)</f>
        <v>Asia</v>
      </c>
      <c r="Q6535" s="39" t="str">
        <f>VLOOKUP(D6535,GL_Master!$A$1:$D$80,2,FALSE)</f>
        <v>PL</v>
      </c>
      <c r="R6535" s="39" t="str">
        <f>VLOOKUP(D6535,GL_Master!$A$1:$D$80,3,FALSE)</f>
        <v>Salary wages &amp; benefits</v>
      </c>
      <c r="S6535" s="39" t="str">
        <f>VLOOKUP(D6535,GL_Master!$A$1:$D$80,4,FALSE)</f>
        <v>Employee benefits expense</v>
      </c>
    </row>
    <row r="6536" spans="1:19" x14ac:dyDescent="0.25">
      <c r="A6536" s="39" t="s">
        <v>262</v>
      </c>
      <c r="B6536" s="39" t="s">
        <v>43</v>
      </c>
      <c r="C6536" s="7">
        <v>44228</v>
      </c>
      <c r="D6536" s="39" t="s">
        <v>99</v>
      </c>
      <c r="E6536" s="39">
        <v>835</v>
      </c>
      <c r="F6536" s="82">
        <f t="shared" si="306"/>
        <v>0.83499999999999996</v>
      </c>
      <c r="G6536" s="39">
        <f>VLOOKUP(N6536,Currecny_M!$A$1:$P$10,2,FALSE)</f>
        <v>2.35</v>
      </c>
      <c r="H6536" s="39">
        <f>MATCH(C6536,Currecny_M!$A$1:$P$1,0)</f>
        <v>12</v>
      </c>
      <c r="I6536" s="39">
        <f>VLOOKUP(N6536,Currecny_M!$A$1:$P$10,MATCH(Database!C6536,Currecny_M!$A$1:$P$1,0),FALSE)</f>
        <v>2.57</v>
      </c>
      <c r="J6536" s="82">
        <f t="shared" si="307"/>
        <v>2.1459499999999996</v>
      </c>
      <c r="K6536" s="39">
        <f>VLOOKUP('Cover page'!$B$6,Currecny_M!$A$1:$P$10,MATCH(Database!C6536,Currecny_M!$A$1:$P$1,0),FALSE)</f>
        <v>1</v>
      </c>
      <c r="L6536" s="82">
        <f t="shared" si="308"/>
        <v>2.1459499999999996</v>
      </c>
      <c r="M6536" s="82">
        <f>((E6536/$F$1)*VLOOKUP(N6536,Currecny_M!$A$1:$P$10,MATCH(Database!C6536,Currecny_M!$A$1:$P$1,0),FALSE))/VLOOKUP('Cover page'!$B$6,Currecny_M!$A$1:$P$10,MATCH(Database!C6536,Currecny_M!$A$1:$P$1,0),FALSE)</f>
        <v>2.1459499999999996</v>
      </c>
      <c r="N6536" s="6" t="str">
        <f>VLOOKUP(B6536,Master!$A$2:$C$11,3,FALSE)</f>
        <v>Thai</v>
      </c>
      <c r="O6536" s="6" t="str">
        <f>VLOOKUP(B6536,Master!$A$2:$C$11,2,FALSE)</f>
        <v>Asia</v>
      </c>
      <c r="Q6536" s="39" t="str">
        <f>VLOOKUP(D6536,GL_Master!$A$1:$D$80,2,FALSE)</f>
        <v>PL</v>
      </c>
      <c r="R6536" s="39" t="str">
        <f>VLOOKUP(D6536,GL_Master!$A$1:$D$80,3,FALSE)</f>
        <v>Salary wages &amp; benefits</v>
      </c>
      <c r="S6536" s="39" t="str">
        <f>VLOOKUP(D6536,GL_Master!$A$1:$D$80,4,FALSE)</f>
        <v>Employee benefits expense</v>
      </c>
    </row>
    <row r="6537" spans="1:19" x14ac:dyDescent="0.25">
      <c r="A6537" s="39" t="s">
        <v>262</v>
      </c>
      <c r="B6537" s="39" t="s">
        <v>43</v>
      </c>
      <c r="C6537" s="7">
        <v>44228</v>
      </c>
      <c r="D6537" s="39" t="s">
        <v>100</v>
      </c>
      <c r="E6537" s="39">
        <v>5683</v>
      </c>
      <c r="F6537" s="82">
        <f t="shared" si="306"/>
        <v>5.6829999999999998</v>
      </c>
      <c r="G6537" s="39">
        <f>VLOOKUP(N6537,Currecny_M!$A$1:$P$10,2,FALSE)</f>
        <v>2.35</v>
      </c>
      <c r="H6537" s="39">
        <f>MATCH(C6537,Currecny_M!$A$1:$P$1,0)</f>
        <v>12</v>
      </c>
      <c r="I6537" s="39">
        <f>VLOOKUP(N6537,Currecny_M!$A$1:$P$10,MATCH(Database!C6537,Currecny_M!$A$1:$P$1,0),FALSE)</f>
        <v>2.57</v>
      </c>
      <c r="J6537" s="82">
        <f t="shared" si="307"/>
        <v>14.605309999999999</v>
      </c>
      <c r="K6537" s="39">
        <f>VLOOKUP('Cover page'!$B$6,Currecny_M!$A$1:$P$10,MATCH(Database!C6537,Currecny_M!$A$1:$P$1,0),FALSE)</f>
        <v>1</v>
      </c>
      <c r="L6537" s="82">
        <f t="shared" si="308"/>
        <v>14.605309999999999</v>
      </c>
      <c r="M6537" s="82">
        <f>((E6537/$F$1)*VLOOKUP(N6537,Currecny_M!$A$1:$P$10,MATCH(Database!C6537,Currecny_M!$A$1:$P$1,0),FALSE))/VLOOKUP('Cover page'!$B$6,Currecny_M!$A$1:$P$10,MATCH(Database!C6537,Currecny_M!$A$1:$P$1,0),FALSE)</f>
        <v>14.605309999999999</v>
      </c>
      <c r="N6537" s="6" t="str">
        <f>VLOOKUP(B6537,Master!$A$2:$C$11,3,FALSE)</f>
        <v>Thai</v>
      </c>
      <c r="O6537" s="6" t="str">
        <f>VLOOKUP(B6537,Master!$A$2:$C$11,2,FALSE)</f>
        <v>Asia</v>
      </c>
      <c r="Q6537" s="39" t="str">
        <f>VLOOKUP(D6537,GL_Master!$A$1:$D$80,2,FALSE)</f>
        <v>PL</v>
      </c>
      <c r="R6537" s="39" t="str">
        <f>VLOOKUP(D6537,GL_Master!$A$1:$D$80,3,FALSE)</f>
        <v>Salary wages &amp; benefits</v>
      </c>
      <c r="S6537" s="39" t="str">
        <f>VLOOKUP(D6537,GL_Master!$A$1:$D$80,4,FALSE)</f>
        <v>Employee benefits expense</v>
      </c>
    </row>
    <row r="6538" spans="1:19" x14ac:dyDescent="0.25">
      <c r="A6538" s="39" t="s">
        <v>262</v>
      </c>
      <c r="B6538" s="39" t="s">
        <v>43</v>
      </c>
      <c r="C6538" s="7">
        <v>44228</v>
      </c>
      <c r="D6538" s="39" t="s">
        <v>30</v>
      </c>
      <c r="E6538" s="39">
        <v>1563</v>
      </c>
      <c r="F6538" s="82">
        <f t="shared" si="306"/>
        <v>1.5629999999999999</v>
      </c>
      <c r="G6538" s="39">
        <f>VLOOKUP(N6538,Currecny_M!$A$1:$P$10,2,FALSE)</f>
        <v>2.35</v>
      </c>
      <c r="H6538" s="39">
        <f>MATCH(C6538,Currecny_M!$A$1:$P$1,0)</f>
        <v>12</v>
      </c>
      <c r="I6538" s="39">
        <f>VLOOKUP(N6538,Currecny_M!$A$1:$P$10,MATCH(Database!C6538,Currecny_M!$A$1:$P$1,0),FALSE)</f>
        <v>2.57</v>
      </c>
      <c r="J6538" s="82">
        <f t="shared" si="307"/>
        <v>4.0169099999999993</v>
      </c>
      <c r="K6538" s="39">
        <f>VLOOKUP('Cover page'!$B$6,Currecny_M!$A$1:$P$10,MATCH(Database!C6538,Currecny_M!$A$1:$P$1,0),FALSE)</f>
        <v>1</v>
      </c>
      <c r="L6538" s="82">
        <f t="shared" si="308"/>
        <v>4.0169099999999993</v>
      </c>
      <c r="M6538" s="82">
        <f>((E6538/$F$1)*VLOOKUP(N6538,Currecny_M!$A$1:$P$10,MATCH(Database!C6538,Currecny_M!$A$1:$P$1,0),FALSE))/VLOOKUP('Cover page'!$B$6,Currecny_M!$A$1:$P$10,MATCH(Database!C6538,Currecny_M!$A$1:$P$1,0),FALSE)</f>
        <v>4.0169099999999993</v>
      </c>
      <c r="N6538" s="6" t="str">
        <f>VLOOKUP(B6538,Master!$A$2:$C$11,3,FALSE)</f>
        <v>Thai</v>
      </c>
      <c r="O6538" s="6" t="str">
        <f>VLOOKUP(B6538,Master!$A$2:$C$11,2,FALSE)</f>
        <v>Asia</v>
      </c>
      <c r="Q6538" s="39" t="str">
        <f>VLOOKUP(D6538,GL_Master!$A$1:$D$80,2,FALSE)</f>
        <v>PL</v>
      </c>
      <c r="R6538" s="39" t="str">
        <f>VLOOKUP(D6538,GL_Master!$A$1:$D$80,3,FALSE)</f>
        <v>Travelling and conveyance</v>
      </c>
      <c r="S6538" s="39" t="str">
        <f>VLOOKUP(D6538,GL_Master!$A$1:$D$80,4,FALSE)</f>
        <v>Local conveyance</v>
      </c>
    </row>
    <row r="6539" spans="1:19" x14ac:dyDescent="0.25">
      <c r="A6539" s="39" t="s">
        <v>262</v>
      </c>
      <c r="B6539" s="39" t="s">
        <v>43</v>
      </c>
      <c r="C6539" s="7">
        <v>44228</v>
      </c>
      <c r="D6539" s="39" t="s">
        <v>31</v>
      </c>
      <c r="E6539" s="39">
        <v>812</v>
      </c>
      <c r="F6539" s="82">
        <f t="shared" si="306"/>
        <v>0.81200000000000006</v>
      </c>
      <c r="G6539" s="39">
        <f>VLOOKUP(N6539,Currecny_M!$A$1:$P$10,2,FALSE)</f>
        <v>2.35</v>
      </c>
      <c r="H6539" s="39">
        <f>MATCH(C6539,Currecny_M!$A$1:$P$1,0)</f>
        <v>12</v>
      </c>
      <c r="I6539" s="39">
        <f>VLOOKUP(N6539,Currecny_M!$A$1:$P$10,MATCH(Database!C6539,Currecny_M!$A$1:$P$1,0),FALSE)</f>
        <v>2.57</v>
      </c>
      <c r="J6539" s="82">
        <f t="shared" si="307"/>
        <v>2.08684</v>
      </c>
      <c r="K6539" s="39">
        <f>VLOOKUP('Cover page'!$B$6,Currecny_M!$A$1:$P$10,MATCH(Database!C6539,Currecny_M!$A$1:$P$1,0),FALSE)</f>
        <v>1</v>
      </c>
      <c r="L6539" s="82">
        <f t="shared" si="308"/>
        <v>2.08684</v>
      </c>
      <c r="M6539" s="82">
        <f>((E6539/$F$1)*VLOOKUP(N6539,Currecny_M!$A$1:$P$10,MATCH(Database!C6539,Currecny_M!$A$1:$P$1,0),FALSE))/VLOOKUP('Cover page'!$B$6,Currecny_M!$A$1:$P$10,MATCH(Database!C6539,Currecny_M!$A$1:$P$1,0),FALSE)</f>
        <v>2.08684</v>
      </c>
      <c r="N6539" s="6" t="str">
        <f>VLOOKUP(B6539,Master!$A$2:$C$11,3,FALSE)</f>
        <v>Thai</v>
      </c>
      <c r="O6539" s="6" t="str">
        <f>VLOOKUP(B6539,Master!$A$2:$C$11,2,FALSE)</f>
        <v>Asia</v>
      </c>
      <c r="Q6539" s="39" t="str">
        <f>VLOOKUP(D6539,GL_Master!$A$1:$D$80,2,FALSE)</f>
        <v>PL</v>
      </c>
      <c r="R6539" s="39" t="str">
        <f>VLOOKUP(D6539,GL_Master!$A$1:$D$80,3,FALSE)</f>
        <v>Office expenses</v>
      </c>
      <c r="S6539" s="39" t="str">
        <f>VLOOKUP(D6539,GL_Master!$A$1:$D$80,4,FALSE)</f>
        <v>Parking charges</v>
      </c>
    </row>
    <row r="6540" spans="1:19" x14ac:dyDescent="0.25">
      <c r="A6540" s="39" t="s">
        <v>262</v>
      </c>
      <c r="B6540" s="39" t="s">
        <v>43</v>
      </c>
      <c r="C6540" s="7">
        <v>44228</v>
      </c>
      <c r="D6540" s="39" t="s">
        <v>101</v>
      </c>
      <c r="E6540" s="39">
        <v>781</v>
      </c>
      <c r="F6540" s="82">
        <f t="shared" si="306"/>
        <v>0.78100000000000003</v>
      </c>
      <c r="G6540" s="39">
        <f>VLOOKUP(N6540,Currecny_M!$A$1:$P$10,2,FALSE)</f>
        <v>2.35</v>
      </c>
      <c r="H6540" s="39">
        <f>MATCH(C6540,Currecny_M!$A$1:$P$1,0)</f>
        <v>12</v>
      </c>
      <c r="I6540" s="39">
        <f>VLOOKUP(N6540,Currecny_M!$A$1:$P$10,MATCH(Database!C6540,Currecny_M!$A$1:$P$1,0),FALSE)</f>
        <v>2.57</v>
      </c>
      <c r="J6540" s="82">
        <f t="shared" si="307"/>
        <v>2.0071699999999999</v>
      </c>
      <c r="K6540" s="39">
        <f>VLOOKUP('Cover page'!$B$6,Currecny_M!$A$1:$P$10,MATCH(Database!C6540,Currecny_M!$A$1:$P$1,0),FALSE)</f>
        <v>1</v>
      </c>
      <c r="L6540" s="82">
        <f t="shared" si="308"/>
        <v>2.0071699999999999</v>
      </c>
      <c r="M6540" s="82">
        <f>((E6540/$F$1)*VLOOKUP(N6540,Currecny_M!$A$1:$P$10,MATCH(Database!C6540,Currecny_M!$A$1:$P$1,0),FALSE))/VLOOKUP('Cover page'!$B$6,Currecny_M!$A$1:$P$10,MATCH(Database!C6540,Currecny_M!$A$1:$P$1,0),FALSE)</f>
        <v>2.0071699999999999</v>
      </c>
      <c r="N6540" s="6" t="str">
        <f>VLOOKUP(B6540,Master!$A$2:$C$11,3,FALSE)</f>
        <v>Thai</v>
      </c>
      <c r="O6540" s="6" t="str">
        <f>VLOOKUP(B6540,Master!$A$2:$C$11,2,FALSE)</f>
        <v>Asia</v>
      </c>
      <c r="Q6540" s="39" t="str">
        <f>VLOOKUP(D6540,GL_Master!$A$1:$D$80,2,FALSE)</f>
        <v>PL</v>
      </c>
      <c r="R6540" s="39" t="str">
        <f>VLOOKUP(D6540,GL_Master!$A$1:$D$80,3,FALSE)</f>
        <v>COGS</v>
      </c>
      <c r="S6540" s="39" t="str">
        <f>VLOOKUP(D6540,GL_Master!$A$1:$D$80,4,FALSE)</f>
        <v>Purchase of other traded goods</v>
      </c>
    </row>
    <row r="6541" spans="1:19" x14ac:dyDescent="0.25">
      <c r="A6541" s="39" t="s">
        <v>262</v>
      </c>
      <c r="B6541" s="39" t="s">
        <v>43</v>
      </c>
      <c r="C6541" s="7">
        <v>44228</v>
      </c>
      <c r="D6541" s="39" t="s">
        <v>102</v>
      </c>
      <c r="E6541" s="39">
        <v>820</v>
      </c>
      <c r="F6541" s="82">
        <f t="shared" si="306"/>
        <v>0.82</v>
      </c>
      <c r="G6541" s="39">
        <f>VLOOKUP(N6541,Currecny_M!$A$1:$P$10,2,FALSE)</f>
        <v>2.35</v>
      </c>
      <c r="H6541" s="39">
        <f>MATCH(C6541,Currecny_M!$A$1:$P$1,0)</f>
        <v>12</v>
      </c>
      <c r="I6541" s="39">
        <f>VLOOKUP(N6541,Currecny_M!$A$1:$P$10,MATCH(Database!C6541,Currecny_M!$A$1:$P$1,0),FALSE)</f>
        <v>2.57</v>
      </c>
      <c r="J6541" s="82">
        <f t="shared" si="307"/>
        <v>2.1073999999999997</v>
      </c>
      <c r="K6541" s="39">
        <f>VLOOKUP('Cover page'!$B$6,Currecny_M!$A$1:$P$10,MATCH(Database!C6541,Currecny_M!$A$1:$P$1,0),FALSE)</f>
        <v>1</v>
      </c>
      <c r="L6541" s="82">
        <f t="shared" si="308"/>
        <v>2.1073999999999997</v>
      </c>
      <c r="M6541" s="82">
        <f>((E6541/$F$1)*VLOOKUP(N6541,Currecny_M!$A$1:$P$10,MATCH(Database!C6541,Currecny_M!$A$1:$P$1,0),FALSE))/VLOOKUP('Cover page'!$B$6,Currecny_M!$A$1:$P$10,MATCH(Database!C6541,Currecny_M!$A$1:$P$1,0),FALSE)</f>
        <v>2.1073999999999997</v>
      </c>
      <c r="N6541" s="6" t="str">
        <f>VLOOKUP(B6541,Master!$A$2:$C$11,3,FALSE)</f>
        <v>Thai</v>
      </c>
      <c r="O6541" s="6" t="str">
        <f>VLOOKUP(B6541,Master!$A$2:$C$11,2,FALSE)</f>
        <v>Asia</v>
      </c>
      <c r="Q6541" s="39" t="str">
        <f>VLOOKUP(D6541,GL_Master!$A$1:$D$80,2,FALSE)</f>
        <v>PL</v>
      </c>
      <c r="R6541" s="39" t="str">
        <f>VLOOKUP(D6541,GL_Master!$A$1:$D$80,3,FALSE)</f>
        <v>Staff welfare expenses</v>
      </c>
      <c r="S6541" s="39" t="str">
        <f>VLOOKUP(D6541,GL_Master!$A$1:$D$80,4,FALSE)</f>
        <v>Diwali Expense</v>
      </c>
    </row>
    <row r="6542" spans="1:19" x14ac:dyDescent="0.25">
      <c r="A6542" s="39" t="s">
        <v>262</v>
      </c>
      <c r="B6542" s="39" t="s">
        <v>43</v>
      </c>
      <c r="C6542" s="7">
        <v>44228</v>
      </c>
      <c r="D6542" s="39" t="s">
        <v>20</v>
      </c>
      <c r="E6542" s="39">
        <v>1563</v>
      </c>
      <c r="F6542" s="82">
        <f t="shared" si="306"/>
        <v>1.5629999999999999</v>
      </c>
      <c r="G6542" s="39">
        <f>VLOOKUP(N6542,Currecny_M!$A$1:$P$10,2,FALSE)</f>
        <v>2.35</v>
      </c>
      <c r="H6542" s="39">
        <f>MATCH(C6542,Currecny_M!$A$1:$P$1,0)</f>
        <v>12</v>
      </c>
      <c r="I6542" s="39">
        <f>VLOOKUP(N6542,Currecny_M!$A$1:$P$10,MATCH(Database!C6542,Currecny_M!$A$1:$P$1,0),FALSE)</f>
        <v>2.57</v>
      </c>
      <c r="J6542" s="82">
        <f t="shared" si="307"/>
        <v>4.0169099999999993</v>
      </c>
      <c r="K6542" s="39">
        <f>VLOOKUP('Cover page'!$B$6,Currecny_M!$A$1:$P$10,MATCH(Database!C6542,Currecny_M!$A$1:$P$1,0),FALSE)</f>
        <v>1</v>
      </c>
      <c r="L6542" s="82">
        <f t="shared" si="308"/>
        <v>4.0169099999999993</v>
      </c>
      <c r="M6542" s="82">
        <f>((E6542/$F$1)*VLOOKUP(N6542,Currecny_M!$A$1:$P$10,MATCH(Database!C6542,Currecny_M!$A$1:$P$1,0),FALSE))/VLOOKUP('Cover page'!$B$6,Currecny_M!$A$1:$P$10,MATCH(Database!C6542,Currecny_M!$A$1:$P$1,0),FALSE)</f>
        <v>4.0169099999999993</v>
      </c>
      <c r="N6542" s="6" t="str">
        <f>VLOOKUP(B6542,Master!$A$2:$C$11,3,FALSE)</f>
        <v>Thai</v>
      </c>
      <c r="O6542" s="6" t="str">
        <f>VLOOKUP(B6542,Master!$A$2:$C$11,2,FALSE)</f>
        <v>Asia</v>
      </c>
      <c r="Q6542" s="39" t="str">
        <f>VLOOKUP(D6542,GL_Master!$A$1:$D$80,2,FALSE)</f>
        <v>PL</v>
      </c>
      <c r="R6542" s="39" t="str">
        <f>VLOOKUP(D6542,GL_Master!$A$1:$D$80,3,FALSE)</f>
        <v>Selling and Marketing expenses</v>
      </c>
      <c r="S6542" s="39" t="str">
        <f>VLOOKUP(D6542,GL_Master!$A$1:$D$80,4,FALSE)</f>
        <v>Business promotion</v>
      </c>
    </row>
    <row r="6543" spans="1:19" x14ac:dyDescent="0.25">
      <c r="A6543" s="39" t="s">
        <v>262</v>
      </c>
      <c r="B6543" s="39" t="s">
        <v>43</v>
      </c>
      <c r="C6543" s="7">
        <v>44228</v>
      </c>
      <c r="D6543" s="39" t="s">
        <v>29</v>
      </c>
      <c r="E6543" s="39">
        <v>1685</v>
      </c>
      <c r="F6543" s="82">
        <f t="shared" si="306"/>
        <v>1.6850000000000001</v>
      </c>
      <c r="G6543" s="39">
        <f>VLOOKUP(N6543,Currecny_M!$A$1:$P$10,2,FALSE)</f>
        <v>2.35</v>
      </c>
      <c r="H6543" s="39">
        <f>MATCH(C6543,Currecny_M!$A$1:$P$1,0)</f>
        <v>12</v>
      </c>
      <c r="I6543" s="39">
        <f>VLOOKUP(N6543,Currecny_M!$A$1:$P$10,MATCH(Database!C6543,Currecny_M!$A$1:$P$1,0),FALSE)</f>
        <v>2.57</v>
      </c>
      <c r="J6543" s="82">
        <f t="shared" si="307"/>
        <v>4.3304499999999999</v>
      </c>
      <c r="K6543" s="39">
        <f>VLOOKUP('Cover page'!$B$6,Currecny_M!$A$1:$P$10,MATCH(Database!C6543,Currecny_M!$A$1:$P$1,0),FALSE)</f>
        <v>1</v>
      </c>
      <c r="L6543" s="82">
        <f t="shared" si="308"/>
        <v>4.3304499999999999</v>
      </c>
      <c r="M6543" s="82">
        <f>((E6543/$F$1)*VLOOKUP(N6543,Currecny_M!$A$1:$P$10,MATCH(Database!C6543,Currecny_M!$A$1:$P$1,0),FALSE))/VLOOKUP('Cover page'!$B$6,Currecny_M!$A$1:$P$10,MATCH(Database!C6543,Currecny_M!$A$1:$P$1,0),FALSE)</f>
        <v>4.3304499999999999</v>
      </c>
      <c r="N6543" s="6" t="str">
        <f>VLOOKUP(B6543,Master!$A$2:$C$11,3,FALSE)</f>
        <v>Thai</v>
      </c>
      <c r="O6543" s="6" t="str">
        <f>VLOOKUP(B6543,Master!$A$2:$C$11,2,FALSE)</f>
        <v>Asia</v>
      </c>
      <c r="Q6543" s="39" t="str">
        <f>VLOOKUP(D6543,GL_Master!$A$1:$D$80,2,FALSE)</f>
        <v>PL</v>
      </c>
      <c r="R6543" s="39" t="str">
        <f>VLOOKUP(D6543,GL_Master!$A$1:$D$80,3,FALSE)</f>
        <v>Communication &amp; internet exp</v>
      </c>
      <c r="S6543" s="39" t="str">
        <f>VLOOKUP(D6543,GL_Master!$A$1:$D$80,4,FALSE)</f>
        <v>Communication cost</v>
      </c>
    </row>
    <row r="6544" spans="1:19" x14ac:dyDescent="0.25">
      <c r="A6544" s="39" t="s">
        <v>262</v>
      </c>
      <c r="B6544" s="39" t="s">
        <v>43</v>
      </c>
      <c r="C6544" s="7">
        <v>44228</v>
      </c>
      <c r="D6544" s="39" t="s">
        <v>41</v>
      </c>
      <c r="E6544" s="39">
        <v>774</v>
      </c>
      <c r="F6544" s="82">
        <f t="shared" si="306"/>
        <v>0.77400000000000002</v>
      </c>
      <c r="G6544" s="39">
        <f>VLOOKUP(N6544,Currecny_M!$A$1:$P$10,2,FALSE)</f>
        <v>2.35</v>
      </c>
      <c r="H6544" s="39">
        <f>MATCH(C6544,Currecny_M!$A$1:$P$1,0)</f>
        <v>12</v>
      </c>
      <c r="I6544" s="39">
        <f>VLOOKUP(N6544,Currecny_M!$A$1:$P$10,MATCH(Database!C6544,Currecny_M!$A$1:$P$1,0),FALSE)</f>
        <v>2.57</v>
      </c>
      <c r="J6544" s="82">
        <f t="shared" si="307"/>
        <v>1.9891799999999999</v>
      </c>
      <c r="K6544" s="39">
        <f>VLOOKUP('Cover page'!$B$6,Currecny_M!$A$1:$P$10,MATCH(Database!C6544,Currecny_M!$A$1:$P$1,0),FALSE)</f>
        <v>1</v>
      </c>
      <c r="L6544" s="82">
        <f t="shared" si="308"/>
        <v>1.9891799999999999</v>
      </c>
      <c r="M6544" s="82">
        <f>((E6544/$F$1)*VLOOKUP(N6544,Currecny_M!$A$1:$P$10,MATCH(Database!C6544,Currecny_M!$A$1:$P$1,0),FALSE))/VLOOKUP('Cover page'!$B$6,Currecny_M!$A$1:$P$10,MATCH(Database!C6544,Currecny_M!$A$1:$P$1,0),FALSE)</f>
        <v>1.9891799999999999</v>
      </c>
      <c r="N6544" s="6" t="str">
        <f>VLOOKUP(B6544,Master!$A$2:$C$11,3,FALSE)</f>
        <v>Thai</v>
      </c>
      <c r="O6544" s="6" t="str">
        <f>VLOOKUP(B6544,Master!$A$2:$C$11,2,FALSE)</f>
        <v>Asia</v>
      </c>
      <c r="Q6544" s="39" t="str">
        <f>VLOOKUP(D6544,GL_Master!$A$1:$D$80,2,FALSE)</f>
        <v>PL</v>
      </c>
      <c r="R6544" s="39" t="str">
        <f>VLOOKUP(D6544,GL_Master!$A$1:$D$80,3,FALSE)</f>
        <v>Communication &amp; internet exp</v>
      </c>
      <c r="S6544" s="39" t="str">
        <f>VLOOKUP(D6544,GL_Master!$A$1:$D$80,4,FALSE)</f>
        <v>Communication cost</v>
      </c>
    </row>
    <row r="6545" spans="1:19" x14ac:dyDescent="0.25">
      <c r="A6545" s="39" t="s">
        <v>262</v>
      </c>
      <c r="B6545" s="39" t="s">
        <v>43</v>
      </c>
      <c r="C6545" s="7">
        <v>44228</v>
      </c>
      <c r="D6545" s="39" t="s">
        <v>103</v>
      </c>
      <c r="E6545" s="39">
        <v>1609</v>
      </c>
      <c r="F6545" s="82">
        <f t="shared" si="306"/>
        <v>1.609</v>
      </c>
      <c r="G6545" s="39">
        <f>VLOOKUP(N6545,Currecny_M!$A$1:$P$10,2,FALSE)</f>
        <v>2.35</v>
      </c>
      <c r="H6545" s="39">
        <f>MATCH(C6545,Currecny_M!$A$1:$P$1,0)</f>
        <v>12</v>
      </c>
      <c r="I6545" s="39">
        <f>VLOOKUP(N6545,Currecny_M!$A$1:$P$10,MATCH(Database!C6545,Currecny_M!$A$1:$P$1,0),FALSE)</f>
        <v>2.57</v>
      </c>
      <c r="J6545" s="82">
        <f t="shared" si="307"/>
        <v>4.1351299999999993</v>
      </c>
      <c r="K6545" s="39">
        <f>VLOOKUP('Cover page'!$B$6,Currecny_M!$A$1:$P$10,MATCH(Database!C6545,Currecny_M!$A$1:$P$1,0),FALSE)</f>
        <v>1</v>
      </c>
      <c r="L6545" s="82">
        <f t="shared" si="308"/>
        <v>4.1351299999999993</v>
      </c>
      <c r="M6545" s="82">
        <f>((E6545/$F$1)*VLOOKUP(N6545,Currecny_M!$A$1:$P$10,MATCH(Database!C6545,Currecny_M!$A$1:$P$1,0),FALSE))/VLOOKUP('Cover page'!$B$6,Currecny_M!$A$1:$P$10,MATCH(Database!C6545,Currecny_M!$A$1:$P$1,0),FALSE)</f>
        <v>4.1351299999999993</v>
      </c>
      <c r="N6545" s="6" t="str">
        <f>VLOOKUP(B6545,Master!$A$2:$C$11,3,FALSE)</f>
        <v>Thai</v>
      </c>
      <c r="O6545" s="6" t="str">
        <f>VLOOKUP(B6545,Master!$A$2:$C$11,2,FALSE)</f>
        <v>Asia</v>
      </c>
      <c r="Q6545" s="39" t="str">
        <f>VLOOKUP(D6545,GL_Master!$A$1:$D$80,2,FALSE)</f>
        <v>PL</v>
      </c>
      <c r="R6545" s="39" t="str">
        <f>VLOOKUP(D6545,GL_Master!$A$1:$D$80,3,FALSE)</f>
        <v>Communication &amp; internet exp</v>
      </c>
      <c r="S6545" s="39" t="str">
        <f>VLOOKUP(D6545,GL_Master!$A$1:$D$80,4,FALSE)</f>
        <v>Communication cost</v>
      </c>
    </row>
    <row r="6546" spans="1:19" x14ac:dyDescent="0.25">
      <c r="A6546" s="39" t="s">
        <v>262</v>
      </c>
      <c r="B6546" s="39" t="s">
        <v>43</v>
      </c>
      <c r="C6546" s="7">
        <v>44228</v>
      </c>
      <c r="D6546" s="39" t="s">
        <v>104</v>
      </c>
      <c r="E6546" s="39">
        <v>2367</v>
      </c>
      <c r="F6546" s="82">
        <f t="shared" si="306"/>
        <v>2.367</v>
      </c>
      <c r="G6546" s="39">
        <f>VLOOKUP(N6546,Currecny_M!$A$1:$P$10,2,FALSE)</f>
        <v>2.35</v>
      </c>
      <c r="H6546" s="39">
        <f>MATCH(C6546,Currecny_M!$A$1:$P$1,0)</f>
        <v>12</v>
      </c>
      <c r="I6546" s="39">
        <f>VLOOKUP(N6546,Currecny_M!$A$1:$P$10,MATCH(Database!C6546,Currecny_M!$A$1:$P$1,0),FALSE)</f>
        <v>2.57</v>
      </c>
      <c r="J6546" s="82">
        <f t="shared" si="307"/>
        <v>6.0831899999999992</v>
      </c>
      <c r="K6546" s="39">
        <f>VLOOKUP('Cover page'!$B$6,Currecny_M!$A$1:$P$10,MATCH(Database!C6546,Currecny_M!$A$1:$P$1,0),FALSE)</f>
        <v>1</v>
      </c>
      <c r="L6546" s="82">
        <f t="shared" si="308"/>
        <v>6.0831899999999992</v>
      </c>
      <c r="M6546" s="82">
        <f>((E6546/$F$1)*VLOOKUP(N6546,Currecny_M!$A$1:$P$10,MATCH(Database!C6546,Currecny_M!$A$1:$P$1,0),FALSE))/VLOOKUP('Cover page'!$B$6,Currecny_M!$A$1:$P$10,MATCH(Database!C6546,Currecny_M!$A$1:$P$1,0),FALSE)</f>
        <v>6.0831899999999992</v>
      </c>
      <c r="N6546" s="6" t="str">
        <f>VLOOKUP(B6546,Master!$A$2:$C$11,3,FALSE)</f>
        <v>Thai</v>
      </c>
      <c r="O6546" s="6" t="str">
        <f>VLOOKUP(B6546,Master!$A$2:$C$11,2,FALSE)</f>
        <v>Asia</v>
      </c>
      <c r="Q6546" s="39" t="str">
        <f>VLOOKUP(D6546,GL_Master!$A$1:$D$80,2,FALSE)</f>
        <v>PL</v>
      </c>
      <c r="R6546" s="39" t="str">
        <f>VLOOKUP(D6546,GL_Master!$A$1:$D$80,3,FALSE)</f>
        <v>Legal &amp; Professional expenses</v>
      </c>
      <c r="S6546" s="39" t="str">
        <f>VLOOKUP(D6546,GL_Master!$A$1:$D$80,4,FALSE)</f>
        <v>Professional Fees - Others</v>
      </c>
    </row>
    <row r="6547" spans="1:19" x14ac:dyDescent="0.25">
      <c r="A6547" s="39" t="s">
        <v>262</v>
      </c>
      <c r="B6547" s="39" t="s">
        <v>43</v>
      </c>
      <c r="C6547" s="7">
        <v>44228</v>
      </c>
      <c r="D6547" s="39" t="s">
        <v>105</v>
      </c>
      <c r="E6547" s="39">
        <v>1654</v>
      </c>
      <c r="F6547" s="82">
        <f t="shared" si="306"/>
        <v>1.6539999999999999</v>
      </c>
      <c r="G6547" s="39">
        <f>VLOOKUP(N6547,Currecny_M!$A$1:$P$10,2,FALSE)</f>
        <v>2.35</v>
      </c>
      <c r="H6547" s="39">
        <f>MATCH(C6547,Currecny_M!$A$1:$P$1,0)</f>
        <v>12</v>
      </c>
      <c r="I6547" s="39">
        <f>VLOOKUP(N6547,Currecny_M!$A$1:$P$10,MATCH(Database!C6547,Currecny_M!$A$1:$P$1,0),FALSE)</f>
        <v>2.57</v>
      </c>
      <c r="J6547" s="82">
        <f t="shared" si="307"/>
        <v>4.2507799999999998</v>
      </c>
      <c r="K6547" s="39">
        <f>VLOOKUP('Cover page'!$B$6,Currecny_M!$A$1:$P$10,MATCH(Database!C6547,Currecny_M!$A$1:$P$1,0),FALSE)</f>
        <v>1</v>
      </c>
      <c r="L6547" s="82">
        <f t="shared" si="308"/>
        <v>4.2507799999999998</v>
      </c>
      <c r="M6547" s="82">
        <f>((E6547/$F$1)*VLOOKUP(N6547,Currecny_M!$A$1:$P$10,MATCH(Database!C6547,Currecny_M!$A$1:$P$1,0),FALSE))/VLOOKUP('Cover page'!$B$6,Currecny_M!$A$1:$P$10,MATCH(Database!C6547,Currecny_M!$A$1:$P$1,0),FALSE)</f>
        <v>4.2507799999999998</v>
      </c>
      <c r="N6547" s="6" t="str">
        <f>VLOOKUP(B6547,Master!$A$2:$C$11,3,FALSE)</f>
        <v>Thai</v>
      </c>
      <c r="O6547" s="6" t="str">
        <f>VLOOKUP(B6547,Master!$A$2:$C$11,2,FALSE)</f>
        <v>Asia</v>
      </c>
      <c r="Q6547" s="39" t="str">
        <f>VLOOKUP(D6547,GL_Master!$A$1:$D$80,2,FALSE)</f>
        <v>PL</v>
      </c>
      <c r="R6547" s="39" t="str">
        <f>VLOOKUP(D6547,GL_Master!$A$1:$D$80,3,FALSE)</f>
        <v>Travelling and conveyance</v>
      </c>
      <c r="S6547" s="39" t="str">
        <f>VLOOKUP(D6547,GL_Master!$A$1:$D$80,4,FALSE)</f>
        <v>Car hiring and rental services</v>
      </c>
    </row>
    <row r="6548" spans="1:19" x14ac:dyDescent="0.25">
      <c r="A6548" s="39" t="s">
        <v>262</v>
      </c>
      <c r="B6548" s="39" t="s">
        <v>43</v>
      </c>
      <c r="C6548" s="7">
        <v>44228</v>
      </c>
      <c r="D6548" s="39" t="s">
        <v>106</v>
      </c>
      <c r="E6548" s="39">
        <v>804</v>
      </c>
      <c r="F6548" s="82">
        <f t="shared" si="306"/>
        <v>0.80400000000000005</v>
      </c>
      <c r="G6548" s="39">
        <f>VLOOKUP(N6548,Currecny_M!$A$1:$P$10,2,FALSE)</f>
        <v>2.35</v>
      </c>
      <c r="H6548" s="39">
        <f>MATCH(C6548,Currecny_M!$A$1:$P$1,0)</f>
        <v>12</v>
      </c>
      <c r="I6548" s="39">
        <f>VLOOKUP(N6548,Currecny_M!$A$1:$P$10,MATCH(Database!C6548,Currecny_M!$A$1:$P$1,0),FALSE)</f>
        <v>2.57</v>
      </c>
      <c r="J6548" s="82">
        <f t="shared" si="307"/>
        <v>2.0662799999999999</v>
      </c>
      <c r="K6548" s="39">
        <f>VLOOKUP('Cover page'!$B$6,Currecny_M!$A$1:$P$10,MATCH(Database!C6548,Currecny_M!$A$1:$P$1,0),FALSE)</f>
        <v>1</v>
      </c>
      <c r="L6548" s="82">
        <f t="shared" si="308"/>
        <v>2.0662799999999999</v>
      </c>
      <c r="M6548" s="82">
        <f>((E6548/$F$1)*VLOOKUP(N6548,Currecny_M!$A$1:$P$10,MATCH(Database!C6548,Currecny_M!$A$1:$P$1,0),FALSE))/VLOOKUP('Cover page'!$B$6,Currecny_M!$A$1:$P$10,MATCH(Database!C6548,Currecny_M!$A$1:$P$1,0),FALSE)</f>
        <v>2.0662799999999999</v>
      </c>
      <c r="N6548" s="6" t="str">
        <f>VLOOKUP(B6548,Master!$A$2:$C$11,3,FALSE)</f>
        <v>Thai</v>
      </c>
      <c r="O6548" s="6" t="str">
        <f>VLOOKUP(B6548,Master!$A$2:$C$11,2,FALSE)</f>
        <v>Asia</v>
      </c>
      <c r="Q6548" s="39" t="str">
        <f>VLOOKUP(D6548,GL_Master!$A$1:$D$80,2,FALSE)</f>
        <v>PL</v>
      </c>
      <c r="R6548" s="39" t="str">
        <f>VLOOKUP(D6548,GL_Master!$A$1:$D$80,3,FALSE)</f>
        <v>Communication &amp; internet exp</v>
      </c>
      <c r="S6548" s="39" t="str">
        <f>VLOOKUP(D6548,GL_Master!$A$1:$D$80,4,FALSE)</f>
        <v>Printing &amp; Stationary</v>
      </c>
    </row>
    <row r="6549" spans="1:19" x14ac:dyDescent="0.25">
      <c r="A6549" s="39" t="s">
        <v>262</v>
      </c>
      <c r="B6549" s="39" t="s">
        <v>43</v>
      </c>
      <c r="C6549" s="7">
        <v>44228</v>
      </c>
      <c r="D6549" s="39" t="s">
        <v>32</v>
      </c>
      <c r="E6549" s="39">
        <v>774</v>
      </c>
      <c r="F6549" s="82">
        <f t="shared" si="306"/>
        <v>0.77400000000000002</v>
      </c>
      <c r="G6549" s="39">
        <f>VLOOKUP(N6549,Currecny_M!$A$1:$P$10,2,FALSE)</f>
        <v>2.35</v>
      </c>
      <c r="H6549" s="39">
        <f>MATCH(C6549,Currecny_M!$A$1:$P$1,0)</f>
        <v>12</v>
      </c>
      <c r="I6549" s="39">
        <f>VLOOKUP(N6549,Currecny_M!$A$1:$P$10,MATCH(Database!C6549,Currecny_M!$A$1:$P$1,0),FALSE)</f>
        <v>2.57</v>
      </c>
      <c r="J6549" s="82">
        <f t="shared" si="307"/>
        <v>1.9891799999999999</v>
      </c>
      <c r="K6549" s="39">
        <f>VLOOKUP('Cover page'!$B$6,Currecny_M!$A$1:$P$10,MATCH(Database!C6549,Currecny_M!$A$1:$P$1,0),FALSE)</f>
        <v>1</v>
      </c>
      <c r="L6549" s="82">
        <f t="shared" si="308"/>
        <v>1.9891799999999999</v>
      </c>
      <c r="M6549" s="82">
        <f>((E6549/$F$1)*VLOOKUP(N6549,Currecny_M!$A$1:$P$10,MATCH(Database!C6549,Currecny_M!$A$1:$P$1,0),FALSE))/VLOOKUP('Cover page'!$B$6,Currecny_M!$A$1:$P$10,MATCH(Database!C6549,Currecny_M!$A$1:$P$1,0),FALSE)</f>
        <v>1.9891799999999999</v>
      </c>
      <c r="N6549" s="6" t="str">
        <f>VLOOKUP(B6549,Master!$A$2:$C$11,3,FALSE)</f>
        <v>Thai</v>
      </c>
      <c r="O6549" s="6" t="str">
        <f>VLOOKUP(B6549,Master!$A$2:$C$11,2,FALSE)</f>
        <v>Asia</v>
      </c>
      <c r="Q6549" s="39" t="str">
        <f>VLOOKUP(D6549,GL_Master!$A$1:$D$80,2,FALSE)</f>
        <v>PL</v>
      </c>
      <c r="R6549" s="39" t="str">
        <f>VLOOKUP(D6549,GL_Master!$A$1:$D$80,3,FALSE)</f>
        <v>Communication &amp; internet exp</v>
      </c>
      <c r="S6549" s="39" t="str">
        <f>VLOOKUP(D6549,GL_Master!$A$1:$D$80,4,FALSE)</f>
        <v>Printing &amp; Stationary</v>
      </c>
    </row>
    <row r="6550" spans="1:19" x14ac:dyDescent="0.25">
      <c r="A6550" s="39" t="s">
        <v>262</v>
      </c>
      <c r="B6550" s="39" t="s">
        <v>43</v>
      </c>
      <c r="C6550" s="7">
        <v>44228</v>
      </c>
      <c r="D6550" s="39" t="s">
        <v>35</v>
      </c>
      <c r="E6550" s="39">
        <v>2367</v>
      </c>
      <c r="F6550" s="82">
        <f t="shared" si="306"/>
        <v>2.367</v>
      </c>
      <c r="G6550" s="39">
        <f>VLOOKUP(N6550,Currecny_M!$A$1:$P$10,2,FALSE)</f>
        <v>2.35</v>
      </c>
      <c r="H6550" s="39">
        <f>MATCH(C6550,Currecny_M!$A$1:$P$1,0)</f>
        <v>12</v>
      </c>
      <c r="I6550" s="39">
        <f>VLOOKUP(N6550,Currecny_M!$A$1:$P$10,MATCH(Database!C6550,Currecny_M!$A$1:$P$1,0),FALSE)</f>
        <v>2.57</v>
      </c>
      <c r="J6550" s="82">
        <f t="shared" si="307"/>
        <v>6.0831899999999992</v>
      </c>
      <c r="K6550" s="39">
        <f>VLOOKUP('Cover page'!$B$6,Currecny_M!$A$1:$P$10,MATCH(Database!C6550,Currecny_M!$A$1:$P$1,0),FALSE)</f>
        <v>1</v>
      </c>
      <c r="L6550" s="82">
        <f t="shared" si="308"/>
        <v>6.0831899999999992</v>
      </c>
      <c r="M6550" s="82">
        <f>((E6550/$F$1)*VLOOKUP(N6550,Currecny_M!$A$1:$P$10,MATCH(Database!C6550,Currecny_M!$A$1:$P$1,0),FALSE))/VLOOKUP('Cover page'!$B$6,Currecny_M!$A$1:$P$10,MATCH(Database!C6550,Currecny_M!$A$1:$P$1,0),FALSE)</f>
        <v>6.0831899999999992</v>
      </c>
      <c r="N6550" s="6" t="str">
        <f>VLOOKUP(B6550,Master!$A$2:$C$11,3,FALSE)</f>
        <v>Thai</v>
      </c>
      <c r="O6550" s="6" t="str">
        <f>VLOOKUP(B6550,Master!$A$2:$C$11,2,FALSE)</f>
        <v>Asia</v>
      </c>
      <c r="Q6550" s="39" t="str">
        <f>VLOOKUP(D6550,GL_Master!$A$1:$D$80,2,FALSE)</f>
        <v>PL</v>
      </c>
      <c r="R6550" s="39" t="str">
        <f>VLOOKUP(D6550,GL_Master!$A$1:$D$80,3,FALSE)</f>
        <v>Security Expenses</v>
      </c>
      <c r="S6550" s="39" t="str">
        <f>VLOOKUP(D6550,GL_Master!$A$1:$D$80,4,FALSE)</f>
        <v>Security Expenses others</v>
      </c>
    </row>
    <row r="6551" spans="1:19" x14ac:dyDescent="0.25">
      <c r="A6551" s="39" t="s">
        <v>262</v>
      </c>
      <c r="B6551" s="39" t="s">
        <v>43</v>
      </c>
      <c r="C6551" s="7">
        <v>44228</v>
      </c>
      <c r="D6551" s="39" t="s">
        <v>38</v>
      </c>
      <c r="E6551" s="39">
        <v>812</v>
      </c>
      <c r="F6551" s="82">
        <f t="shared" si="306"/>
        <v>0.81200000000000006</v>
      </c>
      <c r="G6551" s="39">
        <f>VLOOKUP(N6551,Currecny_M!$A$1:$P$10,2,FALSE)</f>
        <v>2.35</v>
      </c>
      <c r="H6551" s="39">
        <f>MATCH(C6551,Currecny_M!$A$1:$P$1,0)</f>
        <v>12</v>
      </c>
      <c r="I6551" s="39">
        <f>VLOOKUP(N6551,Currecny_M!$A$1:$P$10,MATCH(Database!C6551,Currecny_M!$A$1:$P$1,0),FALSE)</f>
        <v>2.57</v>
      </c>
      <c r="J6551" s="82">
        <f t="shared" si="307"/>
        <v>2.08684</v>
      </c>
      <c r="K6551" s="39">
        <f>VLOOKUP('Cover page'!$B$6,Currecny_M!$A$1:$P$10,MATCH(Database!C6551,Currecny_M!$A$1:$P$1,0),FALSE)</f>
        <v>1</v>
      </c>
      <c r="L6551" s="82">
        <f t="shared" si="308"/>
        <v>2.08684</v>
      </c>
      <c r="M6551" s="82">
        <f>((E6551/$F$1)*VLOOKUP(N6551,Currecny_M!$A$1:$P$10,MATCH(Database!C6551,Currecny_M!$A$1:$P$1,0),FALSE))/VLOOKUP('Cover page'!$B$6,Currecny_M!$A$1:$P$10,MATCH(Database!C6551,Currecny_M!$A$1:$P$1,0),FALSE)</f>
        <v>2.08684</v>
      </c>
      <c r="N6551" s="6" t="str">
        <f>VLOOKUP(B6551,Master!$A$2:$C$11,3,FALSE)</f>
        <v>Thai</v>
      </c>
      <c r="O6551" s="6" t="str">
        <f>VLOOKUP(B6551,Master!$A$2:$C$11,2,FALSE)</f>
        <v>Asia</v>
      </c>
      <c r="Q6551" s="39" t="str">
        <f>VLOOKUP(D6551,GL_Master!$A$1:$D$80,2,FALSE)</f>
        <v>PL</v>
      </c>
      <c r="R6551" s="39" t="str">
        <f>VLOOKUP(D6551,GL_Master!$A$1:$D$80,3,FALSE)</f>
        <v>House Keeping Expenses</v>
      </c>
      <c r="S6551" s="39" t="str">
        <f>VLOOKUP(D6551,GL_Master!$A$1:$D$80,4,FALSE)</f>
        <v>House Keeping Expenses</v>
      </c>
    </row>
    <row r="6552" spans="1:19" x14ac:dyDescent="0.25">
      <c r="A6552" s="39" t="s">
        <v>262</v>
      </c>
      <c r="B6552" s="39" t="s">
        <v>43</v>
      </c>
      <c r="C6552" s="7">
        <v>44228</v>
      </c>
      <c r="D6552" s="39" t="s">
        <v>107</v>
      </c>
      <c r="E6552" s="39">
        <v>774</v>
      </c>
      <c r="F6552" s="82">
        <f t="shared" si="306"/>
        <v>0.77400000000000002</v>
      </c>
      <c r="G6552" s="39">
        <f>VLOOKUP(N6552,Currecny_M!$A$1:$P$10,2,FALSE)</f>
        <v>2.35</v>
      </c>
      <c r="H6552" s="39">
        <f>MATCH(C6552,Currecny_M!$A$1:$P$1,0)</f>
        <v>12</v>
      </c>
      <c r="I6552" s="39">
        <f>VLOOKUP(N6552,Currecny_M!$A$1:$P$10,MATCH(Database!C6552,Currecny_M!$A$1:$P$1,0),FALSE)</f>
        <v>2.57</v>
      </c>
      <c r="J6552" s="82">
        <f t="shared" si="307"/>
        <v>1.9891799999999999</v>
      </c>
      <c r="K6552" s="39">
        <f>VLOOKUP('Cover page'!$B$6,Currecny_M!$A$1:$P$10,MATCH(Database!C6552,Currecny_M!$A$1:$P$1,0),FALSE)</f>
        <v>1</v>
      </c>
      <c r="L6552" s="82">
        <f t="shared" si="308"/>
        <v>1.9891799999999999</v>
      </c>
      <c r="M6552" s="82">
        <f>((E6552/$F$1)*VLOOKUP(N6552,Currecny_M!$A$1:$P$10,MATCH(Database!C6552,Currecny_M!$A$1:$P$1,0),FALSE))/VLOOKUP('Cover page'!$B$6,Currecny_M!$A$1:$P$10,MATCH(Database!C6552,Currecny_M!$A$1:$P$1,0),FALSE)</f>
        <v>1.9891799999999999</v>
      </c>
      <c r="N6552" s="6" t="str">
        <f>VLOOKUP(B6552,Master!$A$2:$C$11,3,FALSE)</f>
        <v>Thai</v>
      </c>
      <c r="O6552" s="6" t="str">
        <f>VLOOKUP(B6552,Master!$A$2:$C$11,2,FALSE)</f>
        <v>Asia</v>
      </c>
      <c r="Q6552" s="39" t="str">
        <f>VLOOKUP(D6552,GL_Master!$A$1:$D$80,2,FALSE)</f>
        <v>PL</v>
      </c>
      <c r="R6552" s="39" t="str">
        <f>VLOOKUP(D6552,GL_Master!$A$1:$D$80,3,FALSE)</f>
        <v>Misc. expenses</v>
      </c>
      <c r="S6552" s="39" t="str">
        <f>VLOOKUP(D6552,GL_Master!$A$1:$D$80,4,FALSE)</f>
        <v>Repair &amp; Maintenance</v>
      </c>
    </row>
    <row r="6553" spans="1:19" x14ac:dyDescent="0.25">
      <c r="A6553" s="39" t="s">
        <v>262</v>
      </c>
      <c r="B6553" s="39" t="s">
        <v>43</v>
      </c>
      <c r="C6553" s="7">
        <v>44228</v>
      </c>
      <c r="D6553" s="39" t="s">
        <v>108</v>
      </c>
      <c r="E6553" s="39">
        <v>827</v>
      </c>
      <c r="F6553" s="82">
        <f t="shared" si="306"/>
        <v>0.82699999999999996</v>
      </c>
      <c r="G6553" s="39">
        <f>VLOOKUP(N6553,Currecny_M!$A$1:$P$10,2,FALSE)</f>
        <v>2.35</v>
      </c>
      <c r="H6553" s="39">
        <f>MATCH(C6553,Currecny_M!$A$1:$P$1,0)</f>
        <v>12</v>
      </c>
      <c r="I6553" s="39">
        <f>VLOOKUP(N6553,Currecny_M!$A$1:$P$10,MATCH(Database!C6553,Currecny_M!$A$1:$P$1,0),FALSE)</f>
        <v>2.57</v>
      </c>
      <c r="J6553" s="82">
        <f t="shared" si="307"/>
        <v>2.1253899999999999</v>
      </c>
      <c r="K6553" s="39">
        <f>VLOOKUP('Cover page'!$B$6,Currecny_M!$A$1:$P$10,MATCH(Database!C6553,Currecny_M!$A$1:$P$1,0),FALSE)</f>
        <v>1</v>
      </c>
      <c r="L6553" s="82">
        <f t="shared" si="308"/>
        <v>2.1253899999999999</v>
      </c>
      <c r="M6553" s="82">
        <f>((E6553/$F$1)*VLOOKUP(N6553,Currecny_M!$A$1:$P$10,MATCH(Database!C6553,Currecny_M!$A$1:$P$1,0),FALSE))/VLOOKUP('Cover page'!$B$6,Currecny_M!$A$1:$P$10,MATCH(Database!C6553,Currecny_M!$A$1:$P$1,0),FALSE)</f>
        <v>2.1253899999999999</v>
      </c>
      <c r="N6553" s="6" t="str">
        <f>VLOOKUP(B6553,Master!$A$2:$C$11,3,FALSE)</f>
        <v>Thai</v>
      </c>
      <c r="O6553" s="6" t="str">
        <f>VLOOKUP(B6553,Master!$A$2:$C$11,2,FALSE)</f>
        <v>Asia</v>
      </c>
      <c r="Q6553" s="39" t="str">
        <f>VLOOKUP(D6553,GL_Master!$A$1:$D$80,2,FALSE)</f>
        <v>PL</v>
      </c>
      <c r="R6553" s="39" t="str">
        <f>VLOOKUP(D6553,GL_Master!$A$1:$D$80,3,FALSE)</f>
        <v>Misc. expenses</v>
      </c>
      <c r="S6553" s="39" t="str">
        <f>VLOOKUP(D6553,GL_Master!$A$1:$D$80,4,FALSE)</f>
        <v>Repair &amp; Maintenance</v>
      </c>
    </row>
    <row r="6554" spans="1:19" x14ac:dyDescent="0.25">
      <c r="A6554" s="39" t="s">
        <v>262</v>
      </c>
      <c r="B6554" s="39" t="s">
        <v>43</v>
      </c>
      <c r="C6554" s="7">
        <v>44228</v>
      </c>
      <c r="D6554" s="39" t="s">
        <v>9</v>
      </c>
      <c r="E6554" s="39">
        <v>7307</v>
      </c>
      <c r="F6554" s="82">
        <f t="shared" si="306"/>
        <v>7.3070000000000004</v>
      </c>
      <c r="G6554" s="39">
        <f>VLOOKUP(N6554,Currecny_M!$A$1:$P$10,2,FALSE)</f>
        <v>2.35</v>
      </c>
      <c r="H6554" s="39">
        <f>MATCH(C6554,Currecny_M!$A$1:$P$1,0)</f>
        <v>12</v>
      </c>
      <c r="I6554" s="39">
        <f>VLOOKUP(N6554,Currecny_M!$A$1:$P$10,MATCH(Database!C6554,Currecny_M!$A$1:$P$1,0),FALSE)</f>
        <v>2.57</v>
      </c>
      <c r="J6554" s="82">
        <f t="shared" si="307"/>
        <v>18.77899</v>
      </c>
      <c r="K6554" s="39">
        <f>VLOOKUP('Cover page'!$B$6,Currecny_M!$A$1:$P$10,MATCH(Database!C6554,Currecny_M!$A$1:$P$1,0),FALSE)</f>
        <v>1</v>
      </c>
      <c r="L6554" s="82">
        <f t="shared" si="308"/>
        <v>18.77899</v>
      </c>
      <c r="M6554" s="82">
        <f>((E6554/$F$1)*VLOOKUP(N6554,Currecny_M!$A$1:$P$10,MATCH(Database!C6554,Currecny_M!$A$1:$P$1,0),FALSE))/VLOOKUP('Cover page'!$B$6,Currecny_M!$A$1:$P$10,MATCH(Database!C6554,Currecny_M!$A$1:$P$1,0),FALSE)</f>
        <v>18.77899</v>
      </c>
      <c r="N6554" s="6" t="str">
        <f>VLOOKUP(B6554,Master!$A$2:$C$11,3,FALSE)</f>
        <v>Thai</v>
      </c>
      <c r="O6554" s="6" t="str">
        <f>VLOOKUP(B6554,Master!$A$2:$C$11,2,FALSE)</f>
        <v>Asia</v>
      </c>
      <c r="Q6554" s="39" t="str">
        <f>VLOOKUP(D6554,GL_Master!$A$1:$D$80,2,FALSE)</f>
        <v>PL</v>
      </c>
      <c r="R6554" s="39" t="str">
        <f>VLOOKUP(D6554,GL_Master!$A$1:$D$80,3,FALSE)</f>
        <v>Rent</v>
      </c>
      <c r="S6554" s="39" t="str">
        <f>VLOOKUP(D6554,GL_Master!$A$1:$D$80,4,FALSE)</f>
        <v>Office Rent</v>
      </c>
    </row>
    <row r="6555" spans="1:19" x14ac:dyDescent="0.25">
      <c r="A6555" s="39" t="s">
        <v>262</v>
      </c>
      <c r="B6555" s="39" t="s">
        <v>43</v>
      </c>
      <c r="C6555" s="7">
        <v>44228</v>
      </c>
      <c r="D6555" s="39" t="s">
        <v>109</v>
      </c>
      <c r="E6555" s="39">
        <v>-4136</v>
      </c>
      <c r="F6555" s="82">
        <f t="shared" si="306"/>
        <v>-4.1360000000000001</v>
      </c>
      <c r="G6555" s="39">
        <f>VLOOKUP(N6555,Currecny_M!$A$1:$P$10,2,FALSE)</f>
        <v>2.35</v>
      </c>
      <c r="H6555" s="39">
        <f>MATCH(C6555,Currecny_M!$A$1:$P$1,0)</f>
        <v>12</v>
      </c>
      <c r="I6555" s="39">
        <f>VLOOKUP(N6555,Currecny_M!$A$1:$P$10,MATCH(Database!C6555,Currecny_M!$A$1:$P$1,0),FALSE)</f>
        <v>2.57</v>
      </c>
      <c r="J6555" s="82">
        <f t="shared" si="307"/>
        <v>-10.629519999999999</v>
      </c>
      <c r="K6555" s="39">
        <f>VLOOKUP('Cover page'!$B$6,Currecny_M!$A$1:$P$10,MATCH(Database!C6555,Currecny_M!$A$1:$P$1,0),FALSE)</f>
        <v>1</v>
      </c>
      <c r="L6555" s="82">
        <f t="shared" si="308"/>
        <v>-10.629519999999999</v>
      </c>
      <c r="M6555" s="82">
        <f>((E6555/$F$1)*VLOOKUP(N6555,Currecny_M!$A$1:$P$10,MATCH(Database!C6555,Currecny_M!$A$1:$P$1,0),FALSE))/VLOOKUP('Cover page'!$B$6,Currecny_M!$A$1:$P$10,MATCH(Database!C6555,Currecny_M!$A$1:$P$1,0),FALSE)</f>
        <v>-10.629519999999999</v>
      </c>
      <c r="N6555" s="6" t="str">
        <f>VLOOKUP(B6555,Master!$A$2:$C$11,3,FALSE)</f>
        <v>Thai</v>
      </c>
      <c r="O6555" s="6" t="str">
        <f>VLOOKUP(B6555,Master!$A$2:$C$11,2,FALSE)</f>
        <v>Asia</v>
      </c>
      <c r="Q6555" s="39" t="str">
        <f>VLOOKUP(D6555,GL_Master!$A$1:$D$80,2,FALSE)</f>
        <v>PL</v>
      </c>
      <c r="R6555" s="39" t="str">
        <f>VLOOKUP(D6555,GL_Master!$A$1:$D$80,3,FALSE)</f>
        <v>Travelling and conveyance</v>
      </c>
      <c r="S6555" s="39" t="str">
        <f>VLOOKUP(D6555,GL_Master!$A$1:$D$80,4,FALSE)</f>
        <v>Travelling , hotel lodging</v>
      </c>
    </row>
    <row r="6556" spans="1:19" x14ac:dyDescent="0.25">
      <c r="A6556" s="39" t="s">
        <v>262</v>
      </c>
      <c r="B6556" s="39" t="s">
        <v>43</v>
      </c>
      <c r="C6556" s="7">
        <v>44228</v>
      </c>
      <c r="D6556" s="39" t="s">
        <v>110</v>
      </c>
      <c r="E6556" s="39">
        <v>1639</v>
      </c>
      <c r="F6556" s="82">
        <f t="shared" si="306"/>
        <v>1.639</v>
      </c>
      <c r="G6556" s="39">
        <f>VLOOKUP(N6556,Currecny_M!$A$1:$P$10,2,FALSE)</f>
        <v>2.35</v>
      </c>
      <c r="H6556" s="39">
        <f>MATCH(C6556,Currecny_M!$A$1:$P$1,0)</f>
        <v>12</v>
      </c>
      <c r="I6556" s="39">
        <f>VLOOKUP(N6556,Currecny_M!$A$1:$P$10,MATCH(Database!C6556,Currecny_M!$A$1:$P$1,0),FALSE)</f>
        <v>2.57</v>
      </c>
      <c r="J6556" s="82">
        <f t="shared" si="307"/>
        <v>4.2122299999999999</v>
      </c>
      <c r="K6556" s="39">
        <f>VLOOKUP('Cover page'!$B$6,Currecny_M!$A$1:$P$10,MATCH(Database!C6556,Currecny_M!$A$1:$P$1,0),FALSE)</f>
        <v>1</v>
      </c>
      <c r="L6556" s="82">
        <f t="shared" si="308"/>
        <v>4.2122299999999999</v>
      </c>
      <c r="M6556" s="82">
        <f>((E6556/$F$1)*VLOOKUP(N6556,Currecny_M!$A$1:$P$10,MATCH(Database!C6556,Currecny_M!$A$1:$P$1,0),FALSE))/VLOOKUP('Cover page'!$B$6,Currecny_M!$A$1:$P$10,MATCH(Database!C6556,Currecny_M!$A$1:$P$1,0),FALSE)</f>
        <v>4.2122299999999999</v>
      </c>
      <c r="N6556" s="6" t="str">
        <f>VLOOKUP(B6556,Master!$A$2:$C$11,3,FALSE)</f>
        <v>Thai</v>
      </c>
      <c r="O6556" s="6" t="str">
        <f>VLOOKUP(B6556,Master!$A$2:$C$11,2,FALSE)</f>
        <v>Asia</v>
      </c>
      <c r="Q6556" s="39" t="str">
        <f>VLOOKUP(D6556,GL_Master!$A$1:$D$80,2,FALSE)</f>
        <v>PL</v>
      </c>
      <c r="R6556" s="39" t="str">
        <f>VLOOKUP(D6556,GL_Master!$A$1:$D$80,3,FALSE)</f>
        <v>Travelling and conveyance</v>
      </c>
      <c r="S6556" s="39" t="str">
        <f>VLOOKUP(D6556,GL_Master!$A$1:$D$80,4,FALSE)</f>
        <v>Travelling , hotel lodging</v>
      </c>
    </row>
    <row r="6557" spans="1:19" x14ac:dyDescent="0.25">
      <c r="A6557" s="39" t="s">
        <v>262</v>
      </c>
      <c r="B6557" s="39" t="s">
        <v>43</v>
      </c>
      <c r="C6557" s="7">
        <v>44228</v>
      </c>
      <c r="D6557" s="39" t="s">
        <v>111</v>
      </c>
      <c r="E6557" s="39">
        <v>820</v>
      </c>
      <c r="F6557" s="82">
        <f t="shared" si="306"/>
        <v>0.82</v>
      </c>
      <c r="G6557" s="39">
        <f>VLOOKUP(N6557,Currecny_M!$A$1:$P$10,2,FALSE)</f>
        <v>2.35</v>
      </c>
      <c r="H6557" s="39">
        <f>MATCH(C6557,Currecny_M!$A$1:$P$1,0)</f>
        <v>12</v>
      </c>
      <c r="I6557" s="39">
        <f>VLOOKUP(N6557,Currecny_M!$A$1:$P$10,MATCH(Database!C6557,Currecny_M!$A$1:$P$1,0),FALSE)</f>
        <v>2.57</v>
      </c>
      <c r="J6557" s="82">
        <f t="shared" si="307"/>
        <v>2.1073999999999997</v>
      </c>
      <c r="K6557" s="39">
        <f>VLOOKUP('Cover page'!$B$6,Currecny_M!$A$1:$P$10,MATCH(Database!C6557,Currecny_M!$A$1:$P$1,0),FALSE)</f>
        <v>1</v>
      </c>
      <c r="L6557" s="82">
        <f t="shared" si="308"/>
        <v>2.1073999999999997</v>
      </c>
      <c r="M6557" s="82">
        <f>((E6557/$F$1)*VLOOKUP(N6557,Currecny_M!$A$1:$P$10,MATCH(Database!C6557,Currecny_M!$A$1:$P$1,0),FALSE))/VLOOKUP('Cover page'!$B$6,Currecny_M!$A$1:$P$10,MATCH(Database!C6557,Currecny_M!$A$1:$P$1,0),FALSE)</f>
        <v>2.1073999999999997</v>
      </c>
      <c r="N6557" s="6" t="str">
        <f>VLOOKUP(B6557,Master!$A$2:$C$11,3,FALSE)</f>
        <v>Thai</v>
      </c>
      <c r="O6557" s="6" t="str">
        <f>VLOOKUP(B6557,Master!$A$2:$C$11,2,FALSE)</f>
        <v>Asia</v>
      </c>
      <c r="Q6557" s="39" t="str">
        <f>VLOOKUP(D6557,GL_Master!$A$1:$D$80,2,FALSE)</f>
        <v>PL</v>
      </c>
      <c r="R6557" s="39" t="str">
        <f>VLOOKUP(D6557,GL_Master!$A$1:$D$80,3,FALSE)</f>
        <v>Legal &amp; Professional expenses</v>
      </c>
      <c r="S6557" s="39" t="str">
        <f>VLOOKUP(D6557,GL_Master!$A$1:$D$80,4,FALSE)</f>
        <v>Professional Fees - Others</v>
      </c>
    </row>
    <row r="6558" spans="1:19" x14ac:dyDescent="0.25">
      <c r="A6558" s="39" t="s">
        <v>262</v>
      </c>
      <c r="B6558" s="39" t="s">
        <v>43</v>
      </c>
      <c r="C6558" s="7">
        <v>44256</v>
      </c>
      <c r="D6558" s="39" t="s">
        <v>112</v>
      </c>
      <c r="E6558" s="39">
        <v>7966</v>
      </c>
      <c r="F6558" s="82">
        <f t="shared" si="306"/>
        <v>7.9660000000000002</v>
      </c>
      <c r="G6558" s="39">
        <f>VLOOKUP(N6558,Currecny_M!$A$1:$P$10,2,FALSE)</f>
        <v>2.35</v>
      </c>
      <c r="H6558" s="39">
        <f>MATCH(C6558,Currecny_M!$A$1:$P$1,0)</f>
        <v>13</v>
      </c>
      <c r="I6558" s="39">
        <f>VLOOKUP(N6558,Currecny_M!$A$1:$P$10,MATCH(Database!C6558,Currecny_M!$A$1:$P$1,0),FALSE)</f>
        <v>2.6</v>
      </c>
      <c r="J6558" s="82">
        <f t="shared" si="307"/>
        <v>20.711600000000001</v>
      </c>
      <c r="K6558" s="39">
        <f>VLOOKUP('Cover page'!$B$6,Currecny_M!$A$1:$P$10,MATCH(Database!C6558,Currecny_M!$A$1:$P$1,0),FALSE)</f>
        <v>1</v>
      </c>
      <c r="L6558" s="82">
        <f t="shared" si="308"/>
        <v>20.711600000000001</v>
      </c>
      <c r="M6558" s="82">
        <f>((E6558/$F$1)*VLOOKUP(N6558,Currecny_M!$A$1:$P$10,MATCH(Database!C6558,Currecny_M!$A$1:$P$1,0),FALSE))/VLOOKUP('Cover page'!$B$6,Currecny_M!$A$1:$P$10,MATCH(Database!C6558,Currecny_M!$A$1:$P$1,0),FALSE)</f>
        <v>20.711600000000001</v>
      </c>
      <c r="N6558" s="6" t="str">
        <f>VLOOKUP(B6558,Master!$A$2:$C$11,3,FALSE)</f>
        <v>Thai</v>
      </c>
      <c r="O6558" s="6" t="str">
        <f>VLOOKUP(B6558,Master!$A$2:$C$11,2,FALSE)</f>
        <v>Asia</v>
      </c>
      <c r="Q6558" s="39" t="str">
        <f>VLOOKUP(D6558,GL_Master!$A$1:$D$80,2,FALSE)</f>
        <v>PL</v>
      </c>
      <c r="R6558" s="39" t="str">
        <f>VLOOKUP(D6558,GL_Master!$A$1:$D$80,3,FALSE)</f>
        <v>Finance Cost</v>
      </c>
      <c r="S6558" s="39" t="str">
        <f>VLOOKUP(D6558,GL_Master!$A$1:$D$80,4,FALSE)</f>
        <v>Interest expense</v>
      </c>
    </row>
    <row r="6559" spans="1:19" x14ac:dyDescent="0.25">
      <c r="A6559" s="39" t="s">
        <v>262</v>
      </c>
      <c r="B6559" s="39" t="s">
        <v>43</v>
      </c>
      <c r="C6559" s="7">
        <v>44256</v>
      </c>
      <c r="D6559" s="39" t="s">
        <v>25</v>
      </c>
      <c r="E6559" s="39">
        <v>73072</v>
      </c>
      <c r="F6559" s="82">
        <f t="shared" si="306"/>
        <v>73.072000000000003</v>
      </c>
      <c r="G6559" s="39">
        <f>VLOOKUP(N6559,Currecny_M!$A$1:$P$10,2,FALSE)</f>
        <v>2.35</v>
      </c>
      <c r="H6559" s="39">
        <f>MATCH(C6559,Currecny_M!$A$1:$P$1,0)</f>
        <v>13</v>
      </c>
      <c r="I6559" s="39">
        <f>VLOOKUP(N6559,Currecny_M!$A$1:$P$10,MATCH(Database!C6559,Currecny_M!$A$1:$P$1,0),FALSE)</f>
        <v>2.6</v>
      </c>
      <c r="J6559" s="82">
        <f t="shared" si="307"/>
        <v>189.9872</v>
      </c>
      <c r="K6559" s="39">
        <f>VLOOKUP('Cover page'!$B$6,Currecny_M!$A$1:$P$10,MATCH(Database!C6559,Currecny_M!$A$1:$P$1,0),FALSE)</f>
        <v>1</v>
      </c>
      <c r="L6559" s="82">
        <f t="shared" si="308"/>
        <v>189.9872</v>
      </c>
      <c r="M6559" s="82">
        <f>((E6559/$F$1)*VLOOKUP(N6559,Currecny_M!$A$1:$P$10,MATCH(Database!C6559,Currecny_M!$A$1:$P$1,0),FALSE))/VLOOKUP('Cover page'!$B$6,Currecny_M!$A$1:$P$10,MATCH(Database!C6559,Currecny_M!$A$1:$P$1,0),FALSE)</f>
        <v>189.9872</v>
      </c>
      <c r="N6559" s="6" t="str">
        <f>VLOOKUP(B6559,Master!$A$2:$C$11,3,FALSE)</f>
        <v>Thai</v>
      </c>
      <c r="O6559" s="6" t="str">
        <f>VLOOKUP(B6559,Master!$A$2:$C$11,2,FALSE)</f>
        <v>Asia</v>
      </c>
      <c r="Q6559" s="39" t="str">
        <f>VLOOKUP(D6559,GL_Master!$A$1:$D$80,2,FALSE)</f>
        <v>PL</v>
      </c>
      <c r="R6559" s="39" t="str">
        <f>VLOOKUP(D6559,GL_Master!$A$1:$D$80,3,FALSE)</f>
        <v>Depreciation</v>
      </c>
      <c r="S6559" s="39" t="str">
        <f>VLOOKUP(D6559,GL_Master!$A$1:$D$80,4,FALSE)</f>
        <v>Depreciation</v>
      </c>
    </row>
    <row r="6560" spans="1:19" x14ac:dyDescent="0.25">
      <c r="A6560" s="39" t="s">
        <v>262</v>
      </c>
      <c r="B6560" s="39" t="s">
        <v>43</v>
      </c>
      <c r="C6560" s="7">
        <v>44256</v>
      </c>
      <c r="D6560" s="39" t="s">
        <v>51</v>
      </c>
      <c r="E6560" s="39">
        <v>-765957</v>
      </c>
      <c r="F6560" s="82">
        <f t="shared" si="306"/>
        <v>-765.95699999999999</v>
      </c>
      <c r="G6560" s="39">
        <f>VLOOKUP(N6560,Currecny_M!$A$1:$P$10,2,FALSE)</f>
        <v>2.35</v>
      </c>
      <c r="H6560" s="39">
        <f>MATCH(C6560,Currecny_M!$A$1:$P$1,0)</f>
        <v>13</v>
      </c>
      <c r="I6560" s="39">
        <f>VLOOKUP(N6560,Currecny_M!$A$1:$P$10,MATCH(Database!C6560,Currecny_M!$A$1:$P$1,0),FALSE)</f>
        <v>2.6</v>
      </c>
      <c r="J6560" s="82">
        <f t="shared" si="307"/>
        <v>-1991.4882</v>
      </c>
      <c r="K6560" s="39">
        <f>VLOOKUP('Cover page'!$B$6,Currecny_M!$A$1:$P$10,MATCH(Database!C6560,Currecny_M!$A$1:$P$1,0),FALSE)</f>
        <v>1</v>
      </c>
      <c r="L6560" s="82">
        <f t="shared" si="308"/>
        <v>-1991.4882</v>
      </c>
      <c r="M6560" s="82">
        <f>((E6560/$F$1)*VLOOKUP(N6560,Currecny_M!$A$1:$P$10,MATCH(Database!C6560,Currecny_M!$A$1:$P$1,0),FALSE))/VLOOKUP('Cover page'!$B$6,Currecny_M!$A$1:$P$10,MATCH(Database!C6560,Currecny_M!$A$1:$P$1,0),FALSE)</f>
        <v>-1991.4882</v>
      </c>
      <c r="N6560" s="6" t="str">
        <f>VLOOKUP(B6560,Master!$A$2:$C$11,3,FALSE)</f>
        <v>Thai</v>
      </c>
      <c r="O6560" s="6" t="str">
        <f>VLOOKUP(B6560,Master!$A$2:$C$11,2,FALSE)</f>
        <v>Asia</v>
      </c>
      <c r="Q6560" s="39" t="str">
        <f>VLOOKUP(D6560,GL_Master!$A$1:$D$80,2,FALSE)</f>
        <v>BS</v>
      </c>
      <c r="R6560" s="39" t="str">
        <f>VLOOKUP(D6560,GL_Master!$A$1:$D$80,3,FALSE)</f>
        <v>Share Capital</v>
      </c>
      <c r="S6560" s="39" t="str">
        <f>VLOOKUP(D6560,GL_Master!$A$1:$D$80,4,FALSE)</f>
        <v>Equity shares</v>
      </c>
    </row>
    <row r="6561" spans="1:19" x14ac:dyDescent="0.25">
      <c r="A6561" s="39" t="s">
        <v>262</v>
      </c>
      <c r="B6561" s="39" t="s">
        <v>43</v>
      </c>
      <c r="C6561" s="7">
        <v>44256</v>
      </c>
      <c r="D6561" s="39" t="s">
        <v>52</v>
      </c>
      <c r="E6561" s="39">
        <v>-1467574</v>
      </c>
      <c r="F6561" s="82">
        <f t="shared" si="306"/>
        <v>-1467.5740000000001</v>
      </c>
      <c r="G6561" s="39">
        <f>VLOOKUP(N6561,Currecny_M!$A$1:$P$10,2,FALSE)</f>
        <v>2.35</v>
      </c>
      <c r="H6561" s="39">
        <f>MATCH(C6561,Currecny_M!$A$1:$P$1,0)</f>
        <v>13</v>
      </c>
      <c r="I6561" s="39">
        <f>VLOOKUP(N6561,Currecny_M!$A$1:$P$10,MATCH(Database!C6561,Currecny_M!$A$1:$P$1,0),FALSE)</f>
        <v>2.6</v>
      </c>
      <c r="J6561" s="82">
        <f t="shared" si="307"/>
        <v>-3815.6924000000004</v>
      </c>
      <c r="K6561" s="39">
        <f>VLOOKUP('Cover page'!$B$6,Currecny_M!$A$1:$P$10,MATCH(Database!C6561,Currecny_M!$A$1:$P$1,0),FALSE)</f>
        <v>1</v>
      </c>
      <c r="L6561" s="82">
        <f t="shared" si="308"/>
        <v>-3815.6924000000004</v>
      </c>
      <c r="M6561" s="82">
        <f>((E6561/$F$1)*VLOOKUP(N6561,Currecny_M!$A$1:$P$10,MATCH(Database!C6561,Currecny_M!$A$1:$P$1,0),FALSE))/VLOOKUP('Cover page'!$B$6,Currecny_M!$A$1:$P$10,MATCH(Database!C6561,Currecny_M!$A$1:$P$1,0),FALSE)</f>
        <v>-3815.6924000000004</v>
      </c>
      <c r="N6561" s="6" t="str">
        <f>VLOOKUP(B6561,Master!$A$2:$C$11,3,FALSE)</f>
        <v>Thai</v>
      </c>
      <c r="O6561" s="6" t="str">
        <f>VLOOKUP(B6561,Master!$A$2:$C$11,2,FALSE)</f>
        <v>Asia</v>
      </c>
      <c r="Q6561" s="39" t="str">
        <f>VLOOKUP(D6561,GL_Master!$A$1:$D$80,2,FALSE)</f>
        <v>BS</v>
      </c>
      <c r="R6561" s="39" t="str">
        <f>VLOOKUP(D6561,GL_Master!$A$1:$D$80,3,FALSE)</f>
        <v>Reserve and Surplus</v>
      </c>
      <c r="S6561" s="39" t="str">
        <f>VLOOKUP(D6561,GL_Master!$A$1:$D$80,4,FALSE)</f>
        <v>Reserves at the commencement of the year</v>
      </c>
    </row>
    <row r="6562" spans="1:19" x14ac:dyDescent="0.25">
      <c r="A6562" s="39" t="s">
        <v>262</v>
      </c>
      <c r="B6562" s="39" t="s">
        <v>43</v>
      </c>
      <c r="C6562" s="7">
        <v>44256</v>
      </c>
      <c r="D6562" s="39" t="s">
        <v>53</v>
      </c>
      <c r="E6562" s="39">
        <v>-60342</v>
      </c>
      <c r="F6562" s="82">
        <f t="shared" si="306"/>
        <v>-60.341999999999999</v>
      </c>
      <c r="G6562" s="39">
        <f>VLOOKUP(N6562,Currecny_M!$A$1:$P$10,2,FALSE)</f>
        <v>2.35</v>
      </c>
      <c r="H6562" s="39">
        <f>MATCH(C6562,Currecny_M!$A$1:$P$1,0)</f>
        <v>13</v>
      </c>
      <c r="I6562" s="39">
        <f>VLOOKUP(N6562,Currecny_M!$A$1:$P$10,MATCH(Database!C6562,Currecny_M!$A$1:$P$1,0),FALSE)</f>
        <v>2.6</v>
      </c>
      <c r="J6562" s="82">
        <f t="shared" si="307"/>
        <v>-156.88919999999999</v>
      </c>
      <c r="K6562" s="39">
        <f>VLOOKUP('Cover page'!$B$6,Currecny_M!$A$1:$P$10,MATCH(Database!C6562,Currecny_M!$A$1:$P$1,0),FALSE)</f>
        <v>1</v>
      </c>
      <c r="L6562" s="82">
        <f t="shared" si="308"/>
        <v>-156.88919999999999</v>
      </c>
      <c r="M6562" s="82">
        <f>((E6562/$F$1)*VLOOKUP(N6562,Currecny_M!$A$1:$P$10,MATCH(Database!C6562,Currecny_M!$A$1:$P$1,0),FALSE))/VLOOKUP('Cover page'!$B$6,Currecny_M!$A$1:$P$10,MATCH(Database!C6562,Currecny_M!$A$1:$P$1,0),FALSE)</f>
        <v>-156.88919999999999</v>
      </c>
      <c r="N6562" s="6" t="str">
        <f>VLOOKUP(B6562,Master!$A$2:$C$11,3,FALSE)</f>
        <v>Thai</v>
      </c>
      <c r="O6562" s="6" t="str">
        <f>VLOOKUP(B6562,Master!$A$2:$C$11,2,FALSE)</f>
        <v>Asia</v>
      </c>
      <c r="Q6562" s="39" t="str">
        <f>VLOOKUP(D6562,GL_Master!$A$1:$D$80,2,FALSE)</f>
        <v>BS</v>
      </c>
      <c r="R6562" s="39" t="str">
        <f>VLOOKUP(D6562,GL_Master!$A$1:$D$80,3,FALSE)</f>
        <v>Loan Fund</v>
      </c>
      <c r="S6562" s="39" t="str">
        <f>VLOOKUP(D6562,GL_Master!$A$1:$D$80,4,FALSE)</f>
        <v>Term Loan</v>
      </c>
    </row>
    <row r="6563" spans="1:19" x14ac:dyDescent="0.25">
      <c r="A6563" s="39" t="s">
        <v>262</v>
      </c>
      <c r="B6563" s="39" t="s">
        <v>43</v>
      </c>
      <c r="C6563" s="7">
        <v>44256</v>
      </c>
      <c r="D6563" s="39" t="s">
        <v>54</v>
      </c>
      <c r="E6563" s="39">
        <v>1609</v>
      </c>
      <c r="F6563" s="82">
        <f t="shared" si="306"/>
        <v>1.609</v>
      </c>
      <c r="G6563" s="39">
        <f>VLOOKUP(N6563,Currecny_M!$A$1:$P$10,2,FALSE)</f>
        <v>2.35</v>
      </c>
      <c r="H6563" s="39">
        <f>MATCH(C6563,Currecny_M!$A$1:$P$1,0)</f>
        <v>13</v>
      </c>
      <c r="I6563" s="39">
        <f>VLOOKUP(N6563,Currecny_M!$A$1:$P$10,MATCH(Database!C6563,Currecny_M!$A$1:$P$1,0),FALSE)</f>
        <v>2.6</v>
      </c>
      <c r="J6563" s="82">
        <f t="shared" si="307"/>
        <v>4.1833999999999998</v>
      </c>
      <c r="K6563" s="39">
        <f>VLOOKUP('Cover page'!$B$6,Currecny_M!$A$1:$P$10,MATCH(Database!C6563,Currecny_M!$A$1:$P$1,0),FALSE)</f>
        <v>1</v>
      </c>
      <c r="L6563" s="82">
        <f t="shared" si="308"/>
        <v>4.1833999999999998</v>
      </c>
      <c r="M6563" s="82">
        <f>((E6563/$F$1)*VLOOKUP(N6563,Currecny_M!$A$1:$P$10,MATCH(Database!C6563,Currecny_M!$A$1:$P$1,0),FALSE))/VLOOKUP('Cover page'!$B$6,Currecny_M!$A$1:$P$10,MATCH(Database!C6563,Currecny_M!$A$1:$P$1,0),FALSE)</f>
        <v>4.1833999999999998</v>
      </c>
      <c r="N6563" s="6" t="str">
        <f>VLOOKUP(B6563,Master!$A$2:$C$11,3,FALSE)</f>
        <v>Thai</v>
      </c>
      <c r="O6563" s="6" t="str">
        <f>VLOOKUP(B6563,Master!$A$2:$C$11,2,FALSE)</f>
        <v>Asia</v>
      </c>
      <c r="Q6563" s="39" t="str">
        <f>VLOOKUP(D6563,GL_Master!$A$1:$D$80,2,FALSE)</f>
        <v>BS</v>
      </c>
      <c r="R6563" s="39" t="str">
        <f>VLOOKUP(D6563,GL_Master!$A$1:$D$80,3,FALSE)</f>
        <v>Trade Payables</v>
      </c>
      <c r="S6563" s="39" t="str">
        <f>VLOOKUP(D6563,GL_Master!$A$1:$D$80,4,FALSE)</f>
        <v>Trade payable</v>
      </c>
    </row>
    <row r="6564" spans="1:19" x14ac:dyDescent="0.25">
      <c r="A6564" s="39" t="s">
        <v>262</v>
      </c>
      <c r="B6564" s="39" t="s">
        <v>43</v>
      </c>
      <c r="C6564" s="7">
        <v>44256</v>
      </c>
      <c r="D6564" s="39" t="s">
        <v>34</v>
      </c>
      <c r="E6564" s="39">
        <v>-41798</v>
      </c>
      <c r="F6564" s="82">
        <f t="shared" si="306"/>
        <v>-41.798000000000002</v>
      </c>
      <c r="G6564" s="39">
        <f>VLOOKUP(N6564,Currecny_M!$A$1:$P$10,2,FALSE)</f>
        <v>2.35</v>
      </c>
      <c r="H6564" s="39">
        <f>MATCH(C6564,Currecny_M!$A$1:$P$1,0)</f>
        <v>13</v>
      </c>
      <c r="I6564" s="39">
        <f>VLOOKUP(N6564,Currecny_M!$A$1:$P$10,MATCH(Database!C6564,Currecny_M!$A$1:$P$1,0),FALSE)</f>
        <v>2.6</v>
      </c>
      <c r="J6564" s="82">
        <f t="shared" si="307"/>
        <v>-108.6748</v>
      </c>
      <c r="K6564" s="39">
        <f>VLOOKUP('Cover page'!$B$6,Currecny_M!$A$1:$P$10,MATCH(Database!C6564,Currecny_M!$A$1:$P$1,0),FALSE)</f>
        <v>1</v>
      </c>
      <c r="L6564" s="82">
        <f t="shared" si="308"/>
        <v>-108.6748</v>
      </c>
      <c r="M6564" s="82">
        <f>((E6564/$F$1)*VLOOKUP(N6564,Currecny_M!$A$1:$P$10,MATCH(Database!C6564,Currecny_M!$A$1:$P$1,0),FALSE))/VLOOKUP('Cover page'!$B$6,Currecny_M!$A$1:$P$10,MATCH(Database!C6564,Currecny_M!$A$1:$P$1,0),FALSE)</f>
        <v>-108.6748</v>
      </c>
      <c r="N6564" s="6" t="str">
        <f>VLOOKUP(B6564,Master!$A$2:$C$11,3,FALSE)</f>
        <v>Thai</v>
      </c>
      <c r="O6564" s="6" t="str">
        <f>VLOOKUP(B6564,Master!$A$2:$C$11,2,FALSE)</f>
        <v>Asia</v>
      </c>
      <c r="Q6564" s="39" t="str">
        <f>VLOOKUP(D6564,GL_Master!$A$1:$D$80,2,FALSE)</f>
        <v>BS</v>
      </c>
      <c r="R6564" s="39" t="str">
        <f>VLOOKUP(D6564,GL_Master!$A$1:$D$80,3,FALSE)</f>
        <v>Provisions</v>
      </c>
      <c r="S6564" s="39" t="str">
        <f>VLOOKUP(D6564,GL_Master!$A$1:$D$80,4,FALSE)</f>
        <v>Expenses payables</v>
      </c>
    </row>
    <row r="6565" spans="1:19" x14ac:dyDescent="0.25">
      <c r="A6565" s="39" t="s">
        <v>262</v>
      </c>
      <c r="B6565" s="39" t="s">
        <v>43</v>
      </c>
      <c r="C6565" s="7">
        <v>44256</v>
      </c>
      <c r="D6565" s="39" t="s">
        <v>18</v>
      </c>
      <c r="E6565" s="39">
        <v>-24694</v>
      </c>
      <c r="F6565" s="82">
        <f t="shared" si="306"/>
        <v>-24.693999999999999</v>
      </c>
      <c r="G6565" s="39">
        <f>VLOOKUP(N6565,Currecny_M!$A$1:$P$10,2,FALSE)</f>
        <v>2.35</v>
      </c>
      <c r="H6565" s="39">
        <f>MATCH(C6565,Currecny_M!$A$1:$P$1,0)</f>
        <v>13</v>
      </c>
      <c r="I6565" s="39">
        <f>VLOOKUP(N6565,Currecny_M!$A$1:$P$10,MATCH(Database!C6565,Currecny_M!$A$1:$P$1,0),FALSE)</f>
        <v>2.6</v>
      </c>
      <c r="J6565" s="82">
        <f t="shared" si="307"/>
        <v>-64.204400000000007</v>
      </c>
      <c r="K6565" s="39">
        <f>VLOOKUP('Cover page'!$B$6,Currecny_M!$A$1:$P$10,MATCH(Database!C6565,Currecny_M!$A$1:$P$1,0),FALSE)</f>
        <v>1</v>
      </c>
      <c r="L6565" s="82">
        <f t="shared" si="308"/>
        <v>-64.204400000000007</v>
      </c>
      <c r="M6565" s="82">
        <f>((E6565/$F$1)*VLOOKUP(N6565,Currecny_M!$A$1:$P$10,MATCH(Database!C6565,Currecny_M!$A$1:$P$1,0),FALSE))/VLOOKUP('Cover page'!$B$6,Currecny_M!$A$1:$P$10,MATCH(Database!C6565,Currecny_M!$A$1:$P$1,0),FALSE)</f>
        <v>-64.204400000000007</v>
      </c>
      <c r="N6565" s="6" t="str">
        <f>VLOOKUP(B6565,Master!$A$2:$C$11,3,FALSE)</f>
        <v>Thai</v>
      </c>
      <c r="O6565" s="6" t="str">
        <f>VLOOKUP(B6565,Master!$A$2:$C$11,2,FALSE)</f>
        <v>Asia</v>
      </c>
      <c r="Q6565" s="39" t="str">
        <f>VLOOKUP(D6565,GL_Master!$A$1:$D$80,2,FALSE)</f>
        <v>BS</v>
      </c>
      <c r="R6565" s="39" t="str">
        <f>VLOOKUP(D6565,GL_Master!$A$1:$D$80,3,FALSE)</f>
        <v>Other current liabilities</v>
      </c>
      <c r="S6565" s="39" t="str">
        <f>VLOOKUP(D6565,GL_Master!$A$1:$D$80,4,FALSE)</f>
        <v>Employee related liabilities</v>
      </c>
    </row>
    <row r="6566" spans="1:19" x14ac:dyDescent="0.25">
      <c r="A6566" s="39" t="s">
        <v>262</v>
      </c>
      <c r="B6566" s="39" t="s">
        <v>43</v>
      </c>
      <c r="C6566" s="7">
        <v>44256</v>
      </c>
      <c r="D6566" s="39" t="s">
        <v>55</v>
      </c>
      <c r="E6566" s="39">
        <v>-3309</v>
      </c>
      <c r="F6566" s="82">
        <f t="shared" si="306"/>
        <v>-3.3090000000000002</v>
      </c>
      <c r="G6566" s="39">
        <f>VLOOKUP(N6566,Currecny_M!$A$1:$P$10,2,FALSE)</f>
        <v>2.35</v>
      </c>
      <c r="H6566" s="39">
        <f>MATCH(C6566,Currecny_M!$A$1:$P$1,0)</f>
        <v>13</v>
      </c>
      <c r="I6566" s="39">
        <f>VLOOKUP(N6566,Currecny_M!$A$1:$P$10,MATCH(Database!C6566,Currecny_M!$A$1:$P$1,0),FALSE)</f>
        <v>2.6</v>
      </c>
      <c r="J6566" s="82">
        <f t="shared" si="307"/>
        <v>-8.6034000000000006</v>
      </c>
      <c r="K6566" s="39">
        <f>VLOOKUP('Cover page'!$B$6,Currecny_M!$A$1:$P$10,MATCH(Database!C6566,Currecny_M!$A$1:$P$1,0),FALSE)</f>
        <v>1</v>
      </c>
      <c r="L6566" s="82">
        <f t="shared" si="308"/>
        <v>-8.6034000000000006</v>
      </c>
      <c r="M6566" s="82">
        <f>((E6566/$F$1)*VLOOKUP(N6566,Currecny_M!$A$1:$P$10,MATCH(Database!C6566,Currecny_M!$A$1:$P$1,0),FALSE))/VLOOKUP('Cover page'!$B$6,Currecny_M!$A$1:$P$10,MATCH(Database!C6566,Currecny_M!$A$1:$P$1,0),FALSE)</f>
        <v>-8.6034000000000006</v>
      </c>
      <c r="N6566" s="6" t="str">
        <f>VLOOKUP(B6566,Master!$A$2:$C$11,3,FALSE)</f>
        <v>Thai</v>
      </c>
      <c r="O6566" s="6" t="str">
        <f>VLOOKUP(B6566,Master!$A$2:$C$11,2,FALSE)</f>
        <v>Asia</v>
      </c>
      <c r="Q6566" s="39" t="str">
        <f>VLOOKUP(D6566,GL_Master!$A$1:$D$80,2,FALSE)</f>
        <v>BS</v>
      </c>
      <c r="R6566" s="39" t="str">
        <f>VLOOKUP(D6566,GL_Master!$A$1:$D$80,3,FALSE)</f>
        <v>Other current liabilities</v>
      </c>
      <c r="S6566" s="39" t="str">
        <f>VLOOKUP(D6566,GL_Master!$A$1:$D$80,4,FALSE)</f>
        <v>Security deposit received</v>
      </c>
    </row>
    <row r="6567" spans="1:19" x14ac:dyDescent="0.25">
      <c r="A6567" s="39" t="s">
        <v>262</v>
      </c>
      <c r="B6567" s="39" t="s">
        <v>43</v>
      </c>
      <c r="C6567" s="7">
        <v>44256</v>
      </c>
      <c r="D6567" s="39" t="s">
        <v>56</v>
      </c>
      <c r="E6567" s="39">
        <v>-820</v>
      </c>
      <c r="F6567" s="82">
        <f t="shared" si="306"/>
        <v>-0.82</v>
      </c>
      <c r="G6567" s="39">
        <f>VLOOKUP(N6567,Currecny_M!$A$1:$P$10,2,FALSE)</f>
        <v>2.35</v>
      </c>
      <c r="H6567" s="39">
        <f>MATCH(C6567,Currecny_M!$A$1:$P$1,0)</f>
        <v>13</v>
      </c>
      <c r="I6567" s="39">
        <f>VLOOKUP(N6567,Currecny_M!$A$1:$P$10,MATCH(Database!C6567,Currecny_M!$A$1:$P$1,0),FALSE)</f>
        <v>2.6</v>
      </c>
      <c r="J6567" s="82">
        <f t="shared" si="307"/>
        <v>-2.1320000000000001</v>
      </c>
      <c r="K6567" s="39">
        <f>VLOOKUP('Cover page'!$B$6,Currecny_M!$A$1:$P$10,MATCH(Database!C6567,Currecny_M!$A$1:$P$1,0),FALSE)</f>
        <v>1</v>
      </c>
      <c r="L6567" s="82">
        <f t="shared" si="308"/>
        <v>-2.1320000000000001</v>
      </c>
      <c r="M6567" s="82">
        <f>((E6567/$F$1)*VLOOKUP(N6567,Currecny_M!$A$1:$P$10,MATCH(Database!C6567,Currecny_M!$A$1:$P$1,0),FALSE))/VLOOKUP('Cover page'!$B$6,Currecny_M!$A$1:$P$10,MATCH(Database!C6567,Currecny_M!$A$1:$P$1,0),FALSE)</f>
        <v>-2.1320000000000001</v>
      </c>
      <c r="N6567" s="6" t="str">
        <f>VLOOKUP(B6567,Master!$A$2:$C$11,3,FALSE)</f>
        <v>Thai</v>
      </c>
      <c r="O6567" s="6" t="str">
        <f>VLOOKUP(B6567,Master!$A$2:$C$11,2,FALSE)</f>
        <v>Asia</v>
      </c>
      <c r="Q6567" s="39" t="str">
        <f>VLOOKUP(D6567,GL_Master!$A$1:$D$80,2,FALSE)</f>
        <v>BS</v>
      </c>
      <c r="R6567" s="39" t="str">
        <f>VLOOKUP(D6567,GL_Master!$A$1:$D$80,3,FALSE)</f>
        <v>Other Tax Payables</v>
      </c>
      <c r="S6567" s="39" t="str">
        <f>VLOOKUP(D6567,GL_Master!$A$1:$D$80,4,FALSE)</f>
        <v>Tax deducted at source payable</v>
      </c>
    </row>
    <row r="6568" spans="1:19" x14ac:dyDescent="0.25">
      <c r="A6568" s="39" t="s">
        <v>262</v>
      </c>
      <c r="B6568" s="39" t="s">
        <v>43</v>
      </c>
      <c r="C6568" s="7">
        <v>44256</v>
      </c>
      <c r="D6568" s="39" t="s">
        <v>57</v>
      </c>
      <c r="E6568" s="39">
        <v>-7514</v>
      </c>
      <c r="F6568" s="82">
        <f t="shared" si="306"/>
        <v>-7.5140000000000002</v>
      </c>
      <c r="G6568" s="39">
        <f>VLOOKUP(N6568,Currecny_M!$A$1:$P$10,2,FALSE)</f>
        <v>2.35</v>
      </c>
      <c r="H6568" s="39">
        <f>MATCH(C6568,Currecny_M!$A$1:$P$1,0)</f>
        <v>13</v>
      </c>
      <c r="I6568" s="39">
        <f>VLOOKUP(N6568,Currecny_M!$A$1:$P$10,MATCH(Database!C6568,Currecny_M!$A$1:$P$1,0),FALSE)</f>
        <v>2.6</v>
      </c>
      <c r="J6568" s="82">
        <f t="shared" si="307"/>
        <v>-19.5364</v>
      </c>
      <c r="K6568" s="39">
        <f>VLOOKUP('Cover page'!$B$6,Currecny_M!$A$1:$P$10,MATCH(Database!C6568,Currecny_M!$A$1:$P$1,0),FALSE)</f>
        <v>1</v>
      </c>
      <c r="L6568" s="82">
        <f t="shared" si="308"/>
        <v>-19.5364</v>
      </c>
      <c r="M6568" s="82">
        <f>((E6568/$F$1)*VLOOKUP(N6568,Currecny_M!$A$1:$P$10,MATCH(Database!C6568,Currecny_M!$A$1:$P$1,0),FALSE))/VLOOKUP('Cover page'!$B$6,Currecny_M!$A$1:$P$10,MATCH(Database!C6568,Currecny_M!$A$1:$P$1,0),FALSE)</f>
        <v>-19.5364</v>
      </c>
      <c r="N6568" s="6" t="str">
        <f>VLOOKUP(B6568,Master!$A$2:$C$11,3,FALSE)</f>
        <v>Thai</v>
      </c>
      <c r="O6568" s="6" t="str">
        <f>VLOOKUP(B6568,Master!$A$2:$C$11,2,FALSE)</f>
        <v>Asia</v>
      </c>
      <c r="Q6568" s="39" t="str">
        <f>VLOOKUP(D6568,GL_Master!$A$1:$D$80,2,FALSE)</f>
        <v>BS</v>
      </c>
      <c r="R6568" s="39" t="str">
        <f>VLOOKUP(D6568,GL_Master!$A$1:$D$80,3,FALSE)</f>
        <v>Other Tax Payables</v>
      </c>
      <c r="S6568" s="39" t="str">
        <f>VLOOKUP(D6568,GL_Master!$A$1:$D$80,4,FALSE)</f>
        <v>Tax deducted at source payable</v>
      </c>
    </row>
    <row r="6569" spans="1:19" x14ac:dyDescent="0.25">
      <c r="A6569" s="39" t="s">
        <v>262</v>
      </c>
      <c r="B6569" s="39" t="s">
        <v>43</v>
      </c>
      <c r="C6569" s="7">
        <v>44256</v>
      </c>
      <c r="D6569" s="39" t="s">
        <v>58</v>
      </c>
      <c r="E6569" s="39">
        <v>-55210</v>
      </c>
      <c r="F6569" s="82">
        <f t="shared" si="306"/>
        <v>-55.21</v>
      </c>
      <c r="G6569" s="39">
        <f>VLOOKUP(N6569,Currecny_M!$A$1:$P$10,2,FALSE)</f>
        <v>2.35</v>
      </c>
      <c r="H6569" s="39">
        <f>MATCH(C6569,Currecny_M!$A$1:$P$1,0)</f>
        <v>13</v>
      </c>
      <c r="I6569" s="39">
        <f>VLOOKUP(N6569,Currecny_M!$A$1:$P$10,MATCH(Database!C6569,Currecny_M!$A$1:$P$1,0),FALSE)</f>
        <v>2.6</v>
      </c>
      <c r="J6569" s="82">
        <f t="shared" si="307"/>
        <v>-143.54600000000002</v>
      </c>
      <c r="K6569" s="39">
        <f>VLOOKUP('Cover page'!$B$6,Currecny_M!$A$1:$P$10,MATCH(Database!C6569,Currecny_M!$A$1:$P$1,0),FALSE)</f>
        <v>1</v>
      </c>
      <c r="L6569" s="82">
        <f t="shared" si="308"/>
        <v>-143.54600000000002</v>
      </c>
      <c r="M6569" s="82">
        <f>((E6569/$F$1)*VLOOKUP(N6569,Currecny_M!$A$1:$P$10,MATCH(Database!C6569,Currecny_M!$A$1:$P$1,0),FALSE))/VLOOKUP('Cover page'!$B$6,Currecny_M!$A$1:$P$10,MATCH(Database!C6569,Currecny_M!$A$1:$P$1,0),FALSE)</f>
        <v>-143.54600000000002</v>
      </c>
      <c r="N6569" s="6" t="str">
        <f>VLOOKUP(B6569,Master!$A$2:$C$11,3,FALSE)</f>
        <v>Thai</v>
      </c>
      <c r="O6569" s="6" t="str">
        <f>VLOOKUP(B6569,Master!$A$2:$C$11,2,FALSE)</f>
        <v>Asia</v>
      </c>
      <c r="Q6569" s="39" t="str">
        <f>VLOOKUP(D6569,GL_Master!$A$1:$D$80,2,FALSE)</f>
        <v>BS</v>
      </c>
      <c r="R6569" s="39" t="str">
        <f>VLOOKUP(D6569,GL_Master!$A$1:$D$80,3,FALSE)</f>
        <v>Long-term provisions</v>
      </c>
      <c r="S6569" s="39" t="str">
        <f>VLOOKUP(D6569,GL_Master!$A$1:$D$80,4,FALSE)</f>
        <v>Provision for gratuity</v>
      </c>
    </row>
    <row r="6570" spans="1:19" x14ac:dyDescent="0.25">
      <c r="A6570" s="39" t="s">
        <v>262</v>
      </c>
      <c r="B6570" s="39" t="s">
        <v>43</v>
      </c>
      <c r="C6570" s="7">
        <v>44256</v>
      </c>
      <c r="D6570" s="39" t="s">
        <v>59</v>
      </c>
      <c r="E6570" s="39">
        <v>-23101</v>
      </c>
      <c r="F6570" s="82">
        <f t="shared" si="306"/>
        <v>-23.100999999999999</v>
      </c>
      <c r="G6570" s="39">
        <f>VLOOKUP(N6570,Currecny_M!$A$1:$P$10,2,FALSE)</f>
        <v>2.35</v>
      </c>
      <c r="H6570" s="39">
        <f>MATCH(C6570,Currecny_M!$A$1:$P$1,0)</f>
        <v>13</v>
      </c>
      <c r="I6570" s="39">
        <f>VLOOKUP(N6570,Currecny_M!$A$1:$P$10,MATCH(Database!C6570,Currecny_M!$A$1:$P$1,0),FALSE)</f>
        <v>2.6</v>
      </c>
      <c r="J6570" s="82">
        <f t="shared" si="307"/>
        <v>-60.062599999999996</v>
      </c>
      <c r="K6570" s="39">
        <f>VLOOKUP('Cover page'!$B$6,Currecny_M!$A$1:$P$10,MATCH(Database!C6570,Currecny_M!$A$1:$P$1,0),FALSE)</f>
        <v>1</v>
      </c>
      <c r="L6570" s="82">
        <f t="shared" si="308"/>
        <v>-60.062599999999996</v>
      </c>
      <c r="M6570" s="82">
        <f>((E6570/$F$1)*VLOOKUP(N6570,Currecny_M!$A$1:$P$10,MATCH(Database!C6570,Currecny_M!$A$1:$P$1,0),FALSE))/VLOOKUP('Cover page'!$B$6,Currecny_M!$A$1:$P$10,MATCH(Database!C6570,Currecny_M!$A$1:$P$1,0),FALSE)</f>
        <v>-60.062599999999996</v>
      </c>
      <c r="N6570" s="6" t="str">
        <f>VLOOKUP(B6570,Master!$A$2:$C$11,3,FALSE)</f>
        <v>Thai</v>
      </c>
      <c r="O6570" s="6" t="str">
        <f>VLOOKUP(B6570,Master!$A$2:$C$11,2,FALSE)</f>
        <v>Asia</v>
      </c>
      <c r="Q6570" s="39" t="str">
        <f>VLOOKUP(D6570,GL_Master!$A$1:$D$80,2,FALSE)</f>
        <v>BS</v>
      </c>
      <c r="R6570" s="39" t="str">
        <f>VLOOKUP(D6570,GL_Master!$A$1:$D$80,3,FALSE)</f>
        <v>Long-term provisions</v>
      </c>
      <c r="S6570" s="39" t="str">
        <f>VLOOKUP(D6570,GL_Master!$A$1:$D$80,4,FALSE)</f>
        <v>Provision for leave encashment</v>
      </c>
    </row>
    <row r="6571" spans="1:19" x14ac:dyDescent="0.25">
      <c r="A6571" s="39" t="s">
        <v>262</v>
      </c>
      <c r="B6571" s="39" t="s">
        <v>43</v>
      </c>
      <c r="C6571" s="7">
        <v>44256</v>
      </c>
      <c r="D6571" s="39" t="s">
        <v>60</v>
      </c>
      <c r="E6571" s="39">
        <v>-6740</v>
      </c>
      <c r="F6571" s="82">
        <f t="shared" si="306"/>
        <v>-6.74</v>
      </c>
      <c r="G6571" s="39">
        <f>VLOOKUP(N6571,Currecny_M!$A$1:$P$10,2,FALSE)</f>
        <v>2.35</v>
      </c>
      <c r="H6571" s="39">
        <f>MATCH(C6571,Currecny_M!$A$1:$P$1,0)</f>
        <v>13</v>
      </c>
      <c r="I6571" s="39">
        <f>VLOOKUP(N6571,Currecny_M!$A$1:$P$10,MATCH(Database!C6571,Currecny_M!$A$1:$P$1,0),FALSE)</f>
        <v>2.6</v>
      </c>
      <c r="J6571" s="82">
        <f t="shared" si="307"/>
        <v>-17.524000000000001</v>
      </c>
      <c r="K6571" s="39">
        <f>VLOOKUP('Cover page'!$B$6,Currecny_M!$A$1:$P$10,MATCH(Database!C6571,Currecny_M!$A$1:$P$1,0),FALSE)</f>
        <v>1</v>
      </c>
      <c r="L6571" s="82">
        <f t="shared" si="308"/>
        <v>-17.524000000000001</v>
      </c>
      <c r="M6571" s="82">
        <f>((E6571/$F$1)*VLOOKUP(N6571,Currecny_M!$A$1:$P$10,MATCH(Database!C6571,Currecny_M!$A$1:$P$1,0),FALSE))/VLOOKUP('Cover page'!$B$6,Currecny_M!$A$1:$P$10,MATCH(Database!C6571,Currecny_M!$A$1:$P$1,0),FALSE)</f>
        <v>-17.524000000000001</v>
      </c>
      <c r="N6571" s="6" t="str">
        <f>VLOOKUP(B6571,Master!$A$2:$C$11,3,FALSE)</f>
        <v>Thai</v>
      </c>
      <c r="O6571" s="6" t="str">
        <f>VLOOKUP(B6571,Master!$A$2:$C$11,2,FALSE)</f>
        <v>Asia</v>
      </c>
      <c r="Q6571" s="39" t="str">
        <f>VLOOKUP(D6571,GL_Master!$A$1:$D$80,2,FALSE)</f>
        <v>BS</v>
      </c>
      <c r="R6571" s="39" t="str">
        <f>VLOOKUP(D6571,GL_Master!$A$1:$D$80,3,FALSE)</f>
        <v>Trade Payables</v>
      </c>
      <c r="S6571" s="39" t="str">
        <f>VLOOKUP(D6571,GL_Master!$A$1:$D$80,4,FALSE)</f>
        <v>Trade payable</v>
      </c>
    </row>
    <row r="6572" spans="1:19" x14ac:dyDescent="0.25">
      <c r="A6572" s="39" t="s">
        <v>262</v>
      </c>
      <c r="B6572" s="39" t="s">
        <v>43</v>
      </c>
      <c r="C6572" s="7">
        <v>44256</v>
      </c>
      <c r="D6572" s="39" t="s">
        <v>61</v>
      </c>
      <c r="E6572" s="39">
        <v>-69488</v>
      </c>
      <c r="F6572" s="82">
        <f t="shared" si="306"/>
        <v>-69.488</v>
      </c>
      <c r="G6572" s="39">
        <f>VLOOKUP(N6572,Currecny_M!$A$1:$P$10,2,FALSE)</f>
        <v>2.35</v>
      </c>
      <c r="H6572" s="39">
        <f>MATCH(C6572,Currecny_M!$A$1:$P$1,0)</f>
        <v>13</v>
      </c>
      <c r="I6572" s="39">
        <f>VLOOKUP(N6572,Currecny_M!$A$1:$P$10,MATCH(Database!C6572,Currecny_M!$A$1:$P$1,0),FALSE)</f>
        <v>2.6</v>
      </c>
      <c r="J6572" s="82">
        <f t="shared" si="307"/>
        <v>-180.6688</v>
      </c>
      <c r="K6572" s="39">
        <f>VLOOKUP('Cover page'!$B$6,Currecny_M!$A$1:$P$10,MATCH(Database!C6572,Currecny_M!$A$1:$P$1,0),FALSE)</f>
        <v>1</v>
      </c>
      <c r="L6572" s="82">
        <f t="shared" si="308"/>
        <v>-180.6688</v>
      </c>
      <c r="M6572" s="82">
        <f>((E6572/$F$1)*VLOOKUP(N6572,Currecny_M!$A$1:$P$10,MATCH(Database!C6572,Currecny_M!$A$1:$P$1,0),FALSE))/VLOOKUP('Cover page'!$B$6,Currecny_M!$A$1:$P$10,MATCH(Database!C6572,Currecny_M!$A$1:$P$1,0),FALSE)</f>
        <v>-180.6688</v>
      </c>
      <c r="N6572" s="6" t="str">
        <f>VLOOKUP(B6572,Master!$A$2:$C$11,3,FALSE)</f>
        <v>Thai</v>
      </c>
      <c r="O6572" s="6" t="str">
        <f>VLOOKUP(B6572,Master!$A$2:$C$11,2,FALSE)</f>
        <v>Asia</v>
      </c>
      <c r="Q6572" s="39" t="str">
        <f>VLOOKUP(D6572,GL_Master!$A$1:$D$80,2,FALSE)</f>
        <v>BS</v>
      </c>
      <c r="R6572" s="39" t="str">
        <f>VLOOKUP(D6572,GL_Master!$A$1:$D$80,3,FALSE)</f>
        <v>Provisions</v>
      </c>
      <c r="S6572" s="39" t="str">
        <f>VLOOKUP(D6572,GL_Master!$A$1:$D$80,4,FALSE)</f>
        <v>Provision for doubtful assets</v>
      </c>
    </row>
    <row r="6573" spans="1:19" x14ac:dyDescent="0.25">
      <c r="A6573" s="39" t="s">
        <v>262</v>
      </c>
      <c r="B6573" s="39" t="s">
        <v>43</v>
      </c>
      <c r="C6573" s="7">
        <v>44256</v>
      </c>
      <c r="D6573" s="39" t="s">
        <v>62</v>
      </c>
      <c r="E6573" s="39">
        <v>-2390</v>
      </c>
      <c r="F6573" s="82">
        <f t="shared" si="306"/>
        <v>-2.39</v>
      </c>
      <c r="G6573" s="39">
        <f>VLOOKUP(N6573,Currecny_M!$A$1:$P$10,2,FALSE)</f>
        <v>2.35</v>
      </c>
      <c r="H6573" s="39">
        <f>MATCH(C6573,Currecny_M!$A$1:$P$1,0)</f>
        <v>13</v>
      </c>
      <c r="I6573" s="39">
        <f>VLOOKUP(N6573,Currecny_M!$A$1:$P$10,MATCH(Database!C6573,Currecny_M!$A$1:$P$1,0),FALSE)</f>
        <v>2.6</v>
      </c>
      <c r="J6573" s="82">
        <f t="shared" si="307"/>
        <v>-6.2140000000000004</v>
      </c>
      <c r="K6573" s="39">
        <f>VLOOKUP('Cover page'!$B$6,Currecny_M!$A$1:$P$10,MATCH(Database!C6573,Currecny_M!$A$1:$P$1,0),FALSE)</f>
        <v>1</v>
      </c>
      <c r="L6573" s="82">
        <f t="shared" si="308"/>
        <v>-6.2140000000000004</v>
      </c>
      <c r="M6573" s="82">
        <f>((E6573/$F$1)*VLOOKUP(N6573,Currecny_M!$A$1:$P$10,MATCH(Database!C6573,Currecny_M!$A$1:$P$1,0),FALSE))/VLOOKUP('Cover page'!$B$6,Currecny_M!$A$1:$P$10,MATCH(Database!C6573,Currecny_M!$A$1:$P$1,0),FALSE)</f>
        <v>-6.2140000000000004</v>
      </c>
      <c r="N6573" s="6" t="str">
        <f>VLOOKUP(B6573,Master!$A$2:$C$11,3,FALSE)</f>
        <v>Thai</v>
      </c>
      <c r="O6573" s="6" t="str">
        <f>VLOOKUP(B6573,Master!$A$2:$C$11,2,FALSE)</f>
        <v>Asia</v>
      </c>
      <c r="Q6573" s="39" t="str">
        <f>VLOOKUP(D6573,GL_Master!$A$1:$D$80,2,FALSE)</f>
        <v>BS</v>
      </c>
      <c r="R6573" s="39" t="str">
        <f>VLOOKUP(D6573,GL_Master!$A$1:$D$80,3,FALSE)</f>
        <v>Provisions</v>
      </c>
      <c r="S6573" s="39" t="str">
        <f>VLOOKUP(D6573,GL_Master!$A$1:$D$80,4,FALSE)</f>
        <v>Provision for Insurance</v>
      </c>
    </row>
    <row r="6574" spans="1:19" x14ac:dyDescent="0.25">
      <c r="A6574" s="39" t="s">
        <v>262</v>
      </c>
      <c r="B6574" s="39" t="s">
        <v>43</v>
      </c>
      <c r="C6574" s="7">
        <v>44256</v>
      </c>
      <c r="D6574" s="39" t="s">
        <v>63</v>
      </c>
      <c r="E6574" s="39">
        <v>5737</v>
      </c>
      <c r="F6574" s="82">
        <f t="shared" si="306"/>
        <v>5.7370000000000001</v>
      </c>
      <c r="G6574" s="39">
        <f>VLOOKUP(N6574,Currecny_M!$A$1:$P$10,2,FALSE)</f>
        <v>2.35</v>
      </c>
      <c r="H6574" s="39">
        <f>MATCH(C6574,Currecny_M!$A$1:$P$1,0)</f>
        <v>13</v>
      </c>
      <c r="I6574" s="39">
        <f>VLOOKUP(N6574,Currecny_M!$A$1:$P$10,MATCH(Database!C6574,Currecny_M!$A$1:$P$1,0),FALSE)</f>
        <v>2.6</v>
      </c>
      <c r="J6574" s="82">
        <f t="shared" si="307"/>
        <v>14.9162</v>
      </c>
      <c r="K6574" s="39">
        <f>VLOOKUP('Cover page'!$B$6,Currecny_M!$A$1:$P$10,MATCH(Database!C6574,Currecny_M!$A$1:$P$1,0),FALSE)</f>
        <v>1</v>
      </c>
      <c r="L6574" s="82">
        <f t="shared" si="308"/>
        <v>14.9162</v>
      </c>
      <c r="M6574" s="82">
        <f>((E6574/$F$1)*VLOOKUP(N6574,Currecny_M!$A$1:$P$10,MATCH(Database!C6574,Currecny_M!$A$1:$P$1,0),FALSE))/VLOOKUP('Cover page'!$B$6,Currecny_M!$A$1:$P$10,MATCH(Database!C6574,Currecny_M!$A$1:$P$1,0),FALSE)</f>
        <v>14.9162</v>
      </c>
      <c r="N6574" s="6" t="str">
        <f>VLOOKUP(B6574,Master!$A$2:$C$11,3,FALSE)</f>
        <v>Thai</v>
      </c>
      <c r="O6574" s="6" t="str">
        <f>VLOOKUP(B6574,Master!$A$2:$C$11,2,FALSE)</f>
        <v>Asia</v>
      </c>
      <c r="Q6574" s="39" t="str">
        <f>VLOOKUP(D6574,GL_Master!$A$1:$D$80,2,FALSE)</f>
        <v>BS</v>
      </c>
      <c r="R6574" s="39" t="str">
        <f>VLOOKUP(D6574,GL_Master!$A$1:$D$80,3,FALSE)</f>
        <v>Gross Block</v>
      </c>
      <c r="S6574" s="39" t="str">
        <f>VLOOKUP(D6574,GL_Master!$A$1:$D$80,4,FALSE)</f>
        <v>Tangible Fixed assets</v>
      </c>
    </row>
    <row r="6575" spans="1:19" x14ac:dyDescent="0.25">
      <c r="A6575" s="39" t="s">
        <v>262</v>
      </c>
      <c r="B6575" s="39" t="s">
        <v>43</v>
      </c>
      <c r="C6575" s="7">
        <v>44256</v>
      </c>
      <c r="D6575" s="39" t="s">
        <v>64</v>
      </c>
      <c r="E6575" s="39">
        <v>328649</v>
      </c>
      <c r="F6575" s="82">
        <f t="shared" si="306"/>
        <v>328.649</v>
      </c>
      <c r="G6575" s="39">
        <f>VLOOKUP(N6575,Currecny_M!$A$1:$P$10,2,FALSE)</f>
        <v>2.35</v>
      </c>
      <c r="H6575" s="39">
        <f>MATCH(C6575,Currecny_M!$A$1:$P$1,0)</f>
        <v>13</v>
      </c>
      <c r="I6575" s="39">
        <f>VLOOKUP(N6575,Currecny_M!$A$1:$P$10,MATCH(Database!C6575,Currecny_M!$A$1:$P$1,0),FALSE)</f>
        <v>2.6</v>
      </c>
      <c r="J6575" s="82">
        <f t="shared" si="307"/>
        <v>854.48739999999998</v>
      </c>
      <c r="K6575" s="39">
        <f>VLOOKUP('Cover page'!$B$6,Currecny_M!$A$1:$P$10,MATCH(Database!C6575,Currecny_M!$A$1:$P$1,0),FALSE)</f>
        <v>1</v>
      </c>
      <c r="L6575" s="82">
        <f t="shared" si="308"/>
        <v>854.48739999999998</v>
      </c>
      <c r="M6575" s="82">
        <f>((E6575/$F$1)*VLOOKUP(N6575,Currecny_M!$A$1:$P$10,MATCH(Database!C6575,Currecny_M!$A$1:$P$1,0),FALSE))/VLOOKUP('Cover page'!$B$6,Currecny_M!$A$1:$P$10,MATCH(Database!C6575,Currecny_M!$A$1:$P$1,0),FALSE)</f>
        <v>854.48739999999998</v>
      </c>
      <c r="N6575" s="6" t="str">
        <f>VLOOKUP(B6575,Master!$A$2:$C$11,3,FALSE)</f>
        <v>Thai</v>
      </c>
      <c r="O6575" s="6" t="str">
        <f>VLOOKUP(B6575,Master!$A$2:$C$11,2,FALSE)</f>
        <v>Asia</v>
      </c>
      <c r="Q6575" s="39" t="str">
        <f>VLOOKUP(D6575,GL_Master!$A$1:$D$80,2,FALSE)</f>
        <v>BS</v>
      </c>
      <c r="R6575" s="39" t="str">
        <f>VLOOKUP(D6575,GL_Master!$A$1:$D$80,3,FALSE)</f>
        <v>Gross Block</v>
      </c>
      <c r="S6575" s="39" t="str">
        <f>VLOOKUP(D6575,GL_Master!$A$1:$D$80,4,FALSE)</f>
        <v>Tangible Fixed assets</v>
      </c>
    </row>
    <row r="6576" spans="1:19" x14ac:dyDescent="0.25">
      <c r="A6576" s="39" t="s">
        <v>262</v>
      </c>
      <c r="B6576" s="39" t="s">
        <v>43</v>
      </c>
      <c r="C6576" s="7">
        <v>44256</v>
      </c>
      <c r="D6576" s="39" t="s">
        <v>65</v>
      </c>
      <c r="E6576" s="39">
        <v>-199601</v>
      </c>
      <c r="F6576" s="82">
        <f t="shared" si="306"/>
        <v>-199.601</v>
      </c>
      <c r="G6576" s="39">
        <f>VLOOKUP(N6576,Currecny_M!$A$1:$P$10,2,FALSE)</f>
        <v>2.35</v>
      </c>
      <c r="H6576" s="39">
        <f>MATCH(C6576,Currecny_M!$A$1:$P$1,0)</f>
        <v>13</v>
      </c>
      <c r="I6576" s="39">
        <f>VLOOKUP(N6576,Currecny_M!$A$1:$P$10,MATCH(Database!C6576,Currecny_M!$A$1:$P$1,0),FALSE)</f>
        <v>2.6</v>
      </c>
      <c r="J6576" s="82">
        <f t="shared" si="307"/>
        <v>-518.96260000000007</v>
      </c>
      <c r="K6576" s="39">
        <f>VLOOKUP('Cover page'!$B$6,Currecny_M!$A$1:$P$10,MATCH(Database!C6576,Currecny_M!$A$1:$P$1,0),FALSE)</f>
        <v>1</v>
      </c>
      <c r="L6576" s="82">
        <f t="shared" si="308"/>
        <v>-518.96260000000007</v>
      </c>
      <c r="M6576" s="82">
        <f>((E6576/$F$1)*VLOOKUP(N6576,Currecny_M!$A$1:$P$10,MATCH(Database!C6576,Currecny_M!$A$1:$P$1,0),FALSE))/VLOOKUP('Cover page'!$B$6,Currecny_M!$A$1:$P$10,MATCH(Database!C6576,Currecny_M!$A$1:$P$1,0),FALSE)</f>
        <v>-518.96260000000007</v>
      </c>
      <c r="N6576" s="6" t="str">
        <f>VLOOKUP(B6576,Master!$A$2:$C$11,3,FALSE)</f>
        <v>Thai</v>
      </c>
      <c r="O6576" s="6" t="str">
        <f>VLOOKUP(B6576,Master!$A$2:$C$11,2,FALSE)</f>
        <v>Asia</v>
      </c>
      <c r="Q6576" s="39" t="str">
        <f>VLOOKUP(D6576,GL_Master!$A$1:$D$80,2,FALSE)</f>
        <v>BS</v>
      </c>
      <c r="R6576" s="39" t="str">
        <f>VLOOKUP(D6576,GL_Master!$A$1:$D$80,3,FALSE)</f>
        <v>Accumulated Depreciation</v>
      </c>
      <c r="S6576" s="39" t="str">
        <f>VLOOKUP(D6576,GL_Master!$A$1:$D$80,4,FALSE)</f>
        <v>Accumulated Depreciation</v>
      </c>
    </row>
    <row r="6577" spans="1:19" x14ac:dyDescent="0.25">
      <c r="A6577" s="39" t="s">
        <v>262</v>
      </c>
      <c r="B6577" s="39" t="s">
        <v>43</v>
      </c>
      <c r="C6577" s="7">
        <v>44256</v>
      </c>
      <c r="D6577" s="39" t="s">
        <v>66</v>
      </c>
      <c r="E6577" s="39">
        <v>167101</v>
      </c>
      <c r="F6577" s="82">
        <f t="shared" si="306"/>
        <v>167.101</v>
      </c>
      <c r="G6577" s="39">
        <f>VLOOKUP(N6577,Currecny_M!$A$1:$P$10,2,FALSE)</f>
        <v>2.35</v>
      </c>
      <c r="H6577" s="39">
        <f>MATCH(C6577,Currecny_M!$A$1:$P$1,0)</f>
        <v>13</v>
      </c>
      <c r="I6577" s="39">
        <f>VLOOKUP(N6577,Currecny_M!$A$1:$P$10,MATCH(Database!C6577,Currecny_M!$A$1:$P$1,0),FALSE)</f>
        <v>2.6</v>
      </c>
      <c r="J6577" s="82">
        <f t="shared" si="307"/>
        <v>434.46260000000001</v>
      </c>
      <c r="K6577" s="39">
        <f>VLOOKUP('Cover page'!$B$6,Currecny_M!$A$1:$P$10,MATCH(Database!C6577,Currecny_M!$A$1:$P$1,0),FALSE)</f>
        <v>1</v>
      </c>
      <c r="L6577" s="82">
        <f t="shared" si="308"/>
        <v>434.46260000000001</v>
      </c>
      <c r="M6577" s="82">
        <f>((E6577/$F$1)*VLOOKUP(N6577,Currecny_M!$A$1:$P$10,MATCH(Database!C6577,Currecny_M!$A$1:$P$1,0),FALSE))/VLOOKUP('Cover page'!$B$6,Currecny_M!$A$1:$P$10,MATCH(Database!C6577,Currecny_M!$A$1:$P$1,0),FALSE)</f>
        <v>434.46260000000001</v>
      </c>
      <c r="N6577" s="6" t="str">
        <f>VLOOKUP(B6577,Master!$A$2:$C$11,3,FALSE)</f>
        <v>Thai</v>
      </c>
      <c r="O6577" s="6" t="str">
        <f>VLOOKUP(B6577,Master!$A$2:$C$11,2,FALSE)</f>
        <v>Asia</v>
      </c>
      <c r="Q6577" s="39" t="str">
        <f>VLOOKUP(D6577,GL_Master!$A$1:$D$80,2,FALSE)</f>
        <v>BS</v>
      </c>
      <c r="R6577" s="39" t="str">
        <f>VLOOKUP(D6577,GL_Master!$A$1:$D$80,3,FALSE)</f>
        <v>Gross Block</v>
      </c>
      <c r="S6577" s="39" t="str">
        <f>VLOOKUP(D6577,GL_Master!$A$1:$D$80,4,FALSE)</f>
        <v>Tangible Fixed assets</v>
      </c>
    </row>
    <row r="6578" spans="1:19" x14ac:dyDescent="0.25">
      <c r="A6578" s="39" t="s">
        <v>262</v>
      </c>
      <c r="B6578" s="39" t="s">
        <v>43</v>
      </c>
      <c r="C6578" s="7">
        <v>44256</v>
      </c>
      <c r="D6578" s="39" t="s">
        <v>67</v>
      </c>
      <c r="E6578" s="39">
        <v>61116</v>
      </c>
      <c r="F6578" s="82">
        <f t="shared" si="306"/>
        <v>61.116</v>
      </c>
      <c r="G6578" s="39">
        <f>VLOOKUP(N6578,Currecny_M!$A$1:$P$10,2,FALSE)</f>
        <v>2.35</v>
      </c>
      <c r="H6578" s="39">
        <f>MATCH(C6578,Currecny_M!$A$1:$P$1,0)</f>
        <v>13</v>
      </c>
      <c r="I6578" s="39">
        <f>VLOOKUP(N6578,Currecny_M!$A$1:$P$10,MATCH(Database!C6578,Currecny_M!$A$1:$P$1,0),FALSE)</f>
        <v>2.6</v>
      </c>
      <c r="J6578" s="82">
        <f t="shared" si="307"/>
        <v>158.9016</v>
      </c>
      <c r="K6578" s="39">
        <f>VLOOKUP('Cover page'!$B$6,Currecny_M!$A$1:$P$10,MATCH(Database!C6578,Currecny_M!$A$1:$P$1,0),FALSE)</f>
        <v>1</v>
      </c>
      <c r="L6578" s="82">
        <f t="shared" si="308"/>
        <v>158.9016</v>
      </c>
      <c r="M6578" s="82">
        <f>((E6578/$F$1)*VLOOKUP(N6578,Currecny_M!$A$1:$P$10,MATCH(Database!C6578,Currecny_M!$A$1:$P$1,0),FALSE))/VLOOKUP('Cover page'!$B$6,Currecny_M!$A$1:$P$10,MATCH(Database!C6578,Currecny_M!$A$1:$P$1,0),FALSE)</f>
        <v>158.9016</v>
      </c>
      <c r="N6578" s="6" t="str">
        <f>VLOOKUP(B6578,Master!$A$2:$C$11,3,FALSE)</f>
        <v>Thai</v>
      </c>
      <c r="O6578" s="6" t="str">
        <f>VLOOKUP(B6578,Master!$A$2:$C$11,2,FALSE)</f>
        <v>Asia</v>
      </c>
      <c r="Q6578" s="39" t="str">
        <f>VLOOKUP(D6578,GL_Master!$A$1:$D$80,2,FALSE)</f>
        <v>BS</v>
      </c>
      <c r="R6578" s="39" t="str">
        <f>VLOOKUP(D6578,GL_Master!$A$1:$D$80,3,FALSE)</f>
        <v>Gross Block</v>
      </c>
      <c r="S6578" s="39" t="str">
        <f>VLOOKUP(D6578,GL_Master!$A$1:$D$80,4,FALSE)</f>
        <v>Tangible Fixed assets</v>
      </c>
    </row>
    <row r="6579" spans="1:19" x14ac:dyDescent="0.25">
      <c r="A6579" s="39" t="s">
        <v>262</v>
      </c>
      <c r="B6579" s="39" t="s">
        <v>43</v>
      </c>
      <c r="C6579" s="7">
        <v>44256</v>
      </c>
      <c r="D6579" s="39" t="s">
        <v>68</v>
      </c>
      <c r="E6579" s="39">
        <v>-56551</v>
      </c>
      <c r="F6579" s="82">
        <f t="shared" si="306"/>
        <v>-56.551000000000002</v>
      </c>
      <c r="G6579" s="39">
        <f>VLOOKUP(N6579,Currecny_M!$A$1:$P$10,2,FALSE)</f>
        <v>2.35</v>
      </c>
      <c r="H6579" s="39">
        <f>MATCH(C6579,Currecny_M!$A$1:$P$1,0)</f>
        <v>13</v>
      </c>
      <c r="I6579" s="39">
        <f>VLOOKUP(N6579,Currecny_M!$A$1:$P$10,MATCH(Database!C6579,Currecny_M!$A$1:$P$1,0),FALSE)</f>
        <v>2.6</v>
      </c>
      <c r="J6579" s="82">
        <f t="shared" si="307"/>
        <v>-147.0326</v>
      </c>
      <c r="K6579" s="39">
        <f>VLOOKUP('Cover page'!$B$6,Currecny_M!$A$1:$P$10,MATCH(Database!C6579,Currecny_M!$A$1:$P$1,0),FALSE)</f>
        <v>1</v>
      </c>
      <c r="L6579" s="82">
        <f t="shared" si="308"/>
        <v>-147.0326</v>
      </c>
      <c r="M6579" s="82">
        <f>((E6579/$F$1)*VLOOKUP(N6579,Currecny_M!$A$1:$P$10,MATCH(Database!C6579,Currecny_M!$A$1:$P$1,0),FALSE))/VLOOKUP('Cover page'!$B$6,Currecny_M!$A$1:$P$10,MATCH(Database!C6579,Currecny_M!$A$1:$P$1,0),FALSE)</f>
        <v>-147.0326</v>
      </c>
      <c r="N6579" s="6" t="str">
        <f>VLOOKUP(B6579,Master!$A$2:$C$11,3,FALSE)</f>
        <v>Thai</v>
      </c>
      <c r="O6579" s="6" t="str">
        <f>VLOOKUP(B6579,Master!$A$2:$C$11,2,FALSE)</f>
        <v>Asia</v>
      </c>
      <c r="Q6579" s="39" t="str">
        <f>VLOOKUP(D6579,GL_Master!$A$1:$D$80,2,FALSE)</f>
        <v>BS</v>
      </c>
      <c r="R6579" s="39" t="str">
        <f>VLOOKUP(D6579,GL_Master!$A$1:$D$80,3,FALSE)</f>
        <v>Accumulated Depreciation</v>
      </c>
      <c r="S6579" s="39" t="str">
        <f>VLOOKUP(D6579,GL_Master!$A$1:$D$80,4,FALSE)</f>
        <v>Accumulated Depreciation</v>
      </c>
    </row>
    <row r="6580" spans="1:19" x14ac:dyDescent="0.25">
      <c r="A6580" s="39" t="s">
        <v>262</v>
      </c>
      <c r="B6580" s="39" t="s">
        <v>43</v>
      </c>
      <c r="C6580" s="7">
        <v>44256</v>
      </c>
      <c r="D6580" s="39" t="s">
        <v>69</v>
      </c>
      <c r="E6580" s="39">
        <v>105986</v>
      </c>
      <c r="F6580" s="82">
        <f t="shared" si="306"/>
        <v>105.986</v>
      </c>
      <c r="G6580" s="39">
        <f>VLOOKUP(N6580,Currecny_M!$A$1:$P$10,2,FALSE)</f>
        <v>2.35</v>
      </c>
      <c r="H6580" s="39">
        <f>MATCH(C6580,Currecny_M!$A$1:$P$1,0)</f>
        <v>13</v>
      </c>
      <c r="I6580" s="39">
        <f>VLOOKUP(N6580,Currecny_M!$A$1:$P$10,MATCH(Database!C6580,Currecny_M!$A$1:$P$1,0),FALSE)</f>
        <v>2.6</v>
      </c>
      <c r="J6580" s="82">
        <f t="shared" si="307"/>
        <v>275.56360000000001</v>
      </c>
      <c r="K6580" s="39">
        <f>VLOOKUP('Cover page'!$B$6,Currecny_M!$A$1:$P$10,MATCH(Database!C6580,Currecny_M!$A$1:$P$1,0),FALSE)</f>
        <v>1</v>
      </c>
      <c r="L6580" s="82">
        <f t="shared" si="308"/>
        <v>275.56360000000001</v>
      </c>
      <c r="M6580" s="82">
        <f>((E6580/$F$1)*VLOOKUP(N6580,Currecny_M!$A$1:$P$10,MATCH(Database!C6580,Currecny_M!$A$1:$P$1,0),FALSE))/VLOOKUP('Cover page'!$B$6,Currecny_M!$A$1:$P$10,MATCH(Database!C6580,Currecny_M!$A$1:$P$1,0),FALSE)</f>
        <v>275.56360000000001</v>
      </c>
      <c r="N6580" s="6" t="str">
        <f>VLOOKUP(B6580,Master!$A$2:$C$11,3,FALSE)</f>
        <v>Thai</v>
      </c>
      <c r="O6580" s="6" t="str">
        <f>VLOOKUP(B6580,Master!$A$2:$C$11,2,FALSE)</f>
        <v>Asia</v>
      </c>
      <c r="Q6580" s="39" t="str">
        <f>VLOOKUP(D6580,GL_Master!$A$1:$D$80,2,FALSE)</f>
        <v>BS</v>
      </c>
      <c r="R6580" s="39" t="str">
        <f>VLOOKUP(D6580,GL_Master!$A$1:$D$80,3,FALSE)</f>
        <v>Gross Block</v>
      </c>
      <c r="S6580" s="39" t="str">
        <f>VLOOKUP(D6580,GL_Master!$A$1:$D$80,4,FALSE)</f>
        <v>Tangible Fixed assets</v>
      </c>
    </row>
    <row r="6581" spans="1:19" x14ac:dyDescent="0.25">
      <c r="A6581" s="39" t="s">
        <v>262</v>
      </c>
      <c r="B6581" s="39" t="s">
        <v>43</v>
      </c>
      <c r="C6581" s="7">
        <v>44256</v>
      </c>
      <c r="D6581" s="39" t="s">
        <v>70</v>
      </c>
      <c r="E6581" s="39">
        <v>-4213</v>
      </c>
      <c r="F6581" s="82">
        <f t="shared" si="306"/>
        <v>-4.2130000000000001</v>
      </c>
      <c r="G6581" s="39">
        <f>VLOOKUP(N6581,Currecny_M!$A$1:$P$10,2,FALSE)</f>
        <v>2.35</v>
      </c>
      <c r="H6581" s="39">
        <f>MATCH(C6581,Currecny_M!$A$1:$P$1,0)</f>
        <v>13</v>
      </c>
      <c r="I6581" s="39">
        <f>VLOOKUP(N6581,Currecny_M!$A$1:$P$10,MATCH(Database!C6581,Currecny_M!$A$1:$P$1,0),FALSE)</f>
        <v>2.6</v>
      </c>
      <c r="J6581" s="82">
        <f t="shared" si="307"/>
        <v>-10.953800000000001</v>
      </c>
      <c r="K6581" s="39">
        <f>VLOOKUP('Cover page'!$B$6,Currecny_M!$A$1:$P$10,MATCH(Database!C6581,Currecny_M!$A$1:$P$1,0),FALSE)</f>
        <v>1</v>
      </c>
      <c r="L6581" s="82">
        <f t="shared" si="308"/>
        <v>-10.953800000000001</v>
      </c>
      <c r="M6581" s="82">
        <f>((E6581/$F$1)*VLOOKUP(N6581,Currecny_M!$A$1:$P$10,MATCH(Database!C6581,Currecny_M!$A$1:$P$1,0),FALSE))/VLOOKUP('Cover page'!$B$6,Currecny_M!$A$1:$P$10,MATCH(Database!C6581,Currecny_M!$A$1:$P$1,0),FALSE)</f>
        <v>-10.953800000000001</v>
      </c>
      <c r="N6581" s="6" t="str">
        <f>VLOOKUP(B6581,Master!$A$2:$C$11,3,FALSE)</f>
        <v>Thai</v>
      </c>
      <c r="O6581" s="6" t="str">
        <f>VLOOKUP(B6581,Master!$A$2:$C$11,2,FALSE)</f>
        <v>Asia</v>
      </c>
      <c r="Q6581" s="39" t="str">
        <f>VLOOKUP(D6581,GL_Master!$A$1:$D$80,2,FALSE)</f>
        <v>BS</v>
      </c>
      <c r="R6581" s="39" t="str">
        <f>VLOOKUP(D6581,GL_Master!$A$1:$D$80,3,FALSE)</f>
        <v>Accumulated Depreciation</v>
      </c>
      <c r="S6581" s="39" t="str">
        <f>VLOOKUP(D6581,GL_Master!$A$1:$D$80,4,FALSE)</f>
        <v>Accumulated Depreciation</v>
      </c>
    </row>
    <row r="6582" spans="1:19" x14ac:dyDescent="0.25">
      <c r="A6582" s="39" t="s">
        <v>262</v>
      </c>
      <c r="B6582" s="39" t="s">
        <v>43</v>
      </c>
      <c r="C6582" s="7">
        <v>44256</v>
      </c>
      <c r="D6582" s="39" t="s">
        <v>71</v>
      </c>
      <c r="E6582" s="39">
        <v>203500</v>
      </c>
      <c r="F6582" s="82">
        <f t="shared" si="306"/>
        <v>203.5</v>
      </c>
      <c r="G6582" s="39">
        <f>VLOOKUP(N6582,Currecny_M!$A$1:$P$10,2,FALSE)</f>
        <v>2.35</v>
      </c>
      <c r="H6582" s="39">
        <f>MATCH(C6582,Currecny_M!$A$1:$P$1,0)</f>
        <v>13</v>
      </c>
      <c r="I6582" s="39">
        <f>VLOOKUP(N6582,Currecny_M!$A$1:$P$10,MATCH(Database!C6582,Currecny_M!$A$1:$P$1,0),FALSE)</f>
        <v>2.6</v>
      </c>
      <c r="J6582" s="82">
        <f t="shared" si="307"/>
        <v>529.1</v>
      </c>
      <c r="K6582" s="39">
        <f>VLOOKUP('Cover page'!$B$6,Currecny_M!$A$1:$P$10,MATCH(Database!C6582,Currecny_M!$A$1:$P$1,0),FALSE)</f>
        <v>1</v>
      </c>
      <c r="L6582" s="82">
        <f t="shared" si="308"/>
        <v>529.1</v>
      </c>
      <c r="M6582" s="82">
        <f>((E6582/$F$1)*VLOOKUP(N6582,Currecny_M!$A$1:$P$10,MATCH(Database!C6582,Currecny_M!$A$1:$P$1,0),FALSE))/VLOOKUP('Cover page'!$B$6,Currecny_M!$A$1:$P$10,MATCH(Database!C6582,Currecny_M!$A$1:$P$1,0),FALSE)</f>
        <v>529.1</v>
      </c>
      <c r="N6582" s="6" t="str">
        <f>VLOOKUP(B6582,Master!$A$2:$C$11,3,FALSE)</f>
        <v>Thai</v>
      </c>
      <c r="O6582" s="6" t="str">
        <f>VLOOKUP(B6582,Master!$A$2:$C$11,2,FALSE)</f>
        <v>Asia</v>
      </c>
      <c r="Q6582" s="39" t="str">
        <f>VLOOKUP(D6582,GL_Master!$A$1:$D$80,2,FALSE)</f>
        <v>BS</v>
      </c>
      <c r="R6582" s="39" t="str">
        <f>VLOOKUP(D6582,GL_Master!$A$1:$D$80,3,FALSE)</f>
        <v>Gross Block</v>
      </c>
      <c r="S6582" s="39" t="str">
        <f>VLOOKUP(D6582,GL_Master!$A$1:$D$80,4,FALSE)</f>
        <v>Tangible Fixed assets</v>
      </c>
    </row>
    <row r="6583" spans="1:19" x14ac:dyDescent="0.25">
      <c r="A6583" s="39" t="s">
        <v>262</v>
      </c>
      <c r="B6583" s="39" t="s">
        <v>43</v>
      </c>
      <c r="C6583" s="7">
        <v>44256</v>
      </c>
      <c r="D6583" s="39" t="s">
        <v>72</v>
      </c>
      <c r="E6583" s="39">
        <v>1685</v>
      </c>
      <c r="F6583" s="82">
        <f t="shared" si="306"/>
        <v>1.6850000000000001</v>
      </c>
      <c r="G6583" s="39">
        <f>VLOOKUP(N6583,Currecny_M!$A$1:$P$10,2,FALSE)</f>
        <v>2.35</v>
      </c>
      <c r="H6583" s="39">
        <f>MATCH(C6583,Currecny_M!$A$1:$P$1,0)</f>
        <v>13</v>
      </c>
      <c r="I6583" s="39">
        <f>VLOOKUP(N6583,Currecny_M!$A$1:$P$10,MATCH(Database!C6583,Currecny_M!$A$1:$P$1,0),FALSE)</f>
        <v>2.6</v>
      </c>
      <c r="J6583" s="82">
        <f t="shared" si="307"/>
        <v>4.3810000000000002</v>
      </c>
      <c r="K6583" s="39">
        <f>VLOOKUP('Cover page'!$B$6,Currecny_M!$A$1:$P$10,MATCH(Database!C6583,Currecny_M!$A$1:$P$1,0),FALSE)</f>
        <v>1</v>
      </c>
      <c r="L6583" s="82">
        <f t="shared" si="308"/>
        <v>4.3810000000000002</v>
      </c>
      <c r="M6583" s="82">
        <f>((E6583/$F$1)*VLOOKUP(N6583,Currecny_M!$A$1:$P$10,MATCH(Database!C6583,Currecny_M!$A$1:$P$1,0),FALSE))/VLOOKUP('Cover page'!$B$6,Currecny_M!$A$1:$P$10,MATCH(Database!C6583,Currecny_M!$A$1:$P$1,0),FALSE)</f>
        <v>4.3810000000000002</v>
      </c>
      <c r="N6583" s="6" t="str">
        <f>VLOOKUP(B6583,Master!$A$2:$C$11,3,FALSE)</f>
        <v>Thai</v>
      </c>
      <c r="O6583" s="6" t="str">
        <f>VLOOKUP(B6583,Master!$A$2:$C$11,2,FALSE)</f>
        <v>Asia</v>
      </c>
      <c r="Q6583" s="39" t="str">
        <f>VLOOKUP(D6583,GL_Master!$A$1:$D$80,2,FALSE)</f>
        <v>BS</v>
      </c>
      <c r="R6583" s="39" t="str">
        <f>VLOOKUP(D6583,GL_Master!$A$1:$D$80,3,FALSE)</f>
        <v>Gross Block</v>
      </c>
      <c r="S6583" s="39" t="str">
        <f>VLOOKUP(D6583,GL_Master!$A$1:$D$80,4,FALSE)</f>
        <v>Tangible Fixed assets</v>
      </c>
    </row>
    <row r="6584" spans="1:19" x14ac:dyDescent="0.25">
      <c r="A6584" s="39" t="s">
        <v>262</v>
      </c>
      <c r="B6584" s="39" t="s">
        <v>43</v>
      </c>
      <c r="C6584" s="7">
        <v>44256</v>
      </c>
      <c r="D6584" s="39" t="s">
        <v>73</v>
      </c>
      <c r="E6584" s="39">
        <v>797</v>
      </c>
      <c r="F6584" s="82">
        <f t="shared" si="306"/>
        <v>0.79700000000000004</v>
      </c>
      <c r="G6584" s="39">
        <f>VLOOKUP(N6584,Currecny_M!$A$1:$P$10,2,FALSE)</f>
        <v>2.35</v>
      </c>
      <c r="H6584" s="39">
        <f>MATCH(C6584,Currecny_M!$A$1:$P$1,0)</f>
        <v>13</v>
      </c>
      <c r="I6584" s="39">
        <f>VLOOKUP(N6584,Currecny_M!$A$1:$P$10,MATCH(Database!C6584,Currecny_M!$A$1:$P$1,0),FALSE)</f>
        <v>2.6</v>
      </c>
      <c r="J6584" s="82">
        <f t="shared" si="307"/>
        <v>2.0722</v>
      </c>
      <c r="K6584" s="39">
        <f>VLOOKUP('Cover page'!$B$6,Currecny_M!$A$1:$P$10,MATCH(Database!C6584,Currecny_M!$A$1:$P$1,0),FALSE)</f>
        <v>1</v>
      </c>
      <c r="L6584" s="82">
        <f t="shared" si="308"/>
        <v>2.0722</v>
      </c>
      <c r="M6584" s="82">
        <f>((E6584/$F$1)*VLOOKUP(N6584,Currecny_M!$A$1:$P$10,MATCH(Database!C6584,Currecny_M!$A$1:$P$1,0),FALSE))/VLOOKUP('Cover page'!$B$6,Currecny_M!$A$1:$P$10,MATCH(Database!C6584,Currecny_M!$A$1:$P$1,0),FALSE)</f>
        <v>2.0722</v>
      </c>
      <c r="N6584" s="6" t="str">
        <f>VLOOKUP(B6584,Master!$A$2:$C$11,3,FALSE)</f>
        <v>Thai</v>
      </c>
      <c r="O6584" s="6" t="str">
        <f>VLOOKUP(B6584,Master!$A$2:$C$11,2,FALSE)</f>
        <v>Asia</v>
      </c>
      <c r="Q6584" s="39" t="str">
        <f>VLOOKUP(D6584,GL_Master!$A$1:$D$80,2,FALSE)</f>
        <v>BS</v>
      </c>
      <c r="R6584" s="39" t="str">
        <f>VLOOKUP(D6584,GL_Master!$A$1:$D$80,3,FALSE)</f>
        <v>Gross Block</v>
      </c>
      <c r="S6584" s="39" t="str">
        <f>VLOOKUP(D6584,GL_Master!$A$1:$D$80,4,FALSE)</f>
        <v>Tangible Fixed assets</v>
      </c>
    </row>
    <row r="6585" spans="1:19" x14ac:dyDescent="0.25">
      <c r="A6585" s="39" t="s">
        <v>262</v>
      </c>
      <c r="B6585" s="39" t="s">
        <v>43</v>
      </c>
      <c r="C6585" s="7">
        <v>44256</v>
      </c>
      <c r="D6585" s="39" t="s">
        <v>74</v>
      </c>
      <c r="E6585" s="39">
        <v>-184381</v>
      </c>
      <c r="F6585" s="82">
        <f t="shared" si="306"/>
        <v>-184.381</v>
      </c>
      <c r="G6585" s="39">
        <f>VLOOKUP(N6585,Currecny_M!$A$1:$P$10,2,FALSE)</f>
        <v>2.35</v>
      </c>
      <c r="H6585" s="39">
        <f>MATCH(C6585,Currecny_M!$A$1:$P$1,0)</f>
        <v>13</v>
      </c>
      <c r="I6585" s="39">
        <f>VLOOKUP(N6585,Currecny_M!$A$1:$P$10,MATCH(Database!C6585,Currecny_M!$A$1:$P$1,0),FALSE)</f>
        <v>2.6</v>
      </c>
      <c r="J6585" s="82">
        <f t="shared" si="307"/>
        <v>-479.39060000000001</v>
      </c>
      <c r="K6585" s="39">
        <f>VLOOKUP('Cover page'!$B$6,Currecny_M!$A$1:$P$10,MATCH(Database!C6585,Currecny_M!$A$1:$P$1,0),FALSE)</f>
        <v>1</v>
      </c>
      <c r="L6585" s="82">
        <f t="shared" si="308"/>
        <v>-479.39060000000001</v>
      </c>
      <c r="M6585" s="82">
        <f>((E6585/$F$1)*VLOOKUP(N6585,Currecny_M!$A$1:$P$10,MATCH(Database!C6585,Currecny_M!$A$1:$P$1,0),FALSE))/VLOOKUP('Cover page'!$B$6,Currecny_M!$A$1:$P$10,MATCH(Database!C6585,Currecny_M!$A$1:$P$1,0),FALSE)</f>
        <v>-479.39060000000001</v>
      </c>
      <c r="N6585" s="6" t="str">
        <f>VLOOKUP(B6585,Master!$A$2:$C$11,3,FALSE)</f>
        <v>Thai</v>
      </c>
      <c r="O6585" s="6" t="str">
        <f>VLOOKUP(B6585,Master!$A$2:$C$11,2,FALSE)</f>
        <v>Asia</v>
      </c>
      <c r="Q6585" s="39" t="str">
        <f>VLOOKUP(D6585,GL_Master!$A$1:$D$80,2,FALSE)</f>
        <v>BS</v>
      </c>
      <c r="R6585" s="39" t="str">
        <f>VLOOKUP(D6585,GL_Master!$A$1:$D$80,3,FALSE)</f>
        <v>Accumulated Depreciation</v>
      </c>
      <c r="S6585" s="39" t="str">
        <f>VLOOKUP(D6585,GL_Master!$A$1:$D$80,4,FALSE)</f>
        <v>Accumulated Depreciation</v>
      </c>
    </row>
    <row r="6586" spans="1:19" x14ac:dyDescent="0.25">
      <c r="A6586" s="39" t="s">
        <v>262</v>
      </c>
      <c r="B6586" s="39" t="s">
        <v>43</v>
      </c>
      <c r="C6586" s="7">
        <v>44256</v>
      </c>
      <c r="D6586" s="39" t="s">
        <v>21</v>
      </c>
      <c r="E6586" s="39">
        <v>15472</v>
      </c>
      <c r="F6586" s="82">
        <f t="shared" si="306"/>
        <v>15.472</v>
      </c>
      <c r="G6586" s="39">
        <f>VLOOKUP(N6586,Currecny_M!$A$1:$P$10,2,FALSE)</f>
        <v>2.35</v>
      </c>
      <c r="H6586" s="39">
        <f>MATCH(C6586,Currecny_M!$A$1:$P$1,0)</f>
        <v>13</v>
      </c>
      <c r="I6586" s="39">
        <f>VLOOKUP(N6586,Currecny_M!$A$1:$P$10,MATCH(Database!C6586,Currecny_M!$A$1:$P$1,0),FALSE)</f>
        <v>2.6</v>
      </c>
      <c r="J6586" s="82">
        <f t="shared" si="307"/>
        <v>40.227200000000003</v>
      </c>
      <c r="K6586" s="39">
        <f>VLOOKUP('Cover page'!$B$6,Currecny_M!$A$1:$P$10,MATCH(Database!C6586,Currecny_M!$A$1:$P$1,0),FALSE)</f>
        <v>1</v>
      </c>
      <c r="L6586" s="82">
        <f t="shared" si="308"/>
        <v>40.227200000000003</v>
      </c>
      <c r="M6586" s="82">
        <f>((E6586/$F$1)*VLOOKUP(N6586,Currecny_M!$A$1:$P$10,MATCH(Database!C6586,Currecny_M!$A$1:$P$1,0),FALSE))/VLOOKUP('Cover page'!$B$6,Currecny_M!$A$1:$P$10,MATCH(Database!C6586,Currecny_M!$A$1:$P$1,0),FALSE)</f>
        <v>40.227200000000003</v>
      </c>
      <c r="N6586" s="6" t="str">
        <f>VLOOKUP(B6586,Master!$A$2:$C$11,3,FALSE)</f>
        <v>Thai</v>
      </c>
      <c r="O6586" s="6" t="str">
        <f>VLOOKUP(B6586,Master!$A$2:$C$11,2,FALSE)</f>
        <v>Asia</v>
      </c>
      <c r="Q6586" s="39" t="str">
        <f>VLOOKUP(D6586,GL_Master!$A$1:$D$80,2,FALSE)</f>
        <v>BS</v>
      </c>
      <c r="R6586" s="39" t="str">
        <f>VLOOKUP(D6586,GL_Master!$A$1:$D$80,3,FALSE)</f>
        <v>Gross Block</v>
      </c>
      <c r="S6586" s="39" t="str">
        <f>VLOOKUP(D6586,GL_Master!$A$1:$D$80,4,FALSE)</f>
        <v>Tangible Fixed assets</v>
      </c>
    </row>
    <row r="6587" spans="1:19" x14ac:dyDescent="0.25">
      <c r="A6587" s="39" t="s">
        <v>262</v>
      </c>
      <c r="B6587" s="39" t="s">
        <v>43</v>
      </c>
      <c r="C6587" s="7">
        <v>44256</v>
      </c>
      <c r="D6587" s="39" t="s">
        <v>27</v>
      </c>
      <c r="E6587" s="39">
        <v>36536</v>
      </c>
      <c r="F6587" s="82">
        <f t="shared" si="306"/>
        <v>36.536000000000001</v>
      </c>
      <c r="G6587" s="39">
        <f>VLOOKUP(N6587,Currecny_M!$A$1:$P$10,2,FALSE)</f>
        <v>2.35</v>
      </c>
      <c r="H6587" s="39">
        <f>MATCH(C6587,Currecny_M!$A$1:$P$1,0)</f>
        <v>13</v>
      </c>
      <c r="I6587" s="39">
        <f>VLOOKUP(N6587,Currecny_M!$A$1:$P$10,MATCH(Database!C6587,Currecny_M!$A$1:$P$1,0),FALSE)</f>
        <v>2.6</v>
      </c>
      <c r="J6587" s="82">
        <f t="shared" si="307"/>
        <v>94.993600000000001</v>
      </c>
      <c r="K6587" s="39">
        <f>VLOOKUP('Cover page'!$B$6,Currecny_M!$A$1:$P$10,MATCH(Database!C6587,Currecny_M!$A$1:$P$1,0),FALSE)</f>
        <v>1</v>
      </c>
      <c r="L6587" s="82">
        <f t="shared" si="308"/>
        <v>94.993600000000001</v>
      </c>
      <c r="M6587" s="82">
        <f>((E6587/$F$1)*VLOOKUP(N6587,Currecny_M!$A$1:$P$10,MATCH(Database!C6587,Currecny_M!$A$1:$P$1,0),FALSE))/VLOOKUP('Cover page'!$B$6,Currecny_M!$A$1:$P$10,MATCH(Database!C6587,Currecny_M!$A$1:$P$1,0),FALSE)</f>
        <v>94.993600000000001</v>
      </c>
      <c r="N6587" s="6" t="str">
        <f>VLOOKUP(B6587,Master!$A$2:$C$11,3,FALSE)</f>
        <v>Thai</v>
      </c>
      <c r="O6587" s="6" t="str">
        <f>VLOOKUP(B6587,Master!$A$2:$C$11,2,FALSE)</f>
        <v>Asia</v>
      </c>
      <c r="Q6587" s="39" t="str">
        <f>VLOOKUP(D6587,GL_Master!$A$1:$D$80,2,FALSE)</f>
        <v>BS</v>
      </c>
      <c r="R6587" s="39" t="str">
        <f>VLOOKUP(D6587,GL_Master!$A$1:$D$80,3,FALSE)</f>
        <v>Gross Block</v>
      </c>
      <c r="S6587" s="39" t="str">
        <f>VLOOKUP(D6587,GL_Master!$A$1:$D$80,4,FALSE)</f>
        <v>Tangible Fixed assets</v>
      </c>
    </row>
    <row r="6588" spans="1:19" x14ac:dyDescent="0.25">
      <c r="A6588" s="39" t="s">
        <v>262</v>
      </c>
      <c r="B6588" s="39" t="s">
        <v>43</v>
      </c>
      <c r="C6588" s="7">
        <v>44256</v>
      </c>
      <c r="D6588" s="39" t="s">
        <v>75</v>
      </c>
      <c r="E6588" s="39">
        <v>-835</v>
      </c>
      <c r="F6588" s="82">
        <f t="shared" si="306"/>
        <v>-0.83499999999999996</v>
      </c>
      <c r="G6588" s="39">
        <f>VLOOKUP(N6588,Currecny_M!$A$1:$P$10,2,FALSE)</f>
        <v>2.35</v>
      </c>
      <c r="H6588" s="39">
        <f>MATCH(C6588,Currecny_M!$A$1:$P$1,0)</f>
        <v>13</v>
      </c>
      <c r="I6588" s="39">
        <f>VLOOKUP(N6588,Currecny_M!$A$1:$P$10,MATCH(Database!C6588,Currecny_M!$A$1:$P$1,0),FALSE)</f>
        <v>2.6</v>
      </c>
      <c r="J6588" s="82">
        <f t="shared" si="307"/>
        <v>-2.1709999999999998</v>
      </c>
      <c r="K6588" s="39">
        <f>VLOOKUP('Cover page'!$B$6,Currecny_M!$A$1:$P$10,MATCH(Database!C6588,Currecny_M!$A$1:$P$1,0),FALSE)</f>
        <v>1</v>
      </c>
      <c r="L6588" s="82">
        <f t="shared" si="308"/>
        <v>-2.1709999999999998</v>
      </c>
      <c r="M6588" s="82">
        <f>((E6588/$F$1)*VLOOKUP(N6588,Currecny_M!$A$1:$P$10,MATCH(Database!C6588,Currecny_M!$A$1:$P$1,0),FALSE))/VLOOKUP('Cover page'!$B$6,Currecny_M!$A$1:$P$10,MATCH(Database!C6588,Currecny_M!$A$1:$P$1,0),FALSE)</f>
        <v>-2.1709999999999998</v>
      </c>
      <c r="N6588" s="6" t="str">
        <f>VLOOKUP(B6588,Master!$A$2:$C$11,3,FALSE)</f>
        <v>Thai</v>
      </c>
      <c r="O6588" s="6" t="str">
        <f>VLOOKUP(B6588,Master!$A$2:$C$11,2,FALSE)</f>
        <v>Asia</v>
      </c>
      <c r="Q6588" s="39" t="str">
        <f>VLOOKUP(D6588,GL_Master!$A$1:$D$80,2,FALSE)</f>
        <v>BS</v>
      </c>
      <c r="R6588" s="39" t="str">
        <f>VLOOKUP(D6588,GL_Master!$A$1:$D$80,3,FALSE)</f>
        <v>Gross Block</v>
      </c>
      <c r="S6588" s="39" t="str">
        <f>VLOOKUP(D6588,GL_Master!$A$1:$D$80,4,FALSE)</f>
        <v>Tangible Fixed assets</v>
      </c>
    </row>
    <row r="6589" spans="1:19" x14ac:dyDescent="0.25">
      <c r="A6589" s="39" t="s">
        <v>262</v>
      </c>
      <c r="B6589" s="39" t="s">
        <v>43</v>
      </c>
      <c r="C6589" s="7">
        <v>44256</v>
      </c>
      <c r="D6589" s="39" t="s">
        <v>76</v>
      </c>
      <c r="E6589" s="39">
        <v>21064</v>
      </c>
      <c r="F6589" s="82">
        <f t="shared" si="306"/>
        <v>21.064</v>
      </c>
      <c r="G6589" s="39">
        <f>VLOOKUP(N6589,Currecny_M!$A$1:$P$10,2,FALSE)</f>
        <v>2.35</v>
      </c>
      <c r="H6589" s="39">
        <f>MATCH(C6589,Currecny_M!$A$1:$P$1,0)</f>
        <v>13</v>
      </c>
      <c r="I6589" s="39">
        <f>VLOOKUP(N6589,Currecny_M!$A$1:$P$10,MATCH(Database!C6589,Currecny_M!$A$1:$P$1,0),FALSE)</f>
        <v>2.6</v>
      </c>
      <c r="J6589" s="82">
        <f t="shared" si="307"/>
        <v>54.766400000000004</v>
      </c>
      <c r="K6589" s="39">
        <f>VLOOKUP('Cover page'!$B$6,Currecny_M!$A$1:$P$10,MATCH(Database!C6589,Currecny_M!$A$1:$P$1,0),FALSE)</f>
        <v>1</v>
      </c>
      <c r="L6589" s="82">
        <f t="shared" si="308"/>
        <v>54.766400000000004</v>
      </c>
      <c r="M6589" s="82">
        <f>((E6589/$F$1)*VLOOKUP(N6589,Currecny_M!$A$1:$P$10,MATCH(Database!C6589,Currecny_M!$A$1:$P$1,0),FALSE))/VLOOKUP('Cover page'!$B$6,Currecny_M!$A$1:$P$10,MATCH(Database!C6589,Currecny_M!$A$1:$P$1,0),FALSE)</f>
        <v>54.766400000000004</v>
      </c>
      <c r="N6589" s="6" t="str">
        <f>VLOOKUP(B6589,Master!$A$2:$C$11,3,FALSE)</f>
        <v>Thai</v>
      </c>
      <c r="O6589" s="6" t="str">
        <f>VLOOKUP(B6589,Master!$A$2:$C$11,2,FALSE)</f>
        <v>Asia</v>
      </c>
      <c r="Q6589" s="39" t="str">
        <f>VLOOKUP(D6589,GL_Master!$A$1:$D$80,2,FALSE)</f>
        <v>BS</v>
      </c>
      <c r="R6589" s="39" t="str">
        <f>VLOOKUP(D6589,GL_Master!$A$1:$D$80,3,FALSE)</f>
        <v>Inventories</v>
      </c>
      <c r="S6589" s="39" t="str">
        <f>VLOOKUP(D6589,GL_Master!$A$1:$D$80,4,FALSE)</f>
        <v>Inventory</v>
      </c>
    </row>
    <row r="6590" spans="1:19" x14ac:dyDescent="0.25">
      <c r="A6590" s="39" t="s">
        <v>262</v>
      </c>
      <c r="B6590" s="39" t="s">
        <v>43</v>
      </c>
      <c r="C6590" s="7">
        <v>44256</v>
      </c>
      <c r="D6590" s="39" t="s">
        <v>77</v>
      </c>
      <c r="E6590" s="39">
        <v>51633</v>
      </c>
      <c r="F6590" s="82">
        <f t="shared" si="306"/>
        <v>51.633000000000003</v>
      </c>
      <c r="G6590" s="39">
        <f>VLOOKUP(N6590,Currecny_M!$A$1:$P$10,2,FALSE)</f>
        <v>2.35</v>
      </c>
      <c r="H6590" s="39">
        <f>MATCH(C6590,Currecny_M!$A$1:$P$1,0)</f>
        <v>13</v>
      </c>
      <c r="I6590" s="39">
        <f>VLOOKUP(N6590,Currecny_M!$A$1:$P$10,MATCH(Database!C6590,Currecny_M!$A$1:$P$1,0),FALSE)</f>
        <v>2.6</v>
      </c>
      <c r="J6590" s="82">
        <f t="shared" si="307"/>
        <v>134.2458</v>
      </c>
      <c r="K6590" s="39">
        <f>VLOOKUP('Cover page'!$B$6,Currecny_M!$A$1:$P$10,MATCH(Database!C6590,Currecny_M!$A$1:$P$1,0),FALSE)</f>
        <v>1</v>
      </c>
      <c r="L6590" s="82">
        <f t="shared" si="308"/>
        <v>134.2458</v>
      </c>
      <c r="M6590" s="82">
        <f>((E6590/$F$1)*VLOOKUP(N6590,Currecny_M!$A$1:$P$10,MATCH(Database!C6590,Currecny_M!$A$1:$P$1,0),FALSE))/VLOOKUP('Cover page'!$B$6,Currecny_M!$A$1:$P$10,MATCH(Database!C6590,Currecny_M!$A$1:$P$1,0),FALSE)</f>
        <v>134.2458</v>
      </c>
      <c r="N6590" s="6" t="str">
        <f>VLOOKUP(B6590,Master!$A$2:$C$11,3,FALSE)</f>
        <v>Thai</v>
      </c>
      <c r="O6590" s="6" t="str">
        <f>VLOOKUP(B6590,Master!$A$2:$C$11,2,FALSE)</f>
        <v>Asia</v>
      </c>
      <c r="Q6590" s="39" t="str">
        <f>VLOOKUP(D6590,GL_Master!$A$1:$D$80,2,FALSE)</f>
        <v>BS</v>
      </c>
      <c r="R6590" s="39" t="str">
        <f>VLOOKUP(D6590,GL_Master!$A$1:$D$80,3,FALSE)</f>
        <v>Inventories</v>
      </c>
      <c r="S6590" s="39" t="str">
        <f>VLOOKUP(D6590,GL_Master!$A$1:$D$80,4,FALSE)</f>
        <v>Inventory</v>
      </c>
    </row>
    <row r="6591" spans="1:19" x14ac:dyDescent="0.25">
      <c r="A6591" s="39" t="s">
        <v>262</v>
      </c>
      <c r="B6591" s="39" t="s">
        <v>43</v>
      </c>
      <c r="C6591" s="7">
        <v>44256</v>
      </c>
      <c r="D6591" s="39" t="s">
        <v>2</v>
      </c>
      <c r="E6591" s="39">
        <v>5025171</v>
      </c>
      <c r="F6591" s="82">
        <f t="shared" si="306"/>
        <v>5025.1710000000003</v>
      </c>
      <c r="G6591" s="39">
        <f>VLOOKUP(N6591,Currecny_M!$A$1:$P$10,2,FALSE)</f>
        <v>2.35</v>
      </c>
      <c r="H6591" s="39">
        <f>MATCH(C6591,Currecny_M!$A$1:$P$1,0)</f>
        <v>13</v>
      </c>
      <c r="I6591" s="39">
        <f>VLOOKUP(N6591,Currecny_M!$A$1:$P$10,MATCH(Database!C6591,Currecny_M!$A$1:$P$1,0),FALSE)</f>
        <v>2.6</v>
      </c>
      <c r="J6591" s="82">
        <f t="shared" si="307"/>
        <v>13065.444600000001</v>
      </c>
      <c r="K6591" s="39">
        <f>VLOOKUP('Cover page'!$B$6,Currecny_M!$A$1:$P$10,MATCH(Database!C6591,Currecny_M!$A$1:$P$1,0),FALSE)</f>
        <v>1</v>
      </c>
      <c r="L6591" s="82">
        <f t="shared" si="308"/>
        <v>13065.444600000001</v>
      </c>
      <c r="M6591" s="82">
        <f>((E6591/$F$1)*VLOOKUP(N6591,Currecny_M!$A$1:$P$10,MATCH(Database!C6591,Currecny_M!$A$1:$P$1,0),FALSE))/VLOOKUP('Cover page'!$B$6,Currecny_M!$A$1:$P$10,MATCH(Database!C6591,Currecny_M!$A$1:$P$1,0),FALSE)</f>
        <v>13065.444600000001</v>
      </c>
      <c r="N6591" s="6" t="str">
        <f>VLOOKUP(B6591,Master!$A$2:$C$11,3,FALSE)</f>
        <v>Thai</v>
      </c>
      <c r="O6591" s="6" t="str">
        <f>VLOOKUP(B6591,Master!$A$2:$C$11,2,FALSE)</f>
        <v>Asia</v>
      </c>
      <c r="Q6591" s="39" t="str">
        <f>VLOOKUP(D6591,GL_Master!$A$1:$D$80,2,FALSE)</f>
        <v>BS</v>
      </c>
      <c r="R6591" s="39" t="str">
        <f>VLOOKUP(D6591,GL_Master!$A$1:$D$80,3,FALSE)</f>
        <v>Trade receivables</v>
      </c>
      <c r="S6591" s="39" t="str">
        <f>VLOOKUP(D6591,GL_Master!$A$1:$D$80,4,FALSE)</f>
        <v>Unsecured, considered good</v>
      </c>
    </row>
    <row r="6592" spans="1:19" x14ac:dyDescent="0.25">
      <c r="A6592" s="39" t="s">
        <v>262</v>
      </c>
      <c r="B6592" s="39" t="s">
        <v>43</v>
      </c>
      <c r="C6592" s="7">
        <v>44256</v>
      </c>
      <c r="D6592" s="39" t="s">
        <v>78</v>
      </c>
      <c r="E6592" s="39">
        <v>804</v>
      </c>
      <c r="F6592" s="82">
        <f t="shared" si="306"/>
        <v>0.80400000000000005</v>
      </c>
      <c r="G6592" s="39">
        <f>VLOOKUP(N6592,Currecny_M!$A$1:$P$10,2,FALSE)</f>
        <v>2.35</v>
      </c>
      <c r="H6592" s="39">
        <f>MATCH(C6592,Currecny_M!$A$1:$P$1,0)</f>
        <v>13</v>
      </c>
      <c r="I6592" s="39">
        <f>VLOOKUP(N6592,Currecny_M!$A$1:$P$10,MATCH(Database!C6592,Currecny_M!$A$1:$P$1,0),FALSE)</f>
        <v>2.6</v>
      </c>
      <c r="J6592" s="82">
        <f t="shared" si="307"/>
        <v>2.0904000000000003</v>
      </c>
      <c r="K6592" s="39">
        <f>VLOOKUP('Cover page'!$B$6,Currecny_M!$A$1:$P$10,MATCH(Database!C6592,Currecny_M!$A$1:$P$1,0),FALSE)</f>
        <v>1</v>
      </c>
      <c r="L6592" s="82">
        <f t="shared" si="308"/>
        <v>2.0904000000000003</v>
      </c>
      <c r="M6592" s="82">
        <f>((E6592/$F$1)*VLOOKUP(N6592,Currecny_M!$A$1:$P$10,MATCH(Database!C6592,Currecny_M!$A$1:$P$1,0),FALSE))/VLOOKUP('Cover page'!$B$6,Currecny_M!$A$1:$P$10,MATCH(Database!C6592,Currecny_M!$A$1:$P$1,0),FALSE)</f>
        <v>2.0904000000000003</v>
      </c>
      <c r="N6592" s="6" t="str">
        <f>VLOOKUP(B6592,Master!$A$2:$C$11,3,FALSE)</f>
        <v>Thai</v>
      </c>
      <c r="O6592" s="6" t="str">
        <f>VLOOKUP(B6592,Master!$A$2:$C$11,2,FALSE)</f>
        <v>Asia</v>
      </c>
      <c r="Q6592" s="39" t="str">
        <f>VLOOKUP(D6592,GL_Master!$A$1:$D$80,2,FALSE)</f>
        <v>BS</v>
      </c>
      <c r="R6592" s="39" t="str">
        <f>VLOOKUP(D6592,GL_Master!$A$1:$D$80,3,FALSE)</f>
        <v>Cash &amp; Bank Balances</v>
      </c>
      <c r="S6592" s="39" t="str">
        <f>VLOOKUP(D6592,GL_Master!$A$1:$D$80,4,FALSE)</f>
        <v>Cash In hand</v>
      </c>
    </row>
    <row r="6593" spans="1:19" x14ac:dyDescent="0.25">
      <c r="A6593" s="39" t="s">
        <v>262</v>
      </c>
      <c r="B6593" s="39" t="s">
        <v>43</v>
      </c>
      <c r="C6593" s="7">
        <v>44256</v>
      </c>
      <c r="D6593" s="39" t="s">
        <v>79</v>
      </c>
      <c r="E6593" s="39">
        <v>-210638</v>
      </c>
      <c r="F6593" s="82">
        <f t="shared" si="306"/>
        <v>-210.63800000000001</v>
      </c>
      <c r="G6593" s="39">
        <f>VLOOKUP(N6593,Currecny_M!$A$1:$P$10,2,FALSE)</f>
        <v>2.35</v>
      </c>
      <c r="H6593" s="39">
        <f>MATCH(C6593,Currecny_M!$A$1:$P$1,0)</f>
        <v>13</v>
      </c>
      <c r="I6593" s="39">
        <f>VLOOKUP(N6593,Currecny_M!$A$1:$P$10,MATCH(Database!C6593,Currecny_M!$A$1:$P$1,0),FALSE)</f>
        <v>2.6</v>
      </c>
      <c r="J6593" s="82">
        <f t="shared" si="307"/>
        <v>-547.65880000000004</v>
      </c>
      <c r="K6593" s="39">
        <f>VLOOKUP('Cover page'!$B$6,Currecny_M!$A$1:$P$10,MATCH(Database!C6593,Currecny_M!$A$1:$P$1,0),FALSE)</f>
        <v>1</v>
      </c>
      <c r="L6593" s="82">
        <f t="shared" si="308"/>
        <v>-547.65880000000004</v>
      </c>
      <c r="M6593" s="82">
        <f>((E6593/$F$1)*VLOOKUP(N6593,Currecny_M!$A$1:$P$10,MATCH(Database!C6593,Currecny_M!$A$1:$P$1,0),FALSE))/VLOOKUP('Cover page'!$B$6,Currecny_M!$A$1:$P$10,MATCH(Database!C6593,Currecny_M!$A$1:$P$1,0),FALSE)</f>
        <v>-547.65880000000004</v>
      </c>
      <c r="N6593" s="6" t="str">
        <f>VLOOKUP(B6593,Master!$A$2:$C$11,3,FALSE)</f>
        <v>Thai</v>
      </c>
      <c r="O6593" s="6" t="str">
        <f>VLOOKUP(B6593,Master!$A$2:$C$11,2,FALSE)</f>
        <v>Asia</v>
      </c>
      <c r="Q6593" s="39" t="str">
        <f>VLOOKUP(D6593,GL_Master!$A$1:$D$80,2,FALSE)</f>
        <v>BS</v>
      </c>
      <c r="R6593" s="39" t="str">
        <f>VLOOKUP(D6593,GL_Master!$A$1:$D$80,3,FALSE)</f>
        <v>Loan Fund</v>
      </c>
      <c r="S6593" s="39" t="str">
        <f>VLOOKUP(D6593,GL_Master!$A$1:$D$80,4,FALSE)</f>
        <v>Term Loan</v>
      </c>
    </row>
    <row r="6594" spans="1:19" x14ac:dyDescent="0.25">
      <c r="A6594" s="39" t="s">
        <v>262</v>
      </c>
      <c r="B6594" s="39" t="s">
        <v>43</v>
      </c>
      <c r="C6594" s="7">
        <v>44256</v>
      </c>
      <c r="D6594" s="39" t="s">
        <v>80</v>
      </c>
      <c r="E6594" s="39">
        <v>5737</v>
      </c>
      <c r="F6594" s="82">
        <f t="shared" si="306"/>
        <v>5.7370000000000001</v>
      </c>
      <c r="G6594" s="39">
        <f>VLOOKUP(N6594,Currecny_M!$A$1:$P$10,2,FALSE)</f>
        <v>2.35</v>
      </c>
      <c r="H6594" s="39">
        <f>MATCH(C6594,Currecny_M!$A$1:$P$1,0)</f>
        <v>13</v>
      </c>
      <c r="I6594" s="39">
        <f>VLOOKUP(N6594,Currecny_M!$A$1:$P$10,MATCH(Database!C6594,Currecny_M!$A$1:$P$1,0),FALSE)</f>
        <v>2.6</v>
      </c>
      <c r="J6594" s="82">
        <f t="shared" si="307"/>
        <v>14.9162</v>
      </c>
      <c r="K6594" s="39">
        <f>VLOOKUP('Cover page'!$B$6,Currecny_M!$A$1:$P$10,MATCH(Database!C6594,Currecny_M!$A$1:$P$1,0),FALSE)</f>
        <v>1</v>
      </c>
      <c r="L6594" s="82">
        <f t="shared" si="308"/>
        <v>14.9162</v>
      </c>
      <c r="M6594" s="82">
        <f>((E6594/$F$1)*VLOOKUP(N6594,Currecny_M!$A$1:$P$10,MATCH(Database!C6594,Currecny_M!$A$1:$P$1,0),FALSE))/VLOOKUP('Cover page'!$B$6,Currecny_M!$A$1:$P$10,MATCH(Database!C6594,Currecny_M!$A$1:$P$1,0),FALSE)</f>
        <v>14.9162</v>
      </c>
      <c r="N6594" s="6" t="str">
        <f>VLOOKUP(B6594,Master!$A$2:$C$11,3,FALSE)</f>
        <v>Thai</v>
      </c>
      <c r="O6594" s="6" t="str">
        <f>VLOOKUP(B6594,Master!$A$2:$C$11,2,FALSE)</f>
        <v>Asia</v>
      </c>
      <c r="Q6594" s="39" t="str">
        <f>VLOOKUP(D6594,GL_Master!$A$1:$D$80,2,FALSE)</f>
        <v>BS</v>
      </c>
      <c r="R6594" s="39" t="str">
        <f>VLOOKUP(D6594,GL_Master!$A$1:$D$80,3,FALSE)</f>
        <v>Cash &amp; Bank Balances</v>
      </c>
      <c r="S6594" s="39" t="str">
        <f>VLOOKUP(D6594,GL_Master!$A$1:$D$80,4,FALSE)</f>
        <v xml:space="preserve">      On Current Accounts</v>
      </c>
    </row>
    <row r="6595" spans="1:19" x14ac:dyDescent="0.25">
      <c r="A6595" s="39" t="s">
        <v>262</v>
      </c>
      <c r="B6595" s="39" t="s">
        <v>43</v>
      </c>
      <c r="C6595" s="7">
        <v>44256</v>
      </c>
      <c r="D6595" s="39" t="s">
        <v>81</v>
      </c>
      <c r="E6595" s="39">
        <v>413066</v>
      </c>
      <c r="F6595" s="82">
        <f t="shared" si="306"/>
        <v>413.06599999999997</v>
      </c>
      <c r="G6595" s="39">
        <f>VLOOKUP(N6595,Currecny_M!$A$1:$P$10,2,FALSE)</f>
        <v>2.35</v>
      </c>
      <c r="H6595" s="39">
        <f>MATCH(C6595,Currecny_M!$A$1:$P$1,0)</f>
        <v>13</v>
      </c>
      <c r="I6595" s="39">
        <f>VLOOKUP(N6595,Currecny_M!$A$1:$P$10,MATCH(Database!C6595,Currecny_M!$A$1:$P$1,0),FALSE)</f>
        <v>2.6</v>
      </c>
      <c r="J6595" s="82">
        <f t="shared" si="307"/>
        <v>1073.9716000000001</v>
      </c>
      <c r="K6595" s="39">
        <f>VLOOKUP('Cover page'!$B$6,Currecny_M!$A$1:$P$10,MATCH(Database!C6595,Currecny_M!$A$1:$P$1,0),FALSE)</f>
        <v>1</v>
      </c>
      <c r="L6595" s="82">
        <f t="shared" si="308"/>
        <v>1073.9716000000001</v>
      </c>
      <c r="M6595" s="82">
        <f>((E6595/$F$1)*VLOOKUP(N6595,Currecny_M!$A$1:$P$10,MATCH(Database!C6595,Currecny_M!$A$1:$P$1,0),FALSE))/VLOOKUP('Cover page'!$B$6,Currecny_M!$A$1:$P$10,MATCH(Database!C6595,Currecny_M!$A$1:$P$1,0),FALSE)</f>
        <v>1073.9716000000001</v>
      </c>
      <c r="N6595" s="6" t="str">
        <f>VLOOKUP(B6595,Master!$A$2:$C$11,3,FALSE)</f>
        <v>Thai</v>
      </c>
      <c r="O6595" s="6" t="str">
        <f>VLOOKUP(B6595,Master!$A$2:$C$11,2,FALSE)</f>
        <v>Asia</v>
      </c>
      <c r="Q6595" s="39" t="str">
        <f>VLOOKUP(D6595,GL_Master!$A$1:$D$80,2,FALSE)</f>
        <v>BS</v>
      </c>
      <c r="R6595" s="39" t="str">
        <f>VLOOKUP(D6595,GL_Master!$A$1:$D$80,3,FALSE)</f>
        <v>Other Current Assets</v>
      </c>
      <c r="S6595" s="39" t="str">
        <f>VLOOKUP(D6595,GL_Master!$A$1:$D$80,4,FALSE)</f>
        <v>Advance tax recoverable (net of provision )</v>
      </c>
    </row>
    <row r="6596" spans="1:19" x14ac:dyDescent="0.25">
      <c r="A6596" s="39" t="s">
        <v>262</v>
      </c>
      <c r="B6596" s="39" t="s">
        <v>43</v>
      </c>
      <c r="C6596" s="7">
        <v>44256</v>
      </c>
      <c r="D6596" s="39" t="s">
        <v>19</v>
      </c>
      <c r="E6596" s="39">
        <v>3868</v>
      </c>
      <c r="F6596" s="82">
        <f t="shared" ref="F6596:F6659" si="309">E6596/$F$1</f>
        <v>3.8679999999999999</v>
      </c>
      <c r="G6596" s="39">
        <f>VLOOKUP(N6596,Currecny_M!$A$1:$P$10,2,FALSE)</f>
        <v>2.35</v>
      </c>
      <c r="H6596" s="39">
        <f>MATCH(C6596,Currecny_M!$A$1:$P$1,0)</f>
        <v>13</v>
      </c>
      <c r="I6596" s="39">
        <f>VLOOKUP(N6596,Currecny_M!$A$1:$P$10,MATCH(Database!C6596,Currecny_M!$A$1:$P$1,0),FALSE)</f>
        <v>2.6</v>
      </c>
      <c r="J6596" s="82">
        <f t="shared" ref="J6596:J6659" si="310">F6596*I6596</f>
        <v>10.056800000000001</v>
      </c>
      <c r="K6596" s="39">
        <f>VLOOKUP('Cover page'!$B$6,Currecny_M!$A$1:$P$10,MATCH(Database!C6596,Currecny_M!$A$1:$P$1,0),FALSE)</f>
        <v>1</v>
      </c>
      <c r="L6596" s="82">
        <f t="shared" ref="L6596:L6659" si="311">J6596/K6596</f>
        <v>10.056800000000001</v>
      </c>
      <c r="M6596" s="82">
        <f>((E6596/$F$1)*VLOOKUP(N6596,Currecny_M!$A$1:$P$10,MATCH(Database!C6596,Currecny_M!$A$1:$P$1,0),FALSE))/VLOOKUP('Cover page'!$B$6,Currecny_M!$A$1:$P$10,MATCH(Database!C6596,Currecny_M!$A$1:$P$1,0),FALSE)</f>
        <v>10.056800000000001</v>
      </c>
      <c r="N6596" s="6" t="str">
        <f>VLOOKUP(B6596,Master!$A$2:$C$11,3,FALSE)</f>
        <v>Thai</v>
      </c>
      <c r="O6596" s="6" t="str">
        <f>VLOOKUP(B6596,Master!$A$2:$C$11,2,FALSE)</f>
        <v>Asia</v>
      </c>
      <c r="Q6596" s="39" t="str">
        <f>VLOOKUP(D6596,GL_Master!$A$1:$D$80,2,FALSE)</f>
        <v>BS</v>
      </c>
      <c r="R6596" s="39" t="str">
        <f>VLOOKUP(D6596,GL_Master!$A$1:$D$80,3,FALSE)</f>
        <v>Short-term loan and advances</v>
      </c>
      <c r="S6596" s="39" t="str">
        <f>VLOOKUP(D6596,GL_Master!$A$1:$D$80,4,FALSE)</f>
        <v>Prepaid expenses</v>
      </c>
    </row>
    <row r="6597" spans="1:19" x14ac:dyDescent="0.25">
      <c r="A6597" s="39" t="s">
        <v>262</v>
      </c>
      <c r="B6597" s="39" t="s">
        <v>43</v>
      </c>
      <c r="C6597" s="7">
        <v>44256</v>
      </c>
      <c r="D6597" s="39" t="s">
        <v>82</v>
      </c>
      <c r="E6597" s="39">
        <v>43016</v>
      </c>
      <c r="F6597" s="82">
        <f t="shared" si="309"/>
        <v>43.015999999999998</v>
      </c>
      <c r="G6597" s="39">
        <f>VLOOKUP(N6597,Currecny_M!$A$1:$P$10,2,FALSE)</f>
        <v>2.35</v>
      </c>
      <c r="H6597" s="39">
        <f>MATCH(C6597,Currecny_M!$A$1:$P$1,0)</f>
        <v>13</v>
      </c>
      <c r="I6597" s="39">
        <f>VLOOKUP(N6597,Currecny_M!$A$1:$P$10,MATCH(Database!C6597,Currecny_M!$A$1:$P$1,0),FALSE)</f>
        <v>2.6</v>
      </c>
      <c r="J6597" s="82">
        <f t="shared" si="310"/>
        <v>111.8416</v>
      </c>
      <c r="K6597" s="39">
        <f>VLOOKUP('Cover page'!$B$6,Currecny_M!$A$1:$P$10,MATCH(Database!C6597,Currecny_M!$A$1:$P$1,0),FALSE)</f>
        <v>1</v>
      </c>
      <c r="L6597" s="82">
        <f t="shared" si="311"/>
        <v>111.8416</v>
      </c>
      <c r="M6597" s="82">
        <f>((E6597/$F$1)*VLOOKUP(N6597,Currecny_M!$A$1:$P$10,MATCH(Database!C6597,Currecny_M!$A$1:$P$1,0),FALSE))/VLOOKUP('Cover page'!$B$6,Currecny_M!$A$1:$P$10,MATCH(Database!C6597,Currecny_M!$A$1:$P$1,0),FALSE)</f>
        <v>111.8416</v>
      </c>
      <c r="N6597" s="6" t="str">
        <f>VLOOKUP(B6597,Master!$A$2:$C$11,3,FALSE)</f>
        <v>Thai</v>
      </c>
      <c r="O6597" s="6" t="str">
        <f>VLOOKUP(B6597,Master!$A$2:$C$11,2,FALSE)</f>
        <v>Asia</v>
      </c>
      <c r="Q6597" s="39" t="str">
        <f>VLOOKUP(D6597,GL_Master!$A$1:$D$80,2,FALSE)</f>
        <v>BS</v>
      </c>
      <c r="R6597" s="39" t="str">
        <f>VLOOKUP(D6597,GL_Master!$A$1:$D$80,3,FALSE)</f>
        <v>Short-term loan and advances</v>
      </c>
      <c r="S6597" s="39" t="str">
        <f>VLOOKUP(D6597,GL_Master!$A$1:$D$80,4,FALSE)</f>
        <v>Advance to vendor/employees</v>
      </c>
    </row>
    <row r="6598" spans="1:19" x14ac:dyDescent="0.25">
      <c r="A6598" s="39" t="s">
        <v>262</v>
      </c>
      <c r="B6598" s="39" t="s">
        <v>43</v>
      </c>
      <c r="C6598" s="7">
        <v>44256</v>
      </c>
      <c r="D6598" s="39" t="s">
        <v>83</v>
      </c>
      <c r="E6598" s="39">
        <v>28953</v>
      </c>
      <c r="F6598" s="82">
        <f t="shared" si="309"/>
        <v>28.952999999999999</v>
      </c>
      <c r="G6598" s="39">
        <f>VLOOKUP(N6598,Currecny_M!$A$1:$P$10,2,FALSE)</f>
        <v>2.35</v>
      </c>
      <c r="H6598" s="39">
        <f>MATCH(C6598,Currecny_M!$A$1:$P$1,0)</f>
        <v>13</v>
      </c>
      <c r="I6598" s="39">
        <f>VLOOKUP(N6598,Currecny_M!$A$1:$P$10,MATCH(Database!C6598,Currecny_M!$A$1:$P$1,0),FALSE)</f>
        <v>2.6</v>
      </c>
      <c r="J6598" s="82">
        <f t="shared" si="310"/>
        <v>75.277799999999999</v>
      </c>
      <c r="K6598" s="39">
        <f>VLOOKUP('Cover page'!$B$6,Currecny_M!$A$1:$P$10,MATCH(Database!C6598,Currecny_M!$A$1:$P$1,0),FALSE)</f>
        <v>1</v>
      </c>
      <c r="L6598" s="82">
        <f t="shared" si="311"/>
        <v>75.277799999999999</v>
      </c>
      <c r="M6598" s="82">
        <f>((E6598/$F$1)*VLOOKUP(N6598,Currecny_M!$A$1:$P$10,MATCH(Database!C6598,Currecny_M!$A$1:$P$1,0),FALSE))/VLOOKUP('Cover page'!$B$6,Currecny_M!$A$1:$P$10,MATCH(Database!C6598,Currecny_M!$A$1:$P$1,0),FALSE)</f>
        <v>75.277799999999999</v>
      </c>
      <c r="N6598" s="6" t="str">
        <f>VLOOKUP(B6598,Master!$A$2:$C$11,3,FALSE)</f>
        <v>Thai</v>
      </c>
      <c r="O6598" s="6" t="str">
        <f>VLOOKUP(B6598,Master!$A$2:$C$11,2,FALSE)</f>
        <v>Asia</v>
      </c>
      <c r="Q6598" s="39" t="str">
        <f>VLOOKUP(D6598,GL_Master!$A$1:$D$80,2,FALSE)</f>
        <v>BS</v>
      </c>
      <c r="R6598" s="39" t="str">
        <f>VLOOKUP(D6598,GL_Master!$A$1:$D$80,3,FALSE)</f>
        <v>Other Current Assets</v>
      </c>
      <c r="S6598" s="39" t="str">
        <f>VLOOKUP(D6598,GL_Master!$A$1:$D$80,4,FALSE)</f>
        <v>Security deposits ( Unsecured, considered good)</v>
      </c>
    </row>
    <row r="6599" spans="1:19" x14ac:dyDescent="0.25">
      <c r="A6599" s="39" t="s">
        <v>262</v>
      </c>
      <c r="B6599" s="39" t="s">
        <v>43</v>
      </c>
      <c r="C6599" s="7">
        <v>44256</v>
      </c>
      <c r="D6599" s="39" t="s">
        <v>246</v>
      </c>
      <c r="E6599" s="39">
        <v>-3489748</v>
      </c>
      <c r="F6599" s="82">
        <f t="shared" si="309"/>
        <v>-3489.748</v>
      </c>
      <c r="G6599" s="39">
        <f>VLOOKUP(N6599,Currecny_M!$A$1:$P$10,2,FALSE)</f>
        <v>2.35</v>
      </c>
      <c r="H6599" s="39">
        <f>MATCH(C6599,Currecny_M!$A$1:$P$1,0)</f>
        <v>13</v>
      </c>
      <c r="I6599" s="39">
        <f>VLOOKUP(N6599,Currecny_M!$A$1:$P$10,MATCH(Database!C6599,Currecny_M!$A$1:$P$1,0),FALSE)</f>
        <v>2.6</v>
      </c>
      <c r="J6599" s="82">
        <f t="shared" si="310"/>
        <v>-9073.3448000000008</v>
      </c>
      <c r="K6599" s="39">
        <f>VLOOKUP('Cover page'!$B$6,Currecny_M!$A$1:$P$10,MATCH(Database!C6599,Currecny_M!$A$1:$P$1,0),FALSE)</f>
        <v>1</v>
      </c>
      <c r="L6599" s="82">
        <f t="shared" si="311"/>
        <v>-9073.3448000000008</v>
      </c>
      <c r="M6599" s="82">
        <f>((E6599/$F$1)*VLOOKUP(N6599,Currecny_M!$A$1:$P$10,MATCH(Database!C6599,Currecny_M!$A$1:$P$1,0),FALSE))/VLOOKUP('Cover page'!$B$6,Currecny_M!$A$1:$P$10,MATCH(Database!C6599,Currecny_M!$A$1:$P$1,0),FALSE)</f>
        <v>-9073.3448000000008</v>
      </c>
      <c r="N6599" s="6" t="str">
        <f>VLOOKUP(B6599,Master!$A$2:$C$11,3,FALSE)</f>
        <v>Thai</v>
      </c>
      <c r="O6599" s="6" t="str">
        <f>VLOOKUP(B6599,Master!$A$2:$C$11,2,FALSE)</f>
        <v>Asia</v>
      </c>
      <c r="Q6599" s="39" t="str">
        <f>VLOOKUP(D6599,GL_Master!$A$1:$D$80,2,FALSE)</f>
        <v>PL</v>
      </c>
      <c r="R6599" s="39" t="str">
        <f>VLOOKUP(D6599,GL_Master!$A$1:$D$80,3,FALSE)</f>
        <v>Revenue from Operations</v>
      </c>
      <c r="S6599" s="39" t="str">
        <f>VLOOKUP(D6599,GL_Master!$A$1:$D$80,4,FALSE)</f>
        <v>Contract revenue</v>
      </c>
    </row>
    <row r="6600" spans="1:19" x14ac:dyDescent="0.25">
      <c r="A6600" s="39" t="s">
        <v>262</v>
      </c>
      <c r="B6600" s="39" t="s">
        <v>43</v>
      </c>
      <c r="C6600" s="7">
        <v>44256</v>
      </c>
      <c r="D6600" s="39" t="s">
        <v>134</v>
      </c>
      <c r="E6600" s="39">
        <v>-27551</v>
      </c>
      <c r="F6600" s="82">
        <f t="shared" si="309"/>
        <v>-27.550999999999998</v>
      </c>
      <c r="G6600" s="39">
        <f>VLOOKUP(N6600,Currecny_M!$A$1:$P$10,2,FALSE)</f>
        <v>2.35</v>
      </c>
      <c r="H6600" s="39">
        <f>MATCH(C6600,Currecny_M!$A$1:$P$1,0)</f>
        <v>13</v>
      </c>
      <c r="I6600" s="39">
        <f>VLOOKUP(N6600,Currecny_M!$A$1:$P$10,MATCH(Database!C6600,Currecny_M!$A$1:$P$1,0),FALSE)</f>
        <v>2.6</v>
      </c>
      <c r="J6600" s="82">
        <f t="shared" si="310"/>
        <v>-71.632599999999996</v>
      </c>
      <c r="K6600" s="39">
        <f>VLOOKUP('Cover page'!$B$6,Currecny_M!$A$1:$P$10,MATCH(Database!C6600,Currecny_M!$A$1:$P$1,0),FALSE)</f>
        <v>1</v>
      </c>
      <c r="L6600" s="82">
        <f t="shared" si="311"/>
        <v>-71.632599999999996</v>
      </c>
      <c r="M6600" s="82">
        <f>((E6600/$F$1)*VLOOKUP(N6600,Currecny_M!$A$1:$P$10,MATCH(Database!C6600,Currecny_M!$A$1:$P$1,0),FALSE))/VLOOKUP('Cover page'!$B$6,Currecny_M!$A$1:$P$10,MATCH(Database!C6600,Currecny_M!$A$1:$P$1,0),FALSE)</f>
        <v>-71.632599999999996</v>
      </c>
      <c r="N6600" s="6" t="str">
        <f>VLOOKUP(B6600,Master!$A$2:$C$11,3,FALSE)</f>
        <v>Thai</v>
      </c>
      <c r="O6600" s="6" t="str">
        <f>VLOOKUP(B6600,Master!$A$2:$C$11,2,FALSE)</f>
        <v>Asia</v>
      </c>
      <c r="Q6600" s="39" t="str">
        <f>VLOOKUP(D6600,GL_Master!$A$1:$D$80,2,FALSE)</f>
        <v>PL</v>
      </c>
      <c r="R6600" s="39" t="str">
        <f>VLOOKUP(D6600,GL_Master!$A$1:$D$80,3,FALSE)</f>
        <v>Other Income</v>
      </c>
      <c r="S6600" s="39" t="str">
        <f>VLOOKUP(D6600,GL_Master!$A$1:$D$80,4,FALSE)</f>
        <v>Other Income</v>
      </c>
    </row>
    <row r="6601" spans="1:19" x14ac:dyDescent="0.25">
      <c r="A6601" s="39" t="s">
        <v>262</v>
      </c>
      <c r="B6601" s="39" t="s">
        <v>43</v>
      </c>
      <c r="C6601" s="7">
        <v>44256</v>
      </c>
      <c r="D6601" s="39" t="s">
        <v>86</v>
      </c>
      <c r="E6601" s="39">
        <v>1624</v>
      </c>
      <c r="F6601" s="82">
        <f t="shared" si="309"/>
        <v>1.6240000000000001</v>
      </c>
      <c r="G6601" s="39">
        <f>VLOOKUP(N6601,Currecny_M!$A$1:$P$10,2,FALSE)</f>
        <v>2.35</v>
      </c>
      <c r="H6601" s="39">
        <f>MATCH(C6601,Currecny_M!$A$1:$P$1,0)</f>
        <v>13</v>
      </c>
      <c r="I6601" s="39">
        <f>VLOOKUP(N6601,Currecny_M!$A$1:$P$10,MATCH(Database!C6601,Currecny_M!$A$1:$P$1,0),FALSE)</f>
        <v>2.6</v>
      </c>
      <c r="J6601" s="82">
        <f t="shared" si="310"/>
        <v>4.2224000000000004</v>
      </c>
      <c r="K6601" s="39">
        <f>VLOOKUP('Cover page'!$B$6,Currecny_M!$A$1:$P$10,MATCH(Database!C6601,Currecny_M!$A$1:$P$1,0),FALSE)</f>
        <v>1</v>
      </c>
      <c r="L6601" s="82">
        <f t="shared" si="311"/>
        <v>4.2224000000000004</v>
      </c>
      <c r="M6601" s="82">
        <f>((E6601/$F$1)*VLOOKUP(N6601,Currecny_M!$A$1:$P$10,MATCH(Database!C6601,Currecny_M!$A$1:$P$1,0),FALSE))/VLOOKUP('Cover page'!$B$6,Currecny_M!$A$1:$P$10,MATCH(Database!C6601,Currecny_M!$A$1:$P$1,0),FALSE)</f>
        <v>4.2224000000000004</v>
      </c>
      <c r="N6601" s="6" t="str">
        <f>VLOOKUP(B6601,Master!$A$2:$C$11,3,FALSE)</f>
        <v>Thai</v>
      </c>
      <c r="O6601" s="6" t="str">
        <f>VLOOKUP(B6601,Master!$A$2:$C$11,2,FALSE)</f>
        <v>Asia</v>
      </c>
      <c r="Q6601" s="39" t="str">
        <f>VLOOKUP(D6601,GL_Master!$A$1:$D$80,2,FALSE)</f>
        <v>PL</v>
      </c>
      <c r="R6601" s="39" t="str">
        <f>VLOOKUP(D6601,GL_Master!$A$1:$D$80,3,FALSE)</f>
        <v>COGS</v>
      </c>
      <c r="S6601" s="39" t="str">
        <f>VLOOKUP(D6601,GL_Master!$A$1:$D$80,4,FALSE)</f>
        <v>Purchase of other traded goods</v>
      </c>
    </row>
    <row r="6602" spans="1:19" x14ac:dyDescent="0.25">
      <c r="A6602" s="39" t="s">
        <v>262</v>
      </c>
      <c r="B6602" s="39" t="s">
        <v>43</v>
      </c>
      <c r="C6602" s="7">
        <v>44256</v>
      </c>
      <c r="D6602" s="39" t="s">
        <v>87</v>
      </c>
      <c r="E6602" s="39">
        <v>812</v>
      </c>
      <c r="F6602" s="82">
        <f t="shared" si="309"/>
        <v>0.81200000000000006</v>
      </c>
      <c r="G6602" s="39">
        <f>VLOOKUP(N6602,Currecny_M!$A$1:$P$10,2,FALSE)</f>
        <v>2.35</v>
      </c>
      <c r="H6602" s="39">
        <f>MATCH(C6602,Currecny_M!$A$1:$P$1,0)</f>
        <v>13</v>
      </c>
      <c r="I6602" s="39">
        <f>VLOOKUP(N6602,Currecny_M!$A$1:$P$10,MATCH(Database!C6602,Currecny_M!$A$1:$P$1,0),FALSE)</f>
        <v>2.6</v>
      </c>
      <c r="J6602" s="82">
        <f t="shared" si="310"/>
        <v>2.1112000000000002</v>
      </c>
      <c r="K6602" s="39">
        <f>VLOOKUP('Cover page'!$B$6,Currecny_M!$A$1:$P$10,MATCH(Database!C6602,Currecny_M!$A$1:$P$1,0),FALSE)</f>
        <v>1</v>
      </c>
      <c r="L6602" s="82">
        <f t="shared" si="311"/>
        <v>2.1112000000000002</v>
      </c>
      <c r="M6602" s="82">
        <f>((E6602/$F$1)*VLOOKUP(N6602,Currecny_M!$A$1:$P$10,MATCH(Database!C6602,Currecny_M!$A$1:$P$1,0),FALSE))/VLOOKUP('Cover page'!$B$6,Currecny_M!$A$1:$P$10,MATCH(Database!C6602,Currecny_M!$A$1:$P$1,0),FALSE)</f>
        <v>2.1112000000000002</v>
      </c>
      <c r="N6602" s="6" t="str">
        <f>VLOOKUP(B6602,Master!$A$2:$C$11,3,FALSE)</f>
        <v>Thai</v>
      </c>
      <c r="O6602" s="6" t="str">
        <f>VLOOKUP(B6602,Master!$A$2:$C$11,2,FALSE)</f>
        <v>Asia</v>
      </c>
      <c r="Q6602" s="39" t="str">
        <f>VLOOKUP(D6602,GL_Master!$A$1:$D$80,2,FALSE)</f>
        <v>PL</v>
      </c>
      <c r="R6602" s="39" t="str">
        <f>VLOOKUP(D6602,GL_Master!$A$1:$D$80,3,FALSE)</f>
        <v>COGS</v>
      </c>
      <c r="S6602" s="39" t="str">
        <f>VLOOKUP(D6602,GL_Master!$A$1:$D$80,4,FALSE)</f>
        <v>Civil, Installation, Commissioning and Other miscellaneous expenses</v>
      </c>
    </row>
    <row r="6603" spans="1:19" x14ac:dyDescent="0.25">
      <c r="A6603" s="39" t="s">
        <v>262</v>
      </c>
      <c r="B6603" s="39" t="s">
        <v>43</v>
      </c>
      <c r="C6603" s="7">
        <v>44256</v>
      </c>
      <c r="D6603" s="39" t="s">
        <v>88</v>
      </c>
      <c r="E6603" s="39">
        <v>2482</v>
      </c>
      <c r="F6603" s="82">
        <f t="shared" si="309"/>
        <v>2.4820000000000002</v>
      </c>
      <c r="G6603" s="39">
        <f>VLOOKUP(N6603,Currecny_M!$A$1:$P$10,2,FALSE)</f>
        <v>2.35</v>
      </c>
      <c r="H6603" s="39">
        <f>MATCH(C6603,Currecny_M!$A$1:$P$1,0)</f>
        <v>13</v>
      </c>
      <c r="I6603" s="39">
        <f>VLOOKUP(N6603,Currecny_M!$A$1:$P$10,MATCH(Database!C6603,Currecny_M!$A$1:$P$1,0),FALSE)</f>
        <v>2.6</v>
      </c>
      <c r="J6603" s="82">
        <f t="shared" si="310"/>
        <v>6.4532000000000007</v>
      </c>
      <c r="K6603" s="39">
        <f>VLOOKUP('Cover page'!$B$6,Currecny_M!$A$1:$P$10,MATCH(Database!C6603,Currecny_M!$A$1:$P$1,0),FALSE)</f>
        <v>1</v>
      </c>
      <c r="L6603" s="82">
        <f t="shared" si="311"/>
        <v>6.4532000000000007</v>
      </c>
      <c r="M6603" s="82">
        <f>((E6603/$F$1)*VLOOKUP(N6603,Currecny_M!$A$1:$P$10,MATCH(Database!C6603,Currecny_M!$A$1:$P$1,0),FALSE))/VLOOKUP('Cover page'!$B$6,Currecny_M!$A$1:$P$10,MATCH(Database!C6603,Currecny_M!$A$1:$P$1,0),FALSE)</f>
        <v>6.4532000000000007</v>
      </c>
      <c r="N6603" s="6" t="str">
        <f>VLOOKUP(B6603,Master!$A$2:$C$11,3,FALSE)</f>
        <v>Thai</v>
      </c>
      <c r="O6603" s="6" t="str">
        <f>VLOOKUP(B6603,Master!$A$2:$C$11,2,FALSE)</f>
        <v>Asia</v>
      </c>
      <c r="Q6603" s="39" t="str">
        <f>VLOOKUP(D6603,GL_Master!$A$1:$D$80,2,FALSE)</f>
        <v>PL</v>
      </c>
      <c r="R6603" s="39" t="str">
        <f>VLOOKUP(D6603,GL_Master!$A$1:$D$80,3,FALSE)</f>
        <v>COGS</v>
      </c>
      <c r="S6603" s="39" t="str">
        <f>VLOOKUP(D6603,GL_Master!$A$1:$D$80,4,FALSE)</f>
        <v>Civil, Installation, Commissioning and Other miscellaneous expenses</v>
      </c>
    </row>
    <row r="6604" spans="1:19" x14ac:dyDescent="0.25">
      <c r="A6604" s="39" t="s">
        <v>262</v>
      </c>
      <c r="B6604" s="39" t="s">
        <v>43</v>
      </c>
      <c r="C6604" s="7">
        <v>44256</v>
      </c>
      <c r="D6604" s="39" t="s">
        <v>89</v>
      </c>
      <c r="E6604" s="39">
        <v>4871</v>
      </c>
      <c r="F6604" s="82">
        <f t="shared" si="309"/>
        <v>4.8710000000000004</v>
      </c>
      <c r="G6604" s="39">
        <f>VLOOKUP(N6604,Currecny_M!$A$1:$P$10,2,FALSE)</f>
        <v>2.35</v>
      </c>
      <c r="H6604" s="39">
        <f>MATCH(C6604,Currecny_M!$A$1:$P$1,0)</f>
        <v>13</v>
      </c>
      <c r="I6604" s="39">
        <f>VLOOKUP(N6604,Currecny_M!$A$1:$P$10,MATCH(Database!C6604,Currecny_M!$A$1:$P$1,0),FALSE)</f>
        <v>2.6</v>
      </c>
      <c r="J6604" s="82">
        <f t="shared" si="310"/>
        <v>12.664600000000002</v>
      </c>
      <c r="K6604" s="39">
        <f>VLOOKUP('Cover page'!$B$6,Currecny_M!$A$1:$P$10,MATCH(Database!C6604,Currecny_M!$A$1:$P$1,0),FALSE)</f>
        <v>1</v>
      </c>
      <c r="L6604" s="82">
        <f t="shared" si="311"/>
        <v>12.664600000000002</v>
      </c>
      <c r="M6604" s="82">
        <f>((E6604/$F$1)*VLOOKUP(N6604,Currecny_M!$A$1:$P$10,MATCH(Database!C6604,Currecny_M!$A$1:$P$1,0),FALSE))/VLOOKUP('Cover page'!$B$6,Currecny_M!$A$1:$P$10,MATCH(Database!C6604,Currecny_M!$A$1:$P$1,0),FALSE)</f>
        <v>12.664600000000002</v>
      </c>
      <c r="N6604" s="6" t="str">
        <f>VLOOKUP(B6604,Master!$A$2:$C$11,3,FALSE)</f>
        <v>Thai</v>
      </c>
      <c r="O6604" s="6" t="str">
        <f>VLOOKUP(B6604,Master!$A$2:$C$11,2,FALSE)</f>
        <v>Asia</v>
      </c>
      <c r="Q6604" s="39" t="str">
        <f>VLOOKUP(D6604,GL_Master!$A$1:$D$80,2,FALSE)</f>
        <v>PL</v>
      </c>
      <c r="R6604" s="39" t="str">
        <f>VLOOKUP(D6604,GL_Master!$A$1:$D$80,3,FALSE)</f>
        <v>COGS</v>
      </c>
      <c r="S6604" s="39" t="str">
        <f>VLOOKUP(D6604,GL_Master!$A$1:$D$80,4,FALSE)</f>
        <v>project Expenses</v>
      </c>
    </row>
    <row r="6605" spans="1:19" x14ac:dyDescent="0.25">
      <c r="A6605" s="39" t="s">
        <v>262</v>
      </c>
      <c r="B6605" s="39" t="s">
        <v>43</v>
      </c>
      <c r="C6605" s="7">
        <v>44256</v>
      </c>
      <c r="D6605" s="39" t="s">
        <v>90</v>
      </c>
      <c r="E6605" s="39">
        <v>1547</v>
      </c>
      <c r="F6605" s="82">
        <f t="shared" si="309"/>
        <v>1.5469999999999999</v>
      </c>
      <c r="G6605" s="39">
        <f>VLOOKUP(N6605,Currecny_M!$A$1:$P$10,2,FALSE)</f>
        <v>2.35</v>
      </c>
      <c r="H6605" s="39">
        <f>MATCH(C6605,Currecny_M!$A$1:$P$1,0)</f>
        <v>13</v>
      </c>
      <c r="I6605" s="39">
        <f>VLOOKUP(N6605,Currecny_M!$A$1:$P$10,MATCH(Database!C6605,Currecny_M!$A$1:$P$1,0),FALSE)</f>
        <v>2.6</v>
      </c>
      <c r="J6605" s="82">
        <f t="shared" si="310"/>
        <v>4.0221999999999998</v>
      </c>
      <c r="K6605" s="39">
        <f>VLOOKUP('Cover page'!$B$6,Currecny_M!$A$1:$P$10,MATCH(Database!C6605,Currecny_M!$A$1:$P$1,0),FALSE)</f>
        <v>1</v>
      </c>
      <c r="L6605" s="82">
        <f t="shared" si="311"/>
        <v>4.0221999999999998</v>
      </c>
      <c r="M6605" s="82">
        <f>((E6605/$F$1)*VLOOKUP(N6605,Currecny_M!$A$1:$P$10,MATCH(Database!C6605,Currecny_M!$A$1:$P$1,0),FALSE))/VLOOKUP('Cover page'!$B$6,Currecny_M!$A$1:$P$10,MATCH(Database!C6605,Currecny_M!$A$1:$P$1,0),FALSE)</f>
        <v>4.0221999999999998</v>
      </c>
      <c r="N6605" s="6" t="str">
        <f>VLOOKUP(B6605,Master!$A$2:$C$11,3,FALSE)</f>
        <v>Thai</v>
      </c>
      <c r="O6605" s="6" t="str">
        <f>VLOOKUP(B6605,Master!$A$2:$C$11,2,FALSE)</f>
        <v>Asia</v>
      </c>
      <c r="Q6605" s="39" t="str">
        <f>VLOOKUP(D6605,GL_Master!$A$1:$D$80,2,FALSE)</f>
        <v>PL</v>
      </c>
      <c r="R6605" s="39" t="str">
        <f>VLOOKUP(D6605,GL_Master!$A$1:$D$80,3,FALSE)</f>
        <v>Office utility</v>
      </c>
      <c r="S6605" s="39" t="str">
        <f>VLOOKUP(D6605,GL_Master!$A$1:$D$80,4,FALSE)</f>
        <v>Electricity Expenses</v>
      </c>
    </row>
    <row r="6606" spans="1:19" x14ac:dyDescent="0.25">
      <c r="A6606" s="39" t="s">
        <v>262</v>
      </c>
      <c r="B6606" s="39" t="s">
        <v>43</v>
      </c>
      <c r="C6606" s="7">
        <v>44256</v>
      </c>
      <c r="D6606" s="39" t="s">
        <v>91</v>
      </c>
      <c r="E6606" s="39">
        <v>3217</v>
      </c>
      <c r="F6606" s="82">
        <f t="shared" si="309"/>
        <v>3.2170000000000001</v>
      </c>
      <c r="G6606" s="39">
        <f>VLOOKUP(N6606,Currecny_M!$A$1:$P$10,2,FALSE)</f>
        <v>2.35</v>
      </c>
      <c r="H6606" s="39">
        <f>MATCH(C6606,Currecny_M!$A$1:$P$1,0)</f>
        <v>13</v>
      </c>
      <c r="I6606" s="39">
        <f>VLOOKUP(N6606,Currecny_M!$A$1:$P$10,MATCH(Database!C6606,Currecny_M!$A$1:$P$1,0),FALSE)</f>
        <v>2.6</v>
      </c>
      <c r="J6606" s="82">
        <f t="shared" si="310"/>
        <v>8.3642000000000003</v>
      </c>
      <c r="K6606" s="39">
        <f>VLOOKUP('Cover page'!$B$6,Currecny_M!$A$1:$P$10,MATCH(Database!C6606,Currecny_M!$A$1:$P$1,0),FALSE)</f>
        <v>1</v>
      </c>
      <c r="L6606" s="82">
        <f t="shared" si="311"/>
        <v>8.3642000000000003</v>
      </c>
      <c r="M6606" s="82">
        <f>((E6606/$F$1)*VLOOKUP(N6606,Currecny_M!$A$1:$P$10,MATCH(Database!C6606,Currecny_M!$A$1:$P$1,0),FALSE))/VLOOKUP('Cover page'!$B$6,Currecny_M!$A$1:$P$10,MATCH(Database!C6606,Currecny_M!$A$1:$P$1,0),FALSE)</f>
        <v>8.3642000000000003</v>
      </c>
      <c r="N6606" s="6" t="str">
        <f>VLOOKUP(B6606,Master!$A$2:$C$11,3,FALSE)</f>
        <v>Thai</v>
      </c>
      <c r="O6606" s="6" t="str">
        <f>VLOOKUP(B6606,Master!$A$2:$C$11,2,FALSE)</f>
        <v>Asia</v>
      </c>
      <c r="Q6606" s="39" t="str">
        <f>VLOOKUP(D6606,GL_Master!$A$1:$D$80,2,FALSE)</f>
        <v>PL</v>
      </c>
      <c r="R6606" s="39" t="str">
        <f>VLOOKUP(D6606,GL_Master!$A$1:$D$80,3,FALSE)</f>
        <v>Misc. expenses</v>
      </c>
      <c r="S6606" s="39" t="str">
        <f>VLOOKUP(D6606,GL_Master!$A$1:$D$80,4,FALSE)</f>
        <v>Repair &amp; Maintenance</v>
      </c>
    </row>
    <row r="6607" spans="1:19" x14ac:dyDescent="0.25">
      <c r="A6607" s="39" t="s">
        <v>262</v>
      </c>
      <c r="B6607" s="39" t="s">
        <v>43</v>
      </c>
      <c r="C6607" s="7">
        <v>44256</v>
      </c>
      <c r="D6607" s="39" t="s">
        <v>92</v>
      </c>
      <c r="E6607" s="39">
        <v>2344</v>
      </c>
      <c r="F6607" s="82">
        <f t="shared" si="309"/>
        <v>2.3439999999999999</v>
      </c>
      <c r="G6607" s="39">
        <f>VLOOKUP(N6607,Currecny_M!$A$1:$P$10,2,FALSE)</f>
        <v>2.35</v>
      </c>
      <c r="H6607" s="39">
        <f>MATCH(C6607,Currecny_M!$A$1:$P$1,0)</f>
        <v>13</v>
      </c>
      <c r="I6607" s="39">
        <f>VLOOKUP(N6607,Currecny_M!$A$1:$P$10,MATCH(Database!C6607,Currecny_M!$A$1:$P$1,0),FALSE)</f>
        <v>2.6</v>
      </c>
      <c r="J6607" s="82">
        <f t="shared" si="310"/>
        <v>6.0944000000000003</v>
      </c>
      <c r="K6607" s="39">
        <f>VLOOKUP('Cover page'!$B$6,Currecny_M!$A$1:$P$10,MATCH(Database!C6607,Currecny_M!$A$1:$P$1,0),FALSE)</f>
        <v>1</v>
      </c>
      <c r="L6607" s="82">
        <f t="shared" si="311"/>
        <v>6.0944000000000003</v>
      </c>
      <c r="M6607" s="82">
        <f>((E6607/$F$1)*VLOOKUP(N6607,Currecny_M!$A$1:$P$10,MATCH(Database!C6607,Currecny_M!$A$1:$P$1,0),FALSE))/VLOOKUP('Cover page'!$B$6,Currecny_M!$A$1:$P$10,MATCH(Database!C6607,Currecny_M!$A$1:$P$1,0),FALSE)</f>
        <v>6.0944000000000003</v>
      </c>
      <c r="N6607" s="6" t="str">
        <f>VLOOKUP(B6607,Master!$A$2:$C$11,3,FALSE)</f>
        <v>Thai</v>
      </c>
      <c r="O6607" s="6" t="str">
        <f>VLOOKUP(B6607,Master!$A$2:$C$11,2,FALSE)</f>
        <v>Asia</v>
      </c>
      <c r="Q6607" s="39" t="str">
        <f>VLOOKUP(D6607,GL_Master!$A$1:$D$80,2,FALSE)</f>
        <v>PL</v>
      </c>
      <c r="R6607" s="39" t="str">
        <f>VLOOKUP(D6607,GL_Master!$A$1:$D$80,3,FALSE)</f>
        <v>Misc. expenses</v>
      </c>
      <c r="S6607" s="39" t="str">
        <f>VLOOKUP(D6607,GL_Master!$A$1:$D$80,4,FALSE)</f>
        <v>Repair &amp; Maintenance</v>
      </c>
    </row>
    <row r="6608" spans="1:19" x14ac:dyDescent="0.25">
      <c r="A6608" s="39" t="s">
        <v>262</v>
      </c>
      <c r="B6608" s="39" t="s">
        <v>43</v>
      </c>
      <c r="C6608" s="7">
        <v>44256</v>
      </c>
      <c r="D6608" s="39" t="s">
        <v>93</v>
      </c>
      <c r="E6608" s="39">
        <v>27345</v>
      </c>
      <c r="F6608" s="82">
        <f t="shared" si="309"/>
        <v>27.344999999999999</v>
      </c>
      <c r="G6608" s="39">
        <f>VLOOKUP(N6608,Currecny_M!$A$1:$P$10,2,FALSE)</f>
        <v>2.35</v>
      </c>
      <c r="H6608" s="39">
        <f>MATCH(C6608,Currecny_M!$A$1:$P$1,0)</f>
        <v>13</v>
      </c>
      <c r="I6608" s="39">
        <f>VLOOKUP(N6608,Currecny_M!$A$1:$P$10,MATCH(Database!C6608,Currecny_M!$A$1:$P$1,0),FALSE)</f>
        <v>2.6</v>
      </c>
      <c r="J6608" s="82">
        <f t="shared" si="310"/>
        <v>71.096999999999994</v>
      </c>
      <c r="K6608" s="39">
        <f>VLOOKUP('Cover page'!$B$6,Currecny_M!$A$1:$P$10,MATCH(Database!C6608,Currecny_M!$A$1:$P$1,0),FALSE)</f>
        <v>1</v>
      </c>
      <c r="L6608" s="82">
        <f t="shared" si="311"/>
        <v>71.096999999999994</v>
      </c>
      <c r="M6608" s="82">
        <f>((E6608/$F$1)*VLOOKUP(N6608,Currecny_M!$A$1:$P$10,MATCH(Database!C6608,Currecny_M!$A$1:$P$1,0),FALSE))/VLOOKUP('Cover page'!$B$6,Currecny_M!$A$1:$P$10,MATCH(Database!C6608,Currecny_M!$A$1:$P$1,0),FALSE)</f>
        <v>71.096999999999994</v>
      </c>
      <c r="N6608" s="6" t="str">
        <f>VLOOKUP(B6608,Master!$A$2:$C$11,3,FALSE)</f>
        <v>Thai</v>
      </c>
      <c r="O6608" s="6" t="str">
        <f>VLOOKUP(B6608,Master!$A$2:$C$11,2,FALSE)</f>
        <v>Asia</v>
      </c>
      <c r="Q6608" s="39" t="str">
        <f>VLOOKUP(D6608,GL_Master!$A$1:$D$80,2,FALSE)</f>
        <v>PL</v>
      </c>
      <c r="R6608" s="39" t="str">
        <f>VLOOKUP(D6608,GL_Master!$A$1:$D$80,3,FALSE)</f>
        <v>Salary wages &amp; benefits</v>
      </c>
      <c r="S6608" s="39" t="str">
        <f>VLOOKUP(D6608,GL_Master!$A$1:$D$80,4,FALSE)</f>
        <v>Employee benefits expense</v>
      </c>
    </row>
    <row r="6609" spans="1:19" x14ac:dyDescent="0.25">
      <c r="A6609" s="39" t="s">
        <v>262</v>
      </c>
      <c r="B6609" s="39" t="s">
        <v>43</v>
      </c>
      <c r="C6609" s="7">
        <v>44256</v>
      </c>
      <c r="D6609" s="39" t="s">
        <v>33</v>
      </c>
      <c r="E6609" s="39">
        <v>812</v>
      </c>
      <c r="F6609" s="82">
        <f t="shared" si="309"/>
        <v>0.81200000000000006</v>
      </c>
      <c r="G6609" s="39">
        <f>VLOOKUP(N6609,Currecny_M!$A$1:$P$10,2,FALSE)</f>
        <v>2.35</v>
      </c>
      <c r="H6609" s="39">
        <f>MATCH(C6609,Currecny_M!$A$1:$P$1,0)</f>
        <v>13</v>
      </c>
      <c r="I6609" s="39">
        <f>VLOOKUP(N6609,Currecny_M!$A$1:$P$10,MATCH(Database!C6609,Currecny_M!$A$1:$P$1,0),FALSE)</f>
        <v>2.6</v>
      </c>
      <c r="J6609" s="82">
        <f t="shared" si="310"/>
        <v>2.1112000000000002</v>
      </c>
      <c r="K6609" s="39">
        <f>VLOOKUP('Cover page'!$B$6,Currecny_M!$A$1:$P$10,MATCH(Database!C6609,Currecny_M!$A$1:$P$1,0),FALSE)</f>
        <v>1</v>
      </c>
      <c r="L6609" s="82">
        <f t="shared" si="311"/>
        <v>2.1112000000000002</v>
      </c>
      <c r="M6609" s="82">
        <f>((E6609/$F$1)*VLOOKUP(N6609,Currecny_M!$A$1:$P$10,MATCH(Database!C6609,Currecny_M!$A$1:$P$1,0),FALSE))/VLOOKUP('Cover page'!$B$6,Currecny_M!$A$1:$P$10,MATCH(Database!C6609,Currecny_M!$A$1:$P$1,0),FALSE)</f>
        <v>2.1112000000000002</v>
      </c>
      <c r="N6609" s="6" t="str">
        <f>VLOOKUP(B6609,Master!$A$2:$C$11,3,FALSE)</f>
        <v>Thai</v>
      </c>
      <c r="O6609" s="6" t="str">
        <f>VLOOKUP(B6609,Master!$A$2:$C$11,2,FALSE)</f>
        <v>Asia</v>
      </c>
      <c r="Q6609" s="39" t="str">
        <f>VLOOKUP(D6609,GL_Master!$A$1:$D$80,2,FALSE)</f>
        <v>PL</v>
      </c>
      <c r="R6609" s="39" t="str">
        <f>VLOOKUP(D6609,GL_Master!$A$1:$D$80,3,FALSE)</f>
        <v>Staff welfare expenses</v>
      </c>
      <c r="S6609" s="39" t="str">
        <f>VLOOKUP(D6609,GL_Master!$A$1:$D$80,4,FALSE)</f>
        <v>Other staff welfare</v>
      </c>
    </row>
    <row r="6610" spans="1:19" x14ac:dyDescent="0.25">
      <c r="A6610" s="39" t="s">
        <v>262</v>
      </c>
      <c r="B6610" s="39" t="s">
        <v>43</v>
      </c>
      <c r="C6610" s="7">
        <v>44256</v>
      </c>
      <c r="D6610" s="39" t="s">
        <v>94</v>
      </c>
      <c r="E6610" s="39">
        <v>4734</v>
      </c>
      <c r="F6610" s="82">
        <f t="shared" si="309"/>
        <v>4.734</v>
      </c>
      <c r="G6610" s="39">
        <f>VLOOKUP(N6610,Currecny_M!$A$1:$P$10,2,FALSE)</f>
        <v>2.35</v>
      </c>
      <c r="H6610" s="39">
        <f>MATCH(C6610,Currecny_M!$A$1:$P$1,0)</f>
        <v>13</v>
      </c>
      <c r="I6610" s="39">
        <f>VLOOKUP(N6610,Currecny_M!$A$1:$P$10,MATCH(Database!C6610,Currecny_M!$A$1:$P$1,0),FALSE)</f>
        <v>2.6</v>
      </c>
      <c r="J6610" s="82">
        <f t="shared" si="310"/>
        <v>12.308400000000001</v>
      </c>
      <c r="K6610" s="39">
        <f>VLOOKUP('Cover page'!$B$6,Currecny_M!$A$1:$P$10,MATCH(Database!C6610,Currecny_M!$A$1:$P$1,0),FALSE)</f>
        <v>1</v>
      </c>
      <c r="L6610" s="82">
        <f t="shared" si="311"/>
        <v>12.308400000000001</v>
      </c>
      <c r="M6610" s="82">
        <f>((E6610/$F$1)*VLOOKUP(N6610,Currecny_M!$A$1:$P$10,MATCH(Database!C6610,Currecny_M!$A$1:$P$1,0),FALSE))/VLOOKUP('Cover page'!$B$6,Currecny_M!$A$1:$P$10,MATCH(Database!C6610,Currecny_M!$A$1:$P$1,0),FALSE)</f>
        <v>12.308400000000001</v>
      </c>
      <c r="N6610" s="6" t="str">
        <f>VLOOKUP(B6610,Master!$A$2:$C$11,3,FALSE)</f>
        <v>Thai</v>
      </c>
      <c r="O6610" s="6" t="str">
        <f>VLOOKUP(B6610,Master!$A$2:$C$11,2,FALSE)</f>
        <v>Asia</v>
      </c>
      <c r="Q6610" s="39" t="str">
        <f>VLOOKUP(D6610,GL_Master!$A$1:$D$80,2,FALSE)</f>
        <v>PL</v>
      </c>
      <c r="R6610" s="39" t="str">
        <f>VLOOKUP(D6610,GL_Master!$A$1:$D$80,3,FALSE)</f>
        <v xml:space="preserve">Gratuity expenses </v>
      </c>
      <c r="S6610" s="39" t="str">
        <f>VLOOKUP(D6610,GL_Master!$A$1:$D$80,4,FALSE)</f>
        <v>Gratuity</v>
      </c>
    </row>
    <row r="6611" spans="1:19" x14ac:dyDescent="0.25">
      <c r="A6611" s="39" t="s">
        <v>262</v>
      </c>
      <c r="B6611" s="39" t="s">
        <v>43</v>
      </c>
      <c r="C6611" s="7">
        <v>44256</v>
      </c>
      <c r="D6611" s="39" t="s">
        <v>95</v>
      </c>
      <c r="E6611" s="39">
        <v>1654</v>
      </c>
      <c r="F6611" s="82">
        <f t="shared" si="309"/>
        <v>1.6539999999999999</v>
      </c>
      <c r="G6611" s="39">
        <f>VLOOKUP(N6611,Currecny_M!$A$1:$P$10,2,FALSE)</f>
        <v>2.35</v>
      </c>
      <c r="H6611" s="39">
        <f>MATCH(C6611,Currecny_M!$A$1:$P$1,0)</f>
        <v>13</v>
      </c>
      <c r="I6611" s="39">
        <f>VLOOKUP(N6611,Currecny_M!$A$1:$P$10,MATCH(Database!C6611,Currecny_M!$A$1:$P$1,0),FALSE)</f>
        <v>2.6</v>
      </c>
      <c r="J6611" s="82">
        <f t="shared" si="310"/>
        <v>4.3003999999999998</v>
      </c>
      <c r="K6611" s="39">
        <f>VLOOKUP('Cover page'!$B$6,Currecny_M!$A$1:$P$10,MATCH(Database!C6611,Currecny_M!$A$1:$P$1,0),FALSE)</f>
        <v>1</v>
      </c>
      <c r="L6611" s="82">
        <f t="shared" si="311"/>
        <v>4.3003999999999998</v>
      </c>
      <c r="M6611" s="82">
        <f>((E6611/$F$1)*VLOOKUP(N6611,Currecny_M!$A$1:$P$10,MATCH(Database!C6611,Currecny_M!$A$1:$P$1,0),FALSE))/VLOOKUP('Cover page'!$B$6,Currecny_M!$A$1:$P$10,MATCH(Database!C6611,Currecny_M!$A$1:$P$1,0),FALSE)</f>
        <v>4.3003999999999998</v>
      </c>
      <c r="N6611" s="6" t="str">
        <f>VLOOKUP(B6611,Master!$A$2:$C$11,3,FALSE)</f>
        <v>Thai</v>
      </c>
      <c r="O6611" s="6" t="str">
        <f>VLOOKUP(B6611,Master!$A$2:$C$11,2,FALSE)</f>
        <v>Asia</v>
      </c>
      <c r="Q6611" s="39" t="str">
        <f>VLOOKUP(D6611,GL_Master!$A$1:$D$80,2,FALSE)</f>
        <v>PL</v>
      </c>
      <c r="R6611" s="39" t="str">
        <f>VLOOKUP(D6611,GL_Master!$A$1:$D$80,3,FALSE)</f>
        <v>Salary wages &amp; benefits</v>
      </c>
      <c r="S6611" s="39" t="str">
        <f>VLOOKUP(D6611,GL_Master!$A$1:$D$80,4,FALSE)</f>
        <v>Employee benefits expense</v>
      </c>
    </row>
    <row r="6612" spans="1:19" x14ac:dyDescent="0.25">
      <c r="A6612" s="39" t="s">
        <v>262</v>
      </c>
      <c r="B6612" s="39" t="s">
        <v>43</v>
      </c>
      <c r="C6612" s="7">
        <v>44256</v>
      </c>
      <c r="D6612" s="39" t="s">
        <v>96</v>
      </c>
      <c r="E6612" s="39">
        <v>14614</v>
      </c>
      <c r="F6612" s="82">
        <f t="shared" si="309"/>
        <v>14.614000000000001</v>
      </c>
      <c r="G6612" s="39">
        <f>VLOOKUP(N6612,Currecny_M!$A$1:$P$10,2,FALSE)</f>
        <v>2.35</v>
      </c>
      <c r="H6612" s="39">
        <f>MATCH(C6612,Currecny_M!$A$1:$P$1,0)</f>
        <v>13</v>
      </c>
      <c r="I6612" s="39">
        <f>VLOOKUP(N6612,Currecny_M!$A$1:$P$10,MATCH(Database!C6612,Currecny_M!$A$1:$P$1,0),FALSE)</f>
        <v>2.6</v>
      </c>
      <c r="J6612" s="82">
        <f t="shared" si="310"/>
        <v>37.996400000000001</v>
      </c>
      <c r="K6612" s="39">
        <f>VLOOKUP('Cover page'!$B$6,Currecny_M!$A$1:$P$10,MATCH(Database!C6612,Currecny_M!$A$1:$P$1,0),FALSE)</f>
        <v>1</v>
      </c>
      <c r="L6612" s="82">
        <f t="shared" si="311"/>
        <v>37.996400000000001</v>
      </c>
      <c r="M6612" s="82">
        <f>((E6612/$F$1)*VLOOKUP(N6612,Currecny_M!$A$1:$P$10,MATCH(Database!C6612,Currecny_M!$A$1:$P$1,0),FALSE))/VLOOKUP('Cover page'!$B$6,Currecny_M!$A$1:$P$10,MATCH(Database!C6612,Currecny_M!$A$1:$P$1,0),FALSE)</f>
        <v>37.996400000000001</v>
      </c>
      <c r="N6612" s="6" t="str">
        <f>VLOOKUP(B6612,Master!$A$2:$C$11,3,FALSE)</f>
        <v>Thai</v>
      </c>
      <c r="O6612" s="6" t="str">
        <f>VLOOKUP(B6612,Master!$A$2:$C$11,2,FALSE)</f>
        <v>Asia</v>
      </c>
      <c r="Q6612" s="39" t="str">
        <f>VLOOKUP(D6612,GL_Master!$A$1:$D$80,2,FALSE)</f>
        <v>PL</v>
      </c>
      <c r="R6612" s="39" t="str">
        <f>VLOOKUP(D6612,GL_Master!$A$1:$D$80,3,FALSE)</f>
        <v>Salary wages &amp; benefits</v>
      </c>
      <c r="S6612" s="39" t="str">
        <f>VLOOKUP(D6612,GL_Master!$A$1:$D$80,4,FALSE)</f>
        <v>Employee benefits expense</v>
      </c>
    </row>
    <row r="6613" spans="1:19" x14ac:dyDescent="0.25">
      <c r="A6613" s="39" t="s">
        <v>262</v>
      </c>
      <c r="B6613" s="39" t="s">
        <v>43</v>
      </c>
      <c r="C6613" s="7">
        <v>44256</v>
      </c>
      <c r="D6613" s="39" t="s">
        <v>97</v>
      </c>
      <c r="E6613" s="39">
        <v>797</v>
      </c>
      <c r="F6613" s="82">
        <f t="shared" si="309"/>
        <v>0.79700000000000004</v>
      </c>
      <c r="G6613" s="39">
        <f>VLOOKUP(N6613,Currecny_M!$A$1:$P$10,2,FALSE)</f>
        <v>2.35</v>
      </c>
      <c r="H6613" s="39">
        <f>MATCH(C6613,Currecny_M!$A$1:$P$1,0)</f>
        <v>13</v>
      </c>
      <c r="I6613" s="39">
        <f>VLOOKUP(N6613,Currecny_M!$A$1:$P$10,MATCH(Database!C6613,Currecny_M!$A$1:$P$1,0),FALSE)</f>
        <v>2.6</v>
      </c>
      <c r="J6613" s="82">
        <f t="shared" si="310"/>
        <v>2.0722</v>
      </c>
      <c r="K6613" s="39">
        <f>VLOOKUP('Cover page'!$B$6,Currecny_M!$A$1:$P$10,MATCH(Database!C6613,Currecny_M!$A$1:$P$1,0),FALSE)</f>
        <v>1</v>
      </c>
      <c r="L6613" s="82">
        <f t="shared" si="311"/>
        <v>2.0722</v>
      </c>
      <c r="M6613" s="82">
        <f>((E6613/$F$1)*VLOOKUP(N6613,Currecny_M!$A$1:$P$10,MATCH(Database!C6613,Currecny_M!$A$1:$P$1,0),FALSE))/VLOOKUP('Cover page'!$B$6,Currecny_M!$A$1:$P$10,MATCH(Database!C6613,Currecny_M!$A$1:$P$1,0),FALSE)</f>
        <v>2.0722</v>
      </c>
      <c r="N6613" s="6" t="str">
        <f>VLOOKUP(B6613,Master!$A$2:$C$11,3,FALSE)</f>
        <v>Thai</v>
      </c>
      <c r="O6613" s="6" t="str">
        <f>VLOOKUP(B6613,Master!$A$2:$C$11,2,FALSE)</f>
        <v>Asia</v>
      </c>
      <c r="Q6613" s="39" t="str">
        <f>VLOOKUP(D6613,GL_Master!$A$1:$D$80,2,FALSE)</f>
        <v>PL</v>
      </c>
      <c r="R6613" s="39" t="str">
        <f>VLOOKUP(D6613,GL_Master!$A$1:$D$80,3,FALSE)</f>
        <v>Salary wages &amp; benefits</v>
      </c>
      <c r="S6613" s="39" t="str">
        <f>VLOOKUP(D6613,GL_Master!$A$1:$D$80,4,FALSE)</f>
        <v>Employee benefits expense</v>
      </c>
    </row>
    <row r="6614" spans="1:19" x14ac:dyDescent="0.25">
      <c r="A6614" s="39" t="s">
        <v>262</v>
      </c>
      <c r="B6614" s="39" t="s">
        <v>43</v>
      </c>
      <c r="C6614" s="7">
        <v>44256</v>
      </c>
      <c r="D6614" s="39" t="s">
        <v>98</v>
      </c>
      <c r="E6614" s="39">
        <v>1593</v>
      </c>
      <c r="F6614" s="82">
        <f t="shared" si="309"/>
        <v>1.593</v>
      </c>
      <c r="G6614" s="39">
        <f>VLOOKUP(N6614,Currecny_M!$A$1:$P$10,2,FALSE)</f>
        <v>2.35</v>
      </c>
      <c r="H6614" s="39">
        <f>MATCH(C6614,Currecny_M!$A$1:$P$1,0)</f>
        <v>13</v>
      </c>
      <c r="I6614" s="39">
        <f>VLOOKUP(N6614,Currecny_M!$A$1:$P$10,MATCH(Database!C6614,Currecny_M!$A$1:$P$1,0),FALSE)</f>
        <v>2.6</v>
      </c>
      <c r="J6614" s="82">
        <f t="shared" si="310"/>
        <v>4.1417999999999999</v>
      </c>
      <c r="K6614" s="39">
        <f>VLOOKUP('Cover page'!$B$6,Currecny_M!$A$1:$P$10,MATCH(Database!C6614,Currecny_M!$A$1:$P$1,0),FALSE)</f>
        <v>1</v>
      </c>
      <c r="L6614" s="82">
        <f t="shared" si="311"/>
        <v>4.1417999999999999</v>
      </c>
      <c r="M6614" s="82">
        <f>((E6614/$F$1)*VLOOKUP(N6614,Currecny_M!$A$1:$P$10,MATCH(Database!C6614,Currecny_M!$A$1:$P$1,0),FALSE))/VLOOKUP('Cover page'!$B$6,Currecny_M!$A$1:$P$10,MATCH(Database!C6614,Currecny_M!$A$1:$P$1,0),FALSE)</f>
        <v>4.1417999999999999</v>
      </c>
      <c r="N6614" s="6" t="str">
        <f>VLOOKUP(B6614,Master!$A$2:$C$11,3,FALSE)</f>
        <v>Thai</v>
      </c>
      <c r="O6614" s="6" t="str">
        <f>VLOOKUP(B6614,Master!$A$2:$C$11,2,FALSE)</f>
        <v>Asia</v>
      </c>
      <c r="Q6614" s="39" t="str">
        <f>VLOOKUP(D6614,GL_Master!$A$1:$D$80,2,FALSE)</f>
        <v>PL</v>
      </c>
      <c r="R6614" s="39" t="str">
        <f>VLOOKUP(D6614,GL_Master!$A$1:$D$80,3,FALSE)</f>
        <v>Salary wages &amp; benefits</v>
      </c>
      <c r="S6614" s="39" t="str">
        <f>VLOOKUP(D6614,GL_Master!$A$1:$D$80,4,FALSE)</f>
        <v>Employee benefits expense</v>
      </c>
    </row>
    <row r="6615" spans="1:19" x14ac:dyDescent="0.25">
      <c r="A6615" s="39" t="s">
        <v>262</v>
      </c>
      <c r="B6615" s="39" t="s">
        <v>43</v>
      </c>
      <c r="C6615" s="7">
        <v>44256</v>
      </c>
      <c r="D6615" s="39" t="s">
        <v>99</v>
      </c>
      <c r="E6615" s="39">
        <v>789</v>
      </c>
      <c r="F6615" s="82">
        <f t="shared" si="309"/>
        <v>0.78900000000000003</v>
      </c>
      <c r="G6615" s="39">
        <f>VLOOKUP(N6615,Currecny_M!$A$1:$P$10,2,FALSE)</f>
        <v>2.35</v>
      </c>
      <c r="H6615" s="39">
        <f>MATCH(C6615,Currecny_M!$A$1:$P$1,0)</f>
        <v>13</v>
      </c>
      <c r="I6615" s="39">
        <f>VLOOKUP(N6615,Currecny_M!$A$1:$P$10,MATCH(Database!C6615,Currecny_M!$A$1:$P$1,0),FALSE)</f>
        <v>2.6</v>
      </c>
      <c r="J6615" s="82">
        <f t="shared" si="310"/>
        <v>2.0514000000000001</v>
      </c>
      <c r="K6615" s="39">
        <f>VLOOKUP('Cover page'!$B$6,Currecny_M!$A$1:$P$10,MATCH(Database!C6615,Currecny_M!$A$1:$P$1,0),FALSE)</f>
        <v>1</v>
      </c>
      <c r="L6615" s="82">
        <f t="shared" si="311"/>
        <v>2.0514000000000001</v>
      </c>
      <c r="M6615" s="82">
        <f>((E6615/$F$1)*VLOOKUP(N6615,Currecny_M!$A$1:$P$10,MATCH(Database!C6615,Currecny_M!$A$1:$P$1,0),FALSE))/VLOOKUP('Cover page'!$B$6,Currecny_M!$A$1:$P$10,MATCH(Database!C6615,Currecny_M!$A$1:$P$1,0),FALSE)</f>
        <v>2.0514000000000001</v>
      </c>
      <c r="N6615" s="6" t="str">
        <f>VLOOKUP(B6615,Master!$A$2:$C$11,3,FALSE)</f>
        <v>Thai</v>
      </c>
      <c r="O6615" s="6" t="str">
        <f>VLOOKUP(B6615,Master!$A$2:$C$11,2,FALSE)</f>
        <v>Asia</v>
      </c>
      <c r="Q6615" s="39" t="str">
        <f>VLOOKUP(D6615,GL_Master!$A$1:$D$80,2,FALSE)</f>
        <v>PL</v>
      </c>
      <c r="R6615" s="39" t="str">
        <f>VLOOKUP(D6615,GL_Master!$A$1:$D$80,3,FALSE)</f>
        <v>Salary wages &amp; benefits</v>
      </c>
      <c r="S6615" s="39" t="str">
        <f>VLOOKUP(D6615,GL_Master!$A$1:$D$80,4,FALSE)</f>
        <v>Employee benefits expense</v>
      </c>
    </row>
    <row r="6616" spans="1:19" x14ac:dyDescent="0.25">
      <c r="A6616" s="39" t="s">
        <v>262</v>
      </c>
      <c r="B6616" s="39" t="s">
        <v>43</v>
      </c>
      <c r="C6616" s="7">
        <v>44256</v>
      </c>
      <c r="D6616" s="39" t="s">
        <v>100</v>
      </c>
      <c r="E6616" s="39">
        <v>5576</v>
      </c>
      <c r="F6616" s="82">
        <f t="shared" si="309"/>
        <v>5.5759999999999996</v>
      </c>
      <c r="G6616" s="39">
        <f>VLOOKUP(N6616,Currecny_M!$A$1:$P$10,2,FALSE)</f>
        <v>2.35</v>
      </c>
      <c r="H6616" s="39">
        <f>MATCH(C6616,Currecny_M!$A$1:$P$1,0)</f>
        <v>13</v>
      </c>
      <c r="I6616" s="39">
        <f>VLOOKUP(N6616,Currecny_M!$A$1:$P$10,MATCH(Database!C6616,Currecny_M!$A$1:$P$1,0),FALSE)</f>
        <v>2.6</v>
      </c>
      <c r="J6616" s="82">
        <f t="shared" si="310"/>
        <v>14.4976</v>
      </c>
      <c r="K6616" s="39">
        <f>VLOOKUP('Cover page'!$B$6,Currecny_M!$A$1:$P$10,MATCH(Database!C6616,Currecny_M!$A$1:$P$1,0),FALSE)</f>
        <v>1</v>
      </c>
      <c r="L6616" s="82">
        <f t="shared" si="311"/>
        <v>14.4976</v>
      </c>
      <c r="M6616" s="82">
        <f>((E6616/$F$1)*VLOOKUP(N6616,Currecny_M!$A$1:$P$10,MATCH(Database!C6616,Currecny_M!$A$1:$P$1,0),FALSE))/VLOOKUP('Cover page'!$B$6,Currecny_M!$A$1:$P$10,MATCH(Database!C6616,Currecny_M!$A$1:$P$1,0),FALSE)</f>
        <v>14.4976</v>
      </c>
      <c r="N6616" s="6" t="str">
        <f>VLOOKUP(B6616,Master!$A$2:$C$11,3,FALSE)</f>
        <v>Thai</v>
      </c>
      <c r="O6616" s="6" t="str">
        <f>VLOOKUP(B6616,Master!$A$2:$C$11,2,FALSE)</f>
        <v>Asia</v>
      </c>
      <c r="Q6616" s="39" t="str">
        <f>VLOOKUP(D6616,GL_Master!$A$1:$D$80,2,FALSE)</f>
        <v>PL</v>
      </c>
      <c r="R6616" s="39" t="str">
        <f>VLOOKUP(D6616,GL_Master!$A$1:$D$80,3,FALSE)</f>
        <v>Salary wages &amp; benefits</v>
      </c>
      <c r="S6616" s="39" t="str">
        <f>VLOOKUP(D6616,GL_Master!$A$1:$D$80,4,FALSE)</f>
        <v>Employee benefits expense</v>
      </c>
    </row>
    <row r="6617" spans="1:19" x14ac:dyDescent="0.25">
      <c r="A6617" s="39" t="s">
        <v>262</v>
      </c>
      <c r="B6617" s="39" t="s">
        <v>43</v>
      </c>
      <c r="C6617" s="7">
        <v>44256</v>
      </c>
      <c r="D6617" s="39" t="s">
        <v>30</v>
      </c>
      <c r="E6617" s="39">
        <v>1654</v>
      </c>
      <c r="F6617" s="82">
        <f t="shared" si="309"/>
        <v>1.6539999999999999</v>
      </c>
      <c r="G6617" s="39">
        <f>VLOOKUP(N6617,Currecny_M!$A$1:$P$10,2,FALSE)</f>
        <v>2.35</v>
      </c>
      <c r="H6617" s="39">
        <f>MATCH(C6617,Currecny_M!$A$1:$P$1,0)</f>
        <v>13</v>
      </c>
      <c r="I6617" s="39">
        <f>VLOOKUP(N6617,Currecny_M!$A$1:$P$10,MATCH(Database!C6617,Currecny_M!$A$1:$P$1,0),FALSE)</f>
        <v>2.6</v>
      </c>
      <c r="J6617" s="82">
        <f t="shared" si="310"/>
        <v>4.3003999999999998</v>
      </c>
      <c r="K6617" s="39">
        <f>VLOOKUP('Cover page'!$B$6,Currecny_M!$A$1:$P$10,MATCH(Database!C6617,Currecny_M!$A$1:$P$1,0),FALSE)</f>
        <v>1</v>
      </c>
      <c r="L6617" s="82">
        <f t="shared" si="311"/>
        <v>4.3003999999999998</v>
      </c>
      <c r="M6617" s="82">
        <f>((E6617/$F$1)*VLOOKUP(N6617,Currecny_M!$A$1:$P$10,MATCH(Database!C6617,Currecny_M!$A$1:$P$1,0),FALSE))/VLOOKUP('Cover page'!$B$6,Currecny_M!$A$1:$P$10,MATCH(Database!C6617,Currecny_M!$A$1:$P$1,0),FALSE)</f>
        <v>4.3003999999999998</v>
      </c>
      <c r="N6617" s="6" t="str">
        <f>VLOOKUP(B6617,Master!$A$2:$C$11,3,FALSE)</f>
        <v>Thai</v>
      </c>
      <c r="O6617" s="6" t="str">
        <f>VLOOKUP(B6617,Master!$A$2:$C$11,2,FALSE)</f>
        <v>Asia</v>
      </c>
      <c r="Q6617" s="39" t="str">
        <f>VLOOKUP(D6617,GL_Master!$A$1:$D$80,2,FALSE)</f>
        <v>PL</v>
      </c>
      <c r="R6617" s="39" t="str">
        <f>VLOOKUP(D6617,GL_Master!$A$1:$D$80,3,FALSE)</f>
        <v>Travelling and conveyance</v>
      </c>
      <c r="S6617" s="39" t="str">
        <f>VLOOKUP(D6617,GL_Master!$A$1:$D$80,4,FALSE)</f>
        <v>Local conveyance</v>
      </c>
    </row>
    <row r="6618" spans="1:19" x14ac:dyDescent="0.25">
      <c r="A6618" s="39" t="s">
        <v>262</v>
      </c>
      <c r="B6618" s="39" t="s">
        <v>43</v>
      </c>
      <c r="C6618" s="7">
        <v>44256</v>
      </c>
      <c r="D6618" s="39" t="s">
        <v>31</v>
      </c>
      <c r="E6618" s="39">
        <v>797</v>
      </c>
      <c r="F6618" s="82">
        <f t="shared" si="309"/>
        <v>0.79700000000000004</v>
      </c>
      <c r="G6618" s="39">
        <f>VLOOKUP(N6618,Currecny_M!$A$1:$P$10,2,FALSE)</f>
        <v>2.35</v>
      </c>
      <c r="H6618" s="39">
        <f>MATCH(C6618,Currecny_M!$A$1:$P$1,0)</f>
        <v>13</v>
      </c>
      <c r="I6618" s="39">
        <f>VLOOKUP(N6618,Currecny_M!$A$1:$P$10,MATCH(Database!C6618,Currecny_M!$A$1:$P$1,0),FALSE)</f>
        <v>2.6</v>
      </c>
      <c r="J6618" s="82">
        <f t="shared" si="310"/>
        <v>2.0722</v>
      </c>
      <c r="K6618" s="39">
        <f>VLOOKUP('Cover page'!$B$6,Currecny_M!$A$1:$P$10,MATCH(Database!C6618,Currecny_M!$A$1:$P$1,0),FALSE)</f>
        <v>1</v>
      </c>
      <c r="L6618" s="82">
        <f t="shared" si="311"/>
        <v>2.0722</v>
      </c>
      <c r="M6618" s="82">
        <f>((E6618/$F$1)*VLOOKUP(N6618,Currecny_M!$A$1:$P$10,MATCH(Database!C6618,Currecny_M!$A$1:$P$1,0),FALSE))/VLOOKUP('Cover page'!$B$6,Currecny_M!$A$1:$P$10,MATCH(Database!C6618,Currecny_M!$A$1:$P$1,0),FALSE)</f>
        <v>2.0722</v>
      </c>
      <c r="N6618" s="6" t="str">
        <f>VLOOKUP(B6618,Master!$A$2:$C$11,3,FALSE)</f>
        <v>Thai</v>
      </c>
      <c r="O6618" s="6" t="str">
        <f>VLOOKUP(B6618,Master!$A$2:$C$11,2,FALSE)</f>
        <v>Asia</v>
      </c>
      <c r="Q6618" s="39" t="str">
        <f>VLOOKUP(D6618,GL_Master!$A$1:$D$80,2,FALSE)</f>
        <v>PL</v>
      </c>
      <c r="R6618" s="39" t="str">
        <f>VLOOKUP(D6618,GL_Master!$A$1:$D$80,3,FALSE)</f>
        <v>Office expenses</v>
      </c>
      <c r="S6618" s="39" t="str">
        <f>VLOOKUP(D6618,GL_Master!$A$1:$D$80,4,FALSE)</f>
        <v>Parking charges</v>
      </c>
    </row>
    <row r="6619" spans="1:19" x14ac:dyDescent="0.25">
      <c r="A6619" s="39" t="s">
        <v>262</v>
      </c>
      <c r="B6619" s="39" t="s">
        <v>43</v>
      </c>
      <c r="C6619" s="7">
        <v>44256</v>
      </c>
      <c r="D6619" s="39" t="s">
        <v>101</v>
      </c>
      <c r="E6619" s="39">
        <v>835</v>
      </c>
      <c r="F6619" s="82">
        <f t="shared" si="309"/>
        <v>0.83499999999999996</v>
      </c>
      <c r="G6619" s="39">
        <f>VLOOKUP(N6619,Currecny_M!$A$1:$P$10,2,FALSE)</f>
        <v>2.35</v>
      </c>
      <c r="H6619" s="39">
        <f>MATCH(C6619,Currecny_M!$A$1:$P$1,0)</f>
        <v>13</v>
      </c>
      <c r="I6619" s="39">
        <f>VLOOKUP(N6619,Currecny_M!$A$1:$P$10,MATCH(Database!C6619,Currecny_M!$A$1:$P$1,0),FALSE)</f>
        <v>2.6</v>
      </c>
      <c r="J6619" s="82">
        <f t="shared" si="310"/>
        <v>2.1709999999999998</v>
      </c>
      <c r="K6619" s="39">
        <f>VLOOKUP('Cover page'!$B$6,Currecny_M!$A$1:$P$10,MATCH(Database!C6619,Currecny_M!$A$1:$P$1,0),FALSE)</f>
        <v>1</v>
      </c>
      <c r="L6619" s="82">
        <f t="shared" si="311"/>
        <v>2.1709999999999998</v>
      </c>
      <c r="M6619" s="82">
        <f>((E6619/$F$1)*VLOOKUP(N6619,Currecny_M!$A$1:$P$10,MATCH(Database!C6619,Currecny_M!$A$1:$P$1,0),FALSE))/VLOOKUP('Cover page'!$B$6,Currecny_M!$A$1:$P$10,MATCH(Database!C6619,Currecny_M!$A$1:$P$1,0),FALSE)</f>
        <v>2.1709999999999998</v>
      </c>
      <c r="N6619" s="6" t="str">
        <f>VLOOKUP(B6619,Master!$A$2:$C$11,3,FALSE)</f>
        <v>Thai</v>
      </c>
      <c r="O6619" s="6" t="str">
        <f>VLOOKUP(B6619,Master!$A$2:$C$11,2,FALSE)</f>
        <v>Asia</v>
      </c>
      <c r="Q6619" s="39" t="str">
        <f>VLOOKUP(D6619,GL_Master!$A$1:$D$80,2,FALSE)</f>
        <v>PL</v>
      </c>
      <c r="R6619" s="39" t="str">
        <f>VLOOKUP(D6619,GL_Master!$A$1:$D$80,3,FALSE)</f>
        <v>COGS</v>
      </c>
      <c r="S6619" s="39" t="str">
        <f>VLOOKUP(D6619,GL_Master!$A$1:$D$80,4,FALSE)</f>
        <v>Purchase of other traded goods</v>
      </c>
    </row>
    <row r="6620" spans="1:19" x14ac:dyDescent="0.25">
      <c r="A6620" s="39" t="s">
        <v>262</v>
      </c>
      <c r="B6620" s="39" t="s">
        <v>43</v>
      </c>
      <c r="C6620" s="7">
        <v>44256</v>
      </c>
      <c r="D6620" s="39" t="s">
        <v>102</v>
      </c>
      <c r="E6620" s="39">
        <v>827</v>
      </c>
      <c r="F6620" s="82">
        <f t="shared" si="309"/>
        <v>0.82699999999999996</v>
      </c>
      <c r="G6620" s="39">
        <f>VLOOKUP(N6620,Currecny_M!$A$1:$P$10,2,FALSE)</f>
        <v>2.35</v>
      </c>
      <c r="H6620" s="39">
        <f>MATCH(C6620,Currecny_M!$A$1:$P$1,0)</f>
        <v>13</v>
      </c>
      <c r="I6620" s="39">
        <f>VLOOKUP(N6620,Currecny_M!$A$1:$P$10,MATCH(Database!C6620,Currecny_M!$A$1:$P$1,0),FALSE)</f>
        <v>2.6</v>
      </c>
      <c r="J6620" s="82">
        <f t="shared" si="310"/>
        <v>2.1501999999999999</v>
      </c>
      <c r="K6620" s="39">
        <f>VLOOKUP('Cover page'!$B$6,Currecny_M!$A$1:$P$10,MATCH(Database!C6620,Currecny_M!$A$1:$P$1,0),FALSE)</f>
        <v>1</v>
      </c>
      <c r="L6620" s="82">
        <f t="shared" si="311"/>
        <v>2.1501999999999999</v>
      </c>
      <c r="M6620" s="82">
        <f>((E6620/$F$1)*VLOOKUP(N6620,Currecny_M!$A$1:$P$10,MATCH(Database!C6620,Currecny_M!$A$1:$P$1,0),FALSE))/VLOOKUP('Cover page'!$B$6,Currecny_M!$A$1:$P$10,MATCH(Database!C6620,Currecny_M!$A$1:$P$1,0),FALSE)</f>
        <v>2.1501999999999999</v>
      </c>
      <c r="N6620" s="6" t="str">
        <f>VLOOKUP(B6620,Master!$A$2:$C$11,3,FALSE)</f>
        <v>Thai</v>
      </c>
      <c r="O6620" s="6" t="str">
        <f>VLOOKUP(B6620,Master!$A$2:$C$11,2,FALSE)</f>
        <v>Asia</v>
      </c>
      <c r="Q6620" s="39" t="str">
        <f>VLOOKUP(D6620,GL_Master!$A$1:$D$80,2,FALSE)</f>
        <v>PL</v>
      </c>
      <c r="R6620" s="39" t="str">
        <f>VLOOKUP(D6620,GL_Master!$A$1:$D$80,3,FALSE)</f>
        <v>Staff welfare expenses</v>
      </c>
      <c r="S6620" s="39" t="str">
        <f>VLOOKUP(D6620,GL_Master!$A$1:$D$80,4,FALSE)</f>
        <v>Diwali Expense</v>
      </c>
    </row>
    <row r="6621" spans="1:19" x14ac:dyDescent="0.25">
      <c r="A6621" s="39" t="s">
        <v>262</v>
      </c>
      <c r="B6621" s="39" t="s">
        <v>43</v>
      </c>
      <c r="C6621" s="7">
        <v>44256</v>
      </c>
      <c r="D6621" s="39" t="s">
        <v>20</v>
      </c>
      <c r="E6621" s="39">
        <v>1547</v>
      </c>
      <c r="F6621" s="82">
        <f t="shared" si="309"/>
        <v>1.5469999999999999</v>
      </c>
      <c r="G6621" s="39">
        <f>VLOOKUP(N6621,Currecny_M!$A$1:$P$10,2,FALSE)</f>
        <v>2.35</v>
      </c>
      <c r="H6621" s="39">
        <f>MATCH(C6621,Currecny_M!$A$1:$P$1,0)</f>
        <v>13</v>
      </c>
      <c r="I6621" s="39">
        <f>VLOOKUP(N6621,Currecny_M!$A$1:$P$10,MATCH(Database!C6621,Currecny_M!$A$1:$P$1,0),FALSE)</f>
        <v>2.6</v>
      </c>
      <c r="J6621" s="82">
        <f t="shared" si="310"/>
        <v>4.0221999999999998</v>
      </c>
      <c r="K6621" s="39">
        <f>VLOOKUP('Cover page'!$B$6,Currecny_M!$A$1:$P$10,MATCH(Database!C6621,Currecny_M!$A$1:$P$1,0),FALSE)</f>
        <v>1</v>
      </c>
      <c r="L6621" s="82">
        <f t="shared" si="311"/>
        <v>4.0221999999999998</v>
      </c>
      <c r="M6621" s="82">
        <f>((E6621/$F$1)*VLOOKUP(N6621,Currecny_M!$A$1:$P$10,MATCH(Database!C6621,Currecny_M!$A$1:$P$1,0),FALSE))/VLOOKUP('Cover page'!$B$6,Currecny_M!$A$1:$P$10,MATCH(Database!C6621,Currecny_M!$A$1:$P$1,0),FALSE)</f>
        <v>4.0221999999999998</v>
      </c>
      <c r="N6621" s="6" t="str">
        <f>VLOOKUP(B6621,Master!$A$2:$C$11,3,FALSE)</f>
        <v>Thai</v>
      </c>
      <c r="O6621" s="6" t="str">
        <f>VLOOKUP(B6621,Master!$A$2:$C$11,2,FALSE)</f>
        <v>Asia</v>
      </c>
      <c r="Q6621" s="39" t="str">
        <f>VLOOKUP(D6621,GL_Master!$A$1:$D$80,2,FALSE)</f>
        <v>PL</v>
      </c>
      <c r="R6621" s="39" t="str">
        <f>VLOOKUP(D6621,GL_Master!$A$1:$D$80,3,FALSE)</f>
        <v>Selling and Marketing expenses</v>
      </c>
      <c r="S6621" s="39" t="str">
        <f>VLOOKUP(D6621,GL_Master!$A$1:$D$80,4,FALSE)</f>
        <v>Business promotion</v>
      </c>
    </row>
    <row r="6622" spans="1:19" x14ac:dyDescent="0.25">
      <c r="A6622" s="39" t="s">
        <v>262</v>
      </c>
      <c r="B6622" s="39" t="s">
        <v>43</v>
      </c>
      <c r="C6622" s="7">
        <v>44256</v>
      </c>
      <c r="D6622" s="39" t="s">
        <v>29</v>
      </c>
      <c r="E6622" s="39">
        <v>1593</v>
      </c>
      <c r="F6622" s="82">
        <f t="shared" si="309"/>
        <v>1.593</v>
      </c>
      <c r="G6622" s="39">
        <f>VLOOKUP(N6622,Currecny_M!$A$1:$P$10,2,FALSE)</f>
        <v>2.35</v>
      </c>
      <c r="H6622" s="39">
        <f>MATCH(C6622,Currecny_M!$A$1:$P$1,0)</f>
        <v>13</v>
      </c>
      <c r="I6622" s="39">
        <f>VLOOKUP(N6622,Currecny_M!$A$1:$P$10,MATCH(Database!C6622,Currecny_M!$A$1:$P$1,0),FALSE)</f>
        <v>2.6</v>
      </c>
      <c r="J6622" s="82">
        <f t="shared" si="310"/>
        <v>4.1417999999999999</v>
      </c>
      <c r="K6622" s="39">
        <f>VLOOKUP('Cover page'!$B$6,Currecny_M!$A$1:$P$10,MATCH(Database!C6622,Currecny_M!$A$1:$P$1,0),FALSE)</f>
        <v>1</v>
      </c>
      <c r="L6622" s="82">
        <f t="shared" si="311"/>
        <v>4.1417999999999999</v>
      </c>
      <c r="M6622" s="82">
        <f>((E6622/$F$1)*VLOOKUP(N6622,Currecny_M!$A$1:$P$10,MATCH(Database!C6622,Currecny_M!$A$1:$P$1,0),FALSE))/VLOOKUP('Cover page'!$B$6,Currecny_M!$A$1:$P$10,MATCH(Database!C6622,Currecny_M!$A$1:$P$1,0),FALSE)</f>
        <v>4.1417999999999999</v>
      </c>
      <c r="N6622" s="6" t="str">
        <f>VLOOKUP(B6622,Master!$A$2:$C$11,3,FALSE)</f>
        <v>Thai</v>
      </c>
      <c r="O6622" s="6" t="str">
        <f>VLOOKUP(B6622,Master!$A$2:$C$11,2,FALSE)</f>
        <v>Asia</v>
      </c>
      <c r="Q6622" s="39" t="str">
        <f>VLOOKUP(D6622,GL_Master!$A$1:$D$80,2,FALSE)</f>
        <v>PL</v>
      </c>
      <c r="R6622" s="39" t="str">
        <f>VLOOKUP(D6622,GL_Master!$A$1:$D$80,3,FALSE)</f>
        <v>Communication &amp; internet exp</v>
      </c>
      <c r="S6622" s="39" t="str">
        <f>VLOOKUP(D6622,GL_Master!$A$1:$D$80,4,FALSE)</f>
        <v>Communication cost</v>
      </c>
    </row>
    <row r="6623" spans="1:19" x14ac:dyDescent="0.25">
      <c r="A6623" s="39" t="s">
        <v>262</v>
      </c>
      <c r="B6623" s="39" t="s">
        <v>43</v>
      </c>
      <c r="C6623" s="7">
        <v>44256</v>
      </c>
      <c r="D6623" s="39" t="s">
        <v>41</v>
      </c>
      <c r="E6623" s="39">
        <v>827</v>
      </c>
      <c r="F6623" s="82">
        <f t="shared" si="309"/>
        <v>0.82699999999999996</v>
      </c>
      <c r="G6623" s="39">
        <f>VLOOKUP(N6623,Currecny_M!$A$1:$P$10,2,FALSE)</f>
        <v>2.35</v>
      </c>
      <c r="H6623" s="39">
        <f>MATCH(C6623,Currecny_M!$A$1:$P$1,0)</f>
        <v>13</v>
      </c>
      <c r="I6623" s="39">
        <f>VLOOKUP(N6623,Currecny_M!$A$1:$P$10,MATCH(Database!C6623,Currecny_M!$A$1:$P$1,0),FALSE)</f>
        <v>2.6</v>
      </c>
      <c r="J6623" s="82">
        <f t="shared" si="310"/>
        <v>2.1501999999999999</v>
      </c>
      <c r="K6623" s="39">
        <f>VLOOKUP('Cover page'!$B$6,Currecny_M!$A$1:$P$10,MATCH(Database!C6623,Currecny_M!$A$1:$P$1,0),FALSE)</f>
        <v>1</v>
      </c>
      <c r="L6623" s="82">
        <f t="shared" si="311"/>
        <v>2.1501999999999999</v>
      </c>
      <c r="M6623" s="82">
        <f>((E6623/$F$1)*VLOOKUP(N6623,Currecny_M!$A$1:$P$10,MATCH(Database!C6623,Currecny_M!$A$1:$P$1,0),FALSE))/VLOOKUP('Cover page'!$B$6,Currecny_M!$A$1:$P$10,MATCH(Database!C6623,Currecny_M!$A$1:$P$1,0),FALSE)</f>
        <v>2.1501999999999999</v>
      </c>
      <c r="N6623" s="6" t="str">
        <f>VLOOKUP(B6623,Master!$A$2:$C$11,3,FALSE)</f>
        <v>Thai</v>
      </c>
      <c r="O6623" s="6" t="str">
        <f>VLOOKUP(B6623,Master!$A$2:$C$11,2,FALSE)</f>
        <v>Asia</v>
      </c>
      <c r="Q6623" s="39" t="str">
        <f>VLOOKUP(D6623,GL_Master!$A$1:$D$80,2,FALSE)</f>
        <v>PL</v>
      </c>
      <c r="R6623" s="39" t="str">
        <f>VLOOKUP(D6623,GL_Master!$A$1:$D$80,3,FALSE)</f>
        <v>Communication &amp; internet exp</v>
      </c>
      <c r="S6623" s="39" t="str">
        <f>VLOOKUP(D6623,GL_Master!$A$1:$D$80,4,FALSE)</f>
        <v>Communication cost</v>
      </c>
    </row>
    <row r="6624" spans="1:19" x14ac:dyDescent="0.25">
      <c r="A6624" s="39" t="s">
        <v>262</v>
      </c>
      <c r="B6624" s="39" t="s">
        <v>43</v>
      </c>
      <c r="C6624" s="7">
        <v>44256</v>
      </c>
      <c r="D6624" s="39" t="s">
        <v>103</v>
      </c>
      <c r="E6624" s="39">
        <v>1609</v>
      </c>
      <c r="F6624" s="82">
        <f t="shared" si="309"/>
        <v>1.609</v>
      </c>
      <c r="G6624" s="39">
        <f>VLOOKUP(N6624,Currecny_M!$A$1:$P$10,2,FALSE)</f>
        <v>2.35</v>
      </c>
      <c r="H6624" s="39">
        <f>MATCH(C6624,Currecny_M!$A$1:$P$1,0)</f>
        <v>13</v>
      </c>
      <c r="I6624" s="39">
        <f>VLOOKUP(N6624,Currecny_M!$A$1:$P$10,MATCH(Database!C6624,Currecny_M!$A$1:$P$1,0),FALSE)</f>
        <v>2.6</v>
      </c>
      <c r="J6624" s="82">
        <f t="shared" si="310"/>
        <v>4.1833999999999998</v>
      </c>
      <c r="K6624" s="39">
        <f>VLOOKUP('Cover page'!$B$6,Currecny_M!$A$1:$P$10,MATCH(Database!C6624,Currecny_M!$A$1:$P$1,0),FALSE)</f>
        <v>1</v>
      </c>
      <c r="L6624" s="82">
        <f t="shared" si="311"/>
        <v>4.1833999999999998</v>
      </c>
      <c r="M6624" s="82">
        <f>((E6624/$F$1)*VLOOKUP(N6624,Currecny_M!$A$1:$P$10,MATCH(Database!C6624,Currecny_M!$A$1:$P$1,0),FALSE))/VLOOKUP('Cover page'!$B$6,Currecny_M!$A$1:$P$10,MATCH(Database!C6624,Currecny_M!$A$1:$P$1,0),FALSE)</f>
        <v>4.1833999999999998</v>
      </c>
      <c r="N6624" s="6" t="str">
        <f>VLOOKUP(B6624,Master!$A$2:$C$11,3,FALSE)</f>
        <v>Thai</v>
      </c>
      <c r="O6624" s="6" t="str">
        <f>VLOOKUP(B6624,Master!$A$2:$C$11,2,FALSE)</f>
        <v>Asia</v>
      </c>
      <c r="Q6624" s="39" t="str">
        <f>VLOOKUP(D6624,GL_Master!$A$1:$D$80,2,FALSE)</f>
        <v>PL</v>
      </c>
      <c r="R6624" s="39" t="str">
        <f>VLOOKUP(D6624,GL_Master!$A$1:$D$80,3,FALSE)</f>
        <v>Communication &amp; internet exp</v>
      </c>
      <c r="S6624" s="39" t="str">
        <f>VLOOKUP(D6624,GL_Master!$A$1:$D$80,4,FALSE)</f>
        <v>Communication cost</v>
      </c>
    </row>
    <row r="6625" spans="1:19" x14ac:dyDescent="0.25">
      <c r="A6625" s="39" t="s">
        <v>262</v>
      </c>
      <c r="B6625" s="39" t="s">
        <v>43</v>
      </c>
      <c r="C6625" s="7">
        <v>44256</v>
      </c>
      <c r="D6625" s="39" t="s">
        <v>104</v>
      </c>
      <c r="E6625" s="39">
        <v>2413</v>
      </c>
      <c r="F6625" s="82">
        <f t="shared" si="309"/>
        <v>2.4129999999999998</v>
      </c>
      <c r="G6625" s="39">
        <f>VLOOKUP(N6625,Currecny_M!$A$1:$P$10,2,FALSE)</f>
        <v>2.35</v>
      </c>
      <c r="H6625" s="39">
        <f>MATCH(C6625,Currecny_M!$A$1:$P$1,0)</f>
        <v>13</v>
      </c>
      <c r="I6625" s="39">
        <f>VLOOKUP(N6625,Currecny_M!$A$1:$P$10,MATCH(Database!C6625,Currecny_M!$A$1:$P$1,0),FALSE)</f>
        <v>2.6</v>
      </c>
      <c r="J6625" s="82">
        <f t="shared" si="310"/>
        <v>6.2737999999999996</v>
      </c>
      <c r="K6625" s="39">
        <f>VLOOKUP('Cover page'!$B$6,Currecny_M!$A$1:$P$10,MATCH(Database!C6625,Currecny_M!$A$1:$P$1,0),FALSE)</f>
        <v>1</v>
      </c>
      <c r="L6625" s="82">
        <f t="shared" si="311"/>
        <v>6.2737999999999996</v>
      </c>
      <c r="M6625" s="82">
        <f>((E6625/$F$1)*VLOOKUP(N6625,Currecny_M!$A$1:$P$10,MATCH(Database!C6625,Currecny_M!$A$1:$P$1,0),FALSE))/VLOOKUP('Cover page'!$B$6,Currecny_M!$A$1:$P$10,MATCH(Database!C6625,Currecny_M!$A$1:$P$1,0),FALSE)</f>
        <v>6.2737999999999996</v>
      </c>
      <c r="N6625" s="6" t="str">
        <f>VLOOKUP(B6625,Master!$A$2:$C$11,3,FALSE)</f>
        <v>Thai</v>
      </c>
      <c r="O6625" s="6" t="str">
        <f>VLOOKUP(B6625,Master!$A$2:$C$11,2,FALSE)</f>
        <v>Asia</v>
      </c>
      <c r="Q6625" s="39" t="str">
        <f>VLOOKUP(D6625,GL_Master!$A$1:$D$80,2,FALSE)</f>
        <v>PL</v>
      </c>
      <c r="R6625" s="39" t="str">
        <f>VLOOKUP(D6625,GL_Master!$A$1:$D$80,3,FALSE)</f>
        <v>Legal &amp; Professional expenses</v>
      </c>
      <c r="S6625" s="39" t="str">
        <f>VLOOKUP(D6625,GL_Master!$A$1:$D$80,4,FALSE)</f>
        <v>Professional Fees - Others</v>
      </c>
    </row>
    <row r="6626" spans="1:19" x14ac:dyDescent="0.25">
      <c r="A6626" s="39" t="s">
        <v>262</v>
      </c>
      <c r="B6626" s="39" t="s">
        <v>43</v>
      </c>
      <c r="C6626" s="7">
        <v>44256</v>
      </c>
      <c r="D6626" s="39" t="s">
        <v>105</v>
      </c>
      <c r="E6626" s="39">
        <v>1654</v>
      </c>
      <c r="F6626" s="82">
        <f t="shared" si="309"/>
        <v>1.6539999999999999</v>
      </c>
      <c r="G6626" s="39">
        <f>VLOOKUP(N6626,Currecny_M!$A$1:$P$10,2,FALSE)</f>
        <v>2.35</v>
      </c>
      <c r="H6626" s="39">
        <f>MATCH(C6626,Currecny_M!$A$1:$P$1,0)</f>
        <v>13</v>
      </c>
      <c r="I6626" s="39">
        <f>VLOOKUP(N6626,Currecny_M!$A$1:$P$10,MATCH(Database!C6626,Currecny_M!$A$1:$P$1,0),FALSE)</f>
        <v>2.6</v>
      </c>
      <c r="J6626" s="82">
        <f t="shared" si="310"/>
        <v>4.3003999999999998</v>
      </c>
      <c r="K6626" s="39">
        <f>VLOOKUP('Cover page'!$B$6,Currecny_M!$A$1:$P$10,MATCH(Database!C6626,Currecny_M!$A$1:$P$1,0),FALSE)</f>
        <v>1</v>
      </c>
      <c r="L6626" s="82">
        <f t="shared" si="311"/>
        <v>4.3003999999999998</v>
      </c>
      <c r="M6626" s="82">
        <f>((E6626/$F$1)*VLOOKUP(N6626,Currecny_M!$A$1:$P$10,MATCH(Database!C6626,Currecny_M!$A$1:$P$1,0),FALSE))/VLOOKUP('Cover page'!$B$6,Currecny_M!$A$1:$P$10,MATCH(Database!C6626,Currecny_M!$A$1:$P$1,0),FALSE)</f>
        <v>4.3003999999999998</v>
      </c>
      <c r="N6626" s="6" t="str">
        <f>VLOOKUP(B6626,Master!$A$2:$C$11,3,FALSE)</f>
        <v>Thai</v>
      </c>
      <c r="O6626" s="6" t="str">
        <f>VLOOKUP(B6626,Master!$A$2:$C$11,2,FALSE)</f>
        <v>Asia</v>
      </c>
      <c r="Q6626" s="39" t="str">
        <f>VLOOKUP(D6626,GL_Master!$A$1:$D$80,2,FALSE)</f>
        <v>PL</v>
      </c>
      <c r="R6626" s="39" t="str">
        <f>VLOOKUP(D6626,GL_Master!$A$1:$D$80,3,FALSE)</f>
        <v>Travelling and conveyance</v>
      </c>
      <c r="S6626" s="39" t="str">
        <f>VLOOKUP(D6626,GL_Master!$A$1:$D$80,4,FALSE)</f>
        <v>Car hiring and rental services</v>
      </c>
    </row>
    <row r="6627" spans="1:19" x14ac:dyDescent="0.25">
      <c r="A6627" s="39" t="s">
        <v>262</v>
      </c>
      <c r="B6627" s="39" t="s">
        <v>43</v>
      </c>
      <c r="C6627" s="7">
        <v>44256</v>
      </c>
      <c r="D6627" s="39" t="s">
        <v>106</v>
      </c>
      <c r="E6627" s="39">
        <v>843</v>
      </c>
      <c r="F6627" s="82">
        <f t="shared" si="309"/>
        <v>0.84299999999999997</v>
      </c>
      <c r="G6627" s="39">
        <f>VLOOKUP(N6627,Currecny_M!$A$1:$P$10,2,FALSE)</f>
        <v>2.35</v>
      </c>
      <c r="H6627" s="39">
        <f>MATCH(C6627,Currecny_M!$A$1:$P$1,0)</f>
        <v>13</v>
      </c>
      <c r="I6627" s="39">
        <f>VLOOKUP(N6627,Currecny_M!$A$1:$P$10,MATCH(Database!C6627,Currecny_M!$A$1:$P$1,0),FALSE)</f>
        <v>2.6</v>
      </c>
      <c r="J6627" s="82">
        <f t="shared" si="310"/>
        <v>2.1918000000000002</v>
      </c>
      <c r="K6627" s="39">
        <f>VLOOKUP('Cover page'!$B$6,Currecny_M!$A$1:$P$10,MATCH(Database!C6627,Currecny_M!$A$1:$P$1,0),FALSE)</f>
        <v>1</v>
      </c>
      <c r="L6627" s="82">
        <f t="shared" si="311"/>
        <v>2.1918000000000002</v>
      </c>
      <c r="M6627" s="82">
        <f>((E6627/$F$1)*VLOOKUP(N6627,Currecny_M!$A$1:$P$10,MATCH(Database!C6627,Currecny_M!$A$1:$P$1,0),FALSE))/VLOOKUP('Cover page'!$B$6,Currecny_M!$A$1:$P$10,MATCH(Database!C6627,Currecny_M!$A$1:$P$1,0),FALSE)</f>
        <v>2.1918000000000002</v>
      </c>
      <c r="N6627" s="6" t="str">
        <f>VLOOKUP(B6627,Master!$A$2:$C$11,3,FALSE)</f>
        <v>Thai</v>
      </c>
      <c r="O6627" s="6" t="str">
        <f>VLOOKUP(B6627,Master!$A$2:$C$11,2,FALSE)</f>
        <v>Asia</v>
      </c>
      <c r="Q6627" s="39" t="str">
        <f>VLOOKUP(D6627,GL_Master!$A$1:$D$80,2,FALSE)</f>
        <v>PL</v>
      </c>
      <c r="R6627" s="39" t="str">
        <f>VLOOKUP(D6627,GL_Master!$A$1:$D$80,3,FALSE)</f>
        <v>Communication &amp; internet exp</v>
      </c>
      <c r="S6627" s="39" t="str">
        <f>VLOOKUP(D6627,GL_Master!$A$1:$D$80,4,FALSE)</f>
        <v>Printing &amp; Stationary</v>
      </c>
    </row>
    <row r="6628" spans="1:19" x14ac:dyDescent="0.25">
      <c r="A6628" s="39" t="s">
        <v>262</v>
      </c>
      <c r="B6628" s="39" t="s">
        <v>43</v>
      </c>
      <c r="C6628" s="7">
        <v>44256</v>
      </c>
      <c r="D6628" s="39" t="s">
        <v>32</v>
      </c>
      <c r="E6628" s="39">
        <v>797</v>
      </c>
      <c r="F6628" s="82">
        <f t="shared" si="309"/>
        <v>0.79700000000000004</v>
      </c>
      <c r="G6628" s="39">
        <f>VLOOKUP(N6628,Currecny_M!$A$1:$P$10,2,FALSE)</f>
        <v>2.35</v>
      </c>
      <c r="H6628" s="39">
        <f>MATCH(C6628,Currecny_M!$A$1:$P$1,0)</f>
        <v>13</v>
      </c>
      <c r="I6628" s="39">
        <f>VLOOKUP(N6628,Currecny_M!$A$1:$P$10,MATCH(Database!C6628,Currecny_M!$A$1:$P$1,0),FALSE)</f>
        <v>2.6</v>
      </c>
      <c r="J6628" s="82">
        <f t="shared" si="310"/>
        <v>2.0722</v>
      </c>
      <c r="K6628" s="39">
        <f>VLOOKUP('Cover page'!$B$6,Currecny_M!$A$1:$P$10,MATCH(Database!C6628,Currecny_M!$A$1:$P$1,0),FALSE)</f>
        <v>1</v>
      </c>
      <c r="L6628" s="82">
        <f t="shared" si="311"/>
        <v>2.0722</v>
      </c>
      <c r="M6628" s="82">
        <f>((E6628/$F$1)*VLOOKUP(N6628,Currecny_M!$A$1:$P$10,MATCH(Database!C6628,Currecny_M!$A$1:$P$1,0),FALSE))/VLOOKUP('Cover page'!$B$6,Currecny_M!$A$1:$P$10,MATCH(Database!C6628,Currecny_M!$A$1:$P$1,0),FALSE)</f>
        <v>2.0722</v>
      </c>
      <c r="N6628" s="6" t="str">
        <f>VLOOKUP(B6628,Master!$A$2:$C$11,3,FALSE)</f>
        <v>Thai</v>
      </c>
      <c r="O6628" s="6" t="str">
        <f>VLOOKUP(B6628,Master!$A$2:$C$11,2,FALSE)</f>
        <v>Asia</v>
      </c>
      <c r="Q6628" s="39" t="str">
        <f>VLOOKUP(D6628,GL_Master!$A$1:$D$80,2,FALSE)</f>
        <v>PL</v>
      </c>
      <c r="R6628" s="39" t="str">
        <f>VLOOKUP(D6628,GL_Master!$A$1:$D$80,3,FALSE)</f>
        <v>Communication &amp; internet exp</v>
      </c>
      <c r="S6628" s="39" t="str">
        <f>VLOOKUP(D6628,GL_Master!$A$1:$D$80,4,FALSE)</f>
        <v>Printing &amp; Stationary</v>
      </c>
    </row>
    <row r="6629" spans="1:19" x14ac:dyDescent="0.25">
      <c r="A6629" s="39" t="s">
        <v>262</v>
      </c>
      <c r="B6629" s="39" t="s">
        <v>43</v>
      </c>
      <c r="C6629" s="7">
        <v>44256</v>
      </c>
      <c r="D6629" s="39" t="s">
        <v>35</v>
      </c>
      <c r="E6629" s="39">
        <v>2390</v>
      </c>
      <c r="F6629" s="82">
        <f t="shared" si="309"/>
        <v>2.39</v>
      </c>
      <c r="G6629" s="39">
        <f>VLOOKUP(N6629,Currecny_M!$A$1:$P$10,2,FALSE)</f>
        <v>2.35</v>
      </c>
      <c r="H6629" s="39">
        <f>MATCH(C6629,Currecny_M!$A$1:$P$1,0)</f>
        <v>13</v>
      </c>
      <c r="I6629" s="39">
        <f>VLOOKUP(N6629,Currecny_M!$A$1:$P$10,MATCH(Database!C6629,Currecny_M!$A$1:$P$1,0),FALSE)</f>
        <v>2.6</v>
      </c>
      <c r="J6629" s="82">
        <f t="shared" si="310"/>
        <v>6.2140000000000004</v>
      </c>
      <c r="K6629" s="39">
        <f>VLOOKUP('Cover page'!$B$6,Currecny_M!$A$1:$P$10,MATCH(Database!C6629,Currecny_M!$A$1:$P$1,0),FALSE)</f>
        <v>1</v>
      </c>
      <c r="L6629" s="82">
        <f t="shared" si="311"/>
        <v>6.2140000000000004</v>
      </c>
      <c r="M6629" s="82">
        <f>((E6629/$F$1)*VLOOKUP(N6629,Currecny_M!$A$1:$P$10,MATCH(Database!C6629,Currecny_M!$A$1:$P$1,0),FALSE))/VLOOKUP('Cover page'!$B$6,Currecny_M!$A$1:$P$10,MATCH(Database!C6629,Currecny_M!$A$1:$P$1,0),FALSE)</f>
        <v>6.2140000000000004</v>
      </c>
      <c r="N6629" s="6" t="str">
        <f>VLOOKUP(B6629,Master!$A$2:$C$11,3,FALSE)</f>
        <v>Thai</v>
      </c>
      <c r="O6629" s="6" t="str">
        <f>VLOOKUP(B6629,Master!$A$2:$C$11,2,FALSE)</f>
        <v>Asia</v>
      </c>
      <c r="Q6629" s="39" t="str">
        <f>VLOOKUP(D6629,GL_Master!$A$1:$D$80,2,FALSE)</f>
        <v>PL</v>
      </c>
      <c r="R6629" s="39" t="str">
        <f>VLOOKUP(D6629,GL_Master!$A$1:$D$80,3,FALSE)</f>
        <v>Security Expenses</v>
      </c>
      <c r="S6629" s="39" t="str">
        <f>VLOOKUP(D6629,GL_Master!$A$1:$D$80,4,FALSE)</f>
        <v>Security Expenses others</v>
      </c>
    </row>
    <row r="6630" spans="1:19" x14ac:dyDescent="0.25">
      <c r="A6630" s="39" t="s">
        <v>262</v>
      </c>
      <c r="B6630" s="39" t="s">
        <v>43</v>
      </c>
      <c r="C6630" s="7">
        <v>44256</v>
      </c>
      <c r="D6630" s="39" t="s">
        <v>38</v>
      </c>
      <c r="E6630" s="39">
        <v>789</v>
      </c>
      <c r="F6630" s="82">
        <f t="shared" si="309"/>
        <v>0.78900000000000003</v>
      </c>
      <c r="G6630" s="39">
        <f>VLOOKUP(N6630,Currecny_M!$A$1:$P$10,2,FALSE)</f>
        <v>2.35</v>
      </c>
      <c r="H6630" s="39">
        <f>MATCH(C6630,Currecny_M!$A$1:$P$1,0)</f>
        <v>13</v>
      </c>
      <c r="I6630" s="39">
        <f>VLOOKUP(N6630,Currecny_M!$A$1:$P$10,MATCH(Database!C6630,Currecny_M!$A$1:$P$1,0),FALSE)</f>
        <v>2.6</v>
      </c>
      <c r="J6630" s="82">
        <f t="shared" si="310"/>
        <v>2.0514000000000001</v>
      </c>
      <c r="K6630" s="39">
        <f>VLOOKUP('Cover page'!$B$6,Currecny_M!$A$1:$P$10,MATCH(Database!C6630,Currecny_M!$A$1:$P$1,0),FALSE)</f>
        <v>1</v>
      </c>
      <c r="L6630" s="82">
        <f t="shared" si="311"/>
        <v>2.0514000000000001</v>
      </c>
      <c r="M6630" s="82">
        <f>((E6630/$F$1)*VLOOKUP(N6630,Currecny_M!$A$1:$P$10,MATCH(Database!C6630,Currecny_M!$A$1:$P$1,0),FALSE))/VLOOKUP('Cover page'!$B$6,Currecny_M!$A$1:$P$10,MATCH(Database!C6630,Currecny_M!$A$1:$P$1,0),FALSE)</f>
        <v>2.0514000000000001</v>
      </c>
      <c r="N6630" s="6" t="str">
        <f>VLOOKUP(B6630,Master!$A$2:$C$11,3,FALSE)</f>
        <v>Thai</v>
      </c>
      <c r="O6630" s="6" t="str">
        <f>VLOOKUP(B6630,Master!$A$2:$C$11,2,FALSE)</f>
        <v>Asia</v>
      </c>
      <c r="Q6630" s="39" t="str">
        <f>VLOOKUP(D6630,GL_Master!$A$1:$D$80,2,FALSE)</f>
        <v>PL</v>
      </c>
      <c r="R6630" s="39" t="str">
        <f>VLOOKUP(D6630,GL_Master!$A$1:$D$80,3,FALSE)</f>
        <v>House Keeping Expenses</v>
      </c>
      <c r="S6630" s="39" t="str">
        <f>VLOOKUP(D6630,GL_Master!$A$1:$D$80,4,FALSE)</f>
        <v>House Keeping Expenses</v>
      </c>
    </row>
    <row r="6631" spans="1:19" x14ac:dyDescent="0.25">
      <c r="A6631" s="39" t="s">
        <v>262</v>
      </c>
      <c r="B6631" s="39" t="s">
        <v>43</v>
      </c>
      <c r="C6631" s="7">
        <v>44256</v>
      </c>
      <c r="D6631" s="39" t="s">
        <v>107</v>
      </c>
      <c r="E6631" s="39">
        <v>797</v>
      </c>
      <c r="F6631" s="82">
        <f t="shared" si="309"/>
        <v>0.79700000000000004</v>
      </c>
      <c r="G6631" s="39">
        <f>VLOOKUP(N6631,Currecny_M!$A$1:$P$10,2,FALSE)</f>
        <v>2.35</v>
      </c>
      <c r="H6631" s="39">
        <f>MATCH(C6631,Currecny_M!$A$1:$P$1,0)</f>
        <v>13</v>
      </c>
      <c r="I6631" s="39">
        <f>VLOOKUP(N6631,Currecny_M!$A$1:$P$10,MATCH(Database!C6631,Currecny_M!$A$1:$P$1,0),FALSE)</f>
        <v>2.6</v>
      </c>
      <c r="J6631" s="82">
        <f t="shared" si="310"/>
        <v>2.0722</v>
      </c>
      <c r="K6631" s="39">
        <f>VLOOKUP('Cover page'!$B$6,Currecny_M!$A$1:$P$10,MATCH(Database!C6631,Currecny_M!$A$1:$P$1,0),FALSE)</f>
        <v>1</v>
      </c>
      <c r="L6631" s="82">
        <f t="shared" si="311"/>
        <v>2.0722</v>
      </c>
      <c r="M6631" s="82">
        <f>((E6631/$F$1)*VLOOKUP(N6631,Currecny_M!$A$1:$P$10,MATCH(Database!C6631,Currecny_M!$A$1:$P$1,0),FALSE))/VLOOKUP('Cover page'!$B$6,Currecny_M!$A$1:$P$10,MATCH(Database!C6631,Currecny_M!$A$1:$P$1,0),FALSE)</f>
        <v>2.0722</v>
      </c>
      <c r="N6631" s="6" t="str">
        <f>VLOOKUP(B6631,Master!$A$2:$C$11,3,FALSE)</f>
        <v>Thai</v>
      </c>
      <c r="O6631" s="6" t="str">
        <f>VLOOKUP(B6631,Master!$A$2:$C$11,2,FALSE)</f>
        <v>Asia</v>
      </c>
      <c r="Q6631" s="39" t="str">
        <f>VLOOKUP(D6631,GL_Master!$A$1:$D$80,2,FALSE)</f>
        <v>PL</v>
      </c>
      <c r="R6631" s="39" t="str">
        <f>VLOOKUP(D6631,GL_Master!$A$1:$D$80,3,FALSE)</f>
        <v>Misc. expenses</v>
      </c>
      <c r="S6631" s="39" t="str">
        <f>VLOOKUP(D6631,GL_Master!$A$1:$D$80,4,FALSE)</f>
        <v>Repair &amp; Maintenance</v>
      </c>
    </row>
    <row r="6632" spans="1:19" x14ac:dyDescent="0.25">
      <c r="A6632" s="39" t="s">
        <v>262</v>
      </c>
      <c r="B6632" s="39" t="s">
        <v>43</v>
      </c>
      <c r="C6632" s="7">
        <v>44256</v>
      </c>
      <c r="D6632" s="39" t="s">
        <v>108</v>
      </c>
      <c r="E6632" s="39">
        <v>820</v>
      </c>
      <c r="F6632" s="82">
        <f t="shared" si="309"/>
        <v>0.82</v>
      </c>
      <c r="G6632" s="39">
        <f>VLOOKUP(N6632,Currecny_M!$A$1:$P$10,2,FALSE)</f>
        <v>2.35</v>
      </c>
      <c r="H6632" s="39">
        <f>MATCH(C6632,Currecny_M!$A$1:$P$1,0)</f>
        <v>13</v>
      </c>
      <c r="I6632" s="39">
        <f>VLOOKUP(N6632,Currecny_M!$A$1:$P$10,MATCH(Database!C6632,Currecny_M!$A$1:$P$1,0),FALSE)</f>
        <v>2.6</v>
      </c>
      <c r="J6632" s="82">
        <f t="shared" si="310"/>
        <v>2.1320000000000001</v>
      </c>
      <c r="K6632" s="39">
        <f>VLOOKUP('Cover page'!$B$6,Currecny_M!$A$1:$P$10,MATCH(Database!C6632,Currecny_M!$A$1:$P$1,0),FALSE)</f>
        <v>1</v>
      </c>
      <c r="L6632" s="82">
        <f t="shared" si="311"/>
        <v>2.1320000000000001</v>
      </c>
      <c r="M6632" s="82">
        <f>((E6632/$F$1)*VLOOKUP(N6632,Currecny_M!$A$1:$P$10,MATCH(Database!C6632,Currecny_M!$A$1:$P$1,0),FALSE))/VLOOKUP('Cover page'!$B$6,Currecny_M!$A$1:$P$10,MATCH(Database!C6632,Currecny_M!$A$1:$P$1,0),FALSE)</f>
        <v>2.1320000000000001</v>
      </c>
      <c r="N6632" s="6" t="str">
        <f>VLOOKUP(B6632,Master!$A$2:$C$11,3,FALSE)</f>
        <v>Thai</v>
      </c>
      <c r="O6632" s="6" t="str">
        <f>VLOOKUP(B6632,Master!$A$2:$C$11,2,FALSE)</f>
        <v>Asia</v>
      </c>
      <c r="Q6632" s="39" t="str">
        <f>VLOOKUP(D6632,GL_Master!$A$1:$D$80,2,FALSE)</f>
        <v>PL</v>
      </c>
      <c r="R6632" s="39" t="str">
        <f>VLOOKUP(D6632,GL_Master!$A$1:$D$80,3,FALSE)</f>
        <v>Misc. expenses</v>
      </c>
      <c r="S6632" s="39" t="str">
        <f>VLOOKUP(D6632,GL_Master!$A$1:$D$80,4,FALSE)</f>
        <v>Repair &amp; Maintenance</v>
      </c>
    </row>
    <row r="6633" spans="1:19" x14ac:dyDescent="0.25">
      <c r="A6633" s="39" t="s">
        <v>262</v>
      </c>
      <c r="B6633" s="39" t="s">
        <v>43</v>
      </c>
      <c r="C6633" s="7">
        <v>44256</v>
      </c>
      <c r="D6633" s="39" t="s">
        <v>9</v>
      </c>
      <c r="E6633" s="39">
        <v>7238</v>
      </c>
      <c r="F6633" s="82">
        <f t="shared" si="309"/>
        <v>7.2380000000000004</v>
      </c>
      <c r="G6633" s="39">
        <f>VLOOKUP(N6633,Currecny_M!$A$1:$P$10,2,FALSE)</f>
        <v>2.35</v>
      </c>
      <c r="H6633" s="39">
        <f>MATCH(C6633,Currecny_M!$A$1:$P$1,0)</f>
        <v>13</v>
      </c>
      <c r="I6633" s="39">
        <f>VLOOKUP(N6633,Currecny_M!$A$1:$P$10,MATCH(Database!C6633,Currecny_M!$A$1:$P$1,0),FALSE)</f>
        <v>2.6</v>
      </c>
      <c r="J6633" s="82">
        <f t="shared" si="310"/>
        <v>18.818800000000003</v>
      </c>
      <c r="K6633" s="39">
        <f>VLOOKUP('Cover page'!$B$6,Currecny_M!$A$1:$P$10,MATCH(Database!C6633,Currecny_M!$A$1:$P$1,0),FALSE)</f>
        <v>1</v>
      </c>
      <c r="L6633" s="82">
        <f t="shared" si="311"/>
        <v>18.818800000000003</v>
      </c>
      <c r="M6633" s="82">
        <f>((E6633/$F$1)*VLOOKUP(N6633,Currecny_M!$A$1:$P$10,MATCH(Database!C6633,Currecny_M!$A$1:$P$1,0),FALSE))/VLOOKUP('Cover page'!$B$6,Currecny_M!$A$1:$P$10,MATCH(Database!C6633,Currecny_M!$A$1:$P$1,0),FALSE)</f>
        <v>18.818800000000003</v>
      </c>
      <c r="N6633" s="6" t="str">
        <f>VLOOKUP(B6633,Master!$A$2:$C$11,3,FALSE)</f>
        <v>Thai</v>
      </c>
      <c r="O6633" s="6" t="str">
        <f>VLOOKUP(B6633,Master!$A$2:$C$11,2,FALSE)</f>
        <v>Asia</v>
      </c>
      <c r="Q6633" s="39" t="str">
        <f>VLOOKUP(D6633,GL_Master!$A$1:$D$80,2,FALSE)</f>
        <v>PL</v>
      </c>
      <c r="R6633" s="39" t="str">
        <f>VLOOKUP(D6633,GL_Master!$A$1:$D$80,3,FALSE)</f>
        <v>Rent</v>
      </c>
      <c r="S6633" s="39" t="str">
        <f>VLOOKUP(D6633,GL_Master!$A$1:$D$80,4,FALSE)</f>
        <v>Office Rent</v>
      </c>
    </row>
    <row r="6634" spans="1:19" x14ac:dyDescent="0.25">
      <c r="A6634" s="39" t="s">
        <v>262</v>
      </c>
      <c r="B6634" s="39" t="s">
        <v>43</v>
      </c>
      <c r="C6634" s="7">
        <v>44256</v>
      </c>
      <c r="D6634" s="39" t="s">
        <v>109</v>
      </c>
      <c r="E6634" s="39">
        <v>-3945</v>
      </c>
      <c r="F6634" s="82">
        <f t="shared" si="309"/>
        <v>-3.9449999999999998</v>
      </c>
      <c r="G6634" s="39">
        <f>VLOOKUP(N6634,Currecny_M!$A$1:$P$10,2,FALSE)</f>
        <v>2.35</v>
      </c>
      <c r="H6634" s="39">
        <f>MATCH(C6634,Currecny_M!$A$1:$P$1,0)</f>
        <v>13</v>
      </c>
      <c r="I6634" s="39">
        <f>VLOOKUP(N6634,Currecny_M!$A$1:$P$10,MATCH(Database!C6634,Currecny_M!$A$1:$P$1,0),FALSE)</f>
        <v>2.6</v>
      </c>
      <c r="J6634" s="82">
        <f t="shared" si="310"/>
        <v>-10.257</v>
      </c>
      <c r="K6634" s="39">
        <f>VLOOKUP('Cover page'!$B$6,Currecny_M!$A$1:$P$10,MATCH(Database!C6634,Currecny_M!$A$1:$P$1,0),FALSE)</f>
        <v>1</v>
      </c>
      <c r="L6634" s="82">
        <f t="shared" si="311"/>
        <v>-10.257</v>
      </c>
      <c r="M6634" s="82">
        <f>((E6634/$F$1)*VLOOKUP(N6634,Currecny_M!$A$1:$P$10,MATCH(Database!C6634,Currecny_M!$A$1:$P$1,0),FALSE))/VLOOKUP('Cover page'!$B$6,Currecny_M!$A$1:$P$10,MATCH(Database!C6634,Currecny_M!$A$1:$P$1,0),FALSE)</f>
        <v>-10.257</v>
      </c>
      <c r="N6634" s="6" t="str">
        <f>VLOOKUP(B6634,Master!$A$2:$C$11,3,FALSE)</f>
        <v>Thai</v>
      </c>
      <c r="O6634" s="6" t="str">
        <f>VLOOKUP(B6634,Master!$A$2:$C$11,2,FALSE)</f>
        <v>Asia</v>
      </c>
      <c r="Q6634" s="39" t="str">
        <f>VLOOKUP(D6634,GL_Master!$A$1:$D$80,2,FALSE)</f>
        <v>PL</v>
      </c>
      <c r="R6634" s="39" t="str">
        <f>VLOOKUP(D6634,GL_Master!$A$1:$D$80,3,FALSE)</f>
        <v>Travelling and conveyance</v>
      </c>
      <c r="S6634" s="39" t="str">
        <f>VLOOKUP(D6634,GL_Master!$A$1:$D$80,4,FALSE)</f>
        <v>Travelling , hotel lodging</v>
      </c>
    </row>
    <row r="6635" spans="1:19" x14ac:dyDescent="0.25">
      <c r="A6635" s="39" t="s">
        <v>262</v>
      </c>
      <c r="B6635" s="39" t="s">
        <v>43</v>
      </c>
      <c r="C6635" s="7">
        <v>44256</v>
      </c>
      <c r="D6635" s="39" t="s">
        <v>110</v>
      </c>
      <c r="E6635" s="39">
        <v>1547</v>
      </c>
      <c r="F6635" s="82">
        <f t="shared" si="309"/>
        <v>1.5469999999999999</v>
      </c>
      <c r="G6635" s="39">
        <f>VLOOKUP(N6635,Currecny_M!$A$1:$P$10,2,FALSE)</f>
        <v>2.35</v>
      </c>
      <c r="H6635" s="39">
        <f>MATCH(C6635,Currecny_M!$A$1:$P$1,0)</f>
        <v>13</v>
      </c>
      <c r="I6635" s="39">
        <f>VLOOKUP(N6635,Currecny_M!$A$1:$P$10,MATCH(Database!C6635,Currecny_M!$A$1:$P$1,0),FALSE)</f>
        <v>2.6</v>
      </c>
      <c r="J6635" s="82">
        <f t="shared" si="310"/>
        <v>4.0221999999999998</v>
      </c>
      <c r="K6635" s="39">
        <f>VLOOKUP('Cover page'!$B$6,Currecny_M!$A$1:$P$10,MATCH(Database!C6635,Currecny_M!$A$1:$P$1,0),FALSE)</f>
        <v>1</v>
      </c>
      <c r="L6635" s="82">
        <f t="shared" si="311"/>
        <v>4.0221999999999998</v>
      </c>
      <c r="M6635" s="82">
        <f>((E6635/$F$1)*VLOOKUP(N6635,Currecny_M!$A$1:$P$10,MATCH(Database!C6635,Currecny_M!$A$1:$P$1,0),FALSE))/VLOOKUP('Cover page'!$B$6,Currecny_M!$A$1:$P$10,MATCH(Database!C6635,Currecny_M!$A$1:$P$1,0),FALSE)</f>
        <v>4.0221999999999998</v>
      </c>
      <c r="N6635" s="6" t="str">
        <f>VLOOKUP(B6635,Master!$A$2:$C$11,3,FALSE)</f>
        <v>Thai</v>
      </c>
      <c r="O6635" s="6" t="str">
        <f>VLOOKUP(B6635,Master!$A$2:$C$11,2,FALSE)</f>
        <v>Asia</v>
      </c>
      <c r="Q6635" s="39" t="str">
        <f>VLOOKUP(D6635,GL_Master!$A$1:$D$80,2,FALSE)</f>
        <v>PL</v>
      </c>
      <c r="R6635" s="39" t="str">
        <f>VLOOKUP(D6635,GL_Master!$A$1:$D$80,3,FALSE)</f>
        <v>Travelling and conveyance</v>
      </c>
      <c r="S6635" s="39" t="str">
        <f>VLOOKUP(D6635,GL_Master!$A$1:$D$80,4,FALSE)</f>
        <v>Travelling , hotel lodging</v>
      </c>
    </row>
    <row r="6636" spans="1:19" x14ac:dyDescent="0.25">
      <c r="A6636" s="39" t="s">
        <v>262</v>
      </c>
      <c r="B6636" s="39" t="s">
        <v>43</v>
      </c>
      <c r="C6636" s="7">
        <v>44256</v>
      </c>
      <c r="D6636" s="39" t="s">
        <v>111</v>
      </c>
      <c r="E6636" s="39">
        <v>843</v>
      </c>
      <c r="F6636" s="82">
        <f t="shared" si="309"/>
        <v>0.84299999999999997</v>
      </c>
      <c r="G6636" s="39">
        <f>VLOOKUP(N6636,Currecny_M!$A$1:$P$10,2,FALSE)</f>
        <v>2.35</v>
      </c>
      <c r="H6636" s="39">
        <f>MATCH(C6636,Currecny_M!$A$1:$P$1,0)</f>
        <v>13</v>
      </c>
      <c r="I6636" s="39">
        <f>VLOOKUP(N6636,Currecny_M!$A$1:$P$10,MATCH(Database!C6636,Currecny_M!$A$1:$P$1,0),FALSE)</f>
        <v>2.6</v>
      </c>
      <c r="J6636" s="82">
        <f t="shared" si="310"/>
        <v>2.1918000000000002</v>
      </c>
      <c r="K6636" s="39">
        <f>VLOOKUP('Cover page'!$B$6,Currecny_M!$A$1:$P$10,MATCH(Database!C6636,Currecny_M!$A$1:$P$1,0),FALSE)</f>
        <v>1</v>
      </c>
      <c r="L6636" s="82">
        <f t="shared" si="311"/>
        <v>2.1918000000000002</v>
      </c>
      <c r="M6636" s="82">
        <f>((E6636/$F$1)*VLOOKUP(N6636,Currecny_M!$A$1:$P$10,MATCH(Database!C6636,Currecny_M!$A$1:$P$1,0),FALSE))/VLOOKUP('Cover page'!$B$6,Currecny_M!$A$1:$P$10,MATCH(Database!C6636,Currecny_M!$A$1:$P$1,0),FALSE)</f>
        <v>2.1918000000000002</v>
      </c>
      <c r="N6636" s="6" t="str">
        <f>VLOOKUP(B6636,Master!$A$2:$C$11,3,FALSE)</f>
        <v>Thai</v>
      </c>
      <c r="O6636" s="6" t="str">
        <f>VLOOKUP(B6636,Master!$A$2:$C$11,2,FALSE)</f>
        <v>Asia</v>
      </c>
      <c r="Q6636" s="39" t="str">
        <f>VLOOKUP(D6636,GL_Master!$A$1:$D$80,2,FALSE)</f>
        <v>PL</v>
      </c>
      <c r="R6636" s="39" t="str">
        <f>VLOOKUP(D6636,GL_Master!$A$1:$D$80,3,FALSE)</f>
        <v>Legal &amp; Professional expenses</v>
      </c>
      <c r="S6636" s="39" t="str">
        <f>VLOOKUP(D6636,GL_Master!$A$1:$D$80,4,FALSE)</f>
        <v>Professional Fees - Others</v>
      </c>
    </row>
    <row r="6637" spans="1:19" x14ac:dyDescent="0.25">
      <c r="A6637" s="39" t="s">
        <v>262</v>
      </c>
      <c r="B6637" s="39" t="s">
        <v>43</v>
      </c>
      <c r="C6637" s="7">
        <v>44287</v>
      </c>
      <c r="D6637" s="39" t="s">
        <v>112</v>
      </c>
      <c r="E6637" s="39">
        <v>7889</v>
      </c>
      <c r="F6637" s="82">
        <f t="shared" si="309"/>
        <v>7.8890000000000002</v>
      </c>
      <c r="G6637" s="39">
        <f>VLOOKUP(N6637,Currecny_M!$A$1:$P$10,2,FALSE)</f>
        <v>2.35</v>
      </c>
      <c r="H6637" s="39">
        <f>MATCH(C6637,Currecny_M!$A$1:$P$1,0)</f>
        <v>14</v>
      </c>
      <c r="I6637" s="39">
        <f>VLOOKUP(N6637,Currecny_M!$A$1:$P$10,MATCH(Database!C6637,Currecny_M!$A$1:$P$1,0),FALSE)</f>
        <v>2.63</v>
      </c>
      <c r="J6637" s="82">
        <f t="shared" si="310"/>
        <v>20.748069999999998</v>
      </c>
      <c r="K6637" s="39">
        <f>VLOOKUP('Cover page'!$B$6,Currecny_M!$A$1:$P$10,MATCH(Database!C6637,Currecny_M!$A$1:$P$1,0),FALSE)</f>
        <v>1</v>
      </c>
      <c r="L6637" s="82">
        <f t="shared" si="311"/>
        <v>20.748069999999998</v>
      </c>
      <c r="M6637" s="82">
        <f>((E6637/$F$1)*VLOOKUP(N6637,Currecny_M!$A$1:$P$10,MATCH(Database!C6637,Currecny_M!$A$1:$P$1,0),FALSE))/VLOOKUP('Cover page'!$B$6,Currecny_M!$A$1:$P$10,MATCH(Database!C6637,Currecny_M!$A$1:$P$1,0),FALSE)</f>
        <v>20.748069999999998</v>
      </c>
      <c r="N6637" s="6" t="str">
        <f>VLOOKUP(B6637,Master!$A$2:$C$11,3,FALSE)</f>
        <v>Thai</v>
      </c>
      <c r="O6637" s="6" t="str">
        <f>VLOOKUP(B6637,Master!$A$2:$C$11,2,FALSE)</f>
        <v>Asia</v>
      </c>
      <c r="Q6637" s="39" t="str">
        <f>VLOOKUP(D6637,GL_Master!$A$1:$D$80,2,FALSE)</f>
        <v>PL</v>
      </c>
      <c r="R6637" s="39" t="str">
        <f>VLOOKUP(D6637,GL_Master!$A$1:$D$80,3,FALSE)</f>
        <v>Finance Cost</v>
      </c>
      <c r="S6637" s="39" t="str">
        <f>VLOOKUP(D6637,GL_Master!$A$1:$D$80,4,FALSE)</f>
        <v>Interest expense</v>
      </c>
    </row>
    <row r="6638" spans="1:19" x14ac:dyDescent="0.25">
      <c r="A6638" s="39" t="s">
        <v>262</v>
      </c>
      <c r="B6638" s="39" t="s">
        <v>43</v>
      </c>
      <c r="C6638" s="7">
        <v>44287</v>
      </c>
      <c r="D6638" s="39" t="s">
        <v>25</v>
      </c>
      <c r="E6638" s="39">
        <v>72383</v>
      </c>
      <c r="F6638" s="82">
        <f t="shared" si="309"/>
        <v>72.382999999999996</v>
      </c>
      <c r="G6638" s="39">
        <f>VLOOKUP(N6638,Currecny_M!$A$1:$P$10,2,FALSE)</f>
        <v>2.35</v>
      </c>
      <c r="H6638" s="39">
        <f>MATCH(C6638,Currecny_M!$A$1:$P$1,0)</f>
        <v>14</v>
      </c>
      <c r="I6638" s="39">
        <f>VLOOKUP(N6638,Currecny_M!$A$1:$P$10,MATCH(Database!C6638,Currecny_M!$A$1:$P$1,0),FALSE)</f>
        <v>2.63</v>
      </c>
      <c r="J6638" s="82">
        <f t="shared" si="310"/>
        <v>190.36728999999997</v>
      </c>
      <c r="K6638" s="39">
        <f>VLOOKUP('Cover page'!$B$6,Currecny_M!$A$1:$P$10,MATCH(Database!C6638,Currecny_M!$A$1:$P$1,0),FALSE)</f>
        <v>1</v>
      </c>
      <c r="L6638" s="82">
        <f t="shared" si="311"/>
        <v>190.36728999999997</v>
      </c>
      <c r="M6638" s="82">
        <f>((E6638/$F$1)*VLOOKUP(N6638,Currecny_M!$A$1:$P$10,MATCH(Database!C6638,Currecny_M!$A$1:$P$1,0),FALSE))/VLOOKUP('Cover page'!$B$6,Currecny_M!$A$1:$P$10,MATCH(Database!C6638,Currecny_M!$A$1:$P$1,0),FALSE)</f>
        <v>190.36728999999997</v>
      </c>
      <c r="N6638" s="6" t="str">
        <f>VLOOKUP(B6638,Master!$A$2:$C$11,3,FALSE)</f>
        <v>Thai</v>
      </c>
      <c r="O6638" s="6" t="str">
        <f>VLOOKUP(B6638,Master!$A$2:$C$11,2,FALSE)</f>
        <v>Asia</v>
      </c>
      <c r="Q6638" s="39" t="str">
        <f>VLOOKUP(D6638,GL_Master!$A$1:$D$80,2,FALSE)</f>
        <v>PL</v>
      </c>
      <c r="R6638" s="39" t="str">
        <f>VLOOKUP(D6638,GL_Master!$A$1:$D$80,3,FALSE)</f>
        <v>Depreciation</v>
      </c>
      <c r="S6638" s="39" t="str">
        <f>VLOOKUP(D6638,GL_Master!$A$1:$D$80,4,FALSE)</f>
        <v>Depreciation</v>
      </c>
    </row>
    <row r="6639" spans="1:19" x14ac:dyDescent="0.25">
      <c r="A6639" s="39" t="s">
        <v>262</v>
      </c>
      <c r="B6639" s="39" t="s">
        <v>238</v>
      </c>
      <c r="C6639" s="7">
        <v>43922</v>
      </c>
      <c r="D6639" s="39" t="s">
        <v>51</v>
      </c>
      <c r="E6639" s="39">
        <v>-76190</v>
      </c>
      <c r="F6639" s="82">
        <f t="shared" si="309"/>
        <v>-76.19</v>
      </c>
      <c r="G6639" s="39">
        <f>VLOOKUP(N6639,Currecny_M!$A$1:$P$10,2,FALSE)</f>
        <v>21</v>
      </c>
      <c r="H6639" s="39">
        <f>MATCH(C6639,Currecny_M!$A$1:$P$1,0)</f>
        <v>2</v>
      </c>
      <c r="I6639" s="39">
        <f>VLOOKUP(N6639,Currecny_M!$A$1:$P$10,MATCH(Database!C6639,Currecny_M!$A$1:$P$1,0),FALSE)</f>
        <v>21</v>
      </c>
      <c r="J6639" s="82">
        <f t="shared" si="310"/>
        <v>-1599.99</v>
      </c>
      <c r="K6639" s="39">
        <f>VLOOKUP('Cover page'!$B$6,Currecny_M!$A$1:$P$10,MATCH(Database!C6639,Currecny_M!$A$1:$P$1,0),FALSE)</f>
        <v>1</v>
      </c>
      <c r="L6639" s="82">
        <f t="shared" si="311"/>
        <v>-1599.99</v>
      </c>
      <c r="M6639" s="82">
        <f>((E6639/$F$1)*VLOOKUP(N6639,Currecny_M!$A$1:$P$10,MATCH(Database!C6639,Currecny_M!$A$1:$P$1,0),FALSE))/VLOOKUP('Cover page'!$B$6,Currecny_M!$A$1:$P$10,MATCH(Database!C6639,Currecny_M!$A$1:$P$1,0),FALSE)</f>
        <v>-1599.99</v>
      </c>
      <c r="N6639" s="6" t="str">
        <f>VLOOKUP(B6639,Master!$A$2:$C$11,3,FALSE)</f>
        <v>Dirham</v>
      </c>
      <c r="O6639" s="6" t="str">
        <f>VLOOKUP(B6639,Master!$A$2:$C$11,2,FALSE)</f>
        <v>Asia</v>
      </c>
      <c r="Q6639" s="39" t="str">
        <f>VLOOKUP(D6639,GL_Master!$A$1:$D$80,2,FALSE)</f>
        <v>BS</v>
      </c>
      <c r="R6639" s="39" t="str">
        <f>VLOOKUP(D6639,GL_Master!$A$1:$D$80,3,FALSE)</f>
        <v>Share Capital</v>
      </c>
      <c r="S6639" s="39" t="str">
        <f>VLOOKUP(D6639,GL_Master!$A$1:$D$80,4,FALSE)</f>
        <v>Equity shares</v>
      </c>
    </row>
    <row r="6640" spans="1:19" x14ac:dyDescent="0.25">
      <c r="A6640" s="39" t="s">
        <v>262</v>
      </c>
      <c r="B6640" s="39" t="s">
        <v>238</v>
      </c>
      <c r="C6640" s="7">
        <v>43922</v>
      </c>
      <c r="D6640" s="39" t="s">
        <v>52</v>
      </c>
      <c r="E6640" s="39">
        <v>-145981</v>
      </c>
      <c r="F6640" s="82">
        <f t="shared" si="309"/>
        <v>-145.98099999999999</v>
      </c>
      <c r="G6640" s="39">
        <f>VLOOKUP(N6640,Currecny_M!$A$1:$P$10,2,FALSE)</f>
        <v>21</v>
      </c>
      <c r="H6640" s="39">
        <f>MATCH(C6640,Currecny_M!$A$1:$P$1,0)</f>
        <v>2</v>
      </c>
      <c r="I6640" s="39">
        <f>VLOOKUP(N6640,Currecny_M!$A$1:$P$10,MATCH(Database!C6640,Currecny_M!$A$1:$P$1,0),FALSE)</f>
        <v>21</v>
      </c>
      <c r="J6640" s="82">
        <f t="shared" si="310"/>
        <v>-3065.6009999999997</v>
      </c>
      <c r="K6640" s="39">
        <f>VLOOKUP('Cover page'!$B$6,Currecny_M!$A$1:$P$10,MATCH(Database!C6640,Currecny_M!$A$1:$P$1,0),FALSE)</f>
        <v>1</v>
      </c>
      <c r="L6640" s="82">
        <f t="shared" si="311"/>
        <v>-3065.6009999999997</v>
      </c>
      <c r="M6640" s="82">
        <f>((E6640/$F$1)*VLOOKUP(N6640,Currecny_M!$A$1:$P$10,MATCH(Database!C6640,Currecny_M!$A$1:$P$1,0),FALSE))/VLOOKUP('Cover page'!$B$6,Currecny_M!$A$1:$P$10,MATCH(Database!C6640,Currecny_M!$A$1:$P$1,0),FALSE)</f>
        <v>-3065.6009999999997</v>
      </c>
      <c r="N6640" s="6" t="str">
        <f>VLOOKUP(B6640,Master!$A$2:$C$11,3,FALSE)</f>
        <v>Dirham</v>
      </c>
      <c r="O6640" s="6" t="str">
        <f>VLOOKUP(B6640,Master!$A$2:$C$11,2,FALSE)</f>
        <v>Asia</v>
      </c>
      <c r="Q6640" s="39" t="str">
        <f>VLOOKUP(D6640,GL_Master!$A$1:$D$80,2,FALSE)</f>
        <v>BS</v>
      </c>
      <c r="R6640" s="39" t="str">
        <f>VLOOKUP(D6640,GL_Master!$A$1:$D$80,3,FALSE)</f>
        <v>Reserve and Surplus</v>
      </c>
      <c r="S6640" s="39" t="str">
        <f>VLOOKUP(D6640,GL_Master!$A$1:$D$80,4,FALSE)</f>
        <v>Reserves at the commencement of the year</v>
      </c>
    </row>
    <row r="6641" spans="1:19" x14ac:dyDescent="0.25">
      <c r="A6641" s="39" t="s">
        <v>262</v>
      </c>
      <c r="B6641" s="39" t="s">
        <v>238</v>
      </c>
      <c r="C6641" s="7">
        <v>43922</v>
      </c>
      <c r="D6641" s="39" t="s">
        <v>53</v>
      </c>
      <c r="E6641" s="39">
        <v>-15254</v>
      </c>
      <c r="F6641" s="82">
        <f t="shared" si="309"/>
        <v>-15.254</v>
      </c>
      <c r="G6641" s="39">
        <f>VLOOKUP(N6641,Currecny_M!$A$1:$P$10,2,FALSE)</f>
        <v>21</v>
      </c>
      <c r="H6641" s="39">
        <f>MATCH(C6641,Currecny_M!$A$1:$P$1,0)</f>
        <v>2</v>
      </c>
      <c r="I6641" s="39">
        <f>VLOOKUP(N6641,Currecny_M!$A$1:$P$10,MATCH(Database!C6641,Currecny_M!$A$1:$P$1,0),FALSE)</f>
        <v>21</v>
      </c>
      <c r="J6641" s="82">
        <f t="shared" si="310"/>
        <v>-320.334</v>
      </c>
      <c r="K6641" s="39">
        <f>VLOOKUP('Cover page'!$B$6,Currecny_M!$A$1:$P$10,MATCH(Database!C6641,Currecny_M!$A$1:$P$1,0),FALSE)</f>
        <v>1</v>
      </c>
      <c r="L6641" s="82">
        <f t="shared" si="311"/>
        <v>-320.334</v>
      </c>
      <c r="M6641" s="82">
        <f>((E6641/$F$1)*VLOOKUP(N6641,Currecny_M!$A$1:$P$10,MATCH(Database!C6641,Currecny_M!$A$1:$P$1,0),FALSE))/VLOOKUP('Cover page'!$B$6,Currecny_M!$A$1:$P$10,MATCH(Database!C6641,Currecny_M!$A$1:$P$1,0),FALSE)</f>
        <v>-320.334</v>
      </c>
      <c r="N6641" s="6" t="str">
        <f>VLOOKUP(B6641,Master!$A$2:$C$11,3,FALSE)</f>
        <v>Dirham</v>
      </c>
      <c r="O6641" s="6" t="str">
        <f>VLOOKUP(B6641,Master!$A$2:$C$11,2,FALSE)</f>
        <v>Asia</v>
      </c>
      <c r="Q6641" s="39" t="str">
        <f>VLOOKUP(D6641,GL_Master!$A$1:$D$80,2,FALSE)</f>
        <v>BS</v>
      </c>
      <c r="R6641" s="39" t="str">
        <f>VLOOKUP(D6641,GL_Master!$A$1:$D$80,3,FALSE)</f>
        <v>Loan Fund</v>
      </c>
      <c r="S6641" s="39" t="str">
        <f>VLOOKUP(D6641,GL_Master!$A$1:$D$80,4,FALSE)</f>
        <v>Term Loan</v>
      </c>
    </row>
    <row r="6642" spans="1:19" x14ac:dyDescent="0.25">
      <c r="A6642" s="39" t="s">
        <v>262</v>
      </c>
      <c r="B6642" s="39" t="s">
        <v>238</v>
      </c>
      <c r="C6642" s="7">
        <v>43922</v>
      </c>
      <c r="D6642" s="39" t="s">
        <v>54</v>
      </c>
      <c r="E6642" s="39">
        <v>152</v>
      </c>
      <c r="F6642" s="82">
        <f t="shared" si="309"/>
        <v>0.152</v>
      </c>
      <c r="G6642" s="39">
        <f>VLOOKUP(N6642,Currecny_M!$A$1:$P$10,2,FALSE)</f>
        <v>21</v>
      </c>
      <c r="H6642" s="39">
        <f>MATCH(C6642,Currecny_M!$A$1:$P$1,0)</f>
        <v>2</v>
      </c>
      <c r="I6642" s="39">
        <f>VLOOKUP(N6642,Currecny_M!$A$1:$P$10,MATCH(Database!C6642,Currecny_M!$A$1:$P$1,0),FALSE)</f>
        <v>21</v>
      </c>
      <c r="J6642" s="82">
        <f t="shared" si="310"/>
        <v>3.1919999999999997</v>
      </c>
      <c r="K6642" s="39">
        <f>VLOOKUP('Cover page'!$B$6,Currecny_M!$A$1:$P$10,MATCH(Database!C6642,Currecny_M!$A$1:$P$1,0),FALSE)</f>
        <v>1</v>
      </c>
      <c r="L6642" s="82">
        <f t="shared" si="311"/>
        <v>3.1919999999999997</v>
      </c>
      <c r="M6642" s="82">
        <f>((E6642/$F$1)*VLOOKUP(N6642,Currecny_M!$A$1:$P$10,MATCH(Database!C6642,Currecny_M!$A$1:$P$1,0),FALSE))/VLOOKUP('Cover page'!$B$6,Currecny_M!$A$1:$P$10,MATCH(Database!C6642,Currecny_M!$A$1:$P$1,0),FALSE)</f>
        <v>3.1919999999999997</v>
      </c>
      <c r="N6642" s="6" t="str">
        <f>VLOOKUP(B6642,Master!$A$2:$C$11,3,FALSE)</f>
        <v>Dirham</v>
      </c>
      <c r="O6642" s="6" t="str">
        <f>VLOOKUP(B6642,Master!$A$2:$C$11,2,FALSE)</f>
        <v>Asia</v>
      </c>
      <c r="Q6642" s="39" t="str">
        <f>VLOOKUP(D6642,GL_Master!$A$1:$D$80,2,FALSE)</f>
        <v>BS</v>
      </c>
      <c r="R6642" s="39" t="str">
        <f>VLOOKUP(D6642,GL_Master!$A$1:$D$80,3,FALSE)</f>
        <v>Trade Payables</v>
      </c>
      <c r="S6642" s="39" t="str">
        <f>VLOOKUP(D6642,GL_Master!$A$1:$D$80,4,FALSE)</f>
        <v>Trade payable</v>
      </c>
    </row>
    <row r="6643" spans="1:19" x14ac:dyDescent="0.25">
      <c r="A6643" s="39" t="s">
        <v>262</v>
      </c>
      <c r="B6643" s="39" t="s">
        <v>238</v>
      </c>
      <c r="C6643" s="7">
        <v>43922</v>
      </c>
      <c r="D6643" s="39" t="s">
        <v>34</v>
      </c>
      <c r="E6643" s="39">
        <v>-3886</v>
      </c>
      <c r="F6643" s="82">
        <f t="shared" si="309"/>
        <v>-3.8860000000000001</v>
      </c>
      <c r="G6643" s="39">
        <f>VLOOKUP(N6643,Currecny_M!$A$1:$P$10,2,FALSE)</f>
        <v>21</v>
      </c>
      <c r="H6643" s="39">
        <f>MATCH(C6643,Currecny_M!$A$1:$P$1,0)</f>
        <v>2</v>
      </c>
      <c r="I6643" s="39">
        <f>VLOOKUP(N6643,Currecny_M!$A$1:$P$10,MATCH(Database!C6643,Currecny_M!$A$1:$P$1,0),FALSE)</f>
        <v>21</v>
      </c>
      <c r="J6643" s="82">
        <f t="shared" si="310"/>
        <v>-81.606000000000009</v>
      </c>
      <c r="K6643" s="39">
        <f>VLOOKUP('Cover page'!$B$6,Currecny_M!$A$1:$P$10,MATCH(Database!C6643,Currecny_M!$A$1:$P$1,0),FALSE)</f>
        <v>1</v>
      </c>
      <c r="L6643" s="82">
        <f t="shared" si="311"/>
        <v>-81.606000000000009</v>
      </c>
      <c r="M6643" s="82">
        <f>((E6643/$F$1)*VLOOKUP(N6643,Currecny_M!$A$1:$P$10,MATCH(Database!C6643,Currecny_M!$A$1:$P$1,0),FALSE))/VLOOKUP('Cover page'!$B$6,Currecny_M!$A$1:$P$10,MATCH(Database!C6643,Currecny_M!$A$1:$P$1,0),FALSE)</f>
        <v>-81.606000000000009</v>
      </c>
      <c r="N6643" s="6" t="str">
        <f>VLOOKUP(B6643,Master!$A$2:$C$11,3,FALSE)</f>
        <v>Dirham</v>
      </c>
      <c r="O6643" s="6" t="str">
        <f>VLOOKUP(B6643,Master!$A$2:$C$11,2,FALSE)</f>
        <v>Asia</v>
      </c>
      <c r="Q6643" s="39" t="str">
        <f>VLOOKUP(D6643,GL_Master!$A$1:$D$80,2,FALSE)</f>
        <v>BS</v>
      </c>
      <c r="R6643" s="39" t="str">
        <f>VLOOKUP(D6643,GL_Master!$A$1:$D$80,3,FALSE)</f>
        <v>Provisions</v>
      </c>
      <c r="S6643" s="39" t="str">
        <f>VLOOKUP(D6643,GL_Master!$A$1:$D$80,4,FALSE)</f>
        <v>Expenses payables</v>
      </c>
    </row>
    <row r="6644" spans="1:19" x14ac:dyDescent="0.25">
      <c r="A6644" s="39" t="s">
        <v>262</v>
      </c>
      <c r="B6644" s="39" t="s">
        <v>238</v>
      </c>
      <c r="C6644" s="7">
        <v>43922</v>
      </c>
      <c r="D6644" s="39" t="s">
        <v>18</v>
      </c>
      <c r="E6644" s="39">
        <v>-2362</v>
      </c>
      <c r="F6644" s="82">
        <f t="shared" si="309"/>
        <v>-2.3620000000000001</v>
      </c>
      <c r="G6644" s="39">
        <f>VLOOKUP(N6644,Currecny_M!$A$1:$P$10,2,FALSE)</f>
        <v>21</v>
      </c>
      <c r="H6644" s="39">
        <f>MATCH(C6644,Currecny_M!$A$1:$P$1,0)</f>
        <v>2</v>
      </c>
      <c r="I6644" s="39">
        <f>VLOOKUP(N6644,Currecny_M!$A$1:$P$10,MATCH(Database!C6644,Currecny_M!$A$1:$P$1,0),FALSE)</f>
        <v>21</v>
      </c>
      <c r="J6644" s="82">
        <f t="shared" si="310"/>
        <v>-49.602000000000004</v>
      </c>
      <c r="K6644" s="39">
        <f>VLOOKUP('Cover page'!$B$6,Currecny_M!$A$1:$P$10,MATCH(Database!C6644,Currecny_M!$A$1:$P$1,0),FALSE)</f>
        <v>1</v>
      </c>
      <c r="L6644" s="82">
        <f t="shared" si="311"/>
        <v>-49.602000000000004</v>
      </c>
      <c r="M6644" s="82">
        <f>((E6644/$F$1)*VLOOKUP(N6644,Currecny_M!$A$1:$P$10,MATCH(Database!C6644,Currecny_M!$A$1:$P$1,0),FALSE))/VLOOKUP('Cover page'!$B$6,Currecny_M!$A$1:$P$10,MATCH(Database!C6644,Currecny_M!$A$1:$P$1,0),FALSE)</f>
        <v>-49.602000000000004</v>
      </c>
      <c r="N6644" s="6" t="str">
        <f>VLOOKUP(B6644,Master!$A$2:$C$11,3,FALSE)</f>
        <v>Dirham</v>
      </c>
      <c r="O6644" s="6" t="str">
        <f>VLOOKUP(B6644,Master!$A$2:$C$11,2,FALSE)</f>
        <v>Asia</v>
      </c>
      <c r="Q6644" s="39" t="str">
        <f>VLOOKUP(D6644,GL_Master!$A$1:$D$80,2,FALSE)</f>
        <v>BS</v>
      </c>
      <c r="R6644" s="39" t="str">
        <f>VLOOKUP(D6644,GL_Master!$A$1:$D$80,3,FALSE)</f>
        <v>Other current liabilities</v>
      </c>
      <c r="S6644" s="39" t="str">
        <f>VLOOKUP(D6644,GL_Master!$A$1:$D$80,4,FALSE)</f>
        <v>Employee related liabilities</v>
      </c>
    </row>
    <row r="6645" spans="1:19" x14ac:dyDescent="0.25">
      <c r="A6645" s="39" t="s">
        <v>262</v>
      </c>
      <c r="B6645" s="39" t="s">
        <v>238</v>
      </c>
      <c r="C6645" s="7">
        <v>43922</v>
      </c>
      <c r="D6645" s="39" t="s">
        <v>55</v>
      </c>
      <c r="E6645" s="39">
        <v>-305</v>
      </c>
      <c r="F6645" s="82">
        <f t="shared" si="309"/>
        <v>-0.30499999999999999</v>
      </c>
      <c r="G6645" s="39">
        <f>VLOOKUP(N6645,Currecny_M!$A$1:$P$10,2,FALSE)</f>
        <v>21</v>
      </c>
      <c r="H6645" s="39">
        <f>MATCH(C6645,Currecny_M!$A$1:$P$1,0)</f>
        <v>2</v>
      </c>
      <c r="I6645" s="39">
        <f>VLOOKUP(N6645,Currecny_M!$A$1:$P$10,MATCH(Database!C6645,Currecny_M!$A$1:$P$1,0),FALSE)</f>
        <v>21</v>
      </c>
      <c r="J6645" s="82">
        <f t="shared" si="310"/>
        <v>-6.4050000000000002</v>
      </c>
      <c r="K6645" s="39">
        <f>VLOOKUP('Cover page'!$B$6,Currecny_M!$A$1:$P$10,MATCH(Database!C6645,Currecny_M!$A$1:$P$1,0),FALSE)</f>
        <v>1</v>
      </c>
      <c r="L6645" s="82">
        <f t="shared" si="311"/>
        <v>-6.4050000000000002</v>
      </c>
      <c r="M6645" s="82">
        <f>((E6645/$F$1)*VLOOKUP(N6645,Currecny_M!$A$1:$P$10,MATCH(Database!C6645,Currecny_M!$A$1:$P$1,0),FALSE))/VLOOKUP('Cover page'!$B$6,Currecny_M!$A$1:$P$10,MATCH(Database!C6645,Currecny_M!$A$1:$P$1,0),FALSE)</f>
        <v>-6.4050000000000002</v>
      </c>
      <c r="N6645" s="6" t="str">
        <f>VLOOKUP(B6645,Master!$A$2:$C$11,3,FALSE)</f>
        <v>Dirham</v>
      </c>
      <c r="O6645" s="6" t="str">
        <f>VLOOKUP(B6645,Master!$A$2:$C$11,2,FALSE)</f>
        <v>Asia</v>
      </c>
      <c r="Q6645" s="39" t="str">
        <f>VLOOKUP(D6645,GL_Master!$A$1:$D$80,2,FALSE)</f>
        <v>BS</v>
      </c>
      <c r="R6645" s="39" t="str">
        <f>VLOOKUP(D6645,GL_Master!$A$1:$D$80,3,FALSE)</f>
        <v>Other current liabilities</v>
      </c>
      <c r="S6645" s="39" t="str">
        <f>VLOOKUP(D6645,GL_Master!$A$1:$D$80,4,FALSE)</f>
        <v>Security deposit received</v>
      </c>
    </row>
    <row r="6646" spans="1:19" x14ac:dyDescent="0.25">
      <c r="A6646" s="39" t="s">
        <v>262</v>
      </c>
      <c r="B6646" s="39" t="s">
        <v>238</v>
      </c>
      <c r="C6646" s="7">
        <v>43922</v>
      </c>
      <c r="D6646" s="39" t="s">
        <v>56</v>
      </c>
      <c r="E6646" s="39">
        <v>-76</v>
      </c>
      <c r="F6646" s="82">
        <f t="shared" si="309"/>
        <v>-7.5999999999999998E-2</v>
      </c>
      <c r="G6646" s="39">
        <f>VLOOKUP(N6646,Currecny_M!$A$1:$P$10,2,FALSE)</f>
        <v>21</v>
      </c>
      <c r="H6646" s="39">
        <f>MATCH(C6646,Currecny_M!$A$1:$P$1,0)</f>
        <v>2</v>
      </c>
      <c r="I6646" s="39">
        <f>VLOOKUP(N6646,Currecny_M!$A$1:$P$10,MATCH(Database!C6646,Currecny_M!$A$1:$P$1,0),FALSE)</f>
        <v>21</v>
      </c>
      <c r="J6646" s="82">
        <f t="shared" si="310"/>
        <v>-1.5959999999999999</v>
      </c>
      <c r="K6646" s="39">
        <f>VLOOKUP('Cover page'!$B$6,Currecny_M!$A$1:$P$10,MATCH(Database!C6646,Currecny_M!$A$1:$P$1,0),FALSE)</f>
        <v>1</v>
      </c>
      <c r="L6646" s="82">
        <f t="shared" si="311"/>
        <v>-1.5959999999999999</v>
      </c>
      <c r="M6646" s="82">
        <f>((E6646/$F$1)*VLOOKUP(N6646,Currecny_M!$A$1:$P$10,MATCH(Database!C6646,Currecny_M!$A$1:$P$1,0),FALSE))/VLOOKUP('Cover page'!$B$6,Currecny_M!$A$1:$P$10,MATCH(Database!C6646,Currecny_M!$A$1:$P$1,0),FALSE)</f>
        <v>-1.5959999999999999</v>
      </c>
      <c r="N6646" s="6" t="str">
        <f>VLOOKUP(B6646,Master!$A$2:$C$11,3,FALSE)</f>
        <v>Dirham</v>
      </c>
      <c r="O6646" s="6" t="str">
        <f>VLOOKUP(B6646,Master!$A$2:$C$11,2,FALSE)</f>
        <v>Asia</v>
      </c>
      <c r="Q6646" s="39" t="str">
        <f>VLOOKUP(D6646,GL_Master!$A$1:$D$80,2,FALSE)</f>
        <v>BS</v>
      </c>
      <c r="R6646" s="39" t="str">
        <f>VLOOKUP(D6646,GL_Master!$A$1:$D$80,3,FALSE)</f>
        <v>Other Tax Payables</v>
      </c>
      <c r="S6646" s="39" t="str">
        <f>VLOOKUP(D6646,GL_Master!$A$1:$D$80,4,FALSE)</f>
        <v>Tax deducted at source payable</v>
      </c>
    </row>
    <row r="6647" spans="1:19" x14ac:dyDescent="0.25">
      <c r="A6647" s="39" t="s">
        <v>262</v>
      </c>
      <c r="B6647" s="39" t="s">
        <v>238</v>
      </c>
      <c r="C6647" s="7">
        <v>43922</v>
      </c>
      <c r="D6647" s="39" t="s">
        <v>57</v>
      </c>
      <c r="E6647" s="39">
        <v>-686</v>
      </c>
      <c r="F6647" s="82">
        <f t="shared" si="309"/>
        <v>-0.68600000000000005</v>
      </c>
      <c r="G6647" s="39">
        <f>VLOOKUP(N6647,Currecny_M!$A$1:$P$10,2,FALSE)</f>
        <v>21</v>
      </c>
      <c r="H6647" s="39">
        <f>MATCH(C6647,Currecny_M!$A$1:$P$1,0)</f>
        <v>2</v>
      </c>
      <c r="I6647" s="39">
        <f>VLOOKUP(N6647,Currecny_M!$A$1:$P$10,MATCH(Database!C6647,Currecny_M!$A$1:$P$1,0),FALSE)</f>
        <v>21</v>
      </c>
      <c r="J6647" s="82">
        <f t="shared" si="310"/>
        <v>-14.406000000000001</v>
      </c>
      <c r="K6647" s="39">
        <f>VLOOKUP('Cover page'!$B$6,Currecny_M!$A$1:$P$10,MATCH(Database!C6647,Currecny_M!$A$1:$P$1,0),FALSE)</f>
        <v>1</v>
      </c>
      <c r="L6647" s="82">
        <f t="shared" si="311"/>
        <v>-14.406000000000001</v>
      </c>
      <c r="M6647" s="82">
        <f>((E6647/$F$1)*VLOOKUP(N6647,Currecny_M!$A$1:$P$10,MATCH(Database!C6647,Currecny_M!$A$1:$P$1,0),FALSE))/VLOOKUP('Cover page'!$B$6,Currecny_M!$A$1:$P$10,MATCH(Database!C6647,Currecny_M!$A$1:$P$1,0),FALSE)</f>
        <v>-14.406000000000001</v>
      </c>
      <c r="N6647" s="6" t="str">
        <f>VLOOKUP(B6647,Master!$A$2:$C$11,3,FALSE)</f>
        <v>Dirham</v>
      </c>
      <c r="O6647" s="6" t="str">
        <f>VLOOKUP(B6647,Master!$A$2:$C$11,2,FALSE)</f>
        <v>Asia</v>
      </c>
      <c r="Q6647" s="39" t="str">
        <f>VLOOKUP(D6647,GL_Master!$A$1:$D$80,2,FALSE)</f>
        <v>BS</v>
      </c>
      <c r="R6647" s="39" t="str">
        <f>VLOOKUP(D6647,GL_Master!$A$1:$D$80,3,FALSE)</f>
        <v>Other Tax Payables</v>
      </c>
      <c r="S6647" s="39" t="str">
        <f>VLOOKUP(D6647,GL_Master!$A$1:$D$80,4,FALSE)</f>
        <v>Tax deducted at source payable</v>
      </c>
    </row>
    <row r="6648" spans="1:19" x14ac:dyDescent="0.25">
      <c r="A6648" s="39" t="s">
        <v>262</v>
      </c>
      <c r="B6648" s="39" t="s">
        <v>238</v>
      </c>
      <c r="C6648" s="7">
        <v>43922</v>
      </c>
      <c r="D6648" s="39" t="s">
        <v>58</v>
      </c>
      <c r="E6648" s="39">
        <v>-5181</v>
      </c>
      <c r="F6648" s="82">
        <f t="shared" si="309"/>
        <v>-5.181</v>
      </c>
      <c r="G6648" s="39">
        <f>VLOOKUP(N6648,Currecny_M!$A$1:$P$10,2,FALSE)</f>
        <v>21</v>
      </c>
      <c r="H6648" s="39">
        <f>MATCH(C6648,Currecny_M!$A$1:$P$1,0)</f>
        <v>2</v>
      </c>
      <c r="I6648" s="39">
        <f>VLOOKUP(N6648,Currecny_M!$A$1:$P$10,MATCH(Database!C6648,Currecny_M!$A$1:$P$1,0),FALSE)</f>
        <v>21</v>
      </c>
      <c r="J6648" s="82">
        <f t="shared" si="310"/>
        <v>-108.801</v>
      </c>
      <c r="K6648" s="39">
        <f>VLOOKUP('Cover page'!$B$6,Currecny_M!$A$1:$P$10,MATCH(Database!C6648,Currecny_M!$A$1:$P$1,0),FALSE)</f>
        <v>1</v>
      </c>
      <c r="L6648" s="82">
        <f t="shared" si="311"/>
        <v>-108.801</v>
      </c>
      <c r="M6648" s="82">
        <f>((E6648/$F$1)*VLOOKUP(N6648,Currecny_M!$A$1:$P$10,MATCH(Database!C6648,Currecny_M!$A$1:$P$1,0),FALSE))/VLOOKUP('Cover page'!$B$6,Currecny_M!$A$1:$P$10,MATCH(Database!C6648,Currecny_M!$A$1:$P$1,0),FALSE)</f>
        <v>-108.801</v>
      </c>
      <c r="N6648" s="6" t="str">
        <f>VLOOKUP(B6648,Master!$A$2:$C$11,3,FALSE)</f>
        <v>Dirham</v>
      </c>
      <c r="O6648" s="6" t="str">
        <f>VLOOKUP(B6648,Master!$A$2:$C$11,2,FALSE)</f>
        <v>Asia</v>
      </c>
      <c r="Q6648" s="39" t="str">
        <f>VLOOKUP(D6648,GL_Master!$A$1:$D$80,2,FALSE)</f>
        <v>BS</v>
      </c>
      <c r="R6648" s="39" t="str">
        <f>VLOOKUP(D6648,GL_Master!$A$1:$D$80,3,FALSE)</f>
        <v>Long-term provisions</v>
      </c>
      <c r="S6648" s="39" t="str">
        <f>VLOOKUP(D6648,GL_Master!$A$1:$D$80,4,FALSE)</f>
        <v>Provision for gratuity</v>
      </c>
    </row>
    <row r="6649" spans="1:19" x14ac:dyDescent="0.25">
      <c r="A6649" s="39" t="s">
        <v>262</v>
      </c>
      <c r="B6649" s="39" t="s">
        <v>238</v>
      </c>
      <c r="C6649" s="7">
        <v>43922</v>
      </c>
      <c r="D6649" s="39" t="s">
        <v>59</v>
      </c>
      <c r="E6649" s="39">
        <v>-2210</v>
      </c>
      <c r="F6649" s="82">
        <f t="shared" si="309"/>
        <v>-2.21</v>
      </c>
      <c r="G6649" s="39">
        <f>VLOOKUP(N6649,Currecny_M!$A$1:$P$10,2,FALSE)</f>
        <v>21</v>
      </c>
      <c r="H6649" s="39">
        <f>MATCH(C6649,Currecny_M!$A$1:$P$1,0)</f>
        <v>2</v>
      </c>
      <c r="I6649" s="39">
        <f>VLOOKUP(N6649,Currecny_M!$A$1:$P$10,MATCH(Database!C6649,Currecny_M!$A$1:$P$1,0),FALSE)</f>
        <v>21</v>
      </c>
      <c r="J6649" s="82">
        <f t="shared" si="310"/>
        <v>-46.41</v>
      </c>
      <c r="K6649" s="39">
        <f>VLOOKUP('Cover page'!$B$6,Currecny_M!$A$1:$P$10,MATCH(Database!C6649,Currecny_M!$A$1:$P$1,0),FALSE)</f>
        <v>1</v>
      </c>
      <c r="L6649" s="82">
        <f t="shared" si="311"/>
        <v>-46.41</v>
      </c>
      <c r="M6649" s="82">
        <f>((E6649/$F$1)*VLOOKUP(N6649,Currecny_M!$A$1:$P$10,MATCH(Database!C6649,Currecny_M!$A$1:$P$1,0),FALSE))/VLOOKUP('Cover page'!$B$6,Currecny_M!$A$1:$P$10,MATCH(Database!C6649,Currecny_M!$A$1:$P$1,0),FALSE)</f>
        <v>-46.41</v>
      </c>
      <c r="N6649" s="6" t="str">
        <f>VLOOKUP(B6649,Master!$A$2:$C$11,3,FALSE)</f>
        <v>Dirham</v>
      </c>
      <c r="O6649" s="6" t="str">
        <f>VLOOKUP(B6649,Master!$A$2:$C$11,2,FALSE)</f>
        <v>Asia</v>
      </c>
      <c r="Q6649" s="39" t="str">
        <f>VLOOKUP(D6649,GL_Master!$A$1:$D$80,2,FALSE)</f>
        <v>BS</v>
      </c>
      <c r="R6649" s="39" t="str">
        <f>VLOOKUP(D6649,GL_Master!$A$1:$D$80,3,FALSE)</f>
        <v>Long-term provisions</v>
      </c>
      <c r="S6649" s="39" t="str">
        <f>VLOOKUP(D6649,GL_Master!$A$1:$D$80,4,FALSE)</f>
        <v>Provision for leave encashment</v>
      </c>
    </row>
    <row r="6650" spans="1:19" x14ac:dyDescent="0.25">
      <c r="A6650" s="39" t="s">
        <v>262</v>
      </c>
      <c r="B6650" s="39" t="s">
        <v>238</v>
      </c>
      <c r="C6650" s="7">
        <v>43922</v>
      </c>
      <c r="D6650" s="39" t="s">
        <v>60</v>
      </c>
      <c r="E6650" s="39">
        <v>-610</v>
      </c>
      <c r="F6650" s="82">
        <f t="shared" si="309"/>
        <v>-0.61</v>
      </c>
      <c r="G6650" s="39">
        <f>VLOOKUP(N6650,Currecny_M!$A$1:$P$10,2,FALSE)</f>
        <v>21</v>
      </c>
      <c r="H6650" s="39">
        <f>MATCH(C6650,Currecny_M!$A$1:$P$1,0)</f>
        <v>2</v>
      </c>
      <c r="I6650" s="39">
        <f>VLOOKUP(N6650,Currecny_M!$A$1:$P$10,MATCH(Database!C6650,Currecny_M!$A$1:$P$1,0),FALSE)</f>
        <v>21</v>
      </c>
      <c r="J6650" s="82">
        <f t="shared" si="310"/>
        <v>-12.81</v>
      </c>
      <c r="K6650" s="39">
        <f>VLOOKUP('Cover page'!$B$6,Currecny_M!$A$1:$P$10,MATCH(Database!C6650,Currecny_M!$A$1:$P$1,0),FALSE)</f>
        <v>1</v>
      </c>
      <c r="L6650" s="82">
        <f t="shared" si="311"/>
        <v>-12.81</v>
      </c>
      <c r="M6650" s="82">
        <f>((E6650/$F$1)*VLOOKUP(N6650,Currecny_M!$A$1:$P$10,MATCH(Database!C6650,Currecny_M!$A$1:$P$1,0),FALSE))/VLOOKUP('Cover page'!$B$6,Currecny_M!$A$1:$P$10,MATCH(Database!C6650,Currecny_M!$A$1:$P$1,0),FALSE)</f>
        <v>-12.81</v>
      </c>
      <c r="N6650" s="6" t="str">
        <f>VLOOKUP(B6650,Master!$A$2:$C$11,3,FALSE)</f>
        <v>Dirham</v>
      </c>
      <c r="O6650" s="6" t="str">
        <f>VLOOKUP(B6650,Master!$A$2:$C$11,2,FALSE)</f>
        <v>Asia</v>
      </c>
      <c r="Q6650" s="39" t="str">
        <f>VLOOKUP(D6650,GL_Master!$A$1:$D$80,2,FALSE)</f>
        <v>BS</v>
      </c>
      <c r="R6650" s="39" t="str">
        <f>VLOOKUP(D6650,GL_Master!$A$1:$D$80,3,FALSE)</f>
        <v>Trade Payables</v>
      </c>
      <c r="S6650" s="39" t="str">
        <f>VLOOKUP(D6650,GL_Master!$A$1:$D$80,4,FALSE)</f>
        <v>Trade payable</v>
      </c>
    </row>
    <row r="6651" spans="1:19" x14ac:dyDescent="0.25">
      <c r="A6651" s="39" t="s">
        <v>262</v>
      </c>
      <c r="B6651" s="39" t="s">
        <v>238</v>
      </c>
      <c r="C6651" s="7">
        <v>43922</v>
      </c>
      <c r="D6651" s="39" t="s">
        <v>61</v>
      </c>
      <c r="E6651" s="39">
        <v>-6400</v>
      </c>
      <c r="F6651" s="82">
        <f t="shared" si="309"/>
        <v>-6.4</v>
      </c>
      <c r="G6651" s="39">
        <f>VLOOKUP(N6651,Currecny_M!$A$1:$P$10,2,FALSE)</f>
        <v>21</v>
      </c>
      <c r="H6651" s="39">
        <f>MATCH(C6651,Currecny_M!$A$1:$P$1,0)</f>
        <v>2</v>
      </c>
      <c r="I6651" s="39">
        <f>VLOOKUP(N6651,Currecny_M!$A$1:$P$10,MATCH(Database!C6651,Currecny_M!$A$1:$P$1,0),FALSE)</f>
        <v>21</v>
      </c>
      <c r="J6651" s="82">
        <f t="shared" si="310"/>
        <v>-134.4</v>
      </c>
      <c r="K6651" s="39">
        <f>VLOOKUP('Cover page'!$B$6,Currecny_M!$A$1:$P$10,MATCH(Database!C6651,Currecny_M!$A$1:$P$1,0),FALSE)</f>
        <v>1</v>
      </c>
      <c r="L6651" s="82">
        <f t="shared" si="311"/>
        <v>-134.4</v>
      </c>
      <c r="M6651" s="82">
        <f>((E6651/$F$1)*VLOOKUP(N6651,Currecny_M!$A$1:$P$10,MATCH(Database!C6651,Currecny_M!$A$1:$P$1,0),FALSE))/VLOOKUP('Cover page'!$B$6,Currecny_M!$A$1:$P$10,MATCH(Database!C6651,Currecny_M!$A$1:$P$1,0),FALSE)</f>
        <v>-134.4</v>
      </c>
      <c r="N6651" s="6" t="str">
        <f>VLOOKUP(B6651,Master!$A$2:$C$11,3,FALSE)</f>
        <v>Dirham</v>
      </c>
      <c r="O6651" s="6" t="str">
        <f>VLOOKUP(B6651,Master!$A$2:$C$11,2,FALSE)</f>
        <v>Asia</v>
      </c>
      <c r="Q6651" s="39" t="str">
        <f>VLOOKUP(D6651,GL_Master!$A$1:$D$80,2,FALSE)</f>
        <v>BS</v>
      </c>
      <c r="R6651" s="39" t="str">
        <f>VLOOKUP(D6651,GL_Master!$A$1:$D$80,3,FALSE)</f>
        <v>Provisions</v>
      </c>
      <c r="S6651" s="39" t="str">
        <f>VLOOKUP(D6651,GL_Master!$A$1:$D$80,4,FALSE)</f>
        <v>Provision for doubtful assets</v>
      </c>
    </row>
    <row r="6652" spans="1:19" x14ac:dyDescent="0.25">
      <c r="A6652" s="39" t="s">
        <v>262</v>
      </c>
      <c r="B6652" s="39" t="s">
        <v>238</v>
      </c>
      <c r="C6652" s="7">
        <v>43922</v>
      </c>
      <c r="D6652" s="39" t="s">
        <v>62</v>
      </c>
      <c r="E6652" s="39">
        <v>-229</v>
      </c>
      <c r="F6652" s="82">
        <f t="shared" si="309"/>
        <v>-0.22900000000000001</v>
      </c>
      <c r="G6652" s="39">
        <f>VLOOKUP(N6652,Currecny_M!$A$1:$P$10,2,FALSE)</f>
        <v>21</v>
      </c>
      <c r="H6652" s="39">
        <f>MATCH(C6652,Currecny_M!$A$1:$P$1,0)</f>
        <v>2</v>
      </c>
      <c r="I6652" s="39">
        <f>VLOOKUP(N6652,Currecny_M!$A$1:$P$10,MATCH(Database!C6652,Currecny_M!$A$1:$P$1,0),FALSE)</f>
        <v>21</v>
      </c>
      <c r="J6652" s="82">
        <f t="shared" si="310"/>
        <v>-4.8090000000000002</v>
      </c>
      <c r="K6652" s="39">
        <f>VLOOKUP('Cover page'!$B$6,Currecny_M!$A$1:$P$10,MATCH(Database!C6652,Currecny_M!$A$1:$P$1,0),FALSE)</f>
        <v>1</v>
      </c>
      <c r="L6652" s="82">
        <f t="shared" si="311"/>
        <v>-4.8090000000000002</v>
      </c>
      <c r="M6652" s="82">
        <f>((E6652/$F$1)*VLOOKUP(N6652,Currecny_M!$A$1:$P$10,MATCH(Database!C6652,Currecny_M!$A$1:$P$1,0),FALSE))/VLOOKUP('Cover page'!$B$6,Currecny_M!$A$1:$P$10,MATCH(Database!C6652,Currecny_M!$A$1:$P$1,0),FALSE)</f>
        <v>-4.8090000000000002</v>
      </c>
      <c r="N6652" s="6" t="str">
        <f>VLOOKUP(B6652,Master!$A$2:$C$11,3,FALSE)</f>
        <v>Dirham</v>
      </c>
      <c r="O6652" s="6" t="str">
        <f>VLOOKUP(B6652,Master!$A$2:$C$11,2,FALSE)</f>
        <v>Asia</v>
      </c>
      <c r="Q6652" s="39" t="str">
        <f>VLOOKUP(D6652,GL_Master!$A$1:$D$80,2,FALSE)</f>
        <v>BS</v>
      </c>
      <c r="R6652" s="39" t="str">
        <f>VLOOKUP(D6652,GL_Master!$A$1:$D$80,3,FALSE)</f>
        <v>Provisions</v>
      </c>
      <c r="S6652" s="39" t="str">
        <f>VLOOKUP(D6652,GL_Master!$A$1:$D$80,4,FALSE)</f>
        <v>Provision for Insurance</v>
      </c>
    </row>
    <row r="6653" spans="1:19" x14ac:dyDescent="0.25">
      <c r="A6653" s="39" t="s">
        <v>262</v>
      </c>
      <c r="B6653" s="39" t="s">
        <v>238</v>
      </c>
      <c r="C6653" s="7">
        <v>43922</v>
      </c>
      <c r="D6653" s="39" t="s">
        <v>63</v>
      </c>
      <c r="E6653" s="39">
        <v>533</v>
      </c>
      <c r="F6653" s="82">
        <f t="shared" si="309"/>
        <v>0.53300000000000003</v>
      </c>
      <c r="G6653" s="39">
        <f>VLOOKUP(N6653,Currecny_M!$A$1:$P$10,2,FALSE)</f>
        <v>21</v>
      </c>
      <c r="H6653" s="39">
        <f>MATCH(C6653,Currecny_M!$A$1:$P$1,0)</f>
        <v>2</v>
      </c>
      <c r="I6653" s="39">
        <f>VLOOKUP(N6653,Currecny_M!$A$1:$P$10,MATCH(Database!C6653,Currecny_M!$A$1:$P$1,0),FALSE)</f>
        <v>21</v>
      </c>
      <c r="J6653" s="82">
        <f t="shared" si="310"/>
        <v>11.193000000000001</v>
      </c>
      <c r="K6653" s="39">
        <f>VLOOKUP('Cover page'!$B$6,Currecny_M!$A$1:$P$10,MATCH(Database!C6653,Currecny_M!$A$1:$P$1,0),FALSE)</f>
        <v>1</v>
      </c>
      <c r="L6653" s="82">
        <f t="shared" si="311"/>
        <v>11.193000000000001</v>
      </c>
      <c r="M6653" s="82">
        <f>((E6653/$F$1)*VLOOKUP(N6653,Currecny_M!$A$1:$P$10,MATCH(Database!C6653,Currecny_M!$A$1:$P$1,0),FALSE))/VLOOKUP('Cover page'!$B$6,Currecny_M!$A$1:$P$10,MATCH(Database!C6653,Currecny_M!$A$1:$P$1,0),FALSE)</f>
        <v>11.193000000000001</v>
      </c>
      <c r="N6653" s="6" t="str">
        <f>VLOOKUP(B6653,Master!$A$2:$C$11,3,FALSE)</f>
        <v>Dirham</v>
      </c>
      <c r="O6653" s="6" t="str">
        <f>VLOOKUP(B6653,Master!$A$2:$C$11,2,FALSE)</f>
        <v>Asia</v>
      </c>
      <c r="Q6653" s="39" t="str">
        <f>VLOOKUP(D6653,GL_Master!$A$1:$D$80,2,FALSE)</f>
        <v>BS</v>
      </c>
      <c r="R6653" s="39" t="str">
        <f>VLOOKUP(D6653,GL_Master!$A$1:$D$80,3,FALSE)</f>
        <v>Gross Block</v>
      </c>
      <c r="S6653" s="39" t="str">
        <f>VLOOKUP(D6653,GL_Master!$A$1:$D$80,4,FALSE)</f>
        <v>Tangible Fixed assets</v>
      </c>
    </row>
    <row r="6654" spans="1:19" x14ac:dyDescent="0.25">
      <c r="A6654" s="39" t="s">
        <v>262</v>
      </c>
      <c r="B6654" s="39" t="s">
        <v>238</v>
      </c>
      <c r="C6654" s="7">
        <v>43922</v>
      </c>
      <c r="D6654" s="39" t="s">
        <v>64</v>
      </c>
      <c r="E6654" s="39">
        <v>30552</v>
      </c>
      <c r="F6654" s="82">
        <f t="shared" si="309"/>
        <v>30.552</v>
      </c>
      <c r="G6654" s="39">
        <f>VLOOKUP(N6654,Currecny_M!$A$1:$P$10,2,FALSE)</f>
        <v>21</v>
      </c>
      <c r="H6654" s="39">
        <f>MATCH(C6654,Currecny_M!$A$1:$P$1,0)</f>
        <v>2</v>
      </c>
      <c r="I6654" s="39">
        <f>VLOOKUP(N6654,Currecny_M!$A$1:$P$10,MATCH(Database!C6654,Currecny_M!$A$1:$P$1,0),FALSE)</f>
        <v>21</v>
      </c>
      <c r="J6654" s="82">
        <f t="shared" si="310"/>
        <v>641.59199999999998</v>
      </c>
      <c r="K6654" s="39">
        <f>VLOOKUP('Cover page'!$B$6,Currecny_M!$A$1:$P$10,MATCH(Database!C6654,Currecny_M!$A$1:$P$1,0),FALSE)</f>
        <v>1</v>
      </c>
      <c r="L6654" s="82">
        <f t="shared" si="311"/>
        <v>641.59199999999998</v>
      </c>
      <c r="M6654" s="82">
        <f>((E6654/$F$1)*VLOOKUP(N6654,Currecny_M!$A$1:$P$10,MATCH(Database!C6654,Currecny_M!$A$1:$P$1,0),FALSE))/VLOOKUP('Cover page'!$B$6,Currecny_M!$A$1:$P$10,MATCH(Database!C6654,Currecny_M!$A$1:$P$1,0),FALSE)</f>
        <v>641.59199999999998</v>
      </c>
      <c r="N6654" s="6" t="str">
        <f>VLOOKUP(B6654,Master!$A$2:$C$11,3,FALSE)</f>
        <v>Dirham</v>
      </c>
      <c r="O6654" s="6" t="str">
        <f>VLOOKUP(B6654,Master!$A$2:$C$11,2,FALSE)</f>
        <v>Asia</v>
      </c>
      <c r="Q6654" s="39" t="str">
        <f>VLOOKUP(D6654,GL_Master!$A$1:$D$80,2,FALSE)</f>
        <v>BS</v>
      </c>
      <c r="R6654" s="39" t="str">
        <f>VLOOKUP(D6654,GL_Master!$A$1:$D$80,3,FALSE)</f>
        <v>Gross Block</v>
      </c>
      <c r="S6654" s="39" t="str">
        <f>VLOOKUP(D6654,GL_Master!$A$1:$D$80,4,FALSE)</f>
        <v>Tangible Fixed assets</v>
      </c>
    </row>
    <row r="6655" spans="1:19" x14ac:dyDescent="0.25">
      <c r="A6655" s="39" t="s">
        <v>262</v>
      </c>
      <c r="B6655" s="39" t="s">
        <v>238</v>
      </c>
      <c r="C6655" s="7">
        <v>43922</v>
      </c>
      <c r="D6655" s="39" t="s">
        <v>65</v>
      </c>
      <c r="E6655" s="39">
        <v>-19276</v>
      </c>
      <c r="F6655" s="82">
        <f t="shared" si="309"/>
        <v>-19.276</v>
      </c>
      <c r="G6655" s="39">
        <f>VLOOKUP(N6655,Currecny_M!$A$1:$P$10,2,FALSE)</f>
        <v>21</v>
      </c>
      <c r="H6655" s="39">
        <f>MATCH(C6655,Currecny_M!$A$1:$P$1,0)</f>
        <v>2</v>
      </c>
      <c r="I6655" s="39">
        <f>VLOOKUP(N6655,Currecny_M!$A$1:$P$10,MATCH(Database!C6655,Currecny_M!$A$1:$P$1,0),FALSE)</f>
        <v>21</v>
      </c>
      <c r="J6655" s="82">
        <f t="shared" si="310"/>
        <v>-404.79599999999999</v>
      </c>
      <c r="K6655" s="39">
        <f>VLOOKUP('Cover page'!$B$6,Currecny_M!$A$1:$P$10,MATCH(Database!C6655,Currecny_M!$A$1:$P$1,0),FALSE)</f>
        <v>1</v>
      </c>
      <c r="L6655" s="82">
        <f t="shared" si="311"/>
        <v>-404.79599999999999</v>
      </c>
      <c r="M6655" s="82">
        <f>((E6655/$F$1)*VLOOKUP(N6655,Currecny_M!$A$1:$P$10,MATCH(Database!C6655,Currecny_M!$A$1:$P$1,0),FALSE))/VLOOKUP('Cover page'!$B$6,Currecny_M!$A$1:$P$10,MATCH(Database!C6655,Currecny_M!$A$1:$P$1,0),FALSE)</f>
        <v>-404.79599999999999</v>
      </c>
      <c r="N6655" s="6" t="str">
        <f>VLOOKUP(B6655,Master!$A$2:$C$11,3,FALSE)</f>
        <v>Dirham</v>
      </c>
      <c r="O6655" s="6" t="str">
        <f>VLOOKUP(B6655,Master!$A$2:$C$11,2,FALSE)</f>
        <v>Asia</v>
      </c>
      <c r="Q6655" s="39" t="str">
        <f>VLOOKUP(D6655,GL_Master!$A$1:$D$80,2,FALSE)</f>
        <v>BS</v>
      </c>
      <c r="R6655" s="39" t="str">
        <f>VLOOKUP(D6655,GL_Master!$A$1:$D$80,3,FALSE)</f>
        <v>Accumulated Depreciation</v>
      </c>
      <c r="S6655" s="39" t="str">
        <f>VLOOKUP(D6655,GL_Master!$A$1:$D$80,4,FALSE)</f>
        <v>Accumulated Depreciation</v>
      </c>
    </row>
    <row r="6656" spans="1:19" x14ac:dyDescent="0.25">
      <c r="A6656" s="39" t="s">
        <v>262</v>
      </c>
      <c r="B6656" s="39" t="s">
        <v>238</v>
      </c>
      <c r="C6656" s="7">
        <v>43922</v>
      </c>
      <c r="D6656" s="39" t="s">
        <v>66</v>
      </c>
      <c r="E6656" s="39">
        <v>16457</v>
      </c>
      <c r="F6656" s="82">
        <f t="shared" si="309"/>
        <v>16.457000000000001</v>
      </c>
      <c r="G6656" s="39">
        <f>VLOOKUP(N6656,Currecny_M!$A$1:$P$10,2,FALSE)</f>
        <v>21</v>
      </c>
      <c r="H6656" s="39">
        <f>MATCH(C6656,Currecny_M!$A$1:$P$1,0)</f>
        <v>2</v>
      </c>
      <c r="I6656" s="39">
        <f>VLOOKUP(N6656,Currecny_M!$A$1:$P$10,MATCH(Database!C6656,Currecny_M!$A$1:$P$1,0),FALSE)</f>
        <v>21</v>
      </c>
      <c r="J6656" s="82">
        <f t="shared" si="310"/>
        <v>345.59700000000004</v>
      </c>
      <c r="K6656" s="39">
        <f>VLOOKUP('Cover page'!$B$6,Currecny_M!$A$1:$P$10,MATCH(Database!C6656,Currecny_M!$A$1:$P$1,0),FALSE)</f>
        <v>1</v>
      </c>
      <c r="L6656" s="82">
        <f t="shared" si="311"/>
        <v>345.59700000000004</v>
      </c>
      <c r="M6656" s="82">
        <f>((E6656/$F$1)*VLOOKUP(N6656,Currecny_M!$A$1:$P$10,MATCH(Database!C6656,Currecny_M!$A$1:$P$1,0),FALSE))/VLOOKUP('Cover page'!$B$6,Currecny_M!$A$1:$P$10,MATCH(Database!C6656,Currecny_M!$A$1:$P$1,0),FALSE)</f>
        <v>345.59700000000004</v>
      </c>
      <c r="N6656" s="6" t="str">
        <f>VLOOKUP(B6656,Master!$A$2:$C$11,3,FALSE)</f>
        <v>Dirham</v>
      </c>
      <c r="O6656" s="6" t="str">
        <f>VLOOKUP(B6656,Master!$A$2:$C$11,2,FALSE)</f>
        <v>Asia</v>
      </c>
      <c r="Q6656" s="39" t="str">
        <f>VLOOKUP(D6656,GL_Master!$A$1:$D$80,2,FALSE)</f>
        <v>BS</v>
      </c>
      <c r="R6656" s="39" t="str">
        <f>VLOOKUP(D6656,GL_Master!$A$1:$D$80,3,FALSE)</f>
        <v>Gross Block</v>
      </c>
      <c r="S6656" s="39" t="str">
        <f>VLOOKUP(D6656,GL_Master!$A$1:$D$80,4,FALSE)</f>
        <v>Tangible Fixed assets</v>
      </c>
    </row>
    <row r="6657" spans="1:19" x14ac:dyDescent="0.25">
      <c r="A6657" s="39" t="s">
        <v>262</v>
      </c>
      <c r="B6657" s="39" t="s">
        <v>238</v>
      </c>
      <c r="C6657" s="7">
        <v>43922</v>
      </c>
      <c r="D6657" s="39" t="s">
        <v>67</v>
      </c>
      <c r="E6657" s="39">
        <v>6019</v>
      </c>
      <c r="F6657" s="82">
        <f t="shared" si="309"/>
        <v>6.0190000000000001</v>
      </c>
      <c r="G6657" s="39">
        <f>VLOOKUP(N6657,Currecny_M!$A$1:$P$10,2,FALSE)</f>
        <v>21</v>
      </c>
      <c r="H6657" s="39">
        <f>MATCH(C6657,Currecny_M!$A$1:$P$1,0)</f>
        <v>2</v>
      </c>
      <c r="I6657" s="39">
        <f>VLOOKUP(N6657,Currecny_M!$A$1:$P$10,MATCH(Database!C6657,Currecny_M!$A$1:$P$1,0),FALSE)</f>
        <v>21</v>
      </c>
      <c r="J6657" s="82">
        <f t="shared" si="310"/>
        <v>126.399</v>
      </c>
      <c r="K6657" s="39">
        <f>VLOOKUP('Cover page'!$B$6,Currecny_M!$A$1:$P$10,MATCH(Database!C6657,Currecny_M!$A$1:$P$1,0),FALSE)</f>
        <v>1</v>
      </c>
      <c r="L6657" s="82">
        <f t="shared" si="311"/>
        <v>126.399</v>
      </c>
      <c r="M6657" s="82">
        <f>((E6657/$F$1)*VLOOKUP(N6657,Currecny_M!$A$1:$P$10,MATCH(Database!C6657,Currecny_M!$A$1:$P$1,0),FALSE))/VLOOKUP('Cover page'!$B$6,Currecny_M!$A$1:$P$10,MATCH(Database!C6657,Currecny_M!$A$1:$P$1,0),FALSE)</f>
        <v>126.399</v>
      </c>
      <c r="N6657" s="6" t="str">
        <f>VLOOKUP(B6657,Master!$A$2:$C$11,3,FALSE)</f>
        <v>Dirham</v>
      </c>
      <c r="O6657" s="6" t="str">
        <f>VLOOKUP(B6657,Master!$A$2:$C$11,2,FALSE)</f>
        <v>Asia</v>
      </c>
      <c r="Q6657" s="39" t="str">
        <f>VLOOKUP(D6657,GL_Master!$A$1:$D$80,2,FALSE)</f>
        <v>BS</v>
      </c>
      <c r="R6657" s="39" t="str">
        <f>VLOOKUP(D6657,GL_Master!$A$1:$D$80,3,FALSE)</f>
        <v>Gross Block</v>
      </c>
      <c r="S6657" s="39" t="str">
        <f>VLOOKUP(D6657,GL_Master!$A$1:$D$80,4,FALSE)</f>
        <v>Tangible Fixed assets</v>
      </c>
    </row>
    <row r="6658" spans="1:19" x14ac:dyDescent="0.25">
      <c r="A6658" s="39" t="s">
        <v>262</v>
      </c>
      <c r="B6658" s="39" t="s">
        <v>238</v>
      </c>
      <c r="C6658" s="7">
        <v>43922</v>
      </c>
      <c r="D6658" s="39" t="s">
        <v>68</v>
      </c>
      <c r="E6658" s="39">
        <v>-5257</v>
      </c>
      <c r="F6658" s="82">
        <f t="shared" si="309"/>
        <v>-5.2569999999999997</v>
      </c>
      <c r="G6658" s="39">
        <f>VLOOKUP(N6658,Currecny_M!$A$1:$P$10,2,FALSE)</f>
        <v>21</v>
      </c>
      <c r="H6658" s="39">
        <f>MATCH(C6658,Currecny_M!$A$1:$P$1,0)</f>
        <v>2</v>
      </c>
      <c r="I6658" s="39">
        <f>VLOOKUP(N6658,Currecny_M!$A$1:$P$10,MATCH(Database!C6658,Currecny_M!$A$1:$P$1,0),FALSE)</f>
        <v>21</v>
      </c>
      <c r="J6658" s="82">
        <f t="shared" si="310"/>
        <v>-110.39699999999999</v>
      </c>
      <c r="K6658" s="39">
        <f>VLOOKUP('Cover page'!$B$6,Currecny_M!$A$1:$P$10,MATCH(Database!C6658,Currecny_M!$A$1:$P$1,0),FALSE)</f>
        <v>1</v>
      </c>
      <c r="L6658" s="82">
        <f t="shared" si="311"/>
        <v>-110.39699999999999</v>
      </c>
      <c r="M6658" s="82">
        <f>((E6658/$F$1)*VLOOKUP(N6658,Currecny_M!$A$1:$P$10,MATCH(Database!C6658,Currecny_M!$A$1:$P$1,0),FALSE))/VLOOKUP('Cover page'!$B$6,Currecny_M!$A$1:$P$10,MATCH(Database!C6658,Currecny_M!$A$1:$P$1,0),FALSE)</f>
        <v>-110.39699999999999</v>
      </c>
      <c r="N6658" s="6" t="str">
        <f>VLOOKUP(B6658,Master!$A$2:$C$11,3,FALSE)</f>
        <v>Dirham</v>
      </c>
      <c r="O6658" s="6" t="str">
        <f>VLOOKUP(B6658,Master!$A$2:$C$11,2,FALSE)</f>
        <v>Asia</v>
      </c>
      <c r="Q6658" s="39" t="str">
        <f>VLOOKUP(D6658,GL_Master!$A$1:$D$80,2,FALSE)</f>
        <v>BS</v>
      </c>
      <c r="R6658" s="39" t="str">
        <f>VLOOKUP(D6658,GL_Master!$A$1:$D$80,3,FALSE)</f>
        <v>Accumulated Depreciation</v>
      </c>
      <c r="S6658" s="39" t="str">
        <f>VLOOKUP(D6658,GL_Master!$A$1:$D$80,4,FALSE)</f>
        <v>Accumulated Depreciation</v>
      </c>
    </row>
    <row r="6659" spans="1:19" x14ac:dyDescent="0.25">
      <c r="A6659" s="39" t="s">
        <v>262</v>
      </c>
      <c r="B6659" s="39" t="s">
        <v>238</v>
      </c>
      <c r="C6659" s="7">
        <v>43922</v>
      </c>
      <c r="D6659" s="39" t="s">
        <v>69</v>
      </c>
      <c r="E6659" s="39">
        <v>10438</v>
      </c>
      <c r="F6659" s="82">
        <f t="shared" si="309"/>
        <v>10.438000000000001</v>
      </c>
      <c r="G6659" s="39">
        <f>VLOOKUP(N6659,Currecny_M!$A$1:$P$10,2,FALSE)</f>
        <v>21</v>
      </c>
      <c r="H6659" s="39">
        <f>MATCH(C6659,Currecny_M!$A$1:$P$1,0)</f>
        <v>2</v>
      </c>
      <c r="I6659" s="39">
        <f>VLOOKUP(N6659,Currecny_M!$A$1:$P$10,MATCH(Database!C6659,Currecny_M!$A$1:$P$1,0),FALSE)</f>
        <v>21</v>
      </c>
      <c r="J6659" s="82">
        <f t="shared" si="310"/>
        <v>219.19800000000001</v>
      </c>
      <c r="K6659" s="39">
        <f>VLOOKUP('Cover page'!$B$6,Currecny_M!$A$1:$P$10,MATCH(Database!C6659,Currecny_M!$A$1:$P$1,0),FALSE)</f>
        <v>1</v>
      </c>
      <c r="L6659" s="82">
        <f t="shared" si="311"/>
        <v>219.19800000000001</v>
      </c>
      <c r="M6659" s="82">
        <f>((E6659/$F$1)*VLOOKUP(N6659,Currecny_M!$A$1:$P$10,MATCH(Database!C6659,Currecny_M!$A$1:$P$1,0),FALSE))/VLOOKUP('Cover page'!$B$6,Currecny_M!$A$1:$P$10,MATCH(Database!C6659,Currecny_M!$A$1:$P$1,0),FALSE)</f>
        <v>219.19800000000001</v>
      </c>
      <c r="N6659" s="6" t="str">
        <f>VLOOKUP(B6659,Master!$A$2:$C$11,3,FALSE)</f>
        <v>Dirham</v>
      </c>
      <c r="O6659" s="6" t="str">
        <f>VLOOKUP(B6659,Master!$A$2:$C$11,2,FALSE)</f>
        <v>Asia</v>
      </c>
      <c r="Q6659" s="39" t="str">
        <f>VLOOKUP(D6659,GL_Master!$A$1:$D$80,2,FALSE)</f>
        <v>BS</v>
      </c>
      <c r="R6659" s="39" t="str">
        <f>VLOOKUP(D6659,GL_Master!$A$1:$D$80,3,FALSE)</f>
        <v>Gross Block</v>
      </c>
      <c r="S6659" s="39" t="str">
        <f>VLOOKUP(D6659,GL_Master!$A$1:$D$80,4,FALSE)</f>
        <v>Tangible Fixed assets</v>
      </c>
    </row>
    <row r="6660" spans="1:19" x14ac:dyDescent="0.25">
      <c r="A6660" s="39" t="s">
        <v>262</v>
      </c>
      <c r="B6660" s="39" t="s">
        <v>238</v>
      </c>
      <c r="C6660" s="7">
        <v>43922</v>
      </c>
      <c r="D6660" s="39" t="s">
        <v>70</v>
      </c>
      <c r="E6660" s="39">
        <v>-381</v>
      </c>
      <c r="F6660" s="82">
        <f t="shared" ref="F6660:F6723" si="312">E6660/$F$1</f>
        <v>-0.38100000000000001</v>
      </c>
      <c r="G6660" s="39">
        <f>VLOOKUP(N6660,Currecny_M!$A$1:$P$10,2,FALSE)</f>
        <v>21</v>
      </c>
      <c r="H6660" s="39">
        <f>MATCH(C6660,Currecny_M!$A$1:$P$1,0)</f>
        <v>2</v>
      </c>
      <c r="I6660" s="39">
        <f>VLOOKUP(N6660,Currecny_M!$A$1:$P$10,MATCH(Database!C6660,Currecny_M!$A$1:$P$1,0),FALSE)</f>
        <v>21</v>
      </c>
      <c r="J6660" s="82">
        <f t="shared" ref="J6660:J6723" si="313">F6660*I6660</f>
        <v>-8.0009999999999994</v>
      </c>
      <c r="K6660" s="39">
        <f>VLOOKUP('Cover page'!$B$6,Currecny_M!$A$1:$P$10,MATCH(Database!C6660,Currecny_M!$A$1:$P$1,0),FALSE)</f>
        <v>1</v>
      </c>
      <c r="L6660" s="82">
        <f t="shared" ref="L6660:L6723" si="314">J6660/K6660</f>
        <v>-8.0009999999999994</v>
      </c>
      <c r="M6660" s="82">
        <f>((E6660/$F$1)*VLOOKUP(N6660,Currecny_M!$A$1:$P$10,MATCH(Database!C6660,Currecny_M!$A$1:$P$1,0),FALSE))/VLOOKUP('Cover page'!$B$6,Currecny_M!$A$1:$P$10,MATCH(Database!C6660,Currecny_M!$A$1:$P$1,0),FALSE)</f>
        <v>-8.0009999999999994</v>
      </c>
      <c r="N6660" s="6" t="str">
        <f>VLOOKUP(B6660,Master!$A$2:$C$11,3,FALSE)</f>
        <v>Dirham</v>
      </c>
      <c r="O6660" s="6" t="str">
        <f>VLOOKUP(B6660,Master!$A$2:$C$11,2,FALSE)</f>
        <v>Asia</v>
      </c>
      <c r="Q6660" s="39" t="str">
        <f>VLOOKUP(D6660,GL_Master!$A$1:$D$80,2,FALSE)</f>
        <v>BS</v>
      </c>
      <c r="R6660" s="39" t="str">
        <f>VLOOKUP(D6660,GL_Master!$A$1:$D$80,3,FALSE)</f>
        <v>Accumulated Depreciation</v>
      </c>
      <c r="S6660" s="39" t="str">
        <f>VLOOKUP(D6660,GL_Master!$A$1:$D$80,4,FALSE)</f>
        <v>Accumulated Depreciation</v>
      </c>
    </row>
    <row r="6661" spans="1:19" x14ac:dyDescent="0.25">
      <c r="A6661" s="39" t="s">
        <v>262</v>
      </c>
      <c r="B6661" s="39" t="s">
        <v>238</v>
      </c>
      <c r="C6661" s="7">
        <v>43922</v>
      </c>
      <c r="D6661" s="39" t="s">
        <v>71</v>
      </c>
      <c r="E6661" s="39">
        <v>18743</v>
      </c>
      <c r="F6661" s="82">
        <f t="shared" si="312"/>
        <v>18.742999999999999</v>
      </c>
      <c r="G6661" s="39">
        <f>VLOOKUP(N6661,Currecny_M!$A$1:$P$10,2,FALSE)</f>
        <v>21</v>
      </c>
      <c r="H6661" s="39">
        <f>MATCH(C6661,Currecny_M!$A$1:$P$1,0)</f>
        <v>2</v>
      </c>
      <c r="I6661" s="39">
        <f>VLOOKUP(N6661,Currecny_M!$A$1:$P$10,MATCH(Database!C6661,Currecny_M!$A$1:$P$1,0),FALSE)</f>
        <v>21</v>
      </c>
      <c r="J6661" s="82">
        <f t="shared" si="313"/>
        <v>393.60299999999995</v>
      </c>
      <c r="K6661" s="39">
        <f>VLOOKUP('Cover page'!$B$6,Currecny_M!$A$1:$P$10,MATCH(Database!C6661,Currecny_M!$A$1:$P$1,0),FALSE)</f>
        <v>1</v>
      </c>
      <c r="L6661" s="82">
        <f t="shared" si="314"/>
        <v>393.60299999999995</v>
      </c>
      <c r="M6661" s="82">
        <f>((E6661/$F$1)*VLOOKUP(N6661,Currecny_M!$A$1:$P$10,MATCH(Database!C6661,Currecny_M!$A$1:$P$1,0),FALSE))/VLOOKUP('Cover page'!$B$6,Currecny_M!$A$1:$P$10,MATCH(Database!C6661,Currecny_M!$A$1:$P$1,0),FALSE)</f>
        <v>393.60299999999995</v>
      </c>
      <c r="N6661" s="6" t="str">
        <f>VLOOKUP(B6661,Master!$A$2:$C$11,3,FALSE)</f>
        <v>Dirham</v>
      </c>
      <c r="O6661" s="6" t="str">
        <f>VLOOKUP(B6661,Master!$A$2:$C$11,2,FALSE)</f>
        <v>Asia</v>
      </c>
      <c r="Q6661" s="39" t="str">
        <f>VLOOKUP(D6661,GL_Master!$A$1:$D$80,2,FALSE)</f>
        <v>BS</v>
      </c>
      <c r="R6661" s="39" t="str">
        <f>VLOOKUP(D6661,GL_Master!$A$1:$D$80,3,FALSE)</f>
        <v>Gross Block</v>
      </c>
      <c r="S6661" s="39" t="str">
        <f>VLOOKUP(D6661,GL_Master!$A$1:$D$80,4,FALSE)</f>
        <v>Tangible Fixed assets</v>
      </c>
    </row>
    <row r="6662" spans="1:19" x14ac:dyDescent="0.25">
      <c r="A6662" s="39" t="s">
        <v>262</v>
      </c>
      <c r="B6662" s="39" t="s">
        <v>238</v>
      </c>
      <c r="C6662" s="7">
        <v>43922</v>
      </c>
      <c r="D6662" s="39" t="s">
        <v>72</v>
      </c>
      <c r="E6662" s="39">
        <v>152</v>
      </c>
      <c r="F6662" s="82">
        <f t="shared" si="312"/>
        <v>0.152</v>
      </c>
      <c r="G6662" s="39">
        <f>VLOOKUP(N6662,Currecny_M!$A$1:$P$10,2,FALSE)</f>
        <v>21</v>
      </c>
      <c r="H6662" s="39">
        <f>MATCH(C6662,Currecny_M!$A$1:$P$1,0)</f>
        <v>2</v>
      </c>
      <c r="I6662" s="39">
        <f>VLOOKUP(N6662,Currecny_M!$A$1:$P$10,MATCH(Database!C6662,Currecny_M!$A$1:$P$1,0),FALSE)</f>
        <v>21</v>
      </c>
      <c r="J6662" s="82">
        <f t="shared" si="313"/>
        <v>3.1919999999999997</v>
      </c>
      <c r="K6662" s="39">
        <f>VLOOKUP('Cover page'!$B$6,Currecny_M!$A$1:$P$10,MATCH(Database!C6662,Currecny_M!$A$1:$P$1,0),FALSE)</f>
        <v>1</v>
      </c>
      <c r="L6662" s="82">
        <f t="shared" si="314"/>
        <v>3.1919999999999997</v>
      </c>
      <c r="M6662" s="82">
        <f>((E6662/$F$1)*VLOOKUP(N6662,Currecny_M!$A$1:$P$10,MATCH(Database!C6662,Currecny_M!$A$1:$P$1,0),FALSE))/VLOOKUP('Cover page'!$B$6,Currecny_M!$A$1:$P$10,MATCH(Database!C6662,Currecny_M!$A$1:$P$1,0),FALSE)</f>
        <v>3.1919999999999997</v>
      </c>
      <c r="N6662" s="6" t="str">
        <f>VLOOKUP(B6662,Master!$A$2:$C$11,3,FALSE)</f>
        <v>Dirham</v>
      </c>
      <c r="O6662" s="6" t="str">
        <f>VLOOKUP(B6662,Master!$A$2:$C$11,2,FALSE)</f>
        <v>Asia</v>
      </c>
      <c r="Q6662" s="39" t="str">
        <f>VLOOKUP(D6662,GL_Master!$A$1:$D$80,2,FALSE)</f>
        <v>BS</v>
      </c>
      <c r="R6662" s="39" t="str">
        <f>VLOOKUP(D6662,GL_Master!$A$1:$D$80,3,FALSE)</f>
        <v>Gross Block</v>
      </c>
      <c r="S6662" s="39" t="str">
        <f>VLOOKUP(D6662,GL_Master!$A$1:$D$80,4,FALSE)</f>
        <v>Tangible Fixed assets</v>
      </c>
    </row>
    <row r="6663" spans="1:19" x14ac:dyDescent="0.25">
      <c r="A6663" s="39" t="s">
        <v>262</v>
      </c>
      <c r="B6663" s="39" t="s">
        <v>238</v>
      </c>
      <c r="C6663" s="7">
        <v>43922</v>
      </c>
      <c r="D6663" s="39" t="s">
        <v>73</v>
      </c>
      <c r="E6663" s="39">
        <v>76</v>
      </c>
      <c r="F6663" s="82">
        <f t="shared" si="312"/>
        <v>7.5999999999999998E-2</v>
      </c>
      <c r="G6663" s="39">
        <f>VLOOKUP(N6663,Currecny_M!$A$1:$P$10,2,FALSE)</f>
        <v>21</v>
      </c>
      <c r="H6663" s="39">
        <f>MATCH(C6663,Currecny_M!$A$1:$P$1,0)</f>
        <v>2</v>
      </c>
      <c r="I6663" s="39">
        <f>VLOOKUP(N6663,Currecny_M!$A$1:$P$10,MATCH(Database!C6663,Currecny_M!$A$1:$P$1,0),FALSE)</f>
        <v>21</v>
      </c>
      <c r="J6663" s="82">
        <f t="shared" si="313"/>
        <v>1.5959999999999999</v>
      </c>
      <c r="K6663" s="39">
        <f>VLOOKUP('Cover page'!$B$6,Currecny_M!$A$1:$P$10,MATCH(Database!C6663,Currecny_M!$A$1:$P$1,0),FALSE)</f>
        <v>1</v>
      </c>
      <c r="L6663" s="82">
        <f t="shared" si="314"/>
        <v>1.5959999999999999</v>
      </c>
      <c r="M6663" s="82">
        <f>((E6663/$F$1)*VLOOKUP(N6663,Currecny_M!$A$1:$P$10,MATCH(Database!C6663,Currecny_M!$A$1:$P$1,0),FALSE))/VLOOKUP('Cover page'!$B$6,Currecny_M!$A$1:$P$10,MATCH(Database!C6663,Currecny_M!$A$1:$P$1,0),FALSE)</f>
        <v>1.5959999999999999</v>
      </c>
      <c r="N6663" s="6" t="str">
        <f>VLOOKUP(B6663,Master!$A$2:$C$11,3,FALSE)</f>
        <v>Dirham</v>
      </c>
      <c r="O6663" s="6" t="str">
        <f>VLOOKUP(B6663,Master!$A$2:$C$11,2,FALSE)</f>
        <v>Asia</v>
      </c>
      <c r="Q6663" s="39" t="str">
        <f>VLOOKUP(D6663,GL_Master!$A$1:$D$80,2,FALSE)</f>
        <v>BS</v>
      </c>
      <c r="R6663" s="39" t="str">
        <f>VLOOKUP(D6663,GL_Master!$A$1:$D$80,3,FALSE)</f>
        <v>Gross Block</v>
      </c>
      <c r="S6663" s="39" t="str">
        <f>VLOOKUP(D6663,GL_Master!$A$1:$D$80,4,FALSE)</f>
        <v>Tangible Fixed assets</v>
      </c>
    </row>
    <row r="6664" spans="1:19" x14ac:dyDescent="0.25">
      <c r="A6664" s="39" t="s">
        <v>262</v>
      </c>
      <c r="B6664" s="39" t="s">
        <v>238</v>
      </c>
      <c r="C6664" s="7">
        <v>43922</v>
      </c>
      <c r="D6664" s="39" t="s">
        <v>74</v>
      </c>
      <c r="E6664" s="39">
        <v>-17981</v>
      </c>
      <c r="F6664" s="82">
        <f t="shared" si="312"/>
        <v>-17.981000000000002</v>
      </c>
      <c r="G6664" s="39">
        <f>VLOOKUP(N6664,Currecny_M!$A$1:$P$10,2,FALSE)</f>
        <v>21</v>
      </c>
      <c r="H6664" s="39">
        <f>MATCH(C6664,Currecny_M!$A$1:$P$1,0)</f>
        <v>2</v>
      </c>
      <c r="I6664" s="39">
        <f>VLOOKUP(N6664,Currecny_M!$A$1:$P$10,MATCH(Database!C6664,Currecny_M!$A$1:$P$1,0),FALSE)</f>
        <v>21</v>
      </c>
      <c r="J6664" s="82">
        <f t="shared" si="313"/>
        <v>-377.60100000000006</v>
      </c>
      <c r="K6664" s="39">
        <f>VLOOKUP('Cover page'!$B$6,Currecny_M!$A$1:$P$10,MATCH(Database!C6664,Currecny_M!$A$1:$P$1,0),FALSE)</f>
        <v>1</v>
      </c>
      <c r="L6664" s="82">
        <f t="shared" si="314"/>
        <v>-377.60100000000006</v>
      </c>
      <c r="M6664" s="82">
        <f>((E6664/$F$1)*VLOOKUP(N6664,Currecny_M!$A$1:$P$10,MATCH(Database!C6664,Currecny_M!$A$1:$P$1,0),FALSE))/VLOOKUP('Cover page'!$B$6,Currecny_M!$A$1:$P$10,MATCH(Database!C6664,Currecny_M!$A$1:$P$1,0),FALSE)</f>
        <v>-377.60100000000006</v>
      </c>
      <c r="N6664" s="6" t="str">
        <f>VLOOKUP(B6664,Master!$A$2:$C$11,3,FALSE)</f>
        <v>Dirham</v>
      </c>
      <c r="O6664" s="6" t="str">
        <f>VLOOKUP(B6664,Master!$A$2:$C$11,2,FALSE)</f>
        <v>Asia</v>
      </c>
      <c r="Q6664" s="39" t="str">
        <f>VLOOKUP(D6664,GL_Master!$A$1:$D$80,2,FALSE)</f>
        <v>BS</v>
      </c>
      <c r="R6664" s="39" t="str">
        <f>VLOOKUP(D6664,GL_Master!$A$1:$D$80,3,FALSE)</f>
        <v>Accumulated Depreciation</v>
      </c>
      <c r="S6664" s="39" t="str">
        <f>VLOOKUP(D6664,GL_Master!$A$1:$D$80,4,FALSE)</f>
        <v>Accumulated Depreciation</v>
      </c>
    </row>
    <row r="6665" spans="1:19" x14ac:dyDescent="0.25">
      <c r="A6665" s="39" t="s">
        <v>262</v>
      </c>
      <c r="B6665" s="39" t="s">
        <v>238</v>
      </c>
      <c r="C6665" s="7">
        <v>43922</v>
      </c>
      <c r="D6665" s="39" t="s">
        <v>21</v>
      </c>
      <c r="E6665" s="39">
        <v>1524</v>
      </c>
      <c r="F6665" s="82">
        <f t="shared" si="312"/>
        <v>1.524</v>
      </c>
      <c r="G6665" s="39">
        <f>VLOOKUP(N6665,Currecny_M!$A$1:$P$10,2,FALSE)</f>
        <v>21</v>
      </c>
      <c r="H6665" s="39">
        <f>MATCH(C6665,Currecny_M!$A$1:$P$1,0)</f>
        <v>2</v>
      </c>
      <c r="I6665" s="39">
        <f>VLOOKUP(N6665,Currecny_M!$A$1:$P$10,MATCH(Database!C6665,Currecny_M!$A$1:$P$1,0),FALSE)</f>
        <v>21</v>
      </c>
      <c r="J6665" s="82">
        <f t="shared" si="313"/>
        <v>32.003999999999998</v>
      </c>
      <c r="K6665" s="39">
        <f>VLOOKUP('Cover page'!$B$6,Currecny_M!$A$1:$P$10,MATCH(Database!C6665,Currecny_M!$A$1:$P$1,0),FALSE)</f>
        <v>1</v>
      </c>
      <c r="L6665" s="82">
        <f t="shared" si="314"/>
        <v>32.003999999999998</v>
      </c>
      <c r="M6665" s="82">
        <f>((E6665/$F$1)*VLOOKUP(N6665,Currecny_M!$A$1:$P$10,MATCH(Database!C6665,Currecny_M!$A$1:$P$1,0),FALSE))/VLOOKUP('Cover page'!$B$6,Currecny_M!$A$1:$P$10,MATCH(Database!C6665,Currecny_M!$A$1:$P$1,0),FALSE)</f>
        <v>32.003999999999998</v>
      </c>
      <c r="N6665" s="6" t="str">
        <f>VLOOKUP(B6665,Master!$A$2:$C$11,3,FALSE)</f>
        <v>Dirham</v>
      </c>
      <c r="O6665" s="6" t="str">
        <f>VLOOKUP(B6665,Master!$A$2:$C$11,2,FALSE)</f>
        <v>Asia</v>
      </c>
      <c r="Q6665" s="39" t="str">
        <f>VLOOKUP(D6665,GL_Master!$A$1:$D$80,2,FALSE)</f>
        <v>BS</v>
      </c>
      <c r="R6665" s="39" t="str">
        <f>VLOOKUP(D6665,GL_Master!$A$1:$D$80,3,FALSE)</f>
        <v>Gross Block</v>
      </c>
      <c r="S6665" s="39" t="str">
        <f>VLOOKUP(D6665,GL_Master!$A$1:$D$80,4,FALSE)</f>
        <v>Tangible Fixed assets</v>
      </c>
    </row>
    <row r="6666" spans="1:19" x14ac:dyDescent="0.25">
      <c r="A6666" s="39" t="s">
        <v>262</v>
      </c>
      <c r="B6666" s="39" t="s">
        <v>238</v>
      </c>
      <c r="C6666" s="7">
        <v>43922</v>
      </c>
      <c r="D6666" s="39" t="s">
        <v>27</v>
      </c>
      <c r="E6666" s="39">
        <v>3429</v>
      </c>
      <c r="F6666" s="82">
        <f t="shared" si="312"/>
        <v>3.4289999999999998</v>
      </c>
      <c r="G6666" s="39">
        <f>VLOOKUP(N6666,Currecny_M!$A$1:$P$10,2,FALSE)</f>
        <v>21</v>
      </c>
      <c r="H6666" s="39">
        <f>MATCH(C6666,Currecny_M!$A$1:$P$1,0)</f>
        <v>2</v>
      </c>
      <c r="I6666" s="39">
        <f>VLOOKUP(N6666,Currecny_M!$A$1:$P$10,MATCH(Database!C6666,Currecny_M!$A$1:$P$1,0),FALSE)</f>
        <v>21</v>
      </c>
      <c r="J6666" s="82">
        <f t="shared" si="313"/>
        <v>72.009</v>
      </c>
      <c r="K6666" s="39">
        <f>VLOOKUP('Cover page'!$B$6,Currecny_M!$A$1:$P$10,MATCH(Database!C6666,Currecny_M!$A$1:$P$1,0),FALSE)</f>
        <v>1</v>
      </c>
      <c r="L6666" s="82">
        <f t="shared" si="314"/>
        <v>72.009</v>
      </c>
      <c r="M6666" s="82">
        <f>((E6666/$F$1)*VLOOKUP(N6666,Currecny_M!$A$1:$P$10,MATCH(Database!C6666,Currecny_M!$A$1:$P$1,0),FALSE))/VLOOKUP('Cover page'!$B$6,Currecny_M!$A$1:$P$10,MATCH(Database!C6666,Currecny_M!$A$1:$P$1,0),FALSE)</f>
        <v>72.009</v>
      </c>
      <c r="N6666" s="6" t="str">
        <f>VLOOKUP(B6666,Master!$A$2:$C$11,3,FALSE)</f>
        <v>Dirham</v>
      </c>
      <c r="O6666" s="6" t="str">
        <f>VLOOKUP(B6666,Master!$A$2:$C$11,2,FALSE)</f>
        <v>Asia</v>
      </c>
      <c r="Q6666" s="39" t="str">
        <f>VLOOKUP(D6666,GL_Master!$A$1:$D$80,2,FALSE)</f>
        <v>BS</v>
      </c>
      <c r="R6666" s="39" t="str">
        <f>VLOOKUP(D6666,GL_Master!$A$1:$D$80,3,FALSE)</f>
        <v>Gross Block</v>
      </c>
      <c r="S6666" s="39" t="str">
        <f>VLOOKUP(D6666,GL_Master!$A$1:$D$80,4,FALSE)</f>
        <v>Tangible Fixed assets</v>
      </c>
    </row>
    <row r="6667" spans="1:19" x14ac:dyDescent="0.25">
      <c r="A6667" s="39" t="s">
        <v>262</v>
      </c>
      <c r="B6667" s="39" t="s">
        <v>238</v>
      </c>
      <c r="C6667" s="7">
        <v>43922</v>
      </c>
      <c r="D6667" s="39" t="s">
        <v>75</v>
      </c>
      <c r="E6667" s="39">
        <v>-76</v>
      </c>
      <c r="F6667" s="82">
        <f t="shared" si="312"/>
        <v>-7.5999999999999998E-2</v>
      </c>
      <c r="G6667" s="39">
        <f>VLOOKUP(N6667,Currecny_M!$A$1:$P$10,2,FALSE)</f>
        <v>21</v>
      </c>
      <c r="H6667" s="39">
        <f>MATCH(C6667,Currecny_M!$A$1:$P$1,0)</f>
        <v>2</v>
      </c>
      <c r="I6667" s="39">
        <f>VLOOKUP(N6667,Currecny_M!$A$1:$P$10,MATCH(Database!C6667,Currecny_M!$A$1:$P$1,0),FALSE)</f>
        <v>21</v>
      </c>
      <c r="J6667" s="82">
        <f t="shared" si="313"/>
        <v>-1.5959999999999999</v>
      </c>
      <c r="K6667" s="39">
        <f>VLOOKUP('Cover page'!$B$6,Currecny_M!$A$1:$P$10,MATCH(Database!C6667,Currecny_M!$A$1:$P$1,0),FALSE)</f>
        <v>1</v>
      </c>
      <c r="L6667" s="82">
        <f t="shared" si="314"/>
        <v>-1.5959999999999999</v>
      </c>
      <c r="M6667" s="82">
        <f>((E6667/$F$1)*VLOOKUP(N6667,Currecny_M!$A$1:$P$10,MATCH(Database!C6667,Currecny_M!$A$1:$P$1,0),FALSE))/VLOOKUP('Cover page'!$B$6,Currecny_M!$A$1:$P$10,MATCH(Database!C6667,Currecny_M!$A$1:$P$1,0),FALSE)</f>
        <v>-1.5959999999999999</v>
      </c>
      <c r="N6667" s="6" t="str">
        <f>VLOOKUP(B6667,Master!$A$2:$C$11,3,FALSE)</f>
        <v>Dirham</v>
      </c>
      <c r="O6667" s="6" t="str">
        <f>VLOOKUP(B6667,Master!$A$2:$C$11,2,FALSE)</f>
        <v>Asia</v>
      </c>
      <c r="Q6667" s="39" t="str">
        <f>VLOOKUP(D6667,GL_Master!$A$1:$D$80,2,FALSE)</f>
        <v>BS</v>
      </c>
      <c r="R6667" s="39" t="str">
        <f>VLOOKUP(D6667,GL_Master!$A$1:$D$80,3,FALSE)</f>
        <v>Gross Block</v>
      </c>
      <c r="S6667" s="39" t="str">
        <f>VLOOKUP(D6667,GL_Master!$A$1:$D$80,4,FALSE)</f>
        <v>Tangible Fixed assets</v>
      </c>
    </row>
    <row r="6668" spans="1:19" x14ac:dyDescent="0.25">
      <c r="A6668" s="39" t="s">
        <v>262</v>
      </c>
      <c r="B6668" s="39" t="s">
        <v>238</v>
      </c>
      <c r="C6668" s="7">
        <v>43922</v>
      </c>
      <c r="D6668" s="39" t="s">
        <v>76</v>
      </c>
      <c r="E6668" s="39">
        <v>1905</v>
      </c>
      <c r="F6668" s="82">
        <f t="shared" si="312"/>
        <v>1.905</v>
      </c>
      <c r="G6668" s="39">
        <f>VLOOKUP(N6668,Currecny_M!$A$1:$P$10,2,FALSE)</f>
        <v>21</v>
      </c>
      <c r="H6668" s="39">
        <f>MATCH(C6668,Currecny_M!$A$1:$P$1,0)</f>
        <v>2</v>
      </c>
      <c r="I6668" s="39">
        <f>VLOOKUP(N6668,Currecny_M!$A$1:$P$10,MATCH(Database!C6668,Currecny_M!$A$1:$P$1,0),FALSE)</f>
        <v>21</v>
      </c>
      <c r="J6668" s="82">
        <f t="shared" si="313"/>
        <v>40.005000000000003</v>
      </c>
      <c r="K6668" s="39">
        <f>VLOOKUP('Cover page'!$B$6,Currecny_M!$A$1:$P$10,MATCH(Database!C6668,Currecny_M!$A$1:$P$1,0),FALSE)</f>
        <v>1</v>
      </c>
      <c r="L6668" s="82">
        <f t="shared" si="314"/>
        <v>40.005000000000003</v>
      </c>
      <c r="M6668" s="82">
        <f>((E6668/$F$1)*VLOOKUP(N6668,Currecny_M!$A$1:$P$10,MATCH(Database!C6668,Currecny_M!$A$1:$P$1,0),FALSE))/VLOOKUP('Cover page'!$B$6,Currecny_M!$A$1:$P$10,MATCH(Database!C6668,Currecny_M!$A$1:$P$1,0),FALSE)</f>
        <v>40.005000000000003</v>
      </c>
      <c r="N6668" s="6" t="str">
        <f>VLOOKUP(B6668,Master!$A$2:$C$11,3,FALSE)</f>
        <v>Dirham</v>
      </c>
      <c r="O6668" s="6" t="str">
        <f>VLOOKUP(B6668,Master!$A$2:$C$11,2,FALSE)</f>
        <v>Asia</v>
      </c>
      <c r="Q6668" s="39" t="str">
        <f>VLOOKUP(D6668,GL_Master!$A$1:$D$80,2,FALSE)</f>
        <v>BS</v>
      </c>
      <c r="R6668" s="39" t="str">
        <f>VLOOKUP(D6668,GL_Master!$A$1:$D$80,3,FALSE)</f>
        <v>Inventories</v>
      </c>
      <c r="S6668" s="39" t="str">
        <f>VLOOKUP(D6668,GL_Master!$A$1:$D$80,4,FALSE)</f>
        <v>Inventory</v>
      </c>
    </row>
    <row r="6669" spans="1:19" x14ac:dyDescent="0.25">
      <c r="A6669" s="39" t="s">
        <v>262</v>
      </c>
      <c r="B6669" s="39" t="s">
        <v>238</v>
      </c>
      <c r="C6669" s="7">
        <v>43922</v>
      </c>
      <c r="D6669" s="39" t="s">
        <v>77</v>
      </c>
      <c r="E6669" s="39">
        <v>4800</v>
      </c>
      <c r="F6669" s="82">
        <f t="shared" si="312"/>
        <v>4.8</v>
      </c>
      <c r="G6669" s="39">
        <f>VLOOKUP(N6669,Currecny_M!$A$1:$P$10,2,FALSE)</f>
        <v>21</v>
      </c>
      <c r="H6669" s="39">
        <f>MATCH(C6669,Currecny_M!$A$1:$P$1,0)</f>
        <v>2</v>
      </c>
      <c r="I6669" s="39">
        <f>VLOOKUP(N6669,Currecny_M!$A$1:$P$10,MATCH(Database!C6669,Currecny_M!$A$1:$P$1,0),FALSE)</f>
        <v>21</v>
      </c>
      <c r="J6669" s="82">
        <f t="shared" si="313"/>
        <v>100.8</v>
      </c>
      <c r="K6669" s="39">
        <f>VLOOKUP('Cover page'!$B$6,Currecny_M!$A$1:$P$10,MATCH(Database!C6669,Currecny_M!$A$1:$P$1,0),FALSE)</f>
        <v>1</v>
      </c>
      <c r="L6669" s="82">
        <f t="shared" si="314"/>
        <v>100.8</v>
      </c>
      <c r="M6669" s="82">
        <f>((E6669/$F$1)*VLOOKUP(N6669,Currecny_M!$A$1:$P$10,MATCH(Database!C6669,Currecny_M!$A$1:$P$1,0),FALSE))/VLOOKUP('Cover page'!$B$6,Currecny_M!$A$1:$P$10,MATCH(Database!C6669,Currecny_M!$A$1:$P$1,0),FALSE)</f>
        <v>100.8</v>
      </c>
      <c r="N6669" s="6" t="str">
        <f>VLOOKUP(B6669,Master!$A$2:$C$11,3,FALSE)</f>
        <v>Dirham</v>
      </c>
      <c r="O6669" s="6" t="str">
        <f>VLOOKUP(B6669,Master!$A$2:$C$11,2,FALSE)</f>
        <v>Asia</v>
      </c>
      <c r="Q6669" s="39" t="str">
        <f>VLOOKUP(D6669,GL_Master!$A$1:$D$80,2,FALSE)</f>
        <v>BS</v>
      </c>
      <c r="R6669" s="39" t="str">
        <f>VLOOKUP(D6669,GL_Master!$A$1:$D$80,3,FALSE)</f>
        <v>Inventories</v>
      </c>
      <c r="S6669" s="39" t="str">
        <f>VLOOKUP(D6669,GL_Master!$A$1:$D$80,4,FALSE)</f>
        <v>Inventory</v>
      </c>
    </row>
    <row r="6670" spans="1:19" x14ac:dyDescent="0.25">
      <c r="A6670" s="39" t="s">
        <v>262</v>
      </c>
      <c r="B6670" s="39" t="s">
        <v>238</v>
      </c>
      <c r="C6670" s="7">
        <v>43922</v>
      </c>
      <c r="D6670" s="39" t="s">
        <v>2</v>
      </c>
      <c r="E6670" s="39">
        <v>490057</v>
      </c>
      <c r="F6670" s="82">
        <f t="shared" si="312"/>
        <v>490.05700000000002</v>
      </c>
      <c r="G6670" s="39">
        <f>VLOOKUP(N6670,Currecny_M!$A$1:$P$10,2,FALSE)</f>
        <v>21</v>
      </c>
      <c r="H6670" s="39">
        <f>MATCH(C6670,Currecny_M!$A$1:$P$1,0)</f>
        <v>2</v>
      </c>
      <c r="I6670" s="39">
        <f>VLOOKUP(N6670,Currecny_M!$A$1:$P$10,MATCH(Database!C6670,Currecny_M!$A$1:$P$1,0),FALSE)</f>
        <v>21</v>
      </c>
      <c r="J6670" s="82">
        <f t="shared" si="313"/>
        <v>10291.197</v>
      </c>
      <c r="K6670" s="39">
        <f>VLOOKUP('Cover page'!$B$6,Currecny_M!$A$1:$P$10,MATCH(Database!C6670,Currecny_M!$A$1:$P$1,0),FALSE)</f>
        <v>1</v>
      </c>
      <c r="L6670" s="82">
        <f t="shared" si="314"/>
        <v>10291.197</v>
      </c>
      <c r="M6670" s="82">
        <f>((E6670/$F$1)*VLOOKUP(N6670,Currecny_M!$A$1:$P$10,MATCH(Database!C6670,Currecny_M!$A$1:$P$1,0),FALSE))/VLOOKUP('Cover page'!$B$6,Currecny_M!$A$1:$P$10,MATCH(Database!C6670,Currecny_M!$A$1:$P$1,0),FALSE)</f>
        <v>10291.197</v>
      </c>
      <c r="N6670" s="6" t="str">
        <f>VLOOKUP(B6670,Master!$A$2:$C$11,3,FALSE)</f>
        <v>Dirham</v>
      </c>
      <c r="O6670" s="6" t="str">
        <f>VLOOKUP(B6670,Master!$A$2:$C$11,2,FALSE)</f>
        <v>Asia</v>
      </c>
      <c r="Q6670" s="39" t="str">
        <f>VLOOKUP(D6670,GL_Master!$A$1:$D$80,2,FALSE)</f>
        <v>BS</v>
      </c>
      <c r="R6670" s="39" t="str">
        <f>VLOOKUP(D6670,GL_Master!$A$1:$D$80,3,FALSE)</f>
        <v>Trade receivables</v>
      </c>
      <c r="S6670" s="39" t="str">
        <f>VLOOKUP(D6670,GL_Master!$A$1:$D$80,4,FALSE)</f>
        <v>Unsecured, considered good</v>
      </c>
    </row>
    <row r="6671" spans="1:19" x14ac:dyDescent="0.25">
      <c r="A6671" s="39" t="s">
        <v>262</v>
      </c>
      <c r="B6671" s="39" t="s">
        <v>238</v>
      </c>
      <c r="C6671" s="7">
        <v>43922</v>
      </c>
      <c r="D6671" s="39" t="s">
        <v>78</v>
      </c>
      <c r="E6671" s="39">
        <v>76</v>
      </c>
      <c r="F6671" s="82">
        <f t="shared" si="312"/>
        <v>7.5999999999999998E-2</v>
      </c>
      <c r="G6671" s="39">
        <f>VLOOKUP(N6671,Currecny_M!$A$1:$P$10,2,FALSE)</f>
        <v>21</v>
      </c>
      <c r="H6671" s="39">
        <f>MATCH(C6671,Currecny_M!$A$1:$P$1,0)</f>
        <v>2</v>
      </c>
      <c r="I6671" s="39">
        <f>VLOOKUP(N6671,Currecny_M!$A$1:$P$10,MATCH(Database!C6671,Currecny_M!$A$1:$P$1,0),FALSE)</f>
        <v>21</v>
      </c>
      <c r="J6671" s="82">
        <f t="shared" si="313"/>
        <v>1.5959999999999999</v>
      </c>
      <c r="K6671" s="39">
        <f>VLOOKUP('Cover page'!$B$6,Currecny_M!$A$1:$P$10,MATCH(Database!C6671,Currecny_M!$A$1:$P$1,0),FALSE)</f>
        <v>1</v>
      </c>
      <c r="L6671" s="82">
        <f t="shared" si="314"/>
        <v>1.5959999999999999</v>
      </c>
      <c r="M6671" s="82">
        <f>((E6671/$F$1)*VLOOKUP(N6671,Currecny_M!$A$1:$P$10,MATCH(Database!C6671,Currecny_M!$A$1:$P$1,0),FALSE))/VLOOKUP('Cover page'!$B$6,Currecny_M!$A$1:$P$10,MATCH(Database!C6671,Currecny_M!$A$1:$P$1,0),FALSE)</f>
        <v>1.5959999999999999</v>
      </c>
      <c r="N6671" s="6" t="str">
        <f>VLOOKUP(B6671,Master!$A$2:$C$11,3,FALSE)</f>
        <v>Dirham</v>
      </c>
      <c r="O6671" s="6" t="str">
        <f>VLOOKUP(B6671,Master!$A$2:$C$11,2,FALSE)</f>
        <v>Asia</v>
      </c>
      <c r="Q6671" s="39" t="str">
        <f>VLOOKUP(D6671,GL_Master!$A$1:$D$80,2,FALSE)</f>
        <v>BS</v>
      </c>
      <c r="R6671" s="39" t="str">
        <f>VLOOKUP(D6671,GL_Master!$A$1:$D$80,3,FALSE)</f>
        <v>Cash &amp; Bank Balances</v>
      </c>
      <c r="S6671" s="39" t="str">
        <f>VLOOKUP(D6671,GL_Master!$A$1:$D$80,4,FALSE)</f>
        <v>Cash In hand</v>
      </c>
    </row>
    <row r="6672" spans="1:19" x14ac:dyDescent="0.25">
      <c r="A6672" s="39" t="s">
        <v>262</v>
      </c>
      <c r="B6672" s="39" t="s">
        <v>238</v>
      </c>
      <c r="C6672" s="7">
        <v>43922</v>
      </c>
      <c r="D6672" s="39" t="s">
        <v>79</v>
      </c>
      <c r="E6672" s="39">
        <v>-19048</v>
      </c>
      <c r="F6672" s="82">
        <f t="shared" si="312"/>
        <v>-19.047999999999998</v>
      </c>
      <c r="G6672" s="39">
        <f>VLOOKUP(N6672,Currecny_M!$A$1:$P$10,2,FALSE)</f>
        <v>21</v>
      </c>
      <c r="H6672" s="39">
        <f>MATCH(C6672,Currecny_M!$A$1:$P$1,0)</f>
        <v>2</v>
      </c>
      <c r="I6672" s="39">
        <f>VLOOKUP(N6672,Currecny_M!$A$1:$P$10,MATCH(Database!C6672,Currecny_M!$A$1:$P$1,0),FALSE)</f>
        <v>21</v>
      </c>
      <c r="J6672" s="82">
        <f t="shared" si="313"/>
        <v>-400.00799999999998</v>
      </c>
      <c r="K6672" s="39">
        <f>VLOOKUP('Cover page'!$B$6,Currecny_M!$A$1:$P$10,MATCH(Database!C6672,Currecny_M!$A$1:$P$1,0),FALSE)</f>
        <v>1</v>
      </c>
      <c r="L6672" s="82">
        <f t="shared" si="314"/>
        <v>-400.00799999999998</v>
      </c>
      <c r="M6672" s="82">
        <f>((E6672/$F$1)*VLOOKUP(N6672,Currecny_M!$A$1:$P$10,MATCH(Database!C6672,Currecny_M!$A$1:$P$1,0),FALSE))/VLOOKUP('Cover page'!$B$6,Currecny_M!$A$1:$P$10,MATCH(Database!C6672,Currecny_M!$A$1:$P$1,0),FALSE)</f>
        <v>-400.00799999999998</v>
      </c>
      <c r="N6672" s="6" t="str">
        <f>VLOOKUP(B6672,Master!$A$2:$C$11,3,FALSE)</f>
        <v>Dirham</v>
      </c>
      <c r="O6672" s="6" t="str">
        <f>VLOOKUP(B6672,Master!$A$2:$C$11,2,FALSE)</f>
        <v>Asia</v>
      </c>
      <c r="Q6672" s="39" t="str">
        <f>VLOOKUP(D6672,GL_Master!$A$1:$D$80,2,FALSE)</f>
        <v>BS</v>
      </c>
      <c r="R6672" s="39" t="str">
        <f>VLOOKUP(D6672,GL_Master!$A$1:$D$80,3,FALSE)</f>
        <v>Loan Fund</v>
      </c>
      <c r="S6672" s="39" t="str">
        <f>VLOOKUP(D6672,GL_Master!$A$1:$D$80,4,FALSE)</f>
        <v>Term Loan</v>
      </c>
    </row>
    <row r="6673" spans="1:19" x14ac:dyDescent="0.25">
      <c r="A6673" s="39" t="s">
        <v>262</v>
      </c>
      <c r="B6673" s="39" t="s">
        <v>238</v>
      </c>
      <c r="C6673" s="7">
        <v>43922</v>
      </c>
      <c r="D6673" s="39" t="s">
        <v>80</v>
      </c>
      <c r="E6673" s="39">
        <v>533</v>
      </c>
      <c r="F6673" s="82">
        <f t="shared" si="312"/>
        <v>0.53300000000000003</v>
      </c>
      <c r="G6673" s="39">
        <f>VLOOKUP(N6673,Currecny_M!$A$1:$P$10,2,FALSE)</f>
        <v>21</v>
      </c>
      <c r="H6673" s="39">
        <f>MATCH(C6673,Currecny_M!$A$1:$P$1,0)</f>
        <v>2</v>
      </c>
      <c r="I6673" s="39">
        <f>VLOOKUP(N6673,Currecny_M!$A$1:$P$10,MATCH(Database!C6673,Currecny_M!$A$1:$P$1,0),FALSE)</f>
        <v>21</v>
      </c>
      <c r="J6673" s="82">
        <f t="shared" si="313"/>
        <v>11.193000000000001</v>
      </c>
      <c r="K6673" s="39">
        <f>VLOOKUP('Cover page'!$B$6,Currecny_M!$A$1:$P$10,MATCH(Database!C6673,Currecny_M!$A$1:$P$1,0),FALSE)</f>
        <v>1</v>
      </c>
      <c r="L6673" s="82">
        <f t="shared" si="314"/>
        <v>11.193000000000001</v>
      </c>
      <c r="M6673" s="82">
        <f>((E6673/$F$1)*VLOOKUP(N6673,Currecny_M!$A$1:$P$10,MATCH(Database!C6673,Currecny_M!$A$1:$P$1,0),FALSE))/VLOOKUP('Cover page'!$B$6,Currecny_M!$A$1:$P$10,MATCH(Database!C6673,Currecny_M!$A$1:$P$1,0),FALSE)</f>
        <v>11.193000000000001</v>
      </c>
      <c r="N6673" s="6" t="str">
        <f>VLOOKUP(B6673,Master!$A$2:$C$11,3,FALSE)</f>
        <v>Dirham</v>
      </c>
      <c r="O6673" s="6" t="str">
        <f>VLOOKUP(B6673,Master!$A$2:$C$11,2,FALSE)</f>
        <v>Asia</v>
      </c>
      <c r="Q6673" s="39" t="str">
        <f>VLOOKUP(D6673,GL_Master!$A$1:$D$80,2,FALSE)</f>
        <v>BS</v>
      </c>
      <c r="R6673" s="39" t="str">
        <f>VLOOKUP(D6673,GL_Master!$A$1:$D$80,3,FALSE)</f>
        <v>Cash &amp; Bank Balances</v>
      </c>
      <c r="S6673" s="39" t="str">
        <f>VLOOKUP(D6673,GL_Master!$A$1:$D$80,4,FALSE)</f>
        <v xml:space="preserve">      On Current Accounts</v>
      </c>
    </row>
    <row r="6674" spans="1:19" x14ac:dyDescent="0.25">
      <c r="A6674" s="39" t="s">
        <v>262</v>
      </c>
      <c r="B6674" s="39" t="s">
        <v>238</v>
      </c>
      <c r="C6674" s="7">
        <v>43922</v>
      </c>
      <c r="D6674" s="39" t="s">
        <v>81</v>
      </c>
      <c r="E6674" s="39">
        <v>38400</v>
      </c>
      <c r="F6674" s="82">
        <f t="shared" si="312"/>
        <v>38.4</v>
      </c>
      <c r="G6674" s="39">
        <f>VLOOKUP(N6674,Currecny_M!$A$1:$P$10,2,FALSE)</f>
        <v>21</v>
      </c>
      <c r="H6674" s="39">
        <f>MATCH(C6674,Currecny_M!$A$1:$P$1,0)</f>
        <v>2</v>
      </c>
      <c r="I6674" s="39">
        <f>VLOOKUP(N6674,Currecny_M!$A$1:$P$10,MATCH(Database!C6674,Currecny_M!$A$1:$P$1,0),FALSE)</f>
        <v>21</v>
      </c>
      <c r="J6674" s="82">
        <f t="shared" si="313"/>
        <v>806.4</v>
      </c>
      <c r="K6674" s="39">
        <f>VLOOKUP('Cover page'!$B$6,Currecny_M!$A$1:$P$10,MATCH(Database!C6674,Currecny_M!$A$1:$P$1,0),FALSE)</f>
        <v>1</v>
      </c>
      <c r="L6674" s="82">
        <f t="shared" si="314"/>
        <v>806.4</v>
      </c>
      <c r="M6674" s="82">
        <f>((E6674/$F$1)*VLOOKUP(N6674,Currecny_M!$A$1:$P$10,MATCH(Database!C6674,Currecny_M!$A$1:$P$1,0),FALSE))/VLOOKUP('Cover page'!$B$6,Currecny_M!$A$1:$P$10,MATCH(Database!C6674,Currecny_M!$A$1:$P$1,0),FALSE)</f>
        <v>806.4</v>
      </c>
      <c r="N6674" s="6" t="str">
        <f>VLOOKUP(B6674,Master!$A$2:$C$11,3,FALSE)</f>
        <v>Dirham</v>
      </c>
      <c r="O6674" s="6" t="str">
        <f>VLOOKUP(B6674,Master!$A$2:$C$11,2,FALSE)</f>
        <v>Asia</v>
      </c>
      <c r="Q6674" s="39" t="str">
        <f>VLOOKUP(D6674,GL_Master!$A$1:$D$80,2,FALSE)</f>
        <v>BS</v>
      </c>
      <c r="R6674" s="39" t="str">
        <f>VLOOKUP(D6674,GL_Master!$A$1:$D$80,3,FALSE)</f>
        <v>Other Current Assets</v>
      </c>
      <c r="S6674" s="39" t="str">
        <f>VLOOKUP(D6674,GL_Master!$A$1:$D$80,4,FALSE)</f>
        <v>Advance tax recoverable (net of provision )</v>
      </c>
    </row>
    <row r="6675" spans="1:19" x14ac:dyDescent="0.25">
      <c r="A6675" s="39" t="s">
        <v>262</v>
      </c>
      <c r="B6675" s="39" t="s">
        <v>238</v>
      </c>
      <c r="C6675" s="7">
        <v>43922</v>
      </c>
      <c r="D6675" s="39" t="s">
        <v>19</v>
      </c>
      <c r="E6675" s="39">
        <v>381</v>
      </c>
      <c r="F6675" s="82">
        <f t="shared" si="312"/>
        <v>0.38100000000000001</v>
      </c>
      <c r="G6675" s="39">
        <f>VLOOKUP(N6675,Currecny_M!$A$1:$P$10,2,FALSE)</f>
        <v>21</v>
      </c>
      <c r="H6675" s="39">
        <f>MATCH(C6675,Currecny_M!$A$1:$P$1,0)</f>
        <v>2</v>
      </c>
      <c r="I6675" s="39">
        <f>VLOOKUP(N6675,Currecny_M!$A$1:$P$10,MATCH(Database!C6675,Currecny_M!$A$1:$P$1,0),FALSE)</f>
        <v>21</v>
      </c>
      <c r="J6675" s="82">
        <f t="shared" si="313"/>
        <v>8.0009999999999994</v>
      </c>
      <c r="K6675" s="39">
        <f>VLOOKUP('Cover page'!$B$6,Currecny_M!$A$1:$P$10,MATCH(Database!C6675,Currecny_M!$A$1:$P$1,0),FALSE)</f>
        <v>1</v>
      </c>
      <c r="L6675" s="82">
        <f t="shared" si="314"/>
        <v>8.0009999999999994</v>
      </c>
      <c r="M6675" s="82">
        <f>((E6675/$F$1)*VLOOKUP(N6675,Currecny_M!$A$1:$P$10,MATCH(Database!C6675,Currecny_M!$A$1:$P$1,0),FALSE))/VLOOKUP('Cover page'!$B$6,Currecny_M!$A$1:$P$10,MATCH(Database!C6675,Currecny_M!$A$1:$P$1,0),FALSE)</f>
        <v>8.0009999999999994</v>
      </c>
      <c r="N6675" s="6" t="str">
        <f>VLOOKUP(B6675,Master!$A$2:$C$11,3,FALSE)</f>
        <v>Dirham</v>
      </c>
      <c r="O6675" s="6" t="str">
        <f>VLOOKUP(B6675,Master!$A$2:$C$11,2,FALSE)</f>
        <v>Asia</v>
      </c>
      <c r="Q6675" s="39" t="str">
        <f>VLOOKUP(D6675,GL_Master!$A$1:$D$80,2,FALSE)</f>
        <v>BS</v>
      </c>
      <c r="R6675" s="39" t="str">
        <f>VLOOKUP(D6675,GL_Master!$A$1:$D$80,3,FALSE)</f>
        <v>Short-term loan and advances</v>
      </c>
      <c r="S6675" s="39" t="str">
        <f>VLOOKUP(D6675,GL_Master!$A$1:$D$80,4,FALSE)</f>
        <v>Prepaid expenses</v>
      </c>
    </row>
    <row r="6676" spans="1:19" x14ac:dyDescent="0.25">
      <c r="A6676" s="39" t="s">
        <v>262</v>
      </c>
      <c r="B6676" s="39" t="s">
        <v>238</v>
      </c>
      <c r="C6676" s="7">
        <v>43922</v>
      </c>
      <c r="D6676" s="39" t="s">
        <v>82</v>
      </c>
      <c r="E6676" s="39">
        <v>4114</v>
      </c>
      <c r="F6676" s="82">
        <f t="shared" si="312"/>
        <v>4.1139999999999999</v>
      </c>
      <c r="G6676" s="39">
        <f>VLOOKUP(N6676,Currecny_M!$A$1:$P$10,2,FALSE)</f>
        <v>21</v>
      </c>
      <c r="H6676" s="39">
        <f>MATCH(C6676,Currecny_M!$A$1:$P$1,0)</f>
        <v>2</v>
      </c>
      <c r="I6676" s="39">
        <f>VLOOKUP(N6676,Currecny_M!$A$1:$P$10,MATCH(Database!C6676,Currecny_M!$A$1:$P$1,0),FALSE)</f>
        <v>21</v>
      </c>
      <c r="J6676" s="82">
        <f t="shared" si="313"/>
        <v>86.393999999999991</v>
      </c>
      <c r="K6676" s="39">
        <f>VLOOKUP('Cover page'!$B$6,Currecny_M!$A$1:$P$10,MATCH(Database!C6676,Currecny_M!$A$1:$P$1,0),FALSE)</f>
        <v>1</v>
      </c>
      <c r="L6676" s="82">
        <f t="shared" si="314"/>
        <v>86.393999999999991</v>
      </c>
      <c r="M6676" s="82">
        <f>((E6676/$F$1)*VLOOKUP(N6676,Currecny_M!$A$1:$P$10,MATCH(Database!C6676,Currecny_M!$A$1:$P$1,0),FALSE))/VLOOKUP('Cover page'!$B$6,Currecny_M!$A$1:$P$10,MATCH(Database!C6676,Currecny_M!$A$1:$P$1,0),FALSE)</f>
        <v>86.393999999999991</v>
      </c>
      <c r="N6676" s="6" t="str">
        <f>VLOOKUP(B6676,Master!$A$2:$C$11,3,FALSE)</f>
        <v>Dirham</v>
      </c>
      <c r="O6676" s="6" t="str">
        <f>VLOOKUP(B6676,Master!$A$2:$C$11,2,FALSE)</f>
        <v>Asia</v>
      </c>
      <c r="Q6676" s="39" t="str">
        <f>VLOOKUP(D6676,GL_Master!$A$1:$D$80,2,FALSE)</f>
        <v>BS</v>
      </c>
      <c r="R6676" s="39" t="str">
        <f>VLOOKUP(D6676,GL_Master!$A$1:$D$80,3,FALSE)</f>
        <v>Short-term loan and advances</v>
      </c>
      <c r="S6676" s="39" t="str">
        <f>VLOOKUP(D6676,GL_Master!$A$1:$D$80,4,FALSE)</f>
        <v>Advance to vendor/employees</v>
      </c>
    </row>
    <row r="6677" spans="1:19" x14ac:dyDescent="0.25">
      <c r="A6677" s="39" t="s">
        <v>262</v>
      </c>
      <c r="B6677" s="39" t="s">
        <v>238</v>
      </c>
      <c r="C6677" s="7">
        <v>43922</v>
      </c>
      <c r="D6677" s="39" t="s">
        <v>83</v>
      </c>
      <c r="E6677" s="39">
        <v>2743</v>
      </c>
      <c r="F6677" s="82">
        <f t="shared" si="312"/>
        <v>2.7429999999999999</v>
      </c>
      <c r="G6677" s="39">
        <f>VLOOKUP(N6677,Currecny_M!$A$1:$P$10,2,FALSE)</f>
        <v>21</v>
      </c>
      <c r="H6677" s="39">
        <f>MATCH(C6677,Currecny_M!$A$1:$P$1,0)</f>
        <v>2</v>
      </c>
      <c r="I6677" s="39">
        <f>VLOOKUP(N6677,Currecny_M!$A$1:$P$10,MATCH(Database!C6677,Currecny_M!$A$1:$P$1,0),FALSE)</f>
        <v>21</v>
      </c>
      <c r="J6677" s="82">
        <f t="shared" si="313"/>
        <v>57.602999999999994</v>
      </c>
      <c r="K6677" s="39">
        <f>VLOOKUP('Cover page'!$B$6,Currecny_M!$A$1:$P$10,MATCH(Database!C6677,Currecny_M!$A$1:$P$1,0),FALSE)</f>
        <v>1</v>
      </c>
      <c r="L6677" s="82">
        <f t="shared" si="314"/>
        <v>57.602999999999994</v>
      </c>
      <c r="M6677" s="82">
        <f>((E6677/$F$1)*VLOOKUP(N6677,Currecny_M!$A$1:$P$10,MATCH(Database!C6677,Currecny_M!$A$1:$P$1,0),FALSE))/VLOOKUP('Cover page'!$B$6,Currecny_M!$A$1:$P$10,MATCH(Database!C6677,Currecny_M!$A$1:$P$1,0),FALSE)</f>
        <v>57.602999999999994</v>
      </c>
      <c r="N6677" s="6" t="str">
        <f>VLOOKUP(B6677,Master!$A$2:$C$11,3,FALSE)</f>
        <v>Dirham</v>
      </c>
      <c r="O6677" s="6" t="str">
        <f>VLOOKUP(B6677,Master!$A$2:$C$11,2,FALSE)</f>
        <v>Asia</v>
      </c>
      <c r="Q6677" s="39" t="str">
        <f>VLOOKUP(D6677,GL_Master!$A$1:$D$80,2,FALSE)</f>
        <v>BS</v>
      </c>
      <c r="R6677" s="39" t="str">
        <f>VLOOKUP(D6677,GL_Master!$A$1:$D$80,3,FALSE)</f>
        <v>Other Current Assets</v>
      </c>
      <c r="S6677" s="39" t="str">
        <f>VLOOKUP(D6677,GL_Master!$A$1:$D$80,4,FALSE)</f>
        <v>Security deposits ( Unsecured, considered good)</v>
      </c>
    </row>
    <row r="6678" spans="1:19" x14ac:dyDescent="0.25">
      <c r="A6678" s="39" t="s">
        <v>262</v>
      </c>
      <c r="B6678" s="39" t="s">
        <v>238</v>
      </c>
      <c r="C6678" s="7">
        <v>43922</v>
      </c>
      <c r="D6678" s="39" t="s">
        <v>246</v>
      </c>
      <c r="E6678" s="39">
        <v>-324419</v>
      </c>
      <c r="F6678" s="82">
        <f t="shared" si="312"/>
        <v>-324.41899999999998</v>
      </c>
      <c r="G6678" s="39">
        <f>VLOOKUP(N6678,Currecny_M!$A$1:$P$10,2,FALSE)</f>
        <v>21</v>
      </c>
      <c r="H6678" s="39">
        <f>MATCH(C6678,Currecny_M!$A$1:$P$1,0)</f>
        <v>2</v>
      </c>
      <c r="I6678" s="39">
        <f>VLOOKUP(N6678,Currecny_M!$A$1:$P$10,MATCH(Database!C6678,Currecny_M!$A$1:$P$1,0),FALSE)</f>
        <v>21</v>
      </c>
      <c r="J6678" s="82">
        <f t="shared" si="313"/>
        <v>-6812.799</v>
      </c>
      <c r="K6678" s="39">
        <f>VLOOKUP('Cover page'!$B$6,Currecny_M!$A$1:$P$10,MATCH(Database!C6678,Currecny_M!$A$1:$P$1,0),FALSE)</f>
        <v>1</v>
      </c>
      <c r="L6678" s="82">
        <f t="shared" si="314"/>
        <v>-6812.799</v>
      </c>
      <c r="M6678" s="82">
        <f>((E6678/$F$1)*VLOOKUP(N6678,Currecny_M!$A$1:$P$10,MATCH(Database!C6678,Currecny_M!$A$1:$P$1,0),FALSE))/VLOOKUP('Cover page'!$B$6,Currecny_M!$A$1:$P$10,MATCH(Database!C6678,Currecny_M!$A$1:$P$1,0),FALSE)</f>
        <v>-6812.799</v>
      </c>
      <c r="N6678" s="6" t="str">
        <f>VLOOKUP(B6678,Master!$A$2:$C$11,3,FALSE)</f>
        <v>Dirham</v>
      </c>
      <c r="O6678" s="6" t="str">
        <f>VLOOKUP(B6678,Master!$A$2:$C$11,2,FALSE)</f>
        <v>Asia</v>
      </c>
      <c r="Q6678" s="39" t="str">
        <f>VLOOKUP(D6678,GL_Master!$A$1:$D$80,2,FALSE)</f>
        <v>PL</v>
      </c>
      <c r="R6678" s="39" t="str">
        <f>VLOOKUP(D6678,GL_Master!$A$1:$D$80,3,FALSE)</f>
        <v>Revenue from Operations</v>
      </c>
      <c r="S6678" s="39" t="str">
        <f>VLOOKUP(D6678,GL_Master!$A$1:$D$80,4,FALSE)</f>
        <v>Contract revenue</v>
      </c>
    </row>
    <row r="6679" spans="1:19" x14ac:dyDescent="0.25">
      <c r="A6679" s="39" t="s">
        <v>262</v>
      </c>
      <c r="B6679" s="39" t="s">
        <v>238</v>
      </c>
      <c r="C6679" s="7">
        <v>43922</v>
      </c>
      <c r="D6679" s="39" t="s">
        <v>134</v>
      </c>
      <c r="E6679" s="39">
        <v>-2514</v>
      </c>
      <c r="F6679" s="82">
        <f t="shared" si="312"/>
        <v>-2.5139999999999998</v>
      </c>
      <c r="G6679" s="39">
        <f>VLOOKUP(N6679,Currecny_M!$A$1:$P$10,2,FALSE)</f>
        <v>21</v>
      </c>
      <c r="H6679" s="39">
        <f>MATCH(C6679,Currecny_M!$A$1:$P$1,0)</f>
        <v>2</v>
      </c>
      <c r="I6679" s="39">
        <f>VLOOKUP(N6679,Currecny_M!$A$1:$P$10,MATCH(Database!C6679,Currecny_M!$A$1:$P$1,0),FALSE)</f>
        <v>21</v>
      </c>
      <c r="J6679" s="82">
        <f t="shared" si="313"/>
        <v>-52.793999999999997</v>
      </c>
      <c r="K6679" s="39">
        <f>VLOOKUP('Cover page'!$B$6,Currecny_M!$A$1:$P$10,MATCH(Database!C6679,Currecny_M!$A$1:$P$1,0),FALSE)</f>
        <v>1</v>
      </c>
      <c r="L6679" s="82">
        <f t="shared" si="314"/>
        <v>-52.793999999999997</v>
      </c>
      <c r="M6679" s="82">
        <f>((E6679/$F$1)*VLOOKUP(N6679,Currecny_M!$A$1:$P$10,MATCH(Database!C6679,Currecny_M!$A$1:$P$1,0),FALSE))/VLOOKUP('Cover page'!$B$6,Currecny_M!$A$1:$P$10,MATCH(Database!C6679,Currecny_M!$A$1:$P$1,0),FALSE)</f>
        <v>-52.793999999999997</v>
      </c>
      <c r="N6679" s="6" t="str">
        <f>VLOOKUP(B6679,Master!$A$2:$C$11,3,FALSE)</f>
        <v>Dirham</v>
      </c>
      <c r="O6679" s="6" t="str">
        <f>VLOOKUP(B6679,Master!$A$2:$C$11,2,FALSE)</f>
        <v>Asia</v>
      </c>
      <c r="Q6679" s="39" t="str">
        <f>VLOOKUP(D6679,GL_Master!$A$1:$D$80,2,FALSE)</f>
        <v>PL</v>
      </c>
      <c r="R6679" s="39" t="str">
        <f>VLOOKUP(D6679,GL_Master!$A$1:$D$80,3,FALSE)</f>
        <v>Other Income</v>
      </c>
      <c r="S6679" s="39" t="str">
        <f>VLOOKUP(D6679,GL_Master!$A$1:$D$80,4,FALSE)</f>
        <v>Other Income</v>
      </c>
    </row>
    <row r="6680" spans="1:19" x14ac:dyDescent="0.25">
      <c r="A6680" s="39" t="s">
        <v>262</v>
      </c>
      <c r="B6680" s="39" t="s">
        <v>238</v>
      </c>
      <c r="C6680" s="7">
        <v>43922</v>
      </c>
      <c r="D6680" s="39" t="s">
        <v>86</v>
      </c>
      <c r="E6680" s="39">
        <v>152</v>
      </c>
      <c r="F6680" s="82">
        <f t="shared" si="312"/>
        <v>0.152</v>
      </c>
      <c r="G6680" s="39">
        <f>VLOOKUP(N6680,Currecny_M!$A$1:$P$10,2,FALSE)</f>
        <v>21</v>
      </c>
      <c r="H6680" s="39">
        <f>MATCH(C6680,Currecny_M!$A$1:$P$1,0)</f>
        <v>2</v>
      </c>
      <c r="I6680" s="39">
        <f>VLOOKUP(N6680,Currecny_M!$A$1:$P$10,MATCH(Database!C6680,Currecny_M!$A$1:$P$1,0),FALSE)</f>
        <v>21</v>
      </c>
      <c r="J6680" s="82">
        <f t="shared" si="313"/>
        <v>3.1919999999999997</v>
      </c>
      <c r="K6680" s="39">
        <f>VLOOKUP('Cover page'!$B$6,Currecny_M!$A$1:$P$10,MATCH(Database!C6680,Currecny_M!$A$1:$P$1,0),FALSE)</f>
        <v>1</v>
      </c>
      <c r="L6680" s="82">
        <f t="shared" si="314"/>
        <v>3.1919999999999997</v>
      </c>
      <c r="M6680" s="82">
        <f>((E6680/$F$1)*VLOOKUP(N6680,Currecny_M!$A$1:$P$10,MATCH(Database!C6680,Currecny_M!$A$1:$P$1,0),FALSE))/VLOOKUP('Cover page'!$B$6,Currecny_M!$A$1:$P$10,MATCH(Database!C6680,Currecny_M!$A$1:$P$1,0),FALSE)</f>
        <v>3.1919999999999997</v>
      </c>
      <c r="N6680" s="6" t="str">
        <f>VLOOKUP(B6680,Master!$A$2:$C$11,3,FALSE)</f>
        <v>Dirham</v>
      </c>
      <c r="O6680" s="6" t="str">
        <f>VLOOKUP(B6680,Master!$A$2:$C$11,2,FALSE)</f>
        <v>Asia</v>
      </c>
      <c r="Q6680" s="39" t="str">
        <f>VLOOKUP(D6680,GL_Master!$A$1:$D$80,2,FALSE)</f>
        <v>PL</v>
      </c>
      <c r="R6680" s="39" t="str">
        <f>VLOOKUP(D6680,GL_Master!$A$1:$D$80,3,FALSE)</f>
        <v>COGS</v>
      </c>
      <c r="S6680" s="39" t="str">
        <f>VLOOKUP(D6680,GL_Master!$A$1:$D$80,4,FALSE)</f>
        <v>Purchase of other traded goods</v>
      </c>
    </row>
    <row r="6681" spans="1:19" x14ac:dyDescent="0.25">
      <c r="A6681" s="39" t="s">
        <v>262</v>
      </c>
      <c r="B6681" s="39" t="s">
        <v>238</v>
      </c>
      <c r="C6681" s="7">
        <v>43922</v>
      </c>
      <c r="D6681" s="39" t="s">
        <v>87</v>
      </c>
      <c r="E6681" s="39">
        <v>76</v>
      </c>
      <c r="F6681" s="82">
        <f t="shared" si="312"/>
        <v>7.5999999999999998E-2</v>
      </c>
      <c r="G6681" s="39">
        <f>VLOOKUP(N6681,Currecny_M!$A$1:$P$10,2,FALSE)</f>
        <v>21</v>
      </c>
      <c r="H6681" s="39">
        <f>MATCH(C6681,Currecny_M!$A$1:$P$1,0)</f>
        <v>2</v>
      </c>
      <c r="I6681" s="39">
        <f>VLOOKUP(N6681,Currecny_M!$A$1:$P$10,MATCH(Database!C6681,Currecny_M!$A$1:$P$1,0),FALSE)</f>
        <v>21</v>
      </c>
      <c r="J6681" s="82">
        <f t="shared" si="313"/>
        <v>1.5959999999999999</v>
      </c>
      <c r="K6681" s="39">
        <f>VLOOKUP('Cover page'!$B$6,Currecny_M!$A$1:$P$10,MATCH(Database!C6681,Currecny_M!$A$1:$P$1,0),FALSE)</f>
        <v>1</v>
      </c>
      <c r="L6681" s="82">
        <f t="shared" si="314"/>
        <v>1.5959999999999999</v>
      </c>
      <c r="M6681" s="82">
        <f>((E6681/$F$1)*VLOOKUP(N6681,Currecny_M!$A$1:$P$10,MATCH(Database!C6681,Currecny_M!$A$1:$P$1,0),FALSE))/VLOOKUP('Cover page'!$B$6,Currecny_M!$A$1:$P$10,MATCH(Database!C6681,Currecny_M!$A$1:$P$1,0),FALSE)</f>
        <v>1.5959999999999999</v>
      </c>
      <c r="N6681" s="6" t="str">
        <f>VLOOKUP(B6681,Master!$A$2:$C$11,3,FALSE)</f>
        <v>Dirham</v>
      </c>
      <c r="O6681" s="6" t="str">
        <f>VLOOKUP(B6681,Master!$A$2:$C$11,2,FALSE)</f>
        <v>Asia</v>
      </c>
      <c r="Q6681" s="39" t="str">
        <f>VLOOKUP(D6681,GL_Master!$A$1:$D$80,2,FALSE)</f>
        <v>PL</v>
      </c>
      <c r="R6681" s="39" t="str">
        <f>VLOOKUP(D6681,GL_Master!$A$1:$D$80,3,FALSE)</f>
        <v>COGS</v>
      </c>
      <c r="S6681" s="39" t="str">
        <f>VLOOKUP(D6681,GL_Master!$A$1:$D$80,4,FALSE)</f>
        <v>Civil, Installation, Commissioning and Other miscellaneous expenses</v>
      </c>
    </row>
    <row r="6682" spans="1:19" x14ac:dyDescent="0.25">
      <c r="A6682" s="39" t="s">
        <v>262</v>
      </c>
      <c r="B6682" s="39" t="s">
        <v>238</v>
      </c>
      <c r="C6682" s="7">
        <v>43922</v>
      </c>
      <c r="D6682" s="39" t="s">
        <v>88</v>
      </c>
      <c r="E6682" s="39">
        <v>229</v>
      </c>
      <c r="F6682" s="82">
        <f t="shared" si="312"/>
        <v>0.22900000000000001</v>
      </c>
      <c r="G6682" s="39">
        <f>VLOOKUP(N6682,Currecny_M!$A$1:$P$10,2,FALSE)</f>
        <v>21</v>
      </c>
      <c r="H6682" s="39">
        <f>MATCH(C6682,Currecny_M!$A$1:$P$1,0)</f>
        <v>2</v>
      </c>
      <c r="I6682" s="39">
        <f>VLOOKUP(N6682,Currecny_M!$A$1:$P$10,MATCH(Database!C6682,Currecny_M!$A$1:$P$1,0),FALSE)</f>
        <v>21</v>
      </c>
      <c r="J6682" s="82">
        <f t="shared" si="313"/>
        <v>4.8090000000000002</v>
      </c>
      <c r="K6682" s="39">
        <f>VLOOKUP('Cover page'!$B$6,Currecny_M!$A$1:$P$10,MATCH(Database!C6682,Currecny_M!$A$1:$P$1,0),FALSE)</f>
        <v>1</v>
      </c>
      <c r="L6682" s="82">
        <f t="shared" si="314"/>
        <v>4.8090000000000002</v>
      </c>
      <c r="M6682" s="82">
        <f>((E6682/$F$1)*VLOOKUP(N6682,Currecny_M!$A$1:$P$10,MATCH(Database!C6682,Currecny_M!$A$1:$P$1,0),FALSE))/VLOOKUP('Cover page'!$B$6,Currecny_M!$A$1:$P$10,MATCH(Database!C6682,Currecny_M!$A$1:$P$1,0),FALSE)</f>
        <v>4.8090000000000002</v>
      </c>
      <c r="N6682" s="6" t="str">
        <f>VLOOKUP(B6682,Master!$A$2:$C$11,3,FALSE)</f>
        <v>Dirham</v>
      </c>
      <c r="O6682" s="6" t="str">
        <f>VLOOKUP(B6682,Master!$A$2:$C$11,2,FALSE)</f>
        <v>Asia</v>
      </c>
      <c r="Q6682" s="39" t="str">
        <f>VLOOKUP(D6682,GL_Master!$A$1:$D$80,2,FALSE)</f>
        <v>PL</v>
      </c>
      <c r="R6682" s="39" t="str">
        <f>VLOOKUP(D6682,GL_Master!$A$1:$D$80,3,FALSE)</f>
        <v>COGS</v>
      </c>
      <c r="S6682" s="39" t="str">
        <f>VLOOKUP(D6682,GL_Master!$A$1:$D$80,4,FALSE)</f>
        <v>Civil, Installation, Commissioning and Other miscellaneous expenses</v>
      </c>
    </row>
    <row r="6683" spans="1:19" x14ac:dyDescent="0.25">
      <c r="A6683" s="39" t="s">
        <v>262</v>
      </c>
      <c r="B6683" s="39" t="s">
        <v>238</v>
      </c>
      <c r="C6683" s="7">
        <v>43922</v>
      </c>
      <c r="D6683" s="39" t="s">
        <v>89</v>
      </c>
      <c r="E6683" s="39">
        <v>457</v>
      </c>
      <c r="F6683" s="82">
        <f t="shared" si="312"/>
        <v>0.45700000000000002</v>
      </c>
      <c r="G6683" s="39">
        <f>VLOOKUP(N6683,Currecny_M!$A$1:$P$10,2,FALSE)</f>
        <v>21</v>
      </c>
      <c r="H6683" s="39">
        <f>MATCH(C6683,Currecny_M!$A$1:$P$1,0)</f>
        <v>2</v>
      </c>
      <c r="I6683" s="39">
        <f>VLOOKUP(N6683,Currecny_M!$A$1:$P$10,MATCH(Database!C6683,Currecny_M!$A$1:$P$1,0),FALSE)</f>
        <v>21</v>
      </c>
      <c r="J6683" s="82">
        <f t="shared" si="313"/>
        <v>9.5969999999999995</v>
      </c>
      <c r="K6683" s="39">
        <f>VLOOKUP('Cover page'!$B$6,Currecny_M!$A$1:$P$10,MATCH(Database!C6683,Currecny_M!$A$1:$P$1,0),FALSE)</f>
        <v>1</v>
      </c>
      <c r="L6683" s="82">
        <f t="shared" si="314"/>
        <v>9.5969999999999995</v>
      </c>
      <c r="M6683" s="82">
        <f>((E6683/$F$1)*VLOOKUP(N6683,Currecny_M!$A$1:$P$10,MATCH(Database!C6683,Currecny_M!$A$1:$P$1,0),FALSE))/VLOOKUP('Cover page'!$B$6,Currecny_M!$A$1:$P$10,MATCH(Database!C6683,Currecny_M!$A$1:$P$1,0),FALSE)</f>
        <v>9.5969999999999995</v>
      </c>
      <c r="N6683" s="6" t="str">
        <f>VLOOKUP(B6683,Master!$A$2:$C$11,3,FALSE)</f>
        <v>Dirham</v>
      </c>
      <c r="O6683" s="6" t="str">
        <f>VLOOKUP(B6683,Master!$A$2:$C$11,2,FALSE)</f>
        <v>Asia</v>
      </c>
      <c r="Q6683" s="39" t="str">
        <f>VLOOKUP(D6683,GL_Master!$A$1:$D$80,2,FALSE)</f>
        <v>PL</v>
      </c>
      <c r="R6683" s="39" t="str">
        <f>VLOOKUP(D6683,GL_Master!$A$1:$D$80,3,FALSE)</f>
        <v>COGS</v>
      </c>
      <c r="S6683" s="39" t="str">
        <f>VLOOKUP(D6683,GL_Master!$A$1:$D$80,4,FALSE)</f>
        <v>project Expenses</v>
      </c>
    </row>
    <row r="6684" spans="1:19" x14ac:dyDescent="0.25">
      <c r="A6684" s="39" t="s">
        <v>262</v>
      </c>
      <c r="B6684" s="39" t="s">
        <v>238</v>
      </c>
      <c r="C6684" s="7">
        <v>43922</v>
      </c>
      <c r="D6684" s="39" t="s">
        <v>90</v>
      </c>
      <c r="E6684" s="39">
        <v>152</v>
      </c>
      <c r="F6684" s="82">
        <f t="shared" si="312"/>
        <v>0.152</v>
      </c>
      <c r="G6684" s="39">
        <f>VLOOKUP(N6684,Currecny_M!$A$1:$P$10,2,FALSE)</f>
        <v>21</v>
      </c>
      <c r="H6684" s="39">
        <f>MATCH(C6684,Currecny_M!$A$1:$P$1,0)</f>
        <v>2</v>
      </c>
      <c r="I6684" s="39">
        <f>VLOOKUP(N6684,Currecny_M!$A$1:$P$10,MATCH(Database!C6684,Currecny_M!$A$1:$P$1,0),FALSE)</f>
        <v>21</v>
      </c>
      <c r="J6684" s="82">
        <f t="shared" si="313"/>
        <v>3.1919999999999997</v>
      </c>
      <c r="K6684" s="39">
        <f>VLOOKUP('Cover page'!$B$6,Currecny_M!$A$1:$P$10,MATCH(Database!C6684,Currecny_M!$A$1:$P$1,0),FALSE)</f>
        <v>1</v>
      </c>
      <c r="L6684" s="82">
        <f t="shared" si="314"/>
        <v>3.1919999999999997</v>
      </c>
      <c r="M6684" s="82">
        <f>((E6684/$F$1)*VLOOKUP(N6684,Currecny_M!$A$1:$P$10,MATCH(Database!C6684,Currecny_M!$A$1:$P$1,0),FALSE))/VLOOKUP('Cover page'!$B$6,Currecny_M!$A$1:$P$10,MATCH(Database!C6684,Currecny_M!$A$1:$P$1,0),FALSE)</f>
        <v>3.1919999999999997</v>
      </c>
      <c r="N6684" s="6" t="str">
        <f>VLOOKUP(B6684,Master!$A$2:$C$11,3,FALSE)</f>
        <v>Dirham</v>
      </c>
      <c r="O6684" s="6" t="str">
        <f>VLOOKUP(B6684,Master!$A$2:$C$11,2,FALSE)</f>
        <v>Asia</v>
      </c>
      <c r="Q6684" s="39" t="str">
        <f>VLOOKUP(D6684,GL_Master!$A$1:$D$80,2,FALSE)</f>
        <v>PL</v>
      </c>
      <c r="R6684" s="39" t="str">
        <f>VLOOKUP(D6684,GL_Master!$A$1:$D$80,3,FALSE)</f>
        <v>Office utility</v>
      </c>
      <c r="S6684" s="39" t="str">
        <f>VLOOKUP(D6684,GL_Master!$A$1:$D$80,4,FALSE)</f>
        <v>Electricity Expenses</v>
      </c>
    </row>
    <row r="6685" spans="1:19" x14ac:dyDescent="0.25">
      <c r="A6685" s="39" t="s">
        <v>262</v>
      </c>
      <c r="B6685" s="39" t="s">
        <v>238</v>
      </c>
      <c r="C6685" s="7">
        <v>43922</v>
      </c>
      <c r="D6685" s="39" t="s">
        <v>91</v>
      </c>
      <c r="E6685" s="39">
        <v>305</v>
      </c>
      <c r="F6685" s="82">
        <f t="shared" si="312"/>
        <v>0.30499999999999999</v>
      </c>
      <c r="G6685" s="39">
        <f>VLOOKUP(N6685,Currecny_M!$A$1:$P$10,2,FALSE)</f>
        <v>21</v>
      </c>
      <c r="H6685" s="39">
        <f>MATCH(C6685,Currecny_M!$A$1:$P$1,0)</f>
        <v>2</v>
      </c>
      <c r="I6685" s="39">
        <f>VLOOKUP(N6685,Currecny_M!$A$1:$P$10,MATCH(Database!C6685,Currecny_M!$A$1:$P$1,0),FALSE)</f>
        <v>21</v>
      </c>
      <c r="J6685" s="82">
        <f t="shared" si="313"/>
        <v>6.4050000000000002</v>
      </c>
      <c r="K6685" s="39">
        <f>VLOOKUP('Cover page'!$B$6,Currecny_M!$A$1:$P$10,MATCH(Database!C6685,Currecny_M!$A$1:$P$1,0),FALSE)</f>
        <v>1</v>
      </c>
      <c r="L6685" s="82">
        <f t="shared" si="314"/>
        <v>6.4050000000000002</v>
      </c>
      <c r="M6685" s="82">
        <f>((E6685/$F$1)*VLOOKUP(N6685,Currecny_M!$A$1:$P$10,MATCH(Database!C6685,Currecny_M!$A$1:$P$1,0),FALSE))/VLOOKUP('Cover page'!$B$6,Currecny_M!$A$1:$P$10,MATCH(Database!C6685,Currecny_M!$A$1:$P$1,0),FALSE)</f>
        <v>6.4050000000000002</v>
      </c>
      <c r="N6685" s="6" t="str">
        <f>VLOOKUP(B6685,Master!$A$2:$C$11,3,FALSE)</f>
        <v>Dirham</v>
      </c>
      <c r="O6685" s="6" t="str">
        <f>VLOOKUP(B6685,Master!$A$2:$C$11,2,FALSE)</f>
        <v>Asia</v>
      </c>
      <c r="Q6685" s="39" t="str">
        <f>VLOOKUP(D6685,GL_Master!$A$1:$D$80,2,FALSE)</f>
        <v>PL</v>
      </c>
      <c r="R6685" s="39" t="str">
        <f>VLOOKUP(D6685,GL_Master!$A$1:$D$80,3,FALSE)</f>
        <v>Misc. expenses</v>
      </c>
      <c r="S6685" s="39" t="str">
        <f>VLOOKUP(D6685,GL_Master!$A$1:$D$80,4,FALSE)</f>
        <v>Repair &amp; Maintenance</v>
      </c>
    </row>
    <row r="6686" spans="1:19" x14ac:dyDescent="0.25">
      <c r="A6686" s="39" t="s">
        <v>262</v>
      </c>
      <c r="B6686" s="39" t="s">
        <v>238</v>
      </c>
      <c r="C6686" s="7">
        <v>43922</v>
      </c>
      <c r="D6686" s="39" t="s">
        <v>92</v>
      </c>
      <c r="E6686" s="39">
        <v>229</v>
      </c>
      <c r="F6686" s="82">
        <f t="shared" si="312"/>
        <v>0.22900000000000001</v>
      </c>
      <c r="G6686" s="39">
        <f>VLOOKUP(N6686,Currecny_M!$A$1:$P$10,2,FALSE)</f>
        <v>21</v>
      </c>
      <c r="H6686" s="39">
        <f>MATCH(C6686,Currecny_M!$A$1:$P$1,0)</f>
        <v>2</v>
      </c>
      <c r="I6686" s="39">
        <f>VLOOKUP(N6686,Currecny_M!$A$1:$P$10,MATCH(Database!C6686,Currecny_M!$A$1:$P$1,0),FALSE)</f>
        <v>21</v>
      </c>
      <c r="J6686" s="82">
        <f t="shared" si="313"/>
        <v>4.8090000000000002</v>
      </c>
      <c r="K6686" s="39">
        <f>VLOOKUP('Cover page'!$B$6,Currecny_M!$A$1:$P$10,MATCH(Database!C6686,Currecny_M!$A$1:$P$1,0),FALSE)</f>
        <v>1</v>
      </c>
      <c r="L6686" s="82">
        <f t="shared" si="314"/>
        <v>4.8090000000000002</v>
      </c>
      <c r="M6686" s="82">
        <f>((E6686/$F$1)*VLOOKUP(N6686,Currecny_M!$A$1:$P$10,MATCH(Database!C6686,Currecny_M!$A$1:$P$1,0),FALSE))/VLOOKUP('Cover page'!$B$6,Currecny_M!$A$1:$P$10,MATCH(Database!C6686,Currecny_M!$A$1:$P$1,0),FALSE)</f>
        <v>4.8090000000000002</v>
      </c>
      <c r="N6686" s="6" t="str">
        <f>VLOOKUP(B6686,Master!$A$2:$C$11,3,FALSE)</f>
        <v>Dirham</v>
      </c>
      <c r="O6686" s="6" t="str">
        <f>VLOOKUP(B6686,Master!$A$2:$C$11,2,FALSE)</f>
        <v>Asia</v>
      </c>
      <c r="Q6686" s="39" t="str">
        <f>VLOOKUP(D6686,GL_Master!$A$1:$D$80,2,FALSE)</f>
        <v>PL</v>
      </c>
      <c r="R6686" s="39" t="str">
        <f>VLOOKUP(D6686,GL_Master!$A$1:$D$80,3,FALSE)</f>
        <v>Misc. expenses</v>
      </c>
      <c r="S6686" s="39" t="str">
        <f>VLOOKUP(D6686,GL_Master!$A$1:$D$80,4,FALSE)</f>
        <v>Repair &amp; Maintenance</v>
      </c>
    </row>
    <row r="6687" spans="1:19" x14ac:dyDescent="0.25">
      <c r="A6687" s="39" t="s">
        <v>262</v>
      </c>
      <c r="B6687" s="39" t="s">
        <v>238</v>
      </c>
      <c r="C6687" s="7">
        <v>43922</v>
      </c>
      <c r="D6687" s="39" t="s">
        <v>93</v>
      </c>
      <c r="E6687" s="39">
        <v>2667</v>
      </c>
      <c r="F6687" s="82">
        <f t="shared" si="312"/>
        <v>2.6669999999999998</v>
      </c>
      <c r="G6687" s="39">
        <f>VLOOKUP(N6687,Currecny_M!$A$1:$P$10,2,FALSE)</f>
        <v>21</v>
      </c>
      <c r="H6687" s="39">
        <f>MATCH(C6687,Currecny_M!$A$1:$P$1,0)</f>
        <v>2</v>
      </c>
      <c r="I6687" s="39">
        <f>VLOOKUP(N6687,Currecny_M!$A$1:$P$10,MATCH(Database!C6687,Currecny_M!$A$1:$P$1,0),FALSE)</f>
        <v>21</v>
      </c>
      <c r="J6687" s="82">
        <f t="shared" si="313"/>
        <v>56.006999999999998</v>
      </c>
      <c r="K6687" s="39">
        <f>VLOOKUP('Cover page'!$B$6,Currecny_M!$A$1:$P$10,MATCH(Database!C6687,Currecny_M!$A$1:$P$1,0),FALSE)</f>
        <v>1</v>
      </c>
      <c r="L6687" s="82">
        <f t="shared" si="314"/>
        <v>56.006999999999998</v>
      </c>
      <c r="M6687" s="82">
        <f>((E6687/$F$1)*VLOOKUP(N6687,Currecny_M!$A$1:$P$10,MATCH(Database!C6687,Currecny_M!$A$1:$P$1,0),FALSE))/VLOOKUP('Cover page'!$B$6,Currecny_M!$A$1:$P$10,MATCH(Database!C6687,Currecny_M!$A$1:$P$1,0),FALSE)</f>
        <v>56.006999999999998</v>
      </c>
      <c r="N6687" s="6" t="str">
        <f>VLOOKUP(B6687,Master!$A$2:$C$11,3,FALSE)</f>
        <v>Dirham</v>
      </c>
      <c r="O6687" s="6" t="str">
        <f>VLOOKUP(B6687,Master!$A$2:$C$11,2,FALSE)</f>
        <v>Asia</v>
      </c>
      <c r="Q6687" s="39" t="str">
        <f>VLOOKUP(D6687,GL_Master!$A$1:$D$80,2,FALSE)</f>
        <v>PL</v>
      </c>
      <c r="R6687" s="39" t="str">
        <f>VLOOKUP(D6687,GL_Master!$A$1:$D$80,3,FALSE)</f>
        <v>Salary wages &amp; benefits</v>
      </c>
      <c r="S6687" s="39" t="str">
        <f>VLOOKUP(D6687,GL_Master!$A$1:$D$80,4,FALSE)</f>
        <v>Employee benefits expense</v>
      </c>
    </row>
    <row r="6688" spans="1:19" x14ac:dyDescent="0.25">
      <c r="A6688" s="39" t="s">
        <v>262</v>
      </c>
      <c r="B6688" s="39" t="s">
        <v>238</v>
      </c>
      <c r="C6688" s="7">
        <v>43922</v>
      </c>
      <c r="D6688" s="39" t="s">
        <v>33</v>
      </c>
      <c r="E6688" s="39">
        <v>76</v>
      </c>
      <c r="F6688" s="82">
        <f t="shared" si="312"/>
        <v>7.5999999999999998E-2</v>
      </c>
      <c r="G6688" s="39">
        <f>VLOOKUP(N6688,Currecny_M!$A$1:$P$10,2,FALSE)</f>
        <v>21</v>
      </c>
      <c r="H6688" s="39">
        <f>MATCH(C6688,Currecny_M!$A$1:$P$1,0)</f>
        <v>2</v>
      </c>
      <c r="I6688" s="39">
        <f>VLOOKUP(N6688,Currecny_M!$A$1:$P$10,MATCH(Database!C6688,Currecny_M!$A$1:$P$1,0),FALSE)</f>
        <v>21</v>
      </c>
      <c r="J6688" s="82">
        <f t="shared" si="313"/>
        <v>1.5959999999999999</v>
      </c>
      <c r="K6688" s="39">
        <f>VLOOKUP('Cover page'!$B$6,Currecny_M!$A$1:$P$10,MATCH(Database!C6688,Currecny_M!$A$1:$P$1,0),FALSE)</f>
        <v>1</v>
      </c>
      <c r="L6688" s="82">
        <f t="shared" si="314"/>
        <v>1.5959999999999999</v>
      </c>
      <c r="M6688" s="82">
        <f>((E6688/$F$1)*VLOOKUP(N6688,Currecny_M!$A$1:$P$10,MATCH(Database!C6688,Currecny_M!$A$1:$P$1,0),FALSE))/VLOOKUP('Cover page'!$B$6,Currecny_M!$A$1:$P$10,MATCH(Database!C6688,Currecny_M!$A$1:$P$1,0),FALSE)</f>
        <v>1.5959999999999999</v>
      </c>
      <c r="N6688" s="6" t="str">
        <f>VLOOKUP(B6688,Master!$A$2:$C$11,3,FALSE)</f>
        <v>Dirham</v>
      </c>
      <c r="O6688" s="6" t="str">
        <f>VLOOKUP(B6688,Master!$A$2:$C$11,2,FALSE)</f>
        <v>Asia</v>
      </c>
      <c r="Q6688" s="39" t="str">
        <f>VLOOKUP(D6688,GL_Master!$A$1:$D$80,2,FALSE)</f>
        <v>PL</v>
      </c>
      <c r="R6688" s="39" t="str">
        <f>VLOOKUP(D6688,GL_Master!$A$1:$D$80,3,FALSE)</f>
        <v>Staff welfare expenses</v>
      </c>
      <c r="S6688" s="39" t="str">
        <f>VLOOKUP(D6688,GL_Master!$A$1:$D$80,4,FALSE)</f>
        <v>Other staff welfare</v>
      </c>
    </row>
    <row r="6689" spans="1:19" x14ac:dyDescent="0.25">
      <c r="A6689" s="39" t="s">
        <v>262</v>
      </c>
      <c r="B6689" s="39" t="s">
        <v>238</v>
      </c>
      <c r="C6689" s="7">
        <v>43922</v>
      </c>
      <c r="D6689" s="39" t="s">
        <v>94</v>
      </c>
      <c r="E6689" s="39">
        <v>457</v>
      </c>
      <c r="F6689" s="82">
        <f t="shared" si="312"/>
        <v>0.45700000000000002</v>
      </c>
      <c r="G6689" s="39">
        <f>VLOOKUP(N6689,Currecny_M!$A$1:$P$10,2,FALSE)</f>
        <v>21</v>
      </c>
      <c r="H6689" s="39">
        <f>MATCH(C6689,Currecny_M!$A$1:$P$1,0)</f>
        <v>2</v>
      </c>
      <c r="I6689" s="39">
        <f>VLOOKUP(N6689,Currecny_M!$A$1:$P$10,MATCH(Database!C6689,Currecny_M!$A$1:$P$1,0),FALSE)</f>
        <v>21</v>
      </c>
      <c r="J6689" s="82">
        <f t="shared" si="313"/>
        <v>9.5969999999999995</v>
      </c>
      <c r="K6689" s="39">
        <f>VLOOKUP('Cover page'!$B$6,Currecny_M!$A$1:$P$10,MATCH(Database!C6689,Currecny_M!$A$1:$P$1,0),FALSE)</f>
        <v>1</v>
      </c>
      <c r="L6689" s="82">
        <f t="shared" si="314"/>
        <v>9.5969999999999995</v>
      </c>
      <c r="M6689" s="82">
        <f>((E6689/$F$1)*VLOOKUP(N6689,Currecny_M!$A$1:$P$10,MATCH(Database!C6689,Currecny_M!$A$1:$P$1,0),FALSE))/VLOOKUP('Cover page'!$B$6,Currecny_M!$A$1:$P$10,MATCH(Database!C6689,Currecny_M!$A$1:$P$1,0),FALSE)</f>
        <v>9.5969999999999995</v>
      </c>
      <c r="N6689" s="6" t="str">
        <f>VLOOKUP(B6689,Master!$A$2:$C$11,3,FALSE)</f>
        <v>Dirham</v>
      </c>
      <c r="O6689" s="6" t="str">
        <f>VLOOKUP(B6689,Master!$A$2:$C$11,2,FALSE)</f>
        <v>Asia</v>
      </c>
      <c r="Q6689" s="39" t="str">
        <f>VLOOKUP(D6689,GL_Master!$A$1:$D$80,2,FALSE)</f>
        <v>PL</v>
      </c>
      <c r="R6689" s="39" t="str">
        <f>VLOOKUP(D6689,GL_Master!$A$1:$D$80,3,FALSE)</f>
        <v xml:space="preserve">Gratuity expenses </v>
      </c>
      <c r="S6689" s="39" t="str">
        <f>VLOOKUP(D6689,GL_Master!$A$1:$D$80,4,FALSE)</f>
        <v>Gratuity</v>
      </c>
    </row>
    <row r="6690" spans="1:19" x14ac:dyDescent="0.25">
      <c r="A6690" s="39" t="s">
        <v>262</v>
      </c>
      <c r="B6690" s="39" t="s">
        <v>238</v>
      </c>
      <c r="C6690" s="7">
        <v>43922</v>
      </c>
      <c r="D6690" s="39" t="s">
        <v>95</v>
      </c>
      <c r="E6690" s="39">
        <v>152</v>
      </c>
      <c r="F6690" s="82">
        <f t="shared" si="312"/>
        <v>0.152</v>
      </c>
      <c r="G6690" s="39">
        <f>VLOOKUP(N6690,Currecny_M!$A$1:$P$10,2,FALSE)</f>
        <v>21</v>
      </c>
      <c r="H6690" s="39">
        <f>MATCH(C6690,Currecny_M!$A$1:$P$1,0)</f>
        <v>2</v>
      </c>
      <c r="I6690" s="39">
        <f>VLOOKUP(N6690,Currecny_M!$A$1:$P$10,MATCH(Database!C6690,Currecny_M!$A$1:$P$1,0),FALSE)</f>
        <v>21</v>
      </c>
      <c r="J6690" s="82">
        <f t="shared" si="313"/>
        <v>3.1919999999999997</v>
      </c>
      <c r="K6690" s="39">
        <f>VLOOKUP('Cover page'!$B$6,Currecny_M!$A$1:$P$10,MATCH(Database!C6690,Currecny_M!$A$1:$P$1,0),FALSE)</f>
        <v>1</v>
      </c>
      <c r="L6690" s="82">
        <f t="shared" si="314"/>
        <v>3.1919999999999997</v>
      </c>
      <c r="M6690" s="82">
        <f>((E6690/$F$1)*VLOOKUP(N6690,Currecny_M!$A$1:$P$10,MATCH(Database!C6690,Currecny_M!$A$1:$P$1,0),FALSE))/VLOOKUP('Cover page'!$B$6,Currecny_M!$A$1:$P$10,MATCH(Database!C6690,Currecny_M!$A$1:$P$1,0),FALSE)</f>
        <v>3.1919999999999997</v>
      </c>
      <c r="N6690" s="6" t="str">
        <f>VLOOKUP(B6690,Master!$A$2:$C$11,3,FALSE)</f>
        <v>Dirham</v>
      </c>
      <c r="O6690" s="6" t="str">
        <f>VLOOKUP(B6690,Master!$A$2:$C$11,2,FALSE)</f>
        <v>Asia</v>
      </c>
      <c r="Q6690" s="39" t="str">
        <f>VLOOKUP(D6690,GL_Master!$A$1:$D$80,2,FALSE)</f>
        <v>PL</v>
      </c>
      <c r="R6690" s="39" t="str">
        <f>VLOOKUP(D6690,GL_Master!$A$1:$D$80,3,FALSE)</f>
        <v>Salary wages &amp; benefits</v>
      </c>
      <c r="S6690" s="39" t="str">
        <f>VLOOKUP(D6690,GL_Master!$A$1:$D$80,4,FALSE)</f>
        <v>Employee benefits expense</v>
      </c>
    </row>
    <row r="6691" spans="1:19" x14ac:dyDescent="0.25">
      <c r="A6691" s="39" t="s">
        <v>262</v>
      </c>
      <c r="B6691" s="39" t="s">
        <v>238</v>
      </c>
      <c r="C6691" s="7">
        <v>43922</v>
      </c>
      <c r="D6691" s="39" t="s">
        <v>96</v>
      </c>
      <c r="E6691" s="39">
        <v>1371</v>
      </c>
      <c r="F6691" s="82">
        <f t="shared" si="312"/>
        <v>1.371</v>
      </c>
      <c r="G6691" s="39">
        <f>VLOOKUP(N6691,Currecny_M!$A$1:$P$10,2,FALSE)</f>
        <v>21</v>
      </c>
      <c r="H6691" s="39">
        <f>MATCH(C6691,Currecny_M!$A$1:$P$1,0)</f>
        <v>2</v>
      </c>
      <c r="I6691" s="39">
        <f>VLOOKUP(N6691,Currecny_M!$A$1:$P$10,MATCH(Database!C6691,Currecny_M!$A$1:$P$1,0),FALSE)</f>
        <v>21</v>
      </c>
      <c r="J6691" s="82">
        <f t="shared" si="313"/>
        <v>28.791</v>
      </c>
      <c r="K6691" s="39">
        <f>VLOOKUP('Cover page'!$B$6,Currecny_M!$A$1:$P$10,MATCH(Database!C6691,Currecny_M!$A$1:$P$1,0),FALSE)</f>
        <v>1</v>
      </c>
      <c r="L6691" s="82">
        <f t="shared" si="314"/>
        <v>28.791</v>
      </c>
      <c r="M6691" s="82">
        <f>((E6691/$F$1)*VLOOKUP(N6691,Currecny_M!$A$1:$P$10,MATCH(Database!C6691,Currecny_M!$A$1:$P$1,0),FALSE))/VLOOKUP('Cover page'!$B$6,Currecny_M!$A$1:$P$10,MATCH(Database!C6691,Currecny_M!$A$1:$P$1,0),FALSE)</f>
        <v>28.791</v>
      </c>
      <c r="N6691" s="6" t="str">
        <f>VLOOKUP(B6691,Master!$A$2:$C$11,3,FALSE)</f>
        <v>Dirham</v>
      </c>
      <c r="O6691" s="6" t="str">
        <f>VLOOKUP(B6691,Master!$A$2:$C$11,2,FALSE)</f>
        <v>Asia</v>
      </c>
      <c r="Q6691" s="39" t="str">
        <f>VLOOKUP(D6691,GL_Master!$A$1:$D$80,2,FALSE)</f>
        <v>PL</v>
      </c>
      <c r="R6691" s="39" t="str">
        <f>VLOOKUP(D6691,GL_Master!$A$1:$D$80,3,FALSE)</f>
        <v>Salary wages &amp; benefits</v>
      </c>
      <c r="S6691" s="39" t="str">
        <f>VLOOKUP(D6691,GL_Master!$A$1:$D$80,4,FALSE)</f>
        <v>Employee benefits expense</v>
      </c>
    </row>
    <row r="6692" spans="1:19" x14ac:dyDescent="0.25">
      <c r="A6692" s="39" t="s">
        <v>262</v>
      </c>
      <c r="B6692" s="39" t="s">
        <v>238</v>
      </c>
      <c r="C6692" s="7">
        <v>43922</v>
      </c>
      <c r="D6692" s="39" t="s">
        <v>97</v>
      </c>
      <c r="E6692" s="39">
        <v>76</v>
      </c>
      <c r="F6692" s="82">
        <f t="shared" si="312"/>
        <v>7.5999999999999998E-2</v>
      </c>
      <c r="G6692" s="39">
        <f>VLOOKUP(N6692,Currecny_M!$A$1:$P$10,2,FALSE)</f>
        <v>21</v>
      </c>
      <c r="H6692" s="39">
        <f>MATCH(C6692,Currecny_M!$A$1:$P$1,0)</f>
        <v>2</v>
      </c>
      <c r="I6692" s="39">
        <f>VLOOKUP(N6692,Currecny_M!$A$1:$P$10,MATCH(Database!C6692,Currecny_M!$A$1:$P$1,0),FALSE)</f>
        <v>21</v>
      </c>
      <c r="J6692" s="82">
        <f t="shared" si="313"/>
        <v>1.5959999999999999</v>
      </c>
      <c r="K6692" s="39">
        <f>VLOOKUP('Cover page'!$B$6,Currecny_M!$A$1:$P$10,MATCH(Database!C6692,Currecny_M!$A$1:$P$1,0),FALSE)</f>
        <v>1</v>
      </c>
      <c r="L6692" s="82">
        <f t="shared" si="314"/>
        <v>1.5959999999999999</v>
      </c>
      <c r="M6692" s="82">
        <f>((E6692/$F$1)*VLOOKUP(N6692,Currecny_M!$A$1:$P$10,MATCH(Database!C6692,Currecny_M!$A$1:$P$1,0),FALSE))/VLOOKUP('Cover page'!$B$6,Currecny_M!$A$1:$P$10,MATCH(Database!C6692,Currecny_M!$A$1:$P$1,0),FALSE)</f>
        <v>1.5959999999999999</v>
      </c>
      <c r="N6692" s="6" t="str">
        <f>VLOOKUP(B6692,Master!$A$2:$C$11,3,FALSE)</f>
        <v>Dirham</v>
      </c>
      <c r="O6692" s="6" t="str">
        <f>VLOOKUP(B6692,Master!$A$2:$C$11,2,FALSE)</f>
        <v>Asia</v>
      </c>
      <c r="Q6692" s="39" t="str">
        <f>VLOOKUP(D6692,GL_Master!$A$1:$D$80,2,FALSE)</f>
        <v>PL</v>
      </c>
      <c r="R6692" s="39" t="str">
        <f>VLOOKUP(D6692,GL_Master!$A$1:$D$80,3,FALSE)</f>
        <v>Salary wages &amp; benefits</v>
      </c>
      <c r="S6692" s="39" t="str">
        <f>VLOOKUP(D6692,GL_Master!$A$1:$D$80,4,FALSE)</f>
        <v>Employee benefits expense</v>
      </c>
    </row>
    <row r="6693" spans="1:19" x14ac:dyDescent="0.25">
      <c r="A6693" s="39" t="s">
        <v>262</v>
      </c>
      <c r="B6693" s="39" t="s">
        <v>238</v>
      </c>
      <c r="C6693" s="7">
        <v>43922</v>
      </c>
      <c r="D6693" s="39" t="s">
        <v>98</v>
      </c>
      <c r="E6693" s="39">
        <v>152</v>
      </c>
      <c r="F6693" s="82">
        <f t="shared" si="312"/>
        <v>0.152</v>
      </c>
      <c r="G6693" s="39">
        <f>VLOOKUP(N6693,Currecny_M!$A$1:$P$10,2,FALSE)</f>
        <v>21</v>
      </c>
      <c r="H6693" s="39">
        <f>MATCH(C6693,Currecny_M!$A$1:$P$1,0)</f>
        <v>2</v>
      </c>
      <c r="I6693" s="39">
        <f>VLOOKUP(N6693,Currecny_M!$A$1:$P$10,MATCH(Database!C6693,Currecny_M!$A$1:$P$1,0),FALSE)</f>
        <v>21</v>
      </c>
      <c r="J6693" s="82">
        <f t="shared" si="313"/>
        <v>3.1919999999999997</v>
      </c>
      <c r="K6693" s="39">
        <f>VLOOKUP('Cover page'!$B$6,Currecny_M!$A$1:$P$10,MATCH(Database!C6693,Currecny_M!$A$1:$P$1,0),FALSE)</f>
        <v>1</v>
      </c>
      <c r="L6693" s="82">
        <f t="shared" si="314"/>
        <v>3.1919999999999997</v>
      </c>
      <c r="M6693" s="82">
        <f>((E6693/$F$1)*VLOOKUP(N6693,Currecny_M!$A$1:$P$10,MATCH(Database!C6693,Currecny_M!$A$1:$P$1,0),FALSE))/VLOOKUP('Cover page'!$B$6,Currecny_M!$A$1:$P$10,MATCH(Database!C6693,Currecny_M!$A$1:$P$1,0),FALSE)</f>
        <v>3.1919999999999997</v>
      </c>
      <c r="N6693" s="6" t="str">
        <f>VLOOKUP(B6693,Master!$A$2:$C$11,3,FALSE)</f>
        <v>Dirham</v>
      </c>
      <c r="O6693" s="6" t="str">
        <f>VLOOKUP(B6693,Master!$A$2:$C$11,2,FALSE)</f>
        <v>Asia</v>
      </c>
      <c r="Q6693" s="39" t="str">
        <f>VLOOKUP(D6693,GL_Master!$A$1:$D$80,2,FALSE)</f>
        <v>PL</v>
      </c>
      <c r="R6693" s="39" t="str">
        <f>VLOOKUP(D6693,GL_Master!$A$1:$D$80,3,FALSE)</f>
        <v>Salary wages &amp; benefits</v>
      </c>
      <c r="S6693" s="39" t="str">
        <f>VLOOKUP(D6693,GL_Master!$A$1:$D$80,4,FALSE)</f>
        <v>Employee benefits expense</v>
      </c>
    </row>
    <row r="6694" spans="1:19" x14ac:dyDescent="0.25">
      <c r="A6694" s="39" t="s">
        <v>262</v>
      </c>
      <c r="B6694" s="39" t="s">
        <v>238</v>
      </c>
      <c r="C6694" s="7">
        <v>43922</v>
      </c>
      <c r="D6694" s="39" t="s">
        <v>99</v>
      </c>
      <c r="E6694" s="39">
        <v>76</v>
      </c>
      <c r="F6694" s="82">
        <f t="shared" si="312"/>
        <v>7.5999999999999998E-2</v>
      </c>
      <c r="G6694" s="39">
        <f>VLOOKUP(N6694,Currecny_M!$A$1:$P$10,2,FALSE)</f>
        <v>21</v>
      </c>
      <c r="H6694" s="39">
        <f>MATCH(C6694,Currecny_M!$A$1:$P$1,0)</f>
        <v>2</v>
      </c>
      <c r="I6694" s="39">
        <f>VLOOKUP(N6694,Currecny_M!$A$1:$P$10,MATCH(Database!C6694,Currecny_M!$A$1:$P$1,0),FALSE)</f>
        <v>21</v>
      </c>
      <c r="J6694" s="82">
        <f t="shared" si="313"/>
        <v>1.5959999999999999</v>
      </c>
      <c r="K6694" s="39">
        <f>VLOOKUP('Cover page'!$B$6,Currecny_M!$A$1:$P$10,MATCH(Database!C6694,Currecny_M!$A$1:$P$1,0),FALSE)</f>
        <v>1</v>
      </c>
      <c r="L6694" s="82">
        <f t="shared" si="314"/>
        <v>1.5959999999999999</v>
      </c>
      <c r="M6694" s="82">
        <f>((E6694/$F$1)*VLOOKUP(N6694,Currecny_M!$A$1:$P$10,MATCH(Database!C6694,Currecny_M!$A$1:$P$1,0),FALSE))/VLOOKUP('Cover page'!$B$6,Currecny_M!$A$1:$P$10,MATCH(Database!C6694,Currecny_M!$A$1:$P$1,0),FALSE)</f>
        <v>1.5959999999999999</v>
      </c>
      <c r="N6694" s="6" t="str">
        <f>VLOOKUP(B6694,Master!$A$2:$C$11,3,FALSE)</f>
        <v>Dirham</v>
      </c>
      <c r="O6694" s="6" t="str">
        <f>VLOOKUP(B6694,Master!$A$2:$C$11,2,FALSE)</f>
        <v>Asia</v>
      </c>
      <c r="Q6694" s="39" t="str">
        <f>VLOOKUP(D6694,GL_Master!$A$1:$D$80,2,FALSE)</f>
        <v>PL</v>
      </c>
      <c r="R6694" s="39" t="str">
        <f>VLOOKUP(D6694,GL_Master!$A$1:$D$80,3,FALSE)</f>
        <v>Salary wages &amp; benefits</v>
      </c>
      <c r="S6694" s="39" t="str">
        <f>VLOOKUP(D6694,GL_Master!$A$1:$D$80,4,FALSE)</f>
        <v>Employee benefits expense</v>
      </c>
    </row>
    <row r="6695" spans="1:19" x14ac:dyDescent="0.25">
      <c r="A6695" s="39" t="s">
        <v>262</v>
      </c>
      <c r="B6695" s="39" t="s">
        <v>238</v>
      </c>
      <c r="C6695" s="7">
        <v>43922</v>
      </c>
      <c r="D6695" s="39" t="s">
        <v>100</v>
      </c>
      <c r="E6695" s="39">
        <v>533</v>
      </c>
      <c r="F6695" s="82">
        <f t="shared" si="312"/>
        <v>0.53300000000000003</v>
      </c>
      <c r="G6695" s="39">
        <f>VLOOKUP(N6695,Currecny_M!$A$1:$P$10,2,FALSE)</f>
        <v>21</v>
      </c>
      <c r="H6695" s="39">
        <f>MATCH(C6695,Currecny_M!$A$1:$P$1,0)</f>
        <v>2</v>
      </c>
      <c r="I6695" s="39">
        <f>VLOOKUP(N6695,Currecny_M!$A$1:$P$10,MATCH(Database!C6695,Currecny_M!$A$1:$P$1,0),FALSE)</f>
        <v>21</v>
      </c>
      <c r="J6695" s="82">
        <f t="shared" si="313"/>
        <v>11.193000000000001</v>
      </c>
      <c r="K6695" s="39">
        <f>VLOOKUP('Cover page'!$B$6,Currecny_M!$A$1:$P$10,MATCH(Database!C6695,Currecny_M!$A$1:$P$1,0),FALSE)</f>
        <v>1</v>
      </c>
      <c r="L6695" s="82">
        <f t="shared" si="314"/>
        <v>11.193000000000001</v>
      </c>
      <c r="M6695" s="82">
        <f>((E6695/$F$1)*VLOOKUP(N6695,Currecny_M!$A$1:$P$10,MATCH(Database!C6695,Currecny_M!$A$1:$P$1,0),FALSE))/VLOOKUP('Cover page'!$B$6,Currecny_M!$A$1:$P$10,MATCH(Database!C6695,Currecny_M!$A$1:$P$1,0),FALSE)</f>
        <v>11.193000000000001</v>
      </c>
      <c r="N6695" s="6" t="str">
        <f>VLOOKUP(B6695,Master!$A$2:$C$11,3,FALSE)</f>
        <v>Dirham</v>
      </c>
      <c r="O6695" s="6" t="str">
        <f>VLOOKUP(B6695,Master!$A$2:$C$11,2,FALSE)</f>
        <v>Asia</v>
      </c>
      <c r="Q6695" s="39" t="str">
        <f>VLOOKUP(D6695,GL_Master!$A$1:$D$80,2,FALSE)</f>
        <v>PL</v>
      </c>
      <c r="R6695" s="39" t="str">
        <f>VLOOKUP(D6695,GL_Master!$A$1:$D$80,3,FALSE)</f>
        <v>Salary wages &amp; benefits</v>
      </c>
      <c r="S6695" s="39" t="str">
        <f>VLOOKUP(D6695,GL_Master!$A$1:$D$80,4,FALSE)</f>
        <v>Employee benefits expense</v>
      </c>
    </row>
    <row r="6696" spans="1:19" x14ac:dyDescent="0.25">
      <c r="A6696" s="39" t="s">
        <v>262</v>
      </c>
      <c r="B6696" s="39" t="s">
        <v>238</v>
      </c>
      <c r="C6696" s="7">
        <v>43922</v>
      </c>
      <c r="D6696" s="39" t="s">
        <v>30</v>
      </c>
      <c r="E6696" s="39">
        <v>152</v>
      </c>
      <c r="F6696" s="82">
        <f t="shared" si="312"/>
        <v>0.152</v>
      </c>
      <c r="G6696" s="39">
        <f>VLOOKUP(N6696,Currecny_M!$A$1:$P$10,2,FALSE)</f>
        <v>21</v>
      </c>
      <c r="H6696" s="39">
        <f>MATCH(C6696,Currecny_M!$A$1:$P$1,0)</f>
        <v>2</v>
      </c>
      <c r="I6696" s="39">
        <f>VLOOKUP(N6696,Currecny_M!$A$1:$P$10,MATCH(Database!C6696,Currecny_M!$A$1:$P$1,0),FALSE)</f>
        <v>21</v>
      </c>
      <c r="J6696" s="82">
        <f t="shared" si="313"/>
        <v>3.1919999999999997</v>
      </c>
      <c r="K6696" s="39">
        <f>VLOOKUP('Cover page'!$B$6,Currecny_M!$A$1:$P$10,MATCH(Database!C6696,Currecny_M!$A$1:$P$1,0),FALSE)</f>
        <v>1</v>
      </c>
      <c r="L6696" s="82">
        <f t="shared" si="314"/>
        <v>3.1919999999999997</v>
      </c>
      <c r="M6696" s="82">
        <f>((E6696/$F$1)*VLOOKUP(N6696,Currecny_M!$A$1:$P$10,MATCH(Database!C6696,Currecny_M!$A$1:$P$1,0),FALSE))/VLOOKUP('Cover page'!$B$6,Currecny_M!$A$1:$P$10,MATCH(Database!C6696,Currecny_M!$A$1:$P$1,0),FALSE)</f>
        <v>3.1919999999999997</v>
      </c>
      <c r="N6696" s="6" t="str">
        <f>VLOOKUP(B6696,Master!$A$2:$C$11,3,FALSE)</f>
        <v>Dirham</v>
      </c>
      <c r="O6696" s="6" t="str">
        <f>VLOOKUP(B6696,Master!$A$2:$C$11,2,FALSE)</f>
        <v>Asia</v>
      </c>
      <c r="Q6696" s="39" t="str">
        <f>VLOOKUP(D6696,GL_Master!$A$1:$D$80,2,FALSE)</f>
        <v>PL</v>
      </c>
      <c r="R6696" s="39" t="str">
        <f>VLOOKUP(D6696,GL_Master!$A$1:$D$80,3,FALSE)</f>
        <v>Travelling and conveyance</v>
      </c>
      <c r="S6696" s="39" t="str">
        <f>VLOOKUP(D6696,GL_Master!$A$1:$D$80,4,FALSE)</f>
        <v>Local conveyance</v>
      </c>
    </row>
    <row r="6697" spans="1:19" x14ac:dyDescent="0.25">
      <c r="A6697" s="39" t="s">
        <v>262</v>
      </c>
      <c r="B6697" s="39" t="s">
        <v>238</v>
      </c>
      <c r="C6697" s="7">
        <v>43922</v>
      </c>
      <c r="D6697" s="39" t="s">
        <v>31</v>
      </c>
      <c r="E6697" s="39">
        <v>76</v>
      </c>
      <c r="F6697" s="82">
        <f t="shared" si="312"/>
        <v>7.5999999999999998E-2</v>
      </c>
      <c r="G6697" s="39">
        <f>VLOOKUP(N6697,Currecny_M!$A$1:$P$10,2,FALSE)</f>
        <v>21</v>
      </c>
      <c r="H6697" s="39">
        <f>MATCH(C6697,Currecny_M!$A$1:$P$1,0)</f>
        <v>2</v>
      </c>
      <c r="I6697" s="39">
        <f>VLOOKUP(N6697,Currecny_M!$A$1:$P$10,MATCH(Database!C6697,Currecny_M!$A$1:$P$1,0),FALSE)</f>
        <v>21</v>
      </c>
      <c r="J6697" s="82">
        <f t="shared" si="313"/>
        <v>1.5959999999999999</v>
      </c>
      <c r="K6697" s="39">
        <f>VLOOKUP('Cover page'!$B$6,Currecny_M!$A$1:$P$10,MATCH(Database!C6697,Currecny_M!$A$1:$P$1,0),FALSE)</f>
        <v>1</v>
      </c>
      <c r="L6697" s="82">
        <f t="shared" si="314"/>
        <v>1.5959999999999999</v>
      </c>
      <c r="M6697" s="82">
        <f>((E6697/$F$1)*VLOOKUP(N6697,Currecny_M!$A$1:$P$10,MATCH(Database!C6697,Currecny_M!$A$1:$P$1,0),FALSE))/VLOOKUP('Cover page'!$B$6,Currecny_M!$A$1:$P$10,MATCH(Database!C6697,Currecny_M!$A$1:$P$1,0),FALSE)</f>
        <v>1.5959999999999999</v>
      </c>
      <c r="N6697" s="6" t="str">
        <f>VLOOKUP(B6697,Master!$A$2:$C$11,3,FALSE)</f>
        <v>Dirham</v>
      </c>
      <c r="O6697" s="6" t="str">
        <f>VLOOKUP(B6697,Master!$A$2:$C$11,2,FALSE)</f>
        <v>Asia</v>
      </c>
      <c r="Q6697" s="39" t="str">
        <f>VLOOKUP(D6697,GL_Master!$A$1:$D$80,2,FALSE)</f>
        <v>PL</v>
      </c>
      <c r="R6697" s="39" t="str">
        <f>VLOOKUP(D6697,GL_Master!$A$1:$D$80,3,FALSE)</f>
        <v>Office expenses</v>
      </c>
      <c r="S6697" s="39" t="str">
        <f>VLOOKUP(D6697,GL_Master!$A$1:$D$80,4,FALSE)</f>
        <v>Parking charges</v>
      </c>
    </row>
    <row r="6698" spans="1:19" x14ac:dyDescent="0.25">
      <c r="A6698" s="39" t="s">
        <v>262</v>
      </c>
      <c r="B6698" s="39" t="s">
        <v>238</v>
      </c>
      <c r="C6698" s="7">
        <v>43922</v>
      </c>
      <c r="D6698" s="39" t="s">
        <v>101</v>
      </c>
      <c r="E6698" s="39">
        <v>76</v>
      </c>
      <c r="F6698" s="82">
        <f t="shared" si="312"/>
        <v>7.5999999999999998E-2</v>
      </c>
      <c r="G6698" s="39">
        <f>VLOOKUP(N6698,Currecny_M!$A$1:$P$10,2,FALSE)</f>
        <v>21</v>
      </c>
      <c r="H6698" s="39">
        <f>MATCH(C6698,Currecny_M!$A$1:$P$1,0)</f>
        <v>2</v>
      </c>
      <c r="I6698" s="39">
        <f>VLOOKUP(N6698,Currecny_M!$A$1:$P$10,MATCH(Database!C6698,Currecny_M!$A$1:$P$1,0),FALSE)</f>
        <v>21</v>
      </c>
      <c r="J6698" s="82">
        <f t="shared" si="313"/>
        <v>1.5959999999999999</v>
      </c>
      <c r="K6698" s="39">
        <f>VLOOKUP('Cover page'!$B$6,Currecny_M!$A$1:$P$10,MATCH(Database!C6698,Currecny_M!$A$1:$P$1,0),FALSE)</f>
        <v>1</v>
      </c>
      <c r="L6698" s="82">
        <f t="shared" si="314"/>
        <v>1.5959999999999999</v>
      </c>
      <c r="M6698" s="82">
        <f>((E6698/$F$1)*VLOOKUP(N6698,Currecny_M!$A$1:$P$10,MATCH(Database!C6698,Currecny_M!$A$1:$P$1,0),FALSE))/VLOOKUP('Cover page'!$B$6,Currecny_M!$A$1:$P$10,MATCH(Database!C6698,Currecny_M!$A$1:$P$1,0),FALSE)</f>
        <v>1.5959999999999999</v>
      </c>
      <c r="N6698" s="6" t="str">
        <f>VLOOKUP(B6698,Master!$A$2:$C$11,3,FALSE)</f>
        <v>Dirham</v>
      </c>
      <c r="O6698" s="6" t="str">
        <f>VLOOKUP(B6698,Master!$A$2:$C$11,2,FALSE)</f>
        <v>Asia</v>
      </c>
      <c r="Q6698" s="39" t="str">
        <f>VLOOKUP(D6698,GL_Master!$A$1:$D$80,2,FALSE)</f>
        <v>PL</v>
      </c>
      <c r="R6698" s="39" t="str">
        <f>VLOOKUP(D6698,GL_Master!$A$1:$D$80,3,FALSE)</f>
        <v>COGS</v>
      </c>
      <c r="S6698" s="39" t="str">
        <f>VLOOKUP(D6698,GL_Master!$A$1:$D$80,4,FALSE)</f>
        <v>Purchase of other traded goods</v>
      </c>
    </row>
    <row r="6699" spans="1:19" x14ac:dyDescent="0.25">
      <c r="A6699" s="39" t="s">
        <v>262</v>
      </c>
      <c r="B6699" s="39" t="s">
        <v>238</v>
      </c>
      <c r="C6699" s="7">
        <v>43922</v>
      </c>
      <c r="D6699" s="39" t="s">
        <v>102</v>
      </c>
      <c r="E6699" s="39">
        <v>76</v>
      </c>
      <c r="F6699" s="82">
        <f t="shared" si="312"/>
        <v>7.5999999999999998E-2</v>
      </c>
      <c r="G6699" s="39">
        <f>VLOOKUP(N6699,Currecny_M!$A$1:$P$10,2,FALSE)</f>
        <v>21</v>
      </c>
      <c r="H6699" s="39">
        <f>MATCH(C6699,Currecny_M!$A$1:$P$1,0)</f>
        <v>2</v>
      </c>
      <c r="I6699" s="39">
        <f>VLOOKUP(N6699,Currecny_M!$A$1:$P$10,MATCH(Database!C6699,Currecny_M!$A$1:$P$1,0),FALSE)</f>
        <v>21</v>
      </c>
      <c r="J6699" s="82">
        <f t="shared" si="313"/>
        <v>1.5959999999999999</v>
      </c>
      <c r="K6699" s="39">
        <f>VLOOKUP('Cover page'!$B$6,Currecny_M!$A$1:$P$10,MATCH(Database!C6699,Currecny_M!$A$1:$P$1,0),FALSE)</f>
        <v>1</v>
      </c>
      <c r="L6699" s="82">
        <f t="shared" si="314"/>
        <v>1.5959999999999999</v>
      </c>
      <c r="M6699" s="82">
        <f>((E6699/$F$1)*VLOOKUP(N6699,Currecny_M!$A$1:$P$10,MATCH(Database!C6699,Currecny_M!$A$1:$P$1,0),FALSE))/VLOOKUP('Cover page'!$B$6,Currecny_M!$A$1:$P$10,MATCH(Database!C6699,Currecny_M!$A$1:$P$1,0),FALSE)</f>
        <v>1.5959999999999999</v>
      </c>
      <c r="N6699" s="6" t="str">
        <f>VLOOKUP(B6699,Master!$A$2:$C$11,3,FALSE)</f>
        <v>Dirham</v>
      </c>
      <c r="O6699" s="6" t="str">
        <f>VLOOKUP(B6699,Master!$A$2:$C$11,2,FALSE)</f>
        <v>Asia</v>
      </c>
      <c r="Q6699" s="39" t="str">
        <f>VLOOKUP(D6699,GL_Master!$A$1:$D$80,2,FALSE)</f>
        <v>PL</v>
      </c>
      <c r="R6699" s="39" t="str">
        <f>VLOOKUP(D6699,GL_Master!$A$1:$D$80,3,FALSE)</f>
        <v>Staff welfare expenses</v>
      </c>
      <c r="S6699" s="39" t="str">
        <f>VLOOKUP(D6699,GL_Master!$A$1:$D$80,4,FALSE)</f>
        <v>Diwali Expense</v>
      </c>
    </row>
    <row r="6700" spans="1:19" x14ac:dyDescent="0.25">
      <c r="A6700" s="39" t="s">
        <v>262</v>
      </c>
      <c r="B6700" s="39" t="s">
        <v>238</v>
      </c>
      <c r="C6700" s="7">
        <v>43922</v>
      </c>
      <c r="D6700" s="39" t="s">
        <v>20</v>
      </c>
      <c r="E6700" s="39">
        <v>152</v>
      </c>
      <c r="F6700" s="82">
        <f t="shared" si="312"/>
        <v>0.152</v>
      </c>
      <c r="G6700" s="39">
        <f>VLOOKUP(N6700,Currecny_M!$A$1:$P$10,2,FALSE)</f>
        <v>21</v>
      </c>
      <c r="H6700" s="39">
        <f>MATCH(C6700,Currecny_M!$A$1:$P$1,0)</f>
        <v>2</v>
      </c>
      <c r="I6700" s="39">
        <f>VLOOKUP(N6700,Currecny_M!$A$1:$P$10,MATCH(Database!C6700,Currecny_M!$A$1:$P$1,0),FALSE)</f>
        <v>21</v>
      </c>
      <c r="J6700" s="82">
        <f t="shared" si="313"/>
        <v>3.1919999999999997</v>
      </c>
      <c r="K6700" s="39">
        <f>VLOOKUP('Cover page'!$B$6,Currecny_M!$A$1:$P$10,MATCH(Database!C6700,Currecny_M!$A$1:$P$1,0),FALSE)</f>
        <v>1</v>
      </c>
      <c r="L6700" s="82">
        <f t="shared" si="314"/>
        <v>3.1919999999999997</v>
      </c>
      <c r="M6700" s="82">
        <f>((E6700/$F$1)*VLOOKUP(N6700,Currecny_M!$A$1:$P$10,MATCH(Database!C6700,Currecny_M!$A$1:$P$1,0),FALSE))/VLOOKUP('Cover page'!$B$6,Currecny_M!$A$1:$P$10,MATCH(Database!C6700,Currecny_M!$A$1:$P$1,0),FALSE)</f>
        <v>3.1919999999999997</v>
      </c>
      <c r="N6700" s="6" t="str">
        <f>VLOOKUP(B6700,Master!$A$2:$C$11,3,FALSE)</f>
        <v>Dirham</v>
      </c>
      <c r="O6700" s="6" t="str">
        <f>VLOOKUP(B6700,Master!$A$2:$C$11,2,FALSE)</f>
        <v>Asia</v>
      </c>
      <c r="Q6700" s="39" t="str">
        <f>VLOOKUP(D6700,GL_Master!$A$1:$D$80,2,FALSE)</f>
        <v>PL</v>
      </c>
      <c r="R6700" s="39" t="str">
        <f>VLOOKUP(D6700,GL_Master!$A$1:$D$80,3,FALSE)</f>
        <v>Selling and Marketing expenses</v>
      </c>
      <c r="S6700" s="39" t="str">
        <f>VLOOKUP(D6700,GL_Master!$A$1:$D$80,4,FALSE)</f>
        <v>Business promotion</v>
      </c>
    </row>
    <row r="6701" spans="1:19" x14ac:dyDescent="0.25">
      <c r="A6701" s="39" t="s">
        <v>262</v>
      </c>
      <c r="B6701" s="39" t="s">
        <v>238</v>
      </c>
      <c r="C6701" s="7">
        <v>43922</v>
      </c>
      <c r="D6701" s="39" t="s">
        <v>29</v>
      </c>
      <c r="E6701" s="39">
        <v>152</v>
      </c>
      <c r="F6701" s="82">
        <f t="shared" si="312"/>
        <v>0.152</v>
      </c>
      <c r="G6701" s="39">
        <f>VLOOKUP(N6701,Currecny_M!$A$1:$P$10,2,FALSE)</f>
        <v>21</v>
      </c>
      <c r="H6701" s="39">
        <f>MATCH(C6701,Currecny_M!$A$1:$P$1,0)</f>
        <v>2</v>
      </c>
      <c r="I6701" s="39">
        <f>VLOOKUP(N6701,Currecny_M!$A$1:$P$10,MATCH(Database!C6701,Currecny_M!$A$1:$P$1,0),FALSE)</f>
        <v>21</v>
      </c>
      <c r="J6701" s="82">
        <f t="shared" si="313"/>
        <v>3.1919999999999997</v>
      </c>
      <c r="K6701" s="39">
        <f>VLOOKUP('Cover page'!$B$6,Currecny_M!$A$1:$P$10,MATCH(Database!C6701,Currecny_M!$A$1:$P$1,0),FALSE)</f>
        <v>1</v>
      </c>
      <c r="L6701" s="82">
        <f t="shared" si="314"/>
        <v>3.1919999999999997</v>
      </c>
      <c r="M6701" s="82">
        <f>((E6701/$F$1)*VLOOKUP(N6701,Currecny_M!$A$1:$P$10,MATCH(Database!C6701,Currecny_M!$A$1:$P$1,0),FALSE))/VLOOKUP('Cover page'!$B$6,Currecny_M!$A$1:$P$10,MATCH(Database!C6701,Currecny_M!$A$1:$P$1,0),FALSE)</f>
        <v>3.1919999999999997</v>
      </c>
      <c r="N6701" s="6" t="str">
        <f>VLOOKUP(B6701,Master!$A$2:$C$11,3,FALSE)</f>
        <v>Dirham</v>
      </c>
      <c r="O6701" s="6" t="str">
        <f>VLOOKUP(B6701,Master!$A$2:$C$11,2,FALSE)</f>
        <v>Asia</v>
      </c>
      <c r="Q6701" s="39" t="str">
        <f>VLOOKUP(D6701,GL_Master!$A$1:$D$80,2,FALSE)</f>
        <v>PL</v>
      </c>
      <c r="R6701" s="39" t="str">
        <f>VLOOKUP(D6701,GL_Master!$A$1:$D$80,3,FALSE)</f>
        <v>Communication &amp; internet exp</v>
      </c>
      <c r="S6701" s="39" t="str">
        <f>VLOOKUP(D6701,GL_Master!$A$1:$D$80,4,FALSE)</f>
        <v>Communication cost</v>
      </c>
    </row>
    <row r="6702" spans="1:19" x14ac:dyDescent="0.25">
      <c r="A6702" s="39" t="s">
        <v>262</v>
      </c>
      <c r="B6702" s="39" t="s">
        <v>238</v>
      </c>
      <c r="C6702" s="7">
        <v>43922</v>
      </c>
      <c r="D6702" s="39" t="s">
        <v>41</v>
      </c>
      <c r="E6702" s="39">
        <v>76</v>
      </c>
      <c r="F6702" s="82">
        <f t="shared" si="312"/>
        <v>7.5999999999999998E-2</v>
      </c>
      <c r="G6702" s="39">
        <f>VLOOKUP(N6702,Currecny_M!$A$1:$P$10,2,FALSE)</f>
        <v>21</v>
      </c>
      <c r="H6702" s="39">
        <f>MATCH(C6702,Currecny_M!$A$1:$P$1,0)</f>
        <v>2</v>
      </c>
      <c r="I6702" s="39">
        <f>VLOOKUP(N6702,Currecny_M!$A$1:$P$10,MATCH(Database!C6702,Currecny_M!$A$1:$P$1,0),FALSE)</f>
        <v>21</v>
      </c>
      <c r="J6702" s="82">
        <f t="shared" si="313"/>
        <v>1.5959999999999999</v>
      </c>
      <c r="K6702" s="39">
        <f>VLOOKUP('Cover page'!$B$6,Currecny_M!$A$1:$P$10,MATCH(Database!C6702,Currecny_M!$A$1:$P$1,0),FALSE)</f>
        <v>1</v>
      </c>
      <c r="L6702" s="82">
        <f t="shared" si="314"/>
        <v>1.5959999999999999</v>
      </c>
      <c r="M6702" s="82">
        <f>((E6702/$F$1)*VLOOKUP(N6702,Currecny_M!$A$1:$P$10,MATCH(Database!C6702,Currecny_M!$A$1:$P$1,0),FALSE))/VLOOKUP('Cover page'!$B$6,Currecny_M!$A$1:$P$10,MATCH(Database!C6702,Currecny_M!$A$1:$P$1,0),FALSE)</f>
        <v>1.5959999999999999</v>
      </c>
      <c r="N6702" s="6" t="str">
        <f>VLOOKUP(B6702,Master!$A$2:$C$11,3,FALSE)</f>
        <v>Dirham</v>
      </c>
      <c r="O6702" s="6" t="str">
        <f>VLOOKUP(B6702,Master!$A$2:$C$11,2,FALSE)</f>
        <v>Asia</v>
      </c>
      <c r="Q6702" s="39" t="str">
        <f>VLOOKUP(D6702,GL_Master!$A$1:$D$80,2,FALSE)</f>
        <v>PL</v>
      </c>
      <c r="R6702" s="39" t="str">
        <f>VLOOKUP(D6702,GL_Master!$A$1:$D$80,3,FALSE)</f>
        <v>Communication &amp; internet exp</v>
      </c>
      <c r="S6702" s="39" t="str">
        <f>VLOOKUP(D6702,GL_Master!$A$1:$D$80,4,FALSE)</f>
        <v>Communication cost</v>
      </c>
    </row>
    <row r="6703" spans="1:19" x14ac:dyDescent="0.25">
      <c r="A6703" s="39" t="s">
        <v>262</v>
      </c>
      <c r="B6703" s="39" t="s">
        <v>238</v>
      </c>
      <c r="C6703" s="7">
        <v>43922</v>
      </c>
      <c r="D6703" s="39" t="s">
        <v>103</v>
      </c>
      <c r="E6703" s="39">
        <v>152</v>
      </c>
      <c r="F6703" s="82">
        <f t="shared" si="312"/>
        <v>0.152</v>
      </c>
      <c r="G6703" s="39">
        <f>VLOOKUP(N6703,Currecny_M!$A$1:$P$10,2,FALSE)</f>
        <v>21</v>
      </c>
      <c r="H6703" s="39">
        <f>MATCH(C6703,Currecny_M!$A$1:$P$1,0)</f>
        <v>2</v>
      </c>
      <c r="I6703" s="39">
        <f>VLOOKUP(N6703,Currecny_M!$A$1:$P$10,MATCH(Database!C6703,Currecny_M!$A$1:$P$1,0),FALSE)</f>
        <v>21</v>
      </c>
      <c r="J6703" s="82">
        <f t="shared" si="313"/>
        <v>3.1919999999999997</v>
      </c>
      <c r="K6703" s="39">
        <f>VLOOKUP('Cover page'!$B$6,Currecny_M!$A$1:$P$10,MATCH(Database!C6703,Currecny_M!$A$1:$P$1,0),FALSE)</f>
        <v>1</v>
      </c>
      <c r="L6703" s="82">
        <f t="shared" si="314"/>
        <v>3.1919999999999997</v>
      </c>
      <c r="M6703" s="82">
        <f>((E6703/$F$1)*VLOOKUP(N6703,Currecny_M!$A$1:$P$10,MATCH(Database!C6703,Currecny_M!$A$1:$P$1,0),FALSE))/VLOOKUP('Cover page'!$B$6,Currecny_M!$A$1:$P$10,MATCH(Database!C6703,Currecny_M!$A$1:$P$1,0),FALSE)</f>
        <v>3.1919999999999997</v>
      </c>
      <c r="N6703" s="6" t="str">
        <f>VLOOKUP(B6703,Master!$A$2:$C$11,3,FALSE)</f>
        <v>Dirham</v>
      </c>
      <c r="O6703" s="6" t="str">
        <f>VLOOKUP(B6703,Master!$A$2:$C$11,2,FALSE)</f>
        <v>Asia</v>
      </c>
      <c r="Q6703" s="39" t="str">
        <f>VLOOKUP(D6703,GL_Master!$A$1:$D$80,2,FALSE)</f>
        <v>PL</v>
      </c>
      <c r="R6703" s="39" t="str">
        <f>VLOOKUP(D6703,GL_Master!$A$1:$D$80,3,FALSE)</f>
        <v>Communication &amp; internet exp</v>
      </c>
      <c r="S6703" s="39" t="str">
        <f>VLOOKUP(D6703,GL_Master!$A$1:$D$80,4,FALSE)</f>
        <v>Communication cost</v>
      </c>
    </row>
    <row r="6704" spans="1:19" x14ac:dyDescent="0.25">
      <c r="A6704" s="39" t="s">
        <v>262</v>
      </c>
      <c r="B6704" s="39" t="s">
        <v>238</v>
      </c>
      <c r="C6704" s="7">
        <v>43922</v>
      </c>
      <c r="D6704" s="39" t="s">
        <v>104</v>
      </c>
      <c r="E6704" s="39">
        <v>229</v>
      </c>
      <c r="F6704" s="82">
        <f t="shared" si="312"/>
        <v>0.22900000000000001</v>
      </c>
      <c r="G6704" s="39">
        <f>VLOOKUP(N6704,Currecny_M!$A$1:$P$10,2,FALSE)</f>
        <v>21</v>
      </c>
      <c r="H6704" s="39">
        <f>MATCH(C6704,Currecny_M!$A$1:$P$1,0)</f>
        <v>2</v>
      </c>
      <c r="I6704" s="39">
        <f>VLOOKUP(N6704,Currecny_M!$A$1:$P$10,MATCH(Database!C6704,Currecny_M!$A$1:$P$1,0),FALSE)</f>
        <v>21</v>
      </c>
      <c r="J6704" s="82">
        <f t="shared" si="313"/>
        <v>4.8090000000000002</v>
      </c>
      <c r="K6704" s="39">
        <f>VLOOKUP('Cover page'!$B$6,Currecny_M!$A$1:$P$10,MATCH(Database!C6704,Currecny_M!$A$1:$P$1,0),FALSE)</f>
        <v>1</v>
      </c>
      <c r="L6704" s="82">
        <f t="shared" si="314"/>
        <v>4.8090000000000002</v>
      </c>
      <c r="M6704" s="82">
        <f>((E6704/$F$1)*VLOOKUP(N6704,Currecny_M!$A$1:$P$10,MATCH(Database!C6704,Currecny_M!$A$1:$P$1,0),FALSE))/VLOOKUP('Cover page'!$B$6,Currecny_M!$A$1:$P$10,MATCH(Database!C6704,Currecny_M!$A$1:$P$1,0),FALSE)</f>
        <v>4.8090000000000002</v>
      </c>
      <c r="N6704" s="6" t="str">
        <f>VLOOKUP(B6704,Master!$A$2:$C$11,3,FALSE)</f>
        <v>Dirham</v>
      </c>
      <c r="O6704" s="6" t="str">
        <f>VLOOKUP(B6704,Master!$A$2:$C$11,2,FALSE)</f>
        <v>Asia</v>
      </c>
      <c r="Q6704" s="39" t="str">
        <f>VLOOKUP(D6704,GL_Master!$A$1:$D$80,2,FALSE)</f>
        <v>PL</v>
      </c>
      <c r="R6704" s="39" t="str">
        <f>VLOOKUP(D6704,GL_Master!$A$1:$D$80,3,FALSE)</f>
        <v>Legal &amp; Professional expenses</v>
      </c>
      <c r="S6704" s="39" t="str">
        <f>VLOOKUP(D6704,GL_Master!$A$1:$D$80,4,FALSE)</f>
        <v>Professional Fees - Others</v>
      </c>
    </row>
    <row r="6705" spans="1:19" x14ac:dyDescent="0.25">
      <c r="A6705" s="39" t="s">
        <v>262</v>
      </c>
      <c r="B6705" s="39" t="s">
        <v>238</v>
      </c>
      <c r="C6705" s="7">
        <v>43922</v>
      </c>
      <c r="D6705" s="39" t="s">
        <v>105</v>
      </c>
      <c r="E6705" s="39">
        <v>152</v>
      </c>
      <c r="F6705" s="82">
        <f t="shared" si="312"/>
        <v>0.152</v>
      </c>
      <c r="G6705" s="39">
        <f>VLOOKUP(N6705,Currecny_M!$A$1:$P$10,2,FALSE)</f>
        <v>21</v>
      </c>
      <c r="H6705" s="39">
        <f>MATCH(C6705,Currecny_M!$A$1:$P$1,0)</f>
        <v>2</v>
      </c>
      <c r="I6705" s="39">
        <f>VLOOKUP(N6705,Currecny_M!$A$1:$P$10,MATCH(Database!C6705,Currecny_M!$A$1:$P$1,0),FALSE)</f>
        <v>21</v>
      </c>
      <c r="J6705" s="82">
        <f t="shared" si="313"/>
        <v>3.1919999999999997</v>
      </c>
      <c r="K6705" s="39">
        <f>VLOOKUP('Cover page'!$B$6,Currecny_M!$A$1:$P$10,MATCH(Database!C6705,Currecny_M!$A$1:$P$1,0),FALSE)</f>
        <v>1</v>
      </c>
      <c r="L6705" s="82">
        <f t="shared" si="314"/>
        <v>3.1919999999999997</v>
      </c>
      <c r="M6705" s="82">
        <f>((E6705/$F$1)*VLOOKUP(N6705,Currecny_M!$A$1:$P$10,MATCH(Database!C6705,Currecny_M!$A$1:$P$1,0),FALSE))/VLOOKUP('Cover page'!$B$6,Currecny_M!$A$1:$P$10,MATCH(Database!C6705,Currecny_M!$A$1:$P$1,0),FALSE)</f>
        <v>3.1919999999999997</v>
      </c>
      <c r="N6705" s="6" t="str">
        <f>VLOOKUP(B6705,Master!$A$2:$C$11,3,FALSE)</f>
        <v>Dirham</v>
      </c>
      <c r="O6705" s="6" t="str">
        <f>VLOOKUP(B6705,Master!$A$2:$C$11,2,FALSE)</f>
        <v>Asia</v>
      </c>
      <c r="Q6705" s="39" t="str">
        <f>VLOOKUP(D6705,GL_Master!$A$1:$D$80,2,FALSE)</f>
        <v>PL</v>
      </c>
      <c r="R6705" s="39" t="str">
        <f>VLOOKUP(D6705,GL_Master!$A$1:$D$80,3,FALSE)</f>
        <v>Travelling and conveyance</v>
      </c>
      <c r="S6705" s="39" t="str">
        <f>VLOOKUP(D6705,GL_Master!$A$1:$D$80,4,FALSE)</f>
        <v>Car hiring and rental services</v>
      </c>
    </row>
    <row r="6706" spans="1:19" x14ac:dyDescent="0.25">
      <c r="A6706" s="39" t="s">
        <v>262</v>
      </c>
      <c r="B6706" s="39" t="s">
        <v>238</v>
      </c>
      <c r="C6706" s="7">
        <v>43922</v>
      </c>
      <c r="D6706" s="39" t="s">
        <v>106</v>
      </c>
      <c r="E6706" s="39">
        <v>76</v>
      </c>
      <c r="F6706" s="82">
        <f t="shared" si="312"/>
        <v>7.5999999999999998E-2</v>
      </c>
      <c r="G6706" s="39">
        <f>VLOOKUP(N6706,Currecny_M!$A$1:$P$10,2,FALSE)</f>
        <v>21</v>
      </c>
      <c r="H6706" s="39">
        <f>MATCH(C6706,Currecny_M!$A$1:$P$1,0)</f>
        <v>2</v>
      </c>
      <c r="I6706" s="39">
        <f>VLOOKUP(N6706,Currecny_M!$A$1:$P$10,MATCH(Database!C6706,Currecny_M!$A$1:$P$1,0),FALSE)</f>
        <v>21</v>
      </c>
      <c r="J6706" s="82">
        <f t="shared" si="313"/>
        <v>1.5959999999999999</v>
      </c>
      <c r="K6706" s="39">
        <f>VLOOKUP('Cover page'!$B$6,Currecny_M!$A$1:$P$10,MATCH(Database!C6706,Currecny_M!$A$1:$P$1,0),FALSE)</f>
        <v>1</v>
      </c>
      <c r="L6706" s="82">
        <f t="shared" si="314"/>
        <v>1.5959999999999999</v>
      </c>
      <c r="M6706" s="82">
        <f>((E6706/$F$1)*VLOOKUP(N6706,Currecny_M!$A$1:$P$10,MATCH(Database!C6706,Currecny_M!$A$1:$P$1,0),FALSE))/VLOOKUP('Cover page'!$B$6,Currecny_M!$A$1:$P$10,MATCH(Database!C6706,Currecny_M!$A$1:$P$1,0),FALSE)</f>
        <v>1.5959999999999999</v>
      </c>
      <c r="N6706" s="6" t="str">
        <f>VLOOKUP(B6706,Master!$A$2:$C$11,3,FALSE)</f>
        <v>Dirham</v>
      </c>
      <c r="O6706" s="6" t="str">
        <f>VLOOKUP(B6706,Master!$A$2:$C$11,2,FALSE)</f>
        <v>Asia</v>
      </c>
      <c r="Q6706" s="39" t="str">
        <f>VLOOKUP(D6706,GL_Master!$A$1:$D$80,2,FALSE)</f>
        <v>PL</v>
      </c>
      <c r="R6706" s="39" t="str">
        <f>VLOOKUP(D6706,GL_Master!$A$1:$D$80,3,FALSE)</f>
        <v>Communication &amp; internet exp</v>
      </c>
      <c r="S6706" s="39" t="str">
        <f>VLOOKUP(D6706,GL_Master!$A$1:$D$80,4,FALSE)</f>
        <v>Printing &amp; Stationary</v>
      </c>
    </row>
    <row r="6707" spans="1:19" x14ac:dyDescent="0.25">
      <c r="A6707" s="39" t="s">
        <v>262</v>
      </c>
      <c r="B6707" s="39" t="s">
        <v>238</v>
      </c>
      <c r="C6707" s="7">
        <v>43922</v>
      </c>
      <c r="D6707" s="39" t="s">
        <v>32</v>
      </c>
      <c r="E6707" s="39">
        <v>76</v>
      </c>
      <c r="F6707" s="82">
        <f t="shared" si="312"/>
        <v>7.5999999999999998E-2</v>
      </c>
      <c r="G6707" s="39">
        <f>VLOOKUP(N6707,Currecny_M!$A$1:$P$10,2,FALSE)</f>
        <v>21</v>
      </c>
      <c r="H6707" s="39">
        <f>MATCH(C6707,Currecny_M!$A$1:$P$1,0)</f>
        <v>2</v>
      </c>
      <c r="I6707" s="39">
        <f>VLOOKUP(N6707,Currecny_M!$A$1:$P$10,MATCH(Database!C6707,Currecny_M!$A$1:$P$1,0),FALSE)</f>
        <v>21</v>
      </c>
      <c r="J6707" s="82">
        <f t="shared" si="313"/>
        <v>1.5959999999999999</v>
      </c>
      <c r="K6707" s="39">
        <f>VLOOKUP('Cover page'!$B$6,Currecny_M!$A$1:$P$10,MATCH(Database!C6707,Currecny_M!$A$1:$P$1,0),FALSE)</f>
        <v>1</v>
      </c>
      <c r="L6707" s="82">
        <f t="shared" si="314"/>
        <v>1.5959999999999999</v>
      </c>
      <c r="M6707" s="82">
        <f>((E6707/$F$1)*VLOOKUP(N6707,Currecny_M!$A$1:$P$10,MATCH(Database!C6707,Currecny_M!$A$1:$P$1,0),FALSE))/VLOOKUP('Cover page'!$B$6,Currecny_M!$A$1:$P$10,MATCH(Database!C6707,Currecny_M!$A$1:$P$1,0),FALSE)</f>
        <v>1.5959999999999999</v>
      </c>
      <c r="N6707" s="6" t="str">
        <f>VLOOKUP(B6707,Master!$A$2:$C$11,3,FALSE)</f>
        <v>Dirham</v>
      </c>
      <c r="O6707" s="6" t="str">
        <f>VLOOKUP(B6707,Master!$A$2:$C$11,2,FALSE)</f>
        <v>Asia</v>
      </c>
      <c r="Q6707" s="39" t="str">
        <f>VLOOKUP(D6707,GL_Master!$A$1:$D$80,2,FALSE)</f>
        <v>PL</v>
      </c>
      <c r="R6707" s="39" t="str">
        <f>VLOOKUP(D6707,GL_Master!$A$1:$D$80,3,FALSE)</f>
        <v>Communication &amp; internet exp</v>
      </c>
      <c r="S6707" s="39" t="str">
        <f>VLOOKUP(D6707,GL_Master!$A$1:$D$80,4,FALSE)</f>
        <v>Printing &amp; Stationary</v>
      </c>
    </row>
    <row r="6708" spans="1:19" x14ac:dyDescent="0.25">
      <c r="A6708" s="39" t="s">
        <v>262</v>
      </c>
      <c r="B6708" s="39" t="s">
        <v>238</v>
      </c>
      <c r="C6708" s="7">
        <v>43922</v>
      </c>
      <c r="D6708" s="39" t="s">
        <v>35</v>
      </c>
      <c r="E6708" s="39">
        <v>229</v>
      </c>
      <c r="F6708" s="82">
        <f t="shared" si="312"/>
        <v>0.22900000000000001</v>
      </c>
      <c r="G6708" s="39">
        <f>VLOOKUP(N6708,Currecny_M!$A$1:$P$10,2,FALSE)</f>
        <v>21</v>
      </c>
      <c r="H6708" s="39">
        <f>MATCH(C6708,Currecny_M!$A$1:$P$1,0)</f>
        <v>2</v>
      </c>
      <c r="I6708" s="39">
        <f>VLOOKUP(N6708,Currecny_M!$A$1:$P$10,MATCH(Database!C6708,Currecny_M!$A$1:$P$1,0),FALSE)</f>
        <v>21</v>
      </c>
      <c r="J6708" s="82">
        <f t="shared" si="313"/>
        <v>4.8090000000000002</v>
      </c>
      <c r="K6708" s="39">
        <f>VLOOKUP('Cover page'!$B$6,Currecny_M!$A$1:$P$10,MATCH(Database!C6708,Currecny_M!$A$1:$P$1,0),FALSE)</f>
        <v>1</v>
      </c>
      <c r="L6708" s="82">
        <f t="shared" si="314"/>
        <v>4.8090000000000002</v>
      </c>
      <c r="M6708" s="82">
        <f>((E6708/$F$1)*VLOOKUP(N6708,Currecny_M!$A$1:$P$10,MATCH(Database!C6708,Currecny_M!$A$1:$P$1,0),FALSE))/VLOOKUP('Cover page'!$B$6,Currecny_M!$A$1:$P$10,MATCH(Database!C6708,Currecny_M!$A$1:$P$1,0),FALSE)</f>
        <v>4.8090000000000002</v>
      </c>
      <c r="N6708" s="6" t="str">
        <f>VLOOKUP(B6708,Master!$A$2:$C$11,3,FALSE)</f>
        <v>Dirham</v>
      </c>
      <c r="O6708" s="6" t="str">
        <f>VLOOKUP(B6708,Master!$A$2:$C$11,2,FALSE)</f>
        <v>Asia</v>
      </c>
      <c r="Q6708" s="39" t="str">
        <f>VLOOKUP(D6708,GL_Master!$A$1:$D$80,2,FALSE)</f>
        <v>PL</v>
      </c>
      <c r="R6708" s="39" t="str">
        <f>VLOOKUP(D6708,GL_Master!$A$1:$D$80,3,FALSE)</f>
        <v>Security Expenses</v>
      </c>
      <c r="S6708" s="39" t="str">
        <f>VLOOKUP(D6708,GL_Master!$A$1:$D$80,4,FALSE)</f>
        <v>Security Expenses others</v>
      </c>
    </row>
    <row r="6709" spans="1:19" x14ac:dyDescent="0.25">
      <c r="A6709" s="39" t="s">
        <v>262</v>
      </c>
      <c r="B6709" s="39" t="s">
        <v>238</v>
      </c>
      <c r="C6709" s="7">
        <v>43922</v>
      </c>
      <c r="D6709" s="39" t="s">
        <v>38</v>
      </c>
      <c r="E6709" s="39">
        <v>76</v>
      </c>
      <c r="F6709" s="82">
        <f t="shared" si="312"/>
        <v>7.5999999999999998E-2</v>
      </c>
      <c r="G6709" s="39">
        <f>VLOOKUP(N6709,Currecny_M!$A$1:$P$10,2,FALSE)</f>
        <v>21</v>
      </c>
      <c r="H6709" s="39">
        <f>MATCH(C6709,Currecny_M!$A$1:$P$1,0)</f>
        <v>2</v>
      </c>
      <c r="I6709" s="39">
        <f>VLOOKUP(N6709,Currecny_M!$A$1:$P$10,MATCH(Database!C6709,Currecny_M!$A$1:$P$1,0),FALSE)</f>
        <v>21</v>
      </c>
      <c r="J6709" s="82">
        <f t="shared" si="313"/>
        <v>1.5959999999999999</v>
      </c>
      <c r="K6709" s="39">
        <f>VLOOKUP('Cover page'!$B$6,Currecny_M!$A$1:$P$10,MATCH(Database!C6709,Currecny_M!$A$1:$P$1,0),FALSE)</f>
        <v>1</v>
      </c>
      <c r="L6709" s="82">
        <f t="shared" si="314"/>
        <v>1.5959999999999999</v>
      </c>
      <c r="M6709" s="82">
        <f>((E6709/$F$1)*VLOOKUP(N6709,Currecny_M!$A$1:$P$10,MATCH(Database!C6709,Currecny_M!$A$1:$P$1,0),FALSE))/VLOOKUP('Cover page'!$B$6,Currecny_M!$A$1:$P$10,MATCH(Database!C6709,Currecny_M!$A$1:$P$1,0),FALSE)</f>
        <v>1.5959999999999999</v>
      </c>
      <c r="N6709" s="6" t="str">
        <f>VLOOKUP(B6709,Master!$A$2:$C$11,3,FALSE)</f>
        <v>Dirham</v>
      </c>
      <c r="O6709" s="6" t="str">
        <f>VLOOKUP(B6709,Master!$A$2:$C$11,2,FALSE)</f>
        <v>Asia</v>
      </c>
      <c r="Q6709" s="39" t="str">
        <f>VLOOKUP(D6709,GL_Master!$A$1:$D$80,2,FALSE)</f>
        <v>PL</v>
      </c>
      <c r="R6709" s="39" t="str">
        <f>VLOOKUP(D6709,GL_Master!$A$1:$D$80,3,FALSE)</f>
        <v>House Keeping Expenses</v>
      </c>
      <c r="S6709" s="39" t="str">
        <f>VLOOKUP(D6709,GL_Master!$A$1:$D$80,4,FALSE)</f>
        <v>House Keeping Expenses</v>
      </c>
    </row>
    <row r="6710" spans="1:19" x14ac:dyDescent="0.25">
      <c r="A6710" s="39" t="s">
        <v>262</v>
      </c>
      <c r="B6710" s="39" t="s">
        <v>238</v>
      </c>
      <c r="C6710" s="7">
        <v>43922</v>
      </c>
      <c r="D6710" s="39" t="s">
        <v>107</v>
      </c>
      <c r="E6710" s="39">
        <v>76</v>
      </c>
      <c r="F6710" s="82">
        <f t="shared" si="312"/>
        <v>7.5999999999999998E-2</v>
      </c>
      <c r="G6710" s="39">
        <f>VLOOKUP(N6710,Currecny_M!$A$1:$P$10,2,FALSE)</f>
        <v>21</v>
      </c>
      <c r="H6710" s="39">
        <f>MATCH(C6710,Currecny_M!$A$1:$P$1,0)</f>
        <v>2</v>
      </c>
      <c r="I6710" s="39">
        <f>VLOOKUP(N6710,Currecny_M!$A$1:$P$10,MATCH(Database!C6710,Currecny_M!$A$1:$P$1,0),FALSE)</f>
        <v>21</v>
      </c>
      <c r="J6710" s="82">
        <f t="shared" si="313"/>
        <v>1.5959999999999999</v>
      </c>
      <c r="K6710" s="39">
        <f>VLOOKUP('Cover page'!$B$6,Currecny_M!$A$1:$P$10,MATCH(Database!C6710,Currecny_M!$A$1:$P$1,0),FALSE)</f>
        <v>1</v>
      </c>
      <c r="L6710" s="82">
        <f t="shared" si="314"/>
        <v>1.5959999999999999</v>
      </c>
      <c r="M6710" s="82">
        <f>((E6710/$F$1)*VLOOKUP(N6710,Currecny_M!$A$1:$P$10,MATCH(Database!C6710,Currecny_M!$A$1:$P$1,0),FALSE))/VLOOKUP('Cover page'!$B$6,Currecny_M!$A$1:$P$10,MATCH(Database!C6710,Currecny_M!$A$1:$P$1,0),FALSE)</f>
        <v>1.5959999999999999</v>
      </c>
      <c r="N6710" s="6" t="str">
        <f>VLOOKUP(B6710,Master!$A$2:$C$11,3,FALSE)</f>
        <v>Dirham</v>
      </c>
      <c r="O6710" s="6" t="str">
        <f>VLOOKUP(B6710,Master!$A$2:$C$11,2,FALSE)</f>
        <v>Asia</v>
      </c>
      <c r="Q6710" s="39" t="str">
        <f>VLOOKUP(D6710,GL_Master!$A$1:$D$80,2,FALSE)</f>
        <v>PL</v>
      </c>
      <c r="R6710" s="39" t="str">
        <f>VLOOKUP(D6710,GL_Master!$A$1:$D$80,3,FALSE)</f>
        <v>Misc. expenses</v>
      </c>
      <c r="S6710" s="39" t="str">
        <f>VLOOKUP(D6710,GL_Master!$A$1:$D$80,4,FALSE)</f>
        <v>Repair &amp; Maintenance</v>
      </c>
    </row>
    <row r="6711" spans="1:19" x14ac:dyDescent="0.25">
      <c r="A6711" s="39" t="s">
        <v>262</v>
      </c>
      <c r="B6711" s="39" t="s">
        <v>238</v>
      </c>
      <c r="C6711" s="7">
        <v>43922</v>
      </c>
      <c r="D6711" s="39" t="s">
        <v>108</v>
      </c>
      <c r="E6711" s="39">
        <v>76</v>
      </c>
      <c r="F6711" s="82">
        <f t="shared" si="312"/>
        <v>7.5999999999999998E-2</v>
      </c>
      <c r="G6711" s="39">
        <f>VLOOKUP(N6711,Currecny_M!$A$1:$P$10,2,FALSE)</f>
        <v>21</v>
      </c>
      <c r="H6711" s="39">
        <f>MATCH(C6711,Currecny_M!$A$1:$P$1,0)</f>
        <v>2</v>
      </c>
      <c r="I6711" s="39">
        <f>VLOOKUP(N6711,Currecny_M!$A$1:$P$10,MATCH(Database!C6711,Currecny_M!$A$1:$P$1,0),FALSE)</f>
        <v>21</v>
      </c>
      <c r="J6711" s="82">
        <f t="shared" si="313"/>
        <v>1.5959999999999999</v>
      </c>
      <c r="K6711" s="39">
        <f>VLOOKUP('Cover page'!$B$6,Currecny_M!$A$1:$P$10,MATCH(Database!C6711,Currecny_M!$A$1:$P$1,0),FALSE)</f>
        <v>1</v>
      </c>
      <c r="L6711" s="82">
        <f t="shared" si="314"/>
        <v>1.5959999999999999</v>
      </c>
      <c r="M6711" s="82">
        <f>((E6711/$F$1)*VLOOKUP(N6711,Currecny_M!$A$1:$P$10,MATCH(Database!C6711,Currecny_M!$A$1:$P$1,0),FALSE))/VLOOKUP('Cover page'!$B$6,Currecny_M!$A$1:$P$10,MATCH(Database!C6711,Currecny_M!$A$1:$P$1,0),FALSE)</f>
        <v>1.5959999999999999</v>
      </c>
      <c r="N6711" s="6" t="str">
        <f>VLOOKUP(B6711,Master!$A$2:$C$11,3,FALSE)</f>
        <v>Dirham</v>
      </c>
      <c r="O6711" s="6" t="str">
        <f>VLOOKUP(B6711,Master!$A$2:$C$11,2,FALSE)</f>
        <v>Asia</v>
      </c>
      <c r="Q6711" s="39" t="str">
        <f>VLOOKUP(D6711,GL_Master!$A$1:$D$80,2,FALSE)</f>
        <v>PL</v>
      </c>
      <c r="R6711" s="39" t="str">
        <f>VLOOKUP(D6711,GL_Master!$A$1:$D$80,3,FALSE)</f>
        <v>Misc. expenses</v>
      </c>
      <c r="S6711" s="39" t="str">
        <f>VLOOKUP(D6711,GL_Master!$A$1:$D$80,4,FALSE)</f>
        <v>Repair &amp; Maintenance</v>
      </c>
    </row>
    <row r="6712" spans="1:19" x14ac:dyDescent="0.25">
      <c r="A6712" s="39" t="s">
        <v>262</v>
      </c>
      <c r="B6712" s="39" t="s">
        <v>238</v>
      </c>
      <c r="C6712" s="7">
        <v>43922</v>
      </c>
      <c r="D6712" s="39" t="s">
        <v>9</v>
      </c>
      <c r="E6712" s="39">
        <v>686</v>
      </c>
      <c r="F6712" s="82">
        <f t="shared" si="312"/>
        <v>0.68600000000000005</v>
      </c>
      <c r="G6712" s="39">
        <f>VLOOKUP(N6712,Currecny_M!$A$1:$P$10,2,FALSE)</f>
        <v>21</v>
      </c>
      <c r="H6712" s="39">
        <f>MATCH(C6712,Currecny_M!$A$1:$P$1,0)</f>
        <v>2</v>
      </c>
      <c r="I6712" s="39">
        <f>VLOOKUP(N6712,Currecny_M!$A$1:$P$10,MATCH(Database!C6712,Currecny_M!$A$1:$P$1,0),FALSE)</f>
        <v>21</v>
      </c>
      <c r="J6712" s="82">
        <f t="shared" si="313"/>
        <v>14.406000000000001</v>
      </c>
      <c r="K6712" s="39">
        <f>VLOOKUP('Cover page'!$B$6,Currecny_M!$A$1:$P$10,MATCH(Database!C6712,Currecny_M!$A$1:$P$1,0),FALSE)</f>
        <v>1</v>
      </c>
      <c r="L6712" s="82">
        <f t="shared" si="314"/>
        <v>14.406000000000001</v>
      </c>
      <c r="M6712" s="82">
        <f>((E6712/$F$1)*VLOOKUP(N6712,Currecny_M!$A$1:$P$10,MATCH(Database!C6712,Currecny_M!$A$1:$P$1,0),FALSE))/VLOOKUP('Cover page'!$B$6,Currecny_M!$A$1:$P$10,MATCH(Database!C6712,Currecny_M!$A$1:$P$1,0),FALSE)</f>
        <v>14.406000000000001</v>
      </c>
      <c r="N6712" s="6" t="str">
        <f>VLOOKUP(B6712,Master!$A$2:$C$11,3,FALSE)</f>
        <v>Dirham</v>
      </c>
      <c r="O6712" s="6" t="str">
        <f>VLOOKUP(B6712,Master!$A$2:$C$11,2,FALSE)</f>
        <v>Asia</v>
      </c>
      <c r="Q6712" s="39" t="str">
        <f>VLOOKUP(D6712,GL_Master!$A$1:$D$80,2,FALSE)</f>
        <v>PL</v>
      </c>
      <c r="R6712" s="39" t="str">
        <f>VLOOKUP(D6712,GL_Master!$A$1:$D$80,3,FALSE)</f>
        <v>Rent</v>
      </c>
      <c r="S6712" s="39" t="str">
        <f>VLOOKUP(D6712,GL_Master!$A$1:$D$80,4,FALSE)</f>
        <v>Office Rent</v>
      </c>
    </row>
    <row r="6713" spans="1:19" x14ac:dyDescent="0.25">
      <c r="A6713" s="39" t="s">
        <v>262</v>
      </c>
      <c r="B6713" s="39" t="s">
        <v>238</v>
      </c>
      <c r="C6713" s="7">
        <v>43922</v>
      </c>
      <c r="D6713" s="39" t="s">
        <v>109</v>
      </c>
      <c r="E6713" s="39">
        <v>-381</v>
      </c>
      <c r="F6713" s="82">
        <f t="shared" si="312"/>
        <v>-0.38100000000000001</v>
      </c>
      <c r="G6713" s="39">
        <f>VLOOKUP(N6713,Currecny_M!$A$1:$P$10,2,FALSE)</f>
        <v>21</v>
      </c>
      <c r="H6713" s="39">
        <f>MATCH(C6713,Currecny_M!$A$1:$P$1,0)</f>
        <v>2</v>
      </c>
      <c r="I6713" s="39">
        <f>VLOOKUP(N6713,Currecny_M!$A$1:$P$10,MATCH(Database!C6713,Currecny_M!$A$1:$P$1,0),FALSE)</f>
        <v>21</v>
      </c>
      <c r="J6713" s="82">
        <f t="shared" si="313"/>
        <v>-8.0009999999999994</v>
      </c>
      <c r="K6713" s="39">
        <f>VLOOKUP('Cover page'!$B$6,Currecny_M!$A$1:$P$10,MATCH(Database!C6713,Currecny_M!$A$1:$P$1,0),FALSE)</f>
        <v>1</v>
      </c>
      <c r="L6713" s="82">
        <f t="shared" si="314"/>
        <v>-8.0009999999999994</v>
      </c>
      <c r="M6713" s="82">
        <f>((E6713/$F$1)*VLOOKUP(N6713,Currecny_M!$A$1:$P$10,MATCH(Database!C6713,Currecny_M!$A$1:$P$1,0),FALSE))/VLOOKUP('Cover page'!$B$6,Currecny_M!$A$1:$P$10,MATCH(Database!C6713,Currecny_M!$A$1:$P$1,0),FALSE)</f>
        <v>-8.0009999999999994</v>
      </c>
      <c r="N6713" s="6" t="str">
        <f>VLOOKUP(B6713,Master!$A$2:$C$11,3,FALSE)</f>
        <v>Dirham</v>
      </c>
      <c r="O6713" s="6" t="str">
        <f>VLOOKUP(B6713,Master!$A$2:$C$11,2,FALSE)</f>
        <v>Asia</v>
      </c>
      <c r="Q6713" s="39" t="str">
        <f>VLOOKUP(D6713,GL_Master!$A$1:$D$80,2,FALSE)</f>
        <v>PL</v>
      </c>
      <c r="R6713" s="39" t="str">
        <f>VLOOKUP(D6713,GL_Master!$A$1:$D$80,3,FALSE)</f>
        <v>Travelling and conveyance</v>
      </c>
      <c r="S6713" s="39" t="str">
        <f>VLOOKUP(D6713,GL_Master!$A$1:$D$80,4,FALSE)</f>
        <v>Travelling , hotel lodging</v>
      </c>
    </row>
    <row r="6714" spans="1:19" x14ac:dyDescent="0.25">
      <c r="A6714" s="39" t="s">
        <v>262</v>
      </c>
      <c r="B6714" s="39" t="s">
        <v>238</v>
      </c>
      <c r="C6714" s="7">
        <v>43922</v>
      </c>
      <c r="D6714" s="39" t="s">
        <v>110</v>
      </c>
      <c r="E6714" s="39">
        <v>152</v>
      </c>
      <c r="F6714" s="82">
        <f t="shared" si="312"/>
        <v>0.152</v>
      </c>
      <c r="G6714" s="39">
        <f>VLOOKUP(N6714,Currecny_M!$A$1:$P$10,2,FALSE)</f>
        <v>21</v>
      </c>
      <c r="H6714" s="39">
        <f>MATCH(C6714,Currecny_M!$A$1:$P$1,0)</f>
        <v>2</v>
      </c>
      <c r="I6714" s="39">
        <f>VLOOKUP(N6714,Currecny_M!$A$1:$P$10,MATCH(Database!C6714,Currecny_M!$A$1:$P$1,0),FALSE)</f>
        <v>21</v>
      </c>
      <c r="J6714" s="82">
        <f t="shared" si="313"/>
        <v>3.1919999999999997</v>
      </c>
      <c r="K6714" s="39">
        <f>VLOOKUP('Cover page'!$B$6,Currecny_M!$A$1:$P$10,MATCH(Database!C6714,Currecny_M!$A$1:$P$1,0),FALSE)</f>
        <v>1</v>
      </c>
      <c r="L6714" s="82">
        <f t="shared" si="314"/>
        <v>3.1919999999999997</v>
      </c>
      <c r="M6714" s="82">
        <f>((E6714/$F$1)*VLOOKUP(N6714,Currecny_M!$A$1:$P$10,MATCH(Database!C6714,Currecny_M!$A$1:$P$1,0),FALSE))/VLOOKUP('Cover page'!$B$6,Currecny_M!$A$1:$P$10,MATCH(Database!C6714,Currecny_M!$A$1:$P$1,0),FALSE)</f>
        <v>3.1919999999999997</v>
      </c>
      <c r="N6714" s="6" t="str">
        <f>VLOOKUP(B6714,Master!$A$2:$C$11,3,FALSE)</f>
        <v>Dirham</v>
      </c>
      <c r="O6714" s="6" t="str">
        <f>VLOOKUP(B6714,Master!$A$2:$C$11,2,FALSE)</f>
        <v>Asia</v>
      </c>
      <c r="Q6714" s="39" t="str">
        <f>VLOOKUP(D6714,GL_Master!$A$1:$D$80,2,FALSE)</f>
        <v>PL</v>
      </c>
      <c r="R6714" s="39" t="str">
        <f>VLOOKUP(D6714,GL_Master!$A$1:$D$80,3,FALSE)</f>
        <v>Travelling and conveyance</v>
      </c>
      <c r="S6714" s="39" t="str">
        <f>VLOOKUP(D6714,GL_Master!$A$1:$D$80,4,FALSE)</f>
        <v>Travelling , hotel lodging</v>
      </c>
    </row>
    <row r="6715" spans="1:19" x14ac:dyDescent="0.25">
      <c r="A6715" s="39" t="s">
        <v>262</v>
      </c>
      <c r="B6715" s="39" t="s">
        <v>238</v>
      </c>
      <c r="C6715" s="7">
        <v>43922</v>
      </c>
      <c r="D6715" s="39" t="s">
        <v>111</v>
      </c>
      <c r="E6715" s="39">
        <v>76</v>
      </c>
      <c r="F6715" s="82">
        <f t="shared" si="312"/>
        <v>7.5999999999999998E-2</v>
      </c>
      <c r="G6715" s="39">
        <f>VLOOKUP(N6715,Currecny_M!$A$1:$P$10,2,FALSE)</f>
        <v>21</v>
      </c>
      <c r="H6715" s="39">
        <f>MATCH(C6715,Currecny_M!$A$1:$P$1,0)</f>
        <v>2</v>
      </c>
      <c r="I6715" s="39">
        <f>VLOOKUP(N6715,Currecny_M!$A$1:$P$10,MATCH(Database!C6715,Currecny_M!$A$1:$P$1,0),FALSE)</f>
        <v>21</v>
      </c>
      <c r="J6715" s="82">
        <f t="shared" si="313"/>
        <v>1.5959999999999999</v>
      </c>
      <c r="K6715" s="39">
        <f>VLOOKUP('Cover page'!$B$6,Currecny_M!$A$1:$P$10,MATCH(Database!C6715,Currecny_M!$A$1:$P$1,0),FALSE)</f>
        <v>1</v>
      </c>
      <c r="L6715" s="82">
        <f t="shared" si="314"/>
        <v>1.5959999999999999</v>
      </c>
      <c r="M6715" s="82">
        <f>((E6715/$F$1)*VLOOKUP(N6715,Currecny_M!$A$1:$P$10,MATCH(Database!C6715,Currecny_M!$A$1:$P$1,0),FALSE))/VLOOKUP('Cover page'!$B$6,Currecny_M!$A$1:$P$10,MATCH(Database!C6715,Currecny_M!$A$1:$P$1,0),FALSE)</f>
        <v>1.5959999999999999</v>
      </c>
      <c r="N6715" s="6" t="str">
        <f>VLOOKUP(B6715,Master!$A$2:$C$11,3,FALSE)</f>
        <v>Dirham</v>
      </c>
      <c r="O6715" s="6" t="str">
        <f>VLOOKUP(B6715,Master!$A$2:$C$11,2,FALSE)</f>
        <v>Asia</v>
      </c>
      <c r="Q6715" s="39" t="str">
        <f>VLOOKUP(D6715,GL_Master!$A$1:$D$80,2,FALSE)</f>
        <v>PL</v>
      </c>
      <c r="R6715" s="39" t="str">
        <f>VLOOKUP(D6715,GL_Master!$A$1:$D$80,3,FALSE)</f>
        <v>Legal &amp; Professional expenses</v>
      </c>
      <c r="S6715" s="39" t="str">
        <f>VLOOKUP(D6715,GL_Master!$A$1:$D$80,4,FALSE)</f>
        <v>Professional Fees - Others</v>
      </c>
    </row>
    <row r="6716" spans="1:19" x14ac:dyDescent="0.25">
      <c r="A6716" s="39" t="s">
        <v>262</v>
      </c>
      <c r="B6716" s="39" t="s">
        <v>238</v>
      </c>
      <c r="C6716" s="7">
        <v>43922</v>
      </c>
      <c r="D6716" s="39" t="s">
        <v>112</v>
      </c>
      <c r="E6716" s="39">
        <v>762</v>
      </c>
      <c r="F6716" s="82">
        <f t="shared" si="312"/>
        <v>0.76200000000000001</v>
      </c>
      <c r="G6716" s="39">
        <f>VLOOKUP(N6716,Currecny_M!$A$1:$P$10,2,FALSE)</f>
        <v>21</v>
      </c>
      <c r="H6716" s="39">
        <f>MATCH(C6716,Currecny_M!$A$1:$P$1,0)</f>
        <v>2</v>
      </c>
      <c r="I6716" s="39">
        <f>VLOOKUP(N6716,Currecny_M!$A$1:$P$10,MATCH(Database!C6716,Currecny_M!$A$1:$P$1,0),FALSE)</f>
        <v>21</v>
      </c>
      <c r="J6716" s="82">
        <f t="shared" si="313"/>
        <v>16.001999999999999</v>
      </c>
      <c r="K6716" s="39">
        <f>VLOOKUP('Cover page'!$B$6,Currecny_M!$A$1:$P$10,MATCH(Database!C6716,Currecny_M!$A$1:$P$1,0),FALSE)</f>
        <v>1</v>
      </c>
      <c r="L6716" s="82">
        <f t="shared" si="314"/>
        <v>16.001999999999999</v>
      </c>
      <c r="M6716" s="82">
        <f>((E6716/$F$1)*VLOOKUP(N6716,Currecny_M!$A$1:$P$10,MATCH(Database!C6716,Currecny_M!$A$1:$P$1,0),FALSE))/VLOOKUP('Cover page'!$B$6,Currecny_M!$A$1:$P$10,MATCH(Database!C6716,Currecny_M!$A$1:$P$1,0),FALSE)</f>
        <v>16.001999999999999</v>
      </c>
      <c r="N6716" s="6" t="str">
        <f>VLOOKUP(B6716,Master!$A$2:$C$11,3,FALSE)</f>
        <v>Dirham</v>
      </c>
      <c r="O6716" s="6" t="str">
        <f>VLOOKUP(B6716,Master!$A$2:$C$11,2,FALSE)</f>
        <v>Asia</v>
      </c>
      <c r="Q6716" s="39" t="str">
        <f>VLOOKUP(D6716,GL_Master!$A$1:$D$80,2,FALSE)</f>
        <v>PL</v>
      </c>
      <c r="R6716" s="39" t="str">
        <f>VLOOKUP(D6716,GL_Master!$A$1:$D$80,3,FALSE)</f>
        <v>Finance Cost</v>
      </c>
      <c r="S6716" s="39" t="str">
        <f>VLOOKUP(D6716,GL_Master!$A$1:$D$80,4,FALSE)</f>
        <v>Interest expense</v>
      </c>
    </row>
    <row r="6717" spans="1:19" x14ac:dyDescent="0.25">
      <c r="A6717" s="39" t="s">
        <v>262</v>
      </c>
      <c r="B6717" s="39" t="s">
        <v>238</v>
      </c>
      <c r="C6717" s="7">
        <v>43922</v>
      </c>
      <c r="D6717" s="39" t="s">
        <v>25</v>
      </c>
      <c r="E6717" s="39">
        <v>6857</v>
      </c>
      <c r="F6717" s="82">
        <f t="shared" si="312"/>
        <v>6.8570000000000002</v>
      </c>
      <c r="G6717" s="39">
        <f>VLOOKUP(N6717,Currecny_M!$A$1:$P$10,2,FALSE)</f>
        <v>21</v>
      </c>
      <c r="H6717" s="39">
        <f>MATCH(C6717,Currecny_M!$A$1:$P$1,0)</f>
        <v>2</v>
      </c>
      <c r="I6717" s="39">
        <f>VLOOKUP(N6717,Currecny_M!$A$1:$P$10,MATCH(Database!C6717,Currecny_M!$A$1:$P$1,0),FALSE)</f>
        <v>21</v>
      </c>
      <c r="J6717" s="82">
        <f t="shared" si="313"/>
        <v>143.99700000000001</v>
      </c>
      <c r="K6717" s="39">
        <f>VLOOKUP('Cover page'!$B$6,Currecny_M!$A$1:$P$10,MATCH(Database!C6717,Currecny_M!$A$1:$P$1,0),FALSE)</f>
        <v>1</v>
      </c>
      <c r="L6717" s="82">
        <f t="shared" si="314"/>
        <v>143.99700000000001</v>
      </c>
      <c r="M6717" s="82">
        <f>((E6717/$F$1)*VLOOKUP(N6717,Currecny_M!$A$1:$P$10,MATCH(Database!C6717,Currecny_M!$A$1:$P$1,0),FALSE))/VLOOKUP('Cover page'!$B$6,Currecny_M!$A$1:$P$10,MATCH(Database!C6717,Currecny_M!$A$1:$P$1,0),FALSE)</f>
        <v>143.99700000000001</v>
      </c>
      <c r="N6717" s="6" t="str">
        <f>VLOOKUP(B6717,Master!$A$2:$C$11,3,FALSE)</f>
        <v>Dirham</v>
      </c>
      <c r="O6717" s="6" t="str">
        <f>VLOOKUP(B6717,Master!$A$2:$C$11,2,FALSE)</f>
        <v>Asia</v>
      </c>
      <c r="Q6717" s="39" t="str">
        <f>VLOOKUP(D6717,GL_Master!$A$1:$D$80,2,FALSE)</f>
        <v>PL</v>
      </c>
      <c r="R6717" s="39" t="str">
        <f>VLOOKUP(D6717,GL_Master!$A$1:$D$80,3,FALSE)</f>
        <v>Depreciation</v>
      </c>
      <c r="S6717" s="39" t="str">
        <f>VLOOKUP(D6717,GL_Master!$A$1:$D$80,4,FALSE)</f>
        <v>Depreciation</v>
      </c>
    </row>
    <row r="6718" spans="1:19" x14ac:dyDescent="0.25">
      <c r="A6718" s="39" t="s">
        <v>262</v>
      </c>
      <c r="B6718" s="39" t="s">
        <v>238</v>
      </c>
      <c r="C6718" s="7">
        <v>43952</v>
      </c>
      <c r="D6718" s="39" t="s">
        <v>51</v>
      </c>
      <c r="E6718" s="39">
        <v>-76190</v>
      </c>
      <c r="F6718" s="82">
        <f t="shared" si="312"/>
        <v>-76.19</v>
      </c>
      <c r="G6718" s="39">
        <f>VLOOKUP(N6718,Currecny_M!$A$1:$P$10,2,FALSE)</f>
        <v>21</v>
      </c>
      <c r="H6718" s="39">
        <f>MATCH(C6718,Currecny_M!$A$1:$P$1,0)</f>
        <v>3</v>
      </c>
      <c r="I6718" s="39">
        <f>VLOOKUP(N6718,Currecny_M!$A$1:$P$10,MATCH(Database!C6718,Currecny_M!$A$1:$P$1,0),FALSE)</f>
        <v>21.21</v>
      </c>
      <c r="J6718" s="82">
        <f t="shared" si="313"/>
        <v>-1615.9899</v>
      </c>
      <c r="K6718" s="39">
        <f>VLOOKUP('Cover page'!$B$6,Currecny_M!$A$1:$P$10,MATCH(Database!C6718,Currecny_M!$A$1:$P$1,0),FALSE)</f>
        <v>1</v>
      </c>
      <c r="L6718" s="82">
        <f t="shared" si="314"/>
        <v>-1615.9899</v>
      </c>
      <c r="M6718" s="82">
        <f>((E6718/$F$1)*VLOOKUP(N6718,Currecny_M!$A$1:$P$10,MATCH(Database!C6718,Currecny_M!$A$1:$P$1,0),FALSE))/VLOOKUP('Cover page'!$B$6,Currecny_M!$A$1:$P$10,MATCH(Database!C6718,Currecny_M!$A$1:$P$1,0),FALSE)</f>
        <v>-1615.9899</v>
      </c>
      <c r="N6718" s="6" t="str">
        <f>VLOOKUP(B6718,Master!$A$2:$C$11,3,FALSE)</f>
        <v>Dirham</v>
      </c>
      <c r="O6718" s="6" t="str">
        <f>VLOOKUP(B6718,Master!$A$2:$C$11,2,FALSE)</f>
        <v>Asia</v>
      </c>
      <c r="Q6718" s="39" t="str">
        <f>VLOOKUP(D6718,GL_Master!$A$1:$D$80,2,FALSE)</f>
        <v>BS</v>
      </c>
      <c r="R6718" s="39" t="str">
        <f>VLOOKUP(D6718,GL_Master!$A$1:$D$80,3,FALSE)</f>
        <v>Share Capital</v>
      </c>
      <c r="S6718" s="39" t="str">
        <f>VLOOKUP(D6718,GL_Master!$A$1:$D$80,4,FALSE)</f>
        <v>Equity shares</v>
      </c>
    </row>
    <row r="6719" spans="1:19" x14ac:dyDescent="0.25">
      <c r="A6719" s="39" t="s">
        <v>262</v>
      </c>
      <c r="B6719" s="39" t="s">
        <v>238</v>
      </c>
      <c r="C6719" s="7">
        <v>43952</v>
      </c>
      <c r="D6719" s="39" t="s">
        <v>52</v>
      </c>
      <c r="E6719" s="39">
        <v>-145981</v>
      </c>
      <c r="F6719" s="82">
        <f t="shared" si="312"/>
        <v>-145.98099999999999</v>
      </c>
      <c r="G6719" s="39">
        <f>VLOOKUP(N6719,Currecny_M!$A$1:$P$10,2,FALSE)</f>
        <v>21</v>
      </c>
      <c r="H6719" s="39">
        <f>MATCH(C6719,Currecny_M!$A$1:$P$1,0)</f>
        <v>3</v>
      </c>
      <c r="I6719" s="39">
        <f>VLOOKUP(N6719,Currecny_M!$A$1:$P$10,MATCH(Database!C6719,Currecny_M!$A$1:$P$1,0),FALSE)</f>
        <v>21.21</v>
      </c>
      <c r="J6719" s="82">
        <f t="shared" si="313"/>
        <v>-3096.2570099999998</v>
      </c>
      <c r="K6719" s="39">
        <f>VLOOKUP('Cover page'!$B$6,Currecny_M!$A$1:$P$10,MATCH(Database!C6719,Currecny_M!$A$1:$P$1,0),FALSE)</f>
        <v>1</v>
      </c>
      <c r="L6719" s="82">
        <f t="shared" si="314"/>
        <v>-3096.2570099999998</v>
      </c>
      <c r="M6719" s="82">
        <f>((E6719/$F$1)*VLOOKUP(N6719,Currecny_M!$A$1:$P$10,MATCH(Database!C6719,Currecny_M!$A$1:$P$1,0),FALSE))/VLOOKUP('Cover page'!$B$6,Currecny_M!$A$1:$P$10,MATCH(Database!C6719,Currecny_M!$A$1:$P$1,0),FALSE)</f>
        <v>-3096.2570099999998</v>
      </c>
      <c r="N6719" s="6" t="str">
        <f>VLOOKUP(B6719,Master!$A$2:$C$11,3,FALSE)</f>
        <v>Dirham</v>
      </c>
      <c r="O6719" s="6" t="str">
        <f>VLOOKUP(B6719,Master!$A$2:$C$11,2,FALSE)</f>
        <v>Asia</v>
      </c>
      <c r="Q6719" s="39" t="str">
        <f>VLOOKUP(D6719,GL_Master!$A$1:$D$80,2,FALSE)</f>
        <v>BS</v>
      </c>
      <c r="R6719" s="39" t="str">
        <f>VLOOKUP(D6719,GL_Master!$A$1:$D$80,3,FALSE)</f>
        <v>Reserve and Surplus</v>
      </c>
      <c r="S6719" s="39" t="str">
        <f>VLOOKUP(D6719,GL_Master!$A$1:$D$80,4,FALSE)</f>
        <v>Reserves at the commencement of the year</v>
      </c>
    </row>
    <row r="6720" spans="1:19" x14ac:dyDescent="0.25">
      <c r="A6720" s="39" t="s">
        <v>262</v>
      </c>
      <c r="B6720" s="39" t="s">
        <v>238</v>
      </c>
      <c r="C6720" s="7">
        <v>43952</v>
      </c>
      <c r="D6720" s="39" t="s">
        <v>53</v>
      </c>
      <c r="E6720" s="39">
        <v>-37832</v>
      </c>
      <c r="F6720" s="82">
        <f t="shared" si="312"/>
        <v>-37.832000000000001</v>
      </c>
      <c r="G6720" s="39">
        <f>VLOOKUP(N6720,Currecny_M!$A$1:$P$10,2,FALSE)</f>
        <v>21</v>
      </c>
      <c r="H6720" s="39">
        <f>MATCH(C6720,Currecny_M!$A$1:$P$1,0)</f>
        <v>3</v>
      </c>
      <c r="I6720" s="39">
        <f>VLOOKUP(N6720,Currecny_M!$A$1:$P$10,MATCH(Database!C6720,Currecny_M!$A$1:$P$1,0),FALSE)</f>
        <v>21.21</v>
      </c>
      <c r="J6720" s="82">
        <f t="shared" si="313"/>
        <v>-802.41672000000005</v>
      </c>
      <c r="K6720" s="39">
        <f>VLOOKUP('Cover page'!$B$6,Currecny_M!$A$1:$P$10,MATCH(Database!C6720,Currecny_M!$A$1:$P$1,0),FALSE)</f>
        <v>1</v>
      </c>
      <c r="L6720" s="82">
        <f t="shared" si="314"/>
        <v>-802.41672000000005</v>
      </c>
      <c r="M6720" s="82">
        <f>((E6720/$F$1)*VLOOKUP(N6720,Currecny_M!$A$1:$P$10,MATCH(Database!C6720,Currecny_M!$A$1:$P$1,0),FALSE))/VLOOKUP('Cover page'!$B$6,Currecny_M!$A$1:$P$10,MATCH(Database!C6720,Currecny_M!$A$1:$P$1,0),FALSE)</f>
        <v>-802.41672000000005</v>
      </c>
      <c r="N6720" s="6" t="str">
        <f>VLOOKUP(B6720,Master!$A$2:$C$11,3,FALSE)</f>
        <v>Dirham</v>
      </c>
      <c r="O6720" s="6" t="str">
        <f>VLOOKUP(B6720,Master!$A$2:$C$11,2,FALSE)</f>
        <v>Asia</v>
      </c>
      <c r="Q6720" s="39" t="str">
        <f>VLOOKUP(D6720,GL_Master!$A$1:$D$80,2,FALSE)</f>
        <v>BS</v>
      </c>
      <c r="R6720" s="39" t="str">
        <f>VLOOKUP(D6720,GL_Master!$A$1:$D$80,3,FALSE)</f>
        <v>Loan Fund</v>
      </c>
      <c r="S6720" s="39" t="str">
        <f>VLOOKUP(D6720,GL_Master!$A$1:$D$80,4,FALSE)</f>
        <v>Term Loan</v>
      </c>
    </row>
    <row r="6721" spans="1:19" x14ac:dyDescent="0.25">
      <c r="A6721" s="39" t="s">
        <v>262</v>
      </c>
      <c r="B6721" s="39" t="s">
        <v>238</v>
      </c>
      <c r="C6721" s="7">
        <v>43952</v>
      </c>
      <c r="D6721" s="39" t="s">
        <v>54</v>
      </c>
      <c r="E6721" s="39">
        <v>168</v>
      </c>
      <c r="F6721" s="82">
        <f t="shared" si="312"/>
        <v>0.16800000000000001</v>
      </c>
      <c r="G6721" s="39">
        <f>VLOOKUP(N6721,Currecny_M!$A$1:$P$10,2,FALSE)</f>
        <v>21</v>
      </c>
      <c r="H6721" s="39">
        <f>MATCH(C6721,Currecny_M!$A$1:$P$1,0)</f>
        <v>3</v>
      </c>
      <c r="I6721" s="39">
        <f>VLOOKUP(N6721,Currecny_M!$A$1:$P$10,MATCH(Database!C6721,Currecny_M!$A$1:$P$1,0),FALSE)</f>
        <v>21.21</v>
      </c>
      <c r="J6721" s="82">
        <f t="shared" si="313"/>
        <v>3.5632800000000002</v>
      </c>
      <c r="K6721" s="39">
        <f>VLOOKUP('Cover page'!$B$6,Currecny_M!$A$1:$P$10,MATCH(Database!C6721,Currecny_M!$A$1:$P$1,0),FALSE)</f>
        <v>1</v>
      </c>
      <c r="L6721" s="82">
        <f t="shared" si="314"/>
        <v>3.5632800000000002</v>
      </c>
      <c r="M6721" s="82">
        <f>((E6721/$F$1)*VLOOKUP(N6721,Currecny_M!$A$1:$P$10,MATCH(Database!C6721,Currecny_M!$A$1:$P$1,0),FALSE))/VLOOKUP('Cover page'!$B$6,Currecny_M!$A$1:$P$10,MATCH(Database!C6721,Currecny_M!$A$1:$P$1,0),FALSE)</f>
        <v>3.5632800000000002</v>
      </c>
      <c r="N6721" s="6" t="str">
        <f>VLOOKUP(B6721,Master!$A$2:$C$11,3,FALSE)</f>
        <v>Dirham</v>
      </c>
      <c r="O6721" s="6" t="str">
        <f>VLOOKUP(B6721,Master!$A$2:$C$11,2,FALSE)</f>
        <v>Asia</v>
      </c>
      <c r="Q6721" s="39" t="str">
        <f>VLOOKUP(D6721,GL_Master!$A$1:$D$80,2,FALSE)</f>
        <v>BS</v>
      </c>
      <c r="R6721" s="39" t="str">
        <f>VLOOKUP(D6721,GL_Master!$A$1:$D$80,3,FALSE)</f>
        <v>Trade Payables</v>
      </c>
      <c r="S6721" s="39" t="str">
        <f>VLOOKUP(D6721,GL_Master!$A$1:$D$80,4,FALSE)</f>
        <v>Trade payable</v>
      </c>
    </row>
    <row r="6722" spans="1:19" x14ac:dyDescent="0.25">
      <c r="A6722" s="39" t="s">
        <v>262</v>
      </c>
      <c r="B6722" s="39" t="s">
        <v>238</v>
      </c>
      <c r="C6722" s="7">
        <v>43952</v>
      </c>
      <c r="D6722" s="39" t="s">
        <v>34</v>
      </c>
      <c r="E6722" s="39">
        <v>-4080</v>
      </c>
      <c r="F6722" s="82">
        <f t="shared" si="312"/>
        <v>-4.08</v>
      </c>
      <c r="G6722" s="39">
        <f>VLOOKUP(N6722,Currecny_M!$A$1:$P$10,2,FALSE)</f>
        <v>21</v>
      </c>
      <c r="H6722" s="39">
        <f>MATCH(C6722,Currecny_M!$A$1:$P$1,0)</f>
        <v>3</v>
      </c>
      <c r="I6722" s="39">
        <f>VLOOKUP(N6722,Currecny_M!$A$1:$P$10,MATCH(Database!C6722,Currecny_M!$A$1:$P$1,0),FALSE)</f>
        <v>21.21</v>
      </c>
      <c r="J6722" s="82">
        <f t="shared" si="313"/>
        <v>-86.536799999999999</v>
      </c>
      <c r="K6722" s="39">
        <f>VLOOKUP('Cover page'!$B$6,Currecny_M!$A$1:$P$10,MATCH(Database!C6722,Currecny_M!$A$1:$P$1,0),FALSE)</f>
        <v>1</v>
      </c>
      <c r="L6722" s="82">
        <f t="shared" si="314"/>
        <v>-86.536799999999999</v>
      </c>
      <c r="M6722" s="82">
        <f>((E6722/$F$1)*VLOOKUP(N6722,Currecny_M!$A$1:$P$10,MATCH(Database!C6722,Currecny_M!$A$1:$P$1,0),FALSE))/VLOOKUP('Cover page'!$B$6,Currecny_M!$A$1:$P$10,MATCH(Database!C6722,Currecny_M!$A$1:$P$1,0),FALSE)</f>
        <v>-86.536799999999999</v>
      </c>
      <c r="N6722" s="6" t="str">
        <f>VLOOKUP(B6722,Master!$A$2:$C$11,3,FALSE)</f>
        <v>Dirham</v>
      </c>
      <c r="O6722" s="6" t="str">
        <f>VLOOKUP(B6722,Master!$A$2:$C$11,2,FALSE)</f>
        <v>Asia</v>
      </c>
      <c r="Q6722" s="39" t="str">
        <f>VLOOKUP(D6722,GL_Master!$A$1:$D$80,2,FALSE)</f>
        <v>BS</v>
      </c>
      <c r="R6722" s="39" t="str">
        <f>VLOOKUP(D6722,GL_Master!$A$1:$D$80,3,FALSE)</f>
        <v>Provisions</v>
      </c>
      <c r="S6722" s="39" t="str">
        <f>VLOOKUP(D6722,GL_Master!$A$1:$D$80,4,FALSE)</f>
        <v>Expenses payables</v>
      </c>
    </row>
    <row r="6723" spans="1:19" x14ac:dyDescent="0.25">
      <c r="A6723" s="39" t="s">
        <v>262</v>
      </c>
      <c r="B6723" s="39" t="s">
        <v>238</v>
      </c>
      <c r="C6723" s="7">
        <v>43952</v>
      </c>
      <c r="D6723" s="39" t="s">
        <v>18</v>
      </c>
      <c r="E6723" s="39">
        <v>-2551</v>
      </c>
      <c r="F6723" s="82">
        <f t="shared" si="312"/>
        <v>-2.5510000000000002</v>
      </c>
      <c r="G6723" s="39">
        <f>VLOOKUP(N6723,Currecny_M!$A$1:$P$10,2,FALSE)</f>
        <v>21</v>
      </c>
      <c r="H6723" s="39">
        <f>MATCH(C6723,Currecny_M!$A$1:$P$1,0)</f>
        <v>3</v>
      </c>
      <c r="I6723" s="39">
        <f>VLOOKUP(N6723,Currecny_M!$A$1:$P$10,MATCH(Database!C6723,Currecny_M!$A$1:$P$1,0),FALSE)</f>
        <v>21.21</v>
      </c>
      <c r="J6723" s="82">
        <f t="shared" si="313"/>
        <v>-54.106710000000007</v>
      </c>
      <c r="K6723" s="39">
        <f>VLOOKUP('Cover page'!$B$6,Currecny_M!$A$1:$P$10,MATCH(Database!C6723,Currecny_M!$A$1:$P$1,0),FALSE)</f>
        <v>1</v>
      </c>
      <c r="L6723" s="82">
        <f t="shared" si="314"/>
        <v>-54.106710000000007</v>
      </c>
      <c r="M6723" s="82">
        <f>((E6723/$F$1)*VLOOKUP(N6723,Currecny_M!$A$1:$P$10,MATCH(Database!C6723,Currecny_M!$A$1:$P$1,0),FALSE))/VLOOKUP('Cover page'!$B$6,Currecny_M!$A$1:$P$10,MATCH(Database!C6723,Currecny_M!$A$1:$P$1,0),FALSE)</f>
        <v>-54.106710000000007</v>
      </c>
      <c r="N6723" s="6" t="str">
        <f>VLOOKUP(B6723,Master!$A$2:$C$11,3,FALSE)</f>
        <v>Dirham</v>
      </c>
      <c r="O6723" s="6" t="str">
        <f>VLOOKUP(B6723,Master!$A$2:$C$11,2,FALSE)</f>
        <v>Asia</v>
      </c>
      <c r="Q6723" s="39" t="str">
        <f>VLOOKUP(D6723,GL_Master!$A$1:$D$80,2,FALSE)</f>
        <v>BS</v>
      </c>
      <c r="R6723" s="39" t="str">
        <f>VLOOKUP(D6723,GL_Master!$A$1:$D$80,3,FALSE)</f>
        <v>Other current liabilities</v>
      </c>
      <c r="S6723" s="39" t="str">
        <f>VLOOKUP(D6723,GL_Master!$A$1:$D$80,4,FALSE)</f>
        <v>Employee related liabilities</v>
      </c>
    </row>
    <row r="6724" spans="1:19" x14ac:dyDescent="0.25">
      <c r="A6724" s="39" t="s">
        <v>262</v>
      </c>
      <c r="B6724" s="39" t="s">
        <v>238</v>
      </c>
      <c r="C6724" s="7">
        <v>43952</v>
      </c>
      <c r="D6724" s="39" t="s">
        <v>55</v>
      </c>
      <c r="E6724" s="39">
        <v>-326</v>
      </c>
      <c r="F6724" s="82">
        <f t="shared" ref="F6724:F6787" si="315">E6724/$F$1</f>
        <v>-0.32600000000000001</v>
      </c>
      <c r="G6724" s="39">
        <f>VLOOKUP(N6724,Currecny_M!$A$1:$P$10,2,FALSE)</f>
        <v>21</v>
      </c>
      <c r="H6724" s="39">
        <f>MATCH(C6724,Currecny_M!$A$1:$P$1,0)</f>
        <v>3</v>
      </c>
      <c r="I6724" s="39">
        <f>VLOOKUP(N6724,Currecny_M!$A$1:$P$10,MATCH(Database!C6724,Currecny_M!$A$1:$P$1,0),FALSE)</f>
        <v>21.21</v>
      </c>
      <c r="J6724" s="82">
        <f t="shared" ref="J6724:J6787" si="316">F6724*I6724</f>
        <v>-6.9144600000000009</v>
      </c>
      <c r="K6724" s="39">
        <f>VLOOKUP('Cover page'!$B$6,Currecny_M!$A$1:$P$10,MATCH(Database!C6724,Currecny_M!$A$1:$P$1,0),FALSE)</f>
        <v>1</v>
      </c>
      <c r="L6724" s="82">
        <f t="shared" ref="L6724:L6787" si="317">J6724/K6724</f>
        <v>-6.9144600000000009</v>
      </c>
      <c r="M6724" s="82">
        <f>((E6724/$F$1)*VLOOKUP(N6724,Currecny_M!$A$1:$P$10,MATCH(Database!C6724,Currecny_M!$A$1:$P$1,0),FALSE))/VLOOKUP('Cover page'!$B$6,Currecny_M!$A$1:$P$10,MATCH(Database!C6724,Currecny_M!$A$1:$P$1,0),FALSE)</f>
        <v>-6.9144600000000009</v>
      </c>
      <c r="N6724" s="6" t="str">
        <f>VLOOKUP(B6724,Master!$A$2:$C$11,3,FALSE)</f>
        <v>Dirham</v>
      </c>
      <c r="O6724" s="6" t="str">
        <f>VLOOKUP(B6724,Master!$A$2:$C$11,2,FALSE)</f>
        <v>Asia</v>
      </c>
      <c r="Q6724" s="39" t="str">
        <f>VLOOKUP(D6724,GL_Master!$A$1:$D$80,2,FALSE)</f>
        <v>BS</v>
      </c>
      <c r="R6724" s="39" t="str">
        <f>VLOOKUP(D6724,GL_Master!$A$1:$D$80,3,FALSE)</f>
        <v>Other current liabilities</v>
      </c>
      <c r="S6724" s="39" t="str">
        <f>VLOOKUP(D6724,GL_Master!$A$1:$D$80,4,FALSE)</f>
        <v>Security deposit received</v>
      </c>
    </row>
    <row r="6725" spans="1:19" x14ac:dyDescent="0.25">
      <c r="A6725" s="39" t="s">
        <v>262</v>
      </c>
      <c r="B6725" s="39" t="s">
        <v>238</v>
      </c>
      <c r="C6725" s="7">
        <v>43952</v>
      </c>
      <c r="D6725" s="39" t="s">
        <v>56</v>
      </c>
      <c r="E6725" s="39">
        <v>-78</v>
      </c>
      <c r="F6725" s="82">
        <f t="shared" si="315"/>
        <v>-7.8E-2</v>
      </c>
      <c r="G6725" s="39">
        <f>VLOOKUP(N6725,Currecny_M!$A$1:$P$10,2,FALSE)</f>
        <v>21</v>
      </c>
      <c r="H6725" s="39">
        <f>MATCH(C6725,Currecny_M!$A$1:$P$1,0)</f>
        <v>3</v>
      </c>
      <c r="I6725" s="39">
        <f>VLOOKUP(N6725,Currecny_M!$A$1:$P$10,MATCH(Database!C6725,Currecny_M!$A$1:$P$1,0),FALSE)</f>
        <v>21.21</v>
      </c>
      <c r="J6725" s="82">
        <f t="shared" si="316"/>
        <v>-1.65438</v>
      </c>
      <c r="K6725" s="39">
        <f>VLOOKUP('Cover page'!$B$6,Currecny_M!$A$1:$P$10,MATCH(Database!C6725,Currecny_M!$A$1:$P$1,0),FALSE)</f>
        <v>1</v>
      </c>
      <c r="L6725" s="82">
        <f t="shared" si="317"/>
        <v>-1.65438</v>
      </c>
      <c r="M6725" s="82">
        <f>((E6725/$F$1)*VLOOKUP(N6725,Currecny_M!$A$1:$P$10,MATCH(Database!C6725,Currecny_M!$A$1:$P$1,0),FALSE))/VLOOKUP('Cover page'!$B$6,Currecny_M!$A$1:$P$10,MATCH(Database!C6725,Currecny_M!$A$1:$P$1,0),FALSE)</f>
        <v>-1.65438</v>
      </c>
      <c r="N6725" s="6" t="str">
        <f>VLOOKUP(B6725,Master!$A$2:$C$11,3,FALSE)</f>
        <v>Dirham</v>
      </c>
      <c r="O6725" s="6" t="str">
        <f>VLOOKUP(B6725,Master!$A$2:$C$11,2,FALSE)</f>
        <v>Asia</v>
      </c>
      <c r="Q6725" s="39" t="str">
        <f>VLOOKUP(D6725,GL_Master!$A$1:$D$80,2,FALSE)</f>
        <v>BS</v>
      </c>
      <c r="R6725" s="39" t="str">
        <f>VLOOKUP(D6725,GL_Master!$A$1:$D$80,3,FALSE)</f>
        <v>Other Tax Payables</v>
      </c>
      <c r="S6725" s="39" t="str">
        <f>VLOOKUP(D6725,GL_Master!$A$1:$D$80,4,FALSE)</f>
        <v>Tax deducted at source payable</v>
      </c>
    </row>
    <row r="6726" spans="1:19" x14ac:dyDescent="0.25">
      <c r="A6726" s="39" t="s">
        <v>262</v>
      </c>
      <c r="B6726" s="39" t="s">
        <v>238</v>
      </c>
      <c r="C6726" s="7">
        <v>43952</v>
      </c>
      <c r="D6726" s="39" t="s">
        <v>57</v>
      </c>
      <c r="E6726" s="39">
        <v>-747</v>
      </c>
      <c r="F6726" s="82">
        <f t="shared" si="315"/>
        <v>-0.747</v>
      </c>
      <c r="G6726" s="39">
        <f>VLOOKUP(N6726,Currecny_M!$A$1:$P$10,2,FALSE)</f>
        <v>21</v>
      </c>
      <c r="H6726" s="39">
        <f>MATCH(C6726,Currecny_M!$A$1:$P$1,0)</f>
        <v>3</v>
      </c>
      <c r="I6726" s="39">
        <f>VLOOKUP(N6726,Currecny_M!$A$1:$P$10,MATCH(Database!C6726,Currecny_M!$A$1:$P$1,0),FALSE)</f>
        <v>21.21</v>
      </c>
      <c r="J6726" s="82">
        <f t="shared" si="316"/>
        <v>-15.843870000000001</v>
      </c>
      <c r="K6726" s="39">
        <f>VLOOKUP('Cover page'!$B$6,Currecny_M!$A$1:$P$10,MATCH(Database!C6726,Currecny_M!$A$1:$P$1,0),FALSE)</f>
        <v>1</v>
      </c>
      <c r="L6726" s="82">
        <f t="shared" si="317"/>
        <v>-15.843870000000001</v>
      </c>
      <c r="M6726" s="82">
        <f>((E6726/$F$1)*VLOOKUP(N6726,Currecny_M!$A$1:$P$10,MATCH(Database!C6726,Currecny_M!$A$1:$P$1,0),FALSE))/VLOOKUP('Cover page'!$B$6,Currecny_M!$A$1:$P$10,MATCH(Database!C6726,Currecny_M!$A$1:$P$1,0),FALSE)</f>
        <v>-15.843870000000001</v>
      </c>
      <c r="N6726" s="6" t="str">
        <f>VLOOKUP(B6726,Master!$A$2:$C$11,3,FALSE)</f>
        <v>Dirham</v>
      </c>
      <c r="O6726" s="6" t="str">
        <f>VLOOKUP(B6726,Master!$A$2:$C$11,2,FALSE)</f>
        <v>Asia</v>
      </c>
      <c r="Q6726" s="39" t="str">
        <f>VLOOKUP(D6726,GL_Master!$A$1:$D$80,2,FALSE)</f>
        <v>BS</v>
      </c>
      <c r="R6726" s="39" t="str">
        <f>VLOOKUP(D6726,GL_Master!$A$1:$D$80,3,FALSE)</f>
        <v>Other Tax Payables</v>
      </c>
      <c r="S6726" s="39" t="str">
        <f>VLOOKUP(D6726,GL_Master!$A$1:$D$80,4,FALSE)</f>
        <v>Tax deducted at source payable</v>
      </c>
    </row>
    <row r="6727" spans="1:19" x14ac:dyDescent="0.25">
      <c r="A6727" s="39" t="s">
        <v>262</v>
      </c>
      <c r="B6727" s="39" t="s">
        <v>238</v>
      </c>
      <c r="C6727" s="7">
        <v>43952</v>
      </c>
      <c r="D6727" s="39" t="s">
        <v>58</v>
      </c>
      <c r="E6727" s="39">
        <v>-5492</v>
      </c>
      <c r="F6727" s="82">
        <f t="shared" si="315"/>
        <v>-5.492</v>
      </c>
      <c r="G6727" s="39">
        <f>VLOOKUP(N6727,Currecny_M!$A$1:$P$10,2,FALSE)</f>
        <v>21</v>
      </c>
      <c r="H6727" s="39">
        <f>MATCH(C6727,Currecny_M!$A$1:$P$1,0)</f>
        <v>3</v>
      </c>
      <c r="I6727" s="39">
        <f>VLOOKUP(N6727,Currecny_M!$A$1:$P$10,MATCH(Database!C6727,Currecny_M!$A$1:$P$1,0),FALSE)</f>
        <v>21.21</v>
      </c>
      <c r="J6727" s="82">
        <f t="shared" si="316"/>
        <v>-116.48532</v>
      </c>
      <c r="K6727" s="39">
        <f>VLOOKUP('Cover page'!$B$6,Currecny_M!$A$1:$P$10,MATCH(Database!C6727,Currecny_M!$A$1:$P$1,0),FALSE)</f>
        <v>1</v>
      </c>
      <c r="L6727" s="82">
        <f t="shared" si="317"/>
        <v>-116.48532</v>
      </c>
      <c r="M6727" s="82">
        <f>((E6727/$F$1)*VLOOKUP(N6727,Currecny_M!$A$1:$P$10,MATCH(Database!C6727,Currecny_M!$A$1:$P$1,0),FALSE))/VLOOKUP('Cover page'!$B$6,Currecny_M!$A$1:$P$10,MATCH(Database!C6727,Currecny_M!$A$1:$P$1,0),FALSE)</f>
        <v>-116.48532</v>
      </c>
      <c r="N6727" s="6" t="str">
        <f>VLOOKUP(B6727,Master!$A$2:$C$11,3,FALSE)</f>
        <v>Dirham</v>
      </c>
      <c r="O6727" s="6" t="str">
        <f>VLOOKUP(B6727,Master!$A$2:$C$11,2,FALSE)</f>
        <v>Asia</v>
      </c>
      <c r="Q6727" s="39" t="str">
        <f>VLOOKUP(D6727,GL_Master!$A$1:$D$80,2,FALSE)</f>
        <v>BS</v>
      </c>
      <c r="R6727" s="39" t="str">
        <f>VLOOKUP(D6727,GL_Master!$A$1:$D$80,3,FALSE)</f>
        <v>Long-term provisions</v>
      </c>
      <c r="S6727" s="39" t="str">
        <f>VLOOKUP(D6727,GL_Master!$A$1:$D$80,4,FALSE)</f>
        <v>Provision for gratuity</v>
      </c>
    </row>
    <row r="6728" spans="1:19" x14ac:dyDescent="0.25">
      <c r="A6728" s="39" t="s">
        <v>262</v>
      </c>
      <c r="B6728" s="39" t="s">
        <v>238</v>
      </c>
      <c r="C6728" s="7">
        <v>43952</v>
      </c>
      <c r="D6728" s="39" t="s">
        <v>59</v>
      </c>
      <c r="E6728" s="39">
        <v>-2408</v>
      </c>
      <c r="F6728" s="82">
        <f t="shared" si="315"/>
        <v>-2.4079999999999999</v>
      </c>
      <c r="G6728" s="39">
        <f>VLOOKUP(N6728,Currecny_M!$A$1:$P$10,2,FALSE)</f>
        <v>21</v>
      </c>
      <c r="H6728" s="39">
        <f>MATCH(C6728,Currecny_M!$A$1:$P$1,0)</f>
        <v>3</v>
      </c>
      <c r="I6728" s="39">
        <f>VLOOKUP(N6728,Currecny_M!$A$1:$P$10,MATCH(Database!C6728,Currecny_M!$A$1:$P$1,0),FALSE)</f>
        <v>21.21</v>
      </c>
      <c r="J6728" s="82">
        <f t="shared" si="316"/>
        <v>-51.073680000000003</v>
      </c>
      <c r="K6728" s="39">
        <f>VLOOKUP('Cover page'!$B$6,Currecny_M!$A$1:$P$10,MATCH(Database!C6728,Currecny_M!$A$1:$P$1,0),FALSE)</f>
        <v>1</v>
      </c>
      <c r="L6728" s="82">
        <f t="shared" si="317"/>
        <v>-51.073680000000003</v>
      </c>
      <c r="M6728" s="82">
        <f>((E6728/$F$1)*VLOOKUP(N6728,Currecny_M!$A$1:$P$10,MATCH(Database!C6728,Currecny_M!$A$1:$P$1,0),FALSE))/VLOOKUP('Cover page'!$B$6,Currecny_M!$A$1:$P$10,MATCH(Database!C6728,Currecny_M!$A$1:$P$1,0),FALSE)</f>
        <v>-51.073680000000003</v>
      </c>
      <c r="N6728" s="6" t="str">
        <f>VLOOKUP(B6728,Master!$A$2:$C$11,3,FALSE)</f>
        <v>Dirham</v>
      </c>
      <c r="O6728" s="6" t="str">
        <f>VLOOKUP(B6728,Master!$A$2:$C$11,2,FALSE)</f>
        <v>Asia</v>
      </c>
      <c r="Q6728" s="39" t="str">
        <f>VLOOKUP(D6728,GL_Master!$A$1:$D$80,2,FALSE)</f>
        <v>BS</v>
      </c>
      <c r="R6728" s="39" t="str">
        <f>VLOOKUP(D6728,GL_Master!$A$1:$D$80,3,FALSE)</f>
        <v>Long-term provisions</v>
      </c>
      <c r="S6728" s="39" t="str">
        <f>VLOOKUP(D6728,GL_Master!$A$1:$D$80,4,FALSE)</f>
        <v>Provision for leave encashment</v>
      </c>
    </row>
    <row r="6729" spans="1:19" x14ac:dyDescent="0.25">
      <c r="A6729" s="39" t="s">
        <v>262</v>
      </c>
      <c r="B6729" s="39" t="s">
        <v>238</v>
      </c>
      <c r="C6729" s="7">
        <v>43952</v>
      </c>
      <c r="D6729" s="39" t="s">
        <v>60</v>
      </c>
      <c r="E6729" s="39">
        <v>-664</v>
      </c>
      <c r="F6729" s="82">
        <f t="shared" si="315"/>
        <v>-0.66400000000000003</v>
      </c>
      <c r="G6729" s="39">
        <f>VLOOKUP(N6729,Currecny_M!$A$1:$P$10,2,FALSE)</f>
        <v>21</v>
      </c>
      <c r="H6729" s="39">
        <f>MATCH(C6729,Currecny_M!$A$1:$P$1,0)</f>
        <v>3</v>
      </c>
      <c r="I6729" s="39">
        <f>VLOOKUP(N6729,Currecny_M!$A$1:$P$10,MATCH(Database!C6729,Currecny_M!$A$1:$P$1,0),FALSE)</f>
        <v>21.21</v>
      </c>
      <c r="J6729" s="82">
        <f t="shared" si="316"/>
        <v>-14.083440000000001</v>
      </c>
      <c r="K6729" s="39">
        <f>VLOOKUP('Cover page'!$B$6,Currecny_M!$A$1:$P$10,MATCH(Database!C6729,Currecny_M!$A$1:$P$1,0),FALSE)</f>
        <v>1</v>
      </c>
      <c r="L6729" s="82">
        <f t="shared" si="317"/>
        <v>-14.083440000000001</v>
      </c>
      <c r="M6729" s="82">
        <f>((E6729/$F$1)*VLOOKUP(N6729,Currecny_M!$A$1:$P$10,MATCH(Database!C6729,Currecny_M!$A$1:$P$1,0),FALSE))/VLOOKUP('Cover page'!$B$6,Currecny_M!$A$1:$P$10,MATCH(Database!C6729,Currecny_M!$A$1:$P$1,0),FALSE)</f>
        <v>-14.083440000000001</v>
      </c>
      <c r="N6729" s="6" t="str">
        <f>VLOOKUP(B6729,Master!$A$2:$C$11,3,FALSE)</f>
        <v>Dirham</v>
      </c>
      <c r="O6729" s="6" t="str">
        <f>VLOOKUP(B6729,Master!$A$2:$C$11,2,FALSE)</f>
        <v>Asia</v>
      </c>
      <c r="Q6729" s="39" t="str">
        <f>VLOOKUP(D6729,GL_Master!$A$1:$D$80,2,FALSE)</f>
        <v>BS</v>
      </c>
      <c r="R6729" s="39" t="str">
        <f>VLOOKUP(D6729,GL_Master!$A$1:$D$80,3,FALSE)</f>
        <v>Trade Payables</v>
      </c>
      <c r="S6729" s="39" t="str">
        <f>VLOOKUP(D6729,GL_Master!$A$1:$D$80,4,FALSE)</f>
        <v>Trade payable</v>
      </c>
    </row>
    <row r="6730" spans="1:19" x14ac:dyDescent="0.25">
      <c r="A6730" s="39" t="s">
        <v>262</v>
      </c>
      <c r="B6730" s="39" t="s">
        <v>238</v>
      </c>
      <c r="C6730" s="7">
        <v>43952</v>
      </c>
      <c r="D6730" s="39" t="s">
        <v>61</v>
      </c>
      <c r="E6730" s="39">
        <v>-6464</v>
      </c>
      <c r="F6730" s="82">
        <f t="shared" si="315"/>
        <v>-6.4640000000000004</v>
      </c>
      <c r="G6730" s="39">
        <f>VLOOKUP(N6730,Currecny_M!$A$1:$P$10,2,FALSE)</f>
        <v>21</v>
      </c>
      <c r="H6730" s="39">
        <f>MATCH(C6730,Currecny_M!$A$1:$P$1,0)</f>
        <v>3</v>
      </c>
      <c r="I6730" s="39">
        <f>VLOOKUP(N6730,Currecny_M!$A$1:$P$10,MATCH(Database!C6730,Currecny_M!$A$1:$P$1,0),FALSE)</f>
        <v>21.21</v>
      </c>
      <c r="J6730" s="82">
        <f t="shared" si="316"/>
        <v>-137.10144000000003</v>
      </c>
      <c r="K6730" s="39">
        <f>VLOOKUP('Cover page'!$B$6,Currecny_M!$A$1:$P$10,MATCH(Database!C6730,Currecny_M!$A$1:$P$1,0),FALSE)</f>
        <v>1</v>
      </c>
      <c r="L6730" s="82">
        <f t="shared" si="317"/>
        <v>-137.10144000000003</v>
      </c>
      <c r="M6730" s="82">
        <f>((E6730/$F$1)*VLOOKUP(N6730,Currecny_M!$A$1:$P$10,MATCH(Database!C6730,Currecny_M!$A$1:$P$1,0),FALSE))/VLOOKUP('Cover page'!$B$6,Currecny_M!$A$1:$P$10,MATCH(Database!C6730,Currecny_M!$A$1:$P$1,0),FALSE)</f>
        <v>-137.10144000000003</v>
      </c>
      <c r="N6730" s="6" t="str">
        <f>VLOOKUP(B6730,Master!$A$2:$C$11,3,FALSE)</f>
        <v>Dirham</v>
      </c>
      <c r="O6730" s="6" t="str">
        <f>VLOOKUP(B6730,Master!$A$2:$C$11,2,FALSE)</f>
        <v>Asia</v>
      </c>
      <c r="Q6730" s="39" t="str">
        <f>VLOOKUP(D6730,GL_Master!$A$1:$D$80,2,FALSE)</f>
        <v>BS</v>
      </c>
      <c r="R6730" s="39" t="str">
        <f>VLOOKUP(D6730,GL_Master!$A$1:$D$80,3,FALSE)</f>
        <v>Provisions</v>
      </c>
      <c r="S6730" s="39" t="str">
        <f>VLOOKUP(D6730,GL_Master!$A$1:$D$80,4,FALSE)</f>
        <v>Provision for doubtful assets</v>
      </c>
    </row>
    <row r="6731" spans="1:19" x14ac:dyDescent="0.25">
      <c r="A6731" s="39" t="s">
        <v>262</v>
      </c>
      <c r="B6731" s="39" t="s">
        <v>238</v>
      </c>
      <c r="C6731" s="7">
        <v>43952</v>
      </c>
      <c r="D6731" s="39" t="s">
        <v>62</v>
      </c>
      <c r="E6731" s="39">
        <v>-233</v>
      </c>
      <c r="F6731" s="82">
        <f t="shared" si="315"/>
        <v>-0.23300000000000001</v>
      </c>
      <c r="G6731" s="39">
        <f>VLOOKUP(N6731,Currecny_M!$A$1:$P$10,2,FALSE)</f>
        <v>21</v>
      </c>
      <c r="H6731" s="39">
        <f>MATCH(C6731,Currecny_M!$A$1:$P$1,0)</f>
        <v>3</v>
      </c>
      <c r="I6731" s="39">
        <f>VLOOKUP(N6731,Currecny_M!$A$1:$P$10,MATCH(Database!C6731,Currecny_M!$A$1:$P$1,0),FALSE)</f>
        <v>21.21</v>
      </c>
      <c r="J6731" s="82">
        <f t="shared" si="316"/>
        <v>-4.9419300000000002</v>
      </c>
      <c r="K6731" s="39">
        <f>VLOOKUP('Cover page'!$B$6,Currecny_M!$A$1:$P$10,MATCH(Database!C6731,Currecny_M!$A$1:$P$1,0),FALSE)</f>
        <v>1</v>
      </c>
      <c r="L6731" s="82">
        <f t="shared" si="317"/>
        <v>-4.9419300000000002</v>
      </c>
      <c r="M6731" s="82">
        <f>((E6731/$F$1)*VLOOKUP(N6731,Currecny_M!$A$1:$P$10,MATCH(Database!C6731,Currecny_M!$A$1:$P$1,0),FALSE))/VLOOKUP('Cover page'!$B$6,Currecny_M!$A$1:$P$10,MATCH(Database!C6731,Currecny_M!$A$1:$P$1,0),FALSE)</f>
        <v>-4.9419300000000002</v>
      </c>
      <c r="N6731" s="6" t="str">
        <f>VLOOKUP(B6731,Master!$A$2:$C$11,3,FALSE)</f>
        <v>Dirham</v>
      </c>
      <c r="O6731" s="6" t="str">
        <f>VLOOKUP(B6731,Master!$A$2:$C$11,2,FALSE)</f>
        <v>Asia</v>
      </c>
      <c r="Q6731" s="39" t="str">
        <f>VLOOKUP(D6731,GL_Master!$A$1:$D$80,2,FALSE)</f>
        <v>BS</v>
      </c>
      <c r="R6731" s="39" t="str">
        <f>VLOOKUP(D6731,GL_Master!$A$1:$D$80,3,FALSE)</f>
        <v>Provisions</v>
      </c>
      <c r="S6731" s="39" t="str">
        <f>VLOOKUP(D6731,GL_Master!$A$1:$D$80,4,FALSE)</f>
        <v>Provision for Insurance</v>
      </c>
    </row>
    <row r="6732" spans="1:19" x14ac:dyDescent="0.25">
      <c r="A6732" s="39" t="s">
        <v>262</v>
      </c>
      <c r="B6732" s="39" t="s">
        <v>238</v>
      </c>
      <c r="C6732" s="7">
        <v>43952</v>
      </c>
      <c r="D6732" s="39" t="s">
        <v>63</v>
      </c>
      <c r="E6732" s="39">
        <v>539</v>
      </c>
      <c r="F6732" s="82">
        <f t="shared" si="315"/>
        <v>0.53900000000000003</v>
      </c>
      <c r="G6732" s="39">
        <f>VLOOKUP(N6732,Currecny_M!$A$1:$P$10,2,FALSE)</f>
        <v>21</v>
      </c>
      <c r="H6732" s="39">
        <f>MATCH(C6732,Currecny_M!$A$1:$P$1,0)</f>
        <v>3</v>
      </c>
      <c r="I6732" s="39">
        <f>VLOOKUP(N6732,Currecny_M!$A$1:$P$10,MATCH(Database!C6732,Currecny_M!$A$1:$P$1,0),FALSE)</f>
        <v>21.21</v>
      </c>
      <c r="J6732" s="82">
        <f t="shared" si="316"/>
        <v>11.432190000000002</v>
      </c>
      <c r="K6732" s="39">
        <f>VLOOKUP('Cover page'!$B$6,Currecny_M!$A$1:$P$10,MATCH(Database!C6732,Currecny_M!$A$1:$P$1,0),FALSE)</f>
        <v>1</v>
      </c>
      <c r="L6732" s="82">
        <f t="shared" si="317"/>
        <v>11.432190000000002</v>
      </c>
      <c r="M6732" s="82">
        <f>((E6732/$F$1)*VLOOKUP(N6732,Currecny_M!$A$1:$P$10,MATCH(Database!C6732,Currecny_M!$A$1:$P$1,0),FALSE))/VLOOKUP('Cover page'!$B$6,Currecny_M!$A$1:$P$10,MATCH(Database!C6732,Currecny_M!$A$1:$P$1,0),FALSE)</f>
        <v>11.432190000000002</v>
      </c>
      <c r="N6732" s="6" t="str">
        <f>VLOOKUP(B6732,Master!$A$2:$C$11,3,FALSE)</f>
        <v>Dirham</v>
      </c>
      <c r="O6732" s="6" t="str">
        <f>VLOOKUP(B6732,Master!$A$2:$C$11,2,FALSE)</f>
        <v>Asia</v>
      </c>
      <c r="Q6732" s="39" t="str">
        <f>VLOOKUP(D6732,GL_Master!$A$1:$D$80,2,FALSE)</f>
        <v>BS</v>
      </c>
      <c r="R6732" s="39" t="str">
        <f>VLOOKUP(D6732,GL_Master!$A$1:$D$80,3,FALSE)</f>
        <v>Gross Block</v>
      </c>
      <c r="S6732" s="39" t="str">
        <f>VLOOKUP(D6732,GL_Master!$A$1:$D$80,4,FALSE)</f>
        <v>Tangible Fixed assets</v>
      </c>
    </row>
    <row r="6733" spans="1:19" x14ac:dyDescent="0.25">
      <c r="A6733" s="39" t="s">
        <v>262</v>
      </c>
      <c r="B6733" s="39" t="s">
        <v>238</v>
      </c>
      <c r="C6733" s="7">
        <v>43952</v>
      </c>
      <c r="D6733" s="39" t="s">
        <v>64</v>
      </c>
      <c r="E6733" s="39">
        <v>33302</v>
      </c>
      <c r="F6733" s="82">
        <f t="shared" si="315"/>
        <v>33.302</v>
      </c>
      <c r="G6733" s="39">
        <f>VLOOKUP(N6733,Currecny_M!$A$1:$P$10,2,FALSE)</f>
        <v>21</v>
      </c>
      <c r="H6733" s="39">
        <f>MATCH(C6733,Currecny_M!$A$1:$P$1,0)</f>
        <v>3</v>
      </c>
      <c r="I6733" s="39">
        <f>VLOOKUP(N6733,Currecny_M!$A$1:$P$10,MATCH(Database!C6733,Currecny_M!$A$1:$P$1,0),FALSE)</f>
        <v>21.21</v>
      </c>
      <c r="J6733" s="82">
        <f t="shared" si="316"/>
        <v>706.33542</v>
      </c>
      <c r="K6733" s="39">
        <f>VLOOKUP('Cover page'!$B$6,Currecny_M!$A$1:$P$10,MATCH(Database!C6733,Currecny_M!$A$1:$P$1,0),FALSE)</f>
        <v>1</v>
      </c>
      <c r="L6733" s="82">
        <f t="shared" si="317"/>
        <v>706.33542</v>
      </c>
      <c r="M6733" s="82">
        <f>((E6733/$F$1)*VLOOKUP(N6733,Currecny_M!$A$1:$P$10,MATCH(Database!C6733,Currecny_M!$A$1:$P$1,0),FALSE))/VLOOKUP('Cover page'!$B$6,Currecny_M!$A$1:$P$10,MATCH(Database!C6733,Currecny_M!$A$1:$P$1,0),FALSE)</f>
        <v>706.33542</v>
      </c>
      <c r="N6733" s="6" t="str">
        <f>VLOOKUP(B6733,Master!$A$2:$C$11,3,FALSE)</f>
        <v>Dirham</v>
      </c>
      <c r="O6733" s="6" t="str">
        <f>VLOOKUP(B6733,Master!$A$2:$C$11,2,FALSE)</f>
        <v>Asia</v>
      </c>
      <c r="Q6733" s="39" t="str">
        <f>VLOOKUP(D6733,GL_Master!$A$1:$D$80,2,FALSE)</f>
        <v>BS</v>
      </c>
      <c r="R6733" s="39" t="str">
        <f>VLOOKUP(D6733,GL_Master!$A$1:$D$80,3,FALSE)</f>
        <v>Gross Block</v>
      </c>
      <c r="S6733" s="39" t="str">
        <f>VLOOKUP(D6733,GL_Master!$A$1:$D$80,4,FALSE)</f>
        <v>Tangible Fixed assets</v>
      </c>
    </row>
    <row r="6734" spans="1:19" x14ac:dyDescent="0.25">
      <c r="A6734" s="39" t="s">
        <v>262</v>
      </c>
      <c r="B6734" s="39" t="s">
        <v>238</v>
      </c>
      <c r="C6734" s="7">
        <v>43952</v>
      </c>
      <c r="D6734" s="39" t="s">
        <v>65</v>
      </c>
      <c r="E6734" s="39">
        <v>-20240</v>
      </c>
      <c r="F6734" s="82">
        <f t="shared" si="315"/>
        <v>-20.239999999999998</v>
      </c>
      <c r="G6734" s="39">
        <f>VLOOKUP(N6734,Currecny_M!$A$1:$P$10,2,FALSE)</f>
        <v>21</v>
      </c>
      <c r="H6734" s="39">
        <f>MATCH(C6734,Currecny_M!$A$1:$P$1,0)</f>
        <v>3</v>
      </c>
      <c r="I6734" s="39">
        <f>VLOOKUP(N6734,Currecny_M!$A$1:$P$10,MATCH(Database!C6734,Currecny_M!$A$1:$P$1,0),FALSE)</f>
        <v>21.21</v>
      </c>
      <c r="J6734" s="82">
        <f t="shared" si="316"/>
        <v>-429.29039999999998</v>
      </c>
      <c r="K6734" s="39">
        <f>VLOOKUP('Cover page'!$B$6,Currecny_M!$A$1:$P$10,MATCH(Database!C6734,Currecny_M!$A$1:$P$1,0),FALSE)</f>
        <v>1</v>
      </c>
      <c r="L6734" s="82">
        <f t="shared" si="317"/>
        <v>-429.29039999999998</v>
      </c>
      <c r="M6734" s="82">
        <f>((E6734/$F$1)*VLOOKUP(N6734,Currecny_M!$A$1:$P$10,MATCH(Database!C6734,Currecny_M!$A$1:$P$1,0),FALSE))/VLOOKUP('Cover page'!$B$6,Currecny_M!$A$1:$P$10,MATCH(Database!C6734,Currecny_M!$A$1:$P$1,0),FALSE)</f>
        <v>-429.29039999999998</v>
      </c>
      <c r="N6734" s="6" t="str">
        <f>VLOOKUP(B6734,Master!$A$2:$C$11,3,FALSE)</f>
        <v>Dirham</v>
      </c>
      <c r="O6734" s="6" t="str">
        <f>VLOOKUP(B6734,Master!$A$2:$C$11,2,FALSE)</f>
        <v>Asia</v>
      </c>
      <c r="Q6734" s="39" t="str">
        <f>VLOOKUP(D6734,GL_Master!$A$1:$D$80,2,FALSE)</f>
        <v>BS</v>
      </c>
      <c r="R6734" s="39" t="str">
        <f>VLOOKUP(D6734,GL_Master!$A$1:$D$80,3,FALSE)</f>
        <v>Accumulated Depreciation</v>
      </c>
      <c r="S6734" s="39" t="str">
        <f>VLOOKUP(D6734,GL_Master!$A$1:$D$80,4,FALSE)</f>
        <v>Accumulated Depreciation</v>
      </c>
    </row>
    <row r="6735" spans="1:19" x14ac:dyDescent="0.25">
      <c r="A6735" s="39" t="s">
        <v>262</v>
      </c>
      <c r="B6735" s="39" t="s">
        <v>238</v>
      </c>
      <c r="C6735" s="7">
        <v>43952</v>
      </c>
      <c r="D6735" s="39" t="s">
        <v>66</v>
      </c>
      <c r="E6735" s="39">
        <v>16622</v>
      </c>
      <c r="F6735" s="82">
        <f t="shared" si="315"/>
        <v>16.622</v>
      </c>
      <c r="G6735" s="39">
        <f>VLOOKUP(N6735,Currecny_M!$A$1:$P$10,2,FALSE)</f>
        <v>21</v>
      </c>
      <c r="H6735" s="39">
        <f>MATCH(C6735,Currecny_M!$A$1:$P$1,0)</f>
        <v>3</v>
      </c>
      <c r="I6735" s="39">
        <f>VLOOKUP(N6735,Currecny_M!$A$1:$P$10,MATCH(Database!C6735,Currecny_M!$A$1:$P$1,0),FALSE)</f>
        <v>21.21</v>
      </c>
      <c r="J6735" s="82">
        <f t="shared" si="316"/>
        <v>352.55261999999999</v>
      </c>
      <c r="K6735" s="39">
        <f>VLOOKUP('Cover page'!$B$6,Currecny_M!$A$1:$P$10,MATCH(Database!C6735,Currecny_M!$A$1:$P$1,0),FALSE)</f>
        <v>1</v>
      </c>
      <c r="L6735" s="82">
        <f t="shared" si="317"/>
        <v>352.55261999999999</v>
      </c>
      <c r="M6735" s="82">
        <f>((E6735/$F$1)*VLOOKUP(N6735,Currecny_M!$A$1:$P$10,MATCH(Database!C6735,Currecny_M!$A$1:$P$1,0),FALSE))/VLOOKUP('Cover page'!$B$6,Currecny_M!$A$1:$P$10,MATCH(Database!C6735,Currecny_M!$A$1:$P$1,0),FALSE)</f>
        <v>352.55261999999999</v>
      </c>
      <c r="N6735" s="6" t="str">
        <f>VLOOKUP(B6735,Master!$A$2:$C$11,3,FALSE)</f>
        <v>Dirham</v>
      </c>
      <c r="O6735" s="6" t="str">
        <f>VLOOKUP(B6735,Master!$A$2:$C$11,2,FALSE)</f>
        <v>Asia</v>
      </c>
      <c r="Q6735" s="39" t="str">
        <f>VLOOKUP(D6735,GL_Master!$A$1:$D$80,2,FALSE)</f>
        <v>BS</v>
      </c>
      <c r="R6735" s="39" t="str">
        <f>VLOOKUP(D6735,GL_Master!$A$1:$D$80,3,FALSE)</f>
        <v>Gross Block</v>
      </c>
      <c r="S6735" s="39" t="str">
        <f>VLOOKUP(D6735,GL_Master!$A$1:$D$80,4,FALSE)</f>
        <v>Tangible Fixed assets</v>
      </c>
    </row>
    <row r="6736" spans="1:19" x14ac:dyDescent="0.25">
      <c r="A6736" s="39" t="s">
        <v>262</v>
      </c>
      <c r="B6736" s="39" t="s">
        <v>238</v>
      </c>
      <c r="C6736" s="7">
        <v>43952</v>
      </c>
      <c r="D6736" s="39" t="s">
        <v>67</v>
      </c>
      <c r="E6736" s="39">
        <v>6561</v>
      </c>
      <c r="F6736" s="82">
        <f t="shared" si="315"/>
        <v>6.5609999999999999</v>
      </c>
      <c r="G6736" s="39">
        <f>VLOOKUP(N6736,Currecny_M!$A$1:$P$10,2,FALSE)</f>
        <v>21</v>
      </c>
      <c r="H6736" s="39">
        <f>MATCH(C6736,Currecny_M!$A$1:$P$1,0)</f>
        <v>3</v>
      </c>
      <c r="I6736" s="39">
        <f>VLOOKUP(N6736,Currecny_M!$A$1:$P$10,MATCH(Database!C6736,Currecny_M!$A$1:$P$1,0),FALSE)</f>
        <v>21.21</v>
      </c>
      <c r="J6736" s="82">
        <f t="shared" si="316"/>
        <v>139.15881000000002</v>
      </c>
      <c r="K6736" s="39">
        <f>VLOOKUP('Cover page'!$B$6,Currecny_M!$A$1:$P$10,MATCH(Database!C6736,Currecny_M!$A$1:$P$1,0),FALSE)</f>
        <v>1</v>
      </c>
      <c r="L6736" s="82">
        <f t="shared" si="317"/>
        <v>139.15881000000002</v>
      </c>
      <c r="M6736" s="82">
        <f>((E6736/$F$1)*VLOOKUP(N6736,Currecny_M!$A$1:$P$10,MATCH(Database!C6736,Currecny_M!$A$1:$P$1,0),FALSE))/VLOOKUP('Cover page'!$B$6,Currecny_M!$A$1:$P$10,MATCH(Database!C6736,Currecny_M!$A$1:$P$1,0),FALSE)</f>
        <v>139.15881000000002</v>
      </c>
      <c r="N6736" s="6" t="str">
        <f>VLOOKUP(B6736,Master!$A$2:$C$11,3,FALSE)</f>
        <v>Dirham</v>
      </c>
      <c r="O6736" s="6" t="str">
        <f>VLOOKUP(B6736,Master!$A$2:$C$11,2,FALSE)</f>
        <v>Asia</v>
      </c>
      <c r="Q6736" s="39" t="str">
        <f>VLOOKUP(D6736,GL_Master!$A$1:$D$80,2,FALSE)</f>
        <v>BS</v>
      </c>
      <c r="R6736" s="39" t="str">
        <f>VLOOKUP(D6736,GL_Master!$A$1:$D$80,3,FALSE)</f>
        <v>Gross Block</v>
      </c>
      <c r="S6736" s="39" t="str">
        <f>VLOOKUP(D6736,GL_Master!$A$1:$D$80,4,FALSE)</f>
        <v>Tangible Fixed assets</v>
      </c>
    </row>
    <row r="6737" spans="1:19" x14ac:dyDescent="0.25">
      <c r="A6737" s="39" t="s">
        <v>262</v>
      </c>
      <c r="B6737" s="39" t="s">
        <v>238</v>
      </c>
      <c r="C6737" s="7">
        <v>43952</v>
      </c>
      <c r="D6737" s="39" t="s">
        <v>68</v>
      </c>
      <c r="E6737" s="39">
        <v>-5467</v>
      </c>
      <c r="F6737" s="82">
        <f t="shared" si="315"/>
        <v>-5.4669999999999996</v>
      </c>
      <c r="G6737" s="39">
        <f>VLOOKUP(N6737,Currecny_M!$A$1:$P$10,2,FALSE)</f>
        <v>21</v>
      </c>
      <c r="H6737" s="39">
        <f>MATCH(C6737,Currecny_M!$A$1:$P$1,0)</f>
        <v>3</v>
      </c>
      <c r="I6737" s="39">
        <f>VLOOKUP(N6737,Currecny_M!$A$1:$P$10,MATCH(Database!C6737,Currecny_M!$A$1:$P$1,0),FALSE)</f>
        <v>21.21</v>
      </c>
      <c r="J6737" s="82">
        <f t="shared" si="316"/>
        <v>-115.95506999999999</v>
      </c>
      <c r="K6737" s="39">
        <f>VLOOKUP('Cover page'!$B$6,Currecny_M!$A$1:$P$10,MATCH(Database!C6737,Currecny_M!$A$1:$P$1,0),FALSE)</f>
        <v>1</v>
      </c>
      <c r="L6737" s="82">
        <f t="shared" si="317"/>
        <v>-115.95506999999999</v>
      </c>
      <c r="M6737" s="82">
        <f>((E6737/$F$1)*VLOOKUP(N6737,Currecny_M!$A$1:$P$10,MATCH(Database!C6737,Currecny_M!$A$1:$P$1,0),FALSE))/VLOOKUP('Cover page'!$B$6,Currecny_M!$A$1:$P$10,MATCH(Database!C6737,Currecny_M!$A$1:$P$1,0),FALSE)</f>
        <v>-115.95506999999999</v>
      </c>
      <c r="N6737" s="6" t="str">
        <f>VLOOKUP(B6737,Master!$A$2:$C$11,3,FALSE)</f>
        <v>Dirham</v>
      </c>
      <c r="O6737" s="6" t="str">
        <f>VLOOKUP(B6737,Master!$A$2:$C$11,2,FALSE)</f>
        <v>Asia</v>
      </c>
      <c r="Q6737" s="39" t="str">
        <f>VLOOKUP(D6737,GL_Master!$A$1:$D$80,2,FALSE)</f>
        <v>BS</v>
      </c>
      <c r="R6737" s="39" t="str">
        <f>VLOOKUP(D6737,GL_Master!$A$1:$D$80,3,FALSE)</f>
        <v>Accumulated Depreciation</v>
      </c>
      <c r="S6737" s="39" t="str">
        <f>VLOOKUP(D6737,GL_Master!$A$1:$D$80,4,FALSE)</f>
        <v>Accumulated Depreciation</v>
      </c>
    </row>
    <row r="6738" spans="1:19" x14ac:dyDescent="0.25">
      <c r="A6738" s="39" t="s">
        <v>262</v>
      </c>
      <c r="B6738" s="39" t="s">
        <v>238</v>
      </c>
      <c r="C6738" s="7">
        <v>43952</v>
      </c>
      <c r="D6738" s="39" t="s">
        <v>69</v>
      </c>
      <c r="E6738" s="39">
        <v>11378</v>
      </c>
      <c r="F6738" s="82">
        <f t="shared" si="315"/>
        <v>11.378</v>
      </c>
      <c r="G6738" s="39">
        <f>VLOOKUP(N6738,Currecny_M!$A$1:$P$10,2,FALSE)</f>
        <v>21</v>
      </c>
      <c r="H6738" s="39">
        <f>MATCH(C6738,Currecny_M!$A$1:$P$1,0)</f>
        <v>3</v>
      </c>
      <c r="I6738" s="39">
        <f>VLOOKUP(N6738,Currecny_M!$A$1:$P$10,MATCH(Database!C6738,Currecny_M!$A$1:$P$1,0),FALSE)</f>
        <v>21.21</v>
      </c>
      <c r="J6738" s="82">
        <f t="shared" si="316"/>
        <v>241.32738000000001</v>
      </c>
      <c r="K6738" s="39">
        <f>VLOOKUP('Cover page'!$B$6,Currecny_M!$A$1:$P$10,MATCH(Database!C6738,Currecny_M!$A$1:$P$1,0),FALSE)</f>
        <v>1</v>
      </c>
      <c r="L6738" s="82">
        <f t="shared" si="317"/>
        <v>241.32738000000001</v>
      </c>
      <c r="M6738" s="82">
        <f>((E6738/$F$1)*VLOOKUP(N6738,Currecny_M!$A$1:$P$10,MATCH(Database!C6738,Currecny_M!$A$1:$P$1,0),FALSE))/VLOOKUP('Cover page'!$B$6,Currecny_M!$A$1:$P$10,MATCH(Database!C6738,Currecny_M!$A$1:$P$1,0),FALSE)</f>
        <v>241.32738000000001</v>
      </c>
      <c r="N6738" s="6" t="str">
        <f>VLOOKUP(B6738,Master!$A$2:$C$11,3,FALSE)</f>
        <v>Dirham</v>
      </c>
      <c r="O6738" s="6" t="str">
        <f>VLOOKUP(B6738,Master!$A$2:$C$11,2,FALSE)</f>
        <v>Asia</v>
      </c>
      <c r="Q6738" s="39" t="str">
        <f>VLOOKUP(D6738,GL_Master!$A$1:$D$80,2,FALSE)</f>
        <v>BS</v>
      </c>
      <c r="R6738" s="39" t="str">
        <f>VLOOKUP(D6738,GL_Master!$A$1:$D$80,3,FALSE)</f>
        <v>Gross Block</v>
      </c>
      <c r="S6738" s="39" t="str">
        <f>VLOOKUP(D6738,GL_Master!$A$1:$D$80,4,FALSE)</f>
        <v>Tangible Fixed assets</v>
      </c>
    </row>
    <row r="6739" spans="1:19" x14ac:dyDescent="0.25">
      <c r="A6739" s="39" t="s">
        <v>262</v>
      </c>
      <c r="B6739" s="39" t="s">
        <v>238</v>
      </c>
      <c r="C6739" s="7">
        <v>43952</v>
      </c>
      <c r="D6739" s="39" t="s">
        <v>70</v>
      </c>
      <c r="E6739" s="39">
        <v>-385</v>
      </c>
      <c r="F6739" s="82">
        <f t="shared" si="315"/>
        <v>-0.38500000000000001</v>
      </c>
      <c r="G6739" s="39">
        <f>VLOOKUP(N6739,Currecny_M!$A$1:$P$10,2,FALSE)</f>
        <v>21</v>
      </c>
      <c r="H6739" s="39">
        <f>MATCH(C6739,Currecny_M!$A$1:$P$1,0)</f>
        <v>3</v>
      </c>
      <c r="I6739" s="39">
        <f>VLOOKUP(N6739,Currecny_M!$A$1:$P$10,MATCH(Database!C6739,Currecny_M!$A$1:$P$1,0),FALSE)</f>
        <v>21.21</v>
      </c>
      <c r="J6739" s="82">
        <f t="shared" si="316"/>
        <v>-8.1658500000000007</v>
      </c>
      <c r="K6739" s="39">
        <f>VLOOKUP('Cover page'!$B$6,Currecny_M!$A$1:$P$10,MATCH(Database!C6739,Currecny_M!$A$1:$P$1,0),FALSE)</f>
        <v>1</v>
      </c>
      <c r="L6739" s="82">
        <f t="shared" si="317"/>
        <v>-8.1658500000000007</v>
      </c>
      <c r="M6739" s="82">
        <f>((E6739/$F$1)*VLOOKUP(N6739,Currecny_M!$A$1:$P$10,MATCH(Database!C6739,Currecny_M!$A$1:$P$1,0),FALSE))/VLOOKUP('Cover page'!$B$6,Currecny_M!$A$1:$P$10,MATCH(Database!C6739,Currecny_M!$A$1:$P$1,0),FALSE)</f>
        <v>-8.1658500000000007</v>
      </c>
      <c r="N6739" s="6" t="str">
        <f>VLOOKUP(B6739,Master!$A$2:$C$11,3,FALSE)</f>
        <v>Dirham</v>
      </c>
      <c r="O6739" s="6" t="str">
        <f>VLOOKUP(B6739,Master!$A$2:$C$11,2,FALSE)</f>
        <v>Asia</v>
      </c>
      <c r="Q6739" s="39" t="str">
        <f>VLOOKUP(D6739,GL_Master!$A$1:$D$80,2,FALSE)</f>
        <v>BS</v>
      </c>
      <c r="R6739" s="39" t="str">
        <f>VLOOKUP(D6739,GL_Master!$A$1:$D$80,3,FALSE)</f>
        <v>Accumulated Depreciation</v>
      </c>
      <c r="S6739" s="39" t="str">
        <f>VLOOKUP(D6739,GL_Master!$A$1:$D$80,4,FALSE)</f>
        <v>Accumulated Depreciation</v>
      </c>
    </row>
    <row r="6740" spans="1:19" x14ac:dyDescent="0.25">
      <c r="A6740" s="39" t="s">
        <v>262</v>
      </c>
      <c r="B6740" s="39" t="s">
        <v>238</v>
      </c>
      <c r="C6740" s="7">
        <v>43952</v>
      </c>
      <c r="D6740" s="39" t="s">
        <v>71</v>
      </c>
      <c r="E6740" s="39">
        <v>19305</v>
      </c>
      <c r="F6740" s="82">
        <f t="shared" si="315"/>
        <v>19.305</v>
      </c>
      <c r="G6740" s="39">
        <f>VLOOKUP(N6740,Currecny_M!$A$1:$P$10,2,FALSE)</f>
        <v>21</v>
      </c>
      <c r="H6740" s="39">
        <f>MATCH(C6740,Currecny_M!$A$1:$P$1,0)</f>
        <v>3</v>
      </c>
      <c r="I6740" s="39">
        <f>VLOOKUP(N6740,Currecny_M!$A$1:$P$10,MATCH(Database!C6740,Currecny_M!$A$1:$P$1,0),FALSE)</f>
        <v>21.21</v>
      </c>
      <c r="J6740" s="82">
        <f t="shared" si="316"/>
        <v>409.45904999999999</v>
      </c>
      <c r="K6740" s="39">
        <f>VLOOKUP('Cover page'!$B$6,Currecny_M!$A$1:$P$10,MATCH(Database!C6740,Currecny_M!$A$1:$P$1,0),FALSE)</f>
        <v>1</v>
      </c>
      <c r="L6740" s="82">
        <f t="shared" si="317"/>
        <v>409.45904999999999</v>
      </c>
      <c r="M6740" s="82">
        <f>((E6740/$F$1)*VLOOKUP(N6740,Currecny_M!$A$1:$P$10,MATCH(Database!C6740,Currecny_M!$A$1:$P$1,0),FALSE))/VLOOKUP('Cover page'!$B$6,Currecny_M!$A$1:$P$10,MATCH(Database!C6740,Currecny_M!$A$1:$P$1,0),FALSE)</f>
        <v>409.45904999999999</v>
      </c>
      <c r="N6740" s="6" t="str">
        <f>VLOOKUP(B6740,Master!$A$2:$C$11,3,FALSE)</f>
        <v>Dirham</v>
      </c>
      <c r="O6740" s="6" t="str">
        <f>VLOOKUP(B6740,Master!$A$2:$C$11,2,FALSE)</f>
        <v>Asia</v>
      </c>
      <c r="Q6740" s="39" t="str">
        <f>VLOOKUP(D6740,GL_Master!$A$1:$D$80,2,FALSE)</f>
        <v>BS</v>
      </c>
      <c r="R6740" s="39" t="str">
        <f>VLOOKUP(D6740,GL_Master!$A$1:$D$80,3,FALSE)</f>
        <v>Gross Block</v>
      </c>
      <c r="S6740" s="39" t="str">
        <f>VLOOKUP(D6740,GL_Master!$A$1:$D$80,4,FALSE)</f>
        <v>Tangible Fixed assets</v>
      </c>
    </row>
    <row r="6741" spans="1:19" x14ac:dyDescent="0.25">
      <c r="A6741" s="39" t="s">
        <v>262</v>
      </c>
      <c r="B6741" s="39" t="s">
        <v>238</v>
      </c>
      <c r="C6741" s="7">
        <v>43952</v>
      </c>
      <c r="D6741" s="39" t="s">
        <v>72</v>
      </c>
      <c r="E6741" s="39">
        <v>160</v>
      </c>
      <c r="F6741" s="82">
        <f t="shared" si="315"/>
        <v>0.16</v>
      </c>
      <c r="G6741" s="39">
        <f>VLOOKUP(N6741,Currecny_M!$A$1:$P$10,2,FALSE)</f>
        <v>21</v>
      </c>
      <c r="H6741" s="39">
        <f>MATCH(C6741,Currecny_M!$A$1:$P$1,0)</f>
        <v>3</v>
      </c>
      <c r="I6741" s="39">
        <f>VLOOKUP(N6741,Currecny_M!$A$1:$P$10,MATCH(Database!C6741,Currecny_M!$A$1:$P$1,0),FALSE)</f>
        <v>21.21</v>
      </c>
      <c r="J6741" s="82">
        <f t="shared" si="316"/>
        <v>3.3936000000000002</v>
      </c>
      <c r="K6741" s="39">
        <f>VLOOKUP('Cover page'!$B$6,Currecny_M!$A$1:$P$10,MATCH(Database!C6741,Currecny_M!$A$1:$P$1,0),FALSE)</f>
        <v>1</v>
      </c>
      <c r="L6741" s="82">
        <f t="shared" si="317"/>
        <v>3.3936000000000002</v>
      </c>
      <c r="M6741" s="82">
        <f>((E6741/$F$1)*VLOOKUP(N6741,Currecny_M!$A$1:$P$10,MATCH(Database!C6741,Currecny_M!$A$1:$P$1,0),FALSE))/VLOOKUP('Cover page'!$B$6,Currecny_M!$A$1:$P$10,MATCH(Database!C6741,Currecny_M!$A$1:$P$1,0),FALSE)</f>
        <v>3.3936000000000002</v>
      </c>
      <c r="N6741" s="6" t="str">
        <f>VLOOKUP(B6741,Master!$A$2:$C$11,3,FALSE)</f>
        <v>Dirham</v>
      </c>
      <c r="O6741" s="6" t="str">
        <f>VLOOKUP(B6741,Master!$A$2:$C$11,2,FALSE)</f>
        <v>Asia</v>
      </c>
      <c r="Q6741" s="39" t="str">
        <f>VLOOKUP(D6741,GL_Master!$A$1:$D$80,2,FALSE)</f>
        <v>BS</v>
      </c>
      <c r="R6741" s="39" t="str">
        <f>VLOOKUP(D6741,GL_Master!$A$1:$D$80,3,FALSE)</f>
        <v>Gross Block</v>
      </c>
      <c r="S6741" s="39" t="str">
        <f>VLOOKUP(D6741,GL_Master!$A$1:$D$80,4,FALSE)</f>
        <v>Tangible Fixed assets</v>
      </c>
    </row>
    <row r="6742" spans="1:19" x14ac:dyDescent="0.25">
      <c r="A6742" s="39" t="s">
        <v>262</v>
      </c>
      <c r="B6742" s="39" t="s">
        <v>238</v>
      </c>
      <c r="C6742" s="7">
        <v>43952</v>
      </c>
      <c r="D6742" s="39" t="s">
        <v>73</v>
      </c>
      <c r="E6742" s="39">
        <v>78</v>
      </c>
      <c r="F6742" s="82">
        <f t="shared" si="315"/>
        <v>7.8E-2</v>
      </c>
      <c r="G6742" s="39">
        <f>VLOOKUP(N6742,Currecny_M!$A$1:$P$10,2,FALSE)</f>
        <v>21</v>
      </c>
      <c r="H6742" s="39">
        <f>MATCH(C6742,Currecny_M!$A$1:$P$1,0)</f>
        <v>3</v>
      </c>
      <c r="I6742" s="39">
        <f>VLOOKUP(N6742,Currecny_M!$A$1:$P$10,MATCH(Database!C6742,Currecny_M!$A$1:$P$1,0),FALSE)</f>
        <v>21.21</v>
      </c>
      <c r="J6742" s="82">
        <f t="shared" si="316"/>
        <v>1.65438</v>
      </c>
      <c r="K6742" s="39">
        <f>VLOOKUP('Cover page'!$B$6,Currecny_M!$A$1:$P$10,MATCH(Database!C6742,Currecny_M!$A$1:$P$1,0),FALSE)</f>
        <v>1</v>
      </c>
      <c r="L6742" s="82">
        <f t="shared" si="317"/>
        <v>1.65438</v>
      </c>
      <c r="M6742" s="82">
        <f>((E6742/$F$1)*VLOOKUP(N6742,Currecny_M!$A$1:$P$10,MATCH(Database!C6742,Currecny_M!$A$1:$P$1,0),FALSE))/VLOOKUP('Cover page'!$B$6,Currecny_M!$A$1:$P$10,MATCH(Database!C6742,Currecny_M!$A$1:$P$1,0),FALSE)</f>
        <v>1.65438</v>
      </c>
      <c r="N6742" s="6" t="str">
        <f>VLOOKUP(B6742,Master!$A$2:$C$11,3,FALSE)</f>
        <v>Dirham</v>
      </c>
      <c r="O6742" s="6" t="str">
        <f>VLOOKUP(B6742,Master!$A$2:$C$11,2,FALSE)</f>
        <v>Asia</v>
      </c>
      <c r="Q6742" s="39" t="str">
        <f>VLOOKUP(D6742,GL_Master!$A$1:$D$80,2,FALSE)</f>
        <v>BS</v>
      </c>
      <c r="R6742" s="39" t="str">
        <f>VLOOKUP(D6742,GL_Master!$A$1:$D$80,3,FALSE)</f>
        <v>Gross Block</v>
      </c>
      <c r="S6742" s="39" t="str">
        <f>VLOOKUP(D6742,GL_Master!$A$1:$D$80,4,FALSE)</f>
        <v>Tangible Fixed assets</v>
      </c>
    </row>
    <row r="6743" spans="1:19" x14ac:dyDescent="0.25">
      <c r="A6743" s="39" t="s">
        <v>262</v>
      </c>
      <c r="B6743" s="39" t="s">
        <v>238</v>
      </c>
      <c r="C6743" s="7">
        <v>43952</v>
      </c>
      <c r="D6743" s="39" t="s">
        <v>74</v>
      </c>
      <c r="E6743" s="39">
        <v>-18700</v>
      </c>
      <c r="F6743" s="82">
        <f t="shared" si="315"/>
        <v>-18.7</v>
      </c>
      <c r="G6743" s="39">
        <f>VLOOKUP(N6743,Currecny_M!$A$1:$P$10,2,FALSE)</f>
        <v>21</v>
      </c>
      <c r="H6743" s="39">
        <f>MATCH(C6743,Currecny_M!$A$1:$P$1,0)</f>
        <v>3</v>
      </c>
      <c r="I6743" s="39">
        <f>VLOOKUP(N6743,Currecny_M!$A$1:$P$10,MATCH(Database!C6743,Currecny_M!$A$1:$P$1,0),FALSE)</f>
        <v>21.21</v>
      </c>
      <c r="J6743" s="82">
        <f t="shared" si="316"/>
        <v>-396.62700000000001</v>
      </c>
      <c r="K6743" s="39">
        <f>VLOOKUP('Cover page'!$B$6,Currecny_M!$A$1:$P$10,MATCH(Database!C6743,Currecny_M!$A$1:$P$1,0),FALSE)</f>
        <v>1</v>
      </c>
      <c r="L6743" s="82">
        <f t="shared" si="317"/>
        <v>-396.62700000000001</v>
      </c>
      <c r="M6743" s="82">
        <f>((E6743/$F$1)*VLOOKUP(N6743,Currecny_M!$A$1:$P$10,MATCH(Database!C6743,Currecny_M!$A$1:$P$1,0),FALSE))/VLOOKUP('Cover page'!$B$6,Currecny_M!$A$1:$P$10,MATCH(Database!C6743,Currecny_M!$A$1:$P$1,0),FALSE)</f>
        <v>-396.62700000000001</v>
      </c>
      <c r="N6743" s="6" t="str">
        <f>VLOOKUP(B6743,Master!$A$2:$C$11,3,FALSE)</f>
        <v>Dirham</v>
      </c>
      <c r="O6743" s="6" t="str">
        <f>VLOOKUP(B6743,Master!$A$2:$C$11,2,FALSE)</f>
        <v>Asia</v>
      </c>
      <c r="Q6743" s="39" t="str">
        <f>VLOOKUP(D6743,GL_Master!$A$1:$D$80,2,FALSE)</f>
        <v>BS</v>
      </c>
      <c r="R6743" s="39" t="str">
        <f>VLOOKUP(D6743,GL_Master!$A$1:$D$80,3,FALSE)</f>
        <v>Accumulated Depreciation</v>
      </c>
      <c r="S6743" s="39" t="str">
        <f>VLOOKUP(D6743,GL_Master!$A$1:$D$80,4,FALSE)</f>
        <v>Accumulated Depreciation</v>
      </c>
    </row>
    <row r="6744" spans="1:19" x14ac:dyDescent="0.25">
      <c r="A6744" s="39" t="s">
        <v>262</v>
      </c>
      <c r="B6744" s="39" t="s">
        <v>238</v>
      </c>
      <c r="C6744" s="7">
        <v>43952</v>
      </c>
      <c r="D6744" s="39" t="s">
        <v>21</v>
      </c>
      <c r="E6744" s="39">
        <v>1661</v>
      </c>
      <c r="F6744" s="82">
        <f t="shared" si="315"/>
        <v>1.661</v>
      </c>
      <c r="G6744" s="39">
        <f>VLOOKUP(N6744,Currecny_M!$A$1:$P$10,2,FALSE)</f>
        <v>21</v>
      </c>
      <c r="H6744" s="39">
        <f>MATCH(C6744,Currecny_M!$A$1:$P$1,0)</f>
        <v>3</v>
      </c>
      <c r="I6744" s="39">
        <f>VLOOKUP(N6744,Currecny_M!$A$1:$P$10,MATCH(Database!C6744,Currecny_M!$A$1:$P$1,0),FALSE)</f>
        <v>21.21</v>
      </c>
      <c r="J6744" s="82">
        <f t="shared" si="316"/>
        <v>35.229810000000001</v>
      </c>
      <c r="K6744" s="39">
        <f>VLOOKUP('Cover page'!$B$6,Currecny_M!$A$1:$P$10,MATCH(Database!C6744,Currecny_M!$A$1:$P$1,0),FALSE)</f>
        <v>1</v>
      </c>
      <c r="L6744" s="82">
        <f t="shared" si="317"/>
        <v>35.229810000000001</v>
      </c>
      <c r="M6744" s="82">
        <f>((E6744/$F$1)*VLOOKUP(N6744,Currecny_M!$A$1:$P$10,MATCH(Database!C6744,Currecny_M!$A$1:$P$1,0),FALSE))/VLOOKUP('Cover page'!$B$6,Currecny_M!$A$1:$P$10,MATCH(Database!C6744,Currecny_M!$A$1:$P$1,0),FALSE)</f>
        <v>35.229810000000001</v>
      </c>
      <c r="N6744" s="6" t="str">
        <f>VLOOKUP(B6744,Master!$A$2:$C$11,3,FALSE)</f>
        <v>Dirham</v>
      </c>
      <c r="O6744" s="6" t="str">
        <f>VLOOKUP(B6744,Master!$A$2:$C$11,2,FALSE)</f>
        <v>Asia</v>
      </c>
      <c r="Q6744" s="39" t="str">
        <f>VLOOKUP(D6744,GL_Master!$A$1:$D$80,2,FALSE)</f>
        <v>BS</v>
      </c>
      <c r="R6744" s="39" t="str">
        <f>VLOOKUP(D6744,GL_Master!$A$1:$D$80,3,FALSE)</f>
        <v>Gross Block</v>
      </c>
      <c r="S6744" s="39" t="str">
        <f>VLOOKUP(D6744,GL_Master!$A$1:$D$80,4,FALSE)</f>
        <v>Tangible Fixed assets</v>
      </c>
    </row>
    <row r="6745" spans="1:19" x14ac:dyDescent="0.25">
      <c r="A6745" s="39" t="s">
        <v>262</v>
      </c>
      <c r="B6745" s="39" t="s">
        <v>238</v>
      </c>
      <c r="C6745" s="7">
        <v>43952</v>
      </c>
      <c r="D6745" s="39" t="s">
        <v>27</v>
      </c>
      <c r="E6745" s="39">
        <v>3771</v>
      </c>
      <c r="F6745" s="82">
        <f t="shared" si="315"/>
        <v>3.7709999999999999</v>
      </c>
      <c r="G6745" s="39">
        <f>VLOOKUP(N6745,Currecny_M!$A$1:$P$10,2,FALSE)</f>
        <v>21</v>
      </c>
      <c r="H6745" s="39">
        <f>MATCH(C6745,Currecny_M!$A$1:$P$1,0)</f>
        <v>3</v>
      </c>
      <c r="I6745" s="39">
        <f>VLOOKUP(N6745,Currecny_M!$A$1:$P$10,MATCH(Database!C6745,Currecny_M!$A$1:$P$1,0),FALSE)</f>
        <v>21.21</v>
      </c>
      <c r="J6745" s="82">
        <f t="shared" si="316"/>
        <v>79.982910000000004</v>
      </c>
      <c r="K6745" s="39">
        <f>VLOOKUP('Cover page'!$B$6,Currecny_M!$A$1:$P$10,MATCH(Database!C6745,Currecny_M!$A$1:$P$1,0),FALSE)</f>
        <v>1</v>
      </c>
      <c r="L6745" s="82">
        <f t="shared" si="317"/>
        <v>79.982910000000004</v>
      </c>
      <c r="M6745" s="82">
        <f>((E6745/$F$1)*VLOOKUP(N6745,Currecny_M!$A$1:$P$10,MATCH(Database!C6745,Currecny_M!$A$1:$P$1,0),FALSE))/VLOOKUP('Cover page'!$B$6,Currecny_M!$A$1:$P$10,MATCH(Database!C6745,Currecny_M!$A$1:$P$1,0),FALSE)</f>
        <v>79.982910000000004</v>
      </c>
      <c r="N6745" s="6" t="str">
        <f>VLOOKUP(B6745,Master!$A$2:$C$11,3,FALSE)</f>
        <v>Dirham</v>
      </c>
      <c r="O6745" s="6" t="str">
        <f>VLOOKUP(B6745,Master!$A$2:$C$11,2,FALSE)</f>
        <v>Asia</v>
      </c>
      <c r="Q6745" s="39" t="str">
        <f>VLOOKUP(D6745,GL_Master!$A$1:$D$80,2,FALSE)</f>
        <v>BS</v>
      </c>
      <c r="R6745" s="39" t="str">
        <f>VLOOKUP(D6745,GL_Master!$A$1:$D$80,3,FALSE)</f>
        <v>Gross Block</v>
      </c>
      <c r="S6745" s="39" t="str">
        <f>VLOOKUP(D6745,GL_Master!$A$1:$D$80,4,FALSE)</f>
        <v>Tangible Fixed assets</v>
      </c>
    </row>
    <row r="6746" spans="1:19" x14ac:dyDescent="0.25">
      <c r="A6746" s="39" t="s">
        <v>262</v>
      </c>
      <c r="B6746" s="39" t="s">
        <v>238</v>
      </c>
      <c r="C6746" s="7">
        <v>43952</v>
      </c>
      <c r="D6746" s="39" t="s">
        <v>75</v>
      </c>
      <c r="E6746" s="39">
        <v>-77</v>
      </c>
      <c r="F6746" s="82">
        <f t="shared" si="315"/>
        <v>-7.6999999999999999E-2</v>
      </c>
      <c r="G6746" s="39">
        <f>VLOOKUP(N6746,Currecny_M!$A$1:$P$10,2,FALSE)</f>
        <v>21</v>
      </c>
      <c r="H6746" s="39">
        <f>MATCH(C6746,Currecny_M!$A$1:$P$1,0)</f>
        <v>3</v>
      </c>
      <c r="I6746" s="39">
        <f>VLOOKUP(N6746,Currecny_M!$A$1:$P$10,MATCH(Database!C6746,Currecny_M!$A$1:$P$1,0),FALSE)</f>
        <v>21.21</v>
      </c>
      <c r="J6746" s="82">
        <f t="shared" si="316"/>
        <v>-1.63317</v>
      </c>
      <c r="K6746" s="39">
        <f>VLOOKUP('Cover page'!$B$6,Currecny_M!$A$1:$P$10,MATCH(Database!C6746,Currecny_M!$A$1:$P$1,0),FALSE)</f>
        <v>1</v>
      </c>
      <c r="L6746" s="82">
        <f t="shared" si="317"/>
        <v>-1.63317</v>
      </c>
      <c r="M6746" s="82">
        <f>((E6746/$F$1)*VLOOKUP(N6746,Currecny_M!$A$1:$P$10,MATCH(Database!C6746,Currecny_M!$A$1:$P$1,0),FALSE))/VLOOKUP('Cover page'!$B$6,Currecny_M!$A$1:$P$10,MATCH(Database!C6746,Currecny_M!$A$1:$P$1,0),FALSE)</f>
        <v>-1.63317</v>
      </c>
      <c r="N6746" s="6" t="str">
        <f>VLOOKUP(B6746,Master!$A$2:$C$11,3,FALSE)</f>
        <v>Dirham</v>
      </c>
      <c r="O6746" s="6" t="str">
        <f>VLOOKUP(B6746,Master!$A$2:$C$11,2,FALSE)</f>
        <v>Asia</v>
      </c>
      <c r="Q6746" s="39" t="str">
        <f>VLOOKUP(D6746,GL_Master!$A$1:$D$80,2,FALSE)</f>
        <v>BS</v>
      </c>
      <c r="R6746" s="39" t="str">
        <f>VLOOKUP(D6746,GL_Master!$A$1:$D$80,3,FALSE)</f>
        <v>Gross Block</v>
      </c>
      <c r="S6746" s="39" t="str">
        <f>VLOOKUP(D6746,GL_Master!$A$1:$D$80,4,FALSE)</f>
        <v>Tangible Fixed assets</v>
      </c>
    </row>
    <row r="6747" spans="1:19" x14ac:dyDescent="0.25">
      <c r="A6747" s="39" t="s">
        <v>262</v>
      </c>
      <c r="B6747" s="39" t="s">
        <v>238</v>
      </c>
      <c r="C6747" s="7">
        <v>43952</v>
      </c>
      <c r="D6747" s="39" t="s">
        <v>76</v>
      </c>
      <c r="E6747" s="39">
        <v>1981</v>
      </c>
      <c r="F6747" s="82">
        <f t="shared" si="315"/>
        <v>1.9810000000000001</v>
      </c>
      <c r="G6747" s="39">
        <f>VLOOKUP(N6747,Currecny_M!$A$1:$P$10,2,FALSE)</f>
        <v>21</v>
      </c>
      <c r="H6747" s="39">
        <f>MATCH(C6747,Currecny_M!$A$1:$P$1,0)</f>
        <v>3</v>
      </c>
      <c r="I6747" s="39">
        <f>VLOOKUP(N6747,Currecny_M!$A$1:$P$10,MATCH(Database!C6747,Currecny_M!$A$1:$P$1,0),FALSE)</f>
        <v>21.21</v>
      </c>
      <c r="J6747" s="82">
        <f t="shared" si="316"/>
        <v>42.017010000000006</v>
      </c>
      <c r="K6747" s="39">
        <f>VLOOKUP('Cover page'!$B$6,Currecny_M!$A$1:$P$10,MATCH(Database!C6747,Currecny_M!$A$1:$P$1,0),FALSE)</f>
        <v>1</v>
      </c>
      <c r="L6747" s="82">
        <f t="shared" si="317"/>
        <v>42.017010000000006</v>
      </c>
      <c r="M6747" s="82">
        <f>((E6747/$F$1)*VLOOKUP(N6747,Currecny_M!$A$1:$P$10,MATCH(Database!C6747,Currecny_M!$A$1:$P$1,0),FALSE))/VLOOKUP('Cover page'!$B$6,Currecny_M!$A$1:$P$10,MATCH(Database!C6747,Currecny_M!$A$1:$P$1,0),FALSE)</f>
        <v>42.017010000000006</v>
      </c>
      <c r="N6747" s="6" t="str">
        <f>VLOOKUP(B6747,Master!$A$2:$C$11,3,FALSE)</f>
        <v>Dirham</v>
      </c>
      <c r="O6747" s="6" t="str">
        <f>VLOOKUP(B6747,Master!$A$2:$C$11,2,FALSE)</f>
        <v>Asia</v>
      </c>
      <c r="Q6747" s="39" t="str">
        <f>VLOOKUP(D6747,GL_Master!$A$1:$D$80,2,FALSE)</f>
        <v>BS</v>
      </c>
      <c r="R6747" s="39" t="str">
        <f>VLOOKUP(D6747,GL_Master!$A$1:$D$80,3,FALSE)</f>
        <v>Inventories</v>
      </c>
      <c r="S6747" s="39" t="str">
        <f>VLOOKUP(D6747,GL_Master!$A$1:$D$80,4,FALSE)</f>
        <v>Inventory</v>
      </c>
    </row>
    <row r="6748" spans="1:19" x14ac:dyDescent="0.25">
      <c r="A6748" s="39" t="s">
        <v>262</v>
      </c>
      <c r="B6748" s="39" t="s">
        <v>238</v>
      </c>
      <c r="C6748" s="7">
        <v>43952</v>
      </c>
      <c r="D6748" s="39" t="s">
        <v>77</v>
      </c>
      <c r="E6748" s="39">
        <v>5232</v>
      </c>
      <c r="F6748" s="82">
        <f t="shared" si="315"/>
        <v>5.2320000000000002</v>
      </c>
      <c r="G6748" s="39">
        <f>VLOOKUP(N6748,Currecny_M!$A$1:$P$10,2,FALSE)</f>
        <v>21</v>
      </c>
      <c r="H6748" s="39">
        <f>MATCH(C6748,Currecny_M!$A$1:$P$1,0)</f>
        <v>3</v>
      </c>
      <c r="I6748" s="39">
        <f>VLOOKUP(N6748,Currecny_M!$A$1:$P$10,MATCH(Database!C6748,Currecny_M!$A$1:$P$1,0),FALSE)</f>
        <v>21.21</v>
      </c>
      <c r="J6748" s="82">
        <f t="shared" si="316"/>
        <v>110.97072000000001</v>
      </c>
      <c r="K6748" s="39">
        <f>VLOOKUP('Cover page'!$B$6,Currecny_M!$A$1:$P$10,MATCH(Database!C6748,Currecny_M!$A$1:$P$1,0),FALSE)</f>
        <v>1</v>
      </c>
      <c r="L6748" s="82">
        <f t="shared" si="317"/>
        <v>110.97072000000001</v>
      </c>
      <c r="M6748" s="82">
        <f>((E6748/$F$1)*VLOOKUP(N6748,Currecny_M!$A$1:$P$10,MATCH(Database!C6748,Currecny_M!$A$1:$P$1,0),FALSE))/VLOOKUP('Cover page'!$B$6,Currecny_M!$A$1:$P$10,MATCH(Database!C6748,Currecny_M!$A$1:$P$1,0),FALSE)</f>
        <v>110.97072000000001</v>
      </c>
      <c r="N6748" s="6" t="str">
        <f>VLOOKUP(B6748,Master!$A$2:$C$11,3,FALSE)</f>
        <v>Dirham</v>
      </c>
      <c r="O6748" s="6" t="str">
        <f>VLOOKUP(B6748,Master!$A$2:$C$11,2,FALSE)</f>
        <v>Asia</v>
      </c>
      <c r="Q6748" s="39" t="str">
        <f>VLOOKUP(D6748,GL_Master!$A$1:$D$80,2,FALSE)</f>
        <v>BS</v>
      </c>
      <c r="R6748" s="39" t="str">
        <f>VLOOKUP(D6748,GL_Master!$A$1:$D$80,3,FALSE)</f>
        <v>Inventories</v>
      </c>
      <c r="S6748" s="39" t="str">
        <f>VLOOKUP(D6748,GL_Master!$A$1:$D$80,4,FALSE)</f>
        <v>Inventory</v>
      </c>
    </row>
    <row r="6749" spans="1:19" x14ac:dyDescent="0.25">
      <c r="A6749" s="39" t="s">
        <v>262</v>
      </c>
      <c r="B6749" s="39" t="s">
        <v>238</v>
      </c>
      <c r="C6749" s="7">
        <v>43952</v>
      </c>
      <c r="D6749" s="39" t="s">
        <v>2</v>
      </c>
      <c r="E6749" s="39">
        <v>514560</v>
      </c>
      <c r="F6749" s="82">
        <f t="shared" si="315"/>
        <v>514.55999999999995</v>
      </c>
      <c r="G6749" s="39">
        <f>VLOOKUP(N6749,Currecny_M!$A$1:$P$10,2,FALSE)</f>
        <v>21</v>
      </c>
      <c r="H6749" s="39">
        <f>MATCH(C6749,Currecny_M!$A$1:$P$1,0)</f>
        <v>3</v>
      </c>
      <c r="I6749" s="39">
        <f>VLOOKUP(N6749,Currecny_M!$A$1:$P$10,MATCH(Database!C6749,Currecny_M!$A$1:$P$1,0),FALSE)</f>
        <v>21.21</v>
      </c>
      <c r="J6749" s="82">
        <f t="shared" si="316"/>
        <v>10913.817599999998</v>
      </c>
      <c r="K6749" s="39">
        <f>VLOOKUP('Cover page'!$B$6,Currecny_M!$A$1:$P$10,MATCH(Database!C6749,Currecny_M!$A$1:$P$1,0),FALSE)</f>
        <v>1</v>
      </c>
      <c r="L6749" s="82">
        <f t="shared" si="317"/>
        <v>10913.817599999998</v>
      </c>
      <c r="M6749" s="82">
        <f>((E6749/$F$1)*VLOOKUP(N6749,Currecny_M!$A$1:$P$10,MATCH(Database!C6749,Currecny_M!$A$1:$P$1,0),FALSE))/VLOOKUP('Cover page'!$B$6,Currecny_M!$A$1:$P$10,MATCH(Database!C6749,Currecny_M!$A$1:$P$1,0),FALSE)</f>
        <v>10913.817599999998</v>
      </c>
      <c r="N6749" s="6" t="str">
        <f>VLOOKUP(B6749,Master!$A$2:$C$11,3,FALSE)</f>
        <v>Dirham</v>
      </c>
      <c r="O6749" s="6" t="str">
        <f>VLOOKUP(B6749,Master!$A$2:$C$11,2,FALSE)</f>
        <v>Asia</v>
      </c>
      <c r="Q6749" s="39" t="str">
        <f>VLOOKUP(D6749,GL_Master!$A$1:$D$80,2,FALSE)</f>
        <v>BS</v>
      </c>
      <c r="R6749" s="39" t="str">
        <f>VLOOKUP(D6749,GL_Master!$A$1:$D$80,3,FALSE)</f>
        <v>Trade receivables</v>
      </c>
      <c r="S6749" s="39" t="str">
        <f>VLOOKUP(D6749,GL_Master!$A$1:$D$80,4,FALSE)</f>
        <v>Unsecured, considered good</v>
      </c>
    </row>
    <row r="6750" spans="1:19" x14ac:dyDescent="0.25">
      <c r="A6750" s="39" t="s">
        <v>262</v>
      </c>
      <c r="B6750" s="39" t="s">
        <v>238</v>
      </c>
      <c r="C6750" s="7">
        <v>43952</v>
      </c>
      <c r="D6750" s="39" t="s">
        <v>78</v>
      </c>
      <c r="E6750" s="39">
        <v>78</v>
      </c>
      <c r="F6750" s="82">
        <f t="shared" si="315"/>
        <v>7.8E-2</v>
      </c>
      <c r="G6750" s="39">
        <f>VLOOKUP(N6750,Currecny_M!$A$1:$P$10,2,FALSE)</f>
        <v>21</v>
      </c>
      <c r="H6750" s="39">
        <f>MATCH(C6750,Currecny_M!$A$1:$P$1,0)</f>
        <v>3</v>
      </c>
      <c r="I6750" s="39">
        <f>VLOOKUP(N6750,Currecny_M!$A$1:$P$10,MATCH(Database!C6750,Currecny_M!$A$1:$P$1,0),FALSE)</f>
        <v>21.21</v>
      </c>
      <c r="J6750" s="82">
        <f t="shared" si="316"/>
        <v>1.65438</v>
      </c>
      <c r="K6750" s="39">
        <f>VLOOKUP('Cover page'!$B$6,Currecny_M!$A$1:$P$10,MATCH(Database!C6750,Currecny_M!$A$1:$P$1,0),FALSE)</f>
        <v>1</v>
      </c>
      <c r="L6750" s="82">
        <f t="shared" si="317"/>
        <v>1.65438</v>
      </c>
      <c r="M6750" s="82">
        <f>((E6750/$F$1)*VLOOKUP(N6750,Currecny_M!$A$1:$P$10,MATCH(Database!C6750,Currecny_M!$A$1:$P$1,0),FALSE))/VLOOKUP('Cover page'!$B$6,Currecny_M!$A$1:$P$10,MATCH(Database!C6750,Currecny_M!$A$1:$P$1,0),FALSE)</f>
        <v>1.65438</v>
      </c>
      <c r="N6750" s="6" t="str">
        <f>VLOOKUP(B6750,Master!$A$2:$C$11,3,FALSE)</f>
        <v>Dirham</v>
      </c>
      <c r="O6750" s="6" t="str">
        <f>VLOOKUP(B6750,Master!$A$2:$C$11,2,FALSE)</f>
        <v>Asia</v>
      </c>
      <c r="Q6750" s="39" t="str">
        <f>VLOOKUP(D6750,GL_Master!$A$1:$D$80,2,FALSE)</f>
        <v>BS</v>
      </c>
      <c r="R6750" s="39" t="str">
        <f>VLOOKUP(D6750,GL_Master!$A$1:$D$80,3,FALSE)</f>
        <v>Cash &amp; Bank Balances</v>
      </c>
      <c r="S6750" s="39" t="str">
        <f>VLOOKUP(D6750,GL_Master!$A$1:$D$80,4,FALSE)</f>
        <v>Cash In hand</v>
      </c>
    </row>
    <row r="6751" spans="1:19" x14ac:dyDescent="0.25">
      <c r="A6751" s="39" t="s">
        <v>262</v>
      </c>
      <c r="B6751" s="39" t="s">
        <v>238</v>
      </c>
      <c r="C6751" s="7">
        <v>43952</v>
      </c>
      <c r="D6751" s="39" t="s">
        <v>79</v>
      </c>
      <c r="E6751" s="39">
        <v>-20762</v>
      </c>
      <c r="F6751" s="82">
        <f t="shared" si="315"/>
        <v>-20.762</v>
      </c>
      <c r="G6751" s="39">
        <f>VLOOKUP(N6751,Currecny_M!$A$1:$P$10,2,FALSE)</f>
        <v>21</v>
      </c>
      <c r="H6751" s="39">
        <f>MATCH(C6751,Currecny_M!$A$1:$P$1,0)</f>
        <v>3</v>
      </c>
      <c r="I6751" s="39">
        <f>VLOOKUP(N6751,Currecny_M!$A$1:$P$10,MATCH(Database!C6751,Currecny_M!$A$1:$P$1,0),FALSE)</f>
        <v>21.21</v>
      </c>
      <c r="J6751" s="82">
        <f t="shared" si="316"/>
        <v>-440.36202000000003</v>
      </c>
      <c r="K6751" s="39">
        <f>VLOOKUP('Cover page'!$B$6,Currecny_M!$A$1:$P$10,MATCH(Database!C6751,Currecny_M!$A$1:$P$1,0),FALSE)</f>
        <v>1</v>
      </c>
      <c r="L6751" s="82">
        <f t="shared" si="317"/>
        <v>-440.36202000000003</v>
      </c>
      <c r="M6751" s="82">
        <f>((E6751/$F$1)*VLOOKUP(N6751,Currecny_M!$A$1:$P$10,MATCH(Database!C6751,Currecny_M!$A$1:$P$1,0),FALSE))/VLOOKUP('Cover page'!$B$6,Currecny_M!$A$1:$P$10,MATCH(Database!C6751,Currecny_M!$A$1:$P$1,0),FALSE)</f>
        <v>-440.36202000000003</v>
      </c>
      <c r="N6751" s="6" t="str">
        <f>VLOOKUP(B6751,Master!$A$2:$C$11,3,FALSE)</f>
        <v>Dirham</v>
      </c>
      <c r="O6751" s="6" t="str">
        <f>VLOOKUP(B6751,Master!$A$2:$C$11,2,FALSE)</f>
        <v>Asia</v>
      </c>
      <c r="Q6751" s="39" t="str">
        <f>VLOOKUP(D6751,GL_Master!$A$1:$D$80,2,FALSE)</f>
        <v>BS</v>
      </c>
      <c r="R6751" s="39" t="str">
        <f>VLOOKUP(D6751,GL_Master!$A$1:$D$80,3,FALSE)</f>
        <v>Loan Fund</v>
      </c>
      <c r="S6751" s="39" t="str">
        <f>VLOOKUP(D6751,GL_Master!$A$1:$D$80,4,FALSE)</f>
        <v>Term Loan</v>
      </c>
    </row>
    <row r="6752" spans="1:19" x14ac:dyDescent="0.25">
      <c r="A6752" s="39" t="s">
        <v>262</v>
      </c>
      <c r="B6752" s="39" t="s">
        <v>238</v>
      </c>
      <c r="C6752" s="7">
        <v>43952</v>
      </c>
      <c r="D6752" s="39" t="s">
        <v>80</v>
      </c>
      <c r="E6752" s="39">
        <v>560</v>
      </c>
      <c r="F6752" s="82">
        <f t="shared" si="315"/>
        <v>0.56000000000000005</v>
      </c>
      <c r="G6752" s="39">
        <f>VLOOKUP(N6752,Currecny_M!$A$1:$P$10,2,FALSE)</f>
        <v>21</v>
      </c>
      <c r="H6752" s="39">
        <f>MATCH(C6752,Currecny_M!$A$1:$P$1,0)</f>
        <v>3</v>
      </c>
      <c r="I6752" s="39">
        <f>VLOOKUP(N6752,Currecny_M!$A$1:$P$10,MATCH(Database!C6752,Currecny_M!$A$1:$P$1,0),FALSE)</f>
        <v>21.21</v>
      </c>
      <c r="J6752" s="82">
        <f t="shared" si="316"/>
        <v>11.877600000000001</v>
      </c>
      <c r="K6752" s="39">
        <f>VLOOKUP('Cover page'!$B$6,Currecny_M!$A$1:$P$10,MATCH(Database!C6752,Currecny_M!$A$1:$P$1,0),FALSE)</f>
        <v>1</v>
      </c>
      <c r="L6752" s="82">
        <f t="shared" si="317"/>
        <v>11.877600000000001</v>
      </c>
      <c r="M6752" s="82">
        <f>((E6752/$F$1)*VLOOKUP(N6752,Currecny_M!$A$1:$P$10,MATCH(Database!C6752,Currecny_M!$A$1:$P$1,0),FALSE))/VLOOKUP('Cover page'!$B$6,Currecny_M!$A$1:$P$10,MATCH(Database!C6752,Currecny_M!$A$1:$P$1,0),FALSE)</f>
        <v>11.877600000000001</v>
      </c>
      <c r="N6752" s="6" t="str">
        <f>VLOOKUP(B6752,Master!$A$2:$C$11,3,FALSE)</f>
        <v>Dirham</v>
      </c>
      <c r="O6752" s="6" t="str">
        <f>VLOOKUP(B6752,Master!$A$2:$C$11,2,FALSE)</f>
        <v>Asia</v>
      </c>
      <c r="Q6752" s="39" t="str">
        <f>VLOOKUP(D6752,GL_Master!$A$1:$D$80,2,FALSE)</f>
        <v>BS</v>
      </c>
      <c r="R6752" s="39" t="str">
        <f>VLOOKUP(D6752,GL_Master!$A$1:$D$80,3,FALSE)</f>
        <v>Cash &amp; Bank Balances</v>
      </c>
      <c r="S6752" s="39" t="str">
        <f>VLOOKUP(D6752,GL_Master!$A$1:$D$80,4,FALSE)</f>
        <v xml:space="preserve">      On Current Accounts</v>
      </c>
    </row>
    <row r="6753" spans="1:19" x14ac:dyDescent="0.25">
      <c r="A6753" s="39" t="s">
        <v>262</v>
      </c>
      <c r="B6753" s="39" t="s">
        <v>238</v>
      </c>
      <c r="C6753" s="7">
        <v>43952</v>
      </c>
      <c r="D6753" s="39" t="s">
        <v>81</v>
      </c>
      <c r="E6753" s="39">
        <v>40704</v>
      </c>
      <c r="F6753" s="82">
        <f t="shared" si="315"/>
        <v>40.704000000000001</v>
      </c>
      <c r="G6753" s="39">
        <f>VLOOKUP(N6753,Currecny_M!$A$1:$P$10,2,FALSE)</f>
        <v>21</v>
      </c>
      <c r="H6753" s="39">
        <f>MATCH(C6753,Currecny_M!$A$1:$P$1,0)</f>
        <v>3</v>
      </c>
      <c r="I6753" s="39">
        <f>VLOOKUP(N6753,Currecny_M!$A$1:$P$10,MATCH(Database!C6753,Currecny_M!$A$1:$P$1,0),FALSE)</f>
        <v>21.21</v>
      </c>
      <c r="J6753" s="82">
        <f t="shared" si="316"/>
        <v>863.33184000000006</v>
      </c>
      <c r="K6753" s="39">
        <f>VLOOKUP('Cover page'!$B$6,Currecny_M!$A$1:$P$10,MATCH(Database!C6753,Currecny_M!$A$1:$P$1,0),FALSE)</f>
        <v>1</v>
      </c>
      <c r="L6753" s="82">
        <f t="shared" si="317"/>
        <v>863.33184000000006</v>
      </c>
      <c r="M6753" s="82">
        <f>((E6753/$F$1)*VLOOKUP(N6753,Currecny_M!$A$1:$P$10,MATCH(Database!C6753,Currecny_M!$A$1:$P$1,0),FALSE))/VLOOKUP('Cover page'!$B$6,Currecny_M!$A$1:$P$10,MATCH(Database!C6753,Currecny_M!$A$1:$P$1,0),FALSE)</f>
        <v>863.33184000000006</v>
      </c>
      <c r="N6753" s="6" t="str">
        <f>VLOOKUP(B6753,Master!$A$2:$C$11,3,FALSE)</f>
        <v>Dirham</v>
      </c>
      <c r="O6753" s="6" t="str">
        <f>VLOOKUP(B6753,Master!$A$2:$C$11,2,FALSE)</f>
        <v>Asia</v>
      </c>
      <c r="Q6753" s="39" t="str">
        <f>VLOOKUP(D6753,GL_Master!$A$1:$D$80,2,FALSE)</f>
        <v>BS</v>
      </c>
      <c r="R6753" s="39" t="str">
        <f>VLOOKUP(D6753,GL_Master!$A$1:$D$80,3,FALSE)</f>
        <v>Other Current Assets</v>
      </c>
      <c r="S6753" s="39" t="str">
        <f>VLOOKUP(D6753,GL_Master!$A$1:$D$80,4,FALSE)</f>
        <v>Advance tax recoverable (net of provision )</v>
      </c>
    </row>
    <row r="6754" spans="1:19" x14ac:dyDescent="0.25">
      <c r="A6754" s="39" t="s">
        <v>262</v>
      </c>
      <c r="B6754" s="39" t="s">
        <v>238</v>
      </c>
      <c r="C6754" s="7">
        <v>43952</v>
      </c>
      <c r="D6754" s="39" t="s">
        <v>19</v>
      </c>
      <c r="E6754" s="39">
        <v>400</v>
      </c>
      <c r="F6754" s="82">
        <f t="shared" si="315"/>
        <v>0.4</v>
      </c>
      <c r="G6754" s="39">
        <f>VLOOKUP(N6754,Currecny_M!$A$1:$P$10,2,FALSE)</f>
        <v>21</v>
      </c>
      <c r="H6754" s="39">
        <f>MATCH(C6754,Currecny_M!$A$1:$P$1,0)</f>
        <v>3</v>
      </c>
      <c r="I6754" s="39">
        <f>VLOOKUP(N6754,Currecny_M!$A$1:$P$10,MATCH(Database!C6754,Currecny_M!$A$1:$P$1,0),FALSE)</f>
        <v>21.21</v>
      </c>
      <c r="J6754" s="82">
        <f t="shared" si="316"/>
        <v>8.484</v>
      </c>
      <c r="K6754" s="39">
        <f>VLOOKUP('Cover page'!$B$6,Currecny_M!$A$1:$P$10,MATCH(Database!C6754,Currecny_M!$A$1:$P$1,0),FALSE)</f>
        <v>1</v>
      </c>
      <c r="L6754" s="82">
        <f t="shared" si="317"/>
        <v>8.484</v>
      </c>
      <c r="M6754" s="82">
        <f>((E6754/$F$1)*VLOOKUP(N6754,Currecny_M!$A$1:$P$10,MATCH(Database!C6754,Currecny_M!$A$1:$P$1,0),FALSE))/VLOOKUP('Cover page'!$B$6,Currecny_M!$A$1:$P$10,MATCH(Database!C6754,Currecny_M!$A$1:$P$1,0),FALSE)</f>
        <v>8.484</v>
      </c>
      <c r="N6754" s="6" t="str">
        <f>VLOOKUP(B6754,Master!$A$2:$C$11,3,FALSE)</f>
        <v>Dirham</v>
      </c>
      <c r="O6754" s="6" t="str">
        <f>VLOOKUP(B6754,Master!$A$2:$C$11,2,FALSE)</f>
        <v>Asia</v>
      </c>
      <c r="Q6754" s="39" t="str">
        <f>VLOOKUP(D6754,GL_Master!$A$1:$D$80,2,FALSE)</f>
        <v>BS</v>
      </c>
      <c r="R6754" s="39" t="str">
        <f>VLOOKUP(D6754,GL_Master!$A$1:$D$80,3,FALSE)</f>
        <v>Short-term loan and advances</v>
      </c>
      <c r="S6754" s="39" t="str">
        <f>VLOOKUP(D6754,GL_Master!$A$1:$D$80,4,FALSE)</f>
        <v>Prepaid expenses</v>
      </c>
    </row>
    <row r="6755" spans="1:19" x14ac:dyDescent="0.25">
      <c r="A6755" s="39" t="s">
        <v>262</v>
      </c>
      <c r="B6755" s="39" t="s">
        <v>238</v>
      </c>
      <c r="C6755" s="7">
        <v>43952</v>
      </c>
      <c r="D6755" s="39" t="s">
        <v>82</v>
      </c>
      <c r="E6755" s="39">
        <v>4197</v>
      </c>
      <c r="F6755" s="82">
        <f t="shared" si="315"/>
        <v>4.1970000000000001</v>
      </c>
      <c r="G6755" s="39">
        <f>VLOOKUP(N6755,Currecny_M!$A$1:$P$10,2,FALSE)</f>
        <v>21</v>
      </c>
      <c r="H6755" s="39">
        <f>MATCH(C6755,Currecny_M!$A$1:$P$1,0)</f>
        <v>3</v>
      </c>
      <c r="I6755" s="39">
        <f>VLOOKUP(N6755,Currecny_M!$A$1:$P$10,MATCH(Database!C6755,Currecny_M!$A$1:$P$1,0),FALSE)</f>
        <v>21.21</v>
      </c>
      <c r="J6755" s="82">
        <f t="shared" si="316"/>
        <v>89.018370000000004</v>
      </c>
      <c r="K6755" s="39">
        <f>VLOOKUP('Cover page'!$B$6,Currecny_M!$A$1:$P$10,MATCH(Database!C6755,Currecny_M!$A$1:$P$1,0),FALSE)</f>
        <v>1</v>
      </c>
      <c r="L6755" s="82">
        <f t="shared" si="317"/>
        <v>89.018370000000004</v>
      </c>
      <c r="M6755" s="82">
        <f>((E6755/$F$1)*VLOOKUP(N6755,Currecny_M!$A$1:$P$10,MATCH(Database!C6755,Currecny_M!$A$1:$P$1,0),FALSE))/VLOOKUP('Cover page'!$B$6,Currecny_M!$A$1:$P$10,MATCH(Database!C6755,Currecny_M!$A$1:$P$1,0),FALSE)</f>
        <v>89.018370000000004</v>
      </c>
      <c r="N6755" s="6" t="str">
        <f>VLOOKUP(B6755,Master!$A$2:$C$11,3,FALSE)</f>
        <v>Dirham</v>
      </c>
      <c r="O6755" s="6" t="str">
        <f>VLOOKUP(B6755,Master!$A$2:$C$11,2,FALSE)</f>
        <v>Asia</v>
      </c>
      <c r="Q6755" s="39" t="str">
        <f>VLOOKUP(D6755,GL_Master!$A$1:$D$80,2,FALSE)</f>
        <v>BS</v>
      </c>
      <c r="R6755" s="39" t="str">
        <f>VLOOKUP(D6755,GL_Master!$A$1:$D$80,3,FALSE)</f>
        <v>Short-term loan and advances</v>
      </c>
      <c r="S6755" s="39" t="str">
        <f>VLOOKUP(D6755,GL_Master!$A$1:$D$80,4,FALSE)</f>
        <v>Advance to vendor/employees</v>
      </c>
    </row>
    <row r="6756" spans="1:19" x14ac:dyDescent="0.25">
      <c r="A6756" s="39" t="s">
        <v>262</v>
      </c>
      <c r="B6756" s="39" t="s">
        <v>238</v>
      </c>
      <c r="C6756" s="7">
        <v>43952</v>
      </c>
      <c r="D6756" s="39" t="s">
        <v>83</v>
      </c>
      <c r="E6756" s="39">
        <v>2798</v>
      </c>
      <c r="F6756" s="82">
        <f t="shared" si="315"/>
        <v>2.798</v>
      </c>
      <c r="G6756" s="39">
        <f>VLOOKUP(N6756,Currecny_M!$A$1:$P$10,2,FALSE)</f>
        <v>21</v>
      </c>
      <c r="H6756" s="39">
        <f>MATCH(C6756,Currecny_M!$A$1:$P$1,0)</f>
        <v>3</v>
      </c>
      <c r="I6756" s="39">
        <f>VLOOKUP(N6756,Currecny_M!$A$1:$P$10,MATCH(Database!C6756,Currecny_M!$A$1:$P$1,0),FALSE)</f>
        <v>21.21</v>
      </c>
      <c r="J6756" s="82">
        <f t="shared" si="316"/>
        <v>59.345580000000005</v>
      </c>
      <c r="K6756" s="39">
        <f>VLOOKUP('Cover page'!$B$6,Currecny_M!$A$1:$P$10,MATCH(Database!C6756,Currecny_M!$A$1:$P$1,0),FALSE)</f>
        <v>1</v>
      </c>
      <c r="L6756" s="82">
        <f t="shared" si="317"/>
        <v>59.345580000000005</v>
      </c>
      <c r="M6756" s="82">
        <f>((E6756/$F$1)*VLOOKUP(N6756,Currecny_M!$A$1:$P$10,MATCH(Database!C6756,Currecny_M!$A$1:$P$1,0),FALSE))/VLOOKUP('Cover page'!$B$6,Currecny_M!$A$1:$P$10,MATCH(Database!C6756,Currecny_M!$A$1:$P$1,0),FALSE)</f>
        <v>59.345580000000005</v>
      </c>
      <c r="N6756" s="6" t="str">
        <f>VLOOKUP(B6756,Master!$A$2:$C$11,3,FALSE)</f>
        <v>Dirham</v>
      </c>
      <c r="O6756" s="6" t="str">
        <f>VLOOKUP(B6756,Master!$A$2:$C$11,2,FALSE)</f>
        <v>Asia</v>
      </c>
      <c r="Q6756" s="39" t="str">
        <f>VLOOKUP(D6756,GL_Master!$A$1:$D$80,2,FALSE)</f>
        <v>BS</v>
      </c>
      <c r="R6756" s="39" t="str">
        <f>VLOOKUP(D6756,GL_Master!$A$1:$D$80,3,FALSE)</f>
        <v>Other Current Assets</v>
      </c>
      <c r="S6756" s="39" t="str">
        <f>VLOOKUP(D6756,GL_Master!$A$1:$D$80,4,FALSE)</f>
        <v>Security deposits ( Unsecured, considered good)</v>
      </c>
    </row>
    <row r="6757" spans="1:19" x14ac:dyDescent="0.25">
      <c r="A6757" s="39" t="s">
        <v>262</v>
      </c>
      <c r="B6757" s="39" t="s">
        <v>238</v>
      </c>
      <c r="C6757" s="7">
        <v>43952</v>
      </c>
      <c r="D6757" s="39" t="s">
        <v>246</v>
      </c>
      <c r="E6757" s="39">
        <v>-330907</v>
      </c>
      <c r="F6757" s="82">
        <f t="shared" si="315"/>
        <v>-330.90699999999998</v>
      </c>
      <c r="G6757" s="39">
        <f>VLOOKUP(N6757,Currecny_M!$A$1:$P$10,2,FALSE)</f>
        <v>21</v>
      </c>
      <c r="H6757" s="39">
        <f>MATCH(C6757,Currecny_M!$A$1:$P$1,0)</f>
        <v>3</v>
      </c>
      <c r="I6757" s="39">
        <f>VLOOKUP(N6757,Currecny_M!$A$1:$P$10,MATCH(Database!C6757,Currecny_M!$A$1:$P$1,0),FALSE)</f>
        <v>21.21</v>
      </c>
      <c r="J6757" s="82">
        <f t="shared" si="316"/>
        <v>-7018.5374700000002</v>
      </c>
      <c r="K6757" s="39">
        <f>VLOOKUP('Cover page'!$B$6,Currecny_M!$A$1:$P$10,MATCH(Database!C6757,Currecny_M!$A$1:$P$1,0),FALSE)</f>
        <v>1</v>
      </c>
      <c r="L6757" s="82">
        <f t="shared" si="317"/>
        <v>-7018.5374700000002</v>
      </c>
      <c r="M6757" s="82">
        <f>((E6757/$F$1)*VLOOKUP(N6757,Currecny_M!$A$1:$P$10,MATCH(Database!C6757,Currecny_M!$A$1:$P$1,0),FALSE))/VLOOKUP('Cover page'!$B$6,Currecny_M!$A$1:$P$10,MATCH(Database!C6757,Currecny_M!$A$1:$P$1,0),FALSE)</f>
        <v>-7018.5374700000002</v>
      </c>
      <c r="N6757" s="6" t="str">
        <f>VLOOKUP(B6757,Master!$A$2:$C$11,3,FALSE)</f>
        <v>Dirham</v>
      </c>
      <c r="O6757" s="6" t="str">
        <f>VLOOKUP(B6757,Master!$A$2:$C$11,2,FALSE)</f>
        <v>Asia</v>
      </c>
      <c r="Q6757" s="39" t="str">
        <f>VLOOKUP(D6757,GL_Master!$A$1:$D$80,2,FALSE)</f>
        <v>PL</v>
      </c>
      <c r="R6757" s="39" t="str">
        <f>VLOOKUP(D6757,GL_Master!$A$1:$D$80,3,FALSE)</f>
        <v>Revenue from Operations</v>
      </c>
      <c r="S6757" s="39" t="str">
        <f>VLOOKUP(D6757,GL_Master!$A$1:$D$80,4,FALSE)</f>
        <v>Contract revenue</v>
      </c>
    </row>
    <row r="6758" spans="1:19" x14ac:dyDescent="0.25">
      <c r="A6758" s="39" t="s">
        <v>262</v>
      </c>
      <c r="B6758" s="39" t="s">
        <v>238</v>
      </c>
      <c r="C6758" s="7">
        <v>43952</v>
      </c>
      <c r="D6758" s="39" t="s">
        <v>134</v>
      </c>
      <c r="E6758" s="39">
        <v>-2715</v>
      </c>
      <c r="F6758" s="82">
        <f t="shared" si="315"/>
        <v>-2.7149999999999999</v>
      </c>
      <c r="G6758" s="39">
        <f>VLOOKUP(N6758,Currecny_M!$A$1:$P$10,2,FALSE)</f>
        <v>21</v>
      </c>
      <c r="H6758" s="39">
        <f>MATCH(C6758,Currecny_M!$A$1:$P$1,0)</f>
        <v>3</v>
      </c>
      <c r="I6758" s="39">
        <f>VLOOKUP(N6758,Currecny_M!$A$1:$P$10,MATCH(Database!C6758,Currecny_M!$A$1:$P$1,0),FALSE)</f>
        <v>21.21</v>
      </c>
      <c r="J6758" s="82">
        <f t="shared" si="316"/>
        <v>-57.585149999999999</v>
      </c>
      <c r="K6758" s="39">
        <f>VLOOKUP('Cover page'!$B$6,Currecny_M!$A$1:$P$10,MATCH(Database!C6758,Currecny_M!$A$1:$P$1,0),FALSE)</f>
        <v>1</v>
      </c>
      <c r="L6758" s="82">
        <f t="shared" si="317"/>
        <v>-57.585149999999999</v>
      </c>
      <c r="M6758" s="82">
        <f>((E6758/$F$1)*VLOOKUP(N6758,Currecny_M!$A$1:$P$10,MATCH(Database!C6758,Currecny_M!$A$1:$P$1,0),FALSE))/VLOOKUP('Cover page'!$B$6,Currecny_M!$A$1:$P$10,MATCH(Database!C6758,Currecny_M!$A$1:$P$1,0),FALSE)</f>
        <v>-57.585149999999999</v>
      </c>
      <c r="N6758" s="6" t="str">
        <f>VLOOKUP(B6758,Master!$A$2:$C$11,3,FALSE)</f>
        <v>Dirham</v>
      </c>
      <c r="O6758" s="6" t="str">
        <f>VLOOKUP(B6758,Master!$A$2:$C$11,2,FALSE)</f>
        <v>Asia</v>
      </c>
      <c r="Q6758" s="39" t="str">
        <f>VLOOKUP(D6758,GL_Master!$A$1:$D$80,2,FALSE)</f>
        <v>PL</v>
      </c>
      <c r="R6758" s="39" t="str">
        <f>VLOOKUP(D6758,GL_Master!$A$1:$D$80,3,FALSE)</f>
        <v>Other Income</v>
      </c>
      <c r="S6758" s="39" t="str">
        <f>VLOOKUP(D6758,GL_Master!$A$1:$D$80,4,FALSE)</f>
        <v>Other Income</v>
      </c>
    </row>
    <row r="6759" spans="1:19" x14ac:dyDescent="0.25">
      <c r="A6759" s="39" t="s">
        <v>262</v>
      </c>
      <c r="B6759" s="39" t="s">
        <v>238</v>
      </c>
      <c r="C6759" s="7">
        <v>43952</v>
      </c>
      <c r="D6759" s="39" t="s">
        <v>86</v>
      </c>
      <c r="E6759" s="39">
        <v>154</v>
      </c>
      <c r="F6759" s="82">
        <f t="shared" si="315"/>
        <v>0.154</v>
      </c>
      <c r="G6759" s="39">
        <f>VLOOKUP(N6759,Currecny_M!$A$1:$P$10,2,FALSE)</f>
        <v>21</v>
      </c>
      <c r="H6759" s="39">
        <f>MATCH(C6759,Currecny_M!$A$1:$P$1,0)</f>
        <v>3</v>
      </c>
      <c r="I6759" s="39">
        <f>VLOOKUP(N6759,Currecny_M!$A$1:$P$10,MATCH(Database!C6759,Currecny_M!$A$1:$P$1,0),FALSE)</f>
        <v>21.21</v>
      </c>
      <c r="J6759" s="82">
        <f t="shared" si="316"/>
        <v>3.26634</v>
      </c>
      <c r="K6759" s="39">
        <f>VLOOKUP('Cover page'!$B$6,Currecny_M!$A$1:$P$10,MATCH(Database!C6759,Currecny_M!$A$1:$P$1,0),FALSE)</f>
        <v>1</v>
      </c>
      <c r="L6759" s="82">
        <f t="shared" si="317"/>
        <v>3.26634</v>
      </c>
      <c r="M6759" s="82">
        <f>((E6759/$F$1)*VLOOKUP(N6759,Currecny_M!$A$1:$P$10,MATCH(Database!C6759,Currecny_M!$A$1:$P$1,0),FALSE))/VLOOKUP('Cover page'!$B$6,Currecny_M!$A$1:$P$10,MATCH(Database!C6759,Currecny_M!$A$1:$P$1,0),FALSE)</f>
        <v>3.26634</v>
      </c>
      <c r="N6759" s="6" t="str">
        <f>VLOOKUP(B6759,Master!$A$2:$C$11,3,FALSE)</f>
        <v>Dirham</v>
      </c>
      <c r="O6759" s="6" t="str">
        <f>VLOOKUP(B6759,Master!$A$2:$C$11,2,FALSE)</f>
        <v>Asia</v>
      </c>
      <c r="Q6759" s="39" t="str">
        <f>VLOOKUP(D6759,GL_Master!$A$1:$D$80,2,FALSE)</f>
        <v>PL</v>
      </c>
      <c r="R6759" s="39" t="str">
        <f>VLOOKUP(D6759,GL_Master!$A$1:$D$80,3,FALSE)</f>
        <v>COGS</v>
      </c>
      <c r="S6759" s="39" t="str">
        <f>VLOOKUP(D6759,GL_Master!$A$1:$D$80,4,FALSE)</f>
        <v>Purchase of other traded goods</v>
      </c>
    </row>
    <row r="6760" spans="1:19" x14ac:dyDescent="0.25">
      <c r="A6760" s="39" t="s">
        <v>262</v>
      </c>
      <c r="B6760" s="39" t="s">
        <v>238</v>
      </c>
      <c r="C6760" s="7">
        <v>43952</v>
      </c>
      <c r="D6760" s="39" t="s">
        <v>87</v>
      </c>
      <c r="E6760" s="39">
        <v>82</v>
      </c>
      <c r="F6760" s="82">
        <f t="shared" si="315"/>
        <v>8.2000000000000003E-2</v>
      </c>
      <c r="G6760" s="39">
        <f>VLOOKUP(N6760,Currecny_M!$A$1:$P$10,2,FALSE)</f>
        <v>21</v>
      </c>
      <c r="H6760" s="39">
        <f>MATCH(C6760,Currecny_M!$A$1:$P$1,0)</f>
        <v>3</v>
      </c>
      <c r="I6760" s="39">
        <f>VLOOKUP(N6760,Currecny_M!$A$1:$P$10,MATCH(Database!C6760,Currecny_M!$A$1:$P$1,0),FALSE)</f>
        <v>21.21</v>
      </c>
      <c r="J6760" s="82">
        <f t="shared" si="316"/>
        <v>1.7392200000000002</v>
      </c>
      <c r="K6760" s="39">
        <f>VLOOKUP('Cover page'!$B$6,Currecny_M!$A$1:$P$10,MATCH(Database!C6760,Currecny_M!$A$1:$P$1,0),FALSE)</f>
        <v>1</v>
      </c>
      <c r="L6760" s="82">
        <f t="shared" si="317"/>
        <v>1.7392200000000002</v>
      </c>
      <c r="M6760" s="82">
        <f>((E6760/$F$1)*VLOOKUP(N6760,Currecny_M!$A$1:$P$10,MATCH(Database!C6760,Currecny_M!$A$1:$P$1,0),FALSE))/VLOOKUP('Cover page'!$B$6,Currecny_M!$A$1:$P$10,MATCH(Database!C6760,Currecny_M!$A$1:$P$1,0),FALSE)</f>
        <v>1.7392200000000002</v>
      </c>
      <c r="N6760" s="6" t="str">
        <f>VLOOKUP(B6760,Master!$A$2:$C$11,3,FALSE)</f>
        <v>Dirham</v>
      </c>
      <c r="O6760" s="6" t="str">
        <f>VLOOKUP(B6760,Master!$A$2:$C$11,2,FALSE)</f>
        <v>Asia</v>
      </c>
      <c r="Q6760" s="39" t="str">
        <f>VLOOKUP(D6760,GL_Master!$A$1:$D$80,2,FALSE)</f>
        <v>PL</v>
      </c>
      <c r="R6760" s="39" t="str">
        <f>VLOOKUP(D6760,GL_Master!$A$1:$D$80,3,FALSE)</f>
        <v>COGS</v>
      </c>
      <c r="S6760" s="39" t="str">
        <f>VLOOKUP(D6760,GL_Master!$A$1:$D$80,4,FALSE)</f>
        <v>Civil, Installation, Commissioning and Other miscellaneous expenses</v>
      </c>
    </row>
    <row r="6761" spans="1:19" x14ac:dyDescent="0.25">
      <c r="A6761" s="39" t="s">
        <v>262</v>
      </c>
      <c r="B6761" s="39" t="s">
        <v>238</v>
      </c>
      <c r="C6761" s="7">
        <v>43952</v>
      </c>
      <c r="D6761" s="39" t="s">
        <v>88</v>
      </c>
      <c r="E6761" s="39">
        <v>233</v>
      </c>
      <c r="F6761" s="82">
        <f t="shared" si="315"/>
        <v>0.23300000000000001</v>
      </c>
      <c r="G6761" s="39">
        <f>VLOOKUP(N6761,Currecny_M!$A$1:$P$10,2,FALSE)</f>
        <v>21</v>
      </c>
      <c r="H6761" s="39">
        <f>MATCH(C6761,Currecny_M!$A$1:$P$1,0)</f>
        <v>3</v>
      </c>
      <c r="I6761" s="39">
        <f>VLOOKUP(N6761,Currecny_M!$A$1:$P$10,MATCH(Database!C6761,Currecny_M!$A$1:$P$1,0),FALSE)</f>
        <v>21.21</v>
      </c>
      <c r="J6761" s="82">
        <f t="shared" si="316"/>
        <v>4.9419300000000002</v>
      </c>
      <c r="K6761" s="39">
        <f>VLOOKUP('Cover page'!$B$6,Currecny_M!$A$1:$P$10,MATCH(Database!C6761,Currecny_M!$A$1:$P$1,0),FALSE)</f>
        <v>1</v>
      </c>
      <c r="L6761" s="82">
        <f t="shared" si="317"/>
        <v>4.9419300000000002</v>
      </c>
      <c r="M6761" s="82">
        <f>((E6761/$F$1)*VLOOKUP(N6761,Currecny_M!$A$1:$P$10,MATCH(Database!C6761,Currecny_M!$A$1:$P$1,0),FALSE))/VLOOKUP('Cover page'!$B$6,Currecny_M!$A$1:$P$10,MATCH(Database!C6761,Currecny_M!$A$1:$P$1,0),FALSE)</f>
        <v>4.9419300000000002</v>
      </c>
      <c r="N6761" s="6" t="str">
        <f>VLOOKUP(B6761,Master!$A$2:$C$11,3,FALSE)</f>
        <v>Dirham</v>
      </c>
      <c r="O6761" s="6" t="str">
        <f>VLOOKUP(B6761,Master!$A$2:$C$11,2,FALSE)</f>
        <v>Asia</v>
      </c>
      <c r="Q6761" s="39" t="str">
        <f>VLOOKUP(D6761,GL_Master!$A$1:$D$80,2,FALSE)</f>
        <v>PL</v>
      </c>
      <c r="R6761" s="39" t="str">
        <f>VLOOKUP(D6761,GL_Master!$A$1:$D$80,3,FALSE)</f>
        <v>COGS</v>
      </c>
      <c r="S6761" s="39" t="str">
        <f>VLOOKUP(D6761,GL_Master!$A$1:$D$80,4,FALSE)</f>
        <v>Civil, Installation, Commissioning and Other miscellaneous expenses</v>
      </c>
    </row>
    <row r="6762" spans="1:19" x14ac:dyDescent="0.25">
      <c r="A6762" s="39" t="s">
        <v>262</v>
      </c>
      <c r="B6762" s="39" t="s">
        <v>238</v>
      </c>
      <c r="C6762" s="7">
        <v>43952</v>
      </c>
      <c r="D6762" s="39" t="s">
        <v>89</v>
      </c>
      <c r="E6762" s="39">
        <v>485</v>
      </c>
      <c r="F6762" s="82">
        <f t="shared" si="315"/>
        <v>0.48499999999999999</v>
      </c>
      <c r="G6762" s="39">
        <f>VLOOKUP(N6762,Currecny_M!$A$1:$P$10,2,FALSE)</f>
        <v>21</v>
      </c>
      <c r="H6762" s="39">
        <f>MATCH(C6762,Currecny_M!$A$1:$P$1,0)</f>
        <v>3</v>
      </c>
      <c r="I6762" s="39">
        <f>VLOOKUP(N6762,Currecny_M!$A$1:$P$10,MATCH(Database!C6762,Currecny_M!$A$1:$P$1,0),FALSE)</f>
        <v>21.21</v>
      </c>
      <c r="J6762" s="82">
        <f t="shared" si="316"/>
        <v>10.286849999999999</v>
      </c>
      <c r="K6762" s="39">
        <f>VLOOKUP('Cover page'!$B$6,Currecny_M!$A$1:$P$10,MATCH(Database!C6762,Currecny_M!$A$1:$P$1,0),FALSE)</f>
        <v>1</v>
      </c>
      <c r="L6762" s="82">
        <f t="shared" si="317"/>
        <v>10.286849999999999</v>
      </c>
      <c r="M6762" s="82">
        <f>((E6762/$F$1)*VLOOKUP(N6762,Currecny_M!$A$1:$P$10,MATCH(Database!C6762,Currecny_M!$A$1:$P$1,0),FALSE))/VLOOKUP('Cover page'!$B$6,Currecny_M!$A$1:$P$10,MATCH(Database!C6762,Currecny_M!$A$1:$P$1,0),FALSE)</f>
        <v>10.286849999999999</v>
      </c>
      <c r="N6762" s="6" t="str">
        <f>VLOOKUP(B6762,Master!$A$2:$C$11,3,FALSE)</f>
        <v>Dirham</v>
      </c>
      <c r="O6762" s="6" t="str">
        <f>VLOOKUP(B6762,Master!$A$2:$C$11,2,FALSE)</f>
        <v>Asia</v>
      </c>
      <c r="Q6762" s="39" t="str">
        <f>VLOOKUP(D6762,GL_Master!$A$1:$D$80,2,FALSE)</f>
        <v>PL</v>
      </c>
      <c r="R6762" s="39" t="str">
        <f>VLOOKUP(D6762,GL_Master!$A$1:$D$80,3,FALSE)</f>
        <v>COGS</v>
      </c>
      <c r="S6762" s="39" t="str">
        <f>VLOOKUP(D6762,GL_Master!$A$1:$D$80,4,FALSE)</f>
        <v>project Expenses</v>
      </c>
    </row>
    <row r="6763" spans="1:19" x14ac:dyDescent="0.25">
      <c r="A6763" s="39" t="s">
        <v>262</v>
      </c>
      <c r="B6763" s="39" t="s">
        <v>238</v>
      </c>
      <c r="C6763" s="7">
        <v>43952</v>
      </c>
      <c r="D6763" s="39" t="s">
        <v>90</v>
      </c>
      <c r="E6763" s="39">
        <v>154</v>
      </c>
      <c r="F6763" s="82">
        <f t="shared" si="315"/>
        <v>0.154</v>
      </c>
      <c r="G6763" s="39">
        <f>VLOOKUP(N6763,Currecny_M!$A$1:$P$10,2,FALSE)</f>
        <v>21</v>
      </c>
      <c r="H6763" s="39">
        <f>MATCH(C6763,Currecny_M!$A$1:$P$1,0)</f>
        <v>3</v>
      </c>
      <c r="I6763" s="39">
        <f>VLOOKUP(N6763,Currecny_M!$A$1:$P$10,MATCH(Database!C6763,Currecny_M!$A$1:$P$1,0),FALSE)</f>
        <v>21.21</v>
      </c>
      <c r="J6763" s="82">
        <f t="shared" si="316"/>
        <v>3.26634</v>
      </c>
      <c r="K6763" s="39">
        <f>VLOOKUP('Cover page'!$B$6,Currecny_M!$A$1:$P$10,MATCH(Database!C6763,Currecny_M!$A$1:$P$1,0),FALSE)</f>
        <v>1</v>
      </c>
      <c r="L6763" s="82">
        <f t="shared" si="317"/>
        <v>3.26634</v>
      </c>
      <c r="M6763" s="82">
        <f>((E6763/$F$1)*VLOOKUP(N6763,Currecny_M!$A$1:$P$10,MATCH(Database!C6763,Currecny_M!$A$1:$P$1,0),FALSE))/VLOOKUP('Cover page'!$B$6,Currecny_M!$A$1:$P$10,MATCH(Database!C6763,Currecny_M!$A$1:$P$1,0),FALSE)</f>
        <v>3.26634</v>
      </c>
      <c r="N6763" s="6" t="str">
        <f>VLOOKUP(B6763,Master!$A$2:$C$11,3,FALSE)</f>
        <v>Dirham</v>
      </c>
      <c r="O6763" s="6" t="str">
        <f>VLOOKUP(B6763,Master!$A$2:$C$11,2,FALSE)</f>
        <v>Asia</v>
      </c>
      <c r="Q6763" s="39" t="str">
        <f>VLOOKUP(D6763,GL_Master!$A$1:$D$80,2,FALSE)</f>
        <v>PL</v>
      </c>
      <c r="R6763" s="39" t="str">
        <f>VLOOKUP(D6763,GL_Master!$A$1:$D$80,3,FALSE)</f>
        <v>Office utility</v>
      </c>
      <c r="S6763" s="39" t="str">
        <f>VLOOKUP(D6763,GL_Master!$A$1:$D$80,4,FALSE)</f>
        <v>Electricity Expenses</v>
      </c>
    </row>
    <row r="6764" spans="1:19" x14ac:dyDescent="0.25">
      <c r="A6764" s="39" t="s">
        <v>262</v>
      </c>
      <c r="B6764" s="39" t="s">
        <v>238</v>
      </c>
      <c r="C6764" s="7">
        <v>43952</v>
      </c>
      <c r="D6764" s="39" t="s">
        <v>91</v>
      </c>
      <c r="E6764" s="39">
        <v>332</v>
      </c>
      <c r="F6764" s="82">
        <f t="shared" si="315"/>
        <v>0.33200000000000002</v>
      </c>
      <c r="G6764" s="39">
        <f>VLOOKUP(N6764,Currecny_M!$A$1:$P$10,2,FALSE)</f>
        <v>21</v>
      </c>
      <c r="H6764" s="39">
        <f>MATCH(C6764,Currecny_M!$A$1:$P$1,0)</f>
        <v>3</v>
      </c>
      <c r="I6764" s="39">
        <f>VLOOKUP(N6764,Currecny_M!$A$1:$P$10,MATCH(Database!C6764,Currecny_M!$A$1:$P$1,0),FALSE)</f>
        <v>21.21</v>
      </c>
      <c r="J6764" s="82">
        <f t="shared" si="316"/>
        <v>7.0417200000000006</v>
      </c>
      <c r="K6764" s="39">
        <f>VLOOKUP('Cover page'!$B$6,Currecny_M!$A$1:$P$10,MATCH(Database!C6764,Currecny_M!$A$1:$P$1,0),FALSE)</f>
        <v>1</v>
      </c>
      <c r="L6764" s="82">
        <f t="shared" si="317"/>
        <v>7.0417200000000006</v>
      </c>
      <c r="M6764" s="82">
        <f>((E6764/$F$1)*VLOOKUP(N6764,Currecny_M!$A$1:$P$10,MATCH(Database!C6764,Currecny_M!$A$1:$P$1,0),FALSE))/VLOOKUP('Cover page'!$B$6,Currecny_M!$A$1:$P$10,MATCH(Database!C6764,Currecny_M!$A$1:$P$1,0),FALSE)</f>
        <v>7.0417200000000006</v>
      </c>
      <c r="N6764" s="6" t="str">
        <f>VLOOKUP(B6764,Master!$A$2:$C$11,3,FALSE)</f>
        <v>Dirham</v>
      </c>
      <c r="O6764" s="6" t="str">
        <f>VLOOKUP(B6764,Master!$A$2:$C$11,2,FALSE)</f>
        <v>Asia</v>
      </c>
      <c r="Q6764" s="39" t="str">
        <f>VLOOKUP(D6764,GL_Master!$A$1:$D$80,2,FALSE)</f>
        <v>PL</v>
      </c>
      <c r="R6764" s="39" t="str">
        <f>VLOOKUP(D6764,GL_Master!$A$1:$D$80,3,FALSE)</f>
        <v>Misc. expenses</v>
      </c>
      <c r="S6764" s="39" t="str">
        <f>VLOOKUP(D6764,GL_Master!$A$1:$D$80,4,FALSE)</f>
        <v>Repair &amp; Maintenance</v>
      </c>
    </row>
    <row r="6765" spans="1:19" x14ac:dyDescent="0.25">
      <c r="A6765" s="39" t="s">
        <v>262</v>
      </c>
      <c r="B6765" s="39" t="s">
        <v>238</v>
      </c>
      <c r="C6765" s="7">
        <v>43952</v>
      </c>
      <c r="D6765" s="39" t="s">
        <v>92</v>
      </c>
      <c r="E6765" s="39">
        <v>242</v>
      </c>
      <c r="F6765" s="82">
        <f t="shared" si="315"/>
        <v>0.24199999999999999</v>
      </c>
      <c r="G6765" s="39">
        <f>VLOOKUP(N6765,Currecny_M!$A$1:$P$10,2,FALSE)</f>
        <v>21</v>
      </c>
      <c r="H6765" s="39">
        <f>MATCH(C6765,Currecny_M!$A$1:$P$1,0)</f>
        <v>3</v>
      </c>
      <c r="I6765" s="39">
        <f>VLOOKUP(N6765,Currecny_M!$A$1:$P$10,MATCH(Database!C6765,Currecny_M!$A$1:$P$1,0),FALSE)</f>
        <v>21.21</v>
      </c>
      <c r="J6765" s="82">
        <f t="shared" si="316"/>
        <v>5.1328199999999997</v>
      </c>
      <c r="K6765" s="39">
        <f>VLOOKUP('Cover page'!$B$6,Currecny_M!$A$1:$P$10,MATCH(Database!C6765,Currecny_M!$A$1:$P$1,0),FALSE)</f>
        <v>1</v>
      </c>
      <c r="L6765" s="82">
        <f t="shared" si="317"/>
        <v>5.1328199999999997</v>
      </c>
      <c r="M6765" s="82">
        <f>((E6765/$F$1)*VLOOKUP(N6765,Currecny_M!$A$1:$P$10,MATCH(Database!C6765,Currecny_M!$A$1:$P$1,0),FALSE))/VLOOKUP('Cover page'!$B$6,Currecny_M!$A$1:$P$10,MATCH(Database!C6765,Currecny_M!$A$1:$P$1,0),FALSE)</f>
        <v>5.1328199999999997</v>
      </c>
      <c r="N6765" s="6" t="str">
        <f>VLOOKUP(B6765,Master!$A$2:$C$11,3,FALSE)</f>
        <v>Dirham</v>
      </c>
      <c r="O6765" s="6" t="str">
        <f>VLOOKUP(B6765,Master!$A$2:$C$11,2,FALSE)</f>
        <v>Asia</v>
      </c>
      <c r="Q6765" s="39" t="str">
        <f>VLOOKUP(D6765,GL_Master!$A$1:$D$80,2,FALSE)</f>
        <v>PL</v>
      </c>
      <c r="R6765" s="39" t="str">
        <f>VLOOKUP(D6765,GL_Master!$A$1:$D$80,3,FALSE)</f>
        <v>Misc. expenses</v>
      </c>
      <c r="S6765" s="39" t="str">
        <f>VLOOKUP(D6765,GL_Master!$A$1:$D$80,4,FALSE)</f>
        <v>Repair &amp; Maintenance</v>
      </c>
    </row>
    <row r="6766" spans="1:19" x14ac:dyDescent="0.25">
      <c r="A6766" s="39" t="s">
        <v>262</v>
      </c>
      <c r="B6766" s="39" t="s">
        <v>238</v>
      </c>
      <c r="C6766" s="7">
        <v>43952</v>
      </c>
      <c r="D6766" s="39" t="s">
        <v>93</v>
      </c>
      <c r="E6766" s="39">
        <v>2827</v>
      </c>
      <c r="F6766" s="82">
        <f t="shared" si="315"/>
        <v>2.827</v>
      </c>
      <c r="G6766" s="39">
        <f>VLOOKUP(N6766,Currecny_M!$A$1:$P$10,2,FALSE)</f>
        <v>21</v>
      </c>
      <c r="H6766" s="39">
        <f>MATCH(C6766,Currecny_M!$A$1:$P$1,0)</f>
        <v>3</v>
      </c>
      <c r="I6766" s="39">
        <f>VLOOKUP(N6766,Currecny_M!$A$1:$P$10,MATCH(Database!C6766,Currecny_M!$A$1:$P$1,0),FALSE)</f>
        <v>21.21</v>
      </c>
      <c r="J6766" s="82">
        <f t="shared" si="316"/>
        <v>59.96067</v>
      </c>
      <c r="K6766" s="39">
        <f>VLOOKUP('Cover page'!$B$6,Currecny_M!$A$1:$P$10,MATCH(Database!C6766,Currecny_M!$A$1:$P$1,0),FALSE)</f>
        <v>1</v>
      </c>
      <c r="L6766" s="82">
        <f t="shared" si="317"/>
        <v>59.96067</v>
      </c>
      <c r="M6766" s="82">
        <f>((E6766/$F$1)*VLOOKUP(N6766,Currecny_M!$A$1:$P$10,MATCH(Database!C6766,Currecny_M!$A$1:$P$1,0),FALSE))/VLOOKUP('Cover page'!$B$6,Currecny_M!$A$1:$P$10,MATCH(Database!C6766,Currecny_M!$A$1:$P$1,0),FALSE)</f>
        <v>59.96067</v>
      </c>
      <c r="N6766" s="6" t="str">
        <f>VLOOKUP(B6766,Master!$A$2:$C$11,3,FALSE)</f>
        <v>Dirham</v>
      </c>
      <c r="O6766" s="6" t="str">
        <f>VLOOKUP(B6766,Master!$A$2:$C$11,2,FALSE)</f>
        <v>Asia</v>
      </c>
      <c r="Q6766" s="39" t="str">
        <f>VLOOKUP(D6766,GL_Master!$A$1:$D$80,2,FALSE)</f>
        <v>PL</v>
      </c>
      <c r="R6766" s="39" t="str">
        <f>VLOOKUP(D6766,GL_Master!$A$1:$D$80,3,FALSE)</f>
        <v>Salary wages &amp; benefits</v>
      </c>
      <c r="S6766" s="39" t="str">
        <f>VLOOKUP(D6766,GL_Master!$A$1:$D$80,4,FALSE)</f>
        <v>Employee benefits expense</v>
      </c>
    </row>
    <row r="6767" spans="1:19" x14ac:dyDescent="0.25">
      <c r="A6767" s="39" t="s">
        <v>262</v>
      </c>
      <c r="B6767" s="39" t="s">
        <v>238</v>
      </c>
      <c r="C6767" s="7">
        <v>43952</v>
      </c>
      <c r="D6767" s="39" t="s">
        <v>33</v>
      </c>
      <c r="E6767" s="39">
        <v>78</v>
      </c>
      <c r="F6767" s="82">
        <f t="shared" si="315"/>
        <v>7.8E-2</v>
      </c>
      <c r="G6767" s="39">
        <f>VLOOKUP(N6767,Currecny_M!$A$1:$P$10,2,FALSE)</f>
        <v>21</v>
      </c>
      <c r="H6767" s="39">
        <f>MATCH(C6767,Currecny_M!$A$1:$P$1,0)</f>
        <v>3</v>
      </c>
      <c r="I6767" s="39">
        <f>VLOOKUP(N6767,Currecny_M!$A$1:$P$10,MATCH(Database!C6767,Currecny_M!$A$1:$P$1,0),FALSE)</f>
        <v>21.21</v>
      </c>
      <c r="J6767" s="82">
        <f t="shared" si="316"/>
        <v>1.65438</v>
      </c>
      <c r="K6767" s="39">
        <f>VLOOKUP('Cover page'!$B$6,Currecny_M!$A$1:$P$10,MATCH(Database!C6767,Currecny_M!$A$1:$P$1,0),FALSE)</f>
        <v>1</v>
      </c>
      <c r="L6767" s="82">
        <f t="shared" si="317"/>
        <v>1.65438</v>
      </c>
      <c r="M6767" s="82">
        <f>((E6767/$F$1)*VLOOKUP(N6767,Currecny_M!$A$1:$P$10,MATCH(Database!C6767,Currecny_M!$A$1:$P$1,0),FALSE))/VLOOKUP('Cover page'!$B$6,Currecny_M!$A$1:$P$10,MATCH(Database!C6767,Currecny_M!$A$1:$P$1,0),FALSE)</f>
        <v>1.65438</v>
      </c>
      <c r="N6767" s="6" t="str">
        <f>VLOOKUP(B6767,Master!$A$2:$C$11,3,FALSE)</f>
        <v>Dirham</v>
      </c>
      <c r="O6767" s="6" t="str">
        <f>VLOOKUP(B6767,Master!$A$2:$C$11,2,FALSE)</f>
        <v>Asia</v>
      </c>
      <c r="Q6767" s="39" t="str">
        <f>VLOOKUP(D6767,GL_Master!$A$1:$D$80,2,FALSE)</f>
        <v>PL</v>
      </c>
      <c r="R6767" s="39" t="str">
        <f>VLOOKUP(D6767,GL_Master!$A$1:$D$80,3,FALSE)</f>
        <v>Staff welfare expenses</v>
      </c>
      <c r="S6767" s="39" t="str">
        <f>VLOOKUP(D6767,GL_Master!$A$1:$D$80,4,FALSE)</f>
        <v>Other staff welfare</v>
      </c>
    </row>
    <row r="6768" spans="1:19" x14ac:dyDescent="0.25">
      <c r="A6768" s="39" t="s">
        <v>262</v>
      </c>
      <c r="B6768" s="39" t="s">
        <v>238</v>
      </c>
      <c r="C6768" s="7">
        <v>43952</v>
      </c>
      <c r="D6768" s="39" t="s">
        <v>94</v>
      </c>
      <c r="E6768" s="39">
        <v>494</v>
      </c>
      <c r="F6768" s="82">
        <f t="shared" si="315"/>
        <v>0.49399999999999999</v>
      </c>
      <c r="G6768" s="39">
        <f>VLOOKUP(N6768,Currecny_M!$A$1:$P$10,2,FALSE)</f>
        <v>21</v>
      </c>
      <c r="H6768" s="39">
        <f>MATCH(C6768,Currecny_M!$A$1:$P$1,0)</f>
        <v>3</v>
      </c>
      <c r="I6768" s="39">
        <f>VLOOKUP(N6768,Currecny_M!$A$1:$P$10,MATCH(Database!C6768,Currecny_M!$A$1:$P$1,0),FALSE)</f>
        <v>21.21</v>
      </c>
      <c r="J6768" s="82">
        <f t="shared" si="316"/>
        <v>10.477740000000001</v>
      </c>
      <c r="K6768" s="39">
        <f>VLOOKUP('Cover page'!$B$6,Currecny_M!$A$1:$P$10,MATCH(Database!C6768,Currecny_M!$A$1:$P$1,0),FALSE)</f>
        <v>1</v>
      </c>
      <c r="L6768" s="82">
        <f t="shared" si="317"/>
        <v>10.477740000000001</v>
      </c>
      <c r="M6768" s="82">
        <f>((E6768/$F$1)*VLOOKUP(N6768,Currecny_M!$A$1:$P$10,MATCH(Database!C6768,Currecny_M!$A$1:$P$1,0),FALSE))/VLOOKUP('Cover page'!$B$6,Currecny_M!$A$1:$P$10,MATCH(Database!C6768,Currecny_M!$A$1:$P$1,0),FALSE)</f>
        <v>10.477740000000001</v>
      </c>
      <c r="N6768" s="6" t="str">
        <f>VLOOKUP(B6768,Master!$A$2:$C$11,3,FALSE)</f>
        <v>Dirham</v>
      </c>
      <c r="O6768" s="6" t="str">
        <f>VLOOKUP(B6768,Master!$A$2:$C$11,2,FALSE)</f>
        <v>Asia</v>
      </c>
      <c r="Q6768" s="39" t="str">
        <f>VLOOKUP(D6768,GL_Master!$A$1:$D$80,2,FALSE)</f>
        <v>PL</v>
      </c>
      <c r="R6768" s="39" t="str">
        <f>VLOOKUP(D6768,GL_Master!$A$1:$D$80,3,FALSE)</f>
        <v xml:space="preserve">Gratuity expenses </v>
      </c>
      <c r="S6768" s="39" t="str">
        <f>VLOOKUP(D6768,GL_Master!$A$1:$D$80,4,FALSE)</f>
        <v>Gratuity</v>
      </c>
    </row>
    <row r="6769" spans="1:19" x14ac:dyDescent="0.25">
      <c r="A6769" s="39" t="s">
        <v>262</v>
      </c>
      <c r="B6769" s="39" t="s">
        <v>238</v>
      </c>
      <c r="C6769" s="7">
        <v>43952</v>
      </c>
      <c r="D6769" s="39" t="s">
        <v>95</v>
      </c>
      <c r="E6769" s="39">
        <v>168</v>
      </c>
      <c r="F6769" s="82">
        <f t="shared" si="315"/>
        <v>0.16800000000000001</v>
      </c>
      <c r="G6769" s="39">
        <f>VLOOKUP(N6769,Currecny_M!$A$1:$P$10,2,FALSE)</f>
        <v>21</v>
      </c>
      <c r="H6769" s="39">
        <f>MATCH(C6769,Currecny_M!$A$1:$P$1,0)</f>
        <v>3</v>
      </c>
      <c r="I6769" s="39">
        <f>VLOOKUP(N6769,Currecny_M!$A$1:$P$10,MATCH(Database!C6769,Currecny_M!$A$1:$P$1,0),FALSE)</f>
        <v>21.21</v>
      </c>
      <c r="J6769" s="82">
        <f t="shared" si="316"/>
        <v>3.5632800000000002</v>
      </c>
      <c r="K6769" s="39">
        <f>VLOOKUP('Cover page'!$B$6,Currecny_M!$A$1:$P$10,MATCH(Database!C6769,Currecny_M!$A$1:$P$1,0),FALSE)</f>
        <v>1</v>
      </c>
      <c r="L6769" s="82">
        <f t="shared" si="317"/>
        <v>3.5632800000000002</v>
      </c>
      <c r="M6769" s="82">
        <f>((E6769/$F$1)*VLOOKUP(N6769,Currecny_M!$A$1:$P$10,MATCH(Database!C6769,Currecny_M!$A$1:$P$1,0),FALSE))/VLOOKUP('Cover page'!$B$6,Currecny_M!$A$1:$P$10,MATCH(Database!C6769,Currecny_M!$A$1:$P$1,0),FALSE)</f>
        <v>3.5632800000000002</v>
      </c>
      <c r="N6769" s="6" t="str">
        <f>VLOOKUP(B6769,Master!$A$2:$C$11,3,FALSE)</f>
        <v>Dirham</v>
      </c>
      <c r="O6769" s="6" t="str">
        <f>VLOOKUP(B6769,Master!$A$2:$C$11,2,FALSE)</f>
        <v>Asia</v>
      </c>
      <c r="Q6769" s="39" t="str">
        <f>VLOOKUP(D6769,GL_Master!$A$1:$D$80,2,FALSE)</f>
        <v>PL</v>
      </c>
      <c r="R6769" s="39" t="str">
        <f>VLOOKUP(D6769,GL_Master!$A$1:$D$80,3,FALSE)</f>
        <v>Salary wages &amp; benefits</v>
      </c>
      <c r="S6769" s="39" t="str">
        <f>VLOOKUP(D6769,GL_Master!$A$1:$D$80,4,FALSE)</f>
        <v>Employee benefits expense</v>
      </c>
    </row>
    <row r="6770" spans="1:19" x14ac:dyDescent="0.25">
      <c r="A6770" s="39" t="s">
        <v>262</v>
      </c>
      <c r="B6770" s="39" t="s">
        <v>238</v>
      </c>
      <c r="C6770" s="7">
        <v>43952</v>
      </c>
      <c r="D6770" s="39" t="s">
        <v>96</v>
      </c>
      <c r="E6770" s="39">
        <v>1467</v>
      </c>
      <c r="F6770" s="82">
        <f t="shared" si="315"/>
        <v>1.4670000000000001</v>
      </c>
      <c r="G6770" s="39">
        <f>VLOOKUP(N6770,Currecny_M!$A$1:$P$10,2,FALSE)</f>
        <v>21</v>
      </c>
      <c r="H6770" s="39">
        <f>MATCH(C6770,Currecny_M!$A$1:$P$1,0)</f>
        <v>3</v>
      </c>
      <c r="I6770" s="39">
        <f>VLOOKUP(N6770,Currecny_M!$A$1:$P$10,MATCH(Database!C6770,Currecny_M!$A$1:$P$1,0),FALSE)</f>
        <v>21.21</v>
      </c>
      <c r="J6770" s="82">
        <f t="shared" si="316"/>
        <v>31.115070000000003</v>
      </c>
      <c r="K6770" s="39">
        <f>VLOOKUP('Cover page'!$B$6,Currecny_M!$A$1:$P$10,MATCH(Database!C6770,Currecny_M!$A$1:$P$1,0),FALSE)</f>
        <v>1</v>
      </c>
      <c r="L6770" s="82">
        <f t="shared" si="317"/>
        <v>31.115070000000003</v>
      </c>
      <c r="M6770" s="82">
        <f>((E6770/$F$1)*VLOOKUP(N6770,Currecny_M!$A$1:$P$10,MATCH(Database!C6770,Currecny_M!$A$1:$P$1,0),FALSE))/VLOOKUP('Cover page'!$B$6,Currecny_M!$A$1:$P$10,MATCH(Database!C6770,Currecny_M!$A$1:$P$1,0),FALSE)</f>
        <v>31.115070000000003</v>
      </c>
      <c r="N6770" s="6" t="str">
        <f>VLOOKUP(B6770,Master!$A$2:$C$11,3,FALSE)</f>
        <v>Dirham</v>
      </c>
      <c r="O6770" s="6" t="str">
        <f>VLOOKUP(B6770,Master!$A$2:$C$11,2,FALSE)</f>
        <v>Asia</v>
      </c>
      <c r="Q6770" s="39" t="str">
        <f>VLOOKUP(D6770,GL_Master!$A$1:$D$80,2,FALSE)</f>
        <v>PL</v>
      </c>
      <c r="R6770" s="39" t="str">
        <f>VLOOKUP(D6770,GL_Master!$A$1:$D$80,3,FALSE)</f>
        <v>Salary wages &amp; benefits</v>
      </c>
      <c r="S6770" s="39" t="str">
        <f>VLOOKUP(D6770,GL_Master!$A$1:$D$80,4,FALSE)</f>
        <v>Employee benefits expense</v>
      </c>
    </row>
    <row r="6771" spans="1:19" x14ac:dyDescent="0.25">
      <c r="A6771" s="39" t="s">
        <v>262</v>
      </c>
      <c r="B6771" s="39" t="s">
        <v>238</v>
      </c>
      <c r="C6771" s="7">
        <v>43952</v>
      </c>
      <c r="D6771" s="39" t="s">
        <v>97</v>
      </c>
      <c r="E6771" s="39">
        <v>77</v>
      </c>
      <c r="F6771" s="82">
        <f t="shared" si="315"/>
        <v>7.6999999999999999E-2</v>
      </c>
      <c r="G6771" s="39">
        <f>VLOOKUP(N6771,Currecny_M!$A$1:$P$10,2,FALSE)</f>
        <v>21</v>
      </c>
      <c r="H6771" s="39">
        <f>MATCH(C6771,Currecny_M!$A$1:$P$1,0)</f>
        <v>3</v>
      </c>
      <c r="I6771" s="39">
        <f>VLOOKUP(N6771,Currecny_M!$A$1:$P$10,MATCH(Database!C6771,Currecny_M!$A$1:$P$1,0),FALSE)</f>
        <v>21.21</v>
      </c>
      <c r="J6771" s="82">
        <f t="shared" si="316"/>
        <v>1.63317</v>
      </c>
      <c r="K6771" s="39">
        <f>VLOOKUP('Cover page'!$B$6,Currecny_M!$A$1:$P$10,MATCH(Database!C6771,Currecny_M!$A$1:$P$1,0),FALSE)</f>
        <v>1</v>
      </c>
      <c r="L6771" s="82">
        <f t="shared" si="317"/>
        <v>1.63317</v>
      </c>
      <c r="M6771" s="82">
        <f>((E6771/$F$1)*VLOOKUP(N6771,Currecny_M!$A$1:$P$10,MATCH(Database!C6771,Currecny_M!$A$1:$P$1,0),FALSE))/VLOOKUP('Cover page'!$B$6,Currecny_M!$A$1:$P$10,MATCH(Database!C6771,Currecny_M!$A$1:$P$1,0),FALSE)</f>
        <v>1.63317</v>
      </c>
      <c r="N6771" s="6" t="str">
        <f>VLOOKUP(B6771,Master!$A$2:$C$11,3,FALSE)</f>
        <v>Dirham</v>
      </c>
      <c r="O6771" s="6" t="str">
        <f>VLOOKUP(B6771,Master!$A$2:$C$11,2,FALSE)</f>
        <v>Asia</v>
      </c>
      <c r="Q6771" s="39" t="str">
        <f>VLOOKUP(D6771,GL_Master!$A$1:$D$80,2,FALSE)</f>
        <v>PL</v>
      </c>
      <c r="R6771" s="39" t="str">
        <f>VLOOKUP(D6771,GL_Master!$A$1:$D$80,3,FALSE)</f>
        <v>Salary wages &amp; benefits</v>
      </c>
      <c r="S6771" s="39" t="str">
        <f>VLOOKUP(D6771,GL_Master!$A$1:$D$80,4,FALSE)</f>
        <v>Employee benefits expense</v>
      </c>
    </row>
    <row r="6772" spans="1:19" x14ac:dyDescent="0.25">
      <c r="A6772" s="39" t="s">
        <v>262</v>
      </c>
      <c r="B6772" s="39" t="s">
        <v>238</v>
      </c>
      <c r="C6772" s="7">
        <v>43952</v>
      </c>
      <c r="D6772" s="39" t="s">
        <v>98</v>
      </c>
      <c r="E6772" s="39">
        <v>157</v>
      </c>
      <c r="F6772" s="82">
        <f t="shared" si="315"/>
        <v>0.157</v>
      </c>
      <c r="G6772" s="39">
        <f>VLOOKUP(N6772,Currecny_M!$A$1:$P$10,2,FALSE)</f>
        <v>21</v>
      </c>
      <c r="H6772" s="39">
        <f>MATCH(C6772,Currecny_M!$A$1:$P$1,0)</f>
        <v>3</v>
      </c>
      <c r="I6772" s="39">
        <f>VLOOKUP(N6772,Currecny_M!$A$1:$P$10,MATCH(Database!C6772,Currecny_M!$A$1:$P$1,0),FALSE)</f>
        <v>21.21</v>
      </c>
      <c r="J6772" s="82">
        <f t="shared" si="316"/>
        <v>3.3299700000000003</v>
      </c>
      <c r="K6772" s="39">
        <f>VLOOKUP('Cover page'!$B$6,Currecny_M!$A$1:$P$10,MATCH(Database!C6772,Currecny_M!$A$1:$P$1,0),FALSE)</f>
        <v>1</v>
      </c>
      <c r="L6772" s="82">
        <f t="shared" si="317"/>
        <v>3.3299700000000003</v>
      </c>
      <c r="M6772" s="82">
        <f>((E6772/$F$1)*VLOOKUP(N6772,Currecny_M!$A$1:$P$10,MATCH(Database!C6772,Currecny_M!$A$1:$P$1,0),FALSE))/VLOOKUP('Cover page'!$B$6,Currecny_M!$A$1:$P$10,MATCH(Database!C6772,Currecny_M!$A$1:$P$1,0),FALSE)</f>
        <v>3.3299700000000003</v>
      </c>
      <c r="N6772" s="6" t="str">
        <f>VLOOKUP(B6772,Master!$A$2:$C$11,3,FALSE)</f>
        <v>Dirham</v>
      </c>
      <c r="O6772" s="6" t="str">
        <f>VLOOKUP(B6772,Master!$A$2:$C$11,2,FALSE)</f>
        <v>Asia</v>
      </c>
      <c r="Q6772" s="39" t="str">
        <f>VLOOKUP(D6772,GL_Master!$A$1:$D$80,2,FALSE)</f>
        <v>PL</v>
      </c>
      <c r="R6772" s="39" t="str">
        <f>VLOOKUP(D6772,GL_Master!$A$1:$D$80,3,FALSE)</f>
        <v>Salary wages &amp; benefits</v>
      </c>
      <c r="S6772" s="39" t="str">
        <f>VLOOKUP(D6772,GL_Master!$A$1:$D$80,4,FALSE)</f>
        <v>Employee benefits expense</v>
      </c>
    </row>
    <row r="6773" spans="1:19" x14ac:dyDescent="0.25">
      <c r="A6773" s="39" t="s">
        <v>262</v>
      </c>
      <c r="B6773" s="39" t="s">
        <v>238</v>
      </c>
      <c r="C6773" s="7">
        <v>43952</v>
      </c>
      <c r="D6773" s="39" t="s">
        <v>99</v>
      </c>
      <c r="E6773" s="39">
        <v>80</v>
      </c>
      <c r="F6773" s="82">
        <f t="shared" si="315"/>
        <v>0.08</v>
      </c>
      <c r="G6773" s="39">
        <f>VLOOKUP(N6773,Currecny_M!$A$1:$P$10,2,FALSE)</f>
        <v>21</v>
      </c>
      <c r="H6773" s="39">
        <f>MATCH(C6773,Currecny_M!$A$1:$P$1,0)</f>
        <v>3</v>
      </c>
      <c r="I6773" s="39">
        <f>VLOOKUP(N6773,Currecny_M!$A$1:$P$10,MATCH(Database!C6773,Currecny_M!$A$1:$P$1,0),FALSE)</f>
        <v>21.21</v>
      </c>
      <c r="J6773" s="82">
        <f t="shared" si="316"/>
        <v>1.6968000000000001</v>
      </c>
      <c r="K6773" s="39">
        <f>VLOOKUP('Cover page'!$B$6,Currecny_M!$A$1:$P$10,MATCH(Database!C6773,Currecny_M!$A$1:$P$1,0),FALSE)</f>
        <v>1</v>
      </c>
      <c r="L6773" s="82">
        <f t="shared" si="317"/>
        <v>1.6968000000000001</v>
      </c>
      <c r="M6773" s="82">
        <f>((E6773/$F$1)*VLOOKUP(N6773,Currecny_M!$A$1:$P$10,MATCH(Database!C6773,Currecny_M!$A$1:$P$1,0),FALSE))/VLOOKUP('Cover page'!$B$6,Currecny_M!$A$1:$P$10,MATCH(Database!C6773,Currecny_M!$A$1:$P$1,0),FALSE)</f>
        <v>1.6968000000000001</v>
      </c>
      <c r="N6773" s="6" t="str">
        <f>VLOOKUP(B6773,Master!$A$2:$C$11,3,FALSE)</f>
        <v>Dirham</v>
      </c>
      <c r="O6773" s="6" t="str">
        <f>VLOOKUP(B6773,Master!$A$2:$C$11,2,FALSE)</f>
        <v>Asia</v>
      </c>
      <c r="Q6773" s="39" t="str">
        <f>VLOOKUP(D6773,GL_Master!$A$1:$D$80,2,FALSE)</f>
        <v>PL</v>
      </c>
      <c r="R6773" s="39" t="str">
        <f>VLOOKUP(D6773,GL_Master!$A$1:$D$80,3,FALSE)</f>
        <v>Salary wages &amp; benefits</v>
      </c>
      <c r="S6773" s="39" t="str">
        <f>VLOOKUP(D6773,GL_Master!$A$1:$D$80,4,FALSE)</f>
        <v>Employee benefits expense</v>
      </c>
    </row>
    <row r="6774" spans="1:19" x14ac:dyDescent="0.25">
      <c r="A6774" s="39" t="s">
        <v>262</v>
      </c>
      <c r="B6774" s="39" t="s">
        <v>238</v>
      </c>
      <c r="C6774" s="7">
        <v>43952</v>
      </c>
      <c r="D6774" s="39" t="s">
        <v>100</v>
      </c>
      <c r="E6774" s="39">
        <v>565</v>
      </c>
      <c r="F6774" s="82">
        <f t="shared" si="315"/>
        <v>0.56499999999999995</v>
      </c>
      <c r="G6774" s="39">
        <f>VLOOKUP(N6774,Currecny_M!$A$1:$P$10,2,FALSE)</f>
        <v>21</v>
      </c>
      <c r="H6774" s="39">
        <f>MATCH(C6774,Currecny_M!$A$1:$P$1,0)</f>
        <v>3</v>
      </c>
      <c r="I6774" s="39">
        <f>VLOOKUP(N6774,Currecny_M!$A$1:$P$10,MATCH(Database!C6774,Currecny_M!$A$1:$P$1,0),FALSE)</f>
        <v>21.21</v>
      </c>
      <c r="J6774" s="82">
        <f t="shared" si="316"/>
        <v>11.983649999999999</v>
      </c>
      <c r="K6774" s="39">
        <f>VLOOKUP('Cover page'!$B$6,Currecny_M!$A$1:$P$10,MATCH(Database!C6774,Currecny_M!$A$1:$P$1,0),FALSE)</f>
        <v>1</v>
      </c>
      <c r="L6774" s="82">
        <f t="shared" si="317"/>
        <v>11.983649999999999</v>
      </c>
      <c r="M6774" s="82">
        <f>((E6774/$F$1)*VLOOKUP(N6774,Currecny_M!$A$1:$P$10,MATCH(Database!C6774,Currecny_M!$A$1:$P$1,0),FALSE))/VLOOKUP('Cover page'!$B$6,Currecny_M!$A$1:$P$10,MATCH(Database!C6774,Currecny_M!$A$1:$P$1,0),FALSE)</f>
        <v>11.983649999999999</v>
      </c>
      <c r="N6774" s="6" t="str">
        <f>VLOOKUP(B6774,Master!$A$2:$C$11,3,FALSE)</f>
        <v>Dirham</v>
      </c>
      <c r="O6774" s="6" t="str">
        <f>VLOOKUP(B6774,Master!$A$2:$C$11,2,FALSE)</f>
        <v>Asia</v>
      </c>
      <c r="Q6774" s="39" t="str">
        <f>VLOOKUP(D6774,GL_Master!$A$1:$D$80,2,FALSE)</f>
        <v>PL</v>
      </c>
      <c r="R6774" s="39" t="str">
        <f>VLOOKUP(D6774,GL_Master!$A$1:$D$80,3,FALSE)</f>
        <v>Salary wages &amp; benefits</v>
      </c>
      <c r="S6774" s="39" t="str">
        <f>VLOOKUP(D6774,GL_Master!$A$1:$D$80,4,FALSE)</f>
        <v>Employee benefits expense</v>
      </c>
    </row>
    <row r="6775" spans="1:19" x14ac:dyDescent="0.25">
      <c r="A6775" s="39" t="s">
        <v>262</v>
      </c>
      <c r="B6775" s="39" t="s">
        <v>238</v>
      </c>
      <c r="C6775" s="7">
        <v>43952</v>
      </c>
      <c r="D6775" s="39" t="s">
        <v>30</v>
      </c>
      <c r="E6775" s="39">
        <v>157</v>
      </c>
      <c r="F6775" s="82">
        <f t="shared" si="315"/>
        <v>0.157</v>
      </c>
      <c r="G6775" s="39">
        <f>VLOOKUP(N6775,Currecny_M!$A$1:$P$10,2,FALSE)</f>
        <v>21</v>
      </c>
      <c r="H6775" s="39">
        <f>MATCH(C6775,Currecny_M!$A$1:$P$1,0)</f>
        <v>3</v>
      </c>
      <c r="I6775" s="39">
        <f>VLOOKUP(N6775,Currecny_M!$A$1:$P$10,MATCH(Database!C6775,Currecny_M!$A$1:$P$1,0),FALSE)</f>
        <v>21.21</v>
      </c>
      <c r="J6775" s="82">
        <f t="shared" si="316"/>
        <v>3.3299700000000003</v>
      </c>
      <c r="K6775" s="39">
        <f>VLOOKUP('Cover page'!$B$6,Currecny_M!$A$1:$P$10,MATCH(Database!C6775,Currecny_M!$A$1:$P$1,0),FALSE)</f>
        <v>1</v>
      </c>
      <c r="L6775" s="82">
        <f t="shared" si="317"/>
        <v>3.3299700000000003</v>
      </c>
      <c r="M6775" s="82">
        <f>((E6775/$F$1)*VLOOKUP(N6775,Currecny_M!$A$1:$P$10,MATCH(Database!C6775,Currecny_M!$A$1:$P$1,0),FALSE))/VLOOKUP('Cover page'!$B$6,Currecny_M!$A$1:$P$10,MATCH(Database!C6775,Currecny_M!$A$1:$P$1,0),FALSE)</f>
        <v>3.3299700000000003</v>
      </c>
      <c r="N6775" s="6" t="str">
        <f>VLOOKUP(B6775,Master!$A$2:$C$11,3,FALSE)</f>
        <v>Dirham</v>
      </c>
      <c r="O6775" s="6" t="str">
        <f>VLOOKUP(B6775,Master!$A$2:$C$11,2,FALSE)</f>
        <v>Asia</v>
      </c>
      <c r="Q6775" s="39" t="str">
        <f>VLOOKUP(D6775,GL_Master!$A$1:$D$80,2,FALSE)</f>
        <v>PL</v>
      </c>
      <c r="R6775" s="39" t="str">
        <f>VLOOKUP(D6775,GL_Master!$A$1:$D$80,3,FALSE)</f>
        <v>Travelling and conveyance</v>
      </c>
      <c r="S6775" s="39" t="str">
        <f>VLOOKUP(D6775,GL_Master!$A$1:$D$80,4,FALSE)</f>
        <v>Local conveyance</v>
      </c>
    </row>
    <row r="6776" spans="1:19" x14ac:dyDescent="0.25">
      <c r="A6776" s="39" t="s">
        <v>262</v>
      </c>
      <c r="B6776" s="39" t="s">
        <v>238</v>
      </c>
      <c r="C6776" s="7">
        <v>43952</v>
      </c>
      <c r="D6776" s="39" t="s">
        <v>31</v>
      </c>
      <c r="E6776" s="39">
        <v>78</v>
      </c>
      <c r="F6776" s="82">
        <f t="shared" si="315"/>
        <v>7.8E-2</v>
      </c>
      <c r="G6776" s="39">
        <f>VLOOKUP(N6776,Currecny_M!$A$1:$P$10,2,FALSE)</f>
        <v>21</v>
      </c>
      <c r="H6776" s="39">
        <f>MATCH(C6776,Currecny_M!$A$1:$P$1,0)</f>
        <v>3</v>
      </c>
      <c r="I6776" s="39">
        <f>VLOOKUP(N6776,Currecny_M!$A$1:$P$10,MATCH(Database!C6776,Currecny_M!$A$1:$P$1,0),FALSE)</f>
        <v>21.21</v>
      </c>
      <c r="J6776" s="82">
        <f t="shared" si="316"/>
        <v>1.65438</v>
      </c>
      <c r="K6776" s="39">
        <f>VLOOKUP('Cover page'!$B$6,Currecny_M!$A$1:$P$10,MATCH(Database!C6776,Currecny_M!$A$1:$P$1,0),FALSE)</f>
        <v>1</v>
      </c>
      <c r="L6776" s="82">
        <f t="shared" si="317"/>
        <v>1.65438</v>
      </c>
      <c r="M6776" s="82">
        <f>((E6776/$F$1)*VLOOKUP(N6776,Currecny_M!$A$1:$P$10,MATCH(Database!C6776,Currecny_M!$A$1:$P$1,0),FALSE))/VLOOKUP('Cover page'!$B$6,Currecny_M!$A$1:$P$10,MATCH(Database!C6776,Currecny_M!$A$1:$P$1,0),FALSE)</f>
        <v>1.65438</v>
      </c>
      <c r="N6776" s="6" t="str">
        <f>VLOOKUP(B6776,Master!$A$2:$C$11,3,FALSE)</f>
        <v>Dirham</v>
      </c>
      <c r="O6776" s="6" t="str">
        <f>VLOOKUP(B6776,Master!$A$2:$C$11,2,FALSE)</f>
        <v>Asia</v>
      </c>
      <c r="Q6776" s="39" t="str">
        <f>VLOOKUP(D6776,GL_Master!$A$1:$D$80,2,FALSE)</f>
        <v>PL</v>
      </c>
      <c r="R6776" s="39" t="str">
        <f>VLOOKUP(D6776,GL_Master!$A$1:$D$80,3,FALSE)</f>
        <v>Office expenses</v>
      </c>
      <c r="S6776" s="39" t="str">
        <f>VLOOKUP(D6776,GL_Master!$A$1:$D$80,4,FALSE)</f>
        <v>Parking charges</v>
      </c>
    </row>
    <row r="6777" spans="1:19" x14ac:dyDescent="0.25">
      <c r="A6777" s="39" t="s">
        <v>262</v>
      </c>
      <c r="B6777" s="39" t="s">
        <v>238</v>
      </c>
      <c r="C6777" s="7">
        <v>43952</v>
      </c>
      <c r="D6777" s="39" t="s">
        <v>101</v>
      </c>
      <c r="E6777" s="39">
        <v>82</v>
      </c>
      <c r="F6777" s="82">
        <f t="shared" si="315"/>
        <v>8.2000000000000003E-2</v>
      </c>
      <c r="G6777" s="39">
        <f>VLOOKUP(N6777,Currecny_M!$A$1:$P$10,2,FALSE)</f>
        <v>21</v>
      </c>
      <c r="H6777" s="39">
        <f>MATCH(C6777,Currecny_M!$A$1:$P$1,0)</f>
        <v>3</v>
      </c>
      <c r="I6777" s="39">
        <f>VLOOKUP(N6777,Currecny_M!$A$1:$P$10,MATCH(Database!C6777,Currecny_M!$A$1:$P$1,0),FALSE)</f>
        <v>21.21</v>
      </c>
      <c r="J6777" s="82">
        <f t="shared" si="316"/>
        <v>1.7392200000000002</v>
      </c>
      <c r="K6777" s="39">
        <f>VLOOKUP('Cover page'!$B$6,Currecny_M!$A$1:$P$10,MATCH(Database!C6777,Currecny_M!$A$1:$P$1,0),FALSE)</f>
        <v>1</v>
      </c>
      <c r="L6777" s="82">
        <f t="shared" si="317"/>
        <v>1.7392200000000002</v>
      </c>
      <c r="M6777" s="82">
        <f>((E6777/$F$1)*VLOOKUP(N6777,Currecny_M!$A$1:$P$10,MATCH(Database!C6777,Currecny_M!$A$1:$P$1,0),FALSE))/VLOOKUP('Cover page'!$B$6,Currecny_M!$A$1:$P$10,MATCH(Database!C6777,Currecny_M!$A$1:$P$1,0),FALSE)</f>
        <v>1.7392200000000002</v>
      </c>
      <c r="N6777" s="6" t="str">
        <f>VLOOKUP(B6777,Master!$A$2:$C$11,3,FALSE)</f>
        <v>Dirham</v>
      </c>
      <c r="O6777" s="6" t="str">
        <f>VLOOKUP(B6777,Master!$A$2:$C$11,2,FALSE)</f>
        <v>Asia</v>
      </c>
      <c r="Q6777" s="39" t="str">
        <f>VLOOKUP(D6777,GL_Master!$A$1:$D$80,2,FALSE)</f>
        <v>PL</v>
      </c>
      <c r="R6777" s="39" t="str">
        <f>VLOOKUP(D6777,GL_Master!$A$1:$D$80,3,FALSE)</f>
        <v>COGS</v>
      </c>
      <c r="S6777" s="39" t="str">
        <f>VLOOKUP(D6777,GL_Master!$A$1:$D$80,4,FALSE)</f>
        <v>Purchase of other traded goods</v>
      </c>
    </row>
    <row r="6778" spans="1:19" x14ac:dyDescent="0.25">
      <c r="A6778" s="39" t="s">
        <v>262</v>
      </c>
      <c r="B6778" s="39" t="s">
        <v>238</v>
      </c>
      <c r="C6778" s="7">
        <v>43952</v>
      </c>
      <c r="D6778" s="39" t="s">
        <v>102</v>
      </c>
      <c r="E6778" s="39">
        <v>82</v>
      </c>
      <c r="F6778" s="82">
        <f t="shared" si="315"/>
        <v>8.2000000000000003E-2</v>
      </c>
      <c r="G6778" s="39">
        <f>VLOOKUP(N6778,Currecny_M!$A$1:$P$10,2,FALSE)</f>
        <v>21</v>
      </c>
      <c r="H6778" s="39">
        <f>MATCH(C6778,Currecny_M!$A$1:$P$1,0)</f>
        <v>3</v>
      </c>
      <c r="I6778" s="39">
        <f>VLOOKUP(N6778,Currecny_M!$A$1:$P$10,MATCH(Database!C6778,Currecny_M!$A$1:$P$1,0),FALSE)</f>
        <v>21.21</v>
      </c>
      <c r="J6778" s="82">
        <f t="shared" si="316"/>
        <v>1.7392200000000002</v>
      </c>
      <c r="K6778" s="39">
        <f>VLOOKUP('Cover page'!$B$6,Currecny_M!$A$1:$P$10,MATCH(Database!C6778,Currecny_M!$A$1:$P$1,0),FALSE)</f>
        <v>1</v>
      </c>
      <c r="L6778" s="82">
        <f t="shared" si="317"/>
        <v>1.7392200000000002</v>
      </c>
      <c r="M6778" s="82">
        <f>((E6778/$F$1)*VLOOKUP(N6778,Currecny_M!$A$1:$P$10,MATCH(Database!C6778,Currecny_M!$A$1:$P$1,0),FALSE))/VLOOKUP('Cover page'!$B$6,Currecny_M!$A$1:$P$10,MATCH(Database!C6778,Currecny_M!$A$1:$P$1,0),FALSE)</f>
        <v>1.7392200000000002</v>
      </c>
      <c r="N6778" s="6" t="str">
        <f>VLOOKUP(B6778,Master!$A$2:$C$11,3,FALSE)</f>
        <v>Dirham</v>
      </c>
      <c r="O6778" s="6" t="str">
        <f>VLOOKUP(B6778,Master!$A$2:$C$11,2,FALSE)</f>
        <v>Asia</v>
      </c>
      <c r="Q6778" s="39" t="str">
        <f>VLOOKUP(D6778,GL_Master!$A$1:$D$80,2,FALSE)</f>
        <v>PL</v>
      </c>
      <c r="R6778" s="39" t="str">
        <f>VLOOKUP(D6778,GL_Master!$A$1:$D$80,3,FALSE)</f>
        <v>Staff welfare expenses</v>
      </c>
      <c r="S6778" s="39" t="str">
        <f>VLOOKUP(D6778,GL_Master!$A$1:$D$80,4,FALSE)</f>
        <v>Diwali Expense</v>
      </c>
    </row>
    <row r="6779" spans="1:19" x14ac:dyDescent="0.25">
      <c r="A6779" s="39" t="s">
        <v>262</v>
      </c>
      <c r="B6779" s="39" t="s">
        <v>238</v>
      </c>
      <c r="C6779" s="7">
        <v>43952</v>
      </c>
      <c r="D6779" s="39" t="s">
        <v>20</v>
      </c>
      <c r="E6779" s="39">
        <v>166</v>
      </c>
      <c r="F6779" s="82">
        <f t="shared" si="315"/>
        <v>0.16600000000000001</v>
      </c>
      <c r="G6779" s="39">
        <f>VLOOKUP(N6779,Currecny_M!$A$1:$P$10,2,FALSE)</f>
        <v>21</v>
      </c>
      <c r="H6779" s="39">
        <f>MATCH(C6779,Currecny_M!$A$1:$P$1,0)</f>
        <v>3</v>
      </c>
      <c r="I6779" s="39">
        <f>VLOOKUP(N6779,Currecny_M!$A$1:$P$10,MATCH(Database!C6779,Currecny_M!$A$1:$P$1,0),FALSE)</f>
        <v>21.21</v>
      </c>
      <c r="J6779" s="82">
        <f t="shared" si="316"/>
        <v>3.5208600000000003</v>
      </c>
      <c r="K6779" s="39">
        <f>VLOOKUP('Cover page'!$B$6,Currecny_M!$A$1:$P$10,MATCH(Database!C6779,Currecny_M!$A$1:$P$1,0),FALSE)</f>
        <v>1</v>
      </c>
      <c r="L6779" s="82">
        <f t="shared" si="317"/>
        <v>3.5208600000000003</v>
      </c>
      <c r="M6779" s="82">
        <f>((E6779/$F$1)*VLOOKUP(N6779,Currecny_M!$A$1:$P$10,MATCH(Database!C6779,Currecny_M!$A$1:$P$1,0),FALSE))/VLOOKUP('Cover page'!$B$6,Currecny_M!$A$1:$P$10,MATCH(Database!C6779,Currecny_M!$A$1:$P$1,0),FALSE)</f>
        <v>3.5208600000000003</v>
      </c>
      <c r="N6779" s="6" t="str">
        <f>VLOOKUP(B6779,Master!$A$2:$C$11,3,FALSE)</f>
        <v>Dirham</v>
      </c>
      <c r="O6779" s="6" t="str">
        <f>VLOOKUP(B6779,Master!$A$2:$C$11,2,FALSE)</f>
        <v>Asia</v>
      </c>
      <c r="Q6779" s="39" t="str">
        <f>VLOOKUP(D6779,GL_Master!$A$1:$D$80,2,FALSE)</f>
        <v>PL</v>
      </c>
      <c r="R6779" s="39" t="str">
        <f>VLOOKUP(D6779,GL_Master!$A$1:$D$80,3,FALSE)</f>
        <v>Selling and Marketing expenses</v>
      </c>
      <c r="S6779" s="39" t="str">
        <f>VLOOKUP(D6779,GL_Master!$A$1:$D$80,4,FALSE)</f>
        <v>Business promotion</v>
      </c>
    </row>
    <row r="6780" spans="1:19" x14ac:dyDescent="0.25">
      <c r="A6780" s="39" t="s">
        <v>262</v>
      </c>
      <c r="B6780" s="39" t="s">
        <v>238</v>
      </c>
      <c r="C6780" s="7">
        <v>43952</v>
      </c>
      <c r="D6780" s="39" t="s">
        <v>29</v>
      </c>
      <c r="E6780" s="39">
        <v>158</v>
      </c>
      <c r="F6780" s="82">
        <f t="shared" si="315"/>
        <v>0.158</v>
      </c>
      <c r="G6780" s="39">
        <f>VLOOKUP(N6780,Currecny_M!$A$1:$P$10,2,FALSE)</f>
        <v>21</v>
      </c>
      <c r="H6780" s="39">
        <f>MATCH(C6780,Currecny_M!$A$1:$P$1,0)</f>
        <v>3</v>
      </c>
      <c r="I6780" s="39">
        <f>VLOOKUP(N6780,Currecny_M!$A$1:$P$10,MATCH(Database!C6780,Currecny_M!$A$1:$P$1,0),FALSE)</f>
        <v>21.21</v>
      </c>
      <c r="J6780" s="82">
        <f t="shared" si="316"/>
        <v>3.3511800000000003</v>
      </c>
      <c r="K6780" s="39">
        <f>VLOOKUP('Cover page'!$B$6,Currecny_M!$A$1:$P$10,MATCH(Database!C6780,Currecny_M!$A$1:$P$1,0),FALSE)</f>
        <v>1</v>
      </c>
      <c r="L6780" s="82">
        <f t="shared" si="317"/>
        <v>3.3511800000000003</v>
      </c>
      <c r="M6780" s="82">
        <f>((E6780/$F$1)*VLOOKUP(N6780,Currecny_M!$A$1:$P$10,MATCH(Database!C6780,Currecny_M!$A$1:$P$1,0),FALSE))/VLOOKUP('Cover page'!$B$6,Currecny_M!$A$1:$P$10,MATCH(Database!C6780,Currecny_M!$A$1:$P$1,0),FALSE)</f>
        <v>3.3511800000000003</v>
      </c>
      <c r="N6780" s="6" t="str">
        <f>VLOOKUP(B6780,Master!$A$2:$C$11,3,FALSE)</f>
        <v>Dirham</v>
      </c>
      <c r="O6780" s="6" t="str">
        <f>VLOOKUP(B6780,Master!$A$2:$C$11,2,FALSE)</f>
        <v>Asia</v>
      </c>
      <c r="Q6780" s="39" t="str">
        <f>VLOOKUP(D6780,GL_Master!$A$1:$D$80,2,FALSE)</f>
        <v>PL</v>
      </c>
      <c r="R6780" s="39" t="str">
        <f>VLOOKUP(D6780,GL_Master!$A$1:$D$80,3,FALSE)</f>
        <v>Communication &amp; internet exp</v>
      </c>
      <c r="S6780" s="39" t="str">
        <f>VLOOKUP(D6780,GL_Master!$A$1:$D$80,4,FALSE)</f>
        <v>Communication cost</v>
      </c>
    </row>
    <row r="6781" spans="1:19" x14ac:dyDescent="0.25">
      <c r="A6781" s="39" t="s">
        <v>262</v>
      </c>
      <c r="B6781" s="39" t="s">
        <v>238</v>
      </c>
      <c r="C6781" s="7">
        <v>43952</v>
      </c>
      <c r="D6781" s="39" t="s">
        <v>41</v>
      </c>
      <c r="E6781" s="39">
        <v>77</v>
      </c>
      <c r="F6781" s="82">
        <f t="shared" si="315"/>
        <v>7.6999999999999999E-2</v>
      </c>
      <c r="G6781" s="39">
        <f>VLOOKUP(N6781,Currecny_M!$A$1:$P$10,2,FALSE)</f>
        <v>21</v>
      </c>
      <c r="H6781" s="39">
        <f>MATCH(C6781,Currecny_M!$A$1:$P$1,0)</f>
        <v>3</v>
      </c>
      <c r="I6781" s="39">
        <f>VLOOKUP(N6781,Currecny_M!$A$1:$P$10,MATCH(Database!C6781,Currecny_M!$A$1:$P$1,0),FALSE)</f>
        <v>21.21</v>
      </c>
      <c r="J6781" s="82">
        <f t="shared" si="316"/>
        <v>1.63317</v>
      </c>
      <c r="K6781" s="39">
        <f>VLOOKUP('Cover page'!$B$6,Currecny_M!$A$1:$P$10,MATCH(Database!C6781,Currecny_M!$A$1:$P$1,0),FALSE)</f>
        <v>1</v>
      </c>
      <c r="L6781" s="82">
        <f t="shared" si="317"/>
        <v>1.63317</v>
      </c>
      <c r="M6781" s="82">
        <f>((E6781/$F$1)*VLOOKUP(N6781,Currecny_M!$A$1:$P$10,MATCH(Database!C6781,Currecny_M!$A$1:$P$1,0),FALSE))/VLOOKUP('Cover page'!$B$6,Currecny_M!$A$1:$P$10,MATCH(Database!C6781,Currecny_M!$A$1:$P$1,0),FALSE)</f>
        <v>1.63317</v>
      </c>
      <c r="N6781" s="6" t="str">
        <f>VLOOKUP(B6781,Master!$A$2:$C$11,3,FALSE)</f>
        <v>Dirham</v>
      </c>
      <c r="O6781" s="6" t="str">
        <f>VLOOKUP(B6781,Master!$A$2:$C$11,2,FALSE)</f>
        <v>Asia</v>
      </c>
      <c r="Q6781" s="39" t="str">
        <f>VLOOKUP(D6781,GL_Master!$A$1:$D$80,2,FALSE)</f>
        <v>PL</v>
      </c>
      <c r="R6781" s="39" t="str">
        <f>VLOOKUP(D6781,GL_Master!$A$1:$D$80,3,FALSE)</f>
        <v>Communication &amp; internet exp</v>
      </c>
      <c r="S6781" s="39" t="str">
        <f>VLOOKUP(D6781,GL_Master!$A$1:$D$80,4,FALSE)</f>
        <v>Communication cost</v>
      </c>
    </row>
    <row r="6782" spans="1:19" x14ac:dyDescent="0.25">
      <c r="A6782" s="39" t="s">
        <v>262</v>
      </c>
      <c r="B6782" s="39" t="s">
        <v>238</v>
      </c>
      <c r="C6782" s="7">
        <v>43952</v>
      </c>
      <c r="D6782" s="39" t="s">
        <v>103</v>
      </c>
      <c r="E6782" s="39">
        <v>160</v>
      </c>
      <c r="F6782" s="82">
        <f t="shared" si="315"/>
        <v>0.16</v>
      </c>
      <c r="G6782" s="39">
        <f>VLOOKUP(N6782,Currecny_M!$A$1:$P$10,2,FALSE)</f>
        <v>21</v>
      </c>
      <c r="H6782" s="39">
        <f>MATCH(C6782,Currecny_M!$A$1:$P$1,0)</f>
        <v>3</v>
      </c>
      <c r="I6782" s="39">
        <f>VLOOKUP(N6782,Currecny_M!$A$1:$P$10,MATCH(Database!C6782,Currecny_M!$A$1:$P$1,0),FALSE)</f>
        <v>21.21</v>
      </c>
      <c r="J6782" s="82">
        <f t="shared" si="316"/>
        <v>3.3936000000000002</v>
      </c>
      <c r="K6782" s="39">
        <f>VLOOKUP('Cover page'!$B$6,Currecny_M!$A$1:$P$10,MATCH(Database!C6782,Currecny_M!$A$1:$P$1,0),FALSE)</f>
        <v>1</v>
      </c>
      <c r="L6782" s="82">
        <f t="shared" si="317"/>
        <v>3.3936000000000002</v>
      </c>
      <c r="M6782" s="82">
        <f>((E6782/$F$1)*VLOOKUP(N6782,Currecny_M!$A$1:$P$10,MATCH(Database!C6782,Currecny_M!$A$1:$P$1,0),FALSE))/VLOOKUP('Cover page'!$B$6,Currecny_M!$A$1:$P$10,MATCH(Database!C6782,Currecny_M!$A$1:$P$1,0),FALSE)</f>
        <v>3.3936000000000002</v>
      </c>
      <c r="N6782" s="6" t="str">
        <f>VLOOKUP(B6782,Master!$A$2:$C$11,3,FALSE)</f>
        <v>Dirham</v>
      </c>
      <c r="O6782" s="6" t="str">
        <f>VLOOKUP(B6782,Master!$A$2:$C$11,2,FALSE)</f>
        <v>Asia</v>
      </c>
      <c r="Q6782" s="39" t="str">
        <f>VLOOKUP(D6782,GL_Master!$A$1:$D$80,2,FALSE)</f>
        <v>PL</v>
      </c>
      <c r="R6782" s="39" t="str">
        <f>VLOOKUP(D6782,GL_Master!$A$1:$D$80,3,FALSE)</f>
        <v>Communication &amp; internet exp</v>
      </c>
      <c r="S6782" s="39" t="str">
        <f>VLOOKUP(D6782,GL_Master!$A$1:$D$80,4,FALSE)</f>
        <v>Communication cost</v>
      </c>
    </row>
    <row r="6783" spans="1:19" x14ac:dyDescent="0.25">
      <c r="A6783" s="39" t="s">
        <v>262</v>
      </c>
      <c r="B6783" s="39" t="s">
        <v>238</v>
      </c>
      <c r="C6783" s="7">
        <v>43952</v>
      </c>
      <c r="D6783" s="39" t="s">
        <v>104</v>
      </c>
      <c r="E6783" s="39">
        <v>235</v>
      </c>
      <c r="F6783" s="82">
        <f t="shared" si="315"/>
        <v>0.23499999999999999</v>
      </c>
      <c r="G6783" s="39">
        <f>VLOOKUP(N6783,Currecny_M!$A$1:$P$10,2,FALSE)</f>
        <v>21</v>
      </c>
      <c r="H6783" s="39">
        <f>MATCH(C6783,Currecny_M!$A$1:$P$1,0)</f>
        <v>3</v>
      </c>
      <c r="I6783" s="39">
        <f>VLOOKUP(N6783,Currecny_M!$A$1:$P$10,MATCH(Database!C6783,Currecny_M!$A$1:$P$1,0),FALSE)</f>
        <v>21.21</v>
      </c>
      <c r="J6783" s="82">
        <f t="shared" si="316"/>
        <v>4.9843500000000001</v>
      </c>
      <c r="K6783" s="39">
        <f>VLOOKUP('Cover page'!$B$6,Currecny_M!$A$1:$P$10,MATCH(Database!C6783,Currecny_M!$A$1:$P$1,0),FALSE)</f>
        <v>1</v>
      </c>
      <c r="L6783" s="82">
        <f t="shared" si="317"/>
        <v>4.9843500000000001</v>
      </c>
      <c r="M6783" s="82">
        <f>((E6783/$F$1)*VLOOKUP(N6783,Currecny_M!$A$1:$P$10,MATCH(Database!C6783,Currecny_M!$A$1:$P$1,0),FALSE))/VLOOKUP('Cover page'!$B$6,Currecny_M!$A$1:$P$10,MATCH(Database!C6783,Currecny_M!$A$1:$P$1,0),FALSE)</f>
        <v>4.9843500000000001</v>
      </c>
      <c r="N6783" s="6" t="str">
        <f>VLOOKUP(B6783,Master!$A$2:$C$11,3,FALSE)</f>
        <v>Dirham</v>
      </c>
      <c r="O6783" s="6" t="str">
        <f>VLOOKUP(B6783,Master!$A$2:$C$11,2,FALSE)</f>
        <v>Asia</v>
      </c>
      <c r="Q6783" s="39" t="str">
        <f>VLOOKUP(D6783,GL_Master!$A$1:$D$80,2,FALSE)</f>
        <v>PL</v>
      </c>
      <c r="R6783" s="39" t="str">
        <f>VLOOKUP(D6783,GL_Master!$A$1:$D$80,3,FALSE)</f>
        <v>Legal &amp; Professional expenses</v>
      </c>
      <c r="S6783" s="39" t="str">
        <f>VLOOKUP(D6783,GL_Master!$A$1:$D$80,4,FALSE)</f>
        <v>Professional Fees - Others</v>
      </c>
    </row>
    <row r="6784" spans="1:19" x14ac:dyDescent="0.25">
      <c r="A6784" s="39" t="s">
        <v>262</v>
      </c>
      <c r="B6784" s="39" t="s">
        <v>238</v>
      </c>
      <c r="C6784" s="7">
        <v>43952</v>
      </c>
      <c r="D6784" s="39" t="s">
        <v>105</v>
      </c>
      <c r="E6784" s="39">
        <v>162</v>
      </c>
      <c r="F6784" s="82">
        <f t="shared" si="315"/>
        <v>0.16200000000000001</v>
      </c>
      <c r="G6784" s="39">
        <f>VLOOKUP(N6784,Currecny_M!$A$1:$P$10,2,FALSE)</f>
        <v>21</v>
      </c>
      <c r="H6784" s="39">
        <f>MATCH(C6784,Currecny_M!$A$1:$P$1,0)</f>
        <v>3</v>
      </c>
      <c r="I6784" s="39">
        <f>VLOOKUP(N6784,Currecny_M!$A$1:$P$10,MATCH(Database!C6784,Currecny_M!$A$1:$P$1,0),FALSE)</f>
        <v>21.21</v>
      </c>
      <c r="J6784" s="82">
        <f t="shared" si="316"/>
        <v>3.4360200000000001</v>
      </c>
      <c r="K6784" s="39">
        <f>VLOOKUP('Cover page'!$B$6,Currecny_M!$A$1:$P$10,MATCH(Database!C6784,Currecny_M!$A$1:$P$1,0),FALSE)</f>
        <v>1</v>
      </c>
      <c r="L6784" s="82">
        <f t="shared" si="317"/>
        <v>3.4360200000000001</v>
      </c>
      <c r="M6784" s="82">
        <f>((E6784/$F$1)*VLOOKUP(N6784,Currecny_M!$A$1:$P$10,MATCH(Database!C6784,Currecny_M!$A$1:$P$1,0),FALSE))/VLOOKUP('Cover page'!$B$6,Currecny_M!$A$1:$P$10,MATCH(Database!C6784,Currecny_M!$A$1:$P$1,0),FALSE)</f>
        <v>3.4360200000000001</v>
      </c>
      <c r="N6784" s="6" t="str">
        <f>VLOOKUP(B6784,Master!$A$2:$C$11,3,FALSE)</f>
        <v>Dirham</v>
      </c>
      <c r="O6784" s="6" t="str">
        <f>VLOOKUP(B6784,Master!$A$2:$C$11,2,FALSE)</f>
        <v>Asia</v>
      </c>
      <c r="Q6784" s="39" t="str">
        <f>VLOOKUP(D6784,GL_Master!$A$1:$D$80,2,FALSE)</f>
        <v>PL</v>
      </c>
      <c r="R6784" s="39" t="str">
        <f>VLOOKUP(D6784,GL_Master!$A$1:$D$80,3,FALSE)</f>
        <v>Travelling and conveyance</v>
      </c>
      <c r="S6784" s="39" t="str">
        <f>VLOOKUP(D6784,GL_Master!$A$1:$D$80,4,FALSE)</f>
        <v>Car hiring and rental services</v>
      </c>
    </row>
    <row r="6785" spans="1:19" x14ac:dyDescent="0.25">
      <c r="A6785" s="39" t="s">
        <v>262</v>
      </c>
      <c r="B6785" s="39" t="s">
        <v>238</v>
      </c>
      <c r="C6785" s="7">
        <v>43952</v>
      </c>
      <c r="D6785" s="39" t="s">
        <v>106</v>
      </c>
      <c r="E6785" s="39">
        <v>81</v>
      </c>
      <c r="F6785" s="82">
        <f t="shared" si="315"/>
        <v>8.1000000000000003E-2</v>
      </c>
      <c r="G6785" s="39">
        <f>VLOOKUP(N6785,Currecny_M!$A$1:$P$10,2,FALSE)</f>
        <v>21</v>
      </c>
      <c r="H6785" s="39">
        <f>MATCH(C6785,Currecny_M!$A$1:$P$1,0)</f>
        <v>3</v>
      </c>
      <c r="I6785" s="39">
        <f>VLOOKUP(N6785,Currecny_M!$A$1:$P$10,MATCH(Database!C6785,Currecny_M!$A$1:$P$1,0),FALSE)</f>
        <v>21.21</v>
      </c>
      <c r="J6785" s="82">
        <f t="shared" si="316"/>
        <v>1.71801</v>
      </c>
      <c r="K6785" s="39">
        <f>VLOOKUP('Cover page'!$B$6,Currecny_M!$A$1:$P$10,MATCH(Database!C6785,Currecny_M!$A$1:$P$1,0),FALSE)</f>
        <v>1</v>
      </c>
      <c r="L6785" s="82">
        <f t="shared" si="317"/>
        <v>1.71801</v>
      </c>
      <c r="M6785" s="82">
        <f>((E6785/$F$1)*VLOOKUP(N6785,Currecny_M!$A$1:$P$10,MATCH(Database!C6785,Currecny_M!$A$1:$P$1,0),FALSE))/VLOOKUP('Cover page'!$B$6,Currecny_M!$A$1:$P$10,MATCH(Database!C6785,Currecny_M!$A$1:$P$1,0),FALSE)</f>
        <v>1.71801</v>
      </c>
      <c r="N6785" s="6" t="str">
        <f>VLOOKUP(B6785,Master!$A$2:$C$11,3,FALSE)</f>
        <v>Dirham</v>
      </c>
      <c r="O6785" s="6" t="str">
        <f>VLOOKUP(B6785,Master!$A$2:$C$11,2,FALSE)</f>
        <v>Asia</v>
      </c>
      <c r="Q6785" s="39" t="str">
        <f>VLOOKUP(D6785,GL_Master!$A$1:$D$80,2,FALSE)</f>
        <v>PL</v>
      </c>
      <c r="R6785" s="39" t="str">
        <f>VLOOKUP(D6785,GL_Master!$A$1:$D$80,3,FALSE)</f>
        <v>Communication &amp; internet exp</v>
      </c>
      <c r="S6785" s="39" t="str">
        <f>VLOOKUP(D6785,GL_Master!$A$1:$D$80,4,FALSE)</f>
        <v>Printing &amp; Stationary</v>
      </c>
    </row>
    <row r="6786" spans="1:19" x14ac:dyDescent="0.25">
      <c r="A6786" s="39" t="s">
        <v>262</v>
      </c>
      <c r="B6786" s="39" t="s">
        <v>238</v>
      </c>
      <c r="C6786" s="7">
        <v>43952</v>
      </c>
      <c r="D6786" s="39" t="s">
        <v>32</v>
      </c>
      <c r="E6786" s="39">
        <v>78</v>
      </c>
      <c r="F6786" s="82">
        <f t="shared" si="315"/>
        <v>7.8E-2</v>
      </c>
      <c r="G6786" s="39">
        <f>VLOOKUP(N6786,Currecny_M!$A$1:$P$10,2,FALSE)</f>
        <v>21</v>
      </c>
      <c r="H6786" s="39">
        <f>MATCH(C6786,Currecny_M!$A$1:$P$1,0)</f>
        <v>3</v>
      </c>
      <c r="I6786" s="39">
        <f>VLOOKUP(N6786,Currecny_M!$A$1:$P$10,MATCH(Database!C6786,Currecny_M!$A$1:$P$1,0),FALSE)</f>
        <v>21.21</v>
      </c>
      <c r="J6786" s="82">
        <f t="shared" si="316"/>
        <v>1.65438</v>
      </c>
      <c r="K6786" s="39">
        <f>VLOOKUP('Cover page'!$B$6,Currecny_M!$A$1:$P$10,MATCH(Database!C6786,Currecny_M!$A$1:$P$1,0),FALSE)</f>
        <v>1</v>
      </c>
      <c r="L6786" s="82">
        <f t="shared" si="317"/>
        <v>1.65438</v>
      </c>
      <c r="M6786" s="82">
        <f>((E6786/$F$1)*VLOOKUP(N6786,Currecny_M!$A$1:$P$10,MATCH(Database!C6786,Currecny_M!$A$1:$P$1,0),FALSE))/VLOOKUP('Cover page'!$B$6,Currecny_M!$A$1:$P$10,MATCH(Database!C6786,Currecny_M!$A$1:$P$1,0),FALSE)</f>
        <v>1.65438</v>
      </c>
      <c r="N6786" s="6" t="str">
        <f>VLOOKUP(B6786,Master!$A$2:$C$11,3,FALSE)</f>
        <v>Dirham</v>
      </c>
      <c r="O6786" s="6" t="str">
        <f>VLOOKUP(B6786,Master!$A$2:$C$11,2,FALSE)</f>
        <v>Asia</v>
      </c>
      <c r="Q6786" s="39" t="str">
        <f>VLOOKUP(D6786,GL_Master!$A$1:$D$80,2,FALSE)</f>
        <v>PL</v>
      </c>
      <c r="R6786" s="39" t="str">
        <f>VLOOKUP(D6786,GL_Master!$A$1:$D$80,3,FALSE)</f>
        <v>Communication &amp; internet exp</v>
      </c>
      <c r="S6786" s="39" t="str">
        <f>VLOOKUP(D6786,GL_Master!$A$1:$D$80,4,FALSE)</f>
        <v>Printing &amp; Stationary</v>
      </c>
    </row>
    <row r="6787" spans="1:19" x14ac:dyDescent="0.25">
      <c r="A6787" s="39" t="s">
        <v>262</v>
      </c>
      <c r="B6787" s="39" t="s">
        <v>238</v>
      </c>
      <c r="C6787" s="7">
        <v>43952</v>
      </c>
      <c r="D6787" s="39" t="s">
        <v>35</v>
      </c>
      <c r="E6787" s="39">
        <v>238</v>
      </c>
      <c r="F6787" s="82">
        <f t="shared" si="315"/>
        <v>0.23799999999999999</v>
      </c>
      <c r="G6787" s="39">
        <f>VLOOKUP(N6787,Currecny_M!$A$1:$P$10,2,FALSE)</f>
        <v>21</v>
      </c>
      <c r="H6787" s="39">
        <f>MATCH(C6787,Currecny_M!$A$1:$P$1,0)</f>
        <v>3</v>
      </c>
      <c r="I6787" s="39">
        <f>VLOOKUP(N6787,Currecny_M!$A$1:$P$10,MATCH(Database!C6787,Currecny_M!$A$1:$P$1,0),FALSE)</f>
        <v>21.21</v>
      </c>
      <c r="J6787" s="82">
        <f t="shared" si="316"/>
        <v>5.0479799999999999</v>
      </c>
      <c r="K6787" s="39">
        <f>VLOOKUP('Cover page'!$B$6,Currecny_M!$A$1:$P$10,MATCH(Database!C6787,Currecny_M!$A$1:$P$1,0),FALSE)</f>
        <v>1</v>
      </c>
      <c r="L6787" s="82">
        <f t="shared" si="317"/>
        <v>5.0479799999999999</v>
      </c>
      <c r="M6787" s="82">
        <f>((E6787/$F$1)*VLOOKUP(N6787,Currecny_M!$A$1:$P$10,MATCH(Database!C6787,Currecny_M!$A$1:$P$1,0),FALSE))/VLOOKUP('Cover page'!$B$6,Currecny_M!$A$1:$P$10,MATCH(Database!C6787,Currecny_M!$A$1:$P$1,0),FALSE)</f>
        <v>5.0479799999999999</v>
      </c>
      <c r="N6787" s="6" t="str">
        <f>VLOOKUP(B6787,Master!$A$2:$C$11,3,FALSE)</f>
        <v>Dirham</v>
      </c>
      <c r="O6787" s="6" t="str">
        <f>VLOOKUP(B6787,Master!$A$2:$C$11,2,FALSE)</f>
        <v>Asia</v>
      </c>
      <c r="Q6787" s="39" t="str">
        <f>VLOOKUP(D6787,GL_Master!$A$1:$D$80,2,FALSE)</f>
        <v>PL</v>
      </c>
      <c r="R6787" s="39" t="str">
        <f>VLOOKUP(D6787,GL_Master!$A$1:$D$80,3,FALSE)</f>
        <v>Security Expenses</v>
      </c>
      <c r="S6787" s="39" t="str">
        <f>VLOOKUP(D6787,GL_Master!$A$1:$D$80,4,FALSE)</f>
        <v>Security Expenses others</v>
      </c>
    </row>
    <row r="6788" spans="1:19" x14ac:dyDescent="0.25">
      <c r="A6788" s="39" t="s">
        <v>262</v>
      </c>
      <c r="B6788" s="39" t="s">
        <v>238</v>
      </c>
      <c r="C6788" s="7">
        <v>43952</v>
      </c>
      <c r="D6788" s="39" t="s">
        <v>38</v>
      </c>
      <c r="E6788" s="39">
        <v>79</v>
      </c>
      <c r="F6788" s="82">
        <f t="shared" ref="F6788:F6851" si="318">E6788/$F$1</f>
        <v>7.9000000000000001E-2</v>
      </c>
      <c r="G6788" s="39">
        <f>VLOOKUP(N6788,Currecny_M!$A$1:$P$10,2,FALSE)</f>
        <v>21</v>
      </c>
      <c r="H6788" s="39">
        <f>MATCH(C6788,Currecny_M!$A$1:$P$1,0)</f>
        <v>3</v>
      </c>
      <c r="I6788" s="39">
        <f>VLOOKUP(N6788,Currecny_M!$A$1:$P$10,MATCH(Database!C6788,Currecny_M!$A$1:$P$1,0),FALSE)</f>
        <v>21.21</v>
      </c>
      <c r="J6788" s="82">
        <f t="shared" ref="J6788:J6851" si="319">F6788*I6788</f>
        <v>1.6755900000000001</v>
      </c>
      <c r="K6788" s="39">
        <f>VLOOKUP('Cover page'!$B$6,Currecny_M!$A$1:$P$10,MATCH(Database!C6788,Currecny_M!$A$1:$P$1,0),FALSE)</f>
        <v>1</v>
      </c>
      <c r="L6788" s="82">
        <f t="shared" ref="L6788:L6851" si="320">J6788/K6788</f>
        <v>1.6755900000000001</v>
      </c>
      <c r="M6788" s="82">
        <f>((E6788/$F$1)*VLOOKUP(N6788,Currecny_M!$A$1:$P$10,MATCH(Database!C6788,Currecny_M!$A$1:$P$1,0),FALSE))/VLOOKUP('Cover page'!$B$6,Currecny_M!$A$1:$P$10,MATCH(Database!C6788,Currecny_M!$A$1:$P$1,0),FALSE)</f>
        <v>1.6755900000000001</v>
      </c>
      <c r="N6788" s="6" t="str">
        <f>VLOOKUP(B6788,Master!$A$2:$C$11,3,FALSE)</f>
        <v>Dirham</v>
      </c>
      <c r="O6788" s="6" t="str">
        <f>VLOOKUP(B6788,Master!$A$2:$C$11,2,FALSE)</f>
        <v>Asia</v>
      </c>
      <c r="Q6788" s="39" t="str">
        <f>VLOOKUP(D6788,GL_Master!$A$1:$D$80,2,FALSE)</f>
        <v>PL</v>
      </c>
      <c r="R6788" s="39" t="str">
        <f>VLOOKUP(D6788,GL_Master!$A$1:$D$80,3,FALSE)</f>
        <v>House Keeping Expenses</v>
      </c>
      <c r="S6788" s="39" t="str">
        <f>VLOOKUP(D6788,GL_Master!$A$1:$D$80,4,FALSE)</f>
        <v>House Keeping Expenses</v>
      </c>
    </row>
    <row r="6789" spans="1:19" x14ac:dyDescent="0.25">
      <c r="A6789" s="39" t="s">
        <v>262</v>
      </c>
      <c r="B6789" s="39" t="s">
        <v>238</v>
      </c>
      <c r="C6789" s="7">
        <v>43952</v>
      </c>
      <c r="D6789" s="39" t="s">
        <v>107</v>
      </c>
      <c r="E6789" s="39">
        <v>78</v>
      </c>
      <c r="F6789" s="82">
        <f t="shared" si="318"/>
        <v>7.8E-2</v>
      </c>
      <c r="G6789" s="39">
        <f>VLOOKUP(N6789,Currecny_M!$A$1:$P$10,2,FALSE)</f>
        <v>21</v>
      </c>
      <c r="H6789" s="39">
        <f>MATCH(C6789,Currecny_M!$A$1:$P$1,0)</f>
        <v>3</v>
      </c>
      <c r="I6789" s="39">
        <f>VLOOKUP(N6789,Currecny_M!$A$1:$P$10,MATCH(Database!C6789,Currecny_M!$A$1:$P$1,0),FALSE)</f>
        <v>21.21</v>
      </c>
      <c r="J6789" s="82">
        <f t="shared" si="319"/>
        <v>1.65438</v>
      </c>
      <c r="K6789" s="39">
        <f>VLOOKUP('Cover page'!$B$6,Currecny_M!$A$1:$P$10,MATCH(Database!C6789,Currecny_M!$A$1:$P$1,0),FALSE)</f>
        <v>1</v>
      </c>
      <c r="L6789" s="82">
        <f t="shared" si="320"/>
        <v>1.65438</v>
      </c>
      <c r="M6789" s="82">
        <f>((E6789/$F$1)*VLOOKUP(N6789,Currecny_M!$A$1:$P$10,MATCH(Database!C6789,Currecny_M!$A$1:$P$1,0),FALSE))/VLOOKUP('Cover page'!$B$6,Currecny_M!$A$1:$P$10,MATCH(Database!C6789,Currecny_M!$A$1:$P$1,0),FALSE)</f>
        <v>1.65438</v>
      </c>
      <c r="N6789" s="6" t="str">
        <f>VLOOKUP(B6789,Master!$A$2:$C$11,3,FALSE)</f>
        <v>Dirham</v>
      </c>
      <c r="O6789" s="6" t="str">
        <f>VLOOKUP(B6789,Master!$A$2:$C$11,2,FALSE)</f>
        <v>Asia</v>
      </c>
      <c r="Q6789" s="39" t="str">
        <f>VLOOKUP(D6789,GL_Master!$A$1:$D$80,2,FALSE)</f>
        <v>PL</v>
      </c>
      <c r="R6789" s="39" t="str">
        <f>VLOOKUP(D6789,GL_Master!$A$1:$D$80,3,FALSE)</f>
        <v>Misc. expenses</v>
      </c>
      <c r="S6789" s="39" t="str">
        <f>VLOOKUP(D6789,GL_Master!$A$1:$D$80,4,FALSE)</f>
        <v>Repair &amp; Maintenance</v>
      </c>
    </row>
    <row r="6790" spans="1:19" x14ac:dyDescent="0.25">
      <c r="A6790" s="39" t="s">
        <v>262</v>
      </c>
      <c r="B6790" s="39" t="s">
        <v>238</v>
      </c>
      <c r="C6790" s="7">
        <v>43952</v>
      </c>
      <c r="D6790" s="39" t="s">
        <v>108</v>
      </c>
      <c r="E6790" s="39">
        <v>78</v>
      </c>
      <c r="F6790" s="82">
        <f t="shared" si="318"/>
        <v>7.8E-2</v>
      </c>
      <c r="G6790" s="39">
        <f>VLOOKUP(N6790,Currecny_M!$A$1:$P$10,2,FALSE)</f>
        <v>21</v>
      </c>
      <c r="H6790" s="39">
        <f>MATCH(C6790,Currecny_M!$A$1:$P$1,0)</f>
        <v>3</v>
      </c>
      <c r="I6790" s="39">
        <f>VLOOKUP(N6790,Currecny_M!$A$1:$P$10,MATCH(Database!C6790,Currecny_M!$A$1:$P$1,0),FALSE)</f>
        <v>21.21</v>
      </c>
      <c r="J6790" s="82">
        <f t="shared" si="319"/>
        <v>1.65438</v>
      </c>
      <c r="K6790" s="39">
        <f>VLOOKUP('Cover page'!$B$6,Currecny_M!$A$1:$P$10,MATCH(Database!C6790,Currecny_M!$A$1:$P$1,0),FALSE)</f>
        <v>1</v>
      </c>
      <c r="L6790" s="82">
        <f t="shared" si="320"/>
        <v>1.65438</v>
      </c>
      <c r="M6790" s="82">
        <f>((E6790/$F$1)*VLOOKUP(N6790,Currecny_M!$A$1:$P$10,MATCH(Database!C6790,Currecny_M!$A$1:$P$1,0),FALSE))/VLOOKUP('Cover page'!$B$6,Currecny_M!$A$1:$P$10,MATCH(Database!C6790,Currecny_M!$A$1:$P$1,0),FALSE)</f>
        <v>1.65438</v>
      </c>
      <c r="N6790" s="6" t="str">
        <f>VLOOKUP(B6790,Master!$A$2:$C$11,3,FALSE)</f>
        <v>Dirham</v>
      </c>
      <c r="O6790" s="6" t="str">
        <f>VLOOKUP(B6790,Master!$A$2:$C$11,2,FALSE)</f>
        <v>Asia</v>
      </c>
      <c r="Q6790" s="39" t="str">
        <f>VLOOKUP(D6790,GL_Master!$A$1:$D$80,2,FALSE)</f>
        <v>PL</v>
      </c>
      <c r="R6790" s="39" t="str">
        <f>VLOOKUP(D6790,GL_Master!$A$1:$D$80,3,FALSE)</f>
        <v>Misc. expenses</v>
      </c>
      <c r="S6790" s="39" t="str">
        <f>VLOOKUP(D6790,GL_Master!$A$1:$D$80,4,FALSE)</f>
        <v>Repair &amp; Maintenance</v>
      </c>
    </row>
    <row r="6791" spans="1:19" x14ac:dyDescent="0.25">
      <c r="A6791" s="39" t="s">
        <v>262</v>
      </c>
      <c r="B6791" s="39" t="s">
        <v>238</v>
      </c>
      <c r="C6791" s="7">
        <v>43952</v>
      </c>
      <c r="D6791" s="39" t="s">
        <v>9</v>
      </c>
      <c r="E6791" s="39">
        <v>734</v>
      </c>
      <c r="F6791" s="82">
        <f t="shared" si="318"/>
        <v>0.73399999999999999</v>
      </c>
      <c r="G6791" s="39">
        <f>VLOOKUP(N6791,Currecny_M!$A$1:$P$10,2,FALSE)</f>
        <v>21</v>
      </c>
      <c r="H6791" s="39">
        <f>MATCH(C6791,Currecny_M!$A$1:$P$1,0)</f>
        <v>3</v>
      </c>
      <c r="I6791" s="39">
        <f>VLOOKUP(N6791,Currecny_M!$A$1:$P$10,MATCH(Database!C6791,Currecny_M!$A$1:$P$1,0),FALSE)</f>
        <v>21.21</v>
      </c>
      <c r="J6791" s="82">
        <f t="shared" si="319"/>
        <v>15.56814</v>
      </c>
      <c r="K6791" s="39">
        <f>VLOOKUP('Cover page'!$B$6,Currecny_M!$A$1:$P$10,MATCH(Database!C6791,Currecny_M!$A$1:$P$1,0),FALSE)</f>
        <v>1</v>
      </c>
      <c r="L6791" s="82">
        <f t="shared" si="320"/>
        <v>15.56814</v>
      </c>
      <c r="M6791" s="82">
        <f>((E6791/$F$1)*VLOOKUP(N6791,Currecny_M!$A$1:$P$10,MATCH(Database!C6791,Currecny_M!$A$1:$P$1,0),FALSE))/VLOOKUP('Cover page'!$B$6,Currecny_M!$A$1:$P$10,MATCH(Database!C6791,Currecny_M!$A$1:$P$1,0),FALSE)</f>
        <v>15.56814</v>
      </c>
      <c r="N6791" s="6" t="str">
        <f>VLOOKUP(B6791,Master!$A$2:$C$11,3,FALSE)</f>
        <v>Dirham</v>
      </c>
      <c r="O6791" s="6" t="str">
        <f>VLOOKUP(B6791,Master!$A$2:$C$11,2,FALSE)</f>
        <v>Asia</v>
      </c>
      <c r="Q6791" s="39" t="str">
        <f>VLOOKUP(D6791,GL_Master!$A$1:$D$80,2,FALSE)</f>
        <v>PL</v>
      </c>
      <c r="R6791" s="39" t="str">
        <f>VLOOKUP(D6791,GL_Master!$A$1:$D$80,3,FALSE)</f>
        <v>Rent</v>
      </c>
      <c r="S6791" s="39" t="str">
        <f>VLOOKUP(D6791,GL_Master!$A$1:$D$80,4,FALSE)</f>
        <v>Office Rent</v>
      </c>
    </row>
    <row r="6792" spans="1:19" x14ac:dyDescent="0.25">
      <c r="A6792" s="39" t="s">
        <v>262</v>
      </c>
      <c r="B6792" s="39" t="s">
        <v>238</v>
      </c>
      <c r="C6792" s="7">
        <v>43952</v>
      </c>
      <c r="D6792" s="39" t="s">
        <v>109</v>
      </c>
      <c r="E6792" s="39">
        <v>-389</v>
      </c>
      <c r="F6792" s="82">
        <f t="shared" si="318"/>
        <v>-0.38900000000000001</v>
      </c>
      <c r="G6792" s="39">
        <f>VLOOKUP(N6792,Currecny_M!$A$1:$P$10,2,FALSE)</f>
        <v>21</v>
      </c>
      <c r="H6792" s="39">
        <f>MATCH(C6792,Currecny_M!$A$1:$P$1,0)</f>
        <v>3</v>
      </c>
      <c r="I6792" s="39">
        <f>VLOOKUP(N6792,Currecny_M!$A$1:$P$10,MATCH(Database!C6792,Currecny_M!$A$1:$P$1,0),FALSE)</f>
        <v>21.21</v>
      </c>
      <c r="J6792" s="82">
        <f t="shared" si="319"/>
        <v>-8.2506900000000005</v>
      </c>
      <c r="K6792" s="39">
        <f>VLOOKUP('Cover page'!$B$6,Currecny_M!$A$1:$P$10,MATCH(Database!C6792,Currecny_M!$A$1:$P$1,0),FALSE)</f>
        <v>1</v>
      </c>
      <c r="L6792" s="82">
        <f t="shared" si="320"/>
        <v>-8.2506900000000005</v>
      </c>
      <c r="M6792" s="82">
        <f>((E6792/$F$1)*VLOOKUP(N6792,Currecny_M!$A$1:$P$10,MATCH(Database!C6792,Currecny_M!$A$1:$P$1,0),FALSE))/VLOOKUP('Cover page'!$B$6,Currecny_M!$A$1:$P$10,MATCH(Database!C6792,Currecny_M!$A$1:$P$1,0),FALSE)</f>
        <v>-8.2506900000000005</v>
      </c>
      <c r="N6792" s="6" t="str">
        <f>VLOOKUP(B6792,Master!$A$2:$C$11,3,FALSE)</f>
        <v>Dirham</v>
      </c>
      <c r="O6792" s="6" t="str">
        <f>VLOOKUP(B6792,Master!$A$2:$C$11,2,FALSE)</f>
        <v>Asia</v>
      </c>
      <c r="Q6792" s="39" t="str">
        <f>VLOOKUP(D6792,GL_Master!$A$1:$D$80,2,FALSE)</f>
        <v>PL</v>
      </c>
      <c r="R6792" s="39" t="str">
        <f>VLOOKUP(D6792,GL_Master!$A$1:$D$80,3,FALSE)</f>
        <v>Travelling and conveyance</v>
      </c>
      <c r="S6792" s="39" t="str">
        <f>VLOOKUP(D6792,GL_Master!$A$1:$D$80,4,FALSE)</f>
        <v>Travelling , hotel lodging</v>
      </c>
    </row>
    <row r="6793" spans="1:19" x14ac:dyDescent="0.25">
      <c r="A6793" s="39" t="s">
        <v>262</v>
      </c>
      <c r="B6793" s="39" t="s">
        <v>238</v>
      </c>
      <c r="C6793" s="7">
        <v>43952</v>
      </c>
      <c r="D6793" s="39" t="s">
        <v>110</v>
      </c>
      <c r="E6793" s="39">
        <v>160</v>
      </c>
      <c r="F6793" s="82">
        <f t="shared" si="318"/>
        <v>0.16</v>
      </c>
      <c r="G6793" s="39">
        <f>VLOOKUP(N6793,Currecny_M!$A$1:$P$10,2,FALSE)</f>
        <v>21</v>
      </c>
      <c r="H6793" s="39">
        <f>MATCH(C6793,Currecny_M!$A$1:$P$1,0)</f>
        <v>3</v>
      </c>
      <c r="I6793" s="39">
        <f>VLOOKUP(N6793,Currecny_M!$A$1:$P$10,MATCH(Database!C6793,Currecny_M!$A$1:$P$1,0),FALSE)</f>
        <v>21.21</v>
      </c>
      <c r="J6793" s="82">
        <f t="shared" si="319"/>
        <v>3.3936000000000002</v>
      </c>
      <c r="K6793" s="39">
        <f>VLOOKUP('Cover page'!$B$6,Currecny_M!$A$1:$P$10,MATCH(Database!C6793,Currecny_M!$A$1:$P$1,0),FALSE)</f>
        <v>1</v>
      </c>
      <c r="L6793" s="82">
        <f t="shared" si="320"/>
        <v>3.3936000000000002</v>
      </c>
      <c r="M6793" s="82">
        <f>((E6793/$F$1)*VLOOKUP(N6793,Currecny_M!$A$1:$P$10,MATCH(Database!C6793,Currecny_M!$A$1:$P$1,0),FALSE))/VLOOKUP('Cover page'!$B$6,Currecny_M!$A$1:$P$10,MATCH(Database!C6793,Currecny_M!$A$1:$P$1,0),FALSE)</f>
        <v>3.3936000000000002</v>
      </c>
      <c r="N6793" s="6" t="str">
        <f>VLOOKUP(B6793,Master!$A$2:$C$11,3,FALSE)</f>
        <v>Dirham</v>
      </c>
      <c r="O6793" s="6" t="str">
        <f>VLOOKUP(B6793,Master!$A$2:$C$11,2,FALSE)</f>
        <v>Asia</v>
      </c>
      <c r="Q6793" s="39" t="str">
        <f>VLOOKUP(D6793,GL_Master!$A$1:$D$80,2,FALSE)</f>
        <v>PL</v>
      </c>
      <c r="R6793" s="39" t="str">
        <f>VLOOKUP(D6793,GL_Master!$A$1:$D$80,3,FALSE)</f>
        <v>Travelling and conveyance</v>
      </c>
      <c r="S6793" s="39" t="str">
        <f>VLOOKUP(D6793,GL_Master!$A$1:$D$80,4,FALSE)</f>
        <v>Travelling , hotel lodging</v>
      </c>
    </row>
    <row r="6794" spans="1:19" x14ac:dyDescent="0.25">
      <c r="A6794" s="39" t="s">
        <v>262</v>
      </c>
      <c r="B6794" s="39" t="s">
        <v>238</v>
      </c>
      <c r="C6794" s="7">
        <v>43952</v>
      </c>
      <c r="D6794" s="39" t="s">
        <v>111</v>
      </c>
      <c r="E6794" s="39">
        <v>78</v>
      </c>
      <c r="F6794" s="82">
        <f t="shared" si="318"/>
        <v>7.8E-2</v>
      </c>
      <c r="G6794" s="39">
        <f>VLOOKUP(N6794,Currecny_M!$A$1:$P$10,2,FALSE)</f>
        <v>21</v>
      </c>
      <c r="H6794" s="39">
        <f>MATCH(C6794,Currecny_M!$A$1:$P$1,0)</f>
        <v>3</v>
      </c>
      <c r="I6794" s="39">
        <f>VLOOKUP(N6794,Currecny_M!$A$1:$P$10,MATCH(Database!C6794,Currecny_M!$A$1:$P$1,0),FALSE)</f>
        <v>21.21</v>
      </c>
      <c r="J6794" s="82">
        <f t="shared" si="319"/>
        <v>1.65438</v>
      </c>
      <c r="K6794" s="39">
        <f>VLOOKUP('Cover page'!$B$6,Currecny_M!$A$1:$P$10,MATCH(Database!C6794,Currecny_M!$A$1:$P$1,0),FALSE)</f>
        <v>1</v>
      </c>
      <c r="L6794" s="82">
        <f t="shared" si="320"/>
        <v>1.65438</v>
      </c>
      <c r="M6794" s="82">
        <f>((E6794/$F$1)*VLOOKUP(N6794,Currecny_M!$A$1:$P$10,MATCH(Database!C6794,Currecny_M!$A$1:$P$1,0),FALSE))/VLOOKUP('Cover page'!$B$6,Currecny_M!$A$1:$P$10,MATCH(Database!C6794,Currecny_M!$A$1:$P$1,0),FALSE)</f>
        <v>1.65438</v>
      </c>
      <c r="N6794" s="6" t="str">
        <f>VLOOKUP(B6794,Master!$A$2:$C$11,3,FALSE)</f>
        <v>Dirham</v>
      </c>
      <c r="O6794" s="6" t="str">
        <f>VLOOKUP(B6794,Master!$A$2:$C$11,2,FALSE)</f>
        <v>Asia</v>
      </c>
      <c r="Q6794" s="39" t="str">
        <f>VLOOKUP(D6794,GL_Master!$A$1:$D$80,2,FALSE)</f>
        <v>PL</v>
      </c>
      <c r="R6794" s="39" t="str">
        <f>VLOOKUP(D6794,GL_Master!$A$1:$D$80,3,FALSE)</f>
        <v>Legal &amp; Professional expenses</v>
      </c>
      <c r="S6794" s="39" t="str">
        <f>VLOOKUP(D6794,GL_Master!$A$1:$D$80,4,FALSE)</f>
        <v>Professional Fees - Others</v>
      </c>
    </row>
    <row r="6795" spans="1:19" x14ac:dyDescent="0.25">
      <c r="A6795" s="39" t="s">
        <v>262</v>
      </c>
      <c r="B6795" s="39" t="s">
        <v>238</v>
      </c>
      <c r="C6795" s="7">
        <v>43952</v>
      </c>
      <c r="D6795" s="39" t="s">
        <v>112</v>
      </c>
      <c r="E6795" s="39">
        <v>815</v>
      </c>
      <c r="F6795" s="82">
        <f t="shared" si="318"/>
        <v>0.81499999999999995</v>
      </c>
      <c r="G6795" s="39">
        <f>VLOOKUP(N6795,Currecny_M!$A$1:$P$10,2,FALSE)</f>
        <v>21</v>
      </c>
      <c r="H6795" s="39">
        <f>MATCH(C6795,Currecny_M!$A$1:$P$1,0)</f>
        <v>3</v>
      </c>
      <c r="I6795" s="39">
        <f>VLOOKUP(N6795,Currecny_M!$A$1:$P$10,MATCH(Database!C6795,Currecny_M!$A$1:$P$1,0),FALSE)</f>
        <v>21.21</v>
      </c>
      <c r="J6795" s="82">
        <f t="shared" si="319"/>
        <v>17.286149999999999</v>
      </c>
      <c r="K6795" s="39">
        <f>VLOOKUP('Cover page'!$B$6,Currecny_M!$A$1:$P$10,MATCH(Database!C6795,Currecny_M!$A$1:$P$1,0),FALSE)</f>
        <v>1</v>
      </c>
      <c r="L6795" s="82">
        <f t="shared" si="320"/>
        <v>17.286149999999999</v>
      </c>
      <c r="M6795" s="82">
        <f>((E6795/$F$1)*VLOOKUP(N6795,Currecny_M!$A$1:$P$10,MATCH(Database!C6795,Currecny_M!$A$1:$P$1,0),FALSE))/VLOOKUP('Cover page'!$B$6,Currecny_M!$A$1:$P$10,MATCH(Database!C6795,Currecny_M!$A$1:$P$1,0),FALSE)</f>
        <v>17.286149999999999</v>
      </c>
      <c r="N6795" s="6" t="str">
        <f>VLOOKUP(B6795,Master!$A$2:$C$11,3,FALSE)</f>
        <v>Dirham</v>
      </c>
      <c r="O6795" s="6" t="str">
        <f>VLOOKUP(B6795,Master!$A$2:$C$11,2,FALSE)</f>
        <v>Asia</v>
      </c>
      <c r="Q6795" s="39" t="str">
        <f>VLOOKUP(D6795,GL_Master!$A$1:$D$80,2,FALSE)</f>
        <v>PL</v>
      </c>
      <c r="R6795" s="39" t="str">
        <f>VLOOKUP(D6795,GL_Master!$A$1:$D$80,3,FALSE)</f>
        <v>Finance Cost</v>
      </c>
      <c r="S6795" s="39" t="str">
        <f>VLOOKUP(D6795,GL_Master!$A$1:$D$80,4,FALSE)</f>
        <v>Interest expense</v>
      </c>
    </row>
    <row r="6796" spans="1:19" x14ac:dyDescent="0.25">
      <c r="A6796" s="39" t="s">
        <v>262</v>
      </c>
      <c r="B6796" s="39" t="s">
        <v>238</v>
      </c>
      <c r="C6796" s="7">
        <v>43952</v>
      </c>
      <c r="D6796" s="39" t="s">
        <v>25</v>
      </c>
      <c r="E6796" s="39">
        <v>7269</v>
      </c>
      <c r="F6796" s="82">
        <f t="shared" si="318"/>
        <v>7.2690000000000001</v>
      </c>
      <c r="G6796" s="39">
        <f>VLOOKUP(N6796,Currecny_M!$A$1:$P$10,2,FALSE)</f>
        <v>21</v>
      </c>
      <c r="H6796" s="39">
        <f>MATCH(C6796,Currecny_M!$A$1:$P$1,0)</f>
        <v>3</v>
      </c>
      <c r="I6796" s="39">
        <f>VLOOKUP(N6796,Currecny_M!$A$1:$P$10,MATCH(Database!C6796,Currecny_M!$A$1:$P$1,0),FALSE)</f>
        <v>21.21</v>
      </c>
      <c r="J6796" s="82">
        <f t="shared" si="319"/>
        <v>154.17549</v>
      </c>
      <c r="K6796" s="39">
        <f>VLOOKUP('Cover page'!$B$6,Currecny_M!$A$1:$P$10,MATCH(Database!C6796,Currecny_M!$A$1:$P$1,0),FALSE)</f>
        <v>1</v>
      </c>
      <c r="L6796" s="82">
        <f t="shared" si="320"/>
        <v>154.17549</v>
      </c>
      <c r="M6796" s="82">
        <f>((E6796/$F$1)*VLOOKUP(N6796,Currecny_M!$A$1:$P$10,MATCH(Database!C6796,Currecny_M!$A$1:$P$1,0),FALSE))/VLOOKUP('Cover page'!$B$6,Currecny_M!$A$1:$P$10,MATCH(Database!C6796,Currecny_M!$A$1:$P$1,0),FALSE)</f>
        <v>154.17549</v>
      </c>
      <c r="N6796" s="6" t="str">
        <f>VLOOKUP(B6796,Master!$A$2:$C$11,3,FALSE)</f>
        <v>Dirham</v>
      </c>
      <c r="O6796" s="6" t="str">
        <f>VLOOKUP(B6796,Master!$A$2:$C$11,2,FALSE)</f>
        <v>Asia</v>
      </c>
      <c r="Q6796" s="39" t="str">
        <f>VLOOKUP(D6796,GL_Master!$A$1:$D$80,2,FALSE)</f>
        <v>PL</v>
      </c>
      <c r="R6796" s="39" t="str">
        <f>VLOOKUP(D6796,GL_Master!$A$1:$D$80,3,FALSE)</f>
        <v>Depreciation</v>
      </c>
      <c r="S6796" s="39" t="str">
        <f>VLOOKUP(D6796,GL_Master!$A$1:$D$80,4,FALSE)</f>
        <v>Depreciation</v>
      </c>
    </row>
    <row r="6797" spans="1:19" x14ac:dyDescent="0.25">
      <c r="A6797" s="39" t="s">
        <v>262</v>
      </c>
      <c r="B6797" s="39" t="s">
        <v>238</v>
      </c>
      <c r="C6797" s="7">
        <v>43983</v>
      </c>
      <c r="D6797" s="39" t="s">
        <v>51</v>
      </c>
      <c r="E6797" s="39">
        <v>-76190</v>
      </c>
      <c r="F6797" s="82">
        <f t="shared" si="318"/>
        <v>-76.19</v>
      </c>
      <c r="G6797" s="39">
        <f>VLOOKUP(N6797,Currecny_M!$A$1:$P$10,2,FALSE)</f>
        <v>21</v>
      </c>
      <c r="H6797" s="39">
        <f>MATCH(C6797,Currecny_M!$A$1:$P$1,0)</f>
        <v>4</v>
      </c>
      <c r="I6797" s="39">
        <f>VLOOKUP(N6797,Currecny_M!$A$1:$P$10,MATCH(Database!C6797,Currecny_M!$A$1:$P$1,0),FALSE)</f>
        <v>21.42</v>
      </c>
      <c r="J6797" s="82">
        <f t="shared" si="319"/>
        <v>-1631.9898000000001</v>
      </c>
      <c r="K6797" s="39">
        <f>VLOOKUP('Cover page'!$B$6,Currecny_M!$A$1:$P$10,MATCH(Database!C6797,Currecny_M!$A$1:$P$1,0),FALSE)</f>
        <v>1</v>
      </c>
      <c r="L6797" s="82">
        <f t="shared" si="320"/>
        <v>-1631.9898000000001</v>
      </c>
      <c r="M6797" s="82">
        <f>((E6797/$F$1)*VLOOKUP(N6797,Currecny_M!$A$1:$P$10,MATCH(Database!C6797,Currecny_M!$A$1:$P$1,0),FALSE))/VLOOKUP('Cover page'!$B$6,Currecny_M!$A$1:$P$10,MATCH(Database!C6797,Currecny_M!$A$1:$P$1,0),FALSE)</f>
        <v>-1631.9898000000001</v>
      </c>
      <c r="N6797" s="6" t="str">
        <f>VLOOKUP(B6797,Master!$A$2:$C$11,3,FALSE)</f>
        <v>Dirham</v>
      </c>
      <c r="O6797" s="6" t="str">
        <f>VLOOKUP(B6797,Master!$A$2:$C$11,2,FALSE)</f>
        <v>Asia</v>
      </c>
      <c r="Q6797" s="39" t="str">
        <f>VLOOKUP(D6797,GL_Master!$A$1:$D$80,2,FALSE)</f>
        <v>BS</v>
      </c>
      <c r="R6797" s="39" t="str">
        <f>VLOOKUP(D6797,GL_Master!$A$1:$D$80,3,FALSE)</f>
        <v>Share Capital</v>
      </c>
      <c r="S6797" s="39" t="str">
        <f>VLOOKUP(D6797,GL_Master!$A$1:$D$80,4,FALSE)</f>
        <v>Equity shares</v>
      </c>
    </row>
    <row r="6798" spans="1:19" x14ac:dyDescent="0.25">
      <c r="A6798" s="39" t="s">
        <v>262</v>
      </c>
      <c r="B6798" s="39" t="s">
        <v>238</v>
      </c>
      <c r="C6798" s="7">
        <v>43983</v>
      </c>
      <c r="D6798" s="39" t="s">
        <v>52</v>
      </c>
      <c r="E6798" s="39">
        <v>-145981</v>
      </c>
      <c r="F6798" s="82">
        <f t="shared" si="318"/>
        <v>-145.98099999999999</v>
      </c>
      <c r="G6798" s="39">
        <f>VLOOKUP(N6798,Currecny_M!$A$1:$P$10,2,FALSE)</f>
        <v>21</v>
      </c>
      <c r="H6798" s="39">
        <f>MATCH(C6798,Currecny_M!$A$1:$P$1,0)</f>
        <v>4</v>
      </c>
      <c r="I6798" s="39">
        <f>VLOOKUP(N6798,Currecny_M!$A$1:$P$10,MATCH(Database!C6798,Currecny_M!$A$1:$P$1,0),FALSE)</f>
        <v>21.42</v>
      </c>
      <c r="J6798" s="82">
        <f t="shared" si="319"/>
        <v>-3126.91302</v>
      </c>
      <c r="K6798" s="39">
        <f>VLOOKUP('Cover page'!$B$6,Currecny_M!$A$1:$P$10,MATCH(Database!C6798,Currecny_M!$A$1:$P$1,0),FALSE)</f>
        <v>1</v>
      </c>
      <c r="L6798" s="82">
        <f t="shared" si="320"/>
        <v>-3126.91302</v>
      </c>
      <c r="M6798" s="82">
        <f>((E6798/$F$1)*VLOOKUP(N6798,Currecny_M!$A$1:$P$10,MATCH(Database!C6798,Currecny_M!$A$1:$P$1,0),FALSE))/VLOOKUP('Cover page'!$B$6,Currecny_M!$A$1:$P$10,MATCH(Database!C6798,Currecny_M!$A$1:$P$1,0),FALSE)</f>
        <v>-3126.91302</v>
      </c>
      <c r="N6798" s="6" t="str">
        <f>VLOOKUP(B6798,Master!$A$2:$C$11,3,FALSE)</f>
        <v>Dirham</v>
      </c>
      <c r="O6798" s="6" t="str">
        <f>VLOOKUP(B6798,Master!$A$2:$C$11,2,FALSE)</f>
        <v>Asia</v>
      </c>
      <c r="Q6798" s="39" t="str">
        <f>VLOOKUP(D6798,GL_Master!$A$1:$D$80,2,FALSE)</f>
        <v>BS</v>
      </c>
      <c r="R6798" s="39" t="str">
        <f>VLOOKUP(D6798,GL_Master!$A$1:$D$80,3,FALSE)</f>
        <v>Reserve and Surplus</v>
      </c>
      <c r="S6798" s="39" t="str">
        <f>VLOOKUP(D6798,GL_Master!$A$1:$D$80,4,FALSE)</f>
        <v>Reserves at the commencement of the year</v>
      </c>
    </row>
    <row r="6799" spans="1:19" x14ac:dyDescent="0.25">
      <c r="A6799" s="39" t="s">
        <v>262</v>
      </c>
      <c r="B6799" s="39" t="s">
        <v>238</v>
      </c>
      <c r="C6799" s="7">
        <v>43983</v>
      </c>
      <c r="D6799" s="39" t="s">
        <v>53</v>
      </c>
      <c r="E6799" s="39">
        <v>-53063</v>
      </c>
      <c r="F6799" s="82">
        <f t="shared" si="318"/>
        <v>-53.063000000000002</v>
      </c>
      <c r="G6799" s="39">
        <f>VLOOKUP(N6799,Currecny_M!$A$1:$P$10,2,FALSE)</f>
        <v>21</v>
      </c>
      <c r="H6799" s="39">
        <f>MATCH(C6799,Currecny_M!$A$1:$P$1,0)</f>
        <v>4</v>
      </c>
      <c r="I6799" s="39">
        <f>VLOOKUP(N6799,Currecny_M!$A$1:$P$10,MATCH(Database!C6799,Currecny_M!$A$1:$P$1,0),FALSE)</f>
        <v>21.42</v>
      </c>
      <c r="J6799" s="82">
        <f t="shared" si="319"/>
        <v>-1136.6094600000001</v>
      </c>
      <c r="K6799" s="39">
        <f>VLOOKUP('Cover page'!$B$6,Currecny_M!$A$1:$P$10,MATCH(Database!C6799,Currecny_M!$A$1:$P$1,0),FALSE)</f>
        <v>1</v>
      </c>
      <c r="L6799" s="82">
        <f t="shared" si="320"/>
        <v>-1136.6094600000001</v>
      </c>
      <c r="M6799" s="82">
        <f>((E6799/$F$1)*VLOOKUP(N6799,Currecny_M!$A$1:$P$10,MATCH(Database!C6799,Currecny_M!$A$1:$P$1,0),FALSE))/VLOOKUP('Cover page'!$B$6,Currecny_M!$A$1:$P$10,MATCH(Database!C6799,Currecny_M!$A$1:$P$1,0),FALSE)</f>
        <v>-1136.6094600000001</v>
      </c>
      <c r="N6799" s="6" t="str">
        <f>VLOOKUP(B6799,Master!$A$2:$C$11,3,FALSE)</f>
        <v>Dirham</v>
      </c>
      <c r="O6799" s="6" t="str">
        <f>VLOOKUP(B6799,Master!$A$2:$C$11,2,FALSE)</f>
        <v>Asia</v>
      </c>
      <c r="Q6799" s="39" t="str">
        <f>VLOOKUP(D6799,GL_Master!$A$1:$D$80,2,FALSE)</f>
        <v>BS</v>
      </c>
      <c r="R6799" s="39" t="str">
        <f>VLOOKUP(D6799,GL_Master!$A$1:$D$80,3,FALSE)</f>
        <v>Loan Fund</v>
      </c>
      <c r="S6799" s="39" t="str">
        <f>VLOOKUP(D6799,GL_Master!$A$1:$D$80,4,FALSE)</f>
        <v>Term Loan</v>
      </c>
    </row>
    <row r="6800" spans="1:19" x14ac:dyDescent="0.25">
      <c r="A6800" s="39" t="s">
        <v>262</v>
      </c>
      <c r="B6800" s="39" t="s">
        <v>238</v>
      </c>
      <c r="C6800" s="7">
        <v>43983</v>
      </c>
      <c r="D6800" s="39" t="s">
        <v>54</v>
      </c>
      <c r="E6800" s="39">
        <v>157</v>
      </c>
      <c r="F6800" s="82">
        <f t="shared" si="318"/>
        <v>0.157</v>
      </c>
      <c r="G6800" s="39">
        <f>VLOOKUP(N6800,Currecny_M!$A$1:$P$10,2,FALSE)</f>
        <v>21</v>
      </c>
      <c r="H6800" s="39">
        <f>MATCH(C6800,Currecny_M!$A$1:$P$1,0)</f>
        <v>4</v>
      </c>
      <c r="I6800" s="39">
        <f>VLOOKUP(N6800,Currecny_M!$A$1:$P$10,MATCH(Database!C6800,Currecny_M!$A$1:$P$1,0),FALSE)</f>
        <v>21.42</v>
      </c>
      <c r="J6800" s="82">
        <f t="shared" si="319"/>
        <v>3.3629400000000005</v>
      </c>
      <c r="K6800" s="39">
        <f>VLOOKUP('Cover page'!$B$6,Currecny_M!$A$1:$P$10,MATCH(Database!C6800,Currecny_M!$A$1:$P$1,0),FALSE)</f>
        <v>1</v>
      </c>
      <c r="L6800" s="82">
        <f t="shared" si="320"/>
        <v>3.3629400000000005</v>
      </c>
      <c r="M6800" s="82">
        <f>((E6800/$F$1)*VLOOKUP(N6800,Currecny_M!$A$1:$P$10,MATCH(Database!C6800,Currecny_M!$A$1:$P$1,0),FALSE))/VLOOKUP('Cover page'!$B$6,Currecny_M!$A$1:$P$10,MATCH(Database!C6800,Currecny_M!$A$1:$P$1,0),FALSE)</f>
        <v>3.3629400000000005</v>
      </c>
      <c r="N6800" s="6" t="str">
        <f>VLOOKUP(B6800,Master!$A$2:$C$11,3,FALSE)</f>
        <v>Dirham</v>
      </c>
      <c r="O6800" s="6" t="str">
        <f>VLOOKUP(B6800,Master!$A$2:$C$11,2,FALSE)</f>
        <v>Asia</v>
      </c>
      <c r="Q6800" s="39" t="str">
        <f>VLOOKUP(D6800,GL_Master!$A$1:$D$80,2,FALSE)</f>
        <v>BS</v>
      </c>
      <c r="R6800" s="39" t="str">
        <f>VLOOKUP(D6800,GL_Master!$A$1:$D$80,3,FALSE)</f>
        <v>Trade Payables</v>
      </c>
      <c r="S6800" s="39" t="str">
        <f>VLOOKUP(D6800,GL_Master!$A$1:$D$80,4,FALSE)</f>
        <v>Trade payable</v>
      </c>
    </row>
    <row r="6801" spans="1:19" x14ac:dyDescent="0.25">
      <c r="A6801" s="39" t="s">
        <v>262</v>
      </c>
      <c r="B6801" s="39" t="s">
        <v>238</v>
      </c>
      <c r="C6801" s="7">
        <v>43983</v>
      </c>
      <c r="D6801" s="39" t="s">
        <v>34</v>
      </c>
      <c r="E6801" s="39">
        <v>-4274</v>
      </c>
      <c r="F6801" s="82">
        <f t="shared" si="318"/>
        <v>-4.274</v>
      </c>
      <c r="G6801" s="39">
        <f>VLOOKUP(N6801,Currecny_M!$A$1:$P$10,2,FALSE)</f>
        <v>21</v>
      </c>
      <c r="H6801" s="39">
        <f>MATCH(C6801,Currecny_M!$A$1:$P$1,0)</f>
        <v>4</v>
      </c>
      <c r="I6801" s="39">
        <f>VLOOKUP(N6801,Currecny_M!$A$1:$P$10,MATCH(Database!C6801,Currecny_M!$A$1:$P$1,0),FALSE)</f>
        <v>21.42</v>
      </c>
      <c r="J6801" s="82">
        <f t="shared" si="319"/>
        <v>-91.549080000000004</v>
      </c>
      <c r="K6801" s="39">
        <f>VLOOKUP('Cover page'!$B$6,Currecny_M!$A$1:$P$10,MATCH(Database!C6801,Currecny_M!$A$1:$P$1,0),FALSE)</f>
        <v>1</v>
      </c>
      <c r="L6801" s="82">
        <f t="shared" si="320"/>
        <v>-91.549080000000004</v>
      </c>
      <c r="M6801" s="82">
        <f>((E6801/$F$1)*VLOOKUP(N6801,Currecny_M!$A$1:$P$10,MATCH(Database!C6801,Currecny_M!$A$1:$P$1,0),FALSE))/VLOOKUP('Cover page'!$B$6,Currecny_M!$A$1:$P$10,MATCH(Database!C6801,Currecny_M!$A$1:$P$1,0),FALSE)</f>
        <v>-91.549080000000004</v>
      </c>
      <c r="N6801" s="6" t="str">
        <f>VLOOKUP(B6801,Master!$A$2:$C$11,3,FALSE)</f>
        <v>Dirham</v>
      </c>
      <c r="O6801" s="6" t="str">
        <f>VLOOKUP(B6801,Master!$A$2:$C$11,2,FALSE)</f>
        <v>Asia</v>
      </c>
      <c r="Q6801" s="39" t="str">
        <f>VLOOKUP(D6801,GL_Master!$A$1:$D$80,2,FALSE)</f>
        <v>BS</v>
      </c>
      <c r="R6801" s="39" t="str">
        <f>VLOOKUP(D6801,GL_Master!$A$1:$D$80,3,FALSE)</f>
        <v>Provisions</v>
      </c>
      <c r="S6801" s="39" t="str">
        <f>VLOOKUP(D6801,GL_Master!$A$1:$D$80,4,FALSE)</f>
        <v>Expenses payables</v>
      </c>
    </row>
    <row r="6802" spans="1:19" x14ac:dyDescent="0.25">
      <c r="A6802" s="39" t="s">
        <v>262</v>
      </c>
      <c r="B6802" s="39" t="s">
        <v>238</v>
      </c>
      <c r="C6802" s="7">
        <v>43983</v>
      </c>
      <c r="D6802" s="39" t="s">
        <v>18</v>
      </c>
      <c r="E6802" s="39">
        <v>-2551</v>
      </c>
      <c r="F6802" s="82">
        <f t="shared" si="318"/>
        <v>-2.5510000000000002</v>
      </c>
      <c r="G6802" s="39">
        <f>VLOOKUP(N6802,Currecny_M!$A$1:$P$10,2,FALSE)</f>
        <v>21</v>
      </c>
      <c r="H6802" s="39">
        <f>MATCH(C6802,Currecny_M!$A$1:$P$1,0)</f>
        <v>4</v>
      </c>
      <c r="I6802" s="39">
        <f>VLOOKUP(N6802,Currecny_M!$A$1:$P$10,MATCH(Database!C6802,Currecny_M!$A$1:$P$1,0),FALSE)</f>
        <v>21.42</v>
      </c>
      <c r="J6802" s="82">
        <f t="shared" si="319"/>
        <v>-54.642420000000008</v>
      </c>
      <c r="K6802" s="39">
        <f>VLOOKUP('Cover page'!$B$6,Currecny_M!$A$1:$P$10,MATCH(Database!C6802,Currecny_M!$A$1:$P$1,0),FALSE)</f>
        <v>1</v>
      </c>
      <c r="L6802" s="82">
        <f t="shared" si="320"/>
        <v>-54.642420000000008</v>
      </c>
      <c r="M6802" s="82">
        <f>((E6802/$F$1)*VLOOKUP(N6802,Currecny_M!$A$1:$P$10,MATCH(Database!C6802,Currecny_M!$A$1:$P$1,0),FALSE))/VLOOKUP('Cover page'!$B$6,Currecny_M!$A$1:$P$10,MATCH(Database!C6802,Currecny_M!$A$1:$P$1,0),FALSE)</f>
        <v>-54.642420000000008</v>
      </c>
      <c r="N6802" s="6" t="str">
        <f>VLOOKUP(B6802,Master!$A$2:$C$11,3,FALSE)</f>
        <v>Dirham</v>
      </c>
      <c r="O6802" s="6" t="str">
        <f>VLOOKUP(B6802,Master!$A$2:$C$11,2,FALSE)</f>
        <v>Asia</v>
      </c>
      <c r="Q6802" s="39" t="str">
        <f>VLOOKUP(D6802,GL_Master!$A$1:$D$80,2,FALSE)</f>
        <v>BS</v>
      </c>
      <c r="R6802" s="39" t="str">
        <f>VLOOKUP(D6802,GL_Master!$A$1:$D$80,3,FALSE)</f>
        <v>Other current liabilities</v>
      </c>
      <c r="S6802" s="39" t="str">
        <f>VLOOKUP(D6802,GL_Master!$A$1:$D$80,4,FALSE)</f>
        <v>Employee related liabilities</v>
      </c>
    </row>
    <row r="6803" spans="1:19" x14ac:dyDescent="0.25">
      <c r="A6803" s="39" t="s">
        <v>262</v>
      </c>
      <c r="B6803" s="39" t="s">
        <v>238</v>
      </c>
      <c r="C6803" s="7">
        <v>43983</v>
      </c>
      <c r="D6803" s="39" t="s">
        <v>55</v>
      </c>
      <c r="E6803" s="39">
        <v>-323</v>
      </c>
      <c r="F6803" s="82">
        <f t="shared" si="318"/>
        <v>-0.32300000000000001</v>
      </c>
      <c r="G6803" s="39">
        <f>VLOOKUP(N6803,Currecny_M!$A$1:$P$10,2,FALSE)</f>
        <v>21</v>
      </c>
      <c r="H6803" s="39">
        <f>MATCH(C6803,Currecny_M!$A$1:$P$1,0)</f>
        <v>4</v>
      </c>
      <c r="I6803" s="39">
        <f>VLOOKUP(N6803,Currecny_M!$A$1:$P$10,MATCH(Database!C6803,Currecny_M!$A$1:$P$1,0),FALSE)</f>
        <v>21.42</v>
      </c>
      <c r="J6803" s="82">
        <f t="shared" si="319"/>
        <v>-6.9186600000000009</v>
      </c>
      <c r="K6803" s="39">
        <f>VLOOKUP('Cover page'!$B$6,Currecny_M!$A$1:$P$10,MATCH(Database!C6803,Currecny_M!$A$1:$P$1,0),FALSE)</f>
        <v>1</v>
      </c>
      <c r="L6803" s="82">
        <f t="shared" si="320"/>
        <v>-6.9186600000000009</v>
      </c>
      <c r="M6803" s="82">
        <f>((E6803/$F$1)*VLOOKUP(N6803,Currecny_M!$A$1:$P$10,MATCH(Database!C6803,Currecny_M!$A$1:$P$1,0),FALSE))/VLOOKUP('Cover page'!$B$6,Currecny_M!$A$1:$P$10,MATCH(Database!C6803,Currecny_M!$A$1:$P$1,0),FALSE)</f>
        <v>-6.9186600000000009</v>
      </c>
      <c r="N6803" s="6" t="str">
        <f>VLOOKUP(B6803,Master!$A$2:$C$11,3,FALSE)</f>
        <v>Dirham</v>
      </c>
      <c r="O6803" s="6" t="str">
        <f>VLOOKUP(B6803,Master!$A$2:$C$11,2,FALSE)</f>
        <v>Asia</v>
      </c>
      <c r="Q6803" s="39" t="str">
        <f>VLOOKUP(D6803,GL_Master!$A$1:$D$80,2,FALSE)</f>
        <v>BS</v>
      </c>
      <c r="R6803" s="39" t="str">
        <f>VLOOKUP(D6803,GL_Master!$A$1:$D$80,3,FALSE)</f>
        <v>Other current liabilities</v>
      </c>
      <c r="S6803" s="39" t="str">
        <f>VLOOKUP(D6803,GL_Master!$A$1:$D$80,4,FALSE)</f>
        <v>Security deposit received</v>
      </c>
    </row>
    <row r="6804" spans="1:19" x14ac:dyDescent="0.25">
      <c r="A6804" s="39" t="s">
        <v>262</v>
      </c>
      <c r="B6804" s="39" t="s">
        <v>238</v>
      </c>
      <c r="C6804" s="7">
        <v>43983</v>
      </c>
      <c r="D6804" s="39" t="s">
        <v>56</v>
      </c>
      <c r="E6804" s="39">
        <v>-77</v>
      </c>
      <c r="F6804" s="82">
        <f t="shared" si="318"/>
        <v>-7.6999999999999999E-2</v>
      </c>
      <c r="G6804" s="39">
        <f>VLOOKUP(N6804,Currecny_M!$A$1:$P$10,2,FALSE)</f>
        <v>21</v>
      </c>
      <c r="H6804" s="39">
        <f>MATCH(C6804,Currecny_M!$A$1:$P$1,0)</f>
        <v>4</v>
      </c>
      <c r="I6804" s="39">
        <f>VLOOKUP(N6804,Currecny_M!$A$1:$P$10,MATCH(Database!C6804,Currecny_M!$A$1:$P$1,0),FALSE)</f>
        <v>21.42</v>
      </c>
      <c r="J6804" s="82">
        <f t="shared" si="319"/>
        <v>-1.64934</v>
      </c>
      <c r="K6804" s="39">
        <f>VLOOKUP('Cover page'!$B$6,Currecny_M!$A$1:$P$10,MATCH(Database!C6804,Currecny_M!$A$1:$P$1,0),FALSE)</f>
        <v>1</v>
      </c>
      <c r="L6804" s="82">
        <f t="shared" si="320"/>
        <v>-1.64934</v>
      </c>
      <c r="M6804" s="82">
        <f>((E6804/$F$1)*VLOOKUP(N6804,Currecny_M!$A$1:$P$10,MATCH(Database!C6804,Currecny_M!$A$1:$P$1,0),FALSE))/VLOOKUP('Cover page'!$B$6,Currecny_M!$A$1:$P$10,MATCH(Database!C6804,Currecny_M!$A$1:$P$1,0),FALSE)</f>
        <v>-1.64934</v>
      </c>
      <c r="N6804" s="6" t="str">
        <f>VLOOKUP(B6804,Master!$A$2:$C$11,3,FALSE)</f>
        <v>Dirham</v>
      </c>
      <c r="O6804" s="6" t="str">
        <f>VLOOKUP(B6804,Master!$A$2:$C$11,2,FALSE)</f>
        <v>Asia</v>
      </c>
      <c r="Q6804" s="39" t="str">
        <f>VLOOKUP(D6804,GL_Master!$A$1:$D$80,2,FALSE)</f>
        <v>BS</v>
      </c>
      <c r="R6804" s="39" t="str">
        <f>VLOOKUP(D6804,GL_Master!$A$1:$D$80,3,FALSE)</f>
        <v>Other Tax Payables</v>
      </c>
      <c r="S6804" s="39" t="str">
        <f>VLOOKUP(D6804,GL_Master!$A$1:$D$80,4,FALSE)</f>
        <v>Tax deducted at source payable</v>
      </c>
    </row>
    <row r="6805" spans="1:19" x14ac:dyDescent="0.25">
      <c r="A6805" s="39" t="s">
        <v>262</v>
      </c>
      <c r="B6805" s="39" t="s">
        <v>238</v>
      </c>
      <c r="C6805" s="7">
        <v>43983</v>
      </c>
      <c r="D6805" s="39" t="s">
        <v>57</v>
      </c>
      <c r="E6805" s="39">
        <v>-754</v>
      </c>
      <c r="F6805" s="82">
        <f t="shared" si="318"/>
        <v>-0.754</v>
      </c>
      <c r="G6805" s="39">
        <f>VLOOKUP(N6805,Currecny_M!$A$1:$P$10,2,FALSE)</f>
        <v>21</v>
      </c>
      <c r="H6805" s="39">
        <f>MATCH(C6805,Currecny_M!$A$1:$P$1,0)</f>
        <v>4</v>
      </c>
      <c r="I6805" s="39">
        <f>VLOOKUP(N6805,Currecny_M!$A$1:$P$10,MATCH(Database!C6805,Currecny_M!$A$1:$P$1,0),FALSE)</f>
        <v>21.42</v>
      </c>
      <c r="J6805" s="82">
        <f t="shared" si="319"/>
        <v>-16.150680000000001</v>
      </c>
      <c r="K6805" s="39">
        <f>VLOOKUP('Cover page'!$B$6,Currecny_M!$A$1:$P$10,MATCH(Database!C6805,Currecny_M!$A$1:$P$1,0),FALSE)</f>
        <v>1</v>
      </c>
      <c r="L6805" s="82">
        <f t="shared" si="320"/>
        <v>-16.150680000000001</v>
      </c>
      <c r="M6805" s="82">
        <f>((E6805/$F$1)*VLOOKUP(N6805,Currecny_M!$A$1:$P$10,MATCH(Database!C6805,Currecny_M!$A$1:$P$1,0),FALSE))/VLOOKUP('Cover page'!$B$6,Currecny_M!$A$1:$P$10,MATCH(Database!C6805,Currecny_M!$A$1:$P$1,0),FALSE)</f>
        <v>-16.150680000000001</v>
      </c>
      <c r="N6805" s="6" t="str">
        <f>VLOOKUP(B6805,Master!$A$2:$C$11,3,FALSE)</f>
        <v>Dirham</v>
      </c>
      <c r="O6805" s="6" t="str">
        <f>VLOOKUP(B6805,Master!$A$2:$C$11,2,FALSE)</f>
        <v>Asia</v>
      </c>
      <c r="Q6805" s="39" t="str">
        <f>VLOOKUP(D6805,GL_Master!$A$1:$D$80,2,FALSE)</f>
        <v>BS</v>
      </c>
      <c r="R6805" s="39" t="str">
        <f>VLOOKUP(D6805,GL_Master!$A$1:$D$80,3,FALSE)</f>
        <v>Other Tax Payables</v>
      </c>
      <c r="S6805" s="39" t="str">
        <f>VLOOKUP(D6805,GL_Master!$A$1:$D$80,4,FALSE)</f>
        <v>Tax deducted at source payable</v>
      </c>
    </row>
    <row r="6806" spans="1:19" x14ac:dyDescent="0.25">
      <c r="A6806" s="39" t="s">
        <v>262</v>
      </c>
      <c r="B6806" s="39" t="s">
        <v>238</v>
      </c>
      <c r="C6806" s="7">
        <v>43983</v>
      </c>
      <c r="D6806" s="39" t="s">
        <v>58</v>
      </c>
      <c r="E6806" s="39">
        <v>-5699</v>
      </c>
      <c r="F6806" s="82">
        <f t="shared" si="318"/>
        <v>-5.6989999999999998</v>
      </c>
      <c r="G6806" s="39">
        <f>VLOOKUP(N6806,Currecny_M!$A$1:$P$10,2,FALSE)</f>
        <v>21</v>
      </c>
      <c r="H6806" s="39">
        <f>MATCH(C6806,Currecny_M!$A$1:$P$1,0)</f>
        <v>4</v>
      </c>
      <c r="I6806" s="39">
        <f>VLOOKUP(N6806,Currecny_M!$A$1:$P$10,MATCH(Database!C6806,Currecny_M!$A$1:$P$1,0),FALSE)</f>
        <v>21.42</v>
      </c>
      <c r="J6806" s="82">
        <f t="shared" si="319"/>
        <v>-122.07258</v>
      </c>
      <c r="K6806" s="39">
        <f>VLOOKUP('Cover page'!$B$6,Currecny_M!$A$1:$P$10,MATCH(Database!C6806,Currecny_M!$A$1:$P$1,0),FALSE)</f>
        <v>1</v>
      </c>
      <c r="L6806" s="82">
        <f t="shared" si="320"/>
        <v>-122.07258</v>
      </c>
      <c r="M6806" s="82">
        <f>((E6806/$F$1)*VLOOKUP(N6806,Currecny_M!$A$1:$P$10,MATCH(Database!C6806,Currecny_M!$A$1:$P$1,0),FALSE))/VLOOKUP('Cover page'!$B$6,Currecny_M!$A$1:$P$10,MATCH(Database!C6806,Currecny_M!$A$1:$P$1,0),FALSE)</f>
        <v>-122.07258</v>
      </c>
      <c r="N6806" s="6" t="str">
        <f>VLOOKUP(B6806,Master!$A$2:$C$11,3,FALSE)</f>
        <v>Dirham</v>
      </c>
      <c r="O6806" s="6" t="str">
        <f>VLOOKUP(B6806,Master!$A$2:$C$11,2,FALSE)</f>
        <v>Asia</v>
      </c>
      <c r="Q6806" s="39" t="str">
        <f>VLOOKUP(D6806,GL_Master!$A$1:$D$80,2,FALSE)</f>
        <v>BS</v>
      </c>
      <c r="R6806" s="39" t="str">
        <f>VLOOKUP(D6806,GL_Master!$A$1:$D$80,3,FALSE)</f>
        <v>Long-term provisions</v>
      </c>
      <c r="S6806" s="39" t="str">
        <f>VLOOKUP(D6806,GL_Master!$A$1:$D$80,4,FALSE)</f>
        <v>Provision for gratuity</v>
      </c>
    </row>
    <row r="6807" spans="1:19" x14ac:dyDescent="0.25">
      <c r="A6807" s="39" t="s">
        <v>262</v>
      </c>
      <c r="B6807" s="39" t="s">
        <v>238</v>
      </c>
      <c r="C6807" s="7">
        <v>43983</v>
      </c>
      <c r="D6807" s="39" t="s">
        <v>59</v>
      </c>
      <c r="E6807" s="39">
        <v>-2320</v>
      </c>
      <c r="F6807" s="82">
        <f t="shared" si="318"/>
        <v>-2.3199999999999998</v>
      </c>
      <c r="G6807" s="39">
        <f>VLOOKUP(N6807,Currecny_M!$A$1:$P$10,2,FALSE)</f>
        <v>21</v>
      </c>
      <c r="H6807" s="39">
        <f>MATCH(C6807,Currecny_M!$A$1:$P$1,0)</f>
        <v>4</v>
      </c>
      <c r="I6807" s="39">
        <f>VLOOKUP(N6807,Currecny_M!$A$1:$P$10,MATCH(Database!C6807,Currecny_M!$A$1:$P$1,0),FALSE)</f>
        <v>21.42</v>
      </c>
      <c r="J6807" s="82">
        <f t="shared" si="319"/>
        <v>-49.694400000000002</v>
      </c>
      <c r="K6807" s="39">
        <f>VLOOKUP('Cover page'!$B$6,Currecny_M!$A$1:$P$10,MATCH(Database!C6807,Currecny_M!$A$1:$P$1,0),FALSE)</f>
        <v>1</v>
      </c>
      <c r="L6807" s="82">
        <f t="shared" si="320"/>
        <v>-49.694400000000002</v>
      </c>
      <c r="M6807" s="82">
        <f>((E6807/$F$1)*VLOOKUP(N6807,Currecny_M!$A$1:$P$10,MATCH(Database!C6807,Currecny_M!$A$1:$P$1,0),FALSE))/VLOOKUP('Cover page'!$B$6,Currecny_M!$A$1:$P$10,MATCH(Database!C6807,Currecny_M!$A$1:$P$1,0),FALSE)</f>
        <v>-49.694400000000002</v>
      </c>
      <c r="N6807" s="6" t="str">
        <f>VLOOKUP(B6807,Master!$A$2:$C$11,3,FALSE)</f>
        <v>Dirham</v>
      </c>
      <c r="O6807" s="6" t="str">
        <f>VLOOKUP(B6807,Master!$A$2:$C$11,2,FALSE)</f>
        <v>Asia</v>
      </c>
      <c r="Q6807" s="39" t="str">
        <f>VLOOKUP(D6807,GL_Master!$A$1:$D$80,2,FALSE)</f>
        <v>BS</v>
      </c>
      <c r="R6807" s="39" t="str">
        <f>VLOOKUP(D6807,GL_Master!$A$1:$D$80,3,FALSE)</f>
        <v>Long-term provisions</v>
      </c>
      <c r="S6807" s="39" t="str">
        <f>VLOOKUP(D6807,GL_Master!$A$1:$D$80,4,FALSE)</f>
        <v>Provision for leave encashment</v>
      </c>
    </row>
    <row r="6808" spans="1:19" x14ac:dyDescent="0.25">
      <c r="A6808" s="39" t="s">
        <v>262</v>
      </c>
      <c r="B6808" s="39" t="s">
        <v>238</v>
      </c>
      <c r="C6808" s="7">
        <v>43983</v>
      </c>
      <c r="D6808" s="39" t="s">
        <v>60</v>
      </c>
      <c r="E6808" s="39">
        <v>-640</v>
      </c>
      <c r="F6808" s="82">
        <f t="shared" si="318"/>
        <v>-0.64</v>
      </c>
      <c r="G6808" s="39">
        <f>VLOOKUP(N6808,Currecny_M!$A$1:$P$10,2,FALSE)</f>
        <v>21</v>
      </c>
      <c r="H6808" s="39">
        <f>MATCH(C6808,Currecny_M!$A$1:$P$1,0)</f>
        <v>4</v>
      </c>
      <c r="I6808" s="39">
        <f>VLOOKUP(N6808,Currecny_M!$A$1:$P$10,MATCH(Database!C6808,Currecny_M!$A$1:$P$1,0),FALSE)</f>
        <v>21.42</v>
      </c>
      <c r="J6808" s="82">
        <f t="shared" si="319"/>
        <v>-13.708800000000002</v>
      </c>
      <c r="K6808" s="39">
        <f>VLOOKUP('Cover page'!$B$6,Currecny_M!$A$1:$P$10,MATCH(Database!C6808,Currecny_M!$A$1:$P$1,0),FALSE)</f>
        <v>1</v>
      </c>
      <c r="L6808" s="82">
        <f t="shared" si="320"/>
        <v>-13.708800000000002</v>
      </c>
      <c r="M6808" s="82">
        <f>((E6808/$F$1)*VLOOKUP(N6808,Currecny_M!$A$1:$P$10,MATCH(Database!C6808,Currecny_M!$A$1:$P$1,0),FALSE))/VLOOKUP('Cover page'!$B$6,Currecny_M!$A$1:$P$10,MATCH(Database!C6808,Currecny_M!$A$1:$P$1,0),FALSE)</f>
        <v>-13.708800000000002</v>
      </c>
      <c r="N6808" s="6" t="str">
        <f>VLOOKUP(B6808,Master!$A$2:$C$11,3,FALSE)</f>
        <v>Dirham</v>
      </c>
      <c r="O6808" s="6" t="str">
        <f>VLOOKUP(B6808,Master!$A$2:$C$11,2,FALSE)</f>
        <v>Asia</v>
      </c>
      <c r="Q6808" s="39" t="str">
        <f>VLOOKUP(D6808,GL_Master!$A$1:$D$80,2,FALSE)</f>
        <v>BS</v>
      </c>
      <c r="R6808" s="39" t="str">
        <f>VLOOKUP(D6808,GL_Master!$A$1:$D$80,3,FALSE)</f>
        <v>Trade Payables</v>
      </c>
      <c r="S6808" s="39" t="str">
        <f>VLOOKUP(D6808,GL_Master!$A$1:$D$80,4,FALSE)</f>
        <v>Trade payable</v>
      </c>
    </row>
    <row r="6809" spans="1:19" x14ac:dyDescent="0.25">
      <c r="A6809" s="39" t="s">
        <v>262</v>
      </c>
      <c r="B6809" s="39" t="s">
        <v>238</v>
      </c>
      <c r="C6809" s="7">
        <v>43983</v>
      </c>
      <c r="D6809" s="39" t="s">
        <v>61</v>
      </c>
      <c r="E6809" s="39">
        <v>-6784</v>
      </c>
      <c r="F6809" s="82">
        <f t="shared" si="318"/>
        <v>-6.7839999999999998</v>
      </c>
      <c r="G6809" s="39">
        <f>VLOOKUP(N6809,Currecny_M!$A$1:$P$10,2,FALSE)</f>
        <v>21</v>
      </c>
      <c r="H6809" s="39">
        <f>MATCH(C6809,Currecny_M!$A$1:$P$1,0)</f>
        <v>4</v>
      </c>
      <c r="I6809" s="39">
        <f>VLOOKUP(N6809,Currecny_M!$A$1:$P$10,MATCH(Database!C6809,Currecny_M!$A$1:$P$1,0),FALSE)</f>
        <v>21.42</v>
      </c>
      <c r="J6809" s="82">
        <f t="shared" si="319"/>
        <v>-145.31328000000002</v>
      </c>
      <c r="K6809" s="39">
        <f>VLOOKUP('Cover page'!$B$6,Currecny_M!$A$1:$P$10,MATCH(Database!C6809,Currecny_M!$A$1:$P$1,0),FALSE)</f>
        <v>1</v>
      </c>
      <c r="L6809" s="82">
        <f t="shared" si="320"/>
        <v>-145.31328000000002</v>
      </c>
      <c r="M6809" s="82">
        <f>((E6809/$F$1)*VLOOKUP(N6809,Currecny_M!$A$1:$P$10,MATCH(Database!C6809,Currecny_M!$A$1:$P$1,0),FALSE))/VLOOKUP('Cover page'!$B$6,Currecny_M!$A$1:$P$10,MATCH(Database!C6809,Currecny_M!$A$1:$P$1,0),FALSE)</f>
        <v>-145.31328000000002</v>
      </c>
      <c r="N6809" s="6" t="str">
        <f>VLOOKUP(B6809,Master!$A$2:$C$11,3,FALSE)</f>
        <v>Dirham</v>
      </c>
      <c r="O6809" s="6" t="str">
        <f>VLOOKUP(B6809,Master!$A$2:$C$11,2,FALSE)</f>
        <v>Asia</v>
      </c>
      <c r="Q6809" s="39" t="str">
        <f>VLOOKUP(D6809,GL_Master!$A$1:$D$80,2,FALSE)</f>
        <v>BS</v>
      </c>
      <c r="R6809" s="39" t="str">
        <f>VLOOKUP(D6809,GL_Master!$A$1:$D$80,3,FALSE)</f>
        <v>Provisions</v>
      </c>
      <c r="S6809" s="39" t="str">
        <f>VLOOKUP(D6809,GL_Master!$A$1:$D$80,4,FALSE)</f>
        <v>Provision for doubtful assets</v>
      </c>
    </row>
    <row r="6810" spans="1:19" x14ac:dyDescent="0.25">
      <c r="A6810" s="39" t="s">
        <v>262</v>
      </c>
      <c r="B6810" s="39" t="s">
        <v>238</v>
      </c>
      <c r="C6810" s="7">
        <v>43983</v>
      </c>
      <c r="D6810" s="39" t="s">
        <v>62</v>
      </c>
      <c r="E6810" s="39">
        <v>-240</v>
      </c>
      <c r="F6810" s="82">
        <f t="shared" si="318"/>
        <v>-0.24</v>
      </c>
      <c r="G6810" s="39">
        <f>VLOOKUP(N6810,Currecny_M!$A$1:$P$10,2,FALSE)</f>
        <v>21</v>
      </c>
      <c r="H6810" s="39">
        <f>MATCH(C6810,Currecny_M!$A$1:$P$1,0)</f>
        <v>4</v>
      </c>
      <c r="I6810" s="39">
        <f>VLOOKUP(N6810,Currecny_M!$A$1:$P$10,MATCH(Database!C6810,Currecny_M!$A$1:$P$1,0),FALSE)</f>
        <v>21.42</v>
      </c>
      <c r="J6810" s="82">
        <f t="shared" si="319"/>
        <v>-5.1408000000000005</v>
      </c>
      <c r="K6810" s="39">
        <f>VLOOKUP('Cover page'!$B$6,Currecny_M!$A$1:$P$10,MATCH(Database!C6810,Currecny_M!$A$1:$P$1,0),FALSE)</f>
        <v>1</v>
      </c>
      <c r="L6810" s="82">
        <f t="shared" si="320"/>
        <v>-5.1408000000000005</v>
      </c>
      <c r="M6810" s="82">
        <f>((E6810/$F$1)*VLOOKUP(N6810,Currecny_M!$A$1:$P$10,MATCH(Database!C6810,Currecny_M!$A$1:$P$1,0),FALSE))/VLOOKUP('Cover page'!$B$6,Currecny_M!$A$1:$P$10,MATCH(Database!C6810,Currecny_M!$A$1:$P$1,0),FALSE)</f>
        <v>-5.1408000000000005</v>
      </c>
      <c r="N6810" s="6" t="str">
        <f>VLOOKUP(B6810,Master!$A$2:$C$11,3,FALSE)</f>
        <v>Dirham</v>
      </c>
      <c r="O6810" s="6" t="str">
        <f>VLOOKUP(B6810,Master!$A$2:$C$11,2,FALSE)</f>
        <v>Asia</v>
      </c>
      <c r="Q6810" s="39" t="str">
        <f>VLOOKUP(D6810,GL_Master!$A$1:$D$80,2,FALSE)</f>
        <v>BS</v>
      </c>
      <c r="R6810" s="39" t="str">
        <f>VLOOKUP(D6810,GL_Master!$A$1:$D$80,3,FALSE)</f>
        <v>Provisions</v>
      </c>
      <c r="S6810" s="39" t="str">
        <f>VLOOKUP(D6810,GL_Master!$A$1:$D$80,4,FALSE)</f>
        <v>Provision for Insurance</v>
      </c>
    </row>
    <row r="6811" spans="1:19" x14ac:dyDescent="0.25">
      <c r="A6811" s="39" t="s">
        <v>262</v>
      </c>
      <c r="B6811" s="39" t="s">
        <v>238</v>
      </c>
      <c r="C6811" s="7">
        <v>43983</v>
      </c>
      <c r="D6811" s="39" t="s">
        <v>63</v>
      </c>
      <c r="E6811" s="39">
        <v>539</v>
      </c>
      <c r="F6811" s="82">
        <f t="shared" si="318"/>
        <v>0.53900000000000003</v>
      </c>
      <c r="G6811" s="39">
        <f>VLOOKUP(N6811,Currecny_M!$A$1:$P$10,2,FALSE)</f>
        <v>21</v>
      </c>
      <c r="H6811" s="39">
        <f>MATCH(C6811,Currecny_M!$A$1:$P$1,0)</f>
        <v>4</v>
      </c>
      <c r="I6811" s="39">
        <f>VLOOKUP(N6811,Currecny_M!$A$1:$P$10,MATCH(Database!C6811,Currecny_M!$A$1:$P$1,0),FALSE)</f>
        <v>21.42</v>
      </c>
      <c r="J6811" s="82">
        <f t="shared" si="319"/>
        <v>11.545380000000002</v>
      </c>
      <c r="K6811" s="39">
        <f>VLOOKUP('Cover page'!$B$6,Currecny_M!$A$1:$P$10,MATCH(Database!C6811,Currecny_M!$A$1:$P$1,0),FALSE)</f>
        <v>1</v>
      </c>
      <c r="L6811" s="82">
        <f t="shared" si="320"/>
        <v>11.545380000000002</v>
      </c>
      <c r="M6811" s="82">
        <f>((E6811/$F$1)*VLOOKUP(N6811,Currecny_M!$A$1:$P$10,MATCH(Database!C6811,Currecny_M!$A$1:$P$1,0),FALSE))/VLOOKUP('Cover page'!$B$6,Currecny_M!$A$1:$P$10,MATCH(Database!C6811,Currecny_M!$A$1:$P$1,0),FALSE)</f>
        <v>11.545380000000002</v>
      </c>
      <c r="N6811" s="6" t="str">
        <f>VLOOKUP(B6811,Master!$A$2:$C$11,3,FALSE)</f>
        <v>Dirham</v>
      </c>
      <c r="O6811" s="6" t="str">
        <f>VLOOKUP(B6811,Master!$A$2:$C$11,2,FALSE)</f>
        <v>Asia</v>
      </c>
      <c r="Q6811" s="39" t="str">
        <f>VLOOKUP(D6811,GL_Master!$A$1:$D$80,2,FALSE)</f>
        <v>BS</v>
      </c>
      <c r="R6811" s="39" t="str">
        <f>VLOOKUP(D6811,GL_Master!$A$1:$D$80,3,FALSE)</f>
        <v>Gross Block</v>
      </c>
      <c r="S6811" s="39" t="str">
        <f>VLOOKUP(D6811,GL_Master!$A$1:$D$80,4,FALSE)</f>
        <v>Tangible Fixed assets</v>
      </c>
    </row>
    <row r="6812" spans="1:19" x14ac:dyDescent="0.25">
      <c r="A6812" s="39" t="s">
        <v>262</v>
      </c>
      <c r="B6812" s="39" t="s">
        <v>238</v>
      </c>
      <c r="C6812" s="7">
        <v>43983</v>
      </c>
      <c r="D6812" s="39" t="s">
        <v>64</v>
      </c>
      <c r="E6812" s="39">
        <v>32691</v>
      </c>
      <c r="F6812" s="82">
        <f t="shared" si="318"/>
        <v>32.691000000000003</v>
      </c>
      <c r="G6812" s="39">
        <f>VLOOKUP(N6812,Currecny_M!$A$1:$P$10,2,FALSE)</f>
        <v>21</v>
      </c>
      <c r="H6812" s="39">
        <f>MATCH(C6812,Currecny_M!$A$1:$P$1,0)</f>
        <v>4</v>
      </c>
      <c r="I6812" s="39">
        <f>VLOOKUP(N6812,Currecny_M!$A$1:$P$10,MATCH(Database!C6812,Currecny_M!$A$1:$P$1,0),FALSE)</f>
        <v>21.42</v>
      </c>
      <c r="J6812" s="82">
        <f t="shared" si="319"/>
        <v>700.24122000000011</v>
      </c>
      <c r="K6812" s="39">
        <f>VLOOKUP('Cover page'!$B$6,Currecny_M!$A$1:$P$10,MATCH(Database!C6812,Currecny_M!$A$1:$P$1,0),FALSE)</f>
        <v>1</v>
      </c>
      <c r="L6812" s="82">
        <f t="shared" si="320"/>
        <v>700.24122000000011</v>
      </c>
      <c r="M6812" s="82">
        <f>((E6812/$F$1)*VLOOKUP(N6812,Currecny_M!$A$1:$P$10,MATCH(Database!C6812,Currecny_M!$A$1:$P$1,0),FALSE))/VLOOKUP('Cover page'!$B$6,Currecny_M!$A$1:$P$10,MATCH(Database!C6812,Currecny_M!$A$1:$P$1,0),FALSE)</f>
        <v>700.24122000000011</v>
      </c>
      <c r="N6812" s="6" t="str">
        <f>VLOOKUP(B6812,Master!$A$2:$C$11,3,FALSE)</f>
        <v>Dirham</v>
      </c>
      <c r="O6812" s="6" t="str">
        <f>VLOOKUP(B6812,Master!$A$2:$C$11,2,FALSE)</f>
        <v>Asia</v>
      </c>
      <c r="Q6812" s="39" t="str">
        <f>VLOOKUP(D6812,GL_Master!$A$1:$D$80,2,FALSE)</f>
        <v>BS</v>
      </c>
      <c r="R6812" s="39" t="str">
        <f>VLOOKUP(D6812,GL_Master!$A$1:$D$80,3,FALSE)</f>
        <v>Gross Block</v>
      </c>
      <c r="S6812" s="39" t="str">
        <f>VLOOKUP(D6812,GL_Master!$A$1:$D$80,4,FALSE)</f>
        <v>Tangible Fixed assets</v>
      </c>
    </row>
    <row r="6813" spans="1:19" x14ac:dyDescent="0.25">
      <c r="A6813" s="39" t="s">
        <v>262</v>
      </c>
      <c r="B6813" s="39" t="s">
        <v>238</v>
      </c>
      <c r="C6813" s="7">
        <v>43983</v>
      </c>
      <c r="D6813" s="39" t="s">
        <v>65</v>
      </c>
      <c r="E6813" s="39">
        <v>-19662</v>
      </c>
      <c r="F6813" s="82">
        <f t="shared" si="318"/>
        <v>-19.661999999999999</v>
      </c>
      <c r="G6813" s="39">
        <f>VLOOKUP(N6813,Currecny_M!$A$1:$P$10,2,FALSE)</f>
        <v>21</v>
      </c>
      <c r="H6813" s="39">
        <f>MATCH(C6813,Currecny_M!$A$1:$P$1,0)</f>
        <v>4</v>
      </c>
      <c r="I6813" s="39">
        <f>VLOOKUP(N6813,Currecny_M!$A$1:$P$10,MATCH(Database!C6813,Currecny_M!$A$1:$P$1,0),FALSE)</f>
        <v>21.42</v>
      </c>
      <c r="J6813" s="82">
        <f t="shared" si="319"/>
        <v>-421.16004000000004</v>
      </c>
      <c r="K6813" s="39">
        <f>VLOOKUP('Cover page'!$B$6,Currecny_M!$A$1:$P$10,MATCH(Database!C6813,Currecny_M!$A$1:$P$1,0),FALSE)</f>
        <v>1</v>
      </c>
      <c r="L6813" s="82">
        <f t="shared" si="320"/>
        <v>-421.16004000000004</v>
      </c>
      <c r="M6813" s="82">
        <f>((E6813/$F$1)*VLOOKUP(N6813,Currecny_M!$A$1:$P$10,MATCH(Database!C6813,Currecny_M!$A$1:$P$1,0),FALSE))/VLOOKUP('Cover page'!$B$6,Currecny_M!$A$1:$P$10,MATCH(Database!C6813,Currecny_M!$A$1:$P$1,0),FALSE)</f>
        <v>-421.16004000000004</v>
      </c>
      <c r="N6813" s="6" t="str">
        <f>VLOOKUP(B6813,Master!$A$2:$C$11,3,FALSE)</f>
        <v>Dirham</v>
      </c>
      <c r="O6813" s="6" t="str">
        <f>VLOOKUP(B6813,Master!$A$2:$C$11,2,FALSE)</f>
        <v>Asia</v>
      </c>
      <c r="Q6813" s="39" t="str">
        <f>VLOOKUP(D6813,GL_Master!$A$1:$D$80,2,FALSE)</f>
        <v>BS</v>
      </c>
      <c r="R6813" s="39" t="str">
        <f>VLOOKUP(D6813,GL_Master!$A$1:$D$80,3,FALSE)</f>
        <v>Accumulated Depreciation</v>
      </c>
      <c r="S6813" s="39" t="str">
        <f>VLOOKUP(D6813,GL_Master!$A$1:$D$80,4,FALSE)</f>
        <v>Accumulated Depreciation</v>
      </c>
    </row>
    <row r="6814" spans="1:19" x14ac:dyDescent="0.25">
      <c r="A6814" s="39" t="s">
        <v>262</v>
      </c>
      <c r="B6814" s="39" t="s">
        <v>238</v>
      </c>
      <c r="C6814" s="7">
        <v>43983</v>
      </c>
      <c r="D6814" s="39" t="s">
        <v>66</v>
      </c>
      <c r="E6814" s="39">
        <v>17445</v>
      </c>
      <c r="F6814" s="82">
        <f t="shared" si="318"/>
        <v>17.445</v>
      </c>
      <c r="G6814" s="39">
        <f>VLOOKUP(N6814,Currecny_M!$A$1:$P$10,2,FALSE)</f>
        <v>21</v>
      </c>
      <c r="H6814" s="39">
        <f>MATCH(C6814,Currecny_M!$A$1:$P$1,0)</f>
        <v>4</v>
      </c>
      <c r="I6814" s="39">
        <f>VLOOKUP(N6814,Currecny_M!$A$1:$P$10,MATCH(Database!C6814,Currecny_M!$A$1:$P$1,0),FALSE)</f>
        <v>21.42</v>
      </c>
      <c r="J6814" s="82">
        <f t="shared" si="319"/>
        <v>373.67190000000005</v>
      </c>
      <c r="K6814" s="39">
        <f>VLOOKUP('Cover page'!$B$6,Currecny_M!$A$1:$P$10,MATCH(Database!C6814,Currecny_M!$A$1:$P$1,0),FALSE)</f>
        <v>1</v>
      </c>
      <c r="L6814" s="82">
        <f t="shared" si="320"/>
        <v>373.67190000000005</v>
      </c>
      <c r="M6814" s="82">
        <f>((E6814/$F$1)*VLOOKUP(N6814,Currecny_M!$A$1:$P$10,MATCH(Database!C6814,Currecny_M!$A$1:$P$1,0),FALSE))/VLOOKUP('Cover page'!$B$6,Currecny_M!$A$1:$P$10,MATCH(Database!C6814,Currecny_M!$A$1:$P$1,0),FALSE)</f>
        <v>373.67190000000005</v>
      </c>
      <c r="N6814" s="6" t="str">
        <f>VLOOKUP(B6814,Master!$A$2:$C$11,3,FALSE)</f>
        <v>Dirham</v>
      </c>
      <c r="O6814" s="6" t="str">
        <f>VLOOKUP(B6814,Master!$A$2:$C$11,2,FALSE)</f>
        <v>Asia</v>
      </c>
      <c r="Q6814" s="39" t="str">
        <f>VLOOKUP(D6814,GL_Master!$A$1:$D$80,2,FALSE)</f>
        <v>BS</v>
      </c>
      <c r="R6814" s="39" t="str">
        <f>VLOOKUP(D6814,GL_Master!$A$1:$D$80,3,FALSE)</f>
        <v>Gross Block</v>
      </c>
      <c r="S6814" s="39" t="str">
        <f>VLOOKUP(D6814,GL_Master!$A$1:$D$80,4,FALSE)</f>
        <v>Tangible Fixed assets</v>
      </c>
    </row>
    <row r="6815" spans="1:19" x14ac:dyDescent="0.25">
      <c r="A6815" s="39" t="s">
        <v>262</v>
      </c>
      <c r="B6815" s="39" t="s">
        <v>238</v>
      </c>
      <c r="C6815" s="7">
        <v>43983</v>
      </c>
      <c r="D6815" s="39" t="s">
        <v>67</v>
      </c>
      <c r="E6815" s="39">
        <v>6260</v>
      </c>
      <c r="F6815" s="82">
        <f t="shared" si="318"/>
        <v>6.26</v>
      </c>
      <c r="G6815" s="39">
        <f>VLOOKUP(N6815,Currecny_M!$A$1:$P$10,2,FALSE)</f>
        <v>21</v>
      </c>
      <c r="H6815" s="39">
        <f>MATCH(C6815,Currecny_M!$A$1:$P$1,0)</f>
        <v>4</v>
      </c>
      <c r="I6815" s="39">
        <f>VLOOKUP(N6815,Currecny_M!$A$1:$P$10,MATCH(Database!C6815,Currecny_M!$A$1:$P$1,0),FALSE)</f>
        <v>21.42</v>
      </c>
      <c r="J6815" s="82">
        <f t="shared" si="319"/>
        <v>134.08920000000001</v>
      </c>
      <c r="K6815" s="39">
        <f>VLOOKUP('Cover page'!$B$6,Currecny_M!$A$1:$P$10,MATCH(Database!C6815,Currecny_M!$A$1:$P$1,0),FALSE)</f>
        <v>1</v>
      </c>
      <c r="L6815" s="82">
        <f t="shared" si="320"/>
        <v>134.08920000000001</v>
      </c>
      <c r="M6815" s="82">
        <f>((E6815/$F$1)*VLOOKUP(N6815,Currecny_M!$A$1:$P$10,MATCH(Database!C6815,Currecny_M!$A$1:$P$1,0),FALSE))/VLOOKUP('Cover page'!$B$6,Currecny_M!$A$1:$P$10,MATCH(Database!C6815,Currecny_M!$A$1:$P$1,0),FALSE)</f>
        <v>134.08920000000001</v>
      </c>
      <c r="N6815" s="6" t="str">
        <f>VLOOKUP(B6815,Master!$A$2:$C$11,3,FALSE)</f>
        <v>Dirham</v>
      </c>
      <c r="O6815" s="6" t="str">
        <f>VLOOKUP(B6815,Master!$A$2:$C$11,2,FALSE)</f>
        <v>Asia</v>
      </c>
      <c r="Q6815" s="39" t="str">
        <f>VLOOKUP(D6815,GL_Master!$A$1:$D$80,2,FALSE)</f>
        <v>BS</v>
      </c>
      <c r="R6815" s="39" t="str">
        <f>VLOOKUP(D6815,GL_Master!$A$1:$D$80,3,FALSE)</f>
        <v>Gross Block</v>
      </c>
      <c r="S6815" s="39" t="str">
        <f>VLOOKUP(D6815,GL_Master!$A$1:$D$80,4,FALSE)</f>
        <v>Tangible Fixed assets</v>
      </c>
    </row>
    <row r="6816" spans="1:19" x14ac:dyDescent="0.25">
      <c r="A6816" s="39" t="s">
        <v>262</v>
      </c>
      <c r="B6816" s="39" t="s">
        <v>238</v>
      </c>
      <c r="C6816" s="7">
        <v>43983</v>
      </c>
      <c r="D6816" s="39" t="s">
        <v>68</v>
      </c>
      <c r="E6816" s="39">
        <v>-5730</v>
      </c>
      <c r="F6816" s="82">
        <f t="shared" si="318"/>
        <v>-5.73</v>
      </c>
      <c r="G6816" s="39">
        <f>VLOOKUP(N6816,Currecny_M!$A$1:$P$10,2,FALSE)</f>
        <v>21</v>
      </c>
      <c r="H6816" s="39">
        <f>MATCH(C6816,Currecny_M!$A$1:$P$1,0)</f>
        <v>4</v>
      </c>
      <c r="I6816" s="39">
        <f>VLOOKUP(N6816,Currecny_M!$A$1:$P$10,MATCH(Database!C6816,Currecny_M!$A$1:$P$1,0),FALSE)</f>
        <v>21.42</v>
      </c>
      <c r="J6816" s="82">
        <f t="shared" si="319"/>
        <v>-122.73660000000002</v>
      </c>
      <c r="K6816" s="39">
        <f>VLOOKUP('Cover page'!$B$6,Currecny_M!$A$1:$P$10,MATCH(Database!C6816,Currecny_M!$A$1:$P$1,0),FALSE)</f>
        <v>1</v>
      </c>
      <c r="L6816" s="82">
        <f t="shared" si="320"/>
        <v>-122.73660000000002</v>
      </c>
      <c r="M6816" s="82">
        <f>((E6816/$F$1)*VLOOKUP(N6816,Currecny_M!$A$1:$P$10,MATCH(Database!C6816,Currecny_M!$A$1:$P$1,0),FALSE))/VLOOKUP('Cover page'!$B$6,Currecny_M!$A$1:$P$10,MATCH(Database!C6816,Currecny_M!$A$1:$P$1,0),FALSE)</f>
        <v>-122.73660000000002</v>
      </c>
      <c r="N6816" s="6" t="str">
        <f>VLOOKUP(B6816,Master!$A$2:$C$11,3,FALSE)</f>
        <v>Dirham</v>
      </c>
      <c r="O6816" s="6" t="str">
        <f>VLOOKUP(B6816,Master!$A$2:$C$11,2,FALSE)</f>
        <v>Asia</v>
      </c>
      <c r="Q6816" s="39" t="str">
        <f>VLOOKUP(D6816,GL_Master!$A$1:$D$80,2,FALSE)</f>
        <v>BS</v>
      </c>
      <c r="R6816" s="39" t="str">
        <f>VLOOKUP(D6816,GL_Master!$A$1:$D$80,3,FALSE)</f>
        <v>Accumulated Depreciation</v>
      </c>
      <c r="S6816" s="39" t="str">
        <f>VLOOKUP(D6816,GL_Master!$A$1:$D$80,4,FALSE)</f>
        <v>Accumulated Depreciation</v>
      </c>
    </row>
    <row r="6817" spans="1:19" x14ac:dyDescent="0.25">
      <c r="A6817" s="39" t="s">
        <v>262</v>
      </c>
      <c r="B6817" s="39" t="s">
        <v>238</v>
      </c>
      <c r="C6817" s="7">
        <v>43983</v>
      </c>
      <c r="D6817" s="39" t="s">
        <v>69</v>
      </c>
      <c r="E6817" s="39">
        <v>11378</v>
      </c>
      <c r="F6817" s="82">
        <f t="shared" si="318"/>
        <v>11.378</v>
      </c>
      <c r="G6817" s="39">
        <f>VLOOKUP(N6817,Currecny_M!$A$1:$P$10,2,FALSE)</f>
        <v>21</v>
      </c>
      <c r="H6817" s="39">
        <f>MATCH(C6817,Currecny_M!$A$1:$P$1,0)</f>
        <v>4</v>
      </c>
      <c r="I6817" s="39">
        <f>VLOOKUP(N6817,Currecny_M!$A$1:$P$10,MATCH(Database!C6817,Currecny_M!$A$1:$P$1,0),FALSE)</f>
        <v>21.42</v>
      </c>
      <c r="J6817" s="82">
        <f t="shared" si="319"/>
        <v>243.71676000000002</v>
      </c>
      <c r="K6817" s="39">
        <f>VLOOKUP('Cover page'!$B$6,Currecny_M!$A$1:$P$10,MATCH(Database!C6817,Currecny_M!$A$1:$P$1,0),FALSE)</f>
        <v>1</v>
      </c>
      <c r="L6817" s="82">
        <f t="shared" si="320"/>
        <v>243.71676000000002</v>
      </c>
      <c r="M6817" s="82">
        <f>((E6817/$F$1)*VLOOKUP(N6817,Currecny_M!$A$1:$P$10,MATCH(Database!C6817,Currecny_M!$A$1:$P$1,0),FALSE))/VLOOKUP('Cover page'!$B$6,Currecny_M!$A$1:$P$10,MATCH(Database!C6817,Currecny_M!$A$1:$P$1,0),FALSE)</f>
        <v>243.71676000000002</v>
      </c>
      <c r="N6817" s="6" t="str">
        <f>VLOOKUP(B6817,Master!$A$2:$C$11,3,FALSE)</f>
        <v>Dirham</v>
      </c>
      <c r="O6817" s="6" t="str">
        <f>VLOOKUP(B6817,Master!$A$2:$C$11,2,FALSE)</f>
        <v>Asia</v>
      </c>
      <c r="Q6817" s="39" t="str">
        <f>VLOOKUP(D6817,GL_Master!$A$1:$D$80,2,FALSE)</f>
        <v>BS</v>
      </c>
      <c r="R6817" s="39" t="str">
        <f>VLOOKUP(D6817,GL_Master!$A$1:$D$80,3,FALSE)</f>
        <v>Gross Block</v>
      </c>
      <c r="S6817" s="39" t="str">
        <f>VLOOKUP(D6817,GL_Master!$A$1:$D$80,4,FALSE)</f>
        <v>Tangible Fixed assets</v>
      </c>
    </row>
    <row r="6818" spans="1:19" x14ac:dyDescent="0.25">
      <c r="A6818" s="39" t="s">
        <v>262</v>
      </c>
      <c r="B6818" s="39" t="s">
        <v>238</v>
      </c>
      <c r="C6818" s="7">
        <v>43983</v>
      </c>
      <c r="D6818" s="39" t="s">
        <v>70</v>
      </c>
      <c r="E6818" s="39">
        <v>-389</v>
      </c>
      <c r="F6818" s="82">
        <f t="shared" si="318"/>
        <v>-0.38900000000000001</v>
      </c>
      <c r="G6818" s="39">
        <f>VLOOKUP(N6818,Currecny_M!$A$1:$P$10,2,FALSE)</f>
        <v>21</v>
      </c>
      <c r="H6818" s="39">
        <f>MATCH(C6818,Currecny_M!$A$1:$P$1,0)</f>
        <v>4</v>
      </c>
      <c r="I6818" s="39">
        <f>VLOOKUP(N6818,Currecny_M!$A$1:$P$10,MATCH(Database!C6818,Currecny_M!$A$1:$P$1,0),FALSE)</f>
        <v>21.42</v>
      </c>
      <c r="J6818" s="82">
        <f t="shared" si="319"/>
        <v>-8.3323800000000006</v>
      </c>
      <c r="K6818" s="39">
        <f>VLOOKUP('Cover page'!$B$6,Currecny_M!$A$1:$P$10,MATCH(Database!C6818,Currecny_M!$A$1:$P$1,0),FALSE)</f>
        <v>1</v>
      </c>
      <c r="L6818" s="82">
        <f t="shared" si="320"/>
        <v>-8.3323800000000006</v>
      </c>
      <c r="M6818" s="82">
        <f>((E6818/$F$1)*VLOOKUP(N6818,Currecny_M!$A$1:$P$10,MATCH(Database!C6818,Currecny_M!$A$1:$P$1,0),FALSE))/VLOOKUP('Cover page'!$B$6,Currecny_M!$A$1:$P$10,MATCH(Database!C6818,Currecny_M!$A$1:$P$1,0),FALSE)</f>
        <v>-8.3323800000000006</v>
      </c>
      <c r="N6818" s="6" t="str">
        <f>VLOOKUP(B6818,Master!$A$2:$C$11,3,FALSE)</f>
        <v>Dirham</v>
      </c>
      <c r="O6818" s="6" t="str">
        <f>VLOOKUP(B6818,Master!$A$2:$C$11,2,FALSE)</f>
        <v>Asia</v>
      </c>
      <c r="Q6818" s="39" t="str">
        <f>VLOOKUP(D6818,GL_Master!$A$1:$D$80,2,FALSE)</f>
        <v>BS</v>
      </c>
      <c r="R6818" s="39" t="str">
        <f>VLOOKUP(D6818,GL_Master!$A$1:$D$80,3,FALSE)</f>
        <v>Accumulated Depreciation</v>
      </c>
      <c r="S6818" s="39" t="str">
        <f>VLOOKUP(D6818,GL_Master!$A$1:$D$80,4,FALSE)</f>
        <v>Accumulated Depreciation</v>
      </c>
    </row>
    <row r="6819" spans="1:19" x14ac:dyDescent="0.25">
      <c r="A6819" s="39" t="s">
        <v>262</v>
      </c>
      <c r="B6819" s="39" t="s">
        <v>238</v>
      </c>
      <c r="C6819" s="7">
        <v>43983</v>
      </c>
      <c r="D6819" s="39" t="s">
        <v>71</v>
      </c>
      <c r="E6819" s="39">
        <v>19493</v>
      </c>
      <c r="F6819" s="82">
        <f t="shared" si="318"/>
        <v>19.492999999999999</v>
      </c>
      <c r="G6819" s="39">
        <f>VLOOKUP(N6819,Currecny_M!$A$1:$P$10,2,FALSE)</f>
        <v>21</v>
      </c>
      <c r="H6819" s="39">
        <f>MATCH(C6819,Currecny_M!$A$1:$P$1,0)</f>
        <v>4</v>
      </c>
      <c r="I6819" s="39">
        <f>VLOOKUP(N6819,Currecny_M!$A$1:$P$10,MATCH(Database!C6819,Currecny_M!$A$1:$P$1,0),FALSE)</f>
        <v>21.42</v>
      </c>
      <c r="J6819" s="82">
        <f t="shared" si="319"/>
        <v>417.54005999999998</v>
      </c>
      <c r="K6819" s="39">
        <f>VLOOKUP('Cover page'!$B$6,Currecny_M!$A$1:$P$10,MATCH(Database!C6819,Currecny_M!$A$1:$P$1,0),FALSE)</f>
        <v>1</v>
      </c>
      <c r="L6819" s="82">
        <f t="shared" si="320"/>
        <v>417.54005999999998</v>
      </c>
      <c r="M6819" s="82">
        <f>((E6819/$F$1)*VLOOKUP(N6819,Currecny_M!$A$1:$P$10,MATCH(Database!C6819,Currecny_M!$A$1:$P$1,0),FALSE))/VLOOKUP('Cover page'!$B$6,Currecny_M!$A$1:$P$10,MATCH(Database!C6819,Currecny_M!$A$1:$P$1,0),FALSE)</f>
        <v>417.54005999999998</v>
      </c>
      <c r="N6819" s="6" t="str">
        <f>VLOOKUP(B6819,Master!$A$2:$C$11,3,FALSE)</f>
        <v>Dirham</v>
      </c>
      <c r="O6819" s="6" t="str">
        <f>VLOOKUP(B6819,Master!$A$2:$C$11,2,FALSE)</f>
        <v>Asia</v>
      </c>
      <c r="Q6819" s="39" t="str">
        <f>VLOOKUP(D6819,GL_Master!$A$1:$D$80,2,FALSE)</f>
        <v>BS</v>
      </c>
      <c r="R6819" s="39" t="str">
        <f>VLOOKUP(D6819,GL_Master!$A$1:$D$80,3,FALSE)</f>
        <v>Gross Block</v>
      </c>
      <c r="S6819" s="39" t="str">
        <f>VLOOKUP(D6819,GL_Master!$A$1:$D$80,4,FALSE)</f>
        <v>Tangible Fixed assets</v>
      </c>
    </row>
    <row r="6820" spans="1:19" x14ac:dyDescent="0.25">
      <c r="A6820" s="39" t="s">
        <v>262</v>
      </c>
      <c r="B6820" s="39" t="s">
        <v>238</v>
      </c>
      <c r="C6820" s="7">
        <v>43983</v>
      </c>
      <c r="D6820" s="39" t="s">
        <v>72</v>
      </c>
      <c r="E6820" s="39">
        <v>165</v>
      </c>
      <c r="F6820" s="82">
        <f t="shared" si="318"/>
        <v>0.16500000000000001</v>
      </c>
      <c r="G6820" s="39">
        <f>VLOOKUP(N6820,Currecny_M!$A$1:$P$10,2,FALSE)</f>
        <v>21</v>
      </c>
      <c r="H6820" s="39">
        <f>MATCH(C6820,Currecny_M!$A$1:$P$1,0)</f>
        <v>4</v>
      </c>
      <c r="I6820" s="39">
        <f>VLOOKUP(N6820,Currecny_M!$A$1:$P$10,MATCH(Database!C6820,Currecny_M!$A$1:$P$1,0),FALSE)</f>
        <v>21.42</v>
      </c>
      <c r="J6820" s="82">
        <f t="shared" si="319"/>
        <v>3.5343000000000004</v>
      </c>
      <c r="K6820" s="39">
        <f>VLOOKUP('Cover page'!$B$6,Currecny_M!$A$1:$P$10,MATCH(Database!C6820,Currecny_M!$A$1:$P$1,0),FALSE)</f>
        <v>1</v>
      </c>
      <c r="L6820" s="82">
        <f t="shared" si="320"/>
        <v>3.5343000000000004</v>
      </c>
      <c r="M6820" s="82">
        <f>((E6820/$F$1)*VLOOKUP(N6820,Currecny_M!$A$1:$P$10,MATCH(Database!C6820,Currecny_M!$A$1:$P$1,0),FALSE))/VLOOKUP('Cover page'!$B$6,Currecny_M!$A$1:$P$10,MATCH(Database!C6820,Currecny_M!$A$1:$P$1,0),FALSE)</f>
        <v>3.5343000000000004</v>
      </c>
      <c r="N6820" s="6" t="str">
        <f>VLOOKUP(B6820,Master!$A$2:$C$11,3,FALSE)</f>
        <v>Dirham</v>
      </c>
      <c r="O6820" s="6" t="str">
        <f>VLOOKUP(B6820,Master!$A$2:$C$11,2,FALSE)</f>
        <v>Asia</v>
      </c>
      <c r="Q6820" s="39" t="str">
        <f>VLOOKUP(D6820,GL_Master!$A$1:$D$80,2,FALSE)</f>
        <v>BS</v>
      </c>
      <c r="R6820" s="39" t="str">
        <f>VLOOKUP(D6820,GL_Master!$A$1:$D$80,3,FALSE)</f>
        <v>Gross Block</v>
      </c>
      <c r="S6820" s="39" t="str">
        <f>VLOOKUP(D6820,GL_Master!$A$1:$D$80,4,FALSE)</f>
        <v>Tangible Fixed assets</v>
      </c>
    </row>
    <row r="6821" spans="1:19" x14ac:dyDescent="0.25">
      <c r="A6821" s="39" t="s">
        <v>262</v>
      </c>
      <c r="B6821" s="39" t="s">
        <v>238</v>
      </c>
      <c r="C6821" s="7">
        <v>43983</v>
      </c>
      <c r="D6821" s="39" t="s">
        <v>73</v>
      </c>
      <c r="E6821" s="39">
        <v>81</v>
      </c>
      <c r="F6821" s="82">
        <f t="shared" si="318"/>
        <v>8.1000000000000003E-2</v>
      </c>
      <c r="G6821" s="39">
        <f>VLOOKUP(N6821,Currecny_M!$A$1:$P$10,2,FALSE)</f>
        <v>21</v>
      </c>
      <c r="H6821" s="39">
        <f>MATCH(C6821,Currecny_M!$A$1:$P$1,0)</f>
        <v>4</v>
      </c>
      <c r="I6821" s="39">
        <f>VLOOKUP(N6821,Currecny_M!$A$1:$P$10,MATCH(Database!C6821,Currecny_M!$A$1:$P$1,0),FALSE)</f>
        <v>21.42</v>
      </c>
      <c r="J6821" s="82">
        <f t="shared" si="319"/>
        <v>1.7350200000000002</v>
      </c>
      <c r="K6821" s="39">
        <f>VLOOKUP('Cover page'!$B$6,Currecny_M!$A$1:$P$10,MATCH(Database!C6821,Currecny_M!$A$1:$P$1,0),FALSE)</f>
        <v>1</v>
      </c>
      <c r="L6821" s="82">
        <f t="shared" si="320"/>
        <v>1.7350200000000002</v>
      </c>
      <c r="M6821" s="82">
        <f>((E6821/$F$1)*VLOOKUP(N6821,Currecny_M!$A$1:$P$10,MATCH(Database!C6821,Currecny_M!$A$1:$P$1,0),FALSE))/VLOOKUP('Cover page'!$B$6,Currecny_M!$A$1:$P$10,MATCH(Database!C6821,Currecny_M!$A$1:$P$1,0),FALSE)</f>
        <v>1.7350200000000002</v>
      </c>
      <c r="N6821" s="6" t="str">
        <f>VLOOKUP(B6821,Master!$A$2:$C$11,3,FALSE)</f>
        <v>Dirham</v>
      </c>
      <c r="O6821" s="6" t="str">
        <f>VLOOKUP(B6821,Master!$A$2:$C$11,2,FALSE)</f>
        <v>Asia</v>
      </c>
      <c r="Q6821" s="39" t="str">
        <f>VLOOKUP(D6821,GL_Master!$A$1:$D$80,2,FALSE)</f>
        <v>BS</v>
      </c>
      <c r="R6821" s="39" t="str">
        <f>VLOOKUP(D6821,GL_Master!$A$1:$D$80,3,FALSE)</f>
        <v>Gross Block</v>
      </c>
      <c r="S6821" s="39" t="str">
        <f>VLOOKUP(D6821,GL_Master!$A$1:$D$80,4,FALSE)</f>
        <v>Tangible Fixed assets</v>
      </c>
    </row>
    <row r="6822" spans="1:19" x14ac:dyDescent="0.25">
      <c r="A6822" s="39" t="s">
        <v>262</v>
      </c>
      <c r="B6822" s="39" t="s">
        <v>238</v>
      </c>
      <c r="C6822" s="7">
        <v>43983</v>
      </c>
      <c r="D6822" s="39" t="s">
        <v>74</v>
      </c>
      <c r="E6822" s="39">
        <v>-19240</v>
      </c>
      <c r="F6822" s="82">
        <f t="shared" si="318"/>
        <v>-19.239999999999998</v>
      </c>
      <c r="G6822" s="39">
        <f>VLOOKUP(N6822,Currecny_M!$A$1:$P$10,2,FALSE)</f>
        <v>21</v>
      </c>
      <c r="H6822" s="39">
        <f>MATCH(C6822,Currecny_M!$A$1:$P$1,0)</f>
        <v>4</v>
      </c>
      <c r="I6822" s="39">
        <f>VLOOKUP(N6822,Currecny_M!$A$1:$P$10,MATCH(Database!C6822,Currecny_M!$A$1:$P$1,0),FALSE)</f>
        <v>21.42</v>
      </c>
      <c r="J6822" s="82">
        <f t="shared" si="319"/>
        <v>-412.12079999999997</v>
      </c>
      <c r="K6822" s="39">
        <f>VLOOKUP('Cover page'!$B$6,Currecny_M!$A$1:$P$10,MATCH(Database!C6822,Currecny_M!$A$1:$P$1,0),FALSE)</f>
        <v>1</v>
      </c>
      <c r="L6822" s="82">
        <f t="shared" si="320"/>
        <v>-412.12079999999997</v>
      </c>
      <c r="M6822" s="82">
        <f>((E6822/$F$1)*VLOOKUP(N6822,Currecny_M!$A$1:$P$10,MATCH(Database!C6822,Currecny_M!$A$1:$P$1,0),FALSE))/VLOOKUP('Cover page'!$B$6,Currecny_M!$A$1:$P$10,MATCH(Database!C6822,Currecny_M!$A$1:$P$1,0),FALSE)</f>
        <v>-412.12079999999997</v>
      </c>
      <c r="N6822" s="6" t="str">
        <f>VLOOKUP(B6822,Master!$A$2:$C$11,3,FALSE)</f>
        <v>Dirham</v>
      </c>
      <c r="O6822" s="6" t="str">
        <f>VLOOKUP(B6822,Master!$A$2:$C$11,2,FALSE)</f>
        <v>Asia</v>
      </c>
      <c r="Q6822" s="39" t="str">
        <f>VLOOKUP(D6822,GL_Master!$A$1:$D$80,2,FALSE)</f>
        <v>BS</v>
      </c>
      <c r="R6822" s="39" t="str">
        <f>VLOOKUP(D6822,GL_Master!$A$1:$D$80,3,FALSE)</f>
        <v>Accumulated Depreciation</v>
      </c>
      <c r="S6822" s="39" t="str">
        <f>VLOOKUP(D6822,GL_Master!$A$1:$D$80,4,FALSE)</f>
        <v>Accumulated Depreciation</v>
      </c>
    </row>
    <row r="6823" spans="1:19" x14ac:dyDescent="0.25">
      <c r="A6823" s="39" t="s">
        <v>262</v>
      </c>
      <c r="B6823" s="39" t="s">
        <v>238</v>
      </c>
      <c r="C6823" s="7">
        <v>43983</v>
      </c>
      <c r="D6823" s="39" t="s">
        <v>21</v>
      </c>
      <c r="E6823" s="39">
        <v>1600</v>
      </c>
      <c r="F6823" s="82">
        <f t="shared" si="318"/>
        <v>1.6</v>
      </c>
      <c r="G6823" s="39">
        <f>VLOOKUP(N6823,Currecny_M!$A$1:$P$10,2,FALSE)</f>
        <v>21</v>
      </c>
      <c r="H6823" s="39">
        <f>MATCH(C6823,Currecny_M!$A$1:$P$1,0)</f>
        <v>4</v>
      </c>
      <c r="I6823" s="39">
        <f>VLOOKUP(N6823,Currecny_M!$A$1:$P$10,MATCH(Database!C6823,Currecny_M!$A$1:$P$1,0),FALSE)</f>
        <v>21.42</v>
      </c>
      <c r="J6823" s="82">
        <f t="shared" si="319"/>
        <v>34.272000000000006</v>
      </c>
      <c r="K6823" s="39">
        <f>VLOOKUP('Cover page'!$B$6,Currecny_M!$A$1:$P$10,MATCH(Database!C6823,Currecny_M!$A$1:$P$1,0),FALSE)</f>
        <v>1</v>
      </c>
      <c r="L6823" s="82">
        <f t="shared" si="320"/>
        <v>34.272000000000006</v>
      </c>
      <c r="M6823" s="82">
        <f>((E6823/$F$1)*VLOOKUP(N6823,Currecny_M!$A$1:$P$10,MATCH(Database!C6823,Currecny_M!$A$1:$P$1,0),FALSE))/VLOOKUP('Cover page'!$B$6,Currecny_M!$A$1:$P$10,MATCH(Database!C6823,Currecny_M!$A$1:$P$1,0),FALSE)</f>
        <v>34.272000000000006</v>
      </c>
      <c r="N6823" s="6" t="str">
        <f>VLOOKUP(B6823,Master!$A$2:$C$11,3,FALSE)</f>
        <v>Dirham</v>
      </c>
      <c r="O6823" s="6" t="str">
        <f>VLOOKUP(B6823,Master!$A$2:$C$11,2,FALSE)</f>
        <v>Asia</v>
      </c>
      <c r="Q6823" s="39" t="str">
        <f>VLOOKUP(D6823,GL_Master!$A$1:$D$80,2,FALSE)</f>
        <v>BS</v>
      </c>
      <c r="R6823" s="39" t="str">
        <f>VLOOKUP(D6823,GL_Master!$A$1:$D$80,3,FALSE)</f>
        <v>Gross Block</v>
      </c>
      <c r="S6823" s="39" t="str">
        <f>VLOOKUP(D6823,GL_Master!$A$1:$D$80,4,FALSE)</f>
        <v>Tangible Fixed assets</v>
      </c>
    </row>
    <row r="6824" spans="1:19" x14ac:dyDescent="0.25">
      <c r="A6824" s="39" t="s">
        <v>262</v>
      </c>
      <c r="B6824" s="39" t="s">
        <v>238</v>
      </c>
      <c r="C6824" s="7">
        <v>43983</v>
      </c>
      <c r="D6824" s="39" t="s">
        <v>27</v>
      </c>
      <c r="E6824" s="39">
        <v>3703</v>
      </c>
      <c r="F6824" s="82">
        <f t="shared" si="318"/>
        <v>3.7029999999999998</v>
      </c>
      <c r="G6824" s="39">
        <f>VLOOKUP(N6824,Currecny_M!$A$1:$P$10,2,FALSE)</f>
        <v>21</v>
      </c>
      <c r="H6824" s="39">
        <f>MATCH(C6824,Currecny_M!$A$1:$P$1,0)</f>
        <v>4</v>
      </c>
      <c r="I6824" s="39">
        <f>VLOOKUP(N6824,Currecny_M!$A$1:$P$10,MATCH(Database!C6824,Currecny_M!$A$1:$P$1,0),FALSE)</f>
        <v>21.42</v>
      </c>
      <c r="J6824" s="82">
        <f t="shared" si="319"/>
        <v>79.318260000000009</v>
      </c>
      <c r="K6824" s="39">
        <f>VLOOKUP('Cover page'!$B$6,Currecny_M!$A$1:$P$10,MATCH(Database!C6824,Currecny_M!$A$1:$P$1,0),FALSE)</f>
        <v>1</v>
      </c>
      <c r="L6824" s="82">
        <f t="shared" si="320"/>
        <v>79.318260000000009</v>
      </c>
      <c r="M6824" s="82">
        <f>((E6824/$F$1)*VLOOKUP(N6824,Currecny_M!$A$1:$P$10,MATCH(Database!C6824,Currecny_M!$A$1:$P$1,0),FALSE))/VLOOKUP('Cover page'!$B$6,Currecny_M!$A$1:$P$10,MATCH(Database!C6824,Currecny_M!$A$1:$P$1,0),FALSE)</f>
        <v>79.318260000000009</v>
      </c>
      <c r="N6824" s="6" t="str">
        <f>VLOOKUP(B6824,Master!$A$2:$C$11,3,FALSE)</f>
        <v>Dirham</v>
      </c>
      <c r="O6824" s="6" t="str">
        <f>VLOOKUP(B6824,Master!$A$2:$C$11,2,FALSE)</f>
        <v>Asia</v>
      </c>
      <c r="Q6824" s="39" t="str">
        <f>VLOOKUP(D6824,GL_Master!$A$1:$D$80,2,FALSE)</f>
        <v>BS</v>
      </c>
      <c r="R6824" s="39" t="str">
        <f>VLOOKUP(D6824,GL_Master!$A$1:$D$80,3,FALSE)</f>
        <v>Gross Block</v>
      </c>
      <c r="S6824" s="39" t="str">
        <f>VLOOKUP(D6824,GL_Master!$A$1:$D$80,4,FALSE)</f>
        <v>Tangible Fixed assets</v>
      </c>
    </row>
    <row r="6825" spans="1:19" x14ac:dyDescent="0.25">
      <c r="A6825" s="39" t="s">
        <v>262</v>
      </c>
      <c r="B6825" s="39" t="s">
        <v>238</v>
      </c>
      <c r="C6825" s="7">
        <v>43983</v>
      </c>
      <c r="D6825" s="39" t="s">
        <v>75</v>
      </c>
      <c r="E6825" s="39">
        <v>-78</v>
      </c>
      <c r="F6825" s="82">
        <f t="shared" si="318"/>
        <v>-7.8E-2</v>
      </c>
      <c r="G6825" s="39">
        <f>VLOOKUP(N6825,Currecny_M!$A$1:$P$10,2,FALSE)</f>
        <v>21</v>
      </c>
      <c r="H6825" s="39">
        <f>MATCH(C6825,Currecny_M!$A$1:$P$1,0)</f>
        <v>4</v>
      </c>
      <c r="I6825" s="39">
        <f>VLOOKUP(N6825,Currecny_M!$A$1:$P$10,MATCH(Database!C6825,Currecny_M!$A$1:$P$1,0),FALSE)</f>
        <v>21.42</v>
      </c>
      <c r="J6825" s="82">
        <f t="shared" si="319"/>
        <v>-1.67076</v>
      </c>
      <c r="K6825" s="39">
        <f>VLOOKUP('Cover page'!$B$6,Currecny_M!$A$1:$P$10,MATCH(Database!C6825,Currecny_M!$A$1:$P$1,0),FALSE)</f>
        <v>1</v>
      </c>
      <c r="L6825" s="82">
        <f t="shared" si="320"/>
        <v>-1.67076</v>
      </c>
      <c r="M6825" s="82">
        <f>((E6825/$F$1)*VLOOKUP(N6825,Currecny_M!$A$1:$P$10,MATCH(Database!C6825,Currecny_M!$A$1:$P$1,0),FALSE))/VLOOKUP('Cover page'!$B$6,Currecny_M!$A$1:$P$10,MATCH(Database!C6825,Currecny_M!$A$1:$P$1,0),FALSE)</f>
        <v>-1.67076</v>
      </c>
      <c r="N6825" s="6" t="str">
        <f>VLOOKUP(B6825,Master!$A$2:$C$11,3,FALSE)</f>
        <v>Dirham</v>
      </c>
      <c r="O6825" s="6" t="str">
        <f>VLOOKUP(B6825,Master!$A$2:$C$11,2,FALSE)</f>
        <v>Asia</v>
      </c>
      <c r="Q6825" s="39" t="str">
        <f>VLOOKUP(D6825,GL_Master!$A$1:$D$80,2,FALSE)</f>
        <v>BS</v>
      </c>
      <c r="R6825" s="39" t="str">
        <f>VLOOKUP(D6825,GL_Master!$A$1:$D$80,3,FALSE)</f>
        <v>Gross Block</v>
      </c>
      <c r="S6825" s="39" t="str">
        <f>VLOOKUP(D6825,GL_Master!$A$1:$D$80,4,FALSE)</f>
        <v>Tangible Fixed assets</v>
      </c>
    </row>
    <row r="6826" spans="1:19" x14ac:dyDescent="0.25">
      <c r="A6826" s="39" t="s">
        <v>262</v>
      </c>
      <c r="B6826" s="39" t="s">
        <v>238</v>
      </c>
      <c r="C6826" s="7">
        <v>43983</v>
      </c>
      <c r="D6826" s="39" t="s">
        <v>76</v>
      </c>
      <c r="E6826" s="39">
        <v>1962</v>
      </c>
      <c r="F6826" s="82">
        <f t="shared" si="318"/>
        <v>1.962</v>
      </c>
      <c r="G6826" s="39">
        <f>VLOOKUP(N6826,Currecny_M!$A$1:$P$10,2,FALSE)</f>
        <v>21</v>
      </c>
      <c r="H6826" s="39">
        <f>MATCH(C6826,Currecny_M!$A$1:$P$1,0)</f>
        <v>4</v>
      </c>
      <c r="I6826" s="39">
        <f>VLOOKUP(N6826,Currecny_M!$A$1:$P$10,MATCH(Database!C6826,Currecny_M!$A$1:$P$1,0),FALSE)</f>
        <v>21.42</v>
      </c>
      <c r="J6826" s="82">
        <f t="shared" si="319"/>
        <v>42.026040000000002</v>
      </c>
      <c r="K6826" s="39">
        <f>VLOOKUP('Cover page'!$B$6,Currecny_M!$A$1:$P$10,MATCH(Database!C6826,Currecny_M!$A$1:$P$1,0),FALSE)</f>
        <v>1</v>
      </c>
      <c r="L6826" s="82">
        <f t="shared" si="320"/>
        <v>42.026040000000002</v>
      </c>
      <c r="M6826" s="82">
        <f>((E6826/$F$1)*VLOOKUP(N6826,Currecny_M!$A$1:$P$10,MATCH(Database!C6826,Currecny_M!$A$1:$P$1,0),FALSE))/VLOOKUP('Cover page'!$B$6,Currecny_M!$A$1:$P$10,MATCH(Database!C6826,Currecny_M!$A$1:$P$1,0),FALSE)</f>
        <v>42.026040000000002</v>
      </c>
      <c r="N6826" s="6" t="str">
        <f>VLOOKUP(B6826,Master!$A$2:$C$11,3,FALSE)</f>
        <v>Dirham</v>
      </c>
      <c r="O6826" s="6" t="str">
        <f>VLOOKUP(B6826,Master!$A$2:$C$11,2,FALSE)</f>
        <v>Asia</v>
      </c>
      <c r="Q6826" s="39" t="str">
        <f>VLOOKUP(D6826,GL_Master!$A$1:$D$80,2,FALSE)</f>
        <v>BS</v>
      </c>
      <c r="R6826" s="39" t="str">
        <f>VLOOKUP(D6826,GL_Master!$A$1:$D$80,3,FALSE)</f>
        <v>Inventories</v>
      </c>
      <c r="S6826" s="39" t="str">
        <f>VLOOKUP(D6826,GL_Master!$A$1:$D$80,4,FALSE)</f>
        <v>Inventory</v>
      </c>
    </row>
    <row r="6827" spans="1:19" x14ac:dyDescent="0.25">
      <c r="A6827" s="39" t="s">
        <v>262</v>
      </c>
      <c r="B6827" s="39" t="s">
        <v>238</v>
      </c>
      <c r="C6827" s="7">
        <v>43983</v>
      </c>
      <c r="D6827" s="39" t="s">
        <v>77</v>
      </c>
      <c r="E6827" s="39">
        <v>4944</v>
      </c>
      <c r="F6827" s="82">
        <f t="shared" si="318"/>
        <v>4.944</v>
      </c>
      <c r="G6827" s="39">
        <f>VLOOKUP(N6827,Currecny_M!$A$1:$P$10,2,FALSE)</f>
        <v>21</v>
      </c>
      <c r="H6827" s="39">
        <f>MATCH(C6827,Currecny_M!$A$1:$P$1,0)</f>
        <v>4</v>
      </c>
      <c r="I6827" s="39">
        <f>VLOOKUP(N6827,Currecny_M!$A$1:$P$10,MATCH(Database!C6827,Currecny_M!$A$1:$P$1,0),FALSE)</f>
        <v>21.42</v>
      </c>
      <c r="J6827" s="82">
        <f t="shared" si="319"/>
        <v>105.90048</v>
      </c>
      <c r="K6827" s="39">
        <f>VLOOKUP('Cover page'!$B$6,Currecny_M!$A$1:$P$10,MATCH(Database!C6827,Currecny_M!$A$1:$P$1,0),FALSE)</f>
        <v>1</v>
      </c>
      <c r="L6827" s="82">
        <f t="shared" si="320"/>
        <v>105.90048</v>
      </c>
      <c r="M6827" s="82">
        <f>((E6827/$F$1)*VLOOKUP(N6827,Currecny_M!$A$1:$P$10,MATCH(Database!C6827,Currecny_M!$A$1:$P$1,0),FALSE))/VLOOKUP('Cover page'!$B$6,Currecny_M!$A$1:$P$10,MATCH(Database!C6827,Currecny_M!$A$1:$P$1,0),FALSE)</f>
        <v>105.90048</v>
      </c>
      <c r="N6827" s="6" t="str">
        <f>VLOOKUP(B6827,Master!$A$2:$C$11,3,FALSE)</f>
        <v>Dirham</v>
      </c>
      <c r="O6827" s="6" t="str">
        <f>VLOOKUP(B6827,Master!$A$2:$C$11,2,FALSE)</f>
        <v>Asia</v>
      </c>
      <c r="Q6827" s="39" t="str">
        <f>VLOOKUP(D6827,GL_Master!$A$1:$D$80,2,FALSE)</f>
        <v>BS</v>
      </c>
      <c r="R6827" s="39" t="str">
        <f>VLOOKUP(D6827,GL_Master!$A$1:$D$80,3,FALSE)</f>
        <v>Inventories</v>
      </c>
      <c r="S6827" s="39" t="str">
        <f>VLOOKUP(D6827,GL_Master!$A$1:$D$80,4,FALSE)</f>
        <v>Inventory</v>
      </c>
    </row>
    <row r="6828" spans="1:19" x14ac:dyDescent="0.25">
      <c r="A6828" s="39" t="s">
        <v>262</v>
      </c>
      <c r="B6828" s="39" t="s">
        <v>238</v>
      </c>
      <c r="C6828" s="7">
        <v>43983</v>
      </c>
      <c r="D6828" s="39" t="s">
        <v>2</v>
      </c>
      <c r="E6828" s="39">
        <v>534162</v>
      </c>
      <c r="F6828" s="82">
        <f t="shared" si="318"/>
        <v>534.16200000000003</v>
      </c>
      <c r="G6828" s="39">
        <f>VLOOKUP(N6828,Currecny_M!$A$1:$P$10,2,FALSE)</f>
        <v>21</v>
      </c>
      <c r="H6828" s="39">
        <f>MATCH(C6828,Currecny_M!$A$1:$P$1,0)</f>
        <v>4</v>
      </c>
      <c r="I6828" s="39">
        <f>VLOOKUP(N6828,Currecny_M!$A$1:$P$10,MATCH(Database!C6828,Currecny_M!$A$1:$P$1,0),FALSE)</f>
        <v>21.42</v>
      </c>
      <c r="J6828" s="82">
        <f t="shared" si="319"/>
        <v>11441.750040000001</v>
      </c>
      <c r="K6828" s="39">
        <f>VLOOKUP('Cover page'!$B$6,Currecny_M!$A$1:$P$10,MATCH(Database!C6828,Currecny_M!$A$1:$P$1,0),FALSE)</f>
        <v>1</v>
      </c>
      <c r="L6828" s="82">
        <f t="shared" si="320"/>
        <v>11441.750040000001</v>
      </c>
      <c r="M6828" s="82">
        <f>((E6828/$F$1)*VLOOKUP(N6828,Currecny_M!$A$1:$P$10,MATCH(Database!C6828,Currecny_M!$A$1:$P$1,0),FALSE))/VLOOKUP('Cover page'!$B$6,Currecny_M!$A$1:$P$10,MATCH(Database!C6828,Currecny_M!$A$1:$P$1,0),FALSE)</f>
        <v>11441.750040000001</v>
      </c>
      <c r="N6828" s="6" t="str">
        <f>VLOOKUP(B6828,Master!$A$2:$C$11,3,FALSE)</f>
        <v>Dirham</v>
      </c>
      <c r="O6828" s="6" t="str">
        <f>VLOOKUP(B6828,Master!$A$2:$C$11,2,FALSE)</f>
        <v>Asia</v>
      </c>
      <c r="Q6828" s="39" t="str">
        <f>VLOOKUP(D6828,GL_Master!$A$1:$D$80,2,FALSE)</f>
        <v>BS</v>
      </c>
      <c r="R6828" s="39" t="str">
        <f>VLOOKUP(D6828,GL_Master!$A$1:$D$80,3,FALSE)</f>
        <v>Trade receivables</v>
      </c>
      <c r="S6828" s="39" t="str">
        <f>VLOOKUP(D6828,GL_Master!$A$1:$D$80,4,FALSE)</f>
        <v>Unsecured, considered good</v>
      </c>
    </row>
    <row r="6829" spans="1:19" x14ac:dyDescent="0.25">
      <c r="A6829" s="39" t="s">
        <v>262</v>
      </c>
      <c r="B6829" s="39" t="s">
        <v>238</v>
      </c>
      <c r="C6829" s="7">
        <v>43983</v>
      </c>
      <c r="D6829" s="39" t="s">
        <v>78</v>
      </c>
      <c r="E6829" s="39">
        <v>78</v>
      </c>
      <c r="F6829" s="82">
        <f t="shared" si="318"/>
        <v>7.8E-2</v>
      </c>
      <c r="G6829" s="39">
        <f>VLOOKUP(N6829,Currecny_M!$A$1:$P$10,2,FALSE)</f>
        <v>21</v>
      </c>
      <c r="H6829" s="39">
        <f>MATCH(C6829,Currecny_M!$A$1:$P$1,0)</f>
        <v>4</v>
      </c>
      <c r="I6829" s="39">
        <f>VLOOKUP(N6829,Currecny_M!$A$1:$P$10,MATCH(Database!C6829,Currecny_M!$A$1:$P$1,0),FALSE)</f>
        <v>21.42</v>
      </c>
      <c r="J6829" s="82">
        <f t="shared" si="319"/>
        <v>1.67076</v>
      </c>
      <c r="K6829" s="39">
        <f>VLOOKUP('Cover page'!$B$6,Currecny_M!$A$1:$P$10,MATCH(Database!C6829,Currecny_M!$A$1:$P$1,0),FALSE)</f>
        <v>1</v>
      </c>
      <c r="L6829" s="82">
        <f t="shared" si="320"/>
        <v>1.67076</v>
      </c>
      <c r="M6829" s="82">
        <f>((E6829/$F$1)*VLOOKUP(N6829,Currecny_M!$A$1:$P$10,MATCH(Database!C6829,Currecny_M!$A$1:$P$1,0),FALSE))/VLOOKUP('Cover page'!$B$6,Currecny_M!$A$1:$P$10,MATCH(Database!C6829,Currecny_M!$A$1:$P$1,0),FALSE)</f>
        <v>1.67076</v>
      </c>
      <c r="N6829" s="6" t="str">
        <f>VLOOKUP(B6829,Master!$A$2:$C$11,3,FALSE)</f>
        <v>Dirham</v>
      </c>
      <c r="O6829" s="6" t="str">
        <f>VLOOKUP(B6829,Master!$A$2:$C$11,2,FALSE)</f>
        <v>Asia</v>
      </c>
      <c r="Q6829" s="39" t="str">
        <f>VLOOKUP(D6829,GL_Master!$A$1:$D$80,2,FALSE)</f>
        <v>BS</v>
      </c>
      <c r="R6829" s="39" t="str">
        <f>VLOOKUP(D6829,GL_Master!$A$1:$D$80,3,FALSE)</f>
        <v>Cash &amp; Bank Balances</v>
      </c>
      <c r="S6829" s="39" t="str">
        <f>VLOOKUP(D6829,GL_Master!$A$1:$D$80,4,FALSE)</f>
        <v>Cash In hand</v>
      </c>
    </row>
    <row r="6830" spans="1:19" x14ac:dyDescent="0.25">
      <c r="A6830" s="39" t="s">
        <v>262</v>
      </c>
      <c r="B6830" s="39" t="s">
        <v>238</v>
      </c>
      <c r="C6830" s="7">
        <v>43983</v>
      </c>
      <c r="D6830" s="39" t="s">
        <v>79</v>
      </c>
      <c r="E6830" s="39">
        <v>-20190</v>
      </c>
      <c r="F6830" s="82">
        <f t="shared" si="318"/>
        <v>-20.190000000000001</v>
      </c>
      <c r="G6830" s="39">
        <f>VLOOKUP(N6830,Currecny_M!$A$1:$P$10,2,FALSE)</f>
        <v>21</v>
      </c>
      <c r="H6830" s="39">
        <f>MATCH(C6830,Currecny_M!$A$1:$P$1,0)</f>
        <v>4</v>
      </c>
      <c r="I6830" s="39">
        <f>VLOOKUP(N6830,Currecny_M!$A$1:$P$10,MATCH(Database!C6830,Currecny_M!$A$1:$P$1,0),FALSE)</f>
        <v>21.42</v>
      </c>
      <c r="J6830" s="82">
        <f t="shared" si="319"/>
        <v>-432.46980000000008</v>
      </c>
      <c r="K6830" s="39">
        <f>VLOOKUP('Cover page'!$B$6,Currecny_M!$A$1:$P$10,MATCH(Database!C6830,Currecny_M!$A$1:$P$1,0),FALSE)</f>
        <v>1</v>
      </c>
      <c r="L6830" s="82">
        <f t="shared" si="320"/>
        <v>-432.46980000000008</v>
      </c>
      <c r="M6830" s="82">
        <f>((E6830/$F$1)*VLOOKUP(N6830,Currecny_M!$A$1:$P$10,MATCH(Database!C6830,Currecny_M!$A$1:$P$1,0),FALSE))/VLOOKUP('Cover page'!$B$6,Currecny_M!$A$1:$P$10,MATCH(Database!C6830,Currecny_M!$A$1:$P$1,0),FALSE)</f>
        <v>-432.46980000000008</v>
      </c>
      <c r="N6830" s="6" t="str">
        <f>VLOOKUP(B6830,Master!$A$2:$C$11,3,FALSE)</f>
        <v>Dirham</v>
      </c>
      <c r="O6830" s="6" t="str">
        <f>VLOOKUP(B6830,Master!$A$2:$C$11,2,FALSE)</f>
        <v>Asia</v>
      </c>
      <c r="Q6830" s="39" t="str">
        <f>VLOOKUP(D6830,GL_Master!$A$1:$D$80,2,FALSE)</f>
        <v>BS</v>
      </c>
      <c r="R6830" s="39" t="str">
        <f>VLOOKUP(D6830,GL_Master!$A$1:$D$80,3,FALSE)</f>
        <v>Loan Fund</v>
      </c>
      <c r="S6830" s="39" t="str">
        <f>VLOOKUP(D6830,GL_Master!$A$1:$D$80,4,FALSE)</f>
        <v>Term Loan</v>
      </c>
    </row>
    <row r="6831" spans="1:19" x14ac:dyDescent="0.25">
      <c r="A6831" s="39" t="s">
        <v>262</v>
      </c>
      <c r="B6831" s="39" t="s">
        <v>238</v>
      </c>
      <c r="C6831" s="7">
        <v>43983</v>
      </c>
      <c r="D6831" s="39" t="s">
        <v>80</v>
      </c>
      <c r="E6831" s="39">
        <v>560</v>
      </c>
      <c r="F6831" s="82">
        <f t="shared" si="318"/>
        <v>0.56000000000000005</v>
      </c>
      <c r="G6831" s="39">
        <f>VLOOKUP(N6831,Currecny_M!$A$1:$P$10,2,FALSE)</f>
        <v>21</v>
      </c>
      <c r="H6831" s="39">
        <f>MATCH(C6831,Currecny_M!$A$1:$P$1,0)</f>
        <v>4</v>
      </c>
      <c r="I6831" s="39">
        <f>VLOOKUP(N6831,Currecny_M!$A$1:$P$10,MATCH(Database!C6831,Currecny_M!$A$1:$P$1,0),FALSE)</f>
        <v>21.42</v>
      </c>
      <c r="J6831" s="82">
        <f t="shared" si="319"/>
        <v>11.995200000000002</v>
      </c>
      <c r="K6831" s="39">
        <f>VLOOKUP('Cover page'!$B$6,Currecny_M!$A$1:$P$10,MATCH(Database!C6831,Currecny_M!$A$1:$P$1,0),FALSE)</f>
        <v>1</v>
      </c>
      <c r="L6831" s="82">
        <f t="shared" si="320"/>
        <v>11.995200000000002</v>
      </c>
      <c r="M6831" s="82">
        <f>((E6831/$F$1)*VLOOKUP(N6831,Currecny_M!$A$1:$P$10,MATCH(Database!C6831,Currecny_M!$A$1:$P$1,0),FALSE))/VLOOKUP('Cover page'!$B$6,Currecny_M!$A$1:$P$10,MATCH(Database!C6831,Currecny_M!$A$1:$P$1,0),FALSE)</f>
        <v>11.995200000000002</v>
      </c>
      <c r="N6831" s="6" t="str">
        <f>VLOOKUP(B6831,Master!$A$2:$C$11,3,FALSE)</f>
        <v>Dirham</v>
      </c>
      <c r="O6831" s="6" t="str">
        <f>VLOOKUP(B6831,Master!$A$2:$C$11,2,FALSE)</f>
        <v>Asia</v>
      </c>
      <c r="Q6831" s="39" t="str">
        <f>VLOOKUP(D6831,GL_Master!$A$1:$D$80,2,FALSE)</f>
        <v>BS</v>
      </c>
      <c r="R6831" s="39" t="str">
        <f>VLOOKUP(D6831,GL_Master!$A$1:$D$80,3,FALSE)</f>
        <v>Cash &amp; Bank Balances</v>
      </c>
      <c r="S6831" s="39" t="str">
        <f>VLOOKUP(D6831,GL_Master!$A$1:$D$80,4,FALSE)</f>
        <v xml:space="preserve">      On Current Accounts</v>
      </c>
    </row>
    <row r="6832" spans="1:19" x14ac:dyDescent="0.25">
      <c r="A6832" s="39" t="s">
        <v>262</v>
      </c>
      <c r="B6832" s="39" t="s">
        <v>238</v>
      </c>
      <c r="C6832" s="7">
        <v>43983</v>
      </c>
      <c r="D6832" s="39" t="s">
        <v>81</v>
      </c>
      <c r="E6832" s="39">
        <v>39936</v>
      </c>
      <c r="F6832" s="82">
        <f t="shared" si="318"/>
        <v>39.936</v>
      </c>
      <c r="G6832" s="39">
        <f>VLOOKUP(N6832,Currecny_M!$A$1:$P$10,2,FALSE)</f>
        <v>21</v>
      </c>
      <c r="H6832" s="39">
        <f>MATCH(C6832,Currecny_M!$A$1:$P$1,0)</f>
        <v>4</v>
      </c>
      <c r="I6832" s="39">
        <f>VLOOKUP(N6832,Currecny_M!$A$1:$P$10,MATCH(Database!C6832,Currecny_M!$A$1:$P$1,0),FALSE)</f>
        <v>21.42</v>
      </c>
      <c r="J6832" s="82">
        <f t="shared" si="319"/>
        <v>855.42912000000001</v>
      </c>
      <c r="K6832" s="39">
        <f>VLOOKUP('Cover page'!$B$6,Currecny_M!$A$1:$P$10,MATCH(Database!C6832,Currecny_M!$A$1:$P$1,0),FALSE)</f>
        <v>1</v>
      </c>
      <c r="L6832" s="82">
        <f t="shared" si="320"/>
        <v>855.42912000000001</v>
      </c>
      <c r="M6832" s="82">
        <f>((E6832/$F$1)*VLOOKUP(N6832,Currecny_M!$A$1:$P$10,MATCH(Database!C6832,Currecny_M!$A$1:$P$1,0),FALSE))/VLOOKUP('Cover page'!$B$6,Currecny_M!$A$1:$P$10,MATCH(Database!C6832,Currecny_M!$A$1:$P$1,0),FALSE)</f>
        <v>855.42912000000001</v>
      </c>
      <c r="N6832" s="6" t="str">
        <f>VLOOKUP(B6832,Master!$A$2:$C$11,3,FALSE)</f>
        <v>Dirham</v>
      </c>
      <c r="O6832" s="6" t="str">
        <f>VLOOKUP(B6832,Master!$A$2:$C$11,2,FALSE)</f>
        <v>Asia</v>
      </c>
      <c r="Q6832" s="39" t="str">
        <f>VLOOKUP(D6832,GL_Master!$A$1:$D$80,2,FALSE)</f>
        <v>BS</v>
      </c>
      <c r="R6832" s="39" t="str">
        <f>VLOOKUP(D6832,GL_Master!$A$1:$D$80,3,FALSE)</f>
        <v>Other Current Assets</v>
      </c>
      <c r="S6832" s="39" t="str">
        <f>VLOOKUP(D6832,GL_Master!$A$1:$D$80,4,FALSE)</f>
        <v>Advance tax recoverable (net of provision )</v>
      </c>
    </row>
    <row r="6833" spans="1:19" x14ac:dyDescent="0.25">
      <c r="A6833" s="39" t="s">
        <v>262</v>
      </c>
      <c r="B6833" s="39" t="s">
        <v>238</v>
      </c>
      <c r="C6833" s="7">
        <v>43983</v>
      </c>
      <c r="D6833" s="39" t="s">
        <v>19</v>
      </c>
      <c r="E6833" s="39">
        <v>419</v>
      </c>
      <c r="F6833" s="82">
        <f t="shared" si="318"/>
        <v>0.41899999999999998</v>
      </c>
      <c r="G6833" s="39">
        <f>VLOOKUP(N6833,Currecny_M!$A$1:$P$10,2,FALSE)</f>
        <v>21</v>
      </c>
      <c r="H6833" s="39">
        <f>MATCH(C6833,Currecny_M!$A$1:$P$1,0)</f>
        <v>4</v>
      </c>
      <c r="I6833" s="39">
        <f>VLOOKUP(N6833,Currecny_M!$A$1:$P$10,MATCH(Database!C6833,Currecny_M!$A$1:$P$1,0),FALSE)</f>
        <v>21.42</v>
      </c>
      <c r="J6833" s="82">
        <f t="shared" si="319"/>
        <v>8.9749800000000004</v>
      </c>
      <c r="K6833" s="39">
        <f>VLOOKUP('Cover page'!$B$6,Currecny_M!$A$1:$P$10,MATCH(Database!C6833,Currecny_M!$A$1:$P$1,0),FALSE)</f>
        <v>1</v>
      </c>
      <c r="L6833" s="82">
        <f t="shared" si="320"/>
        <v>8.9749800000000004</v>
      </c>
      <c r="M6833" s="82">
        <f>((E6833/$F$1)*VLOOKUP(N6833,Currecny_M!$A$1:$P$10,MATCH(Database!C6833,Currecny_M!$A$1:$P$1,0),FALSE))/VLOOKUP('Cover page'!$B$6,Currecny_M!$A$1:$P$10,MATCH(Database!C6833,Currecny_M!$A$1:$P$1,0),FALSE)</f>
        <v>8.9749800000000004</v>
      </c>
      <c r="N6833" s="6" t="str">
        <f>VLOOKUP(B6833,Master!$A$2:$C$11,3,FALSE)</f>
        <v>Dirham</v>
      </c>
      <c r="O6833" s="6" t="str">
        <f>VLOOKUP(B6833,Master!$A$2:$C$11,2,FALSE)</f>
        <v>Asia</v>
      </c>
      <c r="Q6833" s="39" t="str">
        <f>VLOOKUP(D6833,GL_Master!$A$1:$D$80,2,FALSE)</f>
        <v>BS</v>
      </c>
      <c r="R6833" s="39" t="str">
        <f>VLOOKUP(D6833,GL_Master!$A$1:$D$80,3,FALSE)</f>
        <v>Short-term loan and advances</v>
      </c>
      <c r="S6833" s="39" t="str">
        <f>VLOOKUP(D6833,GL_Master!$A$1:$D$80,4,FALSE)</f>
        <v>Prepaid expenses</v>
      </c>
    </row>
    <row r="6834" spans="1:19" x14ac:dyDescent="0.25">
      <c r="A6834" s="39" t="s">
        <v>262</v>
      </c>
      <c r="B6834" s="39" t="s">
        <v>238</v>
      </c>
      <c r="C6834" s="7">
        <v>43983</v>
      </c>
      <c r="D6834" s="39" t="s">
        <v>82</v>
      </c>
      <c r="E6834" s="39">
        <v>4485</v>
      </c>
      <c r="F6834" s="82">
        <f t="shared" si="318"/>
        <v>4.4850000000000003</v>
      </c>
      <c r="G6834" s="39">
        <f>VLOOKUP(N6834,Currecny_M!$A$1:$P$10,2,FALSE)</f>
        <v>21</v>
      </c>
      <c r="H6834" s="39">
        <f>MATCH(C6834,Currecny_M!$A$1:$P$1,0)</f>
        <v>4</v>
      </c>
      <c r="I6834" s="39">
        <f>VLOOKUP(N6834,Currecny_M!$A$1:$P$10,MATCH(Database!C6834,Currecny_M!$A$1:$P$1,0),FALSE)</f>
        <v>21.42</v>
      </c>
      <c r="J6834" s="82">
        <f t="shared" si="319"/>
        <v>96.068700000000021</v>
      </c>
      <c r="K6834" s="39">
        <f>VLOOKUP('Cover page'!$B$6,Currecny_M!$A$1:$P$10,MATCH(Database!C6834,Currecny_M!$A$1:$P$1,0),FALSE)</f>
        <v>1</v>
      </c>
      <c r="L6834" s="82">
        <f t="shared" si="320"/>
        <v>96.068700000000021</v>
      </c>
      <c r="M6834" s="82">
        <f>((E6834/$F$1)*VLOOKUP(N6834,Currecny_M!$A$1:$P$10,MATCH(Database!C6834,Currecny_M!$A$1:$P$1,0),FALSE))/VLOOKUP('Cover page'!$B$6,Currecny_M!$A$1:$P$10,MATCH(Database!C6834,Currecny_M!$A$1:$P$1,0),FALSE)</f>
        <v>96.068700000000021</v>
      </c>
      <c r="N6834" s="6" t="str">
        <f>VLOOKUP(B6834,Master!$A$2:$C$11,3,FALSE)</f>
        <v>Dirham</v>
      </c>
      <c r="O6834" s="6" t="str">
        <f>VLOOKUP(B6834,Master!$A$2:$C$11,2,FALSE)</f>
        <v>Asia</v>
      </c>
      <c r="Q6834" s="39" t="str">
        <f>VLOOKUP(D6834,GL_Master!$A$1:$D$80,2,FALSE)</f>
        <v>BS</v>
      </c>
      <c r="R6834" s="39" t="str">
        <f>VLOOKUP(D6834,GL_Master!$A$1:$D$80,3,FALSE)</f>
        <v>Short-term loan and advances</v>
      </c>
      <c r="S6834" s="39" t="str">
        <f>VLOOKUP(D6834,GL_Master!$A$1:$D$80,4,FALSE)</f>
        <v>Advance to vendor/employees</v>
      </c>
    </row>
    <row r="6835" spans="1:19" x14ac:dyDescent="0.25">
      <c r="A6835" s="39" t="s">
        <v>262</v>
      </c>
      <c r="B6835" s="39" t="s">
        <v>238</v>
      </c>
      <c r="C6835" s="7">
        <v>43983</v>
      </c>
      <c r="D6835" s="39" t="s">
        <v>83</v>
      </c>
      <c r="E6835" s="39">
        <v>2880</v>
      </c>
      <c r="F6835" s="82">
        <f t="shared" si="318"/>
        <v>2.88</v>
      </c>
      <c r="G6835" s="39">
        <f>VLOOKUP(N6835,Currecny_M!$A$1:$P$10,2,FALSE)</f>
        <v>21</v>
      </c>
      <c r="H6835" s="39">
        <f>MATCH(C6835,Currecny_M!$A$1:$P$1,0)</f>
        <v>4</v>
      </c>
      <c r="I6835" s="39">
        <f>VLOOKUP(N6835,Currecny_M!$A$1:$P$10,MATCH(Database!C6835,Currecny_M!$A$1:$P$1,0),FALSE)</f>
        <v>21.42</v>
      </c>
      <c r="J6835" s="82">
        <f t="shared" si="319"/>
        <v>61.689600000000006</v>
      </c>
      <c r="K6835" s="39">
        <f>VLOOKUP('Cover page'!$B$6,Currecny_M!$A$1:$P$10,MATCH(Database!C6835,Currecny_M!$A$1:$P$1,0),FALSE)</f>
        <v>1</v>
      </c>
      <c r="L6835" s="82">
        <f t="shared" si="320"/>
        <v>61.689600000000006</v>
      </c>
      <c r="M6835" s="82">
        <f>((E6835/$F$1)*VLOOKUP(N6835,Currecny_M!$A$1:$P$10,MATCH(Database!C6835,Currecny_M!$A$1:$P$1,0),FALSE))/VLOOKUP('Cover page'!$B$6,Currecny_M!$A$1:$P$10,MATCH(Database!C6835,Currecny_M!$A$1:$P$1,0),FALSE)</f>
        <v>61.689600000000006</v>
      </c>
      <c r="N6835" s="6" t="str">
        <f>VLOOKUP(B6835,Master!$A$2:$C$11,3,FALSE)</f>
        <v>Dirham</v>
      </c>
      <c r="O6835" s="6" t="str">
        <f>VLOOKUP(B6835,Master!$A$2:$C$11,2,FALSE)</f>
        <v>Asia</v>
      </c>
      <c r="Q6835" s="39" t="str">
        <f>VLOOKUP(D6835,GL_Master!$A$1:$D$80,2,FALSE)</f>
        <v>BS</v>
      </c>
      <c r="R6835" s="39" t="str">
        <f>VLOOKUP(D6835,GL_Master!$A$1:$D$80,3,FALSE)</f>
        <v>Other Current Assets</v>
      </c>
      <c r="S6835" s="39" t="str">
        <f>VLOOKUP(D6835,GL_Master!$A$1:$D$80,4,FALSE)</f>
        <v>Security deposits ( Unsecured, considered good)</v>
      </c>
    </row>
    <row r="6836" spans="1:19" x14ac:dyDescent="0.25">
      <c r="A6836" s="39" t="s">
        <v>262</v>
      </c>
      <c r="B6836" s="39" t="s">
        <v>238</v>
      </c>
      <c r="C6836" s="7">
        <v>43983</v>
      </c>
      <c r="D6836" s="39" t="s">
        <v>246</v>
      </c>
      <c r="E6836" s="39">
        <v>-334152</v>
      </c>
      <c r="F6836" s="82">
        <f t="shared" si="318"/>
        <v>-334.15199999999999</v>
      </c>
      <c r="G6836" s="39">
        <f>VLOOKUP(N6836,Currecny_M!$A$1:$P$10,2,FALSE)</f>
        <v>21</v>
      </c>
      <c r="H6836" s="39">
        <f>MATCH(C6836,Currecny_M!$A$1:$P$1,0)</f>
        <v>4</v>
      </c>
      <c r="I6836" s="39">
        <f>VLOOKUP(N6836,Currecny_M!$A$1:$P$10,MATCH(Database!C6836,Currecny_M!$A$1:$P$1,0),FALSE)</f>
        <v>21.42</v>
      </c>
      <c r="J6836" s="82">
        <f t="shared" si="319"/>
        <v>-7157.5358400000005</v>
      </c>
      <c r="K6836" s="39">
        <f>VLOOKUP('Cover page'!$B$6,Currecny_M!$A$1:$P$10,MATCH(Database!C6836,Currecny_M!$A$1:$P$1,0),FALSE)</f>
        <v>1</v>
      </c>
      <c r="L6836" s="82">
        <f t="shared" si="320"/>
        <v>-7157.5358400000005</v>
      </c>
      <c r="M6836" s="82">
        <f>((E6836/$F$1)*VLOOKUP(N6836,Currecny_M!$A$1:$P$10,MATCH(Database!C6836,Currecny_M!$A$1:$P$1,0),FALSE))/VLOOKUP('Cover page'!$B$6,Currecny_M!$A$1:$P$10,MATCH(Database!C6836,Currecny_M!$A$1:$P$1,0),FALSE)</f>
        <v>-7157.5358400000005</v>
      </c>
      <c r="N6836" s="6" t="str">
        <f>VLOOKUP(B6836,Master!$A$2:$C$11,3,FALSE)</f>
        <v>Dirham</v>
      </c>
      <c r="O6836" s="6" t="str">
        <f>VLOOKUP(B6836,Master!$A$2:$C$11,2,FALSE)</f>
        <v>Asia</v>
      </c>
      <c r="Q6836" s="39" t="str">
        <f>VLOOKUP(D6836,GL_Master!$A$1:$D$80,2,FALSE)</f>
        <v>PL</v>
      </c>
      <c r="R6836" s="39" t="str">
        <f>VLOOKUP(D6836,GL_Master!$A$1:$D$80,3,FALSE)</f>
        <v>Revenue from Operations</v>
      </c>
      <c r="S6836" s="39" t="str">
        <f>VLOOKUP(D6836,GL_Master!$A$1:$D$80,4,FALSE)</f>
        <v>Contract revenue</v>
      </c>
    </row>
    <row r="6837" spans="1:19" x14ac:dyDescent="0.25">
      <c r="A6837" s="39" t="s">
        <v>262</v>
      </c>
      <c r="B6837" s="39" t="s">
        <v>238</v>
      </c>
      <c r="C6837" s="7">
        <v>43983</v>
      </c>
      <c r="D6837" s="39" t="s">
        <v>134</v>
      </c>
      <c r="E6837" s="39">
        <v>-2665</v>
      </c>
      <c r="F6837" s="82">
        <f t="shared" si="318"/>
        <v>-2.665</v>
      </c>
      <c r="G6837" s="39">
        <f>VLOOKUP(N6837,Currecny_M!$A$1:$P$10,2,FALSE)</f>
        <v>21</v>
      </c>
      <c r="H6837" s="39">
        <f>MATCH(C6837,Currecny_M!$A$1:$P$1,0)</f>
        <v>4</v>
      </c>
      <c r="I6837" s="39">
        <f>VLOOKUP(N6837,Currecny_M!$A$1:$P$10,MATCH(Database!C6837,Currecny_M!$A$1:$P$1,0),FALSE)</f>
        <v>21.42</v>
      </c>
      <c r="J6837" s="82">
        <f t="shared" si="319"/>
        <v>-57.084300000000006</v>
      </c>
      <c r="K6837" s="39">
        <f>VLOOKUP('Cover page'!$B$6,Currecny_M!$A$1:$P$10,MATCH(Database!C6837,Currecny_M!$A$1:$P$1,0),FALSE)</f>
        <v>1</v>
      </c>
      <c r="L6837" s="82">
        <f t="shared" si="320"/>
        <v>-57.084300000000006</v>
      </c>
      <c r="M6837" s="82">
        <f>((E6837/$F$1)*VLOOKUP(N6837,Currecny_M!$A$1:$P$10,MATCH(Database!C6837,Currecny_M!$A$1:$P$1,0),FALSE))/VLOOKUP('Cover page'!$B$6,Currecny_M!$A$1:$P$10,MATCH(Database!C6837,Currecny_M!$A$1:$P$1,0),FALSE)</f>
        <v>-57.084300000000006</v>
      </c>
      <c r="N6837" s="6" t="str">
        <f>VLOOKUP(B6837,Master!$A$2:$C$11,3,FALSE)</f>
        <v>Dirham</v>
      </c>
      <c r="O6837" s="6" t="str">
        <f>VLOOKUP(B6837,Master!$A$2:$C$11,2,FALSE)</f>
        <v>Asia</v>
      </c>
      <c r="Q6837" s="39" t="str">
        <f>VLOOKUP(D6837,GL_Master!$A$1:$D$80,2,FALSE)</f>
        <v>PL</v>
      </c>
      <c r="R6837" s="39" t="str">
        <f>VLOOKUP(D6837,GL_Master!$A$1:$D$80,3,FALSE)</f>
        <v>Other Income</v>
      </c>
      <c r="S6837" s="39" t="str">
        <f>VLOOKUP(D6837,GL_Master!$A$1:$D$80,4,FALSE)</f>
        <v>Other Income</v>
      </c>
    </row>
    <row r="6838" spans="1:19" x14ac:dyDescent="0.25">
      <c r="A6838" s="39" t="s">
        <v>262</v>
      </c>
      <c r="B6838" s="39" t="s">
        <v>238</v>
      </c>
      <c r="C6838" s="7">
        <v>43983</v>
      </c>
      <c r="D6838" s="39" t="s">
        <v>86</v>
      </c>
      <c r="E6838" s="39">
        <v>154</v>
      </c>
      <c r="F6838" s="82">
        <f t="shared" si="318"/>
        <v>0.154</v>
      </c>
      <c r="G6838" s="39">
        <f>VLOOKUP(N6838,Currecny_M!$A$1:$P$10,2,FALSE)</f>
        <v>21</v>
      </c>
      <c r="H6838" s="39">
        <f>MATCH(C6838,Currecny_M!$A$1:$P$1,0)</f>
        <v>4</v>
      </c>
      <c r="I6838" s="39">
        <f>VLOOKUP(N6838,Currecny_M!$A$1:$P$10,MATCH(Database!C6838,Currecny_M!$A$1:$P$1,0),FALSE)</f>
        <v>21.42</v>
      </c>
      <c r="J6838" s="82">
        <f t="shared" si="319"/>
        <v>3.2986800000000001</v>
      </c>
      <c r="K6838" s="39">
        <f>VLOOKUP('Cover page'!$B$6,Currecny_M!$A$1:$P$10,MATCH(Database!C6838,Currecny_M!$A$1:$P$1,0),FALSE)</f>
        <v>1</v>
      </c>
      <c r="L6838" s="82">
        <f t="shared" si="320"/>
        <v>3.2986800000000001</v>
      </c>
      <c r="M6838" s="82">
        <f>((E6838/$F$1)*VLOOKUP(N6838,Currecny_M!$A$1:$P$10,MATCH(Database!C6838,Currecny_M!$A$1:$P$1,0),FALSE))/VLOOKUP('Cover page'!$B$6,Currecny_M!$A$1:$P$10,MATCH(Database!C6838,Currecny_M!$A$1:$P$1,0),FALSE)</f>
        <v>3.2986800000000001</v>
      </c>
      <c r="N6838" s="6" t="str">
        <f>VLOOKUP(B6838,Master!$A$2:$C$11,3,FALSE)</f>
        <v>Dirham</v>
      </c>
      <c r="O6838" s="6" t="str">
        <f>VLOOKUP(B6838,Master!$A$2:$C$11,2,FALSE)</f>
        <v>Asia</v>
      </c>
      <c r="Q6838" s="39" t="str">
        <f>VLOOKUP(D6838,GL_Master!$A$1:$D$80,2,FALSE)</f>
        <v>PL</v>
      </c>
      <c r="R6838" s="39" t="str">
        <f>VLOOKUP(D6838,GL_Master!$A$1:$D$80,3,FALSE)</f>
        <v>COGS</v>
      </c>
      <c r="S6838" s="39" t="str">
        <f>VLOOKUP(D6838,GL_Master!$A$1:$D$80,4,FALSE)</f>
        <v>Purchase of other traded goods</v>
      </c>
    </row>
    <row r="6839" spans="1:19" x14ac:dyDescent="0.25">
      <c r="A6839" s="39" t="s">
        <v>262</v>
      </c>
      <c r="B6839" s="39" t="s">
        <v>238</v>
      </c>
      <c r="C6839" s="7">
        <v>43983</v>
      </c>
      <c r="D6839" s="39" t="s">
        <v>87</v>
      </c>
      <c r="E6839" s="39">
        <v>78</v>
      </c>
      <c r="F6839" s="82">
        <f t="shared" si="318"/>
        <v>7.8E-2</v>
      </c>
      <c r="G6839" s="39">
        <f>VLOOKUP(N6839,Currecny_M!$A$1:$P$10,2,FALSE)</f>
        <v>21</v>
      </c>
      <c r="H6839" s="39">
        <f>MATCH(C6839,Currecny_M!$A$1:$P$1,0)</f>
        <v>4</v>
      </c>
      <c r="I6839" s="39">
        <f>VLOOKUP(N6839,Currecny_M!$A$1:$P$10,MATCH(Database!C6839,Currecny_M!$A$1:$P$1,0),FALSE)</f>
        <v>21.42</v>
      </c>
      <c r="J6839" s="82">
        <f t="shared" si="319"/>
        <v>1.67076</v>
      </c>
      <c r="K6839" s="39">
        <f>VLOOKUP('Cover page'!$B$6,Currecny_M!$A$1:$P$10,MATCH(Database!C6839,Currecny_M!$A$1:$P$1,0),FALSE)</f>
        <v>1</v>
      </c>
      <c r="L6839" s="82">
        <f t="shared" si="320"/>
        <v>1.67076</v>
      </c>
      <c r="M6839" s="82">
        <f>((E6839/$F$1)*VLOOKUP(N6839,Currecny_M!$A$1:$P$10,MATCH(Database!C6839,Currecny_M!$A$1:$P$1,0),FALSE))/VLOOKUP('Cover page'!$B$6,Currecny_M!$A$1:$P$10,MATCH(Database!C6839,Currecny_M!$A$1:$P$1,0),FALSE)</f>
        <v>1.67076</v>
      </c>
      <c r="N6839" s="6" t="str">
        <f>VLOOKUP(B6839,Master!$A$2:$C$11,3,FALSE)</f>
        <v>Dirham</v>
      </c>
      <c r="O6839" s="6" t="str">
        <f>VLOOKUP(B6839,Master!$A$2:$C$11,2,FALSE)</f>
        <v>Asia</v>
      </c>
      <c r="Q6839" s="39" t="str">
        <f>VLOOKUP(D6839,GL_Master!$A$1:$D$80,2,FALSE)</f>
        <v>PL</v>
      </c>
      <c r="R6839" s="39" t="str">
        <f>VLOOKUP(D6839,GL_Master!$A$1:$D$80,3,FALSE)</f>
        <v>COGS</v>
      </c>
      <c r="S6839" s="39" t="str">
        <f>VLOOKUP(D6839,GL_Master!$A$1:$D$80,4,FALSE)</f>
        <v>Civil, Installation, Commissioning and Other miscellaneous expenses</v>
      </c>
    </row>
    <row r="6840" spans="1:19" x14ac:dyDescent="0.25">
      <c r="A6840" s="39" t="s">
        <v>262</v>
      </c>
      <c r="B6840" s="39" t="s">
        <v>238</v>
      </c>
      <c r="C6840" s="7">
        <v>43983</v>
      </c>
      <c r="D6840" s="39" t="s">
        <v>88</v>
      </c>
      <c r="E6840" s="39">
        <v>251</v>
      </c>
      <c r="F6840" s="82">
        <f t="shared" si="318"/>
        <v>0.251</v>
      </c>
      <c r="G6840" s="39">
        <f>VLOOKUP(N6840,Currecny_M!$A$1:$P$10,2,FALSE)</f>
        <v>21</v>
      </c>
      <c r="H6840" s="39">
        <f>MATCH(C6840,Currecny_M!$A$1:$P$1,0)</f>
        <v>4</v>
      </c>
      <c r="I6840" s="39">
        <f>VLOOKUP(N6840,Currecny_M!$A$1:$P$10,MATCH(Database!C6840,Currecny_M!$A$1:$P$1,0),FALSE)</f>
        <v>21.42</v>
      </c>
      <c r="J6840" s="82">
        <f t="shared" si="319"/>
        <v>5.3764200000000004</v>
      </c>
      <c r="K6840" s="39">
        <f>VLOOKUP('Cover page'!$B$6,Currecny_M!$A$1:$P$10,MATCH(Database!C6840,Currecny_M!$A$1:$P$1,0),FALSE)</f>
        <v>1</v>
      </c>
      <c r="L6840" s="82">
        <f t="shared" si="320"/>
        <v>5.3764200000000004</v>
      </c>
      <c r="M6840" s="82">
        <f>((E6840/$F$1)*VLOOKUP(N6840,Currecny_M!$A$1:$P$10,MATCH(Database!C6840,Currecny_M!$A$1:$P$1,0),FALSE))/VLOOKUP('Cover page'!$B$6,Currecny_M!$A$1:$P$10,MATCH(Database!C6840,Currecny_M!$A$1:$P$1,0),FALSE)</f>
        <v>5.3764200000000004</v>
      </c>
      <c r="N6840" s="6" t="str">
        <f>VLOOKUP(B6840,Master!$A$2:$C$11,3,FALSE)</f>
        <v>Dirham</v>
      </c>
      <c r="O6840" s="6" t="str">
        <f>VLOOKUP(B6840,Master!$A$2:$C$11,2,FALSE)</f>
        <v>Asia</v>
      </c>
      <c r="Q6840" s="39" t="str">
        <f>VLOOKUP(D6840,GL_Master!$A$1:$D$80,2,FALSE)</f>
        <v>PL</v>
      </c>
      <c r="R6840" s="39" t="str">
        <f>VLOOKUP(D6840,GL_Master!$A$1:$D$80,3,FALSE)</f>
        <v>COGS</v>
      </c>
      <c r="S6840" s="39" t="str">
        <f>VLOOKUP(D6840,GL_Master!$A$1:$D$80,4,FALSE)</f>
        <v>Civil, Installation, Commissioning and Other miscellaneous expenses</v>
      </c>
    </row>
    <row r="6841" spans="1:19" x14ac:dyDescent="0.25">
      <c r="A6841" s="39" t="s">
        <v>262</v>
      </c>
      <c r="B6841" s="39" t="s">
        <v>238</v>
      </c>
      <c r="C6841" s="7">
        <v>43983</v>
      </c>
      <c r="D6841" s="39" t="s">
        <v>89</v>
      </c>
      <c r="E6841" s="39">
        <v>462</v>
      </c>
      <c r="F6841" s="82">
        <f t="shared" si="318"/>
        <v>0.46200000000000002</v>
      </c>
      <c r="G6841" s="39">
        <f>VLOOKUP(N6841,Currecny_M!$A$1:$P$10,2,FALSE)</f>
        <v>21</v>
      </c>
      <c r="H6841" s="39">
        <f>MATCH(C6841,Currecny_M!$A$1:$P$1,0)</f>
        <v>4</v>
      </c>
      <c r="I6841" s="39">
        <f>VLOOKUP(N6841,Currecny_M!$A$1:$P$10,MATCH(Database!C6841,Currecny_M!$A$1:$P$1,0),FALSE)</f>
        <v>21.42</v>
      </c>
      <c r="J6841" s="82">
        <f t="shared" si="319"/>
        <v>9.8960400000000011</v>
      </c>
      <c r="K6841" s="39">
        <f>VLOOKUP('Cover page'!$B$6,Currecny_M!$A$1:$P$10,MATCH(Database!C6841,Currecny_M!$A$1:$P$1,0),FALSE)</f>
        <v>1</v>
      </c>
      <c r="L6841" s="82">
        <f t="shared" si="320"/>
        <v>9.8960400000000011</v>
      </c>
      <c r="M6841" s="82">
        <f>((E6841/$F$1)*VLOOKUP(N6841,Currecny_M!$A$1:$P$10,MATCH(Database!C6841,Currecny_M!$A$1:$P$1,0),FALSE))/VLOOKUP('Cover page'!$B$6,Currecny_M!$A$1:$P$10,MATCH(Database!C6841,Currecny_M!$A$1:$P$1,0),FALSE)</f>
        <v>9.8960400000000011</v>
      </c>
      <c r="N6841" s="6" t="str">
        <f>VLOOKUP(B6841,Master!$A$2:$C$11,3,FALSE)</f>
        <v>Dirham</v>
      </c>
      <c r="O6841" s="6" t="str">
        <f>VLOOKUP(B6841,Master!$A$2:$C$11,2,FALSE)</f>
        <v>Asia</v>
      </c>
      <c r="Q6841" s="39" t="str">
        <f>VLOOKUP(D6841,GL_Master!$A$1:$D$80,2,FALSE)</f>
        <v>PL</v>
      </c>
      <c r="R6841" s="39" t="str">
        <f>VLOOKUP(D6841,GL_Master!$A$1:$D$80,3,FALSE)</f>
        <v>COGS</v>
      </c>
      <c r="S6841" s="39" t="str">
        <f>VLOOKUP(D6841,GL_Master!$A$1:$D$80,4,FALSE)</f>
        <v>project Expenses</v>
      </c>
    </row>
    <row r="6842" spans="1:19" x14ac:dyDescent="0.25">
      <c r="A6842" s="39" t="s">
        <v>262</v>
      </c>
      <c r="B6842" s="39" t="s">
        <v>238</v>
      </c>
      <c r="C6842" s="7">
        <v>43983</v>
      </c>
      <c r="D6842" s="39" t="s">
        <v>90</v>
      </c>
      <c r="E6842" s="39">
        <v>154</v>
      </c>
      <c r="F6842" s="82">
        <f t="shared" si="318"/>
        <v>0.154</v>
      </c>
      <c r="G6842" s="39">
        <f>VLOOKUP(N6842,Currecny_M!$A$1:$P$10,2,FALSE)</f>
        <v>21</v>
      </c>
      <c r="H6842" s="39">
        <f>MATCH(C6842,Currecny_M!$A$1:$P$1,0)</f>
        <v>4</v>
      </c>
      <c r="I6842" s="39">
        <f>VLOOKUP(N6842,Currecny_M!$A$1:$P$10,MATCH(Database!C6842,Currecny_M!$A$1:$P$1,0),FALSE)</f>
        <v>21.42</v>
      </c>
      <c r="J6842" s="82">
        <f t="shared" si="319"/>
        <v>3.2986800000000001</v>
      </c>
      <c r="K6842" s="39">
        <f>VLOOKUP('Cover page'!$B$6,Currecny_M!$A$1:$P$10,MATCH(Database!C6842,Currecny_M!$A$1:$P$1,0),FALSE)</f>
        <v>1</v>
      </c>
      <c r="L6842" s="82">
        <f t="shared" si="320"/>
        <v>3.2986800000000001</v>
      </c>
      <c r="M6842" s="82">
        <f>((E6842/$F$1)*VLOOKUP(N6842,Currecny_M!$A$1:$P$10,MATCH(Database!C6842,Currecny_M!$A$1:$P$1,0),FALSE))/VLOOKUP('Cover page'!$B$6,Currecny_M!$A$1:$P$10,MATCH(Database!C6842,Currecny_M!$A$1:$P$1,0),FALSE)</f>
        <v>3.2986800000000001</v>
      </c>
      <c r="N6842" s="6" t="str">
        <f>VLOOKUP(B6842,Master!$A$2:$C$11,3,FALSE)</f>
        <v>Dirham</v>
      </c>
      <c r="O6842" s="6" t="str">
        <f>VLOOKUP(B6842,Master!$A$2:$C$11,2,FALSE)</f>
        <v>Asia</v>
      </c>
      <c r="Q6842" s="39" t="str">
        <f>VLOOKUP(D6842,GL_Master!$A$1:$D$80,2,FALSE)</f>
        <v>PL</v>
      </c>
      <c r="R6842" s="39" t="str">
        <f>VLOOKUP(D6842,GL_Master!$A$1:$D$80,3,FALSE)</f>
        <v>Office utility</v>
      </c>
      <c r="S6842" s="39" t="str">
        <f>VLOOKUP(D6842,GL_Master!$A$1:$D$80,4,FALSE)</f>
        <v>Electricity Expenses</v>
      </c>
    </row>
    <row r="6843" spans="1:19" x14ac:dyDescent="0.25">
      <c r="A6843" s="39" t="s">
        <v>262</v>
      </c>
      <c r="B6843" s="39" t="s">
        <v>238</v>
      </c>
      <c r="C6843" s="7">
        <v>43983</v>
      </c>
      <c r="D6843" s="39" t="s">
        <v>91</v>
      </c>
      <c r="E6843" s="39">
        <v>320</v>
      </c>
      <c r="F6843" s="82">
        <f t="shared" si="318"/>
        <v>0.32</v>
      </c>
      <c r="G6843" s="39">
        <f>VLOOKUP(N6843,Currecny_M!$A$1:$P$10,2,FALSE)</f>
        <v>21</v>
      </c>
      <c r="H6843" s="39">
        <f>MATCH(C6843,Currecny_M!$A$1:$P$1,0)</f>
        <v>4</v>
      </c>
      <c r="I6843" s="39">
        <f>VLOOKUP(N6843,Currecny_M!$A$1:$P$10,MATCH(Database!C6843,Currecny_M!$A$1:$P$1,0),FALSE)</f>
        <v>21.42</v>
      </c>
      <c r="J6843" s="82">
        <f t="shared" si="319"/>
        <v>6.8544000000000009</v>
      </c>
      <c r="K6843" s="39">
        <f>VLOOKUP('Cover page'!$B$6,Currecny_M!$A$1:$P$10,MATCH(Database!C6843,Currecny_M!$A$1:$P$1,0),FALSE)</f>
        <v>1</v>
      </c>
      <c r="L6843" s="82">
        <f t="shared" si="320"/>
        <v>6.8544000000000009</v>
      </c>
      <c r="M6843" s="82">
        <f>((E6843/$F$1)*VLOOKUP(N6843,Currecny_M!$A$1:$P$10,MATCH(Database!C6843,Currecny_M!$A$1:$P$1,0),FALSE))/VLOOKUP('Cover page'!$B$6,Currecny_M!$A$1:$P$10,MATCH(Database!C6843,Currecny_M!$A$1:$P$1,0),FALSE)</f>
        <v>6.8544000000000009</v>
      </c>
      <c r="N6843" s="6" t="str">
        <f>VLOOKUP(B6843,Master!$A$2:$C$11,3,FALSE)</f>
        <v>Dirham</v>
      </c>
      <c r="O6843" s="6" t="str">
        <f>VLOOKUP(B6843,Master!$A$2:$C$11,2,FALSE)</f>
        <v>Asia</v>
      </c>
      <c r="Q6843" s="39" t="str">
        <f>VLOOKUP(D6843,GL_Master!$A$1:$D$80,2,FALSE)</f>
        <v>PL</v>
      </c>
      <c r="R6843" s="39" t="str">
        <f>VLOOKUP(D6843,GL_Master!$A$1:$D$80,3,FALSE)</f>
        <v>Misc. expenses</v>
      </c>
      <c r="S6843" s="39" t="str">
        <f>VLOOKUP(D6843,GL_Master!$A$1:$D$80,4,FALSE)</f>
        <v>Repair &amp; Maintenance</v>
      </c>
    </row>
    <row r="6844" spans="1:19" x14ac:dyDescent="0.25">
      <c r="A6844" s="39" t="s">
        <v>262</v>
      </c>
      <c r="B6844" s="39" t="s">
        <v>238</v>
      </c>
      <c r="C6844" s="7">
        <v>43983</v>
      </c>
      <c r="D6844" s="39" t="s">
        <v>92</v>
      </c>
      <c r="E6844" s="39">
        <v>242</v>
      </c>
      <c r="F6844" s="82">
        <f t="shared" si="318"/>
        <v>0.24199999999999999</v>
      </c>
      <c r="G6844" s="39">
        <f>VLOOKUP(N6844,Currecny_M!$A$1:$P$10,2,FALSE)</f>
        <v>21</v>
      </c>
      <c r="H6844" s="39">
        <f>MATCH(C6844,Currecny_M!$A$1:$P$1,0)</f>
        <v>4</v>
      </c>
      <c r="I6844" s="39">
        <f>VLOOKUP(N6844,Currecny_M!$A$1:$P$10,MATCH(Database!C6844,Currecny_M!$A$1:$P$1,0),FALSE)</f>
        <v>21.42</v>
      </c>
      <c r="J6844" s="82">
        <f t="shared" si="319"/>
        <v>5.1836400000000005</v>
      </c>
      <c r="K6844" s="39">
        <f>VLOOKUP('Cover page'!$B$6,Currecny_M!$A$1:$P$10,MATCH(Database!C6844,Currecny_M!$A$1:$P$1,0),FALSE)</f>
        <v>1</v>
      </c>
      <c r="L6844" s="82">
        <f t="shared" si="320"/>
        <v>5.1836400000000005</v>
      </c>
      <c r="M6844" s="82">
        <f>((E6844/$F$1)*VLOOKUP(N6844,Currecny_M!$A$1:$P$10,MATCH(Database!C6844,Currecny_M!$A$1:$P$1,0),FALSE))/VLOOKUP('Cover page'!$B$6,Currecny_M!$A$1:$P$10,MATCH(Database!C6844,Currecny_M!$A$1:$P$1,0),FALSE)</f>
        <v>5.1836400000000005</v>
      </c>
      <c r="N6844" s="6" t="str">
        <f>VLOOKUP(B6844,Master!$A$2:$C$11,3,FALSE)</f>
        <v>Dirham</v>
      </c>
      <c r="O6844" s="6" t="str">
        <f>VLOOKUP(B6844,Master!$A$2:$C$11,2,FALSE)</f>
        <v>Asia</v>
      </c>
      <c r="Q6844" s="39" t="str">
        <f>VLOOKUP(D6844,GL_Master!$A$1:$D$80,2,FALSE)</f>
        <v>PL</v>
      </c>
      <c r="R6844" s="39" t="str">
        <f>VLOOKUP(D6844,GL_Master!$A$1:$D$80,3,FALSE)</f>
        <v>Misc. expenses</v>
      </c>
      <c r="S6844" s="39" t="str">
        <f>VLOOKUP(D6844,GL_Master!$A$1:$D$80,4,FALSE)</f>
        <v>Repair &amp; Maintenance</v>
      </c>
    </row>
    <row r="6845" spans="1:19" x14ac:dyDescent="0.25">
      <c r="A6845" s="39" t="s">
        <v>262</v>
      </c>
      <c r="B6845" s="39" t="s">
        <v>238</v>
      </c>
      <c r="C6845" s="7">
        <v>43983</v>
      </c>
      <c r="D6845" s="39" t="s">
        <v>93</v>
      </c>
      <c r="E6845" s="39">
        <v>2853</v>
      </c>
      <c r="F6845" s="82">
        <f t="shared" si="318"/>
        <v>2.8530000000000002</v>
      </c>
      <c r="G6845" s="39">
        <f>VLOOKUP(N6845,Currecny_M!$A$1:$P$10,2,FALSE)</f>
        <v>21</v>
      </c>
      <c r="H6845" s="39">
        <f>MATCH(C6845,Currecny_M!$A$1:$P$1,0)</f>
        <v>4</v>
      </c>
      <c r="I6845" s="39">
        <f>VLOOKUP(N6845,Currecny_M!$A$1:$P$10,MATCH(Database!C6845,Currecny_M!$A$1:$P$1,0),FALSE)</f>
        <v>21.42</v>
      </c>
      <c r="J6845" s="82">
        <f t="shared" si="319"/>
        <v>61.111260000000009</v>
      </c>
      <c r="K6845" s="39">
        <f>VLOOKUP('Cover page'!$B$6,Currecny_M!$A$1:$P$10,MATCH(Database!C6845,Currecny_M!$A$1:$P$1,0),FALSE)</f>
        <v>1</v>
      </c>
      <c r="L6845" s="82">
        <f t="shared" si="320"/>
        <v>61.111260000000009</v>
      </c>
      <c r="M6845" s="82">
        <f>((E6845/$F$1)*VLOOKUP(N6845,Currecny_M!$A$1:$P$10,MATCH(Database!C6845,Currecny_M!$A$1:$P$1,0),FALSE))/VLOOKUP('Cover page'!$B$6,Currecny_M!$A$1:$P$10,MATCH(Database!C6845,Currecny_M!$A$1:$P$1,0),FALSE)</f>
        <v>61.111260000000009</v>
      </c>
      <c r="N6845" s="6" t="str">
        <f>VLOOKUP(B6845,Master!$A$2:$C$11,3,FALSE)</f>
        <v>Dirham</v>
      </c>
      <c r="O6845" s="6" t="str">
        <f>VLOOKUP(B6845,Master!$A$2:$C$11,2,FALSE)</f>
        <v>Asia</v>
      </c>
      <c r="Q6845" s="39" t="str">
        <f>VLOOKUP(D6845,GL_Master!$A$1:$D$80,2,FALSE)</f>
        <v>PL</v>
      </c>
      <c r="R6845" s="39" t="str">
        <f>VLOOKUP(D6845,GL_Master!$A$1:$D$80,3,FALSE)</f>
        <v>Salary wages &amp; benefits</v>
      </c>
      <c r="S6845" s="39" t="str">
        <f>VLOOKUP(D6845,GL_Master!$A$1:$D$80,4,FALSE)</f>
        <v>Employee benefits expense</v>
      </c>
    </row>
    <row r="6846" spans="1:19" x14ac:dyDescent="0.25">
      <c r="A6846" s="39" t="s">
        <v>262</v>
      </c>
      <c r="B6846" s="39" t="s">
        <v>238</v>
      </c>
      <c r="C6846" s="7">
        <v>43983</v>
      </c>
      <c r="D6846" s="39" t="s">
        <v>33</v>
      </c>
      <c r="E6846" s="39">
        <v>83</v>
      </c>
      <c r="F6846" s="82">
        <f t="shared" si="318"/>
        <v>8.3000000000000004E-2</v>
      </c>
      <c r="G6846" s="39">
        <f>VLOOKUP(N6846,Currecny_M!$A$1:$P$10,2,FALSE)</f>
        <v>21</v>
      </c>
      <c r="H6846" s="39">
        <f>MATCH(C6846,Currecny_M!$A$1:$P$1,0)</f>
        <v>4</v>
      </c>
      <c r="I6846" s="39">
        <f>VLOOKUP(N6846,Currecny_M!$A$1:$P$10,MATCH(Database!C6846,Currecny_M!$A$1:$P$1,0),FALSE)</f>
        <v>21.42</v>
      </c>
      <c r="J6846" s="82">
        <f t="shared" si="319"/>
        <v>1.7778600000000002</v>
      </c>
      <c r="K6846" s="39">
        <f>VLOOKUP('Cover page'!$B$6,Currecny_M!$A$1:$P$10,MATCH(Database!C6846,Currecny_M!$A$1:$P$1,0),FALSE)</f>
        <v>1</v>
      </c>
      <c r="L6846" s="82">
        <f t="shared" si="320"/>
        <v>1.7778600000000002</v>
      </c>
      <c r="M6846" s="82">
        <f>((E6846/$F$1)*VLOOKUP(N6846,Currecny_M!$A$1:$P$10,MATCH(Database!C6846,Currecny_M!$A$1:$P$1,0),FALSE))/VLOOKUP('Cover page'!$B$6,Currecny_M!$A$1:$P$10,MATCH(Database!C6846,Currecny_M!$A$1:$P$1,0),FALSE)</f>
        <v>1.7778600000000002</v>
      </c>
      <c r="N6846" s="6" t="str">
        <f>VLOOKUP(B6846,Master!$A$2:$C$11,3,FALSE)</f>
        <v>Dirham</v>
      </c>
      <c r="O6846" s="6" t="str">
        <f>VLOOKUP(B6846,Master!$A$2:$C$11,2,FALSE)</f>
        <v>Asia</v>
      </c>
      <c r="Q6846" s="39" t="str">
        <f>VLOOKUP(D6846,GL_Master!$A$1:$D$80,2,FALSE)</f>
        <v>PL</v>
      </c>
      <c r="R6846" s="39" t="str">
        <f>VLOOKUP(D6846,GL_Master!$A$1:$D$80,3,FALSE)</f>
        <v>Staff welfare expenses</v>
      </c>
      <c r="S6846" s="39" t="str">
        <f>VLOOKUP(D6846,GL_Master!$A$1:$D$80,4,FALSE)</f>
        <v>Other staff welfare</v>
      </c>
    </row>
    <row r="6847" spans="1:19" x14ac:dyDescent="0.25">
      <c r="A6847" s="39" t="s">
        <v>262</v>
      </c>
      <c r="B6847" s="39" t="s">
        <v>238</v>
      </c>
      <c r="C6847" s="7">
        <v>43983</v>
      </c>
      <c r="D6847" s="39" t="s">
        <v>94</v>
      </c>
      <c r="E6847" s="39">
        <v>489</v>
      </c>
      <c r="F6847" s="82">
        <f t="shared" si="318"/>
        <v>0.48899999999999999</v>
      </c>
      <c r="G6847" s="39">
        <f>VLOOKUP(N6847,Currecny_M!$A$1:$P$10,2,FALSE)</f>
        <v>21</v>
      </c>
      <c r="H6847" s="39">
        <f>MATCH(C6847,Currecny_M!$A$1:$P$1,0)</f>
        <v>4</v>
      </c>
      <c r="I6847" s="39">
        <f>VLOOKUP(N6847,Currecny_M!$A$1:$P$10,MATCH(Database!C6847,Currecny_M!$A$1:$P$1,0),FALSE)</f>
        <v>21.42</v>
      </c>
      <c r="J6847" s="82">
        <f t="shared" si="319"/>
        <v>10.47438</v>
      </c>
      <c r="K6847" s="39">
        <f>VLOOKUP('Cover page'!$B$6,Currecny_M!$A$1:$P$10,MATCH(Database!C6847,Currecny_M!$A$1:$P$1,0),FALSE)</f>
        <v>1</v>
      </c>
      <c r="L6847" s="82">
        <f t="shared" si="320"/>
        <v>10.47438</v>
      </c>
      <c r="M6847" s="82">
        <f>((E6847/$F$1)*VLOOKUP(N6847,Currecny_M!$A$1:$P$10,MATCH(Database!C6847,Currecny_M!$A$1:$P$1,0),FALSE))/VLOOKUP('Cover page'!$B$6,Currecny_M!$A$1:$P$10,MATCH(Database!C6847,Currecny_M!$A$1:$P$1,0),FALSE)</f>
        <v>10.47438</v>
      </c>
      <c r="N6847" s="6" t="str">
        <f>VLOOKUP(B6847,Master!$A$2:$C$11,3,FALSE)</f>
        <v>Dirham</v>
      </c>
      <c r="O6847" s="6" t="str">
        <f>VLOOKUP(B6847,Master!$A$2:$C$11,2,FALSE)</f>
        <v>Asia</v>
      </c>
      <c r="Q6847" s="39" t="str">
        <f>VLOOKUP(D6847,GL_Master!$A$1:$D$80,2,FALSE)</f>
        <v>PL</v>
      </c>
      <c r="R6847" s="39" t="str">
        <f>VLOOKUP(D6847,GL_Master!$A$1:$D$80,3,FALSE)</f>
        <v xml:space="preserve">Gratuity expenses </v>
      </c>
      <c r="S6847" s="39" t="str">
        <f>VLOOKUP(D6847,GL_Master!$A$1:$D$80,4,FALSE)</f>
        <v>Gratuity</v>
      </c>
    </row>
    <row r="6848" spans="1:19" x14ac:dyDescent="0.25">
      <c r="A6848" s="39" t="s">
        <v>262</v>
      </c>
      <c r="B6848" s="39" t="s">
        <v>238</v>
      </c>
      <c r="C6848" s="7">
        <v>43983</v>
      </c>
      <c r="D6848" s="39" t="s">
        <v>95</v>
      </c>
      <c r="E6848" s="39">
        <v>166</v>
      </c>
      <c r="F6848" s="82">
        <f t="shared" si="318"/>
        <v>0.16600000000000001</v>
      </c>
      <c r="G6848" s="39">
        <f>VLOOKUP(N6848,Currecny_M!$A$1:$P$10,2,FALSE)</f>
        <v>21</v>
      </c>
      <c r="H6848" s="39">
        <f>MATCH(C6848,Currecny_M!$A$1:$P$1,0)</f>
        <v>4</v>
      </c>
      <c r="I6848" s="39">
        <f>VLOOKUP(N6848,Currecny_M!$A$1:$P$10,MATCH(Database!C6848,Currecny_M!$A$1:$P$1,0),FALSE)</f>
        <v>21.42</v>
      </c>
      <c r="J6848" s="82">
        <f t="shared" si="319"/>
        <v>3.5557200000000004</v>
      </c>
      <c r="K6848" s="39">
        <f>VLOOKUP('Cover page'!$B$6,Currecny_M!$A$1:$P$10,MATCH(Database!C6848,Currecny_M!$A$1:$P$1,0),FALSE)</f>
        <v>1</v>
      </c>
      <c r="L6848" s="82">
        <f t="shared" si="320"/>
        <v>3.5557200000000004</v>
      </c>
      <c r="M6848" s="82">
        <f>((E6848/$F$1)*VLOOKUP(N6848,Currecny_M!$A$1:$P$10,MATCH(Database!C6848,Currecny_M!$A$1:$P$1,0),FALSE))/VLOOKUP('Cover page'!$B$6,Currecny_M!$A$1:$P$10,MATCH(Database!C6848,Currecny_M!$A$1:$P$1,0),FALSE)</f>
        <v>3.5557200000000004</v>
      </c>
      <c r="N6848" s="6" t="str">
        <f>VLOOKUP(B6848,Master!$A$2:$C$11,3,FALSE)</f>
        <v>Dirham</v>
      </c>
      <c r="O6848" s="6" t="str">
        <f>VLOOKUP(B6848,Master!$A$2:$C$11,2,FALSE)</f>
        <v>Asia</v>
      </c>
      <c r="Q6848" s="39" t="str">
        <f>VLOOKUP(D6848,GL_Master!$A$1:$D$80,2,FALSE)</f>
        <v>PL</v>
      </c>
      <c r="R6848" s="39" t="str">
        <f>VLOOKUP(D6848,GL_Master!$A$1:$D$80,3,FALSE)</f>
        <v>Salary wages &amp; benefits</v>
      </c>
      <c r="S6848" s="39" t="str">
        <f>VLOOKUP(D6848,GL_Master!$A$1:$D$80,4,FALSE)</f>
        <v>Employee benefits expense</v>
      </c>
    </row>
    <row r="6849" spans="1:19" x14ac:dyDescent="0.25">
      <c r="A6849" s="39" t="s">
        <v>262</v>
      </c>
      <c r="B6849" s="39" t="s">
        <v>238</v>
      </c>
      <c r="C6849" s="7">
        <v>43983</v>
      </c>
      <c r="D6849" s="39" t="s">
        <v>96</v>
      </c>
      <c r="E6849" s="39">
        <v>1426</v>
      </c>
      <c r="F6849" s="82">
        <f t="shared" si="318"/>
        <v>1.4259999999999999</v>
      </c>
      <c r="G6849" s="39">
        <f>VLOOKUP(N6849,Currecny_M!$A$1:$P$10,2,FALSE)</f>
        <v>21</v>
      </c>
      <c r="H6849" s="39">
        <f>MATCH(C6849,Currecny_M!$A$1:$P$1,0)</f>
        <v>4</v>
      </c>
      <c r="I6849" s="39">
        <f>VLOOKUP(N6849,Currecny_M!$A$1:$P$10,MATCH(Database!C6849,Currecny_M!$A$1:$P$1,0),FALSE)</f>
        <v>21.42</v>
      </c>
      <c r="J6849" s="82">
        <f t="shared" si="319"/>
        <v>30.544920000000001</v>
      </c>
      <c r="K6849" s="39">
        <f>VLOOKUP('Cover page'!$B$6,Currecny_M!$A$1:$P$10,MATCH(Database!C6849,Currecny_M!$A$1:$P$1,0),FALSE)</f>
        <v>1</v>
      </c>
      <c r="L6849" s="82">
        <f t="shared" si="320"/>
        <v>30.544920000000001</v>
      </c>
      <c r="M6849" s="82">
        <f>((E6849/$F$1)*VLOOKUP(N6849,Currecny_M!$A$1:$P$10,MATCH(Database!C6849,Currecny_M!$A$1:$P$1,0),FALSE))/VLOOKUP('Cover page'!$B$6,Currecny_M!$A$1:$P$10,MATCH(Database!C6849,Currecny_M!$A$1:$P$1,0),FALSE)</f>
        <v>30.544920000000001</v>
      </c>
      <c r="N6849" s="6" t="str">
        <f>VLOOKUP(B6849,Master!$A$2:$C$11,3,FALSE)</f>
        <v>Dirham</v>
      </c>
      <c r="O6849" s="6" t="str">
        <f>VLOOKUP(B6849,Master!$A$2:$C$11,2,FALSE)</f>
        <v>Asia</v>
      </c>
      <c r="Q6849" s="39" t="str">
        <f>VLOOKUP(D6849,GL_Master!$A$1:$D$80,2,FALSE)</f>
        <v>PL</v>
      </c>
      <c r="R6849" s="39" t="str">
        <f>VLOOKUP(D6849,GL_Master!$A$1:$D$80,3,FALSE)</f>
        <v>Salary wages &amp; benefits</v>
      </c>
      <c r="S6849" s="39" t="str">
        <f>VLOOKUP(D6849,GL_Master!$A$1:$D$80,4,FALSE)</f>
        <v>Employee benefits expense</v>
      </c>
    </row>
    <row r="6850" spans="1:19" x14ac:dyDescent="0.25">
      <c r="A6850" s="39" t="s">
        <v>262</v>
      </c>
      <c r="B6850" s="39" t="s">
        <v>238</v>
      </c>
      <c r="C6850" s="7">
        <v>43983</v>
      </c>
      <c r="D6850" s="39" t="s">
        <v>97</v>
      </c>
      <c r="E6850" s="39">
        <v>81</v>
      </c>
      <c r="F6850" s="82">
        <f t="shared" si="318"/>
        <v>8.1000000000000003E-2</v>
      </c>
      <c r="G6850" s="39">
        <f>VLOOKUP(N6850,Currecny_M!$A$1:$P$10,2,FALSE)</f>
        <v>21</v>
      </c>
      <c r="H6850" s="39">
        <f>MATCH(C6850,Currecny_M!$A$1:$P$1,0)</f>
        <v>4</v>
      </c>
      <c r="I6850" s="39">
        <f>VLOOKUP(N6850,Currecny_M!$A$1:$P$10,MATCH(Database!C6850,Currecny_M!$A$1:$P$1,0),FALSE)</f>
        <v>21.42</v>
      </c>
      <c r="J6850" s="82">
        <f t="shared" si="319"/>
        <v>1.7350200000000002</v>
      </c>
      <c r="K6850" s="39">
        <f>VLOOKUP('Cover page'!$B$6,Currecny_M!$A$1:$P$10,MATCH(Database!C6850,Currecny_M!$A$1:$P$1,0),FALSE)</f>
        <v>1</v>
      </c>
      <c r="L6850" s="82">
        <f t="shared" si="320"/>
        <v>1.7350200000000002</v>
      </c>
      <c r="M6850" s="82">
        <f>((E6850/$F$1)*VLOOKUP(N6850,Currecny_M!$A$1:$P$10,MATCH(Database!C6850,Currecny_M!$A$1:$P$1,0),FALSE))/VLOOKUP('Cover page'!$B$6,Currecny_M!$A$1:$P$10,MATCH(Database!C6850,Currecny_M!$A$1:$P$1,0),FALSE)</f>
        <v>1.7350200000000002</v>
      </c>
      <c r="N6850" s="6" t="str">
        <f>VLOOKUP(B6850,Master!$A$2:$C$11,3,FALSE)</f>
        <v>Dirham</v>
      </c>
      <c r="O6850" s="6" t="str">
        <f>VLOOKUP(B6850,Master!$A$2:$C$11,2,FALSE)</f>
        <v>Asia</v>
      </c>
      <c r="Q6850" s="39" t="str">
        <f>VLOOKUP(D6850,GL_Master!$A$1:$D$80,2,FALSE)</f>
        <v>PL</v>
      </c>
      <c r="R6850" s="39" t="str">
        <f>VLOOKUP(D6850,GL_Master!$A$1:$D$80,3,FALSE)</f>
        <v>Salary wages &amp; benefits</v>
      </c>
      <c r="S6850" s="39" t="str">
        <f>VLOOKUP(D6850,GL_Master!$A$1:$D$80,4,FALSE)</f>
        <v>Employee benefits expense</v>
      </c>
    </row>
    <row r="6851" spans="1:19" x14ac:dyDescent="0.25">
      <c r="A6851" s="39" t="s">
        <v>262</v>
      </c>
      <c r="B6851" s="39" t="s">
        <v>238</v>
      </c>
      <c r="C6851" s="7">
        <v>43983</v>
      </c>
      <c r="D6851" s="39" t="s">
        <v>98</v>
      </c>
      <c r="E6851" s="39">
        <v>162</v>
      </c>
      <c r="F6851" s="82">
        <f t="shared" si="318"/>
        <v>0.16200000000000001</v>
      </c>
      <c r="G6851" s="39">
        <f>VLOOKUP(N6851,Currecny_M!$A$1:$P$10,2,FALSE)</f>
        <v>21</v>
      </c>
      <c r="H6851" s="39">
        <f>MATCH(C6851,Currecny_M!$A$1:$P$1,0)</f>
        <v>4</v>
      </c>
      <c r="I6851" s="39">
        <f>VLOOKUP(N6851,Currecny_M!$A$1:$P$10,MATCH(Database!C6851,Currecny_M!$A$1:$P$1,0),FALSE)</f>
        <v>21.42</v>
      </c>
      <c r="J6851" s="82">
        <f t="shared" si="319"/>
        <v>3.4700400000000005</v>
      </c>
      <c r="K6851" s="39">
        <f>VLOOKUP('Cover page'!$B$6,Currecny_M!$A$1:$P$10,MATCH(Database!C6851,Currecny_M!$A$1:$P$1,0),FALSE)</f>
        <v>1</v>
      </c>
      <c r="L6851" s="82">
        <f t="shared" si="320"/>
        <v>3.4700400000000005</v>
      </c>
      <c r="M6851" s="82">
        <f>((E6851/$F$1)*VLOOKUP(N6851,Currecny_M!$A$1:$P$10,MATCH(Database!C6851,Currecny_M!$A$1:$P$1,0),FALSE))/VLOOKUP('Cover page'!$B$6,Currecny_M!$A$1:$P$10,MATCH(Database!C6851,Currecny_M!$A$1:$P$1,0),FALSE)</f>
        <v>3.4700400000000005</v>
      </c>
      <c r="N6851" s="6" t="str">
        <f>VLOOKUP(B6851,Master!$A$2:$C$11,3,FALSE)</f>
        <v>Dirham</v>
      </c>
      <c r="O6851" s="6" t="str">
        <f>VLOOKUP(B6851,Master!$A$2:$C$11,2,FALSE)</f>
        <v>Asia</v>
      </c>
      <c r="Q6851" s="39" t="str">
        <f>VLOOKUP(D6851,GL_Master!$A$1:$D$80,2,FALSE)</f>
        <v>PL</v>
      </c>
      <c r="R6851" s="39" t="str">
        <f>VLOOKUP(D6851,GL_Master!$A$1:$D$80,3,FALSE)</f>
        <v>Salary wages &amp; benefits</v>
      </c>
      <c r="S6851" s="39" t="str">
        <f>VLOOKUP(D6851,GL_Master!$A$1:$D$80,4,FALSE)</f>
        <v>Employee benefits expense</v>
      </c>
    </row>
    <row r="6852" spans="1:19" x14ac:dyDescent="0.25">
      <c r="A6852" s="39" t="s">
        <v>262</v>
      </c>
      <c r="B6852" s="39" t="s">
        <v>238</v>
      </c>
      <c r="C6852" s="7">
        <v>43983</v>
      </c>
      <c r="D6852" s="39" t="s">
        <v>99</v>
      </c>
      <c r="E6852" s="39">
        <v>79</v>
      </c>
      <c r="F6852" s="82">
        <f t="shared" ref="F6852:F6915" si="321">E6852/$F$1</f>
        <v>7.9000000000000001E-2</v>
      </c>
      <c r="G6852" s="39">
        <f>VLOOKUP(N6852,Currecny_M!$A$1:$P$10,2,FALSE)</f>
        <v>21</v>
      </c>
      <c r="H6852" s="39">
        <f>MATCH(C6852,Currecny_M!$A$1:$P$1,0)</f>
        <v>4</v>
      </c>
      <c r="I6852" s="39">
        <f>VLOOKUP(N6852,Currecny_M!$A$1:$P$10,MATCH(Database!C6852,Currecny_M!$A$1:$P$1,0),FALSE)</f>
        <v>21.42</v>
      </c>
      <c r="J6852" s="82">
        <f t="shared" ref="J6852:J6915" si="322">F6852*I6852</f>
        <v>1.6921800000000002</v>
      </c>
      <c r="K6852" s="39">
        <f>VLOOKUP('Cover page'!$B$6,Currecny_M!$A$1:$P$10,MATCH(Database!C6852,Currecny_M!$A$1:$P$1,0),FALSE)</f>
        <v>1</v>
      </c>
      <c r="L6852" s="82">
        <f t="shared" ref="L6852:L6915" si="323">J6852/K6852</f>
        <v>1.6921800000000002</v>
      </c>
      <c r="M6852" s="82">
        <f>((E6852/$F$1)*VLOOKUP(N6852,Currecny_M!$A$1:$P$10,MATCH(Database!C6852,Currecny_M!$A$1:$P$1,0),FALSE))/VLOOKUP('Cover page'!$B$6,Currecny_M!$A$1:$P$10,MATCH(Database!C6852,Currecny_M!$A$1:$P$1,0),FALSE)</f>
        <v>1.6921800000000002</v>
      </c>
      <c r="N6852" s="6" t="str">
        <f>VLOOKUP(B6852,Master!$A$2:$C$11,3,FALSE)</f>
        <v>Dirham</v>
      </c>
      <c r="O6852" s="6" t="str">
        <f>VLOOKUP(B6852,Master!$A$2:$C$11,2,FALSE)</f>
        <v>Asia</v>
      </c>
      <c r="Q6852" s="39" t="str">
        <f>VLOOKUP(D6852,GL_Master!$A$1:$D$80,2,FALSE)</f>
        <v>PL</v>
      </c>
      <c r="R6852" s="39" t="str">
        <f>VLOOKUP(D6852,GL_Master!$A$1:$D$80,3,FALSE)</f>
        <v>Salary wages &amp; benefits</v>
      </c>
      <c r="S6852" s="39" t="str">
        <f>VLOOKUP(D6852,GL_Master!$A$1:$D$80,4,FALSE)</f>
        <v>Employee benefits expense</v>
      </c>
    </row>
    <row r="6853" spans="1:19" x14ac:dyDescent="0.25">
      <c r="A6853" s="39" t="s">
        <v>262</v>
      </c>
      <c r="B6853" s="39" t="s">
        <v>238</v>
      </c>
      <c r="C6853" s="7">
        <v>43983</v>
      </c>
      <c r="D6853" s="39" t="s">
        <v>100</v>
      </c>
      <c r="E6853" s="39">
        <v>576</v>
      </c>
      <c r="F6853" s="82">
        <f t="shared" si="321"/>
        <v>0.57599999999999996</v>
      </c>
      <c r="G6853" s="39">
        <f>VLOOKUP(N6853,Currecny_M!$A$1:$P$10,2,FALSE)</f>
        <v>21</v>
      </c>
      <c r="H6853" s="39">
        <f>MATCH(C6853,Currecny_M!$A$1:$P$1,0)</f>
        <v>4</v>
      </c>
      <c r="I6853" s="39">
        <f>VLOOKUP(N6853,Currecny_M!$A$1:$P$10,MATCH(Database!C6853,Currecny_M!$A$1:$P$1,0),FALSE)</f>
        <v>21.42</v>
      </c>
      <c r="J6853" s="82">
        <f t="shared" si="322"/>
        <v>12.33792</v>
      </c>
      <c r="K6853" s="39">
        <f>VLOOKUP('Cover page'!$B$6,Currecny_M!$A$1:$P$10,MATCH(Database!C6853,Currecny_M!$A$1:$P$1,0),FALSE)</f>
        <v>1</v>
      </c>
      <c r="L6853" s="82">
        <f t="shared" si="323"/>
        <v>12.33792</v>
      </c>
      <c r="M6853" s="82">
        <f>((E6853/$F$1)*VLOOKUP(N6853,Currecny_M!$A$1:$P$10,MATCH(Database!C6853,Currecny_M!$A$1:$P$1,0),FALSE))/VLOOKUP('Cover page'!$B$6,Currecny_M!$A$1:$P$10,MATCH(Database!C6853,Currecny_M!$A$1:$P$1,0),FALSE)</f>
        <v>12.33792</v>
      </c>
      <c r="N6853" s="6" t="str">
        <f>VLOOKUP(B6853,Master!$A$2:$C$11,3,FALSE)</f>
        <v>Dirham</v>
      </c>
      <c r="O6853" s="6" t="str">
        <f>VLOOKUP(B6853,Master!$A$2:$C$11,2,FALSE)</f>
        <v>Asia</v>
      </c>
      <c r="Q6853" s="39" t="str">
        <f>VLOOKUP(D6853,GL_Master!$A$1:$D$80,2,FALSE)</f>
        <v>PL</v>
      </c>
      <c r="R6853" s="39" t="str">
        <f>VLOOKUP(D6853,GL_Master!$A$1:$D$80,3,FALSE)</f>
        <v>Salary wages &amp; benefits</v>
      </c>
      <c r="S6853" s="39" t="str">
        <f>VLOOKUP(D6853,GL_Master!$A$1:$D$80,4,FALSE)</f>
        <v>Employee benefits expense</v>
      </c>
    </row>
    <row r="6854" spans="1:19" x14ac:dyDescent="0.25">
      <c r="A6854" s="39" t="s">
        <v>262</v>
      </c>
      <c r="B6854" s="39" t="s">
        <v>238</v>
      </c>
      <c r="C6854" s="7">
        <v>43983</v>
      </c>
      <c r="D6854" s="39" t="s">
        <v>30</v>
      </c>
      <c r="E6854" s="39">
        <v>154</v>
      </c>
      <c r="F6854" s="82">
        <f t="shared" si="321"/>
        <v>0.154</v>
      </c>
      <c r="G6854" s="39">
        <f>VLOOKUP(N6854,Currecny_M!$A$1:$P$10,2,FALSE)</f>
        <v>21</v>
      </c>
      <c r="H6854" s="39">
        <f>MATCH(C6854,Currecny_M!$A$1:$P$1,0)</f>
        <v>4</v>
      </c>
      <c r="I6854" s="39">
        <f>VLOOKUP(N6854,Currecny_M!$A$1:$P$10,MATCH(Database!C6854,Currecny_M!$A$1:$P$1,0),FALSE)</f>
        <v>21.42</v>
      </c>
      <c r="J6854" s="82">
        <f t="shared" si="322"/>
        <v>3.2986800000000001</v>
      </c>
      <c r="K6854" s="39">
        <f>VLOOKUP('Cover page'!$B$6,Currecny_M!$A$1:$P$10,MATCH(Database!C6854,Currecny_M!$A$1:$P$1,0),FALSE)</f>
        <v>1</v>
      </c>
      <c r="L6854" s="82">
        <f t="shared" si="323"/>
        <v>3.2986800000000001</v>
      </c>
      <c r="M6854" s="82">
        <f>((E6854/$F$1)*VLOOKUP(N6854,Currecny_M!$A$1:$P$10,MATCH(Database!C6854,Currecny_M!$A$1:$P$1,0),FALSE))/VLOOKUP('Cover page'!$B$6,Currecny_M!$A$1:$P$10,MATCH(Database!C6854,Currecny_M!$A$1:$P$1,0),FALSE)</f>
        <v>3.2986800000000001</v>
      </c>
      <c r="N6854" s="6" t="str">
        <f>VLOOKUP(B6854,Master!$A$2:$C$11,3,FALSE)</f>
        <v>Dirham</v>
      </c>
      <c r="O6854" s="6" t="str">
        <f>VLOOKUP(B6854,Master!$A$2:$C$11,2,FALSE)</f>
        <v>Asia</v>
      </c>
      <c r="Q6854" s="39" t="str">
        <f>VLOOKUP(D6854,GL_Master!$A$1:$D$80,2,FALSE)</f>
        <v>PL</v>
      </c>
      <c r="R6854" s="39" t="str">
        <f>VLOOKUP(D6854,GL_Master!$A$1:$D$80,3,FALSE)</f>
        <v>Travelling and conveyance</v>
      </c>
      <c r="S6854" s="39" t="str">
        <f>VLOOKUP(D6854,GL_Master!$A$1:$D$80,4,FALSE)</f>
        <v>Local conveyance</v>
      </c>
    </row>
    <row r="6855" spans="1:19" x14ac:dyDescent="0.25">
      <c r="A6855" s="39" t="s">
        <v>262</v>
      </c>
      <c r="B6855" s="39" t="s">
        <v>238</v>
      </c>
      <c r="C6855" s="7">
        <v>43983</v>
      </c>
      <c r="D6855" s="39" t="s">
        <v>31</v>
      </c>
      <c r="E6855" s="39">
        <v>82</v>
      </c>
      <c r="F6855" s="82">
        <f t="shared" si="321"/>
        <v>8.2000000000000003E-2</v>
      </c>
      <c r="G6855" s="39">
        <f>VLOOKUP(N6855,Currecny_M!$A$1:$P$10,2,FALSE)</f>
        <v>21</v>
      </c>
      <c r="H6855" s="39">
        <f>MATCH(C6855,Currecny_M!$A$1:$P$1,0)</f>
        <v>4</v>
      </c>
      <c r="I6855" s="39">
        <f>VLOOKUP(N6855,Currecny_M!$A$1:$P$10,MATCH(Database!C6855,Currecny_M!$A$1:$P$1,0),FALSE)</f>
        <v>21.42</v>
      </c>
      <c r="J6855" s="82">
        <f t="shared" si="322"/>
        <v>1.7564400000000002</v>
      </c>
      <c r="K6855" s="39">
        <f>VLOOKUP('Cover page'!$B$6,Currecny_M!$A$1:$P$10,MATCH(Database!C6855,Currecny_M!$A$1:$P$1,0),FALSE)</f>
        <v>1</v>
      </c>
      <c r="L6855" s="82">
        <f t="shared" si="323"/>
        <v>1.7564400000000002</v>
      </c>
      <c r="M6855" s="82">
        <f>((E6855/$F$1)*VLOOKUP(N6855,Currecny_M!$A$1:$P$10,MATCH(Database!C6855,Currecny_M!$A$1:$P$1,0),FALSE))/VLOOKUP('Cover page'!$B$6,Currecny_M!$A$1:$P$10,MATCH(Database!C6855,Currecny_M!$A$1:$P$1,0),FALSE)</f>
        <v>1.7564400000000002</v>
      </c>
      <c r="N6855" s="6" t="str">
        <f>VLOOKUP(B6855,Master!$A$2:$C$11,3,FALSE)</f>
        <v>Dirham</v>
      </c>
      <c r="O6855" s="6" t="str">
        <f>VLOOKUP(B6855,Master!$A$2:$C$11,2,FALSE)</f>
        <v>Asia</v>
      </c>
      <c r="Q6855" s="39" t="str">
        <f>VLOOKUP(D6855,GL_Master!$A$1:$D$80,2,FALSE)</f>
        <v>PL</v>
      </c>
      <c r="R6855" s="39" t="str">
        <f>VLOOKUP(D6855,GL_Master!$A$1:$D$80,3,FALSE)</f>
        <v>Office expenses</v>
      </c>
      <c r="S6855" s="39" t="str">
        <f>VLOOKUP(D6855,GL_Master!$A$1:$D$80,4,FALSE)</f>
        <v>Parking charges</v>
      </c>
    </row>
    <row r="6856" spans="1:19" x14ac:dyDescent="0.25">
      <c r="A6856" s="39" t="s">
        <v>262</v>
      </c>
      <c r="B6856" s="39" t="s">
        <v>238</v>
      </c>
      <c r="C6856" s="7">
        <v>43983</v>
      </c>
      <c r="D6856" s="39" t="s">
        <v>101</v>
      </c>
      <c r="E6856" s="39">
        <v>78</v>
      </c>
      <c r="F6856" s="82">
        <f t="shared" si="321"/>
        <v>7.8E-2</v>
      </c>
      <c r="G6856" s="39">
        <f>VLOOKUP(N6856,Currecny_M!$A$1:$P$10,2,FALSE)</f>
        <v>21</v>
      </c>
      <c r="H6856" s="39">
        <f>MATCH(C6856,Currecny_M!$A$1:$P$1,0)</f>
        <v>4</v>
      </c>
      <c r="I6856" s="39">
        <f>VLOOKUP(N6856,Currecny_M!$A$1:$P$10,MATCH(Database!C6856,Currecny_M!$A$1:$P$1,0),FALSE)</f>
        <v>21.42</v>
      </c>
      <c r="J6856" s="82">
        <f t="shared" si="322"/>
        <v>1.67076</v>
      </c>
      <c r="K6856" s="39">
        <f>VLOOKUP('Cover page'!$B$6,Currecny_M!$A$1:$P$10,MATCH(Database!C6856,Currecny_M!$A$1:$P$1,0),FALSE)</f>
        <v>1</v>
      </c>
      <c r="L6856" s="82">
        <f t="shared" si="323"/>
        <v>1.67076</v>
      </c>
      <c r="M6856" s="82">
        <f>((E6856/$F$1)*VLOOKUP(N6856,Currecny_M!$A$1:$P$10,MATCH(Database!C6856,Currecny_M!$A$1:$P$1,0),FALSE))/VLOOKUP('Cover page'!$B$6,Currecny_M!$A$1:$P$10,MATCH(Database!C6856,Currecny_M!$A$1:$P$1,0),FALSE)</f>
        <v>1.67076</v>
      </c>
      <c r="N6856" s="6" t="str">
        <f>VLOOKUP(B6856,Master!$A$2:$C$11,3,FALSE)</f>
        <v>Dirham</v>
      </c>
      <c r="O6856" s="6" t="str">
        <f>VLOOKUP(B6856,Master!$A$2:$C$11,2,FALSE)</f>
        <v>Asia</v>
      </c>
      <c r="Q6856" s="39" t="str">
        <f>VLOOKUP(D6856,GL_Master!$A$1:$D$80,2,FALSE)</f>
        <v>PL</v>
      </c>
      <c r="R6856" s="39" t="str">
        <f>VLOOKUP(D6856,GL_Master!$A$1:$D$80,3,FALSE)</f>
        <v>COGS</v>
      </c>
      <c r="S6856" s="39" t="str">
        <f>VLOOKUP(D6856,GL_Master!$A$1:$D$80,4,FALSE)</f>
        <v>Purchase of other traded goods</v>
      </c>
    </row>
    <row r="6857" spans="1:19" x14ac:dyDescent="0.25">
      <c r="A6857" s="39" t="s">
        <v>262</v>
      </c>
      <c r="B6857" s="39" t="s">
        <v>238</v>
      </c>
      <c r="C6857" s="7">
        <v>43983</v>
      </c>
      <c r="D6857" s="39" t="s">
        <v>102</v>
      </c>
      <c r="E6857" s="39">
        <v>84</v>
      </c>
      <c r="F6857" s="82">
        <f t="shared" si="321"/>
        <v>8.4000000000000005E-2</v>
      </c>
      <c r="G6857" s="39">
        <f>VLOOKUP(N6857,Currecny_M!$A$1:$P$10,2,FALSE)</f>
        <v>21</v>
      </c>
      <c r="H6857" s="39">
        <f>MATCH(C6857,Currecny_M!$A$1:$P$1,0)</f>
        <v>4</v>
      </c>
      <c r="I6857" s="39">
        <f>VLOOKUP(N6857,Currecny_M!$A$1:$P$10,MATCH(Database!C6857,Currecny_M!$A$1:$P$1,0),FALSE)</f>
        <v>21.42</v>
      </c>
      <c r="J6857" s="82">
        <f t="shared" si="322"/>
        <v>1.7992800000000002</v>
      </c>
      <c r="K6857" s="39">
        <f>VLOOKUP('Cover page'!$B$6,Currecny_M!$A$1:$P$10,MATCH(Database!C6857,Currecny_M!$A$1:$P$1,0),FALSE)</f>
        <v>1</v>
      </c>
      <c r="L6857" s="82">
        <f t="shared" si="323"/>
        <v>1.7992800000000002</v>
      </c>
      <c r="M6857" s="82">
        <f>((E6857/$F$1)*VLOOKUP(N6857,Currecny_M!$A$1:$P$10,MATCH(Database!C6857,Currecny_M!$A$1:$P$1,0),FALSE))/VLOOKUP('Cover page'!$B$6,Currecny_M!$A$1:$P$10,MATCH(Database!C6857,Currecny_M!$A$1:$P$1,0),FALSE)</f>
        <v>1.7992800000000002</v>
      </c>
      <c r="N6857" s="6" t="str">
        <f>VLOOKUP(B6857,Master!$A$2:$C$11,3,FALSE)</f>
        <v>Dirham</v>
      </c>
      <c r="O6857" s="6" t="str">
        <f>VLOOKUP(B6857,Master!$A$2:$C$11,2,FALSE)</f>
        <v>Asia</v>
      </c>
      <c r="Q6857" s="39" t="str">
        <f>VLOOKUP(D6857,GL_Master!$A$1:$D$80,2,FALSE)</f>
        <v>PL</v>
      </c>
      <c r="R6857" s="39" t="str">
        <f>VLOOKUP(D6857,GL_Master!$A$1:$D$80,3,FALSE)</f>
        <v>Staff welfare expenses</v>
      </c>
      <c r="S6857" s="39" t="str">
        <f>VLOOKUP(D6857,GL_Master!$A$1:$D$80,4,FALSE)</f>
        <v>Diwali Expense</v>
      </c>
    </row>
    <row r="6858" spans="1:19" x14ac:dyDescent="0.25">
      <c r="A6858" s="39" t="s">
        <v>262</v>
      </c>
      <c r="B6858" s="39" t="s">
        <v>238</v>
      </c>
      <c r="C6858" s="7">
        <v>43983</v>
      </c>
      <c r="D6858" s="39" t="s">
        <v>20</v>
      </c>
      <c r="E6858" s="39">
        <v>165</v>
      </c>
      <c r="F6858" s="82">
        <f t="shared" si="321"/>
        <v>0.16500000000000001</v>
      </c>
      <c r="G6858" s="39">
        <f>VLOOKUP(N6858,Currecny_M!$A$1:$P$10,2,FALSE)</f>
        <v>21</v>
      </c>
      <c r="H6858" s="39">
        <f>MATCH(C6858,Currecny_M!$A$1:$P$1,0)</f>
        <v>4</v>
      </c>
      <c r="I6858" s="39">
        <f>VLOOKUP(N6858,Currecny_M!$A$1:$P$10,MATCH(Database!C6858,Currecny_M!$A$1:$P$1,0),FALSE)</f>
        <v>21.42</v>
      </c>
      <c r="J6858" s="82">
        <f t="shared" si="322"/>
        <v>3.5343000000000004</v>
      </c>
      <c r="K6858" s="39">
        <f>VLOOKUP('Cover page'!$B$6,Currecny_M!$A$1:$P$10,MATCH(Database!C6858,Currecny_M!$A$1:$P$1,0),FALSE)</f>
        <v>1</v>
      </c>
      <c r="L6858" s="82">
        <f t="shared" si="323"/>
        <v>3.5343000000000004</v>
      </c>
      <c r="M6858" s="82">
        <f>((E6858/$F$1)*VLOOKUP(N6858,Currecny_M!$A$1:$P$10,MATCH(Database!C6858,Currecny_M!$A$1:$P$1,0),FALSE))/VLOOKUP('Cover page'!$B$6,Currecny_M!$A$1:$P$10,MATCH(Database!C6858,Currecny_M!$A$1:$P$1,0),FALSE)</f>
        <v>3.5343000000000004</v>
      </c>
      <c r="N6858" s="6" t="str">
        <f>VLOOKUP(B6858,Master!$A$2:$C$11,3,FALSE)</f>
        <v>Dirham</v>
      </c>
      <c r="O6858" s="6" t="str">
        <f>VLOOKUP(B6858,Master!$A$2:$C$11,2,FALSE)</f>
        <v>Asia</v>
      </c>
      <c r="Q6858" s="39" t="str">
        <f>VLOOKUP(D6858,GL_Master!$A$1:$D$80,2,FALSE)</f>
        <v>PL</v>
      </c>
      <c r="R6858" s="39" t="str">
        <f>VLOOKUP(D6858,GL_Master!$A$1:$D$80,3,FALSE)</f>
        <v>Selling and Marketing expenses</v>
      </c>
      <c r="S6858" s="39" t="str">
        <f>VLOOKUP(D6858,GL_Master!$A$1:$D$80,4,FALSE)</f>
        <v>Business promotion</v>
      </c>
    </row>
    <row r="6859" spans="1:19" x14ac:dyDescent="0.25">
      <c r="A6859" s="39" t="s">
        <v>262</v>
      </c>
      <c r="B6859" s="39" t="s">
        <v>238</v>
      </c>
      <c r="C6859" s="7">
        <v>43983</v>
      </c>
      <c r="D6859" s="39" t="s">
        <v>29</v>
      </c>
      <c r="E6859" s="39">
        <v>166</v>
      </c>
      <c r="F6859" s="82">
        <f t="shared" si="321"/>
        <v>0.16600000000000001</v>
      </c>
      <c r="G6859" s="39">
        <f>VLOOKUP(N6859,Currecny_M!$A$1:$P$10,2,FALSE)</f>
        <v>21</v>
      </c>
      <c r="H6859" s="39">
        <f>MATCH(C6859,Currecny_M!$A$1:$P$1,0)</f>
        <v>4</v>
      </c>
      <c r="I6859" s="39">
        <f>VLOOKUP(N6859,Currecny_M!$A$1:$P$10,MATCH(Database!C6859,Currecny_M!$A$1:$P$1,0),FALSE)</f>
        <v>21.42</v>
      </c>
      <c r="J6859" s="82">
        <f t="shared" si="322"/>
        <v>3.5557200000000004</v>
      </c>
      <c r="K6859" s="39">
        <f>VLOOKUP('Cover page'!$B$6,Currecny_M!$A$1:$P$10,MATCH(Database!C6859,Currecny_M!$A$1:$P$1,0),FALSE)</f>
        <v>1</v>
      </c>
      <c r="L6859" s="82">
        <f t="shared" si="323"/>
        <v>3.5557200000000004</v>
      </c>
      <c r="M6859" s="82">
        <f>((E6859/$F$1)*VLOOKUP(N6859,Currecny_M!$A$1:$P$10,MATCH(Database!C6859,Currecny_M!$A$1:$P$1,0),FALSE))/VLOOKUP('Cover page'!$B$6,Currecny_M!$A$1:$P$10,MATCH(Database!C6859,Currecny_M!$A$1:$P$1,0),FALSE)</f>
        <v>3.5557200000000004</v>
      </c>
      <c r="N6859" s="6" t="str">
        <f>VLOOKUP(B6859,Master!$A$2:$C$11,3,FALSE)</f>
        <v>Dirham</v>
      </c>
      <c r="O6859" s="6" t="str">
        <f>VLOOKUP(B6859,Master!$A$2:$C$11,2,FALSE)</f>
        <v>Asia</v>
      </c>
      <c r="Q6859" s="39" t="str">
        <f>VLOOKUP(D6859,GL_Master!$A$1:$D$80,2,FALSE)</f>
        <v>PL</v>
      </c>
      <c r="R6859" s="39" t="str">
        <f>VLOOKUP(D6859,GL_Master!$A$1:$D$80,3,FALSE)</f>
        <v>Communication &amp; internet exp</v>
      </c>
      <c r="S6859" s="39" t="str">
        <f>VLOOKUP(D6859,GL_Master!$A$1:$D$80,4,FALSE)</f>
        <v>Communication cost</v>
      </c>
    </row>
    <row r="6860" spans="1:19" x14ac:dyDescent="0.25">
      <c r="A6860" s="39" t="s">
        <v>262</v>
      </c>
      <c r="B6860" s="39" t="s">
        <v>238</v>
      </c>
      <c r="C6860" s="7">
        <v>43983</v>
      </c>
      <c r="D6860" s="39" t="s">
        <v>41</v>
      </c>
      <c r="E6860" s="39">
        <v>82</v>
      </c>
      <c r="F6860" s="82">
        <f t="shared" si="321"/>
        <v>8.2000000000000003E-2</v>
      </c>
      <c r="G6860" s="39">
        <f>VLOOKUP(N6860,Currecny_M!$A$1:$P$10,2,FALSE)</f>
        <v>21</v>
      </c>
      <c r="H6860" s="39">
        <f>MATCH(C6860,Currecny_M!$A$1:$P$1,0)</f>
        <v>4</v>
      </c>
      <c r="I6860" s="39">
        <f>VLOOKUP(N6860,Currecny_M!$A$1:$P$10,MATCH(Database!C6860,Currecny_M!$A$1:$P$1,0),FALSE)</f>
        <v>21.42</v>
      </c>
      <c r="J6860" s="82">
        <f t="shared" si="322"/>
        <v>1.7564400000000002</v>
      </c>
      <c r="K6860" s="39">
        <f>VLOOKUP('Cover page'!$B$6,Currecny_M!$A$1:$P$10,MATCH(Database!C6860,Currecny_M!$A$1:$P$1,0),FALSE)</f>
        <v>1</v>
      </c>
      <c r="L6860" s="82">
        <f t="shared" si="323"/>
        <v>1.7564400000000002</v>
      </c>
      <c r="M6860" s="82">
        <f>((E6860/$F$1)*VLOOKUP(N6860,Currecny_M!$A$1:$P$10,MATCH(Database!C6860,Currecny_M!$A$1:$P$1,0),FALSE))/VLOOKUP('Cover page'!$B$6,Currecny_M!$A$1:$P$10,MATCH(Database!C6860,Currecny_M!$A$1:$P$1,0),FALSE)</f>
        <v>1.7564400000000002</v>
      </c>
      <c r="N6860" s="6" t="str">
        <f>VLOOKUP(B6860,Master!$A$2:$C$11,3,FALSE)</f>
        <v>Dirham</v>
      </c>
      <c r="O6860" s="6" t="str">
        <f>VLOOKUP(B6860,Master!$A$2:$C$11,2,FALSE)</f>
        <v>Asia</v>
      </c>
      <c r="Q6860" s="39" t="str">
        <f>VLOOKUP(D6860,GL_Master!$A$1:$D$80,2,FALSE)</f>
        <v>PL</v>
      </c>
      <c r="R6860" s="39" t="str">
        <f>VLOOKUP(D6860,GL_Master!$A$1:$D$80,3,FALSE)</f>
        <v>Communication &amp; internet exp</v>
      </c>
      <c r="S6860" s="39" t="str">
        <f>VLOOKUP(D6860,GL_Master!$A$1:$D$80,4,FALSE)</f>
        <v>Communication cost</v>
      </c>
    </row>
    <row r="6861" spans="1:19" x14ac:dyDescent="0.25">
      <c r="A6861" s="39" t="s">
        <v>262</v>
      </c>
      <c r="B6861" s="39" t="s">
        <v>238</v>
      </c>
      <c r="C6861" s="7">
        <v>43983</v>
      </c>
      <c r="D6861" s="39" t="s">
        <v>103</v>
      </c>
      <c r="E6861" s="39">
        <v>155</v>
      </c>
      <c r="F6861" s="82">
        <f t="shared" si="321"/>
        <v>0.155</v>
      </c>
      <c r="G6861" s="39">
        <f>VLOOKUP(N6861,Currecny_M!$A$1:$P$10,2,FALSE)</f>
        <v>21</v>
      </c>
      <c r="H6861" s="39">
        <f>MATCH(C6861,Currecny_M!$A$1:$P$1,0)</f>
        <v>4</v>
      </c>
      <c r="I6861" s="39">
        <f>VLOOKUP(N6861,Currecny_M!$A$1:$P$10,MATCH(Database!C6861,Currecny_M!$A$1:$P$1,0),FALSE)</f>
        <v>21.42</v>
      </c>
      <c r="J6861" s="82">
        <f t="shared" si="322"/>
        <v>3.3201000000000001</v>
      </c>
      <c r="K6861" s="39">
        <f>VLOOKUP('Cover page'!$B$6,Currecny_M!$A$1:$P$10,MATCH(Database!C6861,Currecny_M!$A$1:$P$1,0),FALSE)</f>
        <v>1</v>
      </c>
      <c r="L6861" s="82">
        <f t="shared" si="323"/>
        <v>3.3201000000000001</v>
      </c>
      <c r="M6861" s="82">
        <f>((E6861/$F$1)*VLOOKUP(N6861,Currecny_M!$A$1:$P$10,MATCH(Database!C6861,Currecny_M!$A$1:$P$1,0),FALSE))/VLOOKUP('Cover page'!$B$6,Currecny_M!$A$1:$P$10,MATCH(Database!C6861,Currecny_M!$A$1:$P$1,0),FALSE)</f>
        <v>3.3201000000000001</v>
      </c>
      <c r="N6861" s="6" t="str">
        <f>VLOOKUP(B6861,Master!$A$2:$C$11,3,FALSE)</f>
        <v>Dirham</v>
      </c>
      <c r="O6861" s="6" t="str">
        <f>VLOOKUP(B6861,Master!$A$2:$C$11,2,FALSE)</f>
        <v>Asia</v>
      </c>
      <c r="Q6861" s="39" t="str">
        <f>VLOOKUP(D6861,GL_Master!$A$1:$D$80,2,FALSE)</f>
        <v>PL</v>
      </c>
      <c r="R6861" s="39" t="str">
        <f>VLOOKUP(D6861,GL_Master!$A$1:$D$80,3,FALSE)</f>
        <v>Communication &amp; internet exp</v>
      </c>
      <c r="S6861" s="39" t="str">
        <f>VLOOKUP(D6861,GL_Master!$A$1:$D$80,4,FALSE)</f>
        <v>Communication cost</v>
      </c>
    </row>
    <row r="6862" spans="1:19" x14ac:dyDescent="0.25">
      <c r="A6862" s="39" t="s">
        <v>262</v>
      </c>
      <c r="B6862" s="39" t="s">
        <v>238</v>
      </c>
      <c r="C6862" s="7">
        <v>43983</v>
      </c>
      <c r="D6862" s="39" t="s">
        <v>104</v>
      </c>
      <c r="E6862" s="39">
        <v>238</v>
      </c>
      <c r="F6862" s="82">
        <f t="shared" si="321"/>
        <v>0.23799999999999999</v>
      </c>
      <c r="G6862" s="39">
        <f>VLOOKUP(N6862,Currecny_M!$A$1:$P$10,2,FALSE)</f>
        <v>21</v>
      </c>
      <c r="H6862" s="39">
        <f>MATCH(C6862,Currecny_M!$A$1:$P$1,0)</f>
        <v>4</v>
      </c>
      <c r="I6862" s="39">
        <f>VLOOKUP(N6862,Currecny_M!$A$1:$P$10,MATCH(Database!C6862,Currecny_M!$A$1:$P$1,0),FALSE)</f>
        <v>21.42</v>
      </c>
      <c r="J6862" s="82">
        <f t="shared" si="322"/>
        <v>5.0979600000000005</v>
      </c>
      <c r="K6862" s="39">
        <f>VLOOKUP('Cover page'!$B$6,Currecny_M!$A$1:$P$10,MATCH(Database!C6862,Currecny_M!$A$1:$P$1,0),FALSE)</f>
        <v>1</v>
      </c>
      <c r="L6862" s="82">
        <f t="shared" si="323"/>
        <v>5.0979600000000005</v>
      </c>
      <c r="M6862" s="82">
        <f>((E6862/$F$1)*VLOOKUP(N6862,Currecny_M!$A$1:$P$10,MATCH(Database!C6862,Currecny_M!$A$1:$P$1,0),FALSE))/VLOOKUP('Cover page'!$B$6,Currecny_M!$A$1:$P$10,MATCH(Database!C6862,Currecny_M!$A$1:$P$1,0),FALSE)</f>
        <v>5.0979600000000005</v>
      </c>
      <c r="N6862" s="6" t="str">
        <f>VLOOKUP(B6862,Master!$A$2:$C$11,3,FALSE)</f>
        <v>Dirham</v>
      </c>
      <c r="O6862" s="6" t="str">
        <f>VLOOKUP(B6862,Master!$A$2:$C$11,2,FALSE)</f>
        <v>Asia</v>
      </c>
      <c r="Q6862" s="39" t="str">
        <f>VLOOKUP(D6862,GL_Master!$A$1:$D$80,2,FALSE)</f>
        <v>PL</v>
      </c>
      <c r="R6862" s="39" t="str">
        <f>VLOOKUP(D6862,GL_Master!$A$1:$D$80,3,FALSE)</f>
        <v>Legal &amp; Professional expenses</v>
      </c>
      <c r="S6862" s="39" t="str">
        <f>VLOOKUP(D6862,GL_Master!$A$1:$D$80,4,FALSE)</f>
        <v>Professional Fees - Others</v>
      </c>
    </row>
    <row r="6863" spans="1:19" x14ac:dyDescent="0.25">
      <c r="A6863" s="39" t="s">
        <v>262</v>
      </c>
      <c r="B6863" s="39" t="s">
        <v>238</v>
      </c>
      <c r="C6863" s="7">
        <v>43983</v>
      </c>
      <c r="D6863" s="39" t="s">
        <v>105</v>
      </c>
      <c r="E6863" s="39">
        <v>158</v>
      </c>
      <c r="F6863" s="82">
        <f t="shared" si="321"/>
        <v>0.158</v>
      </c>
      <c r="G6863" s="39">
        <f>VLOOKUP(N6863,Currecny_M!$A$1:$P$10,2,FALSE)</f>
        <v>21</v>
      </c>
      <c r="H6863" s="39">
        <f>MATCH(C6863,Currecny_M!$A$1:$P$1,0)</f>
        <v>4</v>
      </c>
      <c r="I6863" s="39">
        <f>VLOOKUP(N6863,Currecny_M!$A$1:$P$10,MATCH(Database!C6863,Currecny_M!$A$1:$P$1,0),FALSE)</f>
        <v>21.42</v>
      </c>
      <c r="J6863" s="82">
        <f t="shared" si="322"/>
        <v>3.3843600000000005</v>
      </c>
      <c r="K6863" s="39">
        <f>VLOOKUP('Cover page'!$B$6,Currecny_M!$A$1:$P$10,MATCH(Database!C6863,Currecny_M!$A$1:$P$1,0),FALSE)</f>
        <v>1</v>
      </c>
      <c r="L6863" s="82">
        <f t="shared" si="323"/>
        <v>3.3843600000000005</v>
      </c>
      <c r="M6863" s="82">
        <f>((E6863/$F$1)*VLOOKUP(N6863,Currecny_M!$A$1:$P$10,MATCH(Database!C6863,Currecny_M!$A$1:$P$1,0),FALSE))/VLOOKUP('Cover page'!$B$6,Currecny_M!$A$1:$P$10,MATCH(Database!C6863,Currecny_M!$A$1:$P$1,0),FALSE)</f>
        <v>3.3843600000000005</v>
      </c>
      <c r="N6863" s="6" t="str">
        <f>VLOOKUP(B6863,Master!$A$2:$C$11,3,FALSE)</f>
        <v>Dirham</v>
      </c>
      <c r="O6863" s="6" t="str">
        <f>VLOOKUP(B6863,Master!$A$2:$C$11,2,FALSE)</f>
        <v>Asia</v>
      </c>
      <c r="Q6863" s="39" t="str">
        <f>VLOOKUP(D6863,GL_Master!$A$1:$D$80,2,FALSE)</f>
        <v>PL</v>
      </c>
      <c r="R6863" s="39" t="str">
        <f>VLOOKUP(D6863,GL_Master!$A$1:$D$80,3,FALSE)</f>
        <v>Travelling and conveyance</v>
      </c>
      <c r="S6863" s="39" t="str">
        <f>VLOOKUP(D6863,GL_Master!$A$1:$D$80,4,FALSE)</f>
        <v>Car hiring and rental services</v>
      </c>
    </row>
    <row r="6864" spans="1:19" x14ac:dyDescent="0.25">
      <c r="A6864" s="39" t="s">
        <v>262</v>
      </c>
      <c r="B6864" s="39" t="s">
        <v>238</v>
      </c>
      <c r="C6864" s="7">
        <v>43983</v>
      </c>
      <c r="D6864" s="39" t="s">
        <v>106</v>
      </c>
      <c r="E6864" s="39">
        <v>77</v>
      </c>
      <c r="F6864" s="82">
        <f t="shared" si="321"/>
        <v>7.6999999999999999E-2</v>
      </c>
      <c r="G6864" s="39">
        <f>VLOOKUP(N6864,Currecny_M!$A$1:$P$10,2,FALSE)</f>
        <v>21</v>
      </c>
      <c r="H6864" s="39">
        <f>MATCH(C6864,Currecny_M!$A$1:$P$1,0)</f>
        <v>4</v>
      </c>
      <c r="I6864" s="39">
        <f>VLOOKUP(N6864,Currecny_M!$A$1:$P$10,MATCH(Database!C6864,Currecny_M!$A$1:$P$1,0),FALSE)</f>
        <v>21.42</v>
      </c>
      <c r="J6864" s="82">
        <f t="shared" si="322"/>
        <v>1.64934</v>
      </c>
      <c r="K6864" s="39">
        <f>VLOOKUP('Cover page'!$B$6,Currecny_M!$A$1:$P$10,MATCH(Database!C6864,Currecny_M!$A$1:$P$1,0),FALSE)</f>
        <v>1</v>
      </c>
      <c r="L6864" s="82">
        <f t="shared" si="323"/>
        <v>1.64934</v>
      </c>
      <c r="M6864" s="82">
        <f>((E6864/$F$1)*VLOOKUP(N6864,Currecny_M!$A$1:$P$10,MATCH(Database!C6864,Currecny_M!$A$1:$P$1,0),FALSE))/VLOOKUP('Cover page'!$B$6,Currecny_M!$A$1:$P$10,MATCH(Database!C6864,Currecny_M!$A$1:$P$1,0),FALSE)</f>
        <v>1.64934</v>
      </c>
      <c r="N6864" s="6" t="str">
        <f>VLOOKUP(B6864,Master!$A$2:$C$11,3,FALSE)</f>
        <v>Dirham</v>
      </c>
      <c r="O6864" s="6" t="str">
        <f>VLOOKUP(B6864,Master!$A$2:$C$11,2,FALSE)</f>
        <v>Asia</v>
      </c>
      <c r="Q6864" s="39" t="str">
        <f>VLOOKUP(D6864,GL_Master!$A$1:$D$80,2,FALSE)</f>
        <v>PL</v>
      </c>
      <c r="R6864" s="39" t="str">
        <f>VLOOKUP(D6864,GL_Master!$A$1:$D$80,3,FALSE)</f>
        <v>Communication &amp; internet exp</v>
      </c>
      <c r="S6864" s="39" t="str">
        <f>VLOOKUP(D6864,GL_Master!$A$1:$D$80,4,FALSE)</f>
        <v>Printing &amp; Stationary</v>
      </c>
    </row>
    <row r="6865" spans="1:19" x14ac:dyDescent="0.25">
      <c r="A6865" s="39" t="s">
        <v>262</v>
      </c>
      <c r="B6865" s="39" t="s">
        <v>238</v>
      </c>
      <c r="C6865" s="7">
        <v>43983</v>
      </c>
      <c r="D6865" s="39" t="s">
        <v>32</v>
      </c>
      <c r="E6865" s="39">
        <v>77</v>
      </c>
      <c r="F6865" s="82">
        <f t="shared" si="321"/>
        <v>7.6999999999999999E-2</v>
      </c>
      <c r="G6865" s="39">
        <f>VLOOKUP(N6865,Currecny_M!$A$1:$P$10,2,FALSE)</f>
        <v>21</v>
      </c>
      <c r="H6865" s="39">
        <f>MATCH(C6865,Currecny_M!$A$1:$P$1,0)</f>
        <v>4</v>
      </c>
      <c r="I6865" s="39">
        <f>VLOOKUP(N6865,Currecny_M!$A$1:$P$10,MATCH(Database!C6865,Currecny_M!$A$1:$P$1,0),FALSE)</f>
        <v>21.42</v>
      </c>
      <c r="J6865" s="82">
        <f t="shared" si="322"/>
        <v>1.64934</v>
      </c>
      <c r="K6865" s="39">
        <f>VLOOKUP('Cover page'!$B$6,Currecny_M!$A$1:$P$10,MATCH(Database!C6865,Currecny_M!$A$1:$P$1,0),FALSE)</f>
        <v>1</v>
      </c>
      <c r="L6865" s="82">
        <f t="shared" si="323"/>
        <v>1.64934</v>
      </c>
      <c r="M6865" s="82">
        <f>((E6865/$F$1)*VLOOKUP(N6865,Currecny_M!$A$1:$P$10,MATCH(Database!C6865,Currecny_M!$A$1:$P$1,0),FALSE))/VLOOKUP('Cover page'!$B$6,Currecny_M!$A$1:$P$10,MATCH(Database!C6865,Currecny_M!$A$1:$P$1,0),FALSE)</f>
        <v>1.64934</v>
      </c>
      <c r="N6865" s="6" t="str">
        <f>VLOOKUP(B6865,Master!$A$2:$C$11,3,FALSE)</f>
        <v>Dirham</v>
      </c>
      <c r="O6865" s="6" t="str">
        <f>VLOOKUP(B6865,Master!$A$2:$C$11,2,FALSE)</f>
        <v>Asia</v>
      </c>
      <c r="Q6865" s="39" t="str">
        <f>VLOOKUP(D6865,GL_Master!$A$1:$D$80,2,FALSE)</f>
        <v>PL</v>
      </c>
      <c r="R6865" s="39" t="str">
        <f>VLOOKUP(D6865,GL_Master!$A$1:$D$80,3,FALSE)</f>
        <v>Communication &amp; internet exp</v>
      </c>
      <c r="S6865" s="39" t="str">
        <f>VLOOKUP(D6865,GL_Master!$A$1:$D$80,4,FALSE)</f>
        <v>Printing &amp; Stationary</v>
      </c>
    </row>
    <row r="6866" spans="1:19" x14ac:dyDescent="0.25">
      <c r="A6866" s="39" t="s">
        <v>262</v>
      </c>
      <c r="B6866" s="39" t="s">
        <v>238</v>
      </c>
      <c r="C6866" s="7">
        <v>43983</v>
      </c>
      <c r="D6866" s="39" t="s">
        <v>35</v>
      </c>
      <c r="E6866" s="39">
        <v>245</v>
      </c>
      <c r="F6866" s="82">
        <f t="shared" si="321"/>
        <v>0.245</v>
      </c>
      <c r="G6866" s="39">
        <f>VLOOKUP(N6866,Currecny_M!$A$1:$P$10,2,FALSE)</f>
        <v>21</v>
      </c>
      <c r="H6866" s="39">
        <f>MATCH(C6866,Currecny_M!$A$1:$P$1,0)</f>
        <v>4</v>
      </c>
      <c r="I6866" s="39">
        <f>VLOOKUP(N6866,Currecny_M!$A$1:$P$10,MATCH(Database!C6866,Currecny_M!$A$1:$P$1,0),FALSE)</f>
        <v>21.42</v>
      </c>
      <c r="J6866" s="82">
        <f t="shared" si="322"/>
        <v>5.2479000000000005</v>
      </c>
      <c r="K6866" s="39">
        <f>VLOOKUP('Cover page'!$B$6,Currecny_M!$A$1:$P$10,MATCH(Database!C6866,Currecny_M!$A$1:$P$1,0),FALSE)</f>
        <v>1</v>
      </c>
      <c r="L6866" s="82">
        <f t="shared" si="323"/>
        <v>5.2479000000000005</v>
      </c>
      <c r="M6866" s="82">
        <f>((E6866/$F$1)*VLOOKUP(N6866,Currecny_M!$A$1:$P$10,MATCH(Database!C6866,Currecny_M!$A$1:$P$1,0),FALSE))/VLOOKUP('Cover page'!$B$6,Currecny_M!$A$1:$P$10,MATCH(Database!C6866,Currecny_M!$A$1:$P$1,0),FALSE)</f>
        <v>5.2479000000000005</v>
      </c>
      <c r="N6866" s="6" t="str">
        <f>VLOOKUP(B6866,Master!$A$2:$C$11,3,FALSE)</f>
        <v>Dirham</v>
      </c>
      <c r="O6866" s="6" t="str">
        <f>VLOOKUP(B6866,Master!$A$2:$C$11,2,FALSE)</f>
        <v>Asia</v>
      </c>
      <c r="Q6866" s="39" t="str">
        <f>VLOOKUP(D6866,GL_Master!$A$1:$D$80,2,FALSE)</f>
        <v>PL</v>
      </c>
      <c r="R6866" s="39" t="str">
        <f>VLOOKUP(D6866,GL_Master!$A$1:$D$80,3,FALSE)</f>
        <v>Security Expenses</v>
      </c>
      <c r="S6866" s="39" t="str">
        <f>VLOOKUP(D6866,GL_Master!$A$1:$D$80,4,FALSE)</f>
        <v>Security Expenses others</v>
      </c>
    </row>
    <row r="6867" spans="1:19" x14ac:dyDescent="0.25">
      <c r="A6867" s="39" t="s">
        <v>262</v>
      </c>
      <c r="B6867" s="39" t="s">
        <v>238</v>
      </c>
      <c r="C6867" s="7">
        <v>43983</v>
      </c>
      <c r="D6867" s="39" t="s">
        <v>38</v>
      </c>
      <c r="E6867" s="39">
        <v>80</v>
      </c>
      <c r="F6867" s="82">
        <f t="shared" si="321"/>
        <v>0.08</v>
      </c>
      <c r="G6867" s="39">
        <f>VLOOKUP(N6867,Currecny_M!$A$1:$P$10,2,FALSE)</f>
        <v>21</v>
      </c>
      <c r="H6867" s="39">
        <f>MATCH(C6867,Currecny_M!$A$1:$P$1,0)</f>
        <v>4</v>
      </c>
      <c r="I6867" s="39">
        <f>VLOOKUP(N6867,Currecny_M!$A$1:$P$10,MATCH(Database!C6867,Currecny_M!$A$1:$P$1,0),FALSE)</f>
        <v>21.42</v>
      </c>
      <c r="J6867" s="82">
        <f t="shared" si="322"/>
        <v>1.7136000000000002</v>
      </c>
      <c r="K6867" s="39">
        <f>VLOOKUP('Cover page'!$B$6,Currecny_M!$A$1:$P$10,MATCH(Database!C6867,Currecny_M!$A$1:$P$1,0),FALSE)</f>
        <v>1</v>
      </c>
      <c r="L6867" s="82">
        <f t="shared" si="323"/>
        <v>1.7136000000000002</v>
      </c>
      <c r="M6867" s="82">
        <f>((E6867/$F$1)*VLOOKUP(N6867,Currecny_M!$A$1:$P$10,MATCH(Database!C6867,Currecny_M!$A$1:$P$1,0),FALSE))/VLOOKUP('Cover page'!$B$6,Currecny_M!$A$1:$P$10,MATCH(Database!C6867,Currecny_M!$A$1:$P$1,0),FALSE)</f>
        <v>1.7136000000000002</v>
      </c>
      <c r="N6867" s="6" t="str">
        <f>VLOOKUP(B6867,Master!$A$2:$C$11,3,FALSE)</f>
        <v>Dirham</v>
      </c>
      <c r="O6867" s="6" t="str">
        <f>VLOOKUP(B6867,Master!$A$2:$C$11,2,FALSE)</f>
        <v>Asia</v>
      </c>
      <c r="Q6867" s="39" t="str">
        <f>VLOOKUP(D6867,GL_Master!$A$1:$D$80,2,FALSE)</f>
        <v>PL</v>
      </c>
      <c r="R6867" s="39" t="str">
        <f>VLOOKUP(D6867,GL_Master!$A$1:$D$80,3,FALSE)</f>
        <v>House Keeping Expenses</v>
      </c>
      <c r="S6867" s="39" t="str">
        <f>VLOOKUP(D6867,GL_Master!$A$1:$D$80,4,FALSE)</f>
        <v>House Keeping Expenses</v>
      </c>
    </row>
    <row r="6868" spans="1:19" x14ac:dyDescent="0.25">
      <c r="A6868" s="39" t="s">
        <v>262</v>
      </c>
      <c r="B6868" s="39" t="s">
        <v>238</v>
      </c>
      <c r="C6868" s="7">
        <v>43983</v>
      </c>
      <c r="D6868" s="39" t="s">
        <v>107</v>
      </c>
      <c r="E6868" s="39">
        <v>82</v>
      </c>
      <c r="F6868" s="82">
        <f t="shared" si="321"/>
        <v>8.2000000000000003E-2</v>
      </c>
      <c r="G6868" s="39">
        <f>VLOOKUP(N6868,Currecny_M!$A$1:$P$10,2,FALSE)</f>
        <v>21</v>
      </c>
      <c r="H6868" s="39">
        <f>MATCH(C6868,Currecny_M!$A$1:$P$1,0)</f>
        <v>4</v>
      </c>
      <c r="I6868" s="39">
        <f>VLOOKUP(N6868,Currecny_M!$A$1:$P$10,MATCH(Database!C6868,Currecny_M!$A$1:$P$1,0),FALSE)</f>
        <v>21.42</v>
      </c>
      <c r="J6868" s="82">
        <f t="shared" si="322"/>
        <v>1.7564400000000002</v>
      </c>
      <c r="K6868" s="39">
        <f>VLOOKUP('Cover page'!$B$6,Currecny_M!$A$1:$P$10,MATCH(Database!C6868,Currecny_M!$A$1:$P$1,0),FALSE)</f>
        <v>1</v>
      </c>
      <c r="L6868" s="82">
        <f t="shared" si="323"/>
        <v>1.7564400000000002</v>
      </c>
      <c r="M6868" s="82">
        <f>((E6868/$F$1)*VLOOKUP(N6868,Currecny_M!$A$1:$P$10,MATCH(Database!C6868,Currecny_M!$A$1:$P$1,0),FALSE))/VLOOKUP('Cover page'!$B$6,Currecny_M!$A$1:$P$10,MATCH(Database!C6868,Currecny_M!$A$1:$P$1,0),FALSE)</f>
        <v>1.7564400000000002</v>
      </c>
      <c r="N6868" s="6" t="str">
        <f>VLOOKUP(B6868,Master!$A$2:$C$11,3,FALSE)</f>
        <v>Dirham</v>
      </c>
      <c r="O6868" s="6" t="str">
        <f>VLOOKUP(B6868,Master!$A$2:$C$11,2,FALSE)</f>
        <v>Asia</v>
      </c>
      <c r="Q6868" s="39" t="str">
        <f>VLOOKUP(D6868,GL_Master!$A$1:$D$80,2,FALSE)</f>
        <v>PL</v>
      </c>
      <c r="R6868" s="39" t="str">
        <f>VLOOKUP(D6868,GL_Master!$A$1:$D$80,3,FALSE)</f>
        <v>Misc. expenses</v>
      </c>
      <c r="S6868" s="39" t="str">
        <f>VLOOKUP(D6868,GL_Master!$A$1:$D$80,4,FALSE)</f>
        <v>Repair &amp; Maintenance</v>
      </c>
    </row>
    <row r="6869" spans="1:19" x14ac:dyDescent="0.25">
      <c r="A6869" s="39" t="s">
        <v>262</v>
      </c>
      <c r="B6869" s="39" t="s">
        <v>238</v>
      </c>
      <c r="C6869" s="7">
        <v>43983</v>
      </c>
      <c r="D6869" s="39" t="s">
        <v>108</v>
      </c>
      <c r="E6869" s="39">
        <v>83</v>
      </c>
      <c r="F6869" s="82">
        <f t="shared" si="321"/>
        <v>8.3000000000000004E-2</v>
      </c>
      <c r="G6869" s="39">
        <f>VLOOKUP(N6869,Currecny_M!$A$1:$P$10,2,FALSE)</f>
        <v>21</v>
      </c>
      <c r="H6869" s="39">
        <f>MATCH(C6869,Currecny_M!$A$1:$P$1,0)</f>
        <v>4</v>
      </c>
      <c r="I6869" s="39">
        <f>VLOOKUP(N6869,Currecny_M!$A$1:$P$10,MATCH(Database!C6869,Currecny_M!$A$1:$P$1,0),FALSE)</f>
        <v>21.42</v>
      </c>
      <c r="J6869" s="82">
        <f t="shared" si="322"/>
        <v>1.7778600000000002</v>
      </c>
      <c r="K6869" s="39">
        <f>VLOOKUP('Cover page'!$B$6,Currecny_M!$A$1:$P$10,MATCH(Database!C6869,Currecny_M!$A$1:$P$1,0),FALSE)</f>
        <v>1</v>
      </c>
      <c r="L6869" s="82">
        <f t="shared" si="323"/>
        <v>1.7778600000000002</v>
      </c>
      <c r="M6869" s="82">
        <f>((E6869/$F$1)*VLOOKUP(N6869,Currecny_M!$A$1:$P$10,MATCH(Database!C6869,Currecny_M!$A$1:$P$1,0),FALSE))/VLOOKUP('Cover page'!$B$6,Currecny_M!$A$1:$P$10,MATCH(Database!C6869,Currecny_M!$A$1:$P$1,0),FALSE)</f>
        <v>1.7778600000000002</v>
      </c>
      <c r="N6869" s="6" t="str">
        <f>VLOOKUP(B6869,Master!$A$2:$C$11,3,FALSE)</f>
        <v>Dirham</v>
      </c>
      <c r="O6869" s="6" t="str">
        <f>VLOOKUP(B6869,Master!$A$2:$C$11,2,FALSE)</f>
        <v>Asia</v>
      </c>
      <c r="Q6869" s="39" t="str">
        <f>VLOOKUP(D6869,GL_Master!$A$1:$D$80,2,FALSE)</f>
        <v>PL</v>
      </c>
      <c r="R6869" s="39" t="str">
        <f>VLOOKUP(D6869,GL_Master!$A$1:$D$80,3,FALSE)</f>
        <v>Misc. expenses</v>
      </c>
      <c r="S6869" s="39" t="str">
        <f>VLOOKUP(D6869,GL_Master!$A$1:$D$80,4,FALSE)</f>
        <v>Repair &amp; Maintenance</v>
      </c>
    </row>
    <row r="6870" spans="1:19" x14ac:dyDescent="0.25">
      <c r="A6870" s="39" t="s">
        <v>262</v>
      </c>
      <c r="B6870" s="39" t="s">
        <v>238</v>
      </c>
      <c r="C6870" s="7">
        <v>43983</v>
      </c>
      <c r="D6870" s="39" t="s">
        <v>9</v>
      </c>
      <c r="E6870" s="39">
        <v>754</v>
      </c>
      <c r="F6870" s="82">
        <f t="shared" si="321"/>
        <v>0.754</v>
      </c>
      <c r="G6870" s="39">
        <f>VLOOKUP(N6870,Currecny_M!$A$1:$P$10,2,FALSE)</f>
        <v>21</v>
      </c>
      <c r="H6870" s="39">
        <f>MATCH(C6870,Currecny_M!$A$1:$P$1,0)</f>
        <v>4</v>
      </c>
      <c r="I6870" s="39">
        <f>VLOOKUP(N6870,Currecny_M!$A$1:$P$10,MATCH(Database!C6870,Currecny_M!$A$1:$P$1,0),FALSE)</f>
        <v>21.42</v>
      </c>
      <c r="J6870" s="82">
        <f t="shared" si="322"/>
        <v>16.150680000000001</v>
      </c>
      <c r="K6870" s="39">
        <f>VLOOKUP('Cover page'!$B$6,Currecny_M!$A$1:$P$10,MATCH(Database!C6870,Currecny_M!$A$1:$P$1,0),FALSE)</f>
        <v>1</v>
      </c>
      <c r="L6870" s="82">
        <f t="shared" si="323"/>
        <v>16.150680000000001</v>
      </c>
      <c r="M6870" s="82">
        <f>((E6870/$F$1)*VLOOKUP(N6870,Currecny_M!$A$1:$P$10,MATCH(Database!C6870,Currecny_M!$A$1:$P$1,0),FALSE))/VLOOKUP('Cover page'!$B$6,Currecny_M!$A$1:$P$10,MATCH(Database!C6870,Currecny_M!$A$1:$P$1,0),FALSE)</f>
        <v>16.150680000000001</v>
      </c>
      <c r="N6870" s="6" t="str">
        <f>VLOOKUP(B6870,Master!$A$2:$C$11,3,FALSE)</f>
        <v>Dirham</v>
      </c>
      <c r="O6870" s="6" t="str">
        <f>VLOOKUP(B6870,Master!$A$2:$C$11,2,FALSE)</f>
        <v>Asia</v>
      </c>
      <c r="Q6870" s="39" t="str">
        <f>VLOOKUP(D6870,GL_Master!$A$1:$D$80,2,FALSE)</f>
        <v>PL</v>
      </c>
      <c r="R6870" s="39" t="str">
        <f>VLOOKUP(D6870,GL_Master!$A$1:$D$80,3,FALSE)</f>
        <v>Rent</v>
      </c>
      <c r="S6870" s="39" t="str">
        <f>VLOOKUP(D6870,GL_Master!$A$1:$D$80,4,FALSE)</f>
        <v>Office Rent</v>
      </c>
    </row>
    <row r="6871" spans="1:19" x14ac:dyDescent="0.25">
      <c r="A6871" s="39" t="s">
        <v>262</v>
      </c>
      <c r="B6871" s="39" t="s">
        <v>238</v>
      </c>
      <c r="C6871" s="7">
        <v>43983</v>
      </c>
      <c r="D6871" s="39" t="s">
        <v>109</v>
      </c>
      <c r="E6871" s="39">
        <v>-385</v>
      </c>
      <c r="F6871" s="82">
        <f t="shared" si="321"/>
        <v>-0.38500000000000001</v>
      </c>
      <c r="G6871" s="39">
        <f>VLOOKUP(N6871,Currecny_M!$A$1:$P$10,2,FALSE)</f>
        <v>21</v>
      </c>
      <c r="H6871" s="39">
        <f>MATCH(C6871,Currecny_M!$A$1:$P$1,0)</f>
        <v>4</v>
      </c>
      <c r="I6871" s="39">
        <f>VLOOKUP(N6871,Currecny_M!$A$1:$P$10,MATCH(Database!C6871,Currecny_M!$A$1:$P$1,0),FALSE)</f>
        <v>21.42</v>
      </c>
      <c r="J6871" s="82">
        <f t="shared" si="322"/>
        <v>-8.2467000000000006</v>
      </c>
      <c r="K6871" s="39">
        <f>VLOOKUP('Cover page'!$B$6,Currecny_M!$A$1:$P$10,MATCH(Database!C6871,Currecny_M!$A$1:$P$1,0),FALSE)</f>
        <v>1</v>
      </c>
      <c r="L6871" s="82">
        <f t="shared" si="323"/>
        <v>-8.2467000000000006</v>
      </c>
      <c r="M6871" s="82">
        <f>((E6871/$F$1)*VLOOKUP(N6871,Currecny_M!$A$1:$P$10,MATCH(Database!C6871,Currecny_M!$A$1:$P$1,0),FALSE))/VLOOKUP('Cover page'!$B$6,Currecny_M!$A$1:$P$10,MATCH(Database!C6871,Currecny_M!$A$1:$P$1,0),FALSE)</f>
        <v>-8.2467000000000006</v>
      </c>
      <c r="N6871" s="6" t="str">
        <f>VLOOKUP(B6871,Master!$A$2:$C$11,3,FALSE)</f>
        <v>Dirham</v>
      </c>
      <c r="O6871" s="6" t="str">
        <f>VLOOKUP(B6871,Master!$A$2:$C$11,2,FALSE)</f>
        <v>Asia</v>
      </c>
      <c r="Q6871" s="39" t="str">
        <f>VLOOKUP(D6871,GL_Master!$A$1:$D$80,2,FALSE)</f>
        <v>PL</v>
      </c>
      <c r="R6871" s="39" t="str">
        <f>VLOOKUP(D6871,GL_Master!$A$1:$D$80,3,FALSE)</f>
        <v>Travelling and conveyance</v>
      </c>
      <c r="S6871" s="39" t="str">
        <f>VLOOKUP(D6871,GL_Master!$A$1:$D$80,4,FALSE)</f>
        <v>Travelling , hotel lodging</v>
      </c>
    </row>
    <row r="6872" spans="1:19" x14ac:dyDescent="0.25">
      <c r="A6872" s="39" t="s">
        <v>262</v>
      </c>
      <c r="B6872" s="39" t="s">
        <v>238</v>
      </c>
      <c r="C6872" s="7">
        <v>43983</v>
      </c>
      <c r="D6872" s="39" t="s">
        <v>110</v>
      </c>
      <c r="E6872" s="39">
        <v>158</v>
      </c>
      <c r="F6872" s="82">
        <f t="shared" si="321"/>
        <v>0.158</v>
      </c>
      <c r="G6872" s="39">
        <f>VLOOKUP(N6872,Currecny_M!$A$1:$P$10,2,FALSE)</f>
        <v>21</v>
      </c>
      <c r="H6872" s="39">
        <f>MATCH(C6872,Currecny_M!$A$1:$P$1,0)</f>
        <v>4</v>
      </c>
      <c r="I6872" s="39">
        <f>VLOOKUP(N6872,Currecny_M!$A$1:$P$10,MATCH(Database!C6872,Currecny_M!$A$1:$P$1,0),FALSE)</f>
        <v>21.42</v>
      </c>
      <c r="J6872" s="82">
        <f t="shared" si="322"/>
        <v>3.3843600000000005</v>
      </c>
      <c r="K6872" s="39">
        <f>VLOOKUP('Cover page'!$B$6,Currecny_M!$A$1:$P$10,MATCH(Database!C6872,Currecny_M!$A$1:$P$1,0),FALSE)</f>
        <v>1</v>
      </c>
      <c r="L6872" s="82">
        <f t="shared" si="323"/>
        <v>3.3843600000000005</v>
      </c>
      <c r="M6872" s="82">
        <f>((E6872/$F$1)*VLOOKUP(N6872,Currecny_M!$A$1:$P$10,MATCH(Database!C6872,Currecny_M!$A$1:$P$1,0),FALSE))/VLOOKUP('Cover page'!$B$6,Currecny_M!$A$1:$P$10,MATCH(Database!C6872,Currecny_M!$A$1:$P$1,0),FALSE)</f>
        <v>3.3843600000000005</v>
      </c>
      <c r="N6872" s="6" t="str">
        <f>VLOOKUP(B6872,Master!$A$2:$C$11,3,FALSE)</f>
        <v>Dirham</v>
      </c>
      <c r="O6872" s="6" t="str">
        <f>VLOOKUP(B6872,Master!$A$2:$C$11,2,FALSE)</f>
        <v>Asia</v>
      </c>
      <c r="Q6872" s="39" t="str">
        <f>VLOOKUP(D6872,GL_Master!$A$1:$D$80,2,FALSE)</f>
        <v>PL</v>
      </c>
      <c r="R6872" s="39" t="str">
        <f>VLOOKUP(D6872,GL_Master!$A$1:$D$80,3,FALSE)</f>
        <v>Travelling and conveyance</v>
      </c>
      <c r="S6872" s="39" t="str">
        <f>VLOOKUP(D6872,GL_Master!$A$1:$D$80,4,FALSE)</f>
        <v>Travelling , hotel lodging</v>
      </c>
    </row>
    <row r="6873" spans="1:19" x14ac:dyDescent="0.25">
      <c r="A6873" s="39" t="s">
        <v>262</v>
      </c>
      <c r="B6873" s="39" t="s">
        <v>238</v>
      </c>
      <c r="C6873" s="7">
        <v>43983</v>
      </c>
      <c r="D6873" s="39" t="s">
        <v>111</v>
      </c>
      <c r="E6873" s="39">
        <v>79</v>
      </c>
      <c r="F6873" s="82">
        <f t="shared" si="321"/>
        <v>7.9000000000000001E-2</v>
      </c>
      <c r="G6873" s="39">
        <f>VLOOKUP(N6873,Currecny_M!$A$1:$P$10,2,FALSE)</f>
        <v>21</v>
      </c>
      <c r="H6873" s="39">
        <f>MATCH(C6873,Currecny_M!$A$1:$P$1,0)</f>
        <v>4</v>
      </c>
      <c r="I6873" s="39">
        <f>VLOOKUP(N6873,Currecny_M!$A$1:$P$10,MATCH(Database!C6873,Currecny_M!$A$1:$P$1,0),FALSE)</f>
        <v>21.42</v>
      </c>
      <c r="J6873" s="82">
        <f t="shared" si="322"/>
        <v>1.6921800000000002</v>
      </c>
      <c r="K6873" s="39">
        <f>VLOOKUP('Cover page'!$B$6,Currecny_M!$A$1:$P$10,MATCH(Database!C6873,Currecny_M!$A$1:$P$1,0),FALSE)</f>
        <v>1</v>
      </c>
      <c r="L6873" s="82">
        <f t="shared" si="323"/>
        <v>1.6921800000000002</v>
      </c>
      <c r="M6873" s="82">
        <f>((E6873/$F$1)*VLOOKUP(N6873,Currecny_M!$A$1:$P$10,MATCH(Database!C6873,Currecny_M!$A$1:$P$1,0),FALSE))/VLOOKUP('Cover page'!$B$6,Currecny_M!$A$1:$P$10,MATCH(Database!C6873,Currecny_M!$A$1:$P$1,0),FALSE)</f>
        <v>1.6921800000000002</v>
      </c>
      <c r="N6873" s="6" t="str">
        <f>VLOOKUP(B6873,Master!$A$2:$C$11,3,FALSE)</f>
        <v>Dirham</v>
      </c>
      <c r="O6873" s="6" t="str">
        <f>VLOOKUP(B6873,Master!$A$2:$C$11,2,FALSE)</f>
        <v>Asia</v>
      </c>
      <c r="Q6873" s="39" t="str">
        <f>VLOOKUP(D6873,GL_Master!$A$1:$D$80,2,FALSE)</f>
        <v>PL</v>
      </c>
      <c r="R6873" s="39" t="str">
        <f>VLOOKUP(D6873,GL_Master!$A$1:$D$80,3,FALSE)</f>
        <v>Legal &amp; Professional expenses</v>
      </c>
      <c r="S6873" s="39" t="str">
        <f>VLOOKUP(D6873,GL_Master!$A$1:$D$80,4,FALSE)</f>
        <v>Professional Fees - Others</v>
      </c>
    </row>
    <row r="6874" spans="1:19" x14ac:dyDescent="0.25">
      <c r="A6874" s="39" t="s">
        <v>262</v>
      </c>
      <c r="B6874" s="39" t="s">
        <v>238</v>
      </c>
      <c r="C6874" s="7">
        <v>43983</v>
      </c>
      <c r="D6874" s="39" t="s">
        <v>112</v>
      </c>
      <c r="E6874" s="39">
        <v>815</v>
      </c>
      <c r="F6874" s="82">
        <f t="shared" si="321"/>
        <v>0.81499999999999995</v>
      </c>
      <c r="G6874" s="39">
        <f>VLOOKUP(N6874,Currecny_M!$A$1:$P$10,2,FALSE)</f>
        <v>21</v>
      </c>
      <c r="H6874" s="39">
        <f>MATCH(C6874,Currecny_M!$A$1:$P$1,0)</f>
        <v>4</v>
      </c>
      <c r="I6874" s="39">
        <f>VLOOKUP(N6874,Currecny_M!$A$1:$P$10,MATCH(Database!C6874,Currecny_M!$A$1:$P$1,0),FALSE)</f>
        <v>21.42</v>
      </c>
      <c r="J6874" s="82">
        <f t="shared" si="322"/>
        <v>17.4573</v>
      </c>
      <c r="K6874" s="39">
        <f>VLOOKUP('Cover page'!$B$6,Currecny_M!$A$1:$P$10,MATCH(Database!C6874,Currecny_M!$A$1:$P$1,0),FALSE)</f>
        <v>1</v>
      </c>
      <c r="L6874" s="82">
        <f t="shared" si="323"/>
        <v>17.4573</v>
      </c>
      <c r="M6874" s="82">
        <f>((E6874/$F$1)*VLOOKUP(N6874,Currecny_M!$A$1:$P$10,MATCH(Database!C6874,Currecny_M!$A$1:$P$1,0),FALSE))/VLOOKUP('Cover page'!$B$6,Currecny_M!$A$1:$P$10,MATCH(Database!C6874,Currecny_M!$A$1:$P$1,0),FALSE)</f>
        <v>17.4573</v>
      </c>
      <c r="N6874" s="6" t="str">
        <f>VLOOKUP(B6874,Master!$A$2:$C$11,3,FALSE)</f>
        <v>Dirham</v>
      </c>
      <c r="O6874" s="6" t="str">
        <f>VLOOKUP(B6874,Master!$A$2:$C$11,2,FALSE)</f>
        <v>Asia</v>
      </c>
      <c r="Q6874" s="39" t="str">
        <f>VLOOKUP(D6874,GL_Master!$A$1:$D$80,2,FALSE)</f>
        <v>PL</v>
      </c>
      <c r="R6874" s="39" t="str">
        <f>VLOOKUP(D6874,GL_Master!$A$1:$D$80,3,FALSE)</f>
        <v>Finance Cost</v>
      </c>
      <c r="S6874" s="39" t="str">
        <f>VLOOKUP(D6874,GL_Master!$A$1:$D$80,4,FALSE)</f>
        <v>Interest expense</v>
      </c>
    </row>
    <row r="6875" spans="1:19" x14ac:dyDescent="0.25">
      <c r="A6875" s="39" t="s">
        <v>262</v>
      </c>
      <c r="B6875" s="39" t="s">
        <v>238</v>
      </c>
      <c r="C6875" s="7">
        <v>43983</v>
      </c>
      <c r="D6875" s="39" t="s">
        <v>25</v>
      </c>
      <c r="E6875" s="39">
        <v>7063</v>
      </c>
      <c r="F6875" s="82">
        <f t="shared" si="321"/>
        <v>7.0629999999999997</v>
      </c>
      <c r="G6875" s="39">
        <f>VLOOKUP(N6875,Currecny_M!$A$1:$P$10,2,FALSE)</f>
        <v>21</v>
      </c>
      <c r="H6875" s="39">
        <f>MATCH(C6875,Currecny_M!$A$1:$P$1,0)</f>
        <v>4</v>
      </c>
      <c r="I6875" s="39">
        <f>VLOOKUP(N6875,Currecny_M!$A$1:$P$10,MATCH(Database!C6875,Currecny_M!$A$1:$P$1,0),FALSE)</f>
        <v>21.42</v>
      </c>
      <c r="J6875" s="82">
        <f t="shared" si="322"/>
        <v>151.28946000000002</v>
      </c>
      <c r="K6875" s="39">
        <f>VLOOKUP('Cover page'!$B$6,Currecny_M!$A$1:$P$10,MATCH(Database!C6875,Currecny_M!$A$1:$P$1,0),FALSE)</f>
        <v>1</v>
      </c>
      <c r="L6875" s="82">
        <f t="shared" si="323"/>
        <v>151.28946000000002</v>
      </c>
      <c r="M6875" s="82">
        <f>((E6875/$F$1)*VLOOKUP(N6875,Currecny_M!$A$1:$P$10,MATCH(Database!C6875,Currecny_M!$A$1:$P$1,0),FALSE))/VLOOKUP('Cover page'!$B$6,Currecny_M!$A$1:$P$10,MATCH(Database!C6875,Currecny_M!$A$1:$P$1,0),FALSE)</f>
        <v>151.28946000000002</v>
      </c>
      <c r="N6875" s="6" t="str">
        <f>VLOOKUP(B6875,Master!$A$2:$C$11,3,FALSE)</f>
        <v>Dirham</v>
      </c>
      <c r="O6875" s="6" t="str">
        <f>VLOOKUP(B6875,Master!$A$2:$C$11,2,FALSE)</f>
        <v>Asia</v>
      </c>
      <c r="Q6875" s="39" t="str">
        <f>VLOOKUP(D6875,GL_Master!$A$1:$D$80,2,FALSE)</f>
        <v>PL</v>
      </c>
      <c r="R6875" s="39" t="str">
        <f>VLOOKUP(D6875,GL_Master!$A$1:$D$80,3,FALSE)</f>
        <v>Depreciation</v>
      </c>
      <c r="S6875" s="39" t="str">
        <f>VLOOKUP(D6875,GL_Master!$A$1:$D$80,4,FALSE)</f>
        <v>Depreciation</v>
      </c>
    </row>
    <row r="6876" spans="1:19" x14ac:dyDescent="0.25">
      <c r="A6876" s="39" t="s">
        <v>262</v>
      </c>
      <c r="B6876" s="39" t="s">
        <v>238</v>
      </c>
      <c r="C6876" s="7">
        <v>44013</v>
      </c>
      <c r="D6876" s="39" t="s">
        <v>51</v>
      </c>
      <c r="E6876" s="39">
        <v>-76190</v>
      </c>
      <c r="F6876" s="82">
        <f t="shared" si="321"/>
        <v>-76.19</v>
      </c>
      <c r="G6876" s="39">
        <f>VLOOKUP(N6876,Currecny_M!$A$1:$P$10,2,FALSE)</f>
        <v>21</v>
      </c>
      <c r="H6876" s="39">
        <f>MATCH(C6876,Currecny_M!$A$1:$P$1,0)</f>
        <v>5</v>
      </c>
      <c r="I6876" s="39">
        <f>VLOOKUP(N6876,Currecny_M!$A$1:$P$10,MATCH(Database!C6876,Currecny_M!$A$1:$P$1,0),FALSE)</f>
        <v>21.63</v>
      </c>
      <c r="J6876" s="82">
        <f t="shared" si="322"/>
        <v>-1647.9896999999999</v>
      </c>
      <c r="K6876" s="39">
        <f>VLOOKUP('Cover page'!$B$6,Currecny_M!$A$1:$P$10,MATCH(Database!C6876,Currecny_M!$A$1:$P$1,0),FALSE)</f>
        <v>1</v>
      </c>
      <c r="L6876" s="82">
        <f t="shared" si="323"/>
        <v>-1647.9896999999999</v>
      </c>
      <c r="M6876" s="82">
        <f>((E6876/$F$1)*VLOOKUP(N6876,Currecny_M!$A$1:$P$10,MATCH(Database!C6876,Currecny_M!$A$1:$P$1,0),FALSE))/VLOOKUP('Cover page'!$B$6,Currecny_M!$A$1:$P$10,MATCH(Database!C6876,Currecny_M!$A$1:$P$1,0),FALSE)</f>
        <v>-1647.9896999999999</v>
      </c>
      <c r="N6876" s="6" t="str">
        <f>VLOOKUP(B6876,Master!$A$2:$C$11,3,FALSE)</f>
        <v>Dirham</v>
      </c>
      <c r="O6876" s="6" t="str">
        <f>VLOOKUP(B6876,Master!$A$2:$C$11,2,FALSE)</f>
        <v>Asia</v>
      </c>
      <c r="Q6876" s="39" t="str">
        <f>VLOOKUP(D6876,GL_Master!$A$1:$D$80,2,FALSE)</f>
        <v>BS</v>
      </c>
      <c r="R6876" s="39" t="str">
        <f>VLOOKUP(D6876,GL_Master!$A$1:$D$80,3,FALSE)</f>
        <v>Share Capital</v>
      </c>
      <c r="S6876" s="39" t="str">
        <f>VLOOKUP(D6876,GL_Master!$A$1:$D$80,4,FALSE)</f>
        <v>Equity shares</v>
      </c>
    </row>
    <row r="6877" spans="1:19" x14ac:dyDescent="0.25">
      <c r="A6877" s="39" t="s">
        <v>262</v>
      </c>
      <c r="B6877" s="39" t="s">
        <v>238</v>
      </c>
      <c r="C6877" s="7">
        <v>44013</v>
      </c>
      <c r="D6877" s="39" t="s">
        <v>52</v>
      </c>
      <c r="E6877" s="39">
        <v>-145981</v>
      </c>
      <c r="F6877" s="82">
        <f t="shared" si="321"/>
        <v>-145.98099999999999</v>
      </c>
      <c r="G6877" s="39">
        <f>VLOOKUP(N6877,Currecny_M!$A$1:$P$10,2,FALSE)</f>
        <v>21</v>
      </c>
      <c r="H6877" s="39">
        <f>MATCH(C6877,Currecny_M!$A$1:$P$1,0)</f>
        <v>5</v>
      </c>
      <c r="I6877" s="39">
        <f>VLOOKUP(N6877,Currecny_M!$A$1:$P$10,MATCH(Database!C6877,Currecny_M!$A$1:$P$1,0),FALSE)</f>
        <v>21.63</v>
      </c>
      <c r="J6877" s="82">
        <f t="shared" si="322"/>
        <v>-3157.5690299999997</v>
      </c>
      <c r="K6877" s="39">
        <f>VLOOKUP('Cover page'!$B$6,Currecny_M!$A$1:$P$10,MATCH(Database!C6877,Currecny_M!$A$1:$P$1,0),FALSE)</f>
        <v>1</v>
      </c>
      <c r="L6877" s="82">
        <f t="shared" si="323"/>
        <v>-3157.5690299999997</v>
      </c>
      <c r="M6877" s="82">
        <f>((E6877/$F$1)*VLOOKUP(N6877,Currecny_M!$A$1:$P$10,MATCH(Database!C6877,Currecny_M!$A$1:$P$1,0),FALSE))/VLOOKUP('Cover page'!$B$6,Currecny_M!$A$1:$P$10,MATCH(Database!C6877,Currecny_M!$A$1:$P$1,0),FALSE)</f>
        <v>-3157.5690299999997</v>
      </c>
      <c r="N6877" s="6" t="str">
        <f>VLOOKUP(B6877,Master!$A$2:$C$11,3,FALSE)</f>
        <v>Dirham</v>
      </c>
      <c r="O6877" s="6" t="str">
        <f>VLOOKUP(B6877,Master!$A$2:$C$11,2,FALSE)</f>
        <v>Asia</v>
      </c>
      <c r="Q6877" s="39" t="str">
        <f>VLOOKUP(D6877,GL_Master!$A$1:$D$80,2,FALSE)</f>
        <v>BS</v>
      </c>
      <c r="R6877" s="39" t="str">
        <f>VLOOKUP(D6877,GL_Master!$A$1:$D$80,3,FALSE)</f>
        <v>Reserve and Surplus</v>
      </c>
      <c r="S6877" s="39" t="str">
        <f>VLOOKUP(D6877,GL_Master!$A$1:$D$80,4,FALSE)</f>
        <v>Reserves at the commencement of the year</v>
      </c>
    </row>
    <row r="6878" spans="1:19" x14ac:dyDescent="0.25">
      <c r="A6878" s="39" t="s">
        <v>262</v>
      </c>
      <c r="B6878" s="39" t="s">
        <v>238</v>
      </c>
      <c r="C6878" s="7">
        <v>44013</v>
      </c>
      <c r="D6878" s="39" t="s">
        <v>53</v>
      </c>
      <c r="E6878" s="39">
        <v>-40520</v>
      </c>
      <c r="F6878" s="82">
        <f t="shared" si="321"/>
        <v>-40.520000000000003</v>
      </c>
      <c r="G6878" s="39">
        <f>VLOOKUP(N6878,Currecny_M!$A$1:$P$10,2,FALSE)</f>
        <v>21</v>
      </c>
      <c r="H6878" s="39">
        <f>MATCH(C6878,Currecny_M!$A$1:$P$1,0)</f>
        <v>5</v>
      </c>
      <c r="I6878" s="39">
        <f>VLOOKUP(N6878,Currecny_M!$A$1:$P$10,MATCH(Database!C6878,Currecny_M!$A$1:$P$1,0),FALSE)</f>
        <v>21.63</v>
      </c>
      <c r="J6878" s="82">
        <f t="shared" si="322"/>
        <v>-876.44760000000008</v>
      </c>
      <c r="K6878" s="39">
        <f>VLOOKUP('Cover page'!$B$6,Currecny_M!$A$1:$P$10,MATCH(Database!C6878,Currecny_M!$A$1:$P$1,0),FALSE)</f>
        <v>1</v>
      </c>
      <c r="L6878" s="82">
        <f t="shared" si="323"/>
        <v>-876.44760000000008</v>
      </c>
      <c r="M6878" s="82">
        <f>((E6878/$F$1)*VLOOKUP(N6878,Currecny_M!$A$1:$P$10,MATCH(Database!C6878,Currecny_M!$A$1:$P$1,0),FALSE))/VLOOKUP('Cover page'!$B$6,Currecny_M!$A$1:$P$10,MATCH(Database!C6878,Currecny_M!$A$1:$P$1,0),FALSE)</f>
        <v>-876.44760000000008</v>
      </c>
      <c r="N6878" s="6" t="str">
        <f>VLOOKUP(B6878,Master!$A$2:$C$11,3,FALSE)</f>
        <v>Dirham</v>
      </c>
      <c r="O6878" s="6" t="str">
        <f>VLOOKUP(B6878,Master!$A$2:$C$11,2,FALSE)</f>
        <v>Asia</v>
      </c>
      <c r="Q6878" s="39" t="str">
        <f>VLOOKUP(D6878,GL_Master!$A$1:$D$80,2,FALSE)</f>
        <v>BS</v>
      </c>
      <c r="R6878" s="39" t="str">
        <f>VLOOKUP(D6878,GL_Master!$A$1:$D$80,3,FALSE)</f>
        <v>Loan Fund</v>
      </c>
      <c r="S6878" s="39" t="str">
        <f>VLOOKUP(D6878,GL_Master!$A$1:$D$80,4,FALSE)</f>
        <v>Term Loan</v>
      </c>
    </row>
    <row r="6879" spans="1:19" x14ac:dyDescent="0.25">
      <c r="A6879" s="39" t="s">
        <v>262</v>
      </c>
      <c r="B6879" s="39" t="s">
        <v>238</v>
      </c>
      <c r="C6879" s="7">
        <v>44013</v>
      </c>
      <c r="D6879" s="39" t="s">
        <v>54</v>
      </c>
      <c r="E6879" s="39">
        <v>165</v>
      </c>
      <c r="F6879" s="82">
        <f t="shared" si="321"/>
        <v>0.16500000000000001</v>
      </c>
      <c r="G6879" s="39">
        <f>VLOOKUP(N6879,Currecny_M!$A$1:$P$10,2,FALSE)</f>
        <v>21</v>
      </c>
      <c r="H6879" s="39">
        <f>MATCH(C6879,Currecny_M!$A$1:$P$1,0)</f>
        <v>5</v>
      </c>
      <c r="I6879" s="39">
        <f>VLOOKUP(N6879,Currecny_M!$A$1:$P$10,MATCH(Database!C6879,Currecny_M!$A$1:$P$1,0),FALSE)</f>
        <v>21.63</v>
      </c>
      <c r="J6879" s="82">
        <f t="shared" si="322"/>
        <v>3.5689500000000001</v>
      </c>
      <c r="K6879" s="39">
        <f>VLOOKUP('Cover page'!$B$6,Currecny_M!$A$1:$P$10,MATCH(Database!C6879,Currecny_M!$A$1:$P$1,0),FALSE)</f>
        <v>1</v>
      </c>
      <c r="L6879" s="82">
        <f t="shared" si="323"/>
        <v>3.5689500000000001</v>
      </c>
      <c r="M6879" s="82">
        <f>((E6879/$F$1)*VLOOKUP(N6879,Currecny_M!$A$1:$P$10,MATCH(Database!C6879,Currecny_M!$A$1:$P$1,0),FALSE))/VLOOKUP('Cover page'!$B$6,Currecny_M!$A$1:$P$10,MATCH(Database!C6879,Currecny_M!$A$1:$P$1,0),FALSE)</f>
        <v>3.5689500000000001</v>
      </c>
      <c r="N6879" s="6" t="str">
        <f>VLOOKUP(B6879,Master!$A$2:$C$11,3,FALSE)</f>
        <v>Dirham</v>
      </c>
      <c r="O6879" s="6" t="str">
        <f>VLOOKUP(B6879,Master!$A$2:$C$11,2,FALSE)</f>
        <v>Asia</v>
      </c>
      <c r="Q6879" s="39" t="str">
        <f>VLOOKUP(D6879,GL_Master!$A$1:$D$80,2,FALSE)</f>
        <v>BS</v>
      </c>
      <c r="R6879" s="39" t="str">
        <f>VLOOKUP(D6879,GL_Master!$A$1:$D$80,3,FALSE)</f>
        <v>Trade Payables</v>
      </c>
      <c r="S6879" s="39" t="str">
        <f>VLOOKUP(D6879,GL_Master!$A$1:$D$80,4,FALSE)</f>
        <v>Trade payable</v>
      </c>
    </row>
    <row r="6880" spans="1:19" x14ac:dyDescent="0.25">
      <c r="A6880" s="39" t="s">
        <v>262</v>
      </c>
      <c r="B6880" s="39" t="s">
        <v>238</v>
      </c>
      <c r="C6880" s="7">
        <v>44013</v>
      </c>
      <c r="D6880" s="39" t="s">
        <v>34</v>
      </c>
      <c r="E6880" s="39">
        <v>-4080</v>
      </c>
      <c r="F6880" s="82">
        <f t="shared" si="321"/>
        <v>-4.08</v>
      </c>
      <c r="G6880" s="39">
        <f>VLOOKUP(N6880,Currecny_M!$A$1:$P$10,2,FALSE)</f>
        <v>21</v>
      </c>
      <c r="H6880" s="39">
        <f>MATCH(C6880,Currecny_M!$A$1:$P$1,0)</f>
        <v>5</v>
      </c>
      <c r="I6880" s="39">
        <f>VLOOKUP(N6880,Currecny_M!$A$1:$P$10,MATCH(Database!C6880,Currecny_M!$A$1:$P$1,0),FALSE)</f>
        <v>21.63</v>
      </c>
      <c r="J6880" s="82">
        <f t="shared" si="322"/>
        <v>-88.250399999999999</v>
      </c>
      <c r="K6880" s="39">
        <f>VLOOKUP('Cover page'!$B$6,Currecny_M!$A$1:$P$10,MATCH(Database!C6880,Currecny_M!$A$1:$P$1,0),FALSE)</f>
        <v>1</v>
      </c>
      <c r="L6880" s="82">
        <f t="shared" si="323"/>
        <v>-88.250399999999999</v>
      </c>
      <c r="M6880" s="82">
        <f>((E6880/$F$1)*VLOOKUP(N6880,Currecny_M!$A$1:$P$10,MATCH(Database!C6880,Currecny_M!$A$1:$P$1,0),FALSE))/VLOOKUP('Cover page'!$B$6,Currecny_M!$A$1:$P$10,MATCH(Database!C6880,Currecny_M!$A$1:$P$1,0),FALSE)</f>
        <v>-88.250399999999999</v>
      </c>
      <c r="N6880" s="6" t="str">
        <f>VLOOKUP(B6880,Master!$A$2:$C$11,3,FALSE)</f>
        <v>Dirham</v>
      </c>
      <c r="O6880" s="6" t="str">
        <f>VLOOKUP(B6880,Master!$A$2:$C$11,2,FALSE)</f>
        <v>Asia</v>
      </c>
      <c r="Q6880" s="39" t="str">
        <f>VLOOKUP(D6880,GL_Master!$A$1:$D$80,2,FALSE)</f>
        <v>BS</v>
      </c>
      <c r="R6880" s="39" t="str">
        <f>VLOOKUP(D6880,GL_Master!$A$1:$D$80,3,FALSE)</f>
        <v>Provisions</v>
      </c>
      <c r="S6880" s="39" t="str">
        <f>VLOOKUP(D6880,GL_Master!$A$1:$D$80,4,FALSE)</f>
        <v>Expenses payables</v>
      </c>
    </row>
    <row r="6881" spans="1:19" x14ac:dyDescent="0.25">
      <c r="A6881" s="39" t="s">
        <v>262</v>
      </c>
      <c r="B6881" s="39" t="s">
        <v>238</v>
      </c>
      <c r="C6881" s="7">
        <v>44013</v>
      </c>
      <c r="D6881" s="39" t="s">
        <v>18</v>
      </c>
      <c r="E6881" s="39">
        <v>-2504</v>
      </c>
      <c r="F6881" s="82">
        <f t="shared" si="321"/>
        <v>-2.504</v>
      </c>
      <c r="G6881" s="39">
        <f>VLOOKUP(N6881,Currecny_M!$A$1:$P$10,2,FALSE)</f>
        <v>21</v>
      </c>
      <c r="H6881" s="39">
        <f>MATCH(C6881,Currecny_M!$A$1:$P$1,0)</f>
        <v>5</v>
      </c>
      <c r="I6881" s="39">
        <f>VLOOKUP(N6881,Currecny_M!$A$1:$P$10,MATCH(Database!C6881,Currecny_M!$A$1:$P$1,0),FALSE)</f>
        <v>21.63</v>
      </c>
      <c r="J6881" s="82">
        <f t="shared" si="322"/>
        <v>-54.161519999999996</v>
      </c>
      <c r="K6881" s="39">
        <f>VLOOKUP('Cover page'!$B$6,Currecny_M!$A$1:$P$10,MATCH(Database!C6881,Currecny_M!$A$1:$P$1,0),FALSE)</f>
        <v>1</v>
      </c>
      <c r="L6881" s="82">
        <f t="shared" si="323"/>
        <v>-54.161519999999996</v>
      </c>
      <c r="M6881" s="82">
        <f>((E6881/$F$1)*VLOOKUP(N6881,Currecny_M!$A$1:$P$10,MATCH(Database!C6881,Currecny_M!$A$1:$P$1,0),FALSE))/VLOOKUP('Cover page'!$B$6,Currecny_M!$A$1:$P$10,MATCH(Database!C6881,Currecny_M!$A$1:$P$1,0),FALSE)</f>
        <v>-54.161519999999996</v>
      </c>
      <c r="N6881" s="6" t="str">
        <f>VLOOKUP(B6881,Master!$A$2:$C$11,3,FALSE)</f>
        <v>Dirham</v>
      </c>
      <c r="O6881" s="6" t="str">
        <f>VLOOKUP(B6881,Master!$A$2:$C$11,2,FALSE)</f>
        <v>Asia</v>
      </c>
      <c r="Q6881" s="39" t="str">
        <f>VLOOKUP(D6881,GL_Master!$A$1:$D$80,2,FALSE)</f>
        <v>BS</v>
      </c>
      <c r="R6881" s="39" t="str">
        <f>VLOOKUP(D6881,GL_Master!$A$1:$D$80,3,FALSE)</f>
        <v>Other current liabilities</v>
      </c>
      <c r="S6881" s="39" t="str">
        <f>VLOOKUP(D6881,GL_Master!$A$1:$D$80,4,FALSE)</f>
        <v>Employee related liabilities</v>
      </c>
    </row>
    <row r="6882" spans="1:19" x14ac:dyDescent="0.25">
      <c r="A6882" s="39" t="s">
        <v>262</v>
      </c>
      <c r="B6882" s="39" t="s">
        <v>238</v>
      </c>
      <c r="C6882" s="7">
        <v>44013</v>
      </c>
      <c r="D6882" s="39" t="s">
        <v>55</v>
      </c>
      <c r="E6882" s="39">
        <v>-311</v>
      </c>
      <c r="F6882" s="82">
        <f t="shared" si="321"/>
        <v>-0.311</v>
      </c>
      <c r="G6882" s="39">
        <f>VLOOKUP(N6882,Currecny_M!$A$1:$P$10,2,FALSE)</f>
        <v>21</v>
      </c>
      <c r="H6882" s="39">
        <f>MATCH(C6882,Currecny_M!$A$1:$P$1,0)</f>
        <v>5</v>
      </c>
      <c r="I6882" s="39">
        <f>VLOOKUP(N6882,Currecny_M!$A$1:$P$10,MATCH(Database!C6882,Currecny_M!$A$1:$P$1,0),FALSE)</f>
        <v>21.63</v>
      </c>
      <c r="J6882" s="82">
        <f t="shared" si="322"/>
        <v>-6.7269299999999994</v>
      </c>
      <c r="K6882" s="39">
        <f>VLOOKUP('Cover page'!$B$6,Currecny_M!$A$1:$P$10,MATCH(Database!C6882,Currecny_M!$A$1:$P$1,0),FALSE)</f>
        <v>1</v>
      </c>
      <c r="L6882" s="82">
        <f t="shared" si="323"/>
        <v>-6.7269299999999994</v>
      </c>
      <c r="M6882" s="82">
        <f>((E6882/$F$1)*VLOOKUP(N6882,Currecny_M!$A$1:$P$10,MATCH(Database!C6882,Currecny_M!$A$1:$P$1,0),FALSE))/VLOOKUP('Cover page'!$B$6,Currecny_M!$A$1:$P$10,MATCH(Database!C6882,Currecny_M!$A$1:$P$1,0),FALSE)</f>
        <v>-6.7269299999999994</v>
      </c>
      <c r="N6882" s="6" t="str">
        <f>VLOOKUP(B6882,Master!$A$2:$C$11,3,FALSE)</f>
        <v>Dirham</v>
      </c>
      <c r="O6882" s="6" t="str">
        <f>VLOOKUP(B6882,Master!$A$2:$C$11,2,FALSE)</f>
        <v>Asia</v>
      </c>
      <c r="Q6882" s="39" t="str">
        <f>VLOOKUP(D6882,GL_Master!$A$1:$D$80,2,FALSE)</f>
        <v>BS</v>
      </c>
      <c r="R6882" s="39" t="str">
        <f>VLOOKUP(D6882,GL_Master!$A$1:$D$80,3,FALSE)</f>
        <v>Other current liabilities</v>
      </c>
      <c r="S6882" s="39" t="str">
        <f>VLOOKUP(D6882,GL_Master!$A$1:$D$80,4,FALSE)</f>
        <v>Security deposit received</v>
      </c>
    </row>
    <row r="6883" spans="1:19" x14ac:dyDescent="0.25">
      <c r="A6883" s="39" t="s">
        <v>262</v>
      </c>
      <c r="B6883" s="39" t="s">
        <v>238</v>
      </c>
      <c r="C6883" s="7">
        <v>44013</v>
      </c>
      <c r="D6883" s="39" t="s">
        <v>56</v>
      </c>
      <c r="E6883" s="39">
        <v>-81</v>
      </c>
      <c r="F6883" s="82">
        <f t="shared" si="321"/>
        <v>-8.1000000000000003E-2</v>
      </c>
      <c r="G6883" s="39">
        <f>VLOOKUP(N6883,Currecny_M!$A$1:$P$10,2,FALSE)</f>
        <v>21</v>
      </c>
      <c r="H6883" s="39">
        <f>MATCH(C6883,Currecny_M!$A$1:$P$1,0)</f>
        <v>5</v>
      </c>
      <c r="I6883" s="39">
        <f>VLOOKUP(N6883,Currecny_M!$A$1:$P$10,MATCH(Database!C6883,Currecny_M!$A$1:$P$1,0),FALSE)</f>
        <v>21.63</v>
      </c>
      <c r="J6883" s="82">
        <f t="shared" si="322"/>
        <v>-1.75203</v>
      </c>
      <c r="K6883" s="39">
        <f>VLOOKUP('Cover page'!$B$6,Currecny_M!$A$1:$P$10,MATCH(Database!C6883,Currecny_M!$A$1:$P$1,0),FALSE)</f>
        <v>1</v>
      </c>
      <c r="L6883" s="82">
        <f t="shared" si="323"/>
        <v>-1.75203</v>
      </c>
      <c r="M6883" s="82">
        <f>((E6883/$F$1)*VLOOKUP(N6883,Currecny_M!$A$1:$P$10,MATCH(Database!C6883,Currecny_M!$A$1:$P$1,0),FALSE))/VLOOKUP('Cover page'!$B$6,Currecny_M!$A$1:$P$10,MATCH(Database!C6883,Currecny_M!$A$1:$P$1,0),FALSE)</f>
        <v>-1.75203</v>
      </c>
      <c r="N6883" s="6" t="str">
        <f>VLOOKUP(B6883,Master!$A$2:$C$11,3,FALSE)</f>
        <v>Dirham</v>
      </c>
      <c r="O6883" s="6" t="str">
        <f>VLOOKUP(B6883,Master!$A$2:$C$11,2,FALSE)</f>
        <v>Asia</v>
      </c>
      <c r="Q6883" s="39" t="str">
        <f>VLOOKUP(D6883,GL_Master!$A$1:$D$80,2,FALSE)</f>
        <v>BS</v>
      </c>
      <c r="R6883" s="39" t="str">
        <f>VLOOKUP(D6883,GL_Master!$A$1:$D$80,3,FALSE)</f>
        <v>Other Tax Payables</v>
      </c>
      <c r="S6883" s="39" t="str">
        <f>VLOOKUP(D6883,GL_Master!$A$1:$D$80,4,FALSE)</f>
        <v>Tax deducted at source payable</v>
      </c>
    </row>
    <row r="6884" spans="1:19" x14ac:dyDescent="0.25">
      <c r="A6884" s="39" t="s">
        <v>262</v>
      </c>
      <c r="B6884" s="39" t="s">
        <v>238</v>
      </c>
      <c r="C6884" s="7">
        <v>44013</v>
      </c>
      <c r="D6884" s="39" t="s">
        <v>57</v>
      </c>
      <c r="E6884" s="39">
        <v>-754</v>
      </c>
      <c r="F6884" s="82">
        <f t="shared" si="321"/>
        <v>-0.754</v>
      </c>
      <c r="G6884" s="39">
        <f>VLOOKUP(N6884,Currecny_M!$A$1:$P$10,2,FALSE)</f>
        <v>21</v>
      </c>
      <c r="H6884" s="39">
        <f>MATCH(C6884,Currecny_M!$A$1:$P$1,0)</f>
        <v>5</v>
      </c>
      <c r="I6884" s="39">
        <f>VLOOKUP(N6884,Currecny_M!$A$1:$P$10,MATCH(Database!C6884,Currecny_M!$A$1:$P$1,0),FALSE)</f>
        <v>21.63</v>
      </c>
      <c r="J6884" s="82">
        <f t="shared" si="322"/>
        <v>-16.30902</v>
      </c>
      <c r="K6884" s="39">
        <f>VLOOKUP('Cover page'!$B$6,Currecny_M!$A$1:$P$10,MATCH(Database!C6884,Currecny_M!$A$1:$P$1,0),FALSE)</f>
        <v>1</v>
      </c>
      <c r="L6884" s="82">
        <f t="shared" si="323"/>
        <v>-16.30902</v>
      </c>
      <c r="M6884" s="82">
        <f>((E6884/$F$1)*VLOOKUP(N6884,Currecny_M!$A$1:$P$10,MATCH(Database!C6884,Currecny_M!$A$1:$P$1,0),FALSE))/VLOOKUP('Cover page'!$B$6,Currecny_M!$A$1:$P$10,MATCH(Database!C6884,Currecny_M!$A$1:$P$1,0),FALSE)</f>
        <v>-16.30902</v>
      </c>
      <c r="N6884" s="6" t="str">
        <f>VLOOKUP(B6884,Master!$A$2:$C$11,3,FALSE)</f>
        <v>Dirham</v>
      </c>
      <c r="O6884" s="6" t="str">
        <f>VLOOKUP(B6884,Master!$A$2:$C$11,2,FALSE)</f>
        <v>Asia</v>
      </c>
      <c r="Q6884" s="39" t="str">
        <f>VLOOKUP(D6884,GL_Master!$A$1:$D$80,2,FALSE)</f>
        <v>BS</v>
      </c>
      <c r="R6884" s="39" t="str">
        <f>VLOOKUP(D6884,GL_Master!$A$1:$D$80,3,FALSE)</f>
        <v>Other Tax Payables</v>
      </c>
      <c r="S6884" s="39" t="str">
        <f>VLOOKUP(D6884,GL_Master!$A$1:$D$80,4,FALSE)</f>
        <v>Tax deducted at source payable</v>
      </c>
    </row>
    <row r="6885" spans="1:19" x14ac:dyDescent="0.25">
      <c r="A6885" s="39" t="s">
        <v>262</v>
      </c>
      <c r="B6885" s="39" t="s">
        <v>238</v>
      </c>
      <c r="C6885" s="7">
        <v>44013</v>
      </c>
      <c r="D6885" s="39" t="s">
        <v>58</v>
      </c>
      <c r="E6885" s="39">
        <v>-5699</v>
      </c>
      <c r="F6885" s="82">
        <f t="shared" si="321"/>
        <v>-5.6989999999999998</v>
      </c>
      <c r="G6885" s="39">
        <f>VLOOKUP(N6885,Currecny_M!$A$1:$P$10,2,FALSE)</f>
        <v>21</v>
      </c>
      <c r="H6885" s="39">
        <f>MATCH(C6885,Currecny_M!$A$1:$P$1,0)</f>
        <v>5</v>
      </c>
      <c r="I6885" s="39">
        <f>VLOOKUP(N6885,Currecny_M!$A$1:$P$10,MATCH(Database!C6885,Currecny_M!$A$1:$P$1,0),FALSE)</f>
        <v>21.63</v>
      </c>
      <c r="J6885" s="82">
        <f t="shared" si="322"/>
        <v>-123.26937</v>
      </c>
      <c r="K6885" s="39">
        <f>VLOOKUP('Cover page'!$B$6,Currecny_M!$A$1:$P$10,MATCH(Database!C6885,Currecny_M!$A$1:$P$1,0),FALSE)</f>
        <v>1</v>
      </c>
      <c r="L6885" s="82">
        <f t="shared" si="323"/>
        <v>-123.26937</v>
      </c>
      <c r="M6885" s="82">
        <f>((E6885/$F$1)*VLOOKUP(N6885,Currecny_M!$A$1:$P$10,MATCH(Database!C6885,Currecny_M!$A$1:$P$1,0),FALSE))/VLOOKUP('Cover page'!$B$6,Currecny_M!$A$1:$P$10,MATCH(Database!C6885,Currecny_M!$A$1:$P$1,0),FALSE)</f>
        <v>-123.26937</v>
      </c>
      <c r="N6885" s="6" t="str">
        <f>VLOOKUP(B6885,Master!$A$2:$C$11,3,FALSE)</f>
        <v>Dirham</v>
      </c>
      <c r="O6885" s="6" t="str">
        <f>VLOOKUP(B6885,Master!$A$2:$C$11,2,FALSE)</f>
        <v>Asia</v>
      </c>
      <c r="Q6885" s="39" t="str">
        <f>VLOOKUP(D6885,GL_Master!$A$1:$D$80,2,FALSE)</f>
        <v>BS</v>
      </c>
      <c r="R6885" s="39" t="str">
        <f>VLOOKUP(D6885,GL_Master!$A$1:$D$80,3,FALSE)</f>
        <v>Long-term provisions</v>
      </c>
      <c r="S6885" s="39" t="str">
        <f>VLOOKUP(D6885,GL_Master!$A$1:$D$80,4,FALSE)</f>
        <v>Provision for gratuity</v>
      </c>
    </row>
    <row r="6886" spans="1:19" x14ac:dyDescent="0.25">
      <c r="A6886" s="39" t="s">
        <v>262</v>
      </c>
      <c r="B6886" s="39" t="s">
        <v>238</v>
      </c>
      <c r="C6886" s="7">
        <v>44013</v>
      </c>
      <c r="D6886" s="39" t="s">
        <v>59</v>
      </c>
      <c r="E6886" s="39">
        <v>-2320</v>
      </c>
      <c r="F6886" s="82">
        <f t="shared" si="321"/>
        <v>-2.3199999999999998</v>
      </c>
      <c r="G6886" s="39">
        <f>VLOOKUP(N6886,Currecny_M!$A$1:$P$10,2,FALSE)</f>
        <v>21</v>
      </c>
      <c r="H6886" s="39">
        <f>MATCH(C6886,Currecny_M!$A$1:$P$1,0)</f>
        <v>5</v>
      </c>
      <c r="I6886" s="39">
        <f>VLOOKUP(N6886,Currecny_M!$A$1:$P$10,MATCH(Database!C6886,Currecny_M!$A$1:$P$1,0),FALSE)</f>
        <v>21.63</v>
      </c>
      <c r="J6886" s="82">
        <f t="shared" si="322"/>
        <v>-50.181599999999996</v>
      </c>
      <c r="K6886" s="39">
        <f>VLOOKUP('Cover page'!$B$6,Currecny_M!$A$1:$P$10,MATCH(Database!C6886,Currecny_M!$A$1:$P$1,0),FALSE)</f>
        <v>1</v>
      </c>
      <c r="L6886" s="82">
        <f t="shared" si="323"/>
        <v>-50.181599999999996</v>
      </c>
      <c r="M6886" s="82">
        <f>((E6886/$F$1)*VLOOKUP(N6886,Currecny_M!$A$1:$P$10,MATCH(Database!C6886,Currecny_M!$A$1:$P$1,0),FALSE))/VLOOKUP('Cover page'!$B$6,Currecny_M!$A$1:$P$10,MATCH(Database!C6886,Currecny_M!$A$1:$P$1,0),FALSE)</f>
        <v>-50.181599999999996</v>
      </c>
      <c r="N6886" s="6" t="str">
        <f>VLOOKUP(B6886,Master!$A$2:$C$11,3,FALSE)</f>
        <v>Dirham</v>
      </c>
      <c r="O6886" s="6" t="str">
        <f>VLOOKUP(B6886,Master!$A$2:$C$11,2,FALSE)</f>
        <v>Asia</v>
      </c>
      <c r="Q6886" s="39" t="str">
        <f>VLOOKUP(D6886,GL_Master!$A$1:$D$80,2,FALSE)</f>
        <v>BS</v>
      </c>
      <c r="R6886" s="39" t="str">
        <f>VLOOKUP(D6886,GL_Master!$A$1:$D$80,3,FALSE)</f>
        <v>Long-term provisions</v>
      </c>
      <c r="S6886" s="39" t="str">
        <f>VLOOKUP(D6886,GL_Master!$A$1:$D$80,4,FALSE)</f>
        <v>Provision for leave encashment</v>
      </c>
    </row>
    <row r="6887" spans="1:19" x14ac:dyDescent="0.25">
      <c r="A6887" s="39" t="s">
        <v>262</v>
      </c>
      <c r="B6887" s="39" t="s">
        <v>238</v>
      </c>
      <c r="C6887" s="7">
        <v>44013</v>
      </c>
      <c r="D6887" s="39" t="s">
        <v>60</v>
      </c>
      <c r="E6887" s="39">
        <v>-628</v>
      </c>
      <c r="F6887" s="82">
        <f t="shared" si="321"/>
        <v>-0.628</v>
      </c>
      <c r="G6887" s="39">
        <f>VLOOKUP(N6887,Currecny_M!$A$1:$P$10,2,FALSE)</f>
        <v>21</v>
      </c>
      <c r="H6887" s="39">
        <f>MATCH(C6887,Currecny_M!$A$1:$P$1,0)</f>
        <v>5</v>
      </c>
      <c r="I6887" s="39">
        <f>VLOOKUP(N6887,Currecny_M!$A$1:$P$10,MATCH(Database!C6887,Currecny_M!$A$1:$P$1,0),FALSE)</f>
        <v>21.63</v>
      </c>
      <c r="J6887" s="82">
        <f t="shared" si="322"/>
        <v>-13.583639999999999</v>
      </c>
      <c r="K6887" s="39">
        <f>VLOOKUP('Cover page'!$B$6,Currecny_M!$A$1:$P$10,MATCH(Database!C6887,Currecny_M!$A$1:$P$1,0),FALSE)</f>
        <v>1</v>
      </c>
      <c r="L6887" s="82">
        <f t="shared" si="323"/>
        <v>-13.583639999999999</v>
      </c>
      <c r="M6887" s="82">
        <f>((E6887/$F$1)*VLOOKUP(N6887,Currecny_M!$A$1:$P$10,MATCH(Database!C6887,Currecny_M!$A$1:$P$1,0),FALSE))/VLOOKUP('Cover page'!$B$6,Currecny_M!$A$1:$P$10,MATCH(Database!C6887,Currecny_M!$A$1:$P$1,0),FALSE)</f>
        <v>-13.583639999999999</v>
      </c>
      <c r="N6887" s="6" t="str">
        <f>VLOOKUP(B6887,Master!$A$2:$C$11,3,FALSE)</f>
        <v>Dirham</v>
      </c>
      <c r="O6887" s="6" t="str">
        <f>VLOOKUP(B6887,Master!$A$2:$C$11,2,FALSE)</f>
        <v>Asia</v>
      </c>
      <c r="Q6887" s="39" t="str">
        <f>VLOOKUP(D6887,GL_Master!$A$1:$D$80,2,FALSE)</f>
        <v>BS</v>
      </c>
      <c r="R6887" s="39" t="str">
        <f>VLOOKUP(D6887,GL_Master!$A$1:$D$80,3,FALSE)</f>
        <v>Trade Payables</v>
      </c>
      <c r="S6887" s="39" t="str">
        <f>VLOOKUP(D6887,GL_Master!$A$1:$D$80,4,FALSE)</f>
        <v>Trade payable</v>
      </c>
    </row>
    <row r="6888" spans="1:19" x14ac:dyDescent="0.25">
      <c r="A6888" s="39" t="s">
        <v>262</v>
      </c>
      <c r="B6888" s="39" t="s">
        <v>238</v>
      </c>
      <c r="C6888" s="7">
        <v>44013</v>
      </c>
      <c r="D6888" s="39" t="s">
        <v>61</v>
      </c>
      <c r="E6888" s="39">
        <v>-6976</v>
      </c>
      <c r="F6888" s="82">
        <f t="shared" si="321"/>
        <v>-6.976</v>
      </c>
      <c r="G6888" s="39">
        <f>VLOOKUP(N6888,Currecny_M!$A$1:$P$10,2,FALSE)</f>
        <v>21</v>
      </c>
      <c r="H6888" s="39">
        <f>MATCH(C6888,Currecny_M!$A$1:$P$1,0)</f>
        <v>5</v>
      </c>
      <c r="I6888" s="39">
        <f>VLOOKUP(N6888,Currecny_M!$A$1:$P$10,MATCH(Database!C6888,Currecny_M!$A$1:$P$1,0),FALSE)</f>
        <v>21.63</v>
      </c>
      <c r="J6888" s="82">
        <f t="shared" si="322"/>
        <v>-150.89087999999998</v>
      </c>
      <c r="K6888" s="39">
        <f>VLOOKUP('Cover page'!$B$6,Currecny_M!$A$1:$P$10,MATCH(Database!C6888,Currecny_M!$A$1:$P$1,0),FALSE)</f>
        <v>1</v>
      </c>
      <c r="L6888" s="82">
        <f t="shared" si="323"/>
        <v>-150.89087999999998</v>
      </c>
      <c r="M6888" s="82">
        <f>((E6888/$F$1)*VLOOKUP(N6888,Currecny_M!$A$1:$P$10,MATCH(Database!C6888,Currecny_M!$A$1:$P$1,0),FALSE))/VLOOKUP('Cover page'!$B$6,Currecny_M!$A$1:$P$10,MATCH(Database!C6888,Currecny_M!$A$1:$P$1,0),FALSE)</f>
        <v>-150.89087999999998</v>
      </c>
      <c r="N6888" s="6" t="str">
        <f>VLOOKUP(B6888,Master!$A$2:$C$11,3,FALSE)</f>
        <v>Dirham</v>
      </c>
      <c r="O6888" s="6" t="str">
        <f>VLOOKUP(B6888,Master!$A$2:$C$11,2,FALSE)</f>
        <v>Asia</v>
      </c>
      <c r="Q6888" s="39" t="str">
        <f>VLOOKUP(D6888,GL_Master!$A$1:$D$80,2,FALSE)</f>
        <v>BS</v>
      </c>
      <c r="R6888" s="39" t="str">
        <f>VLOOKUP(D6888,GL_Master!$A$1:$D$80,3,FALSE)</f>
        <v>Provisions</v>
      </c>
      <c r="S6888" s="39" t="str">
        <f>VLOOKUP(D6888,GL_Master!$A$1:$D$80,4,FALSE)</f>
        <v>Provision for doubtful assets</v>
      </c>
    </row>
    <row r="6889" spans="1:19" x14ac:dyDescent="0.25">
      <c r="A6889" s="39" t="s">
        <v>262</v>
      </c>
      <c r="B6889" s="39" t="s">
        <v>238</v>
      </c>
      <c r="C6889" s="7">
        <v>44013</v>
      </c>
      <c r="D6889" s="39" t="s">
        <v>62</v>
      </c>
      <c r="E6889" s="39">
        <v>-249</v>
      </c>
      <c r="F6889" s="82">
        <f t="shared" si="321"/>
        <v>-0.249</v>
      </c>
      <c r="G6889" s="39">
        <f>VLOOKUP(N6889,Currecny_M!$A$1:$P$10,2,FALSE)</f>
        <v>21</v>
      </c>
      <c r="H6889" s="39">
        <f>MATCH(C6889,Currecny_M!$A$1:$P$1,0)</f>
        <v>5</v>
      </c>
      <c r="I6889" s="39">
        <f>VLOOKUP(N6889,Currecny_M!$A$1:$P$10,MATCH(Database!C6889,Currecny_M!$A$1:$P$1,0),FALSE)</f>
        <v>21.63</v>
      </c>
      <c r="J6889" s="82">
        <f t="shared" si="322"/>
        <v>-5.3858699999999997</v>
      </c>
      <c r="K6889" s="39">
        <f>VLOOKUP('Cover page'!$B$6,Currecny_M!$A$1:$P$10,MATCH(Database!C6889,Currecny_M!$A$1:$P$1,0),FALSE)</f>
        <v>1</v>
      </c>
      <c r="L6889" s="82">
        <f t="shared" si="323"/>
        <v>-5.3858699999999997</v>
      </c>
      <c r="M6889" s="82">
        <f>((E6889/$F$1)*VLOOKUP(N6889,Currecny_M!$A$1:$P$10,MATCH(Database!C6889,Currecny_M!$A$1:$P$1,0),FALSE))/VLOOKUP('Cover page'!$B$6,Currecny_M!$A$1:$P$10,MATCH(Database!C6889,Currecny_M!$A$1:$P$1,0),FALSE)</f>
        <v>-5.3858699999999997</v>
      </c>
      <c r="N6889" s="6" t="str">
        <f>VLOOKUP(B6889,Master!$A$2:$C$11,3,FALSE)</f>
        <v>Dirham</v>
      </c>
      <c r="O6889" s="6" t="str">
        <f>VLOOKUP(B6889,Master!$A$2:$C$11,2,FALSE)</f>
        <v>Asia</v>
      </c>
      <c r="Q6889" s="39" t="str">
        <f>VLOOKUP(D6889,GL_Master!$A$1:$D$80,2,FALSE)</f>
        <v>BS</v>
      </c>
      <c r="R6889" s="39" t="str">
        <f>VLOOKUP(D6889,GL_Master!$A$1:$D$80,3,FALSE)</f>
        <v>Provisions</v>
      </c>
      <c r="S6889" s="39" t="str">
        <f>VLOOKUP(D6889,GL_Master!$A$1:$D$80,4,FALSE)</f>
        <v>Provision for Insurance</v>
      </c>
    </row>
    <row r="6890" spans="1:19" x14ac:dyDescent="0.25">
      <c r="A6890" s="39" t="s">
        <v>262</v>
      </c>
      <c r="B6890" s="39" t="s">
        <v>238</v>
      </c>
      <c r="C6890" s="7">
        <v>44013</v>
      </c>
      <c r="D6890" s="39" t="s">
        <v>63</v>
      </c>
      <c r="E6890" s="39">
        <v>587</v>
      </c>
      <c r="F6890" s="82">
        <f t="shared" si="321"/>
        <v>0.58699999999999997</v>
      </c>
      <c r="G6890" s="39">
        <f>VLOOKUP(N6890,Currecny_M!$A$1:$P$10,2,FALSE)</f>
        <v>21</v>
      </c>
      <c r="H6890" s="39">
        <f>MATCH(C6890,Currecny_M!$A$1:$P$1,0)</f>
        <v>5</v>
      </c>
      <c r="I6890" s="39">
        <f>VLOOKUP(N6890,Currecny_M!$A$1:$P$10,MATCH(Database!C6890,Currecny_M!$A$1:$P$1,0),FALSE)</f>
        <v>21.63</v>
      </c>
      <c r="J6890" s="82">
        <f t="shared" si="322"/>
        <v>12.696809999999999</v>
      </c>
      <c r="K6890" s="39">
        <f>VLOOKUP('Cover page'!$B$6,Currecny_M!$A$1:$P$10,MATCH(Database!C6890,Currecny_M!$A$1:$P$1,0),FALSE)</f>
        <v>1</v>
      </c>
      <c r="L6890" s="82">
        <f t="shared" si="323"/>
        <v>12.696809999999999</v>
      </c>
      <c r="M6890" s="82">
        <f>((E6890/$F$1)*VLOOKUP(N6890,Currecny_M!$A$1:$P$10,MATCH(Database!C6890,Currecny_M!$A$1:$P$1,0),FALSE))/VLOOKUP('Cover page'!$B$6,Currecny_M!$A$1:$P$10,MATCH(Database!C6890,Currecny_M!$A$1:$P$1,0),FALSE)</f>
        <v>12.696809999999999</v>
      </c>
      <c r="N6890" s="6" t="str">
        <f>VLOOKUP(B6890,Master!$A$2:$C$11,3,FALSE)</f>
        <v>Dirham</v>
      </c>
      <c r="O6890" s="6" t="str">
        <f>VLOOKUP(B6890,Master!$A$2:$C$11,2,FALSE)</f>
        <v>Asia</v>
      </c>
      <c r="Q6890" s="39" t="str">
        <f>VLOOKUP(D6890,GL_Master!$A$1:$D$80,2,FALSE)</f>
        <v>BS</v>
      </c>
      <c r="R6890" s="39" t="str">
        <f>VLOOKUP(D6890,GL_Master!$A$1:$D$80,3,FALSE)</f>
        <v>Gross Block</v>
      </c>
      <c r="S6890" s="39" t="str">
        <f>VLOOKUP(D6890,GL_Master!$A$1:$D$80,4,FALSE)</f>
        <v>Tangible Fixed assets</v>
      </c>
    </row>
    <row r="6891" spans="1:19" x14ac:dyDescent="0.25">
      <c r="A6891" s="39" t="s">
        <v>262</v>
      </c>
      <c r="B6891" s="39" t="s">
        <v>238</v>
      </c>
      <c r="C6891" s="7">
        <v>44013</v>
      </c>
      <c r="D6891" s="39" t="s">
        <v>64</v>
      </c>
      <c r="E6891" s="39">
        <v>32080</v>
      </c>
      <c r="F6891" s="82">
        <f t="shared" si="321"/>
        <v>32.08</v>
      </c>
      <c r="G6891" s="39">
        <f>VLOOKUP(N6891,Currecny_M!$A$1:$P$10,2,FALSE)</f>
        <v>21</v>
      </c>
      <c r="H6891" s="39">
        <f>MATCH(C6891,Currecny_M!$A$1:$P$1,0)</f>
        <v>5</v>
      </c>
      <c r="I6891" s="39">
        <f>VLOOKUP(N6891,Currecny_M!$A$1:$P$10,MATCH(Database!C6891,Currecny_M!$A$1:$P$1,0),FALSE)</f>
        <v>21.63</v>
      </c>
      <c r="J6891" s="82">
        <f t="shared" si="322"/>
        <v>693.89039999999989</v>
      </c>
      <c r="K6891" s="39">
        <f>VLOOKUP('Cover page'!$B$6,Currecny_M!$A$1:$P$10,MATCH(Database!C6891,Currecny_M!$A$1:$P$1,0),FALSE)</f>
        <v>1</v>
      </c>
      <c r="L6891" s="82">
        <f t="shared" si="323"/>
        <v>693.89039999999989</v>
      </c>
      <c r="M6891" s="82">
        <f>((E6891/$F$1)*VLOOKUP(N6891,Currecny_M!$A$1:$P$10,MATCH(Database!C6891,Currecny_M!$A$1:$P$1,0),FALSE))/VLOOKUP('Cover page'!$B$6,Currecny_M!$A$1:$P$10,MATCH(Database!C6891,Currecny_M!$A$1:$P$1,0),FALSE)</f>
        <v>693.89039999999989</v>
      </c>
      <c r="N6891" s="6" t="str">
        <f>VLOOKUP(B6891,Master!$A$2:$C$11,3,FALSE)</f>
        <v>Dirham</v>
      </c>
      <c r="O6891" s="6" t="str">
        <f>VLOOKUP(B6891,Master!$A$2:$C$11,2,FALSE)</f>
        <v>Asia</v>
      </c>
      <c r="Q6891" s="39" t="str">
        <f>VLOOKUP(D6891,GL_Master!$A$1:$D$80,2,FALSE)</f>
        <v>BS</v>
      </c>
      <c r="R6891" s="39" t="str">
        <f>VLOOKUP(D6891,GL_Master!$A$1:$D$80,3,FALSE)</f>
        <v>Gross Block</v>
      </c>
      <c r="S6891" s="39" t="str">
        <f>VLOOKUP(D6891,GL_Master!$A$1:$D$80,4,FALSE)</f>
        <v>Tangible Fixed assets</v>
      </c>
    </row>
    <row r="6892" spans="1:19" x14ac:dyDescent="0.25">
      <c r="A6892" s="39" t="s">
        <v>262</v>
      </c>
      <c r="B6892" s="39" t="s">
        <v>238</v>
      </c>
      <c r="C6892" s="7">
        <v>44013</v>
      </c>
      <c r="D6892" s="39" t="s">
        <v>65</v>
      </c>
      <c r="E6892" s="39">
        <v>-20818</v>
      </c>
      <c r="F6892" s="82">
        <f t="shared" si="321"/>
        <v>-20.818000000000001</v>
      </c>
      <c r="G6892" s="39">
        <f>VLOOKUP(N6892,Currecny_M!$A$1:$P$10,2,FALSE)</f>
        <v>21</v>
      </c>
      <c r="H6892" s="39">
        <f>MATCH(C6892,Currecny_M!$A$1:$P$1,0)</f>
        <v>5</v>
      </c>
      <c r="I6892" s="39">
        <f>VLOOKUP(N6892,Currecny_M!$A$1:$P$10,MATCH(Database!C6892,Currecny_M!$A$1:$P$1,0),FALSE)</f>
        <v>21.63</v>
      </c>
      <c r="J6892" s="82">
        <f t="shared" si="322"/>
        <v>-450.29334</v>
      </c>
      <c r="K6892" s="39">
        <f>VLOOKUP('Cover page'!$B$6,Currecny_M!$A$1:$P$10,MATCH(Database!C6892,Currecny_M!$A$1:$P$1,0),FALSE)</f>
        <v>1</v>
      </c>
      <c r="L6892" s="82">
        <f t="shared" si="323"/>
        <v>-450.29334</v>
      </c>
      <c r="M6892" s="82">
        <f>((E6892/$F$1)*VLOOKUP(N6892,Currecny_M!$A$1:$P$10,MATCH(Database!C6892,Currecny_M!$A$1:$P$1,0),FALSE))/VLOOKUP('Cover page'!$B$6,Currecny_M!$A$1:$P$10,MATCH(Database!C6892,Currecny_M!$A$1:$P$1,0),FALSE)</f>
        <v>-450.29334</v>
      </c>
      <c r="N6892" s="6" t="str">
        <f>VLOOKUP(B6892,Master!$A$2:$C$11,3,FALSE)</f>
        <v>Dirham</v>
      </c>
      <c r="O6892" s="6" t="str">
        <f>VLOOKUP(B6892,Master!$A$2:$C$11,2,FALSE)</f>
        <v>Asia</v>
      </c>
      <c r="Q6892" s="39" t="str">
        <f>VLOOKUP(D6892,GL_Master!$A$1:$D$80,2,FALSE)</f>
        <v>BS</v>
      </c>
      <c r="R6892" s="39" t="str">
        <f>VLOOKUP(D6892,GL_Master!$A$1:$D$80,3,FALSE)</f>
        <v>Accumulated Depreciation</v>
      </c>
      <c r="S6892" s="39" t="str">
        <f>VLOOKUP(D6892,GL_Master!$A$1:$D$80,4,FALSE)</f>
        <v>Accumulated Depreciation</v>
      </c>
    </row>
    <row r="6893" spans="1:19" x14ac:dyDescent="0.25">
      <c r="A6893" s="39" t="s">
        <v>262</v>
      </c>
      <c r="B6893" s="39" t="s">
        <v>238</v>
      </c>
      <c r="C6893" s="7">
        <v>44013</v>
      </c>
      <c r="D6893" s="39" t="s">
        <v>66</v>
      </c>
      <c r="E6893" s="39">
        <v>17938</v>
      </c>
      <c r="F6893" s="82">
        <f t="shared" si="321"/>
        <v>17.937999999999999</v>
      </c>
      <c r="G6893" s="39">
        <f>VLOOKUP(N6893,Currecny_M!$A$1:$P$10,2,FALSE)</f>
        <v>21</v>
      </c>
      <c r="H6893" s="39">
        <f>MATCH(C6893,Currecny_M!$A$1:$P$1,0)</f>
        <v>5</v>
      </c>
      <c r="I6893" s="39">
        <f>VLOOKUP(N6893,Currecny_M!$A$1:$P$10,MATCH(Database!C6893,Currecny_M!$A$1:$P$1,0),FALSE)</f>
        <v>21.63</v>
      </c>
      <c r="J6893" s="82">
        <f t="shared" si="322"/>
        <v>387.99893999999995</v>
      </c>
      <c r="K6893" s="39">
        <f>VLOOKUP('Cover page'!$B$6,Currecny_M!$A$1:$P$10,MATCH(Database!C6893,Currecny_M!$A$1:$P$1,0),FALSE)</f>
        <v>1</v>
      </c>
      <c r="L6893" s="82">
        <f t="shared" si="323"/>
        <v>387.99893999999995</v>
      </c>
      <c r="M6893" s="82">
        <f>((E6893/$F$1)*VLOOKUP(N6893,Currecny_M!$A$1:$P$10,MATCH(Database!C6893,Currecny_M!$A$1:$P$1,0),FALSE))/VLOOKUP('Cover page'!$B$6,Currecny_M!$A$1:$P$10,MATCH(Database!C6893,Currecny_M!$A$1:$P$1,0),FALSE)</f>
        <v>387.99893999999995</v>
      </c>
      <c r="N6893" s="6" t="str">
        <f>VLOOKUP(B6893,Master!$A$2:$C$11,3,FALSE)</f>
        <v>Dirham</v>
      </c>
      <c r="O6893" s="6" t="str">
        <f>VLOOKUP(B6893,Master!$A$2:$C$11,2,FALSE)</f>
        <v>Asia</v>
      </c>
      <c r="Q6893" s="39" t="str">
        <f>VLOOKUP(D6893,GL_Master!$A$1:$D$80,2,FALSE)</f>
        <v>BS</v>
      </c>
      <c r="R6893" s="39" t="str">
        <f>VLOOKUP(D6893,GL_Master!$A$1:$D$80,3,FALSE)</f>
        <v>Gross Block</v>
      </c>
      <c r="S6893" s="39" t="str">
        <f>VLOOKUP(D6893,GL_Master!$A$1:$D$80,4,FALSE)</f>
        <v>Tangible Fixed assets</v>
      </c>
    </row>
    <row r="6894" spans="1:19" x14ac:dyDescent="0.25">
      <c r="A6894" s="39" t="s">
        <v>262</v>
      </c>
      <c r="B6894" s="39" t="s">
        <v>238</v>
      </c>
      <c r="C6894" s="7">
        <v>44013</v>
      </c>
      <c r="D6894" s="39" t="s">
        <v>67</v>
      </c>
      <c r="E6894" s="39">
        <v>6621</v>
      </c>
      <c r="F6894" s="82">
        <f t="shared" si="321"/>
        <v>6.6210000000000004</v>
      </c>
      <c r="G6894" s="39">
        <f>VLOOKUP(N6894,Currecny_M!$A$1:$P$10,2,FALSE)</f>
        <v>21</v>
      </c>
      <c r="H6894" s="39">
        <f>MATCH(C6894,Currecny_M!$A$1:$P$1,0)</f>
        <v>5</v>
      </c>
      <c r="I6894" s="39">
        <f>VLOOKUP(N6894,Currecny_M!$A$1:$P$10,MATCH(Database!C6894,Currecny_M!$A$1:$P$1,0),FALSE)</f>
        <v>21.63</v>
      </c>
      <c r="J6894" s="82">
        <f t="shared" si="322"/>
        <v>143.21223000000001</v>
      </c>
      <c r="K6894" s="39">
        <f>VLOOKUP('Cover page'!$B$6,Currecny_M!$A$1:$P$10,MATCH(Database!C6894,Currecny_M!$A$1:$P$1,0),FALSE)</f>
        <v>1</v>
      </c>
      <c r="L6894" s="82">
        <f t="shared" si="323"/>
        <v>143.21223000000001</v>
      </c>
      <c r="M6894" s="82">
        <f>((E6894/$F$1)*VLOOKUP(N6894,Currecny_M!$A$1:$P$10,MATCH(Database!C6894,Currecny_M!$A$1:$P$1,0),FALSE))/VLOOKUP('Cover page'!$B$6,Currecny_M!$A$1:$P$10,MATCH(Database!C6894,Currecny_M!$A$1:$P$1,0),FALSE)</f>
        <v>143.21223000000001</v>
      </c>
      <c r="N6894" s="6" t="str">
        <f>VLOOKUP(B6894,Master!$A$2:$C$11,3,FALSE)</f>
        <v>Dirham</v>
      </c>
      <c r="O6894" s="6" t="str">
        <f>VLOOKUP(B6894,Master!$A$2:$C$11,2,FALSE)</f>
        <v>Asia</v>
      </c>
      <c r="Q6894" s="39" t="str">
        <f>VLOOKUP(D6894,GL_Master!$A$1:$D$80,2,FALSE)</f>
        <v>BS</v>
      </c>
      <c r="R6894" s="39" t="str">
        <f>VLOOKUP(D6894,GL_Master!$A$1:$D$80,3,FALSE)</f>
        <v>Gross Block</v>
      </c>
      <c r="S6894" s="39" t="str">
        <f>VLOOKUP(D6894,GL_Master!$A$1:$D$80,4,FALSE)</f>
        <v>Tangible Fixed assets</v>
      </c>
    </row>
    <row r="6895" spans="1:19" x14ac:dyDescent="0.25">
      <c r="A6895" s="39" t="s">
        <v>262</v>
      </c>
      <c r="B6895" s="39" t="s">
        <v>238</v>
      </c>
      <c r="C6895" s="7">
        <v>44013</v>
      </c>
      <c r="D6895" s="39" t="s">
        <v>68</v>
      </c>
      <c r="E6895" s="39">
        <v>-5783</v>
      </c>
      <c r="F6895" s="82">
        <f t="shared" si="321"/>
        <v>-5.7830000000000004</v>
      </c>
      <c r="G6895" s="39">
        <f>VLOOKUP(N6895,Currecny_M!$A$1:$P$10,2,FALSE)</f>
        <v>21</v>
      </c>
      <c r="H6895" s="39">
        <f>MATCH(C6895,Currecny_M!$A$1:$P$1,0)</f>
        <v>5</v>
      </c>
      <c r="I6895" s="39">
        <f>VLOOKUP(N6895,Currecny_M!$A$1:$P$10,MATCH(Database!C6895,Currecny_M!$A$1:$P$1,0),FALSE)</f>
        <v>21.63</v>
      </c>
      <c r="J6895" s="82">
        <f t="shared" si="322"/>
        <v>-125.08629000000001</v>
      </c>
      <c r="K6895" s="39">
        <f>VLOOKUP('Cover page'!$B$6,Currecny_M!$A$1:$P$10,MATCH(Database!C6895,Currecny_M!$A$1:$P$1,0),FALSE)</f>
        <v>1</v>
      </c>
      <c r="L6895" s="82">
        <f t="shared" si="323"/>
        <v>-125.08629000000001</v>
      </c>
      <c r="M6895" s="82">
        <f>((E6895/$F$1)*VLOOKUP(N6895,Currecny_M!$A$1:$P$10,MATCH(Database!C6895,Currecny_M!$A$1:$P$1,0),FALSE))/VLOOKUP('Cover page'!$B$6,Currecny_M!$A$1:$P$10,MATCH(Database!C6895,Currecny_M!$A$1:$P$1,0),FALSE)</f>
        <v>-125.08629000000001</v>
      </c>
      <c r="N6895" s="6" t="str">
        <f>VLOOKUP(B6895,Master!$A$2:$C$11,3,FALSE)</f>
        <v>Dirham</v>
      </c>
      <c r="O6895" s="6" t="str">
        <f>VLOOKUP(B6895,Master!$A$2:$C$11,2,FALSE)</f>
        <v>Asia</v>
      </c>
      <c r="Q6895" s="39" t="str">
        <f>VLOOKUP(D6895,GL_Master!$A$1:$D$80,2,FALSE)</f>
        <v>BS</v>
      </c>
      <c r="R6895" s="39" t="str">
        <f>VLOOKUP(D6895,GL_Master!$A$1:$D$80,3,FALSE)</f>
        <v>Accumulated Depreciation</v>
      </c>
      <c r="S6895" s="39" t="str">
        <f>VLOOKUP(D6895,GL_Master!$A$1:$D$80,4,FALSE)</f>
        <v>Accumulated Depreciation</v>
      </c>
    </row>
    <row r="6896" spans="1:19" x14ac:dyDescent="0.25">
      <c r="A6896" s="39" t="s">
        <v>262</v>
      </c>
      <c r="B6896" s="39" t="s">
        <v>238</v>
      </c>
      <c r="C6896" s="7">
        <v>44013</v>
      </c>
      <c r="D6896" s="39" t="s">
        <v>69</v>
      </c>
      <c r="E6896" s="39">
        <v>10647</v>
      </c>
      <c r="F6896" s="82">
        <f t="shared" si="321"/>
        <v>10.647</v>
      </c>
      <c r="G6896" s="39">
        <f>VLOOKUP(N6896,Currecny_M!$A$1:$P$10,2,FALSE)</f>
        <v>21</v>
      </c>
      <c r="H6896" s="39">
        <f>MATCH(C6896,Currecny_M!$A$1:$P$1,0)</f>
        <v>5</v>
      </c>
      <c r="I6896" s="39">
        <f>VLOOKUP(N6896,Currecny_M!$A$1:$P$10,MATCH(Database!C6896,Currecny_M!$A$1:$P$1,0),FALSE)</f>
        <v>21.63</v>
      </c>
      <c r="J6896" s="82">
        <f t="shared" si="322"/>
        <v>230.29461000000001</v>
      </c>
      <c r="K6896" s="39">
        <f>VLOOKUP('Cover page'!$B$6,Currecny_M!$A$1:$P$10,MATCH(Database!C6896,Currecny_M!$A$1:$P$1,0),FALSE)</f>
        <v>1</v>
      </c>
      <c r="L6896" s="82">
        <f t="shared" si="323"/>
        <v>230.29461000000001</v>
      </c>
      <c r="M6896" s="82">
        <f>((E6896/$F$1)*VLOOKUP(N6896,Currecny_M!$A$1:$P$10,MATCH(Database!C6896,Currecny_M!$A$1:$P$1,0),FALSE))/VLOOKUP('Cover page'!$B$6,Currecny_M!$A$1:$P$10,MATCH(Database!C6896,Currecny_M!$A$1:$P$1,0),FALSE)</f>
        <v>230.29461000000001</v>
      </c>
      <c r="N6896" s="6" t="str">
        <f>VLOOKUP(B6896,Master!$A$2:$C$11,3,FALSE)</f>
        <v>Dirham</v>
      </c>
      <c r="O6896" s="6" t="str">
        <f>VLOOKUP(B6896,Master!$A$2:$C$11,2,FALSE)</f>
        <v>Asia</v>
      </c>
      <c r="Q6896" s="39" t="str">
        <f>VLOOKUP(D6896,GL_Master!$A$1:$D$80,2,FALSE)</f>
        <v>BS</v>
      </c>
      <c r="R6896" s="39" t="str">
        <f>VLOOKUP(D6896,GL_Master!$A$1:$D$80,3,FALSE)</f>
        <v>Gross Block</v>
      </c>
      <c r="S6896" s="39" t="str">
        <f>VLOOKUP(D6896,GL_Master!$A$1:$D$80,4,FALSE)</f>
        <v>Tangible Fixed assets</v>
      </c>
    </row>
    <row r="6897" spans="1:19" x14ac:dyDescent="0.25">
      <c r="A6897" s="39" t="s">
        <v>262</v>
      </c>
      <c r="B6897" s="39" t="s">
        <v>238</v>
      </c>
      <c r="C6897" s="7">
        <v>44013</v>
      </c>
      <c r="D6897" s="39" t="s">
        <v>70</v>
      </c>
      <c r="E6897" s="39">
        <v>-408</v>
      </c>
      <c r="F6897" s="82">
        <f t="shared" si="321"/>
        <v>-0.40799999999999997</v>
      </c>
      <c r="G6897" s="39">
        <f>VLOOKUP(N6897,Currecny_M!$A$1:$P$10,2,FALSE)</f>
        <v>21</v>
      </c>
      <c r="H6897" s="39">
        <f>MATCH(C6897,Currecny_M!$A$1:$P$1,0)</f>
        <v>5</v>
      </c>
      <c r="I6897" s="39">
        <f>VLOOKUP(N6897,Currecny_M!$A$1:$P$10,MATCH(Database!C6897,Currecny_M!$A$1:$P$1,0),FALSE)</f>
        <v>21.63</v>
      </c>
      <c r="J6897" s="82">
        <f t="shared" si="322"/>
        <v>-8.8250399999999996</v>
      </c>
      <c r="K6897" s="39">
        <f>VLOOKUP('Cover page'!$B$6,Currecny_M!$A$1:$P$10,MATCH(Database!C6897,Currecny_M!$A$1:$P$1,0),FALSE)</f>
        <v>1</v>
      </c>
      <c r="L6897" s="82">
        <f t="shared" si="323"/>
        <v>-8.8250399999999996</v>
      </c>
      <c r="M6897" s="82">
        <f>((E6897/$F$1)*VLOOKUP(N6897,Currecny_M!$A$1:$P$10,MATCH(Database!C6897,Currecny_M!$A$1:$P$1,0),FALSE))/VLOOKUP('Cover page'!$B$6,Currecny_M!$A$1:$P$10,MATCH(Database!C6897,Currecny_M!$A$1:$P$1,0),FALSE)</f>
        <v>-8.8250399999999996</v>
      </c>
      <c r="N6897" s="6" t="str">
        <f>VLOOKUP(B6897,Master!$A$2:$C$11,3,FALSE)</f>
        <v>Dirham</v>
      </c>
      <c r="O6897" s="6" t="str">
        <f>VLOOKUP(B6897,Master!$A$2:$C$11,2,FALSE)</f>
        <v>Asia</v>
      </c>
      <c r="Q6897" s="39" t="str">
        <f>VLOOKUP(D6897,GL_Master!$A$1:$D$80,2,FALSE)</f>
        <v>BS</v>
      </c>
      <c r="R6897" s="39" t="str">
        <f>VLOOKUP(D6897,GL_Master!$A$1:$D$80,3,FALSE)</f>
        <v>Accumulated Depreciation</v>
      </c>
      <c r="S6897" s="39" t="str">
        <f>VLOOKUP(D6897,GL_Master!$A$1:$D$80,4,FALSE)</f>
        <v>Accumulated Depreciation</v>
      </c>
    </row>
    <row r="6898" spans="1:19" x14ac:dyDescent="0.25">
      <c r="A6898" s="39" t="s">
        <v>262</v>
      </c>
      <c r="B6898" s="39" t="s">
        <v>238</v>
      </c>
      <c r="C6898" s="7">
        <v>44013</v>
      </c>
      <c r="D6898" s="39" t="s">
        <v>71</v>
      </c>
      <c r="E6898" s="39">
        <v>20242</v>
      </c>
      <c r="F6898" s="82">
        <f t="shared" si="321"/>
        <v>20.242000000000001</v>
      </c>
      <c r="G6898" s="39">
        <f>VLOOKUP(N6898,Currecny_M!$A$1:$P$10,2,FALSE)</f>
        <v>21</v>
      </c>
      <c r="H6898" s="39">
        <f>MATCH(C6898,Currecny_M!$A$1:$P$1,0)</f>
        <v>5</v>
      </c>
      <c r="I6898" s="39">
        <f>VLOOKUP(N6898,Currecny_M!$A$1:$P$10,MATCH(Database!C6898,Currecny_M!$A$1:$P$1,0),FALSE)</f>
        <v>21.63</v>
      </c>
      <c r="J6898" s="82">
        <f t="shared" si="322"/>
        <v>437.83445999999998</v>
      </c>
      <c r="K6898" s="39">
        <f>VLOOKUP('Cover page'!$B$6,Currecny_M!$A$1:$P$10,MATCH(Database!C6898,Currecny_M!$A$1:$P$1,0),FALSE)</f>
        <v>1</v>
      </c>
      <c r="L6898" s="82">
        <f t="shared" si="323"/>
        <v>437.83445999999998</v>
      </c>
      <c r="M6898" s="82">
        <f>((E6898/$F$1)*VLOOKUP(N6898,Currecny_M!$A$1:$P$10,MATCH(Database!C6898,Currecny_M!$A$1:$P$1,0),FALSE))/VLOOKUP('Cover page'!$B$6,Currecny_M!$A$1:$P$10,MATCH(Database!C6898,Currecny_M!$A$1:$P$1,0),FALSE)</f>
        <v>437.83445999999998</v>
      </c>
      <c r="N6898" s="6" t="str">
        <f>VLOOKUP(B6898,Master!$A$2:$C$11,3,FALSE)</f>
        <v>Dirham</v>
      </c>
      <c r="O6898" s="6" t="str">
        <f>VLOOKUP(B6898,Master!$A$2:$C$11,2,FALSE)</f>
        <v>Asia</v>
      </c>
      <c r="Q6898" s="39" t="str">
        <f>VLOOKUP(D6898,GL_Master!$A$1:$D$80,2,FALSE)</f>
        <v>BS</v>
      </c>
      <c r="R6898" s="39" t="str">
        <f>VLOOKUP(D6898,GL_Master!$A$1:$D$80,3,FALSE)</f>
        <v>Gross Block</v>
      </c>
      <c r="S6898" s="39" t="str">
        <f>VLOOKUP(D6898,GL_Master!$A$1:$D$80,4,FALSE)</f>
        <v>Tangible Fixed assets</v>
      </c>
    </row>
    <row r="6899" spans="1:19" x14ac:dyDescent="0.25">
      <c r="A6899" s="39" t="s">
        <v>262</v>
      </c>
      <c r="B6899" s="39" t="s">
        <v>238</v>
      </c>
      <c r="C6899" s="7">
        <v>44013</v>
      </c>
      <c r="D6899" s="39" t="s">
        <v>72</v>
      </c>
      <c r="E6899" s="39">
        <v>168</v>
      </c>
      <c r="F6899" s="82">
        <f t="shared" si="321"/>
        <v>0.16800000000000001</v>
      </c>
      <c r="G6899" s="39">
        <f>VLOOKUP(N6899,Currecny_M!$A$1:$P$10,2,FALSE)</f>
        <v>21</v>
      </c>
      <c r="H6899" s="39">
        <f>MATCH(C6899,Currecny_M!$A$1:$P$1,0)</f>
        <v>5</v>
      </c>
      <c r="I6899" s="39">
        <f>VLOOKUP(N6899,Currecny_M!$A$1:$P$10,MATCH(Database!C6899,Currecny_M!$A$1:$P$1,0),FALSE)</f>
        <v>21.63</v>
      </c>
      <c r="J6899" s="82">
        <f t="shared" si="322"/>
        <v>3.6338400000000002</v>
      </c>
      <c r="K6899" s="39">
        <f>VLOOKUP('Cover page'!$B$6,Currecny_M!$A$1:$P$10,MATCH(Database!C6899,Currecny_M!$A$1:$P$1,0),FALSE)</f>
        <v>1</v>
      </c>
      <c r="L6899" s="82">
        <f t="shared" si="323"/>
        <v>3.6338400000000002</v>
      </c>
      <c r="M6899" s="82">
        <f>((E6899/$F$1)*VLOOKUP(N6899,Currecny_M!$A$1:$P$10,MATCH(Database!C6899,Currecny_M!$A$1:$P$1,0),FALSE))/VLOOKUP('Cover page'!$B$6,Currecny_M!$A$1:$P$10,MATCH(Database!C6899,Currecny_M!$A$1:$P$1,0),FALSE)</f>
        <v>3.6338400000000002</v>
      </c>
      <c r="N6899" s="6" t="str">
        <f>VLOOKUP(B6899,Master!$A$2:$C$11,3,FALSE)</f>
        <v>Dirham</v>
      </c>
      <c r="O6899" s="6" t="str">
        <f>VLOOKUP(B6899,Master!$A$2:$C$11,2,FALSE)</f>
        <v>Asia</v>
      </c>
      <c r="Q6899" s="39" t="str">
        <f>VLOOKUP(D6899,GL_Master!$A$1:$D$80,2,FALSE)</f>
        <v>BS</v>
      </c>
      <c r="R6899" s="39" t="str">
        <f>VLOOKUP(D6899,GL_Master!$A$1:$D$80,3,FALSE)</f>
        <v>Gross Block</v>
      </c>
      <c r="S6899" s="39" t="str">
        <f>VLOOKUP(D6899,GL_Master!$A$1:$D$80,4,FALSE)</f>
        <v>Tangible Fixed assets</v>
      </c>
    </row>
    <row r="6900" spans="1:19" x14ac:dyDescent="0.25">
      <c r="A6900" s="39" t="s">
        <v>262</v>
      </c>
      <c r="B6900" s="39" t="s">
        <v>238</v>
      </c>
      <c r="C6900" s="7">
        <v>44013</v>
      </c>
      <c r="D6900" s="39" t="s">
        <v>73</v>
      </c>
      <c r="E6900" s="39">
        <v>77</v>
      </c>
      <c r="F6900" s="82">
        <f t="shared" si="321"/>
        <v>7.6999999999999999E-2</v>
      </c>
      <c r="G6900" s="39">
        <f>VLOOKUP(N6900,Currecny_M!$A$1:$P$10,2,FALSE)</f>
        <v>21</v>
      </c>
      <c r="H6900" s="39">
        <f>MATCH(C6900,Currecny_M!$A$1:$P$1,0)</f>
        <v>5</v>
      </c>
      <c r="I6900" s="39">
        <f>VLOOKUP(N6900,Currecny_M!$A$1:$P$10,MATCH(Database!C6900,Currecny_M!$A$1:$P$1,0),FALSE)</f>
        <v>21.63</v>
      </c>
      <c r="J6900" s="82">
        <f t="shared" si="322"/>
        <v>1.6655099999999998</v>
      </c>
      <c r="K6900" s="39">
        <f>VLOOKUP('Cover page'!$B$6,Currecny_M!$A$1:$P$10,MATCH(Database!C6900,Currecny_M!$A$1:$P$1,0),FALSE)</f>
        <v>1</v>
      </c>
      <c r="L6900" s="82">
        <f t="shared" si="323"/>
        <v>1.6655099999999998</v>
      </c>
      <c r="M6900" s="82">
        <f>((E6900/$F$1)*VLOOKUP(N6900,Currecny_M!$A$1:$P$10,MATCH(Database!C6900,Currecny_M!$A$1:$P$1,0),FALSE))/VLOOKUP('Cover page'!$B$6,Currecny_M!$A$1:$P$10,MATCH(Database!C6900,Currecny_M!$A$1:$P$1,0),FALSE)</f>
        <v>1.6655099999999998</v>
      </c>
      <c r="N6900" s="6" t="str">
        <f>VLOOKUP(B6900,Master!$A$2:$C$11,3,FALSE)</f>
        <v>Dirham</v>
      </c>
      <c r="O6900" s="6" t="str">
        <f>VLOOKUP(B6900,Master!$A$2:$C$11,2,FALSE)</f>
        <v>Asia</v>
      </c>
      <c r="Q6900" s="39" t="str">
        <f>VLOOKUP(D6900,GL_Master!$A$1:$D$80,2,FALSE)</f>
        <v>BS</v>
      </c>
      <c r="R6900" s="39" t="str">
        <f>VLOOKUP(D6900,GL_Master!$A$1:$D$80,3,FALSE)</f>
        <v>Gross Block</v>
      </c>
      <c r="S6900" s="39" t="str">
        <f>VLOOKUP(D6900,GL_Master!$A$1:$D$80,4,FALSE)</f>
        <v>Tangible Fixed assets</v>
      </c>
    </row>
    <row r="6901" spans="1:19" x14ac:dyDescent="0.25">
      <c r="A6901" s="39" t="s">
        <v>262</v>
      </c>
      <c r="B6901" s="39" t="s">
        <v>238</v>
      </c>
      <c r="C6901" s="7">
        <v>44013</v>
      </c>
      <c r="D6901" s="39" t="s">
        <v>74</v>
      </c>
      <c r="E6901" s="39">
        <v>-18700</v>
      </c>
      <c r="F6901" s="82">
        <f t="shared" si="321"/>
        <v>-18.7</v>
      </c>
      <c r="G6901" s="39">
        <f>VLOOKUP(N6901,Currecny_M!$A$1:$P$10,2,FALSE)</f>
        <v>21</v>
      </c>
      <c r="H6901" s="39">
        <f>MATCH(C6901,Currecny_M!$A$1:$P$1,0)</f>
        <v>5</v>
      </c>
      <c r="I6901" s="39">
        <f>VLOOKUP(N6901,Currecny_M!$A$1:$P$10,MATCH(Database!C6901,Currecny_M!$A$1:$P$1,0),FALSE)</f>
        <v>21.63</v>
      </c>
      <c r="J6901" s="82">
        <f t="shared" si="322"/>
        <v>-404.48099999999994</v>
      </c>
      <c r="K6901" s="39">
        <f>VLOOKUP('Cover page'!$B$6,Currecny_M!$A$1:$P$10,MATCH(Database!C6901,Currecny_M!$A$1:$P$1,0),FALSE)</f>
        <v>1</v>
      </c>
      <c r="L6901" s="82">
        <f t="shared" si="323"/>
        <v>-404.48099999999994</v>
      </c>
      <c r="M6901" s="82">
        <f>((E6901/$F$1)*VLOOKUP(N6901,Currecny_M!$A$1:$P$10,MATCH(Database!C6901,Currecny_M!$A$1:$P$1,0),FALSE))/VLOOKUP('Cover page'!$B$6,Currecny_M!$A$1:$P$10,MATCH(Database!C6901,Currecny_M!$A$1:$P$1,0),FALSE)</f>
        <v>-404.48099999999994</v>
      </c>
      <c r="N6901" s="6" t="str">
        <f>VLOOKUP(B6901,Master!$A$2:$C$11,3,FALSE)</f>
        <v>Dirham</v>
      </c>
      <c r="O6901" s="6" t="str">
        <f>VLOOKUP(B6901,Master!$A$2:$C$11,2,FALSE)</f>
        <v>Asia</v>
      </c>
      <c r="Q6901" s="39" t="str">
        <f>VLOOKUP(D6901,GL_Master!$A$1:$D$80,2,FALSE)</f>
        <v>BS</v>
      </c>
      <c r="R6901" s="39" t="str">
        <f>VLOOKUP(D6901,GL_Master!$A$1:$D$80,3,FALSE)</f>
        <v>Accumulated Depreciation</v>
      </c>
      <c r="S6901" s="39" t="str">
        <f>VLOOKUP(D6901,GL_Master!$A$1:$D$80,4,FALSE)</f>
        <v>Accumulated Depreciation</v>
      </c>
    </row>
    <row r="6902" spans="1:19" x14ac:dyDescent="0.25">
      <c r="A6902" s="39" t="s">
        <v>262</v>
      </c>
      <c r="B6902" s="39" t="s">
        <v>238</v>
      </c>
      <c r="C6902" s="7">
        <v>44013</v>
      </c>
      <c r="D6902" s="39" t="s">
        <v>21</v>
      </c>
      <c r="E6902" s="39">
        <v>1554</v>
      </c>
      <c r="F6902" s="82">
        <f t="shared" si="321"/>
        <v>1.554</v>
      </c>
      <c r="G6902" s="39">
        <f>VLOOKUP(N6902,Currecny_M!$A$1:$P$10,2,FALSE)</f>
        <v>21</v>
      </c>
      <c r="H6902" s="39">
        <f>MATCH(C6902,Currecny_M!$A$1:$P$1,0)</f>
        <v>5</v>
      </c>
      <c r="I6902" s="39">
        <f>VLOOKUP(N6902,Currecny_M!$A$1:$P$10,MATCH(Database!C6902,Currecny_M!$A$1:$P$1,0),FALSE)</f>
        <v>21.63</v>
      </c>
      <c r="J6902" s="82">
        <f t="shared" si="322"/>
        <v>33.613019999999999</v>
      </c>
      <c r="K6902" s="39">
        <f>VLOOKUP('Cover page'!$B$6,Currecny_M!$A$1:$P$10,MATCH(Database!C6902,Currecny_M!$A$1:$P$1,0),FALSE)</f>
        <v>1</v>
      </c>
      <c r="L6902" s="82">
        <f t="shared" si="323"/>
        <v>33.613019999999999</v>
      </c>
      <c r="M6902" s="82">
        <f>((E6902/$F$1)*VLOOKUP(N6902,Currecny_M!$A$1:$P$10,MATCH(Database!C6902,Currecny_M!$A$1:$P$1,0),FALSE))/VLOOKUP('Cover page'!$B$6,Currecny_M!$A$1:$P$10,MATCH(Database!C6902,Currecny_M!$A$1:$P$1,0),FALSE)</f>
        <v>33.613019999999999</v>
      </c>
      <c r="N6902" s="6" t="str">
        <f>VLOOKUP(B6902,Master!$A$2:$C$11,3,FALSE)</f>
        <v>Dirham</v>
      </c>
      <c r="O6902" s="6" t="str">
        <f>VLOOKUP(B6902,Master!$A$2:$C$11,2,FALSE)</f>
        <v>Asia</v>
      </c>
      <c r="Q6902" s="39" t="str">
        <f>VLOOKUP(D6902,GL_Master!$A$1:$D$80,2,FALSE)</f>
        <v>BS</v>
      </c>
      <c r="R6902" s="39" t="str">
        <f>VLOOKUP(D6902,GL_Master!$A$1:$D$80,3,FALSE)</f>
        <v>Gross Block</v>
      </c>
      <c r="S6902" s="39" t="str">
        <f>VLOOKUP(D6902,GL_Master!$A$1:$D$80,4,FALSE)</f>
        <v>Tangible Fixed assets</v>
      </c>
    </row>
    <row r="6903" spans="1:19" x14ac:dyDescent="0.25">
      <c r="A6903" s="39" t="s">
        <v>262</v>
      </c>
      <c r="B6903" s="39" t="s">
        <v>238</v>
      </c>
      <c r="C6903" s="7">
        <v>44013</v>
      </c>
      <c r="D6903" s="39" t="s">
        <v>27</v>
      </c>
      <c r="E6903" s="39">
        <v>3634</v>
      </c>
      <c r="F6903" s="82">
        <f t="shared" si="321"/>
        <v>3.6339999999999999</v>
      </c>
      <c r="G6903" s="39">
        <f>VLOOKUP(N6903,Currecny_M!$A$1:$P$10,2,FALSE)</f>
        <v>21</v>
      </c>
      <c r="H6903" s="39">
        <f>MATCH(C6903,Currecny_M!$A$1:$P$1,0)</f>
        <v>5</v>
      </c>
      <c r="I6903" s="39">
        <f>VLOOKUP(N6903,Currecny_M!$A$1:$P$10,MATCH(Database!C6903,Currecny_M!$A$1:$P$1,0),FALSE)</f>
        <v>21.63</v>
      </c>
      <c r="J6903" s="82">
        <f t="shared" si="322"/>
        <v>78.60342</v>
      </c>
      <c r="K6903" s="39">
        <f>VLOOKUP('Cover page'!$B$6,Currecny_M!$A$1:$P$10,MATCH(Database!C6903,Currecny_M!$A$1:$P$1,0),FALSE)</f>
        <v>1</v>
      </c>
      <c r="L6903" s="82">
        <f t="shared" si="323"/>
        <v>78.60342</v>
      </c>
      <c r="M6903" s="82">
        <f>((E6903/$F$1)*VLOOKUP(N6903,Currecny_M!$A$1:$P$10,MATCH(Database!C6903,Currecny_M!$A$1:$P$1,0),FALSE))/VLOOKUP('Cover page'!$B$6,Currecny_M!$A$1:$P$10,MATCH(Database!C6903,Currecny_M!$A$1:$P$1,0),FALSE)</f>
        <v>78.60342</v>
      </c>
      <c r="N6903" s="6" t="str">
        <f>VLOOKUP(B6903,Master!$A$2:$C$11,3,FALSE)</f>
        <v>Dirham</v>
      </c>
      <c r="O6903" s="6" t="str">
        <f>VLOOKUP(B6903,Master!$A$2:$C$11,2,FALSE)</f>
        <v>Asia</v>
      </c>
      <c r="Q6903" s="39" t="str">
        <f>VLOOKUP(D6903,GL_Master!$A$1:$D$80,2,FALSE)</f>
        <v>BS</v>
      </c>
      <c r="R6903" s="39" t="str">
        <f>VLOOKUP(D6903,GL_Master!$A$1:$D$80,3,FALSE)</f>
        <v>Gross Block</v>
      </c>
      <c r="S6903" s="39" t="str">
        <f>VLOOKUP(D6903,GL_Master!$A$1:$D$80,4,FALSE)</f>
        <v>Tangible Fixed assets</v>
      </c>
    </row>
    <row r="6904" spans="1:19" x14ac:dyDescent="0.25">
      <c r="A6904" s="39" t="s">
        <v>262</v>
      </c>
      <c r="B6904" s="39" t="s">
        <v>238</v>
      </c>
      <c r="C6904" s="7">
        <v>44013</v>
      </c>
      <c r="D6904" s="39" t="s">
        <v>75</v>
      </c>
      <c r="E6904" s="39">
        <v>-77</v>
      </c>
      <c r="F6904" s="82">
        <f t="shared" si="321"/>
        <v>-7.6999999999999999E-2</v>
      </c>
      <c r="G6904" s="39">
        <f>VLOOKUP(N6904,Currecny_M!$A$1:$P$10,2,FALSE)</f>
        <v>21</v>
      </c>
      <c r="H6904" s="39">
        <f>MATCH(C6904,Currecny_M!$A$1:$P$1,0)</f>
        <v>5</v>
      </c>
      <c r="I6904" s="39">
        <f>VLOOKUP(N6904,Currecny_M!$A$1:$P$10,MATCH(Database!C6904,Currecny_M!$A$1:$P$1,0),FALSE)</f>
        <v>21.63</v>
      </c>
      <c r="J6904" s="82">
        <f t="shared" si="322"/>
        <v>-1.6655099999999998</v>
      </c>
      <c r="K6904" s="39">
        <f>VLOOKUP('Cover page'!$B$6,Currecny_M!$A$1:$P$10,MATCH(Database!C6904,Currecny_M!$A$1:$P$1,0),FALSE)</f>
        <v>1</v>
      </c>
      <c r="L6904" s="82">
        <f t="shared" si="323"/>
        <v>-1.6655099999999998</v>
      </c>
      <c r="M6904" s="82">
        <f>((E6904/$F$1)*VLOOKUP(N6904,Currecny_M!$A$1:$P$10,MATCH(Database!C6904,Currecny_M!$A$1:$P$1,0),FALSE))/VLOOKUP('Cover page'!$B$6,Currecny_M!$A$1:$P$10,MATCH(Database!C6904,Currecny_M!$A$1:$P$1,0),FALSE)</f>
        <v>-1.6655099999999998</v>
      </c>
      <c r="N6904" s="6" t="str">
        <f>VLOOKUP(B6904,Master!$A$2:$C$11,3,FALSE)</f>
        <v>Dirham</v>
      </c>
      <c r="O6904" s="6" t="str">
        <f>VLOOKUP(B6904,Master!$A$2:$C$11,2,FALSE)</f>
        <v>Asia</v>
      </c>
      <c r="Q6904" s="39" t="str">
        <f>VLOOKUP(D6904,GL_Master!$A$1:$D$80,2,FALSE)</f>
        <v>BS</v>
      </c>
      <c r="R6904" s="39" t="str">
        <f>VLOOKUP(D6904,GL_Master!$A$1:$D$80,3,FALSE)</f>
        <v>Gross Block</v>
      </c>
      <c r="S6904" s="39" t="str">
        <f>VLOOKUP(D6904,GL_Master!$A$1:$D$80,4,FALSE)</f>
        <v>Tangible Fixed assets</v>
      </c>
    </row>
    <row r="6905" spans="1:19" x14ac:dyDescent="0.25">
      <c r="A6905" s="39" t="s">
        <v>262</v>
      </c>
      <c r="B6905" s="39" t="s">
        <v>238</v>
      </c>
      <c r="C6905" s="7">
        <v>44013</v>
      </c>
      <c r="D6905" s="39" t="s">
        <v>76</v>
      </c>
      <c r="E6905" s="39">
        <v>1981</v>
      </c>
      <c r="F6905" s="82">
        <f t="shared" si="321"/>
        <v>1.9810000000000001</v>
      </c>
      <c r="G6905" s="39">
        <f>VLOOKUP(N6905,Currecny_M!$A$1:$P$10,2,FALSE)</f>
        <v>21</v>
      </c>
      <c r="H6905" s="39">
        <f>MATCH(C6905,Currecny_M!$A$1:$P$1,0)</f>
        <v>5</v>
      </c>
      <c r="I6905" s="39">
        <f>VLOOKUP(N6905,Currecny_M!$A$1:$P$10,MATCH(Database!C6905,Currecny_M!$A$1:$P$1,0),FALSE)</f>
        <v>21.63</v>
      </c>
      <c r="J6905" s="82">
        <f t="shared" si="322"/>
        <v>42.849029999999999</v>
      </c>
      <c r="K6905" s="39">
        <f>VLOOKUP('Cover page'!$B$6,Currecny_M!$A$1:$P$10,MATCH(Database!C6905,Currecny_M!$A$1:$P$1,0),FALSE)</f>
        <v>1</v>
      </c>
      <c r="L6905" s="82">
        <f t="shared" si="323"/>
        <v>42.849029999999999</v>
      </c>
      <c r="M6905" s="82">
        <f>((E6905/$F$1)*VLOOKUP(N6905,Currecny_M!$A$1:$P$10,MATCH(Database!C6905,Currecny_M!$A$1:$P$1,0),FALSE))/VLOOKUP('Cover page'!$B$6,Currecny_M!$A$1:$P$10,MATCH(Database!C6905,Currecny_M!$A$1:$P$1,0),FALSE)</f>
        <v>42.849029999999999</v>
      </c>
      <c r="N6905" s="6" t="str">
        <f>VLOOKUP(B6905,Master!$A$2:$C$11,3,FALSE)</f>
        <v>Dirham</v>
      </c>
      <c r="O6905" s="6" t="str">
        <f>VLOOKUP(B6905,Master!$A$2:$C$11,2,FALSE)</f>
        <v>Asia</v>
      </c>
      <c r="Q6905" s="39" t="str">
        <f>VLOOKUP(D6905,GL_Master!$A$1:$D$80,2,FALSE)</f>
        <v>BS</v>
      </c>
      <c r="R6905" s="39" t="str">
        <f>VLOOKUP(D6905,GL_Master!$A$1:$D$80,3,FALSE)</f>
        <v>Inventories</v>
      </c>
      <c r="S6905" s="39" t="str">
        <f>VLOOKUP(D6905,GL_Master!$A$1:$D$80,4,FALSE)</f>
        <v>Inventory</v>
      </c>
    </row>
    <row r="6906" spans="1:19" x14ac:dyDescent="0.25">
      <c r="A6906" s="39" t="s">
        <v>262</v>
      </c>
      <c r="B6906" s="39" t="s">
        <v>238</v>
      </c>
      <c r="C6906" s="7">
        <v>44013</v>
      </c>
      <c r="D6906" s="39" t="s">
        <v>77</v>
      </c>
      <c r="E6906" s="39">
        <v>5136</v>
      </c>
      <c r="F6906" s="82">
        <f t="shared" si="321"/>
        <v>5.1360000000000001</v>
      </c>
      <c r="G6906" s="39">
        <f>VLOOKUP(N6906,Currecny_M!$A$1:$P$10,2,FALSE)</f>
        <v>21</v>
      </c>
      <c r="H6906" s="39">
        <f>MATCH(C6906,Currecny_M!$A$1:$P$1,0)</f>
        <v>5</v>
      </c>
      <c r="I6906" s="39">
        <f>VLOOKUP(N6906,Currecny_M!$A$1:$P$10,MATCH(Database!C6906,Currecny_M!$A$1:$P$1,0),FALSE)</f>
        <v>21.63</v>
      </c>
      <c r="J6906" s="82">
        <f t="shared" si="322"/>
        <v>111.09168</v>
      </c>
      <c r="K6906" s="39">
        <f>VLOOKUP('Cover page'!$B$6,Currecny_M!$A$1:$P$10,MATCH(Database!C6906,Currecny_M!$A$1:$P$1,0),FALSE)</f>
        <v>1</v>
      </c>
      <c r="L6906" s="82">
        <f t="shared" si="323"/>
        <v>111.09168</v>
      </c>
      <c r="M6906" s="82">
        <f>((E6906/$F$1)*VLOOKUP(N6906,Currecny_M!$A$1:$P$10,MATCH(Database!C6906,Currecny_M!$A$1:$P$1,0),FALSE))/VLOOKUP('Cover page'!$B$6,Currecny_M!$A$1:$P$10,MATCH(Database!C6906,Currecny_M!$A$1:$P$1,0),FALSE)</f>
        <v>111.09168</v>
      </c>
      <c r="N6906" s="6" t="str">
        <f>VLOOKUP(B6906,Master!$A$2:$C$11,3,FALSE)</f>
        <v>Dirham</v>
      </c>
      <c r="O6906" s="6" t="str">
        <f>VLOOKUP(B6906,Master!$A$2:$C$11,2,FALSE)</f>
        <v>Asia</v>
      </c>
      <c r="Q6906" s="39" t="str">
        <f>VLOOKUP(D6906,GL_Master!$A$1:$D$80,2,FALSE)</f>
        <v>BS</v>
      </c>
      <c r="R6906" s="39" t="str">
        <f>VLOOKUP(D6906,GL_Master!$A$1:$D$80,3,FALSE)</f>
        <v>Inventories</v>
      </c>
      <c r="S6906" s="39" t="str">
        <f>VLOOKUP(D6906,GL_Master!$A$1:$D$80,4,FALSE)</f>
        <v>Inventory</v>
      </c>
    </row>
    <row r="6907" spans="1:19" x14ac:dyDescent="0.25">
      <c r="A6907" s="39" t="s">
        <v>262</v>
      </c>
      <c r="B6907" s="39" t="s">
        <v>238</v>
      </c>
      <c r="C6907" s="7">
        <v>44013</v>
      </c>
      <c r="D6907" s="39" t="s">
        <v>2</v>
      </c>
      <c r="E6907" s="39">
        <v>519461</v>
      </c>
      <c r="F6907" s="82">
        <f t="shared" si="321"/>
        <v>519.46100000000001</v>
      </c>
      <c r="G6907" s="39">
        <f>VLOOKUP(N6907,Currecny_M!$A$1:$P$10,2,FALSE)</f>
        <v>21</v>
      </c>
      <c r="H6907" s="39">
        <f>MATCH(C6907,Currecny_M!$A$1:$P$1,0)</f>
        <v>5</v>
      </c>
      <c r="I6907" s="39">
        <f>VLOOKUP(N6907,Currecny_M!$A$1:$P$10,MATCH(Database!C6907,Currecny_M!$A$1:$P$1,0),FALSE)</f>
        <v>21.63</v>
      </c>
      <c r="J6907" s="82">
        <f t="shared" si="322"/>
        <v>11235.941429999999</v>
      </c>
      <c r="K6907" s="39">
        <f>VLOOKUP('Cover page'!$B$6,Currecny_M!$A$1:$P$10,MATCH(Database!C6907,Currecny_M!$A$1:$P$1,0),FALSE)</f>
        <v>1</v>
      </c>
      <c r="L6907" s="82">
        <f t="shared" si="323"/>
        <v>11235.941429999999</v>
      </c>
      <c r="M6907" s="82">
        <f>((E6907/$F$1)*VLOOKUP(N6907,Currecny_M!$A$1:$P$10,MATCH(Database!C6907,Currecny_M!$A$1:$P$1,0),FALSE))/VLOOKUP('Cover page'!$B$6,Currecny_M!$A$1:$P$10,MATCH(Database!C6907,Currecny_M!$A$1:$P$1,0),FALSE)</f>
        <v>11235.941429999999</v>
      </c>
      <c r="N6907" s="6" t="str">
        <f>VLOOKUP(B6907,Master!$A$2:$C$11,3,FALSE)</f>
        <v>Dirham</v>
      </c>
      <c r="O6907" s="6" t="str">
        <f>VLOOKUP(B6907,Master!$A$2:$C$11,2,FALSE)</f>
        <v>Asia</v>
      </c>
      <c r="Q6907" s="39" t="str">
        <f>VLOOKUP(D6907,GL_Master!$A$1:$D$80,2,FALSE)</f>
        <v>BS</v>
      </c>
      <c r="R6907" s="39" t="str">
        <f>VLOOKUP(D6907,GL_Master!$A$1:$D$80,3,FALSE)</f>
        <v>Trade receivables</v>
      </c>
      <c r="S6907" s="39" t="str">
        <f>VLOOKUP(D6907,GL_Master!$A$1:$D$80,4,FALSE)</f>
        <v>Unsecured, considered good</v>
      </c>
    </row>
    <row r="6908" spans="1:19" x14ac:dyDescent="0.25">
      <c r="A6908" s="39" t="s">
        <v>262</v>
      </c>
      <c r="B6908" s="39" t="s">
        <v>238</v>
      </c>
      <c r="C6908" s="7">
        <v>44013</v>
      </c>
      <c r="D6908" s="39" t="s">
        <v>78</v>
      </c>
      <c r="E6908" s="39">
        <v>82</v>
      </c>
      <c r="F6908" s="82">
        <f t="shared" si="321"/>
        <v>8.2000000000000003E-2</v>
      </c>
      <c r="G6908" s="39">
        <f>VLOOKUP(N6908,Currecny_M!$A$1:$P$10,2,FALSE)</f>
        <v>21</v>
      </c>
      <c r="H6908" s="39">
        <f>MATCH(C6908,Currecny_M!$A$1:$P$1,0)</f>
        <v>5</v>
      </c>
      <c r="I6908" s="39">
        <f>VLOOKUP(N6908,Currecny_M!$A$1:$P$10,MATCH(Database!C6908,Currecny_M!$A$1:$P$1,0),FALSE)</f>
        <v>21.63</v>
      </c>
      <c r="J6908" s="82">
        <f t="shared" si="322"/>
        <v>1.77366</v>
      </c>
      <c r="K6908" s="39">
        <f>VLOOKUP('Cover page'!$B$6,Currecny_M!$A$1:$P$10,MATCH(Database!C6908,Currecny_M!$A$1:$P$1,0),FALSE)</f>
        <v>1</v>
      </c>
      <c r="L6908" s="82">
        <f t="shared" si="323"/>
        <v>1.77366</v>
      </c>
      <c r="M6908" s="82">
        <f>((E6908/$F$1)*VLOOKUP(N6908,Currecny_M!$A$1:$P$10,MATCH(Database!C6908,Currecny_M!$A$1:$P$1,0),FALSE))/VLOOKUP('Cover page'!$B$6,Currecny_M!$A$1:$P$10,MATCH(Database!C6908,Currecny_M!$A$1:$P$1,0),FALSE)</f>
        <v>1.77366</v>
      </c>
      <c r="N6908" s="6" t="str">
        <f>VLOOKUP(B6908,Master!$A$2:$C$11,3,FALSE)</f>
        <v>Dirham</v>
      </c>
      <c r="O6908" s="6" t="str">
        <f>VLOOKUP(B6908,Master!$A$2:$C$11,2,FALSE)</f>
        <v>Asia</v>
      </c>
      <c r="Q6908" s="39" t="str">
        <f>VLOOKUP(D6908,GL_Master!$A$1:$D$80,2,FALSE)</f>
        <v>BS</v>
      </c>
      <c r="R6908" s="39" t="str">
        <f>VLOOKUP(D6908,GL_Master!$A$1:$D$80,3,FALSE)</f>
        <v>Cash &amp; Bank Balances</v>
      </c>
      <c r="S6908" s="39" t="str">
        <f>VLOOKUP(D6908,GL_Master!$A$1:$D$80,4,FALSE)</f>
        <v>Cash In hand</v>
      </c>
    </row>
    <row r="6909" spans="1:19" x14ac:dyDescent="0.25">
      <c r="A6909" s="39" t="s">
        <v>262</v>
      </c>
      <c r="B6909" s="39" t="s">
        <v>238</v>
      </c>
      <c r="C6909" s="7">
        <v>44013</v>
      </c>
      <c r="D6909" s="39" t="s">
        <v>79</v>
      </c>
      <c r="E6909" s="39">
        <v>-20000</v>
      </c>
      <c r="F6909" s="82">
        <f t="shared" si="321"/>
        <v>-20</v>
      </c>
      <c r="G6909" s="39">
        <f>VLOOKUP(N6909,Currecny_M!$A$1:$P$10,2,FALSE)</f>
        <v>21</v>
      </c>
      <c r="H6909" s="39">
        <f>MATCH(C6909,Currecny_M!$A$1:$P$1,0)</f>
        <v>5</v>
      </c>
      <c r="I6909" s="39">
        <f>VLOOKUP(N6909,Currecny_M!$A$1:$P$10,MATCH(Database!C6909,Currecny_M!$A$1:$P$1,0),FALSE)</f>
        <v>21.63</v>
      </c>
      <c r="J6909" s="82">
        <f t="shared" si="322"/>
        <v>-432.59999999999997</v>
      </c>
      <c r="K6909" s="39">
        <f>VLOOKUP('Cover page'!$B$6,Currecny_M!$A$1:$P$10,MATCH(Database!C6909,Currecny_M!$A$1:$P$1,0),FALSE)</f>
        <v>1</v>
      </c>
      <c r="L6909" s="82">
        <f t="shared" si="323"/>
        <v>-432.59999999999997</v>
      </c>
      <c r="M6909" s="82">
        <f>((E6909/$F$1)*VLOOKUP(N6909,Currecny_M!$A$1:$P$10,MATCH(Database!C6909,Currecny_M!$A$1:$P$1,0),FALSE))/VLOOKUP('Cover page'!$B$6,Currecny_M!$A$1:$P$10,MATCH(Database!C6909,Currecny_M!$A$1:$P$1,0),FALSE)</f>
        <v>-432.59999999999997</v>
      </c>
      <c r="N6909" s="6" t="str">
        <f>VLOOKUP(B6909,Master!$A$2:$C$11,3,FALSE)</f>
        <v>Dirham</v>
      </c>
      <c r="O6909" s="6" t="str">
        <f>VLOOKUP(B6909,Master!$A$2:$C$11,2,FALSE)</f>
        <v>Asia</v>
      </c>
      <c r="Q6909" s="39" t="str">
        <f>VLOOKUP(D6909,GL_Master!$A$1:$D$80,2,FALSE)</f>
        <v>BS</v>
      </c>
      <c r="R6909" s="39" t="str">
        <f>VLOOKUP(D6909,GL_Master!$A$1:$D$80,3,FALSE)</f>
        <v>Loan Fund</v>
      </c>
      <c r="S6909" s="39" t="str">
        <f>VLOOKUP(D6909,GL_Master!$A$1:$D$80,4,FALSE)</f>
        <v>Term Loan</v>
      </c>
    </row>
    <row r="6910" spans="1:19" x14ac:dyDescent="0.25">
      <c r="A6910" s="39" t="s">
        <v>262</v>
      </c>
      <c r="B6910" s="39" t="s">
        <v>238</v>
      </c>
      <c r="C6910" s="7">
        <v>44013</v>
      </c>
      <c r="D6910" s="39" t="s">
        <v>80</v>
      </c>
      <c r="E6910" s="39">
        <v>581</v>
      </c>
      <c r="F6910" s="82">
        <f t="shared" si="321"/>
        <v>0.58099999999999996</v>
      </c>
      <c r="G6910" s="39">
        <f>VLOOKUP(N6910,Currecny_M!$A$1:$P$10,2,FALSE)</f>
        <v>21</v>
      </c>
      <c r="H6910" s="39">
        <f>MATCH(C6910,Currecny_M!$A$1:$P$1,0)</f>
        <v>5</v>
      </c>
      <c r="I6910" s="39">
        <f>VLOOKUP(N6910,Currecny_M!$A$1:$P$10,MATCH(Database!C6910,Currecny_M!$A$1:$P$1,0),FALSE)</f>
        <v>21.63</v>
      </c>
      <c r="J6910" s="82">
        <f t="shared" si="322"/>
        <v>12.567029999999999</v>
      </c>
      <c r="K6910" s="39">
        <f>VLOOKUP('Cover page'!$B$6,Currecny_M!$A$1:$P$10,MATCH(Database!C6910,Currecny_M!$A$1:$P$1,0),FALSE)</f>
        <v>1</v>
      </c>
      <c r="L6910" s="82">
        <f t="shared" si="323"/>
        <v>12.567029999999999</v>
      </c>
      <c r="M6910" s="82">
        <f>((E6910/$F$1)*VLOOKUP(N6910,Currecny_M!$A$1:$P$10,MATCH(Database!C6910,Currecny_M!$A$1:$P$1,0),FALSE))/VLOOKUP('Cover page'!$B$6,Currecny_M!$A$1:$P$10,MATCH(Database!C6910,Currecny_M!$A$1:$P$1,0),FALSE)</f>
        <v>12.567029999999999</v>
      </c>
      <c r="N6910" s="6" t="str">
        <f>VLOOKUP(B6910,Master!$A$2:$C$11,3,FALSE)</f>
        <v>Dirham</v>
      </c>
      <c r="O6910" s="6" t="str">
        <f>VLOOKUP(B6910,Master!$A$2:$C$11,2,FALSE)</f>
        <v>Asia</v>
      </c>
      <c r="Q6910" s="39" t="str">
        <f>VLOOKUP(D6910,GL_Master!$A$1:$D$80,2,FALSE)</f>
        <v>BS</v>
      </c>
      <c r="R6910" s="39" t="str">
        <f>VLOOKUP(D6910,GL_Master!$A$1:$D$80,3,FALSE)</f>
        <v>Cash &amp; Bank Balances</v>
      </c>
      <c r="S6910" s="39" t="str">
        <f>VLOOKUP(D6910,GL_Master!$A$1:$D$80,4,FALSE)</f>
        <v xml:space="preserve">      On Current Accounts</v>
      </c>
    </row>
    <row r="6911" spans="1:19" x14ac:dyDescent="0.25">
      <c r="A6911" s="39" t="s">
        <v>262</v>
      </c>
      <c r="B6911" s="39" t="s">
        <v>238</v>
      </c>
      <c r="C6911" s="7">
        <v>44013</v>
      </c>
      <c r="D6911" s="39" t="s">
        <v>81</v>
      </c>
      <c r="E6911" s="39">
        <v>41856</v>
      </c>
      <c r="F6911" s="82">
        <f t="shared" si="321"/>
        <v>41.856000000000002</v>
      </c>
      <c r="G6911" s="39">
        <f>VLOOKUP(N6911,Currecny_M!$A$1:$P$10,2,FALSE)</f>
        <v>21</v>
      </c>
      <c r="H6911" s="39">
        <f>MATCH(C6911,Currecny_M!$A$1:$P$1,0)</f>
        <v>5</v>
      </c>
      <c r="I6911" s="39">
        <f>VLOOKUP(N6911,Currecny_M!$A$1:$P$10,MATCH(Database!C6911,Currecny_M!$A$1:$P$1,0),FALSE)</f>
        <v>21.63</v>
      </c>
      <c r="J6911" s="82">
        <f t="shared" si="322"/>
        <v>905.34528</v>
      </c>
      <c r="K6911" s="39">
        <f>VLOOKUP('Cover page'!$B$6,Currecny_M!$A$1:$P$10,MATCH(Database!C6911,Currecny_M!$A$1:$P$1,0),FALSE)</f>
        <v>1</v>
      </c>
      <c r="L6911" s="82">
        <f t="shared" si="323"/>
        <v>905.34528</v>
      </c>
      <c r="M6911" s="82">
        <f>((E6911/$F$1)*VLOOKUP(N6911,Currecny_M!$A$1:$P$10,MATCH(Database!C6911,Currecny_M!$A$1:$P$1,0),FALSE))/VLOOKUP('Cover page'!$B$6,Currecny_M!$A$1:$P$10,MATCH(Database!C6911,Currecny_M!$A$1:$P$1,0),FALSE)</f>
        <v>905.34528</v>
      </c>
      <c r="N6911" s="6" t="str">
        <f>VLOOKUP(B6911,Master!$A$2:$C$11,3,FALSE)</f>
        <v>Dirham</v>
      </c>
      <c r="O6911" s="6" t="str">
        <f>VLOOKUP(B6911,Master!$A$2:$C$11,2,FALSE)</f>
        <v>Asia</v>
      </c>
      <c r="Q6911" s="39" t="str">
        <f>VLOOKUP(D6911,GL_Master!$A$1:$D$80,2,FALSE)</f>
        <v>BS</v>
      </c>
      <c r="R6911" s="39" t="str">
        <f>VLOOKUP(D6911,GL_Master!$A$1:$D$80,3,FALSE)</f>
        <v>Other Current Assets</v>
      </c>
      <c r="S6911" s="39" t="str">
        <f>VLOOKUP(D6911,GL_Master!$A$1:$D$80,4,FALSE)</f>
        <v>Advance tax recoverable (net of provision )</v>
      </c>
    </row>
    <row r="6912" spans="1:19" x14ac:dyDescent="0.25">
      <c r="A6912" s="39" t="s">
        <v>262</v>
      </c>
      <c r="B6912" s="39" t="s">
        <v>238</v>
      </c>
      <c r="C6912" s="7">
        <v>44013</v>
      </c>
      <c r="D6912" s="39" t="s">
        <v>19</v>
      </c>
      <c r="E6912" s="39">
        <v>385</v>
      </c>
      <c r="F6912" s="82">
        <f t="shared" si="321"/>
        <v>0.38500000000000001</v>
      </c>
      <c r="G6912" s="39">
        <f>VLOOKUP(N6912,Currecny_M!$A$1:$P$10,2,FALSE)</f>
        <v>21</v>
      </c>
      <c r="H6912" s="39">
        <f>MATCH(C6912,Currecny_M!$A$1:$P$1,0)</f>
        <v>5</v>
      </c>
      <c r="I6912" s="39">
        <f>VLOOKUP(N6912,Currecny_M!$A$1:$P$10,MATCH(Database!C6912,Currecny_M!$A$1:$P$1,0),FALSE)</f>
        <v>21.63</v>
      </c>
      <c r="J6912" s="82">
        <f t="shared" si="322"/>
        <v>8.3275500000000005</v>
      </c>
      <c r="K6912" s="39">
        <f>VLOOKUP('Cover page'!$B$6,Currecny_M!$A$1:$P$10,MATCH(Database!C6912,Currecny_M!$A$1:$P$1,0),FALSE)</f>
        <v>1</v>
      </c>
      <c r="L6912" s="82">
        <f t="shared" si="323"/>
        <v>8.3275500000000005</v>
      </c>
      <c r="M6912" s="82">
        <f>((E6912/$F$1)*VLOOKUP(N6912,Currecny_M!$A$1:$P$10,MATCH(Database!C6912,Currecny_M!$A$1:$P$1,0),FALSE))/VLOOKUP('Cover page'!$B$6,Currecny_M!$A$1:$P$10,MATCH(Database!C6912,Currecny_M!$A$1:$P$1,0),FALSE)</f>
        <v>8.3275500000000005</v>
      </c>
      <c r="N6912" s="6" t="str">
        <f>VLOOKUP(B6912,Master!$A$2:$C$11,3,FALSE)</f>
        <v>Dirham</v>
      </c>
      <c r="O6912" s="6" t="str">
        <f>VLOOKUP(B6912,Master!$A$2:$C$11,2,FALSE)</f>
        <v>Asia</v>
      </c>
      <c r="Q6912" s="39" t="str">
        <f>VLOOKUP(D6912,GL_Master!$A$1:$D$80,2,FALSE)</f>
        <v>BS</v>
      </c>
      <c r="R6912" s="39" t="str">
        <f>VLOOKUP(D6912,GL_Master!$A$1:$D$80,3,FALSE)</f>
        <v>Short-term loan and advances</v>
      </c>
      <c r="S6912" s="39" t="str">
        <f>VLOOKUP(D6912,GL_Master!$A$1:$D$80,4,FALSE)</f>
        <v>Prepaid expenses</v>
      </c>
    </row>
    <row r="6913" spans="1:19" x14ac:dyDescent="0.25">
      <c r="A6913" s="39" t="s">
        <v>262</v>
      </c>
      <c r="B6913" s="39" t="s">
        <v>238</v>
      </c>
      <c r="C6913" s="7">
        <v>44013</v>
      </c>
      <c r="D6913" s="39" t="s">
        <v>82</v>
      </c>
      <c r="E6913" s="39">
        <v>4155</v>
      </c>
      <c r="F6913" s="82">
        <f t="shared" si="321"/>
        <v>4.1550000000000002</v>
      </c>
      <c r="G6913" s="39">
        <f>VLOOKUP(N6913,Currecny_M!$A$1:$P$10,2,FALSE)</f>
        <v>21</v>
      </c>
      <c r="H6913" s="39">
        <f>MATCH(C6913,Currecny_M!$A$1:$P$1,0)</f>
        <v>5</v>
      </c>
      <c r="I6913" s="39">
        <f>VLOOKUP(N6913,Currecny_M!$A$1:$P$10,MATCH(Database!C6913,Currecny_M!$A$1:$P$1,0),FALSE)</f>
        <v>21.63</v>
      </c>
      <c r="J6913" s="82">
        <f t="shared" si="322"/>
        <v>89.872650000000007</v>
      </c>
      <c r="K6913" s="39">
        <f>VLOOKUP('Cover page'!$B$6,Currecny_M!$A$1:$P$10,MATCH(Database!C6913,Currecny_M!$A$1:$P$1,0),FALSE)</f>
        <v>1</v>
      </c>
      <c r="L6913" s="82">
        <f t="shared" si="323"/>
        <v>89.872650000000007</v>
      </c>
      <c r="M6913" s="82">
        <f>((E6913/$F$1)*VLOOKUP(N6913,Currecny_M!$A$1:$P$10,MATCH(Database!C6913,Currecny_M!$A$1:$P$1,0),FALSE))/VLOOKUP('Cover page'!$B$6,Currecny_M!$A$1:$P$10,MATCH(Database!C6913,Currecny_M!$A$1:$P$1,0),FALSE)</f>
        <v>89.872650000000007</v>
      </c>
      <c r="N6913" s="6" t="str">
        <f>VLOOKUP(B6913,Master!$A$2:$C$11,3,FALSE)</f>
        <v>Dirham</v>
      </c>
      <c r="O6913" s="6" t="str">
        <f>VLOOKUP(B6913,Master!$A$2:$C$11,2,FALSE)</f>
        <v>Asia</v>
      </c>
      <c r="Q6913" s="39" t="str">
        <f>VLOOKUP(D6913,GL_Master!$A$1:$D$80,2,FALSE)</f>
        <v>BS</v>
      </c>
      <c r="R6913" s="39" t="str">
        <f>VLOOKUP(D6913,GL_Master!$A$1:$D$80,3,FALSE)</f>
        <v>Short-term loan and advances</v>
      </c>
      <c r="S6913" s="39" t="str">
        <f>VLOOKUP(D6913,GL_Master!$A$1:$D$80,4,FALSE)</f>
        <v>Advance to vendor/employees</v>
      </c>
    </row>
    <row r="6914" spans="1:19" x14ac:dyDescent="0.25">
      <c r="A6914" s="39" t="s">
        <v>262</v>
      </c>
      <c r="B6914" s="39" t="s">
        <v>238</v>
      </c>
      <c r="C6914" s="7">
        <v>44013</v>
      </c>
      <c r="D6914" s="39" t="s">
        <v>83</v>
      </c>
      <c r="E6914" s="39">
        <v>3017</v>
      </c>
      <c r="F6914" s="82">
        <f t="shared" si="321"/>
        <v>3.0169999999999999</v>
      </c>
      <c r="G6914" s="39">
        <f>VLOOKUP(N6914,Currecny_M!$A$1:$P$10,2,FALSE)</f>
        <v>21</v>
      </c>
      <c r="H6914" s="39">
        <f>MATCH(C6914,Currecny_M!$A$1:$P$1,0)</f>
        <v>5</v>
      </c>
      <c r="I6914" s="39">
        <f>VLOOKUP(N6914,Currecny_M!$A$1:$P$10,MATCH(Database!C6914,Currecny_M!$A$1:$P$1,0),FALSE)</f>
        <v>21.63</v>
      </c>
      <c r="J6914" s="82">
        <f t="shared" si="322"/>
        <v>65.257709999999989</v>
      </c>
      <c r="K6914" s="39">
        <f>VLOOKUP('Cover page'!$B$6,Currecny_M!$A$1:$P$10,MATCH(Database!C6914,Currecny_M!$A$1:$P$1,0),FALSE)</f>
        <v>1</v>
      </c>
      <c r="L6914" s="82">
        <f t="shared" si="323"/>
        <v>65.257709999999989</v>
      </c>
      <c r="M6914" s="82">
        <f>((E6914/$F$1)*VLOOKUP(N6914,Currecny_M!$A$1:$P$10,MATCH(Database!C6914,Currecny_M!$A$1:$P$1,0),FALSE))/VLOOKUP('Cover page'!$B$6,Currecny_M!$A$1:$P$10,MATCH(Database!C6914,Currecny_M!$A$1:$P$1,0),FALSE)</f>
        <v>65.257709999999989</v>
      </c>
      <c r="N6914" s="6" t="str">
        <f>VLOOKUP(B6914,Master!$A$2:$C$11,3,FALSE)</f>
        <v>Dirham</v>
      </c>
      <c r="O6914" s="6" t="str">
        <f>VLOOKUP(B6914,Master!$A$2:$C$11,2,FALSE)</f>
        <v>Asia</v>
      </c>
      <c r="Q6914" s="39" t="str">
        <f>VLOOKUP(D6914,GL_Master!$A$1:$D$80,2,FALSE)</f>
        <v>BS</v>
      </c>
      <c r="R6914" s="39" t="str">
        <f>VLOOKUP(D6914,GL_Master!$A$1:$D$80,3,FALSE)</f>
        <v>Other Current Assets</v>
      </c>
      <c r="S6914" s="39" t="str">
        <f>VLOOKUP(D6914,GL_Master!$A$1:$D$80,4,FALSE)</f>
        <v>Security deposits ( Unsecured, considered good)</v>
      </c>
    </row>
    <row r="6915" spans="1:19" x14ac:dyDescent="0.25">
      <c r="A6915" s="39" t="s">
        <v>262</v>
      </c>
      <c r="B6915" s="39" t="s">
        <v>238</v>
      </c>
      <c r="C6915" s="7">
        <v>44013</v>
      </c>
      <c r="D6915" s="39" t="s">
        <v>246</v>
      </c>
      <c r="E6915" s="39">
        <v>-334152</v>
      </c>
      <c r="F6915" s="82">
        <f t="shared" si="321"/>
        <v>-334.15199999999999</v>
      </c>
      <c r="G6915" s="39">
        <f>VLOOKUP(N6915,Currecny_M!$A$1:$P$10,2,FALSE)</f>
        <v>21</v>
      </c>
      <c r="H6915" s="39">
        <f>MATCH(C6915,Currecny_M!$A$1:$P$1,0)</f>
        <v>5</v>
      </c>
      <c r="I6915" s="39">
        <f>VLOOKUP(N6915,Currecny_M!$A$1:$P$10,MATCH(Database!C6915,Currecny_M!$A$1:$P$1,0),FALSE)</f>
        <v>21.63</v>
      </c>
      <c r="J6915" s="82">
        <f t="shared" si="322"/>
        <v>-7227.7077599999993</v>
      </c>
      <c r="K6915" s="39">
        <f>VLOOKUP('Cover page'!$B$6,Currecny_M!$A$1:$P$10,MATCH(Database!C6915,Currecny_M!$A$1:$P$1,0),FALSE)</f>
        <v>1</v>
      </c>
      <c r="L6915" s="82">
        <f t="shared" si="323"/>
        <v>-7227.7077599999993</v>
      </c>
      <c r="M6915" s="82">
        <f>((E6915/$F$1)*VLOOKUP(N6915,Currecny_M!$A$1:$P$10,MATCH(Database!C6915,Currecny_M!$A$1:$P$1,0),FALSE))/VLOOKUP('Cover page'!$B$6,Currecny_M!$A$1:$P$10,MATCH(Database!C6915,Currecny_M!$A$1:$P$1,0),FALSE)</f>
        <v>-7227.7077599999993</v>
      </c>
      <c r="N6915" s="6" t="str">
        <f>VLOOKUP(B6915,Master!$A$2:$C$11,3,FALSE)</f>
        <v>Dirham</v>
      </c>
      <c r="O6915" s="6" t="str">
        <f>VLOOKUP(B6915,Master!$A$2:$C$11,2,FALSE)</f>
        <v>Asia</v>
      </c>
      <c r="Q6915" s="39" t="str">
        <f>VLOOKUP(D6915,GL_Master!$A$1:$D$80,2,FALSE)</f>
        <v>PL</v>
      </c>
      <c r="R6915" s="39" t="str">
        <f>VLOOKUP(D6915,GL_Master!$A$1:$D$80,3,FALSE)</f>
        <v>Revenue from Operations</v>
      </c>
      <c r="S6915" s="39" t="str">
        <f>VLOOKUP(D6915,GL_Master!$A$1:$D$80,4,FALSE)</f>
        <v>Contract revenue</v>
      </c>
    </row>
    <row r="6916" spans="1:19" x14ac:dyDescent="0.25">
      <c r="A6916" s="39" t="s">
        <v>262</v>
      </c>
      <c r="B6916" s="39" t="s">
        <v>238</v>
      </c>
      <c r="C6916" s="7">
        <v>44013</v>
      </c>
      <c r="D6916" s="39" t="s">
        <v>134</v>
      </c>
      <c r="E6916" s="39">
        <v>-2665</v>
      </c>
      <c r="F6916" s="82">
        <f t="shared" ref="F6916:F6979" si="324">E6916/$F$1</f>
        <v>-2.665</v>
      </c>
      <c r="G6916" s="39">
        <f>VLOOKUP(N6916,Currecny_M!$A$1:$P$10,2,FALSE)</f>
        <v>21</v>
      </c>
      <c r="H6916" s="39">
        <f>MATCH(C6916,Currecny_M!$A$1:$P$1,0)</f>
        <v>5</v>
      </c>
      <c r="I6916" s="39">
        <f>VLOOKUP(N6916,Currecny_M!$A$1:$P$10,MATCH(Database!C6916,Currecny_M!$A$1:$P$1,0),FALSE)</f>
        <v>21.63</v>
      </c>
      <c r="J6916" s="82">
        <f t="shared" ref="J6916:J6979" si="325">F6916*I6916</f>
        <v>-57.643949999999997</v>
      </c>
      <c r="K6916" s="39">
        <f>VLOOKUP('Cover page'!$B$6,Currecny_M!$A$1:$P$10,MATCH(Database!C6916,Currecny_M!$A$1:$P$1,0),FALSE)</f>
        <v>1</v>
      </c>
      <c r="L6916" s="82">
        <f t="shared" ref="L6916:L6979" si="326">J6916/K6916</f>
        <v>-57.643949999999997</v>
      </c>
      <c r="M6916" s="82">
        <f>((E6916/$F$1)*VLOOKUP(N6916,Currecny_M!$A$1:$P$10,MATCH(Database!C6916,Currecny_M!$A$1:$P$1,0),FALSE))/VLOOKUP('Cover page'!$B$6,Currecny_M!$A$1:$P$10,MATCH(Database!C6916,Currecny_M!$A$1:$P$1,0),FALSE)</f>
        <v>-57.643949999999997</v>
      </c>
      <c r="N6916" s="6" t="str">
        <f>VLOOKUP(B6916,Master!$A$2:$C$11,3,FALSE)</f>
        <v>Dirham</v>
      </c>
      <c r="O6916" s="6" t="str">
        <f>VLOOKUP(B6916,Master!$A$2:$C$11,2,FALSE)</f>
        <v>Asia</v>
      </c>
      <c r="Q6916" s="39" t="str">
        <f>VLOOKUP(D6916,GL_Master!$A$1:$D$80,2,FALSE)</f>
        <v>PL</v>
      </c>
      <c r="R6916" s="39" t="str">
        <f>VLOOKUP(D6916,GL_Master!$A$1:$D$80,3,FALSE)</f>
        <v>Other Income</v>
      </c>
      <c r="S6916" s="39" t="str">
        <f>VLOOKUP(D6916,GL_Master!$A$1:$D$80,4,FALSE)</f>
        <v>Other Income</v>
      </c>
    </row>
    <row r="6917" spans="1:19" x14ac:dyDescent="0.25">
      <c r="A6917" s="39" t="s">
        <v>262</v>
      </c>
      <c r="B6917" s="39" t="s">
        <v>238</v>
      </c>
      <c r="C6917" s="7">
        <v>44013</v>
      </c>
      <c r="D6917" s="39" t="s">
        <v>86</v>
      </c>
      <c r="E6917" s="39">
        <v>155</v>
      </c>
      <c r="F6917" s="82">
        <f t="shared" si="324"/>
        <v>0.155</v>
      </c>
      <c r="G6917" s="39">
        <f>VLOOKUP(N6917,Currecny_M!$A$1:$P$10,2,FALSE)</f>
        <v>21</v>
      </c>
      <c r="H6917" s="39">
        <f>MATCH(C6917,Currecny_M!$A$1:$P$1,0)</f>
        <v>5</v>
      </c>
      <c r="I6917" s="39">
        <f>VLOOKUP(N6917,Currecny_M!$A$1:$P$10,MATCH(Database!C6917,Currecny_M!$A$1:$P$1,0),FALSE)</f>
        <v>21.63</v>
      </c>
      <c r="J6917" s="82">
        <f t="shared" si="325"/>
        <v>3.3526499999999997</v>
      </c>
      <c r="K6917" s="39">
        <f>VLOOKUP('Cover page'!$B$6,Currecny_M!$A$1:$P$10,MATCH(Database!C6917,Currecny_M!$A$1:$P$1,0),FALSE)</f>
        <v>1</v>
      </c>
      <c r="L6917" s="82">
        <f t="shared" si="326"/>
        <v>3.3526499999999997</v>
      </c>
      <c r="M6917" s="82">
        <f>((E6917/$F$1)*VLOOKUP(N6917,Currecny_M!$A$1:$P$10,MATCH(Database!C6917,Currecny_M!$A$1:$P$1,0),FALSE))/VLOOKUP('Cover page'!$B$6,Currecny_M!$A$1:$P$10,MATCH(Database!C6917,Currecny_M!$A$1:$P$1,0),FALSE)</f>
        <v>3.3526499999999997</v>
      </c>
      <c r="N6917" s="6" t="str">
        <f>VLOOKUP(B6917,Master!$A$2:$C$11,3,FALSE)</f>
        <v>Dirham</v>
      </c>
      <c r="O6917" s="6" t="str">
        <f>VLOOKUP(B6917,Master!$A$2:$C$11,2,FALSE)</f>
        <v>Asia</v>
      </c>
      <c r="Q6917" s="39" t="str">
        <f>VLOOKUP(D6917,GL_Master!$A$1:$D$80,2,FALSE)</f>
        <v>PL</v>
      </c>
      <c r="R6917" s="39" t="str">
        <f>VLOOKUP(D6917,GL_Master!$A$1:$D$80,3,FALSE)</f>
        <v>COGS</v>
      </c>
      <c r="S6917" s="39" t="str">
        <f>VLOOKUP(D6917,GL_Master!$A$1:$D$80,4,FALSE)</f>
        <v>Purchase of other traded goods</v>
      </c>
    </row>
    <row r="6918" spans="1:19" x14ac:dyDescent="0.25">
      <c r="A6918" s="39" t="s">
        <v>262</v>
      </c>
      <c r="B6918" s="39" t="s">
        <v>238</v>
      </c>
      <c r="C6918" s="7">
        <v>44013</v>
      </c>
      <c r="D6918" s="39" t="s">
        <v>87</v>
      </c>
      <c r="E6918" s="39">
        <v>80</v>
      </c>
      <c r="F6918" s="82">
        <f t="shared" si="324"/>
        <v>0.08</v>
      </c>
      <c r="G6918" s="39">
        <f>VLOOKUP(N6918,Currecny_M!$A$1:$P$10,2,FALSE)</f>
        <v>21</v>
      </c>
      <c r="H6918" s="39">
        <f>MATCH(C6918,Currecny_M!$A$1:$P$1,0)</f>
        <v>5</v>
      </c>
      <c r="I6918" s="39">
        <f>VLOOKUP(N6918,Currecny_M!$A$1:$P$10,MATCH(Database!C6918,Currecny_M!$A$1:$P$1,0),FALSE)</f>
        <v>21.63</v>
      </c>
      <c r="J6918" s="82">
        <f t="shared" si="325"/>
        <v>1.7303999999999999</v>
      </c>
      <c r="K6918" s="39">
        <f>VLOOKUP('Cover page'!$B$6,Currecny_M!$A$1:$P$10,MATCH(Database!C6918,Currecny_M!$A$1:$P$1,0),FALSE)</f>
        <v>1</v>
      </c>
      <c r="L6918" s="82">
        <f t="shared" si="326"/>
        <v>1.7303999999999999</v>
      </c>
      <c r="M6918" s="82">
        <f>((E6918/$F$1)*VLOOKUP(N6918,Currecny_M!$A$1:$P$10,MATCH(Database!C6918,Currecny_M!$A$1:$P$1,0),FALSE))/VLOOKUP('Cover page'!$B$6,Currecny_M!$A$1:$P$10,MATCH(Database!C6918,Currecny_M!$A$1:$P$1,0),FALSE)</f>
        <v>1.7303999999999999</v>
      </c>
      <c r="N6918" s="6" t="str">
        <f>VLOOKUP(B6918,Master!$A$2:$C$11,3,FALSE)</f>
        <v>Dirham</v>
      </c>
      <c r="O6918" s="6" t="str">
        <f>VLOOKUP(B6918,Master!$A$2:$C$11,2,FALSE)</f>
        <v>Asia</v>
      </c>
      <c r="Q6918" s="39" t="str">
        <f>VLOOKUP(D6918,GL_Master!$A$1:$D$80,2,FALSE)</f>
        <v>PL</v>
      </c>
      <c r="R6918" s="39" t="str">
        <f>VLOOKUP(D6918,GL_Master!$A$1:$D$80,3,FALSE)</f>
        <v>COGS</v>
      </c>
      <c r="S6918" s="39" t="str">
        <f>VLOOKUP(D6918,GL_Master!$A$1:$D$80,4,FALSE)</f>
        <v>Civil, Installation, Commissioning and Other miscellaneous expenses</v>
      </c>
    </row>
    <row r="6919" spans="1:19" x14ac:dyDescent="0.25">
      <c r="A6919" s="39" t="s">
        <v>262</v>
      </c>
      <c r="B6919" s="39" t="s">
        <v>238</v>
      </c>
      <c r="C6919" s="7">
        <v>44013</v>
      </c>
      <c r="D6919" s="39" t="s">
        <v>88</v>
      </c>
      <c r="E6919" s="39">
        <v>231</v>
      </c>
      <c r="F6919" s="82">
        <f t="shared" si="324"/>
        <v>0.23100000000000001</v>
      </c>
      <c r="G6919" s="39">
        <f>VLOOKUP(N6919,Currecny_M!$A$1:$P$10,2,FALSE)</f>
        <v>21</v>
      </c>
      <c r="H6919" s="39">
        <f>MATCH(C6919,Currecny_M!$A$1:$P$1,0)</f>
        <v>5</v>
      </c>
      <c r="I6919" s="39">
        <f>VLOOKUP(N6919,Currecny_M!$A$1:$P$10,MATCH(Database!C6919,Currecny_M!$A$1:$P$1,0),FALSE)</f>
        <v>21.63</v>
      </c>
      <c r="J6919" s="82">
        <f t="shared" si="325"/>
        <v>4.9965299999999999</v>
      </c>
      <c r="K6919" s="39">
        <f>VLOOKUP('Cover page'!$B$6,Currecny_M!$A$1:$P$10,MATCH(Database!C6919,Currecny_M!$A$1:$P$1,0),FALSE)</f>
        <v>1</v>
      </c>
      <c r="L6919" s="82">
        <f t="shared" si="326"/>
        <v>4.9965299999999999</v>
      </c>
      <c r="M6919" s="82">
        <f>((E6919/$F$1)*VLOOKUP(N6919,Currecny_M!$A$1:$P$10,MATCH(Database!C6919,Currecny_M!$A$1:$P$1,0),FALSE))/VLOOKUP('Cover page'!$B$6,Currecny_M!$A$1:$P$10,MATCH(Database!C6919,Currecny_M!$A$1:$P$1,0),FALSE)</f>
        <v>4.9965299999999999</v>
      </c>
      <c r="N6919" s="6" t="str">
        <f>VLOOKUP(B6919,Master!$A$2:$C$11,3,FALSE)</f>
        <v>Dirham</v>
      </c>
      <c r="O6919" s="6" t="str">
        <f>VLOOKUP(B6919,Master!$A$2:$C$11,2,FALSE)</f>
        <v>Asia</v>
      </c>
      <c r="Q6919" s="39" t="str">
        <f>VLOOKUP(D6919,GL_Master!$A$1:$D$80,2,FALSE)</f>
        <v>PL</v>
      </c>
      <c r="R6919" s="39" t="str">
        <f>VLOOKUP(D6919,GL_Master!$A$1:$D$80,3,FALSE)</f>
        <v>COGS</v>
      </c>
      <c r="S6919" s="39" t="str">
        <f>VLOOKUP(D6919,GL_Master!$A$1:$D$80,4,FALSE)</f>
        <v>Civil, Installation, Commissioning and Other miscellaneous expenses</v>
      </c>
    </row>
    <row r="6920" spans="1:19" x14ac:dyDescent="0.25">
      <c r="A6920" s="39" t="s">
        <v>262</v>
      </c>
      <c r="B6920" s="39" t="s">
        <v>238</v>
      </c>
      <c r="C6920" s="7">
        <v>44013</v>
      </c>
      <c r="D6920" s="39" t="s">
        <v>89</v>
      </c>
      <c r="E6920" s="39">
        <v>498</v>
      </c>
      <c r="F6920" s="82">
        <f t="shared" si="324"/>
        <v>0.498</v>
      </c>
      <c r="G6920" s="39">
        <f>VLOOKUP(N6920,Currecny_M!$A$1:$P$10,2,FALSE)</f>
        <v>21</v>
      </c>
      <c r="H6920" s="39">
        <f>MATCH(C6920,Currecny_M!$A$1:$P$1,0)</f>
        <v>5</v>
      </c>
      <c r="I6920" s="39">
        <f>VLOOKUP(N6920,Currecny_M!$A$1:$P$10,MATCH(Database!C6920,Currecny_M!$A$1:$P$1,0),FALSE)</f>
        <v>21.63</v>
      </c>
      <c r="J6920" s="82">
        <f t="shared" si="325"/>
        <v>10.771739999999999</v>
      </c>
      <c r="K6920" s="39">
        <f>VLOOKUP('Cover page'!$B$6,Currecny_M!$A$1:$P$10,MATCH(Database!C6920,Currecny_M!$A$1:$P$1,0),FALSE)</f>
        <v>1</v>
      </c>
      <c r="L6920" s="82">
        <f t="shared" si="326"/>
        <v>10.771739999999999</v>
      </c>
      <c r="M6920" s="82">
        <f>((E6920/$F$1)*VLOOKUP(N6920,Currecny_M!$A$1:$P$10,MATCH(Database!C6920,Currecny_M!$A$1:$P$1,0),FALSE))/VLOOKUP('Cover page'!$B$6,Currecny_M!$A$1:$P$10,MATCH(Database!C6920,Currecny_M!$A$1:$P$1,0),FALSE)</f>
        <v>10.771739999999999</v>
      </c>
      <c r="N6920" s="6" t="str">
        <f>VLOOKUP(B6920,Master!$A$2:$C$11,3,FALSE)</f>
        <v>Dirham</v>
      </c>
      <c r="O6920" s="6" t="str">
        <f>VLOOKUP(B6920,Master!$A$2:$C$11,2,FALSE)</f>
        <v>Asia</v>
      </c>
      <c r="Q6920" s="39" t="str">
        <f>VLOOKUP(D6920,GL_Master!$A$1:$D$80,2,FALSE)</f>
        <v>PL</v>
      </c>
      <c r="R6920" s="39" t="str">
        <f>VLOOKUP(D6920,GL_Master!$A$1:$D$80,3,FALSE)</f>
        <v>COGS</v>
      </c>
      <c r="S6920" s="39" t="str">
        <f>VLOOKUP(D6920,GL_Master!$A$1:$D$80,4,FALSE)</f>
        <v>project Expenses</v>
      </c>
    </row>
    <row r="6921" spans="1:19" x14ac:dyDescent="0.25">
      <c r="A6921" s="39" t="s">
        <v>262</v>
      </c>
      <c r="B6921" s="39" t="s">
        <v>238</v>
      </c>
      <c r="C6921" s="7">
        <v>44013</v>
      </c>
      <c r="D6921" s="39" t="s">
        <v>90</v>
      </c>
      <c r="E6921" s="39">
        <v>166</v>
      </c>
      <c r="F6921" s="82">
        <f t="shared" si="324"/>
        <v>0.16600000000000001</v>
      </c>
      <c r="G6921" s="39">
        <f>VLOOKUP(N6921,Currecny_M!$A$1:$P$10,2,FALSE)</f>
        <v>21</v>
      </c>
      <c r="H6921" s="39">
        <f>MATCH(C6921,Currecny_M!$A$1:$P$1,0)</f>
        <v>5</v>
      </c>
      <c r="I6921" s="39">
        <f>VLOOKUP(N6921,Currecny_M!$A$1:$P$10,MATCH(Database!C6921,Currecny_M!$A$1:$P$1,0),FALSE)</f>
        <v>21.63</v>
      </c>
      <c r="J6921" s="82">
        <f t="shared" si="325"/>
        <v>3.5905800000000001</v>
      </c>
      <c r="K6921" s="39">
        <f>VLOOKUP('Cover page'!$B$6,Currecny_M!$A$1:$P$10,MATCH(Database!C6921,Currecny_M!$A$1:$P$1,0),FALSE)</f>
        <v>1</v>
      </c>
      <c r="L6921" s="82">
        <f t="shared" si="326"/>
        <v>3.5905800000000001</v>
      </c>
      <c r="M6921" s="82">
        <f>((E6921/$F$1)*VLOOKUP(N6921,Currecny_M!$A$1:$P$10,MATCH(Database!C6921,Currecny_M!$A$1:$P$1,0),FALSE))/VLOOKUP('Cover page'!$B$6,Currecny_M!$A$1:$P$10,MATCH(Database!C6921,Currecny_M!$A$1:$P$1,0),FALSE)</f>
        <v>3.5905800000000001</v>
      </c>
      <c r="N6921" s="6" t="str">
        <f>VLOOKUP(B6921,Master!$A$2:$C$11,3,FALSE)</f>
        <v>Dirham</v>
      </c>
      <c r="O6921" s="6" t="str">
        <f>VLOOKUP(B6921,Master!$A$2:$C$11,2,FALSE)</f>
        <v>Asia</v>
      </c>
      <c r="Q6921" s="39" t="str">
        <f>VLOOKUP(D6921,GL_Master!$A$1:$D$80,2,FALSE)</f>
        <v>PL</v>
      </c>
      <c r="R6921" s="39" t="str">
        <f>VLOOKUP(D6921,GL_Master!$A$1:$D$80,3,FALSE)</f>
        <v>Office utility</v>
      </c>
      <c r="S6921" s="39" t="str">
        <f>VLOOKUP(D6921,GL_Master!$A$1:$D$80,4,FALSE)</f>
        <v>Electricity Expenses</v>
      </c>
    </row>
    <row r="6922" spans="1:19" x14ac:dyDescent="0.25">
      <c r="A6922" s="39" t="s">
        <v>262</v>
      </c>
      <c r="B6922" s="39" t="s">
        <v>238</v>
      </c>
      <c r="C6922" s="7">
        <v>44013</v>
      </c>
      <c r="D6922" s="39" t="s">
        <v>91</v>
      </c>
      <c r="E6922" s="39">
        <v>329</v>
      </c>
      <c r="F6922" s="82">
        <f t="shared" si="324"/>
        <v>0.32900000000000001</v>
      </c>
      <c r="G6922" s="39">
        <f>VLOOKUP(N6922,Currecny_M!$A$1:$P$10,2,FALSE)</f>
        <v>21</v>
      </c>
      <c r="H6922" s="39">
        <f>MATCH(C6922,Currecny_M!$A$1:$P$1,0)</f>
        <v>5</v>
      </c>
      <c r="I6922" s="39">
        <f>VLOOKUP(N6922,Currecny_M!$A$1:$P$10,MATCH(Database!C6922,Currecny_M!$A$1:$P$1,0),FALSE)</f>
        <v>21.63</v>
      </c>
      <c r="J6922" s="82">
        <f t="shared" si="325"/>
        <v>7.1162700000000001</v>
      </c>
      <c r="K6922" s="39">
        <f>VLOOKUP('Cover page'!$B$6,Currecny_M!$A$1:$P$10,MATCH(Database!C6922,Currecny_M!$A$1:$P$1,0),FALSE)</f>
        <v>1</v>
      </c>
      <c r="L6922" s="82">
        <f t="shared" si="326"/>
        <v>7.1162700000000001</v>
      </c>
      <c r="M6922" s="82">
        <f>((E6922/$F$1)*VLOOKUP(N6922,Currecny_M!$A$1:$P$10,MATCH(Database!C6922,Currecny_M!$A$1:$P$1,0),FALSE))/VLOOKUP('Cover page'!$B$6,Currecny_M!$A$1:$P$10,MATCH(Database!C6922,Currecny_M!$A$1:$P$1,0),FALSE)</f>
        <v>7.1162700000000001</v>
      </c>
      <c r="N6922" s="6" t="str">
        <f>VLOOKUP(B6922,Master!$A$2:$C$11,3,FALSE)</f>
        <v>Dirham</v>
      </c>
      <c r="O6922" s="6" t="str">
        <f>VLOOKUP(B6922,Master!$A$2:$C$11,2,FALSE)</f>
        <v>Asia</v>
      </c>
      <c r="Q6922" s="39" t="str">
        <f>VLOOKUP(D6922,GL_Master!$A$1:$D$80,2,FALSE)</f>
        <v>PL</v>
      </c>
      <c r="R6922" s="39" t="str">
        <f>VLOOKUP(D6922,GL_Master!$A$1:$D$80,3,FALSE)</f>
        <v>Misc. expenses</v>
      </c>
      <c r="S6922" s="39" t="str">
        <f>VLOOKUP(D6922,GL_Master!$A$1:$D$80,4,FALSE)</f>
        <v>Repair &amp; Maintenance</v>
      </c>
    </row>
    <row r="6923" spans="1:19" x14ac:dyDescent="0.25">
      <c r="A6923" s="39" t="s">
        <v>262</v>
      </c>
      <c r="B6923" s="39" t="s">
        <v>238</v>
      </c>
      <c r="C6923" s="7">
        <v>44013</v>
      </c>
      <c r="D6923" s="39" t="s">
        <v>92</v>
      </c>
      <c r="E6923" s="39">
        <v>245</v>
      </c>
      <c r="F6923" s="82">
        <f t="shared" si="324"/>
        <v>0.245</v>
      </c>
      <c r="G6923" s="39">
        <f>VLOOKUP(N6923,Currecny_M!$A$1:$P$10,2,FALSE)</f>
        <v>21</v>
      </c>
      <c r="H6923" s="39">
        <f>MATCH(C6923,Currecny_M!$A$1:$P$1,0)</f>
        <v>5</v>
      </c>
      <c r="I6923" s="39">
        <f>VLOOKUP(N6923,Currecny_M!$A$1:$P$10,MATCH(Database!C6923,Currecny_M!$A$1:$P$1,0),FALSE)</f>
        <v>21.63</v>
      </c>
      <c r="J6923" s="82">
        <f t="shared" si="325"/>
        <v>5.2993499999999996</v>
      </c>
      <c r="K6923" s="39">
        <f>VLOOKUP('Cover page'!$B$6,Currecny_M!$A$1:$P$10,MATCH(Database!C6923,Currecny_M!$A$1:$P$1,0),FALSE)</f>
        <v>1</v>
      </c>
      <c r="L6923" s="82">
        <f t="shared" si="326"/>
        <v>5.2993499999999996</v>
      </c>
      <c r="M6923" s="82">
        <f>((E6923/$F$1)*VLOOKUP(N6923,Currecny_M!$A$1:$P$10,MATCH(Database!C6923,Currecny_M!$A$1:$P$1,0),FALSE))/VLOOKUP('Cover page'!$B$6,Currecny_M!$A$1:$P$10,MATCH(Database!C6923,Currecny_M!$A$1:$P$1,0),FALSE)</f>
        <v>5.2993499999999996</v>
      </c>
      <c r="N6923" s="6" t="str">
        <f>VLOOKUP(B6923,Master!$A$2:$C$11,3,FALSE)</f>
        <v>Dirham</v>
      </c>
      <c r="O6923" s="6" t="str">
        <f>VLOOKUP(B6923,Master!$A$2:$C$11,2,FALSE)</f>
        <v>Asia</v>
      </c>
      <c r="Q6923" s="39" t="str">
        <f>VLOOKUP(D6923,GL_Master!$A$1:$D$80,2,FALSE)</f>
        <v>PL</v>
      </c>
      <c r="R6923" s="39" t="str">
        <f>VLOOKUP(D6923,GL_Master!$A$1:$D$80,3,FALSE)</f>
        <v>Misc. expenses</v>
      </c>
      <c r="S6923" s="39" t="str">
        <f>VLOOKUP(D6923,GL_Master!$A$1:$D$80,4,FALSE)</f>
        <v>Repair &amp; Maintenance</v>
      </c>
    </row>
    <row r="6924" spans="1:19" x14ac:dyDescent="0.25">
      <c r="A6924" s="39" t="s">
        <v>262</v>
      </c>
      <c r="B6924" s="39" t="s">
        <v>238</v>
      </c>
      <c r="C6924" s="7">
        <v>44013</v>
      </c>
      <c r="D6924" s="39" t="s">
        <v>93</v>
      </c>
      <c r="E6924" s="39">
        <v>2853</v>
      </c>
      <c r="F6924" s="82">
        <f t="shared" si="324"/>
        <v>2.8530000000000002</v>
      </c>
      <c r="G6924" s="39">
        <f>VLOOKUP(N6924,Currecny_M!$A$1:$P$10,2,FALSE)</f>
        <v>21</v>
      </c>
      <c r="H6924" s="39">
        <f>MATCH(C6924,Currecny_M!$A$1:$P$1,0)</f>
        <v>5</v>
      </c>
      <c r="I6924" s="39">
        <f>VLOOKUP(N6924,Currecny_M!$A$1:$P$10,MATCH(Database!C6924,Currecny_M!$A$1:$P$1,0),FALSE)</f>
        <v>21.63</v>
      </c>
      <c r="J6924" s="82">
        <f t="shared" si="325"/>
        <v>61.710390000000004</v>
      </c>
      <c r="K6924" s="39">
        <f>VLOOKUP('Cover page'!$B$6,Currecny_M!$A$1:$P$10,MATCH(Database!C6924,Currecny_M!$A$1:$P$1,0),FALSE)</f>
        <v>1</v>
      </c>
      <c r="L6924" s="82">
        <f t="shared" si="326"/>
        <v>61.710390000000004</v>
      </c>
      <c r="M6924" s="82">
        <f>((E6924/$F$1)*VLOOKUP(N6924,Currecny_M!$A$1:$P$10,MATCH(Database!C6924,Currecny_M!$A$1:$P$1,0),FALSE))/VLOOKUP('Cover page'!$B$6,Currecny_M!$A$1:$P$10,MATCH(Database!C6924,Currecny_M!$A$1:$P$1,0),FALSE)</f>
        <v>61.710390000000004</v>
      </c>
      <c r="N6924" s="6" t="str">
        <f>VLOOKUP(B6924,Master!$A$2:$C$11,3,FALSE)</f>
        <v>Dirham</v>
      </c>
      <c r="O6924" s="6" t="str">
        <f>VLOOKUP(B6924,Master!$A$2:$C$11,2,FALSE)</f>
        <v>Asia</v>
      </c>
      <c r="Q6924" s="39" t="str">
        <f>VLOOKUP(D6924,GL_Master!$A$1:$D$80,2,FALSE)</f>
        <v>PL</v>
      </c>
      <c r="R6924" s="39" t="str">
        <f>VLOOKUP(D6924,GL_Master!$A$1:$D$80,3,FALSE)</f>
        <v>Salary wages &amp; benefits</v>
      </c>
      <c r="S6924" s="39" t="str">
        <f>VLOOKUP(D6924,GL_Master!$A$1:$D$80,4,FALSE)</f>
        <v>Employee benefits expense</v>
      </c>
    </row>
    <row r="6925" spans="1:19" x14ac:dyDescent="0.25">
      <c r="A6925" s="39" t="s">
        <v>262</v>
      </c>
      <c r="B6925" s="39" t="s">
        <v>238</v>
      </c>
      <c r="C6925" s="7">
        <v>44013</v>
      </c>
      <c r="D6925" s="39" t="s">
        <v>33</v>
      </c>
      <c r="E6925" s="39">
        <v>81</v>
      </c>
      <c r="F6925" s="82">
        <f t="shared" si="324"/>
        <v>8.1000000000000003E-2</v>
      </c>
      <c r="G6925" s="39">
        <f>VLOOKUP(N6925,Currecny_M!$A$1:$P$10,2,FALSE)</f>
        <v>21</v>
      </c>
      <c r="H6925" s="39">
        <f>MATCH(C6925,Currecny_M!$A$1:$P$1,0)</f>
        <v>5</v>
      </c>
      <c r="I6925" s="39">
        <f>VLOOKUP(N6925,Currecny_M!$A$1:$P$10,MATCH(Database!C6925,Currecny_M!$A$1:$P$1,0),FALSE)</f>
        <v>21.63</v>
      </c>
      <c r="J6925" s="82">
        <f t="shared" si="325"/>
        <v>1.75203</v>
      </c>
      <c r="K6925" s="39">
        <f>VLOOKUP('Cover page'!$B$6,Currecny_M!$A$1:$P$10,MATCH(Database!C6925,Currecny_M!$A$1:$P$1,0),FALSE)</f>
        <v>1</v>
      </c>
      <c r="L6925" s="82">
        <f t="shared" si="326"/>
        <v>1.75203</v>
      </c>
      <c r="M6925" s="82">
        <f>((E6925/$F$1)*VLOOKUP(N6925,Currecny_M!$A$1:$P$10,MATCH(Database!C6925,Currecny_M!$A$1:$P$1,0),FALSE))/VLOOKUP('Cover page'!$B$6,Currecny_M!$A$1:$P$10,MATCH(Database!C6925,Currecny_M!$A$1:$P$1,0),FALSE)</f>
        <v>1.75203</v>
      </c>
      <c r="N6925" s="6" t="str">
        <f>VLOOKUP(B6925,Master!$A$2:$C$11,3,FALSE)</f>
        <v>Dirham</v>
      </c>
      <c r="O6925" s="6" t="str">
        <f>VLOOKUP(B6925,Master!$A$2:$C$11,2,FALSE)</f>
        <v>Asia</v>
      </c>
      <c r="Q6925" s="39" t="str">
        <f>VLOOKUP(D6925,GL_Master!$A$1:$D$80,2,FALSE)</f>
        <v>PL</v>
      </c>
      <c r="R6925" s="39" t="str">
        <f>VLOOKUP(D6925,GL_Master!$A$1:$D$80,3,FALSE)</f>
        <v>Staff welfare expenses</v>
      </c>
      <c r="S6925" s="39" t="str">
        <f>VLOOKUP(D6925,GL_Master!$A$1:$D$80,4,FALSE)</f>
        <v>Other staff welfare</v>
      </c>
    </row>
    <row r="6926" spans="1:19" x14ac:dyDescent="0.25">
      <c r="A6926" s="39" t="s">
        <v>262</v>
      </c>
      <c r="B6926" s="39" t="s">
        <v>238</v>
      </c>
      <c r="C6926" s="7">
        <v>44013</v>
      </c>
      <c r="D6926" s="39" t="s">
        <v>94</v>
      </c>
      <c r="E6926" s="39">
        <v>462</v>
      </c>
      <c r="F6926" s="82">
        <f t="shared" si="324"/>
        <v>0.46200000000000002</v>
      </c>
      <c r="G6926" s="39">
        <f>VLOOKUP(N6926,Currecny_M!$A$1:$P$10,2,FALSE)</f>
        <v>21</v>
      </c>
      <c r="H6926" s="39">
        <f>MATCH(C6926,Currecny_M!$A$1:$P$1,0)</f>
        <v>5</v>
      </c>
      <c r="I6926" s="39">
        <f>VLOOKUP(N6926,Currecny_M!$A$1:$P$10,MATCH(Database!C6926,Currecny_M!$A$1:$P$1,0),FALSE)</f>
        <v>21.63</v>
      </c>
      <c r="J6926" s="82">
        <f t="shared" si="325"/>
        <v>9.9930599999999998</v>
      </c>
      <c r="K6926" s="39">
        <f>VLOOKUP('Cover page'!$B$6,Currecny_M!$A$1:$P$10,MATCH(Database!C6926,Currecny_M!$A$1:$P$1,0),FALSE)</f>
        <v>1</v>
      </c>
      <c r="L6926" s="82">
        <f t="shared" si="326"/>
        <v>9.9930599999999998</v>
      </c>
      <c r="M6926" s="82">
        <f>((E6926/$F$1)*VLOOKUP(N6926,Currecny_M!$A$1:$P$10,MATCH(Database!C6926,Currecny_M!$A$1:$P$1,0),FALSE))/VLOOKUP('Cover page'!$B$6,Currecny_M!$A$1:$P$10,MATCH(Database!C6926,Currecny_M!$A$1:$P$1,0),FALSE)</f>
        <v>9.9930599999999998</v>
      </c>
      <c r="N6926" s="6" t="str">
        <f>VLOOKUP(B6926,Master!$A$2:$C$11,3,FALSE)</f>
        <v>Dirham</v>
      </c>
      <c r="O6926" s="6" t="str">
        <f>VLOOKUP(B6926,Master!$A$2:$C$11,2,FALSE)</f>
        <v>Asia</v>
      </c>
      <c r="Q6926" s="39" t="str">
        <f>VLOOKUP(D6926,GL_Master!$A$1:$D$80,2,FALSE)</f>
        <v>PL</v>
      </c>
      <c r="R6926" s="39" t="str">
        <f>VLOOKUP(D6926,GL_Master!$A$1:$D$80,3,FALSE)</f>
        <v xml:space="preserve">Gratuity expenses </v>
      </c>
      <c r="S6926" s="39" t="str">
        <f>VLOOKUP(D6926,GL_Master!$A$1:$D$80,4,FALSE)</f>
        <v>Gratuity</v>
      </c>
    </row>
    <row r="6927" spans="1:19" x14ac:dyDescent="0.25">
      <c r="A6927" s="39" t="s">
        <v>262</v>
      </c>
      <c r="B6927" s="39" t="s">
        <v>238</v>
      </c>
      <c r="C6927" s="7">
        <v>44013</v>
      </c>
      <c r="D6927" s="39" t="s">
        <v>95</v>
      </c>
      <c r="E6927" s="39">
        <v>158</v>
      </c>
      <c r="F6927" s="82">
        <f t="shared" si="324"/>
        <v>0.158</v>
      </c>
      <c r="G6927" s="39">
        <f>VLOOKUP(N6927,Currecny_M!$A$1:$P$10,2,FALSE)</f>
        <v>21</v>
      </c>
      <c r="H6927" s="39">
        <f>MATCH(C6927,Currecny_M!$A$1:$P$1,0)</f>
        <v>5</v>
      </c>
      <c r="I6927" s="39">
        <f>VLOOKUP(N6927,Currecny_M!$A$1:$P$10,MATCH(Database!C6927,Currecny_M!$A$1:$P$1,0),FALSE)</f>
        <v>21.63</v>
      </c>
      <c r="J6927" s="82">
        <f t="shared" si="325"/>
        <v>3.4175399999999998</v>
      </c>
      <c r="K6927" s="39">
        <f>VLOOKUP('Cover page'!$B$6,Currecny_M!$A$1:$P$10,MATCH(Database!C6927,Currecny_M!$A$1:$P$1,0),FALSE)</f>
        <v>1</v>
      </c>
      <c r="L6927" s="82">
        <f t="shared" si="326"/>
        <v>3.4175399999999998</v>
      </c>
      <c r="M6927" s="82">
        <f>((E6927/$F$1)*VLOOKUP(N6927,Currecny_M!$A$1:$P$10,MATCH(Database!C6927,Currecny_M!$A$1:$P$1,0),FALSE))/VLOOKUP('Cover page'!$B$6,Currecny_M!$A$1:$P$10,MATCH(Database!C6927,Currecny_M!$A$1:$P$1,0),FALSE)</f>
        <v>3.4175399999999998</v>
      </c>
      <c r="N6927" s="6" t="str">
        <f>VLOOKUP(B6927,Master!$A$2:$C$11,3,FALSE)</f>
        <v>Dirham</v>
      </c>
      <c r="O6927" s="6" t="str">
        <f>VLOOKUP(B6927,Master!$A$2:$C$11,2,FALSE)</f>
        <v>Asia</v>
      </c>
      <c r="Q6927" s="39" t="str">
        <f>VLOOKUP(D6927,GL_Master!$A$1:$D$80,2,FALSE)</f>
        <v>PL</v>
      </c>
      <c r="R6927" s="39" t="str">
        <f>VLOOKUP(D6927,GL_Master!$A$1:$D$80,3,FALSE)</f>
        <v>Salary wages &amp; benefits</v>
      </c>
      <c r="S6927" s="39" t="str">
        <f>VLOOKUP(D6927,GL_Master!$A$1:$D$80,4,FALSE)</f>
        <v>Employee benefits expense</v>
      </c>
    </row>
    <row r="6928" spans="1:19" x14ac:dyDescent="0.25">
      <c r="A6928" s="39" t="s">
        <v>262</v>
      </c>
      <c r="B6928" s="39" t="s">
        <v>238</v>
      </c>
      <c r="C6928" s="7">
        <v>44013</v>
      </c>
      <c r="D6928" s="39" t="s">
        <v>96</v>
      </c>
      <c r="E6928" s="39">
        <v>1426</v>
      </c>
      <c r="F6928" s="82">
        <f t="shared" si="324"/>
        <v>1.4259999999999999</v>
      </c>
      <c r="G6928" s="39">
        <f>VLOOKUP(N6928,Currecny_M!$A$1:$P$10,2,FALSE)</f>
        <v>21</v>
      </c>
      <c r="H6928" s="39">
        <f>MATCH(C6928,Currecny_M!$A$1:$P$1,0)</f>
        <v>5</v>
      </c>
      <c r="I6928" s="39">
        <f>VLOOKUP(N6928,Currecny_M!$A$1:$P$10,MATCH(Database!C6928,Currecny_M!$A$1:$P$1,0),FALSE)</f>
        <v>21.63</v>
      </c>
      <c r="J6928" s="82">
        <f t="shared" si="325"/>
        <v>30.844379999999997</v>
      </c>
      <c r="K6928" s="39">
        <f>VLOOKUP('Cover page'!$B$6,Currecny_M!$A$1:$P$10,MATCH(Database!C6928,Currecny_M!$A$1:$P$1,0),FALSE)</f>
        <v>1</v>
      </c>
      <c r="L6928" s="82">
        <f t="shared" si="326"/>
        <v>30.844379999999997</v>
      </c>
      <c r="M6928" s="82">
        <f>((E6928/$F$1)*VLOOKUP(N6928,Currecny_M!$A$1:$P$10,MATCH(Database!C6928,Currecny_M!$A$1:$P$1,0),FALSE))/VLOOKUP('Cover page'!$B$6,Currecny_M!$A$1:$P$10,MATCH(Database!C6928,Currecny_M!$A$1:$P$1,0),FALSE)</f>
        <v>30.844379999999997</v>
      </c>
      <c r="N6928" s="6" t="str">
        <f>VLOOKUP(B6928,Master!$A$2:$C$11,3,FALSE)</f>
        <v>Dirham</v>
      </c>
      <c r="O6928" s="6" t="str">
        <f>VLOOKUP(B6928,Master!$A$2:$C$11,2,FALSE)</f>
        <v>Asia</v>
      </c>
      <c r="Q6928" s="39" t="str">
        <f>VLOOKUP(D6928,GL_Master!$A$1:$D$80,2,FALSE)</f>
        <v>PL</v>
      </c>
      <c r="R6928" s="39" t="str">
        <f>VLOOKUP(D6928,GL_Master!$A$1:$D$80,3,FALSE)</f>
        <v>Salary wages &amp; benefits</v>
      </c>
      <c r="S6928" s="39" t="str">
        <f>VLOOKUP(D6928,GL_Master!$A$1:$D$80,4,FALSE)</f>
        <v>Employee benefits expense</v>
      </c>
    </row>
    <row r="6929" spans="1:19" x14ac:dyDescent="0.25">
      <c r="A6929" s="39" t="s">
        <v>262</v>
      </c>
      <c r="B6929" s="39" t="s">
        <v>238</v>
      </c>
      <c r="C6929" s="7">
        <v>44013</v>
      </c>
      <c r="D6929" s="39" t="s">
        <v>97</v>
      </c>
      <c r="E6929" s="39">
        <v>83</v>
      </c>
      <c r="F6929" s="82">
        <f t="shared" si="324"/>
        <v>8.3000000000000004E-2</v>
      </c>
      <c r="G6929" s="39">
        <f>VLOOKUP(N6929,Currecny_M!$A$1:$P$10,2,FALSE)</f>
        <v>21</v>
      </c>
      <c r="H6929" s="39">
        <f>MATCH(C6929,Currecny_M!$A$1:$P$1,0)</f>
        <v>5</v>
      </c>
      <c r="I6929" s="39">
        <f>VLOOKUP(N6929,Currecny_M!$A$1:$P$10,MATCH(Database!C6929,Currecny_M!$A$1:$P$1,0),FALSE)</f>
        <v>21.63</v>
      </c>
      <c r="J6929" s="82">
        <f t="shared" si="325"/>
        <v>1.7952900000000001</v>
      </c>
      <c r="K6929" s="39">
        <f>VLOOKUP('Cover page'!$B$6,Currecny_M!$A$1:$P$10,MATCH(Database!C6929,Currecny_M!$A$1:$P$1,0),FALSE)</f>
        <v>1</v>
      </c>
      <c r="L6929" s="82">
        <f t="shared" si="326"/>
        <v>1.7952900000000001</v>
      </c>
      <c r="M6929" s="82">
        <f>((E6929/$F$1)*VLOOKUP(N6929,Currecny_M!$A$1:$P$10,MATCH(Database!C6929,Currecny_M!$A$1:$P$1,0),FALSE))/VLOOKUP('Cover page'!$B$6,Currecny_M!$A$1:$P$10,MATCH(Database!C6929,Currecny_M!$A$1:$P$1,0),FALSE)</f>
        <v>1.7952900000000001</v>
      </c>
      <c r="N6929" s="6" t="str">
        <f>VLOOKUP(B6929,Master!$A$2:$C$11,3,FALSE)</f>
        <v>Dirham</v>
      </c>
      <c r="O6929" s="6" t="str">
        <f>VLOOKUP(B6929,Master!$A$2:$C$11,2,FALSE)</f>
        <v>Asia</v>
      </c>
      <c r="Q6929" s="39" t="str">
        <f>VLOOKUP(D6929,GL_Master!$A$1:$D$80,2,FALSE)</f>
        <v>PL</v>
      </c>
      <c r="R6929" s="39" t="str">
        <f>VLOOKUP(D6929,GL_Master!$A$1:$D$80,3,FALSE)</f>
        <v>Salary wages &amp; benefits</v>
      </c>
      <c r="S6929" s="39" t="str">
        <f>VLOOKUP(D6929,GL_Master!$A$1:$D$80,4,FALSE)</f>
        <v>Employee benefits expense</v>
      </c>
    </row>
    <row r="6930" spans="1:19" x14ac:dyDescent="0.25">
      <c r="A6930" s="39" t="s">
        <v>262</v>
      </c>
      <c r="B6930" s="39" t="s">
        <v>238</v>
      </c>
      <c r="C6930" s="7">
        <v>44013</v>
      </c>
      <c r="D6930" s="39" t="s">
        <v>98</v>
      </c>
      <c r="E6930" s="39">
        <v>163</v>
      </c>
      <c r="F6930" s="82">
        <f t="shared" si="324"/>
        <v>0.16300000000000001</v>
      </c>
      <c r="G6930" s="39">
        <f>VLOOKUP(N6930,Currecny_M!$A$1:$P$10,2,FALSE)</f>
        <v>21</v>
      </c>
      <c r="H6930" s="39">
        <f>MATCH(C6930,Currecny_M!$A$1:$P$1,0)</f>
        <v>5</v>
      </c>
      <c r="I6930" s="39">
        <f>VLOOKUP(N6930,Currecny_M!$A$1:$P$10,MATCH(Database!C6930,Currecny_M!$A$1:$P$1,0),FALSE)</f>
        <v>21.63</v>
      </c>
      <c r="J6930" s="82">
        <f t="shared" si="325"/>
        <v>3.52569</v>
      </c>
      <c r="K6930" s="39">
        <f>VLOOKUP('Cover page'!$B$6,Currecny_M!$A$1:$P$10,MATCH(Database!C6930,Currecny_M!$A$1:$P$1,0),FALSE)</f>
        <v>1</v>
      </c>
      <c r="L6930" s="82">
        <f t="shared" si="326"/>
        <v>3.52569</v>
      </c>
      <c r="M6930" s="82">
        <f>((E6930/$F$1)*VLOOKUP(N6930,Currecny_M!$A$1:$P$10,MATCH(Database!C6930,Currecny_M!$A$1:$P$1,0),FALSE))/VLOOKUP('Cover page'!$B$6,Currecny_M!$A$1:$P$10,MATCH(Database!C6930,Currecny_M!$A$1:$P$1,0),FALSE)</f>
        <v>3.52569</v>
      </c>
      <c r="N6930" s="6" t="str">
        <f>VLOOKUP(B6930,Master!$A$2:$C$11,3,FALSE)</f>
        <v>Dirham</v>
      </c>
      <c r="O6930" s="6" t="str">
        <f>VLOOKUP(B6930,Master!$A$2:$C$11,2,FALSE)</f>
        <v>Asia</v>
      </c>
      <c r="Q6930" s="39" t="str">
        <f>VLOOKUP(D6930,GL_Master!$A$1:$D$80,2,FALSE)</f>
        <v>PL</v>
      </c>
      <c r="R6930" s="39" t="str">
        <f>VLOOKUP(D6930,GL_Master!$A$1:$D$80,3,FALSE)</f>
        <v>Salary wages &amp; benefits</v>
      </c>
      <c r="S6930" s="39" t="str">
        <f>VLOOKUP(D6930,GL_Master!$A$1:$D$80,4,FALSE)</f>
        <v>Employee benefits expense</v>
      </c>
    </row>
    <row r="6931" spans="1:19" x14ac:dyDescent="0.25">
      <c r="A6931" s="39" t="s">
        <v>262</v>
      </c>
      <c r="B6931" s="39" t="s">
        <v>238</v>
      </c>
      <c r="C6931" s="7">
        <v>44013</v>
      </c>
      <c r="D6931" s="39" t="s">
        <v>99</v>
      </c>
      <c r="E6931" s="39">
        <v>82</v>
      </c>
      <c r="F6931" s="82">
        <f t="shared" si="324"/>
        <v>8.2000000000000003E-2</v>
      </c>
      <c r="G6931" s="39">
        <f>VLOOKUP(N6931,Currecny_M!$A$1:$P$10,2,FALSE)</f>
        <v>21</v>
      </c>
      <c r="H6931" s="39">
        <f>MATCH(C6931,Currecny_M!$A$1:$P$1,0)</f>
        <v>5</v>
      </c>
      <c r="I6931" s="39">
        <f>VLOOKUP(N6931,Currecny_M!$A$1:$P$10,MATCH(Database!C6931,Currecny_M!$A$1:$P$1,0),FALSE)</f>
        <v>21.63</v>
      </c>
      <c r="J6931" s="82">
        <f t="shared" si="325"/>
        <v>1.77366</v>
      </c>
      <c r="K6931" s="39">
        <f>VLOOKUP('Cover page'!$B$6,Currecny_M!$A$1:$P$10,MATCH(Database!C6931,Currecny_M!$A$1:$P$1,0),FALSE)</f>
        <v>1</v>
      </c>
      <c r="L6931" s="82">
        <f t="shared" si="326"/>
        <v>1.77366</v>
      </c>
      <c r="M6931" s="82">
        <f>((E6931/$F$1)*VLOOKUP(N6931,Currecny_M!$A$1:$P$10,MATCH(Database!C6931,Currecny_M!$A$1:$P$1,0),FALSE))/VLOOKUP('Cover page'!$B$6,Currecny_M!$A$1:$P$10,MATCH(Database!C6931,Currecny_M!$A$1:$P$1,0),FALSE)</f>
        <v>1.77366</v>
      </c>
      <c r="N6931" s="6" t="str">
        <f>VLOOKUP(B6931,Master!$A$2:$C$11,3,FALSE)</f>
        <v>Dirham</v>
      </c>
      <c r="O6931" s="6" t="str">
        <f>VLOOKUP(B6931,Master!$A$2:$C$11,2,FALSE)</f>
        <v>Asia</v>
      </c>
      <c r="Q6931" s="39" t="str">
        <f>VLOOKUP(D6931,GL_Master!$A$1:$D$80,2,FALSE)</f>
        <v>PL</v>
      </c>
      <c r="R6931" s="39" t="str">
        <f>VLOOKUP(D6931,GL_Master!$A$1:$D$80,3,FALSE)</f>
        <v>Salary wages &amp; benefits</v>
      </c>
      <c r="S6931" s="39" t="str">
        <f>VLOOKUP(D6931,GL_Master!$A$1:$D$80,4,FALSE)</f>
        <v>Employee benefits expense</v>
      </c>
    </row>
    <row r="6932" spans="1:19" x14ac:dyDescent="0.25">
      <c r="A6932" s="39" t="s">
        <v>262</v>
      </c>
      <c r="B6932" s="39" t="s">
        <v>238</v>
      </c>
      <c r="C6932" s="7">
        <v>44013</v>
      </c>
      <c r="D6932" s="39" t="s">
        <v>100</v>
      </c>
      <c r="E6932" s="39">
        <v>549</v>
      </c>
      <c r="F6932" s="82">
        <f t="shared" si="324"/>
        <v>0.54900000000000004</v>
      </c>
      <c r="G6932" s="39">
        <f>VLOOKUP(N6932,Currecny_M!$A$1:$P$10,2,FALSE)</f>
        <v>21</v>
      </c>
      <c r="H6932" s="39">
        <f>MATCH(C6932,Currecny_M!$A$1:$P$1,0)</f>
        <v>5</v>
      </c>
      <c r="I6932" s="39">
        <f>VLOOKUP(N6932,Currecny_M!$A$1:$P$10,MATCH(Database!C6932,Currecny_M!$A$1:$P$1,0),FALSE)</f>
        <v>21.63</v>
      </c>
      <c r="J6932" s="82">
        <f t="shared" si="325"/>
        <v>11.87487</v>
      </c>
      <c r="K6932" s="39">
        <f>VLOOKUP('Cover page'!$B$6,Currecny_M!$A$1:$P$10,MATCH(Database!C6932,Currecny_M!$A$1:$P$1,0),FALSE)</f>
        <v>1</v>
      </c>
      <c r="L6932" s="82">
        <f t="shared" si="326"/>
        <v>11.87487</v>
      </c>
      <c r="M6932" s="82">
        <f>((E6932/$F$1)*VLOOKUP(N6932,Currecny_M!$A$1:$P$10,MATCH(Database!C6932,Currecny_M!$A$1:$P$1,0),FALSE))/VLOOKUP('Cover page'!$B$6,Currecny_M!$A$1:$P$10,MATCH(Database!C6932,Currecny_M!$A$1:$P$1,0),FALSE)</f>
        <v>11.87487</v>
      </c>
      <c r="N6932" s="6" t="str">
        <f>VLOOKUP(B6932,Master!$A$2:$C$11,3,FALSE)</f>
        <v>Dirham</v>
      </c>
      <c r="O6932" s="6" t="str">
        <f>VLOOKUP(B6932,Master!$A$2:$C$11,2,FALSE)</f>
        <v>Asia</v>
      </c>
      <c r="Q6932" s="39" t="str">
        <f>VLOOKUP(D6932,GL_Master!$A$1:$D$80,2,FALSE)</f>
        <v>PL</v>
      </c>
      <c r="R6932" s="39" t="str">
        <f>VLOOKUP(D6932,GL_Master!$A$1:$D$80,3,FALSE)</f>
        <v>Salary wages &amp; benefits</v>
      </c>
      <c r="S6932" s="39" t="str">
        <f>VLOOKUP(D6932,GL_Master!$A$1:$D$80,4,FALSE)</f>
        <v>Employee benefits expense</v>
      </c>
    </row>
    <row r="6933" spans="1:19" x14ac:dyDescent="0.25">
      <c r="A6933" s="39" t="s">
        <v>262</v>
      </c>
      <c r="B6933" s="39" t="s">
        <v>238</v>
      </c>
      <c r="C6933" s="7">
        <v>44013</v>
      </c>
      <c r="D6933" s="39" t="s">
        <v>30</v>
      </c>
      <c r="E6933" s="39">
        <v>158</v>
      </c>
      <c r="F6933" s="82">
        <f t="shared" si="324"/>
        <v>0.158</v>
      </c>
      <c r="G6933" s="39">
        <f>VLOOKUP(N6933,Currecny_M!$A$1:$P$10,2,FALSE)</f>
        <v>21</v>
      </c>
      <c r="H6933" s="39">
        <f>MATCH(C6933,Currecny_M!$A$1:$P$1,0)</f>
        <v>5</v>
      </c>
      <c r="I6933" s="39">
        <f>VLOOKUP(N6933,Currecny_M!$A$1:$P$10,MATCH(Database!C6933,Currecny_M!$A$1:$P$1,0),FALSE)</f>
        <v>21.63</v>
      </c>
      <c r="J6933" s="82">
        <f t="shared" si="325"/>
        <v>3.4175399999999998</v>
      </c>
      <c r="K6933" s="39">
        <f>VLOOKUP('Cover page'!$B$6,Currecny_M!$A$1:$P$10,MATCH(Database!C6933,Currecny_M!$A$1:$P$1,0),FALSE)</f>
        <v>1</v>
      </c>
      <c r="L6933" s="82">
        <f t="shared" si="326"/>
        <v>3.4175399999999998</v>
      </c>
      <c r="M6933" s="82">
        <f>((E6933/$F$1)*VLOOKUP(N6933,Currecny_M!$A$1:$P$10,MATCH(Database!C6933,Currecny_M!$A$1:$P$1,0),FALSE))/VLOOKUP('Cover page'!$B$6,Currecny_M!$A$1:$P$10,MATCH(Database!C6933,Currecny_M!$A$1:$P$1,0),FALSE)</f>
        <v>3.4175399999999998</v>
      </c>
      <c r="N6933" s="6" t="str">
        <f>VLOOKUP(B6933,Master!$A$2:$C$11,3,FALSE)</f>
        <v>Dirham</v>
      </c>
      <c r="O6933" s="6" t="str">
        <f>VLOOKUP(B6933,Master!$A$2:$C$11,2,FALSE)</f>
        <v>Asia</v>
      </c>
      <c r="Q6933" s="39" t="str">
        <f>VLOOKUP(D6933,GL_Master!$A$1:$D$80,2,FALSE)</f>
        <v>PL</v>
      </c>
      <c r="R6933" s="39" t="str">
        <f>VLOOKUP(D6933,GL_Master!$A$1:$D$80,3,FALSE)</f>
        <v>Travelling and conveyance</v>
      </c>
      <c r="S6933" s="39" t="str">
        <f>VLOOKUP(D6933,GL_Master!$A$1:$D$80,4,FALSE)</f>
        <v>Local conveyance</v>
      </c>
    </row>
    <row r="6934" spans="1:19" x14ac:dyDescent="0.25">
      <c r="A6934" s="39" t="s">
        <v>262</v>
      </c>
      <c r="B6934" s="39" t="s">
        <v>238</v>
      </c>
      <c r="C6934" s="7">
        <v>44013</v>
      </c>
      <c r="D6934" s="39" t="s">
        <v>31</v>
      </c>
      <c r="E6934" s="39">
        <v>81</v>
      </c>
      <c r="F6934" s="82">
        <f t="shared" si="324"/>
        <v>8.1000000000000003E-2</v>
      </c>
      <c r="G6934" s="39">
        <f>VLOOKUP(N6934,Currecny_M!$A$1:$P$10,2,FALSE)</f>
        <v>21</v>
      </c>
      <c r="H6934" s="39">
        <f>MATCH(C6934,Currecny_M!$A$1:$P$1,0)</f>
        <v>5</v>
      </c>
      <c r="I6934" s="39">
        <f>VLOOKUP(N6934,Currecny_M!$A$1:$P$10,MATCH(Database!C6934,Currecny_M!$A$1:$P$1,0),FALSE)</f>
        <v>21.63</v>
      </c>
      <c r="J6934" s="82">
        <f t="shared" si="325"/>
        <v>1.75203</v>
      </c>
      <c r="K6934" s="39">
        <f>VLOOKUP('Cover page'!$B$6,Currecny_M!$A$1:$P$10,MATCH(Database!C6934,Currecny_M!$A$1:$P$1,0),FALSE)</f>
        <v>1</v>
      </c>
      <c r="L6934" s="82">
        <f t="shared" si="326"/>
        <v>1.75203</v>
      </c>
      <c r="M6934" s="82">
        <f>((E6934/$F$1)*VLOOKUP(N6934,Currecny_M!$A$1:$P$10,MATCH(Database!C6934,Currecny_M!$A$1:$P$1,0),FALSE))/VLOOKUP('Cover page'!$B$6,Currecny_M!$A$1:$P$10,MATCH(Database!C6934,Currecny_M!$A$1:$P$1,0),FALSE)</f>
        <v>1.75203</v>
      </c>
      <c r="N6934" s="6" t="str">
        <f>VLOOKUP(B6934,Master!$A$2:$C$11,3,FALSE)</f>
        <v>Dirham</v>
      </c>
      <c r="O6934" s="6" t="str">
        <f>VLOOKUP(B6934,Master!$A$2:$C$11,2,FALSE)</f>
        <v>Asia</v>
      </c>
      <c r="Q6934" s="39" t="str">
        <f>VLOOKUP(D6934,GL_Master!$A$1:$D$80,2,FALSE)</f>
        <v>PL</v>
      </c>
      <c r="R6934" s="39" t="str">
        <f>VLOOKUP(D6934,GL_Master!$A$1:$D$80,3,FALSE)</f>
        <v>Office expenses</v>
      </c>
      <c r="S6934" s="39" t="str">
        <f>VLOOKUP(D6934,GL_Master!$A$1:$D$80,4,FALSE)</f>
        <v>Parking charges</v>
      </c>
    </row>
    <row r="6935" spans="1:19" x14ac:dyDescent="0.25">
      <c r="A6935" s="39" t="s">
        <v>262</v>
      </c>
      <c r="B6935" s="39" t="s">
        <v>238</v>
      </c>
      <c r="C6935" s="7">
        <v>44013</v>
      </c>
      <c r="D6935" s="39" t="s">
        <v>101</v>
      </c>
      <c r="E6935" s="39">
        <v>82</v>
      </c>
      <c r="F6935" s="82">
        <f t="shared" si="324"/>
        <v>8.2000000000000003E-2</v>
      </c>
      <c r="G6935" s="39">
        <f>VLOOKUP(N6935,Currecny_M!$A$1:$P$10,2,FALSE)</f>
        <v>21</v>
      </c>
      <c r="H6935" s="39">
        <f>MATCH(C6935,Currecny_M!$A$1:$P$1,0)</f>
        <v>5</v>
      </c>
      <c r="I6935" s="39">
        <f>VLOOKUP(N6935,Currecny_M!$A$1:$P$10,MATCH(Database!C6935,Currecny_M!$A$1:$P$1,0),FALSE)</f>
        <v>21.63</v>
      </c>
      <c r="J6935" s="82">
        <f t="shared" si="325"/>
        <v>1.77366</v>
      </c>
      <c r="K6935" s="39">
        <f>VLOOKUP('Cover page'!$B$6,Currecny_M!$A$1:$P$10,MATCH(Database!C6935,Currecny_M!$A$1:$P$1,0),FALSE)</f>
        <v>1</v>
      </c>
      <c r="L6935" s="82">
        <f t="shared" si="326"/>
        <v>1.77366</v>
      </c>
      <c r="M6935" s="82">
        <f>((E6935/$F$1)*VLOOKUP(N6935,Currecny_M!$A$1:$P$10,MATCH(Database!C6935,Currecny_M!$A$1:$P$1,0),FALSE))/VLOOKUP('Cover page'!$B$6,Currecny_M!$A$1:$P$10,MATCH(Database!C6935,Currecny_M!$A$1:$P$1,0),FALSE)</f>
        <v>1.77366</v>
      </c>
      <c r="N6935" s="6" t="str">
        <f>VLOOKUP(B6935,Master!$A$2:$C$11,3,FALSE)</f>
        <v>Dirham</v>
      </c>
      <c r="O6935" s="6" t="str">
        <f>VLOOKUP(B6935,Master!$A$2:$C$11,2,FALSE)</f>
        <v>Asia</v>
      </c>
      <c r="Q6935" s="39" t="str">
        <f>VLOOKUP(D6935,GL_Master!$A$1:$D$80,2,FALSE)</f>
        <v>PL</v>
      </c>
      <c r="R6935" s="39" t="str">
        <f>VLOOKUP(D6935,GL_Master!$A$1:$D$80,3,FALSE)</f>
        <v>COGS</v>
      </c>
      <c r="S6935" s="39" t="str">
        <f>VLOOKUP(D6935,GL_Master!$A$1:$D$80,4,FALSE)</f>
        <v>Purchase of other traded goods</v>
      </c>
    </row>
    <row r="6936" spans="1:19" x14ac:dyDescent="0.25">
      <c r="A6936" s="39" t="s">
        <v>262</v>
      </c>
      <c r="B6936" s="39" t="s">
        <v>238</v>
      </c>
      <c r="C6936" s="7">
        <v>44013</v>
      </c>
      <c r="D6936" s="39" t="s">
        <v>102</v>
      </c>
      <c r="E6936" s="39">
        <v>82</v>
      </c>
      <c r="F6936" s="82">
        <f t="shared" si="324"/>
        <v>8.2000000000000003E-2</v>
      </c>
      <c r="G6936" s="39">
        <f>VLOOKUP(N6936,Currecny_M!$A$1:$P$10,2,FALSE)</f>
        <v>21</v>
      </c>
      <c r="H6936" s="39">
        <f>MATCH(C6936,Currecny_M!$A$1:$P$1,0)</f>
        <v>5</v>
      </c>
      <c r="I6936" s="39">
        <f>VLOOKUP(N6936,Currecny_M!$A$1:$P$10,MATCH(Database!C6936,Currecny_M!$A$1:$P$1,0),FALSE)</f>
        <v>21.63</v>
      </c>
      <c r="J6936" s="82">
        <f t="shared" si="325"/>
        <v>1.77366</v>
      </c>
      <c r="K6936" s="39">
        <f>VLOOKUP('Cover page'!$B$6,Currecny_M!$A$1:$P$10,MATCH(Database!C6936,Currecny_M!$A$1:$P$1,0),FALSE)</f>
        <v>1</v>
      </c>
      <c r="L6936" s="82">
        <f t="shared" si="326"/>
        <v>1.77366</v>
      </c>
      <c r="M6936" s="82">
        <f>((E6936/$F$1)*VLOOKUP(N6936,Currecny_M!$A$1:$P$10,MATCH(Database!C6936,Currecny_M!$A$1:$P$1,0),FALSE))/VLOOKUP('Cover page'!$B$6,Currecny_M!$A$1:$P$10,MATCH(Database!C6936,Currecny_M!$A$1:$P$1,0),FALSE)</f>
        <v>1.77366</v>
      </c>
      <c r="N6936" s="6" t="str">
        <f>VLOOKUP(B6936,Master!$A$2:$C$11,3,FALSE)</f>
        <v>Dirham</v>
      </c>
      <c r="O6936" s="6" t="str">
        <f>VLOOKUP(B6936,Master!$A$2:$C$11,2,FALSE)</f>
        <v>Asia</v>
      </c>
      <c r="Q6936" s="39" t="str">
        <f>VLOOKUP(D6936,GL_Master!$A$1:$D$80,2,FALSE)</f>
        <v>PL</v>
      </c>
      <c r="R6936" s="39" t="str">
        <f>VLOOKUP(D6936,GL_Master!$A$1:$D$80,3,FALSE)</f>
        <v>Staff welfare expenses</v>
      </c>
      <c r="S6936" s="39" t="str">
        <f>VLOOKUP(D6936,GL_Master!$A$1:$D$80,4,FALSE)</f>
        <v>Diwali Expense</v>
      </c>
    </row>
    <row r="6937" spans="1:19" x14ac:dyDescent="0.25">
      <c r="A6937" s="39" t="s">
        <v>262</v>
      </c>
      <c r="B6937" s="39" t="s">
        <v>238</v>
      </c>
      <c r="C6937" s="7">
        <v>44013</v>
      </c>
      <c r="D6937" s="39" t="s">
        <v>20</v>
      </c>
      <c r="E6937" s="39">
        <v>163</v>
      </c>
      <c r="F6937" s="82">
        <f t="shared" si="324"/>
        <v>0.16300000000000001</v>
      </c>
      <c r="G6937" s="39">
        <f>VLOOKUP(N6937,Currecny_M!$A$1:$P$10,2,FALSE)</f>
        <v>21</v>
      </c>
      <c r="H6937" s="39">
        <f>MATCH(C6937,Currecny_M!$A$1:$P$1,0)</f>
        <v>5</v>
      </c>
      <c r="I6937" s="39">
        <f>VLOOKUP(N6937,Currecny_M!$A$1:$P$10,MATCH(Database!C6937,Currecny_M!$A$1:$P$1,0),FALSE)</f>
        <v>21.63</v>
      </c>
      <c r="J6937" s="82">
        <f t="shared" si="325"/>
        <v>3.52569</v>
      </c>
      <c r="K6937" s="39">
        <f>VLOOKUP('Cover page'!$B$6,Currecny_M!$A$1:$P$10,MATCH(Database!C6937,Currecny_M!$A$1:$P$1,0),FALSE)</f>
        <v>1</v>
      </c>
      <c r="L6937" s="82">
        <f t="shared" si="326"/>
        <v>3.52569</v>
      </c>
      <c r="M6937" s="82">
        <f>((E6937/$F$1)*VLOOKUP(N6937,Currecny_M!$A$1:$P$10,MATCH(Database!C6937,Currecny_M!$A$1:$P$1,0),FALSE))/VLOOKUP('Cover page'!$B$6,Currecny_M!$A$1:$P$10,MATCH(Database!C6937,Currecny_M!$A$1:$P$1,0),FALSE)</f>
        <v>3.52569</v>
      </c>
      <c r="N6937" s="6" t="str">
        <f>VLOOKUP(B6937,Master!$A$2:$C$11,3,FALSE)</f>
        <v>Dirham</v>
      </c>
      <c r="O6937" s="6" t="str">
        <f>VLOOKUP(B6937,Master!$A$2:$C$11,2,FALSE)</f>
        <v>Asia</v>
      </c>
      <c r="Q6937" s="39" t="str">
        <f>VLOOKUP(D6937,GL_Master!$A$1:$D$80,2,FALSE)</f>
        <v>PL</v>
      </c>
      <c r="R6937" s="39" t="str">
        <f>VLOOKUP(D6937,GL_Master!$A$1:$D$80,3,FALSE)</f>
        <v>Selling and Marketing expenses</v>
      </c>
      <c r="S6937" s="39" t="str">
        <f>VLOOKUP(D6937,GL_Master!$A$1:$D$80,4,FALSE)</f>
        <v>Business promotion</v>
      </c>
    </row>
    <row r="6938" spans="1:19" x14ac:dyDescent="0.25">
      <c r="A6938" s="39" t="s">
        <v>262</v>
      </c>
      <c r="B6938" s="39" t="s">
        <v>238</v>
      </c>
      <c r="C6938" s="7">
        <v>44013</v>
      </c>
      <c r="D6938" s="39" t="s">
        <v>29</v>
      </c>
      <c r="E6938" s="39">
        <v>154</v>
      </c>
      <c r="F6938" s="82">
        <f t="shared" si="324"/>
        <v>0.154</v>
      </c>
      <c r="G6938" s="39">
        <f>VLOOKUP(N6938,Currecny_M!$A$1:$P$10,2,FALSE)</f>
        <v>21</v>
      </c>
      <c r="H6938" s="39">
        <f>MATCH(C6938,Currecny_M!$A$1:$P$1,0)</f>
        <v>5</v>
      </c>
      <c r="I6938" s="39">
        <f>VLOOKUP(N6938,Currecny_M!$A$1:$P$10,MATCH(Database!C6938,Currecny_M!$A$1:$P$1,0),FALSE)</f>
        <v>21.63</v>
      </c>
      <c r="J6938" s="82">
        <f t="shared" si="325"/>
        <v>3.3310199999999996</v>
      </c>
      <c r="K6938" s="39">
        <f>VLOOKUP('Cover page'!$B$6,Currecny_M!$A$1:$P$10,MATCH(Database!C6938,Currecny_M!$A$1:$P$1,0),FALSE)</f>
        <v>1</v>
      </c>
      <c r="L6938" s="82">
        <f t="shared" si="326"/>
        <v>3.3310199999999996</v>
      </c>
      <c r="M6938" s="82">
        <f>((E6938/$F$1)*VLOOKUP(N6938,Currecny_M!$A$1:$P$10,MATCH(Database!C6938,Currecny_M!$A$1:$P$1,0),FALSE))/VLOOKUP('Cover page'!$B$6,Currecny_M!$A$1:$P$10,MATCH(Database!C6938,Currecny_M!$A$1:$P$1,0),FALSE)</f>
        <v>3.3310199999999996</v>
      </c>
      <c r="N6938" s="6" t="str">
        <f>VLOOKUP(B6938,Master!$A$2:$C$11,3,FALSE)</f>
        <v>Dirham</v>
      </c>
      <c r="O6938" s="6" t="str">
        <f>VLOOKUP(B6938,Master!$A$2:$C$11,2,FALSE)</f>
        <v>Asia</v>
      </c>
      <c r="Q6938" s="39" t="str">
        <f>VLOOKUP(D6938,GL_Master!$A$1:$D$80,2,FALSE)</f>
        <v>PL</v>
      </c>
      <c r="R6938" s="39" t="str">
        <f>VLOOKUP(D6938,GL_Master!$A$1:$D$80,3,FALSE)</f>
        <v>Communication &amp; internet exp</v>
      </c>
      <c r="S6938" s="39" t="str">
        <f>VLOOKUP(D6938,GL_Master!$A$1:$D$80,4,FALSE)</f>
        <v>Communication cost</v>
      </c>
    </row>
    <row r="6939" spans="1:19" x14ac:dyDescent="0.25">
      <c r="A6939" s="39" t="s">
        <v>262</v>
      </c>
      <c r="B6939" s="39" t="s">
        <v>238</v>
      </c>
      <c r="C6939" s="7">
        <v>44013</v>
      </c>
      <c r="D6939" s="39" t="s">
        <v>41</v>
      </c>
      <c r="E6939" s="39">
        <v>78</v>
      </c>
      <c r="F6939" s="82">
        <f t="shared" si="324"/>
        <v>7.8E-2</v>
      </c>
      <c r="G6939" s="39">
        <f>VLOOKUP(N6939,Currecny_M!$A$1:$P$10,2,FALSE)</f>
        <v>21</v>
      </c>
      <c r="H6939" s="39">
        <f>MATCH(C6939,Currecny_M!$A$1:$P$1,0)</f>
        <v>5</v>
      </c>
      <c r="I6939" s="39">
        <f>VLOOKUP(N6939,Currecny_M!$A$1:$P$10,MATCH(Database!C6939,Currecny_M!$A$1:$P$1,0),FALSE)</f>
        <v>21.63</v>
      </c>
      <c r="J6939" s="82">
        <f t="shared" si="325"/>
        <v>1.6871399999999999</v>
      </c>
      <c r="K6939" s="39">
        <f>VLOOKUP('Cover page'!$B$6,Currecny_M!$A$1:$P$10,MATCH(Database!C6939,Currecny_M!$A$1:$P$1,0),FALSE)</f>
        <v>1</v>
      </c>
      <c r="L6939" s="82">
        <f t="shared" si="326"/>
        <v>1.6871399999999999</v>
      </c>
      <c r="M6939" s="82">
        <f>((E6939/$F$1)*VLOOKUP(N6939,Currecny_M!$A$1:$P$10,MATCH(Database!C6939,Currecny_M!$A$1:$P$1,0),FALSE))/VLOOKUP('Cover page'!$B$6,Currecny_M!$A$1:$P$10,MATCH(Database!C6939,Currecny_M!$A$1:$P$1,0),FALSE)</f>
        <v>1.6871399999999999</v>
      </c>
      <c r="N6939" s="6" t="str">
        <f>VLOOKUP(B6939,Master!$A$2:$C$11,3,FALSE)</f>
        <v>Dirham</v>
      </c>
      <c r="O6939" s="6" t="str">
        <f>VLOOKUP(B6939,Master!$A$2:$C$11,2,FALSE)</f>
        <v>Asia</v>
      </c>
      <c r="Q6939" s="39" t="str">
        <f>VLOOKUP(D6939,GL_Master!$A$1:$D$80,2,FALSE)</f>
        <v>PL</v>
      </c>
      <c r="R6939" s="39" t="str">
        <f>VLOOKUP(D6939,GL_Master!$A$1:$D$80,3,FALSE)</f>
        <v>Communication &amp; internet exp</v>
      </c>
      <c r="S6939" s="39" t="str">
        <f>VLOOKUP(D6939,GL_Master!$A$1:$D$80,4,FALSE)</f>
        <v>Communication cost</v>
      </c>
    </row>
    <row r="6940" spans="1:19" x14ac:dyDescent="0.25">
      <c r="A6940" s="39" t="s">
        <v>262</v>
      </c>
      <c r="B6940" s="39" t="s">
        <v>238</v>
      </c>
      <c r="C6940" s="7">
        <v>44013</v>
      </c>
      <c r="D6940" s="39" t="s">
        <v>103</v>
      </c>
      <c r="E6940" s="39">
        <v>166</v>
      </c>
      <c r="F6940" s="82">
        <f t="shared" si="324"/>
        <v>0.16600000000000001</v>
      </c>
      <c r="G6940" s="39">
        <f>VLOOKUP(N6940,Currecny_M!$A$1:$P$10,2,FALSE)</f>
        <v>21</v>
      </c>
      <c r="H6940" s="39">
        <f>MATCH(C6940,Currecny_M!$A$1:$P$1,0)</f>
        <v>5</v>
      </c>
      <c r="I6940" s="39">
        <f>VLOOKUP(N6940,Currecny_M!$A$1:$P$10,MATCH(Database!C6940,Currecny_M!$A$1:$P$1,0),FALSE)</f>
        <v>21.63</v>
      </c>
      <c r="J6940" s="82">
        <f t="shared" si="325"/>
        <v>3.5905800000000001</v>
      </c>
      <c r="K6940" s="39">
        <f>VLOOKUP('Cover page'!$B$6,Currecny_M!$A$1:$P$10,MATCH(Database!C6940,Currecny_M!$A$1:$P$1,0),FALSE)</f>
        <v>1</v>
      </c>
      <c r="L6940" s="82">
        <f t="shared" si="326"/>
        <v>3.5905800000000001</v>
      </c>
      <c r="M6940" s="82">
        <f>((E6940/$F$1)*VLOOKUP(N6940,Currecny_M!$A$1:$P$10,MATCH(Database!C6940,Currecny_M!$A$1:$P$1,0),FALSE))/VLOOKUP('Cover page'!$B$6,Currecny_M!$A$1:$P$10,MATCH(Database!C6940,Currecny_M!$A$1:$P$1,0),FALSE)</f>
        <v>3.5905800000000001</v>
      </c>
      <c r="N6940" s="6" t="str">
        <f>VLOOKUP(B6940,Master!$A$2:$C$11,3,FALSE)</f>
        <v>Dirham</v>
      </c>
      <c r="O6940" s="6" t="str">
        <f>VLOOKUP(B6940,Master!$A$2:$C$11,2,FALSE)</f>
        <v>Asia</v>
      </c>
      <c r="Q6940" s="39" t="str">
        <f>VLOOKUP(D6940,GL_Master!$A$1:$D$80,2,FALSE)</f>
        <v>PL</v>
      </c>
      <c r="R6940" s="39" t="str">
        <f>VLOOKUP(D6940,GL_Master!$A$1:$D$80,3,FALSE)</f>
        <v>Communication &amp; internet exp</v>
      </c>
      <c r="S6940" s="39" t="str">
        <f>VLOOKUP(D6940,GL_Master!$A$1:$D$80,4,FALSE)</f>
        <v>Communication cost</v>
      </c>
    </row>
    <row r="6941" spans="1:19" x14ac:dyDescent="0.25">
      <c r="A6941" s="39" t="s">
        <v>262</v>
      </c>
      <c r="B6941" s="39" t="s">
        <v>238</v>
      </c>
      <c r="C6941" s="7">
        <v>44013</v>
      </c>
      <c r="D6941" s="39" t="s">
        <v>104</v>
      </c>
      <c r="E6941" s="39">
        <v>240</v>
      </c>
      <c r="F6941" s="82">
        <f t="shared" si="324"/>
        <v>0.24</v>
      </c>
      <c r="G6941" s="39">
        <f>VLOOKUP(N6941,Currecny_M!$A$1:$P$10,2,FALSE)</f>
        <v>21</v>
      </c>
      <c r="H6941" s="39">
        <f>MATCH(C6941,Currecny_M!$A$1:$P$1,0)</f>
        <v>5</v>
      </c>
      <c r="I6941" s="39">
        <f>VLOOKUP(N6941,Currecny_M!$A$1:$P$10,MATCH(Database!C6941,Currecny_M!$A$1:$P$1,0),FALSE)</f>
        <v>21.63</v>
      </c>
      <c r="J6941" s="82">
        <f t="shared" si="325"/>
        <v>5.1911999999999994</v>
      </c>
      <c r="K6941" s="39">
        <f>VLOOKUP('Cover page'!$B$6,Currecny_M!$A$1:$P$10,MATCH(Database!C6941,Currecny_M!$A$1:$P$1,0),FALSE)</f>
        <v>1</v>
      </c>
      <c r="L6941" s="82">
        <f t="shared" si="326"/>
        <v>5.1911999999999994</v>
      </c>
      <c r="M6941" s="82">
        <f>((E6941/$F$1)*VLOOKUP(N6941,Currecny_M!$A$1:$P$10,MATCH(Database!C6941,Currecny_M!$A$1:$P$1,0),FALSE))/VLOOKUP('Cover page'!$B$6,Currecny_M!$A$1:$P$10,MATCH(Database!C6941,Currecny_M!$A$1:$P$1,0),FALSE)</f>
        <v>5.1911999999999994</v>
      </c>
      <c r="N6941" s="6" t="str">
        <f>VLOOKUP(B6941,Master!$A$2:$C$11,3,FALSE)</f>
        <v>Dirham</v>
      </c>
      <c r="O6941" s="6" t="str">
        <f>VLOOKUP(B6941,Master!$A$2:$C$11,2,FALSE)</f>
        <v>Asia</v>
      </c>
      <c r="Q6941" s="39" t="str">
        <f>VLOOKUP(D6941,GL_Master!$A$1:$D$80,2,FALSE)</f>
        <v>PL</v>
      </c>
      <c r="R6941" s="39" t="str">
        <f>VLOOKUP(D6941,GL_Master!$A$1:$D$80,3,FALSE)</f>
        <v>Legal &amp; Professional expenses</v>
      </c>
      <c r="S6941" s="39" t="str">
        <f>VLOOKUP(D6941,GL_Master!$A$1:$D$80,4,FALSE)</f>
        <v>Professional Fees - Others</v>
      </c>
    </row>
    <row r="6942" spans="1:19" x14ac:dyDescent="0.25">
      <c r="A6942" s="39" t="s">
        <v>262</v>
      </c>
      <c r="B6942" s="39" t="s">
        <v>238</v>
      </c>
      <c r="C6942" s="7">
        <v>44013</v>
      </c>
      <c r="D6942" s="39" t="s">
        <v>105</v>
      </c>
      <c r="E6942" s="39">
        <v>166</v>
      </c>
      <c r="F6942" s="82">
        <f t="shared" si="324"/>
        <v>0.16600000000000001</v>
      </c>
      <c r="G6942" s="39">
        <f>VLOOKUP(N6942,Currecny_M!$A$1:$P$10,2,FALSE)</f>
        <v>21</v>
      </c>
      <c r="H6942" s="39">
        <f>MATCH(C6942,Currecny_M!$A$1:$P$1,0)</f>
        <v>5</v>
      </c>
      <c r="I6942" s="39">
        <f>VLOOKUP(N6942,Currecny_M!$A$1:$P$10,MATCH(Database!C6942,Currecny_M!$A$1:$P$1,0),FALSE)</f>
        <v>21.63</v>
      </c>
      <c r="J6942" s="82">
        <f t="shared" si="325"/>
        <v>3.5905800000000001</v>
      </c>
      <c r="K6942" s="39">
        <f>VLOOKUP('Cover page'!$B$6,Currecny_M!$A$1:$P$10,MATCH(Database!C6942,Currecny_M!$A$1:$P$1,0),FALSE)</f>
        <v>1</v>
      </c>
      <c r="L6942" s="82">
        <f t="shared" si="326"/>
        <v>3.5905800000000001</v>
      </c>
      <c r="M6942" s="82">
        <f>((E6942/$F$1)*VLOOKUP(N6942,Currecny_M!$A$1:$P$10,MATCH(Database!C6942,Currecny_M!$A$1:$P$1,0),FALSE))/VLOOKUP('Cover page'!$B$6,Currecny_M!$A$1:$P$10,MATCH(Database!C6942,Currecny_M!$A$1:$P$1,0),FALSE)</f>
        <v>3.5905800000000001</v>
      </c>
      <c r="N6942" s="6" t="str">
        <f>VLOOKUP(B6942,Master!$A$2:$C$11,3,FALSE)</f>
        <v>Dirham</v>
      </c>
      <c r="O6942" s="6" t="str">
        <f>VLOOKUP(B6942,Master!$A$2:$C$11,2,FALSE)</f>
        <v>Asia</v>
      </c>
      <c r="Q6942" s="39" t="str">
        <f>VLOOKUP(D6942,GL_Master!$A$1:$D$80,2,FALSE)</f>
        <v>PL</v>
      </c>
      <c r="R6942" s="39" t="str">
        <f>VLOOKUP(D6942,GL_Master!$A$1:$D$80,3,FALSE)</f>
        <v>Travelling and conveyance</v>
      </c>
      <c r="S6942" s="39" t="str">
        <f>VLOOKUP(D6942,GL_Master!$A$1:$D$80,4,FALSE)</f>
        <v>Car hiring and rental services</v>
      </c>
    </row>
    <row r="6943" spans="1:19" x14ac:dyDescent="0.25">
      <c r="A6943" s="39" t="s">
        <v>262</v>
      </c>
      <c r="B6943" s="39" t="s">
        <v>238</v>
      </c>
      <c r="C6943" s="7">
        <v>44013</v>
      </c>
      <c r="D6943" s="39" t="s">
        <v>106</v>
      </c>
      <c r="E6943" s="39">
        <v>81</v>
      </c>
      <c r="F6943" s="82">
        <f t="shared" si="324"/>
        <v>8.1000000000000003E-2</v>
      </c>
      <c r="G6943" s="39">
        <f>VLOOKUP(N6943,Currecny_M!$A$1:$P$10,2,FALSE)</f>
        <v>21</v>
      </c>
      <c r="H6943" s="39">
        <f>MATCH(C6943,Currecny_M!$A$1:$P$1,0)</f>
        <v>5</v>
      </c>
      <c r="I6943" s="39">
        <f>VLOOKUP(N6943,Currecny_M!$A$1:$P$10,MATCH(Database!C6943,Currecny_M!$A$1:$P$1,0),FALSE)</f>
        <v>21.63</v>
      </c>
      <c r="J6943" s="82">
        <f t="shared" si="325"/>
        <v>1.75203</v>
      </c>
      <c r="K6943" s="39">
        <f>VLOOKUP('Cover page'!$B$6,Currecny_M!$A$1:$P$10,MATCH(Database!C6943,Currecny_M!$A$1:$P$1,0),FALSE)</f>
        <v>1</v>
      </c>
      <c r="L6943" s="82">
        <f t="shared" si="326"/>
        <v>1.75203</v>
      </c>
      <c r="M6943" s="82">
        <f>((E6943/$F$1)*VLOOKUP(N6943,Currecny_M!$A$1:$P$10,MATCH(Database!C6943,Currecny_M!$A$1:$P$1,0),FALSE))/VLOOKUP('Cover page'!$B$6,Currecny_M!$A$1:$P$10,MATCH(Database!C6943,Currecny_M!$A$1:$P$1,0),FALSE)</f>
        <v>1.75203</v>
      </c>
      <c r="N6943" s="6" t="str">
        <f>VLOOKUP(B6943,Master!$A$2:$C$11,3,FALSE)</f>
        <v>Dirham</v>
      </c>
      <c r="O6943" s="6" t="str">
        <f>VLOOKUP(B6943,Master!$A$2:$C$11,2,FALSE)</f>
        <v>Asia</v>
      </c>
      <c r="Q6943" s="39" t="str">
        <f>VLOOKUP(D6943,GL_Master!$A$1:$D$80,2,FALSE)</f>
        <v>PL</v>
      </c>
      <c r="R6943" s="39" t="str">
        <f>VLOOKUP(D6943,GL_Master!$A$1:$D$80,3,FALSE)</f>
        <v>Communication &amp; internet exp</v>
      </c>
      <c r="S6943" s="39" t="str">
        <f>VLOOKUP(D6943,GL_Master!$A$1:$D$80,4,FALSE)</f>
        <v>Printing &amp; Stationary</v>
      </c>
    </row>
    <row r="6944" spans="1:19" x14ac:dyDescent="0.25">
      <c r="A6944" s="39" t="s">
        <v>262</v>
      </c>
      <c r="B6944" s="39" t="s">
        <v>238</v>
      </c>
      <c r="C6944" s="7">
        <v>44013</v>
      </c>
      <c r="D6944" s="39" t="s">
        <v>32</v>
      </c>
      <c r="E6944" s="39">
        <v>82</v>
      </c>
      <c r="F6944" s="82">
        <f t="shared" si="324"/>
        <v>8.2000000000000003E-2</v>
      </c>
      <c r="G6944" s="39">
        <f>VLOOKUP(N6944,Currecny_M!$A$1:$P$10,2,FALSE)</f>
        <v>21</v>
      </c>
      <c r="H6944" s="39">
        <f>MATCH(C6944,Currecny_M!$A$1:$P$1,0)</f>
        <v>5</v>
      </c>
      <c r="I6944" s="39">
        <f>VLOOKUP(N6944,Currecny_M!$A$1:$P$10,MATCH(Database!C6944,Currecny_M!$A$1:$P$1,0),FALSE)</f>
        <v>21.63</v>
      </c>
      <c r="J6944" s="82">
        <f t="shared" si="325"/>
        <v>1.77366</v>
      </c>
      <c r="K6944" s="39">
        <f>VLOOKUP('Cover page'!$B$6,Currecny_M!$A$1:$P$10,MATCH(Database!C6944,Currecny_M!$A$1:$P$1,0),FALSE)</f>
        <v>1</v>
      </c>
      <c r="L6944" s="82">
        <f t="shared" si="326"/>
        <v>1.77366</v>
      </c>
      <c r="M6944" s="82">
        <f>((E6944/$F$1)*VLOOKUP(N6944,Currecny_M!$A$1:$P$10,MATCH(Database!C6944,Currecny_M!$A$1:$P$1,0),FALSE))/VLOOKUP('Cover page'!$B$6,Currecny_M!$A$1:$P$10,MATCH(Database!C6944,Currecny_M!$A$1:$P$1,0),FALSE)</f>
        <v>1.77366</v>
      </c>
      <c r="N6944" s="6" t="str">
        <f>VLOOKUP(B6944,Master!$A$2:$C$11,3,FALSE)</f>
        <v>Dirham</v>
      </c>
      <c r="O6944" s="6" t="str">
        <f>VLOOKUP(B6944,Master!$A$2:$C$11,2,FALSE)</f>
        <v>Asia</v>
      </c>
      <c r="Q6944" s="39" t="str">
        <f>VLOOKUP(D6944,GL_Master!$A$1:$D$80,2,FALSE)</f>
        <v>PL</v>
      </c>
      <c r="R6944" s="39" t="str">
        <f>VLOOKUP(D6944,GL_Master!$A$1:$D$80,3,FALSE)</f>
        <v>Communication &amp; internet exp</v>
      </c>
      <c r="S6944" s="39" t="str">
        <f>VLOOKUP(D6944,GL_Master!$A$1:$D$80,4,FALSE)</f>
        <v>Printing &amp; Stationary</v>
      </c>
    </row>
    <row r="6945" spans="1:19" x14ac:dyDescent="0.25">
      <c r="A6945" s="39" t="s">
        <v>262</v>
      </c>
      <c r="B6945" s="39" t="s">
        <v>238</v>
      </c>
      <c r="C6945" s="7">
        <v>44013</v>
      </c>
      <c r="D6945" s="39" t="s">
        <v>35</v>
      </c>
      <c r="E6945" s="39">
        <v>245</v>
      </c>
      <c r="F6945" s="82">
        <f t="shared" si="324"/>
        <v>0.245</v>
      </c>
      <c r="G6945" s="39">
        <f>VLOOKUP(N6945,Currecny_M!$A$1:$P$10,2,FALSE)</f>
        <v>21</v>
      </c>
      <c r="H6945" s="39">
        <f>MATCH(C6945,Currecny_M!$A$1:$P$1,0)</f>
        <v>5</v>
      </c>
      <c r="I6945" s="39">
        <f>VLOOKUP(N6945,Currecny_M!$A$1:$P$10,MATCH(Database!C6945,Currecny_M!$A$1:$P$1,0),FALSE)</f>
        <v>21.63</v>
      </c>
      <c r="J6945" s="82">
        <f t="shared" si="325"/>
        <v>5.2993499999999996</v>
      </c>
      <c r="K6945" s="39">
        <f>VLOOKUP('Cover page'!$B$6,Currecny_M!$A$1:$P$10,MATCH(Database!C6945,Currecny_M!$A$1:$P$1,0),FALSE)</f>
        <v>1</v>
      </c>
      <c r="L6945" s="82">
        <f t="shared" si="326"/>
        <v>5.2993499999999996</v>
      </c>
      <c r="M6945" s="82">
        <f>((E6945/$F$1)*VLOOKUP(N6945,Currecny_M!$A$1:$P$10,MATCH(Database!C6945,Currecny_M!$A$1:$P$1,0),FALSE))/VLOOKUP('Cover page'!$B$6,Currecny_M!$A$1:$P$10,MATCH(Database!C6945,Currecny_M!$A$1:$P$1,0),FALSE)</f>
        <v>5.2993499999999996</v>
      </c>
      <c r="N6945" s="6" t="str">
        <f>VLOOKUP(B6945,Master!$A$2:$C$11,3,FALSE)</f>
        <v>Dirham</v>
      </c>
      <c r="O6945" s="6" t="str">
        <f>VLOOKUP(B6945,Master!$A$2:$C$11,2,FALSE)</f>
        <v>Asia</v>
      </c>
      <c r="Q6945" s="39" t="str">
        <f>VLOOKUP(D6945,GL_Master!$A$1:$D$80,2,FALSE)</f>
        <v>PL</v>
      </c>
      <c r="R6945" s="39" t="str">
        <f>VLOOKUP(D6945,GL_Master!$A$1:$D$80,3,FALSE)</f>
        <v>Security Expenses</v>
      </c>
      <c r="S6945" s="39" t="str">
        <f>VLOOKUP(D6945,GL_Master!$A$1:$D$80,4,FALSE)</f>
        <v>Security Expenses others</v>
      </c>
    </row>
    <row r="6946" spans="1:19" x14ac:dyDescent="0.25">
      <c r="A6946" s="39" t="s">
        <v>262</v>
      </c>
      <c r="B6946" s="39" t="s">
        <v>238</v>
      </c>
      <c r="C6946" s="7">
        <v>44013</v>
      </c>
      <c r="D6946" s="39" t="s">
        <v>38</v>
      </c>
      <c r="E6946" s="39">
        <v>84</v>
      </c>
      <c r="F6946" s="82">
        <f t="shared" si="324"/>
        <v>8.4000000000000005E-2</v>
      </c>
      <c r="G6946" s="39">
        <f>VLOOKUP(N6946,Currecny_M!$A$1:$P$10,2,FALSE)</f>
        <v>21</v>
      </c>
      <c r="H6946" s="39">
        <f>MATCH(C6946,Currecny_M!$A$1:$P$1,0)</f>
        <v>5</v>
      </c>
      <c r="I6946" s="39">
        <f>VLOOKUP(N6946,Currecny_M!$A$1:$P$10,MATCH(Database!C6946,Currecny_M!$A$1:$P$1,0),FALSE)</f>
        <v>21.63</v>
      </c>
      <c r="J6946" s="82">
        <f t="shared" si="325"/>
        <v>1.8169200000000001</v>
      </c>
      <c r="K6946" s="39">
        <f>VLOOKUP('Cover page'!$B$6,Currecny_M!$A$1:$P$10,MATCH(Database!C6946,Currecny_M!$A$1:$P$1,0),FALSE)</f>
        <v>1</v>
      </c>
      <c r="L6946" s="82">
        <f t="shared" si="326"/>
        <v>1.8169200000000001</v>
      </c>
      <c r="M6946" s="82">
        <f>((E6946/$F$1)*VLOOKUP(N6946,Currecny_M!$A$1:$P$10,MATCH(Database!C6946,Currecny_M!$A$1:$P$1,0),FALSE))/VLOOKUP('Cover page'!$B$6,Currecny_M!$A$1:$P$10,MATCH(Database!C6946,Currecny_M!$A$1:$P$1,0),FALSE)</f>
        <v>1.8169200000000001</v>
      </c>
      <c r="N6946" s="6" t="str">
        <f>VLOOKUP(B6946,Master!$A$2:$C$11,3,FALSE)</f>
        <v>Dirham</v>
      </c>
      <c r="O6946" s="6" t="str">
        <f>VLOOKUP(B6946,Master!$A$2:$C$11,2,FALSE)</f>
        <v>Asia</v>
      </c>
      <c r="Q6946" s="39" t="str">
        <f>VLOOKUP(D6946,GL_Master!$A$1:$D$80,2,FALSE)</f>
        <v>PL</v>
      </c>
      <c r="R6946" s="39" t="str">
        <f>VLOOKUP(D6946,GL_Master!$A$1:$D$80,3,FALSE)</f>
        <v>House Keeping Expenses</v>
      </c>
      <c r="S6946" s="39" t="str">
        <f>VLOOKUP(D6946,GL_Master!$A$1:$D$80,4,FALSE)</f>
        <v>House Keeping Expenses</v>
      </c>
    </row>
    <row r="6947" spans="1:19" x14ac:dyDescent="0.25">
      <c r="A6947" s="39" t="s">
        <v>262</v>
      </c>
      <c r="B6947" s="39" t="s">
        <v>238</v>
      </c>
      <c r="C6947" s="7">
        <v>44013</v>
      </c>
      <c r="D6947" s="39" t="s">
        <v>107</v>
      </c>
      <c r="E6947" s="39">
        <v>83</v>
      </c>
      <c r="F6947" s="82">
        <f t="shared" si="324"/>
        <v>8.3000000000000004E-2</v>
      </c>
      <c r="G6947" s="39">
        <f>VLOOKUP(N6947,Currecny_M!$A$1:$P$10,2,FALSE)</f>
        <v>21</v>
      </c>
      <c r="H6947" s="39">
        <f>MATCH(C6947,Currecny_M!$A$1:$P$1,0)</f>
        <v>5</v>
      </c>
      <c r="I6947" s="39">
        <f>VLOOKUP(N6947,Currecny_M!$A$1:$P$10,MATCH(Database!C6947,Currecny_M!$A$1:$P$1,0),FALSE)</f>
        <v>21.63</v>
      </c>
      <c r="J6947" s="82">
        <f t="shared" si="325"/>
        <v>1.7952900000000001</v>
      </c>
      <c r="K6947" s="39">
        <f>VLOOKUP('Cover page'!$B$6,Currecny_M!$A$1:$P$10,MATCH(Database!C6947,Currecny_M!$A$1:$P$1,0),FALSE)</f>
        <v>1</v>
      </c>
      <c r="L6947" s="82">
        <f t="shared" si="326"/>
        <v>1.7952900000000001</v>
      </c>
      <c r="M6947" s="82">
        <f>((E6947/$F$1)*VLOOKUP(N6947,Currecny_M!$A$1:$P$10,MATCH(Database!C6947,Currecny_M!$A$1:$P$1,0),FALSE))/VLOOKUP('Cover page'!$B$6,Currecny_M!$A$1:$P$10,MATCH(Database!C6947,Currecny_M!$A$1:$P$1,0),FALSE)</f>
        <v>1.7952900000000001</v>
      </c>
      <c r="N6947" s="6" t="str">
        <f>VLOOKUP(B6947,Master!$A$2:$C$11,3,FALSE)</f>
        <v>Dirham</v>
      </c>
      <c r="O6947" s="6" t="str">
        <f>VLOOKUP(B6947,Master!$A$2:$C$11,2,FALSE)</f>
        <v>Asia</v>
      </c>
      <c r="Q6947" s="39" t="str">
        <f>VLOOKUP(D6947,GL_Master!$A$1:$D$80,2,FALSE)</f>
        <v>PL</v>
      </c>
      <c r="R6947" s="39" t="str">
        <f>VLOOKUP(D6947,GL_Master!$A$1:$D$80,3,FALSE)</f>
        <v>Misc. expenses</v>
      </c>
      <c r="S6947" s="39" t="str">
        <f>VLOOKUP(D6947,GL_Master!$A$1:$D$80,4,FALSE)</f>
        <v>Repair &amp; Maintenance</v>
      </c>
    </row>
    <row r="6948" spans="1:19" x14ac:dyDescent="0.25">
      <c r="A6948" s="39" t="s">
        <v>262</v>
      </c>
      <c r="B6948" s="39" t="s">
        <v>238</v>
      </c>
      <c r="C6948" s="7">
        <v>44013</v>
      </c>
      <c r="D6948" s="39" t="s">
        <v>108</v>
      </c>
      <c r="E6948" s="39">
        <v>84</v>
      </c>
      <c r="F6948" s="82">
        <f t="shared" si="324"/>
        <v>8.4000000000000005E-2</v>
      </c>
      <c r="G6948" s="39">
        <f>VLOOKUP(N6948,Currecny_M!$A$1:$P$10,2,FALSE)</f>
        <v>21</v>
      </c>
      <c r="H6948" s="39">
        <f>MATCH(C6948,Currecny_M!$A$1:$P$1,0)</f>
        <v>5</v>
      </c>
      <c r="I6948" s="39">
        <f>VLOOKUP(N6948,Currecny_M!$A$1:$P$10,MATCH(Database!C6948,Currecny_M!$A$1:$P$1,0),FALSE)</f>
        <v>21.63</v>
      </c>
      <c r="J6948" s="82">
        <f t="shared" si="325"/>
        <v>1.8169200000000001</v>
      </c>
      <c r="K6948" s="39">
        <f>VLOOKUP('Cover page'!$B$6,Currecny_M!$A$1:$P$10,MATCH(Database!C6948,Currecny_M!$A$1:$P$1,0),FALSE)</f>
        <v>1</v>
      </c>
      <c r="L6948" s="82">
        <f t="shared" si="326"/>
        <v>1.8169200000000001</v>
      </c>
      <c r="M6948" s="82">
        <f>((E6948/$F$1)*VLOOKUP(N6948,Currecny_M!$A$1:$P$10,MATCH(Database!C6948,Currecny_M!$A$1:$P$1,0),FALSE))/VLOOKUP('Cover page'!$B$6,Currecny_M!$A$1:$P$10,MATCH(Database!C6948,Currecny_M!$A$1:$P$1,0),FALSE)</f>
        <v>1.8169200000000001</v>
      </c>
      <c r="N6948" s="6" t="str">
        <f>VLOOKUP(B6948,Master!$A$2:$C$11,3,FALSE)</f>
        <v>Dirham</v>
      </c>
      <c r="O6948" s="6" t="str">
        <f>VLOOKUP(B6948,Master!$A$2:$C$11,2,FALSE)</f>
        <v>Asia</v>
      </c>
      <c r="Q6948" s="39" t="str">
        <f>VLOOKUP(D6948,GL_Master!$A$1:$D$80,2,FALSE)</f>
        <v>PL</v>
      </c>
      <c r="R6948" s="39" t="str">
        <f>VLOOKUP(D6948,GL_Master!$A$1:$D$80,3,FALSE)</f>
        <v>Misc. expenses</v>
      </c>
      <c r="S6948" s="39" t="str">
        <f>VLOOKUP(D6948,GL_Master!$A$1:$D$80,4,FALSE)</f>
        <v>Repair &amp; Maintenance</v>
      </c>
    </row>
    <row r="6949" spans="1:19" x14ac:dyDescent="0.25">
      <c r="A6949" s="39" t="s">
        <v>262</v>
      </c>
      <c r="B6949" s="39" t="s">
        <v>238</v>
      </c>
      <c r="C6949" s="7">
        <v>44013</v>
      </c>
      <c r="D6949" s="39" t="s">
        <v>9</v>
      </c>
      <c r="E6949" s="39">
        <v>734</v>
      </c>
      <c r="F6949" s="82">
        <f t="shared" si="324"/>
        <v>0.73399999999999999</v>
      </c>
      <c r="G6949" s="39">
        <f>VLOOKUP(N6949,Currecny_M!$A$1:$P$10,2,FALSE)</f>
        <v>21</v>
      </c>
      <c r="H6949" s="39">
        <f>MATCH(C6949,Currecny_M!$A$1:$P$1,0)</f>
        <v>5</v>
      </c>
      <c r="I6949" s="39">
        <f>VLOOKUP(N6949,Currecny_M!$A$1:$P$10,MATCH(Database!C6949,Currecny_M!$A$1:$P$1,0),FALSE)</f>
        <v>21.63</v>
      </c>
      <c r="J6949" s="82">
        <f t="shared" si="325"/>
        <v>15.87642</v>
      </c>
      <c r="K6949" s="39">
        <f>VLOOKUP('Cover page'!$B$6,Currecny_M!$A$1:$P$10,MATCH(Database!C6949,Currecny_M!$A$1:$P$1,0),FALSE)</f>
        <v>1</v>
      </c>
      <c r="L6949" s="82">
        <f t="shared" si="326"/>
        <v>15.87642</v>
      </c>
      <c r="M6949" s="82">
        <f>((E6949/$F$1)*VLOOKUP(N6949,Currecny_M!$A$1:$P$10,MATCH(Database!C6949,Currecny_M!$A$1:$P$1,0),FALSE))/VLOOKUP('Cover page'!$B$6,Currecny_M!$A$1:$P$10,MATCH(Database!C6949,Currecny_M!$A$1:$P$1,0),FALSE)</f>
        <v>15.87642</v>
      </c>
      <c r="N6949" s="6" t="str">
        <f>VLOOKUP(B6949,Master!$A$2:$C$11,3,FALSE)</f>
        <v>Dirham</v>
      </c>
      <c r="O6949" s="6" t="str">
        <f>VLOOKUP(B6949,Master!$A$2:$C$11,2,FALSE)</f>
        <v>Asia</v>
      </c>
      <c r="Q6949" s="39" t="str">
        <f>VLOOKUP(D6949,GL_Master!$A$1:$D$80,2,FALSE)</f>
        <v>PL</v>
      </c>
      <c r="R6949" s="39" t="str">
        <f>VLOOKUP(D6949,GL_Master!$A$1:$D$80,3,FALSE)</f>
        <v>Rent</v>
      </c>
      <c r="S6949" s="39" t="str">
        <f>VLOOKUP(D6949,GL_Master!$A$1:$D$80,4,FALSE)</f>
        <v>Office Rent</v>
      </c>
    </row>
    <row r="6950" spans="1:19" x14ac:dyDescent="0.25">
      <c r="A6950" s="39" t="s">
        <v>262</v>
      </c>
      <c r="B6950" s="39" t="s">
        <v>238</v>
      </c>
      <c r="C6950" s="7">
        <v>44013</v>
      </c>
      <c r="D6950" s="39" t="s">
        <v>109</v>
      </c>
      <c r="E6950" s="39">
        <v>-408</v>
      </c>
      <c r="F6950" s="82">
        <f t="shared" si="324"/>
        <v>-0.40799999999999997</v>
      </c>
      <c r="G6950" s="39">
        <f>VLOOKUP(N6950,Currecny_M!$A$1:$P$10,2,FALSE)</f>
        <v>21</v>
      </c>
      <c r="H6950" s="39">
        <f>MATCH(C6950,Currecny_M!$A$1:$P$1,0)</f>
        <v>5</v>
      </c>
      <c r="I6950" s="39">
        <f>VLOOKUP(N6950,Currecny_M!$A$1:$P$10,MATCH(Database!C6950,Currecny_M!$A$1:$P$1,0),FALSE)</f>
        <v>21.63</v>
      </c>
      <c r="J6950" s="82">
        <f t="shared" si="325"/>
        <v>-8.8250399999999996</v>
      </c>
      <c r="K6950" s="39">
        <f>VLOOKUP('Cover page'!$B$6,Currecny_M!$A$1:$P$10,MATCH(Database!C6950,Currecny_M!$A$1:$P$1,0),FALSE)</f>
        <v>1</v>
      </c>
      <c r="L6950" s="82">
        <f t="shared" si="326"/>
        <v>-8.8250399999999996</v>
      </c>
      <c r="M6950" s="82">
        <f>((E6950/$F$1)*VLOOKUP(N6950,Currecny_M!$A$1:$P$10,MATCH(Database!C6950,Currecny_M!$A$1:$P$1,0),FALSE))/VLOOKUP('Cover page'!$B$6,Currecny_M!$A$1:$P$10,MATCH(Database!C6950,Currecny_M!$A$1:$P$1,0),FALSE)</f>
        <v>-8.8250399999999996</v>
      </c>
      <c r="N6950" s="6" t="str">
        <f>VLOOKUP(B6950,Master!$A$2:$C$11,3,FALSE)</f>
        <v>Dirham</v>
      </c>
      <c r="O6950" s="6" t="str">
        <f>VLOOKUP(B6950,Master!$A$2:$C$11,2,FALSE)</f>
        <v>Asia</v>
      </c>
      <c r="Q6950" s="39" t="str">
        <f>VLOOKUP(D6950,GL_Master!$A$1:$D$80,2,FALSE)</f>
        <v>PL</v>
      </c>
      <c r="R6950" s="39" t="str">
        <f>VLOOKUP(D6950,GL_Master!$A$1:$D$80,3,FALSE)</f>
        <v>Travelling and conveyance</v>
      </c>
      <c r="S6950" s="39" t="str">
        <f>VLOOKUP(D6950,GL_Master!$A$1:$D$80,4,FALSE)</f>
        <v>Travelling , hotel lodging</v>
      </c>
    </row>
    <row r="6951" spans="1:19" x14ac:dyDescent="0.25">
      <c r="A6951" s="39" t="s">
        <v>262</v>
      </c>
      <c r="B6951" s="39" t="s">
        <v>238</v>
      </c>
      <c r="C6951" s="7">
        <v>44013</v>
      </c>
      <c r="D6951" s="39" t="s">
        <v>110</v>
      </c>
      <c r="E6951" s="39">
        <v>162</v>
      </c>
      <c r="F6951" s="82">
        <f t="shared" si="324"/>
        <v>0.16200000000000001</v>
      </c>
      <c r="G6951" s="39">
        <f>VLOOKUP(N6951,Currecny_M!$A$1:$P$10,2,FALSE)</f>
        <v>21</v>
      </c>
      <c r="H6951" s="39">
        <f>MATCH(C6951,Currecny_M!$A$1:$P$1,0)</f>
        <v>5</v>
      </c>
      <c r="I6951" s="39">
        <f>VLOOKUP(N6951,Currecny_M!$A$1:$P$10,MATCH(Database!C6951,Currecny_M!$A$1:$P$1,0),FALSE)</f>
        <v>21.63</v>
      </c>
      <c r="J6951" s="82">
        <f t="shared" si="325"/>
        <v>3.50406</v>
      </c>
      <c r="K6951" s="39">
        <f>VLOOKUP('Cover page'!$B$6,Currecny_M!$A$1:$P$10,MATCH(Database!C6951,Currecny_M!$A$1:$P$1,0),FALSE)</f>
        <v>1</v>
      </c>
      <c r="L6951" s="82">
        <f t="shared" si="326"/>
        <v>3.50406</v>
      </c>
      <c r="M6951" s="82">
        <f>((E6951/$F$1)*VLOOKUP(N6951,Currecny_M!$A$1:$P$10,MATCH(Database!C6951,Currecny_M!$A$1:$P$1,0),FALSE))/VLOOKUP('Cover page'!$B$6,Currecny_M!$A$1:$P$10,MATCH(Database!C6951,Currecny_M!$A$1:$P$1,0),FALSE)</f>
        <v>3.50406</v>
      </c>
      <c r="N6951" s="6" t="str">
        <f>VLOOKUP(B6951,Master!$A$2:$C$11,3,FALSE)</f>
        <v>Dirham</v>
      </c>
      <c r="O6951" s="6" t="str">
        <f>VLOOKUP(B6951,Master!$A$2:$C$11,2,FALSE)</f>
        <v>Asia</v>
      </c>
      <c r="Q6951" s="39" t="str">
        <f>VLOOKUP(D6951,GL_Master!$A$1:$D$80,2,FALSE)</f>
        <v>PL</v>
      </c>
      <c r="R6951" s="39" t="str">
        <f>VLOOKUP(D6951,GL_Master!$A$1:$D$80,3,FALSE)</f>
        <v>Travelling and conveyance</v>
      </c>
      <c r="S6951" s="39" t="str">
        <f>VLOOKUP(D6951,GL_Master!$A$1:$D$80,4,FALSE)</f>
        <v>Travelling , hotel lodging</v>
      </c>
    </row>
    <row r="6952" spans="1:19" x14ac:dyDescent="0.25">
      <c r="A6952" s="39" t="s">
        <v>262</v>
      </c>
      <c r="B6952" s="39" t="s">
        <v>238</v>
      </c>
      <c r="C6952" s="7">
        <v>44013</v>
      </c>
      <c r="D6952" s="39" t="s">
        <v>111</v>
      </c>
      <c r="E6952" s="39">
        <v>79</v>
      </c>
      <c r="F6952" s="82">
        <f t="shared" si="324"/>
        <v>7.9000000000000001E-2</v>
      </c>
      <c r="G6952" s="39">
        <f>VLOOKUP(N6952,Currecny_M!$A$1:$P$10,2,FALSE)</f>
        <v>21</v>
      </c>
      <c r="H6952" s="39">
        <f>MATCH(C6952,Currecny_M!$A$1:$P$1,0)</f>
        <v>5</v>
      </c>
      <c r="I6952" s="39">
        <f>VLOOKUP(N6952,Currecny_M!$A$1:$P$10,MATCH(Database!C6952,Currecny_M!$A$1:$P$1,0),FALSE)</f>
        <v>21.63</v>
      </c>
      <c r="J6952" s="82">
        <f t="shared" si="325"/>
        <v>1.7087699999999999</v>
      </c>
      <c r="K6952" s="39">
        <f>VLOOKUP('Cover page'!$B$6,Currecny_M!$A$1:$P$10,MATCH(Database!C6952,Currecny_M!$A$1:$P$1,0),FALSE)</f>
        <v>1</v>
      </c>
      <c r="L6952" s="82">
        <f t="shared" si="326"/>
        <v>1.7087699999999999</v>
      </c>
      <c r="M6952" s="82">
        <f>((E6952/$F$1)*VLOOKUP(N6952,Currecny_M!$A$1:$P$10,MATCH(Database!C6952,Currecny_M!$A$1:$P$1,0),FALSE))/VLOOKUP('Cover page'!$B$6,Currecny_M!$A$1:$P$10,MATCH(Database!C6952,Currecny_M!$A$1:$P$1,0),FALSE)</f>
        <v>1.7087699999999999</v>
      </c>
      <c r="N6952" s="6" t="str">
        <f>VLOOKUP(B6952,Master!$A$2:$C$11,3,FALSE)</f>
        <v>Dirham</v>
      </c>
      <c r="O6952" s="6" t="str">
        <f>VLOOKUP(B6952,Master!$A$2:$C$11,2,FALSE)</f>
        <v>Asia</v>
      </c>
      <c r="Q6952" s="39" t="str">
        <f>VLOOKUP(D6952,GL_Master!$A$1:$D$80,2,FALSE)</f>
        <v>PL</v>
      </c>
      <c r="R6952" s="39" t="str">
        <f>VLOOKUP(D6952,GL_Master!$A$1:$D$80,3,FALSE)</f>
        <v>Legal &amp; Professional expenses</v>
      </c>
      <c r="S6952" s="39" t="str">
        <f>VLOOKUP(D6952,GL_Master!$A$1:$D$80,4,FALSE)</f>
        <v>Professional Fees - Others</v>
      </c>
    </row>
    <row r="6953" spans="1:19" x14ac:dyDescent="0.25">
      <c r="A6953" s="39" t="s">
        <v>262</v>
      </c>
      <c r="B6953" s="39" t="s">
        <v>238</v>
      </c>
      <c r="C6953" s="7">
        <v>44013</v>
      </c>
      <c r="D6953" s="39" t="s">
        <v>112</v>
      </c>
      <c r="E6953" s="39">
        <v>830</v>
      </c>
      <c r="F6953" s="82">
        <f t="shared" si="324"/>
        <v>0.83</v>
      </c>
      <c r="G6953" s="39">
        <f>VLOOKUP(N6953,Currecny_M!$A$1:$P$10,2,FALSE)</f>
        <v>21</v>
      </c>
      <c r="H6953" s="39">
        <f>MATCH(C6953,Currecny_M!$A$1:$P$1,0)</f>
        <v>5</v>
      </c>
      <c r="I6953" s="39">
        <f>VLOOKUP(N6953,Currecny_M!$A$1:$P$10,MATCH(Database!C6953,Currecny_M!$A$1:$P$1,0),FALSE)</f>
        <v>21.63</v>
      </c>
      <c r="J6953" s="82">
        <f t="shared" si="325"/>
        <v>17.9529</v>
      </c>
      <c r="K6953" s="39">
        <f>VLOOKUP('Cover page'!$B$6,Currecny_M!$A$1:$P$10,MATCH(Database!C6953,Currecny_M!$A$1:$P$1,0),FALSE)</f>
        <v>1</v>
      </c>
      <c r="L6953" s="82">
        <f t="shared" si="326"/>
        <v>17.9529</v>
      </c>
      <c r="M6953" s="82">
        <f>((E6953/$F$1)*VLOOKUP(N6953,Currecny_M!$A$1:$P$10,MATCH(Database!C6953,Currecny_M!$A$1:$P$1,0),FALSE))/VLOOKUP('Cover page'!$B$6,Currecny_M!$A$1:$P$10,MATCH(Database!C6953,Currecny_M!$A$1:$P$1,0),FALSE)</f>
        <v>17.9529</v>
      </c>
      <c r="N6953" s="6" t="str">
        <f>VLOOKUP(B6953,Master!$A$2:$C$11,3,FALSE)</f>
        <v>Dirham</v>
      </c>
      <c r="O6953" s="6" t="str">
        <f>VLOOKUP(B6953,Master!$A$2:$C$11,2,FALSE)</f>
        <v>Asia</v>
      </c>
      <c r="Q6953" s="39" t="str">
        <f>VLOOKUP(D6953,GL_Master!$A$1:$D$80,2,FALSE)</f>
        <v>PL</v>
      </c>
      <c r="R6953" s="39" t="str">
        <f>VLOOKUP(D6953,GL_Master!$A$1:$D$80,3,FALSE)</f>
        <v>Finance Cost</v>
      </c>
      <c r="S6953" s="39" t="str">
        <f>VLOOKUP(D6953,GL_Master!$A$1:$D$80,4,FALSE)</f>
        <v>Interest expense</v>
      </c>
    </row>
    <row r="6954" spans="1:19" x14ac:dyDescent="0.25">
      <c r="A6954" s="39" t="s">
        <v>262</v>
      </c>
      <c r="B6954" s="39" t="s">
        <v>238</v>
      </c>
      <c r="C6954" s="7">
        <v>44013</v>
      </c>
      <c r="D6954" s="39" t="s">
        <v>25</v>
      </c>
      <c r="E6954" s="39">
        <v>7543</v>
      </c>
      <c r="F6954" s="82">
        <f t="shared" si="324"/>
        <v>7.5430000000000001</v>
      </c>
      <c r="G6954" s="39">
        <f>VLOOKUP(N6954,Currecny_M!$A$1:$P$10,2,FALSE)</f>
        <v>21</v>
      </c>
      <c r="H6954" s="39">
        <f>MATCH(C6954,Currecny_M!$A$1:$P$1,0)</f>
        <v>5</v>
      </c>
      <c r="I6954" s="39">
        <f>VLOOKUP(N6954,Currecny_M!$A$1:$P$10,MATCH(Database!C6954,Currecny_M!$A$1:$P$1,0),FALSE)</f>
        <v>21.63</v>
      </c>
      <c r="J6954" s="82">
        <f t="shared" si="325"/>
        <v>163.15509</v>
      </c>
      <c r="K6954" s="39">
        <f>VLOOKUP('Cover page'!$B$6,Currecny_M!$A$1:$P$10,MATCH(Database!C6954,Currecny_M!$A$1:$P$1,0),FALSE)</f>
        <v>1</v>
      </c>
      <c r="L6954" s="82">
        <f t="shared" si="326"/>
        <v>163.15509</v>
      </c>
      <c r="M6954" s="82">
        <f>((E6954/$F$1)*VLOOKUP(N6954,Currecny_M!$A$1:$P$10,MATCH(Database!C6954,Currecny_M!$A$1:$P$1,0),FALSE))/VLOOKUP('Cover page'!$B$6,Currecny_M!$A$1:$P$10,MATCH(Database!C6954,Currecny_M!$A$1:$P$1,0),FALSE)</f>
        <v>163.15509</v>
      </c>
      <c r="N6954" s="6" t="str">
        <f>VLOOKUP(B6954,Master!$A$2:$C$11,3,FALSE)</f>
        <v>Dirham</v>
      </c>
      <c r="O6954" s="6" t="str">
        <f>VLOOKUP(B6954,Master!$A$2:$C$11,2,FALSE)</f>
        <v>Asia</v>
      </c>
      <c r="Q6954" s="39" t="str">
        <f>VLOOKUP(D6954,GL_Master!$A$1:$D$80,2,FALSE)</f>
        <v>PL</v>
      </c>
      <c r="R6954" s="39" t="str">
        <f>VLOOKUP(D6954,GL_Master!$A$1:$D$80,3,FALSE)</f>
        <v>Depreciation</v>
      </c>
      <c r="S6954" s="39" t="str">
        <f>VLOOKUP(D6954,GL_Master!$A$1:$D$80,4,FALSE)</f>
        <v>Depreciation</v>
      </c>
    </row>
    <row r="6955" spans="1:19" x14ac:dyDescent="0.25">
      <c r="A6955" s="39" t="s">
        <v>262</v>
      </c>
      <c r="B6955" s="39" t="s">
        <v>238</v>
      </c>
      <c r="C6955" s="7">
        <v>44044</v>
      </c>
      <c r="D6955" s="39" t="s">
        <v>51</v>
      </c>
      <c r="E6955" s="39">
        <v>-76190</v>
      </c>
      <c r="F6955" s="82">
        <f t="shared" si="324"/>
        <v>-76.19</v>
      </c>
      <c r="G6955" s="39">
        <f>VLOOKUP(N6955,Currecny_M!$A$1:$P$10,2,FALSE)</f>
        <v>21</v>
      </c>
      <c r="H6955" s="39">
        <f>MATCH(C6955,Currecny_M!$A$1:$P$1,0)</f>
        <v>6</v>
      </c>
      <c r="I6955" s="39">
        <f>VLOOKUP(N6955,Currecny_M!$A$1:$P$10,MATCH(Database!C6955,Currecny_M!$A$1:$P$1,0),FALSE)</f>
        <v>21.85</v>
      </c>
      <c r="J6955" s="82">
        <f t="shared" si="325"/>
        <v>-1664.7515000000001</v>
      </c>
      <c r="K6955" s="39">
        <f>VLOOKUP('Cover page'!$B$6,Currecny_M!$A$1:$P$10,MATCH(Database!C6955,Currecny_M!$A$1:$P$1,0),FALSE)</f>
        <v>1</v>
      </c>
      <c r="L6955" s="82">
        <f t="shared" si="326"/>
        <v>-1664.7515000000001</v>
      </c>
      <c r="M6955" s="82">
        <f>((E6955/$F$1)*VLOOKUP(N6955,Currecny_M!$A$1:$P$10,MATCH(Database!C6955,Currecny_M!$A$1:$P$1,0),FALSE))/VLOOKUP('Cover page'!$B$6,Currecny_M!$A$1:$P$10,MATCH(Database!C6955,Currecny_M!$A$1:$P$1,0),FALSE)</f>
        <v>-1664.7515000000001</v>
      </c>
      <c r="N6955" s="6" t="str">
        <f>VLOOKUP(B6955,Master!$A$2:$C$11,3,FALSE)</f>
        <v>Dirham</v>
      </c>
      <c r="O6955" s="6" t="str">
        <f>VLOOKUP(B6955,Master!$A$2:$C$11,2,FALSE)</f>
        <v>Asia</v>
      </c>
      <c r="Q6955" s="39" t="str">
        <f>VLOOKUP(D6955,GL_Master!$A$1:$D$80,2,FALSE)</f>
        <v>BS</v>
      </c>
      <c r="R6955" s="39" t="str">
        <f>VLOOKUP(D6955,GL_Master!$A$1:$D$80,3,FALSE)</f>
        <v>Share Capital</v>
      </c>
      <c r="S6955" s="39" t="str">
        <f>VLOOKUP(D6955,GL_Master!$A$1:$D$80,4,FALSE)</f>
        <v>Equity shares</v>
      </c>
    </row>
    <row r="6956" spans="1:19" x14ac:dyDescent="0.25">
      <c r="A6956" s="39" t="s">
        <v>262</v>
      </c>
      <c r="B6956" s="39" t="s">
        <v>238</v>
      </c>
      <c r="C6956" s="7">
        <v>44044</v>
      </c>
      <c r="D6956" s="39" t="s">
        <v>52</v>
      </c>
      <c r="E6956" s="39">
        <v>-145981</v>
      </c>
      <c r="F6956" s="82">
        <f t="shared" si="324"/>
        <v>-145.98099999999999</v>
      </c>
      <c r="G6956" s="39">
        <f>VLOOKUP(N6956,Currecny_M!$A$1:$P$10,2,FALSE)</f>
        <v>21</v>
      </c>
      <c r="H6956" s="39">
        <f>MATCH(C6956,Currecny_M!$A$1:$P$1,0)</f>
        <v>6</v>
      </c>
      <c r="I6956" s="39">
        <f>VLOOKUP(N6956,Currecny_M!$A$1:$P$10,MATCH(Database!C6956,Currecny_M!$A$1:$P$1,0),FALSE)</f>
        <v>21.85</v>
      </c>
      <c r="J6956" s="82">
        <f t="shared" si="325"/>
        <v>-3189.6848500000001</v>
      </c>
      <c r="K6956" s="39">
        <f>VLOOKUP('Cover page'!$B$6,Currecny_M!$A$1:$P$10,MATCH(Database!C6956,Currecny_M!$A$1:$P$1,0),FALSE)</f>
        <v>1</v>
      </c>
      <c r="L6956" s="82">
        <f t="shared" si="326"/>
        <v>-3189.6848500000001</v>
      </c>
      <c r="M6956" s="82">
        <f>((E6956/$F$1)*VLOOKUP(N6956,Currecny_M!$A$1:$P$10,MATCH(Database!C6956,Currecny_M!$A$1:$P$1,0),FALSE))/VLOOKUP('Cover page'!$B$6,Currecny_M!$A$1:$P$10,MATCH(Database!C6956,Currecny_M!$A$1:$P$1,0),FALSE)</f>
        <v>-3189.6848500000001</v>
      </c>
      <c r="N6956" s="6" t="str">
        <f>VLOOKUP(B6956,Master!$A$2:$C$11,3,FALSE)</f>
        <v>Dirham</v>
      </c>
      <c r="O6956" s="6" t="str">
        <f>VLOOKUP(B6956,Master!$A$2:$C$11,2,FALSE)</f>
        <v>Asia</v>
      </c>
      <c r="Q6956" s="39" t="str">
        <f>VLOOKUP(D6956,GL_Master!$A$1:$D$80,2,FALSE)</f>
        <v>BS</v>
      </c>
      <c r="R6956" s="39" t="str">
        <f>VLOOKUP(D6956,GL_Master!$A$1:$D$80,3,FALSE)</f>
        <v>Reserve and Surplus</v>
      </c>
      <c r="S6956" s="39" t="str">
        <f>VLOOKUP(D6956,GL_Master!$A$1:$D$80,4,FALSE)</f>
        <v>Reserves at the commencement of the year</v>
      </c>
    </row>
    <row r="6957" spans="1:19" x14ac:dyDescent="0.25">
      <c r="A6957" s="39" t="s">
        <v>262</v>
      </c>
      <c r="B6957" s="39" t="s">
        <v>238</v>
      </c>
      <c r="C6957" s="7">
        <v>44044</v>
      </c>
      <c r="D6957" s="39" t="s">
        <v>53</v>
      </c>
      <c r="E6957" s="39">
        <v>-20970</v>
      </c>
      <c r="F6957" s="82">
        <f t="shared" si="324"/>
        <v>-20.97</v>
      </c>
      <c r="G6957" s="39">
        <f>VLOOKUP(N6957,Currecny_M!$A$1:$P$10,2,FALSE)</f>
        <v>21</v>
      </c>
      <c r="H6957" s="39">
        <f>MATCH(C6957,Currecny_M!$A$1:$P$1,0)</f>
        <v>6</v>
      </c>
      <c r="I6957" s="39">
        <f>VLOOKUP(N6957,Currecny_M!$A$1:$P$10,MATCH(Database!C6957,Currecny_M!$A$1:$P$1,0),FALSE)</f>
        <v>21.85</v>
      </c>
      <c r="J6957" s="82">
        <f t="shared" si="325"/>
        <v>-458.19450000000001</v>
      </c>
      <c r="K6957" s="39">
        <f>VLOOKUP('Cover page'!$B$6,Currecny_M!$A$1:$P$10,MATCH(Database!C6957,Currecny_M!$A$1:$P$1,0),FALSE)</f>
        <v>1</v>
      </c>
      <c r="L6957" s="82">
        <f t="shared" si="326"/>
        <v>-458.19450000000001</v>
      </c>
      <c r="M6957" s="82">
        <f>((E6957/$F$1)*VLOOKUP(N6957,Currecny_M!$A$1:$P$10,MATCH(Database!C6957,Currecny_M!$A$1:$P$1,0),FALSE))/VLOOKUP('Cover page'!$B$6,Currecny_M!$A$1:$P$10,MATCH(Database!C6957,Currecny_M!$A$1:$P$1,0),FALSE)</f>
        <v>-458.19450000000001</v>
      </c>
      <c r="N6957" s="6" t="str">
        <f>VLOOKUP(B6957,Master!$A$2:$C$11,3,FALSE)</f>
        <v>Dirham</v>
      </c>
      <c r="O6957" s="6" t="str">
        <f>VLOOKUP(B6957,Master!$A$2:$C$11,2,FALSE)</f>
        <v>Asia</v>
      </c>
      <c r="Q6957" s="39" t="str">
        <f>VLOOKUP(D6957,GL_Master!$A$1:$D$80,2,FALSE)</f>
        <v>BS</v>
      </c>
      <c r="R6957" s="39" t="str">
        <f>VLOOKUP(D6957,GL_Master!$A$1:$D$80,3,FALSE)</f>
        <v>Loan Fund</v>
      </c>
      <c r="S6957" s="39" t="str">
        <f>VLOOKUP(D6957,GL_Master!$A$1:$D$80,4,FALSE)</f>
        <v>Term Loan</v>
      </c>
    </row>
    <row r="6958" spans="1:19" x14ac:dyDescent="0.25">
      <c r="A6958" s="39" t="s">
        <v>262</v>
      </c>
      <c r="B6958" s="39" t="s">
        <v>238</v>
      </c>
      <c r="C6958" s="7">
        <v>44044</v>
      </c>
      <c r="D6958" s="39" t="s">
        <v>54</v>
      </c>
      <c r="E6958" s="39">
        <v>165</v>
      </c>
      <c r="F6958" s="82">
        <f t="shared" si="324"/>
        <v>0.16500000000000001</v>
      </c>
      <c r="G6958" s="39">
        <f>VLOOKUP(N6958,Currecny_M!$A$1:$P$10,2,FALSE)</f>
        <v>21</v>
      </c>
      <c r="H6958" s="39">
        <f>MATCH(C6958,Currecny_M!$A$1:$P$1,0)</f>
        <v>6</v>
      </c>
      <c r="I6958" s="39">
        <f>VLOOKUP(N6958,Currecny_M!$A$1:$P$10,MATCH(Database!C6958,Currecny_M!$A$1:$P$1,0),FALSE)</f>
        <v>21.85</v>
      </c>
      <c r="J6958" s="82">
        <f t="shared" si="325"/>
        <v>3.6052500000000003</v>
      </c>
      <c r="K6958" s="39">
        <f>VLOOKUP('Cover page'!$B$6,Currecny_M!$A$1:$P$10,MATCH(Database!C6958,Currecny_M!$A$1:$P$1,0),FALSE)</f>
        <v>1</v>
      </c>
      <c r="L6958" s="82">
        <f t="shared" si="326"/>
        <v>3.6052500000000003</v>
      </c>
      <c r="M6958" s="82">
        <f>((E6958/$F$1)*VLOOKUP(N6958,Currecny_M!$A$1:$P$10,MATCH(Database!C6958,Currecny_M!$A$1:$P$1,0),FALSE))/VLOOKUP('Cover page'!$B$6,Currecny_M!$A$1:$P$10,MATCH(Database!C6958,Currecny_M!$A$1:$P$1,0),FALSE)</f>
        <v>3.6052500000000003</v>
      </c>
      <c r="N6958" s="6" t="str">
        <f>VLOOKUP(B6958,Master!$A$2:$C$11,3,FALSE)</f>
        <v>Dirham</v>
      </c>
      <c r="O6958" s="6" t="str">
        <f>VLOOKUP(B6958,Master!$A$2:$C$11,2,FALSE)</f>
        <v>Asia</v>
      </c>
      <c r="Q6958" s="39" t="str">
        <f>VLOOKUP(D6958,GL_Master!$A$1:$D$80,2,FALSE)</f>
        <v>BS</v>
      </c>
      <c r="R6958" s="39" t="str">
        <f>VLOOKUP(D6958,GL_Master!$A$1:$D$80,3,FALSE)</f>
        <v>Trade Payables</v>
      </c>
      <c r="S6958" s="39" t="str">
        <f>VLOOKUP(D6958,GL_Master!$A$1:$D$80,4,FALSE)</f>
        <v>Trade payable</v>
      </c>
    </row>
    <row r="6959" spans="1:19" x14ac:dyDescent="0.25">
      <c r="A6959" s="39" t="s">
        <v>262</v>
      </c>
      <c r="B6959" s="39" t="s">
        <v>238</v>
      </c>
      <c r="C6959" s="7">
        <v>44044</v>
      </c>
      <c r="D6959" s="39" t="s">
        <v>34</v>
      </c>
      <c r="E6959" s="39">
        <v>-4002</v>
      </c>
      <c r="F6959" s="82">
        <f t="shared" si="324"/>
        <v>-4.0019999999999998</v>
      </c>
      <c r="G6959" s="39">
        <f>VLOOKUP(N6959,Currecny_M!$A$1:$P$10,2,FALSE)</f>
        <v>21</v>
      </c>
      <c r="H6959" s="39">
        <f>MATCH(C6959,Currecny_M!$A$1:$P$1,0)</f>
        <v>6</v>
      </c>
      <c r="I6959" s="39">
        <f>VLOOKUP(N6959,Currecny_M!$A$1:$P$10,MATCH(Database!C6959,Currecny_M!$A$1:$P$1,0),FALSE)</f>
        <v>21.85</v>
      </c>
      <c r="J6959" s="82">
        <f t="shared" si="325"/>
        <v>-87.443700000000007</v>
      </c>
      <c r="K6959" s="39">
        <f>VLOOKUP('Cover page'!$B$6,Currecny_M!$A$1:$P$10,MATCH(Database!C6959,Currecny_M!$A$1:$P$1,0),FALSE)</f>
        <v>1</v>
      </c>
      <c r="L6959" s="82">
        <f t="shared" si="326"/>
        <v>-87.443700000000007</v>
      </c>
      <c r="M6959" s="82">
        <f>((E6959/$F$1)*VLOOKUP(N6959,Currecny_M!$A$1:$P$10,MATCH(Database!C6959,Currecny_M!$A$1:$P$1,0),FALSE))/VLOOKUP('Cover page'!$B$6,Currecny_M!$A$1:$P$10,MATCH(Database!C6959,Currecny_M!$A$1:$P$1,0),FALSE)</f>
        <v>-87.443700000000007</v>
      </c>
      <c r="N6959" s="6" t="str">
        <f>VLOOKUP(B6959,Master!$A$2:$C$11,3,FALSE)</f>
        <v>Dirham</v>
      </c>
      <c r="O6959" s="6" t="str">
        <f>VLOOKUP(B6959,Master!$A$2:$C$11,2,FALSE)</f>
        <v>Asia</v>
      </c>
      <c r="Q6959" s="39" t="str">
        <f>VLOOKUP(D6959,GL_Master!$A$1:$D$80,2,FALSE)</f>
        <v>BS</v>
      </c>
      <c r="R6959" s="39" t="str">
        <f>VLOOKUP(D6959,GL_Master!$A$1:$D$80,3,FALSE)</f>
        <v>Provisions</v>
      </c>
      <c r="S6959" s="39" t="str">
        <f>VLOOKUP(D6959,GL_Master!$A$1:$D$80,4,FALSE)</f>
        <v>Expenses payables</v>
      </c>
    </row>
    <row r="6960" spans="1:19" x14ac:dyDescent="0.25">
      <c r="A6960" s="39" t="s">
        <v>262</v>
      </c>
      <c r="B6960" s="39" t="s">
        <v>238</v>
      </c>
      <c r="C6960" s="7">
        <v>44044</v>
      </c>
      <c r="D6960" s="39" t="s">
        <v>18</v>
      </c>
      <c r="E6960" s="39">
        <v>-2527</v>
      </c>
      <c r="F6960" s="82">
        <f t="shared" si="324"/>
        <v>-2.5270000000000001</v>
      </c>
      <c r="G6960" s="39">
        <f>VLOOKUP(N6960,Currecny_M!$A$1:$P$10,2,FALSE)</f>
        <v>21</v>
      </c>
      <c r="H6960" s="39">
        <f>MATCH(C6960,Currecny_M!$A$1:$P$1,0)</f>
        <v>6</v>
      </c>
      <c r="I6960" s="39">
        <f>VLOOKUP(N6960,Currecny_M!$A$1:$P$10,MATCH(Database!C6960,Currecny_M!$A$1:$P$1,0),FALSE)</f>
        <v>21.85</v>
      </c>
      <c r="J6960" s="82">
        <f t="shared" si="325"/>
        <v>-55.214950000000009</v>
      </c>
      <c r="K6960" s="39">
        <f>VLOOKUP('Cover page'!$B$6,Currecny_M!$A$1:$P$10,MATCH(Database!C6960,Currecny_M!$A$1:$P$1,0),FALSE)</f>
        <v>1</v>
      </c>
      <c r="L6960" s="82">
        <f t="shared" si="326"/>
        <v>-55.214950000000009</v>
      </c>
      <c r="M6960" s="82">
        <f>((E6960/$F$1)*VLOOKUP(N6960,Currecny_M!$A$1:$P$10,MATCH(Database!C6960,Currecny_M!$A$1:$P$1,0),FALSE))/VLOOKUP('Cover page'!$B$6,Currecny_M!$A$1:$P$10,MATCH(Database!C6960,Currecny_M!$A$1:$P$1,0),FALSE)</f>
        <v>-55.214950000000009</v>
      </c>
      <c r="N6960" s="6" t="str">
        <f>VLOOKUP(B6960,Master!$A$2:$C$11,3,FALSE)</f>
        <v>Dirham</v>
      </c>
      <c r="O6960" s="6" t="str">
        <f>VLOOKUP(B6960,Master!$A$2:$C$11,2,FALSE)</f>
        <v>Asia</v>
      </c>
      <c r="Q6960" s="39" t="str">
        <f>VLOOKUP(D6960,GL_Master!$A$1:$D$80,2,FALSE)</f>
        <v>BS</v>
      </c>
      <c r="R6960" s="39" t="str">
        <f>VLOOKUP(D6960,GL_Master!$A$1:$D$80,3,FALSE)</f>
        <v>Other current liabilities</v>
      </c>
      <c r="S6960" s="39" t="str">
        <f>VLOOKUP(D6960,GL_Master!$A$1:$D$80,4,FALSE)</f>
        <v>Employee related liabilities</v>
      </c>
    </row>
    <row r="6961" spans="1:19" x14ac:dyDescent="0.25">
      <c r="A6961" s="39" t="s">
        <v>262</v>
      </c>
      <c r="B6961" s="39" t="s">
        <v>238</v>
      </c>
      <c r="C6961" s="7">
        <v>44044</v>
      </c>
      <c r="D6961" s="39" t="s">
        <v>55</v>
      </c>
      <c r="E6961" s="39">
        <v>-320</v>
      </c>
      <c r="F6961" s="82">
        <f t="shared" si="324"/>
        <v>-0.32</v>
      </c>
      <c r="G6961" s="39">
        <f>VLOOKUP(N6961,Currecny_M!$A$1:$P$10,2,FALSE)</f>
        <v>21</v>
      </c>
      <c r="H6961" s="39">
        <f>MATCH(C6961,Currecny_M!$A$1:$P$1,0)</f>
        <v>6</v>
      </c>
      <c r="I6961" s="39">
        <f>VLOOKUP(N6961,Currecny_M!$A$1:$P$10,MATCH(Database!C6961,Currecny_M!$A$1:$P$1,0),FALSE)</f>
        <v>21.85</v>
      </c>
      <c r="J6961" s="82">
        <f t="shared" si="325"/>
        <v>-6.9920000000000009</v>
      </c>
      <c r="K6961" s="39">
        <f>VLOOKUP('Cover page'!$B$6,Currecny_M!$A$1:$P$10,MATCH(Database!C6961,Currecny_M!$A$1:$P$1,0),FALSE)</f>
        <v>1</v>
      </c>
      <c r="L6961" s="82">
        <f t="shared" si="326"/>
        <v>-6.9920000000000009</v>
      </c>
      <c r="M6961" s="82">
        <f>((E6961/$F$1)*VLOOKUP(N6961,Currecny_M!$A$1:$P$10,MATCH(Database!C6961,Currecny_M!$A$1:$P$1,0),FALSE))/VLOOKUP('Cover page'!$B$6,Currecny_M!$A$1:$P$10,MATCH(Database!C6961,Currecny_M!$A$1:$P$1,0),FALSE)</f>
        <v>-6.9920000000000009</v>
      </c>
      <c r="N6961" s="6" t="str">
        <f>VLOOKUP(B6961,Master!$A$2:$C$11,3,FALSE)</f>
        <v>Dirham</v>
      </c>
      <c r="O6961" s="6" t="str">
        <f>VLOOKUP(B6961,Master!$A$2:$C$11,2,FALSE)</f>
        <v>Asia</v>
      </c>
      <c r="Q6961" s="39" t="str">
        <f>VLOOKUP(D6961,GL_Master!$A$1:$D$80,2,FALSE)</f>
        <v>BS</v>
      </c>
      <c r="R6961" s="39" t="str">
        <f>VLOOKUP(D6961,GL_Master!$A$1:$D$80,3,FALSE)</f>
        <v>Other current liabilities</v>
      </c>
      <c r="S6961" s="39" t="str">
        <f>VLOOKUP(D6961,GL_Master!$A$1:$D$80,4,FALSE)</f>
        <v>Security deposit received</v>
      </c>
    </row>
    <row r="6962" spans="1:19" x14ac:dyDescent="0.25">
      <c r="A6962" s="39" t="s">
        <v>262</v>
      </c>
      <c r="B6962" s="39" t="s">
        <v>238</v>
      </c>
      <c r="C6962" s="7">
        <v>44044</v>
      </c>
      <c r="D6962" s="39" t="s">
        <v>56</v>
      </c>
      <c r="E6962" s="39">
        <v>-78</v>
      </c>
      <c r="F6962" s="82">
        <f t="shared" si="324"/>
        <v>-7.8E-2</v>
      </c>
      <c r="G6962" s="39">
        <f>VLOOKUP(N6962,Currecny_M!$A$1:$P$10,2,FALSE)</f>
        <v>21</v>
      </c>
      <c r="H6962" s="39">
        <f>MATCH(C6962,Currecny_M!$A$1:$P$1,0)</f>
        <v>6</v>
      </c>
      <c r="I6962" s="39">
        <f>VLOOKUP(N6962,Currecny_M!$A$1:$P$10,MATCH(Database!C6962,Currecny_M!$A$1:$P$1,0),FALSE)</f>
        <v>21.85</v>
      </c>
      <c r="J6962" s="82">
        <f t="shared" si="325"/>
        <v>-1.7043000000000001</v>
      </c>
      <c r="K6962" s="39">
        <f>VLOOKUP('Cover page'!$B$6,Currecny_M!$A$1:$P$10,MATCH(Database!C6962,Currecny_M!$A$1:$P$1,0),FALSE)</f>
        <v>1</v>
      </c>
      <c r="L6962" s="82">
        <f t="shared" si="326"/>
        <v>-1.7043000000000001</v>
      </c>
      <c r="M6962" s="82">
        <f>((E6962/$F$1)*VLOOKUP(N6962,Currecny_M!$A$1:$P$10,MATCH(Database!C6962,Currecny_M!$A$1:$P$1,0),FALSE))/VLOOKUP('Cover page'!$B$6,Currecny_M!$A$1:$P$10,MATCH(Database!C6962,Currecny_M!$A$1:$P$1,0),FALSE)</f>
        <v>-1.7043000000000001</v>
      </c>
      <c r="N6962" s="6" t="str">
        <f>VLOOKUP(B6962,Master!$A$2:$C$11,3,FALSE)</f>
        <v>Dirham</v>
      </c>
      <c r="O6962" s="6" t="str">
        <f>VLOOKUP(B6962,Master!$A$2:$C$11,2,FALSE)</f>
        <v>Asia</v>
      </c>
      <c r="Q6962" s="39" t="str">
        <f>VLOOKUP(D6962,GL_Master!$A$1:$D$80,2,FALSE)</f>
        <v>BS</v>
      </c>
      <c r="R6962" s="39" t="str">
        <f>VLOOKUP(D6962,GL_Master!$A$1:$D$80,3,FALSE)</f>
        <v>Other Tax Payables</v>
      </c>
      <c r="S6962" s="39" t="str">
        <f>VLOOKUP(D6962,GL_Master!$A$1:$D$80,4,FALSE)</f>
        <v>Tax deducted at source payable</v>
      </c>
    </row>
    <row r="6963" spans="1:19" x14ac:dyDescent="0.25">
      <c r="A6963" s="39" t="s">
        <v>262</v>
      </c>
      <c r="B6963" s="39" t="s">
        <v>238</v>
      </c>
      <c r="C6963" s="7">
        <v>44044</v>
      </c>
      <c r="D6963" s="39" t="s">
        <v>57</v>
      </c>
      <c r="E6963" s="39">
        <v>-741</v>
      </c>
      <c r="F6963" s="82">
        <f t="shared" si="324"/>
        <v>-0.74099999999999999</v>
      </c>
      <c r="G6963" s="39">
        <f>VLOOKUP(N6963,Currecny_M!$A$1:$P$10,2,FALSE)</f>
        <v>21</v>
      </c>
      <c r="H6963" s="39">
        <f>MATCH(C6963,Currecny_M!$A$1:$P$1,0)</f>
        <v>6</v>
      </c>
      <c r="I6963" s="39">
        <f>VLOOKUP(N6963,Currecny_M!$A$1:$P$10,MATCH(Database!C6963,Currecny_M!$A$1:$P$1,0),FALSE)</f>
        <v>21.85</v>
      </c>
      <c r="J6963" s="82">
        <f t="shared" si="325"/>
        <v>-16.190850000000001</v>
      </c>
      <c r="K6963" s="39">
        <f>VLOOKUP('Cover page'!$B$6,Currecny_M!$A$1:$P$10,MATCH(Database!C6963,Currecny_M!$A$1:$P$1,0),FALSE)</f>
        <v>1</v>
      </c>
      <c r="L6963" s="82">
        <f t="shared" si="326"/>
        <v>-16.190850000000001</v>
      </c>
      <c r="M6963" s="82">
        <f>((E6963/$F$1)*VLOOKUP(N6963,Currecny_M!$A$1:$P$10,MATCH(Database!C6963,Currecny_M!$A$1:$P$1,0),FALSE))/VLOOKUP('Cover page'!$B$6,Currecny_M!$A$1:$P$10,MATCH(Database!C6963,Currecny_M!$A$1:$P$1,0),FALSE)</f>
        <v>-16.190850000000001</v>
      </c>
      <c r="N6963" s="6" t="str">
        <f>VLOOKUP(B6963,Master!$A$2:$C$11,3,FALSE)</f>
        <v>Dirham</v>
      </c>
      <c r="O6963" s="6" t="str">
        <f>VLOOKUP(B6963,Master!$A$2:$C$11,2,FALSE)</f>
        <v>Asia</v>
      </c>
      <c r="Q6963" s="39" t="str">
        <f>VLOOKUP(D6963,GL_Master!$A$1:$D$80,2,FALSE)</f>
        <v>BS</v>
      </c>
      <c r="R6963" s="39" t="str">
        <f>VLOOKUP(D6963,GL_Master!$A$1:$D$80,3,FALSE)</f>
        <v>Other Tax Payables</v>
      </c>
      <c r="S6963" s="39" t="str">
        <f>VLOOKUP(D6963,GL_Master!$A$1:$D$80,4,FALSE)</f>
        <v>Tax deducted at source payable</v>
      </c>
    </row>
    <row r="6964" spans="1:19" x14ac:dyDescent="0.25">
      <c r="A6964" s="39" t="s">
        <v>262</v>
      </c>
      <c r="B6964" s="39" t="s">
        <v>238</v>
      </c>
      <c r="C6964" s="7">
        <v>44044</v>
      </c>
      <c r="D6964" s="39" t="s">
        <v>58</v>
      </c>
      <c r="E6964" s="39">
        <v>-5595</v>
      </c>
      <c r="F6964" s="82">
        <f t="shared" si="324"/>
        <v>-5.5949999999999998</v>
      </c>
      <c r="G6964" s="39">
        <f>VLOOKUP(N6964,Currecny_M!$A$1:$P$10,2,FALSE)</f>
        <v>21</v>
      </c>
      <c r="H6964" s="39">
        <f>MATCH(C6964,Currecny_M!$A$1:$P$1,0)</f>
        <v>6</v>
      </c>
      <c r="I6964" s="39">
        <f>VLOOKUP(N6964,Currecny_M!$A$1:$P$10,MATCH(Database!C6964,Currecny_M!$A$1:$P$1,0),FALSE)</f>
        <v>21.85</v>
      </c>
      <c r="J6964" s="82">
        <f t="shared" si="325"/>
        <v>-122.25075</v>
      </c>
      <c r="K6964" s="39">
        <f>VLOOKUP('Cover page'!$B$6,Currecny_M!$A$1:$P$10,MATCH(Database!C6964,Currecny_M!$A$1:$P$1,0),FALSE)</f>
        <v>1</v>
      </c>
      <c r="L6964" s="82">
        <f t="shared" si="326"/>
        <v>-122.25075</v>
      </c>
      <c r="M6964" s="82">
        <f>((E6964/$F$1)*VLOOKUP(N6964,Currecny_M!$A$1:$P$10,MATCH(Database!C6964,Currecny_M!$A$1:$P$1,0),FALSE))/VLOOKUP('Cover page'!$B$6,Currecny_M!$A$1:$P$10,MATCH(Database!C6964,Currecny_M!$A$1:$P$1,0),FALSE)</f>
        <v>-122.25075</v>
      </c>
      <c r="N6964" s="6" t="str">
        <f>VLOOKUP(B6964,Master!$A$2:$C$11,3,FALSE)</f>
        <v>Dirham</v>
      </c>
      <c r="O6964" s="6" t="str">
        <f>VLOOKUP(B6964,Master!$A$2:$C$11,2,FALSE)</f>
        <v>Asia</v>
      </c>
      <c r="Q6964" s="39" t="str">
        <f>VLOOKUP(D6964,GL_Master!$A$1:$D$80,2,FALSE)</f>
        <v>BS</v>
      </c>
      <c r="R6964" s="39" t="str">
        <f>VLOOKUP(D6964,GL_Master!$A$1:$D$80,3,FALSE)</f>
        <v>Long-term provisions</v>
      </c>
      <c r="S6964" s="39" t="str">
        <f>VLOOKUP(D6964,GL_Master!$A$1:$D$80,4,FALSE)</f>
        <v>Provision for gratuity</v>
      </c>
    </row>
    <row r="6965" spans="1:19" x14ac:dyDescent="0.25">
      <c r="A6965" s="39" t="s">
        <v>262</v>
      </c>
      <c r="B6965" s="39" t="s">
        <v>238</v>
      </c>
      <c r="C6965" s="7">
        <v>44044</v>
      </c>
      <c r="D6965" s="39" t="s">
        <v>59</v>
      </c>
      <c r="E6965" s="39">
        <v>-2254</v>
      </c>
      <c r="F6965" s="82">
        <f t="shared" si="324"/>
        <v>-2.254</v>
      </c>
      <c r="G6965" s="39">
        <f>VLOOKUP(N6965,Currecny_M!$A$1:$P$10,2,FALSE)</f>
        <v>21</v>
      </c>
      <c r="H6965" s="39">
        <f>MATCH(C6965,Currecny_M!$A$1:$P$1,0)</f>
        <v>6</v>
      </c>
      <c r="I6965" s="39">
        <f>VLOOKUP(N6965,Currecny_M!$A$1:$P$10,MATCH(Database!C6965,Currecny_M!$A$1:$P$1,0),FALSE)</f>
        <v>21.85</v>
      </c>
      <c r="J6965" s="82">
        <f t="shared" si="325"/>
        <v>-49.249900000000004</v>
      </c>
      <c r="K6965" s="39">
        <f>VLOOKUP('Cover page'!$B$6,Currecny_M!$A$1:$P$10,MATCH(Database!C6965,Currecny_M!$A$1:$P$1,0),FALSE)</f>
        <v>1</v>
      </c>
      <c r="L6965" s="82">
        <f t="shared" si="326"/>
        <v>-49.249900000000004</v>
      </c>
      <c r="M6965" s="82">
        <f>((E6965/$F$1)*VLOOKUP(N6965,Currecny_M!$A$1:$P$10,MATCH(Database!C6965,Currecny_M!$A$1:$P$1,0),FALSE))/VLOOKUP('Cover page'!$B$6,Currecny_M!$A$1:$P$10,MATCH(Database!C6965,Currecny_M!$A$1:$P$1,0),FALSE)</f>
        <v>-49.249900000000004</v>
      </c>
      <c r="N6965" s="6" t="str">
        <f>VLOOKUP(B6965,Master!$A$2:$C$11,3,FALSE)</f>
        <v>Dirham</v>
      </c>
      <c r="O6965" s="6" t="str">
        <f>VLOOKUP(B6965,Master!$A$2:$C$11,2,FALSE)</f>
        <v>Asia</v>
      </c>
      <c r="Q6965" s="39" t="str">
        <f>VLOOKUP(D6965,GL_Master!$A$1:$D$80,2,FALSE)</f>
        <v>BS</v>
      </c>
      <c r="R6965" s="39" t="str">
        <f>VLOOKUP(D6965,GL_Master!$A$1:$D$80,3,FALSE)</f>
        <v>Long-term provisions</v>
      </c>
      <c r="S6965" s="39" t="str">
        <f>VLOOKUP(D6965,GL_Master!$A$1:$D$80,4,FALSE)</f>
        <v>Provision for leave encashment</v>
      </c>
    </row>
    <row r="6966" spans="1:19" x14ac:dyDescent="0.25">
      <c r="A6966" s="39" t="s">
        <v>262</v>
      </c>
      <c r="B6966" s="39" t="s">
        <v>238</v>
      </c>
      <c r="C6966" s="7">
        <v>44044</v>
      </c>
      <c r="D6966" s="39" t="s">
        <v>60</v>
      </c>
      <c r="E6966" s="39">
        <v>-622</v>
      </c>
      <c r="F6966" s="82">
        <f t="shared" si="324"/>
        <v>-0.622</v>
      </c>
      <c r="G6966" s="39">
        <f>VLOOKUP(N6966,Currecny_M!$A$1:$P$10,2,FALSE)</f>
        <v>21</v>
      </c>
      <c r="H6966" s="39">
        <f>MATCH(C6966,Currecny_M!$A$1:$P$1,0)</f>
        <v>6</v>
      </c>
      <c r="I6966" s="39">
        <f>VLOOKUP(N6966,Currecny_M!$A$1:$P$10,MATCH(Database!C6966,Currecny_M!$A$1:$P$1,0),FALSE)</f>
        <v>21.85</v>
      </c>
      <c r="J6966" s="82">
        <f t="shared" si="325"/>
        <v>-13.5907</v>
      </c>
      <c r="K6966" s="39">
        <f>VLOOKUP('Cover page'!$B$6,Currecny_M!$A$1:$P$10,MATCH(Database!C6966,Currecny_M!$A$1:$P$1,0),FALSE)</f>
        <v>1</v>
      </c>
      <c r="L6966" s="82">
        <f t="shared" si="326"/>
        <v>-13.5907</v>
      </c>
      <c r="M6966" s="82">
        <f>((E6966/$F$1)*VLOOKUP(N6966,Currecny_M!$A$1:$P$10,MATCH(Database!C6966,Currecny_M!$A$1:$P$1,0),FALSE))/VLOOKUP('Cover page'!$B$6,Currecny_M!$A$1:$P$10,MATCH(Database!C6966,Currecny_M!$A$1:$P$1,0),FALSE)</f>
        <v>-13.5907</v>
      </c>
      <c r="N6966" s="6" t="str">
        <f>VLOOKUP(B6966,Master!$A$2:$C$11,3,FALSE)</f>
        <v>Dirham</v>
      </c>
      <c r="O6966" s="6" t="str">
        <f>VLOOKUP(B6966,Master!$A$2:$C$11,2,FALSE)</f>
        <v>Asia</v>
      </c>
      <c r="Q6966" s="39" t="str">
        <f>VLOOKUP(D6966,GL_Master!$A$1:$D$80,2,FALSE)</f>
        <v>BS</v>
      </c>
      <c r="R6966" s="39" t="str">
        <f>VLOOKUP(D6966,GL_Master!$A$1:$D$80,3,FALSE)</f>
        <v>Trade Payables</v>
      </c>
      <c r="S6966" s="39" t="str">
        <f>VLOOKUP(D6966,GL_Master!$A$1:$D$80,4,FALSE)</f>
        <v>Trade payable</v>
      </c>
    </row>
    <row r="6967" spans="1:19" x14ac:dyDescent="0.25">
      <c r="A6967" s="39" t="s">
        <v>262</v>
      </c>
      <c r="B6967" s="39" t="s">
        <v>238</v>
      </c>
      <c r="C6967" s="7">
        <v>44044</v>
      </c>
      <c r="D6967" s="39" t="s">
        <v>61</v>
      </c>
      <c r="E6967" s="39">
        <v>-6592</v>
      </c>
      <c r="F6967" s="82">
        <f t="shared" si="324"/>
        <v>-6.5919999999999996</v>
      </c>
      <c r="G6967" s="39">
        <f>VLOOKUP(N6967,Currecny_M!$A$1:$P$10,2,FALSE)</f>
        <v>21</v>
      </c>
      <c r="H6967" s="39">
        <f>MATCH(C6967,Currecny_M!$A$1:$P$1,0)</f>
        <v>6</v>
      </c>
      <c r="I6967" s="39">
        <f>VLOOKUP(N6967,Currecny_M!$A$1:$P$10,MATCH(Database!C6967,Currecny_M!$A$1:$P$1,0),FALSE)</f>
        <v>21.85</v>
      </c>
      <c r="J6967" s="82">
        <f t="shared" si="325"/>
        <v>-144.0352</v>
      </c>
      <c r="K6967" s="39">
        <f>VLOOKUP('Cover page'!$B$6,Currecny_M!$A$1:$P$10,MATCH(Database!C6967,Currecny_M!$A$1:$P$1,0),FALSE)</f>
        <v>1</v>
      </c>
      <c r="L6967" s="82">
        <f t="shared" si="326"/>
        <v>-144.0352</v>
      </c>
      <c r="M6967" s="82">
        <f>((E6967/$F$1)*VLOOKUP(N6967,Currecny_M!$A$1:$P$10,MATCH(Database!C6967,Currecny_M!$A$1:$P$1,0),FALSE))/VLOOKUP('Cover page'!$B$6,Currecny_M!$A$1:$P$10,MATCH(Database!C6967,Currecny_M!$A$1:$P$1,0),FALSE)</f>
        <v>-144.0352</v>
      </c>
      <c r="N6967" s="6" t="str">
        <f>VLOOKUP(B6967,Master!$A$2:$C$11,3,FALSE)</f>
        <v>Dirham</v>
      </c>
      <c r="O6967" s="6" t="str">
        <f>VLOOKUP(B6967,Master!$A$2:$C$11,2,FALSE)</f>
        <v>Asia</v>
      </c>
      <c r="Q6967" s="39" t="str">
        <f>VLOOKUP(D6967,GL_Master!$A$1:$D$80,2,FALSE)</f>
        <v>BS</v>
      </c>
      <c r="R6967" s="39" t="str">
        <f>VLOOKUP(D6967,GL_Master!$A$1:$D$80,3,FALSE)</f>
        <v>Provisions</v>
      </c>
      <c r="S6967" s="39" t="str">
        <f>VLOOKUP(D6967,GL_Master!$A$1:$D$80,4,FALSE)</f>
        <v>Provision for doubtful assets</v>
      </c>
    </row>
    <row r="6968" spans="1:19" x14ac:dyDescent="0.25">
      <c r="A6968" s="39" t="s">
        <v>262</v>
      </c>
      <c r="B6968" s="39" t="s">
        <v>238</v>
      </c>
      <c r="C6968" s="7">
        <v>44044</v>
      </c>
      <c r="D6968" s="39" t="s">
        <v>62</v>
      </c>
      <c r="E6968" s="39">
        <v>-233</v>
      </c>
      <c r="F6968" s="82">
        <f t="shared" si="324"/>
        <v>-0.23300000000000001</v>
      </c>
      <c r="G6968" s="39">
        <f>VLOOKUP(N6968,Currecny_M!$A$1:$P$10,2,FALSE)</f>
        <v>21</v>
      </c>
      <c r="H6968" s="39">
        <f>MATCH(C6968,Currecny_M!$A$1:$P$1,0)</f>
        <v>6</v>
      </c>
      <c r="I6968" s="39">
        <f>VLOOKUP(N6968,Currecny_M!$A$1:$P$10,MATCH(Database!C6968,Currecny_M!$A$1:$P$1,0),FALSE)</f>
        <v>21.85</v>
      </c>
      <c r="J6968" s="82">
        <f t="shared" si="325"/>
        <v>-5.091050000000001</v>
      </c>
      <c r="K6968" s="39">
        <f>VLOOKUP('Cover page'!$B$6,Currecny_M!$A$1:$P$10,MATCH(Database!C6968,Currecny_M!$A$1:$P$1,0),FALSE)</f>
        <v>1</v>
      </c>
      <c r="L6968" s="82">
        <f t="shared" si="326"/>
        <v>-5.091050000000001</v>
      </c>
      <c r="M6968" s="82">
        <f>((E6968/$F$1)*VLOOKUP(N6968,Currecny_M!$A$1:$P$10,MATCH(Database!C6968,Currecny_M!$A$1:$P$1,0),FALSE))/VLOOKUP('Cover page'!$B$6,Currecny_M!$A$1:$P$10,MATCH(Database!C6968,Currecny_M!$A$1:$P$1,0),FALSE)</f>
        <v>-5.091050000000001</v>
      </c>
      <c r="N6968" s="6" t="str">
        <f>VLOOKUP(B6968,Master!$A$2:$C$11,3,FALSE)</f>
        <v>Dirham</v>
      </c>
      <c r="O6968" s="6" t="str">
        <f>VLOOKUP(B6968,Master!$A$2:$C$11,2,FALSE)</f>
        <v>Asia</v>
      </c>
      <c r="Q6968" s="39" t="str">
        <f>VLOOKUP(D6968,GL_Master!$A$1:$D$80,2,FALSE)</f>
        <v>BS</v>
      </c>
      <c r="R6968" s="39" t="str">
        <f>VLOOKUP(D6968,GL_Master!$A$1:$D$80,3,FALSE)</f>
        <v>Provisions</v>
      </c>
      <c r="S6968" s="39" t="str">
        <f>VLOOKUP(D6968,GL_Master!$A$1:$D$80,4,FALSE)</f>
        <v>Provision for Insurance</v>
      </c>
    </row>
    <row r="6969" spans="1:19" x14ac:dyDescent="0.25">
      <c r="A6969" s="39" t="s">
        <v>262</v>
      </c>
      <c r="B6969" s="39" t="s">
        <v>238</v>
      </c>
      <c r="C6969" s="7">
        <v>44044</v>
      </c>
      <c r="D6969" s="39" t="s">
        <v>63</v>
      </c>
      <c r="E6969" s="39">
        <v>544</v>
      </c>
      <c r="F6969" s="82">
        <f t="shared" si="324"/>
        <v>0.54400000000000004</v>
      </c>
      <c r="G6969" s="39">
        <f>VLOOKUP(N6969,Currecny_M!$A$1:$P$10,2,FALSE)</f>
        <v>21</v>
      </c>
      <c r="H6969" s="39">
        <f>MATCH(C6969,Currecny_M!$A$1:$P$1,0)</f>
        <v>6</v>
      </c>
      <c r="I6969" s="39">
        <f>VLOOKUP(N6969,Currecny_M!$A$1:$P$10,MATCH(Database!C6969,Currecny_M!$A$1:$P$1,0),FALSE)</f>
        <v>21.85</v>
      </c>
      <c r="J6969" s="82">
        <f t="shared" si="325"/>
        <v>11.886400000000002</v>
      </c>
      <c r="K6969" s="39">
        <f>VLOOKUP('Cover page'!$B$6,Currecny_M!$A$1:$P$10,MATCH(Database!C6969,Currecny_M!$A$1:$P$1,0),FALSE)</f>
        <v>1</v>
      </c>
      <c r="L6969" s="82">
        <f t="shared" si="326"/>
        <v>11.886400000000002</v>
      </c>
      <c r="M6969" s="82">
        <f>((E6969/$F$1)*VLOOKUP(N6969,Currecny_M!$A$1:$P$10,MATCH(Database!C6969,Currecny_M!$A$1:$P$1,0),FALSE))/VLOOKUP('Cover page'!$B$6,Currecny_M!$A$1:$P$10,MATCH(Database!C6969,Currecny_M!$A$1:$P$1,0),FALSE)</f>
        <v>11.886400000000002</v>
      </c>
      <c r="N6969" s="6" t="str">
        <f>VLOOKUP(B6969,Master!$A$2:$C$11,3,FALSE)</f>
        <v>Dirham</v>
      </c>
      <c r="O6969" s="6" t="str">
        <f>VLOOKUP(B6969,Master!$A$2:$C$11,2,FALSE)</f>
        <v>Asia</v>
      </c>
      <c r="Q6969" s="39" t="str">
        <f>VLOOKUP(D6969,GL_Master!$A$1:$D$80,2,FALSE)</f>
        <v>BS</v>
      </c>
      <c r="R6969" s="39" t="str">
        <f>VLOOKUP(D6969,GL_Master!$A$1:$D$80,3,FALSE)</f>
        <v>Gross Block</v>
      </c>
      <c r="S6969" s="39" t="str">
        <f>VLOOKUP(D6969,GL_Master!$A$1:$D$80,4,FALSE)</f>
        <v>Tangible Fixed assets</v>
      </c>
    </row>
    <row r="6970" spans="1:19" x14ac:dyDescent="0.25">
      <c r="A6970" s="39" t="s">
        <v>262</v>
      </c>
      <c r="B6970" s="39" t="s">
        <v>238</v>
      </c>
      <c r="C6970" s="7">
        <v>44044</v>
      </c>
      <c r="D6970" s="39" t="s">
        <v>64</v>
      </c>
      <c r="E6970" s="39">
        <v>33608</v>
      </c>
      <c r="F6970" s="82">
        <f t="shared" si="324"/>
        <v>33.607999999999997</v>
      </c>
      <c r="G6970" s="39">
        <f>VLOOKUP(N6970,Currecny_M!$A$1:$P$10,2,FALSE)</f>
        <v>21</v>
      </c>
      <c r="H6970" s="39">
        <f>MATCH(C6970,Currecny_M!$A$1:$P$1,0)</f>
        <v>6</v>
      </c>
      <c r="I6970" s="39">
        <f>VLOOKUP(N6970,Currecny_M!$A$1:$P$10,MATCH(Database!C6970,Currecny_M!$A$1:$P$1,0),FALSE)</f>
        <v>21.85</v>
      </c>
      <c r="J6970" s="82">
        <f t="shared" si="325"/>
        <v>734.33479999999997</v>
      </c>
      <c r="K6970" s="39">
        <f>VLOOKUP('Cover page'!$B$6,Currecny_M!$A$1:$P$10,MATCH(Database!C6970,Currecny_M!$A$1:$P$1,0),FALSE)</f>
        <v>1</v>
      </c>
      <c r="L6970" s="82">
        <f t="shared" si="326"/>
        <v>734.33479999999997</v>
      </c>
      <c r="M6970" s="82">
        <f>((E6970/$F$1)*VLOOKUP(N6970,Currecny_M!$A$1:$P$10,MATCH(Database!C6970,Currecny_M!$A$1:$P$1,0),FALSE))/VLOOKUP('Cover page'!$B$6,Currecny_M!$A$1:$P$10,MATCH(Database!C6970,Currecny_M!$A$1:$P$1,0),FALSE)</f>
        <v>734.33479999999997</v>
      </c>
      <c r="N6970" s="6" t="str">
        <f>VLOOKUP(B6970,Master!$A$2:$C$11,3,FALSE)</f>
        <v>Dirham</v>
      </c>
      <c r="O6970" s="6" t="str">
        <f>VLOOKUP(B6970,Master!$A$2:$C$11,2,FALSE)</f>
        <v>Asia</v>
      </c>
      <c r="Q6970" s="39" t="str">
        <f>VLOOKUP(D6970,GL_Master!$A$1:$D$80,2,FALSE)</f>
        <v>BS</v>
      </c>
      <c r="R6970" s="39" t="str">
        <f>VLOOKUP(D6970,GL_Master!$A$1:$D$80,3,FALSE)</f>
        <v>Gross Block</v>
      </c>
      <c r="S6970" s="39" t="str">
        <f>VLOOKUP(D6970,GL_Master!$A$1:$D$80,4,FALSE)</f>
        <v>Tangible Fixed assets</v>
      </c>
    </row>
    <row r="6971" spans="1:19" x14ac:dyDescent="0.25">
      <c r="A6971" s="39" t="s">
        <v>262</v>
      </c>
      <c r="B6971" s="39" t="s">
        <v>238</v>
      </c>
      <c r="C6971" s="7">
        <v>44044</v>
      </c>
      <c r="D6971" s="39" t="s">
        <v>65</v>
      </c>
      <c r="E6971" s="39">
        <v>-19469</v>
      </c>
      <c r="F6971" s="82">
        <f t="shared" si="324"/>
        <v>-19.469000000000001</v>
      </c>
      <c r="G6971" s="39">
        <f>VLOOKUP(N6971,Currecny_M!$A$1:$P$10,2,FALSE)</f>
        <v>21</v>
      </c>
      <c r="H6971" s="39">
        <f>MATCH(C6971,Currecny_M!$A$1:$P$1,0)</f>
        <v>6</v>
      </c>
      <c r="I6971" s="39">
        <f>VLOOKUP(N6971,Currecny_M!$A$1:$P$10,MATCH(Database!C6971,Currecny_M!$A$1:$P$1,0),FALSE)</f>
        <v>21.85</v>
      </c>
      <c r="J6971" s="82">
        <f t="shared" si="325"/>
        <v>-425.39765000000006</v>
      </c>
      <c r="K6971" s="39">
        <f>VLOOKUP('Cover page'!$B$6,Currecny_M!$A$1:$P$10,MATCH(Database!C6971,Currecny_M!$A$1:$P$1,0),FALSE)</f>
        <v>1</v>
      </c>
      <c r="L6971" s="82">
        <f t="shared" si="326"/>
        <v>-425.39765000000006</v>
      </c>
      <c r="M6971" s="82">
        <f>((E6971/$F$1)*VLOOKUP(N6971,Currecny_M!$A$1:$P$10,MATCH(Database!C6971,Currecny_M!$A$1:$P$1,0),FALSE))/VLOOKUP('Cover page'!$B$6,Currecny_M!$A$1:$P$10,MATCH(Database!C6971,Currecny_M!$A$1:$P$1,0),FALSE)</f>
        <v>-425.39765000000006</v>
      </c>
      <c r="N6971" s="6" t="str">
        <f>VLOOKUP(B6971,Master!$A$2:$C$11,3,FALSE)</f>
        <v>Dirham</v>
      </c>
      <c r="O6971" s="6" t="str">
        <f>VLOOKUP(B6971,Master!$A$2:$C$11,2,FALSE)</f>
        <v>Asia</v>
      </c>
      <c r="Q6971" s="39" t="str">
        <f>VLOOKUP(D6971,GL_Master!$A$1:$D$80,2,FALSE)</f>
        <v>BS</v>
      </c>
      <c r="R6971" s="39" t="str">
        <f>VLOOKUP(D6971,GL_Master!$A$1:$D$80,3,FALSE)</f>
        <v>Accumulated Depreciation</v>
      </c>
      <c r="S6971" s="39" t="str">
        <f>VLOOKUP(D6971,GL_Master!$A$1:$D$80,4,FALSE)</f>
        <v>Accumulated Depreciation</v>
      </c>
    </row>
    <row r="6972" spans="1:19" x14ac:dyDescent="0.25">
      <c r="A6972" s="39" t="s">
        <v>262</v>
      </c>
      <c r="B6972" s="39" t="s">
        <v>238</v>
      </c>
      <c r="C6972" s="7">
        <v>44044</v>
      </c>
      <c r="D6972" s="39" t="s">
        <v>66</v>
      </c>
      <c r="E6972" s="39">
        <v>16951</v>
      </c>
      <c r="F6972" s="82">
        <f t="shared" si="324"/>
        <v>16.951000000000001</v>
      </c>
      <c r="G6972" s="39">
        <f>VLOOKUP(N6972,Currecny_M!$A$1:$P$10,2,FALSE)</f>
        <v>21</v>
      </c>
      <c r="H6972" s="39">
        <f>MATCH(C6972,Currecny_M!$A$1:$P$1,0)</f>
        <v>6</v>
      </c>
      <c r="I6972" s="39">
        <f>VLOOKUP(N6972,Currecny_M!$A$1:$P$10,MATCH(Database!C6972,Currecny_M!$A$1:$P$1,0),FALSE)</f>
        <v>21.85</v>
      </c>
      <c r="J6972" s="82">
        <f t="shared" si="325"/>
        <v>370.37935000000004</v>
      </c>
      <c r="K6972" s="39">
        <f>VLOOKUP('Cover page'!$B$6,Currecny_M!$A$1:$P$10,MATCH(Database!C6972,Currecny_M!$A$1:$P$1,0),FALSE)</f>
        <v>1</v>
      </c>
      <c r="L6972" s="82">
        <f t="shared" si="326"/>
        <v>370.37935000000004</v>
      </c>
      <c r="M6972" s="82">
        <f>((E6972/$F$1)*VLOOKUP(N6972,Currecny_M!$A$1:$P$10,MATCH(Database!C6972,Currecny_M!$A$1:$P$1,0),FALSE))/VLOOKUP('Cover page'!$B$6,Currecny_M!$A$1:$P$10,MATCH(Database!C6972,Currecny_M!$A$1:$P$1,0),FALSE)</f>
        <v>370.37935000000004</v>
      </c>
      <c r="N6972" s="6" t="str">
        <f>VLOOKUP(B6972,Master!$A$2:$C$11,3,FALSE)</f>
        <v>Dirham</v>
      </c>
      <c r="O6972" s="6" t="str">
        <f>VLOOKUP(B6972,Master!$A$2:$C$11,2,FALSE)</f>
        <v>Asia</v>
      </c>
      <c r="Q6972" s="39" t="str">
        <f>VLOOKUP(D6972,GL_Master!$A$1:$D$80,2,FALSE)</f>
        <v>BS</v>
      </c>
      <c r="R6972" s="39" t="str">
        <f>VLOOKUP(D6972,GL_Master!$A$1:$D$80,3,FALSE)</f>
        <v>Gross Block</v>
      </c>
      <c r="S6972" s="39" t="str">
        <f>VLOOKUP(D6972,GL_Master!$A$1:$D$80,4,FALSE)</f>
        <v>Tangible Fixed assets</v>
      </c>
    </row>
    <row r="6973" spans="1:19" x14ac:dyDescent="0.25">
      <c r="A6973" s="39" t="s">
        <v>262</v>
      </c>
      <c r="B6973" s="39" t="s">
        <v>238</v>
      </c>
      <c r="C6973" s="7">
        <v>44044</v>
      </c>
      <c r="D6973" s="39" t="s">
        <v>67</v>
      </c>
      <c r="E6973" s="39">
        <v>6079</v>
      </c>
      <c r="F6973" s="82">
        <f t="shared" si="324"/>
        <v>6.0789999999999997</v>
      </c>
      <c r="G6973" s="39">
        <f>VLOOKUP(N6973,Currecny_M!$A$1:$P$10,2,FALSE)</f>
        <v>21</v>
      </c>
      <c r="H6973" s="39">
        <f>MATCH(C6973,Currecny_M!$A$1:$P$1,0)</f>
        <v>6</v>
      </c>
      <c r="I6973" s="39">
        <f>VLOOKUP(N6973,Currecny_M!$A$1:$P$10,MATCH(Database!C6973,Currecny_M!$A$1:$P$1,0),FALSE)</f>
        <v>21.85</v>
      </c>
      <c r="J6973" s="82">
        <f t="shared" si="325"/>
        <v>132.82615000000001</v>
      </c>
      <c r="K6973" s="39">
        <f>VLOOKUP('Cover page'!$B$6,Currecny_M!$A$1:$P$10,MATCH(Database!C6973,Currecny_M!$A$1:$P$1,0),FALSE)</f>
        <v>1</v>
      </c>
      <c r="L6973" s="82">
        <f t="shared" si="326"/>
        <v>132.82615000000001</v>
      </c>
      <c r="M6973" s="82">
        <f>((E6973/$F$1)*VLOOKUP(N6973,Currecny_M!$A$1:$P$10,MATCH(Database!C6973,Currecny_M!$A$1:$P$1,0),FALSE))/VLOOKUP('Cover page'!$B$6,Currecny_M!$A$1:$P$10,MATCH(Database!C6973,Currecny_M!$A$1:$P$1,0),FALSE)</f>
        <v>132.82615000000001</v>
      </c>
      <c r="N6973" s="6" t="str">
        <f>VLOOKUP(B6973,Master!$A$2:$C$11,3,FALSE)</f>
        <v>Dirham</v>
      </c>
      <c r="O6973" s="6" t="str">
        <f>VLOOKUP(B6973,Master!$A$2:$C$11,2,FALSE)</f>
        <v>Asia</v>
      </c>
      <c r="Q6973" s="39" t="str">
        <f>VLOOKUP(D6973,GL_Master!$A$1:$D$80,2,FALSE)</f>
        <v>BS</v>
      </c>
      <c r="R6973" s="39" t="str">
        <f>VLOOKUP(D6973,GL_Master!$A$1:$D$80,3,FALSE)</f>
        <v>Gross Block</v>
      </c>
      <c r="S6973" s="39" t="str">
        <f>VLOOKUP(D6973,GL_Master!$A$1:$D$80,4,FALSE)</f>
        <v>Tangible Fixed assets</v>
      </c>
    </row>
    <row r="6974" spans="1:19" x14ac:dyDescent="0.25">
      <c r="A6974" s="39" t="s">
        <v>262</v>
      </c>
      <c r="B6974" s="39" t="s">
        <v>238</v>
      </c>
      <c r="C6974" s="7">
        <v>44044</v>
      </c>
      <c r="D6974" s="39" t="s">
        <v>68</v>
      </c>
      <c r="E6974" s="39">
        <v>-5362</v>
      </c>
      <c r="F6974" s="82">
        <f t="shared" si="324"/>
        <v>-5.3620000000000001</v>
      </c>
      <c r="G6974" s="39">
        <f>VLOOKUP(N6974,Currecny_M!$A$1:$P$10,2,FALSE)</f>
        <v>21</v>
      </c>
      <c r="H6974" s="39">
        <f>MATCH(C6974,Currecny_M!$A$1:$P$1,0)</f>
        <v>6</v>
      </c>
      <c r="I6974" s="39">
        <f>VLOOKUP(N6974,Currecny_M!$A$1:$P$10,MATCH(Database!C6974,Currecny_M!$A$1:$P$1,0),FALSE)</f>
        <v>21.85</v>
      </c>
      <c r="J6974" s="82">
        <f t="shared" si="325"/>
        <v>-117.15970000000002</v>
      </c>
      <c r="K6974" s="39">
        <f>VLOOKUP('Cover page'!$B$6,Currecny_M!$A$1:$P$10,MATCH(Database!C6974,Currecny_M!$A$1:$P$1,0),FALSE)</f>
        <v>1</v>
      </c>
      <c r="L6974" s="82">
        <f t="shared" si="326"/>
        <v>-117.15970000000002</v>
      </c>
      <c r="M6974" s="82">
        <f>((E6974/$F$1)*VLOOKUP(N6974,Currecny_M!$A$1:$P$10,MATCH(Database!C6974,Currecny_M!$A$1:$P$1,0),FALSE))/VLOOKUP('Cover page'!$B$6,Currecny_M!$A$1:$P$10,MATCH(Database!C6974,Currecny_M!$A$1:$P$1,0),FALSE)</f>
        <v>-117.15970000000002</v>
      </c>
      <c r="N6974" s="6" t="str">
        <f>VLOOKUP(B6974,Master!$A$2:$C$11,3,FALSE)</f>
        <v>Dirham</v>
      </c>
      <c r="O6974" s="6" t="str">
        <f>VLOOKUP(B6974,Master!$A$2:$C$11,2,FALSE)</f>
        <v>Asia</v>
      </c>
      <c r="Q6974" s="39" t="str">
        <f>VLOOKUP(D6974,GL_Master!$A$1:$D$80,2,FALSE)</f>
        <v>BS</v>
      </c>
      <c r="R6974" s="39" t="str">
        <f>VLOOKUP(D6974,GL_Master!$A$1:$D$80,3,FALSE)</f>
        <v>Accumulated Depreciation</v>
      </c>
      <c r="S6974" s="39" t="str">
        <f>VLOOKUP(D6974,GL_Master!$A$1:$D$80,4,FALSE)</f>
        <v>Accumulated Depreciation</v>
      </c>
    </row>
    <row r="6975" spans="1:19" x14ac:dyDescent="0.25">
      <c r="A6975" s="39" t="s">
        <v>262</v>
      </c>
      <c r="B6975" s="39" t="s">
        <v>238</v>
      </c>
      <c r="C6975" s="7">
        <v>44044</v>
      </c>
      <c r="D6975" s="39" t="s">
        <v>69</v>
      </c>
      <c r="E6975" s="39">
        <v>11064</v>
      </c>
      <c r="F6975" s="82">
        <f t="shared" si="324"/>
        <v>11.064</v>
      </c>
      <c r="G6975" s="39">
        <f>VLOOKUP(N6975,Currecny_M!$A$1:$P$10,2,FALSE)</f>
        <v>21</v>
      </c>
      <c r="H6975" s="39">
        <f>MATCH(C6975,Currecny_M!$A$1:$P$1,0)</f>
        <v>6</v>
      </c>
      <c r="I6975" s="39">
        <f>VLOOKUP(N6975,Currecny_M!$A$1:$P$10,MATCH(Database!C6975,Currecny_M!$A$1:$P$1,0),FALSE)</f>
        <v>21.85</v>
      </c>
      <c r="J6975" s="82">
        <f t="shared" si="325"/>
        <v>241.7484</v>
      </c>
      <c r="K6975" s="39">
        <f>VLOOKUP('Cover page'!$B$6,Currecny_M!$A$1:$P$10,MATCH(Database!C6975,Currecny_M!$A$1:$P$1,0),FALSE)</f>
        <v>1</v>
      </c>
      <c r="L6975" s="82">
        <f t="shared" si="326"/>
        <v>241.7484</v>
      </c>
      <c r="M6975" s="82">
        <f>((E6975/$F$1)*VLOOKUP(N6975,Currecny_M!$A$1:$P$10,MATCH(Database!C6975,Currecny_M!$A$1:$P$1,0),FALSE))/VLOOKUP('Cover page'!$B$6,Currecny_M!$A$1:$P$10,MATCH(Database!C6975,Currecny_M!$A$1:$P$1,0),FALSE)</f>
        <v>241.7484</v>
      </c>
      <c r="N6975" s="6" t="str">
        <f>VLOOKUP(B6975,Master!$A$2:$C$11,3,FALSE)</f>
        <v>Dirham</v>
      </c>
      <c r="O6975" s="6" t="str">
        <f>VLOOKUP(B6975,Master!$A$2:$C$11,2,FALSE)</f>
        <v>Asia</v>
      </c>
      <c r="Q6975" s="39" t="str">
        <f>VLOOKUP(D6975,GL_Master!$A$1:$D$80,2,FALSE)</f>
        <v>BS</v>
      </c>
      <c r="R6975" s="39" t="str">
        <f>VLOOKUP(D6975,GL_Master!$A$1:$D$80,3,FALSE)</f>
        <v>Gross Block</v>
      </c>
      <c r="S6975" s="39" t="str">
        <f>VLOOKUP(D6975,GL_Master!$A$1:$D$80,4,FALSE)</f>
        <v>Tangible Fixed assets</v>
      </c>
    </row>
    <row r="6976" spans="1:19" x14ac:dyDescent="0.25">
      <c r="A6976" s="39" t="s">
        <v>262</v>
      </c>
      <c r="B6976" s="39" t="s">
        <v>238</v>
      </c>
      <c r="C6976" s="7">
        <v>44044</v>
      </c>
      <c r="D6976" s="39" t="s">
        <v>70</v>
      </c>
      <c r="E6976" s="39">
        <v>-404</v>
      </c>
      <c r="F6976" s="82">
        <f t="shared" si="324"/>
        <v>-0.40400000000000003</v>
      </c>
      <c r="G6976" s="39">
        <f>VLOOKUP(N6976,Currecny_M!$A$1:$P$10,2,FALSE)</f>
        <v>21</v>
      </c>
      <c r="H6976" s="39">
        <f>MATCH(C6976,Currecny_M!$A$1:$P$1,0)</f>
        <v>6</v>
      </c>
      <c r="I6976" s="39">
        <f>VLOOKUP(N6976,Currecny_M!$A$1:$P$10,MATCH(Database!C6976,Currecny_M!$A$1:$P$1,0),FALSE)</f>
        <v>21.85</v>
      </c>
      <c r="J6976" s="82">
        <f t="shared" si="325"/>
        <v>-8.8274000000000008</v>
      </c>
      <c r="K6976" s="39">
        <f>VLOOKUP('Cover page'!$B$6,Currecny_M!$A$1:$P$10,MATCH(Database!C6976,Currecny_M!$A$1:$P$1,0),FALSE)</f>
        <v>1</v>
      </c>
      <c r="L6976" s="82">
        <f t="shared" si="326"/>
        <v>-8.8274000000000008</v>
      </c>
      <c r="M6976" s="82">
        <f>((E6976/$F$1)*VLOOKUP(N6976,Currecny_M!$A$1:$P$10,MATCH(Database!C6976,Currecny_M!$A$1:$P$1,0),FALSE))/VLOOKUP('Cover page'!$B$6,Currecny_M!$A$1:$P$10,MATCH(Database!C6976,Currecny_M!$A$1:$P$1,0),FALSE)</f>
        <v>-8.8274000000000008</v>
      </c>
      <c r="N6976" s="6" t="str">
        <f>VLOOKUP(B6976,Master!$A$2:$C$11,3,FALSE)</f>
        <v>Dirham</v>
      </c>
      <c r="O6976" s="6" t="str">
        <f>VLOOKUP(B6976,Master!$A$2:$C$11,2,FALSE)</f>
        <v>Asia</v>
      </c>
      <c r="Q6976" s="39" t="str">
        <f>VLOOKUP(D6976,GL_Master!$A$1:$D$80,2,FALSE)</f>
        <v>BS</v>
      </c>
      <c r="R6976" s="39" t="str">
        <f>VLOOKUP(D6976,GL_Master!$A$1:$D$80,3,FALSE)</f>
        <v>Accumulated Depreciation</v>
      </c>
      <c r="S6976" s="39" t="str">
        <f>VLOOKUP(D6976,GL_Master!$A$1:$D$80,4,FALSE)</f>
        <v>Accumulated Depreciation</v>
      </c>
    </row>
    <row r="6977" spans="1:19" x14ac:dyDescent="0.25">
      <c r="A6977" s="39" t="s">
        <v>262</v>
      </c>
      <c r="B6977" s="39" t="s">
        <v>238</v>
      </c>
      <c r="C6977" s="7">
        <v>44044</v>
      </c>
      <c r="D6977" s="39" t="s">
        <v>71</v>
      </c>
      <c r="E6977" s="39">
        <v>19680</v>
      </c>
      <c r="F6977" s="82">
        <f t="shared" si="324"/>
        <v>19.68</v>
      </c>
      <c r="G6977" s="39">
        <f>VLOOKUP(N6977,Currecny_M!$A$1:$P$10,2,FALSE)</f>
        <v>21</v>
      </c>
      <c r="H6977" s="39">
        <f>MATCH(C6977,Currecny_M!$A$1:$P$1,0)</f>
        <v>6</v>
      </c>
      <c r="I6977" s="39">
        <f>VLOOKUP(N6977,Currecny_M!$A$1:$P$10,MATCH(Database!C6977,Currecny_M!$A$1:$P$1,0),FALSE)</f>
        <v>21.85</v>
      </c>
      <c r="J6977" s="82">
        <f t="shared" si="325"/>
        <v>430.00800000000004</v>
      </c>
      <c r="K6977" s="39">
        <f>VLOOKUP('Cover page'!$B$6,Currecny_M!$A$1:$P$10,MATCH(Database!C6977,Currecny_M!$A$1:$P$1,0),FALSE)</f>
        <v>1</v>
      </c>
      <c r="L6977" s="82">
        <f t="shared" si="326"/>
        <v>430.00800000000004</v>
      </c>
      <c r="M6977" s="82">
        <f>((E6977/$F$1)*VLOOKUP(N6977,Currecny_M!$A$1:$P$10,MATCH(Database!C6977,Currecny_M!$A$1:$P$1,0),FALSE))/VLOOKUP('Cover page'!$B$6,Currecny_M!$A$1:$P$10,MATCH(Database!C6977,Currecny_M!$A$1:$P$1,0),FALSE)</f>
        <v>430.00800000000004</v>
      </c>
      <c r="N6977" s="6" t="str">
        <f>VLOOKUP(B6977,Master!$A$2:$C$11,3,FALSE)</f>
        <v>Dirham</v>
      </c>
      <c r="O6977" s="6" t="str">
        <f>VLOOKUP(B6977,Master!$A$2:$C$11,2,FALSE)</f>
        <v>Asia</v>
      </c>
      <c r="Q6977" s="39" t="str">
        <f>VLOOKUP(D6977,GL_Master!$A$1:$D$80,2,FALSE)</f>
        <v>BS</v>
      </c>
      <c r="R6977" s="39" t="str">
        <f>VLOOKUP(D6977,GL_Master!$A$1:$D$80,3,FALSE)</f>
        <v>Gross Block</v>
      </c>
      <c r="S6977" s="39" t="str">
        <f>VLOOKUP(D6977,GL_Master!$A$1:$D$80,4,FALSE)</f>
        <v>Tangible Fixed assets</v>
      </c>
    </row>
    <row r="6978" spans="1:19" x14ac:dyDescent="0.25">
      <c r="A6978" s="39" t="s">
        <v>262</v>
      </c>
      <c r="B6978" s="39" t="s">
        <v>238</v>
      </c>
      <c r="C6978" s="7">
        <v>44044</v>
      </c>
      <c r="D6978" s="39" t="s">
        <v>72</v>
      </c>
      <c r="E6978" s="39">
        <v>168</v>
      </c>
      <c r="F6978" s="82">
        <f t="shared" si="324"/>
        <v>0.16800000000000001</v>
      </c>
      <c r="G6978" s="39">
        <f>VLOOKUP(N6978,Currecny_M!$A$1:$P$10,2,FALSE)</f>
        <v>21</v>
      </c>
      <c r="H6978" s="39">
        <f>MATCH(C6978,Currecny_M!$A$1:$P$1,0)</f>
        <v>6</v>
      </c>
      <c r="I6978" s="39">
        <f>VLOOKUP(N6978,Currecny_M!$A$1:$P$10,MATCH(Database!C6978,Currecny_M!$A$1:$P$1,0),FALSE)</f>
        <v>21.85</v>
      </c>
      <c r="J6978" s="82">
        <f t="shared" si="325"/>
        <v>3.6708000000000003</v>
      </c>
      <c r="K6978" s="39">
        <f>VLOOKUP('Cover page'!$B$6,Currecny_M!$A$1:$P$10,MATCH(Database!C6978,Currecny_M!$A$1:$P$1,0),FALSE)</f>
        <v>1</v>
      </c>
      <c r="L6978" s="82">
        <f t="shared" si="326"/>
        <v>3.6708000000000003</v>
      </c>
      <c r="M6978" s="82">
        <f>((E6978/$F$1)*VLOOKUP(N6978,Currecny_M!$A$1:$P$10,MATCH(Database!C6978,Currecny_M!$A$1:$P$1,0),FALSE))/VLOOKUP('Cover page'!$B$6,Currecny_M!$A$1:$P$10,MATCH(Database!C6978,Currecny_M!$A$1:$P$1,0),FALSE)</f>
        <v>3.6708000000000003</v>
      </c>
      <c r="N6978" s="6" t="str">
        <f>VLOOKUP(B6978,Master!$A$2:$C$11,3,FALSE)</f>
        <v>Dirham</v>
      </c>
      <c r="O6978" s="6" t="str">
        <f>VLOOKUP(B6978,Master!$A$2:$C$11,2,FALSE)</f>
        <v>Asia</v>
      </c>
      <c r="Q6978" s="39" t="str">
        <f>VLOOKUP(D6978,GL_Master!$A$1:$D$80,2,FALSE)</f>
        <v>BS</v>
      </c>
      <c r="R6978" s="39" t="str">
        <f>VLOOKUP(D6978,GL_Master!$A$1:$D$80,3,FALSE)</f>
        <v>Gross Block</v>
      </c>
      <c r="S6978" s="39" t="str">
        <f>VLOOKUP(D6978,GL_Master!$A$1:$D$80,4,FALSE)</f>
        <v>Tangible Fixed assets</v>
      </c>
    </row>
    <row r="6979" spans="1:19" x14ac:dyDescent="0.25">
      <c r="A6979" s="39" t="s">
        <v>262</v>
      </c>
      <c r="B6979" s="39" t="s">
        <v>238</v>
      </c>
      <c r="C6979" s="7">
        <v>44044</v>
      </c>
      <c r="D6979" s="39" t="s">
        <v>73</v>
      </c>
      <c r="E6979" s="39">
        <v>80</v>
      </c>
      <c r="F6979" s="82">
        <f t="shared" si="324"/>
        <v>0.08</v>
      </c>
      <c r="G6979" s="39">
        <f>VLOOKUP(N6979,Currecny_M!$A$1:$P$10,2,FALSE)</f>
        <v>21</v>
      </c>
      <c r="H6979" s="39">
        <f>MATCH(C6979,Currecny_M!$A$1:$P$1,0)</f>
        <v>6</v>
      </c>
      <c r="I6979" s="39">
        <f>VLOOKUP(N6979,Currecny_M!$A$1:$P$10,MATCH(Database!C6979,Currecny_M!$A$1:$P$1,0),FALSE)</f>
        <v>21.85</v>
      </c>
      <c r="J6979" s="82">
        <f t="shared" si="325"/>
        <v>1.7480000000000002</v>
      </c>
      <c r="K6979" s="39">
        <f>VLOOKUP('Cover page'!$B$6,Currecny_M!$A$1:$P$10,MATCH(Database!C6979,Currecny_M!$A$1:$P$1,0),FALSE)</f>
        <v>1</v>
      </c>
      <c r="L6979" s="82">
        <f t="shared" si="326"/>
        <v>1.7480000000000002</v>
      </c>
      <c r="M6979" s="82">
        <f>((E6979/$F$1)*VLOOKUP(N6979,Currecny_M!$A$1:$P$10,MATCH(Database!C6979,Currecny_M!$A$1:$P$1,0),FALSE))/VLOOKUP('Cover page'!$B$6,Currecny_M!$A$1:$P$10,MATCH(Database!C6979,Currecny_M!$A$1:$P$1,0),FALSE)</f>
        <v>1.7480000000000002</v>
      </c>
      <c r="N6979" s="6" t="str">
        <f>VLOOKUP(B6979,Master!$A$2:$C$11,3,FALSE)</f>
        <v>Dirham</v>
      </c>
      <c r="O6979" s="6" t="str">
        <f>VLOOKUP(B6979,Master!$A$2:$C$11,2,FALSE)</f>
        <v>Asia</v>
      </c>
      <c r="Q6979" s="39" t="str">
        <f>VLOOKUP(D6979,GL_Master!$A$1:$D$80,2,FALSE)</f>
        <v>BS</v>
      </c>
      <c r="R6979" s="39" t="str">
        <f>VLOOKUP(D6979,GL_Master!$A$1:$D$80,3,FALSE)</f>
        <v>Gross Block</v>
      </c>
      <c r="S6979" s="39" t="str">
        <f>VLOOKUP(D6979,GL_Master!$A$1:$D$80,4,FALSE)</f>
        <v>Tangible Fixed assets</v>
      </c>
    </row>
    <row r="6980" spans="1:19" x14ac:dyDescent="0.25">
      <c r="A6980" s="39" t="s">
        <v>262</v>
      </c>
      <c r="B6980" s="39" t="s">
        <v>238</v>
      </c>
      <c r="C6980" s="7">
        <v>44044</v>
      </c>
      <c r="D6980" s="39" t="s">
        <v>74</v>
      </c>
      <c r="E6980" s="39">
        <v>-19419</v>
      </c>
      <c r="F6980" s="82">
        <f t="shared" ref="F6980:F7043" si="327">E6980/$F$1</f>
        <v>-19.419</v>
      </c>
      <c r="G6980" s="39">
        <f>VLOOKUP(N6980,Currecny_M!$A$1:$P$10,2,FALSE)</f>
        <v>21</v>
      </c>
      <c r="H6980" s="39">
        <f>MATCH(C6980,Currecny_M!$A$1:$P$1,0)</f>
        <v>6</v>
      </c>
      <c r="I6980" s="39">
        <f>VLOOKUP(N6980,Currecny_M!$A$1:$P$10,MATCH(Database!C6980,Currecny_M!$A$1:$P$1,0),FALSE)</f>
        <v>21.85</v>
      </c>
      <c r="J6980" s="82">
        <f t="shared" ref="J6980:J7043" si="328">F6980*I6980</f>
        <v>-424.30515000000003</v>
      </c>
      <c r="K6980" s="39">
        <f>VLOOKUP('Cover page'!$B$6,Currecny_M!$A$1:$P$10,MATCH(Database!C6980,Currecny_M!$A$1:$P$1,0),FALSE)</f>
        <v>1</v>
      </c>
      <c r="L6980" s="82">
        <f t="shared" ref="L6980:L7043" si="329">J6980/K6980</f>
        <v>-424.30515000000003</v>
      </c>
      <c r="M6980" s="82">
        <f>((E6980/$F$1)*VLOOKUP(N6980,Currecny_M!$A$1:$P$10,MATCH(Database!C6980,Currecny_M!$A$1:$P$1,0),FALSE))/VLOOKUP('Cover page'!$B$6,Currecny_M!$A$1:$P$10,MATCH(Database!C6980,Currecny_M!$A$1:$P$1,0),FALSE)</f>
        <v>-424.30515000000003</v>
      </c>
      <c r="N6980" s="6" t="str">
        <f>VLOOKUP(B6980,Master!$A$2:$C$11,3,FALSE)</f>
        <v>Dirham</v>
      </c>
      <c r="O6980" s="6" t="str">
        <f>VLOOKUP(B6980,Master!$A$2:$C$11,2,FALSE)</f>
        <v>Asia</v>
      </c>
      <c r="Q6980" s="39" t="str">
        <f>VLOOKUP(D6980,GL_Master!$A$1:$D$80,2,FALSE)</f>
        <v>BS</v>
      </c>
      <c r="R6980" s="39" t="str">
        <f>VLOOKUP(D6980,GL_Master!$A$1:$D$80,3,FALSE)</f>
        <v>Accumulated Depreciation</v>
      </c>
      <c r="S6980" s="39" t="str">
        <f>VLOOKUP(D6980,GL_Master!$A$1:$D$80,4,FALSE)</f>
        <v>Accumulated Depreciation</v>
      </c>
    </row>
    <row r="6981" spans="1:19" x14ac:dyDescent="0.25">
      <c r="A6981" s="39" t="s">
        <v>262</v>
      </c>
      <c r="B6981" s="39" t="s">
        <v>238</v>
      </c>
      <c r="C6981" s="7">
        <v>44044</v>
      </c>
      <c r="D6981" s="39" t="s">
        <v>21</v>
      </c>
      <c r="E6981" s="39">
        <v>1630</v>
      </c>
      <c r="F6981" s="82">
        <f t="shared" si="327"/>
        <v>1.63</v>
      </c>
      <c r="G6981" s="39">
        <f>VLOOKUP(N6981,Currecny_M!$A$1:$P$10,2,FALSE)</f>
        <v>21</v>
      </c>
      <c r="H6981" s="39">
        <f>MATCH(C6981,Currecny_M!$A$1:$P$1,0)</f>
        <v>6</v>
      </c>
      <c r="I6981" s="39">
        <f>VLOOKUP(N6981,Currecny_M!$A$1:$P$10,MATCH(Database!C6981,Currecny_M!$A$1:$P$1,0),FALSE)</f>
        <v>21.85</v>
      </c>
      <c r="J6981" s="82">
        <f t="shared" si="328"/>
        <v>35.615499999999997</v>
      </c>
      <c r="K6981" s="39">
        <f>VLOOKUP('Cover page'!$B$6,Currecny_M!$A$1:$P$10,MATCH(Database!C6981,Currecny_M!$A$1:$P$1,0),FALSE)</f>
        <v>1</v>
      </c>
      <c r="L6981" s="82">
        <f t="shared" si="329"/>
        <v>35.615499999999997</v>
      </c>
      <c r="M6981" s="82">
        <f>((E6981/$F$1)*VLOOKUP(N6981,Currecny_M!$A$1:$P$10,MATCH(Database!C6981,Currecny_M!$A$1:$P$1,0),FALSE))/VLOOKUP('Cover page'!$B$6,Currecny_M!$A$1:$P$10,MATCH(Database!C6981,Currecny_M!$A$1:$P$1,0),FALSE)</f>
        <v>35.615499999999997</v>
      </c>
      <c r="N6981" s="6" t="str">
        <f>VLOOKUP(B6981,Master!$A$2:$C$11,3,FALSE)</f>
        <v>Dirham</v>
      </c>
      <c r="O6981" s="6" t="str">
        <f>VLOOKUP(B6981,Master!$A$2:$C$11,2,FALSE)</f>
        <v>Asia</v>
      </c>
      <c r="Q6981" s="39" t="str">
        <f>VLOOKUP(D6981,GL_Master!$A$1:$D$80,2,FALSE)</f>
        <v>BS</v>
      </c>
      <c r="R6981" s="39" t="str">
        <f>VLOOKUP(D6981,GL_Master!$A$1:$D$80,3,FALSE)</f>
        <v>Gross Block</v>
      </c>
      <c r="S6981" s="39" t="str">
        <f>VLOOKUP(D6981,GL_Master!$A$1:$D$80,4,FALSE)</f>
        <v>Tangible Fixed assets</v>
      </c>
    </row>
    <row r="6982" spans="1:19" x14ac:dyDescent="0.25">
      <c r="A6982" s="39" t="s">
        <v>262</v>
      </c>
      <c r="B6982" s="39" t="s">
        <v>238</v>
      </c>
      <c r="C6982" s="7">
        <v>44044</v>
      </c>
      <c r="D6982" s="39" t="s">
        <v>27</v>
      </c>
      <c r="E6982" s="39">
        <v>3566</v>
      </c>
      <c r="F6982" s="82">
        <f t="shared" si="327"/>
        <v>3.5659999999999998</v>
      </c>
      <c r="G6982" s="39">
        <f>VLOOKUP(N6982,Currecny_M!$A$1:$P$10,2,FALSE)</f>
        <v>21</v>
      </c>
      <c r="H6982" s="39">
        <f>MATCH(C6982,Currecny_M!$A$1:$P$1,0)</f>
        <v>6</v>
      </c>
      <c r="I6982" s="39">
        <f>VLOOKUP(N6982,Currecny_M!$A$1:$P$10,MATCH(Database!C6982,Currecny_M!$A$1:$P$1,0),FALSE)</f>
        <v>21.85</v>
      </c>
      <c r="J6982" s="82">
        <f t="shared" si="328"/>
        <v>77.917100000000005</v>
      </c>
      <c r="K6982" s="39">
        <f>VLOOKUP('Cover page'!$B$6,Currecny_M!$A$1:$P$10,MATCH(Database!C6982,Currecny_M!$A$1:$P$1,0),FALSE)</f>
        <v>1</v>
      </c>
      <c r="L6982" s="82">
        <f t="shared" si="329"/>
        <v>77.917100000000005</v>
      </c>
      <c r="M6982" s="82">
        <f>((E6982/$F$1)*VLOOKUP(N6982,Currecny_M!$A$1:$P$10,MATCH(Database!C6982,Currecny_M!$A$1:$P$1,0),FALSE))/VLOOKUP('Cover page'!$B$6,Currecny_M!$A$1:$P$10,MATCH(Database!C6982,Currecny_M!$A$1:$P$1,0),FALSE)</f>
        <v>77.917100000000005</v>
      </c>
      <c r="N6982" s="6" t="str">
        <f>VLOOKUP(B6982,Master!$A$2:$C$11,3,FALSE)</f>
        <v>Dirham</v>
      </c>
      <c r="O6982" s="6" t="str">
        <f>VLOOKUP(B6982,Master!$A$2:$C$11,2,FALSE)</f>
        <v>Asia</v>
      </c>
      <c r="Q6982" s="39" t="str">
        <f>VLOOKUP(D6982,GL_Master!$A$1:$D$80,2,FALSE)</f>
        <v>BS</v>
      </c>
      <c r="R6982" s="39" t="str">
        <f>VLOOKUP(D6982,GL_Master!$A$1:$D$80,3,FALSE)</f>
        <v>Gross Block</v>
      </c>
      <c r="S6982" s="39" t="str">
        <f>VLOOKUP(D6982,GL_Master!$A$1:$D$80,4,FALSE)</f>
        <v>Tangible Fixed assets</v>
      </c>
    </row>
    <row r="6983" spans="1:19" x14ac:dyDescent="0.25">
      <c r="A6983" s="39" t="s">
        <v>262</v>
      </c>
      <c r="B6983" s="39" t="s">
        <v>238</v>
      </c>
      <c r="C6983" s="7">
        <v>44044</v>
      </c>
      <c r="D6983" s="39" t="s">
        <v>75</v>
      </c>
      <c r="E6983" s="39">
        <v>-79</v>
      </c>
      <c r="F6983" s="82">
        <f t="shared" si="327"/>
        <v>-7.9000000000000001E-2</v>
      </c>
      <c r="G6983" s="39">
        <f>VLOOKUP(N6983,Currecny_M!$A$1:$P$10,2,FALSE)</f>
        <v>21</v>
      </c>
      <c r="H6983" s="39">
        <f>MATCH(C6983,Currecny_M!$A$1:$P$1,0)</f>
        <v>6</v>
      </c>
      <c r="I6983" s="39">
        <f>VLOOKUP(N6983,Currecny_M!$A$1:$P$10,MATCH(Database!C6983,Currecny_M!$A$1:$P$1,0),FALSE)</f>
        <v>21.85</v>
      </c>
      <c r="J6983" s="82">
        <f t="shared" si="328"/>
        <v>-1.7261500000000001</v>
      </c>
      <c r="K6983" s="39">
        <f>VLOOKUP('Cover page'!$B$6,Currecny_M!$A$1:$P$10,MATCH(Database!C6983,Currecny_M!$A$1:$P$1,0),FALSE)</f>
        <v>1</v>
      </c>
      <c r="L6983" s="82">
        <f t="shared" si="329"/>
        <v>-1.7261500000000001</v>
      </c>
      <c r="M6983" s="82">
        <f>((E6983/$F$1)*VLOOKUP(N6983,Currecny_M!$A$1:$P$10,MATCH(Database!C6983,Currecny_M!$A$1:$P$1,0),FALSE))/VLOOKUP('Cover page'!$B$6,Currecny_M!$A$1:$P$10,MATCH(Database!C6983,Currecny_M!$A$1:$P$1,0),FALSE)</f>
        <v>-1.7261500000000001</v>
      </c>
      <c r="N6983" s="6" t="str">
        <f>VLOOKUP(B6983,Master!$A$2:$C$11,3,FALSE)</f>
        <v>Dirham</v>
      </c>
      <c r="O6983" s="6" t="str">
        <f>VLOOKUP(B6983,Master!$A$2:$C$11,2,FALSE)</f>
        <v>Asia</v>
      </c>
      <c r="Q6983" s="39" t="str">
        <f>VLOOKUP(D6983,GL_Master!$A$1:$D$80,2,FALSE)</f>
        <v>BS</v>
      </c>
      <c r="R6983" s="39" t="str">
        <f>VLOOKUP(D6983,GL_Master!$A$1:$D$80,3,FALSE)</f>
        <v>Gross Block</v>
      </c>
      <c r="S6983" s="39" t="str">
        <f>VLOOKUP(D6983,GL_Master!$A$1:$D$80,4,FALSE)</f>
        <v>Tangible Fixed assets</v>
      </c>
    </row>
    <row r="6984" spans="1:19" x14ac:dyDescent="0.25">
      <c r="A6984" s="39" t="s">
        <v>262</v>
      </c>
      <c r="B6984" s="39" t="s">
        <v>238</v>
      </c>
      <c r="C6984" s="7">
        <v>44044</v>
      </c>
      <c r="D6984" s="39" t="s">
        <v>76</v>
      </c>
      <c r="E6984" s="39">
        <v>2019</v>
      </c>
      <c r="F6984" s="82">
        <f t="shared" si="327"/>
        <v>2.0190000000000001</v>
      </c>
      <c r="G6984" s="39">
        <f>VLOOKUP(N6984,Currecny_M!$A$1:$P$10,2,FALSE)</f>
        <v>21</v>
      </c>
      <c r="H6984" s="39">
        <f>MATCH(C6984,Currecny_M!$A$1:$P$1,0)</f>
        <v>6</v>
      </c>
      <c r="I6984" s="39">
        <f>VLOOKUP(N6984,Currecny_M!$A$1:$P$10,MATCH(Database!C6984,Currecny_M!$A$1:$P$1,0),FALSE)</f>
        <v>21.85</v>
      </c>
      <c r="J6984" s="82">
        <f t="shared" si="328"/>
        <v>44.115150000000007</v>
      </c>
      <c r="K6984" s="39">
        <f>VLOOKUP('Cover page'!$B$6,Currecny_M!$A$1:$P$10,MATCH(Database!C6984,Currecny_M!$A$1:$P$1,0),FALSE)</f>
        <v>1</v>
      </c>
      <c r="L6984" s="82">
        <f t="shared" si="329"/>
        <v>44.115150000000007</v>
      </c>
      <c r="M6984" s="82">
        <f>((E6984/$F$1)*VLOOKUP(N6984,Currecny_M!$A$1:$P$10,MATCH(Database!C6984,Currecny_M!$A$1:$P$1,0),FALSE))/VLOOKUP('Cover page'!$B$6,Currecny_M!$A$1:$P$10,MATCH(Database!C6984,Currecny_M!$A$1:$P$1,0),FALSE)</f>
        <v>44.115150000000007</v>
      </c>
      <c r="N6984" s="6" t="str">
        <f>VLOOKUP(B6984,Master!$A$2:$C$11,3,FALSE)</f>
        <v>Dirham</v>
      </c>
      <c r="O6984" s="6" t="str">
        <f>VLOOKUP(B6984,Master!$A$2:$C$11,2,FALSE)</f>
        <v>Asia</v>
      </c>
      <c r="Q6984" s="39" t="str">
        <f>VLOOKUP(D6984,GL_Master!$A$1:$D$80,2,FALSE)</f>
        <v>BS</v>
      </c>
      <c r="R6984" s="39" t="str">
        <f>VLOOKUP(D6984,GL_Master!$A$1:$D$80,3,FALSE)</f>
        <v>Inventories</v>
      </c>
      <c r="S6984" s="39" t="str">
        <f>VLOOKUP(D6984,GL_Master!$A$1:$D$80,4,FALSE)</f>
        <v>Inventory</v>
      </c>
    </row>
    <row r="6985" spans="1:19" x14ac:dyDescent="0.25">
      <c r="A6985" s="39" t="s">
        <v>262</v>
      </c>
      <c r="B6985" s="39" t="s">
        <v>238</v>
      </c>
      <c r="C6985" s="7">
        <v>44044</v>
      </c>
      <c r="D6985" s="39" t="s">
        <v>77</v>
      </c>
      <c r="E6985" s="39">
        <v>5280</v>
      </c>
      <c r="F6985" s="82">
        <f t="shared" si="327"/>
        <v>5.28</v>
      </c>
      <c r="G6985" s="39">
        <f>VLOOKUP(N6985,Currecny_M!$A$1:$P$10,2,FALSE)</f>
        <v>21</v>
      </c>
      <c r="H6985" s="39">
        <f>MATCH(C6985,Currecny_M!$A$1:$P$1,0)</f>
        <v>6</v>
      </c>
      <c r="I6985" s="39">
        <f>VLOOKUP(N6985,Currecny_M!$A$1:$P$10,MATCH(Database!C6985,Currecny_M!$A$1:$P$1,0),FALSE)</f>
        <v>21.85</v>
      </c>
      <c r="J6985" s="82">
        <f t="shared" si="328"/>
        <v>115.36800000000001</v>
      </c>
      <c r="K6985" s="39">
        <f>VLOOKUP('Cover page'!$B$6,Currecny_M!$A$1:$P$10,MATCH(Database!C6985,Currecny_M!$A$1:$P$1,0),FALSE)</f>
        <v>1</v>
      </c>
      <c r="L6985" s="82">
        <f t="shared" si="329"/>
        <v>115.36800000000001</v>
      </c>
      <c r="M6985" s="82">
        <f>((E6985/$F$1)*VLOOKUP(N6985,Currecny_M!$A$1:$P$10,MATCH(Database!C6985,Currecny_M!$A$1:$P$1,0),FALSE))/VLOOKUP('Cover page'!$B$6,Currecny_M!$A$1:$P$10,MATCH(Database!C6985,Currecny_M!$A$1:$P$1,0),FALSE)</f>
        <v>115.36800000000001</v>
      </c>
      <c r="N6985" s="6" t="str">
        <f>VLOOKUP(B6985,Master!$A$2:$C$11,3,FALSE)</f>
        <v>Dirham</v>
      </c>
      <c r="O6985" s="6" t="str">
        <f>VLOOKUP(B6985,Master!$A$2:$C$11,2,FALSE)</f>
        <v>Asia</v>
      </c>
      <c r="Q6985" s="39" t="str">
        <f>VLOOKUP(D6985,GL_Master!$A$1:$D$80,2,FALSE)</f>
        <v>BS</v>
      </c>
      <c r="R6985" s="39" t="str">
        <f>VLOOKUP(D6985,GL_Master!$A$1:$D$80,3,FALSE)</f>
        <v>Inventories</v>
      </c>
      <c r="S6985" s="39" t="str">
        <f>VLOOKUP(D6985,GL_Master!$A$1:$D$80,4,FALSE)</f>
        <v>Inventory</v>
      </c>
    </row>
    <row r="6986" spans="1:19" x14ac:dyDescent="0.25">
      <c r="A6986" s="39" t="s">
        <v>262</v>
      </c>
      <c r="B6986" s="39" t="s">
        <v>238</v>
      </c>
      <c r="C6986" s="7">
        <v>44044</v>
      </c>
      <c r="D6986" s="39" t="s">
        <v>2</v>
      </c>
      <c r="E6986" s="39">
        <v>494958</v>
      </c>
      <c r="F6986" s="82">
        <f t="shared" si="327"/>
        <v>494.95800000000003</v>
      </c>
      <c r="G6986" s="39">
        <f>VLOOKUP(N6986,Currecny_M!$A$1:$P$10,2,FALSE)</f>
        <v>21</v>
      </c>
      <c r="H6986" s="39">
        <f>MATCH(C6986,Currecny_M!$A$1:$P$1,0)</f>
        <v>6</v>
      </c>
      <c r="I6986" s="39">
        <f>VLOOKUP(N6986,Currecny_M!$A$1:$P$10,MATCH(Database!C6986,Currecny_M!$A$1:$P$1,0),FALSE)</f>
        <v>21.85</v>
      </c>
      <c r="J6986" s="82">
        <f t="shared" si="328"/>
        <v>10814.832300000002</v>
      </c>
      <c r="K6986" s="39">
        <f>VLOOKUP('Cover page'!$B$6,Currecny_M!$A$1:$P$10,MATCH(Database!C6986,Currecny_M!$A$1:$P$1,0),FALSE)</f>
        <v>1</v>
      </c>
      <c r="L6986" s="82">
        <f t="shared" si="329"/>
        <v>10814.832300000002</v>
      </c>
      <c r="M6986" s="82">
        <f>((E6986/$F$1)*VLOOKUP(N6986,Currecny_M!$A$1:$P$10,MATCH(Database!C6986,Currecny_M!$A$1:$P$1,0),FALSE))/VLOOKUP('Cover page'!$B$6,Currecny_M!$A$1:$P$10,MATCH(Database!C6986,Currecny_M!$A$1:$P$1,0),FALSE)</f>
        <v>10814.832300000002</v>
      </c>
      <c r="N6986" s="6" t="str">
        <f>VLOOKUP(B6986,Master!$A$2:$C$11,3,FALSE)</f>
        <v>Dirham</v>
      </c>
      <c r="O6986" s="6" t="str">
        <f>VLOOKUP(B6986,Master!$A$2:$C$11,2,FALSE)</f>
        <v>Asia</v>
      </c>
      <c r="Q6986" s="39" t="str">
        <f>VLOOKUP(D6986,GL_Master!$A$1:$D$80,2,FALSE)</f>
        <v>BS</v>
      </c>
      <c r="R6986" s="39" t="str">
        <f>VLOOKUP(D6986,GL_Master!$A$1:$D$80,3,FALSE)</f>
        <v>Trade receivables</v>
      </c>
      <c r="S6986" s="39" t="str">
        <f>VLOOKUP(D6986,GL_Master!$A$1:$D$80,4,FALSE)</f>
        <v>Unsecured, considered good</v>
      </c>
    </row>
    <row r="6987" spans="1:19" x14ac:dyDescent="0.25">
      <c r="A6987" s="39" t="s">
        <v>262</v>
      </c>
      <c r="B6987" s="39" t="s">
        <v>238</v>
      </c>
      <c r="C6987" s="7">
        <v>44044</v>
      </c>
      <c r="D6987" s="39" t="s">
        <v>78</v>
      </c>
      <c r="E6987" s="39">
        <v>78</v>
      </c>
      <c r="F6987" s="82">
        <f t="shared" si="327"/>
        <v>7.8E-2</v>
      </c>
      <c r="G6987" s="39">
        <f>VLOOKUP(N6987,Currecny_M!$A$1:$P$10,2,FALSE)</f>
        <v>21</v>
      </c>
      <c r="H6987" s="39">
        <f>MATCH(C6987,Currecny_M!$A$1:$P$1,0)</f>
        <v>6</v>
      </c>
      <c r="I6987" s="39">
        <f>VLOOKUP(N6987,Currecny_M!$A$1:$P$10,MATCH(Database!C6987,Currecny_M!$A$1:$P$1,0),FALSE)</f>
        <v>21.85</v>
      </c>
      <c r="J6987" s="82">
        <f t="shared" si="328"/>
        <v>1.7043000000000001</v>
      </c>
      <c r="K6987" s="39">
        <f>VLOOKUP('Cover page'!$B$6,Currecny_M!$A$1:$P$10,MATCH(Database!C6987,Currecny_M!$A$1:$P$1,0),FALSE)</f>
        <v>1</v>
      </c>
      <c r="L6987" s="82">
        <f t="shared" si="329"/>
        <v>1.7043000000000001</v>
      </c>
      <c r="M6987" s="82">
        <f>((E6987/$F$1)*VLOOKUP(N6987,Currecny_M!$A$1:$P$10,MATCH(Database!C6987,Currecny_M!$A$1:$P$1,0),FALSE))/VLOOKUP('Cover page'!$B$6,Currecny_M!$A$1:$P$10,MATCH(Database!C6987,Currecny_M!$A$1:$P$1,0),FALSE)</f>
        <v>1.7043000000000001</v>
      </c>
      <c r="N6987" s="6" t="str">
        <f>VLOOKUP(B6987,Master!$A$2:$C$11,3,FALSE)</f>
        <v>Dirham</v>
      </c>
      <c r="O6987" s="6" t="str">
        <f>VLOOKUP(B6987,Master!$A$2:$C$11,2,FALSE)</f>
        <v>Asia</v>
      </c>
      <c r="Q6987" s="39" t="str">
        <f>VLOOKUP(D6987,GL_Master!$A$1:$D$80,2,FALSE)</f>
        <v>BS</v>
      </c>
      <c r="R6987" s="39" t="str">
        <f>VLOOKUP(D6987,GL_Master!$A$1:$D$80,3,FALSE)</f>
        <v>Cash &amp; Bank Balances</v>
      </c>
      <c r="S6987" s="39" t="str">
        <f>VLOOKUP(D6987,GL_Master!$A$1:$D$80,4,FALSE)</f>
        <v>Cash In hand</v>
      </c>
    </row>
    <row r="6988" spans="1:19" x14ac:dyDescent="0.25">
      <c r="A6988" s="39" t="s">
        <v>262</v>
      </c>
      <c r="B6988" s="39" t="s">
        <v>238</v>
      </c>
      <c r="C6988" s="7">
        <v>44044</v>
      </c>
      <c r="D6988" s="39" t="s">
        <v>79</v>
      </c>
      <c r="E6988" s="39">
        <v>-20762</v>
      </c>
      <c r="F6988" s="82">
        <f t="shared" si="327"/>
        <v>-20.762</v>
      </c>
      <c r="G6988" s="39">
        <f>VLOOKUP(N6988,Currecny_M!$A$1:$P$10,2,FALSE)</f>
        <v>21</v>
      </c>
      <c r="H6988" s="39">
        <f>MATCH(C6988,Currecny_M!$A$1:$P$1,0)</f>
        <v>6</v>
      </c>
      <c r="I6988" s="39">
        <f>VLOOKUP(N6988,Currecny_M!$A$1:$P$10,MATCH(Database!C6988,Currecny_M!$A$1:$P$1,0),FALSE)</f>
        <v>21.85</v>
      </c>
      <c r="J6988" s="82">
        <f t="shared" si="328"/>
        <v>-453.64970000000005</v>
      </c>
      <c r="K6988" s="39">
        <f>VLOOKUP('Cover page'!$B$6,Currecny_M!$A$1:$P$10,MATCH(Database!C6988,Currecny_M!$A$1:$P$1,0),FALSE)</f>
        <v>1</v>
      </c>
      <c r="L6988" s="82">
        <f t="shared" si="329"/>
        <v>-453.64970000000005</v>
      </c>
      <c r="M6988" s="82">
        <f>((E6988/$F$1)*VLOOKUP(N6988,Currecny_M!$A$1:$P$10,MATCH(Database!C6988,Currecny_M!$A$1:$P$1,0),FALSE))/VLOOKUP('Cover page'!$B$6,Currecny_M!$A$1:$P$10,MATCH(Database!C6988,Currecny_M!$A$1:$P$1,0),FALSE)</f>
        <v>-453.64970000000005</v>
      </c>
      <c r="N6988" s="6" t="str">
        <f>VLOOKUP(B6988,Master!$A$2:$C$11,3,FALSE)</f>
        <v>Dirham</v>
      </c>
      <c r="O6988" s="6" t="str">
        <f>VLOOKUP(B6988,Master!$A$2:$C$11,2,FALSE)</f>
        <v>Asia</v>
      </c>
      <c r="Q6988" s="39" t="str">
        <f>VLOOKUP(D6988,GL_Master!$A$1:$D$80,2,FALSE)</f>
        <v>BS</v>
      </c>
      <c r="R6988" s="39" t="str">
        <f>VLOOKUP(D6988,GL_Master!$A$1:$D$80,3,FALSE)</f>
        <v>Loan Fund</v>
      </c>
      <c r="S6988" s="39" t="str">
        <f>VLOOKUP(D6988,GL_Master!$A$1:$D$80,4,FALSE)</f>
        <v>Term Loan</v>
      </c>
    </row>
    <row r="6989" spans="1:19" x14ac:dyDescent="0.25">
      <c r="A6989" s="39" t="s">
        <v>262</v>
      </c>
      <c r="B6989" s="39" t="s">
        <v>238</v>
      </c>
      <c r="C6989" s="7">
        <v>44044</v>
      </c>
      <c r="D6989" s="39" t="s">
        <v>80</v>
      </c>
      <c r="E6989" s="39">
        <v>544</v>
      </c>
      <c r="F6989" s="82">
        <f t="shared" si="327"/>
        <v>0.54400000000000004</v>
      </c>
      <c r="G6989" s="39">
        <f>VLOOKUP(N6989,Currecny_M!$A$1:$P$10,2,FALSE)</f>
        <v>21</v>
      </c>
      <c r="H6989" s="39">
        <f>MATCH(C6989,Currecny_M!$A$1:$P$1,0)</f>
        <v>6</v>
      </c>
      <c r="I6989" s="39">
        <f>VLOOKUP(N6989,Currecny_M!$A$1:$P$10,MATCH(Database!C6989,Currecny_M!$A$1:$P$1,0),FALSE)</f>
        <v>21.85</v>
      </c>
      <c r="J6989" s="82">
        <f t="shared" si="328"/>
        <v>11.886400000000002</v>
      </c>
      <c r="K6989" s="39">
        <f>VLOOKUP('Cover page'!$B$6,Currecny_M!$A$1:$P$10,MATCH(Database!C6989,Currecny_M!$A$1:$P$1,0),FALSE)</f>
        <v>1</v>
      </c>
      <c r="L6989" s="82">
        <f t="shared" si="329"/>
        <v>11.886400000000002</v>
      </c>
      <c r="M6989" s="82">
        <f>((E6989/$F$1)*VLOOKUP(N6989,Currecny_M!$A$1:$P$10,MATCH(Database!C6989,Currecny_M!$A$1:$P$1,0),FALSE))/VLOOKUP('Cover page'!$B$6,Currecny_M!$A$1:$P$10,MATCH(Database!C6989,Currecny_M!$A$1:$P$1,0),FALSE)</f>
        <v>11.886400000000002</v>
      </c>
      <c r="N6989" s="6" t="str">
        <f>VLOOKUP(B6989,Master!$A$2:$C$11,3,FALSE)</f>
        <v>Dirham</v>
      </c>
      <c r="O6989" s="6" t="str">
        <f>VLOOKUP(B6989,Master!$A$2:$C$11,2,FALSE)</f>
        <v>Asia</v>
      </c>
      <c r="Q6989" s="39" t="str">
        <f>VLOOKUP(D6989,GL_Master!$A$1:$D$80,2,FALSE)</f>
        <v>BS</v>
      </c>
      <c r="R6989" s="39" t="str">
        <f>VLOOKUP(D6989,GL_Master!$A$1:$D$80,3,FALSE)</f>
        <v>Cash &amp; Bank Balances</v>
      </c>
      <c r="S6989" s="39" t="str">
        <f>VLOOKUP(D6989,GL_Master!$A$1:$D$80,4,FALSE)</f>
        <v xml:space="preserve">      On Current Accounts</v>
      </c>
    </row>
    <row r="6990" spans="1:19" x14ac:dyDescent="0.25">
      <c r="A6990" s="39" t="s">
        <v>262</v>
      </c>
      <c r="B6990" s="39" t="s">
        <v>238</v>
      </c>
      <c r="C6990" s="7">
        <v>44044</v>
      </c>
      <c r="D6990" s="39" t="s">
        <v>81</v>
      </c>
      <c r="E6990" s="39">
        <v>39936</v>
      </c>
      <c r="F6990" s="82">
        <f t="shared" si="327"/>
        <v>39.936</v>
      </c>
      <c r="G6990" s="39">
        <f>VLOOKUP(N6990,Currecny_M!$A$1:$P$10,2,FALSE)</f>
        <v>21</v>
      </c>
      <c r="H6990" s="39">
        <f>MATCH(C6990,Currecny_M!$A$1:$P$1,0)</f>
        <v>6</v>
      </c>
      <c r="I6990" s="39">
        <f>VLOOKUP(N6990,Currecny_M!$A$1:$P$10,MATCH(Database!C6990,Currecny_M!$A$1:$P$1,0),FALSE)</f>
        <v>21.85</v>
      </c>
      <c r="J6990" s="82">
        <f t="shared" si="328"/>
        <v>872.60160000000008</v>
      </c>
      <c r="K6990" s="39">
        <f>VLOOKUP('Cover page'!$B$6,Currecny_M!$A$1:$P$10,MATCH(Database!C6990,Currecny_M!$A$1:$P$1,0),FALSE)</f>
        <v>1</v>
      </c>
      <c r="L6990" s="82">
        <f t="shared" si="329"/>
        <v>872.60160000000008</v>
      </c>
      <c r="M6990" s="82">
        <f>((E6990/$F$1)*VLOOKUP(N6990,Currecny_M!$A$1:$P$10,MATCH(Database!C6990,Currecny_M!$A$1:$P$1,0),FALSE))/VLOOKUP('Cover page'!$B$6,Currecny_M!$A$1:$P$10,MATCH(Database!C6990,Currecny_M!$A$1:$P$1,0),FALSE)</f>
        <v>872.60160000000008</v>
      </c>
      <c r="N6990" s="6" t="str">
        <f>VLOOKUP(B6990,Master!$A$2:$C$11,3,FALSE)</f>
        <v>Dirham</v>
      </c>
      <c r="O6990" s="6" t="str">
        <f>VLOOKUP(B6990,Master!$A$2:$C$11,2,FALSE)</f>
        <v>Asia</v>
      </c>
      <c r="Q6990" s="39" t="str">
        <f>VLOOKUP(D6990,GL_Master!$A$1:$D$80,2,FALSE)</f>
        <v>BS</v>
      </c>
      <c r="R6990" s="39" t="str">
        <f>VLOOKUP(D6990,GL_Master!$A$1:$D$80,3,FALSE)</f>
        <v>Other Current Assets</v>
      </c>
      <c r="S6990" s="39" t="str">
        <f>VLOOKUP(D6990,GL_Master!$A$1:$D$80,4,FALSE)</f>
        <v>Advance tax recoverable (net of provision )</v>
      </c>
    </row>
    <row r="6991" spans="1:19" x14ac:dyDescent="0.25">
      <c r="A6991" s="39" t="s">
        <v>262</v>
      </c>
      <c r="B6991" s="39" t="s">
        <v>238</v>
      </c>
      <c r="C6991" s="7">
        <v>44044</v>
      </c>
      <c r="D6991" s="39" t="s">
        <v>19</v>
      </c>
      <c r="E6991" s="39">
        <v>392</v>
      </c>
      <c r="F6991" s="82">
        <f t="shared" si="327"/>
        <v>0.39200000000000002</v>
      </c>
      <c r="G6991" s="39">
        <f>VLOOKUP(N6991,Currecny_M!$A$1:$P$10,2,FALSE)</f>
        <v>21</v>
      </c>
      <c r="H6991" s="39">
        <f>MATCH(C6991,Currecny_M!$A$1:$P$1,0)</f>
        <v>6</v>
      </c>
      <c r="I6991" s="39">
        <f>VLOOKUP(N6991,Currecny_M!$A$1:$P$10,MATCH(Database!C6991,Currecny_M!$A$1:$P$1,0),FALSE)</f>
        <v>21.85</v>
      </c>
      <c r="J6991" s="82">
        <f t="shared" si="328"/>
        <v>8.5652000000000008</v>
      </c>
      <c r="K6991" s="39">
        <f>VLOOKUP('Cover page'!$B$6,Currecny_M!$A$1:$P$10,MATCH(Database!C6991,Currecny_M!$A$1:$P$1,0),FALSE)</f>
        <v>1</v>
      </c>
      <c r="L6991" s="82">
        <f t="shared" si="329"/>
        <v>8.5652000000000008</v>
      </c>
      <c r="M6991" s="82">
        <f>((E6991/$F$1)*VLOOKUP(N6991,Currecny_M!$A$1:$P$10,MATCH(Database!C6991,Currecny_M!$A$1:$P$1,0),FALSE))/VLOOKUP('Cover page'!$B$6,Currecny_M!$A$1:$P$10,MATCH(Database!C6991,Currecny_M!$A$1:$P$1,0),FALSE)</f>
        <v>8.5652000000000008</v>
      </c>
      <c r="N6991" s="6" t="str">
        <f>VLOOKUP(B6991,Master!$A$2:$C$11,3,FALSE)</f>
        <v>Dirham</v>
      </c>
      <c r="O6991" s="6" t="str">
        <f>VLOOKUP(B6991,Master!$A$2:$C$11,2,FALSE)</f>
        <v>Asia</v>
      </c>
      <c r="Q6991" s="39" t="str">
        <f>VLOOKUP(D6991,GL_Master!$A$1:$D$80,2,FALSE)</f>
        <v>BS</v>
      </c>
      <c r="R6991" s="39" t="str">
        <f>VLOOKUP(D6991,GL_Master!$A$1:$D$80,3,FALSE)</f>
        <v>Short-term loan and advances</v>
      </c>
      <c r="S6991" s="39" t="str">
        <f>VLOOKUP(D6991,GL_Master!$A$1:$D$80,4,FALSE)</f>
        <v>Prepaid expenses</v>
      </c>
    </row>
    <row r="6992" spans="1:19" x14ac:dyDescent="0.25">
      <c r="A6992" s="39" t="s">
        <v>262</v>
      </c>
      <c r="B6992" s="39" t="s">
        <v>238</v>
      </c>
      <c r="C6992" s="7">
        <v>44044</v>
      </c>
      <c r="D6992" s="39" t="s">
        <v>82</v>
      </c>
      <c r="E6992" s="39">
        <v>4197</v>
      </c>
      <c r="F6992" s="82">
        <f t="shared" si="327"/>
        <v>4.1970000000000001</v>
      </c>
      <c r="G6992" s="39">
        <f>VLOOKUP(N6992,Currecny_M!$A$1:$P$10,2,FALSE)</f>
        <v>21</v>
      </c>
      <c r="H6992" s="39">
        <f>MATCH(C6992,Currecny_M!$A$1:$P$1,0)</f>
        <v>6</v>
      </c>
      <c r="I6992" s="39">
        <f>VLOOKUP(N6992,Currecny_M!$A$1:$P$10,MATCH(Database!C6992,Currecny_M!$A$1:$P$1,0),FALSE)</f>
        <v>21.85</v>
      </c>
      <c r="J6992" s="82">
        <f t="shared" si="328"/>
        <v>91.704450000000008</v>
      </c>
      <c r="K6992" s="39">
        <f>VLOOKUP('Cover page'!$B$6,Currecny_M!$A$1:$P$10,MATCH(Database!C6992,Currecny_M!$A$1:$P$1,0),FALSE)</f>
        <v>1</v>
      </c>
      <c r="L6992" s="82">
        <f t="shared" si="329"/>
        <v>91.704450000000008</v>
      </c>
      <c r="M6992" s="82">
        <f>((E6992/$F$1)*VLOOKUP(N6992,Currecny_M!$A$1:$P$10,MATCH(Database!C6992,Currecny_M!$A$1:$P$1,0),FALSE))/VLOOKUP('Cover page'!$B$6,Currecny_M!$A$1:$P$10,MATCH(Database!C6992,Currecny_M!$A$1:$P$1,0),FALSE)</f>
        <v>91.704450000000008</v>
      </c>
      <c r="N6992" s="6" t="str">
        <f>VLOOKUP(B6992,Master!$A$2:$C$11,3,FALSE)</f>
        <v>Dirham</v>
      </c>
      <c r="O6992" s="6" t="str">
        <f>VLOOKUP(B6992,Master!$A$2:$C$11,2,FALSE)</f>
        <v>Asia</v>
      </c>
      <c r="Q6992" s="39" t="str">
        <f>VLOOKUP(D6992,GL_Master!$A$1:$D$80,2,FALSE)</f>
        <v>BS</v>
      </c>
      <c r="R6992" s="39" t="str">
        <f>VLOOKUP(D6992,GL_Master!$A$1:$D$80,3,FALSE)</f>
        <v>Short-term loan and advances</v>
      </c>
      <c r="S6992" s="39" t="str">
        <f>VLOOKUP(D6992,GL_Master!$A$1:$D$80,4,FALSE)</f>
        <v>Advance to vendor/employees</v>
      </c>
    </row>
    <row r="6993" spans="1:19" x14ac:dyDescent="0.25">
      <c r="A6993" s="39" t="s">
        <v>262</v>
      </c>
      <c r="B6993" s="39" t="s">
        <v>238</v>
      </c>
      <c r="C6993" s="7">
        <v>44044</v>
      </c>
      <c r="D6993" s="39" t="s">
        <v>83</v>
      </c>
      <c r="E6993" s="39">
        <v>2935</v>
      </c>
      <c r="F6993" s="82">
        <f t="shared" si="327"/>
        <v>2.9350000000000001</v>
      </c>
      <c r="G6993" s="39">
        <f>VLOOKUP(N6993,Currecny_M!$A$1:$P$10,2,FALSE)</f>
        <v>21</v>
      </c>
      <c r="H6993" s="39">
        <f>MATCH(C6993,Currecny_M!$A$1:$P$1,0)</f>
        <v>6</v>
      </c>
      <c r="I6993" s="39">
        <f>VLOOKUP(N6993,Currecny_M!$A$1:$P$10,MATCH(Database!C6993,Currecny_M!$A$1:$P$1,0),FALSE)</f>
        <v>21.85</v>
      </c>
      <c r="J6993" s="82">
        <f t="shared" si="328"/>
        <v>64.129750000000001</v>
      </c>
      <c r="K6993" s="39">
        <f>VLOOKUP('Cover page'!$B$6,Currecny_M!$A$1:$P$10,MATCH(Database!C6993,Currecny_M!$A$1:$P$1,0),FALSE)</f>
        <v>1</v>
      </c>
      <c r="L6993" s="82">
        <f t="shared" si="329"/>
        <v>64.129750000000001</v>
      </c>
      <c r="M6993" s="82">
        <f>((E6993/$F$1)*VLOOKUP(N6993,Currecny_M!$A$1:$P$10,MATCH(Database!C6993,Currecny_M!$A$1:$P$1,0),FALSE))/VLOOKUP('Cover page'!$B$6,Currecny_M!$A$1:$P$10,MATCH(Database!C6993,Currecny_M!$A$1:$P$1,0),FALSE)</f>
        <v>64.129750000000001</v>
      </c>
      <c r="N6993" s="6" t="str">
        <f>VLOOKUP(B6993,Master!$A$2:$C$11,3,FALSE)</f>
        <v>Dirham</v>
      </c>
      <c r="O6993" s="6" t="str">
        <f>VLOOKUP(B6993,Master!$A$2:$C$11,2,FALSE)</f>
        <v>Asia</v>
      </c>
      <c r="Q6993" s="39" t="str">
        <f>VLOOKUP(D6993,GL_Master!$A$1:$D$80,2,FALSE)</f>
        <v>BS</v>
      </c>
      <c r="R6993" s="39" t="str">
        <f>VLOOKUP(D6993,GL_Master!$A$1:$D$80,3,FALSE)</f>
        <v>Other Current Assets</v>
      </c>
      <c r="S6993" s="39" t="str">
        <f>VLOOKUP(D6993,GL_Master!$A$1:$D$80,4,FALSE)</f>
        <v>Security deposits ( Unsecured, considered good)</v>
      </c>
    </row>
    <row r="6994" spans="1:19" x14ac:dyDescent="0.25">
      <c r="A6994" s="39" t="s">
        <v>262</v>
      </c>
      <c r="B6994" s="39" t="s">
        <v>238</v>
      </c>
      <c r="C6994" s="7">
        <v>44044</v>
      </c>
      <c r="D6994" s="39" t="s">
        <v>246</v>
      </c>
      <c r="E6994" s="39">
        <v>-327663</v>
      </c>
      <c r="F6994" s="82">
        <f t="shared" si="327"/>
        <v>-327.66300000000001</v>
      </c>
      <c r="G6994" s="39">
        <f>VLOOKUP(N6994,Currecny_M!$A$1:$P$10,2,FALSE)</f>
        <v>21</v>
      </c>
      <c r="H6994" s="39">
        <f>MATCH(C6994,Currecny_M!$A$1:$P$1,0)</f>
        <v>6</v>
      </c>
      <c r="I6994" s="39">
        <f>VLOOKUP(N6994,Currecny_M!$A$1:$P$10,MATCH(Database!C6994,Currecny_M!$A$1:$P$1,0),FALSE)</f>
        <v>21.85</v>
      </c>
      <c r="J6994" s="82">
        <f t="shared" si="328"/>
        <v>-7159.4365500000004</v>
      </c>
      <c r="K6994" s="39">
        <f>VLOOKUP('Cover page'!$B$6,Currecny_M!$A$1:$P$10,MATCH(Database!C6994,Currecny_M!$A$1:$P$1,0),FALSE)</f>
        <v>1</v>
      </c>
      <c r="L6994" s="82">
        <f t="shared" si="329"/>
        <v>-7159.4365500000004</v>
      </c>
      <c r="M6994" s="82">
        <f>((E6994/$F$1)*VLOOKUP(N6994,Currecny_M!$A$1:$P$10,MATCH(Database!C6994,Currecny_M!$A$1:$P$1,0),FALSE))/VLOOKUP('Cover page'!$B$6,Currecny_M!$A$1:$P$10,MATCH(Database!C6994,Currecny_M!$A$1:$P$1,0),FALSE)</f>
        <v>-7159.4365500000004</v>
      </c>
      <c r="N6994" s="6" t="str">
        <f>VLOOKUP(B6994,Master!$A$2:$C$11,3,FALSE)</f>
        <v>Dirham</v>
      </c>
      <c r="O6994" s="6" t="str">
        <f>VLOOKUP(B6994,Master!$A$2:$C$11,2,FALSE)</f>
        <v>Asia</v>
      </c>
      <c r="Q6994" s="39" t="str">
        <f>VLOOKUP(D6994,GL_Master!$A$1:$D$80,2,FALSE)</f>
        <v>PL</v>
      </c>
      <c r="R6994" s="39" t="str">
        <f>VLOOKUP(D6994,GL_Master!$A$1:$D$80,3,FALSE)</f>
        <v>Revenue from Operations</v>
      </c>
      <c r="S6994" s="39" t="str">
        <f>VLOOKUP(D6994,GL_Master!$A$1:$D$80,4,FALSE)</f>
        <v>Contract revenue</v>
      </c>
    </row>
    <row r="6995" spans="1:19" x14ac:dyDescent="0.25">
      <c r="A6995" s="39" t="s">
        <v>262</v>
      </c>
      <c r="B6995" s="39" t="s">
        <v>238</v>
      </c>
      <c r="C6995" s="7">
        <v>44044</v>
      </c>
      <c r="D6995" s="39" t="s">
        <v>134</v>
      </c>
      <c r="E6995" s="39">
        <v>-2715</v>
      </c>
      <c r="F6995" s="82">
        <f t="shared" si="327"/>
        <v>-2.7149999999999999</v>
      </c>
      <c r="G6995" s="39">
        <f>VLOOKUP(N6995,Currecny_M!$A$1:$P$10,2,FALSE)</f>
        <v>21</v>
      </c>
      <c r="H6995" s="39">
        <f>MATCH(C6995,Currecny_M!$A$1:$P$1,0)</f>
        <v>6</v>
      </c>
      <c r="I6995" s="39">
        <f>VLOOKUP(N6995,Currecny_M!$A$1:$P$10,MATCH(Database!C6995,Currecny_M!$A$1:$P$1,0),FALSE)</f>
        <v>21.85</v>
      </c>
      <c r="J6995" s="82">
        <f t="shared" si="328"/>
        <v>-59.322749999999999</v>
      </c>
      <c r="K6995" s="39">
        <f>VLOOKUP('Cover page'!$B$6,Currecny_M!$A$1:$P$10,MATCH(Database!C6995,Currecny_M!$A$1:$P$1,0),FALSE)</f>
        <v>1</v>
      </c>
      <c r="L6995" s="82">
        <f t="shared" si="329"/>
        <v>-59.322749999999999</v>
      </c>
      <c r="M6995" s="82">
        <f>((E6995/$F$1)*VLOOKUP(N6995,Currecny_M!$A$1:$P$10,MATCH(Database!C6995,Currecny_M!$A$1:$P$1,0),FALSE))/VLOOKUP('Cover page'!$B$6,Currecny_M!$A$1:$P$10,MATCH(Database!C6995,Currecny_M!$A$1:$P$1,0),FALSE)</f>
        <v>-59.322749999999999</v>
      </c>
      <c r="N6995" s="6" t="str">
        <f>VLOOKUP(B6995,Master!$A$2:$C$11,3,FALSE)</f>
        <v>Dirham</v>
      </c>
      <c r="O6995" s="6" t="str">
        <f>VLOOKUP(B6995,Master!$A$2:$C$11,2,FALSE)</f>
        <v>Asia</v>
      </c>
      <c r="Q6995" s="39" t="str">
        <f>VLOOKUP(D6995,GL_Master!$A$1:$D$80,2,FALSE)</f>
        <v>PL</v>
      </c>
      <c r="R6995" s="39" t="str">
        <f>VLOOKUP(D6995,GL_Master!$A$1:$D$80,3,FALSE)</f>
        <v>Other Income</v>
      </c>
      <c r="S6995" s="39" t="str">
        <f>VLOOKUP(D6995,GL_Master!$A$1:$D$80,4,FALSE)</f>
        <v>Other Income</v>
      </c>
    </row>
    <row r="6996" spans="1:19" x14ac:dyDescent="0.25">
      <c r="A6996" s="39" t="s">
        <v>262</v>
      </c>
      <c r="B6996" s="39" t="s">
        <v>238</v>
      </c>
      <c r="C6996" s="7">
        <v>44044</v>
      </c>
      <c r="D6996" s="39" t="s">
        <v>86</v>
      </c>
      <c r="E6996" s="39">
        <v>162</v>
      </c>
      <c r="F6996" s="82">
        <f t="shared" si="327"/>
        <v>0.16200000000000001</v>
      </c>
      <c r="G6996" s="39">
        <f>VLOOKUP(N6996,Currecny_M!$A$1:$P$10,2,FALSE)</f>
        <v>21</v>
      </c>
      <c r="H6996" s="39">
        <f>MATCH(C6996,Currecny_M!$A$1:$P$1,0)</f>
        <v>6</v>
      </c>
      <c r="I6996" s="39">
        <f>VLOOKUP(N6996,Currecny_M!$A$1:$P$10,MATCH(Database!C6996,Currecny_M!$A$1:$P$1,0),FALSE)</f>
        <v>21.85</v>
      </c>
      <c r="J6996" s="82">
        <f t="shared" si="328"/>
        <v>3.5397000000000003</v>
      </c>
      <c r="K6996" s="39">
        <f>VLOOKUP('Cover page'!$B$6,Currecny_M!$A$1:$P$10,MATCH(Database!C6996,Currecny_M!$A$1:$P$1,0),FALSE)</f>
        <v>1</v>
      </c>
      <c r="L6996" s="82">
        <f t="shared" si="329"/>
        <v>3.5397000000000003</v>
      </c>
      <c r="M6996" s="82">
        <f>((E6996/$F$1)*VLOOKUP(N6996,Currecny_M!$A$1:$P$10,MATCH(Database!C6996,Currecny_M!$A$1:$P$1,0),FALSE))/VLOOKUP('Cover page'!$B$6,Currecny_M!$A$1:$P$10,MATCH(Database!C6996,Currecny_M!$A$1:$P$1,0),FALSE)</f>
        <v>3.5397000000000003</v>
      </c>
      <c r="N6996" s="6" t="str">
        <f>VLOOKUP(B6996,Master!$A$2:$C$11,3,FALSE)</f>
        <v>Dirham</v>
      </c>
      <c r="O6996" s="6" t="str">
        <f>VLOOKUP(B6996,Master!$A$2:$C$11,2,FALSE)</f>
        <v>Asia</v>
      </c>
      <c r="Q6996" s="39" t="str">
        <f>VLOOKUP(D6996,GL_Master!$A$1:$D$80,2,FALSE)</f>
        <v>PL</v>
      </c>
      <c r="R6996" s="39" t="str">
        <f>VLOOKUP(D6996,GL_Master!$A$1:$D$80,3,FALSE)</f>
        <v>COGS</v>
      </c>
      <c r="S6996" s="39" t="str">
        <f>VLOOKUP(D6996,GL_Master!$A$1:$D$80,4,FALSE)</f>
        <v>Purchase of other traded goods</v>
      </c>
    </row>
    <row r="6997" spans="1:19" x14ac:dyDescent="0.25">
      <c r="A6997" s="39" t="s">
        <v>262</v>
      </c>
      <c r="B6997" s="39" t="s">
        <v>238</v>
      </c>
      <c r="C6997" s="7">
        <v>44044</v>
      </c>
      <c r="D6997" s="39" t="s">
        <v>87</v>
      </c>
      <c r="E6997" s="39">
        <v>82</v>
      </c>
      <c r="F6997" s="82">
        <f t="shared" si="327"/>
        <v>8.2000000000000003E-2</v>
      </c>
      <c r="G6997" s="39">
        <f>VLOOKUP(N6997,Currecny_M!$A$1:$P$10,2,FALSE)</f>
        <v>21</v>
      </c>
      <c r="H6997" s="39">
        <f>MATCH(C6997,Currecny_M!$A$1:$P$1,0)</f>
        <v>6</v>
      </c>
      <c r="I6997" s="39">
        <f>VLOOKUP(N6997,Currecny_M!$A$1:$P$10,MATCH(Database!C6997,Currecny_M!$A$1:$P$1,0),FALSE)</f>
        <v>21.85</v>
      </c>
      <c r="J6997" s="82">
        <f t="shared" si="328"/>
        <v>1.7917000000000003</v>
      </c>
      <c r="K6997" s="39">
        <f>VLOOKUP('Cover page'!$B$6,Currecny_M!$A$1:$P$10,MATCH(Database!C6997,Currecny_M!$A$1:$P$1,0),FALSE)</f>
        <v>1</v>
      </c>
      <c r="L6997" s="82">
        <f t="shared" si="329"/>
        <v>1.7917000000000003</v>
      </c>
      <c r="M6997" s="82">
        <f>((E6997/$F$1)*VLOOKUP(N6997,Currecny_M!$A$1:$P$10,MATCH(Database!C6997,Currecny_M!$A$1:$P$1,0),FALSE))/VLOOKUP('Cover page'!$B$6,Currecny_M!$A$1:$P$10,MATCH(Database!C6997,Currecny_M!$A$1:$P$1,0),FALSE)</f>
        <v>1.7917000000000003</v>
      </c>
      <c r="N6997" s="6" t="str">
        <f>VLOOKUP(B6997,Master!$A$2:$C$11,3,FALSE)</f>
        <v>Dirham</v>
      </c>
      <c r="O6997" s="6" t="str">
        <f>VLOOKUP(B6997,Master!$A$2:$C$11,2,FALSE)</f>
        <v>Asia</v>
      </c>
      <c r="Q6997" s="39" t="str">
        <f>VLOOKUP(D6997,GL_Master!$A$1:$D$80,2,FALSE)</f>
        <v>PL</v>
      </c>
      <c r="R6997" s="39" t="str">
        <f>VLOOKUP(D6997,GL_Master!$A$1:$D$80,3,FALSE)</f>
        <v>COGS</v>
      </c>
      <c r="S6997" s="39" t="str">
        <f>VLOOKUP(D6997,GL_Master!$A$1:$D$80,4,FALSE)</f>
        <v>Civil, Installation, Commissioning and Other miscellaneous expenses</v>
      </c>
    </row>
    <row r="6998" spans="1:19" x14ac:dyDescent="0.25">
      <c r="A6998" s="39" t="s">
        <v>262</v>
      </c>
      <c r="B6998" s="39" t="s">
        <v>238</v>
      </c>
      <c r="C6998" s="7">
        <v>44044</v>
      </c>
      <c r="D6998" s="39" t="s">
        <v>88</v>
      </c>
      <c r="E6998" s="39">
        <v>242</v>
      </c>
      <c r="F6998" s="82">
        <f t="shared" si="327"/>
        <v>0.24199999999999999</v>
      </c>
      <c r="G6998" s="39">
        <f>VLOOKUP(N6998,Currecny_M!$A$1:$P$10,2,FALSE)</f>
        <v>21</v>
      </c>
      <c r="H6998" s="39">
        <f>MATCH(C6998,Currecny_M!$A$1:$P$1,0)</f>
        <v>6</v>
      </c>
      <c r="I6998" s="39">
        <f>VLOOKUP(N6998,Currecny_M!$A$1:$P$10,MATCH(Database!C6998,Currecny_M!$A$1:$P$1,0),FALSE)</f>
        <v>21.85</v>
      </c>
      <c r="J6998" s="82">
        <f t="shared" si="328"/>
        <v>5.2877000000000001</v>
      </c>
      <c r="K6998" s="39">
        <f>VLOOKUP('Cover page'!$B$6,Currecny_M!$A$1:$P$10,MATCH(Database!C6998,Currecny_M!$A$1:$P$1,0),FALSE)</f>
        <v>1</v>
      </c>
      <c r="L6998" s="82">
        <f t="shared" si="329"/>
        <v>5.2877000000000001</v>
      </c>
      <c r="M6998" s="82">
        <f>((E6998/$F$1)*VLOOKUP(N6998,Currecny_M!$A$1:$P$10,MATCH(Database!C6998,Currecny_M!$A$1:$P$1,0),FALSE))/VLOOKUP('Cover page'!$B$6,Currecny_M!$A$1:$P$10,MATCH(Database!C6998,Currecny_M!$A$1:$P$1,0),FALSE)</f>
        <v>5.2877000000000001</v>
      </c>
      <c r="N6998" s="6" t="str">
        <f>VLOOKUP(B6998,Master!$A$2:$C$11,3,FALSE)</f>
        <v>Dirham</v>
      </c>
      <c r="O6998" s="6" t="str">
        <f>VLOOKUP(B6998,Master!$A$2:$C$11,2,FALSE)</f>
        <v>Asia</v>
      </c>
      <c r="Q6998" s="39" t="str">
        <f>VLOOKUP(D6998,GL_Master!$A$1:$D$80,2,FALSE)</f>
        <v>PL</v>
      </c>
      <c r="R6998" s="39" t="str">
        <f>VLOOKUP(D6998,GL_Master!$A$1:$D$80,3,FALSE)</f>
        <v>COGS</v>
      </c>
      <c r="S6998" s="39" t="str">
        <f>VLOOKUP(D6998,GL_Master!$A$1:$D$80,4,FALSE)</f>
        <v>Civil, Installation, Commissioning and Other miscellaneous expenses</v>
      </c>
    </row>
    <row r="6999" spans="1:19" x14ac:dyDescent="0.25">
      <c r="A6999" s="39" t="s">
        <v>262</v>
      </c>
      <c r="B6999" s="39" t="s">
        <v>238</v>
      </c>
      <c r="C6999" s="7">
        <v>44044</v>
      </c>
      <c r="D6999" s="39" t="s">
        <v>89</v>
      </c>
      <c r="E6999" s="39">
        <v>485</v>
      </c>
      <c r="F6999" s="82">
        <f t="shared" si="327"/>
        <v>0.48499999999999999</v>
      </c>
      <c r="G6999" s="39">
        <f>VLOOKUP(N6999,Currecny_M!$A$1:$P$10,2,FALSE)</f>
        <v>21</v>
      </c>
      <c r="H6999" s="39">
        <f>MATCH(C6999,Currecny_M!$A$1:$P$1,0)</f>
        <v>6</v>
      </c>
      <c r="I6999" s="39">
        <f>VLOOKUP(N6999,Currecny_M!$A$1:$P$10,MATCH(Database!C6999,Currecny_M!$A$1:$P$1,0),FALSE)</f>
        <v>21.85</v>
      </c>
      <c r="J6999" s="82">
        <f t="shared" si="328"/>
        <v>10.597250000000001</v>
      </c>
      <c r="K6999" s="39">
        <f>VLOOKUP('Cover page'!$B$6,Currecny_M!$A$1:$P$10,MATCH(Database!C6999,Currecny_M!$A$1:$P$1,0),FALSE)</f>
        <v>1</v>
      </c>
      <c r="L6999" s="82">
        <f t="shared" si="329"/>
        <v>10.597250000000001</v>
      </c>
      <c r="M6999" s="82">
        <f>((E6999/$F$1)*VLOOKUP(N6999,Currecny_M!$A$1:$P$10,MATCH(Database!C6999,Currecny_M!$A$1:$P$1,0),FALSE))/VLOOKUP('Cover page'!$B$6,Currecny_M!$A$1:$P$10,MATCH(Database!C6999,Currecny_M!$A$1:$P$1,0),FALSE)</f>
        <v>10.597250000000001</v>
      </c>
      <c r="N6999" s="6" t="str">
        <f>VLOOKUP(B6999,Master!$A$2:$C$11,3,FALSE)</f>
        <v>Dirham</v>
      </c>
      <c r="O6999" s="6" t="str">
        <f>VLOOKUP(B6999,Master!$A$2:$C$11,2,FALSE)</f>
        <v>Asia</v>
      </c>
      <c r="Q6999" s="39" t="str">
        <f>VLOOKUP(D6999,GL_Master!$A$1:$D$80,2,FALSE)</f>
        <v>PL</v>
      </c>
      <c r="R6999" s="39" t="str">
        <f>VLOOKUP(D6999,GL_Master!$A$1:$D$80,3,FALSE)</f>
        <v>COGS</v>
      </c>
      <c r="S6999" s="39" t="str">
        <f>VLOOKUP(D6999,GL_Master!$A$1:$D$80,4,FALSE)</f>
        <v>project Expenses</v>
      </c>
    </row>
    <row r="7000" spans="1:19" x14ac:dyDescent="0.25">
      <c r="A7000" s="39" t="s">
        <v>262</v>
      </c>
      <c r="B7000" s="39" t="s">
        <v>238</v>
      </c>
      <c r="C7000" s="7">
        <v>44044</v>
      </c>
      <c r="D7000" s="39" t="s">
        <v>90</v>
      </c>
      <c r="E7000" s="39">
        <v>157</v>
      </c>
      <c r="F7000" s="82">
        <f t="shared" si="327"/>
        <v>0.157</v>
      </c>
      <c r="G7000" s="39">
        <f>VLOOKUP(N7000,Currecny_M!$A$1:$P$10,2,FALSE)</f>
        <v>21</v>
      </c>
      <c r="H7000" s="39">
        <f>MATCH(C7000,Currecny_M!$A$1:$P$1,0)</f>
        <v>6</v>
      </c>
      <c r="I7000" s="39">
        <f>VLOOKUP(N7000,Currecny_M!$A$1:$P$10,MATCH(Database!C7000,Currecny_M!$A$1:$P$1,0),FALSE)</f>
        <v>21.85</v>
      </c>
      <c r="J7000" s="82">
        <f t="shared" si="328"/>
        <v>3.4304500000000004</v>
      </c>
      <c r="K7000" s="39">
        <f>VLOOKUP('Cover page'!$B$6,Currecny_M!$A$1:$P$10,MATCH(Database!C7000,Currecny_M!$A$1:$P$1,0),FALSE)</f>
        <v>1</v>
      </c>
      <c r="L7000" s="82">
        <f t="shared" si="329"/>
        <v>3.4304500000000004</v>
      </c>
      <c r="M7000" s="82">
        <f>((E7000/$F$1)*VLOOKUP(N7000,Currecny_M!$A$1:$P$10,MATCH(Database!C7000,Currecny_M!$A$1:$P$1,0),FALSE))/VLOOKUP('Cover page'!$B$6,Currecny_M!$A$1:$P$10,MATCH(Database!C7000,Currecny_M!$A$1:$P$1,0),FALSE)</f>
        <v>3.4304500000000004</v>
      </c>
      <c r="N7000" s="6" t="str">
        <f>VLOOKUP(B7000,Master!$A$2:$C$11,3,FALSE)</f>
        <v>Dirham</v>
      </c>
      <c r="O7000" s="6" t="str">
        <f>VLOOKUP(B7000,Master!$A$2:$C$11,2,FALSE)</f>
        <v>Asia</v>
      </c>
      <c r="Q7000" s="39" t="str">
        <f>VLOOKUP(D7000,GL_Master!$A$1:$D$80,2,FALSE)</f>
        <v>PL</v>
      </c>
      <c r="R7000" s="39" t="str">
        <f>VLOOKUP(D7000,GL_Master!$A$1:$D$80,3,FALSE)</f>
        <v>Office utility</v>
      </c>
      <c r="S7000" s="39" t="str">
        <f>VLOOKUP(D7000,GL_Master!$A$1:$D$80,4,FALSE)</f>
        <v>Electricity Expenses</v>
      </c>
    </row>
    <row r="7001" spans="1:19" x14ac:dyDescent="0.25">
      <c r="A7001" s="39" t="s">
        <v>262</v>
      </c>
      <c r="B7001" s="39" t="s">
        <v>238</v>
      </c>
      <c r="C7001" s="7">
        <v>44044</v>
      </c>
      <c r="D7001" s="39" t="s">
        <v>91</v>
      </c>
      <c r="E7001" s="39">
        <v>308</v>
      </c>
      <c r="F7001" s="82">
        <f t="shared" si="327"/>
        <v>0.308</v>
      </c>
      <c r="G7001" s="39">
        <f>VLOOKUP(N7001,Currecny_M!$A$1:$P$10,2,FALSE)</f>
        <v>21</v>
      </c>
      <c r="H7001" s="39">
        <f>MATCH(C7001,Currecny_M!$A$1:$P$1,0)</f>
        <v>6</v>
      </c>
      <c r="I7001" s="39">
        <f>VLOOKUP(N7001,Currecny_M!$A$1:$P$10,MATCH(Database!C7001,Currecny_M!$A$1:$P$1,0),FALSE)</f>
        <v>21.85</v>
      </c>
      <c r="J7001" s="82">
        <f t="shared" si="328"/>
        <v>6.7298</v>
      </c>
      <c r="K7001" s="39">
        <f>VLOOKUP('Cover page'!$B$6,Currecny_M!$A$1:$P$10,MATCH(Database!C7001,Currecny_M!$A$1:$P$1,0),FALSE)</f>
        <v>1</v>
      </c>
      <c r="L7001" s="82">
        <f t="shared" si="329"/>
        <v>6.7298</v>
      </c>
      <c r="M7001" s="82">
        <f>((E7001/$F$1)*VLOOKUP(N7001,Currecny_M!$A$1:$P$10,MATCH(Database!C7001,Currecny_M!$A$1:$P$1,0),FALSE))/VLOOKUP('Cover page'!$B$6,Currecny_M!$A$1:$P$10,MATCH(Database!C7001,Currecny_M!$A$1:$P$1,0),FALSE)</f>
        <v>6.7298</v>
      </c>
      <c r="N7001" s="6" t="str">
        <f>VLOOKUP(B7001,Master!$A$2:$C$11,3,FALSE)</f>
        <v>Dirham</v>
      </c>
      <c r="O7001" s="6" t="str">
        <f>VLOOKUP(B7001,Master!$A$2:$C$11,2,FALSE)</f>
        <v>Asia</v>
      </c>
      <c r="Q7001" s="39" t="str">
        <f>VLOOKUP(D7001,GL_Master!$A$1:$D$80,2,FALSE)</f>
        <v>PL</v>
      </c>
      <c r="R7001" s="39" t="str">
        <f>VLOOKUP(D7001,GL_Master!$A$1:$D$80,3,FALSE)</f>
        <v>Misc. expenses</v>
      </c>
      <c r="S7001" s="39" t="str">
        <f>VLOOKUP(D7001,GL_Master!$A$1:$D$80,4,FALSE)</f>
        <v>Repair &amp; Maintenance</v>
      </c>
    </row>
    <row r="7002" spans="1:19" x14ac:dyDescent="0.25">
      <c r="A7002" s="39" t="s">
        <v>262</v>
      </c>
      <c r="B7002" s="39" t="s">
        <v>238</v>
      </c>
      <c r="C7002" s="7">
        <v>44044</v>
      </c>
      <c r="D7002" s="39" t="s">
        <v>92</v>
      </c>
      <c r="E7002" s="39">
        <v>242</v>
      </c>
      <c r="F7002" s="82">
        <f t="shared" si="327"/>
        <v>0.24199999999999999</v>
      </c>
      <c r="G7002" s="39">
        <f>VLOOKUP(N7002,Currecny_M!$A$1:$P$10,2,FALSE)</f>
        <v>21</v>
      </c>
      <c r="H7002" s="39">
        <f>MATCH(C7002,Currecny_M!$A$1:$P$1,0)</f>
        <v>6</v>
      </c>
      <c r="I7002" s="39">
        <f>VLOOKUP(N7002,Currecny_M!$A$1:$P$10,MATCH(Database!C7002,Currecny_M!$A$1:$P$1,0),FALSE)</f>
        <v>21.85</v>
      </c>
      <c r="J7002" s="82">
        <f t="shared" si="328"/>
        <v>5.2877000000000001</v>
      </c>
      <c r="K7002" s="39">
        <f>VLOOKUP('Cover page'!$B$6,Currecny_M!$A$1:$P$10,MATCH(Database!C7002,Currecny_M!$A$1:$P$1,0),FALSE)</f>
        <v>1</v>
      </c>
      <c r="L7002" s="82">
        <f t="shared" si="329"/>
        <v>5.2877000000000001</v>
      </c>
      <c r="M7002" s="82">
        <f>((E7002/$F$1)*VLOOKUP(N7002,Currecny_M!$A$1:$P$10,MATCH(Database!C7002,Currecny_M!$A$1:$P$1,0),FALSE))/VLOOKUP('Cover page'!$B$6,Currecny_M!$A$1:$P$10,MATCH(Database!C7002,Currecny_M!$A$1:$P$1,0),FALSE)</f>
        <v>5.2877000000000001</v>
      </c>
      <c r="N7002" s="6" t="str">
        <f>VLOOKUP(B7002,Master!$A$2:$C$11,3,FALSE)</f>
        <v>Dirham</v>
      </c>
      <c r="O7002" s="6" t="str">
        <f>VLOOKUP(B7002,Master!$A$2:$C$11,2,FALSE)</f>
        <v>Asia</v>
      </c>
      <c r="Q7002" s="39" t="str">
        <f>VLOOKUP(D7002,GL_Master!$A$1:$D$80,2,FALSE)</f>
        <v>PL</v>
      </c>
      <c r="R7002" s="39" t="str">
        <f>VLOOKUP(D7002,GL_Master!$A$1:$D$80,3,FALSE)</f>
        <v>Misc. expenses</v>
      </c>
      <c r="S7002" s="39" t="str">
        <f>VLOOKUP(D7002,GL_Master!$A$1:$D$80,4,FALSE)</f>
        <v>Repair &amp; Maintenance</v>
      </c>
    </row>
    <row r="7003" spans="1:19" x14ac:dyDescent="0.25">
      <c r="A7003" s="39" t="s">
        <v>262</v>
      </c>
      <c r="B7003" s="39" t="s">
        <v>238</v>
      </c>
      <c r="C7003" s="7">
        <v>44044</v>
      </c>
      <c r="D7003" s="39" t="s">
        <v>93</v>
      </c>
      <c r="E7003" s="39">
        <v>2933</v>
      </c>
      <c r="F7003" s="82">
        <f t="shared" si="327"/>
        <v>2.9329999999999998</v>
      </c>
      <c r="G7003" s="39">
        <f>VLOOKUP(N7003,Currecny_M!$A$1:$P$10,2,FALSE)</f>
        <v>21</v>
      </c>
      <c r="H7003" s="39">
        <f>MATCH(C7003,Currecny_M!$A$1:$P$1,0)</f>
        <v>6</v>
      </c>
      <c r="I7003" s="39">
        <f>VLOOKUP(N7003,Currecny_M!$A$1:$P$10,MATCH(Database!C7003,Currecny_M!$A$1:$P$1,0),FALSE)</f>
        <v>21.85</v>
      </c>
      <c r="J7003" s="82">
        <f t="shared" si="328"/>
        <v>64.08605</v>
      </c>
      <c r="K7003" s="39">
        <f>VLOOKUP('Cover page'!$B$6,Currecny_M!$A$1:$P$10,MATCH(Database!C7003,Currecny_M!$A$1:$P$1,0),FALSE)</f>
        <v>1</v>
      </c>
      <c r="L7003" s="82">
        <f t="shared" si="329"/>
        <v>64.08605</v>
      </c>
      <c r="M7003" s="82">
        <f>((E7003/$F$1)*VLOOKUP(N7003,Currecny_M!$A$1:$P$10,MATCH(Database!C7003,Currecny_M!$A$1:$P$1,0),FALSE))/VLOOKUP('Cover page'!$B$6,Currecny_M!$A$1:$P$10,MATCH(Database!C7003,Currecny_M!$A$1:$P$1,0),FALSE)</f>
        <v>64.08605</v>
      </c>
      <c r="N7003" s="6" t="str">
        <f>VLOOKUP(B7003,Master!$A$2:$C$11,3,FALSE)</f>
        <v>Dirham</v>
      </c>
      <c r="O7003" s="6" t="str">
        <f>VLOOKUP(B7003,Master!$A$2:$C$11,2,FALSE)</f>
        <v>Asia</v>
      </c>
      <c r="Q7003" s="39" t="str">
        <f>VLOOKUP(D7003,GL_Master!$A$1:$D$80,2,FALSE)</f>
        <v>PL</v>
      </c>
      <c r="R7003" s="39" t="str">
        <f>VLOOKUP(D7003,GL_Master!$A$1:$D$80,3,FALSE)</f>
        <v>Salary wages &amp; benefits</v>
      </c>
      <c r="S7003" s="39" t="str">
        <f>VLOOKUP(D7003,GL_Master!$A$1:$D$80,4,FALSE)</f>
        <v>Employee benefits expense</v>
      </c>
    </row>
    <row r="7004" spans="1:19" x14ac:dyDescent="0.25">
      <c r="A7004" s="39" t="s">
        <v>262</v>
      </c>
      <c r="B7004" s="39" t="s">
        <v>238</v>
      </c>
      <c r="C7004" s="7">
        <v>44044</v>
      </c>
      <c r="D7004" s="39" t="s">
        <v>33</v>
      </c>
      <c r="E7004" s="39">
        <v>84</v>
      </c>
      <c r="F7004" s="82">
        <f t="shared" si="327"/>
        <v>8.4000000000000005E-2</v>
      </c>
      <c r="G7004" s="39">
        <f>VLOOKUP(N7004,Currecny_M!$A$1:$P$10,2,FALSE)</f>
        <v>21</v>
      </c>
      <c r="H7004" s="39">
        <f>MATCH(C7004,Currecny_M!$A$1:$P$1,0)</f>
        <v>6</v>
      </c>
      <c r="I7004" s="39">
        <f>VLOOKUP(N7004,Currecny_M!$A$1:$P$10,MATCH(Database!C7004,Currecny_M!$A$1:$P$1,0),FALSE)</f>
        <v>21.85</v>
      </c>
      <c r="J7004" s="82">
        <f t="shared" si="328"/>
        <v>1.8354000000000001</v>
      </c>
      <c r="K7004" s="39">
        <f>VLOOKUP('Cover page'!$B$6,Currecny_M!$A$1:$P$10,MATCH(Database!C7004,Currecny_M!$A$1:$P$1,0),FALSE)</f>
        <v>1</v>
      </c>
      <c r="L7004" s="82">
        <f t="shared" si="329"/>
        <v>1.8354000000000001</v>
      </c>
      <c r="M7004" s="82">
        <f>((E7004/$F$1)*VLOOKUP(N7004,Currecny_M!$A$1:$P$10,MATCH(Database!C7004,Currecny_M!$A$1:$P$1,0),FALSE))/VLOOKUP('Cover page'!$B$6,Currecny_M!$A$1:$P$10,MATCH(Database!C7004,Currecny_M!$A$1:$P$1,0),FALSE)</f>
        <v>1.8354000000000001</v>
      </c>
      <c r="N7004" s="6" t="str">
        <f>VLOOKUP(B7004,Master!$A$2:$C$11,3,FALSE)</f>
        <v>Dirham</v>
      </c>
      <c r="O7004" s="6" t="str">
        <f>VLOOKUP(B7004,Master!$A$2:$C$11,2,FALSE)</f>
        <v>Asia</v>
      </c>
      <c r="Q7004" s="39" t="str">
        <f>VLOOKUP(D7004,GL_Master!$A$1:$D$80,2,FALSE)</f>
        <v>PL</v>
      </c>
      <c r="R7004" s="39" t="str">
        <f>VLOOKUP(D7004,GL_Master!$A$1:$D$80,3,FALSE)</f>
        <v>Staff welfare expenses</v>
      </c>
      <c r="S7004" s="39" t="str">
        <f>VLOOKUP(D7004,GL_Master!$A$1:$D$80,4,FALSE)</f>
        <v>Other staff welfare</v>
      </c>
    </row>
    <row r="7005" spans="1:19" x14ac:dyDescent="0.25">
      <c r="A7005" s="39" t="s">
        <v>262</v>
      </c>
      <c r="B7005" s="39" t="s">
        <v>238</v>
      </c>
      <c r="C7005" s="7">
        <v>44044</v>
      </c>
      <c r="D7005" s="39" t="s">
        <v>94</v>
      </c>
      <c r="E7005" s="39">
        <v>462</v>
      </c>
      <c r="F7005" s="82">
        <f t="shared" si="327"/>
        <v>0.46200000000000002</v>
      </c>
      <c r="G7005" s="39">
        <f>VLOOKUP(N7005,Currecny_M!$A$1:$P$10,2,FALSE)</f>
        <v>21</v>
      </c>
      <c r="H7005" s="39">
        <f>MATCH(C7005,Currecny_M!$A$1:$P$1,0)</f>
        <v>6</v>
      </c>
      <c r="I7005" s="39">
        <f>VLOOKUP(N7005,Currecny_M!$A$1:$P$10,MATCH(Database!C7005,Currecny_M!$A$1:$P$1,0),FALSE)</f>
        <v>21.85</v>
      </c>
      <c r="J7005" s="82">
        <f t="shared" si="328"/>
        <v>10.094700000000001</v>
      </c>
      <c r="K7005" s="39">
        <f>VLOOKUP('Cover page'!$B$6,Currecny_M!$A$1:$P$10,MATCH(Database!C7005,Currecny_M!$A$1:$P$1,0),FALSE)</f>
        <v>1</v>
      </c>
      <c r="L7005" s="82">
        <f t="shared" si="329"/>
        <v>10.094700000000001</v>
      </c>
      <c r="M7005" s="82">
        <f>((E7005/$F$1)*VLOOKUP(N7005,Currecny_M!$A$1:$P$10,MATCH(Database!C7005,Currecny_M!$A$1:$P$1,0),FALSE))/VLOOKUP('Cover page'!$B$6,Currecny_M!$A$1:$P$10,MATCH(Database!C7005,Currecny_M!$A$1:$P$1,0),FALSE)</f>
        <v>10.094700000000001</v>
      </c>
      <c r="N7005" s="6" t="str">
        <f>VLOOKUP(B7005,Master!$A$2:$C$11,3,FALSE)</f>
        <v>Dirham</v>
      </c>
      <c r="O7005" s="6" t="str">
        <f>VLOOKUP(B7005,Master!$A$2:$C$11,2,FALSE)</f>
        <v>Asia</v>
      </c>
      <c r="Q7005" s="39" t="str">
        <f>VLOOKUP(D7005,GL_Master!$A$1:$D$80,2,FALSE)</f>
        <v>PL</v>
      </c>
      <c r="R7005" s="39" t="str">
        <f>VLOOKUP(D7005,GL_Master!$A$1:$D$80,3,FALSE)</f>
        <v xml:space="preserve">Gratuity expenses </v>
      </c>
      <c r="S7005" s="39" t="str">
        <f>VLOOKUP(D7005,GL_Master!$A$1:$D$80,4,FALSE)</f>
        <v>Gratuity</v>
      </c>
    </row>
    <row r="7006" spans="1:19" x14ac:dyDescent="0.25">
      <c r="A7006" s="39" t="s">
        <v>262</v>
      </c>
      <c r="B7006" s="39" t="s">
        <v>238</v>
      </c>
      <c r="C7006" s="7">
        <v>44044</v>
      </c>
      <c r="D7006" s="39" t="s">
        <v>95</v>
      </c>
      <c r="E7006" s="39">
        <v>158</v>
      </c>
      <c r="F7006" s="82">
        <f t="shared" si="327"/>
        <v>0.158</v>
      </c>
      <c r="G7006" s="39">
        <f>VLOOKUP(N7006,Currecny_M!$A$1:$P$10,2,FALSE)</f>
        <v>21</v>
      </c>
      <c r="H7006" s="39">
        <f>MATCH(C7006,Currecny_M!$A$1:$P$1,0)</f>
        <v>6</v>
      </c>
      <c r="I7006" s="39">
        <f>VLOOKUP(N7006,Currecny_M!$A$1:$P$10,MATCH(Database!C7006,Currecny_M!$A$1:$P$1,0),FALSE)</f>
        <v>21.85</v>
      </c>
      <c r="J7006" s="82">
        <f t="shared" si="328"/>
        <v>3.4523000000000001</v>
      </c>
      <c r="K7006" s="39">
        <f>VLOOKUP('Cover page'!$B$6,Currecny_M!$A$1:$P$10,MATCH(Database!C7006,Currecny_M!$A$1:$P$1,0),FALSE)</f>
        <v>1</v>
      </c>
      <c r="L7006" s="82">
        <f t="shared" si="329"/>
        <v>3.4523000000000001</v>
      </c>
      <c r="M7006" s="82">
        <f>((E7006/$F$1)*VLOOKUP(N7006,Currecny_M!$A$1:$P$10,MATCH(Database!C7006,Currecny_M!$A$1:$P$1,0),FALSE))/VLOOKUP('Cover page'!$B$6,Currecny_M!$A$1:$P$10,MATCH(Database!C7006,Currecny_M!$A$1:$P$1,0),FALSE)</f>
        <v>3.4523000000000001</v>
      </c>
      <c r="N7006" s="6" t="str">
        <f>VLOOKUP(B7006,Master!$A$2:$C$11,3,FALSE)</f>
        <v>Dirham</v>
      </c>
      <c r="O7006" s="6" t="str">
        <f>VLOOKUP(B7006,Master!$A$2:$C$11,2,FALSE)</f>
        <v>Asia</v>
      </c>
      <c r="Q7006" s="39" t="str">
        <f>VLOOKUP(D7006,GL_Master!$A$1:$D$80,2,FALSE)</f>
        <v>PL</v>
      </c>
      <c r="R7006" s="39" t="str">
        <f>VLOOKUP(D7006,GL_Master!$A$1:$D$80,3,FALSE)</f>
        <v>Salary wages &amp; benefits</v>
      </c>
      <c r="S7006" s="39" t="str">
        <f>VLOOKUP(D7006,GL_Master!$A$1:$D$80,4,FALSE)</f>
        <v>Employee benefits expense</v>
      </c>
    </row>
    <row r="7007" spans="1:19" x14ac:dyDescent="0.25">
      <c r="A7007" s="39" t="s">
        <v>262</v>
      </c>
      <c r="B7007" s="39" t="s">
        <v>238</v>
      </c>
      <c r="C7007" s="7">
        <v>44044</v>
      </c>
      <c r="D7007" s="39" t="s">
        <v>96</v>
      </c>
      <c r="E7007" s="39">
        <v>1385</v>
      </c>
      <c r="F7007" s="82">
        <f t="shared" si="327"/>
        <v>1.385</v>
      </c>
      <c r="G7007" s="39">
        <f>VLOOKUP(N7007,Currecny_M!$A$1:$P$10,2,FALSE)</f>
        <v>21</v>
      </c>
      <c r="H7007" s="39">
        <f>MATCH(C7007,Currecny_M!$A$1:$P$1,0)</f>
        <v>6</v>
      </c>
      <c r="I7007" s="39">
        <f>VLOOKUP(N7007,Currecny_M!$A$1:$P$10,MATCH(Database!C7007,Currecny_M!$A$1:$P$1,0),FALSE)</f>
        <v>21.85</v>
      </c>
      <c r="J7007" s="82">
        <f t="shared" si="328"/>
        <v>30.262250000000002</v>
      </c>
      <c r="K7007" s="39">
        <f>VLOOKUP('Cover page'!$B$6,Currecny_M!$A$1:$P$10,MATCH(Database!C7007,Currecny_M!$A$1:$P$1,0),FALSE)</f>
        <v>1</v>
      </c>
      <c r="L7007" s="82">
        <f t="shared" si="329"/>
        <v>30.262250000000002</v>
      </c>
      <c r="M7007" s="82">
        <f>((E7007/$F$1)*VLOOKUP(N7007,Currecny_M!$A$1:$P$10,MATCH(Database!C7007,Currecny_M!$A$1:$P$1,0),FALSE))/VLOOKUP('Cover page'!$B$6,Currecny_M!$A$1:$P$10,MATCH(Database!C7007,Currecny_M!$A$1:$P$1,0),FALSE)</f>
        <v>30.262250000000002</v>
      </c>
      <c r="N7007" s="6" t="str">
        <f>VLOOKUP(B7007,Master!$A$2:$C$11,3,FALSE)</f>
        <v>Dirham</v>
      </c>
      <c r="O7007" s="6" t="str">
        <f>VLOOKUP(B7007,Master!$A$2:$C$11,2,FALSE)</f>
        <v>Asia</v>
      </c>
      <c r="Q7007" s="39" t="str">
        <f>VLOOKUP(D7007,GL_Master!$A$1:$D$80,2,FALSE)</f>
        <v>PL</v>
      </c>
      <c r="R7007" s="39" t="str">
        <f>VLOOKUP(D7007,GL_Master!$A$1:$D$80,3,FALSE)</f>
        <v>Salary wages &amp; benefits</v>
      </c>
      <c r="S7007" s="39" t="str">
        <f>VLOOKUP(D7007,GL_Master!$A$1:$D$80,4,FALSE)</f>
        <v>Employee benefits expense</v>
      </c>
    </row>
    <row r="7008" spans="1:19" x14ac:dyDescent="0.25">
      <c r="A7008" s="39" t="s">
        <v>262</v>
      </c>
      <c r="B7008" s="39" t="s">
        <v>238</v>
      </c>
      <c r="C7008" s="7">
        <v>44044</v>
      </c>
      <c r="D7008" s="39" t="s">
        <v>97</v>
      </c>
      <c r="E7008" s="39">
        <v>84</v>
      </c>
      <c r="F7008" s="82">
        <f t="shared" si="327"/>
        <v>8.4000000000000005E-2</v>
      </c>
      <c r="G7008" s="39">
        <f>VLOOKUP(N7008,Currecny_M!$A$1:$P$10,2,FALSE)</f>
        <v>21</v>
      </c>
      <c r="H7008" s="39">
        <f>MATCH(C7008,Currecny_M!$A$1:$P$1,0)</f>
        <v>6</v>
      </c>
      <c r="I7008" s="39">
        <f>VLOOKUP(N7008,Currecny_M!$A$1:$P$10,MATCH(Database!C7008,Currecny_M!$A$1:$P$1,0),FALSE)</f>
        <v>21.85</v>
      </c>
      <c r="J7008" s="82">
        <f t="shared" si="328"/>
        <v>1.8354000000000001</v>
      </c>
      <c r="K7008" s="39">
        <f>VLOOKUP('Cover page'!$B$6,Currecny_M!$A$1:$P$10,MATCH(Database!C7008,Currecny_M!$A$1:$P$1,0),FALSE)</f>
        <v>1</v>
      </c>
      <c r="L7008" s="82">
        <f t="shared" si="329"/>
        <v>1.8354000000000001</v>
      </c>
      <c r="M7008" s="82">
        <f>((E7008/$F$1)*VLOOKUP(N7008,Currecny_M!$A$1:$P$10,MATCH(Database!C7008,Currecny_M!$A$1:$P$1,0),FALSE))/VLOOKUP('Cover page'!$B$6,Currecny_M!$A$1:$P$10,MATCH(Database!C7008,Currecny_M!$A$1:$P$1,0),FALSE)</f>
        <v>1.8354000000000001</v>
      </c>
      <c r="N7008" s="6" t="str">
        <f>VLOOKUP(B7008,Master!$A$2:$C$11,3,FALSE)</f>
        <v>Dirham</v>
      </c>
      <c r="O7008" s="6" t="str">
        <f>VLOOKUP(B7008,Master!$A$2:$C$11,2,FALSE)</f>
        <v>Asia</v>
      </c>
      <c r="Q7008" s="39" t="str">
        <f>VLOOKUP(D7008,GL_Master!$A$1:$D$80,2,FALSE)</f>
        <v>PL</v>
      </c>
      <c r="R7008" s="39" t="str">
        <f>VLOOKUP(D7008,GL_Master!$A$1:$D$80,3,FALSE)</f>
        <v>Salary wages &amp; benefits</v>
      </c>
      <c r="S7008" s="39" t="str">
        <f>VLOOKUP(D7008,GL_Master!$A$1:$D$80,4,FALSE)</f>
        <v>Employee benefits expense</v>
      </c>
    </row>
    <row r="7009" spans="1:19" x14ac:dyDescent="0.25">
      <c r="A7009" s="39" t="s">
        <v>262</v>
      </c>
      <c r="B7009" s="39" t="s">
        <v>238</v>
      </c>
      <c r="C7009" s="7">
        <v>44044</v>
      </c>
      <c r="D7009" s="39" t="s">
        <v>98</v>
      </c>
      <c r="E7009" s="39">
        <v>168</v>
      </c>
      <c r="F7009" s="82">
        <f t="shared" si="327"/>
        <v>0.16800000000000001</v>
      </c>
      <c r="G7009" s="39">
        <f>VLOOKUP(N7009,Currecny_M!$A$1:$P$10,2,FALSE)</f>
        <v>21</v>
      </c>
      <c r="H7009" s="39">
        <f>MATCH(C7009,Currecny_M!$A$1:$P$1,0)</f>
        <v>6</v>
      </c>
      <c r="I7009" s="39">
        <f>VLOOKUP(N7009,Currecny_M!$A$1:$P$10,MATCH(Database!C7009,Currecny_M!$A$1:$P$1,0),FALSE)</f>
        <v>21.85</v>
      </c>
      <c r="J7009" s="82">
        <f t="shared" si="328"/>
        <v>3.6708000000000003</v>
      </c>
      <c r="K7009" s="39">
        <f>VLOOKUP('Cover page'!$B$6,Currecny_M!$A$1:$P$10,MATCH(Database!C7009,Currecny_M!$A$1:$P$1,0),FALSE)</f>
        <v>1</v>
      </c>
      <c r="L7009" s="82">
        <f t="shared" si="329"/>
        <v>3.6708000000000003</v>
      </c>
      <c r="M7009" s="82">
        <f>((E7009/$F$1)*VLOOKUP(N7009,Currecny_M!$A$1:$P$10,MATCH(Database!C7009,Currecny_M!$A$1:$P$1,0),FALSE))/VLOOKUP('Cover page'!$B$6,Currecny_M!$A$1:$P$10,MATCH(Database!C7009,Currecny_M!$A$1:$P$1,0),FALSE)</f>
        <v>3.6708000000000003</v>
      </c>
      <c r="N7009" s="6" t="str">
        <f>VLOOKUP(B7009,Master!$A$2:$C$11,3,FALSE)</f>
        <v>Dirham</v>
      </c>
      <c r="O7009" s="6" t="str">
        <f>VLOOKUP(B7009,Master!$A$2:$C$11,2,FALSE)</f>
        <v>Asia</v>
      </c>
      <c r="Q7009" s="39" t="str">
        <f>VLOOKUP(D7009,GL_Master!$A$1:$D$80,2,FALSE)</f>
        <v>PL</v>
      </c>
      <c r="R7009" s="39" t="str">
        <f>VLOOKUP(D7009,GL_Master!$A$1:$D$80,3,FALSE)</f>
        <v>Salary wages &amp; benefits</v>
      </c>
      <c r="S7009" s="39" t="str">
        <f>VLOOKUP(D7009,GL_Master!$A$1:$D$80,4,FALSE)</f>
        <v>Employee benefits expense</v>
      </c>
    </row>
    <row r="7010" spans="1:19" x14ac:dyDescent="0.25">
      <c r="A7010" s="39" t="s">
        <v>262</v>
      </c>
      <c r="B7010" s="39" t="s">
        <v>238</v>
      </c>
      <c r="C7010" s="7">
        <v>44044</v>
      </c>
      <c r="D7010" s="39" t="s">
        <v>99</v>
      </c>
      <c r="E7010" s="39">
        <v>78</v>
      </c>
      <c r="F7010" s="82">
        <f t="shared" si="327"/>
        <v>7.8E-2</v>
      </c>
      <c r="G7010" s="39">
        <f>VLOOKUP(N7010,Currecny_M!$A$1:$P$10,2,FALSE)</f>
        <v>21</v>
      </c>
      <c r="H7010" s="39">
        <f>MATCH(C7010,Currecny_M!$A$1:$P$1,0)</f>
        <v>6</v>
      </c>
      <c r="I7010" s="39">
        <f>VLOOKUP(N7010,Currecny_M!$A$1:$P$10,MATCH(Database!C7010,Currecny_M!$A$1:$P$1,0),FALSE)</f>
        <v>21.85</v>
      </c>
      <c r="J7010" s="82">
        <f t="shared" si="328"/>
        <v>1.7043000000000001</v>
      </c>
      <c r="K7010" s="39">
        <f>VLOOKUP('Cover page'!$B$6,Currecny_M!$A$1:$P$10,MATCH(Database!C7010,Currecny_M!$A$1:$P$1,0),FALSE)</f>
        <v>1</v>
      </c>
      <c r="L7010" s="82">
        <f t="shared" si="329"/>
        <v>1.7043000000000001</v>
      </c>
      <c r="M7010" s="82">
        <f>((E7010/$F$1)*VLOOKUP(N7010,Currecny_M!$A$1:$P$10,MATCH(Database!C7010,Currecny_M!$A$1:$P$1,0),FALSE))/VLOOKUP('Cover page'!$B$6,Currecny_M!$A$1:$P$10,MATCH(Database!C7010,Currecny_M!$A$1:$P$1,0),FALSE)</f>
        <v>1.7043000000000001</v>
      </c>
      <c r="N7010" s="6" t="str">
        <f>VLOOKUP(B7010,Master!$A$2:$C$11,3,FALSE)</f>
        <v>Dirham</v>
      </c>
      <c r="O7010" s="6" t="str">
        <f>VLOOKUP(B7010,Master!$A$2:$C$11,2,FALSE)</f>
        <v>Asia</v>
      </c>
      <c r="Q7010" s="39" t="str">
        <f>VLOOKUP(D7010,GL_Master!$A$1:$D$80,2,FALSE)</f>
        <v>PL</v>
      </c>
      <c r="R7010" s="39" t="str">
        <f>VLOOKUP(D7010,GL_Master!$A$1:$D$80,3,FALSE)</f>
        <v>Salary wages &amp; benefits</v>
      </c>
      <c r="S7010" s="39" t="str">
        <f>VLOOKUP(D7010,GL_Master!$A$1:$D$80,4,FALSE)</f>
        <v>Employee benefits expense</v>
      </c>
    </row>
    <row r="7011" spans="1:19" x14ac:dyDescent="0.25">
      <c r="A7011" s="39" t="s">
        <v>262</v>
      </c>
      <c r="B7011" s="39" t="s">
        <v>238</v>
      </c>
      <c r="C7011" s="7">
        <v>44044</v>
      </c>
      <c r="D7011" s="39" t="s">
        <v>100</v>
      </c>
      <c r="E7011" s="39">
        <v>544</v>
      </c>
      <c r="F7011" s="82">
        <f t="shared" si="327"/>
        <v>0.54400000000000004</v>
      </c>
      <c r="G7011" s="39">
        <f>VLOOKUP(N7011,Currecny_M!$A$1:$P$10,2,FALSE)</f>
        <v>21</v>
      </c>
      <c r="H7011" s="39">
        <f>MATCH(C7011,Currecny_M!$A$1:$P$1,0)</f>
        <v>6</v>
      </c>
      <c r="I7011" s="39">
        <f>VLOOKUP(N7011,Currecny_M!$A$1:$P$10,MATCH(Database!C7011,Currecny_M!$A$1:$P$1,0),FALSE)</f>
        <v>21.85</v>
      </c>
      <c r="J7011" s="82">
        <f t="shared" si="328"/>
        <v>11.886400000000002</v>
      </c>
      <c r="K7011" s="39">
        <f>VLOOKUP('Cover page'!$B$6,Currecny_M!$A$1:$P$10,MATCH(Database!C7011,Currecny_M!$A$1:$P$1,0),FALSE)</f>
        <v>1</v>
      </c>
      <c r="L7011" s="82">
        <f t="shared" si="329"/>
        <v>11.886400000000002</v>
      </c>
      <c r="M7011" s="82">
        <f>((E7011/$F$1)*VLOOKUP(N7011,Currecny_M!$A$1:$P$10,MATCH(Database!C7011,Currecny_M!$A$1:$P$1,0),FALSE))/VLOOKUP('Cover page'!$B$6,Currecny_M!$A$1:$P$10,MATCH(Database!C7011,Currecny_M!$A$1:$P$1,0),FALSE)</f>
        <v>11.886400000000002</v>
      </c>
      <c r="N7011" s="6" t="str">
        <f>VLOOKUP(B7011,Master!$A$2:$C$11,3,FALSE)</f>
        <v>Dirham</v>
      </c>
      <c r="O7011" s="6" t="str">
        <f>VLOOKUP(B7011,Master!$A$2:$C$11,2,FALSE)</f>
        <v>Asia</v>
      </c>
      <c r="Q7011" s="39" t="str">
        <f>VLOOKUP(D7011,GL_Master!$A$1:$D$80,2,FALSE)</f>
        <v>PL</v>
      </c>
      <c r="R7011" s="39" t="str">
        <f>VLOOKUP(D7011,GL_Master!$A$1:$D$80,3,FALSE)</f>
        <v>Salary wages &amp; benefits</v>
      </c>
      <c r="S7011" s="39" t="str">
        <f>VLOOKUP(D7011,GL_Master!$A$1:$D$80,4,FALSE)</f>
        <v>Employee benefits expense</v>
      </c>
    </row>
    <row r="7012" spans="1:19" x14ac:dyDescent="0.25">
      <c r="A7012" s="39" t="s">
        <v>262</v>
      </c>
      <c r="B7012" s="39" t="s">
        <v>238</v>
      </c>
      <c r="C7012" s="7">
        <v>44044</v>
      </c>
      <c r="D7012" s="39" t="s">
        <v>30</v>
      </c>
      <c r="E7012" s="39">
        <v>162</v>
      </c>
      <c r="F7012" s="82">
        <f t="shared" si="327"/>
        <v>0.16200000000000001</v>
      </c>
      <c r="G7012" s="39">
        <f>VLOOKUP(N7012,Currecny_M!$A$1:$P$10,2,FALSE)</f>
        <v>21</v>
      </c>
      <c r="H7012" s="39">
        <f>MATCH(C7012,Currecny_M!$A$1:$P$1,0)</f>
        <v>6</v>
      </c>
      <c r="I7012" s="39">
        <f>VLOOKUP(N7012,Currecny_M!$A$1:$P$10,MATCH(Database!C7012,Currecny_M!$A$1:$P$1,0),FALSE)</f>
        <v>21.85</v>
      </c>
      <c r="J7012" s="82">
        <f t="shared" si="328"/>
        <v>3.5397000000000003</v>
      </c>
      <c r="K7012" s="39">
        <f>VLOOKUP('Cover page'!$B$6,Currecny_M!$A$1:$P$10,MATCH(Database!C7012,Currecny_M!$A$1:$P$1,0),FALSE)</f>
        <v>1</v>
      </c>
      <c r="L7012" s="82">
        <f t="shared" si="329"/>
        <v>3.5397000000000003</v>
      </c>
      <c r="M7012" s="82">
        <f>((E7012/$F$1)*VLOOKUP(N7012,Currecny_M!$A$1:$P$10,MATCH(Database!C7012,Currecny_M!$A$1:$P$1,0),FALSE))/VLOOKUP('Cover page'!$B$6,Currecny_M!$A$1:$P$10,MATCH(Database!C7012,Currecny_M!$A$1:$P$1,0),FALSE)</f>
        <v>3.5397000000000003</v>
      </c>
      <c r="N7012" s="6" t="str">
        <f>VLOOKUP(B7012,Master!$A$2:$C$11,3,FALSE)</f>
        <v>Dirham</v>
      </c>
      <c r="O7012" s="6" t="str">
        <f>VLOOKUP(B7012,Master!$A$2:$C$11,2,FALSE)</f>
        <v>Asia</v>
      </c>
      <c r="Q7012" s="39" t="str">
        <f>VLOOKUP(D7012,GL_Master!$A$1:$D$80,2,FALSE)</f>
        <v>PL</v>
      </c>
      <c r="R7012" s="39" t="str">
        <f>VLOOKUP(D7012,GL_Master!$A$1:$D$80,3,FALSE)</f>
        <v>Travelling and conveyance</v>
      </c>
      <c r="S7012" s="39" t="str">
        <f>VLOOKUP(D7012,GL_Master!$A$1:$D$80,4,FALSE)</f>
        <v>Local conveyance</v>
      </c>
    </row>
    <row r="7013" spans="1:19" x14ac:dyDescent="0.25">
      <c r="A7013" s="39" t="s">
        <v>262</v>
      </c>
      <c r="B7013" s="39" t="s">
        <v>238</v>
      </c>
      <c r="C7013" s="7">
        <v>44044</v>
      </c>
      <c r="D7013" s="39" t="s">
        <v>31</v>
      </c>
      <c r="E7013" s="39">
        <v>78</v>
      </c>
      <c r="F7013" s="82">
        <f t="shared" si="327"/>
        <v>7.8E-2</v>
      </c>
      <c r="G7013" s="39">
        <f>VLOOKUP(N7013,Currecny_M!$A$1:$P$10,2,FALSE)</f>
        <v>21</v>
      </c>
      <c r="H7013" s="39">
        <f>MATCH(C7013,Currecny_M!$A$1:$P$1,0)</f>
        <v>6</v>
      </c>
      <c r="I7013" s="39">
        <f>VLOOKUP(N7013,Currecny_M!$A$1:$P$10,MATCH(Database!C7013,Currecny_M!$A$1:$P$1,0),FALSE)</f>
        <v>21.85</v>
      </c>
      <c r="J7013" s="82">
        <f t="shared" si="328"/>
        <v>1.7043000000000001</v>
      </c>
      <c r="K7013" s="39">
        <f>VLOOKUP('Cover page'!$B$6,Currecny_M!$A$1:$P$10,MATCH(Database!C7013,Currecny_M!$A$1:$P$1,0),FALSE)</f>
        <v>1</v>
      </c>
      <c r="L7013" s="82">
        <f t="shared" si="329"/>
        <v>1.7043000000000001</v>
      </c>
      <c r="M7013" s="82">
        <f>((E7013/$F$1)*VLOOKUP(N7013,Currecny_M!$A$1:$P$10,MATCH(Database!C7013,Currecny_M!$A$1:$P$1,0),FALSE))/VLOOKUP('Cover page'!$B$6,Currecny_M!$A$1:$P$10,MATCH(Database!C7013,Currecny_M!$A$1:$P$1,0),FALSE)</f>
        <v>1.7043000000000001</v>
      </c>
      <c r="N7013" s="6" t="str">
        <f>VLOOKUP(B7013,Master!$A$2:$C$11,3,FALSE)</f>
        <v>Dirham</v>
      </c>
      <c r="O7013" s="6" t="str">
        <f>VLOOKUP(B7013,Master!$A$2:$C$11,2,FALSE)</f>
        <v>Asia</v>
      </c>
      <c r="Q7013" s="39" t="str">
        <f>VLOOKUP(D7013,GL_Master!$A$1:$D$80,2,FALSE)</f>
        <v>PL</v>
      </c>
      <c r="R7013" s="39" t="str">
        <f>VLOOKUP(D7013,GL_Master!$A$1:$D$80,3,FALSE)</f>
        <v>Office expenses</v>
      </c>
      <c r="S7013" s="39" t="str">
        <f>VLOOKUP(D7013,GL_Master!$A$1:$D$80,4,FALSE)</f>
        <v>Parking charges</v>
      </c>
    </row>
    <row r="7014" spans="1:19" x14ac:dyDescent="0.25">
      <c r="A7014" s="39" t="s">
        <v>262</v>
      </c>
      <c r="B7014" s="39" t="s">
        <v>238</v>
      </c>
      <c r="C7014" s="7">
        <v>44044</v>
      </c>
      <c r="D7014" s="39" t="s">
        <v>101</v>
      </c>
      <c r="E7014" s="39">
        <v>79</v>
      </c>
      <c r="F7014" s="82">
        <f t="shared" si="327"/>
        <v>7.9000000000000001E-2</v>
      </c>
      <c r="G7014" s="39">
        <f>VLOOKUP(N7014,Currecny_M!$A$1:$P$10,2,FALSE)</f>
        <v>21</v>
      </c>
      <c r="H7014" s="39">
        <f>MATCH(C7014,Currecny_M!$A$1:$P$1,0)</f>
        <v>6</v>
      </c>
      <c r="I7014" s="39">
        <f>VLOOKUP(N7014,Currecny_M!$A$1:$P$10,MATCH(Database!C7014,Currecny_M!$A$1:$P$1,0),FALSE)</f>
        <v>21.85</v>
      </c>
      <c r="J7014" s="82">
        <f t="shared" si="328"/>
        <v>1.7261500000000001</v>
      </c>
      <c r="K7014" s="39">
        <f>VLOOKUP('Cover page'!$B$6,Currecny_M!$A$1:$P$10,MATCH(Database!C7014,Currecny_M!$A$1:$P$1,0),FALSE)</f>
        <v>1</v>
      </c>
      <c r="L7014" s="82">
        <f t="shared" si="329"/>
        <v>1.7261500000000001</v>
      </c>
      <c r="M7014" s="82">
        <f>((E7014/$F$1)*VLOOKUP(N7014,Currecny_M!$A$1:$P$10,MATCH(Database!C7014,Currecny_M!$A$1:$P$1,0),FALSE))/VLOOKUP('Cover page'!$B$6,Currecny_M!$A$1:$P$10,MATCH(Database!C7014,Currecny_M!$A$1:$P$1,0),FALSE)</f>
        <v>1.7261500000000001</v>
      </c>
      <c r="N7014" s="6" t="str">
        <f>VLOOKUP(B7014,Master!$A$2:$C$11,3,FALSE)</f>
        <v>Dirham</v>
      </c>
      <c r="O7014" s="6" t="str">
        <f>VLOOKUP(B7014,Master!$A$2:$C$11,2,FALSE)</f>
        <v>Asia</v>
      </c>
      <c r="Q7014" s="39" t="str">
        <f>VLOOKUP(D7014,GL_Master!$A$1:$D$80,2,FALSE)</f>
        <v>PL</v>
      </c>
      <c r="R7014" s="39" t="str">
        <f>VLOOKUP(D7014,GL_Master!$A$1:$D$80,3,FALSE)</f>
        <v>COGS</v>
      </c>
      <c r="S7014" s="39" t="str">
        <f>VLOOKUP(D7014,GL_Master!$A$1:$D$80,4,FALSE)</f>
        <v>Purchase of other traded goods</v>
      </c>
    </row>
    <row r="7015" spans="1:19" x14ac:dyDescent="0.25">
      <c r="A7015" s="39" t="s">
        <v>262</v>
      </c>
      <c r="B7015" s="39" t="s">
        <v>238</v>
      </c>
      <c r="C7015" s="7">
        <v>44044</v>
      </c>
      <c r="D7015" s="39" t="s">
        <v>102</v>
      </c>
      <c r="E7015" s="39">
        <v>79</v>
      </c>
      <c r="F7015" s="82">
        <f t="shared" si="327"/>
        <v>7.9000000000000001E-2</v>
      </c>
      <c r="G7015" s="39">
        <f>VLOOKUP(N7015,Currecny_M!$A$1:$P$10,2,FALSE)</f>
        <v>21</v>
      </c>
      <c r="H7015" s="39">
        <f>MATCH(C7015,Currecny_M!$A$1:$P$1,0)</f>
        <v>6</v>
      </c>
      <c r="I7015" s="39">
        <f>VLOOKUP(N7015,Currecny_M!$A$1:$P$10,MATCH(Database!C7015,Currecny_M!$A$1:$P$1,0),FALSE)</f>
        <v>21.85</v>
      </c>
      <c r="J7015" s="82">
        <f t="shared" si="328"/>
        <v>1.7261500000000001</v>
      </c>
      <c r="K7015" s="39">
        <f>VLOOKUP('Cover page'!$B$6,Currecny_M!$A$1:$P$10,MATCH(Database!C7015,Currecny_M!$A$1:$P$1,0),FALSE)</f>
        <v>1</v>
      </c>
      <c r="L7015" s="82">
        <f t="shared" si="329"/>
        <v>1.7261500000000001</v>
      </c>
      <c r="M7015" s="82">
        <f>((E7015/$F$1)*VLOOKUP(N7015,Currecny_M!$A$1:$P$10,MATCH(Database!C7015,Currecny_M!$A$1:$P$1,0),FALSE))/VLOOKUP('Cover page'!$B$6,Currecny_M!$A$1:$P$10,MATCH(Database!C7015,Currecny_M!$A$1:$P$1,0),FALSE)</f>
        <v>1.7261500000000001</v>
      </c>
      <c r="N7015" s="6" t="str">
        <f>VLOOKUP(B7015,Master!$A$2:$C$11,3,FALSE)</f>
        <v>Dirham</v>
      </c>
      <c r="O7015" s="6" t="str">
        <f>VLOOKUP(B7015,Master!$A$2:$C$11,2,FALSE)</f>
        <v>Asia</v>
      </c>
      <c r="Q7015" s="39" t="str">
        <f>VLOOKUP(D7015,GL_Master!$A$1:$D$80,2,FALSE)</f>
        <v>PL</v>
      </c>
      <c r="R7015" s="39" t="str">
        <f>VLOOKUP(D7015,GL_Master!$A$1:$D$80,3,FALSE)</f>
        <v>Staff welfare expenses</v>
      </c>
      <c r="S7015" s="39" t="str">
        <f>VLOOKUP(D7015,GL_Master!$A$1:$D$80,4,FALSE)</f>
        <v>Diwali Expense</v>
      </c>
    </row>
    <row r="7016" spans="1:19" x14ac:dyDescent="0.25">
      <c r="A7016" s="39" t="s">
        <v>262</v>
      </c>
      <c r="B7016" s="39" t="s">
        <v>238</v>
      </c>
      <c r="C7016" s="7">
        <v>44044</v>
      </c>
      <c r="D7016" s="39" t="s">
        <v>20</v>
      </c>
      <c r="E7016" s="39">
        <v>154</v>
      </c>
      <c r="F7016" s="82">
        <f t="shared" si="327"/>
        <v>0.154</v>
      </c>
      <c r="G7016" s="39">
        <f>VLOOKUP(N7016,Currecny_M!$A$1:$P$10,2,FALSE)</f>
        <v>21</v>
      </c>
      <c r="H7016" s="39">
        <f>MATCH(C7016,Currecny_M!$A$1:$P$1,0)</f>
        <v>6</v>
      </c>
      <c r="I7016" s="39">
        <f>VLOOKUP(N7016,Currecny_M!$A$1:$P$10,MATCH(Database!C7016,Currecny_M!$A$1:$P$1,0),FALSE)</f>
        <v>21.85</v>
      </c>
      <c r="J7016" s="82">
        <f t="shared" si="328"/>
        <v>3.3649</v>
      </c>
      <c r="K7016" s="39">
        <f>VLOOKUP('Cover page'!$B$6,Currecny_M!$A$1:$P$10,MATCH(Database!C7016,Currecny_M!$A$1:$P$1,0),FALSE)</f>
        <v>1</v>
      </c>
      <c r="L7016" s="82">
        <f t="shared" si="329"/>
        <v>3.3649</v>
      </c>
      <c r="M7016" s="82">
        <f>((E7016/$F$1)*VLOOKUP(N7016,Currecny_M!$A$1:$P$10,MATCH(Database!C7016,Currecny_M!$A$1:$P$1,0),FALSE))/VLOOKUP('Cover page'!$B$6,Currecny_M!$A$1:$P$10,MATCH(Database!C7016,Currecny_M!$A$1:$P$1,0),FALSE)</f>
        <v>3.3649</v>
      </c>
      <c r="N7016" s="6" t="str">
        <f>VLOOKUP(B7016,Master!$A$2:$C$11,3,FALSE)</f>
        <v>Dirham</v>
      </c>
      <c r="O7016" s="6" t="str">
        <f>VLOOKUP(B7016,Master!$A$2:$C$11,2,FALSE)</f>
        <v>Asia</v>
      </c>
      <c r="Q7016" s="39" t="str">
        <f>VLOOKUP(D7016,GL_Master!$A$1:$D$80,2,FALSE)</f>
        <v>PL</v>
      </c>
      <c r="R7016" s="39" t="str">
        <f>VLOOKUP(D7016,GL_Master!$A$1:$D$80,3,FALSE)</f>
        <v>Selling and Marketing expenses</v>
      </c>
      <c r="S7016" s="39" t="str">
        <f>VLOOKUP(D7016,GL_Master!$A$1:$D$80,4,FALSE)</f>
        <v>Business promotion</v>
      </c>
    </row>
    <row r="7017" spans="1:19" x14ac:dyDescent="0.25">
      <c r="A7017" s="39" t="s">
        <v>262</v>
      </c>
      <c r="B7017" s="39" t="s">
        <v>238</v>
      </c>
      <c r="C7017" s="7">
        <v>44044</v>
      </c>
      <c r="D7017" s="39" t="s">
        <v>29</v>
      </c>
      <c r="E7017" s="39">
        <v>160</v>
      </c>
      <c r="F7017" s="82">
        <f t="shared" si="327"/>
        <v>0.16</v>
      </c>
      <c r="G7017" s="39">
        <f>VLOOKUP(N7017,Currecny_M!$A$1:$P$10,2,FALSE)</f>
        <v>21</v>
      </c>
      <c r="H7017" s="39">
        <f>MATCH(C7017,Currecny_M!$A$1:$P$1,0)</f>
        <v>6</v>
      </c>
      <c r="I7017" s="39">
        <f>VLOOKUP(N7017,Currecny_M!$A$1:$P$10,MATCH(Database!C7017,Currecny_M!$A$1:$P$1,0),FALSE)</f>
        <v>21.85</v>
      </c>
      <c r="J7017" s="82">
        <f t="shared" si="328"/>
        <v>3.4960000000000004</v>
      </c>
      <c r="K7017" s="39">
        <f>VLOOKUP('Cover page'!$B$6,Currecny_M!$A$1:$P$10,MATCH(Database!C7017,Currecny_M!$A$1:$P$1,0),FALSE)</f>
        <v>1</v>
      </c>
      <c r="L7017" s="82">
        <f t="shared" si="329"/>
        <v>3.4960000000000004</v>
      </c>
      <c r="M7017" s="82">
        <f>((E7017/$F$1)*VLOOKUP(N7017,Currecny_M!$A$1:$P$10,MATCH(Database!C7017,Currecny_M!$A$1:$P$1,0),FALSE))/VLOOKUP('Cover page'!$B$6,Currecny_M!$A$1:$P$10,MATCH(Database!C7017,Currecny_M!$A$1:$P$1,0),FALSE)</f>
        <v>3.4960000000000004</v>
      </c>
      <c r="N7017" s="6" t="str">
        <f>VLOOKUP(B7017,Master!$A$2:$C$11,3,FALSE)</f>
        <v>Dirham</v>
      </c>
      <c r="O7017" s="6" t="str">
        <f>VLOOKUP(B7017,Master!$A$2:$C$11,2,FALSE)</f>
        <v>Asia</v>
      </c>
      <c r="Q7017" s="39" t="str">
        <f>VLOOKUP(D7017,GL_Master!$A$1:$D$80,2,FALSE)</f>
        <v>PL</v>
      </c>
      <c r="R7017" s="39" t="str">
        <f>VLOOKUP(D7017,GL_Master!$A$1:$D$80,3,FALSE)</f>
        <v>Communication &amp; internet exp</v>
      </c>
      <c r="S7017" s="39" t="str">
        <f>VLOOKUP(D7017,GL_Master!$A$1:$D$80,4,FALSE)</f>
        <v>Communication cost</v>
      </c>
    </row>
    <row r="7018" spans="1:19" x14ac:dyDescent="0.25">
      <c r="A7018" s="39" t="s">
        <v>262</v>
      </c>
      <c r="B7018" s="39" t="s">
        <v>238</v>
      </c>
      <c r="C7018" s="7">
        <v>44044</v>
      </c>
      <c r="D7018" s="39" t="s">
        <v>41</v>
      </c>
      <c r="E7018" s="39">
        <v>82</v>
      </c>
      <c r="F7018" s="82">
        <f t="shared" si="327"/>
        <v>8.2000000000000003E-2</v>
      </c>
      <c r="G7018" s="39">
        <f>VLOOKUP(N7018,Currecny_M!$A$1:$P$10,2,FALSE)</f>
        <v>21</v>
      </c>
      <c r="H7018" s="39">
        <f>MATCH(C7018,Currecny_M!$A$1:$P$1,0)</f>
        <v>6</v>
      </c>
      <c r="I7018" s="39">
        <f>VLOOKUP(N7018,Currecny_M!$A$1:$P$10,MATCH(Database!C7018,Currecny_M!$A$1:$P$1,0),FALSE)</f>
        <v>21.85</v>
      </c>
      <c r="J7018" s="82">
        <f t="shared" si="328"/>
        <v>1.7917000000000003</v>
      </c>
      <c r="K7018" s="39">
        <f>VLOOKUP('Cover page'!$B$6,Currecny_M!$A$1:$P$10,MATCH(Database!C7018,Currecny_M!$A$1:$P$1,0),FALSE)</f>
        <v>1</v>
      </c>
      <c r="L7018" s="82">
        <f t="shared" si="329"/>
        <v>1.7917000000000003</v>
      </c>
      <c r="M7018" s="82">
        <f>((E7018/$F$1)*VLOOKUP(N7018,Currecny_M!$A$1:$P$10,MATCH(Database!C7018,Currecny_M!$A$1:$P$1,0),FALSE))/VLOOKUP('Cover page'!$B$6,Currecny_M!$A$1:$P$10,MATCH(Database!C7018,Currecny_M!$A$1:$P$1,0),FALSE)</f>
        <v>1.7917000000000003</v>
      </c>
      <c r="N7018" s="6" t="str">
        <f>VLOOKUP(B7018,Master!$A$2:$C$11,3,FALSE)</f>
        <v>Dirham</v>
      </c>
      <c r="O7018" s="6" t="str">
        <f>VLOOKUP(B7018,Master!$A$2:$C$11,2,FALSE)</f>
        <v>Asia</v>
      </c>
      <c r="Q7018" s="39" t="str">
        <f>VLOOKUP(D7018,GL_Master!$A$1:$D$80,2,FALSE)</f>
        <v>PL</v>
      </c>
      <c r="R7018" s="39" t="str">
        <f>VLOOKUP(D7018,GL_Master!$A$1:$D$80,3,FALSE)</f>
        <v>Communication &amp; internet exp</v>
      </c>
      <c r="S7018" s="39" t="str">
        <f>VLOOKUP(D7018,GL_Master!$A$1:$D$80,4,FALSE)</f>
        <v>Communication cost</v>
      </c>
    </row>
    <row r="7019" spans="1:19" x14ac:dyDescent="0.25">
      <c r="A7019" s="39" t="s">
        <v>262</v>
      </c>
      <c r="B7019" s="39" t="s">
        <v>238</v>
      </c>
      <c r="C7019" s="7">
        <v>44044</v>
      </c>
      <c r="D7019" s="39" t="s">
        <v>103</v>
      </c>
      <c r="E7019" s="39">
        <v>155</v>
      </c>
      <c r="F7019" s="82">
        <f t="shared" si="327"/>
        <v>0.155</v>
      </c>
      <c r="G7019" s="39">
        <f>VLOOKUP(N7019,Currecny_M!$A$1:$P$10,2,FALSE)</f>
        <v>21</v>
      </c>
      <c r="H7019" s="39">
        <f>MATCH(C7019,Currecny_M!$A$1:$P$1,0)</f>
        <v>6</v>
      </c>
      <c r="I7019" s="39">
        <f>VLOOKUP(N7019,Currecny_M!$A$1:$P$10,MATCH(Database!C7019,Currecny_M!$A$1:$P$1,0),FALSE)</f>
        <v>21.85</v>
      </c>
      <c r="J7019" s="82">
        <f t="shared" si="328"/>
        <v>3.3867500000000001</v>
      </c>
      <c r="K7019" s="39">
        <f>VLOOKUP('Cover page'!$B$6,Currecny_M!$A$1:$P$10,MATCH(Database!C7019,Currecny_M!$A$1:$P$1,0),FALSE)</f>
        <v>1</v>
      </c>
      <c r="L7019" s="82">
        <f t="shared" si="329"/>
        <v>3.3867500000000001</v>
      </c>
      <c r="M7019" s="82">
        <f>((E7019/$F$1)*VLOOKUP(N7019,Currecny_M!$A$1:$P$10,MATCH(Database!C7019,Currecny_M!$A$1:$P$1,0),FALSE))/VLOOKUP('Cover page'!$B$6,Currecny_M!$A$1:$P$10,MATCH(Database!C7019,Currecny_M!$A$1:$P$1,0),FALSE)</f>
        <v>3.3867500000000001</v>
      </c>
      <c r="N7019" s="6" t="str">
        <f>VLOOKUP(B7019,Master!$A$2:$C$11,3,FALSE)</f>
        <v>Dirham</v>
      </c>
      <c r="O7019" s="6" t="str">
        <f>VLOOKUP(B7019,Master!$A$2:$C$11,2,FALSE)</f>
        <v>Asia</v>
      </c>
      <c r="Q7019" s="39" t="str">
        <f>VLOOKUP(D7019,GL_Master!$A$1:$D$80,2,FALSE)</f>
        <v>PL</v>
      </c>
      <c r="R7019" s="39" t="str">
        <f>VLOOKUP(D7019,GL_Master!$A$1:$D$80,3,FALSE)</f>
        <v>Communication &amp; internet exp</v>
      </c>
      <c r="S7019" s="39" t="str">
        <f>VLOOKUP(D7019,GL_Master!$A$1:$D$80,4,FALSE)</f>
        <v>Communication cost</v>
      </c>
    </row>
    <row r="7020" spans="1:19" x14ac:dyDescent="0.25">
      <c r="A7020" s="39" t="s">
        <v>262</v>
      </c>
      <c r="B7020" s="39" t="s">
        <v>238</v>
      </c>
      <c r="C7020" s="7">
        <v>44044</v>
      </c>
      <c r="D7020" s="39" t="s">
        <v>104</v>
      </c>
      <c r="E7020" s="39">
        <v>242</v>
      </c>
      <c r="F7020" s="82">
        <f t="shared" si="327"/>
        <v>0.24199999999999999</v>
      </c>
      <c r="G7020" s="39">
        <f>VLOOKUP(N7020,Currecny_M!$A$1:$P$10,2,FALSE)</f>
        <v>21</v>
      </c>
      <c r="H7020" s="39">
        <f>MATCH(C7020,Currecny_M!$A$1:$P$1,0)</f>
        <v>6</v>
      </c>
      <c r="I7020" s="39">
        <f>VLOOKUP(N7020,Currecny_M!$A$1:$P$10,MATCH(Database!C7020,Currecny_M!$A$1:$P$1,0),FALSE)</f>
        <v>21.85</v>
      </c>
      <c r="J7020" s="82">
        <f t="shared" si="328"/>
        <v>5.2877000000000001</v>
      </c>
      <c r="K7020" s="39">
        <f>VLOOKUP('Cover page'!$B$6,Currecny_M!$A$1:$P$10,MATCH(Database!C7020,Currecny_M!$A$1:$P$1,0),FALSE)</f>
        <v>1</v>
      </c>
      <c r="L7020" s="82">
        <f t="shared" si="329"/>
        <v>5.2877000000000001</v>
      </c>
      <c r="M7020" s="82">
        <f>((E7020/$F$1)*VLOOKUP(N7020,Currecny_M!$A$1:$P$10,MATCH(Database!C7020,Currecny_M!$A$1:$P$1,0),FALSE))/VLOOKUP('Cover page'!$B$6,Currecny_M!$A$1:$P$10,MATCH(Database!C7020,Currecny_M!$A$1:$P$1,0),FALSE)</f>
        <v>5.2877000000000001</v>
      </c>
      <c r="N7020" s="6" t="str">
        <f>VLOOKUP(B7020,Master!$A$2:$C$11,3,FALSE)</f>
        <v>Dirham</v>
      </c>
      <c r="O7020" s="6" t="str">
        <f>VLOOKUP(B7020,Master!$A$2:$C$11,2,FALSE)</f>
        <v>Asia</v>
      </c>
      <c r="Q7020" s="39" t="str">
        <f>VLOOKUP(D7020,GL_Master!$A$1:$D$80,2,FALSE)</f>
        <v>PL</v>
      </c>
      <c r="R7020" s="39" t="str">
        <f>VLOOKUP(D7020,GL_Master!$A$1:$D$80,3,FALSE)</f>
        <v>Legal &amp; Professional expenses</v>
      </c>
      <c r="S7020" s="39" t="str">
        <f>VLOOKUP(D7020,GL_Master!$A$1:$D$80,4,FALSE)</f>
        <v>Professional Fees - Others</v>
      </c>
    </row>
    <row r="7021" spans="1:19" x14ac:dyDescent="0.25">
      <c r="A7021" s="39" t="s">
        <v>262</v>
      </c>
      <c r="B7021" s="39" t="s">
        <v>238</v>
      </c>
      <c r="C7021" s="7">
        <v>44044</v>
      </c>
      <c r="D7021" s="39" t="s">
        <v>105</v>
      </c>
      <c r="E7021" s="39">
        <v>168</v>
      </c>
      <c r="F7021" s="82">
        <f t="shared" si="327"/>
        <v>0.16800000000000001</v>
      </c>
      <c r="G7021" s="39">
        <f>VLOOKUP(N7021,Currecny_M!$A$1:$P$10,2,FALSE)</f>
        <v>21</v>
      </c>
      <c r="H7021" s="39">
        <f>MATCH(C7021,Currecny_M!$A$1:$P$1,0)</f>
        <v>6</v>
      </c>
      <c r="I7021" s="39">
        <f>VLOOKUP(N7021,Currecny_M!$A$1:$P$10,MATCH(Database!C7021,Currecny_M!$A$1:$P$1,0),FALSE)</f>
        <v>21.85</v>
      </c>
      <c r="J7021" s="82">
        <f t="shared" si="328"/>
        <v>3.6708000000000003</v>
      </c>
      <c r="K7021" s="39">
        <f>VLOOKUP('Cover page'!$B$6,Currecny_M!$A$1:$P$10,MATCH(Database!C7021,Currecny_M!$A$1:$P$1,0),FALSE)</f>
        <v>1</v>
      </c>
      <c r="L7021" s="82">
        <f t="shared" si="329"/>
        <v>3.6708000000000003</v>
      </c>
      <c r="M7021" s="82">
        <f>((E7021/$F$1)*VLOOKUP(N7021,Currecny_M!$A$1:$P$10,MATCH(Database!C7021,Currecny_M!$A$1:$P$1,0),FALSE))/VLOOKUP('Cover page'!$B$6,Currecny_M!$A$1:$P$10,MATCH(Database!C7021,Currecny_M!$A$1:$P$1,0),FALSE)</f>
        <v>3.6708000000000003</v>
      </c>
      <c r="N7021" s="6" t="str">
        <f>VLOOKUP(B7021,Master!$A$2:$C$11,3,FALSE)</f>
        <v>Dirham</v>
      </c>
      <c r="O7021" s="6" t="str">
        <f>VLOOKUP(B7021,Master!$A$2:$C$11,2,FALSE)</f>
        <v>Asia</v>
      </c>
      <c r="Q7021" s="39" t="str">
        <f>VLOOKUP(D7021,GL_Master!$A$1:$D$80,2,FALSE)</f>
        <v>PL</v>
      </c>
      <c r="R7021" s="39" t="str">
        <f>VLOOKUP(D7021,GL_Master!$A$1:$D$80,3,FALSE)</f>
        <v>Travelling and conveyance</v>
      </c>
      <c r="S7021" s="39" t="str">
        <f>VLOOKUP(D7021,GL_Master!$A$1:$D$80,4,FALSE)</f>
        <v>Car hiring and rental services</v>
      </c>
    </row>
    <row r="7022" spans="1:19" x14ac:dyDescent="0.25">
      <c r="A7022" s="39" t="s">
        <v>262</v>
      </c>
      <c r="B7022" s="39" t="s">
        <v>238</v>
      </c>
      <c r="C7022" s="7">
        <v>44044</v>
      </c>
      <c r="D7022" s="39" t="s">
        <v>106</v>
      </c>
      <c r="E7022" s="39">
        <v>78</v>
      </c>
      <c r="F7022" s="82">
        <f t="shared" si="327"/>
        <v>7.8E-2</v>
      </c>
      <c r="G7022" s="39">
        <f>VLOOKUP(N7022,Currecny_M!$A$1:$P$10,2,FALSE)</f>
        <v>21</v>
      </c>
      <c r="H7022" s="39">
        <f>MATCH(C7022,Currecny_M!$A$1:$P$1,0)</f>
        <v>6</v>
      </c>
      <c r="I7022" s="39">
        <f>VLOOKUP(N7022,Currecny_M!$A$1:$P$10,MATCH(Database!C7022,Currecny_M!$A$1:$P$1,0),FALSE)</f>
        <v>21.85</v>
      </c>
      <c r="J7022" s="82">
        <f t="shared" si="328"/>
        <v>1.7043000000000001</v>
      </c>
      <c r="K7022" s="39">
        <f>VLOOKUP('Cover page'!$B$6,Currecny_M!$A$1:$P$10,MATCH(Database!C7022,Currecny_M!$A$1:$P$1,0),FALSE)</f>
        <v>1</v>
      </c>
      <c r="L7022" s="82">
        <f t="shared" si="329"/>
        <v>1.7043000000000001</v>
      </c>
      <c r="M7022" s="82">
        <f>((E7022/$F$1)*VLOOKUP(N7022,Currecny_M!$A$1:$P$10,MATCH(Database!C7022,Currecny_M!$A$1:$P$1,0),FALSE))/VLOOKUP('Cover page'!$B$6,Currecny_M!$A$1:$P$10,MATCH(Database!C7022,Currecny_M!$A$1:$P$1,0),FALSE)</f>
        <v>1.7043000000000001</v>
      </c>
      <c r="N7022" s="6" t="str">
        <f>VLOOKUP(B7022,Master!$A$2:$C$11,3,FALSE)</f>
        <v>Dirham</v>
      </c>
      <c r="O7022" s="6" t="str">
        <f>VLOOKUP(B7022,Master!$A$2:$C$11,2,FALSE)</f>
        <v>Asia</v>
      </c>
      <c r="Q7022" s="39" t="str">
        <f>VLOOKUP(D7022,GL_Master!$A$1:$D$80,2,FALSE)</f>
        <v>PL</v>
      </c>
      <c r="R7022" s="39" t="str">
        <f>VLOOKUP(D7022,GL_Master!$A$1:$D$80,3,FALSE)</f>
        <v>Communication &amp; internet exp</v>
      </c>
      <c r="S7022" s="39" t="str">
        <f>VLOOKUP(D7022,GL_Master!$A$1:$D$80,4,FALSE)</f>
        <v>Printing &amp; Stationary</v>
      </c>
    </row>
    <row r="7023" spans="1:19" x14ac:dyDescent="0.25">
      <c r="A7023" s="39" t="s">
        <v>262</v>
      </c>
      <c r="B7023" s="39" t="s">
        <v>238</v>
      </c>
      <c r="C7023" s="7">
        <v>44044</v>
      </c>
      <c r="D7023" s="39" t="s">
        <v>32</v>
      </c>
      <c r="E7023" s="39">
        <v>82</v>
      </c>
      <c r="F7023" s="82">
        <f t="shared" si="327"/>
        <v>8.2000000000000003E-2</v>
      </c>
      <c r="G7023" s="39">
        <f>VLOOKUP(N7023,Currecny_M!$A$1:$P$10,2,FALSE)</f>
        <v>21</v>
      </c>
      <c r="H7023" s="39">
        <f>MATCH(C7023,Currecny_M!$A$1:$P$1,0)</f>
        <v>6</v>
      </c>
      <c r="I7023" s="39">
        <f>VLOOKUP(N7023,Currecny_M!$A$1:$P$10,MATCH(Database!C7023,Currecny_M!$A$1:$P$1,0),FALSE)</f>
        <v>21.85</v>
      </c>
      <c r="J7023" s="82">
        <f t="shared" si="328"/>
        <v>1.7917000000000003</v>
      </c>
      <c r="K7023" s="39">
        <f>VLOOKUP('Cover page'!$B$6,Currecny_M!$A$1:$P$10,MATCH(Database!C7023,Currecny_M!$A$1:$P$1,0),FALSE)</f>
        <v>1</v>
      </c>
      <c r="L7023" s="82">
        <f t="shared" si="329"/>
        <v>1.7917000000000003</v>
      </c>
      <c r="M7023" s="82">
        <f>((E7023/$F$1)*VLOOKUP(N7023,Currecny_M!$A$1:$P$10,MATCH(Database!C7023,Currecny_M!$A$1:$P$1,0),FALSE))/VLOOKUP('Cover page'!$B$6,Currecny_M!$A$1:$P$10,MATCH(Database!C7023,Currecny_M!$A$1:$P$1,0),FALSE)</f>
        <v>1.7917000000000003</v>
      </c>
      <c r="N7023" s="6" t="str">
        <f>VLOOKUP(B7023,Master!$A$2:$C$11,3,FALSE)</f>
        <v>Dirham</v>
      </c>
      <c r="O7023" s="6" t="str">
        <f>VLOOKUP(B7023,Master!$A$2:$C$11,2,FALSE)</f>
        <v>Asia</v>
      </c>
      <c r="Q7023" s="39" t="str">
        <f>VLOOKUP(D7023,GL_Master!$A$1:$D$80,2,FALSE)</f>
        <v>PL</v>
      </c>
      <c r="R7023" s="39" t="str">
        <f>VLOOKUP(D7023,GL_Master!$A$1:$D$80,3,FALSE)</f>
        <v>Communication &amp; internet exp</v>
      </c>
      <c r="S7023" s="39" t="str">
        <f>VLOOKUP(D7023,GL_Master!$A$1:$D$80,4,FALSE)</f>
        <v>Printing &amp; Stationary</v>
      </c>
    </row>
    <row r="7024" spans="1:19" x14ac:dyDescent="0.25">
      <c r="A7024" s="39" t="s">
        <v>262</v>
      </c>
      <c r="B7024" s="39" t="s">
        <v>238</v>
      </c>
      <c r="C7024" s="7">
        <v>44044</v>
      </c>
      <c r="D7024" s="39" t="s">
        <v>35</v>
      </c>
      <c r="E7024" s="39">
        <v>231</v>
      </c>
      <c r="F7024" s="82">
        <f t="shared" si="327"/>
        <v>0.23100000000000001</v>
      </c>
      <c r="G7024" s="39">
        <f>VLOOKUP(N7024,Currecny_M!$A$1:$P$10,2,FALSE)</f>
        <v>21</v>
      </c>
      <c r="H7024" s="39">
        <f>MATCH(C7024,Currecny_M!$A$1:$P$1,0)</f>
        <v>6</v>
      </c>
      <c r="I7024" s="39">
        <f>VLOOKUP(N7024,Currecny_M!$A$1:$P$10,MATCH(Database!C7024,Currecny_M!$A$1:$P$1,0),FALSE)</f>
        <v>21.85</v>
      </c>
      <c r="J7024" s="82">
        <f t="shared" si="328"/>
        <v>5.0473500000000007</v>
      </c>
      <c r="K7024" s="39">
        <f>VLOOKUP('Cover page'!$B$6,Currecny_M!$A$1:$P$10,MATCH(Database!C7024,Currecny_M!$A$1:$P$1,0),FALSE)</f>
        <v>1</v>
      </c>
      <c r="L7024" s="82">
        <f t="shared" si="329"/>
        <v>5.0473500000000007</v>
      </c>
      <c r="M7024" s="82">
        <f>((E7024/$F$1)*VLOOKUP(N7024,Currecny_M!$A$1:$P$10,MATCH(Database!C7024,Currecny_M!$A$1:$P$1,0),FALSE))/VLOOKUP('Cover page'!$B$6,Currecny_M!$A$1:$P$10,MATCH(Database!C7024,Currecny_M!$A$1:$P$1,0),FALSE)</f>
        <v>5.0473500000000007</v>
      </c>
      <c r="N7024" s="6" t="str">
        <f>VLOOKUP(B7024,Master!$A$2:$C$11,3,FALSE)</f>
        <v>Dirham</v>
      </c>
      <c r="O7024" s="6" t="str">
        <f>VLOOKUP(B7024,Master!$A$2:$C$11,2,FALSE)</f>
        <v>Asia</v>
      </c>
      <c r="Q7024" s="39" t="str">
        <f>VLOOKUP(D7024,GL_Master!$A$1:$D$80,2,FALSE)</f>
        <v>PL</v>
      </c>
      <c r="R7024" s="39" t="str">
        <f>VLOOKUP(D7024,GL_Master!$A$1:$D$80,3,FALSE)</f>
        <v>Security Expenses</v>
      </c>
      <c r="S7024" s="39" t="str">
        <f>VLOOKUP(D7024,GL_Master!$A$1:$D$80,4,FALSE)</f>
        <v>Security Expenses others</v>
      </c>
    </row>
    <row r="7025" spans="1:19" x14ac:dyDescent="0.25">
      <c r="A7025" s="39" t="s">
        <v>262</v>
      </c>
      <c r="B7025" s="39" t="s">
        <v>238</v>
      </c>
      <c r="C7025" s="7">
        <v>44044</v>
      </c>
      <c r="D7025" s="39" t="s">
        <v>38</v>
      </c>
      <c r="E7025" s="39">
        <v>79</v>
      </c>
      <c r="F7025" s="82">
        <f t="shared" si="327"/>
        <v>7.9000000000000001E-2</v>
      </c>
      <c r="G7025" s="39">
        <f>VLOOKUP(N7025,Currecny_M!$A$1:$P$10,2,FALSE)</f>
        <v>21</v>
      </c>
      <c r="H7025" s="39">
        <f>MATCH(C7025,Currecny_M!$A$1:$P$1,0)</f>
        <v>6</v>
      </c>
      <c r="I7025" s="39">
        <f>VLOOKUP(N7025,Currecny_M!$A$1:$P$10,MATCH(Database!C7025,Currecny_M!$A$1:$P$1,0),FALSE)</f>
        <v>21.85</v>
      </c>
      <c r="J7025" s="82">
        <f t="shared" si="328"/>
        <v>1.7261500000000001</v>
      </c>
      <c r="K7025" s="39">
        <f>VLOOKUP('Cover page'!$B$6,Currecny_M!$A$1:$P$10,MATCH(Database!C7025,Currecny_M!$A$1:$P$1,0),FALSE)</f>
        <v>1</v>
      </c>
      <c r="L7025" s="82">
        <f t="shared" si="329"/>
        <v>1.7261500000000001</v>
      </c>
      <c r="M7025" s="82">
        <f>((E7025/$F$1)*VLOOKUP(N7025,Currecny_M!$A$1:$P$10,MATCH(Database!C7025,Currecny_M!$A$1:$P$1,0),FALSE))/VLOOKUP('Cover page'!$B$6,Currecny_M!$A$1:$P$10,MATCH(Database!C7025,Currecny_M!$A$1:$P$1,0),FALSE)</f>
        <v>1.7261500000000001</v>
      </c>
      <c r="N7025" s="6" t="str">
        <f>VLOOKUP(B7025,Master!$A$2:$C$11,3,FALSE)</f>
        <v>Dirham</v>
      </c>
      <c r="O7025" s="6" t="str">
        <f>VLOOKUP(B7025,Master!$A$2:$C$11,2,FALSE)</f>
        <v>Asia</v>
      </c>
      <c r="Q7025" s="39" t="str">
        <f>VLOOKUP(D7025,GL_Master!$A$1:$D$80,2,FALSE)</f>
        <v>PL</v>
      </c>
      <c r="R7025" s="39" t="str">
        <f>VLOOKUP(D7025,GL_Master!$A$1:$D$80,3,FALSE)</f>
        <v>House Keeping Expenses</v>
      </c>
      <c r="S7025" s="39" t="str">
        <f>VLOOKUP(D7025,GL_Master!$A$1:$D$80,4,FALSE)</f>
        <v>House Keeping Expenses</v>
      </c>
    </row>
    <row r="7026" spans="1:19" x14ac:dyDescent="0.25">
      <c r="A7026" s="39" t="s">
        <v>262</v>
      </c>
      <c r="B7026" s="39" t="s">
        <v>238</v>
      </c>
      <c r="C7026" s="7">
        <v>44044</v>
      </c>
      <c r="D7026" s="39" t="s">
        <v>107</v>
      </c>
      <c r="E7026" s="39">
        <v>82</v>
      </c>
      <c r="F7026" s="82">
        <f t="shared" si="327"/>
        <v>8.2000000000000003E-2</v>
      </c>
      <c r="G7026" s="39">
        <f>VLOOKUP(N7026,Currecny_M!$A$1:$P$10,2,FALSE)</f>
        <v>21</v>
      </c>
      <c r="H7026" s="39">
        <f>MATCH(C7026,Currecny_M!$A$1:$P$1,0)</f>
        <v>6</v>
      </c>
      <c r="I7026" s="39">
        <f>VLOOKUP(N7026,Currecny_M!$A$1:$P$10,MATCH(Database!C7026,Currecny_M!$A$1:$P$1,0),FALSE)</f>
        <v>21.85</v>
      </c>
      <c r="J7026" s="82">
        <f t="shared" si="328"/>
        <v>1.7917000000000003</v>
      </c>
      <c r="K7026" s="39">
        <f>VLOOKUP('Cover page'!$B$6,Currecny_M!$A$1:$P$10,MATCH(Database!C7026,Currecny_M!$A$1:$P$1,0),FALSE)</f>
        <v>1</v>
      </c>
      <c r="L7026" s="82">
        <f t="shared" si="329"/>
        <v>1.7917000000000003</v>
      </c>
      <c r="M7026" s="82">
        <f>((E7026/$F$1)*VLOOKUP(N7026,Currecny_M!$A$1:$P$10,MATCH(Database!C7026,Currecny_M!$A$1:$P$1,0),FALSE))/VLOOKUP('Cover page'!$B$6,Currecny_M!$A$1:$P$10,MATCH(Database!C7026,Currecny_M!$A$1:$P$1,0),FALSE)</f>
        <v>1.7917000000000003</v>
      </c>
      <c r="N7026" s="6" t="str">
        <f>VLOOKUP(B7026,Master!$A$2:$C$11,3,FALSE)</f>
        <v>Dirham</v>
      </c>
      <c r="O7026" s="6" t="str">
        <f>VLOOKUP(B7026,Master!$A$2:$C$11,2,FALSE)</f>
        <v>Asia</v>
      </c>
      <c r="Q7026" s="39" t="str">
        <f>VLOOKUP(D7026,GL_Master!$A$1:$D$80,2,FALSE)</f>
        <v>PL</v>
      </c>
      <c r="R7026" s="39" t="str">
        <f>VLOOKUP(D7026,GL_Master!$A$1:$D$80,3,FALSE)</f>
        <v>Misc. expenses</v>
      </c>
      <c r="S7026" s="39" t="str">
        <f>VLOOKUP(D7026,GL_Master!$A$1:$D$80,4,FALSE)</f>
        <v>Repair &amp; Maintenance</v>
      </c>
    </row>
    <row r="7027" spans="1:19" x14ac:dyDescent="0.25">
      <c r="A7027" s="39" t="s">
        <v>262</v>
      </c>
      <c r="B7027" s="39" t="s">
        <v>238</v>
      </c>
      <c r="C7027" s="7">
        <v>44044</v>
      </c>
      <c r="D7027" s="39" t="s">
        <v>108</v>
      </c>
      <c r="E7027" s="39">
        <v>84</v>
      </c>
      <c r="F7027" s="82">
        <f t="shared" si="327"/>
        <v>8.4000000000000005E-2</v>
      </c>
      <c r="G7027" s="39">
        <f>VLOOKUP(N7027,Currecny_M!$A$1:$P$10,2,FALSE)</f>
        <v>21</v>
      </c>
      <c r="H7027" s="39">
        <f>MATCH(C7027,Currecny_M!$A$1:$P$1,0)</f>
        <v>6</v>
      </c>
      <c r="I7027" s="39">
        <f>VLOOKUP(N7027,Currecny_M!$A$1:$P$10,MATCH(Database!C7027,Currecny_M!$A$1:$P$1,0),FALSE)</f>
        <v>21.85</v>
      </c>
      <c r="J7027" s="82">
        <f t="shared" si="328"/>
        <v>1.8354000000000001</v>
      </c>
      <c r="K7027" s="39">
        <f>VLOOKUP('Cover page'!$B$6,Currecny_M!$A$1:$P$10,MATCH(Database!C7027,Currecny_M!$A$1:$P$1,0),FALSE)</f>
        <v>1</v>
      </c>
      <c r="L7027" s="82">
        <f t="shared" si="329"/>
        <v>1.8354000000000001</v>
      </c>
      <c r="M7027" s="82">
        <f>((E7027/$F$1)*VLOOKUP(N7027,Currecny_M!$A$1:$P$10,MATCH(Database!C7027,Currecny_M!$A$1:$P$1,0),FALSE))/VLOOKUP('Cover page'!$B$6,Currecny_M!$A$1:$P$10,MATCH(Database!C7027,Currecny_M!$A$1:$P$1,0),FALSE)</f>
        <v>1.8354000000000001</v>
      </c>
      <c r="N7027" s="6" t="str">
        <f>VLOOKUP(B7027,Master!$A$2:$C$11,3,FALSE)</f>
        <v>Dirham</v>
      </c>
      <c r="O7027" s="6" t="str">
        <f>VLOOKUP(B7027,Master!$A$2:$C$11,2,FALSE)</f>
        <v>Asia</v>
      </c>
      <c r="Q7027" s="39" t="str">
        <f>VLOOKUP(D7027,GL_Master!$A$1:$D$80,2,FALSE)</f>
        <v>PL</v>
      </c>
      <c r="R7027" s="39" t="str">
        <f>VLOOKUP(D7027,GL_Master!$A$1:$D$80,3,FALSE)</f>
        <v>Misc. expenses</v>
      </c>
      <c r="S7027" s="39" t="str">
        <f>VLOOKUP(D7027,GL_Master!$A$1:$D$80,4,FALSE)</f>
        <v>Repair &amp; Maintenance</v>
      </c>
    </row>
    <row r="7028" spans="1:19" x14ac:dyDescent="0.25">
      <c r="A7028" s="39" t="s">
        <v>262</v>
      </c>
      <c r="B7028" s="39" t="s">
        <v>238</v>
      </c>
      <c r="C7028" s="7">
        <v>44044</v>
      </c>
      <c r="D7028" s="39" t="s">
        <v>9</v>
      </c>
      <c r="E7028" s="39">
        <v>699</v>
      </c>
      <c r="F7028" s="82">
        <f t="shared" si="327"/>
        <v>0.69899999999999995</v>
      </c>
      <c r="G7028" s="39">
        <f>VLOOKUP(N7028,Currecny_M!$A$1:$P$10,2,FALSE)</f>
        <v>21</v>
      </c>
      <c r="H7028" s="39">
        <f>MATCH(C7028,Currecny_M!$A$1:$P$1,0)</f>
        <v>6</v>
      </c>
      <c r="I7028" s="39">
        <f>VLOOKUP(N7028,Currecny_M!$A$1:$P$10,MATCH(Database!C7028,Currecny_M!$A$1:$P$1,0),FALSE)</f>
        <v>21.85</v>
      </c>
      <c r="J7028" s="82">
        <f t="shared" si="328"/>
        <v>15.273149999999999</v>
      </c>
      <c r="K7028" s="39">
        <f>VLOOKUP('Cover page'!$B$6,Currecny_M!$A$1:$P$10,MATCH(Database!C7028,Currecny_M!$A$1:$P$1,0),FALSE)</f>
        <v>1</v>
      </c>
      <c r="L7028" s="82">
        <f t="shared" si="329"/>
        <v>15.273149999999999</v>
      </c>
      <c r="M7028" s="82">
        <f>((E7028/$F$1)*VLOOKUP(N7028,Currecny_M!$A$1:$P$10,MATCH(Database!C7028,Currecny_M!$A$1:$P$1,0),FALSE))/VLOOKUP('Cover page'!$B$6,Currecny_M!$A$1:$P$10,MATCH(Database!C7028,Currecny_M!$A$1:$P$1,0),FALSE)</f>
        <v>15.273149999999999</v>
      </c>
      <c r="N7028" s="6" t="str">
        <f>VLOOKUP(B7028,Master!$A$2:$C$11,3,FALSE)</f>
        <v>Dirham</v>
      </c>
      <c r="O7028" s="6" t="str">
        <f>VLOOKUP(B7028,Master!$A$2:$C$11,2,FALSE)</f>
        <v>Asia</v>
      </c>
      <c r="Q7028" s="39" t="str">
        <f>VLOOKUP(D7028,GL_Master!$A$1:$D$80,2,FALSE)</f>
        <v>PL</v>
      </c>
      <c r="R7028" s="39" t="str">
        <f>VLOOKUP(D7028,GL_Master!$A$1:$D$80,3,FALSE)</f>
        <v>Rent</v>
      </c>
      <c r="S7028" s="39" t="str">
        <f>VLOOKUP(D7028,GL_Master!$A$1:$D$80,4,FALSE)</f>
        <v>Office Rent</v>
      </c>
    </row>
    <row r="7029" spans="1:19" x14ac:dyDescent="0.25">
      <c r="A7029" s="39" t="s">
        <v>262</v>
      </c>
      <c r="B7029" s="39" t="s">
        <v>238</v>
      </c>
      <c r="C7029" s="7">
        <v>44044</v>
      </c>
      <c r="D7029" s="39" t="s">
        <v>109</v>
      </c>
      <c r="E7029" s="39">
        <v>-396</v>
      </c>
      <c r="F7029" s="82">
        <f t="shared" si="327"/>
        <v>-0.39600000000000002</v>
      </c>
      <c r="G7029" s="39">
        <f>VLOOKUP(N7029,Currecny_M!$A$1:$P$10,2,FALSE)</f>
        <v>21</v>
      </c>
      <c r="H7029" s="39">
        <f>MATCH(C7029,Currecny_M!$A$1:$P$1,0)</f>
        <v>6</v>
      </c>
      <c r="I7029" s="39">
        <f>VLOOKUP(N7029,Currecny_M!$A$1:$P$10,MATCH(Database!C7029,Currecny_M!$A$1:$P$1,0),FALSE)</f>
        <v>21.85</v>
      </c>
      <c r="J7029" s="82">
        <f t="shared" si="328"/>
        <v>-8.6526000000000014</v>
      </c>
      <c r="K7029" s="39">
        <f>VLOOKUP('Cover page'!$B$6,Currecny_M!$A$1:$P$10,MATCH(Database!C7029,Currecny_M!$A$1:$P$1,0),FALSE)</f>
        <v>1</v>
      </c>
      <c r="L7029" s="82">
        <f t="shared" si="329"/>
        <v>-8.6526000000000014</v>
      </c>
      <c r="M7029" s="82">
        <f>((E7029/$F$1)*VLOOKUP(N7029,Currecny_M!$A$1:$P$10,MATCH(Database!C7029,Currecny_M!$A$1:$P$1,0),FALSE))/VLOOKUP('Cover page'!$B$6,Currecny_M!$A$1:$P$10,MATCH(Database!C7029,Currecny_M!$A$1:$P$1,0),FALSE)</f>
        <v>-8.6526000000000014</v>
      </c>
      <c r="N7029" s="6" t="str">
        <f>VLOOKUP(B7029,Master!$A$2:$C$11,3,FALSE)</f>
        <v>Dirham</v>
      </c>
      <c r="O7029" s="6" t="str">
        <f>VLOOKUP(B7029,Master!$A$2:$C$11,2,FALSE)</f>
        <v>Asia</v>
      </c>
      <c r="Q7029" s="39" t="str">
        <f>VLOOKUP(D7029,GL_Master!$A$1:$D$80,2,FALSE)</f>
        <v>PL</v>
      </c>
      <c r="R7029" s="39" t="str">
        <f>VLOOKUP(D7029,GL_Master!$A$1:$D$80,3,FALSE)</f>
        <v>Travelling and conveyance</v>
      </c>
      <c r="S7029" s="39" t="str">
        <f>VLOOKUP(D7029,GL_Master!$A$1:$D$80,4,FALSE)</f>
        <v>Travelling , hotel lodging</v>
      </c>
    </row>
    <row r="7030" spans="1:19" x14ac:dyDescent="0.25">
      <c r="A7030" s="39" t="s">
        <v>262</v>
      </c>
      <c r="B7030" s="39" t="s">
        <v>238</v>
      </c>
      <c r="C7030" s="7">
        <v>44044</v>
      </c>
      <c r="D7030" s="39" t="s">
        <v>110</v>
      </c>
      <c r="E7030" s="39">
        <v>160</v>
      </c>
      <c r="F7030" s="82">
        <f t="shared" si="327"/>
        <v>0.16</v>
      </c>
      <c r="G7030" s="39">
        <f>VLOOKUP(N7030,Currecny_M!$A$1:$P$10,2,FALSE)</f>
        <v>21</v>
      </c>
      <c r="H7030" s="39">
        <f>MATCH(C7030,Currecny_M!$A$1:$P$1,0)</f>
        <v>6</v>
      </c>
      <c r="I7030" s="39">
        <f>VLOOKUP(N7030,Currecny_M!$A$1:$P$10,MATCH(Database!C7030,Currecny_M!$A$1:$P$1,0),FALSE)</f>
        <v>21.85</v>
      </c>
      <c r="J7030" s="82">
        <f t="shared" si="328"/>
        <v>3.4960000000000004</v>
      </c>
      <c r="K7030" s="39">
        <f>VLOOKUP('Cover page'!$B$6,Currecny_M!$A$1:$P$10,MATCH(Database!C7030,Currecny_M!$A$1:$P$1,0),FALSE)</f>
        <v>1</v>
      </c>
      <c r="L7030" s="82">
        <f t="shared" si="329"/>
        <v>3.4960000000000004</v>
      </c>
      <c r="M7030" s="82">
        <f>((E7030/$F$1)*VLOOKUP(N7030,Currecny_M!$A$1:$P$10,MATCH(Database!C7030,Currecny_M!$A$1:$P$1,0),FALSE))/VLOOKUP('Cover page'!$B$6,Currecny_M!$A$1:$P$10,MATCH(Database!C7030,Currecny_M!$A$1:$P$1,0),FALSE)</f>
        <v>3.4960000000000004</v>
      </c>
      <c r="N7030" s="6" t="str">
        <f>VLOOKUP(B7030,Master!$A$2:$C$11,3,FALSE)</f>
        <v>Dirham</v>
      </c>
      <c r="O7030" s="6" t="str">
        <f>VLOOKUP(B7030,Master!$A$2:$C$11,2,FALSE)</f>
        <v>Asia</v>
      </c>
      <c r="Q7030" s="39" t="str">
        <f>VLOOKUP(D7030,GL_Master!$A$1:$D$80,2,FALSE)</f>
        <v>PL</v>
      </c>
      <c r="R7030" s="39" t="str">
        <f>VLOOKUP(D7030,GL_Master!$A$1:$D$80,3,FALSE)</f>
        <v>Travelling and conveyance</v>
      </c>
      <c r="S7030" s="39" t="str">
        <f>VLOOKUP(D7030,GL_Master!$A$1:$D$80,4,FALSE)</f>
        <v>Travelling , hotel lodging</v>
      </c>
    </row>
    <row r="7031" spans="1:19" x14ac:dyDescent="0.25">
      <c r="A7031" s="39" t="s">
        <v>262</v>
      </c>
      <c r="B7031" s="39" t="s">
        <v>238</v>
      </c>
      <c r="C7031" s="7">
        <v>44044</v>
      </c>
      <c r="D7031" s="39" t="s">
        <v>111</v>
      </c>
      <c r="E7031" s="39">
        <v>82</v>
      </c>
      <c r="F7031" s="82">
        <f t="shared" si="327"/>
        <v>8.2000000000000003E-2</v>
      </c>
      <c r="G7031" s="39">
        <f>VLOOKUP(N7031,Currecny_M!$A$1:$P$10,2,FALSE)</f>
        <v>21</v>
      </c>
      <c r="H7031" s="39">
        <f>MATCH(C7031,Currecny_M!$A$1:$P$1,0)</f>
        <v>6</v>
      </c>
      <c r="I7031" s="39">
        <f>VLOOKUP(N7031,Currecny_M!$A$1:$P$10,MATCH(Database!C7031,Currecny_M!$A$1:$P$1,0),FALSE)</f>
        <v>21.85</v>
      </c>
      <c r="J7031" s="82">
        <f t="shared" si="328"/>
        <v>1.7917000000000003</v>
      </c>
      <c r="K7031" s="39">
        <f>VLOOKUP('Cover page'!$B$6,Currecny_M!$A$1:$P$10,MATCH(Database!C7031,Currecny_M!$A$1:$P$1,0),FALSE)</f>
        <v>1</v>
      </c>
      <c r="L7031" s="82">
        <f t="shared" si="329"/>
        <v>1.7917000000000003</v>
      </c>
      <c r="M7031" s="82">
        <f>((E7031/$F$1)*VLOOKUP(N7031,Currecny_M!$A$1:$P$10,MATCH(Database!C7031,Currecny_M!$A$1:$P$1,0),FALSE))/VLOOKUP('Cover page'!$B$6,Currecny_M!$A$1:$P$10,MATCH(Database!C7031,Currecny_M!$A$1:$P$1,0),FALSE)</f>
        <v>1.7917000000000003</v>
      </c>
      <c r="N7031" s="6" t="str">
        <f>VLOOKUP(B7031,Master!$A$2:$C$11,3,FALSE)</f>
        <v>Dirham</v>
      </c>
      <c r="O7031" s="6" t="str">
        <f>VLOOKUP(B7031,Master!$A$2:$C$11,2,FALSE)</f>
        <v>Asia</v>
      </c>
      <c r="Q7031" s="39" t="str">
        <f>VLOOKUP(D7031,GL_Master!$A$1:$D$80,2,FALSE)</f>
        <v>PL</v>
      </c>
      <c r="R7031" s="39" t="str">
        <f>VLOOKUP(D7031,GL_Master!$A$1:$D$80,3,FALSE)</f>
        <v>Legal &amp; Professional expenses</v>
      </c>
      <c r="S7031" s="39" t="str">
        <f>VLOOKUP(D7031,GL_Master!$A$1:$D$80,4,FALSE)</f>
        <v>Professional Fees - Others</v>
      </c>
    </row>
    <row r="7032" spans="1:19" x14ac:dyDescent="0.25">
      <c r="A7032" s="39" t="s">
        <v>262</v>
      </c>
      <c r="B7032" s="39" t="s">
        <v>238</v>
      </c>
      <c r="C7032" s="7">
        <v>44075</v>
      </c>
      <c r="D7032" s="39" t="s">
        <v>112</v>
      </c>
      <c r="E7032" s="39">
        <v>792</v>
      </c>
      <c r="F7032" s="82">
        <f t="shared" si="327"/>
        <v>0.79200000000000004</v>
      </c>
      <c r="G7032" s="39">
        <f>VLOOKUP(N7032,Currecny_M!$A$1:$P$10,2,FALSE)</f>
        <v>21</v>
      </c>
      <c r="H7032" s="39">
        <f>MATCH(C7032,Currecny_M!$A$1:$P$1,0)</f>
        <v>7</v>
      </c>
      <c r="I7032" s="39">
        <f>VLOOKUP(N7032,Currecny_M!$A$1:$P$10,MATCH(Database!C7032,Currecny_M!$A$1:$P$1,0),FALSE)</f>
        <v>22.07</v>
      </c>
      <c r="J7032" s="82">
        <f t="shared" si="328"/>
        <v>17.47944</v>
      </c>
      <c r="K7032" s="39">
        <f>VLOOKUP('Cover page'!$B$6,Currecny_M!$A$1:$P$10,MATCH(Database!C7032,Currecny_M!$A$1:$P$1,0),FALSE)</f>
        <v>1</v>
      </c>
      <c r="L7032" s="82">
        <f t="shared" si="329"/>
        <v>17.47944</v>
      </c>
      <c r="M7032" s="82">
        <f>((E7032/$F$1)*VLOOKUP(N7032,Currecny_M!$A$1:$P$10,MATCH(Database!C7032,Currecny_M!$A$1:$P$1,0),FALSE))/VLOOKUP('Cover page'!$B$6,Currecny_M!$A$1:$P$10,MATCH(Database!C7032,Currecny_M!$A$1:$P$1,0),FALSE)</f>
        <v>17.47944</v>
      </c>
      <c r="N7032" s="6" t="str">
        <f>VLOOKUP(B7032,Master!$A$2:$C$11,3,FALSE)</f>
        <v>Dirham</v>
      </c>
      <c r="O7032" s="6" t="str">
        <f>VLOOKUP(B7032,Master!$A$2:$C$11,2,FALSE)</f>
        <v>Asia</v>
      </c>
      <c r="Q7032" s="39" t="str">
        <f>VLOOKUP(D7032,GL_Master!$A$1:$D$80,2,FALSE)</f>
        <v>PL</v>
      </c>
      <c r="R7032" s="39" t="str">
        <f>VLOOKUP(D7032,GL_Master!$A$1:$D$80,3,FALSE)</f>
        <v>Finance Cost</v>
      </c>
      <c r="S7032" s="39" t="str">
        <f>VLOOKUP(D7032,GL_Master!$A$1:$D$80,4,FALSE)</f>
        <v>Interest expense</v>
      </c>
    </row>
    <row r="7033" spans="1:19" x14ac:dyDescent="0.25">
      <c r="A7033" s="39" t="s">
        <v>262</v>
      </c>
      <c r="B7033" s="39" t="s">
        <v>238</v>
      </c>
      <c r="C7033" s="7">
        <v>44075</v>
      </c>
      <c r="D7033" s="39" t="s">
        <v>25</v>
      </c>
      <c r="E7033" s="39">
        <v>7200</v>
      </c>
      <c r="F7033" s="82">
        <f t="shared" si="327"/>
        <v>7.2</v>
      </c>
      <c r="G7033" s="39">
        <f>VLOOKUP(N7033,Currecny_M!$A$1:$P$10,2,FALSE)</f>
        <v>21</v>
      </c>
      <c r="H7033" s="39">
        <f>MATCH(C7033,Currecny_M!$A$1:$P$1,0)</f>
        <v>7</v>
      </c>
      <c r="I7033" s="39">
        <f>VLOOKUP(N7033,Currecny_M!$A$1:$P$10,MATCH(Database!C7033,Currecny_M!$A$1:$P$1,0),FALSE)</f>
        <v>22.07</v>
      </c>
      <c r="J7033" s="82">
        <f t="shared" si="328"/>
        <v>158.904</v>
      </c>
      <c r="K7033" s="39">
        <f>VLOOKUP('Cover page'!$B$6,Currecny_M!$A$1:$P$10,MATCH(Database!C7033,Currecny_M!$A$1:$P$1,0),FALSE)</f>
        <v>1</v>
      </c>
      <c r="L7033" s="82">
        <f t="shared" si="329"/>
        <v>158.904</v>
      </c>
      <c r="M7033" s="82">
        <f>((E7033/$F$1)*VLOOKUP(N7033,Currecny_M!$A$1:$P$10,MATCH(Database!C7033,Currecny_M!$A$1:$P$1,0),FALSE))/VLOOKUP('Cover page'!$B$6,Currecny_M!$A$1:$P$10,MATCH(Database!C7033,Currecny_M!$A$1:$P$1,0),FALSE)</f>
        <v>158.904</v>
      </c>
      <c r="N7033" s="6" t="str">
        <f>VLOOKUP(B7033,Master!$A$2:$C$11,3,FALSE)</f>
        <v>Dirham</v>
      </c>
      <c r="O7033" s="6" t="str">
        <f>VLOOKUP(B7033,Master!$A$2:$C$11,2,FALSE)</f>
        <v>Asia</v>
      </c>
      <c r="Q7033" s="39" t="str">
        <f>VLOOKUP(D7033,GL_Master!$A$1:$D$80,2,FALSE)</f>
        <v>PL</v>
      </c>
      <c r="R7033" s="39" t="str">
        <f>VLOOKUP(D7033,GL_Master!$A$1:$D$80,3,FALSE)</f>
        <v>Depreciation</v>
      </c>
      <c r="S7033" s="39" t="str">
        <f>VLOOKUP(D7033,GL_Master!$A$1:$D$80,4,FALSE)</f>
        <v>Depreciation</v>
      </c>
    </row>
    <row r="7034" spans="1:19" x14ac:dyDescent="0.25">
      <c r="A7034" s="39" t="s">
        <v>262</v>
      </c>
      <c r="B7034" s="39" t="s">
        <v>238</v>
      </c>
      <c r="C7034" s="7">
        <v>44075</v>
      </c>
      <c r="D7034" s="39" t="s">
        <v>51</v>
      </c>
      <c r="E7034" s="39">
        <v>-76190</v>
      </c>
      <c r="F7034" s="82">
        <f t="shared" si="327"/>
        <v>-76.19</v>
      </c>
      <c r="G7034" s="39">
        <f>VLOOKUP(N7034,Currecny_M!$A$1:$P$10,2,FALSE)</f>
        <v>21</v>
      </c>
      <c r="H7034" s="39">
        <f>MATCH(C7034,Currecny_M!$A$1:$P$1,0)</f>
        <v>7</v>
      </c>
      <c r="I7034" s="39">
        <f>VLOOKUP(N7034,Currecny_M!$A$1:$P$10,MATCH(Database!C7034,Currecny_M!$A$1:$P$1,0),FALSE)</f>
        <v>22.07</v>
      </c>
      <c r="J7034" s="82">
        <f t="shared" si="328"/>
        <v>-1681.5133000000001</v>
      </c>
      <c r="K7034" s="39">
        <f>VLOOKUP('Cover page'!$B$6,Currecny_M!$A$1:$P$10,MATCH(Database!C7034,Currecny_M!$A$1:$P$1,0),FALSE)</f>
        <v>1</v>
      </c>
      <c r="L7034" s="82">
        <f t="shared" si="329"/>
        <v>-1681.5133000000001</v>
      </c>
      <c r="M7034" s="82">
        <f>((E7034/$F$1)*VLOOKUP(N7034,Currecny_M!$A$1:$P$10,MATCH(Database!C7034,Currecny_M!$A$1:$P$1,0),FALSE))/VLOOKUP('Cover page'!$B$6,Currecny_M!$A$1:$P$10,MATCH(Database!C7034,Currecny_M!$A$1:$P$1,0),FALSE)</f>
        <v>-1681.5133000000001</v>
      </c>
      <c r="N7034" s="6" t="str">
        <f>VLOOKUP(B7034,Master!$A$2:$C$11,3,FALSE)</f>
        <v>Dirham</v>
      </c>
      <c r="O7034" s="6" t="str">
        <f>VLOOKUP(B7034,Master!$A$2:$C$11,2,FALSE)</f>
        <v>Asia</v>
      </c>
      <c r="Q7034" s="39" t="str">
        <f>VLOOKUP(D7034,GL_Master!$A$1:$D$80,2,FALSE)</f>
        <v>BS</v>
      </c>
      <c r="R7034" s="39" t="str">
        <f>VLOOKUP(D7034,GL_Master!$A$1:$D$80,3,FALSE)</f>
        <v>Share Capital</v>
      </c>
      <c r="S7034" s="39" t="str">
        <f>VLOOKUP(D7034,GL_Master!$A$1:$D$80,4,FALSE)</f>
        <v>Equity shares</v>
      </c>
    </row>
    <row r="7035" spans="1:19" x14ac:dyDescent="0.25">
      <c r="A7035" s="39" t="s">
        <v>262</v>
      </c>
      <c r="B7035" s="39" t="s">
        <v>238</v>
      </c>
      <c r="C7035" s="7">
        <v>44075</v>
      </c>
      <c r="D7035" s="39" t="s">
        <v>52</v>
      </c>
      <c r="E7035" s="39">
        <v>-145981</v>
      </c>
      <c r="F7035" s="82">
        <f t="shared" si="327"/>
        <v>-145.98099999999999</v>
      </c>
      <c r="G7035" s="39">
        <f>VLOOKUP(N7035,Currecny_M!$A$1:$P$10,2,FALSE)</f>
        <v>21</v>
      </c>
      <c r="H7035" s="39">
        <f>MATCH(C7035,Currecny_M!$A$1:$P$1,0)</f>
        <v>7</v>
      </c>
      <c r="I7035" s="39">
        <f>VLOOKUP(N7035,Currecny_M!$A$1:$P$10,MATCH(Database!C7035,Currecny_M!$A$1:$P$1,0),FALSE)</f>
        <v>22.07</v>
      </c>
      <c r="J7035" s="82">
        <f t="shared" si="328"/>
        <v>-3221.8006700000001</v>
      </c>
      <c r="K7035" s="39">
        <f>VLOOKUP('Cover page'!$B$6,Currecny_M!$A$1:$P$10,MATCH(Database!C7035,Currecny_M!$A$1:$P$1,0),FALSE)</f>
        <v>1</v>
      </c>
      <c r="L7035" s="82">
        <f t="shared" si="329"/>
        <v>-3221.8006700000001</v>
      </c>
      <c r="M7035" s="82">
        <f>((E7035/$F$1)*VLOOKUP(N7035,Currecny_M!$A$1:$P$10,MATCH(Database!C7035,Currecny_M!$A$1:$P$1,0),FALSE))/VLOOKUP('Cover page'!$B$6,Currecny_M!$A$1:$P$10,MATCH(Database!C7035,Currecny_M!$A$1:$P$1,0),FALSE)</f>
        <v>-3221.8006700000001</v>
      </c>
      <c r="N7035" s="6" t="str">
        <f>VLOOKUP(B7035,Master!$A$2:$C$11,3,FALSE)</f>
        <v>Dirham</v>
      </c>
      <c r="O7035" s="6" t="str">
        <f>VLOOKUP(B7035,Master!$A$2:$C$11,2,FALSE)</f>
        <v>Asia</v>
      </c>
      <c r="Q7035" s="39" t="str">
        <f>VLOOKUP(D7035,GL_Master!$A$1:$D$80,2,FALSE)</f>
        <v>BS</v>
      </c>
      <c r="R7035" s="39" t="str">
        <f>VLOOKUP(D7035,GL_Master!$A$1:$D$80,3,FALSE)</f>
        <v>Reserve and Surplus</v>
      </c>
      <c r="S7035" s="39" t="str">
        <f>VLOOKUP(D7035,GL_Master!$A$1:$D$80,4,FALSE)</f>
        <v>Reserves at the commencement of the year</v>
      </c>
    </row>
    <row r="7036" spans="1:19" x14ac:dyDescent="0.25">
      <c r="A7036" s="39" t="s">
        <v>262</v>
      </c>
      <c r="B7036" s="39" t="s">
        <v>238</v>
      </c>
      <c r="C7036" s="7">
        <v>44075</v>
      </c>
      <c r="D7036" s="39" t="s">
        <v>53</v>
      </c>
      <c r="E7036" s="39">
        <v>-48675</v>
      </c>
      <c r="F7036" s="82">
        <f t="shared" si="327"/>
        <v>-48.674999999999997</v>
      </c>
      <c r="G7036" s="39">
        <f>VLOOKUP(N7036,Currecny_M!$A$1:$P$10,2,FALSE)</f>
        <v>21</v>
      </c>
      <c r="H7036" s="39">
        <f>MATCH(C7036,Currecny_M!$A$1:$P$1,0)</f>
        <v>7</v>
      </c>
      <c r="I7036" s="39">
        <f>VLOOKUP(N7036,Currecny_M!$A$1:$P$10,MATCH(Database!C7036,Currecny_M!$A$1:$P$1,0),FALSE)</f>
        <v>22.07</v>
      </c>
      <c r="J7036" s="82">
        <f t="shared" si="328"/>
        <v>-1074.2572499999999</v>
      </c>
      <c r="K7036" s="39">
        <f>VLOOKUP('Cover page'!$B$6,Currecny_M!$A$1:$P$10,MATCH(Database!C7036,Currecny_M!$A$1:$P$1,0),FALSE)</f>
        <v>1</v>
      </c>
      <c r="L7036" s="82">
        <f t="shared" si="329"/>
        <v>-1074.2572499999999</v>
      </c>
      <c r="M7036" s="82">
        <f>((E7036/$F$1)*VLOOKUP(N7036,Currecny_M!$A$1:$P$10,MATCH(Database!C7036,Currecny_M!$A$1:$P$1,0),FALSE))/VLOOKUP('Cover page'!$B$6,Currecny_M!$A$1:$P$10,MATCH(Database!C7036,Currecny_M!$A$1:$P$1,0),FALSE)</f>
        <v>-1074.2572499999999</v>
      </c>
      <c r="N7036" s="6" t="str">
        <f>VLOOKUP(B7036,Master!$A$2:$C$11,3,FALSE)</f>
        <v>Dirham</v>
      </c>
      <c r="O7036" s="6" t="str">
        <f>VLOOKUP(B7036,Master!$A$2:$C$11,2,FALSE)</f>
        <v>Asia</v>
      </c>
      <c r="Q7036" s="39" t="str">
        <f>VLOOKUP(D7036,GL_Master!$A$1:$D$80,2,FALSE)</f>
        <v>BS</v>
      </c>
      <c r="R7036" s="39" t="str">
        <f>VLOOKUP(D7036,GL_Master!$A$1:$D$80,3,FALSE)</f>
        <v>Loan Fund</v>
      </c>
      <c r="S7036" s="39" t="str">
        <f>VLOOKUP(D7036,GL_Master!$A$1:$D$80,4,FALSE)</f>
        <v>Term Loan</v>
      </c>
    </row>
    <row r="7037" spans="1:19" x14ac:dyDescent="0.25">
      <c r="A7037" s="39" t="s">
        <v>262</v>
      </c>
      <c r="B7037" s="39" t="s">
        <v>238</v>
      </c>
      <c r="C7037" s="7">
        <v>44075</v>
      </c>
      <c r="D7037" s="39" t="s">
        <v>54</v>
      </c>
      <c r="E7037" s="39">
        <v>157</v>
      </c>
      <c r="F7037" s="82">
        <f t="shared" si="327"/>
        <v>0.157</v>
      </c>
      <c r="G7037" s="39">
        <f>VLOOKUP(N7037,Currecny_M!$A$1:$P$10,2,FALSE)</f>
        <v>21</v>
      </c>
      <c r="H7037" s="39">
        <f>MATCH(C7037,Currecny_M!$A$1:$P$1,0)</f>
        <v>7</v>
      </c>
      <c r="I7037" s="39">
        <f>VLOOKUP(N7037,Currecny_M!$A$1:$P$10,MATCH(Database!C7037,Currecny_M!$A$1:$P$1,0),FALSE)</f>
        <v>22.07</v>
      </c>
      <c r="J7037" s="82">
        <f t="shared" si="328"/>
        <v>3.4649900000000002</v>
      </c>
      <c r="K7037" s="39">
        <f>VLOOKUP('Cover page'!$B$6,Currecny_M!$A$1:$P$10,MATCH(Database!C7037,Currecny_M!$A$1:$P$1,0),FALSE)</f>
        <v>1</v>
      </c>
      <c r="L7037" s="82">
        <f t="shared" si="329"/>
        <v>3.4649900000000002</v>
      </c>
      <c r="M7037" s="82">
        <f>((E7037/$F$1)*VLOOKUP(N7037,Currecny_M!$A$1:$P$10,MATCH(Database!C7037,Currecny_M!$A$1:$P$1,0),FALSE))/VLOOKUP('Cover page'!$B$6,Currecny_M!$A$1:$P$10,MATCH(Database!C7037,Currecny_M!$A$1:$P$1,0),FALSE)</f>
        <v>3.4649900000000002</v>
      </c>
      <c r="N7037" s="6" t="str">
        <f>VLOOKUP(B7037,Master!$A$2:$C$11,3,FALSE)</f>
        <v>Dirham</v>
      </c>
      <c r="O7037" s="6" t="str">
        <f>VLOOKUP(B7037,Master!$A$2:$C$11,2,FALSE)</f>
        <v>Asia</v>
      </c>
      <c r="Q7037" s="39" t="str">
        <f>VLOOKUP(D7037,GL_Master!$A$1:$D$80,2,FALSE)</f>
        <v>BS</v>
      </c>
      <c r="R7037" s="39" t="str">
        <f>VLOOKUP(D7037,GL_Master!$A$1:$D$80,3,FALSE)</f>
        <v>Trade Payables</v>
      </c>
      <c r="S7037" s="39" t="str">
        <f>VLOOKUP(D7037,GL_Master!$A$1:$D$80,4,FALSE)</f>
        <v>Trade payable</v>
      </c>
    </row>
    <row r="7038" spans="1:19" x14ac:dyDescent="0.25">
      <c r="A7038" s="39" t="s">
        <v>262</v>
      </c>
      <c r="B7038" s="39" t="s">
        <v>238</v>
      </c>
      <c r="C7038" s="7">
        <v>44075</v>
      </c>
      <c r="D7038" s="39" t="s">
        <v>34</v>
      </c>
      <c r="E7038" s="39">
        <v>-4119</v>
      </c>
      <c r="F7038" s="82">
        <f t="shared" si="327"/>
        <v>-4.1189999999999998</v>
      </c>
      <c r="G7038" s="39">
        <f>VLOOKUP(N7038,Currecny_M!$A$1:$P$10,2,FALSE)</f>
        <v>21</v>
      </c>
      <c r="H7038" s="39">
        <f>MATCH(C7038,Currecny_M!$A$1:$P$1,0)</f>
        <v>7</v>
      </c>
      <c r="I7038" s="39">
        <f>VLOOKUP(N7038,Currecny_M!$A$1:$P$10,MATCH(Database!C7038,Currecny_M!$A$1:$P$1,0),FALSE)</f>
        <v>22.07</v>
      </c>
      <c r="J7038" s="82">
        <f t="shared" si="328"/>
        <v>-90.906329999999997</v>
      </c>
      <c r="K7038" s="39">
        <f>VLOOKUP('Cover page'!$B$6,Currecny_M!$A$1:$P$10,MATCH(Database!C7038,Currecny_M!$A$1:$P$1,0),FALSE)</f>
        <v>1</v>
      </c>
      <c r="L7038" s="82">
        <f t="shared" si="329"/>
        <v>-90.906329999999997</v>
      </c>
      <c r="M7038" s="82">
        <f>((E7038/$F$1)*VLOOKUP(N7038,Currecny_M!$A$1:$P$10,MATCH(Database!C7038,Currecny_M!$A$1:$P$1,0),FALSE))/VLOOKUP('Cover page'!$B$6,Currecny_M!$A$1:$P$10,MATCH(Database!C7038,Currecny_M!$A$1:$P$1,0),FALSE)</f>
        <v>-90.906329999999997</v>
      </c>
      <c r="N7038" s="6" t="str">
        <f>VLOOKUP(B7038,Master!$A$2:$C$11,3,FALSE)</f>
        <v>Dirham</v>
      </c>
      <c r="O7038" s="6" t="str">
        <f>VLOOKUP(B7038,Master!$A$2:$C$11,2,FALSE)</f>
        <v>Asia</v>
      </c>
      <c r="Q7038" s="39" t="str">
        <f>VLOOKUP(D7038,GL_Master!$A$1:$D$80,2,FALSE)</f>
        <v>BS</v>
      </c>
      <c r="R7038" s="39" t="str">
        <f>VLOOKUP(D7038,GL_Master!$A$1:$D$80,3,FALSE)</f>
        <v>Provisions</v>
      </c>
      <c r="S7038" s="39" t="str">
        <f>VLOOKUP(D7038,GL_Master!$A$1:$D$80,4,FALSE)</f>
        <v>Expenses payables</v>
      </c>
    </row>
    <row r="7039" spans="1:19" x14ac:dyDescent="0.25">
      <c r="A7039" s="39" t="s">
        <v>262</v>
      </c>
      <c r="B7039" s="39" t="s">
        <v>238</v>
      </c>
      <c r="C7039" s="7">
        <v>44075</v>
      </c>
      <c r="D7039" s="39" t="s">
        <v>18</v>
      </c>
      <c r="E7039" s="39">
        <v>-2480</v>
      </c>
      <c r="F7039" s="82">
        <f t="shared" si="327"/>
        <v>-2.48</v>
      </c>
      <c r="G7039" s="39">
        <f>VLOOKUP(N7039,Currecny_M!$A$1:$P$10,2,FALSE)</f>
        <v>21</v>
      </c>
      <c r="H7039" s="39">
        <f>MATCH(C7039,Currecny_M!$A$1:$P$1,0)</f>
        <v>7</v>
      </c>
      <c r="I7039" s="39">
        <f>VLOOKUP(N7039,Currecny_M!$A$1:$P$10,MATCH(Database!C7039,Currecny_M!$A$1:$P$1,0),FALSE)</f>
        <v>22.07</v>
      </c>
      <c r="J7039" s="82">
        <f t="shared" si="328"/>
        <v>-54.733600000000003</v>
      </c>
      <c r="K7039" s="39">
        <f>VLOOKUP('Cover page'!$B$6,Currecny_M!$A$1:$P$10,MATCH(Database!C7039,Currecny_M!$A$1:$P$1,0),FALSE)</f>
        <v>1</v>
      </c>
      <c r="L7039" s="82">
        <f t="shared" si="329"/>
        <v>-54.733600000000003</v>
      </c>
      <c r="M7039" s="82">
        <f>((E7039/$F$1)*VLOOKUP(N7039,Currecny_M!$A$1:$P$10,MATCH(Database!C7039,Currecny_M!$A$1:$P$1,0),FALSE))/VLOOKUP('Cover page'!$B$6,Currecny_M!$A$1:$P$10,MATCH(Database!C7039,Currecny_M!$A$1:$P$1,0),FALSE)</f>
        <v>-54.733600000000003</v>
      </c>
      <c r="N7039" s="6" t="str">
        <f>VLOOKUP(B7039,Master!$A$2:$C$11,3,FALSE)</f>
        <v>Dirham</v>
      </c>
      <c r="O7039" s="6" t="str">
        <f>VLOOKUP(B7039,Master!$A$2:$C$11,2,FALSE)</f>
        <v>Asia</v>
      </c>
      <c r="Q7039" s="39" t="str">
        <f>VLOOKUP(D7039,GL_Master!$A$1:$D$80,2,FALSE)</f>
        <v>BS</v>
      </c>
      <c r="R7039" s="39" t="str">
        <f>VLOOKUP(D7039,GL_Master!$A$1:$D$80,3,FALSE)</f>
        <v>Other current liabilities</v>
      </c>
      <c r="S7039" s="39" t="str">
        <f>VLOOKUP(D7039,GL_Master!$A$1:$D$80,4,FALSE)</f>
        <v>Employee related liabilities</v>
      </c>
    </row>
    <row r="7040" spans="1:19" x14ac:dyDescent="0.25">
      <c r="A7040" s="39" t="s">
        <v>262</v>
      </c>
      <c r="B7040" s="39" t="s">
        <v>238</v>
      </c>
      <c r="C7040" s="7">
        <v>44075</v>
      </c>
      <c r="D7040" s="39" t="s">
        <v>55</v>
      </c>
      <c r="E7040" s="39">
        <v>-317</v>
      </c>
      <c r="F7040" s="82">
        <f t="shared" si="327"/>
        <v>-0.317</v>
      </c>
      <c r="G7040" s="39">
        <f>VLOOKUP(N7040,Currecny_M!$A$1:$P$10,2,FALSE)</f>
        <v>21</v>
      </c>
      <c r="H7040" s="39">
        <f>MATCH(C7040,Currecny_M!$A$1:$P$1,0)</f>
        <v>7</v>
      </c>
      <c r="I7040" s="39">
        <f>VLOOKUP(N7040,Currecny_M!$A$1:$P$10,MATCH(Database!C7040,Currecny_M!$A$1:$P$1,0),FALSE)</f>
        <v>22.07</v>
      </c>
      <c r="J7040" s="82">
        <f t="shared" si="328"/>
        <v>-6.9961900000000004</v>
      </c>
      <c r="K7040" s="39">
        <f>VLOOKUP('Cover page'!$B$6,Currecny_M!$A$1:$P$10,MATCH(Database!C7040,Currecny_M!$A$1:$P$1,0),FALSE)</f>
        <v>1</v>
      </c>
      <c r="L7040" s="82">
        <f t="shared" si="329"/>
        <v>-6.9961900000000004</v>
      </c>
      <c r="M7040" s="82">
        <f>((E7040/$F$1)*VLOOKUP(N7040,Currecny_M!$A$1:$P$10,MATCH(Database!C7040,Currecny_M!$A$1:$P$1,0),FALSE))/VLOOKUP('Cover page'!$B$6,Currecny_M!$A$1:$P$10,MATCH(Database!C7040,Currecny_M!$A$1:$P$1,0),FALSE)</f>
        <v>-6.9961900000000004</v>
      </c>
      <c r="N7040" s="6" t="str">
        <f>VLOOKUP(B7040,Master!$A$2:$C$11,3,FALSE)</f>
        <v>Dirham</v>
      </c>
      <c r="O7040" s="6" t="str">
        <f>VLOOKUP(B7040,Master!$A$2:$C$11,2,FALSE)</f>
        <v>Asia</v>
      </c>
      <c r="Q7040" s="39" t="str">
        <f>VLOOKUP(D7040,GL_Master!$A$1:$D$80,2,FALSE)</f>
        <v>BS</v>
      </c>
      <c r="R7040" s="39" t="str">
        <f>VLOOKUP(D7040,GL_Master!$A$1:$D$80,3,FALSE)</f>
        <v>Other current liabilities</v>
      </c>
      <c r="S7040" s="39" t="str">
        <f>VLOOKUP(D7040,GL_Master!$A$1:$D$80,4,FALSE)</f>
        <v>Security deposit received</v>
      </c>
    </row>
    <row r="7041" spans="1:19" x14ac:dyDescent="0.25">
      <c r="A7041" s="39" t="s">
        <v>262</v>
      </c>
      <c r="B7041" s="39" t="s">
        <v>238</v>
      </c>
      <c r="C7041" s="7">
        <v>44075</v>
      </c>
      <c r="D7041" s="39" t="s">
        <v>56</v>
      </c>
      <c r="E7041" s="39">
        <v>-80</v>
      </c>
      <c r="F7041" s="82">
        <f t="shared" si="327"/>
        <v>-0.08</v>
      </c>
      <c r="G7041" s="39">
        <f>VLOOKUP(N7041,Currecny_M!$A$1:$P$10,2,FALSE)</f>
        <v>21</v>
      </c>
      <c r="H7041" s="39">
        <f>MATCH(C7041,Currecny_M!$A$1:$P$1,0)</f>
        <v>7</v>
      </c>
      <c r="I7041" s="39">
        <f>VLOOKUP(N7041,Currecny_M!$A$1:$P$10,MATCH(Database!C7041,Currecny_M!$A$1:$P$1,0),FALSE)</f>
        <v>22.07</v>
      </c>
      <c r="J7041" s="82">
        <f t="shared" si="328"/>
        <v>-1.7656000000000001</v>
      </c>
      <c r="K7041" s="39">
        <f>VLOOKUP('Cover page'!$B$6,Currecny_M!$A$1:$P$10,MATCH(Database!C7041,Currecny_M!$A$1:$P$1,0),FALSE)</f>
        <v>1</v>
      </c>
      <c r="L7041" s="82">
        <f t="shared" si="329"/>
        <v>-1.7656000000000001</v>
      </c>
      <c r="M7041" s="82">
        <f>((E7041/$F$1)*VLOOKUP(N7041,Currecny_M!$A$1:$P$10,MATCH(Database!C7041,Currecny_M!$A$1:$P$1,0),FALSE))/VLOOKUP('Cover page'!$B$6,Currecny_M!$A$1:$P$10,MATCH(Database!C7041,Currecny_M!$A$1:$P$1,0),FALSE)</f>
        <v>-1.7656000000000001</v>
      </c>
      <c r="N7041" s="6" t="str">
        <f>VLOOKUP(B7041,Master!$A$2:$C$11,3,FALSE)</f>
        <v>Dirham</v>
      </c>
      <c r="O7041" s="6" t="str">
        <f>VLOOKUP(B7041,Master!$A$2:$C$11,2,FALSE)</f>
        <v>Asia</v>
      </c>
      <c r="Q7041" s="39" t="str">
        <f>VLOOKUP(D7041,GL_Master!$A$1:$D$80,2,FALSE)</f>
        <v>BS</v>
      </c>
      <c r="R7041" s="39" t="str">
        <f>VLOOKUP(D7041,GL_Master!$A$1:$D$80,3,FALSE)</f>
        <v>Other Tax Payables</v>
      </c>
      <c r="S7041" s="39" t="str">
        <f>VLOOKUP(D7041,GL_Master!$A$1:$D$80,4,FALSE)</f>
        <v>Tax deducted at source payable</v>
      </c>
    </row>
    <row r="7042" spans="1:19" x14ac:dyDescent="0.25">
      <c r="A7042" s="39" t="s">
        <v>262</v>
      </c>
      <c r="B7042" s="39" t="s">
        <v>238</v>
      </c>
      <c r="C7042" s="7">
        <v>44075</v>
      </c>
      <c r="D7042" s="39" t="s">
        <v>57</v>
      </c>
      <c r="E7042" s="39">
        <v>-754</v>
      </c>
      <c r="F7042" s="82">
        <f t="shared" si="327"/>
        <v>-0.754</v>
      </c>
      <c r="G7042" s="39">
        <f>VLOOKUP(N7042,Currecny_M!$A$1:$P$10,2,FALSE)</f>
        <v>21</v>
      </c>
      <c r="H7042" s="39">
        <f>MATCH(C7042,Currecny_M!$A$1:$P$1,0)</f>
        <v>7</v>
      </c>
      <c r="I7042" s="39">
        <f>VLOOKUP(N7042,Currecny_M!$A$1:$P$10,MATCH(Database!C7042,Currecny_M!$A$1:$P$1,0),FALSE)</f>
        <v>22.07</v>
      </c>
      <c r="J7042" s="82">
        <f t="shared" si="328"/>
        <v>-16.640779999999999</v>
      </c>
      <c r="K7042" s="39">
        <f>VLOOKUP('Cover page'!$B$6,Currecny_M!$A$1:$P$10,MATCH(Database!C7042,Currecny_M!$A$1:$P$1,0),FALSE)</f>
        <v>1</v>
      </c>
      <c r="L7042" s="82">
        <f t="shared" si="329"/>
        <v>-16.640779999999999</v>
      </c>
      <c r="M7042" s="82">
        <f>((E7042/$F$1)*VLOOKUP(N7042,Currecny_M!$A$1:$P$10,MATCH(Database!C7042,Currecny_M!$A$1:$P$1,0),FALSE))/VLOOKUP('Cover page'!$B$6,Currecny_M!$A$1:$P$10,MATCH(Database!C7042,Currecny_M!$A$1:$P$1,0),FALSE)</f>
        <v>-16.640779999999999</v>
      </c>
      <c r="N7042" s="6" t="str">
        <f>VLOOKUP(B7042,Master!$A$2:$C$11,3,FALSE)</f>
        <v>Dirham</v>
      </c>
      <c r="O7042" s="6" t="str">
        <f>VLOOKUP(B7042,Master!$A$2:$C$11,2,FALSE)</f>
        <v>Asia</v>
      </c>
      <c r="Q7042" s="39" t="str">
        <f>VLOOKUP(D7042,GL_Master!$A$1:$D$80,2,FALSE)</f>
        <v>BS</v>
      </c>
      <c r="R7042" s="39" t="str">
        <f>VLOOKUP(D7042,GL_Master!$A$1:$D$80,3,FALSE)</f>
        <v>Other Tax Payables</v>
      </c>
      <c r="S7042" s="39" t="str">
        <f>VLOOKUP(D7042,GL_Master!$A$1:$D$80,4,FALSE)</f>
        <v>Tax deducted at source payable</v>
      </c>
    </row>
    <row r="7043" spans="1:19" x14ac:dyDescent="0.25">
      <c r="A7043" s="39" t="s">
        <v>262</v>
      </c>
      <c r="B7043" s="39" t="s">
        <v>238</v>
      </c>
      <c r="C7043" s="7">
        <v>44075</v>
      </c>
      <c r="D7043" s="39" t="s">
        <v>58</v>
      </c>
      <c r="E7043" s="39">
        <v>-5492</v>
      </c>
      <c r="F7043" s="82">
        <f t="shared" si="327"/>
        <v>-5.492</v>
      </c>
      <c r="G7043" s="39">
        <f>VLOOKUP(N7043,Currecny_M!$A$1:$P$10,2,FALSE)</f>
        <v>21</v>
      </c>
      <c r="H7043" s="39">
        <f>MATCH(C7043,Currecny_M!$A$1:$P$1,0)</f>
        <v>7</v>
      </c>
      <c r="I7043" s="39">
        <f>VLOOKUP(N7043,Currecny_M!$A$1:$P$10,MATCH(Database!C7043,Currecny_M!$A$1:$P$1,0),FALSE)</f>
        <v>22.07</v>
      </c>
      <c r="J7043" s="82">
        <f t="shared" si="328"/>
        <v>-121.20844</v>
      </c>
      <c r="K7043" s="39">
        <f>VLOOKUP('Cover page'!$B$6,Currecny_M!$A$1:$P$10,MATCH(Database!C7043,Currecny_M!$A$1:$P$1,0),FALSE)</f>
        <v>1</v>
      </c>
      <c r="L7043" s="82">
        <f t="shared" si="329"/>
        <v>-121.20844</v>
      </c>
      <c r="M7043" s="82">
        <f>((E7043/$F$1)*VLOOKUP(N7043,Currecny_M!$A$1:$P$10,MATCH(Database!C7043,Currecny_M!$A$1:$P$1,0),FALSE))/VLOOKUP('Cover page'!$B$6,Currecny_M!$A$1:$P$10,MATCH(Database!C7043,Currecny_M!$A$1:$P$1,0),FALSE)</f>
        <v>-121.20844</v>
      </c>
      <c r="N7043" s="6" t="str">
        <f>VLOOKUP(B7043,Master!$A$2:$C$11,3,FALSE)</f>
        <v>Dirham</v>
      </c>
      <c r="O7043" s="6" t="str">
        <f>VLOOKUP(B7043,Master!$A$2:$C$11,2,FALSE)</f>
        <v>Asia</v>
      </c>
      <c r="Q7043" s="39" t="str">
        <f>VLOOKUP(D7043,GL_Master!$A$1:$D$80,2,FALSE)</f>
        <v>BS</v>
      </c>
      <c r="R7043" s="39" t="str">
        <f>VLOOKUP(D7043,GL_Master!$A$1:$D$80,3,FALSE)</f>
        <v>Long-term provisions</v>
      </c>
      <c r="S7043" s="39" t="str">
        <f>VLOOKUP(D7043,GL_Master!$A$1:$D$80,4,FALSE)</f>
        <v>Provision for gratuity</v>
      </c>
    </row>
    <row r="7044" spans="1:19" x14ac:dyDescent="0.25">
      <c r="A7044" s="39" t="s">
        <v>262</v>
      </c>
      <c r="B7044" s="39" t="s">
        <v>238</v>
      </c>
      <c r="C7044" s="7">
        <v>44075</v>
      </c>
      <c r="D7044" s="39" t="s">
        <v>59</v>
      </c>
      <c r="E7044" s="39">
        <v>-2276</v>
      </c>
      <c r="F7044" s="82">
        <f t="shared" ref="F7044:F7107" si="330">E7044/$F$1</f>
        <v>-2.2759999999999998</v>
      </c>
      <c r="G7044" s="39">
        <f>VLOOKUP(N7044,Currecny_M!$A$1:$P$10,2,FALSE)</f>
        <v>21</v>
      </c>
      <c r="H7044" s="39">
        <f>MATCH(C7044,Currecny_M!$A$1:$P$1,0)</f>
        <v>7</v>
      </c>
      <c r="I7044" s="39">
        <f>VLOOKUP(N7044,Currecny_M!$A$1:$P$10,MATCH(Database!C7044,Currecny_M!$A$1:$P$1,0),FALSE)</f>
        <v>22.07</v>
      </c>
      <c r="J7044" s="82">
        <f t="shared" ref="J7044:J7107" si="331">F7044*I7044</f>
        <v>-50.231319999999997</v>
      </c>
      <c r="K7044" s="39">
        <f>VLOOKUP('Cover page'!$B$6,Currecny_M!$A$1:$P$10,MATCH(Database!C7044,Currecny_M!$A$1:$P$1,0),FALSE)</f>
        <v>1</v>
      </c>
      <c r="L7044" s="82">
        <f t="shared" ref="L7044:L7107" si="332">J7044/K7044</f>
        <v>-50.231319999999997</v>
      </c>
      <c r="M7044" s="82">
        <f>((E7044/$F$1)*VLOOKUP(N7044,Currecny_M!$A$1:$P$10,MATCH(Database!C7044,Currecny_M!$A$1:$P$1,0),FALSE))/VLOOKUP('Cover page'!$B$6,Currecny_M!$A$1:$P$10,MATCH(Database!C7044,Currecny_M!$A$1:$P$1,0),FALSE)</f>
        <v>-50.231319999999997</v>
      </c>
      <c r="N7044" s="6" t="str">
        <f>VLOOKUP(B7044,Master!$A$2:$C$11,3,FALSE)</f>
        <v>Dirham</v>
      </c>
      <c r="O7044" s="6" t="str">
        <f>VLOOKUP(B7044,Master!$A$2:$C$11,2,FALSE)</f>
        <v>Asia</v>
      </c>
      <c r="Q7044" s="39" t="str">
        <f>VLOOKUP(D7044,GL_Master!$A$1:$D$80,2,FALSE)</f>
        <v>BS</v>
      </c>
      <c r="R7044" s="39" t="str">
        <f>VLOOKUP(D7044,GL_Master!$A$1:$D$80,3,FALSE)</f>
        <v>Long-term provisions</v>
      </c>
      <c r="S7044" s="39" t="str">
        <f>VLOOKUP(D7044,GL_Master!$A$1:$D$80,4,FALSE)</f>
        <v>Provision for leave encashment</v>
      </c>
    </row>
    <row r="7045" spans="1:19" x14ac:dyDescent="0.25">
      <c r="A7045" s="39" t="s">
        <v>262</v>
      </c>
      <c r="B7045" s="39" t="s">
        <v>238</v>
      </c>
      <c r="C7045" s="7">
        <v>44075</v>
      </c>
      <c r="D7045" s="39" t="s">
        <v>60</v>
      </c>
      <c r="E7045" s="39">
        <v>-652</v>
      </c>
      <c r="F7045" s="82">
        <f t="shared" si="330"/>
        <v>-0.65200000000000002</v>
      </c>
      <c r="G7045" s="39">
        <f>VLOOKUP(N7045,Currecny_M!$A$1:$P$10,2,FALSE)</f>
        <v>21</v>
      </c>
      <c r="H7045" s="39">
        <f>MATCH(C7045,Currecny_M!$A$1:$P$1,0)</f>
        <v>7</v>
      </c>
      <c r="I7045" s="39">
        <f>VLOOKUP(N7045,Currecny_M!$A$1:$P$10,MATCH(Database!C7045,Currecny_M!$A$1:$P$1,0),FALSE)</f>
        <v>22.07</v>
      </c>
      <c r="J7045" s="82">
        <f t="shared" si="331"/>
        <v>-14.38964</v>
      </c>
      <c r="K7045" s="39">
        <f>VLOOKUP('Cover page'!$B$6,Currecny_M!$A$1:$P$10,MATCH(Database!C7045,Currecny_M!$A$1:$P$1,0),FALSE)</f>
        <v>1</v>
      </c>
      <c r="L7045" s="82">
        <f t="shared" si="332"/>
        <v>-14.38964</v>
      </c>
      <c r="M7045" s="82">
        <f>((E7045/$F$1)*VLOOKUP(N7045,Currecny_M!$A$1:$P$10,MATCH(Database!C7045,Currecny_M!$A$1:$P$1,0),FALSE))/VLOOKUP('Cover page'!$B$6,Currecny_M!$A$1:$P$10,MATCH(Database!C7045,Currecny_M!$A$1:$P$1,0),FALSE)</f>
        <v>-14.38964</v>
      </c>
      <c r="N7045" s="6" t="str">
        <f>VLOOKUP(B7045,Master!$A$2:$C$11,3,FALSE)</f>
        <v>Dirham</v>
      </c>
      <c r="O7045" s="6" t="str">
        <f>VLOOKUP(B7045,Master!$A$2:$C$11,2,FALSE)</f>
        <v>Asia</v>
      </c>
      <c r="Q7045" s="39" t="str">
        <f>VLOOKUP(D7045,GL_Master!$A$1:$D$80,2,FALSE)</f>
        <v>BS</v>
      </c>
      <c r="R7045" s="39" t="str">
        <f>VLOOKUP(D7045,GL_Master!$A$1:$D$80,3,FALSE)</f>
        <v>Trade Payables</v>
      </c>
      <c r="S7045" s="39" t="str">
        <f>VLOOKUP(D7045,GL_Master!$A$1:$D$80,4,FALSE)</f>
        <v>Trade payable</v>
      </c>
    </row>
    <row r="7046" spans="1:19" x14ac:dyDescent="0.25">
      <c r="A7046" s="39" t="s">
        <v>262</v>
      </c>
      <c r="B7046" s="39" t="s">
        <v>238</v>
      </c>
      <c r="C7046" s="7">
        <v>44075</v>
      </c>
      <c r="D7046" s="39" t="s">
        <v>61</v>
      </c>
      <c r="E7046" s="39">
        <v>-6464</v>
      </c>
      <c r="F7046" s="82">
        <f t="shared" si="330"/>
        <v>-6.4640000000000004</v>
      </c>
      <c r="G7046" s="39">
        <f>VLOOKUP(N7046,Currecny_M!$A$1:$P$10,2,FALSE)</f>
        <v>21</v>
      </c>
      <c r="H7046" s="39">
        <f>MATCH(C7046,Currecny_M!$A$1:$P$1,0)</f>
        <v>7</v>
      </c>
      <c r="I7046" s="39">
        <f>VLOOKUP(N7046,Currecny_M!$A$1:$P$10,MATCH(Database!C7046,Currecny_M!$A$1:$P$1,0),FALSE)</f>
        <v>22.07</v>
      </c>
      <c r="J7046" s="82">
        <f t="shared" si="331"/>
        <v>-142.66048000000001</v>
      </c>
      <c r="K7046" s="39">
        <f>VLOOKUP('Cover page'!$B$6,Currecny_M!$A$1:$P$10,MATCH(Database!C7046,Currecny_M!$A$1:$P$1,0),FALSE)</f>
        <v>1</v>
      </c>
      <c r="L7046" s="82">
        <f t="shared" si="332"/>
        <v>-142.66048000000001</v>
      </c>
      <c r="M7046" s="82">
        <f>((E7046/$F$1)*VLOOKUP(N7046,Currecny_M!$A$1:$P$10,MATCH(Database!C7046,Currecny_M!$A$1:$P$1,0),FALSE))/VLOOKUP('Cover page'!$B$6,Currecny_M!$A$1:$P$10,MATCH(Database!C7046,Currecny_M!$A$1:$P$1,0),FALSE)</f>
        <v>-142.66048000000001</v>
      </c>
      <c r="N7046" s="6" t="str">
        <f>VLOOKUP(B7046,Master!$A$2:$C$11,3,FALSE)</f>
        <v>Dirham</v>
      </c>
      <c r="O7046" s="6" t="str">
        <f>VLOOKUP(B7046,Master!$A$2:$C$11,2,FALSE)</f>
        <v>Asia</v>
      </c>
      <c r="Q7046" s="39" t="str">
        <f>VLOOKUP(D7046,GL_Master!$A$1:$D$80,2,FALSE)</f>
        <v>BS</v>
      </c>
      <c r="R7046" s="39" t="str">
        <f>VLOOKUP(D7046,GL_Master!$A$1:$D$80,3,FALSE)</f>
        <v>Provisions</v>
      </c>
      <c r="S7046" s="39" t="str">
        <f>VLOOKUP(D7046,GL_Master!$A$1:$D$80,4,FALSE)</f>
        <v>Provision for doubtful assets</v>
      </c>
    </row>
    <row r="7047" spans="1:19" x14ac:dyDescent="0.25">
      <c r="A7047" s="39" t="s">
        <v>262</v>
      </c>
      <c r="B7047" s="39" t="s">
        <v>238</v>
      </c>
      <c r="C7047" s="7">
        <v>44075</v>
      </c>
      <c r="D7047" s="39" t="s">
        <v>62</v>
      </c>
      <c r="E7047" s="39">
        <v>-238</v>
      </c>
      <c r="F7047" s="82">
        <f t="shared" si="330"/>
        <v>-0.23799999999999999</v>
      </c>
      <c r="G7047" s="39">
        <f>VLOOKUP(N7047,Currecny_M!$A$1:$P$10,2,FALSE)</f>
        <v>21</v>
      </c>
      <c r="H7047" s="39">
        <f>MATCH(C7047,Currecny_M!$A$1:$P$1,0)</f>
        <v>7</v>
      </c>
      <c r="I7047" s="39">
        <f>VLOOKUP(N7047,Currecny_M!$A$1:$P$10,MATCH(Database!C7047,Currecny_M!$A$1:$P$1,0),FALSE)</f>
        <v>22.07</v>
      </c>
      <c r="J7047" s="82">
        <f t="shared" si="331"/>
        <v>-5.2526599999999997</v>
      </c>
      <c r="K7047" s="39">
        <f>VLOOKUP('Cover page'!$B$6,Currecny_M!$A$1:$P$10,MATCH(Database!C7047,Currecny_M!$A$1:$P$1,0),FALSE)</f>
        <v>1</v>
      </c>
      <c r="L7047" s="82">
        <f t="shared" si="332"/>
        <v>-5.2526599999999997</v>
      </c>
      <c r="M7047" s="82">
        <f>((E7047/$F$1)*VLOOKUP(N7047,Currecny_M!$A$1:$P$10,MATCH(Database!C7047,Currecny_M!$A$1:$P$1,0),FALSE))/VLOOKUP('Cover page'!$B$6,Currecny_M!$A$1:$P$10,MATCH(Database!C7047,Currecny_M!$A$1:$P$1,0),FALSE)</f>
        <v>-5.2526599999999997</v>
      </c>
      <c r="N7047" s="6" t="str">
        <f>VLOOKUP(B7047,Master!$A$2:$C$11,3,FALSE)</f>
        <v>Dirham</v>
      </c>
      <c r="O7047" s="6" t="str">
        <f>VLOOKUP(B7047,Master!$A$2:$C$11,2,FALSE)</f>
        <v>Asia</v>
      </c>
      <c r="Q7047" s="39" t="str">
        <f>VLOOKUP(D7047,GL_Master!$A$1:$D$80,2,FALSE)</f>
        <v>BS</v>
      </c>
      <c r="R7047" s="39" t="str">
        <f>VLOOKUP(D7047,GL_Master!$A$1:$D$80,3,FALSE)</f>
        <v>Provisions</v>
      </c>
      <c r="S7047" s="39" t="str">
        <f>VLOOKUP(D7047,GL_Master!$A$1:$D$80,4,FALSE)</f>
        <v>Provision for Insurance</v>
      </c>
    </row>
    <row r="7048" spans="1:19" x14ac:dyDescent="0.25">
      <c r="A7048" s="39" t="s">
        <v>262</v>
      </c>
      <c r="B7048" s="39" t="s">
        <v>238</v>
      </c>
      <c r="C7048" s="7">
        <v>44075</v>
      </c>
      <c r="D7048" s="39" t="s">
        <v>63</v>
      </c>
      <c r="E7048" s="39">
        <v>581</v>
      </c>
      <c r="F7048" s="82">
        <f t="shared" si="330"/>
        <v>0.58099999999999996</v>
      </c>
      <c r="G7048" s="39">
        <f>VLOOKUP(N7048,Currecny_M!$A$1:$P$10,2,FALSE)</f>
        <v>21</v>
      </c>
      <c r="H7048" s="39">
        <f>MATCH(C7048,Currecny_M!$A$1:$P$1,0)</f>
        <v>7</v>
      </c>
      <c r="I7048" s="39">
        <f>VLOOKUP(N7048,Currecny_M!$A$1:$P$10,MATCH(Database!C7048,Currecny_M!$A$1:$P$1,0),FALSE)</f>
        <v>22.07</v>
      </c>
      <c r="J7048" s="82">
        <f t="shared" si="331"/>
        <v>12.822669999999999</v>
      </c>
      <c r="K7048" s="39">
        <f>VLOOKUP('Cover page'!$B$6,Currecny_M!$A$1:$P$10,MATCH(Database!C7048,Currecny_M!$A$1:$P$1,0),FALSE)</f>
        <v>1</v>
      </c>
      <c r="L7048" s="82">
        <f t="shared" si="332"/>
        <v>12.822669999999999</v>
      </c>
      <c r="M7048" s="82">
        <f>((E7048/$F$1)*VLOOKUP(N7048,Currecny_M!$A$1:$P$10,MATCH(Database!C7048,Currecny_M!$A$1:$P$1,0),FALSE))/VLOOKUP('Cover page'!$B$6,Currecny_M!$A$1:$P$10,MATCH(Database!C7048,Currecny_M!$A$1:$P$1,0),FALSE)</f>
        <v>12.822669999999999</v>
      </c>
      <c r="N7048" s="6" t="str">
        <f>VLOOKUP(B7048,Master!$A$2:$C$11,3,FALSE)</f>
        <v>Dirham</v>
      </c>
      <c r="O7048" s="6" t="str">
        <f>VLOOKUP(B7048,Master!$A$2:$C$11,2,FALSE)</f>
        <v>Asia</v>
      </c>
      <c r="Q7048" s="39" t="str">
        <f>VLOOKUP(D7048,GL_Master!$A$1:$D$80,2,FALSE)</f>
        <v>BS</v>
      </c>
      <c r="R7048" s="39" t="str">
        <f>VLOOKUP(D7048,GL_Master!$A$1:$D$80,3,FALSE)</f>
        <v>Gross Block</v>
      </c>
      <c r="S7048" s="39" t="str">
        <f>VLOOKUP(D7048,GL_Master!$A$1:$D$80,4,FALSE)</f>
        <v>Tangible Fixed assets</v>
      </c>
    </row>
    <row r="7049" spans="1:19" x14ac:dyDescent="0.25">
      <c r="A7049" s="39" t="s">
        <v>262</v>
      </c>
      <c r="B7049" s="39" t="s">
        <v>238</v>
      </c>
      <c r="C7049" s="7">
        <v>44075</v>
      </c>
      <c r="D7049" s="39" t="s">
        <v>64</v>
      </c>
      <c r="E7049" s="39">
        <v>31774</v>
      </c>
      <c r="F7049" s="82">
        <f t="shared" si="330"/>
        <v>31.774000000000001</v>
      </c>
      <c r="G7049" s="39">
        <f>VLOOKUP(N7049,Currecny_M!$A$1:$P$10,2,FALSE)</f>
        <v>21</v>
      </c>
      <c r="H7049" s="39">
        <f>MATCH(C7049,Currecny_M!$A$1:$P$1,0)</f>
        <v>7</v>
      </c>
      <c r="I7049" s="39">
        <f>VLOOKUP(N7049,Currecny_M!$A$1:$P$10,MATCH(Database!C7049,Currecny_M!$A$1:$P$1,0),FALSE)</f>
        <v>22.07</v>
      </c>
      <c r="J7049" s="82">
        <f t="shared" si="331"/>
        <v>701.25218000000007</v>
      </c>
      <c r="K7049" s="39">
        <f>VLOOKUP('Cover page'!$B$6,Currecny_M!$A$1:$P$10,MATCH(Database!C7049,Currecny_M!$A$1:$P$1,0),FALSE)</f>
        <v>1</v>
      </c>
      <c r="L7049" s="82">
        <f t="shared" si="332"/>
        <v>701.25218000000007</v>
      </c>
      <c r="M7049" s="82">
        <f>((E7049/$F$1)*VLOOKUP(N7049,Currecny_M!$A$1:$P$10,MATCH(Database!C7049,Currecny_M!$A$1:$P$1,0),FALSE))/VLOOKUP('Cover page'!$B$6,Currecny_M!$A$1:$P$10,MATCH(Database!C7049,Currecny_M!$A$1:$P$1,0),FALSE)</f>
        <v>701.25218000000007</v>
      </c>
      <c r="N7049" s="6" t="str">
        <f>VLOOKUP(B7049,Master!$A$2:$C$11,3,FALSE)</f>
        <v>Dirham</v>
      </c>
      <c r="O7049" s="6" t="str">
        <f>VLOOKUP(B7049,Master!$A$2:$C$11,2,FALSE)</f>
        <v>Asia</v>
      </c>
      <c r="Q7049" s="39" t="str">
        <f>VLOOKUP(D7049,GL_Master!$A$1:$D$80,2,FALSE)</f>
        <v>BS</v>
      </c>
      <c r="R7049" s="39" t="str">
        <f>VLOOKUP(D7049,GL_Master!$A$1:$D$80,3,FALSE)</f>
        <v>Gross Block</v>
      </c>
      <c r="S7049" s="39" t="str">
        <f>VLOOKUP(D7049,GL_Master!$A$1:$D$80,4,FALSE)</f>
        <v>Tangible Fixed assets</v>
      </c>
    </row>
    <row r="7050" spans="1:19" x14ac:dyDescent="0.25">
      <c r="A7050" s="39" t="s">
        <v>262</v>
      </c>
      <c r="B7050" s="39" t="s">
        <v>238</v>
      </c>
      <c r="C7050" s="7">
        <v>44075</v>
      </c>
      <c r="D7050" s="39" t="s">
        <v>65</v>
      </c>
      <c r="E7050" s="39">
        <v>-21204</v>
      </c>
      <c r="F7050" s="82">
        <f t="shared" si="330"/>
        <v>-21.204000000000001</v>
      </c>
      <c r="G7050" s="39">
        <f>VLOOKUP(N7050,Currecny_M!$A$1:$P$10,2,FALSE)</f>
        <v>21</v>
      </c>
      <c r="H7050" s="39">
        <f>MATCH(C7050,Currecny_M!$A$1:$P$1,0)</f>
        <v>7</v>
      </c>
      <c r="I7050" s="39">
        <f>VLOOKUP(N7050,Currecny_M!$A$1:$P$10,MATCH(Database!C7050,Currecny_M!$A$1:$P$1,0),FALSE)</f>
        <v>22.07</v>
      </c>
      <c r="J7050" s="82">
        <f t="shared" si="331"/>
        <v>-467.97228000000001</v>
      </c>
      <c r="K7050" s="39">
        <f>VLOOKUP('Cover page'!$B$6,Currecny_M!$A$1:$P$10,MATCH(Database!C7050,Currecny_M!$A$1:$P$1,0),FALSE)</f>
        <v>1</v>
      </c>
      <c r="L7050" s="82">
        <f t="shared" si="332"/>
        <v>-467.97228000000001</v>
      </c>
      <c r="M7050" s="82">
        <f>((E7050/$F$1)*VLOOKUP(N7050,Currecny_M!$A$1:$P$10,MATCH(Database!C7050,Currecny_M!$A$1:$P$1,0),FALSE))/VLOOKUP('Cover page'!$B$6,Currecny_M!$A$1:$P$10,MATCH(Database!C7050,Currecny_M!$A$1:$P$1,0),FALSE)</f>
        <v>-467.97228000000001</v>
      </c>
      <c r="N7050" s="6" t="str">
        <f>VLOOKUP(B7050,Master!$A$2:$C$11,3,FALSE)</f>
        <v>Dirham</v>
      </c>
      <c r="O7050" s="6" t="str">
        <f>VLOOKUP(B7050,Master!$A$2:$C$11,2,FALSE)</f>
        <v>Asia</v>
      </c>
      <c r="Q7050" s="39" t="str">
        <f>VLOOKUP(D7050,GL_Master!$A$1:$D$80,2,FALSE)</f>
        <v>BS</v>
      </c>
      <c r="R7050" s="39" t="str">
        <f>VLOOKUP(D7050,GL_Master!$A$1:$D$80,3,FALSE)</f>
        <v>Accumulated Depreciation</v>
      </c>
      <c r="S7050" s="39" t="str">
        <f>VLOOKUP(D7050,GL_Master!$A$1:$D$80,4,FALSE)</f>
        <v>Accumulated Depreciation</v>
      </c>
    </row>
    <row r="7051" spans="1:19" x14ac:dyDescent="0.25">
      <c r="A7051" s="39" t="s">
        <v>262</v>
      </c>
      <c r="B7051" s="39" t="s">
        <v>238</v>
      </c>
      <c r="C7051" s="7">
        <v>44075</v>
      </c>
      <c r="D7051" s="39" t="s">
        <v>66</v>
      </c>
      <c r="E7051" s="39">
        <v>16622</v>
      </c>
      <c r="F7051" s="82">
        <f t="shared" si="330"/>
        <v>16.622</v>
      </c>
      <c r="G7051" s="39">
        <f>VLOOKUP(N7051,Currecny_M!$A$1:$P$10,2,FALSE)</f>
        <v>21</v>
      </c>
      <c r="H7051" s="39">
        <f>MATCH(C7051,Currecny_M!$A$1:$P$1,0)</f>
        <v>7</v>
      </c>
      <c r="I7051" s="39">
        <f>VLOOKUP(N7051,Currecny_M!$A$1:$P$10,MATCH(Database!C7051,Currecny_M!$A$1:$P$1,0),FALSE)</f>
        <v>22.07</v>
      </c>
      <c r="J7051" s="82">
        <f t="shared" si="331"/>
        <v>366.84753999999998</v>
      </c>
      <c r="K7051" s="39">
        <f>VLOOKUP('Cover page'!$B$6,Currecny_M!$A$1:$P$10,MATCH(Database!C7051,Currecny_M!$A$1:$P$1,0),FALSE)</f>
        <v>1</v>
      </c>
      <c r="L7051" s="82">
        <f t="shared" si="332"/>
        <v>366.84753999999998</v>
      </c>
      <c r="M7051" s="82">
        <f>((E7051/$F$1)*VLOOKUP(N7051,Currecny_M!$A$1:$P$10,MATCH(Database!C7051,Currecny_M!$A$1:$P$1,0),FALSE))/VLOOKUP('Cover page'!$B$6,Currecny_M!$A$1:$P$10,MATCH(Database!C7051,Currecny_M!$A$1:$P$1,0),FALSE)</f>
        <v>366.84753999999998</v>
      </c>
      <c r="N7051" s="6" t="str">
        <f>VLOOKUP(B7051,Master!$A$2:$C$11,3,FALSE)</f>
        <v>Dirham</v>
      </c>
      <c r="O7051" s="6" t="str">
        <f>VLOOKUP(B7051,Master!$A$2:$C$11,2,FALSE)</f>
        <v>Asia</v>
      </c>
      <c r="Q7051" s="39" t="str">
        <f>VLOOKUP(D7051,GL_Master!$A$1:$D$80,2,FALSE)</f>
        <v>BS</v>
      </c>
      <c r="R7051" s="39" t="str">
        <f>VLOOKUP(D7051,GL_Master!$A$1:$D$80,3,FALSE)</f>
        <v>Gross Block</v>
      </c>
      <c r="S7051" s="39" t="str">
        <f>VLOOKUP(D7051,GL_Master!$A$1:$D$80,4,FALSE)</f>
        <v>Tangible Fixed assets</v>
      </c>
    </row>
    <row r="7052" spans="1:19" x14ac:dyDescent="0.25">
      <c r="A7052" s="39" t="s">
        <v>262</v>
      </c>
      <c r="B7052" s="39" t="s">
        <v>238</v>
      </c>
      <c r="C7052" s="7">
        <v>44075</v>
      </c>
      <c r="D7052" s="39" t="s">
        <v>67</v>
      </c>
      <c r="E7052" s="39">
        <v>6079</v>
      </c>
      <c r="F7052" s="82">
        <f t="shared" si="330"/>
        <v>6.0789999999999997</v>
      </c>
      <c r="G7052" s="39">
        <f>VLOOKUP(N7052,Currecny_M!$A$1:$P$10,2,FALSE)</f>
        <v>21</v>
      </c>
      <c r="H7052" s="39">
        <f>MATCH(C7052,Currecny_M!$A$1:$P$1,0)</f>
        <v>7</v>
      </c>
      <c r="I7052" s="39">
        <f>VLOOKUP(N7052,Currecny_M!$A$1:$P$10,MATCH(Database!C7052,Currecny_M!$A$1:$P$1,0),FALSE)</f>
        <v>22.07</v>
      </c>
      <c r="J7052" s="82">
        <f t="shared" si="331"/>
        <v>134.16353000000001</v>
      </c>
      <c r="K7052" s="39">
        <f>VLOOKUP('Cover page'!$B$6,Currecny_M!$A$1:$P$10,MATCH(Database!C7052,Currecny_M!$A$1:$P$1,0),FALSE)</f>
        <v>1</v>
      </c>
      <c r="L7052" s="82">
        <f t="shared" si="332"/>
        <v>134.16353000000001</v>
      </c>
      <c r="M7052" s="82">
        <f>((E7052/$F$1)*VLOOKUP(N7052,Currecny_M!$A$1:$P$10,MATCH(Database!C7052,Currecny_M!$A$1:$P$1,0),FALSE))/VLOOKUP('Cover page'!$B$6,Currecny_M!$A$1:$P$10,MATCH(Database!C7052,Currecny_M!$A$1:$P$1,0),FALSE)</f>
        <v>134.16353000000001</v>
      </c>
      <c r="N7052" s="6" t="str">
        <f>VLOOKUP(B7052,Master!$A$2:$C$11,3,FALSE)</f>
        <v>Dirham</v>
      </c>
      <c r="O7052" s="6" t="str">
        <f>VLOOKUP(B7052,Master!$A$2:$C$11,2,FALSE)</f>
        <v>Asia</v>
      </c>
      <c r="Q7052" s="39" t="str">
        <f>VLOOKUP(D7052,GL_Master!$A$1:$D$80,2,FALSE)</f>
        <v>BS</v>
      </c>
      <c r="R7052" s="39" t="str">
        <f>VLOOKUP(D7052,GL_Master!$A$1:$D$80,3,FALSE)</f>
        <v>Gross Block</v>
      </c>
      <c r="S7052" s="39" t="str">
        <f>VLOOKUP(D7052,GL_Master!$A$1:$D$80,4,FALSE)</f>
        <v>Tangible Fixed assets</v>
      </c>
    </row>
    <row r="7053" spans="1:19" x14ac:dyDescent="0.25">
      <c r="A7053" s="39" t="s">
        <v>262</v>
      </c>
      <c r="B7053" s="39" t="s">
        <v>238</v>
      </c>
      <c r="C7053" s="7">
        <v>44075</v>
      </c>
      <c r="D7053" s="39" t="s">
        <v>68</v>
      </c>
      <c r="E7053" s="39">
        <v>-5730</v>
      </c>
      <c r="F7053" s="82">
        <f t="shared" si="330"/>
        <v>-5.73</v>
      </c>
      <c r="G7053" s="39">
        <f>VLOOKUP(N7053,Currecny_M!$A$1:$P$10,2,FALSE)</f>
        <v>21</v>
      </c>
      <c r="H7053" s="39">
        <f>MATCH(C7053,Currecny_M!$A$1:$P$1,0)</f>
        <v>7</v>
      </c>
      <c r="I7053" s="39">
        <f>VLOOKUP(N7053,Currecny_M!$A$1:$P$10,MATCH(Database!C7053,Currecny_M!$A$1:$P$1,0),FALSE)</f>
        <v>22.07</v>
      </c>
      <c r="J7053" s="82">
        <f t="shared" si="331"/>
        <v>-126.46110000000002</v>
      </c>
      <c r="K7053" s="39">
        <f>VLOOKUP('Cover page'!$B$6,Currecny_M!$A$1:$P$10,MATCH(Database!C7053,Currecny_M!$A$1:$P$1,0),FALSE)</f>
        <v>1</v>
      </c>
      <c r="L7053" s="82">
        <f t="shared" si="332"/>
        <v>-126.46110000000002</v>
      </c>
      <c r="M7053" s="82">
        <f>((E7053/$F$1)*VLOOKUP(N7053,Currecny_M!$A$1:$P$10,MATCH(Database!C7053,Currecny_M!$A$1:$P$1,0),FALSE))/VLOOKUP('Cover page'!$B$6,Currecny_M!$A$1:$P$10,MATCH(Database!C7053,Currecny_M!$A$1:$P$1,0),FALSE)</f>
        <v>-126.46110000000002</v>
      </c>
      <c r="N7053" s="6" t="str">
        <f>VLOOKUP(B7053,Master!$A$2:$C$11,3,FALSE)</f>
        <v>Dirham</v>
      </c>
      <c r="O7053" s="6" t="str">
        <f>VLOOKUP(B7053,Master!$A$2:$C$11,2,FALSE)</f>
        <v>Asia</v>
      </c>
      <c r="Q7053" s="39" t="str">
        <f>VLOOKUP(D7053,GL_Master!$A$1:$D$80,2,FALSE)</f>
        <v>BS</v>
      </c>
      <c r="R7053" s="39" t="str">
        <f>VLOOKUP(D7053,GL_Master!$A$1:$D$80,3,FALSE)</f>
        <v>Accumulated Depreciation</v>
      </c>
      <c r="S7053" s="39" t="str">
        <f>VLOOKUP(D7053,GL_Master!$A$1:$D$80,4,FALSE)</f>
        <v>Accumulated Depreciation</v>
      </c>
    </row>
    <row r="7054" spans="1:19" x14ac:dyDescent="0.25">
      <c r="A7054" s="39" t="s">
        <v>262</v>
      </c>
      <c r="B7054" s="39" t="s">
        <v>238</v>
      </c>
      <c r="C7054" s="7">
        <v>44075</v>
      </c>
      <c r="D7054" s="39" t="s">
        <v>69</v>
      </c>
      <c r="E7054" s="39">
        <v>11064</v>
      </c>
      <c r="F7054" s="82">
        <f t="shared" si="330"/>
        <v>11.064</v>
      </c>
      <c r="G7054" s="39">
        <f>VLOOKUP(N7054,Currecny_M!$A$1:$P$10,2,FALSE)</f>
        <v>21</v>
      </c>
      <c r="H7054" s="39">
        <f>MATCH(C7054,Currecny_M!$A$1:$P$1,0)</f>
        <v>7</v>
      </c>
      <c r="I7054" s="39">
        <f>VLOOKUP(N7054,Currecny_M!$A$1:$P$10,MATCH(Database!C7054,Currecny_M!$A$1:$P$1,0),FALSE)</f>
        <v>22.07</v>
      </c>
      <c r="J7054" s="82">
        <f t="shared" si="331"/>
        <v>244.18248</v>
      </c>
      <c r="K7054" s="39">
        <f>VLOOKUP('Cover page'!$B$6,Currecny_M!$A$1:$P$10,MATCH(Database!C7054,Currecny_M!$A$1:$P$1,0),FALSE)</f>
        <v>1</v>
      </c>
      <c r="L7054" s="82">
        <f t="shared" si="332"/>
        <v>244.18248</v>
      </c>
      <c r="M7054" s="82">
        <f>((E7054/$F$1)*VLOOKUP(N7054,Currecny_M!$A$1:$P$10,MATCH(Database!C7054,Currecny_M!$A$1:$P$1,0),FALSE))/VLOOKUP('Cover page'!$B$6,Currecny_M!$A$1:$P$10,MATCH(Database!C7054,Currecny_M!$A$1:$P$1,0),FALSE)</f>
        <v>244.18248</v>
      </c>
      <c r="N7054" s="6" t="str">
        <f>VLOOKUP(B7054,Master!$A$2:$C$11,3,FALSE)</f>
        <v>Dirham</v>
      </c>
      <c r="O7054" s="6" t="str">
        <f>VLOOKUP(B7054,Master!$A$2:$C$11,2,FALSE)</f>
        <v>Asia</v>
      </c>
      <c r="Q7054" s="39" t="str">
        <f>VLOOKUP(D7054,GL_Master!$A$1:$D$80,2,FALSE)</f>
        <v>BS</v>
      </c>
      <c r="R7054" s="39" t="str">
        <f>VLOOKUP(D7054,GL_Master!$A$1:$D$80,3,FALSE)</f>
        <v>Gross Block</v>
      </c>
      <c r="S7054" s="39" t="str">
        <f>VLOOKUP(D7054,GL_Master!$A$1:$D$80,4,FALSE)</f>
        <v>Tangible Fixed assets</v>
      </c>
    </row>
    <row r="7055" spans="1:19" x14ac:dyDescent="0.25">
      <c r="A7055" s="39" t="s">
        <v>262</v>
      </c>
      <c r="B7055" s="39" t="s">
        <v>238</v>
      </c>
      <c r="C7055" s="7">
        <v>44075</v>
      </c>
      <c r="D7055" s="39" t="s">
        <v>70</v>
      </c>
      <c r="E7055" s="39">
        <v>-408</v>
      </c>
      <c r="F7055" s="82">
        <f t="shared" si="330"/>
        <v>-0.40799999999999997</v>
      </c>
      <c r="G7055" s="39">
        <f>VLOOKUP(N7055,Currecny_M!$A$1:$P$10,2,FALSE)</f>
        <v>21</v>
      </c>
      <c r="H7055" s="39">
        <f>MATCH(C7055,Currecny_M!$A$1:$P$1,0)</f>
        <v>7</v>
      </c>
      <c r="I7055" s="39">
        <f>VLOOKUP(N7055,Currecny_M!$A$1:$P$10,MATCH(Database!C7055,Currecny_M!$A$1:$P$1,0),FALSE)</f>
        <v>22.07</v>
      </c>
      <c r="J7055" s="82">
        <f t="shared" si="331"/>
        <v>-9.0045599999999997</v>
      </c>
      <c r="K7055" s="39">
        <f>VLOOKUP('Cover page'!$B$6,Currecny_M!$A$1:$P$10,MATCH(Database!C7055,Currecny_M!$A$1:$P$1,0),FALSE)</f>
        <v>1</v>
      </c>
      <c r="L7055" s="82">
        <f t="shared" si="332"/>
        <v>-9.0045599999999997</v>
      </c>
      <c r="M7055" s="82">
        <f>((E7055/$F$1)*VLOOKUP(N7055,Currecny_M!$A$1:$P$10,MATCH(Database!C7055,Currecny_M!$A$1:$P$1,0),FALSE))/VLOOKUP('Cover page'!$B$6,Currecny_M!$A$1:$P$10,MATCH(Database!C7055,Currecny_M!$A$1:$P$1,0),FALSE)</f>
        <v>-9.0045599999999997</v>
      </c>
      <c r="N7055" s="6" t="str">
        <f>VLOOKUP(B7055,Master!$A$2:$C$11,3,FALSE)</f>
        <v>Dirham</v>
      </c>
      <c r="O7055" s="6" t="str">
        <f>VLOOKUP(B7055,Master!$A$2:$C$11,2,FALSE)</f>
        <v>Asia</v>
      </c>
      <c r="Q7055" s="39" t="str">
        <f>VLOOKUP(D7055,GL_Master!$A$1:$D$80,2,FALSE)</f>
        <v>BS</v>
      </c>
      <c r="R7055" s="39" t="str">
        <f>VLOOKUP(D7055,GL_Master!$A$1:$D$80,3,FALSE)</f>
        <v>Accumulated Depreciation</v>
      </c>
      <c r="S7055" s="39" t="str">
        <f>VLOOKUP(D7055,GL_Master!$A$1:$D$80,4,FALSE)</f>
        <v>Accumulated Depreciation</v>
      </c>
    </row>
    <row r="7056" spans="1:19" x14ac:dyDescent="0.25">
      <c r="A7056" s="39" t="s">
        <v>262</v>
      </c>
      <c r="B7056" s="39" t="s">
        <v>238</v>
      </c>
      <c r="C7056" s="7">
        <v>44075</v>
      </c>
      <c r="D7056" s="39" t="s">
        <v>71</v>
      </c>
      <c r="E7056" s="39">
        <v>20430</v>
      </c>
      <c r="F7056" s="82">
        <f t="shared" si="330"/>
        <v>20.43</v>
      </c>
      <c r="G7056" s="39">
        <f>VLOOKUP(N7056,Currecny_M!$A$1:$P$10,2,FALSE)</f>
        <v>21</v>
      </c>
      <c r="H7056" s="39">
        <f>MATCH(C7056,Currecny_M!$A$1:$P$1,0)</f>
        <v>7</v>
      </c>
      <c r="I7056" s="39">
        <f>VLOOKUP(N7056,Currecny_M!$A$1:$P$10,MATCH(Database!C7056,Currecny_M!$A$1:$P$1,0),FALSE)</f>
        <v>22.07</v>
      </c>
      <c r="J7056" s="82">
        <f t="shared" si="331"/>
        <v>450.89010000000002</v>
      </c>
      <c r="K7056" s="39">
        <f>VLOOKUP('Cover page'!$B$6,Currecny_M!$A$1:$P$10,MATCH(Database!C7056,Currecny_M!$A$1:$P$1,0),FALSE)</f>
        <v>1</v>
      </c>
      <c r="L7056" s="82">
        <f t="shared" si="332"/>
        <v>450.89010000000002</v>
      </c>
      <c r="M7056" s="82">
        <f>((E7056/$F$1)*VLOOKUP(N7056,Currecny_M!$A$1:$P$10,MATCH(Database!C7056,Currecny_M!$A$1:$P$1,0),FALSE))/VLOOKUP('Cover page'!$B$6,Currecny_M!$A$1:$P$10,MATCH(Database!C7056,Currecny_M!$A$1:$P$1,0),FALSE)</f>
        <v>450.89010000000002</v>
      </c>
      <c r="N7056" s="6" t="str">
        <f>VLOOKUP(B7056,Master!$A$2:$C$11,3,FALSE)</f>
        <v>Dirham</v>
      </c>
      <c r="O7056" s="6" t="str">
        <f>VLOOKUP(B7056,Master!$A$2:$C$11,2,FALSE)</f>
        <v>Asia</v>
      </c>
      <c r="Q7056" s="39" t="str">
        <f>VLOOKUP(D7056,GL_Master!$A$1:$D$80,2,FALSE)</f>
        <v>BS</v>
      </c>
      <c r="R7056" s="39" t="str">
        <f>VLOOKUP(D7056,GL_Master!$A$1:$D$80,3,FALSE)</f>
        <v>Gross Block</v>
      </c>
      <c r="S7056" s="39" t="str">
        <f>VLOOKUP(D7056,GL_Master!$A$1:$D$80,4,FALSE)</f>
        <v>Tangible Fixed assets</v>
      </c>
    </row>
    <row r="7057" spans="1:19" x14ac:dyDescent="0.25">
      <c r="A7057" s="39" t="s">
        <v>262</v>
      </c>
      <c r="B7057" s="39" t="s">
        <v>238</v>
      </c>
      <c r="C7057" s="7">
        <v>44075</v>
      </c>
      <c r="D7057" s="39" t="s">
        <v>72</v>
      </c>
      <c r="E7057" s="39">
        <v>165</v>
      </c>
      <c r="F7057" s="82">
        <f t="shared" si="330"/>
        <v>0.16500000000000001</v>
      </c>
      <c r="G7057" s="39">
        <f>VLOOKUP(N7057,Currecny_M!$A$1:$P$10,2,FALSE)</f>
        <v>21</v>
      </c>
      <c r="H7057" s="39">
        <f>MATCH(C7057,Currecny_M!$A$1:$P$1,0)</f>
        <v>7</v>
      </c>
      <c r="I7057" s="39">
        <f>VLOOKUP(N7057,Currecny_M!$A$1:$P$10,MATCH(Database!C7057,Currecny_M!$A$1:$P$1,0),FALSE)</f>
        <v>22.07</v>
      </c>
      <c r="J7057" s="82">
        <f t="shared" si="331"/>
        <v>3.6415500000000001</v>
      </c>
      <c r="K7057" s="39">
        <f>VLOOKUP('Cover page'!$B$6,Currecny_M!$A$1:$P$10,MATCH(Database!C7057,Currecny_M!$A$1:$P$1,0),FALSE)</f>
        <v>1</v>
      </c>
      <c r="L7057" s="82">
        <f t="shared" si="332"/>
        <v>3.6415500000000001</v>
      </c>
      <c r="M7057" s="82">
        <f>((E7057/$F$1)*VLOOKUP(N7057,Currecny_M!$A$1:$P$10,MATCH(Database!C7057,Currecny_M!$A$1:$P$1,0),FALSE))/VLOOKUP('Cover page'!$B$6,Currecny_M!$A$1:$P$10,MATCH(Database!C7057,Currecny_M!$A$1:$P$1,0),FALSE)</f>
        <v>3.6415500000000001</v>
      </c>
      <c r="N7057" s="6" t="str">
        <f>VLOOKUP(B7057,Master!$A$2:$C$11,3,FALSE)</f>
        <v>Dirham</v>
      </c>
      <c r="O7057" s="6" t="str">
        <f>VLOOKUP(B7057,Master!$A$2:$C$11,2,FALSE)</f>
        <v>Asia</v>
      </c>
      <c r="Q7057" s="39" t="str">
        <f>VLOOKUP(D7057,GL_Master!$A$1:$D$80,2,FALSE)</f>
        <v>BS</v>
      </c>
      <c r="R7057" s="39" t="str">
        <f>VLOOKUP(D7057,GL_Master!$A$1:$D$80,3,FALSE)</f>
        <v>Gross Block</v>
      </c>
      <c r="S7057" s="39" t="str">
        <f>VLOOKUP(D7057,GL_Master!$A$1:$D$80,4,FALSE)</f>
        <v>Tangible Fixed assets</v>
      </c>
    </row>
    <row r="7058" spans="1:19" x14ac:dyDescent="0.25">
      <c r="A7058" s="39" t="s">
        <v>262</v>
      </c>
      <c r="B7058" s="39" t="s">
        <v>238</v>
      </c>
      <c r="C7058" s="7">
        <v>44075</v>
      </c>
      <c r="D7058" s="39" t="s">
        <v>73</v>
      </c>
      <c r="E7058" s="39">
        <v>78</v>
      </c>
      <c r="F7058" s="82">
        <f t="shared" si="330"/>
        <v>7.8E-2</v>
      </c>
      <c r="G7058" s="39">
        <f>VLOOKUP(N7058,Currecny_M!$A$1:$P$10,2,FALSE)</f>
        <v>21</v>
      </c>
      <c r="H7058" s="39">
        <f>MATCH(C7058,Currecny_M!$A$1:$P$1,0)</f>
        <v>7</v>
      </c>
      <c r="I7058" s="39">
        <f>VLOOKUP(N7058,Currecny_M!$A$1:$P$10,MATCH(Database!C7058,Currecny_M!$A$1:$P$1,0),FALSE)</f>
        <v>22.07</v>
      </c>
      <c r="J7058" s="82">
        <f t="shared" si="331"/>
        <v>1.72146</v>
      </c>
      <c r="K7058" s="39">
        <f>VLOOKUP('Cover page'!$B$6,Currecny_M!$A$1:$P$10,MATCH(Database!C7058,Currecny_M!$A$1:$P$1,0),FALSE)</f>
        <v>1</v>
      </c>
      <c r="L7058" s="82">
        <f t="shared" si="332"/>
        <v>1.72146</v>
      </c>
      <c r="M7058" s="82">
        <f>((E7058/$F$1)*VLOOKUP(N7058,Currecny_M!$A$1:$P$10,MATCH(Database!C7058,Currecny_M!$A$1:$P$1,0),FALSE))/VLOOKUP('Cover page'!$B$6,Currecny_M!$A$1:$P$10,MATCH(Database!C7058,Currecny_M!$A$1:$P$1,0),FALSE)</f>
        <v>1.72146</v>
      </c>
      <c r="N7058" s="6" t="str">
        <f>VLOOKUP(B7058,Master!$A$2:$C$11,3,FALSE)</f>
        <v>Dirham</v>
      </c>
      <c r="O7058" s="6" t="str">
        <f>VLOOKUP(B7058,Master!$A$2:$C$11,2,FALSE)</f>
        <v>Asia</v>
      </c>
      <c r="Q7058" s="39" t="str">
        <f>VLOOKUP(D7058,GL_Master!$A$1:$D$80,2,FALSE)</f>
        <v>BS</v>
      </c>
      <c r="R7058" s="39" t="str">
        <f>VLOOKUP(D7058,GL_Master!$A$1:$D$80,3,FALSE)</f>
        <v>Gross Block</v>
      </c>
      <c r="S7058" s="39" t="str">
        <f>VLOOKUP(D7058,GL_Master!$A$1:$D$80,4,FALSE)</f>
        <v>Tangible Fixed assets</v>
      </c>
    </row>
    <row r="7059" spans="1:19" x14ac:dyDescent="0.25">
      <c r="A7059" s="39" t="s">
        <v>262</v>
      </c>
      <c r="B7059" s="39" t="s">
        <v>238</v>
      </c>
      <c r="C7059" s="7">
        <v>44075</v>
      </c>
      <c r="D7059" s="39" t="s">
        <v>74</v>
      </c>
      <c r="E7059" s="39">
        <v>-18520</v>
      </c>
      <c r="F7059" s="82">
        <f t="shared" si="330"/>
        <v>-18.52</v>
      </c>
      <c r="G7059" s="39">
        <f>VLOOKUP(N7059,Currecny_M!$A$1:$P$10,2,FALSE)</f>
        <v>21</v>
      </c>
      <c r="H7059" s="39">
        <f>MATCH(C7059,Currecny_M!$A$1:$P$1,0)</f>
        <v>7</v>
      </c>
      <c r="I7059" s="39">
        <f>VLOOKUP(N7059,Currecny_M!$A$1:$P$10,MATCH(Database!C7059,Currecny_M!$A$1:$P$1,0),FALSE)</f>
        <v>22.07</v>
      </c>
      <c r="J7059" s="82">
        <f t="shared" si="331"/>
        <v>-408.7364</v>
      </c>
      <c r="K7059" s="39">
        <f>VLOOKUP('Cover page'!$B$6,Currecny_M!$A$1:$P$10,MATCH(Database!C7059,Currecny_M!$A$1:$P$1,0),FALSE)</f>
        <v>1</v>
      </c>
      <c r="L7059" s="82">
        <f t="shared" si="332"/>
        <v>-408.7364</v>
      </c>
      <c r="M7059" s="82">
        <f>((E7059/$F$1)*VLOOKUP(N7059,Currecny_M!$A$1:$P$10,MATCH(Database!C7059,Currecny_M!$A$1:$P$1,0),FALSE))/VLOOKUP('Cover page'!$B$6,Currecny_M!$A$1:$P$10,MATCH(Database!C7059,Currecny_M!$A$1:$P$1,0),FALSE)</f>
        <v>-408.7364</v>
      </c>
      <c r="N7059" s="6" t="str">
        <f>VLOOKUP(B7059,Master!$A$2:$C$11,3,FALSE)</f>
        <v>Dirham</v>
      </c>
      <c r="O7059" s="6" t="str">
        <f>VLOOKUP(B7059,Master!$A$2:$C$11,2,FALSE)</f>
        <v>Asia</v>
      </c>
      <c r="Q7059" s="39" t="str">
        <f>VLOOKUP(D7059,GL_Master!$A$1:$D$80,2,FALSE)</f>
        <v>BS</v>
      </c>
      <c r="R7059" s="39" t="str">
        <f>VLOOKUP(D7059,GL_Master!$A$1:$D$80,3,FALSE)</f>
        <v>Accumulated Depreciation</v>
      </c>
      <c r="S7059" s="39" t="str">
        <f>VLOOKUP(D7059,GL_Master!$A$1:$D$80,4,FALSE)</f>
        <v>Accumulated Depreciation</v>
      </c>
    </row>
    <row r="7060" spans="1:19" x14ac:dyDescent="0.25">
      <c r="A7060" s="39" t="s">
        <v>262</v>
      </c>
      <c r="B7060" s="39" t="s">
        <v>238</v>
      </c>
      <c r="C7060" s="7">
        <v>44075</v>
      </c>
      <c r="D7060" s="39" t="s">
        <v>21</v>
      </c>
      <c r="E7060" s="39">
        <v>1646</v>
      </c>
      <c r="F7060" s="82">
        <f t="shared" si="330"/>
        <v>1.6459999999999999</v>
      </c>
      <c r="G7060" s="39">
        <f>VLOOKUP(N7060,Currecny_M!$A$1:$P$10,2,FALSE)</f>
        <v>21</v>
      </c>
      <c r="H7060" s="39">
        <f>MATCH(C7060,Currecny_M!$A$1:$P$1,0)</f>
        <v>7</v>
      </c>
      <c r="I7060" s="39">
        <f>VLOOKUP(N7060,Currecny_M!$A$1:$P$10,MATCH(Database!C7060,Currecny_M!$A$1:$P$1,0),FALSE)</f>
        <v>22.07</v>
      </c>
      <c r="J7060" s="82">
        <f t="shared" si="331"/>
        <v>36.327219999999997</v>
      </c>
      <c r="K7060" s="39">
        <f>VLOOKUP('Cover page'!$B$6,Currecny_M!$A$1:$P$10,MATCH(Database!C7060,Currecny_M!$A$1:$P$1,0),FALSE)</f>
        <v>1</v>
      </c>
      <c r="L7060" s="82">
        <f t="shared" si="332"/>
        <v>36.327219999999997</v>
      </c>
      <c r="M7060" s="82">
        <f>((E7060/$F$1)*VLOOKUP(N7060,Currecny_M!$A$1:$P$10,MATCH(Database!C7060,Currecny_M!$A$1:$P$1,0),FALSE))/VLOOKUP('Cover page'!$B$6,Currecny_M!$A$1:$P$10,MATCH(Database!C7060,Currecny_M!$A$1:$P$1,0),FALSE)</f>
        <v>36.327219999999997</v>
      </c>
      <c r="N7060" s="6" t="str">
        <f>VLOOKUP(B7060,Master!$A$2:$C$11,3,FALSE)</f>
        <v>Dirham</v>
      </c>
      <c r="O7060" s="6" t="str">
        <f>VLOOKUP(B7060,Master!$A$2:$C$11,2,FALSE)</f>
        <v>Asia</v>
      </c>
      <c r="Q7060" s="39" t="str">
        <f>VLOOKUP(D7060,GL_Master!$A$1:$D$80,2,FALSE)</f>
        <v>BS</v>
      </c>
      <c r="R7060" s="39" t="str">
        <f>VLOOKUP(D7060,GL_Master!$A$1:$D$80,3,FALSE)</f>
        <v>Gross Block</v>
      </c>
      <c r="S7060" s="39" t="str">
        <f>VLOOKUP(D7060,GL_Master!$A$1:$D$80,4,FALSE)</f>
        <v>Tangible Fixed assets</v>
      </c>
    </row>
    <row r="7061" spans="1:19" x14ac:dyDescent="0.25">
      <c r="A7061" s="39" t="s">
        <v>262</v>
      </c>
      <c r="B7061" s="39" t="s">
        <v>238</v>
      </c>
      <c r="C7061" s="7">
        <v>44075</v>
      </c>
      <c r="D7061" s="39" t="s">
        <v>27</v>
      </c>
      <c r="E7061" s="39">
        <v>3497</v>
      </c>
      <c r="F7061" s="82">
        <f t="shared" si="330"/>
        <v>3.4969999999999999</v>
      </c>
      <c r="G7061" s="39">
        <f>VLOOKUP(N7061,Currecny_M!$A$1:$P$10,2,FALSE)</f>
        <v>21</v>
      </c>
      <c r="H7061" s="39">
        <f>MATCH(C7061,Currecny_M!$A$1:$P$1,0)</f>
        <v>7</v>
      </c>
      <c r="I7061" s="39">
        <f>VLOOKUP(N7061,Currecny_M!$A$1:$P$10,MATCH(Database!C7061,Currecny_M!$A$1:$P$1,0),FALSE)</f>
        <v>22.07</v>
      </c>
      <c r="J7061" s="82">
        <f t="shared" si="331"/>
        <v>77.178789999999992</v>
      </c>
      <c r="K7061" s="39">
        <f>VLOOKUP('Cover page'!$B$6,Currecny_M!$A$1:$P$10,MATCH(Database!C7061,Currecny_M!$A$1:$P$1,0),FALSE)</f>
        <v>1</v>
      </c>
      <c r="L7061" s="82">
        <f t="shared" si="332"/>
        <v>77.178789999999992</v>
      </c>
      <c r="M7061" s="82">
        <f>((E7061/$F$1)*VLOOKUP(N7061,Currecny_M!$A$1:$P$10,MATCH(Database!C7061,Currecny_M!$A$1:$P$1,0),FALSE))/VLOOKUP('Cover page'!$B$6,Currecny_M!$A$1:$P$10,MATCH(Database!C7061,Currecny_M!$A$1:$P$1,0),FALSE)</f>
        <v>77.178789999999992</v>
      </c>
      <c r="N7061" s="6" t="str">
        <f>VLOOKUP(B7061,Master!$A$2:$C$11,3,FALSE)</f>
        <v>Dirham</v>
      </c>
      <c r="O7061" s="6" t="str">
        <f>VLOOKUP(B7061,Master!$A$2:$C$11,2,FALSE)</f>
        <v>Asia</v>
      </c>
      <c r="Q7061" s="39" t="str">
        <f>VLOOKUP(D7061,GL_Master!$A$1:$D$80,2,FALSE)</f>
        <v>BS</v>
      </c>
      <c r="R7061" s="39" t="str">
        <f>VLOOKUP(D7061,GL_Master!$A$1:$D$80,3,FALSE)</f>
        <v>Gross Block</v>
      </c>
      <c r="S7061" s="39" t="str">
        <f>VLOOKUP(D7061,GL_Master!$A$1:$D$80,4,FALSE)</f>
        <v>Tangible Fixed assets</v>
      </c>
    </row>
    <row r="7062" spans="1:19" x14ac:dyDescent="0.25">
      <c r="A7062" s="39" t="s">
        <v>262</v>
      </c>
      <c r="B7062" s="39" t="s">
        <v>238</v>
      </c>
      <c r="C7062" s="7">
        <v>44075</v>
      </c>
      <c r="D7062" s="39" t="s">
        <v>75</v>
      </c>
      <c r="E7062" s="39">
        <v>-82</v>
      </c>
      <c r="F7062" s="82">
        <f t="shared" si="330"/>
        <v>-8.2000000000000003E-2</v>
      </c>
      <c r="G7062" s="39">
        <f>VLOOKUP(N7062,Currecny_M!$A$1:$P$10,2,FALSE)</f>
        <v>21</v>
      </c>
      <c r="H7062" s="39">
        <f>MATCH(C7062,Currecny_M!$A$1:$P$1,0)</f>
        <v>7</v>
      </c>
      <c r="I7062" s="39">
        <f>VLOOKUP(N7062,Currecny_M!$A$1:$P$10,MATCH(Database!C7062,Currecny_M!$A$1:$P$1,0),FALSE)</f>
        <v>22.07</v>
      </c>
      <c r="J7062" s="82">
        <f t="shared" si="331"/>
        <v>-1.8097400000000001</v>
      </c>
      <c r="K7062" s="39">
        <f>VLOOKUP('Cover page'!$B$6,Currecny_M!$A$1:$P$10,MATCH(Database!C7062,Currecny_M!$A$1:$P$1,0),FALSE)</f>
        <v>1</v>
      </c>
      <c r="L7062" s="82">
        <f t="shared" si="332"/>
        <v>-1.8097400000000001</v>
      </c>
      <c r="M7062" s="82">
        <f>((E7062/$F$1)*VLOOKUP(N7062,Currecny_M!$A$1:$P$10,MATCH(Database!C7062,Currecny_M!$A$1:$P$1,0),FALSE))/VLOOKUP('Cover page'!$B$6,Currecny_M!$A$1:$P$10,MATCH(Database!C7062,Currecny_M!$A$1:$P$1,0),FALSE)</f>
        <v>-1.8097400000000001</v>
      </c>
      <c r="N7062" s="6" t="str">
        <f>VLOOKUP(B7062,Master!$A$2:$C$11,3,FALSE)</f>
        <v>Dirham</v>
      </c>
      <c r="O7062" s="6" t="str">
        <f>VLOOKUP(B7062,Master!$A$2:$C$11,2,FALSE)</f>
        <v>Asia</v>
      </c>
      <c r="Q7062" s="39" t="str">
        <f>VLOOKUP(D7062,GL_Master!$A$1:$D$80,2,FALSE)</f>
        <v>BS</v>
      </c>
      <c r="R7062" s="39" t="str">
        <f>VLOOKUP(D7062,GL_Master!$A$1:$D$80,3,FALSE)</f>
        <v>Gross Block</v>
      </c>
      <c r="S7062" s="39" t="str">
        <f>VLOOKUP(D7062,GL_Master!$A$1:$D$80,4,FALSE)</f>
        <v>Tangible Fixed assets</v>
      </c>
    </row>
    <row r="7063" spans="1:19" x14ac:dyDescent="0.25">
      <c r="A7063" s="39" t="s">
        <v>262</v>
      </c>
      <c r="B7063" s="39" t="s">
        <v>238</v>
      </c>
      <c r="C7063" s="7">
        <v>44075</v>
      </c>
      <c r="D7063" s="39" t="s">
        <v>76</v>
      </c>
      <c r="E7063" s="39">
        <v>1962</v>
      </c>
      <c r="F7063" s="82">
        <f t="shared" si="330"/>
        <v>1.962</v>
      </c>
      <c r="G7063" s="39">
        <f>VLOOKUP(N7063,Currecny_M!$A$1:$P$10,2,FALSE)</f>
        <v>21</v>
      </c>
      <c r="H7063" s="39">
        <f>MATCH(C7063,Currecny_M!$A$1:$P$1,0)</f>
        <v>7</v>
      </c>
      <c r="I7063" s="39">
        <f>VLOOKUP(N7063,Currecny_M!$A$1:$P$10,MATCH(Database!C7063,Currecny_M!$A$1:$P$1,0),FALSE)</f>
        <v>22.07</v>
      </c>
      <c r="J7063" s="82">
        <f t="shared" si="331"/>
        <v>43.301340000000003</v>
      </c>
      <c r="K7063" s="39">
        <f>VLOOKUP('Cover page'!$B$6,Currecny_M!$A$1:$P$10,MATCH(Database!C7063,Currecny_M!$A$1:$P$1,0),FALSE)</f>
        <v>1</v>
      </c>
      <c r="L7063" s="82">
        <f t="shared" si="332"/>
        <v>43.301340000000003</v>
      </c>
      <c r="M7063" s="82">
        <f>((E7063/$F$1)*VLOOKUP(N7063,Currecny_M!$A$1:$P$10,MATCH(Database!C7063,Currecny_M!$A$1:$P$1,0),FALSE))/VLOOKUP('Cover page'!$B$6,Currecny_M!$A$1:$P$10,MATCH(Database!C7063,Currecny_M!$A$1:$P$1,0),FALSE)</f>
        <v>43.301340000000003</v>
      </c>
      <c r="N7063" s="6" t="str">
        <f>VLOOKUP(B7063,Master!$A$2:$C$11,3,FALSE)</f>
        <v>Dirham</v>
      </c>
      <c r="O7063" s="6" t="str">
        <f>VLOOKUP(B7063,Master!$A$2:$C$11,2,FALSE)</f>
        <v>Asia</v>
      </c>
      <c r="Q7063" s="39" t="str">
        <f>VLOOKUP(D7063,GL_Master!$A$1:$D$80,2,FALSE)</f>
        <v>BS</v>
      </c>
      <c r="R7063" s="39" t="str">
        <f>VLOOKUP(D7063,GL_Master!$A$1:$D$80,3,FALSE)</f>
        <v>Inventories</v>
      </c>
      <c r="S7063" s="39" t="str">
        <f>VLOOKUP(D7063,GL_Master!$A$1:$D$80,4,FALSE)</f>
        <v>Inventory</v>
      </c>
    </row>
    <row r="7064" spans="1:19" x14ac:dyDescent="0.25">
      <c r="A7064" s="39" t="s">
        <v>262</v>
      </c>
      <c r="B7064" s="39" t="s">
        <v>238</v>
      </c>
      <c r="C7064" s="7">
        <v>44075</v>
      </c>
      <c r="D7064" s="39" t="s">
        <v>77</v>
      </c>
      <c r="E7064" s="39">
        <v>5280</v>
      </c>
      <c r="F7064" s="82">
        <f t="shared" si="330"/>
        <v>5.28</v>
      </c>
      <c r="G7064" s="39">
        <f>VLOOKUP(N7064,Currecny_M!$A$1:$P$10,2,FALSE)</f>
        <v>21</v>
      </c>
      <c r="H7064" s="39">
        <f>MATCH(C7064,Currecny_M!$A$1:$P$1,0)</f>
        <v>7</v>
      </c>
      <c r="I7064" s="39">
        <f>VLOOKUP(N7064,Currecny_M!$A$1:$P$10,MATCH(Database!C7064,Currecny_M!$A$1:$P$1,0),FALSE)</f>
        <v>22.07</v>
      </c>
      <c r="J7064" s="82">
        <f t="shared" si="331"/>
        <v>116.5296</v>
      </c>
      <c r="K7064" s="39">
        <f>VLOOKUP('Cover page'!$B$6,Currecny_M!$A$1:$P$10,MATCH(Database!C7064,Currecny_M!$A$1:$P$1,0),FALSE)</f>
        <v>1</v>
      </c>
      <c r="L7064" s="82">
        <f t="shared" si="332"/>
        <v>116.5296</v>
      </c>
      <c r="M7064" s="82">
        <f>((E7064/$F$1)*VLOOKUP(N7064,Currecny_M!$A$1:$P$10,MATCH(Database!C7064,Currecny_M!$A$1:$P$1,0),FALSE))/VLOOKUP('Cover page'!$B$6,Currecny_M!$A$1:$P$10,MATCH(Database!C7064,Currecny_M!$A$1:$P$1,0),FALSE)</f>
        <v>116.5296</v>
      </c>
      <c r="N7064" s="6" t="str">
        <f>VLOOKUP(B7064,Master!$A$2:$C$11,3,FALSE)</f>
        <v>Dirham</v>
      </c>
      <c r="O7064" s="6" t="str">
        <f>VLOOKUP(B7064,Master!$A$2:$C$11,2,FALSE)</f>
        <v>Asia</v>
      </c>
      <c r="Q7064" s="39" t="str">
        <f>VLOOKUP(D7064,GL_Master!$A$1:$D$80,2,FALSE)</f>
        <v>BS</v>
      </c>
      <c r="R7064" s="39" t="str">
        <f>VLOOKUP(D7064,GL_Master!$A$1:$D$80,3,FALSE)</f>
        <v>Inventories</v>
      </c>
      <c r="S7064" s="39" t="str">
        <f>VLOOKUP(D7064,GL_Master!$A$1:$D$80,4,FALSE)</f>
        <v>Inventory</v>
      </c>
    </row>
    <row r="7065" spans="1:19" x14ac:dyDescent="0.25">
      <c r="A7065" s="39" t="s">
        <v>262</v>
      </c>
      <c r="B7065" s="39" t="s">
        <v>238</v>
      </c>
      <c r="C7065" s="7">
        <v>44075</v>
      </c>
      <c r="D7065" s="39" t="s">
        <v>2</v>
      </c>
      <c r="E7065" s="39">
        <v>529262</v>
      </c>
      <c r="F7065" s="82">
        <f t="shared" si="330"/>
        <v>529.26199999999994</v>
      </c>
      <c r="G7065" s="39">
        <f>VLOOKUP(N7065,Currecny_M!$A$1:$P$10,2,FALSE)</f>
        <v>21</v>
      </c>
      <c r="H7065" s="39">
        <f>MATCH(C7065,Currecny_M!$A$1:$P$1,0)</f>
        <v>7</v>
      </c>
      <c r="I7065" s="39">
        <f>VLOOKUP(N7065,Currecny_M!$A$1:$P$10,MATCH(Database!C7065,Currecny_M!$A$1:$P$1,0),FALSE)</f>
        <v>22.07</v>
      </c>
      <c r="J7065" s="82">
        <f t="shared" si="331"/>
        <v>11680.812339999999</v>
      </c>
      <c r="K7065" s="39">
        <f>VLOOKUP('Cover page'!$B$6,Currecny_M!$A$1:$P$10,MATCH(Database!C7065,Currecny_M!$A$1:$P$1,0),FALSE)</f>
        <v>1</v>
      </c>
      <c r="L7065" s="82">
        <f t="shared" si="332"/>
        <v>11680.812339999999</v>
      </c>
      <c r="M7065" s="82">
        <f>((E7065/$F$1)*VLOOKUP(N7065,Currecny_M!$A$1:$P$10,MATCH(Database!C7065,Currecny_M!$A$1:$P$1,0),FALSE))/VLOOKUP('Cover page'!$B$6,Currecny_M!$A$1:$P$10,MATCH(Database!C7065,Currecny_M!$A$1:$P$1,0),FALSE)</f>
        <v>11680.812339999999</v>
      </c>
      <c r="N7065" s="6" t="str">
        <f>VLOOKUP(B7065,Master!$A$2:$C$11,3,FALSE)</f>
        <v>Dirham</v>
      </c>
      <c r="O7065" s="6" t="str">
        <f>VLOOKUP(B7065,Master!$A$2:$C$11,2,FALSE)</f>
        <v>Asia</v>
      </c>
      <c r="Q7065" s="39" t="str">
        <f>VLOOKUP(D7065,GL_Master!$A$1:$D$80,2,FALSE)</f>
        <v>BS</v>
      </c>
      <c r="R7065" s="39" t="str">
        <f>VLOOKUP(D7065,GL_Master!$A$1:$D$80,3,FALSE)</f>
        <v>Trade receivables</v>
      </c>
      <c r="S7065" s="39" t="str">
        <f>VLOOKUP(D7065,GL_Master!$A$1:$D$80,4,FALSE)</f>
        <v>Unsecured, considered good</v>
      </c>
    </row>
    <row r="7066" spans="1:19" x14ac:dyDescent="0.25">
      <c r="A7066" s="39" t="s">
        <v>262</v>
      </c>
      <c r="B7066" s="39" t="s">
        <v>238</v>
      </c>
      <c r="C7066" s="7">
        <v>44075</v>
      </c>
      <c r="D7066" s="39" t="s">
        <v>78</v>
      </c>
      <c r="E7066" s="39">
        <v>81</v>
      </c>
      <c r="F7066" s="82">
        <f t="shared" si="330"/>
        <v>8.1000000000000003E-2</v>
      </c>
      <c r="G7066" s="39">
        <f>VLOOKUP(N7066,Currecny_M!$A$1:$P$10,2,FALSE)</f>
        <v>21</v>
      </c>
      <c r="H7066" s="39">
        <f>MATCH(C7066,Currecny_M!$A$1:$P$1,0)</f>
        <v>7</v>
      </c>
      <c r="I7066" s="39">
        <f>VLOOKUP(N7066,Currecny_M!$A$1:$P$10,MATCH(Database!C7066,Currecny_M!$A$1:$P$1,0),FALSE)</f>
        <v>22.07</v>
      </c>
      <c r="J7066" s="82">
        <f t="shared" si="331"/>
        <v>1.7876700000000001</v>
      </c>
      <c r="K7066" s="39">
        <f>VLOOKUP('Cover page'!$B$6,Currecny_M!$A$1:$P$10,MATCH(Database!C7066,Currecny_M!$A$1:$P$1,0),FALSE)</f>
        <v>1</v>
      </c>
      <c r="L7066" s="82">
        <f t="shared" si="332"/>
        <v>1.7876700000000001</v>
      </c>
      <c r="M7066" s="82">
        <f>((E7066/$F$1)*VLOOKUP(N7066,Currecny_M!$A$1:$P$10,MATCH(Database!C7066,Currecny_M!$A$1:$P$1,0),FALSE))/VLOOKUP('Cover page'!$B$6,Currecny_M!$A$1:$P$10,MATCH(Database!C7066,Currecny_M!$A$1:$P$1,0),FALSE)</f>
        <v>1.7876700000000001</v>
      </c>
      <c r="N7066" s="6" t="str">
        <f>VLOOKUP(B7066,Master!$A$2:$C$11,3,FALSE)</f>
        <v>Dirham</v>
      </c>
      <c r="O7066" s="6" t="str">
        <f>VLOOKUP(B7066,Master!$A$2:$C$11,2,FALSE)</f>
        <v>Asia</v>
      </c>
      <c r="Q7066" s="39" t="str">
        <f>VLOOKUP(D7066,GL_Master!$A$1:$D$80,2,FALSE)</f>
        <v>BS</v>
      </c>
      <c r="R7066" s="39" t="str">
        <f>VLOOKUP(D7066,GL_Master!$A$1:$D$80,3,FALSE)</f>
        <v>Cash &amp; Bank Balances</v>
      </c>
      <c r="S7066" s="39" t="str">
        <f>VLOOKUP(D7066,GL_Master!$A$1:$D$80,4,FALSE)</f>
        <v>Cash In hand</v>
      </c>
    </row>
    <row r="7067" spans="1:19" x14ac:dyDescent="0.25">
      <c r="A7067" s="39" t="s">
        <v>262</v>
      </c>
      <c r="B7067" s="39" t="s">
        <v>238</v>
      </c>
      <c r="C7067" s="7">
        <v>44075</v>
      </c>
      <c r="D7067" s="39" t="s">
        <v>79</v>
      </c>
      <c r="E7067" s="39">
        <v>-20952</v>
      </c>
      <c r="F7067" s="82">
        <f t="shared" si="330"/>
        <v>-20.952000000000002</v>
      </c>
      <c r="G7067" s="39">
        <f>VLOOKUP(N7067,Currecny_M!$A$1:$P$10,2,FALSE)</f>
        <v>21</v>
      </c>
      <c r="H7067" s="39">
        <f>MATCH(C7067,Currecny_M!$A$1:$P$1,0)</f>
        <v>7</v>
      </c>
      <c r="I7067" s="39">
        <f>VLOOKUP(N7067,Currecny_M!$A$1:$P$10,MATCH(Database!C7067,Currecny_M!$A$1:$P$1,0),FALSE)</f>
        <v>22.07</v>
      </c>
      <c r="J7067" s="82">
        <f t="shared" si="331"/>
        <v>-462.41064000000006</v>
      </c>
      <c r="K7067" s="39">
        <f>VLOOKUP('Cover page'!$B$6,Currecny_M!$A$1:$P$10,MATCH(Database!C7067,Currecny_M!$A$1:$P$1,0),FALSE)</f>
        <v>1</v>
      </c>
      <c r="L7067" s="82">
        <f t="shared" si="332"/>
        <v>-462.41064000000006</v>
      </c>
      <c r="M7067" s="82">
        <f>((E7067/$F$1)*VLOOKUP(N7067,Currecny_M!$A$1:$P$10,MATCH(Database!C7067,Currecny_M!$A$1:$P$1,0),FALSE))/VLOOKUP('Cover page'!$B$6,Currecny_M!$A$1:$P$10,MATCH(Database!C7067,Currecny_M!$A$1:$P$1,0),FALSE)</f>
        <v>-462.41064000000006</v>
      </c>
      <c r="N7067" s="6" t="str">
        <f>VLOOKUP(B7067,Master!$A$2:$C$11,3,FALSE)</f>
        <v>Dirham</v>
      </c>
      <c r="O7067" s="6" t="str">
        <f>VLOOKUP(B7067,Master!$A$2:$C$11,2,FALSE)</f>
        <v>Asia</v>
      </c>
      <c r="Q7067" s="39" t="str">
        <f>VLOOKUP(D7067,GL_Master!$A$1:$D$80,2,FALSE)</f>
        <v>BS</v>
      </c>
      <c r="R7067" s="39" t="str">
        <f>VLOOKUP(D7067,GL_Master!$A$1:$D$80,3,FALSE)</f>
        <v>Loan Fund</v>
      </c>
      <c r="S7067" s="39" t="str">
        <f>VLOOKUP(D7067,GL_Master!$A$1:$D$80,4,FALSE)</f>
        <v>Term Loan</v>
      </c>
    </row>
    <row r="7068" spans="1:19" x14ac:dyDescent="0.25">
      <c r="A7068" s="39" t="s">
        <v>262</v>
      </c>
      <c r="B7068" s="39" t="s">
        <v>238</v>
      </c>
      <c r="C7068" s="7">
        <v>44075</v>
      </c>
      <c r="D7068" s="39" t="s">
        <v>80</v>
      </c>
      <c r="E7068" s="39">
        <v>576</v>
      </c>
      <c r="F7068" s="82">
        <f t="shared" si="330"/>
        <v>0.57599999999999996</v>
      </c>
      <c r="G7068" s="39">
        <f>VLOOKUP(N7068,Currecny_M!$A$1:$P$10,2,FALSE)</f>
        <v>21</v>
      </c>
      <c r="H7068" s="39">
        <f>MATCH(C7068,Currecny_M!$A$1:$P$1,0)</f>
        <v>7</v>
      </c>
      <c r="I7068" s="39">
        <f>VLOOKUP(N7068,Currecny_M!$A$1:$P$10,MATCH(Database!C7068,Currecny_M!$A$1:$P$1,0),FALSE)</f>
        <v>22.07</v>
      </c>
      <c r="J7068" s="82">
        <f t="shared" si="331"/>
        <v>12.71232</v>
      </c>
      <c r="K7068" s="39">
        <f>VLOOKUP('Cover page'!$B$6,Currecny_M!$A$1:$P$10,MATCH(Database!C7068,Currecny_M!$A$1:$P$1,0),FALSE)</f>
        <v>1</v>
      </c>
      <c r="L7068" s="82">
        <f t="shared" si="332"/>
        <v>12.71232</v>
      </c>
      <c r="M7068" s="82">
        <f>((E7068/$F$1)*VLOOKUP(N7068,Currecny_M!$A$1:$P$10,MATCH(Database!C7068,Currecny_M!$A$1:$P$1,0),FALSE))/VLOOKUP('Cover page'!$B$6,Currecny_M!$A$1:$P$10,MATCH(Database!C7068,Currecny_M!$A$1:$P$1,0),FALSE)</f>
        <v>12.71232</v>
      </c>
      <c r="N7068" s="6" t="str">
        <f>VLOOKUP(B7068,Master!$A$2:$C$11,3,FALSE)</f>
        <v>Dirham</v>
      </c>
      <c r="O7068" s="6" t="str">
        <f>VLOOKUP(B7068,Master!$A$2:$C$11,2,FALSE)</f>
        <v>Asia</v>
      </c>
      <c r="Q7068" s="39" t="str">
        <f>VLOOKUP(D7068,GL_Master!$A$1:$D$80,2,FALSE)</f>
        <v>BS</v>
      </c>
      <c r="R7068" s="39" t="str">
        <f>VLOOKUP(D7068,GL_Master!$A$1:$D$80,3,FALSE)</f>
        <v>Cash &amp; Bank Balances</v>
      </c>
      <c r="S7068" s="39" t="str">
        <f>VLOOKUP(D7068,GL_Master!$A$1:$D$80,4,FALSE)</f>
        <v xml:space="preserve">      On Current Accounts</v>
      </c>
    </row>
    <row r="7069" spans="1:19" x14ac:dyDescent="0.25">
      <c r="A7069" s="39" t="s">
        <v>262</v>
      </c>
      <c r="B7069" s="39" t="s">
        <v>238</v>
      </c>
      <c r="C7069" s="7">
        <v>44075</v>
      </c>
      <c r="D7069" s="39" t="s">
        <v>81</v>
      </c>
      <c r="E7069" s="39">
        <v>39552</v>
      </c>
      <c r="F7069" s="82">
        <f t="shared" si="330"/>
        <v>39.552</v>
      </c>
      <c r="G7069" s="39">
        <f>VLOOKUP(N7069,Currecny_M!$A$1:$P$10,2,FALSE)</f>
        <v>21</v>
      </c>
      <c r="H7069" s="39">
        <f>MATCH(C7069,Currecny_M!$A$1:$P$1,0)</f>
        <v>7</v>
      </c>
      <c r="I7069" s="39">
        <f>VLOOKUP(N7069,Currecny_M!$A$1:$P$10,MATCH(Database!C7069,Currecny_M!$A$1:$P$1,0),FALSE)</f>
        <v>22.07</v>
      </c>
      <c r="J7069" s="82">
        <f t="shared" si="331"/>
        <v>872.91264000000001</v>
      </c>
      <c r="K7069" s="39">
        <f>VLOOKUP('Cover page'!$B$6,Currecny_M!$A$1:$P$10,MATCH(Database!C7069,Currecny_M!$A$1:$P$1,0),FALSE)</f>
        <v>1</v>
      </c>
      <c r="L7069" s="82">
        <f t="shared" si="332"/>
        <v>872.91264000000001</v>
      </c>
      <c r="M7069" s="82">
        <f>((E7069/$F$1)*VLOOKUP(N7069,Currecny_M!$A$1:$P$10,MATCH(Database!C7069,Currecny_M!$A$1:$P$1,0),FALSE))/VLOOKUP('Cover page'!$B$6,Currecny_M!$A$1:$P$10,MATCH(Database!C7069,Currecny_M!$A$1:$P$1,0),FALSE)</f>
        <v>872.91264000000001</v>
      </c>
      <c r="N7069" s="6" t="str">
        <f>VLOOKUP(B7069,Master!$A$2:$C$11,3,FALSE)</f>
        <v>Dirham</v>
      </c>
      <c r="O7069" s="6" t="str">
        <f>VLOOKUP(B7069,Master!$A$2:$C$11,2,FALSE)</f>
        <v>Asia</v>
      </c>
      <c r="Q7069" s="39" t="str">
        <f>VLOOKUP(D7069,GL_Master!$A$1:$D$80,2,FALSE)</f>
        <v>BS</v>
      </c>
      <c r="R7069" s="39" t="str">
        <f>VLOOKUP(D7069,GL_Master!$A$1:$D$80,3,FALSE)</f>
        <v>Other Current Assets</v>
      </c>
      <c r="S7069" s="39" t="str">
        <f>VLOOKUP(D7069,GL_Master!$A$1:$D$80,4,FALSE)</f>
        <v>Advance tax recoverable (net of provision )</v>
      </c>
    </row>
    <row r="7070" spans="1:19" x14ac:dyDescent="0.25">
      <c r="A7070" s="39" t="s">
        <v>262</v>
      </c>
      <c r="B7070" s="39" t="s">
        <v>238</v>
      </c>
      <c r="C7070" s="7">
        <v>44075</v>
      </c>
      <c r="D7070" s="39" t="s">
        <v>19</v>
      </c>
      <c r="E7070" s="39">
        <v>392</v>
      </c>
      <c r="F7070" s="82">
        <f t="shared" si="330"/>
        <v>0.39200000000000002</v>
      </c>
      <c r="G7070" s="39">
        <f>VLOOKUP(N7070,Currecny_M!$A$1:$P$10,2,FALSE)</f>
        <v>21</v>
      </c>
      <c r="H7070" s="39">
        <f>MATCH(C7070,Currecny_M!$A$1:$P$1,0)</f>
        <v>7</v>
      </c>
      <c r="I7070" s="39">
        <f>VLOOKUP(N7070,Currecny_M!$A$1:$P$10,MATCH(Database!C7070,Currecny_M!$A$1:$P$1,0),FALSE)</f>
        <v>22.07</v>
      </c>
      <c r="J7070" s="82">
        <f t="shared" si="331"/>
        <v>8.6514400000000009</v>
      </c>
      <c r="K7070" s="39">
        <f>VLOOKUP('Cover page'!$B$6,Currecny_M!$A$1:$P$10,MATCH(Database!C7070,Currecny_M!$A$1:$P$1,0),FALSE)</f>
        <v>1</v>
      </c>
      <c r="L7070" s="82">
        <f t="shared" si="332"/>
        <v>8.6514400000000009</v>
      </c>
      <c r="M7070" s="82">
        <f>((E7070/$F$1)*VLOOKUP(N7070,Currecny_M!$A$1:$P$10,MATCH(Database!C7070,Currecny_M!$A$1:$P$1,0),FALSE))/VLOOKUP('Cover page'!$B$6,Currecny_M!$A$1:$P$10,MATCH(Database!C7070,Currecny_M!$A$1:$P$1,0),FALSE)</f>
        <v>8.6514400000000009</v>
      </c>
      <c r="N7070" s="6" t="str">
        <f>VLOOKUP(B7070,Master!$A$2:$C$11,3,FALSE)</f>
        <v>Dirham</v>
      </c>
      <c r="O7070" s="6" t="str">
        <f>VLOOKUP(B7070,Master!$A$2:$C$11,2,FALSE)</f>
        <v>Asia</v>
      </c>
      <c r="Q7070" s="39" t="str">
        <f>VLOOKUP(D7070,GL_Master!$A$1:$D$80,2,FALSE)</f>
        <v>BS</v>
      </c>
      <c r="R7070" s="39" t="str">
        <f>VLOOKUP(D7070,GL_Master!$A$1:$D$80,3,FALSE)</f>
        <v>Short-term loan and advances</v>
      </c>
      <c r="S7070" s="39" t="str">
        <f>VLOOKUP(D7070,GL_Master!$A$1:$D$80,4,FALSE)</f>
        <v>Prepaid expenses</v>
      </c>
    </row>
    <row r="7071" spans="1:19" x14ac:dyDescent="0.25">
      <c r="A7071" s="39" t="s">
        <v>262</v>
      </c>
      <c r="B7071" s="39" t="s">
        <v>238</v>
      </c>
      <c r="C7071" s="7">
        <v>44075</v>
      </c>
      <c r="D7071" s="39" t="s">
        <v>82</v>
      </c>
      <c r="E7071" s="39">
        <v>4361</v>
      </c>
      <c r="F7071" s="82">
        <f t="shared" si="330"/>
        <v>4.3609999999999998</v>
      </c>
      <c r="G7071" s="39">
        <f>VLOOKUP(N7071,Currecny_M!$A$1:$P$10,2,FALSE)</f>
        <v>21</v>
      </c>
      <c r="H7071" s="39">
        <f>MATCH(C7071,Currecny_M!$A$1:$P$1,0)</f>
        <v>7</v>
      </c>
      <c r="I7071" s="39">
        <f>VLOOKUP(N7071,Currecny_M!$A$1:$P$10,MATCH(Database!C7071,Currecny_M!$A$1:$P$1,0),FALSE)</f>
        <v>22.07</v>
      </c>
      <c r="J7071" s="82">
        <f t="shared" si="331"/>
        <v>96.24727</v>
      </c>
      <c r="K7071" s="39">
        <f>VLOOKUP('Cover page'!$B$6,Currecny_M!$A$1:$P$10,MATCH(Database!C7071,Currecny_M!$A$1:$P$1,0),FALSE)</f>
        <v>1</v>
      </c>
      <c r="L7071" s="82">
        <f t="shared" si="332"/>
        <v>96.24727</v>
      </c>
      <c r="M7071" s="82">
        <f>((E7071/$F$1)*VLOOKUP(N7071,Currecny_M!$A$1:$P$10,MATCH(Database!C7071,Currecny_M!$A$1:$P$1,0),FALSE))/VLOOKUP('Cover page'!$B$6,Currecny_M!$A$1:$P$10,MATCH(Database!C7071,Currecny_M!$A$1:$P$1,0),FALSE)</f>
        <v>96.24727</v>
      </c>
      <c r="N7071" s="6" t="str">
        <f>VLOOKUP(B7071,Master!$A$2:$C$11,3,FALSE)</f>
        <v>Dirham</v>
      </c>
      <c r="O7071" s="6" t="str">
        <f>VLOOKUP(B7071,Master!$A$2:$C$11,2,FALSE)</f>
        <v>Asia</v>
      </c>
      <c r="Q7071" s="39" t="str">
        <f>VLOOKUP(D7071,GL_Master!$A$1:$D$80,2,FALSE)</f>
        <v>BS</v>
      </c>
      <c r="R7071" s="39" t="str">
        <f>VLOOKUP(D7071,GL_Master!$A$1:$D$80,3,FALSE)</f>
        <v>Short-term loan and advances</v>
      </c>
      <c r="S7071" s="39" t="str">
        <f>VLOOKUP(D7071,GL_Master!$A$1:$D$80,4,FALSE)</f>
        <v>Advance to vendor/employees</v>
      </c>
    </row>
    <row r="7072" spans="1:19" x14ac:dyDescent="0.25">
      <c r="A7072" s="39" t="s">
        <v>262</v>
      </c>
      <c r="B7072" s="39" t="s">
        <v>238</v>
      </c>
      <c r="C7072" s="7">
        <v>44075</v>
      </c>
      <c r="D7072" s="39" t="s">
        <v>83</v>
      </c>
      <c r="E7072" s="39">
        <v>2770</v>
      </c>
      <c r="F7072" s="82">
        <f t="shared" si="330"/>
        <v>2.77</v>
      </c>
      <c r="G7072" s="39">
        <f>VLOOKUP(N7072,Currecny_M!$A$1:$P$10,2,FALSE)</f>
        <v>21</v>
      </c>
      <c r="H7072" s="39">
        <f>MATCH(C7072,Currecny_M!$A$1:$P$1,0)</f>
        <v>7</v>
      </c>
      <c r="I7072" s="39">
        <f>VLOOKUP(N7072,Currecny_M!$A$1:$P$10,MATCH(Database!C7072,Currecny_M!$A$1:$P$1,0),FALSE)</f>
        <v>22.07</v>
      </c>
      <c r="J7072" s="82">
        <f t="shared" si="331"/>
        <v>61.133900000000004</v>
      </c>
      <c r="K7072" s="39">
        <f>VLOOKUP('Cover page'!$B$6,Currecny_M!$A$1:$P$10,MATCH(Database!C7072,Currecny_M!$A$1:$P$1,0),FALSE)</f>
        <v>1</v>
      </c>
      <c r="L7072" s="82">
        <f t="shared" si="332"/>
        <v>61.133900000000004</v>
      </c>
      <c r="M7072" s="82">
        <f>((E7072/$F$1)*VLOOKUP(N7072,Currecny_M!$A$1:$P$10,MATCH(Database!C7072,Currecny_M!$A$1:$P$1,0),FALSE))/VLOOKUP('Cover page'!$B$6,Currecny_M!$A$1:$P$10,MATCH(Database!C7072,Currecny_M!$A$1:$P$1,0),FALSE)</f>
        <v>61.133900000000004</v>
      </c>
      <c r="N7072" s="6" t="str">
        <f>VLOOKUP(B7072,Master!$A$2:$C$11,3,FALSE)</f>
        <v>Dirham</v>
      </c>
      <c r="O7072" s="6" t="str">
        <f>VLOOKUP(B7072,Master!$A$2:$C$11,2,FALSE)</f>
        <v>Asia</v>
      </c>
      <c r="Q7072" s="39" t="str">
        <f>VLOOKUP(D7072,GL_Master!$A$1:$D$80,2,FALSE)</f>
        <v>BS</v>
      </c>
      <c r="R7072" s="39" t="str">
        <f>VLOOKUP(D7072,GL_Master!$A$1:$D$80,3,FALSE)</f>
        <v>Other Current Assets</v>
      </c>
      <c r="S7072" s="39" t="str">
        <f>VLOOKUP(D7072,GL_Master!$A$1:$D$80,4,FALSE)</f>
        <v>Security deposits ( Unsecured, considered good)</v>
      </c>
    </row>
    <row r="7073" spans="1:19" x14ac:dyDescent="0.25">
      <c r="A7073" s="39" t="s">
        <v>262</v>
      </c>
      <c r="B7073" s="39" t="s">
        <v>238</v>
      </c>
      <c r="C7073" s="7">
        <v>44075</v>
      </c>
      <c r="D7073" s="39" t="s">
        <v>246</v>
      </c>
      <c r="E7073" s="39">
        <v>-330907</v>
      </c>
      <c r="F7073" s="82">
        <f t="shared" si="330"/>
        <v>-330.90699999999998</v>
      </c>
      <c r="G7073" s="39">
        <f>VLOOKUP(N7073,Currecny_M!$A$1:$P$10,2,FALSE)</f>
        <v>21</v>
      </c>
      <c r="H7073" s="39">
        <f>MATCH(C7073,Currecny_M!$A$1:$P$1,0)</f>
        <v>7</v>
      </c>
      <c r="I7073" s="39">
        <f>VLOOKUP(N7073,Currecny_M!$A$1:$P$10,MATCH(Database!C7073,Currecny_M!$A$1:$P$1,0),FALSE)</f>
        <v>22.07</v>
      </c>
      <c r="J7073" s="82">
        <f t="shared" si="331"/>
        <v>-7303.1174899999996</v>
      </c>
      <c r="K7073" s="39">
        <f>VLOOKUP('Cover page'!$B$6,Currecny_M!$A$1:$P$10,MATCH(Database!C7073,Currecny_M!$A$1:$P$1,0),FALSE)</f>
        <v>1</v>
      </c>
      <c r="L7073" s="82">
        <f t="shared" si="332"/>
        <v>-7303.1174899999996</v>
      </c>
      <c r="M7073" s="82">
        <f>((E7073/$F$1)*VLOOKUP(N7073,Currecny_M!$A$1:$P$10,MATCH(Database!C7073,Currecny_M!$A$1:$P$1,0),FALSE))/VLOOKUP('Cover page'!$B$6,Currecny_M!$A$1:$P$10,MATCH(Database!C7073,Currecny_M!$A$1:$P$1,0),FALSE)</f>
        <v>-7303.1174899999996</v>
      </c>
      <c r="N7073" s="6" t="str">
        <f>VLOOKUP(B7073,Master!$A$2:$C$11,3,FALSE)</f>
        <v>Dirham</v>
      </c>
      <c r="O7073" s="6" t="str">
        <f>VLOOKUP(B7073,Master!$A$2:$C$11,2,FALSE)</f>
        <v>Asia</v>
      </c>
      <c r="Q7073" s="39" t="str">
        <f>VLOOKUP(D7073,GL_Master!$A$1:$D$80,2,FALSE)</f>
        <v>PL</v>
      </c>
      <c r="R7073" s="39" t="str">
        <f>VLOOKUP(D7073,GL_Master!$A$1:$D$80,3,FALSE)</f>
        <v>Revenue from Operations</v>
      </c>
      <c r="S7073" s="39" t="str">
        <f>VLOOKUP(D7073,GL_Master!$A$1:$D$80,4,FALSE)</f>
        <v>Contract revenue</v>
      </c>
    </row>
    <row r="7074" spans="1:19" x14ac:dyDescent="0.25">
      <c r="A7074" s="39" t="s">
        <v>262</v>
      </c>
      <c r="B7074" s="39" t="s">
        <v>238</v>
      </c>
      <c r="C7074" s="7">
        <v>44075</v>
      </c>
      <c r="D7074" s="39" t="s">
        <v>134</v>
      </c>
      <c r="E7074" s="39">
        <v>-2665</v>
      </c>
      <c r="F7074" s="82">
        <f t="shared" si="330"/>
        <v>-2.665</v>
      </c>
      <c r="G7074" s="39">
        <f>VLOOKUP(N7074,Currecny_M!$A$1:$P$10,2,FALSE)</f>
        <v>21</v>
      </c>
      <c r="H7074" s="39">
        <f>MATCH(C7074,Currecny_M!$A$1:$P$1,0)</f>
        <v>7</v>
      </c>
      <c r="I7074" s="39">
        <f>VLOOKUP(N7074,Currecny_M!$A$1:$P$10,MATCH(Database!C7074,Currecny_M!$A$1:$P$1,0),FALSE)</f>
        <v>22.07</v>
      </c>
      <c r="J7074" s="82">
        <f t="shared" si="331"/>
        <v>-58.816549999999999</v>
      </c>
      <c r="K7074" s="39">
        <f>VLOOKUP('Cover page'!$B$6,Currecny_M!$A$1:$P$10,MATCH(Database!C7074,Currecny_M!$A$1:$P$1,0),FALSE)</f>
        <v>1</v>
      </c>
      <c r="L7074" s="82">
        <f t="shared" si="332"/>
        <v>-58.816549999999999</v>
      </c>
      <c r="M7074" s="82">
        <f>((E7074/$F$1)*VLOOKUP(N7074,Currecny_M!$A$1:$P$10,MATCH(Database!C7074,Currecny_M!$A$1:$P$1,0),FALSE))/VLOOKUP('Cover page'!$B$6,Currecny_M!$A$1:$P$10,MATCH(Database!C7074,Currecny_M!$A$1:$P$1,0),FALSE)</f>
        <v>-58.816549999999999</v>
      </c>
      <c r="N7074" s="6" t="str">
        <f>VLOOKUP(B7074,Master!$A$2:$C$11,3,FALSE)</f>
        <v>Dirham</v>
      </c>
      <c r="O7074" s="6" t="str">
        <f>VLOOKUP(B7074,Master!$A$2:$C$11,2,FALSE)</f>
        <v>Asia</v>
      </c>
      <c r="Q7074" s="39" t="str">
        <f>VLOOKUP(D7074,GL_Master!$A$1:$D$80,2,FALSE)</f>
        <v>PL</v>
      </c>
      <c r="R7074" s="39" t="str">
        <f>VLOOKUP(D7074,GL_Master!$A$1:$D$80,3,FALSE)</f>
        <v>Other Income</v>
      </c>
      <c r="S7074" s="39" t="str">
        <f>VLOOKUP(D7074,GL_Master!$A$1:$D$80,4,FALSE)</f>
        <v>Other Income</v>
      </c>
    </row>
    <row r="7075" spans="1:19" x14ac:dyDescent="0.25">
      <c r="A7075" s="39" t="s">
        <v>262</v>
      </c>
      <c r="B7075" s="39" t="s">
        <v>238</v>
      </c>
      <c r="C7075" s="7">
        <v>44075</v>
      </c>
      <c r="D7075" s="39" t="s">
        <v>86</v>
      </c>
      <c r="E7075" s="39">
        <v>166</v>
      </c>
      <c r="F7075" s="82">
        <f t="shared" si="330"/>
        <v>0.16600000000000001</v>
      </c>
      <c r="G7075" s="39">
        <f>VLOOKUP(N7075,Currecny_M!$A$1:$P$10,2,FALSE)</f>
        <v>21</v>
      </c>
      <c r="H7075" s="39">
        <f>MATCH(C7075,Currecny_M!$A$1:$P$1,0)</f>
        <v>7</v>
      </c>
      <c r="I7075" s="39">
        <f>VLOOKUP(N7075,Currecny_M!$A$1:$P$10,MATCH(Database!C7075,Currecny_M!$A$1:$P$1,0),FALSE)</f>
        <v>22.07</v>
      </c>
      <c r="J7075" s="82">
        <f t="shared" si="331"/>
        <v>3.6636200000000003</v>
      </c>
      <c r="K7075" s="39">
        <f>VLOOKUP('Cover page'!$B$6,Currecny_M!$A$1:$P$10,MATCH(Database!C7075,Currecny_M!$A$1:$P$1,0),FALSE)</f>
        <v>1</v>
      </c>
      <c r="L7075" s="82">
        <f t="shared" si="332"/>
        <v>3.6636200000000003</v>
      </c>
      <c r="M7075" s="82">
        <f>((E7075/$F$1)*VLOOKUP(N7075,Currecny_M!$A$1:$P$10,MATCH(Database!C7075,Currecny_M!$A$1:$P$1,0),FALSE))/VLOOKUP('Cover page'!$B$6,Currecny_M!$A$1:$P$10,MATCH(Database!C7075,Currecny_M!$A$1:$P$1,0),FALSE)</f>
        <v>3.6636200000000003</v>
      </c>
      <c r="N7075" s="6" t="str">
        <f>VLOOKUP(B7075,Master!$A$2:$C$11,3,FALSE)</f>
        <v>Dirham</v>
      </c>
      <c r="O7075" s="6" t="str">
        <f>VLOOKUP(B7075,Master!$A$2:$C$11,2,FALSE)</f>
        <v>Asia</v>
      </c>
      <c r="Q7075" s="39" t="str">
        <f>VLOOKUP(D7075,GL_Master!$A$1:$D$80,2,FALSE)</f>
        <v>PL</v>
      </c>
      <c r="R7075" s="39" t="str">
        <f>VLOOKUP(D7075,GL_Master!$A$1:$D$80,3,FALSE)</f>
        <v>COGS</v>
      </c>
      <c r="S7075" s="39" t="str">
        <f>VLOOKUP(D7075,GL_Master!$A$1:$D$80,4,FALSE)</f>
        <v>Purchase of other traded goods</v>
      </c>
    </row>
    <row r="7076" spans="1:19" x14ac:dyDescent="0.25">
      <c r="A7076" s="39" t="s">
        <v>262</v>
      </c>
      <c r="B7076" s="39" t="s">
        <v>238</v>
      </c>
      <c r="C7076" s="7">
        <v>44075</v>
      </c>
      <c r="D7076" s="39" t="s">
        <v>87</v>
      </c>
      <c r="E7076" s="39">
        <v>84</v>
      </c>
      <c r="F7076" s="82">
        <f t="shared" si="330"/>
        <v>8.4000000000000005E-2</v>
      </c>
      <c r="G7076" s="39">
        <f>VLOOKUP(N7076,Currecny_M!$A$1:$P$10,2,FALSE)</f>
        <v>21</v>
      </c>
      <c r="H7076" s="39">
        <f>MATCH(C7076,Currecny_M!$A$1:$P$1,0)</f>
        <v>7</v>
      </c>
      <c r="I7076" s="39">
        <f>VLOOKUP(N7076,Currecny_M!$A$1:$P$10,MATCH(Database!C7076,Currecny_M!$A$1:$P$1,0),FALSE)</f>
        <v>22.07</v>
      </c>
      <c r="J7076" s="82">
        <f t="shared" si="331"/>
        <v>1.8538800000000002</v>
      </c>
      <c r="K7076" s="39">
        <f>VLOOKUP('Cover page'!$B$6,Currecny_M!$A$1:$P$10,MATCH(Database!C7076,Currecny_M!$A$1:$P$1,0),FALSE)</f>
        <v>1</v>
      </c>
      <c r="L7076" s="82">
        <f t="shared" si="332"/>
        <v>1.8538800000000002</v>
      </c>
      <c r="M7076" s="82">
        <f>((E7076/$F$1)*VLOOKUP(N7076,Currecny_M!$A$1:$P$10,MATCH(Database!C7076,Currecny_M!$A$1:$P$1,0),FALSE))/VLOOKUP('Cover page'!$B$6,Currecny_M!$A$1:$P$10,MATCH(Database!C7076,Currecny_M!$A$1:$P$1,0),FALSE)</f>
        <v>1.8538800000000002</v>
      </c>
      <c r="N7076" s="6" t="str">
        <f>VLOOKUP(B7076,Master!$A$2:$C$11,3,FALSE)</f>
        <v>Dirham</v>
      </c>
      <c r="O7076" s="6" t="str">
        <f>VLOOKUP(B7076,Master!$A$2:$C$11,2,FALSE)</f>
        <v>Asia</v>
      </c>
      <c r="Q7076" s="39" t="str">
        <f>VLOOKUP(D7076,GL_Master!$A$1:$D$80,2,FALSE)</f>
        <v>PL</v>
      </c>
      <c r="R7076" s="39" t="str">
        <f>VLOOKUP(D7076,GL_Master!$A$1:$D$80,3,FALSE)</f>
        <v>COGS</v>
      </c>
      <c r="S7076" s="39" t="str">
        <f>VLOOKUP(D7076,GL_Master!$A$1:$D$80,4,FALSE)</f>
        <v>Civil, Installation, Commissioning and Other miscellaneous expenses</v>
      </c>
    </row>
    <row r="7077" spans="1:19" x14ac:dyDescent="0.25">
      <c r="A7077" s="39" t="s">
        <v>262</v>
      </c>
      <c r="B7077" s="39" t="s">
        <v>238</v>
      </c>
      <c r="C7077" s="7">
        <v>44075</v>
      </c>
      <c r="D7077" s="39" t="s">
        <v>88</v>
      </c>
      <c r="E7077" s="39">
        <v>233</v>
      </c>
      <c r="F7077" s="82">
        <f t="shared" si="330"/>
        <v>0.23300000000000001</v>
      </c>
      <c r="G7077" s="39">
        <f>VLOOKUP(N7077,Currecny_M!$A$1:$P$10,2,FALSE)</f>
        <v>21</v>
      </c>
      <c r="H7077" s="39">
        <f>MATCH(C7077,Currecny_M!$A$1:$P$1,0)</f>
        <v>7</v>
      </c>
      <c r="I7077" s="39">
        <f>VLOOKUP(N7077,Currecny_M!$A$1:$P$10,MATCH(Database!C7077,Currecny_M!$A$1:$P$1,0),FALSE)</f>
        <v>22.07</v>
      </c>
      <c r="J7077" s="82">
        <f t="shared" si="331"/>
        <v>5.1423100000000002</v>
      </c>
      <c r="K7077" s="39">
        <f>VLOOKUP('Cover page'!$B$6,Currecny_M!$A$1:$P$10,MATCH(Database!C7077,Currecny_M!$A$1:$P$1,0),FALSE)</f>
        <v>1</v>
      </c>
      <c r="L7077" s="82">
        <f t="shared" si="332"/>
        <v>5.1423100000000002</v>
      </c>
      <c r="M7077" s="82">
        <f>((E7077/$F$1)*VLOOKUP(N7077,Currecny_M!$A$1:$P$10,MATCH(Database!C7077,Currecny_M!$A$1:$P$1,0),FALSE))/VLOOKUP('Cover page'!$B$6,Currecny_M!$A$1:$P$10,MATCH(Database!C7077,Currecny_M!$A$1:$P$1,0),FALSE)</f>
        <v>5.1423100000000002</v>
      </c>
      <c r="N7077" s="6" t="str">
        <f>VLOOKUP(B7077,Master!$A$2:$C$11,3,FALSE)</f>
        <v>Dirham</v>
      </c>
      <c r="O7077" s="6" t="str">
        <f>VLOOKUP(B7077,Master!$A$2:$C$11,2,FALSE)</f>
        <v>Asia</v>
      </c>
      <c r="Q7077" s="39" t="str">
        <f>VLOOKUP(D7077,GL_Master!$A$1:$D$80,2,FALSE)</f>
        <v>PL</v>
      </c>
      <c r="R7077" s="39" t="str">
        <f>VLOOKUP(D7077,GL_Master!$A$1:$D$80,3,FALSE)</f>
        <v>COGS</v>
      </c>
      <c r="S7077" s="39" t="str">
        <f>VLOOKUP(D7077,GL_Master!$A$1:$D$80,4,FALSE)</f>
        <v>Civil, Installation, Commissioning and Other miscellaneous expenses</v>
      </c>
    </row>
    <row r="7078" spans="1:19" x14ac:dyDescent="0.25">
      <c r="A7078" s="39" t="s">
        <v>262</v>
      </c>
      <c r="B7078" s="39" t="s">
        <v>238</v>
      </c>
      <c r="C7078" s="7">
        <v>44075</v>
      </c>
      <c r="D7078" s="39" t="s">
        <v>89</v>
      </c>
      <c r="E7078" s="39">
        <v>462</v>
      </c>
      <c r="F7078" s="82">
        <f t="shared" si="330"/>
        <v>0.46200000000000002</v>
      </c>
      <c r="G7078" s="39">
        <f>VLOOKUP(N7078,Currecny_M!$A$1:$P$10,2,FALSE)</f>
        <v>21</v>
      </c>
      <c r="H7078" s="39">
        <f>MATCH(C7078,Currecny_M!$A$1:$P$1,0)</f>
        <v>7</v>
      </c>
      <c r="I7078" s="39">
        <f>VLOOKUP(N7078,Currecny_M!$A$1:$P$10,MATCH(Database!C7078,Currecny_M!$A$1:$P$1,0),FALSE)</f>
        <v>22.07</v>
      </c>
      <c r="J7078" s="82">
        <f t="shared" si="331"/>
        <v>10.196340000000001</v>
      </c>
      <c r="K7078" s="39">
        <f>VLOOKUP('Cover page'!$B$6,Currecny_M!$A$1:$P$10,MATCH(Database!C7078,Currecny_M!$A$1:$P$1,0),FALSE)</f>
        <v>1</v>
      </c>
      <c r="L7078" s="82">
        <f t="shared" si="332"/>
        <v>10.196340000000001</v>
      </c>
      <c r="M7078" s="82">
        <f>((E7078/$F$1)*VLOOKUP(N7078,Currecny_M!$A$1:$P$10,MATCH(Database!C7078,Currecny_M!$A$1:$P$1,0),FALSE))/VLOOKUP('Cover page'!$B$6,Currecny_M!$A$1:$P$10,MATCH(Database!C7078,Currecny_M!$A$1:$P$1,0),FALSE)</f>
        <v>10.196340000000001</v>
      </c>
      <c r="N7078" s="6" t="str">
        <f>VLOOKUP(B7078,Master!$A$2:$C$11,3,FALSE)</f>
        <v>Dirham</v>
      </c>
      <c r="O7078" s="6" t="str">
        <f>VLOOKUP(B7078,Master!$A$2:$C$11,2,FALSE)</f>
        <v>Asia</v>
      </c>
      <c r="Q7078" s="39" t="str">
        <f>VLOOKUP(D7078,GL_Master!$A$1:$D$80,2,FALSE)</f>
        <v>PL</v>
      </c>
      <c r="R7078" s="39" t="str">
        <f>VLOOKUP(D7078,GL_Master!$A$1:$D$80,3,FALSE)</f>
        <v>COGS</v>
      </c>
      <c r="S7078" s="39" t="str">
        <f>VLOOKUP(D7078,GL_Master!$A$1:$D$80,4,FALSE)</f>
        <v>project Expenses</v>
      </c>
    </row>
    <row r="7079" spans="1:19" x14ac:dyDescent="0.25">
      <c r="A7079" s="39" t="s">
        <v>262</v>
      </c>
      <c r="B7079" s="39" t="s">
        <v>238</v>
      </c>
      <c r="C7079" s="7">
        <v>44075</v>
      </c>
      <c r="D7079" s="39" t="s">
        <v>90</v>
      </c>
      <c r="E7079" s="39">
        <v>165</v>
      </c>
      <c r="F7079" s="82">
        <f t="shared" si="330"/>
        <v>0.16500000000000001</v>
      </c>
      <c r="G7079" s="39">
        <f>VLOOKUP(N7079,Currecny_M!$A$1:$P$10,2,FALSE)</f>
        <v>21</v>
      </c>
      <c r="H7079" s="39">
        <f>MATCH(C7079,Currecny_M!$A$1:$P$1,0)</f>
        <v>7</v>
      </c>
      <c r="I7079" s="39">
        <f>VLOOKUP(N7079,Currecny_M!$A$1:$P$10,MATCH(Database!C7079,Currecny_M!$A$1:$P$1,0),FALSE)</f>
        <v>22.07</v>
      </c>
      <c r="J7079" s="82">
        <f t="shared" si="331"/>
        <v>3.6415500000000001</v>
      </c>
      <c r="K7079" s="39">
        <f>VLOOKUP('Cover page'!$B$6,Currecny_M!$A$1:$P$10,MATCH(Database!C7079,Currecny_M!$A$1:$P$1,0),FALSE)</f>
        <v>1</v>
      </c>
      <c r="L7079" s="82">
        <f t="shared" si="332"/>
        <v>3.6415500000000001</v>
      </c>
      <c r="M7079" s="82">
        <f>((E7079/$F$1)*VLOOKUP(N7079,Currecny_M!$A$1:$P$10,MATCH(Database!C7079,Currecny_M!$A$1:$P$1,0),FALSE))/VLOOKUP('Cover page'!$B$6,Currecny_M!$A$1:$P$10,MATCH(Database!C7079,Currecny_M!$A$1:$P$1,0),FALSE)</f>
        <v>3.6415500000000001</v>
      </c>
      <c r="N7079" s="6" t="str">
        <f>VLOOKUP(B7079,Master!$A$2:$C$11,3,FALSE)</f>
        <v>Dirham</v>
      </c>
      <c r="O7079" s="6" t="str">
        <f>VLOOKUP(B7079,Master!$A$2:$C$11,2,FALSE)</f>
        <v>Asia</v>
      </c>
      <c r="Q7079" s="39" t="str">
        <f>VLOOKUP(D7079,GL_Master!$A$1:$D$80,2,FALSE)</f>
        <v>PL</v>
      </c>
      <c r="R7079" s="39" t="str">
        <f>VLOOKUP(D7079,GL_Master!$A$1:$D$80,3,FALSE)</f>
        <v>Office utility</v>
      </c>
      <c r="S7079" s="39" t="str">
        <f>VLOOKUP(D7079,GL_Master!$A$1:$D$80,4,FALSE)</f>
        <v>Electricity Expenses</v>
      </c>
    </row>
    <row r="7080" spans="1:19" x14ac:dyDescent="0.25">
      <c r="A7080" s="39" t="s">
        <v>262</v>
      </c>
      <c r="B7080" s="39" t="s">
        <v>238</v>
      </c>
      <c r="C7080" s="7">
        <v>44075</v>
      </c>
      <c r="D7080" s="39" t="s">
        <v>91</v>
      </c>
      <c r="E7080" s="39">
        <v>332</v>
      </c>
      <c r="F7080" s="82">
        <f t="shared" si="330"/>
        <v>0.33200000000000002</v>
      </c>
      <c r="G7080" s="39">
        <f>VLOOKUP(N7080,Currecny_M!$A$1:$P$10,2,FALSE)</f>
        <v>21</v>
      </c>
      <c r="H7080" s="39">
        <f>MATCH(C7080,Currecny_M!$A$1:$P$1,0)</f>
        <v>7</v>
      </c>
      <c r="I7080" s="39">
        <f>VLOOKUP(N7080,Currecny_M!$A$1:$P$10,MATCH(Database!C7080,Currecny_M!$A$1:$P$1,0),FALSE)</f>
        <v>22.07</v>
      </c>
      <c r="J7080" s="82">
        <f t="shared" si="331"/>
        <v>7.3272400000000006</v>
      </c>
      <c r="K7080" s="39">
        <f>VLOOKUP('Cover page'!$B$6,Currecny_M!$A$1:$P$10,MATCH(Database!C7080,Currecny_M!$A$1:$P$1,0),FALSE)</f>
        <v>1</v>
      </c>
      <c r="L7080" s="82">
        <f t="shared" si="332"/>
        <v>7.3272400000000006</v>
      </c>
      <c r="M7080" s="82">
        <f>((E7080/$F$1)*VLOOKUP(N7080,Currecny_M!$A$1:$P$10,MATCH(Database!C7080,Currecny_M!$A$1:$P$1,0),FALSE))/VLOOKUP('Cover page'!$B$6,Currecny_M!$A$1:$P$10,MATCH(Database!C7080,Currecny_M!$A$1:$P$1,0),FALSE)</f>
        <v>7.3272400000000006</v>
      </c>
      <c r="N7080" s="6" t="str">
        <f>VLOOKUP(B7080,Master!$A$2:$C$11,3,FALSE)</f>
        <v>Dirham</v>
      </c>
      <c r="O7080" s="6" t="str">
        <f>VLOOKUP(B7080,Master!$A$2:$C$11,2,FALSE)</f>
        <v>Asia</v>
      </c>
      <c r="Q7080" s="39" t="str">
        <f>VLOOKUP(D7080,GL_Master!$A$1:$D$80,2,FALSE)</f>
        <v>PL</v>
      </c>
      <c r="R7080" s="39" t="str">
        <f>VLOOKUP(D7080,GL_Master!$A$1:$D$80,3,FALSE)</f>
        <v>Misc. expenses</v>
      </c>
      <c r="S7080" s="39" t="str">
        <f>VLOOKUP(D7080,GL_Master!$A$1:$D$80,4,FALSE)</f>
        <v>Repair &amp; Maintenance</v>
      </c>
    </row>
    <row r="7081" spans="1:19" x14ac:dyDescent="0.25">
      <c r="A7081" s="39" t="s">
        <v>262</v>
      </c>
      <c r="B7081" s="39" t="s">
        <v>238</v>
      </c>
      <c r="C7081" s="7">
        <v>44075</v>
      </c>
      <c r="D7081" s="39" t="s">
        <v>92</v>
      </c>
      <c r="E7081" s="39">
        <v>247</v>
      </c>
      <c r="F7081" s="82">
        <f t="shared" si="330"/>
        <v>0.247</v>
      </c>
      <c r="G7081" s="39">
        <f>VLOOKUP(N7081,Currecny_M!$A$1:$P$10,2,FALSE)</f>
        <v>21</v>
      </c>
      <c r="H7081" s="39">
        <f>MATCH(C7081,Currecny_M!$A$1:$P$1,0)</f>
        <v>7</v>
      </c>
      <c r="I7081" s="39">
        <f>VLOOKUP(N7081,Currecny_M!$A$1:$P$10,MATCH(Database!C7081,Currecny_M!$A$1:$P$1,0),FALSE)</f>
        <v>22.07</v>
      </c>
      <c r="J7081" s="82">
        <f t="shared" si="331"/>
        <v>5.4512900000000002</v>
      </c>
      <c r="K7081" s="39">
        <f>VLOOKUP('Cover page'!$B$6,Currecny_M!$A$1:$P$10,MATCH(Database!C7081,Currecny_M!$A$1:$P$1,0),FALSE)</f>
        <v>1</v>
      </c>
      <c r="L7081" s="82">
        <f t="shared" si="332"/>
        <v>5.4512900000000002</v>
      </c>
      <c r="M7081" s="82">
        <f>((E7081/$F$1)*VLOOKUP(N7081,Currecny_M!$A$1:$P$10,MATCH(Database!C7081,Currecny_M!$A$1:$P$1,0),FALSE))/VLOOKUP('Cover page'!$B$6,Currecny_M!$A$1:$P$10,MATCH(Database!C7081,Currecny_M!$A$1:$P$1,0),FALSE)</f>
        <v>5.4512900000000002</v>
      </c>
      <c r="N7081" s="6" t="str">
        <f>VLOOKUP(B7081,Master!$A$2:$C$11,3,FALSE)</f>
        <v>Dirham</v>
      </c>
      <c r="O7081" s="6" t="str">
        <f>VLOOKUP(B7081,Master!$A$2:$C$11,2,FALSE)</f>
        <v>Asia</v>
      </c>
      <c r="Q7081" s="39" t="str">
        <f>VLOOKUP(D7081,GL_Master!$A$1:$D$80,2,FALSE)</f>
        <v>PL</v>
      </c>
      <c r="R7081" s="39" t="str">
        <f>VLOOKUP(D7081,GL_Master!$A$1:$D$80,3,FALSE)</f>
        <v>Misc. expenses</v>
      </c>
      <c r="S7081" s="39" t="str">
        <f>VLOOKUP(D7081,GL_Master!$A$1:$D$80,4,FALSE)</f>
        <v>Repair &amp; Maintenance</v>
      </c>
    </row>
    <row r="7082" spans="1:19" x14ac:dyDescent="0.25">
      <c r="A7082" s="39" t="s">
        <v>262</v>
      </c>
      <c r="B7082" s="39" t="s">
        <v>238</v>
      </c>
      <c r="C7082" s="7">
        <v>44075</v>
      </c>
      <c r="D7082" s="39" t="s">
        <v>93</v>
      </c>
      <c r="E7082" s="39">
        <v>2907</v>
      </c>
      <c r="F7082" s="82">
        <f t="shared" si="330"/>
        <v>2.907</v>
      </c>
      <c r="G7082" s="39">
        <f>VLOOKUP(N7082,Currecny_M!$A$1:$P$10,2,FALSE)</f>
        <v>21</v>
      </c>
      <c r="H7082" s="39">
        <f>MATCH(C7082,Currecny_M!$A$1:$P$1,0)</f>
        <v>7</v>
      </c>
      <c r="I7082" s="39">
        <f>VLOOKUP(N7082,Currecny_M!$A$1:$P$10,MATCH(Database!C7082,Currecny_M!$A$1:$P$1,0),FALSE)</f>
        <v>22.07</v>
      </c>
      <c r="J7082" s="82">
        <f t="shared" si="331"/>
        <v>64.157489999999996</v>
      </c>
      <c r="K7082" s="39">
        <f>VLOOKUP('Cover page'!$B$6,Currecny_M!$A$1:$P$10,MATCH(Database!C7082,Currecny_M!$A$1:$P$1,0),FALSE)</f>
        <v>1</v>
      </c>
      <c r="L7082" s="82">
        <f t="shared" si="332"/>
        <v>64.157489999999996</v>
      </c>
      <c r="M7082" s="82">
        <f>((E7082/$F$1)*VLOOKUP(N7082,Currecny_M!$A$1:$P$10,MATCH(Database!C7082,Currecny_M!$A$1:$P$1,0),FALSE))/VLOOKUP('Cover page'!$B$6,Currecny_M!$A$1:$P$10,MATCH(Database!C7082,Currecny_M!$A$1:$P$1,0),FALSE)</f>
        <v>64.157489999999996</v>
      </c>
      <c r="N7082" s="6" t="str">
        <f>VLOOKUP(B7082,Master!$A$2:$C$11,3,FALSE)</f>
        <v>Dirham</v>
      </c>
      <c r="O7082" s="6" t="str">
        <f>VLOOKUP(B7082,Master!$A$2:$C$11,2,FALSE)</f>
        <v>Asia</v>
      </c>
      <c r="Q7082" s="39" t="str">
        <f>VLOOKUP(D7082,GL_Master!$A$1:$D$80,2,FALSE)</f>
        <v>PL</v>
      </c>
      <c r="R7082" s="39" t="str">
        <f>VLOOKUP(D7082,GL_Master!$A$1:$D$80,3,FALSE)</f>
        <v>Salary wages &amp; benefits</v>
      </c>
      <c r="S7082" s="39" t="str">
        <f>VLOOKUP(D7082,GL_Master!$A$1:$D$80,4,FALSE)</f>
        <v>Employee benefits expense</v>
      </c>
    </row>
    <row r="7083" spans="1:19" x14ac:dyDescent="0.25">
      <c r="A7083" s="39" t="s">
        <v>262</v>
      </c>
      <c r="B7083" s="39" t="s">
        <v>238</v>
      </c>
      <c r="C7083" s="7">
        <v>44075</v>
      </c>
      <c r="D7083" s="39" t="s">
        <v>33</v>
      </c>
      <c r="E7083" s="39">
        <v>82</v>
      </c>
      <c r="F7083" s="82">
        <f t="shared" si="330"/>
        <v>8.2000000000000003E-2</v>
      </c>
      <c r="G7083" s="39">
        <f>VLOOKUP(N7083,Currecny_M!$A$1:$P$10,2,FALSE)</f>
        <v>21</v>
      </c>
      <c r="H7083" s="39">
        <f>MATCH(C7083,Currecny_M!$A$1:$P$1,0)</f>
        <v>7</v>
      </c>
      <c r="I7083" s="39">
        <f>VLOOKUP(N7083,Currecny_M!$A$1:$P$10,MATCH(Database!C7083,Currecny_M!$A$1:$P$1,0),FALSE)</f>
        <v>22.07</v>
      </c>
      <c r="J7083" s="82">
        <f t="shared" si="331"/>
        <v>1.8097400000000001</v>
      </c>
      <c r="K7083" s="39">
        <f>VLOOKUP('Cover page'!$B$6,Currecny_M!$A$1:$P$10,MATCH(Database!C7083,Currecny_M!$A$1:$P$1,0),FALSE)</f>
        <v>1</v>
      </c>
      <c r="L7083" s="82">
        <f t="shared" si="332"/>
        <v>1.8097400000000001</v>
      </c>
      <c r="M7083" s="82">
        <f>((E7083/$F$1)*VLOOKUP(N7083,Currecny_M!$A$1:$P$10,MATCH(Database!C7083,Currecny_M!$A$1:$P$1,0),FALSE))/VLOOKUP('Cover page'!$B$6,Currecny_M!$A$1:$P$10,MATCH(Database!C7083,Currecny_M!$A$1:$P$1,0),FALSE)</f>
        <v>1.8097400000000001</v>
      </c>
      <c r="N7083" s="6" t="str">
        <f>VLOOKUP(B7083,Master!$A$2:$C$11,3,FALSE)</f>
        <v>Dirham</v>
      </c>
      <c r="O7083" s="6" t="str">
        <f>VLOOKUP(B7083,Master!$A$2:$C$11,2,FALSE)</f>
        <v>Asia</v>
      </c>
      <c r="Q7083" s="39" t="str">
        <f>VLOOKUP(D7083,GL_Master!$A$1:$D$80,2,FALSE)</f>
        <v>PL</v>
      </c>
      <c r="R7083" s="39" t="str">
        <f>VLOOKUP(D7083,GL_Master!$A$1:$D$80,3,FALSE)</f>
        <v>Staff welfare expenses</v>
      </c>
      <c r="S7083" s="39" t="str">
        <f>VLOOKUP(D7083,GL_Master!$A$1:$D$80,4,FALSE)</f>
        <v>Other staff welfare</v>
      </c>
    </row>
    <row r="7084" spans="1:19" x14ac:dyDescent="0.25">
      <c r="A7084" s="39" t="s">
        <v>262</v>
      </c>
      <c r="B7084" s="39" t="s">
        <v>238</v>
      </c>
      <c r="C7084" s="7">
        <v>44075</v>
      </c>
      <c r="D7084" s="39" t="s">
        <v>94</v>
      </c>
      <c r="E7084" s="39">
        <v>462</v>
      </c>
      <c r="F7084" s="82">
        <f t="shared" si="330"/>
        <v>0.46200000000000002</v>
      </c>
      <c r="G7084" s="39">
        <f>VLOOKUP(N7084,Currecny_M!$A$1:$P$10,2,FALSE)</f>
        <v>21</v>
      </c>
      <c r="H7084" s="39">
        <f>MATCH(C7084,Currecny_M!$A$1:$P$1,0)</f>
        <v>7</v>
      </c>
      <c r="I7084" s="39">
        <f>VLOOKUP(N7084,Currecny_M!$A$1:$P$10,MATCH(Database!C7084,Currecny_M!$A$1:$P$1,0),FALSE)</f>
        <v>22.07</v>
      </c>
      <c r="J7084" s="82">
        <f t="shared" si="331"/>
        <v>10.196340000000001</v>
      </c>
      <c r="K7084" s="39">
        <f>VLOOKUP('Cover page'!$B$6,Currecny_M!$A$1:$P$10,MATCH(Database!C7084,Currecny_M!$A$1:$P$1,0),FALSE)</f>
        <v>1</v>
      </c>
      <c r="L7084" s="82">
        <f t="shared" si="332"/>
        <v>10.196340000000001</v>
      </c>
      <c r="M7084" s="82">
        <f>((E7084/$F$1)*VLOOKUP(N7084,Currecny_M!$A$1:$P$10,MATCH(Database!C7084,Currecny_M!$A$1:$P$1,0),FALSE))/VLOOKUP('Cover page'!$B$6,Currecny_M!$A$1:$P$10,MATCH(Database!C7084,Currecny_M!$A$1:$P$1,0),FALSE)</f>
        <v>10.196340000000001</v>
      </c>
      <c r="N7084" s="6" t="str">
        <f>VLOOKUP(B7084,Master!$A$2:$C$11,3,FALSE)</f>
        <v>Dirham</v>
      </c>
      <c r="O7084" s="6" t="str">
        <f>VLOOKUP(B7084,Master!$A$2:$C$11,2,FALSE)</f>
        <v>Asia</v>
      </c>
      <c r="Q7084" s="39" t="str">
        <f>VLOOKUP(D7084,GL_Master!$A$1:$D$80,2,FALSE)</f>
        <v>PL</v>
      </c>
      <c r="R7084" s="39" t="str">
        <f>VLOOKUP(D7084,GL_Master!$A$1:$D$80,3,FALSE)</f>
        <v xml:space="preserve">Gratuity expenses </v>
      </c>
      <c r="S7084" s="39" t="str">
        <f>VLOOKUP(D7084,GL_Master!$A$1:$D$80,4,FALSE)</f>
        <v>Gratuity</v>
      </c>
    </row>
    <row r="7085" spans="1:19" x14ac:dyDescent="0.25">
      <c r="A7085" s="39" t="s">
        <v>262</v>
      </c>
      <c r="B7085" s="39" t="s">
        <v>238</v>
      </c>
      <c r="C7085" s="7">
        <v>44075</v>
      </c>
      <c r="D7085" s="39" t="s">
        <v>95</v>
      </c>
      <c r="E7085" s="39">
        <v>162</v>
      </c>
      <c r="F7085" s="82">
        <f t="shared" si="330"/>
        <v>0.16200000000000001</v>
      </c>
      <c r="G7085" s="39">
        <f>VLOOKUP(N7085,Currecny_M!$A$1:$P$10,2,FALSE)</f>
        <v>21</v>
      </c>
      <c r="H7085" s="39">
        <f>MATCH(C7085,Currecny_M!$A$1:$P$1,0)</f>
        <v>7</v>
      </c>
      <c r="I7085" s="39">
        <f>VLOOKUP(N7085,Currecny_M!$A$1:$P$10,MATCH(Database!C7085,Currecny_M!$A$1:$P$1,0),FALSE)</f>
        <v>22.07</v>
      </c>
      <c r="J7085" s="82">
        <f t="shared" si="331"/>
        <v>3.5753400000000002</v>
      </c>
      <c r="K7085" s="39">
        <f>VLOOKUP('Cover page'!$B$6,Currecny_M!$A$1:$P$10,MATCH(Database!C7085,Currecny_M!$A$1:$P$1,0),FALSE)</f>
        <v>1</v>
      </c>
      <c r="L7085" s="82">
        <f t="shared" si="332"/>
        <v>3.5753400000000002</v>
      </c>
      <c r="M7085" s="82">
        <f>((E7085/$F$1)*VLOOKUP(N7085,Currecny_M!$A$1:$P$10,MATCH(Database!C7085,Currecny_M!$A$1:$P$1,0),FALSE))/VLOOKUP('Cover page'!$B$6,Currecny_M!$A$1:$P$10,MATCH(Database!C7085,Currecny_M!$A$1:$P$1,0),FALSE)</f>
        <v>3.5753400000000002</v>
      </c>
      <c r="N7085" s="6" t="str">
        <f>VLOOKUP(B7085,Master!$A$2:$C$11,3,FALSE)</f>
        <v>Dirham</v>
      </c>
      <c r="O7085" s="6" t="str">
        <f>VLOOKUP(B7085,Master!$A$2:$C$11,2,FALSE)</f>
        <v>Asia</v>
      </c>
      <c r="Q7085" s="39" t="str">
        <f>VLOOKUP(D7085,GL_Master!$A$1:$D$80,2,FALSE)</f>
        <v>PL</v>
      </c>
      <c r="R7085" s="39" t="str">
        <f>VLOOKUP(D7085,GL_Master!$A$1:$D$80,3,FALSE)</f>
        <v>Salary wages &amp; benefits</v>
      </c>
      <c r="S7085" s="39" t="str">
        <f>VLOOKUP(D7085,GL_Master!$A$1:$D$80,4,FALSE)</f>
        <v>Employee benefits expense</v>
      </c>
    </row>
    <row r="7086" spans="1:19" x14ac:dyDescent="0.25">
      <c r="A7086" s="39" t="s">
        <v>262</v>
      </c>
      <c r="B7086" s="39" t="s">
        <v>238</v>
      </c>
      <c r="C7086" s="7">
        <v>44075</v>
      </c>
      <c r="D7086" s="39" t="s">
        <v>96</v>
      </c>
      <c r="E7086" s="39">
        <v>1399</v>
      </c>
      <c r="F7086" s="82">
        <f t="shared" si="330"/>
        <v>1.399</v>
      </c>
      <c r="G7086" s="39">
        <f>VLOOKUP(N7086,Currecny_M!$A$1:$P$10,2,FALSE)</f>
        <v>21</v>
      </c>
      <c r="H7086" s="39">
        <f>MATCH(C7086,Currecny_M!$A$1:$P$1,0)</f>
        <v>7</v>
      </c>
      <c r="I7086" s="39">
        <f>VLOOKUP(N7086,Currecny_M!$A$1:$P$10,MATCH(Database!C7086,Currecny_M!$A$1:$P$1,0),FALSE)</f>
        <v>22.07</v>
      </c>
      <c r="J7086" s="82">
        <f t="shared" si="331"/>
        <v>30.87593</v>
      </c>
      <c r="K7086" s="39">
        <f>VLOOKUP('Cover page'!$B$6,Currecny_M!$A$1:$P$10,MATCH(Database!C7086,Currecny_M!$A$1:$P$1,0),FALSE)</f>
        <v>1</v>
      </c>
      <c r="L7086" s="82">
        <f t="shared" si="332"/>
        <v>30.87593</v>
      </c>
      <c r="M7086" s="82">
        <f>((E7086/$F$1)*VLOOKUP(N7086,Currecny_M!$A$1:$P$10,MATCH(Database!C7086,Currecny_M!$A$1:$P$1,0),FALSE))/VLOOKUP('Cover page'!$B$6,Currecny_M!$A$1:$P$10,MATCH(Database!C7086,Currecny_M!$A$1:$P$1,0),FALSE)</f>
        <v>30.87593</v>
      </c>
      <c r="N7086" s="6" t="str">
        <f>VLOOKUP(B7086,Master!$A$2:$C$11,3,FALSE)</f>
        <v>Dirham</v>
      </c>
      <c r="O7086" s="6" t="str">
        <f>VLOOKUP(B7086,Master!$A$2:$C$11,2,FALSE)</f>
        <v>Asia</v>
      </c>
      <c r="Q7086" s="39" t="str">
        <f>VLOOKUP(D7086,GL_Master!$A$1:$D$80,2,FALSE)</f>
        <v>PL</v>
      </c>
      <c r="R7086" s="39" t="str">
        <f>VLOOKUP(D7086,GL_Master!$A$1:$D$80,3,FALSE)</f>
        <v>Salary wages &amp; benefits</v>
      </c>
      <c r="S7086" s="39" t="str">
        <f>VLOOKUP(D7086,GL_Master!$A$1:$D$80,4,FALSE)</f>
        <v>Employee benefits expense</v>
      </c>
    </row>
    <row r="7087" spans="1:19" x14ac:dyDescent="0.25">
      <c r="A7087" s="39" t="s">
        <v>262</v>
      </c>
      <c r="B7087" s="39" t="s">
        <v>238</v>
      </c>
      <c r="C7087" s="7">
        <v>44075</v>
      </c>
      <c r="D7087" s="39" t="s">
        <v>97</v>
      </c>
      <c r="E7087" s="39">
        <v>78</v>
      </c>
      <c r="F7087" s="82">
        <f t="shared" si="330"/>
        <v>7.8E-2</v>
      </c>
      <c r="G7087" s="39">
        <f>VLOOKUP(N7087,Currecny_M!$A$1:$P$10,2,FALSE)</f>
        <v>21</v>
      </c>
      <c r="H7087" s="39">
        <f>MATCH(C7087,Currecny_M!$A$1:$P$1,0)</f>
        <v>7</v>
      </c>
      <c r="I7087" s="39">
        <f>VLOOKUP(N7087,Currecny_M!$A$1:$P$10,MATCH(Database!C7087,Currecny_M!$A$1:$P$1,0),FALSE)</f>
        <v>22.07</v>
      </c>
      <c r="J7087" s="82">
        <f t="shared" si="331"/>
        <v>1.72146</v>
      </c>
      <c r="K7087" s="39">
        <f>VLOOKUP('Cover page'!$B$6,Currecny_M!$A$1:$P$10,MATCH(Database!C7087,Currecny_M!$A$1:$P$1,0),FALSE)</f>
        <v>1</v>
      </c>
      <c r="L7087" s="82">
        <f t="shared" si="332"/>
        <v>1.72146</v>
      </c>
      <c r="M7087" s="82">
        <f>((E7087/$F$1)*VLOOKUP(N7087,Currecny_M!$A$1:$P$10,MATCH(Database!C7087,Currecny_M!$A$1:$P$1,0),FALSE))/VLOOKUP('Cover page'!$B$6,Currecny_M!$A$1:$P$10,MATCH(Database!C7087,Currecny_M!$A$1:$P$1,0),FALSE)</f>
        <v>1.72146</v>
      </c>
      <c r="N7087" s="6" t="str">
        <f>VLOOKUP(B7087,Master!$A$2:$C$11,3,FALSE)</f>
        <v>Dirham</v>
      </c>
      <c r="O7087" s="6" t="str">
        <f>VLOOKUP(B7087,Master!$A$2:$C$11,2,FALSE)</f>
        <v>Asia</v>
      </c>
      <c r="Q7087" s="39" t="str">
        <f>VLOOKUP(D7087,GL_Master!$A$1:$D$80,2,FALSE)</f>
        <v>PL</v>
      </c>
      <c r="R7087" s="39" t="str">
        <f>VLOOKUP(D7087,GL_Master!$A$1:$D$80,3,FALSE)</f>
        <v>Salary wages &amp; benefits</v>
      </c>
      <c r="S7087" s="39" t="str">
        <f>VLOOKUP(D7087,GL_Master!$A$1:$D$80,4,FALSE)</f>
        <v>Employee benefits expense</v>
      </c>
    </row>
    <row r="7088" spans="1:19" x14ac:dyDescent="0.25">
      <c r="A7088" s="39" t="s">
        <v>262</v>
      </c>
      <c r="B7088" s="39" t="s">
        <v>238</v>
      </c>
      <c r="C7088" s="7">
        <v>44075</v>
      </c>
      <c r="D7088" s="39" t="s">
        <v>98</v>
      </c>
      <c r="E7088" s="39">
        <v>162</v>
      </c>
      <c r="F7088" s="82">
        <f t="shared" si="330"/>
        <v>0.16200000000000001</v>
      </c>
      <c r="G7088" s="39">
        <f>VLOOKUP(N7088,Currecny_M!$A$1:$P$10,2,FALSE)</f>
        <v>21</v>
      </c>
      <c r="H7088" s="39">
        <f>MATCH(C7088,Currecny_M!$A$1:$P$1,0)</f>
        <v>7</v>
      </c>
      <c r="I7088" s="39">
        <f>VLOOKUP(N7088,Currecny_M!$A$1:$P$10,MATCH(Database!C7088,Currecny_M!$A$1:$P$1,0),FALSE)</f>
        <v>22.07</v>
      </c>
      <c r="J7088" s="82">
        <f t="shared" si="331"/>
        <v>3.5753400000000002</v>
      </c>
      <c r="K7088" s="39">
        <f>VLOOKUP('Cover page'!$B$6,Currecny_M!$A$1:$P$10,MATCH(Database!C7088,Currecny_M!$A$1:$P$1,0),FALSE)</f>
        <v>1</v>
      </c>
      <c r="L7088" s="82">
        <f t="shared" si="332"/>
        <v>3.5753400000000002</v>
      </c>
      <c r="M7088" s="82">
        <f>((E7088/$F$1)*VLOOKUP(N7088,Currecny_M!$A$1:$P$10,MATCH(Database!C7088,Currecny_M!$A$1:$P$1,0),FALSE))/VLOOKUP('Cover page'!$B$6,Currecny_M!$A$1:$P$10,MATCH(Database!C7088,Currecny_M!$A$1:$P$1,0),FALSE)</f>
        <v>3.5753400000000002</v>
      </c>
      <c r="N7088" s="6" t="str">
        <f>VLOOKUP(B7088,Master!$A$2:$C$11,3,FALSE)</f>
        <v>Dirham</v>
      </c>
      <c r="O7088" s="6" t="str">
        <f>VLOOKUP(B7088,Master!$A$2:$C$11,2,FALSE)</f>
        <v>Asia</v>
      </c>
      <c r="Q7088" s="39" t="str">
        <f>VLOOKUP(D7088,GL_Master!$A$1:$D$80,2,FALSE)</f>
        <v>PL</v>
      </c>
      <c r="R7088" s="39" t="str">
        <f>VLOOKUP(D7088,GL_Master!$A$1:$D$80,3,FALSE)</f>
        <v>Salary wages &amp; benefits</v>
      </c>
      <c r="S7088" s="39" t="str">
        <f>VLOOKUP(D7088,GL_Master!$A$1:$D$80,4,FALSE)</f>
        <v>Employee benefits expense</v>
      </c>
    </row>
    <row r="7089" spans="1:19" x14ac:dyDescent="0.25">
      <c r="A7089" s="39" t="s">
        <v>262</v>
      </c>
      <c r="B7089" s="39" t="s">
        <v>238</v>
      </c>
      <c r="C7089" s="7">
        <v>44075</v>
      </c>
      <c r="D7089" s="39" t="s">
        <v>99</v>
      </c>
      <c r="E7089" s="39">
        <v>80</v>
      </c>
      <c r="F7089" s="82">
        <f t="shared" si="330"/>
        <v>0.08</v>
      </c>
      <c r="G7089" s="39">
        <f>VLOOKUP(N7089,Currecny_M!$A$1:$P$10,2,FALSE)</f>
        <v>21</v>
      </c>
      <c r="H7089" s="39">
        <f>MATCH(C7089,Currecny_M!$A$1:$P$1,0)</f>
        <v>7</v>
      </c>
      <c r="I7089" s="39">
        <f>VLOOKUP(N7089,Currecny_M!$A$1:$P$10,MATCH(Database!C7089,Currecny_M!$A$1:$P$1,0),FALSE)</f>
        <v>22.07</v>
      </c>
      <c r="J7089" s="82">
        <f t="shared" si="331"/>
        <v>1.7656000000000001</v>
      </c>
      <c r="K7089" s="39">
        <f>VLOOKUP('Cover page'!$B$6,Currecny_M!$A$1:$P$10,MATCH(Database!C7089,Currecny_M!$A$1:$P$1,0),FALSE)</f>
        <v>1</v>
      </c>
      <c r="L7089" s="82">
        <f t="shared" si="332"/>
        <v>1.7656000000000001</v>
      </c>
      <c r="M7089" s="82">
        <f>((E7089/$F$1)*VLOOKUP(N7089,Currecny_M!$A$1:$P$10,MATCH(Database!C7089,Currecny_M!$A$1:$P$1,0),FALSE))/VLOOKUP('Cover page'!$B$6,Currecny_M!$A$1:$P$10,MATCH(Database!C7089,Currecny_M!$A$1:$P$1,0),FALSE)</f>
        <v>1.7656000000000001</v>
      </c>
      <c r="N7089" s="6" t="str">
        <f>VLOOKUP(B7089,Master!$A$2:$C$11,3,FALSE)</f>
        <v>Dirham</v>
      </c>
      <c r="O7089" s="6" t="str">
        <f>VLOOKUP(B7089,Master!$A$2:$C$11,2,FALSE)</f>
        <v>Asia</v>
      </c>
      <c r="Q7089" s="39" t="str">
        <f>VLOOKUP(D7089,GL_Master!$A$1:$D$80,2,FALSE)</f>
        <v>PL</v>
      </c>
      <c r="R7089" s="39" t="str">
        <f>VLOOKUP(D7089,GL_Master!$A$1:$D$80,3,FALSE)</f>
        <v>Salary wages &amp; benefits</v>
      </c>
      <c r="S7089" s="39" t="str">
        <f>VLOOKUP(D7089,GL_Master!$A$1:$D$80,4,FALSE)</f>
        <v>Employee benefits expense</v>
      </c>
    </row>
    <row r="7090" spans="1:19" x14ac:dyDescent="0.25">
      <c r="A7090" s="39" t="s">
        <v>262</v>
      </c>
      <c r="B7090" s="39" t="s">
        <v>238</v>
      </c>
      <c r="C7090" s="7">
        <v>44075</v>
      </c>
      <c r="D7090" s="39" t="s">
        <v>100</v>
      </c>
      <c r="E7090" s="39">
        <v>560</v>
      </c>
      <c r="F7090" s="82">
        <f t="shared" si="330"/>
        <v>0.56000000000000005</v>
      </c>
      <c r="G7090" s="39">
        <f>VLOOKUP(N7090,Currecny_M!$A$1:$P$10,2,FALSE)</f>
        <v>21</v>
      </c>
      <c r="H7090" s="39">
        <f>MATCH(C7090,Currecny_M!$A$1:$P$1,0)</f>
        <v>7</v>
      </c>
      <c r="I7090" s="39">
        <f>VLOOKUP(N7090,Currecny_M!$A$1:$P$10,MATCH(Database!C7090,Currecny_M!$A$1:$P$1,0),FALSE)</f>
        <v>22.07</v>
      </c>
      <c r="J7090" s="82">
        <f t="shared" si="331"/>
        <v>12.359200000000001</v>
      </c>
      <c r="K7090" s="39">
        <f>VLOOKUP('Cover page'!$B$6,Currecny_M!$A$1:$P$10,MATCH(Database!C7090,Currecny_M!$A$1:$P$1,0),FALSE)</f>
        <v>1</v>
      </c>
      <c r="L7090" s="82">
        <f t="shared" si="332"/>
        <v>12.359200000000001</v>
      </c>
      <c r="M7090" s="82">
        <f>((E7090/$F$1)*VLOOKUP(N7090,Currecny_M!$A$1:$P$10,MATCH(Database!C7090,Currecny_M!$A$1:$P$1,0),FALSE))/VLOOKUP('Cover page'!$B$6,Currecny_M!$A$1:$P$10,MATCH(Database!C7090,Currecny_M!$A$1:$P$1,0),FALSE)</f>
        <v>12.359200000000001</v>
      </c>
      <c r="N7090" s="6" t="str">
        <f>VLOOKUP(B7090,Master!$A$2:$C$11,3,FALSE)</f>
        <v>Dirham</v>
      </c>
      <c r="O7090" s="6" t="str">
        <f>VLOOKUP(B7090,Master!$A$2:$C$11,2,FALSE)</f>
        <v>Asia</v>
      </c>
      <c r="Q7090" s="39" t="str">
        <f>VLOOKUP(D7090,GL_Master!$A$1:$D$80,2,FALSE)</f>
        <v>PL</v>
      </c>
      <c r="R7090" s="39" t="str">
        <f>VLOOKUP(D7090,GL_Master!$A$1:$D$80,3,FALSE)</f>
        <v>Salary wages &amp; benefits</v>
      </c>
      <c r="S7090" s="39" t="str">
        <f>VLOOKUP(D7090,GL_Master!$A$1:$D$80,4,FALSE)</f>
        <v>Employee benefits expense</v>
      </c>
    </row>
    <row r="7091" spans="1:19" x14ac:dyDescent="0.25">
      <c r="A7091" s="39" t="s">
        <v>262</v>
      </c>
      <c r="B7091" s="39" t="s">
        <v>238</v>
      </c>
      <c r="C7091" s="7">
        <v>44075</v>
      </c>
      <c r="D7091" s="39" t="s">
        <v>30</v>
      </c>
      <c r="E7091" s="39">
        <v>154</v>
      </c>
      <c r="F7091" s="82">
        <f t="shared" si="330"/>
        <v>0.154</v>
      </c>
      <c r="G7091" s="39">
        <f>VLOOKUP(N7091,Currecny_M!$A$1:$P$10,2,FALSE)</f>
        <v>21</v>
      </c>
      <c r="H7091" s="39">
        <f>MATCH(C7091,Currecny_M!$A$1:$P$1,0)</f>
        <v>7</v>
      </c>
      <c r="I7091" s="39">
        <f>VLOOKUP(N7091,Currecny_M!$A$1:$P$10,MATCH(Database!C7091,Currecny_M!$A$1:$P$1,0),FALSE)</f>
        <v>22.07</v>
      </c>
      <c r="J7091" s="82">
        <f t="shared" si="331"/>
        <v>3.3987799999999999</v>
      </c>
      <c r="K7091" s="39">
        <f>VLOOKUP('Cover page'!$B$6,Currecny_M!$A$1:$P$10,MATCH(Database!C7091,Currecny_M!$A$1:$P$1,0),FALSE)</f>
        <v>1</v>
      </c>
      <c r="L7091" s="82">
        <f t="shared" si="332"/>
        <v>3.3987799999999999</v>
      </c>
      <c r="M7091" s="82">
        <f>((E7091/$F$1)*VLOOKUP(N7091,Currecny_M!$A$1:$P$10,MATCH(Database!C7091,Currecny_M!$A$1:$P$1,0),FALSE))/VLOOKUP('Cover page'!$B$6,Currecny_M!$A$1:$P$10,MATCH(Database!C7091,Currecny_M!$A$1:$P$1,0),FALSE)</f>
        <v>3.3987799999999999</v>
      </c>
      <c r="N7091" s="6" t="str">
        <f>VLOOKUP(B7091,Master!$A$2:$C$11,3,FALSE)</f>
        <v>Dirham</v>
      </c>
      <c r="O7091" s="6" t="str">
        <f>VLOOKUP(B7091,Master!$A$2:$C$11,2,FALSE)</f>
        <v>Asia</v>
      </c>
      <c r="Q7091" s="39" t="str">
        <f>VLOOKUP(D7091,GL_Master!$A$1:$D$80,2,FALSE)</f>
        <v>PL</v>
      </c>
      <c r="R7091" s="39" t="str">
        <f>VLOOKUP(D7091,GL_Master!$A$1:$D$80,3,FALSE)</f>
        <v>Travelling and conveyance</v>
      </c>
      <c r="S7091" s="39" t="str">
        <f>VLOOKUP(D7091,GL_Master!$A$1:$D$80,4,FALSE)</f>
        <v>Local conveyance</v>
      </c>
    </row>
    <row r="7092" spans="1:19" x14ac:dyDescent="0.25">
      <c r="A7092" s="39" t="s">
        <v>262</v>
      </c>
      <c r="B7092" s="39" t="s">
        <v>238</v>
      </c>
      <c r="C7092" s="7">
        <v>44075</v>
      </c>
      <c r="D7092" s="39" t="s">
        <v>31</v>
      </c>
      <c r="E7092" s="39">
        <v>78</v>
      </c>
      <c r="F7092" s="82">
        <f t="shared" si="330"/>
        <v>7.8E-2</v>
      </c>
      <c r="G7092" s="39">
        <f>VLOOKUP(N7092,Currecny_M!$A$1:$P$10,2,FALSE)</f>
        <v>21</v>
      </c>
      <c r="H7092" s="39">
        <f>MATCH(C7092,Currecny_M!$A$1:$P$1,0)</f>
        <v>7</v>
      </c>
      <c r="I7092" s="39">
        <f>VLOOKUP(N7092,Currecny_M!$A$1:$P$10,MATCH(Database!C7092,Currecny_M!$A$1:$P$1,0),FALSE)</f>
        <v>22.07</v>
      </c>
      <c r="J7092" s="82">
        <f t="shared" si="331"/>
        <v>1.72146</v>
      </c>
      <c r="K7092" s="39">
        <f>VLOOKUP('Cover page'!$B$6,Currecny_M!$A$1:$P$10,MATCH(Database!C7092,Currecny_M!$A$1:$P$1,0),FALSE)</f>
        <v>1</v>
      </c>
      <c r="L7092" s="82">
        <f t="shared" si="332"/>
        <v>1.72146</v>
      </c>
      <c r="M7092" s="82">
        <f>((E7092/$F$1)*VLOOKUP(N7092,Currecny_M!$A$1:$P$10,MATCH(Database!C7092,Currecny_M!$A$1:$P$1,0),FALSE))/VLOOKUP('Cover page'!$B$6,Currecny_M!$A$1:$P$10,MATCH(Database!C7092,Currecny_M!$A$1:$P$1,0),FALSE)</f>
        <v>1.72146</v>
      </c>
      <c r="N7092" s="6" t="str">
        <f>VLOOKUP(B7092,Master!$A$2:$C$11,3,FALSE)</f>
        <v>Dirham</v>
      </c>
      <c r="O7092" s="6" t="str">
        <f>VLOOKUP(B7092,Master!$A$2:$C$11,2,FALSE)</f>
        <v>Asia</v>
      </c>
      <c r="Q7092" s="39" t="str">
        <f>VLOOKUP(D7092,GL_Master!$A$1:$D$80,2,FALSE)</f>
        <v>PL</v>
      </c>
      <c r="R7092" s="39" t="str">
        <f>VLOOKUP(D7092,GL_Master!$A$1:$D$80,3,FALSE)</f>
        <v>Office expenses</v>
      </c>
      <c r="S7092" s="39" t="str">
        <f>VLOOKUP(D7092,GL_Master!$A$1:$D$80,4,FALSE)</f>
        <v>Parking charges</v>
      </c>
    </row>
    <row r="7093" spans="1:19" x14ac:dyDescent="0.25">
      <c r="A7093" s="39" t="s">
        <v>262</v>
      </c>
      <c r="B7093" s="39" t="s">
        <v>238</v>
      </c>
      <c r="C7093" s="7">
        <v>44075</v>
      </c>
      <c r="D7093" s="39" t="s">
        <v>101</v>
      </c>
      <c r="E7093" s="39">
        <v>78</v>
      </c>
      <c r="F7093" s="82">
        <f t="shared" si="330"/>
        <v>7.8E-2</v>
      </c>
      <c r="G7093" s="39">
        <f>VLOOKUP(N7093,Currecny_M!$A$1:$P$10,2,FALSE)</f>
        <v>21</v>
      </c>
      <c r="H7093" s="39">
        <f>MATCH(C7093,Currecny_M!$A$1:$P$1,0)</f>
        <v>7</v>
      </c>
      <c r="I7093" s="39">
        <f>VLOOKUP(N7093,Currecny_M!$A$1:$P$10,MATCH(Database!C7093,Currecny_M!$A$1:$P$1,0),FALSE)</f>
        <v>22.07</v>
      </c>
      <c r="J7093" s="82">
        <f t="shared" si="331"/>
        <v>1.72146</v>
      </c>
      <c r="K7093" s="39">
        <f>VLOOKUP('Cover page'!$B$6,Currecny_M!$A$1:$P$10,MATCH(Database!C7093,Currecny_M!$A$1:$P$1,0),FALSE)</f>
        <v>1</v>
      </c>
      <c r="L7093" s="82">
        <f t="shared" si="332"/>
        <v>1.72146</v>
      </c>
      <c r="M7093" s="82">
        <f>((E7093/$F$1)*VLOOKUP(N7093,Currecny_M!$A$1:$P$10,MATCH(Database!C7093,Currecny_M!$A$1:$P$1,0),FALSE))/VLOOKUP('Cover page'!$B$6,Currecny_M!$A$1:$P$10,MATCH(Database!C7093,Currecny_M!$A$1:$P$1,0),FALSE)</f>
        <v>1.72146</v>
      </c>
      <c r="N7093" s="6" t="str">
        <f>VLOOKUP(B7093,Master!$A$2:$C$11,3,FALSE)</f>
        <v>Dirham</v>
      </c>
      <c r="O7093" s="6" t="str">
        <f>VLOOKUP(B7093,Master!$A$2:$C$11,2,FALSE)</f>
        <v>Asia</v>
      </c>
      <c r="Q7093" s="39" t="str">
        <f>VLOOKUP(D7093,GL_Master!$A$1:$D$80,2,FALSE)</f>
        <v>PL</v>
      </c>
      <c r="R7093" s="39" t="str">
        <f>VLOOKUP(D7093,GL_Master!$A$1:$D$80,3,FALSE)</f>
        <v>COGS</v>
      </c>
      <c r="S7093" s="39" t="str">
        <f>VLOOKUP(D7093,GL_Master!$A$1:$D$80,4,FALSE)</f>
        <v>Purchase of other traded goods</v>
      </c>
    </row>
    <row r="7094" spans="1:19" x14ac:dyDescent="0.25">
      <c r="A7094" s="39" t="s">
        <v>262</v>
      </c>
      <c r="B7094" s="39" t="s">
        <v>238</v>
      </c>
      <c r="C7094" s="7">
        <v>44075</v>
      </c>
      <c r="D7094" s="39" t="s">
        <v>102</v>
      </c>
      <c r="E7094" s="39">
        <v>77</v>
      </c>
      <c r="F7094" s="82">
        <f t="shared" si="330"/>
        <v>7.6999999999999999E-2</v>
      </c>
      <c r="G7094" s="39">
        <f>VLOOKUP(N7094,Currecny_M!$A$1:$P$10,2,FALSE)</f>
        <v>21</v>
      </c>
      <c r="H7094" s="39">
        <f>MATCH(C7094,Currecny_M!$A$1:$P$1,0)</f>
        <v>7</v>
      </c>
      <c r="I7094" s="39">
        <f>VLOOKUP(N7094,Currecny_M!$A$1:$P$10,MATCH(Database!C7094,Currecny_M!$A$1:$P$1,0),FALSE)</f>
        <v>22.07</v>
      </c>
      <c r="J7094" s="82">
        <f t="shared" si="331"/>
        <v>1.69939</v>
      </c>
      <c r="K7094" s="39">
        <f>VLOOKUP('Cover page'!$B$6,Currecny_M!$A$1:$P$10,MATCH(Database!C7094,Currecny_M!$A$1:$P$1,0),FALSE)</f>
        <v>1</v>
      </c>
      <c r="L7094" s="82">
        <f t="shared" si="332"/>
        <v>1.69939</v>
      </c>
      <c r="M7094" s="82">
        <f>((E7094/$F$1)*VLOOKUP(N7094,Currecny_M!$A$1:$P$10,MATCH(Database!C7094,Currecny_M!$A$1:$P$1,0),FALSE))/VLOOKUP('Cover page'!$B$6,Currecny_M!$A$1:$P$10,MATCH(Database!C7094,Currecny_M!$A$1:$P$1,0),FALSE)</f>
        <v>1.69939</v>
      </c>
      <c r="N7094" s="6" t="str">
        <f>VLOOKUP(B7094,Master!$A$2:$C$11,3,FALSE)</f>
        <v>Dirham</v>
      </c>
      <c r="O7094" s="6" t="str">
        <f>VLOOKUP(B7094,Master!$A$2:$C$11,2,FALSE)</f>
        <v>Asia</v>
      </c>
      <c r="Q7094" s="39" t="str">
        <f>VLOOKUP(D7094,GL_Master!$A$1:$D$80,2,FALSE)</f>
        <v>PL</v>
      </c>
      <c r="R7094" s="39" t="str">
        <f>VLOOKUP(D7094,GL_Master!$A$1:$D$80,3,FALSE)</f>
        <v>Staff welfare expenses</v>
      </c>
      <c r="S7094" s="39" t="str">
        <f>VLOOKUP(D7094,GL_Master!$A$1:$D$80,4,FALSE)</f>
        <v>Diwali Expense</v>
      </c>
    </row>
    <row r="7095" spans="1:19" x14ac:dyDescent="0.25">
      <c r="A7095" s="39" t="s">
        <v>262</v>
      </c>
      <c r="B7095" s="39" t="s">
        <v>238</v>
      </c>
      <c r="C7095" s="7">
        <v>44075</v>
      </c>
      <c r="D7095" s="39" t="s">
        <v>20</v>
      </c>
      <c r="E7095" s="39">
        <v>166</v>
      </c>
      <c r="F7095" s="82">
        <f t="shared" si="330"/>
        <v>0.16600000000000001</v>
      </c>
      <c r="G7095" s="39">
        <f>VLOOKUP(N7095,Currecny_M!$A$1:$P$10,2,FALSE)</f>
        <v>21</v>
      </c>
      <c r="H7095" s="39">
        <f>MATCH(C7095,Currecny_M!$A$1:$P$1,0)</f>
        <v>7</v>
      </c>
      <c r="I7095" s="39">
        <f>VLOOKUP(N7095,Currecny_M!$A$1:$P$10,MATCH(Database!C7095,Currecny_M!$A$1:$P$1,0),FALSE)</f>
        <v>22.07</v>
      </c>
      <c r="J7095" s="82">
        <f t="shared" si="331"/>
        <v>3.6636200000000003</v>
      </c>
      <c r="K7095" s="39">
        <f>VLOOKUP('Cover page'!$B$6,Currecny_M!$A$1:$P$10,MATCH(Database!C7095,Currecny_M!$A$1:$P$1,0),FALSE)</f>
        <v>1</v>
      </c>
      <c r="L7095" s="82">
        <f t="shared" si="332"/>
        <v>3.6636200000000003</v>
      </c>
      <c r="M7095" s="82">
        <f>((E7095/$F$1)*VLOOKUP(N7095,Currecny_M!$A$1:$P$10,MATCH(Database!C7095,Currecny_M!$A$1:$P$1,0),FALSE))/VLOOKUP('Cover page'!$B$6,Currecny_M!$A$1:$P$10,MATCH(Database!C7095,Currecny_M!$A$1:$P$1,0),FALSE)</f>
        <v>3.6636200000000003</v>
      </c>
      <c r="N7095" s="6" t="str">
        <f>VLOOKUP(B7095,Master!$A$2:$C$11,3,FALSE)</f>
        <v>Dirham</v>
      </c>
      <c r="O7095" s="6" t="str">
        <f>VLOOKUP(B7095,Master!$A$2:$C$11,2,FALSE)</f>
        <v>Asia</v>
      </c>
      <c r="Q7095" s="39" t="str">
        <f>VLOOKUP(D7095,GL_Master!$A$1:$D$80,2,FALSE)</f>
        <v>PL</v>
      </c>
      <c r="R7095" s="39" t="str">
        <f>VLOOKUP(D7095,GL_Master!$A$1:$D$80,3,FALSE)</f>
        <v>Selling and Marketing expenses</v>
      </c>
      <c r="S7095" s="39" t="str">
        <f>VLOOKUP(D7095,GL_Master!$A$1:$D$80,4,FALSE)</f>
        <v>Business promotion</v>
      </c>
    </row>
    <row r="7096" spans="1:19" x14ac:dyDescent="0.25">
      <c r="A7096" s="39" t="s">
        <v>262</v>
      </c>
      <c r="B7096" s="39" t="s">
        <v>238</v>
      </c>
      <c r="C7096" s="7">
        <v>44075</v>
      </c>
      <c r="D7096" s="39" t="s">
        <v>29</v>
      </c>
      <c r="E7096" s="39">
        <v>165</v>
      </c>
      <c r="F7096" s="82">
        <f t="shared" si="330"/>
        <v>0.16500000000000001</v>
      </c>
      <c r="G7096" s="39">
        <f>VLOOKUP(N7096,Currecny_M!$A$1:$P$10,2,FALSE)</f>
        <v>21</v>
      </c>
      <c r="H7096" s="39">
        <f>MATCH(C7096,Currecny_M!$A$1:$P$1,0)</f>
        <v>7</v>
      </c>
      <c r="I7096" s="39">
        <f>VLOOKUP(N7096,Currecny_M!$A$1:$P$10,MATCH(Database!C7096,Currecny_M!$A$1:$P$1,0),FALSE)</f>
        <v>22.07</v>
      </c>
      <c r="J7096" s="82">
        <f t="shared" si="331"/>
        <v>3.6415500000000001</v>
      </c>
      <c r="K7096" s="39">
        <f>VLOOKUP('Cover page'!$B$6,Currecny_M!$A$1:$P$10,MATCH(Database!C7096,Currecny_M!$A$1:$P$1,0),FALSE)</f>
        <v>1</v>
      </c>
      <c r="L7096" s="82">
        <f t="shared" si="332"/>
        <v>3.6415500000000001</v>
      </c>
      <c r="M7096" s="82">
        <f>((E7096/$F$1)*VLOOKUP(N7096,Currecny_M!$A$1:$P$10,MATCH(Database!C7096,Currecny_M!$A$1:$P$1,0),FALSE))/VLOOKUP('Cover page'!$B$6,Currecny_M!$A$1:$P$10,MATCH(Database!C7096,Currecny_M!$A$1:$P$1,0),FALSE)</f>
        <v>3.6415500000000001</v>
      </c>
      <c r="N7096" s="6" t="str">
        <f>VLOOKUP(B7096,Master!$A$2:$C$11,3,FALSE)</f>
        <v>Dirham</v>
      </c>
      <c r="O7096" s="6" t="str">
        <f>VLOOKUP(B7096,Master!$A$2:$C$11,2,FALSE)</f>
        <v>Asia</v>
      </c>
      <c r="Q7096" s="39" t="str">
        <f>VLOOKUP(D7096,GL_Master!$A$1:$D$80,2,FALSE)</f>
        <v>PL</v>
      </c>
      <c r="R7096" s="39" t="str">
        <f>VLOOKUP(D7096,GL_Master!$A$1:$D$80,3,FALSE)</f>
        <v>Communication &amp; internet exp</v>
      </c>
      <c r="S7096" s="39" t="str">
        <f>VLOOKUP(D7096,GL_Master!$A$1:$D$80,4,FALSE)</f>
        <v>Communication cost</v>
      </c>
    </row>
    <row r="7097" spans="1:19" x14ac:dyDescent="0.25">
      <c r="A7097" s="39" t="s">
        <v>262</v>
      </c>
      <c r="B7097" s="39" t="s">
        <v>238</v>
      </c>
      <c r="C7097" s="7">
        <v>44075</v>
      </c>
      <c r="D7097" s="39" t="s">
        <v>41</v>
      </c>
      <c r="E7097" s="39">
        <v>83</v>
      </c>
      <c r="F7097" s="82">
        <f t="shared" si="330"/>
        <v>8.3000000000000004E-2</v>
      </c>
      <c r="G7097" s="39">
        <f>VLOOKUP(N7097,Currecny_M!$A$1:$P$10,2,FALSE)</f>
        <v>21</v>
      </c>
      <c r="H7097" s="39">
        <f>MATCH(C7097,Currecny_M!$A$1:$P$1,0)</f>
        <v>7</v>
      </c>
      <c r="I7097" s="39">
        <f>VLOOKUP(N7097,Currecny_M!$A$1:$P$10,MATCH(Database!C7097,Currecny_M!$A$1:$P$1,0),FALSE)</f>
        <v>22.07</v>
      </c>
      <c r="J7097" s="82">
        <f t="shared" si="331"/>
        <v>1.8318100000000002</v>
      </c>
      <c r="K7097" s="39">
        <f>VLOOKUP('Cover page'!$B$6,Currecny_M!$A$1:$P$10,MATCH(Database!C7097,Currecny_M!$A$1:$P$1,0),FALSE)</f>
        <v>1</v>
      </c>
      <c r="L7097" s="82">
        <f t="shared" si="332"/>
        <v>1.8318100000000002</v>
      </c>
      <c r="M7097" s="82">
        <f>((E7097/$F$1)*VLOOKUP(N7097,Currecny_M!$A$1:$P$10,MATCH(Database!C7097,Currecny_M!$A$1:$P$1,0),FALSE))/VLOOKUP('Cover page'!$B$6,Currecny_M!$A$1:$P$10,MATCH(Database!C7097,Currecny_M!$A$1:$P$1,0),FALSE)</f>
        <v>1.8318100000000002</v>
      </c>
      <c r="N7097" s="6" t="str">
        <f>VLOOKUP(B7097,Master!$A$2:$C$11,3,FALSE)</f>
        <v>Dirham</v>
      </c>
      <c r="O7097" s="6" t="str">
        <f>VLOOKUP(B7097,Master!$A$2:$C$11,2,FALSE)</f>
        <v>Asia</v>
      </c>
      <c r="Q7097" s="39" t="str">
        <f>VLOOKUP(D7097,GL_Master!$A$1:$D$80,2,FALSE)</f>
        <v>PL</v>
      </c>
      <c r="R7097" s="39" t="str">
        <f>VLOOKUP(D7097,GL_Master!$A$1:$D$80,3,FALSE)</f>
        <v>Communication &amp; internet exp</v>
      </c>
      <c r="S7097" s="39" t="str">
        <f>VLOOKUP(D7097,GL_Master!$A$1:$D$80,4,FALSE)</f>
        <v>Communication cost</v>
      </c>
    </row>
    <row r="7098" spans="1:19" x14ac:dyDescent="0.25">
      <c r="A7098" s="39" t="s">
        <v>262</v>
      </c>
      <c r="B7098" s="39" t="s">
        <v>238</v>
      </c>
      <c r="C7098" s="7">
        <v>44075</v>
      </c>
      <c r="D7098" s="39" t="s">
        <v>103</v>
      </c>
      <c r="E7098" s="39">
        <v>160</v>
      </c>
      <c r="F7098" s="82">
        <f t="shared" si="330"/>
        <v>0.16</v>
      </c>
      <c r="G7098" s="39">
        <f>VLOOKUP(N7098,Currecny_M!$A$1:$P$10,2,FALSE)</f>
        <v>21</v>
      </c>
      <c r="H7098" s="39">
        <f>MATCH(C7098,Currecny_M!$A$1:$P$1,0)</f>
        <v>7</v>
      </c>
      <c r="I7098" s="39">
        <f>VLOOKUP(N7098,Currecny_M!$A$1:$P$10,MATCH(Database!C7098,Currecny_M!$A$1:$P$1,0),FALSE)</f>
        <v>22.07</v>
      </c>
      <c r="J7098" s="82">
        <f t="shared" si="331"/>
        <v>3.5312000000000001</v>
      </c>
      <c r="K7098" s="39">
        <f>VLOOKUP('Cover page'!$B$6,Currecny_M!$A$1:$P$10,MATCH(Database!C7098,Currecny_M!$A$1:$P$1,0),FALSE)</f>
        <v>1</v>
      </c>
      <c r="L7098" s="82">
        <f t="shared" si="332"/>
        <v>3.5312000000000001</v>
      </c>
      <c r="M7098" s="82">
        <f>((E7098/$F$1)*VLOOKUP(N7098,Currecny_M!$A$1:$P$10,MATCH(Database!C7098,Currecny_M!$A$1:$P$1,0),FALSE))/VLOOKUP('Cover page'!$B$6,Currecny_M!$A$1:$P$10,MATCH(Database!C7098,Currecny_M!$A$1:$P$1,0),FALSE)</f>
        <v>3.5312000000000001</v>
      </c>
      <c r="N7098" s="6" t="str">
        <f>VLOOKUP(B7098,Master!$A$2:$C$11,3,FALSE)</f>
        <v>Dirham</v>
      </c>
      <c r="O7098" s="6" t="str">
        <f>VLOOKUP(B7098,Master!$A$2:$C$11,2,FALSE)</f>
        <v>Asia</v>
      </c>
      <c r="Q7098" s="39" t="str">
        <f>VLOOKUP(D7098,GL_Master!$A$1:$D$80,2,FALSE)</f>
        <v>PL</v>
      </c>
      <c r="R7098" s="39" t="str">
        <f>VLOOKUP(D7098,GL_Master!$A$1:$D$80,3,FALSE)</f>
        <v>Communication &amp; internet exp</v>
      </c>
      <c r="S7098" s="39" t="str">
        <f>VLOOKUP(D7098,GL_Master!$A$1:$D$80,4,FALSE)</f>
        <v>Communication cost</v>
      </c>
    </row>
    <row r="7099" spans="1:19" x14ac:dyDescent="0.25">
      <c r="A7099" s="39" t="s">
        <v>262</v>
      </c>
      <c r="B7099" s="39" t="s">
        <v>238</v>
      </c>
      <c r="C7099" s="7">
        <v>44075</v>
      </c>
      <c r="D7099" s="39" t="s">
        <v>104</v>
      </c>
      <c r="E7099" s="39">
        <v>245</v>
      </c>
      <c r="F7099" s="82">
        <f t="shared" si="330"/>
        <v>0.245</v>
      </c>
      <c r="G7099" s="39">
        <f>VLOOKUP(N7099,Currecny_M!$A$1:$P$10,2,FALSE)</f>
        <v>21</v>
      </c>
      <c r="H7099" s="39">
        <f>MATCH(C7099,Currecny_M!$A$1:$P$1,0)</f>
        <v>7</v>
      </c>
      <c r="I7099" s="39">
        <f>VLOOKUP(N7099,Currecny_M!$A$1:$P$10,MATCH(Database!C7099,Currecny_M!$A$1:$P$1,0),FALSE)</f>
        <v>22.07</v>
      </c>
      <c r="J7099" s="82">
        <f t="shared" si="331"/>
        <v>5.4071499999999997</v>
      </c>
      <c r="K7099" s="39">
        <f>VLOOKUP('Cover page'!$B$6,Currecny_M!$A$1:$P$10,MATCH(Database!C7099,Currecny_M!$A$1:$P$1,0),FALSE)</f>
        <v>1</v>
      </c>
      <c r="L7099" s="82">
        <f t="shared" si="332"/>
        <v>5.4071499999999997</v>
      </c>
      <c r="M7099" s="82">
        <f>((E7099/$F$1)*VLOOKUP(N7099,Currecny_M!$A$1:$P$10,MATCH(Database!C7099,Currecny_M!$A$1:$P$1,0),FALSE))/VLOOKUP('Cover page'!$B$6,Currecny_M!$A$1:$P$10,MATCH(Database!C7099,Currecny_M!$A$1:$P$1,0),FALSE)</f>
        <v>5.4071499999999997</v>
      </c>
      <c r="N7099" s="6" t="str">
        <f>VLOOKUP(B7099,Master!$A$2:$C$11,3,FALSE)</f>
        <v>Dirham</v>
      </c>
      <c r="O7099" s="6" t="str">
        <f>VLOOKUP(B7099,Master!$A$2:$C$11,2,FALSE)</f>
        <v>Asia</v>
      </c>
      <c r="Q7099" s="39" t="str">
        <f>VLOOKUP(D7099,GL_Master!$A$1:$D$80,2,FALSE)</f>
        <v>PL</v>
      </c>
      <c r="R7099" s="39" t="str">
        <f>VLOOKUP(D7099,GL_Master!$A$1:$D$80,3,FALSE)</f>
        <v>Legal &amp; Professional expenses</v>
      </c>
      <c r="S7099" s="39" t="str">
        <f>VLOOKUP(D7099,GL_Master!$A$1:$D$80,4,FALSE)</f>
        <v>Professional Fees - Others</v>
      </c>
    </row>
    <row r="7100" spans="1:19" x14ac:dyDescent="0.25">
      <c r="A7100" s="39" t="s">
        <v>262</v>
      </c>
      <c r="B7100" s="39" t="s">
        <v>238</v>
      </c>
      <c r="C7100" s="7">
        <v>44075</v>
      </c>
      <c r="D7100" s="39" t="s">
        <v>105</v>
      </c>
      <c r="E7100" s="39">
        <v>168</v>
      </c>
      <c r="F7100" s="82">
        <f t="shared" si="330"/>
        <v>0.16800000000000001</v>
      </c>
      <c r="G7100" s="39">
        <f>VLOOKUP(N7100,Currecny_M!$A$1:$P$10,2,FALSE)</f>
        <v>21</v>
      </c>
      <c r="H7100" s="39">
        <f>MATCH(C7100,Currecny_M!$A$1:$P$1,0)</f>
        <v>7</v>
      </c>
      <c r="I7100" s="39">
        <f>VLOOKUP(N7100,Currecny_M!$A$1:$P$10,MATCH(Database!C7100,Currecny_M!$A$1:$P$1,0),FALSE)</f>
        <v>22.07</v>
      </c>
      <c r="J7100" s="82">
        <f t="shared" si="331"/>
        <v>3.7077600000000004</v>
      </c>
      <c r="K7100" s="39">
        <f>VLOOKUP('Cover page'!$B$6,Currecny_M!$A$1:$P$10,MATCH(Database!C7100,Currecny_M!$A$1:$P$1,0),FALSE)</f>
        <v>1</v>
      </c>
      <c r="L7100" s="82">
        <f t="shared" si="332"/>
        <v>3.7077600000000004</v>
      </c>
      <c r="M7100" s="82">
        <f>((E7100/$F$1)*VLOOKUP(N7100,Currecny_M!$A$1:$P$10,MATCH(Database!C7100,Currecny_M!$A$1:$P$1,0),FALSE))/VLOOKUP('Cover page'!$B$6,Currecny_M!$A$1:$P$10,MATCH(Database!C7100,Currecny_M!$A$1:$P$1,0),FALSE)</f>
        <v>3.7077600000000004</v>
      </c>
      <c r="N7100" s="6" t="str">
        <f>VLOOKUP(B7100,Master!$A$2:$C$11,3,FALSE)</f>
        <v>Dirham</v>
      </c>
      <c r="O7100" s="6" t="str">
        <f>VLOOKUP(B7100,Master!$A$2:$C$11,2,FALSE)</f>
        <v>Asia</v>
      </c>
      <c r="Q7100" s="39" t="str">
        <f>VLOOKUP(D7100,GL_Master!$A$1:$D$80,2,FALSE)</f>
        <v>PL</v>
      </c>
      <c r="R7100" s="39" t="str">
        <f>VLOOKUP(D7100,GL_Master!$A$1:$D$80,3,FALSE)</f>
        <v>Travelling and conveyance</v>
      </c>
      <c r="S7100" s="39" t="str">
        <f>VLOOKUP(D7100,GL_Master!$A$1:$D$80,4,FALSE)</f>
        <v>Car hiring and rental services</v>
      </c>
    </row>
    <row r="7101" spans="1:19" x14ac:dyDescent="0.25">
      <c r="A7101" s="39" t="s">
        <v>262</v>
      </c>
      <c r="B7101" s="39" t="s">
        <v>238</v>
      </c>
      <c r="C7101" s="7">
        <v>44075</v>
      </c>
      <c r="D7101" s="39" t="s">
        <v>106</v>
      </c>
      <c r="E7101" s="39">
        <v>77</v>
      </c>
      <c r="F7101" s="82">
        <f t="shared" si="330"/>
        <v>7.6999999999999999E-2</v>
      </c>
      <c r="G7101" s="39">
        <f>VLOOKUP(N7101,Currecny_M!$A$1:$P$10,2,FALSE)</f>
        <v>21</v>
      </c>
      <c r="H7101" s="39">
        <f>MATCH(C7101,Currecny_M!$A$1:$P$1,0)</f>
        <v>7</v>
      </c>
      <c r="I7101" s="39">
        <f>VLOOKUP(N7101,Currecny_M!$A$1:$P$10,MATCH(Database!C7101,Currecny_M!$A$1:$P$1,0),FALSE)</f>
        <v>22.07</v>
      </c>
      <c r="J7101" s="82">
        <f t="shared" si="331"/>
        <v>1.69939</v>
      </c>
      <c r="K7101" s="39">
        <f>VLOOKUP('Cover page'!$B$6,Currecny_M!$A$1:$P$10,MATCH(Database!C7101,Currecny_M!$A$1:$P$1,0),FALSE)</f>
        <v>1</v>
      </c>
      <c r="L7101" s="82">
        <f t="shared" si="332"/>
        <v>1.69939</v>
      </c>
      <c r="M7101" s="82">
        <f>((E7101/$F$1)*VLOOKUP(N7101,Currecny_M!$A$1:$P$10,MATCH(Database!C7101,Currecny_M!$A$1:$P$1,0),FALSE))/VLOOKUP('Cover page'!$B$6,Currecny_M!$A$1:$P$10,MATCH(Database!C7101,Currecny_M!$A$1:$P$1,0),FALSE)</f>
        <v>1.69939</v>
      </c>
      <c r="N7101" s="6" t="str">
        <f>VLOOKUP(B7101,Master!$A$2:$C$11,3,FALSE)</f>
        <v>Dirham</v>
      </c>
      <c r="O7101" s="6" t="str">
        <f>VLOOKUP(B7101,Master!$A$2:$C$11,2,FALSE)</f>
        <v>Asia</v>
      </c>
      <c r="Q7101" s="39" t="str">
        <f>VLOOKUP(D7101,GL_Master!$A$1:$D$80,2,FALSE)</f>
        <v>PL</v>
      </c>
      <c r="R7101" s="39" t="str">
        <f>VLOOKUP(D7101,GL_Master!$A$1:$D$80,3,FALSE)</f>
        <v>Communication &amp; internet exp</v>
      </c>
      <c r="S7101" s="39" t="str">
        <f>VLOOKUP(D7101,GL_Master!$A$1:$D$80,4,FALSE)</f>
        <v>Printing &amp; Stationary</v>
      </c>
    </row>
    <row r="7102" spans="1:19" x14ac:dyDescent="0.25">
      <c r="A7102" s="39" t="s">
        <v>262</v>
      </c>
      <c r="B7102" s="39" t="s">
        <v>238</v>
      </c>
      <c r="C7102" s="7">
        <v>44075</v>
      </c>
      <c r="D7102" s="39" t="s">
        <v>32</v>
      </c>
      <c r="E7102" s="39">
        <v>79</v>
      </c>
      <c r="F7102" s="82">
        <f t="shared" si="330"/>
        <v>7.9000000000000001E-2</v>
      </c>
      <c r="G7102" s="39">
        <f>VLOOKUP(N7102,Currecny_M!$A$1:$P$10,2,FALSE)</f>
        <v>21</v>
      </c>
      <c r="H7102" s="39">
        <f>MATCH(C7102,Currecny_M!$A$1:$P$1,0)</f>
        <v>7</v>
      </c>
      <c r="I7102" s="39">
        <f>VLOOKUP(N7102,Currecny_M!$A$1:$P$10,MATCH(Database!C7102,Currecny_M!$A$1:$P$1,0),FALSE)</f>
        <v>22.07</v>
      </c>
      <c r="J7102" s="82">
        <f t="shared" si="331"/>
        <v>1.74353</v>
      </c>
      <c r="K7102" s="39">
        <f>VLOOKUP('Cover page'!$B$6,Currecny_M!$A$1:$P$10,MATCH(Database!C7102,Currecny_M!$A$1:$P$1,0),FALSE)</f>
        <v>1</v>
      </c>
      <c r="L7102" s="82">
        <f t="shared" si="332"/>
        <v>1.74353</v>
      </c>
      <c r="M7102" s="82">
        <f>((E7102/$F$1)*VLOOKUP(N7102,Currecny_M!$A$1:$P$10,MATCH(Database!C7102,Currecny_M!$A$1:$P$1,0),FALSE))/VLOOKUP('Cover page'!$B$6,Currecny_M!$A$1:$P$10,MATCH(Database!C7102,Currecny_M!$A$1:$P$1,0),FALSE)</f>
        <v>1.74353</v>
      </c>
      <c r="N7102" s="6" t="str">
        <f>VLOOKUP(B7102,Master!$A$2:$C$11,3,FALSE)</f>
        <v>Dirham</v>
      </c>
      <c r="O7102" s="6" t="str">
        <f>VLOOKUP(B7102,Master!$A$2:$C$11,2,FALSE)</f>
        <v>Asia</v>
      </c>
      <c r="Q7102" s="39" t="str">
        <f>VLOOKUP(D7102,GL_Master!$A$1:$D$80,2,FALSE)</f>
        <v>PL</v>
      </c>
      <c r="R7102" s="39" t="str">
        <f>VLOOKUP(D7102,GL_Master!$A$1:$D$80,3,FALSE)</f>
        <v>Communication &amp; internet exp</v>
      </c>
      <c r="S7102" s="39" t="str">
        <f>VLOOKUP(D7102,GL_Master!$A$1:$D$80,4,FALSE)</f>
        <v>Printing &amp; Stationary</v>
      </c>
    </row>
    <row r="7103" spans="1:19" x14ac:dyDescent="0.25">
      <c r="A7103" s="39" t="s">
        <v>262</v>
      </c>
      <c r="B7103" s="39" t="s">
        <v>238</v>
      </c>
      <c r="C7103" s="7">
        <v>44075</v>
      </c>
      <c r="D7103" s="39" t="s">
        <v>35</v>
      </c>
      <c r="E7103" s="39">
        <v>249</v>
      </c>
      <c r="F7103" s="82">
        <f t="shared" si="330"/>
        <v>0.249</v>
      </c>
      <c r="G7103" s="39">
        <f>VLOOKUP(N7103,Currecny_M!$A$1:$P$10,2,FALSE)</f>
        <v>21</v>
      </c>
      <c r="H7103" s="39">
        <f>MATCH(C7103,Currecny_M!$A$1:$P$1,0)</f>
        <v>7</v>
      </c>
      <c r="I7103" s="39">
        <f>VLOOKUP(N7103,Currecny_M!$A$1:$P$10,MATCH(Database!C7103,Currecny_M!$A$1:$P$1,0),FALSE)</f>
        <v>22.07</v>
      </c>
      <c r="J7103" s="82">
        <f t="shared" si="331"/>
        <v>5.4954299999999998</v>
      </c>
      <c r="K7103" s="39">
        <f>VLOOKUP('Cover page'!$B$6,Currecny_M!$A$1:$P$10,MATCH(Database!C7103,Currecny_M!$A$1:$P$1,0),FALSE)</f>
        <v>1</v>
      </c>
      <c r="L7103" s="82">
        <f t="shared" si="332"/>
        <v>5.4954299999999998</v>
      </c>
      <c r="M7103" s="82">
        <f>((E7103/$F$1)*VLOOKUP(N7103,Currecny_M!$A$1:$P$10,MATCH(Database!C7103,Currecny_M!$A$1:$P$1,0),FALSE))/VLOOKUP('Cover page'!$B$6,Currecny_M!$A$1:$P$10,MATCH(Database!C7103,Currecny_M!$A$1:$P$1,0),FALSE)</f>
        <v>5.4954299999999998</v>
      </c>
      <c r="N7103" s="6" t="str">
        <f>VLOOKUP(B7103,Master!$A$2:$C$11,3,FALSE)</f>
        <v>Dirham</v>
      </c>
      <c r="O7103" s="6" t="str">
        <f>VLOOKUP(B7103,Master!$A$2:$C$11,2,FALSE)</f>
        <v>Asia</v>
      </c>
      <c r="Q7103" s="39" t="str">
        <f>VLOOKUP(D7103,GL_Master!$A$1:$D$80,2,FALSE)</f>
        <v>PL</v>
      </c>
      <c r="R7103" s="39" t="str">
        <f>VLOOKUP(D7103,GL_Master!$A$1:$D$80,3,FALSE)</f>
        <v>Security Expenses</v>
      </c>
      <c r="S7103" s="39" t="str">
        <f>VLOOKUP(D7103,GL_Master!$A$1:$D$80,4,FALSE)</f>
        <v>Security Expenses others</v>
      </c>
    </row>
    <row r="7104" spans="1:19" x14ac:dyDescent="0.25">
      <c r="A7104" s="39" t="s">
        <v>262</v>
      </c>
      <c r="B7104" s="39" t="s">
        <v>238</v>
      </c>
      <c r="C7104" s="7">
        <v>44075</v>
      </c>
      <c r="D7104" s="39" t="s">
        <v>38</v>
      </c>
      <c r="E7104" s="39">
        <v>82</v>
      </c>
      <c r="F7104" s="82">
        <f t="shared" si="330"/>
        <v>8.2000000000000003E-2</v>
      </c>
      <c r="G7104" s="39">
        <f>VLOOKUP(N7104,Currecny_M!$A$1:$P$10,2,FALSE)</f>
        <v>21</v>
      </c>
      <c r="H7104" s="39">
        <f>MATCH(C7104,Currecny_M!$A$1:$P$1,0)</f>
        <v>7</v>
      </c>
      <c r="I7104" s="39">
        <f>VLOOKUP(N7104,Currecny_M!$A$1:$P$10,MATCH(Database!C7104,Currecny_M!$A$1:$P$1,0),FALSE)</f>
        <v>22.07</v>
      </c>
      <c r="J7104" s="82">
        <f t="shared" si="331"/>
        <v>1.8097400000000001</v>
      </c>
      <c r="K7104" s="39">
        <f>VLOOKUP('Cover page'!$B$6,Currecny_M!$A$1:$P$10,MATCH(Database!C7104,Currecny_M!$A$1:$P$1,0),FALSE)</f>
        <v>1</v>
      </c>
      <c r="L7104" s="82">
        <f t="shared" si="332"/>
        <v>1.8097400000000001</v>
      </c>
      <c r="M7104" s="82">
        <f>((E7104/$F$1)*VLOOKUP(N7104,Currecny_M!$A$1:$P$10,MATCH(Database!C7104,Currecny_M!$A$1:$P$1,0),FALSE))/VLOOKUP('Cover page'!$B$6,Currecny_M!$A$1:$P$10,MATCH(Database!C7104,Currecny_M!$A$1:$P$1,0),FALSE)</f>
        <v>1.8097400000000001</v>
      </c>
      <c r="N7104" s="6" t="str">
        <f>VLOOKUP(B7104,Master!$A$2:$C$11,3,FALSE)</f>
        <v>Dirham</v>
      </c>
      <c r="O7104" s="6" t="str">
        <f>VLOOKUP(B7104,Master!$A$2:$C$11,2,FALSE)</f>
        <v>Asia</v>
      </c>
      <c r="Q7104" s="39" t="str">
        <f>VLOOKUP(D7104,GL_Master!$A$1:$D$80,2,FALSE)</f>
        <v>PL</v>
      </c>
      <c r="R7104" s="39" t="str">
        <f>VLOOKUP(D7104,GL_Master!$A$1:$D$80,3,FALSE)</f>
        <v>House Keeping Expenses</v>
      </c>
      <c r="S7104" s="39" t="str">
        <f>VLOOKUP(D7104,GL_Master!$A$1:$D$80,4,FALSE)</f>
        <v>House Keeping Expenses</v>
      </c>
    </row>
    <row r="7105" spans="1:19" x14ac:dyDescent="0.25">
      <c r="A7105" s="39" t="s">
        <v>262</v>
      </c>
      <c r="B7105" s="39" t="s">
        <v>238</v>
      </c>
      <c r="C7105" s="7">
        <v>44075</v>
      </c>
      <c r="D7105" s="39" t="s">
        <v>107</v>
      </c>
      <c r="E7105" s="39">
        <v>78</v>
      </c>
      <c r="F7105" s="82">
        <f t="shared" si="330"/>
        <v>7.8E-2</v>
      </c>
      <c r="G7105" s="39">
        <f>VLOOKUP(N7105,Currecny_M!$A$1:$P$10,2,FALSE)</f>
        <v>21</v>
      </c>
      <c r="H7105" s="39">
        <f>MATCH(C7105,Currecny_M!$A$1:$P$1,0)</f>
        <v>7</v>
      </c>
      <c r="I7105" s="39">
        <f>VLOOKUP(N7105,Currecny_M!$A$1:$P$10,MATCH(Database!C7105,Currecny_M!$A$1:$P$1,0),FALSE)</f>
        <v>22.07</v>
      </c>
      <c r="J7105" s="82">
        <f t="shared" si="331"/>
        <v>1.72146</v>
      </c>
      <c r="K7105" s="39">
        <f>VLOOKUP('Cover page'!$B$6,Currecny_M!$A$1:$P$10,MATCH(Database!C7105,Currecny_M!$A$1:$P$1,0),FALSE)</f>
        <v>1</v>
      </c>
      <c r="L7105" s="82">
        <f t="shared" si="332"/>
        <v>1.72146</v>
      </c>
      <c r="M7105" s="82">
        <f>((E7105/$F$1)*VLOOKUP(N7105,Currecny_M!$A$1:$P$10,MATCH(Database!C7105,Currecny_M!$A$1:$P$1,0),FALSE))/VLOOKUP('Cover page'!$B$6,Currecny_M!$A$1:$P$10,MATCH(Database!C7105,Currecny_M!$A$1:$P$1,0),FALSE)</f>
        <v>1.72146</v>
      </c>
      <c r="N7105" s="6" t="str">
        <f>VLOOKUP(B7105,Master!$A$2:$C$11,3,FALSE)</f>
        <v>Dirham</v>
      </c>
      <c r="O7105" s="6" t="str">
        <f>VLOOKUP(B7105,Master!$A$2:$C$11,2,FALSE)</f>
        <v>Asia</v>
      </c>
      <c r="Q7105" s="39" t="str">
        <f>VLOOKUP(D7105,GL_Master!$A$1:$D$80,2,FALSE)</f>
        <v>PL</v>
      </c>
      <c r="R7105" s="39" t="str">
        <f>VLOOKUP(D7105,GL_Master!$A$1:$D$80,3,FALSE)</f>
        <v>Misc. expenses</v>
      </c>
      <c r="S7105" s="39" t="str">
        <f>VLOOKUP(D7105,GL_Master!$A$1:$D$80,4,FALSE)</f>
        <v>Repair &amp; Maintenance</v>
      </c>
    </row>
    <row r="7106" spans="1:19" x14ac:dyDescent="0.25">
      <c r="A7106" s="39" t="s">
        <v>262</v>
      </c>
      <c r="B7106" s="39" t="s">
        <v>238</v>
      </c>
      <c r="C7106" s="7">
        <v>44075</v>
      </c>
      <c r="D7106" s="39" t="s">
        <v>108</v>
      </c>
      <c r="E7106" s="39">
        <v>81</v>
      </c>
      <c r="F7106" s="82">
        <f t="shared" si="330"/>
        <v>8.1000000000000003E-2</v>
      </c>
      <c r="G7106" s="39">
        <f>VLOOKUP(N7106,Currecny_M!$A$1:$P$10,2,FALSE)</f>
        <v>21</v>
      </c>
      <c r="H7106" s="39">
        <f>MATCH(C7106,Currecny_M!$A$1:$P$1,0)</f>
        <v>7</v>
      </c>
      <c r="I7106" s="39">
        <f>VLOOKUP(N7106,Currecny_M!$A$1:$P$10,MATCH(Database!C7106,Currecny_M!$A$1:$P$1,0),FALSE)</f>
        <v>22.07</v>
      </c>
      <c r="J7106" s="82">
        <f t="shared" si="331"/>
        <v>1.7876700000000001</v>
      </c>
      <c r="K7106" s="39">
        <f>VLOOKUP('Cover page'!$B$6,Currecny_M!$A$1:$P$10,MATCH(Database!C7106,Currecny_M!$A$1:$P$1,0),FALSE)</f>
        <v>1</v>
      </c>
      <c r="L7106" s="82">
        <f t="shared" si="332"/>
        <v>1.7876700000000001</v>
      </c>
      <c r="M7106" s="82">
        <f>((E7106/$F$1)*VLOOKUP(N7106,Currecny_M!$A$1:$P$10,MATCH(Database!C7106,Currecny_M!$A$1:$P$1,0),FALSE))/VLOOKUP('Cover page'!$B$6,Currecny_M!$A$1:$P$10,MATCH(Database!C7106,Currecny_M!$A$1:$P$1,0),FALSE)</f>
        <v>1.7876700000000001</v>
      </c>
      <c r="N7106" s="6" t="str">
        <f>VLOOKUP(B7106,Master!$A$2:$C$11,3,FALSE)</f>
        <v>Dirham</v>
      </c>
      <c r="O7106" s="6" t="str">
        <f>VLOOKUP(B7106,Master!$A$2:$C$11,2,FALSE)</f>
        <v>Asia</v>
      </c>
      <c r="Q7106" s="39" t="str">
        <f>VLOOKUP(D7106,GL_Master!$A$1:$D$80,2,FALSE)</f>
        <v>PL</v>
      </c>
      <c r="R7106" s="39" t="str">
        <f>VLOOKUP(D7106,GL_Master!$A$1:$D$80,3,FALSE)</f>
        <v>Misc. expenses</v>
      </c>
      <c r="S7106" s="39" t="str">
        <f>VLOOKUP(D7106,GL_Master!$A$1:$D$80,4,FALSE)</f>
        <v>Repair &amp; Maintenance</v>
      </c>
    </row>
    <row r="7107" spans="1:19" x14ac:dyDescent="0.25">
      <c r="A7107" s="39" t="s">
        <v>262</v>
      </c>
      <c r="B7107" s="39" t="s">
        <v>238</v>
      </c>
      <c r="C7107" s="7">
        <v>44075</v>
      </c>
      <c r="D7107" s="39" t="s">
        <v>9</v>
      </c>
      <c r="E7107" s="39">
        <v>706</v>
      </c>
      <c r="F7107" s="82">
        <f t="shared" si="330"/>
        <v>0.70599999999999996</v>
      </c>
      <c r="G7107" s="39">
        <f>VLOOKUP(N7107,Currecny_M!$A$1:$P$10,2,FALSE)</f>
        <v>21</v>
      </c>
      <c r="H7107" s="39">
        <f>MATCH(C7107,Currecny_M!$A$1:$P$1,0)</f>
        <v>7</v>
      </c>
      <c r="I7107" s="39">
        <f>VLOOKUP(N7107,Currecny_M!$A$1:$P$10,MATCH(Database!C7107,Currecny_M!$A$1:$P$1,0),FALSE)</f>
        <v>22.07</v>
      </c>
      <c r="J7107" s="82">
        <f t="shared" si="331"/>
        <v>15.58142</v>
      </c>
      <c r="K7107" s="39">
        <f>VLOOKUP('Cover page'!$B$6,Currecny_M!$A$1:$P$10,MATCH(Database!C7107,Currecny_M!$A$1:$P$1,0),FALSE)</f>
        <v>1</v>
      </c>
      <c r="L7107" s="82">
        <f t="shared" si="332"/>
        <v>15.58142</v>
      </c>
      <c r="M7107" s="82">
        <f>((E7107/$F$1)*VLOOKUP(N7107,Currecny_M!$A$1:$P$10,MATCH(Database!C7107,Currecny_M!$A$1:$P$1,0),FALSE))/VLOOKUP('Cover page'!$B$6,Currecny_M!$A$1:$P$10,MATCH(Database!C7107,Currecny_M!$A$1:$P$1,0),FALSE)</f>
        <v>15.58142</v>
      </c>
      <c r="N7107" s="6" t="str">
        <f>VLOOKUP(B7107,Master!$A$2:$C$11,3,FALSE)</f>
        <v>Dirham</v>
      </c>
      <c r="O7107" s="6" t="str">
        <f>VLOOKUP(B7107,Master!$A$2:$C$11,2,FALSE)</f>
        <v>Asia</v>
      </c>
      <c r="Q7107" s="39" t="str">
        <f>VLOOKUP(D7107,GL_Master!$A$1:$D$80,2,FALSE)</f>
        <v>PL</v>
      </c>
      <c r="R7107" s="39" t="str">
        <f>VLOOKUP(D7107,GL_Master!$A$1:$D$80,3,FALSE)</f>
        <v>Rent</v>
      </c>
      <c r="S7107" s="39" t="str">
        <f>VLOOKUP(D7107,GL_Master!$A$1:$D$80,4,FALSE)</f>
        <v>Office Rent</v>
      </c>
    </row>
    <row r="7108" spans="1:19" x14ac:dyDescent="0.25">
      <c r="A7108" s="39" t="s">
        <v>262</v>
      </c>
      <c r="B7108" s="39" t="s">
        <v>238</v>
      </c>
      <c r="C7108" s="7">
        <v>44075</v>
      </c>
      <c r="D7108" s="39" t="s">
        <v>109</v>
      </c>
      <c r="E7108" s="39">
        <v>-392</v>
      </c>
      <c r="F7108" s="82">
        <f t="shared" ref="F7108:F7171" si="333">E7108/$F$1</f>
        <v>-0.39200000000000002</v>
      </c>
      <c r="G7108" s="39">
        <f>VLOOKUP(N7108,Currecny_M!$A$1:$P$10,2,FALSE)</f>
        <v>21</v>
      </c>
      <c r="H7108" s="39">
        <f>MATCH(C7108,Currecny_M!$A$1:$P$1,0)</f>
        <v>7</v>
      </c>
      <c r="I7108" s="39">
        <f>VLOOKUP(N7108,Currecny_M!$A$1:$P$10,MATCH(Database!C7108,Currecny_M!$A$1:$P$1,0),FALSE)</f>
        <v>22.07</v>
      </c>
      <c r="J7108" s="82">
        <f t="shared" ref="J7108:J7171" si="334">F7108*I7108</f>
        <v>-8.6514400000000009</v>
      </c>
      <c r="K7108" s="39">
        <f>VLOOKUP('Cover page'!$B$6,Currecny_M!$A$1:$P$10,MATCH(Database!C7108,Currecny_M!$A$1:$P$1,0),FALSE)</f>
        <v>1</v>
      </c>
      <c r="L7108" s="82">
        <f t="shared" ref="L7108:L7171" si="335">J7108/K7108</f>
        <v>-8.6514400000000009</v>
      </c>
      <c r="M7108" s="82">
        <f>((E7108/$F$1)*VLOOKUP(N7108,Currecny_M!$A$1:$P$10,MATCH(Database!C7108,Currecny_M!$A$1:$P$1,0),FALSE))/VLOOKUP('Cover page'!$B$6,Currecny_M!$A$1:$P$10,MATCH(Database!C7108,Currecny_M!$A$1:$P$1,0),FALSE)</f>
        <v>-8.6514400000000009</v>
      </c>
      <c r="N7108" s="6" t="str">
        <f>VLOOKUP(B7108,Master!$A$2:$C$11,3,FALSE)</f>
        <v>Dirham</v>
      </c>
      <c r="O7108" s="6" t="str">
        <f>VLOOKUP(B7108,Master!$A$2:$C$11,2,FALSE)</f>
        <v>Asia</v>
      </c>
      <c r="Q7108" s="39" t="str">
        <f>VLOOKUP(D7108,GL_Master!$A$1:$D$80,2,FALSE)</f>
        <v>PL</v>
      </c>
      <c r="R7108" s="39" t="str">
        <f>VLOOKUP(D7108,GL_Master!$A$1:$D$80,3,FALSE)</f>
        <v>Travelling and conveyance</v>
      </c>
      <c r="S7108" s="39" t="str">
        <f>VLOOKUP(D7108,GL_Master!$A$1:$D$80,4,FALSE)</f>
        <v>Travelling , hotel lodging</v>
      </c>
    </row>
    <row r="7109" spans="1:19" x14ac:dyDescent="0.25">
      <c r="A7109" s="39" t="s">
        <v>262</v>
      </c>
      <c r="B7109" s="39" t="s">
        <v>238</v>
      </c>
      <c r="C7109" s="7">
        <v>44075</v>
      </c>
      <c r="D7109" s="39" t="s">
        <v>110</v>
      </c>
      <c r="E7109" s="39">
        <v>162</v>
      </c>
      <c r="F7109" s="82">
        <f t="shared" si="333"/>
        <v>0.16200000000000001</v>
      </c>
      <c r="G7109" s="39">
        <f>VLOOKUP(N7109,Currecny_M!$A$1:$P$10,2,FALSE)</f>
        <v>21</v>
      </c>
      <c r="H7109" s="39">
        <f>MATCH(C7109,Currecny_M!$A$1:$P$1,0)</f>
        <v>7</v>
      </c>
      <c r="I7109" s="39">
        <f>VLOOKUP(N7109,Currecny_M!$A$1:$P$10,MATCH(Database!C7109,Currecny_M!$A$1:$P$1,0),FALSE)</f>
        <v>22.07</v>
      </c>
      <c r="J7109" s="82">
        <f t="shared" si="334"/>
        <v>3.5753400000000002</v>
      </c>
      <c r="K7109" s="39">
        <f>VLOOKUP('Cover page'!$B$6,Currecny_M!$A$1:$P$10,MATCH(Database!C7109,Currecny_M!$A$1:$P$1,0),FALSE)</f>
        <v>1</v>
      </c>
      <c r="L7109" s="82">
        <f t="shared" si="335"/>
        <v>3.5753400000000002</v>
      </c>
      <c r="M7109" s="82">
        <f>((E7109/$F$1)*VLOOKUP(N7109,Currecny_M!$A$1:$P$10,MATCH(Database!C7109,Currecny_M!$A$1:$P$1,0),FALSE))/VLOOKUP('Cover page'!$B$6,Currecny_M!$A$1:$P$10,MATCH(Database!C7109,Currecny_M!$A$1:$P$1,0),FALSE)</f>
        <v>3.5753400000000002</v>
      </c>
      <c r="N7109" s="6" t="str">
        <f>VLOOKUP(B7109,Master!$A$2:$C$11,3,FALSE)</f>
        <v>Dirham</v>
      </c>
      <c r="O7109" s="6" t="str">
        <f>VLOOKUP(B7109,Master!$A$2:$C$11,2,FALSE)</f>
        <v>Asia</v>
      </c>
      <c r="Q7109" s="39" t="str">
        <f>VLOOKUP(D7109,GL_Master!$A$1:$D$80,2,FALSE)</f>
        <v>PL</v>
      </c>
      <c r="R7109" s="39" t="str">
        <f>VLOOKUP(D7109,GL_Master!$A$1:$D$80,3,FALSE)</f>
        <v>Travelling and conveyance</v>
      </c>
      <c r="S7109" s="39" t="str">
        <f>VLOOKUP(D7109,GL_Master!$A$1:$D$80,4,FALSE)</f>
        <v>Travelling , hotel lodging</v>
      </c>
    </row>
    <row r="7110" spans="1:19" x14ac:dyDescent="0.25">
      <c r="A7110" s="39" t="s">
        <v>262</v>
      </c>
      <c r="B7110" s="39" t="s">
        <v>238</v>
      </c>
      <c r="C7110" s="7">
        <v>44075</v>
      </c>
      <c r="D7110" s="39" t="s">
        <v>111</v>
      </c>
      <c r="E7110" s="39">
        <v>81</v>
      </c>
      <c r="F7110" s="82">
        <f t="shared" si="333"/>
        <v>8.1000000000000003E-2</v>
      </c>
      <c r="G7110" s="39">
        <f>VLOOKUP(N7110,Currecny_M!$A$1:$P$10,2,FALSE)</f>
        <v>21</v>
      </c>
      <c r="H7110" s="39">
        <f>MATCH(C7110,Currecny_M!$A$1:$P$1,0)</f>
        <v>7</v>
      </c>
      <c r="I7110" s="39">
        <f>VLOOKUP(N7110,Currecny_M!$A$1:$P$10,MATCH(Database!C7110,Currecny_M!$A$1:$P$1,0),FALSE)</f>
        <v>22.07</v>
      </c>
      <c r="J7110" s="82">
        <f t="shared" si="334"/>
        <v>1.7876700000000001</v>
      </c>
      <c r="K7110" s="39">
        <f>VLOOKUP('Cover page'!$B$6,Currecny_M!$A$1:$P$10,MATCH(Database!C7110,Currecny_M!$A$1:$P$1,0),FALSE)</f>
        <v>1</v>
      </c>
      <c r="L7110" s="82">
        <f t="shared" si="335"/>
        <v>1.7876700000000001</v>
      </c>
      <c r="M7110" s="82">
        <f>((E7110/$F$1)*VLOOKUP(N7110,Currecny_M!$A$1:$P$10,MATCH(Database!C7110,Currecny_M!$A$1:$P$1,0),FALSE))/VLOOKUP('Cover page'!$B$6,Currecny_M!$A$1:$P$10,MATCH(Database!C7110,Currecny_M!$A$1:$P$1,0),FALSE)</f>
        <v>1.7876700000000001</v>
      </c>
      <c r="N7110" s="6" t="str">
        <f>VLOOKUP(B7110,Master!$A$2:$C$11,3,FALSE)</f>
        <v>Dirham</v>
      </c>
      <c r="O7110" s="6" t="str">
        <f>VLOOKUP(B7110,Master!$A$2:$C$11,2,FALSE)</f>
        <v>Asia</v>
      </c>
      <c r="Q7110" s="39" t="str">
        <f>VLOOKUP(D7110,GL_Master!$A$1:$D$80,2,FALSE)</f>
        <v>PL</v>
      </c>
      <c r="R7110" s="39" t="str">
        <f>VLOOKUP(D7110,GL_Master!$A$1:$D$80,3,FALSE)</f>
        <v>Legal &amp; Professional expenses</v>
      </c>
      <c r="S7110" s="39" t="str">
        <f>VLOOKUP(D7110,GL_Master!$A$1:$D$80,4,FALSE)</f>
        <v>Professional Fees - Others</v>
      </c>
    </row>
    <row r="7111" spans="1:19" x14ac:dyDescent="0.25">
      <c r="A7111" s="39" t="s">
        <v>262</v>
      </c>
      <c r="B7111" s="39" t="s">
        <v>238</v>
      </c>
      <c r="C7111" s="7">
        <v>44105</v>
      </c>
      <c r="D7111" s="39" t="s">
        <v>112</v>
      </c>
      <c r="E7111" s="39">
        <v>777</v>
      </c>
      <c r="F7111" s="82">
        <f t="shared" si="333"/>
        <v>0.77700000000000002</v>
      </c>
      <c r="G7111" s="39">
        <f>VLOOKUP(N7111,Currecny_M!$A$1:$P$10,2,FALSE)</f>
        <v>21</v>
      </c>
      <c r="H7111" s="39">
        <f>MATCH(C7111,Currecny_M!$A$1:$P$1,0)</f>
        <v>8</v>
      </c>
      <c r="I7111" s="39">
        <f>VLOOKUP(N7111,Currecny_M!$A$1:$P$10,MATCH(Database!C7111,Currecny_M!$A$1:$P$1,0),FALSE)</f>
        <v>22.29</v>
      </c>
      <c r="J7111" s="82">
        <f t="shared" si="334"/>
        <v>17.319330000000001</v>
      </c>
      <c r="K7111" s="39">
        <f>VLOOKUP('Cover page'!$B$6,Currecny_M!$A$1:$P$10,MATCH(Database!C7111,Currecny_M!$A$1:$P$1,0),FALSE)</f>
        <v>1</v>
      </c>
      <c r="L7111" s="82">
        <f t="shared" si="335"/>
        <v>17.319330000000001</v>
      </c>
      <c r="M7111" s="82">
        <f>((E7111/$F$1)*VLOOKUP(N7111,Currecny_M!$A$1:$P$10,MATCH(Database!C7111,Currecny_M!$A$1:$P$1,0),FALSE))/VLOOKUP('Cover page'!$B$6,Currecny_M!$A$1:$P$10,MATCH(Database!C7111,Currecny_M!$A$1:$P$1,0),FALSE)</f>
        <v>17.319330000000001</v>
      </c>
      <c r="N7111" s="6" t="str">
        <f>VLOOKUP(B7111,Master!$A$2:$C$11,3,FALSE)</f>
        <v>Dirham</v>
      </c>
      <c r="O7111" s="6" t="str">
        <f>VLOOKUP(B7111,Master!$A$2:$C$11,2,FALSE)</f>
        <v>Asia</v>
      </c>
      <c r="Q7111" s="39" t="str">
        <f>VLOOKUP(D7111,GL_Master!$A$1:$D$80,2,FALSE)</f>
        <v>PL</v>
      </c>
      <c r="R7111" s="39" t="str">
        <f>VLOOKUP(D7111,GL_Master!$A$1:$D$80,3,FALSE)</f>
        <v>Finance Cost</v>
      </c>
      <c r="S7111" s="39" t="str">
        <f>VLOOKUP(D7111,GL_Master!$A$1:$D$80,4,FALSE)</f>
        <v>Interest expense</v>
      </c>
    </row>
    <row r="7112" spans="1:19" x14ac:dyDescent="0.25">
      <c r="A7112" s="39" t="s">
        <v>262</v>
      </c>
      <c r="B7112" s="39" t="s">
        <v>238</v>
      </c>
      <c r="C7112" s="7">
        <v>44105</v>
      </c>
      <c r="D7112" s="39" t="s">
        <v>25</v>
      </c>
      <c r="E7112" s="39">
        <v>6926</v>
      </c>
      <c r="F7112" s="82">
        <f t="shared" si="333"/>
        <v>6.9260000000000002</v>
      </c>
      <c r="G7112" s="39">
        <f>VLOOKUP(N7112,Currecny_M!$A$1:$P$10,2,FALSE)</f>
        <v>21</v>
      </c>
      <c r="H7112" s="39">
        <f>MATCH(C7112,Currecny_M!$A$1:$P$1,0)</f>
        <v>8</v>
      </c>
      <c r="I7112" s="39">
        <f>VLOOKUP(N7112,Currecny_M!$A$1:$P$10,MATCH(Database!C7112,Currecny_M!$A$1:$P$1,0),FALSE)</f>
        <v>22.29</v>
      </c>
      <c r="J7112" s="82">
        <f t="shared" si="334"/>
        <v>154.38054</v>
      </c>
      <c r="K7112" s="39">
        <f>VLOOKUP('Cover page'!$B$6,Currecny_M!$A$1:$P$10,MATCH(Database!C7112,Currecny_M!$A$1:$P$1,0),FALSE)</f>
        <v>1</v>
      </c>
      <c r="L7112" s="82">
        <f t="shared" si="335"/>
        <v>154.38054</v>
      </c>
      <c r="M7112" s="82">
        <f>((E7112/$F$1)*VLOOKUP(N7112,Currecny_M!$A$1:$P$10,MATCH(Database!C7112,Currecny_M!$A$1:$P$1,0),FALSE))/VLOOKUP('Cover page'!$B$6,Currecny_M!$A$1:$P$10,MATCH(Database!C7112,Currecny_M!$A$1:$P$1,0),FALSE)</f>
        <v>154.38054</v>
      </c>
      <c r="N7112" s="6" t="str">
        <f>VLOOKUP(B7112,Master!$A$2:$C$11,3,FALSE)</f>
        <v>Dirham</v>
      </c>
      <c r="O7112" s="6" t="str">
        <f>VLOOKUP(B7112,Master!$A$2:$C$11,2,FALSE)</f>
        <v>Asia</v>
      </c>
      <c r="Q7112" s="39" t="str">
        <f>VLOOKUP(D7112,GL_Master!$A$1:$D$80,2,FALSE)</f>
        <v>PL</v>
      </c>
      <c r="R7112" s="39" t="str">
        <f>VLOOKUP(D7112,GL_Master!$A$1:$D$80,3,FALSE)</f>
        <v>Depreciation</v>
      </c>
      <c r="S7112" s="39" t="str">
        <f>VLOOKUP(D7112,GL_Master!$A$1:$D$80,4,FALSE)</f>
        <v>Depreciation</v>
      </c>
    </row>
    <row r="7113" spans="1:19" x14ac:dyDescent="0.25">
      <c r="A7113" s="39" t="s">
        <v>262</v>
      </c>
      <c r="B7113" s="39" t="s">
        <v>238</v>
      </c>
      <c r="C7113" s="7">
        <v>44105</v>
      </c>
      <c r="D7113" s="39" t="s">
        <v>51</v>
      </c>
      <c r="E7113" s="39">
        <v>-76190</v>
      </c>
      <c r="F7113" s="82">
        <f t="shared" si="333"/>
        <v>-76.19</v>
      </c>
      <c r="G7113" s="39">
        <f>VLOOKUP(N7113,Currecny_M!$A$1:$P$10,2,FALSE)</f>
        <v>21</v>
      </c>
      <c r="H7113" s="39">
        <f>MATCH(C7113,Currecny_M!$A$1:$P$1,0)</f>
        <v>8</v>
      </c>
      <c r="I7113" s="39">
        <f>VLOOKUP(N7113,Currecny_M!$A$1:$P$10,MATCH(Database!C7113,Currecny_M!$A$1:$P$1,0),FALSE)</f>
        <v>22.29</v>
      </c>
      <c r="J7113" s="82">
        <f t="shared" si="334"/>
        <v>-1698.2750999999998</v>
      </c>
      <c r="K7113" s="39">
        <f>VLOOKUP('Cover page'!$B$6,Currecny_M!$A$1:$P$10,MATCH(Database!C7113,Currecny_M!$A$1:$P$1,0),FALSE)</f>
        <v>1</v>
      </c>
      <c r="L7113" s="82">
        <f t="shared" si="335"/>
        <v>-1698.2750999999998</v>
      </c>
      <c r="M7113" s="82">
        <f>((E7113/$F$1)*VLOOKUP(N7113,Currecny_M!$A$1:$P$10,MATCH(Database!C7113,Currecny_M!$A$1:$P$1,0),FALSE))/VLOOKUP('Cover page'!$B$6,Currecny_M!$A$1:$P$10,MATCH(Database!C7113,Currecny_M!$A$1:$P$1,0),FALSE)</f>
        <v>-1698.2750999999998</v>
      </c>
      <c r="N7113" s="6" t="str">
        <f>VLOOKUP(B7113,Master!$A$2:$C$11,3,FALSE)</f>
        <v>Dirham</v>
      </c>
      <c r="O7113" s="6" t="str">
        <f>VLOOKUP(B7113,Master!$A$2:$C$11,2,FALSE)</f>
        <v>Asia</v>
      </c>
      <c r="Q7113" s="39" t="str">
        <f>VLOOKUP(D7113,GL_Master!$A$1:$D$80,2,FALSE)</f>
        <v>BS</v>
      </c>
      <c r="R7113" s="39" t="str">
        <f>VLOOKUP(D7113,GL_Master!$A$1:$D$80,3,FALSE)</f>
        <v>Share Capital</v>
      </c>
      <c r="S7113" s="39" t="str">
        <f>VLOOKUP(D7113,GL_Master!$A$1:$D$80,4,FALSE)</f>
        <v>Equity shares</v>
      </c>
    </row>
    <row r="7114" spans="1:19" x14ac:dyDescent="0.25">
      <c r="A7114" s="39" t="s">
        <v>262</v>
      </c>
      <c r="B7114" s="39" t="s">
        <v>238</v>
      </c>
      <c r="C7114" s="7">
        <v>44105</v>
      </c>
      <c r="D7114" s="39" t="s">
        <v>52</v>
      </c>
      <c r="E7114" s="39">
        <v>-145981</v>
      </c>
      <c r="F7114" s="82">
        <f t="shared" si="333"/>
        <v>-145.98099999999999</v>
      </c>
      <c r="G7114" s="39">
        <f>VLOOKUP(N7114,Currecny_M!$A$1:$P$10,2,FALSE)</f>
        <v>21</v>
      </c>
      <c r="H7114" s="39">
        <f>MATCH(C7114,Currecny_M!$A$1:$P$1,0)</f>
        <v>8</v>
      </c>
      <c r="I7114" s="39">
        <f>VLOOKUP(N7114,Currecny_M!$A$1:$P$10,MATCH(Database!C7114,Currecny_M!$A$1:$P$1,0),FALSE)</f>
        <v>22.29</v>
      </c>
      <c r="J7114" s="82">
        <f t="shared" si="334"/>
        <v>-3253.9164899999996</v>
      </c>
      <c r="K7114" s="39">
        <f>VLOOKUP('Cover page'!$B$6,Currecny_M!$A$1:$P$10,MATCH(Database!C7114,Currecny_M!$A$1:$P$1,0),FALSE)</f>
        <v>1</v>
      </c>
      <c r="L7114" s="82">
        <f t="shared" si="335"/>
        <v>-3253.9164899999996</v>
      </c>
      <c r="M7114" s="82">
        <f>((E7114/$F$1)*VLOOKUP(N7114,Currecny_M!$A$1:$P$10,MATCH(Database!C7114,Currecny_M!$A$1:$P$1,0),FALSE))/VLOOKUP('Cover page'!$B$6,Currecny_M!$A$1:$P$10,MATCH(Database!C7114,Currecny_M!$A$1:$P$1,0),FALSE)</f>
        <v>-3253.9164899999996</v>
      </c>
      <c r="N7114" s="6" t="str">
        <f>VLOOKUP(B7114,Master!$A$2:$C$11,3,FALSE)</f>
        <v>Dirham</v>
      </c>
      <c r="O7114" s="6" t="str">
        <f>VLOOKUP(B7114,Master!$A$2:$C$11,2,FALSE)</f>
        <v>Asia</v>
      </c>
      <c r="Q7114" s="39" t="str">
        <f>VLOOKUP(D7114,GL_Master!$A$1:$D$80,2,FALSE)</f>
        <v>BS</v>
      </c>
      <c r="R7114" s="39" t="str">
        <f>VLOOKUP(D7114,GL_Master!$A$1:$D$80,3,FALSE)</f>
        <v>Reserve and Surplus</v>
      </c>
      <c r="S7114" s="39" t="str">
        <f>VLOOKUP(D7114,GL_Master!$A$1:$D$80,4,FALSE)</f>
        <v>Reserves at the commencement of the year</v>
      </c>
    </row>
    <row r="7115" spans="1:19" x14ac:dyDescent="0.25">
      <c r="A7115" s="39" t="s">
        <v>262</v>
      </c>
      <c r="B7115" s="39" t="s">
        <v>238</v>
      </c>
      <c r="C7115" s="7">
        <v>44105</v>
      </c>
      <c r="D7115" s="39" t="s">
        <v>53</v>
      </c>
      <c r="E7115" s="39">
        <v>-18990</v>
      </c>
      <c r="F7115" s="82">
        <f t="shared" si="333"/>
        <v>-18.989999999999998</v>
      </c>
      <c r="G7115" s="39">
        <f>VLOOKUP(N7115,Currecny_M!$A$1:$P$10,2,FALSE)</f>
        <v>21</v>
      </c>
      <c r="H7115" s="39">
        <f>MATCH(C7115,Currecny_M!$A$1:$P$1,0)</f>
        <v>8</v>
      </c>
      <c r="I7115" s="39">
        <f>VLOOKUP(N7115,Currecny_M!$A$1:$P$10,MATCH(Database!C7115,Currecny_M!$A$1:$P$1,0),FALSE)</f>
        <v>22.29</v>
      </c>
      <c r="J7115" s="82">
        <f t="shared" si="334"/>
        <v>-423.28709999999995</v>
      </c>
      <c r="K7115" s="39">
        <f>VLOOKUP('Cover page'!$B$6,Currecny_M!$A$1:$P$10,MATCH(Database!C7115,Currecny_M!$A$1:$P$1,0),FALSE)</f>
        <v>1</v>
      </c>
      <c r="L7115" s="82">
        <f t="shared" si="335"/>
        <v>-423.28709999999995</v>
      </c>
      <c r="M7115" s="82">
        <f>((E7115/$F$1)*VLOOKUP(N7115,Currecny_M!$A$1:$P$10,MATCH(Database!C7115,Currecny_M!$A$1:$P$1,0),FALSE))/VLOOKUP('Cover page'!$B$6,Currecny_M!$A$1:$P$10,MATCH(Database!C7115,Currecny_M!$A$1:$P$1,0),FALSE)</f>
        <v>-423.28709999999995</v>
      </c>
      <c r="N7115" s="6" t="str">
        <f>VLOOKUP(B7115,Master!$A$2:$C$11,3,FALSE)</f>
        <v>Dirham</v>
      </c>
      <c r="O7115" s="6" t="str">
        <f>VLOOKUP(B7115,Master!$A$2:$C$11,2,FALSE)</f>
        <v>Asia</v>
      </c>
      <c r="Q7115" s="39" t="str">
        <f>VLOOKUP(D7115,GL_Master!$A$1:$D$80,2,FALSE)</f>
        <v>BS</v>
      </c>
      <c r="R7115" s="39" t="str">
        <f>VLOOKUP(D7115,GL_Master!$A$1:$D$80,3,FALSE)</f>
        <v>Loan Fund</v>
      </c>
      <c r="S7115" s="39" t="str">
        <f>VLOOKUP(D7115,GL_Master!$A$1:$D$80,4,FALSE)</f>
        <v>Term Loan</v>
      </c>
    </row>
    <row r="7116" spans="1:19" x14ac:dyDescent="0.25">
      <c r="A7116" s="39" t="s">
        <v>262</v>
      </c>
      <c r="B7116" s="39" t="s">
        <v>238</v>
      </c>
      <c r="C7116" s="7">
        <v>44105</v>
      </c>
      <c r="D7116" s="39" t="s">
        <v>54</v>
      </c>
      <c r="E7116" s="39">
        <v>160</v>
      </c>
      <c r="F7116" s="82">
        <f t="shared" si="333"/>
        <v>0.16</v>
      </c>
      <c r="G7116" s="39">
        <f>VLOOKUP(N7116,Currecny_M!$A$1:$P$10,2,FALSE)</f>
        <v>21</v>
      </c>
      <c r="H7116" s="39">
        <f>MATCH(C7116,Currecny_M!$A$1:$P$1,0)</f>
        <v>8</v>
      </c>
      <c r="I7116" s="39">
        <f>VLOOKUP(N7116,Currecny_M!$A$1:$P$10,MATCH(Database!C7116,Currecny_M!$A$1:$P$1,0),FALSE)</f>
        <v>22.29</v>
      </c>
      <c r="J7116" s="82">
        <f t="shared" si="334"/>
        <v>3.5663999999999998</v>
      </c>
      <c r="K7116" s="39">
        <f>VLOOKUP('Cover page'!$B$6,Currecny_M!$A$1:$P$10,MATCH(Database!C7116,Currecny_M!$A$1:$P$1,0),FALSE)</f>
        <v>1</v>
      </c>
      <c r="L7116" s="82">
        <f t="shared" si="335"/>
        <v>3.5663999999999998</v>
      </c>
      <c r="M7116" s="82">
        <f>((E7116/$F$1)*VLOOKUP(N7116,Currecny_M!$A$1:$P$10,MATCH(Database!C7116,Currecny_M!$A$1:$P$1,0),FALSE))/VLOOKUP('Cover page'!$B$6,Currecny_M!$A$1:$P$10,MATCH(Database!C7116,Currecny_M!$A$1:$P$1,0),FALSE)</f>
        <v>3.5663999999999998</v>
      </c>
      <c r="N7116" s="6" t="str">
        <f>VLOOKUP(B7116,Master!$A$2:$C$11,3,FALSE)</f>
        <v>Dirham</v>
      </c>
      <c r="O7116" s="6" t="str">
        <f>VLOOKUP(B7116,Master!$A$2:$C$11,2,FALSE)</f>
        <v>Asia</v>
      </c>
      <c r="Q7116" s="39" t="str">
        <f>VLOOKUP(D7116,GL_Master!$A$1:$D$80,2,FALSE)</f>
        <v>BS</v>
      </c>
      <c r="R7116" s="39" t="str">
        <f>VLOOKUP(D7116,GL_Master!$A$1:$D$80,3,FALSE)</f>
        <v>Trade Payables</v>
      </c>
      <c r="S7116" s="39" t="str">
        <f>VLOOKUP(D7116,GL_Master!$A$1:$D$80,4,FALSE)</f>
        <v>Trade payable</v>
      </c>
    </row>
    <row r="7117" spans="1:19" x14ac:dyDescent="0.25">
      <c r="A7117" s="39" t="s">
        <v>262</v>
      </c>
      <c r="B7117" s="39" t="s">
        <v>238</v>
      </c>
      <c r="C7117" s="7">
        <v>44105</v>
      </c>
      <c r="D7117" s="39" t="s">
        <v>34</v>
      </c>
      <c r="E7117" s="39">
        <v>-4119</v>
      </c>
      <c r="F7117" s="82">
        <f t="shared" si="333"/>
        <v>-4.1189999999999998</v>
      </c>
      <c r="G7117" s="39">
        <f>VLOOKUP(N7117,Currecny_M!$A$1:$P$10,2,FALSE)</f>
        <v>21</v>
      </c>
      <c r="H7117" s="39">
        <f>MATCH(C7117,Currecny_M!$A$1:$P$1,0)</f>
        <v>8</v>
      </c>
      <c r="I7117" s="39">
        <f>VLOOKUP(N7117,Currecny_M!$A$1:$P$10,MATCH(Database!C7117,Currecny_M!$A$1:$P$1,0),FALSE)</f>
        <v>22.29</v>
      </c>
      <c r="J7117" s="82">
        <f t="shared" si="334"/>
        <v>-91.812509999999989</v>
      </c>
      <c r="K7117" s="39">
        <f>VLOOKUP('Cover page'!$B$6,Currecny_M!$A$1:$P$10,MATCH(Database!C7117,Currecny_M!$A$1:$P$1,0),FALSE)</f>
        <v>1</v>
      </c>
      <c r="L7117" s="82">
        <f t="shared" si="335"/>
        <v>-91.812509999999989</v>
      </c>
      <c r="M7117" s="82">
        <f>((E7117/$F$1)*VLOOKUP(N7117,Currecny_M!$A$1:$P$10,MATCH(Database!C7117,Currecny_M!$A$1:$P$1,0),FALSE))/VLOOKUP('Cover page'!$B$6,Currecny_M!$A$1:$P$10,MATCH(Database!C7117,Currecny_M!$A$1:$P$1,0),FALSE)</f>
        <v>-91.812509999999989</v>
      </c>
      <c r="N7117" s="6" t="str">
        <f>VLOOKUP(B7117,Master!$A$2:$C$11,3,FALSE)</f>
        <v>Dirham</v>
      </c>
      <c r="O7117" s="6" t="str">
        <f>VLOOKUP(B7117,Master!$A$2:$C$11,2,FALSE)</f>
        <v>Asia</v>
      </c>
      <c r="Q7117" s="39" t="str">
        <f>VLOOKUP(D7117,GL_Master!$A$1:$D$80,2,FALSE)</f>
        <v>BS</v>
      </c>
      <c r="R7117" s="39" t="str">
        <f>VLOOKUP(D7117,GL_Master!$A$1:$D$80,3,FALSE)</f>
        <v>Provisions</v>
      </c>
      <c r="S7117" s="39" t="str">
        <f>VLOOKUP(D7117,GL_Master!$A$1:$D$80,4,FALSE)</f>
        <v>Expenses payables</v>
      </c>
    </row>
    <row r="7118" spans="1:19" x14ac:dyDescent="0.25">
      <c r="A7118" s="39" t="s">
        <v>262</v>
      </c>
      <c r="B7118" s="39" t="s">
        <v>238</v>
      </c>
      <c r="C7118" s="7">
        <v>44105</v>
      </c>
      <c r="D7118" s="39" t="s">
        <v>18</v>
      </c>
      <c r="E7118" s="39">
        <v>-2504</v>
      </c>
      <c r="F7118" s="82">
        <f t="shared" si="333"/>
        <v>-2.504</v>
      </c>
      <c r="G7118" s="39">
        <f>VLOOKUP(N7118,Currecny_M!$A$1:$P$10,2,FALSE)</f>
        <v>21</v>
      </c>
      <c r="H7118" s="39">
        <f>MATCH(C7118,Currecny_M!$A$1:$P$1,0)</f>
        <v>8</v>
      </c>
      <c r="I7118" s="39">
        <f>VLOOKUP(N7118,Currecny_M!$A$1:$P$10,MATCH(Database!C7118,Currecny_M!$A$1:$P$1,0),FALSE)</f>
        <v>22.29</v>
      </c>
      <c r="J7118" s="82">
        <f t="shared" si="334"/>
        <v>-55.814160000000001</v>
      </c>
      <c r="K7118" s="39">
        <f>VLOOKUP('Cover page'!$B$6,Currecny_M!$A$1:$P$10,MATCH(Database!C7118,Currecny_M!$A$1:$P$1,0),FALSE)</f>
        <v>1</v>
      </c>
      <c r="L7118" s="82">
        <f t="shared" si="335"/>
        <v>-55.814160000000001</v>
      </c>
      <c r="M7118" s="82">
        <f>((E7118/$F$1)*VLOOKUP(N7118,Currecny_M!$A$1:$P$10,MATCH(Database!C7118,Currecny_M!$A$1:$P$1,0),FALSE))/VLOOKUP('Cover page'!$B$6,Currecny_M!$A$1:$P$10,MATCH(Database!C7118,Currecny_M!$A$1:$P$1,0),FALSE)</f>
        <v>-55.814160000000001</v>
      </c>
      <c r="N7118" s="6" t="str">
        <f>VLOOKUP(B7118,Master!$A$2:$C$11,3,FALSE)</f>
        <v>Dirham</v>
      </c>
      <c r="O7118" s="6" t="str">
        <f>VLOOKUP(B7118,Master!$A$2:$C$11,2,FALSE)</f>
        <v>Asia</v>
      </c>
      <c r="Q7118" s="39" t="str">
        <f>VLOOKUP(D7118,GL_Master!$A$1:$D$80,2,FALSE)</f>
        <v>BS</v>
      </c>
      <c r="R7118" s="39" t="str">
        <f>VLOOKUP(D7118,GL_Master!$A$1:$D$80,3,FALSE)</f>
        <v>Other current liabilities</v>
      </c>
      <c r="S7118" s="39" t="str">
        <f>VLOOKUP(D7118,GL_Master!$A$1:$D$80,4,FALSE)</f>
        <v>Employee related liabilities</v>
      </c>
    </row>
    <row r="7119" spans="1:19" x14ac:dyDescent="0.25">
      <c r="A7119" s="39" t="s">
        <v>262</v>
      </c>
      <c r="B7119" s="39" t="s">
        <v>238</v>
      </c>
      <c r="C7119" s="7">
        <v>44105</v>
      </c>
      <c r="D7119" s="39" t="s">
        <v>55</v>
      </c>
      <c r="E7119" s="39">
        <v>-332</v>
      </c>
      <c r="F7119" s="82">
        <f t="shared" si="333"/>
        <v>-0.33200000000000002</v>
      </c>
      <c r="G7119" s="39">
        <f>VLOOKUP(N7119,Currecny_M!$A$1:$P$10,2,FALSE)</f>
        <v>21</v>
      </c>
      <c r="H7119" s="39">
        <f>MATCH(C7119,Currecny_M!$A$1:$P$1,0)</f>
        <v>8</v>
      </c>
      <c r="I7119" s="39">
        <f>VLOOKUP(N7119,Currecny_M!$A$1:$P$10,MATCH(Database!C7119,Currecny_M!$A$1:$P$1,0),FALSE)</f>
        <v>22.29</v>
      </c>
      <c r="J7119" s="82">
        <f t="shared" si="334"/>
        <v>-7.4002800000000004</v>
      </c>
      <c r="K7119" s="39">
        <f>VLOOKUP('Cover page'!$B$6,Currecny_M!$A$1:$P$10,MATCH(Database!C7119,Currecny_M!$A$1:$P$1,0),FALSE)</f>
        <v>1</v>
      </c>
      <c r="L7119" s="82">
        <f t="shared" si="335"/>
        <v>-7.4002800000000004</v>
      </c>
      <c r="M7119" s="82">
        <f>((E7119/$F$1)*VLOOKUP(N7119,Currecny_M!$A$1:$P$10,MATCH(Database!C7119,Currecny_M!$A$1:$P$1,0),FALSE))/VLOOKUP('Cover page'!$B$6,Currecny_M!$A$1:$P$10,MATCH(Database!C7119,Currecny_M!$A$1:$P$1,0),FALSE)</f>
        <v>-7.4002800000000004</v>
      </c>
      <c r="N7119" s="6" t="str">
        <f>VLOOKUP(B7119,Master!$A$2:$C$11,3,FALSE)</f>
        <v>Dirham</v>
      </c>
      <c r="O7119" s="6" t="str">
        <f>VLOOKUP(B7119,Master!$A$2:$C$11,2,FALSE)</f>
        <v>Asia</v>
      </c>
      <c r="Q7119" s="39" t="str">
        <f>VLOOKUP(D7119,GL_Master!$A$1:$D$80,2,FALSE)</f>
        <v>BS</v>
      </c>
      <c r="R7119" s="39" t="str">
        <f>VLOOKUP(D7119,GL_Master!$A$1:$D$80,3,FALSE)</f>
        <v>Other current liabilities</v>
      </c>
      <c r="S7119" s="39" t="str">
        <f>VLOOKUP(D7119,GL_Master!$A$1:$D$80,4,FALSE)</f>
        <v>Security deposit received</v>
      </c>
    </row>
    <row r="7120" spans="1:19" x14ac:dyDescent="0.25">
      <c r="A7120" s="39" t="s">
        <v>262</v>
      </c>
      <c r="B7120" s="39" t="s">
        <v>238</v>
      </c>
      <c r="C7120" s="7">
        <v>44105</v>
      </c>
      <c r="D7120" s="39" t="s">
        <v>56</v>
      </c>
      <c r="E7120" s="39">
        <v>-78</v>
      </c>
      <c r="F7120" s="82">
        <f t="shared" si="333"/>
        <v>-7.8E-2</v>
      </c>
      <c r="G7120" s="39">
        <f>VLOOKUP(N7120,Currecny_M!$A$1:$P$10,2,FALSE)</f>
        <v>21</v>
      </c>
      <c r="H7120" s="39">
        <f>MATCH(C7120,Currecny_M!$A$1:$P$1,0)</f>
        <v>8</v>
      </c>
      <c r="I7120" s="39">
        <f>VLOOKUP(N7120,Currecny_M!$A$1:$P$10,MATCH(Database!C7120,Currecny_M!$A$1:$P$1,0),FALSE)</f>
        <v>22.29</v>
      </c>
      <c r="J7120" s="82">
        <f t="shared" si="334"/>
        <v>-1.7386199999999998</v>
      </c>
      <c r="K7120" s="39">
        <f>VLOOKUP('Cover page'!$B$6,Currecny_M!$A$1:$P$10,MATCH(Database!C7120,Currecny_M!$A$1:$P$1,0),FALSE)</f>
        <v>1</v>
      </c>
      <c r="L7120" s="82">
        <f t="shared" si="335"/>
        <v>-1.7386199999999998</v>
      </c>
      <c r="M7120" s="82">
        <f>((E7120/$F$1)*VLOOKUP(N7120,Currecny_M!$A$1:$P$10,MATCH(Database!C7120,Currecny_M!$A$1:$P$1,0),FALSE))/VLOOKUP('Cover page'!$B$6,Currecny_M!$A$1:$P$10,MATCH(Database!C7120,Currecny_M!$A$1:$P$1,0),FALSE)</f>
        <v>-1.7386199999999998</v>
      </c>
      <c r="N7120" s="6" t="str">
        <f>VLOOKUP(B7120,Master!$A$2:$C$11,3,FALSE)</f>
        <v>Dirham</v>
      </c>
      <c r="O7120" s="6" t="str">
        <f>VLOOKUP(B7120,Master!$A$2:$C$11,2,FALSE)</f>
        <v>Asia</v>
      </c>
      <c r="Q7120" s="39" t="str">
        <f>VLOOKUP(D7120,GL_Master!$A$1:$D$80,2,FALSE)</f>
        <v>BS</v>
      </c>
      <c r="R7120" s="39" t="str">
        <f>VLOOKUP(D7120,GL_Master!$A$1:$D$80,3,FALSE)</f>
        <v>Other Tax Payables</v>
      </c>
      <c r="S7120" s="39" t="str">
        <f>VLOOKUP(D7120,GL_Master!$A$1:$D$80,4,FALSE)</f>
        <v>Tax deducted at source payable</v>
      </c>
    </row>
    <row r="7121" spans="1:19" x14ac:dyDescent="0.25">
      <c r="A7121" s="39" t="s">
        <v>262</v>
      </c>
      <c r="B7121" s="39" t="s">
        <v>238</v>
      </c>
      <c r="C7121" s="7">
        <v>44105</v>
      </c>
      <c r="D7121" s="39" t="s">
        <v>57</v>
      </c>
      <c r="E7121" s="39">
        <v>-720</v>
      </c>
      <c r="F7121" s="82">
        <f t="shared" si="333"/>
        <v>-0.72</v>
      </c>
      <c r="G7121" s="39">
        <f>VLOOKUP(N7121,Currecny_M!$A$1:$P$10,2,FALSE)</f>
        <v>21</v>
      </c>
      <c r="H7121" s="39">
        <f>MATCH(C7121,Currecny_M!$A$1:$P$1,0)</f>
        <v>8</v>
      </c>
      <c r="I7121" s="39">
        <f>VLOOKUP(N7121,Currecny_M!$A$1:$P$10,MATCH(Database!C7121,Currecny_M!$A$1:$P$1,0),FALSE)</f>
        <v>22.29</v>
      </c>
      <c r="J7121" s="82">
        <f t="shared" si="334"/>
        <v>-16.0488</v>
      </c>
      <c r="K7121" s="39">
        <f>VLOOKUP('Cover page'!$B$6,Currecny_M!$A$1:$P$10,MATCH(Database!C7121,Currecny_M!$A$1:$P$1,0),FALSE)</f>
        <v>1</v>
      </c>
      <c r="L7121" s="82">
        <f t="shared" si="335"/>
        <v>-16.0488</v>
      </c>
      <c r="M7121" s="82">
        <f>((E7121/$F$1)*VLOOKUP(N7121,Currecny_M!$A$1:$P$10,MATCH(Database!C7121,Currecny_M!$A$1:$P$1,0),FALSE))/VLOOKUP('Cover page'!$B$6,Currecny_M!$A$1:$P$10,MATCH(Database!C7121,Currecny_M!$A$1:$P$1,0),FALSE)</f>
        <v>-16.0488</v>
      </c>
      <c r="N7121" s="6" t="str">
        <f>VLOOKUP(B7121,Master!$A$2:$C$11,3,FALSE)</f>
        <v>Dirham</v>
      </c>
      <c r="O7121" s="6" t="str">
        <f>VLOOKUP(B7121,Master!$A$2:$C$11,2,FALSE)</f>
        <v>Asia</v>
      </c>
      <c r="Q7121" s="39" t="str">
        <f>VLOOKUP(D7121,GL_Master!$A$1:$D$80,2,FALSE)</f>
        <v>BS</v>
      </c>
      <c r="R7121" s="39" t="str">
        <f>VLOOKUP(D7121,GL_Master!$A$1:$D$80,3,FALSE)</f>
        <v>Other Tax Payables</v>
      </c>
      <c r="S7121" s="39" t="str">
        <f>VLOOKUP(D7121,GL_Master!$A$1:$D$80,4,FALSE)</f>
        <v>Tax deducted at source payable</v>
      </c>
    </row>
    <row r="7122" spans="1:19" x14ac:dyDescent="0.25">
      <c r="A7122" s="39" t="s">
        <v>262</v>
      </c>
      <c r="B7122" s="39" t="s">
        <v>238</v>
      </c>
      <c r="C7122" s="7">
        <v>44105</v>
      </c>
      <c r="D7122" s="39" t="s">
        <v>58</v>
      </c>
      <c r="E7122" s="39">
        <v>-5440</v>
      </c>
      <c r="F7122" s="82">
        <f t="shared" si="333"/>
        <v>-5.44</v>
      </c>
      <c r="G7122" s="39">
        <f>VLOOKUP(N7122,Currecny_M!$A$1:$P$10,2,FALSE)</f>
        <v>21</v>
      </c>
      <c r="H7122" s="39">
        <f>MATCH(C7122,Currecny_M!$A$1:$P$1,0)</f>
        <v>8</v>
      </c>
      <c r="I7122" s="39">
        <f>VLOOKUP(N7122,Currecny_M!$A$1:$P$10,MATCH(Database!C7122,Currecny_M!$A$1:$P$1,0),FALSE)</f>
        <v>22.29</v>
      </c>
      <c r="J7122" s="82">
        <f t="shared" si="334"/>
        <v>-121.25760000000001</v>
      </c>
      <c r="K7122" s="39">
        <f>VLOOKUP('Cover page'!$B$6,Currecny_M!$A$1:$P$10,MATCH(Database!C7122,Currecny_M!$A$1:$P$1,0),FALSE)</f>
        <v>1</v>
      </c>
      <c r="L7122" s="82">
        <f t="shared" si="335"/>
        <v>-121.25760000000001</v>
      </c>
      <c r="M7122" s="82">
        <f>((E7122/$F$1)*VLOOKUP(N7122,Currecny_M!$A$1:$P$10,MATCH(Database!C7122,Currecny_M!$A$1:$P$1,0),FALSE))/VLOOKUP('Cover page'!$B$6,Currecny_M!$A$1:$P$10,MATCH(Database!C7122,Currecny_M!$A$1:$P$1,0),FALSE)</f>
        <v>-121.25760000000001</v>
      </c>
      <c r="N7122" s="6" t="str">
        <f>VLOOKUP(B7122,Master!$A$2:$C$11,3,FALSE)</f>
        <v>Dirham</v>
      </c>
      <c r="O7122" s="6" t="str">
        <f>VLOOKUP(B7122,Master!$A$2:$C$11,2,FALSE)</f>
        <v>Asia</v>
      </c>
      <c r="Q7122" s="39" t="str">
        <f>VLOOKUP(D7122,GL_Master!$A$1:$D$80,2,FALSE)</f>
        <v>BS</v>
      </c>
      <c r="R7122" s="39" t="str">
        <f>VLOOKUP(D7122,GL_Master!$A$1:$D$80,3,FALSE)</f>
        <v>Long-term provisions</v>
      </c>
      <c r="S7122" s="39" t="str">
        <f>VLOOKUP(D7122,GL_Master!$A$1:$D$80,4,FALSE)</f>
        <v>Provision for gratuity</v>
      </c>
    </row>
    <row r="7123" spans="1:19" x14ac:dyDescent="0.25">
      <c r="A7123" s="39" t="s">
        <v>262</v>
      </c>
      <c r="B7123" s="39" t="s">
        <v>238</v>
      </c>
      <c r="C7123" s="7">
        <v>44105</v>
      </c>
      <c r="D7123" s="39" t="s">
        <v>59</v>
      </c>
      <c r="E7123" s="39">
        <v>-2342</v>
      </c>
      <c r="F7123" s="82">
        <f t="shared" si="333"/>
        <v>-2.3420000000000001</v>
      </c>
      <c r="G7123" s="39">
        <f>VLOOKUP(N7123,Currecny_M!$A$1:$P$10,2,FALSE)</f>
        <v>21</v>
      </c>
      <c r="H7123" s="39">
        <f>MATCH(C7123,Currecny_M!$A$1:$P$1,0)</f>
        <v>8</v>
      </c>
      <c r="I7123" s="39">
        <f>VLOOKUP(N7123,Currecny_M!$A$1:$P$10,MATCH(Database!C7123,Currecny_M!$A$1:$P$1,0),FALSE)</f>
        <v>22.29</v>
      </c>
      <c r="J7123" s="82">
        <f t="shared" si="334"/>
        <v>-52.203180000000003</v>
      </c>
      <c r="K7123" s="39">
        <f>VLOOKUP('Cover page'!$B$6,Currecny_M!$A$1:$P$10,MATCH(Database!C7123,Currecny_M!$A$1:$P$1,0),FALSE)</f>
        <v>1</v>
      </c>
      <c r="L7123" s="82">
        <f t="shared" si="335"/>
        <v>-52.203180000000003</v>
      </c>
      <c r="M7123" s="82">
        <f>((E7123/$F$1)*VLOOKUP(N7123,Currecny_M!$A$1:$P$10,MATCH(Database!C7123,Currecny_M!$A$1:$P$1,0),FALSE))/VLOOKUP('Cover page'!$B$6,Currecny_M!$A$1:$P$10,MATCH(Database!C7123,Currecny_M!$A$1:$P$1,0),FALSE)</f>
        <v>-52.203180000000003</v>
      </c>
      <c r="N7123" s="6" t="str">
        <f>VLOOKUP(B7123,Master!$A$2:$C$11,3,FALSE)</f>
        <v>Dirham</v>
      </c>
      <c r="O7123" s="6" t="str">
        <f>VLOOKUP(B7123,Master!$A$2:$C$11,2,FALSE)</f>
        <v>Asia</v>
      </c>
      <c r="Q7123" s="39" t="str">
        <f>VLOOKUP(D7123,GL_Master!$A$1:$D$80,2,FALSE)</f>
        <v>BS</v>
      </c>
      <c r="R7123" s="39" t="str">
        <f>VLOOKUP(D7123,GL_Master!$A$1:$D$80,3,FALSE)</f>
        <v>Long-term provisions</v>
      </c>
      <c r="S7123" s="39" t="str">
        <f>VLOOKUP(D7123,GL_Master!$A$1:$D$80,4,FALSE)</f>
        <v>Provision for leave encashment</v>
      </c>
    </row>
    <row r="7124" spans="1:19" x14ac:dyDescent="0.25">
      <c r="A7124" s="39" t="s">
        <v>262</v>
      </c>
      <c r="B7124" s="39" t="s">
        <v>238</v>
      </c>
      <c r="C7124" s="7">
        <v>44105</v>
      </c>
      <c r="D7124" s="39" t="s">
        <v>60</v>
      </c>
      <c r="E7124" s="39">
        <v>-622</v>
      </c>
      <c r="F7124" s="82">
        <f t="shared" si="333"/>
        <v>-0.622</v>
      </c>
      <c r="G7124" s="39">
        <f>VLOOKUP(N7124,Currecny_M!$A$1:$P$10,2,FALSE)</f>
        <v>21</v>
      </c>
      <c r="H7124" s="39">
        <f>MATCH(C7124,Currecny_M!$A$1:$P$1,0)</f>
        <v>8</v>
      </c>
      <c r="I7124" s="39">
        <f>VLOOKUP(N7124,Currecny_M!$A$1:$P$10,MATCH(Database!C7124,Currecny_M!$A$1:$P$1,0),FALSE)</f>
        <v>22.29</v>
      </c>
      <c r="J7124" s="82">
        <f t="shared" si="334"/>
        <v>-13.864379999999999</v>
      </c>
      <c r="K7124" s="39">
        <f>VLOOKUP('Cover page'!$B$6,Currecny_M!$A$1:$P$10,MATCH(Database!C7124,Currecny_M!$A$1:$P$1,0),FALSE)</f>
        <v>1</v>
      </c>
      <c r="L7124" s="82">
        <f t="shared" si="335"/>
        <v>-13.864379999999999</v>
      </c>
      <c r="M7124" s="82">
        <f>((E7124/$F$1)*VLOOKUP(N7124,Currecny_M!$A$1:$P$10,MATCH(Database!C7124,Currecny_M!$A$1:$P$1,0),FALSE))/VLOOKUP('Cover page'!$B$6,Currecny_M!$A$1:$P$10,MATCH(Database!C7124,Currecny_M!$A$1:$P$1,0),FALSE)</f>
        <v>-13.864379999999999</v>
      </c>
      <c r="N7124" s="6" t="str">
        <f>VLOOKUP(B7124,Master!$A$2:$C$11,3,FALSE)</f>
        <v>Dirham</v>
      </c>
      <c r="O7124" s="6" t="str">
        <f>VLOOKUP(B7124,Master!$A$2:$C$11,2,FALSE)</f>
        <v>Asia</v>
      </c>
      <c r="Q7124" s="39" t="str">
        <f>VLOOKUP(D7124,GL_Master!$A$1:$D$80,2,FALSE)</f>
        <v>BS</v>
      </c>
      <c r="R7124" s="39" t="str">
        <f>VLOOKUP(D7124,GL_Master!$A$1:$D$80,3,FALSE)</f>
        <v>Trade Payables</v>
      </c>
      <c r="S7124" s="39" t="str">
        <f>VLOOKUP(D7124,GL_Master!$A$1:$D$80,4,FALSE)</f>
        <v>Trade payable</v>
      </c>
    </row>
    <row r="7125" spans="1:19" x14ac:dyDescent="0.25">
      <c r="A7125" s="39" t="s">
        <v>262</v>
      </c>
      <c r="B7125" s="39" t="s">
        <v>238</v>
      </c>
      <c r="C7125" s="7">
        <v>44105</v>
      </c>
      <c r="D7125" s="39" t="s">
        <v>61</v>
      </c>
      <c r="E7125" s="39">
        <v>-6784</v>
      </c>
      <c r="F7125" s="82">
        <f t="shared" si="333"/>
        <v>-6.7839999999999998</v>
      </c>
      <c r="G7125" s="39">
        <f>VLOOKUP(N7125,Currecny_M!$A$1:$P$10,2,FALSE)</f>
        <v>21</v>
      </c>
      <c r="H7125" s="39">
        <f>MATCH(C7125,Currecny_M!$A$1:$P$1,0)</f>
        <v>8</v>
      </c>
      <c r="I7125" s="39">
        <f>VLOOKUP(N7125,Currecny_M!$A$1:$P$10,MATCH(Database!C7125,Currecny_M!$A$1:$P$1,0),FALSE)</f>
        <v>22.29</v>
      </c>
      <c r="J7125" s="82">
        <f t="shared" si="334"/>
        <v>-151.21536</v>
      </c>
      <c r="K7125" s="39">
        <f>VLOOKUP('Cover page'!$B$6,Currecny_M!$A$1:$P$10,MATCH(Database!C7125,Currecny_M!$A$1:$P$1,0),FALSE)</f>
        <v>1</v>
      </c>
      <c r="L7125" s="82">
        <f t="shared" si="335"/>
        <v>-151.21536</v>
      </c>
      <c r="M7125" s="82">
        <f>((E7125/$F$1)*VLOOKUP(N7125,Currecny_M!$A$1:$P$10,MATCH(Database!C7125,Currecny_M!$A$1:$P$1,0),FALSE))/VLOOKUP('Cover page'!$B$6,Currecny_M!$A$1:$P$10,MATCH(Database!C7125,Currecny_M!$A$1:$P$1,0),FALSE)</f>
        <v>-151.21536</v>
      </c>
      <c r="N7125" s="6" t="str">
        <f>VLOOKUP(B7125,Master!$A$2:$C$11,3,FALSE)</f>
        <v>Dirham</v>
      </c>
      <c r="O7125" s="6" t="str">
        <f>VLOOKUP(B7125,Master!$A$2:$C$11,2,FALSE)</f>
        <v>Asia</v>
      </c>
      <c r="Q7125" s="39" t="str">
        <f>VLOOKUP(D7125,GL_Master!$A$1:$D$80,2,FALSE)</f>
        <v>BS</v>
      </c>
      <c r="R7125" s="39" t="str">
        <f>VLOOKUP(D7125,GL_Master!$A$1:$D$80,3,FALSE)</f>
        <v>Provisions</v>
      </c>
      <c r="S7125" s="39" t="str">
        <f>VLOOKUP(D7125,GL_Master!$A$1:$D$80,4,FALSE)</f>
        <v>Provision for doubtful assets</v>
      </c>
    </row>
    <row r="7126" spans="1:19" x14ac:dyDescent="0.25">
      <c r="A7126" s="39" t="s">
        <v>262</v>
      </c>
      <c r="B7126" s="39" t="s">
        <v>238</v>
      </c>
      <c r="C7126" s="7">
        <v>44105</v>
      </c>
      <c r="D7126" s="39" t="s">
        <v>62</v>
      </c>
      <c r="E7126" s="39">
        <v>-240</v>
      </c>
      <c r="F7126" s="82">
        <f t="shared" si="333"/>
        <v>-0.24</v>
      </c>
      <c r="G7126" s="39">
        <f>VLOOKUP(N7126,Currecny_M!$A$1:$P$10,2,FALSE)</f>
        <v>21</v>
      </c>
      <c r="H7126" s="39">
        <f>MATCH(C7126,Currecny_M!$A$1:$P$1,0)</f>
        <v>8</v>
      </c>
      <c r="I7126" s="39">
        <f>VLOOKUP(N7126,Currecny_M!$A$1:$P$10,MATCH(Database!C7126,Currecny_M!$A$1:$P$1,0),FALSE)</f>
        <v>22.29</v>
      </c>
      <c r="J7126" s="82">
        <f t="shared" si="334"/>
        <v>-5.3495999999999997</v>
      </c>
      <c r="K7126" s="39">
        <f>VLOOKUP('Cover page'!$B$6,Currecny_M!$A$1:$P$10,MATCH(Database!C7126,Currecny_M!$A$1:$P$1,0),FALSE)</f>
        <v>1</v>
      </c>
      <c r="L7126" s="82">
        <f t="shared" si="335"/>
        <v>-5.3495999999999997</v>
      </c>
      <c r="M7126" s="82">
        <f>((E7126/$F$1)*VLOOKUP(N7126,Currecny_M!$A$1:$P$10,MATCH(Database!C7126,Currecny_M!$A$1:$P$1,0),FALSE))/VLOOKUP('Cover page'!$B$6,Currecny_M!$A$1:$P$10,MATCH(Database!C7126,Currecny_M!$A$1:$P$1,0),FALSE)</f>
        <v>-5.3495999999999997</v>
      </c>
      <c r="N7126" s="6" t="str">
        <f>VLOOKUP(B7126,Master!$A$2:$C$11,3,FALSE)</f>
        <v>Dirham</v>
      </c>
      <c r="O7126" s="6" t="str">
        <f>VLOOKUP(B7126,Master!$A$2:$C$11,2,FALSE)</f>
        <v>Asia</v>
      </c>
      <c r="Q7126" s="39" t="str">
        <f>VLOOKUP(D7126,GL_Master!$A$1:$D$80,2,FALSE)</f>
        <v>BS</v>
      </c>
      <c r="R7126" s="39" t="str">
        <f>VLOOKUP(D7126,GL_Master!$A$1:$D$80,3,FALSE)</f>
        <v>Provisions</v>
      </c>
      <c r="S7126" s="39" t="str">
        <f>VLOOKUP(D7126,GL_Master!$A$1:$D$80,4,FALSE)</f>
        <v>Provision for Insurance</v>
      </c>
    </row>
    <row r="7127" spans="1:19" x14ac:dyDescent="0.25">
      <c r="A7127" s="39" t="s">
        <v>262</v>
      </c>
      <c r="B7127" s="39" t="s">
        <v>238</v>
      </c>
      <c r="C7127" s="7">
        <v>44105</v>
      </c>
      <c r="D7127" s="39" t="s">
        <v>63</v>
      </c>
      <c r="E7127" s="39">
        <v>544</v>
      </c>
      <c r="F7127" s="82">
        <f t="shared" si="333"/>
        <v>0.54400000000000004</v>
      </c>
      <c r="G7127" s="39">
        <f>VLOOKUP(N7127,Currecny_M!$A$1:$P$10,2,FALSE)</f>
        <v>21</v>
      </c>
      <c r="H7127" s="39">
        <f>MATCH(C7127,Currecny_M!$A$1:$P$1,0)</f>
        <v>8</v>
      </c>
      <c r="I7127" s="39">
        <f>VLOOKUP(N7127,Currecny_M!$A$1:$P$10,MATCH(Database!C7127,Currecny_M!$A$1:$P$1,0),FALSE)</f>
        <v>22.29</v>
      </c>
      <c r="J7127" s="82">
        <f t="shared" si="334"/>
        <v>12.12576</v>
      </c>
      <c r="K7127" s="39">
        <f>VLOOKUP('Cover page'!$B$6,Currecny_M!$A$1:$P$10,MATCH(Database!C7127,Currecny_M!$A$1:$P$1,0),FALSE)</f>
        <v>1</v>
      </c>
      <c r="L7127" s="82">
        <f t="shared" si="335"/>
        <v>12.12576</v>
      </c>
      <c r="M7127" s="82">
        <f>((E7127/$F$1)*VLOOKUP(N7127,Currecny_M!$A$1:$P$10,MATCH(Database!C7127,Currecny_M!$A$1:$P$1,0),FALSE))/VLOOKUP('Cover page'!$B$6,Currecny_M!$A$1:$P$10,MATCH(Database!C7127,Currecny_M!$A$1:$P$1,0),FALSE)</f>
        <v>12.12576</v>
      </c>
      <c r="N7127" s="6" t="str">
        <f>VLOOKUP(B7127,Master!$A$2:$C$11,3,FALSE)</f>
        <v>Dirham</v>
      </c>
      <c r="O7127" s="6" t="str">
        <f>VLOOKUP(B7127,Master!$A$2:$C$11,2,FALSE)</f>
        <v>Asia</v>
      </c>
      <c r="Q7127" s="39" t="str">
        <f>VLOOKUP(D7127,GL_Master!$A$1:$D$80,2,FALSE)</f>
        <v>BS</v>
      </c>
      <c r="R7127" s="39" t="str">
        <f>VLOOKUP(D7127,GL_Master!$A$1:$D$80,3,FALSE)</f>
        <v>Gross Block</v>
      </c>
      <c r="S7127" s="39" t="str">
        <f>VLOOKUP(D7127,GL_Master!$A$1:$D$80,4,FALSE)</f>
        <v>Tangible Fixed assets</v>
      </c>
    </row>
    <row r="7128" spans="1:19" x14ac:dyDescent="0.25">
      <c r="A7128" s="39" t="s">
        <v>262</v>
      </c>
      <c r="B7128" s="39" t="s">
        <v>238</v>
      </c>
      <c r="C7128" s="7">
        <v>44105</v>
      </c>
      <c r="D7128" s="39" t="s">
        <v>64</v>
      </c>
      <c r="E7128" s="39">
        <v>33302</v>
      </c>
      <c r="F7128" s="82">
        <f t="shared" si="333"/>
        <v>33.302</v>
      </c>
      <c r="G7128" s="39">
        <f>VLOOKUP(N7128,Currecny_M!$A$1:$P$10,2,FALSE)</f>
        <v>21</v>
      </c>
      <c r="H7128" s="39">
        <f>MATCH(C7128,Currecny_M!$A$1:$P$1,0)</f>
        <v>8</v>
      </c>
      <c r="I7128" s="39">
        <f>VLOOKUP(N7128,Currecny_M!$A$1:$P$10,MATCH(Database!C7128,Currecny_M!$A$1:$P$1,0),FALSE)</f>
        <v>22.29</v>
      </c>
      <c r="J7128" s="82">
        <f t="shared" si="334"/>
        <v>742.30157999999994</v>
      </c>
      <c r="K7128" s="39">
        <f>VLOOKUP('Cover page'!$B$6,Currecny_M!$A$1:$P$10,MATCH(Database!C7128,Currecny_M!$A$1:$P$1,0),FALSE)</f>
        <v>1</v>
      </c>
      <c r="L7128" s="82">
        <f t="shared" si="335"/>
        <v>742.30157999999994</v>
      </c>
      <c r="M7128" s="82">
        <f>((E7128/$F$1)*VLOOKUP(N7128,Currecny_M!$A$1:$P$10,MATCH(Database!C7128,Currecny_M!$A$1:$P$1,0),FALSE))/VLOOKUP('Cover page'!$B$6,Currecny_M!$A$1:$P$10,MATCH(Database!C7128,Currecny_M!$A$1:$P$1,0),FALSE)</f>
        <v>742.30157999999994</v>
      </c>
      <c r="N7128" s="6" t="str">
        <f>VLOOKUP(B7128,Master!$A$2:$C$11,3,FALSE)</f>
        <v>Dirham</v>
      </c>
      <c r="O7128" s="6" t="str">
        <f>VLOOKUP(B7128,Master!$A$2:$C$11,2,FALSE)</f>
        <v>Asia</v>
      </c>
      <c r="Q7128" s="39" t="str">
        <f>VLOOKUP(D7128,GL_Master!$A$1:$D$80,2,FALSE)</f>
        <v>BS</v>
      </c>
      <c r="R7128" s="39" t="str">
        <f>VLOOKUP(D7128,GL_Master!$A$1:$D$80,3,FALSE)</f>
        <v>Gross Block</v>
      </c>
      <c r="S7128" s="39" t="str">
        <f>VLOOKUP(D7128,GL_Master!$A$1:$D$80,4,FALSE)</f>
        <v>Tangible Fixed assets</v>
      </c>
    </row>
    <row r="7129" spans="1:19" x14ac:dyDescent="0.25">
      <c r="A7129" s="39" t="s">
        <v>262</v>
      </c>
      <c r="B7129" s="39" t="s">
        <v>238</v>
      </c>
      <c r="C7129" s="7">
        <v>44105</v>
      </c>
      <c r="D7129" s="39" t="s">
        <v>65</v>
      </c>
      <c r="E7129" s="39">
        <v>-21011</v>
      </c>
      <c r="F7129" s="82">
        <f t="shared" si="333"/>
        <v>-21.010999999999999</v>
      </c>
      <c r="G7129" s="39">
        <f>VLOOKUP(N7129,Currecny_M!$A$1:$P$10,2,FALSE)</f>
        <v>21</v>
      </c>
      <c r="H7129" s="39">
        <f>MATCH(C7129,Currecny_M!$A$1:$P$1,0)</f>
        <v>8</v>
      </c>
      <c r="I7129" s="39">
        <f>VLOOKUP(N7129,Currecny_M!$A$1:$P$10,MATCH(Database!C7129,Currecny_M!$A$1:$P$1,0),FALSE)</f>
        <v>22.29</v>
      </c>
      <c r="J7129" s="82">
        <f t="shared" si="334"/>
        <v>-468.33518999999995</v>
      </c>
      <c r="K7129" s="39">
        <f>VLOOKUP('Cover page'!$B$6,Currecny_M!$A$1:$P$10,MATCH(Database!C7129,Currecny_M!$A$1:$P$1,0),FALSE)</f>
        <v>1</v>
      </c>
      <c r="L7129" s="82">
        <f t="shared" si="335"/>
        <v>-468.33518999999995</v>
      </c>
      <c r="M7129" s="82">
        <f>((E7129/$F$1)*VLOOKUP(N7129,Currecny_M!$A$1:$P$10,MATCH(Database!C7129,Currecny_M!$A$1:$P$1,0),FALSE))/VLOOKUP('Cover page'!$B$6,Currecny_M!$A$1:$P$10,MATCH(Database!C7129,Currecny_M!$A$1:$P$1,0),FALSE)</f>
        <v>-468.33518999999995</v>
      </c>
      <c r="N7129" s="6" t="str">
        <f>VLOOKUP(B7129,Master!$A$2:$C$11,3,FALSE)</f>
        <v>Dirham</v>
      </c>
      <c r="O7129" s="6" t="str">
        <f>VLOOKUP(B7129,Master!$A$2:$C$11,2,FALSE)</f>
        <v>Asia</v>
      </c>
      <c r="Q7129" s="39" t="str">
        <f>VLOOKUP(D7129,GL_Master!$A$1:$D$80,2,FALSE)</f>
        <v>BS</v>
      </c>
      <c r="R7129" s="39" t="str">
        <f>VLOOKUP(D7129,GL_Master!$A$1:$D$80,3,FALSE)</f>
        <v>Accumulated Depreciation</v>
      </c>
      <c r="S7129" s="39" t="str">
        <f>VLOOKUP(D7129,GL_Master!$A$1:$D$80,4,FALSE)</f>
        <v>Accumulated Depreciation</v>
      </c>
    </row>
    <row r="7130" spans="1:19" x14ac:dyDescent="0.25">
      <c r="A7130" s="39" t="s">
        <v>262</v>
      </c>
      <c r="B7130" s="39" t="s">
        <v>238</v>
      </c>
      <c r="C7130" s="7">
        <v>44105</v>
      </c>
      <c r="D7130" s="39" t="s">
        <v>66</v>
      </c>
      <c r="E7130" s="39">
        <v>17280</v>
      </c>
      <c r="F7130" s="82">
        <f t="shared" si="333"/>
        <v>17.28</v>
      </c>
      <c r="G7130" s="39">
        <f>VLOOKUP(N7130,Currecny_M!$A$1:$P$10,2,FALSE)</f>
        <v>21</v>
      </c>
      <c r="H7130" s="39">
        <f>MATCH(C7130,Currecny_M!$A$1:$P$1,0)</f>
        <v>8</v>
      </c>
      <c r="I7130" s="39">
        <f>VLOOKUP(N7130,Currecny_M!$A$1:$P$10,MATCH(Database!C7130,Currecny_M!$A$1:$P$1,0),FALSE)</f>
        <v>22.29</v>
      </c>
      <c r="J7130" s="82">
        <f t="shared" si="334"/>
        <v>385.1712</v>
      </c>
      <c r="K7130" s="39">
        <f>VLOOKUP('Cover page'!$B$6,Currecny_M!$A$1:$P$10,MATCH(Database!C7130,Currecny_M!$A$1:$P$1,0),FALSE)</f>
        <v>1</v>
      </c>
      <c r="L7130" s="82">
        <f t="shared" si="335"/>
        <v>385.1712</v>
      </c>
      <c r="M7130" s="82">
        <f>((E7130/$F$1)*VLOOKUP(N7130,Currecny_M!$A$1:$P$10,MATCH(Database!C7130,Currecny_M!$A$1:$P$1,0),FALSE))/VLOOKUP('Cover page'!$B$6,Currecny_M!$A$1:$P$10,MATCH(Database!C7130,Currecny_M!$A$1:$P$1,0),FALSE)</f>
        <v>385.1712</v>
      </c>
      <c r="N7130" s="6" t="str">
        <f>VLOOKUP(B7130,Master!$A$2:$C$11,3,FALSE)</f>
        <v>Dirham</v>
      </c>
      <c r="O7130" s="6" t="str">
        <f>VLOOKUP(B7130,Master!$A$2:$C$11,2,FALSE)</f>
        <v>Asia</v>
      </c>
      <c r="Q7130" s="39" t="str">
        <f>VLOOKUP(D7130,GL_Master!$A$1:$D$80,2,FALSE)</f>
        <v>BS</v>
      </c>
      <c r="R7130" s="39" t="str">
        <f>VLOOKUP(D7130,GL_Master!$A$1:$D$80,3,FALSE)</f>
        <v>Gross Block</v>
      </c>
      <c r="S7130" s="39" t="str">
        <f>VLOOKUP(D7130,GL_Master!$A$1:$D$80,4,FALSE)</f>
        <v>Tangible Fixed assets</v>
      </c>
    </row>
    <row r="7131" spans="1:19" x14ac:dyDescent="0.25">
      <c r="A7131" s="39" t="s">
        <v>262</v>
      </c>
      <c r="B7131" s="39" t="s">
        <v>238</v>
      </c>
      <c r="C7131" s="7">
        <v>44105</v>
      </c>
      <c r="D7131" s="39" t="s">
        <v>67</v>
      </c>
      <c r="E7131" s="39">
        <v>6440</v>
      </c>
      <c r="F7131" s="82">
        <f t="shared" si="333"/>
        <v>6.44</v>
      </c>
      <c r="G7131" s="39">
        <f>VLOOKUP(N7131,Currecny_M!$A$1:$P$10,2,FALSE)</f>
        <v>21</v>
      </c>
      <c r="H7131" s="39">
        <f>MATCH(C7131,Currecny_M!$A$1:$P$1,0)</f>
        <v>8</v>
      </c>
      <c r="I7131" s="39">
        <f>VLOOKUP(N7131,Currecny_M!$A$1:$P$10,MATCH(Database!C7131,Currecny_M!$A$1:$P$1,0),FALSE)</f>
        <v>22.29</v>
      </c>
      <c r="J7131" s="82">
        <f t="shared" si="334"/>
        <v>143.54760000000002</v>
      </c>
      <c r="K7131" s="39">
        <f>VLOOKUP('Cover page'!$B$6,Currecny_M!$A$1:$P$10,MATCH(Database!C7131,Currecny_M!$A$1:$P$1,0),FALSE)</f>
        <v>1</v>
      </c>
      <c r="L7131" s="82">
        <f t="shared" si="335"/>
        <v>143.54760000000002</v>
      </c>
      <c r="M7131" s="82">
        <f>((E7131/$F$1)*VLOOKUP(N7131,Currecny_M!$A$1:$P$10,MATCH(Database!C7131,Currecny_M!$A$1:$P$1,0),FALSE))/VLOOKUP('Cover page'!$B$6,Currecny_M!$A$1:$P$10,MATCH(Database!C7131,Currecny_M!$A$1:$P$1,0),FALSE)</f>
        <v>143.54760000000002</v>
      </c>
      <c r="N7131" s="6" t="str">
        <f>VLOOKUP(B7131,Master!$A$2:$C$11,3,FALSE)</f>
        <v>Dirham</v>
      </c>
      <c r="O7131" s="6" t="str">
        <f>VLOOKUP(B7131,Master!$A$2:$C$11,2,FALSE)</f>
        <v>Asia</v>
      </c>
      <c r="Q7131" s="39" t="str">
        <f>VLOOKUP(D7131,GL_Master!$A$1:$D$80,2,FALSE)</f>
        <v>BS</v>
      </c>
      <c r="R7131" s="39" t="str">
        <f>VLOOKUP(D7131,GL_Master!$A$1:$D$80,3,FALSE)</f>
        <v>Gross Block</v>
      </c>
      <c r="S7131" s="39" t="str">
        <f>VLOOKUP(D7131,GL_Master!$A$1:$D$80,4,FALSE)</f>
        <v>Tangible Fixed assets</v>
      </c>
    </row>
    <row r="7132" spans="1:19" x14ac:dyDescent="0.25">
      <c r="A7132" s="39" t="s">
        <v>262</v>
      </c>
      <c r="B7132" s="39" t="s">
        <v>238</v>
      </c>
      <c r="C7132" s="7">
        <v>44105</v>
      </c>
      <c r="D7132" s="39" t="s">
        <v>68</v>
      </c>
      <c r="E7132" s="39">
        <v>-5678</v>
      </c>
      <c r="F7132" s="82">
        <f t="shared" si="333"/>
        <v>-5.6779999999999999</v>
      </c>
      <c r="G7132" s="39">
        <f>VLOOKUP(N7132,Currecny_M!$A$1:$P$10,2,FALSE)</f>
        <v>21</v>
      </c>
      <c r="H7132" s="39">
        <f>MATCH(C7132,Currecny_M!$A$1:$P$1,0)</f>
        <v>8</v>
      </c>
      <c r="I7132" s="39">
        <f>VLOOKUP(N7132,Currecny_M!$A$1:$P$10,MATCH(Database!C7132,Currecny_M!$A$1:$P$1,0),FALSE)</f>
        <v>22.29</v>
      </c>
      <c r="J7132" s="82">
        <f t="shared" si="334"/>
        <v>-126.56262</v>
      </c>
      <c r="K7132" s="39">
        <f>VLOOKUP('Cover page'!$B$6,Currecny_M!$A$1:$P$10,MATCH(Database!C7132,Currecny_M!$A$1:$P$1,0),FALSE)</f>
        <v>1</v>
      </c>
      <c r="L7132" s="82">
        <f t="shared" si="335"/>
        <v>-126.56262</v>
      </c>
      <c r="M7132" s="82">
        <f>((E7132/$F$1)*VLOOKUP(N7132,Currecny_M!$A$1:$P$10,MATCH(Database!C7132,Currecny_M!$A$1:$P$1,0),FALSE))/VLOOKUP('Cover page'!$B$6,Currecny_M!$A$1:$P$10,MATCH(Database!C7132,Currecny_M!$A$1:$P$1,0),FALSE)</f>
        <v>-126.56262</v>
      </c>
      <c r="N7132" s="6" t="str">
        <f>VLOOKUP(B7132,Master!$A$2:$C$11,3,FALSE)</f>
        <v>Dirham</v>
      </c>
      <c r="O7132" s="6" t="str">
        <f>VLOOKUP(B7132,Master!$A$2:$C$11,2,FALSE)</f>
        <v>Asia</v>
      </c>
      <c r="Q7132" s="39" t="str">
        <f>VLOOKUP(D7132,GL_Master!$A$1:$D$80,2,FALSE)</f>
        <v>BS</v>
      </c>
      <c r="R7132" s="39" t="str">
        <f>VLOOKUP(D7132,GL_Master!$A$1:$D$80,3,FALSE)</f>
        <v>Accumulated Depreciation</v>
      </c>
      <c r="S7132" s="39" t="str">
        <f>VLOOKUP(D7132,GL_Master!$A$1:$D$80,4,FALSE)</f>
        <v>Accumulated Depreciation</v>
      </c>
    </row>
    <row r="7133" spans="1:19" x14ac:dyDescent="0.25">
      <c r="A7133" s="39" t="s">
        <v>262</v>
      </c>
      <c r="B7133" s="39" t="s">
        <v>238</v>
      </c>
      <c r="C7133" s="7">
        <v>44105</v>
      </c>
      <c r="D7133" s="39" t="s">
        <v>69</v>
      </c>
      <c r="E7133" s="39">
        <v>10647</v>
      </c>
      <c r="F7133" s="82">
        <f t="shared" si="333"/>
        <v>10.647</v>
      </c>
      <c r="G7133" s="39">
        <f>VLOOKUP(N7133,Currecny_M!$A$1:$P$10,2,FALSE)</f>
        <v>21</v>
      </c>
      <c r="H7133" s="39">
        <f>MATCH(C7133,Currecny_M!$A$1:$P$1,0)</f>
        <v>8</v>
      </c>
      <c r="I7133" s="39">
        <f>VLOOKUP(N7133,Currecny_M!$A$1:$P$10,MATCH(Database!C7133,Currecny_M!$A$1:$P$1,0),FALSE)</f>
        <v>22.29</v>
      </c>
      <c r="J7133" s="82">
        <f t="shared" si="334"/>
        <v>237.32163</v>
      </c>
      <c r="K7133" s="39">
        <f>VLOOKUP('Cover page'!$B$6,Currecny_M!$A$1:$P$10,MATCH(Database!C7133,Currecny_M!$A$1:$P$1,0),FALSE)</f>
        <v>1</v>
      </c>
      <c r="L7133" s="82">
        <f t="shared" si="335"/>
        <v>237.32163</v>
      </c>
      <c r="M7133" s="82">
        <f>((E7133/$F$1)*VLOOKUP(N7133,Currecny_M!$A$1:$P$10,MATCH(Database!C7133,Currecny_M!$A$1:$P$1,0),FALSE))/VLOOKUP('Cover page'!$B$6,Currecny_M!$A$1:$P$10,MATCH(Database!C7133,Currecny_M!$A$1:$P$1,0),FALSE)</f>
        <v>237.32163</v>
      </c>
      <c r="N7133" s="6" t="str">
        <f>VLOOKUP(B7133,Master!$A$2:$C$11,3,FALSE)</f>
        <v>Dirham</v>
      </c>
      <c r="O7133" s="6" t="str">
        <f>VLOOKUP(B7133,Master!$A$2:$C$11,2,FALSE)</f>
        <v>Asia</v>
      </c>
      <c r="Q7133" s="39" t="str">
        <f>VLOOKUP(D7133,GL_Master!$A$1:$D$80,2,FALSE)</f>
        <v>BS</v>
      </c>
      <c r="R7133" s="39" t="str">
        <f>VLOOKUP(D7133,GL_Master!$A$1:$D$80,3,FALSE)</f>
        <v>Gross Block</v>
      </c>
      <c r="S7133" s="39" t="str">
        <f>VLOOKUP(D7133,GL_Master!$A$1:$D$80,4,FALSE)</f>
        <v>Tangible Fixed assets</v>
      </c>
    </row>
    <row r="7134" spans="1:19" x14ac:dyDescent="0.25">
      <c r="A7134" s="39" t="s">
        <v>262</v>
      </c>
      <c r="B7134" s="39" t="s">
        <v>238</v>
      </c>
      <c r="C7134" s="7">
        <v>44105</v>
      </c>
      <c r="D7134" s="39" t="s">
        <v>70</v>
      </c>
      <c r="E7134" s="39">
        <v>-396</v>
      </c>
      <c r="F7134" s="82">
        <f t="shared" si="333"/>
        <v>-0.39600000000000002</v>
      </c>
      <c r="G7134" s="39">
        <f>VLOOKUP(N7134,Currecny_M!$A$1:$P$10,2,FALSE)</f>
        <v>21</v>
      </c>
      <c r="H7134" s="39">
        <f>MATCH(C7134,Currecny_M!$A$1:$P$1,0)</f>
        <v>8</v>
      </c>
      <c r="I7134" s="39">
        <f>VLOOKUP(N7134,Currecny_M!$A$1:$P$10,MATCH(Database!C7134,Currecny_M!$A$1:$P$1,0),FALSE)</f>
        <v>22.29</v>
      </c>
      <c r="J7134" s="82">
        <f t="shared" si="334"/>
        <v>-8.8268400000000007</v>
      </c>
      <c r="K7134" s="39">
        <f>VLOOKUP('Cover page'!$B$6,Currecny_M!$A$1:$P$10,MATCH(Database!C7134,Currecny_M!$A$1:$P$1,0),FALSE)</f>
        <v>1</v>
      </c>
      <c r="L7134" s="82">
        <f t="shared" si="335"/>
        <v>-8.8268400000000007</v>
      </c>
      <c r="M7134" s="82">
        <f>((E7134/$F$1)*VLOOKUP(N7134,Currecny_M!$A$1:$P$10,MATCH(Database!C7134,Currecny_M!$A$1:$P$1,0),FALSE))/VLOOKUP('Cover page'!$B$6,Currecny_M!$A$1:$P$10,MATCH(Database!C7134,Currecny_M!$A$1:$P$1,0),FALSE)</f>
        <v>-8.8268400000000007</v>
      </c>
      <c r="N7134" s="6" t="str">
        <f>VLOOKUP(B7134,Master!$A$2:$C$11,3,FALSE)</f>
        <v>Dirham</v>
      </c>
      <c r="O7134" s="6" t="str">
        <f>VLOOKUP(B7134,Master!$A$2:$C$11,2,FALSE)</f>
        <v>Asia</v>
      </c>
      <c r="Q7134" s="39" t="str">
        <f>VLOOKUP(D7134,GL_Master!$A$1:$D$80,2,FALSE)</f>
        <v>BS</v>
      </c>
      <c r="R7134" s="39" t="str">
        <f>VLOOKUP(D7134,GL_Master!$A$1:$D$80,3,FALSE)</f>
        <v>Accumulated Depreciation</v>
      </c>
      <c r="S7134" s="39" t="str">
        <f>VLOOKUP(D7134,GL_Master!$A$1:$D$80,4,FALSE)</f>
        <v>Accumulated Depreciation</v>
      </c>
    </row>
    <row r="7135" spans="1:19" x14ac:dyDescent="0.25">
      <c r="A7135" s="39" t="s">
        <v>262</v>
      </c>
      <c r="B7135" s="39" t="s">
        <v>238</v>
      </c>
      <c r="C7135" s="7">
        <v>44105</v>
      </c>
      <c r="D7135" s="39" t="s">
        <v>71</v>
      </c>
      <c r="E7135" s="39">
        <v>20055</v>
      </c>
      <c r="F7135" s="82">
        <f t="shared" si="333"/>
        <v>20.055</v>
      </c>
      <c r="G7135" s="39">
        <f>VLOOKUP(N7135,Currecny_M!$A$1:$P$10,2,FALSE)</f>
        <v>21</v>
      </c>
      <c r="H7135" s="39">
        <f>MATCH(C7135,Currecny_M!$A$1:$P$1,0)</f>
        <v>8</v>
      </c>
      <c r="I7135" s="39">
        <f>VLOOKUP(N7135,Currecny_M!$A$1:$P$10,MATCH(Database!C7135,Currecny_M!$A$1:$P$1,0),FALSE)</f>
        <v>22.29</v>
      </c>
      <c r="J7135" s="82">
        <f t="shared" si="334"/>
        <v>447.02594999999997</v>
      </c>
      <c r="K7135" s="39">
        <f>VLOOKUP('Cover page'!$B$6,Currecny_M!$A$1:$P$10,MATCH(Database!C7135,Currecny_M!$A$1:$P$1,0),FALSE)</f>
        <v>1</v>
      </c>
      <c r="L7135" s="82">
        <f t="shared" si="335"/>
        <v>447.02594999999997</v>
      </c>
      <c r="M7135" s="82">
        <f>((E7135/$F$1)*VLOOKUP(N7135,Currecny_M!$A$1:$P$10,MATCH(Database!C7135,Currecny_M!$A$1:$P$1,0),FALSE))/VLOOKUP('Cover page'!$B$6,Currecny_M!$A$1:$P$10,MATCH(Database!C7135,Currecny_M!$A$1:$P$1,0),FALSE)</f>
        <v>447.02594999999997</v>
      </c>
      <c r="N7135" s="6" t="str">
        <f>VLOOKUP(B7135,Master!$A$2:$C$11,3,FALSE)</f>
        <v>Dirham</v>
      </c>
      <c r="O7135" s="6" t="str">
        <f>VLOOKUP(B7135,Master!$A$2:$C$11,2,FALSE)</f>
        <v>Asia</v>
      </c>
      <c r="Q7135" s="39" t="str">
        <f>VLOOKUP(D7135,GL_Master!$A$1:$D$80,2,FALSE)</f>
        <v>BS</v>
      </c>
      <c r="R7135" s="39" t="str">
        <f>VLOOKUP(D7135,GL_Master!$A$1:$D$80,3,FALSE)</f>
        <v>Gross Block</v>
      </c>
      <c r="S7135" s="39" t="str">
        <f>VLOOKUP(D7135,GL_Master!$A$1:$D$80,4,FALSE)</f>
        <v>Tangible Fixed assets</v>
      </c>
    </row>
    <row r="7136" spans="1:19" x14ac:dyDescent="0.25">
      <c r="A7136" s="39" t="s">
        <v>262</v>
      </c>
      <c r="B7136" s="39" t="s">
        <v>238</v>
      </c>
      <c r="C7136" s="7">
        <v>44105</v>
      </c>
      <c r="D7136" s="39" t="s">
        <v>72</v>
      </c>
      <c r="E7136" s="39">
        <v>158</v>
      </c>
      <c r="F7136" s="82">
        <f t="shared" si="333"/>
        <v>0.158</v>
      </c>
      <c r="G7136" s="39">
        <f>VLOOKUP(N7136,Currecny_M!$A$1:$P$10,2,FALSE)</f>
        <v>21</v>
      </c>
      <c r="H7136" s="39">
        <f>MATCH(C7136,Currecny_M!$A$1:$P$1,0)</f>
        <v>8</v>
      </c>
      <c r="I7136" s="39">
        <f>VLOOKUP(N7136,Currecny_M!$A$1:$P$10,MATCH(Database!C7136,Currecny_M!$A$1:$P$1,0),FALSE)</f>
        <v>22.29</v>
      </c>
      <c r="J7136" s="82">
        <f t="shared" si="334"/>
        <v>3.52182</v>
      </c>
      <c r="K7136" s="39">
        <f>VLOOKUP('Cover page'!$B$6,Currecny_M!$A$1:$P$10,MATCH(Database!C7136,Currecny_M!$A$1:$P$1,0),FALSE)</f>
        <v>1</v>
      </c>
      <c r="L7136" s="82">
        <f t="shared" si="335"/>
        <v>3.52182</v>
      </c>
      <c r="M7136" s="82">
        <f>((E7136/$F$1)*VLOOKUP(N7136,Currecny_M!$A$1:$P$10,MATCH(Database!C7136,Currecny_M!$A$1:$P$1,0),FALSE))/VLOOKUP('Cover page'!$B$6,Currecny_M!$A$1:$P$10,MATCH(Database!C7136,Currecny_M!$A$1:$P$1,0),FALSE)</f>
        <v>3.52182</v>
      </c>
      <c r="N7136" s="6" t="str">
        <f>VLOOKUP(B7136,Master!$A$2:$C$11,3,FALSE)</f>
        <v>Dirham</v>
      </c>
      <c r="O7136" s="6" t="str">
        <f>VLOOKUP(B7136,Master!$A$2:$C$11,2,FALSE)</f>
        <v>Asia</v>
      </c>
      <c r="Q7136" s="39" t="str">
        <f>VLOOKUP(D7136,GL_Master!$A$1:$D$80,2,FALSE)</f>
        <v>BS</v>
      </c>
      <c r="R7136" s="39" t="str">
        <f>VLOOKUP(D7136,GL_Master!$A$1:$D$80,3,FALSE)</f>
        <v>Gross Block</v>
      </c>
      <c r="S7136" s="39" t="str">
        <f>VLOOKUP(D7136,GL_Master!$A$1:$D$80,4,FALSE)</f>
        <v>Tangible Fixed assets</v>
      </c>
    </row>
    <row r="7137" spans="1:19" x14ac:dyDescent="0.25">
      <c r="A7137" s="39" t="s">
        <v>262</v>
      </c>
      <c r="B7137" s="39" t="s">
        <v>238</v>
      </c>
      <c r="C7137" s="7">
        <v>44105</v>
      </c>
      <c r="D7137" s="39" t="s">
        <v>73</v>
      </c>
      <c r="E7137" s="39">
        <v>78</v>
      </c>
      <c r="F7137" s="82">
        <f t="shared" si="333"/>
        <v>7.8E-2</v>
      </c>
      <c r="G7137" s="39">
        <f>VLOOKUP(N7137,Currecny_M!$A$1:$P$10,2,FALSE)</f>
        <v>21</v>
      </c>
      <c r="H7137" s="39">
        <f>MATCH(C7137,Currecny_M!$A$1:$P$1,0)</f>
        <v>8</v>
      </c>
      <c r="I7137" s="39">
        <f>VLOOKUP(N7137,Currecny_M!$A$1:$P$10,MATCH(Database!C7137,Currecny_M!$A$1:$P$1,0),FALSE)</f>
        <v>22.29</v>
      </c>
      <c r="J7137" s="82">
        <f t="shared" si="334"/>
        <v>1.7386199999999998</v>
      </c>
      <c r="K7137" s="39">
        <f>VLOOKUP('Cover page'!$B$6,Currecny_M!$A$1:$P$10,MATCH(Database!C7137,Currecny_M!$A$1:$P$1,0),FALSE)</f>
        <v>1</v>
      </c>
      <c r="L7137" s="82">
        <f t="shared" si="335"/>
        <v>1.7386199999999998</v>
      </c>
      <c r="M7137" s="82">
        <f>((E7137/$F$1)*VLOOKUP(N7137,Currecny_M!$A$1:$P$10,MATCH(Database!C7137,Currecny_M!$A$1:$P$1,0),FALSE))/VLOOKUP('Cover page'!$B$6,Currecny_M!$A$1:$P$10,MATCH(Database!C7137,Currecny_M!$A$1:$P$1,0),FALSE)</f>
        <v>1.7386199999999998</v>
      </c>
      <c r="N7137" s="6" t="str">
        <f>VLOOKUP(B7137,Master!$A$2:$C$11,3,FALSE)</f>
        <v>Dirham</v>
      </c>
      <c r="O7137" s="6" t="str">
        <f>VLOOKUP(B7137,Master!$A$2:$C$11,2,FALSE)</f>
        <v>Asia</v>
      </c>
      <c r="Q7137" s="39" t="str">
        <f>VLOOKUP(D7137,GL_Master!$A$1:$D$80,2,FALSE)</f>
        <v>BS</v>
      </c>
      <c r="R7137" s="39" t="str">
        <f>VLOOKUP(D7137,GL_Master!$A$1:$D$80,3,FALSE)</f>
        <v>Gross Block</v>
      </c>
      <c r="S7137" s="39" t="str">
        <f>VLOOKUP(D7137,GL_Master!$A$1:$D$80,4,FALSE)</f>
        <v>Tangible Fixed assets</v>
      </c>
    </row>
    <row r="7138" spans="1:19" x14ac:dyDescent="0.25">
      <c r="A7138" s="39" t="s">
        <v>262</v>
      </c>
      <c r="B7138" s="39" t="s">
        <v>238</v>
      </c>
      <c r="C7138" s="7">
        <v>44105</v>
      </c>
      <c r="D7138" s="39" t="s">
        <v>74</v>
      </c>
      <c r="E7138" s="39">
        <v>-18161</v>
      </c>
      <c r="F7138" s="82">
        <f t="shared" si="333"/>
        <v>-18.161000000000001</v>
      </c>
      <c r="G7138" s="39">
        <f>VLOOKUP(N7138,Currecny_M!$A$1:$P$10,2,FALSE)</f>
        <v>21</v>
      </c>
      <c r="H7138" s="39">
        <f>MATCH(C7138,Currecny_M!$A$1:$P$1,0)</f>
        <v>8</v>
      </c>
      <c r="I7138" s="39">
        <f>VLOOKUP(N7138,Currecny_M!$A$1:$P$10,MATCH(Database!C7138,Currecny_M!$A$1:$P$1,0),FALSE)</f>
        <v>22.29</v>
      </c>
      <c r="J7138" s="82">
        <f t="shared" si="334"/>
        <v>-404.80869000000001</v>
      </c>
      <c r="K7138" s="39">
        <f>VLOOKUP('Cover page'!$B$6,Currecny_M!$A$1:$P$10,MATCH(Database!C7138,Currecny_M!$A$1:$P$1,0),FALSE)</f>
        <v>1</v>
      </c>
      <c r="L7138" s="82">
        <f t="shared" si="335"/>
        <v>-404.80869000000001</v>
      </c>
      <c r="M7138" s="82">
        <f>((E7138/$F$1)*VLOOKUP(N7138,Currecny_M!$A$1:$P$10,MATCH(Database!C7138,Currecny_M!$A$1:$P$1,0),FALSE))/VLOOKUP('Cover page'!$B$6,Currecny_M!$A$1:$P$10,MATCH(Database!C7138,Currecny_M!$A$1:$P$1,0),FALSE)</f>
        <v>-404.80869000000001</v>
      </c>
      <c r="N7138" s="6" t="str">
        <f>VLOOKUP(B7138,Master!$A$2:$C$11,3,FALSE)</f>
        <v>Dirham</v>
      </c>
      <c r="O7138" s="6" t="str">
        <f>VLOOKUP(B7138,Master!$A$2:$C$11,2,FALSE)</f>
        <v>Asia</v>
      </c>
      <c r="Q7138" s="39" t="str">
        <f>VLOOKUP(D7138,GL_Master!$A$1:$D$80,2,FALSE)</f>
        <v>BS</v>
      </c>
      <c r="R7138" s="39" t="str">
        <f>VLOOKUP(D7138,GL_Master!$A$1:$D$80,3,FALSE)</f>
        <v>Accumulated Depreciation</v>
      </c>
      <c r="S7138" s="39" t="str">
        <f>VLOOKUP(D7138,GL_Master!$A$1:$D$80,4,FALSE)</f>
        <v>Accumulated Depreciation</v>
      </c>
    </row>
    <row r="7139" spans="1:19" x14ac:dyDescent="0.25">
      <c r="A7139" s="39" t="s">
        <v>262</v>
      </c>
      <c r="B7139" s="39" t="s">
        <v>238</v>
      </c>
      <c r="C7139" s="7">
        <v>44105</v>
      </c>
      <c r="D7139" s="39" t="s">
        <v>21</v>
      </c>
      <c r="E7139" s="39">
        <v>1554</v>
      </c>
      <c r="F7139" s="82">
        <f t="shared" si="333"/>
        <v>1.554</v>
      </c>
      <c r="G7139" s="39">
        <f>VLOOKUP(N7139,Currecny_M!$A$1:$P$10,2,FALSE)</f>
        <v>21</v>
      </c>
      <c r="H7139" s="39">
        <f>MATCH(C7139,Currecny_M!$A$1:$P$1,0)</f>
        <v>8</v>
      </c>
      <c r="I7139" s="39">
        <f>VLOOKUP(N7139,Currecny_M!$A$1:$P$10,MATCH(Database!C7139,Currecny_M!$A$1:$P$1,0),FALSE)</f>
        <v>22.29</v>
      </c>
      <c r="J7139" s="82">
        <f t="shared" si="334"/>
        <v>34.638660000000002</v>
      </c>
      <c r="K7139" s="39">
        <f>VLOOKUP('Cover page'!$B$6,Currecny_M!$A$1:$P$10,MATCH(Database!C7139,Currecny_M!$A$1:$P$1,0),FALSE)</f>
        <v>1</v>
      </c>
      <c r="L7139" s="82">
        <f t="shared" si="335"/>
        <v>34.638660000000002</v>
      </c>
      <c r="M7139" s="82">
        <f>((E7139/$F$1)*VLOOKUP(N7139,Currecny_M!$A$1:$P$10,MATCH(Database!C7139,Currecny_M!$A$1:$P$1,0),FALSE))/VLOOKUP('Cover page'!$B$6,Currecny_M!$A$1:$P$10,MATCH(Database!C7139,Currecny_M!$A$1:$P$1,0),FALSE)</f>
        <v>34.638660000000002</v>
      </c>
      <c r="N7139" s="6" t="str">
        <f>VLOOKUP(B7139,Master!$A$2:$C$11,3,FALSE)</f>
        <v>Dirham</v>
      </c>
      <c r="O7139" s="6" t="str">
        <f>VLOOKUP(B7139,Master!$A$2:$C$11,2,FALSE)</f>
        <v>Asia</v>
      </c>
      <c r="Q7139" s="39" t="str">
        <f>VLOOKUP(D7139,GL_Master!$A$1:$D$80,2,FALSE)</f>
        <v>BS</v>
      </c>
      <c r="R7139" s="39" t="str">
        <f>VLOOKUP(D7139,GL_Master!$A$1:$D$80,3,FALSE)</f>
        <v>Gross Block</v>
      </c>
      <c r="S7139" s="39" t="str">
        <f>VLOOKUP(D7139,GL_Master!$A$1:$D$80,4,FALSE)</f>
        <v>Tangible Fixed assets</v>
      </c>
    </row>
    <row r="7140" spans="1:19" x14ac:dyDescent="0.25">
      <c r="A7140" s="39" t="s">
        <v>262</v>
      </c>
      <c r="B7140" s="39" t="s">
        <v>238</v>
      </c>
      <c r="C7140" s="7">
        <v>44105</v>
      </c>
      <c r="D7140" s="39" t="s">
        <v>27</v>
      </c>
      <c r="E7140" s="39">
        <v>3737</v>
      </c>
      <c r="F7140" s="82">
        <f t="shared" si="333"/>
        <v>3.7370000000000001</v>
      </c>
      <c r="G7140" s="39">
        <f>VLOOKUP(N7140,Currecny_M!$A$1:$P$10,2,FALSE)</f>
        <v>21</v>
      </c>
      <c r="H7140" s="39">
        <f>MATCH(C7140,Currecny_M!$A$1:$P$1,0)</f>
        <v>8</v>
      </c>
      <c r="I7140" s="39">
        <f>VLOOKUP(N7140,Currecny_M!$A$1:$P$10,MATCH(Database!C7140,Currecny_M!$A$1:$P$1,0),FALSE)</f>
        <v>22.29</v>
      </c>
      <c r="J7140" s="82">
        <f t="shared" si="334"/>
        <v>83.297730000000001</v>
      </c>
      <c r="K7140" s="39">
        <f>VLOOKUP('Cover page'!$B$6,Currecny_M!$A$1:$P$10,MATCH(Database!C7140,Currecny_M!$A$1:$P$1,0),FALSE)</f>
        <v>1</v>
      </c>
      <c r="L7140" s="82">
        <f t="shared" si="335"/>
        <v>83.297730000000001</v>
      </c>
      <c r="M7140" s="82">
        <f>((E7140/$F$1)*VLOOKUP(N7140,Currecny_M!$A$1:$P$10,MATCH(Database!C7140,Currecny_M!$A$1:$P$1,0),FALSE))/VLOOKUP('Cover page'!$B$6,Currecny_M!$A$1:$P$10,MATCH(Database!C7140,Currecny_M!$A$1:$P$1,0),FALSE)</f>
        <v>83.297730000000001</v>
      </c>
      <c r="N7140" s="6" t="str">
        <f>VLOOKUP(B7140,Master!$A$2:$C$11,3,FALSE)</f>
        <v>Dirham</v>
      </c>
      <c r="O7140" s="6" t="str">
        <f>VLOOKUP(B7140,Master!$A$2:$C$11,2,FALSE)</f>
        <v>Asia</v>
      </c>
      <c r="Q7140" s="39" t="str">
        <f>VLOOKUP(D7140,GL_Master!$A$1:$D$80,2,FALSE)</f>
        <v>BS</v>
      </c>
      <c r="R7140" s="39" t="str">
        <f>VLOOKUP(D7140,GL_Master!$A$1:$D$80,3,FALSE)</f>
        <v>Gross Block</v>
      </c>
      <c r="S7140" s="39" t="str">
        <f>VLOOKUP(D7140,GL_Master!$A$1:$D$80,4,FALSE)</f>
        <v>Tangible Fixed assets</v>
      </c>
    </row>
    <row r="7141" spans="1:19" x14ac:dyDescent="0.25">
      <c r="A7141" s="39" t="s">
        <v>262</v>
      </c>
      <c r="B7141" s="39" t="s">
        <v>238</v>
      </c>
      <c r="C7141" s="7">
        <v>44105</v>
      </c>
      <c r="D7141" s="39" t="s">
        <v>75</v>
      </c>
      <c r="E7141" s="39">
        <v>-79</v>
      </c>
      <c r="F7141" s="82">
        <f t="shared" si="333"/>
        <v>-7.9000000000000001E-2</v>
      </c>
      <c r="G7141" s="39">
        <f>VLOOKUP(N7141,Currecny_M!$A$1:$P$10,2,FALSE)</f>
        <v>21</v>
      </c>
      <c r="H7141" s="39">
        <f>MATCH(C7141,Currecny_M!$A$1:$P$1,0)</f>
        <v>8</v>
      </c>
      <c r="I7141" s="39">
        <f>VLOOKUP(N7141,Currecny_M!$A$1:$P$10,MATCH(Database!C7141,Currecny_M!$A$1:$P$1,0),FALSE)</f>
        <v>22.29</v>
      </c>
      <c r="J7141" s="82">
        <f t="shared" si="334"/>
        <v>-1.76091</v>
      </c>
      <c r="K7141" s="39">
        <f>VLOOKUP('Cover page'!$B$6,Currecny_M!$A$1:$P$10,MATCH(Database!C7141,Currecny_M!$A$1:$P$1,0),FALSE)</f>
        <v>1</v>
      </c>
      <c r="L7141" s="82">
        <f t="shared" si="335"/>
        <v>-1.76091</v>
      </c>
      <c r="M7141" s="82">
        <f>((E7141/$F$1)*VLOOKUP(N7141,Currecny_M!$A$1:$P$10,MATCH(Database!C7141,Currecny_M!$A$1:$P$1,0),FALSE))/VLOOKUP('Cover page'!$B$6,Currecny_M!$A$1:$P$10,MATCH(Database!C7141,Currecny_M!$A$1:$P$1,0),FALSE)</f>
        <v>-1.76091</v>
      </c>
      <c r="N7141" s="6" t="str">
        <f>VLOOKUP(B7141,Master!$A$2:$C$11,3,FALSE)</f>
        <v>Dirham</v>
      </c>
      <c r="O7141" s="6" t="str">
        <f>VLOOKUP(B7141,Master!$A$2:$C$11,2,FALSE)</f>
        <v>Asia</v>
      </c>
      <c r="Q7141" s="39" t="str">
        <f>VLOOKUP(D7141,GL_Master!$A$1:$D$80,2,FALSE)</f>
        <v>BS</v>
      </c>
      <c r="R7141" s="39" t="str">
        <f>VLOOKUP(D7141,GL_Master!$A$1:$D$80,3,FALSE)</f>
        <v>Gross Block</v>
      </c>
      <c r="S7141" s="39" t="str">
        <f>VLOOKUP(D7141,GL_Master!$A$1:$D$80,4,FALSE)</f>
        <v>Tangible Fixed assets</v>
      </c>
    </row>
    <row r="7142" spans="1:19" x14ac:dyDescent="0.25">
      <c r="A7142" s="39" t="s">
        <v>262</v>
      </c>
      <c r="B7142" s="39" t="s">
        <v>238</v>
      </c>
      <c r="C7142" s="7">
        <v>44105</v>
      </c>
      <c r="D7142" s="39" t="s">
        <v>76</v>
      </c>
      <c r="E7142" s="39">
        <v>2076</v>
      </c>
      <c r="F7142" s="82">
        <f t="shared" si="333"/>
        <v>2.0760000000000001</v>
      </c>
      <c r="G7142" s="39">
        <f>VLOOKUP(N7142,Currecny_M!$A$1:$P$10,2,FALSE)</f>
        <v>21</v>
      </c>
      <c r="H7142" s="39">
        <f>MATCH(C7142,Currecny_M!$A$1:$P$1,0)</f>
        <v>8</v>
      </c>
      <c r="I7142" s="39">
        <f>VLOOKUP(N7142,Currecny_M!$A$1:$P$10,MATCH(Database!C7142,Currecny_M!$A$1:$P$1,0),FALSE)</f>
        <v>22.29</v>
      </c>
      <c r="J7142" s="82">
        <f t="shared" si="334"/>
        <v>46.274039999999999</v>
      </c>
      <c r="K7142" s="39">
        <f>VLOOKUP('Cover page'!$B$6,Currecny_M!$A$1:$P$10,MATCH(Database!C7142,Currecny_M!$A$1:$P$1,0),FALSE)</f>
        <v>1</v>
      </c>
      <c r="L7142" s="82">
        <f t="shared" si="335"/>
        <v>46.274039999999999</v>
      </c>
      <c r="M7142" s="82">
        <f>((E7142/$F$1)*VLOOKUP(N7142,Currecny_M!$A$1:$P$10,MATCH(Database!C7142,Currecny_M!$A$1:$P$1,0),FALSE))/VLOOKUP('Cover page'!$B$6,Currecny_M!$A$1:$P$10,MATCH(Database!C7142,Currecny_M!$A$1:$P$1,0),FALSE)</f>
        <v>46.274039999999999</v>
      </c>
      <c r="N7142" s="6" t="str">
        <f>VLOOKUP(B7142,Master!$A$2:$C$11,3,FALSE)</f>
        <v>Dirham</v>
      </c>
      <c r="O7142" s="6" t="str">
        <f>VLOOKUP(B7142,Master!$A$2:$C$11,2,FALSE)</f>
        <v>Asia</v>
      </c>
      <c r="Q7142" s="39" t="str">
        <f>VLOOKUP(D7142,GL_Master!$A$1:$D$80,2,FALSE)</f>
        <v>BS</v>
      </c>
      <c r="R7142" s="39" t="str">
        <f>VLOOKUP(D7142,GL_Master!$A$1:$D$80,3,FALSE)</f>
        <v>Inventories</v>
      </c>
      <c r="S7142" s="39" t="str">
        <f>VLOOKUP(D7142,GL_Master!$A$1:$D$80,4,FALSE)</f>
        <v>Inventory</v>
      </c>
    </row>
    <row r="7143" spans="1:19" x14ac:dyDescent="0.25">
      <c r="A7143" s="39" t="s">
        <v>262</v>
      </c>
      <c r="B7143" s="39" t="s">
        <v>238</v>
      </c>
      <c r="C7143" s="7">
        <v>44105</v>
      </c>
      <c r="D7143" s="39" t="s">
        <v>77</v>
      </c>
      <c r="E7143" s="39">
        <v>4944</v>
      </c>
      <c r="F7143" s="82">
        <f t="shared" si="333"/>
        <v>4.944</v>
      </c>
      <c r="G7143" s="39">
        <f>VLOOKUP(N7143,Currecny_M!$A$1:$P$10,2,FALSE)</f>
        <v>21</v>
      </c>
      <c r="H7143" s="39">
        <f>MATCH(C7143,Currecny_M!$A$1:$P$1,0)</f>
        <v>8</v>
      </c>
      <c r="I7143" s="39">
        <f>VLOOKUP(N7143,Currecny_M!$A$1:$P$10,MATCH(Database!C7143,Currecny_M!$A$1:$P$1,0),FALSE)</f>
        <v>22.29</v>
      </c>
      <c r="J7143" s="82">
        <f t="shared" si="334"/>
        <v>110.20175999999999</v>
      </c>
      <c r="K7143" s="39">
        <f>VLOOKUP('Cover page'!$B$6,Currecny_M!$A$1:$P$10,MATCH(Database!C7143,Currecny_M!$A$1:$P$1,0),FALSE)</f>
        <v>1</v>
      </c>
      <c r="L7143" s="82">
        <f t="shared" si="335"/>
        <v>110.20175999999999</v>
      </c>
      <c r="M7143" s="82">
        <f>((E7143/$F$1)*VLOOKUP(N7143,Currecny_M!$A$1:$P$10,MATCH(Database!C7143,Currecny_M!$A$1:$P$1,0),FALSE))/VLOOKUP('Cover page'!$B$6,Currecny_M!$A$1:$P$10,MATCH(Database!C7143,Currecny_M!$A$1:$P$1,0),FALSE)</f>
        <v>110.20175999999999</v>
      </c>
      <c r="N7143" s="6" t="str">
        <f>VLOOKUP(B7143,Master!$A$2:$C$11,3,FALSE)</f>
        <v>Dirham</v>
      </c>
      <c r="O7143" s="6" t="str">
        <f>VLOOKUP(B7143,Master!$A$2:$C$11,2,FALSE)</f>
        <v>Asia</v>
      </c>
      <c r="Q7143" s="39" t="str">
        <f>VLOOKUP(D7143,GL_Master!$A$1:$D$80,2,FALSE)</f>
        <v>BS</v>
      </c>
      <c r="R7143" s="39" t="str">
        <f>VLOOKUP(D7143,GL_Master!$A$1:$D$80,3,FALSE)</f>
        <v>Inventories</v>
      </c>
      <c r="S7143" s="39" t="str">
        <f>VLOOKUP(D7143,GL_Master!$A$1:$D$80,4,FALSE)</f>
        <v>Inventory</v>
      </c>
    </row>
    <row r="7144" spans="1:19" x14ac:dyDescent="0.25">
      <c r="A7144" s="39" t="s">
        <v>262</v>
      </c>
      <c r="B7144" s="39" t="s">
        <v>238</v>
      </c>
      <c r="C7144" s="7">
        <v>44105</v>
      </c>
      <c r="D7144" s="39" t="s">
        <v>2</v>
      </c>
      <c r="E7144" s="39">
        <v>494958</v>
      </c>
      <c r="F7144" s="82">
        <f t="shared" si="333"/>
        <v>494.95800000000003</v>
      </c>
      <c r="G7144" s="39">
        <f>VLOOKUP(N7144,Currecny_M!$A$1:$P$10,2,FALSE)</f>
        <v>21</v>
      </c>
      <c r="H7144" s="39">
        <f>MATCH(C7144,Currecny_M!$A$1:$P$1,0)</f>
        <v>8</v>
      </c>
      <c r="I7144" s="39">
        <f>VLOOKUP(N7144,Currecny_M!$A$1:$P$10,MATCH(Database!C7144,Currecny_M!$A$1:$P$1,0),FALSE)</f>
        <v>22.29</v>
      </c>
      <c r="J7144" s="82">
        <f t="shared" si="334"/>
        <v>11032.61382</v>
      </c>
      <c r="K7144" s="39">
        <f>VLOOKUP('Cover page'!$B$6,Currecny_M!$A$1:$P$10,MATCH(Database!C7144,Currecny_M!$A$1:$P$1,0),FALSE)</f>
        <v>1</v>
      </c>
      <c r="L7144" s="82">
        <f t="shared" si="335"/>
        <v>11032.61382</v>
      </c>
      <c r="M7144" s="82">
        <f>((E7144/$F$1)*VLOOKUP(N7144,Currecny_M!$A$1:$P$10,MATCH(Database!C7144,Currecny_M!$A$1:$P$1,0),FALSE))/VLOOKUP('Cover page'!$B$6,Currecny_M!$A$1:$P$10,MATCH(Database!C7144,Currecny_M!$A$1:$P$1,0),FALSE)</f>
        <v>11032.61382</v>
      </c>
      <c r="N7144" s="6" t="str">
        <f>VLOOKUP(B7144,Master!$A$2:$C$11,3,FALSE)</f>
        <v>Dirham</v>
      </c>
      <c r="O7144" s="6" t="str">
        <f>VLOOKUP(B7144,Master!$A$2:$C$11,2,FALSE)</f>
        <v>Asia</v>
      </c>
      <c r="Q7144" s="39" t="str">
        <f>VLOOKUP(D7144,GL_Master!$A$1:$D$80,2,FALSE)</f>
        <v>BS</v>
      </c>
      <c r="R7144" s="39" t="str">
        <f>VLOOKUP(D7144,GL_Master!$A$1:$D$80,3,FALSE)</f>
        <v>Trade receivables</v>
      </c>
      <c r="S7144" s="39" t="str">
        <f>VLOOKUP(D7144,GL_Master!$A$1:$D$80,4,FALSE)</f>
        <v>Unsecured, considered good</v>
      </c>
    </row>
    <row r="7145" spans="1:19" x14ac:dyDescent="0.25">
      <c r="A7145" s="39" t="s">
        <v>262</v>
      </c>
      <c r="B7145" s="39" t="s">
        <v>238</v>
      </c>
      <c r="C7145" s="7">
        <v>44105</v>
      </c>
      <c r="D7145" s="39" t="s">
        <v>78</v>
      </c>
      <c r="E7145" s="39">
        <v>80</v>
      </c>
      <c r="F7145" s="82">
        <f t="shared" si="333"/>
        <v>0.08</v>
      </c>
      <c r="G7145" s="39">
        <f>VLOOKUP(N7145,Currecny_M!$A$1:$P$10,2,FALSE)</f>
        <v>21</v>
      </c>
      <c r="H7145" s="39">
        <f>MATCH(C7145,Currecny_M!$A$1:$P$1,0)</f>
        <v>8</v>
      </c>
      <c r="I7145" s="39">
        <f>VLOOKUP(N7145,Currecny_M!$A$1:$P$10,MATCH(Database!C7145,Currecny_M!$A$1:$P$1,0),FALSE)</f>
        <v>22.29</v>
      </c>
      <c r="J7145" s="82">
        <f t="shared" si="334"/>
        <v>1.7831999999999999</v>
      </c>
      <c r="K7145" s="39">
        <f>VLOOKUP('Cover page'!$B$6,Currecny_M!$A$1:$P$10,MATCH(Database!C7145,Currecny_M!$A$1:$P$1,0),FALSE)</f>
        <v>1</v>
      </c>
      <c r="L7145" s="82">
        <f t="shared" si="335"/>
        <v>1.7831999999999999</v>
      </c>
      <c r="M7145" s="82">
        <f>((E7145/$F$1)*VLOOKUP(N7145,Currecny_M!$A$1:$P$10,MATCH(Database!C7145,Currecny_M!$A$1:$P$1,0),FALSE))/VLOOKUP('Cover page'!$B$6,Currecny_M!$A$1:$P$10,MATCH(Database!C7145,Currecny_M!$A$1:$P$1,0),FALSE)</f>
        <v>1.7831999999999999</v>
      </c>
      <c r="N7145" s="6" t="str">
        <f>VLOOKUP(B7145,Master!$A$2:$C$11,3,FALSE)</f>
        <v>Dirham</v>
      </c>
      <c r="O7145" s="6" t="str">
        <f>VLOOKUP(B7145,Master!$A$2:$C$11,2,FALSE)</f>
        <v>Asia</v>
      </c>
      <c r="Q7145" s="39" t="str">
        <f>VLOOKUP(D7145,GL_Master!$A$1:$D$80,2,FALSE)</f>
        <v>BS</v>
      </c>
      <c r="R7145" s="39" t="str">
        <f>VLOOKUP(D7145,GL_Master!$A$1:$D$80,3,FALSE)</f>
        <v>Cash &amp; Bank Balances</v>
      </c>
      <c r="S7145" s="39" t="str">
        <f>VLOOKUP(D7145,GL_Master!$A$1:$D$80,4,FALSE)</f>
        <v>Cash In hand</v>
      </c>
    </row>
    <row r="7146" spans="1:19" x14ac:dyDescent="0.25">
      <c r="A7146" s="39" t="s">
        <v>262</v>
      </c>
      <c r="B7146" s="39" t="s">
        <v>238</v>
      </c>
      <c r="C7146" s="7">
        <v>44105</v>
      </c>
      <c r="D7146" s="39" t="s">
        <v>79</v>
      </c>
      <c r="E7146" s="39">
        <v>-20952</v>
      </c>
      <c r="F7146" s="82">
        <f t="shared" si="333"/>
        <v>-20.952000000000002</v>
      </c>
      <c r="G7146" s="39">
        <f>VLOOKUP(N7146,Currecny_M!$A$1:$P$10,2,FALSE)</f>
        <v>21</v>
      </c>
      <c r="H7146" s="39">
        <f>MATCH(C7146,Currecny_M!$A$1:$P$1,0)</f>
        <v>8</v>
      </c>
      <c r="I7146" s="39">
        <f>VLOOKUP(N7146,Currecny_M!$A$1:$P$10,MATCH(Database!C7146,Currecny_M!$A$1:$P$1,0),FALSE)</f>
        <v>22.29</v>
      </c>
      <c r="J7146" s="82">
        <f t="shared" si="334"/>
        <v>-467.02008000000001</v>
      </c>
      <c r="K7146" s="39">
        <f>VLOOKUP('Cover page'!$B$6,Currecny_M!$A$1:$P$10,MATCH(Database!C7146,Currecny_M!$A$1:$P$1,0),FALSE)</f>
        <v>1</v>
      </c>
      <c r="L7146" s="82">
        <f t="shared" si="335"/>
        <v>-467.02008000000001</v>
      </c>
      <c r="M7146" s="82">
        <f>((E7146/$F$1)*VLOOKUP(N7146,Currecny_M!$A$1:$P$10,MATCH(Database!C7146,Currecny_M!$A$1:$P$1,0),FALSE))/VLOOKUP('Cover page'!$B$6,Currecny_M!$A$1:$P$10,MATCH(Database!C7146,Currecny_M!$A$1:$P$1,0),FALSE)</f>
        <v>-467.02008000000001</v>
      </c>
      <c r="N7146" s="6" t="str">
        <f>VLOOKUP(B7146,Master!$A$2:$C$11,3,FALSE)</f>
        <v>Dirham</v>
      </c>
      <c r="O7146" s="6" t="str">
        <f>VLOOKUP(B7146,Master!$A$2:$C$11,2,FALSE)</f>
        <v>Asia</v>
      </c>
      <c r="Q7146" s="39" t="str">
        <f>VLOOKUP(D7146,GL_Master!$A$1:$D$80,2,FALSE)</f>
        <v>BS</v>
      </c>
      <c r="R7146" s="39" t="str">
        <f>VLOOKUP(D7146,GL_Master!$A$1:$D$80,3,FALSE)</f>
        <v>Loan Fund</v>
      </c>
      <c r="S7146" s="39" t="str">
        <f>VLOOKUP(D7146,GL_Master!$A$1:$D$80,4,FALSE)</f>
        <v>Term Loan</v>
      </c>
    </row>
    <row r="7147" spans="1:19" x14ac:dyDescent="0.25">
      <c r="A7147" s="39" t="s">
        <v>262</v>
      </c>
      <c r="B7147" s="39" t="s">
        <v>238</v>
      </c>
      <c r="C7147" s="7">
        <v>44105</v>
      </c>
      <c r="D7147" s="39" t="s">
        <v>80</v>
      </c>
      <c r="E7147" s="39">
        <v>571</v>
      </c>
      <c r="F7147" s="82">
        <f t="shared" si="333"/>
        <v>0.57099999999999995</v>
      </c>
      <c r="G7147" s="39">
        <f>VLOOKUP(N7147,Currecny_M!$A$1:$P$10,2,FALSE)</f>
        <v>21</v>
      </c>
      <c r="H7147" s="39">
        <f>MATCH(C7147,Currecny_M!$A$1:$P$1,0)</f>
        <v>8</v>
      </c>
      <c r="I7147" s="39">
        <f>VLOOKUP(N7147,Currecny_M!$A$1:$P$10,MATCH(Database!C7147,Currecny_M!$A$1:$P$1,0),FALSE)</f>
        <v>22.29</v>
      </c>
      <c r="J7147" s="82">
        <f t="shared" si="334"/>
        <v>12.727589999999999</v>
      </c>
      <c r="K7147" s="39">
        <f>VLOOKUP('Cover page'!$B$6,Currecny_M!$A$1:$P$10,MATCH(Database!C7147,Currecny_M!$A$1:$P$1,0),FALSE)</f>
        <v>1</v>
      </c>
      <c r="L7147" s="82">
        <f t="shared" si="335"/>
        <v>12.727589999999999</v>
      </c>
      <c r="M7147" s="82">
        <f>((E7147/$F$1)*VLOOKUP(N7147,Currecny_M!$A$1:$P$10,MATCH(Database!C7147,Currecny_M!$A$1:$P$1,0),FALSE))/VLOOKUP('Cover page'!$B$6,Currecny_M!$A$1:$P$10,MATCH(Database!C7147,Currecny_M!$A$1:$P$1,0),FALSE)</f>
        <v>12.727589999999999</v>
      </c>
      <c r="N7147" s="6" t="str">
        <f>VLOOKUP(B7147,Master!$A$2:$C$11,3,FALSE)</f>
        <v>Dirham</v>
      </c>
      <c r="O7147" s="6" t="str">
        <f>VLOOKUP(B7147,Master!$A$2:$C$11,2,FALSE)</f>
        <v>Asia</v>
      </c>
      <c r="Q7147" s="39" t="str">
        <f>VLOOKUP(D7147,GL_Master!$A$1:$D$80,2,FALSE)</f>
        <v>BS</v>
      </c>
      <c r="R7147" s="39" t="str">
        <f>VLOOKUP(D7147,GL_Master!$A$1:$D$80,3,FALSE)</f>
        <v>Cash &amp; Bank Balances</v>
      </c>
      <c r="S7147" s="39" t="str">
        <f>VLOOKUP(D7147,GL_Master!$A$1:$D$80,4,FALSE)</f>
        <v xml:space="preserve">      On Current Accounts</v>
      </c>
    </row>
    <row r="7148" spans="1:19" x14ac:dyDescent="0.25">
      <c r="A7148" s="39" t="s">
        <v>262</v>
      </c>
      <c r="B7148" s="39" t="s">
        <v>238</v>
      </c>
      <c r="C7148" s="7">
        <v>44105</v>
      </c>
      <c r="D7148" s="39" t="s">
        <v>81</v>
      </c>
      <c r="E7148" s="39">
        <v>38784</v>
      </c>
      <c r="F7148" s="82">
        <f t="shared" si="333"/>
        <v>38.783999999999999</v>
      </c>
      <c r="G7148" s="39">
        <f>VLOOKUP(N7148,Currecny_M!$A$1:$P$10,2,FALSE)</f>
        <v>21</v>
      </c>
      <c r="H7148" s="39">
        <f>MATCH(C7148,Currecny_M!$A$1:$P$1,0)</f>
        <v>8</v>
      </c>
      <c r="I7148" s="39">
        <f>VLOOKUP(N7148,Currecny_M!$A$1:$P$10,MATCH(Database!C7148,Currecny_M!$A$1:$P$1,0),FALSE)</f>
        <v>22.29</v>
      </c>
      <c r="J7148" s="82">
        <f t="shared" si="334"/>
        <v>864.49535999999989</v>
      </c>
      <c r="K7148" s="39">
        <f>VLOOKUP('Cover page'!$B$6,Currecny_M!$A$1:$P$10,MATCH(Database!C7148,Currecny_M!$A$1:$P$1,0),FALSE)</f>
        <v>1</v>
      </c>
      <c r="L7148" s="82">
        <f t="shared" si="335"/>
        <v>864.49535999999989</v>
      </c>
      <c r="M7148" s="82">
        <f>((E7148/$F$1)*VLOOKUP(N7148,Currecny_M!$A$1:$P$10,MATCH(Database!C7148,Currecny_M!$A$1:$P$1,0),FALSE))/VLOOKUP('Cover page'!$B$6,Currecny_M!$A$1:$P$10,MATCH(Database!C7148,Currecny_M!$A$1:$P$1,0),FALSE)</f>
        <v>864.49535999999989</v>
      </c>
      <c r="N7148" s="6" t="str">
        <f>VLOOKUP(B7148,Master!$A$2:$C$11,3,FALSE)</f>
        <v>Dirham</v>
      </c>
      <c r="O7148" s="6" t="str">
        <f>VLOOKUP(B7148,Master!$A$2:$C$11,2,FALSE)</f>
        <v>Asia</v>
      </c>
      <c r="Q7148" s="39" t="str">
        <f>VLOOKUP(D7148,GL_Master!$A$1:$D$80,2,FALSE)</f>
        <v>BS</v>
      </c>
      <c r="R7148" s="39" t="str">
        <f>VLOOKUP(D7148,GL_Master!$A$1:$D$80,3,FALSE)</f>
        <v>Other Current Assets</v>
      </c>
      <c r="S7148" s="39" t="str">
        <f>VLOOKUP(D7148,GL_Master!$A$1:$D$80,4,FALSE)</f>
        <v>Advance tax recoverable (net of provision )</v>
      </c>
    </row>
    <row r="7149" spans="1:19" x14ac:dyDescent="0.25">
      <c r="A7149" s="39" t="s">
        <v>262</v>
      </c>
      <c r="B7149" s="39" t="s">
        <v>238</v>
      </c>
      <c r="C7149" s="7">
        <v>44105</v>
      </c>
      <c r="D7149" s="39" t="s">
        <v>19</v>
      </c>
      <c r="E7149" s="39">
        <v>392</v>
      </c>
      <c r="F7149" s="82">
        <f t="shared" si="333"/>
        <v>0.39200000000000002</v>
      </c>
      <c r="G7149" s="39">
        <f>VLOOKUP(N7149,Currecny_M!$A$1:$P$10,2,FALSE)</f>
        <v>21</v>
      </c>
      <c r="H7149" s="39">
        <f>MATCH(C7149,Currecny_M!$A$1:$P$1,0)</f>
        <v>8</v>
      </c>
      <c r="I7149" s="39">
        <f>VLOOKUP(N7149,Currecny_M!$A$1:$P$10,MATCH(Database!C7149,Currecny_M!$A$1:$P$1,0),FALSE)</f>
        <v>22.29</v>
      </c>
      <c r="J7149" s="82">
        <f t="shared" si="334"/>
        <v>8.7376799999999992</v>
      </c>
      <c r="K7149" s="39">
        <f>VLOOKUP('Cover page'!$B$6,Currecny_M!$A$1:$P$10,MATCH(Database!C7149,Currecny_M!$A$1:$P$1,0),FALSE)</f>
        <v>1</v>
      </c>
      <c r="L7149" s="82">
        <f t="shared" si="335"/>
        <v>8.7376799999999992</v>
      </c>
      <c r="M7149" s="82">
        <f>((E7149/$F$1)*VLOOKUP(N7149,Currecny_M!$A$1:$P$10,MATCH(Database!C7149,Currecny_M!$A$1:$P$1,0),FALSE))/VLOOKUP('Cover page'!$B$6,Currecny_M!$A$1:$P$10,MATCH(Database!C7149,Currecny_M!$A$1:$P$1,0),FALSE)</f>
        <v>8.7376799999999992</v>
      </c>
      <c r="N7149" s="6" t="str">
        <f>VLOOKUP(B7149,Master!$A$2:$C$11,3,FALSE)</f>
        <v>Dirham</v>
      </c>
      <c r="O7149" s="6" t="str">
        <f>VLOOKUP(B7149,Master!$A$2:$C$11,2,FALSE)</f>
        <v>Asia</v>
      </c>
      <c r="Q7149" s="39" t="str">
        <f>VLOOKUP(D7149,GL_Master!$A$1:$D$80,2,FALSE)</f>
        <v>BS</v>
      </c>
      <c r="R7149" s="39" t="str">
        <f>VLOOKUP(D7149,GL_Master!$A$1:$D$80,3,FALSE)</f>
        <v>Short-term loan and advances</v>
      </c>
      <c r="S7149" s="39" t="str">
        <f>VLOOKUP(D7149,GL_Master!$A$1:$D$80,4,FALSE)</f>
        <v>Prepaid expenses</v>
      </c>
    </row>
    <row r="7150" spans="1:19" x14ac:dyDescent="0.25">
      <c r="A7150" s="39" t="s">
        <v>262</v>
      </c>
      <c r="B7150" s="39" t="s">
        <v>238</v>
      </c>
      <c r="C7150" s="7">
        <v>44105</v>
      </c>
      <c r="D7150" s="39" t="s">
        <v>82</v>
      </c>
      <c r="E7150" s="39">
        <v>4279</v>
      </c>
      <c r="F7150" s="82">
        <f t="shared" si="333"/>
        <v>4.2789999999999999</v>
      </c>
      <c r="G7150" s="39">
        <f>VLOOKUP(N7150,Currecny_M!$A$1:$P$10,2,FALSE)</f>
        <v>21</v>
      </c>
      <c r="H7150" s="39">
        <f>MATCH(C7150,Currecny_M!$A$1:$P$1,0)</f>
        <v>8</v>
      </c>
      <c r="I7150" s="39">
        <f>VLOOKUP(N7150,Currecny_M!$A$1:$P$10,MATCH(Database!C7150,Currecny_M!$A$1:$P$1,0),FALSE)</f>
        <v>22.29</v>
      </c>
      <c r="J7150" s="82">
        <f t="shared" si="334"/>
        <v>95.378909999999991</v>
      </c>
      <c r="K7150" s="39">
        <f>VLOOKUP('Cover page'!$B$6,Currecny_M!$A$1:$P$10,MATCH(Database!C7150,Currecny_M!$A$1:$P$1,0),FALSE)</f>
        <v>1</v>
      </c>
      <c r="L7150" s="82">
        <f t="shared" si="335"/>
        <v>95.378909999999991</v>
      </c>
      <c r="M7150" s="82">
        <f>((E7150/$F$1)*VLOOKUP(N7150,Currecny_M!$A$1:$P$10,MATCH(Database!C7150,Currecny_M!$A$1:$P$1,0),FALSE))/VLOOKUP('Cover page'!$B$6,Currecny_M!$A$1:$P$10,MATCH(Database!C7150,Currecny_M!$A$1:$P$1,0),FALSE)</f>
        <v>95.378909999999991</v>
      </c>
      <c r="N7150" s="6" t="str">
        <f>VLOOKUP(B7150,Master!$A$2:$C$11,3,FALSE)</f>
        <v>Dirham</v>
      </c>
      <c r="O7150" s="6" t="str">
        <f>VLOOKUP(B7150,Master!$A$2:$C$11,2,FALSE)</f>
        <v>Asia</v>
      </c>
      <c r="Q7150" s="39" t="str">
        <f>VLOOKUP(D7150,GL_Master!$A$1:$D$80,2,FALSE)</f>
        <v>BS</v>
      </c>
      <c r="R7150" s="39" t="str">
        <f>VLOOKUP(D7150,GL_Master!$A$1:$D$80,3,FALSE)</f>
        <v>Short-term loan and advances</v>
      </c>
      <c r="S7150" s="39" t="str">
        <f>VLOOKUP(D7150,GL_Master!$A$1:$D$80,4,FALSE)</f>
        <v>Advance to vendor/employees</v>
      </c>
    </row>
    <row r="7151" spans="1:19" x14ac:dyDescent="0.25">
      <c r="A7151" s="39" t="s">
        <v>262</v>
      </c>
      <c r="B7151" s="39" t="s">
        <v>238</v>
      </c>
      <c r="C7151" s="7">
        <v>44105</v>
      </c>
      <c r="D7151" s="39" t="s">
        <v>83</v>
      </c>
      <c r="E7151" s="39">
        <v>2798</v>
      </c>
      <c r="F7151" s="82">
        <f t="shared" si="333"/>
        <v>2.798</v>
      </c>
      <c r="G7151" s="39">
        <f>VLOOKUP(N7151,Currecny_M!$A$1:$P$10,2,FALSE)</f>
        <v>21</v>
      </c>
      <c r="H7151" s="39">
        <f>MATCH(C7151,Currecny_M!$A$1:$P$1,0)</f>
        <v>8</v>
      </c>
      <c r="I7151" s="39">
        <f>VLOOKUP(N7151,Currecny_M!$A$1:$P$10,MATCH(Database!C7151,Currecny_M!$A$1:$P$1,0),FALSE)</f>
        <v>22.29</v>
      </c>
      <c r="J7151" s="82">
        <f t="shared" si="334"/>
        <v>62.367419999999996</v>
      </c>
      <c r="K7151" s="39">
        <f>VLOOKUP('Cover page'!$B$6,Currecny_M!$A$1:$P$10,MATCH(Database!C7151,Currecny_M!$A$1:$P$1,0),FALSE)</f>
        <v>1</v>
      </c>
      <c r="L7151" s="82">
        <f t="shared" si="335"/>
        <v>62.367419999999996</v>
      </c>
      <c r="M7151" s="82">
        <f>((E7151/$F$1)*VLOOKUP(N7151,Currecny_M!$A$1:$P$10,MATCH(Database!C7151,Currecny_M!$A$1:$P$1,0),FALSE))/VLOOKUP('Cover page'!$B$6,Currecny_M!$A$1:$P$10,MATCH(Database!C7151,Currecny_M!$A$1:$P$1,0),FALSE)</f>
        <v>62.367419999999996</v>
      </c>
      <c r="N7151" s="6" t="str">
        <f>VLOOKUP(B7151,Master!$A$2:$C$11,3,FALSE)</f>
        <v>Dirham</v>
      </c>
      <c r="O7151" s="6" t="str">
        <f>VLOOKUP(B7151,Master!$A$2:$C$11,2,FALSE)</f>
        <v>Asia</v>
      </c>
      <c r="Q7151" s="39" t="str">
        <f>VLOOKUP(D7151,GL_Master!$A$1:$D$80,2,FALSE)</f>
        <v>BS</v>
      </c>
      <c r="R7151" s="39" t="str">
        <f>VLOOKUP(D7151,GL_Master!$A$1:$D$80,3,FALSE)</f>
        <v>Other Current Assets</v>
      </c>
      <c r="S7151" s="39" t="str">
        <f>VLOOKUP(D7151,GL_Master!$A$1:$D$80,4,FALSE)</f>
        <v>Security deposits ( Unsecured, considered good)</v>
      </c>
    </row>
    <row r="7152" spans="1:19" x14ac:dyDescent="0.25">
      <c r="A7152" s="39" t="s">
        <v>262</v>
      </c>
      <c r="B7152" s="39" t="s">
        <v>238</v>
      </c>
      <c r="C7152" s="7">
        <v>44105</v>
      </c>
      <c r="D7152" s="39" t="s">
        <v>246</v>
      </c>
      <c r="E7152" s="39">
        <v>-327663</v>
      </c>
      <c r="F7152" s="82">
        <f t="shared" si="333"/>
        <v>-327.66300000000001</v>
      </c>
      <c r="G7152" s="39">
        <f>VLOOKUP(N7152,Currecny_M!$A$1:$P$10,2,FALSE)</f>
        <v>21</v>
      </c>
      <c r="H7152" s="39">
        <f>MATCH(C7152,Currecny_M!$A$1:$P$1,0)</f>
        <v>8</v>
      </c>
      <c r="I7152" s="39">
        <f>VLOOKUP(N7152,Currecny_M!$A$1:$P$10,MATCH(Database!C7152,Currecny_M!$A$1:$P$1,0),FALSE)</f>
        <v>22.29</v>
      </c>
      <c r="J7152" s="82">
        <f t="shared" si="334"/>
        <v>-7303.6082699999997</v>
      </c>
      <c r="K7152" s="39">
        <f>VLOOKUP('Cover page'!$B$6,Currecny_M!$A$1:$P$10,MATCH(Database!C7152,Currecny_M!$A$1:$P$1,0),FALSE)</f>
        <v>1</v>
      </c>
      <c r="L7152" s="82">
        <f t="shared" si="335"/>
        <v>-7303.6082699999997</v>
      </c>
      <c r="M7152" s="82">
        <f>((E7152/$F$1)*VLOOKUP(N7152,Currecny_M!$A$1:$P$10,MATCH(Database!C7152,Currecny_M!$A$1:$P$1,0),FALSE))/VLOOKUP('Cover page'!$B$6,Currecny_M!$A$1:$P$10,MATCH(Database!C7152,Currecny_M!$A$1:$P$1,0),FALSE)</f>
        <v>-7303.6082699999997</v>
      </c>
      <c r="N7152" s="6" t="str">
        <f>VLOOKUP(B7152,Master!$A$2:$C$11,3,FALSE)</f>
        <v>Dirham</v>
      </c>
      <c r="O7152" s="6" t="str">
        <f>VLOOKUP(B7152,Master!$A$2:$C$11,2,FALSE)</f>
        <v>Asia</v>
      </c>
      <c r="Q7152" s="39" t="str">
        <f>VLOOKUP(D7152,GL_Master!$A$1:$D$80,2,FALSE)</f>
        <v>PL</v>
      </c>
      <c r="R7152" s="39" t="str">
        <f>VLOOKUP(D7152,GL_Master!$A$1:$D$80,3,FALSE)</f>
        <v>Revenue from Operations</v>
      </c>
      <c r="S7152" s="39" t="str">
        <f>VLOOKUP(D7152,GL_Master!$A$1:$D$80,4,FALSE)</f>
        <v>Contract revenue</v>
      </c>
    </row>
    <row r="7153" spans="1:19" x14ac:dyDescent="0.25">
      <c r="A7153" s="39" t="s">
        <v>262</v>
      </c>
      <c r="B7153" s="39" t="s">
        <v>238</v>
      </c>
      <c r="C7153" s="7">
        <v>44105</v>
      </c>
      <c r="D7153" s="39" t="s">
        <v>134</v>
      </c>
      <c r="E7153" s="39">
        <v>-2715</v>
      </c>
      <c r="F7153" s="82">
        <f t="shared" si="333"/>
        <v>-2.7149999999999999</v>
      </c>
      <c r="G7153" s="39">
        <f>VLOOKUP(N7153,Currecny_M!$A$1:$P$10,2,FALSE)</f>
        <v>21</v>
      </c>
      <c r="H7153" s="39">
        <f>MATCH(C7153,Currecny_M!$A$1:$P$1,0)</f>
        <v>8</v>
      </c>
      <c r="I7153" s="39">
        <f>VLOOKUP(N7153,Currecny_M!$A$1:$P$10,MATCH(Database!C7153,Currecny_M!$A$1:$P$1,0),FALSE)</f>
        <v>22.29</v>
      </c>
      <c r="J7153" s="82">
        <f t="shared" si="334"/>
        <v>-60.517349999999993</v>
      </c>
      <c r="K7153" s="39">
        <f>VLOOKUP('Cover page'!$B$6,Currecny_M!$A$1:$P$10,MATCH(Database!C7153,Currecny_M!$A$1:$P$1,0),FALSE)</f>
        <v>1</v>
      </c>
      <c r="L7153" s="82">
        <f t="shared" si="335"/>
        <v>-60.517349999999993</v>
      </c>
      <c r="M7153" s="82">
        <f>((E7153/$F$1)*VLOOKUP(N7153,Currecny_M!$A$1:$P$10,MATCH(Database!C7153,Currecny_M!$A$1:$P$1,0),FALSE))/VLOOKUP('Cover page'!$B$6,Currecny_M!$A$1:$P$10,MATCH(Database!C7153,Currecny_M!$A$1:$P$1,0),FALSE)</f>
        <v>-60.517349999999993</v>
      </c>
      <c r="N7153" s="6" t="str">
        <f>VLOOKUP(B7153,Master!$A$2:$C$11,3,FALSE)</f>
        <v>Dirham</v>
      </c>
      <c r="O7153" s="6" t="str">
        <f>VLOOKUP(B7153,Master!$A$2:$C$11,2,FALSE)</f>
        <v>Asia</v>
      </c>
      <c r="Q7153" s="39" t="str">
        <f>VLOOKUP(D7153,GL_Master!$A$1:$D$80,2,FALSE)</f>
        <v>PL</v>
      </c>
      <c r="R7153" s="39" t="str">
        <f>VLOOKUP(D7153,GL_Master!$A$1:$D$80,3,FALSE)</f>
        <v>Other Income</v>
      </c>
      <c r="S7153" s="39" t="str">
        <f>VLOOKUP(D7153,GL_Master!$A$1:$D$80,4,FALSE)</f>
        <v>Other Income</v>
      </c>
    </row>
    <row r="7154" spans="1:19" x14ac:dyDescent="0.25">
      <c r="A7154" s="39" t="s">
        <v>262</v>
      </c>
      <c r="B7154" s="39" t="s">
        <v>238</v>
      </c>
      <c r="C7154" s="7">
        <v>44105</v>
      </c>
      <c r="D7154" s="39" t="s">
        <v>86</v>
      </c>
      <c r="E7154" s="39">
        <v>165</v>
      </c>
      <c r="F7154" s="82">
        <f t="shared" si="333"/>
        <v>0.16500000000000001</v>
      </c>
      <c r="G7154" s="39">
        <f>VLOOKUP(N7154,Currecny_M!$A$1:$P$10,2,FALSE)</f>
        <v>21</v>
      </c>
      <c r="H7154" s="39">
        <f>MATCH(C7154,Currecny_M!$A$1:$P$1,0)</f>
        <v>8</v>
      </c>
      <c r="I7154" s="39">
        <f>VLOOKUP(N7154,Currecny_M!$A$1:$P$10,MATCH(Database!C7154,Currecny_M!$A$1:$P$1,0),FALSE)</f>
        <v>22.29</v>
      </c>
      <c r="J7154" s="82">
        <f t="shared" si="334"/>
        <v>3.6778499999999998</v>
      </c>
      <c r="K7154" s="39">
        <f>VLOOKUP('Cover page'!$B$6,Currecny_M!$A$1:$P$10,MATCH(Database!C7154,Currecny_M!$A$1:$P$1,0),FALSE)</f>
        <v>1</v>
      </c>
      <c r="L7154" s="82">
        <f t="shared" si="335"/>
        <v>3.6778499999999998</v>
      </c>
      <c r="M7154" s="82">
        <f>((E7154/$F$1)*VLOOKUP(N7154,Currecny_M!$A$1:$P$10,MATCH(Database!C7154,Currecny_M!$A$1:$P$1,0),FALSE))/VLOOKUP('Cover page'!$B$6,Currecny_M!$A$1:$P$10,MATCH(Database!C7154,Currecny_M!$A$1:$P$1,0),FALSE)</f>
        <v>3.6778499999999998</v>
      </c>
      <c r="N7154" s="6" t="str">
        <f>VLOOKUP(B7154,Master!$A$2:$C$11,3,FALSE)</f>
        <v>Dirham</v>
      </c>
      <c r="O7154" s="6" t="str">
        <f>VLOOKUP(B7154,Master!$A$2:$C$11,2,FALSE)</f>
        <v>Asia</v>
      </c>
      <c r="Q7154" s="39" t="str">
        <f>VLOOKUP(D7154,GL_Master!$A$1:$D$80,2,FALSE)</f>
        <v>PL</v>
      </c>
      <c r="R7154" s="39" t="str">
        <f>VLOOKUP(D7154,GL_Master!$A$1:$D$80,3,FALSE)</f>
        <v>COGS</v>
      </c>
      <c r="S7154" s="39" t="str">
        <f>VLOOKUP(D7154,GL_Master!$A$1:$D$80,4,FALSE)</f>
        <v>Purchase of other traded goods</v>
      </c>
    </row>
    <row r="7155" spans="1:19" x14ac:dyDescent="0.25">
      <c r="A7155" s="39" t="s">
        <v>262</v>
      </c>
      <c r="B7155" s="39" t="s">
        <v>238</v>
      </c>
      <c r="C7155" s="7">
        <v>44105</v>
      </c>
      <c r="D7155" s="39" t="s">
        <v>87</v>
      </c>
      <c r="E7155" s="39">
        <v>82</v>
      </c>
      <c r="F7155" s="82">
        <f t="shared" si="333"/>
        <v>8.2000000000000003E-2</v>
      </c>
      <c r="G7155" s="39">
        <f>VLOOKUP(N7155,Currecny_M!$A$1:$P$10,2,FALSE)</f>
        <v>21</v>
      </c>
      <c r="H7155" s="39">
        <f>MATCH(C7155,Currecny_M!$A$1:$P$1,0)</f>
        <v>8</v>
      </c>
      <c r="I7155" s="39">
        <f>VLOOKUP(N7155,Currecny_M!$A$1:$P$10,MATCH(Database!C7155,Currecny_M!$A$1:$P$1,0),FALSE)</f>
        <v>22.29</v>
      </c>
      <c r="J7155" s="82">
        <f t="shared" si="334"/>
        <v>1.82778</v>
      </c>
      <c r="K7155" s="39">
        <f>VLOOKUP('Cover page'!$B$6,Currecny_M!$A$1:$P$10,MATCH(Database!C7155,Currecny_M!$A$1:$P$1,0),FALSE)</f>
        <v>1</v>
      </c>
      <c r="L7155" s="82">
        <f t="shared" si="335"/>
        <v>1.82778</v>
      </c>
      <c r="M7155" s="82">
        <f>((E7155/$F$1)*VLOOKUP(N7155,Currecny_M!$A$1:$P$10,MATCH(Database!C7155,Currecny_M!$A$1:$P$1,0),FALSE))/VLOOKUP('Cover page'!$B$6,Currecny_M!$A$1:$P$10,MATCH(Database!C7155,Currecny_M!$A$1:$P$1,0),FALSE)</f>
        <v>1.82778</v>
      </c>
      <c r="N7155" s="6" t="str">
        <f>VLOOKUP(B7155,Master!$A$2:$C$11,3,FALSE)</f>
        <v>Dirham</v>
      </c>
      <c r="O7155" s="6" t="str">
        <f>VLOOKUP(B7155,Master!$A$2:$C$11,2,FALSE)</f>
        <v>Asia</v>
      </c>
      <c r="Q7155" s="39" t="str">
        <f>VLOOKUP(D7155,GL_Master!$A$1:$D$80,2,FALSE)</f>
        <v>PL</v>
      </c>
      <c r="R7155" s="39" t="str">
        <f>VLOOKUP(D7155,GL_Master!$A$1:$D$80,3,FALSE)</f>
        <v>COGS</v>
      </c>
      <c r="S7155" s="39" t="str">
        <f>VLOOKUP(D7155,GL_Master!$A$1:$D$80,4,FALSE)</f>
        <v>Civil, Installation, Commissioning and Other miscellaneous expenses</v>
      </c>
    </row>
    <row r="7156" spans="1:19" x14ac:dyDescent="0.25">
      <c r="A7156" s="39" t="s">
        <v>262</v>
      </c>
      <c r="B7156" s="39" t="s">
        <v>238</v>
      </c>
      <c r="C7156" s="7">
        <v>44105</v>
      </c>
      <c r="D7156" s="39" t="s">
        <v>88</v>
      </c>
      <c r="E7156" s="39">
        <v>235</v>
      </c>
      <c r="F7156" s="82">
        <f t="shared" si="333"/>
        <v>0.23499999999999999</v>
      </c>
      <c r="G7156" s="39">
        <f>VLOOKUP(N7156,Currecny_M!$A$1:$P$10,2,FALSE)</f>
        <v>21</v>
      </c>
      <c r="H7156" s="39">
        <f>MATCH(C7156,Currecny_M!$A$1:$P$1,0)</f>
        <v>8</v>
      </c>
      <c r="I7156" s="39">
        <f>VLOOKUP(N7156,Currecny_M!$A$1:$P$10,MATCH(Database!C7156,Currecny_M!$A$1:$P$1,0),FALSE)</f>
        <v>22.29</v>
      </c>
      <c r="J7156" s="82">
        <f t="shared" si="334"/>
        <v>5.2381499999999992</v>
      </c>
      <c r="K7156" s="39">
        <f>VLOOKUP('Cover page'!$B$6,Currecny_M!$A$1:$P$10,MATCH(Database!C7156,Currecny_M!$A$1:$P$1,0),FALSE)</f>
        <v>1</v>
      </c>
      <c r="L7156" s="82">
        <f t="shared" si="335"/>
        <v>5.2381499999999992</v>
      </c>
      <c r="M7156" s="82">
        <f>((E7156/$F$1)*VLOOKUP(N7156,Currecny_M!$A$1:$P$10,MATCH(Database!C7156,Currecny_M!$A$1:$P$1,0),FALSE))/VLOOKUP('Cover page'!$B$6,Currecny_M!$A$1:$P$10,MATCH(Database!C7156,Currecny_M!$A$1:$P$1,0),FALSE)</f>
        <v>5.2381499999999992</v>
      </c>
      <c r="N7156" s="6" t="str">
        <f>VLOOKUP(B7156,Master!$A$2:$C$11,3,FALSE)</f>
        <v>Dirham</v>
      </c>
      <c r="O7156" s="6" t="str">
        <f>VLOOKUP(B7156,Master!$A$2:$C$11,2,FALSE)</f>
        <v>Asia</v>
      </c>
      <c r="Q7156" s="39" t="str">
        <f>VLOOKUP(D7156,GL_Master!$A$1:$D$80,2,FALSE)</f>
        <v>PL</v>
      </c>
      <c r="R7156" s="39" t="str">
        <f>VLOOKUP(D7156,GL_Master!$A$1:$D$80,3,FALSE)</f>
        <v>COGS</v>
      </c>
      <c r="S7156" s="39" t="str">
        <f>VLOOKUP(D7156,GL_Master!$A$1:$D$80,4,FALSE)</f>
        <v>Civil, Installation, Commissioning and Other miscellaneous expenses</v>
      </c>
    </row>
    <row r="7157" spans="1:19" x14ac:dyDescent="0.25">
      <c r="A7157" s="39" t="s">
        <v>262</v>
      </c>
      <c r="B7157" s="39" t="s">
        <v>238</v>
      </c>
      <c r="C7157" s="7">
        <v>44105</v>
      </c>
      <c r="D7157" s="39" t="s">
        <v>89</v>
      </c>
      <c r="E7157" s="39">
        <v>503</v>
      </c>
      <c r="F7157" s="82">
        <f t="shared" si="333"/>
        <v>0.503</v>
      </c>
      <c r="G7157" s="39">
        <f>VLOOKUP(N7157,Currecny_M!$A$1:$P$10,2,FALSE)</f>
        <v>21</v>
      </c>
      <c r="H7157" s="39">
        <f>MATCH(C7157,Currecny_M!$A$1:$P$1,0)</f>
        <v>8</v>
      </c>
      <c r="I7157" s="39">
        <f>VLOOKUP(N7157,Currecny_M!$A$1:$P$10,MATCH(Database!C7157,Currecny_M!$A$1:$P$1,0),FALSE)</f>
        <v>22.29</v>
      </c>
      <c r="J7157" s="82">
        <f t="shared" si="334"/>
        <v>11.211869999999999</v>
      </c>
      <c r="K7157" s="39">
        <f>VLOOKUP('Cover page'!$B$6,Currecny_M!$A$1:$P$10,MATCH(Database!C7157,Currecny_M!$A$1:$P$1,0),FALSE)</f>
        <v>1</v>
      </c>
      <c r="L7157" s="82">
        <f t="shared" si="335"/>
        <v>11.211869999999999</v>
      </c>
      <c r="M7157" s="82">
        <f>((E7157/$F$1)*VLOOKUP(N7157,Currecny_M!$A$1:$P$10,MATCH(Database!C7157,Currecny_M!$A$1:$P$1,0),FALSE))/VLOOKUP('Cover page'!$B$6,Currecny_M!$A$1:$P$10,MATCH(Database!C7157,Currecny_M!$A$1:$P$1,0),FALSE)</f>
        <v>11.211869999999999</v>
      </c>
      <c r="N7157" s="6" t="str">
        <f>VLOOKUP(B7157,Master!$A$2:$C$11,3,FALSE)</f>
        <v>Dirham</v>
      </c>
      <c r="O7157" s="6" t="str">
        <f>VLOOKUP(B7157,Master!$A$2:$C$11,2,FALSE)</f>
        <v>Asia</v>
      </c>
      <c r="Q7157" s="39" t="str">
        <f>VLOOKUP(D7157,GL_Master!$A$1:$D$80,2,FALSE)</f>
        <v>PL</v>
      </c>
      <c r="R7157" s="39" t="str">
        <f>VLOOKUP(D7157,GL_Master!$A$1:$D$80,3,FALSE)</f>
        <v>COGS</v>
      </c>
      <c r="S7157" s="39" t="str">
        <f>VLOOKUP(D7157,GL_Master!$A$1:$D$80,4,FALSE)</f>
        <v>project Expenses</v>
      </c>
    </row>
    <row r="7158" spans="1:19" x14ac:dyDescent="0.25">
      <c r="A7158" s="39" t="s">
        <v>262</v>
      </c>
      <c r="B7158" s="39" t="s">
        <v>238</v>
      </c>
      <c r="C7158" s="7">
        <v>44105</v>
      </c>
      <c r="D7158" s="39" t="s">
        <v>90</v>
      </c>
      <c r="E7158" s="39">
        <v>168</v>
      </c>
      <c r="F7158" s="82">
        <f t="shared" si="333"/>
        <v>0.16800000000000001</v>
      </c>
      <c r="G7158" s="39">
        <f>VLOOKUP(N7158,Currecny_M!$A$1:$P$10,2,FALSE)</f>
        <v>21</v>
      </c>
      <c r="H7158" s="39">
        <f>MATCH(C7158,Currecny_M!$A$1:$P$1,0)</f>
        <v>8</v>
      </c>
      <c r="I7158" s="39">
        <f>VLOOKUP(N7158,Currecny_M!$A$1:$P$10,MATCH(Database!C7158,Currecny_M!$A$1:$P$1,0),FALSE)</f>
        <v>22.29</v>
      </c>
      <c r="J7158" s="82">
        <f t="shared" si="334"/>
        <v>3.74472</v>
      </c>
      <c r="K7158" s="39">
        <f>VLOOKUP('Cover page'!$B$6,Currecny_M!$A$1:$P$10,MATCH(Database!C7158,Currecny_M!$A$1:$P$1,0),FALSE)</f>
        <v>1</v>
      </c>
      <c r="L7158" s="82">
        <f t="shared" si="335"/>
        <v>3.74472</v>
      </c>
      <c r="M7158" s="82">
        <f>((E7158/$F$1)*VLOOKUP(N7158,Currecny_M!$A$1:$P$10,MATCH(Database!C7158,Currecny_M!$A$1:$P$1,0),FALSE))/VLOOKUP('Cover page'!$B$6,Currecny_M!$A$1:$P$10,MATCH(Database!C7158,Currecny_M!$A$1:$P$1,0),FALSE)</f>
        <v>3.74472</v>
      </c>
      <c r="N7158" s="6" t="str">
        <f>VLOOKUP(B7158,Master!$A$2:$C$11,3,FALSE)</f>
        <v>Dirham</v>
      </c>
      <c r="O7158" s="6" t="str">
        <f>VLOOKUP(B7158,Master!$A$2:$C$11,2,FALSE)</f>
        <v>Asia</v>
      </c>
      <c r="Q7158" s="39" t="str">
        <f>VLOOKUP(D7158,GL_Master!$A$1:$D$80,2,FALSE)</f>
        <v>PL</v>
      </c>
      <c r="R7158" s="39" t="str">
        <f>VLOOKUP(D7158,GL_Master!$A$1:$D$80,3,FALSE)</f>
        <v>Office utility</v>
      </c>
      <c r="S7158" s="39" t="str">
        <f>VLOOKUP(D7158,GL_Master!$A$1:$D$80,4,FALSE)</f>
        <v>Electricity Expenses</v>
      </c>
    </row>
    <row r="7159" spans="1:19" x14ac:dyDescent="0.25">
      <c r="A7159" s="39" t="s">
        <v>262</v>
      </c>
      <c r="B7159" s="39" t="s">
        <v>238</v>
      </c>
      <c r="C7159" s="7">
        <v>44105</v>
      </c>
      <c r="D7159" s="39" t="s">
        <v>91</v>
      </c>
      <c r="E7159" s="39">
        <v>332</v>
      </c>
      <c r="F7159" s="82">
        <f t="shared" si="333"/>
        <v>0.33200000000000002</v>
      </c>
      <c r="G7159" s="39">
        <f>VLOOKUP(N7159,Currecny_M!$A$1:$P$10,2,FALSE)</f>
        <v>21</v>
      </c>
      <c r="H7159" s="39">
        <f>MATCH(C7159,Currecny_M!$A$1:$P$1,0)</f>
        <v>8</v>
      </c>
      <c r="I7159" s="39">
        <f>VLOOKUP(N7159,Currecny_M!$A$1:$P$10,MATCH(Database!C7159,Currecny_M!$A$1:$P$1,0),FALSE)</f>
        <v>22.29</v>
      </c>
      <c r="J7159" s="82">
        <f t="shared" si="334"/>
        <v>7.4002800000000004</v>
      </c>
      <c r="K7159" s="39">
        <f>VLOOKUP('Cover page'!$B$6,Currecny_M!$A$1:$P$10,MATCH(Database!C7159,Currecny_M!$A$1:$P$1,0),FALSE)</f>
        <v>1</v>
      </c>
      <c r="L7159" s="82">
        <f t="shared" si="335"/>
        <v>7.4002800000000004</v>
      </c>
      <c r="M7159" s="82">
        <f>((E7159/$F$1)*VLOOKUP(N7159,Currecny_M!$A$1:$P$10,MATCH(Database!C7159,Currecny_M!$A$1:$P$1,0),FALSE))/VLOOKUP('Cover page'!$B$6,Currecny_M!$A$1:$P$10,MATCH(Database!C7159,Currecny_M!$A$1:$P$1,0),FALSE)</f>
        <v>7.4002800000000004</v>
      </c>
      <c r="N7159" s="6" t="str">
        <f>VLOOKUP(B7159,Master!$A$2:$C$11,3,FALSE)</f>
        <v>Dirham</v>
      </c>
      <c r="O7159" s="6" t="str">
        <f>VLOOKUP(B7159,Master!$A$2:$C$11,2,FALSE)</f>
        <v>Asia</v>
      </c>
      <c r="Q7159" s="39" t="str">
        <f>VLOOKUP(D7159,GL_Master!$A$1:$D$80,2,FALSE)</f>
        <v>PL</v>
      </c>
      <c r="R7159" s="39" t="str">
        <f>VLOOKUP(D7159,GL_Master!$A$1:$D$80,3,FALSE)</f>
        <v>Misc. expenses</v>
      </c>
      <c r="S7159" s="39" t="str">
        <f>VLOOKUP(D7159,GL_Master!$A$1:$D$80,4,FALSE)</f>
        <v>Repair &amp; Maintenance</v>
      </c>
    </row>
    <row r="7160" spans="1:19" x14ac:dyDescent="0.25">
      <c r="A7160" s="39" t="s">
        <v>262</v>
      </c>
      <c r="B7160" s="39" t="s">
        <v>238</v>
      </c>
      <c r="C7160" s="7">
        <v>44105</v>
      </c>
      <c r="D7160" s="39" t="s">
        <v>92</v>
      </c>
      <c r="E7160" s="39">
        <v>247</v>
      </c>
      <c r="F7160" s="82">
        <f t="shared" si="333"/>
        <v>0.247</v>
      </c>
      <c r="G7160" s="39">
        <f>VLOOKUP(N7160,Currecny_M!$A$1:$P$10,2,FALSE)</f>
        <v>21</v>
      </c>
      <c r="H7160" s="39">
        <f>MATCH(C7160,Currecny_M!$A$1:$P$1,0)</f>
        <v>8</v>
      </c>
      <c r="I7160" s="39">
        <f>VLOOKUP(N7160,Currecny_M!$A$1:$P$10,MATCH(Database!C7160,Currecny_M!$A$1:$P$1,0),FALSE)</f>
        <v>22.29</v>
      </c>
      <c r="J7160" s="82">
        <f t="shared" si="334"/>
        <v>5.50563</v>
      </c>
      <c r="K7160" s="39">
        <f>VLOOKUP('Cover page'!$B$6,Currecny_M!$A$1:$P$10,MATCH(Database!C7160,Currecny_M!$A$1:$P$1,0),FALSE)</f>
        <v>1</v>
      </c>
      <c r="L7160" s="82">
        <f t="shared" si="335"/>
        <v>5.50563</v>
      </c>
      <c r="M7160" s="82">
        <f>((E7160/$F$1)*VLOOKUP(N7160,Currecny_M!$A$1:$P$10,MATCH(Database!C7160,Currecny_M!$A$1:$P$1,0),FALSE))/VLOOKUP('Cover page'!$B$6,Currecny_M!$A$1:$P$10,MATCH(Database!C7160,Currecny_M!$A$1:$P$1,0),FALSE)</f>
        <v>5.50563</v>
      </c>
      <c r="N7160" s="6" t="str">
        <f>VLOOKUP(B7160,Master!$A$2:$C$11,3,FALSE)</f>
        <v>Dirham</v>
      </c>
      <c r="O7160" s="6" t="str">
        <f>VLOOKUP(B7160,Master!$A$2:$C$11,2,FALSE)</f>
        <v>Asia</v>
      </c>
      <c r="Q7160" s="39" t="str">
        <f>VLOOKUP(D7160,GL_Master!$A$1:$D$80,2,FALSE)</f>
        <v>PL</v>
      </c>
      <c r="R7160" s="39" t="str">
        <f>VLOOKUP(D7160,GL_Master!$A$1:$D$80,3,FALSE)</f>
        <v>Misc. expenses</v>
      </c>
      <c r="S7160" s="39" t="str">
        <f>VLOOKUP(D7160,GL_Master!$A$1:$D$80,4,FALSE)</f>
        <v>Repair &amp; Maintenance</v>
      </c>
    </row>
    <row r="7161" spans="1:19" x14ac:dyDescent="0.25">
      <c r="A7161" s="39" t="s">
        <v>262</v>
      </c>
      <c r="B7161" s="39" t="s">
        <v>238</v>
      </c>
      <c r="C7161" s="7">
        <v>44105</v>
      </c>
      <c r="D7161" s="39" t="s">
        <v>93</v>
      </c>
      <c r="E7161" s="39">
        <v>2720</v>
      </c>
      <c r="F7161" s="82">
        <f t="shared" si="333"/>
        <v>2.72</v>
      </c>
      <c r="G7161" s="39">
        <f>VLOOKUP(N7161,Currecny_M!$A$1:$P$10,2,FALSE)</f>
        <v>21</v>
      </c>
      <c r="H7161" s="39">
        <f>MATCH(C7161,Currecny_M!$A$1:$P$1,0)</f>
        <v>8</v>
      </c>
      <c r="I7161" s="39">
        <f>VLOOKUP(N7161,Currecny_M!$A$1:$P$10,MATCH(Database!C7161,Currecny_M!$A$1:$P$1,0),FALSE)</f>
        <v>22.29</v>
      </c>
      <c r="J7161" s="82">
        <f t="shared" si="334"/>
        <v>60.628800000000005</v>
      </c>
      <c r="K7161" s="39">
        <f>VLOOKUP('Cover page'!$B$6,Currecny_M!$A$1:$P$10,MATCH(Database!C7161,Currecny_M!$A$1:$P$1,0),FALSE)</f>
        <v>1</v>
      </c>
      <c r="L7161" s="82">
        <f t="shared" si="335"/>
        <v>60.628800000000005</v>
      </c>
      <c r="M7161" s="82">
        <f>((E7161/$F$1)*VLOOKUP(N7161,Currecny_M!$A$1:$P$10,MATCH(Database!C7161,Currecny_M!$A$1:$P$1,0),FALSE))/VLOOKUP('Cover page'!$B$6,Currecny_M!$A$1:$P$10,MATCH(Database!C7161,Currecny_M!$A$1:$P$1,0),FALSE)</f>
        <v>60.628800000000005</v>
      </c>
      <c r="N7161" s="6" t="str">
        <f>VLOOKUP(B7161,Master!$A$2:$C$11,3,FALSE)</f>
        <v>Dirham</v>
      </c>
      <c r="O7161" s="6" t="str">
        <f>VLOOKUP(B7161,Master!$A$2:$C$11,2,FALSE)</f>
        <v>Asia</v>
      </c>
      <c r="Q7161" s="39" t="str">
        <f>VLOOKUP(D7161,GL_Master!$A$1:$D$80,2,FALSE)</f>
        <v>PL</v>
      </c>
      <c r="R7161" s="39" t="str">
        <f>VLOOKUP(D7161,GL_Master!$A$1:$D$80,3,FALSE)</f>
        <v>Salary wages &amp; benefits</v>
      </c>
      <c r="S7161" s="39" t="str">
        <f>VLOOKUP(D7161,GL_Master!$A$1:$D$80,4,FALSE)</f>
        <v>Employee benefits expense</v>
      </c>
    </row>
    <row r="7162" spans="1:19" x14ac:dyDescent="0.25">
      <c r="A7162" s="39" t="s">
        <v>262</v>
      </c>
      <c r="B7162" s="39" t="s">
        <v>238</v>
      </c>
      <c r="C7162" s="7">
        <v>44105</v>
      </c>
      <c r="D7162" s="39" t="s">
        <v>33</v>
      </c>
      <c r="E7162" s="39">
        <v>79</v>
      </c>
      <c r="F7162" s="82">
        <f t="shared" si="333"/>
        <v>7.9000000000000001E-2</v>
      </c>
      <c r="G7162" s="39">
        <f>VLOOKUP(N7162,Currecny_M!$A$1:$P$10,2,FALSE)</f>
        <v>21</v>
      </c>
      <c r="H7162" s="39">
        <f>MATCH(C7162,Currecny_M!$A$1:$P$1,0)</f>
        <v>8</v>
      </c>
      <c r="I7162" s="39">
        <f>VLOOKUP(N7162,Currecny_M!$A$1:$P$10,MATCH(Database!C7162,Currecny_M!$A$1:$P$1,0),FALSE)</f>
        <v>22.29</v>
      </c>
      <c r="J7162" s="82">
        <f t="shared" si="334"/>
        <v>1.76091</v>
      </c>
      <c r="K7162" s="39">
        <f>VLOOKUP('Cover page'!$B$6,Currecny_M!$A$1:$P$10,MATCH(Database!C7162,Currecny_M!$A$1:$P$1,0),FALSE)</f>
        <v>1</v>
      </c>
      <c r="L7162" s="82">
        <f t="shared" si="335"/>
        <v>1.76091</v>
      </c>
      <c r="M7162" s="82">
        <f>((E7162/$F$1)*VLOOKUP(N7162,Currecny_M!$A$1:$P$10,MATCH(Database!C7162,Currecny_M!$A$1:$P$1,0),FALSE))/VLOOKUP('Cover page'!$B$6,Currecny_M!$A$1:$P$10,MATCH(Database!C7162,Currecny_M!$A$1:$P$1,0),FALSE)</f>
        <v>1.76091</v>
      </c>
      <c r="N7162" s="6" t="str">
        <f>VLOOKUP(B7162,Master!$A$2:$C$11,3,FALSE)</f>
        <v>Dirham</v>
      </c>
      <c r="O7162" s="6" t="str">
        <f>VLOOKUP(B7162,Master!$A$2:$C$11,2,FALSE)</f>
        <v>Asia</v>
      </c>
      <c r="Q7162" s="39" t="str">
        <f>VLOOKUP(D7162,GL_Master!$A$1:$D$80,2,FALSE)</f>
        <v>PL</v>
      </c>
      <c r="R7162" s="39" t="str">
        <f>VLOOKUP(D7162,GL_Master!$A$1:$D$80,3,FALSE)</f>
        <v>Staff welfare expenses</v>
      </c>
      <c r="S7162" s="39" t="str">
        <f>VLOOKUP(D7162,GL_Master!$A$1:$D$80,4,FALSE)</f>
        <v>Other staff welfare</v>
      </c>
    </row>
    <row r="7163" spans="1:19" x14ac:dyDescent="0.25">
      <c r="A7163" s="39" t="s">
        <v>262</v>
      </c>
      <c r="B7163" s="39" t="s">
        <v>238</v>
      </c>
      <c r="C7163" s="7">
        <v>44105</v>
      </c>
      <c r="D7163" s="39" t="s">
        <v>94</v>
      </c>
      <c r="E7163" s="39">
        <v>480</v>
      </c>
      <c r="F7163" s="82">
        <f t="shared" si="333"/>
        <v>0.48</v>
      </c>
      <c r="G7163" s="39">
        <f>VLOOKUP(N7163,Currecny_M!$A$1:$P$10,2,FALSE)</f>
        <v>21</v>
      </c>
      <c r="H7163" s="39">
        <f>MATCH(C7163,Currecny_M!$A$1:$P$1,0)</f>
        <v>8</v>
      </c>
      <c r="I7163" s="39">
        <f>VLOOKUP(N7163,Currecny_M!$A$1:$P$10,MATCH(Database!C7163,Currecny_M!$A$1:$P$1,0),FALSE)</f>
        <v>22.29</v>
      </c>
      <c r="J7163" s="82">
        <f t="shared" si="334"/>
        <v>10.699199999999999</v>
      </c>
      <c r="K7163" s="39">
        <f>VLOOKUP('Cover page'!$B$6,Currecny_M!$A$1:$P$10,MATCH(Database!C7163,Currecny_M!$A$1:$P$1,0),FALSE)</f>
        <v>1</v>
      </c>
      <c r="L7163" s="82">
        <f t="shared" si="335"/>
        <v>10.699199999999999</v>
      </c>
      <c r="M7163" s="82">
        <f>((E7163/$F$1)*VLOOKUP(N7163,Currecny_M!$A$1:$P$10,MATCH(Database!C7163,Currecny_M!$A$1:$P$1,0),FALSE))/VLOOKUP('Cover page'!$B$6,Currecny_M!$A$1:$P$10,MATCH(Database!C7163,Currecny_M!$A$1:$P$1,0),FALSE)</f>
        <v>10.699199999999999</v>
      </c>
      <c r="N7163" s="6" t="str">
        <f>VLOOKUP(B7163,Master!$A$2:$C$11,3,FALSE)</f>
        <v>Dirham</v>
      </c>
      <c r="O7163" s="6" t="str">
        <f>VLOOKUP(B7163,Master!$A$2:$C$11,2,FALSE)</f>
        <v>Asia</v>
      </c>
      <c r="Q7163" s="39" t="str">
        <f>VLOOKUP(D7163,GL_Master!$A$1:$D$80,2,FALSE)</f>
        <v>PL</v>
      </c>
      <c r="R7163" s="39" t="str">
        <f>VLOOKUP(D7163,GL_Master!$A$1:$D$80,3,FALSE)</f>
        <v xml:space="preserve">Gratuity expenses </v>
      </c>
      <c r="S7163" s="39" t="str">
        <f>VLOOKUP(D7163,GL_Master!$A$1:$D$80,4,FALSE)</f>
        <v>Gratuity</v>
      </c>
    </row>
    <row r="7164" spans="1:19" x14ac:dyDescent="0.25">
      <c r="A7164" s="39" t="s">
        <v>262</v>
      </c>
      <c r="B7164" s="39" t="s">
        <v>238</v>
      </c>
      <c r="C7164" s="7">
        <v>44105</v>
      </c>
      <c r="D7164" s="39" t="s">
        <v>95</v>
      </c>
      <c r="E7164" s="39">
        <v>155</v>
      </c>
      <c r="F7164" s="82">
        <f t="shared" si="333"/>
        <v>0.155</v>
      </c>
      <c r="G7164" s="39">
        <f>VLOOKUP(N7164,Currecny_M!$A$1:$P$10,2,FALSE)</f>
        <v>21</v>
      </c>
      <c r="H7164" s="39">
        <f>MATCH(C7164,Currecny_M!$A$1:$P$1,0)</f>
        <v>8</v>
      </c>
      <c r="I7164" s="39">
        <f>VLOOKUP(N7164,Currecny_M!$A$1:$P$10,MATCH(Database!C7164,Currecny_M!$A$1:$P$1,0),FALSE)</f>
        <v>22.29</v>
      </c>
      <c r="J7164" s="82">
        <f t="shared" si="334"/>
        <v>3.4549499999999997</v>
      </c>
      <c r="K7164" s="39">
        <f>VLOOKUP('Cover page'!$B$6,Currecny_M!$A$1:$P$10,MATCH(Database!C7164,Currecny_M!$A$1:$P$1,0),FALSE)</f>
        <v>1</v>
      </c>
      <c r="L7164" s="82">
        <f t="shared" si="335"/>
        <v>3.4549499999999997</v>
      </c>
      <c r="M7164" s="82">
        <f>((E7164/$F$1)*VLOOKUP(N7164,Currecny_M!$A$1:$P$10,MATCH(Database!C7164,Currecny_M!$A$1:$P$1,0),FALSE))/VLOOKUP('Cover page'!$B$6,Currecny_M!$A$1:$P$10,MATCH(Database!C7164,Currecny_M!$A$1:$P$1,0),FALSE)</f>
        <v>3.4549499999999997</v>
      </c>
      <c r="N7164" s="6" t="str">
        <f>VLOOKUP(B7164,Master!$A$2:$C$11,3,FALSE)</f>
        <v>Dirham</v>
      </c>
      <c r="O7164" s="6" t="str">
        <f>VLOOKUP(B7164,Master!$A$2:$C$11,2,FALSE)</f>
        <v>Asia</v>
      </c>
      <c r="Q7164" s="39" t="str">
        <f>VLOOKUP(D7164,GL_Master!$A$1:$D$80,2,FALSE)</f>
        <v>PL</v>
      </c>
      <c r="R7164" s="39" t="str">
        <f>VLOOKUP(D7164,GL_Master!$A$1:$D$80,3,FALSE)</f>
        <v>Salary wages &amp; benefits</v>
      </c>
      <c r="S7164" s="39" t="str">
        <f>VLOOKUP(D7164,GL_Master!$A$1:$D$80,4,FALSE)</f>
        <v>Employee benefits expense</v>
      </c>
    </row>
    <row r="7165" spans="1:19" x14ac:dyDescent="0.25">
      <c r="A7165" s="39" t="s">
        <v>262</v>
      </c>
      <c r="B7165" s="39" t="s">
        <v>238</v>
      </c>
      <c r="C7165" s="7">
        <v>44105</v>
      </c>
      <c r="D7165" s="39" t="s">
        <v>96</v>
      </c>
      <c r="E7165" s="39">
        <v>1385</v>
      </c>
      <c r="F7165" s="82">
        <f t="shared" si="333"/>
        <v>1.385</v>
      </c>
      <c r="G7165" s="39">
        <f>VLOOKUP(N7165,Currecny_M!$A$1:$P$10,2,FALSE)</f>
        <v>21</v>
      </c>
      <c r="H7165" s="39">
        <f>MATCH(C7165,Currecny_M!$A$1:$P$1,0)</f>
        <v>8</v>
      </c>
      <c r="I7165" s="39">
        <f>VLOOKUP(N7165,Currecny_M!$A$1:$P$10,MATCH(Database!C7165,Currecny_M!$A$1:$P$1,0),FALSE)</f>
        <v>22.29</v>
      </c>
      <c r="J7165" s="82">
        <f t="shared" si="334"/>
        <v>30.871649999999999</v>
      </c>
      <c r="K7165" s="39">
        <f>VLOOKUP('Cover page'!$B$6,Currecny_M!$A$1:$P$10,MATCH(Database!C7165,Currecny_M!$A$1:$P$1,0),FALSE)</f>
        <v>1</v>
      </c>
      <c r="L7165" s="82">
        <f t="shared" si="335"/>
        <v>30.871649999999999</v>
      </c>
      <c r="M7165" s="82">
        <f>((E7165/$F$1)*VLOOKUP(N7165,Currecny_M!$A$1:$P$10,MATCH(Database!C7165,Currecny_M!$A$1:$P$1,0),FALSE))/VLOOKUP('Cover page'!$B$6,Currecny_M!$A$1:$P$10,MATCH(Database!C7165,Currecny_M!$A$1:$P$1,0),FALSE)</f>
        <v>30.871649999999999</v>
      </c>
      <c r="N7165" s="6" t="str">
        <f>VLOOKUP(B7165,Master!$A$2:$C$11,3,FALSE)</f>
        <v>Dirham</v>
      </c>
      <c r="O7165" s="6" t="str">
        <f>VLOOKUP(B7165,Master!$A$2:$C$11,2,FALSE)</f>
        <v>Asia</v>
      </c>
      <c r="Q7165" s="39" t="str">
        <f>VLOOKUP(D7165,GL_Master!$A$1:$D$80,2,FALSE)</f>
        <v>PL</v>
      </c>
      <c r="R7165" s="39" t="str">
        <f>VLOOKUP(D7165,GL_Master!$A$1:$D$80,3,FALSE)</f>
        <v>Salary wages &amp; benefits</v>
      </c>
      <c r="S7165" s="39" t="str">
        <f>VLOOKUP(D7165,GL_Master!$A$1:$D$80,4,FALSE)</f>
        <v>Employee benefits expense</v>
      </c>
    </row>
    <row r="7166" spans="1:19" x14ac:dyDescent="0.25">
      <c r="A7166" s="39" t="s">
        <v>262</v>
      </c>
      <c r="B7166" s="39" t="s">
        <v>238</v>
      </c>
      <c r="C7166" s="7">
        <v>44105</v>
      </c>
      <c r="D7166" s="39" t="s">
        <v>97</v>
      </c>
      <c r="E7166" s="39">
        <v>81</v>
      </c>
      <c r="F7166" s="82">
        <f t="shared" si="333"/>
        <v>8.1000000000000003E-2</v>
      </c>
      <c r="G7166" s="39">
        <f>VLOOKUP(N7166,Currecny_M!$A$1:$P$10,2,FALSE)</f>
        <v>21</v>
      </c>
      <c r="H7166" s="39">
        <f>MATCH(C7166,Currecny_M!$A$1:$P$1,0)</f>
        <v>8</v>
      </c>
      <c r="I7166" s="39">
        <f>VLOOKUP(N7166,Currecny_M!$A$1:$P$10,MATCH(Database!C7166,Currecny_M!$A$1:$P$1,0),FALSE)</f>
        <v>22.29</v>
      </c>
      <c r="J7166" s="82">
        <f t="shared" si="334"/>
        <v>1.80549</v>
      </c>
      <c r="K7166" s="39">
        <f>VLOOKUP('Cover page'!$B$6,Currecny_M!$A$1:$P$10,MATCH(Database!C7166,Currecny_M!$A$1:$P$1,0),FALSE)</f>
        <v>1</v>
      </c>
      <c r="L7166" s="82">
        <f t="shared" si="335"/>
        <v>1.80549</v>
      </c>
      <c r="M7166" s="82">
        <f>((E7166/$F$1)*VLOOKUP(N7166,Currecny_M!$A$1:$P$10,MATCH(Database!C7166,Currecny_M!$A$1:$P$1,0),FALSE))/VLOOKUP('Cover page'!$B$6,Currecny_M!$A$1:$P$10,MATCH(Database!C7166,Currecny_M!$A$1:$P$1,0),FALSE)</f>
        <v>1.80549</v>
      </c>
      <c r="N7166" s="6" t="str">
        <f>VLOOKUP(B7166,Master!$A$2:$C$11,3,FALSE)</f>
        <v>Dirham</v>
      </c>
      <c r="O7166" s="6" t="str">
        <f>VLOOKUP(B7166,Master!$A$2:$C$11,2,FALSE)</f>
        <v>Asia</v>
      </c>
      <c r="Q7166" s="39" t="str">
        <f>VLOOKUP(D7166,GL_Master!$A$1:$D$80,2,FALSE)</f>
        <v>PL</v>
      </c>
      <c r="R7166" s="39" t="str">
        <f>VLOOKUP(D7166,GL_Master!$A$1:$D$80,3,FALSE)</f>
        <v>Salary wages &amp; benefits</v>
      </c>
      <c r="S7166" s="39" t="str">
        <f>VLOOKUP(D7166,GL_Master!$A$1:$D$80,4,FALSE)</f>
        <v>Employee benefits expense</v>
      </c>
    </row>
    <row r="7167" spans="1:19" x14ac:dyDescent="0.25">
      <c r="A7167" s="39" t="s">
        <v>262</v>
      </c>
      <c r="B7167" s="39" t="s">
        <v>238</v>
      </c>
      <c r="C7167" s="7">
        <v>44105</v>
      </c>
      <c r="D7167" s="39" t="s">
        <v>98</v>
      </c>
      <c r="E7167" s="39">
        <v>157</v>
      </c>
      <c r="F7167" s="82">
        <f t="shared" si="333"/>
        <v>0.157</v>
      </c>
      <c r="G7167" s="39">
        <f>VLOOKUP(N7167,Currecny_M!$A$1:$P$10,2,FALSE)</f>
        <v>21</v>
      </c>
      <c r="H7167" s="39">
        <f>MATCH(C7167,Currecny_M!$A$1:$P$1,0)</f>
        <v>8</v>
      </c>
      <c r="I7167" s="39">
        <f>VLOOKUP(N7167,Currecny_M!$A$1:$P$10,MATCH(Database!C7167,Currecny_M!$A$1:$P$1,0),FALSE)</f>
        <v>22.29</v>
      </c>
      <c r="J7167" s="82">
        <f t="shared" si="334"/>
        <v>3.49953</v>
      </c>
      <c r="K7167" s="39">
        <f>VLOOKUP('Cover page'!$B$6,Currecny_M!$A$1:$P$10,MATCH(Database!C7167,Currecny_M!$A$1:$P$1,0),FALSE)</f>
        <v>1</v>
      </c>
      <c r="L7167" s="82">
        <f t="shared" si="335"/>
        <v>3.49953</v>
      </c>
      <c r="M7167" s="82">
        <f>((E7167/$F$1)*VLOOKUP(N7167,Currecny_M!$A$1:$P$10,MATCH(Database!C7167,Currecny_M!$A$1:$P$1,0),FALSE))/VLOOKUP('Cover page'!$B$6,Currecny_M!$A$1:$P$10,MATCH(Database!C7167,Currecny_M!$A$1:$P$1,0),FALSE)</f>
        <v>3.49953</v>
      </c>
      <c r="N7167" s="6" t="str">
        <f>VLOOKUP(B7167,Master!$A$2:$C$11,3,FALSE)</f>
        <v>Dirham</v>
      </c>
      <c r="O7167" s="6" t="str">
        <f>VLOOKUP(B7167,Master!$A$2:$C$11,2,FALSE)</f>
        <v>Asia</v>
      </c>
      <c r="Q7167" s="39" t="str">
        <f>VLOOKUP(D7167,GL_Master!$A$1:$D$80,2,FALSE)</f>
        <v>PL</v>
      </c>
      <c r="R7167" s="39" t="str">
        <f>VLOOKUP(D7167,GL_Master!$A$1:$D$80,3,FALSE)</f>
        <v>Salary wages &amp; benefits</v>
      </c>
      <c r="S7167" s="39" t="str">
        <f>VLOOKUP(D7167,GL_Master!$A$1:$D$80,4,FALSE)</f>
        <v>Employee benefits expense</v>
      </c>
    </row>
    <row r="7168" spans="1:19" x14ac:dyDescent="0.25">
      <c r="A7168" s="39" t="s">
        <v>262</v>
      </c>
      <c r="B7168" s="39" t="s">
        <v>238</v>
      </c>
      <c r="C7168" s="7">
        <v>44105</v>
      </c>
      <c r="D7168" s="39" t="s">
        <v>99</v>
      </c>
      <c r="E7168" s="39">
        <v>81</v>
      </c>
      <c r="F7168" s="82">
        <f t="shared" si="333"/>
        <v>8.1000000000000003E-2</v>
      </c>
      <c r="G7168" s="39">
        <f>VLOOKUP(N7168,Currecny_M!$A$1:$P$10,2,FALSE)</f>
        <v>21</v>
      </c>
      <c r="H7168" s="39">
        <f>MATCH(C7168,Currecny_M!$A$1:$P$1,0)</f>
        <v>8</v>
      </c>
      <c r="I7168" s="39">
        <f>VLOOKUP(N7168,Currecny_M!$A$1:$P$10,MATCH(Database!C7168,Currecny_M!$A$1:$P$1,0),FALSE)</f>
        <v>22.29</v>
      </c>
      <c r="J7168" s="82">
        <f t="shared" si="334"/>
        <v>1.80549</v>
      </c>
      <c r="K7168" s="39">
        <f>VLOOKUP('Cover page'!$B$6,Currecny_M!$A$1:$P$10,MATCH(Database!C7168,Currecny_M!$A$1:$P$1,0),FALSE)</f>
        <v>1</v>
      </c>
      <c r="L7168" s="82">
        <f t="shared" si="335"/>
        <v>1.80549</v>
      </c>
      <c r="M7168" s="82">
        <f>((E7168/$F$1)*VLOOKUP(N7168,Currecny_M!$A$1:$P$10,MATCH(Database!C7168,Currecny_M!$A$1:$P$1,0),FALSE))/VLOOKUP('Cover page'!$B$6,Currecny_M!$A$1:$P$10,MATCH(Database!C7168,Currecny_M!$A$1:$P$1,0),FALSE)</f>
        <v>1.80549</v>
      </c>
      <c r="N7168" s="6" t="str">
        <f>VLOOKUP(B7168,Master!$A$2:$C$11,3,FALSE)</f>
        <v>Dirham</v>
      </c>
      <c r="O7168" s="6" t="str">
        <f>VLOOKUP(B7168,Master!$A$2:$C$11,2,FALSE)</f>
        <v>Asia</v>
      </c>
      <c r="Q7168" s="39" t="str">
        <f>VLOOKUP(D7168,GL_Master!$A$1:$D$80,2,FALSE)</f>
        <v>PL</v>
      </c>
      <c r="R7168" s="39" t="str">
        <f>VLOOKUP(D7168,GL_Master!$A$1:$D$80,3,FALSE)</f>
        <v>Salary wages &amp; benefits</v>
      </c>
      <c r="S7168" s="39" t="str">
        <f>VLOOKUP(D7168,GL_Master!$A$1:$D$80,4,FALSE)</f>
        <v>Employee benefits expense</v>
      </c>
    </row>
    <row r="7169" spans="1:19" x14ac:dyDescent="0.25">
      <c r="A7169" s="39" t="s">
        <v>262</v>
      </c>
      <c r="B7169" s="39" t="s">
        <v>238</v>
      </c>
      <c r="C7169" s="7">
        <v>44105</v>
      </c>
      <c r="D7169" s="39" t="s">
        <v>100</v>
      </c>
      <c r="E7169" s="39">
        <v>549</v>
      </c>
      <c r="F7169" s="82">
        <f t="shared" si="333"/>
        <v>0.54900000000000004</v>
      </c>
      <c r="G7169" s="39">
        <f>VLOOKUP(N7169,Currecny_M!$A$1:$P$10,2,FALSE)</f>
        <v>21</v>
      </c>
      <c r="H7169" s="39">
        <f>MATCH(C7169,Currecny_M!$A$1:$P$1,0)</f>
        <v>8</v>
      </c>
      <c r="I7169" s="39">
        <f>VLOOKUP(N7169,Currecny_M!$A$1:$P$10,MATCH(Database!C7169,Currecny_M!$A$1:$P$1,0),FALSE)</f>
        <v>22.29</v>
      </c>
      <c r="J7169" s="82">
        <f t="shared" si="334"/>
        <v>12.237210000000001</v>
      </c>
      <c r="K7169" s="39">
        <f>VLOOKUP('Cover page'!$B$6,Currecny_M!$A$1:$P$10,MATCH(Database!C7169,Currecny_M!$A$1:$P$1,0),FALSE)</f>
        <v>1</v>
      </c>
      <c r="L7169" s="82">
        <f t="shared" si="335"/>
        <v>12.237210000000001</v>
      </c>
      <c r="M7169" s="82">
        <f>((E7169/$F$1)*VLOOKUP(N7169,Currecny_M!$A$1:$P$10,MATCH(Database!C7169,Currecny_M!$A$1:$P$1,0),FALSE))/VLOOKUP('Cover page'!$B$6,Currecny_M!$A$1:$P$10,MATCH(Database!C7169,Currecny_M!$A$1:$P$1,0),FALSE)</f>
        <v>12.237210000000001</v>
      </c>
      <c r="N7169" s="6" t="str">
        <f>VLOOKUP(B7169,Master!$A$2:$C$11,3,FALSE)</f>
        <v>Dirham</v>
      </c>
      <c r="O7169" s="6" t="str">
        <f>VLOOKUP(B7169,Master!$A$2:$C$11,2,FALSE)</f>
        <v>Asia</v>
      </c>
      <c r="Q7169" s="39" t="str">
        <f>VLOOKUP(D7169,GL_Master!$A$1:$D$80,2,FALSE)</f>
        <v>PL</v>
      </c>
      <c r="R7169" s="39" t="str">
        <f>VLOOKUP(D7169,GL_Master!$A$1:$D$80,3,FALSE)</f>
        <v>Salary wages &amp; benefits</v>
      </c>
      <c r="S7169" s="39" t="str">
        <f>VLOOKUP(D7169,GL_Master!$A$1:$D$80,4,FALSE)</f>
        <v>Employee benefits expense</v>
      </c>
    </row>
    <row r="7170" spans="1:19" x14ac:dyDescent="0.25">
      <c r="A7170" s="39" t="s">
        <v>262</v>
      </c>
      <c r="B7170" s="39" t="s">
        <v>238</v>
      </c>
      <c r="C7170" s="7">
        <v>44105</v>
      </c>
      <c r="D7170" s="39" t="s">
        <v>30</v>
      </c>
      <c r="E7170" s="39">
        <v>154</v>
      </c>
      <c r="F7170" s="82">
        <f t="shared" si="333"/>
        <v>0.154</v>
      </c>
      <c r="G7170" s="39">
        <f>VLOOKUP(N7170,Currecny_M!$A$1:$P$10,2,FALSE)</f>
        <v>21</v>
      </c>
      <c r="H7170" s="39">
        <f>MATCH(C7170,Currecny_M!$A$1:$P$1,0)</f>
        <v>8</v>
      </c>
      <c r="I7170" s="39">
        <f>VLOOKUP(N7170,Currecny_M!$A$1:$P$10,MATCH(Database!C7170,Currecny_M!$A$1:$P$1,0),FALSE)</f>
        <v>22.29</v>
      </c>
      <c r="J7170" s="82">
        <f t="shared" si="334"/>
        <v>3.4326599999999998</v>
      </c>
      <c r="K7170" s="39">
        <f>VLOOKUP('Cover page'!$B$6,Currecny_M!$A$1:$P$10,MATCH(Database!C7170,Currecny_M!$A$1:$P$1,0),FALSE)</f>
        <v>1</v>
      </c>
      <c r="L7170" s="82">
        <f t="shared" si="335"/>
        <v>3.4326599999999998</v>
      </c>
      <c r="M7170" s="82">
        <f>((E7170/$F$1)*VLOOKUP(N7170,Currecny_M!$A$1:$P$10,MATCH(Database!C7170,Currecny_M!$A$1:$P$1,0),FALSE))/VLOOKUP('Cover page'!$B$6,Currecny_M!$A$1:$P$10,MATCH(Database!C7170,Currecny_M!$A$1:$P$1,0),FALSE)</f>
        <v>3.4326599999999998</v>
      </c>
      <c r="N7170" s="6" t="str">
        <f>VLOOKUP(B7170,Master!$A$2:$C$11,3,FALSE)</f>
        <v>Dirham</v>
      </c>
      <c r="O7170" s="6" t="str">
        <f>VLOOKUP(B7170,Master!$A$2:$C$11,2,FALSE)</f>
        <v>Asia</v>
      </c>
      <c r="Q7170" s="39" t="str">
        <f>VLOOKUP(D7170,GL_Master!$A$1:$D$80,2,FALSE)</f>
        <v>PL</v>
      </c>
      <c r="R7170" s="39" t="str">
        <f>VLOOKUP(D7170,GL_Master!$A$1:$D$80,3,FALSE)</f>
        <v>Travelling and conveyance</v>
      </c>
      <c r="S7170" s="39" t="str">
        <f>VLOOKUP(D7170,GL_Master!$A$1:$D$80,4,FALSE)</f>
        <v>Local conveyance</v>
      </c>
    </row>
    <row r="7171" spans="1:19" x14ac:dyDescent="0.25">
      <c r="A7171" s="39" t="s">
        <v>262</v>
      </c>
      <c r="B7171" s="39" t="s">
        <v>238</v>
      </c>
      <c r="C7171" s="7">
        <v>44105</v>
      </c>
      <c r="D7171" s="39" t="s">
        <v>31</v>
      </c>
      <c r="E7171" s="39">
        <v>78</v>
      </c>
      <c r="F7171" s="82">
        <f t="shared" si="333"/>
        <v>7.8E-2</v>
      </c>
      <c r="G7171" s="39">
        <f>VLOOKUP(N7171,Currecny_M!$A$1:$P$10,2,FALSE)</f>
        <v>21</v>
      </c>
      <c r="H7171" s="39">
        <f>MATCH(C7171,Currecny_M!$A$1:$P$1,0)</f>
        <v>8</v>
      </c>
      <c r="I7171" s="39">
        <f>VLOOKUP(N7171,Currecny_M!$A$1:$P$10,MATCH(Database!C7171,Currecny_M!$A$1:$P$1,0),FALSE)</f>
        <v>22.29</v>
      </c>
      <c r="J7171" s="82">
        <f t="shared" si="334"/>
        <v>1.7386199999999998</v>
      </c>
      <c r="K7171" s="39">
        <f>VLOOKUP('Cover page'!$B$6,Currecny_M!$A$1:$P$10,MATCH(Database!C7171,Currecny_M!$A$1:$P$1,0),FALSE)</f>
        <v>1</v>
      </c>
      <c r="L7171" s="82">
        <f t="shared" si="335"/>
        <v>1.7386199999999998</v>
      </c>
      <c r="M7171" s="82">
        <f>((E7171/$F$1)*VLOOKUP(N7171,Currecny_M!$A$1:$P$10,MATCH(Database!C7171,Currecny_M!$A$1:$P$1,0),FALSE))/VLOOKUP('Cover page'!$B$6,Currecny_M!$A$1:$P$10,MATCH(Database!C7171,Currecny_M!$A$1:$P$1,0),FALSE)</f>
        <v>1.7386199999999998</v>
      </c>
      <c r="N7171" s="6" t="str">
        <f>VLOOKUP(B7171,Master!$A$2:$C$11,3,FALSE)</f>
        <v>Dirham</v>
      </c>
      <c r="O7171" s="6" t="str">
        <f>VLOOKUP(B7171,Master!$A$2:$C$11,2,FALSE)</f>
        <v>Asia</v>
      </c>
      <c r="Q7171" s="39" t="str">
        <f>VLOOKUP(D7171,GL_Master!$A$1:$D$80,2,FALSE)</f>
        <v>PL</v>
      </c>
      <c r="R7171" s="39" t="str">
        <f>VLOOKUP(D7171,GL_Master!$A$1:$D$80,3,FALSE)</f>
        <v>Office expenses</v>
      </c>
      <c r="S7171" s="39" t="str">
        <f>VLOOKUP(D7171,GL_Master!$A$1:$D$80,4,FALSE)</f>
        <v>Parking charges</v>
      </c>
    </row>
    <row r="7172" spans="1:19" x14ac:dyDescent="0.25">
      <c r="A7172" s="39" t="s">
        <v>262</v>
      </c>
      <c r="B7172" s="39" t="s">
        <v>238</v>
      </c>
      <c r="C7172" s="7">
        <v>44105</v>
      </c>
      <c r="D7172" s="39" t="s">
        <v>101</v>
      </c>
      <c r="E7172" s="39">
        <v>77</v>
      </c>
      <c r="F7172" s="82">
        <f t="shared" ref="F7172:F7235" si="336">E7172/$F$1</f>
        <v>7.6999999999999999E-2</v>
      </c>
      <c r="G7172" s="39">
        <f>VLOOKUP(N7172,Currecny_M!$A$1:$P$10,2,FALSE)</f>
        <v>21</v>
      </c>
      <c r="H7172" s="39">
        <f>MATCH(C7172,Currecny_M!$A$1:$P$1,0)</f>
        <v>8</v>
      </c>
      <c r="I7172" s="39">
        <f>VLOOKUP(N7172,Currecny_M!$A$1:$P$10,MATCH(Database!C7172,Currecny_M!$A$1:$P$1,0),FALSE)</f>
        <v>22.29</v>
      </c>
      <c r="J7172" s="82">
        <f t="shared" ref="J7172:J7235" si="337">F7172*I7172</f>
        <v>1.7163299999999999</v>
      </c>
      <c r="K7172" s="39">
        <f>VLOOKUP('Cover page'!$B$6,Currecny_M!$A$1:$P$10,MATCH(Database!C7172,Currecny_M!$A$1:$P$1,0),FALSE)</f>
        <v>1</v>
      </c>
      <c r="L7172" s="82">
        <f t="shared" ref="L7172:L7235" si="338">J7172/K7172</f>
        <v>1.7163299999999999</v>
      </c>
      <c r="M7172" s="82">
        <f>((E7172/$F$1)*VLOOKUP(N7172,Currecny_M!$A$1:$P$10,MATCH(Database!C7172,Currecny_M!$A$1:$P$1,0),FALSE))/VLOOKUP('Cover page'!$B$6,Currecny_M!$A$1:$P$10,MATCH(Database!C7172,Currecny_M!$A$1:$P$1,0),FALSE)</f>
        <v>1.7163299999999999</v>
      </c>
      <c r="N7172" s="6" t="str">
        <f>VLOOKUP(B7172,Master!$A$2:$C$11,3,FALSE)</f>
        <v>Dirham</v>
      </c>
      <c r="O7172" s="6" t="str">
        <f>VLOOKUP(B7172,Master!$A$2:$C$11,2,FALSE)</f>
        <v>Asia</v>
      </c>
      <c r="Q7172" s="39" t="str">
        <f>VLOOKUP(D7172,GL_Master!$A$1:$D$80,2,FALSE)</f>
        <v>PL</v>
      </c>
      <c r="R7172" s="39" t="str">
        <f>VLOOKUP(D7172,GL_Master!$A$1:$D$80,3,FALSE)</f>
        <v>COGS</v>
      </c>
      <c r="S7172" s="39" t="str">
        <f>VLOOKUP(D7172,GL_Master!$A$1:$D$80,4,FALSE)</f>
        <v>Purchase of other traded goods</v>
      </c>
    </row>
    <row r="7173" spans="1:19" x14ac:dyDescent="0.25">
      <c r="A7173" s="39" t="s">
        <v>262</v>
      </c>
      <c r="B7173" s="39" t="s">
        <v>238</v>
      </c>
      <c r="C7173" s="7">
        <v>44105</v>
      </c>
      <c r="D7173" s="39" t="s">
        <v>102</v>
      </c>
      <c r="E7173" s="39">
        <v>78</v>
      </c>
      <c r="F7173" s="82">
        <f t="shared" si="336"/>
        <v>7.8E-2</v>
      </c>
      <c r="G7173" s="39">
        <f>VLOOKUP(N7173,Currecny_M!$A$1:$P$10,2,FALSE)</f>
        <v>21</v>
      </c>
      <c r="H7173" s="39">
        <f>MATCH(C7173,Currecny_M!$A$1:$P$1,0)</f>
        <v>8</v>
      </c>
      <c r="I7173" s="39">
        <f>VLOOKUP(N7173,Currecny_M!$A$1:$P$10,MATCH(Database!C7173,Currecny_M!$A$1:$P$1,0),FALSE)</f>
        <v>22.29</v>
      </c>
      <c r="J7173" s="82">
        <f t="shared" si="337"/>
        <v>1.7386199999999998</v>
      </c>
      <c r="K7173" s="39">
        <f>VLOOKUP('Cover page'!$B$6,Currecny_M!$A$1:$P$10,MATCH(Database!C7173,Currecny_M!$A$1:$P$1,0),FALSE)</f>
        <v>1</v>
      </c>
      <c r="L7173" s="82">
        <f t="shared" si="338"/>
        <v>1.7386199999999998</v>
      </c>
      <c r="M7173" s="82">
        <f>((E7173/$F$1)*VLOOKUP(N7173,Currecny_M!$A$1:$P$10,MATCH(Database!C7173,Currecny_M!$A$1:$P$1,0),FALSE))/VLOOKUP('Cover page'!$B$6,Currecny_M!$A$1:$P$10,MATCH(Database!C7173,Currecny_M!$A$1:$P$1,0),FALSE)</f>
        <v>1.7386199999999998</v>
      </c>
      <c r="N7173" s="6" t="str">
        <f>VLOOKUP(B7173,Master!$A$2:$C$11,3,FALSE)</f>
        <v>Dirham</v>
      </c>
      <c r="O7173" s="6" t="str">
        <f>VLOOKUP(B7173,Master!$A$2:$C$11,2,FALSE)</f>
        <v>Asia</v>
      </c>
      <c r="Q7173" s="39" t="str">
        <f>VLOOKUP(D7173,GL_Master!$A$1:$D$80,2,FALSE)</f>
        <v>PL</v>
      </c>
      <c r="R7173" s="39" t="str">
        <f>VLOOKUP(D7173,GL_Master!$A$1:$D$80,3,FALSE)</f>
        <v>Staff welfare expenses</v>
      </c>
      <c r="S7173" s="39" t="str">
        <f>VLOOKUP(D7173,GL_Master!$A$1:$D$80,4,FALSE)</f>
        <v>Diwali Expense</v>
      </c>
    </row>
    <row r="7174" spans="1:19" x14ac:dyDescent="0.25">
      <c r="A7174" s="39" t="s">
        <v>262</v>
      </c>
      <c r="B7174" s="39" t="s">
        <v>238</v>
      </c>
      <c r="C7174" s="7">
        <v>44105</v>
      </c>
      <c r="D7174" s="39" t="s">
        <v>20</v>
      </c>
      <c r="E7174" s="39">
        <v>160</v>
      </c>
      <c r="F7174" s="82">
        <f t="shared" si="336"/>
        <v>0.16</v>
      </c>
      <c r="G7174" s="39">
        <f>VLOOKUP(N7174,Currecny_M!$A$1:$P$10,2,FALSE)</f>
        <v>21</v>
      </c>
      <c r="H7174" s="39">
        <f>MATCH(C7174,Currecny_M!$A$1:$P$1,0)</f>
        <v>8</v>
      </c>
      <c r="I7174" s="39">
        <f>VLOOKUP(N7174,Currecny_M!$A$1:$P$10,MATCH(Database!C7174,Currecny_M!$A$1:$P$1,0),FALSE)</f>
        <v>22.29</v>
      </c>
      <c r="J7174" s="82">
        <f t="shared" si="337"/>
        <v>3.5663999999999998</v>
      </c>
      <c r="K7174" s="39">
        <f>VLOOKUP('Cover page'!$B$6,Currecny_M!$A$1:$P$10,MATCH(Database!C7174,Currecny_M!$A$1:$P$1,0),FALSE)</f>
        <v>1</v>
      </c>
      <c r="L7174" s="82">
        <f t="shared" si="338"/>
        <v>3.5663999999999998</v>
      </c>
      <c r="M7174" s="82">
        <f>((E7174/$F$1)*VLOOKUP(N7174,Currecny_M!$A$1:$P$10,MATCH(Database!C7174,Currecny_M!$A$1:$P$1,0),FALSE))/VLOOKUP('Cover page'!$B$6,Currecny_M!$A$1:$P$10,MATCH(Database!C7174,Currecny_M!$A$1:$P$1,0),FALSE)</f>
        <v>3.5663999999999998</v>
      </c>
      <c r="N7174" s="6" t="str">
        <f>VLOOKUP(B7174,Master!$A$2:$C$11,3,FALSE)</f>
        <v>Dirham</v>
      </c>
      <c r="O7174" s="6" t="str">
        <f>VLOOKUP(B7174,Master!$A$2:$C$11,2,FALSE)</f>
        <v>Asia</v>
      </c>
      <c r="Q7174" s="39" t="str">
        <f>VLOOKUP(D7174,GL_Master!$A$1:$D$80,2,FALSE)</f>
        <v>PL</v>
      </c>
      <c r="R7174" s="39" t="str">
        <f>VLOOKUP(D7174,GL_Master!$A$1:$D$80,3,FALSE)</f>
        <v>Selling and Marketing expenses</v>
      </c>
      <c r="S7174" s="39" t="str">
        <f>VLOOKUP(D7174,GL_Master!$A$1:$D$80,4,FALSE)</f>
        <v>Business promotion</v>
      </c>
    </row>
    <row r="7175" spans="1:19" x14ac:dyDescent="0.25">
      <c r="A7175" s="39" t="s">
        <v>262</v>
      </c>
      <c r="B7175" s="39" t="s">
        <v>238</v>
      </c>
      <c r="C7175" s="7">
        <v>44105</v>
      </c>
      <c r="D7175" s="39" t="s">
        <v>29</v>
      </c>
      <c r="E7175" s="39">
        <v>168</v>
      </c>
      <c r="F7175" s="82">
        <f t="shared" si="336"/>
        <v>0.16800000000000001</v>
      </c>
      <c r="G7175" s="39">
        <f>VLOOKUP(N7175,Currecny_M!$A$1:$P$10,2,FALSE)</f>
        <v>21</v>
      </c>
      <c r="H7175" s="39">
        <f>MATCH(C7175,Currecny_M!$A$1:$P$1,0)</f>
        <v>8</v>
      </c>
      <c r="I7175" s="39">
        <f>VLOOKUP(N7175,Currecny_M!$A$1:$P$10,MATCH(Database!C7175,Currecny_M!$A$1:$P$1,0),FALSE)</f>
        <v>22.29</v>
      </c>
      <c r="J7175" s="82">
        <f t="shared" si="337"/>
        <v>3.74472</v>
      </c>
      <c r="K7175" s="39">
        <f>VLOOKUP('Cover page'!$B$6,Currecny_M!$A$1:$P$10,MATCH(Database!C7175,Currecny_M!$A$1:$P$1,0),FALSE)</f>
        <v>1</v>
      </c>
      <c r="L7175" s="82">
        <f t="shared" si="338"/>
        <v>3.74472</v>
      </c>
      <c r="M7175" s="82">
        <f>((E7175/$F$1)*VLOOKUP(N7175,Currecny_M!$A$1:$P$10,MATCH(Database!C7175,Currecny_M!$A$1:$P$1,0),FALSE))/VLOOKUP('Cover page'!$B$6,Currecny_M!$A$1:$P$10,MATCH(Database!C7175,Currecny_M!$A$1:$P$1,0),FALSE)</f>
        <v>3.74472</v>
      </c>
      <c r="N7175" s="6" t="str">
        <f>VLOOKUP(B7175,Master!$A$2:$C$11,3,FALSE)</f>
        <v>Dirham</v>
      </c>
      <c r="O7175" s="6" t="str">
        <f>VLOOKUP(B7175,Master!$A$2:$C$11,2,FALSE)</f>
        <v>Asia</v>
      </c>
      <c r="Q7175" s="39" t="str">
        <f>VLOOKUP(D7175,GL_Master!$A$1:$D$80,2,FALSE)</f>
        <v>PL</v>
      </c>
      <c r="R7175" s="39" t="str">
        <f>VLOOKUP(D7175,GL_Master!$A$1:$D$80,3,FALSE)</f>
        <v>Communication &amp; internet exp</v>
      </c>
      <c r="S7175" s="39" t="str">
        <f>VLOOKUP(D7175,GL_Master!$A$1:$D$80,4,FALSE)</f>
        <v>Communication cost</v>
      </c>
    </row>
    <row r="7176" spans="1:19" x14ac:dyDescent="0.25">
      <c r="A7176" s="39" t="s">
        <v>262</v>
      </c>
      <c r="B7176" s="39" t="s">
        <v>238</v>
      </c>
      <c r="C7176" s="7">
        <v>44105</v>
      </c>
      <c r="D7176" s="39" t="s">
        <v>41</v>
      </c>
      <c r="E7176" s="39">
        <v>78</v>
      </c>
      <c r="F7176" s="82">
        <f t="shared" si="336"/>
        <v>7.8E-2</v>
      </c>
      <c r="G7176" s="39">
        <f>VLOOKUP(N7176,Currecny_M!$A$1:$P$10,2,FALSE)</f>
        <v>21</v>
      </c>
      <c r="H7176" s="39">
        <f>MATCH(C7176,Currecny_M!$A$1:$P$1,0)</f>
        <v>8</v>
      </c>
      <c r="I7176" s="39">
        <f>VLOOKUP(N7176,Currecny_M!$A$1:$P$10,MATCH(Database!C7176,Currecny_M!$A$1:$P$1,0),FALSE)</f>
        <v>22.29</v>
      </c>
      <c r="J7176" s="82">
        <f t="shared" si="337"/>
        <v>1.7386199999999998</v>
      </c>
      <c r="K7176" s="39">
        <f>VLOOKUP('Cover page'!$B$6,Currecny_M!$A$1:$P$10,MATCH(Database!C7176,Currecny_M!$A$1:$P$1,0),FALSE)</f>
        <v>1</v>
      </c>
      <c r="L7176" s="82">
        <f t="shared" si="338"/>
        <v>1.7386199999999998</v>
      </c>
      <c r="M7176" s="82">
        <f>((E7176/$F$1)*VLOOKUP(N7176,Currecny_M!$A$1:$P$10,MATCH(Database!C7176,Currecny_M!$A$1:$P$1,0),FALSE))/VLOOKUP('Cover page'!$B$6,Currecny_M!$A$1:$P$10,MATCH(Database!C7176,Currecny_M!$A$1:$P$1,0),FALSE)</f>
        <v>1.7386199999999998</v>
      </c>
      <c r="N7176" s="6" t="str">
        <f>VLOOKUP(B7176,Master!$A$2:$C$11,3,FALSE)</f>
        <v>Dirham</v>
      </c>
      <c r="O7176" s="6" t="str">
        <f>VLOOKUP(B7176,Master!$A$2:$C$11,2,FALSE)</f>
        <v>Asia</v>
      </c>
      <c r="Q7176" s="39" t="str">
        <f>VLOOKUP(D7176,GL_Master!$A$1:$D$80,2,FALSE)</f>
        <v>PL</v>
      </c>
      <c r="R7176" s="39" t="str">
        <f>VLOOKUP(D7176,GL_Master!$A$1:$D$80,3,FALSE)</f>
        <v>Communication &amp; internet exp</v>
      </c>
      <c r="S7176" s="39" t="str">
        <f>VLOOKUP(D7176,GL_Master!$A$1:$D$80,4,FALSE)</f>
        <v>Communication cost</v>
      </c>
    </row>
    <row r="7177" spans="1:19" x14ac:dyDescent="0.25">
      <c r="A7177" s="39" t="s">
        <v>262</v>
      </c>
      <c r="B7177" s="39" t="s">
        <v>238</v>
      </c>
      <c r="C7177" s="7">
        <v>44105</v>
      </c>
      <c r="D7177" s="39" t="s">
        <v>103</v>
      </c>
      <c r="E7177" s="39">
        <v>162</v>
      </c>
      <c r="F7177" s="82">
        <f t="shared" si="336"/>
        <v>0.16200000000000001</v>
      </c>
      <c r="G7177" s="39">
        <f>VLOOKUP(N7177,Currecny_M!$A$1:$P$10,2,FALSE)</f>
        <v>21</v>
      </c>
      <c r="H7177" s="39">
        <f>MATCH(C7177,Currecny_M!$A$1:$P$1,0)</f>
        <v>8</v>
      </c>
      <c r="I7177" s="39">
        <f>VLOOKUP(N7177,Currecny_M!$A$1:$P$10,MATCH(Database!C7177,Currecny_M!$A$1:$P$1,0),FALSE)</f>
        <v>22.29</v>
      </c>
      <c r="J7177" s="82">
        <f t="shared" si="337"/>
        <v>3.6109800000000001</v>
      </c>
      <c r="K7177" s="39">
        <f>VLOOKUP('Cover page'!$B$6,Currecny_M!$A$1:$P$10,MATCH(Database!C7177,Currecny_M!$A$1:$P$1,0),FALSE)</f>
        <v>1</v>
      </c>
      <c r="L7177" s="82">
        <f t="shared" si="338"/>
        <v>3.6109800000000001</v>
      </c>
      <c r="M7177" s="82">
        <f>((E7177/$F$1)*VLOOKUP(N7177,Currecny_M!$A$1:$P$10,MATCH(Database!C7177,Currecny_M!$A$1:$P$1,0),FALSE))/VLOOKUP('Cover page'!$B$6,Currecny_M!$A$1:$P$10,MATCH(Database!C7177,Currecny_M!$A$1:$P$1,0),FALSE)</f>
        <v>3.6109800000000001</v>
      </c>
      <c r="N7177" s="6" t="str">
        <f>VLOOKUP(B7177,Master!$A$2:$C$11,3,FALSE)</f>
        <v>Dirham</v>
      </c>
      <c r="O7177" s="6" t="str">
        <f>VLOOKUP(B7177,Master!$A$2:$C$11,2,FALSE)</f>
        <v>Asia</v>
      </c>
      <c r="Q7177" s="39" t="str">
        <f>VLOOKUP(D7177,GL_Master!$A$1:$D$80,2,FALSE)</f>
        <v>PL</v>
      </c>
      <c r="R7177" s="39" t="str">
        <f>VLOOKUP(D7177,GL_Master!$A$1:$D$80,3,FALSE)</f>
        <v>Communication &amp; internet exp</v>
      </c>
      <c r="S7177" s="39" t="str">
        <f>VLOOKUP(D7177,GL_Master!$A$1:$D$80,4,FALSE)</f>
        <v>Communication cost</v>
      </c>
    </row>
    <row r="7178" spans="1:19" x14ac:dyDescent="0.25">
      <c r="A7178" s="39" t="s">
        <v>262</v>
      </c>
      <c r="B7178" s="39" t="s">
        <v>238</v>
      </c>
      <c r="C7178" s="7">
        <v>44105</v>
      </c>
      <c r="D7178" s="39" t="s">
        <v>104</v>
      </c>
      <c r="E7178" s="39">
        <v>240</v>
      </c>
      <c r="F7178" s="82">
        <f t="shared" si="336"/>
        <v>0.24</v>
      </c>
      <c r="G7178" s="39">
        <f>VLOOKUP(N7178,Currecny_M!$A$1:$P$10,2,FALSE)</f>
        <v>21</v>
      </c>
      <c r="H7178" s="39">
        <f>MATCH(C7178,Currecny_M!$A$1:$P$1,0)</f>
        <v>8</v>
      </c>
      <c r="I7178" s="39">
        <f>VLOOKUP(N7178,Currecny_M!$A$1:$P$10,MATCH(Database!C7178,Currecny_M!$A$1:$P$1,0),FALSE)</f>
        <v>22.29</v>
      </c>
      <c r="J7178" s="82">
        <f t="shared" si="337"/>
        <v>5.3495999999999997</v>
      </c>
      <c r="K7178" s="39">
        <f>VLOOKUP('Cover page'!$B$6,Currecny_M!$A$1:$P$10,MATCH(Database!C7178,Currecny_M!$A$1:$P$1,0),FALSE)</f>
        <v>1</v>
      </c>
      <c r="L7178" s="82">
        <f t="shared" si="338"/>
        <v>5.3495999999999997</v>
      </c>
      <c r="M7178" s="82">
        <f>((E7178/$F$1)*VLOOKUP(N7178,Currecny_M!$A$1:$P$10,MATCH(Database!C7178,Currecny_M!$A$1:$P$1,0),FALSE))/VLOOKUP('Cover page'!$B$6,Currecny_M!$A$1:$P$10,MATCH(Database!C7178,Currecny_M!$A$1:$P$1,0),FALSE)</f>
        <v>5.3495999999999997</v>
      </c>
      <c r="N7178" s="6" t="str">
        <f>VLOOKUP(B7178,Master!$A$2:$C$11,3,FALSE)</f>
        <v>Dirham</v>
      </c>
      <c r="O7178" s="6" t="str">
        <f>VLOOKUP(B7178,Master!$A$2:$C$11,2,FALSE)</f>
        <v>Asia</v>
      </c>
      <c r="Q7178" s="39" t="str">
        <f>VLOOKUP(D7178,GL_Master!$A$1:$D$80,2,FALSE)</f>
        <v>PL</v>
      </c>
      <c r="R7178" s="39" t="str">
        <f>VLOOKUP(D7178,GL_Master!$A$1:$D$80,3,FALSE)</f>
        <v>Legal &amp; Professional expenses</v>
      </c>
      <c r="S7178" s="39" t="str">
        <f>VLOOKUP(D7178,GL_Master!$A$1:$D$80,4,FALSE)</f>
        <v>Professional Fees - Others</v>
      </c>
    </row>
    <row r="7179" spans="1:19" x14ac:dyDescent="0.25">
      <c r="A7179" s="39" t="s">
        <v>262</v>
      </c>
      <c r="B7179" s="39" t="s">
        <v>238</v>
      </c>
      <c r="C7179" s="7">
        <v>44105</v>
      </c>
      <c r="D7179" s="39" t="s">
        <v>105</v>
      </c>
      <c r="E7179" s="39">
        <v>157</v>
      </c>
      <c r="F7179" s="82">
        <f t="shared" si="336"/>
        <v>0.157</v>
      </c>
      <c r="G7179" s="39">
        <f>VLOOKUP(N7179,Currecny_M!$A$1:$P$10,2,FALSE)</f>
        <v>21</v>
      </c>
      <c r="H7179" s="39">
        <f>MATCH(C7179,Currecny_M!$A$1:$P$1,0)</f>
        <v>8</v>
      </c>
      <c r="I7179" s="39">
        <f>VLOOKUP(N7179,Currecny_M!$A$1:$P$10,MATCH(Database!C7179,Currecny_M!$A$1:$P$1,0),FALSE)</f>
        <v>22.29</v>
      </c>
      <c r="J7179" s="82">
        <f t="shared" si="337"/>
        <v>3.49953</v>
      </c>
      <c r="K7179" s="39">
        <f>VLOOKUP('Cover page'!$B$6,Currecny_M!$A$1:$P$10,MATCH(Database!C7179,Currecny_M!$A$1:$P$1,0),FALSE)</f>
        <v>1</v>
      </c>
      <c r="L7179" s="82">
        <f t="shared" si="338"/>
        <v>3.49953</v>
      </c>
      <c r="M7179" s="82">
        <f>((E7179/$F$1)*VLOOKUP(N7179,Currecny_M!$A$1:$P$10,MATCH(Database!C7179,Currecny_M!$A$1:$P$1,0),FALSE))/VLOOKUP('Cover page'!$B$6,Currecny_M!$A$1:$P$10,MATCH(Database!C7179,Currecny_M!$A$1:$P$1,0),FALSE)</f>
        <v>3.49953</v>
      </c>
      <c r="N7179" s="6" t="str">
        <f>VLOOKUP(B7179,Master!$A$2:$C$11,3,FALSE)</f>
        <v>Dirham</v>
      </c>
      <c r="O7179" s="6" t="str">
        <f>VLOOKUP(B7179,Master!$A$2:$C$11,2,FALSE)</f>
        <v>Asia</v>
      </c>
      <c r="Q7179" s="39" t="str">
        <f>VLOOKUP(D7179,GL_Master!$A$1:$D$80,2,FALSE)</f>
        <v>PL</v>
      </c>
      <c r="R7179" s="39" t="str">
        <f>VLOOKUP(D7179,GL_Master!$A$1:$D$80,3,FALSE)</f>
        <v>Travelling and conveyance</v>
      </c>
      <c r="S7179" s="39" t="str">
        <f>VLOOKUP(D7179,GL_Master!$A$1:$D$80,4,FALSE)</f>
        <v>Car hiring and rental services</v>
      </c>
    </row>
    <row r="7180" spans="1:19" x14ac:dyDescent="0.25">
      <c r="A7180" s="39" t="s">
        <v>262</v>
      </c>
      <c r="B7180" s="39" t="s">
        <v>238</v>
      </c>
      <c r="C7180" s="7">
        <v>44105</v>
      </c>
      <c r="D7180" s="39" t="s">
        <v>106</v>
      </c>
      <c r="E7180" s="39">
        <v>84</v>
      </c>
      <c r="F7180" s="82">
        <f t="shared" si="336"/>
        <v>8.4000000000000005E-2</v>
      </c>
      <c r="G7180" s="39">
        <f>VLOOKUP(N7180,Currecny_M!$A$1:$P$10,2,FALSE)</f>
        <v>21</v>
      </c>
      <c r="H7180" s="39">
        <f>MATCH(C7180,Currecny_M!$A$1:$P$1,0)</f>
        <v>8</v>
      </c>
      <c r="I7180" s="39">
        <f>VLOOKUP(N7180,Currecny_M!$A$1:$P$10,MATCH(Database!C7180,Currecny_M!$A$1:$P$1,0),FALSE)</f>
        <v>22.29</v>
      </c>
      <c r="J7180" s="82">
        <f t="shared" si="337"/>
        <v>1.87236</v>
      </c>
      <c r="K7180" s="39">
        <f>VLOOKUP('Cover page'!$B$6,Currecny_M!$A$1:$P$10,MATCH(Database!C7180,Currecny_M!$A$1:$P$1,0),FALSE)</f>
        <v>1</v>
      </c>
      <c r="L7180" s="82">
        <f t="shared" si="338"/>
        <v>1.87236</v>
      </c>
      <c r="M7180" s="82">
        <f>((E7180/$F$1)*VLOOKUP(N7180,Currecny_M!$A$1:$P$10,MATCH(Database!C7180,Currecny_M!$A$1:$P$1,0),FALSE))/VLOOKUP('Cover page'!$B$6,Currecny_M!$A$1:$P$10,MATCH(Database!C7180,Currecny_M!$A$1:$P$1,0),FALSE)</f>
        <v>1.87236</v>
      </c>
      <c r="N7180" s="6" t="str">
        <f>VLOOKUP(B7180,Master!$A$2:$C$11,3,FALSE)</f>
        <v>Dirham</v>
      </c>
      <c r="O7180" s="6" t="str">
        <f>VLOOKUP(B7180,Master!$A$2:$C$11,2,FALSE)</f>
        <v>Asia</v>
      </c>
      <c r="Q7180" s="39" t="str">
        <f>VLOOKUP(D7180,GL_Master!$A$1:$D$80,2,FALSE)</f>
        <v>PL</v>
      </c>
      <c r="R7180" s="39" t="str">
        <f>VLOOKUP(D7180,GL_Master!$A$1:$D$80,3,FALSE)</f>
        <v>Communication &amp; internet exp</v>
      </c>
      <c r="S7180" s="39" t="str">
        <f>VLOOKUP(D7180,GL_Master!$A$1:$D$80,4,FALSE)</f>
        <v>Printing &amp; Stationary</v>
      </c>
    </row>
    <row r="7181" spans="1:19" x14ac:dyDescent="0.25">
      <c r="A7181" s="39" t="s">
        <v>262</v>
      </c>
      <c r="B7181" s="39" t="s">
        <v>238</v>
      </c>
      <c r="C7181" s="7">
        <v>44105</v>
      </c>
      <c r="D7181" s="39" t="s">
        <v>32</v>
      </c>
      <c r="E7181" s="39">
        <v>82</v>
      </c>
      <c r="F7181" s="82">
        <f t="shared" si="336"/>
        <v>8.2000000000000003E-2</v>
      </c>
      <c r="G7181" s="39">
        <f>VLOOKUP(N7181,Currecny_M!$A$1:$P$10,2,FALSE)</f>
        <v>21</v>
      </c>
      <c r="H7181" s="39">
        <f>MATCH(C7181,Currecny_M!$A$1:$P$1,0)</f>
        <v>8</v>
      </c>
      <c r="I7181" s="39">
        <f>VLOOKUP(N7181,Currecny_M!$A$1:$P$10,MATCH(Database!C7181,Currecny_M!$A$1:$P$1,0),FALSE)</f>
        <v>22.29</v>
      </c>
      <c r="J7181" s="82">
        <f t="shared" si="337"/>
        <v>1.82778</v>
      </c>
      <c r="K7181" s="39">
        <f>VLOOKUP('Cover page'!$B$6,Currecny_M!$A$1:$P$10,MATCH(Database!C7181,Currecny_M!$A$1:$P$1,0),FALSE)</f>
        <v>1</v>
      </c>
      <c r="L7181" s="82">
        <f t="shared" si="338"/>
        <v>1.82778</v>
      </c>
      <c r="M7181" s="82">
        <f>((E7181/$F$1)*VLOOKUP(N7181,Currecny_M!$A$1:$P$10,MATCH(Database!C7181,Currecny_M!$A$1:$P$1,0),FALSE))/VLOOKUP('Cover page'!$B$6,Currecny_M!$A$1:$P$10,MATCH(Database!C7181,Currecny_M!$A$1:$P$1,0),FALSE)</f>
        <v>1.82778</v>
      </c>
      <c r="N7181" s="6" t="str">
        <f>VLOOKUP(B7181,Master!$A$2:$C$11,3,FALSE)</f>
        <v>Dirham</v>
      </c>
      <c r="O7181" s="6" t="str">
        <f>VLOOKUP(B7181,Master!$A$2:$C$11,2,FALSE)</f>
        <v>Asia</v>
      </c>
      <c r="Q7181" s="39" t="str">
        <f>VLOOKUP(D7181,GL_Master!$A$1:$D$80,2,FALSE)</f>
        <v>PL</v>
      </c>
      <c r="R7181" s="39" t="str">
        <f>VLOOKUP(D7181,GL_Master!$A$1:$D$80,3,FALSE)</f>
        <v>Communication &amp; internet exp</v>
      </c>
      <c r="S7181" s="39" t="str">
        <f>VLOOKUP(D7181,GL_Master!$A$1:$D$80,4,FALSE)</f>
        <v>Printing &amp; Stationary</v>
      </c>
    </row>
    <row r="7182" spans="1:19" x14ac:dyDescent="0.25">
      <c r="A7182" s="39" t="s">
        <v>262</v>
      </c>
      <c r="B7182" s="39" t="s">
        <v>238</v>
      </c>
      <c r="C7182" s="7">
        <v>44105</v>
      </c>
      <c r="D7182" s="39" t="s">
        <v>35</v>
      </c>
      <c r="E7182" s="39">
        <v>245</v>
      </c>
      <c r="F7182" s="82">
        <f t="shared" si="336"/>
        <v>0.245</v>
      </c>
      <c r="G7182" s="39">
        <f>VLOOKUP(N7182,Currecny_M!$A$1:$P$10,2,FALSE)</f>
        <v>21</v>
      </c>
      <c r="H7182" s="39">
        <f>MATCH(C7182,Currecny_M!$A$1:$P$1,0)</f>
        <v>8</v>
      </c>
      <c r="I7182" s="39">
        <f>VLOOKUP(N7182,Currecny_M!$A$1:$P$10,MATCH(Database!C7182,Currecny_M!$A$1:$P$1,0),FALSE)</f>
        <v>22.29</v>
      </c>
      <c r="J7182" s="82">
        <f t="shared" si="337"/>
        <v>5.4610499999999993</v>
      </c>
      <c r="K7182" s="39">
        <f>VLOOKUP('Cover page'!$B$6,Currecny_M!$A$1:$P$10,MATCH(Database!C7182,Currecny_M!$A$1:$P$1,0),FALSE)</f>
        <v>1</v>
      </c>
      <c r="L7182" s="82">
        <f t="shared" si="338"/>
        <v>5.4610499999999993</v>
      </c>
      <c r="M7182" s="82">
        <f>((E7182/$F$1)*VLOOKUP(N7182,Currecny_M!$A$1:$P$10,MATCH(Database!C7182,Currecny_M!$A$1:$P$1,0),FALSE))/VLOOKUP('Cover page'!$B$6,Currecny_M!$A$1:$P$10,MATCH(Database!C7182,Currecny_M!$A$1:$P$1,0),FALSE)</f>
        <v>5.4610499999999993</v>
      </c>
      <c r="N7182" s="6" t="str">
        <f>VLOOKUP(B7182,Master!$A$2:$C$11,3,FALSE)</f>
        <v>Dirham</v>
      </c>
      <c r="O7182" s="6" t="str">
        <f>VLOOKUP(B7182,Master!$A$2:$C$11,2,FALSE)</f>
        <v>Asia</v>
      </c>
      <c r="Q7182" s="39" t="str">
        <f>VLOOKUP(D7182,GL_Master!$A$1:$D$80,2,FALSE)</f>
        <v>PL</v>
      </c>
      <c r="R7182" s="39" t="str">
        <f>VLOOKUP(D7182,GL_Master!$A$1:$D$80,3,FALSE)</f>
        <v>Security Expenses</v>
      </c>
      <c r="S7182" s="39" t="str">
        <f>VLOOKUP(D7182,GL_Master!$A$1:$D$80,4,FALSE)</f>
        <v>Security Expenses others</v>
      </c>
    </row>
    <row r="7183" spans="1:19" x14ac:dyDescent="0.25">
      <c r="A7183" s="39" t="s">
        <v>262</v>
      </c>
      <c r="B7183" s="39" t="s">
        <v>238</v>
      </c>
      <c r="C7183" s="7">
        <v>44105</v>
      </c>
      <c r="D7183" s="39" t="s">
        <v>38</v>
      </c>
      <c r="E7183" s="39">
        <v>78</v>
      </c>
      <c r="F7183" s="82">
        <f t="shared" si="336"/>
        <v>7.8E-2</v>
      </c>
      <c r="G7183" s="39">
        <f>VLOOKUP(N7183,Currecny_M!$A$1:$P$10,2,FALSE)</f>
        <v>21</v>
      </c>
      <c r="H7183" s="39">
        <f>MATCH(C7183,Currecny_M!$A$1:$P$1,0)</f>
        <v>8</v>
      </c>
      <c r="I7183" s="39">
        <f>VLOOKUP(N7183,Currecny_M!$A$1:$P$10,MATCH(Database!C7183,Currecny_M!$A$1:$P$1,0),FALSE)</f>
        <v>22.29</v>
      </c>
      <c r="J7183" s="82">
        <f t="shared" si="337"/>
        <v>1.7386199999999998</v>
      </c>
      <c r="K7183" s="39">
        <f>VLOOKUP('Cover page'!$B$6,Currecny_M!$A$1:$P$10,MATCH(Database!C7183,Currecny_M!$A$1:$P$1,0),FALSE)</f>
        <v>1</v>
      </c>
      <c r="L7183" s="82">
        <f t="shared" si="338"/>
        <v>1.7386199999999998</v>
      </c>
      <c r="M7183" s="82">
        <f>((E7183/$F$1)*VLOOKUP(N7183,Currecny_M!$A$1:$P$10,MATCH(Database!C7183,Currecny_M!$A$1:$P$1,0),FALSE))/VLOOKUP('Cover page'!$B$6,Currecny_M!$A$1:$P$10,MATCH(Database!C7183,Currecny_M!$A$1:$P$1,0),FALSE)</f>
        <v>1.7386199999999998</v>
      </c>
      <c r="N7183" s="6" t="str">
        <f>VLOOKUP(B7183,Master!$A$2:$C$11,3,FALSE)</f>
        <v>Dirham</v>
      </c>
      <c r="O7183" s="6" t="str">
        <f>VLOOKUP(B7183,Master!$A$2:$C$11,2,FALSE)</f>
        <v>Asia</v>
      </c>
      <c r="Q7183" s="39" t="str">
        <f>VLOOKUP(D7183,GL_Master!$A$1:$D$80,2,FALSE)</f>
        <v>PL</v>
      </c>
      <c r="R7183" s="39" t="str">
        <f>VLOOKUP(D7183,GL_Master!$A$1:$D$80,3,FALSE)</f>
        <v>House Keeping Expenses</v>
      </c>
      <c r="S7183" s="39" t="str">
        <f>VLOOKUP(D7183,GL_Master!$A$1:$D$80,4,FALSE)</f>
        <v>House Keeping Expenses</v>
      </c>
    </row>
    <row r="7184" spans="1:19" x14ac:dyDescent="0.25">
      <c r="A7184" s="39" t="s">
        <v>262</v>
      </c>
      <c r="B7184" s="39" t="s">
        <v>238</v>
      </c>
      <c r="C7184" s="7">
        <v>44105</v>
      </c>
      <c r="D7184" s="39" t="s">
        <v>107</v>
      </c>
      <c r="E7184" s="39">
        <v>84</v>
      </c>
      <c r="F7184" s="82">
        <f t="shared" si="336"/>
        <v>8.4000000000000005E-2</v>
      </c>
      <c r="G7184" s="39">
        <f>VLOOKUP(N7184,Currecny_M!$A$1:$P$10,2,FALSE)</f>
        <v>21</v>
      </c>
      <c r="H7184" s="39">
        <f>MATCH(C7184,Currecny_M!$A$1:$P$1,0)</f>
        <v>8</v>
      </c>
      <c r="I7184" s="39">
        <f>VLOOKUP(N7184,Currecny_M!$A$1:$P$10,MATCH(Database!C7184,Currecny_M!$A$1:$P$1,0),FALSE)</f>
        <v>22.29</v>
      </c>
      <c r="J7184" s="82">
        <f t="shared" si="337"/>
        <v>1.87236</v>
      </c>
      <c r="K7184" s="39">
        <f>VLOOKUP('Cover page'!$B$6,Currecny_M!$A$1:$P$10,MATCH(Database!C7184,Currecny_M!$A$1:$P$1,0),FALSE)</f>
        <v>1</v>
      </c>
      <c r="L7184" s="82">
        <f t="shared" si="338"/>
        <v>1.87236</v>
      </c>
      <c r="M7184" s="82">
        <f>((E7184/$F$1)*VLOOKUP(N7184,Currecny_M!$A$1:$P$10,MATCH(Database!C7184,Currecny_M!$A$1:$P$1,0),FALSE))/VLOOKUP('Cover page'!$B$6,Currecny_M!$A$1:$P$10,MATCH(Database!C7184,Currecny_M!$A$1:$P$1,0),FALSE)</f>
        <v>1.87236</v>
      </c>
      <c r="N7184" s="6" t="str">
        <f>VLOOKUP(B7184,Master!$A$2:$C$11,3,FALSE)</f>
        <v>Dirham</v>
      </c>
      <c r="O7184" s="6" t="str">
        <f>VLOOKUP(B7184,Master!$A$2:$C$11,2,FALSE)</f>
        <v>Asia</v>
      </c>
      <c r="Q7184" s="39" t="str">
        <f>VLOOKUP(D7184,GL_Master!$A$1:$D$80,2,FALSE)</f>
        <v>PL</v>
      </c>
      <c r="R7184" s="39" t="str">
        <f>VLOOKUP(D7184,GL_Master!$A$1:$D$80,3,FALSE)</f>
        <v>Misc. expenses</v>
      </c>
      <c r="S7184" s="39" t="str">
        <f>VLOOKUP(D7184,GL_Master!$A$1:$D$80,4,FALSE)</f>
        <v>Repair &amp; Maintenance</v>
      </c>
    </row>
    <row r="7185" spans="1:19" x14ac:dyDescent="0.25">
      <c r="A7185" s="39" t="s">
        <v>262</v>
      </c>
      <c r="B7185" s="39" t="s">
        <v>238</v>
      </c>
      <c r="C7185" s="7">
        <v>44105</v>
      </c>
      <c r="D7185" s="39" t="s">
        <v>108</v>
      </c>
      <c r="E7185" s="39">
        <v>80</v>
      </c>
      <c r="F7185" s="82">
        <f t="shared" si="336"/>
        <v>0.08</v>
      </c>
      <c r="G7185" s="39">
        <f>VLOOKUP(N7185,Currecny_M!$A$1:$P$10,2,FALSE)</f>
        <v>21</v>
      </c>
      <c r="H7185" s="39">
        <f>MATCH(C7185,Currecny_M!$A$1:$P$1,0)</f>
        <v>8</v>
      </c>
      <c r="I7185" s="39">
        <f>VLOOKUP(N7185,Currecny_M!$A$1:$P$10,MATCH(Database!C7185,Currecny_M!$A$1:$P$1,0),FALSE)</f>
        <v>22.29</v>
      </c>
      <c r="J7185" s="82">
        <f t="shared" si="337"/>
        <v>1.7831999999999999</v>
      </c>
      <c r="K7185" s="39">
        <f>VLOOKUP('Cover page'!$B$6,Currecny_M!$A$1:$P$10,MATCH(Database!C7185,Currecny_M!$A$1:$P$1,0),FALSE)</f>
        <v>1</v>
      </c>
      <c r="L7185" s="82">
        <f t="shared" si="338"/>
        <v>1.7831999999999999</v>
      </c>
      <c r="M7185" s="82">
        <f>((E7185/$F$1)*VLOOKUP(N7185,Currecny_M!$A$1:$P$10,MATCH(Database!C7185,Currecny_M!$A$1:$P$1,0),FALSE))/VLOOKUP('Cover page'!$B$6,Currecny_M!$A$1:$P$10,MATCH(Database!C7185,Currecny_M!$A$1:$P$1,0),FALSE)</f>
        <v>1.7831999999999999</v>
      </c>
      <c r="N7185" s="6" t="str">
        <f>VLOOKUP(B7185,Master!$A$2:$C$11,3,FALSE)</f>
        <v>Dirham</v>
      </c>
      <c r="O7185" s="6" t="str">
        <f>VLOOKUP(B7185,Master!$A$2:$C$11,2,FALSE)</f>
        <v>Asia</v>
      </c>
      <c r="Q7185" s="39" t="str">
        <f>VLOOKUP(D7185,GL_Master!$A$1:$D$80,2,FALSE)</f>
        <v>PL</v>
      </c>
      <c r="R7185" s="39" t="str">
        <f>VLOOKUP(D7185,GL_Master!$A$1:$D$80,3,FALSE)</f>
        <v>Misc. expenses</v>
      </c>
      <c r="S7185" s="39" t="str">
        <f>VLOOKUP(D7185,GL_Master!$A$1:$D$80,4,FALSE)</f>
        <v>Repair &amp; Maintenance</v>
      </c>
    </row>
    <row r="7186" spans="1:19" x14ac:dyDescent="0.25">
      <c r="A7186" s="39" t="s">
        <v>262</v>
      </c>
      <c r="B7186" s="39" t="s">
        <v>238</v>
      </c>
      <c r="C7186" s="7">
        <v>44105</v>
      </c>
      <c r="D7186" s="39" t="s">
        <v>9</v>
      </c>
      <c r="E7186" s="39">
        <v>693</v>
      </c>
      <c r="F7186" s="82">
        <f t="shared" si="336"/>
        <v>0.69299999999999995</v>
      </c>
      <c r="G7186" s="39">
        <f>VLOOKUP(N7186,Currecny_M!$A$1:$P$10,2,FALSE)</f>
        <v>21</v>
      </c>
      <c r="H7186" s="39">
        <f>MATCH(C7186,Currecny_M!$A$1:$P$1,0)</f>
        <v>8</v>
      </c>
      <c r="I7186" s="39">
        <f>VLOOKUP(N7186,Currecny_M!$A$1:$P$10,MATCH(Database!C7186,Currecny_M!$A$1:$P$1,0),FALSE)</f>
        <v>22.29</v>
      </c>
      <c r="J7186" s="82">
        <f t="shared" si="337"/>
        <v>15.446969999999999</v>
      </c>
      <c r="K7186" s="39">
        <f>VLOOKUP('Cover page'!$B$6,Currecny_M!$A$1:$P$10,MATCH(Database!C7186,Currecny_M!$A$1:$P$1,0),FALSE)</f>
        <v>1</v>
      </c>
      <c r="L7186" s="82">
        <f t="shared" si="338"/>
        <v>15.446969999999999</v>
      </c>
      <c r="M7186" s="82">
        <f>((E7186/$F$1)*VLOOKUP(N7186,Currecny_M!$A$1:$P$10,MATCH(Database!C7186,Currecny_M!$A$1:$P$1,0),FALSE))/VLOOKUP('Cover page'!$B$6,Currecny_M!$A$1:$P$10,MATCH(Database!C7186,Currecny_M!$A$1:$P$1,0),FALSE)</f>
        <v>15.446969999999999</v>
      </c>
      <c r="N7186" s="6" t="str">
        <f>VLOOKUP(B7186,Master!$A$2:$C$11,3,FALSE)</f>
        <v>Dirham</v>
      </c>
      <c r="O7186" s="6" t="str">
        <f>VLOOKUP(B7186,Master!$A$2:$C$11,2,FALSE)</f>
        <v>Asia</v>
      </c>
      <c r="Q7186" s="39" t="str">
        <f>VLOOKUP(D7186,GL_Master!$A$1:$D$80,2,FALSE)</f>
        <v>PL</v>
      </c>
      <c r="R7186" s="39" t="str">
        <f>VLOOKUP(D7186,GL_Master!$A$1:$D$80,3,FALSE)</f>
        <v>Rent</v>
      </c>
      <c r="S7186" s="39" t="str">
        <f>VLOOKUP(D7186,GL_Master!$A$1:$D$80,4,FALSE)</f>
        <v>Office Rent</v>
      </c>
    </row>
    <row r="7187" spans="1:19" x14ac:dyDescent="0.25">
      <c r="A7187" s="39" t="s">
        <v>262</v>
      </c>
      <c r="B7187" s="39" t="s">
        <v>238</v>
      </c>
      <c r="C7187" s="7">
        <v>44105</v>
      </c>
      <c r="D7187" s="39" t="s">
        <v>109</v>
      </c>
      <c r="E7187" s="39">
        <v>-404</v>
      </c>
      <c r="F7187" s="82">
        <f t="shared" si="336"/>
        <v>-0.40400000000000003</v>
      </c>
      <c r="G7187" s="39">
        <f>VLOOKUP(N7187,Currecny_M!$A$1:$P$10,2,FALSE)</f>
        <v>21</v>
      </c>
      <c r="H7187" s="39">
        <f>MATCH(C7187,Currecny_M!$A$1:$P$1,0)</f>
        <v>8</v>
      </c>
      <c r="I7187" s="39">
        <f>VLOOKUP(N7187,Currecny_M!$A$1:$P$10,MATCH(Database!C7187,Currecny_M!$A$1:$P$1,0),FALSE)</f>
        <v>22.29</v>
      </c>
      <c r="J7187" s="82">
        <f t="shared" si="337"/>
        <v>-9.0051600000000001</v>
      </c>
      <c r="K7187" s="39">
        <f>VLOOKUP('Cover page'!$B$6,Currecny_M!$A$1:$P$10,MATCH(Database!C7187,Currecny_M!$A$1:$P$1,0),FALSE)</f>
        <v>1</v>
      </c>
      <c r="L7187" s="82">
        <f t="shared" si="338"/>
        <v>-9.0051600000000001</v>
      </c>
      <c r="M7187" s="82">
        <f>((E7187/$F$1)*VLOOKUP(N7187,Currecny_M!$A$1:$P$10,MATCH(Database!C7187,Currecny_M!$A$1:$P$1,0),FALSE))/VLOOKUP('Cover page'!$B$6,Currecny_M!$A$1:$P$10,MATCH(Database!C7187,Currecny_M!$A$1:$P$1,0),FALSE)</f>
        <v>-9.0051600000000001</v>
      </c>
      <c r="N7187" s="6" t="str">
        <f>VLOOKUP(B7187,Master!$A$2:$C$11,3,FALSE)</f>
        <v>Dirham</v>
      </c>
      <c r="O7187" s="6" t="str">
        <f>VLOOKUP(B7187,Master!$A$2:$C$11,2,FALSE)</f>
        <v>Asia</v>
      </c>
      <c r="Q7187" s="39" t="str">
        <f>VLOOKUP(D7187,GL_Master!$A$1:$D$80,2,FALSE)</f>
        <v>PL</v>
      </c>
      <c r="R7187" s="39" t="str">
        <f>VLOOKUP(D7187,GL_Master!$A$1:$D$80,3,FALSE)</f>
        <v>Travelling and conveyance</v>
      </c>
      <c r="S7187" s="39" t="str">
        <f>VLOOKUP(D7187,GL_Master!$A$1:$D$80,4,FALSE)</f>
        <v>Travelling , hotel lodging</v>
      </c>
    </row>
    <row r="7188" spans="1:19" x14ac:dyDescent="0.25">
      <c r="A7188" s="39" t="s">
        <v>262</v>
      </c>
      <c r="B7188" s="39" t="s">
        <v>238</v>
      </c>
      <c r="C7188" s="7">
        <v>44105</v>
      </c>
      <c r="D7188" s="39" t="s">
        <v>110</v>
      </c>
      <c r="E7188" s="39">
        <v>154</v>
      </c>
      <c r="F7188" s="82">
        <f t="shared" si="336"/>
        <v>0.154</v>
      </c>
      <c r="G7188" s="39">
        <f>VLOOKUP(N7188,Currecny_M!$A$1:$P$10,2,FALSE)</f>
        <v>21</v>
      </c>
      <c r="H7188" s="39">
        <f>MATCH(C7188,Currecny_M!$A$1:$P$1,0)</f>
        <v>8</v>
      </c>
      <c r="I7188" s="39">
        <f>VLOOKUP(N7188,Currecny_M!$A$1:$P$10,MATCH(Database!C7188,Currecny_M!$A$1:$P$1,0),FALSE)</f>
        <v>22.29</v>
      </c>
      <c r="J7188" s="82">
        <f t="shared" si="337"/>
        <v>3.4326599999999998</v>
      </c>
      <c r="K7188" s="39">
        <f>VLOOKUP('Cover page'!$B$6,Currecny_M!$A$1:$P$10,MATCH(Database!C7188,Currecny_M!$A$1:$P$1,0),FALSE)</f>
        <v>1</v>
      </c>
      <c r="L7188" s="82">
        <f t="shared" si="338"/>
        <v>3.4326599999999998</v>
      </c>
      <c r="M7188" s="82">
        <f>((E7188/$F$1)*VLOOKUP(N7188,Currecny_M!$A$1:$P$10,MATCH(Database!C7188,Currecny_M!$A$1:$P$1,0),FALSE))/VLOOKUP('Cover page'!$B$6,Currecny_M!$A$1:$P$10,MATCH(Database!C7188,Currecny_M!$A$1:$P$1,0),FALSE)</f>
        <v>3.4326599999999998</v>
      </c>
      <c r="N7188" s="6" t="str">
        <f>VLOOKUP(B7188,Master!$A$2:$C$11,3,FALSE)</f>
        <v>Dirham</v>
      </c>
      <c r="O7188" s="6" t="str">
        <f>VLOOKUP(B7188,Master!$A$2:$C$11,2,FALSE)</f>
        <v>Asia</v>
      </c>
      <c r="Q7188" s="39" t="str">
        <f>VLOOKUP(D7188,GL_Master!$A$1:$D$80,2,FALSE)</f>
        <v>PL</v>
      </c>
      <c r="R7188" s="39" t="str">
        <f>VLOOKUP(D7188,GL_Master!$A$1:$D$80,3,FALSE)</f>
        <v>Travelling and conveyance</v>
      </c>
      <c r="S7188" s="39" t="str">
        <f>VLOOKUP(D7188,GL_Master!$A$1:$D$80,4,FALSE)</f>
        <v>Travelling , hotel lodging</v>
      </c>
    </row>
    <row r="7189" spans="1:19" x14ac:dyDescent="0.25">
      <c r="A7189" s="39" t="s">
        <v>262</v>
      </c>
      <c r="B7189" s="39" t="s">
        <v>238</v>
      </c>
      <c r="C7189" s="7">
        <v>44105</v>
      </c>
      <c r="D7189" s="39" t="s">
        <v>111</v>
      </c>
      <c r="E7189" s="39">
        <v>82</v>
      </c>
      <c r="F7189" s="82">
        <f t="shared" si="336"/>
        <v>8.2000000000000003E-2</v>
      </c>
      <c r="G7189" s="39">
        <f>VLOOKUP(N7189,Currecny_M!$A$1:$P$10,2,FALSE)</f>
        <v>21</v>
      </c>
      <c r="H7189" s="39">
        <f>MATCH(C7189,Currecny_M!$A$1:$P$1,0)</f>
        <v>8</v>
      </c>
      <c r="I7189" s="39">
        <f>VLOOKUP(N7189,Currecny_M!$A$1:$P$10,MATCH(Database!C7189,Currecny_M!$A$1:$P$1,0),FALSE)</f>
        <v>22.29</v>
      </c>
      <c r="J7189" s="82">
        <f t="shared" si="337"/>
        <v>1.82778</v>
      </c>
      <c r="K7189" s="39">
        <f>VLOOKUP('Cover page'!$B$6,Currecny_M!$A$1:$P$10,MATCH(Database!C7189,Currecny_M!$A$1:$P$1,0),FALSE)</f>
        <v>1</v>
      </c>
      <c r="L7189" s="82">
        <f t="shared" si="338"/>
        <v>1.82778</v>
      </c>
      <c r="M7189" s="82">
        <f>((E7189/$F$1)*VLOOKUP(N7189,Currecny_M!$A$1:$P$10,MATCH(Database!C7189,Currecny_M!$A$1:$P$1,0),FALSE))/VLOOKUP('Cover page'!$B$6,Currecny_M!$A$1:$P$10,MATCH(Database!C7189,Currecny_M!$A$1:$P$1,0),FALSE)</f>
        <v>1.82778</v>
      </c>
      <c r="N7189" s="6" t="str">
        <f>VLOOKUP(B7189,Master!$A$2:$C$11,3,FALSE)</f>
        <v>Dirham</v>
      </c>
      <c r="O7189" s="6" t="str">
        <f>VLOOKUP(B7189,Master!$A$2:$C$11,2,FALSE)</f>
        <v>Asia</v>
      </c>
      <c r="Q7189" s="39" t="str">
        <f>VLOOKUP(D7189,GL_Master!$A$1:$D$80,2,FALSE)</f>
        <v>PL</v>
      </c>
      <c r="R7189" s="39" t="str">
        <f>VLOOKUP(D7189,GL_Master!$A$1:$D$80,3,FALSE)</f>
        <v>Legal &amp; Professional expenses</v>
      </c>
      <c r="S7189" s="39" t="str">
        <f>VLOOKUP(D7189,GL_Master!$A$1:$D$80,4,FALSE)</f>
        <v>Professional Fees - Others</v>
      </c>
    </row>
    <row r="7190" spans="1:19" x14ac:dyDescent="0.25">
      <c r="A7190" s="39" t="s">
        <v>262</v>
      </c>
      <c r="B7190" s="39" t="s">
        <v>238</v>
      </c>
      <c r="C7190" s="7">
        <v>44136</v>
      </c>
      <c r="D7190" s="39" t="s">
        <v>112</v>
      </c>
      <c r="E7190" s="39">
        <v>808</v>
      </c>
      <c r="F7190" s="82">
        <f t="shared" si="336"/>
        <v>0.80800000000000005</v>
      </c>
      <c r="G7190" s="39">
        <f>VLOOKUP(N7190,Currecny_M!$A$1:$P$10,2,FALSE)</f>
        <v>21</v>
      </c>
      <c r="H7190" s="39">
        <f>MATCH(C7190,Currecny_M!$A$1:$P$1,0)</f>
        <v>9</v>
      </c>
      <c r="I7190" s="39">
        <f>VLOOKUP(N7190,Currecny_M!$A$1:$P$10,MATCH(Database!C7190,Currecny_M!$A$1:$P$1,0),FALSE)</f>
        <v>22.51</v>
      </c>
      <c r="J7190" s="82">
        <f t="shared" si="337"/>
        <v>18.188080000000003</v>
      </c>
      <c r="K7190" s="39">
        <f>VLOOKUP('Cover page'!$B$6,Currecny_M!$A$1:$P$10,MATCH(Database!C7190,Currecny_M!$A$1:$P$1,0),FALSE)</f>
        <v>1</v>
      </c>
      <c r="L7190" s="82">
        <f t="shared" si="338"/>
        <v>18.188080000000003</v>
      </c>
      <c r="M7190" s="82">
        <f>((E7190/$F$1)*VLOOKUP(N7190,Currecny_M!$A$1:$P$10,MATCH(Database!C7190,Currecny_M!$A$1:$P$1,0),FALSE))/VLOOKUP('Cover page'!$B$6,Currecny_M!$A$1:$P$10,MATCH(Database!C7190,Currecny_M!$A$1:$P$1,0),FALSE)</f>
        <v>18.188080000000003</v>
      </c>
      <c r="N7190" s="6" t="str">
        <f>VLOOKUP(B7190,Master!$A$2:$C$11,3,FALSE)</f>
        <v>Dirham</v>
      </c>
      <c r="O7190" s="6" t="str">
        <f>VLOOKUP(B7190,Master!$A$2:$C$11,2,FALSE)</f>
        <v>Asia</v>
      </c>
      <c r="Q7190" s="39" t="str">
        <f>VLOOKUP(D7190,GL_Master!$A$1:$D$80,2,FALSE)</f>
        <v>PL</v>
      </c>
      <c r="R7190" s="39" t="str">
        <f>VLOOKUP(D7190,GL_Master!$A$1:$D$80,3,FALSE)</f>
        <v>Finance Cost</v>
      </c>
      <c r="S7190" s="39" t="str">
        <f>VLOOKUP(D7190,GL_Master!$A$1:$D$80,4,FALSE)</f>
        <v>Interest expense</v>
      </c>
    </row>
    <row r="7191" spans="1:19" x14ac:dyDescent="0.25">
      <c r="A7191" s="39" t="s">
        <v>262</v>
      </c>
      <c r="B7191" s="39" t="s">
        <v>238</v>
      </c>
      <c r="C7191" s="7">
        <v>44136</v>
      </c>
      <c r="D7191" s="39" t="s">
        <v>25</v>
      </c>
      <c r="E7191" s="39">
        <v>7406</v>
      </c>
      <c r="F7191" s="82">
        <f t="shared" si="336"/>
        <v>7.4059999999999997</v>
      </c>
      <c r="G7191" s="39">
        <f>VLOOKUP(N7191,Currecny_M!$A$1:$P$10,2,FALSE)</f>
        <v>21</v>
      </c>
      <c r="H7191" s="39">
        <f>MATCH(C7191,Currecny_M!$A$1:$P$1,0)</f>
        <v>9</v>
      </c>
      <c r="I7191" s="39">
        <f>VLOOKUP(N7191,Currecny_M!$A$1:$P$10,MATCH(Database!C7191,Currecny_M!$A$1:$P$1,0),FALSE)</f>
        <v>22.51</v>
      </c>
      <c r="J7191" s="82">
        <f t="shared" si="337"/>
        <v>166.70905999999999</v>
      </c>
      <c r="K7191" s="39">
        <f>VLOOKUP('Cover page'!$B$6,Currecny_M!$A$1:$P$10,MATCH(Database!C7191,Currecny_M!$A$1:$P$1,0),FALSE)</f>
        <v>1</v>
      </c>
      <c r="L7191" s="82">
        <f t="shared" si="338"/>
        <v>166.70905999999999</v>
      </c>
      <c r="M7191" s="82">
        <f>((E7191/$F$1)*VLOOKUP(N7191,Currecny_M!$A$1:$P$10,MATCH(Database!C7191,Currecny_M!$A$1:$P$1,0),FALSE))/VLOOKUP('Cover page'!$B$6,Currecny_M!$A$1:$P$10,MATCH(Database!C7191,Currecny_M!$A$1:$P$1,0),FALSE)</f>
        <v>166.70905999999999</v>
      </c>
      <c r="N7191" s="6" t="str">
        <f>VLOOKUP(B7191,Master!$A$2:$C$11,3,FALSE)</f>
        <v>Dirham</v>
      </c>
      <c r="O7191" s="6" t="str">
        <f>VLOOKUP(B7191,Master!$A$2:$C$11,2,FALSE)</f>
        <v>Asia</v>
      </c>
      <c r="Q7191" s="39" t="str">
        <f>VLOOKUP(D7191,GL_Master!$A$1:$D$80,2,FALSE)</f>
        <v>PL</v>
      </c>
      <c r="R7191" s="39" t="str">
        <f>VLOOKUP(D7191,GL_Master!$A$1:$D$80,3,FALSE)</f>
        <v>Depreciation</v>
      </c>
      <c r="S7191" s="39" t="str">
        <f>VLOOKUP(D7191,GL_Master!$A$1:$D$80,4,FALSE)</f>
        <v>Depreciation</v>
      </c>
    </row>
    <row r="7192" spans="1:19" x14ac:dyDescent="0.25">
      <c r="A7192" s="39" t="s">
        <v>262</v>
      </c>
      <c r="B7192" s="39" t="s">
        <v>238</v>
      </c>
      <c r="C7192" s="7">
        <v>44136</v>
      </c>
      <c r="D7192" s="39" t="s">
        <v>51</v>
      </c>
      <c r="E7192" s="39">
        <v>-76190</v>
      </c>
      <c r="F7192" s="82">
        <f t="shared" si="336"/>
        <v>-76.19</v>
      </c>
      <c r="G7192" s="39">
        <f>VLOOKUP(N7192,Currecny_M!$A$1:$P$10,2,FALSE)</f>
        <v>21</v>
      </c>
      <c r="H7192" s="39">
        <f>MATCH(C7192,Currecny_M!$A$1:$P$1,0)</f>
        <v>9</v>
      </c>
      <c r="I7192" s="39">
        <f>VLOOKUP(N7192,Currecny_M!$A$1:$P$10,MATCH(Database!C7192,Currecny_M!$A$1:$P$1,0),FALSE)</f>
        <v>22.51</v>
      </c>
      <c r="J7192" s="82">
        <f t="shared" si="337"/>
        <v>-1715.0369000000001</v>
      </c>
      <c r="K7192" s="39">
        <f>VLOOKUP('Cover page'!$B$6,Currecny_M!$A$1:$P$10,MATCH(Database!C7192,Currecny_M!$A$1:$P$1,0),FALSE)</f>
        <v>1</v>
      </c>
      <c r="L7192" s="82">
        <f t="shared" si="338"/>
        <v>-1715.0369000000001</v>
      </c>
      <c r="M7192" s="82">
        <f>((E7192/$F$1)*VLOOKUP(N7192,Currecny_M!$A$1:$P$10,MATCH(Database!C7192,Currecny_M!$A$1:$P$1,0),FALSE))/VLOOKUP('Cover page'!$B$6,Currecny_M!$A$1:$P$10,MATCH(Database!C7192,Currecny_M!$A$1:$P$1,0),FALSE)</f>
        <v>-1715.0369000000001</v>
      </c>
      <c r="N7192" s="6" t="str">
        <f>VLOOKUP(B7192,Master!$A$2:$C$11,3,FALSE)</f>
        <v>Dirham</v>
      </c>
      <c r="O7192" s="6" t="str">
        <f>VLOOKUP(B7192,Master!$A$2:$C$11,2,FALSE)</f>
        <v>Asia</v>
      </c>
      <c r="Q7192" s="39" t="str">
        <f>VLOOKUP(D7192,GL_Master!$A$1:$D$80,2,FALSE)</f>
        <v>BS</v>
      </c>
      <c r="R7192" s="39" t="str">
        <f>VLOOKUP(D7192,GL_Master!$A$1:$D$80,3,FALSE)</f>
        <v>Share Capital</v>
      </c>
      <c r="S7192" s="39" t="str">
        <f>VLOOKUP(D7192,GL_Master!$A$1:$D$80,4,FALSE)</f>
        <v>Equity shares</v>
      </c>
    </row>
    <row r="7193" spans="1:19" x14ac:dyDescent="0.25">
      <c r="A7193" s="39" t="s">
        <v>262</v>
      </c>
      <c r="B7193" s="39" t="s">
        <v>238</v>
      </c>
      <c r="C7193" s="7">
        <v>44136</v>
      </c>
      <c r="D7193" s="39" t="s">
        <v>52</v>
      </c>
      <c r="E7193" s="39">
        <v>-145981</v>
      </c>
      <c r="F7193" s="82">
        <f t="shared" si="336"/>
        <v>-145.98099999999999</v>
      </c>
      <c r="G7193" s="39">
        <f>VLOOKUP(N7193,Currecny_M!$A$1:$P$10,2,FALSE)</f>
        <v>21</v>
      </c>
      <c r="H7193" s="39">
        <f>MATCH(C7193,Currecny_M!$A$1:$P$1,0)</f>
        <v>9</v>
      </c>
      <c r="I7193" s="39">
        <f>VLOOKUP(N7193,Currecny_M!$A$1:$P$10,MATCH(Database!C7193,Currecny_M!$A$1:$P$1,0),FALSE)</f>
        <v>22.51</v>
      </c>
      <c r="J7193" s="82">
        <f t="shared" si="337"/>
        <v>-3286.0323100000001</v>
      </c>
      <c r="K7193" s="39">
        <f>VLOOKUP('Cover page'!$B$6,Currecny_M!$A$1:$P$10,MATCH(Database!C7193,Currecny_M!$A$1:$P$1,0),FALSE)</f>
        <v>1</v>
      </c>
      <c r="L7193" s="82">
        <f t="shared" si="338"/>
        <v>-3286.0323100000001</v>
      </c>
      <c r="M7193" s="82">
        <f>((E7193/$F$1)*VLOOKUP(N7193,Currecny_M!$A$1:$P$10,MATCH(Database!C7193,Currecny_M!$A$1:$P$1,0),FALSE))/VLOOKUP('Cover page'!$B$6,Currecny_M!$A$1:$P$10,MATCH(Database!C7193,Currecny_M!$A$1:$P$1,0),FALSE)</f>
        <v>-3286.0323100000001</v>
      </c>
      <c r="N7193" s="6" t="str">
        <f>VLOOKUP(B7193,Master!$A$2:$C$11,3,FALSE)</f>
        <v>Dirham</v>
      </c>
      <c r="O7193" s="6" t="str">
        <f>VLOOKUP(B7193,Master!$A$2:$C$11,2,FALSE)</f>
        <v>Asia</v>
      </c>
      <c r="Q7193" s="39" t="str">
        <f>VLOOKUP(D7193,GL_Master!$A$1:$D$80,2,FALSE)</f>
        <v>BS</v>
      </c>
      <c r="R7193" s="39" t="str">
        <f>VLOOKUP(D7193,GL_Master!$A$1:$D$80,3,FALSE)</f>
        <v>Reserve and Surplus</v>
      </c>
      <c r="S7193" s="39" t="str">
        <f>VLOOKUP(D7193,GL_Master!$A$1:$D$80,4,FALSE)</f>
        <v>Reserves at the commencement of the year</v>
      </c>
    </row>
    <row r="7194" spans="1:19" x14ac:dyDescent="0.25">
      <c r="A7194" s="39" t="s">
        <v>262</v>
      </c>
      <c r="B7194" s="39" t="s">
        <v>238</v>
      </c>
      <c r="C7194" s="7">
        <v>44136</v>
      </c>
      <c r="D7194" s="39" t="s">
        <v>53</v>
      </c>
      <c r="E7194" s="39">
        <v>-4337</v>
      </c>
      <c r="F7194" s="82">
        <f t="shared" si="336"/>
        <v>-4.3369999999999997</v>
      </c>
      <c r="G7194" s="39">
        <f>VLOOKUP(N7194,Currecny_M!$A$1:$P$10,2,FALSE)</f>
        <v>21</v>
      </c>
      <c r="H7194" s="39">
        <f>MATCH(C7194,Currecny_M!$A$1:$P$1,0)</f>
        <v>9</v>
      </c>
      <c r="I7194" s="39">
        <f>VLOOKUP(N7194,Currecny_M!$A$1:$P$10,MATCH(Database!C7194,Currecny_M!$A$1:$P$1,0),FALSE)</f>
        <v>22.51</v>
      </c>
      <c r="J7194" s="82">
        <f t="shared" si="337"/>
        <v>-97.625870000000006</v>
      </c>
      <c r="K7194" s="39">
        <f>VLOOKUP('Cover page'!$B$6,Currecny_M!$A$1:$P$10,MATCH(Database!C7194,Currecny_M!$A$1:$P$1,0),FALSE)</f>
        <v>1</v>
      </c>
      <c r="L7194" s="82">
        <f t="shared" si="338"/>
        <v>-97.625870000000006</v>
      </c>
      <c r="M7194" s="82">
        <f>((E7194/$F$1)*VLOOKUP(N7194,Currecny_M!$A$1:$P$10,MATCH(Database!C7194,Currecny_M!$A$1:$P$1,0),FALSE))/VLOOKUP('Cover page'!$B$6,Currecny_M!$A$1:$P$10,MATCH(Database!C7194,Currecny_M!$A$1:$P$1,0),FALSE)</f>
        <v>-97.625870000000006</v>
      </c>
      <c r="N7194" s="6" t="str">
        <f>VLOOKUP(B7194,Master!$A$2:$C$11,3,FALSE)</f>
        <v>Dirham</v>
      </c>
      <c r="O7194" s="6" t="str">
        <f>VLOOKUP(B7194,Master!$A$2:$C$11,2,FALSE)</f>
        <v>Asia</v>
      </c>
      <c r="Q7194" s="39" t="str">
        <f>VLOOKUP(D7194,GL_Master!$A$1:$D$80,2,FALSE)</f>
        <v>BS</v>
      </c>
      <c r="R7194" s="39" t="str">
        <f>VLOOKUP(D7194,GL_Master!$A$1:$D$80,3,FALSE)</f>
        <v>Loan Fund</v>
      </c>
      <c r="S7194" s="39" t="str">
        <f>VLOOKUP(D7194,GL_Master!$A$1:$D$80,4,FALSE)</f>
        <v>Term Loan</v>
      </c>
    </row>
    <row r="7195" spans="1:19" x14ac:dyDescent="0.25">
      <c r="A7195" s="39" t="s">
        <v>262</v>
      </c>
      <c r="B7195" s="39" t="s">
        <v>238</v>
      </c>
      <c r="C7195" s="7">
        <v>44136</v>
      </c>
      <c r="D7195" s="39" t="s">
        <v>54</v>
      </c>
      <c r="E7195" s="39">
        <v>157</v>
      </c>
      <c r="F7195" s="82">
        <f t="shared" si="336"/>
        <v>0.157</v>
      </c>
      <c r="G7195" s="39">
        <f>VLOOKUP(N7195,Currecny_M!$A$1:$P$10,2,FALSE)</f>
        <v>21</v>
      </c>
      <c r="H7195" s="39">
        <f>MATCH(C7195,Currecny_M!$A$1:$P$1,0)</f>
        <v>9</v>
      </c>
      <c r="I7195" s="39">
        <f>VLOOKUP(N7195,Currecny_M!$A$1:$P$10,MATCH(Database!C7195,Currecny_M!$A$1:$P$1,0),FALSE)</f>
        <v>22.51</v>
      </c>
      <c r="J7195" s="82">
        <f t="shared" si="337"/>
        <v>3.5340700000000003</v>
      </c>
      <c r="K7195" s="39">
        <f>VLOOKUP('Cover page'!$B$6,Currecny_M!$A$1:$P$10,MATCH(Database!C7195,Currecny_M!$A$1:$P$1,0),FALSE)</f>
        <v>1</v>
      </c>
      <c r="L7195" s="82">
        <f t="shared" si="338"/>
        <v>3.5340700000000003</v>
      </c>
      <c r="M7195" s="82">
        <f>((E7195/$F$1)*VLOOKUP(N7195,Currecny_M!$A$1:$P$10,MATCH(Database!C7195,Currecny_M!$A$1:$P$1,0),FALSE))/VLOOKUP('Cover page'!$B$6,Currecny_M!$A$1:$P$10,MATCH(Database!C7195,Currecny_M!$A$1:$P$1,0),FALSE)</f>
        <v>3.5340700000000003</v>
      </c>
      <c r="N7195" s="6" t="str">
        <f>VLOOKUP(B7195,Master!$A$2:$C$11,3,FALSE)</f>
        <v>Dirham</v>
      </c>
      <c r="O7195" s="6" t="str">
        <f>VLOOKUP(B7195,Master!$A$2:$C$11,2,FALSE)</f>
        <v>Asia</v>
      </c>
      <c r="Q7195" s="39" t="str">
        <f>VLOOKUP(D7195,GL_Master!$A$1:$D$80,2,FALSE)</f>
        <v>BS</v>
      </c>
      <c r="R7195" s="39" t="str">
        <f>VLOOKUP(D7195,GL_Master!$A$1:$D$80,3,FALSE)</f>
        <v>Trade Payables</v>
      </c>
      <c r="S7195" s="39" t="str">
        <f>VLOOKUP(D7195,GL_Master!$A$1:$D$80,4,FALSE)</f>
        <v>Trade payable</v>
      </c>
    </row>
    <row r="7196" spans="1:19" x14ac:dyDescent="0.25">
      <c r="A7196" s="39" t="s">
        <v>262</v>
      </c>
      <c r="B7196" s="39" t="s">
        <v>238</v>
      </c>
      <c r="C7196" s="7">
        <v>44136</v>
      </c>
      <c r="D7196" s="39" t="s">
        <v>34</v>
      </c>
      <c r="E7196" s="39">
        <v>-4274</v>
      </c>
      <c r="F7196" s="82">
        <f t="shared" si="336"/>
        <v>-4.274</v>
      </c>
      <c r="G7196" s="39">
        <f>VLOOKUP(N7196,Currecny_M!$A$1:$P$10,2,FALSE)</f>
        <v>21</v>
      </c>
      <c r="H7196" s="39">
        <f>MATCH(C7196,Currecny_M!$A$1:$P$1,0)</f>
        <v>9</v>
      </c>
      <c r="I7196" s="39">
        <f>VLOOKUP(N7196,Currecny_M!$A$1:$P$10,MATCH(Database!C7196,Currecny_M!$A$1:$P$1,0),FALSE)</f>
        <v>22.51</v>
      </c>
      <c r="J7196" s="82">
        <f t="shared" si="337"/>
        <v>-96.207740000000001</v>
      </c>
      <c r="K7196" s="39">
        <f>VLOOKUP('Cover page'!$B$6,Currecny_M!$A$1:$P$10,MATCH(Database!C7196,Currecny_M!$A$1:$P$1,0),FALSE)</f>
        <v>1</v>
      </c>
      <c r="L7196" s="82">
        <f t="shared" si="338"/>
        <v>-96.207740000000001</v>
      </c>
      <c r="M7196" s="82">
        <f>((E7196/$F$1)*VLOOKUP(N7196,Currecny_M!$A$1:$P$10,MATCH(Database!C7196,Currecny_M!$A$1:$P$1,0),FALSE))/VLOOKUP('Cover page'!$B$6,Currecny_M!$A$1:$P$10,MATCH(Database!C7196,Currecny_M!$A$1:$P$1,0),FALSE)</f>
        <v>-96.207740000000001</v>
      </c>
      <c r="N7196" s="6" t="str">
        <f>VLOOKUP(B7196,Master!$A$2:$C$11,3,FALSE)</f>
        <v>Dirham</v>
      </c>
      <c r="O7196" s="6" t="str">
        <f>VLOOKUP(B7196,Master!$A$2:$C$11,2,FALSE)</f>
        <v>Asia</v>
      </c>
      <c r="Q7196" s="39" t="str">
        <f>VLOOKUP(D7196,GL_Master!$A$1:$D$80,2,FALSE)</f>
        <v>BS</v>
      </c>
      <c r="R7196" s="39" t="str">
        <f>VLOOKUP(D7196,GL_Master!$A$1:$D$80,3,FALSE)</f>
        <v>Provisions</v>
      </c>
      <c r="S7196" s="39" t="str">
        <f>VLOOKUP(D7196,GL_Master!$A$1:$D$80,4,FALSE)</f>
        <v>Expenses payables</v>
      </c>
    </row>
    <row r="7197" spans="1:19" x14ac:dyDescent="0.25">
      <c r="A7197" s="39" t="s">
        <v>262</v>
      </c>
      <c r="B7197" s="39" t="s">
        <v>238</v>
      </c>
      <c r="C7197" s="7">
        <v>44136</v>
      </c>
      <c r="D7197" s="39" t="s">
        <v>18</v>
      </c>
      <c r="E7197" s="39">
        <v>-2433</v>
      </c>
      <c r="F7197" s="82">
        <f t="shared" si="336"/>
        <v>-2.4329999999999998</v>
      </c>
      <c r="G7197" s="39">
        <f>VLOOKUP(N7197,Currecny_M!$A$1:$P$10,2,FALSE)</f>
        <v>21</v>
      </c>
      <c r="H7197" s="39">
        <f>MATCH(C7197,Currecny_M!$A$1:$P$1,0)</f>
        <v>9</v>
      </c>
      <c r="I7197" s="39">
        <f>VLOOKUP(N7197,Currecny_M!$A$1:$P$10,MATCH(Database!C7197,Currecny_M!$A$1:$P$1,0),FALSE)</f>
        <v>22.51</v>
      </c>
      <c r="J7197" s="82">
        <f t="shared" si="337"/>
        <v>-54.766829999999999</v>
      </c>
      <c r="K7197" s="39">
        <f>VLOOKUP('Cover page'!$B$6,Currecny_M!$A$1:$P$10,MATCH(Database!C7197,Currecny_M!$A$1:$P$1,0),FALSE)</f>
        <v>1</v>
      </c>
      <c r="L7197" s="82">
        <f t="shared" si="338"/>
        <v>-54.766829999999999</v>
      </c>
      <c r="M7197" s="82">
        <f>((E7197/$F$1)*VLOOKUP(N7197,Currecny_M!$A$1:$P$10,MATCH(Database!C7197,Currecny_M!$A$1:$P$1,0),FALSE))/VLOOKUP('Cover page'!$B$6,Currecny_M!$A$1:$P$10,MATCH(Database!C7197,Currecny_M!$A$1:$P$1,0),FALSE)</f>
        <v>-54.766829999999999</v>
      </c>
      <c r="N7197" s="6" t="str">
        <f>VLOOKUP(B7197,Master!$A$2:$C$11,3,FALSE)</f>
        <v>Dirham</v>
      </c>
      <c r="O7197" s="6" t="str">
        <f>VLOOKUP(B7197,Master!$A$2:$C$11,2,FALSE)</f>
        <v>Asia</v>
      </c>
      <c r="Q7197" s="39" t="str">
        <f>VLOOKUP(D7197,GL_Master!$A$1:$D$80,2,FALSE)</f>
        <v>BS</v>
      </c>
      <c r="R7197" s="39" t="str">
        <f>VLOOKUP(D7197,GL_Master!$A$1:$D$80,3,FALSE)</f>
        <v>Other current liabilities</v>
      </c>
      <c r="S7197" s="39" t="str">
        <f>VLOOKUP(D7197,GL_Master!$A$1:$D$80,4,FALSE)</f>
        <v>Employee related liabilities</v>
      </c>
    </row>
    <row r="7198" spans="1:19" x14ac:dyDescent="0.25">
      <c r="A7198" s="39" t="s">
        <v>262</v>
      </c>
      <c r="B7198" s="39" t="s">
        <v>238</v>
      </c>
      <c r="C7198" s="7">
        <v>44136</v>
      </c>
      <c r="D7198" s="39" t="s">
        <v>55</v>
      </c>
      <c r="E7198" s="39">
        <v>-314</v>
      </c>
      <c r="F7198" s="82">
        <f t="shared" si="336"/>
        <v>-0.314</v>
      </c>
      <c r="G7198" s="39">
        <f>VLOOKUP(N7198,Currecny_M!$A$1:$P$10,2,FALSE)</f>
        <v>21</v>
      </c>
      <c r="H7198" s="39">
        <f>MATCH(C7198,Currecny_M!$A$1:$P$1,0)</f>
        <v>9</v>
      </c>
      <c r="I7198" s="39">
        <f>VLOOKUP(N7198,Currecny_M!$A$1:$P$10,MATCH(Database!C7198,Currecny_M!$A$1:$P$1,0),FALSE)</f>
        <v>22.51</v>
      </c>
      <c r="J7198" s="82">
        <f t="shared" si="337"/>
        <v>-7.0681400000000005</v>
      </c>
      <c r="K7198" s="39">
        <f>VLOOKUP('Cover page'!$B$6,Currecny_M!$A$1:$P$10,MATCH(Database!C7198,Currecny_M!$A$1:$P$1,0),FALSE)</f>
        <v>1</v>
      </c>
      <c r="L7198" s="82">
        <f t="shared" si="338"/>
        <v>-7.0681400000000005</v>
      </c>
      <c r="M7198" s="82">
        <f>((E7198/$F$1)*VLOOKUP(N7198,Currecny_M!$A$1:$P$10,MATCH(Database!C7198,Currecny_M!$A$1:$P$1,0),FALSE))/VLOOKUP('Cover page'!$B$6,Currecny_M!$A$1:$P$10,MATCH(Database!C7198,Currecny_M!$A$1:$P$1,0),FALSE)</f>
        <v>-7.0681400000000005</v>
      </c>
      <c r="N7198" s="6" t="str">
        <f>VLOOKUP(B7198,Master!$A$2:$C$11,3,FALSE)</f>
        <v>Dirham</v>
      </c>
      <c r="O7198" s="6" t="str">
        <f>VLOOKUP(B7198,Master!$A$2:$C$11,2,FALSE)</f>
        <v>Asia</v>
      </c>
      <c r="Q7198" s="39" t="str">
        <f>VLOOKUP(D7198,GL_Master!$A$1:$D$80,2,FALSE)</f>
        <v>BS</v>
      </c>
      <c r="R7198" s="39" t="str">
        <f>VLOOKUP(D7198,GL_Master!$A$1:$D$80,3,FALSE)</f>
        <v>Other current liabilities</v>
      </c>
      <c r="S7198" s="39" t="str">
        <f>VLOOKUP(D7198,GL_Master!$A$1:$D$80,4,FALSE)</f>
        <v>Security deposit received</v>
      </c>
    </row>
    <row r="7199" spans="1:19" x14ac:dyDescent="0.25">
      <c r="A7199" s="39" t="s">
        <v>262</v>
      </c>
      <c r="B7199" s="39" t="s">
        <v>238</v>
      </c>
      <c r="C7199" s="7">
        <v>44136</v>
      </c>
      <c r="D7199" s="39" t="s">
        <v>56</v>
      </c>
      <c r="E7199" s="39">
        <v>-84</v>
      </c>
      <c r="F7199" s="82">
        <f t="shared" si="336"/>
        <v>-8.4000000000000005E-2</v>
      </c>
      <c r="G7199" s="39">
        <f>VLOOKUP(N7199,Currecny_M!$A$1:$P$10,2,FALSE)</f>
        <v>21</v>
      </c>
      <c r="H7199" s="39">
        <f>MATCH(C7199,Currecny_M!$A$1:$P$1,0)</f>
        <v>9</v>
      </c>
      <c r="I7199" s="39">
        <f>VLOOKUP(N7199,Currecny_M!$A$1:$P$10,MATCH(Database!C7199,Currecny_M!$A$1:$P$1,0),FALSE)</f>
        <v>22.51</v>
      </c>
      <c r="J7199" s="82">
        <f t="shared" si="337"/>
        <v>-1.8908400000000003</v>
      </c>
      <c r="K7199" s="39">
        <f>VLOOKUP('Cover page'!$B$6,Currecny_M!$A$1:$P$10,MATCH(Database!C7199,Currecny_M!$A$1:$P$1,0),FALSE)</f>
        <v>1</v>
      </c>
      <c r="L7199" s="82">
        <f t="shared" si="338"/>
        <v>-1.8908400000000003</v>
      </c>
      <c r="M7199" s="82">
        <f>((E7199/$F$1)*VLOOKUP(N7199,Currecny_M!$A$1:$P$10,MATCH(Database!C7199,Currecny_M!$A$1:$P$1,0),FALSE))/VLOOKUP('Cover page'!$B$6,Currecny_M!$A$1:$P$10,MATCH(Database!C7199,Currecny_M!$A$1:$P$1,0),FALSE)</f>
        <v>-1.8908400000000003</v>
      </c>
      <c r="N7199" s="6" t="str">
        <f>VLOOKUP(B7199,Master!$A$2:$C$11,3,FALSE)</f>
        <v>Dirham</v>
      </c>
      <c r="O7199" s="6" t="str">
        <f>VLOOKUP(B7199,Master!$A$2:$C$11,2,FALSE)</f>
        <v>Asia</v>
      </c>
      <c r="Q7199" s="39" t="str">
        <f>VLOOKUP(D7199,GL_Master!$A$1:$D$80,2,FALSE)</f>
        <v>BS</v>
      </c>
      <c r="R7199" s="39" t="str">
        <f>VLOOKUP(D7199,GL_Master!$A$1:$D$80,3,FALSE)</f>
        <v>Other Tax Payables</v>
      </c>
      <c r="S7199" s="39" t="str">
        <f>VLOOKUP(D7199,GL_Master!$A$1:$D$80,4,FALSE)</f>
        <v>Tax deducted at source payable</v>
      </c>
    </row>
    <row r="7200" spans="1:19" x14ac:dyDescent="0.25">
      <c r="A7200" s="39" t="s">
        <v>262</v>
      </c>
      <c r="B7200" s="39" t="s">
        <v>238</v>
      </c>
      <c r="C7200" s="7">
        <v>44136</v>
      </c>
      <c r="D7200" s="39" t="s">
        <v>57</v>
      </c>
      <c r="E7200" s="39">
        <v>-699</v>
      </c>
      <c r="F7200" s="82">
        <f t="shared" si="336"/>
        <v>-0.69899999999999995</v>
      </c>
      <c r="G7200" s="39">
        <f>VLOOKUP(N7200,Currecny_M!$A$1:$P$10,2,FALSE)</f>
        <v>21</v>
      </c>
      <c r="H7200" s="39">
        <f>MATCH(C7200,Currecny_M!$A$1:$P$1,0)</f>
        <v>9</v>
      </c>
      <c r="I7200" s="39">
        <f>VLOOKUP(N7200,Currecny_M!$A$1:$P$10,MATCH(Database!C7200,Currecny_M!$A$1:$P$1,0),FALSE)</f>
        <v>22.51</v>
      </c>
      <c r="J7200" s="82">
        <f t="shared" si="337"/>
        <v>-15.734489999999999</v>
      </c>
      <c r="K7200" s="39">
        <f>VLOOKUP('Cover page'!$B$6,Currecny_M!$A$1:$P$10,MATCH(Database!C7200,Currecny_M!$A$1:$P$1,0),FALSE)</f>
        <v>1</v>
      </c>
      <c r="L7200" s="82">
        <f t="shared" si="338"/>
        <v>-15.734489999999999</v>
      </c>
      <c r="M7200" s="82">
        <f>((E7200/$F$1)*VLOOKUP(N7200,Currecny_M!$A$1:$P$10,MATCH(Database!C7200,Currecny_M!$A$1:$P$1,0),FALSE))/VLOOKUP('Cover page'!$B$6,Currecny_M!$A$1:$P$10,MATCH(Database!C7200,Currecny_M!$A$1:$P$1,0),FALSE)</f>
        <v>-15.734489999999999</v>
      </c>
      <c r="N7200" s="6" t="str">
        <f>VLOOKUP(B7200,Master!$A$2:$C$11,3,FALSE)</f>
        <v>Dirham</v>
      </c>
      <c r="O7200" s="6" t="str">
        <f>VLOOKUP(B7200,Master!$A$2:$C$11,2,FALSE)</f>
        <v>Asia</v>
      </c>
      <c r="Q7200" s="39" t="str">
        <f>VLOOKUP(D7200,GL_Master!$A$1:$D$80,2,FALSE)</f>
        <v>BS</v>
      </c>
      <c r="R7200" s="39" t="str">
        <f>VLOOKUP(D7200,GL_Master!$A$1:$D$80,3,FALSE)</f>
        <v>Other Tax Payables</v>
      </c>
      <c r="S7200" s="39" t="str">
        <f>VLOOKUP(D7200,GL_Master!$A$1:$D$80,4,FALSE)</f>
        <v>Tax deducted at source payable</v>
      </c>
    </row>
    <row r="7201" spans="1:19" x14ac:dyDescent="0.25">
      <c r="A7201" s="39" t="s">
        <v>262</v>
      </c>
      <c r="B7201" s="39" t="s">
        <v>238</v>
      </c>
      <c r="C7201" s="7">
        <v>44136</v>
      </c>
      <c r="D7201" s="39" t="s">
        <v>58</v>
      </c>
      <c r="E7201" s="39">
        <v>-5285</v>
      </c>
      <c r="F7201" s="82">
        <f t="shared" si="336"/>
        <v>-5.2850000000000001</v>
      </c>
      <c r="G7201" s="39">
        <f>VLOOKUP(N7201,Currecny_M!$A$1:$P$10,2,FALSE)</f>
        <v>21</v>
      </c>
      <c r="H7201" s="39">
        <f>MATCH(C7201,Currecny_M!$A$1:$P$1,0)</f>
        <v>9</v>
      </c>
      <c r="I7201" s="39">
        <f>VLOOKUP(N7201,Currecny_M!$A$1:$P$10,MATCH(Database!C7201,Currecny_M!$A$1:$P$1,0),FALSE)</f>
        <v>22.51</v>
      </c>
      <c r="J7201" s="82">
        <f t="shared" si="337"/>
        <v>-118.96535000000002</v>
      </c>
      <c r="K7201" s="39">
        <f>VLOOKUP('Cover page'!$B$6,Currecny_M!$A$1:$P$10,MATCH(Database!C7201,Currecny_M!$A$1:$P$1,0),FALSE)</f>
        <v>1</v>
      </c>
      <c r="L7201" s="82">
        <f t="shared" si="338"/>
        <v>-118.96535000000002</v>
      </c>
      <c r="M7201" s="82">
        <f>((E7201/$F$1)*VLOOKUP(N7201,Currecny_M!$A$1:$P$10,MATCH(Database!C7201,Currecny_M!$A$1:$P$1,0),FALSE))/VLOOKUP('Cover page'!$B$6,Currecny_M!$A$1:$P$10,MATCH(Database!C7201,Currecny_M!$A$1:$P$1,0),FALSE)</f>
        <v>-118.96535000000002</v>
      </c>
      <c r="N7201" s="6" t="str">
        <f>VLOOKUP(B7201,Master!$A$2:$C$11,3,FALSE)</f>
        <v>Dirham</v>
      </c>
      <c r="O7201" s="6" t="str">
        <f>VLOOKUP(B7201,Master!$A$2:$C$11,2,FALSE)</f>
        <v>Asia</v>
      </c>
      <c r="Q7201" s="39" t="str">
        <f>VLOOKUP(D7201,GL_Master!$A$1:$D$80,2,FALSE)</f>
        <v>BS</v>
      </c>
      <c r="R7201" s="39" t="str">
        <f>VLOOKUP(D7201,GL_Master!$A$1:$D$80,3,FALSE)</f>
        <v>Long-term provisions</v>
      </c>
      <c r="S7201" s="39" t="str">
        <f>VLOOKUP(D7201,GL_Master!$A$1:$D$80,4,FALSE)</f>
        <v>Provision for gratuity</v>
      </c>
    </row>
    <row r="7202" spans="1:19" x14ac:dyDescent="0.25">
      <c r="A7202" s="39" t="s">
        <v>262</v>
      </c>
      <c r="B7202" s="39" t="s">
        <v>238</v>
      </c>
      <c r="C7202" s="7">
        <v>44136</v>
      </c>
      <c r="D7202" s="39" t="s">
        <v>59</v>
      </c>
      <c r="E7202" s="39">
        <v>-2232</v>
      </c>
      <c r="F7202" s="82">
        <f t="shared" si="336"/>
        <v>-2.2320000000000002</v>
      </c>
      <c r="G7202" s="39">
        <f>VLOOKUP(N7202,Currecny_M!$A$1:$P$10,2,FALSE)</f>
        <v>21</v>
      </c>
      <c r="H7202" s="39">
        <f>MATCH(C7202,Currecny_M!$A$1:$P$1,0)</f>
        <v>9</v>
      </c>
      <c r="I7202" s="39">
        <f>VLOOKUP(N7202,Currecny_M!$A$1:$P$10,MATCH(Database!C7202,Currecny_M!$A$1:$P$1,0),FALSE)</f>
        <v>22.51</v>
      </c>
      <c r="J7202" s="82">
        <f t="shared" si="337"/>
        <v>-50.242320000000007</v>
      </c>
      <c r="K7202" s="39">
        <f>VLOOKUP('Cover page'!$B$6,Currecny_M!$A$1:$P$10,MATCH(Database!C7202,Currecny_M!$A$1:$P$1,0),FALSE)</f>
        <v>1</v>
      </c>
      <c r="L7202" s="82">
        <f t="shared" si="338"/>
        <v>-50.242320000000007</v>
      </c>
      <c r="M7202" s="82">
        <f>((E7202/$F$1)*VLOOKUP(N7202,Currecny_M!$A$1:$P$10,MATCH(Database!C7202,Currecny_M!$A$1:$P$1,0),FALSE))/VLOOKUP('Cover page'!$B$6,Currecny_M!$A$1:$P$10,MATCH(Database!C7202,Currecny_M!$A$1:$P$1,0),FALSE)</f>
        <v>-50.242320000000007</v>
      </c>
      <c r="N7202" s="6" t="str">
        <f>VLOOKUP(B7202,Master!$A$2:$C$11,3,FALSE)</f>
        <v>Dirham</v>
      </c>
      <c r="O7202" s="6" t="str">
        <f>VLOOKUP(B7202,Master!$A$2:$C$11,2,FALSE)</f>
        <v>Asia</v>
      </c>
      <c r="Q7202" s="39" t="str">
        <f>VLOOKUP(D7202,GL_Master!$A$1:$D$80,2,FALSE)</f>
        <v>BS</v>
      </c>
      <c r="R7202" s="39" t="str">
        <f>VLOOKUP(D7202,GL_Master!$A$1:$D$80,3,FALSE)</f>
        <v>Long-term provisions</v>
      </c>
      <c r="S7202" s="39" t="str">
        <f>VLOOKUP(D7202,GL_Master!$A$1:$D$80,4,FALSE)</f>
        <v>Provision for leave encashment</v>
      </c>
    </row>
    <row r="7203" spans="1:19" x14ac:dyDescent="0.25">
      <c r="A7203" s="39" t="s">
        <v>262</v>
      </c>
      <c r="B7203" s="39" t="s">
        <v>238</v>
      </c>
      <c r="C7203" s="7">
        <v>44136</v>
      </c>
      <c r="D7203" s="39" t="s">
        <v>60</v>
      </c>
      <c r="E7203" s="39">
        <v>-634</v>
      </c>
      <c r="F7203" s="82">
        <f t="shared" si="336"/>
        <v>-0.63400000000000001</v>
      </c>
      <c r="G7203" s="39">
        <f>VLOOKUP(N7203,Currecny_M!$A$1:$P$10,2,FALSE)</f>
        <v>21</v>
      </c>
      <c r="H7203" s="39">
        <f>MATCH(C7203,Currecny_M!$A$1:$P$1,0)</f>
        <v>9</v>
      </c>
      <c r="I7203" s="39">
        <f>VLOOKUP(N7203,Currecny_M!$A$1:$P$10,MATCH(Database!C7203,Currecny_M!$A$1:$P$1,0),FALSE)</f>
        <v>22.51</v>
      </c>
      <c r="J7203" s="82">
        <f t="shared" si="337"/>
        <v>-14.27134</v>
      </c>
      <c r="K7203" s="39">
        <f>VLOOKUP('Cover page'!$B$6,Currecny_M!$A$1:$P$10,MATCH(Database!C7203,Currecny_M!$A$1:$P$1,0),FALSE)</f>
        <v>1</v>
      </c>
      <c r="L7203" s="82">
        <f t="shared" si="338"/>
        <v>-14.27134</v>
      </c>
      <c r="M7203" s="82">
        <f>((E7203/$F$1)*VLOOKUP(N7203,Currecny_M!$A$1:$P$10,MATCH(Database!C7203,Currecny_M!$A$1:$P$1,0),FALSE))/VLOOKUP('Cover page'!$B$6,Currecny_M!$A$1:$P$10,MATCH(Database!C7203,Currecny_M!$A$1:$P$1,0),FALSE)</f>
        <v>-14.27134</v>
      </c>
      <c r="N7203" s="6" t="str">
        <f>VLOOKUP(B7203,Master!$A$2:$C$11,3,FALSE)</f>
        <v>Dirham</v>
      </c>
      <c r="O7203" s="6" t="str">
        <f>VLOOKUP(B7203,Master!$A$2:$C$11,2,FALSE)</f>
        <v>Asia</v>
      </c>
      <c r="Q7203" s="39" t="str">
        <f>VLOOKUP(D7203,GL_Master!$A$1:$D$80,2,FALSE)</f>
        <v>BS</v>
      </c>
      <c r="R7203" s="39" t="str">
        <f>VLOOKUP(D7203,GL_Master!$A$1:$D$80,3,FALSE)</f>
        <v>Trade Payables</v>
      </c>
      <c r="S7203" s="39" t="str">
        <f>VLOOKUP(D7203,GL_Master!$A$1:$D$80,4,FALSE)</f>
        <v>Trade payable</v>
      </c>
    </row>
    <row r="7204" spans="1:19" x14ac:dyDescent="0.25">
      <c r="A7204" s="39" t="s">
        <v>262</v>
      </c>
      <c r="B7204" s="39" t="s">
        <v>238</v>
      </c>
      <c r="C7204" s="7">
        <v>44136</v>
      </c>
      <c r="D7204" s="39" t="s">
        <v>61</v>
      </c>
      <c r="E7204" s="39">
        <v>-7040</v>
      </c>
      <c r="F7204" s="82">
        <f t="shared" si="336"/>
        <v>-7.04</v>
      </c>
      <c r="G7204" s="39">
        <f>VLOOKUP(N7204,Currecny_M!$A$1:$P$10,2,FALSE)</f>
        <v>21</v>
      </c>
      <c r="H7204" s="39">
        <f>MATCH(C7204,Currecny_M!$A$1:$P$1,0)</f>
        <v>9</v>
      </c>
      <c r="I7204" s="39">
        <f>VLOOKUP(N7204,Currecny_M!$A$1:$P$10,MATCH(Database!C7204,Currecny_M!$A$1:$P$1,0),FALSE)</f>
        <v>22.51</v>
      </c>
      <c r="J7204" s="82">
        <f t="shared" si="337"/>
        <v>-158.47040000000001</v>
      </c>
      <c r="K7204" s="39">
        <f>VLOOKUP('Cover page'!$B$6,Currecny_M!$A$1:$P$10,MATCH(Database!C7204,Currecny_M!$A$1:$P$1,0),FALSE)</f>
        <v>1</v>
      </c>
      <c r="L7204" s="82">
        <f t="shared" si="338"/>
        <v>-158.47040000000001</v>
      </c>
      <c r="M7204" s="82">
        <f>((E7204/$F$1)*VLOOKUP(N7204,Currecny_M!$A$1:$P$10,MATCH(Database!C7204,Currecny_M!$A$1:$P$1,0),FALSE))/VLOOKUP('Cover page'!$B$6,Currecny_M!$A$1:$P$10,MATCH(Database!C7204,Currecny_M!$A$1:$P$1,0),FALSE)</f>
        <v>-158.47040000000001</v>
      </c>
      <c r="N7204" s="6" t="str">
        <f>VLOOKUP(B7204,Master!$A$2:$C$11,3,FALSE)</f>
        <v>Dirham</v>
      </c>
      <c r="O7204" s="6" t="str">
        <f>VLOOKUP(B7204,Master!$A$2:$C$11,2,FALSE)</f>
        <v>Asia</v>
      </c>
      <c r="Q7204" s="39" t="str">
        <f>VLOOKUP(D7204,GL_Master!$A$1:$D$80,2,FALSE)</f>
        <v>BS</v>
      </c>
      <c r="R7204" s="39" t="str">
        <f>VLOOKUP(D7204,GL_Master!$A$1:$D$80,3,FALSE)</f>
        <v>Provisions</v>
      </c>
      <c r="S7204" s="39" t="str">
        <f>VLOOKUP(D7204,GL_Master!$A$1:$D$80,4,FALSE)</f>
        <v>Provision for doubtful assets</v>
      </c>
    </row>
    <row r="7205" spans="1:19" x14ac:dyDescent="0.25">
      <c r="A7205" s="39" t="s">
        <v>262</v>
      </c>
      <c r="B7205" s="39" t="s">
        <v>238</v>
      </c>
      <c r="C7205" s="7">
        <v>44136</v>
      </c>
      <c r="D7205" s="39" t="s">
        <v>62</v>
      </c>
      <c r="E7205" s="39">
        <v>-240</v>
      </c>
      <c r="F7205" s="82">
        <f t="shared" si="336"/>
        <v>-0.24</v>
      </c>
      <c r="G7205" s="39">
        <f>VLOOKUP(N7205,Currecny_M!$A$1:$P$10,2,FALSE)</f>
        <v>21</v>
      </c>
      <c r="H7205" s="39">
        <f>MATCH(C7205,Currecny_M!$A$1:$P$1,0)</f>
        <v>9</v>
      </c>
      <c r="I7205" s="39">
        <f>VLOOKUP(N7205,Currecny_M!$A$1:$P$10,MATCH(Database!C7205,Currecny_M!$A$1:$P$1,0),FALSE)</f>
        <v>22.51</v>
      </c>
      <c r="J7205" s="82">
        <f t="shared" si="337"/>
        <v>-5.4024000000000001</v>
      </c>
      <c r="K7205" s="39">
        <f>VLOOKUP('Cover page'!$B$6,Currecny_M!$A$1:$P$10,MATCH(Database!C7205,Currecny_M!$A$1:$P$1,0),FALSE)</f>
        <v>1</v>
      </c>
      <c r="L7205" s="82">
        <f t="shared" si="338"/>
        <v>-5.4024000000000001</v>
      </c>
      <c r="M7205" s="82">
        <f>((E7205/$F$1)*VLOOKUP(N7205,Currecny_M!$A$1:$P$10,MATCH(Database!C7205,Currecny_M!$A$1:$P$1,0),FALSE))/VLOOKUP('Cover page'!$B$6,Currecny_M!$A$1:$P$10,MATCH(Database!C7205,Currecny_M!$A$1:$P$1,0),FALSE)</f>
        <v>-5.4024000000000001</v>
      </c>
      <c r="N7205" s="6" t="str">
        <f>VLOOKUP(B7205,Master!$A$2:$C$11,3,FALSE)</f>
        <v>Dirham</v>
      </c>
      <c r="O7205" s="6" t="str">
        <f>VLOOKUP(B7205,Master!$A$2:$C$11,2,FALSE)</f>
        <v>Asia</v>
      </c>
      <c r="Q7205" s="39" t="str">
        <f>VLOOKUP(D7205,GL_Master!$A$1:$D$80,2,FALSE)</f>
        <v>BS</v>
      </c>
      <c r="R7205" s="39" t="str">
        <f>VLOOKUP(D7205,GL_Master!$A$1:$D$80,3,FALSE)</f>
        <v>Provisions</v>
      </c>
      <c r="S7205" s="39" t="str">
        <f>VLOOKUP(D7205,GL_Master!$A$1:$D$80,4,FALSE)</f>
        <v>Provision for Insurance</v>
      </c>
    </row>
    <row r="7206" spans="1:19" x14ac:dyDescent="0.25">
      <c r="A7206" s="39" t="s">
        <v>262</v>
      </c>
      <c r="B7206" s="39" t="s">
        <v>238</v>
      </c>
      <c r="C7206" s="7">
        <v>44136</v>
      </c>
      <c r="D7206" s="39" t="s">
        <v>63</v>
      </c>
      <c r="E7206" s="39">
        <v>544</v>
      </c>
      <c r="F7206" s="82">
        <f t="shared" si="336"/>
        <v>0.54400000000000004</v>
      </c>
      <c r="G7206" s="39">
        <f>VLOOKUP(N7206,Currecny_M!$A$1:$P$10,2,FALSE)</f>
        <v>21</v>
      </c>
      <c r="H7206" s="39">
        <f>MATCH(C7206,Currecny_M!$A$1:$P$1,0)</f>
        <v>9</v>
      </c>
      <c r="I7206" s="39">
        <f>VLOOKUP(N7206,Currecny_M!$A$1:$P$10,MATCH(Database!C7206,Currecny_M!$A$1:$P$1,0),FALSE)</f>
        <v>22.51</v>
      </c>
      <c r="J7206" s="82">
        <f t="shared" si="337"/>
        <v>12.245440000000002</v>
      </c>
      <c r="K7206" s="39">
        <f>VLOOKUP('Cover page'!$B$6,Currecny_M!$A$1:$P$10,MATCH(Database!C7206,Currecny_M!$A$1:$P$1,0),FALSE)</f>
        <v>1</v>
      </c>
      <c r="L7206" s="82">
        <f t="shared" si="338"/>
        <v>12.245440000000002</v>
      </c>
      <c r="M7206" s="82">
        <f>((E7206/$F$1)*VLOOKUP(N7206,Currecny_M!$A$1:$P$10,MATCH(Database!C7206,Currecny_M!$A$1:$P$1,0),FALSE))/VLOOKUP('Cover page'!$B$6,Currecny_M!$A$1:$P$10,MATCH(Database!C7206,Currecny_M!$A$1:$P$1,0),FALSE)</f>
        <v>12.245440000000002</v>
      </c>
      <c r="N7206" s="6" t="str">
        <f>VLOOKUP(B7206,Master!$A$2:$C$11,3,FALSE)</f>
        <v>Dirham</v>
      </c>
      <c r="O7206" s="6" t="str">
        <f>VLOOKUP(B7206,Master!$A$2:$C$11,2,FALSE)</f>
        <v>Asia</v>
      </c>
      <c r="Q7206" s="39" t="str">
        <f>VLOOKUP(D7206,GL_Master!$A$1:$D$80,2,FALSE)</f>
        <v>BS</v>
      </c>
      <c r="R7206" s="39" t="str">
        <f>VLOOKUP(D7206,GL_Master!$A$1:$D$80,3,FALSE)</f>
        <v>Gross Block</v>
      </c>
      <c r="S7206" s="39" t="str">
        <f>VLOOKUP(D7206,GL_Master!$A$1:$D$80,4,FALSE)</f>
        <v>Tangible Fixed assets</v>
      </c>
    </row>
    <row r="7207" spans="1:19" x14ac:dyDescent="0.25">
      <c r="A7207" s="39" t="s">
        <v>262</v>
      </c>
      <c r="B7207" s="39" t="s">
        <v>238</v>
      </c>
      <c r="C7207" s="7">
        <v>44136</v>
      </c>
      <c r="D7207" s="39" t="s">
        <v>64</v>
      </c>
      <c r="E7207" s="39">
        <v>33608</v>
      </c>
      <c r="F7207" s="82">
        <f t="shared" si="336"/>
        <v>33.607999999999997</v>
      </c>
      <c r="G7207" s="39">
        <f>VLOOKUP(N7207,Currecny_M!$A$1:$P$10,2,FALSE)</f>
        <v>21</v>
      </c>
      <c r="H7207" s="39">
        <f>MATCH(C7207,Currecny_M!$A$1:$P$1,0)</f>
        <v>9</v>
      </c>
      <c r="I7207" s="39">
        <f>VLOOKUP(N7207,Currecny_M!$A$1:$P$10,MATCH(Database!C7207,Currecny_M!$A$1:$P$1,0),FALSE)</f>
        <v>22.51</v>
      </c>
      <c r="J7207" s="82">
        <f t="shared" si="337"/>
        <v>756.51607999999999</v>
      </c>
      <c r="K7207" s="39">
        <f>VLOOKUP('Cover page'!$B$6,Currecny_M!$A$1:$P$10,MATCH(Database!C7207,Currecny_M!$A$1:$P$1,0),FALSE)</f>
        <v>1</v>
      </c>
      <c r="L7207" s="82">
        <f t="shared" si="338"/>
        <v>756.51607999999999</v>
      </c>
      <c r="M7207" s="82">
        <f>((E7207/$F$1)*VLOOKUP(N7207,Currecny_M!$A$1:$P$10,MATCH(Database!C7207,Currecny_M!$A$1:$P$1,0),FALSE))/VLOOKUP('Cover page'!$B$6,Currecny_M!$A$1:$P$10,MATCH(Database!C7207,Currecny_M!$A$1:$P$1,0),FALSE)</f>
        <v>756.51607999999999</v>
      </c>
      <c r="N7207" s="6" t="str">
        <f>VLOOKUP(B7207,Master!$A$2:$C$11,3,FALSE)</f>
        <v>Dirham</v>
      </c>
      <c r="O7207" s="6" t="str">
        <f>VLOOKUP(B7207,Master!$A$2:$C$11,2,FALSE)</f>
        <v>Asia</v>
      </c>
      <c r="Q7207" s="39" t="str">
        <f>VLOOKUP(D7207,GL_Master!$A$1:$D$80,2,FALSE)</f>
        <v>BS</v>
      </c>
      <c r="R7207" s="39" t="str">
        <f>VLOOKUP(D7207,GL_Master!$A$1:$D$80,3,FALSE)</f>
        <v>Gross Block</v>
      </c>
      <c r="S7207" s="39" t="str">
        <f>VLOOKUP(D7207,GL_Master!$A$1:$D$80,4,FALSE)</f>
        <v>Tangible Fixed assets</v>
      </c>
    </row>
    <row r="7208" spans="1:19" x14ac:dyDescent="0.25">
      <c r="A7208" s="39" t="s">
        <v>262</v>
      </c>
      <c r="B7208" s="39" t="s">
        <v>238</v>
      </c>
      <c r="C7208" s="7">
        <v>44136</v>
      </c>
      <c r="D7208" s="39" t="s">
        <v>65</v>
      </c>
      <c r="E7208" s="39">
        <v>-19662</v>
      </c>
      <c r="F7208" s="82">
        <f t="shared" si="336"/>
        <v>-19.661999999999999</v>
      </c>
      <c r="G7208" s="39">
        <f>VLOOKUP(N7208,Currecny_M!$A$1:$P$10,2,FALSE)</f>
        <v>21</v>
      </c>
      <c r="H7208" s="39">
        <f>MATCH(C7208,Currecny_M!$A$1:$P$1,0)</f>
        <v>9</v>
      </c>
      <c r="I7208" s="39">
        <f>VLOOKUP(N7208,Currecny_M!$A$1:$P$10,MATCH(Database!C7208,Currecny_M!$A$1:$P$1,0),FALSE)</f>
        <v>22.51</v>
      </c>
      <c r="J7208" s="82">
        <f t="shared" si="337"/>
        <v>-442.59162000000003</v>
      </c>
      <c r="K7208" s="39">
        <f>VLOOKUP('Cover page'!$B$6,Currecny_M!$A$1:$P$10,MATCH(Database!C7208,Currecny_M!$A$1:$P$1,0),FALSE)</f>
        <v>1</v>
      </c>
      <c r="L7208" s="82">
        <f t="shared" si="338"/>
        <v>-442.59162000000003</v>
      </c>
      <c r="M7208" s="82">
        <f>((E7208/$F$1)*VLOOKUP(N7208,Currecny_M!$A$1:$P$10,MATCH(Database!C7208,Currecny_M!$A$1:$P$1,0),FALSE))/VLOOKUP('Cover page'!$B$6,Currecny_M!$A$1:$P$10,MATCH(Database!C7208,Currecny_M!$A$1:$P$1,0),FALSE)</f>
        <v>-442.59162000000003</v>
      </c>
      <c r="N7208" s="6" t="str">
        <f>VLOOKUP(B7208,Master!$A$2:$C$11,3,FALSE)</f>
        <v>Dirham</v>
      </c>
      <c r="O7208" s="6" t="str">
        <f>VLOOKUP(B7208,Master!$A$2:$C$11,2,FALSE)</f>
        <v>Asia</v>
      </c>
      <c r="Q7208" s="39" t="str">
        <f>VLOOKUP(D7208,GL_Master!$A$1:$D$80,2,FALSE)</f>
        <v>BS</v>
      </c>
      <c r="R7208" s="39" t="str">
        <f>VLOOKUP(D7208,GL_Master!$A$1:$D$80,3,FALSE)</f>
        <v>Accumulated Depreciation</v>
      </c>
      <c r="S7208" s="39" t="str">
        <f>VLOOKUP(D7208,GL_Master!$A$1:$D$80,4,FALSE)</f>
        <v>Accumulated Depreciation</v>
      </c>
    </row>
    <row r="7209" spans="1:19" x14ac:dyDescent="0.25">
      <c r="A7209" s="39" t="s">
        <v>262</v>
      </c>
      <c r="B7209" s="39" t="s">
        <v>238</v>
      </c>
      <c r="C7209" s="7">
        <v>44136</v>
      </c>
      <c r="D7209" s="39" t="s">
        <v>66</v>
      </c>
      <c r="E7209" s="39">
        <v>17115</v>
      </c>
      <c r="F7209" s="82">
        <f t="shared" si="336"/>
        <v>17.114999999999998</v>
      </c>
      <c r="G7209" s="39">
        <f>VLOOKUP(N7209,Currecny_M!$A$1:$P$10,2,FALSE)</f>
        <v>21</v>
      </c>
      <c r="H7209" s="39">
        <f>MATCH(C7209,Currecny_M!$A$1:$P$1,0)</f>
        <v>9</v>
      </c>
      <c r="I7209" s="39">
        <f>VLOOKUP(N7209,Currecny_M!$A$1:$P$10,MATCH(Database!C7209,Currecny_M!$A$1:$P$1,0),FALSE)</f>
        <v>22.51</v>
      </c>
      <c r="J7209" s="82">
        <f t="shared" si="337"/>
        <v>385.25864999999999</v>
      </c>
      <c r="K7209" s="39">
        <f>VLOOKUP('Cover page'!$B$6,Currecny_M!$A$1:$P$10,MATCH(Database!C7209,Currecny_M!$A$1:$P$1,0),FALSE)</f>
        <v>1</v>
      </c>
      <c r="L7209" s="82">
        <f t="shared" si="338"/>
        <v>385.25864999999999</v>
      </c>
      <c r="M7209" s="82">
        <f>((E7209/$F$1)*VLOOKUP(N7209,Currecny_M!$A$1:$P$10,MATCH(Database!C7209,Currecny_M!$A$1:$P$1,0),FALSE))/VLOOKUP('Cover page'!$B$6,Currecny_M!$A$1:$P$10,MATCH(Database!C7209,Currecny_M!$A$1:$P$1,0),FALSE)</f>
        <v>385.25864999999999</v>
      </c>
      <c r="N7209" s="6" t="str">
        <f>VLOOKUP(B7209,Master!$A$2:$C$11,3,FALSE)</f>
        <v>Dirham</v>
      </c>
      <c r="O7209" s="6" t="str">
        <f>VLOOKUP(B7209,Master!$A$2:$C$11,2,FALSE)</f>
        <v>Asia</v>
      </c>
      <c r="Q7209" s="39" t="str">
        <f>VLOOKUP(D7209,GL_Master!$A$1:$D$80,2,FALSE)</f>
        <v>BS</v>
      </c>
      <c r="R7209" s="39" t="str">
        <f>VLOOKUP(D7209,GL_Master!$A$1:$D$80,3,FALSE)</f>
        <v>Gross Block</v>
      </c>
      <c r="S7209" s="39" t="str">
        <f>VLOOKUP(D7209,GL_Master!$A$1:$D$80,4,FALSE)</f>
        <v>Tangible Fixed assets</v>
      </c>
    </row>
    <row r="7210" spans="1:19" x14ac:dyDescent="0.25">
      <c r="A7210" s="39" t="s">
        <v>262</v>
      </c>
      <c r="B7210" s="39" t="s">
        <v>238</v>
      </c>
      <c r="C7210" s="7">
        <v>44136</v>
      </c>
      <c r="D7210" s="39" t="s">
        <v>67</v>
      </c>
      <c r="E7210" s="39">
        <v>6079</v>
      </c>
      <c r="F7210" s="82">
        <f t="shared" si="336"/>
        <v>6.0789999999999997</v>
      </c>
      <c r="G7210" s="39">
        <f>VLOOKUP(N7210,Currecny_M!$A$1:$P$10,2,FALSE)</f>
        <v>21</v>
      </c>
      <c r="H7210" s="39">
        <f>MATCH(C7210,Currecny_M!$A$1:$P$1,0)</f>
        <v>9</v>
      </c>
      <c r="I7210" s="39">
        <f>VLOOKUP(N7210,Currecny_M!$A$1:$P$10,MATCH(Database!C7210,Currecny_M!$A$1:$P$1,0),FALSE)</f>
        <v>22.51</v>
      </c>
      <c r="J7210" s="82">
        <f t="shared" si="337"/>
        <v>136.83829</v>
      </c>
      <c r="K7210" s="39">
        <f>VLOOKUP('Cover page'!$B$6,Currecny_M!$A$1:$P$10,MATCH(Database!C7210,Currecny_M!$A$1:$P$1,0),FALSE)</f>
        <v>1</v>
      </c>
      <c r="L7210" s="82">
        <f t="shared" si="338"/>
        <v>136.83829</v>
      </c>
      <c r="M7210" s="82">
        <f>((E7210/$F$1)*VLOOKUP(N7210,Currecny_M!$A$1:$P$10,MATCH(Database!C7210,Currecny_M!$A$1:$P$1,0),FALSE))/VLOOKUP('Cover page'!$B$6,Currecny_M!$A$1:$P$10,MATCH(Database!C7210,Currecny_M!$A$1:$P$1,0),FALSE)</f>
        <v>136.83829</v>
      </c>
      <c r="N7210" s="6" t="str">
        <f>VLOOKUP(B7210,Master!$A$2:$C$11,3,FALSE)</f>
        <v>Dirham</v>
      </c>
      <c r="O7210" s="6" t="str">
        <f>VLOOKUP(B7210,Master!$A$2:$C$11,2,FALSE)</f>
        <v>Asia</v>
      </c>
      <c r="Q7210" s="39" t="str">
        <f>VLOOKUP(D7210,GL_Master!$A$1:$D$80,2,FALSE)</f>
        <v>BS</v>
      </c>
      <c r="R7210" s="39" t="str">
        <f>VLOOKUP(D7210,GL_Master!$A$1:$D$80,3,FALSE)</f>
        <v>Gross Block</v>
      </c>
      <c r="S7210" s="39" t="str">
        <f>VLOOKUP(D7210,GL_Master!$A$1:$D$80,4,FALSE)</f>
        <v>Tangible Fixed assets</v>
      </c>
    </row>
    <row r="7211" spans="1:19" x14ac:dyDescent="0.25">
      <c r="A7211" s="39" t="s">
        <v>262</v>
      </c>
      <c r="B7211" s="39" t="s">
        <v>238</v>
      </c>
      <c r="C7211" s="7">
        <v>44136</v>
      </c>
      <c r="D7211" s="39" t="s">
        <v>68</v>
      </c>
      <c r="E7211" s="39">
        <v>-5415</v>
      </c>
      <c r="F7211" s="82">
        <f t="shared" si="336"/>
        <v>-5.415</v>
      </c>
      <c r="G7211" s="39">
        <f>VLOOKUP(N7211,Currecny_M!$A$1:$P$10,2,FALSE)</f>
        <v>21</v>
      </c>
      <c r="H7211" s="39">
        <f>MATCH(C7211,Currecny_M!$A$1:$P$1,0)</f>
        <v>9</v>
      </c>
      <c r="I7211" s="39">
        <f>VLOOKUP(N7211,Currecny_M!$A$1:$P$10,MATCH(Database!C7211,Currecny_M!$A$1:$P$1,0),FALSE)</f>
        <v>22.51</v>
      </c>
      <c r="J7211" s="82">
        <f t="shared" si="337"/>
        <v>-121.89165000000001</v>
      </c>
      <c r="K7211" s="39">
        <f>VLOOKUP('Cover page'!$B$6,Currecny_M!$A$1:$P$10,MATCH(Database!C7211,Currecny_M!$A$1:$P$1,0),FALSE)</f>
        <v>1</v>
      </c>
      <c r="L7211" s="82">
        <f t="shared" si="338"/>
        <v>-121.89165000000001</v>
      </c>
      <c r="M7211" s="82">
        <f>((E7211/$F$1)*VLOOKUP(N7211,Currecny_M!$A$1:$P$10,MATCH(Database!C7211,Currecny_M!$A$1:$P$1,0),FALSE))/VLOOKUP('Cover page'!$B$6,Currecny_M!$A$1:$P$10,MATCH(Database!C7211,Currecny_M!$A$1:$P$1,0),FALSE)</f>
        <v>-121.89165000000001</v>
      </c>
      <c r="N7211" s="6" t="str">
        <f>VLOOKUP(B7211,Master!$A$2:$C$11,3,FALSE)</f>
        <v>Dirham</v>
      </c>
      <c r="O7211" s="6" t="str">
        <f>VLOOKUP(B7211,Master!$A$2:$C$11,2,FALSE)</f>
        <v>Asia</v>
      </c>
      <c r="Q7211" s="39" t="str">
        <f>VLOOKUP(D7211,GL_Master!$A$1:$D$80,2,FALSE)</f>
        <v>BS</v>
      </c>
      <c r="R7211" s="39" t="str">
        <f>VLOOKUP(D7211,GL_Master!$A$1:$D$80,3,FALSE)</f>
        <v>Accumulated Depreciation</v>
      </c>
      <c r="S7211" s="39" t="str">
        <f>VLOOKUP(D7211,GL_Master!$A$1:$D$80,4,FALSE)</f>
        <v>Accumulated Depreciation</v>
      </c>
    </row>
    <row r="7212" spans="1:19" x14ac:dyDescent="0.25">
      <c r="A7212" s="39" t="s">
        <v>262</v>
      </c>
      <c r="B7212" s="39" t="s">
        <v>238</v>
      </c>
      <c r="C7212" s="7">
        <v>44136</v>
      </c>
      <c r="D7212" s="39" t="s">
        <v>69</v>
      </c>
      <c r="E7212" s="39">
        <v>10542</v>
      </c>
      <c r="F7212" s="82">
        <f t="shared" si="336"/>
        <v>10.542</v>
      </c>
      <c r="G7212" s="39">
        <f>VLOOKUP(N7212,Currecny_M!$A$1:$P$10,2,FALSE)</f>
        <v>21</v>
      </c>
      <c r="H7212" s="39">
        <f>MATCH(C7212,Currecny_M!$A$1:$P$1,0)</f>
        <v>9</v>
      </c>
      <c r="I7212" s="39">
        <f>VLOOKUP(N7212,Currecny_M!$A$1:$P$10,MATCH(Database!C7212,Currecny_M!$A$1:$P$1,0),FALSE)</f>
        <v>22.51</v>
      </c>
      <c r="J7212" s="82">
        <f t="shared" si="337"/>
        <v>237.30042</v>
      </c>
      <c r="K7212" s="39">
        <f>VLOOKUP('Cover page'!$B$6,Currecny_M!$A$1:$P$10,MATCH(Database!C7212,Currecny_M!$A$1:$P$1,0),FALSE)</f>
        <v>1</v>
      </c>
      <c r="L7212" s="82">
        <f t="shared" si="338"/>
        <v>237.30042</v>
      </c>
      <c r="M7212" s="82">
        <f>((E7212/$F$1)*VLOOKUP(N7212,Currecny_M!$A$1:$P$10,MATCH(Database!C7212,Currecny_M!$A$1:$P$1,0),FALSE))/VLOOKUP('Cover page'!$B$6,Currecny_M!$A$1:$P$10,MATCH(Database!C7212,Currecny_M!$A$1:$P$1,0),FALSE)</f>
        <v>237.30042</v>
      </c>
      <c r="N7212" s="6" t="str">
        <f>VLOOKUP(B7212,Master!$A$2:$C$11,3,FALSE)</f>
        <v>Dirham</v>
      </c>
      <c r="O7212" s="6" t="str">
        <f>VLOOKUP(B7212,Master!$A$2:$C$11,2,FALSE)</f>
        <v>Asia</v>
      </c>
      <c r="Q7212" s="39" t="str">
        <f>VLOOKUP(D7212,GL_Master!$A$1:$D$80,2,FALSE)</f>
        <v>BS</v>
      </c>
      <c r="R7212" s="39" t="str">
        <f>VLOOKUP(D7212,GL_Master!$A$1:$D$80,3,FALSE)</f>
        <v>Gross Block</v>
      </c>
      <c r="S7212" s="39" t="str">
        <f>VLOOKUP(D7212,GL_Master!$A$1:$D$80,4,FALSE)</f>
        <v>Tangible Fixed assets</v>
      </c>
    </row>
    <row r="7213" spans="1:19" x14ac:dyDescent="0.25">
      <c r="A7213" s="39" t="s">
        <v>262</v>
      </c>
      <c r="B7213" s="39" t="s">
        <v>238</v>
      </c>
      <c r="C7213" s="7">
        <v>44136</v>
      </c>
      <c r="D7213" s="39" t="s">
        <v>70</v>
      </c>
      <c r="E7213" s="39">
        <v>-415</v>
      </c>
      <c r="F7213" s="82">
        <f t="shared" si="336"/>
        <v>-0.41499999999999998</v>
      </c>
      <c r="G7213" s="39">
        <f>VLOOKUP(N7213,Currecny_M!$A$1:$P$10,2,FALSE)</f>
        <v>21</v>
      </c>
      <c r="H7213" s="39">
        <f>MATCH(C7213,Currecny_M!$A$1:$P$1,0)</f>
        <v>9</v>
      </c>
      <c r="I7213" s="39">
        <f>VLOOKUP(N7213,Currecny_M!$A$1:$P$10,MATCH(Database!C7213,Currecny_M!$A$1:$P$1,0),FALSE)</f>
        <v>22.51</v>
      </c>
      <c r="J7213" s="82">
        <f t="shared" si="337"/>
        <v>-9.3416499999999996</v>
      </c>
      <c r="K7213" s="39">
        <f>VLOOKUP('Cover page'!$B$6,Currecny_M!$A$1:$P$10,MATCH(Database!C7213,Currecny_M!$A$1:$P$1,0),FALSE)</f>
        <v>1</v>
      </c>
      <c r="L7213" s="82">
        <f t="shared" si="338"/>
        <v>-9.3416499999999996</v>
      </c>
      <c r="M7213" s="82">
        <f>((E7213/$F$1)*VLOOKUP(N7213,Currecny_M!$A$1:$P$10,MATCH(Database!C7213,Currecny_M!$A$1:$P$1,0),FALSE))/VLOOKUP('Cover page'!$B$6,Currecny_M!$A$1:$P$10,MATCH(Database!C7213,Currecny_M!$A$1:$P$1,0),FALSE)</f>
        <v>-9.3416499999999996</v>
      </c>
      <c r="N7213" s="6" t="str">
        <f>VLOOKUP(B7213,Master!$A$2:$C$11,3,FALSE)</f>
        <v>Dirham</v>
      </c>
      <c r="O7213" s="6" t="str">
        <f>VLOOKUP(B7213,Master!$A$2:$C$11,2,FALSE)</f>
        <v>Asia</v>
      </c>
      <c r="Q7213" s="39" t="str">
        <f>VLOOKUP(D7213,GL_Master!$A$1:$D$80,2,FALSE)</f>
        <v>BS</v>
      </c>
      <c r="R7213" s="39" t="str">
        <f>VLOOKUP(D7213,GL_Master!$A$1:$D$80,3,FALSE)</f>
        <v>Accumulated Depreciation</v>
      </c>
      <c r="S7213" s="39" t="str">
        <f>VLOOKUP(D7213,GL_Master!$A$1:$D$80,4,FALSE)</f>
        <v>Accumulated Depreciation</v>
      </c>
    </row>
    <row r="7214" spans="1:19" x14ac:dyDescent="0.25">
      <c r="A7214" s="39" t="s">
        <v>262</v>
      </c>
      <c r="B7214" s="39" t="s">
        <v>238</v>
      </c>
      <c r="C7214" s="7">
        <v>44136</v>
      </c>
      <c r="D7214" s="39" t="s">
        <v>71</v>
      </c>
      <c r="E7214" s="39">
        <v>20055</v>
      </c>
      <c r="F7214" s="82">
        <f t="shared" si="336"/>
        <v>20.055</v>
      </c>
      <c r="G7214" s="39">
        <f>VLOOKUP(N7214,Currecny_M!$A$1:$P$10,2,FALSE)</f>
        <v>21</v>
      </c>
      <c r="H7214" s="39">
        <f>MATCH(C7214,Currecny_M!$A$1:$P$1,0)</f>
        <v>9</v>
      </c>
      <c r="I7214" s="39">
        <f>VLOOKUP(N7214,Currecny_M!$A$1:$P$10,MATCH(Database!C7214,Currecny_M!$A$1:$P$1,0),FALSE)</f>
        <v>22.51</v>
      </c>
      <c r="J7214" s="82">
        <f t="shared" si="337"/>
        <v>451.43805000000003</v>
      </c>
      <c r="K7214" s="39">
        <f>VLOOKUP('Cover page'!$B$6,Currecny_M!$A$1:$P$10,MATCH(Database!C7214,Currecny_M!$A$1:$P$1,0),FALSE)</f>
        <v>1</v>
      </c>
      <c r="L7214" s="82">
        <f t="shared" si="338"/>
        <v>451.43805000000003</v>
      </c>
      <c r="M7214" s="82">
        <f>((E7214/$F$1)*VLOOKUP(N7214,Currecny_M!$A$1:$P$10,MATCH(Database!C7214,Currecny_M!$A$1:$P$1,0),FALSE))/VLOOKUP('Cover page'!$B$6,Currecny_M!$A$1:$P$10,MATCH(Database!C7214,Currecny_M!$A$1:$P$1,0),FALSE)</f>
        <v>451.43805000000003</v>
      </c>
      <c r="N7214" s="6" t="str">
        <f>VLOOKUP(B7214,Master!$A$2:$C$11,3,FALSE)</f>
        <v>Dirham</v>
      </c>
      <c r="O7214" s="6" t="str">
        <f>VLOOKUP(B7214,Master!$A$2:$C$11,2,FALSE)</f>
        <v>Asia</v>
      </c>
      <c r="Q7214" s="39" t="str">
        <f>VLOOKUP(D7214,GL_Master!$A$1:$D$80,2,FALSE)</f>
        <v>BS</v>
      </c>
      <c r="R7214" s="39" t="str">
        <f>VLOOKUP(D7214,GL_Master!$A$1:$D$80,3,FALSE)</f>
        <v>Gross Block</v>
      </c>
      <c r="S7214" s="39" t="str">
        <f>VLOOKUP(D7214,GL_Master!$A$1:$D$80,4,FALSE)</f>
        <v>Tangible Fixed assets</v>
      </c>
    </row>
    <row r="7215" spans="1:19" x14ac:dyDescent="0.25">
      <c r="A7215" s="39" t="s">
        <v>262</v>
      </c>
      <c r="B7215" s="39" t="s">
        <v>238</v>
      </c>
      <c r="C7215" s="7">
        <v>44136</v>
      </c>
      <c r="D7215" s="39" t="s">
        <v>72</v>
      </c>
      <c r="E7215" s="39">
        <v>163</v>
      </c>
      <c r="F7215" s="82">
        <f t="shared" si="336"/>
        <v>0.16300000000000001</v>
      </c>
      <c r="G7215" s="39">
        <f>VLOOKUP(N7215,Currecny_M!$A$1:$P$10,2,FALSE)</f>
        <v>21</v>
      </c>
      <c r="H7215" s="39">
        <f>MATCH(C7215,Currecny_M!$A$1:$P$1,0)</f>
        <v>9</v>
      </c>
      <c r="I7215" s="39">
        <f>VLOOKUP(N7215,Currecny_M!$A$1:$P$10,MATCH(Database!C7215,Currecny_M!$A$1:$P$1,0),FALSE)</f>
        <v>22.51</v>
      </c>
      <c r="J7215" s="82">
        <f t="shared" si="337"/>
        <v>3.6691300000000004</v>
      </c>
      <c r="K7215" s="39">
        <f>VLOOKUP('Cover page'!$B$6,Currecny_M!$A$1:$P$10,MATCH(Database!C7215,Currecny_M!$A$1:$P$1,0),FALSE)</f>
        <v>1</v>
      </c>
      <c r="L7215" s="82">
        <f t="shared" si="338"/>
        <v>3.6691300000000004</v>
      </c>
      <c r="M7215" s="82">
        <f>((E7215/$F$1)*VLOOKUP(N7215,Currecny_M!$A$1:$P$10,MATCH(Database!C7215,Currecny_M!$A$1:$P$1,0),FALSE))/VLOOKUP('Cover page'!$B$6,Currecny_M!$A$1:$P$10,MATCH(Database!C7215,Currecny_M!$A$1:$P$1,0),FALSE)</f>
        <v>3.6691300000000004</v>
      </c>
      <c r="N7215" s="6" t="str">
        <f>VLOOKUP(B7215,Master!$A$2:$C$11,3,FALSE)</f>
        <v>Dirham</v>
      </c>
      <c r="O7215" s="6" t="str">
        <f>VLOOKUP(B7215,Master!$A$2:$C$11,2,FALSE)</f>
        <v>Asia</v>
      </c>
      <c r="Q7215" s="39" t="str">
        <f>VLOOKUP(D7215,GL_Master!$A$1:$D$80,2,FALSE)</f>
        <v>BS</v>
      </c>
      <c r="R7215" s="39" t="str">
        <f>VLOOKUP(D7215,GL_Master!$A$1:$D$80,3,FALSE)</f>
        <v>Gross Block</v>
      </c>
      <c r="S7215" s="39" t="str">
        <f>VLOOKUP(D7215,GL_Master!$A$1:$D$80,4,FALSE)</f>
        <v>Tangible Fixed assets</v>
      </c>
    </row>
    <row r="7216" spans="1:19" x14ac:dyDescent="0.25">
      <c r="A7216" s="39" t="s">
        <v>262</v>
      </c>
      <c r="B7216" s="39" t="s">
        <v>238</v>
      </c>
      <c r="C7216" s="7">
        <v>44136</v>
      </c>
      <c r="D7216" s="39" t="s">
        <v>73</v>
      </c>
      <c r="E7216" s="39">
        <v>83</v>
      </c>
      <c r="F7216" s="82">
        <f t="shared" si="336"/>
        <v>8.3000000000000004E-2</v>
      </c>
      <c r="G7216" s="39">
        <f>VLOOKUP(N7216,Currecny_M!$A$1:$P$10,2,FALSE)</f>
        <v>21</v>
      </c>
      <c r="H7216" s="39">
        <f>MATCH(C7216,Currecny_M!$A$1:$P$1,0)</f>
        <v>9</v>
      </c>
      <c r="I7216" s="39">
        <f>VLOOKUP(N7216,Currecny_M!$A$1:$P$10,MATCH(Database!C7216,Currecny_M!$A$1:$P$1,0),FALSE)</f>
        <v>22.51</v>
      </c>
      <c r="J7216" s="82">
        <f t="shared" si="337"/>
        <v>1.8683300000000003</v>
      </c>
      <c r="K7216" s="39">
        <f>VLOOKUP('Cover page'!$B$6,Currecny_M!$A$1:$P$10,MATCH(Database!C7216,Currecny_M!$A$1:$P$1,0),FALSE)</f>
        <v>1</v>
      </c>
      <c r="L7216" s="82">
        <f t="shared" si="338"/>
        <v>1.8683300000000003</v>
      </c>
      <c r="M7216" s="82">
        <f>((E7216/$F$1)*VLOOKUP(N7216,Currecny_M!$A$1:$P$10,MATCH(Database!C7216,Currecny_M!$A$1:$P$1,0),FALSE))/VLOOKUP('Cover page'!$B$6,Currecny_M!$A$1:$P$10,MATCH(Database!C7216,Currecny_M!$A$1:$P$1,0),FALSE)</f>
        <v>1.8683300000000003</v>
      </c>
      <c r="N7216" s="6" t="str">
        <f>VLOOKUP(B7216,Master!$A$2:$C$11,3,FALSE)</f>
        <v>Dirham</v>
      </c>
      <c r="O7216" s="6" t="str">
        <f>VLOOKUP(B7216,Master!$A$2:$C$11,2,FALSE)</f>
        <v>Asia</v>
      </c>
      <c r="Q7216" s="39" t="str">
        <f>VLOOKUP(D7216,GL_Master!$A$1:$D$80,2,FALSE)</f>
        <v>BS</v>
      </c>
      <c r="R7216" s="39" t="str">
        <f>VLOOKUP(D7216,GL_Master!$A$1:$D$80,3,FALSE)</f>
        <v>Gross Block</v>
      </c>
      <c r="S7216" s="39" t="str">
        <f>VLOOKUP(D7216,GL_Master!$A$1:$D$80,4,FALSE)</f>
        <v>Tangible Fixed assets</v>
      </c>
    </row>
    <row r="7217" spans="1:19" x14ac:dyDescent="0.25">
      <c r="A7217" s="39" t="s">
        <v>262</v>
      </c>
      <c r="B7217" s="39" t="s">
        <v>238</v>
      </c>
      <c r="C7217" s="7">
        <v>44136</v>
      </c>
      <c r="D7217" s="39" t="s">
        <v>74</v>
      </c>
      <c r="E7217" s="39">
        <v>-19599</v>
      </c>
      <c r="F7217" s="82">
        <f t="shared" si="336"/>
        <v>-19.599</v>
      </c>
      <c r="G7217" s="39">
        <f>VLOOKUP(N7217,Currecny_M!$A$1:$P$10,2,FALSE)</f>
        <v>21</v>
      </c>
      <c r="H7217" s="39">
        <f>MATCH(C7217,Currecny_M!$A$1:$P$1,0)</f>
        <v>9</v>
      </c>
      <c r="I7217" s="39">
        <f>VLOOKUP(N7217,Currecny_M!$A$1:$P$10,MATCH(Database!C7217,Currecny_M!$A$1:$P$1,0),FALSE)</f>
        <v>22.51</v>
      </c>
      <c r="J7217" s="82">
        <f t="shared" si="337"/>
        <v>-441.17349000000002</v>
      </c>
      <c r="K7217" s="39">
        <f>VLOOKUP('Cover page'!$B$6,Currecny_M!$A$1:$P$10,MATCH(Database!C7217,Currecny_M!$A$1:$P$1,0),FALSE)</f>
        <v>1</v>
      </c>
      <c r="L7217" s="82">
        <f t="shared" si="338"/>
        <v>-441.17349000000002</v>
      </c>
      <c r="M7217" s="82">
        <f>((E7217/$F$1)*VLOOKUP(N7217,Currecny_M!$A$1:$P$10,MATCH(Database!C7217,Currecny_M!$A$1:$P$1,0),FALSE))/VLOOKUP('Cover page'!$B$6,Currecny_M!$A$1:$P$10,MATCH(Database!C7217,Currecny_M!$A$1:$P$1,0),FALSE)</f>
        <v>-441.17349000000002</v>
      </c>
      <c r="N7217" s="6" t="str">
        <f>VLOOKUP(B7217,Master!$A$2:$C$11,3,FALSE)</f>
        <v>Dirham</v>
      </c>
      <c r="O7217" s="6" t="str">
        <f>VLOOKUP(B7217,Master!$A$2:$C$11,2,FALSE)</f>
        <v>Asia</v>
      </c>
      <c r="Q7217" s="39" t="str">
        <f>VLOOKUP(D7217,GL_Master!$A$1:$D$80,2,FALSE)</f>
        <v>BS</v>
      </c>
      <c r="R7217" s="39" t="str">
        <f>VLOOKUP(D7217,GL_Master!$A$1:$D$80,3,FALSE)</f>
        <v>Accumulated Depreciation</v>
      </c>
      <c r="S7217" s="39" t="str">
        <f>VLOOKUP(D7217,GL_Master!$A$1:$D$80,4,FALSE)</f>
        <v>Accumulated Depreciation</v>
      </c>
    </row>
    <row r="7218" spans="1:19" x14ac:dyDescent="0.25">
      <c r="A7218" s="39" t="s">
        <v>262</v>
      </c>
      <c r="B7218" s="39" t="s">
        <v>238</v>
      </c>
      <c r="C7218" s="7">
        <v>44136</v>
      </c>
      <c r="D7218" s="39" t="s">
        <v>21</v>
      </c>
      <c r="E7218" s="39">
        <v>1646</v>
      </c>
      <c r="F7218" s="82">
        <f t="shared" si="336"/>
        <v>1.6459999999999999</v>
      </c>
      <c r="G7218" s="39">
        <f>VLOOKUP(N7218,Currecny_M!$A$1:$P$10,2,FALSE)</f>
        <v>21</v>
      </c>
      <c r="H7218" s="39">
        <f>MATCH(C7218,Currecny_M!$A$1:$P$1,0)</f>
        <v>9</v>
      </c>
      <c r="I7218" s="39">
        <f>VLOOKUP(N7218,Currecny_M!$A$1:$P$10,MATCH(Database!C7218,Currecny_M!$A$1:$P$1,0),FALSE)</f>
        <v>22.51</v>
      </c>
      <c r="J7218" s="82">
        <f t="shared" si="337"/>
        <v>37.051459999999999</v>
      </c>
      <c r="K7218" s="39">
        <f>VLOOKUP('Cover page'!$B$6,Currecny_M!$A$1:$P$10,MATCH(Database!C7218,Currecny_M!$A$1:$P$1,0),FALSE)</f>
        <v>1</v>
      </c>
      <c r="L7218" s="82">
        <f t="shared" si="338"/>
        <v>37.051459999999999</v>
      </c>
      <c r="M7218" s="82">
        <f>((E7218/$F$1)*VLOOKUP(N7218,Currecny_M!$A$1:$P$10,MATCH(Database!C7218,Currecny_M!$A$1:$P$1,0),FALSE))/VLOOKUP('Cover page'!$B$6,Currecny_M!$A$1:$P$10,MATCH(Database!C7218,Currecny_M!$A$1:$P$1,0),FALSE)</f>
        <v>37.051459999999999</v>
      </c>
      <c r="N7218" s="6" t="str">
        <f>VLOOKUP(B7218,Master!$A$2:$C$11,3,FALSE)</f>
        <v>Dirham</v>
      </c>
      <c r="O7218" s="6" t="str">
        <f>VLOOKUP(B7218,Master!$A$2:$C$11,2,FALSE)</f>
        <v>Asia</v>
      </c>
      <c r="Q7218" s="39" t="str">
        <f>VLOOKUP(D7218,GL_Master!$A$1:$D$80,2,FALSE)</f>
        <v>BS</v>
      </c>
      <c r="R7218" s="39" t="str">
        <f>VLOOKUP(D7218,GL_Master!$A$1:$D$80,3,FALSE)</f>
        <v>Gross Block</v>
      </c>
      <c r="S7218" s="39" t="str">
        <f>VLOOKUP(D7218,GL_Master!$A$1:$D$80,4,FALSE)</f>
        <v>Tangible Fixed assets</v>
      </c>
    </row>
    <row r="7219" spans="1:19" x14ac:dyDescent="0.25">
      <c r="A7219" s="39" t="s">
        <v>262</v>
      </c>
      <c r="B7219" s="39" t="s">
        <v>238</v>
      </c>
      <c r="C7219" s="7">
        <v>44136</v>
      </c>
      <c r="D7219" s="39" t="s">
        <v>27</v>
      </c>
      <c r="E7219" s="39">
        <v>3600</v>
      </c>
      <c r="F7219" s="82">
        <f t="shared" si="336"/>
        <v>3.6</v>
      </c>
      <c r="G7219" s="39">
        <f>VLOOKUP(N7219,Currecny_M!$A$1:$P$10,2,FALSE)</f>
        <v>21</v>
      </c>
      <c r="H7219" s="39">
        <f>MATCH(C7219,Currecny_M!$A$1:$P$1,0)</f>
        <v>9</v>
      </c>
      <c r="I7219" s="39">
        <f>VLOOKUP(N7219,Currecny_M!$A$1:$P$10,MATCH(Database!C7219,Currecny_M!$A$1:$P$1,0),FALSE)</f>
        <v>22.51</v>
      </c>
      <c r="J7219" s="82">
        <f t="shared" si="337"/>
        <v>81.036000000000001</v>
      </c>
      <c r="K7219" s="39">
        <f>VLOOKUP('Cover page'!$B$6,Currecny_M!$A$1:$P$10,MATCH(Database!C7219,Currecny_M!$A$1:$P$1,0),FALSE)</f>
        <v>1</v>
      </c>
      <c r="L7219" s="82">
        <f t="shared" si="338"/>
        <v>81.036000000000001</v>
      </c>
      <c r="M7219" s="82">
        <f>((E7219/$F$1)*VLOOKUP(N7219,Currecny_M!$A$1:$P$10,MATCH(Database!C7219,Currecny_M!$A$1:$P$1,0),FALSE))/VLOOKUP('Cover page'!$B$6,Currecny_M!$A$1:$P$10,MATCH(Database!C7219,Currecny_M!$A$1:$P$1,0),FALSE)</f>
        <v>81.036000000000001</v>
      </c>
      <c r="N7219" s="6" t="str">
        <f>VLOOKUP(B7219,Master!$A$2:$C$11,3,FALSE)</f>
        <v>Dirham</v>
      </c>
      <c r="O7219" s="6" t="str">
        <f>VLOOKUP(B7219,Master!$A$2:$C$11,2,FALSE)</f>
        <v>Asia</v>
      </c>
      <c r="Q7219" s="39" t="str">
        <f>VLOOKUP(D7219,GL_Master!$A$1:$D$80,2,FALSE)</f>
        <v>BS</v>
      </c>
      <c r="R7219" s="39" t="str">
        <f>VLOOKUP(D7219,GL_Master!$A$1:$D$80,3,FALSE)</f>
        <v>Gross Block</v>
      </c>
      <c r="S7219" s="39" t="str">
        <f>VLOOKUP(D7219,GL_Master!$A$1:$D$80,4,FALSE)</f>
        <v>Tangible Fixed assets</v>
      </c>
    </row>
    <row r="7220" spans="1:19" x14ac:dyDescent="0.25">
      <c r="A7220" s="39" t="s">
        <v>262</v>
      </c>
      <c r="B7220" s="39" t="s">
        <v>238</v>
      </c>
      <c r="C7220" s="7">
        <v>44136</v>
      </c>
      <c r="D7220" s="39" t="s">
        <v>75</v>
      </c>
      <c r="E7220" s="39">
        <v>-77</v>
      </c>
      <c r="F7220" s="82">
        <f t="shared" si="336"/>
        <v>-7.6999999999999999E-2</v>
      </c>
      <c r="G7220" s="39">
        <f>VLOOKUP(N7220,Currecny_M!$A$1:$P$10,2,FALSE)</f>
        <v>21</v>
      </c>
      <c r="H7220" s="39">
        <f>MATCH(C7220,Currecny_M!$A$1:$P$1,0)</f>
        <v>9</v>
      </c>
      <c r="I7220" s="39">
        <f>VLOOKUP(N7220,Currecny_M!$A$1:$P$10,MATCH(Database!C7220,Currecny_M!$A$1:$P$1,0),FALSE)</f>
        <v>22.51</v>
      </c>
      <c r="J7220" s="82">
        <f t="shared" si="337"/>
        <v>-1.7332700000000001</v>
      </c>
      <c r="K7220" s="39">
        <f>VLOOKUP('Cover page'!$B$6,Currecny_M!$A$1:$P$10,MATCH(Database!C7220,Currecny_M!$A$1:$P$1,0),FALSE)</f>
        <v>1</v>
      </c>
      <c r="L7220" s="82">
        <f t="shared" si="338"/>
        <v>-1.7332700000000001</v>
      </c>
      <c r="M7220" s="82">
        <f>((E7220/$F$1)*VLOOKUP(N7220,Currecny_M!$A$1:$P$10,MATCH(Database!C7220,Currecny_M!$A$1:$P$1,0),FALSE))/VLOOKUP('Cover page'!$B$6,Currecny_M!$A$1:$P$10,MATCH(Database!C7220,Currecny_M!$A$1:$P$1,0),FALSE)</f>
        <v>-1.7332700000000001</v>
      </c>
      <c r="N7220" s="6" t="str">
        <f>VLOOKUP(B7220,Master!$A$2:$C$11,3,FALSE)</f>
        <v>Dirham</v>
      </c>
      <c r="O7220" s="6" t="str">
        <f>VLOOKUP(B7220,Master!$A$2:$C$11,2,FALSE)</f>
        <v>Asia</v>
      </c>
      <c r="Q7220" s="39" t="str">
        <f>VLOOKUP(D7220,GL_Master!$A$1:$D$80,2,FALSE)</f>
        <v>BS</v>
      </c>
      <c r="R7220" s="39" t="str">
        <f>VLOOKUP(D7220,GL_Master!$A$1:$D$80,3,FALSE)</f>
        <v>Gross Block</v>
      </c>
      <c r="S7220" s="39" t="str">
        <f>VLOOKUP(D7220,GL_Master!$A$1:$D$80,4,FALSE)</f>
        <v>Tangible Fixed assets</v>
      </c>
    </row>
    <row r="7221" spans="1:19" x14ac:dyDescent="0.25">
      <c r="A7221" s="39" t="s">
        <v>262</v>
      </c>
      <c r="B7221" s="39" t="s">
        <v>238</v>
      </c>
      <c r="C7221" s="7">
        <v>44136</v>
      </c>
      <c r="D7221" s="39" t="s">
        <v>76</v>
      </c>
      <c r="E7221" s="39">
        <v>2095</v>
      </c>
      <c r="F7221" s="82">
        <f t="shared" si="336"/>
        <v>2.0950000000000002</v>
      </c>
      <c r="G7221" s="39">
        <f>VLOOKUP(N7221,Currecny_M!$A$1:$P$10,2,FALSE)</f>
        <v>21</v>
      </c>
      <c r="H7221" s="39">
        <f>MATCH(C7221,Currecny_M!$A$1:$P$1,0)</f>
        <v>9</v>
      </c>
      <c r="I7221" s="39">
        <f>VLOOKUP(N7221,Currecny_M!$A$1:$P$10,MATCH(Database!C7221,Currecny_M!$A$1:$P$1,0),FALSE)</f>
        <v>22.51</v>
      </c>
      <c r="J7221" s="82">
        <f t="shared" si="337"/>
        <v>47.158450000000009</v>
      </c>
      <c r="K7221" s="39">
        <f>VLOOKUP('Cover page'!$B$6,Currecny_M!$A$1:$P$10,MATCH(Database!C7221,Currecny_M!$A$1:$P$1,0),FALSE)</f>
        <v>1</v>
      </c>
      <c r="L7221" s="82">
        <f t="shared" si="338"/>
        <v>47.158450000000009</v>
      </c>
      <c r="M7221" s="82">
        <f>((E7221/$F$1)*VLOOKUP(N7221,Currecny_M!$A$1:$P$10,MATCH(Database!C7221,Currecny_M!$A$1:$P$1,0),FALSE))/VLOOKUP('Cover page'!$B$6,Currecny_M!$A$1:$P$10,MATCH(Database!C7221,Currecny_M!$A$1:$P$1,0),FALSE)</f>
        <v>47.158450000000009</v>
      </c>
      <c r="N7221" s="6" t="str">
        <f>VLOOKUP(B7221,Master!$A$2:$C$11,3,FALSE)</f>
        <v>Dirham</v>
      </c>
      <c r="O7221" s="6" t="str">
        <f>VLOOKUP(B7221,Master!$A$2:$C$11,2,FALSE)</f>
        <v>Asia</v>
      </c>
      <c r="Q7221" s="39" t="str">
        <f>VLOOKUP(D7221,GL_Master!$A$1:$D$80,2,FALSE)</f>
        <v>BS</v>
      </c>
      <c r="R7221" s="39" t="str">
        <f>VLOOKUP(D7221,GL_Master!$A$1:$D$80,3,FALSE)</f>
        <v>Inventories</v>
      </c>
      <c r="S7221" s="39" t="str">
        <f>VLOOKUP(D7221,GL_Master!$A$1:$D$80,4,FALSE)</f>
        <v>Inventory</v>
      </c>
    </row>
    <row r="7222" spans="1:19" x14ac:dyDescent="0.25">
      <c r="A7222" s="39" t="s">
        <v>262</v>
      </c>
      <c r="B7222" s="39" t="s">
        <v>238</v>
      </c>
      <c r="C7222" s="7">
        <v>44136</v>
      </c>
      <c r="D7222" s="39" t="s">
        <v>77</v>
      </c>
      <c r="E7222" s="39">
        <v>4944</v>
      </c>
      <c r="F7222" s="82">
        <f t="shared" si="336"/>
        <v>4.944</v>
      </c>
      <c r="G7222" s="39">
        <f>VLOOKUP(N7222,Currecny_M!$A$1:$P$10,2,FALSE)</f>
        <v>21</v>
      </c>
      <c r="H7222" s="39">
        <f>MATCH(C7222,Currecny_M!$A$1:$P$1,0)</f>
        <v>9</v>
      </c>
      <c r="I7222" s="39">
        <f>VLOOKUP(N7222,Currecny_M!$A$1:$P$10,MATCH(Database!C7222,Currecny_M!$A$1:$P$1,0),FALSE)</f>
        <v>22.51</v>
      </c>
      <c r="J7222" s="82">
        <f t="shared" si="337"/>
        <v>111.28944000000001</v>
      </c>
      <c r="K7222" s="39">
        <f>VLOOKUP('Cover page'!$B$6,Currecny_M!$A$1:$P$10,MATCH(Database!C7222,Currecny_M!$A$1:$P$1,0),FALSE)</f>
        <v>1</v>
      </c>
      <c r="L7222" s="82">
        <f t="shared" si="338"/>
        <v>111.28944000000001</v>
      </c>
      <c r="M7222" s="82">
        <f>((E7222/$F$1)*VLOOKUP(N7222,Currecny_M!$A$1:$P$10,MATCH(Database!C7222,Currecny_M!$A$1:$P$1,0),FALSE))/VLOOKUP('Cover page'!$B$6,Currecny_M!$A$1:$P$10,MATCH(Database!C7222,Currecny_M!$A$1:$P$1,0),FALSE)</f>
        <v>111.28944000000001</v>
      </c>
      <c r="N7222" s="6" t="str">
        <f>VLOOKUP(B7222,Master!$A$2:$C$11,3,FALSE)</f>
        <v>Dirham</v>
      </c>
      <c r="O7222" s="6" t="str">
        <f>VLOOKUP(B7222,Master!$A$2:$C$11,2,FALSE)</f>
        <v>Asia</v>
      </c>
      <c r="Q7222" s="39" t="str">
        <f>VLOOKUP(D7222,GL_Master!$A$1:$D$80,2,FALSE)</f>
        <v>BS</v>
      </c>
      <c r="R7222" s="39" t="str">
        <f>VLOOKUP(D7222,GL_Master!$A$1:$D$80,3,FALSE)</f>
        <v>Inventories</v>
      </c>
      <c r="S7222" s="39" t="str">
        <f>VLOOKUP(D7222,GL_Master!$A$1:$D$80,4,FALSE)</f>
        <v>Inventory</v>
      </c>
    </row>
    <row r="7223" spans="1:19" x14ac:dyDescent="0.25">
      <c r="A7223" s="39" t="s">
        <v>262</v>
      </c>
      <c r="B7223" s="39" t="s">
        <v>238</v>
      </c>
      <c r="C7223" s="7">
        <v>44136</v>
      </c>
      <c r="D7223" s="39" t="s">
        <v>2</v>
      </c>
      <c r="E7223" s="39">
        <v>494958</v>
      </c>
      <c r="F7223" s="82">
        <f t="shared" si="336"/>
        <v>494.95800000000003</v>
      </c>
      <c r="G7223" s="39">
        <f>VLOOKUP(N7223,Currecny_M!$A$1:$P$10,2,FALSE)</f>
        <v>21</v>
      </c>
      <c r="H7223" s="39">
        <f>MATCH(C7223,Currecny_M!$A$1:$P$1,0)</f>
        <v>9</v>
      </c>
      <c r="I7223" s="39">
        <f>VLOOKUP(N7223,Currecny_M!$A$1:$P$10,MATCH(Database!C7223,Currecny_M!$A$1:$P$1,0),FALSE)</f>
        <v>22.51</v>
      </c>
      <c r="J7223" s="82">
        <f t="shared" si="337"/>
        <v>11141.504580000001</v>
      </c>
      <c r="K7223" s="39">
        <f>VLOOKUP('Cover page'!$B$6,Currecny_M!$A$1:$P$10,MATCH(Database!C7223,Currecny_M!$A$1:$P$1,0),FALSE)</f>
        <v>1</v>
      </c>
      <c r="L7223" s="82">
        <f t="shared" si="338"/>
        <v>11141.504580000001</v>
      </c>
      <c r="M7223" s="82">
        <f>((E7223/$F$1)*VLOOKUP(N7223,Currecny_M!$A$1:$P$10,MATCH(Database!C7223,Currecny_M!$A$1:$P$1,0),FALSE))/VLOOKUP('Cover page'!$B$6,Currecny_M!$A$1:$P$10,MATCH(Database!C7223,Currecny_M!$A$1:$P$1,0),FALSE)</f>
        <v>11141.504580000001</v>
      </c>
      <c r="N7223" s="6" t="str">
        <f>VLOOKUP(B7223,Master!$A$2:$C$11,3,FALSE)</f>
        <v>Dirham</v>
      </c>
      <c r="O7223" s="6" t="str">
        <f>VLOOKUP(B7223,Master!$A$2:$C$11,2,FALSE)</f>
        <v>Asia</v>
      </c>
      <c r="Q7223" s="39" t="str">
        <f>VLOOKUP(D7223,GL_Master!$A$1:$D$80,2,FALSE)</f>
        <v>BS</v>
      </c>
      <c r="R7223" s="39" t="str">
        <f>VLOOKUP(D7223,GL_Master!$A$1:$D$80,3,FALSE)</f>
        <v>Trade receivables</v>
      </c>
      <c r="S7223" s="39" t="str">
        <f>VLOOKUP(D7223,GL_Master!$A$1:$D$80,4,FALSE)</f>
        <v>Unsecured, considered good</v>
      </c>
    </row>
    <row r="7224" spans="1:19" x14ac:dyDescent="0.25">
      <c r="A7224" s="39" t="s">
        <v>262</v>
      </c>
      <c r="B7224" s="39" t="s">
        <v>238</v>
      </c>
      <c r="C7224" s="7">
        <v>44136</v>
      </c>
      <c r="D7224" s="39" t="s">
        <v>78</v>
      </c>
      <c r="E7224" s="39">
        <v>79</v>
      </c>
      <c r="F7224" s="82">
        <f t="shared" si="336"/>
        <v>7.9000000000000001E-2</v>
      </c>
      <c r="G7224" s="39">
        <f>VLOOKUP(N7224,Currecny_M!$A$1:$P$10,2,FALSE)</f>
        <v>21</v>
      </c>
      <c r="H7224" s="39">
        <f>MATCH(C7224,Currecny_M!$A$1:$P$1,0)</f>
        <v>9</v>
      </c>
      <c r="I7224" s="39">
        <f>VLOOKUP(N7224,Currecny_M!$A$1:$P$10,MATCH(Database!C7224,Currecny_M!$A$1:$P$1,0),FALSE)</f>
        <v>22.51</v>
      </c>
      <c r="J7224" s="82">
        <f t="shared" si="337"/>
        <v>1.7782900000000001</v>
      </c>
      <c r="K7224" s="39">
        <f>VLOOKUP('Cover page'!$B$6,Currecny_M!$A$1:$P$10,MATCH(Database!C7224,Currecny_M!$A$1:$P$1,0),FALSE)</f>
        <v>1</v>
      </c>
      <c r="L7224" s="82">
        <f t="shared" si="338"/>
        <v>1.7782900000000001</v>
      </c>
      <c r="M7224" s="82">
        <f>((E7224/$F$1)*VLOOKUP(N7224,Currecny_M!$A$1:$P$10,MATCH(Database!C7224,Currecny_M!$A$1:$P$1,0),FALSE))/VLOOKUP('Cover page'!$B$6,Currecny_M!$A$1:$P$10,MATCH(Database!C7224,Currecny_M!$A$1:$P$1,0),FALSE)</f>
        <v>1.7782900000000001</v>
      </c>
      <c r="N7224" s="6" t="str">
        <f>VLOOKUP(B7224,Master!$A$2:$C$11,3,FALSE)</f>
        <v>Dirham</v>
      </c>
      <c r="O7224" s="6" t="str">
        <f>VLOOKUP(B7224,Master!$A$2:$C$11,2,FALSE)</f>
        <v>Asia</v>
      </c>
      <c r="Q7224" s="39" t="str">
        <f>VLOOKUP(D7224,GL_Master!$A$1:$D$80,2,FALSE)</f>
        <v>BS</v>
      </c>
      <c r="R7224" s="39" t="str">
        <f>VLOOKUP(D7224,GL_Master!$A$1:$D$80,3,FALSE)</f>
        <v>Cash &amp; Bank Balances</v>
      </c>
      <c r="S7224" s="39" t="str">
        <f>VLOOKUP(D7224,GL_Master!$A$1:$D$80,4,FALSE)</f>
        <v>Cash In hand</v>
      </c>
    </row>
    <row r="7225" spans="1:19" x14ac:dyDescent="0.25">
      <c r="A7225" s="39" t="s">
        <v>262</v>
      </c>
      <c r="B7225" s="39" t="s">
        <v>238</v>
      </c>
      <c r="C7225" s="7">
        <v>44136</v>
      </c>
      <c r="D7225" s="39" t="s">
        <v>79</v>
      </c>
      <c r="E7225" s="39">
        <v>-20571</v>
      </c>
      <c r="F7225" s="82">
        <f t="shared" si="336"/>
        <v>-20.571000000000002</v>
      </c>
      <c r="G7225" s="39">
        <f>VLOOKUP(N7225,Currecny_M!$A$1:$P$10,2,FALSE)</f>
        <v>21</v>
      </c>
      <c r="H7225" s="39">
        <f>MATCH(C7225,Currecny_M!$A$1:$P$1,0)</f>
        <v>9</v>
      </c>
      <c r="I7225" s="39">
        <f>VLOOKUP(N7225,Currecny_M!$A$1:$P$10,MATCH(Database!C7225,Currecny_M!$A$1:$P$1,0),FALSE)</f>
        <v>22.51</v>
      </c>
      <c r="J7225" s="82">
        <f t="shared" si="337"/>
        <v>-463.05321000000009</v>
      </c>
      <c r="K7225" s="39">
        <f>VLOOKUP('Cover page'!$B$6,Currecny_M!$A$1:$P$10,MATCH(Database!C7225,Currecny_M!$A$1:$P$1,0),FALSE)</f>
        <v>1</v>
      </c>
      <c r="L7225" s="82">
        <f t="shared" si="338"/>
        <v>-463.05321000000009</v>
      </c>
      <c r="M7225" s="82">
        <f>((E7225/$F$1)*VLOOKUP(N7225,Currecny_M!$A$1:$P$10,MATCH(Database!C7225,Currecny_M!$A$1:$P$1,0),FALSE))/VLOOKUP('Cover page'!$B$6,Currecny_M!$A$1:$P$10,MATCH(Database!C7225,Currecny_M!$A$1:$P$1,0),FALSE)</f>
        <v>-463.05321000000009</v>
      </c>
      <c r="N7225" s="6" t="str">
        <f>VLOOKUP(B7225,Master!$A$2:$C$11,3,FALSE)</f>
        <v>Dirham</v>
      </c>
      <c r="O7225" s="6" t="str">
        <f>VLOOKUP(B7225,Master!$A$2:$C$11,2,FALSE)</f>
        <v>Asia</v>
      </c>
      <c r="Q7225" s="39" t="str">
        <f>VLOOKUP(D7225,GL_Master!$A$1:$D$80,2,FALSE)</f>
        <v>BS</v>
      </c>
      <c r="R7225" s="39" t="str">
        <f>VLOOKUP(D7225,GL_Master!$A$1:$D$80,3,FALSE)</f>
        <v>Loan Fund</v>
      </c>
      <c r="S7225" s="39" t="str">
        <f>VLOOKUP(D7225,GL_Master!$A$1:$D$80,4,FALSE)</f>
        <v>Term Loan</v>
      </c>
    </row>
    <row r="7226" spans="1:19" x14ac:dyDescent="0.25">
      <c r="A7226" s="39" t="s">
        <v>262</v>
      </c>
      <c r="B7226" s="39" t="s">
        <v>238</v>
      </c>
      <c r="C7226" s="7">
        <v>44136</v>
      </c>
      <c r="D7226" s="39" t="s">
        <v>80</v>
      </c>
      <c r="E7226" s="39">
        <v>571</v>
      </c>
      <c r="F7226" s="82">
        <f t="shared" si="336"/>
        <v>0.57099999999999995</v>
      </c>
      <c r="G7226" s="39">
        <f>VLOOKUP(N7226,Currecny_M!$A$1:$P$10,2,FALSE)</f>
        <v>21</v>
      </c>
      <c r="H7226" s="39">
        <f>MATCH(C7226,Currecny_M!$A$1:$P$1,0)</f>
        <v>9</v>
      </c>
      <c r="I7226" s="39">
        <f>VLOOKUP(N7226,Currecny_M!$A$1:$P$10,MATCH(Database!C7226,Currecny_M!$A$1:$P$1,0),FALSE)</f>
        <v>22.51</v>
      </c>
      <c r="J7226" s="82">
        <f t="shared" si="337"/>
        <v>12.853210000000001</v>
      </c>
      <c r="K7226" s="39">
        <f>VLOOKUP('Cover page'!$B$6,Currecny_M!$A$1:$P$10,MATCH(Database!C7226,Currecny_M!$A$1:$P$1,0),FALSE)</f>
        <v>1</v>
      </c>
      <c r="L7226" s="82">
        <f t="shared" si="338"/>
        <v>12.853210000000001</v>
      </c>
      <c r="M7226" s="82">
        <f>((E7226/$F$1)*VLOOKUP(N7226,Currecny_M!$A$1:$P$10,MATCH(Database!C7226,Currecny_M!$A$1:$P$1,0),FALSE))/VLOOKUP('Cover page'!$B$6,Currecny_M!$A$1:$P$10,MATCH(Database!C7226,Currecny_M!$A$1:$P$1,0),FALSE)</f>
        <v>12.853210000000001</v>
      </c>
      <c r="N7226" s="6" t="str">
        <f>VLOOKUP(B7226,Master!$A$2:$C$11,3,FALSE)</f>
        <v>Dirham</v>
      </c>
      <c r="O7226" s="6" t="str">
        <f>VLOOKUP(B7226,Master!$A$2:$C$11,2,FALSE)</f>
        <v>Asia</v>
      </c>
      <c r="Q7226" s="39" t="str">
        <f>VLOOKUP(D7226,GL_Master!$A$1:$D$80,2,FALSE)</f>
        <v>BS</v>
      </c>
      <c r="R7226" s="39" t="str">
        <f>VLOOKUP(D7226,GL_Master!$A$1:$D$80,3,FALSE)</f>
        <v>Cash &amp; Bank Balances</v>
      </c>
      <c r="S7226" s="39" t="str">
        <f>VLOOKUP(D7226,GL_Master!$A$1:$D$80,4,FALSE)</f>
        <v xml:space="preserve">      On Current Accounts</v>
      </c>
    </row>
    <row r="7227" spans="1:19" x14ac:dyDescent="0.25">
      <c r="A7227" s="39" t="s">
        <v>262</v>
      </c>
      <c r="B7227" s="39" t="s">
        <v>238</v>
      </c>
      <c r="C7227" s="7">
        <v>44136</v>
      </c>
      <c r="D7227" s="39" t="s">
        <v>81</v>
      </c>
      <c r="E7227" s="39">
        <v>39552</v>
      </c>
      <c r="F7227" s="82">
        <f t="shared" si="336"/>
        <v>39.552</v>
      </c>
      <c r="G7227" s="39">
        <f>VLOOKUP(N7227,Currecny_M!$A$1:$P$10,2,FALSE)</f>
        <v>21</v>
      </c>
      <c r="H7227" s="39">
        <f>MATCH(C7227,Currecny_M!$A$1:$P$1,0)</f>
        <v>9</v>
      </c>
      <c r="I7227" s="39">
        <f>VLOOKUP(N7227,Currecny_M!$A$1:$P$10,MATCH(Database!C7227,Currecny_M!$A$1:$P$1,0),FALSE)</f>
        <v>22.51</v>
      </c>
      <c r="J7227" s="82">
        <f t="shared" si="337"/>
        <v>890.31552000000011</v>
      </c>
      <c r="K7227" s="39">
        <f>VLOOKUP('Cover page'!$B$6,Currecny_M!$A$1:$P$10,MATCH(Database!C7227,Currecny_M!$A$1:$P$1,0),FALSE)</f>
        <v>1</v>
      </c>
      <c r="L7227" s="82">
        <f t="shared" si="338"/>
        <v>890.31552000000011</v>
      </c>
      <c r="M7227" s="82">
        <f>((E7227/$F$1)*VLOOKUP(N7227,Currecny_M!$A$1:$P$10,MATCH(Database!C7227,Currecny_M!$A$1:$P$1,0),FALSE))/VLOOKUP('Cover page'!$B$6,Currecny_M!$A$1:$P$10,MATCH(Database!C7227,Currecny_M!$A$1:$P$1,0),FALSE)</f>
        <v>890.31552000000011</v>
      </c>
      <c r="N7227" s="6" t="str">
        <f>VLOOKUP(B7227,Master!$A$2:$C$11,3,FALSE)</f>
        <v>Dirham</v>
      </c>
      <c r="O7227" s="6" t="str">
        <f>VLOOKUP(B7227,Master!$A$2:$C$11,2,FALSE)</f>
        <v>Asia</v>
      </c>
      <c r="Q7227" s="39" t="str">
        <f>VLOOKUP(D7227,GL_Master!$A$1:$D$80,2,FALSE)</f>
        <v>BS</v>
      </c>
      <c r="R7227" s="39" t="str">
        <f>VLOOKUP(D7227,GL_Master!$A$1:$D$80,3,FALSE)</f>
        <v>Other Current Assets</v>
      </c>
      <c r="S7227" s="39" t="str">
        <f>VLOOKUP(D7227,GL_Master!$A$1:$D$80,4,FALSE)</f>
        <v>Advance tax recoverable (net of provision )</v>
      </c>
    </row>
    <row r="7228" spans="1:19" x14ac:dyDescent="0.25">
      <c r="A7228" s="39" t="s">
        <v>262</v>
      </c>
      <c r="B7228" s="39" t="s">
        <v>238</v>
      </c>
      <c r="C7228" s="7">
        <v>44136</v>
      </c>
      <c r="D7228" s="39" t="s">
        <v>19</v>
      </c>
      <c r="E7228" s="39">
        <v>408</v>
      </c>
      <c r="F7228" s="82">
        <f t="shared" si="336"/>
        <v>0.40799999999999997</v>
      </c>
      <c r="G7228" s="39">
        <f>VLOOKUP(N7228,Currecny_M!$A$1:$P$10,2,FALSE)</f>
        <v>21</v>
      </c>
      <c r="H7228" s="39">
        <f>MATCH(C7228,Currecny_M!$A$1:$P$1,0)</f>
        <v>9</v>
      </c>
      <c r="I7228" s="39">
        <f>VLOOKUP(N7228,Currecny_M!$A$1:$P$10,MATCH(Database!C7228,Currecny_M!$A$1:$P$1,0),FALSE)</f>
        <v>22.51</v>
      </c>
      <c r="J7228" s="82">
        <f t="shared" si="337"/>
        <v>9.1840799999999998</v>
      </c>
      <c r="K7228" s="39">
        <f>VLOOKUP('Cover page'!$B$6,Currecny_M!$A$1:$P$10,MATCH(Database!C7228,Currecny_M!$A$1:$P$1,0),FALSE)</f>
        <v>1</v>
      </c>
      <c r="L7228" s="82">
        <f t="shared" si="338"/>
        <v>9.1840799999999998</v>
      </c>
      <c r="M7228" s="82">
        <f>((E7228/$F$1)*VLOOKUP(N7228,Currecny_M!$A$1:$P$10,MATCH(Database!C7228,Currecny_M!$A$1:$P$1,0),FALSE))/VLOOKUP('Cover page'!$B$6,Currecny_M!$A$1:$P$10,MATCH(Database!C7228,Currecny_M!$A$1:$P$1,0),FALSE)</f>
        <v>9.1840799999999998</v>
      </c>
      <c r="N7228" s="6" t="str">
        <f>VLOOKUP(B7228,Master!$A$2:$C$11,3,FALSE)</f>
        <v>Dirham</v>
      </c>
      <c r="O7228" s="6" t="str">
        <f>VLOOKUP(B7228,Master!$A$2:$C$11,2,FALSE)</f>
        <v>Asia</v>
      </c>
      <c r="Q7228" s="39" t="str">
        <f>VLOOKUP(D7228,GL_Master!$A$1:$D$80,2,FALSE)</f>
        <v>BS</v>
      </c>
      <c r="R7228" s="39" t="str">
        <f>VLOOKUP(D7228,GL_Master!$A$1:$D$80,3,FALSE)</f>
        <v>Short-term loan and advances</v>
      </c>
      <c r="S7228" s="39" t="str">
        <f>VLOOKUP(D7228,GL_Master!$A$1:$D$80,4,FALSE)</f>
        <v>Prepaid expenses</v>
      </c>
    </row>
    <row r="7229" spans="1:19" x14ac:dyDescent="0.25">
      <c r="A7229" s="39" t="s">
        <v>262</v>
      </c>
      <c r="B7229" s="39" t="s">
        <v>238</v>
      </c>
      <c r="C7229" s="7">
        <v>44136</v>
      </c>
      <c r="D7229" s="39" t="s">
        <v>82</v>
      </c>
      <c r="E7229" s="39">
        <v>4402</v>
      </c>
      <c r="F7229" s="82">
        <f t="shared" si="336"/>
        <v>4.4020000000000001</v>
      </c>
      <c r="G7229" s="39">
        <f>VLOOKUP(N7229,Currecny_M!$A$1:$P$10,2,FALSE)</f>
        <v>21</v>
      </c>
      <c r="H7229" s="39">
        <f>MATCH(C7229,Currecny_M!$A$1:$P$1,0)</f>
        <v>9</v>
      </c>
      <c r="I7229" s="39">
        <f>VLOOKUP(N7229,Currecny_M!$A$1:$P$10,MATCH(Database!C7229,Currecny_M!$A$1:$P$1,0),FALSE)</f>
        <v>22.51</v>
      </c>
      <c r="J7229" s="82">
        <f t="shared" si="337"/>
        <v>99.089020000000005</v>
      </c>
      <c r="K7229" s="39">
        <f>VLOOKUP('Cover page'!$B$6,Currecny_M!$A$1:$P$10,MATCH(Database!C7229,Currecny_M!$A$1:$P$1,0),FALSE)</f>
        <v>1</v>
      </c>
      <c r="L7229" s="82">
        <f t="shared" si="338"/>
        <v>99.089020000000005</v>
      </c>
      <c r="M7229" s="82">
        <f>((E7229/$F$1)*VLOOKUP(N7229,Currecny_M!$A$1:$P$10,MATCH(Database!C7229,Currecny_M!$A$1:$P$1,0),FALSE))/VLOOKUP('Cover page'!$B$6,Currecny_M!$A$1:$P$10,MATCH(Database!C7229,Currecny_M!$A$1:$P$1,0),FALSE)</f>
        <v>99.089020000000005</v>
      </c>
      <c r="N7229" s="6" t="str">
        <f>VLOOKUP(B7229,Master!$A$2:$C$11,3,FALSE)</f>
        <v>Dirham</v>
      </c>
      <c r="O7229" s="6" t="str">
        <f>VLOOKUP(B7229,Master!$A$2:$C$11,2,FALSE)</f>
        <v>Asia</v>
      </c>
      <c r="Q7229" s="39" t="str">
        <f>VLOOKUP(D7229,GL_Master!$A$1:$D$80,2,FALSE)</f>
        <v>BS</v>
      </c>
      <c r="R7229" s="39" t="str">
        <f>VLOOKUP(D7229,GL_Master!$A$1:$D$80,3,FALSE)</f>
        <v>Short-term loan and advances</v>
      </c>
      <c r="S7229" s="39" t="str">
        <f>VLOOKUP(D7229,GL_Master!$A$1:$D$80,4,FALSE)</f>
        <v>Advance to vendor/employees</v>
      </c>
    </row>
    <row r="7230" spans="1:19" x14ac:dyDescent="0.25">
      <c r="A7230" s="39" t="s">
        <v>262</v>
      </c>
      <c r="B7230" s="39" t="s">
        <v>238</v>
      </c>
      <c r="C7230" s="7">
        <v>44136</v>
      </c>
      <c r="D7230" s="39" t="s">
        <v>83</v>
      </c>
      <c r="E7230" s="39">
        <v>3017</v>
      </c>
      <c r="F7230" s="82">
        <f t="shared" si="336"/>
        <v>3.0169999999999999</v>
      </c>
      <c r="G7230" s="39">
        <f>VLOOKUP(N7230,Currecny_M!$A$1:$P$10,2,FALSE)</f>
        <v>21</v>
      </c>
      <c r="H7230" s="39">
        <f>MATCH(C7230,Currecny_M!$A$1:$P$1,0)</f>
        <v>9</v>
      </c>
      <c r="I7230" s="39">
        <f>VLOOKUP(N7230,Currecny_M!$A$1:$P$10,MATCH(Database!C7230,Currecny_M!$A$1:$P$1,0),FALSE)</f>
        <v>22.51</v>
      </c>
      <c r="J7230" s="82">
        <f t="shared" si="337"/>
        <v>67.912670000000006</v>
      </c>
      <c r="K7230" s="39">
        <f>VLOOKUP('Cover page'!$B$6,Currecny_M!$A$1:$P$10,MATCH(Database!C7230,Currecny_M!$A$1:$P$1,0),FALSE)</f>
        <v>1</v>
      </c>
      <c r="L7230" s="82">
        <f t="shared" si="338"/>
        <v>67.912670000000006</v>
      </c>
      <c r="M7230" s="82">
        <f>((E7230/$F$1)*VLOOKUP(N7230,Currecny_M!$A$1:$P$10,MATCH(Database!C7230,Currecny_M!$A$1:$P$1,0),FALSE))/VLOOKUP('Cover page'!$B$6,Currecny_M!$A$1:$P$10,MATCH(Database!C7230,Currecny_M!$A$1:$P$1,0),FALSE)</f>
        <v>67.912670000000006</v>
      </c>
      <c r="N7230" s="6" t="str">
        <f>VLOOKUP(B7230,Master!$A$2:$C$11,3,FALSE)</f>
        <v>Dirham</v>
      </c>
      <c r="O7230" s="6" t="str">
        <f>VLOOKUP(B7230,Master!$A$2:$C$11,2,FALSE)</f>
        <v>Asia</v>
      </c>
      <c r="Q7230" s="39" t="str">
        <f>VLOOKUP(D7230,GL_Master!$A$1:$D$80,2,FALSE)</f>
        <v>BS</v>
      </c>
      <c r="R7230" s="39" t="str">
        <f>VLOOKUP(D7230,GL_Master!$A$1:$D$80,3,FALSE)</f>
        <v>Other Current Assets</v>
      </c>
      <c r="S7230" s="39" t="str">
        <f>VLOOKUP(D7230,GL_Master!$A$1:$D$80,4,FALSE)</f>
        <v>Security deposits ( Unsecured, considered good)</v>
      </c>
    </row>
    <row r="7231" spans="1:19" x14ac:dyDescent="0.25">
      <c r="A7231" s="39" t="s">
        <v>262</v>
      </c>
      <c r="B7231" s="39" t="s">
        <v>238</v>
      </c>
      <c r="C7231" s="7">
        <v>44136</v>
      </c>
      <c r="D7231" s="39" t="s">
        <v>246</v>
      </c>
      <c r="E7231" s="39">
        <v>-343884</v>
      </c>
      <c r="F7231" s="82">
        <f t="shared" si="336"/>
        <v>-343.88400000000001</v>
      </c>
      <c r="G7231" s="39">
        <f>VLOOKUP(N7231,Currecny_M!$A$1:$P$10,2,FALSE)</f>
        <v>21</v>
      </c>
      <c r="H7231" s="39">
        <f>MATCH(C7231,Currecny_M!$A$1:$P$1,0)</f>
        <v>9</v>
      </c>
      <c r="I7231" s="39">
        <f>VLOOKUP(N7231,Currecny_M!$A$1:$P$10,MATCH(Database!C7231,Currecny_M!$A$1:$P$1,0),FALSE)</f>
        <v>22.51</v>
      </c>
      <c r="J7231" s="82">
        <f t="shared" si="337"/>
        <v>-7740.828840000001</v>
      </c>
      <c r="K7231" s="39">
        <f>VLOOKUP('Cover page'!$B$6,Currecny_M!$A$1:$P$10,MATCH(Database!C7231,Currecny_M!$A$1:$P$1,0),FALSE)</f>
        <v>1</v>
      </c>
      <c r="L7231" s="82">
        <f t="shared" si="338"/>
        <v>-7740.828840000001</v>
      </c>
      <c r="M7231" s="82">
        <f>((E7231/$F$1)*VLOOKUP(N7231,Currecny_M!$A$1:$P$10,MATCH(Database!C7231,Currecny_M!$A$1:$P$1,0),FALSE))/VLOOKUP('Cover page'!$B$6,Currecny_M!$A$1:$P$10,MATCH(Database!C7231,Currecny_M!$A$1:$P$1,0),FALSE)</f>
        <v>-7740.828840000001</v>
      </c>
      <c r="N7231" s="6" t="str">
        <f>VLOOKUP(B7231,Master!$A$2:$C$11,3,FALSE)</f>
        <v>Dirham</v>
      </c>
      <c r="O7231" s="6" t="str">
        <f>VLOOKUP(B7231,Master!$A$2:$C$11,2,FALSE)</f>
        <v>Asia</v>
      </c>
      <c r="Q7231" s="39" t="str">
        <f>VLOOKUP(D7231,GL_Master!$A$1:$D$80,2,FALSE)</f>
        <v>PL</v>
      </c>
      <c r="R7231" s="39" t="str">
        <f>VLOOKUP(D7231,GL_Master!$A$1:$D$80,3,FALSE)</f>
        <v>Revenue from Operations</v>
      </c>
      <c r="S7231" s="39" t="str">
        <f>VLOOKUP(D7231,GL_Master!$A$1:$D$80,4,FALSE)</f>
        <v>Contract revenue</v>
      </c>
    </row>
    <row r="7232" spans="1:19" x14ac:dyDescent="0.25">
      <c r="A7232" s="39" t="s">
        <v>262</v>
      </c>
      <c r="B7232" s="39" t="s">
        <v>238</v>
      </c>
      <c r="C7232" s="7">
        <v>44136</v>
      </c>
      <c r="D7232" s="39" t="s">
        <v>134</v>
      </c>
      <c r="E7232" s="39">
        <v>-2539</v>
      </c>
      <c r="F7232" s="82">
        <f t="shared" si="336"/>
        <v>-2.5390000000000001</v>
      </c>
      <c r="G7232" s="39">
        <f>VLOOKUP(N7232,Currecny_M!$A$1:$P$10,2,FALSE)</f>
        <v>21</v>
      </c>
      <c r="H7232" s="39">
        <f>MATCH(C7232,Currecny_M!$A$1:$P$1,0)</f>
        <v>9</v>
      </c>
      <c r="I7232" s="39">
        <f>VLOOKUP(N7232,Currecny_M!$A$1:$P$10,MATCH(Database!C7232,Currecny_M!$A$1:$P$1,0),FALSE)</f>
        <v>22.51</v>
      </c>
      <c r="J7232" s="82">
        <f t="shared" si="337"/>
        <v>-57.152890000000006</v>
      </c>
      <c r="K7232" s="39">
        <f>VLOOKUP('Cover page'!$B$6,Currecny_M!$A$1:$P$10,MATCH(Database!C7232,Currecny_M!$A$1:$P$1,0),FALSE)</f>
        <v>1</v>
      </c>
      <c r="L7232" s="82">
        <f t="shared" si="338"/>
        <v>-57.152890000000006</v>
      </c>
      <c r="M7232" s="82">
        <f>((E7232/$F$1)*VLOOKUP(N7232,Currecny_M!$A$1:$P$10,MATCH(Database!C7232,Currecny_M!$A$1:$P$1,0),FALSE))/VLOOKUP('Cover page'!$B$6,Currecny_M!$A$1:$P$10,MATCH(Database!C7232,Currecny_M!$A$1:$P$1,0),FALSE)</f>
        <v>-57.152890000000006</v>
      </c>
      <c r="N7232" s="6" t="str">
        <f>VLOOKUP(B7232,Master!$A$2:$C$11,3,FALSE)</f>
        <v>Dirham</v>
      </c>
      <c r="O7232" s="6" t="str">
        <f>VLOOKUP(B7232,Master!$A$2:$C$11,2,FALSE)</f>
        <v>Asia</v>
      </c>
      <c r="Q7232" s="39" t="str">
        <f>VLOOKUP(D7232,GL_Master!$A$1:$D$80,2,FALSE)</f>
        <v>PL</v>
      </c>
      <c r="R7232" s="39" t="str">
        <f>VLOOKUP(D7232,GL_Master!$A$1:$D$80,3,FALSE)</f>
        <v>Other Income</v>
      </c>
      <c r="S7232" s="39" t="str">
        <f>VLOOKUP(D7232,GL_Master!$A$1:$D$80,4,FALSE)</f>
        <v>Other Income</v>
      </c>
    </row>
    <row r="7233" spans="1:19" x14ac:dyDescent="0.25">
      <c r="A7233" s="39" t="s">
        <v>262</v>
      </c>
      <c r="B7233" s="39" t="s">
        <v>238</v>
      </c>
      <c r="C7233" s="7">
        <v>44136</v>
      </c>
      <c r="D7233" s="39" t="s">
        <v>86</v>
      </c>
      <c r="E7233" s="39">
        <v>162</v>
      </c>
      <c r="F7233" s="82">
        <f t="shared" si="336"/>
        <v>0.16200000000000001</v>
      </c>
      <c r="G7233" s="39">
        <f>VLOOKUP(N7233,Currecny_M!$A$1:$P$10,2,FALSE)</f>
        <v>21</v>
      </c>
      <c r="H7233" s="39">
        <f>MATCH(C7233,Currecny_M!$A$1:$P$1,0)</f>
        <v>9</v>
      </c>
      <c r="I7233" s="39">
        <f>VLOOKUP(N7233,Currecny_M!$A$1:$P$10,MATCH(Database!C7233,Currecny_M!$A$1:$P$1,0),FALSE)</f>
        <v>22.51</v>
      </c>
      <c r="J7233" s="82">
        <f t="shared" si="337"/>
        <v>3.6466200000000004</v>
      </c>
      <c r="K7233" s="39">
        <f>VLOOKUP('Cover page'!$B$6,Currecny_M!$A$1:$P$10,MATCH(Database!C7233,Currecny_M!$A$1:$P$1,0),FALSE)</f>
        <v>1</v>
      </c>
      <c r="L7233" s="82">
        <f t="shared" si="338"/>
        <v>3.6466200000000004</v>
      </c>
      <c r="M7233" s="82">
        <f>((E7233/$F$1)*VLOOKUP(N7233,Currecny_M!$A$1:$P$10,MATCH(Database!C7233,Currecny_M!$A$1:$P$1,0),FALSE))/VLOOKUP('Cover page'!$B$6,Currecny_M!$A$1:$P$10,MATCH(Database!C7233,Currecny_M!$A$1:$P$1,0),FALSE)</f>
        <v>3.6466200000000004</v>
      </c>
      <c r="N7233" s="6" t="str">
        <f>VLOOKUP(B7233,Master!$A$2:$C$11,3,FALSE)</f>
        <v>Dirham</v>
      </c>
      <c r="O7233" s="6" t="str">
        <f>VLOOKUP(B7233,Master!$A$2:$C$11,2,FALSE)</f>
        <v>Asia</v>
      </c>
      <c r="Q7233" s="39" t="str">
        <f>VLOOKUP(D7233,GL_Master!$A$1:$D$80,2,FALSE)</f>
        <v>PL</v>
      </c>
      <c r="R7233" s="39" t="str">
        <f>VLOOKUP(D7233,GL_Master!$A$1:$D$80,3,FALSE)</f>
        <v>COGS</v>
      </c>
      <c r="S7233" s="39" t="str">
        <f>VLOOKUP(D7233,GL_Master!$A$1:$D$80,4,FALSE)</f>
        <v>Purchase of other traded goods</v>
      </c>
    </row>
    <row r="7234" spans="1:19" x14ac:dyDescent="0.25">
      <c r="A7234" s="39" t="s">
        <v>262</v>
      </c>
      <c r="B7234" s="39" t="s">
        <v>238</v>
      </c>
      <c r="C7234" s="7">
        <v>44136</v>
      </c>
      <c r="D7234" s="39" t="s">
        <v>87</v>
      </c>
      <c r="E7234" s="39">
        <v>77</v>
      </c>
      <c r="F7234" s="82">
        <f t="shared" si="336"/>
        <v>7.6999999999999999E-2</v>
      </c>
      <c r="G7234" s="39">
        <f>VLOOKUP(N7234,Currecny_M!$A$1:$P$10,2,FALSE)</f>
        <v>21</v>
      </c>
      <c r="H7234" s="39">
        <f>MATCH(C7234,Currecny_M!$A$1:$P$1,0)</f>
        <v>9</v>
      </c>
      <c r="I7234" s="39">
        <f>VLOOKUP(N7234,Currecny_M!$A$1:$P$10,MATCH(Database!C7234,Currecny_M!$A$1:$P$1,0),FALSE)</f>
        <v>22.51</v>
      </c>
      <c r="J7234" s="82">
        <f t="shared" si="337"/>
        <v>1.7332700000000001</v>
      </c>
      <c r="K7234" s="39">
        <f>VLOOKUP('Cover page'!$B$6,Currecny_M!$A$1:$P$10,MATCH(Database!C7234,Currecny_M!$A$1:$P$1,0),FALSE)</f>
        <v>1</v>
      </c>
      <c r="L7234" s="82">
        <f t="shared" si="338"/>
        <v>1.7332700000000001</v>
      </c>
      <c r="M7234" s="82">
        <f>((E7234/$F$1)*VLOOKUP(N7234,Currecny_M!$A$1:$P$10,MATCH(Database!C7234,Currecny_M!$A$1:$P$1,0),FALSE))/VLOOKUP('Cover page'!$B$6,Currecny_M!$A$1:$P$10,MATCH(Database!C7234,Currecny_M!$A$1:$P$1,0),FALSE)</f>
        <v>1.7332700000000001</v>
      </c>
      <c r="N7234" s="6" t="str">
        <f>VLOOKUP(B7234,Master!$A$2:$C$11,3,FALSE)</f>
        <v>Dirham</v>
      </c>
      <c r="O7234" s="6" t="str">
        <f>VLOOKUP(B7234,Master!$A$2:$C$11,2,FALSE)</f>
        <v>Asia</v>
      </c>
      <c r="Q7234" s="39" t="str">
        <f>VLOOKUP(D7234,GL_Master!$A$1:$D$80,2,FALSE)</f>
        <v>PL</v>
      </c>
      <c r="R7234" s="39" t="str">
        <f>VLOOKUP(D7234,GL_Master!$A$1:$D$80,3,FALSE)</f>
        <v>COGS</v>
      </c>
      <c r="S7234" s="39" t="str">
        <f>VLOOKUP(D7234,GL_Master!$A$1:$D$80,4,FALSE)</f>
        <v>Civil, Installation, Commissioning and Other miscellaneous expenses</v>
      </c>
    </row>
    <row r="7235" spans="1:19" x14ac:dyDescent="0.25">
      <c r="A7235" s="39" t="s">
        <v>262</v>
      </c>
      <c r="B7235" s="39" t="s">
        <v>238</v>
      </c>
      <c r="C7235" s="7">
        <v>44136</v>
      </c>
      <c r="D7235" s="39" t="s">
        <v>88</v>
      </c>
      <c r="E7235" s="39">
        <v>251</v>
      </c>
      <c r="F7235" s="82">
        <f t="shared" si="336"/>
        <v>0.251</v>
      </c>
      <c r="G7235" s="39">
        <f>VLOOKUP(N7235,Currecny_M!$A$1:$P$10,2,FALSE)</f>
        <v>21</v>
      </c>
      <c r="H7235" s="39">
        <f>MATCH(C7235,Currecny_M!$A$1:$P$1,0)</f>
        <v>9</v>
      </c>
      <c r="I7235" s="39">
        <f>VLOOKUP(N7235,Currecny_M!$A$1:$P$10,MATCH(Database!C7235,Currecny_M!$A$1:$P$1,0),FALSE)</f>
        <v>22.51</v>
      </c>
      <c r="J7235" s="82">
        <f t="shared" si="337"/>
        <v>5.65001</v>
      </c>
      <c r="K7235" s="39">
        <f>VLOOKUP('Cover page'!$B$6,Currecny_M!$A$1:$P$10,MATCH(Database!C7235,Currecny_M!$A$1:$P$1,0),FALSE)</f>
        <v>1</v>
      </c>
      <c r="L7235" s="82">
        <f t="shared" si="338"/>
        <v>5.65001</v>
      </c>
      <c r="M7235" s="82">
        <f>((E7235/$F$1)*VLOOKUP(N7235,Currecny_M!$A$1:$P$10,MATCH(Database!C7235,Currecny_M!$A$1:$P$1,0),FALSE))/VLOOKUP('Cover page'!$B$6,Currecny_M!$A$1:$P$10,MATCH(Database!C7235,Currecny_M!$A$1:$P$1,0),FALSE)</f>
        <v>5.65001</v>
      </c>
      <c r="N7235" s="6" t="str">
        <f>VLOOKUP(B7235,Master!$A$2:$C$11,3,FALSE)</f>
        <v>Dirham</v>
      </c>
      <c r="O7235" s="6" t="str">
        <f>VLOOKUP(B7235,Master!$A$2:$C$11,2,FALSE)</f>
        <v>Asia</v>
      </c>
      <c r="Q7235" s="39" t="str">
        <f>VLOOKUP(D7235,GL_Master!$A$1:$D$80,2,FALSE)</f>
        <v>PL</v>
      </c>
      <c r="R7235" s="39" t="str">
        <f>VLOOKUP(D7235,GL_Master!$A$1:$D$80,3,FALSE)</f>
        <v>COGS</v>
      </c>
      <c r="S7235" s="39" t="str">
        <f>VLOOKUP(D7235,GL_Master!$A$1:$D$80,4,FALSE)</f>
        <v>Civil, Installation, Commissioning and Other miscellaneous expenses</v>
      </c>
    </row>
    <row r="7236" spans="1:19" x14ac:dyDescent="0.25">
      <c r="A7236" s="39" t="s">
        <v>262</v>
      </c>
      <c r="B7236" s="39" t="s">
        <v>238</v>
      </c>
      <c r="C7236" s="7">
        <v>44136</v>
      </c>
      <c r="D7236" s="39" t="s">
        <v>89</v>
      </c>
      <c r="E7236" s="39">
        <v>489</v>
      </c>
      <c r="F7236" s="82">
        <f t="shared" ref="F7236:F7299" si="339">E7236/$F$1</f>
        <v>0.48899999999999999</v>
      </c>
      <c r="G7236" s="39">
        <f>VLOOKUP(N7236,Currecny_M!$A$1:$P$10,2,FALSE)</f>
        <v>21</v>
      </c>
      <c r="H7236" s="39">
        <f>MATCH(C7236,Currecny_M!$A$1:$P$1,0)</f>
        <v>9</v>
      </c>
      <c r="I7236" s="39">
        <f>VLOOKUP(N7236,Currecny_M!$A$1:$P$10,MATCH(Database!C7236,Currecny_M!$A$1:$P$1,0),FALSE)</f>
        <v>22.51</v>
      </c>
      <c r="J7236" s="82">
        <f t="shared" ref="J7236:J7299" si="340">F7236*I7236</f>
        <v>11.007390000000001</v>
      </c>
      <c r="K7236" s="39">
        <f>VLOOKUP('Cover page'!$B$6,Currecny_M!$A$1:$P$10,MATCH(Database!C7236,Currecny_M!$A$1:$P$1,0),FALSE)</f>
        <v>1</v>
      </c>
      <c r="L7236" s="82">
        <f t="shared" ref="L7236:L7299" si="341">J7236/K7236</f>
        <v>11.007390000000001</v>
      </c>
      <c r="M7236" s="82">
        <f>((E7236/$F$1)*VLOOKUP(N7236,Currecny_M!$A$1:$P$10,MATCH(Database!C7236,Currecny_M!$A$1:$P$1,0),FALSE))/VLOOKUP('Cover page'!$B$6,Currecny_M!$A$1:$P$10,MATCH(Database!C7236,Currecny_M!$A$1:$P$1,0),FALSE)</f>
        <v>11.007390000000001</v>
      </c>
      <c r="N7236" s="6" t="str">
        <f>VLOOKUP(B7236,Master!$A$2:$C$11,3,FALSE)</f>
        <v>Dirham</v>
      </c>
      <c r="O7236" s="6" t="str">
        <f>VLOOKUP(B7236,Master!$A$2:$C$11,2,FALSE)</f>
        <v>Asia</v>
      </c>
      <c r="Q7236" s="39" t="str">
        <f>VLOOKUP(D7236,GL_Master!$A$1:$D$80,2,FALSE)</f>
        <v>PL</v>
      </c>
      <c r="R7236" s="39" t="str">
        <f>VLOOKUP(D7236,GL_Master!$A$1:$D$80,3,FALSE)</f>
        <v>COGS</v>
      </c>
      <c r="S7236" s="39" t="str">
        <f>VLOOKUP(D7236,GL_Master!$A$1:$D$80,4,FALSE)</f>
        <v>project Expenses</v>
      </c>
    </row>
    <row r="7237" spans="1:19" x14ac:dyDescent="0.25">
      <c r="A7237" s="39" t="s">
        <v>262</v>
      </c>
      <c r="B7237" s="39" t="s">
        <v>238</v>
      </c>
      <c r="C7237" s="7">
        <v>44136</v>
      </c>
      <c r="D7237" s="39" t="s">
        <v>90</v>
      </c>
      <c r="E7237" s="39">
        <v>168</v>
      </c>
      <c r="F7237" s="82">
        <f t="shared" si="339"/>
        <v>0.16800000000000001</v>
      </c>
      <c r="G7237" s="39">
        <f>VLOOKUP(N7237,Currecny_M!$A$1:$P$10,2,FALSE)</f>
        <v>21</v>
      </c>
      <c r="H7237" s="39">
        <f>MATCH(C7237,Currecny_M!$A$1:$P$1,0)</f>
        <v>9</v>
      </c>
      <c r="I7237" s="39">
        <f>VLOOKUP(N7237,Currecny_M!$A$1:$P$10,MATCH(Database!C7237,Currecny_M!$A$1:$P$1,0),FALSE)</f>
        <v>22.51</v>
      </c>
      <c r="J7237" s="82">
        <f t="shared" si="340"/>
        <v>3.7816800000000006</v>
      </c>
      <c r="K7237" s="39">
        <f>VLOOKUP('Cover page'!$B$6,Currecny_M!$A$1:$P$10,MATCH(Database!C7237,Currecny_M!$A$1:$P$1,0),FALSE)</f>
        <v>1</v>
      </c>
      <c r="L7237" s="82">
        <f t="shared" si="341"/>
        <v>3.7816800000000006</v>
      </c>
      <c r="M7237" s="82">
        <f>((E7237/$F$1)*VLOOKUP(N7237,Currecny_M!$A$1:$P$10,MATCH(Database!C7237,Currecny_M!$A$1:$P$1,0),FALSE))/VLOOKUP('Cover page'!$B$6,Currecny_M!$A$1:$P$10,MATCH(Database!C7237,Currecny_M!$A$1:$P$1,0),FALSE)</f>
        <v>3.7816800000000006</v>
      </c>
      <c r="N7237" s="6" t="str">
        <f>VLOOKUP(B7237,Master!$A$2:$C$11,3,FALSE)</f>
        <v>Dirham</v>
      </c>
      <c r="O7237" s="6" t="str">
        <f>VLOOKUP(B7237,Master!$A$2:$C$11,2,FALSE)</f>
        <v>Asia</v>
      </c>
      <c r="Q7237" s="39" t="str">
        <f>VLOOKUP(D7237,GL_Master!$A$1:$D$80,2,FALSE)</f>
        <v>PL</v>
      </c>
      <c r="R7237" s="39" t="str">
        <f>VLOOKUP(D7237,GL_Master!$A$1:$D$80,3,FALSE)</f>
        <v>Office utility</v>
      </c>
      <c r="S7237" s="39" t="str">
        <f>VLOOKUP(D7237,GL_Master!$A$1:$D$80,4,FALSE)</f>
        <v>Electricity Expenses</v>
      </c>
    </row>
    <row r="7238" spans="1:19" x14ac:dyDescent="0.25">
      <c r="A7238" s="39" t="s">
        <v>262</v>
      </c>
      <c r="B7238" s="39" t="s">
        <v>238</v>
      </c>
      <c r="C7238" s="7">
        <v>44136</v>
      </c>
      <c r="D7238" s="39" t="s">
        <v>91</v>
      </c>
      <c r="E7238" s="39">
        <v>332</v>
      </c>
      <c r="F7238" s="82">
        <f t="shared" si="339"/>
        <v>0.33200000000000002</v>
      </c>
      <c r="G7238" s="39">
        <f>VLOOKUP(N7238,Currecny_M!$A$1:$P$10,2,FALSE)</f>
        <v>21</v>
      </c>
      <c r="H7238" s="39">
        <f>MATCH(C7238,Currecny_M!$A$1:$P$1,0)</f>
        <v>9</v>
      </c>
      <c r="I7238" s="39">
        <f>VLOOKUP(N7238,Currecny_M!$A$1:$P$10,MATCH(Database!C7238,Currecny_M!$A$1:$P$1,0),FALSE)</f>
        <v>22.51</v>
      </c>
      <c r="J7238" s="82">
        <f t="shared" si="340"/>
        <v>7.4733200000000011</v>
      </c>
      <c r="K7238" s="39">
        <f>VLOOKUP('Cover page'!$B$6,Currecny_M!$A$1:$P$10,MATCH(Database!C7238,Currecny_M!$A$1:$P$1,0),FALSE)</f>
        <v>1</v>
      </c>
      <c r="L7238" s="82">
        <f t="shared" si="341"/>
        <v>7.4733200000000011</v>
      </c>
      <c r="M7238" s="82">
        <f>((E7238/$F$1)*VLOOKUP(N7238,Currecny_M!$A$1:$P$10,MATCH(Database!C7238,Currecny_M!$A$1:$P$1,0),FALSE))/VLOOKUP('Cover page'!$B$6,Currecny_M!$A$1:$P$10,MATCH(Database!C7238,Currecny_M!$A$1:$P$1,0),FALSE)</f>
        <v>7.4733200000000011</v>
      </c>
      <c r="N7238" s="6" t="str">
        <f>VLOOKUP(B7238,Master!$A$2:$C$11,3,FALSE)</f>
        <v>Dirham</v>
      </c>
      <c r="O7238" s="6" t="str">
        <f>VLOOKUP(B7238,Master!$A$2:$C$11,2,FALSE)</f>
        <v>Asia</v>
      </c>
      <c r="Q7238" s="39" t="str">
        <f>VLOOKUP(D7238,GL_Master!$A$1:$D$80,2,FALSE)</f>
        <v>PL</v>
      </c>
      <c r="R7238" s="39" t="str">
        <f>VLOOKUP(D7238,GL_Master!$A$1:$D$80,3,FALSE)</f>
        <v>Misc. expenses</v>
      </c>
      <c r="S7238" s="39" t="str">
        <f>VLOOKUP(D7238,GL_Master!$A$1:$D$80,4,FALSE)</f>
        <v>Repair &amp; Maintenance</v>
      </c>
    </row>
    <row r="7239" spans="1:19" x14ac:dyDescent="0.25">
      <c r="A7239" s="39" t="s">
        <v>262</v>
      </c>
      <c r="B7239" s="39" t="s">
        <v>238</v>
      </c>
      <c r="C7239" s="7">
        <v>44136</v>
      </c>
      <c r="D7239" s="39" t="s">
        <v>92</v>
      </c>
      <c r="E7239" s="39">
        <v>242</v>
      </c>
      <c r="F7239" s="82">
        <f t="shared" si="339"/>
        <v>0.24199999999999999</v>
      </c>
      <c r="G7239" s="39">
        <f>VLOOKUP(N7239,Currecny_M!$A$1:$P$10,2,FALSE)</f>
        <v>21</v>
      </c>
      <c r="H7239" s="39">
        <f>MATCH(C7239,Currecny_M!$A$1:$P$1,0)</f>
        <v>9</v>
      </c>
      <c r="I7239" s="39">
        <f>VLOOKUP(N7239,Currecny_M!$A$1:$P$10,MATCH(Database!C7239,Currecny_M!$A$1:$P$1,0),FALSE)</f>
        <v>22.51</v>
      </c>
      <c r="J7239" s="82">
        <f t="shared" si="340"/>
        <v>5.4474200000000002</v>
      </c>
      <c r="K7239" s="39">
        <f>VLOOKUP('Cover page'!$B$6,Currecny_M!$A$1:$P$10,MATCH(Database!C7239,Currecny_M!$A$1:$P$1,0),FALSE)</f>
        <v>1</v>
      </c>
      <c r="L7239" s="82">
        <f t="shared" si="341"/>
        <v>5.4474200000000002</v>
      </c>
      <c r="M7239" s="82">
        <f>((E7239/$F$1)*VLOOKUP(N7239,Currecny_M!$A$1:$P$10,MATCH(Database!C7239,Currecny_M!$A$1:$P$1,0),FALSE))/VLOOKUP('Cover page'!$B$6,Currecny_M!$A$1:$P$10,MATCH(Database!C7239,Currecny_M!$A$1:$P$1,0),FALSE)</f>
        <v>5.4474200000000002</v>
      </c>
      <c r="N7239" s="6" t="str">
        <f>VLOOKUP(B7239,Master!$A$2:$C$11,3,FALSE)</f>
        <v>Dirham</v>
      </c>
      <c r="O7239" s="6" t="str">
        <f>VLOOKUP(B7239,Master!$A$2:$C$11,2,FALSE)</f>
        <v>Asia</v>
      </c>
      <c r="Q7239" s="39" t="str">
        <f>VLOOKUP(D7239,GL_Master!$A$1:$D$80,2,FALSE)</f>
        <v>PL</v>
      </c>
      <c r="R7239" s="39" t="str">
        <f>VLOOKUP(D7239,GL_Master!$A$1:$D$80,3,FALSE)</f>
        <v>Misc. expenses</v>
      </c>
      <c r="S7239" s="39" t="str">
        <f>VLOOKUP(D7239,GL_Master!$A$1:$D$80,4,FALSE)</f>
        <v>Repair &amp; Maintenance</v>
      </c>
    </row>
    <row r="7240" spans="1:19" x14ac:dyDescent="0.25">
      <c r="A7240" s="39" t="s">
        <v>262</v>
      </c>
      <c r="B7240" s="39" t="s">
        <v>238</v>
      </c>
      <c r="C7240" s="7">
        <v>44136</v>
      </c>
      <c r="D7240" s="39" t="s">
        <v>93</v>
      </c>
      <c r="E7240" s="39">
        <v>2747</v>
      </c>
      <c r="F7240" s="82">
        <f t="shared" si="339"/>
        <v>2.7469999999999999</v>
      </c>
      <c r="G7240" s="39">
        <f>VLOOKUP(N7240,Currecny_M!$A$1:$P$10,2,FALSE)</f>
        <v>21</v>
      </c>
      <c r="H7240" s="39">
        <f>MATCH(C7240,Currecny_M!$A$1:$P$1,0)</f>
        <v>9</v>
      </c>
      <c r="I7240" s="39">
        <f>VLOOKUP(N7240,Currecny_M!$A$1:$P$10,MATCH(Database!C7240,Currecny_M!$A$1:$P$1,0),FALSE)</f>
        <v>22.51</v>
      </c>
      <c r="J7240" s="82">
        <f t="shared" si="340"/>
        <v>61.834969999999998</v>
      </c>
      <c r="K7240" s="39">
        <f>VLOOKUP('Cover page'!$B$6,Currecny_M!$A$1:$P$10,MATCH(Database!C7240,Currecny_M!$A$1:$P$1,0),FALSE)</f>
        <v>1</v>
      </c>
      <c r="L7240" s="82">
        <f t="shared" si="341"/>
        <v>61.834969999999998</v>
      </c>
      <c r="M7240" s="82">
        <f>((E7240/$F$1)*VLOOKUP(N7240,Currecny_M!$A$1:$P$10,MATCH(Database!C7240,Currecny_M!$A$1:$P$1,0),FALSE))/VLOOKUP('Cover page'!$B$6,Currecny_M!$A$1:$P$10,MATCH(Database!C7240,Currecny_M!$A$1:$P$1,0),FALSE)</f>
        <v>61.834969999999998</v>
      </c>
      <c r="N7240" s="6" t="str">
        <f>VLOOKUP(B7240,Master!$A$2:$C$11,3,FALSE)</f>
        <v>Dirham</v>
      </c>
      <c r="O7240" s="6" t="str">
        <f>VLOOKUP(B7240,Master!$A$2:$C$11,2,FALSE)</f>
        <v>Asia</v>
      </c>
      <c r="Q7240" s="39" t="str">
        <f>VLOOKUP(D7240,GL_Master!$A$1:$D$80,2,FALSE)</f>
        <v>PL</v>
      </c>
      <c r="R7240" s="39" t="str">
        <f>VLOOKUP(D7240,GL_Master!$A$1:$D$80,3,FALSE)</f>
        <v>Salary wages &amp; benefits</v>
      </c>
      <c r="S7240" s="39" t="str">
        <f>VLOOKUP(D7240,GL_Master!$A$1:$D$80,4,FALSE)</f>
        <v>Employee benefits expense</v>
      </c>
    </row>
    <row r="7241" spans="1:19" x14ac:dyDescent="0.25">
      <c r="A7241" s="39" t="s">
        <v>262</v>
      </c>
      <c r="B7241" s="39" t="s">
        <v>238</v>
      </c>
      <c r="C7241" s="7">
        <v>44136</v>
      </c>
      <c r="D7241" s="39" t="s">
        <v>33</v>
      </c>
      <c r="E7241" s="39">
        <v>79</v>
      </c>
      <c r="F7241" s="82">
        <f t="shared" si="339"/>
        <v>7.9000000000000001E-2</v>
      </c>
      <c r="G7241" s="39">
        <f>VLOOKUP(N7241,Currecny_M!$A$1:$P$10,2,FALSE)</f>
        <v>21</v>
      </c>
      <c r="H7241" s="39">
        <f>MATCH(C7241,Currecny_M!$A$1:$P$1,0)</f>
        <v>9</v>
      </c>
      <c r="I7241" s="39">
        <f>VLOOKUP(N7241,Currecny_M!$A$1:$P$10,MATCH(Database!C7241,Currecny_M!$A$1:$P$1,0),FALSE)</f>
        <v>22.51</v>
      </c>
      <c r="J7241" s="82">
        <f t="shared" si="340"/>
        <v>1.7782900000000001</v>
      </c>
      <c r="K7241" s="39">
        <f>VLOOKUP('Cover page'!$B$6,Currecny_M!$A$1:$P$10,MATCH(Database!C7241,Currecny_M!$A$1:$P$1,0),FALSE)</f>
        <v>1</v>
      </c>
      <c r="L7241" s="82">
        <f t="shared" si="341"/>
        <v>1.7782900000000001</v>
      </c>
      <c r="M7241" s="82">
        <f>((E7241/$F$1)*VLOOKUP(N7241,Currecny_M!$A$1:$P$10,MATCH(Database!C7241,Currecny_M!$A$1:$P$1,0),FALSE))/VLOOKUP('Cover page'!$B$6,Currecny_M!$A$1:$P$10,MATCH(Database!C7241,Currecny_M!$A$1:$P$1,0),FALSE)</f>
        <v>1.7782900000000001</v>
      </c>
      <c r="N7241" s="6" t="str">
        <f>VLOOKUP(B7241,Master!$A$2:$C$11,3,FALSE)</f>
        <v>Dirham</v>
      </c>
      <c r="O7241" s="6" t="str">
        <f>VLOOKUP(B7241,Master!$A$2:$C$11,2,FALSE)</f>
        <v>Asia</v>
      </c>
      <c r="Q7241" s="39" t="str">
        <f>VLOOKUP(D7241,GL_Master!$A$1:$D$80,2,FALSE)</f>
        <v>PL</v>
      </c>
      <c r="R7241" s="39" t="str">
        <f>VLOOKUP(D7241,GL_Master!$A$1:$D$80,3,FALSE)</f>
        <v>Staff welfare expenses</v>
      </c>
      <c r="S7241" s="39" t="str">
        <f>VLOOKUP(D7241,GL_Master!$A$1:$D$80,4,FALSE)</f>
        <v>Other staff welfare</v>
      </c>
    </row>
    <row r="7242" spans="1:19" x14ac:dyDescent="0.25">
      <c r="A7242" s="39" t="s">
        <v>262</v>
      </c>
      <c r="B7242" s="39" t="s">
        <v>238</v>
      </c>
      <c r="C7242" s="7">
        <v>44136</v>
      </c>
      <c r="D7242" s="39" t="s">
        <v>94</v>
      </c>
      <c r="E7242" s="39">
        <v>466</v>
      </c>
      <c r="F7242" s="82">
        <f t="shared" si="339"/>
        <v>0.46600000000000003</v>
      </c>
      <c r="G7242" s="39">
        <f>VLOOKUP(N7242,Currecny_M!$A$1:$P$10,2,FALSE)</f>
        <v>21</v>
      </c>
      <c r="H7242" s="39">
        <f>MATCH(C7242,Currecny_M!$A$1:$P$1,0)</f>
        <v>9</v>
      </c>
      <c r="I7242" s="39">
        <f>VLOOKUP(N7242,Currecny_M!$A$1:$P$10,MATCH(Database!C7242,Currecny_M!$A$1:$P$1,0),FALSE)</f>
        <v>22.51</v>
      </c>
      <c r="J7242" s="82">
        <f t="shared" si="340"/>
        <v>10.489660000000001</v>
      </c>
      <c r="K7242" s="39">
        <f>VLOOKUP('Cover page'!$B$6,Currecny_M!$A$1:$P$10,MATCH(Database!C7242,Currecny_M!$A$1:$P$1,0),FALSE)</f>
        <v>1</v>
      </c>
      <c r="L7242" s="82">
        <f t="shared" si="341"/>
        <v>10.489660000000001</v>
      </c>
      <c r="M7242" s="82">
        <f>((E7242/$F$1)*VLOOKUP(N7242,Currecny_M!$A$1:$P$10,MATCH(Database!C7242,Currecny_M!$A$1:$P$1,0),FALSE))/VLOOKUP('Cover page'!$B$6,Currecny_M!$A$1:$P$10,MATCH(Database!C7242,Currecny_M!$A$1:$P$1,0),FALSE)</f>
        <v>10.489660000000001</v>
      </c>
      <c r="N7242" s="6" t="str">
        <f>VLOOKUP(B7242,Master!$A$2:$C$11,3,FALSE)</f>
        <v>Dirham</v>
      </c>
      <c r="O7242" s="6" t="str">
        <f>VLOOKUP(B7242,Master!$A$2:$C$11,2,FALSE)</f>
        <v>Asia</v>
      </c>
      <c r="Q7242" s="39" t="str">
        <f>VLOOKUP(D7242,GL_Master!$A$1:$D$80,2,FALSE)</f>
        <v>PL</v>
      </c>
      <c r="R7242" s="39" t="str">
        <f>VLOOKUP(D7242,GL_Master!$A$1:$D$80,3,FALSE)</f>
        <v xml:space="preserve">Gratuity expenses </v>
      </c>
      <c r="S7242" s="39" t="str">
        <f>VLOOKUP(D7242,GL_Master!$A$1:$D$80,4,FALSE)</f>
        <v>Gratuity</v>
      </c>
    </row>
    <row r="7243" spans="1:19" x14ac:dyDescent="0.25">
      <c r="A7243" s="39" t="s">
        <v>262</v>
      </c>
      <c r="B7243" s="39" t="s">
        <v>238</v>
      </c>
      <c r="C7243" s="7">
        <v>44136</v>
      </c>
      <c r="D7243" s="39" t="s">
        <v>95</v>
      </c>
      <c r="E7243" s="39">
        <v>160</v>
      </c>
      <c r="F7243" s="82">
        <f t="shared" si="339"/>
        <v>0.16</v>
      </c>
      <c r="G7243" s="39">
        <f>VLOOKUP(N7243,Currecny_M!$A$1:$P$10,2,FALSE)</f>
        <v>21</v>
      </c>
      <c r="H7243" s="39">
        <f>MATCH(C7243,Currecny_M!$A$1:$P$1,0)</f>
        <v>9</v>
      </c>
      <c r="I7243" s="39">
        <f>VLOOKUP(N7243,Currecny_M!$A$1:$P$10,MATCH(Database!C7243,Currecny_M!$A$1:$P$1,0),FALSE)</f>
        <v>22.51</v>
      </c>
      <c r="J7243" s="82">
        <f t="shared" si="340"/>
        <v>3.6016000000000004</v>
      </c>
      <c r="K7243" s="39">
        <f>VLOOKUP('Cover page'!$B$6,Currecny_M!$A$1:$P$10,MATCH(Database!C7243,Currecny_M!$A$1:$P$1,0),FALSE)</f>
        <v>1</v>
      </c>
      <c r="L7243" s="82">
        <f t="shared" si="341"/>
        <v>3.6016000000000004</v>
      </c>
      <c r="M7243" s="82">
        <f>((E7243/$F$1)*VLOOKUP(N7243,Currecny_M!$A$1:$P$10,MATCH(Database!C7243,Currecny_M!$A$1:$P$1,0),FALSE))/VLOOKUP('Cover page'!$B$6,Currecny_M!$A$1:$P$10,MATCH(Database!C7243,Currecny_M!$A$1:$P$1,0),FALSE)</f>
        <v>3.6016000000000004</v>
      </c>
      <c r="N7243" s="6" t="str">
        <f>VLOOKUP(B7243,Master!$A$2:$C$11,3,FALSE)</f>
        <v>Dirham</v>
      </c>
      <c r="O7243" s="6" t="str">
        <f>VLOOKUP(B7243,Master!$A$2:$C$11,2,FALSE)</f>
        <v>Asia</v>
      </c>
      <c r="Q7243" s="39" t="str">
        <f>VLOOKUP(D7243,GL_Master!$A$1:$D$80,2,FALSE)</f>
        <v>PL</v>
      </c>
      <c r="R7243" s="39" t="str">
        <f>VLOOKUP(D7243,GL_Master!$A$1:$D$80,3,FALSE)</f>
        <v>Salary wages &amp; benefits</v>
      </c>
      <c r="S7243" s="39" t="str">
        <f>VLOOKUP(D7243,GL_Master!$A$1:$D$80,4,FALSE)</f>
        <v>Employee benefits expense</v>
      </c>
    </row>
    <row r="7244" spans="1:19" x14ac:dyDescent="0.25">
      <c r="A7244" s="39" t="s">
        <v>262</v>
      </c>
      <c r="B7244" s="39" t="s">
        <v>238</v>
      </c>
      <c r="C7244" s="7">
        <v>44136</v>
      </c>
      <c r="D7244" s="39" t="s">
        <v>96</v>
      </c>
      <c r="E7244" s="39">
        <v>1467</v>
      </c>
      <c r="F7244" s="82">
        <f t="shared" si="339"/>
        <v>1.4670000000000001</v>
      </c>
      <c r="G7244" s="39">
        <f>VLOOKUP(N7244,Currecny_M!$A$1:$P$10,2,FALSE)</f>
        <v>21</v>
      </c>
      <c r="H7244" s="39">
        <f>MATCH(C7244,Currecny_M!$A$1:$P$1,0)</f>
        <v>9</v>
      </c>
      <c r="I7244" s="39">
        <f>VLOOKUP(N7244,Currecny_M!$A$1:$P$10,MATCH(Database!C7244,Currecny_M!$A$1:$P$1,0),FALSE)</f>
        <v>22.51</v>
      </c>
      <c r="J7244" s="82">
        <f t="shared" si="340"/>
        <v>33.022170000000003</v>
      </c>
      <c r="K7244" s="39">
        <f>VLOOKUP('Cover page'!$B$6,Currecny_M!$A$1:$P$10,MATCH(Database!C7244,Currecny_M!$A$1:$P$1,0),FALSE)</f>
        <v>1</v>
      </c>
      <c r="L7244" s="82">
        <f t="shared" si="341"/>
        <v>33.022170000000003</v>
      </c>
      <c r="M7244" s="82">
        <f>((E7244/$F$1)*VLOOKUP(N7244,Currecny_M!$A$1:$P$10,MATCH(Database!C7244,Currecny_M!$A$1:$P$1,0),FALSE))/VLOOKUP('Cover page'!$B$6,Currecny_M!$A$1:$P$10,MATCH(Database!C7244,Currecny_M!$A$1:$P$1,0),FALSE)</f>
        <v>33.022170000000003</v>
      </c>
      <c r="N7244" s="6" t="str">
        <f>VLOOKUP(B7244,Master!$A$2:$C$11,3,FALSE)</f>
        <v>Dirham</v>
      </c>
      <c r="O7244" s="6" t="str">
        <f>VLOOKUP(B7244,Master!$A$2:$C$11,2,FALSE)</f>
        <v>Asia</v>
      </c>
      <c r="Q7244" s="39" t="str">
        <f>VLOOKUP(D7244,GL_Master!$A$1:$D$80,2,FALSE)</f>
        <v>PL</v>
      </c>
      <c r="R7244" s="39" t="str">
        <f>VLOOKUP(D7244,GL_Master!$A$1:$D$80,3,FALSE)</f>
        <v>Salary wages &amp; benefits</v>
      </c>
      <c r="S7244" s="39" t="str">
        <f>VLOOKUP(D7244,GL_Master!$A$1:$D$80,4,FALSE)</f>
        <v>Employee benefits expense</v>
      </c>
    </row>
    <row r="7245" spans="1:19" x14ac:dyDescent="0.25">
      <c r="A7245" s="39" t="s">
        <v>262</v>
      </c>
      <c r="B7245" s="39" t="s">
        <v>238</v>
      </c>
      <c r="C7245" s="7">
        <v>44136</v>
      </c>
      <c r="D7245" s="39" t="s">
        <v>97</v>
      </c>
      <c r="E7245" s="39">
        <v>82</v>
      </c>
      <c r="F7245" s="82">
        <f t="shared" si="339"/>
        <v>8.2000000000000003E-2</v>
      </c>
      <c r="G7245" s="39">
        <f>VLOOKUP(N7245,Currecny_M!$A$1:$P$10,2,FALSE)</f>
        <v>21</v>
      </c>
      <c r="H7245" s="39">
        <f>MATCH(C7245,Currecny_M!$A$1:$P$1,0)</f>
        <v>9</v>
      </c>
      <c r="I7245" s="39">
        <f>VLOOKUP(N7245,Currecny_M!$A$1:$P$10,MATCH(Database!C7245,Currecny_M!$A$1:$P$1,0),FALSE)</f>
        <v>22.51</v>
      </c>
      <c r="J7245" s="82">
        <f t="shared" si="340"/>
        <v>1.8458200000000002</v>
      </c>
      <c r="K7245" s="39">
        <f>VLOOKUP('Cover page'!$B$6,Currecny_M!$A$1:$P$10,MATCH(Database!C7245,Currecny_M!$A$1:$P$1,0),FALSE)</f>
        <v>1</v>
      </c>
      <c r="L7245" s="82">
        <f t="shared" si="341"/>
        <v>1.8458200000000002</v>
      </c>
      <c r="M7245" s="82">
        <f>((E7245/$F$1)*VLOOKUP(N7245,Currecny_M!$A$1:$P$10,MATCH(Database!C7245,Currecny_M!$A$1:$P$1,0),FALSE))/VLOOKUP('Cover page'!$B$6,Currecny_M!$A$1:$P$10,MATCH(Database!C7245,Currecny_M!$A$1:$P$1,0),FALSE)</f>
        <v>1.8458200000000002</v>
      </c>
      <c r="N7245" s="6" t="str">
        <f>VLOOKUP(B7245,Master!$A$2:$C$11,3,FALSE)</f>
        <v>Dirham</v>
      </c>
      <c r="O7245" s="6" t="str">
        <f>VLOOKUP(B7245,Master!$A$2:$C$11,2,FALSE)</f>
        <v>Asia</v>
      </c>
      <c r="Q7245" s="39" t="str">
        <f>VLOOKUP(D7245,GL_Master!$A$1:$D$80,2,FALSE)</f>
        <v>PL</v>
      </c>
      <c r="R7245" s="39" t="str">
        <f>VLOOKUP(D7245,GL_Master!$A$1:$D$80,3,FALSE)</f>
        <v>Salary wages &amp; benefits</v>
      </c>
      <c r="S7245" s="39" t="str">
        <f>VLOOKUP(D7245,GL_Master!$A$1:$D$80,4,FALSE)</f>
        <v>Employee benefits expense</v>
      </c>
    </row>
    <row r="7246" spans="1:19" x14ac:dyDescent="0.25">
      <c r="A7246" s="39" t="s">
        <v>262</v>
      </c>
      <c r="B7246" s="39" t="s">
        <v>238</v>
      </c>
      <c r="C7246" s="7">
        <v>44136</v>
      </c>
      <c r="D7246" s="39" t="s">
        <v>98</v>
      </c>
      <c r="E7246" s="39">
        <v>155</v>
      </c>
      <c r="F7246" s="82">
        <f t="shared" si="339"/>
        <v>0.155</v>
      </c>
      <c r="G7246" s="39">
        <f>VLOOKUP(N7246,Currecny_M!$A$1:$P$10,2,FALSE)</f>
        <v>21</v>
      </c>
      <c r="H7246" s="39">
        <f>MATCH(C7246,Currecny_M!$A$1:$P$1,0)</f>
        <v>9</v>
      </c>
      <c r="I7246" s="39">
        <f>VLOOKUP(N7246,Currecny_M!$A$1:$P$10,MATCH(Database!C7246,Currecny_M!$A$1:$P$1,0),FALSE)</f>
        <v>22.51</v>
      </c>
      <c r="J7246" s="82">
        <f t="shared" si="340"/>
        <v>3.4890500000000002</v>
      </c>
      <c r="K7246" s="39">
        <f>VLOOKUP('Cover page'!$B$6,Currecny_M!$A$1:$P$10,MATCH(Database!C7246,Currecny_M!$A$1:$P$1,0),FALSE)</f>
        <v>1</v>
      </c>
      <c r="L7246" s="82">
        <f t="shared" si="341"/>
        <v>3.4890500000000002</v>
      </c>
      <c r="M7246" s="82">
        <f>((E7246/$F$1)*VLOOKUP(N7246,Currecny_M!$A$1:$P$10,MATCH(Database!C7246,Currecny_M!$A$1:$P$1,0),FALSE))/VLOOKUP('Cover page'!$B$6,Currecny_M!$A$1:$P$10,MATCH(Database!C7246,Currecny_M!$A$1:$P$1,0),FALSE)</f>
        <v>3.4890500000000002</v>
      </c>
      <c r="N7246" s="6" t="str">
        <f>VLOOKUP(B7246,Master!$A$2:$C$11,3,FALSE)</f>
        <v>Dirham</v>
      </c>
      <c r="O7246" s="6" t="str">
        <f>VLOOKUP(B7246,Master!$A$2:$C$11,2,FALSE)</f>
        <v>Asia</v>
      </c>
      <c r="Q7246" s="39" t="str">
        <f>VLOOKUP(D7246,GL_Master!$A$1:$D$80,2,FALSE)</f>
        <v>PL</v>
      </c>
      <c r="R7246" s="39" t="str">
        <f>VLOOKUP(D7246,GL_Master!$A$1:$D$80,3,FALSE)</f>
        <v>Salary wages &amp; benefits</v>
      </c>
      <c r="S7246" s="39" t="str">
        <f>VLOOKUP(D7246,GL_Master!$A$1:$D$80,4,FALSE)</f>
        <v>Employee benefits expense</v>
      </c>
    </row>
    <row r="7247" spans="1:19" x14ac:dyDescent="0.25">
      <c r="A7247" s="39" t="s">
        <v>262</v>
      </c>
      <c r="B7247" s="39" t="s">
        <v>238</v>
      </c>
      <c r="C7247" s="7">
        <v>44136</v>
      </c>
      <c r="D7247" s="39" t="s">
        <v>99</v>
      </c>
      <c r="E7247" s="39">
        <v>77</v>
      </c>
      <c r="F7247" s="82">
        <f t="shared" si="339"/>
        <v>7.6999999999999999E-2</v>
      </c>
      <c r="G7247" s="39">
        <f>VLOOKUP(N7247,Currecny_M!$A$1:$P$10,2,FALSE)</f>
        <v>21</v>
      </c>
      <c r="H7247" s="39">
        <f>MATCH(C7247,Currecny_M!$A$1:$P$1,0)</f>
        <v>9</v>
      </c>
      <c r="I7247" s="39">
        <f>VLOOKUP(N7247,Currecny_M!$A$1:$P$10,MATCH(Database!C7247,Currecny_M!$A$1:$P$1,0),FALSE)</f>
        <v>22.51</v>
      </c>
      <c r="J7247" s="82">
        <f t="shared" si="340"/>
        <v>1.7332700000000001</v>
      </c>
      <c r="K7247" s="39">
        <f>VLOOKUP('Cover page'!$B$6,Currecny_M!$A$1:$P$10,MATCH(Database!C7247,Currecny_M!$A$1:$P$1,0),FALSE)</f>
        <v>1</v>
      </c>
      <c r="L7247" s="82">
        <f t="shared" si="341"/>
        <v>1.7332700000000001</v>
      </c>
      <c r="M7247" s="82">
        <f>((E7247/$F$1)*VLOOKUP(N7247,Currecny_M!$A$1:$P$10,MATCH(Database!C7247,Currecny_M!$A$1:$P$1,0),FALSE))/VLOOKUP('Cover page'!$B$6,Currecny_M!$A$1:$P$10,MATCH(Database!C7247,Currecny_M!$A$1:$P$1,0),FALSE)</f>
        <v>1.7332700000000001</v>
      </c>
      <c r="N7247" s="6" t="str">
        <f>VLOOKUP(B7247,Master!$A$2:$C$11,3,FALSE)</f>
        <v>Dirham</v>
      </c>
      <c r="O7247" s="6" t="str">
        <f>VLOOKUP(B7247,Master!$A$2:$C$11,2,FALSE)</f>
        <v>Asia</v>
      </c>
      <c r="Q7247" s="39" t="str">
        <f>VLOOKUP(D7247,GL_Master!$A$1:$D$80,2,FALSE)</f>
        <v>PL</v>
      </c>
      <c r="R7247" s="39" t="str">
        <f>VLOOKUP(D7247,GL_Master!$A$1:$D$80,3,FALSE)</f>
        <v>Salary wages &amp; benefits</v>
      </c>
      <c r="S7247" s="39" t="str">
        <f>VLOOKUP(D7247,GL_Master!$A$1:$D$80,4,FALSE)</f>
        <v>Employee benefits expense</v>
      </c>
    </row>
    <row r="7248" spans="1:19" x14ac:dyDescent="0.25">
      <c r="A7248" s="39" t="s">
        <v>262</v>
      </c>
      <c r="B7248" s="39" t="s">
        <v>238</v>
      </c>
      <c r="C7248" s="7">
        <v>44136</v>
      </c>
      <c r="D7248" s="39" t="s">
        <v>100</v>
      </c>
      <c r="E7248" s="39">
        <v>544</v>
      </c>
      <c r="F7248" s="82">
        <f t="shared" si="339"/>
        <v>0.54400000000000004</v>
      </c>
      <c r="G7248" s="39">
        <f>VLOOKUP(N7248,Currecny_M!$A$1:$P$10,2,FALSE)</f>
        <v>21</v>
      </c>
      <c r="H7248" s="39">
        <f>MATCH(C7248,Currecny_M!$A$1:$P$1,0)</f>
        <v>9</v>
      </c>
      <c r="I7248" s="39">
        <f>VLOOKUP(N7248,Currecny_M!$A$1:$P$10,MATCH(Database!C7248,Currecny_M!$A$1:$P$1,0),FALSE)</f>
        <v>22.51</v>
      </c>
      <c r="J7248" s="82">
        <f t="shared" si="340"/>
        <v>12.245440000000002</v>
      </c>
      <c r="K7248" s="39">
        <f>VLOOKUP('Cover page'!$B$6,Currecny_M!$A$1:$P$10,MATCH(Database!C7248,Currecny_M!$A$1:$P$1,0),FALSE)</f>
        <v>1</v>
      </c>
      <c r="L7248" s="82">
        <f t="shared" si="341"/>
        <v>12.245440000000002</v>
      </c>
      <c r="M7248" s="82">
        <f>((E7248/$F$1)*VLOOKUP(N7248,Currecny_M!$A$1:$P$10,MATCH(Database!C7248,Currecny_M!$A$1:$P$1,0),FALSE))/VLOOKUP('Cover page'!$B$6,Currecny_M!$A$1:$P$10,MATCH(Database!C7248,Currecny_M!$A$1:$P$1,0),FALSE)</f>
        <v>12.245440000000002</v>
      </c>
      <c r="N7248" s="6" t="str">
        <f>VLOOKUP(B7248,Master!$A$2:$C$11,3,FALSE)</f>
        <v>Dirham</v>
      </c>
      <c r="O7248" s="6" t="str">
        <f>VLOOKUP(B7248,Master!$A$2:$C$11,2,FALSE)</f>
        <v>Asia</v>
      </c>
      <c r="Q7248" s="39" t="str">
        <f>VLOOKUP(D7248,GL_Master!$A$1:$D$80,2,FALSE)</f>
        <v>PL</v>
      </c>
      <c r="R7248" s="39" t="str">
        <f>VLOOKUP(D7248,GL_Master!$A$1:$D$80,3,FALSE)</f>
        <v>Salary wages &amp; benefits</v>
      </c>
      <c r="S7248" s="39" t="str">
        <f>VLOOKUP(D7248,GL_Master!$A$1:$D$80,4,FALSE)</f>
        <v>Employee benefits expense</v>
      </c>
    </row>
    <row r="7249" spans="1:19" x14ac:dyDescent="0.25">
      <c r="A7249" s="39" t="s">
        <v>262</v>
      </c>
      <c r="B7249" s="39" t="s">
        <v>238</v>
      </c>
      <c r="C7249" s="7">
        <v>44136</v>
      </c>
      <c r="D7249" s="39" t="s">
        <v>30</v>
      </c>
      <c r="E7249" s="39">
        <v>163</v>
      </c>
      <c r="F7249" s="82">
        <f t="shared" si="339"/>
        <v>0.16300000000000001</v>
      </c>
      <c r="G7249" s="39">
        <f>VLOOKUP(N7249,Currecny_M!$A$1:$P$10,2,FALSE)</f>
        <v>21</v>
      </c>
      <c r="H7249" s="39">
        <f>MATCH(C7249,Currecny_M!$A$1:$P$1,0)</f>
        <v>9</v>
      </c>
      <c r="I7249" s="39">
        <f>VLOOKUP(N7249,Currecny_M!$A$1:$P$10,MATCH(Database!C7249,Currecny_M!$A$1:$P$1,0),FALSE)</f>
        <v>22.51</v>
      </c>
      <c r="J7249" s="82">
        <f t="shared" si="340"/>
        <v>3.6691300000000004</v>
      </c>
      <c r="K7249" s="39">
        <f>VLOOKUP('Cover page'!$B$6,Currecny_M!$A$1:$P$10,MATCH(Database!C7249,Currecny_M!$A$1:$P$1,0),FALSE)</f>
        <v>1</v>
      </c>
      <c r="L7249" s="82">
        <f t="shared" si="341"/>
        <v>3.6691300000000004</v>
      </c>
      <c r="M7249" s="82">
        <f>((E7249/$F$1)*VLOOKUP(N7249,Currecny_M!$A$1:$P$10,MATCH(Database!C7249,Currecny_M!$A$1:$P$1,0),FALSE))/VLOOKUP('Cover page'!$B$6,Currecny_M!$A$1:$P$10,MATCH(Database!C7249,Currecny_M!$A$1:$P$1,0),FALSE)</f>
        <v>3.6691300000000004</v>
      </c>
      <c r="N7249" s="6" t="str">
        <f>VLOOKUP(B7249,Master!$A$2:$C$11,3,FALSE)</f>
        <v>Dirham</v>
      </c>
      <c r="O7249" s="6" t="str">
        <f>VLOOKUP(B7249,Master!$A$2:$C$11,2,FALSE)</f>
        <v>Asia</v>
      </c>
      <c r="Q7249" s="39" t="str">
        <f>VLOOKUP(D7249,GL_Master!$A$1:$D$80,2,FALSE)</f>
        <v>PL</v>
      </c>
      <c r="R7249" s="39" t="str">
        <f>VLOOKUP(D7249,GL_Master!$A$1:$D$80,3,FALSE)</f>
        <v>Travelling and conveyance</v>
      </c>
      <c r="S7249" s="39" t="str">
        <f>VLOOKUP(D7249,GL_Master!$A$1:$D$80,4,FALSE)</f>
        <v>Local conveyance</v>
      </c>
    </row>
    <row r="7250" spans="1:19" x14ac:dyDescent="0.25">
      <c r="A7250" s="39" t="s">
        <v>262</v>
      </c>
      <c r="B7250" s="39" t="s">
        <v>238</v>
      </c>
      <c r="C7250" s="7">
        <v>44136</v>
      </c>
      <c r="D7250" s="39" t="s">
        <v>31</v>
      </c>
      <c r="E7250" s="39">
        <v>78</v>
      </c>
      <c r="F7250" s="82">
        <f t="shared" si="339"/>
        <v>7.8E-2</v>
      </c>
      <c r="G7250" s="39">
        <f>VLOOKUP(N7250,Currecny_M!$A$1:$P$10,2,FALSE)</f>
        <v>21</v>
      </c>
      <c r="H7250" s="39">
        <f>MATCH(C7250,Currecny_M!$A$1:$P$1,0)</f>
        <v>9</v>
      </c>
      <c r="I7250" s="39">
        <f>VLOOKUP(N7250,Currecny_M!$A$1:$P$10,MATCH(Database!C7250,Currecny_M!$A$1:$P$1,0),FALSE)</f>
        <v>22.51</v>
      </c>
      <c r="J7250" s="82">
        <f t="shared" si="340"/>
        <v>1.7557800000000001</v>
      </c>
      <c r="K7250" s="39">
        <f>VLOOKUP('Cover page'!$B$6,Currecny_M!$A$1:$P$10,MATCH(Database!C7250,Currecny_M!$A$1:$P$1,0),FALSE)</f>
        <v>1</v>
      </c>
      <c r="L7250" s="82">
        <f t="shared" si="341"/>
        <v>1.7557800000000001</v>
      </c>
      <c r="M7250" s="82">
        <f>((E7250/$F$1)*VLOOKUP(N7250,Currecny_M!$A$1:$P$10,MATCH(Database!C7250,Currecny_M!$A$1:$P$1,0),FALSE))/VLOOKUP('Cover page'!$B$6,Currecny_M!$A$1:$P$10,MATCH(Database!C7250,Currecny_M!$A$1:$P$1,0),FALSE)</f>
        <v>1.7557800000000001</v>
      </c>
      <c r="N7250" s="6" t="str">
        <f>VLOOKUP(B7250,Master!$A$2:$C$11,3,FALSE)</f>
        <v>Dirham</v>
      </c>
      <c r="O7250" s="6" t="str">
        <f>VLOOKUP(B7250,Master!$A$2:$C$11,2,FALSE)</f>
        <v>Asia</v>
      </c>
      <c r="Q7250" s="39" t="str">
        <f>VLOOKUP(D7250,GL_Master!$A$1:$D$80,2,FALSE)</f>
        <v>PL</v>
      </c>
      <c r="R7250" s="39" t="str">
        <f>VLOOKUP(D7250,GL_Master!$A$1:$D$80,3,FALSE)</f>
        <v>Office expenses</v>
      </c>
      <c r="S7250" s="39" t="str">
        <f>VLOOKUP(D7250,GL_Master!$A$1:$D$80,4,FALSE)</f>
        <v>Parking charges</v>
      </c>
    </row>
    <row r="7251" spans="1:19" x14ac:dyDescent="0.25">
      <c r="A7251" s="39" t="s">
        <v>262</v>
      </c>
      <c r="B7251" s="39" t="s">
        <v>238</v>
      </c>
      <c r="C7251" s="7">
        <v>44136</v>
      </c>
      <c r="D7251" s="39" t="s">
        <v>101</v>
      </c>
      <c r="E7251" s="39">
        <v>78</v>
      </c>
      <c r="F7251" s="82">
        <f t="shared" si="339"/>
        <v>7.8E-2</v>
      </c>
      <c r="G7251" s="39">
        <f>VLOOKUP(N7251,Currecny_M!$A$1:$P$10,2,FALSE)</f>
        <v>21</v>
      </c>
      <c r="H7251" s="39">
        <f>MATCH(C7251,Currecny_M!$A$1:$P$1,0)</f>
        <v>9</v>
      </c>
      <c r="I7251" s="39">
        <f>VLOOKUP(N7251,Currecny_M!$A$1:$P$10,MATCH(Database!C7251,Currecny_M!$A$1:$P$1,0),FALSE)</f>
        <v>22.51</v>
      </c>
      <c r="J7251" s="82">
        <f t="shared" si="340"/>
        <v>1.7557800000000001</v>
      </c>
      <c r="K7251" s="39">
        <f>VLOOKUP('Cover page'!$B$6,Currecny_M!$A$1:$P$10,MATCH(Database!C7251,Currecny_M!$A$1:$P$1,0),FALSE)</f>
        <v>1</v>
      </c>
      <c r="L7251" s="82">
        <f t="shared" si="341"/>
        <v>1.7557800000000001</v>
      </c>
      <c r="M7251" s="82">
        <f>((E7251/$F$1)*VLOOKUP(N7251,Currecny_M!$A$1:$P$10,MATCH(Database!C7251,Currecny_M!$A$1:$P$1,0),FALSE))/VLOOKUP('Cover page'!$B$6,Currecny_M!$A$1:$P$10,MATCH(Database!C7251,Currecny_M!$A$1:$P$1,0),FALSE)</f>
        <v>1.7557800000000001</v>
      </c>
      <c r="N7251" s="6" t="str">
        <f>VLOOKUP(B7251,Master!$A$2:$C$11,3,FALSE)</f>
        <v>Dirham</v>
      </c>
      <c r="O7251" s="6" t="str">
        <f>VLOOKUP(B7251,Master!$A$2:$C$11,2,FALSE)</f>
        <v>Asia</v>
      </c>
      <c r="Q7251" s="39" t="str">
        <f>VLOOKUP(D7251,GL_Master!$A$1:$D$80,2,FALSE)</f>
        <v>PL</v>
      </c>
      <c r="R7251" s="39" t="str">
        <f>VLOOKUP(D7251,GL_Master!$A$1:$D$80,3,FALSE)</f>
        <v>COGS</v>
      </c>
      <c r="S7251" s="39" t="str">
        <f>VLOOKUP(D7251,GL_Master!$A$1:$D$80,4,FALSE)</f>
        <v>Purchase of other traded goods</v>
      </c>
    </row>
    <row r="7252" spans="1:19" x14ac:dyDescent="0.25">
      <c r="A7252" s="39" t="s">
        <v>262</v>
      </c>
      <c r="B7252" s="39" t="s">
        <v>238</v>
      </c>
      <c r="C7252" s="7">
        <v>44136</v>
      </c>
      <c r="D7252" s="39" t="s">
        <v>102</v>
      </c>
      <c r="E7252" s="39">
        <v>77</v>
      </c>
      <c r="F7252" s="82">
        <f t="shared" si="339"/>
        <v>7.6999999999999999E-2</v>
      </c>
      <c r="G7252" s="39">
        <f>VLOOKUP(N7252,Currecny_M!$A$1:$P$10,2,FALSE)</f>
        <v>21</v>
      </c>
      <c r="H7252" s="39">
        <f>MATCH(C7252,Currecny_M!$A$1:$P$1,0)</f>
        <v>9</v>
      </c>
      <c r="I7252" s="39">
        <f>VLOOKUP(N7252,Currecny_M!$A$1:$P$10,MATCH(Database!C7252,Currecny_M!$A$1:$P$1,0),FALSE)</f>
        <v>22.51</v>
      </c>
      <c r="J7252" s="82">
        <f t="shared" si="340"/>
        <v>1.7332700000000001</v>
      </c>
      <c r="K7252" s="39">
        <f>VLOOKUP('Cover page'!$B$6,Currecny_M!$A$1:$P$10,MATCH(Database!C7252,Currecny_M!$A$1:$P$1,0),FALSE)</f>
        <v>1</v>
      </c>
      <c r="L7252" s="82">
        <f t="shared" si="341"/>
        <v>1.7332700000000001</v>
      </c>
      <c r="M7252" s="82">
        <f>((E7252/$F$1)*VLOOKUP(N7252,Currecny_M!$A$1:$P$10,MATCH(Database!C7252,Currecny_M!$A$1:$P$1,0),FALSE))/VLOOKUP('Cover page'!$B$6,Currecny_M!$A$1:$P$10,MATCH(Database!C7252,Currecny_M!$A$1:$P$1,0),FALSE)</f>
        <v>1.7332700000000001</v>
      </c>
      <c r="N7252" s="6" t="str">
        <f>VLOOKUP(B7252,Master!$A$2:$C$11,3,FALSE)</f>
        <v>Dirham</v>
      </c>
      <c r="O7252" s="6" t="str">
        <f>VLOOKUP(B7252,Master!$A$2:$C$11,2,FALSE)</f>
        <v>Asia</v>
      </c>
      <c r="Q7252" s="39" t="str">
        <f>VLOOKUP(D7252,GL_Master!$A$1:$D$80,2,FALSE)</f>
        <v>PL</v>
      </c>
      <c r="R7252" s="39" t="str">
        <f>VLOOKUP(D7252,GL_Master!$A$1:$D$80,3,FALSE)</f>
        <v>Staff welfare expenses</v>
      </c>
      <c r="S7252" s="39" t="str">
        <f>VLOOKUP(D7252,GL_Master!$A$1:$D$80,4,FALSE)</f>
        <v>Diwali Expense</v>
      </c>
    </row>
    <row r="7253" spans="1:19" x14ac:dyDescent="0.25">
      <c r="A7253" s="39" t="s">
        <v>262</v>
      </c>
      <c r="B7253" s="39" t="s">
        <v>238</v>
      </c>
      <c r="C7253" s="7">
        <v>44136</v>
      </c>
      <c r="D7253" s="39" t="s">
        <v>20</v>
      </c>
      <c r="E7253" s="39">
        <v>165</v>
      </c>
      <c r="F7253" s="82">
        <f t="shared" si="339"/>
        <v>0.16500000000000001</v>
      </c>
      <c r="G7253" s="39">
        <f>VLOOKUP(N7253,Currecny_M!$A$1:$P$10,2,FALSE)</f>
        <v>21</v>
      </c>
      <c r="H7253" s="39">
        <f>MATCH(C7253,Currecny_M!$A$1:$P$1,0)</f>
        <v>9</v>
      </c>
      <c r="I7253" s="39">
        <f>VLOOKUP(N7253,Currecny_M!$A$1:$P$10,MATCH(Database!C7253,Currecny_M!$A$1:$P$1,0),FALSE)</f>
        <v>22.51</v>
      </c>
      <c r="J7253" s="82">
        <f t="shared" si="340"/>
        <v>3.7141500000000005</v>
      </c>
      <c r="K7253" s="39">
        <f>VLOOKUP('Cover page'!$B$6,Currecny_M!$A$1:$P$10,MATCH(Database!C7253,Currecny_M!$A$1:$P$1,0),FALSE)</f>
        <v>1</v>
      </c>
      <c r="L7253" s="82">
        <f t="shared" si="341"/>
        <v>3.7141500000000005</v>
      </c>
      <c r="M7253" s="82">
        <f>((E7253/$F$1)*VLOOKUP(N7253,Currecny_M!$A$1:$P$10,MATCH(Database!C7253,Currecny_M!$A$1:$P$1,0),FALSE))/VLOOKUP('Cover page'!$B$6,Currecny_M!$A$1:$P$10,MATCH(Database!C7253,Currecny_M!$A$1:$P$1,0),FALSE)</f>
        <v>3.7141500000000005</v>
      </c>
      <c r="N7253" s="6" t="str">
        <f>VLOOKUP(B7253,Master!$A$2:$C$11,3,FALSE)</f>
        <v>Dirham</v>
      </c>
      <c r="O7253" s="6" t="str">
        <f>VLOOKUP(B7253,Master!$A$2:$C$11,2,FALSE)</f>
        <v>Asia</v>
      </c>
      <c r="Q7253" s="39" t="str">
        <f>VLOOKUP(D7253,GL_Master!$A$1:$D$80,2,FALSE)</f>
        <v>PL</v>
      </c>
      <c r="R7253" s="39" t="str">
        <f>VLOOKUP(D7253,GL_Master!$A$1:$D$80,3,FALSE)</f>
        <v>Selling and Marketing expenses</v>
      </c>
      <c r="S7253" s="39" t="str">
        <f>VLOOKUP(D7253,GL_Master!$A$1:$D$80,4,FALSE)</f>
        <v>Business promotion</v>
      </c>
    </row>
    <row r="7254" spans="1:19" x14ac:dyDescent="0.25">
      <c r="A7254" s="39" t="s">
        <v>262</v>
      </c>
      <c r="B7254" s="39" t="s">
        <v>238</v>
      </c>
      <c r="C7254" s="7">
        <v>44136</v>
      </c>
      <c r="D7254" s="39" t="s">
        <v>29</v>
      </c>
      <c r="E7254" s="39">
        <v>163</v>
      </c>
      <c r="F7254" s="82">
        <f t="shared" si="339"/>
        <v>0.16300000000000001</v>
      </c>
      <c r="G7254" s="39">
        <f>VLOOKUP(N7254,Currecny_M!$A$1:$P$10,2,FALSE)</f>
        <v>21</v>
      </c>
      <c r="H7254" s="39">
        <f>MATCH(C7254,Currecny_M!$A$1:$P$1,0)</f>
        <v>9</v>
      </c>
      <c r="I7254" s="39">
        <f>VLOOKUP(N7254,Currecny_M!$A$1:$P$10,MATCH(Database!C7254,Currecny_M!$A$1:$P$1,0),FALSE)</f>
        <v>22.51</v>
      </c>
      <c r="J7254" s="82">
        <f t="shared" si="340"/>
        <v>3.6691300000000004</v>
      </c>
      <c r="K7254" s="39">
        <f>VLOOKUP('Cover page'!$B$6,Currecny_M!$A$1:$P$10,MATCH(Database!C7254,Currecny_M!$A$1:$P$1,0),FALSE)</f>
        <v>1</v>
      </c>
      <c r="L7254" s="82">
        <f t="shared" si="341"/>
        <v>3.6691300000000004</v>
      </c>
      <c r="M7254" s="82">
        <f>((E7254/$F$1)*VLOOKUP(N7254,Currecny_M!$A$1:$P$10,MATCH(Database!C7254,Currecny_M!$A$1:$P$1,0),FALSE))/VLOOKUP('Cover page'!$B$6,Currecny_M!$A$1:$P$10,MATCH(Database!C7254,Currecny_M!$A$1:$P$1,0),FALSE)</f>
        <v>3.6691300000000004</v>
      </c>
      <c r="N7254" s="6" t="str">
        <f>VLOOKUP(B7254,Master!$A$2:$C$11,3,FALSE)</f>
        <v>Dirham</v>
      </c>
      <c r="O7254" s="6" t="str">
        <f>VLOOKUP(B7254,Master!$A$2:$C$11,2,FALSE)</f>
        <v>Asia</v>
      </c>
      <c r="Q7254" s="39" t="str">
        <f>VLOOKUP(D7254,GL_Master!$A$1:$D$80,2,FALSE)</f>
        <v>PL</v>
      </c>
      <c r="R7254" s="39" t="str">
        <f>VLOOKUP(D7254,GL_Master!$A$1:$D$80,3,FALSE)</f>
        <v>Communication &amp; internet exp</v>
      </c>
      <c r="S7254" s="39" t="str">
        <f>VLOOKUP(D7254,GL_Master!$A$1:$D$80,4,FALSE)</f>
        <v>Communication cost</v>
      </c>
    </row>
    <row r="7255" spans="1:19" x14ac:dyDescent="0.25">
      <c r="A7255" s="39" t="s">
        <v>262</v>
      </c>
      <c r="B7255" s="39" t="s">
        <v>238</v>
      </c>
      <c r="C7255" s="7">
        <v>44136</v>
      </c>
      <c r="D7255" s="39" t="s">
        <v>41</v>
      </c>
      <c r="E7255" s="39">
        <v>79</v>
      </c>
      <c r="F7255" s="82">
        <f t="shared" si="339"/>
        <v>7.9000000000000001E-2</v>
      </c>
      <c r="G7255" s="39">
        <f>VLOOKUP(N7255,Currecny_M!$A$1:$P$10,2,FALSE)</f>
        <v>21</v>
      </c>
      <c r="H7255" s="39">
        <f>MATCH(C7255,Currecny_M!$A$1:$P$1,0)</f>
        <v>9</v>
      </c>
      <c r="I7255" s="39">
        <f>VLOOKUP(N7255,Currecny_M!$A$1:$P$10,MATCH(Database!C7255,Currecny_M!$A$1:$P$1,0),FALSE)</f>
        <v>22.51</v>
      </c>
      <c r="J7255" s="82">
        <f t="shared" si="340"/>
        <v>1.7782900000000001</v>
      </c>
      <c r="K7255" s="39">
        <f>VLOOKUP('Cover page'!$B$6,Currecny_M!$A$1:$P$10,MATCH(Database!C7255,Currecny_M!$A$1:$P$1,0),FALSE)</f>
        <v>1</v>
      </c>
      <c r="L7255" s="82">
        <f t="shared" si="341"/>
        <v>1.7782900000000001</v>
      </c>
      <c r="M7255" s="82">
        <f>((E7255/$F$1)*VLOOKUP(N7255,Currecny_M!$A$1:$P$10,MATCH(Database!C7255,Currecny_M!$A$1:$P$1,0),FALSE))/VLOOKUP('Cover page'!$B$6,Currecny_M!$A$1:$P$10,MATCH(Database!C7255,Currecny_M!$A$1:$P$1,0),FALSE)</f>
        <v>1.7782900000000001</v>
      </c>
      <c r="N7255" s="6" t="str">
        <f>VLOOKUP(B7255,Master!$A$2:$C$11,3,FALSE)</f>
        <v>Dirham</v>
      </c>
      <c r="O7255" s="6" t="str">
        <f>VLOOKUP(B7255,Master!$A$2:$C$11,2,FALSE)</f>
        <v>Asia</v>
      </c>
      <c r="Q7255" s="39" t="str">
        <f>VLOOKUP(D7255,GL_Master!$A$1:$D$80,2,FALSE)</f>
        <v>PL</v>
      </c>
      <c r="R7255" s="39" t="str">
        <f>VLOOKUP(D7255,GL_Master!$A$1:$D$80,3,FALSE)</f>
        <v>Communication &amp; internet exp</v>
      </c>
      <c r="S7255" s="39" t="str">
        <f>VLOOKUP(D7255,GL_Master!$A$1:$D$80,4,FALSE)</f>
        <v>Communication cost</v>
      </c>
    </row>
    <row r="7256" spans="1:19" x14ac:dyDescent="0.25">
      <c r="A7256" s="39" t="s">
        <v>262</v>
      </c>
      <c r="B7256" s="39" t="s">
        <v>238</v>
      </c>
      <c r="C7256" s="7">
        <v>44136</v>
      </c>
      <c r="D7256" s="39" t="s">
        <v>103</v>
      </c>
      <c r="E7256" s="39">
        <v>157</v>
      </c>
      <c r="F7256" s="82">
        <f t="shared" si="339"/>
        <v>0.157</v>
      </c>
      <c r="G7256" s="39">
        <f>VLOOKUP(N7256,Currecny_M!$A$1:$P$10,2,FALSE)</f>
        <v>21</v>
      </c>
      <c r="H7256" s="39">
        <f>MATCH(C7256,Currecny_M!$A$1:$P$1,0)</f>
        <v>9</v>
      </c>
      <c r="I7256" s="39">
        <f>VLOOKUP(N7256,Currecny_M!$A$1:$P$10,MATCH(Database!C7256,Currecny_M!$A$1:$P$1,0),FALSE)</f>
        <v>22.51</v>
      </c>
      <c r="J7256" s="82">
        <f t="shared" si="340"/>
        <v>3.5340700000000003</v>
      </c>
      <c r="K7256" s="39">
        <f>VLOOKUP('Cover page'!$B$6,Currecny_M!$A$1:$P$10,MATCH(Database!C7256,Currecny_M!$A$1:$P$1,0),FALSE)</f>
        <v>1</v>
      </c>
      <c r="L7256" s="82">
        <f t="shared" si="341"/>
        <v>3.5340700000000003</v>
      </c>
      <c r="M7256" s="82">
        <f>((E7256/$F$1)*VLOOKUP(N7256,Currecny_M!$A$1:$P$10,MATCH(Database!C7256,Currecny_M!$A$1:$P$1,0),FALSE))/VLOOKUP('Cover page'!$B$6,Currecny_M!$A$1:$P$10,MATCH(Database!C7256,Currecny_M!$A$1:$P$1,0),FALSE)</f>
        <v>3.5340700000000003</v>
      </c>
      <c r="N7256" s="6" t="str">
        <f>VLOOKUP(B7256,Master!$A$2:$C$11,3,FALSE)</f>
        <v>Dirham</v>
      </c>
      <c r="O7256" s="6" t="str">
        <f>VLOOKUP(B7256,Master!$A$2:$C$11,2,FALSE)</f>
        <v>Asia</v>
      </c>
      <c r="Q7256" s="39" t="str">
        <f>VLOOKUP(D7256,GL_Master!$A$1:$D$80,2,FALSE)</f>
        <v>PL</v>
      </c>
      <c r="R7256" s="39" t="str">
        <f>VLOOKUP(D7256,GL_Master!$A$1:$D$80,3,FALSE)</f>
        <v>Communication &amp; internet exp</v>
      </c>
      <c r="S7256" s="39" t="str">
        <f>VLOOKUP(D7256,GL_Master!$A$1:$D$80,4,FALSE)</f>
        <v>Communication cost</v>
      </c>
    </row>
    <row r="7257" spans="1:19" x14ac:dyDescent="0.25">
      <c r="A7257" s="39" t="s">
        <v>262</v>
      </c>
      <c r="B7257" s="39" t="s">
        <v>238</v>
      </c>
      <c r="C7257" s="7">
        <v>44136</v>
      </c>
      <c r="D7257" s="39" t="s">
        <v>104</v>
      </c>
      <c r="E7257" s="39">
        <v>233</v>
      </c>
      <c r="F7257" s="82">
        <f t="shared" si="339"/>
        <v>0.23300000000000001</v>
      </c>
      <c r="G7257" s="39">
        <f>VLOOKUP(N7257,Currecny_M!$A$1:$P$10,2,FALSE)</f>
        <v>21</v>
      </c>
      <c r="H7257" s="39">
        <f>MATCH(C7257,Currecny_M!$A$1:$P$1,0)</f>
        <v>9</v>
      </c>
      <c r="I7257" s="39">
        <f>VLOOKUP(N7257,Currecny_M!$A$1:$P$10,MATCH(Database!C7257,Currecny_M!$A$1:$P$1,0),FALSE)</f>
        <v>22.51</v>
      </c>
      <c r="J7257" s="82">
        <f t="shared" si="340"/>
        <v>5.2448300000000003</v>
      </c>
      <c r="K7257" s="39">
        <f>VLOOKUP('Cover page'!$B$6,Currecny_M!$A$1:$P$10,MATCH(Database!C7257,Currecny_M!$A$1:$P$1,0),FALSE)</f>
        <v>1</v>
      </c>
      <c r="L7257" s="82">
        <f t="shared" si="341"/>
        <v>5.2448300000000003</v>
      </c>
      <c r="M7257" s="82">
        <f>((E7257/$F$1)*VLOOKUP(N7257,Currecny_M!$A$1:$P$10,MATCH(Database!C7257,Currecny_M!$A$1:$P$1,0),FALSE))/VLOOKUP('Cover page'!$B$6,Currecny_M!$A$1:$P$10,MATCH(Database!C7257,Currecny_M!$A$1:$P$1,0),FALSE)</f>
        <v>5.2448300000000003</v>
      </c>
      <c r="N7257" s="6" t="str">
        <f>VLOOKUP(B7257,Master!$A$2:$C$11,3,FALSE)</f>
        <v>Dirham</v>
      </c>
      <c r="O7257" s="6" t="str">
        <f>VLOOKUP(B7257,Master!$A$2:$C$11,2,FALSE)</f>
        <v>Asia</v>
      </c>
      <c r="Q7257" s="39" t="str">
        <f>VLOOKUP(D7257,GL_Master!$A$1:$D$80,2,FALSE)</f>
        <v>PL</v>
      </c>
      <c r="R7257" s="39" t="str">
        <f>VLOOKUP(D7257,GL_Master!$A$1:$D$80,3,FALSE)</f>
        <v>Legal &amp; Professional expenses</v>
      </c>
      <c r="S7257" s="39" t="str">
        <f>VLOOKUP(D7257,GL_Master!$A$1:$D$80,4,FALSE)</f>
        <v>Professional Fees - Others</v>
      </c>
    </row>
    <row r="7258" spans="1:19" x14ac:dyDescent="0.25">
      <c r="A7258" s="39" t="s">
        <v>262</v>
      </c>
      <c r="B7258" s="39" t="s">
        <v>238</v>
      </c>
      <c r="C7258" s="7">
        <v>44136</v>
      </c>
      <c r="D7258" s="39" t="s">
        <v>105</v>
      </c>
      <c r="E7258" s="39">
        <v>162</v>
      </c>
      <c r="F7258" s="82">
        <f t="shared" si="339"/>
        <v>0.16200000000000001</v>
      </c>
      <c r="G7258" s="39">
        <f>VLOOKUP(N7258,Currecny_M!$A$1:$P$10,2,FALSE)</f>
        <v>21</v>
      </c>
      <c r="H7258" s="39">
        <f>MATCH(C7258,Currecny_M!$A$1:$P$1,0)</f>
        <v>9</v>
      </c>
      <c r="I7258" s="39">
        <f>VLOOKUP(N7258,Currecny_M!$A$1:$P$10,MATCH(Database!C7258,Currecny_M!$A$1:$P$1,0),FALSE)</f>
        <v>22.51</v>
      </c>
      <c r="J7258" s="82">
        <f t="shared" si="340"/>
        <v>3.6466200000000004</v>
      </c>
      <c r="K7258" s="39">
        <f>VLOOKUP('Cover page'!$B$6,Currecny_M!$A$1:$P$10,MATCH(Database!C7258,Currecny_M!$A$1:$P$1,0),FALSE)</f>
        <v>1</v>
      </c>
      <c r="L7258" s="82">
        <f t="shared" si="341"/>
        <v>3.6466200000000004</v>
      </c>
      <c r="M7258" s="82">
        <f>((E7258/$F$1)*VLOOKUP(N7258,Currecny_M!$A$1:$P$10,MATCH(Database!C7258,Currecny_M!$A$1:$P$1,0),FALSE))/VLOOKUP('Cover page'!$B$6,Currecny_M!$A$1:$P$10,MATCH(Database!C7258,Currecny_M!$A$1:$P$1,0),FALSE)</f>
        <v>3.6466200000000004</v>
      </c>
      <c r="N7258" s="6" t="str">
        <f>VLOOKUP(B7258,Master!$A$2:$C$11,3,FALSE)</f>
        <v>Dirham</v>
      </c>
      <c r="O7258" s="6" t="str">
        <f>VLOOKUP(B7258,Master!$A$2:$C$11,2,FALSE)</f>
        <v>Asia</v>
      </c>
      <c r="Q7258" s="39" t="str">
        <f>VLOOKUP(D7258,GL_Master!$A$1:$D$80,2,FALSE)</f>
        <v>PL</v>
      </c>
      <c r="R7258" s="39" t="str">
        <f>VLOOKUP(D7258,GL_Master!$A$1:$D$80,3,FALSE)</f>
        <v>Travelling and conveyance</v>
      </c>
      <c r="S7258" s="39" t="str">
        <f>VLOOKUP(D7258,GL_Master!$A$1:$D$80,4,FALSE)</f>
        <v>Car hiring and rental services</v>
      </c>
    </row>
    <row r="7259" spans="1:19" x14ac:dyDescent="0.25">
      <c r="A7259" s="39" t="s">
        <v>262</v>
      </c>
      <c r="B7259" s="39" t="s">
        <v>238</v>
      </c>
      <c r="C7259" s="7">
        <v>44136</v>
      </c>
      <c r="D7259" s="39" t="s">
        <v>106</v>
      </c>
      <c r="E7259" s="39">
        <v>83</v>
      </c>
      <c r="F7259" s="82">
        <f t="shared" si="339"/>
        <v>8.3000000000000004E-2</v>
      </c>
      <c r="G7259" s="39">
        <f>VLOOKUP(N7259,Currecny_M!$A$1:$P$10,2,FALSE)</f>
        <v>21</v>
      </c>
      <c r="H7259" s="39">
        <f>MATCH(C7259,Currecny_M!$A$1:$P$1,0)</f>
        <v>9</v>
      </c>
      <c r="I7259" s="39">
        <f>VLOOKUP(N7259,Currecny_M!$A$1:$P$10,MATCH(Database!C7259,Currecny_M!$A$1:$P$1,0),FALSE)</f>
        <v>22.51</v>
      </c>
      <c r="J7259" s="82">
        <f t="shared" si="340"/>
        <v>1.8683300000000003</v>
      </c>
      <c r="K7259" s="39">
        <f>VLOOKUP('Cover page'!$B$6,Currecny_M!$A$1:$P$10,MATCH(Database!C7259,Currecny_M!$A$1:$P$1,0),FALSE)</f>
        <v>1</v>
      </c>
      <c r="L7259" s="82">
        <f t="shared" si="341"/>
        <v>1.8683300000000003</v>
      </c>
      <c r="M7259" s="82">
        <f>((E7259/$F$1)*VLOOKUP(N7259,Currecny_M!$A$1:$P$10,MATCH(Database!C7259,Currecny_M!$A$1:$P$1,0),FALSE))/VLOOKUP('Cover page'!$B$6,Currecny_M!$A$1:$P$10,MATCH(Database!C7259,Currecny_M!$A$1:$P$1,0),FALSE)</f>
        <v>1.8683300000000003</v>
      </c>
      <c r="N7259" s="6" t="str">
        <f>VLOOKUP(B7259,Master!$A$2:$C$11,3,FALSE)</f>
        <v>Dirham</v>
      </c>
      <c r="O7259" s="6" t="str">
        <f>VLOOKUP(B7259,Master!$A$2:$C$11,2,FALSE)</f>
        <v>Asia</v>
      </c>
      <c r="Q7259" s="39" t="str">
        <f>VLOOKUP(D7259,GL_Master!$A$1:$D$80,2,FALSE)</f>
        <v>PL</v>
      </c>
      <c r="R7259" s="39" t="str">
        <f>VLOOKUP(D7259,GL_Master!$A$1:$D$80,3,FALSE)</f>
        <v>Communication &amp; internet exp</v>
      </c>
      <c r="S7259" s="39" t="str">
        <f>VLOOKUP(D7259,GL_Master!$A$1:$D$80,4,FALSE)</f>
        <v>Printing &amp; Stationary</v>
      </c>
    </row>
    <row r="7260" spans="1:19" x14ac:dyDescent="0.25">
      <c r="A7260" s="39" t="s">
        <v>262</v>
      </c>
      <c r="B7260" s="39" t="s">
        <v>238</v>
      </c>
      <c r="C7260" s="7">
        <v>44136</v>
      </c>
      <c r="D7260" s="39" t="s">
        <v>32</v>
      </c>
      <c r="E7260" s="39">
        <v>83</v>
      </c>
      <c r="F7260" s="82">
        <f t="shared" si="339"/>
        <v>8.3000000000000004E-2</v>
      </c>
      <c r="G7260" s="39">
        <f>VLOOKUP(N7260,Currecny_M!$A$1:$P$10,2,FALSE)</f>
        <v>21</v>
      </c>
      <c r="H7260" s="39">
        <f>MATCH(C7260,Currecny_M!$A$1:$P$1,0)</f>
        <v>9</v>
      </c>
      <c r="I7260" s="39">
        <f>VLOOKUP(N7260,Currecny_M!$A$1:$P$10,MATCH(Database!C7260,Currecny_M!$A$1:$P$1,0),FALSE)</f>
        <v>22.51</v>
      </c>
      <c r="J7260" s="82">
        <f t="shared" si="340"/>
        <v>1.8683300000000003</v>
      </c>
      <c r="K7260" s="39">
        <f>VLOOKUP('Cover page'!$B$6,Currecny_M!$A$1:$P$10,MATCH(Database!C7260,Currecny_M!$A$1:$P$1,0),FALSE)</f>
        <v>1</v>
      </c>
      <c r="L7260" s="82">
        <f t="shared" si="341"/>
        <v>1.8683300000000003</v>
      </c>
      <c r="M7260" s="82">
        <f>((E7260/$F$1)*VLOOKUP(N7260,Currecny_M!$A$1:$P$10,MATCH(Database!C7260,Currecny_M!$A$1:$P$1,0),FALSE))/VLOOKUP('Cover page'!$B$6,Currecny_M!$A$1:$P$10,MATCH(Database!C7260,Currecny_M!$A$1:$P$1,0),FALSE)</f>
        <v>1.8683300000000003</v>
      </c>
      <c r="N7260" s="6" t="str">
        <f>VLOOKUP(B7260,Master!$A$2:$C$11,3,FALSE)</f>
        <v>Dirham</v>
      </c>
      <c r="O7260" s="6" t="str">
        <f>VLOOKUP(B7260,Master!$A$2:$C$11,2,FALSE)</f>
        <v>Asia</v>
      </c>
      <c r="Q7260" s="39" t="str">
        <f>VLOOKUP(D7260,GL_Master!$A$1:$D$80,2,FALSE)</f>
        <v>PL</v>
      </c>
      <c r="R7260" s="39" t="str">
        <f>VLOOKUP(D7260,GL_Master!$A$1:$D$80,3,FALSE)</f>
        <v>Communication &amp; internet exp</v>
      </c>
      <c r="S7260" s="39" t="str">
        <f>VLOOKUP(D7260,GL_Master!$A$1:$D$80,4,FALSE)</f>
        <v>Printing &amp; Stationary</v>
      </c>
    </row>
    <row r="7261" spans="1:19" x14ac:dyDescent="0.25">
      <c r="A7261" s="39" t="s">
        <v>262</v>
      </c>
      <c r="B7261" s="39" t="s">
        <v>238</v>
      </c>
      <c r="C7261" s="7">
        <v>44136</v>
      </c>
      <c r="D7261" s="39" t="s">
        <v>35</v>
      </c>
      <c r="E7261" s="39">
        <v>245</v>
      </c>
      <c r="F7261" s="82">
        <f t="shared" si="339"/>
        <v>0.245</v>
      </c>
      <c r="G7261" s="39">
        <f>VLOOKUP(N7261,Currecny_M!$A$1:$P$10,2,FALSE)</f>
        <v>21</v>
      </c>
      <c r="H7261" s="39">
        <f>MATCH(C7261,Currecny_M!$A$1:$P$1,0)</f>
        <v>9</v>
      </c>
      <c r="I7261" s="39">
        <f>VLOOKUP(N7261,Currecny_M!$A$1:$P$10,MATCH(Database!C7261,Currecny_M!$A$1:$P$1,0),FALSE)</f>
        <v>22.51</v>
      </c>
      <c r="J7261" s="82">
        <f t="shared" si="340"/>
        <v>5.5149500000000007</v>
      </c>
      <c r="K7261" s="39">
        <f>VLOOKUP('Cover page'!$B$6,Currecny_M!$A$1:$P$10,MATCH(Database!C7261,Currecny_M!$A$1:$P$1,0),FALSE)</f>
        <v>1</v>
      </c>
      <c r="L7261" s="82">
        <f t="shared" si="341"/>
        <v>5.5149500000000007</v>
      </c>
      <c r="M7261" s="82">
        <f>((E7261/$F$1)*VLOOKUP(N7261,Currecny_M!$A$1:$P$10,MATCH(Database!C7261,Currecny_M!$A$1:$P$1,0),FALSE))/VLOOKUP('Cover page'!$B$6,Currecny_M!$A$1:$P$10,MATCH(Database!C7261,Currecny_M!$A$1:$P$1,0),FALSE)</f>
        <v>5.5149500000000007</v>
      </c>
      <c r="N7261" s="6" t="str">
        <f>VLOOKUP(B7261,Master!$A$2:$C$11,3,FALSE)</f>
        <v>Dirham</v>
      </c>
      <c r="O7261" s="6" t="str">
        <f>VLOOKUP(B7261,Master!$A$2:$C$11,2,FALSE)</f>
        <v>Asia</v>
      </c>
      <c r="Q7261" s="39" t="str">
        <f>VLOOKUP(D7261,GL_Master!$A$1:$D$80,2,FALSE)</f>
        <v>PL</v>
      </c>
      <c r="R7261" s="39" t="str">
        <f>VLOOKUP(D7261,GL_Master!$A$1:$D$80,3,FALSE)</f>
        <v>Security Expenses</v>
      </c>
      <c r="S7261" s="39" t="str">
        <f>VLOOKUP(D7261,GL_Master!$A$1:$D$80,4,FALSE)</f>
        <v>Security Expenses others</v>
      </c>
    </row>
    <row r="7262" spans="1:19" x14ac:dyDescent="0.25">
      <c r="A7262" s="39" t="s">
        <v>262</v>
      </c>
      <c r="B7262" s="39" t="s">
        <v>238</v>
      </c>
      <c r="C7262" s="7">
        <v>44136</v>
      </c>
      <c r="D7262" s="39" t="s">
        <v>38</v>
      </c>
      <c r="E7262" s="39">
        <v>80</v>
      </c>
      <c r="F7262" s="82">
        <f t="shared" si="339"/>
        <v>0.08</v>
      </c>
      <c r="G7262" s="39">
        <f>VLOOKUP(N7262,Currecny_M!$A$1:$P$10,2,FALSE)</f>
        <v>21</v>
      </c>
      <c r="H7262" s="39">
        <f>MATCH(C7262,Currecny_M!$A$1:$P$1,0)</f>
        <v>9</v>
      </c>
      <c r="I7262" s="39">
        <f>VLOOKUP(N7262,Currecny_M!$A$1:$P$10,MATCH(Database!C7262,Currecny_M!$A$1:$P$1,0),FALSE)</f>
        <v>22.51</v>
      </c>
      <c r="J7262" s="82">
        <f t="shared" si="340"/>
        <v>1.8008000000000002</v>
      </c>
      <c r="K7262" s="39">
        <f>VLOOKUP('Cover page'!$B$6,Currecny_M!$A$1:$P$10,MATCH(Database!C7262,Currecny_M!$A$1:$P$1,0),FALSE)</f>
        <v>1</v>
      </c>
      <c r="L7262" s="82">
        <f t="shared" si="341"/>
        <v>1.8008000000000002</v>
      </c>
      <c r="M7262" s="82">
        <f>((E7262/$F$1)*VLOOKUP(N7262,Currecny_M!$A$1:$P$10,MATCH(Database!C7262,Currecny_M!$A$1:$P$1,0),FALSE))/VLOOKUP('Cover page'!$B$6,Currecny_M!$A$1:$P$10,MATCH(Database!C7262,Currecny_M!$A$1:$P$1,0),FALSE)</f>
        <v>1.8008000000000002</v>
      </c>
      <c r="N7262" s="6" t="str">
        <f>VLOOKUP(B7262,Master!$A$2:$C$11,3,FALSE)</f>
        <v>Dirham</v>
      </c>
      <c r="O7262" s="6" t="str">
        <f>VLOOKUP(B7262,Master!$A$2:$C$11,2,FALSE)</f>
        <v>Asia</v>
      </c>
      <c r="Q7262" s="39" t="str">
        <f>VLOOKUP(D7262,GL_Master!$A$1:$D$80,2,FALSE)</f>
        <v>PL</v>
      </c>
      <c r="R7262" s="39" t="str">
        <f>VLOOKUP(D7262,GL_Master!$A$1:$D$80,3,FALSE)</f>
        <v>House Keeping Expenses</v>
      </c>
      <c r="S7262" s="39" t="str">
        <f>VLOOKUP(D7262,GL_Master!$A$1:$D$80,4,FALSE)</f>
        <v>House Keeping Expenses</v>
      </c>
    </row>
    <row r="7263" spans="1:19" x14ac:dyDescent="0.25">
      <c r="A7263" s="39" t="s">
        <v>262</v>
      </c>
      <c r="B7263" s="39" t="s">
        <v>238</v>
      </c>
      <c r="C7263" s="7">
        <v>44136</v>
      </c>
      <c r="D7263" s="39" t="s">
        <v>107</v>
      </c>
      <c r="E7263" s="39">
        <v>82</v>
      </c>
      <c r="F7263" s="82">
        <f t="shared" si="339"/>
        <v>8.2000000000000003E-2</v>
      </c>
      <c r="G7263" s="39">
        <f>VLOOKUP(N7263,Currecny_M!$A$1:$P$10,2,FALSE)</f>
        <v>21</v>
      </c>
      <c r="H7263" s="39">
        <f>MATCH(C7263,Currecny_M!$A$1:$P$1,0)</f>
        <v>9</v>
      </c>
      <c r="I7263" s="39">
        <f>VLOOKUP(N7263,Currecny_M!$A$1:$P$10,MATCH(Database!C7263,Currecny_M!$A$1:$P$1,0),FALSE)</f>
        <v>22.51</v>
      </c>
      <c r="J7263" s="82">
        <f t="shared" si="340"/>
        <v>1.8458200000000002</v>
      </c>
      <c r="K7263" s="39">
        <f>VLOOKUP('Cover page'!$B$6,Currecny_M!$A$1:$P$10,MATCH(Database!C7263,Currecny_M!$A$1:$P$1,0),FALSE)</f>
        <v>1</v>
      </c>
      <c r="L7263" s="82">
        <f t="shared" si="341"/>
        <v>1.8458200000000002</v>
      </c>
      <c r="M7263" s="82">
        <f>((E7263/$F$1)*VLOOKUP(N7263,Currecny_M!$A$1:$P$10,MATCH(Database!C7263,Currecny_M!$A$1:$P$1,0),FALSE))/VLOOKUP('Cover page'!$B$6,Currecny_M!$A$1:$P$10,MATCH(Database!C7263,Currecny_M!$A$1:$P$1,0),FALSE)</f>
        <v>1.8458200000000002</v>
      </c>
      <c r="N7263" s="6" t="str">
        <f>VLOOKUP(B7263,Master!$A$2:$C$11,3,FALSE)</f>
        <v>Dirham</v>
      </c>
      <c r="O7263" s="6" t="str">
        <f>VLOOKUP(B7263,Master!$A$2:$C$11,2,FALSE)</f>
        <v>Asia</v>
      </c>
      <c r="Q7263" s="39" t="str">
        <f>VLOOKUP(D7263,GL_Master!$A$1:$D$80,2,FALSE)</f>
        <v>PL</v>
      </c>
      <c r="R7263" s="39" t="str">
        <f>VLOOKUP(D7263,GL_Master!$A$1:$D$80,3,FALSE)</f>
        <v>Misc. expenses</v>
      </c>
      <c r="S7263" s="39" t="str">
        <f>VLOOKUP(D7263,GL_Master!$A$1:$D$80,4,FALSE)</f>
        <v>Repair &amp; Maintenance</v>
      </c>
    </row>
    <row r="7264" spans="1:19" x14ac:dyDescent="0.25">
      <c r="A7264" s="39" t="s">
        <v>262</v>
      </c>
      <c r="B7264" s="39" t="s">
        <v>238</v>
      </c>
      <c r="C7264" s="7">
        <v>44136</v>
      </c>
      <c r="D7264" s="39" t="s">
        <v>108</v>
      </c>
      <c r="E7264" s="39">
        <v>84</v>
      </c>
      <c r="F7264" s="82">
        <f t="shared" si="339"/>
        <v>8.4000000000000005E-2</v>
      </c>
      <c r="G7264" s="39">
        <f>VLOOKUP(N7264,Currecny_M!$A$1:$P$10,2,FALSE)</f>
        <v>21</v>
      </c>
      <c r="H7264" s="39">
        <f>MATCH(C7264,Currecny_M!$A$1:$P$1,0)</f>
        <v>9</v>
      </c>
      <c r="I7264" s="39">
        <f>VLOOKUP(N7264,Currecny_M!$A$1:$P$10,MATCH(Database!C7264,Currecny_M!$A$1:$P$1,0),FALSE)</f>
        <v>22.51</v>
      </c>
      <c r="J7264" s="82">
        <f t="shared" si="340"/>
        <v>1.8908400000000003</v>
      </c>
      <c r="K7264" s="39">
        <f>VLOOKUP('Cover page'!$B$6,Currecny_M!$A$1:$P$10,MATCH(Database!C7264,Currecny_M!$A$1:$P$1,0),FALSE)</f>
        <v>1</v>
      </c>
      <c r="L7264" s="82">
        <f t="shared" si="341"/>
        <v>1.8908400000000003</v>
      </c>
      <c r="M7264" s="82">
        <f>((E7264/$F$1)*VLOOKUP(N7264,Currecny_M!$A$1:$P$10,MATCH(Database!C7264,Currecny_M!$A$1:$P$1,0),FALSE))/VLOOKUP('Cover page'!$B$6,Currecny_M!$A$1:$P$10,MATCH(Database!C7264,Currecny_M!$A$1:$P$1,0),FALSE)</f>
        <v>1.8908400000000003</v>
      </c>
      <c r="N7264" s="6" t="str">
        <f>VLOOKUP(B7264,Master!$A$2:$C$11,3,FALSE)</f>
        <v>Dirham</v>
      </c>
      <c r="O7264" s="6" t="str">
        <f>VLOOKUP(B7264,Master!$A$2:$C$11,2,FALSE)</f>
        <v>Asia</v>
      </c>
      <c r="Q7264" s="39" t="str">
        <f>VLOOKUP(D7264,GL_Master!$A$1:$D$80,2,FALSE)</f>
        <v>PL</v>
      </c>
      <c r="R7264" s="39" t="str">
        <f>VLOOKUP(D7264,GL_Master!$A$1:$D$80,3,FALSE)</f>
        <v>Misc. expenses</v>
      </c>
      <c r="S7264" s="39" t="str">
        <f>VLOOKUP(D7264,GL_Master!$A$1:$D$80,4,FALSE)</f>
        <v>Repair &amp; Maintenance</v>
      </c>
    </row>
    <row r="7265" spans="1:19" x14ac:dyDescent="0.25">
      <c r="A7265" s="39" t="s">
        <v>262</v>
      </c>
      <c r="B7265" s="39" t="s">
        <v>238</v>
      </c>
      <c r="C7265" s="7">
        <v>44136</v>
      </c>
      <c r="D7265" s="39" t="s">
        <v>9</v>
      </c>
      <c r="E7265" s="39">
        <v>747</v>
      </c>
      <c r="F7265" s="82">
        <f t="shared" si="339"/>
        <v>0.747</v>
      </c>
      <c r="G7265" s="39">
        <f>VLOOKUP(N7265,Currecny_M!$A$1:$P$10,2,FALSE)</f>
        <v>21</v>
      </c>
      <c r="H7265" s="39">
        <f>MATCH(C7265,Currecny_M!$A$1:$P$1,0)</f>
        <v>9</v>
      </c>
      <c r="I7265" s="39">
        <f>VLOOKUP(N7265,Currecny_M!$A$1:$P$10,MATCH(Database!C7265,Currecny_M!$A$1:$P$1,0),FALSE)</f>
        <v>22.51</v>
      </c>
      <c r="J7265" s="82">
        <f t="shared" si="340"/>
        <v>16.814970000000002</v>
      </c>
      <c r="K7265" s="39">
        <f>VLOOKUP('Cover page'!$B$6,Currecny_M!$A$1:$P$10,MATCH(Database!C7265,Currecny_M!$A$1:$P$1,0),FALSE)</f>
        <v>1</v>
      </c>
      <c r="L7265" s="82">
        <f t="shared" si="341"/>
        <v>16.814970000000002</v>
      </c>
      <c r="M7265" s="82">
        <f>((E7265/$F$1)*VLOOKUP(N7265,Currecny_M!$A$1:$P$10,MATCH(Database!C7265,Currecny_M!$A$1:$P$1,0),FALSE))/VLOOKUP('Cover page'!$B$6,Currecny_M!$A$1:$P$10,MATCH(Database!C7265,Currecny_M!$A$1:$P$1,0),FALSE)</f>
        <v>16.814970000000002</v>
      </c>
      <c r="N7265" s="6" t="str">
        <f>VLOOKUP(B7265,Master!$A$2:$C$11,3,FALSE)</f>
        <v>Dirham</v>
      </c>
      <c r="O7265" s="6" t="str">
        <f>VLOOKUP(B7265,Master!$A$2:$C$11,2,FALSE)</f>
        <v>Asia</v>
      </c>
      <c r="Q7265" s="39" t="str">
        <f>VLOOKUP(D7265,GL_Master!$A$1:$D$80,2,FALSE)</f>
        <v>PL</v>
      </c>
      <c r="R7265" s="39" t="str">
        <f>VLOOKUP(D7265,GL_Master!$A$1:$D$80,3,FALSE)</f>
        <v>Rent</v>
      </c>
      <c r="S7265" s="39" t="str">
        <f>VLOOKUP(D7265,GL_Master!$A$1:$D$80,4,FALSE)</f>
        <v>Office Rent</v>
      </c>
    </row>
    <row r="7266" spans="1:19" x14ac:dyDescent="0.25">
      <c r="A7266" s="39" t="s">
        <v>262</v>
      </c>
      <c r="B7266" s="39" t="s">
        <v>238</v>
      </c>
      <c r="C7266" s="7">
        <v>44136</v>
      </c>
      <c r="D7266" s="39" t="s">
        <v>109</v>
      </c>
      <c r="E7266" s="39">
        <v>-396</v>
      </c>
      <c r="F7266" s="82">
        <f t="shared" si="339"/>
        <v>-0.39600000000000002</v>
      </c>
      <c r="G7266" s="39">
        <f>VLOOKUP(N7266,Currecny_M!$A$1:$P$10,2,FALSE)</f>
        <v>21</v>
      </c>
      <c r="H7266" s="39">
        <f>MATCH(C7266,Currecny_M!$A$1:$P$1,0)</f>
        <v>9</v>
      </c>
      <c r="I7266" s="39">
        <f>VLOOKUP(N7266,Currecny_M!$A$1:$P$10,MATCH(Database!C7266,Currecny_M!$A$1:$P$1,0),FALSE)</f>
        <v>22.51</v>
      </c>
      <c r="J7266" s="82">
        <f t="shared" si="340"/>
        <v>-8.9139600000000012</v>
      </c>
      <c r="K7266" s="39">
        <f>VLOOKUP('Cover page'!$B$6,Currecny_M!$A$1:$P$10,MATCH(Database!C7266,Currecny_M!$A$1:$P$1,0),FALSE)</f>
        <v>1</v>
      </c>
      <c r="L7266" s="82">
        <f t="shared" si="341"/>
        <v>-8.9139600000000012</v>
      </c>
      <c r="M7266" s="82">
        <f>((E7266/$F$1)*VLOOKUP(N7266,Currecny_M!$A$1:$P$10,MATCH(Database!C7266,Currecny_M!$A$1:$P$1,0),FALSE))/VLOOKUP('Cover page'!$B$6,Currecny_M!$A$1:$P$10,MATCH(Database!C7266,Currecny_M!$A$1:$P$1,0),FALSE)</f>
        <v>-8.9139600000000012</v>
      </c>
      <c r="N7266" s="6" t="str">
        <f>VLOOKUP(B7266,Master!$A$2:$C$11,3,FALSE)</f>
        <v>Dirham</v>
      </c>
      <c r="O7266" s="6" t="str">
        <f>VLOOKUP(B7266,Master!$A$2:$C$11,2,FALSE)</f>
        <v>Asia</v>
      </c>
      <c r="Q7266" s="39" t="str">
        <f>VLOOKUP(D7266,GL_Master!$A$1:$D$80,2,FALSE)</f>
        <v>PL</v>
      </c>
      <c r="R7266" s="39" t="str">
        <f>VLOOKUP(D7266,GL_Master!$A$1:$D$80,3,FALSE)</f>
        <v>Travelling and conveyance</v>
      </c>
      <c r="S7266" s="39" t="str">
        <f>VLOOKUP(D7266,GL_Master!$A$1:$D$80,4,FALSE)</f>
        <v>Travelling , hotel lodging</v>
      </c>
    </row>
    <row r="7267" spans="1:19" x14ac:dyDescent="0.25">
      <c r="A7267" s="39" t="s">
        <v>262</v>
      </c>
      <c r="B7267" s="39" t="s">
        <v>238</v>
      </c>
      <c r="C7267" s="7">
        <v>44136</v>
      </c>
      <c r="D7267" s="39" t="s">
        <v>110</v>
      </c>
      <c r="E7267" s="39">
        <v>165</v>
      </c>
      <c r="F7267" s="82">
        <f t="shared" si="339"/>
        <v>0.16500000000000001</v>
      </c>
      <c r="G7267" s="39">
        <f>VLOOKUP(N7267,Currecny_M!$A$1:$P$10,2,FALSE)</f>
        <v>21</v>
      </c>
      <c r="H7267" s="39">
        <f>MATCH(C7267,Currecny_M!$A$1:$P$1,0)</f>
        <v>9</v>
      </c>
      <c r="I7267" s="39">
        <f>VLOOKUP(N7267,Currecny_M!$A$1:$P$10,MATCH(Database!C7267,Currecny_M!$A$1:$P$1,0),FALSE)</f>
        <v>22.51</v>
      </c>
      <c r="J7267" s="82">
        <f t="shared" si="340"/>
        <v>3.7141500000000005</v>
      </c>
      <c r="K7267" s="39">
        <f>VLOOKUP('Cover page'!$B$6,Currecny_M!$A$1:$P$10,MATCH(Database!C7267,Currecny_M!$A$1:$P$1,0),FALSE)</f>
        <v>1</v>
      </c>
      <c r="L7267" s="82">
        <f t="shared" si="341"/>
        <v>3.7141500000000005</v>
      </c>
      <c r="M7267" s="82">
        <f>((E7267/$F$1)*VLOOKUP(N7267,Currecny_M!$A$1:$P$10,MATCH(Database!C7267,Currecny_M!$A$1:$P$1,0),FALSE))/VLOOKUP('Cover page'!$B$6,Currecny_M!$A$1:$P$10,MATCH(Database!C7267,Currecny_M!$A$1:$P$1,0),FALSE)</f>
        <v>3.7141500000000005</v>
      </c>
      <c r="N7267" s="6" t="str">
        <f>VLOOKUP(B7267,Master!$A$2:$C$11,3,FALSE)</f>
        <v>Dirham</v>
      </c>
      <c r="O7267" s="6" t="str">
        <f>VLOOKUP(B7267,Master!$A$2:$C$11,2,FALSE)</f>
        <v>Asia</v>
      </c>
      <c r="Q7267" s="39" t="str">
        <f>VLOOKUP(D7267,GL_Master!$A$1:$D$80,2,FALSE)</f>
        <v>PL</v>
      </c>
      <c r="R7267" s="39" t="str">
        <f>VLOOKUP(D7267,GL_Master!$A$1:$D$80,3,FALSE)</f>
        <v>Travelling and conveyance</v>
      </c>
      <c r="S7267" s="39" t="str">
        <f>VLOOKUP(D7267,GL_Master!$A$1:$D$80,4,FALSE)</f>
        <v>Travelling , hotel lodging</v>
      </c>
    </row>
    <row r="7268" spans="1:19" x14ac:dyDescent="0.25">
      <c r="A7268" s="39" t="s">
        <v>262</v>
      </c>
      <c r="B7268" s="39" t="s">
        <v>238</v>
      </c>
      <c r="C7268" s="7">
        <v>44136</v>
      </c>
      <c r="D7268" s="39" t="s">
        <v>111</v>
      </c>
      <c r="E7268" s="39">
        <v>79</v>
      </c>
      <c r="F7268" s="82">
        <f t="shared" si="339"/>
        <v>7.9000000000000001E-2</v>
      </c>
      <c r="G7268" s="39">
        <f>VLOOKUP(N7268,Currecny_M!$A$1:$P$10,2,FALSE)</f>
        <v>21</v>
      </c>
      <c r="H7268" s="39">
        <f>MATCH(C7268,Currecny_M!$A$1:$P$1,0)</f>
        <v>9</v>
      </c>
      <c r="I7268" s="39">
        <f>VLOOKUP(N7268,Currecny_M!$A$1:$P$10,MATCH(Database!C7268,Currecny_M!$A$1:$P$1,0),FALSE)</f>
        <v>22.51</v>
      </c>
      <c r="J7268" s="82">
        <f t="shared" si="340"/>
        <v>1.7782900000000001</v>
      </c>
      <c r="K7268" s="39">
        <f>VLOOKUP('Cover page'!$B$6,Currecny_M!$A$1:$P$10,MATCH(Database!C7268,Currecny_M!$A$1:$P$1,0),FALSE)</f>
        <v>1</v>
      </c>
      <c r="L7268" s="82">
        <f t="shared" si="341"/>
        <v>1.7782900000000001</v>
      </c>
      <c r="M7268" s="82">
        <f>((E7268/$F$1)*VLOOKUP(N7268,Currecny_M!$A$1:$P$10,MATCH(Database!C7268,Currecny_M!$A$1:$P$1,0),FALSE))/VLOOKUP('Cover page'!$B$6,Currecny_M!$A$1:$P$10,MATCH(Database!C7268,Currecny_M!$A$1:$P$1,0),FALSE)</f>
        <v>1.7782900000000001</v>
      </c>
      <c r="N7268" s="6" t="str">
        <f>VLOOKUP(B7268,Master!$A$2:$C$11,3,FALSE)</f>
        <v>Dirham</v>
      </c>
      <c r="O7268" s="6" t="str">
        <f>VLOOKUP(B7268,Master!$A$2:$C$11,2,FALSE)</f>
        <v>Asia</v>
      </c>
      <c r="Q7268" s="39" t="str">
        <f>VLOOKUP(D7268,GL_Master!$A$1:$D$80,2,FALSE)</f>
        <v>PL</v>
      </c>
      <c r="R7268" s="39" t="str">
        <f>VLOOKUP(D7268,GL_Master!$A$1:$D$80,3,FALSE)</f>
        <v>Legal &amp; Professional expenses</v>
      </c>
      <c r="S7268" s="39" t="str">
        <f>VLOOKUP(D7268,GL_Master!$A$1:$D$80,4,FALSE)</f>
        <v>Professional Fees - Others</v>
      </c>
    </row>
    <row r="7269" spans="1:19" x14ac:dyDescent="0.25">
      <c r="A7269" s="39" t="s">
        <v>262</v>
      </c>
      <c r="B7269" s="39" t="s">
        <v>238</v>
      </c>
      <c r="C7269" s="7">
        <v>44166</v>
      </c>
      <c r="D7269" s="39" t="s">
        <v>112</v>
      </c>
      <c r="E7269" s="39">
        <v>777</v>
      </c>
      <c r="F7269" s="82">
        <f t="shared" si="339"/>
        <v>0.77700000000000002</v>
      </c>
      <c r="G7269" s="39">
        <f>VLOOKUP(N7269,Currecny_M!$A$1:$P$10,2,FALSE)</f>
        <v>21</v>
      </c>
      <c r="H7269" s="39">
        <f>MATCH(C7269,Currecny_M!$A$1:$P$1,0)</f>
        <v>10</v>
      </c>
      <c r="I7269" s="39">
        <f>VLOOKUP(N7269,Currecny_M!$A$1:$P$10,MATCH(Database!C7269,Currecny_M!$A$1:$P$1,0),FALSE)</f>
        <v>22.74</v>
      </c>
      <c r="J7269" s="82">
        <f t="shared" si="340"/>
        <v>17.668979999999998</v>
      </c>
      <c r="K7269" s="39">
        <f>VLOOKUP('Cover page'!$B$6,Currecny_M!$A$1:$P$10,MATCH(Database!C7269,Currecny_M!$A$1:$P$1,0),FALSE)</f>
        <v>1</v>
      </c>
      <c r="L7269" s="82">
        <f t="shared" si="341"/>
        <v>17.668979999999998</v>
      </c>
      <c r="M7269" s="82">
        <f>((E7269/$F$1)*VLOOKUP(N7269,Currecny_M!$A$1:$P$10,MATCH(Database!C7269,Currecny_M!$A$1:$P$1,0),FALSE))/VLOOKUP('Cover page'!$B$6,Currecny_M!$A$1:$P$10,MATCH(Database!C7269,Currecny_M!$A$1:$P$1,0),FALSE)</f>
        <v>17.668979999999998</v>
      </c>
      <c r="N7269" s="6" t="str">
        <f>VLOOKUP(B7269,Master!$A$2:$C$11,3,FALSE)</f>
        <v>Dirham</v>
      </c>
      <c r="O7269" s="6" t="str">
        <f>VLOOKUP(B7269,Master!$A$2:$C$11,2,FALSE)</f>
        <v>Asia</v>
      </c>
      <c r="Q7269" s="39" t="str">
        <f>VLOOKUP(D7269,GL_Master!$A$1:$D$80,2,FALSE)</f>
        <v>PL</v>
      </c>
      <c r="R7269" s="39" t="str">
        <f>VLOOKUP(D7269,GL_Master!$A$1:$D$80,3,FALSE)</f>
        <v>Finance Cost</v>
      </c>
      <c r="S7269" s="39" t="str">
        <f>VLOOKUP(D7269,GL_Master!$A$1:$D$80,4,FALSE)</f>
        <v>Interest expense</v>
      </c>
    </row>
    <row r="7270" spans="1:19" x14ac:dyDescent="0.25">
      <c r="A7270" s="39" t="s">
        <v>262</v>
      </c>
      <c r="B7270" s="39" t="s">
        <v>238</v>
      </c>
      <c r="C7270" s="7">
        <v>44166</v>
      </c>
      <c r="D7270" s="39" t="s">
        <v>25</v>
      </c>
      <c r="E7270" s="39">
        <v>7406</v>
      </c>
      <c r="F7270" s="82">
        <f t="shared" si="339"/>
        <v>7.4059999999999997</v>
      </c>
      <c r="G7270" s="39">
        <f>VLOOKUP(N7270,Currecny_M!$A$1:$P$10,2,FALSE)</f>
        <v>21</v>
      </c>
      <c r="H7270" s="39">
        <f>MATCH(C7270,Currecny_M!$A$1:$P$1,0)</f>
        <v>10</v>
      </c>
      <c r="I7270" s="39">
        <f>VLOOKUP(N7270,Currecny_M!$A$1:$P$10,MATCH(Database!C7270,Currecny_M!$A$1:$P$1,0),FALSE)</f>
        <v>22.74</v>
      </c>
      <c r="J7270" s="82">
        <f t="shared" si="340"/>
        <v>168.41243999999998</v>
      </c>
      <c r="K7270" s="39">
        <f>VLOOKUP('Cover page'!$B$6,Currecny_M!$A$1:$P$10,MATCH(Database!C7270,Currecny_M!$A$1:$P$1,0),FALSE)</f>
        <v>1</v>
      </c>
      <c r="L7270" s="82">
        <f t="shared" si="341"/>
        <v>168.41243999999998</v>
      </c>
      <c r="M7270" s="82">
        <f>((E7270/$F$1)*VLOOKUP(N7270,Currecny_M!$A$1:$P$10,MATCH(Database!C7270,Currecny_M!$A$1:$P$1,0),FALSE))/VLOOKUP('Cover page'!$B$6,Currecny_M!$A$1:$P$10,MATCH(Database!C7270,Currecny_M!$A$1:$P$1,0),FALSE)</f>
        <v>168.41243999999998</v>
      </c>
      <c r="N7270" s="6" t="str">
        <f>VLOOKUP(B7270,Master!$A$2:$C$11,3,FALSE)</f>
        <v>Dirham</v>
      </c>
      <c r="O7270" s="6" t="str">
        <f>VLOOKUP(B7270,Master!$A$2:$C$11,2,FALSE)</f>
        <v>Asia</v>
      </c>
      <c r="Q7270" s="39" t="str">
        <f>VLOOKUP(D7270,GL_Master!$A$1:$D$80,2,FALSE)</f>
        <v>PL</v>
      </c>
      <c r="R7270" s="39" t="str">
        <f>VLOOKUP(D7270,GL_Master!$A$1:$D$80,3,FALSE)</f>
        <v>Depreciation</v>
      </c>
      <c r="S7270" s="39" t="str">
        <f>VLOOKUP(D7270,GL_Master!$A$1:$D$80,4,FALSE)</f>
        <v>Depreciation</v>
      </c>
    </row>
    <row r="7271" spans="1:19" x14ac:dyDescent="0.25">
      <c r="A7271" s="39" t="s">
        <v>262</v>
      </c>
      <c r="B7271" s="39" t="s">
        <v>238</v>
      </c>
      <c r="C7271" s="7">
        <v>44166</v>
      </c>
      <c r="D7271" s="39" t="s">
        <v>51</v>
      </c>
      <c r="E7271" s="39">
        <v>-76190</v>
      </c>
      <c r="F7271" s="82">
        <f t="shared" si="339"/>
        <v>-76.19</v>
      </c>
      <c r="G7271" s="39">
        <f>VLOOKUP(N7271,Currecny_M!$A$1:$P$10,2,FALSE)</f>
        <v>21</v>
      </c>
      <c r="H7271" s="39">
        <f>MATCH(C7271,Currecny_M!$A$1:$P$1,0)</f>
        <v>10</v>
      </c>
      <c r="I7271" s="39">
        <f>VLOOKUP(N7271,Currecny_M!$A$1:$P$10,MATCH(Database!C7271,Currecny_M!$A$1:$P$1,0),FALSE)</f>
        <v>22.74</v>
      </c>
      <c r="J7271" s="82">
        <f t="shared" si="340"/>
        <v>-1732.5605999999998</v>
      </c>
      <c r="K7271" s="39">
        <f>VLOOKUP('Cover page'!$B$6,Currecny_M!$A$1:$P$10,MATCH(Database!C7271,Currecny_M!$A$1:$P$1,0),FALSE)</f>
        <v>1</v>
      </c>
      <c r="L7271" s="82">
        <f t="shared" si="341"/>
        <v>-1732.5605999999998</v>
      </c>
      <c r="M7271" s="82">
        <f>((E7271/$F$1)*VLOOKUP(N7271,Currecny_M!$A$1:$P$10,MATCH(Database!C7271,Currecny_M!$A$1:$P$1,0),FALSE))/VLOOKUP('Cover page'!$B$6,Currecny_M!$A$1:$P$10,MATCH(Database!C7271,Currecny_M!$A$1:$P$1,0),FALSE)</f>
        <v>-1732.5605999999998</v>
      </c>
      <c r="N7271" s="6" t="str">
        <f>VLOOKUP(B7271,Master!$A$2:$C$11,3,FALSE)</f>
        <v>Dirham</v>
      </c>
      <c r="O7271" s="6" t="str">
        <f>VLOOKUP(B7271,Master!$A$2:$C$11,2,FALSE)</f>
        <v>Asia</v>
      </c>
      <c r="Q7271" s="39" t="str">
        <f>VLOOKUP(D7271,GL_Master!$A$1:$D$80,2,FALSE)</f>
        <v>BS</v>
      </c>
      <c r="R7271" s="39" t="str">
        <f>VLOOKUP(D7271,GL_Master!$A$1:$D$80,3,FALSE)</f>
        <v>Share Capital</v>
      </c>
      <c r="S7271" s="39" t="str">
        <f>VLOOKUP(D7271,GL_Master!$A$1:$D$80,4,FALSE)</f>
        <v>Equity shares</v>
      </c>
    </row>
    <row r="7272" spans="1:19" x14ac:dyDescent="0.25">
      <c r="A7272" s="39" t="s">
        <v>262</v>
      </c>
      <c r="B7272" s="39" t="s">
        <v>238</v>
      </c>
      <c r="C7272" s="7">
        <v>44166</v>
      </c>
      <c r="D7272" s="39" t="s">
        <v>52</v>
      </c>
      <c r="E7272" s="39">
        <v>-145981</v>
      </c>
      <c r="F7272" s="82">
        <f t="shared" si="339"/>
        <v>-145.98099999999999</v>
      </c>
      <c r="G7272" s="39">
        <f>VLOOKUP(N7272,Currecny_M!$A$1:$P$10,2,FALSE)</f>
        <v>21</v>
      </c>
      <c r="H7272" s="39">
        <f>MATCH(C7272,Currecny_M!$A$1:$P$1,0)</f>
        <v>10</v>
      </c>
      <c r="I7272" s="39">
        <f>VLOOKUP(N7272,Currecny_M!$A$1:$P$10,MATCH(Database!C7272,Currecny_M!$A$1:$P$1,0),FALSE)</f>
        <v>22.74</v>
      </c>
      <c r="J7272" s="82">
        <f t="shared" si="340"/>
        <v>-3319.6079399999999</v>
      </c>
      <c r="K7272" s="39">
        <f>VLOOKUP('Cover page'!$B$6,Currecny_M!$A$1:$P$10,MATCH(Database!C7272,Currecny_M!$A$1:$P$1,0),FALSE)</f>
        <v>1</v>
      </c>
      <c r="L7272" s="82">
        <f t="shared" si="341"/>
        <v>-3319.6079399999999</v>
      </c>
      <c r="M7272" s="82">
        <f>((E7272/$F$1)*VLOOKUP(N7272,Currecny_M!$A$1:$P$10,MATCH(Database!C7272,Currecny_M!$A$1:$P$1,0),FALSE))/VLOOKUP('Cover page'!$B$6,Currecny_M!$A$1:$P$10,MATCH(Database!C7272,Currecny_M!$A$1:$P$1,0),FALSE)</f>
        <v>-3319.6079399999999</v>
      </c>
      <c r="N7272" s="6" t="str">
        <f>VLOOKUP(B7272,Master!$A$2:$C$11,3,FALSE)</f>
        <v>Dirham</v>
      </c>
      <c r="O7272" s="6" t="str">
        <f>VLOOKUP(B7272,Master!$A$2:$C$11,2,FALSE)</f>
        <v>Asia</v>
      </c>
      <c r="Q7272" s="39" t="str">
        <f>VLOOKUP(D7272,GL_Master!$A$1:$D$80,2,FALSE)</f>
        <v>BS</v>
      </c>
      <c r="R7272" s="39" t="str">
        <f>VLOOKUP(D7272,GL_Master!$A$1:$D$80,3,FALSE)</f>
        <v>Reserve and Surplus</v>
      </c>
      <c r="S7272" s="39" t="str">
        <f>VLOOKUP(D7272,GL_Master!$A$1:$D$80,4,FALSE)</f>
        <v>Reserves at the commencement of the year</v>
      </c>
    </row>
    <row r="7273" spans="1:19" x14ac:dyDescent="0.25">
      <c r="A7273" s="39" t="s">
        <v>262</v>
      </c>
      <c r="B7273" s="39" t="s">
        <v>238</v>
      </c>
      <c r="C7273" s="7">
        <v>44166</v>
      </c>
      <c r="D7273" s="39" t="s">
        <v>53</v>
      </c>
      <c r="E7273" s="39">
        <v>-27127</v>
      </c>
      <c r="F7273" s="82">
        <f t="shared" si="339"/>
        <v>-27.126999999999999</v>
      </c>
      <c r="G7273" s="39">
        <f>VLOOKUP(N7273,Currecny_M!$A$1:$P$10,2,FALSE)</f>
        <v>21</v>
      </c>
      <c r="H7273" s="39">
        <f>MATCH(C7273,Currecny_M!$A$1:$P$1,0)</f>
        <v>10</v>
      </c>
      <c r="I7273" s="39">
        <f>VLOOKUP(N7273,Currecny_M!$A$1:$P$10,MATCH(Database!C7273,Currecny_M!$A$1:$P$1,0),FALSE)</f>
        <v>22.74</v>
      </c>
      <c r="J7273" s="82">
        <f t="shared" si="340"/>
        <v>-616.86797999999999</v>
      </c>
      <c r="K7273" s="39">
        <f>VLOOKUP('Cover page'!$B$6,Currecny_M!$A$1:$P$10,MATCH(Database!C7273,Currecny_M!$A$1:$P$1,0),FALSE)</f>
        <v>1</v>
      </c>
      <c r="L7273" s="82">
        <f t="shared" si="341"/>
        <v>-616.86797999999999</v>
      </c>
      <c r="M7273" s="82">
        <f>((E7273/$F$1)*VLOOKUP(N7273,Currecny_M!$A$1:$P$10,MATCH(Database!C7273,Currecny_M!$A$1:$P$1,0),FALSE))/VLOOKUP('Cover page'!$B$6,Currecny_M!$A$1:$P$10,MATCH(Database!C7273,Currecny_M!$A$1:$P$1,0),FALSE)</f>
        <v>-616.86797999999999</v>
      </c>
      <c r="N7273" s="6" t="str">
        <f>VLOOKUP(B7273,Master!$A$2:$C$11,3,FALSE)</f>
        <v>Dirham</v>
      </c>
      <c r="O7273" s="6" t="str">
        <f>VLOOKUP(B7273,Master!$A$2:$C$11,2,FALSE)</f>
        <v>Asia</v>
      </c>
      <c r="Q7273" s="39" t="str">
        <f>VLOOKUP(D7273,GL_Master!$A$1:$D$80,2,FALSE)</f>
        <v>BS</v>
      </c>
      <c r="R7273" s="39" t="str">
        <f>VLOOKUP(D7273,GL_Master!$A$1:$D$80,3,FALSE)</f>
        <v>Loan Fund</v>
      </c>
      <c r="S7273" s="39" t="str">
        <f>VLOOKUP(D7273,GL_Master!$A$1:$D$80,4,FALSE)</f>
        <v>Term Loan</v>
      </c>
    </row>
    <row r="7274" spans="1:19" x14ac:dyDescent="0.25">
      <c r="A7274" s="39" t="s">
        <v>262</v>
      </c>
      <c r="B7274" s="39" t="s">
        <v>238</v>
      </c>
      <c r="C7274" s="7">
        <v>44166</v>
      </c>
      <c r="D7274" s="39" t="s">
        <v>54</v>
      </c>
      <c r="E7274" s="39">
        <v>168</v>
      </c>
      <c r="F7274" s="82">
        <f t="shared" si="339"/>
        <v>0.16800000000000001</v>
      </c>
      <c r="G7274" s="39">
        <f>VLOOKUP(N7274,Currecny_M!$A$1:$P$10,2,FALSE)</f>
        <v>21</v>
      </c>
      <c r="H7274" s="39">
        <f>MATCH(C7274,Currecny_M!$A$1:$P$1,0)</f>
        <v>10</v>
      </c>
      <c r="I7274" s="39">
        <f>VLOOKUP(N7274,Currecny_M!$A$1:$P$10,MATCH(Database!C7274,Currecny_M!$A$1:$P$1,0),FALSE)</f>
        <v>22.74</v>
      </c>
      <c r="J7274" s="82">
        <f t="shared" si="340"/>
        <v>3.8203200000000002</v>
      </c>
      <c r="K7274" s="39">
        <f>VLOOKUP('Cover page'!$B$6,Currecny_M!$A$1:$P$10,MATCH(Database!C7274,Currecny_M!$A$1:$P$1,0),FALSE)</f>
        <v>1</v>
      </c>
      <c r="L7274" s="82">
        <f t="shared" si="341"/>
        <v>3.8203200000000002</v>
      </c>
      <c r="M7274" s="82">
        <f>((E7274/$F$1)*VLOOKUP(N7274,Currecny_M!$A$1:$P$10,MATCH(Database!C7274,Currecny_M!$A$1:$P$1,0),FALSE))/VLOOKUP('Cover page'!$B$6,Currecny_M!$A$1:$P$10,MATCH(Database!C7274,Currecny_M!$A$1:$P$1,0),FALSE)</f>
        <v>3.8203200000000002</v>
      </c>
      <c r="N7274" s="6" t="str">
        <f>VLOOKUP(B7274,Master!$A$2:$C$11,3,FALSE)</f>
        <v>Dirham</v>
      </c>
      <c r="O7274" s="6" t="str">
        <f>VLOOKUP(B7274,Master!$A$2:$C$11,2,FALSE)</f>
        <v>Asia</v>
      </c>
      <c r="Q7274" s="39" t="str">
        <f>VLOOKUP(D7274,GL_Master!$A$1:$D$80,2,FALSE)</f>
        <v>BS</v>
      </c>
      <c r="R7274" s="39" t="str">
        <f>VLOOKUP(D7274,GL_Master!$A$1:$D$80,3,FALSE)</f>
        <v>Trade Payables</v>
      </c>
      <c r="S7274" s="39" t="str">
        <f>VLOOKUP(D7274,GL_Master!$A$1:$D$80,4,FALSE)</f>
        <v>Trade payable</v>
      </c>
    </row>
    <row r="7275" spans="1:19" x14ac:dyDescent="0.25">
      <c r="A7275" s="39" t="s">
        <v>262</v>
      </c>
      <c r="B7275" s="39" t="s">
        <v>238</v>
      </c>
      <c r="C7275" s="7">
        <v>44166</v>
      </c>
      <c r="D7275" s="39" t="s">
        <v>34</v>
      </c>
      <c r="E7275" s="39">
        <v>-4002</v>
      </c>
      <c r="F7275" s="82">
        <f t="shared" si="339"/>
        <v>-4.0019999999999998</v>
      </c>
      <c r="G7275" s="39">
        <f>VLOOKUP(N7275,Currecny_M!$A$1:$P$10,2,FALSE)</f>
        <v>21</v>
      </c>
      <c r="H7275" s="39">
        <f>MATCH(C7275,Currecny_M!$A$1:$P$1,0)</f>
        <v>10</v>
      </c>
      <c r="I7275" s="39">
        <f>VLOOKUP(N7275,Currecny_M!$A$1:$P$10,MATCH(Database!C7275,Currecny_M!$A$1:$P$1,0),FALSE)</f>
        <v>22.74</v>
      </c>
      <c r="J7275" s="82">
        <f t="shared" si="340"/>
        <v>-91.005479999999991</v>
      </c>
      <c r="K7275" s="39">
        <f>VLOOKUP('Cover page'!$B$6,Currecny_M!$A$1:$P$10,MATCH(Database!C7275,Currecny_M!$A$1:$P$1,0),FALSE)</f>
        <v>1</v>
      </c>
      <c r="L7275" s="82">
        <f t="shared" si="341"/>
        <v>-91.005479999999991</v>
      </c>
      <c r="M7275" s="82">
        <f>((E7275/$F$1)*VLOOKUP(N7275,Currecny_M!$A$1:$P$10,MATCH(Database!C7275,Currecny_M!$A$1:$P$1,0),FALSE))/VLOOKUP('Cover page'!$B$6,Currecny_M!$A$1:$P$10,MATCH(Database!C7275,Currecny_M!$A$1:$P$1,0),FALSE)</f>
        <v>-91.005479999999991</v>
      </c>
      <c r="N7275" s="6" t="str">
        <f>VLOOKUP(B7275,Master!$A$2:$C$11,3,FALSE)</f>
        <v>Dirham</v>
      </c>
      <c r="O7275" s="6" t="str">
        <f>VLOOKUP(B7275,Master!$A$2:$C$11,2,FALSE)</f>
        <v>Asia</v>
      </c>
      <c r="Q7275" s="39" t="str">
        <f>VLOOKUP(D7275,GL_Master!$A$1:$D$80,2,FALSE)</f>
        <v>BS</v>
      </c>
      <c r="R7275" s="39" t="str">
        <f>VLOOKUP(D7275,GL_Master!$A$1:$D$80,3,FALSE)</f>
        <v>Provisions</v>
      </c>
      <c r="S7275" s="39" t="str">
        <f>VLOOKUP(D7275,GL_Master!$A$1:$D$80,4,FALSE)</f>
        <v>Expenses payables</v>
      </c>
    </row>
    <row r="7276" spans="1:19" x14ac:dyDescent="0.25">
      <c r="A7276" s="39" t="s">
        <v>262</v>
      </c>
      <c r="B7276" s="39" t="s">
        <v>238</v>
      </c>
      <c r="C7276" s="7">
        <v>44166</v>
      </c>
      <c r="D7276" s="39" t="s">
        <v>18</v>
      </c>
      <c r="E7276" s="39">
        <v>-2480</v>
      </c>
      <c r="F7276" s="82">
        <f t="shared" si="339"/>
        <v>-2.48</v>
      </c>
      <c r="G7276" s="39">
        <f>VLOOKUP(N7276,Currecny_M!$A$1:$P$10,2,FALSE)</f>
        <v>21</v>
      </c>
      <c r="H7276" s="39">
        <f>MATCH(C7276,Currecny_M!$A$1:$P$1,0)</f>
        <v>10</v>
      </c>
      <c r="I7276" s="39">
        <f>VLOOKUP(N7276,Currecny_M!$A$1:$P$10,MATCH(Database!C7276,Currecny_M!$A$1:$P$1,0),FALSE)</f>
        <v>22.74</v>
      </c>
      <c r="J7276" s="82">
        <f t="shared" si="340"/>
        <v>-56.395199999999996</v>
      </c>
      <c r="K7276" s="39">
        <f>VLOOKUP('Cover page'!$B$6,Currecny_M!$A$1:$P$10,MATCH(Database!C7276,Currecny_M!$A$1:$P$1,0),FALSE)</f>
        <v>1</v>
      </c>
      <c r="L7276" s="82">
        <f t="shared" si="341"/>
        <v>-56.395199999999996</v>
      </c>
      <c r="M7276" s="82">
        <f>((E7276/$F$1)*VLOOKUP(N7276,Currecny_M!$A$1:$P$10,MATCH(Database!C7276,Currecny_M!$A$1:$P$1,0),FALSE))/VLOOKUP('Cover page'!$B$6,Currecny_M!$A$1:$P$10,MATCH(Database!C7276,Currecny_M!$A$1:$P$1,0),FALSE)</f>
        <v>-56.395199999999996</v>
      </c>
      <c r="N7276" s="6" t="str">
        <f>VLOOKUP(B7276,Master!$A$2:$C$11,3,FALSE)</f>
        <v>Dirham</v>
      </c>
      <c r="O7276" s="6" t="str">
        <f>VLOOKUP(B7276,Master!$A$2:$C$11,2,FALSE)</f>
        <v>Asia</v>
      </c>
      <c r="Q7276" s="39" t="str">
        <f>VLOOKUP(D7276,GL_Master!$A$1:$D$80,2,FALSE)</f>
        <v>BS</v>
      </c>
      <c r="R7276" s="39" t="str">
        <f>VLOOKUP(D7276,GL_Master!$A$1:$D$80,3,FALSE)</f>
        <v>Other current liabilities</v>
      </c>
      <c r="S7276" s="39" t="str">
        <f>VLOOKUP(D7276,GL_Master!$A$1:$D$80,4,FALSE)</f>
        <v>Employee related liabilities</v>
      </c>
    </row>
    <row r="7277" spans="1:19" x14ac:dyDescent="0.25">
      <c r="A7277" s="39" t="s">
        <v>262</v>
      </c>
      <c r="B7277" s="39" t="s">
        <v>238</v>
      </c>
      <c r="C7277" s="7">
        <v>44166</v>
      </c>
      <c r="D7277" s="39" t="s">
        <v>55</v>
      </c>
      <c r="E7277" s="39">
        <v>-311</v>
      </c>
      <c r="F7277" s="82">
        <f t="shared" si="339"/>
        <v>-0.311</v>
      </c>
      <c r="G7277" s="39">
        <f>VLOOKUP(N7277,Currecny_M!$A$1:$P$10,2,FALSE)</f>
        <v>21</v>
      </c>
      <c r="H7277" s="39">
        <f>MATCH(C7277,Currecny_M!$A$1:$P$1,0)</f>
        <v>10</v>
      </c>
      <c r="I7277" s="39">
        <f>VLOOKUP(N7277,Currecny_M!$A$1:$P$10,MATCH(Database!C7277,Currecny_M!$A$1:$P$1,0),FALSE)</f>
        <v>22.74</v>
      </c>
      <c r="J7277" s="82">
        <f t="shared" si="340"/>
        <v>-7.0721399999999992</v>
      </c>
      <c r="K7277" s="39">
        <f>VLOOKUP('Cover page'!$B$6,Currecny_M!$A$1:$P$10,MATCH(Database!C7277,Currecny_M!$A$1:$P$1,0),FALSE)</f>
        <v>1</v>
      </c>
      <c r="L7277" s="82">
        <f t="shared" si="341"/>
        <v>-7.0721399999999992</v>
      </c>
      <c r="M7277" s="82">
        <f>((E7277/$F$1)*VLOOKUP(N7277,Currecny_M!$A$1:$P$10,MATCH(Database!C7277,Currecny_M!$A$1:$P$1,0),FALSE))/VLOOKUP('Cover page'!$B$6,Currecny_M!$A$1:$P$10,MATCH(Database!C7277,Currecny_M!$A$1:$P$1,0),FALSE)</f>
        <v>-7.0721399999999992</v>
      </c>
      <c r="N7277" s="6" t="str">
        <f>VLOOKUP(B7277,Master!$A$2:$C$11,3,FALSE)</f>
        <v>Dirham</v>
      </c>
      <c r="O7277" s="6" t="str">
        <f>VLOOKUP(B7277,Master!$A$2:$C$11,2,FALSE)</f>
        <v>Asia</v>
      </c>
      <c r="Q7277" s="39" t="str">
        <f>VLOOKUP(D7277,GL_Master!$A$1:$D$80,2,FALSE)</f>
        <v>BS</v>
      </c>
      <c r="R7277" s="39" t="str">
        <f>VLOOKUP(D7277,GL_Master!$A$1:$D$80,3,FALSE)</f>
        <v>Other current liabilities</v>
      </c>
      <c r="S7277" s="39" t="str">
        <f>VLOOKUP(D7277,GL_Master!$A$1:$D$80,4,FALSE)</f>
        <v>Security deposit received</v>
      </c>
    </row>
    <row r="7278" spans="1:19" x14ac:dyDescent="0.25">
      <c r="A7278" s="39" t="s">
        <v>262</v>
      </c>
      <c r="B7278" s="39" t="s">
        <v>238</v>
      </c>
      <c r="C7278" s="7">
        <v>44166</v>
      </c>
      <c r="D7278" s="39" t="s">
        <v>56</v>
      </c>
      <c r="E7278" s="39">
        <v>-79</v>
      </c>
      <c r="F7278" s="82">
        <f t="shared" si="339"/>
        <v>-7.9000000000000001E-2</v>
      </c>
      <c r="G7278" s="39">
        <f>VLOOKUP(N7278,Currecny_M!$A$1:$P$10,2,FALSE)</f>
        <v>21</v>
      </c>
      <c r="H7278" s="39">
        <f>MATCH(C7278,Currecny_M!$A$1:$P$1,0)</f>
        <v>10</v>
      </c>
      <c r="I7278" s="39">
        <f>VLOOKUP(N7278,Currecny_M!$A$1:$P$10,MATCH(Database!C7278,Currecny_M!$A$1:$P$1,0),FALSE)</f>
        <v>22.74</v>
      </c>
      <c r="J7278" s="82">
        <f t="shared" si="340"/>
        <v>-1.7964599999999999</v>
      </c>
      <c r="K7278" s="39">
        <f>VLOOKUP('Cover page'!$B$6,Currecny_M!$A$1:$P$10,MATCH(Database!C7278,Currecny_M!$A$1:$P$1,0),FALSE)</f>
        <v>1</v>
      </c>
      <c r="L7278" s="82">
        <f t="shared" si="341"/>
        <v>-1.7964599999999999</v>
      </c>
      <c r="M7278" s="82">
        <f>((E7278/$F$1)*VLOOKUP(N7278,Currecny_M!$A$1:$P$10,MATCH(Database!C7278,Currecny_M!$A$1:$P$1,0),FALSE))/VLOOKUP('Cover page'!$B$6,Currecny_M!$A$1:$P$10,MATCH(Database!C7278,Currecny_M!$A$1:$P$1,0),FALSE)</f>
        <v>-1.7964599999999999</v>
      </c>
      <c r="N7278" s="6" t="str">
        <f>VLOOKUP(B7278,Master!$A$2:$C$11,3,FALSE)</f>
        <v>Dirham</v>
      </c>
      <c r="O7278" s="6" t="str">
        <f>VLOOKUP(B7278,Master!$A$2:$C$11,2,FALSE)</f>
        <v>Asia</v>
      </c>
      <c r="Q7278" s="39" t="str">
        <f>VLOOKUP(D7278,GL_Master!$A$1:$D$80,2,FALSE)</f>
        <v>BS</v>
      </c>
      <c r="R7278" s="39" t="str">
        <f>VLOOKUP(D7278,GL_Master!$A$1:$D$80,3,FALSE)</f>
        <v>Other Tax Payables</v>
      </c>
      <c r="S7278" s="39" t="str">
        <f>VLOOKUP(D7278,GL_Master!$A$1:$D$80,4,FALSE)</f>
        <v>Tax deducted at source payable</v>
      </c>
    </row>
    <row r="7279" spans="1:19" x14ac:dyDescent="0.25">
      <c r="A7279" s="39" t="s">
        <v>262</v>
      </c>
      <c r="B7279" s="39" t="s">
        <v>238</v>
      </c>
      <c r="C7279" s="7">
        <v>44166</v>
      </c>
      <c r="D7279" s="39" t="s">
        <v>57</v>
      </c>
      <c r="E7279" s="39">
        <v>-706</v>
      </c>
      <c r="F7279" s="82">
        <f t="shared" si="339"/>
        <v>-0.70599999999999996</v>
      </c>
      <c r="G7279" s="39">
        <f>VLOOKUP(N7279,Currecny_M!$A$1:$P$10,2,FALSE)</f>
        <v>21</v>
      </c>
      <c r="H7279" s="39">
        <f>MATCH(C7279,Currecny_M!$A$1:$P$1,0)</f>
        <v>10</v>
      </c>
      <c r="I7279" s="39">
        <f>VLOOKUP(N7279,Currecny_M!$A$1:$P$10,MATCH(Database!C7279,Currecny_M!$A$1:$P$1,0),FALSE)</f>
        <v>22.74</v>
      </c>
      <c r="J7279" s="82">
        <f t="shared" si="340"/>
        <v>-16.05444</v>
      </c>
      <c r="K7279" s="39">
        <f>VLOOKUP('Cover page'!$B$6,Currecny_M!$A$1:$P$10,MATCH(Database!C7279,Currecny_M!$A$1:$P$1,0),FALSE)</f>
        <v>1</v>
      </c>
      <c r="L7279" s="82">
        <f t="shared" si="341"/>
        <v>-16.05444</v>
      </c>
      <c r="M7279" s="82">
        <f>((E7279/$F$1)*VLOOKUP(N7279,Currecny_M!$A$1:$P$10,MATCH(Database!C7279,Currecny_M!$A$1:$P$1,0),FALSE))/VLOOKUP('Cover page'!$B$6,Currecny_M!$A$1:$P$10,MATCH(Database!C7279,Currecny_M!$A$1:$P$1,0),FALSE)</f>
        <v>-16.05444</v>
      </c>
      <c r="N7279" s="6" t="str">
        <f>VLOOKUP(B7279,Master!$A$2:$C$11,3,FALSE)</f>
        <v>Dirham</v>
      </c>
      <c r="O7279" s="6" t="str">
        <f>VLOOKUP(B7279,Master!$A$2:$C$11,2,FALSE)</f>
        <v>Asia</v>
      </c>
      <c r="Q7279" s="39" t="str">
        <f>VLOOKUP(D7279,GL_Master!$A$1:$D$80,2,FALSE)</f>
        <v>BS</v>
      </c>
      <c r="R7279" s="39" t="str">
        <f>VLOOKUP(D7279,GL_Master!$A$1:$D$80,3,FALSE)</f>
        <v>Other Tax Payables</v>
      </c>
      <c r="S7279" s="39" t="str">
        <f>VLOOKUP(D7279,GL_Master!$A$1:$D$80,4,FALSE)</f>
        <v>Tax deducted at source payable</v>
      </c>
    </row>
    <row r="7280" spans="1:19" x14ac:dyDescent="0.25">
      <c r="A7280" s="39" t="s">
        <v>262</v>
      </c>
      <c r="B7280" s="39" t="s">
        <v>238</v>
      </c>
      <c r="C7280" s="7">
        <v>44166</v>
      </c>
      <c r="D7280" s="39" t="s">
        <v>58</v>
      </c>
      <c r="E7280" s="39">
        <v>-5544</v>
      </c>
      <c r="F7280" s="82">
        <f t="shared" si="339"/>
        <v>-5.5439999999999996</v>
      </c>
      <c r="G7280" s="39">
        <f>VLOOKUP(N7280,Currecny_M!$A$1:$P$10,2,FALSE)</f>
        <v>21</v>
      </c>
      <c r="H7280" s="39">
        <f>MATCH(C7280,Currecny_M!$A$1:$P$1,0)</f>
        <v>10</v>
      </c>
      <c r="I7280" s="39">
        <f>VLOOKUP(N7280,Currecny_M!$A$1:$P$10,MATCH(Database!C7280,Currecny_M!$A$1:$P$1,0),FALSE)</f>
        <v>22.74</v>
      </c>
      <c r="J7280" s="82">
        <f t="shared" si="340"/>
        <v>-126.07055999999999</v>
      </c>
      <c r="K7280" s="39">
        <f>VLOOKUP('Cover page'!$B$6,Currecny_M!$A$1:$P$10,MATCH(Database!C7280,Currecny_M!$A$1:$P$1,0),FALSE)</f>
        <v>1</v>
      </c>
      <c r="L7280" s="82">
        <f t="shared" si="341"/>
        <v>-126.07055999999999</v>
      </c>
      <c r="M7280" s="82">
        <f>((E7280/$F$1)*VLOOKUP(N7280,Currecny_M!$A$1:$P$10,MATCH(Database!C7280,Currecny_M!$A$1:$P$1,0),FALSE))/VLOOKUP('Cover page'!$B$6,Currecny_M!$A$1:$P$10,MATCH(Database!C7280,Currecny_M!$A$1:$P$1,0),FALSE)</f>
        <v>-126.07055999999999</v>
      </c>
      <c r="N7280" s="6" t="str">
        <f>VLOOKUP(B7280,Master!$A$2:$C$11,3,FALSE)</f>
        <v>Dirham</v>
      </c>
      <c r="O7280" s="6" t="str">
        <f>VLOOKUP(B7280,Master!$A$2:$C$11,2,FALSE)</f>
        <v>Asia</v>
      </c>
      <c r="Q7280" s="39" t="str">
        <f>VLOOKUP(D7280,GL_Master!$A$1:$D$80,2,FALSE)</f>
        <v>BS</v>
      </c>
      <c r="R7280" s="39" t="str">
        <f>VLOOKUP(D7280,GL_Master!$A$1:$D$80,3,FALSE)</f>
        <v>Long-term provisions</v>
      </c>
      <c r="S7280" s="39" t="str">
        <f>VLOOKUP(D7280,GL_Master!$A$1:$D$80,4,FALSE)</f>
        <v>Provision for gratuity</v>
      </c>
    </row>
    <row r="7281" spans="1:19" x14ac:dyDescent="0.25">
      <c r="A7281" s="39" t="s">
        <v>262</v>
      </c>
      <c r="B7281" s="39" t="s">
        <v>238</v>
      </c>
      <c r="C7281" s="7">
        <v>44166</v>
      </c>
      <c r="D7281" s="39" t="s">
        <v>59</v>
      </c>
      <c r="E7281" s="39">
        <v>-2298</v>
      </c>
      <c r="F7281" s="82">
        <f t="shared" si="339"/>
        <v>-2.298</v>
      </c>
      <c r="G7281" s="39">
        <f>VLOOKUP(N7281,Currecny_M!$A$1:$P$10,2,FALSE)</f>
        <v>21</v>
      </c>
      <c r="H7281" s="39">
        <f>MATCH(C7281,Currecny_M!$A$1:$P$1,0)</f>
        <v>10</v>
      </c>
      <c r="I7281" s="39">
        <f>VLOOKUP(N7281,Currecny_M!$A$1:$P$10,MATCH(Database!C7281,Currecny_M!$A$1:$P$1,0),FALSE)</f>
        <v>22.74</v>
      </c>
      <c r="J7281" s="82">
        <f t="shared" si="340"/>
        <v>-52.256519999999995</v>
      </c>
      <c r="K7281" s="39">
        <f>VLOOKUP('Cover page'!$B$6,Currecny_M!$A$1:$P$10,MATCH(Database!C7281,Currecny_M!$A$1:$P$1,0),FALSE)</f>
        <v>1</v>
      </c>
      <c r="L7281" s="82">
        <f t="shared" si="341"/>
        <v>-52.256519999999995</v>
      </c>
      <c r="M7281" s="82">
        <f>((E7281/$F$1)*VLOOKUP(N7281,Currecny_M!$A$1:$P$10,MATCH(Database!C7281,Currecny_M!$A$1:$P$1,0),FALSE))/VLOOKUP('Cover page'!$B$6,Currecny_M!$A$1:$P$10,MATCH(Database!C7281,Currecny_M!$A$1:$P$1,0),FALSE)</f>
        <v>-52.256519999999995</v>
      </c>
      <c r="N7281" s="6" t="str">
        <f>VLOOKUP(B7281,Master!$A$2:$C$11,3,FALSE)</f>
        <v>Dirham</v>
      </c>
      <c r="O7281" s="6" t="str">
        <f>VLOOKUP(B7281,Master!$A$2:$C$11,2,FALSE)</f>
        <v>Asia</v>
      </c>
      <c r="Q7281" s="39" t="str">
        <f>VLOOKUP(D7281,GL_Master!$A$1:$D$80,2,FALSE)</f>
        <v>BS</v>
      </c>
      <c r="R7281" s="39" t="str">
        <f>VLOOKUP(D7281,GL_Master!$A$1:$D$80,3,FALSE)</f>
        <v>Long-term provisions</v>
      </c>
      <c r="S7281" s="39" t="str">
        <f>VLOOKUP(D7281,GL_Master!$A$1:$D$80,4,FALSE)</f>
        <v>Provision for leave encashment</v>
      </c>
    </row>
    <row r="7282" spans="1:19" x14ac:dyDescent="0.25">
      <c r="A7282" s="39" t="s">
        <v>262</v>
      </c>
      <c r="B7282" s="39" t="s">
        <v>238</v>
      </c>
      <c r="C7282" s="7">
        <v>44166</v>
      </c>
      <c r="D7282" s="39" t="s">
        <v>60</v>
      </c>
      <c r="E7282" s="39">
        <v>-652</v>
      </c>
      <c r="F7282" s="82">
        <f t="shared" si="339"/>
        <v>-0.65200000000000002</v>
      </c>
      <c r="G7282" s="39">
        <f>VLOOKUP(N7282,Currecny_M!$A$1:$P$10,2,FALSE)</f>
        <v>21</v>
      </c>
      <c r="H7282" s="39">
        <f>MATCH(C7282,Currecny_M!$A$1:$P$1,0)</f>
        <v>10</v>
      </c>
      <c r="I7282" s="39">
        <f>VLOOKUP(N7282,Currecny_M!$A$1:$P$10,MATCH(Database!C7282,Currecny_M!$A$1:$P$1,0),FALSE)</f>
        <v>22.74</v>
      </c>
      <c r="J7282" s="82">
        <f t="shared" si="340"/>
        <v>-14.82648</v>
      </c>
      <c r="K7282" s="39">
        <f>VLOOKUP('Cover page'!$B$6,Currecny_M!$A$1:$P$10,MATCH(Database!C7282,Currecny_M!$A$1:$P$1,0),FALSE)</f>
        <v>1</v>
      </c>
      <c r="L7282" s="82">
        <f t="shared" si="341"/>
        <v>-14.82648</v>
      </c>
      <c r="M7282" s="82">
        <f>((E7282/$F$1)*VLOOKUP(N7282,Currecny_M!$A$1:$P$10,MATCH(Database!C7282,Currecny_M!$A$1:$P$1,0),FALSE))/VLOOKUP('Cover page'!$B$6,Currecny_M!$A$1:$P$10,MATCH(Database!C7282,Currecny_M!$A$1:$P$1,0),FALSE)</f>
        <v>-14.82648</v>
      </c>
      <c r="N7282" s="6" t="str">
        <f>VLOOKUP(B7282,Master!$A$2:$C$11,3,FALSE)</f>
        <v>Dirham</v>
      </c>
      <c r="O7282" s="6" t="str">
        <f>VLOOKUP(B7282,Master!$A$2:$C$11,2,FALSE)</f>
        <v>Asia</v>
      </c>
      <c r="Q7282" s="39" t="str">
        <f>VLOOKUP(D7282,GL_Master!$A$1:$D$80,2,FALSE)</f>
        <v>BS</v>
      </c>
      <c r="R7282" s="39" t="str">
        <f>VLOOKUP(D7282,GL_Master!$A$1:$D$80,3,FALSE)</f>
        <v>Trade Payables</v>
      </c>
      <c r="S7282" s="39" t="str">
        <f>VLOOKUP(D7282,GL_Master!$A$1:$D$80,4,FALSE)</f>
        <v>Trade payable</v>
      </c>
    </row>
    <row r="7283" spans="1:19" x14ac:dyDescent="0.25">
      <c r="A7283" s="39" t="s">
        <v>262</v>
      </c>
      <c r="B7283" s="39" t="s">
        <v>238</v>
      </c>
      <c r="C7283" s="7">
        <v>44166</v>
      </c>
      <c r="D7283" s="39" t="s">
        <v>61</v>
      </c>
      <c r="E7283" s="39">
        <v>-6592</v>
      </c>
      <c r="F7283" s="82">
        <f t="shared" si="339"/>
        <v>-6.5919999999999996</v>
      </c>
      <c r="G7283" s="39">
        <f>VLOOKUP(N7283,Currecny_M!$A$1:$P$10,2,FALSE)</f>
        <v>21</v>
      </c>
      <c r="H7283" s="39">
        <f>MATCH(C7283,Currecny_M!$A$1:$P$1,0)</f>
        <v>10</v>
      </c>
      <c r="I7283" s="39">
        <f>VLOOKUP(N7283,Currecny_M!$A$1:$P$10,MATCH(Database!C7283,Currecny_M!$A$1:$P$1,0),FALSE)</f>
        <v>22.74</v>
      </c>
      <c r="J7283" s="82">
        <f t="shared" si="340"/>
        <v>-149.90207999999998</v>
      </c>
      <c r="K7283" s="39">
        <f>VLOOKUP('Cover page'!$B$6,Currecny_M!$A$1:$P$10,MATCH(Database!C7283,Currecny_M!$A$1:$P$1,0),FALSE)</f>
        <v>1</v>
      </c>
      <c r="L7283" s="82">
        <f t="shared" si="341"/>
        <v>-149.90207999999998</v>
      </c>
      <c r="M7283" s="82">
        <f>((E7283/$F$1)*VLOOKUP(N7283,Currecny_M!$A$1:$P$10,MATCH(Database!C7283,Currecny_M!$A$1:$P$1,0),FALSE))/VLOOKUP('Cover page'!$B$6,Currecny_M!$A$1:$P$10,MATCH(Database!C7283,Currecny_M!$A$1:$P$1,0),FALSE)</f>
        <v>-149.90207999999998</v>
      </c>
      <c r="N7283" s="6" t="str">
        <f>VLOOKUP(B7283,Master!$A$2:$C$11,3,FALSE)</f>
        <v>Dirham</v>
      </c>
      <c r="O7283" s="6" t="str">
        <f>VLOOKUP(B7283,Master!$A$2:$C$11,2,FALSE)</f>
        <v>Asia</v>
      </c>
      <c r="Q7283" s="39" t="str">
        <f>VLOOKUP(D7283,GL_Master!$A$1:$D$80,2,FALSE)</f>
        <v>BS</v>
      </c>
      <c r="R7283" s="39" t="str">
        <f>VLOOKUP(D7283,GL_Master!$A$1:$D$80,3,FALSE)</f>
        <v>Provisions</v>
      </c>
      <c r="S7283" s="39" t="str">
        <f>VLOOKUP(D7283,GL_Master!$A$1:$D$80,4,FALSE)</f>
        <v>Provision for doubtful assets</v>
      </c>
    </row>
    <row r="7284" spans="1:19" x14ac:dyDescent="0.25">
      <c r="A7284" s="39" t="s">
        <v>262</v>
      </c>
      <c r="B7284" s="39" t="s">
        <v>238</v>
      </c>
      <c r="C7284" s="7">
        <v>44166</v>
      </c>
      <c r="D7284" s="39" t="s">
        <v>62</v>
      </c>
      <c r="E7284" s="39">
        <v>-238</v>
      </c>
      <c r="F7284" s="82">
        <f t="shared" si="339"/>
        <v>-0.23799999999999999</v>
      </c>
      <c r="G7284" s="39">
        <f>VLOOKUP(N7284,Currecny_M!$A$1:$P$10,2,FALSE)</f>
        <v>21</v>
      </c>
      <c r="H7284" s="39">
        <f>MATCH(C7284,Currecny_M!$A$1:$P$1,0)</f>
        <v>10</v>
      </c>
      <c r="I7284" s="39">
        <f>VLOOKUP(N7284,Currecny_M!$A$1:$P$10,MATCH(Database!C7284,Currecny_M!$A$1:$P$1,0),FALSE)</f>
        <v>22.74</v>
      </c>
      <c r="J7284" s="82">
        <f t="shared" si="340"/>
        <v>-5.4121199999999998</v>
      </c>
      <c r="K7284" s="39">
        <f>VLOOKUP('Cover page'!$B$6,Currecny_M!$A$1:$P$10,MATCH(Database!C7284,Currecny_M!$A$1:$P$1,0),FALSE)</f>
        <v>1</v>
      </c>
      <c r="L7284" s="82">
        <f t="shared" si="341"/>
        <v>-5.4121199999999998</v>
      </c>
      <c r="M7284" s="82">
        <f>((E7284/$F$1)*VLOOKUP(N7284,Currecny_M!$A$1:$P$10,MATCH(Database!C7284,Currecny_M!$A$1:$P$1,0),FALSE))/VLOOKUP('Cover page'!$B$6,Currecny_M!$A$1:$P$10,MATCH(Database!C7284,Currecny_M!$A$1:$P$1,0),FALSE)</f>
        <v>-5.4121199999999998</v>
      </c>
      <c r="N7284" s="6" t="str">
        <f>VLOOKUP(B7284,Master!$A$2:$C$11,3,FALSE)</f>
        <v>Dirham</v>
      </c>
      <c r="O7284" s="6" t="str">
        <f>VLOOKUP(B7284,Master!$A$2:$C$11,2,FALSE)</f>
        <v>Asia</v>
      </c>
      <c r="Q7284" s="39" t="str">
        <f>VLOOKUP(D7284,GL_Master!$A$1:$D$80,2,FALSE)</f>
        <v>BS</v>
      </c>
      <c r="R7284" s="39" t="str">
        <f>VLOOKUP(D7284,GL_Master!$A$1:$D$80,3,FALSE)</f>
        <v>Provisions</v>
      </c>
      <c r="S7284" s="39" t="str">
        <f>VLOOKUP(D7284,GL_Master!$A$1:$D$80,4,FALSE)</f>
        <v>Provision for Insurance</v>
      </c>
    </row>
    <row r="7285" spans="1:19" x14ac:dyDescent="0.25">
      <c r="A7285" s="39" t="s">
        <v>262</v>
      </c>
      <c r="B7285" s="39" t="s">
        <v>238</v>
      </c>
      <c r="C7285" s="7">
        <v>44166</v>
      </c>
      <c r="D7285" s="39" t="s">
        <v>63</v>
      </c>
      <c r="E7285" s="39">
        <v>560</v>
      </c>
      <c r="F7285" s="82">
        <f t="shared" si="339"/>
        <v>0.56000000000000005</v>
      </c>
      <c r="G7285" s="39">
        <f>VLOOKUP(N7285,Currecny_M!$A$1:$P$10,2,FALSE)</f>
        <v>21</v>
      </c>
      <c r="H7285" s="39">
        <f>MATCH(C7285,Currecny_M!$A$1:$P$1,0)</f>
        <v>10</v>
      </c>
      <c r="I7285" s="39">
        <f>VLOOKUP(N7285,Currecny_M!$A$1:$P$10,MATCH(Database!C7285,Currecny_M!$A$1:$P$1,0),FALSE)</f>
        <v>22.74</v>
      </c>
      <c r="J7285" s="82">
        <f t="shared" si="340"/>
        <v>12.734400000000001</v>
      </c>
      <c r="K7285" s="39">
        <f>VLOOKUP('Cover page'!$B$6,Currecny_M!$A$1:$P$10,MATCH(Database!C7285,Currecny_M!$A$1:$P$1,0),FALSE)</f>
        <v>1</v>
      </c>
      <c r="L7285" s="82">
        <f t="shared" si="341"/>
        <v>12.734400000000001</v>
      </c>
      <c r="M7285" s="82">
        <f>((E7285/$F$1)*VLOOKUP(N7285,Currecny_M!$A$1:$P$10,MATCH(Database!C7285,Currecny_M!$A$1:$P$1,0),FALSE))/VLOOKUP('Cover page'!$B$6,Currecny_M!$A$1:$P$10,MATCH(Database!C7285,Currecny_M!$A$1:$P$1,0),FALSE)</f>
        <v>12.734400000000001</v>
      </c>
      <c r="N7285" s="6" t="str">
        <f>VLOOKUP(B7285,Master!$A$2:$C$11,3,FALSE)</f>
        <v>Dirham</v>
      </c>
      <c r="O7285" s="6" t="str">
        <f>VLOOKUP(B7285,Master!$A$2:$C$11,2,FALSE)</f>
        <v>Asia</v>
      </c>
      <c r="Q7285" s="39" t="str">
        <f>VLOOKUP(D7285,GL_Master!$A$1:$D$80,2,FALSE)</f>
        <v>BS</v>
      </c>
      <c r="R7285" s="39" t="str">
        <f>VLOOKUP(D7285,GL_Master!$A$1:$D$80,3,FALSE)</f>
        <v>Gross Block</v>
      </c>
      <c r="S7285" s="39" t="str">
        <f>VLOOKUP(D7285,GL_Master!$A$1:$D$80,4,FALSE)</f>
        <v>Tangible Fixed assets</v>
      </c>
    </row>
    <row r="7286" spans="1:19" x14ac:dyDescent="0.25">
      <c r="A7286" s="39" t="s">
        <v>262</v>
      </c>
      <c r="B7286" s="39" t="s">
        <v>238</v>
      </c>
      <c r="C7286" s="7">
        <v>44166</v>
      </c>
      <c r="D7286" s="39" t="s">
        <v>64</v>
      </c>
      <c r="E7286" s="39">
        <v>31469</v>
      </c>
      <c r="F7286" s="82">
        <f t="shared" si="339"/>
        <v>31.469000000000001</v>
      </c>
      <c r="G7286" s="39">
        <f>VLOOKUP(N7286,Currecny_M!$A$1:$P$10,2,FALSE)</f>
        <v>21</v>
      </c>
      <c r="H7286" s="39">
        <f>MATCH(C7286,Currecny_M!$A$1:$P$1,0)</f>
        <v>10</v>
      </c>
      <c r="I7286" s="39">
        <f>VLOOKUP(N7286,Currecny_M!$A$1:$P$10,MATCH(Database!C7286,Currecny_M!$A$1:$P$1,0),FALSE)</f>
        <v>22.74</v>
      </c>
      <c r="J7286" s="82">
        <f t="shared" si="340"/>
        <v>715.60505999999998</v>
      </c>
      <c r="K7286" s="39">
        <f>VLOOKUP('Cover page'!$B$6,Currecny_M!$A$1:$P$10,MATCH(Database!C7286,Currecny_M!$A$1:$P$1,0),FALSE)</f>
        <v>1</v>
      </c>
      <c r="L7286" s="82">
        <f t="shared" si="341"/>
        <v>715.60505999999998</v>
      </c>
      <c r="M7286" s="82">
        <f>((E7286/$F$1)*VLOOKUP(N7286,Currecny_M!$A$1:$P$10,MATCH(Database!C7286,Currecny_M!$A$1:$P$1,0),FALSE))/VLOOKUP('Cover page'!$B$6,Currecny_M!$A$1:$P$10,MATCH(Database!C7286,Currecny_M!$A$1:$P$1,0),FALSE)</f>
        <v>715.60505999999998</v>
      </c>
      <c r="N7286" s="6" t="str">
        <f>VLOOKUP(B7286,Master!$A$2:$C$11,3,FALSE)</f>
        <v>Dirham</v>
      </c>
      <c r="O7286" s="6" t="str">
        <f>VLOOKUP(B7286,Master!$A$2:$C$11,2,FALSE)</f>
        <v>Asia</v>
      </c>
      <c r="Q7286" s="39" t="str">
        <f>VLOOKUP(D7286,GL_Master!$A$1:$D$80,2,FALSE)</f>
        <v>BS</v>
      </c>
      <c r="R7286" s="39" t="str">
        <f>VLOOKUP(D7286,GL_Master!$A$1:$D$80,3,FALSE)</f>
        <v>Gross Block</v>
      </c>
      <c r="S7286" s="39" t="str">
        <f>VLOOKUP(D7286,GL_Master!$A$1:$D$80,4,FALSE)</f>
        <v>Tangible Fixed assets</v>
      </c>
    </row>
    <row r="7287" spans="1:19" x14ac:dyDescent="0.25">
      <c r="A7287" s="39" t="s">
        <v>262</v>
      </c>
      <c r="B7287" s="39" t="s">
        <v>238</v>
      </c>
      <c r="C7287" s="7">
        <v>44166</v>
      </c>
      <c r="D7287" s="39" t="s">
        <v>65</v>
      </c>
      <c r="E7287" s="39">
        <v>-20818</v>
      </c>
      <c r="F7287" s="82">
        <f t="shared" si="339"/>
        <v>-20.818000000000001</v>
      </c>
      <c r="G7287" s="39">
        <f>VLOOKUP(N7287,Currecny_M!$A$1:$P$10,2,FALSE)</f>
        <v>21</v>
      </c>
      <c r="H7287" s="39">
        <f>MATCH(C7287,Currecny_M!$A$1:$P$1,0)</f>
        <v>10</v>
      </c>
      <c r="I7287" s="39">
        <f>VLOOKUP(N7287,Currecny_M!$A$1:$P$10,MATCH(Database!C7287,Currecny_M!$A$1:$P$1,0),FALSE)</f>
        <v>22.74</v>
      </c>
      <c r="J7287" s="82">
        <f t="shared" si="340"/>
        <v>-473.40132</v>
      </c>
      <c r="K7287" s="39">
        <f>VLOOKUP('Cover page'!$B$6,Currecny_M!$A$1:$P$10,MATCH(Database!C7287,Currecny_M!$A$1:$P$1,0),FALSE)</f>
        <v>1</v>
      </c>
      <c r="L7287" s="82">
        <f t="shared" si="341"/>
        <v>-473.40132</v>
      </c>
      <c r="M7287" s="82">
        <f>((E7287/$F$1)*VLOOKUP(N7287,Currecny_M!$A$1:$P$10,MATCH(Database!C7287,Currecny_M!$A$1:$P$1,0),FALSE))/VLOOKUP('Cover page'!$B$6,Currecny_M!$A$1:$P$10,MATCH(Database!C7287,Currecny_M!$A$1:$P$1,0),FALSE)</f>
        <v>-473.40132</v>
      </c>
      <c r="N7287" s="6" t="str">
        <f>VLOOKUP(B7287,Master!$A$2:$C$11,3,FALSE)</f>
        <v>Dirham</v>
      </c>
      <c r="O7287" s="6" t="str">
        <f>VLOOKUP(B7287,Master!$A$2:$C$11,2,FALSE)</f>
        <v>Asia</v>
      </c>
      <c r="Q7287" s="39" t="str">
        <f>VLOOKUP(D7287,GL_Master!$A$1:$D$80,2,FALSE)</f>
        <v>BS</v>
      </c>
      <c r="R7287" s="39" t="str">
        <f>VLOOKUP(D7287,GL_Master!$A$1:$D$80,3,FALSE)</f>
        <v>Accumulated Depreciation</v>
      </c>
      <c r="S7287" s="39" t="str">
        <f>VLOOKUP(D7287,GL_Master!$A$1:$D$80,4,FALSE)</f>
        <v>Accumulated Depreciation</v>
      </c>
    </row>
    <row r="7288" spans="1:19" x14ac:dyDescent="0.25">
      <c r="A7288" s="39" t="s">
        <v>262</v>
      </c>
      <c r="B7288" s="39" t="s">
        <v>238</v>
      </c>
      <c r="C7288" s="7">
        <v>44166</v>
      </c>
      <c r="D7288" s="39" t="s">
        <v>66</v>
      </c>
      <c r="E7288" s="39">
        <v>16786</v>
      </c>
      <c r="F7288" s="82">
        <f t="shared" si="339"/>
        <v>16.786000000000001</v>
      </c>
      <c r="G7288" s="39">
        <f>VLOOKUP(N7288,Currecny_M!$A$1:$P$10,2,FALSE)</f>
        <v>21</v>
      </c>
      <c r="H7288" s="39">
        <f>MATCH(C7288,Currecny_M!$A$1:$P$1,0)</f>
        <v>10</v>
      </c>
      <c r="I7288" s="39">
        <f>VLOOKUP(N7288,Currecny_M!$A$1:$P$10,MATCH(Database!C7288,Currecny_M!$A$1:$P$1,0),FALSE)</f>
        <v>22.74</v>
      </c>
      <c r="J7288" s="82">
        <f t="shared" si="340"/>
        <v>381.71364</v>
      </c>
      <c r="K7288" s="39">
        <f>VLOOKUP('Cover page'!$B$6,Currecny_M!$A$1:$P$10,MATCH(Database!C7288,Currecny_M!$A$1:$P$1,0),FALSE)</f>
        <v>1</v>
      </c>
      <c r="L7288" s="82">
        <f t="shared" si="341"/>
        <v>381.71364</v>
      </c>
      <c r="M7288" s="82">
        <f>((E7288/$F$1)*VLOOKUP(N7288,Currecny_M!$A$1:$P$10,MATCH(Database!C7288,Currecny_M!$A$1:$P$1,0),FALSE))/VLOOKUP('Cover page'!$B$6,Currecny_M!$A$1:$P$10,MATCH(Database!C7288,Currecny_M!$A$1:$P$1,0),FALSE)</f>
        <v>381.71364</v>
      </c>
      <c r="N7288" s="6" t="str">
        <f>VLOOKUP(B7288,Master!$A$2:$C$11,3,FALSE)</f>
        <v>Dirham</v>
      </c>
      <c r="O7288" s="6" t="str">
        <f>VLOOKUP(B7288,Master!$A$2:$C$11,2,FALSE)</f>
        <v>Asia</v>
      </c>
      <c r="Q7288" s="39" t="str">
        <f>VLOOKUP(D7288,GL_Master!$A$1:$D$80,2,FALSE)</f>
        <v>BS</v>
      </c>
      <c r="R7288" s="39" t="str">
        <f>VLOOKUP(D7288,GL_Master!$A$1:$D$80,3,FALSE)</f>
        <v>Gross Block</v>
      </c>
      <c r="S7288" s="39" t="str">
        <f>VLOOKUP(D7288,GL_Master!$A$1:$D$80,4,FALSE)</f>
        <v>Tangible Fixed assets</v>
      </c>
    </row>
    <row r="7289" spans="1:19" x14ac:dyDescent="0.25">
      <c r="A7289" s="39" t="s">
        <v>262</v>
      </c>
      <c r="B7289" s="39" t="s">
        <v>238</v>
      </c>
      <c r="C7289" s="7">
        <v>44166</v>
      </c>
      <c r="D7289" s="39" t="s">
        <v>67</v>
      </c>
      <c r="E7289" s="39">
        <v>6561</v>
      </c>
      <c r="F7289" s="82">
        <f t="shared" si="339"/>
        <v>6.5609999999999999</v>
      </c>
      <c r="G7289" s="39">
        <f>VLOOKUP(N7289,Currecny_M!$A$1:$P$10,2,FALSE)</f>
        <v>21</v>
      </c>
      <c r="H7289" s="39">
        <f>MATCH(C7289,Currecny_M!$A$1:$P$1,0)</f>
        <v>10</v>
      </c>
      <c r="I7289" s="39">
        <f>VLOOKUP(N7289,Currecny_M!$A$1:$P$10,MATCH(Database!C7289,Currecny_M!$A$1:$P$1,0),FALSE)</f>
        <v>22.74</v>
      </c>
      <c r="J7289" s="82">
        <f t="shared" si="340"/>
        <v>149.19713999999999</v>
      </c>
      <c r="K7289" s="39">
        <f>VLOOKUP('Cover page'!$B$6,Currecny_M!$A$1:$P$10,MATCH(Database!C7289,Currecny_M!$A$1:$P$1,0),FALSE)</f>
        <v>1</v>
      </c>
      <c r="L7289" s="82">
        <f t="shared" si="341"/>
        <v>149.19713999999999</v>
      </c>
      <c r="M7289" s="82">
        <f>((E7289/$F$1)*VLOOKUP(N7289,Currecny_M!$A$1:$P$10,MATCH(Database!C7289,Currecny_M!$A$1:$P$1,0),FALSE))/VLOOKUP('Cover page'!$B$6,Currecny_M!$A$1:$P$10,MATCH(Database!C7289,Currecny_M!$A$1:$P$1,0),FALSE)</f>
        <v>149.19713999999999</v>
      </c>
      <c r="N7289" s="6" t="str">
        <f>VLOOKUP(B7289,Master!$A$2:$C$11,3,FALSE)</f>
        <v>Dirham</v>
      </c>
      <c r="O7289" s="6" t="str">
        <f>VLOOKUP(B7289,Master!$A$2:$C$11,2,FALSE)</f>
        <v>Asia</v>
      </c>
      <c r="Q7289" s="39" t="str">
        <f>VLOOKUP(D7289,GL_Master!$A$1:$D$80,2,FALSE)</f>
        <v>BS</v>
      </c>
      <c r="R7289" s="39" t="str">
        <f>VLOOKUP(D7289,GL_Master!$A$1:$D$80,3,FALSE)</f>
        <v>Gross Block</v>
      </c>
      <c r="S7289" s="39" t="str">
        <f>VLOOKUP(D7289,GL_Master!$A$1:$D$80,4,FALSE)</f>
        <v>Tangible Fixed assets</v>
      </c>
    </row>
    <row r="7290" spans="1:19" x14ac:dyDescent="0.25">
      <c r="A7290" s="39" t="s">
        <v>262</v>
      </c>
      <c r="B7290" s="39" t="s">
        <v>238</v>
      </c>
      <c r="C7290" s="7">
        <v>44166</v>
      </c>
      <c r="D7290" s="39" t="s">
        <v>68</v>
      </c>
      <c r="E7290" s="39">
        <v>-5467</v>
      </c>
      <c r="F7290" s="82">
        <f t="shared" si="339"/>
        <v>-5.4669999999999996</v>
      </c>
      <c r="G7290" s="39">
        <f>VLOOKUP(N7290,Currecny_M!$A$1:$P$10,2,FALSE)</f>
        <v>21</v>
      </c>
      <c r="H7290" s="39">
        <f>MATCH(C7290,Currecny_M!$A$1:$P$1,0)</f>
        <v>10</v>
      </c>
      <c r="I7290" s="39">
        <f>VLOOKUP(N7290,Currecny_M!$A$1:$P$10,MATCH(Database!C7290,Currecny_M!$A$1:$P$1,0),FALSE)</f>
        <v>22.74</v>
      </c>
      <c r="J7290" s="82">
        <f t="shared" si="340"/>
        <v>-124.31957999999999</v>
      </c>
      <c r="K7290" s="39">
        <f>VLOOKUP('Cover page'!$B$6,Currecny_M!$A$1:$P$10,MATCH(Database!C7290,Currecny_M!$A$1:$P$1,0),FALSE)</f>
        <v>1</v>
      </c>
      <c r="L7290" s="82">
        <f t="shared" si="341"/>
        <v>-124.31957999999999</v>
      </c>
      <c r="M7290" s="82">
        <f>((E7290/$F$1)*VLOOKUP(N7290,Currecny_M!$A$1:$P$10,MATCH(Database!C7290,Currecny_M!$A$1:$P$1,0),FALSE))/VLOOKUP('Cover page'!$B$6,Currecny_M!$A$1:$P$10,MATCH(Database!C7290,Currecny_M!$A$1:$P$1,0),FALSE)</f>
        <v>-124.31957999999999</v>
      </c>
      <c r="N7290" s="6" t="str">
        <f>VLOOKUP(B7290,Master!$A$2:$C$11,3,FALSE)</f>
        <v>Dirham</v>
      </c>
      <c r="O7290" s="6" t="str">
        <f>VLOOKUP(B7290,Master!$A$2:$C$11,2,FALSE)</f>
        <v>Asia</v>
      </c>
      <c r="Q7290" s="39" t="str">
        <f>VLOOKUP(D7290,GL_Master!$A$1:$D$80,2,FALSE)</f>
        <v>BS</v>
      </c>
      <c r="R7290" s="39" t="str">
        <f>VLOOKUP(D7290,GL_Master!$A$1:$D$80,3,FALSE)</f>
        <v>Accumulated Depreciation</v>
      </c>
      <c r="S7290" s="39" t="str">
        <f>VLOOKUP(D7290,GL_Master!$A$1:$D$80,4,FALSE)</f>
        <v>Accumulated Depreciation</v>
      </c>
    </row>
    <row r="7291" spans="1:19" x14ac:dyDescent="0.25">
      <c r="A7291" s="39" t="s">
        <v>262</v>
      </c>
      <c r="B7291" s="39" t="s">
        <v>238</v>
      </c>
      <c r="C7291" s="7">
        <v>44166</v>
      </c>
      <c r="D7291" s="39" t="s">
        <v>69</v>
      </c>
      <c r="E7291" s="39">
        <v>10960</v>
      </c>
      <c r="F7291" s="82">
        <f t="shared" si="339"/>
        <v>10.96</v>
      </c>
      <c r="G7291" s="39">
        <f>VLOOKUP(N7291,Currecny_M!$A$1:$P$10,2,FALSE)</f>
        <v>21</v>
      </c>
      <c r="H7291" s="39">
        <f>MATCH(C7291,Currecny_M!$A$1:$P$1,0)</f>
        <v>10</v>
      </c>
      <c r="I7291" s="39">
        <f>VLOOKUP(N7291,Currecny_M!$A$1:$P$10,MATCH(Database!C7291,Currecny_M!$A$1:$P$1,0),FALSE)</f>
        <v>22.74</v>
      </c>
      <c r="J7291" s="82">
        <f t="shared" si="340"/>
        <v>249.2304</v>
      </c>
      <c r="K7291" s="39">
        <f>VLOOKUP('Cover page'!$B$6,Currecny_M!$A$1:$P$10,MATCH(Database!C7291,Currecny_M!$A$1:$P$1,0),FALSE)</f>
        <v>1</v>
      </c>
      <c r="L7291" s="82">
        <f t="shared" si="341"/>
        <v>249.2304</v>
      </c>
      <c r="M7291" s="82">
        <f>((E7291/$F$1)*VLOOKUP(N7291,Currecny_M!$A$1:$P$10,MATCH(Database!C7291,Currecny_M!$A$1:$P$1,0),FALSE))/VLOOKUP('Cover page'!$B$6,Currecny_M!$A$1:$P$10,MATCH(Database!C7291,Currecny_M!$A$1:$P$1,0),FALSE)</f>
        <v>249.2304</v>
      </c>
      <c r="N7291" s="6" t="str">
        <f>VLOOKUP(B7291,Master!$A$2:$C$11,3,FALSE)</f>
        <v>Dirham</v>
      </c>
      <c r="O7291" s="6" t="str">
        <f>VLOOKUP(B7291,Master!$A$2:$C$11,2,FALSE)</f>
        <v>Asia</v>
      </c>
      <c r="Q7291" s="39" t="str">
        <f>VLOOKUP(D7291,GL_Master!$A$1:$D$80,2,FALSE)</f>
        <v>BS</v>
      </c>
      <c r="R7291" s="39" t="str">
        <f>VLOOKUP(D7291,GL_Master!$A$1:$D$80,3,FALSE)</f>
        <v>Gross Block</v>
      </c>
      <c r="S7291" s="39" t="str">
        <f>VLOOKUP(D7291,GL_Master!$A$1:$D$80,4,FALSE)</f>
        <v>Tangible Fixed assets</v>
      </c>
    </row>
    <row r="7292" spans="1:19" x14ac:dyDescent="0.25">
      <c r="A7292" s="39" t="s">
        <v>262</v>
      </c>
      <c r="B7292" s="39" t="s">
        <v>238</v>
      </c>
      <c r="C7292" s="7">
        <v>44166</v>
      </c>
      <c r="D7292" s="39" t="s">
        <v>70</v>
      </c>
      <c r="E7292" s="39">
        <v>-404</v>
      </c>
      <c r="F7292" s="82">
        <f t="shared" si="339"/>
        <v>-0.40400000000000003</v>
      </c>
      <c r="G7292" s="39">
        <f>VLOOKUP(N7292,Currecny_M!$A$1:$P$10,2,FALSE)</f>
        <v>21</v>
      </c>
      <c r="H7292" s="39">
        <f>MATCH(C7292,Currecny_M!$A$1:$P$1,0)</f>
        <v>10</v>
      </c>
      <c r="I7292" s="39">
        <f>VLOOKUP(N7292,Currecny_M!$A$1:$P$10,MATCH(Database!C7292,Currecny_M!$A$1:$P$1,0),FALSE)</f>
        <v>22.74</v>
      </c>
      <c r="J7292" s="82">
        <f t="shared" si="340"/>
        <v>-9.1869599999999991</v>
      </c>
      <c r="K7292" s="39">
        <f>VLOOKUP('Cover page'!$B$6,Currecny_M!$A$1:$P$10,MATCH(Database!C7292,Currecny_M!$A$1:$P$1,0),FALSE)</f>
        <v>1</v>
      </c>
      <c r="L7292" s="82">
        <f t="shared" si="341"/>
        <v>-9.1869599999999991</v>
      </c>
      <c r="M7292" s="82">
        <f>((E7292/$F$1)*VLOOKUP(N7292,Currecny_M!$A$1:$P$10,MATCH(Database!C7292,Currecny_M!$A$1:$P$1,0),FALSE))/VLOOKUP('Cover page'!$B$6,Currecny_M!$A$1:$P$10,MATCH(Database!C7292,Currecny_M!$A$1:$P$1,0),FALSE)</f>
        <v>-9.1869599999999991</v>
      </c>
      <c r="N7292" s="6" t="str">
        <f>VLOOKUP(B7292,Master!$A$2:$C$11,3,FALSE)</f>
        <v>Dirham</v>
      </c>
      <c r="O7292" s="6" t="str">
        <f>VLOOKUP(B7292,Master!$A$2:$C$11,2,FALSE)</f>
        <v>Asia</v>
      </c>
      <c r="Q7292" s="39" t="str">
        <f>VLOOKUP(D7292,GL_Master!$A$1:$D$80,2,FALSE)</f>
        <v>BS</v>
      </c>
      <c r="R7292" s="39" t="str">
        <f>VLOOKUP(D7292,GL_Master!$A$1:$D$80,3,FALSE)</f>
        <v>Accumulated Depreciation</v>
      </c>
      <c r="S7292" s="39" t="str">
        <f>VLOOKUP(D7292,GL_Master!$A$1:$D$80,4,FALSE)</f>
        <v>Accumulated Depreciation</v>
      </c>
    </row>
    <row r="7293" spans="1:19" x14ac:dyDescent="0.25">
      <c r="A7293" s="39" t="s">
        <v>262</v>
      </c>
      <c r="B7293" s="39" t="s">
        <v>238</v>
      </c>
      <c r="C7293" s="7">
        <v>44166</v>
      </c>
      <c r="D7293" s="39" t="s">
        <v>71</v>
      </c>
      <c r="E7293" s="39">
        <v>20430</v>
      </c>
      <c r="F7293" s="82">
        <f t="shared" si="339"/>
        <v>20.43</v>
      </c>
      <c r="G7293" s="39">
        <f>VLOOKUP(N7293,Currecny_M!$A$1:$P$10,2,FALSE)</f>
        <v>21</v>
      </c>
      <c r="H7293" s="39">
        <f>MATCH(C7293,Currecny_M!$A$1:$P$1,0)</f>
        <v>10</v>
      </c>
      <c r="I7293" s="39">
        <f>VLOOKUP(N7293,Currecny_M!$A$1:$P$10,MATCH(Database!C7293,Currecny_M!$A$1:$P$1,0),FALSE)</f>
        <v>22.74</v>
      </c>
      <c r="J7293" s="82">
        <f t="shared" si="340"/>
        <v>464.57819999999998</v>
      </c>
      <c r="K7293" s="39">
        <f>VLOOKUP('Cover page'!$B$6,Currecny_M!$A$1:$P$10,MATCH(Database!C7293,Currecny_M!$A$1:$P$1,0),FALSE)</f>
        <v>1</v>
      </c>
      <c r="L7293" s="82">
        <f t="shared" si="341"/>
        <v>464.57819999999998</v>
      </c>
      <c r="M7293" s="82">
        <f>((E7293/$F$1)*VLOOKUP(N7293,Currecny_M!$A$1:$P$10,MATCH(Database!C7293,Currecny_M!$A$1:$P$1,0),FALSE))/VLOOKUP('Cover page'!$B$6,Currecny_M!$A$1:$P$10,MATCH(Database!C7293,Currecny_M!$A$1:$P$1,0),FALSE)</f>
        <v>464.57819999999998</v>
      </c>
      <c r="N7293" s="6" t="str">
        <f>VLOOKUP(B7293,Master!$A$2:$C$11,3,FALSE)</f>
        <v>Dirham</v>
      </c>
      <c r="O7293" s="6" t="str">
        <f>VLOOKUP(B7293,Master!$A$2:$C$11,2,FALSE)</f>
        <v>Asia</v>
      </c>
      <c r="Q7293" s="39" t="str">
        <f>VLOOKUP(D7293,GL_Master!$A$1:$D$80,2,FALSE)</f>
        <v>BS</v>
      </c>
      <c r="R7293" s="39" t="str">
        <f>VLOOKUP(D7293,GL_Master!$A$1:$D$80,3,FALSE)</f>
        <v>Gross Block</v>
      </c>
      <c r="S7293" s="39" t="str">
        <f>VLOOKUP(D7293,GL_Master!$A$1:$D$80,4,FALSE)</f>
        <v>Tangible Fixed assets</v>
      </c>
    </row>
    <row r="7294" spans="1:19" x14ac:dyDescent="0.25">
      <c r="A7294" s="39" t="s">
        <v>262</v>
      </c>
      <c r="B7294" s="39" t="s">
        <v>238</v>
      </c>
      <c r="C7294" s="7">
        <v>44166</v>
      </c>
      <c r="D7294" s="39" t="s">
        <v>72</v>
      </c>
      <c r="E7294" s="39">
        <v>163</v>
      </c>
      <c r="F7294" s="82">
        <f t="shared" si="339"/>
        <v>0.16300000000000001</v>
      </c>
      <c r="G7294" s="39">
        <f>VLOOKUP(N7294,Currecny_M!$A$1:$P$10,2,FALSE)</f>
        <v>21</v>
      </c>
      <c r="H7294" s="39">
        <f>MATCH(C7294,Currecny_M!$A$1:$P$1,0)</f>
        <v>10</v>
      </c>
      <c r="I7294" s="39">
        <f>VLOOKUP(N7294,Currecny_M!$A$1:$P$10,MATCH(Database!C7294,Currecny_M!$A$1:$P$1,0),FALSE)</f>
        <v>22.74</v>
      </c>
      <c r="J7294" s="82">
        <f t="shared" si="340"/>
        <v>3.70662</v>
      </c>
      <c r="K7294" s="39">
        <f>VLOOKUP('Cover page'!$B$6,Currecny_M!$A$1:$P$10,MATCH(Database!C7294,Currecny_M!$A$1:$P$1,0),FALSE)</f>
        <v>1</v>
      </c>
      <c r="L7294" s="82">
        <f t="shared" si="341"/>
        <v>3.70662</v>
      </c>
      <c r="M7294" s="82">
        <f>((E7294/$F$1)*VLOOKUP(N7294,Currecny_M!$A$1:$P$10,MATCH(Database!C7294,Currecny_M!$A$1:$P$1,0),FALSE))/VLOOKUP('Cover page'!$B$6,Currecny_M!$A$1:$P$10,MATCH(Database!C7294,Currecny_M!$A$1:$P$1,0),FALSE)</f>
        <v>3.70662</v>
      </c>
      <c r="N7294" s="6" t="str">
        <f>VLOOKUP(B7294,Master!$A$2:$C$11,3,FALSE)</f>
        <v>Dirham</v>
      </c>
      <c r="O7294" s="6" t="str">
        <f>VLOOKUP(B7294,Master!$A$2:$C$11,2,FALSE)</f>
        <v>Asia</v>
      </c>
      <c r="Q7294" s="39" t="str">
        <f>VLOOKUP(D7294,GL_Master!$A$1:$D$80,2,FALSE)</f>
        <v>BS</v>
      </c>
      <c r="R7294" s="39" t="str">
        <f>VLOOKUP(D7294,GL_Master!$A$1:$D$80,3,FALSE)</f>
        <v>Gross Block</v>
      </c>
      <c r="S7294" s="39" t="str">
        <f>VLOOKUP(D7294,GL_Master!$A$1:$D$80,4,FALSE)</f>
        <v>Tangible Fixed assets</v>
      </c>
    </row>
    <row r="7295" spans="1:19" x14ac:dyDescent="0.25">
      <c r="A7295" s="39" t="s">
        <v>262</v>
      </c>
      <c r="B7295" s="39" t="s">
        <v>238</v>
      </c>
      <c r="C7295" s="7">
        <v>44166</v>
      </c>
      <c r="D7295" s="39" t="s">
        <v>73</v>
      </c>
      <c r="E7295" s="39">
        <v>81</v>
      </c>
      <c r="F7295" s="82">
        <f t="shared" si="339"/>
        <v>8.1000000000000003E-2</v>
      </c>
      <c r="G7295" s="39">
        <f>VLOOKUP(N7295,Currecny_M!$A$1:$P$10,2,FALSE)</f>
        <v>21</v>
      </c>
      <c r="H7295" s="39">
        <f>MATCH(C7295,Currecny_M!$A$1:$P$1,0)</f>
        <v>10</v>
      </c>
      <c r="I7295" s="39">
        <f>VLOOKUP(N7295,Currecny_M!$A$1:$P$10,MATCH(Database!C7295,Currecny_M!$A$1:$P$1,0),FALSE)</f>
        <v>22.74</v>
      </c>
      <c r="J7295" s="82">
        <f t="shared" si="340"/>
        <v>1.8419399999999999</v>
      </c>
      <c r="K7295" s="39">
        <f>VLOOKUP('Cover page'!$B$6,Currecny_M!$A$1:$P$10,MATCH(Database!C7295,Currecny_M!$A$1:$P$1,0),FALSE)</f>
        <v>1</v>
      </c>
      <c r="L7295" s="82">
        <f t="shared" si="341"/>
        <v>1.8419399999999999</v>
      </c>
      <c r="M7295" s="82">
        <f>((E7295/$F$1)*VLOOKUP(N7295,Currecny_M!$A$1:$P$10,MATCH(Database!C7295,Currecny_M!$A$1:$P$1,0),FALSE))/VLOOKUP('Cover page'!$B$6,Currecny_M!$A$1:$P$10,MATCH(Database!C7295,Currecny_M!$A$1:$P$1,0),FALSE)</f>
        <v>1.8419399999999999</v>
      </c>
      <c r="N7295" s="6" t="str">
        <f>VLOOKUP(B7295,Master!$A$2:$C$11,3,FALSE)</f>
        <v>Dirham</v>
      </c>
      <c r="O7295" s="6" t="str">
        <f>VLOOKUP(B7295,Master!$A$2:$C$11,2,FALSE)</f>
        <v>Asia</v>
      </c>
      <c r="Q7295" s="39" t="str">
        <f>VLOOKUP(D7295,GL_Master!$A$1:$D$80,2,FALSE)</f>
        <v>BS</v>
      </c>
      <c r="R7295" s="39" t="str">
        <f>VLOOKUP(D7295,GL_Master!$A$1:$D$80,3,FALSE)</f>
        <v>Gross Block</v>
      </c>
      <c r="S7295" s="39" t="str">
        <f>VLOOKUP(D7295,GL_Master!$A$1:$D$80,4,FALSE)</f>
        <v>Tangible Fixed assets</v>
      </c>
    </row>
    <row r="7296" spans="1:19" x14ac:dyDescent="0.25">
      <c r="A7296" s="39" t="s">
        <v>262</v>
      </c>
      <c r="B7296" s="39" t="s">
        <v>238</v>
      </c>
      <c r="C7296" s="7">
        <v>44166</v>
      </c>
      <c r="D7296" s="39" t="s">
        <v>74</v>
      </c>
      <c r="E7296" s="39">
        <v>-19419</v>
      </c>
      <c r="F7296" s="82">
        <f t="shared" si="339"/>
        <v>-19.419</v>
      </c>
      <c r="G7296" s="39">
        <f>VLOOKUP(N7296,Currecny_M!$A$1:$P$10,2,FALSE)</f>
        <v>21</v>
      </c>
      <c r="H7296" s="39">
        <f>MATCH(C7296,Currecny_M!$A$1:$P$1,0)</f>
        <v>10</v>
      </c>
      <c r="I7296" s="39">
        <f>VLOOKUP(N7296,Currecny_M!$A$1:$P$10,MATCH(Database!C7296,Currecny_M!$A$1:$P$1,0),FALSE)</f>
        <v>22.74</v>
      </c>
      <c r="J7296" s="82">
        <f t="shared" si="340"/>
        <v>-441.58805999999998</v>
      </c>
      <c r="K7296" s="39">
        <f>VLOOKUP('Cover page'!$B$6,Currecny_M!$A$1:$P$10,MATCH(Database!C7296,Currecny_M!$A$1:$P$1,0),FALSE)</f>
        <v>1</v>
      </c>
      <c r="L7296" s="82">
        <f t="shared" si="341"/>
        <v>-441.58805999999998</v>
      </c>
      <c r="M7296" s="82">
        <f>((E7296/$F$1)*VLOOKUP(N7296,Currecny_M!$A$1:$P$10,MATCH(Database!C7296,Currecny_M!$A$1:$P$1,0),FALSE))/VLOOKUP('Cover page'!$B$6,Currecny_M!$A$1:$P$10,MATCH(Database!C7296,Currecny_M!$A$1:$P$1,0),FALSE)</f>
        <v>-441.58805999999998</v>
      </c>
      <c r="N7296" s="6" t="str">
        <f>VLOOKUP(B7296,Master!$A$2:$C$11,3,FALSE)</f>
        <v>Dirham</v>
      </c>
      <c r="O7296" s="6" t="str">
        <f>VLOOKUP(B7296,Master!$A$2:$C$11,2,FALSE)</f>
        <v>Asia</v>
      </c>
      <c r="Q7296" s="39" t="str">
        <f>VLOOKUP(D7296,GL_Master!$A$1:$D$80,2,FALSE)</f>
        <v>BS</v>
      </c>
      <c r="R7296" s="39" t="str">
        <f>VLOOKUP(D7296,GL_Master!$A$1:$D$80,3,FALSE)</f>
        <v>Accumulated Depreciation</v>
      </c>
      <c r="S7296" s="39" t="str">
        <f>VLOOKUP(D7296,GL_Master!$A$1:$D$80,4,FALSE)</f>
        <v>Accumulated Depreciation</v>
      </c>
    </row>
    <row r="7297" spans="1:19" x14ac:dyDescent="0.25">
      <c r="A7297" s="39" t="s">
        <v>262</v>
      </c>
      <c r="B7297" s="39" t="s">
        <v>238</v>
      </c>
      <c r="C7297" s="7">
        <v>44166</v>
      </c>
      <c r="D7297" s="39" t="s">
        <v>21</v>
      </c>
      <c r="E7297" s="39">
        <v>1630</v>
      </c>
      <c r="F7297" s="82">
        <f t="shared" si="339"/>
        <v>1.63</v>
      </c>
      <c r="G7297" s="39">
        <f>VLOOKUP(N7297,Currecny_M!$A$1:$P$10,2,FALSE)</f>
        <v>21</v>
      </c>
      <c r="H7297" s="39">
        <f>MATCH(C7297,Currecny_M!$A$1:$P$1,0)</f>
        <v>10</v>
      </c>
      <c r="I7297" s="39">
        <f>VLOOKUP(N7297,Currecny_M!$A$1:$P$10,MATCH(Database!C7297,Currecny_M!$A$1:$P$1,0),FALSE)</f>
        <v>22.74</v>
      </c>
      <c r="J7297" s="82">
        <f t="shared" si="340"/>
        <v>37.066199999999995</v>
      </c>
      <c r="K7297" s="39">
        <f>VLOOKUP('Cover page'!$B$6,Currecny_M!$A$1:$P$10,MATCH(Database!C7297,Currecny_M!$A$1:$P$1,0),FALSE)</f>
        <v>1</v>
      </c>
      <c r="L7297" s="82">
        <f t="shared" si="341"/>
        <v>37.066199999999995</v>
      </c>
      <c r="M7297" s="82">
        <f>((E7297/$F$1)*VLOOKUP(N7297,Currecny_M!$A$1:$P$10,MATCH(Database!C7297,Currecny_M!$A$1:$P$1,0),FALSE))/VLOOKUP('Cover page'!$B$6,Currecny_M!$A$1:$P$10,MATCH(Database!C7297,Currecny_M!$A$1:$P$1,0),FALSE)</f>
        <v>37.066199999999995</v>
      </c>
      <c r="N7297" s="6" t="str">
        <f>VLOOKUP(B7297,Master!$A$2:$C$11,3,FALSE)</f>
        <v>Dirham</v>
      </c>
      <c r="O7297" s="6" t="str">
        <f>VLOOKUP(B7297,Master!$A$2:$C$11,2,FALSE)</f>
        <v>Asia</v>
      </c>
      <c r="Q7297" s="39" t="str">
        <f>VLOOKUP(D7297,GL_Master!$A$1:$D$80,2,FALSE)</f>
        <v>BS</v>
      </c>
      <c r="R7297" s="39" t="str">
        <f>VLOOKUP(D7297,GL_Master!$A$1:$D$80,3,FALSE)</f>
        <v>Gross Block</v>
      </c>
      <c r="S7297" s="39" t="str">
        <f>VLOOKUP(D7297,GL_Master!$A$1:$D$80,4,FALSE)</f>
        <v>Tangible Fixed assets</v>
      </c>
    </row>
    <row r="7298" spans="1:19" x14ac:dyDescent="0.25">
      <c r="A7298" s="39" t="s">
        <v>262</v>
      </c>
      <c r="B7298" s="39" t="s">
        <v>238</v>
      </c>
      <c r="C7298" s="7">
        <v>44166</v>
      </c>
      <c r="D7298" s="39" t="s">
        <v>27</v>
      </c>
      <c r="E7298" s="39">
        <v>3531</v>
      </c>
      <c r="F7298" s="82">
        <f t="shared" si="339"/>
        <v>3.5310000000000001</v>
      </c>
      <c r="G7298" s="39">
        <f>VLOOKUP(N7298,Currecny_M!$A$1:$P$10,2,FALSE)</f>
        <v>21</v>
      </c>
      <c r="H7298" s="39">
        <f>MATCH(C7298,Currecny_M!$A$1:$P$1,0)</f>
        <v>10</v>
      </c>
      <c r="I7298" s="39">
        <f>VLOOKUP(N7298,Currecny_M!$A$1:$P$10,MATCH(Database!C7298,Currecny_M!$A$1:$P$1,0),FALSE)</f>
        <v>22.74</v>
      </c>
      <c r="J7298" s="82">
        <f t="shared" si="340"/>
        <v>80.294939999999997</v>
      </c>
      <c r="K7298" s="39">
        <f>VLOOKUP('Cover page'!$B$6,Currecny_M!$A$1:$P$10,MATCH(Database!C7298,Currecny_M!$A$1:$P$1,0),FALSE)</f>
        <v>1</v>
      </c>
      <c r="L7298" s="82">
        <f t="shared" si="341"/>
        <v>80.294939999999997</v>
      </c>
      <c r="M7298" s="82">
        <f>((E7298/$F$1)*VLOOKUP(N7298,Currecny_M!$A$1:$P$10,MATCH(Database!C7298,Currecny_M!$A$1:$P$1,0),FALSE))/VLOOKUP('Cover page'!$B$6,Currecny_M!$A$1:$P$10,MATCH(Database!C7298,Currecny_M!$A$1:$P$1,0),FALSE)</f>
        <v>80.294939999999997</v>
      </c>
      <c r="N7298" s="6" t="str">
        <f>VLOOKUP(B7298,Master!$A$2:$C$11,3,FALSE)</f>
        <v>Dirham</v>
      </c>
      <c r="O7298" s="6" t="str">
        <f>VLOOKUP(B7298,Master!$A$2:$C$11,2,FALSE)</f>
        <v>Asia</v>
      </c>
      <c r="Q7298" s="39" t="str">
        <f>VLOOKUP(D7298,GL_Master!$A$1:$D$80,2,FALSE)</f>
        <v>BS</v>
      </c>
      <c r="R7298" s="39" t="str">
        <f>VLOOKUP(D7298,GL_Master!$A$1:$D$80,3,FALSE)</f>
        <v>Gross Block</v>
      </c>
      <c r="S7298" s="39" t="str">
        <f>VLOOKUP(D7298,GL_Master!$A$1:$D$80,4,FALSE)</f>
        <v>Tangible Fixed assets</v>
      </c>
    </row>
    <row r="7299" spans="1:19" x14ac:dyDescent="0.25">
      <c r="A7299" s="39" t="s">
        <v>262</v>
      </c>
      <c r="B7299" s="39" t="s">
        <v>238</v>
      </c>
      <c r="C7299" s="7">
        <v>44166</v>
      </c>
      <c r="D7299" s="39" t="s">
        <v>75</v>
      </c>
      <c r="E7299" s="39">
        <v>-82</v>
      </c>
      <c r="F7299" s="82">
        <f t="shared" si="339"/>
        <v>-8.2000000000000003E-2</v>
      </c>
      <c r="G7299" s="39">
        <f>VLOOKUP(N7299,Currecny_M!$A$1:$P$10,2,FALSE)</f>
        <v>21</v>
      </c>
      <c r="H7299" s="39">
        <f>MATCH(C7299,Currecny_M!$A$1:$P$1,0)</f>
        <v>10</v>
      </c>
      <c r="I7299" s="39">
        <f>VLOOKUP(N7299,Currecny_M!$A$1:$P$10,MATCH(Database!C7299,Currecny_M!$A$1:$P$1,0),FALSE)</f>
        <v>22.74</v>
      </c>
      <c r="J7299" s="82">
        <f t="shared" si="340"/>
        <v>-1.8646799999999999</v>
      </c>
      <c r="K7299" s="39">
        <f>VLOOKUP('Cover page'!$B$6,Currecny_M!$A$1:$P$10,MATCH(Database!C7299,Currecny_M!$A$1:$P$1,0),FALSE)</f>
        <v>1</v>
      </c>
      <c r="L7299" s="82">
        <f t="shared" si="341"/>
        <v>-1.8646799999999999</v>
      </c>
      <c r="M7299" s="82">
        <f>((E7299/$F$1)*VLOOKUP(N7299,Currecny_M!$A$1:$P$10,MATCH(Database!C7299,Currecny_M!$A$1:$P$1,0),FALSE))/VLOOKUP('Cover page'!$B$6,Currecny_M!$A$1:$P$10,MATCH(Database!C7299,Currecny_M!$A$1:$P$1,0),FALSE)</f>
        <v>-1.8646799999999999</v>
      </c>
      <c r="N7299" s="6" t="str">
        <f>VLOOKUP(B7299,Master!$A$2:$C$11,3,FALSE)</f>
        <v>Dirham</v>
      </c>
      <c r="O7299" s="6" t="str">
        <f>VLOOKUP(B7299,Master!$A$2:$C$11,2,FALSE)</f>
        <v>Asia</v>
      </c>
      <c r="Q7299" s="39" t="str">
        <f>VLOOKUP(D7299,GL_Master!$A$1:$D$80,2,FALSE)</f>
        <v>BS</v>
      </c>
      <c r="R7299" s="39" t="str">
        <f>VLOOKUP(D7299,GL_Master!$A$1:$D$80,3,FALSE)</f>
        <v>Gross Block</v>
      </c>
      <c r="S7299" s="39" t="str">
        <f>VLOOKUP(D7299,GL_Master!$A$1:$D$80,4,FALSE)</f>
        <v>Tangible Fixed assets</v>
      </c>
    </row>
    <row r="7300" spans="1:19" x14ac:dyDescent="0.25">
      <c r="A7300" s="39" t="s">
        <v>262</v>
      </c>
      <c r="B7300" s="39" t="s">
        <v>238</v>
      </c>
      <c r="C7300" s="7">
        <v>44166</v>
      </c>
      <c r="D7300" s="39" t="s">
        <v>76</v>
      </c>
      <c r="E7300" s="39">
        <v>1943</v>
      </c>
      <c r="F7300" s="82">
        <f t="shared" ref="F7300:F7363" si="342">E7300/$F$1</f>
        <v>1.9430000000000001</v>
      </c>
      <c r="G7300" s="39">
        <f>VLOOKUP(N7300,Currecny_M!$A$1:$P$10,2,FALSE)</f>
        <v>21</v>
      </c>
      <c r="H7300" s="39">
        <f>MATCH(C7300,Currecny_M!$A$1:$P$1,0)</f>
        <v>10</v>
      </c>
      <c r="I7300" s="39">
        <f>VLOOKUP(N7300,Currecny_M!$A$1:$P$10,MATCH(Database!C7300,Currecny_M!$A$1:$P$1,0),FALSE)</f>
        <v>22.74</v>
      </c>
      <c r="J7300" s="82">
        <f t="shared" ref="J7300:J7363" si="343">F7300*I7300</f>
        <v>44.183819999999997</v>
      </c>
      <c r="K7300" s="39">
        <f>VLOOKUP('Cover page'!$B$6,Currecny_M!$A$1:$P$10,MATCH(Database!C7300,Currecny_M!$A$1:$P$1,0),FALSE)</f>
        <v>1</v>
      </c>
      <c r="L7300" s="82">
        <f t="shared" ref="L7300:L7363" si="344">J7300/K7300</f>
        <v>44.183819999999997</v>
      </c>
      <c r="M7300" s="82">
        <f>((E7300/$F$1)*VLOOKUP(N7300,Currecny_M!$A$1:$P$10,MATCH(Database!C7300,Currecny_M!$A$1:$P$1,0),FALSE))/VLOOKUP('Cover page'!$B$6,Currecny_M!$A$1:$P$10,MATCH(Database!C7300,Currecny_M!$A$1:$P$1,0),FALSE)</f>
        <v>44.183819999999997</v>
      </c>
      <c r="N7300" s="6" t="str">
        <f>VLOOKUP(B7300,Master!$A$2:$C$11,3,FALSE)</f>
        <v>Dirham</v>
      </c>
      <c r="O7300" s="6" t="str">
        <f>VLOOKUP(B7300,Master!$A$2:$C$11,2,FALSE)</f>
        <v>Asia</v>
      </c>
      <c r="Q7300" s="39" t="str">
        <f>VLOOKUP(D7300,GL_Master!$A$1:$D$80,2,FALSE)</f>
        <v>BS</v>
      </c>
      <c r="R7300" s="39" t="str">
        <f>VLOOKUP(D7300,GL_Master!$A$1:$D$80,3,FALSE)</f>
        <v>Inventories</v>
      </c>
      <c r="S7300" s="39" t="str">
        <f>VLOOKUP(D7300,GL_Master!$A$1:$D$80,4,FALSE)</f>
        <v>Inventory</v>
      </c>
    </row>
    <row r="7301" spans="1:19" x14ac:dyDescent="0.25">
      <c r="A7301" s="39" t="s">
        <v>262</v>
      </c>
      <c r="B7301" s="39" t="s">
        <v>238</v>
      </c>
      <c r="C7301" s="7">
        <v>44166</v>
      </c>
      <c r="D7301" s="39" t="s">
        <v>77</v>
      </c>
      <c r="E7301" s="39">
        <v>4896</v>
      </c>
      <c r="F7301" s="82">
        <f t="shared" si="342"/>
        <v>4.8959999999999999</v>
      </c>
      <c r="G7301" s="39">
        <f>VLOOKUP(N7301,Currecny_M!$A$1:$P$10,2,FALSE)</f>
        <v>21</v>
      </c>
      <c r="H7301" s="39">
        <f>MATCH(C7301,Currecny_M!$A$1:$P$1,0)</f>
        <v>10</v>
      </c>
      <c r="I7301" s="39">
        <f>VLOOKUP(N7301,Currecny_M!$A$1:$P$10,MATCH(Database!C7301,Currecny_M!$A$1:$P$1,0),FALSE)</f>
        <v>22.74</v>
      </c>
      <c r="J7301" s="82">
        <f t="shared" si="343"/>
        <v>111.33503999999999</v>
      </c>
      <c r="K7301" s="39">
        <f>VLOOKUP('Cover page'!$B$6,Currecny_M!$A$1:$P$10,MATCH(Database!C7301,Currecny_M!$A$1:$P$1,0),FALSE)</f>
        <v>1</v>
      </c>
      <c r="L7301" s="82">
        <f t="shared" si="344"/>
        <v>111.33503999999999</v>
      </c>
      <c r="M7301" s="82">
        <f>((E7301/$F$1)*VLOOKUP(N7301,Currecny_M!$A$1:$P$10,MATCH(Database!C7301,Currecny_M!$A$1:$P$1,0),FALSE))/VLOOKUP('Cover page'!$B$6,Currecny_M!$A$1:$P$10,MATCH(Database!C7301,Currecny_M!$A$1:$P$1,0),FALSE)</f>
        <v>111.33503999999999</v>
      </c>
      <c r="N7301" s="6" t="str">
        <f>VLOOKUP(B7301,Master!$A$2:$C$11,3,FALSE)</f>
        <v>Dirham</v>
      </c>
      <c r="O7301" s="6" t="str">
        <f>VLOOKUP(B7301,Master!$A$2:$C$11,2,FALSE)</f>
        <v>Asia</v>
      </c>
      <c r="Q7301" s="39" t="str">
        <f>VLOOKUP(D7301,GL_Master!$A$1:$D$80,2,FALSE)</f>
        <v>BS</v>
      </c>
      <c r="R7301" s="39" t="str">
        <f>VLOOKUP(D7301,GL_Master!$A$1:$D$80,3,FALSE)</f>
        <v>Inventories</v>
      </c>
      <c r="S7301" s="39" t="str">
        <f>VLOOKUP(D7301,GL_Master!$A$1:$D$80,4,FALSE)</f>
        <v>Inventory</v>
      </c>
    </row>
    <row r="7302" spans="1:19" x14ac:dyDescent="0.25">
      <c r="A7302" s="39" t="s">
        <v>262</v>
      </c>
      <c r="B7302" s="39" t="s">
        <v>238</v>
      </c>
      <c r="C7302" s="7">
        <v>44166</v>
      </c>
      <c r="D7302" s="39" t="s">
        <v>2</v>
      </c>
      <c r="E7302" s="39">
        <v>529262</v>
      </c>
      <c r="F7302" s="82">
        <f t="shared" si="342"/>
        <v>529.26199999999994</v>
      </c>
      <c r="G7302" s="39">
        <f>VLOOKUP(N7302,Currecny_M!$A$1:$P$10,2,FALSE)</f>
        <v>21</v>
      </c>
      <c r="H7302" s="39">
        <f>MATCH(C7302,Currecny_M!$A$1:$P$1,0)</f>
        <v>10</v>
      </c>
      <c r="I7302" s="39">
        <f>VLOOKUP(N7302,Currecny_M!$A$1:$P$10,MATCH(Database!C7302,Currecny_M!$A$1:$P$1,0),FALSE)</f>
        <v>22.74</v>
      </c>
      <c r="J7302" s="82">
        <f t="shared" si="343"/>
        <v>12035.417879999997</v>
      </c>
      <c r="K7302" s="39">
        <f>VLOOKUP('Cover page'!$B$6,Currecny_M!$A$1:$P$10,MATCH(Database!C7302,Currecny_M!$A$1:$P$1,0),FALSE)</f>
        <v>1</v>
      </c>
      <c r="L7302" s="82">
        <f t="shared" si="344"/>
        <v>12035.417879999997</v>
      </c>
      <c r="M7302" s="82">
        <f>((E7302/$F$1)*VLOOKUP(N7302,Currecny_M!$A$1:$P$10,MATCH(Database!C7302,Currecny_M!$A$1:$P$1,0),FALSE))/VLOOKUP('Cover page'!$B$6,Currecny_M!$A$1:$P$10,MATCH(Database!C7302,Currecny_M!$A$1:$P$1,0),FALSE)</f>
        <v>12035.417879999997</v>
      </c>
      <c r="N7302" s="6" t="str">
        <f>VLOOKUP(B7302,Master!$A$2:$C$11,3,FALSE)</f>
        <v>Dirham</v>
      </c>
      <c r="O7302" s="6" t="str">
        <f>VLOOKUP(B7302,Master!$A$2:$C$11,2,FALSE)</f>
        <v>Asia</v>
      </c>
      <c r="Q7302" s="39" t="str">
        <f>VLOOKUP(D7302,GL_Master!$A$1:$D$80,2,FALSE)</f>
        <v>BS</v>
      </c>
      <c r="R7302" s="39" t="str">
        <f>VLOOKUP(D7302,GL_Master!$A$1:$D$80,3,FALSE)</f>
        <v>Trade receivables</v>
      </c>
      <c r="S7302" s="39" t="str">
        <f>VLOOKUP(D7302,GL_Master!$A$1:$D$80,4,FALSE)</f>
        <v>Unsecured, considered good</v>
      </c>
    </row>
    <row r="7303" spans="1:19" x14ac:dyDescent="0.25">
      <c r="A7303" s="39" t="s">
        <v>262</v>
      </c>
      <c r="B7303" s="39" t="s">
        <v>238</v>
      </c>
      <c r="C7303" s="7">
        <v>44166</v>
      </c>
      <c r="D7303" s="39" t="s">
        <v>78</v>
      </c>
      <c r="E7303" s="39">
        <v>78</v>
      </c>
      <c r="F7303" s="82">
        <f t="shared" si="342"/>
        <v>7.8E-2</v>
      </c>
      <c r="G7303" s="39">
        <f>VLOOKUP(N7303,Currecny_M!$A$1:$P$10,2,FALSE)</f>
        <v>21</v>
      </c>
      <c r="H7303" s="39">
        <f>MATCH(C7303,Currecny_M!$A$1:$P$1,0)</f>
        <v>10</v>
      </c>
      <c r="I7303" s="39">
        <f>VLOOKUP(N7303,Currecny_M!$A$1:$P$10,MATCH(Database!C7303,Currecny_M!$A$1:$P$1,0),FALSE)</f>
        <v>22.74</v>
      </c>
      <c r="J7303" s="82">
        <f t="shared" si="343"/>
        <v>1.77372</v>
      </c>
      <c r="K7303" s="39">
        <f>VLOOKUP('Cover page'!$B$6,Currecny_M!$A$1:$P$10,MATCH(Database!C7303,Currecny_M!$A$1:$P$1,0),FALSE)</f>
        <v>1</v>
      </c>
      <c r="L7303" s="82">
        <f t="shared" si="344"/>
        <v>1.77372</v>
      </c>
      <c r="M7303" s="82">
        <f>((E7303/$F$1)*VLOOKUP(N7303,Currecny_M!$A$1:$P$10,MATCH(Database!C7303,Currecny_M!$A$1:$P$1,0),FALSE))/VLOOKUP('Cover page'!$B$6,Currecny_M!$A$1:$P$10,MATCH(Database!C7303,Currecny_M!$A$1:$P$1,0),FALSE)</f>
        <v>1.77372</v>
      </c>
      <c r="N7303" s="6" t="str">
        <f>VLOOKUP(B7303,Master!$A$2:$C$11,3,FALSE)</f>
        <v>Dirham</v>
      </c>
      <c r="O7303" s="6" t="str">
        <f>VLOOKUP(B7303,Master!$A$2:$C$11,2,FALSE)</f>
        <v>Asia</v>
      </c>
      <c r="Q7303" s="39" t="str">
        <f>VLOOKUP(D7303,GL_Master!$A$1:$D$80,2,FALSE)</f>
        <v>BS</v>
      </c>
      <c r="R7303" s="39" t="str">
        <f>VLOOKUP(D7303,GL_Master!$A$1:$D$80,3,FALSE)</f>
        <v>Cash &amp; Bank Balances</v>
      </c>
      <c r="S7303" s="39" t="str">
        <f>VLOOKUP(D7303,GL_Master!$A$1:$D$80,4,FALSE)</f>
        <v>Cash In hand</v>
      </c>
    </row>
    <row r="7304" spans="1:19" x14ac:dyDescent="0.25">
      <c r="A7304" s="39" t="s">
        <v>262</v>
      </c>
      <c r="B7304" s="39" t="s">
        <v>238</v>
      </c>
      <c r="C7304" s="7">
        <v>44166</v>
      </c>
      <c r="D7304" s="39" t="s">
        <v>79</v>
      </c>
      <c r="E7304" s="39">
        <v>-20381</v>
      </c>
      <c r="F7304" s="82">
        <f t="shared" si="342"/>
        <v>-20.381</v>
      </c>
      <c r="G7304" s="39">
        <f>VLOOKUP(N7304,Currecny_M!$A$1:$P$10,2,FALSE)</f>
        <v>21</v>
      </c>
      <c r="H7304" s="39">
        <f>MATCH(C7304,Currecny_M!$A$1:$P$1,0)</f>
        <v>10</v>
      </c>
      <c r="I7304" s="39">
        <f>VLOOKUP(N7304,Currecny_M!$A$1:$P$10,MATCH(Database!C7304,Currecny_M!$A$1:$P$1,0),FALSE)</f>
        <v>22.74</v>
      </c>
      <c r="J7304" s="82">
        <f t="shared" si="343"/>
        <v>-463.46393999999998</v>
      </c>
      <c r="K7304" s="39">
        <f>VLOOKUP('Cover page'!$B$6,Currecny_M!$A$1:$P$10,MATCH(Database!C7304,Currecny_M!$A$1:$P$1,0),FALSE)</f>
        <v>1</v>
      </c>
      <c r="L7304" s="82">
        <f t="shared" si="344"/>
        <v>-463.46393999999998</v>
      </c>
      <c r="M7304" s="82">
        <f>((E7304/$F$1)*VLOOKUP(N7304,Currecny_M!$A$1:$P$10,MATCH(Database!C7304,Currecny_M!$A$1:$P$1,0),FALSE))/VLOOKUP('Cover page'!$B$6,Currecny_M!$A$1:$P$10,MATCH(Database!C7304,Currecny_M!$A$1:$P$1,0),FALSE)</f>
        <v>-463.46393999999998</v>
      </c>
      <c r="N7304" s="6" t="str">
        <f>VLOOKUP(B7304,Master!$A$2:$C$11,3,FALSE)</f>
        <v>Dirham</v>
      </c>
      <c r="O7304" s="6" t="str">
        <f>VLOOKUP(B7304,Master!$A$2:$C$11,2,FALSE)</f>
        <v>Asia</v>
      </c>
      <c r="Q7304" s="39" t="str">
        <f>VLOOKUP(D7304,GL_Master!$A$1:$D$80,2,FALSE)</f>
        <v>BS</v>
      </c>
      <c r="R7304" s="39" t="str">
        <f>VLOOKUP(D7304,GL_Master!$A$1:$D$80,3,FALSE)</f>
        <v>Loan Fund</v>
      </c>
      <c r="S7304" s="39" t="str">
        <f>VLOOKUP(D7304,GL_Master!$A$1:$D$80,4,FALSE)</f>
        <v>Term Loan</v>
      </c>
    </row>
    <row r="7305" spans="1:19" x14ac:dyDescent="0.25">
      <c r="A7305" s="39" t="s">
        <v>262</v>
      </c>
      <c r="B7305" s="39" t="s">
        <v>238</v>
      </c>
      <c r="C7305" s="7">
        <v>44166</v>
      </c>
      <c r="D7305" s="39" t="s">
        <v>80</v>
      </c>
      <c r="E7305" s="39">
        <v>587</v>
      </c>
      <c r="F7305" s="82">
        <f t="shared" si="342"/>
        <v>0.58699999999999997</v>
      </c>
      <c r="G7305" s="39">
        <f>VLOOKUP(N7305,Currecny_M!$A$1:$P$10,2,FALSE)</f>
        <v>21</v>
      </c>
      <c r="H7305" s="39">
        <f>MATCH(C7305,Currecny_M!$A$1:$P$1,0)</f>
        <v>10</v>
      </c>
      <c r="I7305" s="39">
        <f>VLOOKUP(N7305,Currecny_M!$A$1:$P$10,MATCH(Database!C7305,Currecny_M!$A$1:$P$1,0),FALSE)</f>
        <v>22.74</v>
      </c>
      <c r="J7305" s="82">
        <f t="shared" si="343"/>
        <v>13.348379999999999</v>
      </c>
      <c r="K7305" s="39">
        <f>VLOOKUP('Cover page'!$B$6,Currecny_M!$A$1:$P$10,MATCH(Database!C7305,Currecny_M!$A$1:$P$1,0),FALSE)</f>
        <v>1</v>
      </c>
      <c r="L7305" s="82">
        <f t="shared" si="344"/>
        <v>13.348379999999999</v>
      </c>
      <c r="M7305" s="82">
        <f>((E7305/$F$1)*VLOOKUP(N7305,Currecny_M!$A$1:$P$10,MATCH(Database!C7305,Currecny_M!$A$1:$P$1,0),FALSE))/VLOOKUP('Cover page'!$B$6,Currecny_M!$A$1:$P$10,MATCH(Database!C7305,Currecny_M!$A$1:$P$1,0),FALSE)</f>
        <v>13.348379999999999</v>
      </c>
      <c r="N7305" s="6" t="str">
        <f>VLOOKUP(B7305,Master!$A$2:$C$11,3,FALSE)</f>
        <v>Dirham</v>
      </c>
      <c r="O7305" s="6" t="str">
        <f>VLOOKUP(B7305,Master!$A$2:$C$11,2,FALSE)</f>
        <v>Asia</v>
      </c>
      <c r="Q7305" s="39" t="str">
        <f>VLOOKUP(D7305,GL_Master!$A$1:$D$80,2,FALSE)</f>
        <v>BS</v>
      </c>
      <c r="R7305" s="39" t="str">
        <f>VLOOKUP(D7305,GL_Master!$A$1:$D$80,3,FALSE)</f>
        <v>Cash &amp; Bank Balances</v>
      </c>
      <c r="S7305" s="39" t="str">
        <f>VLOOKUP(D7305,GL_Master!$A$1:$D$80,4,FALSE)</f>
        <v xml:space="preserve">      On Current Accounts</v>
      </c>
    </row>
    <row r="7306" spans="1:19" x14ac:dyDescent="0.25">
      <c r="A7306" s="39" t="s">
        <v>262</v>
      </c>
      <c r="B7306" s="39" t="s">
        <v>238</v>
      </c>
      <c r="C7306" s="7">
        <v>44166</v>
      </c>
      <c r="D7306" s="39" t="s">
        <v>81</v>
      </c>
      <c r="E7306" s="39">
        <v>40704</v>
      </c>
      <c r="F7306" s="82">
        <f t="shared" si="342"/>
        <v>40.704000000000001</v>
      </c>
      <c r="G7306" s="39">
        <f>VLOOKUP(N7306,Currecny_M!$A$1:$P$10,2,FALSE)</f>
        <v>21</v>
      </c>
      <c r="H7306" s="39">
        <f>MATCH(C7306,Currecny_M!$A$1:$P$1,0)</f>
        <v>10</v>
      </c>
      <c r="I7306" s="39">
        <f>VLOOKUP(N7306,Currecny_M!$A$1:$P$10,MATCH(Database!C7306,Currecny_M!$A$1:$P$1,0),FALSE)</f>
        <v>22.74</v>
      </c>
      <c r="J7306" s="82">
        <f t="shared" si="343"/>
        <v>925.60895999999991</v>
      </c>
      <c r="K7306" s="39">
        <f>VLOOKUP('Cover page'!$B$6,Currecny_M!$A$1:$P$10,MATCH(Database!C7306,Currecny_M!$A$1:$P$1,0),FALSE)</f>
        <v>1</v>
      </c>
      <c r="L7306" s="82">
        <f t="shared" si="344"/>
        <v>925.60895999999991</v>
      </c>
      <c r="M7306" s="82">
        <f>((E7306/$F$1)*VLOOKUP(N7306,Currecny_M!$A$1:$P$10,MATCH(Database!C7306,Currecny_M!$A$1:$P$1,0),FALSE))/VLOOKUP('Cover page'!$B$6,Currecny_M!$A$1:$P$10,MATCH(Database!C7306,Currecny_M!$A$1:$P$1,0),FALSE)</f>
        <v>925.60895999999991</v>
      </c>
      <c r="N7306" s="6" t="str">
        <f>VLOOKUP(B7306,Master!$A$2:$C$11,3,FALSE)</f>
        <v>Dirham</v>
      </c>
      <c r="O7306" s="6" t="str">
        <f>VLOOKUP(B7306,Master!$A$2:$C$11,2,FALSE)</f>
        <v>Asia</v>
      </c>
      <c r="Q7306" s="39" t="str">
        <f>VLOOKUP(D7306,GL_Master!$A$1:$D$80,2,FALSE)</f>
        <v>BS</v>
      </c>
      <c r="R7306" s="39" t="str">
        <f>VLOOKUP(D7306,GL_Master!$A$1:$D$80,3,FALSE)</f>
        <v>Other Current Assets</v>
      </c>
      <c r="S7306" s="39" t="str">
        <f>VLOOKUP(D7306,GL_Master!$A$1:$D$80,4,FALSE)</f>
        <v>Advance tax recoverable (net of provision )</v>
      </c>
    </row>
    <row r="7307" spans="1:19" x14ac:dyDescent="0.25">
      <c r="A7307" s="39" t="s">
        <v>262</v>
      </c>
      <c r="B7307" s="39" t="s">
        <v>238</v>
      </c>
      <c r="C7307" s="7">
        <v>44166</v>
      </c>
      <c r="D7307" s="39" t="s">
        <v>19</v>
      </c>
      <c r="E7307" s="39">
        <v>404</v>
      </c>
      <c r="F7307" s="82">
        <f t="shared" si="342"/>
        <v>0.40400000000000003</v>
      </c>
      <c r="G7307" s="39">
        <f>VLOOKUP(N7307,Currecny_M!$A$1:$P$10,2,FALSE)</f>
        <v>21</v>
      </c>
      <c r="H7307" s="39">
        <f>MATCH(C7307,Currecny_M!$A$1:$P$1,0)</f>
        <v>10</v>
      </c>
      <c r="I7307" s="39">
        <f>VLOOKUP(N7307,Currecny_M!$A$1:$P$10,MATCH(Database!C7307,Currecny_M!$A$1:$P$1,0),FALSE)</f>
        <v>22.74</v>
      </c>
      <c r="J7307" s="82">
        <f t="shared" si="343"/>
        <v>9.1869599999999991</v>
      </c>
      <c r="K7307" s="39">
        <f>VLOOKUP('Cover page'!$B$6,Currecny_M!$A$1:$P$10,MATCH(Database!C7307,Currecny_M!$A$1:$P$1,0),FALSE)</f>
        <v>1</v>
      </c>
      <c r="L7307" s="82">
        <f t="shared" si="344"/>
        <v>9.1869599999999991</v>
      </c>
      <c r="M7307" s="82">
        <f>((E7307/$F$1)*VLOOKUP(N7307,Currecny_M!$A$1:$P$10,MATCH(Database!C7307,Currecny_M!$A$1:$P$1,0),FALSE))/VLOOKUP('Cover page'!$B$6,Currecny_M!$A$1:$P$10,MATCH(Database!C7307,Currecny_M!$A$1:$P$1,0),FALSE)</f>
        <v>9.1869599999999991</v>
      </c>
      <c r="N7307" s="6" t="str">
        <f>VLOOKUP(B7307,Master!$A$2:$C$11,3,FALSE)</f>
        <v>Dirham</v>
      </c>
      <c r="O7307" s="6" t="str">
        <f>VLOOKUP(B7307,Master!$A$2:$C$11,2,FALSE)</f>
        <v>Asia</v>
      </c>
      <c r="Q7307" s="39" t="str">
        <f>VLOOKUP(D7307,GL_Master!$A$1:$D$80,2,FALSE)</f>
        <v>BS</v>
      </c>
      <c r="R7307" s="39" t="str">
        <f>VLOOKUP(D7307,GL_Master!$A$1:$D$80,3,FALSE)</f>
        <v>Short-term loan and advances</v>
      </c>
      <c r="S7307" s="39" t="str">
        <f>VLOOKUP(D7307,GL_Master!$A$1:$D$80,4,FALSE)</f>
        <v>Prepaid expenses</v>
      </c>
    </row>
    <row r="7308" spans="1:19" x14ac:dyDescent="0.25">
      <c r="A7308" s="39" t="s">
        <v>262</v>
      </c>
      <c r="B7308" s="39" t="s">
        <v>238</v>
      </c>
      <c r="C7308" s="7">
        <v>44166</v>
      </c>
      <c r="D7308" s="39" t="s">
        <v>82</v>
      </c>
      <c r="E7308" s="39">
        <v>4155</v>
      </c>
      <c r="F7308" s="82">
        <f t="shared" si="342"/>
        <v>4.1550000000000002</v>
      </c>
      <c r="G7308" s="39">
        <f>VLOOKUP(N7308,Currecny_M!$A$1:$P$10,2,FALSE)</f>
        <v>21</v>
      </c>
      <c r="H7308" s="39">
        <f>MATCH(C7308,Currecny_M!$A$1:$P$1,0)</f>
        <v>10</v>
      </c>
      <c r="I7308" s="39">
        <f>VLOOKUP(N7308,Currecny_M!$A$1:$P$10,MATCH(Database!C7308,Currecny_M!$A$1:$P$1,0),FALSE)</f>
        <v>22.74</v>
      </c>
      <c r="J7308" s="82">
        <f t="shared" si="343"/>
        <v>94.484700000000004</v>
      </c>
      <c r="K7308" s="39">
        <f>VLOOKUP('Cover page'!$B$6,Currecny_M!$A$1:$P$10,MATCH(Database!C7308,Currecny_M!$A$1:$P$1,0),FALSE)</f>
        <v>1</v>
      </c>
      <c r="L7308" s="82">
        <f t="shared" si="344"/>
        <v>94.484700000000004</v>
      </c>
      <c r="M7308" s="82">
        <f>((E7308/$F$1)*VLOOKUP(N7308,Currecny_M!$A$1:$P$10,MATCH(Database!C7308,Currecny_M!$A$1:$P$1,0),FALSE))/VLOOKUP('Cover page'!$B$6,Currecny_M!$A$1:$P$10,MATCH(Database!C7308,Currecny_M!$A$1:$P$1,0),FALSE)</f>
        <v>94.484700000000004</v>
      </c>
      <c r="N7308" s="6" t="str">
        <f>VLOOKUP(B7308,Master!$A$2:$C$11,3,FALSE)</f>
        <v>Dirham</v>
      </c>
      <c r="O7308" s="6" t="str">
        <f>VLOOKUP(B7308,Master!$A$2:$C$11,2,FALSE)</f>
        <v>Asia</v>
      </c>
      <c r="Q7308" s="39" t="str">
        <f>VLOOKUP(D7308,GL_Master!$A$1:$D$80,2,FALSE)</f>
        <v>BS</v>
      </c>
      <c r="R7308" s="39" t="str">
        <f>VLOOKUP(D7308,GL_Master!$A$1:$D$80,3,FALSE)</f>
        <v>Short-term loan and advances</v>
      </c>
      <c r="S7308" s="39" t="str">
        <f>VLOOKUP(D7308,GL_Master!$A$1:$D$80,4,FALSE)</f>
        <v>Advance to vendor/employees</v>
      </c>
    </row>
    <row r="7309" spans="1:19" x14ac:dyDescent="0.25">
      <c r="A7309" s="39" t="s">
        <v>262</v>
      </c>
      <c r="B7309" s="39" t="s">
        <v>238</v>
      </c>
      <c r="C7309" s="7">
        <v>44166</v>
      </c>
      <c r="D7309" s="39" t="s">
        <v>83</v>
      </c>
      <c r="E7309" s="39">
        <v>2853</v>
      </c>
      <c r="F7309" s="82">
        <f t="shared" si="342"/>
        <v>2.8530000000000002</v>
      </c>
      <c r="G7309" s="39">
        <f>VLOOKUP(N7309,Currecny_M!$A$1:$P$10,2,FALSE)</f>
        <v>21</v>
      </c>
      <c r="H7309" s="39">
        <f>MATCH(C7309,Currecny_M!$A$1:$P$1,0)</f>
        <v>10</v>
      </c>
      <c r="I7309" s="39">
        <f>VLOOKUP(N7309,Currecny_M!$A$1:$P$10,MATCH(Database!C7309,Currecny_M!$A$1:$P$1,0),FALSE)</f>
        <v>22.74</v>
      </c>
      <c r="J7309" s="82">
        <f t="shared" si="343"/>
        <v>64.877219999999994</v>
      </c>
      <c r="K7309" s="39">
        <f>VLOOKUP('Cover page'!$B$6,Currecny_M!$A$1:$P$10,MATCH(Database!C7309,Currecny_M!$A$1:$P$1,0),FALSE)</f>
        <v>1</v>
      </c>
      <c r="L7309" s="82">
        <f t="shared" si="344"/>
        <v>64.877219999999994</v>
      </c>
      <c r="M7309" s="82">
        <f>((E7309/$F$1)*VLOOKUP(N7309,Currecny_M!$A$1:$P$10,MATCH(Database!C7309,Currecny_M!$A$1:$P$1,0),FALSE))/VLOOKUP('Cover page'!$B$6,Currecny_M!$A$1:$P$10,MATCH(Database!C7309,Currecny_M!$A$1:$P$1,0),FALSE)</f>
        <v>64.877219999999994</v>
      </c>
      <c r="N7309" s="6" t="str">
        <f>VLOOKUP(B7309,Master!$A$2:$C$11,3,FALSE)</f>
        <v>Dirham</v>
      </c>
      <c r="O7309" s="6" t="str">
        <f>VLOOKUP(B7309,Master!$A$2:$C$11,2,FALSE)</f>
        <v>Asia</v>
      </c>
      <c r="Q7309" s="39" t="str">
        <f>VLOOKUP(D7309,GL_Master!$A$1:$D$80,2,FALSE)</f>
        <v>BS</v>
      </c>
      <c r="R7309" s="39" t="str">
        <f>VLOOKUP(D7309,GL_Master!$A$1:$D$80,3,FALSE)</f>
        <v>Other Current Assets</v>
      </c>
      <c r="S7309" s="39" t="str">
        <f>VLOOKUP(D7309,GL_Master!$A$1:$D$80,4,FALSE)</f>
        <v>Security deposits ( Unsecured, considered good)</v>
      </c>
    </row>
    <row r="7310" spans="1:19" x14ac:dyDescent="0.25">
      <c r="A7310" s="39" t="s">
        <v>262</v>
      </c>
      <c r="B7310" s="39" t="s">
        <v>238</v>
      </c>
      <c r="C7310" s="7">
        <v>44166</v>
      </c>
      <c r="D7310" s="39" t="s">
        <v>246</v>
      </c>
      <c r="E7310" s="39">
        <v>-353617</v>
      </c>
      <c r="F7310" s="82">
        <f t="shared" si="342"/>
        <v>-353.61700000000002</v>
      </c>
      <c r="G7310" s="39">
        <f>VLOOKUP(N7310,Currecny_M!$A$1:$P$10,2,FALSE)</f>
        <v>21</v>
      </c>
      <c r="H7310" s="39">
        <f>MATCH(C7310,Currecny_M!$A$1:$P$1,0)</f>
        <v>10</v>
      </c>
      <c r="I7310" s="39">
        <f>VLOOKUP(N7310,Currecny_M!$A$1:$P$10,MATCH(Database!C7310,Currecny_M!$A$1:$P$1,0),FALSE)</f>
        <v>22.74</v>
      </c>
      <c r="J7310" s="82">
        <f t="shared" si="343"/>
        <v>-8041.2505799999999</v>
      </c>
      <c r="K7310" s="39">
        <f>VLOOKUP('Cover page'!$B$6,Currecny_M!$A$1:$P$10,MATCH(Database!C7310,Currecny_M!$A$1:$P$1,0),FALSE)</f>
        <v>1</v>
      </c>
      <c r="L7310" s="82">
        <f t="shared" si="344"/>
        <v>-8041.2505799999999</v>
      </c>
      <c r="M7310" s="82">
        <f>((E7310/$F$1)*VLOOKUP(N7310,Currecny_M!$A$1:$P$10,MATCH(Database!C7310,Currecny_M!$A$1:$P$1,0),FALSE))/VLOOKUP('Cover page'!$B$6,Currecny_M!$A$1:$P$10,MATCH(Database!C7310,Currecny_M!$A$1:$P$1,0),FALSE)</f>
        <v>-8041.2505799999999</v>
      </c>
      <c r="N7310" s="6" t="str">
        <f>VLOOKUP(B7310,Master!$A$2:$C$11,3,FALSE)</f>
        <v>Dirham</v>
      </c>
      <c r="O7310" s="6" t="str">
        <f>VLOOKUP(B7310,Master!$A$2:$C$11,2,FALSE)</f>
        <v>Asia</v>
      </c>
      <c r="Q7310" s="39" t="str">
        <f>VLOOKUP(D7310,GL_Master!$A$1:$D$80,2,FALSE)</f>
        <v>PL</v>
      </c>
      <c r="R7310" s="39" t="str">
        <f>VLOOKUP(D7310,GL_Master!$A$1:$D$80,3,FALSE)</f>
        <v>Revenue from Operations</v>
      </c>
      <c r="S7310" s="39" t="str">
        <f>VLOOKUP(D7310,GL_Master!$A$1:$D$80,4,FALSE)</f>
        <v>Contract revenue</v>
      </c>
    </row>
    <row r="7311" spans="1:19" x14ac:dyDescent="0.25">
      <c r="A7311" s="39" t="s">
        <v>262</v>
      </c>
      <c r="B7311" s="39" t="s">
        <v>238</v>
      </c>
      <c r="C7311" s="7">
        <v>44166</v>
      </c>
      <c r="D7311" s="39" t="s">
        <v>134</v>
      </c>
      <c r="E7311" s="39">
        <v>-2715</v>
      </c>
      <c r="F7311" s="82">
        <f t="shared" si="342"/>
        <v>-2.7149999999999999</v>
      </c>
      <c r="G7311" s="39">
        <f>VLOOKUP(N7311,Currecny_M!$A$1:$P$10,2,FALSE)</f>
        <v>21</v>
      </c>
      <c r="H7311" s="39">
        <f>MATCH(C7311,Currecny_M!$A$1:$P$1,0)</f>
        <v>10</v>
      </c>
      <c r="I7311" s="39">
        <f>VLOOKUP(N7311,Currecny_M!$A$1:$P$10,MATCH(Database!C7311,Currecny_M!$A$1:$P$1,0),FALSE)</f>
        <v>22.74</v>
      </c>
      <c r="J7311" s="82">
        <f t="shared" si="343"/>
        <v>-61.739099999999993</v>
      </c>
      <c r="K7311" s="39">
        <f>VLOOKUP('Cover page'!$B$6,Currecny_M!$A$1:$P$10,MATCH(Database!C7311,Currecny_M!$A$1:$P$1,0),FALSE)</f>
        <v>1</v>
      </c>
      <c r="L7311" s="82">
        <f t="shared" si="344"/>
        <v>-61.739099999999993</v>
      </c>
      <c r="M7311" s="82">
        <f>((E7311/$F$1)*VLOOKUP(N7311,Currecny_M!$A$1:$P$10,MATCH(Database!C7311,Currecny_M!$A$1:$P$1,0),FALSE))/VLOOKUP('Cover page'!$B$6,Currecny_M!$A$1:$P$10,MATCH(Database!C7311,Currecny_M!$A$1:$P$1,0),FALSE)</f>
        <v>-61.739099999999993</v>
      </c>
      <c r="N7311" s="6" t="str">
        <f>VLOOKUP(B7311,Master!$A$2:$C$11,3,FALSE)</f>
        <v>Dirham</v>
      </c>
      <c r="O7311" s="6" t="str">
        <f>VLOOKUP(B7311,Master!$A$2:$C$11,2,FALSE)</f>
        <v>Asia</v>
      </c>
      <c r="Q7311" s="39" t="str">
        <f>VLOOKUP(D7311,GL_Master!$A$1:$D$80,2,FALSE)</f>
        <v>PL</v>
      </c>
      <c r="R7311" s="39" t="str">
        <f>VLOOKUP(D7311,GL_Master!$A$1:$D$80,3,FALSE)</f>
        <v>Other Income</v>
      </c>
      <c r="S7311" s="39" t="str">
        <f>VLOOKUP(D7311,GL_Master!$A$1:$D$80,4,FALSE)</f>
        <v>Other Income</v>
      </c>
    </row>
    <row r="7312" spans="1:19" x14ac:dyDescent="0.25">
      <c r="A7312" s="39" t="s">
        <v>262</v>
      </c>
      <c r="B7312" s="39" t="s">
        <v>238</v>
      </c>
      <c r="C7312" s="7">
        <v>44166</v>
      </c>
      <c r="D7312" s="39" t="s">
        <v>86</v>
      </c>
      <c r="E7312" s="39">
        <v>163</v>
      </c>
      <c r="F7312" s="82">
        <f t="shared" si="342"/>
        <v>0.16300000000000001</v>
      </c>
      <c r="G7312" s="39">
        <f>VLOOKUP(N7312,Currecny_M!$A$1:$P$10,2,FALSE)</f>
        <v>21</v>
      </c>
      <c r="H7312" s="39">
        <f>MATCH(C7312,Currecny_M!$A$1:$P$1,0)</f>
        <v>10</v>
      </c>
      <c r="I7312" s="39">
        <f>VLOOKUP(N7312,Currecny_M!$A$1:$P$10,MATCH(Database!C7312,Currecny_M!$A$1:$P$1,0),FALSE)</f>
        <v>22.74</v>
      </c>
      <c r="J7312" s="82">
        <f t="shared" si="343"/>
        <v>3.70662</v>
      </c>
      <c r="K7312" s="39">
        <f>VLOOKUP('Cover page'!$B$6,Currecny_M!$A$1:$P$10,MATCH(Database!C7312,Currecny_M!$A$1:$P$1,0),FALSE)</f>
        <v>1</v>
      </c>
      <c r="L7312" s="82">
        <f t="shared" si="344"/>
        <v>3.70662</v>
      </c>
      <c r="M7312" s="82">
        <f>((E7312/$F$1)*VLOOKUP(N7312,Currecny_M!$A$1:$P$10,MATCH(Database!C7312,Currecny_M!$A$1:$P$1,0),FALSE))/VLOOKUP('Cover page'!$B$6,Currecny_M!$A$1:$P$10,MATCH(Database!C7312,Currecny_M!$A$1:$P$1,0),FALSE)</f>
        <v>3.70662</v>
      </c>
      <c r="N7312" s="6" t="str">
        <f>VLOOKUP(B7312,Master!$A$2:$C$11,3,FALSE)</f>
        <v>Dirham</v>
      </c>
      <c r="O7312" s="6" t="str">
        <f>VLOOKUP(B7312,Master!$A$2:$C$11,2,FALSE)</f>
        <v>Asia</v>
      </c>
      <c r="Q7312" s="39" t="str">
        <f>VLOOKUP(D7312,GL_Master!$A$1:$D$80,2,FALSE)</f>
        <v>PL</v>
      </c>
      <c r="R7312" s="39" t="str">
        <f>VLOOKUP(D7312,GL_Master!$A$1:$D$80,3,FALSE)</f>
        <v>COGS</v>
      </c>
      <c r="S7312" s="39" t="str">
        <f>VLOOKUP(D7312,GL_Master!$A$1:$D$80,4,FALSE)</f>
        <v>Purchase of other traded goods</v>
      </c>
    </row>
    <row r="7313" spans="1:19" x14ac:dyDescent="0.25">
      <c r="A7313" s="39" t="s">
        <v>262</v>
      </c>
      <c r="B7313" s="39" t="s">
        <v>238</v>
      </c>
      <c r="C7313" s="7">
        <v>44166</v>
      </c>
      <c r="D7313" s="39" t="s">
        <v>87</v>
      </c>
      <c r="E7313" s="39">
        <v>79</v>
      </c>
      <c r="F7313" s="82">
        <f t="shared" si="342"/>
        <v>7.9000000000000001E-2</v>
      </c>
      <c r="G7313" s="39">
        <f>VLOOKUP(N7313,Currecny_M!$A$1:$P$10,2,FALSE)</f>
        <v>21</v>
      </c>
      <c r="H7313" s="39">
        <f>MATCH(C7313,Currecny_M!$A$1:$P$1,0)</f>
        <v>10</v>
      </c>
      <c r="I7313" s="39">
        <f>VLOOKUP(N7313,Currecny_M!$A$1:$P$10,MATCH(Database!C7313,Currecny_M!$A$1:$P$1,0),FALSE)</f>
        <v>22.74</v>
      </c>
      <c r="J7313" s="82">
        <f t="shared" si="343"/>
        <v>1.7964599999999999</v>
      </c>
      <c r="K7313" s="39">
        <f>VLOOKUP('Cover page'!$B$6,Currecny_M!$A$1:$P$10,MATCH(Database!C7313,Currecny_M!$A$1:$P$1,0),FALSE)</f>
        <v>1</v>
      </c>
      <c r="L7313" s="82">
        <f t="shared" si="344"/>
        <v>1.7964599999999999</v>
      </c>
      <c r="M7313" s="82">
        <f>((E7313/$F$1)*VLOOKUP(N7313,Currecny_M!$A$1:$P$10,MATCH(Database!C7313,Currecny_M!$A$1:$P$1,0),FALSE))/VLOOKUP('Cover page'!$B$6,Currecny_M!$A$1:$P$10,MATCH(Database!C7313,Currecny_M!$A$1:$P$1,0),FALSE)</f>
        <v>1.7964599999999999</v>
      </c>
      <c r="N7313" s="6" t="str">
        <f>VLOOKUP(B7313,Master!$A$2:$C$11,3,FALSE)</f>
        <v>Dirham</v>
      </c>
      <c r="O7313" s="6" t="str">
        <f>VLOOKUP(B7313,Master!$A$2:$C$11,2,FALSE)</f>
        <v>Asia</v>
      </c>
      <c r="Q7313" s="39" t="str">
        <f>VLOOKUP(D7313,GL_Master!$A$1:$D$80,2,FALSE)</f>
        <v>PL</v>
      </c>
      <c r="R7313" s="39" t="str">
        <f>VLOOKUP(D7313,GL_Master!$A$1:$D$80,3,FALSE)</f>
        <v>COGS</v>
      </c>
      <c r="S7313" s="39" t="str">
        <f>VLOOKUP(D7313,GL_Master!$A$1:$D$80,4,FALSE)</f>
        <v>Civil, Installation, Commissioning and Other miscellaneous expenses</v>
      </c>
    </row>
    <row r="7314" spans="1:19" x14ac:dyDescent="0.25">
      <c r="A7314" s="39" t="s">
        <v>262</v>
      </c>
      <c r="B7314" s="39" t="s">
        <v>238</v>
      </c>
      <c r="C7314" s="7">
        <v>44166</v>
      </c>
      <c r="D7314" s="39" t="s">
        <v>88</v>
      </c>
      <c r="E7314" s="39">
        <v>251</v>
      </c>
      <c r="F7314" s="82">
        <f t="shared" si="342"/>
        <v>0.251</v>
      </c>
      <c r="G7314" s="39">
        <f>VLOOKUP(N7314,Currecny_M!$A$1:$P$10,2,FALSE)</f>
        <v>21</v>
      </c>
      <c r="H7314" s="39">
        <f>MATCH(C7314,Currecny_M!$A$1:$P$1,0)</f>
        <v>10</v>
      </c>
      <c r="I7314" s="39">
        <f>VLOOKUP(N7314,Currecny_M!$A$1:$P$10,MATCH(Database!C7314,Currecny_M!$A$1:$P$1,0),FALSE)</f>
        <v>22.74</v>
      </c>
      <c r="J7314" s="82">
        <f t="shared" si="343"/>
        <v>5.7077399999999994</v>
      </c>
      <c r="K7314" s="39">
        <f>VLOOKUP('Cover page'!$B$6,Currecny_M!$A$1:$P$10,MATCH(Database!C7314,Currecny_M!$A$1:$P$1,0),FALSE)</f>
        <v>1</v>
      </c>
      <c r="L7314" s="82">
        <f t="shared" si="344"/>
        <v>5.7077399999999994</v>
      </c>
      <c r="M7314" s="82">
        <f>((E7314/$F$1)*VLOOKUP(N7314,Currecny_M!$A$1:$P$10,MATCH(Database!C7314,Currecny_M!$A$1:$P$1,0),FALSE))/VLOOKUP('Cover page'!$B$6,Currecny_M!$A$1:$P$10,MATCH(Database!C7314,Currecny_M!$A$1:$P$1,0),FALSE)</f>
        <v>5.7077399999999994</v>
      </c>
      <c r="N7314" s="6" t="str">
        <f>VLOOKUP(B7314,Master!$A$2:$C$11,3,FALSE)</f>
        <v>Dirham</v>
      </c>
      <c r="O7314" s="6" t="str">
        <f>VLOOKUP(B7314,Master!$A$2:$C$11,2,FALSE)</f>
        <v>Asia</v>
      </c>
      <c r="Q7314" s="39" t="str">
        <f>VLOOKUP(D7314,GL_Master!$A$1:$D$80,2,FALSE)</f>
        <v>PL</v>
      </c>
      <c r="R7314" s="39" t="str">
        <f>VLOOKUP(D7314,GL_Master!$A$1:$D$80,3,FALSE)</f>
        <v>COGS</v>
      </c>
      <c r="S7314" s="39" t="str">
        <f>VLOOKUP(D7314,GL_Master!$A$1:$D$80,4,FALSE)</f>
        <v>Civil, Installation, Commissioning and Other miscellaneous expenses</v>
      </c>
    </row>
    <row r="7315" spans="1:19" x14ac:dyDescent="0.25">
      <c r="A7315" s="39" t="s">
        <v>262</v>
      </c>
      <c r="B7315" s="39" t="s">
        <v>238</v>
      </c>
      <c r="C7315" s="7">
        <v>44166</v>
      </c>
      <c r="D7315" s="39" t="s">
        <v>89</v>
      </c>
      <c r="E7315" s="39">
        <v>485</v>
      </c>
      <c r="F7315" s="82">
        <f t="shared" si="342"/>
        <v>0.48499999999999999</v>
      </c>
      <c r="G7315" s="39">
        <f>VLOOKUP(N7315,Currecny_M!$A$1:$P$10,2,FALSE)</f>
        <v>21</v>
      </c>
      <c r="H7315" s="39">
        <f>MATCH(C7315,Currecny_M!$A$1:$P$1,0)</f>
        <v>10</v>
      </c>
      <c r="I7315" s="39">
        <f>VLOOKUP(N7315,Currecny_M!$A$1:$P$10,MATCH(Database!C7315,Currecny_M!$A$1:$P$1,0),FALSE)</f>
        <v>22.74</v>
      </c>
      <c r="J7315" s="82">
        <f t="shared" si="343"/>
        <v>11.028899999999998</v>
      </c>
      <c r="K7315" s="39">
        <f>VLOOKUP('Cover page'!$B$6,Currecny_M!$A$1:$P$10,MATCH(Database!C7315,Currecny_M!$A$1:$P$1,0),FALSE)</f>
        <v>1</v>
      </c>
      <c r="L7315" s="82">
        <f t="shared" si="344"/>
        <v>11.028899999999998</v>
      </c>
      <c r="M7315" s="82">
        <f>((E7315/$F$1)*VLOOKUP(N7315,Currecny_M!$A$1:$P$10,MATCH(Database!C7315,Currecny_M!$A$1:$P$1,0),FALSE))/VLOOKUP('Cover page'!$B$6,Currecny_M!$A$1:$P$10,MATCH(Database!C7315,Currecny_M!$A$1:$P$1,0),FALSE)</f>
        <v>11.028899999999998</v>
      </c>
      <c r="N7315" s="6" t="str">
        <f>VLOOKUP(B7315,Master!$A$2:$C$11,3,FALSE)</f>
        <v>Dirham</v>
      </c>
      <c r="O7315" s="6" t="str">
        <f>VLOOKUP(B7315,Master!$A$2:$C$11,2,FALSE)</f>
        <v>Asia</v>
      </c>
      <c r="Q7315" s="39" t="str">
        <f>VLOOKUP(D7315,GL_Master!$A$1:$D$80,2,FALSE)</f>
        <v>PL</v>
      </c>
      <c r="R7315" s="39" t="str">
        <f>VLOOKUP(D7315,GL_Master!$A$1:$D$80,3,FALSE)</f>
        <v>COGS</v>
      </c>
      <c r="S7315" s="39" t="str">
        <f>VLOOKUP(D7315,GL_Master!$A$1:$D$80,4,FALSE)</f>
        <v>project Expenses</v>
      </c>
    </row>
    <row r="7316" spans="1:19" x14ac:dyDescent="0.25">
      <c r="A7316" s="39" t="s">
        <v>262</v>
      </c>
      <c r="B7316" s="39" t="s">
        <v>238</v>
      </c>
      <c r="C7316" s="7">
        <v>44166</v>
      </c>
      <c r="D7316" s="39" t="s">
        <v>90</v>
      </c>
      <c r="E7316" s="39">
        <v>165</v>
      </c>
      <c r="F7316" s="82">
        <f t="shared" si="342"/>
        <v>0.16500000000000001</v>
      </c>
      <c r="G7316" s="39">
        <f>VLOOKUP(N7316,Currecny_M!$A$1:$P$10,2,FALSE)</f>
        <v>21</v>
      </c>
      <c r="H7316" s="39">
        <f>MATCH(C7316,Currecny_M!$A$1:$P$1,0)</f>
        <v>10</v>
      </c>
      <c r="I7316" s="39">
        <f>VLOOKUP(N7316,Currecny_M!$A$1:$P$10,MATCH(Database!C7316,Currecny_M!$A$1:$P$1,0),FALSE)</f>
        <v>22.74</v>
      </c>
      <c r="J7316" s="82">
        <f t="shared" si="343"/>
        <v>3.7521</v>
      </c>
      <c r="K7316" s="39">
        <f>VLOOKUP('Cover page'!$B$6,Currecny_M!$A$1:$P$10,MATCH(Database!C7316,Currecny_M!$A$1:$P$1,0),FALSE)</f>
        <v>1</v>
      </c>
      <c r="L7316" s="82">
        <f t="shared" si="344"/>
        <v>3.7521</v>
      </c>
      <c r="M7316" s="82">
        <f>((E7316/$F$1)*VLOOKUP(N7316,Currecny_M!$A$1:$P$10,MATCH(Database!C7316,Currecny_M!$A$1:$P$1,0),FALSE))/VLOOKUP('Cover page'!$B$6,Currecny_M!$A$1:$P$10,MATCH(Database!C7316,Currecny_M!$A$1:$P$1,0),FALSE)</f>
        <v>3.7521</v>
      </c>
      <c r="N7316" s="6" t="str">
        <f>VLOOKUP(B7316,Master!$A$2:$C$11,3,FALSE)</f>
        <v>Dirham</v>
      </c>
      <c r="O7316" s="6" t="str">
        <f>VLOOKUP(B7316,Master!$A$2:$C$11,2,FALSE)</f>
        <v>Asia</v>
      </c>
      <c r="Q7316" s="39" t="str">
        <f>VLOOKUP(D7316,GL_Master!$A$1:$D$80,2,FALSE)</f>
        <v>PL</v>
      </c>
      <c r="R7316" s="39" t="str">
        <f>VLOOKUP(D7316,GL_Master!$A$1:$D$80,3,FALSE)</f>
        <v>Office utility</v>
      </c>
      <c r="S7316" s="39" t="str">
        <f>VLOOKUP(D7316,GL_Master!$A$1:$D$80,4,FALSE)</f>
        <v>Electricity Expenses</v>
      </c>
    </row>
    <row r="7317" spans="1:19" x14ac:dyDescent="0.25">
      <c r="A7317" s="39" t="s">
        <v>262</v>
      </c>
      <c r="B7317" s="39" t="s">
        <v>238</v>
      </c>
      <c r="C7317" s="7">
        <v>44166</v>
      </c>
      <c r="D7317" s="39" t="s">
        <v>91</v>
      </c>
      <c r="E7317" s="39">
        <v>320</v>
      </c>
      <c r="F7317" s="82">
        <f t="shared" si="342"/>
        <v>0.32</v>
      </c>
      <c r="G7317" s="39">
        <f>VLOOKUP(N7317,Currecny_M!$A$1:$P$10,2,FALSE)</f>
        <v>21</v>
      </c>
      <c r="H7317" s="39">
        <f>MATCH(C7317,Currecny_M!$A$1:$P$1,0)</f>
        <v>10</v>
      </c>
      <c r="I7317" s="39">
        <f>VLOOKUP(N7317,Currecny_M!$A$1:$P$10,MATCH(Database!C7317,Currecny_M!$A$1:$P$1,0),FALSE)</f>
        <v>22.74</v>
      </c>
      <c r="J7317" s="82">
        <f t="shared" si="343"/>
        <v>7.2767999999999997</v>
      </c>
      <c r="K7317" s="39">
        <f>VLOOKUP('Cover page'!$B$6,Currecny_M!$A$1:$P$10,MATCH(Database!C7317,Currecny_M!$A$1:$P$1,0),FALSE)</f>
        <v>1</v>
      </c>
      <c r="L7317" s="82">
        <f t="shared" si="344"/>
        <v>7.2767999999999997</v>
      </c>
      <c r="M7317" s="82">
        <f>((E7317/$F$1)*VLOOKUP(N7317,Currecny_M!$A$1:$P$10,MATCH(Database!C7317,Currecny_M!$A$1:$P$1,0),FALSE))/VLOOKUP('Cover page'!$B$6,Currecny_M!$A$1:$P$10,MATCH(Database!C7317,Currecny_M!$A$1:$P$1,0),FALSE)</f>
        <v>7.2767999999999997</v>
      </c>
      <c r="N7317" s="6" t="str">
        <f>VLOOKUP(B7317,Master!$A$2:$C$11,3,FALSE)</f>
        <v>Dirham</v>
      </c>
      <c r="O7317" s="6" t="str">
        <f>VLOOKUP(B7317,Master!$A$2:$C$11,2,FALSE)</f>
        <v>Asia</v>
      </c>
      <c r="Q7317" s="39" t="str">
        <f>VLOOKUP(D7317,GL_Master!$A$1:$D$80,2,FALSE)</f>
        <v>PL</v>
      </c>
      <c r="R7317" s="39" t="str">
        <f>VLOOKUP(D7317,GL_Master!$A$1:$D$80,3,FALSE)</f>
        <v>Misc. expenses</v>
      </c>
      <c r="S7317" s="39" t="str">
        <f>VLOOKUP(D7317,GL_Master!$A$1:$D$80,4,FALSE)</f>
        <v>Repair &amp; Maintenance</v>
      </c>
    </row>
    <row r="7318" spans="1:19" x14ac:dyDescent="0.25">
      <c r="A7318" s="39" t="s">
        <v>262</v>
      </c>
      <c r="B7318" s="39" t="s">
        <v>238</v>
      </c>
      <c r="C7318" s="7">
        <v>44166</v>
      </c>
      <c r="D7318" s="39" t="s">
        <v>92</v>
      </c>
      <c r="E7318" s="39">
        <v>231</v>
      </c>
      <c r="F7318" s="82">
        <f t="shared" si="342"/>
        <v>0.23100000000000001</v>
      </c>
      <c r="G7318" s="39">
        <f>VLOOKUP(N7318,Currecny_M!$A$1:$P$10,2,FALSE)</f>
        <v>21</v>
      </c>
      <c r="H7318" s="39">
        <f>MATCH(C7318,Currecny_M!$A$1:$P$1,0)</f>
        <v>10</v>
      </c>
      <c r="I7318" s="39">
        <f>VLOOKUP(N7318,Currecny_M!$A$1:$P$10,MATCH(Database!C7318,Currecny_M!$A$1:$P$1,0),FALSE)</f>
        <v>22.74</v>
      </c>
      <c r="J7318" s="82">
        <f t="shared" si="343"/>
        <v>5.2529399999999997</v>
      </c>
      <c r="K7318" s="39">
        <f>VLOOKUP('Cover page'!$B$6,Currecny_M!$A$1:$P$10,MATCH(Database!C7318,Currecny_M!$A$1:$P$1,0),FALSE)</f>
        <v>1</v>
      </c>
      <c r="L7318" s="82">
        <f t="shared" si="344"/>
        <v>5.2529399999999997</v>
      </c>
      <c r="M7318" s="82">
        <f>((E7318/$F$1)*VLOOKUP(N7318,Currecny_M!$A$1:$P$10,MATCH(Database!C7318,Currecny_M!$A$1:$P$1,0),FALSE))/VLOOKUP('Cover page'!$B$6,Currecny_M!$A$1:$P$10,MATCH(Database!C7318,Currecny_M!$A$1:$P$1,0),FALSE)</f>
        <v>5.2529399999999997</v>
      </c>
      <c r="N7318" s="6" t="str">
        <f>VLOOKUP(B7318,Master!$A$2:$C$11,3,FALSE)</f>
        <v>Dirham</v>
      </c>
      <c r="O7318" s="6" t="str">
        <f>VLOOKUP(B7318,Master!$A$2:$C$11,2,FALSE)</f>
        <v>Asia</v>
      </c>
      <c r="Q7318" s="39" t="str">
        <f>VLOOKUP(D7318,GL_Master!$A$1:$D$80,2,FALSE)</f>
        <v>PL</v>
      </c>
      <c r="R7318" s="39" t="str">
        <f>VLOOKUP(D7318,GL_Master!$A$1:$D$80,3,FALSE)</f>
        <v>Misc. expenses</v>
      </c>
      <c r="S7318" s="39" t="str">
        <f>VLOOKUP(D7318,GL_Master!$A$1:$D$80,4,FALSE)</f>
        <v>Repair &amp; Maintenance</v>
      </c>
    </row>
    <row r="7319" spans="1:19" x14ac:dyDescent="0.25">
      <c r="A7319" s="39" t="s">
        <v>262</v>
      </c>
      <c r="B7319" s="39" t="s">
        <v>238</v>
      </c>
      <c r="C7319" s="7">
        <v>44166</v>
      </c>
      <c r="D7319" s="39" t="s">
        <v>93</v>
      </c>
      <c r="E7319" s="39">
        <v>2693</v>
      </c>
      <c r="F7319" s="82">
        <f t="shared" si="342"/>
        <v>2.6930000000000001</v>
      </c>
      <c r="G7319" s="39">
        <f>VLOOKUP(N7319,Currecny_M!$A$1:$P$10,2,FALSE)</f>
        <v>21</v>
      </c>
      <c r="H7319" s="39">
        <f>MATCH(C7319,Currecny_M!$A$1:$P$1,0)</f>
        <v>10</v>
      </c>
      <c r="I7319" s="39">
        <f>VLOOKUP(N7319,Currecny_M!$A$1:$P$10,MATCH(Database!C7319,Currecny_M!$A$1:$P$1,0),FALSE)</f>
        <v>22.74</v>
      </c>
      <c r="J7319" s="82">
        <f t="shared" si="343"/>
        <v>61.238819999999997</v>
      </c>
      <c r="K7319" s="39">
        <f>VLOOKUP('Cover page'!$B$6,Currecny_M!$A$1:$P$10,MATCH(Database!C7319,Currecny_M!$A$1:$P$1,0),FALSE)</f>
        <v>1</v>
      </c>
      <c r="L7319" s="82">
        <f t="shared" si="344"/>
        <v>61.238819999999997</v>
      </c>
      <c r="M7319" s="82">
        <f>((E7319/$F$1)*VLOOKUP(N7319,Currecny_M!$A$1:$P$10,MATCH(Database!C7319,Currecny_M!$A$1:$P$1,0),FALSE))/VLOOKUP('Cover page'!$B$6,Currecny_M!$A$1:$P$10,MATCH(Database!C7319,Currecny_M!$A$1:$P$1,0),FALSE)</f>
        <v>61.238819999999997</v>
      </c>
      <c r="N7319" s="6" t="str">
        <f>VLOOKUP(B7319,Master!$A$2:$C$11,3,FALSE)</f>
        <v>Dirham</v>
      </c>
      <c r="O7319" s="6" t="str">
        <f>VLOOKUP(B7319,Master!$A$2:$C$11,2,FALSE)</f>
        <v>Asia</v>
      </c>
      <c r="Q7319" s="39" t="str">
        <f>VLOOKUP(D7319,GL_Master!$A$1:$D$80,2,FALSE)</f>
        <v>PL</v>
      </c>
      <c r="R7319" s="39" t="str">
        <f>VLOOKUP(D7319,GL_Master!$A$1:$D$80,3,FALSE)</f>
        <v>Salary wages &amp; benefits</v>
      </c>
      <c r="S7319" s="39" t="str">
        <f>VLOOKUP(D7319,GL_Master!$A$1:$D$80,4,FALSE)</f>
        <v>Employee benefits expense</v>
      </c>
    </row>
    <row r="7320" spans="1:19" x14ac:dyDescent="0.25">
      <c r="A7320" s="39" t="s">
        <v>262</v>
      </c>
      <c r="B7320" s="39" t="s">
        <v>238</v>
      </c>
      <c r="C7320" s="7">
        <v>44166</v>
      </c>
      <c r="D7320" s="39" t="s">
        <v>33</v>
      </c>
      <c r="E7320" s="39">
        <v>83</v>
      </c>
      <c r="F7320" s="82">
        <f t="shared" si="342"/>
        <v>8.3000000000000004E-2</v>
      </c>
      <c r="G7320" s="39">
        <f>VLOOKUP(N7320,Currecny_M!$A$1:$P$10,2,FALSE)</f>
        <v>21</v>
      </c>
      <c r="H7320" s="39">
        <f>MATCH(C7320,Currecny_M!$A$1:$P$1,0)</f>
        <v>10</v>
      </c>
      <c r="I7320" s="39">
        <f>VLOOKUP(N7320,Currecny_M!$A$1:$P$10,MATCH(Database!C7320,Currecny_M!$A$1:$P$1,0),FALSE)</f>
        <v>22.74</v>
      </c>
      <c r="J7320" s="82">
        <f t="shared" si="343"/>
        <v>1.8874199999999999</v>
      </c>
      <c r="K7320" s="39">
        <f>VLOOKUP('Cover page'!$B$6,Currecny_M!$A$1:$P$10,MATCH(Database!C7320,Currecny_M!$A$1:$P$1,0),FALSE)</f>
        <v>1</v>
      </c>
      <c r="L7320" s="82">
        <f t="shared" si="344"/>
        <v>1.8874199999999999</v>
      </c>
      <c r="M7320" s="82">
        <f>((E7320/$F$1)*VLOOKUP(N7320,Currecny_M!$A$1:$P$10,MATCH(Database!C7320,Currecny_M!$A$1:$P$1,0),FALSE))/VLOOKUP('Cover page'!$B$6,Currecny_M!$A$1:$P$10,MATCH(Database!C7320,Currecny_M!$A$1:$P$1,0),FALSE)</f>
        <v>1.8874199999999999</v>
      </c>
      <c r="N7320" s="6" t="str">
        <f>VLOOKUP(B7320,Master!$A$2:$C$11,3,FALSE)</f>
        <v>Dirham</v>
      </c>
      <c r="O7320" s="6" t="str">
        <f>VLOOKUP(B7320,Master!$A$2:$C$11,2,FALSE)</f>
        <v>Asia</v>
      </c>
      <c r="Q7320" s="39" t="str">
        <f>VLOOKUP(D7320,GL_Master!$A$1:$D$80,2,FALSE)</f>
        <v>PL</v>
      </c>
      <c r="R7320" s="39" t="str">
        <f>VLOOKUP(D7320,GL_Master!$A$1:$D$80,3,FALSE)</f>
        <v>Staff welfare expenses</v>
      </c>
      <c r="S7320" s="39" t="str">
        <f>VLOOKUP(D7320,GL_Master!$A$1:$D$80,4,FALSE)</f>
        <v>Other staff welfare</v>
      </c>
    </row>
    <row r="7321" spans="1:19" x14ac:dyDescent="0.25">
      <c r="A7321" s="39" t="s">
        <v>262</v>
      </c>
      <c r="B7321" s="39" t="s">
        <v>238</v>
      </c>
      <c r="C7321" s="7">
        <v>44166</v>
      </c>
      <c r="D7321" s="39" t="s">
        <v>94</v>
      </c>
      <c r="E7321" s="39">
        <v>475</v>
      </c>
      <c r="F7321" s="82">
        <f t="shared" si="342"/>
        <v>0.47499999999999998</v>
      </c>
      <c r="G7321" s="39">
        <f>VLOOKUP(N7321,Currecny_M!$A$1:$P$10,2,FALSE)</f>
        <v>21</v>
      </c>
      <c r="H7321" s="39">
        <f>MATCH(C7321,Currecny_M!$A$1:$P$1,0)</f>
        <v>10</v>
      </c>
      <c r="I7321" s="39">
        <f>VLOOKUP(N7321,Currecny_M!$A$1:$P$10,MATCH(Database!C7321,Currecny_M!$A$1:$P$1,0),FALSE)</f>
        <v>22.74</v>
      </c>
      <c r="J7321" s="82">
        <f t="shared" si="343"/>
        <v>10.801499999999999</v>
      </c>
      <c r="K7321" s="39">
        <f>VLOOKUP('Cover page'!$B$6,Currecny_M!$A$1:$P$10,MATCH(Database!C7321,Currecny_M!$A$1:$P$1,0),FALSE)</f>
        <v>1</v>
      </c>
      <c r="L7321" s="82">
        <f t="shared" si="344"/>
        <v>10.801499999999999</v>
      </c>
      <c r="M7321" s="82">
        <f>((E7321/$F$1)*VLOOKUP(N7321,Currecny_M!$A$1:$P$10,MATCH(Database!C7321,Currecny_M!$A$1:$P$1,0),FALSE))/VLOOKUP('Cover page'!$B$6,Currecny_M!$A$1:$P$10,MATCH(Database!C7321,Currecny_M!$A$1:$P$1,0),FALSE)</f>
        <v>10.801499999999999</v>
      </c>
      <c r="N7321" s="6" t="str">
        <f>VLOOKUP(B7321,Master!$A$2:$C$11,3,FALSE)</f>
        <v>Dirham</v>
      </c>
      <c r="O7321" s="6" t="str">
        <f>VLOOKUP(B7321,Master!$A$2:$C$11,2,FALSE)</f>
        <v>Asia</v>
      </c>
      <c r="Q7321" s="39" t="str">
        <f>VLOOKUP(D7321,GL_Master!$A$1:$D$80,2,FALSE)</f>
        <v>PL</v>
      </c>
      <c r="R7321" s="39" t="str">
        <f>VLOOKUP(D7321,GL_Master!$A$1:$D$80,3,FALSE)</f>
        <v xml:space="preserve">Gratuity expenses </v>
      </c>
      <c r="S7321" s="39" t="str">
        <f>VLOOKUP(D7321,GL_Master!$A$1:$D$80,4,FALSE)</f>
        <v>Gratuity</v>
      </c>
    </row>
    <row r="7322" spans="1:19" x14ac:dyDescent="0.25">
      <c r="A7322" s="39" t="s">
        <v>262</v>
      </c>
      <c r="B7322" s="39" t="s">
        <v>238</v>
      </c>
      <c r="C7322" s="7">
        <v>44166</v>
      </c>
      <c r="D7322" s="39" t="s">
        <v>95</v>
      </c>
      <c r="E7322" s="39">
        <v>158</v>
      </c>
      <c r="F7322" s="82">
        <f t="shared" si="342"/>
        <v>0.158</v>
      </c>
      <c r="G7322" s="39">
        <f>VLOOKUP(N7322,Currecny_M!$A$1:$P$10,2,FALSE)</f>
        <v>21</v>
      </c>
      <c r="H7322" s="39">
        <f>MATCH(C7322,Currecny_M!$A$1:$P$1,0)</f>
        <v>10</v>
      </c>
      <c r="I7322" s="39">
        <f>VLOOKUP(N7322,Currecny_M!$A$1:$P$10,MATCH(Database!C7322,Currecny_M!$A$1:$P$1,0),FALSE)</f>
        <v>22.74</v>
      </c>
      <c r="J7322" s="82">
        <f t="shared" si="343"/>
        <v>3.5929199999999999</v>
      </c>
      <c r="K7322" s="39">
        <f>VLOOKUP('Cover page'!$B$6,Currecny_M!$A$1:$P$10,MATCH(Database!C7322,Currecny_M!$A$1:$P$1,0),FALSE)</f>
        <v>1</v>
      </c>
      <c r="L7322" s="82">
        <f t="shared" si="344"/>
        <v>3.5929199999999999</v>
      </c>
      <c r="M7322" s="82">
        <f>((E7322/$F$1)*VLOOKUP(N7322,Currecny_M!$A$1:$P$10,MATCH(Database!C7322,Currecny_M!$A$1:$P$1,0),FALSE))/VLOOKUP('Cover page'!$B$6,Currecny_M!$A$1:$P$10,MATCH(Database!C7322,Currecny_M!$A$1:$P$1,0),FALSE)</f>
        <v>3.5929199999999999</v>
      </c>
      <c r="N7322" s="6" t="str">
        <f>VLOOKUP(B7322,Master!$A$2:$C$11,3,FALSE)</f>
        <v>Dirham</v>
      </c>
      <c r="O7322" s="6" t="str">
        <f>VLOOKUP(B7322,Master!$A$2:$C$11,2,FALSE)</f>
        <v>Asia</v>
      </c>
      <c r="Q7322" s="39" t="str">
        <f>VLOOKUP(D7322,GL_Master!$A$1:$D$80,2,FALSE)</f>
        <v>PL</v>
      </c>
      <c r="R7322" s="39" t="str">
        <f>VLOOKUP(D7322,GL_Master!$A$1:$D$80,3,FALSE)</f>
        <v>Salary wages &amp; benefits</v>
      </c>
      <c r="S7322" s="39" t="str">
        <f>VLOOKUP(D7322,GL_Master!$A$1:$D$80,4,FALSE)</f>
        <v>Employee benefits expense</v>
      </c>
    </row>
    <row r="7323" spans="1:19" x14ac:dyDescent="0.25">
      <c r="A7323" s="39" t="s">
        <v>262</v>
      </c>
      <c r="B7323" s="39" t="s">
        <v>238</v>
      </c>
      <c r="C7323" s="7">
        <v>44166</v>
      </c>
      <c r="D7323" s="39" t="s">
        <v>96</v>
      </c>
      <c r="E7323" s="39">
        <v>1426</v>
      </c>
      <c r="F7323" s="82">
        <f t="shared" si="342"/>
        <v>1.4259999999999999</v>
      </c>
      <c r="G7323" s="39">
        <f>VLOOKUP(N7323,Currecny_M!$A$1:$P$10,2,FALSE)</f>
        <v>21</v>
      </c>
      <c r="H7323" s="39">
        <f>MATCH(C7323,Currecny_M!$A$1:$P$1,0)</f>
        <v>10</v>
      </c>
      <c r="I7323" s="39">
        <f>VLOOKUP(N7323,Currecny_M!$A$1:$P$10,MATCH(Database!C7323,Currecny_M!$A$1:$P$1,0),FALSE)</f>
        <v>22.74</v>
      </c>
      <c r="J7323" s="82">
        <f t="shared" si="343"/>
        <v>32.427239999999998</v>
      </c>
      <c r="K7323" s="39">
        <f>VLOOKUP('Cover page'!$B$6,Currecny_M!$A$1:$P$10,MATCH(Database!C7323,Currecny_M!$A$1:$P$1,0),FALSE)</f>
        <v>1</v>
      </c>
      <c r="L7323" s="82">
        <f t="shared" si="344"/>
        <v>32.427239999999998</v>
      </c>
      <c r="M7323" s="82">
        <f>((E7323/$F$1)*VLOOKUP(N7323,Currecny_M!$A$1:$P$10,MATCH(Database!C7323,Currecny_M!$A$1:$P$1,0),FALSE))/VLOOKUP('Cover page'!$B$6,Currecny_M!$A$1:$P$10,MATCH(Database!C7323,Currecny_M!$A$1:$P$1,0),FALSE)</f>
        <v>32.427239999999998</v>
      </c>
      <c r="N7323" s="6" t="str">
        <f>VLOOKUP(B7323,Master!$A$2:$C$11,3,FALSE)</f>
        <v>Dirham</v>
      </c>
      <c r="O7323" s="6" t="str">
        <f>VLOOKUP(B7323,Master!$A$2:$C$11,2,FALSE)</f>
        <v>Asia</v>
      </c>
      <c r="Q7323" s="39" t="str">
        <f>VLOOKUP(D7323,GL_Master!$A$1:$D$80,2,FALSE)</f>
        <v>PL</v>
      </c>
      <c r="R7323" s="39" t="str">
        <f>VLOOKUP(D7323,GL_Master!$A$1:$D$80,3,FALSE)</f>
        <v>Salary wages &amp; benefits</v>
      </c>
      <c r="S7323" s="39" t="str">
        <f>VLOOKUP(D7323,GL_Master!$A$1:$D$80,4,FALSE)</f>
        <v>Employee benefits expense</v>
      </c>
    </row>
    <row r="7324" spans="1:19" x14ac:dyDescent="0.25">
      <c r="A7324" s="39" t="s">
        <v>262</v>
      </c>
      <c r="B7324" s="39" t="s">
        <v>238</v>
      </c>
      <c r="C7324" s="7">
        <v>44166</v>
      </c>
      <c r="D7324" s="39" t="s">
        <v>97</v>
      </c>
      <c r="E7324" s="39">
        <v>78</v>
      </c>
      <c r="F7324" s="82">
        <f t="shared" si="342"/>
        <v>7.8E-2</v>
      </c>
      <c r="G7324" s="39">
        <f>VLOOKUP(N7324,Currecny_M!$A$1:$P$10,2,FALSE)</f>
        <v>21</v>
      </c>
      <c r="H7324" s="39">
        <f>MATCH(C7324,Currecny_M!$A$1:$P$1,0)</f>
        <v>10</v>
      </c>
      <c r="I7324" s="39">
        <f>VLOOKUP(N7324,Currecny_M!$A$1:$P$10,MATCH(Database!C7324,Currecny_M!$A$1:$P$1,0),FALSE)</f>
        <v>22.74</v>
      </c>
      <c r="J7324" s="82">
        <f t="shared" si="343"/>
        <v>1.77372</v>
      </c>
      <c r="K7324" s="39">
        <f>VLOOKUP('Cover page'!$B$6,Currecny_M!$A$1:$P$10,MATCH(Database!C7324,Currecny_M!$A$1:$P$1,0),FALSE)</f>
        <v>1</v>
      </c>
      <c r="L7324" s="82">
        <f t="shared" si="344"/>
        <v>1.77372</v>
      </c>
      <c r="M7324" s="82">
        <f>((E7324/$F$1)*VLOOKUP(N7324,Currecny_M!$A$1:$P$10,MATCH(Database!C7324,Currecny_M!$A$1:$P$1,0),FALSE))/VLOOKUP('Cover page'!$B$6,Currecny_M!$A$1:$P$10,MATCH(Database!C7324,Currecny_M!$A$1:$P$1,0),FALSE)</f>
        <v>1.77372</v>
      </c>
      <c r="N7324" s="6" t="str">
        <f>VLOOKUP(B7324,Master!$A$2:$C$11,3,FALSE)</f>
        <v>Dirham</v>
      </c>
      <c r="O7324" s="6" t="str">
        <f>VLOOKUP(B7324,Master!$A$2:$C$11,2,FALSE)</f>
        <v>Asia</v>
      </c>
      <c r="Q7324" s="39" t="str">
        <f>VLOOKUP(D7324,GL_Master!$A$1:$D$80,2,FALSE)</f>
        <v>PL</v>
      </c>
      <c r="R7324" s="39" t="str">
        <f>VLOOKUP(D7324,GL_Master!$A$1:$D$80,3,FALSE)</f>
        <v>Salary wages &amp; benefits</v>
      </c>
      <c r="S7324" s="39" t="str">
        <f>VLOOKUP(D7324,GL_Master!$A$1:$D$80,4,FALSE)</f>
        <v>Employee benefits expense</v>
      </c>
    </row>
    <row r="7325" spans="1:19" x14ac:dyDescent="0.25">
      <c r="A7325" s="39" t="s">
        <v>262</v>
      </c>
      <c r="B7325" s="39" t="s">
        <v>238</v>
      </c>
      <c r="C7325" s="7">
        <v>44166</v>
      </c>
      <c r="D7325" s="39" t="s">
        <v>98</v>
      </c>
      <c r="E7325" s="39">
        <v>163</v>
      </c>
      <c r="F7325" s="82">
        <f t="shared" si="342"/>
        <v>0.16300000000000001</v>
      </c>
      <c r="G7325" s="39">
        <f>VLOOKUP(N7325,Currecny_M!$A$1:$P$10,2,FALSE)</f>
        <v>21</v>
      </c>
      <c r="H7325" s="39">
        <f>MATCH(C7325,Currecny_M!$A$1:$P$1,0)</f>
        <v>10</v>
      </c>
      <c r="I7325" s="39">
        <f>VLOOKUP(N7325,Currecny_M!$A$1:$P$10,MATCH(Database!C7325,Currecny_M!$A$1:$P$1,0),FALSE)</f>
        <v>22.74</v>
      </c>
      <c r="J7325" s="82">
        <f t="shared" si="343"/>
        <v>3.70662</v>
      </c>
      <c r="K7325" s="39">
        <f>VLOOKUP('Cover page'!$B$6,Currecny_M!$A$1:$P$10,MATCH(Database!C7325,Currecny_M!$A$1:$P$1,0),FALSE)</f>
        <v>1</v>
      </c>
      <c r="L7325" s="82">
        <f t="shared" si="344"/>
        <v>3.70662</v>
      </c>
      <c r="M7325" s="82">
        <f>((E7325/$F$1)*VLOOKUP(N7325,Currecny_M!$A$1:$P$10,MATCH(Database!C7325,Currecny_M!$A$1:$P$1,0),FALSE))/VLOOKUP('Cover page'!$B$6,Currecny_M!$A$1:$P$10,MATCH(Database!C7325,Currecny_M!$A$1:$P$1,0),FALSE)</f>
        <v>3.70662</v>
      </c>
      <c r="N7325" s="6" t="str">
        <f>VLOOKUP(B7325,Master!$A$2:$C$11,3,FALSE)</f>
        <v>Dirham</v>
      </c>
      <c r="O7325" s="6" t="str">
        <f>VLOOKUP(B7325,Master!$A$2:$C$11,2,FALSE)</f>
        <v>Asia</v>
      </c>
      <c r="Q7325" s="39" t="str">
        <f>VLOOKUP(D7325,GL_Master!$A$1:$D$80,2,FALSE)</f>
        <v>PL</v>
      </c>
      <c r="R7325" s="39" t="str">
        <f>VLOOKUP(D7325,GL_Master!$A$1:$D$80,3,FALSE)</f>
        <v>Salary wages &amp; benefits</v>
      </c>
      <c r="S7325" s="39" t="str">
        <f>VLOOKUP(D7325,GL_Master!$A$1:$D$80,4,FALSE)</f>
        <v>Employee benefits expense</v>
      </c>
    </row>
    <row r="7326" spans="1:19" x14ac:dyDescent="0.25">
      <c r="A7326" s="39" t="s">
        <v>262</v>
      </c>
      <c r="B7326" s="39" t="s">
        <v>238</v>
      </c>
      <c r="C7326" s="7">
        <v>44166</v>
      </c>
      <c r="D7326" s="39" t="s">
        <v>99</v>
      </c>
      <c r="E7326" s="39">
        <v>77</v>
      </c>
      <c r="F7326" s="82">
        <f t="shared" si="342"/>
        <v>7.6999999999999999E-2</v>
      </c>
      <c r="G7326" s="39">
        <f>VLOOKUP(N7326,Currecny_M!$A$1:$P$10,2,FALSE)</f>
        <v>21</v>
      </c>
      <c r="H7326" s="39">
        <f>MATCH(C7326,Currecny_M!$A$1:$P$1,0)</f>
        <v>10</v>
      </c>
      <c r="I7326" s="39">
        <f>VLOOKUP(N7326,Currecny_M!$A$1:$P$10,MATCH(Database!C7326,Currecny_M!$A$1:$P$1,0),FALSE)</f>
        <v>22.74</v>
      </c>
      <c r="J7326" s="82">
        <f t="shared" si="343"/>
        <v>1.7509799999999998</v>
      </c>
      <c r="K7326" s="39">
        <f>VLOOKUP('Cover page'!$B$6,Currecny_M!$A$1:$P$10,MATCH(Database!C7326,Currecny_M!$A$1:$P$1,0),FALSE)</f>
        <v>1</v>
      </c>
      <c r="L7326" s="82">
        <f t="shared" si="344"/>
        <v>1.7509799999999998</v>
      </c>
      <c r="M7326" s="82">
        <f>((E7326/$F$1)*VLOOKUP(N7326,Currecny_M!$A$1:$P$10,MATCH(Database!C7326,Currecny_M!$A$1:$P$1,0),FALSE))/VLOOKUP('Cover page'!$B$6,Currecny_M!$A$1:$P$10,MATCH(Database!C7326,Currecny_M!$A$1:$P$1,0),FALSE)</f>
        <v>1.7509799999999998</v>
      </c>
      <c r="N7326" s="6" t="str">
        <f>VLOOKUP(B7326,Master!$A$2:$C$11,3,FALSE)</f>
        <v>Dirham</v>
      </c>
      <c r="O7326" s="6" t="str">
        <f>VLOOKUP(B7326,Master!$A$2:$C$11,2,FALSE)</f>
        <v>Asia</v>
      </c>
      <c r="Q7326" s="39" t="str">
        <f>VLOOKUP(D7326,GL_Master!$A$1:$D$80,2,FALSE)</f>
        <v>PL</v>
      </c>
      <c r="R7326" s="39" t="str">
        <f>VLOOKUP(D7326,GL_Master!$A$1:$D$80,3,FALSE)</f>
        <v>Salary wages &amp; benefits</v>
      </c>
      <c r="S7326" s="39" t="str">
        <f>VLOOKUP(D7326,GL_Master!$A$1:$D$80,4,FALSE)</f>
        <v>Employee benefits expense</v>
      </c>
    </row>
    <row r="7327" spans="1:19" x14ac:dyDescent="0.25">
      <c r="A7327" s="39" t="s">
        <v>262</v>
      </c>
      <c r="B7327" s="39" t="s">
        <v>238</v>
      </c>
      <c r="C7327" s="7">
        <v>44166</v>
      </c>
      <c r="D7327" s="39" t="s">
        <v>100</v>
      </c>
      <c r="E7327" s="39">
        <v>565</v>
      </c>
      <c r="F7327" s="82">
        <f t="shared" si="342"/>
        <v>0.56499999999999995</v>
      </c>
      <c r="G7327" s="39">
        <f>VLOOKUP(N7327,Currecny_M!$A$1:$P$10,2,FALSE)</f>
        <v>21</v>
      </c>
      <c r="H7327" s="39">
        <f>MATCH(C7327,Currecny_M!$A$1:$P$1,0)</f>
        <v>10</v>
      </c>
      <c r="I7327" s="39">
        <f>VLOOKUP(N7327,Currecny_M!$A$1:$P$10,MATCH(Database!C7327,Currecny_M!$A$1:$P$1,0),FALSE)</f>
        <v>22.74</v>
      </c>
      <c r="J7327" s="82">
        <f t="shared" si="343"/>
        <v>12.848099999999999</v>
      </c>
      <c r="K7327" s="39">
        <f>VLOOKUP('Cover page'!$B$6,Currecny_M!$A$1:$P$10,MATCH(Database!C7327,Currecny_M!$A$1:$P$1,0),FALSE)</f>
        <v>1</v>
      </c>
      <c r="L7327" s="82">
        <f t="shared" si="344"/>
        <v>12.848099999999999</v>
      </c>
      <c r="M7327" s="82">
        <f>((E7327/$F$1)*VLOOKUP(N7327,Currecny_M!$A$1:$P$10,MATCH(Database!C7327,Currecny_M!$A$1:$P$1,0),FALSE))/VLOOKUP('Cover page'!$B$6,Currecny_M!$A$1:$P$10,MATCH(Database!C7327,Currecny_M!$A$1:$P$1,0),FALSE)</f>
        <v>12.848099999999999</v>
      </c>
      <c r="N7327" s="6" t="str">
        <f>VLOOKUP(B7327,Master!$A$2:$C$11,3,FALSE)</f>
        <v>Dirham</v>
      </c>
      <c r="O7327" s="6" t="str">
        <f>VLOOKUP(B7327,Master!$A$2:$C$11,2,FALSE)</f>
        <v>Asia</v>
      </c>
      <c r="Q7327" s="39" t="str">
        <f>VLOOKUP(D7327,GL_Master!$A$1:$D$80,2,FALSE)</f>
        <v>PL</v>
      </c>
      <c r="R7327" s="39" t="str">
        <f>VLOOKUP(D7327,GL_Master!$A$1:$D$80,3,FALSE)</f>
        <v>Salary wages &amp; benefits</v>
      </c>
      <c r="S7327" s="39" t="str">
        <f>VLOOKUP(D7327,GL_Master!$A$1:$D$80,4,FALSE)</f>
        <v>Employee benefits expense</v>
      </c>
    </row>
    <row r="7328" spans="1:19" x14ac:dyDescent="0.25">
      <c r="A7328" s="39" t="s">
        <v>262</v>
      </c>
      <c r="B7328" s="39" t="s">
        <v>238</v>
      </c>
      <c r="C7328" s="7">
        <v>44166</v>
      </c>
      <c r="D7328" s="39" t="s">
        <v>30</v>
      </c>
      <c r="E7328" s="39">
        <v>158</v>
      </c>
      <c r="F7328" s="82">
        <f t="shared" si="342"/>
        <v>0.158</v>
      </c>
      <c r="G7328" s="39">
        <f>VLOOKUP(N7328,Currecny_M!$A$1:$P$10,2,FALSE)</f>
        <v>21</v>
      </c>
      <c r="H7328" s="39">
        <f>MATCH(C7328,Currecny_M!$A$1:$P$1,0)</f>
        <v>10</v>
      </c>
      <c r="I7328" s="39">
        <f>VLOOKUP(N7328,Currecny_M!$A$1:$P$10,MATCH(Database!C7328,Currecny_M!$A$1:$P$1,0),FALSE)</f>
        <v>22.74</v>
      </c>
      <c r="J7328" s="82">
        <f t="shared" si="343"/>
        <v>3.5929199999999999</v>
      </c>
      <c r="K7328" s="39">
        <f>VLOOKUP('Cover page'!$B$6,Currecny_M!$A$1:$P$10,MATCH(Database!C7328,Currecny_M!$A$1:$P$1,0),FALSE)</f>
        <v>1</v>
      </c>
      <c r="L7328" s="82">
        <f t="shared" si="344"/>
        <v>3.5929199999999999</v>
      </c>
      <c r="M7328" s="82">
        <f>((E7328/$F$1)*VLOOKUP(N7328,Currecny_M!$A$1:$P$10,MATCH(Database!C7328,Currecny_M!$A$1:$P$1,0),FALSE))/VLOOKUP('Cover page'!$B$6,Currecny_M!$A$1:$P$10,MATCH(Database!C7328,Currecny_M!$A$1:$P$1,0),FALSE)</f>
        <v>3.5929199999999999</v>
      </c>
      <c r="N7328" s="6" t="str">
        <f>VLOOKUP(B7328,Master!$A$2:$C$11,3,FALSE)</f>
        <v>Dirham</v>
      </c>
      <c r="O7328" s="6" t="str">
        <f>VLOOKUP(B7328,Master!$A$2:$C$11,2,FALSE)</f>
        <v>Asia</v>
      </c>
      <c r="Q7328" s="39" t="str">
        <f>VLOOKUP(D7328,GL_Master!$A$1:$D$80,2,FALSE)</f>
        <v>PL</v>
      </c>
      <c r="R7328" s="39" t="str">
        <f>VLOOKUP(D7328,GL_Master!$A$1:$D$80,3,FALSE)</f>
        <v>Travelling and conveyance</v>
      </c>
      <c r="S7328" s="39" t="str">
        <f>VLOOKUP(D7328,GL_Master!$A$1:$D$80,4,FALSE)</f>
        <v>Local conveyance</v>
      </c>
    </row>
    <row r="7329" spans="1:19" x14ac:dyDescent="0.25">
      <c r="A7329" s="39" t="s">
        <v>262</v>
      </c>
      <c r="B7329" s="39" t="s">
        <v>238</v>
      </c>
      <c r="C7329" s="7">
        <v>44166</v>
      </c>
      <c r="D7329" s="39" t="s">
        <v>31</v>
      </c>
      <c r="E7329" s="39">
        <v>80</v>
      </c>
      <c r="F7329" s="82">
        <f t="shared" si="342"/>
        <v>0.08</v>
      </c>
      <c r="G7329" s="39">
        <f>VLOOKUP(N7329,Currecny_M!$A$1:$P$10,2,FALSE)</f>
        <v>21</v>
      </c>
      <c r="H7329" s="39">
        <f>MATCH(C7329,Currecny_M!$A$1:$P$1,0)</f>
        <v>10</v>
      </c>
      <c r="I7329" s="39">
        <f>VLOOKUP(N7329,Currecny_M!$A$1:$P$10,MATCH(Database!C7329,Currecny_M!$A$1:$P$1,0),FALSE)</f>
        <v>22.74</v>
      </c>
      <c r="J7329" s="82">
        <f t="shared" si="343"/>
        <v>1.8191999999999999</v>
      </c>
      <c r="K7329" s="39">
        <f>VLOOKUP('Cover page'!$B$6,Currecny_M!$A$1:$P$10,MATCH(Database!C7329,Currecny_M!$A$1:$P$1,0),FALSE)</f>
        <v>1</v>
      </c>
      <c r="L7329" s="82">
        <f t="shared" si="344"/>
        <v>1.8191999999999999</v>
      </c>
      <c r="M7329" s="82">
        <f>((E7329/$F$1)*VLOOKUP(N7329,Currecny_M!$A$1:$P$10,MATCH(Database!C7329,Currecny_M!$A$1:$P$1,0),FALSE))/VLOOKUP('Cover page'!$B$6,Currecny_M!$A$1:$P$10,MATCH(Database!C7329,Currecny_M!$A$1:$P$1,0),FALSE)</f>
        <v>1.8191999999999999</v>
      </c>
      <c r="N7329" s="6" t="str">
        <f>VLOOKUP(B7329,Master!$A$2:$C$11,3,FALSE)</f>
        <v>Dirham</v>
      </c>
      <c r="O7329" s="6" t="str">
        <f>VLOOKUP(B7329,Master!$A$2:$C$11,2,FALSE)</f>
        <v>Asia</v>
      </c>
      <c r="Q7329" s="39" t="str">
        <f>VLOOKUP(D7329,GL_Master!$A$1:$D$80,2,FALSE)</f>
        <v>PL</v>
      </c>
      <c r="R7329" s="39" t="str">
        <f>VLOOKUP(D7329,GL_Master!$A$1:$D$80,3,FALSE)</f>
        <v>Office expenses</v>
      </c>
      <c r="S7329" s="39" t="str">
        <f>VLOOKUP(D7329,GL_Master!$A$1:$D$80,4,FALSE)</f>
        <v>Parking charges</v>
      </c>
    </row>
    <row r="7330" spans="1:19" x14ac:dyDescent="0.25">
      <c r="A7330" s="39" t="s">
        <v>262</v>
      </c>
      <c r="B7330" s="39" t="s">
        <v>238</v>
      </c>
      <c r="C7330" s="7">
        <v>44166</v>
      </c>
      <c r="D7330" s="39" t="s">
        <v>101</v>
      </c>
      <c r="E7330" s="39">
        <v>84</v>
      </c>
      <c r="F7330" s="82">
        <f t="shared" si="342"/>
        <v>8.4000000000000005E-2</v>
      </c>
      <c r="G7330" s="39">
        <f>VLOOKUP(N7330,Currecny_M!$A$1:$P$10,2,FALSE)</f>
        <v>21</v>
      </c>
      <c r="H7330" s="39">
        <f>MATCH(C7330,Currecny_M!$A$1:$P$1,0)</f>
        <v>10</v>
      </c>
      <c r="I7330" s="39">
        <f>VLOOKUP(N7330,Currecny_M!$A$1:$P$10,MATCH(Database!C7330,Currecny_M!$A$1:$P$1,0),FALSE)</f>
        <v>22.74</v>
      </c>
      <c r="J7330" s="82">
        <f t="shared" si="343"/>
        <v>1.9101600000000001</v>
      </c>
      <c r="K7330" s="39">
        <f>VLOOKUP('Cover page'!$B$6,Currecny_M!$A$1:$P$10,MATCH(Database!C7330,Currecny_M!$A$1:$P$1,0),FALSE)</f>
        <v>1</v>
      </c>
      <c r="L7330" s="82">
        <f t="shared" si="344"/>
        <v>1.9101600000000001</v>
      </c>
      <c r="M7330" s="82">
        <f>((E7330/$F$1)*VLOOKUP(N7330,Currecny_M!$A$1:$P$10,MATCH(Database!C7330,Currecny_M!$A$1:$P$1,0),FALSE))/VLOOKUP('Cover page'!$B$6,Currecny_M!$A$1:$P$10,MATCH(Database!C7330,Currecny_M!$A$1:$P$1,0),FALSE)</f>
        <v>1.9101600000000001</v>
      </c>
      <c r="N7330" s="6" t="str">
        <f>VLOOKUP(B7330,Master!$A$2:$C$11,3,FALSE)</f>
        <v>Dirham</v>
      </c>
      <c r="O7330" s="6" t="str">
        <f>VLOOKUP(B7330,Master!$A$2:$C$11,2,FALSE)</f>
        <v>Asia</v>
      </c>
      <c r="Q7330" s="39" t="str">
        <f>VLOOKUP(D7330,GL_Master!$A$1:$D$80,2,FALSE)</f>
        <v>PL</v>
      </c>
      <c r="R7330" s="39" t="str">
        <f>VLOOKUP(D7330,GL_Master!$A$1:$D$80,3,FALSE)</f>
        <v>COGS</v>
      </c>
      <c r="S7330" s="39" t="str">
        <f>VLOOKUP(D7330,GL_Master!$A$1:$D$80,4,FALSE)</f>
        <v>Purchase of other traded goods</v>
      </c>
    </row>
    <row r="7331" spans="1:19" x14ac:dyDescent="0.25">
      <c r="A7331" s="39" t="s">
        <v>262</v>
      </c>
      <c r="B7331" s="39" t="s">
        <v>238</v>
      </c>
      <c r="C7331" s="7">
        <v>44166</v>
      </c>
      <c r="D7331" s="39" t="s">
        <v>102</v>
      </c>
      <c r="E7331" s="39">
        <v>82</v>
      </c>
      <c r="F7331" s="82">
        <f t="shared" si="342"/>
        <v>8.2000000000000003E-2</v>
      </c>
      <c r="G7331" s="39">
        <f>VLOOKUP(N7331,Currecny_M!$A$1:$P$10,2,FALSE)</f>
        <v>21</v>
      </c>
      <c r="H7331" s="39">
        <f>MATCH(C7331,Currecny_M!$A$1:$P$1,0)</f>
        <v>10</v>
      </c>
      <c r="I7331" s="39">
        <f>VLOOKUP(N7331,Currecny_M!$A$1:$P$10,MATCH(Database!C7331,Currecny_M!$A$1:$P$1,0),FALSE)</f>
        <v>22.74</v>
      </c>
      <c r="J7331" s="82">
        <f t="shared" si="343"/>
        <v>1.8646799999999999</v>
      </c>
      <c r="K7331" s="39">
        <f>VLOOKUP('Cover page'!$B$6,Currecny_M!$A$1:$P$10,MATCH(Database!C7331,Currecny_M!$A$1:$P$1,0),FALSE)</f>
        <v>1</v>
      </c>
      <c r="L7331" s="82">
        <f t="shared" si="344"/>
        <v>1.8646799999999999</v>
      </c>
      <c r="M7331" s="82">
        <f>((E7331/$F$1)*VLOOKUP(N7331,Currecny_M!$A$1:$P$10,MATCH(Database!C7331,Currecny_M!$A$1:$P$1,0),FALSE))/VLOOKUP('Cover page'!$B$6,Currecny_M!$A$1:$P$10,MATCH(Database!C7331,Currecny_M!$A$1:$P$1,0),FALSE)</f>
        <v>1.8646799999999999</v>
      </c>
      <c r="N7331" s="6" t="str">
        <f>VLOOKUP(B7331,Master!$A$2:$C$11,3,FALSE)</f>
        <v>Dirham</v>
      </c>
      <c r="O7331" s="6" t="str">
        <f>VLOOKUP(B7331,Master!$A$2:$C$11,2,FALSE)</f>
        <v>Asia</v>
      </c>
      <c r="Q7331" s="39" t="str">
        <f>VLOOKUP(D7331,GL_Master!$A$1:$D$80,2,FALSE)</f>
        <v>PL</v>
      </c>
      <c r="R7331" s="39" t="str">
        <f>VLOOKUP(D7331,GL_Master!$A$1:$D$80,3,FALSE)</f>
        <v>Staff welfare expenses</v>
      </c>
      <c r="S7331" s="39" t="str">
        <f>VLOOKUP(D7331,GL_Master!$A$1:$D$80,4,FALSE)</f>
        <v>Diwali Expense</v>
      </c>
    </row>
    <row r="7332" spans="1:19" x14ac:dyDescent="0.25">
      <c r="A7332" s="39" t="s">
        <v>262</v>
      </c>
      <c r="B7332" s="39" t="s">
        <v>238</v>
      </c>
      <c r="C7332" s="7">
        <v>44166</v>
      </c>
      <c r="D7332" s="39" t="s">
        <v>20</v>
      </c>
      <c r="E7332" s="39">
        <v>162</v>
      </c>
      <c r="F7332" s="82">
        <f t="shared" si="342"/>
        <v>0.16200000000000001</v>
      </c>
      <c r="G7332" s="39">
        <f>VLOOKUP(N7332,Currecny_M!$A$1:$P$10,2,FALSE)</f>
        <v>21</v>
      </c>
      <c r="H7332" s="39">
        <f>MATCH(C7332,Currecny_M!$A$1:$P$1,0)</f>
        <v>10</v>
      </c>
      <c r="I7332" s="39">
        <f>VLOOKUP(N7332,Currecny_M!$A$1:$P$10,MATCH(Database!C7332,Currecny_M!$A$1:$P$1,0),FALSE)</f>
        <v>22.74</v>
      </c>
      <c r="J7332" s="82">
        <f t="shared" si="343"/>
        <v>3.6838799999999998</v>
      </c>
      <c r="K7332" s="39">
        <f>VLOOKUP('Cover page'!$B$6,Currecny_M!$A$1:$P$10,MATCH(Database!C7332,Currecny_M!$A$1:$P$1,0),FALSE)</f>
        <v>1</v>
      </c>
      <c r="L7332" s="82">
        <f t="shared" si="344"/>
        <v>3.6838799999999998</v>
      </c>
      <c r="M7332" s="82">
        <f>((E7332/$F$1)*VLOOKUP(N7332,Currecny_M!$A$1:$P$10,MATCH(Database!C7332,Currecny_M!$A$1:$P$1,0),FALSE))/VLOOKUP('Cover page'!$B$6,Currecny_M!$A$1:$P$10,MATCH(Database!C7332,Currecny_M!$A$1:$P$1,0),FALSE)</f>
        <v>3.6838799999999998</v>
      </c>
      <c r="N7332" s="6" t="str">
        <f>VLOOKUP(B7332,Master!$A$2:$C$11,3,FALSE)</f>
        <v>Dirham</v>
      </c>
      <c r="O7332" s="6" t="str">
        <f>VLOOKUP(B7332,Master!$A$2:$C$11,2,FALSE)</f>
        <v>Asia</v>
      </c>
      <c r="Q7332" s="39" t="str">
        <f>VLOOKUP(D7332,GL_Master!$A$1:$D$80,2,FALSE)</f>
        <v>PL</v>
      </c>
      <c r="R7332" s="39" t="str">
        <f>VLOOKUP(D7332,GL_Master!$A$1:$D$80,3,FALSE)</f>
        <v>Selling and Marketing expenses</v>
      </c>
      <c r="S7332" s="39" t="str">
        <f>VLOOKUP(D7332,GL_Master!$A$1:$D$80,4,FALSE)</f>
        <v>Business promotion</v>
      </c>
    </row>
    <row r="7333" spans="1:19" x14ac:dyDescent="0.25">
      <c r="A7333" s="39" t="s">
        <v>262</v>
      </c>
      <c r="B7333" s="39" t="s">
        <v>238</v>
      </c>
      <c r="C7333" s="7">
        <v>44166</v>
      </c>
      <c r="D7333" s="39" t="s">
        <v>29</v>
      </c>
      <c r="E7333" s="39">
        <v>166</v>
      </c>
      <c r="F7333" s="82">
        <f t="shared" si="342"/>
        <v>0.16600000000000001</v>
      </c>
      <c r="G7333" s="39">
        <f>VLOOKUP(N7333,Currecny_M!$A$1:$P$10,2,FALSE)</f>
        <v>21</v>
      </c>
      <c r="H7333" s="39">
        <f>MATCH(C7333,Currecny_M!$A$1:$P$1,0)</f>
        <v>10</v>
      </c>
      <c r="I7333" s="39">
        <f>VLOOKUP(N7333,Currecny_M!$A$1:$P$10,MATCH(Database!C7333,Currecny_M!$A$1:$P$1,0),FALSE)</f>
        <v>22.74</v>
      </c>
      <c r="J7333" s="82">
        <f t="shared" si="343"/>
        <v>3.7748399999999998</v>
      </c>
      <c r="K7333" s="39">
        <f>VLOOKUP('Cover page'!$B$6,Currecny_M!$A$1:$P$10,MATCH(Database!C7333,Currecny_M!$A$1:$P$1,0),FALSE)</f>
        <v>1</v>
      </c>
      <c r="L7333" s="82">
        <f t="shared" si="344"/>
        <v>3.7748399999999998</v>
      </c>
      <c r="M7333" s="82">
        <f>((E7333/$F$1)*VLOOKUP(N7333,Currecny_M!$A$1:$P$10,MATCH(Database!C7333,Currecny_M!$A$1:$P$1,0),FALSE))/VLOOKUP('Cover page'!$B$6,Currecny_M!$A$1:$P$10,MATCH(Database!C7333,Currecny_M!$A$1:$P$1,0),FALSE)</f>
        <v>3.7748399999999998</v>
      </c>
      <c r="N7333" s="6" t="str">
        <f>VLOOKUP(B7333,Master!$A$2:$C$11,3,FALSE)</f>
        <v>Dirham</v>
      </c>
      <c r="O7333" s="6" t="str">
        <f>VLOOKUP(B7333,Master!$A$2:$C$11,2,FALSE)</f>
        <v>Asia</v>
      </c>
      <c r="Q7333" s="39" t="str">
        <f>VLOOKUP(D7333,GL_Master!$A$1:$D$80,2,FALSE)</f>
        <v>PL</v>
      </c>
      <c r="R7333" s="39" t="str">
        <f>VLOOKUP(D7333,GL_Master!$A$1:$D$80,3,FALSE)</f>
        <v>Communication &amp; internet exp</v>
      </c>
      <c r="S7333" s="39" t="str">
        <f>VLOOKUP(D7333,GL_Master!$A$1:$D$80,4,FALSE)</f>
        <v>Communication cost</v>
      </c>
    </row>
    <row r="7334" spans="1:19" x14ac:dyDescent="0.25">
      <c r="A7334" s="39" t="s">
        <v>262</v>
      </c>
      <c r="B7334" s="39" t="s">
        <v>238</v>
      </c>
      <c r="C7334" s="7">
        <v>44166</v>
      </c>
      <c r="D7334" s="39" t="s">
        <v>41</v>
      </c>
      <c r="E7334" s="39">
        <v>78</v>
      </c>
      <c r="F7334" s="82">
        <f t="shared" si="342"/>
        <v>7.8E-2</v>
      </c>
      <c r="G7334" s="39">
        <f>VLOOKUP(N7334,Currecny_M!$A$1:$P$10,2,FALSE)</f>
        <v>21</v>
      </c>
      <c r="H7334" s="39">
        <f>MATCH(C7334,Currecny_M!$A$1:$P$1,0)</f>
        <v>10</v>
      </c>
      <c r="I7334" s="39">
        <f>VLOOKUP(N7334,Currecny_M!$A$1:$P$10,MATCH(Database!C7334,Currecny_M!$A$1:$P$1,0),FALSE)</f>
        <v>22.74</v>
      </c>
      <c r="J7334" s="82">
        <f t="shared" si="343"/>
        <v>1.77372</v>
      </c>
      <c r="K7334" s="39">
        <f>VLOOKUP('Cover page'!$B$6,Currecny_M!$A$1:$P$10,MATCH(Database!C7334,Currecny_M!$A$1:$P$1,0),FALSE)</f>
        <v>1</v>
      </c>
      <c r="L7334" s="82">
        <f t="shared" si="344"/>
        <v>1.77372</v>
      </c>
      <c r="M7334" s="82">
        <f>((E7334/$F$1)*VLOOKUP(N7334,Currecny_M!$A$1:$P$10,MATCH(Database!C7334,Currecny_M!$A$1:$P$1,0),FALSE))/VLOOKUP('Cover page'!$B$6,Currecny_M!$A$1:$P$10,MATCH(Database!C7334,Currecny_M!$A$1:$P$1,0),FALSE)</f>
        <v>1.77372</v>
      </c>
      <c r="N7334" s="6" t="str">
        <f>VLOOKUP(B7334,Master!$A$2:$C$11,3,FALSE)</f>
        <v>Dirham</v>
      </c>
      <c r="O7334" s="6" t="str">
        <f>VLOOKUP(B7334,Master!$A$2:$C$11,2,FALSE)</f>
        <v>Asia</v>
      </c>
      <c r="Q7334" s="39" t="str">
        <f>VLOOKUP(D7334,GL_Master!$A$1:$D$80,2,FALSE)</f>
        <v>PL</v>
      </c>
      <c r="R7334" s="39" t="str">
        <f>VLOOKUP(D7334,GL_Master!$A$1:$D$80,3,FALSE)</f>
        <v>Communication &amp; internet exp</v>
      </c>
      <c r="S7334" s="39" t="str">
        <f>VLOOKUP(D7334,GL_Master!$A$1:$D$80,4,FALSE)</f>
        <v>Communication cost</v>
      </c>
    </row>
    <row r="7335" spans="1:19" x14ac:dyDescent="0.25">
      <c r="A7335" s="39" t="s">
        <v>262</v>
      </c>
      <c r="B7335" s="39" t="s">
        <v>238</v>
      </c>
      <c r="C7335" s="7">
        <v>44166</v>
      </c>
      <c r="D7335" s="39" t="s">
        <v>103</v>
      </c>
      <c r="E7335" s="39">
        <v>163</v>
      </c>
      <c r="F7335" s="82">
        <f t="shared" si="342"/>
        <v>0.16300000000000001</v>
      </c>
      <c r="G7335" s="39">
        <f>VLOOKUP(N7335,Currecny_M!$A$1:$P$10,2,FALSE)</f>
        <v>21</v>
      </c>
      <c r="H7335" s="39">
        <f>MATCH(C7335,Currecny_M!$A$1:$P$1,0)</f>
        <v>10</v>
      </c>
      <c r="I7335" s="39">
        <f>VLOOKUP(N7335,Currecny_M!$A$1:$P$10,MATCH(Database!C7335,Currecny_M!$A$1:$P$1,0),FALSE)</f>
        <v>22.74</v>
      </c>
      <c r="J7335" s="82">
        <f t="shared" si="343"/>
        <v>3.70662</v>
      </c>
      <c r="K7335" s="39">
        <f>VLOOKUP('Cover page'!$B$6,Currecny_M!$A$1:$P$10,MATCH(Database!C7335,Currecny_M!$A$1:$P$1,0),FALSE)</f>
        <v>1</v>
      </c>
      <c r="L7335" s="82">
        <f t="shared" si="344"/>
        <v>3.70662</v>
      </c>
      <c r="M7335" s="82">
        <f>((E7335/$F$1)*VLOOKUP(N7335,Currecny_M!$A$1:$P$10,MATCH(Database!C7335,Currecny_M!$A$1:$P$1,0),FALSE))/VLOOKUP('Cover page'!$B$6,Currecny_M!$A$1:$P$10,MATCH(Database!C7335,Currecny_M!$A$1:$P$1,0),FALSE)</f>
        <v>3.70662</v>
      </c>
      <c r="N7335" s="6" t="str">
        <f>VLOOKUP(B7335,Master!$A$2:$C$11,3,FALSE)</f>
        <v>Dirham</v>
      </c>
      <c r="O7335" s="6" t="str">
        <f>VLOOKUP(B7335,Master!$A$2:$C$11,2,FALSE)</f>
        <v>Asia</v>
      </c>
      <c r="Q7335" s="39" t="str">
        <f>VLOOKUP(D7335,GL_Master!$A$1:$D$80,2,FALSE)</f>
        <v>PL</v>
      </c>
      <c r="R7335" s="39" t="str">
        <f>VLOOKUP(D7335,GL_Master!$A$1:$D$80,3,FALSE)</f>
        <v>Communication &amp; internet exp</v>
      </c>
      <c r="S7335" s="39" t="str">
        <f>VLOOKUP(D7335,GL_Master!$A$1:$D$80,4,FALSE)</f>
        <v>Communication cost</v>
      </c>
    </row>
    <row r="7336" spans="1:19" x14ac:dyDescent="0.25">
      <c r="A7336" s="39" t="s">
        <v>262</v>
      </c>
      <c r="B7336" s="39" t="s">
        <v>238</v>
      </c>
      <c r="C7336" s="7">
        <v>44166</v>
      </c>
      <c r="D7336" s="39" t="s">
        <v>104</v>
      </c>
      <c r="E7336" s="39">
        <v>247</v>
      </c>
      <c r="F7336" s="82">
        <f t="shared" si="342"/>
        <v>0.247</v>
      </c>
      <c r="G7336" s="39">
        <f>VLOOKUP(N7336,Currecny_M!$A$1:$P$10,2,FALSE)</f>
        <v>21</v>
      </c>
      <c r="H7336" s="39">
        <f>MATCH(C7336,Currecny_M!$A$1:$P$1,0)</f>
        <v>10</v>
      </c>
      <c r="I7336" s="39">
        <f>VLOOKUP(N7336,Currecny_M!$A$1:$P$10,MATCH(Database!C7336,Currecny_M!$A$1:$P$1,0),FALSE)</f>
        <v>22.74</v>
      </c>
      <c r="J7336" s="82">
        <f t="shared" si="343"/>
        <v>5.6167799999999994</v>
      </c>
      <c r="K7336" s="39">
        <f>VLOOKUP('Cover page'!$B$6,Currecny_M!$A$1:$P$10,MATCH(Database!C7336,Currecny_M!$A$1:$P$1,0),FALSE)</f>
        <v>1</v>
      </c>
      <c r="L7336" s="82">
        <f t="shared" si="344"/>
        <v>5.6167799999999994</v>
      </c>
      <c r="M7336" s="82">
        <f>((E7336/$F$1)*VLOOKUP(N7336,Currecny_M!$A$1:$P$10,MATCH(Database!C7336,Currecny_M!$A$1:$P$1,0),FALSE))/VLOOKUP('Cover page'!$B$6,Currecny_M!$A$1:$P$10,MATCH(Database!C7336,Currecny_M!$A$1:$P$1,0),FALSE)</f>
        <v>5.6167799999999994</v>
      </c>
      <c r="N7336" s="6" t="str">
        <f>VLOOKUP(B7336,Master!$A$2:$C$11,3,FALSE)</f>
        <v>Dirham</v>
      </c>
      <c r="O7336" s="6" t="str">
        <f>VLOOKUP(B7336,Master!$A$2:$C$11,2,FALSE)</f>
        <v>Asia</v>
      </c>
      <c r="Q7336" s="39" t="str">
        <f>VLOOKUP(D7336,GL_Master!$A$1:$D$80,2,FALSE)</f>
        <v>PL</v>
      </c>
      <c r="R7336" s="39" t="str">
        <f>VLOOKUP(D7336,GL_Master!$A$1:$D$80,3,FALSE)</f>
        <v>Legal &amp; Professional expenses</v>
      </c>
      <c r="S7336" s="39" t="str">
        <f>VLOOKUP(D7336,GL_Master!$A$1:$D$80,4,FALSE)</f>
        <v>Professional Fees - Others</v>
      </c>
    </row>
    <row r="7337" spans="1:19" x14ac:dyDescent="0.25">
      <c r="A7337" s="39" t="s">
        <v>262</v>
      </c>
      <c r="B7337" s="39" t="s">
        <v>238</v>
      </c>
      <c r="C7337" s="7">
        <v>44166</v>
      </c>
      <c r="D7337" s="39" t="s">
        <v>105</v>
      </c>
      <c r="E7337" s="39">
        <v>158</v>
      </c>
      <c r="F7337" s="82">
        <f t="shared" si="342"/>
        <v>0.158</v>
      </c>
      <c r="G7337" s="39">
        <f>VLOOKUP(N7337,Currecny_M!$A$1:$P$10,2,FALSE)</f>
        <v>21</v>
      </c>
      <c r="H7337" s="39">
        <f>MATCH(C7337,Currecny_M!$A$1:$P$1,0)</f>
        <v>10</v>
      </c>
      <c r="I7337" s="39">
        <f>VLOOKUP(N7337,Currecny_M!$A$1:$P$10,MATCH(Database!C7337,Currecny_M!$A$1:$P$1,0),FALSE)</f>
        <v>22.74</v>
      </c>
      <c r="J7337" s="82">
        <f t="shared" si="343"/>
        <v>3.5929199999999999</v>
      </c>
      <c r="K7337" s="39">
        <f>VLOOKUP('Cover page'!$B$6,Currecny_M!$A$1:$P$10,MATCH(Database!C7337,Currecny_M!$A$1:$P$1,0),FALSE)</f>
        <v>1</v>
      </c>
      <c r="L7337" s="82">
        <f t="shared" si="344"/>
        <v>3.5929199999999999</v>
      </c>
      <c r="M7337" s="82">
        <f>((E7337/$F$1)*VLOOKUP(N7337,Currecny_M!$A$1:$P$10,MATCH(Database!C7337,Currecny_M!$A$1:$P$1,0),FALSE))/VLOOKUP('Cover page'!$B$6,Currecny_M!$A$1:$P$10,MATCH(Database!C7337,Currecny_M!$A$1:$P$1,0),FALSE)</f>
        <v>3.5929199999999999</v>
      </c>
      <c r="N7337" s="6" t="str">
        <f>VLOOKUP(B7337,Master!$A$2:$C$11,3,FALSE)</f>
        <v>Dirham</v>
      </c>
      <c r="O7337" s="6" t="str">
        <f>VLOOKUP(B7337,Master!$A$2:$C$11,2,FALSE)</f>
        <v>Asia</v>
      </c>
      <c r="Q7337" s="39" t="str">
        <f>VLOOKUP(D7337,GL_Master!$A$1:$D$80,2,FALSE)</f>
        <v>PL</v>
      </c>
      <c r="R7337" s="39" t="str">
        <f>VLOOKUP(D7337,GL_Master!$A$1:$D$80,3,FALSE)</f>
        <v>Travelling and conveyance</v>
      </c>
      <c r="S7337" s="39" t="str">
        <f>VLOOKUP(D7337,GL_Master!$A$1:$D$80,4,FALSE)</f>
        <v>Car hiring and rental services</v>
      </c>
    </row>
    <row r="7338" spans="1:19" x14ac:dyDescent="0.25">
      <c r="A7338" s="39" t="s">
        <v>262</v>
      </c>
      <c r="B7338" s="39" t="s">
        <v>238</v>
      </c>
      <c r="C7338" s="7">
        <v>44166</v>
      </c>
      <c r="D7338" s="39" t="s">
        <v>106</v>
      </c>
      <c r="E7338" s="39">
        <v>79</v>
      </c>
      <c r="F7338" s="82">
        <f t="shared" si="342"/>
        <v>7.9000000000000001E-2</v>
      </c>
      <c r="G7338" s="39">
        <f>VLOOKUP(N7338,Currecny_M!$A$1:$P$10,2,FALSE)</f>
        <v>21</v>
      </c>
      <c r="H7338" s="39">
        <f>MATCH(C7338,Currecny_M!$A$1:$P$1,0)</f>
        <v>10</v>
      </c>
      <c r="I7338" s="39">
        <f>VLOOKUP(N7338,Currecny_M!$A$1:$P$10,MATCH(Database!C7338,Currecny_M!$A$1:$P$1,0),FALSE)</f>
        <v>22.74</v>
      </c>
      <c r="J7338" s="82">
        <f t="shared" si="343"/>
        <v>1.7964599999999999</v>
      </c>
      <c r="K7338" s="39">
        <f>VLOOKUP('Cover page'!$B$6,Currecny_M!$A$1:$P$10,MATCH(Database!C7338,Currecny_M!$A$1:$P$1,0),FALSE)</f>
        <v>1</v>
      </c>
      <c r="L7338" s="82">
        <f t="shared" si="344"/>
        <v>1.7964599999999999</v>
      </c>
      <c r="M7338" s="82">
        <f>((E7338/$F$1)*VLOOKUP(N7338,Currecny_M!$A$1:$P$10,MATCH(Database!C7338,Currecny_M!$A$1:$P$1,0),FALSE))/VLOOKUP('Cover page'!$B$6,Currecny_M!$A$1:$P$10,MATCH(Database!C7338,Currecny_M!$A$1:$P$1,0),FALSE)</f>
        <v>1.7964599999999999</v>
      </c>
      <c r="N7338" s="6" t="str">
        <f>VLOOKUP(B7338,Master!$A$2:$C$11,3,FALSE)</f>
        <v>Dirham</v>
      </c>
      <c r="O7338" s="6" t="str">
        <f>VLOOKUP(B7338,Master!$A$2:$C$11,2,FALSE)</f>
        <v>Asia</v>
      </c>
      <c r="Q7338" s="39" t="str">
        <f>VLOOKUP(D7338,GL_Master!$A$1:$D$80,2,FALSE)</f>
        <v>PL</v>
      </c>
      <c r="R7338" s="39" t="str">
        <f>VLOOKUP(D7338,GL_Master!$A$1:$D$80,3,FALSE)</f>
        <v>Communication &amp; internet exp</v>
      </c>
      <c r="S7338" s="39" t="str">
        <f>VLOOKUP(D7338,GL_Master!$A$1:$D$80,4,FALSE)</f>
        <v>Printing &amp; Stationary</v>
      </c>
    </row>
    <row r="7339" spans="1:19" x14ac:dyDescent="0.25">
      <c r="A7339" s="39" t="s">
        <v>262</v>
      </c>
      <c r="B7339" s="39" t="s">
        <v>238</v>
      </c>
      <c r="C7339" s="7">
        <v>44166</v>
      </c>
      <c r="D7339" s="39" t="s">
        <v>32</v>
      </c>
      <c r="E7339" s="39">
        <v>78</v>
      </c>
      <c r="F7339" s="82">
        <f t="shared" si="342"/>
        <v>7.8E-2</v>
      </c>
      <c r="G7339" s="39">
        <f>VLOOKUP(N7339,Currecny_M!$A$1:$P$10,2,FALSE)</f>
        <v>21</v>
      </c>
      <c r="H7339" s="39">
        <f>MATCH(C7339,Currecny_M!$A$1:$P$1,0)</f>
        <v>10</v>
      </c>
      <c r="I7339" s="39">
        <f>VLOOKUP(N7339,Currecny_M!$A$1:$P$10,MATCH(Database!C7339,Currecny_M!$A$1:$P$1,0),FALSE)</f>
        <v>22.74</v>
      </c>
      <c r="J7339" s="82">
        <f t="shared" si="343"/>
        <v>1.77372</v>
      </c>
      <c r="K7339" s="39">
        <f>VLOOKUP('Cover page'!$B$6,Currecny_M!$A$1:$P$10,MATCH(Database!C7339,Currecny_M!$A$1:$P$1,0),FALSE)</f>
        <v>1</v>
      </c>
      <c r="L7339" s="82">
        <f t="shared" si="344"/>
        <v>1.77372</v>
      </c>
      <c r="M7339" s="82">
        <f>((E7339/$F$1)*VLOOKUP(N7339,Currecny_M!$A$1:$P$10,MATCH(Database!C7339,Currecny_M!$A$1:$P$1,0),FALSE))/VLOOKUP('Cover page'!$B$6,Currecny_M!$A$1:$P$10,MATCH(Database!C7339,Currecny_M!$A$1:$P$1,0),FALSE)</f>
        <v>1.77372</v>
      </c>
      <c r="N7339" s="6" t="str">
        <f>VLOOKUP(B7339,Master!$A$2:$C$11,3,FALSE)</f>
        <v>Dirham</v>
      </c>
      <c r="O7339" s="6" t="str">
        <f>VLOOKUP(B7339,Master!$A$2:$C$11,2,FALSE)</f>
        <v>Asia</v>
      </c>
      <c r="Q7339" s="39" t="str">
        <f>VLOOKUP(D7339,GL_Master!$A$1:$D$80,2,FALSE)</f>
        <v>PL</v>
      </c>
      <c r="R7339" s="39" t="str">
        <f>VLOOKUP(D7339,GL_Master!$A$1:$D$80,3,FALSE)</f>
        <v>Communication &amp; internet exp</v>
      </c>
      <c r="S7339" s="39" t="str">
        <f>VLOOKUP(D7339,GL_Master!$A$1:$D$80,4,FALSE)</f>
        <v>Printing &amp; Stationary</v>
      </c>
    </row>
    <row r="7340" spans="1:19" x14ac:dyDescent="0.25">
      <c r="A7340" s="39" t="s">
        <v>262</v>
      </c>
      <c r="B7340" s="39" t="s">
        <v>238</v>
      </c>
      <c r="C7340" s="7">
        <v>44166</v>
      </c>
      <c r="D7340" s="39" t="s">
        <v>35</v>
      </c>
      <c r="E7340" s="39">
        <v>240</v>
      </c>
      <c r="F7340" s="82">
        <f t="shared" si="342"/>
        <v>0.24</v>
      </c>
      <c r="G7340" s="39">
        <f>VLOOKUP(N7340,Currecny_M!$A$1:$P$10,2,FALSE)</f>
        <v>21</v>
      </c>
      <c r="H7340" s="39">
        <f>MATCH(C7340,Currecny_M!$A$1:$P$1,0)</f>
        <v>10</v>
      </c>
      <c r="I7340" s="39">
        <f>VLOOKUP(N7340,Currecny_M!$A$1:$P$10,MATCH(Database!C7340,Currecny_M!$A$1:$P$1,0),FALSE)</f>
        <v>22.74</v>
      </c>
      <c r="J7340" s="82">
        <f t="shared" si="343"/>
        <v>5.4575999999999993</v>
      </c>
      <c r="K7340" s="39">
        <f>VLOOKUP('Cover page'!$B$6,Currecny_M!$A$1:$P$10,MATCH(Database!C7340,Currecny_M!$A$1:$P$1,0),FALSE)</f>
        <v>1</v>
      </c>
      <c r="L7340" s="82">
        <f t="shared" si="344"/>
        <v>5.4575999999999993</v>
      </c>
      <c r="M7340" s="82">
        <f>((E7340/$F$1)*VLOOKUP(N7340,Currecny_M!$A$1:$P$10,MATCH(Database!C7340,Currecny_M!$A$1:$P$1,0),FALSE))/VLOOKUP('Cover page'!$B$6,Currecny_M!$A$1:$P$10,MATCH(Database!C7340,Currecny_M!$A$1:$P$1,0),FALSE)</f>
        <v>5.4575999999999993</v>
      </c>
      <c r="N7340" s="6" t="str">
        <f>VLOOKUP(B7340,Master!$A$2:$C$11,3,FALSE)</f>
        <v>Dirham</v>
      </c>
      <c r="O7340" s="6" t="str">
        <f>VLOOKUP(B7340,Master!$A$2:$C$11,2,FALSE)</f>
        <v>Asia</v>
      </c>
      <c r="Q7340" s="39" t="str">
        <f>VLOOKUP(D7340,GL_Master!$A$1:$D$80,2,FALSE)</f>
        <v>PL</v>
      </c>
      <c r="R7340" s="39" t="str">
        <f>VLOOKUP(D7340,GL_Master!$A$1:$D$80,3,FALSE)</f>
        <v>Security Expenses</v>
      </c>
      <c r="S7340" s="39" t="str">
        <f>VLOOKUP(D7340,GL_Master!$A$1:$D$80,4,FALSE)</f>
        <v>Security Expenses others</v>
      </c>
    </row>
    <row r="7341" spans="1:19" x14ac:dyDescent="0.25">
      <c r="A7341" s="39" t="s">
        <v>262</v>
      </c>
      <c r="B7341" s="39" t="s">
        <v>238</v>
      </c>
      <c r="C7341" s="7">
        <v>44166</v>
      </c>
      <c r="D7341" s="39" t="s">
        <v>38</v>
      </c>
      <c r="E7341" s="39">
        <v>79</v>
      </c>
      <c r="F7341" s="82">
        <f t="shared" si="342"/>
        <v>7.9000000000000001E-2</v>
      </c>
      <c r="G7341" s="39">
        <f>VLOOKUP(N7341,Currecny_M!$A$1:$P$10,2,FALSE)</f>
        <v>21</v>
      </c>
      <c r="H7341" s="39">
        <f>MATCH(C7341,Currecny_M!$A$1:$P$1,0)</f>
        <v>10</v>
      </c>
      <c r="I7341" s="39">
        <f>VLOOKUP(N7341,Currecny_M!$A$1:$P$10,MATCH(Database!C7341,Currecny_M!$A$1:$P$1,0),FALSE)</f>
        <v>22.74</v>
      </c>
      <c r="J7341" s="82">
        <f t="shared" si="343"/>
        <v>1.7964599999999999</v>
      </c>
      <c r="K7341" s="39">
        <f>VLOOKUP('Cover page'!$B$6,Currecny_M!$A$1:$P$10,MATCH(Database!C7341,Currecny_M!$A$1:$P$1,0),FALSE)</f>
        <v>1</v>
      </c>
      <c r="L7341" s="82">
        <f t="shared" si="344"/>
        <v>1.7964599999999999</v>
      </c>
      <c r="M7341" s="82">
        <f>((E7341/$F$1)*VLOOKUP(N7341,Currecny_M!$A$1:$P$10,MATCH(Database!C7341,Currecny_M!$A$1:$P$1,0),FALSE))/VLOOKUP('Cover page'!$B$6,Currecny_M!$A$1:$P$10,MATCH(Database!C7341,Currecny_M!$A$1:$P$1,0),FALSE)</f>
        <v>1.7964599999999999</v>
      </c>
      <c r="N7341" s="6" t="str">
        <f>VLOOKUP(B7341,Master!$A$2:$C$11,3,FALSE)</f>
        <v>Dirham</v>
      </c>
      <c r="O7341" s="6" t="str">
        <f>VLOOKUP(B7341,Master!$A$2:$C$11,2,FALSE)</f>
        <v>Asia</v>
      </c>
      <c r="Q7341" s="39" t="str">
        <f>VLOOKUP(D7341,GL_Master!$A$1:$D$80,2,FALSE)</f>
        <v>PL</v>
      </c>
      <c r="R7341" s="39" t="str">
        <f>VLOOKUP(D7341,GL_Master!$A$1:$D$80,3,FALSE)</f>
        <v>House Keeping Expenses</v>
      </c>
      <c r="S7341" s="39" t="str">
        <f>VLOOKUP(D7341,GL_Master!$A$1:$D$80,4,FALSE)</f>
        <v>House Keeping Expenses</v>
      </c>
    </row>
    <row r="7342" spans="1:19" x14ac:dyDescent="0.25">
      <c r="A7342" s="39" t="s">
        <v>262</v>
      </c>
      <c r="B7342" s="39" t="s">
        <v>238</v>
      </c>
      <c r="C7342" s="7">
        <v>44166</v>
      </c>
      <c r="D7342" s="39" t="s">
        <v>107</v>
      </c>
      <c r="E7342" s="39">
        <v>82</v>
      </c>
      <c r="F7342" s="82">
        <f t="shared" si="342"/>
        <v>8.2000000000000003E-2</v>
      </c>
      <c r="G7342" s="39">
        <f>VLOOKUP(N7342,Currecny_M!$A$1:$P$10,2,FALSE)</f>
        <v>21</v>
      </c>
      <c r="H7342" s="39">
        <f>MATCH(C7342,Currecny_M!$A$1:$P$1,0)</f>
        <v>10</v>
      </c>
      <c r="I7342" s="39">
        <f>VLOOKUP(N7342,Currecny_M!$A$1:$P$10,MATCH(Database!C7342,Currecny_M!$A$1:$P$1,0),FALSE)</f>
        <v>22.74</v>
      </c>
      <c r="J7342" s="82">
        <f t="shared" si="343"/>
        <v>1.8646799999999999</v>
      </c>
      <c r="K7342" s="39">
        <f>VLOOKUP('Cover page'!$B$6,Currecny_M!$A$1:$P$10,MATCH(Database!C7342,Currecny_M!$A$1:$P$1,0),FALSE)</f>
        <v>1</v>
      </c>
      <c r="L7342" s="82">
        <f t="shared" si="344"/>
        <v>1.8646799999999999</v>
      </c>
      <c r="M7342" s="82">
        <f>((E7342/$F$1)*VLOOKUP(N7342,Currecny_M!$A$1:$P$10,MATCH(Database!C7342,Currecny_M!$A$1:$P$1,0),FALSE))/VLOOKUP('Cover page'!$B$6,Currecny_M!$A$1:$P$10,MATCH(Database!C7342,Currecny_M!$A$1:$P$1,0),FALSE)</f>
        <v>1.8646799999999999</v>
      </c>
      <c r="N7342" s="6" t="str">
        <f>VLOOKUP(B7342,Master!$A$2:$C$11,3,FALSE)</f>
        <v>Dirham</v>
      </c>
      <c r="O7342" s="6" t="str">
        <f>VLOOKUP(B7342,Master!$A$2:$C$11,2,FALSE)</f>
        <v>Asia</v>
      </c>
      <c r="Q7342" s="39" t="str">
        <f>VLOOKUP(D7342,GL_Master!$A$1:$D$80,2,FALSE)</f>
        <v>PL</v>
      </c>
      <c r="R7342" s="39" t="str">
        <f>VLOOKUP(D7342,GL_Master!$A$1:$D$80,3,FALSE)</f>
        <v>Misc. expenses</v>
      </c>
      <c r="S7342" s="39" t="str">
        <f>VLOOKUP(D7342,GL_Master!$A$1:$D$80,4,FALSE)</f>
        <v>Repair &amp; Maintenance</v>
      </c>
    </row>
    <row r="7343" spans="1:19" x14ac:dyDescent="0.25">
      <c r="A7343" s="39" t="s">
        <v>262</v>
      </c>
      <c r="B7343" s="39" t="s">
        <v>238</v>
      </c>
      <c r="C7343" s="7">
        <v>44166</v>
      </c>
      <c r="D7343" s="39" t="s">
        <v>108</v>
      </c>
      <c r="E7343" s="39">
        <v>78</v>
      </c>
      <c r="F7343" s="82">
        <f t="shared" si="342"/>
        <v>7.8E-2</v>
      </c>
      <c r="G7343" s="39">
        <f>VLOOKUP(N7343,Currecny_M!$A$1:$P$10,2,FALSE)</f>
        <v>21</v>
      </c>
      <c r="H7343" s="39">
        <f>MATCH(C7343,Currecny_M!$A$1:$P$1,0)</f>
        <v>10</v>
      </c>
      <c r="I7343" s="39">
        <f>VLOOKUP(N7343,Currecny_M!$A$1:$P$10,MATCH(Database!C7343,Currecny_M!$A$1:$P$1,0),FALSE)</f>
        <v>22.74</v>
      </c>
      <c r="J7343" s="82">
        <f t="shared" si="343"/>
        <v>1.77372</v>
      </c>
      <c r="K7343" s="39">
        <f>VLOOKUP('Cover page'!$B$6,Currecny_M!$A$1:$P$10,MATCH(Database!C7343,Currecny_M!$A$1:$P$1,0),FALSE)</f>
        <v>1</v>
      </c>
      <c r="L7343" s="82">
        <f t="shared" si="344"/>
        <v>1.77372</v>
      </c>
      <c r="M7343" s="82">
        <f>((E7343/$F$1)*VLOOKUP(N7343,Currecny_M!$A$1:$P$10,MATCH(Database!C7343,Currecny_M!$A$1:$P$1,0),FALSE))/VLOOKUP('Cover page'!$B$6,Currecny_M!$A$1:$P$10,MATCH(Database!C7343,Currecny_M!$A$1:$P$1,0),FALSE)</f>
        <v>1.77372</v>
      </c>
      <c r="N7343" s="6" t="str">
        <f>VLOOKUP(B7343,Master!$A$2:$C$11,3,FALSE)</f>
        <v>Dirham</v>
      </c>
      <c r="O7343" s="6" t="str">
        <f>VLOOKUP(B7343,Master!$A$2:$C$11,2,FALSE)</f>
        <v>Asia</v>
      </c>
      <c r="Q7343" s="39" t="str">
        <f>VLOOKUP(D7343,GL_Master!$A$1:$D$80,2,FALSE)</f>
        <v>PL</v>
      </c>
      <c r="R7343" s="39" t="str">
        <f>VLOOKUP(D7343,GL_Master!$A$1:$D$80,3,FALSE)</f>
        <v>Misc. expenses</v>
      </c>
      <c r="S7343" s="39" t="str">
        <f>VLOOKUP(D7343,GL_Master!$A$1:$D$80,4,FALSE)</f>
        <v>Repair &amp; Maintenance</v>
      </c>
    </row>
    <row r="7344" spans="1:19" x14ac:dyDescent="0.25">
      <c r="A7344" s="39" t="s">
        <v>262</v>
      </c>
      <c r="B7344" s="39" t="s">
        <v>238</v>
      </c>
      <c r="C7344" s="7">
        <v>44166</v>
      </c>
      <c r="D7344" s="39" t="s">
        <v>9</v>
      </c>
      <c r="E7344" s="39">
        <v>720</v>
      </c>
      <c r="F7344" s="82">
        <f t="shared" si="342"/>
        <v>0.72</v>
      </c>
      <c r="G7344" s="39">
        <f>VLOOKUP(N7344,Currecny_M!$A$1:$P$10,2,FALSE)</f>
        <v>21</v>
      </c>
      <c r="H7344" s="39">
        <f>MATCH(C7344,Currecny_M!$A$1:$P$1,0)</f>
        <v>10</v>
      </c>
      <c r="I7344" s="39">
        <f>VLOOKUP(N7344,Currecny_M!$A$1:$P$10,MATCH(Database!C7344,Currecny_M!$A$1:$P$1,0),FALSE)</f>
        <v>22.74</v>
      </c>
      <c r="J7344" s="82">
        <f t="shared" si="343"/>
        <v>16.372799999999998</v>
      </c>
      <c r="K7344" s="39">
        <f>VLOOKUP('Cover page'!$B$6,Currecny_M!$A$1:$P$10,MATCH(Database!C7344,Currecny_M!$A$1:$P$1,0),FALSE)</f>
        <v>1</v>
      </c>
      <c r="L7344" s="82">
        <f t="shared" si="344"/>
        <v>16.372799999999998</v>
      </c>
      <c r="M7344" s="82">
        <f>((E7344/$F$1)*VLOOKUP(N7344,Currecny_M!$A$1:$P$10,MATCH(Database!C7344,Currecny_M!$A$1:$P$1,0),FALSE))/VLOOKUP('Cover page'!$B$6,Currecny_M!$A$1:$P$10,MATCH(Database!C7344,Currecny_M!$A$1:$P$1,0),FALSE)</f>
        <v>16.372799999999998</v>
      </c>
      <c r="N7344" s="6" t="str">
        <f>VLOOKUP(B7344,Master!$A$2:$C$11,3,FALSE)</f>
        <v>Dirham</v>
      </c>
      <c r="O7344" s="6" t="str">
        <f>VLOOKUP(B7344,Master!$A$2:$C$11,2,FALSE)</f>
        <v>Asia</v>
      </c>
      <c r="Q7344" s="39" t="str">
        <f>VLOOKUP(D7344,GL_Master!$A$1:$D$80,2,FALSE)</f>
        <v>PL</v>
      </c>
      <c r="R7344" s="39" t="str">
        <f>VLOOKUP(D7344,GL_Master!$A$1:$D$80,3,FALSE)</f>
        <v>Rent</v>
      </c>
      <c r="S7344" s="39" t="str">
        <f>VLOOKUP(D7344,GL_Master!$A$1:$D$80,4,FALSE)</f>
        <v>Office Rent</v>
      </c>
    </row>
    <row r="7345" spans="1:19" x14ac:dyDescent="0.25">
      <c r="A7345" s="39" t="s">
        <v>262</v>
      </c>
      <c r="B7345" s="39" t="s">
        <v>238</v>
      </c>
      <c r="C7345" s="7">
        <v>44166</v>
      </c>
      <c r="D7345" s="39" t="s">
        <v>109</v>
      </c>
      <c r="E7345" s="39">
        <v>-392</v>
      </c>
      <c r="F7345" s="82">
        <f t="shared" si="342"/>
        <v>-0.39200000000000002</v>
      </c>
      <c r="G7345" s="39">
        <f>VLOOKUP(N7345,Currecny_M!$A$1:$P$10,2,FALSE)</f>
        <v>21</v>
      </c>
      <c r="H7345" s="39">
        <f>MATCH(C7345,Currecny_M!$A$1:$P$1,0)</f>
        <v>10</v>
      </c>
      <c r="I7345" s="39">
        <f>VLOOKUP(N7345,Currecny_M!$A$1:$P$10,MATCH(Database!C7345,Currecny_M!$A$1:$P$1,0),FALSE)</f>
        <v>22.74</v>
      </c>
      <c r="J7345" s="82">
        <f t="shared" si="343"/>
        <v>-8.9140800000000002</v>
      </c>
      <c r="K7345" s="39">
        <f>VLOOKUP('Cover page'!$B$6,Currecny_M!$A$1:$P$10,MATCH(Database!C7345,Currecny_M!$A$1:$P$1,0),FALSE)</f>
        <v>1</v>
      </c>
      <c r="L7345" s="82">
        <f t="shared" si="344"/>
        <v>-8.9140800000000002</v>
      </c>
      <c r="M7345" s="82">
        <f>((E7345/$F$1)*VLOOKUP(N7345,Currecny_M!$A$1:$P$10,MATCH(Database!C7345,Currecny_M!$A$1:$P$1,0),FALSE))/VLOOKUP('Cover page'!$B$6,Currecny_M!$A$1:$P$10,MATCH(Database!C7345,Currecny_M!$A$1:$P$1,0),FALSE)</f>
        <v>-8.9140800000000002</v>
      </c>
      <c r="N7345" s="6" t="str">
        <f>VLOOKUP(B7345,Master!$A$2:$C$11,3,FALSE)</f>
        <v>Dirham</v>
      </c>
      <c r="O7345" s="6" t="str">
        <f>VLOOKUP(B7345,Master!$A$2:$C$11,2,FALSE)</f>
        <v>Asia</v>
      </c>
      <c r="Q7345" s="39" t="str">
        <f>VLOOKUP(D7345,GL_Master!$A$1:$D$80,2,FALSE)</f>
        <v>PL</v>
      </c>
      <c r="R7345" s="39" t="str">
        <f>VLOOKUP(D7345,GL_Master!$A$1:$D$80,3,FALSE)</f>
        <v>Travelling and conveyance</v>
      </c>
      <c r="S7345" s="39" t="str">
        <f>VLOOKUP(D7345,GL_Master!$A$1:$D$80,4,FALSE)</f>
        <v>Travelling , hotel lodging</v>
      </c>
    </row>
    <row r="7346" spans="1:19" x14ac:dyDescent="0.25">
      <c r="A7346" s="39" t="s">
        <v>262</v>
      </c>
      <c r="B7346" s="39" t="s">
        <v>238</v>
      </c>
      <c r="C7346" s="7">
        <v>44166</v>
      </c>
      <c r="D7346" s="39" t="s">
        <v>110</v>
      </c>
      <c r="E7346" s="39">
        <v>155</v>
      </c>
      <c r="F7346" s="82">
        <f t="shared" si="342"/>
        <v>0.155</v>
      </c>
      <c r="G7346" s="39">
        <f>VLOOKUP(N7346,Currecny_M!$A$1:$P$10,2,FALSE)</f>
        <v>21</v>
      </c>
      <c r="H7346" s="39">
        <f>MATCH(C7346,Currecny_M!$A$1:$P$1,0)</f>
        <v>10</v>
      </c>
      <c r="I7346" s="39">
        <f>VLOOKUP(N7346,Currecny_M!$A$1:$P$10,MATCH(Database!C7346,Currecny_M!$A$1:$P$1,0),FALSE)</f>
        <v>22.74</v>
      </c>
      <c r="J7346" s="82">
        <f t="shared" si="343"/>
        <v>3.5246999999999997</v>
      </c>
      <c r="K7346" s="39">
        <f>VLOOKUP('Cover page'!$B$6,Currecny_M!$A$1:$P$10,MATCH(Database!C7346,Currecny_M!$A$1:$P$1,0),FALSE)</f>
        <v>1</v>
      </c>
      <c r="L7346" s="82">
        <f t="shared" si="344"/>
        <v>3.5246999999999997</v>
      </c>
      <c r="M7346" s="82">
        <f>((E7346/$F$1)*VLOOKUP(N7346,Currecny_M!$A$1:$P$10,MATCH(Database!C7346,Currecny_M!$A$1:$P$1,0),FALSE))/VLOOKUP('Cover page'!$B$6,Currecny_M!$A$1:$P$10,MATCH(Database!C7346,Currecny_M!$A$1:$P$1,0),FALSE)</f>
        <v>3.5246999999999997</v>
      </c>
      <c r="N7346" s="6" t="str">
        <f>VLOOKUP(B7346,Master!$A$2:$C$11,3,FALSE)</f>
        <v>Dirham</v>
      </c>
      <c r="O7346" s="6" t="str">
        <f>VLOOKUP(B7346,Master!$A$2:$C$11,2,FALSE)</f>
        <v>Asia</v>
      </c>
      <c r="Q7346" s="39" t="str">
        <f>VLOOKUP(D7346,GL_Master!$A$1:$D$80,2,FALSE)</f>
        <v>PL</v>
      </c>
      <c r="R7346" s="39" t="str">
        <f>VLOOKUP(D7346,GL_Master!$A$1:$D$80,3,FALSE)</f>
        <v>Travelling and conveyance</v>
      </c>
      <c r="S7346" s="39" t="str">
        <f>VLOOKUP(D7346,GL_Master!$A$1:$D$80,4,FALSE)</f>
        <v>Travelling , hotel lodging</v>
      </c>
    </row>
    <row r="7347" spans="1:19" x14ac:dyDescent="0.25">
      <c r="A7347" s="39" t="s">
        <v>262</v>
      </c>
      <c r="B7347" s="39" t="s">
        <v>238</v>
      </c>
      <c r="C7347" s="7">
        <v>44166</v>
      </c>
      <c r="D7347" s="39" t="s">
        <v>111</v>
      </c>
      <c r="E7347" s="39">
        <v>78</v>
      </c>
      <c r="F7347" s="82">
        <f t="shared" si="342"/>
        <v>7.8E-2</v>
      </c>
      <c r="G7347" s="39">
        <f>VLOOKUP(N7347,Currecny_M!$A$1:$P$10,2,FALSE)</f>
        <v>21</v>
      </c>
      <c r="H7347" s="39">
        <f>MATCH(C7347,Currecny_M!$A$1:$P$1,0)</f>
        <v>10</v>
      </c>
      <c r="I7347" s="39">
        <f>VLOOKUP(N7347,Currecny_M!$A$1:$P$10,MATCH(Database!C7347,Currecny_M!$A$1:$P$1,0),FALSE)</f>
        <v>22.74</v>
      </c>
      <c r="J7347" s="82">
        <f t="shared" si="343"/>
        <v>1.77372</v>
      </c>
      <c r="K7347" s="39">
        <f>VLOOKUP('Cover page'!$B$6,Currecny_M!$A$1:$P$10,MATCH(Database!C7347,Currecny_M!$A$1:$P$1,0),FALSE)</f>
        <v>1</v>
      </c>
      <c r="L7347" s="82">
        <f t="shared" si="344"/>
        <v>1.77372</v>
      </c>
      <c r="M7347" s="82">
        <f>((E7347/$F$1)*VLOOKUP(N7347,Currecny_M!$A$1:$P$10,MATCH(Database!C7347,Currecny_M!$A$1:$P$1,0),FALSE))/VLOOKUP('Cover page'!$B$6,Currecny_M!$A$1:$P$10,MATCH(Database!C7347,Currecny_M!$A$1:$P$1,0),FALSE)</f>
        <v>1.77372</v>
      </c>
      <c r="N7347" s="6" t="str">
        <f>VLOOKUP(B7347,Master!$A$2:$C$11,3,FALSE)</f>
        <v>Dirham</v>
      </c>
      <c r="O7347" s="6" t="str">
        <f>VLOOKUP(B7347,Master!$A$2:$C$11,2,FALSE)</f>
        <v>Asia</v>
      </c>
      <c r="Q7347" s="39" t="str">
        <f>VLOOKUP(D7347,GL_Master!$A$1:$D$80,2,FALSE)</f>
        <v>PL</v>
      </c>
      <c r="R7347" s="39" t="str">
        <f>VLOOKUP(D7347,GL_Master!$A$1:$D$80,3,FALSE)</f>
        <v>Legal &amp; Professional expenses</v>
      </c>
      <c r="S7347" s="39" t="str">
        <f>VLOOKUP(D7347,GL_Master!$A$1:$D$80,4,FALSE)</f>
        <v>Professional Fees - Others</v>
      </c>
    </row>
    <row r="7348" spans="1:19" x14ac:dyDescent="0.25">
      <c r="A7348" s="39" t="s">
        <v>262</v>
      </c>
      <c r="B7348" s="39" t="s">
        <v>238</v>
      </c>
      <c r="C7348" s="7">
        <v>44197</v>
      </c>
      <c r="D7348" s="39" t="s">
        <v>112</v>
      </c>
      <c r="E7348" s="39">
        <v>830</v>
      </c>
      <c r="F7348" s="82">
        <f t="shared" si="342"/>
        <v>0.83</v>
      </c>
      <c r="G7348" s="39">
        <f>VLOOKUP(N7348,Currecny_M!$A$1:$P$10,2,FALSE)</f>
        <v>21</v>
      </c>
      <c r="H7348" s="39">
        <f>MATCH(C7348,Currecny_M!$A$1:$P$1,0)</f>
        <v>11</v>
      </c>
      <c r="I7348" s="39">
        <f>VLOOKUP(N7348,Currecny_M!$A$1:$P$10,MATCH(Database!C7348,Currecny_M!$A$1:$P$1,0),FALSE)</f>
        <v>22.97</v>
      </c>
      <c r="J7348" s="82">
        <f t="shared" si="343"/>
        <v>19.065099999999997</v>
      </c>
      <c r="K7348" s="39">
        <f>VLOOKUP('Cover page'!$B$6,Currecny_M!$A$1:$P$10,MATCH(Database!C7348,Currecny_M!$A$1:$P$1,0),FALSE)</f>
        <v>1</v>
      </c>
      <c r="L7348" s="82">
        <f t="shared" si="344"/>
        <v>19.065099999999997</v>
      </c>
      <c r="M7348" s="82">
        <f>((E7348/$F$1)*VLOOKUP(N7348,Currecny_M!$A$1:$P$10,MATCH(Database!C7348,Currecny_M!$A$1:$P$1,0),FALSE))/VLOOKUP('Cover page'!$B$6,Currecny_M!$A$1:$P$10,MATCH(Database!C7348,Currecny_M!$A$1:$P$1,0),FALSE)</f>
        <v>19.065099999999997</v>
      </c>
      <c r="N7348" s="6" t="str">
        <f>VLOOKUP(B7348,Master!$A$2:$C$11,3,FALSE)</f>
        <v>Dirham</v>
      </c>
      <c r="O7348" s="6" t="str">
        <f>VLOOKUP(B7348,Master!$A$2:$C$11,2,FALSE)</f>
        <v>Asia</v>
      </c>
      <c r="Q7348" s="39" t="str">
        <f>VLOOKUP(D7348,GL_Master!$A$1:$D$80,2,FALSE)</f>
        <v>PL</v>
      </c>
      <c r="R7348" s="39" t="str">
        <f>VLOOKUP(D7348,GL_Master!$A$1:$D$80,3,FALSE)</f>
        <v>Finance Cost</v>
      </c>
      <c r="S7348" s="39" t="str">
        <f>VLOOKUP(D7348,GL_Master!$A$1:$D$80,4,FALSE)</f>
        <v>Interest expense</v>
      </c>
    </row>
    <row r="7349" spans="1:19" x14ac:dyDescent="0.25">
      <c r="A7349" s="39" t="s">
        <v>262</v>
      </c>
      <c r="B7349" s="39" t="s">
        <v>238</v>
      </c>
      <c r="C7349" s="7">
        <v>44197</v>
      </c>
      <c r="D7349" s="39" t="s">
        <v>25</v>
      </c>
      <c r="E7349" s="39">
        <v>7063</v>
      </c>
      <c r="F7349" s="82">
        <f t="shared" si="342"/>
        <v>7.0629999999999997</v>
      </c>
      <c r="G7349" s="39">
        <f>VLOOKUP(N7349,Currecny_M!$A$1:$P$10,2,FALSE)</f>
        <v>21</v>
      </c>
      <c r="H7349" s="39">
        <f>MATCH(C7349,Currecny_M!$A$1:$P$1,0)</f>
        <v>11</v>
      </c>
      <c r="I7349" s="39">
        <f>VLOOKUP(N7349,Currecny_M!$A$1:$P$10,MATCH(Database!C7349,Currecny_M!$A$1:$P$1,0),FALSE)</f>
        <v>22.97</v>
      </c>
      <c r="J7349" s="82">
        <f t="shared" si="343"/>
        <v>162.23710999999997</v>
      </c>
      <c r="K7349" s="39">
        <f>VLOOKUP('Cover page'!$B$6,Currecny_M!$A$1:$P$10,MATCH(Database!C7349,Currecny_M!$A$1:$P$1,0),FALSE)</f>
        <v>1</v>
      </c>
      <c r="L7349" s="82">
        <f t="shared" si="344"/>
        <v>162.23710999999997</v>
      </c>
      <c r="M7349" s="82">
        <f>((E7349/$F$1)*VLOOKUP(N7349,Currecny_M!$A$1:$P$10,MATCH(Database!C7349,Currecny_M!$A$1:$P$1,0),FALSE))/VLOOKUP('Cover page'!$B$6,Currecny_M!$A$1:$P$10,MATCH(Database!C7349,Currecny_M!$A$1:$P$1,0),FALSE)</f>
        <v>162.23710999999997</v>
      </c>
      <c r="N7349" s="6" t="str">
        <f>VLOOKUP(B7349,Master!$A$2:$C$11,3,FALSE)</f>
        <v>Dirham</v>
      </c>
      <c r="O7349" s="6" t="str">
        <f>VLOOKUP(B7349,Master!$A$2:$C$11,2,FALSE)</f>
        <v>Asia</v>
      </c>
      <c r="Q7349" s="39" t="str">
        <f>VLOOKUP(D7349,GL_Master!$A$1:$D$80,2,FALSE)</f>
        <v>PL</v>
      </c>
      <c r="R7349" s="39" t="str">
        <f>VLOOKUP(D7349,GL_Master!$A$1:$D$80,3,FALSE)</f>
        <v>Depreciation</v>
      </c>
      <c r="S7349" s="39" t="str">
        <f>VLOOKUP(D7349,GL_Master!$A$1:$D$80,4,FALSE)</f>
        <v>Depreciation</v>
      </c>
    </row>
    <row r="7350" spans="1:19" x14ac:dyDescent="0.25">
      <c r="A7350" s="39" t="s">
        <v>262</v>
      </c>
      <c r="B7350" s="39" t="s">
        <v>238</v>
      </c>
      <c r="C7350" s="7">
        <v>44197</v>
      </c>
      <c r="D7350" s="39" t="s">
        <v>51</v>
      </c>
      <c r="E7350" s="39">
        <v>-76190</v>
      </c>
      <c r="F7350" s="82">
        <f t="shared" si="342"/>
        <v>-76.19</v>
      </c>
      <c r="G7350" s="39">
        <f>VLOOKUP(N7350,Currecny_M!$A$1:$P$10,2,FALSE)</f>
        <v>21</v>
      </c>
      <c r="H7350" s="39">
        <f>MATCH(C7350,Currecny_M!$A$1:$P$1,0)</f>
        <v>11</v>
      </c>
      <c r="I7350" s="39">
        <f>VLOOKUP(N7350,Currecny_M!$A$1:$P$10,MATCH(Database!C7350,Currecny_M!$A$1:$P$1,0),FALSE)</f>
        <v>22.97</v>
      </c>
      <c r="J7350" s="82">
        <f t="shared" si="343"/>
        <v>-1750.0842999999998</v>
      </c>
      <c r="K7350" s="39">
        <f>VLOOKUP('Cover page'!$B$6,Currecny_M!$A$1:$P$10,MATCH(Database!C7350,Currecny_M!$A$1:$P$1,0),FALSE)</f>
        <v>1</v>
      </c>
      <c r="L7350" s="82">
        <f t="shared" si="344"/>
        <v>-1750.0842999999998</v>
      </c>
      <c r="M7350" s="82">
        <f>((E7350/$F$1)*VLOOKUP(N7350,Currecny_M!$A$1:$P$10,MATCH(Database!C7350,Currecny_M!$A$1:$P$1,0),FALSE))/VLOOKUP('Cover page'!$B$6,Currecny_M!$A$1:$P$10,MATCH(Database!C7350,Currecny_M!$A$1:$P$1,0),FALSE)</f>
        <v>-1750.0842999999998</v>
      </c>
      <c r="N7350" s="6" t="str">
        <f>VLOOKUP(B7350,Master!$A$2:$C$11,3,FALSE)</f>
        <v>Dirham</v>
      </c>
      <c r="O7350" s="6" t="str">
        <f>VLOOKUP(B7350,Master!$A$2:$C$11,2,FALSE)</f>
        <v>Asia</v>
      </c>
      <c r="Q7350" s="39" t="str">
        <f>VLOOKUP(D7350,GL_Master!$A$1:$D$80,2,FALSE)</f>
        <v>BS</v>
      </c>
      <c r="R7350" s="39" t="str">
        <f>VLOOKUP(D7350,GL_Master!$A$1:$D$80,3,FALSE)</f>
        <v>Share Capital</v>
      </c>
      <c r="S7350" s="39" t="str">
        <f>VLOOKUP(D7350,GL_Master!$A$1:$D$80,4,FALSE)</f>
        <v>Equity shares</v>
      </c>
    </row>
    <row r="7351" spans="1:19" x14ac:dyDescent="0.25">
      <c r="A7351" s="39" t="s">
        <v>262</v>
      </c>
      <c r="B7351" s="39" t="s">
        <v>238</v>
      </c>
      <c r="C7351" s="7">
        <v>44197</v>
      </c>
      <c r="D7351" s="39" t="s">
        <v>52</v>
      </c>
      <c r="E7351" s="39">
        <v>-145981</v>
      </c>
      <c r="F7351" s="82">
        <f t="shared" si="342"/>
        <v>-145.98099999999999</v>
      </c>
      <c r="G7351" s="39">
        <f>VLOOKUP(N7351,Currecny_M!$A$1:$P$10,2,FALSE)</f>
        <v>21</v>
      </c>
      <c r="H7351" s="39">
        <f>MATCH(C7351,Currecny_M!$A$1:$P$1,0)</f>
        <v>11</v>
      </c>
      <c r="I7351" s="39">
        <f>VLOOKUP(N7351,Currecny_M!$A$1:$P$10,MATCH(Database!C7351,Currecny_M!$A$1:$P$1,0),FALSE)</f>
        <v>22.97</v>
      </c>
      <c r="J7351" s="82">
        <f t="shared" si="343"/>
        <v>-3353.1835699999997</v>
      </c>
      <c r="K7351" s="39">
        <f>VLOOKUP('Cover page'!$B$6,Currecny_M!$A$1:$P$10,MATCH(Database!C7351,Currecny_M!$A$1:$P$1,0),FALSE)</f>
        <v>1</v>
      </c>
      <c r="L7351" s="82">
        <f t="shared" si="344"/>
        <v>-3353.1835699999997</v>
      </c>
      <c r="M7351" s="82">
        <f>((E7351/$F$1)*VLOOKUP(N7351,Currecny_M!$A$1:$P$10,MATCH(Database!C7351,Currecny_M!$A$1:$P$1,0),FALSE))/VLOOKUP('Cover page'!$B$6,Currecny_M!$A$1:$P$10,MATCH(Database!C7351,Currecny_M!$A$1:$P$1,0),FALSE)</f>
        <v>-3353.1835699999997</v>
      </c>
      <c r="N7351" s="6" t="str">
        <f>VLOOKUP(B7351,Master!$A$2:$C$11,3,FALSE)</f>
        <v>Dirham</v>
      </c>
      <c r="O7351" s="6" t="str">
        <f>VLOOKUP(B7351,Master!$A$2:$C$11,2,FALSE)</f>
        <v>Asia</v>
      </c>
      <c r="Q7351" s="39" t="str">
        <f>VLOOKUP(D7351,GL_Master!$A$1:$D$80,2,FALSE)</f>
        <v>BS</v>
      </c>
      <c r="R7351" s="39" t="str">
        <f>VLOOKUP(D7351,GL_Master!$A$1:$D$80,3,FALSE)</f>
        <v>Reserve and Surplus</v>
      </c>
      <c r="S7351" s="39" t="str">
        <f>VLOOKUP(D7351,GL_Master!$A$1:$D$80,4,FALSE)</f>
        <v>Reserves at the commencement of the year</v>
      </c>
    </row>
    <row r="7352" spans="1:19" x14ac:dyDescent="0.25">
      <c r="A7352" s="39" t="s">
        <v>262</v>
      </c>
      <c r="B7352" s="39" t="s">
        <v>238</v>
      </c>
      <c r="C7352" s="7">
        <v>44197</v>
      </c>
      <c r="D7352" s="39" t="s">
        <v>53</v>
      </c>
      <c r="E7352" s="39">
        <v>-19193</v>
      </c>
      <c r="F7352" s="82">
        <f t="shared" si="342"/>
        <v>-19.193000000000001</v>
      </c>
      <c r="G7352" s="39">
        <f>VLOOKUP(N7352,Currecny_M!$A$1:$P$10,2,FALSE)</f>
        <v>21</v>
      </c>
      <c r="H7352" s="39">
        <f>MATCH(C7352,Currecny_M!$A$1:$P$1,0)</f>
        <v>11</v>
      </c>
      <c r="I7352" s="39">
        <f>VLOOKUP(N7352,Currecny_M!$A$1:$P$10,MATCH(Database!C7352,Currecny_M!$A$1:$P$1,0),FALSE)</f>
        <v>22.97</v>
      </c>
      <c r="J7352" s="82">
        <f t="shared" si="343"/>
        <v>-440.86321000000004</v>
      </c>
      <c r="K7352" s="39">
        <f>VLOOKUP('Cover page'!$B$6,Currecny_M!$A$1:$P$10,MATCH(Database!C7352,Currecny_M!$A$1:$P$1,0),FALSE)</f>
        <v>1</v>
      </c>
      <c r="L7352" s="82">
        <f t="shared" si="344"/>
        <v>-440.86321000000004</v>
      </c>
      <c r="M7352" s="82">
        <f>((E7352/$F$1)*VLOOKUP(N7352,Currecny_M!$A$1:$P$10,MATCH(Database!C7352,Currecny_M!$A$1:$P$1,0),FALSE))/VLOOKUP('Cover page'!$B$6,Currecny_M!$A$1:$P$10,MATCH(Database!C7352,Currecny_M!$A$1:$P$1,0),FALSE)</f>
        <v>-440.86321000000004</v>
      </c>
      <c r="N7352" s="6" t="str">
        <f>VLOOKUP(B7352,Master!$A$2:$C$11,3,FALSE)</f>
        <v>Dirham</v>
      </c>
      <c r="O7352" s="6" t="str">
        <f>VLOOKUP(B7352,Master!$A$2:$C$11,2,FALSE)</f>
        <v>Asia</v>
      </c>
      <c r="Q7352" s="39" t="str">
        <f>VLOOKUP(D7352,GL_Master!$A$1:$D$80,2,FALSE)</f>
        <v>BS</v>
      </c>
      <c r="R7352" s="39" t="str">
        <f>VLOOKUP(D7352,GL_Master!$A$1:$D$80,3,FALSE)</f>
        <v>Loan Fund</v>
      </c>
      <c r="S7352" s="39" t="str">
        <f>VLOOKUP(D7352,GL_Master!$A$1:$D$80,4,FALSE)</f>
        <v>Term Loan</v>
      </c>
    </row>
    <row r="7353" spans="1:19" x14ac:dyDescent="0.25">
      <c r="A7353" s="39" t="s">
        <v>262</v>
      </c>
      <c r="B7353" s="39" t="s">
        <v>238</v>
      </c>
      <c r="C7353" s="7">
        <v>44197</v>
      </c>
      <c r="D7353" s="39" t="s">
        <v>54</v>
      </c>
      <c r="E7353" s="39">
        <v>162</v>
      </c>
      <c r="F7353" s="82">
        <f t="shared" si="342"/>
        <v>0.16200000000000001</v>
      </c>
      <c r="G7353" s="39">
        <f>VLOOKUP(N7353,Currecny_M!$A$1:$P$10,2,FALSE)</f>
        <v>21</v>
      </c>
      <c r="H7353" s="39">
        <f>MATCH(C7353,Currecny_M!$A$1:$P$1,0)</f>
        <v>11</v>
      </c>
      <c r="I7353" s="39">
        <f>VLOOKUP(N7353,Currecny_M!$A$1:$P$10,MATCH(Database!C7353,Currecny_M!$A$1:$P$1,0),FALSE)</f>
        <v>22.97</v>
      </c>
      <c r="J7353" s="82">
        <f t="shared" si="343"/>
        <v>3.7211400000000001</v>
      </c>
      <c r="K7353" s="39">
        <f>VLOOKUP('Cover page'!$B$6,Currecny_M!$A$1:$P$10,MATCH(Database!C7353,Currecny_M!$A$1:$P$1,0),FALSE)</f>
        <v>1</v>
      </c>
      <c r="L7353" s="82">
        <f t="shared" si="344"/>
        <v>3.7211400000000001</v>
      </c>
      <c r="M7353" s="82">
        <f>((E7353/$F$1)*VLOOKUP(N7353,Currecny_M!$A$1:$P$10,MATCH(Database!C7353,Currecny_M!$A$1:$P$1,0),FALSE))/VLOOKUP('Cover page'!$B$6,Currecny_M!$A$1:$P$10,MATCH(Database!C7353,Currecny_M!$A$1:$P$1,0),FALSE)</f>
        <v>3.7211400000000001</v>
      </c>
      <c r="N7353" s="6" t="str">
        <f>VLOOKUP(B7353,Master!$A$2:$C$11,3,FALSE)</f>
        <v>Dirham</v>
      </c>
      <c r="O7353" s="6" t="str">
        <f>VLOOKUP(B7353,Master!$A$2:$C$11,2,FALSE)</f>
        <v>Asia</v>
      </c>
      <c r="Q7353" s="39" t="str">
        <f>VLOOKUP(D7353,GL_Master!$A$1:$D$80,2,FALSE)</f>
        <v>BS</v>
      </c>
      <c r="R7353" s="39" t="str">
        <f>VLOOKUP(D7353,GL_Master!$A$1:$D$80,3,FALSE)</f>
        <v>Trade Payables</v>
      </c>
      <c r="S7353" s="39" t="str">
        <f>VLOOKUP(D7353,GL_Master!$A$1:$D$80,4,FALSE)</f>
        <v>Trade payable</v>
      </c>
    </row>
    <row r="7354" spans="1:19" x14ac:dyDescent="0.25">
      <c r="A7354" s="39" t="s">
        <v>262</v>
      </c>
      <c r="B7354" s="39" t="s">
        <v>238</v>
      </c>
      <c r="C7354" s="7">
        <v>44197</v>
      </c>
      <c r="D7354" s="39" t="s">
        <v>34</v>
      </c>
      <c r="E7354" s="39">
        <v>-4158</v>
      </c>
      <c r="F7354" s="82">
        <f t="shared" si="342"/>
        <v>-4.1580000000000004</v>
      </c>
      <c r="G7354" s="39">
        <f>VLOOKUP(N7354,Currecny_M!$A$1:$P$10,2,FALSE)</f>
        <v>21</v>
      </c>
      <c r="H7354" s="39">
        <f>MATCH(C7354,Currecny_M!$A$1:$P$1,0)</f>
        <v>11</v>
      </c>
      <c r="I7354" s="39">
        <f>VLOOKUP(N7354,Currecny_M!$A$1:$P$10,MATCH(Database!C7354,Currecny_M!$A$1:$P$1,0),FALSE)</f>
        <v>22.97</v>
      </c>
      <c r="J7354" s="82">
        <f t="shared" si="343"/>
        <v>-95.509259999999998</v>
      </c>
      <c r="K7354" s="39">
        <f>VLOOKUP('Cover page'!$B$6,Currecny_M!$A$1:$P$10,MATCH(Database!C7354,Currecny_M!$A$1:$P$1,0),FALSE)</f>
        <v>1</v>
      </c>
      <c r="L7354" s="82">
        <f t="shared" si="344"/>
        <v>-95.509259999999998</v>
      </c>
      <c r="M7354" s="82">
        <f>((E7354/$F$1)*VLOOKUP(N7354,Currecny_M!$A$1:$P$10,MATCH(Database!C7354,Currecny_M!$A$1:$P$1,0),FALSE))/VLOOKUP('Cover page'!$B$6,Currecny_M!$A$1:$P$10,MATCH(Database!C7354,Currecny_M!$A$1:$P$1,0),FALSE)</f>
        <v>-95.509259999999998</v>
      </c>
      <c r="N7354" s="6" t="str">
        <f>VLOOKUP(B7354,Master!$A$2:$C$11,3,FALSE)</f>
        <v>Dirham</v>
      </c>
      <c r="O7354" s="6" t="str">
        <f>VLOOKUP(B7354,Master!$A$2:$C$11,2,FALSE)</f>
        <v>Asia</v>
      </c>
      <c r="Q7354" s="39" t="str">
        <f>VLOOKUP(D7354,GL_Master!$A$1:$D$80,2,FALSE)</f>
        <v>BS</v>
      </c>
      <c r="R7354" s="39" t="str">
        <f>VLOOKUP(D7354,GL_Master!$A$1:$D$80,3,FALSE)</f>
        <v>Provisions</v>
      </c>
      <c r="S7354" s="39" t="str">
        <f>VLOOKUP(D7354,GL_Master!$A$1:$D$80,4,FALSE)</f>
        <v>Expenses payables</v>
      </c>
    </row>
    <row r="7355" spans="1:19" x14ac:dyDescent="0.25">
      <c r="A7355" s="39" t="s">
        <v>262</v>
      </c>
      <c r="B7355" s="39" t="s">
        <v>238</v>
      </c>
      <c r="C7355" s="7">
        <v>44197</v>
      </c>
      <c r="D7355" s="39" t="s">
        <v>18</v>
      </c>
      <c r="E7355" s="39">
        <v>-2409</v>
      </c>
      <c r="F7355" s="82">
        <f t="shared" si="342"/>
        <v>-2.4089999999999998</v>
      </c>
      <c r="G7355" s="39">
        <f>VLOOKUP(N7355,Currecny_M!$A$1:$P$10,2,FALSE)</f>
        <v>21</v>
      </c>
      <c r="H7355" s="39">
        <f>MATCH(C7355,Currecny_M!$A$1:$P$1,0)</f>
        <v>11</v>
      </c>
      <c r="I7355" s="39">
        <f>VLOOKUP(N7355,Currecny_M!$A$1:$P$10,MATCH(Database!C7355,Currecny_M!$A$1:$P$1,0),FALSE)</f>
        <v>22.97</v>
      </c>
      <c r="J7355" s="82">
        <f t="shared" si="343"/>
        <v>-55.334729999999993</v>
      </c>
      <c r="K7355" s="39">
        <f>VLOOKUP('Cover page'!$B$6,Currecny_M!$A$1:$P$10,MATCH(Database!C7355,Currecny_M!$A$1:$P$1,0),FALSE)</f>
        <v>1</v>
      </c>
      <c r="L7355" s="82">
        <f t="shared" si="344"/>
        <v>-55.334729999999993</v>
      </c>
      <c r="M7355" s="82">
        <f>((E7355/$F$1)*VLOOKUP(N7355,Currecny_M!$A$1:$P$10,MATCH(Database!C7355,Currecny_M!$A$1:$P$1,0),FALSE))/VLOOKUP('Cover page'!$B$6,Currecny_M!$A$1:$P$10,MATCH(Database!C7355,Currecny_M!$A$1:$P$1,0),FALSE)</f>
        <v>-55.334729999999993</v>
      </c>
      <c r="N7355" s="6" t="str">
        <f>VLOOKUP(B7355,Master!$A$2:$C$11,3,FALSE)</f>
        <v>Dirham</v>
      </c>
      <c r="O7355" s="6" t="str">
        <f>VLOOKUP(B7355,Master!$A$2:$C$11,2,FALSE)</f>
        <v>Asia</v>
      </c>
      <c r="Q7355" s="39" t="str">
        <f>VLOOKUP(D7355,GL_Master!$A$1:$D$80,2,FALSE)</f>
        <v>BS</v>
      </c>
      <c r="R7355" s="39" t="str">
        <f>VLOOKUP(D7355,GL_Master!$A$1:$D$80,3,FALSE)</f>
        <v>Other current liabilities</v>
      </c>
      <c r="S7355" s="39" t="str">
        <f>VLOOKUP(D7355,GL_Master!$A$1:$D$80,4,FALSE)</f>
        <v>Employee related liabilities</v>
      </c>
    </row>
    <row r="7356" spans="1:19" x14ac:dyDescent="0.25">
      <c r="A7356" s="39" t="s">
        <v>262</v>
      </c>
      <c r="B7356" s="39" t="s">
        <v>238</v>
      </c>
      <c r="C7356" s="7">
        <v>44197</v>
      </c>
      <c r="D7356" s="39" t="s">
        <v>55</v>
      </c>
      <c r="E7356" s="39">
        <v>-308</v>
      </c>
      <c r="F7356" s="82">
        <f t="shared" si="342"/>
        <v>-0.308</v>
      </c>
      <c r="G7356" s="39">
        <f>VLOOKUP(N7356,Currecny_M!$A$1:$P$10,2,FALSE)</f>
        <v>21</v>
      </c>
      <c r="H7356" s="39">
        <f>MATCH(C7356,Currecny_M!$A$1:$P$1,0)</f>
        <v>11</v>
      </c>
      <c r="I7356" s="39">
        <f>VLOOKUP(N7356,Currecny_M!$A$1:$P$10,MATCH(Database!C7356,Currecny_M!$A$1:$P$1,0),FALSE)</f>
        <v>22.97</v>
      </c>
      <c r="J7356" s="82">
        <f t="shared" si="343"/>
        <v>-7.0747599999999995</v>
      </c>
      <c r="K7356" s="39">
        <f>VLOOKUP('Cover page'!$B$6,Currecny_M!$A$1:$P$10,MATCH(Database!C7356,Currecny_M!$A$1:$P$1,0),FALSE)</f>
        <v>1</v>
      </c>
      <c r="L7356" s="82">
        <f t="shared" si="344"/>
        <v>-7.0747599999999995</v>
      </c>
      <c r="M7356" s="82">
        <f>((E7356/$F$1)*VLOOKUP(N7356,Currecny_M!$A$1:$P$10,MATCH(Database!C7356,Currecny_M!$A$1:$P$1,0),FALSE))/VLOOKUP('Cover page'!$B$6,Currecny_M!$A$1:$P$10,MATCH(Database!C7356,Currecny_M!$A$1:$P$1,0),FALSE)</f>
        <v>-7.0747599999999995</v>
      </c>
      <c r="N7356" s="6" t="str">
        <f>VLOOKUP(B7356,Master!$A$2:$C$11,3,FALSE)</f>
        <v>Dirham</v>
      </c>
      <c r="O7356" s="6" t="str">
        <f>VLOOKUP(B7356,Master!$A$2:$C$11,2,FALSE)</f>
        <v>Asia</v>
      </c>
      <c r="Q7356" s="39" t="str">
        <f>VLOOKUP(D7356,GL_Master!$A$1:$D$80,2,FALSE)</f>
        <v>BS</v>
      </c>
      <c r="R7356" s="39" t="str">
        <f>VLOOKUP(D7356,GL_Master!$A$1:$D$80,3,FALSE)</f>
        <v>Other current liabilities</v>
      </c>
      <c r="S7356" s="39" t="str">
        <f>VLOOKUP(D7356,GL_Master!$A$1:$D$80,4,FALSE)</f>
        <v>Security deposit received</v>
      </c>
    </row>
    <row r="7357" spans="1:19" x14ac:dyDescent="0.25">
      <c r="A7357" s="39" t="s">
        <v>262</v>
      </c>
      <c r="B7357" s="39" t="s">
        <v>238</v>
      </c>
      <c r="C7357" s="7">
        <v>44197</v>
      </c>
      <c r="D7357" s="39" t="s">
        <v>56</v>
      </c>
      <c r="E7357" s="39">
        <v>-80</v>
      </c>
      <c r="F7357" s="82">
        <f t="shared" si="342"/>
        <v>-0.08</v>
      </c>
      <c r="G7357" s="39">
        <f>VLOOKUP(N7357,Currecny_M!$A$1:$P$10,2,FALSE)</f>
        <v>21</v>
      </c>
      <c r="H7357" s="39">
        <f>MATCH(C7357,Currecny_M!$A$1:$P$1,0)</f>
        <v>11</v>
      </c>
      <c r="I7357" s="39">
        <f>VLOOKUP(N7357,Currecny_M!$A$1:$P$10,MATCH(Database!C7357,Currecny_M!$A$1:$P$1,0),FALSE)</f>
        <v>22.97</v>
      </c>
      <c r="J7357" s="82">
        <f t="shared" si="343"/>
        <v>-1.8375999999999999</v>
      </c>
      <c r="K7357" s="39">
        <f>VLOOKUP('Cover page'!$B$6,Currecny_M!$A$1:$P$10,MATCH(Database!C7357,Currecny_M!$A$1:$P$1,0),FALSE)</f>
        <v>1</v>
      </c>
      <c r="L7357" s="82">
        <f t="shared" si="344"/>
        <v>-1.8375999999999999</v>
      </c>
      <c r="M7357" s="82">
        <f>((E7357/$F$1)*VLOOKUP(N7357,Currecny_M!$A$1:$P$10,MATCH(Database!C7357,Currecny_M!$A$1:$P$1,0),FALSE))/VLOOKUP('Cover page'!$B$6,Currecny_M!$A$1:$P$10,MATCH(Database!C7357,Currecny_M!$A$1:$P$1,0),FALSE)</f>
        <v>-1.8375999999999999</v>
      </c>
      <c r="N7357" s="6" t="str">
        <f>VLOOKUP(B7357,Master!$A$2:$C$11,3,FALSE)</f>
        <v>Dirham</v>
      </c>
      <c r="O7357" s="6" t="str">
        <f>VLOOKUP(B7357,Master!$A$2:$C$11,2,FALSE)</f>
        <v>Asia</v>
      </c>
      <c r="Q7357" s="39" t="str">
        <f>VLOOKUP(D7357,GL_Master!$A$1:$D$80,2,FALSE)</f>
        <v>BS</v>
      </c>
      <c r="R7357" s="39" t="str">
        <f>VLOOKUP(D7357,GL_Master!$A$1:$D$80,3,FALSE)</f>
        <v>Other Tax Payables</v>
      </c>
      <c r="S7357" s="39" t="str">
        <f>VLOOKUP(D7357,GL_Master!$A$1:$D$80,4,FALSE)</f>
        <v>Tax deducted at source payable</v>
      </c>
    </row>
    <row r="7358" spans="1:19" x14ac:dyDescent="0.25">
      <c r="A7358" s="39" t="s">
        <v>262</v>
      </c>
      <c r="B7358" s="39" t="s">
        <v>238</v>
      </c>
      <c r="C7358" s="7">
        <v>44197</v>
      </c>
      <c r="D7358" s="39" t="s">
        <v>57</v>
      </c>
      <c r="E7358" s="39">
        <v>-713</v>
      </c>
      <c r="F7358" s="82">
        <f t="shared" si="342"/>
        <v>-0.71299999999999997</v>
      </c>
      <c r="G7358" s="39">
        <f>VLOOKUP(N7358,Currecny_M!$A$1:$P$10,2,FALSE)</f>
        <v>21</v>
      </c>
      <c r="H7358" s="39">
        <f>MATCH(C7358,Currecny_M!$A$1:$P$1,0)</f>
        <v>11</v>
      </c>
      <c r="I7358" s="39">
        <f>VLOOKUP(N7358,Currecny_M!$A$1:$P$10,MATCH(Database!C7358,Currecny_M!$A$1:$P$1,0),FALSE)</f>
        <v>22.97</v>
      </c>
      <c r="J7358" s="82">
        <f t="shared" si="343"/>
        <v>-16.377609999999997</v>
      </c>
      <c r="K7358" s="39">
        <f>VLOOKUP('Cover page'!$B$6,Currecny_M!$A$1:$P$10,MATCH(Database!C7358,Currecny_M!$A$1:$P$1,0),FALSE)</f>
        <v>1</v>
      </c>
      <c r="L7358" s="82">
        <f t="shared" si="344"/>
        <v>-16.377609999999997</v>
      </c>
      <c r="M7358" s="82">
        <f>((E7358/$F$1)*VLOOKUP(N7358,Currecny_M!$A$1:$P$10,MATCH(Database!C7358,Currecny_M!$A$1:$P$1,0),FALSE))/VLOOKUP('Cover page'!$B$6,Currecny_M!$A$1:$P$10,MATCH(Database!C7358,Currecny_M!$A$1:$P$1,0),FALSE)</f>
        <v>-16.377609999999997</v>
      </c>
      <c r="N7358" s="6" t="str">
        <f>VLOOKUP(B7358,Master!$A$2:$C$11,3,FALSE)</f>
        <v>Dirham</v>
      </c>
      <c r="O7358" s="6" t="str">
        <f>VLOOKUP(B7358,Master!$A$2:$C$11,2,FALSE)</f>
        <v>Asia</v>
      </c>
      <c r="Q7358" s="39" t="str">
        <f>VLOOKUP(D7358,GL_Master!$A$1:$D$80,2,FALSE)</f>
        <v>BS</v>
      </c>
      <c r="R7358" s="39" t="str">
        <f>VLOOKUP(D7358,GL_Master!$A$1:$D$80,3,FALSE)</f>
        <v>Other Tax Payables</v>
      </c>
      <c r="S7358" s="39" t="str">
        <f>VLOOKUP(D7358,GL_Master!$A$1:$D$80,4,FALSE)</f>
        <v>Tax deducted at source payable</v>
      </c>
    </row>
    <row r="7359" spans="1:19" x14ac:dyDescent="0.25">
      <c r="A7359" s="39" t="s">
        <v>262</v>
      </c>
      <c r="B7359" s="39" t="s">
        <v>238</v>
      </c>
      <c r="C7359" s="7">
        <v>44197</v>
      </c>
      <c r="D7359" s="39" t="s">
        <v>58</v>
      </c>
      <c r="E7359" s="39">
        <v>-5492</v>
      </c>
      <c r="F7359" s="82">
        <f t="shared" si="342"/>
        <v>-5.492</v>
      </c>
      <c r="G7359" s="39">
        <f>VLOOKUP(N7359,Currecny_M!$A$1:$P$10,2,FALSE)</f>
        <v>21</v>
      </c>
      <c r="H7359" s="39">
        <f>MATCH(C7359,Currecny_M!$A$1:$P$1,0)</f>
        <v>11</v>
      </c>
      <c r="I7359" s="39">
        <f>VLOOKUP(N7359,Currecny_M!$A$1:$P$10,MATCH(Database!C7359,Currecny_M!$A$1:$P$1,0),FALSE)</f>
        <v>22.97</v>
      </c>
      <c r="J7359" s="82">
        <f t="shared" si="343"/>
        <v>-126.15123999999999</v>
      </c>
      <c r="K7359" s="39">
        <f>VLOOKUP('Cover page'!$B$6,Currecny_M!$A$1:$P$10,MATCH(Database!C7359,Currecny_M!$A$1:$P$1,0),FALSE)</f>
        <v>1</v>
      </c>
      <c r="L7359" s="82">
        <f t="shared" si="344"/>
        <v>-126.15123999999999</v>
      </c>
      <c r="M7359" s="82">
        <f>((E7359/$F$1)*VLOOKUP(N7359,Currecny_M!$A$1:$P$10,MATCH(Database!C7359,Currecny_M!$A$1:$P$1,0),FALSE))/VLOOKUP('Cover page'!$B$6,Currecny_M!$A$1:$P$10,MATCH(Database!C7359,Currecny_M!$A$1:$P$1,0),FALSE)</f>
        <v>-126.15123999999999</v>
      </c>
      <c r="N7359" s="6" t="str">
        <f>VLOOKUP(B7359,Master!$A$2:$C$11,3,FALSE)</f>
        <v>Dirham</v>
      </c>
      <c r="O7359" s="6" t="str">
        <f>VLOOKUP(B7359,Master!$A$2:$C$11,2,FALSE)</f>
        <v>Asia</v>
      </c>
      <c r="Q7359" s="39" t="str">
        <f>VLOOKUP(D7359,GL_Master!$A$1:$D$80,2,FALSE)</f>
        <v>BS</v>
      </c>
      <c r="R7359" s="39" t="str">
        <f>VLOOKUP(D7359,GL_Master!$A$1:$D$80,3,FALSE)</f>
        <v>Long-term provisions</v>
      </c>
      <c r="S7359" s="39" t="str">
        <f>VLOOKUP(D7359,GL_Master!$A$1:$D$80,4,FALSE)</f>
        <v>Provision for gratuity</v>
      </c>
    </row>
    <row r="7360" spans="1:19" x14ac:dyDescent="0.25">
      <c r="A7360" s="39" t="s">
        <v>262</v>
      </c>
      <c r="B7360" s="39" t="s">
        <v>238</v>
      </c>
      <c r="C7360" s="7">
        <v>44197</v>
      </c>
      <c r="D7360" s="39" t="s">
        <v>59</v>
      </c>
      <c r="E7360" s="39">
        <v>-2232</v>
      </c>
      <c r="F7360" s="82">
        <f t="shared" si="342"/>
        <v>-2.2320000000000002</v>
      </c>
      <c r="G7360" s="39">
        <f>VLOOKUP(N7360,Currecny_M!$A$1:$P$10,2,FALSE)</f>
        <v>21</v>
      </c>
      <c r="H7360" s="39">
        <f>MATCH(C7360,Currecny_M!$A$1:$P$1,0)</f>
        <v>11</v>
      </c>
      <c r="I7360" s="39">
        <f>VLOOKUP(N7360,Currecny_M!$A$1:$P$10,MATCH(Database!C7360,Currecny_M!$A$1:$P$1,0),FALSE)</f>
        <v>22.97</v>
      </c>
      <c r="J7360" s="82">
        <f t="shared" si="343"/>
        <v>-51.269040000000004</v>
      </c>
      <c r="K7360" s="39">
        <f>VLOOKUP('Cover page'!$B$6,Currecny_M!$A$1:$P$10,MATCH(Database!C7360,Currecny_M!$A$1:$P$1,0),FALSE)</f>
        <v>1</v>
      </c>
      <c r="L7360" s="82">
        <f t="shared" si="344"/>
        <v>-51.269040000000004</v>
      </c>
      <c r="M7360" s="82">
        <f>((E7360/$F$1)*VLOOKUP(N7360,Currecny_M!$A$1:$P$10,MATCH(Database!C7360,Currecny_M!$A$1:$P$1,0),FALSE))/VLOOKUP('Cover page'!$B$6,Currecny_M!$A$1:$P$10,MATCH(Database!C7360,Currecny_M!$A$1:$P$1,0),FALSE)</f>
        <v>-51.269040000000004</v>
      </c>
      <c r="N7360" s="6" t="str">
        <f>VLOOKUP(B7360,Master!$A$2:$C$11,3,FALSE)</f>
        <v>Dirham</v>
      </c>
      <c r="O7360" s="6" t="str">
        <f>VLOOKUP(B7360,Master!$A$2:$C$11,2,FALSE)</f>
        <v>Asia</v>
      </c>
      <c r="Q7360" s="39" t="str">
        <f>VLOOKUP(D7360,GL_Master!$A$1:$D$80,2,FALSE)</f>
        <v>BS</v>
      </c>
      <c r="R7360" s="39" t="str">
        <f>VLOOKUP(D7360,GL_Master!$A$1:$D$80,3,FALSE)</f>
        <v>Long-term provisions</v>
      </c>
      <c r="S7360" s="39" t="str">
        <f>VLOOKUP(D7360,GL_Master!$A$1:$D$80,4,FALSE)</f>
        <v>Provision for leave encashment</v>
      </c>
    </row>
    <row r="7361" spans="1:19" x14ac:dyDescent="0.25">
      <c r="A7361" s="39" t="s">
        <v>262</v>
      </c>
      <c r="B7361" s="39" t="s">
        <v>238</v>
      </c>
      <c r="C7361" s="7">
        <v>44197</v>
      </c>
      <c r="D7361" s="39" t="s">
        <v>60</v>
      </c>
      <c r="E7361" s="39">
        <v>-622</v>
      </c>
      <c r="F7361" s="82">
        <f t="shared" si="342"/>
        <v>-0.622</v>
      </c>
      <c r="G7361" s="39">
        <f>VLOOKUP(N7361,Currecny_M!$A$1:$P$10,2,FALSE)</f>
        <v>21</v>
      </c>
      <c r="H7361" s="39">
        <f>MATCH(C7361,Currecny_M!$A$1:$P$1,0)</f>
        <v>11</v>
      </c>
      <c r="I7361" s="39">
        <f>VLOOKUP(N7361,Currecny_M!$A$1:$P$10,MATCH(Database!C7361,Currecny_M!$A$1:$P$1,0),FALSE)</f>
        <v>22.97</v>
      </c>
      <c r="J7361" s="82">
        <f t="shared" si="343"/>
        <v>-14.287339999999999</v>
      </c>
      <c r="K7361" s="39">
        <f>VLOOKUP('Cover page'!$B$6,Currecny_M!$A$1:$P$10,MATCH(Database!C7361,Currecny_M!$A$1:$P$1,0),FALSE)</f>
        <v>1</v>
      </c>
      <c r="L7361" s="82">
        <f t="shared" si="344"/>
        <v>-14.287339999999999</v>
      </c>
      <c r="M7361" s="82">
        <f>((E7361/$F$1)*VLOOKUP(N7361,Currecny_M!$A$1:$P$10,MATCH(Database!C7361,Currecny_M!$A$1:$P$1,0),FALSE))/VLOOKUP('Cover page'!$B$6,Currecny_M!$A$1:$P$10,MATCH(Database!C7361,Currecny_M!$A$1:$P$1,0),FALSE)</f>
        <v>-14.287339999999999</v>
      </c>
      <c r="N7361" s="6" t="str">
        <f>VLOOKUP(B7361,Master!$A$2:$C$11,3,FALSE)</f>
        <v>Dirham</v>
      </c>
      <c r="O7361" s="6" t="str">
        <f>VLOOKUP(B7361,Master!$A$2:$C$11,2,FALSE)</f>
        <v>Asia</v>
      </c>
      <c r="Q7361" s="39" t="str">
        <f>VLOOKUP(D7361,GL_Master!$A$1:$D$80,2,FALSE)</f>
        <v>BS</v>
      </c>
      <c r="R7361" s="39" t="str">
        <f>VLOOKUP(D7361,GL_Master!$A$1:$D$80,3,FALSE)</f>
        <v>Trade Payables</v>
      </c>
      <c r="S7361" s="39" t="str">
        <f>VLOOKUP(D7361,GL_Master!$A$1:$D$80,4,FALSE)</f>
        <v>Trade payable</v>
      </c>
    </row>
    <row r="7362" spans="1:19" x14ac:dyDescent="0.25">
      <c r="A7362" s="39" t="s">
        <v>262</v>
      </c>
      <c r="B7362" s="39" t="s">
        <v>238</v>
      </c>
      <c r="C7362" s="7">
        <v>44197</v>
      </c>
      <c r="D7362" s="39" t="s">
        <v>61</v>
      </c>
      <c r="E7362" s="39">
        <v>-6976</v>
      </c>
      <c r="F7362" s="82">
        <f t="shared" si="342"/>
        <v>-6.976</v>
      </c>
      <c r="G7362" s="39">
        <f>VLOOKUP(N7362,Currecny_M!$A$1:$P$10,2,FALSE)</f>
        <v>21</v>
      </c>
      <c r="H7362" s="39">
        <f>MATCH(C7362,Currecny_M!$A$1:$P$1,0)</f>
        <v>11</v>
      </c>
      <c r="I7362" s="39">
        <f>VLOOKUP(N7362,Currecny_M!$A$1:$P$10,MATCH(Database!C7362,Currecny_M!$A$1:$P$1,0),FALSE)</f>
        <v>22.97</v>
      </c>
      <c r="J7362" s="82">
        <f t="shared" si="343"/>
        <v>-160.23872</v>
      </c>
      <c r="K7362" s="39">
        <f>VLOOKUP('Cover page'!$B$6,Currecny_M!$A$1:$P$10,MATCH(Database!C7362,Currecny_M!$A$1:$P$1,0),FALSE)</f>
        <v>1</v>
      </c>
      <c r="L7362" s="82">
        <f t="shared" si="344"/>
        <v>-160.23872</v>
      </c>
      <c r="M7362" s="82">
        <f>((E7362/$F$1)*VLOOKUP(N7362,Currecny_M!$A$1:$P$10,MATCH(Database!C7362,Currecny_M!$A$1:$P$1,0),FALSE))/VLOOKUP('Cover page'!$B$6,Currecny_M!$A$1:$P$10,MATCH(Database!C7362,Currecny_M!$A$1:$P$1,0),FALSE)</f>
        <v>-160.23872</v>
      </c>
      <c r="N7362" s="6" t="str">
        <f>VLOOKUP(B7362,Master!$A$2:$C$11,3,FALSE)</f>
        <v>Dirham</v>
      </c>
      <c r="O7362" s="6" t="str">
        <f>VLOOKUP(B7362,Master!$A$2:$C$11,2,FALSE)</f>
        <v>Asia</v>
      </c>
      <c r="Q7362" s="39" t="str">
        <f>VLOOKUP(D7362,GL_Master!$A$1:$D$80,2,FALSE)</f>
        <v>BS</v>
      </c>
      <c r="R7362" s="39" t="str">
        <f>VLOOKUP(D7362,GL_Master!$A$1:$D$80,3,FALSE)</f>
        <v>Provisions</v>
      </c>
      <c r="S7362" s="39" t="str">
        <f>VLOOKUP(D7362,GL_Master!$A$1:$D$80,4,FALSE)</f>
        <v>Provision for doubtful assets</v>
      </c>
    </row>
    <row r="7363" spans="1:19" x14ac:dyDescent="0.25">
      <c r="A7363" s="39" t="s">
        <v>262</v>
      </c>
      <c r="B7363" s="39" t="s">
        <v>238</v>
      </c>
      <c r="C7363" s="7">
        <v>44197</v>
      </c>
      <c r="D7363" s="39" t="s">
        <v>62</v>
      </c>
      <c r="E7363" s="39">
        <v>-242</v>
      </c>
      <c r="F7363" s="82">
        <f t="shared" si="342"/>
        <v>-0.24199999999999999</v>
      </c>
      <c r="G7363" s="39">
        <f>VLOOKUP(N7363,Currecny_M!$A$1:$P$10,2,FALSE)</f>
        <v>21</v>
      </c>
      <c r="H7363" s="39">
        <f>MATCH(C7363,Currecny_M!$A$1:$P$1,0)</f>
        <v>11</v>
      </c>
      <c r="I7363" s="39">
        <f>VLOOKUP(N7363,Currecny_M!$A$1:$P$10,MATCH(Database!C7363,Currecny_M!$A$1:$P$1,0),FALSE)</f>
        <v>22.97</v>
      </c>
      <c r="J7363" s="82">
        <f t="shared" si="343"/>
        <v>-5.5587399999999993</v>
      </c>
      <c r="K7363" s="39">
        <f>VLOOKUP('Cover page'!$B$6,Currecny_M!$A$1:$P$10,MATCH(Database!C7363,Currecny_M!$A$1:$P$1,0),FALSE)</f>
        <v>1</v>
      </c>
      <c r="L7363" s="82">
        <f t="shared" si="344"/>
        <v>-5.5587399999999993</v>
      </c>
      <c r="M7363" s="82">
        <f>((E7363/$F$1)*VLOOKUP(N7363,Currecny_M!$A$1:$P$10,MATCH(Database!C7363,Currecny_M!$A$1:$P$1,0),FALSE))/VLOOKUP('Cover page'!$B$6,Currecny_M!$A$1:$P$10,MATCH(Database!C7363,Currecny_M!$A$1:$P$1,0),FALSE)</f>
        <v>-5.5587399999999993</v>
      </c>
      <c r="N7363" s="6" t="str">
        <f>VLOOKUP(B7363,Master!$A$2:$C$11,3,FALSE)</f>
        <v>Dirham</v>
      </c>
      <c r="O7363" s="6" t="str">
        <f>VLOOKUP(B7363,Master!$A$2:$C$11,2,FALSE)</f>
        <v>Asia</v>
      </c>
      <c r="Q7363" s="39" t="str">
        <f>VLOOKUP(D7363,GL_Master!$A$1:$D$80,2,FALSE)</f>
        <v>BS</v>
      </c>
      <c r="R7363" s="39" t="str">
        <f>VLOOKUP(D7363,GL_Master!$A$1:$D$80,3,FALSE)</f>
        <v>Provisions</v>
      </c>
      <c r="S7363" s="39" t="str">
        <f>VLOOKUP(D7363,GL_Master!$A$1:$D$80,4,FALSE)</f>
        <v>Provision for Insurance</v>
      </c>
    </row>
    <row r="7364" spans="1:19" x14ac:dyDescent="0.25">
      <c r="A7364" s="39" t="s">
        <v>262</v>
      </c>
      <c r="B7364" s="39" t="s">
        <v>238</v>
      </c>
      <c r="C7364" s="7">
        <v>44197</v>
      </c>
      <c r="D7364" s="39" t="s">
        <v>63</v>
      </c>
      <c r="E7364" s="39">
        <v>539</v>
      </c>
      <c r="F7364" s="82">
        <f t="shared" ref="F7364:F7427" si="345">E7364/$F$1</f>
        <v>0.53900000000000003</v>
      </c>
      <c r="G7364" s="39">
        <f>VLOOKUP(N7364,Currecny_M!$A$1:$P$10,2,FALSE)</f>
        <v>21</v>
      </c>
      <c r="H7364" s="39">
        <f>MATCH(C7364,Currecny_M!$A$1:$P$1,0)</f>
        <v>11</v>
      </c>
      <c r="I7364" s="39">
        <f>VLOOKUP(N7364,Currecny_M!$A$1:$P$10,MATCH(Database!C7364,Currecny_M!$A$1:$P$1,0),FALSE)</f>
        <v>22.97</v>
      </c>
      <c r="J7364" s="82">
        <f t="shared" ref="J7364:J7427" si="346">F7364*I7364</f>
        <v>12.38083</v>
      </c>
      <c r="K7364" s="39">
        <f>VLOOKUP('Cover page'!$B$6,Currecny_M!$A$1:$P$10,MATCH(Database!C7364,Currecny_M!$A$1:$P$1,0),FALSE)</f>
        <v>1</v>
      </c>
      <c r="L7364" s="82">
        <f t="shared" ref="L7364:L7427" si="347">J7364/K7364</f>
        <v>12.38083</v>
      </c>
      <c r="M7364" s="82">
        <f>((E7364/$F$1)*VLOOKUP(N7364,Currecny_M!$A$1:$P$10,MATCH(Database!C7364,Currecny_M!$A$1:$P$1,0),FALSE))/VLOOKUP('Cover page'!$B$6,Currecny_M!$A$1:$P$10,MATCH(Database!C7364,Currecny_M!$A$1:$P$1,0),FALSE)</f>
        <v>12.38083</v>
      </c>
      <c r="N7364" s="6" t="str">
        <f>VLOOKUP(B7364,Master!$A$2:$C$11,3,FALSE)</f>
        <v>Dirham</v>
      </c>
      <c r="O7364" s="6" t="str">
        <f>VLOOKUP(B7364,Master!$A$2:$C$11,2,FALSE)</f>
        <v>Asia</v>
      </c>
      <c r="Q7364" s="39" t="str">
        <f>VLOOKUP(D7364,GL_Master!$A$1:$D$80,2,FALSE)</f>
        <v>BS</v>
      </c>
      <c r="R7364" s="39" t="str">
        <f>VLOOKUP(D7364,GL_Master!$A$1:$D$80,3,FALSE)</f>
        <v>Gross Block</v>
      </c>
      <c r="S7364" s="39" t="str">
        <f>VLOOKUP(D7364,GL_Master!$A$1:$D$80,4,FALSE)</f>
        <v>Tangible Fixed assets</v>
      </c>
    </row>
    <row r="7365" spans="1:19" x14ac:dyDescent="0.25">
      <c r="A7365" s="39" t="s">
        <v>262</v>
      </c>
      <c r="B7365" s="39" t="s">
        <v>238</v>
      </c>
      <c r="C7365" s="7">
        <v>44197</v>
      </c>
      <c r="D7365" s="39" t="s">
        <v>64</v>
      </c>
      <c r="E7365" s="39">
        <v>32691</v>
      </c>
      <c r="F7365" s="82">
        <f t="shared" si="345"/>
        <v>32.691000000000003</v>
      </c>
      <c r="G7365" s="39">
        <f>VLOOKUP(N7365,Currecny_M!$A$1:$P$10,2,FALSE)</f>
        <v>21</v>
      </c>
      <c r="H7365" s="39">
        <f>MATCH(C7365,Currecny_M!$A$1:$P$1,0)</f>
        <v>11</v>
      </c>
      <c r="I7365" s="39">
        <f>VLOOKUP(N7365,Currecny_M!$A$1:$P$10,MATCH(Database!C7365,Currecny_M!$A$1:$P$1,0),FALSE)</f>
        <v>22.97</v>
      </c>
      <c r="J7365" s="82">
        <f t="shared" si="346"/>
        <v>750.91227000000003</v>
      </c>
      <c r="K7365" s="39">
        <f>VLOOKUP('Cover page'!$B$6,Currecny_M!$A$1:$P$10,MATCH(Database!C7365,Currecny_M!$A$1:$P$1,0),FALSE)</f>
        <v>1</v>
      </c>
      <c r="L7365" s="82">
        <f t="shared" si="347"/>
        <v>750.91227000000003</v>
      </c>
      <c r="M7365" s="82">
        <f>((E7365/$F$1)*VLOOKUP(N7365,Currecny_M!$A$1:$P$10,MATCH(Database!C7365,Currecny_M!$A$1:$P$1,0),FALSE))/VLOOKUP('Cover page'!$B$6,Currecny_M!$A$1:$P$10,MATCH(Database!C7365,Currecny_M!$A$1:$P$1,0),FALSE)</f>
        <v>750.91227000000003</v>
      </c>
      <c r="N7365" s="6" t="str">
        <f>VLOOKUP(B7365,Master!$A$2:$C$11,3,FALSE)</f>
        <v>Dirham</v>
      </c>
      <c r="O7365" s="6" t="str">
        <f>VLOOKUP(B7365,Master!$A$2:$C$11,2,FALSE)</f>
        <v>Asia</v>
      </c>
      <c r="Q7365" s="39" t="str">
        <f>VLOOKUP(D7365,GL_Master!$A$1:$D$80,2,FALSE)</f>
        <v>BS</v>
      </c>
      <c r="R7365" s="39" t="str">
        <f>VLOOKUP(D7365,GL_Master!$A$1:$D$80,3,FALSE)</f>
        <v>Gross Block</v>
      </c>
      <c r="S7365" s="39" t="str">
        <f>VLOOKUP(D7365,GL_Master!$A$1:$D$80,4,FALSE)</f>
        <v>Tangible Fixed assets</v>
      </c>
    </row>
    <row r="7366" spans="1:19" x14ac:dyDescent="0.25">
      <c r="A7366" s="39" t="s">
        <v>262</v>
      </c>
      <c r="B7366" s="39" t="s">
        <v>238</v>
      </c>
      <c r="C7366" s="7">
        <v>44197</v>
      </c>
      <c r="D7366" s="39" t="s">
        <v>65</v>
      </c>
      <c r="E7366" s="39">
        <v>-21011</v>
      </c>
      <c r="F7366" s="82">
        <f t="shared" si="345"/>
        <v>-21.010999999999999</v>
      </c>
      <c r="G7366" s="39">
        <f>VLOOKUP(N7366,Currecny_M!$A$1:$P$10,2,FALSE)</f>
        <v>21</v>
      </c>
      <c r="H7366" s="39">
        <f>MATCH(C7366,Currecny_M!$A$1:$P$1,0)</f>
        <v>11</v>
      </c>
      <c r="I7366" s="39">
        <f>VLOOKUP(N7366,Currecny_M!$A$1:$P$10,MATCH(Database!C7366,Currecny_M!$A$1:$P$1,0),FALSE)</f>
        <v>22.97</v>
      </c>
      <c r="J7366" s="82">
        <f t="shared" si="346"/>
        <v>-482.62266999999997</v>
      </c>
      <c r="K7366" s="39">
        <f>VLOOKUP('Cover page'!$B$6,Currecny_M!$A$1:$P$10,MATCH(Database!C7366,Currecny_M!$A$1:$P$1,0),FALSE)</f>
        <v>1</v>
      </c>
      <c r="L7366" s="82">
        <f t="shared" si="347"/>
        <v>-482.62266999999997</v>
      </c>
      <c r="M7366" s="82">
        <f>((E7366/$F$1)*VLOOKUP(N7366,Currecny_M!$A$1:$P$10,MATCH(Database!C7366,Currecny_M!$A$1:$P$1,0),FALSE))/VLOOKUP('Cover page'!$B$6,Currecny_M!$A$1:$P$10,MATCH(Database!C7366,Currecny_M!$A$1:$P$1,0),FALSE)</f>
        <v>-482.62266999999997</v>
      </c>
      <c r="N7366" s="6" t="str">
        <f>VLOOKUP(B7366,Master!$A$2:$C$11,3,FALSE)</f>
        <v>Dirham</v>
      </c>
      <c r="O7366" s="6" t="str">
        <f>VLOOKUP(B7366,Master!$A$2:$C$11,2,FALSE)</f>
        <v>Asia</v>
      </c>
      <c r="Q7366" s="39" t="str">
        <f>VLOOKUP(D7366,GL_Master!$A$1:$D$80,2,FALSE)</f>
        <v>BS</v>
      </c>
      <c r="R7366" s="39" t="str">
        <f>VLOOKUP(D7366,GL_Master!$A$1:$D$80,3,FALSE)</f>
        <v>Accumulated Depreciation</v>
      </c>
      <c r="S7366" s="39" t="str">
        <f>VLOOKUP(D7366,GL_Master!$A$1:$D$80,4,FALSE)</f>
        <v>Accumulated Depreciation</v>
      </c>
    </row>
    <row r="7367" spans="1:19" x14ac:dyDescent="0.25">
      <c r="A7367" s="39" t="s">
        <v>262</v>
      </c>
      <c r="B7367" s="39" t="s">
        <v>238</v>
      </c>
      <c r="C7367" s="7">
        <v>44197</v>
      </c>
      <c r="D7367" s="39" t="s">
        <v>66</v>
      </c>
      <c r="E7367" s="39">
        <v>16786</v>
      </c>
      <c r="F7367" s="82">
        <f t="shared" si="345"/>
        <v>16.786000000000001</v>
      </c>
      <c r="G7367" s="39">
        <f>VLOOKUP(N7367,Currecny_M!$A$1:$P$10,2,FALSE)</f>
        <v>21</v>
      </c>
      <c r="H7367" s="39">
        <f>MATCH(C7367,Currecny_M!$A$1:$P$1,0)</f>
        <v>11</v>
      </c>
      <c r="I7367" s="39">
        <f>VLOOKUP(N7367,Currecny_M!$A$1:$P$10,MATCH(Database!C7367,Currecny_M!$A$1:$P$1,0),FALSE)</f>
        <v>22.97</v>
      </c>
      <c r="J7367" s="82">
        <f t="shared" si="346"/>
        <v>385.57442000000003</v>
      </c>
      <c r="K7367" s="39">
        <f>VLOOKUP('Cover page'!$B$6,Currecny_M!$A$1:$P$10,MATCH(Database!C7367,Currecny_M!$A$1:$P$1,0),FALSE)</f>
        <v>1</v>
      </c>
      <c r="L7367" s="82">
        <f t="shared" si="347"/>
        <v>385.57442000000003</v>
      </c>
      <c r="M7367" s="82">
        <f>((E7367/$F$1)*VLOOKUP(N7367,Currecny_M!$A$1:$P$10,MATCH(Database!C7367,Currecny_M!$A$1:$P$1,0),FALSE))/VLOOKUP('Cover page'!$B$6,Currecny_M!$A$1:$P$10,MATCH(Database!C7367,Currecny_M!$A$1:$P$1,0),FALSE)</f>
        <v>385.57442000000003</v>
      </c>
      <c r="N7367" s="6" t="str">
        <f>VLOOKUP(B7367,Master!$A$2:$C$11,3,FALSE)</f>
        <v>Dirham</v>
      </c>
      <c r="O7367" s="6" t="str">
        <f>VLOOKUP(B7367,Master!$A$2:$C$11,2,FALSE)</f>
        <v>Asia</v>
      </c>
      <c r="Q7367" s="39" t="str">
        <f>VLOOKUP(D7367,GL_Master!$A$1:$D$80,2,FALSE)</f>
        <v>BS</v>
      </c>
      <c r="R7367" s="39" t="str">
        <f>VLOOKUP(D7367,GL_Master!$A$1:$D$80,3,FALSE)</f>
        <v>Gross Block</v>
      </c>
      <c r="S7367" s="39" t="str">
        <f>VLOOKUP(D7367,GL_Master!$A$1:$D$80,4,FALSE)</f>
        <v>Tangible Fixed assets</v>
      </c>
    </row>
    <row r="7368" spans="1:19" x14ac:dyDescent="0.25">
      <c r="A7368" s="39" t="s">
        <v>262</v>
      </c>
      <c r="B7368" s="39" t="s">
        <v>238</v>
      </c>
      <c r="C7368" s="7">
        <v>44197</v>
      </c>
      <c r="D7368" s="39" t="s">
        <v>67</v>
      </c>
      <c r="E7368" s="39">
        <v>6621</v>
      </c>
      <c r="F7368" s="82">
        <f t="shared" si="345"/>
        <v>6.6210000000000004</v>
      </c>
      <c r="G7368" s="39">
        <f>VLOOKUP(N7368,Currecny_M!$A$1:$P$10,2,FALSE)</f>
        <v>21</v>
      </c>
      <c r="H7368" s="39">
        <f>MATCH(C7368,Currecny_M!$A$1:$P$1,0)</f>
        <v>11</v>
      </c>
      <c r="I7368" s="39">
        <f>VLOOKUP(N7368,Currecny_M!$A$1:$P$10,MATCH(Database!C7368,Currecny_M!$A$1:$P$1,0),FALSE)</f>
        <v>22.97</v>
      </c>
      <c r="J7368" s="82">
        <f t="shared" si="346"/>
        <v>152.08437000000001</v>
      </c>
      <c r="K7368" s="39">
        <f>VLOOKUP('Cover page'!$B$6,Currecny_M!$A$1:$P$10,MATCH(Database!C7368,Currecny_M!$A$1:$P$1,0),FALSE)</f>
        <v>1</v>
      </c>
      <c r="L7368" s="82">
        <f t="shared" si="347"/>
        <v>152.08437000000001</v>
      </c>
      <c r="M7368" s="82">
        <f>((E7368/$F$1)*VLOOKUP(N7368,Currecny_M!$A$1:$P$10,MATCH(Database!C7368,Currecny_M!$A$1:$P$1,0),FALSE))/VLOOKUP('Cover page'!$B$6,Currecny_M!$A$1:$P$10,MATCH(Database!C7368,Currecny_M!$A$1:$P$1,0),FALSE)</f>
        <v>152.08437000000001</v>
      </c>
      <c r="N7368" s="6" t="str">
        <f>VLOOKUP(B7368,Master!$A$2:$C$11,3,FALSE)</f>
        <v>Dirham</v>
      </c>
      <c r="O7368" s="6" t="str">
        <f>VLOOKUP(B7368,Master!$A$2:$C$11,2,FALSE)</f>
        <v>Asia</v>
      </c>
      <c r="Q7368" s="39" t="str">
        <f>VLOOKUP(D7368,GL_Master!$A$1:$D$80,2,FALSE)</f>
        <v>BS</v>
      </c>
      <c r="R7368" s="39" t="str">
        <f>VLOOKUP(D7368,GL_Master!$A$1:$D$80,3,FALSE)</f>
        <v>Gross Block</v>
      </c>
      <c r="S7368" s="39" t="str">
        <f>VLOOKUP(D7368,GL_Master!$A$1:$D$80,4,FALSE)</f>
        <v>Tangible Fixed assets</v>
      </c>
    </row>
    <row r="7369" spans="1:19" x14ac:dyDescent="0.25">
      <c r="A7369" s="39" t="s">
        <v>262</v>
      </c>
      <c r="B7369" s="39" t="s">
        <v>238</v>
      </c>
      <c r="C7369" s="7">
        <v>44197</v>
      </c>
      <c r="D7369" s="39" t="s">
        <v>68</v>
      </c>
      <c r="E7369" s="39">
        <v>-5678</v>
      </c>
      <c r="F7369" s="82">
        <f t="shared" si="345"/>
        <v>-5.6779999999999999</v>
      </c>
      <c r="G7369" s="39">
        <f>VLOOKUP(N7369,Currecny_M!$A$1:$P$10,2,FALSE)</f>
        <v>21</v>
      </c>
      <c r="H7369" s="39">
        <f>MATCH(C7369,Currecny_M!$A$1:$P$1,0)</f>
        <v>11</v>
      </c>
      <c r="I7369" s="39">
        <f>VLOOKUP(N7369,Currecny_M!$A$1:$P$10,MATCH(Database!C7369,Currecny_M!$A$1:$P$1,0),FALSE)</f>
        <v>22.97</v>
      </c>
      <c r="J7369" s="82">
        <f t="shared" si="346"/>
        <v>-130.42365999999998</v>
      </c>
      <c r="K7369" s="39">
        <f>VLOOKUP('Cover page'!$B$6,Currecny_M!$A$1:$P$10,MATCH(Database!C7369,Currecny_M!$A$1:$P$1,0),FALSE)</f>
        <v>1</v>
      </c>
      <c r="L7369" s="82">
        <f t="shared" si="347"/>
        <v>-130.42365999999998</v>
      </c>
      <c r="M7369" s="82">
        <f>((E7369/$F$1)*VLOOKUP(N7369,Currecny_M!$A$1:$P$10,MATCH(Database!C7369,Currecny_M!$A$1:$P$1,0),FALSE))/VLOOKUP('Cover page'!$B$6,Currecny_M!$A$1:$P$10,MATCH(Database!C7369,Currecny_M!$A$1:$P$1,0),FALSE)</f>
        <v>-130.42365999999998</v>
      </c>
      <c r="N7369" s="6" t="str">
        <f>VLOOKUP(B7369,Master!$A$2:$C$11,3,FALSE)</f>
        <v>Dirham</v>
      </c>
      <c r="O7369" s="6" t="str">
        <f>VLOOKUP(B7369,Master!$A$2:$C$11,2,FALSE)</f>
        <v>Asia</v>
      </c>
      <c r="Q7369" s="39" t="str">
        <f>VLOOKUP(D7369,GL_Master!$A$1:$D$80,2,FALSE)</f>
        <v>BS</v>
      </c>
      <c r="R7369" s="39" t="str">
        <f>VLOOKUP(D7369,GL_Master!$A$1:$D$80,3,FALSE)</f>
        <v>Accumulated Depreciation</v>
      </c>
      <c r="S7369" s="39" t="str">
        <f>VLOOKUP(D7369,GL_Master!$A$1:$D$80,4,FALSE)</f>
        <v>Accumulated Depreciation</v>
      </c>
    </row>
    <row r="7370" spans="1:19" x14ac:dyDescent="0.25">
      <c r="A7370" s="39" t="s">
        <v>262</v>
      </c>
      <c r="B7370" s="39" t="s">
        <v>238</v>
      </c>
      <c r="C7370" s="7">
        <v>44197</v>
      </c>
      <c r="D7370" s="39" t="s">
        <v>69</v>
      </c>
      <c r="E7370" s="39">
        <v>11482</v>
      </c>
      <c r="F7370" s="82">
        <f t="shared" si="345"/>
        <v>11.481999999999999</v>
      </c>
      <c r="G7370" s="39">
        <f>VLOOKUP(N7370,Currecny_M!$A$1:$P$10,2,FALSE)</f>
        <v>21</v>
      </c>
      <c r="H7370" s="39">
        <f>MATCH(C7370,Currecny_M!$A$1:$P$1,0)</f>
        <v>11</v>
      </c>
      <c r="I7370" s="39">
        <f>VLOOKUP(N7370,Currecny_M!$A$1:$P$10,MATCH(Database!C7370,Currecny_M!$A$1:$P$1,0),FALSE)</f>
        <v>22.97</v>
      </c>
      <c r="J7370" s="82">
        <f t="shared" si="346"/>
        <v>263.74153999999999</v>
      </c>
      <c r="K7370" s="39">
        <f>VLOOKUP('Cover page'!$B$6,Currecny_M!$A$1:$P$10,MATCH(Database!C7370,Currecny_M!$A$1:$P$1,0),FALSE)</f>
        <v>1</v>
      </c>
      <c r="L7370" s="82">
        <f t="shared" si="347"/>
        <v>263.74153999999999</v>
      </c>
      <c r="M7370" s="82">
        <f>((E7370/$F$1)*VLOOKUP(N7370,Currecny_M!$A$1:$P$10,MATCH(Database!C7370,Currecny_M!$A$1:$P$1,0),FALSE))/VLOOKUP('Cover page'!$B$6,Currecny_M!$A$1:$P$10,MATCH(Database!C7370,Currecny_M!$A$1:$P$1,0),FALSE)</f>
        <v>263.74153999999999</v>
      </c>
      <c r="N7370" s="6" t="str">
        <f>VLOOKUP(B7370,Master!$A$2:$C$11,3,FALSE)</f>
        <v>Dirham</v>
      </c>
      <c r="O7370" s="6" t="str">
        <f>VLOOKUP(B7370,Master!$A$2:$C$11,2,FALSE)</f>
        <v>Asia</v>
      </c>
      <c r="Q7370" s="39" t="str">
        <f>VLOOKUP(D7370,GL_Master!$A$1:$D$80,2,FALSE)</f>
        <v>BS</v>
      </c>
      <c r="R7370" s="39" t="str">
        <f>VLOOKUP(D7370,GL_Master!$A$1:$D$80,3,FALSE)</f>
        <v>Gross Block</v>
      </c>
      <c r="S7370" s="39" t="str">
        <f>VLOOKUP(D7370,GL_Master!$A$1:$D$80,4,FALSE)</f>
        <v>Tangible Fixed assets</v>
      </c>
    </row>
    <row r="7371" spans="1:19" x14ac:dyDescent="0.25">
      <c r="A7371" s="39" t="s">
        <v>262</v>
      </c>
      <c r="B7371" s="39" t="s">
        <v>238</v>
      </c>
      <c r="C7371" s="7">
        <v>44197</v>
      </c>
      <c r="D7371" s="39" t="s">
        <v>70</v>
      </c>
      <c r="E7371" s="39">
        <v>-419</v>
      </c>
      <c r="F7371" s="82">
        <f t="shared" si="345"/>
        <v>-0.41899999999999998</v>
      </c>
      <c r="G7371" s="39">
        <f>VLOOKUP(N7371,Currecny_M!$A$1:$P$10,2,FALSE)</f>
        <v>21</v>
      </c>
      <c r="H7371" s="39">
        <f>MATCH(C7371,Currecny_M!$A$1:$P$1,0)</f>
        <v>11</v>
      </c>
      <c r="I7371" s="39">
        <f>VLOOKUP(N7371,Currecny_M!$A$1:$P$10,MATCH(Database!C7371,Currecny_M!$A$1:$P$1,0),FALSE)</f>
        <v>22.97</v>
      </c>
      <c r="J7371" s="82">
        <f t="shared" si="346"/>
        <v>-9.6244299999999985</v>
      </c>
      <c r="K7371" s="39">
        <f>VLOOKUP('Cover page'!$B$6,Currecny_M!$A$1:$P$10,MATCH(Database!C7371,Currecny_M!$A$1:$P$1,0),FALSE)</f>
        <v>1</v>
      </c>
      <c r="L7371" s="82">
        <f t="shared" si="347"/>
        <v>-9.6244299999999985</v>
      </c>
      <c r="M7371" s="82">
        <f>((E7371/$F$1)*VLOOKUP(N7371,Currecny_M!$A$1:$P$10,MATCH(Database!C7371,Currecny_M!$A$1:$P$1,0),FALSE))/VLOOKUP('Cover page'!$B$6,Currecny_M!$A$1:$P$10,MATCH(Database!C7371,Currecny_M!$A$1:$P$1,0),FALSE)</f>
        <v>-9.6244299999999985</v>
      </c>
      <c r="N7371" s="6" t="str">
        <f>VLOOKUP(B7371,Master!$A$2:$C$11,3,FALSE)</f>
        <v>Dirham</v>
      </c>
      <c r="O7371" s="6" t="str">
        <f>VLOOKUP(B7371,Master!$A$2:$C$11,2,FALSE)</f>
        <v>Asia</v>
      </c>
      <c r="Q7371" s="39" t="str">
        <f>VLOOKUP(D7371,GL_Master!$A$1:$D$80,2,FALSE)</f>
        <v>BS</v>
      </c>
      <c r="R7371" s="39" t="str">
        <f>VLOOKUP(D7371,GL_Master!$A$1:$D$80,3,FALSE)</f>
        <v>Accumulated Depreciation</v>
      </c>
      <c r="S7371" s="39" t="str">
        <f>VLOOKUP(D7371,GL_Master!$A$1:$D$80,4,FALSE)</f>
        <v>Accumulated Depreciation</v>
      </c>
    </row>
    <row r="7372" spans="1:19" x14ac:dyDescent="0.25">
      <c r="A7372" s="39" t="s">
        <v>262</v>
      </c>
      <c r="B7372" s="39" t="s">
        <v>238</v>
      </c>
      <c r="C7372" s="7">
        <v>44197</v>
      </c>
      <c r="D7372" s="39" t="s">
        <v>71</v>
      </c>
      <c r="E7372" s="39">
        <v>20055</v>
      </c>
      <c r="F7372" s="82">
        <f t="shared" si="345"/>
        <v>20.055</v>
      </c>
      <c r="G7372" s="39">
        <f>VLOOKUP(N7372,Currecny_M!$A$1:$P$10,2,FALSE)</f>
        <v>21</v>
      </c>
      <c r="H7372" s="39">
        <f>MATCH(C7372,Currecny_M!$A$1:$P$1,0)</f>
        <v>11</v>
      </c>
      <c r="I7372" s="39">
        <f>VLOOKUP(N7372,Currecny_M!$A$1:$P$10,MATCH(Database!C7372,Currecny_M!$A$1:$P$1,0),FALSE)</f>
        <v>22.97</v>
      </c>
      <c r="J7372" s="82">
        <f t="shared" si="346"/>
        <v>460.66334999999998</v>
      </c>
      <c r="K7372" s="39">
        <f>VLOOKUP('Cover page'!$B$6,Currecny_M!$A$1:$P$10,MATCH(Database!C7372,Currecny_M!$A$1:$P$1,0),FALSE)</f>
        <v>1</v>
      </c>
      <c r="L7372" s="82">
        <f t="shared" si="347"/>
        <v>460.66334999999998</v>
      </c>
      <c r="M7372" s="82">
        <f>((E7372/$F$1)*VLOOKUP(N7372,Currecny_M!$A$1:$P$10,MATCH(Database!C7372,Currecny_M!$A$1:$P$1,0),FALSE))/VLOOKUP('Cover page'!$B$6,Currecny_M!$A$1:$P$10,MATCH(Database!C7372,Currecny_M!$A$1:$P$1,0),FALSE)</f>
        <v>460.66334999999998</v>
      </c>
      <c r="N7372" s="6" t="str">
        <f>VLOOKUP(B7372,Master!$A$2:$C$11,3,FALSE)</f>
        <v>Dirham</v>
      </c>
      <c r="O7372" s="6" t="str">
        <f>VLOOKUP(B7372,Master!$A$2:$C$11,2,FALSE)</f>
        <v>Asia</v>
      </c>
      <c r="Q7372" s="39" t="str">
        <f>VLOOKUP(D7372,GL_Master!$A$1:$D$80,2,FALSE)</f>
        <v>BS</v>
      </c>
      <c r="R7372" s="39" t="str">
        <f>VLOOKUP(D7372,GL_Master!$A$1:$D$80,3,FALSE)</f>
        <v>Gross Block</v>
      </c>
      <c r="S7372" s="39" t="str">
        <f>VLOOKUP(D7372,GL_Master!$A$1:$D$80,4,FALSE)</f>
        <v>Tangible Fixed assets</v>
      </c>
    </row>
    <row r="7373" spans="1:19" x14ac:dyDescent="0.25">
      <c r="A7373" s="39" t="s">
        <v>262</v>
      </c>
      <c r="B7373" s="39" t="s">
        <v>238</v>
      </c>
      <c r="C7373" s="7">
        <v>44197</v>
      </c>
      <c r="D7373" s="39" t="s">
        <v>72</v>
      </c>
      <c r="E7373" s="39">
        <v>157</v>
      </c>
      <c r="F7373" s="82">
        <f t="shared" si="345"/>
        <v>0.157</v>
      </c>
      <c r="G7373" s="39">
        <f>VLOOKUP(N7373,Currecny_M!$A$1:$P$10,2,FALSE)</f>
        <v>21</v>
      </c>
      <c r="H7373" s="39">
        <f>MATCH(C7373,Currecny_M!$A$1:$P$1,0)</f>
        <v>11</v>
      </c>
      <c r="I7373" s="39">
        <f>VLOOKUP(N7373,Currecny_M!$A$1:$P$10,MATCH(Database!C7373,Currecny_M!$A$1:$P$1,0),FALSE)</f>
        <v>22.97</v>
      </c>
      <c r="J7373" s="82">
        <f t="shared" si="346"/>
        <v>3.60629</v>
      </c>
      <c r="K7373" s="39">
        <f>VLOOKUP('Cover page'!$B$6,Currecny_M!$A$1:$P$10,MATCH(Database!C7373,Currecny_M!$A$1:$P$1,0),FALSE)</f>
        <v>1</v>
      </c>
      <c r="L7373" s="82">
        <f t="shared" si="347"/>
        <v>3.60629</v>
      </c>
      <c r="M7373" s="82">
        <f>((E7373/$F$1)*VLOOKUP(N7373,Currecny_M!$A$1:$P$10,MATCH(Database!C7373,Currecny_M!$A$1:$P$1,0),FALSE))/VLOOKUP('Cover page'!$B$6,Currecny_M!$A$1:$P$10,MATCH(Database!C7373,Currecny_M!$A$1:$P$1,0),FALSE)</f>
        <v>3.60629</v>
      </c>
      <c r="N7373" s="6" t="str">
        <f>VLOOKUP(B7373,Master!$A$2:$C$11,3,FALSE)</f>
        <v>Dirham</v>
      </c>
      <c r="O7373" s="6" t="str">
        <f>VLOOKUP(B7373,Master!$A$2:$C$11,2,FALSE)</f>
        <v>Asia</v>
      </c>
      <c r="Q7373" s="39" t="str">
        <f>VLOOKUP(D7373,GL_Master!$A$1:$D$80,2,FALSE)</f>
        <v>BS</v>
      </c>
      <c r="R7373" s="39" t="str">
        <f>VLOOKUP(D7373,GL_Master!$A$1:$D$80,3,FALSE)</f>
        <v>Gross Block</v>
      </c>
      <c r="S7373" s="39" t="str">
        <f>VLOOKUP(D7373,GL_Master!$A$1:$D$80,4,FALSE)</f>
        <v>Tangible Fixed assets</v>
      </c>
    </row>
    <row r="7374" spans="1:19" x14ac:dyDescent="0.25">
      <c r="A7374" s="39" t="s">
        <v>262</v>
      </c>
      <c r="B7374" s="39" t="s">
        <v>238</v>
      </c>
      <c r="C7374" s="7">
        <v>44197</v>
      </c>
      <c r="D7374" s="39" t="s">
        <v>73</v>
      </c>
      <c r="E7374" s="39">
        <v>78</v>
      </c>
      <c r="F7374" s="82">
        <f t="shared" si="345"/>
        <v>7.8E-2</v>
      </c>
      <c r="G7374" s="39">
        <f>VLOOKUP(N7374,Currecny_M!$A$1:$P$10,2,FALSE)</f>
        <v>21</v>
      </c>
      <c r="H7374" s="39">
        <f>MATCH(C7374,Currecny_M!$A$1:$P$1,0)</f>
        <v>11</v>
      </c>
      <c r="I7374" s="39">
        <f>VLOOKUP(N7374,Currecny_M!$A$1:$P$10,MATCH(Database!C7374,Currecny_M!$A$1:$P$1,0),FALSE)</f>
        <v>22.97</v>
      </c>
      <c r="J7374" s="82">
        <f t="shared" si="346"/>
        <v>1.7916599999999998</v>
      </c>
      <c r="K7374" s="39">
        <f>VLOOKUP('Cover page'!$B$6,Currecny_M!$A$1:$P$10,MATCH(Database!C7374,Currecny_M!$A$1:$P$1,0),FALSE)</f>
        <v>1</v>
      </c>
      <c r="L7374" s="82">
        <f t="shared" si="347"/>
        <v>1.7916599999999998</v>
      </c>
      <c r="M7374" s="82">
        <f>((E7374/$F$1)*VLOOKUP(N7374,Currecny_M!$A$1:$P$10,MATCH(Database!C7374,Currecny_M!$A$1:$P$1,0),FALSE))/VLOOKUP('Cover page'!$B$6,Currecny_M!$A$1:$P$10,MATCH(Database!C7374,Currecny_M!$A$1:$P$1,0),FALSE)</f>
        <v>1.7916599999999998</v>
      </c>
      <c r="N7374" s="6" t="str">
        <f>VLOOKUP(B7374,Master!$A$2:$C$11,3,FALSE)</f>
        <v>Dirham</v>
      </c>
      <c r="O7374" s="6" t="str">
        <f>VLOOKUP(B7374,Master!$A$2:$C$11,2,FALSE)</f>
        <v>Asia</v>
      </c>
      <c r="Q7374" s="39" t="str">
        <f>VLOOKUP(D7374,GL_Master!$A$1:$D$80,2,FALSE)</f>
        <v>BS</v>
      </c>
      <c r="R7374" s="39" t="str">
        <f>VLOOKUP(D7374,GL_Master!$A$1:$D$80,3,FALSE)</f>
        <v>Gross Block</v>
      </c>
      <c r="S7374" s="39" t="str">
        <f>VLOOKUP(D7374,GL_Master!$A$1:$D$80,4,FALSE)</f>
        <v>Tangible Fixed assets</v>
      </c>
    </row>
    <row r="7375" spans="1:19" x14ac:dyDescent="0.25">
      <c r="A7375" s="39" t="s">
        <v>262</v>
      </c>
      <c r="B7375" s="39" t="s">
        <v>238</v>
      </c>
      <c r="C7375" s="7">
        <v>44197</v>
      </c>
      <c r="D7375" s="39" t="s">
        <v>74</v>
      </c>
      <c r="E7375" s="39">
        <v>-19599</v>
      </c>
      <c r="F7375" s="82">
        <f t="shared" si="345"/>
        <v>-19.599</v>
      </c>
      <c r="G7375" s="39">
        <f>VLOOKUP(N7375,Currecny_M!$A$1:$P$10,2,FALSE)</f>
        <v>21</v>
      </c>
      <c r="H7375" s="39">
        <f>MATCH(C7375,Currecny_M!$A$1:$P$1,0)</f>
        <v>11</v>
      </c>
      <c r="I7375" s="39">
        <f>VLOOKUP(N7375,Currecny_M!$A$1:$P$10,MATCH(Database!C7375,Currecny_M!$A$1:$P$1,0),FALSE)</f>
        <v>22.97</v>
      </c>
      <c r="J7375" s="82">
        <f t="shared" si="346"/>
        <v>-450.18903</v>
      </c>
      <c r="K7375" s="39">
        <f>VLOOKUP('Cover page'!$B$6,Currecny_M!$A$1:$P$10,MATCH(Database!C7375,Currecny_M!$A$1:$P$1,0),FALSE)</f>
        <v>1</v>
      </c>
      <c r="L7375" s="82">
        <f t="shared" si="347"/>
        <v>-450.18903</v>
      </c>
      <c r="M7375" s="82">
        <f>((E7375/$F$1)*VLOOKUP(N7375,Currecny_M!$A$1:$P$10,MATCH(Database!C7375,Currecny_M!$A$1:$P$1,0),FALSE))/VLOOKUP('Cover page'!$B$6,Currecny_M!$A$1:$P$10,MATCH(Database!C7375,Currecny_M!$A$1:$P$1,0),FALSE)</f>
        <v>-450.18903</v>
      </c>
      <c r="N7375" s="6" t="str">
        <f>VLOOKUP(B7375,Master!$A$2:$C$11,3,FALSE)</f>
        <v>Dirham</v>
      </c>
      <c r="O7375" s="6" t="str">
        <f>VLOOKUP(B7375,Master!$A$2:$C$11,2,FALSE)</f>
        <v>Asia</v>
      </c>
      <c r="Q7375" s="39" t="str">
        <f>VLOOKUP(D7375,GL_Master!$A$1:$D$80,2,FALSE)</f>
        <v>BS</v>
      </c>
      <c r="R7375" s="39" t="str">
        <f>VLOOKUP(D7375,GL_Master!$A$1:$D$80,3,FALSE)</f>
        <v>Accumulated Depreciation</v>
      </c>
      <c r="S7375" s="39" t="str">
        <f>VLOOKUP(D7375,GL_Master!$A$1:$D$80,4,FALSE)</f>
        <v>Accumulated Depreciation</v>
      </c>
    </row>
    <row r="7376" spans="1:19" x14ac:dyDescent="0.25">
      <c r="A7376" s="39" t="s">
        <v>262</v>
      </c>
      <c r="B7376" s="39" t="s">
        <v>238</v>
      </c>
      <c r="C7376" s="7">
        <v>44197</v>
      </c>
      <c r="D7376" s="39" t="s">
        <v>21</v>
      </c>
      <c r="E7376" s="39">
        <v>1554</v>
      </c>
      <c r="F7376" s="82">
        <f t="shared" si="345"/>
        <v>1.554</v>
      </c>
      <c r="G7376" s="39">
        <f>VLOOKUP(N7376,Currecny_M!$A$1:$P$10,2,FALSE)</f>
        <v>21</v>
      </c>
      <c r="H7376" s="39">
        <f>MATCH(C7376,Currecny_M!$A$1:$P$1,0)</f>
        <v>11</v>
      </c>
      <c r="I7376" s="39">
        <f>VLOOKUP(N7376,Currecny_M!$A$1:$P$10,MATCH(Database!C7376,Currecny_M!$A$1:$P$1,0),FALSE)</f>
        <v>22.97</v>
      </c>
      <c r="J7376" s="82">
        <f t="shared" si="346"/>
        <v>35.69538</v>
      </c>
      <c r="K7376" s="39">
        <f>VLOOKUP('Cover page'!$B$6,Currecny_M!$A$1:$P$10,MATCH(Database!C7376,Currecny_M!$A$1:$P$1,0),FALSE)</f>
        <v>1</v>
      </c>
      <c r="L7376" s="82">
        <f t="shared" si="347"/>
        <v>35.69538</v>
      </c>
      <c r="M7376" s="82">
        <f>((E7376/$F$1)*VLOOKUP(N7376,Currecny_M!$A$1:$P$10,MATCH(Database!C7376,Currecny_M!$A$1:$P$1,0),FALSE))/VLOOKUP('Cover page'!$B$6,Currecny_M!$A$1:$P$10,MATCH(Database!C7376,Currecny_M!$A$1:$P$1,0),FALSE)</f>
        <v>35.69538</v>
      </c>
      <c r="N7376" s="6" t="str">
        <f>VLOOKUP(B7376,Master!$A$2:$C$11,3,FALSE)</f>
        <v>Dirham</v>
      </c>
      <c r="O7376" s="6" t="str">
        <f>VLOOKUP(B7376,Master!$A$2:$C$11,2,FALSE)</f>
        <v>Asia</v>
      </c>
      <c r="Q7376" s="39" t="str">
        <f>VLOOKUP(D7376,GL_Master!$A$1:$D$80,2,FALSE)</f>
        <v>BS</v>
      </c>
      <c r="R7376" s="39" t="str">
        <f>VLOOKUP(D7376,GL_Master!$A$1:$D$80,3,FALSE)</f>
        <v>Gross Block</v>
      </c>
      <c r="S7376" s="39" t="str">
        <f>VLOOKUP(D7376,GL_Master!$A$1:$D$80,4,FALSE)</f>
        <v>Tangible Fixed assets</v>
      </c>
    </row>
    <row r="7377" spans="1:19" x14ac:dyDescent="0.25">
      <c r="A7377" s="39" t="s">
        <v>262</v>
      </c>
      <c r="B7377" s="39" t="s">
        <v>238</v>
      </c>
      <c r="C7377" s="7">
        <v>44197</v>
      </c>
      <c r="D7377" s="39" t="s">
        <v>27</v>
      </c>
      <c r="E7377" s="39">
        <v>3566</v>
      </c>
      <c r="F7377" s="82">
        <f t="shared" si="345"/>
        <v>3.5659999999999998</v>
      </c>
      <c r="G7377" s="39">
        <f>VLOOKUP(N7377,Currecny_M!$A$1:$P$10,2,FALSE)</f>
        <v>21</v>
      </c>
      <c r="H7377" s="39">
        <f>MATCH(C7377,Currecny_M!$A$1:$P$1,0)</f>
        <v>11</v>
      </c>
      <c r="I7377" s="39">
        <f>VLOOKUP(N7377,Currecny_M!$A$1:$P$10,MATCH(Database!C7377,Currecny_M!$A$1:$P$1,0),FALSE)</f>
        <v>22.97</v>
      </c>
      <c r="J7377" s="82">
        <f t="shared" si="346"/>
        <v>81.911019999999994</v>
      </c>
      <c r="K7377" s="39">
        <f>VLOOKUP('Cover page'!$B$6,Currecny_M!$A$1:$P$10,MATCH(Database!C7377,Currecny_M!$A$1:$P$1,0),FALSE)</f>
        <v>1</v>
      </c>
      <c r="L7377" s="82">
        <f t="shared" si="347"/>
        <v>81.911019999999994</v>
      </c>
      <c r="M7377" s="82">
        <f>((E7377/$F$1)*VLOOKUP(N7377,Currecny_M!$A$1:$P$10,MATCH(Database!C7377,Currecny_M!$A$1:$P$1,0),FALSE))/VLOOKUP('Cover page'!$B$6,Currecny_M!$A$1:$P$10,MATCH(Database!C7377,Currecny_M!$A$1:$P$1,0),FALSE)</f>
        <v>81.911019999999994</v>
      </c>
      <c r="N7377" s="6" t="str">
        <f>VLOOKUP(B7377,Master!$A$2:$C$11,3,FALSE)</f>
        <v>Dirham</v>
      </c>
      <c r="O7377" s="6" t="str">
        <f>VLOOKUP(B7377,Master!$A$2:$C$11,2,FALSE)</f>
        <v>Asia</v>
      </c>
      <c r="Q7377" s="39" t="str">
        <f>VLOOKUP(D7377,GL_Master!$A$1:$D$80,2,FALSE)</f>
        <v>BS</v>
      </c>
      <c r="R7377" s="39" t="str">
        <f>VLOOKUP(D7377,GL_Master!$A$1:$D$80,3,FALSE)</f>
        <v>Gross Block</v>
      </c>
      <c r="S7377" s="39" t="str">
        <f>VLOOKUP(D7377,GL_Master!$A$1:$D$80,4,FALSE)</f>
        <v>Tangible Fixed assets</v>
      </c>
    </row>
    <row r="7378" spans="1:19" x14ac:dyDescent="0.25">
      <c r="A7378" s="39" t="s">
        <v>262</v>
      </c>
      <c r="B7378" s="39" t="s">
        <v>238</v>
      </c>
      <c r="C7378" s="7">
        <v>44197</v>
      </c>
      <c r="D7378" s="39" t="s">
        <v>75</v>
      </c>
      <c r="E7378" s="39">
        <v>-83</v>
      </c>
      <c r="F7378" s="82">
        <f t="shared" si="345"/>
        <v>-8.3000000000000004E-2</v>
      </c>
      <c r="G7378" s="39">
        <f>VLOOKUP(N7378,Currecny_M!$A$1:$P$10,2,FALSE)</f>
        <v>21</v>
      </c>
      <c r="H7378" s="39">
        <f>MATCH(C7378,Currecny_M!$A$1:$P$1,0)</f>
        <v>11</v>
      </c>
      <c r="I7378" s="39">
        <f>VLOOKUP(N7378,Currecny_M!$A$1:$P$10,MATCH(Database!C7378,Currecny_M!$A$1:$P$1,0),FALSE)</f>
        <v>22.97</v>
      </c>
      <c r="J7378" s="82">
        <f t="shared" si="346"/>
        <v>-1.9065099999999999</v>
      </c>
      <c r="K7378" s="39">
        <f>VLOOKUP('Cover page'!$B$6,Currecny_M!$A$1:$P$10,MATCH(Database!C7378,Currecny_M!$A$1:$P$1,0),FALSE)</f>
        <v>1</v>
      </c>
      <c r="L7378" s="82">
        <f t="shared" si="347"/>
        <v>-1.9065099999999999</v>
      </c>
      <c r="M7378" s="82">
        <f>((E7378/$F$1)*VLOOKUP(N7378,Currecny_M!$A$1:$P$10,MATCH(Database!C7378,Currecny_M!$A$1:$P$1,0),FALSE))/VLOOKUP('Cover page'!$B$6,Currecny_M!$A$1:$P$10,MATCH(Database!C7378,Currecny_M!$A$1:$P$1,0),FALSE)</f>
        <v>-1.9065099999999999</v>
      </c>
      <c r="N7378" s="6" t="str">
        <f>VLOOKUP(B7378,Master!$A$2:$C$11,3,FALSE)</f>
        <v>Dirham</v>
      </c>
      <c r="O7378" s="6" t="str">
        <f>VLOOKUP(B7378,Master!$A$2:$C$11,2,FALSE)</f>
        <v>Asia</v>
      </c>
      <c r="Q7378" s="39" t="str">
        <f>VLOOKUP(D7378,GL_Master!$A$1:$D$80,2,FALSE)</f>
        <v>BS</v>
      </c>
      <c r="R7378" s="39" t="str">
        <f>VLOOKUP(D7378,GL_Master!$A$1:$D$80,3,FALSE)</f>
        <v>Gross Block</v>
      </c>
      <c r="S7378" s="39" t="str">
        <f>VLOOKUP(D7378,GL_Master!$A$1:$D$80,4,FALSE)</f>
        <v>Tangible Fixed assets</v>
      </c>
    </row>
    <row r="7379" spans="1:19" x14ac:dyDescent="0.25">
      <c r="A7379" s="39" t="s">
        <v>262</v>
      </c>
      <c r="B7379" s="39" t="s">
        <v>238</v>
      </c>
      <c r="C7379" s="7">
        <v>44197</v>
      </c>
      <c r="D7379" s="39" t="s">
        <v>76</v>
      </c>
      <c r="E7379" s="39">
        <v>1981</v>
      </c>
      <c r="F7379" s="82">
        <f t="shared" si="345"/>
        <v>1.9810000000000001</v>
      </c>
      <c r="G7379" s="39">
        <f>VLOOKUP(N7379,Currecny_M!$A$1:$P$10,2,FALSE)</f>
        <v>21</v>
      </c>
      <c r="H7379" s="39">
        <f>MATCH(C7379,Currecny_M!$A$1:$P$1,0)</f>
        <v>11</v>
      </c>
      <c r="I7379" s="39">
        <f>VLOOKUP(N7379,Currecny_M!$A$1:$P$10,MATCH(Database!C7379,Currecny_M!$A$1:$P$1,0),FALSE)</f>
        <v>22.97</v>
      </c>
      <c r="J7379" s="82">
        <f t="shared" si="346"/>
        <v>45.503570000000003</v>
      </c>
      <c r="K7379" s="39">
        <f>VLOOKUP('Cover page'!$B$6,Currecny_M!$A$1:$P$10,MATCH(Database!C7379,Currecny_M!$A$1:$P$1,0),FALSE)</f>
        <v>1</v>
      </c>
      <c r="L7379" s="82">
        <f t="shared" si="347"/>
        <v>45.503570000000003</v>
      </c>
      <c r="M7379" s="82">
        <f>((E7379/$F$1)*VLOOKUP(N7379,Currecny_M!$A$1:$P$10,MATCH(Database!C7379,Currecny_M!$A$1:$P$1,0),FALSE))/VLOOKUP('Cover page'!$B$6,Currecny_M!$A$1:$P$10,MATCH(Database!C7379,Currecny_M!$A$1:$P$1,0),FALSE)</f>
        <v>45.503570000000003</v>
      </c>
      <c r="N7379" s="6" t="str">
        <f>VLOOKUP(B7379,Master!$A$2:$C$11,3,FALSE)</f>
        <v>Dirham</v>
      </c>
      <c r="O7379" s="6" t="str">
        <f>VLOOKUP(B7379,Master!$A$2:$C$11,2,FALSE)</f>
        <v>Asia</v>
      </c>
      <c r="Q7379" s="39" t="str">
        <f>VLOOKUP(D7379,GL_Master!$A$1:$D$80,2,FALSE)</f>
        <v>BS</v>
      </c>
      <c r="R7379" s="39" t="str">
        <f>VLOOKUP(D7379,GL_Master!$A$1:$D$80,3,FALSE)</f>
        <v>Inventories</v>
      </c>
      <c r="S7379" s="39" t="str">
        <f>VLOOKUP(D7379,GL_Master!$A$1:$D$80,4,FALSE)</f>
        <v>Inventory</v>
      </c>
    </row>
    <row r="7380" spans="1:19" x14ac:dyDescent="0.25">
      <c r="A7380" s="39" t="s">
        <v>262</v>
      </c>
      <c r="B7380" s="39" t="s">
        <v>238</v>
      </c>
      <c r="C7380" s="7">
        <v>44197</v>
      </c>
      <c r="D7380" s="39" t="s">
        <v>77</v>
      </c>
      <c r="E7380" s="39">
        <v>4848</v>
      </c>
      <c r="F7380" s="82">
        <f t="shared" si="345"/>
        <v>4.8479999999999999</v>
      </c>
      <c r="G7380" s="39">
        <f>VLOOKUP(N7380,Currecny_M!$A$1:$P$10,2,FALSE)</f>
        <v>21</v>
      </c>
      <c r="H7380" s="39">
        <f>MATCH(C7380,Currecny_M!$A$1:$P$1,0)</f>
        <v>11</v>
      </c>
      <c r="I7380" s="39">
        <f>VLOOKUP(N7380,Currecny_M!$A$1:$P$10,MATCH(Database!C7380,Currecny_M!$A$1:$P$1,0),FALSE)</f>
        <v>22.97</v>
      </c>
      <c r="J7380" s="82">
        <f t="shared" si="346"/>
        <v>111.35856</v>
      </c>
      <c r="K7380" s="39">
        <f>VLOOKUP('Cover page'!$B$6,Currecny_M!$A$1:$P$10,MATCH(Database!C7380,Currecny_M!$A$1:$P$1,0),FALSE)</f>
        <v>1</v>
      </c>
      <c r="L7380" s="82">
        <f t="shared" si="347"/>
        <v>111.35856</v>
      </c>
      <c r="M7380" s="82">
        <f>((E7380/$F$1)*VLOOKUP(N7380,Currecny_M!$A$1:$P$10,MATCH(Database!C7380,Currecny_M!$A$1:$P$1,0),FALSE))/VLOOKUP('Cover page'!$B$6,Currecny_M!$A$1:$P$10,MATCH(Database!C7380,Currecny_M!$A$1:$P$1,0),FALSE)</f>
        <v>111.35856</v>
      </c>
      <c r="N7380" s="6" t="str">
        <f>VLOOKUP(B7380,Master!$A$2:$C$11,3,FALSE)</f>
        <v>Dirham</v>
      </c>
      <c r="O7380" s="6" t="str">
        <f>VLOOKUP(B7380,Master!$A$2:$C$11,2,FALSE)</f>
        <v>Asia</v>
      </c>
      <c r="Q7380" s="39" t="str">
        <f>VLOOKUP(D7380,GL_Master!$A$1:$D$80,2,FALSE)</f>
        <v>BS</v>
      </c>
      <c r="R7380" s="39" t="str">
        <f>VLOOKUP(D7380,GL_Master!$A$1:$D$80,3,FALSE)</f>
        <v>Inventories</v>
      </c>
      <c r="S7380" s="39" t="str">
        <f>VLOOKUP(D7380,GL_Master!$A$1:$D$80,4,FALSE)</f>
        <v>Inventory</v>
      </c>
    </row>
    <row r="7381" spans="1:19" x14ac:dyDescent="0.25">
      <c r="A7381" s="39" t="s">
        <v>262</v>
      </c>
      <c r="B7381" s="39" t="s">
        <v>238</v>
      </c>
      <c r="C7381" s="7">
        <v>44197</v>
      </c>
      <c r="D7381" s="39" t="s">
        <v>2</v>
      </c>
      <c r="E7381" s="39">
        <v>494958</v>
      </c>
      <c r="F7381" s="82">
        <f t="shared" si="345"/>
        <v>494.95800000000003</v>
      </c>
      <c r="G7381" s="39">
        <f>VLOOKUP(N7381,Currecny_M!$A$1:$P$10,2,FALSE)</f>
        <v>21</v>
      </c>
      <c r="H7381" s="39">
        <f>MATCH(C7381,Currecny_M!$A$1:$P$1,0)</f>
        <v>11</v>
      </c>
      <c r="I7381" s="39">
        <f>VLOOKUP(N7381,Currecny_M!$A$1:$P$10,MATCH(Database!C7381,Currecny_M!$A$1:$P$1,0),FALSE)</f>
        <v>22.97</v>
      </c>
      <c r="J7381" s="82">
        <f t="shared" si="346"/>
        <v>11369.18526</v>
      </c>
      <c r="K7381" s="39">
        <f>VLOOKUP('Cover page'!$B$6,Currecny_M!$A$1:$P$10,MATCH(Database!C7381,Currecny_M!$A$1:$P$1,0),FALSE)</f>
        <v>1</v>
      </c>
      <c r="L7381" s="82">
        <f t="shared" si="347"/>
        <v>11369.18526</v>
      </c>
      <c r="M7381" s="82">
        <f>((E7381/$F$1)*VLOOKUP(N7381,Currecny_M!$A$1:$P$10,MATCH(Database!C7381,Currecny_M!$A$1:$P$1,0),FALSE))/VLOOKUP('Cover page'!$B$6,Currecny_M!$A$1:$P$10,MATCH(Database!C7381,Currecny_M!$A$1:$P$1,0),FALSE)</f>
        <v>11369.18526</v>
      </c>
      <c r="N7381" s="6" t="str">
        <f>VLOOKUP(B7381,Master!$A$2:$C$11,3,FALSE)</f>
        <v>Dirham</v>
      </c>
      <c r="O7381" s="6" t="str">
        <f>VLOOKUP(B7381,Master!$A$2:$C$11,2,FALSE)</f>
        <v>Asia</v>
      </c>
      <c r="Q7381" s="39" t="str">
        <f>VLOOKUP(D7381,GL_Master!$A$1:$D$80,2,FALSE)</f>
        <v>BS</v>
      </c>
      <c r="R7381" s="39" t="str">
        <f>VLOOKUP(D7381,GL_Master!$A$1:$D$80,3,FALSE)</f>
        <v>Trade receivables</v>
      </c>
      <c r="S7381" s="39" t="str">
        <f>VLOOKUP(D7381,GL_Master!$A$1:$D$80,4,FALSE)</f>
        <v>Unsecured, considered good</v>
      </c>
    </row>
    <row r="7382" spans="1:19" x14ac:dyDescent="0.25">
      <c r="A7382" s="39" t="s">
        <v>262</v>
      </c>
      <c r="B7382" s="39" t="s">
        <v>238</v>
      </c>
      <c r="C7382" s="7">
        <v>44197</v>
      </c>
      <c r="D7382" s="39" t="s">
        <v>78</v>
      </c>
      <c r="E7382" s="39">
        <v>82</v>
      </c>
      <c r="F7382" s="82">
        <f t="shared" si="345"/>
        <v>8.2000000000000003E-2</v>
      </c>
      <c r="G7382" s="39">
        <f>VLOOKUP(N7382,Currecny_M!$A$1:$P$10,2,FALSE)</f>
        <v>21</v>
      </c>
      <c r="H7382" s="39">
        <f>MATCH(C7382,Currecny_M!$A$1:$P$1,0)</f>
        <v>11</v>
      </c>
      <c r="I7382" s="39">
        <f>VLOOKUP(N7382,Currecny_M!$A$1:$P$10,MATCH(Database!C7382,Currecny_M!$A$1:$P$1,0),FALSE)</f>
        <v>22.97</v>
      </c>
      <c r="J7382" s="82">
        <f t="shared" si="346"/>
        <v>1.88354</v>
      </c>
      <c r="K7382" s="39">
        <f>VLOOKUP('Cover page'!$B$6,Currecny_M!$A$1:$P$10,MATCH(Database!C7382,Currecny_M!$A$1:$P$1,0),FALSE)</f>
        <v>1</v>
      </c>
      <c r="L7382" s="82">
        <f t="shared" si="347"/>
        <v>1.88354</v>
      </c>
      <c r="M7382" s="82">
        <f>((E7382/$F$1)*VLOOKUP(N7382,Currecny_M!$A$1:$P$10,MATCH(Database!C7382,Currecny_M!$A$1:$P$1,0),FALSE))/VLOOKUP('Cover page'!$B$6,Currecny_M!$A$1:$P$10,MATCH(Database!C7382,Currecny_M!$A$1:$P$1,0),FALSE)</f>
        <v>1.88354</v>
      </c>
      <c r="N7382" s="6" t="str">
        <f>VLOOKUP(B7382,Master!$A$2:$C$11,3,FALSE)</f>
        <v>Dirham</v>
      </c>
      <c r="O7382" s="6" t="str">
        <f>VLOOKUP(B7382,Master!$A$2:$C$11,2,FALSE)</f>
        <v>Asia</v>
      </c>
      <c r="Q7382" s="39" t="str">
        <f>VLOOKUP(D7382,GL_Master!$A$1:$D$80,2,FALSE)</f>
        <v>BS</v>
      </c>
      <c r="R7382" s="39" t="str">
        <f>VLOOKUP(D7382,GL_Master!$A$1:$D$80,3,FALSE)</f>
        <v>Cash &amp; Bank Balances</v>
      </c>
      <c r="S7382" s="39" t="str">
        <f>VLOOKUP(D7382,GL_Master!$A$1:$D$80,4,FALSE)</f>
        <v>Cash In hand</v>
      </c>
    </row>
    <row r="7383" spans="1:19" x14ac:dyDescent="0.25">
      <c r="A7383" s="39" t="s">
        <v>262</v>
      </c>
      <c r="B7383" s="39" t="s">
        <v>238</v>
      </c>
      <c r="C7383" s="7">
        <v>44197</v>
      </c>
      <c r="D7383" s="39" t="s">
        <v>79</v>
      </c>
      <c r="E7383" s="39">
        <v>-20381</v>
      </c>
      <c r="F7383" s="82">
        <f t="shared" si="345"/>
        <v>-20.381</v>
      </c>
      <c r="G7383" s="39">
        <f>VLOOKUP(N7383,Currecny_M!$A$1:$P$10,2,FALSE)</f>
        <v>21</v>
      </c>
      <c r="H7383" s="39">
        <f>MATCH(C7383,Currecny_M!$A$1:$P$1,0)</f>
        <v>11</v>
      </c>
      <c r="I7383" s="39">
        <f>VLOOKUP(N7383,Currecny_M!$A$1:$P$10,MATCH(Database!C7383,Currecny_M!$A$1:$P$1,0),FALSE)</f>
        <v>22.97</v>
      </c>
      <c r="J7383" s="82">
        <f t="shared" si="346"/>
        <v>-468.15156999999999</v>
      </c>
      <c r="K7383" s="39">
        <f>VLOOKUP('Cover page'!$B$6,Currecny_M!$A$1:$P$10,MATCH(Database!C7383,Currecny_M!$A$1:$P$1,0),FALSE)</f>
        <v>1</v>
      </c>
      <c r="L7383" s="82">
        <f t="shared" si="347"/>
        <v>-468.15156999999999</v>
      </c>
      <c r="M7383" s="82">
        <f>((E7383/$F$1)*VLOOKUP(N7383,Currecny_M!$A$1:$P$10,MATCH(Database!C7383,Currecny_M!$A$1:$P$1,0),FALSE))/VLOOKUP('Cover page'!$B$6,Currecny_M!$A$1:$P$10,MATCH(Database!C7383,Currecny_M!$A$1:$P$1,0),FALSE)</f>
        <v>-468.15156999999999</v>
      </c>
      <c r="N7383" s="6" t="str">
        <f>VLOOKUP(B7383,Master!$A$2:$C$11,3,FALSE)</f>
        <v>Dirham</v>
      </c>
      <c r="O7383" s="6" t="str">
        <f>VLOOKUP(B7383,Master!$A$2:$C$11,2,FALSE)</f>
        <v>Asia</v>
      </c>
      <c r="Q7383" s="39" t="str">
        <f>VLOOKUP(D7383,GL_Master!$A$1:$D$80,2,FALSE)</f>
        <v>BS</v>
      </c>
      <c r="R7383" s="39" t="str">
        <f>VLOOKUP(D7383,GL_Master!$A$1:$D$80,3,FALSE)</f>
        <v>Loan Fund</v>
      </c>
      <c r="S7383" s="39" t="str">
        <f>VLOOKUP(D7383,GL_Master!$A$1:$D$80,4,FALSE)</f>
        <v>Term Loan</v>
      </c>
    </row>
    <row r="7384" spans="1:19" x14ac:dyDescent="0.25">
      <c r="A7384" s="39" t="s">
        <v>262</v>
      </c>
      <c r="B7384" s="39" t="s">
        <v>238</v>
      </c>
      <c r="C7384" s="7">
        <v>44197</v>
      </c>
      <c r="D7384" s="39" t="s">
        <v>80</v>
      </c>
      <c r="E7384" s="39">
        <v>544</v>
      </c>
      <c r="F7384" s="82">
        <f t="shared" si="345"/>
        <v>0.54400000000000004</v>
      </c>
      <c r="G7384" s="39">
        <f>VLOOKUP(N7384,Currecny_M!$A$1:$P$10,2,FALSE)</f>
        <v>21</v>
      </c>
      <c r="H7384" s="39">
        <f>MATCH(C7384,Currecny_M!$A$1:$P$1,0)</f>
        <v>11</v>
      </c>
      <c r="I7384" s="39">
        <f>VLOOKUP(N7384,Currecny_M!$A$1:$P$10,MATCH(Database!C7384,Currecny_M!$A$1:$P$1,0),FALSE)</f>
        <v>22.97</v>
      </c>
      <c r="J7384" s="82">
        <f t="shared" si="346"/>
        <v>12.49568</v>
      </c>
      <c r="K7384" s="39">
        <f>VLOOKUP('Cover page'!$B$6,Currecny_M!$A$1:$P$10,MATCH(Database!C7384,Currecny_M!$A$1:$P$1,0),FALSE)</f>
        <v>1</v>
      </c>
      <c r="L7384" s="82">
        <f t="shared" si="347"/>
        <v>12.49568</v>
      </c>
      <c r="M7384" s="82">
        <f>((E7384/$F$1)*VLOOKUP(N7384,Currecny_M!$A$1:$P$10,MATCH(Database!C7384,Currecny_M!$A$1:$P$1,0),FALSE))/VLOOKUP('Cover page'!$B$6,Currecny_M!$A$1:$P$10,MATCH(Database!C7384,Currecny_M!$A$1:$P$1,0),FALSE)</f>
        <v>12.49568</v>
      </c>
      <c r="N7384" s="6" t="str">
        <f>VLOOKUP(B7384,Master!$A$2:$C$11,3,FALSE)</f>
        <v>Dirham</v>
      </c>
      <c r="O7384" s="6" t="str">
        <f>VLOOKUP(B7384,Master!$A$2:$C$11,2,FALSE)</f>
        <v>Asia</v>
      </c>
      <c r="Q7384" s="39" t="str">
        <f>VLOOKUP(D7384,GL_Master!$A$1:$D$80,2,FALSE)</f>
        <v>BS</v>
      </c>
      <c r="R7384" s="39" t="str">
        <f>VLOOKUP(D7384,GL_Master!$A$1:$D$80,3,FALSE)</f>
        <v>Cash &amp; Bank Balances</v>
      </c>
      <c r="S7384" s="39" t="str">
        <f>VLOOKUP(D7384,GL_Master!$A$1:$D$80,4,FALSE)</f>
        <v xml:space="preserve">      On Current Accounts</v>
      </c>
    </row>
    <row r="7385" spans="1:19" x14ac:dyDescent="0.25">
      <c r="A7385" s="39" t="s">
        <v>262</v>
      </c>
      <c r="B7385" s="39" t="s">
        <v>238</v>
      </c>
      <c r="C7385" s="7">
        <v>44197</v>
      </c>
      <c r="D7385" s="39" t="s">
        <v>81</v>
      </c>
      <c r="E7385" s="39">
        <v>39936</v>
      </c>
      <c r="F7385" s="82">
        <f t="shared" si="345"/>
        <v>39.936</v>
      </c>
      <c r="G7385" s="39">
        <f>VLOOKUP(N7385,Currecny_M!$A$1:$P$10,2,FALSE)</f>
        <v>21</v>
      </c>
      <c r="H7385" s="39">
        <f>MATCH(C7385,Currecny_M!$A$1:$P$1,0)</f>
        <v>11</v>
      </c>
      <c r="I7385" s="39">
        <f>VLOOKUP(N7385,Currecny_M!$A$1:$P$10,MATCH(Database!C7385,Currecny_M!$A$1:$P$1,0),FALSE)</f>
        <v>22.97</v>
      </c>
      <c r="J7385" s="82">
        <f t="shared" si="346"/>
        <v>917.3299199999999</v>
      </c>
      <c r="K7385" s="39">
        <f>VLOOKUP('Cover page'!$B$6,Currecny_M!$A$1:$P$10,MATCH(Database!C7385,Currecny_M!$A$1:$P$1,0),FALSE)</f>
        <v>1</v>
      </c>
      <c r="L7385" s="82">
        <f t="shared" si="347"/>
        <v>917.3299199999999</v>
      </c>
      <c r="M7385" s="82">
        <f>((E7385/$F$1)*VLOOKUP(N7385,Currecny_M!$A$1:$P$10,MATCH(Database!C7385,Currecny_M!$A$1:$P$1,0),FALSE))/VLOOKUP('Cover page'!$B$6,Currecny_M!$A$1:$P$10,MATCH(Database!C7385,Currecny_M!$A$1:$P$1,0),FALSE)</f>
        <v>917.3299199999999</v>
      </c>
      <c r="N7385" s="6" t="str">
        <f>VLOOKUP(B7385,Master!$A$2:$C$11,3,FALSE)</f>
        <v>Dirham</v>
      </c>
      <c r="O7385" s="6" t="str">
        <f>VLOOKUP(B7385,Master!$A$2:$C$11,2,FALSE)</f>
        <v>Asia</v>
      </c>
      <c r="Q7385" s="39" t="str">
        <f>VLOOKUP(D7385,GL_Master!$A$1:$D$80,2,FALSE)</f>
        <v>BS</v>
      </c>
      <c r="R7385" s="39" t="str">
        <f>VLOOKUP(D7385,GL_Master!$A$1:$D$80,3,FALSE)</f>
        <v>Other Current Assets</v>
      </c>
      <c r="S7385" s="39" t="str">
        <f>VLOOKUP(D7385,GL_Master!$A$1:$D$80,4,FALSE)</f>
        <v>Advance tax recoverable (net of provision )</v>
      </c>
    </row>
    <row r="7386" spans="1:19" x14ac:dyDescent="0.25">
      <c r="A7386" s="39" t="s">
        <v>262</v>
      </c>
      <c r="B7386" s="39" t="s">
        <v>238</v>
      </c>
      <c r="C7386" s="7">
        <v>44197</v>
      </c>
      <c r="D7386" s="39" t="s">
        <v>19</v>
      </c>
      <c r="E7386" s="39">
        <v>389</v>
      </c>
      <c r="F7386" s="82">
        <f t="shared" si="345"/>
        <v>0.38900000000000001</v>
      </c>
      <c r="G7386" s="39">
        <f>VLOOKUP(N7386,Currecny_M!$A$1:$P$10,2,FALSE)</f>
        <v>21</v>
      </c>
      <c r="H7386" s="39">
        <f>MATCH(C7386,Currecny_M!$A$1:$P$1,0)</f>
        <v>11</v>
      </c>
      <c r="I7386" s="39">
        <f>VLOOKUP(N7386,Currecny_M!$A$1:$P$10,MATCH(Database!C7386,Currecny_M!$A$1:$P$1,0),FALSE)</f>
        <v>22.97</v>
      </c>
      <c r="J7386" s="82">
        <f t="shared" si="346"/>
        <v>8.9353300000000004</v>
      </c>
      <c r="K7386" s="39">
        <f>VLOOKUP('Cover page'!$B$6,Currecny_M!$A$1:$P$10,MATCH(Database!C7386,Currecny_M!$A$1:$P$1,0),FALSE)</f>
        <v>1</v>
      </c>
      <c r="L7386" s="82">
        <f t="shared" si="347"/>
        <v>8.9353300000000004</v>
      </c>
      <c r="M7386" s="82">
        <f>((E7386/$F$1)*VLOOKUP(N7386,Currecny_M!$A$1:$P$10,MATCH(Database!C7386,Currecny_M!$A$1:$P$1,0),FALSE))/VLOOKUP('Cover page'!$B$6,Currecny_M!$A$1:$P$10,MATCH(Database!C7386,Currecny_M!$A$1:$P$1,0),FALSE)</f>
        <v>8.9353300000000004</v>
      </c>
      <c r="N7386" s="6" t="str">
        <f>VLOOKUP(B7386,Master!$A$2:$C$11,3,FALSE)</f>
        <v>Dirham</v>
      </c>
      <c r="O7386" s="6" t="str">
        <f>VLOOKUP(B7386,Master!$A$2:$C$11,2,FALSE)</f>
        <v>Asia</v>
      </c>
      <c r="Q7386" s="39" t="str">
        <f>VLOOKUP(D7386,GL_Master!$A$1:$D$80,2,FALSE)</f>
        <v>BS</v>
      </c>
      <c r="R7386" s="39" t="str">
        <f>VLOOKUP(D7386,GL_Master!$A$1:$D$80,3,FALSE)</f>
        <v>Short-term loan and advances</v>
      </c>
      <c r="S7386" s="39" t="str">
        <f>VLOOKUP(D7386,GL_Master!$A$1:$D$80,4,FALSE)</f>
        <v>Prepaid expenses</v>
      </c>
    </row>
    <row r="7387" spans="1:19" x14ac:dyDescent="0.25">
      <c r="A7387" s="39" t="s">
        <v>262</v>
      </c>
      <c r="B7387" s="39" t="s">
        <v>238</v>
      </c>
      <c r="C7387" s="7">
        <v>44197</v>
      </c>
      <c r="D7387" s="39" t="s">
        <v>82</v>
      </c>
      <c r="E7387" s="39">
        <v>4526</v>
      </c>
      <c r="F7387" s="82">
        <f t="shared" si="345"/>
        <v>4.5259999999999998</v>
      </c>
      <c r="G7387" s="39">
        <f>VLOOKUP(N7387,Currecny_M!$A$1:$P$10,2,FALSE)</f>
        <v>21</v>
      </c>
      <c r="H7387" s="39">
        <f>MATCH(C7387,Currecny_M!$A$1:$P$1,0)</f>
        <v>11</v>
      </c>
      <c r="I7387" s="39">
        <f>VLOOKUP(N7387,Currecny_M!$A$1:$P$10,MATCH(Database!C7387,Currecny_M!$A$1:$P$1,0),FALSE)</f>
        <v>22.97</v>
      </c>
      <c r="J7387" s="82">
        <f t="shared" si="346"/>
        <v>103.96221999999999</v>
      </c>
      <c r="K7387" s="39">
        <f>VLOOKUP('Cover page'!$B$6,Currecny_M!$A$1:$P$10,MATCH(Database!C7387,Currecny_M!$A$1:$P$1,0),FALSE)</f>
        <v>1</v>
      </c>
      <c r="L7387" s="82">
        <f t="shared" si="347"/>
        <v>103.96221999999999</v>
      </c>
      <c r="M7387" s="82">
        <f>((E7387/$F$1)*VLOOKUP(N7387,Currecny_M!$A$1:$P$10,MATCH(Database!C7387,Currecny_M!$A$1:$P$1,0),FALSE))/VLOOKUP('Cover page'!$B$6,Currecny_M!$A$1:$P$10,MATCH(Database!C7387,Currecny_M!$A$1:$P$1,0),FALSE)</f>
        <v>103.96221999999999</v>
      </c>
      <c r="N7387" s="6" t="str">
        <f>VLOOKUP(B7387,Master!$A$2:$C$11,3,FALSE)</f>
        <v>Dirham</v>
      </c>
      <c r="O7387" s="6" t="str">
        <f>VLOOKUP(B7387,Master!$A$2:$C$11,2,FALSE)</f>
        <v>Asia</v>
      </c>
      <c r="Q7387" s="39" t="str">
        <f>VLOOKUP(D7387,GL_Master!$A$1:$D$80,2,FALSE)</f>
        <v>BS</v>
      </c>
      <c r="R7387" s="39" t="str">
        <f>VLOOKUP(D7387,GL_Master!$A$1:$D$80,3,FALSE)</f>
        <v>Short-term loan and advances</v>
      </c>
      <c r="S7387" s="39" t="str">
        <f>VLOOKUP(D7387,GL_Master!$A$1:$D$80,4,FALSE)</f>
        <v>Advance to vendor/employees</v>
      </c>
    </row>
    <row r="7388" spans="1:19" x14ac:dyDescent="0.25">
      <c r="A7388" s="39" t="s">
        <v>262</v>
      </c>
      <c r="B7388" s="39" t="s">
        <v>238</v>
      </c>
      <c r="C7388" s="7">
        <v>44197</v>
      </c>
      <c r="D7388" s="39" t="s">
        <v>83</v>
      </c>
      <c r="E7388" s="39">
        <v>2990</v>
      </c>
      <c r="F7388" s="82">
        <f t="shared" si="345"/>
        <v>2.99</v>
      </c>
      <c r="G7388" s="39">
        <f>VLOOKUP(N7388,Currecny_M!$A$1:$P$10,2,FALSE)</f>
        <v>21</v>
      </c>
      <c r="H7388" s="39">
        <f>MATCH(C7388,Currecny_M!$A$1:$P$1,0)</f>
        <v>11</v>
      </c>
      <c r="I7388" s="39">
        <f>VLOOKUP(N7388,Currecny_M!$A$1:$P$10,MATCH(Database!C7388,Currecny_M!$A$1:$P$1,0),FALSE)</f>
        <v>22.97</v>
      </c>
      <c r="J7388" s="82">
        <f t="shared" si="346"/>
        <v>68.680300000000003</v>
      </c>
      <c r="K7388" s="39">
        <f>VLOOKUP('Cover page'!$B$6,Currecny_M!$A$1:$P$10,MATCH(Database!C7388,Currecny_M!$A$1:$P$1,0),FALSE)</f>
        <v>1</v>
      </c>
      <c r="L7388" s="82">
        <f t="shared" si="347"/>
        <v>68.680300000000003</v>
      </c>
      <c r="M7388" s="82">
        <f>((E7388/$F$1)*VLOOKUP(N7388,Currecny_M!$A$1:$P$10,MATCH(Database!C7388,Currecny_M!$A$1:$P$1,0),FALSE))/VLOOKUP('Cover page'!$B$6,Currecny_M!$A$1:$P$10,MATCH(Database!C7388,Currecny_M!$A$1:$P$1,0),FALSE)</f>
        <v>68.680300000000003</v>
      </c>
      <c r="N7388" s="6" t="str">
        <f>VLOOKUP(B7388,Master!$A$2:$C$11,3,FALSE)</f>
        <v>Dirham</v>
      </c>
      <c r="O7388" s="6" t="str">
        <f>VLOOKUP(B7388,Master!$A$2:$C$11,2,FALSE)</f>
        <v>Asia</v>
      </c>
      <c r="Q7388" s="39" t="str">
        <f>VLOOKUP(D7388,GL_Master!$A$1:$D$80,2,FALSE)</f>
        <v>BS</v>
      </c>
      <c r="R7388" s="39" t="str">
        <f>VLOOKUP(D7388,GL_Master!$A$1:$D$80,3,FALSE)</f>
        <v>Other Current Assets</v>
      </c>
      <c r="S7388" s="39" t="str">
        <f>VLOOKUP(D7388,GL_Master!$A$1:$D$80,4,FALSE)</f>
        <v>Security deposits ( Unsecured, considered good)</v>
      </c>
    </row>
    <row r="7389" spans="1:19" x14ac:dyDescent="0.25">
      <c r="A7389" s="39" t="s">
        <v>262</v>
      </c>
      <c r="B7389" s="39" t="s">
        <v>238</v>
      </c>
      <c r="C7389" s="7">
        <v>44197</v>
      </c>
      <c r="D7389" s="39" t="s">
        <v>246</v>
      </c>
      <c r="E7389" s="39">
        <v>-327663</v>
      </c>
      <c r="F7389" s="82">
        <f t="shared" si="345"/>
        <v>-327.66300000000001</v>
      </c>
      <c r="G7389" s="39">
        <f>VLOOKUP(N7389,Currecny_M!$A$1:$P$10,2,FALSE)</f>
        <v>21</v>
      </c>
      <c r="H7389" s="39">
        <f>MATCH(C7389,Currecny_M!$A$1:$P$1,0)</f>
        <v>11</v>
      </c>
      <c r="I7389" s="39">
        <f>VLOOKUP(N7389,Currecny_M!$A$1:$P$10,MATCH(Database!C7389,Currecny_M!$A$1:$P$1,0),FALSE)</f>
        <v>22.97</v>
      </c>
      <c r="J7389" s="82">
        <f t="shared" si="346"/>
        <v>-7526.4191099999998</v>
      </c>
      <c r="K7389" s="39">
        <f>VLOOKUP('Cover page'!$B$6,Currecny_M!$A$1:$P$10,MATCH(Database!C7389,Currecny_M!$A$1:$P$1,0),FALSE)</f>
        <v>1</v>
      </c>
      <c r="L7389" s="82">
        <f t="shared" si="347"/>
        <v>-7526.4191099999998</v>
      </c>
      <c r="M7389" s="82">
        <f>((E7389/$F$1)*VLOOKUP(N7389,Currecny_M!$A$1:$P$10,MATCH(Database!C7389,Currecny_M!$A$1:$P$1,0),FALSE))/VLOOKUP('Cover page'!$B$6,Currecny_M!$A$1:$P$10,MATCH(Database!C7389,Currecny_M!$A$1:$P$1,0),FALSE)</f>
        <v>-7526.4191099999998</v>
      </c>
      <c r="N7389" s="6" t="str">
        <f>VLOOKUP(B7389,Master!$A$2:$C$11,3,FALSE)</f>
        <v>Dirham</v>
      </c>
      <c r="O7389" s="6" t="str">
        <f>VLOOKUP(B7389,Master!$A$2:$C$11,2,FALSE)</f>
        <v>Asia</v>
      </c>
      <c r="Q7389" s="39" t="str">
        <f>VLOOKUP(D7389,GL_Master!$A$1:$D$80,2,FALSE)</f>
        <v>PL</v>
      </c>
      <c r="R7389" s="39" t="str">
        <f>VLOOKUP(D7389,GL_Master!$A$1:$D$80,3,FALSE)</f>
        <v>Revenue from Operations</v>
      </c>
      <c r="S7389" s="39" t="str">
        <f>VLOOKUP(D7389,GL_Master!$A$1:$D$80,4,FALSE)</f>
        <v>Contract revenue</v>
      </c>
    </row>
    <row r="7390" spans="1:19" x14ac:dyDescent="0.25">
      <c r="A7390" s="39" t="s">
        <v>262</v>
      </c>
      <c r="B7390" s="39" t="s">
        <v>238</v>
      </c>
      <c r="C7390" s="7">
        <v>44197</v>
      </c>
      <c r="D7390" s="39" t="s">
        <v>134</v>
      </c>
      <c r="E7390" s="39">
        <v>-2590</v>
      </c>
      <c r="F7390" s="82">
        <f t="shared" si="345"/>
        <v>-2.59</v>
      </c>
      <c r="G7390" s="39">
        <f>VLOOKUP(N7390,Currecny_M!$A$1:$P$10,2,FALSE)</f>
        <v>21</v>
      </c>
      <c r="H7390" s="39">
        <f>MATCH(C7390,Currecny_M!$A$1:$P$1,0)</f>
        <v>11</v>
      </c>
      <c r="I7390" s="39">
        <f>VLOOKUP(N7390,Currecny_M!$A$1:$P$10,MATCH(Database!C7390,Currecny_M!$A$1:$P$1,0),FALSE)</f>
        <v>22.97</v>
      </c>
      <c r="J7390" s="82">
        <f t="shared" si="346"/>
        <v>-59.492299999999993</v>
      </c>
      <c r="K7390" s="39">
        <f>VLOOKUP('Cover page'!$B$6,Currecny_M!$A$1:$P$10,MATCH(Database!C7390,Currecny_M!$A$1:$P$1,0),FALSE)</f>
        <v>1</v>
      </c>
      <c r="L7390" s="82">
        <f t="shared" si="347"/>
        <v>-59.492299999999993</v>
      </c>
      <c r="M7390" s="82">
        <f>((E7390/$F$1)*VLOOKUP(N7390,Currecny_M!$A$1:$P$10,MATCH(Database!C7390,Currecny_M!$A$1:$P$1,0),FALSE))/VLOOKUP('Cover page'!$B$6,Currecny_M!$A$1:$P$10,MATCH(Database!C7390,Currecny_M!$A$1:$P$1,0),FALSE)</f>
        <v>-59.492299999999993</v>
      </c>
      <c r="N7390" s="6" t="str">
        <f>VLOOKUP(B7390,Master!$A$2:$C$11,3,FALSE)</f>
        <v>Dirham</v>
      </c>
      <c r="O7390" s="6" t="str">
        <f>VLOOKUP(B7390,Master!$A$2:$C$11,2,FALSE)</f>
        <v>Asia</v>
      </c>
      <c r="Q7390" s="39" t="str">
        <f>VLOOKUP(D7390,GL_Master!$A$1:$D$80,2,FALSE)</f>
        <v>PL</v>
      </c>
      <c r="R7390" s="39" t="str">
        <f>VLOOKUP(D7390,GL_Master!$A$1:$D$80,3,FALSE)</f>
        <v>Other Income</v>
      </c>
      <c r="S7390" s="39" t="str">
        <f>VLOOKUP(D7390,GL_Master!$A$1:$D$80,4,FALSE)</f>
        <v>Other Income</v>
      </c>
    </row>
    <row r="7391" spans="1:19" x14ac:dyDescent="0.25">
      <c r="A7391" s="39" t="s">
        <v>262</v>
      </c>
      <c r="B7391" s="39" t="s">
        <v>238</v>
      </c>
      <c r="C7391" s="7">
        <v>44197</v>
      </c>
      <c r="D7391" s="39" t="s">
        <v>86</v>
      </c>
      <c r="E7391" s="39">
        <v>155</v>
      </c>
      <c r="F7391" s="82">
        <f t="shared" si="345"/>
        <v>0.155</v>
      </c>
      <c r="G7391" s="39">
        <f>VLOOKUP(N7391,Currecny_M!$A$1:$P$10,2,FALSE)</f>
        <v>21</v>
      </c>
      <c r="H7391" s="39">
        <f>MATCH(C7391,Currecny_M!$A$1:$P$1,0)</f>
        <v>11</v>
      </c>
      <c r="I7391" s="39">
        <f>VLOOKUP(N7391,Currecny_M!$A$1:$P$10,MATCH(Database!C7391,Currecny_M!$A$1:$P$1,0),FALSE)</f>
        <v>22.97</v>
      </c>
      <c r="J7391" s="82">
        <f t="shared" si="346"/>
        <v>3.5603499999999997</v>
      </c>
      <c r="K7391" s="39">
        <f>VLOOKUP('Cover page'!$B$6,Currecny_M!$A$1:$P$10,MATCH(Database!C7391,Currecny_M!$A$1:$P$1,0),FALSE)</f>
        <v>1</v>
      </c>
      <c r="L7391" s="82">
        <f t="shared" si="347"/>
        <v>3.5603499999999997</v>
      </c>
      <c r="M7391" s="82">
        <f>((E7391/$F$1)*VLOOKUP(N7391,Currecny_M!$A$1:$P$10,MATCH(Database!C7391,Currecny_M!$A$1:$P$1,0),FALSE))/VLOOKUP('Cover page'!$B$6,Currecny_M!$A$1:$P$10,MATCH(Database!C7391,Currecny_M!$A$1:$P$1,0),FALSE)</f>
        <v>3.5603499999999997</v>
      </c>
      <c r="N7391" s="6" t="str">
        <f>VLOOKUP(B7391,Master!$A$2:$C$11,3,FALSE)</f>
        <v>Dirham</v>
      </c>
      <c r="O7391" s="6" t="str">
        <f>VLOOKUP(B7391,Master!$A$2:$C$11,2,FALSE)</f>
        <v>Asia</v>
      </c>
      <c r="Q7391" s="39" t="str">
        <f>VLOOKUP(D7391,GL_Master!$A$1:$D$80,2,FALSE)</f>
        <v>PL</v>
      </c>
      <c r="R7391" s="39" t="str">
        <f>VLOOKUP(D7391,GL_Master!$A$1:$D$80,3,FALSE)</f>
        <v>COGS</v>
      </c>
      <c r="S7391" s="39" t="str">
        <f>VLOOKUP(D7391,GL_Master!$A$1:$D$80,4,FALSE)</f>
        <v>Purchase of other traded goods</v>
      </c>
    </row>
    <row r="7392" spans="1:19" x14ac:dyDescent="0.25">
      <c r="A7392" s="39" t="s">
        <v>262</v>
      </c>
      <c r="B7392" s="39" t="s">
        <v>238</v>
      </c>
      <c r="C7392" s="7">
        <v>44197</v>
      </c>
      <c r="D7392" s="39" t="s">
        <v>87</v>
      </c>
      <c r="E7392" s="39">
        <v>82</v>
      </c>
      <c r="F7392" s="82">
        <f t="shared" si="345"/>
        <v>8.2000000000000003E-2</v>
      </c>
      <c r="G7392" s="39">
        <f>VLOOKUP(N7392,Currecny_M!$A$1:$P$10,2,FALSE)</f>
        <v>21</v>
      </c>
      <c r="H7392" s="39">
        <f>MATCH(C7392,Currecny_M!$A$1:$P$1,0)</f>
        <v>11</v>
      </c>
      <c r="I7392" s="39">
        <f>VLOOKUP(N7392,Currecny_M!$A$1:$P$10,MATCH(Database!C7392,Currecny_M!$A$1:$P$1,0),FALSE)</f>
        <v>22.97</v>
      </c>
      <c r="J7392" s="82">
        <f t="shared" si="346"/>
        <v>1.88354</v>
      </c>
      <c r="K7392" s="39">
        <f>VLOOKUP('Cover page'!$B$6,Currecny_M!$A$1:$P$10,MATCH(Database!C7392,Currecny_M!$A$1:$P$1,0),FALSE)</f>
        <v>1</v>
      </c>
      <c r="L7392" s="82">
        <f t="shared" si="347"/>
        <v>1.88354</v>
      </c>
      <c r="M7392" s="82">
        <f>((E7392/$F$1)*VLOOKUP(N7392,Currecny_M!$A$1:$P$10,MATCH(Database!C7392,Currecny_M!$A$1:$P$1,0),FALSE))/VLOOKUP('Cover page'!$B$6,Currecny_M!$A$1:$P$10,MATCH(Database!C7392,Currecny_M!$A$1:$P$1,0),FALSE)</f>
        <v>1.88354</v>
      </c>
      <c r="N7392" s="6" t="str">
        <f>VLOOKUP(B7392,Master!$A$2:$C$11,3,FALSE)</f>
        <v>Dirham</v>
      </c>
      <c r="O7392" s="6" t="str">
        <f>VLOOKUP(B7392,Master!$A$2:$C$11,2,FALSE)</f>
        <v>Asia</v>
      </c>
      <c r="Q7392" s="39" t="str">
        <f>VLOOKUP(D7392,GL_Master!$A$1:$D$80,2,FALSE)</f>
        <v>PL</v>
      </c>
      <c r="R7392" s="39" t="str">
        <f>VLOOKUP(D7392,GL_Master!$A$1:$D$80,3,FALSE)</f>
        <v>COGS</v>
      </c>
      <c r="S7392" s="39" t="str">
        <f>VLOOKUP(D7392,GL_Master!$A$1:$D$80,4,FALSE)</f>
        <v>Civil, Installation, Commissioning and Other miscellaneous expenses</v>
      </c>
    </row>
    <row r="7393" spans="1:19" x14ac:dyDescent="0.25">
      <c r="A7393" s="39" t="s">
        <v>262</v>
      </c>
      <c r="B7393" s="39" t="s">
        <v>238</v>
      </c>
      <c r="C7393" s="7">
        <v>44197</v>
      </c>
      <c r="D7393" s="39" t="s">
        <v>88</v>
      </c>
      <c r="E7393" s="39">
        <v>231</v>
      </c>
      <c r="F7393" s="82">
        <f t="shared" si="345"/>
        <v>0.23100000000000001</v>
      </c>
      <c r="G7393" s="39">
        <f>VLOOKUP(N7393,Currecny_M!$A$1:$P$10,2,FALSE)</f>
        <v>21</v>
      </c>
      <c r="H7393" s="39">
        <f>MATCH(C7393,Currecny_M!$A$1:$P$1,0)</f>
        <v>11</v>
      </c>
      <c r="I7393" s="39">
        <f>VLOOKUP(N7393,Currecny_M!$A$1:$P$10,MATCH(Database!C7393,Currecny_M!$A$1:$P$1,0),FALSE)</f>
        <v>22.97</v>
      </c>
      <c r="J7393" s="82">
        <f t="shared" si="346"/>
        <v>5.3060700000000001</v>
      </c>
      <c r="K7393" s="39">
        <f>VLOOKUP('Cover page'!$B$6,Currecny_M!$A$1:$P$10,MATCH(Database!C7393,Currecny_M!$A$1:$P$1,0),FALSE)</f>
        <v>1</v>
      </c>
      <c r="L7393" s="82">
        <f t="shared" si="347"/>
        <v>5.3060700000000001</v>
      </c>
      <c r="M7393" s="82">
        <f>((E7393/$F$1)*VLOOKUP(N7393,Currecny_M!$A$1:$P$10,MATCH(Database!C7393,Currecny_M!$A$1:$P$1,0),FALSE))/VLOOKUP('Cover page'!$B$6,Currecny_M!$A$1:$P$10,MATCH(Database!C7393,Currecny_M!$A$1:$P$1,0),FALSE)</f>
        <v>5.3060700000000001</v>
      </c>
      <c r="N7393" s="6" t="str">
        <f>VLOOKUP(B7393,Master!$A$2:$C$11,3,FALSE)</f>
        <v>Dirham</v>
      </c>
      <c r="O7393" s="6" t="str">
        <f>VLOOKUP(B7393,Master!$A$2:$C$11,2,FALSE)</f>
        <v>Asia</v>
      </c>
      <c r="Q7393" s="39" t="str">
        <f>VLOOKUP(D7393,GL_Master!$A$1:$D$80,2,FALSE)</f>
        <v>PL</v>
      </c>
      <c r="R7393" s="39" t="str">
        <f>VLOOKUP(D7393,GL_Master!$A$1:$D$80,3,FALSE)</f>
        <v>COGS</v>
      </c>
      <c r="S7393" s="39" t="str">
        <f>VLOOKUP(D7393,GL_Master!$A$1:$D$80,4,FALSE)</f>
        <v>Civil, Installation, Commissioning and Other miscellaneous expenses</v>
      </c>
    </row>
    <row r="7394" spans="1:19" x14ac:dyDescent="0.25">
      <c r="A7394" s="39" t="s">
        <v>262</v>
      </c>
      <c r="B7394" s="39" t="s">
        <v>238</v>
      </c>
      <c r="C7394" s="7">
        <v>44197</v>
      </c>
      <c r="D7394" s="39" t="s">
        <v>89</v>
      </c>
      <c r="E7394" s="39">
        <v>494</v>
      </c>
      <c r="F7394" s="82">
        <f t="shared" si="345"/>
        <v>0.49399999999999999</v>
      </c>
      <c r="G7394" s="39">
        <f>VLOOKUP(N7394,Currecny_M!$A$1:$P$10,2,FALSE)</f>
        <v>21</v>
      </c>
      <c r="H7394" s="39">
        <f>MATCH(C7394,Currecny_M!$A$1:$P$1,0)</f>
        <v>11</v>
      </c>
      <c r="I7394" s="39">
        <f>VLOOKUP(N7394,Currecny_M!$A$1:$P$10,MATCH(Database!C7394,Currecny_M!$A$1:$P$1,0),FALSE)</f>
        <v>22.97</v>
      </c>
      <c r="J7394" s="82">
        <f t="shared" si="346"/>
        <v>11.34718</v>
      </c>
      <c r="K7394" s="39">
        <f>VLOOKUP('Cover page'!$B$6,Currecny_M!$A$1:$P$10,MATCH(Database!C7394,Currecny_M!$A$1:$P$1,0),FALSE)</f>
        <v>1</v>
      </c>
      <c r="L7394" s="82">
        <f t="shared" si="347"/>
        <v>11.34718</v>
      </c>
      <c r="M7394" s="82">
        <f>((E7394/$F$1)*VLOOKUP(N7394,Currecny_M!$A$1:$P$10,MATCH(Database!C7394,Currecny_M!$A$1:$P$1,0),FALSE))/VLOOKUP('Cover page'!$B$6,Currecny_M!$A$1:$P$10,MATCH(Database!C7394,Currecny_M!$A$1:$P$1,0),FALSE)</f>
        <v>11.34718</v>
      </c>
      <c r="N7394" s="6" t="str">
        <f>VLOOKUP(B7394,Master!$A$2:$C$11,3,FALSE)</f>
        <v>Dirham</v>
      </c>
      <c r="O7394" s="6" t="str">
        <f>VLOOKUP(B7394,Master!$A$2:$C$11,2,FALSE)</f>
        <v>Asia</v>
      </c>
      <c r="Q7394" s="39" t="str">
        <f>VLOOKUP(D7394,GL_Master!$A$1:$D$80,2,FALSE)</f>
        <v>PL</v>
      </c>
      <c r="R7394" s="39" t="str">
        <f>VLOOKUP(D7394,GL_Master!$A$1:$D$80,3,FALSE)</f>
        <v>COGS</v>
      </c>
      <c r="S7394" s="39" t="str">
        <f>VLOOKUP(D7394,GL_Master!$A$1:$D$80,4,FALSE)</f>
        <v>project Expenses</v>
      </c>
    </row>
    <row r="7395" spans="1:19" x14ac:dyDescent="0.25">
      <c r="A7395" s="39" t="s">
        <v>262</v>
      </c>
      <c r="B7395" s="39" t="s">
        <v>238</v>
      </c>
      <c r="C7395" s="7">
        <v>44197</v>
      </c>
      <c r="D7395" s="39" t="s">
        <v>90</v>
      </c>
      <c r="E7395" s="39">
        <v>162</v>
      </c>
      <c r="F7395" s="82">
        <f t="shared" si="345"/>
        <v>0.16200000000000001</v>
      </c>
      <c r="G7395" s="39">
        <f>VLOOKUP(N7395,Currecny_M!$A$1:$P$10,2,FALSE)</f>
        <v>21</v>
      </c>
      <c r="H7395" s="39">
        <f>MATCH(C7395,Currecny_M!$A$1:$P$1,0)</f>
        <v>11</v>
      </c>
      <c r="I7395" s="39">
        <f>VLOOKUP(N7395,Currecny_M!$A$1:$P$10,MATCH(Database!C7395,Currecny_M!$A$1:$P$1,0),FALSE)</f>
        <v>22.97</v>
      </c>
      <c r="J7395" s="82">
        <f t="shared" si="346"/>
        <v>3.7211400000000001</v>
      </c>
      <c r="K7395" s="39">
        <f>VLOOKUP('Cover page'!$B$6,Currecny_M!$A$1:$P$10,MATCH(Database!C7395,Currecny_M!$A$1:$P$1,0),FALSE)</f>
        <v>1</v>
      </c>
      <c r="L7395" s="82">
        <f t="shared" si="347"/>
        <v>3.7211400000000001</v>
      </c>
      <c r="M7395" s="82">
        <f>((E7395/$F$1)*VLOOKUP(N7395,Currecny_M!$A$1:$P$10,MATCH(Database!C7395,Currecny_M!$A$1:$P$1,0),FALSE))/VLOOKUP('Cover page'!$B$6,Currecny_M!$A$1:$P$10,MATCH(Database!C7395,Currecny_M!$A$1:$P$1,0),FALSE)</f>
        <v>3.7211400000000001</v>
      </c>
      <c r="N7395" s="6" t="str">
        <f>VLOOKUP(B7395,Master!$A$2:$C$11,3,FALSE)</f>
        <v>Dirham</v>
      </c>
      <c r="O7395" s="6" t="str">
        <f>VLOOKUP(B7395,Master!$A$2:$C$11,2,FALSE)</f>
        <v>Asia</v>
      </c>
      <c r="Q7395" s="39" t="str">
        <f>VLOOKUP(D7395,GL_Master!$A$1:$D$80,2,FALSE)</f>
        <v>PL</v>
      </c>
      <c r="R7395" s="39" t="str">
        <f>VLOOKUP(D7395,GL_Master!$A$1:$D$80,3,FALSE)</f>
        <v>Office utility</v>
      </c>
      <c r="S7395" s="39" t="str">
        <f>VLOOKUP(D7395,GL_Master!$A$1:$D$80,4,FALSE)</f>
        <v>Electricity Expenses</v>
      </c>
    </row>
    <row r="7396" spans="1:19" x14ac:dyDescent="0.25">
      <c r="A7396" s="39" t="s">
        <v>262</v>
      </c>
      <c r="B7396" s="39" t="s">
        <v>238</v>
      </c>
      <c r="C7396" s="7">
        <v>44197</v>
      </c>
      <c r="D7396" s="39" t="s">
        <v>91</v>
      </c>
      <c r="E7396" s="39">
        <v>332</v>
      </c>
      <c r="F7396" s="82">
        <f t="shared" si="345"/>
        <v>0.33200000000000002</v>
      </c>
      <c r="G7396" s="39">
        <f>VLOOKUP(N7396,Currecny_M!$A$1:$P$10,2,FALSE)</f>
        <v>21</v>
      </c>
      <c r="H7396" s="39">
        <f>MATCH(C7396,Currecny_M!$A$1:$P$1,0)</f>
        <v>11</v>
      </c>
      <c r="I7396" s="39">
        <f>VLOOKUP(N7396,Currecny_M!$A$1:$P$10,MATCH(Database!C7396,Currecny_M!$A$1:$P$1,0),FALSE)</f>
        <v>22.97</v>
      </c>
      <c r="J7396" s="82">
        <f t="shared" si="346"/>
        <v>7.6260399999999997</v>
      </c>
      <c r="K7396" s="39">
        <f>VLOOKUP('Cover page'!$B$6,Currecny_M!$A$1:$P$10,MATCH(Database!C7396,Currecny_M!$A$1:$P$1,0),FALSE)</f>
        <v>1</v>
      </c>
      <c r="L7396" s="82">
        <f t="shared" si="347"/>
        <v>7.6260399999999997</v>
      </c>
      <c r="M7396" s="82">
        <f>((E7396/$F$1)*VLOOKUP(N7396,Currecny_M!$A$1:$P$10,MATCH(Database!C7396,Currecny_M!$A$1:$P$1,0),FALSE))/VLOOKUP('Cover page'!$B$6,Currecny_M!$A$1:$P$10,MATCH(Database!C7396,Currecny_M!$A$1:$P$1,0),FALSE)</f>
        <v>7.6260399999999997</v>
      </c>
      <c r="N7396" s="6" t="str">
        <f>VLOOKUP(B7396,Master!$A$2:$C$11,3,FALSE)</f>
        <v>Dirham</v>
      </c>
      <c r="O7396" s="6" t="str">
        <f>VLOOKUP(B7396,Master!$A$2:$C$11,2,FALSE)</f>
        <v>Asia</v>
      </c>
      <c r="Q7396" s="39" t="str">
        <f>VLOOKUP(D7396,GL_Master!$A$1:$D$80,2,FALSE)</f>
        <v>PL</v>
      </c>
      <c r="R7396" s="39" t="str">
        <f>VLOOKUP(D7396,GL_Master!$A$1:$D$80,3,FALSE)</f>
        <v>Misc. expenses</v>
      </c>
      <c r="S7396" s="39" t="str">
        <f>VLOOKUP(D7396,GL_Master!$A$1:$D$80,4,FALSE)</f>
        <v>Repair &amp; Maintenance</v>
      </c>
    </row>
    <row r="7397" spans="1:19" x14ac:dyDescent="0.25">
      <c r="A7397" s="39" t="s">
        <v>262</v>
      </c>
      <c r="B7397" s="39" t="s">
        <v>238</v>
      </c>
      <c r="C7397" s="7">
        <v>44197</v>
      </c>
      <c r="D7397" s="39" t="s">
        <v>92</v>
      </c>
      <c r="E7397" s="39">
        <v>249</v>
      </c>
      <c r="F7397" s="82">
        <f t="shared" si="345"/>
        <v>0.249</v>
      </c>
      <c r="G7397" s="39">
        <f>VLOOKUP(N7397,Currecny_M!$A$1:$P$10,2,FALSE)</f>
        <v>21</v>
      </c>
      <c r="H7397" s="39">
        <f>MATCH(C7397,Currecny_M!$A$1:$P$1,0)</f>
        <v>11</v>
      </c>
      <c r="I7397" s="39">
        <f>VLOOKUP(N7397,Currecny_M!$A$1:$P$10,MATCH(Database!C7397,Currecny_M!$A$1:$P$1,0),FALSE)</f>
        <v>22.97</v>
      </c>
      <c r="J7397" s="82">
        <f t="shared" si="346"/>
        <v>5.7195299999999998</v>
      </c>
      <c r="K7397" s="39">
        <f>VLOOKUP('Cover page'!$B$6,Currecny_M!$A$1:$P$10,MATCH(Database!C7397,Currecny_M!$A$1:$P$1,0),FALSE)</f>
        <v>1</v>
      </c>
      <c r="L7397" s="82">
        <f t="shared" si="347"/>
        <v>5.7195299999999998</v>
      </c>
      <c r="M7397" s="82">
        <f>((E7397/$F$1)*VLOOKUP(N7397,Currecny_M!$A$1:$P$10,MATCH(Database!C7397,Currecny_M!$A$1:$P$1,0),FALSE))/VLOOKUP('Cover page'!$B$6,Currecny_M!$A$1:$P$10,MATCH(Database!C7397,Currecny_M!$A$1:$P$1,0),FALSE)</f>
        <v>5.7195299999999998</v>
      </c>
      <c r="N7397" s="6" t="str">
        <f>VLOOKUP(B7397,Master!$A$2:$C$11,3,FALSE)</f>
        <v>Dirham</v>
      </c>
      <c r="O7397" s="6" t="str">
        <f>VLOOKUP(B7397,Master!$A$2:$C$11,2,FALSE)</f>
        <v>Asia</v>
      </c>
      <c r="Q7397" s="39" t="str">
        <f>VLOOKUP(D7397,GL_Master!$A$1:$D$80,2,FALSE)</f>
        <v>PL</v>
      </c>
      <c r="R7397" s="39" t="str">
        <f>VLOOKUP(D7397,GL_Master!$A$1:$D$80,3,FALSE)</f>
        <v>Misc. expenses</v>
      </c>
      <c r="S7397" s="39" t="str">
        <f>VLOOKUP(D7397,GL_Master!$A$1:$D$80,4,FALSE)</f>
        <v>Repair &amp; Maintenance</v>
      </c>
    </row>
    <row r="7398" spans="1:19" x14ac:dyDescent="0.25">
      <c r="A7398" s="39" t="s">
        <v>262</v>
      </c>
      <c r="B7398" s="39" t="s">
        <v>238</v>
      </c>
      <c r="C7398" s="7">
        <v>44197</v>
      </c>
      <c r="D7398" s="39" t="s">
        <v>93</v>
      </c>
      <c r="E7398" s="39">
        <v>2800</v>
      </c>
      <c r="F7398" s="82">
        <f t="shared" si="345"/>
        <v>2.8</v>
      </c>
      <c r="G7398" s="39">
        <f>VLOOKUP(N7398,Currecny_M!$A$1:$P$10,2,FALSE)</f>
        <v>21</v>
      </c>
      <c r="H7398" s="39">
        <f>MATCH(C7398,Currecny_M!$A$1:$P$1,0)</f>
        <v>11</v>
      </c>
      <c r="I7398" s="39">
        <f>VLOOKUP(N7398,Currecny_M!$A$1:$P$10,MATCH(Database!C7398,Currecny_M!$A$1:$P$1,0),FALSE)</f>
        <v>22.97</v>
      </c>
      <c r="J7398" s="82">
        <f t="shared" si="346"/>
        <v>64.315999999999988</v>
      </c>
      <c r="K7398" s="39">
        <f>VLOOKUP('Cover page'!$B$6,Currecny_M!$A$1:$P$10,MATCH(Database!C7398,Currecny_M!$A$1:$P$1,0),FALSE)</f>
        <v>1</v>
      </c>
      <c r="L7398" s="82">
        <f t="shared" si="347"/>
        <v>64.315999999999988</v>
      </c>
      <c r="M7398" s="82">
        <f>((E7398/$F$1)*VLOOKUP(N7398,Currecny_M!$A$1:$P$10,MATCH(Database!C7398,Currecny_M!$A$1:$P$1,0),FALSE))/VLOOKUP('Cover page'!$B$6,Currecny_M!$A$1:$P$10,MATCH(Database!C7398,Currecny_M!$A$1:$P$1,0),FALSE)</f>
        <v>64.315999999999988</v>
      </c>
      <c r="N7398" s="6" t="str">
        <f>VLOOKUP(B7398,Master!$A$2:$C$11,3,FALSE)</f>
        <v>Dirham</v>
      </c>
      <c r="O7398" s="6" t="str">
        <f>VLOOKUP(B7398,Master!$A$2:$C$11,2,FALSE)</f>
        <v>Asia</v>
      </c>
      <c r="Q7398" s="39" t="str">
        <f>VLOOKUP(D7398,GL_Master!$A$1:$D$80,2,FALSE)</f>
        <v>PL</v>
      </c>
      <c r="R7398" s="39" t="str">
        <f>VLOOKUP(D7398,GL_Master!$A$1:$D$80,3,FALSE)</f>
        <v>Salary wages &amp; benefits</v>
      </c>
      <c r="S7398" s="39" t="str">
        <f>VLOOKUP(D7398,GL_Master!$A$1:$D$80,4,FALSE)</f>
        <v>Employee benefits expense</v>
      </c>
    </row>
    <row r="7399" spans="1:19" x14ac:dyDescent="0.25">
      <c r="A7399" s="39" t="s">
        <v>262</v>
      </c>
      <c r="B7399" s="39" t="s">
        <v>238</v>
      </c>
      <c r="C7399" s="7">
        <v>44197</v>
      </c>
      <c r="D7399" s="39" t="s">
        <v>33</v>
      </c>
      <c r="E7399" s="39">
        <v>82</v>
      </c>
      <c r="F7399" s="82">
        <f t="shared" si="345"/>
        <v>8.2000000000000003E-2</v>
      </c>
      <c r="G7399" s="39">
        <f>VLOOKUP(N7399,Currecny_M!$A$1:$P$10,2,FALSE)</f>
        <v>21</v>
      </c>
      <c r="H7399" s="39">
        <f>MATCH(C7399,Currecny_M!$A$1:$P$1,0)</f>
        <v>11</v>
      </c>
      <c r="I7399" s="39">
        <f>VLOOKUP(N7399,Currecny_M!$A$1:$P$10,MATCH(Database!C7399,Currecny_M!$A$1:$P$1,0),FALSE)</f>
        <v>22.97</v>
      </c>
      <c r="J7399" s="82">
        <f t="shared" si="346"/>
        <v>1.88354</v>
      </c>
      <c r="K7399" s="39">
        <f>VLOOKUP('Cover page'!$B$6,Currecny_M!$A$1:$P$10,MATCH(Database!C7399,Currecny_M!$A$1:$P$1,0),FALSE)</f>
        <v>1</v>
      </c>
      <c r="L7399" s="82">
        <f t="shared" si="347"/>
        <v>1.88354</v>
      </c>
      <c r="M7399" s="82">
        <f>((E7399/$F$1)*VLOOKUP(N7399,Currecny_M!$A$1:$P$10,MATCH(Database!C7399,Currecny_M!$A$1:$P$1,0),FALSE))/VLOOKUP('Cover page'!$B$6,Currecny_M!$A$1:$P$10,MATCH(Database!C7399,Currecny_M!$A$1:$P$1,0),FALSE)</f>
        <v>1.88354</v>
      </c>
      <c r="N7399" s="6" t="str">
        <f>VLOOKUP(B7399,Master!$A$2:$C$11,3,FALSE)</f>
        <v>Dirham</v>
      </c>
      <c r="O7399" s="6" t="str">
        <f>VLOOKUP(B7399,Master!$A$2:$C$11,2,FALSE)</f>
        <v>Asia</v>
      </c>
      <c r="Q7399" s="39" t="str">
        <f>VLOOKUP(D7399,GL_Master!$A$1:$D$80,2,FALSE)</f>
        <v>PL</v>
      </c>
      <c r="R7399" s="39" t="str">
        <f>VLOOKUP(D7399,GL_Master!$A$1:$D$80,3,FALSE)</f>
        <v>Staff welfare expenses</v>
      </c>
      <c r="S7399" s="39" t="str">
        <f>VLOOKUP(D7399,GL_Master!$A$1:$D$80,4,FALSE)</f>
        <v>Other staff welfare</v>
      </c>
    </row>
    <row r="7400" spans="1:19" x14ac:dyDescent="0.25">
      <c r="A7400" s="39" t="s">
        <v>262</v>
      </c>
      <c r="B7400" s="39" t="s">
        <v>238</v>
      </c>
      <c r="C7400" s="7">
        <v>44197</v>
      </c>
      <c r="D7400" s="39" t="s">
        <v>94</v>
      </c>
      <c r="E7400" s="39">
        <v>480</v>
      </c>
      <c r="F7400" s="82">
        <f t="shared" si="345"/>
        <v>0.48</v>
      </c>
      <c r="G7400" s="39">
        <f>VLOOKUP(N7400,Currecny_M!$A$1:$P$10,2,FALSE)</f>
        <v>21</v>
      </c>
      <c r="H7400" s="39">
        <f>MATCH(C7400,Currecny_M!$A$1:$P$1,0)</f>
        <v>11</v>
      </c>
      <c r="I7400" s="39">
        <f>VLOOKUP(N7400,Currecny_M!$A$1:$P$10,MATCH(Database!C7400,Currecny_M!$A$1:$P$1,0),FALSE)</f>
        <v>22.97</v>
      </c>
      <c r="J7400" s="82">
        <f t="shared" si="346"/>
        <v>11.025599999999999</v>
      </c>
      <c r="K7400" s="39">
        <f>VLOOKUP('Cover page'!$B$6,Currecny_M!$A$1:$P$10,MATCH(Database!C7400,Currecny_M!$A$1:$P$1,0),FALSE)</f>
        <v>1</v>
      </c>
      <c r="L7400" s="82">
        <f t="shared" si="347"/>
        <v>11.025599999999999</v>
      </c>
      <c r="M7400" s="82">
        <f>((E7400/$F$1)*VLOOKUP(N7400,Currecny_M!$A$1:$P$10,MATCH(Database!C7400,Currecny_M!$A$1:$P$1,0),FALSE))/VLOOKUP('Cover page'!$B$6,Currecny_M!$A$1:$P$10,MATCH(Database!C7400,Currecny_M!$A$1:$P$1,0),FALSE)</f>
        <v>11.025599999999999</v>
      </c>
      <c r="N7400" s="6" t="str">
        <f>VLOOKUP(B7400,Master!$A$2:$C$11,3,FALSE)</f>
        <v>Dirham</v>
      </c>
      <c r="O7400" s="6" t="str">
        <f>VLOOKUP(B7400,Master!$A$2:$C$11,2,FALSE)</f>
        <v>Asia</v>
      </c>
      <c r="Q7400" s="39" t="str">
        <f>VLOOKUP(D7400,GL_Master!$A$1:$D$80,2,FALSE)</f>
        <v>PL</v>
      </c>
      <c r="R7400" s="39" t="str">
        <f>VLOOKUP(D7400,GL_Master!$A$1:$D$80,3,FALSE)</f>
        <v xml:space="preserve">Gratuity expenses </v>
      </c>
      <c r="S7400" s="39" t="str">
        <f>VLOOKUP(D7400,GL_Master!$A$1:$D$80,4,FALSE)</f>
        <v>Gratuity</v>
      </c>
    </row>
    <row r="7401" spans="1:19" x14ac:dyDescent="0.25">
      <c r="A7401" s="39" t="s">
        <v>262</v>
      </c>
      <c r="B7401" s="39" t="s">
        <v>238</v>
      </c>
      <c r="C7401" s="7">
        <v>44197</v>
      </c>
      <c r="D7401" s="39" t="s">
        <v>95</v>
      </c>
      <c r="E7401" s="39">
        <v>154</v>
      </c>
      <c r="F7401" s="82">
        <f t="shared" si="345"/>
        <v>0.154</v>
      </c>
      <c r="G7401" s="39">
        <f>VLOOKUP(N7401,Currecny_M!$A$1:$P$10,2,FALSE)</f>
        <v>21</v>
      </c>
      <c r="H7401" s="39">
        <f>MATCH(C7401,Currecny_M!$A$1:$P$1,0)</f>
        <v>11</v>
      </c>
      <c r="I7401" s="39">
        <f>VLOOKUP(N7401,Currecny_M!$A$1:$P$10,MATCH(Database!C7401,Currecny_M!$A$1:$P$1,0),FALSE)</f>
        <v>22.97</v>
      </c>
      <c r="J7401" s="82">
        <f t="shared" si="346"/>
        <v>3.5373799999999997</v>
      </c>
      <c r="K7401" s="39">
        <f>VLOOKUP('Cover page'!$B$6,Currecny_M!$A$1:$P$10,MATCH(Database!C7401,Currecny_M!$A$1:$P$1,0),FALSE)</f>
        <v>1</v>
      </c>
      <c r="L7401" s="82">
        <f t="shared" si="347"/>
        <v>3.5373799999999997</v>
      </c>
      <c r="M7401" s="82">
        <f>((E7401/$F$1)*VLOOKUP(N7401,Currecny_M!$A$1:$P$10,MATCH(Database!C7401,Currecny_M!$A$1:$P$1,0),FALSE))/VLOOKUP('Cover page'!$B$6,Currecny_M!$A$1:$P$10,MATCH(Database!C7401,Currecny_M!$A$1:$P$1,0),FALSE)</f>
        <v>3.5373799999999997</v>
      </c>
      <c r="N7401" s="6" t="str">
        <f>VLOOKUP(B7401,Master!$A$2:$C$11,3,FALSE)</f>
        <v>Dirham</v>
      </c>
      <c r="O7401" s="6" t="str">
        <f>VLOOKUP(B7401,Master!$A$2:$C$11,2,FALSE)</f>
        <v>Asia</v>
      </c>
      <c r="Q7401" s="39" t="str">
        <f>VLOOKUP(D7401,GL_Master!$A$1:$D$80,2,FALSE)</f>
        <v>PL</v>
      </c>
      <c r="R7401" s="39" t="str">
        <f>VLOOKUP(D7401,GL_Master!$A$1:$D$80,3,FALSE)</f>
        <v>Salary wages &amp; benefits</v>
      </c>
      <c r="S7401" s="39" t="str">
        <f>VLOOKUP(D7401,GL_Master!$A$1:$D$80,4,FALSE)</f>
        <v>Employee benefits expense</v>
      </c>
    </row>
    <row r="7402" spans="1:19" x14ac:dyDescent="0.25">
      <c r="A7402" s="39" t="s">
        <v>262</v>
      </c>
      <c r="B7402" s="39" t="s">
        <v>238</v>
      </c>
      <c r="C7402" s="7">
        <v>44197</v>
      </c>
      <c r="D7402" s="39" t="s">
        <v>96</v>
      </c>
      <c r="E7402" s="39">
        <v>1440</v>
      </c>
      <c r="F7402" s="82">
        <f t="shared" si="345"/>
        <v>1.44</v>
      </c>
      <c r="G7402" s="39">
        <f>VLOOKUP(N7402,Currecny_M!$A$1:$P$10,2,FALSE)</f>
        <v>21</v>
      </c>
      <c r="H7402" s="39">
        <f>MATCH(C7402,Currecny_M!$A$1:$P$1,0)</f>
        <v>11</v>
      </c>
      <c r="I7402" s="39">
        <f>VLOOKUP(N7402,Currecny_M!$A$1:$P$10,MATCH(Database!C7402,Currecny_M!$A$1:$P$1,0),FALSE)</f>
        <v>22.97</v>
      </c>
      <c r="J7402" s="82">
        <f t="shared" si="346"/>
        <v>33.076799999999999</v>
      </c>
      <c r="K7402" s="39">
        <f>VLOOKUP('Cover page'!$B$6,Currecny_M!$A$1:$P$10,MATCH(Database!C7402,Currecny_M!$A$1:$P$1,0),FALSE)</f>
        <v>1</v>
      </c>
      <c r="L7402" s="82">
        <f t="shared" si="347"/>
        <v>33.076799999999999</v>
      </c>
      <c r="M7402" s="82">
        <f>((E7402/$F$1)*VLOOKUP(N7402,Currecny_M!$A$1:$P$10,MATCH(Database!C7402,Currecny_M!$A$1:$P$1,0),FALSE))/VLOOKUP('Cover page'!$B$6,Currecny_M!$A$1:$P$10,MATCH(Database!C7402,Currecny_M!$A$1:$P$1,0),FALSE)</f>
        <v>33.076799999999999</v>
      </c>
      <c r="N7402" s="6" t="str">
        <f>VLOOKUP(B7402,Master!$A$2:$C$11,3,FALSE)</f>
        <v>Dirham</v>
      </c>
      <c r="O7402" s="6" t="str">
        <f>VLOOKUP(B7402,Master!$A$2:$C$11,2,FALSE)</f>
        <v>Asia</v>
      </c>
      <c r="Q7402" s="39" t="str">
        <f>VLOOKUP(D7402,GL_Master!$A$1:$D$80,2,FALSE)</f>
        <v>PL</v>
      </c>
      <c r="R7402" s="39" t="str">
        <f>VLOOKUP(D7402,GL_Master!$A$1:$D$80,3,FALSE)</f>
        <v>Salary wages &amp; benefits</v>
      </c>
      <c r="S7402" s="39" t="str">
        <f>VLOOKUP(D7402,GL_Master!$A$1:$D$80,4,FALSE)</f>
        <v>Employee benefits expense</v>
      </c>
    </row>
    <row r="7403" spans="1:19" x14ac:dyDescent="0.25">
      <c r="A7403" s="39" t="s">
        <v>262</v>
      </c>
      <c r="B7403" s="39" t="s">
        <v>238</v>
      </c>
      <c r="C7403" s="7">
        <v>44197</v>
      </c>
      <c r="D7403" s="39" t="s">
        <v>97</v>
      </c>
      <c r="E7403" s="39">
        <v>78</v>
      </c>
      <c r="F7403" s="82">
        <f t="shared" si="345"/>
        <v>7.8E-2</v>
      </c>
      <c r="G7403" s="39">
        <f>VLOOKUP(N7403,Currecny_M!$A$1:$P$10,2,FALSE)</f>
        <v>21</v>
      </c>
      <c r="H7403" s="39">
        <f>MATCH(C7403,Currecny_M!$A$1:$P$1,0)</f>
        <v>11</v>
      </c>
      <c r="I7403" s="39">
        <f>VLOOKUP(N7403,Currecny_M!$A$1:$P$10,MATCH(Database!C7403,Currecny_M!$A$1:$P$1,0),FALSE)</f>
        <v>22.97</v>
      </c>
      <c r="J7403" s="82">
        <f t="shared" si="346"/>
        <v>1.7916599999999998</v>
      </c>
      <c r="K7403" s="39">
        <f>VLOOKUP('Cover page'!$B$6,Currecny_M!$A$1:$P$10,MATCH(Database!C7403,Currecny_M!$A$1:$P$1,0),FALSE)</f>
        <v>1</v>
      </c>
      <c r="L7403" s="82">
        <f t="shared" si="347"/>
        <v>1.7916599999999998</v>
      </c>
      <c r="M7403" s="82">
        <f>((E7403/$F$1)*VLOOKUP(N7403,Currecny_M!$A$1:$P$10,MATCH(Database!C7403,Currecny_M!$A$1:$P$1,0),FALSE))/VLOOKUP('Cover page'!$B$6,Currecny_M!$A$1:$P$10,MATCH(Database!C7403,Currecny_M!$A$1:$P$1,0),FALSE)</f>
        <v>1.7916599999999998</v>
      </c>
      <c r="N7403" s="6" t="str">
        <f>VLOOKUP(B7403,Master!$A$2:$C$11,3,FALSE)</f>
        <v>Dirham</v>
      </c>
      <c r="O7403" s="6" t="str">
        <f>VLOOKUP(B7403,Master!$A$2:$C$11,2,FALSE)</f>
        <v>Asia</v>
      </c>
      <c r="Q7403" s="39" t="str">
        <f>VLOOKUP(D7403,GL_Master!$A$1:$D$80,2,FALSE)</f>
        <v>PL</v>
      </c>
      <c r="R7403" s="39" t="str">
        <f>VLOOKUP(D7403,GL_Master!$A$1:$D$80,3,FALSE)</f>
        <v>Salary wages &amp; benefits</v>
      </c>
      <c r="S7403" s="39" t="str">
        <f>VLOOKUP(D7403,GL_Master!$A$1:$D$80,4,FALSE)</f>
        <v>Employee benefits expense</v>
      </c>
    </row>
    <row r="7404" spans="1:19" x14ac:dyDescent="0.25">
      <c r="A7404" s="39" t="s">
        <v>262</v>
      </c>
      <c r="B7404" s="39" t="s">
        <v>238</v>
      </c>
      <c r="C7404" s="7">
        <v>44197</v>
      </c>
      <c r="D7404" s="39" t="s">
        <v>98</v>
      </c>
      <c r="E7404" s="39">
        <v>160</v>
      </c>
      <c r="F7404" s="82">
        <f t="shared" si="345"/>
        <v>0.16</v>
      </c>
      <c r="G7404" s="39">
        <f>VLOOKUP(N7404,Currecny_M!$A$1:$P$10,2,FALSE)</f>
        <v>21</v>
      </c>
      <c r="H7404" s="39">
        <f>MATCH(C7404,Currecny_M!$A$1:$P$1,0)</f>
        <v>11</v>
      </c>
      <c r="I7404" s="39">
        <f>VLOOKUP(N7404,Currecny_M!$A$1:$P$10,MATCH(Database!C7404,Currecny_M!$A$1:$P$1,0),FALSE)</f>
        <v>22.97</v>
      </c>
      <c r="J7404" s="82">
        <f t="shared" si="346"/>
        <v>3.6751999999999998</v>
      </c>
      <c r="K7404" s="39">
        <f>VLOOKUP('Cover page'!$B$6,Currecny_M!$A$1:$P$10,MATCH(Database!C7404,Currecny_M!$A$1:$P$1,0),FALSE)</f>
        <v>1</v>
      </c>
      <c r="L7404" s="82">
        <f t="shared" si="347"/>
        <v>3.6751999999999998</v>
      </c>
      <c r="M7404" s="82">
        <f>((E7404/$F$1)*VLOOKUP(N7404,Currecny_M!$A$1:$P$10,MATCH(Database!C7404,Currecny_M!$A$1:$P$1,0),FALSE))/VLOOKUP('Cover page'!$B$6,Currecny_M!$A$1:$P$10,MATCH(Database!C7404,Currecny_M!$A$1:$P$1,0),FALSE)</f>
        <v>3.6751999999999998</v>
      </c>
      <c r="N7404" s="6" t="str">
        <f>VLOOKUP(B7404,Master!$A$2:$C$11,3,FALSE)</f>
        <v>Dirham</v>
      </c>
      <c r="O7404" s="6" t="str">
        <f>VLOOKUP(B7404,Master!$A$2:$C$11,2,FALSE)</f>
        <v>Asia</v>
      </c>
      <c r="Q7404" s="39" t="str">
        <f>VLOOKUP(D7404,GL_Master!$A$1:$D$80,2,FALSE)</f>
        <v>PL</v>
      </c>
      <c r="R7404" s="39" t="str">
        <f>VLOOKUP(D7404,GL_Master!$A$1:$D$80,3,FALSE)</f>
        <v>Salary wages &amp; benefits</v>
      </c>
      <c r="S7404" s="39" t="str">
        <f>VLOOKUP(D7404,GL_Master!$A$1:$D$80,4,FALSE)</f>
        <v>Employee benefits expense</v>
      </c>
    </row>
    <row r="7405" spans="1:19" x14ac:dyDescent="0.25">
      <c r="A7405" s="39" t="s">
        <v>262</v>
      </c>
      <c r="B7405" s="39" t="s">
        <v>238</v>
      </c>
      <c r="C7405" s="7">
        <v>44197</v>
      </c>
      <c r="D7405" s="39" t="s">
        <v>99</v>
      </c>
      <c r="E7405" s="39">
        <v>82</v>
      </c>
      <c r="F7405" s="82">
        <f t="shared" si="345"/>
        <v>8.2000000000000003E-2</v>
      </c>
      <c r="G7405" s="39">
        <f>VLOOKUP(N7405,Currecny_M!$A$1:$P$10,2,FALSE)</f>
        <v>21</v>
      </c>
      <c r="H7405" s="39">
        <f>MATCH(C7405,Currecny_M!$A$1:$P$1,0)</f>
        <v>11</v>
      </c>
      <c r="I7405" s="39">
        <f>VLOOKUP(N7405,Currecny_M!$A$1:$P$10,MATCH(Database!C7405,Currecny_M!$A$1:$P$1,0),FALSE)</f>
        <v>22.97</v>
      </c>
      <c r="J7405" s="82">
        <f t="shared" si="346"/>
        <v>1.88354</v>
      </c>
      <c r="K7405" s="39">
        <f>VLOOKUP('Cover page'!$B$6,Currecny_M!$A$1:$P$10,MATCH(Database!C7405,Currecny_M!$A$1:$P$1,0),FALSE)</f>
        <v>1</v>
      </c>
      <c r="L7405" s="82">
        <f t="shared" si="347"/>
        <v>1.88354</v>
      </c>
      <c r="M7405" s="82">
        <f>((E7405/$F$1)*VLOOKUP(N7405,Currecny_M!$A$1:$P$10,MATCH(Database!C7405,Currecny_M!$A$1:$P$1,0),FALSE))/VLOOKUP('Cover page'!$B$6,Currecny_M!$A$1:$P$10,MATCH(Database!C7405,Currecny_M!$A$1:$P$1,0),FALSE)</f>
        <v>1.88354</v>
      </c>
      <c r="N7405" s="6" t="str">
        <f>VLOOKUP(B7405,Master!$A$2:$C$11,3,FALSE)</f>
        <v>Dirham</v>
      </c>
      <c r="O7405" s="6" t="str">
        <f>VLOOKUP(B7405,Master!$A$2:$C$11,2,FALSE)</f>
        <v>Asia</v>
      </c>
      <c r="Q7405" s="39" t="str">
        <f>VLOOKUP(D7405,GL_Master!$A$1:$D$80,2,FALSE)</f>
        <v>PL</v>
      </c>
      <c r="R7405" s="39" t="str">
        <f>VLOOKUP(D7405,GL_Master!$A$1:$D$80,3,FALSE)</f>
        <v>Salary wages &amp; benefits</v>
      </c>
      <c r="S7405" s="39" t="str">
        <f>VLOOKUP(D7405,GL_Master!$A$1:$D$80,4,FALSE)</f>
        <v>Employee benefits expense</v>
      </c>
    </row>
    <row r="7406" spans="1:19" x14ac:dyDescent="0.25">
      <c r="A7406" s="39" t="s">
        <v>262</v>
      </c>
      <c r="B7406" s="39" t="s">
        <v>238</v>
      </c>
      <c r="C7406" s="7">
        <v>44197</v>
      </c>
      <c r="D7406" s="39" t="s">
        <v>100</v>
      </c>
      <c r="E7406" s="39">
        <v>544</v>
      </c>
      <c r="F7406" s="82">
        <f t="shared" si="345"/>
        <v>0.54400000000000004</v>
      </c>
      <c r="G7406" s="39">
        <f>VLOOKUP(N7406,Currecny_M!$A$1:$P$10,2,FALSE)</f>
        <v>21</v>
      </c>
      <c r="H7406" s="39">
        <f>MATCH(C7406,Currecny_M!$A$1:$P$1,0)</f>
        <v>11</v>
      </c>
      <c r="I7406" s="39">
        <f>VLOOKUP(N7406,Currecny_M!$A$1:$P$10,MATCH(Database!C7406,Currecny_M!$A$1:$P$1,0),FALSE)</f>
        <v>22.97</v>
      </c>
      <c r="J7406" s="82">
        <f t="shared" si="346"/>
        <v>12.49568</v>
      </c>
      <c r="K7406" s="39">
        <f>VLOOKUP('Cover page'!$B$6,Currecny_M!$A$1:$P$10,MATCH(Database!C7406,Currecny_M!$A$1:$P$1,0),FALSE)</f>
        <v>1</v>
      </c>
      <c r="L7406" s="82">
        <f t="shared" si="347"/>
        <v>12.49568</v>
      </c>
      <c r="M7406" s="82">
        <f>((E7406/$F$1)*VLOOKUP(N7406,Currecny_M!$A$1:$P$10,MATCH(Database!C7406,Currecny_M!$A$1:$P$1,0),FALSE))/VLOOKUP('Cover page'!$B$6,Currecny_M!$A$1:$P$10,MATCH(Database!C7406,Currecny_M!$A$1:$P$1,0),FALSE)</f>
        <v>12.49568</v>
      </c>
      <c r="N7406" s="6" t="str">
        <f>VLOOKUP(B7406,Master!$A$2:$C$11,3,FALSE)</f>
        <v>Dirham</v>
      </c>
      <c r="O7406" s="6" t="str">
        <f>VLOOKUP(B7406,Master!$A$2:$C$11,2,FALSE)</f>
        <v>Asia</v>
      </c>
      <c r="Q7406" s="39" t="str">
        <f>VLOOKUP(D7406,GL_Master!$A$1:$D$80,2,FALSE)</f>
        <v>PL</v>
      </c>
      <c r="R7406" s="39" t="str">
        <f>VLOOKUP(D7406,GL_Master!$A$1:$D$80,3,FALSE)</f>
        <v>Salary wages &amp; benefits</v>
      </c>
      <c r="S7406" s="39" t="str">
        <f>VLOOKUP(D7406,GL_Master!$A$1:$D$80,4,FALSE)</f>
        <v>Employee benefits expense</v>
      </c>
    </row>
    <row r="7407" spans="1:19" x14ac:dyDescent="0.25">
      <c r="A7407" s="39" t="s">
        <v>262</v>
      </c>
      <c r="B7407" s="39" t="s">
        <v>238</v>
      </c>
      <c r="C7407" s="7">
        <v>44197</v>
      </c>
      <c r="D7407" s="39" t="s">
        <v>30</v>
      </c>
      <c r="E7407" s="39">
        <v>168</v>
      </c>
      <c r="F7407" s="82">
        <f t="shared" si="345"/>
        <v>0.16800000000000001</v>
      </c>
      <c r="G7407" s="39">
        <f>VLOOKUP(N7407,Currecny_M!$A$1:$P$10,2,FALSE)</f>
        <v>21</v>
      </c>
      <c r="H7407" s="39">
        <f>MATCH(C7407,Currecny_M!$A$1:$P$1,0)</f>
        <v>11</v>
      </c>
      <c r="I7407" s="39">
        <f>VLOOKUP(N7407,Currecny_M!$A$1:$P$10,MATCH(Database!C7407,Currecny_M!$A$1:$P$1,0),FALSE)</f>
        <v>22.97</v>
      </c>
      <c r="J7407" s="82">
        <f t="shared" si="346"/>
        <v>3.8589600000000002</v>
      </c>
      <c r="K7407" s="39">
        <f>VLOOKUP('Cover page'!$B$6,Currecny_M!$A$1:$P$10,MATCH(Database!C7407,Currecny_M!$A$1:$P$1,0),FALSE)</f>
        <v>1</v>
      </c>
      <c r="L7407" s="82">
        <f t="shared" si="347"/>
        <v>3.8589600000000002</v>
      </c>
      <c r="M7407" s="82">
        <f>((E7407/$F$1)*VLOOKUP(N7407,Currecny_M!$A$1:$P$10,MATCH(Database!C7407,Currecny_M!$A$1:$P$1,0),FALSE))/VLOOKUP('Cover page'!$B$6,Currecny_M!$A$1:$P$10,MATCH(Database!C7407,Currecny_M!$A$1:$P$1,0),FALSE)</f>
        <v>3.8589600000000002</v>
      </c>
      <c r="N7407" s="6" t="str">
        <f>VLOOKUP(B7407,Master!$A$2:$C$11,3,FALSE)</f>
        <v>Dirham</v>
      </c>
      <c r="O7407" s="6" t="str">
        <f>VLOOKUP(B7407,Master!$A$2:$C$11,2,FALSE)</f>
        <v>Asia</v>
      </c>
      <c r="Q7407" s="39" t="str">
        <f>VLOOKUP(D7407,GL_Master!$A$1:$D$80,2,FALSE)</f>
        <v>PL</v>
      </c>
      <c r="R7407" s="39" t="str">
        <f>VLOOKUP(D7407,GL_Master!$A$1:$D$80,3,FALSE)</f>
        <v>Travelling and conveyance</v>
      </c>
      <c r="S7407" s="39" t="str">
        <f>VLOOKUP(D7407,GL_Master!$A$1:$D$80,4,FALSE)</f>
        <v>Local conveyance</v>
      </c>
    </row>
    <row r="7408" spans="1:19" x14ac:dyDescent="0.25">
      <c r="A7408" s="39" t="s">
        <v>262</v>
      </c>
      <c r="B7408" s="39" t="s">
        <v>238</v>
      </c>
      <c r="C7408" s="7">
        <v>44197</v>
      </c>
      <c r="D7408" s="39" t="s">
        <v>31</v>
      </c>
      <c r="E7408" s="39">
        <v>80</v>
      </c>
      <c r="F7408" s="82">
        <f t="shared" si="345"/>
        <v>0.08</v>
      </c>
      <c r="G7408" s="39">
        <f>VLOOKUP(N7408,Currecny_M!$A$1:$P$10,2,FALSE)</f>
        <v>21</v>
      </c>
      <c r="H7408" s="39">
        <f>MATCH(C7408,Currecny_M!$A$1:$P$1,0)</f>
        <v>11</v>
      </c>
      <c r="I7408" s="39">
        <f>VLOOKUP(N7408,Currecny_M!$A$1:$P$10,MATCH(Database!C7408,Currecny_M!$A$1:$P$1,0),FALSE)</f>
        <v>22.97</v>
      </c>
      <c r="J7408" s="82">
        <f t="shared" si="346"/>
        <v>1.8375999999999999</v>
      </c>
      <c r="K7408" s="39">
        <f>VLOOKUP('Cover page'!$B$6,Currecny_M!$A$1:$P$10,MATCH(Database!C7408,Currecny_M!$A$1:$P$1,0),FALSE)</f>
        <v>1</v>
      </c>
      <c r="L7408" s="82">
        <f t="shared" si="347"/>
        <v>1.8375999999999999</v>
      </c>
      <c r="M7408" s="82">
        <f>((E7408/$F$1)*VLOOKUP(N7408,Currecny_M!$A$1:$P$10,MATCH(Database!C7408,Currecny_M!$A$1:$P$1,0),FALSE))/VLOOKUP('Cover page'!$B$6,Currecny_M!$A$1:$P$10,MATCH(Database!C7408,Currecny_M!$A$1:$P$1,0),FALSE)</f>
        <v>1.8375999999999999</v>
      </c>
      <c r="N7408" s="6" t="str">
        <f>VLOOKUP(B7408,Master!$A$2:$C$11,3,FALSE)</f>
        <v>Dirham</v>
      </c>
      <c r="O7408" s="6" t="str">
        <f>VLOOKUP(B7408,Master!$A$2:$C$11,2,FALSE)</f>
        <v>Asia</v>
      </c>
      <c r="Q7408" s="39" t="str">
        <f>VLOOKUP(D7408,GL_Master!$A$1:$D$80,2,FALSE)</f>
        <v>PL</v>
      </c>
      <c r="R7408" s="39" t="str">
        <f>VLOOKUP(D7408,GL_Master!$A$1:$D$80,3,FALSE)</f>
        <v>Office expenses</v>
      </c>
      <c r="S7408" s="39" t="str">
        <f>VLOOKUP(D7408,GL_Master!$A$1:$D$80,4,FALSE)</f>
        <v>Parking charges</v>
      </c>
    </row>
    <row r="7409" spans="1:19" x14ac:dyDescent="0.25">
      <c r="A7409" s="39" t="s">
        <v>262</v>
      </c>
      <c r="B7409" s="39" t="s">
        <v>238</v>
      </c>
      <c r="C7409" s="7">
        <v>44197</v>
      </c>
      <c r="D7409" s="39" t="s">
        <v>101</v>
      </c>
      <c r="E7409" s="39">
        <v>80</v>
      </c>
      <c r="F7409" s="82">
        <f t="shared" si="345"/>
        <v>0.08</v>
      </c>
      <c r="G7409" s="39">
        <f>VLOOKUP(N7409,Currecny_M!$A$1:$P$10,2,FALSE)</f>
        <v>21</v>
      </c>
      <c r="H7409" s="39">
        <f>MATCH(C7409,Currecny_M!$A$1:$P$1,0)</f>
        <v>11</v>
      </c>
      <c r="I7409" s="39">
        <f>VLOOKUP(N7409,Currecny_M!$A$1:$P$10,MATCH(Database!C7409,Currecny_M!$A$1:$P$1,0),FALSE)</f>
        <v>22.97</v>
      </c>
      <c r="J7409" s="82">
        <f t="shared" si="346"/>
        <v>1.8375999999999999</v>
      </c>
      <c r="K7409" s="39">
        <f>VLOOKUP('Cover page'!$B$6,Currecny_M!$A$1:$P$10,MATCH(Database!C7409,Currecny_M!$A$1:$P$1,0),FALSE)</f>
        <v>1</v>
      </c>
      <c r="L7409" s="82">
        <f t="shared" si="347"/>
        <v>1.8375999999999999</v>
      </c>
      <c r="M7409" s="82">
        <f>((E7409/$F$1)*VLOOKUP(N7409,Currecny_M!$A$1:$P$10,MATCH(Database!C7409,Currecny_M!$A$1:$P$1,0),FALSE))/VLOOKUP('Cover page'!$B$6,Currecny_M!$A$1:$P$10,MATCH(Database!C7409,Currecny_M!$A$1:$P$1,0),FALSE)</f>
        <v>1.8375999999999999</v>
      </c>
      <c r="N7409" s="6" t="str">
        <f>VLOOKUP(B7409,Master!$A$2:$C$11,3,FALSE)</f>
        <v>Dirham</v>
      </c>
      <c r="O7409" s="6" t="str">
        <f>VLOOKUP(B7409,Master!$A$2:$C$11,2,FALSE)</f>
        <v>Asia</v>
      </c>
      <c r="Q7409" s="39" t="str">
        <f>VLOOKUP(D7409,GL_Master!$A$1:$D$80,2,FALSE)</f>
        <v>PL</v>
      </c>
      <c r="R7409" s="39" t="str">
        <f>VLOOKUP(D7409,GL_Master!$A$1:$D$80,3,FALSE)</f>
        <v>COGS</v>
      </c>
      <c r="S7409" s="39" t="str">
        <f>VLOOKUP(D7409,GL_Master!$A$1:$D$80,4,FALSE)</f>
        <v>Purchase of other traded goods</v>
      </c>
    </row>
    <row r="7410" spans="1:19" x14ac:dyDescent="0.25">
      <c r="A7410" s="39" t="s">
        <v>262</v>
      </c>
      <c r="B7410" s="39" t="s">
        <v>238</v>
      </c>
      <c r="C7410" s="7">
        <v>44197</v>
      </c>
      <c r="D7410" s="39" t="s">
        <v>102</v>
      </c>
      <c r="E7410" s="39">
        <v>83</v>
      </c>
      <c r="F7410" s="82">
        <f t="shared" si="345"/>
        <v>8.3000000000000004E-2</v>
      </c>
      <c r="G7410" s="39">
        <f>VLOOKUP(N7410,Currecny_M!$A$1:$P$10,2,FALSE)</f>
        <v>21</v>
      </c>
      <c r="H7410" s="39">
        <f>MATCH(C7410,Currecny_M!$A$1:$P$1,0)</f>
        <v>11</v>
      </c>
      <c r="I7410" s="39">
        <f>VLOOKUP(N7410,Currecny_M!$A$1:$P$10,MATCH(Database!C7410,Currecny_M!$A$1:$P$1,0),FALSE)</f>
        <v>22.97</v>
      </c>
      <c r="J7410" s="82">
        <f t="shared" si="346"/>
        <v>1.9065099999999999</v>
      </c>
      <c r="K7410" s="39">
        <f>VLOOKUP('Cover page'!$B$6,Currecny_M!$A$1:$P$10,MATCH(Database!C7410,Currecny_M!$A$1:$P$1,0),FALSE)</f>
        <v>1</v>
      </c>
      <c r="L7410" s="82">
        <f t="shared" si="347"/>
        <v>1.9065099999999999</v>
      </c>
      <c r="M7410" s="82">
        <f>((E7410/$F$1)*VLOOKUP(N7410,Currecny_M!$A$1:$P$10,MATCH(Database!C7410,Currecny_M!$A$1:$P$1,0),FALSE))/VLOOKUP('Cover page'!$B$6,Currecny_M!$A$1:$P$10,MATCH(Database!C7410,Currecny_M!$A$1:$P$1,0),FALSE)</f>
        <v>1.9065099999999999</v>
      </c>
      <c r="N7410" s="6" t="str">
        <f>VLOOKUP(B7410,Master!$A$2:$C$11,3,FALSE)</f>
        <v>Dirham</v>
      </c>
      <c r="O7410" s="6" t="str">
        <f>VLOOKUP(B7410,Master!$A$2:$C$11,2,FALSE)</f>
        <v>Asia</v>
      </c>
      <c r="Q7410" s="39" t="str">
        <f>VLOOKUP(D7410,GL_Master!$A$1:$D$80,2,FALSE)</f>
        <v>PL</v>
      </c>
      <c r="R7410" s="39" t="str">
        <f>VLOOKUP(D7410,GL_Master!$A$1:$D$80,3,FALSE)</f>
        <v>Staff welfare expenses</v>
      </c>
      <c r="S7410" s="39" t="str">
        <f>VLOOKUP(D7410,GL_Master!$A$1:$D$80,4,FALSE)</f>
        <v>Diwali Expense</v>
      </c>
    </row>
    <row r="7411" spans="1:19" x14ac:dyDescent="0.25">
      <c r="A7411" s="39" t="s">
        <v>262</v>
      </c>
      <c r="B7411" s="39" t="s">
        <v>238</v>
      </c>
      <c r="C7411" s="7">
        <v>44197</v>
      </c>
      <c r="D7411" s="39" t="s">
        <v>20</v>
      </c>
      <c r="E7411" s="39">
        <v>158</v>
      </c>
      <c r="F7411" s="82">
        <f t="shared" si="345"/>
        <v>0.158</v>
      </c>
      <c r="G7411" s="39">
        <f>VLOOKUP(N7411,Currecny_M!$A$1:$P$10,2,FALSE)</f>
        <v>21</v>
      </c>
      <c r="H7411" s="39">
        <f>MATCH(C7411,Currecny_M!$A$1:$P$1,0)</f>
        <v>11</v>
      </c>
      <c r="I7411" s="39">
        <f>VLOOKUP(N7411,Currecny_M!$A$1:$P$10,MATCH(Database!C7411,Currecny_M!$A$1:$P$1,0),FALSE)</f>
        <v>22.97</v>
      </c>
      <c r="J7411" s="82">
        <f t="shared" si="346"/>
        <v>3.6292599999999999</v>
      </c>
      <c r="K7411" s="39">
        <f>VLOOKUP('Cover page'!$B$6,Currecny_M!$A$1:$P$10,MATCH(Database!C7411,Currecny_M!$A$1:$P$1,0),FALSE)</f>
        <v>1</v>
      </c>
      <c r="L7411" s="82">
        <f t="shared" si="347"/>
        <v>3.6292599999999999</v>
      </c>
      <c r="M7411" s="82">
        <f>((E7411/$F$1)*VLOOKUP(N7411,Currecny_M!$A$1:$P$10,MATCH(Database!C7411,Currecny_M!$A$1:$P$1,0),FALSE))/VLOOKUP('Cover page'!$B$6,Currecny_M!$A$1:$P$10,MATCH(Database!C7411,Currecny_M!$A$1:$P$1,0),FALSE)</f>
        <v>3.6292599999999999</v>
      </c>
      <c r="N7411" s="6" t="str">
        <f>VLOOKUP(B7411,Master!$A$2:$C$11,3,FALSE)</f>
        <v>Dirham</v>
      </c>
      <c r="O7411" s="6" t="str">
        <f>VLOOKUP(B7411,Master!$A$2:$C$11,2,FALSE)</f>
        <v>Asia</v>
      </c>
      <c r="Q7411" s="39" t="str">
        <f>VLOOKUP(D7411,GL_Master!$A$1:$D$80,2,FALSE)</f>
        <v>PL</v>
      </c>
      <c r="R7411" s="39" t="str">
        <f>VLOOKUP(D7411,GL_Master!$A$1:$D$80,3,FALSE)</f>
        <v>Selling and Marketing expenses</v>
      </c>
      <c r="S7411" s="39" t="str">
        <f>VLOOKUP(D7411,GL_Master!$A$1:$D$80,4,FALSE)</f>
        <v>Business promotion</v>
      </c>
    </row>
    <row r="7412" spans="1:19" x14ac:dyDescent="0.25">
      <c r="A7412" s="39" t="s">
        <v>262</v>
      </c>
      <c r="B7412" s="39" t="s">
        <v>238</v>
      </c>
      <c r="C7412" s="7">
        <v>44197</v>
      </c>
      <c r="D7412" s="39" t="s">
        <v>29</v>
      </c>
      <c r="E7412" s="39">
        <v>163</v>
      </c>
      <c r="F7412" s="82">
        <f t="shared" si="345"/>
        <v>0.16300000000000001</v>
      </c>
      <c r="G7412" s="39">
        <f>VLOOKUP(N7412,Currecny_M!$A$1:$P$10,2,FALSE)</f>
        <v>21</v>
      </c>
      <c r="H7412" s="39">
        <f>MATCH(C7412,Currecny_M!$A$1:$P$1,0)</f>
        <v>11</v>
      </c>
      <c r="I7412" s="39">
        <f>VLOOKUP(N7412,Currecny_M!$A$1:$P$10,MATCH(Database!C7412,Currecny_M!$A$1:$P$1,0),FALSE)</f>
        <v>22.97</v>
      </c>
      <c r="J7412" s="82">
        <f t="shared" si="346"/>
        <v>3.74411</v>
      </c>
      <c r="K7412" s="39">
        <f>VLOOKUP('Cover page'!$B$6,Currecny_M!$A$1:$P$10,MATCH(Database!C7412,Currecny_M!$A$1:$P$1,0),FALSE)</f>
        <v>1</v>
      </c>
      <c r="L7412" s="82">
        <f t="shared" si="347"/>
        <v>3.74411</v>
      </c>
      <c r="M7412" s="82">
        <f>((E7412/$F$1)*VLOOKUP(N7412,Currecny_M!$A$1:$P$10,MATCH(Database!C7412,Currecny_M!$A$1:$P$1,0),FALSE))/VLOOKUP('Cover page'!$B$6,Currecny_M!$A$1:$P$10,MATCH(Database!C7412,Currecny_M!$A$1:$P$1,0),FALSE)</f>
        <v>3.74411</v>
      </c>
      <c r="N7412" s="6" t="str">
        <f>VLOOKUP(B7412,Master!$A$2:$C$11,3,FALSE)</f>
        <v>Dirham</v>
      </c>
      <c r="O7412" s="6" t="str">
        <f>VLOOKUP(B7412,Master!$A$2:$C$11,2,FALSE)</f>
        <v>Asia</v>
      </c>
      <c r="Q7412" s="39" t="str">
        <f>VLOOKUP(D7412,GL_Master!$A$1:$D$80,2,FALSE)</f>
        <v>PL</v>
      </c>
      <c r="R7412" s="39" t="str">
        <f>VLOOKUP(D7412,GL_Master!$A$1:$D$80,3,FALSE)</f>
        <v>Communication &amp; internet exp</v>
      </c>
      <c r="S7412" s="39" t="str">
        <f>VLOOKUP(D7412,GL_Master!$A$1:$D$80,4,FALSE)</f>
        <v>Communication cost</v>
      </c>
    </row>
    <row r="7413" spans="1:19" x14ac:dyDescent="0.25">
      <c r="A7413" s="39" t="s">
        <v>262</v>
      </c>
      <c r="B7413" s="39" t="s">
        <v>238</v>
      </c>
      <c r="C7413" s="7">
        <v>44197</v>
      </c>
      <c r="D7413" s="39" t="s">
        <v>41</v>
      </c>
      <c r="E7413" s="39">
        <v>82</v>
      </c>
      <c r="F7413" s="82">
        <f t="shared" si="345"/>
        <v>8.2000000000000003E-2</v>
      </c>
      <c r="G7413" s="39">
        <f>VLOOKUP(N7413,Currecny_M!$A$1:$P$10,2,FALSE)</f>
        <v>21</v>
      </c>
      <c r="H7413" s="39">
        <f>MATCH(C7413,Currecny_M!$A$1:$P$1,0)</f>
        <v>11</v>
      </c>
      <c r="I7413" s="39">
        <f>VLOOKUP(N7413,Currecny_M!$A$1:$P$10,MATCH(Database!C7413,Currecny_M!$A$1:$P$1,0),FALSE)</f>
        <v>22.97</v>
      </c>
      <c r="J7413" s="82">
        <f t="shared" si="346"/>
        <v>1.88354</v>
      </c>
      <c r="K7413" s="39">
        <f>VLOOKUP('Cover page'!$B$6,Currecny_M!$A$1:$P$10,MATCH(Database!C7413,Currecny_M!$A$1:$P$1,0),FALSE)</f>
        <v>1</v>
      </c>
      <c r="L7413" s="82">
        <f t="shared" si="347"/>
        <v>1.88354</v>
      </c>
      <c r="M7413" s="82">
        <f>((E7413/$F$1)*VLOOKUP(N7413,Currecny_M!$A$1:$P$10,MATCH(Database!C7413,Currecny_M!$A$1:$P$1,0),FALSE))/VLOOKUP('Cover page'!$B$6,Currecny_M!$A$1:$P$10,MATCH(Database!C7413,Currecny_M!$A$1:$P$1,0),FALSE)</f>
        <v>1.88354</v>
      </c>
      <c r="N7413" s="6" t="str">
        <f>VLOOKUP(B7413,Master!$A$2:$C$11,3,FALSE)</f>
        <v>Dirham</v>
      </c>
      <c r="O7413" s="6" t="str">
        <f>VLOOKUP(B7413,Master!$A$2:$C$11,2,FALSE)</f>
        <v>Asia</v>
      </c>
      <c r="Q7413" s="39" t="str">
        <f>VLOOKUP(D7413,GL_Master!$A$1:$D$80,2,FALSE)</f>
        <v>PL</v>
      </c>
      <c r="R7413" s="39" t="str">
        <f>VLOOKUP(D7413,GL_Master!$A$1:$D$80,3,FALSE)</f>
        <v>Communication &amp; internet exp</v>
      </c>
      <c r="S7413" s="39" t="str">
        <f>VLOOKUP(D7413,GL_Master!$A$1:$D$80,4,FALSE)</f>
        <v>Communication cost</v>
      </c>
    </row>
    <row r="7414" spans="1:19" x14ac:dyDescent="0.25">
      <c r="A7414" s="39" t="s">
        <v>262</v>
      </c>
      <c r="B7414" s="39" t="s">
        <v>238</v>
      </c>
      <c r="C7414" s="7">
        <v>44197</v>
      </c>
      <c r="D7414" s="39" t="s">
        <v>103</v>
      </c>
      <c r="E7414" s="39">
        <v>155</v>
      </c>
      <c r="F7414" s="82">
        <f t="shared" si="345"/>
        <v>0.155</v>
      </c>
      <c r="G7414" s="39">
        <f>VLOOKUP(N7414,Currecny_M!$A$1:$P$10,2,FALSE)</f>
        <v>21</v>
      </c>
      <c r="H7414" s="39">
        <f>MATCH(C7414,Currecny_M!$A$1:$P$1,0)</f>
        <v>11</v>
      </c>
      <c r="I7414" s="39">
        <f>VLOOKUP(N7414,Currecny_M!$A$1:$P$10,MATCH(Database!C7414,Currecny_M!$A$1:$P$1,0),FALSE)</f>
        <v>22.97</v>
      </c>
      <c r="J7414" s="82">
        <f t="shared" si="346"/>
        <v>3.5603499999999997</v>
      </c>
      <c r="K7414" s="39">
        <f>VLOOKUP('Cover page'!$B$6,Currecny_M!$A$1:$P$10,MATCH(Database!C7414,Currecny_M!$A$1:$P$1,0),FALSE)</f>
        <v>1</v>
      </c>
      <c r="L7414" s="82">
        <f t="shared" si="347"/>
        <v>3.5603499999999997</v>
      </c>
      <c r="M7414" s="82">
        <f>((E7414/$F$1)*VLOOKUP(N7414,Currecny_M!$A$1:$P$10,MATCH(Database!C7414,Currecny_M!$A$1:$P$1,0),FALSE))/VLOOKUP('Cover page'!$B$6,Currecny_M!$A$1:$P$10,MATCH(Database!C7414,Currecny_M!$A$1:$P$1,0),FALSE)</f>
        <v>3.5603499999999997</v>
      </c>
      <c r="N7414" s="6" t="str">
        <f>VLOOKUP(B7414,Master!$A$2:$C$11,3,FALSE)</f>
        <v>Dirham</v>
      </c>
      <c r="O7414" s="6" t="str">
        <f>VLOOKUP(B7414,Master!$A$2:$C$11,2,FALSE)</f>
        <v>Asia</v>
      </c>
      <c r="Q7414" s="39" t="str">
        <f>VLOOKUP(D7414,GL_Master!$A$1:$D$80,2,FALSE)</f>
        <v>PL</v>
      </c>
      <c r="R7414" s="39" t="str">
        <f>VLOOKUP(D7414,GL_Master!$A$1:$D$80,3,FALSE)</f>
        <v>Communication &amp; internet exp</v>
      </c>
      <c r="S7414" s="39" t="str">
        <f>VLOOKUP(D7414,GL_Master!$A$1:$D$80,4,FALSE)</f>
        <v>Communication cost</v>
      </c>
    </row>
    <row r="7415" spans="1:19" x14ac:dyDescent="0.25">
      <c r="A7415" s="39" t="s">
        <v>262</v>
      </c>
      <c r="B7415" s="39" t="s">
        <v>238</v>
      </c>
      <c r="C7415" s="7">
        <v>44197</v>
      </c>
      <c r="D7415" s="39" t="s">
        <v>104</v>
      </c>
      <c r="E7415" s="39">
        <v>245</v>
      </c>
      <c r="F7415" s="82">
        <f t="shared" si="345"/>
        <v>0.245</v>
      </c>
      <c r="G7415" s="39">
        <f>VLOOKUP(N7415,Currecny_M!$A$1:$P$10,2,FALSE)</f>
        <v>21</v>
      </c>
      <c r="H7415" s="39">
        <f>MATCH(C7415,Currecny_M!$A$1:$P$1,0)</f>
        <v>11</v>
      </c>
      <c r="I7415" s="39">
        <f>VLOOKUP(N7415,Currecny_M!$A$1:$P$10,MATCH(Database!C7415,Currecny_M!$A$1:$P$1,0),FALSE)</f>
        <v>22.97</v>
      </c>
      <c r="J7415" s="82">
        <f t="shared" si="346"/>
        <v>5.62765</v>
      </c>
      <c r="K7415" s="39">
        <f>VLOOKUP('Cover page'!$B$6,Currecny_M!$A$1:$P$10,MATCH(Database!C7415,Currecny_M!$A$1:$P$1,0),FALSE)</f>
        <v>1</v>
      </c>
      <c r="L7415" s="82">
        <f t="shared" si="347"/>
        <v>5.62765</v>
      </c>
      <c r="M7415" s="82">
        <f>((E7415/$F$1)*VLOOKUP(N7415,Currecny_M!$A$1:$P$10,MATCH(Database!C7415,Currecny_M!$A$1:$P$1,0),FALSE))/VLOOKUP('Cover page'!$B$6,Currecny_M!$A$1:$P$10,MATCH(Database!C7415,Currecny_M!$A$1:$P$1,0),FALSE)</f>
        <v>5.62765</v>
      </c>
      <c r="N7415" s="6" t="str">
        <f>VLOOKUP(B7415,Master!$A$2:$C$11,3,FALSE)</f>
        <v>Dirham</v>
      </c>
      <c r="O7415" s="6" t="str">
        <f>VLOOKUP(B7415,Master!$A$2:$C$11,2,FALSE)</f>
        <v>Asia</v>
      </c>
      <c r="Q7415" s="39" t="str">
        <f>VLOOKUP(D7415,GL_Master!$A$1:$D$80,2,FALSE)</f>
        <v>PL</v>
      </c>
      <c r="R7415" s="39" t="str">
        <f>VLOOKUP(D7415,GL_Master!$A$1:$D$80,3,FALSE)</f>
        <v>Legal &amp; Professional expenses</v>
      </c>
      <c r="S7415" s="39" t="str">
        <f>VLOOKUP(D7415,GL_Master!$A$1:$D$80,4,FALSE)</f>
        <v>Professional Fees - Others</v>
      </c>
    </row>
    <row r="7416" spans="1:19" x14ac:dyDescent="0.25">
      <c r="A7416" s="39" t="s">
        <v>262</v>
      </c>
      <c r="B7416" s="39" t="s">
        <v>238</v>
      </c>
      <c r="C7416" s="7">
        <v>44197</v>
      </c>
      <c r="D7416" s="39" t="s">
        <v>105</v>
      </c>
      <c r="E7416" s="39">
        <v>162</v>
      </c>
      <c r="F7416" s="82">
        <f t="shared" si="345"/>
        <v>0.16200000000000001</v>
      </c>
      <c r="G7416" s="39">
        <f>VLOOKUP(N7416,Currecny_M!$A$1:$P$10,2,FALSE)</f>
        <v>21</v>
      </c>
      <c r="H7416" s="39">
        <f>MATCH(C7416,Currecny_M!$A$1:$P$1,0)</f>
        <v>11</v>
      </c>
      <c r="I7416" s="39">
        <f>VLOOKUP(N7416,Currecny_M!$A$1:$P$10,MATCH(Database!C7416,Currecny_M!$A$1:$P$1,0),FALSE)</f>
        <v>22.97</v>
      </c>
      <c r="J7416" s="82">
        <f t="shared" si="346"/>
        <v>3.7211400000000001</v>
      </c>
      <c r="K7416" s="39">
        <f>VLOOKUP('Cover page'!$B$6,Currecny_M!$A$1:$P$10,MATCH(Database!C7416,Currecny_M!$A$1:$P$1,0),FALSE)</f>
        <v>1</v>
      </c>
      <c r="L7416" s="82">
        <f t="shared" si="347"/>
        <v>3.7211400000000001</v>
      </c>
      <c r="M7416" s="82">
        <f>((E7416/$F$1)*VLOOKUP(N7416,Currecny_M!$A$1:$P$10,MATCH(Database!C7416,Currecny_M!$A$1:$P$1,0),FALSE))/VLOOKUP('Cover page'!$B$6,Currecny_M!$A$1:$P$10,MATCH(Database!C7416,Currecny_M!$A$1:$P$1,0),FALSE)</f>
        <v>3.7211400000000001</v>
      </c>
      <c r="N7416" s="6" t="str">
        <f>VLOOKUP(B7416,Master!$A$2:$C$11,3,FALSE)</f>
        <v>Dirham</v>
      </c>
      <c r="O7416" s="6" t="str">
        <f>VLOOKUP(B7416,Master!$A$2:$C$11,2,FALSE)</f>
        <v>Asia</v>
      </c>
      <c r="Q7416" s="39" t="str">
        <f>VLOOKUP(D7416,GL_Master!$A$1:$D$80,2,FALSE)</f>
        <v>PL</v>
      </c>
      <c r="R7416" s="39" t="str">
        <f>VLOOKUP(D7416,GL_Master!$A$1:$D$80,3,FALSE)</f>
        <v>Travelling and conveyance</v>
      </c>
      <c r="S7416" s="39" t="str">
        <f>VLOOKUP(D7416,GL_Master!$A$1:$D$80,4,FALSE)</f>
        <v>Car hiring and rental services</v>
      </c>
    </row>
    <row r="7417" spans="1:19" x14ac:dyDescent="0.25">
      <c r="A7417" s="39" t="s">
        <v>262</v>
      </c>
      <c r="B7417" s="39" t="s">
        <v>238</v>
      </c>
      <c r="C7417" s="7">
        <v>44197</v>
      </c>
      <c r="D7417" s="39" t="s">
        <v>106</v>
      </c>
      <c r="E7417" s="39">
        <v>78</v>
      </c>
      <c r="F7417" s="82">
        <f t="shared" si="345"/>
        <v>7.8E-2</v>
      </c>
      <c r="G7417" s="39">
        <f>VLOOKUP(N7417,Currecny_M!$A$1:$P$10,2,FALSE)</f>
        <v>21</v>
      </c>
      <c r="H7417" s="39">
        <f>MATCH(C7417,Currecny_M!$A$1:$P$1,0)</f>
        <v>11</v>
      </c>
      <c r="I7417" s="39">
        <f>VLOOKUP(N7417,Currecny_M!$A$1:$P$10,MATCH(Database!C7417,Currecny_M!$A$1:$P$1,0),FALSE)</f>
        <v>22.97</v>
      </c>
      <c r="J7417" s="82">
        <f t="shared" si="346"/>
        <v>1.7916599999999998</v>
      </c>
      <c r="K7417" s="39">
        <f>VLOOKUP('Cover page'!$B$6,Currecny_M!$A$1:$P$10,MATCH(Database!C7417,Currecny_M!$A$1:$P$1,0),FALSE)</f>
        <v>1</v>
      </c>
      <c r="L7417" s="82">
        <f t="shared" si="347"/>
        <v>1.7916599999999998</v>
      </c>
      <c r="M7417" s="82">
        <f>((E7417/$F$1)*VLOOKUP(N7417,Currecny_M!$A$1:$P$10,MATCH(Database!C7417,Currecny_M!$A$1:$P$1,0),FALSE))/VLOOKUP('Cover page'!$B$6,Currecny_M!$A$1:$P$10,MATCH(Database!C7417,Currecny_M!$A$1:$P$1,0),FALSE)</f>
        <v>1.7916599999999998</v>
      </c>
      <c r="N7417" s="6" t="str">
        <f>VLOOKUP(B7417,Master!$A$2:$C$11,3,FALSE)</f>
        <v>Dirham</v>
      </c>
      <c r="O7417" s="6" t="str">
        <f>VLOOKUP(B7417,Master!$A$2:$C$11,2,FALSE)</f>
        <v>Asia</v>
      </c>
      <c r="Q7417" s="39" t="str">
        <f>VLOOKUP(D7417,GL_Master!$A$1:$D$80,2,FALSE)</f>
        <v>PL</v>
      </c>
      <c r="R7417" s="39" t="str">
        <f>VLOOKUP(D7417,GL_Master!$A$1:$D$80,3,FALSE)</f>
        <v>Communication &amp; internet exp</v>
      </c>
      <c r="S7417" s="39" t="str">
        <f>VLOOKUP(D7417,GL_Master!$A$1:$D$80,4,FALSE)</f>
        <v>Printing &amp; Stationary</v>
      </c>
    </row>
    <row r="7418" spans="1:19" x14ac:dyDescent="0.25">
      <c r="A7418" s="39" t="s">
        <v>262</v>
      </c>
      <c r="B7418" s="39" t="s">
        <v>238</v>
      </c>
      <c r="C7418" s="7">
        <v>44197</v>
      </c>
      <c r="D7418" s="39" t="s">
        <v>32</v>
      </c>
      <c r="E7418" s="39">
        <v>83</v>
      </c>
      <c r="F7418" s="82">
        <f t="shared" si="345"/>
        <v>8.3000000000000004E-2</v>
      </c>
      <c r="G7418" s="39">
        <f>VLOOKUP(N7418,Currecny_M!$A$1:$P$10,2,FALSE)</f>
        <v>21</v>
      </c>
      <c r="H7418" s="39">
        <f>MATCH(C7418,Currecny_M!$A$1:$P$1,0)</f>
        <v>11</v>
      </c>
      <c r="I7418" s="39">
        <f>VLOOKUP(N7418,Currecny_M!$A$1:$P$10,MATCH(Database!C7418,Currecny_M!$A$1:$P$1,0),FALSE)</f>
        <v>22.97</v>
      </c>
      <c r="J7418" s="82">
        <f t="shared" si="346"/>
        <v>1.9065099999999999</v>
      </c>
      <c r="K7418" s="39">
        <f>VLOOKUP('Cover page'!$B$6,Currecny_M!$A$1:$P$10,MATCH(Database!C7418,Currecny_M!$A$1:$P$1,0),FALSE)</f>
        <v>1</v>
      </c>
      <c r="L7418" s="82">
        <f t="shared" si="347"/>
        <v>1.9065099999999999</v>
      </c>
      <c r="M7418" s="82">
        <f>((E7418/$F$1)*VLOOKUP(N7418,Currecny_M!$A$1:$P$10,MATCH(Database!C7418,Currecny_M!$A$1:$P$1,0),FALSE))/VLOOKUP('Cover page'!$B$6,Currecny_M!$A$1:$P$10,MATCH(Database!C7418,Currecny_M!$A$1:$P$1,0),FALSE)</f>
        <v>1.9065099999999999</v>
      </c>
      <c r="N7418" s="6" t="str">
        <f>VLOOKUP(B7418,Master!$A$2:$C$11,3,FALSE)</f>
        <v>Dirham</v>
      </c>
      <c r="O7418" s="6" t="str">
        <f>VLOOKUP(B7418,Master!$A$2:$C$11,2,FALSE)</f>
        <v>Asia</v>
      </c>
      <c r="Q7418" s="39" t="str">
        <f>VLOOKUP(D7418,GL_Master!$A$1:$D$80,2,FALSE)</f>
        <v>PL</v>
      </c>
      <c r="R7418" s="39" t="str">
        <f>VLOOKUP(D7418,GL_Master!$A$1:$D$80,3,FALSE)</f>
        <v>Communication &amp; internet exp</v>
      </c>
      <c r="S7418" s="39" t="str">
        <f>VLOOKUP(D7418,GL_Master!$A$1:$D$80,4,FALSE)</f>
        <v>Printing &amp; Stationary</v>
      </c>
    </row>
    <row r="7419" spans="1:19" x14ac:dyDescent="0.25">
      <c r="A7419" s="39" t="s">
        <v>262</v>
      </c>
      <c r="B7419" s="39" t="s">
        <v>238</v>
      </c>
      <c r="C7419" s="7">
        <v>44197</v>
      </c>
      <c r="D7419" s="39" t="s">
        <v>35</v>
      </c>
      <c r="E7419" s="39">
        <v>242</v>
      </c>
      <c r="F7419" s="82">
        <f t="shared" si="345"/>
        <v>0.24199999999999999</v>
      </c>
      <c r="G7419" s="39">
        <f>VLOOKUP(N7419,Currecny_M!$A$1:$P$10,2,FALSE)</f>
        <v>21</v>
      </c>
      <c r="H7419" s="39">
        <f>MATCH(C7419,Currecny_M!$A$1:$P$1,0)</f>
        <v>11</v>
      </c>
      <c r="I7419" s="39">
        <f>VLOOKUP(N7419,Currecny_M!$A$1:$P$10,MATCH(Database!C7419,Currecny_M!$A$1:$P$1,0),FALSE)</f>
        <v>22.97</v>
      </c>
      <c r="J7419" s="82">
        <f t="shared" si="346"/>
        <v>5.5587399999999993</v>
      </c>
      <c r="K7419" s="39">
        <f>VLOOKUP('Cover page'!$B$6,Currecny_M!$A$1:$P$10,MATCH(Database!C7419,Currecny_M!$A$1:$P$1,0),FALSE)</f>
        <v>1</v>
      </c>
      <c r="L7419" s="82">
        <f t="shared" si="347"/>
        <v>5.5587399999999993</v>
      </c>
      <c r="M7419" s="82">
        <f>((E7419/$F$1)*VLOOKUP(N7419,Currecny_M!$A$1:$P$10,MATCH(Database!C7419,Currecny_M!$A$1:$P$1,0),FALSE))/VLOOKUP('Cover page'!$B$6,Currecny_M!$A$1:$P$10,MATCH(Database!C7419,Currecny_M!$A$1:$P$1,0),FALSE)</f>
        <v>5.5587399999999993</v>
      </c>
      <c r="N7419" s="6" t="str">
        <f>VLOOKUP(B7419,Master!$A$2:$C$11,3,FALSE)</f>
        <v>Dirham</v>
      </c>
      <c r="O7419" s="6" t="str">
        <f>VLOOKUP(B7419,Master!$A$2:$C$11,2,FALSE)</f>
        <v>Asia</v>
      </c>
      <c r="Q7419" s="39" t="str">
        <f>VLOOKUP(D7419,GL_Master!$A$1:$D$80,2,FALSE)</f>
        <v>PL</v>
      </c>
      <c r="R7419" s="39" t="str">
        <f>VLOOKUP(D7419,GL_Master!$A$1:$D$80,3,FALSE)</f>
        <v>Security Expenses</v>
      </c>
      <c r="S7419" s="39" t="str">
        <f>VLOOKUP(D7419,GL_Master!$A$1:$D$80,4,FALSE)</f>
        <v>Security Expenses others</v>
      </c>
    </row>
    <row r="7420" spans="1:19" x14ac:dyDescent="0.25">
      <c r="A7420" s="39" t="s">
        <v>262</v>
      </c>
      <c r="B7420" s="39" t="s">
        <v>238</v>
      </c>
      <c r="C7420" s="7">
        <v>44197</v>
      </c>
      <c r="D7420" s="39" t="s">
        <v>38</v>
      </c>
      <c r="E7420" s="39">
        <v>82</v>
      </c>
      <c r="F7420" s="82">
        <f t="shared" si="345"/>
        <v>8.2000000000000003E-2</v>
      </c>
      <c r="G7420" s="39">
        <f>VLOOKUP(N7420,Currecny_M!$A$1:$P$10,2,FALSE)</f>
        <v>21</v>
      </c>
      <c r="H7420" s="39">
        <f>MATCH(C7420,Currecny_M!$A$1:$P$1,0)</f>
        <v>11</v>
      </c>
      <c r="I7420" s="39">
        <f>VLOOKUP(N7420,Currecny_M!$A$1:$P$10,MATCH(Database!C7420,Currecny_M!$A$1:$P$1,0),FALSE)</f>
        <v>22.97</v>
      </c>
      <c r="J7420" s="82">
        <f t="shared" si="346"/>
        <v>1.88354</v>
      </c>
      <c r="K7420" s="39">
        <f>VLOOKUP('Cover page'!$B$6,Currecny_M!$A$1:$P$10,MATCH(Database!C7420,Currecny_M!$A$1:$P$1,0),FALSE)</f>
        <v>1</v>
      </c>
      <c r="L7420" s="82">
        <f t="shared" si="347"/>
        <v>1.88354</v>
      </c>
      <c r="M7420" s="82">
        <f>((E7420/$F$1)*VLOOKUP(N7420,Currecny_M!$A$1:$P$10,MATCH(Database!C7420,Currecny_M!$A$1:$P$1,0),FALSE))/VLOOKUP('Cover page'!$B$6,Currecny_M!$A$1:$P$10,MATCH(Database!C7420,Currecny_M!$A$1:$P$1,0),FALSE)</f>
        <v>1.88354</v>
      </c>
      <c r="N7420" s="6" t="str">
        <f>VLOOKUP(B7420,Master!$A$2:$C$11,3,FALSE)</f>
        <v>Dirham</v>
      </c>
      <c r="O7420" s="6" t="str">
        <f>VLOOKUP(B7420,Master!$A$2:$C$11,2,FALSE)</f>
        <v>Asia</v>
      </c>
      <c r="Q7420" s="39" t="str">
        <f>VLOOKUP(D7420,GL_Master!$A$1:$D$80,2,FALSE)</f>
        <v>PL</v>
      </c>
      <c r="R7420" s="39" t="str">
        <f>VLOOKUP(D7420,GL_Master!$A$1:$D$80,3,FALSE)</f>
        <v>House Keeping Expenses</v>
      </c>
      <c r="S7420" s="39" t="str">
        <f>VLOOKUP(D7420,GL_Master!$A$1:$D$80,4,FALSE)</f>
        <v>House Keeping Expenses</v>
      </c>
    </row>
    <row r="7421" spans="1:19" x14ac:dyDescent="0.25">
      <c r="A7421" s="39" t="s">
        <v>262</v>
      </c>
      <c r="B7421" s="39" t="s">
        <v>238</v>
      </c>
      <c r="C7421" s="7">
        <v>44197</v>
      </c>
      <c r="D7421" s="39" t="s">
        <v>107</v>
      </c>
      <c r="E7421" s="39">
        <v>84</v>
      </c>
      <c r="F7421" s="82">
        <f t="shared" si="345"/>
        <v>8.4000000000000005E-2</v>
      </c>
      <c r="G7421" s="39">
        <f>VLOOKUP(N7421,Currecny_M!$A$1:$P$10,2,FALSE)</f>
        <v>21</v>
      </c>
      <c r="H7421" s="39">
        <f>MATCH(C7421,Currecny_M!$A$1:$P$1,0)</f>
        <v>11</v>
      </c>
      <c r="I7421" s="39">
        <f>VLOOKUP(N7421,Currecny_M!$A$1:$P$10,MATCH(Database!C7421,Currecny_M!$A$1:$P$1,0),FALSE)</f>
        <v>22.97</v>
      </c>
      <c r="J7421" s="82">
        <f t="shared" si="346"/>
        <v>1.9294800000000001</v>
      </c>
      <c r="K7421" s="39">
        <f>VLOOKUP('Cover page'!$B$6,Currecny_M!$A$1:$P$10,MATCH(Database!C7421,Currecny_M!$A$1:$P$1,0),FALSE)</f>
        <v>1</v>
      </c>
      <c r="L7421" s="82">
        <f t="shared" si="347"/>
        <v>1.9294800000000001</v>
      </c>
      <c r="M7421" s="82">
        <f>((E7421/$F$1)*VLOOKUP(N7421,Currecny_M!$A$1:$P$10,MATCH(Database!C7421,Currecny_M!$A$1:$P$1,0),FALSE))/VLOOKUP('Cover page'!$B$6,Currecny_M!$A$1:$P$10,MATCH(Database!C7421,Currecny_M!$A$1:$P$1,0),FALSE)</f>
        <v>1.9294800000000001</v>
      </c>
      <c r="N7421" s="6" t="str">
        <f>VLOOKUP(B7421,Master!$A$2:$C$11,3,FALSE)</f>
        <v>Dirham</v>
      </c>
      <c r="O7421" s="6" t="str">
        <f>VLOOKUP(B7421,Master!$A$2:$C$11,2,FALSE)</f>
        <v>Asia</v>
      </c>
      <c r="Q7421" s="39" t="str">
        <f>VLOOKUP(D7421,GL_Master!$A$1:$D$80,2,FALSE)</f>
        <v>PL</v>
      </c>
      <c r="R7421" s="39" t="str">
        <f>VLOOKUP(D7421,GL_Master!$A$1:$D$80,3,FALSE)</f>
        <v>Misc. expenses</v>
      </c>
      <c r="S7421" s="39" t="str">
        <f>VLOOKUP(D7421,GL_Master!$A$1:$D$80,4,FALSE)</f>
        <v>Repair &amp; Maintenance</v>
      </c>
    </row>
    <row r="7422" spans="1:19" x14ac:dyDescent="0.25">
      <c r="A7422" s="39" t="s">
        <v>262</v>
      </c>
      <c r="B7422" s="39" t="s">
        <v>238</v>
      </c>
      <c r="C7422" s="7">
        <v>44197</v>
      </c>
      <c r="D7422" s="39" t="s">
        <v>108</v>
      </c>
      <c r="E7422" s="39">
        <v>78</v>
      </c>
      <c r="F7422" s="82">
        <f t="shared" si="345"/>
        <v>7.8E-2</v>
      </c>
      <c r="G7422" s="39">
        <f>VLOOKUP(N7422,Currecny_M!$A$1:$P$10,2,FALSE)</f>
        <v>21</v>
      </c>
      <c r="H7422" s="39">
        <f>MATCH(C7422,Currecny_M!$A$1:$P$1,0)</f>
        <v>11</v>
      </c>
      <c r="I7422" s="39">
        <f>VLOOKUP(N7422,Currecny_M!$A$1:$P$10,MATCH(Database!C7422,Currecny_M!$A$1:$P$1,0),FALSE)</f>
        <v>22.97</v>
      </c>
      <c r="J7422" s="82">
        <f t="shared" si="346"/>
        <v>1.7916599999999998</v>
      </c>
      <c r="K7422" s="39">
        <f>VLOOKUP('Cover page'!$B$6,Currecny_M!$A$1:$P$10,MATCH(Database!C7422,Currecny_M!$A$1:$P$1,0),FALSE)</f>
        <v>1</v>
      </c>
      <c r="L7422" s="82">
        <f t="shared" si="347"/>
        <v>1.7916599999999998</v>
      </c>
      <c r="M7422" s="82">
        <f>((E7422/$F$1)*VLOOKUP(N7422,Currecny_M!$A$1:$P$10,MATCH(Database!C7422,Currecny_M!$A$1:$P$1,0),FALSE))/VLOOKUP('Cover page'!$B$6,Currecny_M!$A$1:$P$10,MATCH(Database!C7422,Currecny_M!$A$1:$P$1,0),FALSE)</f>
        <v>1.7916599999999998</v>
      </c>
      <c r="N7422" s="6" t="str">
        <f>VLOOKUP(B7422,Master!$A$2:$C$11,3,FALSE)</f>
        <v>Dirham</v>
      </c>
      <c r="O7422" s="6" t="str">
        <f>VLOOKUP(B7422,Master!$A$2:$C$11,2,FALSE)</f>
        <v>Asia</v>
      </c>
      <c r="Q7422" s="39" t="str">
        <f>VLOOKUP(D7422,GL_Master!$A$1:$D$80,2,FALSE)</f>
        <v>PL</v>
      </c>
      <c r="R7422" s="39" t="str">
        <f>VLOOKUP(D7422,GL_Master!$A$1:$D$80,3,FALSE)</f>
        <v>Misc. expenses</v>
      </c>
      <c r="S7422" s="39" t="str">
        <f>VLOOKUP(D7422,GL_Master!$A$1:$D$80,4,FALSE)</f>
        <v>Repair &amp; Maintenance</v>
      </c>
    </row>
    <row r="7423" spans="1:19" x14ac:dyDescent="0.25">
      <c r="A7423" s="39" t="s">
        <v>262</v>
      </c>
      <c r="B7423" s="39" t="s">
        <v>238</v>
      </c>
      <c r="C7423" s="7">
        <v>44197</v>
      </c>
      <c r="D7423" s="39" t="s">
        <v>9</v>
      </c>
      <c r="E7423" s="39">
        <v>727</v>
      </c>
      <c r="F7423" s="82">
        <f t="shared" si="345"/>
        <v>0.72699999999999998</v>
      </c>
      <c r="G7423" s="39">
        <f>VLOOKUP(N7423,Currecny_M!$A$1:$P$10,2,FALSE)</f>
        <v>21</v>
      </c>
      <c r="H7423" s="39">
        <f>MATCH(C7423,Currecny_M!$A$1:$P$1,0)</f>
        <v>11</v>
      </c>
      <c r="I7423" s="39">
        <f>VLOOKUP(N7423,Currecny_M!$A$1:$P$10,MATCH(Database!C7423,Currecny_M!$A$1:$P$1,0),FALSE)</f>
        <v>22.97</v>
      </c>
      <c r="J7423" s="82">
        <f t="shared" si="346"/>
        <v>16.699189999999998</v>
      </c>
      <c r="K7423" s="39">
        <f>VLOOKUP('Cover page'!$B$6,Currecny_M!$A$1:$P$10,MATCH(Database!C7423,Currecny_M!$A$1:$P$1,0),FALSE)</f>
        <v>1</v>
      </c>
      <c r="L7423" s="82">
        <f t="shared" si="347"/>
        <v>16.699189999999998</v>
      </c>
      <c r="M7423" s="82">
        <f>((E7423/$F$1)*VLOOKUP(N7423,Currecny_M!$A$1:$P$10,MATCH(Database!C7423,Currecny_M!$A$1:$P$1,0),FALSE))/VLOOKUP('Cover page'!$B$6,Currecny_M!$A$1:$P$10,MATCH(Database!C7423,Currecny_M!$A$1:$P$1,0),FALSE)</f>
        <v>16.699189999999998</v>
      </c>
      <c r="N7423" s="6" t="str">
        <f>VLOOKUP(B7423,Master!$A$2:$C$11,3,FALSE)</f>
        <v>Dirham</v>
      </c>
      <c r="O7423" s="6" t="str">
        <f>VLOOKUP(B7423,Master!$A$2:$C$11,2,FALSE)</f>
        <v>Asia</v>
      </c>
      <c r="Q7423" s="39" t="str">
        <f>VLOOKUP(D7423,GL_Master!$A$1:$D$80,2,FALSE)</f>
        <v>PL</v>
      </c>
      <c r="R7423" s="39" t="str">
        <f>VLOOKUP(D7423,GL_Master!$A$1:$D$80,3,FALSE)</f>
        <v>Rent</v>
      </c>
      <c r="S7423" s="39" t="str">
        <f>VLOOKUP(D7423,GL_Master!$A$1:$D$80,4,FALSE)</f>
        <v>Office Rent</v>
      </c>
    </row>
    <row r="7424" spans="1:19" x14ac:dyDescent="0.25">
      <c r="A7424" s="39" t="s">
        <v>262</v>
      </c>
      <c r="B7424" s="39" t="s">
        <v>238</v>
      </c>
      <c r="C7424" s="7">
        <v>44197</v>
      </c>
      <c r="D7424" s="39" t="s">
        <v>109</v>
      </c>
      <c r="E7424" s="39">
        <v>-415</v>
      </c>
      <c r="F7424" s="82">
        <f t="shared" si="345"/>
        <v>-0.41499999999999998</v>
      </c>
      <c r="G7424" s="39">
        <f>VLOOKUP(N7424,Currecny_M!$A$1:$P$10,2,FALSE)</f>
        <v>21</v>
      </c>
      <c r="H7424" s="39">
        <f>MATCH(C7424,Currecny_M!$A$1:$P$1,0)</f>
        <v>11</v>
      </c>
      <c r="I7424" s="39">
        <f>VLOOKUP(N7424,Currecny_M!$A$1:$P$10,MATCH(Database!C7424,Currecny_M!$A$1:$P$1,0),FALSE)</f>
        <v>22.97</v>
      </c>
      <c r="J7424" s="82">
        <f t="shared" si="346"/>
        <v>-9.5325499999999987</v>
      </c>
      <c r="K7424" s="39">
        <f>VLOOKUP('Cover page'!$B$6,Currecny_M!$A$1:$P$10,MATCH(Database!C7424,Currecny_M!$A$1:$P$1,0),FALSE)</f>
        <v>1</v>
      </c>
      <c r="L7424" s="82">
        <f t="shared" si="347"/>
        <v>-9.5325499999999987</v>
      </c>
      <c r="M7424" s="82">
        <f>((E7424/$F$1)*VLOOKUP(N7424,Currecny_M!$A$1:$P$10,MATCH(Database!C7424,Currecny_M!$A$1:$P$1,0),FALSE))/VLOOKUP('Cover page'!$B$6,Currecny_M!$A$1:$P$10,MATCH(Database!C7424,Currecny_M!$A$1:$P$1,0),FALSE)</f>
        <v>-9.5325499999999987</v>
      </c>
      <c r="N7424" s="6" t="str">
        <f>VLOOKUP(B7424,Master!$A$2:$C$11,3,FALSE)</f>
        <v>Dirham</v>
      </c>
      <c r="O7424" s="6" t="str">
        <f>VLOOKUP(B7424,Master!$A$2:$C$11,2,FALSE)</f>
        <v>Asia</v>
      </c>
      <c r="Q7424" s="39" t="str">
        <f>VLOOKUP(D7424,GL_Master!$A$1:$D$80,2,FALSE)</f>
        <v>PL</v>
      </c>
      <c r="R7424" s="39" t="str">
        <f>VLOOKUP(D7424,GL_Master!$A$1:$D$80,3,FALSE)</f>
        <v>Travelling and conveyance</v>
      </c>
      <c r="S7424" s="39" t="str">
        <f>VLOOKUP(D7424,GL_Master!$A$1:$D$80,4,FALSE)</f>
        <v>Travelling , hotel lodging</v>
      </c>
    </row>
    <row r="7425" spans="1:19" x14ac:dyDescent="0.25">
      <c r="A7425" s="39" t="s">
        <v>262</v>
      </c>
      <c r="B7425" s="39" t="s">
        <v>238</v>
      </c>
      <c r="C7425" s="7">
        <v>44197</v>
      </c>
      <c r="D7425" s="39" t="s">
        <v>110</v>
      </c>
      <c r="E7425" s="39">
        <v>162</v>
      </c>
      <c r="F7425" s="82">
        <f t="shared" si="345"/>
        <v>0.16200000000000001</v>
      </c>
      <c r="G7425" s="39">
        <f>VLOOKUP(N7425,Currecny_M!$A$1:$P$10,2,FALSE)</f>
        <v>21</v>
      </c>
      <c r="H7425" s="39">
        <f>MATCH(C7425,Currecny_M!$A$1:$P$1,0)</f>
        <v>11</v>
      </c>
      <c r="I7425" s="39">
        <f>VLOOKUP(N7425,Currecny_M!$A$1:$P$10,MATCH(Database!C7425,Currecny_M!$A$1:$P$1,0),FALSE)</f>
        <v>22.97</v>
      </c>
      <c r="J7425" s="82">
        <f t="shared" si="346"/>
        <v>3.7211400000000001</v>
      </c>
      <c r="K7425" s="39">
        <f>VLOOKUP('Cover page'!$B$6,Currecny_M!$A$1:$P$10,MATCH(Database!C7425,Currecny_M!$A$1:$P$1,0),FALSE)</f>
        <v>1</v>
      </c>
      <c r="L7425" s="82">
        <f t="shared" si="347"/>
        <v>3.7211400000000001</v>
      </c>
      <c r="M7425" s="82">
        <f>((E7425/$F$1)*VLOOKUP(N7425,Currecny_M!$A$1:$P$10,MATCH(Database!C7425,Currecny_M!$A$1:$P$1,0),FALSE))/VLOOKUP('Cover page'!$B$6,Currecny_M!$A$1:$P$10,MATCH(Database!C7425,Currecny_M!$A$1:$P$1,0),FALSE)</f>
        <v>3.7211400000000001</v>
      </c>
      <c r="N7425" s="6" t="str">
        <f>VLOOKUP(B7425,Master!$A$2:$C$11,3,FALSE)</f>
        <v>Dirham</v>
      </c>
      <c r="O7425" s="6" t="str">
        <f>VLOOKUP(B7425,Master!$A$2:$C$11,2,FALSE)</f>
        <v>Asia</v>
      </c>
      <c r="Q7425" s="39" t="str">
        <f>VLOOKUP(D7425,GL_Master!$A$1:$D$80,2,FALSE)</f>
        <v>PL</v>
      </c>
      <c r="R7425" s="39" t="str">
        <f>VLOOKUP(D7425,GL_Master!$A$1:$D$80,3,FALSE)</f>
        <v>Travelling and conveyance</v>
      </c>
      <c r="S7425" s="39" t="str">
        <f>VLOOKUP(D7425,GL_Master!$A$1:$D$80,4,FALSE)</f>
        <v>Travelling , hotel lodging</v>
      </c>
    </row>
    <row r="7426" spans="1:19" x14ac:dyDescent="0.25">
      <c r="A7426" s="39" t="s">
        <v>262</v>
      </c>
      <c r="B7426" s="39" t="s">
        <v>238</v>
      </c>
      <c r="C7426" s="7">
        <v>44197</v>
      </c>
      <c r="D7426" s="39" t="s">
        <v>111</v>
      </c>
      <c r="E7426" s="39">
        <v>78</v>
      </c>
      <c r="F7426" s="82">
        <f t="shared" si="345"/>
        <v>7.8E-2</v>
      </c>
      <c r="G7426" s="39">
        <f>VLOOKUP(N7426,Currecny_M!$A$1:$P$10,2,FALSE)</f>
        <v>21</v>
      </c>
      <c r="H7426" s="39">
        <f>MATCH(C7426,Currecny_M!$A$1:$P$1,0)</f>
        <v>11</v>
      </c>
      <c r="I7426" s="39">
        <f>VLOOKUP(N7426,Currecny_M!$A$1:$P$10,MATCH(Database!C7426,Currecny_M!$A$1:$P$1,0),FALSE)</f>
        <v>22.97</v>
      </c>
      <c r="J7426" s="82">
        <f t="shared" si="346"/>
        <v>1.7916599999999998</v>
      </c>
      <c r="K7426" s="39">
        <f>VLOOKUP('Cover page'!$B$6,Currecny_M!$A$1:$P$10,MATCH(Database!C7426,Currecny_M!$A$1:$P$1,0),FALSE)</f>
        <v>1</v>
      </c>
      <c r="L7426" s="82">
        <f t="shared" si="347"/>
        <v>1.7916599999999998</v>
      </c>
      <c r="M7426" s="82">
        <f>((E7426/$F$1)*VLOOKUP(N7426,Currecny_M!$A$1:$P$10,MATCH(Database!C7426,Currecny_M!$A$1:$P$1,0),FALSE))/VLOOKUP('Cover page'!$B$6,Currecny_M!$A$1:$P$10,MATCH(Database!C7426,Currecny_M!$A$1:$P$1,0),FALSE)</f>
        <v>1.7916599999999998</v>
      </c>
      <c r="N7426" s="6" t="str">
        <f>VLOOKUP(B7426,Master!$A$2:$C$11,3,FALSE)</f>
        <v>Dirham</v>
      </c>
      <c r="O7426" s="6" t="str">
        <f>VLOOKUP(B7426,Master!$A$2:$C$11,2,FALSE)</f>
        <v>Asia</v>
      </c>
      <c r="Q7426" s="39" t="str">
        <f>VLOOKUP(D7426,GL_Master!$A$1:$D$80,2,FALSE)</f>
        <v>PL</v>
      </c>
      <c r="R7426" s="39" t="str">
        <f>VLOOKUP(D7426,GL_Master!$A$1:$D$80,3,FALSE)</f>
        <v>Legal &amp; Professional expenses</v>
      </c>
      <c r="S7426" s="39" t="str">
        <f>VLOOKUP(D7426,GL_Master!$A$1:$D$80,4,FALSE)</f>
        <v>Professional Fees - Others</v>
      </c>
    </row>
    <row r="7427" spans="1:19" x14ac:dyDescent="0.25">
      <c r="A7427" s="39" t="s">
        <v>262</v>
      </c>
      <c r="B7427" s="39" t="s">
        <v>238</v>
      </c>
      <c r="C7427" s="7">
        <v>44228</v>
      </c>
      <c r="D7427" s="39" t="s">
        <v>112</v>
      </c>
      <c r="E7427" s="39">
        <v>777</v>
      </c>
      <c r="F7427" s="82">
        <f t="shared" si="345"/>
        <v>0.77700000000000002</v>
      </c>
      <c r="G7427" s="39">
        <f>VLOOKUP(N7427,Currecny_M!$A$1:$P$10,2,FALSE)</f>
        <v>21</v>
      </c>
      <c r="H7427" s="39">
        <f>MATCH(C7427,Currecny_M!$A$1:$P$1,0)</f>
        <v>12</v>
      </c>
      <c r="I7427" s="39">
        <f>VLOOKUP(N7427,Currecny_M!$A$1:$P$10,MATCH(Database!C7427,Currecny_M!$A$1:$P$1,0),FALSE)</f>
        <v>23.2</v>
      </c>
      <c r="J7427" s="82">
        <f t="shared" si="346"/>
        <v>18.026399999999999</v>
      </c>
      <c r="K7427" s="39">
        <f>VLOOKUP('Cover page'!$B$6,Currecny_M!$A$1:$P$10,MATCH(Database!C7427,Currecny_M!$A$1:$P$1,0),FALSE)</f>
        <v>1</v>
      </c>
      <c r="L7427" s="82">
        <f t="shared" si="347"/>
        <v>18.026399999999999</v>
      </c>
      <c r="M7427" s="82">
        <f>((E7427/$F$1)*VLOOKUP(N7427,Currecny_M!$A$1:$P$10,MATCH(Database!C7427,Currecny_M!$A$1:$P$1,0),FALSE))/VLOOKUP('Cover page'!$B$6,Currecny_M!$A$1:$P$10,MATCH(Database!C7427,Currecny_M!$A$1:$P$1,0),FALSE)</f>
        <v>18.026399999999999</v>
      </c>
      <c r="N7427" s="6" t="str">
        <f>VLOOKUP(B7427,Master!$A$2:$C$11,3,FALSE)</f>
        <v>Dirham</v>
      </c>
      <c r="O7427" s="6" t="str">
        <f>VLOOKUP(B7427,Master!$A$2:$C$11,2,FALSE)</f>
        <v>Asia</v>
      </c>
      <c r="Q7427" s="39" t="str">
        <f>VLOOKUP(D7427,GL_Master!$A$1:$D$80,2,FALSE)</f>
        <v>PL</v>
      </c>
      <c r="R7427" s="39" t="str">
        <f>VLOOKUP(D7427,GL_Master!$A$1:$D$80,3,FALSE)</f>
        <v>Finance Cost</v>
      </c>
      <c r="S7427" s="39" t="str">
        <f>VLOOKUP(D7427,GL_Master!$A$1:$D$80,4,FALSE)</f>
        <v>Interest expense</v>
      </c>
    </row>
    <row r="7428" spans="1:19" x14ac:dyDescent="0.25">
      <c r="A7428" s="39" t="s">
        <v>262</v>
      </c>
      <c r="B7428" s="39" t="s">
        <v>238</v>
      </c>
      <c r="C7428" s="7">
        <v>44228</v>
      </c>
      <c r="D7428" s="39" t="s">
        <v>25</v>
      </c>
      <c r="E7428" s="39">
        <v>7200</v>
      </c>
      <c r="F7428" s="82">
        <f t="shared" ref="F7428:F7491" si="348">E7428/$F$1</f>
        <v>7.2</v>
      </c>
      <c r="G7428" s="39">
        <f>VLOOKUP(N7428,Currecny_M!$A$1:$P$10,2,FALSE)</f>
        <v>21</v>
      </c>
      <c r="H7428" s="39">
        <f>MATCH(C7428,Currecny_M!$A$1:$P$1,0)</f>
        <v>12</v>
      </c>
      <c r="I7428" s="39">
        <f>VLOOKUP(N7428,Currecny_M!$A$1:$P$10,MATCH(Database!C7428,Currecny_M!$A$1:$P$1,0),FALSE)</f>
        <v>23.2</v>
      </c>
      <c r="J7428" s="82">
        <f t="shared" ref="J7428:J7491" si="349">F7428*I7428</f>
        <v>167.04</v>
      </c>
      <c r="K7428" s="39">
        <f>VLOOKUP('Cover page'!$B$6,Currecny_M!$A$1:$P$10,MATCH(Database!C7428,Currecny_M!$A$1:$P$1,0),FALSE)</f>
        <v>1</v>
      </c>
      <c r="L7428" s="82">
        <f t="shared" ref="L7428:L7491" si="350">J7428/K7428</f>
        <v>167.04</v>
      </c>
      <c r="M7428" s="82">
        <f>((E7428/$F$1)*VLOOKUP(N7428,Currecny_M!$A$1:$P$10,MATCH(Database!C7428,Currecny_M!$A$1:$P$1,0),FALSE))/VLOOKUP('Cover page'!$B$6,Currecny_M!$A$1:$P$10,MATCH(Database!C7428,Currecny_M!$A$1:$P$1,0),FALSE)</f>
        <v>167.04</v>
      </c>
      <c r="N7428" s="6" t="str">
        <f>VLOOKUP(B7428,Master!$A$2:$C$11,3,FALSE)</f>
        <v>Dirham</v>
      </c>
      <c r="O7428" s="6" t="str">
        <f>VLOOKUP(B7428,Master!$A$2:$C$11,2,FALSE)</f>
        <v>Asia</v>
      </c>
      <c r="Q7428" s="39" t="str">
        <f>VLOOKUP(D7428,GL_Master!$A$1:$D$80,2,FALSE)</f>
        <v>PL</v>
      </c>
      <c r="R7428" s="39" t="str">
        <f>VLOOKUP(D7428,GL_Master!$A$1:$D$80,3,FALSE)</f>
        <v>Depreciation</v>
      </c>
      <c r="S7428" s="39" t="str">
        <f>VLOOKUP(D7428,GL_Master!$A$1:$D$80,4,FALSE)</f>
        <v>Depreciation</v>
      </c>
    </row>
    <row r="7429" spans="1:19" x14ac:dyDescent="0.25">
      <c r="A7429" s="39" t="s">
        <v>262</v>
      </c>
      <c r="B7429" s="39" t="s">
        <v>238</v>
      </c>
      <c r="C7429" s="7">
        <v>44228</v>
      </c>
      <c r="D7429" s="39" t="s">
        <v>51</v>
      </c>
      <c r="E7429" s="39">
        <v>-76190</v>
      </c>
      <c r="F7429" s="82">
        <f t="shared" si="348"/>
        <v>-76.19</v>
      </c>
      <c r="G7429" s="39">
        <f>VLOOKUP(N7429,Currecny_M!$A$1:$P$10,2,FALSE)</f>
        <v>21</v>
      </c>
      <c r="H7429" s="39">
        <f>MATCH(C7429,Currecny_M!$A$1:$P$1,0)</f>
        <v>12</v>
      </c>
      <c r="I7429" s="39">
        <f>VLOOKUP(N7429,Currecny_M!$A$1:$P$10,MATCH(Database!C7429,Currecny_M!$A$1:$P$1,0),FALSE)</f>
        <v>23.2</v>
      </c>
      <c r="J7429" s="82">
        <f t="shared" si="349"/>
        <v>-1767.6079999999999</v>
      </c>
      <c r="K7429" s="39">
        <f>VLOOKUP('Cover page'!$B$6,Currecny_M!$A$1:$P$10,MATCH(Database!C7429,Currecny_M!$A$1:$P$1,0),FALSE)</f>
        <v>1</v>
      </c>
      <c r="L7429" s="82">
        <f t="shared" si="350"/>
        <v>-1767.6079999999999</v>
      </c>
      <c r="M7429" s="82">
        <f>((E7429/$F$1)*VLOOKUP(N7429,Currecny_M!$A$1:$P$10,MATCH(Database!C7429,Currecny_M!$A$1:$P$1,0),FALSE))/VLOOKUP('Cover page'!$B$6,Currecny_M!$A$1:$P$10,MATCH(Database!C7429,Currecny_M!$A$1:$P$1,0),FALSE)</f>
        <v>-1767.6079999999999</v>
      </c>
      <c r="N7429" s="6" t="str">
        <f>VLOOKUP(B7429,Master!$A$2:$C$11,3,FALSE)</f>
        <v>Dirham</v>
      </c>
      <c r="O7429" s="6" t="str">
        <f>VLOOKUP(B7429,Master!$A$2:$C$11,2,FALSE)</f>
        <v>Asia</v>
      </c>
      <c r="Q7429" s="39" t="str">
        <f>VLOOKUP(D7429,GL_Master!$A$1:$D$80,2,FALSE)</f>
        <v>BS</v>
      </c>
      <c r="R7429" s="39" t="str">
        <f>VLOOKUP(D7429,GL_Master!$A$1:$D$80,3,FALSE)</f>
        <v>Share Capital</v>
      </c>
      <c r="S7429" s="39" t="str">
        <f>VLOOKUP(D7429,GL_Master!$A$1:$D$80,4,FALSE)</f>
        <v>Equity shares</v>
      </c>
    </row>
    <row r="7430" spans="1:19" x14ac:dyDescent="0.25">
      <c r="A7430" s="39" t="s">
        <v>262</v>
      </c>
      <c r="B7430" s="39" t="s">
        <v>238</v>
      </c>
      <c r="C7430" s="7">
        <v>44228</v>
      </c>
      <c r="D7430" s="39" t="s">
        <v>52</v>
      </c>
      <c r="E7430" s="39">
        <v>-145981</v>
      </c>
      <c r="F7430" s="82">
        <f t="shared" si="348"/>
        <v>-145.98099999999999</v>
      </c>
      <c r="G7430" s="39">
        <f>VLOOKUP(N7430,Currecny_M!$A$1:$P$10,2,FALSE)</f>
        <v>21</v>
      </c>
      <c r="H7430" s="39">
        <f>MATCH(C7430,Currecny_M!$A$1:$P$1,0)</f>
        <v>12</v>
      </c>
      <c r="I7430" s="39">
        <f>VLOOKUP(N7430,Currecny_M!$A$1:$P$10,MATCH(Database!C7430,Currecny_M!$A$1:$P$1,0),FALSE)</f>
        <v>23.2</v>
      </c>
      <c r="J7430" s="82">
        <f t="shared" si="349"/>
        <v>-3386.7592</v>
      </c>
      <c r="K7430" s="39">
        <f>VLOOKUP('Cover page'!$B$6,Currecny_M!$A$1:$P$10,MATCH(Database!C7430,Currecny_M!$A$1:$P$1,0),FALSE)</f>
        <v>1</v>
      </c>
      <c r="L7430" s="82">
        <f t="shared" si="350"/>
        <v>-3386.7592</v>
      </c>
      <c r="M7430" s="82">
        <f>((E7430/$F$1)*VLOOKUP(N7430,Currecny_M!$A$1:$P$10,MATCH(Database!C7430,Currecny_M!$A$1:$P$1,0),FALSE))/VLOOKUP('Cover page'!$B$6,Currecny_M!$A$1:$P$10,MATCH(Database!C7430,Currecny_M!$A$1:$P$1,0),FALSE)</f>
        <v>-3386.7592</v>
      </c>
      <c r="N7430" s="6" t="str">
        <f>VLOOKUP(B7430,Master!$A$2:$C$11,3,FALSE)</f>
        <v>Dirham</v>
      </c>
      <c r="O7430" s="6" t="str">
        <f>VLOOKUP(B7430,Master!$A$2:$C$11,2,FALSE)</f>
        <v>Asia</v>
      </c>
      <c r="Q7430" s="39" t="str">
        <f>VLOOKUP(D7430,GL_Master!$A$1:$D$80,2,FALSE)</f>
        <v>BS</v>
      </c>
      <c r="R7430" s="39" t="str">
        <f>VLOOKUP(D7430,GL_Master!$A$1:$D$80,3,FALSE)</f>
        <v>Reserve and Surplus</v>
      </c>
      <c r="S7430" s="39" t="str">
        <f>VLOOKUP(D7430,GL_Master!$A$1:$D$80,4,FALSE)</f>
        <v>Reserves at the commencement of the year</v>
      </c>
    </row>
    <row r="7431" spans="1:19" x14ac:dyDescent="0.25">
      <c r="A7431" s="39" t="s">
        <v>262</v>
      </c>
      <c r="B7431" s="39" t="s">
        <v>238</v>
      </c>
      <c r="C7431" s="7">
        <v>44228</v>
      </c>
      <c r="D7431" s="39" t="s">
        <v>53</v>
      </c>
      <c r="E7431" s="39">
        <v>-58208</v>
      </c>
      <c r="F7431" s="82">
        <f t="shared" si="348"/>
        <v>-58.207999999999998</v>
      </c>
      <c r="G7431" s="39">
        <f>VLOOKUP(N7431,Currecny_M!$A$1:$P$10,2,FALSE)</f>
        <v>21</v>
      </c>
      <c r="H7431" s="39">
        <f>MATCH(C7431,Currecny_M!$A$1:$P$1,0)</f>
        <v>12</v>
      </c>
      <c r="I7431" s="39">
        <f>VLOOKUP(N7431,Currecny_M!$A$1:$P$10,MATCH(Database!C7431,Currecny_M!$A$1:$P$1,0),FALSE)</f>
        <v>23.2</v>
      </c>
      <c r="J7431" s="82">
        <f t="shared" si="349"/>
        <v>-1350.4256</v>
      </c>
      <c r="K7431" s="39">
        <f>VLOOKUP('Cover page'!$B$6,Currecny_M!$A$1:$P$10,MATCH(Database!C7431,Currecny_M!$A$1:$P$1,0),FALSE)</f>
        <v>1</v>
      </c>
      <c r="L7431" s="82">
        <f t="shared" si="350"/>
        <v>-1350.4256</v>
      </c>
      <c r="M7431" s="82">
        <f>((E7431/$F$1)*VLOOKUP(N7431,Currecny_M!$A$1:$P$10,MATCH(Database!C7431,Currecny_M!$A$1:$P$1,0),FALSE))/VLOOKUP('Cover page'!$B$6,Currecny_M!$A$1:$P$10,MATCH(Database!C7431,Currecny_M!$A$1:$P$1,0),FALSE)</f>
        <v>-1350.4256</v>
      </c>
      <c r="N7431" s="6" t="str">
        <f>VLOOKUP(B7431,Master!$A$2:$C$11,3,FALSE)</f>
        <v>Dirham</v>
      </c>
      <c r="O7431" s="6" t="str">
        <f>VLOOKUP(B7431,Master!$A$2:$C$11,2,FALSE)</f>
        <v>Asia</v>
      </c>
      <c r="Q7431" s="39" t="str">
        <f>VLOOKUP(D7431,GL_Master!$A$1:$D$80,2,FALSE)</f>
        <v>BS</v>
      </c>
      <c r="R7431" s="39" t="str">
        <f>VLOOKUP(D7431,GL_Master!$A$1:$D$80,3,FALSE)</f>
        <v>Loan Fund</v>
      </c>
      <c r="S7431" s="39" t="str">
        <f>VLOOKUP(D7431,GL_Master!$A$1:$D$80,4,FALSE)</f>
        <v>Term Loan</v>
      </c>
    </row>
    <row r="7432" spans="1:19" x14ac:dyDescent="0.25">
      <c r="A7432" s="39" t="s">
        <v>262</v>
      </c>
      <c r="B7432" s="39" t="s">
        <v>238</v>
      </c>
      <c r="C7432" s="7">
        <v>44228</v>
      </c>
      <c r="D7432" s="39" t="s">
        <v>54</v>
      </c>
      <c r="E7432" s="39">
        <v>154</v>
      </c>
      <c r="F7432" s="82">
        <f t="shared" si="348"/>
        <v>0.154</v>
      </c>
      <c r="G7432" s="39">
        <f>VLOOKUP(N7432,Currecny_M!$A$1:$P$10,2,FALSE)</f>
        <v>21</v>
      </c>
      <c r="H7432" s="39">
        <f>MATCH(C7432,Currecny_M!$A$1:$P$1,0)</f>
        <v>12</v>
      </c>
      <c r="I7432" s="39">
        <f>VLOOKUP(N7432,Currecny_M!$A$1:$P$10,MATCH(Database!C7432,Currecny_M!$A$1:$P$1,0),FALSE)</f>
        <v>23.2</v>
      </c>
      <c r="J7432" s="82">
        <f t="shared" si="349"/>
        <v>3.5728</v>
      </c>
      <c r="K7432" s="39">
        <f>VLOOKUP('Cover page'!$B$6,Currecny_M!$A$1:$P$10,MATCH(Database!C7432,Currecny_M!$A$1:$P$1,0),FALSE)</f>
        <v>1</v>
      </c>
      <c r="L7432" s="82">
        <f t="shared" si="350"/>
        <v>3.5728</v>
      </c>
      <c r="M7432" s="82">
        <f>((E7432/$F$1)*VLOOKUP(N7432,Currecny_M!$A$1:$P$10,MATCH(Database!C7432,Currecny_M!$A$1:$P$1,0),FALSE))/VLOOKUP('Cover page'!$B$6,Currecny_M!$A$1:$P$10,MATCH(Database!C7432,Currecny_M!$A$1:$P$1,0),FALSE)</f>
        <v>3.5728</v>
      </c>
      <c r="N7432" s="6" t="str">
        <f>VLOOKUP(B7432,Master!$A$2:$C$11,3,FALSE)</f>
        <v>Dirham</v>
      </c>
      <c r="O7432" s="6" t="str">
        <f>VLOOKUP(B7432,Master!$A$2:$C$11,2,FALSE)</f>
        <v>Asia</v>
      </c>
      <c r="Q7432" s="39" t="str">
        <f>VLOOKUP(D7432,GL_Master!$A$1:$D$80,2,FALSE)</f>
        <v>BS</v>
      </c>
      <c r="R7432" s="39" t="str">
        <f>VLOOKUP(D7432,GL_Master!$A$1:$D$80,3,FALSE)</f>
        <v>Trade Payables</v>
      </c>
      <c r="S7432" s="39" t="str">
        <f>VLOOKUP(D7432,GL_Master!$A$1:$D$80,4,FALSE)</f>
        <v>Trade payable</v>
      </c>
    </row>
    <row r="7433" spans="1:19" x14ac:dyDescent="0.25">
      <c r="A7433" s="39" t="s">
        <v>262</v>
      </c>
      <c r="B7433" s="39" t="s">
        <v>238</v>
      </c>
      <c r="C7433" s="7">
        <v>44228</v>
      </c>
      <c r="D7433" s="39" t="s">
        <v>34</v>
      </c>
      <c r="E7433" s="39">
        <v>-4235</v>
      </c>
      <c r="F7433" s="82">
        <f t="shared" si="348"/>
        <v>-4.2350000000000003</v>
      </c>
      <c r="G7433" s="39">
        <f>VLOOKUP(N7433,Currecny_M!$A$1:$P$10,2,FALSE)</f>
        <v>21</v>
      </c>
      <c r="H7433" s="39">
        <f>MATCH(C7433,Currecny_M!$A$1:$P$1,0)</f>
        <v>12</v>
      </c>
      <c r="I7433" s="39">
        <f>VLOOKUP(N7433,Currecny_M!$A$1:$P$10,MATCH(Database!C7433,Currecny_M!$A$1:$P$1,0),FALSE)</f>
        <v>23.2</v>
      </c>
      <c r="J7433" s="82">
        <f t="shared" si="349"/>
        <v>-98.25200000000001</v>
      </c>
      <c r="K7433" s="39">
        <f>VLOOKUP('Cover page'!$B$6,Currecny_M!$A$1:$P$10,MATCH(Database!C7433,Currecny_M!$A$1:$P$1,0),FALSE)</f>
        <v>1</v>
      </c>
      <c r="L7433" s="82">
        <f t="shared" si="350"/>
        <v>-98.25200000000001</v>
      </c>
      <c r="M7433" s="82">
        <f>((E7433/$F$1)*VLOOKUP(N7433,Currecny_M!$A$1:$P$10,MATCH(Database!C7433,Currecny_M!$A$1:$P$1,0),FALSE))/VLOOKUP('Cover page'!$B$6,Currecny_M!$A$1:$P$10,MATCH(Database!C7433,Currecny_M!$A$1:$P$1,0),FALSE)</f>
        <v>-98.25200000000001</v>
      </c>
      <c r="N7433" s="6" t="str">
        <f>VLOOKUP(B7433,Master!$A$2:$C$11,3,FALSE)</f>
        <v>Dirham</v>
      </c>
      <c r="O7433" s="6" t="str">
        <f>VLOOKUP(B7433,Master!$A$2:$C$11,2,FALSE)</f>
        <v>Asia</v>
      </c>
      <c r="Q7433" s="39" t="str">
        <f>VLOOKUP(D7433,GL_Master!$A$1:$D$80,2,FALSE)</f>
        <v>BS</v>
      </c>
      <c r="R7433" s="39" t="str">
        <f>VLOOKUP(D7433,GL_Master!$A$1:$D$80,3,FALSE)</f>
        <v>Provisions</v>
      </c>
      <c r="S7433" s="39" t="str">
        <f>VLOOKUP(D7433,GL_Master!$A$1:$D$80,4,FALSE)</f>
        <v>Expenses payables</v>
      </c>
    </row>
    <row r="7434" spans="1:19" x14ac:dyDescent="0.25">
      <c r="A7434" s="39" t="s">
        <v>262</v>
      </c>
      <c r="B7434" s="39" t="s">
        <v>238</v>
      </c>
      <c r="C7434" s="7">
        <v>44228</v>
      </c>
      <c r="D7434" s="39" t="s">
        <v>18</v>
      </c>
      <c r="E7434" s="39">
        <v>-2574</v>
      </c>
      <c r="F7434" s="82">
        <f t="shared" si="348"/>
        <v>-2.5739999999999998</v>
      </c>
      <c r="G7434" s="39">
        <f>VLOOKUP(N7434,Currecny_M!$A$1:$P$10,2,FALSE)</f>
        <v>21</v>
      </c>
      <c r="H7434" s="39">
        <f>MATCH(C7434,Currecny_M!$A$1:$P$1,0)</f>
        <v>12</v>
      </c>
      <c r="I7434" s="39">
        <f>VLOOKUP(N7434,Currecny_M!$A$1:$P$10,MATCH(Database!C7434,Currecny_M!$A$1:$P$1,0),FALSE)</f>
        <v>23.2</v>
      </c>
      <c r="J7434" s="82">
        <f t="shared" si="349"/>
        <v>-59.716799999999992</v>
      </c>
      <c r="K7434" s="39">
        <f>VLOOKUP('Cover page'!$B$6,Currecny_M!$A$1:$P$10,MATCH(Database!C7434,Currecny_M!$A$1:$P$1,0),FALSE)</f>
        <v>1</v>
      </c>
      <c r="L7434" s="82">
        <f t="shared" si="350"/>
        <v>-59.716799999999992</v>
      </c>
      <c r="M7434" s="82">
        <f>((E7434/$F$1)*VLOOKUP(N7434,Currecny_M!$A$1:$P$10,MATCH(Database!C7434,Currecny_M!$A$1:$P$1,0),FALSE))/VLOOKUP('Cover page'!$B$6,Currecny_M!$A$1:$P$10,MATCH(Database!C7434,Currecny_M!$A$1:$P$1,0),FALSE)</f>
        <v>-59.716799999999992</v>
      </c>
      <c r="N7434" s="6" t="str">
        <f>VLOOKUP(B7434,Master!$A$2:$C$11,3,FALSE)</f>
        <v>Dirham</v>
      </c>
      <c r="O7434" s="6" t="str">
        <f>VLOOKUP(B7434,Master!$A$2:$C$11,2,FALSE)</f>
        <v>Asia</v>
      </c>
      <c r="Q7434" s="39" t="str">
        <f>VLOOKUP(D7434,GL_Master!$A$1:$D$80,2,FALSE)</f>
        <v>BS</v>
      </c>
      <c r="R7434" s="39" t="str">
        <f>VLOOKUP(D7434,GL_Master!$A$1:$D$80,3,FALSE)</f>
        <v>Other current liabilities</v>
      </c>
      <c r="S7434" s="39" t="str">
        <f>VLOOKUP(D7434,GL_Master!$A$1:$D$80,4,FALSE)</f>
        <v>Employee related liabilities</v>
      </c>
    </row>
    <row r="7435" spans="1:19" x14ac:dyDescent="0.25">
      <c r="A7435" s="39" t="s">
        <v>262</v>
      </c>
      <c r="B7435" s="39" t="s">
        <v>238</v>
      </c>
      <c r="C7435" s="7">
        <v>44228</v>
      </c>
      <c r="D7435" s="39" t="s">
        <v>55</v>
      </c>
      <c r="E7435" s="39">
        <v>-308</v>
      </c>
      <c r="F7435" s="82">
        <f t="shared" si="348"/>
        <v>-0.308</v>
      </c>
      <c r="G7435" s="39">
        <f>VLOOKUP(N7435,Currecny_M!$A$1:$P$10,2,FALSE)</f>
        <v>21</v>
      </c>
      <c r="H7435" s="39">
        <f>MATCH(C7435,Currecny_M!$A$1:$P$1,0)</f>
        <v>12</v>
      </c>
      <c r="I7435" s="39">
        <f>VLOOKUP(N7435,Currecny_M!$A$1:$P$10,MATCH(Database!C7435,Currecny_M!$A$1:$P$1,0),FALSE)</f>
        <v>23.2</v>
      </c>
      <c r="J7435" s="82">
        <f t="shared" si="349"/>
        <v>-7.1456</v>
      </c>
      <c r="K7435" s="39">
        <f>VLOOKUP('Cover page'!$B$6,Currecny_M!$A$1:$P$10,MATCH(Database!C7435,Currecny_M!$A$1:$P$1,0),FALSE)</f>
        <v>1</v>
      </c>
      <c r="L7435" s="82">
        <f t="shared" si="350"/>
        <v>-7.1456</v>
      </c>
      <c r="M7435" s="82">
        <f>((E7435/$F$1)*VLOOKUP(N7435,Currecny_M!$A$1:$P$10,MATCH(Database!C7435,Currecny_M!$A$1:$P$1,0),FALSE))/VLOOKUP('Cover page'!$B$6,Currecny_M!$A$1:$P$10,MATCH(Database!C7435,Currecny_M!$A$1:$P$1,0),FALSE)</f>
        <v>-7.1456</v>
      </c>
      <c r="N7435" s="6" t="str">
        <f>VLOOKUP(B7435,Master!$A$2:$C$11,3,FALSE)</f>
        <v>Dirham</v>
      </c>
      <c r="O7435" s="6" t="str">
        <f>VLOOKUP(B7435,Master!$A$2:$C$11,2,FALSE)</f>
        <v>Asia</v>
      </c>
      <c r="Q7435" s="39" t="str">
        <f>VLOOKUP(D7435,GL_Master!$A$1:$D$80,2,FALSE)</f>
        <v>BS</v>
      </c>
      <c r="R7435" s="39" t="str">
        <f>VLOOKUP(D7435,GL_Master!$A$1:$D$80,3,FALSE)</f>
        <v>Other current liabilities</v>
      </c>
      <c r="S7435" s="39" t="str">
        <f>VLOOKUP(D7435,GL_Master!$A$1:$D$80,4,FALSE)</f>
        <v>Security deposit received</v>
      </c>
    </row>
    <row r="7436" spans="1:19" x14ac:dyDescent="0.25">
      <c r="A7436" s="39" t="s">
        <v>262</v>
      </c>
      <c r="B7436" s="39" t="s">
        <v>238</v>
      </c>
      <c r="C7436" s="7">
        <v>44228</v>
      </c>
      <c r="D7436" s="39" t="s">
        <v>56</v>
      </c>
      <c r="E7436" s="39">
        <v>-83</v>
      </c>
      <c r="F7436" s="82">
        <f t="shared" si="348"/>
        <v>-8.3000000000000004E-2</v>
      </c>
      <c r="G7436" s="39">
        <f>VLOOKUP(N7436,Currecny_M!$A$1:$P$10,2,FALSE)</f>
        <v>21</v>
      </c>
      <c r="H7436" s="39">
        <f>MATCH(C7436,Currecny_M!$A$1:$P$1,0)</f>
        <v>12</v>
      </c>
      <c r="I7436" s="39">
        <f>VLOOKUP(N7436,Currecny_M!$A$1:$P$10,MATCH(Database!C7436,Currecny_M!$A$1:$P$1,0),FALSE)</f>
        <v>23.2</v>
      </c>
      <c r="J7436" s="82">
        <f t="shared" si="349"/>
        <v>-1.9256</v>
      </c>
      <c r="K7436" s="39">
        <f>VLOOKUP('Cover page'!$B$6,Currecny_M!$A$1:$P$10,MATCH(Database!C7436,Currecny_M!$A$1:$P$1,0),FALSE)</f>
        <v>1</v>
      </c>
      <c r="L7436" s="82">
        <f t="shared" si="350"/>
        <v>-1.9256</v>
      </c>
      <c r="M7436" s="82">
        <f>((E7436/$F$1)*VLOOKUP(N7436,Currecny_M!$A$1:$P$10,MATCH(Database!C7436,Currecny_M!$A$1:$P$1,0),FALSE))/VLOOKUP('Cover page'!$B$6,Currecny_M!$A$1:$P$10,MATCH(Database!C7436,Currecny_M!$A$1:$P$1,0),FALSE)</f>
        <v>-1.9256</v>
      </c>
      <c r="N7436" s="6" t="str">
        <f>VLOOKUP(B7436,Master!$A$2:$C$11,3,FALSE)</f>
        <v>Dirham</v>
      </c>
      <c r="O7436" s="6" t="str">
        <f>VLOOKUP(B7436,Master!$A$2:$C$11,2,FALSE)</f>
        <v>Asia</v>
      </c>
      <c r="Q7436" s="39" t="str">
        <f>VLOOKUP(D7436,GL_Master!$A$1:$D$80,2,FALSE)</f>
        <v>BS</v>
      </c>
      <c r="R7436" s="39" t="str">
        <f>VLOOKUP(D7436,GL_Master!$A$1:$D$80,3,FALSE)</f>
        <v>Other Tax Payables</v>
      </c>
      <c r="S7436" s="39" t="str">
        <f>VLOOKUP(D7436,GL_Master!$A$1:$D$80,4,FALSE)</f>
        <v>Tax deducted at source payable</v>
      </c>
    </row>
    <row r="7437" spans="1:19" x14ac:dyDescent="0.25">
      <c r="A7437" s="39" t="s">
        <v>262</v>
      </c>
      <c r="B7437" s="39" t="s">
        <v>238</v>
      </c>
      <c r="C7437" s="7">
        <v>44228</v>
      </c>
      <c r="D7437" s="39" t="s">
        <v>57</v>
      </c>
      <c r="E7437" s="39">
        <v>-754</v>
      </c>
      <c r="F7437" s="82">
        <f t="shared" si="348"/>
        <v>-0.754</v>
      </c>
      <c r="G7437" s="39">
        <f>VLOOKUP(N7437,Currecny_M!$A$1:$P$10,2,FALSE)</f>
        <v>21</v>
      </c>
      <c r="H7437" s="39">
        <f>MATCH(C7437,Currecny_M!$A$1:$P$1,0)</f>
        <v>12</v>
      </c>
      <c r="I7437" s="39">
        <f>VLOOKUP(N7437,Currecny_M!$A$1:$P$10,MATCH(Database!C7437,Currecny_M!$A$1:$P$1,0),FALSE)</f>
        <v>23.2</v>
      </c>
      <c r="J7437" s="82">
        <f t="shared" si="349"/>
        <v>-17.492799999999999</v>
      </c>
      <c r="K7437" s="39">
        <f>VLOOKUP('Cover page'!$B$6,Currecny_M!$A$1:$P$10,MATCH(Database!C7437,Currecny_M!$A$1:$P$1,0),FALSE)</f>
        <v>1</v>
      </c>
      <c r="L7437" s="82">
        <f t="shared" si="350"/>
        <v>-17.492799999999999</v>
      </c>
      <c r="M7437" s="82">
        <f>((E7437/$F$1)*VLOOKUP(N7437,Currecny_M!$A$1:$P$10,MATCH(Database!C7437,Currecny_M!$A$1:$P$1,0),FALSE))/VLOOKUP('Cover page'!$B$6,Currecny_M!$A$1:$P$10,MATCH(Database!C7437,Currecny_M!$A$1:$P$1,0),FALSE)</f>
        <v>-17.492799999999999</v>
      </c>
      <c r="N7437" s="6" t="str">
        <f>VLOOKUP(B7437,Master!$A$2:$C$11,3,FALSE)</f>
        <v>Dirham</v>
      </c>
      <c r="O7437" s="6" t="str">
        <f>VLOOKUP(B7437,Master!$A$2:$C$11,2,FALSE)</f>
        <v>Asia</v>
      </c>
      <c r="Q7437" s="39" t="str">
        <f>VLOOKUP(D7437,GL_Master!$A$1:$D$80,2,FALSE)</f>
        <v>BS</v>
      </c>
      <c r="R7437" s="39" t="str">
        <f>VLOOKUP(D7437,GL_Master!$A$1:$D$80,3,FALSE)</f>
        <v>Other Tax Payables</v>
      </c>
      <c r="S7437" s="39" t="str">
        <f>VLOOKUP(D7437,GL_Master!$A$1:$D$80,4,FALSE)</f>
        <v>Tax deducted at source payable</v>
      </c>
    </row>
    <row r="7438" spans="1:19" x14ac:dyDescent="0.25">
      <c r="A7438" s="39" t="s">
        <v>262</v>
      </c>
      <c r="B7438" s="39" t="s">
        <v>238</v>
      </c>
      <c r="C7438" s="7">
        <v>44228</v>
      </c>
      <c r="D7438" s="39" t="s">
        <v>58</v>
      </c>
      <c r="E7438" s="39">
        <v>-5285</v>
      </c>
      <c r="F7438" s="82">
        <f t="shared" si="348"/>
        <v>-5.2850000000000001</v>
      </c>
      <c r="G7438" s="39">
        <f>VLOOKUP(N7438,Currecny_M!$A$1:$P$10,2,FALSE)</f>
        <v>21</v>
      </c>
      <c r="H7438" s="39">
        <f>MATCH(C7438,Currecny_M!$A$1:$P$1,0)</f>
        <v>12</v>
      </c>
      <c r="I7438" s="39">
        <f>VLOOKUP(N7438,Currecny_M!$A$1:$P$10,MATCH(Database!C7438,Currecny_M!$A$1:$P$1,0),FALSE)</f>
        <v>23.2</v>
      </c>
      <c r="J7438" s="82">
        <f t="shared" si="349"/>
        <v>-122.61199999999999</v>
      </c>
      <c r="K7438" s="39">
        <f>VLOOKUP('Cover page'!$B$6,Currecny_M!$A$1:$P$10,MATCH(Database!C7438,Currecny_M!$A$1:$P$1,0),FALSE)</f>
        <v>1</v>
      </c>
      <c r="L7438" s="82">
        <f t="shared" si="350"/>
        <v>-122.61199999999999</v>
      </c>
      <c r="M7438" s="82">
        <f>((E7438/$F$1)*VLOOKUP(N7438,Currecny_M!$A$1:$P$10,MATCH(Database!C7438,Currecny_M!$A$1:$P$1,0),FALSE))/VLOOKUP('Cover page'!$B$6,Currecny_M!$A$1:$P$10,MATCH(Database!C7438,Currecny_M!$A$1:$P$1,0),FALSE)</f>
        <v>-122.61199999999999</v>
      </c>
      <c r="N7438" s="6" t="str">
        <f>VLOOKUP(B7438,Master!$A$2:$C$11,3,FALSE)</f>
        <v>Dirham</v>
      </c>
      <c r="O7438" s="6" t="str">
        <f>VLOOKUP(B7438,Master!$A$2:$C$11,2,FALSE)</f>
        <v>Asia</v>
      </c>
      <c r="Q7438" s="39" t="str">
        <f>VLOOKUP(D7438,GL_Master!$A$1:$D$80,2,FALSE)</f>
        <v>BS</v>
      </c>
      <c r="R7438" s="39" t="str">
        <f>VLOOKUP(D7438,GL_Master!$A$1:$D$80,3,FALSE)</f>
        <v>Long-term provisions</v>
      </c>
      <c r="S7438" s="39" t="str">
        <f>VLOOKUP(D7438,GL_Master!$A$1:$D$80,4,FALSE)</f>
        <v>Provision for gratuity</v>
      </c>
    </row>
    <row r="7439" spans="1:19" x14ac:dyDescent="0.25">
      <c r="A7439" s="39" t="s">
        <v>262</v>
      </c>
      <c r="B7439" s="39" t="s">
        <v>238</v>
      </c>
      <c r="C7439" s="7">
        <v>44228</v>
      </c>
      <c r="D7439" s="39" t="s">
        <v>59</v>
      </c>
      <c r="E7439" s="39">
        <v>-2254</v>
      </c>
      <c r="F7439" s="82">
        <f t="shared" si="348"/>
        <v>-2.254</v>
      </c>
      <c r="G7439" s="39">
        <f>VLOOKUP(N7439,Currecny_M!$A$1:$P$10,2,FALSE)</f>
        <v>21</v>
      </c>
      <c r="H7439" s="39">
        <f>MATCH(C7439,Currecny_M!$A$1:$P$1,0)</f>
        <v>12</v>
      </c>
      <c r="I7439" s="39">
        <f>VLOOKUP(N7439,Currecny_M!$A$1:$P$10,MATCH(Database!C7439,Currecny_M!$A$1:$P$1,0),FALSE)</f>
        <v>23.2</v>
      </c>
      <c r="J7439" s="82">
        <f t="shared" si="349"/>
        <v>-52.2928</v>
      </c>
      <c r="K7439" s="39">
        <f>VLOOKUP('Cover page'!$B$6,Currecny_M!$A$1:$P$10,MATCH(Database!C7439,Currecny_M!$A$1:$P$1,0),FALSE)</f>
        <v>1</v>
      </c>
      <c r="L7439" s="82">
        <f t="shared" si="350"/>
        <v>-52.2928</v>
      </c>
      <c r="M7439" s="82">
        <f>((E7439/$F$1)*VLOOKUP(N7439,Currecny_M!$A$1:$P$10,MATCH(Database!C7439,Currecny_M!$A$1:$P$1,0),FALSE))/VLOOKUP('Cover page'!$B$6,Currecny_M!$A$1:$P$10,MATCH(Database!C7439,Currecny_M!$A$1:$P$1,0),FALSE)</f>
        <v>-52.2928</v>
      </c>
      <c r="N7439" s="6" t="str">
        <f>VLOOKUP(B7439,Master!$A$2:$C$11,3,FALSE)</f>
        <v>Dirham</v>
      </c>
      <c r="O7439" s="6" t="str">
        <f>VLOOKUP(B7439,Master!$A$2:$C$11,2,FALSE)</f>
        <v>Asia</v>
      </c>
      <c r="Q7439" s="39" t="str">
        <f>VLOOKUP(D7439,GL_Master!$A$1:$D$80,2,FALSE)</f>
        <v>BS</v>
      </c>
      <c r="R7439" s="39" t="str">
        <f>VLOOKUP(D7439,GL_Master!$A$1:$D$80,3,FALSE)</f>
        <v>Long-term provisions</v>
      </c>
      <c r="S7439" s="39" t="str">
        <f>VLOOKUP(D7439,GL_Master!$A$1:$D$80,4,FALSE)</f>
        <v>Provision for leave encashment</v>
      </c>
    </row>
    <row r="7440" spans="1:19" x14ac:dyDescent="0.25">
      <c r="A7440" s="39" t="s">
        <v>262</v>
      </c>
      <c r="B7440" s="39" t="s">
        <v>238</v>
      </c>
      <c r="C7440" s="7">
        <v>44228</v>
      </c>
      <c r="D7440" s="39" t="s">
        <v>60</v>
      </c>
      <c r="E7440" s="39">
        <v>-646</v>
      </c>
      <c r="F7440" s="82">
        <f t="shared" si="348"/>
        <v>-0.64600000000000002</v>
      </c>
      <c r="G7440" s="39">
        <f>VLOOKUP(N7440,Currecny_M!$A$1:$P$10,2,FALSE)</f>
        <v>21</v>
      </c>
      <c r="H7440" s="39">
        <f>MATCH(C7440,Currecny_M!$A$1:$P$1,0)</f>
        <v>12</v>
      </c>
      <c r="I7440" s="39">
        <f>VLOOKUP(N7440,Currecny_M!$A$1:$P$10,MATCH(Database!C7440,Currecny_M!$A$1:$P$1,0),FALSE)</f>
        <v>23.2</v>
      </c>
      <c r="J7440" s="82">
        <f t="shared" si="349"/>
        <v>-14.9872</v>
      </c>
      <c r="K7440" s="39">
        <f>VLOOKUP('Cover page'!$B$6,Currecny_M!$A$1:$P$10,MATCH(Database!C7440,Currecny_M!$A$1:$P$1,0),FALSE)</f>
        <v>1</v>
      </c>
      <c r="L7440" s="82">
        <f t="shared" si="350"/>
        <v>-14.9872</v>
      </c>
      <c r="M7440" s="82">
        <f>((E7440/$F$1)*VLOOKUP(N7440,Currecny_M!$A$1:$P$10,MATCH(Database!C7440,Currecny_M!$A$1:$P$1,0),FALSE))/VLOOKUP('Cover page'!$B$6,Currecny_M!$A$1:$P$10,MATCH(Database!C7440,Currecny_M!$A$1:$P$1,0),FALSE)</f>
        <v>-14.9872</v>
      </c>
      <c r="N7440" s="6" t="str">
        <f>VLOOKUP(B7440,Master!$A$2:$C$11,3,FALSE)</f>
        <v>Dirham</v>
      </c>
      <c r="O7440" s="6" t="str">
        <f>VLOOKUP(B7440,Master!$A$2:$C$11,2,FALSE)</f>
        <v>Asia</v>
      </c>
      <c r="Q7440" s="39" t="str">
        <f>VLOOKUP(D7440,GL_Master!$A$1:$D$80,2,FALSE)</f>
        <v>BS</v>
      </c>
      <c r="R7440" s="39" t="str">
        <f>VLOOKUP(D7440,GL_Master!$A$1:$D$80,3,FALSE)</f>
        <v>Trade Payables</v>
      </c>
      <c r="S7440" s="39" t="str">
        <f>VLOOKUP(D7440,GL_Master!$A$1:$D$80,4,FALSE)</f>
        <v>Trade payable</v>
      </c>
    </row>
    <row r="7441" spans="1:19" x14ac:dyDescent="0.25">
      <c r="A7441" s="39" t="s">
        <v>262</v>
      </c>
      <c r="B7441" s="39" t="s">
        <v>238</v>
      </c>
      <c r="C7441" s="7">
        <v>44228</v>
      </c>
      <c r="D7441" s="39" t="s">
        <v>61</v>
      </c>
      <c r="E7441" s="39">
        <v>-6720</v>
      </c>
      <c r="F7441" s="82">
        <f t="shared" si="348"/>
        <v>-6.72</v>
      </c>
      <c r="G7441" s="39">
        <f>VLOOKUP(N7441,Currecny_M!$A$1:$P$10,2,FALSE)</f>
        <v>21</v>
      </c>
      <c r="H7441" s="39">
        <f>MATCH(C7441,Currecny_M!$A$1:$P$1,0)</f>
        <v>12</v>
      </c>
      <c r="I7441" s="39">
        <f>VLOOKUP(N7441,Currecny_M!$A$1:$P$10,MATCH(Database!C7441,Currecny_M!$A$1:$P$1,0),FALSE)</f>
        <v>23.2</v>
      </c>
      <c r="J7441" s="82">
        <f t="shared" si="349"/>
        <v>-155.904</v>
      </c>
      <c r="K7441" s="39">
        <f>VLOOKUP('Cover page'!$B$6,Currecny_M!$A$1:$P$10,MATCH(Database!C7441,Currecny_M!$A$1:$P$1,0),FALSE)</f>
        <v>1</v>
      </c>
      <c r="L7441" s="82">
        <f t="shared" si="350"/>
        <v>-155.904</v>
      </c>
      <c r="M7441" s="82">
        <f>((E7441/$F$1)*VLOOKUP(N7441,Currecny_M!$A$1:$P$10,MATCH(Database!C7441,Currecny_M!$A$1:$P$1,0),FALSE))/VLOOKUP('Cover page'!$B$6,Currecny_M!$A$1:$P$10,MATCH(Database!C7441,Currecny_M!$A$1:$P$1,0),FALSE)</f>
        <v>-155.904</v>
      </c>
      <c r="N7441" s="6" t="str">
        <f>VLOOKUP(B7441,Master!$A$2:$C$11,3,FALSE)</f>
        <v>Dirham</v>
      </c>
      <c r="O7441" s="6" t="str">
        <f>VLOOKUP(B7441,Master!$A$2:$C$11,2,FALSE)</f>
        <v>Asia</v>
      </c>
      <c r="Q7441" s="39" t="str">
        <f>VLOOKUP(D7441,GL_Master!$A$1:$D$80,2,FALSE)</f>
        <v>BS</v>
      </c>
      <c r="R7441" s="39" t="str">
        <f>VLOOKUP(D7441,GL_Master!$A$1:$D$80,3,FALSE)</f>
        <v>Provisions</v>
      </c>
      <c r="S7441" s="39" t="str">
        <f>VLOOKUP(D7441,GL_Master!$A$1:$D$80,4,FALSE)</f>
        <v>Provision for doubtful assets</v>
      </c>
    </row>
    <row r="7442" spans="1:19" x14ac:dyDescent="0.25">
      <c r="A7442" s="39" t="s">
        <v>262</v>
      </c>
      <c r="B7442" s="39" t="s">
        <v>238</v>
      </c>
      <c r="C7442" s="7">
        <v>44228</v>
      </c>
      <c r="D7442" s="39" t="s">
        <v>62</v>
      </c>
      <c r="E7442" s="39">
        <v>-245</v>
      </c>
      <c r="F7442" s="82">
        <f t="shared" si="348"/>
        <v>-0.245</v>
      </c>
      <c r="G7442" s="39">
        <f>VLOOKUP(N7442,Currecny_M!$A$1:$P$10,2,FALSE)</f>
        <v>21</v>
      </c>
      <c r="H7442" s="39">
        <f>MATCH(C7442,Currecny_M!$A$1:$P$1,0)</f>
        <v>12</v>
      </c>
      <c r="I7442" s="39">
        <f>VLOOKUP(N7442,Currecny_M!$A$1:$P$10,MATCH(Database!C7442,Currecny_M!$A$1:$P$1,0),FALSE)</f>
        <v>23.2</v>
      </c>
      <c r="J7442" s="82">
        <f t="shared" si="349"/>
        <v>-5.6840000000000002</v>
      </c>
      <c r="K7442" s="39">
        <f>VLOOKUP('Cover page'!$B$6,Currecny_M!$A$1:$P$10,MATCH(Database!C7442,Currecny_M!$A$1:$P$1,0),FALSE)</f>
        <v>1</v>
      </c>
      <c r="L7442" s="82">
        <f t="shared" si="350"/>
        <v>-5.6840000000000002</v>
      </c>
      <c r="M7442" s="82">
        <f>((E7442/$F$1)*VLOOKUP(N7442,Currecny_M!$A$1:$P$10,MATCH(Database!C7442,Currecny_M!$A$1:$P$1,0),FALSE))/VLOOKUP('Cover page'!$B$6,Currecny_M!$A$1:$P$10,MATCH(Database!C7442,Currecny_M!$A$1:$P$1,0),FALSE)</f>
        <v>-5.6840000000000002</v>
      </c>
      <c r="N7442" s="6" t="str">
        <f>VLOOKUP(B7442,Master!$A$2:$C$11,3,FALSE)</f>
        <v>Dirham</v>
      </c>
      <c r="O7442" s="6" t="str">
        <f>VLOOKUP(B7442,Master!$A$2:$C$11,2,FALSE)</f>
        <v>Asia</v>
      </c>
      <c r="Q7442" s="39" t="str">
        <f>VLOOKUP(D7442,GL_Master!$A$1:$D$80,2,FALSE)</f>
        <v>BS</v>
      </c>
      <c r="R7442" s="39" t="str">
        <f>VLOOKUP(D7442,GL_Master!$A$1:$D$80,3,FALSE)</f>
        <v>Provisions</v>
      </c>
      <c r="S7442" s="39" t="str">
        <f>VLOOKUP(D7442,GL_Master!$A$1:$D$80,4,FALSE)</f>
        <v>Provision for Insurance</v>
      </c>
    </row>
    <row r="7443" spans="1:19" x14ac:dyDescent="0.25">
      <c r="A7443" s="39" t="s">
        <v>262</v>
      </c>
      <c r="B7443" s="39" t="s">
        <v>238</v>
      </c>
      <c r="C7443" s="7">
        <v>44228</v>
      </c>
      <c r="D7443" s="39" t="s">
        <v>63</v>
      </c>
      <c r="E7443" s="39">
        <v>555</v>
      </c>
      <c r="F7443" s="82">
        <f t="shared" si="348"/>
        <v>0.55500000000000005</v>
      </c>
      <c r="G7443" s="39">
        <f>VLOOKUP(N7443,Currecny_M!$A$1:$P$10,2,FALSE)</f>
        <v>21</v>
      </c>
      <c r="H7443" s="39">
        <f>MATCH(C7443,Currecny_M!$A$1:$P$1,0)</f>
        <v>12</v>
      </c>
      <c r="I7443" s="39">
        <f>VLOOKUP(N7443,Currecny_M!$A$1:$P$10,MATCH(Database!C7443,Currecny_M!$A$1:$P$1,0),FALSE)</f>
        <v>23.2</v>
      </c>
      <c r="J7443" s="82">
        <f t="shared" si="349"/>
        <v>12.876000000000001</v>
      </c>
      <c r="K7443" s="39">
        <f>VLOOKUP('Cover page'!$B$6,Currecny_M!$A$1:$P$10,MATCH(Database!C7443,Currecny_M!$A$1:$P$1,0),FALSE)</f>
        <v>1</v>
      </c>
      <c r="L7443" s="82">
        <f t="shared" si="350"/>
        <v>12.876000000000001</v>
      </c>
      <c r="M7443" s="82">
        <f>((E7443/$F$1)*VLOOKUP(N7443,Currecny_M!$A$1:$P$10,MATCH(Database!C7443,Currecny_M!$A$1:$P$1,0),FALSE))/VLOOKUP('Cover page'!$B$6,Currecny_M!$A$1:$P$10,MATCH(Database!C7443,Currecny_M!$A$1:$P$1,0),FALSE)</f>
        <v>12.876000000000001</v>
      </c>
      <c r="N7443" s="6" t="str">
        <f>VLOOKUP(B7443,Master!$A$2:$C$11,3,FALSE)</f>
        <v>Dirham</v>
      </c>
      <c r="O7443" s="6" t="str">
        <f>VLOOKUP(B7443,Master!$A$2:$C$11,2,FALSE)</f>
        <v>Asia</v>
      </c>
      <c r="Q7443" s="39" t="str">
        <f>VLOOKUP(D7443,GL_Master!$A$1:$D$80,2,FALSE)</f>
        <v>BS</v>
      </c>
      <c r="R7443" s="39" t="str">
        <f>VLOOKUP(D7443,GL_Master!$A$1:$D$80,3,FALSE)</f>
        <v>Gross Block</v>
      </c>
      <c r="S7443" s="39" t="str">
        <f>VLOOKUP(D7443,GL_Master!$A$1:$D$80,4,FALSE)</f>
        <v>Tangible Fixed assets</v>
      </c>
    </row>
    <row r="7444" spans="1:19" x14ac:dyDescent="0.25">
      <c r="A7444" s="39" t="s">
        <v>262</v>
      </c>
      <c r="B7444" s="39" t="s">
        <v>238</v>
      </c>
      <c r="C7444" s="7">
        <v>44228</v>
      </c>
      <c r="D7444" s="39" t="s">
        <v>64</v>
      </c>
      <c r="E7444" s="39">
        <v>33608</v>
      </c>
      <c r="F7444" s="82">
        <f t="shared" si="348"/>
        <v>33.607999999999997</v>
      </c>
      <c r="G7444" s="39">
        <f>VLOOKUP(N7444,Currecny_M!$A$1:$P$10,2,FALSE)</f>
        <v>21</v>
      </c>
      <c r="H7444" s="39">
        <f>MATCH(C7444,Currecny_M!$A$1:$P$1,0)</f>
        <v>12</v>
      </c>
      <c r="I7444" s="39">
        <f>VLOOKUP(N7444,Currecny_M!$A$1:$P$10,MATCH(Database!C7444,Currecny_M!$A$1:$P$1,0),FALSE)</f>
        <v>23.2</v>
      </c>
      <c r="J7444" s="82">
        <f t="shared" si="349"/>
        <v>779.70559999999989</v>
      </c>
      <c r="K7444" s="39">
        <f>VLOOKUP('Cover page'!$B$6,Currecny_M!$A$1:$P$10,MATCH(Database!C7444,Currecny_M!$A$1:$P$1,0),FALSE)</f>
        <v>1</v>
      </c>
      <c r="L7444" s="82">
        <f t="shared" si="350"/>
        <v>779.70559999999989</v>
      </c>
      <c r="M7444" s="82">
        <f>((E7444/$F$1)*VLOOKUP(N7444,Currecny_M!$A$1:$P$10,MATCH(Database!C7444,Currecny_M!$A$1:$P$1,0),FALSE))/VLOOKUP('Cover page'!$B$6,Currecny_M!$A$1:$P$10,MATCH(Database!C7444,Currecny_M!$A$1:$P$1,0),FALSE)</f>
        <v>779.70559999999989</v>
      </c>
      <c r="N7444" s="6" t="str">
        <f>VLOOKUP(B7444,Master!$A$2:$C$11,3,FALSE)</f>
        <v>Dirham</v>
      </c>
      <c r="O7444" s="6" t="str">
        <f>VLOOKUP(B7444,Master!$A$2:$C$11,2,FALSE)</f>
        <v>Asia</v>
      </c>
      <c r="Q7444" s="39" t="str">
        <f>VLOOKUP(D7444,GL_Master!$A$1:$D$80,2,FALSE)</f>
        <v>BS</v>
      </c>
      <c r="R7444" s="39" t="str">
        <f>VLOOKUP(D7444,GL_Master!$A$1:$D$80,3,FALSE)</f>
        <v>Gross Block</v>
      </c>
      <c r="S7444" s="39" t="str">
        <f>VLOOKUP(D7444,GL_Master!$A$1:$D$80,4,FALSE)</f>
        <v>Tangible Fixed assets</v>
      </c>
    </row>
    <row r="7445" spans="1:19" x14ac:dyDescent="0.25">
      <c r="A7445" s="39" t="s">
        <v>262</v>
      </c>
      <c r="B7445" s="39" t="s">
        <v>238</v>
      </c>
      <c r="C7445" s="7">
        <v>44228</v>
      </c>
      <c r="D7445" s="39" t="s">
        <v>65</v>
      </c>
      <c r="E7445" s="39">
        <v>-21204</v>
      </c>
      <c r="F7445" s="82">
        <f t="shared" si="348"/>
        <v>-21.204000000000001</v>
      </c>
      <c r="G7445" s="39">
        <f>VLOOKUP(N7445,Currecny_M!$A$1:$P$10,2,FALSE)</f>
        <v>21</v>
      </c>
      <c r="H7445" s="39">
        <f>MATCH(C7445,Currecny_M!$A$1:$P$1,0)</f>
        <v>12</v>
      </c>
      <c r="I7445" s="39">
        <f>VLOOKUP(N7445,Currecny_M!$A$1:$P$10,MATCH(Database!C7445,Currecny_M!$A$1:$P$1,0),FALSE)</f>
        <v>23.2</v>
      </c>
      <c r="J7445" s="82">
        <f t="shared" si="349"/>
        <v>-491.93279999999999</v>
      </c>
      <c r="K7445" s="39">
        <f>VLOOKUP('Cover page'!$B$6,Currecny_M!$A$1:$P$10,MATCH(Database!C7445,Currecny_M!$A$1:$P$1,0),FALSE)</f>
        <v>1</v>
      </c>
      <c r="L7445" s="82">
        <f t="shared" si="350"/>
        <v>-491.93279999999999</v>
      </c>
      <c r="M7445" s="82">
        <f>((E7445/$F$1)*VLOOKUP(N7445,Currecny_M!$A$1:$P$10,MATCH(Database!C7445,Currecny_M!$A$1:$P$1,0),FALSE))/VLOOKUP('Cover page'!$B$6,Currecny_M!$A$1:$P$10,MATCH(Database!C7445,Currecny_M!$A$1:$P$1,0),FALSE)</f>
        <v>-491.93279999999999</v>
      </c>
      <c r="N7445" s="6" t="str">
        <f>VLOOKUP(B7445,Master!$A$2:$C$11,3,FALSE)</f>
        <v>Dirham</v>
      </c>
      <c r="O7445" s="6" t="str">
        <f>VLOOKUP(B7445,Master!$A$2:$C$11,2,FALSE)</f>
        <v>Asia</v>
      </c>
      <c r="Q7445" s="39" t="str">
        <f>VLOOKUP(D7445,GL_Master!$A$1:$D$80,2,FALSE)</f>
        <v>BS</v>
      </c>
      <c r="R7445" s="39" t="str">
        <f>VLOOKUP(D7445,GL_Master!$A$1:$D$80,3,FALSE)</f>
        <v>Accumulated Depreciation</v>
      </c>
      <c r="S7445" s="39" t="str">
        <f>VLOOKUP(D7445,GL_Master!$A$1:$D$80,4,FALSE)</f>
        <v>Accumulated Depreciation</v>
      </c>
    </row>
    <row r="7446" spans="1:19" x14ac:dyDescent="0.25">
      <c r="A7446" s="39" t="s">
        <v>262</v>
      </c>
      <c r="B7446" s="39" t="s">
        <v>238</v>
      </c>
      <c r="C7446" s="7">
        <v>44228</v>
      </c>
      <c r="D7446" s="39" t="s">
        <v>66</v>
      </c>
      <c r="E7446" s="39">
        <v>16622</v>
      </c>
      <c r="F7446" s="82">
        <f t="shared" si="348"/>
        <v>16.622</v>
      </c>
      <c r="G7446" s="39">
        <f>VLOOKUP(N7446,Currecny_M!$A$1:$P$10,2,FALSE)</f>
        <v>21</v>
      </c>
      <c r="H7446" s="39">
        <f>MATCH(C7446,Currecny_M!$A$1:$P$1,0)</f>
        <v>12</v>
      </c>
      <c r="I7446" s="39">
        <f>VLOOKUP(N7446,Currecny_M!$A$1:$P$10,MATCH(Database!C7446,Currecny_M!$A$1:$P$1,0),FALSE)</f>
        <v>23.2</v>
      </c>
      <c r="J7446" s="82">
        <f t="shared" si="349"/>
        <v>385.63040000000001</v>
      </c>
      <c r="K7446" s="39">
        <f>VLOOKUP('Cover page'!$B$6,Currecny_M!$A$1:$P$10,MATCH(Database!C7446,Currecny_M!$A$1:$P$1,0),FALSE)</f>
        <v>1</v>
      </c>
      <c r="L7446" s="82">
        <f t="shared" si="350"/>
        <v>385.63040000000001</v>
      </c>
      <c r="M7446" s="82">
        <f>((E7446/$F$1)*VLOOKUP(N7446,Currecny_M!$A$1:$P$10,MATCH(Database!C7446,Currecny_M!$A$1:$P$1,0),FALSE))/VLOOKUP('Cover page'!$B$6,Currecny_M!$A$1:$P$10,MATCH(Database!C7446,Currecny_M!$A$1:$P$1,0),FALSE)</f>
        <v>385.63040000000001</v>
      </c>
      <c r="N7446" s="6" t="str">
        <f>VLOOKUP(B7446,Master!$A$2:$C$11,3,FALSE)</f>
        <v>Dirham</v>
      </c>
      <c r="O7446" s="6" t="str">
        <f>VLOOKUP(B7446,Master!$A$2:$C$11,2,FALSE)</f>
        <v>Asia</v>
      </c>
      <c r="Q7446" s="39" t="str">
        <f>VLOOKUP(D7446,GL_Master!$A$1:$D$80,2,FALSE)</f>
        <v>BS</v>
      </c>
      <c r="R7446" s="39" t="str">
        <f>VLOOKUP(D7446,GL_Master!$A$1:$D$80,3,FALSE)</f>
        <v>Gross Block</v>
      </c>
      <c r="S7446" s="39" t="str">
        <f>VLOOKUP(D7446,GL_Master!$A$1:$D$80,4,FALSE)</f>
        <v>Tangible Fixed assets</v>
      </c>
    </row>
    <row r="7447" spans="1:19" x14ac:dyDescent="0.25">
      <c r="A7447" s="39" t="s">
        <v>262</v>
      </c>
      <c r="B7447" s="39" t="s">
        <v>238</v>
      </c>
      <c r="C7447" s="7">
        <v>44228</v>
      </c>
      <c r="D7447" s="39" t="s">
        <v>67</v>
      </c>
      <c r="E7447" s="39">
        <v>6380</v>
      </c>
      <c r="F7447" s="82">
        <f t="shared" si="348"/>
        <v>6.38</v>
      </c>
      <c r="G7447" s="39">
        <f>VLOOKUP(N7447,Currecny_M!$A$1:$P$10,2,FALSE)</f>
        <v>21</v>
      </c>
      <c r="H7447" s="39">
        <f>MATCH(C7447,Currecny_M!$A$1:$P$1,0)</f>
        <v>12</v>
      </c>
      <c r="I7447" s="39">
        <f>VLOOKUP(N7447,Currecny_M!$A$1:$P$10,MATCH(Database!C7447,Currecny_M!$A$1:$P$1,0),FALSE)</f>
        <v>23.2</v>
      </c>
      <c r="J7447" s="82">
        <f t="shared" si="349"/>
        <v>148.01599999999999</v>
      </c>
      <c r="K7447" s="39">
        <f>VLOOKUP('Cover page'!$B$6,Currecny_M!$A$1:$P$10,MATCH(Database!C7447,Currecny_M!$A$1:$P$1,0),FALSE)</f>
        <v>1</v>
      </c>
      <c r="L7447" s="82">
        <f t="shared" si="350"/>
        <v>148.01599999999999</v>
      </c>
      <c r="M7447" s="82">
        <f>((E7447/$F$1)*VLOOKUP(N7447,Currecny_M!$A$1:$P$10,MATCH(Database!C7447,Currecny_M!$A$1:$P$1,0),FALSE))/VLOOKUP('Cover page'!$B$6,Currecny_M!$A$1:$P$10,MATCH(Database!C7447,Currecny_M!$A$1:$P$1,0),FALSE)</f>
        <v>148.01599999999999</v>
      </c>
      <c r="N7447" s="6" t="str">
        <f>VLOOKUP(B7447,Master!$A$2:$C$11,3,FALSE)</f>
        <v>Dirham</v>
      </c>
      <c r="O7447" s="6" t="str">
        <f>VLOOKUP(B7447,Master!$A$2:$C$11,2,FALSE)</f>
        <v>Asia</v>
      </c>
      <c r="Q7447" s="39" t="str">
        <f>VLOOKUP(D7447,GL_Master!$A$1:$D$80,2,FALSE)</f>
        <v>BS</v>
      </c>
      <c r="R7447" s="39" t="str">
        <f>VLOOKUP(D7447,GL_Master!$A$1:$D$80,3,FALSE)</f>
        <v>Gross Block</v>
      </c>
      <c r="S7447" s="39" t="str">
        <f>VLOOKUP(D7447,GL_Master!$A$1:$D$80,4,FALSE)</f>
        <v>Tangible Fixed assets</v>
      </c>
    </row>
    <row r="7448" spans="1:19" x14ac:dyDescent="0.25">
      <c r="A7448" s="39" t="s">
        <v>262</v>
      </c>
      <c r="B7448" s="39" t="s">
        <v>238</v>
      </c>
      <c r="C7448" s="7">
        <v>44228</v>
      </c>
      <c r="D7448" s="39" t="s">
        <v>68</v>
      </c>
      <c r="E7448" s="39">
        <v>-5467</v>
      </c>
      <c r="F7448" s="82">
        <f t="shared" si="348"/>
        <v>-5.4669999999999996</v>
      </c>
      <c r="G7448" s="39">
        <f>VLOOKUP(N7448,Currecny_M!$A$1:$P$10,2,FALSE)</f>
        <v>21</v>
      </c>
      <c r="H7448" s="39">
        <f>MATCH(C7448,Currecny_M!$A$1:$P$1,0)</f>
        <v>12</v>
      </c>
      <c r="I7448" s="39">
        <f>VLOOKUP(N7448,Currecny_M!$A$1:$P$10,MATCH(Database!C7448,Currecny_M!$A$1:$P$1,0),FALSE)</f>
        <v>23.2</v>
      </c>
      <c r="J7448" s="82">
        <f t="shared" si="349"/>
        <v>-126.83439999999999</v>
      </c>
      <c r="K7448" s="39">
        <f>VLOOKUP('Cover page'!$B$6,Currecny_M!$A$1:$P$10,MATCH(Database!C7448,Currecny_M!$A$1:$P$1,0),FALSE)</f>
        <v>1</v>
      </c>
      <c r="L7448" s="82">
        <f t="shared" si="350"/>
        <v>-126.83439999999999</v>
      </c>
      <c r="M7448" s="82">
        <f>((E7448/$F$1)*VLOOKUP(N7448,Currecny_M!$A$1:$P$10,MATCH(Database!C7448,Currecny_M!$A$1:$P$1,0),FALSE))/VLOOKUP('Cover page'!$B$6,Currecny_M!$A$1:$P$10,MATCH(Database!C7448,Currecny_M!$A$1:$P$1,0),FALSE)</f>
        <v>-126.83439999999999</v>
      </c>
      <c r="N7448" s="6" t="str">
        <f>VLOOKUP(B7448,Master!$A$2:$C$11,3,FALSE)</f>
        <v>Dirham</v>
      </c>
      <c r="O7448" s="6" t="str">
        <f>VLOOKUP(B7448,Master!$A$2:$C$11,2,FALSE)</f>
        <v>Asia</v>
      </c>
      <c r="Q7448" s="39" t="str">
        <f>VLOOKUP(D7448,GL_Master!$A$1:$D$80,2,FALSE)</f>
        <v>BS</v>
      </c>
      <c r="R7448" s="39" t="str">
        <f>VLOOKUP(D7448,GL_Master!$A$1:$D$80,3,FALSE)</f>
        <v>Accumulated Depreciation</v>
      </c>
      <c r="S7448" s="39" t="str">
        <f>VLOOKUP(D7448,GL_Master!$A$1:$D$80,4,FALSE)</f>
        <v>Accumulated Depreciation</v>
      </c>
    </row>
    <row r="7449" spans="1:19" x14ac:dyDescent="0.25">
      <c r="A7449" s="39" t="s">
        <v>262</v>
      </c>
      <c r="B7449" s="39" t="s">
        <v>238</v>
      </c>
      <c r="C7449" s="7">
        <v>44228</v>
      </c>
      <c r="D7449" s="39" t="s">
        <v>69</v>
      </c>
      <c r="E7449" s="39">
        <v>10647</v>
      </c>
      <c r="F7449" s="82">
        <f t="shared" si="348"/>
        <v>10.647</v>
      </c>
      <c r="G7449" s="39">
        <f>VLOOKUP(N7449,Currecny_M!$A$1:$P$10,2,FALSE)</f>
        <v>21</v>
      </c>
      <c r="H7449" s="39">
        <f>MATCH(C7449,Currecny_M!$A$1:$P$1,0)</f>
        <v>12</v>
      </c>
      <c r="I7449" s="39">
        <f>VLOOKUP(N7449,Currecny_M!$A$1:$P$10,MATCH(Database!C7449,Currecny_M!$A$1:$P$1,0),FALSE)</f>
        <v>23.2</v>
      </c>
      <c r="J7449" s="82">
        <f t="shared" si="349"/>
        <v>247.0104</v>
      </c>
      <c r="K7449" s="39">
        <f>VLOOKUP('Cover page'!$B$6,Currecny_M!$A$1:$P$10,MATCH(Database!C7449,Currecny_M!$A$1:$P$1,0),FALSE)</f>
        <v>1</v>
      </c>
      <c r="L7449" s="82">
        <f t="shared" si="350"/>
        <v>247.0104</v>
      </c>
      <c r="M7449" s="82">
        <f>((E7449/$F$1)*VLOOKUP(N7449,Currecny_M!$A$1:$P$10,MATCH(Database!C7449,Currecny_M!$A$1:$P$1,0),FALSE))/VLOOKUP('Cover page'!$B$6,Currecny_M!$A$1:$P$10,MATCH(Database!C7449,Currecny_M!$A$1:$P$1,0),FALSE)</f>
        <v>247.0104</v>
      </c>
      <c r="N7449" s="6" t="str">
        <f>VLOOKUP(B7449,Master!$A$2:$C$11,3,FALSE)</f>
        <v>Dirham</v>
      </c>
      <c r="O7449" s="6" t="str">
        <f>VLOOKUP(B7449,Master!$A$2:$C$11,2,FALSE)</f>
        <v>Asia</v>
      </c>
      <c r="Q7449" s="39" t="str">
        <f>VLOOKUP(D7449,GL_Master!$A$1:$D$80,2,FALSE)</f>
        <v>BS</v>
      </c>
      <c r="R7449" s="39" t="str">
        <f>VLOOKUP(D7449,GL_Master!$A$1:$D$80,3,FALSE)</f>
        <v>Gross Block</v>
      </c>
      <c r="S7449" s="39" t="str">
        <f>VLOOKUP(D7449,GL_Master!$A$1:$D$80,4,FALSE)</f>
        <v>Tangible Fixed assets</v>
      </c>
    </row>
    <row r="7450" spans="1:19" x14ac:dyDescent="0.25">
      <c r="A7450" s="39" t="s">
        <v>262</v>
      </c>
      <c r="B7450" s="39" t="s">
        <v>238</v>
      </c>
      <c r="C7450" s="7">
        <v>44228</v>
      </c>
      <c r="D7450" s="39" t="s">
        <v>70</v>
      </c>
      <c r="E7450" s="39">
        <v>-404</v>
      </c>
      <c r="F7450" s="82">
        <f t="shared" si="348"/>
        <v>-0.40400000000000003</v>
      </c>
      <c r="G7450" s="39">
        <f>VLOOKUP(N7450,Currecny_M!$A$1:$P$10,2,FALSE)</f>
        <v>21</v>
      </c>
      <c r="H7450" s="39">
        <f>MATCH(C7450,Currecny_M!$A$1:$P$1,0)</f>
        <v>12</v>
      </c>
      <c r="I7450" s="39">
        <f>VLOOKUP(N7450,Currecny_M!$A$1:$P$10,MATCH(Database!C7450,Currecny_M!$A$1:$P$1,0),FALSE)</f>
        <v>23.2</v>
      </c>
      <c r="J7450" s="82">
        <f t="shared" si="349"/>
        <v>-9.3727999999999998</v>
      </c>
      <c r="K7450" s="39">
        <f>VLOOKUP('Cover page'!$B$6,Currecny_M!$A$1:$P$10,MATCH(Database!C7450,Currecny_M!$A$1:$P$1,0),FALSE)</f>
        <v>1</v>
      </c>
      <c r="L7450" s="82">
        <f t="shared" si="350"/>
        <v>-9.3727999999999998</v>
      </c>
      <c r="M7450" s="82">
        <f>((E7450/$F$1)*VLOOKUP(N7450,Currecny_M!$A$1:$P$10,MATCH(Database!C7450,Currecny_M!$A$1:$P$1,0),FALSE))/VLOOKUP('Cover page'!$B$6,Currecny_M!$A$1:$P$10,MATCH(Database!C7450,Currecny_M!$A$1:$P$1,0),FALSE)</f>
        <v>-9.3727999999999998</v>
      </c>
      <c r="N7450" s="6" t="str">
        <f>VLOOKUP(B7450,Master!$A$2:$C$11,3,FALSE)</f>
        <v>Dirham</v>
      </c>
      <c r="O7450" s="6" t="str">
        <f>VLOOKUP(B7450,Master!$A$2:$C$11,2,FALSE)</f>
        <v>Asia</v>
      </c>
      <c r="Q7450" s="39" t="str">
        <f>VLOOKUP(D7450,GL_Master!$A$1:$D$80,2,FALSE)</f>
        <v>BS</v>
      </c>
      <c r="R7450" s="39" t="str">
        <f>VLOOKUP(D7450,GL_Master!$A$1:$D$80,3,FALSE)</f>
        <v>Accumulated Depreciation</v>
      </c>
      <c r="S7450" s="39" t="str">
        <f>VLOOKUP(D7450,GL_Master!$A$1:$D$80,4,FALSE)</f>
        <v>Accumulated Depreciation</v>
      </c>
    </row>
    <row r="7451" spans="1:19" x14ac:dyDescent="0.25">
      <c r="A7451" s="39" t="s">
        <v>262</v>
      </c>
      <c r="B7451" s="39" t="s">
        <v>238</v>
      </c>
      <c r="C7451" s="7">
        <v>44228</v>
      </c>
      <c r="D7451" s="39" t="s">
        <v>71</v>
      </c>
      <c r="E7451" s="39">
        <v>20242</v>
      </c>
      <c r="F7451" s="82">
        <f t="shared" si="348"/>
        <v>20.242000000000001</v>
      </c>
      <c r="G7451" s="39">
        <f>VLOOKUP(N7451,Currecny_M!$A$1:$P$10,2,FALSE)</f>
        <v>21</v>
      </c>
      <c r="H7451" s="39">
        <f>MATCH(C7451,Currecny_M!$A$1:$P$1,0)</f>
        <v>12</v>
      </c>
      <c r="I7451" s="39">
        <f>VLOOKUP(N7451,Currecny_M!$A$1:$P$10,MATCH(Database!C7451,Currecny_M!$A$1:$P$1,0),FALSE)</f>
        <v>23.2</v>
      </c>
      <c r="J7451" s="82">
        <f t="shared" si="349"/>
        <v>469.61439999999999</v>
      </c>
      <c r="K7451" s="39">
        <f>VLOOKUP('Cover page'!$B$6,Currecny_M!$A$1:$P$10,MATCH(Database!C7451,Currecny_M!$A$1:$P$1,0),FALSE)</f>
        <v>1</v>
      </c>
      <c r="L7451" s="82">
        <f t="shared" si="350"/>
        <v>469.61439999999999</v>
      </c>
      <c r="M7451" s="82">
        <f>((E7451/$F$1)*VLOOKUP(N7451,Currecny_M!$A$1:$P$10,MATCH(Database!C7451,Currecny_M!$A$1:$P$1,0),FALSE))/VLOOKUP('Cover page'!$B$6,Currecny_M!$A$1:$P$10,MATCH(Database!C7451,Currecny_M!$A$1:$P$1,0),FALSE)</f>
        <v>469.61439999999999</v>
      </c>
      <c r="N7451" s="6" t="str">
        <f>VLOOKUP(B7451,Master!$A$2:$C$11,3,FALSE)</f>
        <v>Dirham</v>
      </c>
      <c r="O7451" s="6" t="str">
        <f>VLOOKUP(B7451,Master!$A$2:$C$11,2,FALSE)</f>
        <v>Asia</v>
      </c>
      <c r="Q7451" s="39" t="str">
        <f>VLOOKUP(D7451,GL_Master!$A$1:$D$80,2,FALSE)</f>
        <v>BS</v>
      </c>
      <c r="R7451" s="39" t="str">
        <f>VLOOKUP(D7451,GL_Master!$A$1:$D$80,3,FALSE)</f>
        <v>Gross Block</v>
      </c>
      <c r="S7451" s="39" t="str">
        <f>VLOOKUP(D7451,GL_Master!$A$1:$D$80,4,FALSE)</f>
        <v>Tangible Fixed assets</v>
      </c>
    </row>
    <row r="7452" spans="1:19" x14ac:dyDescent="0.25">
      <c r="A7452" s="39" t="s">
        <v>262</v>
      </c>
      <c r="B7452" s="39" t="s">
        <v>238</v>
      </c>
      <c r="C7452" s="7">
        <v>44228</v>
      </c>
      <c r="D7452" s="39" t="s">
        <v>72</v>
      </c>
      <c r="E7452" s="39">
        <v>162</v>
      </c>
      <c r="F7452" s="82">
        <f t="shared" si="348"/>
        <v>0.16200000000000001</v>
      </c>
      <c r="G7452" s="39">
        <f>VLOOKUP(N7452,Currecny_M!$A$1:$P$10,2,FALSE)</f>
        <v>21</v>
      </c>
      <c r="H7452" s="39">
        <f>MATCH(C7452,Currecny_M!$A$1:$P$1,0)</f>
        <v>12</v>
      </c>
      <c r="I7452" s="39">
        <f>VLOOKUP(N7452,Currecny_M!$A$1:$P$10,MATCH(Database!C7452,Currecny_M!$A$1:$P$1,0),FALSE)</f>
        <v>23.2</v>
      </c>
      <c r="J7452" s="82">
        <f t="shared" si="349"/>
        <v>3.7584</v>
      </c>
      <c r="K7452" s="39">
        <f>VLOOKUP('Cover page'!$B$6,Currecny_M!$A$1:$P$10,MATCH(Database!C7452,Currecny_M!$A$1:$P$1,0),FALSE)</f>
        <v>1</v>
      </c>
      <c r="L7452" s="82">
        <f t="shared" si="350"/>
        <v>3.7584</v>
      </c>
      <c r="M7452" s="82">
        <f>((E7452/$F$1)*VLOOKUP(N7452,Currecny_M!$A$1:$P$10,MATCH(Database!C7452,Currecny_M!$A$1:$P$1,0),FALSE))/VLOOKUP('Cover page'!$B$6,Currecny_M!$A$1:$P$10,MATCH(Database!C7452,Currecny_M!$A$1:$P$1,0),FALSE)</f>
        <v>3.7584</v>
      </c>
      <c r="N7452" s="6" t="str">
        <f>VLOOKUP(B7452,Master!$A$2:$C$11,3,FALSE)</f>
        <v>Dirham</v>
      </c>
      <c r="O7452" s="6" t="str">
        <f>VLOOKUP(B7452,Master!$A$2:$C$11,2,FALSE)</f>
        <v>Asia</v>
      </c>
      <c r="Q7452" s="39" t="str">
        <f>VLOOKUP(D7452,GL_Master!$A$1:$D$80,2,FALSE)</f>
        <v>BS</v>
      </c>
      <c r="R7452" s="39" t="str">
        <f>VLOOKUP(D7452,GL_Master!$A$1:$D$80,3,FALSE)</f>
        <v>Gross Block</v>
      </c>
      <c r="S7452" s="39" t="str">
        <f>VLOOKUP(D7452,GL_Master!$A$1:$D$80,4,FALSE)</f>
        <v>Tangible Fixed assets</v>
      </c>
    </row>
    <row r="7453" spans="1:19" x14ac:dyDescent="0.25">
      <c r="A7453" s="39" t="s">
        <v>262</v>
      </c>
      <c r="B7453" s="39" t="s">
        <v>238</v>
      </c>
      <c r="C7453" s="7">
        <v>44228</v>
      </c>
      <c r="D7453" s="39" t="s">
        <v>73</v>
      </c>
      <c r="E7453" s="39">
        <v>83</v>
      </c>
      <c r="F7453" s="82">
        <f t="shared" si="348"/>
        <v>8.3000000000000004E-2</v>
      </c>
      <c r="G7453" s="39">
        <f>VLOOKUP(N7453,Currecny_M!$A$1:$P$10,2,FALSE)</f>
        <v>21</v>
      </c>
      <c r="H7453" s="39">
        <f>MATCH(C7453,Currecny_M!$A$1:$P$1,0)</f>
        <v>12</v>
      </c>
      <c r="I7453" s="39">
        <f>VLOOKUP(N7453,Currecny_M!$A$1:$P$10,MATCH(Database!C7453,Currecny_M!$A$1:$P$1,0),FALSE)</f>
        <v>23.2</v>
      </c>
      <c r="J7453" s="82">
        <f t="shared" si="349"/>
        <v>1.9256</v>
      </c>
      <c r="K7453" s="39">
        <f>VLOOKUP('Cover page'!$B$6,Currecny_M!$A$1:$P$10,MATCH(Database!C7453,Currecny_M!$A$1:$P$1,0),FALSE)</f>
        <v>1</v>
      </c>
      <c r="L7453" s="82">
        <f t="shared" si="350"/>
        <v>1.9256</v>
      </c>
      <c r="M7453" s="82">
        <f>((E7453/$F$1)*VLOOKUP(N7453,Currecny_M!$A$1:$P$10,MATCH(Database!C7453,Currecny_M!$A$1:$P$1,0),FALSE))/VLOOKUP('Cover page'!$B$6,Currecny_M!$A$1:$P$10,MATCH(Database!C7453,Currecny_M!$A$1:$P$1,0),FALSE)</f>
        <v>1.9256</v>
      </c>
      <c r="N7453" s="6" t="str">
        <f>VLOOKUP(B7453,Master!$A$2:$C$11,3,FALSE)</f>
        <v>Dirham</v>
      </c>
      <c r="O7453" s="6" t="str">
        <f>VLOOKUP(B7453,Master!$A$2:$C$11,2,FALSE)</f>
        <v>Asia</v>
      </c>
      <c r="Q7453" s="39" t="str">
        <f>VLOOKUP(D7453,GL_Master!$A$1:$D$80,2,FALSE)</f>
        <v>BS</v>
      </c>
      <c r="R7453" s="39" t="str">
        <f>VLOOKUP(D7453,GL_Master!$A$1:$D$80,3,FALSE)</f>
        <v>Gross Block</v>
      </c>
      <c r="S7453" s="39" t="str">
        <f>VLOOKUP(D7453,GL_Master!$A$1:$D$80,4,FALSE)</f>
        <v>Tangible Fixed assets</v>
      </c>
    </row>
    <row r="7454" spans="1:19" x14ac:dyDescent="0.25">
      <c r="A7454" s="39" t="s">
        <v>262</v>
      </c>
      <c r="B7454" s="39" t="s">
        <v>238</v>
      </c>
      <c r="C7454" s="7">
        <v>44228</v>
      </c>
      <c r="D7454" s="39" t="s">
        <v>74</v>
      </c>
      <c r="E7454" s="39">
        <v>-19779</v>
      </c>
      <c r="F7454" s="82">
        <f t="shared" si="348"/>
        <v>-19.779</v>
      </c>
      <c r="G7454" s="39">
        <f>VLOOKUP(N7454,Currecny_M!$A$1:$P$10,2,FALSE)</f>
        <v>21</v>
      </c>
      <c r="H7454" s="39">
        <f>MATCH(C7454,Currecny_M!$A$1:$P$1,0)</f>
        <v>12</v>
      </c>
      <c r="I7454" s="39">
        <f>VLOOKUP(N7454,Currecny_M!$A$1:$P$10,MATCH(Database!C7454,Currecny_M!$A$1:$P$1,0),FALSE)</f>
        <v>23.2</v>
      </c>
      <c r="J7454" s="82">
        <f t="shared" si="349"/>
        <v>-458.87279999999998</v>
      </c>
      <c r="K7454" s="39">
        <f>VLOOKUP('Cover page'!$B$6,Currecny_M!$A$1:$P$10,MATCH(Database!C7454,Currecny_M!$A$1:$P$1,0),FALSE)</f>
        <v>1</v>
      </c>
      <c r="L7454" s="82">
        <f t="shared" si="350"/>
        <v>-458.87279999999998</v>
      </c>
      <c r="M7454" s="82">
        <f>((E7454/$F$1)*VLOOKUP(N7454,Currecny_M!$A$1:$P$10,MATCH(Database!C7454,Currecny_M!$A$1:$P$1,0),FALSE))/VLOOKUP('Cover page'!$B$6,Currecny_M!$A$1:$P$10,MATCH(Database!C7454,Currecny_M!$A$1:$P$1,0),FALSE)</f>
        <v>-458.87279999999998</v>
      </c>
      <c r="N7454" s="6" t="str">
        <f>VLOOKUP(B7454,Master!$A$2:$C$11,3,FALSE)</f>
        <v>Dirham</v>
      </c>
      <c r="O7454" s="6" t="str">
        <f>VLOOKUP(B7454,Master!$A$2:$C$11,2,FALSE)</f>
        <v>Asia</v>
      </c>
      <c r="Q7454" s="39" t="str">
        <f>VLOOKUP(D7454,GL_Master!$A$1:$D$80,2,FALSE)</f>
        <v>BS</v>
      </c>
      <c r="R7454" s="39" t="str">
        <f>VLOOKUP(D7454,GL_Master!$A$1:$D$80,3,FALSE)</f>
        <v>Accumulated Depreciation</v>
      </c>
      <c r="S7454" s="39" t="str">
        <f>VLOOKUP(D7454,GL_Master!$A$1:$D$80,4,FALSE)</f>
        <v>Accumulated Depreciation</v>
      </c>
    </row>
    <row r="7455" spans="1:19" x14ac:dyDescent="0.25">
      <c r="A7455" s="39" t="s">
        <v>262</v>
      </c>
      <c r="B7455" s="39" t="s">
        <v>238</v>
      </c>
      <c r="C7455" s="7">
        <v>44228</v>
      </c>
      <c r="D7455" s="39" t="s">
        <v>21</v>
      </c>
      <c r="E7455" s="39">
        <v>1646</v>
      </c>
      <c r="F7455" s="82">
        <f t="shared" si="348"/>
        <v>1.6459999999999999</v>
      </c>
      <c r="G7455" s="39">
        <f>VLOOKUP(N7455,Currecny_M!$A$1:$P$10,2,FALSE)</f>
        <v>21</v>
      </c>
      <c r="H7455" s="39">
        <f>MATCH(C7455,Currecny_M!$A$1:$P$1,0)</f>
        <v>12</v>
      </c>
      <c r="I7455" s="39">
        <f>VLOOKUP(N7455,Currecny_M!$A$1:$P$10,MATCH(Database!C7455,Currecny_M!$A$1:$P$1,0),FALSE)</f>
        <v>23.2</v>
      </c>
      <c r="J7455" s="82">
        <f t="shared" si="349"/>
        <v>38.187199999999997</v>
      </c>
      <c r="K7455" s="39">
        <f>VLOOKUP('Cover page'!$B$6,Currecny_M!$A$1:$P$10,MATCH(Database!C7455,Currecny_M!$A$1:$P$1,0),FALSE)</f>
        <v>1</v>
      </c>
      <c r="L7455" s="82">
        <f t="shared" si="350"/>
        <v>38.187199999999997</v>
      </c>
      <c r="M7455" s="82">
        <f>((E7455/$F$1)*VLOOKUP(N7455,Currecny_M!$A$1:$P$10,MATCH(Database!C7455,Currecny_M!$A$1:$P$1,0),FALSE))/VLOOKUP('Cover page'!$B$6,Currecny_M!$A$1:$P$10,MATCH(Database!C7455,Currecny_M!$A$1:$P$1,0),FALSE)</f>
        <v>38.187199999999997</v>
      </c>
      <c r="N7455" s="6" t="str">
        <f>VLOOKUP(B7455,Master!$A$2:$C$11,3,FALSE)</f>
        <v>Dirham</v>
      </c>
      <c r="O7455" s="6" t="str">
        <f>VLOOKUP(B7455,Master!$A$2:$C$11,2,FALSE)</f>
        <v>Asia</v>
      </c>
      <c r="Q7455" s="39" t="str">
        <f>VLOOKUP(D7455,GL_Master!$A$1:$D$80,2,FALSE)</f>
        <v>BS</v>
      </c>
      <c r="R7455" s="39" t="str">
        <f>VLOOKUP(D7455,GL_Master!$A$1:$D$80,3,FALSE)</f>
        <v>Gross Block</v>
      </c>
      <c r="S7455" s="39" t="str">
        <f>VLOOKUP(D7455,GL_Master!$A$1:$D$80,4,FALSE)</f>
        <v>Tangible Fixed assets</v>
      </c>
    </row>
    <row r="7456" spans="1:19" x14ac:dyDescent="0.25">
      <c r="A7456" s="39" t="s">
        <v>262</v>
      </c>
      <c r="B7456" s="39" t="s">
        <v>238</v>
      </c>
      <c r="C7456" s="7">
        <v>44228</v>
      </c>
      <c r="D7456" s="39" t="s">
        <v>27</v>
      </c>
      <c r="E7456" s="39">
        <v>3463</v>
      </c>
      <c r="F7456" s="82">
        <f t="shared" si="348"/>
        <v>3.4630000000000001</v>
      </c>
      <c r="G7456" s="39">
        <f>VLOOKUP(N7456,Currecny_M!$A$1:$P$10,2,FALSE)</f>
        <v>21</v>
      </c>
      <c r="H7456" s="39">
        <f>MATCH(C7456,Currecny_M!$A$1:$P$1,0)</f>
        <v>12</v>
      </c>
      <c r="I7456" s="39">
        <f>VLOOKUP(N7456,Currecny_M!$A$1:$P$10,MATCH(Database!C7456,Currecny_M!$A$1:$P$1,0),FALSE)</f>
        <v>23.2</v>
      </c>
      <c r="J7456" s="82">
        <f t="shared" si="349"/>
        <v>80.3416</v>
      </c>
      <c r="K7456" s="39">
        <f>VLOOKUP('Cover page'!$B$6,Currecny_M!$A$1:$P$10,MATCH(Database!C7456,Currecny_M!$A$1:$P$1,0),FALSE)</f>
        <v>1</v>
      </c>
      <c r="L7456" s="82">
        <f t="shared" si="350"/>
        <v>80.3416</v>
      </c>
      <c r="M7456" s="82">
        <f>((E7456/$F$1)*VLOOKUP(N7456,Currecny_M!$A$1:$P$10,MATCH(Database!C7456,Currecny_M!$A$1:$P$1,0),FALSE))/VLOOKUP('Cover page'!$B$6,Currecny_M!$A$1:$P$10,MATCH(Database!C7456,Currecny_M!$A$1:$P$1,0),FALSE)</f>
        <v>80.3416</v>
      </c>
      <c r="N7456" s="6" t="str">
        <f>VLOOKUP(B7456,Master!$A$2:$C$11,3,FALSE)</f>
        <v>Dirham</v>
      </c>
      <c r="O7456" s="6" t="str">
        <f>VLOOKUP(B7456,Master!$A$2:$C$11,2,FALSE)</f>
        <v>Asia</v>
      </c>
      <c r="Q7456" s="39" t="str">
        <f>VLOOKUP(D7456,GL_Master!$A$1:$D$80,2,FALSE)</f>
        <v>BS</v>
      </c>
      <c r="R7456" s="39" t="str">
        <f>VLOOKUP(D7456,GL_Master!$A$1:$D$80,3,FALSE)</f>
        <v>Gross Block</v>
      </c>
      <c r="S7456" s="39" t="str">
        <f>VLOOKUP(D7456,GL_Master!$A$1:$D$80,4,FALSE)</f>
        <v>Tangible Fixed assets</v>
      </c>
    </row>
    <row r="7457" spans="1:19" x14ac:dyDescent="0.25">
      <c r="A7457" s="39" t="s">
        <v>262</v>
      </c>
      <c r="B7457" s="39" t="s">
        <v>238</v>
      </c>
      <c r="C7457" s="7">
        <v>44228</v>
      </c>
      <c r="D7457" s="39" t="s">
        <v>75</v>
      </c>
      <c r="E7457" s="39">
        <v>-83</v>
      </c>
      <c r="F7457" s="82">
        <f t="shared" si="348"/>
        <v>-8.3000000000000004E-2</v>
      </c>
      <c r="G7457" s="39">
        <f>VLOOKUP(N7457,Currecny_M!$A$1:$P$10,2,FALSE)</f>
        <v>21</v>
      </c>
      <c r="H7457" s="39">
        <f>MATCH(C7457,Currecny_M!$A$1:$P$1,0)</f>
        <v>12</v>
      </c>
      <c r="I7457" s="39">
        <f>VLOOKUP(N7457,Currecny_M!$A$1:$P$10,MATCH(Database!C7457,Currecny_M!$A$1:$P$1,0),FALSE)</f>
        <v>23.2</v>
      </c>
      <c r="J7457" s="82">
        <f t="shared" si="349"/>
        <v>-1.9256</v>
      </c>
      <c r="K7457" s="39">
        <f>VLOOKUP('Cover page'!$B$6,Currecny_M!$A$1:$P$10,MATCH(Database!C7457,Currecny_M!$A$1:$P$1,0),FALSE)</f>
        <v>1</v>
      </c>
      <c r="L7457" s="82">
        <f t="shared" si="350"/>
        <v>-1.9256</v>
      </c>
      <c r="M7457" s="82">
        <f>((E7457/$F$1)*VLOOKUP(N7457,Currecny_M!$A$1:$P$10,MATCH(Database!C7457,Currecny_M!$A$1:$P$1,0),FALSE))/VLOOKUP('Cover page'!$B$6,Currecny_M!$A$1:$P$10,MATCH(Database!C7457,Currecny_M!$A$1:$P$1,0),FALSE)</f>
        <v>-1.9256</v>
      </c>
      <c r="N7457" s="6" t="str">
        <f>VLOOKUP(B7457,Master!$A$2:$C$11,3,FALSE)</f>
        <v>Dirham</v>
      </c>
      <c r="O7457" s="6" t="str">
        <f>VLOOKUP(B7457,Master!$A$2:$C$11,2,FALSE)</f>
        <v>Asia</v>
      </c>
      <c r="Q7457" s="39" t="str">
        <f>VLOOKUP(D7457,GL_Master!$A$1:$D$80,2,FALSE)</f>
        <v>BS</v>
      </c>
      <c r="R7457" s="39" t="str">
        <f>VLOOKUP(D7457,GL_Master!$A$1:$D$80,3,FALSE)</f>
        <v>Gross Block</v>
      </c>
      <c r="S7457" s="39" t="str">
        <f>VLOOKUP(D7457,GL_Master!$A$1:$D$80,4,FALSE)</f>
        <v>Tangible Fixed assets</v>
      </c>
    </row>
    <row r="7458" spans="1:19" x14ac:dyDescent="0.25">
      <c r="A7458" s="39" t="s">
        <v>262</v>
      </c>
      <c r="B7458" s="39" t="s">
        <v>238</v>
      </c>
      <c r="C7458" s="7">
        <v>44228</v>
      </c>
      <c r="D7458" s="39" t="s">
        <v>76</v>
      </c>
      <c r="E7458" s="39">
        <v>1943</v>
      </c>
      <c r="F7458" s="82">
        <f t="shared" si="348"/>
        <v>1.9430000000000001</v>
      </c>
      <c r="G7458" s="39">
        <f>VLOOKUP(N7458,Currecny_M!$A$1:$P$10,2,FALSE)</f>
        <v>21</v>
      </c>
      <c r="H7458" s="39">
        <f>MATCH(C7458,Currecny_M!$A$1:$P$1,0)</f>
        <v>12</v>
      </c>
      <c r="I7458" s="39">
        <f>VLOOKUP(N7458,Currecny_M!$A$1:$P$10,MATCH(Database!C7458,Currecny_M!$A$1:$P$1,0),FALSE)</f>
        <v>23.2</v>
      </c>
      <c r="J7458" s="82">
        <f t="shared" si="349"/>
        <v>45.077599999999997</v>
      </c>
      <c r="K7458" s="39">
        <f>VLOOKUP('Cover page'!$B$6,Currecny_M!$A$1:$P$10,MATCH(Database!C7458,Currecny_M!$A$1:$P$1,0),FALSE)</f>
        <v>1</v>
      </c>
      <c r="L7458" s="82">
        <f t="shared" si="350"/>
        <v>45.077599999999997</v>
      </c>
      <c r="M7458" s="82">
        <f>((E7458/$F$1)*VLOOKUP(N7458,Currecny_M!$A$1:$P$10,MATCH(Database!C7458,Currecny_M!$A$1:$P$1,0),FALSE))/VLOOKUP('Cover page'!$B$6,Currecny_M!$A$1:$P$10,MATCH(Database!C7458,Currecny_M!$A$1:$P$1,0),FALSE)</f>
        <v>45.077599999999997</v>
      </c>
      <c r="N7458" s="6" t="str">
        <f>VLOOKUP(B7458,Master!$A$2:$C$11,3,FALSE)</f>
        <v>Dirham</v>
      </c>
      <c r="O7458" s="6" t="str">
        <f>VLOOKUP(B7458,Master!$A$2:$C$11,2,FALSE)</f>
        <v>Asia</v>
      </c>
      <c r="Q7458" s="39" t="str">
        <f>VLOOKUP(D7458,GL_Master!$A$1:$D$80,2,FALSE)</f>
        <v>BS</v>
      </c>
      <c r="R7458" s="39" t="str">
        <f>VLOOKUP(D7458,GL_Master!$A$1:$D$80,3,FALSE)</f>
        <v>Inventories</v>
      </c>
      <c r="S7458" s="39" t="str">
        <f>VLOOKUP(D7458,GL_Master!$A$1:$D$80,4,FALSE)</f>
        <v>Inventory</v>
      </c>
    </row>
    <row r="7459" spans="1:19" x14ac:dyDescent="0.25">
      <c r="A7459" s="39" t="s">
        <v>262</v>
      </c>
      <c r="B7459" s="39" t="s">
        <v>238</v>
      </c>
      <c r="C7459" s="7">
        <v>44228</v>
      </c>
      <c r="D7459" s="39" t="s">
        <v>77</v>
      </c>
      <c r="E7459" s="39">
        <v>4896</v>
      </c>
      <c r="F7459" s="82">
        <f t="shared" si="348"/>
        <v>4.8959999999999999</v>
      </c>
      <c r="G7459" s="39">
        <f>VLOOKUP(N7459,Currecny_M!$A$1:$P$10,2,FALSE)</f>
        <v>21</v>
      </c>
      <c r="H7459" s="39">
        <f>MATCH(C7459,Currecny_M!$A$1:$P$1,0)</f>
        <v>12</v>
      </c>
      <c r="I7459" s="39">
        <f>VLOOKUP(N7459,Currecny_M!$A$1:$P$10,MATCH(Database!C7459,Currecny_M!$A$1:$P$1,0),FALSE)</f>
        <v>23.2</v>
      </c>
      <c r="J7459" s="82">
        <f t="shared" si="349"/>
        <v>113.5872</v>
      </c>
      <c r="K7459" s="39">
        <f>VLOOKUP('Cover page'!$B$6,Currecny_M!$A$1:$P$10,MATCH(Database!C7459,Currecny_M!$A$1:$P$1,0),FALSE)</f>
        <v>1</v>
      </c>
      <c r="L7459" s="82">
        <f t="shared" si="350"/>
        <v>113.5872</v>
      </c>
      <c r="M7459" s="82">
        <f>((E7459/$F$1)*VLOOKUP(N7459,Currecny_M!$A$1:$P$10,MATCH(Database!C7459,Currecny_M!$A$1:$P$1,0),FALSE))/VLOOKUP('Cover page'!$B$6,Currecny_M!$A$1:$P$10,MATCH(Database!C7459,Currecny_M!$A$1:$P$1,0),FALSE)</f>
        <v>113.5872</v>
      </c>
      <c r="N7459" s="6" t="str">
        <f>VLOOKUP(B7459,Master!$A$2:$C$11,3,FALSE)</f>
        <v>Dirham</v>
      </c>
      <c r="O7459" s="6" t="str">
        <f>VLOOKUP(B7459,Master!$A$2:$C$11,2,FALSE)</f>
        <v>Asia</v>
      </c>
      <c r="Q7459" s="39" t="str">
        <f>VLOOKUP(D7459,GL_Master!$A$1:$D$80,2,FALSE)</f>
        <v>BS</v>
      </c>
      <c r="R7459" s="39" t="str">
        <f>VLOOKUP(D7459,GL_Master!$A$1:$D$80,3,FALSE)</f>
        <v>Inventories</v>
      </c>
      <c r="S7459" s="39" t="str">
        <f>VLOOKUP(D7459,GL_Master!$A$1:$D$80,4,FALSE)</f>
        <v>Inventory</v>
      </c>
    </row>
    <row r="7460" spans="1:19" x14ac:dyDescent="0.25">
      <c r="A7460" s="39" t="s">
        <v>262</v>
      </c>
      <c r="B7460" s="39" t="s">
        <v>238</v>
      </c>
      <c r="C7460" s="7">
        <v>44228</v>
      </c>
      <c r="D7460" s="39" t="s">
        <v>2</v>
      </c>
      <c r="E7460" s="39">
        <v>539063</v>
      </c>
      <c r="F7460" s="82">
        <f t="shared" si="348"/>
        <v>539.06299999999999</v>
      </c>
      <c r="G7460" s="39">
        <f>VLOOKUP(N7460,Currecny_M!$A$1:$P$10,2,FALSE)</f>
        <v>21</v>
      </c>
      <c r="H7460" s="39">
        <f>MATCH(C7460,Currecny_M!$A$1:$P$1,0)</f>
        <v>12</v>
      </c>
      <c r="I7460" s="39">
        <f>VLOOKUP(N7460,Currecny_M!$A$1:$P$10,MATCH(Database!C7460,Currecny_M!$A$1:$P$1,0),FALSE)</f>
        <v>23.2</v>
      </c>
      <c r="J7460" s="82">
        <f t="shared" si="349"/>
        <v>12506.2616</v>
      </c>
      <c r="K7460" s="39">
        <f>VLOOKUP('Cover page'!$B$6,Currecny_M!$A$1:$P$10,MATCH(Database!C7460,Currecny_M!$A$1:$P$1,0),FALSE)</f>
        <v>1</v>
      </c>
      <c r="L7460" s="82">
        <f t="shared" si="350"/>
        <v>12506.2616</v>
      </c>
      <c r="M7460" s="82">
        <f>((E7460/$F$1)*VLOOKUP(N7460,Currecny_M!$A$1:$P$10,MATCH(Database!C7460,Currecny_M!$A$1:$P$1,0),FALSE))/VLOOKUP('Cover page'!$B$6,Currecny_M!$A$1:$P$10,MATCH(Database!C7460,Currecny_M!$A$1:$P$1,0),FALSE)</f>
        <v>12506.2616</v>
      </c>
      <c r="N7460" s="6" t="str">
        <f>VLOOKUP(B7460,Master!$A$2:$C$11,3,FALSE)</f>
        <v>Dirham</v>
      </c>
      <c r="O7460" s="6" t="str">
        <f>VLOOKUP(B7460,Master!$A$2:$C$11,2,FALSE)</f>
        <v>Asia</v>
      </c>
      <c r="Q7460" s="39" t="str">
        <f>VLOOKUP(D7460,GL_Master!$A$1:$D$80,2,FALSE)</f>
        <v>BS</v>
      </c>
      <c r="R7460" s="39" t="str">
        <f>VLOOKUP(D7460,GL_Master!$A$1:$D$80,3,FALSE)</f>
        <v>Trade receivables</v>
      </c>
      <c r="S7460" s="39" t="str">
        <f>VLOOKUP(D7460,GL_Master!$A$1:$D$80,4,FALSE)</f>
        <v>Unsecured, considered good</v>
      </c>
    </row>
    <row r="7461" spans="1:19" x14ac:dyDescent="0.25">
      <c r="A7461" s="39" t="s">
        <v>262</v>
      </c>
      <c r="B7461" s="39" t="s">
        <v>238</v>
      </c>
      <c r="C7461" s="7">
        <v>44228</v>
      </c>
      <c r="D7461" s="39" t="s">
        <v>78</v>
      </c>
      <c r="E7461" s="39">
        <v>77</v>
      </c>
      <c r="F7461" s="82">
        <f t="shared" si="348"/>
        <v>7.6999999999999999E-2</v>
      </c>
      <c r="G7461" s="39">
        <f>VLOOKUP(N7461,Currecny_M!$A$1:$P$10,2,FALSE)</f>
        <v>21</v>
      </c>
      <c r="H7461" s="39">
        <f>MATCH(C7461,Currecny_M!$A$1:$P$1,0)</f>
        <v>12</v>
      </c>
      <c r="I7461" s="39">
        <f>VLOOKUP(N7461,Currecny_M!$A$1:$P$10,MATCH(Database!C7461,Currecny_M!$A$1:$P$1,0),FALSE)</f>
        <v>23.2</v>
      </c>
      <c r="J7461" s="82">
        <f t="shared" si="349"/>
        <v>1.7864</v>
      </c>
      <c r="K7461" s="39">
        <f>VLOOKUP('Cover page'!$B$6,Currecny_M!$A$1:$P$10,MATCH(Database!C7461,Currecny_M!$A$1:$P$1,0),FALSE)</f>
        <v>1</v>
      </c>
      <c r="L7461" s="82">
        <f t="shared" si="350"/>
        <v>1.7864</v>
      </c>
      <c r="M7461" s="82">
        <f>((E7461/$F$1)*VLOOKUP(N7461,Currecny_M!$A$1:$P$10,MATCH(Database!C7461,Currecny_M!$A$1:$P$1,0),FALSE))/VLOOKUP('Cover page'!$B$6,Currecny_M!$A$1:$P$10,MATCH(Database!C7461,Currecny_M!$A$1:$P$1,0),FALSE)</f>
        <v>1.7864</v>
      </c>
      <c r="N7461" s="6" t="str">
        <f>VLOOKUP(B7461,Master!$A$2:$C$11,3,FALSE)</f>
        <v>Dirham</v>
      </c>
      <c r="O7461" s="6" t="str">
        <f>VLOOKUP(B7461,Master!$A$2:$C$11,2,FALSE)</f>
        <v>Asia</v>
      </c>
      <c r="Q7461" s="39" t="str">
        <f>VLOOKUP(D7461,GL_Master!$A$1:$D$80,2,FALSE)</f>
        <v>BS</v>
      </c>
      <c r="R7461" s="39" t="str">
        <f>VLOOKUP(D7461,GL_Master!$A$1:$D$80,3,FALSE)</f>
        <v>Cash &amp; Bank Balances</v>
      </c>
      <c r="S7461" s="39" t="str">
        <f>VLOOKUP(D7461,GL_Master!$A$1:$D$80,4,FALSE)</f>
        <v>Cash In hand</v>
      </c>
    </row>
    <row r="7462" spans="1:19" x14ac:dyDescent="0.25">
      <c r="A7462" s="39" t="s">
        <v>262</v>
      </c>
      <c r="B7462" s="39" t="s">
        <v>238</v>
      </c>
      <c r="C7462" s="7">
        <v>44228</v>
      </c>
      <c r="D7462" s="39" t="s">
        <v>79</v>
      </c>
      <c r="E7462" s="39">
        <v>-19810</v>
      </c>
      <c r="F7462" s="82">
        <f t="shared" si="348"/>
        <v>-19.809999999999999</v>
      </c>
      <c r="G7462" s="39">
        <f>VLOOKUP(N7462,Currecny_M!$A$1:$P$10,2,FALSE)</f>
        <v>21</v>
      </c>
      <c r="H7462" s="39">
        <f>MATCH(C7462,Currecny_M!$A$1:$P$1,0)</f>
        <v>12</v>
      </c>
      <c r="I7462" s="39">
        <f>VLOOKUP(N7462,Currecny_M!$A$1:$P$10,MATCH(Database!C7462,Currecny_M!$A$1:$P$1,0),FALSE)</f>
        <v>23.2</v>
      </c>
      <c r="J7462" s="82">
        <f t="shared" si="349"/>
        <v>-459.59199999999998</v>
      </c>
      <c r="K7462" s="39">
        <f>VLOOKUP('Cover page'!$B$6,Currecny_M!$A$1:$P$10,MATCH(Database!C7462,Currecny_M!$A$1:$P$1,0),FALSE)</f>
        <v>1</v>
      </c>
      <c r="L7462" s="82">
        <f t="shared" si="350"/>
        <v>-459.59199999999998</v>
      </c>
      <c r="M7462" s="82">
        <f>((E7462/$F$1)*VLOOKUP(N7462,Currecny_M!$A$1:$P$10,MATCH(Database!C7462,Currecny_M!$A$1:$P$1,0),FALSE))/VLOOKUP('Cover page'!$B$6,Currecny_M!$A$1:$P$10,MATCH(Database!C7462,Currecny_M!$A$1:$P$1,0),FALSE)</f>
        <v>-459.59199999999998</v>
      </c>
      <c r="N7462" s="6" t="str">
        <f>VLOOKUP(B7462,Master!$A$2:$C$11,3,FALSE)</f>
        <v>Dirham</v>
      </c>
      <c r="O7462" s="6" t="str">
        <f>VLOOKUP(B7462,Master!$A$2:$C$11,2,FALSE)</f>
        <v>Asia</v>
      </c>
      <c r="Q7462" s="39" t="str">
        <f>VLOOKUP(D7462,GL_Master!$A$1:$D$80,2,FALSE)</f>
        <v>BS</v>
      </c>
      <c r="R7462" s="39" t="str">
        <f>VLOOKUP(D7462,GL_Master!$A$1:$D$80,3,FALSE)</f>
        <v>Loan Fund</v>
      </c>
      <c r="S7462" s="39" t="str">
        <f>VLOOKUP(D7462,GL_Master!$A$1:$D$80,4,FALSE)</f>
        <v>Term Loan</v>
      </c>
    </row>
    <row r="7463" spans="1:19" x14ac:dyDescent="0.25">
      <c r="A7463" s="39" t="s">
        <v>262</v>
      </c>
      <c r="B7463" s="39" t="s">
        <v>238</v>
      </c>
      <c r="C7463" s="7">
        <v>44228</v>
      </c>
      <c r="D7463" s="39" t="s">
        <v>80</v>
      </c>
      <c r="E7463" s="39">
        <v>539</v>
      </c>
      <c r="F7463" s="82">
        <f t="shared" si="348"/>
        <v>0.53900000000000003</v>
      </c>
      <c r="G7463" s="39">
        <f>VLOOKUP(N7463,Currecny_M!$A$1:$P$10,2,FALSE)</f>
        <v>21</v>
      </c>
      <c r="H7463" s="39">
        <f>MATCH(C7463,Currecny_M!$A$1:$P$1,0)</f>
        <v>12</v>
      </c>
      <c r="I7463" s="39">
        <f>VLOOKUP(N7463,Currecny_M!$A$1:$P$10,MATCH(Database!C7463,Currecny_M!$A$1:$P$1,0),FALSE)</f>
        <v>23.2</v>
      </c>
      <c r="J7463" s="82">
        <f t="shared" si="349"/>
        <v>12.504800000000001</v>
      </c>
      <c r="K7463" s="39">
        <f>VLOOKUP('Cover page'!$B$6,Currecny_M!$A$1:$P$10,MATCH(Database!C7463,Currecny_M!$A$1:$P$1,0),FALSE)</f>
        <v>1</v>
      </c>
      <c r="L7463" s="82">
        <f t="shared" si="350"/>
        <v>12.504800000000001</v>
      </c>
      <c r="M7463" s="82">
        <f>((E7463/$F$1)*VLOOKUP(N7463,Currecny_M!$A$1:$P$10,MATCH(Database!C7463,Currecny_M!$A$1:$P$1,0),FALSE))/VLOOKUP('Cover page'!$B$6,Currecny_M!$A$1:$P$10,MATCH(Database!C7463,Currecny_M!$A$1:$P$1,0),FALSE)</f>
        <v>12.504800000000001</v>
      </c>
      <c r="N7463" s="6" t="str">
        <f>VLOOKUP(B7463,Master!$A$2:$C$11,3,FALSE)</f>
        <v>Dirham</v>
      </c>
      <c r="O7463" s="6" t="str">
        <f>VLOOKUP(B7463,Master!$A$2:$C$11,2,FALSE)</f>
        <v>Asia</v>
      </c>
      <c r="Q7463" s="39" t="str">
        <f>VLOOKUP(D7463,GL_Master!$A$1:$D$80,2,FALSE)</f>
        <v>BS</v>
      </c>
      <c r="R7463" s="39" t="str">
        <f>VLOOKUP(D7463,GL_Master!$A$1:$D$80,3,FALSE)</f>
        <v>Cash &amp; Bank Balances</v>
      </c>
      <c r="S7463" s="39" t="str">
        <f>VLOOKUP(D7463,GL_Master!$A$1:$D$80,4,FALSE)</f>
        <v xml:space="preserve">      On Current Accounts</v>
      </c>
    </row>
    <row r="7464" spans="1:19" x14ac:dyDescent="0.25">
      <c r="A7464" s="39" t="s">
        <v>262</v>
      </c>
      <c r="B7464" s="39" t="s">
        <v>238</v>
      </c>
      <c r="C7464" s="7">
        <v>44228</v>
      </c>
      <c r="D7464" s="39" t="s">
        <v>81</v>
      </c>
      <c r="E7464" s="39">
        <v>41088</v>
      </c>
      <c r="F7464" s="82">
        <f t="shared" si="348"/>
        <v>41.088000000000001</v>
      </c>
      <c r="G7464" s="39">
        <f>VLOOKUP(N7464,Currecny_M!$A$1:$P$10,2,FALSE)</f>
        <v>21</v>
      </c>
      <c r="H7464" s="39">
        <f>MATCH(C7464,Currecny_M!$A$1:$P$1,0)</f>
        <v>12</v>
      </c>
      <c r="I7464" s="39">
        <f>VLOOKUP(N7464,Currecny_M!$A$1:$P$10,MATCH(Database!C7464,Currecny_M!$A$1:$P$1,0),FALSE)</f>
        <v>23.2</v>
      </c>
      <c r="J7464" s="82">
        <f t="shared" si="349"/>
        <v>953.24159999999995</v>
      </c>
      <c r="K7464" s="39">
        <f>VLOOKUP('Cover page'!$B$6,Currecny_M!$A$1:$P$10,MATCH(Database!C7464,Currecny_M!$A$1:$P$1,0),FALSE)</f>
        <v>1</v>
      </c>
      <c r="L7464" s="82">
        <f t="shared" si="350"/>
        <v>953.24159999999995</v>
      </c>
      <c r="M7464" s="82">
        <f>((E7464/$F$1)*VLOOKUP(N7464,Currecny_M!$A$1:$P$10,MATCH(Database!C7464,Currecny_M!$A$1:$P$1,0),FALSE))/VLOOKUP('Cover page'!$B$6,Currecny_M!$A$1:$P$10,MATCH(Database!C7464,Currecny_M!$A$1:$P$1,0),FALSE)</f>
        <v>953.24159999999995</v>
      </c>
      <c r="N7464" s="6" t="str">
        <f>VLOOKUP(B7464,Master!$A$2:$C$11,3,FALSE)</f>
        <v>Dirham</v>
      </c>
      <c r="O7464" s="6" t="str">
        <f>VLOOKUP(B7464,Master!$A$2:$C$11,2,FALSE)</f>
        <v>Asia</v>
      </c>
      <c r="Q7464" s="39" t="str">
        <f>VLOOKUP(D7464,GL_Master!$A$1:$D$80,2,FALSE)</f>
        <v>BS</v>
      </c>
      <c r="R7464" s="39" t="str">
        <f>VLOOKUP(D7464,GL_Master!$A$1:$D$80,3,FALSE)</f>
        <v>Other Current Assets</v>
      </c>
      <c r="S7464" s="39" t="str">
        <f>VLOOKUP(D7464,GL_Master!$A$1:$D$80,4,FALSE)</f>
        <v>Advance tax recoverable (net of provision )</v>
      </c>
    </row>
    <row r="7465" spans="1:19" x14ac:dyDescent="0.25">
      <c r="A7465" s="39" t="s">
        <v>262</v>
      </c>
      <c r="B7465" s="39" t="s">
        <v>238</v>
      </c>
      <c r="C7465" s="7">
        <v>44228</v>
      </c>
      <c r="D7465" s="39" t="s">
        <v>19</v>
      </c>
      <c r="E7465" s="39">
        <v>411</v>
      </c>
      <c r="F7465" s="82">
        <f t="shared" si="348"/>
        <v>0.41099999999999998</v>
      </c>
      <c r="G7465" s="39">
        <f>VLOOKUP(N7465,Currecny_M!$A$1:$P$10,2,FALSE)</f>
        <v>21</v>
      </c>
      <c r="H7465" s="39">
        <f>MATCH(C7465,Currecny_M!$A$1:$P$1,0)</f>
        <v>12</v>
      </c>
      <c r="I7465" s="39">
        <f>VLOOKUP(N7465,Currecny_M!$A$1:$P$10,MATCH(Database!C7465,Currecny_M!$A$1:$P$1,0),FALSE)</f>
        <v>23.2</v>
      </c>
      <c r="J7465" s="82">
        <f t="shared" si="349"/>
        <v>9.5351999999999997</v>
      </c>
      <c r="K7465" s="39">
        <f>VLOOKUP('Cover page'!$B$6,Currecny_M!$A$1:$P$10,MATCH(Database!C7465,Currecny_M!$A$1:$P$1,0),FALSE)</f>
        <v>1</v>
      </c>
      <c r="L7465" s="82">
        <f t="shared" si="350"/>
        <v>9.5351999999999997</v>
      </c>
      <c r="M7465" s="82">
        <f>((E7465/$F$1)*VLOOKUP(N7465,Currecny_M!$A$1:$P$10,MATCH(Database!C7465,Currecny_M!$A$1:$P$1,0),FALSE))/VLOOKUP('Cover page'!$B$6,Currecny_M!$A$1:$P$10,MATCH(Database!C7465,Currecny_M!$A$1:$P$1,0),FALSE)</f>
        <v>9.5351999999999997</v>
      </c>
      <c r="N7465" s="6" t="str">
        <f>VLOOKUP(B7465,Master!$A$2:$C$11,3,FALSE)</f>
        <v>Dirham</v>
      </c>
      <c r="O7465" s="6" t="str">
        <f>VLOOKUP(B7465,Master!$A$2:$C$11,2,FALSE)</f>
        <v>Asia</v>
      </c>
      <c r="Q7465" s="39" t="str">
        <f>VLOOKUP(D7465,GL_Master!$A$1:$D$80,2,FALSE)</f>
        <v>BS</v>
      </c>
      <c r="R7465" s="39" t="str">
        <f>VLOOKUP(D7465,GL_Master!$A$1:$D$80,3,FALSE)</f>
        <v>Short-term loan and advances</v>
      </c>
      <c r="S7465" s="39" t="str">
        <f>VLOOKUP(D7465,GL_Master!$A$1:$D$80,4,FALSE)</f>
        <v>Prepaid expenses</v>
      </c>
    </row>
    <row r="7466" spans="1:19" x14ac:dyDescent="0.25">
      <c r="A7466" s="39" t="s">
        <v>262</v>
      </c>
      <c r="B7466" s="39" t="s">
        <v>238</v>
      </c>
      <c r="C7466" s="7">
        <v>44228</v>
      </c>
      <c r="D7466" s="39" t="s">
        <v>82</v>
      </c>
      <c r="E7466" s="39">
        <v>4402</v>
      </c>
      <c r="F7466" s="82">
        <f t="shared" si="348"/>
        <v>4.4020000000000001</v>
      </c>
      <c r="G7466" s="39">
        <f>VLOOKUP(N7466,Currecny_M!$A$1:$P$10,2,FALSE)</f>
        <v>21</v>
      </c>
      <c r="H7466" s="39">
        <f>MATCH(C7466,Currecny_M!$A$1:$P$1,0)</f>
        <v>12</v>
      </c>
      <c r="I7466" s="39">
        <f>VLOOKUP(N7466,Currecny_M!$A$1:$P$10,MATCH(Database!C7466,Currecny_M!$A$1:$P$1,0),FALSE)</f>
        <v>23.2</v>
      </c>
      <c r="J7466" s="82">
        <f t="shared" si="349"/>
        <v>102.1264</v>
      </c>
      <c r="K7466" s="39">
        <f>VLOOKUP('Cover page'!$B$6,Currecny_M!$A$1:$P$10,MATCH(Database!C7466,Currecny_M!$A$1:$P$1,0),FALSE)</f>
        <v>1</v>
      </c>
      <c r="L7466" s="82">
        <f t="shared" si="350"/>
        <v>102.1264</v>
      </c>
      <c r="M7466" s="82">
        <f>((E7466/$F$1)*VLOOKUP(N7466,Currecny_M!$A$1:$P$10,MATCH(Database!C7466,Currecny_M!$A$1:$P$1,0),FALSE))/VLOOKUP('Cover page'!$B$6,Currecny_M!$A$1:$P$10,MATCH(Database!C7466,Currecny_M!$A$1:$P$1,0),FALSE)</f>
        <v>102.1264</v>
      </c>
      <c r="N7466" s="6" t="str">
        <f>VLOOKUP(B7466,Master!$A$2:$C$11,3,FALSE)</f>
        <v>Dirham</v>
      </c>
      <c r="O7466" s="6" t="str">
        <f>VLOOKUP(B7466,Master!$A$2:$C$11,2,FALSE)</f>
        <v>Asia</v>
      </c>
      <c r="Q7466" s="39" t="str">
        <f>VLOOKUP(D7466,GL_Master!$A$1:$D$80,2,FALSE)</f>
        <v>BS</v>
      </c>
      <c r="R7466" s="39" t="str">
        <f>VLOOKUP(D7466,GL_Master!$A$1:$D$80,3,FALSE)</f>
        <v>Short-term loan and advances</v>
      </c>
      <c r="S7466" s="39" t="str">
        <f>VLOOKUP(D7466,GL_Master!$A$1:$D$80,4,FALSE)</f>
        <v>Advance to vendor/employees</v>
      </c>
    </row>
    <row r="7467" spans="1:19" x14ac:dyDescent="0.25">
      <c r="A7467" s="39" t="s">
        <v>262</v>
      </c>
      <c r="B7467" s="39" t="s">
        <v>238</v>
      </c>
      <c r="C7467" s="7">
        <v>44228</v>
      </c>
      <c r="D7467" s="39" t="s">
        <v>83</v>
      </c>
      <c r="E7467" s="39">
        <v>2907</v>
      </c>
      <c r="F7467" s="82">
        <f t="shared" si="348"/>
        <v>2.907</v>
      </c>
      <c r="G7467" s="39">
        <f>VLOOKUP(N7467,Currecny_M!$A$1:$P$10,2,FALSE)</f>
        <v>21</v>
      </c>
      <c r="H7467" s="39">
        <f>MATCH(C7467,Currecny_M!$A$1:$P$1,0)</f>
        <v>12</v>
      </c>
      <c r="I7467" s="39">
        <f>VLOOKUP(N7467,Currecny_M!$A$1:$P$10,MATCH(Database!C7467,Currecny_M!$A$1:$P$1,0),FALSE)</f>
        <v>23.2</v>
      </c>
      <c r="J7467" s="82">
        <f t="shared" si="349"/>
        <v>67.442399999999992</v>
      </c>
      <c r="K7467" s="39">
        <f>VLOOKUP('Cover page'!$B$6,Currecny_M!$A$1:$P$10,MATCH(Database!C7467,Currecny_M!$A$1:$P$1,0),FALSE)</f>
        <v>1</v>
      </c>
      <c r="L7467" s="82">
        <f t="shared" si="350"/>
        <v>67.442399999999992</v>
      </c>
      <c r="M7467" s="82">
        <f>((E7467/$F$1)*VLOOKUP(N7467,Currecny_M!$A$1:$P$10,MATCH(Database!C7467,Currecny_M!$A$1:$P$1,0),FALSE))/VLOOKUP('Cover page'!$B$6,Currecny_M!$A$1:$P$10,MATCH(Database!C7467,Currecny_M!$A$1:$P$1,0),FALSE)</f>
        <v>67.442399999999992</v>
      </c>
      <c r="N7467" s="6" t="str">
        <f>VLOOKUP(B7467,Master!$A$2:$C$11,3,FALSE)</f>
        <v>Dirham</v>
      </c>
      <c r="O7467" s="6" t="str">
        <f>VLOOKUP(B7467,Master!$A$2:$C$11,2,FALSE)</f>
        <v>Asia</v>
      </c>
      <c r="Q7467" s="39" t="str">
        <f>VLOOKUP(D7467,GL_Master!$A$1:$D$80,2,FALSE)</f>
        <v>BS</v>
      </c>
      <c r="R7467" s="39" t="str">
        <f>VLOOKUP(D7467,GL_Master!$A$1:$D$80,3,FALSE)</f>
        <v>Other Current Assets</v>
      </c>
      <c r="S7467" s="39" t="str">
        <f>VLOOKUP(D7467,GL_Master!$A$1:$D$80,4,FALSE)</f>
        <v>Security deposits ( Unsecured, considered good)</v>
      </c>
    </row>
    <row r="7468" spans="1:19" x14ac:dyDescent="0.25">
      <c r="A7468" s="39" t="s">
        <v>262</v>
      </c>
      <c r="B7468" s="39" t="s">
        <v>238</v>
      </c>
      <c r="C7468" s="7">
        <v>44228</v>
      </c>
      <c r="D7468" s="39" t="s">
        <v>246</v>
      </c>
      <c r="E7468" s="39">
        <v>-334152</v>
      </c>
      <c r="F7468" s="82">
        <f t="shared" si="348"/>
        <v>-334.15199999999999</v>
      </c>
      <c r="G7468" s="39">
        <f>VLOOKUP(N7468,Currecny_M!$A$1:$P$10,2,FALSE)</f>
        <v>21</v>
      </c>
      <c r="H7468" s="39">
        <f>MATCH(C7468,Currecny_M!$A$1:$P$1,0)</f>
        <v>12</v>
      </c>
      <c r="I7468" s="39">
        <f>VLOOKUP(N7468,Currecny_M!$A$1:$P$10,MATCH(Database!C7468,Currecny_M!$A$1:$P$1,0),FALSE)</f>
        <v>23.2</v>
      </c>
      <c r="J7468" s="82">
        <f t="shared" si="349"/>
        <v>-7752.326399999999</v>
      </c>
      <c r="K7468" s="39">
        <f>VLOOKUP('Cover page'!$B$6,Currecny_M!$A$1:$P$10,MATCH(Database!C7468,Currecny_M!$A$1:$P$1,0),FALSE)</f>
        <v>1</v>
      </c>
      <c r="L7468" s="82">
        <f t="shared" si="350"/>
        <v>-7752.326399999999</v>
      </c>
      <c r="M7468" s="82">
        <f>((E7468/$F$1)*VLOOKUP(N7468,Currecny_M!$A$1:$P$10,MATCH(Database!C7468,Currecny_M!$A$1:$P$1,0),FALSE))/VLOOKUP('Cover page'!$B$6,Currecny_M!$A$1:$P$10,MATCH(Database!C7468,Currecny_M!$A$1:$P$1,0),FALSE)</f>
        <v>-7752.326399999999</v>
      </c>
      <c r="N7468" s="6" t="str">
        <f>VLOOKUP(B7468,Master!$A$2:$C$11,3,FALSE)</f>
        <v>Dirham</v>
      </c>
      <c r="O7468" s="6" t="str">
        <f>VLOOKUP(B7468,Master!$A$2:$C$11,2,FALSE)</f>
        <v>Asia</v>
      </c>
      <c r="Q7468" s="39" t="str">
        <f>VLOOKUP(D7468,GL_Master!$A$1:$D$80,2,FALSE)</f>
        <v>PL</v>
      </c>
      <c r="R7468" s="39" t="str">
        <f>VLOOKUP(D7468,GL_Master!$A$1:$D$80,3,FALSE)</f>
        <v>Revenue from Operations</v>
      </c>
      <c r="S7468" s="39" t="str">
        <f>VLOOKUP(D7468,GL_Master!$A$1:$D$80,4,FALSE)</f>
        <v>Contract revenue</v>
      </c>
    </row>
    <row r="7469" spans="1:19" x14ac:dyDescent="0.25">
      <c r="A7469" s="39" t="s">
        <v>262</v>
      </c>
      <c r="B7469" s="39" t="s">
        <v>238</v>
      </c>
      <c r="C7469" s="7">
        <v>44228</v>
      </c>
      <c r="D7469" s="39" t="s">
        <v>134</v>
      </c>
      <c r="E7469" s="39">
        <v>-2741</v>
      </c>
      <c r="F7469" s="82">
        <f t="shared" si="348"/>
        <v>-2.7410000000000001</v>
      </c>
      <c r="G7469" s="39">
        <f>VLOOKUP(N7469,Currecny_M!$A$1:$P$10,2,FALSE)</f>
        <v>21</v>
      </c>
      <c r="H7469" s="39">
        <f>MATCH(C7469,Currecny_M!$A$1:$P$1,0)</f>
        <v>12</v>
      </c>
      <c r="I7469" s="39">
        <f>VLOOKUP(N7469,Currecny_M!$A$1:$P$10,MATCH(Database!C7469,Currecny_M!$A$1:$P$1,0),FALSE)</f>
        <v>23.2</v>
      </c>
      <c r="J7469" s="82">
        <f t="shared" si="349"/>
        <v>-63.591200000000001</v>
      </c>
      <c r="K7469" s="39">
        <f>VLOOKUP('Cover page'!$B$6,Currecny_M!$A$1:$P$10,MATCH(Database!C7469,Currecny_M!$A$1:$P$1,0),FALSE)</f>
        <v>1</v>
      </c>
      <c r="L7469" s="82">
        <f t="shared" si="350"/>
        <v>-63.591200000000001</v>
      </c>
      <c r="M7469" s="82">
        <f>((E7469/$F$1)*VLOOKUP(N7469,Currecny_M!$A$1:$P$10,MATCH(Database!C7469,Currecny_M!$A$1:$P$1,0),FALSE))/VLOOKUP('Cover page'!$B$6,Currecny_M!$A$1:$P$10,MATCH(Database!C7469,Currecny_M!$A$1:$P$1,0),FALSE)</f>
        <v>-63.591200000000001</v>
      </c>
      <c r="N7469" s="6" t="str">
        <f>VLOOKUP(B7469,Master!$A$2:$C$11,3,FALSE)</f>
        <v>Dirham</v>
      </c>
      <c r="O7469" s="6" t="str">
        <f>VLOOKUP(B7469,Master!$A$2:$C$11,2,FALSE)</f>
        <v>Asia</v>
      </c>
      <c r="Q7469" s="39" t="str">
        <f>VLOOKUP(D7469,GL_Master!$A$1:$D$80,2,FALSE)</f>
        <v>PL</v>
      </c>
      <c r="R7469" s="39" t="str">
        <f>VLOOKUP(D7469,GL_Master!$A$1:$D$80,3,FALSE)</f>
        <v>Other Income</v>
      </c>
      <c r="S7469" s="39" t="str">
        <f>VLOOKUP(D7469,GL_Master!$A$1:$D$80,4,FALSE)</f>
        <v>Other Income</v>
      </c>
    </row>
    <row r="7470" spans="1:19" x14ac:dyDescent="0.25">
      <c r="A7470" s="39" t="s">
        <v>262</v>
      </c>
      <c r="B7470" s="39" t="s">
        <v>238</v>
      </c>
      <c r="C7470" s="7">
        <v>44228</v>
      </c>
      <c r="D7470" s="39" t="s">
        <v>86</v>
      </c>
      <c r="E7470" s="39">
        <v>154</v>
      </c>
      <c r="F7470" s="82">
        <f t="shared" si="348"/>
        <v>0.154</v>
      </c>
      <c r="G7470" s="39">
        <f>VLOOKUP(N7470,Currecny_M!$A$1:$P$10,2,FALSE)</f>
        <v>21</v>
      </c>
      <c r="H7470" s="39">
        <f>MATCH(C7470,Currecny_M!$A$1:$P$1,0)</f>
        <v>12</v>
      </c>
      <c r="I7470" s="39">
        <f>VLOOKUP(N7470,Currecny_M!$A$1:$P$10,MATCH(Database!C7470,Currecny_M!$A$1:$P$1,0),FALSE)</f>
        <v>23.2</v>
      </c>
      <c r="J7470" s="82">
        <f t="shared" si="349"/>
        <v>3.5728</v>
      </c>
      <c r="K7470" s="39">
        <f>VLOOKUP('Cover page'!$B$6,Currecny_M!$A$1:$P$10,MATCH(Database!C7470,Currecny_M!$A$1:$P$1,0),FALSE)</f>
        <v>1</v>
      </c>
      <c r="L7470" s="82">
        <f t="shared" si="350"/>
        <v>3.5728</v>
      </c>
      <c r="M7470" s="82">
        <f>((E7470/$F$1)*VLOOKUP(N7470,Currecny_M!$A$1:$P$10,MATCH(Database!C7470,Currecny_M!$A$1:$P$1,0),FALSE))/VLOOKUP('Cover page'!$B$6,Currecny_M!$A$1:$P$10,MATCH(Database!C7470,Currecny_M!$A$1:$P$1,0),FALSE)</f>
        <v>3.5728</v>
      </c>
      <c r="N7470" s="6" t="str">
        <f>VLOOKUP(B7470,Master!$A$2:$C$11,3,FALSE)</f>
        <v>Dirham</v>
      </c>
      <c r="O7470" s="6" t="str">
        <f>VLOOKUP(B7470,Master!$A$2:$C$11,2,FALSE)</f>
        <v>Asia</v>
      </c>
      <c r="Q7470" s="39" t="str">
        <f>VLOOKUP(D7470,GL_Master!$A$1:$D$80,2,FALSE)</f>
        <v>PL</v>
      </c>
      <c r="R7470" s="39" t="str">
        <f>VLOOKUP(D7470,GL_Master!$A$1:$D$80,3,FALSE)</f>
        <v>COGS</v>
      </c>
      <c r="S7470" s="39" t="str">
        <f>VLOOKUP(D7470,GL_Master!$A$1:$D$80,4,FALSE)</f>
        <v>Purchase of other traded goods</v>
      </c>
    </row>
    <row r="7471" spans="1:19" x14ac:dyDescent="0.25">
      <c r="A7471" s="39" t="s">
        <v>262</v>
      </c>
      <c r="B7471" s="39" t="s">
        <v>238</v>
      </c>
      <c r="C7471" s="7">
        <v>44228</v>
      </c>
      <c r="D7471" s="39" t="s">
        <v>87</v>
      </c>
      <c r="E7471" s="39">
        <v>80</v>
      </c>
      <c r="F7471" s="82">
        <f t="shared" si="348"/>
        <v>0.08</v>
      </c>
      <c r="G7471" s="39">
        <f>VLOOKUP(N7471,Currecny_M!$A$1:$P$10,2,FALSE)</f>
        <v>21</v>
      </c>
      <c r="H7471" s="39">
        <f>MATCH(C7471,Currecny_M!$A$1:$P$1,0)</f>
        <v>12</v>
      </c>
      <c r="I7471" s="39">
        <f>VLOOKUP(N7471,Currecny_M!$A$1:$P$10,MATCH(Database!C7471,Currecny_M!$A$1:$P$1,0),FALSE)</f>
        <v>23.2</v>
      </c>
      <c r="J7471" s="82">
        <f t="shared" si="349"/>
        <v>1.8559999999999999</v>
      </c>
      <c r="K7471" s="39">
        <f>VLOOKUP('Cover page'!$B$6,Currecny_M!$A$1:$P$10,MATCH(Database!C7471,Currecny_M!$A$1:$P$1,0),FALSE)</f>
        <v>1</v>
      </c>
      <c r="L7471" s="82">
        <f t="shared" si="350"/>
        <v>1.8559999999999999</v>
      </c>
      <c r="M7471" s="82">
        <f>((E7471/$F$1)*VLOOKUP(N7471,Currecny_M!$A$1:$P$10,MATCH(Database!C7471,Currecny_M!$A$1:$P$1,0),FALSE))/VLOOKUP('Cover page'!$B$6,Currecny_M!$A$1:$P$10,MATCH(Database!C7471,Currecny_M!$A$1:$P$1,0),FALSE)</f>
        <v>1.8559999999999999</v>
      </c>
      <c r="N7471" s="6" t="str">
        <f>VLOOKUP(B7471,Master!$A$2:$C$11,3,FALSE)</f>
        <v>Dirham</v>
      </c>
      <c r="O7471" s="6" t="str">
        <f>VLOOKUP(B7471,Master!$A$2:$C$11,2,FALSE)</f>
        <v>Asia</v>
      </c>
      <c r="Q7471" s="39" t="str">
        <f>VLOOKUP(D7471,GL_Master!$A$1:$D$80,2,FALSE)</f>
        <v>PL</v>
      </c>
      <c r="R7471" s="39" t="str">
        <f>VLOOKUP(D7471,GL_Master!$A$1:$D$80,3,FALSE)</f>
        <v>COGS</v>
      </c>
      <c r="S7471" s="39" t="str">
        <f>VLOOKUP(D7471,GL_Master!$A$1:$D$80,4,FALSE)</f>
        <v>Civil, Installation, Commissioning and Other miscellaneous expenses</v>
      </c>
    </row>
    <row r="7472" spans="1:19" x14ac:dyDescent="0.25">
      <c r="A7472" s="39" t="s">
        <v>262</v>
      </c>
      <c r="B7472" s="39" t="s">
        <v>238</v>
      </c>
      <c r="C7472" s="7">
        <v>44228</v>
      </c>
      <c r="D7472" s="39" t="s">
        <v>88</v>
      </c>
      <c r="E7472" s="39">
        <v>242</v>
      </c>
      <c r="F7472" s="82">
        <f t="shared" si="348"/>
        <v>0.24199999999999999</v>
      </c>
      <c r="G7472" s="39">
        <f>VLOOKUP(N7472,Currecny_M!$A$1:$P$10,2,FALSE)</f>
        <v>21</v>
      </c>
      <c r="H7472" s="39">
        <f>MATCH(C7472,Currecny_M!$A$1:$P$1,0)</f>
        <v>12</v>
      </c>
      <c r="I7472" s="39">
        <f>VLOOKUP(N7472,Currecny_M!$A$1:$P$10,MATCH(Database!C7472,Currecny_M!$A$1:$P$1,0),FALSE)</f>
        <v>23.2</v>
      </c>
      <c r="J7472" s="82">
        <f t="shared" si="349"/>
        <v>5.6143999999999998</v>
      </c>
      <c r="K7472" s="39">
        <f>VLOOKUP('Cover page'!$B$6,Currecny_M!$A$1:$P$10,MATCH(Database!C7472,Currecny_M!$A$1:$P$1,0),FALSE)</f>
        <v>1</v>
      </c>
      <c r="L7472" s="82">
        <f t="shared" si="350"/>
        <v>5.6143999999999998</v>
      </c>
      <c r="M7472" s="82">
        <f>((E7472/$F$1)*VLOOKUP(N7472,Currecny_M!$A$1:$P$10,MATCH(Database!C7472,Currecny_M!$A$1:$P$1,0),FALSE))/VLOOKUP('Cover page'!$B$6,Currecny_M!$A$1:$P$10,MATCH(Database!C7472,Currecny_M!$A$1:$P$1,0),FALSE)</f>
        <v>5.6143999999999998</v>
      </c>
      <c r="N7472" s="6" t="str">
        <f>VLOOKUP(B7472,Master!$A$2:$C$11,3,FALSE)</f>
        <v>Dirham</v>
      </c>
      <c r="O7472" s="6" t="str">
        <f>VLOOKUP(B7472,Master!$A$2:$C$11,2,FALSE)</f>
        <v>Asia</v>
      </c>
      <c r="Q7472" s="39" t="str">
        <f>VLOOKUP(D7472,GL_Master!$A$1:$D$80,2,FALSE)</f>
        <v>PL</v>
      </c>
      <c r="R7472" s="39" t="str">
        <f>VLOOKUP(D7472,GL_Master!$A$1:$D$80,3,FALSE)</f>
        <v>COGS</v>
      </c>
      <c r="S7472" s="39" t="str">
        <f>VLOOKUP(D7472,GL_Master!$A$1:$D$80,4,FALSE)</f>
        <v>Civil, Installation, Commissioning and Other miscellaneous expenses</v>
      </c>
    </row>
    <row r="7473" spans="1:19" x14ac:dyDescent="0.25">
      <c r="A7473" s="39" t="s">
        <v>262</v>
      </c>
      <c r="B7473" s="39" t="s">
        <v>238</v>
      </c>
      <c r="C7473" s="7">
        <v>44228</v>
      </c>
      <c r="D7473" s="39" t="s">
        <v>89</v>
      </c>
      <c r="E7473" s="39">
        <v>489</v>
      </c>
      <c r="F7473" s="82">
        <f t="shared" si="348"/>
        <v>0.48899999999999999</v>
      </c>
      <c r="G7473" s="39">
        <f>VLOOKUP(N7473,Currecny_M!$A$1:$P$10,2,FALSE)</f>
        <v>21</v>
      </c>
      <c r="H7473" s="39">
        <f>MATCH(C7473,Currecny_M!$A$1:$P$1,0)</f>
        <v>12</v>
      </c>
      <c r="I7473" s="39">
        <f>VLOOKUP(N7473,Currecny_M!$A$1:$P$10,MATCH(Database!C7473,Currecny_M!$A$1:$P$1,0),FALSE)</f>
        <v>23.2</v>
      </c>
      <c r="J7473" s="82">
        <f t="shared" si="349"/>
        <v>11.344799999999999</v>
      </c>
      <c r="K7473" s="39">
        <f>VLOOKUP('Cover page'!$B$6,Currecny_M!$A$1:$P$10,MATCH(Database!C7473,Currecny_M!$A$1:$P$1,0),FALSE)</f>
        <v>1</v>
      </c>
      <c r="L7473" s="82">
        <f t="shared" si="350"/>
        <v>11.344799999999999</v>
      </c>
      <c r="M7473" s="82">
        <f>((E7473/$F$1)*VLOOKUP(N7473,Currecny_M!$A$1:$P$10,MATCH(Database!C7473,Currecny_M!$A$1:$P$1,0),FALSE))/VLOOKUP('Cover page'!$B$6,Currecny_M!$A$1:$P$10,MATCH(Database!C7473,Currecny_M!$A$1:$P$1,0),FALSE)</f>
        <v>11.344799999999999</v>
      </c>
      <c r="N7473" s="6" t="str">
        <f>VLOOKUP(B7473,Master!$A$2:$C$11,3,FALSE)</f>
        <v>Dirham</v>
      </c>
      <c r="O7473" s="6" t="str">
        <f>VLOOKUP(B7473,Master!$A$2:$C$11,2,FALSE)</f>
        <v>Asia</v>
      </c>
      <c r="Q7473" s="39" t="str">
        <f>VLOOKUP(D7473,GL_Master!$A$1:$D$80,2,FALSE)</f>
        <v>PL</v>
      </c>
      <c r="R7473" s="39" t="str">
        <f>VLOOKUP(D7473,GL_Master!$A$1:$D$80,3,FALSE)</f>
        <v>COGS</v>
      </c>
      <c r="S7473" s="39" t="str">
        <f>VLOOKUP(D7473,GL_Master!$A$1:$D$80,4,FALSE)</f>
        <v>project Expenses</v>
      </c>
    </row>
    <row r="7474" spans="1:19" x14ac:dyDescent="0.25">
      <c r="A7474" s="39" t="s">
        <v>262</v>
      </c>
      <c r="B7474" s="39" t="s">
        <v>238</v>
      </c>
      <c r="C7474" s="7">
        <v>44228</v>
      </c>
      <c r="D7474" s="39" t="s">
        <v>90</v>
      </c>
      <c r="E7474" s="39">
        <v>158</v>
      </c>
      <c r="F7474" s="82">
        <f t="shared" si="348"/>
        <v>0.158</v>
      </c>
      <c r="G7474" s="39">
        <f>VLOOKUP(N7474,Currecny_M!$A$1:$P$10,2,FALSE)</f>
        <v>21</v>
      </c>
      <c r="H7474" s="39">
        <f>MATCH(C7474,Currecny_M!$A$1:$P$1,0)</f>
        <v>12</v>
      </c>
      <c r="I7474" s="39">
        <f>VLOOKUP(N7474,Currecny_M!$A$1:$P$10,MATCH(Database!C7474,Currecny_M!$A$1:$P$1,0),FALSE)</f>
        <v>23.2</v>
      </c>
      <c r="J7474" s="82">
        <f t="shared" si="349"/>
        <v>3.6656</v>
      </c>
      <c r="K7474" s="39">
        <f>VLOOKUP('Cover page'!$B$6,Currecny_M!$A$1:$P$10,MATCH(Database!C7474,Currecny_M!$A$1:$P$1,0),FALSE)</f>
        <v>1</v>
      </c>
      <c r="L7474" s="82">
        <f t="shared" si="350"/>
        <v>3.6656</v>
      </c>
      <c r="M7474" s="82">
        <f>((E7474/$F$1)*VLOOKUP(N7474,Currecny_M!$A$1:$P$10,MATCH(Database!C7474,Currecny_M!$A$1:$P$1,0),FALSE))/VLOOKUP('Cover page'!$B$6,Currecny_M!$A$1:$P$10,MATCH(Database!C7474,Currecny_M!$A$1:$P$1,0),FALSE)</f>
        <v>3.6656</v>
      </c>
      <c r="N7474" s="6" t="str">
        <f>VLOOKUP(B7474,Master!$A$2:$C$11,3,FALSE)</f>
        <v>Dirham</v>
      </c>
      <c r="O7474" s="6" t="str">
        <f>VLOOKUP(B7474,Master!$A$2:$C$11,2,FALSE)</f>
        <v>Asia</v>
      </c>
      <c r="Q7474" s="39" t="str">
        <f>VLOOKUP(D7474,GL_Master!$A$1:$D$80,2,FALSE)</f>
        <v>PL</v>
      </c>
      <c r="R7474" s="39" t="str">
        <f>VLOOKUP(D7474,GL_Master!$A$1:$D$80,3,FALSE)</f>
        <v>Office utility</v>
      </c>
      <c r="S7474" s="39" t="str">
        <f>VLOOKUP(D7474,GL_Master!$A$1:$D$80,4,FALSE)</f>
        <v>Electricity Expenses</v>
      </c>
    </row>
    <row r="7475" spans="1:19" x14ac:dyDescent="0.25">
      <c r="A7475" s="39" t="s">
        <v>262</v>
      </c>
      <c r="B7475" s="39" t="s">
        <v>238</v>
      </c>
      <c r="C7475" s="7">
        <v>44228</v>
      </c>
      <c r="D7475" s="39" t="s">
        <v>91</v>
      </c>
      <c r="E7475" s="39">
        <v>329</v>
      </c>
      <c r="F7475" s="82">
        <f t="shared" si="348"/>
        <v>0.32900000000000001</v>
      </c>
      <c r="G7475" s="39">
        <f>VLOOKUP(N7475,Currecny_M!$A$1:$P$10,2,FALSE)</f>
        <v>21</v>
      </c>
      <c r="H7475" s="39">
        <f>MATCH(C7475,Currecny_M!$A$1:$P$1,0)</f>
        <v>12</v>
      </c>
      <c r="I7475" s="39">
        <f>VLOOKUP(N7475,Currecny_M!$A$1:$P$10,MATCH(Database!C7475,Currecny_M!$A$1:$P$1,0),FALSE)</f>
        <v>23.2</v>
      </c>
      <c r="J7475" s="82">
        <f t="shared" si="349"/>
        <v>7.6328000000000005</v>
      </c>
      <c r="K7475" s="39">
        <f>VLOOKUP('Cover page'!$B$6,Currecny_M!$A$1:$P$10,MATCH(Database!C7475,Currecny_M!$A$1:$P$1,0),FALSE)</f>
        <v>1</v>
      </c>
      <c r="L7475" s="82">
        <f t="shared" si="350"/>
        <v>7.6328000000000005</v>
      </c>
      <c r="M7475" s="82">
        <f>((E7475/$F$1)*VLOOKUP(N7475,Currecny_M!$A$1:$P$10,MATCH(Database!C7475,Currecny_M!$A$1:$P$1,0),FALSE))/VLOOKUP('Cover page'!$B$6,Currecny_M!$A$1:$P$10,MATCH(Database!C7475,Currecny_M!$A$1:$P$1,0),FALSE)</f>
        <v>7.6328000000000005</v>
      </c>
      <c r="N7475" s="6" t="str">
        <f>VLOOKUP(B7475,Master!$A$2:$C$11,3,FALSE)</f>
        <v>Dirham</v>
      </c>
      <c r="O7475" s="6" t="str">
        <f>VLOOKUP(B7475,Master!$A$2:$C$11,2,FALSE)</f>
        <v>Asia</v>
      </c>
      <c r="Q7475" s="39" t="str">
        <f>VLOOKUP(D7475,GL_Master!$A$1:$D$80,2,FALSE)</f>
        <v>PL</v>
      </c>
      <c r="R7475" s="39" t="str">
        <f>VLOOKUP(D7475,GL_Master!$A$1:$D$80,3,FALSE)</f>
        <v>Misc. expenses</v>
      </c>
      <c r="S7475" s="39" t="str">
        <f>VLOOKUP(D7475,GL_Master!$A$1:$D$80,4,FALSE)</f>
        <v>Repair &amp; Maintenance</v>
      </c>
    </row>
    <row r="7476" spans="1:19" x14ac:dyDescent="0.25">
      <c r="A7476" s="39" t="s">
        <v>262</v>
      </c>
      <c r="B7476" s="39" t="s">
        <v>238</v>
      </c>
      <c r="C7476" s="7">
        <v>44228</v>
      </c>
      <c r="D7476" s="39" t="s">
        <v>92</v>
      </c>
      <c r="E7476" s="39">
        <v>240</v>
      </c>
      <c r="F7476" s="82">
        <f t="shared" si="348"/>
        <v>0.24</v>
      </c>
      <c r="G7476" s="39">
        <f>VLOOKUP(N7476,Currecny_M!$A$1:$P$10,2,FALSE)</f>
        <v>21</v>
      </c>
      <c r="H7476" s="39">
        <f>MATCH(C7476,Currecny_M!$A$1:$P$1,0)</f>
        <v>12</v>
      </c>
      <c r="I7476" s="39">
        <f>VLOOKUP(N7476,Currecny_M!$A$1:$P$10,MATCH(Database!C7476,Currecny_M!$A$1:$P$1,0),FALSE)</f>
        <v>23.2</v>
      </c>
      <c r="J7476" s="82">
        <f t="shared" si="349"/>
        <v>5.5679999999999996</v>
      </c>
      <c r="K7476" s="39">
        <f>VLOOKUP('Cover page'!$B$6,Currecny_M!$A$1:$P$10,MATCH(Database!C7476,Currecny_M!$A$1:$P$1,0),FALSE)</f>
        <v>1</v>
      </c>
      <c r="L7476" s="82">
        <f t="shared" si="350"/>
        <v>5.5679999999999996</v>
      </c>
      <c r="M7476" s="82">
        <f>((E7476/$F$1)*VLOOKUP(N7476,Currecny_M!$A$1:$P$10,MATCH(Database!C7476,Currecny_M!$A$1:$P$1,0),FALSE))/VLOOKUP('Cover page'!$B$6,Currecny_M!$A$1:$P$10,MATCH(Database!C7476,Currecny_M!$A$1:$P$1,0),FALSE)</f>
        <v>5.5679999999999996</v>
      </c>
      <c r="N7476" s="6" t="str">
        <f>VLOOKUP(B7476,Master!$A$2:$C$11,3,FALSE)</f>
        <v>Dirham</v>
      </c>
      <c r="O7476" s="6" t="str">
        <f>VLOOKUP(B7476,Master!$A$2:$C$11,2,FALSE)</f>
        <v>Asia</v>
      </c>
      <c r="Q7476" s="39" t="str">
        <f>VLOOKUP(D7476,GL_Master!$A$1:$D$80,2,FALSE)</f>
        <v>PL</v>
      </c>
      <c r="R7476" s="39" t="str">
        <f>VLOOKUP(D7476,GL_Master!$A$1:$D$80,3,FALSE)</f>
        <v>Misc. expenses</v>
      </c>
      <c r="S7476" s="39" t="str">
        <f>VLOOKUP(D7476,GL_Master!$A$1:$D$80,4,FALSE)</f>
        <v>Repair &amp; Maintenance</v>
      </c>
    </row>
    <row r="7477" spans="1:19" x14ac:dyDescent="0.25">
      <c r="A7477" s="39" t="s">
        <v>262</v>
      </c>
      <c r="B7477" s="39" t="s">
        <v>238</v>
      </c>
      <c r="C7477" s="7">
        <v>44228</v>
      </c>
      <c r="D7477" s="39" t="s">
        <v>93</v>
      </c>
      <c r="E7477" s="39">
        <v>2880</v>
      </c>
      <c r="F7477" s="82">
        <f t="shared" si="348"/>
        <v>2.88</v>
      </c>
      <c r="G7477" s="39">
        <f>VLOOKUP(N7477,Currecny_M!$A$1:$P$10,2,FALSE)</f>
        <v>21</v>
      </c>
      <c r="H7477" s="39">
        <f>MATCH(C7477,Currecny_M!$A$1:$P$1,0)</f>
        <v>12</v>
      </c>
      <c r="I7477" s="39">
        <f>VLOOKUP(N7477,Currecny_M!$A$1:$P$10,MATCH(Database!C7477,Currecny_M!$A$1:$P$1,0),FALSE)</f>
        <v>23.2</v>
      </c>
      <c r="J7477" s="82">
        <f t="shared" si="349"/>
        <v>66.816000000000003</v>
      </c>
      <c r="K7477" s="39">
        <f>VLOOKUP('Cover page'!$B$6,Currecny_M!$A$1:$P$10,MATCH(Database!C7477,Currecny_M!$A$1:$P$1,0),FALSE)</f>
        <v>1</v>
      </c>
      <c r="L7477" s="82">
        <f t="shared" si="350"/>
        <v>66.816000000000003</v>
      </c>
      <c r="M7477" s="82">
        <f>((E7477/$F$1)*VLOOKUP(N7477,Currecny_M!$A$1:$P$10,MATCH(Database!C7477,Currecny_M!$A$1:$P$1,0),FALSE))/VLOOKUP('Cover page'!$B$6,Currecny_M!$A$1:$P$10,MATCH(Database!C7477,Currecny_M!$A$1:$P$1,0),FALSE)</f>
        <v>66.816000000000003</v>
      </c>
      <c r="N7477" s="6" t="str">
        <f>VLOOKUP(B7477,Master!$A$2:$C$11,3,FALSE)</f>
        <v>Dirham</v>
      </c>
      <c r="O7477" s="6" t="str">
        <f>VLOOKUP(B7477,Master!$A$2:$C$11,2,FALSE)</f>
        <v>Asia</v>
      </c>
      <c r="Q7477" s="39" t="str">
        <f>VLOOKUP(D7477,GL_Master!$A$1:$D$80,2,FALSE)</f>
        <v>PL</v>
      </c>
      <c r="R7477" s="39" t="str">
        <f>VLOOKUP(D7477,GL_Master!$A$1:$D$80,3,FALSE)</f>
        <v>Salary wages &amp; benefits</v>
      </c>
      <c r="S7477" s="39" t="str">
        <f>VLOOKUP(D7477,GL_Master!$A$1:$D$80,4,FALSE)</f>
        <v>Employee benefits expense</v>
      </c>
    </row>
    <row r="7478" spans="1:19" x14ac:dyDescent="0.25">
      <c r="A7478" s="39" t="s">
        <v>262</v>
      </c>
      <c r="B7478" s="39" t="s">
        <v>238</v>
      </c>
      <c r="C7478" s="7">
        <v>44228</v>
      </c>
      <c r="D7478" s="39" t="s">
        <v>33</v>
      </c>
      <c r="E7478" s="39">
        <v>81</v>
      </c>
      <c r="F7478" s="82">
        <f t="shared" si="348"/>
        <v>8.1000000000000003E-2</v>
      </c>
      <c r="G7478" s="39">
        <f>VLOOKUP(N7478,Currecny_M!$A$1:$P$10,2,FALSE)</f>
        <v>21</v>
      </c>
      <c r="H7478" s="39">
        <f>MATCH(C7478,Currecny_M!$A$1:$P$1,0)</f>
        <v>12</v>
      </c>
      <c r="I7478" s="39">
        <f>VLOOKUP(N7478,Currecny_M!$A$1:$P$10,MATCH(Database!C7478,Currecny_M!$A$1:$P$1,0),FALSE)</f>
        <v>23.2</v>
      </c>
      <c r="J7478" s="82">
        <f t="shared" si="349"/>
        <v>1.8792</v>
      </c>
      <c r="K7478" s="39">
        <f>VLOOKUP('Cover page'!$B$6,Currecny_M!$A$1:$P$10,MATCH(Database!C7478,Currecny_M!$A$1:$P$1,0),FALSE)</f>
        <v>1</v>
      </c>
      <c r="L7478" s="82">
        <f t="shared" si="350"/>
        <v>1.8792</v>
      </c>
      <c r="M7478" s="82">
        <f>((E7478/$F$1)*VLOOKUP(N7478,Currecny_M!$A$1:$P$10,MATCH(Database!C7478,Currecny_M!$A$1:$P$1,0),FALSE))/VLOOKUP('Cover page'!$B$6,Currecny_M!$A$1:$P$10,MATCH(Database!C7478,Currecny_M!$A$1:$P$1,0),FALSE)</f>
        <v>1.8792</v>
      </c>
      <c r="N7478" s="6" t="str">
        <f>VLOOKUP(B7478,Master!$A$2:$C$11,3,FALSE)</f>
        <v>Dirham</v>
      </c>
      <c r="O7478" s="6" t="str">
        <f>VLOOKUP(B7478,Master!$A$2:$C$11,2,FALSE)</f>
        <v>Asia</v>
      </c>
      <c r="Q7478" s="39" t="str">
        <f>VLOOKUP(D7478,GL_Master!$A$1:$D$80,2,FALSE)</f>
        <v>PL</v>
      </c>
      <c r="R7478" s="39" t="str">
        <f>VLOOKUP(D7478,GL_Master!$A$1:$D$80,3,FALSE)</f>
        <v>Staff welfare expenses</v>
      </c>
      <c r="S7478" s="39" t="str">
        <f>VLOOKUP(D7478,GL_Master!$A$1:$D$80,4,FALSE)</f>
        <v>Other staff welfare</v>
      </c>
    </row>
    <row r="7479" spans="1:19" x14ac:dyDescent="0.25">
      <c r="A7479" s="39" t="s">
        <v>262</v>
      </c>
      <c r="B7479" s="39" t="s">
        <v>238</v>
      </c>
      <c r="C7479" s="7">
        <v>44228</v>
      </c>
      <c r="D7479" s="39" t="s">
        <v>94</v>
      </c>
      <c r="E7479" s="39">
        <v>494</v>
      </c>
      <c r="F7479" s="82">
        <f t="shared" si="348"/>
        <v>0.49399999999999999</v>
      </c>
      <c r="G7479" s="39">
        <f>VLOOKUP(N7479,Currecny_M!$A$1:$P$10,2,FALSE)</f>
        <v>21</v>
      </c>
      <c r="H7479" s="39">
        <f>MATCH(C7479,Currecny_M!$A$1:$P$1,0)</f>
        <v>12</v>
      </c>
      <c r="I7479" s="39">
        <f>VLOOKUP(N7479,Currecny_M!$A$1:$P$10,MATCH(Database!C7479,Currecny_M!$A$1:$P$1,0),FALSE)</f>
        <v>23.2</v>
      </c>
      <c r="J7479" s="82">
        <f t="shared" si="349"/>
        <v>11.460799999999999</v>
      </c>
      <c r="K7479" s="39">
        <f>VLOOKUP('Cover page'!$B$6,Currecny_M!$A$1:$P$10,MATCH(Database!C7479,Currecny_M!$A$1:$P$1,0),FALSE)</f>
        <v>1</v>
      </c>
      <c r="L7479" s="82">
        <f t="shared" si="350"/>
        <v>11.460799999999999</v>
      </c>
      <c r="M7479" s="82">
        <f>((E7479/$F$1)*VLOOKUP(N7479,Currecny_M!$A$1:$P$10,MATCH(Database!C7479,Currecny_M!$A$1:$P$1,0),FALSE))/VLOOKUP('Cover page'!$B$6,Currecny_M!$A$1:$P$10,MATCH(Database!C7479,Currecny_M!$A$1:$P$1,0),FALSE)</f>
        <v>11.460799999999999</v>
      </c>
      <c r="N7479" s="6" t="str">
        <f>VLOOKUP(B7479,Master!$A$2:$C$11,3,FALSE)</f>
        <v>Dirham</v>
      </c>
      <c r="O7479" s="6" t="str">
        <f>VLOOKUP(B7479,Master!$A$2:$C$11,2,FALSE)</f>
        <v>Asia</v>
      </c>
      <c r="Q7479" s="39" t="str">
        <f>VLOOKUP(D7479,GL_Master!$A$1:$D$80,2,FALSE)</f>
        <v>PL</v>
      </c>
      <c r="R7479" s="39" t="str">
        <f>VLOOKUP(D7479,GL_Master!$A$1:$D$80,3,FALSE)</f>
        <v xml:space="preserve">Gratuity expenses </v>
      </c>
      <c r="S7479" s="39" t="str">
        <f>VLOOKUP(D7479,GL_Master!$A$1:$D$80,4,FALSE)</f>
        <v>Gratuity</v>
      </c>
    </row>
    <row r="7480" spans="1:19" x14ac:dyDescent="0.25">
      <c r="A7480" s="39" t="s">
        <v>262</v>
      </c>
      <c r="B7480" s="39" t="s">
        <v>238</v>
      </c>
      <c r="C7480" s="7">
        <v>44228</v>
      </c>
      <c r="D7480" s="39" t="s">
        <v>95</v>
      </c>
      <c r="E7480" s="39">
        <v>162</v>
      </c>
      <c r="F7480" s="82">
        <f t="shared" si="348"/>
        <v>0.16200000000000001</v>
      </c>
      <c r="G7480" s="39">
        <f>VLOOKUP(N7480,Currecny_M!$A$1:$P$10,2,FALSE)</f>
        <v>21</v>
      </c>
      <c r="H7480" s="39">
        <f>MATCH(C7480,Currecny_M!$A$1:$P$1,0)</f>
        <v>12</v>
      </c>
      <c r="I7480" s="39">
        <f>VLOOKUP(N7480,Currecny_M!$A$1:$P$10,MATCH(Database!C7480,Currecny_M!$A$1:$P$1,0),FALSE)</f>
        <v>23.2</v>
      </c>
      <c r="J7480" s="82">
        <f t="shared" si="349"/>
        <v>3.7584</v>
      </c>
      <c r="K7480" s="39">
        <f>VLOOKUP('Cover page'!$B$6,Currecny_M!$A$1:$P$10,MATCH(Database!C7480,Currecny_M!$A$1:$P$1,0),FALSE)</f>
        <v>1</v>
      </c>
      <c r="L7480" s="82">
        <f t="shared" si="350"/>
        <v>3.7584</v>
      </c>
      <c r="M7480" s="82">
        <f>((E7480/$F$1)*VLOOKUP(N7480,Currecny_M!$A$1:$P$10,MATCH(Database!C7480,Currecny_M!$A$1:$P$1,0),FALSE))/VLOOKUP('Cover page'!$B$6,Currecny_M!$A$1:$P$10,MATCH(Database!C7480,Currecny_M!$A$1:$P$1,0),FALSE)</f>
        <v>3.7584</v>
      </c>
      <c r="N7480" s="6" t="str">
        <f>VLOOKUP(B7480,Master!$A$2:$C$11,3,FALSE)</f>
        <v>Dirham</v>
      </c>
      <c r="O7480" s="6" t="str">
        <f>VLOOKUP(B7480,Master!$A$2:$C$11,2,FALSE)</f>
        <v>Asia</v>
      </c>
      <c r="Q7480" s="39" t="str">
        <f>VLOOKUP(D7480,GL_Master!$A$1:$D$80,2,FALSE)</f>
        <v>PL</v>
      </c>
      <c r="R7480" s="39" t="str">
        <f>VLOOKUP(D7480,GL_Master!$A$1:$D$80,3,FALSE)</f>
        <v>Salary wages &amp; benefits</v>
      </c>
      <c r="S7480" s="39" t="str">
        <f>VLOOKUP(D7480,GL_Master!$A$1:$D$80,4,FALSE)</f>
        <v>Employee benefits expense</v>
      </c>
    </row>
    <row r="7481" spans="1:19" x14ac:dyDescent="0.25">
      <c r="A7481" s="39" t="s">
        <v>262</v>
      </c>
      <c r="B7481" s="39" t="s">
        <v>238</v>
      </c>
      <c r="C7481" s="7">
        <v>44228</v>
      </c>
      <c r="D7481" s="39" t="s">
        <v>96</v>
      </c>
      <c r="E7481" s="39">
        <v>1426</v>
      </c>
      <c r="F7481" s="82">
        <f t="shared" si="348"/>
        <v>1.4259999999999999</v>
      </c>
      <c r="G7481" s="39">
        <f>VLOOKUP(N7481,Currecny_M!$A$1:$P$10,2,FALSE)</f>
        <v>21</v>
      </c>
      <c r="H7481" s="39">
        <f>MATCH(C7481,Currecny_M!$A$1:$P$1,0)</f>
        <v>12</v>
      </c>
      <c r="I7481" s="39">
        <f>VLOOKUP(N7481,Currecny_M!$A$1:$P$10,MATCH(Database!C7481,Currecny_M!$A$1:$P$1,0),FALSE)</f>
        <v>23.2</v>
      </c>
      <c r="J7481" s="82">
        <f t="shared" si="349"/>
        <v>33.083199999999998</v>
      </c>
      <c r="K7481" s="39">
        <f>VLOOKUP('Cover page'!$B$6,Currecny_M!$A$1:$P$10,MATCH(Database!C7481,Currecny_M!$A$1:$P$1,0),FALSE)</f>
        <v>1</v>
      </c>
      <c r="L7481" s="82">
        <f t="shared" si="350"/>
        <v>33.083199999999998</v>
      </c>
      <c r="M7481" s="82">
        <f>((E7481/$F$1)*VLOOKUP(N7481,Currecny_M!$A$1:$P$10,MATCH(Database!C7481,Currecny_M!$A$1:$P$1,0),FALSE))/VLOOKUP('Cover page'!$B$6,Currecny_M!$A$1:$P$10,MATCH(Database!C7481,Currecny_M!$A$1:$P$1,0),FALSE)</f>
        <v>33.083199999999998</v>
      </c>
      <c r="N7481" s="6" t="str">
        <f>VLOOKUP(B7481,Master!$A$2:$C$11,3,FALSE)</f>
        <v>Dirham</v>
      </c>
      <c r="O7481" s="6" t="str">
        <f>VLOOKUP(B7481,Master!$A$2:$C$11,2,FALSE)</f>
        <v>Asia</v>
      </c>
      <c r="Q7481" s="39" t="str">
        <f>VLOOKUP(D7481,GL_Master!$A$1:$D$80,2,FALSE)</f>
        <v>PL</v>
      </c>
      <c r="R7481" s="39" t="str">
        <f>VLOOKUP(D7481,GL_Master!$A$1:$D$80,3,FALSE)</f>
        <v>Salary wages &amp; benefits</v>
      </c>
      <c r="S7481" s="39" t="str">
        <f>VLOOKUP(D7481,GL_Master!$A$1:$D$80,4,FALSE)</f>
        <v>Employee benefits expense</v>
      </c>
    </row>
    <row r="7482" spans="1:19" x14ac:dyDescent="0.25">
      <c r="A7482" s="39" t="s">
        <v>262</v>
      </c>
      <c r="B7482" s="39" t="s">
        <v>238</v>
      </c>
      <c r="C7482" s="7">
        <v>44228</v>
      </c>
      <c r="D7482" s="39" t="s">
        <v>97</v>
      </c>
      <c r="E7482" s="39">
        <v>83</v>
      </c>
      <c r="F7482" s="82">
        <f t="shared" si="348"/>
        <v>8.3000000000000004E-2</v>
      </c>
      <c r="G7482" s="39">
        <f>VLOOKUP(N7482,Currecny_M!$A$1:$P$10,2,FALSE)</f>
        <v>21</v>
      </c>
      <c r="H7482" s="39">
        <f>MATCH(C7482,Currecny_M!$A$1:$P$1,0)</f>
        <v>12</v>
      </c>
      <c r="I7482" s="39">
        <f>VLOOKUP(N7482,Currecny_M!$A$1:$P$10,MATCH(Database!C7482,Currecny_M!$A$1:$P$1,0),FALSE)</f>
        <v>23.2</v>
      </c>
      <c r="J7482" s="82">
        <f t="shared" si="349"/>
        <v>1.9256</v>
      </c>
      <c r="K7482" s="39">
        <f>VLOOKUP('Cover page'!$B$6,Currecny_M!$A$1:$P$10,MATCH(Database!C7482,Currecny_M!$A$1:$P$1,0),FALSE)</f>
        <v>1</v>
      </c>
      <c r="L7482" s="82">
        <f t="shared" si="350"/>
        <v>1.9256</v>
      </c>
      <c r="M7482" s="82">
        <f>((E7482/$F$1)*VLOOKUP(N7482,Currecny_M!$A$1:$P$10,MATCH(Database!C7482,Currecny_M!$A$1:$P$1,0),FALSE))/VLOOKUP('Cover page'!$B$6,Currecny_M!$A$1:$P$10,MATCH(Database!C7482,Currecny_M!$A$1:$P$1,0),FALSE)</f>
        <v>1.9256</v>
      </c>
      <c r="N7482" s="6" t="str">
        <f>VLOOKUP(B7482,Master!$A$2:$C$11,3,FALSE)</f>
        <v>Dirham</v>
      </c>
      <c r="O7482" s="6" t="str">
        <f>VLOOKUP(B7482,Master!$A$2:$C$11,2,FALSE)</f>
        <v>Asia</v>
      </c>
      <c r="Q7482" s="39" t="str">
        <f>VLOOKUP(D7482,GL_Master!$A$1:$D$80,2,FALSE)</f>
        <v>PL</v>
      </c>
      <c r="R7482" s="39" t="str">
        <f>VLOOKUP(D7482,GL_Master!$A$1:$D$80,3,FALSE)</f>
        <v>Salary wages &amp; benefits</v>
      </c>
      <c r="S7482" s="39" t="str">
        <f>VLOOKUP(D7482,GL_Master!$A$1:$D$80,4,FALSE)</f>
        <v>Employee benefits expense</v>
      </c>
    </row>
    <row r="7483" spans="1:19" x14ac:dyDescent="0.25">
      <c r="A7483" s="39" t="s">
        <v>262</v>
      </c>
      <c r="B7483" s="39" t="s">
        <v>238</v>
      </c>
      <c r="C7483" s="7">
        <v>44228</v>
      </c>
      <c r="D7483" s="39" t="s">
        <v>98</v>
      </c>
      <c r="E7483" s="39">
        <v>160</v>
      </c>
      <c r="F7483" s="82">
        <f t="shared" si="348"/>
        <v>0.16</v>
      </c>
      <c r="G7483" s="39">
        <f>VLOOKUP(N7483,Currecny_M!$A$1:$P$10,2,FALSE)</f>
        <v>21</v>
      </c>
      <c r="H7483" s="39">
        <f>MATCH(C7483,Currecny_M!$A$1:$P$1,0)</f>
        <v>12</v>
      </c>
      <c r="I7483" s="39">
        <f>VLOOKUP(N7483,Currecny_M!$A$1:$P$10,MATCH(Database!C7483,Currecny_M!$A$1:$P$1,0),FALSE)</f>
        <v>23.2</v>
      </c>
      <c r="J7483" s="82">
        <f t="shared" si="349"/>
        <v>3.7119999999999997</v>
      </c>
      <c r="K7483" s="39">
        <f>VLOOKUP('Cover page'!$B$6,Currecny_M!$A$1:$P$10,MATCH(Database!C7483,Currecny_M!$A$1:$P$1,0),FALSE)</f>
        <v>1</v>
      </c>
      <c r="L7483" s="82">
        <f t="shared" si="350"/>
        <v>3.7119999999999997</v>
      </c>
      <c r="M7483" s="82">
        <f>((E7483/$F$1)*VLOOKUP(N7483,Currecny_M!$A$1:$P$10,MATCH(Database!C7483,Currecny_M!$A$1:$P$1,0),FALSE))/VLOOKUP('Cover page'!$B$6,Currecny_M!$A$1:$P$10,MATCH(Database!C7483,Currecny_M!$A$1:$P$1,0),FALSE)</f>
        <v>3.7119999999999997</v>
      </c>
      <c r="N7483" s="6" t="str">
        <f>VLOOKUP(B7483,Master!$A$2:$C$11,3,FALSE)</f>
        <v>Dirham</v>
      </c>
      <c r="O7483" s="6" t="str">
        <f>VLOOKUP(B7483,Master!$A$2:$C$11,2,FALSE)</f>
        <v>Asia</v>
      </c>
      <c r="Q7483" s="39" t="str">
        <f>VLOOKUP(D7483,GL_Master!$A$1:$D$80,2,FALSE)</f>
        <v>PL</v>
      </c>
      <c r="R7483" s="39" t="str">
        <f>VLOOKUP(D7483,GL_Master!$A$1:$D$80,3,FALSE)</f>
        <v>Salary wages &amp; benefits</v>
      </c>
      <c r="S7483" s="39" t="str">
        <f>VLOOKUP(D7483,GL_Master!$A$1:$D$80,4,FALSE)</f>
        <v>Employee benefits expense</v>
      </c>
    </row>
    <row r="7484" spans="1:19" x14ac:dyDescent="0.25">
      <c r="A7484" s="39" t="s">
        <v>262</v>
      </c>
      <c r="B7484" s="39" t="s">
        <v>238</v>
      </c>
      <c r="C7484" s="7">
        <v>44228</v>
      </c>
      <c r="D7484" s="39" t="s">
        <v>99</v>
      </c>
      <c r="E7484" s="39">
        <v>83</v>
      </c>
      <c r="F7484" s="82">
        <f t="shared" si="348"/>
        <v>8.3000000000000004E-2</v>
      </c>
      <c r="G7484" s="39">
        <f>VLOOKUP(N7484,Currecny_M!$A$1:$P$10,2,FALSE)</f>
        <v>21</v>
      </c>
      <c r="H7484" s="39">
        <f>MATCH(C7484,Currecny_M!$A$1:$P$1,0)</f>
        <v>12</v>
      </c>
      <c r="I7484" s="39">
        <f>VLOOKUP(N7484,Currecny_M!$A$1:$P$10,MATCH(Database!C7484,Currecny_M!$A$1:$P$1,0),FALSE)</f>
        <v>23.2</v>
      </c>
      <c r="J7484" s="82">
        <f t="shared" si="349"/>
        <v>1.9256</v>
      </c>
      <c r="K7484" s="39">
        <f>VLOOKUP('Cover page'!$B$6,Currecny_M!$A$1:$P$10,MATCH(Database!C7484,Currecny_M!$A$1:$P$1,0),FALSE)</f>
        <v>1</v>
      </c>
      <c r="L7484" s="82">
        <f t="shared" si="350"/>
        <v>1.9256</v>
      </c>
      <c r="M7484" s="82">
        <f>((E7484/$F$1)*VLOOKUP(N7484,Currecny_M!$A$1:$P$10,MATCH(Database!C7484,Currecny_M!$A$1:$P$1,0),FALSE))/VLOOKUP('Cover page'!$B$6,Currecny_M!$A$1:$P$10,MATCH(Database!C7484,Currecny_M!$A$1:$P$1,0),FALSE)</f>
        <v>1.9256</v>
      </c>
      <c r="N7484" s="6" t="str">
        <f>VLOOKUP(B7484,Master!$A$2:$C$11,3,FALSE)</f>
        <v>Dirham</v>
      </c>
      <c r="O7484" s="6" t="str">
        <f>VLOOKUP(B7484,Master!$A$2:$C$11,2,FALSE)</f>
        <v>Asia</v>
      </c>
      <c r="Q7484" s="39" t="str">
        <f>VLOOKUP(D7484,GL_Master!$A$1:$D$80,2,FALSE)</f>
        <v>PL</v>
      </c>
      <c r="R7484" s="39" t="str">
        <f>VLOOKUP(D7484,GL_Master!$A$1:$D$80,3,FALSE)</f>
        <v>Salary wages &amp; benefits</v>
      </c>
      <c r="S7484" s="39" t="str">
        <f>VLOOKUP(D7484,GL_Master!$A$1:$D$80,4,FALSE)</f>
        <v>Employee benefits expense</v>
      </c>
    </row>
    <row r="7485" spans="1:19" x14ac:dyDescent="0.25">
      <c r="A7485" s="39" t="s">
        <v>262</v>
      </c>
      <c r="B7485" s="39" t="s">
        <v>238</v>
      </c>
      <c r="C7485" s="7">
        <v>44228</v>
      </c>
      <c r="D7485" s="39" t="s">
        <v>100</v>
      </c>
      <c r="E7485" s="39">
        <v>565</v>
      </c>
      <c r="F7485" s="82">
        <f t="shared" si="348"/>
        <v>0.56499999999999995</v>
      </c>
      <c r="G7485" s="39">
        <f>VLOOKUP(N7485,Currecny_M!$A$1:$P$10,2,FALSE)</f>
        <v>21</v>
      </c>
      <c r="H7485" s="39">
        <f>MATCH(C7485,Currecny_M!$A$1:$P$1,0)</f>
        <v>12</v>
      </c>
      <c r="I7485" s="39">
        <f>VLOOKUP(N7485,Currecny_M!$A$1:$P$10,MATCH(Database!C7485,Currecny_M!$A$1:$P$1,0),FALSE)</f>
        <v>23.2</v>
      </c>
      <c r="J7485" s="82">
        <f t="shared" si="349"/>
        <v>13.107999999999999</v>
      </c>
      <c r="K7485" s="39">
        <f>VLOOKUP('Cover page'!$B$6,Currecny_M!$A$1:$P$10,MATCH(Database!C7485,Currecny_M!$A$1:$P$1,0),FALSE)</f>
        <v>1</v>
      </c>
      <c r="L7485" s="82">
        <f t="shared" si="350"/>
        <v>13.107999999999999</v>
      </c>
      <c r="M7485" s="82">
        <f>((E7485/$F$1)*VLOOKUP(N7485,Currecny_M!$A$1:$P$10,MATCH(Database!C7485,Currecny_M!$A$1:$P$1,0),FALSE))/VLOOKUP('Cover page'!$B$6,Currecny_M!$A$1:$P$10,MATCH(Database!C7485,Currecny_M!$A$1:$P$1,0),FALSE)</f>
        <v>13.107999999999999</v>
      </c>
      <c r="N7485" s="6" t="str">
        <f>VLOOKUP(B7485,Master!$A$2:$C$11,3,FALSE)</f>
        <v>Dirham</v>
      </c>
      <c r="O7485" s="6" t="str">
        <f>VLOOKUP(B7485,Master!$A$2:$C$11,2,FALSE)</f>
        <v>Asia</v>
      </c>
      <c r="Q7485" s="39" t="str">
        <f>VLOOKUP(D7485,GL_Master!$A$1:$D$80,2,FALSE)</f>
        <v>PL</v>
      </c>
      <c r="R7485" s="39" t="str">
        <f>VLOOKUP(D7485,GL_Master!$A$1:$D$80,3,FALSE)</f>
        <v>Salary wages &amp; benefits</v>
      </c>
      <c r="S7485" s="39" t="str">
        <f>VLOOKUP(D7485,GL_Master!$A$1:$D$80,4,FALSE)</f>
        <v>Employee benefits expense</v>
      </c>
    </row>
    <row r="7486" spans="1:19" x14ac:dyDescent="0.25">
      <c r="A7486" s="39" t="s">
        <v>262</v>
      </c>
      <c r="B7486" s="39" t="s">
        <v>238</v>
      </c>
      <c r="C7486" s="7">
        <v>44228</v>
      </c>
      <c r="D7486" s="39" t="s">
        <v>30</v>
      </c>
      <c r="E7486" s="39">
        <v>155</v>
      </c>
      <c r="F7486" s="82">
        <f t="shared" si="348"/>
        <v>0.155</v>
      </c>
      <c r="G7486" s="39">
        <f>VLOOKUP(N7486,Currecny_M!$A$1:$P$10,2,FALSE)</f>
        <v>21</v>
      </c>
      <c r="H7486" s="39">
        <f>MATCH(C7486,Currecny_M!$A$1:$P$1,0)</f>
        <v>12</v>
      </c>
      <c r="I7486" s="39">
        <f>VLOOKUP(N7486,Currecny_M!$A$1:$P$10,MATCH(Database!C7486,Currecny_M!$A$1:$P$1,0),FALSE)</f>
        <v>23.2</v>
      </c>
      <c r="J7486" s="82">
        <f t="shared" si="349"/>
        <v>3.5960000000000001</v>
      </c>
      <c r="K7486" s="39">
        <f>VLOOKUP('Cover page'!$B$6,Currecny_M!$A$1:$P$10,MATCH(Database!C7486,Currecny_M!$A$1:$P$1,0),FALSE)</f>
        <v>1</v>
      </c>
      <c r="L7486" s="82">
        <f t="shared" si="350"/>
        <v>3.5960000000000001</v>
      </c>
      <c r="M7486" s="82">
        <f>((E7486/$F$1)*VLOOKUP(N7486,Currecny_M!$A$1:$P$10,MATCH(Database!C7486,Currecny_M!$A$1:$P$1,0),FALSE))/VLOOKUP('Cover page'!$B$6,Currecny_M!$A$1:$P$10,MATCH(Database!C7486,Currecny_M!$A$1:$P$1,0),FALSE)</f>
        <v>3.5960000000000001</v>
      </c>
      <c r="N7486" s="6" t="str">
        <f>VLOOKUP(B7486,Master!$A$2:$C$11,3,FALSE)</f>
        <v>Dirham</v>
      </c>
      <c r="O7486" s="6" t="str">
        <f>VLOOKUP(B7486,Master!$A$2:$C$11,2,FALSE)</f>
        <v>Asia</v>
      </c>
      <c r="Q7486" s="39" t="str">
        <f>VLOOKUP(D7486,GL_Master!$A$1:$D$80,2,FALSE)</f>
        <v>PL</v>
      </c>
      <c r="R7486" s="39" t="str">
        <f>VLOOKUP(D7486,GL_Master!$A$1:$D$80,3,FALSE)</f>
        <v>Travelling and conveyance</v>
      </c>
      <c r="S7486" s="39" t="str">
        <f>VLOOKUP(D7486,GL_Master!$A$1:$D$80,4,FALSE)</f>
        <v>Local conveyance</v>
      </c>
    </row>
    <row r="7487" spans="1:19" x14ac:dyDescent="0.25">
      <c r="A7487" s="39" t="s">
        <v>262</v>
      </c>
      <c r="B7487" s="39" t="s">
        <v>238</v>
      </c>
      <c r="C7487" s="7">
        <v>44228</v>
      </c>
      <c r="D7487" s="39" t="s">
        <v>31</v>
      </c>
      <c r="E7487" s="39">
        <v>81</v>
      </c>
      <c r="F7487" s="82">
        <f t="shared" si="348"/>
        <v>8.1000000000000003E-2</v>
      </c>
      <c r="G7487" s="39">
        <f>VLOOKUP(N7487,Currecny_M!$A$1:$P$10,2,FALSE)</f>
        <v>21</v>
      </c>
      <c r="H7487" s="39">
        <f>MATCH(C7487,Currecny_M!$A$1:$P$1,0)</f>
        <v>12</v>
      </c>
      <c r="I7487" s="39">
        <f>VLOOKUP(N7487,Currecny_M!$A$1:$P$10,MATCH(Database!C7487,Currecny_M!$A$1:$P$1,0),FALSE)</f>
        <v>23.2</v>
      </c>
      <c r="J7487" s="82">
        <f t="shared" si="349"/>
        <v>1.8792</v>
      </c>
      <c r="K7487" s="39">
        <f>VLOOKUP('Cover page'!$B$6,Currecny_M!$A$1:$P$10,MATCH(Database!C7487,Currecny_M!$A$1:$P$1,0),FALSE)</f>
        <v>1</v>
      </c>
      <c r="L7487" s="82">
        <f t="shared" si="350"/>
        <v>1.8792</v>
      </c>
      <c r="M7487" s="82">
        <f>((E7487/$F$1)*VLOOKUP(N7487,Currecny_M!$A$1:$P$10,MATCH(Database!C7487,Currecny_M!$A$1:$P$1,0),FALSE))/VLOOKUP('Cover page'!$B$6,Currecny_M!$A$1:$P$10,MATCH(Database!C7487,Currecny_M!$A$1:$P$1,0),FALSE)</f>
        <v>1.8792</v>
      </c>
      <c r="N7487" s="6" t="str">
        <f>VLOOKUP(B7487,Master!$A$2:$C$11,3,FALSE)</f>
        <v>Dirham</v>
      </c>
      <c r="O7487" s="6" t="str">
        <f>VLOOKUP(B7487,Master!$A$2:$C$11,2,FALSE)</f>
        <v>Asia</v>
      </c>
      <c r="Q7487" s="39" t="str">
        <f>VLOOKUP(D7487,GL_Master!$A$1:$D$80,2,FALSE)</f>
        <v>PL</v>
      </c>
      <c r="R7487" s="39" t="str">
        <f>VLOOKUP(D7487,GL_Master!$A$1:$D$80,3,FALSE)</f>
        <v>Office expenses</v>
      </c>
      <c r="S7487" s="39" t="str">
        <f>VLOOKUP(D7487,GL_Master!$A$1:$D$80,4,FALSE)</f>
        <v>Parking charges</v>
      </c>
    </row>
    <row r="7488" spans="1:19" x14ac:dyDescent="0.25">
      <c r="A7488" s="39" t="s">
        <v>262</v>
      </c>
      <c r="B7488" s="39" t="s">
        <v>238</v>
      </c>
      <c r="C7488" s="7">
        <v>44228</v>
      </c>
      <c r="D7488" s="39" t="s">
        <v>101</v>
      </c>
      <c r="E7488" s="39">
        <v>78</v>
      </c>
      <c r="F7488" s="82">
        <f t="shared" si="348"/>
        <v>7.8E-2</v>
      </c>
      <c r="G7488" s="39">
        <f>VLOOKUP(N7488,Currecny_M!$A$1:$P$10,2,FALSE)</f>
        <v>21</v>
      </c>
      <c r="H7488" s="39">
        <f>MATCH(C7488,Currecny_M!$A$1:$P$1,0)</f>
        <v>12</v>
      </c>
      <c r="I7488" s="39">
        <f>VLOOKUP(N7488,Currecny_M!$A$1:$P$10,MATCH(Database!C7488,Currecny_M!$A$1:$P$1,0),FALSE)</f>
        <v>23.2</v>
      </c>
      <c r="J7488" s="82">
        <f t="shared" si="349"/>
        <v>1.8095999999999999</v>
      </c>
      <c r="K7488" s="39">
        <f>VLOOKUP('Cover page'!$B$6,Currecny_M!$A$1:$P$10,MATCH(Database!C7488,Currecny_M!$A$1:$P$1,0),FALSE)</f>
        <v>1</v>
      </c>
      <c r="L7488" s="82">
        <f t="shared" si="350"/>
        <v>1.8095999999999999</v>
      </c>
      <c r="M7488" s="82">
        <f>((E7488/$F$1)*VLOOKUP(N7488,Currecny_M!$A$1:$P$10,MATCH(Database!C7488,Currecny_M!$A$1:$P$1,0),FALSE))/VLOOKUP('Cover page'!$B$6,Currecny_M!$A$1:$P$10,MATCH(Database!C7488,Currecny_M!$A$1:$P$1,0),FALSE)</f>
        <v>1.8095999999999999</v>
      </c>
      <c r="N7488" s="6" t="str">
        <f>VLOOKUP(B7488,Master!$A$2:$C$11,3,FALSE)</f>
        <v>Dirham</v>
      </c>
      <c r="O7488" s="6" t="str">
        <f>VLOOKUP(B7488,Master!$A$2:$C$11,2,FALSE)</f>
        <v>Asia</v>
      </c>
      <c r="Q7488" s="39" t="str">
        <f>VLOOKUP(D7488,GL_Master!$A$1:$D$80,2,FALSE)</f>
        <v>PL</v>
      </c>
      <c r="R7488" s="39" t="str">
        <f>VLOOKUP(D7488,GL_Master!$A$1:$D$80,3,FALSE)</f>
        <v>COGS</v>
      </c>
      <c r="S7488" s="39" t="str">
        <f>VLOOKUP(D7488,GL_Master!$A$1:$D$80,4,FALSE)</f>
        <v>Purchase of other traded goods</v>
      </c>
    </row>
    <row r="7489" spans="1:19" x14ac:dyDescent="0.25">
      <c r="A7489" s="39" t="s">
        <v>262</v>
      </c>
      <c r="B7489" s="39" t="s">
        <v>238</v>
      </c>
      <c r="C7489" s="7">
        <v>44228</v>
      </c>
      <c r="D7489" s="39" t="s">
        <v>102</v>
      </c>
      <c r="E7489" s="39">
        <v>82</v>
      </c>
      <c r="F7489" s="82">
        <f t="shared" si="348"/>
        <v>8.2000000000000003E-2</v>
      </c>
      <c r="G7489" s="39">
        <f>VLOOKUP(N7489,Currecny_M!$A$1:$P$10,2,FALSE)</f>
        <v>21</v>
      </c>
      <c r="H7489" s="39">
        <f>MATCH(C7489,Currecny_M!$A$1:$P$1,0)</f>
        <v>12</v>
      </c>
      <c r="I7489" s="39">
        <f>VLOOKUP(N7489,Currecny_M!$A$1:$P$10,MATCH(Database!C7489,Currecny_M!$A$1:$P$1,0),FALSE)</f>
        <v>23.2</v>
      </c>
      <c r="J7489" s="82">
        <f t="shared" si="349"/>
        <v>1.9024000000000001</v>
      </c>
      <c r="K7489" s="39">
        <f>VLOOKUP('Cover page'!$B$6,Currecny_M!$A$1:$P$10,MATCH(Database!C7489,Currecny_M!$A$1:$P$1,0),FALSE)</f>
        <v>1</v>
      </c>
      <c r="L7489" s="82">
        <f t="shared" si="350"/>
        <v>1.9024000000000001</v>
      </c>
      <c r="M7489" s="82">
        <f>((E7489/$F$1)*VLOOKUP(N7489,Currecny_M!$A$1:$P$10,MATCH(Database!C7489,Currecny_M!$A$1:$P$1,0),FALSE))/VLOOKUP('Cover page'!$B$6,Currecny_M!$A$1:$P$10,MATCH(Database!C7489,Currecny_M!$A$1:$P$1,0),FALSE)</f>
        <v>1.9024000000000001</v>
      </c>
      <c r="N7489" s="6" t="str">
        <f>VLOOKUP(B7489,Master!$A$2:$C$11,3,FALSE)</f>
        <v>Dirham</v>
      </c>
      <c r="O7489" s="6" t="str">
        <f>VLOOKUP(B7489,Master!$A$2:$C$11,2,FALSE)</f>
        <v>Asia</v>
      </c>
      <c r="Q7489" s="39" t="str">
        <f>VLOOKUP(D7489,GL_Master!$A$1:$D$80,2,FALSE)</f>
        <v>PL</v>
      </c>
      <c r="R7489" s="39" t="str">
        <f>VLOOKUP(D7489,GL_Master!$A$1:$D$80,3,FALSE)</f>
        <v>Staff welfare expenses</v>
      </c>
      <c r="S7489" s="39" t="str">
        <f>VLOOKUP(D7489,GL_Master!$A$1:$D$80,4,FALSE)</f>
        <v>Diwali Expense</v>
      </c>
    </row>
    <row r="7490" spans="1:19" x14ac:dyDescent="0.25">
      <c r="A7490" s="39" t="s">
        <v>262</v>
      </c>
      <c r="B7490" s="39" t="s">
        <v>238</v>
      </c>
      <c r="C7490" s="7">
        <v>44228</v>
      </c>
      <c r="D7490" s="39" t="s">
        <v>20</v>
      </c>
      <c r="E7490" s="39">
        <v>155</v>
      </c>
      <c r="F7490" s="82">
        <f t="shared" si="348"/>
        <v>0.155</v>
      </c>
      <c r="G7490" s="39">
        <f>VLOOKUP(N7490,Currecny_M!$A$1:$P$10,2,FALSE)</f>
        <v>21</v>
      </c>
      <c r="H7490" s="39">
        <f>MATCH(C7490,Currecny_M!$A$1:$P$1,0)</f>
        <v>12</v>
      </c>
      <c r="I7490" s="39">
        <f>VLOOKUP(N7490,Currecny_M!$A$1:$P$10,MATCH(Database!C7490,Currecny_M!$A$1:$P$1,0),FALSE)</f>
        <v>23.2</v>
      </c>
      <c r="J7490" s="82">
        <f t="shared" si="349"/>
        <v>3.5960000000000001</v>
      </c>
      <c r="K7490" s="39">
        <f>VLOOKUP('Cover page'!$B$6,Currecny_M!$A$1:$P$10,MATCH(Database!C7490,Currecny_M!$A$1:$P$1,0),FALSE)</f>
        <v>1</v>
      </c>
      <c r="L7490" s="82">
        <f t="shared" si="350"/>
        <v>3.5960000000000001</v>
      </c>
      <c r="M7490" s="82">
        <f>((E7490/$F$1)*VLOOKUP(N7490,Currecny_M!$A$1:$P$10,MATCH(Database!C7490,Currecny_M!$A$1:$P$1,0),FALSE))/VLOOKUP('Cover page'!$B$6,Currecny_M!$A$1:$P$10,MATCH(Database!C7490,Currecny_M!$A$1:$P$1,0),FALSE)</f>
        <v>3.5960000000000001</v>
      </c>
      <c r="N7490" s="6" t="str">
        <f>VLOOKUP(B7490,Master!$A$2:$C$11,3,FALSE)</f>
        <v>Dirham</v>
      </c>
      <c r="O7490" s="6" t="str">
        <f>VLOOKUP(B7490,Master!$A$2:$C$11,2,FALSE)</f>
        <v>Asia</v>
      </c>
      <c r="Q7490" s="39" t="str">
        <f>VLOOKUP(D7490,GL_Master!$A$1:$D$80,2,FALSE)</f>
        <v>PL</v>
      </c>
      <c r="R7490" s="39" t="str">
        <f>VLOOKUP(D7490,GL_Master!$A$1:$D$80,3,FALSE)</f>
        <v>Selling and Marketing expenses</v>
      </c>
      <c r="S7490" s="39" t="str">
        <f>VLOOKUP(D7490,GL_Master!$A$1:$D$80,4,FALSE)</f>
        <v>Business promotion</v>
      </c>
    </row>
    <row r="7491" spans="1:19" x14ac:dyDescent="0.25">
      <c r="A7491" s="39" t="s">
        <v>262</v>
      </c>
      <c r="B7491" s="39" t="s">
        <v>238</v>
      </c>
      <c r="C7491" s="7">
        <v>44228</v>
      </c>
      <c r="D7491" s="39" t="s">
        <v>29</v>
      </c>
      <c r="E7491" s="39">
        <v>168</v>
      </c>
      <c r="F7491" s="82">
        <f t="shared" si="348"/>
        <v>0.16800000000000001</v>
      </c>
      <c r="G7491" s="39">
        <f>VLOOKUP(N7491,Currecny_M!$A$1:$P$10,2,FALSE)</f>
        <v>21</v>
      </c>
      <c r="H7491" s="39">
        <f>MATCH(C7491,Currecny_M!$A$1:$P$1,0)</f>
        <v>12</v>
      </c>
      <c r="I7491" s="39">
        <f>VLOOKUP(N7491,Currecny_M!$A$1:$P$10,MATCH(Database!C7491,Currecny_M!$A$1:$P$1,0),FALSE)</f>
        <v>23.2</v>
      </c>
      <c r="J7491" s="82">
        <f t="shared" si="349"/>
        <v>3.8976000000000002</v>
      </c>
      <c r="K7491" s="39">
        <f>VLOOKUP('Cover page'!$B$6,Currecny_M!$A$1:$P$10,MATCH(Database!C7491,Currecny_M!$A$1:$P$1,0),FALSE)</f>
        <v>1</v>
      </c>
      <c r="L7491" s="82">
        <f t="shared" si="350"/>
        <v>3.8976000000000002</v>
      </c>
      <c r="M7491" s="82">
        <f>((E7491/$F$1)*VLOOKUP(N7491,Currecny_M!$A$1:$P$10,MATCH(Database!C7491,Currecny_M!$A$1:$P$1,0),FALSE))/VLOOKUP('Cover page'!$B$6,Currecny_M!$A$1:$P$10,MATCH(Database!C7491,Currecny_M!$A$1:$P$1,0),FALSE)</f>
        <v>3.8976000000000002</v>
      </c>
      <c r="N7491" s="6" t="str">
        <f>VLOOKUP(B7491,Master!$A$2:$C$11,3,FALSE)</f>
        <v>Dirham</v>
      </c>
      <c r="O7491" s="6" t="str">
        <f>VLOOKUP(B7491,Master!$A$2:$C$11,2,FALSE)</f>
        <v>Asia</v>
      </c>
      <c r="Q7491" s="39" t="str">
        <f>VLOOKUP(D7491,GL_Master!$A$1:$D$80,2,FALSE)</f>
        <v>PL</v>
      </c>
      <c r="R7491" s="39" t="str">
        <f>VLOOKUP(D7491,GL_Master!$A$1:$D$80,3,FALSE)</f>
        <v>Communication &amp; internet exp</v>
      </c>
      <c r="S7491" s="39" t="str">
        <f>VLOOKUP(D7491,GL_Master!$A$1:$D$80,4,FALSE)</f>
        <v>Communication cost</v>
      </c>
    </row>
    <row r="7492" spans="1:19" x14ac:dyDescent="0.25">
      <c r="A7492" s="39" t="s">
        <v>262</v>
      </c>
      <c r="B7492" s="39" t="s">
        <v>238</v>
      </c>
      <c r="C7492" s="7">
        <v>44228</v>
      </c>
      <c r="D7492" s="39" t="s">
        <v>41</v>
      </c>
      <c r="E7492" s="39">
        <v>77</v>
      </c>
      <c r="F7492" s="82">
        <f t="shared" ref="F7492:F7555" si="351">E7492/$F$1</f>
        <v>7.6999999999999999E-2</v>
      </c>
      <c r="G7492" s="39">
        <f>VLOOKUP(N7492,Currecny_M!$A$1:$P$10,2,FALSE)</f>
        <v>21</v>
      </c>
      <c r="H7492" s="39">
        <f>MATCH(C7492,Currecny_M!$A$1:$P$1,0)</f>
        <v>12</v>
      </c>
      <c r="I7492" s="39">
        <f>VLOOKUP(N7492,Currecny_M!$A$1:$P$10,MATCH(Database!C7492,Currecny_M!$A$1:$P$1,0),FALSE)</f>
        <v>23.2</v>
      </c>
      <c r="J7492" s="82">
        <f t="shared" ref="J7492:J7555" si="352">F7492*I7492</f>
        <v>1.7864</v>
      </c>
      <c r="K7492" s="39">
        <f>VLOOKUP('Cover page'!$B$6,Currecny_M!$A$1:$P$10,MATCH(Database!C7492,Currecny_M!$A$1:$P$1,0),FALSE)</f>
        <v>1</v>
      </c>
      <c r="L7492" s="82">
        <f t="shared" ref="L7492:L7555" si="353">J7492/K7492</f>
        <v>1.7864</v>
      </c>
      <c r="M7492" s="82">
        <f>((E7492/$F$1)*VLOOKUP(N7492,Currecny_M!$A$1:$P$10,MATCH(Database!C7492,Currecny_M!$A$1:$P$1,0),FALSE))/VLOOKUP('Cover page'!$B$6,Currecny_M!$A$1:$P$10,MATCH(Database!C7492,Currecny_M!$A$1:$P$1,0),FALSE)</f>
        <v>1.7864</v>
      </c>
      <c r="N7492" s="6" t="str">
        <f>VLOOKUP(B7492,Master!$A$2:$C$11,3,FALSE)</f>
        <v>Dirham</v>
      </c>
      <c r="O7492" s="6" t="str">
        <f>VLOOKUP(B7492,Master!$A$2:$C$11,2,FALSE)</f>
        <v>Asia</v>
      </c>
      <c r="Q7492" s="39" t="str">
        <f>VLOOKUP(D7492,GL_Master!$A$1:$D$80,2,FALSE)</f>
        <v>PL</v>
      </c>
      <c r="R7492" s="39" t="str">
        <f>VLOOKUP(D7492,GL_Master!$A$1:$D$80,3,FALSE)</f>
        <v>Communication &amp; internet exp</v>
      </c>
      <c r="S7492" s="39" t="str">
        <f>VLOOKUP(D7492,GL_Master!$A$1:$D$80,4,FALSE)</f>
        <v>Communication cost</v>
      </c>
    </row>
    <row r="7493" spans="1:19" x14ac:dyDescent="0.25">
      <c r="A7493" s="39" t="s">
        <v>262</v>
      </c>
      <c r="B7493" s="39" t="s">
        <v>238</v>
      </c>
      <c r="C7493" s="7">
        <v>44228</v>
      </c>
      <c r="D7493" s="39" t="s">
        <v>103</v>
      </c>
      <c r="E7493" s="39">
        <v>160</v>
      </c>
      <c r="F7493" s="82">
        <f t="shared" si="351"/>
        <v>0.16</v>
      </c>
      <c r="G7493" s="39">
        <f>VLOOKUP(N7493,Currecny_M!$A$1:$P$10,2,FALSE)</f>
        <v>21</v>
      </c>
      <c r="H7493" s="39">
        <f>MATCH(C7493,Currecny_M!$A$1:$P$1,0)</f>
        <v>12</v>
      </c>
      <c r="I7493" s="39">
        <f>VLOOKUP(N7493,Currecny_M!$A$1:$P$10,MATCH(Database!C7493,Currecny_M!$A$1:$P$1,0),FALSE)</f>
        <v>23.2</v>
      </c>
      <c r="J7493" s="82">
        <f t="shared" si="352"/>
        <v>3.7119999999999997</v>
      </c>
      <c r="K7493" s="39">
        <f>VLOOKUP('Cover page'!$B$6,Currecny_M!$A$1:$P$10,MATCH(Database!C7493,Currecny_M!$A$1:$P$1,0),FALSE)</f>
        <v>1</v>
      </c>
      <c r="L7493" s="82">
        <f t="shared" si="353"/>
        <v>3.7119999999999997</v>
      </c>
      <c r="M7493" s="82">
        <f>((E7493/$F$1)*VLOOKUP(N7493,Currecny_M!$A$1:$P$10,MATCH(Database!C7493,Currecny_M!$A$1:$P$1,0),FALSE))/VLOOKUP('Cover page'!$B$6,Currecny_M!$A$1:$P$10,MATCH(Database!C7493,Currecny_M!$A$1:$P$1,0),FALSE)</f>
        <v>3.7119999999999997</v>
      </c>
      <c r="N7493" s="6" t="str">
        <f>VLOOKUP(B7493,Master!$A$2:$C$11,3,FALSE)</f>
        <v>Dirham</v>
      </c>
      <c r="O7493" s="6" t="str">
        <f>VLOOKUP(B7493,Master!$A$2:$C$11,2,FALSE)</f>
        <v>Asia</v>
      </c>
      <c r="Q7493" s="39" t="str">
        <f>VLOOKUP(D7493,GL_Master!$A$1:$D$80,2,FALSE)</f>
        <v>PL</v>
      </c>
      <c r="R7493" s="39" t="str">
        <f>VLOOKUP(D7493,GL_Master!$A$1:$D$80,3,FALSE)</f>
        <v>Communication &amp; internet exp</v>
      </c>
      <c r="S7493" s="39" t="str">
        <f>VLOOKUP(D7493,GL_Master!$A$1:$D$80,4,FALSE)</f>
        <v>Communication cost</v>
      </c>
    </row>
    <row r="7494" spans="1:19" x14ac:dyDescent="0.25">
      <c r="A7494" s="39" t="s">
        <v>262</v>
      </c>
      <c r="B7494" s="39" t="s">
        <v>238</v>
      </c>
      <c r="C7494" s="7">
        <v>44228</v>
      </c>
      <c r="D7494" s="39" t="s">
        <v>104</v>
      </c>
      <c r="E7494" s="39">
        <v>235</v>
      </c>
      <c r="F7494" s="82">
        <f t="shared" si="351"/>
        <v>0.23499999999999999</v>
      </c>
      <c r="G7494" s="39">
        <f>VLOOKUP(N7494,Currecny_M!$A$1:$P$10,2,FALSE)</f>
        <v>21</v>
      </c>
      <c r="H7494" s="39">
        <f>MATCH(C7494,Currecny_M!$A$1:$P$1,0)</f>
        <v>12</v>
      </c>
      <c r="I7494" s="39">
        <f>VLOOKUP(N7494,Currecny_M!$A$1:$P$10,MATCH(Database!C7494,Currecny_M!$A$1:$P$1,0),FALSE)</f>
        <v>23.2</v>
      </c>
      <c r="J7494" s="82">
        <f t="shared" si="352"/>
        <v>5.452</v>
      </c>
      <c r="K7494" s="39">
        <f>VLOOKUP('Cover page'!$B$6,Currecny_M!$A$1:$P$10,MATCH(Database!C7494,Currecny_M!$A$1:$P$1,0),FALSE)</f>
        <v>1</v>
      </c>
      <c r="L7494" s="82">
        <f t="shared" si="353"/>
        <v>5.452</v>
      </c>
      <c r="M7494" s="82">
        <f>((E7494/$F$1)*VLOOKUP(N7494,Currecny_M!$A$1:$P$10,MATCH(Database!C7494,Currecny_M!$A$1:$P$1,0),FALSE))/VLOOKUP('Cover page'!$B$6,Currecny_M!$A$1:$P$10,MATCH(Database!C7494,Currecny_M!$A$1:$P$1,0),FALSE)</f>
        <v>5.452</v>
      </c>
      <c r="N7494" s="6" t="str">
        <f>VLOOKUP(B7494,Master!$A$2:$C$11,3,FALSE)</f>
        <v>Dirham</v>
      </c>
      <c r="O7494" s="6" t="str">
        <f>VLOOKUP(B7494,Master!$A$2:$C$11,2,FALSE)</f>
        <v>Asia</v>
      </c>
      <c r="Q7494" s="39" t="str">
        <f>VLOOKUP(D7494,GL_Master!$A$1:$D$80,2,FALSE)</f>
        <v>PL</v>
      </c>
      <c r="R7494" s="39" t="str">
        <f>VLOOKUP(D7494,GL_Master!$A$1:$D$80,3,FALSE)</f>
        <v>Legal &amp; Professional expenses</v>
      </c>
      <c r="S7494" s="39" t="str">
        <f>VLOOKUP(D7494,GL_Master!$A$1:$D$80,4,FALSE)</f>
        <v>Professional Fees - Others</v>
      </c>
    </row>
    <row r="7495" spans="1:19" x14ac:dyDescent="0.25">
      <c r="A7495" s="39" t="s">
        <v>262</v>
      </c>
      <c r="B7495" s="39" t="s">
        <v>238</v>
      </c>
      <c r="C7495" s="7">
        <v>44228</v>
      </c>
      <c r="D7495" s="39" t="s">
        <v>105</v>
      </c>
      <c r="E7495" s="39">
        <v>165</v>
      </c>
      <c r="F7495" s="82">
        <f t="shared" si="351"/>
        <v>0.16500000000000001</v>
      </c>
      <c r="G7495" s="39">
        <f>VLOOKUP(N7495,Currecny_M!$A$1:$P$10,2,FALSE)</f>
        <v>21</v>
      </c>
      <c r="H7495" s="39">
        <f>MATCH(C7495,Currecny_M!$A$1:$P$1,0)</f>
        <v>12</v>
      </c>
      <c r="I7495" s="39">
        <f>VLOOKUP(N7495,Currecny_M!$A$1:$P$10,MATCH(Database!C7495,Currecny_M!$A$1:$P$1,0),FALSE)</f>
        <v>23.2</v>
      </c>
      <c r="J7495" s="82">
        <f t="shared" si="352"/>
        <v>3.8279999999999998</v>
      </c>
      <c r="K7495" s="39">
        <f>VLOOKUP('Cover page'!$B$6,Currecny_M!$A$1:$P$10,MATCH(Database!C7495,Currecny_M!$A$1:$P$1,0),FALSE)</f>
        <v>1</v>
      </c>
      <c r="L7495" s="82">
        <f t="shared" si="353"/>
        <v>3.8279999999999998</v>
      </c>
      <c r="M7495" s="82">
        <f>((E7495/$F$1)*VLOOKUP(N7495,Currecny_M!$A$1:$P$10,MATCH(Database!C7495,Currecny_M!$A$1:$P$1,0),FALSE))/VLOOKUP('Cover page'!$B$6,Currecny_M!$A$1:$P$10,MATCH(Database!C7495,Currecny_M!$A$1:$P$1,0),FALSE)</f>
        <v>3.8279999999999998</v>
      </c>
      <c r="N7495" s="6" t="str">
        <f>VLOOKUP(B7495,Master!$A$2:$C$11,3,FALSE)</f>
        <v>Dirham</v>
      </c>
      <c r="O7495" s="6" t="str">
        <f>VLOOKUP(B7495,Master!$A$2:$C$11,2,FALSE)</f>
        <v>Asia</v>
      </c>
      <c r="Q7495" s="39" t="str">
        <f>VLOOKUP(D7495,GL_Master!$A$1:$D$80,2,FALSE)</f>
        <v>PL</v>
      </c>
      <c r="R7495" s="39" t="str">
        <f>VLOOKUP(D7495,GL_Master!$A$1:$D$80,3,FALSE)</f>
        <v>Travelling and conveyance</v>
      </c>
      <c r="S7495" s="39" t="str">
        <f>VLOOKUP(D7495,GL_Master!$A$1:$D$80,4,FALSE)</f>
        <v>Car hiring and rental services</v>
      </c>
    </row>
    <row r="7496" spans="1:19" x14ac:dyDescent="0.25">
      <c r="A7496" s="39" t="s">
        <v>262</v>
      </c>
      <c r="B7496" s="39" t="s">
        <v>238</v>
      </c>
      <c r="C7496" s="7">
        <v>44228</v>
      </c>
      <c r="D7496" s="39" t="s">
        <v>106</v>
      </c>
      <c r="E7496" s="39">
        <v>80</v>
      </c>
      <c r="F7496" s="82">
        <f t="shared" si="351"/>
        <v>0.08</v>
      </c>
      <c r="G7496" s="39">
        <f>VLOOKUP(N7496,Currecny_M!$A$1:$P$10,2,FALSE)</f>
        <v>21</v>
      </c>
      <c r="H7496" s="39">
        <f>MATCH(C7496,Currecny_M!$A$1:$P$1,0)</f>
        <v>12</v>
      </c>
      <c r="I7496" s="39">
        <f>VLOOKUP(N7496,Currecny_M!$A$1:$P$10,MATCH(Database!C7496,Currecny_M!$A$1:$P$1,0),FALSE)</f>
        <v>23.2</v>
      </c>
      <c r="J7496" s="82">
        <f t="shared" si="352"/>
        <v>1.8559999999999999</v>
      </c>
      <c r="K7496" s="39">
        <f>VLOOKUP('Cover page'!$B$6,Currecny_M!$A$1:$P$10,MATCH(Database!C7496,Currecny_M!$A$1:$P$1,0),FALSE)</f>
        <v>1</v>
      </c>
      <c r="L7496" s="82">
        <f t="shared" si="353"/>
        <v>1.8559999999999999</v>
      </c>
      <c r="M7496" s="82">
        <f>((E7496/$F$1)*VLOOKUP(N7496,Currecny_M!$A$1:$P$10,MATCH(Database!C7496,Currecny_M!$A$1:$P$1,0),FALSE))/VLOOKUP('Cover page'!$B$6,Currecny_M!$A$1:$P$10,MATCH(Database!C7496,Currecny_M!$A$1:$P$1,0),FALSE)</f>
        <v>1.8559999999999999</v>
      </c>
      <c r="N7496" s="6" t="str">
        <f>VLOOKUP(B7496,Master!$A$2:$C$11,3,FALSE)</f>
        <v>Dirham</v>
      </c>
      <c r="O7496" s="6" t="str">
        <f>VLOOKUP(B7496,Master!$A$2:$C$11,2,FALSE)</f>
        <v>Asia</v>
      </c>
      <c r="Q7496" s="39" t="str">
        <f>VLOOKUP(D7496,GL_Master!$A$1:$D$80,2,FALSE)</f>
        <v>PL</v>
      </c>
      <c r="R7496" s="39" t="str">
        <f>VLOOKUP(D7496,GL_Master!$A$1:$D$80,3,FALSE)</f>
        <v>Communication &amp; internet exp</v>
      </c>
      <c r="S7496" s="39" t="str">
        <f>VLOOKUP(D7496,GL_Master!$A$1:$D$80,4,FALSE)</f>
        <v>Printing &amp; Stationary</v>
      </c>
    </row>
    <row r="7497" spans="1:19" x14ac:dyDescent="0.25">
      <c r="A7497" s="39" t="s">
        <v>262</v>
      </c>
      <c r="B7497" s="39" t="s">
        <v>238</v>
      </c>
      <c r="C7497" s="7">
        <v>44228</v>
      </c>
      <c r="D7497" s="39" t="s">
        <v>32</v>
      </c>
      <c r="E7497" s="39">
        <v>77</v>
      </c>
      <c r="F7497" s="82">
        <f t="shared" si="351"/>
        <v>7.6999999999999999E-2</v>
      </c>
      <c r="G7497" s="39">
        <f>VLOOKUP(N7497,Currecny_M!$A$1:$P$10,2,FALSE)</f>
        <v>21</v>
      </c>
      <c r="H7497" s="39">
        <f>MATCH(C7497,Currecny_M!$A$1:$P$1,0)</f>
        <v>12</v>
      </c>
      <c r="I7497" s="39">
        <f>VLOOKUP(N7497,Currecny_M!$A$1:$P$10,MATCH(Database!C7497,Currecny_M!$A$1:$P$1,0),FALSE)</f>
        <v>23.2</v>
      </c>
      <c r="J7497" s="82">
        <f t="shared" si="352"/>
        <v>1.7864</v>
      </c>
      <c r="K7497" s="39">
        <f>VLOOKUP('Cover page'!$B$6,Currecny_M!$A$1:$P$10,MATCH(Database!C7497,Currecny_M!$A$1:$P$1,0),FALSE)</f>
        <v>1</v>
      </c>
      <c r="L7497" s="82">
        <f t="shared" si="353"/>
        <v>1.7864</v>
      </c>
      <c r="M7497" s="82">
        <f>((E7497/$F$1)*VLOOKUP(N7497,Currecny_M!$A$1:$P$10,MATCH(Database!C7497,Currecny_M!$A$1:$P$1,0),FALSE))/VLOOKUP('Cover page'!$B$6,Currecny_M!$A$1:$P$10,MATCH(Database!C7497,Currecny_M!$A$1:$P$1,0),FALSE)</f>
        <v>1.7864</v>
      </c>
      <c r="N7497" s="6" t="str">
        <f>VLOOKUP(B7497,Master!$A$2:$C$11,3,FALSE)</f>
        <v>Dirham</v>
      </c>
      <c r="O7497" s="6" t="str">
        <f>VLOOKUP(B7497,Master!$A$2:$C$11,2,FALSE)</f>
        <v>Asia</v>
      </c>
      <c r="Q7497" s="39" t="str">
        <f>VLOOKUP(D7497,GL_Master!$A$1:$D$80,2,FALSE)</f>
        <v>PL</v>
      </c>
      <c r="R7497" s="39" t="str">
        <f>VLOOKUP(D7497,GL_Master!$A$1:$D$80,3,FALSE)</f>
        <v>Communication &amp; internet exp</v>
      </c>
      <c r="S7497" s="39" t="str">
        <f>VLOOKUP(D7497,GL_Master!$A$1:$D$80,4,FALSE)</f>
        <v>Printing &amp; Stationary</v>
      </c>
    </row>
    <row r="7498" spans="1:19" x14ac:dyDescent="0.25">
      <c r="A7498" s="39" t="s">
        <v>262</v>
      </c>
      <c r="B7498" s="39" t="s">
        <v>238</v>
      </c>
      <c r="C7498" s="7">
        <v>44228</v>
      </c>
      <c r="D7498" s="39" t="s">
        <v>35</v>
      </c>
      <c r="E7498" s="39">
        <v>235</v>
      </c>
      <c r="F7498" s="82">
        <f t="shared" si="351"/>
        <v>0.23499999999999999</v>
      </c>
      <c r="G7498" s="39">
        <f>VLOOKUP(N7498,Currecny_M!$A$1:$P$10,2,FALSE)</f>
        <v>21</v>
      </c>
      <c r="H7498" s="39">
        <f>MATCH(C7498,Currecny_M!$A$1:$P$1,0)</f>
        <v>12</v>
      </c>
      <c r="I7498" s="39">
        <f>VLOOKUP(N7498,Currecny_M!$A$1:$P$10,MATCH(Database!C7498,Currecny_M!$A$1:$P$1,0),FALSE)</f>
        <v>23.2</v>
      </c>
      <c r="J7498" s="82">
        <f t="shared" si="352"/>
        <v>5.452</v>
      </c>
      <c r="K7498" s="39">
        <f>VLOOKUP('Cover page'!$B$6,Currecny_M!$A$1:$P$10,MATCH(Database!C7498,Currecny_M!$A$1:$P$1,0),FALSE)</f>
        <v>1</v>
      </c>
      <c r="L7498" s="82">
        <f t="shared" si="353"/>
        <v>5.452</v>
      </c>
      <c r="M7498" s="82">
        <f>((E7498/$F$1)*VLOOKUP(N7498,Currecny_M!$A$1:$P$10,MATCH(Database!C7498,Currecny_M!$A$1:$P$1,0),FALSE))/VLOOKUP('Cover page'!$B$6,Currecny_M!$A$1:$P$10,MATCH(Database!C7498,Currecny_M!$A$1:$P$1,0),FALSE)</f>
        <v>5.452</v>
      </c>
      <c r="N7498" s="6" t="str">
        <f>VLOOKUP(B7498,Master!$A$2:$C$11,3,FALSE)</f>
        <v>Dirham</v>
      </c>
      <c r="O7498" s="6" t="str">
        <f>VLOOKUP(B7498,Master!$A$2:$C$11,2,FALSE)</f>
        <v>Asia</v>
      </c>
      <c r="Q7498" s="39" t="str">
        <f>VLOOKUP(D7498,GL_Master!$A$1:$D$80,2,FALSE)</f>
        <v>PL</v>
      </c>
      <c r="R7498" s="39" t="str">
        <f>VLOOKUP(D7498,GL_Master!$A$1:$D$80,3,FALSE)</f>
        <v>Security Expenses</v>
      </c>
      <c r="S7498" s="39" t="str">
        <f>VLOOKUP(D7498,GL_Master!$A$1:$D$80,4,FALSE)</f>
        <v>Security Expenses others</v>
      </c>
    </row>
    <row r="7499" spans="1:19" x14ac:dyDescent="0.25">
      <c r="A7499" s="39" t="s">
        <v>262</v>
      </c>
      <c r="B7499" s="39" t="s">
        <v>238</v>
      </c>
      <c r="C7499" s="7">
        <v>44228</v>
      </c>
      <c r="D7499" s="39" t="s">
        <v>38</v>
      </c>
      <c r="E7499" s="39">
        <v>81</v>
      </c>
      <c r="F7499" s="82">
        <f t="shared" si="351"/>
        <v>8.1000000000000003E-2</v>
      </c>
      <c r="G7499" s="39">
        <f>VLOOKUP(N7499,Currecny_M!$A$1:$P$10,2,FALSE)</f>
        <v>21</v>
      </c>
      <c r="H7499" s="39">
        <f>MATCH(C7499,Currecny_M!$A$1:$P$1,0)</f>
        <v>12</v>
      </c>
      <c r="I7499" s="39">
        <f>VLOOKUP(N7499,Currecny_M!$A$1:$P$10,MATCH(Database!C7499,Currecny_M!$A$1:$P$1,0),FALSE)</f>
        <v>23.2</v>
      </c>
      <c r="J7499" s="82">
        <f t="shared" si="352"/>
        <v>1.8792</v>
      </c>
      <c r="K7499" s="39">
        <f>VLOOKUP('Cover page'!$B$6,Currecny_M!$A$1:$P$10,MATCH(Database!C7499,Currecny_M!$A$1:$P$1,0),FALSE)</f>
        <v>1</v>
      </c>
      <c r="L7499" s="82">
        <f t="shared" si="353"/>
        <v>1.8792</v>
      </c>
      <c r="M7499" s="82">
        <f>((E7499/$F$1)*VLOOKUP(N7499,Currecny_M!$A$1:$P$10,MATCH(Database!C7499,Currecny_M!$A$1:$P$1,0),FALSE))/VLOOKUP('Cover page'!$B$6,Currecny_M!$A$1:$P$10,MATCH(Database!C7499,Currecny_M!$A$1:$P$1,0),FALSE)</f>
        <v>1.8792</v>
      </c>
      <c r="N7499" s="6" t="str">
        <f>VLOOKUP(B7499,Master!$A$2:$C$11,3,FALSE)</f>
        <v>Dirham</v>
      </c>
      <c r="O7499" s="6" t="str">
        <f>VLOOKUP(B7499,Master!$A$2:$C$11,2,FALSE)</f>
        <v>Asia</v>
      </c>
      <c r="Q7499" s="39" t="str">
        <f>VLOOKUP(D7499,GL_Master!$A$1:$D$80,2,FALSE)</f>
        <v>PL</v>
      </c>
      <c r="R7499" s="39" t="str">
        <f>VLOOKUP(D7499,GL_Master!$A$1:$D$80,3,FALSE)</f>
        <v>House Keeping Expenses</v>
      </c>
      <c r="S7499" s="39" t="str">
        <f>VLOOKUP(D7499,GL_Master!$A$1:$D$80,4,FALSE)</f>
        <v>House Keeping Expenses</v>
      </c>
    </row>
    <row r="7500" spans="1:19" x14ac:dyDescent="0.25">
      <c r="A7500" s="39" t="s">
        <v>262</v>
      </c>
      <c r="B7500" s="39" t="s">
        <v>238</v>
      </c>
      <c r="C7500" s="7">
        <v>44228</v>
      </c>
      <c r="D7500" s="39" t="s">
        <v>107</v>
      </c>
      <c r="E7500" s="39">
        <v>77</v>
      </c>
      <c r="F7500" s="82">
        <f t="shared" si="351"/>
        <v>7.6999999999999999E-2</v>
      </c>
      <c r="G7500" s="39">
        <f>VLOOKUP(N7500,Currecny_M!$A$1:$P$10,2,FALSE)</f>
        <v>21</v>
      </c>
      <c r="H7500" s="39">
        <f>MATCH(C7500,Currecny_M!$A$1:$P$1,0)</f>
        <v>12</v>
      </c>
      <c r="I7500" s="39">
        <f>VLOOKUP(N7500,Currecny_M!$A$1:$P$10,MATCH(Database!C7500,Currecny_M!$A$1:$P$1,0),FALSE)</f>
        <v>23.2</v>
      </c>
      <c r="J7500" s="82">
        <f t="shared" si="352"/>
        <v>1.7864</v>
      </c>
      <c r="K7500" s="39">
        <f>VLOOKUP('Cover page'!$B$6,Currecny_M!$A$1:$P$10,MATCH(Database!C7500,Currecny_M!$A$1:$P$1,0),FALSE)</f>
        <v>1</v>
      </c>
      <c r="L7500" s="82">
        <f t="shared" si="353"/>
        <v>1.7864</v>
      </c>
      <c r="M7500" s="82">
        <f>((E7500/$F$1)*VLOOKUP(N7500,Currecny_M!$A$1:$P$10,MATCH(Database!C7500,Currecny_M!$A$1:$P$1,0),FALSE))/VLOOKUP('Cover page'!$B$6,Currecny_M!$A$1:$P$10,MATCH(Database!C7500,Currecny_M!$A$1:$P$1,0),FALSE)</f>
        <v>1.7864</v>
      </c>
      <c r="N7500" s="6" t="str">
        <f>VLOOKUP(B7500,Master!$A$2:$C$11,3,FALSE)</f>
        <v>Dirham</v>
      </c>
      <c r="O7500" s="6" t="str">
        <f>VLOOKUP(B7500,Master!$A$2:$C$11,2,FALSE)</f>
        <v>Asia</v>
      </c>
      <c r="Q7500" s="39" t="str">
        <f>VLOOKUP(D7500,GL_Master!$A$1:$D$80,2,FALSE)</f>
        <v>PL</v>
      </c>
      <c r="R7500" s="39" t="str">
        <f>VLOOKUP(D7500,GL_Master!$A$1:$D$80,3,FALSE)</f>
        <v>Misc. expenses</v>
      </c>
      <c r="S7500" s="39" t="str">
        <f>VLOOKUP(D7500,GL_Master!$A$1:$D$80,4,FALSE)</f>
        <v>Repair &amp; Maintenance</v>
      </c>
    </row>
    <row r="7501" spans="1:19" x14ac:dyDescent="0.25">
      <c r="A7501" s="39" t="s">
        <v>262</v>
      </c>
      <c r="B7501" s="39" t="s">
        <v>238</v>
      </c>
      <c r="C7501" s="7">
        <v>44228</v>
      </c>
      <c r="D7501" s="39" t="s">
        <v>108</v>
      </c>
      <c r="E7501" s="39">
        <v>82</v>
      </c>
      <c r="F7501" s="82">
        <f t="shared" si="351"/>
        <v>8.2000000000000003E-2</v>
      </c>
      <c r="G7501" s="39">
        <f>VLOOKUP(N7501,Currecny_M!$A$1:$P$10,2,FALSE)</f>
        <v>21</v>
      </c>
      <c r="H7501" s="39">
        <f>MATCH(C7501,Currecny_M!$A$1:$P$1,0)</f>
        <v>12</v>
      </c>
      <c r="I7501" s="39">
        <f>VLOOKUP(N7501,Currecny_M!$A$1:$P$10,MATCH(Database!C7501,Currecny_M!$A$1:$P$1,0),FALSE)</f>
        <v>23.2</v>
      </c>
      <c r="J7501" s="82">
        <f t="shared" si="352"/>
        <v>1.9024000000000001</v>
      </c>
      <c r="K7501" s="39">
        <f>VLOOKUP('Cover page'!$B$6,Currecny_M!$A$1:$P$10,MATCH(Database!C7501,Currecny_M!$A$1:$P$1,0),FALSE)</f>
        <v>1</v>
      </c>
      <c r="L7501" s="82">
        <f t="shared" si="353"/>
        <v>1.9024000000000001</v>
      </c>
      <c r="M7501" s="82">
        <f>((E7501/$F$1)*VLOOKUP(N7501,Currecny_M!$A$1:$P$10,MATCH(Database!C7501,Currecny_M!$A$1:$P$1,0),FALSE))/VLOOKUP('Cover page'!$B$6,Currecny_M!$A$1:$P$10,MATCH(Database!C7501,Currecny_M!$A$1:$P$1,0),FALSE)</f>
        <v>1.9024000000000001</v>
      </c>
      <c r="N7501" s="6" t="str">
        <f>VLOOKUP(B7501,Master!$A$2:$C$11,3,FALSE)</f>
        <v>Dirham</v>
      </c>
      <c r="O7501" s="6" t="str">
        <f>VLOOKUP(B7501,Master!$A$2:$C$11,2,FALSE)</f>
        <v>Asia</v>
      </c>
      <c r="Q7501" s="39" t="str">
        <f>VLOOKUP(D7501,GL_Master!$A$1:$D$80,2,FALSE)</f>
        <v>PL</v>
      </c>
      <c r="R7501" s="39" t="str">
        <f>VLOOKUP(D7501,GL_Master!$A$1:$D$80,3,FALSE)</f>
        <v>Misc. expenses</v>
      </c>
      <c r="S7501" s="39" t="str">
        <f>VLOOKUP(D7501,GL_Master!$A$1:$D$80,4,FALSE)</f>
        <v>Repair &amp; Maintenance</v>
      </c>
    </row>
    <row r="7502" spans="1:19" x14ac:dyDescent="0.25">
      <c r="A7502" s="39" t="s">
        <v>262</v>
      </c>
      <c r="B7502" s="39" t="s">
        <v>238</v>
      </c>
      <c r="C7502" s="7">
        <v>44228</v>
      </c>
      <c r="D7502" s="39" t="s">
        <v>9</v>
      </c>
      <c r="E7502" s="39">
        <v>727</v>
      </c>
      <c r="F7502" s="82">
        <f t="shared" si="351"/>
        <v>0.72699999999999998</v>
      </c>
      <c r="G7502" s="39">
        <f>VLOOKUP(N7502,Currecny_M!$A$1:$P$10,2,FALSE)</f>
        <v>21</v>
      </c>
      <c r="H7502" s="39">
        <f>MATCH(C7502,Currecny_M!$A$1:$P$1,0)</f>
        <v>12</v>
      </c>
      <c r="I7502" s="39">
        <f>VLOOKUP(N7502,Currecny_M!$A$1:$P$10,MATCH(Database!C7502,Currecny_M!$A$1:$P$1,0),FALSE)</f>
        <v>23.2</v>
      </c>
      <c r="J7502" s="82">
        <f t="shared" si="352"/>
        <v>16.866399999999999</v>
      </c>
      <c r="K7502" s="39">
        <f>VLOOKUP('Cover page'!$B$6,Currecny_M!$A$1:$P$10,MATCH(Database!C7502,Currecny_M!$A$1:$P$1,0),FALSE)</f>
        <v>1</v>
      </c>
      <c r="L7502" s="82">
        <f t="shared" si="353"/>
        <v>16.866399999999999</v>
      </c>
      <c r="M7502" s="82">
        <f>((E7502/$F$1)*VLOOKUP(N7502,Currecny_M!$A$1:$P$10,MATCH(Database!C7502,Currecny_M!$A$1:$P$1,0),FALSE))/VLOOKUP('Cover page'!$B$6,Currecny_M!$A$1:$P$10,MATCH(Database!C7502,Currecny_M!$A$1:$P$1,0),FALSE)</f>
        <v>16.866399999999999</v>
      </c>
      <c r="N7502" s="6" t="str">
        <f>VLOOKUP(B7502,Master!$A$2:$C$11,3,FALSE)</f>
        <v>Dirham</v>
      </c>
      <c r="O7502" s="6" t="str">
        <f>VLOOKUP(B7502,Master!$A$2:$C$11,2,FALSE)</f>
        <v>Asia</v>
      </c>
      <c r="Q7502" s="39" t="str">
        <f>VLOOKUP(D7502,GL_Master!$A$1:$D$80,2,FALSE)</f>
        <v>PL</v>
      </c>
      <c r="R7502" s="39" t="str">
        <f>VLOOKUP(D7502,GL_Master!$A$1:$D$80,3,FALSE)</f>
        <v>Rent</v>
      </c>
      <c r="S7502" s="39" t="str">
        <f>VLOOKUP(D7502,GL_Master!$A$1:$D$80,4,FALSE)</f>
        <v>Office Rent</v>
      </c>
    </row>
    <row r="7503" spans="1:19" x14ac:dyDescent="0.25">
      <c r="A7503" s="39" t="s">
        <v>262</v>
      </c>
      <c r="B7503" s="39" t="s">
        <v>238</v>
      </c>
      <c r="C7503" s="7">
        <v>44228</v>
      </c>
      <c r="D7503" s="39" t="s">
        <v>109</v>
      </c>
      <c r="E7503" s="39">
        <v>-411</v>
      </c>
      <c r="F7503" s="82">
        <f t="shared" si="351"/>
        <v>-0.41099999999999998</v>
      </c>
      <c r="G7503" s="39">
        <f>VLOOKUP(N7503,Currecny_M!$A$1:$P$10,2,FALSE)</f>
        <v>21</v>
      </c>
      <c r="H7503" s="39">
        <f>MATCH(C7503,Currecny_M!$A$1:$P$1,0)</f>
        <v>12</v>
      </c>
      <c r="I7503" s="39">
        <f>VLOOKUP(N7503,Currecny_M!$A$1:$P$10,MATCH(Database!C7503,Currecny_M!$A$1:$P$1,0),FALSE)</f>
        <v>23.2</v>
      </c>
      <c r="J7503" s="82">
        <f t="shared" si="352"/>
        <v>-9.5351999999999997</v>
      </c>
      <c r="K7503" s="39">
        <f>VLOOKUP('Cover page'!$B$6,Currecny_M!$A$1:$P$10,MATCH(Database!C7503,Currecny_M!$A$1:$P$1,0),FALSE)</f>
        <v>1</v>
      </c>
      <c r="L7503" s="82">
        <f t="shared" si="353"/>
        <v>-9.5351999999999997</v>
      </c>
      <c r="M7503" s="82">
        <f>((E7503/$F$1)*VLOOKUP(N7503,Currecny_M!$A$1:$P$10,MATCH(Database!C7503,Currecny_M!$A$1:$P$1,0),FALSE))/VLOOKUP('Cover page'!$B$6,Currecny_M!$A$1:$P$10,MATCH(Database!C7503,Currecny_M!$A$1:$P$1,0),FALSE)</f>
        <v>-9.5351999999999997</v>
      </c>
      <c r="N7503" s="6" t="str">
        <f>VLOOKUP(B7503,Master!$A$2:$C$11,3,FALSE)</f>
        <v>Dirham</v>
      </c>
      <c r="O7503" s="6" t="str">
        <f>VLOOKUP(B7503,Master!$A$2:$C$11,2,FALSE)</f>
        <v>Asia</v>
      </c>
      <c r="Q7503" s="39" t="str">
        <f>VLOOKUP(D7503,GL_Master!$A$1:$D$80,2,FALSE)</f>
        <v>PL</v>
      </c>
      <c r="R7503" s="39" t="str">
        <f>VLOOKUP(D7503,GL_Master!$A$1:$D$80,3,FALSE)</f>
        <v>Travelling and conveyance</v>
      </c>
      <c r="S7503" s="39" t="str">
        <f>VLOOKUP(D7503,GL_Master!$A$1:$D$80,4,FALSE)</f>
        <v>Travelling , hotel lodging</v>
      </c>
    </row>
    <row r="7504" spans="1:19" x14ac:dyDescent="0.25">
      <c r="A7504" s="39" t="s">
        <v>262</v>
      </c>
      <c r="B7504" s="39" t="s">
        <v>238</v>
      </c>
      <c r="C7504" s="7">
        <v>44228</v>
      </c>
      <c r="D7504" s="39" t="s">
        <v>110</v>
      </c>
      <c r="E7504" s="39">
        <v>163</v>
      </c>
      <c r="F7504" s="82">
        <f t="shared" si="351"/>
        <v>0.16300000000000001</v>
      </c>
      <c r="G7504" s="39">
        <f>VLOOKUP(N7504,Currecny_M!$A$1:$P$10,2,FALSE)</f>
        <v>21</v>
      </c>
      <c r="H7504" s="39">
        <f>MATCH(C7504,Currecny_M!$A$1:$P$1,0)</f>
        <v>12</v>
      </c>
      <c r="I7504" s="39">
        <f>VLOOKUP(N7504,Currecny_M!$A$1:$P$10,MATCH(Database!C7504,Currecny_M!$A$1:$P$1,0),FALSE)</f>
        <v>23.2</v>
      </c>
      <c r="J7504" s="82">
        <f t="shared" si="352"/>
        <v>3.7816000000000001</v>
      </c>
      <c r="K7504" s="39">
        <f>VLOOKUP('Cover page'!$B$6,Currecny_M!$A$1:$P$10,MATCH(Database!C7504,Currecny_M!$A$1:$P$1,0),FALSE)</f>
        <v>1</v>
      </c>
      <c r="L7504" s="82">
        <f t="shared" si="353"/>
        <v>3.7816000000000001</v>
      </c>
      <c r="M7504" s="82">
        <f>((E7504/$F$1)*VLOOKUP(N7504,Currecny_M!$A$1:$P$10,MATCH(Database!C7504,Currecny_M!$A$1:$P$1,0),FALSE))/VLOOKUP('Cover page'!$B$6,Currecny_M!$A$1:$P$10,MATCH(Database!C7504,Currecny_M!$A$1:$P$1,0),FALSE)</f>
        <v>3.7816000000000001</v>
      </c>
      <c r="N7504" s="6" t="str">
        <f>VLOOKUP(B7504,Master!$A$2:$C$11,3,FALSE)</f>
        <v>Dirham</v>
      </c>
      <c r="O7504" s="6" t="str">
        <f>VLOOKUP(B7504,Master!$A$2:$C$11,2,FALSE)</f>
        <v>Asia</v>
      </c>
      <c r="Q7504" s="39" t="str">
        <f>VLOOKUP(D7504,GL_Master!$A$1:$D$80,2,FALSE)</f>
        <v>PL</v>
      </c>
      <c r="R7504" s="39" t="str">
        <f>VLOOKUP(D7504,GL_Master!$A$1:$D$80,3,FALSE)</f>
        <v>Travelling and conveyance</v>
      </c>
      <c r="S7504" s="39" t="str">
        <f>VLOOKUP(D7504,GL_Master!$A$1:$D$80,4,FALSE)</f>
        <v>Travelling , hotel lodging</v>
      </c>
    </row>
    <row r="7505" spans="1:19" x14ac:dyDescent="0.25">
      <c r="A7505" s="39" t="s">
        <v>262</v>
      </c>
      <c r="B7505" s="39" t="s">
        <v>238</v>
      </c>
      <c r="C7505" s="7">
        <v>44228</v>
      </c>
      <c r="D7505" s="39" t="s">
        <v>111</v>
      </c>
      <c r="E7505" s="39">
        <v>82</v>
      </c>
      <c r="F7505" s="82">
        <f t="shared" si="351"/>
        <v>8.2000000000000003E-2</v>
      </c>
      <c r="G7505" s="39">
        <f>VLOOKUP(N7505,Currecny_M!$A$1:$P$10,2,FALSE)</f>
        <v>21</v>
      </c>
      <c r="H7505" s="39">
        <f>MATCH(C7505,Currecny_M!$A$1:$P$1,0)</f>
        <v>12</v>
      </c>
      <c r="I7505" s="39">
        <f>VLOOKUP(N7505,Currecny_M!$A$1:$P$10,MATCH(Database!C7505,Currecny_M!$A$1:$P$1,0),FALSE)</f>
        <v>23.2</v>
      </c>
      <c r="J7505" s="82">
        <f t="shared" si="352"/>
        <v>1.9024000000000001</v>
      </c>
      <c r="K7505" s="39">
        <f>VLOOKUP('Cover page'!$B$6,Currecny_M!$A$1:$P$10,MATCH(Database!C7505,Currecny_M!$A$1:$P$1,0),FALSE)</f>
        <v>1</v>
      </c>
      <c r="L7505" s="82">
        <f t="shared" si="353"/>
        <v>1.9024000000000001</v>
      </c>
      <c r="M7505" s="82">
        <f>((E7505/$F$1)*VLOOKUP(N7505,Currecny_M!$A$1:$P$10,MATCH(Database!C7505,Currecny_M!$A$1:$P$1,0),FALSE))/VLOOKUP('Cover page'!$B$6,Currecny_M!$A$1:$P$10,MATCH(Database!C7505,Currecny_M!$A$1:$P$1,0),FALSE)</f>
        <v>1.9024000000000001</v>
      </c>
      <c r="N7505" s="6" t="str">
        <f>VLOOKUP(B7505,Master!$A$2:$C$11,3,FALSE)</f>
        <v>Dirham</v>
      </c>
      <c r="O7505" s="6" t="str">
        <f>VLOOKUP(B7505,Master!$A$2:$C$11,2,FALSE)</f>
        <v>Asia</v>
      </c>
      <c r="Q7505" s="39" t="str">
        <f>VLOOKUP(D7505,GL_Master!$A$1:$D$80,2,FALSE)</f>
        <v>PL</v>
      </c>
      <c r="R7505" s="39" t="str">
        <f>VLOOKUP(D7505,GL_Master!$A$1:$D$80,3,FALSE)</f>
        <v>Legal &amp; Professional expenses</v>
      </c>
      <c r="S7505" s="39" t="str">
        <f>VLOOKUP(D7505,GL_Master!$A$1:$D$80,4,FALSE)</f>
        <v>Professional Fees - Others</v>
      </c>
    </row>
    <row r="7506" spans="1:19" x14ac:dyDescent="0.25">
      <c r="A7506" s="39" t="s">
        <v>262</v>
      </c>
      <c r="B7506" s="39" t="s">
        <v>238</v>
      </c>
      <c r="C7506" s="7">
        <v>44256</v>
      </c>
      <c r="D7506" s="39" t="s">
        <v>112</v>
      </c>
      <c r="E7506" s="39">
        <v>792</v>
      </c>
      <c r="F7506" s="82">
        <f t="shared" si="351"/>
        <v>0.79200000000000004</v>
      </c>
      <c r="G7506" s="39">
        <f>VLOOKUP(N7506,Currecny_M!$A$1:$P$10,2,FALSE)</f>
        <v>21</v>
      </c>
      <c r="H7506" s="39">
        <f>MATCH(C7506,Currecny_M!$A$1:$P$1,0)</f>
        <v>13</v>
      </c>
      <c r="I7506" s="39">
        <f>VLOOKUP(N7506,Currecny_M!$A$1:$P$10,MATCH(Database!C7506,Currecny_M!$A$1:$P$1,0),FALSE)</f>
        <v>23.43</v>
      </c>
      <c r="J7506" s="82">
        <f t="shared" si="352"/>
        <v>18.556560000000001</v>
      </c>
      <c r="K7506" s="39">
        <f>VLOOKUP('Cover page'!$B$6,Currecny_M!$A$1:$P$10,MATCH(Database!C7506,Currecny_M!$A$1:$P$1,0),FALSE)</f>
        <v>1</v>
      </c>
      <c r="L7506" s="82">
        <f t="shared" si="353"/>
        <v>18.556560000000001</v>
      </c>
      <c r="M7506" s="82">
        <f>((E7506/$F$1)*VLOOKUP(N7506,Currecny_M!$A$1:$P$10,MATCH(Database!C7506,Currecny_M!$A$1:$P$1,0),FALSE))/VLOOKUP('Cover page'!$B$6,Currecny_M!$A$1:$P$10,MATCH(Database!C7506,Currecny_M!$A$1:$P$1,0),FALSE)</f>
        <v>18.556560000000001</v>
      </c>
      <c r="N7506" s="6" t="str">
        <f>VLOOKUP(B7506,Master!$A$2:$C$11,3,FALSE)</f>
        <v>Dirham</v>
      </c>
      <c r="O7506" s="6" t="str">
        <f>VLOOKUP(B7506,Master!$A$2:$C$11,2,FALSE)</f>
        <v>Asia</v>
      </c>
      <c r="Q7506" s="39" t="str">
        <f>VLOOKUP(D7506,GL_Master!$A$1:$D$80,2,FALSE)</f>
        <v>PL</v>
      </c>
      <c r="R7506" s="39" t="str">
        <f>VLOOKUP(D7506,GL_Master!$A$1:$D$80,3,FALSE)</f>
        <v>Finance Cost</v>
      </c>
      <c r="S7506" s="39" t="str">
        <f>VLOOKUP(D7506,GL_Master!$A$1:$D$80,4,FALSE)</f>
        <v>Interest expense</v>
      </c>
    </row>
    <row r="7507" spans="1:19" x14ac:dyDescent="0.25">
      <c r="A7507" s="39" t="s">
        <v>262</v>
      </c>
      <c r="B7507" s="39" t="s">
        <v>238</v>
      </c>
      <c r="C7507" s="7">
        <v>44256</v>
      </c>
      <c r="D7507" s="39" t="s">
        <v>25</v>
      </c>
      <c r="E7507" s="39">
        <v>7269</v>
      </c>
      <c r="F7507" s="82">
        <f t="shared" si="351"/>
        <v>7.2690000000000001</v>
      </c>
      <c r="G7507" s="39">
        <f>VLOOKUP(N7507,Currecny_M!$A$1:$P$10,2,FALSE)</f>
        <v>21</v>
      </c>
      <c r="H7507" s="39">
        <f>MATCH(C7507,Currecny_M!$A$1:$P$1,0)</f>
        <v>13</v>
      </c>
      <c r="I7507" s="39">
        <f>VLOOKUP(N7507,Currecny_M!$A$1:$P$10,MATCH(Database!C7507,Currecny_M!$A$1:$P$1,0),FALSE)</f>
        <v>23.43</v>
      </c>
      <c r="J7507" s="82">
        <f t="shared" si="352"/>
        <v>170.31267</v>
      </c>
      <c r="K7507" s="39">
        <f>VLOOKUP('Cover page'!$B$6,Currecny_M!$A$1:$P$10,MATCH(Database!C7507,Currecny_M!$A$1:$P$1,0),FALSE)</f>
        <v>1</v>
      </c>
      <c r="L7507" s="82">
        <f t="shared" si="353"/>
        <v>170.31267</v>
      </c>
      <c r="M7507" s="82">
        <f>((E7507/$F$1)*VLOOKUP(N7507,Currecny_M!$A$1:$P$10,MATCH(Database!C7507,Currecny_M!$A$1:$P$1,0),FALSE))/VLOOKUP('Cover page'!$B$6,Currecny_M!$A$1:$P$10,MATCH(Database!C7507,Currecny_M!$A$1:$P$1,0),FALSE)</f>
        <v>170.31267</v>
      </c>
      <c r="N7507" s="6" t="str">
        <f>VLOOKUP(B7507,Master!$A$2:$C$11,3,FALSE)</f>
        <v>Dirham</v>
      </c>
      <c r="O7507" s="6" t="str">
        <f>VLOOKUP(B7507,Master!$A$2:$C$11,2,FALSE)</f>
        <v>Asia</v>
      </c>
      <c r="Q7507" s="39" t="str">
        <f>VLOOKUP(D7507,GL_Master!$A$1:$D$80,2,FALSE)</f>
        <v>PL</v>
      </c>
      <c r="R7507" s="39" t="str">
        <f>VLOOKUP(D7507,GL_Master!$A$1:$D$80,3,FALSE)</f>
        <v>Depreciation</v>
      </c>
      <c r="S7507" s="39" t="str">
        <f>VLOOKUP(D7507,GL_Master!$A$1:$D$80,4,FALSE)</f>
        <v>Depreciation</v>
      </c>
    </row>
    <row r="7508" spans="1:19" x14ac:dyDescent="0.25">
      <c r="A7508" s="39" t="s">
        <v>262</v>
      </c>
      <c r="B7508" s="39" t="s">
        <v>238</v>
      </c>
      <c r="C7508" s="7">
        <v>44256</v>
      </c>
      <c r="D7508" s="39" t="s">
        <v>51</v>
      </c>
      <c r="E7508" s="39">
        <v>-76190</v>
      </c>
      <c r="F7508" s="82">
        <f t="shared" si="351"/>
        <v>-76.19</v>
      </c>
      <c r="G7508" s="39">
        <f>VLOOKUP(N7508,Currecny_M!$A$1:$P$10,2,FALSE)</f>
        <v>21</v>
      </c>
      <c r="H7508" s="39">
        <f>MATCH(C7508,Currecny_M!$A$1:$P$1,0)</f>
        <v>13</v>
      </c>
      <c r="I7508" s="39">
        <f>VLOOKUP(N7508,Currecny_M!$A$1:$P$10,MATCH(Database!C7508,Currecny_M!$A$1:$P$1,0),FALSE)</f>
        <v>23.43</v>
      </c>
      <c r="J7508" s="82">
        <f t="shared" si="352"/>
        <v>-1785.1316999999999</v>
      </c>
      <c r="K7508" s="39">
        <f>VLOOKUP('Cover page'!$B$6,Currecny_M!$A$1:$P$10,MATCH(Database!C7508,Currecny_M!$A$1:$P$1,0),FALSE)</f>
        <v>1</v>
      </c>
      <c r="L7508" s="82">
        <f t="shared" si="353"/>
        <v>-1785.1316999999999</v>
      </c>
      <c r="M7508" s="82">
        <f>((E7508/$F$1)*VLOOKUP(N7508,Currecny_M!$A$1:$P$10,MATCH(Database!C7508,Currecny_M!$A$1:$P$1,0),FALSE))/VLOOKUP('Cover page'!$B$6,Currecny_M!$A$1:$P$10,MATCH(Database!C7508,Currecny_M!$A$1:$P$1,0),FALSE)</f>
        <v>-1785.1316999999999</v>
      </c>
      <c r="N7508" s="6" t="str">
        <f>VLOOKUP(B7508,Master!$A$2:$C$11,3,FALSE)</f>
        <v>Dirham</v>
      </c>
      <c r="O7508" s="6" t="str">
        <f>VLOOKUP(B7508,Master!$A$2:$C$11,2,FALSE)</f>
        <v>Asia</v>
      </c>
      <c r="Q7508" s="39" t="str">
        <f>VLOOKUP(D7508,GL_Master!$A$1:$D$80,2,FALSE)</f>
        <v>BS</v>
      </c>
      <c r="R7508" s="39" t="str">
        <f>VLOOKUP(D7508,GL_Master!$A$1:$D$80,3,FALSE)</f>
        <v>Share Capital</v>
      </c>
      <c r="S7508" s="39" t="str">
        <f>VLOOKUP(D7508,GL_Master!$A$1:$D$80,4,FALSE)</f>
        <v>Equity shares</v>
      </c>
    </row>
    <row r="7509" spans="1:19" x14ac:dyDescent="0.25">
      <c r="A7509" s="39" t="s">
        <v>262</v>
      </c>
      <c r="B7509" s="39" t="s">
        <v>238</v>
      </c>
      <c r="C7509" s="7">
        <v>44256</v>
      </c>
      <c r="D7509" s="39" t="s">
        <v>52</v>
      </c>
      <c r="E7509" s="39">
        <v>-145981</v>
      </c>
      <c r="F7509" s="82">
        <f t="shared" si="351"/>
        <v>-145.98099999999999</v>
      </c>
      <c r="G7509" s="39">
        <f>VLOOKUP(N7509,Currecny_M!$A$1:$P$10,2,FALSE)</f>
        <v>21</v>
      </c>
      <c r="H7509" s="39">
        <f>MATCH(C7509,Currecny_M!$A$1:$P$1,0)</f>
        <v>13</v>
      </c>
      <c r="I7509" s="39">
        <f>VLOOKUP(N7509,Currecny_M!$A$1:$P$10,MATCH(Database!C7509,Currecny_M!$A$1:$P$1,0),FALSE)</f>
        <v>23.43</v>
      </c>
      <c r="J7509" s="82">
        <f t="shared" si="352"/>
        <v>-3420.3348299999998</v>
      </c>
      <c r="K7509" s="39">
        <f>VLOOKUP('Cover page'!$B$6,Currecny_M!$A$1:$P$10,MATCH(Database!C7509,Currecny_M!$A$1:$P$1,0),FALSE)</f>
        <v>1</v>
      </c>
      <c r="L7509" s="82">
        <f t="shared" si="353"/>
        <v>-3420.3348299999998</v>
      </c>
      <c r="M7509" s="82">
        <f>((E7509/$F$1)*VLOOKUP(N7509,Currecny_M!$A$1:$P$10,MATCH(Database!C7509,Currecny_M!$A$1:$P$1,0),FALSE))/VLOOKUP('Cover page'!$B$6,Currecny_M!$A$1:$P$10,MATCH(Database!C7509,Currecny_M!$A$1:$P$1,0),FALSE)</f>
        <v>-3420.3348299999998</v>
      </c>
      <c r="N7509" s="6" t="str">
        <f>VLOOKUP(B7509,Master!$A$2:$C$11,3,FALSE)</f>
        <v>Dirham</v>
      </c>
      <c r="O7509" s="6" t="str">
        <f>VLOOKUP(B7509,Master!$A$2:$C$11,2,FALSE)</f>
        <v>Asia</v>
      </c>
      <c r="Q7509" s="39" t="str">
        <f>VLOOKUP(D7509,GL_Master!$A$1:$D$80,2,FALSE)</f>
        <v>BS</v>
      </c>
      <c r="R7509" s="39" t="str">
        <f>VLOOKUP(D7509,GL_Master!$A$1:$D$80,3,FALSE)</f>
        <v>Reserve and Surplus</v>
      </c>
      <c r="S7509" s="39" t="str">
        <f>VLOOKUP(D7509,GL_Master!$A$1:$D$80,4,FALSE)</f>
        <v>Reserves at the commencement of the year</v>
      </c>
    </row>
    <row r="7510" spans="1:19" x14ac:dyDescent="0.25">
      <c r="A7510" s="39" t="s">
        <v>262</v>
      </c>
      <c r="B7510" s="39" t="s">
        <v>238</v>
      </c>
      <c r="C7510" s="7">
        <v>44256</v>
      </c>
      <c r="D7510" s="39" t="s">
        <v>53</v>
      </c>
      <c r="E7510" s="39">
        <v>-6002</v>
      </c>
      <c r="F7510" s="82">
        <f t="shared" si="351"/>
        <v>-6.0019999999999998</v>
      </c>
      <c r="G7510" s="39">
        <f>VLOOKUP(N7510,Currecny_M!$A$1:$P$10,2,FALSE)</f>
        <v>21</v>
      </c>
      <c r="H7510" s="39">
        <f>MATCH(C7510,Currecny_M!$A$1:$P$1,0)</f>
        <v>13</v>
      </c>
      <c r="I7510" s="39">
        <f>VLOOKUP(N7510,Currecny_M!$A$1:$P$10,MATCH(Database!C7510,Currecny_M!$A$1:$P$1,0),FALSE)</f>
        <v>23.43</v>
      </c>
      <c r="J7510" s="82">
        <f t="shared" si="352"/>
        <v>-140.62685999999999</v>
      </c>
      <c r="K7510" s="39">
        <f>VLOOKUP('Cover page'!$B$6,Currecny_M!$A$1:$P$10,MATCH(Database!C7510,Currecny_M!$A$1:$P$1,0),FALSE)</f>
        <v>1</v>
      </c>
      <c r="L7510" s="82">
        <f t="shared" si="353"/>
        <v>-140.62685999999999</v>
      </c>
      <c r="M7510" s="82">
        <f>((E7510/$F$1)*VLOOKUP(N7510,Currecny_M!$A$1:$P$10,MATCH(Database!C7510,Currecny_M!$A$1:$P$1,0),FALSE))/VLOOKUP('Cover page'!$B$6,Currecny_M!$A$1:$P$10,MATCH(Database!C7510,Currecny_M!$A$1:$P$1,0),FALSE)</f>
        <v>-140.62685999999999</v>
      </c>
      <c r="N7510" s="6" t="str">
        <f>VLOOKUP(B7510,Master!$A$2:$C$11,3,FALSE)</f>
        <v>Dirham</v>
      </c>
      <c r="O7510" s="6" t="str">
        <f>VLOOKUP(B7510,Master!$A$2:$C$11,2,FALSE)</f>
        <v>Asia</v>
      </c>
      <c r="Q7510" s="39" t="str">
        <f>VLOOKUP(D7510,GL_Master!$A$1:$D$80,2,FALSE)</f>
        <v>BS</v>
      </c>
      <c r="R7510" s="39" t="str">
        <f>VLOOKUP(D7510,GL_Master!$A$1:$D$80,3,FALSE)</f>
        <v>Loan Fund</v>
      </c>
      <c r="S7510" s="39" t="str">
        <f>VLOOKUP(D7510,GL_Master!$A$1:$D$80,4,FALSE)</f>
        <v>Term Loan</v>
      </c>
    </row>
    <row r="7511" spans="1:19" x14ac:dyDescent="0.25">
      <c r="A7511" s="39" t="s">
        <v>262</v>
      </c>
      <c r="B7511" s="39" t="s">
        <v>238</v>
      </c>
      <c r="C7511" s="7">
        <v>44256</v>
      </c>
      <c r="D7511" s="39" t="s">
        <v>54</v>
      </c>
      <c r="E7511" s="39">
        <v>160</v>
      </c>
      <c r="F7511" s="82">
        <f t="shared" si="351"/>
        <v>0.16</v>
      </c>
      <c r="G7511" s="39">
        <f>VLOOKUP(N7511,Currecny_M!$A$1:$P$10,2,FALSE)</f>
        <v>21</v>
      </c>
      <c r="H7511" s="39">
        <f>MATCH(C7511,Currecny_M!$A$1:$P$1,0)</f>
        <v>13</v>
      </c>
      <c r="I7511" s="39">
        <f>VLOOKUP(N7511,Currecny_M!$A$1:$P$10,MATCH(Database!C7511,Currecny_M!$A$1:$P$1,0),FALSE)</f>
        <v>23.43</v>
      </c>
      <c r="J7511" s="82">
        <f t="shared" si="352"/>
        <v>3.7488000000000001</v>
      </c>
      <c r="K7511" s="39">
        <f>VLOOKUP('Cover page'!$B$6,Currecny_M!$A$1:$P$10,MATCH(Database!C7511,Currecny_M!$A$1:$P$1,0),FALSE)</f>
        <v>1</v>
      </c>
      <c r="L7511" s="82">
        <f t="shared" si="353"/>
        <v>3.7488000000000001</v>
      </c>
      <c r="M7511" s="82">
        <f>((E7511/$F$1)*VLOOKUP(N7511,Currecny_M!$A$1:$P$10,MATCH(Database!C7511,Currecny_M!$A$1:$P$1,0),FALSE))/VLOOKUP('Cover page'!$B$6,Currecny_M!$A$1:$P$10,MATCH(Database!C7511,Currecny_M!$A$1:$P$1,0),FALSE)</f>
        <v>3.7488000000000001</v>
      </c>
      <c r="N7511" s="6" t="str">
        <f>VLOOKUP(B7511,Master!$A$2:$C$11,3,FALSE)</f>
        <v>Dirham</v>
      </c>
      <c r="O7511" s="6" t="str">
        <f>VLOOKUP(B7511,Master!$A$2:$C$11,2,FALSE)</f>
        <v>Asia</v>
      </c>
      <c r="Q7511" s="39" t="str">
        <f>VLOOKUP(D7511,GL_Master!$A$1:$D$80,2,FALSE)</f>
        <v>BS</v>
      </c>
      <c r="R7511" s="39" t="str">
        <f>VLOOKUP(D7511,GL_Master!$A$1:$D$80,3,FALSE)</f>
        <v>Trade Payables</v>
      </c>
      <c r="S7511" s="39" t="str">
        <f>VLOOKUP(D7511,GL_Master!$A$1:$D$80,4,FALSE)</f>
        <v>Trade payable</v>
      </c>
    </row>
    <row r="7512" spans="1:19" x14ac:dyDescent="0.25">
      <c r="A7512" s="39" t="s">
        <v>262</v>
      </c>
      <c r="B7512" s="39" t="s">
        <v>238</v>
      </c>
      <c r="C7512" s="7">
        <v>44256</v>
      </c>
      <c r="D7512" s="39" t="s">
        <v>34</v>
      </c>
      <c r="E7512" s="39">
        <v>-4158</v>
      </c>
      <c r="F7512" s="82">
        <f t="shared" si="351"/>
        <v>-4.1580000000000004</v>
      </c>
      <c r="G7512" s="39">
        <f>VLOOKUP(N7512,Currecny_M!$A$1:$P$10,2,FALSE)</f>
        <v>21</v>
      </c>
      <c r="H7512" s="39">
        <f>MATCH(C7512,Currecny_M!$A$1:$P$1,0)</f>
        <v>13</v>
      </c>
      <c r="I7512" s="39">
        <f>VLOOKUP(N7512,Currecny_M!$A$1:$P$10,MATCH(Database!C7512,Currecny_M!$A$1:$P$1,0),FALSE)</f>
        <v>23.43</v>
      </c>
      <c r="J7512" s="82">
        <f t="shared" si="352"/>
        <v>-97.421940000000006</v>
      </c>
      <c r="K7512" s="39">
        <f>VLOOKUP('Cover page'!$B$6,Currecny_M!$A$1:$P$10,MATCH(Database!C7512,Currecny_M!$A$1:$P$1,0),FALSE)</f>
        <v>1</v>
      </c>
      <c r="L7512" s="82">
        <f t="shared" si="353"/>
        <v>-97.421940000000006</v>
      </c>
      <c r="M7512" s="82">
        <f>((E7512/$F$1)*VLOOKUP(N7512,Currecny_M!$A$1:$P$10,MATCH(Database!C7512,Currecny_M!$A$1:$P$1,0),FALSE))/VLOOKUP('Cover page'!$B$6,Currecny_M!$A$1:$P$10,MATCH(Database!C7512,Currecny_M!$A$1:$P$1,0),FALSE)</f>
        <v>-97.421940000000006</v>
      </c>
      <c r="N7512" s="6" t="str">
        <f>VLOOKUP(B7512,Master!$A$2:$C$11,3,FALSE)</f>
        <v>Dirham</v>
      </c>
      <c r="O7512" s="6" t="str">
        <f>VLOOKUP(B7512,Master!$A$2:$C$11,2,FALSE)</f>
        <v>Asia</v>
      </c>
      <c r="Q7512" s="39" t="str">
        <f>VLOOKUP(D7512,GL_Master!$A$1:$D$80,2,FALSE)</f>
        <v>BS</v>
      </c>
      <c r="R7512" s="39" t="str">
        <f>VLOOKUP(D7512,GL_Master!$A$1:$D$80,3,FALSE)</f>
        <v>Provisions</v>
      </c>
      <c r="S7512" s="39" t="str">
        <f>VLOOKUP(D7512,GL_Master!$A$1:$D$80,4,FALSE)</f>
        <v>Expenses payables</v>
      </c>
    </row>
    <row r="7513" spans="1:19" x14ac:dyDescent="0.25">
      <c r="A7513" s="39" t="s">
        <v>262</v>
      </c>
      <c r="B7513" s="39" t="s">
        <v>238</v>
      </c>
      <c r="C7513" s="7">
        <v>44256</v>
      </c>
      <c r="D7513" s="39" t="s">
        <v>18</v>
      </c>
      <c r="E7513" s="39">
        <v>-2456</v>
      </c>
      <c r="F7513" s="82">
        <f t="shared" si="351"/>
        <v>-2.456</v>
      </c>
      <c r="G7513" s="39">
        <f>VLOOKUP(N7513,Currecny_M!$A$1:$P$10,2,FALSE)</f>
        <v>21</v>
      </c>
      <c r="H7513" s="39">
        <f>MATCH(C7513,Currecny_M!$A$1:$P$1,0)</f>
        <v>13</v>
      </c>
      <c r="I7513" s="39">
        <f>VLOOKUP(N7513,Currecny_M!$A$1:$P$10,MATCH(Database!C7513,Currecny_M!$A$1:$P$1,0),FALSE)</f>
        <v>23.43</v>
      </c>
      <c r="J7513" s="82">
        <f t="shared" si="352"/>
        <v>-57.544080000000001</v>
      </c>
      <c r="K7513" s="39">
        <f>VLOOKUP('Cover page'!$B$6,Currecny_M!$A$1:$P$10,MATCH(Database!C7513,Currecny_M!$A$1:$P$1,0),FALSE)</f>
        <v>1</v>
      </c>
      <c r="L7513" s="82">
        <f t="shared" si="353"/>
        <v>-57.544080000000001</v>
      </c>
      <c r="M7513" s="82">
        <f>((E7513/$F$1)*VLOOKUP(N7513,Currecny_M!$A$1:$P$10,MATCH(Database!C7513,Currecny_M!$A$1:$P$1,0),FALSE))/VLOOKUP('Cover page'!$B$6,Currecny_M!$A$1:$P$10,MATCH(Database!C7513,Currecny_M!$A$1:$P$1,0),FALSE)</f>
        <v>-57.544080000000001</v>
      </c>
      <c r="N7513" s="6" t="str">
        <f>VLOOKUP(B7513,Master!$A$2:$C$11,3,FALSE)</f>
        <v>Dirham</v>
      </c>
      <c r="O7513" s="6" t="str">
        <f>VLOOKUP(B7513,Master!$A$2:$C$11,2,FALSE)</f>
        <v>Asia</v>
      </c>
      <c r="Q7513" s="39" t="str">
        <f>VLOOKUP(D7513,GL_Master!$A$1:$D$80,2,FALSE)</f>
        <v>BS</v>
      </c>
      <c r="R7513" s="39" t="str">
        <f>VLOOKUP(D7513,GL_Master!$A$1:$D$80,3,FALSE)</f>
        <v>Other current liabilities</v>
      </c>
      <c r="S7513" s="39" t="str">
        <f>VLOOKUP(D7513,GL_Master!$A$1:$D$80,4,FALSE)</f>
        <v>Employee related liabilities</v>
      </c>
    </row>
    <row r="7514" spans="1:19" x14ac:dyDescent="0.25">
      <c r="A7514" s="39" t="s">
        <v>262</v>
      </c>
      <c r="B7514" s="39" t="s">
        <v>238</v>
      </c>
      <c r="C7514" s="7">
        <v>44256</v>
      </c>
      <c r="D7514" s="39" t="s">
        <v>55</v>
      </c>
      <c r="E7514" s="39">
        <v>-329</v>
      </c>
      <c r="F7514" s="82">
        <f t="shared" si="351"/>
        <v>-0.32900000000000001</v>
      </c>
      <c r="G7514" s="39">
        <f>VLOOKUP(N7514,Currecny_M!$A$1:$P$10,2,FALSE)</f>
        <v>21</v>
      </c>
      <c r="H7514" s="39">
        <f>MATCH(C7514,Currecny_M!$A$1:$P$1,0)</f>
        <v>13</v>
      </c>
      <c r="I7514" s="39">
        <f>VLOOKUP(N7514,Currecny_M!$A$1:$P$10,MATCH(Database!C7514,Currecny_M!$A$1:$P$1,0),FALSE)</f>
        <v>23.43</v>
      </c>
      <c r="J7514" s="82">
        <f t="shared" si="352"/>
        <v>-7.7084700000000002</v>
      </c>
      <c r="K7514" s="39">
        <f>VLOOKUP('Cover page'!$B$6,Currecny_M!$A$1:$P$10,MATCH(Database!C7514,Currecny_M!$A$1:$P$1,0),FALSE)</f>
        <v>1</v>
      </c>
      <c r="L7514" s="82">
        <f t="shared" si="353"/>
        <v>-7.7084700000000002</v>
      </c>
      <c r="M7514" s="82">
        <f>((E7514/$F$1)*VLOOKUP(N7514,Currecny_M!$A$1:$P$10,MATCH(Database!C7514,Currecny_M!$A$1:$P$1,0),FALSE))/VLOOKUP('Cover page'!$B$6,Currecny_M!$A$1:$P$10,MATCH(Database!C7514,Currecny_M!$A$1:$P$1,0),FALSE)</f>
        <v>-7.7084700000000002</v>
      </c>
      <c r="N7514" s="6" t="str">
        <f>VLOOKUP(B7514,Master!$A$2:$C$11,3,FALSE)</f>
        <v>Dirham</v>
      </c>
      <c r="O7514" s="6" t="str">
        <f>VLOOKUP(B7514,Master!$A$2:$C$11,2,FALSE)</f>
        <v>Asia</v>
      </c>
      <c r="Q7514" s="39" t="str">
        <f>VLOOKUP(D7514,GL_Master!$A$1:$D$80,2,FALSE)</f>
        <v>BS</v>
      </c>
      <c r="R7514" s="39" t="str">
        <f>VLOOKUP(D7514,GL_Master!$A$1:$D$80,3,FALSE)</f>
        <v>Other current liabilities</v>
      </c>
      <c r="S7514" s="39" t="str">
        <f>VLOOKUP(D7514,GL_Master!$A$1:$D$80,4,FALSE)</f>
        <v>Security deposit received</v>
      </c>
    </row>
    <row r="7515" spans="1:19" x14ac:dyDescent="0.25">
      <c r="A7515" s="39" t="s">
        <v>262</v>
      </c>
      <c r="B7515" s="39" t="s">
        <v>238</v>
      </c>
      <c r="C7515" s="7">
        <v>44256</v>
      </c>
      <c r="D7515" s="39" t="s">
        <v>56</v>
      </c>
      <c r="E7515" s="39">
        <v>-82</v>
      </c>
      <c r="F7515" s="82">
        <f t="shared" si="351"/>
        <v>-8.2000000000000003E-2</v>
      </c>
      <c r="G7515" s="39">
        <f>VLOOKUP(N7515,Currecny_M!$A$1:$P$10,2,FALSE)</f>
        <v>21</v>
      </c>
      <c r="H7515" s="39">
        <f>MATCH(C7515,Currecny_M!$A$1:$P$1,0)</f>
        <v>13</v>
      </c>
      <c r="I7515" s="39">
        <f>VLOOKUP(N7515,Currecny_M!$A$1:$P$10,MATCH(Database!C7515,Currecny_M!$A$1:$P$1,0),FALSE)</f>
        <v>23.43</v>
      </c>
      <c r="J7515" s="82">
        <f t="shared" si="352"/>
        <v>-1.92126</v>
      </c>
      <c r="K7515" s="39">
        <f>VLOOKUP('Cover page'!$B$6,Currecny_M!$A$1:$P$10,MATCH(Database!C7515,Currecny_M!$A$1:$P$1,0),FALSE)</f>
        <v>1</v>
      </c>
      <c r="L7515" s="82">
        <f t="shared" si="353"/>
        <v>-1.92126</v>
      </c>
      <c r="M7515" s="82">
        <f>((E7515/$F$1)*VLOOKUP(N7515,Currecny_M!$A$1:$P$10,MATCH(Database!C7515,Currecny_M!$A$1:$P$1,0),FALSE))/VLOOKUP('Cover page'!$B$6,Currecny_M!$A$1:$P$10,MATCH(Database!C7515,Currecny_M!$A$1:$P$1,0),FALSE)</f>
        <v>-1.92126</v>
      </c>
      <c r="N7515" s="6" t="str">
        <f>VLOOKUP(B7515,Master!$A$2:$C$11,3,FALSE)</f>
        <v>Dirham</v>
      </c>
      <c r="O7515" s="6" t="str">
        <f>VLOOKUP(B7515,Master!$A$2:$C$11,2,FALSE)</f>
        <v>Asia</v>
      </c>
      <c r="Q7515" s="39" t="str">
        <f>VLOOKUP(D7515,GL_Master!$A$1:$D$80,2,FALSE)</f>
        <v>BS</v>
      </c>
      <c r="R7515" s="39" t="str">
        <f>VLOOKUP(D7515,GL_Master!$A$1:$D$80,3,FALSE)</f>
        <v>Other Tax Payables</v>
      </c>
      <c r="S7515" s="39" t="str">
        <f>VLOOKUP(D7515,GL_Master!$A$1:$D$80,4,FALSE)</f>
        <v>Tax deducted at source payable</v>
      </c>
    </row>
    <row r="7516" spans="1:19" x14ac:dyDescent="0.25">
      <c r="A7516" s="39" t="s">
        <v>262</v>
      </c>
      <c r="B7516" s="39" t="s">
        <v>238</v>
      </c>
      <c r="C7516" s="7">
        <v>44256</v>
      </c>
      <c r="D7516" s="39" t="s">
        <v>57</v>
      </c>
      <c r="E7516" s="39">
        <v>-747</v>
      </c>
      <c r="F7516" s="82">
        <f t="shared" si="351"/>
        <v>-0.747</v>
      </c>
      <c r="G7516" s="39">
        <f>VLOOKUP(N7516,Currecny_M!$A$1:$P$10,2,FALSE)</f>
        <v>21</v>
      </c>
      <c r="H7516" s="39">
        <f>MATCH(C7516,Currecny_M!$A$1:$P$1,0)</f>
        <v>13</v>
      </c>
      <c r="I7516" s="39">
        <f>VLOOKUP(N7516,Currecny_M!$A$1:$P$10,MATCH(Database!C7516,Currecny_M!$A$1:$P$1,0),FALSE)</f>
        <v>23.43</v>
      </c>
      <c r="J7516" s="82">
        <f t="shared" si="352"/>
        <v>-17.502209999999998</v>
      </c>
      <c r="K7516" s="39">
        <f>VLOOKUP('Cover page'!$B$6,Currecny_M!$A$1:$P$10,MATCH(Database!C7516,Currecny_M!$A$1:$P$1,0),FALSE)</f>
        <v>1</v>
      </c>
      <c r="L7516" s="82">
        <f t="shared" si="353"/>
        <v>-17.502209999999998</v>
      </c>
      <c r="M7516" s="82">
        <f>((E7516/$F$1)*VLOOKUP(N7516,Currecny_M!$A$1:$P$10,MATCH(Database!C7516,Currecny_M!$A$1:$P$1,0),FALSE))/VLOOKUP('Cover page'!$B$6,Currecny_M!$A$1:$P$10,MATCH(Database!C7516,Currecny_M!$A$1:$P$1,0),FALSE)</f>
        <v>-17.502209999999998</v>
      </c>
      <c r="N7516" s="6" t="str">
        <f>VLOOKUP(B7516,Master!$A$2:$C$11,3,FALSE)</f>
        <v>Dirham</v>
      </c>
      <c r="O7516" s="6" t="str">
        <f>VLOOKUP(B7516,Master!$A$2:$C$11,2,FALSE)</f>
        <v>Asia</v>
      </c>
      <c r="Q7516" s="39" t="str">
        <f>VLOOKUP(D7516,GL_Master!$A$1:$D$80,2,FALSE)</f>
        <v>BS</v>
      </c>
      <c r="R7516" s="39" t="str">
        <f>VLOOKUP(D7516,GL_Master!$A$1:$D$80,3,FALSE)</f>
        <v>Other Tax Payables</v>
      </c>
      <c r="S7516" s="39" t="str">
        <f>VLOOKUP(D7516,GL_Master!$A$1:$D$80,4,FALSE)</f>
        <v>Tax deducted at source payable</v>
      </c>
    </row>
    <row r="7517" spans="1:19" x14ac:dyDescent="0.25">
      <c r="A7517" s="39" t="s">
        <v>262</v>
      </c>
      <c r="B7517" s="39" t="s">
        <v>238</v>
      </c>
      <c r="C7517" s="7">
        <v>44256</v>
      </c>
      <c r="D7517" s="39" t="s">
        <v>58</v>
      </c>
      <c r="E7517" s="39">
        <v>-5492</v>
      </c>
      <c r="F7517" s="82">
        <f t="shared" si="351"/>
        <v>-5.492</v>
      </c>
      <c r="G7517" s="39">
        <f>VLOOKUP(N7517,Currecny_M!$A$1:$P$10,2,FALSE)</f>
        <v>21</v>
      </c>
      <c r="H7517" s="39">
        <f>MATCH(C7517,Currecny_M!$A$1:$P$1,0)</f>
        <v>13</v>
      </c>
      <c r="I7517" s="39">
        <f>VLOOKUP(N7517,Currecny_M!$A$1:$P$10,MATCH(Database!C7517,Currecny_M!$A$1:$P$1,0),FALSE)</f>
        <v>23.43</v>
      </c>
      <c r="J7517" s="82">
        <f t="shared" si="352"/>
        <v>-128.67756</v>
      </c>
      <c r="K7517" s="39">
        <f>VLOOKUP('Cover page'!$B$6,Currecny_M!$A$1:$P$10,MATCH(Database!C7517,Currecny_M!$A$1:$P$1,0),FALSE)</f>
        <v>1</v>
      </c>
      <c r="L7517" s="82">
        <f t="shared" si="353"/>
        <v>-128.67756</v>
      </c>
      <c r="M7517" s="82">
        <f>((E7517/$F$1)*VLOOKUP(N7517,Currecny_M!$A$1:$P$10,MATCH(Database!C7517,Currecny_M!$A$1:$P$1,0),FALSE))/VLOOKUP('Cover page'!$B$6,Currecny_M!$A$1:$P$10,MATCH(Database!C7517,Currecny_M!$A$1:$P$1,0),FALSE)</f>
        <v>-128.67756</v>
      </c>
      <c r="N7517" s="6" t="str">
        <f>VLOOKUP(B7517,Master!$A$2:$C$11,3,FALSE)</f>
        <v>Dirham</v>
      </c>
      <c r="O7517" s="6" t="str">
        <f>VLOOKUP(B7517,Master!$A$2:$C$11,2,FALSE)</f>
        <v>Asia</v>
      </c>
      <c r="Q7517" s="39" t="str">
        <f>VLOOKUP(D7517,GL_Master!$A$1:$D$80,2,FALSE)</f>
        <v>BS</v>
      </c>
      <c r="R7517" s="39" t="str">
        <f>VLOOKUP(D7517,GL_Master!$A$1:$D$80,3,FALSE)</f>
        <v>Long-term provisions</v>
      </c>
      <c r="S7517" s="39" t="str">
        <f>VLOOKUP(D7517,GL_Master!$A$1:$D$80,4,FALSE)</f>
        <v>Provision for gratuity</v>
      </c>
    </row>
    <row r="7518" spans="1:19" x14ac:dyDescent="0.25">
      <c r="A7518" s="39" t="s">
        <v>262</v>
      </c>
      <c r="B7518" s="39" t="s">
        <v>238</v>
      </c>
      <c r="C7518" s="7">
        <v>44256</v>
      </c>
      <c r="D7518" s="39" t="s">
        <v>59</v>
      </c>
      <c r="E7518" s="39">
        <v>-2298</v>
      </c>
      <c r="F7518" s="82">
        <f t="shared" si="351"/>
        <v>-2.298</v>
      </c>
      <c r="G7518" s="39">
        <f>VLOOKUP(N7518,Currecny_M!$A$1:$P$10,2,FALSE)</f>
        <v>21</v>
      </c>
      <c r="H7518" s="39">
        <f>MATCH(C7518,Currecny_M!$A$1:$P$1,0)</f>
        <v>13</v>
      </c>
      <c r="I7518" s="39">
        <f>VLOOKUP(N7518,Currecny_M!$A$1:$P$10,MATCH(Database!C7518,Currecny_M!$A$1:$P$1,0),FALSE)</f>
        <v>23.43</v>
      </c>
      <c r="J7518" s="82">
        <f t="shared" si="352"/>
        <v>-53.842140000000001</v>
      </c>
      <c r="K7518" s="39">
        <f>VLOOKUP('Cover page'!$B$6,Currecny_M!$A$1:$P$10,MATCH(Database!C7518,Currecny_M!$A$1:$P$1,0),FALSE)</f>
        <v>1</v>
      </c>
      <c r="L7518" s="82">
        <f t="shared" si="353"/>
        <v>-53.842140000000001</v>
      </c>
      <c r="M7518" s="82">
        <f>((E7518/$F$1)*VLOOKUP(N7518,Currecny_M!$A$1:$P$10,MATCH(Database!C7518,Currecny_M!$A$1:$P$1,0),FALSE))/VLOOKUP('Cover page'!$B$6,Currecny_M!$A$1:$P$10,MATCH(Database!C7518,Currecny_M!$A$1:$P$1,0),FALSE)</f>
        <v>-53.842140000000001</v>
      </c>
      <c r="N7518" s="6" t="str">
        <f>VLOOKUP(B7518,Master!$A$2:$C$11,3,FALSE)</f>
        <v>Dirham</v>
      </c>
      <c r="O7518" s="6" t="str">
        <f>VLOOKUP(B7518,Master!$A$2:$C$11,2,FALSE)</f>
        <v>Asia</v>
      </c>
      <c r="Q7518" s="39" t="str">
        <f>VLOOKUP(D7518,GL_Master!$A$1:$D$80,2,FALSE)</f>
        <v>BS</v>
      </c>
      <c r="R7518" s="39" t="str">
        <f>VLOOKUP(D7518,GL_Master!$A$1:$D$80,3,FALSE)</f>
        <v>Long-term provisions</v>
      </c>
      <c r="S7518" s="39" t="str">
        <f>VLOOKUP(D7518,GL_Master!$A$1:$D$80,4,FALSE)</f>
        <v>Provision for leave encashment</v>
      </c>
    </row>
    <row r="7519" spans="1:19" x14ac:dyDescent="0.25">
      <c r="A7519" s="39" t="s">
        <v>262</v>
      </c>
      <c r="B7519" s="39" t="s">
        <v>238</v>
      </c>
      <c r="C7519" s="7">
        <v>44256</v>
      </c>
      <c r="D7519" s="39" t="s">
        <v>60</v>
      </c>
      <c r="E7519" s="39">
        <v>-670</v>
      </c>
      <c r="F7519" s="82">
        <f t="shared" si="351"/>
        <v>-0.67</v>
      </c>
      <c r="G7519" s="39">
        <f>VLOOKUP(N7519,Currecny_M!$A$1:$P$10,2,FALSE)</f>
        <v>21</v>
      </c>
      <c r="H7519" s="39">
        <f>MATCH(C7519,Currecny_M!$A$1:$P$1,0)</f>
        <v>13</v>
      </c>
      <c r="I7519" s="39">
        <f>VLOOKUP(N7519,Currecny_M!$A$1:$P$10,MATCH(Database!C7519,Currecny_M!$A$1:$P$1,0),FALSE)</f>
        <v>23.43</v>
      </c>
      <c r="J7519" s="82">
        <f t="shared" si="352"/>
        <v>-15.6981</v>
      </c>
      <c r="K7519" s="39">
        <f>VLOOKUP('Cover page'!$B$6,Currecny_M!$A$1:$P$10,MATCH(Database!C7519,Currecny_M!$A$1:$P$1,0),FALSE)</f>
        <v>1</v>
      </c>
      <c r="L7519" s="82">
        <f t="shared" si="353"/>
        <v>-15.6981</v>
      </c>
      <c r="M7519" s="82">
        <f>((E7519/$F$1)*VLOOKUP(N7519,Currecny_M!$A$1:$P$10,MATCH(Database!C7519,Currecny_M!$A$1:$P$1,0),FALSE))/VLOOKUP('Cover page'!$B$6,Currecny_M!$A$1:$P$10,MATCH(Database!C7519,Currecny_M!$A$1:$P$1,0),FALSE)</f>
        <v>-15.6981</v>
      </c>
      <c r="N7519" s="6" t="str">
        <f>VLOOKUP(B7519,Master!$A$2:$C$11,3,FALSE)</f>
        <v>Dirham</v>
      </c>
      <c r="O7519" s="6" t="str">
        <f>VLOOKUP(B7519,Master!$A$2:$C$11,2,FALSE)</f>
        <v>Asia</v>
      </c>
      <c r="Q7519" s="39" t="str">
        <f>VLOOKUP(D7519,GL_Master!$A$1:$D$80,2,FALSE)</f>
        <v>BS</v>
      </c>
      <c r="R7519" s="39" t="str">
        <f>VLOOKUP(D7519,GL_Master!$A$1:$D$80,3,FALSE)</f>
        <v>Trade Payables</v>
      </c>
      <c r="S7519" s="39" t="str">
        <f>VLOOKUP(D7519,GL_Master!$A$1:$D$80,4,FALSE)</f>
        <v>Trade payable</v>
      </c>
    </row>
    <row r="7520" spans="1:19" x14ac:dyDescent="0.25">
      <c r="A7520" s="39" t="s">
        <v>262</v>
      </c>
      <c r="B7520" s="39" t="s">
        <v>238</v>
      </c>
      <c r="C7520" s="7">
        <v>44256</v>
      </c>
      <c r="D7520" s="39" t="s">
        <v>61</v>
      </c>
      <c r="E7520" s="39">
        <v>-6912</v>
      </c>
      <c r="F7520" s="82">
        <f t="shared" si="351"/>
        <v>-6.9119999999999999</v>
      </c>
      <c r="G7520" s="39">
        <f>VLOOKUP(N7520,Currecny_M!$A$1:$P$10,2,FALSE)</f>
        <v>21</v>
      </c>
      <c r="H7520" s="39">
        <f>MATCH(C7520,Currecny_M!$A$1:$P$1,0)</f>
        <v>13</v>
      </c>
      <c r="I7520" s="39">
        <f>VLOOKUP(N7520,Currecny_M!$A$1:$P$10,MATCH(Database!C7520,Currecny_M!$A$1:$P$1,0),FALSE)</f>
        <v>23.43</v>
      </c>
      <c r="J7520" s="82">
        <f t="shared" si="352"/>
        <v>-161.94816</v>
      </c>
      <c r="K7520" s="39">
        <f>VLOOKUP('Cover page'!$B$6,Currecny_M!$A$1:$P$10,MATCH(Database!C7520,Currecny_M!$A$1:$P$1,0),FALSE)</f>
        <v>1</v>
      </c>
      <c r="L7520" s="82">
        <f t="shared" si="353"/>
        <v>-161.94816</v>
      </c>
      <c r="M7520" s="82">
        <f>((E7520/$F$1)*VLOOKUP(N7520,Currecny_M!$A$1:$P$10,MATCH(Database!C7520,Currecny_M!$A$1:$P$1,0),FALSE))/VLOOKUP('Cover page'!$B$6,Currecny_M!$A$1:$P$10,MATCH(Database!C7520,Currecny_M!$A$1:$P$1,0),FALSE)</f>
        <v>-161.94816</v>
      </c>
      <c r="N7520" s="6" t="str">
        <f>VLOOKUP(B7520,Master!$A$2:$C$11,3,FALSE)</f>
        <v>Dirham</v>
      </c>
      <c r="O7520" s="6" t="str">
        <f>VLOOKUP(B7520,Master!$A$2:$C$11,2,FALSE)</f>
        <v>Asia</v>
      </c>
      <c r="Q7520" s="39" t="str">
        <f>VLOOKUP(D7520,GL_Master!$A$1:$D$80,2,FALSE)</f>
        <v>BS</v>
      </c>
      <c r="R7520" s="39" t="str">
        <f>VLOOKUP(D7520,GL_Master!$A$1:$D$80,3,FALSE)</f>
        <v>Provisions</v>
      </c>
      <c r="S7520" s="39" t="str">
        <f>VLOOKUP(D7520,GL_Master!$A$1:$D$80,4,FALSE)</f>
        <v>Provision for doubtful assets</v>
      </c>
    </row>
    <row r="7521" spans="1:19" x14ac:dyDescent="0.25">
      <c r="A7521" s="39" t="s">
        <v>262</v>
      </c>
      <c r="B7521" s="39" t="s">
        <v>238</v>
      </c>
      <c r="C7521" s="7">
        <v>44256</v>
      </c>
      <c r="D7521" s="39" t="s">
        <v>62</v>
      </c>
      <c r="E7521" s="39">
        <v>-238</v>
      </c>
      <c r="F7521" s="82">
        <f t="shared" si="351"/>
        <v>-0.23799999999999999</v>
      </c>
      <c r="G7521" s="39">
        <f>VLOOKUP(N7521,Currecny_M!$A$1:$P$10,2,FALSE)</f>
        <v>21</v>
      </c>
      <c r="H7521" s="39">
        <f>MATCH(C7521,Currecny_M!$A$1:$P$1,0)</f>
        <v>13</v>
      </c>
      <c r="I7521" s="39">
        <f>VLOOKUP(N7521,Currecny_M!$A$1:$P$10,MATCH(Database!C7521,Currecny_M!$A$1:$P$1,0),FALSE)</f>
        <v>23.43</v>
      </c>
      <c r="J7521" s="82">
        <f t="shared" si="352"/>
        <v>-5.5763400000000001</v>
      </c>
      <c r="K7521" s="39">
        <f>VLOOKUP('Cover page'!$B$6,Currecny_M!$A$1:$P$10,MATCH(Database!C7521,Currecny_M!$A$1:$P$1,0),FALSE)</f>
        <v>1</v>
      </c>
      <c r="L7521" s="82">
        <f t="shared" si="353"/>
        <v>-5.5763400000000001</v>
      </c>
      <c r="M7521" s="82">
        <f>((E7521/$F$1)*VLOOKUP(N7521,Currecny_M!$A$1:$P$10,MATCH(Database!C7521,Currecny_M!$A$1:$P$1,0),FALSE))/VLOOKUP('Cover page'!$B$6,Currecny_M!$A$1:$P$10,MATCH(Database!C7521,Currecny_M!$A$1:$P$1,0),FALSE)</f>
        <v>-5.5763400000000001</v>
      </c>
      <c r="N7521" s="6" t="str">
        <f>VLOOKUP(B7521,Master!$A$2:$C$11,3,FALSE)</f>
        <v>Dirham</v>
      </c>
      <c r="O7521" s="6" t="str">
        <f>VLOOKUP(B7521,Master!$A$2:$C$11,2,FALSE)</f>
        <v>Asia</v>
      </c>
      <c r="Q7521" s="39" t="str">
        <f>VLOOKUP(D7521,GL_Master!$A$1:$D$80,2,FALSE)</f>
        <v>BS</v>
      </c>
      <c r="R7521" s="39" t="str">
        <f>VLOOKUP(D7521,GL_Master!$A$1:$D$80,3,FALSE)</f>
        <v>Provisions</v>
      </c>
      <c r="S7521" s="39" t="str">
        <f>VLOOKUP(D7521,GL_Master!$A$1:$D$80,4,FALSE)</f>
        <v>Provision for Insurance</v>
      </c>
    </row>
    <row r="7522" spans="1:19" x14ac:dyDescent="0.25">
      <c r="A7522" s="39" t="s">
        <v>262</v>
      </c>
      <c r="B7522" s="39" t="s">
        <v>238</v>
      </c>
      <c r="C7522" s="7">
        <v>44256</v>
      </c>
      <c r="D7522" s="39" t="s">
        <v>63</v>
      </c>
      <c r="E7522" s="39">
        <v>571</v>
      </c>
      <c r="F7522" s="82">
        <f t="shared" si="351"/>
        <v>0.57099999999999995</v>
      </c>
      <c r="G7522" s="39">
        <f>VLOOKUP(N7522,Currecny_M!$A$1:$P$10,2,FALSE)</f>
        <v>21</v>
      </c>
      <c r="H7522" s="39">
        <f>MATCH(C7522,Currecny_M!$A$1:$P$1,0)</f>
        <v>13</v>
      </c>
      <c r="I7522" s="39">
        <f>VLOOKUP(N7522,Currecny_M!$A$1:$P$10,MATCH(Database!C7522,Currecny_M!$A$1:$P$1,0),FALSE)</f>
        <v>23.43</v>
      </c>
      <c r="J7522" s="82">
        <f t="shared" si="352"/>
        <v>13.37853</v>
      </c>
      <c r="K7522" s="39">
        <f>VLOOKUP('Cover page'!$B$6,Currecny_M!$A$1:$P$10,MATCH(Database!C7522,Currecny_M!$A$1:$P$1,0),FALSE)</f>
        <v>1</v>
      </c>
      <c r="L7522" s="82">
        <f t="shared" si="353"/>
        <v>13.37853</v>
      </c>
      <c r="M7522" s="82">
        <f>((E7522/$F$1)*VLOOKUP(N7522,Currecny_M!$A$1:$P$10,MATCH(Database!C7522,Currecny_M!$A$1:$P$1,0),FALSE))/VLOOKUP('Cover page'!$B$6,Currecny_M!$A$1:$P$10,MATCH(Database!C7522,Currecny_M!$A$1:$P$1,0),FALSE)</f>
        <v>13.37853</v>
      </c>
      <c r="N7522" s="6" t="str">
        <f>VLOOKUP(B7522,Master!$A$2:$C$11,3,FALSE)</f>
        <v>Dirham</v>
      </c>
      <c r="O7522" s="6" t="str">
        <f>VLOOKUP(B7522,Master!$A$2:$C$11,2,FALSE)</f>
        <v>Asia</v>
      </c>
      <c r="Q7522" s="39" t="str">
        <f>VLOOKUP(D7522,GL_Master!$A$1:$D$80,2,FALSE)</f>
        <v>BS</v>
      </c>
      <c r="R7522" s="39" t="str">
        <f>VLOOKUP(D7522,GL_Master!$A$1:$D$80,3,FALSE)</f>
        <v>Gross Block</v>
      </c>
      <c r="S7522" s="39" t="str">
        <f>VLOOKUP(D7522,GL_Master!$A$1:$D$80,4,FALSE)</f>
        <v>Tangible Fixed assets</v>
      </c>
    </row>
    <row r="7523" spans="1:19" x14ac:dyDescent="0.25">
      <c r="A7523" s="39" t="s">
        <v>262</v>
      </c>
      <c r="B7523" s="39" t="s">
        <v>238</v>
      </c>
      <c r="C7523" s="7">
        <v>44256</v>
      </c>
      <c r="D7523" s="39" t="s">
        <v>64</v>
      </c>
      <c r="E7523" s="39">
        <v>32691</v>
      </c>
      <c r="F7523" s="82">
        <f t="shared" si="351"/>
        <v>32.691000000000003</v>
      </c>
      <c r="G7523" s="39">
        <f>VLOOKUP(N7523,Currecny_M!$A$1:$P$10,2,FALSE)</f>
        <v>21</v>
      </c>
      <c r="H7523" s="39">
        <f>MATCH(C7523,Currecny_M!$A$1:$P$1,0)</f>
        <v>13</v>
      </c>
      <c r="I7523" s="39">
        <f>VLOOKUP(N7523,Currecny_M!$A$1:$P$10,MATCH(Database!C7523,Currecny_M!$A$1:$P$1,0),FALSE)</f>
        <v>23.43</v>
      </c>
      <c r="J7523" s="82">
        <f t="shared" si="352"/>
        <v>765.95013000000006</v>
      </c>
      <c r="K7523" s="39">
        <f>VLOOKUP('Cover page'!$B$6,Currecny_M!$A$1:$P$10,MATCH(Database!C7523,Currecny_M!$A$1:$P$1,0),FALSE)</f>
        <v>1</v>
      </c>
      <c r="L7523" s="82">
        <f t="shared" si="353"/>
        <v>765.95013000000006</v>
      </c>
      <c r="M7523" s="82">
        <f>((E7523/$F$1)*VLOOKUP(N7523,Currecny_M!$A$1:$P$10,MATCH(Database!C7523,Currecny_M!$A$1:$P$1,0),FALSE))/VLOOKUP('Cover page'!$B$6,Currecny_M!$A$1:$P$10,MATCH(Database!C7523,Currecny_M!$A$1:$P$1,0),FALSE)</f>
        <v>765.95013000000006</v>
      </c>
      <c r="N7523" s="6" t="str">
        <f>VLOOKUP(B7523,Master!$A$2:$C$11,3,FALSE)</f>
        <v>Dirham</v>
      </c>
      <c r="O7523" s="6" t="str">
        <f>VLOOKUP(B7523,Master!$A$2:$C$11,2,FALSE)</f>
        <v>Asia</v>
      </c>
      <c r="Q7523" s="39" t="str">
        <f>VLOOKUP(D7523,GL_Master!$A$1:$D$80,2,FALSE)</f>
        <v>BS</v>
      </c>
      <c r="R7523" s="39" t="str">
        <f>VLOOKUP(D7523,GL_Master!$A$1:$D$80,3,FALSE)</f>
        <v>Gross Block</v>
      </c>
      <c r="S7523" s="39" t="str">
        <f>VLOOKUP(D7523,GL_Master!$A$1:$D$80,4,FALSE)</f>
        <v>Tangible Fixed assets</v>
      </c>
    </row>
    <row r="7524" spans="1:19" x14ac:dyDescent="0.25">
      <c r="A7524" s="39" t="s">
        <v>262</v>
      </c>
      <c r="B7524" s="39" t="s">
        <v>238</v>
      </c>
      <c r="C7524" s="7">
        <v>44256</v>
      </c>
      <c r="D7524" s="39" t="s">
        <v>65</v>
      </c>
      <c r="E7524" s="39">
        <v>-19854</v>
      </c>
      <c r="F7524" s="82">
        <f t="shared" si="351"/>
        <v>-19.853999999999999</v>
      </c>
      <c r="G7524" s="39">
        <f>VLOOKUP(N7524,Currecny_M!$A$1:$P$10,2,FALSE)</f>
        <v>21</v>
      </c>
      <c r="H7524" s="39">
        <f>MATCH(C7524,Currecny_M!$A$1:$P$1,0)</f>
        <v>13</v>
      </c>
      <c r="I7524" s="39">
        <f>VLOOKUP(N7524,Currecny_M!$A$1:$P$10,MATCH(Database!C7524,Currecny_M!$A$1:$P$1,0),FALSE)</f>
        <v>23.43</v>
      </c>
      <c r="J7524" s="82">
        <f t="shared" si="352"/>
        <v>-465.17921999999999</v>
      </c>
      <c r="K7524" s="39">
        <f>VLOOKUP('Cover page'!$B$6,Currecny_M!$A$1:$P$10,MATCH(Database!C7524,Currecny_M!$A$1:$P$1,0),FALSE)</f>
        <v>1</v>
      </c>
      <c r="L7524" s="82">
        <f t="shared" si="353"/>
        <v>-465.17921999999999</v>
      </c>
      <c r="M7524" s="82">
        <f>((E7524/$F$1)*VLOOKUP(N7524,Currecny_M!$A$1:$P$10,MATCH(Database!C7524,Currecny_M!$A$1:$P$1,0),FALSE))/VLOOKUP('Cover page'!$B$6,Currecny_M!$A$1:$P$10,MATCH(Database!C7524,Currecny_M!$A$1:$P$1,0),FALSE)</f>
        <v>-465.17921999999999</v>
      </c>
      <c r="N7524" s="6" t="str">
        <f>VLOOKUP(B7524,Master!$A$2:$C$11,3,FALSE)</f>
        <v>Dirham</v>
      </c>
      <c r="O7524" s="6" t="str">
        <f>VLOOKUP(B7524,Master!$A$2:$C$11,2,FALSE)</f>
        <v>Asia</v>
      </c>
      <c r="Q7524" s="39" t="str">
        <f>VLOOKUP(D7524,GL_Master!$A$1:$D$80,2,FALSE)</f>
        <v>BS</v>
      </c>
      <c r="R7524" s="39" t="str">
        <f>VLOOKUP(D7524,GL_Master!$A$1:$D$80,3,FALSE)</f>
        <v>Accumulated Depreciation</v>
      </c>
      <c r="S7524" s="39" t="str">
        <f>VLOOKUP(D7524,GL_Master!$A$1:$D$80,4,FALSE)</f>
        <v>Accumulated Depreciation</v>
      </c>
    </row>
    <row r="7525" spans="1:19" x14ac:dyDescent="0.25">
      <c r="A7525" s="39" t="s">
        <v>262</v>
      </c>
      <c r="B7525" s="39" t="s">
        <v>238</v>
      </c>
      <c r="C7525" s="7">
        <v>44256</v>
      </c>
      <c r="D7525" s="39" t="s">
        <v>66</v>
      </c>
      <c r="E7525" s="39">
        <v>16622</v>
      </c>
      <c r="F7525" s="82">
        <f t="shared" si="351"/>
        <v>16.622</v>
      </c>
      <c r="G7525" s="39">
        <f>VLOOKUP(N7525,Currecny_M!$A$1:$P$10,2,FALSE)</f>
        <v>21</v>
      </c>
      <c r="H7525" s="39">
        <f>MATCH(C7525,Currecny_M!$A$1:$P$1,0)</f>
        <v>13</v>
      </c>
      <c r="I7525" s="39">
        <f>VLOOKUP(N7525,Currecny_M!$A$1:$P$10,MATCH(Database!C7525,Currecny_M!$A$1:$P$1,0),FALSE)</f>
        <v>23.43</v>
      </c>
      <c r="J7525" s="82">
        <f t="shared" si="352"/>
        <v>389.45346000000001</v>
      </c>
      <c r="K7525" s="39">
        <f>VLOOKUP('Cover page'!$B$6,Currecny_M!$A$1:$P$10,MATCH(Database!C7525,Currecny_M!$A$1:$P$1,0),FALSE)</f>
        <v>1</v>
      </c>
      <c r="L7525" s="82">
        <f t="shared" si="353"/>
        <v>389.45346000000001</v>
      </c>
      <c r="M7525" s="82">
        <f>((E7525/$F$1)*VLOOKUP(N7525,Currecny_M!$A$1:$P$10,MATCH(Database!C7525,Currecny_M!$A$1:$P$1,0),FALSE))/VLOOKUP('Cover page'!$B$6,Currecny_M!$A$1:$P$10,MATCH(Database!C7525,Currecny_M!$A$1:$P$1,0),FALSE)</f>
        <v>389.45346000000001</v>
      </c>
      <c r="N7525" s="6" t="str">
        <f>VLOOKUP(B7525,Master!$A$2:$C$11,3,FALSE)</f>
        <v>Dirham</v>
      </c>
      <c r="O7525" s="6" t="str">
        <f>VLOOKUP(B7525,Master!$A$2:$C$11,2,FALSE)</f>
        <v>Asia</v>
      </c>
      <c r="Q7525" s="39" t="str">
        <f>VLOOKUP(D7525,GL_Master!$A$1:$D$80,2,FALSE)</f>
        <v>BS</v>
      </c>
      <c r="R7525" s="39" t="str">
        <f>VLOOKUP(D7525,GL_Master!$A$1:$D$80,3,FALSE)</f>
        <v>Gross Block</v>
      </c>
      <c r="S7525" s="39" t="str">
        <f>VLOOKUP(D7525,GL_Master!$A$1:$D$80,4,FALSE)</f>
        <v>Tangible Fixed assets</v>
      </c>
    </row>
    <row r="7526" spans="1:19" x14ac:dyDescent="0.25">
      <c r="A7526" s="39" t="s">
        <v>262</v>
      </c>
      <c r="B7526" s="39" t="s">
        <v>238</v>
      </c>
      <c r="C7526" s="7">
        <v>44256</v>
      </c>
      <c r="D7526" s="39" t="s">
        <v>67</v>
      </c>
      <c r="E7526" s="39">
        <v>6079</v>
      </c>
      <c r="F7526" s="82">
        <f t="shared" si="351"/>
        <v>6.0789999999999997</v>
      </c>
      <c r="G7526" s="39">
        <f>VLOOKUP(N7526,Currecny_M!$A$1:$P$10,2,FALSE)</f>
        <v>21</v>
      </c>
      <c r="H7526" s="39">
        <f>MATCH(C7526,Currecny_M!$A$1:$P$1,0)</f>
        <v>13</v>
      </c>
      <c r="I7526" s="39">
        <f>VLOOKUP(N7526,Currecny_M!$A$1:$P$10,MATCH(Database!C7526,Currecny_M!$A$1:$P$1,0),FALSE)</f>
        <v>23.43</v>
      </c>
      <c r="J7526" s="82">
        <f t="shared" si="352"/>
        <v>142.43097</v>
      </c>
      <c r="K7526" s="39">
        <f>VLOOKUP('Cover page'!$B$6,Currecny_M!$A$1:$P$10,MATCH(Database!C7526,Currecny_M!$A$1:$P$1,0),FALSE)</f>
        <v>1</v>
      </c>
      <c r="L7526" s="82">
        <f t="shared" si="353"/>
        <v>142.43097</v>
      </c>
      <c r="M7526" s="82">
        <f>((E7526/$F$1)*VLOOKUP(N7526,Currecny_M!$A$1:$P$10,MATCH(Database!C7526,Currecny_M!$A$1:$P$1,0),FALSE))/VLOOKUP('Cover page'!$B$6,Currecny_M!$A$1:$P$10,MATCH(Database!C7526,Currecny_M!$A$1:$P$1,0),FALSE)</f>
        <v>142.43097</v>
      </c>
      <c r="N7526" s="6" t="str">
        <f>VLOOKUP(B7526,Master!$A$2:$C$11,3,FALSE)</f>
        <v>Dirham</v>
      </c>
      <c r="O7526" s="6" t="str">
        <f>VLOOKUP(B7526,Master!$A$2:$C$11,2,FALSE)</f>
        <v>Asia</v>
      </c>
      <c r="Q7526" s="39" t="str">
        <f>VLOOKUP(D7526,GL_Master!$A$1:$D$80,2,FALSE)</f>
        <v>BS</v>
      </c>
      <c r="R7526" s="39" t="str">
        <f>VLOOKUP(D7526,GL_Master!$A$1:$D$80,3,FALSE)</f>
        <v>Gross Block</v>
      </c>
      <c r="S7526" s="39" t="str">
        <f>VLOOKUP(D7526,GL_Master!$A$1:$D$80,4,FALSE)</f>
        <v>Tangible Fixed assets</v>
      </c>
    </row>
    <row r="7527" spans="1:19" x14ac:dyDescent="0.25">
      <c r="A7527" s="39" t="s">
        <v>262</v>
      </c>
      <c r="B7527" s="39" t="s">
        <v>238</v>
      </c>
      <c r="C7527" s="7">
        <v>44256</v>
      </c>
      <c r="D7527" s="39" t="s">
        <v>68</v>
      </c>
      <c r="E7527" s="39">
        <v>-5625</v>
      </c>
      <c r="F7527" s="82">
        <f t="shared" si="351"/>
        <v>-5.625</v>
      </c>
      <c r="G7527" s="39">
        <f>VLOOKUP(N7527,Currecny_M!$A$1:$P$10,2,FALSE)</f>
        <v>21</v>
      </c>
      <c r="H7527" s="39">
        <f>MATCH(C7527,Currecny_M!$A$1:$P$1,0)</f>
        <v>13</v>
      </c>
      <c r="I7527" s="39">
        <f>VLOOKUP(N7527,Currecny_M!$A$1:$P$10,MATCH(Database!C7527,Currecny_M!$A$1:$P$1,0),FALSE)</f>
        <v>23.43</v>
      </c>
      <c r="J7527" s="82">
        <f t="shared" si="352"/>
        <v>-131.79374999999999</v>
      </c>
      <c r="K7527" s="39">
        <f>VLOOKUP('Cover page'!$B$6,Currecny_M!$A$1:$P$10,MATCH(Database!C7527,Currecny_M!$A$1:$P$1,0),FALSE)</f>
        <v>1</v>
      </c>
      <c r="L7527" s="82">
        <f t="shared" si="353"/>
        <v>-131.79374999999999</v>
      </c>
      <c r="M7527" s="82">
        <f>((E7527/$F$1)*VLOOKUP(N7527,Currecny_M!$A$1:$P$10,MATCH(Database!C7527,Currecny_M!$A$1:$P$1,0),FALSE))/VLOOKUP('Cover page'!$B$6,Currecny_M!$A$1:$P$10,MATCH(Database!C7527,Currecny_M!$A$1:$P$1,0),FALSE)</f>
        <v>-131.79374999999999</v>
      </c>
      <c r="N7527" s="6" t="str">
        <f>VLOOKUP(B7527,Master!$A$2:$C$11,3,FALSE)</f>
        <v>Dirham</v>
      </c>
      <c r="O7527" s="6" t="str">
        <f>VLOOKUP(B7527,Master!$A$2:$C$11,2,FALSE)</f>
        <v>Asia</v>
      </c>
      <c r="Q7527" s="39" t="str">
        <f>VLOOKUP(D7527,GL_Master!$A$1:$D$80,2,FALSE)</f>
        <v>BS</v>
      </c>
      <c r="R7527" s="39" t="str">
        <f>VLOOKUP(D7527,GL_Master!$A$1:$D$80,3,FALSE)</f>
        <v>Accumulated Depreciation</v>
      </c>
      <c r="S7527" s="39" t="str">
        <f>VLOOKUP(D7527,GL_Master!$A$1:$D$80,4,FALSE)</f>
        <v>Accumulated Depreciation</v>
      </c>
    </row>
    <row r="7528" spans="1:19" x14ac:dyDescent="0.25">
      <c r="A7528" s="39" t="s">
        <v>262</v>
      </c>
      <c r="B7528" s="39" t="s">
        <v>238</v>
      </c>
      <c r="C7528" s="7">
        <v>44256</v>
      </c>
      <c r="D7528" s="39" t="s">
        <v>69</v>
      </c>
      <c r="E7528" s="39">
        <v>10542</v>
      </c>
      <c r="F7528" s="82">
        <f t="shared" si="351"/>
        <v>10.542</v>
      </c>
      <c r="G7528" s="39">
        <f>VLOOKUP(N7528,Currecny_M!$A$1:$P$10,2,FALSE)</f>
        <v>21</v>
      </c>
      <c r="H7528" s="39">
        <f>MATCH(C7528,Currecny_M!$A$1:$P$1,0)</f>
        <v>13</v>
      </c>
      <c r="I7528" s="39">
        <f>VLOOKUP(N7528,Currecny_M!$A$1:$P$10,MATCH(Database!C7528,Currecny_M!$A$1:$P$1,0),FALSE)</f>
        <v>23.43</v>
      </c>
      <c r="J7528" s="82">
        <f t="shared" si="352"/>
        <v>246.99905999999999</v>
      </c>
      <c r="K7528" s="39">
        <f>VLOOKUP('Cover page'!$B$6,Currecny_M!$A$1:$P$10,MATCH(Database!C7528,Currecny_M!$A$1:$P$1,0),FALSE)</f>
        <v>1</v>
      </c>
      <c r="L7528" s="82">
        <f t="shared" si="353"/>
        <v>246.99905999999999</v>
      </c>
      <c r="M7528" s="82">
        <f>((E7528/$F$1)*VLOOKUP(N7528,Currecny_M!$A$1:$P$10,MATCH(Database!C7528,Currecny_M!$A$1:$P$1,0),FALSE))/VLOOKUP('Cover page'!$B$6,Currecny_M!$A$1:$P$10,MATCH(Database!C7528,Currecny_M!$A$1:$P$1,0),FALSE)</f>
        <v>246.99905999999999</v>
      </c>
      <c r="N7528" s="6" t="str">
        <f>VLOOKUP(B7528,Master!$A$2:$C$11,3,FALSE)</f>
        <v>Dirham</v>
      </c>
      <c r="O7528" s="6" t="str">
        <f>VLOOKUP(B7528,Master!$A$2:$C$11,2,FALSE)</f>
        <v>Asia</v>
      </c>
      <c r="Q7528" s="39" t="str">
        <f>VLOOKUP(D7528,GL_Master!$A$1:$D$80,2,FALSE)</f>
        <v>BS</v>
      </c>
      <c r="R7528" s="39" t="str">
        <f>VLOOKUP(D7528,GL_Master!$A$1:$D$80,3,FALSE)</f>
        <v>Gross Block</v>
      </c>
      <c r="S7528" s="39" t="str">
        <f>VLOOKUP(D7528,GL_Master!$A$1:$D$80,4,FALSE)</f>
        <v>Tangible Fixed assets</v>
      </c>
    </row>
    <row r="7529" spans="1:19" x14ac:dyDescent="0.25">
      <c r="A7529" s="39" t="s">
        <v>262</v>
      </c>
      <c r="B7529" s="39" t="s">
        <v>238</v>
      </c>
      <c r="C7529" s="7">
        <v>44256</v>
      </c>
      <c r="D7529" s="39" t="s">
        <v>70</v>
      </c>
      <c r="E7529" s="39">
        <v>-419</v>
      </c>
      <c r="F7529" s="82">
        <f t="shared" si="351"/>
        <v>-0.41899999999999998</v>
      </c>
      <c r="G7529" s="39">
        <f>VLOOKUP(N7529,Currecny_M!$A$1:$P$10,2,FALSE)</f>
        <v>21</v>
      </c>
      <c r="H7529" s="39">
        <f>MATCH(C7529,Currecny_M!$A$1:$P$1,0)</f>
        <v>13</v>
      </c>
      <c r="I7529" s="39">
        <f>VLOOKUP(N7529,Currecny_M!$A$1:$P$10,MATCH(Database!C7529,Currecny_M!$A$1:$P$1,0),FALSE)</f>
        <v>23.43</v>
      </c>
      <c r="J7529" s="82">
        <f t="shared" si="352"/>
        <v>-9.8171699999999991</v>
      </c>
      <c r="K7529" s="39">
        <f>VLOOKUP('Cover page'!$B$6,Currecny_M!$A$1:$P$10,MATCH(Database!C7529,Currecny_M!$A$1:$P$1,0),FALSE)</f>
        <v>1</v>
      </c>
      <c r="L7529" s="82">
        <f t="shared" si="353"/>
        <v>-9.8171699999999991</v>
      </c>
      <c r="M7529" s="82">
        <f>((E7529/$F$1)*VLOOKUP(N7529,Currecny_M!$A$1:$P$10,MATCH(Database!C7529,Currecny_M!$A$1:$P$1,0),FALSE))/VLOOKUP('Cover page'!$B$6,Currecny_M!$A$1:$P$10,MATCH(Database!C7529,Currecny_M!$A$1:$P$1,0),FALSE)</f>
        <v>-9.8171699999999991</v>
      </c>
      <c r="N7529" s="6" t="str">
        <f>VLOOKUP(B7529,Master!$A$2:$C$11,3,FALSE)</f>
        <v>Dirham</v>
      </c>
      <c r="O7529" s="6" t="str">
        <f>VLOOKUP(B7529,Master!$A$2:$C$11,2,FALSE)</f>
        <v>Asia</v>
      </c>
      <c r="Q7529" s="39" t="str">
        <f>VLOOKUP(D7529,GL_Master!$A$1:$D$80,2,FALSE)</f>
        <v>BS</v>
      </c>
      <c r="R7529" s="39" t="str">
        <f>VLOOKUP(D7529,GL_Master!$A$1:$D$80,3,FALSE)</f>
        <v>Accumulated Depreciation</v>
      </c>
      <c r="S7529" s="39" t="str">
        <f>VLOOKUP(D7529,GL_Master!$A$1:$D$80,4,FALSE)</f>
        <v>Accumulated Depreciation</v>
      </c>
    </row>
    <row r="7530" spans="1:19" x14ac:dyDescent="0.25">
      <c r="A7530" s="39" t="s">
        <v>262</v>
      </c>
      <c r="B7530" s="39" t="s">
        <v>238</v>
      </c>
      <c r="C7530" s="7">
        <v>44256</v>
      </c>
      <c r="D7530" s="39" t="s">
        <v>71</v>
      </c>
      <c r="E7530" s="39">
        <v>20242</v>
      </c>
      <c r="F7530" s="82">
        <f t="shared" si="351"/>
        <v>20.242000000000001</v>
      </c>
      <c r="G7530" s="39">
        <f>VLOOKUP(N7530,Currecny_M!$A$1:$P$10,2,FALSE)</f>
        <v>21</v>
      </c>
      <c r="H7530" s="39">
        <f>MATCH(C7530,Currecny_M!$A$1:$P$1,0)</f>
        <v>13</v>
      </c>
      <c r="I7530" s="39">
        <f>VLOOKUP(N7530,Currecny_M!$A$1:$P$10,MATCH(Database!C7530,Currecny_M!$A$1:$P$1,0),FALSE)</f>
        <v>23.43</v>
      </c>
      <c r="J7530" s="82">
        <f t="shared" si="352"/>
        <v>474.27006</v>
      </c>
      <c r="K7530" s="39">
        <f>VLOOKUP('Cover page'!$B$6,Currecny_M!$A$1:$P$10,MATCH(Database!C7530,Currecny_M!$A$1:$P$1,0),FALSE)</f>
        <v>1</v>
      </c>
      <c r="L7530" s="82">
        <f t="shared" si="353"/>
        <v>474.27006</v>
      </c>
      <c r="M7530" s="82">
        <f>((E7530/$F$1)*VLOOKUP(N7530,Currecny_M!$A$1:$P$10,MATCH(Database!C7530,Currecny_M!$A$1:$P$1,0),FALSE))/VLOOKUP('Cover page'!$B$6,Currecny_M!$A$1:$P$10,MATCH(Database!C7530,Currecny_M!$A$1:$P$1,0),FALSE)</f>
        <v>474.27006</v>
      </c>
      <c r="N7530" s="6" t="str">
        <f>VLOOKUP(B7530,Master!$A$2:$C$11,3,FALSE)</f>
        <v>Dirham</v>
      </c>
      <c r="O7530" s="6" t="str">
        <f>VLOOKUP(B7530,Master!$A$2:$C$11,2,FALSE)</f>
        <v>Asia</v>
      </c>
      <c r="Q7530" s="39" t="str">
        <f>VLOOKUP(D7530,GL_Master!$A$1:$D$80,2,FALSE)</f>
        <v>BS</v>
      </c>
      <c r="R7530" s="39" t="str">
        <f>VLOOKUP(D7530,GL_Master!$A$1:$D$80,3,FALSE)</f>
        <v>Gross Block</v>
      </c>
      <c r="S7530" s="39" t="str">
        <f>VLOOKUP(D7530,GL_Master!$A$1:$D$80,4,FALSE)</f>
        <v>Tangible Fixed assets</v>
      </c>
    </row>
    <row r="7531" spans="1:19" x14ac:dyDescent="0.25">
      <c r="A7531" s="39" t="s">
        <v>262</v>
      </c>
      <c r="B7531" s="39" t="s">
        <v>238</v>
      </c>
      <c r="C7531" s="7">
        <v>44256</v>
      </c>
      <c r="D7531" s="39" t="s">
        <v>72</v>
      </c>
      <c r="E7531" s="39">
        <v>168</v>
      </c>
      <c r="F7531" s="82">
        <f t="shared" si="351"/>
        <v>0.16800000000000001</v>
      </c>
      <c r="G7531" s="39">
        <f>VLOOKUP(N7531,Currecny_M!$A$1:$P$10,2,FALSE)</f>
        <v>21</v>
      </c>
      <c r="H7531" s="39">
        <f>MATCH(C7531,Currecny_M!$A$1:$P$1,0)</f>
        <v>13</v>
      </c>
      <c r="I7531" s="39">
        <f>VLOOKUP(N7531,Currecny_M!$A$1:$P$10,MATCH(Database!C7531,Currecny_M!$A$1:$P$1,0),FALSE)</f>
        <v>23.43</v>
      </c>
      <c r="J7531" s="82">
        <f t="shared" si="352"/>
        <v>3.9362400000000002</v>
      </c>
      <c r="K7531" s="39">
        <f>VLOOKUP('Cover page'!$B$6,Currecny_M!$A$1:$P$10,MATCH(Database!C7531,Currecny_M!$A$1:$P$1,0),FALSE)</f>
        <v>1</v>
      </c>
      <c r="L7531" s="82">
        <f t="shared" si="353"/>
        <v>3.9362400000000002</v>
      </c>
      <c r="M7531" s="82">
        <f>((E7531/$F$1)*VLOOKUP(N7531,Currecny_M!$A$1:$P$10,MATCH(Database!C7531,Currecny_M!$A$1:$P$1,0),FALSE))/VLOOKUP('Cover page'!$B$6,Currecny_M!$A$1:$P$10,MATCH(Database!C7531,Currecny_M!$A$1:$P$1,0),FALSE)</f>
        <v>3.9362400000000002</v>
      </c>
      <c r="N7531" s="6" t="str">
        <f>VLOOKUP(B7531,Master!$A$2:$C$11,3,FALSE)</f>
        <v>Dirham</v>
      </c>
      <c r="O7531" s="6" t="str">
        <f>VLOOKUP(B7531,Master!$A$2:$C$11,2,FALSE)</f>
        <v>Asia</v>
      </c>
      <c r="Q7531" s="39" t="str">
        <f>VLOOKUP(D7531,GL_Master!$A$1:$D$80,2,FALSE)</f>
        <v>BS</v>
      </c>
      <c r="R7531" s="39" t="str">
        <f>VLOOKUP(D7531,GL_Master!$A$1:$D$80,3,FALSE)</f>
        <v>Gross Block</v>
      </c>
      <c r="S7531" s="39" t="str">
        <f>VLOOKUP(D7531,GL_Master!$A$1:$D$80,4,FALSE)</f>
        <v>Tangible Fixed assets</v>
      </c>
    </row>
    <row r="7532" spans="1:19" x14ac:dyDescent="0.25">
      <c r="A7532" s="39" t="s">
        <v>262</v>
      </c>
      <c r="B7532" s="39" t="s">
        <v>238</v>
      </c>
      <c r="C7532" s="7">
        <v>44256</v>
      </c>
      <c r="D7532" s="39" t="s">
        <v>73</v>
      </c>
      <c r="E7532" s="39">
        <v>79</v>
      </c>
      <c r="F7532" s="82">
        <f t="shared" si="351"/>
        <v>7.9000000000000001E-2</v>
      </c>
      <c r="G7532" s="39">
        <f>VLOOKUP(N7532,Currecny_M!$A$1:$P$10,2,FALSE)</f>
        <v>21</v>
      </c>
      <c r="H7532" s="39">
        <f>MATCH(C7532,Currecny_M!$A$1:$P$1,0)</f>
        <v>13</v>
      </c>
      <c r="I7532" s="39">
        <f>VLOOKUP(N7532,Currecny_M!$A$1:$P$10,MATCH(Database!C7532,Currecny_M!$A$1:$P$1,0),FALSE)</f>
        <v>23.43</v>
      </c>
      <c r="J7532" s="82">
        <f t="shared" si="352"/>
        <v>1.85097</v>
      </c>
      <c r="K7532" s="39">
        <f>VLOOKUP('Cover page'!$B$6,Currecny_M!$A$1:$P$10,MATCH(Database!C7532,Currecny_M!$A$1:$P$1,0),FALSE)</f>
        <v>1</v>
      </c>
      <c r="L7532" s="82">
        <f t="shared" si="353"/>
        <v>1.85097</v>
      </c>
      <c r="M7532" s="82">
        <f>((E7532/$F$1)*VLOOKUP(N7532,Currecny_M!$A$1:$P$10,MATCH(Database!C7532,Currecny_M!$A$1:$P$1,0),FALSE))/VLOOKUP('Cover page'!$B$6,Currecny_M!$A$1:$P$10,MATCH(Database!C7532,Currecny_M!$A$1:$P$1,0),FALSE)</f>
        <v>1.85097</v>
      </c>
      <c r="N7532" s="6" t="str">
        <f>VLOOKUP(B7532,Master!$A$2:$C$11,3,FALSE)</f>
        <v>Dirham</v>
      </c>
      <c r="O7532" s="6" t="str">
        <f>VLOOKUP(B7532,Master!$A$2:$C$11,2,FALSE)</f>
        <v>Asia</v>
      </c>
      <c r="Q7532" s="39" t="str">
        <f>VLOOKUP(D7532,GL_Master!$A$1:$D$80,2,FALSE)</f>
        <v>BS</v>
      </c>
      <c r="R7532" s="39" t="str">
        <f>VLOOKUP(D7532,GL_Master!$A$1:$D$80,3,FALSE)</f>
        <v>Gross Block</v>
      </c>
      <c r="S7532" s="39" t="str">
        <f>VLOOKUP(D7532,GL_Master!$A$1:$D$80,4,FALSE)</f>
        <v>Tangible Fixed assets</v>
      </c>
    </row>
    <row r="7533" spans="1:19" x14ac:dyDescent="0.25">
      <c r="A7533" s="39" t="s">
        <v>262</v>
      </c>
      <c r="B7533" s="39" t="s">
        <v>238</v>
      </c>
      <c r="C7533" s="7">
        <v>44256</v>
      </c>
      <c r="D7533" s="39" t="s">
        <v>74</v>
      </c>
      <c r="E7533" s="39">
        <v>-18341</v>
      </c>
      <c r="F7533" s="82">
        <f t="shared" si="351"/>
        <v>-18.341000000000001</v>
      </c>
      <c r="G7533" s="39">
        <f>VLOOKUP(N7533,Currecny_M!$A$1:$P$10,2,FALSE)</f>
        <v>21</v>
      </c>
      <c r="H7533" s="39">
        <f>MATCH(C7533,Currecny_M!$A$1:$P$1,0)</f>
        <v>13</v>
      </c>
      <c r="I7533" s="39">
        <f>VLOOKUP(N7533,Currecny_M!$A$1:$P$10,MATCH(Database!C7533,Currecny_M!$A$1:$P$1,0),FALSE)</f>
        <v>23.43</v>
      </c>
      <c r="J7533" s="82">
        <f t="shared" si="352"/>
        <v>-429.72963000000004</v>
      </c>
      <c r="K7533" s="39">
        <f>VLOOKUP('Cover page'!$B$6,Currecny_M!$A$1:$P$10,MATCH(Database!C7533,Currecny_M!$A$1:$P$1,0),FALSE)</f>
        <v>1</v>
      </c>
      <c r="L7533" s="82">
        <f t="shared" si="353"/>
        <v>-429.72963000000004</v>
      </c>
      <c r="M7533" s="82">
        <f>((E7533/$F$1)*VLOOKUP(N7533,Currecny_M!$A$1:$P$10,MATCH(Database!C7533,Currecny_M!$A$1:$P$1,0),FALSE))/VLOOKUP('Cover page'!$B$6,Currecny_M!$A$1:$P$10,MATCH(Database!C7533,Currecny_M!$A$1:$P$1,0),FALSE)</f>
        <v>-429.72963000000004</v>
      </c>
      <c r="N7533" s="6" t="str">
        <f>VLOOKUP(B7533,Master!$A$2:$C$11,3,FALSE)</f>
        <v>Dirham</v>
      </c>
      <c r="O7533" s="6" t="str">
        <f>VLOOKUP(B7533,Master!$A$2:$C$11,2,FALSE)</f>
        <v>Asia</v>
      </c>
      <c r="Q7533" s="39" t="str">
        <f>VLOOKUP(D7533,GL_Master!$A$1:$D$80,2,FALSE)</f>
        <v>BS</v>
      </c>
      <c r="R7533" s="39" t="str">
        <f>VLOOKUP(D7533,GL_Master!$A$1:$D$80,3,FALSE)</f>
        <v>Accumulated Depreciation</v>
      </c>
      <c r="S7533" s="39" t="str">
        <f>VLOOKUP(D7533,GL_Master!$A$1:$D$80,4,FALSE)</f>
        <v>Accumulated Depreciation</v>
      </c>
    </row>
    <row r="7534" spans="1:19" x14ac:dyDescent="0.25">
      <c r="A7534" s="39" t="s">
        <v>262</v>
      </c>
      <c r="B7534" s="39" t="s">
        <v>238</v>
      </c>
      <c r="C7534" s="7">
        <v>44256</v>
      </c>
      <c r="D7534" s="39" t="s">
        <v>21</v>
      </c>
      <c r="E7534" s="39">
        <v>1539</v>
      </c>
      <c r="F7534" s="82">
        <f t="shared" si="351"/>
        <v>1.5389999999999999</v>
      </c>
      <c r="G7534" s="39">
        <f>VLOOKUP(N7534,Currecny_M!$A$1:$P$10,2,FALSE)</f>
        <v>21</v>
      </c>
      <c r="H7534" s="39">
        <f>MATCH(C7534,Currecny_M!$A$1:$P$1,0)</f>
        <v>13</v>
      </c>
      <c r="I7534" s="39">
        <f>VLOOKUP(N7534,Currecny_M!$A$1:$P$10,MATCH(Database!C7534,Currecny_M!$A$1:$P$1,0),FALSE)</f>
        <v>23.43</v>
      </c>
      <c r="J7534" s="82">
        <f t="shared" si="352"/>
        <v>36.058769999999996</v>
      </c>
      <c r="K7534" s="39">
        <f>VLOOKUP('Cover page'!$B$6,Currecny_M!$A$1:$P$10,MATCH(Database!C7534,Currecny_M!$A$1:$P$1,0),FALSE)</f>
        <v>1</v>
      </c>
      <c r="L7534" s="82">
        <f t="shared" si="353"/>
        <v>36.058769999999996</v>
      </c>
      <c r="M7534" s="82">
        <f>((E7534/$F$1)*VLOOKUP(N7534,Currecny_M!$A$1:$P$10,MATCH(Database!C7534,Currecny_M!$A$1:$P$1,0),FALSE))/VLOOKUP('Cover page'!$B$6,Currecny_M!$A$1:$P$10,MATCH(Database!C7534,Currecny_M!$A$1:$P$1,0),FALSE)</f>
        <v>36.058769999999996</v>
      </c>
      <c r="N7534" s="6" t="str">
        <f>VLOOKUP(B7534,Master!$A$2:$C$11,3,FALSE)</f>
        <v>Dirham</v>
      </c>
      <c r="O7534" s="6" t="str">
        <f>VLOOKUP(B7534,Master!$A$2:$C$11,2,FALSE)</f>
        <v>Asia</v>
      </c>
      <c r="Q7534" s="39" t="str">
        <f>VLOOKUP(D7534,GL_Master!$A$1:$D$80,2,FALSE)</f>
        <v>BS</v>
      </c>
      <c r="R7534" s="39" t="str">
        <f>VLOOKUP(D7534,GL_Master!$A$1:$D$80,3,FALSE)</f>
        <v>Gross Block</v>
      </c>
      <c r="S7534" s="39" t="str">
        <f>VLOOKUP(D7534,GL_Master!$A$1:$D$80,4,FALSE)</f>
        <v>Tangible Fixed assets</v>
      </c>
    </row>
    <row r="7535" spans="1:19" x14ac:dyDescent="0.25">
      <c r="A7535" s="39" t="s">
        <v>262</v>
      </c>
      <c r="B7535" s="39" t="s">
        <v>238</v>
      </c>
      <c r="C7535" s="7">
        <v>44256</v>
      </c>
      <c r="D7535" s="39" t="s">
        <v>27</v>
      </c>
      <c r="E7535" s="39">
        <v>3634</v>
      </c>
      <c r="F7535" s="82">
        <f t="shared" si="351"/>
        <v>3.6339999999999999</v>
      </c>
      <c r="G7535" s="39">
        <f>VLOOKUP(N7535,Currecny_M!$A$1:$P$10,2,FALSE)</f>
        <v>21</v>
      </c>
      <c r="H7535" s="39">
        <f>MATCH(C7535,Currecny_M!$A$1:$P$1,0)</f>
        <v>13</v>
      </c>
      <c r="I7535" s="39">
        <f>VLOOKUP(N7535,Currecny_M!$A$1:$P$10,MATCH(Database!C7535,Currecny_M!$A$1:$P$1,0),FALSE)</f>
        <v>23.43</v>
      </c>
      <c r="J7535" s="82">
        <f t="shared" si="352"/>
        <v>85.144620000000003</v>
      </c>
      <c r="K7535" s="39">
        <f>VLOOKUP('Cover page'!$B$6,Currecny_M!$A$1:$P$10,MATCH(Database!C7535,Currecny_M!$A$1:$P$1,0),FALSE)</f>
        <v>1</v>
      </c>
      <c r="L7535" s="82">
        <f t="shared" si="353"/>
        <v>85.144620000000003</v>
      </c>
      <c r="M7535" s="82">
        <f>((E7535/$F$1)*VLOOKUP(N7535,Currecny_M!$A$1:$P$10,MATCH(Database!C7535,Currecny_M!$A$1:$P$1,0),FALSE))/VLOOKUP('Cover page'!$B$6,Currecny_M!$A$1:$P$10,MATCH(Database!C7535,Currecny_M!$A$1:$P$1,0),FALSE)</f>
        <v>85.144620000000003</v>
      </c>
      <c r="N7535" s="6" t="str">
        <f>VLOOKUP(B7535,Master!$A$2:$C$11,3,FALSE)</f>
        <v>Dirham</v>
      </c>
      <c r="O7535" s="6" t="str">
        <f>VLOOKUP(B7535,Master!$A$2:$C$11,2,FALSE)</f>
        <v>Asia</v>
      </c>
      <c r="Q7535" s="39" t="str">
        <f>VLOOKUP(D7535,GL_Master!$A$1:$D$80,2,FALSE)</f>
        <v>BS</v>
      </c>
      <c r="R7535" s="39" t="str">
        <f>VLOOKUP(D7535,GL_Master!$A$1:$D$80,3,FALSE)</f>
        <v>Gross Block</v>
      </c>
      <c r="S7535" s="39" t="str">
        <f>VLOOKUP(D7535,GL_Master!$A$1:$D$80,4,FALSE)</f>
        <v>Tangible Fixed assets</v>
      </c>
    </row>
    <row r="7536" spans="1:19" x14ac:dyDescent="0.25">
      <c r="A7536" s="39" t="s">
        <v>262</v>
      </c>
      <c r="B7536" s="39" t="s">
        <v>238</v>
      </c>
      <c r="C7536" s="7">
        <v>44256</v>
      </c>
      <c r="D7536" s="39" t="s">
        <v>75</v>
      </c>
      <c r="E7536" s="39">
        <v>-83</v>
      </c>
      <c r="F7536" s="82">
        <f t="shared" si="351"/>
        <v>-8.3000000000000004E-2</v>
      </c>
      <c r="G7536" s="39">
        <f>VLOOKUP(N7536,Currecny_M!$A$1:$P$10,2,FALSE)</f>
        <v>21</v>
      </c>
      <c r="H7536" s="39">
        <f>MATCH(C7536,Currecny_M!$A$1:$P$1,0)</f>
        <v>13</v>
      </c>
      <c r="I7536" s="39">
        <f>VLOOKUP(N7536,Currecny_M!$A$1:$P$10,MATCH(Database!C7536,Currecny_M!$A$1:$P$1,0),FALSE)</f>
        <v>23.43</v>
      </c>
      <c r="J7536" s="82">
        <f t="shared" si="352"/>
        <v>-1.94469</v>
      </c>
      <c r="K7536" s="39">
        <f>VLOOKUP('Cover page'!$B$6,Currecny_M!$A$1:$P$10,MATCH(Database!C7536,Currecny_M!$A$1:$P$1,0),FALSE)</f>
        <v>1</v>
      </c>
      <c r="L7536" s="82">
        <f t="shared" si="353"/>
        <v>-1.94469</v>
      </c>
      <c r="M7536" s="82">
        <f>((E7536/$F$1)*VLOOKUP(N7536,Currecny_M!$A$1:$P$10,MATCH(Database!C7536,Currecny_M!$A$1:$P$1,0),FALSE))/VLOOKUP('Cover page'!$B$6,Currecny_M!$A$1:$P$10,MATCH(Database!C7536,Currecny_M!$A$1:$P$1,0),FALSE)</f>
        <v>-1.94469</v>
      </c>
      <c r="N7536" s="6" t="str">
        <f>VLOOKUP(B7536,Master!$A$2:$C$11,3,FALSE)</f>
        <v>Dirham</v>
      </c>
      <c r="O7536" s="6" t="str">
        <f>VLOOKUP(B7536,Master!$A$2:$C$11,2,FALSE)</f>
        <v>Asia</v>
      </c>
      <c r="Q7536" s="39" t="str">
        <f>VLOOKUP(D7536,GL_Master!$A$1:$D$80,2,FALSE)</f>
        <v>BS</v>
      </c>
      <c r="R7536" s="39" t="str">
        <f>VLOOKUP(D7536,GL_Master!$A$1:$D$80,3,FALSE)</f>
        <v>Gross Block</v>
      </c>
      <c r="S7536" s="39" t="str">
        <f>VLOOKUP(D7536,GL_Master!$A$1:$D$80,4,FALSE)</f>
        <v>Tangible Fixed assets</v>
      </c>
    </row>
    <row r="7537" spans="1:19" x14ac:dyDescent="0.25">
      <c r="A7537" s="39" t="s">
        <v>262</v>
      </c>
      <c r="B7537" s="39" t="s">
        <v>238</v>
      </c>
      <c r="C7537" s="7">
        <v>44256</v>
      </c>
      <c r="D7537" s="39" t="s">
        <v>76</v>
      </c>
      <c r="E7537" s="39">
        <v>2095</v>
      </c>
      <c r="F7537" s="82">
        <f t="shared" si="351"/>
        <v>2.0950000000000002</v>
      </c>
      <c r="G7537" s="39">
        <f>VLOOKUP(N7537,Currecny_M!$A$1:$P$10,2,FALSE)</f>
        <v>21</v>
      </c>
      <c r="H7537" s="39">
        <f>MATCH(C7537,Currecny_M!$A$1:$P$1,0)</f>
        <v>13</v>
      </c>
      <c r="I7537" s="39">
        <f>VLOOKUP(N7537,Currecny_M!$A$1:$P$10,MATCH(Database!C7537,Currecny_M!$A$1:$P$1,0),FALSE)</f>
        <v>23.43</v>
      </c>
      <c r="J7537" s="82">
        <f t="shared" si="352"/>
        <v>49.085850000000001</v>
      </c>
      <c r="K7537" s="39">
        <f>VLOOKUP('Cover page'!$B$6,Currecny_M!$A$1:$P$10,MATCH(Database!C7537,Currecny_M!$A$1:$P$1,0),FALSE)</f>
        <v>1</v>
      </c>
      <c r="L7537" s="82">
        <f t="shared" si="353"/>
        <v>49.085850000000001</v>
      </c>
      <c r="M7537" s="82">
        <f>((E7537/$F$1)*VLOOKUP(N7537,Currecny_M!$A$1:$P$10,MATCH(Database!C7537,Currecny_M!$A$1:$P$1,0),FALSE))/VLOOKUP('Cover page'!$B$6,Currecny_M!$A$1:$P$10,MATCH(Database!C7537,Currecny_M!$A$1:$P$1,0),FALSE)</f>
        <v>49.085850000000001</v>
      </c>
      <c r="N7537" s="6" t="str">
        <f>VLOOKUP(B7537,Master!$A$2:$C$11,3,FALSE)</f>
        <v>Dirham</v>
      </c>
      <c r="O7537" s="6" t="str">
        <f>VLOOKUP(B7537,Master!$A$2:$C$11,2,FALSE)</f>
        <v>Asia</v>
      </c>
      <c r="Q7537" s="39" t="str">
        <f>VLOOKUP(D7537,GL_Master!$A$1:$D$80,2,FALSE)</f>
        <v>BS</v>
      </c>
      <c r="R7537" s="39" t="str">
        <f>VLOOKUP(D7537,GL_Master!$A$1:$D$80,3,FALSE)</f>
        <v>Inventories</v>
      </c>
      <c r="S7537" s="39" t="str">
        <f>VLOOKUP(D7537,GL_Master!$A$1:$D$80,4,FALSE)</f>
        <v>Inventory</v>
      </c>
    </row>
    <row r="7538" spans="1:19" x14ac:dyDescent="0.25">
      <c r="A7538" s="39" t="s">
        <v>262</v>
      </c>
      <c r="B7538" s="39" t="s">
        <v>238</v>
      </c>
      <c r="C7538" s="7">
        <v>44256</v>
      </c>
      <c r="D7538" s="39" t="s">
        <v>77</v>
      </c>
      <c r="E7538" s="39">
        <v>5136</v>
      </c>
      <c r="F7538" s="82">
        <f t="shared" si="351"/>
        <v>5.1360000000000001</v>
      </c>
      <c r="G7538" s="39">
        <f>VLOOKUP(N7538,Currecny_M!$A$1:$P$10,2,FALSE)</f>
        <v>21</v>
      </c>
      <c r="H7538" s="39">
        <f>MATCH(C7538,Currecny_M!$A$1:$P$1,0)</f>
        <v>13</v>
      </c>
      <c r="I7538" s="39">
        <f>VLOOKUP(N7538,Currecny_M!$A$1:$P$10,MATCH(Database!C7538,Currecny_M!$A$1:$P$1,0),FALSE)</f>
        <v>23.43</v>
      </c>
      <c r="J7538" s="82">
        <f t="shared" si="352"/>
        <v>120.33647999999999</v>
      </c>
      <c r="K7538" s="39">
        <f>VLOOKUP('Cover page'!$B$6,Currecny_M!$A$1:$P$10,MATCH(Database!C7538,Currecny_M!$A$1:$P$1,0),FALSE)</f>
        <v>1</v>
      </c>
      <c r="L7538" s="82">
        <f t="shared" si="353"/>
        <v>120.33647999999999</v>
      </c>
      <c r="M7538" s="82">
        <f>((E7538/$F$1)*VLOOKUP(N7538,Currecny_M!$A$1:$P$10,MATCH(Database!C7538,Currecny_M!$A$1:$P$1,0),FALSE))/VLOOKUP('Cover page'!$B$6,Currecny_M!$A$1:$P$10,MATCH(Database!C7538,Currecny_M!$A$1:$P$1,0),FALSE)</f>
        <v>120.33647999999999</v>
      </c>
      <c r="N7538" s="6" t="str">
        <f>VLOOKUP(B7538,Master!$A$2:$C$11,3,FALSE)</f>
        <v>Dirham</v>
      </c>
      <c r="O7538" s="6" t="str">
        <f>VLOOKUP(B7538,Master!$A$2:$C$11,2,FALSE)</f>
        <v>Asia</v>
      </c>
      <c r="Q7538" s="39" t="str">
        <f>VLOOKUP(D7538,GL_Master!$A$1:$D$80,2,FALSE)</f>
        <v>BS</v>
      </c>
      <c r="R7538" s="39" t="str">
        <f>VLOOKUP(D7538,GL_Master!$A$1:$D$80,3,FALSE)</f>
        <v>Inventories</v>
      </c>
      <c r="S7538" s="39" t="str">
        <f>VLOOKUP(D7538,GL_Master!$A$1:$D$80,4,FALSE)</f>
        <v>Inventory</v>
      </c>
    </row>
    <row r="7539" spans="1:19" x14ac:dyDescent="0.25">
      <c r="A7539" s="39" t="s">
        <v>262</v>
      </c>
      <c r="B7539" s="39" t="s">
        <v>238</v>
      </c>
      <c r="C7539" s="7">
        <v>44256</v>
      </c>
      <c r="D7539" s="39" t="s">
        <v>2</v>
      </c>
      <c r="E7539" s="39">
        <v>499858</v>
      </c>
      <c r="F7539" s="82">
        <f t="shared" si="351"/>
        <v>499.858</v>
      </c>
      <c r="G7539" s="39">
        <f>VLOOKUP(N7539,Currecny_M!$A$1:$P$10,2,FALSE)</f>
        <v>21</v>
      </c>
      <c r="H7539" s="39">
        <f>MATCH(C7539,Currecny_M!$A$1:$P$1,0)</f>
        <v>13</v>
      </c>
      <c r="I7539" s="39">
        <f>VLOOKUP(N7539,Currecny_M!$A$1:$P$10,MATCH(Database!C7539,Currecny_M!$A$1:$P$1,0),FALSE)</f>
        <v>23.43</v>
      </c>
      <c r="J7539" s="82">
        <f t="shared" si="352"/>
        <v>11711.67294</v>
      </c>
      <c r="K7539" s="39">
        <f>VLOOKUP('Cover page'!$B$6,Currecny_M!$A$1:$P$10,MATCH(Database!C7539,Currecny_M!$A$1:$P$1,0),FALSE)</f>
        <v>1</v>
      </c>
      <c r="L7539" s="82">
        <f t="shared" si="353"/>
        <v>11711.67294</v>
      </c>
      <c r="M7539" s="82">
        <f>((E7539/$F$1)*VLOOKUP(N7539,Currecny_M!$A$1:$P$10,MATCH(Database!C7539,Currecny_M!$A$1:$P$1,0),FALSE))/VLOOKUP('Cover page'!$B$6,Currecny_M!$A$1:$P$10,MATCH(Database!C7539,Currecny_M!$A$1:$P$1,0),FALSE)</f>
        <v>11711.67294</v>
      </c>
      <c r="N7539" s="6" t="str">
        <f>VLOOKUP(B7539,Master!$A$2:$C$11,3,FALSE)</f>
        <v>Dirham</v>
      </c>
      <c r="O7539" s="6" t="str">
        <f>VLOOKUP(B7539,Master!$A$2:$C$11,2,FALSE)</f>
        <v>Asia</v>
      </c>
      <c r="Q7539" s="39" t="str">
        <f>VLOOKUP(D7539,GL_Master!$A$1:$D$80,2,FALSE)</f>
        <v>BS</v>
      </c>
      <c r="R7539" s="39" t="str">
        <f>VLOOKUP(D7539,GL_Master!$A$1:$D$80,3,FALSE)</f>
        <v>Trade receivables</v>
      </c>
      <c r="S7539" s="39" t="str">
        <f>VLOOKUP(D7539,GL_Master!$A$1:$D$80,4,FALSE)</f>
        <v>Unsecured, considered good</v>
      </c>
    </row>
    <row r="7540" spans="1:19" x14ac:dyDescent="0.25">
      <c r="A7540" s="39" t="s">
        <v>262</v>
      </c>
      <c r="B7540" s="39" t="s">
        <v>238</v>
      </c>
      <c r="C7540" s="7">
        <v>44256</v>
      </c>
      <c r="D7540" s="39" t="s">
        <v>78</v>
      </c>
      <c r="E7540" s="39">
        <v>80</v>
      </c>
      <c r="F7540" s="82">
        <f t="shared" si="351"/>
        <v>0.08</v>
      </c>
      <c r="G7540" s="39">
        <f>VLOOKUP(N7540,Currecny_M!$A$1:$P$10,2,FALSE)</f>
        <v>21</v>
      </c>
      <c r="H7540" s="39">
        <f>MATCH(C7540,Currecny_M!$A$1:$P$1,0)</f>
        <v>13</v>
      </c>
      <c r="I7540" s="39">
        <f>VLOOKUP(N7540,Currecny_M!$A$1:$P$10,MATCH(Database!C7540,Currecny_M!$A$1:$P$1,0),FALSE)</f>
        <v>23.43</v>
      </c>
      <c r="J7540" s="82">
        <f t="shared" si="352"/>
        <v>1.8744000000000001</v>
      </c>
      <c r="K7540" s="39">
        <f>VLOOKUP('Cover page'!$B$6,Currecny_M!$A$1:$P$10,MATCH(Database!C7540,Currecny_M!$A$1:$P$1,0),FALSE)</f>
        <v>1</v>
      </c>
      <c r="L7540" s="82">
        <f t="shared" si="353"/>
        <v>1.8744000000000001</v>
      </c>
      <c r="M7540" s="82">
        <f>((E7540/$F$1)*VLOOKUP(N7540,Currecny_M!$A$1:$P$10,MATCH(Database!C7540,Currecny_M!$A$1:$P$1,0),FALSE))/VLOOKUP('Cover page'!$B$6,Currecny_M!$A$1:$P$10,MATCH(Database!C7540,Currecny_M!$A$1:$P$1,0),FALSE)</f>
        <v>1.8744000000000001</v>
      </c>
      <c r="N7540" s="6" t="str">
        <f>VLOOKUP(B7540,Master!$A$2:$C$11,3,FALSE)</f>
        <v>Dirham</v>
      </c>
      <c r="O7540" s="6" t="str">
        <f>VLOOKUP(B7540,Master!$A$2:$C$11,2,FALSE)</f>
        <v>Asia</v>
      </c>
      <c r="Q7540" s="39" t="str">
        <f>VLOOKUP(D7540,GL_Master!$A$1:$D$80,2,FALSE)</f>
        <v>BS</v>
      </c>
      <c r="R7540" s="39" t="str">
        <f>VLOOKUP(D7540,GL_Master!$A$1:$D$80,3,FALSE)</f>
        <v>Cash &amp; Bank Balances</v>
      </c>
      <c r="S7540" s="39" t="str">
        <f>VLOOKUP(D7540,GL_Master!$A$1:$D$80,4,FALSE)</f>
        <v>Cash In hand</v>
      </c>
    </row>
    <row r="7541" spans="1:19" x14ac:dyDescent="0.25">
      <c r="A7541" s="39" t="s">
        <v>262</v>
      </c>
      <c r="B7541" s="39" t="s">
        <v>238</v>
      </c>
      <c r="C7541" s="7">
        <v>44256</v>
      </c>
      <c r="D7541" s="39" t="s">
        <v>79</v>
      </c>
      <c r="E7541" s="39">
        <v>-20952</v>
      </c>
      <c r="F7541" s="82">
        <f t="shared" si="351"/>
        <v>-20.952000000000002</v>
      </c>
      <c r="G7541" s="39">
        <f>VLOOKUP(N7541,Currecny_M!$A$1:$P$10,2,FALSE)</f>
        <v>21</v>
      </c>
      <c r="H7541" s="39">
        <f>MATCH(C7541,Currecny_M!$A$1:$P$1,0)</f>
        <v>13</v>
      </c>
      <c r="I7541" s="39">
        <f>VLOOKUP(N7541,Currecny_M!$A$1:$P$10,MATCH(Database!C7541,Currecny_M!$A$1:$P$1,0),FALSE)</f>
        <v>23.43</v>
      </c>
      <c r="J7541" s="82">
        <f t="shared" si="352"/>
        <v>-490.90536000000003</v>
      </c>
      <c r="K7541" s="39">
        <f>VLOOKUP('Cover page'!$B$6,Currecny_M!$A$1:$P$10,MATCH(Database!C7541,Currecny_M!$A$1:$P$1,0),FALSE)</f>
        <v>1</v>
      </c>
      <c r="L7541" s="82">
        <f t="shared" si="353"/>
        <v>-490.90536000000003</v>
      </c>
      <c r="M7541" s="82">
        <f>((E7541/$F$1)*VLOOKUP(N7541,Currecny_M!$A$1:$P$10,MATCH(Database!C7541,Currecny_M!$A$1:$P$1,0),FALSE))/VLOOKUP('Cover page'!$B$6,Currecny_M!$A$1:$P$10,MATCH(Database!C7541,Currecny_M!$A$1:$P$1,0),FALSE)</f>
        <v>-490.90536000000003</v>
      </c>
      <c r="N7541" s="6" t="str">
        <f>VLOOKUP(B7541,Master!$A$2:$C$11,3,FALSE)</f>
        <v>Dirham</v>
      </c>
      <c r="O7541" s="6" t="str">
        <f>VLOOKUP(B7541,Master!$A$2:$C$11,2,FALSE)</f>
        <v>Asia</v>
      </c>
      <c r="Q7541" s="39" t="str">
        <f>VLOOKUP(D7541,GL_Master!$A$1:$D$80,2,FALSE)</f>
        <v>BS</v>
      </c>
      <c r="R7541" s="39" t="str">
        <f>VLOOKUP(D7541,GL_Master!$A$1:$D$80,3,FALSE)</f>
        <v>Loan Fund</v>
      </c>
      <c r="S7541" s="39" t="str">
        <f>VLOOKUP(D7541,GL_Master!$A$1:$D$80,4,FALSE)</f>
        <v>Term Loan</v>
      </c>
    </row>
    <row r="7542" spans="1:19" x14ac:dyDescent="0.25">
      <c r="A7542" s="39" t="s">
        <v>262</v>
      </c>
      <c r="B7542" s="39" t="s">
        <v>238</v>
      </c>
      <c r="C7542" s="7">
        <v>44256</v>
      </c>
      <c r="D7542" s="39" t="s">
        <v>80</v>
      </c>
      <c r="E7542" s="39">
        <v>571</v>
      </c>
      <c r="F7542" s="82">
        <f t="shared" si="351"/>
        <v>0.57099999999999995</v>
      </c>
      <c r="G7542" s="39">
        <f>VLOOKUP(N7542,Currecny_M!$A$1:$P$10,2,FALSE)</f>
        <v>21</v>
      </c>
      <c r="H7542" s="39">
        <f>MATCH(C7542,Currecny_M!$A$1:$P$1,0)</f>
        <v>13</v>
      </c>
      <c r="I7542" s="39">
        <f>VLOOKUP(N7542,Currecny_M!$A$1:$P$10,MATCH(Database!C7542,Currecny_M!$A$1:$P$1,0),FALSE)</f>
        <v>23.43</v>
      </c>
      <c r="J7542" s="82">
        <f t="shared" si="352"/>
        <v>13.37853</v>
      </c>
      <c r="K7542" s="39">
        <f>VLOOKUP('Cover page'!$B$6,Currecny_M!$A$1:$P$10,MATCH(Database!C7542,Currecny_M!$A$1:$P$1,0),FALSE)</f>
        <v>1</v>
      </c>
      <c r="L7542" s="82">
        <f t="shared" si="353"/>
        <v>13.37853</v>
      </c>
      <c r="M7542" s="82">
        <f>((E7542/$F$1)*VLOOKUP(N7542,Currecny_M!$A$1:$P$10,MATCH(Database!C7542,Currecny_M!$A$1:$P$1,0),FALSE))/VLOOKUP('Cover page'!$B$6,Currecny_M!$A$1:$P$10,MATCH(Database!C7542,Currecny_M!$A$1:$P$1,0),FALSE)</f>
        <v>13.37853</v>
      </c>
      <c r="N7542" s="6" t="str">
        <f>VLOOKUP(B7542,Master!$A$2:$C$11,3,FALSE)</f>
        <v>Dirham</v>
      </c>
      <c r="O7542" s="6" t="str">
        <f>VLOOKUP(B7542,Master!$A$2:$C$11,2,FALSE)</f>
        <v>Asia</v>
      </c>
      <c r="Q7542" s="39" t="str">
        <f>VLOOKUP(D7542,GL_Master!$A$1:$D$80,2,FALSE)</f>
        <v>BS</v>
      </c>
      <c r="R7542" s="39" t="str">
        <f>VLOOKUP(D7542,GL_Master!$A$1:$D$80,3,FALSE)</f>
        <v>Cash &amp; Bank Balances</v>
      </c>
      <c r="S7542" s="39" t="str">
        <f>VLOOKUP(D7542,GL_Master!$A$1:$D$80,4,FALSE)</f>
        <v xml:space="preserve">      On Current Accounts</v>
      </c>
    </row>
    <row r="7543" spans="1:19" x14ac:dyDescent="0.25">
      <c r="A7543" s="39" t="s">
        <v>262</v>
      </c>
      <c r="B7543" s="39" t="s">
        <v>238</v>
      </c>
      <c r="C7543" s="7">
        <v>44256</v>
      </c>
      <c r="D7543" s="39" t="s">
        <v>81</v>
      </c>
      <c r="E7543" s="39">
        <v>41088</v>
      </c>
      <c r="F7543" s="82">
        <f t="shared" si="351"/>
        <v>41.088000000000001</v>
      </c>
      <c r="G7543" s="39">
        <f>VLOOKUP(N7543,Currecny_M!$A$1:$P$10,2,FALSE)</f>
        <v>21</v>
      </c>
      <c r="H7543" s="39">
        <f>MATCH(C7543,Currecny_M!$A$1:$P$1,0)</f>
        <v>13</v>
      </c>
      <c r="I7543" s="39">
        <f>VLOOKUP(N7543,Currecny_M!$A$1:$P$10,MATCH(Database!C7543,Currecny_M!$A$1:$P$1,0),FALSE)</f>
        <v>23.43</v>
      </c>
      <c r="J7543" s="82">
        <f t="shared" si="352"/>
        <v>962.69183999999996</v>
      </c>
      <c r="K7543" s="39">
        <f>VLOOKUP('Cover page'!$B$6,Currecny_M!$A$1:$P$10,MATCH(Database!C7543,Currecny_M!$A$1:$P$1,0),FALSE)</f>
        <v>1</v>
      </c>
      <c r="L7543" s="82">
        <f t="shared" si="353"/>
        <v>962.69183999999996</v>
      </c>
      <c r="M7543" s="82">
        <f>((E7543/$F$1)*VLOOKUP(N7543,Currecny_M!$A$1:$P$10,MATCH(Database!C7543,Currecny_M!$A$1:$P$1,0),FALSE))/VLOOKUP('Cover page'!$B$6,Currecny_M!$A$1:$P$10,MATCH(Database!C7543,Currecny_M!$A$1:$P$1,0),FALSE)</f>
        <v>962.69183999999996</v>
      </c>
      <c r="N7543" s="6" t="str">
        <f>VLOOKUP(B7543,Master!$A$2:$C$11,3,FALSE)</f>
        <v>Dirham</v>
      </c>
      <c r="O7543" s="6" t="str">
        <f>VLOOKUP(B7543,Master!$A$2:$C$11,2,FALSE)</f>
        <v>Asia</v>
      </c>
      <c r="Q7543" s="39" t="str">
        <f>VLOOKUP(D7543,GL_Master!$A$1:$D$80,2,FALSE)</f>
        <v>BS</v>
      </c>
      <c r="R7543" s="39" t="str">
        <f>VLOOKUP(D7543,GL_Master!$A$1:$D$80,3,FALSE)</f>
        <v>Other Current Assets</v>
      </c>
      <c r="S7543" s="39" t="str">
        <f>VLOOKUP(D7543,GL_Master!$A$1:$D$80,4,FALSE)</f>
        <v>Advance tax recoverable (net of provision )</v>
      </c>
    </row>
    <row r="7544" spans="1:19" x14ac:dyDescent="0.25">
      <c r="A7544" s="39" t="s">
        <v>262</v>
      </c>
      <c r="B7544" s="39" t="s">
        <v>238</v>
      </c>
      <c r="C7544" s="7">
        <v>44256</v>
      </c>
      <c r="D7544" s="39" t="s">
        <v>19</v>
      </c>
      <c r="E7544" s="39">
        <v>385</v>
      </c>
      <c r="F7544" s="82">
        <f t="shared" si="351"/>
        <v>0.38500000000000001</v>
      </c>
      <c r="G7544" s="39">
        <f>VLOOKUP(N7544,Currecny_M!$A$1:$P$10,2,FALSE)</f>
        <v>21</v>
      </c>
      <c r="H7544" s="39">
        <f>MATCH(C7544,Currecny_M!$A$1:$P$1,0)</f>
        <v>13</v>
      </c>
      <c r="I7544" s="39">
        <f>VLOOKUP(N7544,Currecny_M!$A$1:$P$10,MATCH(Database!C7544,Currecny_M!$A$1:$P$1,0),FALSE)</f>
        <v>23.43</v>
      </c>
      <c r="J7544" s="82">
        <f t="shared" si="352"/>
        <v>9.0205500000000001</v>
      </c>
      <c r="K7544" s="39">
        <f>VLOOKUP('Cover page'!$B$6,Currecny_M!$A$1:$P$10,MATCH(Database!C7544,Currecny_M!$A$1:$P$1,0),FALSE)</f>
        <v>1</v>
      </c>
      <c r="L7544" s="82">
        <f t="shared" si="353"/>
        <v>9.0205500000000001</v>
      </c>
      <c r="M7544" s="82">
        <f>((E7544/$F$1)*VLOOKUP(N7544,Currecny_M!$A$1:$P$10,MATCH(Database!C7544,Currecny_M!$A$1:$P$1,0),FALSE))/VLOOKUP('Cover page'!$B$6,Currecny_M!$A$1:$P$10,MATCH(Database!C7544,Currecny_M!$A$1:$P$1,0),FALSE)</f>
        <v>9.0205500000000001</v>
      </c>
      <c r="N7544" s="6" t="str">
        <f>VLOOKUP(B7544,Master!$A$2:$C$11,3,FALSE)</f>
        <v>Dirham</v>
      </c>
      <c r="O7544" s="6" t="str">
        <f>VLOOKUP(B7544,Master!$A$2:$C$11,2,FALSE)</f>
        <v>Asia</v>
      </c>
      <c r="Q7544" s="39" t="str">
        <f>VLOOKUP(D7544,GL_Master!$A$1:$D$80,2,FALSE)</f>
        <v>BS</v>
      </c>
      <c r="R7544" s="39" t="str">
        <f>VLOOKUP(D7544,GL_Master!$A$1:$D$80,3,FALSE)</f>
        <v>Short-term loan and advances</v>
      </c>
      <c r="S7544" s="39" t="str">
        <f>VLOOKUP(D7544,GL_Master!$A$1:$D$80,4,FALSE)</f>
        <v>Prepaid expenses</v>
      </c>
    </row>
    <row r="7545" spans="1:19" x14ac:dyDescent="0.25">
      <c r="A7545" s="39" t="s">
        <v>262</v>
      </c>
      <c r="B7545" s="39" t="s">
        <v>238</v>
      </c>
      <c r="C7545" s="7">
        <v>44256</v>
      </c>
      <c r="D7545" s="39" t="s">
        <v>82</v>
      </c>
      <c r="E7545" s="39">
        <v>4279</v>
      </c>
      <c r="F7545" s="82">
        <f t="shared" si="351"/>
        <v>4.2789999999999999</v>
      </c>
      <c r="G7545" s="39">
        <f>VLOOKUP(N7545,Currecny_M!$A$1:$P$10,2,FALSE)</f>
        <v>21</v>
      </c>
      <c r="H7545" s="39">
        <f>MATCH(C7545,Currecny_M!$A$1:$P$1,0)</f>
        <v>13</v>
      </c>
      <c r="I7545" s="39">
        <f>VLOOKUP(N7545,Currecny_M!$A$1:$P$10,MATCH(Database!C7545,Currecny_M!$A$1:$P$1,0),FALSE)</f>
        <v>23.43</v>
      </c>
      <c r="J7545" s="82">
        <f t="shared" si="352"/>
        <v>100.25697</v>
      </c>
      <c r="K7545" s="39">
        <f>VLOOKUP('Cover page'!$B$6,Currecny_M!$A$1:$P$10,MATCH(Database!C7545,Currecny_M!$A$1:$P$1,0),FALSE)</f>
        <v>1</v>
      </c>
      <c r="L7545" s="82">
        <f t="shared" si="353"/>
        <v>100.25697</v>
      </c>
      <c r="M7545" s="82">
        <f>((E7545/$F$1)*VLOOKUP(N7545,Currecny_M!$A$1:$P$10,MATCH(Database!C7545,Currecny_M!$A$1:$P$1,0),FALSE))/VLOOKUP('Cover page'!$B$6,Currecny_M!$A$1:$P$10,MATCH(Database!C7545,Currecny_M!$A$1:$P$1,0),FALSE)</f>
        <v>100.25697</v>
      </c>
      <c r="N7545" s="6" t="str">
        <f>VLOOKUP(B7545,Master!$A$2:$C$11,3,FALSE)</f>
        <v>Dirham</v>
      </c>
      <c r="O7545" s="6" t="str">
        <f>VLOOKUP(B7545,Master!$A$2:$C$11,2,FALSE)</f>
        <v>Asia</v>
      </c>
      <c r="Q7545" s="39" t="str">
        <f>VLOOKUP(D7545,GL_Master!$A$1:$D$80,2,FALSE)</f>
        <v>BS</v>
      </c>
      <c r="R7545" s="39" t="str">
        <f>VLOOKUP(D7545,GL_Master!$A$1:$D$80,3,FALSE)</f>
        <v>Short-term loan and advances</v>
      </c>
      <c r="S7545" s="39" t="str">
        <f>VLOOKUP(D7545,GL_Master!$A$1:$D$80,4,FALSE)</f>
        <v>Advance to vendor/employees</v>
      </c>
    </row>
    <row r="7546" spans="1:19" x14ac:dyDescent="0.25">
      <c r="A7546" s="39" t="s">
        <v>262</v>
      </c>
      <c r="B7546" s="39" t="s">
        <v>238</v>
      </c>
      <c r="C7546" s="7">
        <v>44256</v>
      </c>
      <c r="D7546" s="39" t="s">
        <v>83</v>
      </c>
      <c r="E7546" s="39">
        <v>2880</v>
      </c>
      <c r="F7546" s="82">
        <f t="shared" si="351"/>
        <v>2.88</v>
      </c>
      <c r="G7546" s="39">
        <f>VLOOKUP(N7546,Currecny_M!$A$1:$P$10,2,FALSE)</f>
        <v>21</v>
      </c>
      <c r="H7546" s="39">
        <f>MATCH(C7546,Currecny_M!$A$1:$P$1,0)</f>
        <v>13</v>
      </c>
      <c r="I7546" s="39">
        <f>VLOOKUP(N7546,Currecny_M!$A$1:$P$10,MATCH(Database!C7546,Currecny_M!$A$1:$P$1,0),FALSE)</f>
        <v>23.43</v>
      </c>
      <c r="J7546" s="82">
        <f t="shared" si="352"/>
        <v>67.478399999999993</v>
      </c>
      <c r="K7546" s="39">
        <f>VLOOKUP('Cover page'!$B$6,Currecny_M!$A$1:$P$10,MATCH(Database!C7546,Currecny_M!$A$1:$P$1,0),FALSE)</f>
        <v>1</v>
      </c>
      <c r="L7546" s="82">
        <f t="shared" si="353"/>
        <v>67.478399999999993</v>
      </c>
      <c r="M7546" s="82">
        <f>((E7546/$F$1)*VLOOKUP(N7546,Currecny_M!$A$1:$P$10,MATCH(Database!C7546,Currecny_M!$A$1:$P$1,0),FALSE))/VLOOKUP('Cover page'!$B$6,Currecny_M!$A$1:$P$10,MATCH(Database!C7546,Currecny_M!$A$1:$P$1,0),FALSE)</f>
        <v>67.478399999999993</v>
      </c>
      <c r="N7546" s="6" t="str">
        <f>VLOOKUP(B7546,Master!$A$2:$C$11,3,FALSE)</f>
        <v>Dirham</v>
      </c>
      <c r="O7546" s="6" t="str">
        <f>VLOOKUP(B7546,Master!$A$2:$C$11,2,FALSE)</f>
        <v>Asia</v>
      </c>
      <c r="Q7546" s="39" t="str">
        <f>VLOOKUP(D7546,GL_Master!$A$1:$D$80,2,FALSE)</f>
        <v>BS</v>
      </c>
      <c r="R7546" s="39" t="str">
        <f>VLOOKUP(D7546,GL_Master!$A$1:$D$80,3,FALSE)</f>
        <v>Other Current Assets</v>
      </c>
      <c r="S7546" s="39" t="str">
        <f>VLOOKUP(D7546,GL_Master!$A$1:$D$80,4,FALSE)</f>
        <v>Security deposits ( Unsecured, considered good)</v>
      </c>
    </row>
    <row r="7547" spans="1:19" x14ac:dyDescent="0.25">
      <c r="A7547" s="39" t="s">
        <v>262</v>
      </c>
      <c r="B7547" s="39" t="s">
        <v>238</v>
      </c>
      <c r="C7547" s="7">
        <v>44256</v>
      </c>
      <c r="D7547" s="39" t="s">
        <v>246</v>
      </c>
      <c r="E7547" s="39">
        <v>-347128</v>
      </c>
      <c r="F7547" s="82">
        <f t="shared" si="351"/>
        <v>-347.12799999999999</v>
      </c>
      <c r="G7547" s="39">
        <f>VLOOKUP(N7547,Currecny_M!$A$1:$P$10,2,FALSE)</f>
        <v>21</v>
      </c>
      <c r="H7547" s="39">
        <f>MATCH(C7547,Currecny_M!$A$1:$P$1,0)</f>
        <v>13</v>
      </c>
      <c r="I7547" s="39">
        <f>VLOOKUP(N7547,Currecny_M!$A$1:$P$10,MATCH(Database!C7547,Currecny_M!$A$1:$P$1,0),FALSE)</f>
        <v>23.43</v>
      </c>
      <c r="J7547" s="82">
        <f t="shared" si="352"/>
        <v>-8133.2090399999997</v>
      </c>
      <c r="K7547" s="39">
        <f>VLOOKUP('Cover page'!$B$6,Currecny_M!$A$1:$P$10,MATCH(Database!C7547,Currecny_M!$A$1:$P$1,0),FALSE)</f>
        <v>1</v>
      </c>
      <c r="L7547" s="82">
        <f t="shared" si="353"/>
        <v>-8133.2090399999997</v>
      </c>
      <c r="M7547" s="82">
        <f>((E7547/$F$1)*VLOOKUP(N7547,Currecny_M!$A$1:$P$10,MATCH(Database!C7547,Currecny_M!$A$1:$P$1,0),FALSE))/VLOOKUP('Cover page'!$B$6,Currecny_M!$A$1:$P$10,MATCH(Database!C7547,Currecny_M!$A$1:$P$1,0),FALSE)</f>
        <v>-8133.2090399999997</v>
      </c>
      <c r="N7547" s="6" t="str">
        <f>VLOOKUP(B7547,Master!$A$2:$C$11,3,FALSE)</f>
        <v>Dirham</v>
      </c>
      <c r="O7547" s="6" t="str">
        <f>VLOOKUP(B7547,Master!$A$2:$C$11,2,FALSE)</f>
        <v>Asia</v>
      </c>
      <c r="Q7547" s="39" t="str">
        <f>VLOOKUP(D7547,GL_Master!$A$1:$D$80,2,FALSE)</f>
        <v>PL</v>
      </c>
      <c r="R7547" s="39" t="str">
        <f>VLOOKUP(D7547,GL_Master!$A$1:$D$80,3,FALSE)</f>
        <v>Revenue from Operations</v>
      </c>
      <c r="S7547" s="39" t="str">
        <f>VLOOKUP(D7547,GL_Master!$A$1:$D$80,4,FALSE)</f>
        <v>Contract revenue</v>
      </c>
    </row>
    <row r="7548" spans="1:19" x14ac:dyDescent="0.25">
      <c r="A7548" s="39" t="s">
        <v>262</v>
      </c>
      <c r="B7548" s="39" t="s">
        <v>238</v>
      </c>
      <c r="C7548" s="7">
        <v>44256</v>
      </c>
      <c r="D7548" s="39" t="s">
        <v>134</v>
      </c>
      <c r="E7548" s="39">
        <v>-2741</v>
      </c>
      <c r="F7548" s="82">
        <f t="shared" si="351"/>
        <v>-2.7410000000000001</v>
      </c>
      <c r="G7548" s="39">
        <f>VLOOKUP(N7548,Currecny_M!$A$1:$P$10,2,FALSE)</f>
        <v>21</v>
      </c>
      <c r="H7548" s="39">
        <f>MATCH(C7548,Currecny_M!$A$1:$P$1,0)</f>
        <v>13</v>
      </c>
      <c r="I7548" s="39">
        <f>VLOOKUP(N7548,Currecny_M!$A$1:$P$10,MATCH(Database!C7548,Currecny_M!$A$1:$P$1,0),FALSE)</f>
        <v>23.43</v>
      </c>
      <c r="J7548" s="82">
        <f t="shared" si="352"/>
        <v>-64.221630000000005</v>
      </c>
      <c r="K7548" s="39">
        <f>VLOOKUP('Cover page'!$B$6,Currecny_M!$A$1:$P$10,MATCH(Database!C7548,Currecny_M!$A$1:$P$1,0),FALSE)</f>
        <v>1</v>
      </c>
      <c r="L7548" s="82">
        <f t="shared" si="353"/>
        <v>-64.221630000000005</v>
      </c>
      <c r="M7548" s="82">
        <f>((E7548/$F$1)*VLOOKUP(N7548,Currecny_M!$A$1:$P$10,MATCH(Database!C7548,Currecny_M!$A$1:$P$1,0),FALSE))/VLOOKUP('Cover page'!$B$6,Currecny_M!$A$1:$P$10,MATCH(Database!C7548,Currecny_M!$A$1:$P$1,0),FALSE)</f>
        <v>-64.221630000000005</v>
      </c>
      <c r="N7548" s="6" t="str">
        <f>VLOOKUP(B7548,Master!$A$2:$C$11,3,FALSE)</f>
        <v>Dirham</v>
      </c>
      <c r="O7548" s="6" t="str">
        <f>VLOOKUP(B7548,Master!$A$2:$C$11,2,FALSE)</f>
        <v>Asia</v>
      </c>
      <c r="Q7548" s="39" t="str">
        <f>VLOOKUP(D7548,GL_Master!$A$1:$D$80,2,FALSE)</f>
        <v>PL</v>
      </c>
      <c r="R7548" s="39" t="str">
        <f>VLOOKUP(D7548,GL_Master!$A$1:$D$80,3,FALSE)</f>
        <v>Other Income</v>
      </c>
      <c r="S7548" s="39" t="str">
        <f>VLOOKUP(D7548,GL_Master!$A$1:$D$80,4,FALSE)</f>
        <v>Other Income</v>
      </c>
    </row>
    <row r="7549" spans="1:19" x14ac:dyDescent="0.25">
      <c r="A7549" s="39" t="s">
        <v>262</v>
      </c>
      <c r="B7549" s="39" t="s">
        <v>238</v>
      </c>
      <c r="C7549" s="7">
        <v>44256</v>
      </c>
      <c r="D7549" s="39" t="s">
        <v>86</v>
      </c>
      <c r="E7549" s="39">
        <v>162</v>
      </c>
      <c r="F7549" s="82">
        <f t="shared" si="351"/>
        <v>0.16200000000000001</v>
      </c>
      <c r="G7549" s="39">
        <f>VLOOKUP(N7549,Currecny_M!$A$1:$P$10,2,FALSE)</f>
        <v>21</v>
      </c>
      <c r="H7549" s="39">
        <f>MATCH(C7549,Currecny_M!$A$1:$P$1,0)</f>
        <v>13</v>
      </c>
      <c r="I7549" s="39">
        <f>VLOOKUP(N7549,Currecny_M!$A$1:$P$10,MATCH(Database!C7549,Currecny_M!$A$1:$P$1,0),FALSE)</f>
        <v>23.43</v>
      </c>
      <c r="J7549" s="82">
        <f t="shared" si="352"/>
        <v>3.7956600000000003</v>
      </c>
      <c r="K7549" s="39">
        <f>VLOOKUP('Cover page'!$B$6,Currecny_M!$A$1:$P$10,MATCH(Database!C7549,Currecny_M!$A$1:$P$1,0),FALSE)</f>
        <v>1</v>
      </c>
      <c r="L7549" s="82">
        <f t="shared" si="353"/>
        <v>3.7956600000000003</v>
      </c>
      <c r="M7549" s="82">
        <f>((E7549/$F$1)*VLOOKUP(N7549,Currecny_M!$A$1:$P$10,MATCH(Database!C7549,Currecny_M!$A$1:$P$1,0),FALSE))/VLOOKUP('Cover page'!$B$6,Currecny_M!$A$1:$P$10,MATCH(Database!C7549,Currecny_M!$A$1:$P$1,0),FALSE)</f>
        <v>3.7956600000000003</v>
      </c>
      <c r="N7549" s="6" t="str">
        <f>VLOOKUP(B7549,Master!$A$2:$C$11,3,FALSE)</f>
        <v>Dirham</v>
      </c>
      <c r="O7549" s="6" t="str">
        <f>VLOOKUP(B7549,Master!$A$2:$C$11,2,FALSE)</f>
        <v>Asia</v>
      </c>
      <c r="Q7549" s="39" t="str">
        <f>VLOOKUP(D7549,GL_Master!$A$1:$D$80,2,FALSE)</f>
        <v>PL</v>
      </c>
      <c r="R7549" s="39" t="str">
        <f>VLOOKUP(D7549,GL_Master!$A$1:$D$80,3,FALSE)</f>
        <v>COGS</v>
      </c>
      <c r="S7549" s="39" t="str">
        <f>VLOOKUP(D7549,GL_Master!$A$1:$D$80,4,FALSE)</f>
        <v>Purchase of other traded goods</v>
      </c>
    </row>
    <row r="7550" spans="1:19" x14ac:dyDescent="0.25">
      <c r="A7550" s="39" t="s">
        <v>262</v>
      </c>
      <c r="B7550" s="39" t="s">
        <v>238</v>
      </c>
      <c r="C7550" s="7">
        <v>44256</v>
      </c>
      <c r="D7550" s="39" t="s">
        <v>87</v>
      </c>
      <c r="E7550" s="39">
        <v>81</v>
      </c>
      <c r="F7550" s="82">
        <f t="shared" si="351"/>
        <v>8.1000000000000003E-2</v>
      </c>
      <c r="G7550" s="39">
        <f>VLOOKUP(N7550,Currecny_M!$A$1:$P$10,2,FALSE)</f>
        <v>21</v>
      </c>
      <c r="H7550" s="39">
        <f>MATCH(C7550,Currecny_M!$A$1:$P$1,0)</f>
        <v>13</v>
      </c>
      <c r="I7550" s="39">
        <f>VLOOKUP(N7550,Currecny_M!$A$1:$P$10,MATCH(Database!C7550,Currecny_M!$A$1:$P$1,0),FALSE)</f>
        <v>23.43</v>
      </c>
      <c r="J7550" s="82">
        <f t="shared" si="352"/>
        <v>1.8978300000000001</v>
      </c>
      <c r="K7550" s="39">
        <f>VLOOKUP('Cover page'!$B$6,Currecny_M!$A$1:$P$10,MATCH(Database!C7550,Currecny_M!$A$1:$P$1,0),FALSE)</f>
        <v>1</v>
      </c>
      <c r="L7550" s="82">
        <f t="shared" si="353"/>
        <v>1.8978300000000001</v>
      </c>
      <c r="M7550" s="82">
        <f>((E7550/$F$1)*VLOOKUP(N7550,Currecny_M!$A$1:$P$10,MATCH(Database!C7550,Currecny_M!$A$1:$P$1,0),FALSE))/VLOOKUP('Cover page'!$B$6,Currecny_M!$A$1:$P$10,MATCH(Database!C7550,Currecny_M!$A$1:$P$1,0),FALSE)</f>
        <v>1.8978300000000001</v>
      </c>
      <c r="N7550" s="6" t="str">
        <f>VLOOKUP(B7550,Master!$A$2:$C$11,3,FALSE)</f>
        <v>Dirham</v>
      </c>
      <c r="O7550" s="6" t="str">
        <f>VLOOKUP(B7550,Master!$A$2:$C$11,2,FALSE)</f>
        <v>Asia</v>
      </c>
      <c r="Q7550" s="39" t="str">
        <f>VLOOKUP(D7550,GL_Master!$A$1:$D$80,2,FALSE)</f>
        <v>PL</v>
      </c>
      <c r="R7550" s="39" t="str">
        <f>VLOOKUP(D7550,GL_Master!$A$1:$D$80,3,FALSE)</f>
        <v>COGS</v>
      </c>
      <c r="S7550" s="39" t="str">
        <f>VLOOKUP(D7550,GL_Master!$A$1:$D$80,4,FALSE)</f>
        <v>Civil, Installation, Commissioning and Other miscellaneous expenses</v>
      </c>
    </row>
    <row r="7551" spans="1:19" x14ac:dyDescent="0.25">
      <c r="A7551" s="39" t="s">
        <v>262</v>
      </c>
      <c r="B7551" s="39" t="s">
        <v>238</v>
      </c>
      <c r="C7551" s="7">
        <v>44256</v>
      </c>
      <c r="D7551" s="39" t="s">
        <v>88</v>
      </c>
      <c r="E7551" s="39">
        <v>247</v>
      </c>
      <c r="F7551" s="82">
        <f t="shared" si="351"/>
        <v>0.247</v>
      </c>
      <c r="G7551" s="39">
        <f>VLOOKUP(N7551,Currecny_M!$A$1:$P$10,2,FALSE)</f>
        <v>21</v>
      </c>
      <c r="H7551" s="39">
        <f>MATCH(C7551,Currecny_M!$A$1:$P$1,0)</f>
        <v>13</v>
      </c>
      <c r="I7551" s="39">
        <f>VLOOKUP(N7551,Currecny_M!$A$1:$P$10,MATCH(Database!C7551,Currecny_M!$A$1:$P$1,0),FALSE)</f>
        <v>23.43</v>
      </c>
      <c r="J7551" s="82">
        <f t="shared" si="352"/>
        <v>5.78721</v>
      </c>
      <c r="K7551" s="39">
        <f>VLOOKUP('Cover page'!$B$6,Currecny_M!$A$1:$P$10,MATCH(Database!C7551,Currecny_M!$A$1:$P$1,0),FALSE)</f>
        <v>1</v>
      </c>
      <c r="L7551" s="82">
        <f t="shared" si="353"/>
        <v>5.78721</v>
      </c>
      <c r="M7551" s="82">
        <f>((E7551/$F$1)*VLOOKUP(N7551,Currecny_M!$A$1:$P$10,MATCH(Database!C7551,Currecny_M!$A$1:$P$1,0),FALSE))/VLOOKUP('Cover page'!$B$6,Currecny_M!$A$1:$P$10,MATCH(Database!C7551,Currecny_M!$A$1:$P$1,0),FALSE)</f>
        <v>5.78721</v>
      </c>
      <c r="N7551" s="6" t="str">
        <f>VLOOKUP(B7551,Master!$A$2:$C$11,3,FALSE)</f>
        <v>Dirham</v>
      </c>
      <c r="O7551" s="6" t="str">
        <f>VLOOKUP(B7551,Master!$A$2:$C$11,2,FALSE)</f>
        <v>Asia</v>
      </c>
      <c r="Q7551" s="39" t="str">
        <f>VLOOKUP(D7551,GL_Master!$A$1:$D$80,2,FALSE)</f>
        <v>PL</v>
      </c>
      <c r="R7551" s="39" t="str">
        <f>VLOOKUP(D7551,GL_Master!$A$1:$D$80,3,FALSE)</f>
        <v>COGS</v>
      </c>
      <c r="S7551" s="39" t="str">
        <f>VLOOKUP(D7551,GL_Master!$A$1:$D$80,4,FALSE)</f>
        <v>Civil, Installation, Commissioning and Other miscellaneous expenses</v>
      </c>
    </row>
    <row r="7552" spans="1:19" x14ac:dyDescent="0.25">
      <c r="A7552" s="39" t="s">
        <v>262</v>
      </c>
      <c r="B7552" s="39" t="s">
        <v>238</v>
      </c>
      <c r="C7552" s="7">
        <v>44256</v>
      </c>
      <c r="D7552" s="39" t="s">
        <v>89</v>
      </c>
      <c r="E7552" s="39">
        <v>485</v>
      </c>
      <c r="F7552" s="82">
        <f t="shared" si="351"/>
        <v>0.48499999999999999</v>
      </c>
      <c r="G7552" s="39">
        <f>VLOOKUP(N7552,Currecny_M!$A$1:$P$10,2,FALSE)</f>
        <v>21</v>
      </c>
      <c r="H7552" s="39">
        <f>MATCH(C7552,Currecny_M!$A$1:$P$1,0)</f>
        <v>13</v>
      </c>
      <c r="I7552" s="39">
        <f>VLOOKUP(N7552,Currecny_M!$A$1:$P$10,MATCH(Database!C7552,Currecny_M!$A$1:$P$1,0),FALSE)</f>
        <v>23.43</v>
      </c>
      <c r="J7552" s="82">
        <f t="shared" si="352"/>
        <v>11.36355</v>
      </c>
      <c r="K7552" s="39">
        <f>VLOOKUP('Cover page'!$B$6,Currecny_M!$A$1:$P$10,MATCH(Database!C7552,Currecny_M!$A$1:$P$1,0),FALSE)</f>
        <v>1</v>
      </c>
      <c r="L7552" s="82">
        <f t="shared" si="353"/>
        <v>11.36355</v>
      </c>
      <c r="M7552" s="82">
        <f>((E7552/$F$1)*VLOOKUP(N7552,Currecny_M!$A$1:$P$10,MATCH(Database!C7552,Currecny_M!$A$1:$P$1,0),FALSE))/VLOOKUP('Cover page'!$B$6,Currecny_M!$A$1:$P$10,MATCH(Database!C7552,Currecny_M!$A$1:$P$1,0),FALSE)</f>
        <v>11.36355</v>
      </c>
      <c r="N7552" s="6" t="str">
        <f>VLOOKUP(B7552,Master!$A$2:$C$11,3,FALSE)</f>
        <v>Dirham</v>
      </c>
      <c r="O7552" s="6" t="str">
        <f>VLOOKUP(B7552,Master!$A$2:$C$11,2,FALSE)</f>
        <v>Asia</v>
      </c>
      <c r="Q7552" s="39" t="str">
        <f>VLOOKUP(D7552,GL_Master!$A$1:$D$80,2,FALSE)</f>
        <v>PL</v>
      </c>
      <c r="R7552" s="39" t="str">
        <f>VLOOKUP(D7552,GL_Master!$A$1:$D$80,3,FALSE)</f>
        <v>COGS</v>
      </c>
      <c r="S7552" s="39" t="str">
        <f>VLOOKUP(D7552,GL_Master!$A$1:$D$80,4,FALSE)</f>
        <v>project Expenses</v>
      </c>
    </row>
    <row r="7553" spans="1:19" x14ac:dyDescent="0.25">
      <c r="A7553" s="39" t="s">
        <v>262</v>
      </c>
      <c r="B7553" s="39" t="s">
        <v>238</v>
      </c>
      <c r="C7553" s="7">
        <v>44256</v>
      </c>
      <c r="D7553" s="39" t="s">
        <v>90</v>
      </c>
      <c r="E7553" s="39">
        <v>154</v>
      </c>
      <c r="F7553" s="82">
        <f t="shared" si="351"/>
        <v>0.154</v>
      </c>
      <c r="G7553" s="39">
        <f>VLOOKUP(N7553,Currecny_M!$A$1:$P$10,2,FALSE)</f>
        <v>21</v>
      </c>
      <c r="H7553" s="39">
        <f>MATCH(C7553,Currecny_M!$A$1:$P$1,0)</f>
        <v>13</v>
      </c>
      <c r="I7553" s="39">
        <f>VLOOKUP(N7553,Currecny_M!$A$1:$P$10,MATCH(Database!C7553,Currecny_M!$A$1:$P$1,0),FALSE)</f>
        <v>23.43</v>
      </c>
      <c r="J7553" s="82">
        <f t="shared" si="352"/>
        <v>3.6082199999999998</v>
      </c>
      <c r="K7553" s="39">
        <f>VLOOKUP('Cover page'!$B$6,Currecny_M!$A$1:$P$10,MATCH(Database!C7553,Currecny_M!$A$1:$P$1,0),FALSE)</f>
        <v>1</v>
      </c>
      <c r="L7553" s="82">
        <f t="shared" si="353"/>
        <v>3.6082199999999998</v>
      </c>
      <c r="M7553" s="82">
        <f>((E7553/$F$1)*VLOOKUP(N7553,Currecny_M!$A$1:$P$10,MATCH(Database!C7553,Currecny_M!$A$1:$P$1,0),FALSE))/VLOOKUP('Cover page'!$B$6,Currecny_M!$A$1:$P$10,MATCH(Database!C7553,Currecny_M!$A$1:$P$1,0),FALSE)</f>
        <v>3.6082199999999998</v>
      </c>
      <c r="N7553" s="6" t="str">
        <f>VLOOKUP(B7553,Master!$A$2:$C$11,3,FALSE)</f>
        <v>Dirham</v>
      </c>
      <c r="O7553" s="6" t="str">
        <f>VLOOKUP(B7553,Master!$A$2:$C$11,2,FALSE)</f>
        <v>Asia</v>
      </c>
      <c r="Q7553" s="39" t="str">
        <f>VLOOKUP(D7553,GL_Master!$A$1:$D$80,2,FALSE)</f>
        <v>PL</v>
      </c>
      <c r="R7553" s="39" t="str">
        <f>VLOOKUP(D7553,GL_Master!$A$1:$D$80,3,FALSE)</f>
        <v>Office utility</v>
      </c>
      <c r="S7553" s="39" t="str">
        <f>VLOOKUP(D7553,GL_Master!$A$1:$D$80,4,FALSE)</f>
        <v>Electricity Expenses</v>
      </c>
    </row>
    <row r="7554" spans="1:19" x14ac:dyDescent="0.25">
      <c r="A7554" s="39" t="s">
        <v>262</v>
      </c>
      <c r="B7554" s="39" t="s">
        <v>238</v>
      </c>
      <c r="C7554" s="7">
        <v>44256</v>
      </c>
      <c r="D7554" s="39" t="s">
        <v>91</v>
      </c>
      <c r="E7554" s="39">
        <v>320</v>
      </c>
      <c r="F7554" s="82">
        <f t="shared" si="351"/>
        <v>0.32</v>
      </c>
      <c r="G7554" s="39">
        <f>VLOOKUP(N7554,Currecny_M!$A$1:$P$10,2,FALSE)</f>
        <v>21</v>
      </c>
      <c r="H7554" s="39">
        <f>MATCH(C7554,Currecny_M!$A$1:$P$1,0)</f>
        <v>13</v>
      </c>
      <c r="I7554" s="39">
        <f>VLOOKUP(N7554,Currecny_M!$A$1:$P$10,MATCH(Database!C7554,Currecny_M!$A$1:$P$1,0),FALSE)</f>
        <v>23.43</v>
      </c>
      <c r="J7554" s="82">
        <f t="shared" si="352"/>
        <v>7.4976000000000003</v>
      </c>
      <c r="K7554" s="39">
        <f>VLOOKUP('Cover page'!$B$6,Currecny_M!$A$1:$P$10,MATCH(Database!C7554,Currecny_M!$A$1:$P$1,0),FALSE)</f>
        <v>1</v>
      </c>
      <c r="L7554" s="82">
        <f t="shared" si="353"/>
        <v>7.4976000000000003</v>
      </c>
      <c r="M7554" s="82">
        <f>((E7554/$F$1)*VLOOKUP(N7554,Currecny_M!$A$1:$P$10,MATCH(Database!C7554,Currecny_M!$A$1:$P$1,0),FALSE))/VLOOKUP('Cover page'!$B$6,Currecny_M!$A$1:$P$10,MATCH(Database!C7554,Currecny_M!$A$1:$P$1,0),FALSE)</f>
        <v>7.4976000000000003</v>
      </c>
      <c r="N7554" s="6" t="str">
        <f>VLOOKUP(B7554,Master!$A$2:$C$11,3,FALSE)</f>
        <v>Dirham</v>
      </c>
      <c r="O7554" s="6" t="str">
        <f>VLOOKUP(B7554,Master!$A$2:$C$11,2,FALSE)</f>
        <v>Asia</v>
      </c>
      <c r="Q7554" s="39" t="str">
        <f>VLOOKUP(D7554,GL_Master!$A$1:$D$80,2,FALSE)</f>
        <v>PL</v>
      </c>
      <c r="R7554" s="39" t="str">
        <f>VLOOKUP(D7554,GL_Master!$A$1:$D$80,3,FALSE)</f>
        <v>Misc. expenses</v>
      </c>
      <c r="S7554" s="39" t="str">
        <f>VLOOKUP(D7554,GL_Master!$A$1:$D$80,4,FALSE)</f>
        <v>Repair &amp; Maintenance</v>
      </c>
    </row>
    <row r="7555" spans="1:19" x14ac:dyDescent="0.25">
      <c r="A7555" s="39" t="s">
        <v>262</v>
      </c>
      <c r="B7555" s="39" t="s">
        <v>238</v>
      </c>
      <c r="C7555" s="7">
        <v>44256</v>
      </c>
      <c r="D7555" s="39" t="s">
        <v>92</v>
      </c>
      <c r="E7555" s="39">
        <v>233</v>
      </c>
      <c r="F7555" s="82">
        <f t="shared" si="351"/>
        <v>0.23300000000000001</v>
      </c>
      <c r="G7555" s="39">
        <f>VLOOKUP(N7555,Currecny_M!$A$1:$P$10,2,FALSE)</f>
        <v>21</v>
      </c>
      <c r="H7555" s="39">
        <f>MATCH(C7555,Currecny_M!$A$1:$P$1,0)</f>
        <v>13</v>
      </c>
      <c r="I7555" s="39">
        <f>VLOOKUP(N7555,Currecny_M!$A$1:$P$10,MATCH(Database!C7555,Currecny_M!$A$1:$P$1,0),FALSE)</f>
        <v>23.43</v>
      </c>
      <c r="J7555" s="82">
        <f t="shared" si="352"/>
        <v>5.4591900000000004</v>
      </c>
      <c r="K7555" s="39">
        <f>VLOOKUP('Cover page'!$B$6,Currecny_M!$A$1:$P$10,MATCH(Database!C7555,Currecny_M!$A$1:$P$1,0),FALSE)</f>
        <v>1</v>
      </c>
      <c r="L7555" s="82">
        <f t="shared" si="353"/>
        <v>5.4591900000000004</v>
      </c>
      <c r="M7555" s="82">
        <f>((E7555/$F$1)*VLOOKUP(N7555,Currecny_M!$A$1:$P$10,MATCH(Database!C7555,Currecny_M!$A$1:$P$1,0),FALSE))/VLOOKUP('Cover page'!$B$6,Currecny_M!$A$1:$P$10,MATCH(Database!C7555,Currecny_M!$A$1:$P$1,0),FALSE)</f>
        <v>5.4591900000000004</v>
      </c>
      <c r="N7555" s="6" t="str">
        <f>VLOOKUP(B7555,Master!$A$2:$C$11,3,FALSE)</f>
        <v>Dirham</v>
      </c>
      <c r="O7555" s="6" t="str">
        <f>VLOOKUP(B7555,Master!$A$2:$C$11,2,FALSE)</f>
        <v>Asia</v>
      </c>
      <c r="Q7555" s="39" t="str">
        <f>VLOOKUP(D7555,GL_Master!$A$1:$D$80,2,FALSE)</f>
        <v>PL</v>
      </c>
      <c r="R7555" s="39" t="str">
        <f>VLOOKUP(D7555,GL_Master!$A$1:$D$80,3,FALSE)</f>
        <v>Misc. expenses</v>
      </c>
      <c r="S7555" s="39" t="str">
        <f>VLOOKUP(D7555,GL_Master!$A$1:$D$80,4,FALSE)</f>
        <v>Repair &amp; Maintenance</v>
      </c>
    </row>
    <row r="7556" spans="1:19" x14ac:dyDescent="0.25">
      <c r="A7556" s="39" t="s">
        <v>262</v>
      </c>
      <c r="B7556" s="39" t="s">
        <v>238</v>
      </c>
      <c r="C7556" s="7">
        <v>44256</v>
      </c>
      <c r="D7556" s="39" t="s">
        <v>93</v>
      </c>
      <c r="E7556" s="39">
        <v>2720</v>
      </c>
      <c r="F7556" s="82">
        <f t="shared" ref="F7556:F7619" si="354">E7556/$F$1</f>
        <v>2.72</v>
      </c>
      <c r="G7556" s="39">
        <f>VLOOKUP(N7556,Currecny_M!$A$1:$P$10,2,FALSE)</f>
        <v>21</v>
      </c>
      <c r="H7556" s="39">
        <f>MATCH(C7556,Currecny_M!$A$1:$P$1,0)</f>
        <v>13</v>
      </c>
      <c r="I7556" s="39">
        <f>VLOOKUP(N7556,Currecny_M!$A$1:$P$10,MATCH(Database!C7556,Currecny_M!$A$1:$P$1,0),FALSE)</f>
        <v>23.43</v>
      </c>
      <c r="J7556" s="82">
        <f t="shared" ref="J7556:J7619" si="355">F7556*I7556</f>
        <v>63.729600000000005</v>
      </c>
      <c r="K7556" s="39">
        <f>VLOOKUP('Cover page'!$B$6,Currecny_M!$A$1:$P$10,MATCH(Database!C7556,Currecny_M!$A$1:$P$1,0),FALSE)</f>
        <v>1</v>
      </c>
      <c r="L7556" s="82">
        <f t="shared" ref="L7556:L7619" si="356">J7556/K7556</f>
        <v>63.729600000000005</v>
      </c>
      <c r="M7556" s="82">
        <f>((E7556/$F$1)*VLOOKUP(N7556,Currecny_M!$A$1:$P$10,MATCH(Database!C7556,Currecny_M!$A$1:$P$1,0),FALSE))/VLOOKUP('Cover page'!$B$6,Currecny_M!$A$1:$P$10,MATCH(Database!C7556,Currecny_M!$A$1:$P$1,0),FALSE)</f>
        <v>63.729600000000005</v>
      </c>
      <c r="N7556" s="6" t="str">
        <f>VLOOKUP(B7556,Master!$A$2:$C$11,3,FALSE)</f>
        <v>Dirham</v>
      </c>
      <c r="O7556" s="6" t="str">
        <f>VLOOKUP(B7556,Master!$A$2:$C$11,2,FALSE)</f>
        <v>Asia</v>
      </c>
      <c r="Q7556" s="39" t="str">
        <f>VLOOKUP(D7556,GL_Master!$A$1:$D$80,2,FALSE)</f>
        <v>PL</v>
      </c>
      <c r="R7556" s="39" t="str">
        <f>VLOOKUP(D7556,GL_Master!$A$1:$D$80,3,FALSE)</f>
        <v>Salary wages &amp; benefits</v>
      </c>
      <c r="S7556" s="39" t="str">
        <f>VLOOKUP(D7556,GL_Master!$A$1:$D$80,4,FALSE)</f>
        <v>Employee benefits expense</v>
      </c>
    </row>
    <row r="7557" spans="1:19" x14ac:dyDescent="0.25">
      <c r="A7557" s="39" t="s">
        <v>262</v>
      </c>
      <c r="B7557" s="39" t="s">
        <v>238</v>
      </c>
      <c r="C7557" s="7">
        <v>44256</v>
      </c>
      <c r="D7557" s="39" t="s">
        <v>33</v>
      </c>
      <c r="E7557" s="39">
        <v>81</v>
      </c>
      <c r="F7557" s="82">
        <f t="shared" si="354"/>
        <v>8.1000000000000003E-2</v>
      </c>
      <c r="G7557" s="39">
        <f>VLOOKUP(N7557,Currecny_M!$A$1:$P$10,2,FALSE)</f>
        <v>21</v>
      </c>
      <c r="H7557" s="39">
        <f>MATCH(C7557,Currecny_M!$A$1:$P$1,0)</f>
        <v>13</v>
      </c>
      <c r="I7557" s="39">
        <f>VLOOKUP(N7557,Currecny_M!$A$1:$P$10,MATCH(Database!C7557,Currecny_M!$A$1:$P$1,0),FALSE)</f>
        <v>23.43</v>
      </c>
      <c r="J7557" s="82">
        <f t="shared" si="355"/>
        <v>1.8978300000000001</v>
      </c>
      <c r="K7557" s="39">
        <f>VLOOKUP('Cover page'!$B$6,Currecny_M!$A$1:$P$10,MATCH(Database!C7557,Currecny_M!$A$1:$P$1,0),FALSE)</f>
        <v>1</v>
      </c>
      <c r="L7557" s="82">
        <f t="shared" si="356"/>
        <v>1.8978300000000001</v>
      </c>
      <c r="M7557" s="82">
        <f>((E7557/$F$1)*VLOOKUP(N7557,Currecny_M!$A$1:$P$10,MATCH(Database!C7557,Currecny_M!$A$1:$P$1,0),FALSE))/VLOOKUP('Cover page'!$B$6,Currecny_M!$A$1:$P$10,MATCH(Database!C7557,Currecny_M!$A$1:$P$1,0),FALSE)</f>
        <v>1.8978300000000001</v>
      </c>
      <c r="N7557" s="6" t="str">
        <f>VLOOKUP(B7557,Master!$A$2:$C$11,3,FALSE)</f>
        <v>Dirham</v>
      </c>
      <c r="O7557" s="6" t="str">
        <f>VLOOKUP(B7557,Master!$A$2:$C$11,2,FALSE)</f>
        <v>Asia</v>
      </c>
      <c r="Q7557" s="39" t="str">
        <f>VLOOKUP(D7557,GL_Master!$A$1:$D$80,2,FALSE)</f>
        <v>PL</v>
      </c>
      <c r="R7557" s="39" t="str">
        <f>VLOOKUP(D7557,GL_Master!$A$1:$D$80,3,FALSE)</f>
        <v>Staff welfare expenses</v>
      </c>
      <c r="S7557" s="39" t="str">
        <f>VLOOKUP(D7557,GL_Master!$A$1:$D$80,4,FALSE)</f>
        <v>Other staff welfare</v>
      </c>
    </row>
    <row r="7558" spans="1:19" x14ac:dyDescent="0.25">
      <c r="A7558" s="39" t="s">
        <v>262</v>
      </c>
      <c r="B7558" s="39" t="s">
        <v>238</v>
      </c>
      <c r="C7558" s="7">
        <v>44256</v>
      </c>
      <c r="D7558" s="39" t="s">
        <v>94</v>
      </c>
      <c r="E7558" s="39">
        <v>471</v>
      </c>
      <c r="F7558" s="82">
        <f t="shared" si="354"/>
        <v>0.47099999999999997</v>
      </c>
      <c r="G7558" s="39">
        <f>VLOOKUP(N7558,Currecny_M!$A$1:$P$10,2,FALSE)</f>
        <v>21</v>
      </c>
      <c r="H7558" s="39">
        <f>MATCH(C7558,Currecny_M!$A$1:$P$1,0)</f>
        <v>13</v>
      </c>
      <c r="I7558" s="39">
        <f>VLOOKUP(N7558,Currecny_M!$A$1:$P$10,MATCH(Database!C7558,Currecny_M!$A$1:$P$1,0),FALSE)</f>
        <v>23.43</v>
      </c>
      <c r="J7558" s="82">
        <f t="shared" si="355"/>
        <v>11.03553</v>
      </c>
      <c r="K7558" s="39">
        <f>VLOOKUP('Cover page'!$B$6,Currecny_M!$A$1:$P$10,MATCH(Database!C7558,Currecny_M!$A$1:$P$1,0),FALSE)</f>
        <v>1</v>
      </c>
      <c r="L7558" s="82">
        <f t="shared" si="356"/>
        <v>11.03553</v>
      </c>
      <c r="M7558" s="82">
        <f>((E7558/$F$1)*VLOOKUP(N7558,Currecny_M!$A$1:$P$10,MATCH(Database!C7558,Currecny_M!$A$1:$P$1,0),FALSE))/VLOOKUP('Cover page'!$B$6,Currecny_M!$A$1:$P$10,MATCH(Database!C7558,Currecny_M!$A$1:$P$1,0),FALSE)</f>
        <v>11.03553</v>
      </c>
      <c r="N7558" s="6" t="str">
        <f>VLOOKUP(B7558,Master!$A$2:$C$11,3,FALSE)</f>
        <v>Dirham</v>
      </c>
      <c r="O7558" s="6" t="str">
        <f>VLOOKUP(B7558,Master!$A$2:$C$11,2,FALSE)</f>
        <v>Asia</v>
      </c>
      <c r="Q7558" s="39" t="str">
        <f>VLOOKUP(D7558,GL_Master!$A$1:$D$80,2,FALSE)</f>
        <v>PL</v>
      </c>
      <c r="R7558" s="39" t="str">
        <f>VLOOKUP(D7558,GL_Master!$A$1:$D$80,3,FALSE)</f>
        <v xml:space="preserve">Gratuity expenses </v>
      </c>
      <c r="S7558" s="39" t="str">
        <f>VLOOKUP(D7558,GL_Master!$A$1:$D$80,4,FALSE)</f>
        <v>Gratuity</v>
      </c>
    </row>
    <row r="7559" spans="1:19" x14ac:dyDescent="0.25">
      <c r="A7559" s="39" t="s">
        <v>262</v>
      </c>
      <c r="B7559" s="39" t="s">
        <v>238</v>
      </c>
      <c r="C7559" s="7">
        <v>44256</v>
      </c>
      <c r="D7559" s="39" t="s">
        <v>95</v>
      </c>
      <c r="E7559" s="39">
        <v>165</v>
      </c>
      <c r="F7559" s="82">
        <f t="shared" si="354"/>
        <v>0.16500000000000001</v>
      </c>
      <c r="G7559" s="39">
        <f>VLOOKUP(N7559,Currecny_M!$A$1:$P$10,2,FALSE)</f>
        <v>21</v>
      </c>
      <c r="H7559" s="39">
        <f>MATCH(C7559,Currecny_M!$A$1:$P$1,0)</f>
        <v>13</v>
      </c>
      <c r="I7559" s="39">
        <f>VLOOKUP(N7559,Currecny_M!$A$1:$P$10,MATCH(Database!C7559,Currecny_M!$A$1:$P$1,0),FALSE)</f>
        <v>23.43</v>
      </c>
      <c r="J7559" s="82">
        <f t="shared" si="355"/>
        <v>3.8659500000000002</v>
      </c>
      <c r="K7559" s="39">
        <f>VLOOKUP('Cover page'!$B$6,Currecny_M!$A$1:$P$10,MATCH(Database!C7559,Currecny_M!$A$1:$P$1,0),FALSE)</f>
        <v>1</v>
      </c>
      <c r="L7559" s="82">
        <f t="shared" si="356"/>
        <v>3.8659500000000002</v>
      </c>
      <c r="M7559" s="82">
        <f>((E7559/$F$1)*VLOOKUP(N7559,Currecny_M!$A$1:$P$10,MATCH(Database!C7559,Currecny_M!$A$1:$P$1,0),FALSE))/VLOOKUP('Cover page'!$B$6,Currecny_M!$A$1:$P$10,MATCH(Database!C7559,Currecny_M!$A$1:$P$1,0),FALSE)</f>
        <v>3.8659500000000002</v>
      </c>
      <c r="N7559" s="6" t="str">
        <f>VLOOKUP(B7559,Master!$A$2:$C$11,3,FALSE)</f>
        <v>Dirham</v>
      </c>
      <c r="O7559" s="6" t="str">
        <f>VLOOKUP(B7559,Master!$A$2:$C$11,2,FALSE)</f>
        <v>Asia</v>
      </c>
      <c r="Q7559" s="39" t="str">
        <f>VLOOKUP(D7559,GL_Master!$A$1:$D$80,2,FALSE)</f>
        <v>PL</v>
      </c>
      <c r="R7559" s="39" t="str">
        <f>VLOOKUP(D7559,GL_Master!$A$1:$D$80,3,FALSE)</f>
        <v>Salary wages &amp; benefits</v>
      </c>
      <c r="S7559" s="39" t="str">
        <f>VLOOKUP(D7559,GL_Master!$A$1:$D$80,4,FALSE)</f>
        <v>Employee benefits expense</v>
      </c>
    </row>
    <row r="7560" spans="1:19" x14ac:dyDescent="0.25">
      <c r="A7560" s="39" t="s">
        <v>262</v>
      </c>
      <c r="B7560" s="39" t="s">
        <v>238</v>
      </c>
      <c r="C7560" s="7">
        <v>44256</v>
      </c>
      <c r="D7560" s="39" t="s">
        <v>96</v>
      </c>
      <c r="E7560" s="39">
        <v>1454</v>
      </c>
      <c r="F7560" s="82">
        <f t="shared" si="354"/>
        <v>1.454</v>
      </c>
      <c r="G7560" s="39">
        <f>VLOOKUP(N7560,Currecny_M!$A$1:$P$10,2,FALSE)</f>
        <v>21</v>
      </c>
      <c r="H7560" s="39">
        <f>MATCH(C7560,Currecny_M!$A$1:$P$1,0)</f>
        <v>13</v>
      </c>
      <c r="I7560" s="39">
        <f>VLOOKUP(N7560,Currecny_M!$A$1:$P$10,MATCH(Database!C7560,Currecny_M!$A$1:$P$1,0),FALSE)</f>
        <v>23.43</v>
      </c>
      <c r="J7560" s="82">
        <f t="shared" si="355"/>
        <v>34.067219999999999</v>
      </c>
      <c r="K7560" s="39">
        <f>VLOOKUP('Cover page'!$B$6,Currecny_M!$A$1:$P$10,MATCH(Database!C7560,Currecny_M!$A$1:$P$1,0),FALSE)</f>
        <v>1</v>
      </c>
      <c r="L7560" s="82">
        <f t="shared" si="356"/>
        <v>34.067219999999999</v>
      </c>
      <c r="M7560" s="82">
        <f>((E7560/$F$1)*VLOOKUP(N7560,Currecny_M!$A$1:$P$10,MATCH(Database!C7560,Currecny_M!$A$1:$P$1,0),FALSE))/VLOOKUP('Cover page'!$B$6,Currecny_M!$A$1:$P$10,MATCH(Database!C7560,Currecny_M!$A$1:$P$1,0),FALSE)</f>
        <v>34.067219999999999</v>
      </c>
      <c r="N7560" s="6" t="str">
        <f>VLOOKUP(B7560,Master!$A$2:$C$11,3,FALSE)</f>
        <v>Dirham</v>
      </c>
      <c r="O7560" s="6" t="str">
        <f>VLOOKUP(B7560,Master!$A$2:$C$11,2,FALSE)</f>
        <v>Asia</v>
      </c>
      <c r="Q7560" s="39" t="str">
        <f>VLOOKUP(D7560,GL_Master!$A$1:$D$80,2,FALSE)</f>
        <v>PL</v>
      </c>
      <c r="R7560" s="39" t="str">
        <f>VLOOKUP(D7560,GL_Master!$A$1:$D$80,3,FALSE)</f>
        <v>Salary wages &amp; benefits</v>
      </c>
      <c r="S7560" s="39" t="str">
        <f>VLOOKUP(D7560,GL_Master!$A$1:$D$80,4,FALSE)</f>
        <v>Employee benefits expense</v>
      </c>
    </row>
    <row r="7561" spans="1:19" x14ac:dyDescent="0.25">
      <c r="A7561" s="39" t="s">
        <v>262</v>
      </c>
      <c r="B7561" s="39" t="s">
        <v>238</v>
      </c>
      <c r="C7561" s="7">
        <v>44256</v>
      </c>
      <c r="D7561" s="39" t="s">
        <v>97</v>
      </c>
      <c r="E7561" s="39">
        <v>79</v>
      </c>
      <c r="F7561" s="82">
        <f t="shared" si="354"/>
        <v>7.9000000000000001E-2</v>
      </c>
      <c r="G7561" s="39">
        <f>VLOOKUP(N7561,Currecny_M!$A$1:$P$10,2,FALSE)</f>
        <v>21</v>
      </c>
      <c r="H7561" s="39">
        <f>MATCH(C7561,Currecny_M!$A$1:$P$1,0)</f>
        <v>13</v>
      </c>
      <c r="I7561" s="39">
        <f>VLOOKUP(N7561,Currecny_M!$A$1:$P$10,MATCH(Database!C7561,Currecny_M!$A$1:$P$1,0),FALSE)</f>
        <v>23.43</v>
      </c>
      <c r="J7561" s="82">
        <f t="shared" si="355"/>
        <v>1.85097</v>
      </c>
      <c r="K7561" s="39">
        <f>VLOOKUP('Cover page'!$B$6,Currecny_M!$A$1:$P$10,MATCH(Database!C7561,Currecny_M!$A$1:$P$1,0),FALSE)</f>
        <v>1</v>
      </c>
      <c r="L7561" s="82">
        <f t="shared" si="356"/>
        <v>1.85097</v>
      </c>
      <c r="M7561" s="82">
        <f>((E7561/$F$1)*VLOOKUP(N7561,Currecny_M!$A$1:$P$10,MATCH(Database!C7561,Currecny_M!$A$1:$P$1,0),FALSE))/VLOOKUP('Cover page'!$B$6,Currecny_M!$A$1:$P$10,MATCH(Database!C7561,Currecny_M!$A$1:$P$1,0),FALSE)</f>
        <v>1.85097</v>
      </c>
      <c r="N7561" s="6" t="str">
        <f>VLOOKUP(B7561,Master!$A$2:$C$11,3,FALSE)</f>
        <v>Dirham</v>
      </c>
      <c r="O7561" s="6" t="str">
        <f>VLOOKUP(B7561,Master!$A$2:$C$11,2,FALSE)</f>
        <v>Asia</v>
      </c>
      <c r="Q7561" s="39" t="str">
        <f>VLOOKUP(D7561,GL_Master!$A$1:$D$80,2,FALSE)</f>
        <v>PL</v>
      </c>
      <c r="R7561" s="39" t="str">
        <f>VLOOKUP(D7561,GL_Master!$A$1:$D$80,3,FALSE)</f>
        <v>Salary wages &amp; benefits</v>
      </c>
      <c r="S7561" s="39" t="str">
        <f>VLOOKUP(D7561,GL_Master!$A$1:$D$80,4,FALSE)</f>
        <v>Employee benefits expense</v>
      </c>
    </row>
    <row r="7562" spans="1:19" x14ac:dyDescent="0.25">
      <c r="A7562" s="39" t="s">
        <v>262</v>
      </c>
      <c r="B7562" s="39" t="s">
        <v>238</v>
      </c>
      <c r="C7562" s="7">
        <v>44256</v>
      </c>
      <c r="D7562" s="39" t="s">
        <v>98</v>
      </c>
      <c r="E7562" s="39">
        <v>158</v>
      </c>
      <c r="F7562" s="82">
        <f t="shared" si="354"/>
        <v>0.158</v>
      </c>
      <c r="G7562" s="39">
        <f>VLOOKUP(N7562,Currecny_M!$A$1:$P$10,2,FALSE)</f>
        <v>21</v>
      </c>
      <c r="H7562" s="39">
        <f>MATCH(C7562,Currecny_M!$A$1:$P$1,0)</f>
        <v>13</v>
      </c>
      <c r="I7562" s="39">
        <f>VLOOKUP(N7562,Currecny_M!$A$1:$P$10,MATCH(Database!C7562,Currecny_M!$A$1:$P$1,0),FALSE)</f>
        <v>23.43</v>
      </c>
      <c r="J7562" s="82">
        <f t="shared" si="355"/>
        <v>3.70194</v>
      </c>
      <c r="K7562" s="39">
        <f>VLOOKUP('Cover page'!$B$6,Currecny_M!$A$1:$P$10,MATCH(Database!C7562,Currecny_M!$A$1:$P$1,0),FALSE)</f>
        <v>1</v>
      </c>
      <c r="L7562" s="82">
        <f t="shared" si="356"/>
        <v>3.70194</v>
      </c>
      <c r="M7562" s="82">
        <f>((E7562/$F$1)*VLOOKUP(N7562,Currecny_M!$A$1:$P$10,MATCH(Database!C7562,Currecny_M!$A$1:$P$1,0),FALSE))/VLOOKUP('Cover page'!$B$6,Currecny_M!$A$1:$P$10,MATCH(Database!C7562,Currecny_M!$A$1:$P$1,0),FALSE)</f>
        <v>3.70194</v>
      </c>
      <c r="N7562" s="6" t="str">
        <f>VLOOKUP(B7562,Master!$A$2:$C$11,3,FALSE)</f>
        <v>Dirham</v>
      </c>
      <c r="O7562" s="6" t="str">
        <f>VLOOKUP(B7562,Master!$A$2:$C$11,2,FALSE)</f>
        <v>Asia</v>
      </c>
      <c r="Q7562" s="39" t="str">
        <f>VLOOKUP(D7562,GL_Master!$A$1:$D$80,2,FALSE)</f>
        <v>PL</v>
      </c>
      <c r="R7562" s="39" t="str">
        <f>VLOOKUP(D7562,GL_Master!$A$1:$D$80,3,FALSE)</f>
        <v>Salary wages &amp; benefits</v>
      </c>
      <c r="S7562" s="39" t="str">
        <f>VLOOKUP(D7562,GL_Master!$A$1:$D$80,4,FALSE)</f>
        <v>Employee benefits expense</v>
      </c>
    </row>
    <row r="7563" spans="1:19" x14ac:dyDescent="0.25">
      <c r="A7563" s="39" t="s">
        <v>262</v>
      </c>
      <c r="B7563" s="39" t="s">
        <v>238</v>
      </c>
      <c r="C7563" s="7">
        <v>44256</v>
      </c>
      <c r="D7563" s="39" t="s">
        <v>99</v>
      </c>
      <c r="E7563" s="39">
        <v>78</v>
      </c>
      <c r="F7563" s="82">
        <f t="shared" si="354"/>
        <v>7.8E-2</v>
      </c>
      <c r="G7563" s="39">
        <f>VLOOKUP(N7563,Currecny_M!$A$1:$P$10,2,FALSE)</f>
        <v>21</v>
      </c>
      <c r="H7563" s="39">
        <f>MATCH(C7563,Currecny_M!$A$1:$P$1,0)</f>
        <v>13</v>
      </c>
      <c r="I7563" s="39">
        <f>VLOOKUP(N7563,Currecny_M!$A$1:$P$10,MATCH(Database!C7563,Currecny_M!$A$1:$P$1,0),FALSE)</f>
        <v>23.43</v>
      </c>
      <c r="J7563" s="82">
        <f t="shared" si="355"/>
        <v>1.8275399999999999</v>
      </c>
      <c r="K7563" s="39">
        <f>VLOOKUP('Cover page'!$B$6,Currecny_M!$A$1:$P$10,MATCH(Database!C7563,Currecny_M!$A$1:$P$1,0),FALSE)</f>
        <v>1</v>
      </c>
      <c r="L7563" s="82">
        <f t="shared" si="356"/>
        <v>1.8275399999999999</v>
      </c>
      <c r="M7563" s="82">
        <f>((E7563/$F$1)*VLOOKUP(N7563,Currecny_M!$A$1:$P$10,MATCH(Database!C7563,Currecny_M!$A$1:$P$1,0),FALSE))/VLOOKUP('Cover page'!$B$6,Currecny_M!$A$1:$P$10,MATCH(Database!C7563,Currecny_M!$A$1:$P$1,0),FALSE)</f>
        <v>1.8275399999999999</v>
      </c>
      <c r="N7563" s="6" t="str">
        <f>VLOOKUP(B7563,Master!$A$2:$C$11,3,FALSE)</f>
        <v>Dirham</v>
      </c>
      <c r="O7563" s="6" t="str">
        <f>VLOOKUP(B7563,Master!$A$2:$C$11,2,FALSE)</f>
        <v>Asia</v>
      </c>
      <c r="Q7563" s="39" t="str">
        <f>VLOOKUP(D7563,GL_Master!$A$1:$D$80,2,FALSE)</f>
        <v>PL</v>
      </c>
      <c r="R7563" s="39" t="str">
        <f>VLOOKUP(D7563,GL_Master!$A$1:$D$80,3,FALSE)</f>
        <v>Salary wages &amp; benefits</v>
      </c>
      <c r="S7563" s="39" t="str">
        <f>VLOOKUP(D7563,GL_Master!$A$1:$D$80,4,FALSE)</f>
        <v>Employee benefits expense</v>
      </c>
    </row>
    <row r="7564" spans="1:19" x14ac:dyDescent="0.25">
      <c r="A7564" s="39" t="s">
        <v>262</v>
      </c>
      <c r="B7564" s="39" t="s">
        <v>238</v>
      </c>
      <c r="C7564" s="7">
        <v>44256</v>
      </c>
      <c r="D7564" s="39" t="s">
        <v>100</v>
      </c>
      <c r="E7564" s="39">
        <v>555</v>
      </c>
      <c r="F7564" s="82">
        <f t="shared" si="354"/>
        <v>0.55500000000000005</v>
      </c>
      <c r="G7564" s="39">
        <f>VLOOKUP(N7564,Currecny_M!$A$1:$P$10,2,FALSE)</f>
        <v>21</v>
      </c>
      <c r="H7564" s="39">
        <f>MATCH(C7564,Currecny_M!$A$1:$P$1,0)</f>
        <v>13</v>
      </c>
      <c r="I7564" s="39">
        <f>VLOOKUP(N7564,Currecny_M!$A$1:$P$10,MATCH(Database!C7564,Currecny_M!$A$1:$P$1,0),FALSE)</f>
        <v>23.43</v>
      </c>
      <c r="J7564" s="82">
        <f t="shared" si="355"/>
        <v>13.00365</v>
      </c>
      <c r="K7564" s="39">
        <f>VLOOKUP('Cover page'!$B$6,Currecny_M!$A$1:$P$10,MATCH(Database!C7564,Currecny_M!$A$1:$P$1,0),FALSE)</f>
        <v>1</v>
      </c>
      <c r="L7564" s="82">
        <f t="shared" si="356"/>
        <v>13.00365</v>
      </c>
      <c r="M7564" s="82">
        <f>((E7564/$F$1)*VLOOKUP(N7564,Currecny_M!$A$1:$P$10,MATCH(Database!C7564,Currecny_M!$A$1:$P$1,0),FALSE))/VLOOKUP('Cover page'!$B$6,Currecny_M!$A$1:$P$10,MATCH(Database!C7564,Currecny_M!$A$1:$P$1,0),FALSE)</f>
        <v>13.00365</v>
      </c>
      <c r="N7564" s="6" t="str">
        <f>VLOOKUP(B7564,Master!$A$2:$C$11,3,FALSE)</f>
        <v>Dirham</v>
      </c>
      <c r="O7564" s="6" t="str">
        <f>VLOOKUP(B7564,Master!$A$2:$C$11,2,FALSE)</f>
        <v>Asia</v>
      </c>
      <c r="Q7564" s="39" t="str">
        <f>VLOOKUP(D7564,GL_Master!$A$1:$D$80,2,FALSE)</f>
        <v>PL</v>
      </c>
      <c r="R7564" s="39" t="str">
        <f>VLOOKUP(D7564,GL_Master!$A$1:$D$80,3,FALSE)</f>
        <v>Salary wages &amp; benefits</v>
      </c>
      <c r="S7564" s="39" t="str">
        <f>VLOOKUP(D7564,GL_Master!$A$1:$D$80,4,FALSE)</f>
        <v>Employee benefits expense</v>
      </c>
    </row>
    <row r="7565" spans="1:19" x14ac:dyDescent="0.25">
      <c r="A7565" s="39" t="s">
        <v>262</v>
      </c>
      <c r="B7565" s="39" t="s">
        <v>238</v>
      </c>
      <c r="C7565" s="7">
        <v>44256</v>
      </c>
      <c r="D7565" s="39" t="s">
        <v>30</v>
      </c>
      <c r="E7565" s="39">
        <v>165</v>
      </c>
      <c r="F7565" s="82">
        <f t="shared" si="354"/>
        <v>0.16500000000000001</v>
      </c>
      <c r="G7565" s="39">
        <f>VLOOKUP(N7565,Currecny_M!$A$1:$P$10,2,FALSE)</f>
        <v>21</v>
      </c>
      <c r="H7565" s="39">
        <f>MATCH(C7565,Currecny_M!$A$1:$P$1,0)</f>
        <v>13</v>
      </c>
      <c r="I7565" s="39">
        <f>VLOOKUP(N7565,Currecny_M!$A$1:$P$10,MATCH(Database!C7565,Currecny_M!$A$1:$P$1,0),FALSE)</f>
        <v>23.43</v>
      </c>
      <c r="J7565" s="82">
        <f t="shared" si="355"/>
        <v>3.8659500000000002</v>
      </c>
      <c r="K7565" s="39">
        <f>VLOOKUP('Cover page'!$B$6,Currecny_M!$A$1:$P$10,MATCH(Database!C7565,Currecny_M!$A$1:$P$1,0),FALSE)</f>
        <v>1</v>
      </c>
      <c r="L7565" s="82">
        <f t="shared" si="356"/>
        <v>3.8659500000000002</v>
      </c>
      <c r="M7565" s="82">
        <f>((E7565/$F$1)*VLOOKUP(N7565,Currecny_M!$A$1:$P$10,MATCH(Database!C7565,Currecny_M!$A$1:$P$1,0),FALSE))/VLOOKUP('Cover page'!$B$6,Currecny_M!$A$1:$P$10,MATCH(Database!C7565,Currecny_M!$A$1:$P$1,0),FALSE)</f>
        <v>3.8659500000000002</v>
      </c>
      <c r="N7565" s="6" t="str">
        <f>VLOOKUP(B7565,Master!$A$2:$C$11,3,FALSE)</f>
        <v>Dirham</v>
      </c>
      <c r="O7565" s="6" t="str">
        <f>VLOOKUP(B7565,Master!$A$2:$C$11,2,FALSE)</f>
        <v>Asia</v>
      </c>
      <c r="Q7565" s="39" t="str">
        <f>VLOOKUP(D7565,GL_Master!$A$1:$D$80,2,FALSE)</f>
        <v>PL</v>
      </c>
      <c r="R7565" s="39" t="str">
        <f>VLOOKUP(D7565,GL_Master!$A$1:$D$80,3,FALSE)</f>
        <v>Travelling and conveyance</v>
      </c>
      <c r="S7565" s="39" t="str">
        <f>VLOOKUP(D7565,GL_Master!$A$1:$D$80,4,FALSE)</f>
        <v>Local conveyance</v>
      </c>
    </row>
    <row r="7566" spans="1:19" x14ac:dyDescent="0.25">
      <c r="A7566" s="39" t="s">
        <v>262</v>
      </c>
      <c r="B7566" s="39" t="s">
        <v>238</v>
      </c>
      <c r="C7566" s="7">
        <v>44256</v>
      </c>
      <c r="D7566" s="39" t="s">
        <v>31</v>
      </c>
      <c r="E7566" s="39">
        <v>79</v>
      </c>
      <c r="F7566" s="82">
        <f t="shared" si="354"/>
        <v>7.9000000000000001E-2</v>
      </c>
      <c r="G7566" s="39">
        <f>VLOOKUP(N7566,Currecny_M!$A$1:$P$10,2,FALSE)</f>
        <v>21</v>
      </c>
      <c r="H7566" s="39">
        <f>MATCH(C7566,Currecny_M!$A$1:$P$1,0)</f>
        <v>13</v>
      </c>
      <c r="I7566" s="39">
        <f>VLOOKUP(N7566,Currecny_M!$A$1:$P$10,MATCH(Database!C7566,Currecny_M!$A$1:$P$1,0),FALSE)</f>
        <v>23.43</v>
      </c>
      <c r="J7566" s="82">
        <f t="shared" si="355"/>
        <v>1.85097</v>
      </c>
      <c r="K7566" s="39">
        <f>VLOOKUP('Cover page'!$B$6,Currecny_M!$A$1:$P$10,MATCH(Database!C7566,Currecny_M!$A$1:$P$1,0),FALSE)</f>
        <v>1</v>
      </c>
      <c r="L7566" s="82">
        <f t="shared" si="356"/>
        <v>1.85097</v>
      </c>
      <c r="M7566" s="82">
        <f>((E7566/$F$1)*VLOOKUP(N7566,Currecny_M!$A$1:$P$10,MATCH(Database!C7566,Currecny_M!$A$1:$P$1,0),FALSE))/VLOOKUP('Cover page'!$B$6,Currecny_M!$A$1:$P$10,MATCH(Database!C7566,Currecny_M!$A$1:$P$1,0),FALSE)</f>
        <v>1.85097</v>
      </c>
      <c r="N7566" s="6" t="str">
        <f>VLOOKUP(B7566,Master!$A$2:$C$11,3,FALSE)</f>
        <v>Dirham</v>
      </c>
      <c r="O7566" s="6" t="str">
        <f>VLOOKUP(B7566,Master!$A$2:$C$11,2,FALSE)</f>
        <v>Asia</v>
      </c>
      <c r="Q7566" s="39" t="str">
        <f>VLOOKUP(D7566,GL_Master!$A$1:$D$80,2,FALSE)</f>
        <v>PL</v>
      </c>
      <c r="R7566" s="39" t="str">
        <f>VLOOKUP(D7566,GL_Master!$A$1:$D$80,3,FALSE)</f>
        <v>Office expenses</v>
      </c>
      <c r="S7566" s="39" t="str">
        <f>VLOOKUP(D7566,GL_Master!$A$1:$D$80,4,FALSE)</f>
        <v>Parking charges</v>
      </c>
    </row>
    <row r="7567" spans="1:19" x14ac:dyDescent="0.25">
      <c r="A7567" s="39" t="s">
        <v>262</v>
      </c>
      <c r="B7567" s="39" t="s">
        <v>238</v>
      </c>
      <c r="C7567" s="7">
        <v>44256</v>
      </c>
      <c r="D7567" s="39" t="s">
        <v>101</v>
      </c>
      <c r="E7567" s="39">
        <v>83</v>
      </c>
      <c r="F7567" s="82">
        <f t="shared" si="354"/>
        <v>8.3000000000000004E-2</v>
      </c>
      <c r="G7567" s="39">
        <f>VLOOKUP(N7567,Currecny_M!$A$1:$P$10,2,FALSE)</f>
        <v>21</v>
      </c>
      <c r="H7567" s="39">
        <f>MATCH(C7567,Currecny_M!$A$1:$P$1,0)</f>
        <v>13</v>
      </c>
      <c r="I7567" s="39">
        <f>VLOOKUP(N7567,Currecny_M!$A$1:$P$10,MATCH(Database!C7567,Currecny_M!$A$1:$P$1,0),FALSE)</f>
        <v>23.43</v>
      </c>
      <c r="J7567" s="82">
        <f t="shared" si="355"/>
        <v>1.94469</v>
      </c>
      <c r="K7567" s="39">
        <f>VLOOKUP('Cover page'!$B$6,Currecny_M!$A$1:$P$10,MATCH(Database!C7567,Currecny_M!$A$1:$P$1,0),FALSE)</f>
        <v>1</v>
      </c>
      <c r="L7567" s="82">
        <f t="shared" si="356"/>
        <v>1.94469</v>
      </c>
      <c r="M7567" s="82">
        <f>((E7567/$F$1)*VLOOKUP(N7567,Currecny_M!$A$1:$P$10,MATCH(Database!C7567,Currecny_M!$A$1:$P$1,0),FALSE))/VLOOKUP('Cover page'!$B$6,Currecny_M!$A$1:$P$10,MATCH(Database!C7567,Currecny_M!$A$1:$P$1,0),FALSE)</f>
        <v>1.94469</v>
      </c>
      <c r="N7567" s="6" t="str">
        <f>VLOOKUP(B7567,Master!$A$2:$C$11,3,FALSE)</f>
        <v>Dirham</v>
      </c>
      <c r="O7567" s="6" t="str">
        <f>VLOOKUP(B7567,Master!$A$2:$C$11,2,FALSE)</f>
        <v>Asia</v>
      </c>
      <c r="Q7567" s="39" t="str">
        <f>VLOOKUP(D7567,GL_Master!$A$1:$D$80,2,FALSE)</f>
        <v>PL</v>
      </c>
      <c r="R7567" s="39" t="str">
        <f>VLOOKUP(D7567,GL_Master!$A$1:$D$80,3,FALSE)</f>
        <v>COGS</v>
      </c>
      <c r="S7567" s="39" t="str">
        <f>VLOOKUP(D7567,GL_Master!$A$1:$D$80,4,FALSE)</f>
        <v>Purchase of other traded goods</v>
      </c>
    </row>
    <row r="7568" spans="1:19" x14ac:dyDescent="0.25">
      <c r="A7568" s="39" t="s">
        <v>262</v>
      </c>
      <c r="B7568" s="39" t="s">
        <v>238</v>
      </c>
      <c r="C7568" s="7">
        <v>44256</v>
      </c>
      <c r="D7568" s="39" t="s">
        <v>102</v>
      </c>
      <c r="E7568" s="39">
        <v>82</v>
      </c>
      <c r="F7568" s="82">
        <f t="shared" si="354"/>
        <v>8.2000000000000003E-2</v>
      </c>
      <c r="G7568" s="39">
        <f>VLOOKUP(N7568,Currecny_M!$A$1:$P$10,2,FALSE)</f>
        <v>21</v>
      </c>
      <c r="H7568" s="39">
        <f>MATCH(C7568,Currecny_M!$A$1:$P$1,0)</f>
        <v>13</v>
      </c>
      <c r="I7568" s="39">
        <f>VLOOKUP(N7568,Currecny_M!$A$1:$P$10,MATCH(Database!C7568,Currecny_M!$A$1:$P$1,0),FALSE)</f>
        <v>23.43</v>
      </c>
      <c r="J7568" s="82">
        <f t="shared" si="355"/>
        <v>1.92126</v>
      </c>
      <c r="K7568" s="39">
        <f>VLOOKUP('Cover page'!$B$6,Currecny_M!$A$1:$P$10,MATCH(Database!C7568,Currecny_M!$A$1:$P$1,0),FALSE)</f>
        <v>1</v>
      </c>
      <c r="L7568" s="82">
        <f t="shared" si="356"/>
        <v>1.92126</v>
      </c>
      <c r="M7568" s="82">
        <f>((E7568/$F$1)*VLOOKUP(N7568,Currecny_M!$A$1:$P$10,MATCH(Database!C7568,Currecny_M!$A$1:$P$1,0),FALSE))/VLOOKUP('Cover page'!$B$6,Currecny_M!$A$1:$P$10,MATCH(Database!C7568,Currecny_M!$A$1:$P$1,0),FALSE)</f>
        <v>1.92126</v>
      </c>
      <c r="N7568" s="6" t="str">
        <f>VLOOKUP(B7568,Master!$A$2:$C$11,3,FALSE)</f>
        <v>Dirham</v>
      </c>
      <c r="O7568" s="6" t="str">
        <f>VLOOKUP(B7568,Master!$A$2:$C$11,2,FALSE)</f>
        <v>Asia</v>
      </c>
      <c r="Q7568" s="39" t="str">
        <f>VLOOKUP(D7568,GL_Master!$A$1:$D$80,2,FALSE)</f>
        <v>PL</v>
      </c>
      <c r="R7568" s="39" t="str">
        <f>VLOOKUP(D7568,GL_Master!$A$1:$D$80,3,FALSE)</f>
        <v>Staff welfare expenses</v>
      </c>
      <c r="S7568" s="39" t="str">
        <f>VLOOKUP(D7568,GL_Master!$A$1:$D$80,4,FALSE)</f>
        <v>Diwali Expense</v>
      </c>
    </row>
    <row r="7569" spans="1:19" x14ac:dyDescent="0.25">
      <c r="A7569" s="39" t="s">
        <v>262</v>
      </c>
      <c r="B7569" s="39" t="s">
        <v>238</v>
      </c>
      <c r="C7569" s="7">
        <v>44256</v>
      </c>
      <c r="D7569" s="39" t="s">
        <v>20</v>
      </c>
      <c r="E7569" s="39">
        <v>154</v>
      </c>
      <c r="F7569" s="82">
        <f t="shared" si="354"/>
        <v>0.154</v>
      </c>
      <c r="G7569" s="39">
        <f>VLOOKUP(N7569,Currecny_M!$A$1:$P$10,2,FALSE)</f>
        <v>21</v>
      </c>
      <c r="H7569" s="39">
        <f>MATCH(C7569,Currecny_M!$A$1:$P$1,0)</f>
        <v>13</v>
      </c>
      <c r="I7569" s="39">
        <f>VLOOKUP(N7569,Currecny_M!$A$1:$P$10,MATCH(Database!C7569,Currecny_M!$A$1:$P$1,0),FALSE)</f>
        <v>23.43</v>
      </c>
      <c r="J7569" s="82">
        <f t="shared" si="355"/>
        <v>3.6082199999999998</v>
      </c>
      <c r="K7569" s="39">
        <f>VLOOKUP('Cover page'!$B$6,Currecny_M!$A$1:$P$10,MATCH(Database!C7569,Currecny_M!$A$1:$P$1,0),FALSE)</f>
        <v>1</v>
      </c>
      <c r="L7569" s="82">
        <f t="shared" si="356"/>
        <v>3.6082199999999998</v>
      </c>
      <c r="M7569" s="82">
        <f>((E7569/$F$1)*VLOOKUP(N7569,Currecny_M!$A$1:$P$10,MATCH(Database!C7569,Currecny_M!$A$1:$P$1,0),FALSE))/VLOOKUP('Cover page'!$B$6,Currecny_M!$A$1:$P$10,MATCH(Database!C7569,Currecny_M!$A$1:$P$1,0),FALSE)</f>
        <v>3.6082199999999998</v>
      </c>
      <c r="N7569" s="6" t="str">
        <f>VLOOKUP(B7569,Master!$A$2:$C$11,3,FALSE)</f>
        <v>Dirham</v>
      </c>
      <c r="O7569" s="6" t="str">
        <f>VLOOKUP(B7569,Master!$A$2:$C$11,2,FALSE)</f>
        <v>Asia</v>
      </c>
      <c r="Q7569" s="39" t="str">
        <f>VLOOKUP(D7569,GL_Master!$A$1:$D$80,2,FALSE)</f>
        <v>PL</v>
      </c>
      <c r="R7569" s="39" t="str">
        <f>VLOOKUP(D7569,GL_Master!$A$1:$D$80,3,FALSE)</f>
        <v>Selling and Marketing expenses</v>
      </c>
      <c r="S7569" s="39" t="str">
        <f>VLOOKUP(D7569,GL_Master!$A$1:$D$80,4,FALSE)</f>
        <v>Business promotion</v>
      </c>
    </row>
    <row r="7570" spans="1:19" x14ac:dyDescent="0.25">
      <c r="A7570" s="39" t="s">
        <v>262</v>
      </c>
      <c r="B7570" s="39" t="s">
        <v>238</v>
      </c>
      <c r="C7570" s="7">
        <v>44256</v>
      </c>
      <c r="D7570" s="39" t="s">
        <v>29</v>
      </c>
      <c r="E7570" s="39">
        <v>158</v>
      </c>
      <c r="F7570" s="82">
        <f t="shared" si="354"/>
        <v>0.158</v>
      </c>
      <c r="G7570" s="39">
        <f>VLOOKUP(N7570,Currecny_M!$A$1:$P$10,2,FALSE)</f>
        <v>21</v>
      </c>
      <c r="H7570" s="39">
        <f>MATCH(C7570,Currecny_M!$A$1:$P$1,0)</f>
        <v>13</v>
      </c>
      <c r="I7570" s="39">
        <f>VLOOKUP(N7570,Currecny_M!$A$1:$P$10,MATCH(Database!C7570,Currecny_M!$A$1:$P$1,0),FALSE)</f>
        <v>23.43</v>
      </c>
      <c r="J7570" s="82">
        <f t="shared" si="355"/>
        <v>3.70194</v>
      </c>
      <c r="K7570" s="39">
        <f>VLOOKUP('Cover page'!$B$6,Currecny_M!$A$1:$P$10,MATCH(Database!C7570,Currecny_M!$A$1:$P$1,0),FALSE)</f>
        <v>1</v>
      </c>
      <c r="L7570" s="82">
        <f t="shared" si="356"/>
        <v>3.70194</v>
      </c>
      <c r="M7570" s="82">
        <f>((E7570/$F$1)*VLOOKUP(N7570,Currecny_M!$A$1:$P$10,MATCH(Database!C7570,Currecny_M!$A$1:$P$1,0),FALSE))/VLOOKUP('Cover page'!$B$6,Currecny_M!$A$1:$P$10,MATCH(Database!C7570,Currecny_M!$A$1:$P$1,0),FALSE)</f>
        <v>3.70194</v>
      </c>
      <c r="N7570" s="6" t="str">
        <f>VLOOKUP(B7570,Master!$A$2:$C$11,3,FALSE)</f>
        <v>Dirham</v>
      </c>
      <c r="O7570" s="6" t="str">
        <f>VLOOKUP(B7570,Master!$A$2:$C$11,2,FALSE)</f>
        <v>Asia</v>
      </c>
      <c r="Q7570" s="39" t="str">
        <f>VLOOKUP(D7570,GL_Master!$A$1:$D$80,2,FALSE)</f>
        <v>PL</v>
      </c>
      <c r="R7570" s="39" t="str">
        <f>VLOOKUP(D7570,GL_Master!$A$1:$D$80,3,FALSE)</f>
        <v>Communication &amp; internet exp</v>
      </c>
      <c r="S7570" s="39" t="str">
        <f>VLOOKUP(D7570,GL_Master!$A$1:$D$80,4,FALSE)</f>
        <v>Communication cost</v>
      </c>
    </row>
    <row r="7571" spans="1:19" x14ac:dyDescent="0.25">
      <c r="A7571" s="39" t="s">
        <v>262</v>
      </c>
      <c r="B7571" s="39" t="s">
        <v>238</v>
      </c>
      <c r="C7571" s="7">
        <v>44256</v>
      </c>
      <c r="D7571" s="39" t="s">
        <v>41</v>
      </c>
      <c r="E7571" s="39">
        <v>82</v>
      </c>
      <c r="F7571" s="82">
        <f t="shared" si="354"/>
        <v>8.2000000000000003E-2</v>
      </c>
      <c r="G7571" s="39">
        <f>VLOOKUP(N7571,Currecny_M!$A$1:$P$10,2,FALSE)</f>
        <v>21</v>
      </c>
      <c r="H7571" s="39">
        <f>MATCH(C7571,Currecny_M!$A$1:$P$1,0)</f>
        <v>13</v>
      </c>
      <c r="I7571" s="39">
        <f>VLOOKUP(N7571,Currecny_M!$A$1:$P$10,MATCH(Database!C7571,Currecny_M!$A$1:$P$1,0),FALSE)</f>
        <v>23.43</v>
      </c>
      <c r="J7571" s="82">
        <f t="shared" si="355"/>
        <v>1.92126</v>
      </c>
      <c r="K7571" s="39">
        <f>VLOOKUP('Cover page'!$B$6,Currecny_M!$A$1:$P$10,MATCH(Database!C7571,Currecny_M!$A$1:$P$1,0),FALSE)</f>
        <v>1</v>
      </c>
      <c r="L7571" s="82">
        <f t="shared" si="356"/>
        <v>1.92126</v>
      </c>
      <c r="M7571" s="82">
        <f>((E7571/$F$1)*VLOOKUP(N7571,Currecny_M!$A$1:$P$10,MATCH(Database!C7571,Currecny_M!$A$1:$P$1,0),FALSE))/VLOOKUP('Cover page'!$B$6,Currecny_M!$A$1:$P$10,MATCH(Database!C7571,Currecny_M!$A$1:$P$1,0),FALSE)</f>
        <v>1.92126</v>
      </c>
      <c r="N7571" s="6" t="str">
        <f>VLOOKUP(B7571,Master!$A$2:$C$11,3,FALSE)</f>
        <v>Dirham</v>
      </c>
      <c r="O7571" s="6" t="str">
        <f>VLOOKUP(B7571,Master!$A$2:$C$11,2,FALSE)</f>
        <v>Asia</v>
      </c>
      <c r="Q7571" s="39" t="str">
        <f>VLOOKUP(D7571,GL_Master!$A$1:$D$80,2,FALSE)</f>
        <v>PL</v>
      </c>
      <c r="R7571" s="39" t="str">
        <f>VLOOKUP(D7571,GL_Master!$A$1:$D$80,3,FALSE)</f>
        <v>Communication &amp; internet exp</v>
      </c>
      <c r="S7571" s="39" t="str">
        <f>VLOOKUP(D7571,GL_Master!$A$1:$D$80,4,FALSE)</f>
        <v>Communication cost</v>
      </c>
    </row>
    <row r="7572" spans="1:19" x14ac:dyDescent="0.25">
      <c r="A7572" s="39" t="s">
        <v>262</v>
      </c>
      <c r="B7572" s="39" t="s">
        <v>238</v>
      </c>
      <c r="C7572" s="7">
        <v>44256</v>
      </c>
      <c r="D7572" s="39" t="s">
        <v>103</v>
      </c>
      <c r="E7572" s="39">
        <v>160</v>
      </c>
      <c r="F7572" s="82">
        <f t="shared" si="354"/>
        <v>0.16</v>
      </c>
      <c r="G7572" s="39">
        <f>VLOOKUP(N7572,Currecny_M!$A$1:$P$10,2,FALSE)</f>
        <v>21</v>
      </c>
      <c r="H7572" s="39">
        <f>MATCH(C7572,Currecny_M!$A$1:$P$1,0)</f>
        <v>13</v>
      </c>
      <c r="I7572" s="39">
        <f>VLOOKUP(N7572,Currecny_M!$A$1:$P$10,MATCH(Database!C7572,Currecny_M!$A$1:$P$1,0),FALSE)</f>
        <v>23.43</v>
      </c>
      <c r="J7572" s="82">
        <f t="shared" si="355"/>
        <v>3.7488000000000001</v>
      </c>
      <c r="K7572" s="39">
        <f>VLOOKUP('Cover page'!$B$6,Currecny_M!$A$1:$P$10,MATCH(Database!C7572,Currecny_M!$A$1:$P$1,0),FALSE)</f>
        <v>1</v>
      </c>
      <c r="L7572" s="82">
        <f t="shared" si="356"/>
        <v>3.7488000000000001</v>
      </c>
      <c r="M7572" s="82">
        <f>((E7572/$F$1)*VLOOKUP(N7572,Currecny_M!$A$1:$P$10,MATCH(Database!C7572,Currecny_M!$A$1:$P$1,0),FALSE))/VLOOKUP('Cover page'!$B$6,Currecny_M!$A$1:$P$10,MATCH(Database!C7572,Currecny_M!$A$1:$P$1,0),FALSE)</f>
        <v>3.7488000000000001</v>
      </c>
      <c r="N7572" s="6" t="str">
        <f>VLOOKUP(B7572,Master!$A$2:$C$11,3,FALSE)</f>
        <v>Dirham</v>
      </c>
      <c r="O7572" s="6" t="str">
        <f>VLOOKUP(B7572,Master!$A$2:$C$11,2,FALSE)</f>
        <v>Asia</v>
      </c>
      <c r="Q7572" s="39" t="str">
        <f>VLOOKUP(D7572,GL_Master!$A$1:$D$80,2,FALSE)</f>
        <v>PL</v>
      </c>
      <c r="R7572" s="39" t="str">
        <f>VLOOKUP(D7572,GL_Master!$A$1:$D$80,3,FALSE)</f>
        <v>Communication &amp; internet exp</v>
      </c>
      <c r="S7572" s="39" t="str">
        <f>VLOOKUP(D7572,GL_Master!$A$1:$D$80,4,FALSE)</f>
        <v>Communication cost</v>
      </c>
    </row>
    <row r="7573" spans="1:19" x14ac:dyDescent="0.25">
      <c r="A7573" s="39" t="s">
        <v>262</v>
      </c>
      <c r="B7573" s="39" t="s">
        <v>238</v>
      </c>
      <c r="C7573" s="7">
        <v>44256</v>
      </c>
      <c r="D7573" s="39" t="s">
        <v>104</v>
      </c>
      <c r="E7573" s="39">
        <v>240</v>
      </c>
      <c r="F7573" s="82">
        <f t="shared" si="354"/>
        <v>0.24</v>
      </c>
      <c r="G7573" s="39">
        <f>VLOOKUP(N7573,Currecny_M!$A$1:$P$10,2,FALSE)</f>
        <v>21</v>
      </c>
      <c r="H7573" s="39">
        <f>MATCH(C7573,Currecny_M!$A$1:$P$1,0)</f>
        <v>13</v>
      </c>
      <c r="I7573" s="39">
        <f>VLOOKUP(N7573,Currecny_M!$A$1:$P$10,MATCH(Database!C7573,Currecny_M!$A$1:$P$1,0),FALSE)</f>
        <v>23.43</v>
      </c>
      <c r="J7573" s="82">
        <f t="shared" si="355"/>
        <v>5.6231999999999998</v>
      </c>
      <c r="K7573" s="39">
        <f>VLOOKUP('Cover page'!$B$6,Currecny_M!$A$1:$P$10,MATCH(Database!C7573,Currecny_M!$A$1:$P$1,0),FALSE)</f>
        <v>1</v>
      </c>
      <c r="L7573" s="82">
        <f t="shared" si="356"/>
        <v>5.6231999999999998</v>
      </c>
      <c r="M7573" s="82">
        <f>((E7573/$F$1)*VLOOKUP(N7573,Currecny_M!$A$1:$P$10,MATCH(Database!C7573,Currecny_M!$A$1:$P$1,0),FALSE))/VLOOKUP('Cover page'!$B$6,Currecny_M!$A$1:$P$10,MATCH(Database!C7573,Currecny_M!$A$1:$P$1,0),FALSE)</f>
        <v>5.6231999999999998</v>
      </c>
      <c r="N7573" s="6" t="str">
        <f>VLOOKUP(B7573,Master!$A$2:$C$11,3,FALSE)</f>
        <v>Dirham</v>
      </c>
      <c r="O7573" s="6" t="str">
        <f>VLOOKUP(B7573,Master!$A$2:$C$11,2,FALSE)</f>
        <v>Asia</v>
      </c>
      <c r="Q7573" s="39" t="str">
        <f>VLOOKUP(D7573,GL_Master!$A$1:$D$80,2,FALSE)</f>
        <v>PL</v>
      </c>
      <c r="R7573" s="39" t="str">
        <f>VLOOKUP(D7573,GL_Master!$A$1:$D$80,3,FALSE)</f>
        <v>Legal &amp; Professional expenses</v>
      </c>
      <c r="S7573" s="39" t="str">
        <f>VLOOKUP(D7573,GL_Master!$A$1:$D$80,4,FALSE)</f>
        <v>Professional Fees - Others</v>
      </c>
    </row>
    <row r="7574" spans="1:19" x14ac:dyDescent="0.25">
      <c r="A7574" s="39" t="s">
        <v>262</v>
      </c>
      <c r="B7574" s="39" t="s">
        <v>238</v>
      </c>
      <c r="C7574" s="7">
        <v>44256</v>
      </c>
      <c r="D7574" s="39" t="s">
        <v>105</v>
      </c>
      <c r="E7574" s="39">
        <v>165</v>
      </c>
      <c r="F7574" s="82">
        <f t="shared" si="354"/>
        <v>0.16500000000000001</v>
      </c>
      <c r="G7574" s="39">
        <f>VLOOKUP(N7574,Currecny_M!$A$1:$P$10,2,FALSE)</f>
        <v>21</v>
      </c>
      <c r="H7574" s="39">
        <f>MATCH(C7574,Currecny_M!$A$1:$P$1,0)</f>
        <v>13</v>
      </c>
      <c r="I7574" s="39">
        <f>VLOOKUP(N7574,Currecny_M!$A$1:$P$10,MATCH(Database!C7574,Currecny_M!$A$1:$P$1,0),FALSE)</f>
        <v>23.43</v>
      </c>
      <c r="J7574" s="82">
        <f t="shared" si="355"/>
        <v>3.8659500000000002</v>
      </c>
      <c r="K7574" s="39">
        <f>VLOOKUP('Cover page'!$B$6,Currecny_M!$A$1:$P$10,MATCH(Database!C7574,Currecny_M!$A$1:$P$1,0),FALSE)</f>
        <v>1</v>
      </c>
      <c r="L7574" s="82">
        <f t="shared" si="356"/>
        <v>3.8659500000000002</v>
      </c>
      <c r="M7574" s="82">
        <f>((E7574/$F$1)*VLOOKUP(N7574,Currecny_M!$A$1:$P$10,MATCH(Database!C7574,Currecny_M!$A$1:$P$1,0),FALSE))/VLOOKUP('Cover page'!$B$6,Currecny_M!$A$1:$P$10,MATCH(Database!C7574,Currecny_M!$A$1:$P$1,0),FALSE)</f>
        <v>3.8659500000000002</v>
      </c>
      <c r="N7574" s="6" t="str">
        <f>VLOOKUP(B7574,Master!$A$2:$C$11,3,FALSE)</f>
        <v>Dirham</v>
      </c>
      <c r="O7574" s="6" t="str">
        <f>VLOOKUP(B7574,Master!$A$2:$C$11,2,FALSE)</f>
        <v>Asia</v>
      </c>
      <c r="Q7574" s="39" t="str">
        <f>VLOOKUP(D7574,GL_Master!$A$1:$D$80,2,FALSE)</f>
        <v>PL</v>
      </c>
      <c r="R7574" s="39" t="str">
        <f>VLOOKUP(D7574,GL_Master!$A$1:$D$80,3,FALSE)</f>
        <v>Travelling and conveyance</v>
      </c>
      <c r="S7574" s="39" t="str">
        <f>VLOOKUP(D7574,GL_Master!$A$1:$D$80,4,FALSE)</f>
        <v>Car hiring and rental services</v>
      </c>
    </row>
    <row r="7575" spans="1:19" x14ac:dyDescent="0.25">
      <c r="A7575" s="39" t="s">
        <v>262</v>
      </c>
      <c r="B7575" s="39" t="s">
        <v>238</v>
      </c>
      <c r="C7575" s="7">
        <v>44256</v>
      </c>
      <c r="D7575" s="39" t="s">
        <v>106</v>
      </c>
      <c r="E7575" s="39">
        <v>84</v>
      </c>
      <c r="F7575" s="82">
        <f t="shared" si="354"/>
        <v>8.4000000000000005E-2</v>
      </c>
      <c r="G7575" s="39">
        <f>VLOOKUP(N7575,Currecny_M!$A$1:$P$10,2,FALSE)</f>
        <v>21</v>
      </c>
      <c r="H7575" s="39">
        <f>MATCH(C7575,Currecny_M!$A$1:$P$1,0)</f>
        <v>13</v>
      </c>
      <c r="I7575" s="39">
        <f>VLOOKUP(N7575,Currecny_M!$A$1:$P$10,MATCH(Database!C7575,Currecny_M!$A$1:$P$1,0),FALSE)</f>
        <v>23.43</v>
      </c>
      <c r="J7575" s="82">
        <f t="shared" si="355"/>
        <v>1.9681200000000001</v>
      </c>
      <c r="K7575" s="39">
        <f>VLOOKUP('Cover page'!$B$6,Currecny_M!$A$1:$P$10,MATCH(Database!C7575,Currecny_M!$A$1:$P$1,0),FALSE)</f>
        <v>1</v>
      </c>
      <c r="L7575" s="82">
        <f t="shared" si="356"/>
        <v>1.9681200000000001</v>
      </c>
      <c r="M7575" s="82">
        <f>((E7575/$F$1)*VLOOKUP(N7575,Currecny_M!$A$1:$P$10,MATCH(Database!C7575,Currecny_M!$A$1:$P$1,0),FALSE))/VLOOKUP('Cover page'!$B$6,Currecny_M!$A$1:$P$10,MATCH(Database!C7575,Currecny_M!$A$1:$P$1,0),FALSE)</f>
        <v>1.9681200000000001</v>
      </c>
      <c r="N7575" s="6" t="str">
        <f>VLOOKUP(B7575,Master!$A$2:$C$11,3,FALSE)</f>
        <v>Dirham</v>
      </c>
      <c r="O7575" s="6" t="str">
        <f>VLOOKUP(B7575,Master!$A$2:$C$11,2,FALSE)</f>
        <v>Asia</v>
      </c>
      <c r="Q7575" s="39" t="str">
        <f>VLOOKUP(D7575,GL_Master!$A$1:$D$80,2,FALSE)</f>
        <v>PL</v>
      </c>
      <c r="R7575" s="39" t="str">
        <f>VLOOKUP(D7575,GL_Master!$A$1:$D$80,3,FALSE)</f>
        <v>Communication &amp; internet exp</v>
      </c>
      <c r="S7575" s="39" t="str">
        <f>VLOOKUP(D7575,GL_Master!$A$1:$D$80,4,FALSE)</f>
        <v>Printing &amp; Stationary</v>
      </c>
    </row>
    <row r="7576" spans="1:19" x14ac:dyDescent="0.25">
      <c r="A7576" s="39" t="s">
        <v>262</v>
      </c>
      <c r="B7576" s="39" t="s">
        <v>238</v>
      </c>
      <c r="C7576" s="7">
        <v>44256</v>
      </c>
      <c r="D7576" s="39" t="s">
        <v>32</v>
      </c>
      <c r="E7576" s="39">
        <v>79</v>
      </c>
      <c r="F7576" s="82">
        <f t="shared" si="354"/>
        <v>7.9000000000000001E-2</v>
      </c>
      <c r="G7576" s="39">
        <f>VLOOKUP(N7576,Currecny_M!$A$1:$P$10,2,FALSE)</f>
        <v>21</v>
      </c>
      <c r="H7576" s="39">
        <f>MATCH(C7576,Currecny_M!$A$1:$P$1,0)</f>
        <v>13</v>
      </c>
      <c r="I7576" s="39">
        <f>VLOOKUP(N7576,Currecny_M!$A$1:$P$10,MATCH(Database!C7576,Currecny_M!$A$1:$P$1,0),FALSE)</f>
        <v>23.43</v>
      </c>
      <c r="J7576" s="82">
        <f t="shared" si="355"/>
        <v>1.85097</v>
      </c>
      <c r="K7576" s="39">
        <f>VLOOKUP('Cover page'!$B$6,Currecny_M!$A$1:$P$10,MATCH(Database!C7576,Currecny_M!$A$1:$P$1,0),FALSE)</f>
        <v>1</v>
      </c>
      <c r="L7576" s="82">
        <f t="shared" si="356"/>
        <v>1.85097</v>
      </c>
      <c r="M7576" s="82">
        <f>((E7576/$F$1)*VLOOKUP(N7576,Currecny_M!$A$1:$P$10,MATCH(Database!C7576,Currecny_M!$A$1:$P$1,0),FALSE))/VLOOKUP('Cover page'!$B$6,Currecny_M!$A$1:$P$10,MATCH(Database!C7576,Currecny_M!$A$1:$P$1,0),FALSE)</f>
        <v>1.85097</v>
      </c>
      <c r="N7576" s="6" t="str">
        <f>VLOOKUP(B7576,Master!$A$2:$C$11,3,FALSE)</f>
        <v>Dirham</v>
      </c>
      <c r="O7576" s="6" t="str">
        <f>VLOOKUP(B7576,Master!$A$2:$C$11,2,FALSE)</f>
        <v>Asia</v>
      </c>
      <c r="Q7576" s="39" t="str">
        <f>VLOOKUP(D7576,GL_Master!$A$1:$D$80,2,FALSE)</f>
        <v>PL</v>
      </c>
      <c r="R7576" s="39" t="str">
        <f>VLOOKUP(D7576,GL_Master!$A$1:$D$80,3,FALSE)</f>
        <v>Communication &amp; internet exp</v>
      </c>
      <c r="S7576" s="39" t="str">
        <f>VLOOKUP(D7576,GL_Master!$A$1:$D$80,4,FALSE)</f>
        <v>Printing &amp; Stationary</v>
      </c>
    </row>
    <row r="7577" spans="1:19" x14ac:dyDescent="0.25">
      <c r="A7577" s="39" t="s">
        <v>262</v>
      </c>
      <c r="B7577" s="39" t="s">
        <v>238</v>
      </c>
      <c r="C7577" s="7">
        <v>44256</v>
      </c>
      <c r="D7577" s="39" t="s">
        <v>35</v>
      </c>
      <c r="E7577" s="39">
        <v>238</v>
      </c>
      <c r="F7577" s="82">
        <f t="shared" si="354"/>
        <v>0.23799999999999999</v>
      </c>
      <c r="G7577" s="39">
        <f>VLOOKUP(N7577,Currecny_M!$A$1:$P$10,2,FALSE)</f>
        <v>21</v>
      </c>
      <c r="H7577" s="39">
        <f>MATCH(C7577,Currecny_M!$A$1:$P$1,0)</f>
        <v>13</v>
      </c>
      <c r="I7577" s="39">
        <f>VLOOKUP(N7577,Currecny_M!$A$1:$P$10,MATCH(Database!C7577,Currecny_M!$A$1:$P$1,0),FALSE)</f>
        <v>23.43</v>
      </c>
      <c r="J7577" s="82">
        <f t="shared" si="355"/>
        <v>5.5763400000000001</v>
      </c>
      <c r="K7577" s="39">
        <f>VLOOKUP('Cover page'!$B$6,Currecny_M!$A$1:$P$10,MATCH(Database!C7577,Currecny_M!$A$1:$P$1,0),FALSE)</f>
        <v>1</v>
      </c>
      <c r="L7577" s="82">
        <f t="shared" si="356"/>
        <v>5.5763400000000001</v>
      </c>
      <c r="M7577" s="82">
        <f>((E7577/$F$1)*VLOOKUP(N7577,Currecny_M!$A$1:$P$10,MATCH(Database!C7577,Currecny_M!$A$1:$P$1,0),FALSE))/VLOOKUP('Cover page'!$B$6,Currecny_M!$A$1:$P$10,MATCH(Database!C7577,Currecny_M!$A$1:$P$1,0),FALSE)</f>
        <v>5.5763400000000001</v>
      </c>
      <c r="N7577" s="6" t="str">
        <f>VLOOKUP(B7577,Master!$A$2:$C$11,3,FALSE)</f>
        <v>Dirham</v>
      </c>
      <c r="O7577" s="6" t="str">
        <f>VLOOKUP(B7577,Master!$A$2:$C$11,2,FALSE)</f>
        <v>Asia</v>
      </c>
      <c r="Q7577" s="39" t="str">
        <f>VLOOKUP(D7577,GL_Master!$A$1:$D$80,2,FALSE)</f>
        <v>PL</v>
      </c>
      <c r="R7577" s="39" t="str">
        <f>VLOOKUP(D7577,GL_Master!$A$1:$D$80,3,FALSE)</f>
        <v>Security Expenses</v>
      </c>
      <c r="S7577" s="39" t="str">
        <f>VLOOKUP(D7577,GL_Master!$A$1:$D$80,4,FALSE)</f>
        <v>Security Expenses others</v>
      </c>
    </row>
    <row r="7578" spans="1:19" x14ac:dyDescent="0.25">
      <c r="A7578" s="39" t="s">
        <v>262</v>
      </c>
      <c r="B7578" s="39" t="s">
        <v>238</v>
      </c>
      <c r="C7578" s="7">
        <v>44256</v>
      </c>
      <c r="D7578" s="39" t="s">
        <v>38</v>
      </c>
      <c r="E7578" s="39">
        <v>78</v>
      </c>
      <c r="F7578" s="82">
        <f t="shared" si="354"/>
        <v>7.8E-2</v>
      </c>
      <c r="G7578" s="39">
        <f>VLOOKUP(N7578,Currecny_M!$A$1:$P$10,2,FALSE)</f>
        <v>21</v>
      </c>
      <c r="H7578" s="39">
        <f>MATCH(C7578,Currecny_M!$A$1:$P$1,0)</f>
        <v>13</v>
      </c>
      <c r="I7578" s="39">
        <f>VLOOKUP(N7578,Currecny_M!$A$1:$P$10,MATCH(Database!C7578,Currecny_M!$A$1:$P$1,0),FALSE)</f>
        <v>23.43</v>
      </c>
      <c r="J7578" s="82">
        <f t="shared" si="355"/>
        <v>1.8275399999999999</v>
      </c>
      <c r="K7578" s="39">
        <f>VLOOKUP('Cover page'!$B$6,Currecny_M!$A$1:$P$10,MATCH(Database!C7578,Currecny_M!$A$1:$P$1,0),FALSE)</f>
        <v>1</v>
      </c>
      <c r="L7578" s="82">
        <f t="shared" si="356"/>
        <v>1.8275399999999999</v>
      </c>
      <c r="M7578" s="82">
        <f>((E7578/$F$1)*VLOOKUP(N7578,Currecny_M!$A$1:$P$10,MATCH(Database!C7578,Currecny_M!$A$1:$P$1,0),FALSE))/VLOOKUP('Cover page'!$B$6,Currecny_M!$A$1:$P$10,MATCH(Database!C7578,Currecny_M!$A$1:$P$1,0),FALSE)</f>
        <v>1.8275399999999999</v>
      </c>
      <c r="N7578" s="6" t="str">
        <f>VLOOKUP(B7578,Master!$A$2:$C$11,3,FALSE)</f>
        <v>Dirham</v>
      </c>
      <c r="O7578" s="6" t="str">
        <f>VLOOKUP(B7578,Master!$A$2:$C$11,2,FALSE)</f>
        <v>Asia</v>
      </c>
      <c r="Q7578" s="39" t="str">
        <f>VLOOKUP(D7578,GL_Master!$A$1:$D$80,2,FALSE)</f>
        <v>PL</v>
      </c>
      <c r="R7578" s="39" t="str">
        <f>VLOOKUP(D7578,GL_Master!$A$1:$D$80,3,FALSE)</f>
        <v>House Keeping Expenses</v>
      </c>
      <c r="S7578" s="39" t="str">
        <f>VLOOKUP(D7578,GL_Master!$A$1:$D$80,4,FALSE)</f>
        <v>House Keeping Expenses</v>
      </c>
    </row>
    <row r="7579" spans="1:19" x14ac:dyDescent="0.25">
      <c r="A7579" s="39" t="s">
        <v>262</v>
      </c>
      <c r="B7579" s="39" t="s">
        <v>238</v>
      </c>
      <c r="C7579" s="7">
        <v>44256</v>
      </c>
      <c r="D7579" s="39" t="s">
        <v>107</v>
      </c>
      <c r="E7579" s="39">
        <v>79</v>
      </c>
      <c r="F7579" s="82">
        <f t="shared" si="354"/>
        <v>7.9000000000000001E-2</v>
      </c>
      <c r="G7579" s="39">
        <f>VLOOKUP(N7579,Currecny_M!$A$1:$P$10,2,FALSE)</f>
        <v>21</v>
      </c>
      <c r="H7579" s="39">
        <f>MATCH(C7579,Currecny_M!$A$1:$P$1,0)</f>
        <v>13</v>
      </c>
      <c r="I7579" s="39">
        <f>VLOOKUP(N7579,Currecny_M!$A$1:$P$10,MATCH(Database!C7579,Currecny_M!$A$1:$P$1,0),FALSE)</f>
        <v>23.43</v>
      </c>
      <c r="J7579" s="82">
        <f t="shared" si="355"/>
        <v>1.85097</v>
      </c>
      <c r="K7579" s="39">
        <f>VLOOKUP('Cover page'!$B$6,Currecny_M!$A$1:$P$10,MATCH(Database!C7579,Currecny_M!$A$1:$P$1,0),FALSE)</f>
        <v>1</v>
      </c>
      <c r="L7579" s="82">
        <f t="shared" si="356"/>
        <v>1.85097</v>
      </c>
      <c r="M7579" s="82">
        <f>((E7579/$F$1)*VLOOKUP(N7579,Currecny_M!$A$1:$P$10,MATCH(Database!C7579,Currecny_M!$A$1:$P$1,0),FALSE))/VLOOKUP('Cover page'!$B$6,Currecny_M!$A$1:$P$10,MATCH(Database!C7579,Currecny_M!$A$1:$P$1,0),FALSE)</f>
        <v>1.85097</v>
      </c>
      <c r="N7579" s="6" t="str">
        <f>VLOOKUP(B7579,Master!$A$2:$C$11,3,FALSE)</f>
        <v>Dirham</v>
      </c>
      <c r="O7579" s="6" t="str">
        <f>VLOOKUP(B7579,Master!$A$2:$C$11,2,FALSE)</f>
        <v>Asia</v>
      </c>
      <c r="Q7579" s="39" t="str">
        <f>VLOOKUP(D7579,GL_Master!$A$1:$D$80,2,FALSE)</f>
        <v>PL</v>
      </c>
      <c r="R7579" s="39" t="str">
        <f>VLOOKUP(D7579,GL_Master!$A$1:$D$80,3,FALSE)</f>
        <v>Misc. expenses</v>
      </c>
      <c r="S7579" s="39" t="str">
        <f>VLOOKUP(D7579,GL_Master!$A$1:$D$80,4,FALSE)</f>
        <v>Repair &amp; Maintenance</v>
      </c>
    </row>
    <row r="7580" spans="1:19" x14ac:dyDescent="0.25">
      <c r="A7580" s="39" t="s">
        <v>262</v>
      </c>
      <c r="B7580" s="39" t="s">
        <v>238</v>
      </c>
      <c r="C7580" s="7">
        <v>44256</v>
      </c>
      <c r="D7580" s="39" t="s">
        <v>108</v>
      </c>
      <c r="E7580" s="39">
        <v>82</v>
      </c>
      <c r="F7580" s="82">
        <f t="shared" si="354"/>
        <v>8.2000000000000003E-2</v>
      </c>
      <c r="G7580" s="39">
        <f>VLOOKUP(N7580,Currecny_M!$A$1:$P$10,2,FALSE)</f>
        <v>21</v>
      </c>
      <c r="H7580" s="39">
        <f>MATCH(C7580,Currecny_M!$A$1:$P$1,0)</f>
        <v>13</v>
      </c>
      <c r="I7580" s="39">
        <f>VLOOKUP(N7580,Currecny_M!$A$1:$P$10,MATCH(Database!C7580,Currecny_M!$A$1:$P$1,0),FALSE)</f>
        <v>23.43</v>
      </c>
      <c r="J7580" s="82">
        <f t="shared" si="355"/>
        <v>1.92126</v>
      </c>
      <c r="K7580" s="39">
        <f>VLOOKUP('Cover page'!$B$6,Currecny_M!$A$1:$P$10,MATCH(Database!C7580,Currecny_M!$A$1:$P$1,0),FALSE)</f>
        <v>1</v>
      </c>
      <c r="L7580" s="82">
        <f t="shared" si="356"/>
        <v>1.92126</v>
      </c>
      <c r="M7580" s="82">
        <f>((E7580/$F$1)*VLOOKUP(N7580,Currecny_M!$A$1:$P$10,MATCH(Database!C7580,Currecny_M!$A$1:$P$1,0),FALSE))/VLOOKUP('Cover page'!$B$6,Currecny_M!$A$1:$P$10,MATCH(Database!C7580,Currecny_M!$A$1:$P$1,0),FALSE)</f>
        <v>1.92126</v>
      </c>
      <c r="N7580" s="6" t="str">
        <f>VLOOKUP(B7580,Master!$A$2:$C$11,3,FALSE)</f>
        <v>Dirham</v>
      </c>
      <c r="O7580" s="6" t="str">
        <f>VLOOKUP(B7580,Master!$A$2:$C$11,2,FALSE)</f>
        <v>Asia</v>
      </c>
      <c r="Q7580" s="39" t="str">
        <f>VLOOKUP(D7580,GL_Master!$A$1:$D$80,2,FALSE)</f>
        <v>PL</v>
      </c>
      <c r="R7580" s="39" t="str">
        <f>VLOOKUP(D7580,GL_Master!$A$1:$D$80,3,FALSE)</f>
        <v>Misc. expenses</v>
      </c>
      <c r="S7580" s="39" t="str">
        <f>VLOOKUP(D7580,GL_Master!$A$1:$D$80,4,FALSE)</f>
        <v>Repair &amp; Maintenance</v>
      </c>
    </row>
    <row r="7581" spans="1:19" x14ac:dyDescent="0.25">
      <c r="A7581" s="39" t="s">
        <v>262</v>
      </c>
      <c r="B7581" s="39" t="s">
        <v>238</v>
      </c>
      <c r="C7581" s="7">
        <v>44256</v>
      </c>
      <c r="D7581" s="39" t="s">
        <v>9</v>
      </c>
      <c r="E7581" s="39">
        <v>720</v>
      </c>
      <c r="F7581" s="82">
        <f t="shared" si="354"/>
        <v>0.72</v>
      </c>
      <c r="G7581" s="39">
        <f>VLOOKUP(N7581,Currecny_M!$A$1:$P$10,2,FALSE)</f>
        <v>21</v>
      </c>
      <c r="H7581" s="39">
        <f>MATCH(C7581,Currecny_M!$A$1:$P$1,0)</f>
        <v>13</v>
      </c>
      <c r="I7581" s="39">
        <f>VLOOKUP(N7581,Currecny_M!$A$1:$P$10,MATCH(Database!C7581,Currecny_M!$A$1:$P$1,0),FALSE)</f>
        <v>23.43</v>
      </c>
      <c r="J7581" s="82">
        <f t="shared" si="355"/>
        <v>16.869599999999998</v>
      </c>
      <c r="K7581" s="39">
        <f>VLOOKUP('Cover page'!$B$6,Currecny_M!$A$1:$P$10,MATCH(Database!C7581,Currecny_M!$A$1:$P$1,0),FALSE)</f>
        <v>1</v>
      </c>
      <c r="L7581" s="82">
        <f t="shared" si="356"/>
        <v>16.869599999999998</v>
      </c>
      <c r="M7581" s="82">
        <f>((E7581/$F$1)*VLOOKUP(N7581,Currecny_M!$A$1:$P$10,MATCH(Database!C7581,Currecny_M!$A$1:$P$1,0),FALSE))/VLOOKUP('Cover page'!$B$6,Currecny_M!$A$1:$P$10,MATCH(Database!C7581,Currecny_M!$A$1:$P$1,0),FALSE)</f>
        <v>16.869599999999998</v>
      </c>
      <c r="N7581" s="6" t="str">
        <f>VLOOKUP(B7581,Master!$A$2:$C$11,3,FALSE)</f>
        <v>Dirham</v>
      </c>
      <c r="O7581" s="6" t="str">
        <f>VLOOKUP(B7581,Master!$A$2:$C$11,2,FALSE)</f>
        <v>Asia</v>
      </c>
      <c r="Q7581" s="39" t="str">
        <f>VLOOKUP(D7581,GL_Master!$A$1:$D$80,2,FALSE)</f>
        <v>PL</v>
      </c>
      <c r="R7581" s="39" t="str">
        <f>VLOOKUP(D7581,GL_Master!$A$1:$D$80,3,FALSE)</f>
        <v>Rent</v>
      </c>
      <c r="S7581" s="39" t="str">
        <f>VLOOKUP(D7581,GL_Master!$A$1:$D$80,4,FALSE)</f>
        <v>Office Rent</v>
      </c>
    </row>
    <row r="7582" spans="1:19" x14ac:dyDescent="0.25">
      <c r="A7582" s="39" t="s">
        <v>262</v>
      </c>
      <c r="B7582" s="39" t="s">
        <v>238</v>
      </c>
      <c r="C7582" s="7">
        <v>44256</v>
      </c>
      <c r="D7582" s="39" t="s">
        <v>109</v>
      </c>
      <c r="E7582" s="39">
        <v>-392</v>
      </c>
      <c r="F7582" s="82">
        <f t="shared" si="354"/>
        <v>-0.39200000000000002</v>
      </c>
      <c r="G7582" s="39">
        <f>VLOOKUP(N7582,Currecny_M!$A$1:$P$10,2,FALSE)</f>
        <v>21</v>
      </c>
      <c r="H7582" s="39">
        <f>MATCH(C7582,Currecny_M!$A$1:$P$1,0)</f>
        <v>13</v>
      </c>
      <c r="I7582" s="39">
        <f>VLOOKUP(N7582,Currecny_M!$A$1:$P$10,MATCH(Database!C7582,Currecny_M!$A$1:$P$1,0),FALSE)</f>
        <v>23.43</v>
      </c>
      <c r="J7582" s="82">
        <f t="shared" si="355"/>
        <v>-9.1845599999999994</v>
      </c>
      <c r="K7582" s="39">
        <f>VLOOKUP('Cover page'!$B$6,Currecny_M!$A$1:$P$10,MATCH(Database!C7582,Currecny_M!$A$1:$P$1,0),FALSE)</f>
        <v>1</v>
      </c>
      <c r="L7582" s="82">
        <f t="shared" si="356"/>
        <v>-9.1845599999999994</v>
      </c>
      <c r="M7582" s="82">
        <f>((E7582/$F$1)*VLOOKUP(N7582,Currecny_M!$A$1:$P$10,MATCH(Database!C7582,Currecny_M!$A$1:$P$1,0),FALSE))/VLOOKUP('Cover page'!$B$6,Currecny_M!$A$1:$P$10,MATCH(Database!C7582,Currecny_M!$A$1:$P$1,0),FALSE)</f>
        <v>-9.1845599999999994</v>
      </c>
      <c r="N7582" s="6" t="str">
        <f>VLOOKUP(B7582,Master!$A$2:$C$11,3,FALSE)</f>
        <v>Dirham</v>
      </c>
      <c r="O7582" s="6" t="str">
        <f>VLOOKUP(B7582,Master!$A$2:$C$11,2,FALSE)</f>
        <v>Asia</v>
      </c>
      <c r="Q7582" s="39" t="str">
        <f>VLOOKUP(D7582,GL_Master!$A$1:$D$80,2,FALSE)</f>
        <v>PL</v>
      </c>
      <c r="R7582" s="39" t="str">
        <f>VLOOKUP(D7582,GL_Master!$A$1:$D$80,3,FALSE)</f>
        <v>Travelling and conveyance</v>
      </c>
      <c r="S7582" s="39" t="str">
        <f>VLOOKUP(D7582,GL_Master!$A$1:$D$80,4,FALSE)</f>
        <v>Travelling , hotel lodging</v>
      </c>
    </row>
    <row r="7583" spans="1:19" x14ac:dyDescent="0.25">
      <c r="A7583" s="39" t="s">
        <v>262</v>
      </c>
      <c r="B7583" s="39" t="s">
        <v>238</v>
      </c>
      <c r="C7583" s="7">
        <v>44256</v>
      </c>
      <c r="D7583" s="39" t="s">
        <v>110</v>
      </c>
      <c r="E7583" s="39">
        <v>154</v>
      </c>
      <c r="F7583" s="82">
        <f t="shared" si="354"/>
        <v>0.154</v>
      </c>
      <c r="G7583" s="39">
        <f>VLOOKUP(N7583,Currecny_M!$A$1:$P$10,2,FALSE)</f>
        <v>21</v>
      </c>
      <c r="H7583" s="39">
        <f>MATCH(C7583,Currecny_M!$A$1:$P$1,0)</f>
        <v>13</v>
      </c>
      <c r="I7583" s="39">
        <f>VLOOKUP(N7583,Currecny_M!$A$1:$P$10,MATCH(Database!C7583,Currecny_M!$A$1:$P$1,0),FALSE)</f>
        <v>23.43</v>
      </c>
      <c r="J7583" s="82">
        <f t="shared" si="355"/>
        <v>3.6082199999999998</v>
      </c>
      <c r="K7583" s="39">
        <f>VLOOKUP('Cover page'!$B$6,Currecny_M!$A$1:$P$10,MATCH(Database!C7583,Currecny_M!$A$1:$P$1,0),FALSE)</f>
        <v>1</v>
      </c>
      <c r="L7583" s="82">
        <f t="shared" si="356"/>
        <v>3.6082199999999998</v>
      </c>
      <c r="M7583" s="82">
        <f>((E7583/$F$1)*VLOOKUP(N7583,Currecny_M!$A$1:$P$10,MATCH(Database!C7583,Currecny_M!$A$1:$P$1,0),FALSE))/VLOOKUP('Cover page'!$B$6,Currecny_M!$A$1:$P$10,MATCH(Database!C7583,Currecny_M!$A$1:$P$1,0),FALSE)</f>
        <v>3.6082199999999998</v>
      </c>
      <c r="N7583" s="6" t="str">
        <f>VLOOKUP(B7583,Master!$A$2:$C$11,3,FALSE)</f>
        <v>Dirham</v>
      </c>
      <c r="O7583" s="6" t="str">
        <f>VLOOKUP(B7583,Master!$A$2:$C$11,2,FALSE)</f>
        <v>Asia</v>
      </c>
      <c r="Q7583" s="39" t="str">
        <f>VLOOKUP(D7583,GL_Master!$A$1:$D$80,2,FALSE)</f>
        <v>PL</v>
      </c>
      <c r="R7583" s="39" t="str">
        <f>VLOOKUP(D7583,GL_Master!$A$1:$D$80,3,FALSE)</f>
        <v>Travelling and conveyance</v>
      </c>
      <c r="S7583" s="39" t="str">
        <f>VLOOKUP(D7583,GL_Master!$A$1:$D$80,4,FALSE)</f>
        <v>Travelling , hotel lodging</v>
      </c>
    </row>
    <row r="7584" spans="1:19" x14ac:dyDescent="0.25">
      <c r="A7584" s="39" t="s">
        <v>262</v>
      </c>
      <c r="B7584" s="39" t="s">
        <v>238</v>
      </c>
      <c r="C7584" s="7">
        <v>44256</v>
      </c>
      <c r="D7584" s="39" t="s">
        <v>111</v>
      </c>
      <c r="E7584" s="39">
        <v>84</v>
      </c>
      <c r="F7584" s="82">
        <f t="shared" si="354"/>
        <v>8.4000000000000005E-2</v>
      </c>
      <c r="G7584" s="39">
        <f>VLOOKUP(N7584,Currecny_M!$A$1:$P$10,2,FALSE)</f>
        <v>21</v>
      </c>
      <c r="H7584" s="39">
        <f>MATCH(C7584,Currecny_M!$A$1:$P$1,0)</f>
        <v>13</v>
      </c>
      <c r="I7584" s="39">
        <f>VLOOKUP(N7584,Currecny_M!$A$1:$P$10,MATCH(Database!C7584,Currecny_M!$A$1:$P$1,0),FALSE)</f>
        <v>23.43</v>
      </c>
      <c r="J7584" s="82">
        <f t="shared" si="355"/>
        <v>1.9681200000000001</v>
      </c>
      <c r="K7584" s="39">
        <f>VLOOKUP('Cover page'!$B$6,Currecny_M!$A$1:$P$10,MATCH(Database!C7584,Currecny_M!$A$1:$P$1,0),FALSE)</f>
        <v>1</v>
      </c>
      <c r="L7584" s="82">
        <f t="shared" si="356"/>
        <v>1.9681200000000001</v>
      </c>
      <c r="M7584" s="82">
        <f>((E7584/$F$1)*VLOOKUP(N7584,Currecny_M!$A$1:$P$10,MATCH(Database!C7584,Currecny_M!$A$1:$P$1,0),FALSE))/VLOOKUP('Cover page'!$B$6,Currecny_M!$A$1:$P$10,MATCH(Database!C7584,Currecny_M!$A$1:$P$1,0),FALSE)</f>
        <v>1.9681200000000001</v>
      </c>
      <c r="N7584" s="6" t="str">
        <f>VLOOKUP(B7584,Master!$A$2:$C$11,3,FALSE)</f>
        <v>Dirham</v>
      </c>
      <c r="O7584" s="6" t="str">
        <f>VLOOKUP(B7584,Master!$A$2:$C$11,2,FALSE)</f>
        <v>Asia</v>
      </c>
      <c r="Q7584" s="39" t="str">
        <f>VLOOKUP(D7584,GL_Master!$A$1:$D$80,2,FALSE)</f>
        <v>PL</v>
      </c>
      <c r="R7584" s="39" t="str">
        <f>VLOOKUP(D7584,GL_Master!$A$1:$D$80,3,FALSE)</f>
        <v>Legal &amp; Professional expenses</v>
      </c>
      <c r="S7584" s="39" t="str">
        <f>VLOOKUP(D7584,GL_Master!$A$1:$D$80,4,FALSE)</f>
        <v>Professional Fees - Others</v>
      </c>
    </row>
    <row r="7585" spans="1:19" x14ac:dyDescent="0.25">
      <c r="A7585" s="39" t="s">
        <v>262</v>
      </c>
      <c r="B7585" s="39" t="s">
        <v>238</v>
      </c>
      <c r="C7585" s="7">
        <v>44287</v>
      </c>
      <c r="D7585" s="39" t="s">
        <v>112</v>
      </c>
      <c r="E7585" s="39">
        <v>785</v>
      </c>
      <c r="F7585" s="82">
        <f t="shared" si="354"/>
        <v>0.78500000000000003</v>
      </c>
      <c r="G7585" s="39">
        <f>VLOOKUP(N7585,Currecny_M!$A$1:$P$10,2,FALSE)</f>
        <v>21</v>
      </c>
      <c r="H7585" s="39">
        <f>MATCH(C7585,Currecny_M!$A$1:$P$1,0)</f>
        <v>14</v>
      </c>
      <c r="I7585" s="39">
        <f>VLOOKUP(N7585,Currecny_M!$A$1:$P$10,MATCH(Database!C7585,Currecny_M!$A$1:$P$1,0),FALSE)</f>
        <v>23.66</v>
      </c>
      <c r="J7585" s="82">
        <f t="shared" si="355"/>
        <v>18.5731</v>
      </c>
      <c r="K7585" s="39">
        <f>VLOOKUP('Cover page'!$B$6,Currecny_M!$A$1:$P$10,MATCH(Database!C7585,Currecny_M!$A$1:$P$1,0),FALSE)</f>
        <v>1</v>
      </c>
      <c r="L7585" s="82">
        <f t="shared" si="356"/>
        <v>18.5731</v>
      </c>
      <c r="M7585" s="82">
        <f>((E7585/$F$1)*VLOOKUP(N7585,Currecny_M!$A$1:$P$10,MATCH(Database!C7585,Currecny_M!$A$1:$P$1,0),FALSE))/VLOOKUP('Cover page'!$B$6,Currecny_M!$A$1:$P$10,MATCH(Database!C7585,Currecny_M!$A$1:$P$1,0),FALSE)</f>
        <v>18.5731</v>
      </c>
      <c r="N7585" s="6" t="str">
        <f>VLOOKUP(B7585,Master!$A$2:$C$11,3,FALSE)</f>
        <v>Dirham</v>
      </c>
      <c r="O7585" s="6" t="str">
        <f>VLOOKUP(B7585,Master!$A$2:$C$11,2,FALSE)</f>
        <v>Asia</v>
      </c>
      <c r="Q7585" s="39" t="str">
        <f>VLOOKUP(D7585,GL_Master!$A$1:$D$80,2,FALSE)</f>
        <v>PL</v>
      </c>
      <c r="R7585" s="39" t="str">
        <f>VLOOKUP(D7585,GL_Master!$A$1:$D$80,3,FALSE)</f>
        <v>Finance Cost</v>
      </c>
      <c r="S7585" s="39" t="str">
        <f>VLOOKUP(D7585,GL_Master!$A$1:$D$80,4,FALSE)</f>
        <v>Interest expense</v>
      </c>
    </row>
    <row r="7586" spans="1:19" x14ac:dyDescent="0.25">
      <c r="A7586" s="39" t="s">
        <v>262</v>
      </c>
      <c r="B7586" s="39" t="s">
        <v>238</v>
      </c>
      <c r="C7586" s="7">
        <v>44287</v>
      </c>
      <c r="D7586" s="39" t="s">
        <v>25</v>
      </c>
      <c r="E7586" s="39">
        <v>7200</v>
      </c>
      <c r="F7586" s="82">
        <f t="shared" si="354"/>
        <v>7.2</v>
      </c>
      <c r="G7586" s="39">
        <f>VLOOKUP(N7586,Currecny_M!$A$1:$P$10,2,FALSE)</f>
        <v>21</v>
      </c>
      <c r="H7586" s="39">
        <f>MATCH(C7586,Currecny_M!$A$1:$P$1,0)</f>
        <v>14</v>
      </c>
      <c r="I7586" s="39">
        <f>VLOOKUP(N7586,Currecny_M!$A$1:$P$10,MATCH(Database!C7586,Currecny_M!$A$1:$P$1,0),FALSE)</f>
        <v>23.66</v>
      </c>
      <c r="J7586" s="82">
        <f t="shared" si="355"/>
        <v>170.352</v>
      </c>
      <c r="K7586" s="39">
        <f>VLOOKUP('Cover page'!$B$6,Currecny_M!$A$1:$P$10,MATCH(Database!C7586,Currecny_M!$A$1:$P$1,0),FALSE)</f>
        <v>1</v>
      </c>
      <c r="L7586" s="82">
        <f t="shared" si="356"/>
        <v>170.352</v>
      </c>
      <c r="M7586" s="82">
        <f>((E7586/$F$1)*VLOOKUP(N7586,Currecny_M!$A$1:$P$10,MATCH(Database!C7586,Currecny_M!$A$1:$P$1,0),FALSE))/VLOOKUP('Cover page'!$B$6,Currecny_M!$A$1:$P$10,MATCH(Database!C7586,Currecny_M!$A$1:$P$1,0),FALSE)</f>
        <v>170.352</v>
      </c>
      <c r="N7586" s="6" t="str">
        <f>VLOOKUP(B7586,Master!$A$2:$C$11,3,FALSE)</f>
        <v>Dirham</v>
      </c>
      <c r="O7586" s="6" t="str">
        <f>VLOOKUP(B7586,Master!$A$2:$C$11,2,FALSE)</f>
        <v>Asia</v>
      </c>
      <c r="Q7586" s="39" t="str">
        <f>VLOOKUP(D7586,GL_Master!$A$1:$D$80,2,FALSE)</f>
        <v>PL</v>
      </c>
      <c r="R7586" s="39" t="str">
        <f>VLOOKUP(D7586,GL_Master!$A$1:$D$80,3,FALSE)</f>
        <v>Depreciation</v>
      </c>
      <c r="S7586" s="39" t="str">
        <f>VLOOKUP(D7586,GL_Master!$A$1:$D$80,4,FALSE)</f>
        <v>Depreciation</v>
      </c>
    </row>
    <row r="7587" spans="1:19" x14ac:dyDescent="0.25">
      <c r="A7587" s="39" t="s">
        <v>262</v>
      </c>
      <c r="B7587" s="39" t="s">
        <v>250</v>
      </c>
      <c r="C7587" s="7">
        <v>43922</v>
      </c>
      <c r="D7587" s="39" t="s">
        <v>51</v>
      </c>
      <c r="E7587" s="39">
        <v>-25263</v>
      </c>
      <c r="F7587" s="82">
        <f t="shared" si="354"/>
        <v>-25.263000000000002</v>
      </c>
      <c r="G7587" s="39">
        <f>VLOOKUP(N7587,Currecny_M!$A$1:$P$10,2,FALSE)</f>
        <v>95</v>
      </c>
      <c r="H7587" s="39">
        <f>MATCH(C7587,Currecny_M!$A$1:$P$1,0)</f>
        <v>2</v>
      </c>
      <c r="I7587" s="39">
        <f>VLOOKUP(N7587,Currecny_M!$A$1:$P$10,MATCH(Database!C7587,Currecny_M!$A$1:$P$1,0),FALSE)</f>
        <v>95</v>
      </c>
      <c r="J7587" s="82">
        <f t="shared" si="355"/>
        <v>-2399.9850000000001</v>
      </c>
      <c r="K7587" s="39">
        <f>VLOOKUP('Cover page'!$B$6,Currecny_M!$A$1:$P$10,MATCH(Database!C7587,Currecny_M!$A$1:$P$1,0),FALSE)</f>
        <v>1</v>
      </c>
      <c r="L7587" s="82">
        <f t="shared" si="356"/>
        <v>-2399.9850000000001</v>
      </c>
      <c r="M7587" s="82">
        <f>((E7587/$F$1)*VLOOKUP(N7587,Currecny_M!$A$1:$P$10,MATCH(Database!C7587,Currecny_M!$A$1:$P$1,0),FALSE))/VLOOKUP('Cover page'!$B$6,Currecny_M!$A$1:$P$10,MATCH(Database!C7587,Currecny_M!$A$1:$P$1,0),FALSE)</f>
        <v>-2399.9850000000001</v>
      </c>
      <c r="N7587" s="6" t="str">
        <f>VLOOKUP(B7587,Master!$A$2:$C$11,3,FALSE)</f>
        <v>Pound</v>
      </c>
      <c r="O7587" s="6" t="str">
        <f>VLOOKUP(B7587,Master!$A$2:$C$11,2,FALSE)</f>
        <v>Europe</v>
      </c>
      <c r="Q7587" s="39" t="str">
        <f>VLOOKUP(D7587,GL_Master!$A$1:$D$80,2,FALSE)</f>
        <v>BS</v>
      </c>
      <c r="R7587" s="39" t="str">
        <f>VLOOKUP(D7587,GL_Master!$A$1:$D$80,3,FALSE)</f>
        <v>Share Capital</v>
      </c>
      <c r="S7587" s="39" t="str">
        <f>VLOOKUP(D7587,GL_Master!$A$1:$D$80,4,FALSE)</f>
        <v>Equity shares</v>
      </c>
    </row>
    <row r="7588" spans="1:19" x14ac:dyDescent="0.25">
      <c r="A7588" s="39" t="s">
        <v>262</v>
      </c>
      <c r="B7588" s="39" t="s">
        <v>250</v>
      </c>
      <c r="C7588" s="7">
        <v>43922</v>
      </c>
      <c r="D7588" s="39" t="s">
        <v>52</v>
      </c>
      <c r="E7588" s="39">
        <v>-48404</v>
      </c>
      <c r="F7588" s="82">
        <f t="shared" si="354"/>
        <v>-48.404000000000003</v>
      </c>
      <c r="G7588" s="39">
        <f>VLOOKUP(N7588,Currecny_M!$A$1:$P$10,2,FALSE)</f>
        <v>95</v>
      </c>
      <c r="H7588" s="39">
        <f>MATCH(C7588,Currecny_M!$A$1:$P$1,0)</f>
        <v>2</v>
      </c>
      <c r="I7588" s="39">
        <f>VLOOKUP(N7588,Currecny_M!$A$1:$P$10,MATCH(Database!C7588,Currecny_M!$A$1:$P$1,0),FALSE)</f>
        <v>95</v>
      </c>
      <c r="J7588" s="82">
        <f t="shared" si="355"/>
        <v>-4598.38</v>
      </c>
      <c r="K7588" s="39">
        <f>VLOOKUP('Cover page'!$B$6,Currecny_M!$A$1:$P$10,MATCH(Database!C7588,Currecny_M!$A$1:$P$1,0),FALSE)</f>
        <v>1</v>
      </c>
      <c r="L7588" s="82">
        <f t="shared" si="356"/>
        <v>-4598.38</v>
      </c>
      <c r="M7588" s="82">
        <f>((E7588/$F$1)*VLOOKUP(N7588,Currecny_M!$A$1:$P$10,MATCH(Database!C7588,Currecny_M!$A$1:$P$1,0),FALSE))/VLOOKUP('Cover page'!$B$6,Currecny_M!$A$1:$P$10,MATCH(Database!C7588,Currecny_M!$A$1:$P$1,0),FALSE)</f>
        <v>-4598.38</v>
      </c>
      <c r="N7588" s="6" t="str">
        <f>VLOOKUP(B7588,Master!$A$2:$C$11,3,FALSE)</f>
        <v>Pound</v>
      </c>
      <c r="O7588" s="6" t="str">
        <f>VLOOKUP(B7588,Master!$A$2:$C$11,2,FALSE)</f>
        <v>Europe</v>
      </c>
      <c r="Q7588" s="39" t="str">
        <f>VLOOKUP(D7588,GL_Master!$A$1:$D$80,2,FALSE)</f>
        <v>BS</v>
      </c>
      <c r="R7588" s="39" t="str">
        <f>VLOOKUP(D7588,GL_Master!$A$1:$D$80,3,FALSE)</f>
        <v>Reserve and Surplus</v>
      </c>
      <c r="S7588" s="39" t="str">
        <f>VLOOKUP(D7588,GL_Master!$A$1:$D$80,4,FALSE)</f>
        <v>Reserves at the commencement of the year</v>
      </c>
    </row>
    <row r="7589" spans="1:19" x14ac:dyDescent="0.25">
      <c r="A7589" s="39" t="s">
        <v>262</v>
      </c>
      <c r="B7589" s="39" t="s">
        <v>250</v>
      </c>
      <c r="C7589" s="7">
        <v>43922</v>
      </c>
      <c r="D7589" s="39" t="s">
        <v>53</v>
      </c>
      <c r="E7589" s="39">
        <v>-5116</v>
      </c>
      <c r="F7589" s="82">
        <f t="shared" si="354"/>
        <v>-5.1159999999999997</v>
      </c>
      <c r="G7589" s="39">
        <f>VLOOKUP(N7589,Currecny_M!$A$1:$P$10,2,FALSE)</f>
        <v>95</v>
      </c>
      <c r="H7589" s="39">
        <f>MATCH(C7589,Currecny_M!$A$1:$P$1,0)</f>
        <v>2</v>
      </c>
      <c r="I7589" s="39">
        <f>VLOOKUP(N7589,Currecny_M!$A$1:$P$10,MATCH(Database!C7589,Currecny_M!$A$1:$P$1,0),FALSE)</f>
        <v>95</v>
      </c>
      <c r="J7589" s="82">
        <f t="shared" si="355"/>
        <v>-486.02</v>
      </c>
      <c r="K7589" s="39">
        <f>VLOOKUP('Cover page'!$B$6,Currecny_M!$A$1:$P$10,MATCH(Database!C7589,Currecny_M!$A$1:$P$1,0),FALSE)</f>
        <v>1</v>
      </c>
      <c r="L7589" s="82">
        <f t="shared" si="356"/>
        <v>-486.02</v>
      </c>
      <c r="M7589" s="82">
        <f>((E7589/$F$1)*VLOOKUP(N7589,Currecny_M!$A$1:$P$10,MATCH(Database!C7589,Currecny_M!$A$1:$P$1,0),FALSE))/VLOOKUP('Cover page'!$B$6,Currecny_M!$A$1:$P$10,MATCH(Database!C7589,Currecny_M!$A$1:$P$1,0),FALSE)</f>
        <v>-486.02</v>
      </c>
      <c r="N7589" s="6" t="str">
        <f>VLOOKUP(B7589,Master!$A$2:$C$11,3,FALSE)</f>
        <v>Pound</v>
      </c>
      <c r="O7589" s="6" t="str">
        <f>VLOOKUP(B7589,Master!$A$2:$C$11,2,FALSE)</f>
        <v>Europe</v>
      </c>
      <c r="Q7589" s="39" t="str">
        <f>VLOOKUP(D7589,GL_Master!$A$1:$D$80,2,FALSE)</f>
        <v>BS</v>
      </c>
      <c r="R7589" s="39" t="str">
        <f>VLOOKUP(D7589,GL_Master!$A$1:$D$80,3,FALSE)</f>
        <v>Loan Fund</v>
      </c>
      <c r="S7589" s="39" t="str">
        <f>VLOOKUP(D7589,GL_Master!$A$1:$D$80,4,FALSE)</f>
        <v>Term Loan</v>
      </c>
    </row>
    <row r="7590" spans="1:19" x14ac:dyDescent="0.25">
      <c r="A7590" s="39" t="s">
        <v>262</v>
      </c>
      <c r="B7590" s="39" t="s">
        <v>250</v>
      </c>
      <c r="C7590" s="7">
        <v>43922</v>
      </c>
      <c r="D7590" s="39" t="s">
        <v>54</v>
      </c>
      <c r="E7590" s="39">
        <v>51</v>
      </c>
      <c r="F7590" s="82">
        <f t="shared" si="354"/>
        <v>5.0999999999999997E-2</v>
      </c>
      <c r="G7590" s="39">
        <f>VLOOKUP(N7590,Currecny_M!$A$1:$P$10,2,FALSE)</f>
        <v>95</v>
      </c>
      <c r="H7590" s="39">
        <f>MATCH(C7590,Currecny_M!$A$1:$P$1,0)</f>
        <v>2</v>
      </c>
      <c r="I7590" s="39">
        <f>VLOOKUP(N7590,Currecny_M!$A$1:$P$10,MATCH(Database!C7590,Currecny_M!$A$1:$P$1,0),FALSE)</f>
        <v>95</v>
      </c>
      <c r="J7590" s="82">
        <f t="shared" si="355"/>
        <v>4.8449999999999998</v>
      </c>
      <c r="K7590" s="39">
        <f>VLOOKUP('Cover page'!$B$6,Currecny_M!$A$1:$P$10,MATCH(Database!C7590,Currecny_M!$A$1:$P$1,0),FALSE)</f>
        <v>1</v>
      </c>
      <c r="L7590" s="82">
        <f t="shared" si="356"/>
        <v>4.8449999999999998</v>
      </c>
      <c r="M7590" s="82">
        <f>((E7590/$F$1)*VLOOKUP(N7590,Currecny_M!$A$1:$P$10,MATCH(Database!C7590,Currecny_M!$A$1:$P$1,0),FALSE))/VLOOKUP('Cover page'!$B$6,Currecny_M!$A$1:$P$10,MATCH(Database!C7590,Currecny_M!$A$1:$P$1,0),FALSE)</f>
        <v>4.8449999999999998</v>
      </c>
      <c r="N7590" s="6" t="str">
        <f>VLOOKUP(B7590,Master!$A$2:$C$11,3,FALSE)</f>
        <v>Pound</v>
      </c>
      <c r="O7590" s="6" t="str">
        <f>VLOOKUP(B7590,Master!$A$2:$C$11,2,FALSE)</f>
        <v>Europe</v>
      </c>
      <c r="Q7590" s="39" t="str">
        <f>VLOOKUP(D7590,GL_Master!$A$1:$D$80,2,FALSE)</f>
        <v>BS</v>
      </c>
      <c r="R7590" s="39" t="str">
        <f>VLOOKUP(D7590,GL_Master!$A$1:$D$80,3,FALSE)</f>
        <v>Trade Payables</v>
      </c>
      <c r="S7590" s="39" t="str">
        <f>VLOOKUP(D7590,GL_Master!$A$1:$D$80,4,FALSE)</f>
        <v>Trade payable</v>
      </c>
    </row>
    <row r="7591" spans="1:19" x14ac:dyDescent="0.25">
      <c r="A7591" s="39" t="s">
        <v>262</v>
      </c>
      <c r="B7591" s="39" t="s">
        <v>250</v>
      </c>
      <c r="C7591" s="7">
        <v>43922</v>
      </c>
      <c r="D7591" s="39" t="s">
        <v>34</v>
      </c>
      <c r="E7591" s="39">
        <v>-1288</v>
      </c>
      <c r="F7591" s="82">
        <f t="shared" si="354"/>
        <v>-1.288</v>
      </c>
      <c r="G7591" s="39">
        <f>VLOOKUP(N7591,Currecny_M!$A$1:$P$10,2,FALSE)</f>
        <v>95</v>
      </c>
      <c r="H7591" s="39">
        <f>MATCH(C7591,Currecny_M!$A$1:$P$1,0)</f>
        <v>2</v>
      </c>
      <c r="I7591" s="39">
        <f>VLOOKUP(N7591,Currecny_M!$A$1:$P$10,MATCH(Database!C7591,Currecny_M!$A$1:$P$1,0),FALSE)</f>
        <v>95</v>
      </c>
      <c r="J7591" s="82">
        <f t="shared" si="355"/>
        <v>-122.36</v>
      </c>
      <c r="K7591" s="39">
        <f>VLOOKUP('Cover page'!$B$6,Currecny_M!$A$1:$P$10,MATCH(Database!C7591,Currecny_M!$A$1:$P$1,0),FALSE)</f>
        <v>1</v>
      </c>
      <c r="L7591" s="82">
        <f t="shared" si="356"/>
        <v>-122.36</v>
      </c>
      <c r="M7591" s="82">
        <f>((E7591/$F$1)*VLOOKUP(N7591,Currecny_M!$A$1:$P$10,MATCH(Database!C7591,Currecny_M!$A$1:$P$1,0),FALSE))/VLOOKUP('Cover page'!$B$6,Currecny_M!$A$1:$P$10,MATCH(Database!C7591,Currecny_M!$A$1:$P$1,0),FALSE)</f>
        <v>-122.36</v>
      </c>
      <c r="N7591" s="6" t="str">
        <f>VLOOKUP(B7591,Master!$A$2:$C$11,3,FALSE)</f>
        <v>Pound</v>
      </c>
      <c r="O7591" s="6" t="str">
        <f>VLOOKUP(B7591,Master!$A$2:$C$11,2,FALSE)</f>
        <v>Europe</v>
      </c>
      <c r="Q7591" s="39" t="str">
        <f>VLOOKUP(D7591,GL_Master!$A$1:$D$80,2,FALSE)</f>
        <v>BS</v>
      </c>
      <c r="R7591" s="39" t="str">
        <f>VLOOKUP(D7591,GL_Master!$A$1:$D$80,3,FALSE)</f>
        <v>Provisions</v>
      </c>
      <c r="S7591" s="39" t="str">
        <f>VLOOKUP(D7591,GL_Master!$A$1:$D$80,4,FALSE)</f>
        <v>Expenses payables</v>
      </c>
    </row>
    <row r="7592" spans="1:19" x14ac:dyDescent="0.25">
      <c r="A7592" s="39" t="s">
        <v>262</v>
      </c>
      <c r="B7592" s="39" t="s">
        <v>250</v>
      </c>
      <c r="C7592" s="7">
        <v>43922</v>
      </c>
      <c r="D7592" s="39" t="s">
        <v>18</v>
      </c>
      <c r="E7592" s="39">
        <v>-783</v>
      </c>
      <c r="F7592" s="82">
        <f t="shared" si="354"/>
        <v>-0.78300000000000003</v>
      </c>
      <c r="G7592" s="39">
        <f>VLOOKUP(N7592,Currecny_M!$A$1:$P$10,2,FALSE)</f>
        <v>95</v>
      </c>
      <c r="H7592" s="39">
        <f>MATCH(C7592,Currecny_M!$A$1:$P$1,0)</f>
        <v>2</v>
      </c>
      <c r="I7592" s="39">
        <f>VLOOKUP(N7592,Currecny_M!$A$1:$P$10,MATCH(Database!C7592,Currecny_M!$A$1:$P$1,0),FALSE)</f>
        <v>95</v>
      </c>
      <c r="J7592" s="82">
        <f t="shared" si="355"/>
        <v>-74.385000000000005</v>
      </c>
      <c r="K7592" s="39">
        <f>VLOOKUP('Cover page'!$B$6,Currecny_M!$A$1:$P$10,MATCH(Database!C7592,Currecny_M!$A$1:$P$1,0),FALSE)</f>
        <v>1</v>
      </c>
      <c r="L7592" s="82">
        <f t="shared" si="356"/>
        <v>-74.385000000000005</v>
      </c>
      <c r="M7592" s="82">
        <f>((E7592/$F$1)*VLOOKUP(N7592,Currecny_M!$A$1:$P$10,MATCH(Database!C7592,Currecny_M!$A$1:$P$1,0),FALSE))/VLOOKUP('Cover page'!$B$6,Currecny_M!$A$1:$P$10,MATCH(Database!C7592,Currecny_M!$A$1:$P$1,0),FALSE)</f>
        <v>-74.385000000000005</v>
      </c>
      <c r="N7592" s="6" t="str">
        <f>VLOOKUP(B7592,Master!$A$2:$C$11,3,FALSE)</f>
        <v>Pound</v>
      </c>
      <c r="O7592" s="6" t="str">
        <f>VLOOKUP(B7592,Master!$A$2:$C$11,2,FALSE)</f>
        <v>Europe</v>
      </c>
      <c r="Q7592" s="39" t="str">
        <f>VLOOKUP(D7592,GL_Master!$A$1:$D$80,2,FALSE)</f>
        <v>BS</v>
      </c>
      <c r="R7592" s="39" t="str">
        <f>VLOOKUP(D7592,GL_Master!$A$1:$D$80,3,FALSE)</f>
        <v>Other current liabilities</v>
      </c>
      <c r="S7592" s="39" t="str">
        <f>VLOOKUP(D7592,GL_Master!$A$1:$D$80,4,FALSE)</f>
        <v>Employee related liabilities</v>
      </c>
    </row>
    <row r="7593" spans="1:19" x14ac:dyDescent="0.25">
      <c r="A7593" s="39" t="s">
        <v>262</v>
      </c>
      <c r="B7593" s="39" t="s">
        <v>250</v>
      </c>
      <c r="C7593" s="7">
        <v>43922</v>
      </c>
      <c r="D7593" s="39" t="s">
        <v>55</v>
      </c>
      <c r="E7593" s="39">
        <v>-101</v>
      </c>
      <c r="F7593" s="82">
        <f t="shared" si="354"/>
        <v>-0.10100000000000001</v>
      </c>
      <c r="G7593" s="39">
        <f>VLOOKUP(N7593,Currecny_M!$A$1:$P$10,2,FALSE)</f>
        <v>95</v>
      </c>
      <c r="H7593" s="39">
        <f>MATCH(C7593,Currecny_M!$A$1:$P$1,0)</f>
        <v>2</v>
      </c>
      <c r="I7593" s="39">
        <f>VLOOKUP(N7593,Currecny_M!$A$1:$P$10,MATCH(Database!C7593,Currecny_M!$A$1:$P$1,0),FALSE)</f>
        <v>95</v>
      </c>
      <c r="J7593" s="82">
        <f t="shared" si="355"/>
        <v>-9.5950000000000006</v>
      </c>
      <c r="K7593" s="39">
        <f>VLOOKUP('Cover page'!$B$6,Currecny_M!$A$1:$P$10,MATCH(Database!C7593,Currecny_M!$A$1:$P$1,0),FALSE)</f>
        <v>1</v>
      </c>
      <c r="L7593" s="82">
        <f t="shared" si="356"/>
        <v>-9.5950000000000006</v>
      </c>
      <c r="M7593" s="82">
        <f>((E7593/$F$1)*VLOOKUP(N7593,Currecny_M!$A$1:$P$10,MATCH(Database!C7593,Currecny_M!$A$1:$P$1,0),FALSE))/VLOOKUP('Cover page'!$B$6,Currecny_M!$A$1:$P$10,MATCH(Database!C7593,Currecny_M!$A$1:$P$1,0),FALSE)</f>
        <v>-9.5950000000000006</v>
      </c>
      <c r="N7593" s="6" t="str">
        <f>VLOOKUP(B7593,Master!$A$2:$C$11,3,FALSE)</f>
        <v>Pound</v>
      </c>
      <c r="O7593" s="6" t="str">
        <f>VLOOKUP(B7593,Master!$A$2:$C$11,2,FALSE)</f>
        <v>Europe</v>
      </c>
      <c r="Q7593" s="39" t="str">
        <f>VLOOKUP(D7593,GL_Master!$A$1:$D$80,2,FALSE)</f>
        <v>BS</v>
      </c>
      <c r="R7593" s="39" t="str">
        <f>VLOOKUP(D7593,GL_Master!$A$1:$D$80,3,FALSE)</f>
        <v>Other current liabilities</v>
      </c>
      <c r="S7593" s="39" t="str">
        <f>VLOOKUP(D7593,GL_Master!$A$1:$D$80,4,FALSE)</f>
        <v>Security deposit received</v>
      </c>
    </row>
    <row r="7594" spans="1:19" x14ac:dyDescent="0.25">
      <c r="A7594" s="39" t="s">
        <v>262</v>
      </c>
      <c r="B7594" s="39" t="s">
        <v>250</v>
      </c>
      <c r="C7594" s="7">
        <v>43922</v>
      </c>
      <c r="D7594" s="39" t="s">
        <v>56</v>
      </c>
      <c r="E7594" s="39">
        <v>-25</v>
      </c>
      <c r="F7594" s="82">
        <f t="shared" si="354"/>
        <v>-2.5000000000000001E-2</v>
      </c>
      <c r="G7594" s="39">
        <f>VLOOKUP(N7594,Currecny_M!$A$1:$P$10,2,FALSE)</f>
        <v>95</v>
      </c>
      <c r="H7594" s="39">
        <f>MATCH(C7594,Currecny_M!$A$1:$P$1,0)</f>
        <v>2</v>
      </c>
      <c r="I7594" s="39">
        <f>VLOOKUP(N7594,Currecny_M!$A$1:$P$10,MATCH(Database!C7594,Currecny_M!$A$1:$P$1,0),FALSE)</f>
        <v>95</v>
      </c>
      <c r="J7594" s="82">
        <f t="shared" si="355"/>
        <v>-2.375</v>
      </c>
      <c r="K7594" s="39">
        <f>VLOOKUP('Cover page'!$B$6,Currecny_M!$A$1:$P$10,MATCH(Database!C7594,Currecny_M!$A$1:$P$1,0),FALSE)</f>
        <v>1</v>
      </c>
      <c r="L7594" s="82">
        <f t="shared" si="356"/>
        <v>-2.375</v>
      </c>
      <c r="M7594" s="82">
        <f>((E7594/$F$1)*VLOOKUP(N7594,Currecny_M!$A$1:$P$10,MATCH(Database!C7594,Currecny_M!$A$1:$P$1,0),FALSE))/VLOOKUP('Cover page'!$B$6,Currecny_M!$A$1:$P$10,MATCH(Database!C7594,Currecny_M!$A$1:$P$1,0),FALSE)</f>
        <v>-2.375</v>
      </c>
      <c r="N7594" s="6" t="str">
        <f>VLOOKUP(B7594,Master!$A$2:$C$11,3,FALSE)</f>
        <v>Pound</v>
      </c>
      <c r="O7594" s="6" t="str">
        <f>VLOOKUP(B7594,Master!$A$2:$C$11,2,FALSE)</f>
        <v>Europe</v>
      </c>
      <c r="Q7594" s="39" t="str">
        <f>VLOOKUP(D7594,GL_Master!$A$1:$D$80,2,FALSE)</f>
        <v>BS</v>
      </c>
      <c r="R7594" s="39" t="str">
        <f>VLOOKUP(D7594,GL_Master!$A$1:$D$80,3,FALSE)</f>
        <v>Other Tax Payables</v>
      </c>
      <c r="S7594" s="39" t="str">
        <f>VLOOKUP(D7594,GL_Master!$A$1:$D$80,4,FALSE)</f>
        <v>Tax deducted at source payable</v>
      </c>
    </row>
    <row r="7595" spans="1:19" x14ac:dyDescent="0.25">
      <c r="A7595" s="39" t="s">
        <v>262</v>
      </c>
      <c r="B7595" s="39" t="s">
        <v>250</v>
      </c>
      <c r="C7595" s="7">
        <v>43922</v>
      </c>
      <c r="D7595" s="39" t="s">
        <v>57</v>
      </c>
      <c r="E7595" s="39">
        <v>-227</v>
      </c>
      <c r="F7595" s="82">
        <f t="shared" si="354"/>
        <v>-0.22700000000000001</v>
      </c>
      <c r="G7595" s="39">
        <f>VLOOKUP(N7595,Currecny_M!$A$1:$P$10,2,FALSE)</f>
        <v>95</v>
      </c>
      <c r="H7595" s="39">
        <f>MATCH(C7595,Currecny_M!$A$1:$P$1,0)</f>
        <v>2</v>
      </c>
      <c r="I7595" s="39">
        <f>VLOOKUP(N7595,Currecny_M!$A$1:$P$10,MATCH(Database!C7595,Currecny_M!$A$1:$P$1,0),FALSE)</f>
        <v>95</v>
      </c>
      <c r="J7595" s="82">
        <f t="shared" si="355"/>
        <v>-21.565000000000001</v>
      </c>
      <c r="K7595" s="39">
        <f>VLOOKUP('Cover page'!$B$6,Currecny_M!$A$1:$P$10,MATCH(Database!C7595,Currecny_M!$A$1:$P$1,0),FALSE)</f>
        <v>1</v>
      </c>
      <c r="L7595" s="82">
        <f t="shared" si="356"/>
        <v>-21.565000000000001</v>
      </c>
      <c r="M7595" s="82">
        <f>((E7595/$F$1)*VLOOKUP(N7595,Currecny_M!$A$1:$P$10,MATCH(Database!C7595,Currecny_M!$A$1:$P$1,0),FALSE))/VLOOKUP('Cover page'!$B$6,Currecny_M!$A$1:$P$10,MATCH(Database!C7595,Currecny_M!$A$1:$P$1,0),FALSE)</f>
        <v>-21.565000000000001</v>
      </c>
      <c r="N7595" s="6" t="str">
        <f>VLOOKUP(B7595,Master!$A$2:$C$11,3,FALSE)</f>
        <v>Pound</v>
      </c>
      <c r="O7595" s="6" t="str">
        <f>VLOOKUP(B7595,Master!$A$2:$C$11,2,FALSE)</f>
        <v>Europe</v>
      </c>
      <c r="Q7595" s="39" t="str">
        <f>VLOOKUP(D7595,GL_Master!$A$1:$D$80,2,FALSE)</f>
        <v>BS</v>
      </c>
      <c r="R7595" s="39" t="str">
        <f>VLOOKUP(D7595,GL_Master!$A$1:$D$80,3,FALSE)</f>
        <v>Other Tax Payables</v>
      </c>
      <c r="S7595" s="39" t="str">
        <f>VLOOKUP(D7595,GL_Master!$A$1:$D$80,4,FALSE)</f>
        <v>Tax deducted at source payable</v>
      </c>
    </row>
    <row r="7596" spans="1:19" x14ac:dyDescent="0.25">
      <c r="A7596" s="39" t="s">
        <v>262</v>
      </c>
      <c r="B7596" s="39" t="s">
        <v>250</v>
      </c>
      <c r="C7596" s="7">
        <v>43922</v>
      </c>
      <c r="D7596" s="39" t="s">
        <v>58</v>
      </c>
      <c r="E7596" s="39">
        <v>-1718</v>
      </c>
      <c r="F7596" s="82">
        <f t="shared" si="354"/>
        <v>-1.718</v>
      </c>
      <c r="G7596" s="39">
        <f>VLOOKUP(N7596,Currecny_M!$A$1:$P$10,2,FALSE)</f>
        <v>95</v>
      </c>
      <c r="H7596" s="39">
        <f>MATCH(C7596,Currecny_M!$A$1:$P$1,0)</f>
        <v>2</v>
      </c>
      <c r="I7596" s="39">
        <f>VLOOKUP(N7596,Currecny_M!$A$1:$P$10,MATCH(Database!C7596,Currecny_M!$A$1:$P$1,0),FALSE)</f>
        <v>95</v>
      </c>
      <c r="J7596" s="82">
        <f t="shared" si="355"/>
        <v>-163.21</v>
      </c>
      <c r="K7596" s="39">
        <f>VLOOKUP('Cover page'!$B$6,Currecny_M!$A$1:$P$10,MATCH(Database!C7596,Currecny_M!$A$1:$P$1,0),FALSE)</f>
        <v>1</v>
      </c>
      <c r="L7596" s="82">
        <f t="shared" si="356"/>
        <v>-163.21</v>
      </c>
      <c r="M7596" s="82">
        <f>((E7596/$F$1)*VLOOKUP(N7596,Currecny_M!$A$1:$P$10,MATCH(Database!C7596,Currecny_M!$A$1:$P$1,0),FALSE))/VLOOKUP('Cover page'!$B$6,Currecny_M!$A$1:$P$10,MATCH(Database!C7596,Currecny_M!$A$1:$P$1,0),FALSE)</f>
        <v>-163.21</v>
      </c>
      <c r="N7596" s="6" t="str">
        <f>VLOOKUP(B7596,Master!$A$2:$C$11,3,FALSE)</f>
        <v>Pound</v>
      </c>
      <c r="O7596" s="6" t="str">
        <f>VLOOKUP(B7596,Master!$A$2:$C$11,2,FALSE)</f>
        <v>Europe</v>
      </c>
      <c r="Q7596" s="39" t="str">
        <f>VLOOKUP(D7596,GL_Master!$A$1:$D$80,2,FALSE)</f>
        <v>BS</v>
      </c>
      <c r="R7596" s="39" t="str">
        <f>VLOOKUP(D7596,GL_Master!$A$1:$D$80,3,FALSE)</f>
        <v>Long-term provisions</v>
      </c>
      <c r="S7596" s="39" t="str">
        <f>VLOOKUP(D7596,GL_Master!$A$1:$D$80,4,FALSE)</f>
        <v>Provision for gratuity</v>
      </c>
    </row>
    <row r="7597" spans="1:19" x14ac:dyDescent="0.25">
      <c r="A7597" s="39" t="s">
        <v>262</v>
      </c>
      <c r="B7597" s="39" t="s">
        <v>250</v>
      </c>
      <c r="C7597" s="7">
        <v>43922</v>
      </c>
      <c r="D7597" s="39" t="s">
        <v>59</v>
      </c>
      <c r="E7597" s="39">
        <v>-733</v>
      </c>
      <c r="F7597" s="82">
        <f t="shared" si="354"/>
        <v>-0.73299999999999998</v>
      </c>
      <c r="G7597" s="39">
        <f>VLOOKUP(N7597,Currecny_M!$A$1:$P$10,2,FALSE)</f>
        <v>95</v>
      </c>
      <c r="H7597" s="39">
        <f>MATCH(C7597,Currecny_M!$A$1:$P$1,0)</f>
        <v>2</v>
      </c>
      <c r="I7597" s="39">
        <f>VLOOKUP(N7597,Currecny_M!$A$1:$P$10,MATCH(Database!C7597,Currecny_M!$A$1:$P$1,0),FALSE)</f>
        <v>95</v>
      </c>
      <c r="J7597" s="82">
        <f t="shared" si="355"/>
        <v>-69.635000000000005</v>
      </c>
      <c r="K7597" s="39">
        <f>VLOOKUP('Cover page'!$B$6,Currecny_M!$A$1:$P$10,MATCH(Database!C7597,Currecny_M!$A$1:$P$1,0),FALSE)</f>
        <v>1</v>
      </c>
      <c r="L7597" s="82">
        <f t="shared" si="356"/>
        <v>-69.635000000000005</v>
      </c>
      <c r="M7597" s="82">
        <f>((E7597/$F$1)*VLOOKUP(N7597,Currecny_M!$A$1:$P$10,MATCH(Database!C7597,Currecny_M!$A$1:$P$1,0),FALSE))/VLOOKUP('Cover page'!$B$6,Currecny_M!$A$1:$P$10,MATCH(Database!C7597,Currecny_M!$A$1:$P$1,0),FALSE)</f>
        <v>-69.635000000000005</v>
      </c>
      <c r="N7597" s="6" t="str">
        <f>VLOOKUP(B7597,Master!$A$2:$C$11,3,FALSE)</f>
        <v>Pound</v>
      </c>
      <c r="O7597" s="6" t="str">
        <f>VLOOKUP(B7597,Master!$A$2:$C$11,2,FALSE)</f>
        <v>Europe</v>
      </c>
      <c r="Q7597" s="39" t="str">
        <f>VLOOKUP(D7597,GL_Master!$A$1:$D$80,2,FALSE)</f>
        <v>BS</v>
      </c>
      <c r="R7597" s="39" t="str">
        <f>VLOOKUP(D7597,GL_Master!$A$1:$D$80,3,FALSE)</f>
        <v>Long-term provisions</v>
      </c>
      <c r="S7597" s="39" t="str">
        <f>VLOOKUP(D7597,GL_Master!$A$1:$D$80,4,FALSE)</f>
        <v>Provision for leave encashment</v>
      </c>
    </row>
    <row r="7598" spans="1:19" x14ac:dyDescent="0.25">
      <c r="A7598" s="39" t="s">
        <v>262</v>
      </c>
      <c r="B7598" s="39" t="s">
        <v>250</v>
      </c>
      <c r="C7598" s="7">
        <v>43922</v>
      </c>
      <c r="D7598" s="39" t="s">
        <v>60</v>
      </c>
      <c r="E7598" s="39">
        <v>-202</v>
      </c>
      <c r="F7598" s="82">
        <f t="shared" si="354"/>
        <v>-0.20200000000000001</v>
      </c>
      <c r="G7598" s="39">
        <f>VLOOKUP(N7598,Currecny_M!$A$1:$P$10,2,FALSE)</f>
        <v>95</v>
      </c>
      <c r="H7598" s="39">
        <f>MATCH(C7598,Currecny_M!$A$1:$P$1,0)</f>
        <v>2</v>
      </c>
      <c r="I7598" s="39">
        <f>VLOOKUP(N7598,Currecny_M!$A$1:$P$10,MATCH(Database!C7598,Currecny_M!$A$1:$P$1,0),FALSE)</f>
        <v>95</v>
      </c>
      <c r="J7598" s="82">
        <f t="shared" si="355"/>
        <v>-19.190000000000001</v>
      </c>
      <c r="K7598" s="39">
        <f>VLOOKUP('Cover page'!$B$6,Currecny_M!$A$1:$P$10,MATCH(Database!C7598,Currecny_M!$A$1:$P$1,0),FALSE)</f>
        <v>1</v>
      </c>
      <c r="L7598" s="82">
        <f t="shared" si="356"/>
        <v>-19.190000000000001</v>
      </c>
      <c r="M7598" s="82">
        <f>((E7598/$F$1)*VLOOKUP(N7598,Currecny_M!$A$1:$P$10,MATCH(Database!C7598,Currecny_M!$A$1:$P$1,0),FALSE))/VLOOKUP('Cover page'!$B$6,Currecny_M!$A$1:$P$10,MATCH(Database!C7598,Currecny_M!$A$1:$P$1,0),FALSE)</f>
        <v>-19.190000000000001</v>
      </c>
      <c r="N7598" s="6" t="str">
        <f>VLOOKUP(B7598,Master!$A$2:$C$11,3,FALSE)</f>
        <v>Pound</v>
      </c>
      <c r="O7598" s="6" t="str">
        <f>VLOOKUP(B7598,Master!$A$2:$C$11,2,FALSE)</f>
        <v>Europe</v>
      </c>
      <c r="Q7598" s="39" t="str">
        <f>VLOOKUP(D7598,GL_Master!$A$1:$D$80,2,FALSE)</f>
        <v>BS</v>
      </c>
      <c r="R7598" s="39" t="str">
        <f>VLOOKUP(D7598,GL_Master!$A$1:$D$80,3,FALSE)</f>
        <v>Trade Payables</v>
      </c>
      <c r="S7598" s="39" t="str">
        <f>VLOOKUP(D7598,GL_Master!$A$1:$D$80,4,FALSE)</f>
        <v>Trade payable</v>
      </c>
    </row>
    <row r="7599" spans="1:19" x14ac:dyDescent="0.25">
      <c r="A7599" s="39" t="s">
        <v>262</v>
      </c>
      <c r="B7599" s="39" t="s">
        <v>250</v>
      </c>
      <c r="C7599" s="7">
        <v>43922</v>
      </c>
      <c r="D7599" s="39" t="s">
        <v>61</v>
      </c>
      <c r="E7599" s="39">
        <v>-2122</v>
      </c>
      <c r="F7599" s="82">
        <f t="shared" si="354"/>
        <v>-2.1219999999999999</v>
      </c>
      <c r="G7599" s="39">
        <f>VLOOKUP(N7599,Currecny_M!$A$1:$P$10,2,FALSE)</f>
        <v>95</v>
      </c>
      <c r="H7599" s="39">
        <f>MATCH(C7599,Currecny_M!$A$1:$P$1,0)</f>
        <v>2</v>
      </c>
      <c r="I7599" s="39">
        <f>VLOOKUP(N7599,Currecny_M!$A$1:$P$10,MATCH(Database!C7599,Currecny_M!$A$1:$P$1,0),FALSE)</f>
        <v>95</v>
      </c>
      <c r="J7599" s="82">
        <f t="shared" si="355"/>
        <v>-201.58999999999997</v>
      </c>
      <c r="K7599" s="39">
        <f>VLOOKUP('Cover page'!$B$6,Currecny_M!$A$1:$P$10,MATCH(Database!C7599,Currecny_M!$A$1:$P$1,0),FALSE)</f>
        <v>1</v>
      </c>
      <c r="L7599" s="82">
        <f t="shared" si="356"/>
        <v>-201.58999999999997</v>
      </c>
      <c r="M7599" s="82">
        <f>((E7599/$F$1)*VLOOKUP(N7599,Currecny_M!$A$1:$P$10,MATCH(Database!C7599,Currecny_M!$A$1:$P$1,0),FALSE))/VLOOKUP('Cover page'!$B$6,Currecny_M!$A$1:$P$10,MATCH(Database!C7599,Currecny_M!$A$1:$P$1,0),FALSE)</f>
        <v>-201.58999999999997</v>
      </c>
      <c r="N7599" s="6" t="str">
        <f>VLOOKUP(B7599,Master!$A$2:$C$11,3,FALSE)</f>
        <v>Pound</v>
      </c>
      <c r="O7599" s="6" t="str">
        <f>VLOOKUP(B7599,Master!$A$2:$C$11,2,FALSE)</f>
        <v>Europe</v>
      </c>
      <c r="Q7599" s="39" t="str">
        <f>VLOOKUP(D7599,GL_Master!$A$1:$D$80,2,FALSE)</f>
        <v>BS</v>
      </c>
      <c r="R7599" s="39" t="str">
        <f>VLOOKUP(D7599,GL_Master!$A$1:$D$80,3,FALSE)</f>
        <v>Provisions</v>
      </c>
      <c r="S7599" s="39" t="str">
        <f>VLOOKUP(D7599,GL_Master!$A$1:$D$80,4,FALSE)</f>
        <v>Provision for doubtful assets</v>
      </c>
    </row>
    <row r="7600" spans="1:19" x14ac:dyDescent="0.25">
      <c r="A7600" s="39" t="s">
        <v>262</v>
      </c>
      <c r="B7600" s="39" t="s">
        <v>250</v>
      </c>
      <c r="C7600" s="7">
        <v>43922</v>
      </c>
      <c r="D7600" s="39" t="s">
        <v>62</v>
      </c>
      <c r="E7600" s="39">
        <v>-76</v>
      </c>
      <c r="F7600" s="82">
        <f t="shared" si="354"/>
        <v>-7.5999999999999998E-2</v>
      </c>
      <c r="G7600" s="39">
        <f>VLOOKUP(N7600,Currecny_M!$A$1:$P$10,2,FALSE)</f>
        <v>95</v>
      </c>
      <c r="H7600" s="39">
        <f>MATCH(C7600,Currecny_M!$A$1:$P$1,0)</f>
        <v>2</v>
      </c>
      <c r="I7600" s="39">
        <f>VLOOKUP(N7600,Currecny_M!$A$1:$P$10,MATCH(Database!C7600,Currecny_M!$A$1:$P$1,0),FALSE)</f>
        <v>95</v>
      </c>
      <c r="J7600" s="82">
        <f t="shared" si="355"/>
        <v>-7.22</v>
      </c>
      <c r="K7600" s="39">
        <f>VLOOKUP('Cover page'!$B$6,Currecny_M!$A$1:$P$10,MATCH(Database!C7600,Currecny_M!$A$1:$P$1,0),FALSE)</f>
        <v>1</v>
      </c>
      <c r="L7600" s="82">
        <f t="shared" si="356"/>
        <v>-7.22</v>
      </c>
      <c r="M7600" s="82">
        <f>((E7600/$F$1)*VLOOKUP(N7600,Currecny_M!$A$1:$P$10,MATCH(Database!C7600,Currecny_M!$A$1:$P$1,0),FALSE))/VLOOKUP('Cover page'!$B$6,Currecny_M!$A$1:$P$10,MATCH(Database!C7600,Currecny_M!$A$1:$P$1,0),FALSE)</f>
        <v>-7.22</v>
      </c>
      <c r="N7600" s="6" t="str">
        <f>VLOOKUP(B7600,Master!$A$2:$C$11,3,FALSE)</f>
        <v>Pound</v>
      </c>
      <c r="O7600" s="6" t="str">
        <f>VLOOKUP(B7600,Master!$A$2:$C$11,2,FALSE)</f>
        <v>Europe</v>
      </c>
      <c r="Q7600" s="39" t="str">
        <f>VLOOKUP(D7600,GL_Master!$A$1:$D$80,2,FALSE)</f>
        <v>BS</v>
      </c>
      <c r="R7600" s="39" t="str">
        <f>VLOOKUP(D7600,GL_Master!$A$1:$D$80,3,FALSE)</f>
        <v>Provisions</v>
      </c>
      <c r="S7600" s="39" t="str">
        <f>VLOOKUP(D7600,GL_Master!$A$1:$D$80,4,FALSE)</f>
        <v>Provision for Insurance</v>
      </c>
    </row>
    <row r="7601" spans="1:19" x14ac:dyDescent="0.25">
      <c r="A7601" s="39" t="s">
        <v>262</v>
      </c>
      <c r="B7601" s="39" t="s">
        <v>250</v>
      </c>
      <c r="C7601" s="7">
        <v>43922</v>
      </c>
      <c r="D7601" s="39" t="s">
        <v>63</v>
      </c>
      <c r="E7601" s="39">
        <v>177</v>
      </c>
      <c r="F7601" s="82">
        <f t="shared" si="354"/>
        <v>0.17699999999999999</v>
      </c>
      <c r="G7601" s="39">
        <f>VLOOKUP(N7601,Currecny_M!$A$1:$P$10,2,FALSE)</f>
        <v>95</v>
      </c>
      <c r="H7601" s="39">
        <f>MATCH(C7601,Currecny_M!$A$1:$P$1,0)</f>
        <v>2</v>
      </c>
      <c r="I7601" s="39">
        <f>VLOOKUP(N7601,Currecny_M!$A$1:$P$10,MATCH(Database!C7601,Currecny_M!$A$1:$P$1,0),FALSE)</f>
        <v>95</v>
      </c>
      <c r="J7601" s="82">
        <f t="shared" si="355"/>
        <v>16.814999999999998</v>
      </c>
      <c r="K7601" s="39">
        <f>VLOOKUP('Cover page'!$B$6,Currecny_M!$A$1:$P$10,MATCH(Database!C7601,Currecny_M!$A$1:$P$1,0),FALSE)</f>
        <v>1</v>
      </c>
      <c r="L7601" s="82">
        <f t="shared" si="356"/>
        <v>16.814999999999998</v>
      </c>
      <c r="M7601" s="82">
        <f>((E7601/$F$1)*VLOOKUP(N7601,Currecny_M!$A$1:$P$10,MATCH(Database!C7601,Currecny_M!$A$1:$P$1,0),FALSE))/VLOOKUP('Cover page'!$B$6,Currecny_M!$A$1:$P$10,MATCH(Database!C7601,Currecny_M!$A$1:$P$1,0),FALSE)</f>
        <v>16.814999999999998</v>
      </c>
      <c r="N7601" s="6" t="str">
        <f>VLOOKUP(B7601,Master!$A$2:$C$11,3,FALSE)</f>
        <v>Pound</v>
      </c>
      <c r="O7601" s="6" t="str">
        <f>VLOOKUP(B7601,Master!$A$2:$C$11,2,FALSE)</f>
        <v>Europe</v>
      </c>
      <c r="Q7601" s="39" t="str">
        <f>VLOOKUP(D7601,GL_Master!$A$1:$D$80,2,FALSE)</f>
        <v>BS</v>
      </c>
      <c r="R7601" s="39" t="str">
        <f>VLOOKUP(D7601,GL_Master!$A$1:$D$80,3,FALSE)</f>
        <v>Gross Block</v>
      </c>
      <c r="S7601" s="39" t="str">
        <f>VLOOKUP(D7601,GL_Master!$A$1:$D$80,4,FALSE)</f>
        <v>Tangible Fixed assets</v>
      </c>
    </row>
    <row r="7602" spans="1:19" x14ac:dyDescent="0.25">
      <c r="A7602" s="39" t="s">
        <v>262</v>
      </c>
      <c r="B7602" s="39" t="s">
        <v>250</v>
      </c>
      <c r="C7602" s="7">
        <v>43922</v>
      </c>
      <c r="D7602" s="39" t="s">
        <v>64</v>
      </c>
      <c r="E7602" s="39">
        <v>10131</v>
      </c>
      <c r="F7602" s="82">
        <f t="shared" si="354"/>
        <v>10.131</v>
      </c>
      <c r="G7602" s="39">
        <f>VLOOKUP(N7602,Currecny_M!$A$1:$P$10,2,FALSE)</f>
        <v>95</v>
      </c>
      <c r="H7602" s="39">
        <f>MATCH(C7602,Currecny_M!$A$1:$P$1,0)</f>
        <v>2</v>
      </c>
      <c r="I7602" s="39">
        <f>VLOOKUP(N7602,Currecny_M!$A$1:$P$10,MATCH(Database!C7602,Currecny_M!$A$1:$P$1,0),FALSE)</f>
        <v>95</v>
      </c>
      <c r="J7602" s="82">
        <f t="shared" si="355"/>
        <v>962.44500000000005</v>
      </c>
      <c r="K7602" s="39">
        <f>VLOOKUP('Cover page'!$B$6,Currecny_M!$A$1:$P$10,MATCH(Database!C7602,Currecny_M!$A$1:$P$1,0),FALSE)</f>
        <v>1</v>
      </c>
      <c r="L7602" s="82">
        <f t="shared" si="356"/>
        <v>962.44500000000005</v>
      </c>
      <c r="M7602" s="82">
        <f>((E7602/$F$1)*VLOOKUP(N7602,Currecny_M!$A$1:$P$10,MATCH(Database!C7602,Currecny_M!$A$1:$P$1,0),FALSE))/VLOOKUP('Cover page'!$B$6,Currecny_M!$A$1:$P$10,MATCH(Database!C7602,Currecny_M!$A$1:$P$1,0),FALSE)</f>
        <v>962.44500000000005</v>
      </c>
      <c r="N7602" s="6" t="str">
        <f>VLOOKUP(B7602,Master!$A$2:$C$11,3,FALSE)</f>
        <v>Pound</v>
      </c>
      <c r="O7602" s="6" t="str">
        <f>VLOOKUP(B7602,Master!$A$2:$C$11,2,FALSE)</f>
        <v>Europe</v>
      </c>
      <c r="Q7602" s="39" t="str">
        <f>VLOOKUP(D7602,GL_Master!$A$1:$D$80,2,FALSE)</f>
        <v>BS</v>
      </c>
      <c r="R7602" s="39" t="str">
        <f>VLOOKUP(D7602,GL_Master!$A$1:$D$80,3,FALSE)</f>
        <v>Gross Block</v>
      </c>
      <c r="S7602" s="39" t="str">
        <f>VLOOKUP(D7602,GL_Master!$A$1:$D$80,4,FALSE)</f>
        <v>Tangible Fixed assets</v>
      </c>
    </row>
    <row r="7603" spans="1:19" x14ac:dyDescent="0.25">
      <c r="A7603" s="39" t="s">
        <v>262</v>
      </c>
      <c r="B7603" s="39" t="s">
        <v>250</v>
      </c>
      <c r="C7603" s="7">
        <v>43922</v>
      </c>
      <c r="D7603" s="39" t="s">
        <v>65</v>
      </c>
      <c r="E7603" s="39">
        <v>-6392</v>
      </c>
      <c r="F7603" s="82">
        <f t="shared" si="354"/>
        <v>-6.3920000000000003</v>
      </c>
      <c r="G7603" s="39">
        <f>VLOOKUP(N7603,Currecny_M!$A$1:$P$10,2,FALSE)</f>
        <v>95</v>
      </c>
      <c r="H7603" s="39">
        <f>MATCH(C7603,Currecny_M!$A$1:$P$1,0)</f>
        <v>2</v>
      </c>
      <c r="I7603" s="39">
        <f>VLOOKUP(N7603,Currecny_M!$A$1:$P$10,MATCH(Database!C7603,Currecny_M!$A$1:$P$1,0),FALSE)</f>
        <v>95</v>
      </c>
      <c r="J7603" s="82">
        <f t="shared" si="355"/>
        <v>-607.24</v>
      </c>
      <c r="K7603" s="39">
        <f>VLOOKUP('Cover page'!$B$6,Currecny_M!$A$1:$P$10,MATCH(Database!C7603,Currecny_M!$A$1:$P$1,0),FALSE)</f>
        <v>1</v>
      </c>
      <c r="L7603" s="82">
        <f t="shared" si="356"/>
        <v>-607.24</v>
      </c>
      <c r="M7603" s="82">
        <f>((E7603/$F$1)*VLOOKUP(N7603,Currecny_M!$A$1:$P$10,MATCH(Database!C7603,Currecny_M!$A$1:$P$1,0),FALSE))/VLOOKUP('Cover page'!$B$6,Currecny_M!$A$1:$P$10,MATCH(Database!C7603,Currecny_M!$A$1:$P$1,0),FALSE)</f>
        <v>-607.24</v>
      </c>
      <c r="N7603" s="6" t="str">
        <f>VLOOKUP(B7603,Master!$A$2:$C$11,3,FALSE)</f>
        <v>Pound</v>
      </c>
      <c r="O7603" s="6" t="str">
        <f>VLOOKUP(B7603,Master!$A$2:$C$11,2,FALSE)</f>
        <v>Europe</v>
      </c>
      <c r="Q7603" s="39" t="str">
        <f>VLOOKUP(D7603,GL_Master!$A$1:$D$80,2,FALSE)</f>
        <v>BS</v>
      </c>
      <c r="R7603" s="39" t="str">
        <f>VLOOKUP(D7603,GL_Master!$A$1:$D$80,3,FALSE)</f>
        <v>Accumulated Depreciation</v>
      </c>
      <c r="S7603" s="39" t="str">
        <f>VLOOKUP(D7603,GL_Master!$A$1:$D$80,4,FALSE)</f>
        <v>Accumulated Depreciation</v>
      </c>
    </row>
    <row r="7604" spans="1:19" x14ac:dyDescent="0.25">
      <c r="A7604" s="39" t="s">
        <v>262</v>
      </c>
      <c r="B7604" s="39" t="s">
        <v>250</v>
      </c>
      <c r="C7604" s="7">
        <v>43922</v>
      </c>
      <c r="D7604" s="39" t="s">
        <v>66</v>
      </c>
      <c r="E7604" s="39">
        <v>5457</v>
      </c>
      <c r="F7604" s="82">
        <f t="shared" si="354"/>
        <v>5.4569999999999999</v>
      </c>
      <c r="G7604" s="39">
        <f>VLOOKUP(N7604,Currecny_M!$A$1:$P$10,2,FALSE)</f>
        <v>95</v>
      </c>
      <c r="H7604" s="39">
        <f>MATCH(C7604,Currecny_M!$A$1:$P$1,0)</f>
        <v>2</v>
      </c>
      <c r="I7604" s="39">
        <f>VLOOKUP(N7604,Currecny_M!$A$1:$P$10,MATCH(Database!C7604,Currecny_M!$A$1:$P$1,0),FALSE)</f>
        <v>95</v>
      </c>
      <c r="J7604" s="82">
        <f t="shared" si="355"/>
        <v>518.41499999999996</v>
      </c>
      <c r="K7604" s="39">
        <f>VLOOKUP('Cover page'!$B$6,Currecny_M!$A$1:$P$10,MATCH(Database!C7604,Currecny_M!$A$1:$P$1,0),FALSE)</f>
        <v>1</v>
      </c>
      <c r="L7604" s="82">
        <f t="shared" si="356"/>
        <v>518.41499999999996</v>
      </c>
      <c r="M7604" s="82">
        <f>((E7604/$F$1)*VLOOKUP(N7604,Currecny_M!$A$1:$P$10,MATCH(Database!C7604,Currecny_M!$A$1:$P$1,0),FALSE))/VLOOKUP('Cover page'!$B$6,Currecny_M!$A$1:$P$10,MATCH(Database!C7604,Currecny_M!$A$1:$P$1,0),FALSE)</f>
        <v>518.41499999999996</v>
      </c>
      <c r="N7604" s="6" t="str">
        <f>VLOOKUP(B7604,Master!$A$2:$C$11,3,FALSE)</f>
        <v>Pound</v>
      </c>
      <c r="O7604" s="6" t="str">
        <f>VLOOKUP(B7604,Master!$A$2:$C$11,2,FALSE)</f>
        <v>Europe</v>
      </c>
      <c r="Q7604" s="39" t="str">
        <f>VLOOKUP(D7604,GL_Master!$A$1:$D$80,2,FALSE)</f>
        <v>BS</v>
      </c>
      <c r="R7604" s="39" t="str">
        <f>VLOOKUP(D7604,GL_Master!$A$1:$D$80,3,FALSE)</f>
        <v>Gross Block</v>
      </c>
      <c r="S7604" s="39" t="str">
        <f>VLOOKUP(D7604,GL_Master!$A$1:$D$80,4,FALSE)</f>
        <v>Tangible Fixed assets</v>
      </c>
    </row>
    <row r="7605" spans="1:19" x14ac:dyDescent="0.25">
      <c r="A7605" s="39" t="s">
        <v>262</v>
      </c>
      <c r="B7605" s="39" t="s">
        <v>250</v>
      </c>
      <c r="C7605" s="7">
        <v>43922</v>
      </c>
      <c r="D7605" s="39" t="s">
        <v>67</v>
      </c>
      <c r="E7605" s="39">
        <v>1996</v>
      </c>
      <c r="F7605" s="82">
        <f t="shared" si="354"/>
        <v>1.996</v>
      </c>
      <c r="G7605" s="39">
        <f>VLOOKUP(N7605,Currecny_M!$A$1:$P$10,2,FALSE)</f>
        <v>95</v>
      </c>
      <c r="H7605" s="39">
        <f>MATCH(C7605,Currecny_M!$A$1:$P$1,0)</f>
        <v>2</v>
      </c>
      <c r="I7605" s="39">
        <f>VLOOKUP(N7605,Currecny_M!$A$1:$P$10,MATCH(Database!C7605,Currecny_M!$A$1:$P$1,0),FALSE)</f>
        <v>95</v>
      </c>
      <c r="J7605" s="82">
        <f t="shared" si="355"/>
        <v>189.62</v>
      </c>
      <c r="K7605" s="39">
        <f>VLOOKUP('Cover page'!$B$6,Currecny_M!$A$1:$P$10,MATCH(Database!C7605,Currecny_M!$A$1:$P$1,0),FALSE)</f>
        <v>1</v>
      </c>
      <c r="L7605" s="82">
        <f t="shared" si="356"/>
        <v>189.62</v>
      </c>
      <c r="M7605" s="82">
        <f>((E7605/$F$1)*VLOOKUP(N7605,Currecny_M!$A$1:$P$10,MATCH(Database!C7605,Currecny_M!$A$1:$P$1,0),FALSE))/VLOOKUP('Cover page'!$B$6,Currecny_M!$A$1:$P$10,MATCH(Database!C7605,Currecny_M!$A$1:$P$1,0),FALSE)</f>
        <v>189.62</v>
      </c>
      <c r="N7605" s="6" t="str">
        <f>VLOOKUP(B7605,Master!$A$2:$C$11,3,FALSE)</f>
        <v>Pound</v>
      </c>
      <c r="O7605" s="6" t="str">
        <f>VLOOKUP(B7605,Master!$A$2:$C$11,2,FALSE)</f>
        <v>Europe</v>
      </c>
      <c r="Q7605" s="39" t="str">
        <f>VLOOKUP(D7605,GL_Master!$A$1:$D$80,2,FALSE)</f>
        <v>BS</v>
      </c>
      <c r="R7605" s="39" t="str">
        <f>VLOOKUP(D7605,GL_Master!$A$1:$D$80,3,FALSE)</f>
        <v>Gross Block</v>
      </c>
      <c r="S7605" s="39" t="str">
        <f>VLOOKUP(D7605,GL_Master!$A$1:$D$80,4,FALSE)</f>
        <v>Tangible Fixed assets</v>
      </c>
    </row>
    <row r="7606" spans="1:19" x14ac:dyDescent="0.25">
      <c r="A7606" s="39" t="s">
        <v>262</v>
      </c>
      <c r="B7606" s="39" t="s">
        <v>250</v>
      </c>
      <c r="C7606" s="7">
        <v>43922</v>
      </c>
      <c r="D7606" s="39" t="s">
        <v>68</v>
      </c>
      <c r="E7606" s="39">
        <v>-1743</v>
      </c>
      <c r="F7606" s="82">
        <f t="shared" si="354"/>
        <v>-1.7430000000000001</v>
      </c>
      <c r="G7606" s="39">
        <f>VLOOKUP(N7606,Currecny_M!$A$1:$P$10,2,FALSE)</f>
        <v>95</v>
      </c>
      <c r="H7606" s="39">
        <f>MATCH(C7606,Currecny_M!$A$1:$P$1,0)</f>
        <v>2</v>
      </c>
      <c r="I7606" s="39">
        <f>VLOOKUP(N7606,Currecny_M!$A$1:$P$10,MATCH(Database!C7606,Currecny_M!$A$1:$P$1,0),FALSE)</f>
        <v>95</v>
      </c>
      <c r="J7606" s="82">
        <f t="shared" si="355"/>
        <v>-165.58500000000001</v>
      </c>
      <c r="K7606" s="39">
        <f>VLOOKUP('Cover page'!$B$6,Currecny_M!$A$1:$P$10,MATCH(Database!C7606,Currecny_M!$A$1:$P$1,0),FALSE)</f>
        <v>1</v>
      </c>
      <c r="L7606" s="82">
        <f t="shared" si="356"/>
        <v>-165.58500000000001</v>
      </c>
      <c r="M7606" s="82">
        <f>((E7606/$F$1)*VLOOKUP(N7606,Currecny_M!$A$1:$P$10,MATCH(Database!C7606,Currecny_M!$A$1:$P$1,0),FALSE))/VLOOKUP('Cover page'!$B$6,Currecny_M!$A$1:$P$10,MATCH(Database!C7606,Currecny_M!$A$1:$P$1,0),FALSE)</f>
        <v>-165.58500000000001</v>
      </c>
      <c r="N7606" s="6" t="str">
        <f>VLOOKUP(B7606,Master!$A$2:$C$11,3,FALSE)</f>
        <v>Pound</v>
      </c>
      <c r="O7606" s="6" t="str">
        <f>VLOOKUP(B7606,Master!$A$2:$C$11,2,FALSE)</f>
        <v>Europe</v>
      </c>
      <c r="Q7606" s="39" t="str">
        <f>VLOOKUP(D7606,GL_Master!$A$1:$D$80,2,FALSE)</f>
        <v>BS</v>
      </c>
      <c r="R7606" s="39" t="str">
        <f>VLOOKUP(D7606,GL_Master!$A$1:$D$80,3,FALSE)</f>
        <v>Accumulated Depreciation</v>
      </c>
      <c r="S7606" s="39" t="str">
        <f>VLOOKUP(D7606,GL_Master!$A$1:$D$80,4,FALSE)</f>
        <v>Accumulated Depreciation</v>
      </c>
    </row>
    <row r="7607" spans="1:19" x14ac:dyDescent="0.25">
      <c r="A7607" s="39" t="s">
        <v>262</v>
      </c>
      <c r="B7607" s="39" t="s">
        <v>250</v>
      </c>
      <c r="C7607" s="7">
        <v>43922</v>
      </c>
      <c r="D7607" s="39" t="s">
        <v>69</v>
      </c>
      <c r="E7607" s="39">
        <v>3461</v>
      </c>
      <c r="F7607" s="82">
        <f t="shared" si="354"/>
        <v>3.4609999999999999</v>
      </c>
      <c r="G7607" s="39">
        <f>VLOOKUP(N7607,Currecny_M!$A$1:$P$10,2,FALSE)</f>
        <v>95</v>
      </c>
      <c r="H7607" s="39">
        <f>MATCH(C7607,Currecny_M!$A$1:$P$1,0)</f>
        <v>2</v>
      </c>
      <c r="I7607" s="39">
        <f>VLOOKUP(N7607,Currecny_M!$A$1:$P$10,MATCH(Database!C7607,Currecny_M!$A$1:$P$1,0),FALSE)</f>
        <v>95</v>
      </c>
      <c r="J7607" s="82">
        <f t="shared" si="355"/>
        <v>328.79499999999996</v>
      </c>
      <c r="K7607" s="39">
        <f>VLOOKUP('Cover page'!$B$6,Currecny_M!$A$1:$P$10,MATCH(Database!C7607,Currecny_M!$A$1:$P$1,0),FALSE)</f>
        <v>1</v>
      </c>
      <c r="L7607" s="82">
        <f t="shared" si="356"/>
        <v>328.79499999999996</v>
      </c>
      <c r="M7607" s="82">
        <f>((E7607/$F$1)*VLOOKUP(N7607,Currecny_M!$A$1:$P$10,MATCH(Database!C7607,Currecny_M!$A$1:$P$1,0),FALSE))/VLOOKUP('Cover page'!$B$6,Currecny_M!$A$1:$P$10,MATCH(Database!C7607,Currecny_M!$A$1:$P$1,0),FALSE)</f>
        <v>328.79499999999996</v>
      </c>
      <c r="N7607" s="6" t="str">
        <f>VLOOKUP(B7607,Master!$A$2:$C$11,3,FALSE)</f>
        <v>Pound</v>
      </c>
      <c r="O7607" s="6" t="str">
        <f>VLOOKUP(B7607,Master!$A$2:$C$11,2,FALSE)</f>
        <v>Europe</v>
      </c>
      <c r="Q7607" s="39" t="str">
        <f>VLOOKUP(D7607,GL_Master!$A$1:$D$80,2,FALSE)</f>
        <v>BS</v>
      </c>
      <c r="R7607" s="39" t="str">
        <f>VLOOKUP(D7607,GL_Master!$A$1:$D$80,3,FALSE)</f>
        <v>Gross Block</v>
      </c>
      <c r="S7607" s="39" t="str">
        <f>VLOOKUP(D7607,GL_Master!$A$1:$D$80,4,FALSE)</f>
        <v>Tangible Fixed assets</v>
      </c>
    </row>
    <row r="7608" spans="1:19" x14ac:dyDescent="0.25">
      <c r="A7608" s="39" t="s">
        <v>262</v>
      </c>
      <c r="B7608" s="39" t="s">
        <v>250</v>
      </c>
      <c r="C7608" s="7">
        <v>43922</v>
      </c>
      <c r="D7608" s="39" t="s">
        <v>70</v>
      </c>
      <c r="E7608" s="39">
        <v>-126</v>
      </c>
      <c r="F7608" s="82">
        <f t="shared" si="354"/>
        <v>-0.126</v>
      </c>
      <c r="G7608" s="39">
        <f>VLOOKUP(N7608,Currecny_M!$A$1:$P$10,2,FALSE)</f>
        <v>95</v>
      </c>
      <c r="H7608" s="39">
        <f>MATCH(C7608,Currecny_M!$A$1:$P$1,0)</f>
        <v>2</v>
      </c>
      <c r="I7608" s="39">
        <f>VLOOKUP(N7608,Currecny_M!$A$1:$P$10,MATCH(Database!C7608,Currecny_M!$A$1:$P$1,0),FALSE)</f>
        <v>95</v>
      </c>
      <c r="J7608" s="82">
        <f t="shared" si="355"/>
        <v>-11.97</v>
      </c>
      <c r="K7608" s="39">
        <f>VLOOKUP('Cover page'!$B$6,Currecny_M!$A$1:$P$10,MATCH(Database!C7608,Currecny_M!$A$1:$P$1,0),FALSE)</f>
        <v>1</v>
      </c>
      <c r="L7608" s="82">
        <f t="shared" si="356"/>
        <v>-11.97</v>
      </c>
      <c r="M7608" s="82">
        <f>((E7608/$F$1)*VLOOKUP(N7608,Currecny_M!$A$1:$P$10,MATCH(Database!C7608,Currecny_M!$A$1:$P$1,0),FALSE))/VLOOKUP('Cover page'!$B$6,Currecny_M!$A$1:$P$10,MATCH(Database!C7608,Currecny_M!$A$1:$P$1,0),FALSE)</f>
        <v>-11.97</v>
      </c>
      <c r="N7608" s="6" t="str">
        <f>VLOOKUP(B7608,Master!$A$2:$C$11,3,FALSE)</f>
        <v>Pound</v>
      </c>
      <c r="O7608" s="6" t="str">
        <f>VLOOKUP(B7608,Master!$A$2:$C$11,2,FALSE)</f>
        <v>Europe</v>
      </c>
      <c r="Q7608" s="39" t="str">
        <f>VLOOKUP(D7608,GL_Master!$A$1:$D$80,2,FALSE)</f>
        <v>BS</v>
      </c>
      <c r="R7608" s="39" t="str">
        <f>VLOOKUP(D7608,GL_Master!$A$1:$D$80,3,FALSE)</f>
        <v>Accumulated Depreciation</v>
      </c>
      <c r="S7608" s="39" t="str">
        <f>VLOOKUP(D7608,GL_Master!$A$1:$D$80,4,FALSE)</f>
        <v>Accumulated Depreciation</v>
      </c>
    </row>
    <row r="7609" spans="1:19" x14ac:dyDescent="0.25">
      <c r="A7609" s="39" t="s">
        <v>262</v>
      </c>
      <c r="B7609" s="39" t="s">
        <v>250</v>
      </c>
      <c r="C7609" s="7">
        <v>43922</v>
      </c>
      <c r="D7609" s="39" t="s">
        <v>71</v>
      </c>
      <c r="E7609" s="39">
        <v>6215</v>
      </c>
      <c r="F7609" s="82">
        <f t="shared" si="354"/>
        <v>6.2149999999999999</v>
      </c>
      <c r="G7609" s="39">
        <f>VLOOKUP(N7609,Currecny_M!$A$1:$P$10,2,FALSE)</f>
        <v>95</v>
      </c>
      <c r="H7609" s="39">
        <f>MATCH(C7609,Currecny_M!$A$1:$P$1,0)</f>
        <v>2</v>
      </c>
      <c r="I7609" s="39">
        <f>VLOOKUP(N7609,Currecny_M!$A$1:$P$10,MATCH(Database!C7609,Currecny_M!$A$1:$P$1,0),FALSE)</f>
        <v>95</v>
      </c>
      <c r="J7609" s="82">
        <f t="shared" si="355"/>
        <v>590.42499999999995</v>
      </c>
      <c r="K7609" s="39">
        <f>VLOOKUP('Cover page'!$B$6,Currecny_M!$A$1:$P$10,MATCH(Database!C7609,Currecny_M!$A$1:$P$1,0),FALSE)</f>
        <v>1</v>
      </c>
      <c r="L7609" s="82">
        <f t="shared" si="356"/>
        <v>590.42499999999995</v>
      </c>
      <c r="M7609" s="82">
        <f>((E7609/$F$1)*VLOOKUP(N7609,Currecny_M!$A$1:$P$10,MATCH(Database!C7609,Currecny_M!$A$1:$P$1,0),FALSE))/VLOOKUP('Cover page'!$B$6,Currecny_M!$A$1:$P$10,MATCH(Database!C7609,Currecny_M!$A$1:$P$1,0),FALSE)</f>
        <v>590.42499999999995</v>
      </c>
      <c r="N7609" s="6" t="str">
        <f>VLOOKUP(B7609,Master!$A$2:$C$11,3,FALSE)</f>
        <v>Pound</v>
      </c>
      <c r="O7609" s="6" t="str">
        <f>VLOOKUP(B7609,Master!$A$2:$C$11,2,FALSE)</f>
        <v>Europe</v>
      </c>
      <c r="Q7609" s="39" t="str">
        <f>VLOOKUP(D7609,GL_Master!$A$1:$D$80,2,FALSE)</f>
        <v>BS</v>
      </c>
      <c r="R7609" s="39" t="str">
        <f>VLOOKUP(D7609,GL_Master!$A$1:$D$80,3,FALSE)</f>
        <v>Gross Block</v>
      </c>
      <c r="S7609" s="39" t="str">
        <f>VLOOKUP(D7609,GL_Master!$A$1:$D$80,4,FALSE)</f>
        <v>Tangible Fixed assets</v>
      </c>
    </row>
    <row r="7610" spans="1:19" x14ac:dyDescent="0.25">
      <c r="A7610" s="39" t="s">
        <v>262</v>
      </c>
      <c r="B7610" s="39" t="s">
        <v>250</v>
      </c>
      <c r="C7610" s="7">
        <v>43922</v>
      </c>
      <c r="D7610" s="39" t="s">
        <v>72</v>
      </c>
      <c r="E7610" s="39">
        <v>51</v>
      </c>
      <c r="F7610" s="82">
        <f t="shared" si="354"/>
        <v>5.0999999999999997E-2</v>
      </c>
      <c r="G7610" s="39">
        <f>VLOOKUP(N7610,Currecny_M!$A$1:$P$10,2,FALSE)</f>
        <v>95</v>
      </c>
      <c r="H7610" s="39">
        <f>MATCH(C7610,Currecny_M!$A$1:$P$1,0)</f>
        <v>2</v>
      </c>
      <c r="I7610" s="39">
        <f>VLOOKUP(N7610,Currecny_M!$A$1:$P$10,MATCH(Database!C7610,Currecny_M!$A$1:$P$1,0),FALSE)</f>
        <v>95</v>
      </c>
      <c r="J7610" s="82">
        <f t="shared" si="355"/>
        <v>4.8449999999999998</v>
      </c>
      <c r="K7610" s="39">
        <f>VLOOKUP('Cover page'!$B$6,Currecny_M!$A$1:$P$10,MATCH(Database!C7610,Currecny_M!$A$1:$P$1,0),FALSE)</f>
        <v>1</v>
      </c>
      <c r="L7610" s="82">
        <f t="shared" si="356"/>
        <v>4.8449999999999998</v>
      </c>
      <c r="M7610" s="82">
        <f>((E7610/$F$1)*VLOOKUP(N7610,Currecny_M!$A$1:$P$10,MATCH(Database!C7610,Currecny_M!$A$1:$P$1,0),FALSE))/VLOOKUP('Cover page'!$B$6,Currecny_M!$A$1:$P$10,MATCH(Database!C7610,Currecny_M!$A$1:$P$1,0),FALSE)</f>
        <v>4.8449999999999998</v>
      </c>
      <c r="N7610" s="6" t="str">
        <f>VLOOKUP(B7610,Master!$A$2:$C$11,3,FALSE)</f>
        <v>Pound</v>
      </c>
      <c r="O7610" s="6" t="str">
        <f>VLOOKUP(B7610,Master!$A$2:$C$11,2,FALSE)</f>
        <v>Europe</v>
      </c>
      <c r="Q7610" s="39" t="str">
        <f>VLOOKUP(D7610,GL_Master!$A$1:$D$80,2,FALSE)</f>
        <v>BS</v>
      </c>
      <c r="R7610" s="39" t="str">
        <f>VLOOKUP(D7610,GL_Master!$A$1:$D$80,3,FALSE)</f>
        <v>Gross Block</v>
      </c>
      <c r="S7610" s="39" t="str">
        <f>VLOOKUP(D7610,GL_Master!$A$1:$D$80,4,FALSE)</f>
        <v>Tangible Fixed assets</v>
      </c>
    </row>
    <row r="7611" spans="1:19" x14ac:dyDescent="0.25">
      <c r="A7611" s="39" t="s">
        <v>262</v>
      </c>
      <c r="B7611" s="39" t="s">
        <v>250</v>
      </c>
      <c r="C7611" s="7">
        <v>43922</v>
      </c>
      <c r="D7611" s="39" t="s">
        <v>73</v>
      </c>
      <c r="E7611" s="39">
        <v>25</v>
      </c>
      <c r="F7611" s="82">
        <f t="shared" si="354"/>
        <v>2.5000000000000001E-2</v>
      </c>
      <c r="G7611" s="39">
        <f>VLOOKUP(N7611,Currecny_M!$A$1:$P$10,2,FALSE)</f>
        <v>95</v>
      </c>
      <c r="H7611" s="39">
        <f>MATCH(C7611,Currecny_M!$A$1:$P$1,0)</f>
        <v>2</v>
      </c>
      <c r="I7611" s="39">
        <f>VLOOKUP(N7611,Currecny_M!$A$1:$P$10,MATCH(Database!C7611,Currecny_M!$A$1:$P$1,0),FALSE)</f>
        <v>95</v>
      </c>
      <c r="J7611" s="82">
        <f t="shared" si="355"/>
        <v>2.375</v>
      </c>
      <c r="K7611" s="39">
        <f>VLOOKUP('Cover page'!$B$6,Currecny_M!$A$1:$P$10,MATCH(Database!C7611,Currecny_M!$A$1:$P$1,0),FALSE)</f>
        <v>1</v>
      </c>
      <c r="L7611" s="82">
        <f t="shared" si="356"/>
        <v>2.375</v>
      </c>
      <c r="M7611" s="82">
        <f>((E7611/$F$1)*VLOOKUP(N7611,Currecny_M!$A$1:$P$10,MATCH(Database!C7611,Currecny_M!$A$1:$P$1,0),FALSE))/VLOOKUP('Cover page'!$B$6,Currecny_M!$A$1:$P$10,MATCH(Database!C7611,Currecny_M!$A$1:$P$1,0),FALSE)</f>
        <v>2.375</v>
      </c>
      <c r="N7611" s="6" t="str">
        <f>VLOOKUP(B7611,Master!$A$2:$C$11,3,FALSE)</f>
        <v>Pound</v>
      </c>
      <c r="O7611" s="6" t="str">
        <f>VLOOKUP(B7611,Master!$A$2:$C$11,2,FALSE)</f>
        <v>Europe</v>
      </c>
      <c r="Q7611" s="39" t="str">
        <f>VLOOKUP(D7611,GL_Master!$A$1:$D$80,2,FALSE)</f>
        <v>BS</v>
      </c>
      <c r="R7611" s="39" t="str">
        <f>VLOOKUP(D7611,GL_Master!$A$1:$D$80,3,FALSE)</f>
        <v>Gross Block</v>
      </c>
      <c r="S7611" s="39" t="str">
        <f>VLOOKUP(D7611,GL_Master!$A$1:$D$80,4,FALSE)</f>
        <v>Tangible Fixed assets</v>
      </c>
    </row>
    <row r="7612" spans="1:19" x14ac:dyDescent="0.25">
      <c r="A7612" s="39" t="s">
        <v>262</v>
      </c>
      <c r="B7612" s="39" t="s">
        <v>250</v>
      </c>
      <c r="C7612" s="7">
        <v>43922</v>
      </c>
      <c r="D7612" s="39" t="s">
        <v>74</v>
      </c>
      <c r="E7612" s="39">
        <v>-5962</v>
      </c>
      <c r="F7612" s="82">
        <f t="shared" si="354"/>
        <v>-5.9619999999999997</v>
      </c>
      <c r="G7612" s="39">
        <f>VLOOKUP(N7612,Currecny_M!$A$1:$P$10,2,FALSE)</f>
        <v>95</v>
      </c>
      <c r="H7612" s="39">
        <f>MATCH(C7612,Currecny_M!$A$1:$P$1,0)</f>
        <v>2</v>
      </c>
      <c r="I7612" s="39">
        <f>VLOOKUP(N7612,Currecny_M!$A$1:$P$10,MATCH(Database!C7612,Currecny_M!$A$1:$P$1,0),FALSE)</f>
        <v>95</v>
      </c>
      <c r="J7612" s="82">
        <f t="shared" si="355"/>
        <v>-566.39</v>
      </c>
      <c r="K7612" s="39">
        <f>VLOOKUP('Cover page'!$B$6,Currecny_M!$A$1:$P$10,MATCH(Database!C7612,Currecny_M!$A$1:$P$1,0),FALSE)</f>
        <v>1</v>
      </c>
      <c r="L7612" s="82">
        <f t="shared" si="356"/>
        <v>-566.39</v>
      </c>
      <c r="M7612" s="82">
        <f>((E7612/$F$1)*VLOOKUP(N7612,Currecny_M!$A$1:$P$10,MATCH(Database!C7612,Currecny_M!$A$1:$P$1,0),FALSE))/VLOOKUP('Cover page'!$B$6,Currecny_M!$A$1:$P$10,MATCH(Database!C7612,Currecny_M!$A$1:$P$1,0),FALSE)</f>
        <v>-566.39</v>
      </c>
      <c r="N7612" s="6" t="str">
        <f>VLOOKUP(B7612,Master!$A$2:$C$11,3,FALSE)</f>
        <v>Pound</v>
      </c>
      <c r="O7612" s="6" t="str">
        <f>VLOOKUP(B7612,Master!$A$2:$C$11,2,FALSE)</f>
        <v>Europe</v>
      </c>
      <c r="Q7612" s="39" t="str">
        <f>VLOOKUP(D7612,GL_Master!$A$1:$D$80,2,FALSE)</f>
        <v>BS</v>
      </c>
      <c r="R7612" s="39" t="str">
        <f>VLOOKUP(D7612,GL_Master!$A$1:$D$80,3,FALSE)</f>
        <v>Accumulated Depreciation</v>
      </c>
      <c r="S7612" s="39" t="str">
        <f>VLOOKUP(D7612,GL_Master!$A$1:$D$80,4,FALSE)</f>
        <v>Accumulated Depreciation</v>
      </c>
    </row>
    <row r="7613" spans="1:19" x14ac:dyDescent="0.25">
      <c r="A7613" s="39" t="s">
        <v>262</v>
      </c>
      <c r="B7613" s="39" t="s">
        <v>250</v>
      </c>
      <c r="C7613" s="7">
        <v>43922</v>
      </c>
      <c r="D7613" s="39" t="s">
        <v>21</v>
      </c>
      <c r="E7613" s="39">
        <v>505</v>
      </c>
      <c r="F7613" s="82">
        <f t="shared" si="354"/>
        <v>0.505</v>
      </c>
      <c r="G7613" s="39">
        <f>VLOOKUP(N7613,Currecny_M!$A$1:$P$10,2,FALSE)</f>
        <v>95</v>
      </c>
      <c r="H7613" s="39">
        <f>MATCH(C7613,Currecny_M!$A$1:$P$1,0)</f>
        <v>2</v>
      </c>
      <c r="I7613" s="39">
        <f>VLOOKUP(N7613,Currecny_M!$A$1:$P$10,MATCH(Database!C7613,Currecny_M!$A$1:$P$1,0),FALSE)</f>
        <v>95</v>
      </c>
      <c r="J7613" s="82">
        <f t="shared" si="355"/>
        <v>47.975000000000001</v>
      </c>
      <c r="K7613" s="39">
        <f>VLOOKUP('Cover page'!$B$6,Currecny_M!$A$1:$P$10,MATCH(Database!C7613,Currecny_M!$A$1:$P$1,0),FALSE)</f>
        <v>1</v>
      </c>
      <c r="L7613" s="82">
        <f t="shared" si="356"/>
        <v>47.975000000000001</v>
      </c>
      <c r="M7613" s="82">
        <f>((E7613/$F$1)*VLOOKUP(N7613,Currecny_M!$A$1:$P$10,MATCH(Database!C7613,Currecny_M!$A$1:$P$1,0),FALSE))/VLOOKUP('Cover page'!$B$6,Currecny_M!$A$1:$P$10,MATCH(Database!C7613,Currecny_M!$A$1:$P$1,0),FALSE)</f>
        <v>47.975000000000001</v>
      </c>
      <c r="N7613" s="6" t="str">
        <f>VLOOKUP(B7613,Master!$A$2:$C$11,3,FALSE)</f>
        <v>Pound</v>
      </c>
      <c r="O7613" s="6" t="str">
        <f>VLOOKUP(B7613,Master!$A$2:$C$11,2,FALSE)</f>
        <v>Europe</v>
      </c>
      <c r="Q7613" s="39" t="str">
        <f>VLOOKUP(D7613,GL_Master!$A$1:$D$80,2,FALSE)</f>
        <v>BS</v>
      </c>
      <c r="R7613" s="39" t="str">
        <f>VLOOKUP(D7613,GL_Master!$A$1:$D$80,3,FALSE)</f>
        <v>Gross Block</v>
      </c>
      <c r="S7613" s="39" t="str">
        <f>VLOOKUP(D7613,GL_Master!$A$1:$D$80,4,FALSE)</f>
        <v>Tangible Fixed assets</v>
      </c>
    </row>
    <row r="7614" spans="1:19" x14ac:dyDescent="0.25">
      <c r="A7614" s="39" t="s">
        <v>262</v>
      </c>
      <c r="B7614" s="39" t="s">
        <v>250</v>
      </c>
      <c r="C7614" s="7">
        <v>43922</v>
      </c>
      <c r="D7614" s="39" t="s">
        <v>27</v>
      </c>
      <c r="E7614" s="39">
        <v>1137</v>
      </c>
      <c r="F7614" s="82">
        <f t="shared" si="354"/>
        <v>1.137</v>
      </c>
      <c r="G7614" s="39">
        <f>VLOOKUP(N7614,Currecny_M!$A$1:$P$10,2,FALSE)</f>
        <v>95</v>
      </c>
      <c r="H7614" s="39">
        <f>MATCH(C7614,Currecny_M!$A$1:$P$1,0)</f>
        <v>2</v>
      </c>
      <c r="I7614" s="39">
        <f>VLOOKUP(N7614,Currecny_M!$A$1:$P$10,MATCH(Database!C7614,Currecny_M!$A$1:$P$1,0),FALSE)</f>
        <v>95</v>
      </c>
      <c r="J7614" s="82">
        <f t="shared" si="355"/>
        <v>108.015</v>
      </c>
      <c r="K7614" s="39">
        <f>VLOOKUP('Cover page'!$B$6,Currecny_M!$A$1:$P$10,MATCH(Database!C7614,Currecny_M!$A$1:$P$1,0),FALSE)</f>
        <v>1</v>
      </c>
      <c r="L7614" s="82">
        <f t="shared" si="356"/>
        <v>108.015</v>
      </c>
      <c r="M7614" s="82">
        <f>((E7614/$F$1)*VLOOKUP(N7614,Currecny_M!$A$1:$P$10,MATCH(Database!C7614,Currecny_M!$A$1:$P$1,0),FALSE))/VLOOKUP('Cover page'!$B$6,Currecny_M!$A$1:$P$10,MATCH(Database!C7614,Currecny_M!$A$1:$P$1,0),FALSE)</f>
        <v>108.015</v>
      </c>
      <c r="N7614" s="6" t="str">
        <f>VLOOKUP(B7614,Master!$A$2:$C$11,3,FALSE)</f>
        <v>Pound</v>
      </c>
      <c r="O7614" s="6" t="str">
        <f>VLOOKUP(B7614,Master!$A$2:$C$11,2,FALSE)</f>
        <v>Europe</v>
      </c>
      <c r="Q7614" s="39" t="str">
        <f>VLOOKUP(D7614,GL_Master!$A$1:$D$80,2,FALSE)</f>
        <v>BS</v>
      </c>
      <c r="R7614" s="39" t="str">
        <f>VLOOKUP(D7614,GL_Master!$A$1:$D$80,3,FALSE)</f>
        <v>Gross Block</v>
      </c>
      <c r="S7614" s="39" t="str">
        <f>VLOOKUP(D7614,GL_Master!$A$1:$D$80,4,FALSE)</f>
        <v>Tangible Fixed assets</v>
      </c>
    </row>
    <row r="7615" spans="1:19" x14ac:dyDescent="0.25">
      <c r="A7615" s="39" t="s">
        <v>262</v>
      </c>
      <c r="B7615" s="39" t="s">
        <v>250</v>
      </c>
      <c r="C7615" s="7">
        <v>43922</v>
      </c>
      <c r="D7615" s="39" t="s">
        <v>75</v>
      </c>
      <c r="E7615" s="39">
        <v>-25</v>
      </c>
      <c r="F7615" s="82">
        <f t="shared" si="354"/>
        <v>-2.5000000000000001E-2</v>
      </c>
      <c r="G7615" s="39">
        <f>VLOOKUP(N7615,Currecny_M!$A$1:$P$10,2,FALSE)</f>
        <v>95</v>
      </c>
      <c r="H7615" s="39">
        <f>MATCH(C7615,Currecny_M!$A$1:$P$1,0)</f>
        <v>2</v>
      </c>
      <c r="I7615" s="39">
        <f>VLOOKUP(N7615,Currecny_M!$A$1:$P$10,MATCH(Database!C7615,Currecny_M!$A$1:$P$1,0),FALSE)</f>
        <v>95</v>
      </c>
      <c r="J7615" s="82">
        <f t="shared" si="355"/>
        <v>-2.375</v>
      </c>
      <c r="K7615" s="39">
        <f>VLOOKUP('Cover page'!$B$6,Currecny_M!$A$1:$P$10,MATCH(Database!C7615,Currecny_M!$A$1:$P$1,0),FALSE)</f>
        <v>1</v>
      </c>
      <c r="L7615" s="82">
        <f t="shared" si="356"/>
        <v>-2.375</v>
      </c>
      <c r="M7615" s="82">
        <f>((E7615/$F$1)*VLOOKUP(N7615,Currecny_M!$A$1:$P$10,MATCH(Database!C7615,Currecny_M!$A$1:$P$1,0),FALSE))/VLOOKUP('Cover page'!$B$6,Currecny_M!$A$1:$P$10,MATCH(Database!C7615,Currecny_M!$A$1:$P$1,0),FALSE)</f>
        <v>-2.375</v>
      </c>
      <c r="N7615" s="6" t="str">
        <f>VLOOKUP(B7615,Master!$A$2:$C$11,3,FALSE)</f>
        <v>Pound</v>
      </c>
      <c r="O7615" s="6" t="str">
        <f>VLOOKUP(B7615,Master!$A$2:$C$11,2,FALSE)</f>
        <v>Europe</v>
      </c>
      <c r="Q7615" s="39" t="str">
        <f>VLOOKUP(D7615,GL_Master!$A$1:$D$80,2,FALSE)</f>
        <v>BS</v>
      </c>
      <c r="R7615" s="39" t="str">
        <f>VLOOKUP(D7615,GL_Master!$A$1:$D$80,3,FALSE)</f>
        <v>Gross Block</v>
      </c>
      <c r="S7615" s="39" t="str">
        <f>VLOOKUP(D7615,GL_Master!$A$1:$D$80,4,FALSE)</f>
        <v>Tangible Fixed assets</v>
      </c>
    </row>
    <row r="7616" spans="1:19" x14ac:dyDescent="0.25">
      <c r="A7616" s="39" t="s">
        <v>262</v>
      </c>
      <c r="B7616" s="39" t="s">
        <v>250</v>
      </c>
      <c r="C7616" s="7">
        <v>43922</v>
      </c>
      <c r="D7616" s="39" t="s">
        <v>76</v>
      </c>
      <c r="E7616" s="39">
        <v>632</v>
      </c>
      <c r="F7616" s="82">
        <f t="shared" si="354"/>
        <v>0.63200000000000001</v>
      </c>
      <c r="G7616" s="39">
        <f>VLOOKUP(N7616,Currecny_M!$A$1:$P$10,2,FALSE)</f>
        <v>95</v>
      </c>
      <c r="H7616" s="39">
        <f>MATCH(C7616,Currecny_M!$A$1:$P$1,0)</f>
        <v>2</v>
      </c>
      <c r="I7616" s="39">
        <f>VLOOKUP(N7616,Currecny_M!$A$1:$P$10,MATCH(Database!C7616,Currecny_M!$A$1:$P$1,0),FALSE)</f>
        <v>95</v>
      </c>
      <c r="J7616" s="82">
        <f t="shared" si="355"/>
        <v>60.04</v>
      </c>
      <c r="K7616" s="39">
        <f>VLOOKUP('Cover page'!$B$6,Currecny_M!$A$1:$P$10,MATCH(Database!C7616,Currecny_M!$A$1:$P$1,0),FALSE)</f>
        <v>1</v>
      </c>
      <c r="L7616" s="82">
        <f t="shared" si="356"/>
        <v>60.04</v>
      </c>
      <c r="M7616" s="82">
        <f>((E7616/$F$1)*VLOOKUP(N7616,Currecny_M!$A$1:$P$10,MATCH(Database!C7616,Currecny_M!$A$1:$P$1,0),FALSE))/VLOOKUP('Cover page'!$B$6,Currecny_M!$A$1:$P$10,MATCH(Database!C7616,Currecny_M!$A$1:$P$1,0),FALSE)</f>
        <v>60.04</v>
      </c>
      <c r="N7616" s="6" t="str">
        <f>VLOOKUP(B7616,Master!$A$2:$C$11,3,FALSE)</f>
        <v>Pound</v>
      </c>
      <c r="O7616" s="6" t="str">
        <f>VLOOKUP(B7616,Master!$A$2:$C$11,2,FALSE)</f>
        <v>Europe</v>
      </c>
      <c r="Q7616" s="39" t="str">
        <f>VLOOKUP(D7616,GL_Master!$A$1:$D$80,2,FALSE)</f>
        <v>BS</v>
      </c>
      <c r="R7616" s="39" t="str">
        <f>VLOOKUP(D7616,GL_Master!$A$1:$D$80,3,FALSE)</f>
        <v>Inventories</v>
      </c>
      <c r="S7616" s="39" t="str">
        <f>VLOOKUP(D7616,GL_Master!$A$1:$D$80,4,FALSE)</f>
        <v>Inventory</v>
      </c>
    </row>
    <row r="7617" spans="1:19" x14ac:dyDescent="0.25">
      <c r="A7617" s="39" t="s">
        <v>262</v>
      </c>
      <c r="B7617" s="39" t="s">
        <v>250</v>
      </c>
      <c r="C7617" s="7">
        <v>43922</v>
      </c>
      <c r="D7617" s="39" t="s">
        <v>77</v>
      </c>
      <c r="E7617" s="39">
        <v>1592</v>
      </c>
      <c r="F7617" s="82">
        <f t="shared" si="354"/>
        <v>1.5920000000000001</v>
      </c>
      <c r="G7617" s="39">
        <f>VLOOKUP(N7617,Currecny_M!$A$1:$P$10,2,FALSE)</f>
        <v>95</v>
      </c>
      <c r="H7617" s="39">
        <f>MATCH(C7617,Currecny_M!$A$1:$P$1,0)</f>
        <v>2</v>
      </c>
      <c r="I7617" s="39">
        <f>VLOOKUP(N7617,Currecny_M!$A$1:$P$10,MATCH(Database!C7617,Currecny_M!$A$1:$P$1,0),FALSE)</f>
        <v>95</v>
      </c>
      <c r="J7617" s="82">
        <f t="shared" si="355"/>
        <v>151.24</v>
      </c>
      <c r="K7617" s="39">
        <f>VLOOKUP('Cover page'!$B$6,Currecny_M!$A$1:$P$10,MATCH(Database!C7617,Currecny_M!$A$1:$P$1,0),FALSE)</f>
        <v>1</v>
      </c>
      <c r="L7617" s="82">
        <f t="shared" si="356"/>
        <v>151.24</v>
      </c>
      <c r="M7617" s="82">
        <f>((E7617/$F$1)*VLOOKUP(N7617,Currecny_M!$A$1:$P$10,MATCH(Database!C7617,Currecny_M!$A$1:$P$1,0),FALSE))/VLOOKUP('Cover page'!$B$6,Currecny_M!$A$1:$P$10,MATCH(Database!C7617,Currecny_M!$A$1:$P$1,0),FALSE)</f>
        <v>151.24</v>
      </c>
      <c r="N7617" s="6" t="str">
        <f>VLOOKUP(B7617,Master!$A$2:$C$11,3,FALSE)</f>
        <v>Pound</v>
      </c>
      <c r="O7617" s="6" t="str">
        <f>VLOOKUP(B7617,Master!$A$2:$C$11,2,FALSE)</f>
        <v>Europe</v>
      </c>
      <c r="Q7617" s="39" t="str">
        <f>VLOOKUP(D7617,GL_Master!$A$1:$D$80,2,FALSE)</f>
        <v>BS</v>
      </c>
      <c r="R7617" s="39" t="str">
        <f>VLOOKUP(D7617,GL_Master!$A$1:$D$80,3,FALSE)</f>
        <v>Inventories</v>
      </c>
      <c r="S7617" s="39" t="str">
        <f>VLOOKUP(D7617,GL_Master!$A$1:$D$80,4,FALSE)</f>
        <v>Inventory</v>
      </c>
    </row>
    <row r="7618" spans="1:19" x14ac:dyDescent="0.25">
      <c r="A7618" s="39" t="s">
        <v>262</v>
      </c>
      <c r="B7618" s="39" t="s">
        <v>250</v>
      </c>
      <c r="C7618" s="7">
        <v>43922</v>
      </c>
      <c r="D7618" s="39" t="s">
        <v>2</v>
      </c>
      <c r="E7618" s="39">
        <v>162493</v>
      </c>
      <c r="F7618" s="82">
        <f t="shared" si="354"/>
        <v>162.49299999999999</v>
      </c>
      <c r="G7618" s="39">
        <f>VLOOKUP(N7618,Currecny_M!$A$1:$P$10,2,FALSE)</f>
        <v>95</v>
      </c>
      <c r="H7618" s="39">
        <f>MATCH(C7618,Currecny_M!$A$1:$P$1,0)</f>
        <v>2</v>
      </c>
      <c r="I7618" s="39">
        <f>VLOOKUP(N7618,Currecny_M!$A$1:$P$10,MATCH(Database!C7618,Currecny_M!$A$1:$P$1,0),FALSE)</f>
        <v>95</v>
      </c>
      <c r="J7618" s="82">
        <f t="shared" si="355"/>
        <v>15436.834999999999</v>
      </c>
      <c r="K7618" s="39">
        <f>VLOOKUP('Cover page'!$B$6,Currecny_M!$A$1:$P$10,MATCH(Database!C7618,Currecny_M!$A$1:$P$1,0),FALSE)</f>
        <v>1</v>
      </c>
      <c r="L7618" s="82">
        <f t="shared" si="356"/>
        <v>15436.834999999999</v>
      </c>
      <c r="M7618" s="82">
        <f>((E7618/$F$1)*VLOOKUP(N7618,Currecny_M!$A$1:$P$10,MATCH(Database!C7618,Currecny_M!$A$1:$P$1,0),FALSE))/VLOOKUP('Cover page'!$B$6,Currecny_M!$A$1:$P$10,MATCH(Database!C7618,Currecny_M!$A$1:$P$1,0),FALSE)</f>
        <v>15436.834999999999</v>
      </c>
      <c r="N7618" s="6" t="str">
        <f>VLOOKUP(B7618,Master!$A$2:$C$11,3,FALSE)</f>
        <v>Pound</v>
      </c>
      <c r="O7618" s="6" t="str">
        <f>VLOOKUP(B7618,Master!$A$2:$C$11,2,FALSE)</f>
        <v>Europe</v>
      </c>
      <c r="Q7618" s="39" t="str">
        <f>VLOOKUP(D7618,GL_Master!$A$1:$D$80,2,FALSE)</f>
        <v>BS</v>
      </c>
      <c r="R7618" s="39" t="str">
        <f>VLOOKUP(D7618,GL_Master!$A$1:$D$80,3,FALSE)</f>
        <v>Trade receivables</v>
      </c>
      <c r="S7618" s="39" t="str">
        <f>VLOOKUP(D7618,GL_Master!$A$1:$D$80,4,FALSE)</f>
        <v>Unsecured, considered good</v>
      </c>
    </row>
    <row r="7619" spans="1:19" x14ac:dyDescent="0.25">
      <c r="A7619" s="39" t="s">
        <v>262</v>
      </c>
      <c r="B7619" s="39" t="s">
        <v>250</v>
      </c>
      <c r="C7619" s="7">
        <v>43922</v>
      </c>
      <c r="D7619" s="39" t="s">
        <v>78</v>
      </c>
      <c r="E7619" s="39">
        <v>25</v>
      </c>
      <c r="F7619" s="82">
        <f t="shared" si="354"/>
        <v>2.5000000000000001E-2</v>
      </c>
      <c r="G7619" s="39">
        <f>VLOOKUP(N7619,Currecny_M!$A$1:$P$10,2,FALSE)</f>
        <v>95</v>
      </c>
      <c r="H7619" s="39">
        <f>MATCH(C7619,Currecny_M!$A$1:$P$1,0)</f>
        <v>2</v>
      </c>
      <c r="I7619" s="39">
        <f>VLOOKUP(N7619,Currecny_M!$A$1:$P$10,MATCH(Database!C7619,Currecny_M!$A$1:$P$1,0),FALSE)</f>
        <v>95</v>
      </c>
      <c r="J7619" s="82">
        <f t="shared" si="355"/>
        <v>2.375</v>
      </c>
      <c r="K7619" s="39">
        <f>VLOOKUP('Cover page'!$B$6,Currecny_M!$A$1:$P$10,MATCH(Database!C7619,Currecny_M!$A$1:$P$1,0),FALSE)</f>
        <v>1</v>
      </c>
      <c r="L7619" s="82">
        <f t="shared" si="356"/>
        <v>2.375</v>
      </c>
      <c r="M7619" s="82">
        <f>((E7619/$F$1)*VLOOKUP(N7619,Currecny_M!$A$1:$P$10,MATCH(Database!C7619,Currecny_M!$A$1:$P$1,0),FALSE))/VLOOKUP('Cover page'!$B$6,Currecny_M!$A$1:$P$10,MATCH(Database!C7619,Currecny_M!$A$1:$P$1,0),FALSE)</f>
        <v>2.375</v>
      </c>
      <c r="N7619" s="6" t="str">
        <f>VLOOKUP(B7619,Master!$A$2:$C$11,3,FALSE)</f>
        <v>Pound</v>
      </c>
      <c r="O7619" s="6" t="str">
        <f>VLOOKUP(B7619,Master!$A$2:$C$11,2,FALSE)</f>
        <v>Europe</v>
      </c>
      <c r="Q7619" s="39" t="str">
        <f>VLOOKUP(D7619,GL_Master!$A$1:$D$80,2,FALSE)</f>
        <v>BS</v>
      </c>
      <c r="R7619" s="39" t="str">
        <f>VLOOKUP(D7619,GL_Master!$A$1:$D$80,3,FALSE)</f>
        <v>Cash &amp; Bank Balances</v>
      </c>
      <c r="S7619" s="39" t="str">
        <f>VLOOKUP(D7619,GL_Master!$A$1:$D$80,4,FALSE)</f>
        <v>Cash In hand</v>
      </c>
    </row>
    <row r="7620" spans="1:19" x14ac:dyDescent="0.25">
      <c r="A7620" s="39" t="s">
        <v>262</v>
      </c>
      <c r="B7620" s="39" t="s">
        <v>250</v>
      </c>
      <c r="C7620" s="7">
        <v>43922</v>
      </c>
      <c r="D7620" s="39" t="s">
        <v>79</v>
      </c>
      <c r="E7620" s="39">
        <v>-6316</v>
      </c>
      <c r="F7620" s="82">
        <f t="shared" ref="F7620:F7683" si="357">E7620/$F$1</f>
        <v>-6.3159999999999998</v>
      </c>
      <c r="G7620" s="39">
        <f>VLOOKUP(N7620,Currecny_M!$A$1:$P$10,2,FALSE)</f>
        <v>95</v>
      </c>
      <c r="H7620" s="39">
        <f>MATCH(C7620,Currecny_M!$A$1:$P$1,0)</f>
        <v>2</v>
      </c>
      <c r="I7620" s="39">
        <f>VLOOKUP(N7620,Currecny_M!$A$1:$P$10,MATCH(Database!C7620,Currecny_M!$A$1:$P$1,0),FALSE)</f>
        <v>95</v>
      </c>
      <c r="J7620" s="82">
        <f t="shared" ref="J7620:J7683" si="358">F7620*I7620</f>
        <v>-600.02</v>
      </c>
      <c r="K7620" s="39">
        <f>VLOOKUP('Cover page'!$B$6,Currecny_M!$A$1:$P$10,MATCH(Database!C7620,Currecny_M!$A$1:$P$1,0),FALSE)</f>
        <v>1</v>
      </c>
      <c r="L7620" s="82">
        <f t="shared" ref="L7620:L7683" si="359">J7620/K7620</f>
        <v>-600.02</v>
      </c>
      <c r="M7620" s="82">
        <f>((E7620/$F$1)*VLOOKUP(N7620,Currecny_M!$A$1:$P$10,MATCH(Database!C7620,Currecny_M!$A$1:$P$1,0),FALSE))/VLOOKUP('Cover page'!$B$6,Currecny_M!$A$1:$P$10,MATCH(Database!C7620,Currecny_M!$A$1:$P$1,0),FALSE)</f>
        <v>-600.02</v>
      </c>
      <c r="N7620" s="6" t="str">
        <f>VLOOKUP(B7620,Master!$A$2:$C$11,3,FALSE)</f>
        <v>Pound</v>
      </c>
      <c r="O7620" s="6" t="str">
        <f>VLOOKUP(B7620,Master!$A$2:$C$11,2,FALSE)</f>
        <v>Europe</v>
      </c>
      <c r="Q7620" s="39" t="str">
        <f>VLOOKUP(D7620,GL_Master!$A$1:$D$80,2,FALSE)</f>
        <v>BS</v>
      </c>
      <c r="R7620" s="39" t="str">
        <f>VLOOKUP(D7620,GL_Master!$A$1:$D$80,3,FALSE)</f>
        <v>Loan Fund</v>
      </c>
      <c r="S7620" s="39" t="str">
        <f>VLOOKUP(D7620,GL_Master!$A$1:$D$80,4,FALSE)</f>
        <v>Term Loan</v>
      </c>
    </row>
    <row r="7621" spans="1:19" x14ac:dyDescent="0.25">
      <c r="A7621" s="39" t="s">
        <v>262</v>
      </c>
      <c r="B7621" s="39" t="s">
        <v>250</v>
      </c>
      <c r="C7621" s="7">
        <v>43922</v>
      </c>
      <c r="D7621" s="39" t="s">
        <v>80</v>
      </c>
      <c r="E7621" s="39">
        <v>177</v>
      </c>
      <c r="F7621" s="82">
        <f t="shared" si="357"/>
        <v>0.17699999999999999</v>
      </c>
      <c r="G7621" s="39">
        <f>VLOOKUP(N7621,Currecny_M!$A$1:$P$10,2,FALSE)</f>
        <v>95</v>
      </c>
      <c r="H7621" s="39">
        <f>MATCH(C7621,Currecny_M!$A$1:$P$1,0)</f>
        <v>2</v>
      </c>
      <c r="I7621" s="39">
        <f>VLOOKUP(N7621,Currecny_M!$A$1:$P$10,MATCH(Database!C7621,Currecny_M!$A$1:$P$1,0),FALSE)</f>
        <v>95</v>
      </c>
      <c r="J7621" s="82">
        <f t="shared" si="358"/>
        <v>16.814999999999998</v>
      </c>
      <c r="K7621" s="39">
        <f>VLOOKUP('Cover page'!$B$6,Currecny_M!$A$1:$P$10,MATCH(Database!C7621,Currecny_M!$A$1:$P$1,0),FALSE)</f>
        <v>1</v>
      </c>
      <c r="L7621" s="82">
        <f t="shared" si="359"/>
        <v>16.814999999999998</v>
      </c>
      <c r="M7621" s="82">
        <f>((E7621/$F$1)*VLOOKUP(N7621,Currecny_M!$A$1:$P$10,MATCH(Database!C7621,Currecny_M!$A$1:$P$1,0),FALSE))/VLOOKUP('Cover page'!$B$6,Currecny_M!$A$1:$P$10,MATCH(Database!C7621,Currecny_M!$A$1:$P$1,0),FALSE)</f>
        <v>16.814999999999998</v>
      </c>
      <c r="N7621" s="6" t="str">
        <f>VLOOKUP(B7621,Master!$A$2:$C$11,3,FALSE)</f>
        <v>Pound</v>
      </c>
      <c r="O7621" s="6" t="str">
        <f>VLOOKUP(B7621,Master!$A$2:$C$11,2,FALSE)</f>
        <v>Europe</v>
      </c>
      <c r="Q7621" s="39" t="str">
        <f>VLOOKUP(D7621,GL_Master!$A$1:$D$80,2,FALSE)</f>
        <v>BS</v>
      </c>
      <c r="R7621" s="39" t="str">
        <f>VLOOKUP(D7621,GL_Master!$A$1:$D$80,3,FALSE)</f>
        <v>Cash &amp; Bank Balances</v>
      </c>
      <c r="S7621" s="39" t="str">
        <f>VLOOKUP(D7621,GL_Master!$A$1:$D$80,4,FALSE)</f>
        <v xml:space="preserve">      On Current Accounts</v>
      </c>
    </row>
    <row r="7622" spans="1:19" x14ac:dyDescent="0.25">
      <c r="A7622" s="39" t="s">
        <v>262</v>
      </c>
      <c r="B7622" s="39" t="s">
        <v>250</v>
      </c>
      <c r="C7622" s="7">
        <v>43922</v>
      </c>
      <c r="D7622" s="39" t="s">
        <v>81</v>
      </c>
      <c r="E7622" s="39">
        <v>12733</v>
      </c>
      <c r="F7622" s="82">
        <f t="shared" si="357"/>
        <v>12.733000000000001</v>
      </c>
      <c r="G7622" s="39">
        <f>VLOOKUP(N7622,Currecny_M!$A$1:$P$10,2,FALSE)</f>
        <v>95</v>
      </c>
      <c r="H7622" s="39">
        <f>MATCH(C7622,Currecny_M!$A$1:$P$1,0)</f>
        <v>2</v>
      </c>
      <c r="I7622" s="39">
        <f>VLOOKUP(N7622,Currecny_M!$A$1:$P$10,MATCH(Database!C7622,Currecny_M!$A$1:$P$1,0),FALSE)</f>
        <v>95</v>
      </c>
      <c r="J7622" s="82">
        <f t="shared" si="358"/>
        <v>1209.635</v>
      </c>
      <c r="K7622" s="39">
        <f>VLOOKUP('Cover page'!$B$6,Currecny_M!$A$1:$P$10,MATCH(Database!C7622,Currecny_M!$A$1:$P$1,0),FALSE)</f>
        <v>1</v>
      </c>
      <c r="L7622" s="82">
        <f t="shared" si="359"/>
        <v>1209.635</v>
      </c>
      <c r="M7622" s="82">
        <f>((E7622/$F$1)*VLOOKUP(N7622,Currecny_M!$A$1:$P$10,MATCH(Database!C7622,Currecny_M!$A$1:$P$1,0),FALSE))/VLOOKUP('Cover page'!$B$6,Currecny_M!$A$1:$P$10,MATCH(Database!C7622,Currecny_M!$A$1:$P$1,0),FALSE)</f>
        <v>1209.635</v>
      </c>
      <c r="N7622" s="6" t="str">
        <f>VLOOKUP(B7622,Master!$A$2:$C$11,3,FALSE)</f>
        <v>Pound</v>
      </c>
      <c r="O7622" s="6" t="str">
        <f>VLOOKUP(B7622,Master!$A$2:$C$11,2,FALSE)</f>
        <v>Europe</v>
      </c>
      <c r="Q7622" s="39" t="str">
        <f>VLOOKUP(D7622,GL_Master!$A$1:$D$80,2,FALSE)</f>
        <v>BS</v>
      </c>
      <c r="R7622" s="39" t="str">
        <f>VLOOKUP(D7622,GL_Master!$A$1:$D$80,3,FALSE)</f>
        <v>Other Current Assets</v>
      </c>
      <c r="S7622" s="39" t="str">
        <f>VLOOKUP(D7622,GL_Master!$A$1:$D$80,4,FALSE)</f>
        <v>Advance tax recoverable (net of provision )</v>
      </c>
    </row>
    <row r="7623" spans="1:19" x14ac:dyDescent="0.25">
      <c r="A7623" s="39" t="s">
        <v>262</v>
      </c>
      <c r="B7623" s="39" t="s">
        <v>250</v>
      </c>
      <c r="C7623" s="7">
        <v>43922</v>
      </c>
      <c r="D7623" s="39" t="s">
        <v>19</v>
      </c>
      <c r="E7623" s="39">
        <v>126</v>
      </c>
      <c r="F7623" s="82">
        <f t="shared" si="357"/>
        <v>0.126</v>
      </c>
      <c r="G7623" s="39">
        <f>VLOOKUP(N7623,Currecny_M!$A$1:$P$10,2,FALSE)</f>
        <v>95</v>
      </c>
      <c r="H7623" s="39">
        <f>MATCH(C7623,Currecny_M!$A$1:$P$1,0)</f>
        <v>2</v>
      </c>
      <c r="I7623" s="39">
        <f>VLOOKUP(N7623,Currecny_M!$A$1:$P$10,MATCH(Database!C7623,Currecny_M!$A$1:$P$1,0),FALSE)</f>
        <v>95</v>
      </c>
      <c r="J7623" s="82">
        <f t="shared" si="358"/>
        <v>11.97</v>
      </c>
      <c r="K7623" s="39">
        <f>VLOOKUP('Cover page'!$B$6,Currecny_M!$A$1:$P$10,MATCH(Database!C7623,Currecny_M!$A$1:$P$1,0),FALSE)</f>
        <v>1</v>
      </c>
      <c r="L7623" s="82">
        <f t="shared" si="359"/>
        <v>11.97</v>
      </c>
      <c r="M7623" s="82">
        <f>((E7623/$F$1)*VLOOKUP(N7623,Currecny_M!$A$1:$P$10,MATCH(Database!C7623,Currecny_M!$A$1:$P$1,0),FALSE))/VLOOKUP('Cover page'!$B$6,Currecny_M!$A$1:$P$10,MATCH(Database!C7623,Currecny_M!$A$1:$P$1,0),FALSE)</f>
        <v>11.97</v>
      </c>
      <c r="N7623" s="6" t="str">
        <f>VLOOKUP(B7623,Master!$A$2:$C$11,3,FALSE)</f>
        <v>Pound</v>
      </c>
      <c r="O7623" s="6" t="str">
        <f>VLOOKUP(B7623,Master!$A$2:$C$11,2,FALSE)</f>
        <v>Europe</v>
      </c>
      <c r="Q7623" s="39" t="str">
        <f>VLOOKUP(D7623,GL_Master!$A$1:$D$80,2,FALSE)</f>
        <v>BS</v>
      </c>
      <c r="R7623" s="39" t="str">
        <f>VLOOKUP(D7623,GL_Master!$A$1:$D$80,3,FALSE)</f>
        <v>Short-term loan and advances</v>
      </c>
      <c r="S7623" s="39" t="str">
        <f>VLOOKUP(D7623,GL_Master!$A$1:$D$80,4,FALSE)</f>
        <v>Prepaid expenses</v>
      </c>
    </row>
    <row r="7624" spans="1:19" x14ac:dyDescent="0.25">
      <c r="A7624" s="39" t="s">
        <v>262</v>
      </c>
      <c r="B7624" s="39" t="s">
        <v>250</v>
      </c>
      <c r="C7624" s="7">
        <v>43922</v>
      </c>
      <c r="D7624" s="39" t="s">
        <v>82</v>
      </c>
      <c r="E7624" s="39">
        <v>1364</v>
      </c>
      <c r="F7624" s="82">
        <f t="shared" si="357"/>
        <v>1.3640000000000001</v>
      </c>
      <c r="G7624" s="39">
        <f>VLOOKUP(N7624,Currecny_M!$A$1:$P$10,2,FALSE)</f>
        <v>95</v>
      </c>
      <c r="H7624" s="39">
        <f>MATCH(C7624,Currecny_M!$A$1:$P$1,0)</f>
        <v>2</v>
      </c>
      <c r="I7624" s="39">
        <f>VLOOKUP(N7624,Currecny_M!$A$1:$P$10,MATCH(Database!C7624,Currecny_M!$A$1:$P$1,0),FALSE)</f>
        <v>95</v>
      </c>
      <c r="J7624" s="82">
        <f t="shared" si="358"/>
        <v>129.58000000000001</v>
      </c>
      <c r="K7624" s="39">
        <f>VLOOKUP('Cover page'!$B$6,Currecny_M!$A$1:$P$10,MATCH(Database!C7624,Currecny_M!$A$1:$P$1,0),FALSE)</f>
        <v>1</v>
      </c>
      <c r="L7624" s="82">
        <f t="shared" si="359"/>
        <v>129.58000000000001</v>
      </c>
      <c r="M7624" s="82">
        <f>((E7624/$F$1)*VLOOKUP(N7624,Currecny_M!$A$1:$P$10,MATCH(Database!C7624,Currecny_M!$A$1:$P$1,0),FALSE))/VLOOKUP('Cover page'!$B$6,Currecny_M!$A$1:$P$10,MATCH(Database!C7624,Currecny_M!$A$1:$P$1,0),FALSE)</f>
        <v>129.58000000000001</v>
      </c>
      <c r="N7624" s="6" t="str">
        <f>VLOOKUP(B7624,Master!$A$2:$C$11,3,FALSE)</f>
        <v>Pound</v>
      </c>
      <c r="O7624" s="6" t="str">
        <f>VLOOKUP(B7624,Master!$A$2:$C$11,2,FALSE)</f>
        <v>Europe</v>
      </c>
      <c r="Q7624" s="39" t="str">
        <f>VLOOKUP(D7624,GL_Master!$A$1:$D$80,2,FALSE)</f>
        <v>BS</v>
      </c>
      <c r="R7624" s="39" t="str">
        <f>VLOOKUP(D7624,GL_Master!$A$1:$D$80,3,FALSE)</f>
        <v>Short-term loan and advances</v>
      </c>
      <c r="S7624" s="39" t="str">
        <f>VLOOKUP(D7624,GL_Master!$A$1:$D$80,4,FALSE)</f>
        <v>Advance to vendor/employees</v>
      </c>
    </row>
    <row r="7625" spans="1:19" x14ac:dyDescent="0.25">
      <c r="A7625" s="39" t="s">
        <v>262</v>
      </c>
      <c r="B7625" s="39" t="s">
        <v>250</v>
      </c>
      <c r="C7625" s="7">
        <v>43922</v>
      </c>
      <c r="D7625" s="39" t="s">
        <v>83</v>
      </c>
      <c r="E7625" s="39">
        <v>909</v>
      </c>
      <c r="F7625" s="82">
        <f t="shared" si="357"/>
        <v>0.90900000000000003</v>
      </c>
      <c r="G7625" s="39">
        <f>VLOOKUP(N7625,Currecny_M!$A$1:$P$10,2,FALSE)</f>
        <v>95</v>
      </c>
      <c r="H7625" s="39">
        <f>MATCH(C7625,Currecny_M!$A$1:$P$1,0)</f>
        <v>2</v>
      </c>
      <c r="I7625" s="39">
        <f>VLOOKUP(N7625,Currecny_M!$A$1:$P$10,MATCH(Database!C7625,Currecny_M!$A$1:$P$1,0),FALSE)</f>
        <v>95</v>
      </c>
      <c r="J7625" s="82">
        <f t="shared" si="358"/>
        <v>86.355000000000004</v>
      </c>
      <c r="K7625" s="39">
        <f>VLOOKUP('Cover page'!$B$6,Currecny_M!$A$1:$P$10,MATCH(Database!C7625,Currecny_M!$A$1:$P$1,0),FALSE)</f>
        <v>1</v>
      </c>
      <c r="L7625" s="82">
        <f t="shared" si="359"/>
        <v>86.355000000000004</v>
      </c>
      <c r="M7625" s="82">
        <f>((E7625/$F$1)*VLOOKUP(N7625,Currecny_M!$A$1:$P$10,MATCH(Database!C7625,Currecny_M!$A$1:$P$1,0),FALSE))/VLOOKUP('Cover page'!$B$6,Currecny_M!$A$1:$P$10,MATCH(Database!C7625,Currecny_M!$A$1:$P$1,0),FALSE)</f>
        <v>86.355000000000004</v>
      </c>
      <c r="N7625" s="6" t="str">
        <f>VLOOKUP(B7625,Master!$A$2:$C$11,3,FALSE)</f>
        <v>Pound</v>
      </c>
      <c r="O7625" s="6" t="str">
        <f>VLOOKUP(B7625,Master!$A$2:$C$11,2,FALSE)</f>
        <v>Europe</v>
      </c>
      <c r="Q7625" s="39" t="str">
        <f>VLOOKUP(D7625,GL_Master!$A$1:$D$80,2,FALSE)</f>
        <v>BS</v>
      </c>
      <c r="R7625" s="39" t="str">
        <f>VLOOKUP(D7625,GL_Master!$A$1:$D$80,3,FALSE)</f>
        <v>Other Current Assets</v>
      </c>
      <c r="S7625" s="39" t="str">
        <f>VLOOKUP(D7625,GL_Master!$A$1:$D$80,4,FALSE)</f>
        <v>Security deposits ( Unsecured, considered good)</v>
      </c>
    </row>
    <row r="7626" spans="1:19" x14ac:dyDescent="0.25">
      <c r="A7626" s="39" t="s">
        <v>262</v>
      </c>
      <c r="B7626" s="39" t="s">
        <v>250</v>
      </c>
      <c r="C7626" s="7">
        <v>43922</v>
      </c>
      <c r="D7626" s="39" t="s">
        <v>246</v>
      </c>
      <c r="E7626" s="39">
        <v>-107571</v>
      </c>
      <c r="F7626" s="82">
        <f t="shared" si="357"/>
        <v>-107.571</v>
      </c>
      <c r="G7626" s="39">
        <f>VLOOKUP(N7626,Currecny_M!$A$1:$P$10,2,FALSE)</f>
        <v>95</v>
      </c>
      <c r="H7626" s="39">
        <f>MATCH(C7626,Currecny_M!$A$1:$P$1,0)</f>
        <v>2</v>
      </c>
      <c r="I7626" s="39">
        <f>VLOOKUP(N7626,Currecny_M!$A$1:$P$10,MATCH(Database!C7626,Currecny_M!$A$1:$P$1,0),FALSE)</f>
        <v>95</v>
      </c>
      <c r="J7626" s="82">
        <f t="shared" si="358"/>
        <v>-10219.244999999999</v>
      </c>
      <c r="K7626" s="39">
        <f>VLOOKUP('Cover page'!$B$6,Currecny_M!$A$1:$P$10,MATCH(Database!C7626,Currecny_M!$A$1:$P$1,0),FALSE)</f>
        <v>1</v>
      </c>
      <c r="L7626" s="82">
        <f t="shared" si="359"/>
        <v>-10219.244999999999</v>
      </c>
      <c r="M7626" s="82">
        <f>((E7626/$F$1)*VLOOKUP(N7626,Currecny_M!$A$1:$P$10,MATCH(Database!C7626,Currecny_M!$A$1:$P$1,0),FALSE))/VLOOKUP('Cover page'!$B$6,Currecny_M!$A$1:$P$10,MATCH(Database!C7626,Currecny_M!$A$1:$P$1,0),FALSE)</f>
        <v>-10219.244999999999</v>
      </c>
      <c r="N7626" s="6" t="str">
        <f>VLOOKUP(B7626,Master!$A$2:$C$11,3,FALSE)</f>
        <v>Pound</v>
      </c>
      <c r="O7626" s="6" t="str">
        <f>VLOOKUP(B7626,Master!$A$2:$C$11,2,FALSE)</f>
        <v>Europe</v>
      </c>
      <c r="Q7626" s="39" t="str">
        <f>VLOOKUP(D7626,GL_Master!$A$1:$D$80,2,FALSE)</f>
        <v>PL</v>
      </c>
      <c r="R7626" s="39" t="str">
        <f>VLOOKUP(D7626,GL_Master!$A$1:$D$80,3,FALSE)</f>
        <v>Revenue from Operations</v>
      </c>
      <c r="S7626" s="39" t="str">
        <f>VLOOKUP(D7626,GL_Master!$A$1:$D$80,4,FALSE)</f>
        <v>Contract revenue</v>
      </c>
    </row>
    <row r="7627" spans="1:19" x14ac:dyDescent="0.25">
      <c r="A7627" s="39" t="s">
        <v>262</v>
      </c>
      <c r="B7627" s="39" t="s">
        <v>250</v>
      </c>
      <c r="C7627" s="7">
        <v>43922</v>
      </c>
      <c r="D7627" s="39" t="s">
        <v>134</v>
      </c>
      <c r="E7627" s="39">
        <v>-834</v>
      </c>
      <c r="F7627" s="82">
        <f t="shared" si="357"/>
        <v>-0.83399999999999996</v>
      </c>
      <c r="G7627" s="39">
        <f>VLOOKUP(N7627,Currecny_M!$A$1:$P$10,2,FALSE)</f>
        <v>95</v>
      </c>
      <c r="H7627" s="39">
        <f>MATCH(C7627,Currecny_M!$A$1:$P$1,0)</f>
        <v>2</v>
      </c>
      <c r="I7627" s="39">
        <f>VLOOKUP(N7627,Currecny_M!$A$1:$P$10,MATCH(Database!C7627,Currecny_M!$A$1:$P$1,0),FALSE)</f>
        <v>95</v>
      </c>
      <c r="J7627" s="82">
        <f t="shared" si="358"/>
        <v>-79.22999999999999</v>
      </c>
      <c r="K7627" s="39">
        <f>VLOOKUP('Cover page'!$B$6,Currecny_M!$A$1:$P$10,MATCH(Database!C7627,Currecny_M!$A$1:$P$1,0),FALSE)</f>
        <v>1</v>
      </c>
      <c r="L7627" s="82">
        <f t="shared" si="359"/>
        <v>-79.22999999999999</v>
      </c>
      <c r="M7627" s="82">
        <f>((E7627/$F$1)*VLOOKUP(N7627,Currecny_M!$A$1:$P$10,MATCH(Database!C7627,Currecny_M!$A$1:$P$1,0),FALSE))/VLOOKUP('Cover page'!$B$6,Currecny_M!$A$1:$P$10,MATCH(Database!C7627,Currecny_M!$A$1:$P$1,0),FALSE)</f>
        <v>-79.22999999999999</v>
      </c>
      <c r="N7627" s="6" t="str">
        <f>VLOOKUP(B7627,Master!$A$2:$C$11,3,FALSE)</f>
        <v>Pound</v>
      </c>
      <c r="O7627" s="6" t="str">
        <f>VLOOKUP(B7627,Master!$A$2:$C$11,2,FALSE)</f>
        <v>Europe</v>
      </c>
      <c r="Q7627" s="39" t="str">
        <f>VLOOKUP(D7627,GL_Master!$A$1:$D$80,2,FALSE)</f>
        <v>PL</v>
      </c>
      <c r="R7627" s="39" t="str">
        <f>VLOOKUP(D7627,GL_Master!$A$1:$D$80,3,FALSE)</f>
        <v>Other Income</v>
      </c>
      <c r="S7627" s="39" t="str">
        <f>VLOOKUP(D7627,GL_Master!$A$1:$D$80,4,FALSE)</f>
        <v>Other Income</v>
      </c>
    </row>
    <row r="7628" spans="1:19" x14ac:dyDescent="0.25">
      <c r="A7628" s="39" t="s">
        <v>262</v>
      </c>
      <c r="B7628" s="39" t="s">
        <v>250</v>
      </c>
      <c r="C7628" s="7">
        <v>43922</v>
      </c>
      <c r="D7628" s="39" t="s">
        <v>86</v>
      </c>
      <c r="E7628" s="39">
        <v>51</v>
      </c>
      <c r="F7628" s="82">
        <f t="shared" si="357"/>
        <v>5.0999999999999997E-2</v>
      </c>
      <c r="G7628" s="39">
        <f>VLOOKUP(N7628,Currecny_M!$A$1:$P$10,2,FALSE)</f>
        <v>95</v>
      </c>
      <c r="H7628" s="39">
        <f>MATCH(C7628,Currecny_M!$A$1:$P$1,0)</f>
        <v>2</v>
      </c>
      <c r="I7628" s="39">
        <f>VLOOKUP(N7628,Currecny_M!$A$1:$P$10,MATCH(Database!C7628,Currecny_M!$A$1:$P$1,0),FALSE)</f>
        <v>95</v>
      </c>
      <c r="J7628" s="82">
        <f t="shared" si="358"/>
        <v>4.8449999999999998</v>
      </c>
      <c r="K7628" s="39">
        <f>VLOOKUP('Cover page'!$B$6,Currecny_M!$A$1:$P$10,MATCH(Database!C7628,Currecny_M!$A$1:$P$1,0),FALSE)</f>
        <v>1</v>
      </c>
      <c r="L7628" s="82">
        <f t="shared" si="359"/>
        <v>4.8449999999999998</v>
      </c>
      <c r="M7628" s="82">
        <f>((E7628/$F$1)*VLOOKUP(N7628,Currecny_M!$A$1:$P$10,MATCH(Database!C7628,Currecny_M!$A$1:$P$1,0),FALSE))/VLOOKUP('Cover page'!$B$6,Currecny_M!$A$1:$P$10,MATCH(Database!C7628,Currecny_M!$A$1:$P$1,0),FALSE)</f>
        <v>4.8449999999999998</v>
      </c>
      <c r="N7628" s="6" t="str">
        <f>VLOOKUP(B7628,Master!$A$2:$C$11,3,FALSE)</f>
        <v>Pound</v>
      </c>
      <c r="O7628" s="6" t="str">
        <f>VLOOKUP(B7628,Master!$A$2:$C$11,2,FALSE)</f>
        <v>Europe</v>
      </c>
      <c r="Q7628" s="39" t="str">
        <f>VLOOKUP(D7628,GL_Master!$A$1:$D$80,2,FALSE)</f>
        <v>PL</v>
      </c>
      <c r="R7628" s="39" t="str">
        <f>VLOOKUP(D7628,GL_Master!$A$1:$D$80,3,FALSE)</f>
        <v>COGS</v>
      </c>
      <c r="S7628" s="39" t="str">
        <f>VLOOKUP(D7628,GL_Master!$A$1:$D$80,4,FALSE)</f>
        <v>Purchase of other traded goods</v>
      </c>
    </row>
    <row r="7629" spans="1:19" x14ac:dyDescent="0.25">
      <c r="A7629" s="39" t="s">
        <v>262</v>
      </c>
      <c r="B7629" s="39" t="s">
        <v>250</v>
      </c>
      <c r="C7629" s="7">
        <v>43922</v>
      </c>
      <c r="D7629" s="39" t="s">
        <v>87</v>
      </c>
      <c r="E7629" s="39">
        <v>25</v>
      </c>
      <c r="F7629" s="82">
        <f t="shared" si="357"/>
        <v>2.5000000000000001E-2</v>
      </c>
      <c r="G7629" s="39">
        <f>VLOOKUP(N7629,Currecny_M!$A$1:$P$10,2,FALSE)</f>
        <v>95</v>
      </c>
      <c r="H7629" s="39">
        <f>MATCH(C7629,Currecny_M!$A$1:$P$1,0)</f>
        <v>2</v>
      </c>
      <c r="I7629" s="39">
        <f>VLOOKUP(N7629,Currecny_M!$A$1:$P$10,MATCH(Database!C7629,Currecny_M!$A$1:$P$1,0),FALSE)</f>
        <v>95</v>
      </c>
      <c r="J7629" s="82">
        <f t="shared" si="358"/>
        <v>2.375</v>
      </c>
      <c r="K7629" s="39">
        <f>VLOOKUP('Cover page'!$B$6,Currecny_M!$A$1:$P$10,MATCH(Database!C7629,Currecny_M!$A$1:$P$1,0),FALSE)</f>
        <v>1</v>
      </c>
      <c r="L7629" s="82">
        <f t="shared" si="359"/>
        <v>2.375</v>
      </c>
      <c r="M7629" s="82">
        <f>((E7629/$F$1)*VLOOKUP(N7629,Currecny_M!$A$1:$P$10,MATCH(Database!C7629,Currecny_M!$A$1:$P$1,0),FALSE))/VLOOKUP('Cover page'!$B$6,Currecny_M!$A$1:$P$10,MATCH(Database!C7629,Currecny_M!$A$1:$P$1,0),FALSE)</f>
        <v>2.375</v>
      </c>
      <c r="N7629" s="6" t="str">
        <f>VLOOKUP(B7629,Master!$A$2:$C$11,3,FALSE)</f>
        <v>Pound</v>
      </c>
      <c r="O7629" s="6" t="str">
        <f>VLOOKUP(B7629,Master!$A$2:$C$11,2,FALSE)</f>
        <v>Europe</v>
      </c>
      <c r="Q7629" s="39" t="str">
        <f>VLOOKUP(D7629,GL_Master!$A$1:$D$80,2,FALSE)</f>
        <v>PL</v>
      </c>
      <c r="R7629" s="39" t="str">
        <f>VLOOKUP(D7629,GL_Master!$A$1:$D$80,3,FALSE)</f>
        <v>COGS</v>
      </c>
      <c r="S7629" s="39" t="str">
        <f>VLOOKUP(D7629,GL_Master!$A$1:$D$80,4,FALSE)</f>
        <v>Civil, Installation, Commissioning and Other miscellaneous expenses</v>
      </c>
    </row>
    <row r="7630" spans="1:19" x14ac:dyDescent="0.25">
      <c r="A7630" s="39" t="s">
        <v>262</v>
      </c>
      <c r="B7630" s="39" t="s">
        <v>250</v>
      </c>
      <c r="C7630" s="7">
        <v>43922</v>
      </c>
      <c r="D7630" s="39" t="s">
        <v>88</v>
      </c>
      <c r="E7630" s="39">
        <v>76</v>
      </c>
      <c r="F7630" s="82">
        <f t="shared" si="357"/>
        <v>7.5999999999999998E-2</v>
      </c>
      <c r="G7630" s="39">
        <f>VLOOKUP(N7630,Currecny_M!$A$1:$P$10,2,FALSE)</f>
        <v>95</v>
      </c>
      <c r="H7630" s="39">
        <f>MATCH(C7630,Currecny_M!$A$1:$P$1,0)</f>
        <v>2</v>
      </c>
      <c r="I7630" s="39">
        <f>VLOOKUP(N7630,Currecny_M!$A$1:$P$10,MATCH(Database!C7630,Currecny_M!$A$1:$P$1,0),FALSE)</f>
        <v>95</v>
      </c>
      <c r="J7630" s="82">
        <f t="shared" si="358"/>
        <v>7.22</v>
      </c>
      <c r="K7630" s="39">
        <f>VLOOKUP('Cover page'!$B$6,Currecny_M!$A$1:$P$10,MATCH(Database!C7630,Currecny_M!$A$1:$P$1,0),FALSE)</f>
        <v>1</v>
      </c>
      <c r="L7630" s="82">
        <f t="shared" si="359"/>
        <v>7.22</v>
      </c>
      <c r="M7630" s="82">
        <f>((E7630/$F$1)*VLOOKUP(N7630,Currecny_M!$A$1:$P$10,MATCH(Database!C7630,Currecny_M!$A$1:$P$1,0),FALSE))/VLOOKUP('Cover page'!$B$6,Currecny_M!$A$1:$P$10,MATCH(Database!C7630,Currecny_M!$A$1:$P$1,0),FALSE)</f>
        <v>7.22</v>
      </c>
      <c r="N7630" s="6" t="str">
        <f>VLOOKUP(B7630,Master!$A$2:$C$11,3,FALSE)</f>
        <v>Pound</v>
      </c>
      <c r="O7630" s="6" t="str">
        <f>VLOOKUP(B7630,Master!$A$2:$C$11,2,FALSE)</f>
        <v>Europe</v>
      </c>
      <c r="Q7630" s="39" t="str">
        <f>VLOOKUP(D7630,GL_Master!$A$1:$D$80,2,FALSE)</f>
        <v>PL</v>
      </c>
      <c r="R7630" s="39" t="str">
        <f>VLOOKUP(D7630,GL_Master!$A$1:$D$80,3,FALSE)</f>
        <v>COGS</v>
      </c>
      <c r="S7630" s="39" t="str">
        <f>VLOOKUP(D7630,GL_Master!$A$1:$D$80,4,FALSE)</f>
        <v>Civil, Installation, Commissioning and Other miscellaneous expenses</v>
      </c>
    </row>
    <row r="7631" spans="1:19" x14ac:dyDescent="0.25">
      <c r="A7631" s="39" t="s">
        <v>262</v>
      </c>
      <c r="B7631" s="39" t="s">
        <v>250</v>
      </c>
      <c r="C7631" s="7">
        <v>43922</v>
      </c>
      <c r="D7631" s="39" t="s">
        <v>89</v>
      </c>
      <c r="E7631" s="39">
        <v>152</v>
      </c>
      <c r="F7631" s="82">
        <f t="shared" si="357"/>
        <v>0.152</v>
      </c>
      <c r="G7631" s="39">
        <f>VLOOKUP(N7631,Currecny_M!$A$1:$P$10,2,FALSE)</f>
        <v>95</v>
      </c>
      <c r="H7631" s="39">
        <f>MATCH(C7631,Currecny_M!$A$1:$P$1,0)</f>
        <v>2</v>
      </c>
      <c r="I7631" s="39">
        <f>VLOOKUP(N7631,Currecny_M!$A$1:$P$10,MATCH(Database!C7631,Currecny_M!$A$1:$P$1,0),FALSE)</f>
        <v>95</v>
      </c>
      <c r="J7631" s="82">
        <f t="shared" si="358"/>
        <v>14.44</v>
      </c>
      <c r="K7631" s="39">
        <f>VLOOKUP('Cover page'!$B$6,Currecny_M!$A$1:$P$10,MATCH(Database!C7631,Currecny_M!$A$1:$P$1,0),FALSE)</f>
        <v>1</v>
      </c>
      <c r="L7631" s="82">
        <f t="shared" si="359"/>
        <v>14.44</v>
      </c>
      <c r="M7631" s="82">
        <f>((E7631/$F$1)*VLOOKUP(N7631,Currecny_M!$A$1:$P$10,MATCH(Database!C7631,Currecny_M!$A$1:$P$1,0),FALSE))/VLOOKUP('Cover page'!$B$6,Currecny_M!$A$1:$P$10,MATCH(Database!C7631,Currecny_M!$A$1:$P$1,0),FALSE)</f>
        <v>14.44</v>
      </c>
      <c r="N7631" s="6" t="str">
        <f>VLOOKUP(B7631,Master!$A$2:$C$11,3,FALSE)</f>
        <v>Pound</v>
      </c>
      <c r="O7631" s="6" t="str">
        <f>VLOOKUP(B7631,Master!$A$2:$C$11,2,FALSE)</f>
        <v>Europe</v>
      </c>
      <c r="Q7631" s="39" t="str">
        <f>VLOOKUP(D7631,GL_Master!$A$1:$D$80,2,FALSE)</f>
        <v>PL</v>
      </c>
      <c r="R7631" s="39" t="str">
        <f>VLOOKUP(D7631,GL_Master!$A$1:$D$80,3,FALSE)</f>
        <v>COGS</v>
      </c>
      <c r="S7631" s="39" t="str">
        <f>VLOOKUP(D7631,GL_Master!$A$1:$D$80,4,FALSE)</f>
        <v>project Expenses</v>
      </c>
    </row>
    <row r="7632" spans="1:19" x14ac:dyDescent="0.25">
      <c r="A7632" s="39" t="s">
        <v>262</v>
      </c>
      <c r="B7632" s="39" t="s">
        <v>250</v>
      </c>
      <c r="C7632" s="7">
        <v>43922</v>
      </c>
      <c r="D7632" s="39" t="s">
        <v>90</v>
      </c>
      <c r="E7632" s="39">
        <v>51</v>
      </c>
      <c r="F7632" s="82">
        <f t="shared" si="357"/>
        <v>5.0999999999999997E-2</v>
      </c>
      <c r="G7632" s="39">
        <f>VLOOKUP(N7632,Currecny_M!$A$1:$P$10,2,FALSE)</f>
        <v>95</v>
      </c>
      <c r="H7632" s="39">
        <f>MATCH(C7632,Currecny_M!$A$1:$P$1,0)</f>
        <v>2</v>
      </c>
      <c r="I7632" s="39">
        <f>VLOOKUP(N7632,Currecny_M!$A$1:$P$10,MATCH(Database!C7632,Currecny_M!$A$1:$P$1,0),FALSE)</f>
        <v>95</v>
      </c>
      <c r="J7632" s="82">
        <f t="shared" si="358"/>
        <v>4.8449999999999998</v>
      </c>
      <c r="K7632" s="39">
        <f>VLOOKUP('Cover page'!$B$6,Currecny_M!$A$1:$P$10,MATCH(Database!C7632,Currecny_M!$A$1:$P$1,0),FALSE)</f>
        <v>1</v>
      </c>
      <c r="L7632" s="82">
        <f t="shared" si="359"/>
        <v>4.8449999999999998</v>
      </c>
      <c r="M7632" s="82">
        <f>((E7632/$F$1)*VLOOKUP(N7632,Currecny_M!$A$1:$P$10,MATCH(Database!C7632,Currecny_M!$A$1:$P$1,0),FALSE))/VLOOKUP('Cover page'!$B$6,Currecny_M!$A$1:$P$10,MATCH(Database!C7632,Currecny_M!$A$1:$P$1,0),FALSE)</f>
        <v>4.8449999999999998</v>
      </c>
      <c r="N7632" s="6" t="str">
        <f>VLOOKUP(B7632,Master!$A$2:$C$11,3,FALSE)</f>
        <v>Pound</v>
      </c>
      <c r="O7632" s="6" t="str">
        <f>VLOOKUP(B7632,Master!$A$2:$C$11,2,FALSE)</f>
        <v>Europe</v>
      </c>
      <c r="Q7632" s="39" t="str">
        <f>VLOOKUP(D7632,GL_Master!$A$1:$D$80,2,FALSE)</f>
        <v>PL</v>
      </c>
      <c r="R7632" s="39" t="str">
        <f>VLOOKUP(D7632,GL_Master!$A$1:$D$80,3,FALSE)</f>
        <v>Office utility</v>
      </c>
      <c r="S7632" s="39" t="str">
        <f>VLOOKUP(D7632,GL_Master!$A$1:$D$80,4,FALSE)</f>
        <v>Electricity Expenses</v>
      </c>
    </row>
    <row r="7633" spans="1:19" x14ac:dyDescent="0.25">
      <c r="A7633" s="39" t="s">
        <v>262</v>
      </c>
      <c r="B7633" s="39" t="s">
        <v>250</v>
      </c>
      <c r="C7633" s="7">
        <v>43922</v>
      </c>
      <c r="D7633" s="39" t="s">
        <v>91</v>
      </c>
      <c r="E7633" s="39">
        <v>101</v>
      </c>
      <c r="F7633" s="82">
        <f t="shared" si="357"/>
        <v>0.10100000000000001</v>
      </c>
      <c r="G7633" s="39">
        <f>VLOOKUP(N7633,Currecny_M!$A$1:$P$10,2,FALSE)</f>
        <v>95</v>
      </c>
      <c r="H7633" s="39">
        <f>MATCH(C7633,Currecny_M!$A$1:$P$1,0)</f>
        <v>2</v>
      </c>
      <c r="I7633" s="39">
        <f>VLOOKUP(N7633,Currecny_M!$A$1:$P$10,MATCH(Database!C7633,Currecny_M!$A$1:$P$1,0),FALSE)</f>
        <v>95</v>
      </c>
      <c r="J7633" s="82">
        <f t="shared" si="358"/>
        <v>9.5950000000000006</v>
      </c>
      <c r="K7633" s="39">
        <f>VLOOKUP('Cover page'!$B$6,Currecny_M!$A$1:$P$10,MATCH(Database!C7633,Currecny_M!$A$1:$P$1,0),FALSE)</f>
        <v>1</v>
      </c>
      <c r="L7633" s="82">
        <f t="shared" si="359"/>
        <v>9.5950000000000006</v>
      </c>
      <c r="M7633" s="82">
        <f>((E7633/$F$1)*VLOOKUP(N7633,Currecny_M!$A$1:$P$10,MATCH(Database!C7633,Currecny_M!$A$1:$P$1,0),FALSE))/VLOOKUP('Cover page'!$B$6,Currecny_M!$A$1:$P$10,MATCH(Database!C7633,Currecny_M!$A$1:$P$1,0),FALSE)</f>
        <v>9.5950000000000006</v>
      </c>
      <c r="N7633" s="6" t="str">
        <f>VLOOKUP(B7633,Master!$A$2:$C$11,3,FALSE)</f>
        <v>Pound</v>
      </c>
      <c r="O7633" s="6" t="str">
        <f>VLOOKUP(B7633,Master!$A$2:$C$11,2,FALSE)</f>
        <v>Europe</v>
      </c>
      <c r="Q7633" s="39" t="str">
        <f>VLOOKUP(D7633,GL_Master!$A$1:$D$80,2,FALSE)</f>
        <v>PL</v>
      </c>
      <c r="R7633" s="39" t="str">
        <f>VLOOKUP(D7633,GL_Master!$A$1:$D$80,3,FALSE)</f>
        <v>Misc. expenses</v>
      </c>
      <c r="S7633" s="39" t="str">
        <f>VLOOKUP(D7633,GL_Master!$A$1:$D$80,4,FALSE)</f>
        <v>Repair &amp; Maintenance</v>
      </c>
    </row>
    <row r="7634" spans="1:19" x14ac:dyDescent="0.25">
      <c r="A7634" s="39" t="s">
        <v>262</v>
      </c>
      <c r="B7634" s="39" t="s">
        <v>250</v>
      </c>
      <c r="C7634" s="7">
        <v>43922</v>
      </c>
      <c r="D7634" s="39" t="s">
        <v>92</v>
      </c>
      <c r="E7634" s="39">
        <v>76</v>
      </c>
      <c r="F7634" s="82">
        <f t="shared" si="357"/>
        <v>7.5999999999999998E-2</v>
      </c>
      <c r="G7634" s="39">
        <f>VLOOKUP(N7634,Currecny_M!$A$1:$P$10,2,FALSE)</f>
        <v>95</v>
      </c>
      <c r="H7634" s="39">
        <f>MATCH(C7634,Currecny_M!$A$1:$P$1,0)</f>
        <v>2</v>
      </c>
      <c r="I7634" s="39">
        <f>VLOOKUP(N7634,Currecny_M!$A$1:$P$10,MATCH(Database!C7634,Currecny_M!$A$1:$P$1,0),FALSE)</f>
        <v>95</v>
      </c>
      <c r="J7634" s="82">
        <f t="shared" si="358"/>
        <v>7.22</v>
      </c>
      <c r="K7634" s="39">
        <f>VLOOKUP('Cover page'!$B$6,Currecny_M!$A$1:$P$10,MATCH(Database!C7634,Currecny_M!$A$1:$P$1,0),FALSE)</f>
        <v>1</v>
      </c>
      <c r="L7634" s="82">
        <f t="shared" si="359"/>
        <v>7.22</v>
      </c>
      <c r="M7634" s="82">
        <f>((E7634/$F$1)*VLOOKUP(N7634,Currecny_M!$A$1:$P$10,MATCH(Database!C7634,Currecny_M!$A$1:$P$1,0),FALSE))/VLOOKUP('Cover page'!$B$6,Currecny_M!$A$1:$P$10,MATCH(Database!C7634,Currecny_M!$A$1:$P$1,0),FALSE)</f>
        <v>7.22</v>
      </c>
      <c r="N7634" s="6" t="str">
        <f>VLOOKUP(B7634,Master!$A$2:$C$11,3,FALSE)</f>
        <v>Pound</v>
      </c>
      <c r="O7634" s="6" t="str">
        <f>VLOOKUP(B7634,Master!$A$2:$C$11,2,FALSE)</f>
        <v>Europe</v>
      </c>
      <c r="Q7634" s="39" t="str">
        <f>VLOOKUP(D7634,GL_Master!$A$1:$D$80,2,FALSE)</f>
        <v>PL</v>
      </c>
      <c r="R7634" s="39" t="str">
        <f>VLOOKUP(D7634,GL_Master!$A$1:$D$80,3,FALSE)</f>
        <v>Misc. expenses</v>
      </c>
      <c r="S7634" s="39" t="str">
        <f>VLOOKUP(D7634,GL_Master!$A$1:$D$80,4,FALSE)</f>
        <v>Repair &amp; Maintenance</v>
      </c>
    </row>
    <row r="7635" spans="1:19" x14ac:dyDescent="0.25">
      <c r="A7635" s="39" t="s">
        <v>262</v>
      </c>
      <c r="B7635" s="39" t="s">
        <v>250</v>
      </c>
      <c r="C7635" s="7">
        <v>43922</v>
      </c>
      <c r="D7635" s="39" t="s">
        <v>93</v>
      </c>
      <c r="E7635" s="39">
        <v>884</v>
      </c>
      <c r="F7635" s="82">
        <f t="shared" si="357"/>
        <v>0.88400000000000001</v>
      </c>
      <c r="G7635" s="39">
        <f>VLOOKUP(N7635,Currecny_M!$A$1:$P$10,2,FALSE)</f>
        <v>95</v>
      </c>
      <c r="H7635" s="39">
        <f>MATCH(C7635,Currecny_M!$A$1:$P$1,0)</f>
        <v>2</v>
      </c>
      <c r="I7635" s="39">
        <f>VLOOKUP(N7635,Currecny_M!$A$1:$P$10,MATCH(Database!C7635,Currecny_M!$A$1:$P$1,0),FALSE)</f>
        <v>95</v>
      </c>
      <c r="J7635" s="82">
        <f t="shared" si="358"/>
        <v>83.98</v>
      </c>
      <c r="K7635" s="39">
        <f>VLOOKUP('Cover page'!$B$6,Currecny_M!$A$1:$P$10,MATCH(Database!C7635,Currecny_M!$A$1:$P$1,0),FALSE)</f>
        <v>1</v>
      </c>
      <c r="L7635" s="82">
        <f t="shared" si="359"/>
        <v>83.98</v>
      </c>
      <c r="M7635" s="82">
        <f>((E7635/$F$1)*VLOOKUP(N7635,Currecny_M!$A$1:$P$10,MATCH(Database!C7635,Currecny_M!$A$1:$P$1,0),FALSE))/VLOOKUP('Cover page'!$B$6,Currecny_M!$A$1:$P$10,MATCH(Database!C7635,Currecny_M!$A$1:$P$1,0),FALSE)</f>
        <v>83.98</v>
      </c>
      <c r="N7635" s="6" t="str">
        <f>VLOOKUP(B7635,Master!$A$2:$C$11,3,FALSE)</f>
        <v>Pound</v>
      </c>
      <c r="O7635" s="6" t="str">
        <f>VLOOKUP(B7635,Master!$A$2:$C$11,2,FALSE)</f>
        <v>Europe</v>
      </c>
      <c r="Q7635" s="39" t="str">
        <f>VLOOKUP(D7635,GL_Master!$A$1:$D$80,2,FALSE)</f>
        <v>PL</v>
      </c>
      <c r="R7635" s="39" t="str">
        <f>VLOOKUP(D7635,GL_Master!$A$1:$D$80,3,FALSE)</f>
        <v>Salary wages &amp; benefits</v>
      </c>
      <c r="S7635" s="39" t="str">
        <f>VLOOKUP(D7635,GL_Master!$A$1:$D$80,4,FALSE)</f>
        <v>Employee benefits expense</v>
      </c>
    </row>
    <row r="7636" spans="1:19" x14ac:dyDescent="0.25">
      <c r="A7636" s="39" t="s">
        <v>262</v>
      </c>
      <c r="B7636" s="39" t="s">
        <v>250</v>
      </c>
      <c r="C7636" s="7">
        <v>43922</v>
      </c>
      <c r="D7636" s="39" t="s">
        <v>33</v>
      </c>
      <c r="E7636" s="39">
        <v>25</v>
      </c>
      <c r="F7636" s="82">
        <f t="shared" si="357"/>
        <v>2.5000000000000001E-2</v>
      </c>
      <c r="G7636" s="39">
        <f>VLOOKUP(N7636,Currecny_M!$A$1:$P$10,2,FALSE)</f>
        <v>95</v>
      </c>
      <c r="H7636" s="39">
        <f>MATCH(C7636,Currecny_M!$A$1:$P$1,0)</f>
        <v>2</v>
      </c>
      <c r="I7636" s="39">
        <f>VLOOKUP(N7636,Currecny_M!$A$1:$P$10,MATCH(Database!C7636,Currecny_M!$A$1:$P$1,0),FALSE)</f>
        <v>95</v>
      </c>
      <c r="J7636" s="82">
        <f t="shared" si="358"/>
        <v>2.375</v>
      </c>
      <c r="K7636" s="39">
        <f>VLOOKUP('Cover page'!$B$6,Currecny_M!$A$1:$P$10,MATCH(Database!C7636,Currecny_M!$A$1:$P$1,0),FALSE)</f>
        <v>1</v>
      </c>
      <c r="L7636" s="82">
        <f t="shared" si="359"/>
        <v>2.375</v>
      </c>
      <c r="M7636" s="82">
        <f>((E7636/$F$1)*VLOOKUP(N7636,Currecny_M!$A$1:$P$10,MATCH(Database!C7636,Currecny_M!$A$1:$P$1,0),FALSE))/VLOOKUP('Cover page'!$B$6,Currecny_M!$A$1:$P$10,MATCH(Database!C7636,Currecny_M!$A$1:$P$1,0),FALSE)</f>
        <v>2.375</v>
      </c>
      <c r="N7636" s="6" t="str">
        <f>VLOOKUP(B7636,Master!$A$2:$C$11,3,FALSE)</f>
        <v>Pound</v>
      </c>
      <c r="O7636" s="6" t="str">
        <f>VLOOKUP(B7636,Master!$A$2:$C$11,2,FALSE)</f>
        <v>Europe</v>
      </c>
      <c r="Q7636" s="39" t="str">
        <f>VLOOKUP(D7636,GL_Master!$A$1:$D$80,2,FALSE)</f>
        <v>PL</v>
      </c>
      <c r="R7636" s="39" t="str">
        <f>VLOOKUP(D7636,GL_Master!$A$1:$D$80,3,FALSE)</f>
        <v>Staff welfare expenses</v>
      </c>
      <c r="S7636" s="39" t="str">
        <f>VLOOKUP(D7636,GL_Master!$A$1:$D$80,4,FALSE)</f>
        <v>Other staff welfare</v>
      </c>
    </row>
    <row r="7637" spans="1:19" x14ac:dyDescent="0.25">
      <c r="A7637" s="39" t="s">
        <v>262</v>
      </c>
      <c r="B7637" s="39" t="s">
        <v>250</v>
      </c>
      <c r="C7637" s="7">
        <v>43922</v>
      </c>
      <c r="D7637" s="39" t="s">
        <v>94</v>
      </c>
      <c r="E7637" s="39">
        <v>152</v>
      </c>
      <c r="F7637" s="82">
        <f t="shared" si="357"/>
        <v>0.152</v>
      </c>
      <c r="G7637" s="39">
        <f>VLOOKUP(N7637,Currecny_M!$A$1:$P$10,2,FALSE)</f>
        <v>95</v>
      </c>
      <c r="H7637" s="39">
        <f>MATCH(C7637,Currecny_M!$A$1:$P$1,0)</f>
        <v>2</v>
      </c>
      <c r="I7637" s="39">
        <f>VLOOKUP(N7637,Currecny_M!$A$1:$P$10,MATCH(Database!C7637,Currecny_M!$A$1:$P$1,0),FALSE)</f>
        <v>95</v>
      </c>
      <c r="J7637" s="82">
        <f t="shared" si="358"/>
        <v>14.44</v>
      </c>
      <c r="K7637" s="39">
        <f>VLOOKUP('Cover page'!$B$6,Currecny_M!$A$1:$P$10,MATCH(Database!C7637,Currecny_M!$A$1:$P$1,0),FALSE)</f>
        <v>1</v>
      </c>
      <c r="L7637" s="82">
        <f t="shared" si="359"/>
        <v>14.44</v>
      </c>
      <c r="M7637" s="82">
        <f>((E7637/$F$1)*VLOOKUP(N7637,Currecny_M!$A$1:$P$10,MATCH(Database!C7637,Currecny_M!$A$1:$P$1,0),FALSE))/VLOOKUP('Cover page'!$B$6,Currecny_M!$A$1:$P$10,MATCH(Database!C7637,Currecny_M!$A$1:$P$1,0),FALSE)</f>
        <v>14.44</v>
      </c>
      <c r="N7637" s="6" t="str">
        <f>VLOOKUP(B7637,Master!$A$2:$C$11,3,FALSE)</f>
        <v>Pound</v>
      </c>
      <c r="O7637" s="6" t="str">
        <f>VLOOKUP(B7637,Master!$A$2:$C$11,2,FALSE)</f>
        <v>Europe</v>
      </c>
      <c r="Q7637" s="39" t="str">
        <f>VLOOKUP(D7637,GL_Master!$A$1:$D$80,2,FALSE)</f>
        <v>PL</v>
      </c>
      <c r="R7637" s="39" t="str">
        <f>VLOOKUP(D7637,GL_Master!$A$1:$D$80,3,FALSE)</f>
        <v xml:space="preserve">Gratuity expenses </v>
      </c>
      <c r="S7637" s="39" t="str">
        <f>VLOOKUP(D7637,GL_Master!$A$1:$D$80,4,FALSE)</f>
        <v>Gratuity</v>
      </c>
    </row>
    <row r="7638" spans="1:19" x14ac:dyDescent="0.25">
      <c r="A7638" s="39" t="s">
        <v>262</v>
      </c>
      <c r="B7638" s="39" t="s">
        <v>250</v>
      </c>
      <c r="C7638" s="7">
        <v>43922</v>
      </c>
      <c r="D7638" s="39" t="s">
        <v>95</v>
      </c>
      <c r="E7638" s="39">
        <v>51</v>
      </c>
      <c r="F7638" s="82">
        <f t="shared" si="357"/>
        <v>5.0999999999999997E-2</v>
      </c>
      <c r="G7638" s="39">
        <f>VLOOKUP(N7638,Currecny_M!$A$1:$P$10,2,FALSE)</f>
        <v>95</v>
      </c>
      <c r="H7638" s="39">
        <f>MATCH(C7638,Currecny_M!$A$1:$P$1,0)</f>
        <v>2</v>
      </c>
      <c r="I7638" s="39">
        <f>VLOOKUP(N7638,Currecny_M!$A$1:$P$10,MATCH(Database!C7638,Currecny_M!$A$1:$P$1,0),FALSE)</f>
        <v>95</v>
      </c>
      <c r="J7638" s="82">
        <f t="shared" si="358"/>
        <v>4.8449999999999998</v>
      </c>
      <c r="K7638" s="39">
        <f>VLOOKUP('Cover page'!$B$6,Currecny_M!$A$1:$P$10,MATCH(Database!C7638,Currecny_M!$A$1:$P$1,0),FALSE)</f>
        <v>1</v>
      </c>
      <c r="L7638" s="82">
        <f t="shared" si="359"/>
        <v>4.8449999999999998</v>
      </c>
      <c r="M7638" s="82">
        <f>((E7638/$F$1)*VLOOKUP(N7638,Currecny_M!$A$1:$P$10,MATCH(Database!C7638,Currecny_M!$A$1:$P$1,0),FALSE))/VLOOKUP('Cover page'!$B$6,Currecny_M!$A$1:$P$10,MATCH(Database!C7638,Currecny_M!$A$1:$P$1,0),FALSE)</f>
        <v>4.8449999999999998</v>
      </c>
      <c r="N7638" s="6" t="str">
        <f>VLOOKUP(B7638,Master!$A$2:$C$11,3,FALSE)</f>
        <v>Pound</v>
      </c>
      <c r="O7638" s="6" t="str">
        <f>VLOOKUP(B7638,Master!$A$2:$C$11,2,FALSE)</f>
        <v>Europe</v>
      </c>
      <c r="Q7638" s="39" t="str">
        <f>VLOOKUP(D7638,GL_Master!$A$1:$D$80,2,FALSE)</f>
        <v>PL</v>
      </c>
      <c r="R7638" s="39" t="str">
        <f>VLOOKUP(D7638,GL_Master!$A$1:$D$80,3,FALSE)</f>
        <v>Salary wages &amp; benefits</v>
      </c>
      <c r="S7638" s="39" t="str">
        <f>VLOOKUP(D7638,GL_Master!$A$1:$D$80,4,FALSE)</f>
        <v>Employee benefits expense</v>
      </c>
    </row>
    <row r="7639" spans="1:19" x14ac:dyDescent="0.25">
      <c r="A7639" s="39" t="s">
        <v>262</v>
      </c>
      <c r="B7639" s="39" t="s">
        <v>250</v>
      </c>
      <c r="C7639" s="7">
        <v>43922</v>
      </c>
      <c r="D7639" s="39" t="s">
        <v>96</v>
      </c>
      <c r="E7639" s="39">
        <v>455</v>
      </c>
      <c r="F7639" s="82">
        <f t="shared" si="357"/>
        <v>0.45500000000000002</v>
      </c>
      <c r="G7639" s="39">
        <f>VLOOKUP(N7639,Currecny_M!$A$1:$P$10,2,FALSE)</f>
        <v>95</v>
      </c>
      <c r="H7639" s="39">
        <f>MATCH(C7639,Currecny_M!$A$1:$P$1,0)</f>
        <v>2</v>
      </c>
      <c r="I7639" s="39">
        <f>VLOOKUP(N7639,Currecny_M!$A$1:$P$10,MATCH(Database!C7639,Currecny_M!$A$1:$P$1,0),FALSE)</f>
        <v>95</v>
      </c>
      <c r="J7639" s="82">
        <f t="shared" si="358"/>
        <v>43.225000000000001</v>
      </c>
      <c r="K7639" s="39">
        <f>VLOOKUP('Cover page'!$B$6,Currecny_M!$A$1:$P$10,MATCH(Database!C7639,Currecny_M!$A$1:$P$1,0),FALSE)</f>
        <v>1</v>
      </c>
      <c r="L7639" s="82">
        <f t="shared" si="359"/>
        <v>43.225000000000001</v>
      </c>
      <c r="M7639" s="82">
        <f>((E7639/$F$1)*VLOOKUP(N7639,Currecny_M!$A$1:$P$10,MATCH(Database!C7639,Currecny_M!$A$1:$P$1,0),FALSE))/VLOOKUP('Cover page'!$B$6,Currecny_M!$A$1:$P$10,MATCH(Database!C7639,Currecny_M!$A$1:$P$1,0),FALSE)</f>
        <v>43.225000000000001</v>
      </c>
      <c r="N7639" s="6" t="str">
        <f>VLOOKUP(B7639,Master!$A$2:$C$11,3,FALSE)</f>
        <v>Pound</v>
      </c>
      <c r="O7639" s="6" t="str">
        <f>VLOOKUP(B7639,Master!$A$2:$C$11,2,FALSE)</f>
        <v>Europe</v>
      </c>
      <c r="Q7639" s="39" t="str">
        <f>VLOOKUP(D7639,GL_Master!$A$1:$D$80,2,FALSE)</f>
        <v>PL</v>
      </c>
      <c r="R7639" s="39" t="str">
        <f>VLOOKUP(D7639,GL_Master!$A$1:$D$80,3,FALSE)</f>
        <v>Salary wages &amp; benefits</v>
      </c>
      <c r="S7639" s="39" t="str">
        <f>VLOOKUP(D7639,GL_Master!$A$1:$D$80,4,FALSE)</f>
        <v>Employee benefits expense</v>
      </c>
    </row>
    <row r="7640" spans="1:19" x14ac:dyDescent="0.25">
      <c r="A7640" s="39" t="s">
        <v>262</v>
      </c>
      <c r="B7640" s="39" t="s">
        <v>250</v>
      </c>
      <c r="C7640" s="7">
        <v>43922</v>
      </c>
      <c r="D7640" s="39" t="s">
        <v>97</v>
      </c>
      <c r="E7640" s="39">
        <v>25</v>
      </c>
      <c r="F7640" s="82">
        <f t="shared" si="357"/>
        <v>2.5000000000000001E-2</v>
      </c>
      <c r="G7640" s="39">
        <f>VLOOKUP(N7640,Currecny_M!$A$1:$P$10,2,FALSE)</f>
        <v>95</v>
      </c>
      <c r="H7640" s="39">
        <f>MATCH(C7640,Currecny_M!$A$1:$P$1,0)</f>
        <v>2</v>
      </c>
      <c r="I7640" s="39">
        <f>VLOOKUP(N7640,Currecny_M!$A$1:$P$10,MATCH(Database!C7640,Currecny_M!$A$1:$P$1,0),FALSE)</f>
        <v>95</v>
      </c>
      <c r="J7640" s="82">
        <f t="shared" si="358"/>
        <v>2.375</v>
      </c>
      <c r="K7640" s="39">
        <f>VLOOKUP('Cover page'!$B$6,Currecny_M!$A$1:$P$10,MATCH(Database!C7640,Currecny_M!$A$1:$P$1,0),FALSE)</f>
        <v>1</v>
      </c>
      <c r="L7640" s="82">
        <f t="shared" si="359"/>
        <v>2.375</v>
      </c>
      <c r="M7640" s="82">
        <f>((E7640/$F$1)*VLOOKUP(N7640,Currecny_M!$A$1:$P$10,MATCH(Database!C7640,Currecny_M!$A$1:$P$1,0),FALSE))/VLOOKUP('Cover page'!$B$6,Currecny_M!$A$1:$P$10,MATCH(Database!C7640,Currecny_M!$A$1:$P$1,0),FALSE)</f>
        <v>2.375</v>
      </c>
      <c r="N7640" s="6" t="str">
        <f>VLOOKUP(B7640,Master!$A$2:$C$11,3,FALSE)</f>
        <v>Pound</v>
      </c>
      <c r="O7640" s="6" t="str">
        <f>VLOOKUP(B7640,Master!$A$2:$C$11,2,FALSE)</f>
        <v>Europe</v>
      </c>
      <c r="Q7640" s="39" t="str">
        <f>VLOOKUP(D7640,GL_Master!$A$1:$D$80,2,FALSE)</f>
        <v>PL</v>
      </c>
      <c r="R7640" s="39" t="str">
        <f>VLOOKUP(D7640,GL_Master!$A$1:$D$80,3,FALSE)</f>
        <v>Salary wages &amp; benefits</v>
      </c>
      <c r="S7640" s="39" t="str">
        <f>VLOOKUP(D7640,GL_Master!$A$1:$D$80,4,FALSE)</f>
        <v>Employee benefits expense</v>
      </c>
    </row>
    <row r="7641" spans="1:19" x14ac:dyDescent="0.25">
      <c r="A7641" s="39" t="s">
        <v>262</v>
      </c>
      <c r="B7641" s="39" t="s">
        <v>250</v>
      </c>
      <c r="C7641" s="7">
        <v>43922</v>
      </c>
      <c r="D7641" s="39" t="s">
        <v>98</v>
      </c>
      <c r="E7641" s="39">
        <v>51</v>
      </c>
      <c r="F7641" s="82">
        <f t="shared" si="357"/>
        <v>5.0999999999999997E-2</v>
      </c>
      <c r="G7641" s="39">
        <f>VLOOKUP(N7641,Currecny_M!$A$1:$P$10,2,FALSE)</f>
        <v>95</v>
      </c>
      <c r="H7641" s="39">
        <f>MATCH(C7641,Currecny_M!$A$1:$P$1,0)</f>
        <v>2</v>
      </c>
      <c r="I7641" s="39">
        <f>VLOOKUP(N7641,Currecny_M!$A$1:$P$10,MATCH(Database!C7641,Currecny_M!$A$1:$P$1,0),FALSE)</f>
        <v>95</v>
      </c>
      <c r="J7641" s="82">
        <f t="shared" si="358"/>
        <v>4.8449999999999998</v>
      </c>
      <c r="K7641" s="39">
        <f>VLOOKUP('Cover page'!$B$6,Currecny_M!$A$1:$P$10,MATCH(Database!C7641,Currecny_M!$A$1:$P$1,0),FALSE)</f>
        <v>1</v>
      </c>
      <c r="L7641" s="82">
        <f t="shared" si="359"/>
        <v>4.8449999999999998</v>
      </c>
      <c r="M7641" s="82">
        <f>((E7641/$F$1)*VLOOKUP(N7641,Currecny_M!$A$1:$P$10,MATCH(Database!C7641,Currecny_M!$A$1:$P$1,0),FALSE))/VLOOKUP('Cover page'!$B$6,Currecny_M!$A$1:$P$10,MATCH(Database!C7641,Currecny_M!$A$1:$P$1,0),FALSE)</f>
        <v>4.8449999999999998</v>
      </c>
      <c r="N7641" s="6" t="str">
        <f>VLOOKUP(B7641,Master!$A$2:$C$11,3,FALSE)</f>
        <v>Pound</v>
      </c>
      <c r="O7641" s="6" t="str">
        <f>VLOOKUP(B7641,Master!$A$2:$C$11,2,FALSE)</f>
        <v>Europe</v>
      </c>
      <c r="Q7641" s="39" t="str">
        <f>VLOOKUP(D7641,GL_Master!$A$1:$D$80,2,FALSE)</f>
        <v>PL</v>
      </c>
      <c r="R7641" s="39" t="str">
        <f>VLOOKUP(D7641,GL_Master!$A$1:$D$80,3,FALSE)</f>
        <v>Salary wages &amp; benefits</v>
      </c>
      <c r="S7641" s="39" t="str">
        <f>VLOOKUP(D7641,GL_Master!$A$1:$D$80,4,FALSE)</f>
        <v>Employee benefits expense</v>
      </c>
    </row>
    <row r="7642" spans="1:19" x14ac:dyDescent="0.25">
      <c r="A7642" s="39" t="s">
        <v>262</v>
      </c>
      <c r="B7642" s="39" t="s">
        <v>250</v>
      </c>
      <c r="C7642" s="7">
        <v>43922</v>
      </c>
      <c r="D7642" s="39" t="s">
        <v>99</v>
      </c>
      <c r="E7642" s="39">
        <v>25</v>
      </c>
      <c r="F7642" s="82">
        <f t="shared" si="357"/>
        <v>2.5000000000000001E-2</v>
      </c>
      <c r="G7642" s="39">
        <f>VLOOKUP(N7642,Currecny_M!$A$1:$P$10,2,FALSE)</f>
        <v>95</v>
      </c>
      <c r="H7642" s="39">
        <f>MATCH(C7642,Currecny_M!$A$1:$P$1,0)</f>
        <v>2</v>
      </c>
      <c r="I7642" s="39">
        <f>VLOOKUP(N7642,Currecny_M!$A$1:$P$10,MATCH(Database!C7642,Currecny_M!$A$1:$P$1,0),FALSE)</f>
        <v>95</v>
      </c>
      <c r="J7642" s="82">
        <f t="shared" si="358"/>
        <v>2.375</v>
      </c>
      <c r="K7642" s="39">
        <f>VLOOKUP('Cover page'!$B$6,Currecny_M!$A$1:$P$10,MATCH(Database!C7642,Currecny_M!$A$1:$P$1,0),FALSE)</f>
        <v>1</v>
      </c>
      <c r="L7642" s="82">
        <f t="shared" si="359"/>
        <v>2.375</v>
      </c>
      <c r="M7642" s="82">
        <f>((E7642/$F$1)*VLOOKUP(N7642,Currecny_M!$A$1:$P$10,MATCH(Database!C7642,Currecny_M!$A$1:$P$1,0),FALSE))/VLOOKUP('Cover page'!$B$6,Currecny_M!$A$1:$P$10,MATCH(Database!C7642,Currecny_M!$A$1:$P$1,0),FALSE)</f>
        <v>2.375</v>
      </c>
      <c r="N7642" s="6" t="str">
        <f>VLOOKUP(B7642,Master!$A$2:$C$11,3,FALSE)</f>
        <v>Pound</v>
      </c>
      <c r="O7642" s="6" t="str">
        <f>VLOOKUP(B7642,Master!$A$2:$C$11,2,FALSE)</f>
        <v>Europe</v>
      </c>
      <c r="Q7642" s="39" t="str">
        <f>VLOOKUP(D7642,GL_Master!$A$1:$D$80,2,FALSE)</f>
        <v>PL</v>
      </c>
      <c r="R7642" s="39" t="str">
        <f>VLOOKUP(D7642,GL_Master!$A$1:$D$80,3,FALSE)</f>
        <v>Salary wages &amp; benefits</v>
      </c>
      <c r="S7642" s="39" t="str">
        <f>VLOOKUP(D7642,GL_Master!$A$1:$D$80,4,FALSE)</f>
        <v>Employee benefits expense</v>
      </c>
    </row>
    <row r="7643" spans="1:19" x14ac:dyDescent="0.25">
      <c r="A7643" s="39" t="s">
        <v>262</v>
      </c>
      <c r="B7643" s="39" t="s">
        <v>250</v>
      </c>
      <c r="C7643" s="7">
        <v>43922</v>
      </c>
      <c r="D7643" s="39" t="s">
        <v>100</v>
      </c>
      <c r="E7643" s="39">
        <v>177</v>
      </c>
      <c r="F7643" s="82">
        <f t="shared" si="357"/>
        <v>0.17699999999999999</v>
      </c>
      <c r="G7643" s="39">
        <f>VLOOKUP(N7643,Currecny_M!$A$1:$P$10,2,FALSE)</f>
        <v>95</v>
      </c>
      <c r="H7643" s="39">
        <f>MATCH(C7643,Currecny_M!$A$1:$P$1,0)</f>
        <v>2</v>
      </c>
      <c r="I7643" s="39">
        <f>VLOOKUP(N7643,Currecny_M!$A$1:$P$10,MATCH(Database!C7643,Currecny_M!$A$1:$P$1,0),FALSE)</f>
        <v>95</v>
      </c>
      <c r="J7643" s="82">
        <f t="shared" si="358"/>
        <v>16.814999999999998</v>
      </c>
      <c r="K7643" s="39">
        <f>VLOOKUP('Cover page'!$B$6,Currecny_M!$A$1:$P$10,MATCH(Database!C7643,Currecny_M!$A$1:$P$1,0),FALSE)</f>
        <v>1</v>
      </c>
      <c r="L7643" s="82">
        <f t="shared" si="359"/>
        <v>16.814999999999998</v>
      </c>
      <c r="M7643" s="82">
        <f>((E7643/$F$1)*VLOOKUP(N7643,Currecny_M!$A$1:$P$10,MATCH(Database!C7643,Currecny_M!$A$1:$P$1,0),FALSE))/VLOOKUP('Cover page'!$B$6,Currecny_M!$A$1:$P$10,MATCH(Database!C7643,Currecny_M!$A$1:$P$1,0),FALSE)</f>
        <v>16.814999999999998</v>
      </c>
      <c r="N7643" s="6" t="str">
        <f>VLOOKUP(B7643,Master!$A$2:$C$11,3,FALSE)</f>
        <v>Pound</v>
      </c>
      <c r="O7643" s="6" t="str">
        <f>VLOOKUP(B7643,Master!$A$2:$C$11,2,FALSE)</f>
        <v>Europe</v>
      </c>
      <c r="Q7643" s="39" t="str">
        <f>VLOOKUP(D7643,GL_Master!$A$1:$D$80,2,FALSE)</f>
        <v>PL</v>
      </c>
      <c r="R7643" s="39" t="str">
        <f>VLOOKUP(D7643,GL_Master!$A$1:$D$80,3,FALSE)</f>
        <v>Salary wages &amp; benefits</v>
      </c>
      <c r="S7643" s="39" t="str">
        <f>VLOOKUP(D7643,GL_Master!$A$1:$D$80,4,FALSE)</f>
        <v>Employee benefits expense</v>
      </c>
    </row>
    <row r="7644" spans="1:19" x14ac:dyDescent="0.25">
      <c r="A7644" s="39" t="s">
        <v>262</v>
      </c>
      <c r="B7644" s="39" t="s">
        <v>250</v>
      </c>
      <c r="C7644" s="7">
        <v>43922</v>
      </c>
      <c r="D7644" s="39" t="s">
        <v>30</v>
      </c>
      <c r="E7644" s="39">
        <v>51</v>
      </c>
      <c r="F7644" s="82">
        <f t="shared" si="357"/>
        <v>5.0999999999999997E-2</v>
      </c>
      <c r="G7644" s="39">
        <f>VLOOKUP(N7644,Currecny_M!$A$1:$P$10,2,FALSE)</f>
        <v>95</v>
      </c>
      <c r="H7644" s="39">
        <f>MATCH(C7644,Currecny_M!$A$1:$P$1,0)</f>
        <v>2</v>
      </c>
      <c r="I7644" s="39">
        <f>VLOOKUP(N7644,Currecny_M!$A$1:$P$10,MATCH(Database!C7644,Currecny_M!$A$1:$P$1,0),FALSE)</f>
        <v>95</v>
      </c>
      <c r="J7644" s="82">
        <f t="shared" si="358"/>
        <v>4.8449999999999998</v>
      </c>
      <c r="K7644" s="39">
        <f>VLOOKUP('Cover page'!$B$6,Currecny_M!$A$1:$P$10,MATCH(Database!C7644,Currecny_M!$A$1:$P$1,0),FALSE)</f>
        <v>1</v>
      </c>
      <c r="L7644" s="82">
        <f t="shared" si="359"/>
        <v>4.8449999999999998</v>
      </c>
      <c r="M7644" s="82">
        <f>((E7644/$F$1)*VLOOKUP(N7644,Currecny_M!$A$1:$P$10,MATCH(Database!C7644,Currecny_M!$A$1:$P$1,0),FALSE))/VLOOKUP('Cover page'!$B$6,Currecny_M!$A$1:$P$10,MATCH(Database!C7644,Currecny_M!$A$1:$P$1,0),FALSE)</f>
        <v>4.8449999999999998</v>
      </c>
      <c r="N7644" s="6" t="str">
        <f>VLOOKUP(B7644,Master!$A$2:$C$11,3,FALSE)</f>
        <v>Pound</v>
      </c>
      <c r="O7644" s="6" t="str">
        <f>VLOOKUP(B7644,Master!$A$2:$C$11,2,FALSE)</f>
        <v>Europe</v>
      </c>
      <c r="Q7644" s="39" t="str">
        <f>VLOOKUP(D7644,GL_Master!$A$1:$D$80,2,FALSE)</f>
        <v>PL</v>
      </c>
      <c r="R7644" s="39" t="str">
        <f>VLOOKUP(D7644,GL_Master!$A$1:$D$80,3,FALSE)</f>
        <v>Travelling and conveyance</v>
      </c>
      <c r="S7644" s="39" t="str">
        <f>VLOOKUP(D7644,GL_Master!$A$1:$D$80,4,FALSE)</f>
        <v>Local conveyance</v>
      </c>
    </row>
    <row r="7645" spans="1:19" x14ac:dyDescent="0.25">
      <c r="A7645" s="39" t="s">
        <v>262</v>
      </c>
      <c r="B7645" s="39" t="s">
        <v>250</v>
      </c>
      <c r="C7645" s="7">
        <v>43922</v>
      </c>
      <c r="D7645" s="39" t="s">
        <v>31</v>
      </c>
      <c r="E7645" s="39">
        <v>25</v>
      </c>
      <c r="F7645" s="82">
        <f t="shared" si="357"/>
        <v>2.5000000000000001E-2</v>
      </c>
      <c r="G7645" s="39">
        <f>VLOOKUP(N7645,Currecny_M!$A$1:$P$10,2,FALSE)</f>
        <v>95</v>
      </c>
      <c r="H7645" s="39">
        <f>MATCH(C7645,Currecny_M!$A$1:$P$1,0)</f>
        <v>2</v>
      </c>
      <c r="I7645" s="39">
        <f>VLOOKUP(N7645,Currecny_M!$A$1:$P$10,MATCH(Database!C7645,Currecny_M!$A$1:$P$1,0),FALSE)</f>
        <v>95</v>
      </c>
      <c r="J7645" s="82">
        <f t="shared" si="358"/>
        <v>2.375</v>
      </c>
      <c r="K7645" s="39">
        <f>VLOOKUP('Cover page'!$B$6,Currecny_M!$A$1:$P$10,MATCH(Database!C7645,Currecny_M!$A$1:$P$1,0),FALSE)</f>
        <v>1</v>
      </c>
      <c r="L7645" s="82">
        <f t="shared" si="359"/>
        <v>2.375</v>
      </c>
      <c r="M7645" s="82">
        <f>((E7645/$F$1)*VLOOKUP(N7645,Currecny_M!$A$1:$P$10,MATCH(Database!C7645,Currecny_M!$A$1:$P$1,0),FALSE))/VLOOKUP('Cover page'!$B$6,Currecny_M!$A$1:$P$10,MATCH(Database!C7645,Currecny_M!$A$1:$P$1,0),FALSE)</f>
        <v>2.375</v>
      </c>
      <c r="N7645" s="6" t="str">
        <f>VLOOKUP(B7645,Master!$A$2:$C$11,3,FALSE)</f>
        <v>Pound</v>
      </c>
      <c r="O7645" s="6" t="str">
        <f>VLOOKUP(B7645,Master!$A$2:$C$11,2,FALSE)</f>
        <v>Europe</v>
      </c>
      <c r="Q7645" s="39" t="str">
        <f>VLOOKUP(D7645,GL_Master!$A$1:$D$80,2,FALSE)</f>
        <v>PL</v>
      </c>
      <c r="R7645" s="39" t="str">
        <f>VLOOKUP(D7645,GL_Master!$A$1:$D$80,3,FALSE)</f>
        <v>Office expenses</v>
      </c>
      <c r="S7645" s="39" t="str">
        <f>VLOOKUP(D7645,GL_Master!$A$1:$D$80,4,FALSE)</f>
        <v>Parking charges</v>
      </c>
    </row>
    <row r="7646" spans="1:19" x14ac:dyDescent="0.25">
      <c r="A7646" s="39" t="s">
        <v>262</v>
      </c>
      <c r="B7646" s="39" t="s">
        <v>250</v>
      </c>
      <c r="C7646" s="7">
        <v>43922</v>
      </c>
      <c r="D7646" s="39" t="s">
        <v>101</v>
      </c>
      <c r="E7646" s="39">
        <v>25</v>
      </c>
      <c r="F7646" s="82">
        <f t="shared" si="357"/>
        <v>2.5000000000000001E-2</v>
      </c>
      <c r="G7646" s="39">
        <f>VLOOKUP(N7646,Currecny_M!$A$1:$P$10,2,FALSE)</f>
        <v>95</v>
      </c>
      <c r="H7646" s="39">
        <f>MATCH(C7646,Currecny_M!$A$1:$P$1,0)</f>
        <v>2</v>
      </c>
      <c r="I7646" s="39">
        <f>VLOOKUP(N7646,Currecny_M!$A$1:$P$10,MATCH(Database!C7646,Currecny_M!$A$1:$P$1,0),FALSE)</f>
        <v>95</v>
      </c>
      <c r="J7646" s="82">
        <f t="shared" si="358"/>
        <v>2.375</v>
      </c>
      <c r="K7646" s="39">
        <f>VLOOKUP('Cover page'!$B$6,Currecny_M!$A$1:$P$10,MATCH(Database!C7646,Currecny_M!$A$1:$P$1,0),FALSE)</f>
        <v>1</v>
      </c>
      <c r="L7646" s="82">
        <f t="shared" si="359"/>
        <v>2.375</v>
      </c>
      <c r="M7646" s="82">
        <f>((E7646/$F$1)*VLOOKUP(N7646,Currecny_M!$A$1:$P$10,MATCH(Database!C7646,Currecny_M!$A$1:$P$1,0),FALSE))/VLOOKUP('Cover page'!$B$6,Currecny_M!$A$1:$P$10,MATCH(Database!C7646,Currecny_M!$A$1:$P$1,0),FALSE)</f>
        <v>2.375</v>
      </c>
      <c r="N7646" s="6" t="str">
        <f>VLOOKUP(B7646,Master!$A$2:$C$11,3,FALSE)</f>
        <v>Pound</v>
      </c>
      <c r="O7646" s="6" t="str">
        <f>VLOOKUP(B7646,Master!$A$2:$C$11,2,FALSE)</f>
        <v>Europe</v>
      </c>
      <c r="Q7646" s="39" t="str">
        <f>VLOOKUP(D7646,GL_Master!$A$1:$D$80,2,FALSE)</f>
        <v>PL</v>
      </c>
      <c r="R7646" s="39" t="str">
        <f>VLOOKUP(D7646,GL_Master!$A$1:$D$80,3,FALSE)</f>
        <v>COGS</v>
      </c>
      <c r="S7646" s="39" t="str">
        <f>VLOOKUP(D7646,GL_Master!$A$1:$D$80,4,FALSE)</f>
        <v>Purchase of other traded goods</v>
      </c>
    </row>
    <row r="7647" spans="1:19" x14ac:dyDescent="0.25">
      <c r="A7647" s="39" t="s">
        <v>262</v>
      </c>
      <c r="B7647" s="39" t="s">
        <v>250</v>
      </c>
      <c r="C7647" s="7">
        <v>43922</v>
      </c>
      <c r="D7647" s="39" t="s">
        <v>102</v>
      </c>
      <c r="E7647" s="39">
        <v>25</v>
      </c>
      <c r="F7647" s="82">
        <f t="shared" si="357"/>
        <v>2.5000000000000001E-2</v>
      </c>
      <c r="G7647" s="39">
        <f>VLOOKUP(N7647,Currecny_M!$A$1:$P$10,2,FALSE)</f>
        <v>95</v>
      </c>
      <c r="H7647" s="39">
        <f>MATCH(C7647,Currecny_M!$A$1:$P$1,0)</f>
        <v>2</v>
      </c>
      <c r="I7647" s="39">
        <f>VLOOKUP(N7647,Currecny_M!$A$1:$P$10,MATCH(Database!C7647,Currecny_M!$A$1:$P$1,0),FALSE)</f>
        <v>95</v>
      </c>
      <c r="J7647" s="82">
        <f t="shared" si="358"/>
        <v>2.375</v>
      </c>
      <c r="K7647" s="39">
        <f>VLOOKUP('Cover page'!$B$6,Currecny_M!$A$1:$P$10,MATCH(Database!C7647,Currecny_M!$A$1:$P$1,0),FALSE)</f>
        <v>1</v>
      </c>
      <c r="L7647" s="82">
        <f t="shared" si="359"/>
        <v>2.375</v>
      </c>
      <c r="M7647" s="82">
        <f>((E7647/$F$1)*VLOOKUP(N7647,Currecny_M!$A$1:$P$10,MATCH(Database!C7647,Currecny_M!$A$1:$P$1,0),FALSE))/VLOOKUP('Cover page'!$B$6,Currecny_M!$A$1:$P$10,MATCH(Database!C7647,Currecny_M!$A$1:$P$1,0),FALSE)</f>
        <v>2.375</v>
      </c>
      <c r="N7647" s="6" t="str">
        <f>VLOOKUP(B7647,Master!$A$2:$C$11,3,FALSE)</f>
        <v>Pound</v>
      </c>
      <c r="O7647" s="6" t="str">
        <f>VLOOKUP(B7647,Master!$A$2:$C$11,2,FALSE)</f>
        <v>Europe</v>
      </c>
      <c r="Q7647" s="39" t="str">
        <f>VLOOKUP(D7647,GL_Master!$A$1:$D$80,2,FALSE)</f>
        <v>PL</v>
      </c>
      <c r="R7647" s="39" t="str">
        <f>VLOOKUP(D7647,GL_Master!$A$1:$D$80,3,FALSE)</f>
        <v>Staff welfare expenses</v>
      </c>
      <c r="S7647" s="39" t="str">
        <f>VLOOKUP(D7647,GL_Master!$A$1:$D$80,4,FALSE)</f>
        <v>Diwali Expense</v>
      </c>
    </row>
    <row r="7648" spans="1:19" x14ac:dyDescent="0.25">
      <c r="A7648" s="39" t="s">
        <v>262</v>
      </c>
      <c r="B7648" s="39" t="s">
        <v>250</v>
      </c>
      <c r="C7648" s="7">
        <v>43922</v>
      </c>
      <c r="D7648" s="39" t="s">
        <v>20</v>
      </c>
      <c r="E7648" s="39">
        <v>51</v>
      </c>
      <c r="F7648" s="82">
        <f t="shared" si="357"/>
        <v>5.0999999999999997E-2</v>
      </c>
      <c r="G7648" s="39">
        <f>VLOOKUP(N7648,Currecny_M!$A$1:$P$10,2,FALSE)</f>
        <v>95</v>
      </c>
      <c r="H7648" s="39">
        <f>MATCH(C7648,Currecny_M!$A$1:$P$1,0)</f>
        <v>2</v>
      </c>
      <c r="I7648" s="39">
        <f>VLOOKUP(N7648,Currecny_M!$A$1:$P$10,MATCH(Database!C7648,Currecny_M!$A$1:$P$1,0),FALSE)</f>
        <v>95</v>
      </c>
      <c r="J7648" s="82">
        <f t="shared" si="358"/>
        <v>4.8449999999999998</v>
      </c>
      <c r="K7648" s="39">
        <f>VLOOKUP('Cover page'!$B$6,Currecny_M!$A$1:$P$10,MATCH(Database!C7648,Currecny_M!$A$1:$P$1,0),FALSE)</f>
        <v>1</v>
      </c>
      <c r="L7648" s="82">
        <f t="shared" si="359"/>
        <v>4.8449999999999998</v>
      </c>
      <c r="M7648" s="82">
        <f>((E7648/$F$1)*VLOOKUP(N7648,Currecny_M!$A$1:$P$10,MATCH(Database!C7648,Currecny_M!$A$1:$P$1,0),FALSE))/VLOOKUP('Cover page'!$B$6,Currecny_M!$A$1:$P$10,MATCH(Database!C7648,Currecny_M!$A$1:$P$1,0),FALSE)</f>
        <v>4.8449999999999998</v>
      </c>
      <c r="N7648" s="6" t="str">
        <f>VLOOKUP(B7648,Master!$A$2:$C$11,3,FALSE)</f>
        <v>Pound</v>
      </c>
      <c r="O7648" s="6" t="str">
        <f>VLOOKUP(B7648,Master!$A$2:$C$11,2,FALSE)</f>
        <v>Europe</v>
      </c>
      <c r="Q7648" s="39" t="str">
        <f>VLOOKUP(D7648,GL_Master!$A$1:$D$80,2,FALSE)</f>
        <v>PL</v>
      </c>
      <c r="R7648" s="39" t="str">
        <f>VLOOKUP(D7648,GL_Master!$A$1:$D$80,3,FALSE)</f>
        <v>Selling and Marketing expenses</v>
      </c>
      <c r="S7648" s="39" t="str">
        <f>VLOOKUP(D7648,GL_Master!$A$1:$D$80,4,FALSE)</f>
        <v>Business promotion</v>
      </c>
    </row>
    <row r="7649" spans="1:19" x14ac:dyDescent="0.25">
      <c r="A7649" s="39" t="s">
        <v>262</v>
      </c>
      <c r="B7649" s="39" t="s">
        <v>250</v>
      </c>
      <c r="C7649" s="7">
        <v>43922</v>
      </c>
      <c r="D7649" s="39" t="s">
        <v>29</v>
      </c>
      <c r="E7649" s="39">
        <v>51</v>
      </c>
      <c r="F7649" s="82">
        <f t="shared" si="357"/>
        <v>5.0999999999999997E-2</v>
      </c>
      <c r="G7649" s="39">
        <f>VLOOKUP(N7649,Currecny_M!$A$1:$P$10,2,FALSE)</f>
        <v>95</v>
      </c>
      <c r="H7649" s="39">
        <f>MATCH(C7649,Currecny_M!$A$1:$P$1,0)</f>
        <v>2</v>
      </c>
      <c r="I7649" s="39">
        <f>VLOOKUP(N7649,Currecny_M!$A$1:$P$10,MATCH(Database!C7649,Currecny_M!$A$1:$P$1,0),FALSE)</f>
        <v>95</v>
      </c>
      <c r="J7649" s="82">
        <f t="shared" si="358"/>
        <v>4.8449999999999998</v>
      </c>
      <c r="K7649" s="39">
        <f>VLOOKUP('Cover page'!$B$6,Currecny_M!$A$1:$P$10,MATCH(Database!C7649,Currecny_M!$A$1:$P$1,0),FALSE)</f>
        <v>1</v>
      </c>
      <c r="L7649" s="82">
        <f t="shared" si="359"/>
        <v>4.8449999999999998</v>
      </c>
      <c r="M7649" s="82">
        <f>((E7649/$F$1)*VLOOKUP(N7649,Currecny_M!$A$1:$P$10,MATCH(Database!C7649,Currecny_M!$A$1:$P$1,0),FALSE))/VLOOKUP('Cover page'!$B$6,Currecny_M!$A$1:$P$10,MATCH(Database!C7649,Currecny_M!$A$1:$P$1,0),FALSE)</f>
        <v>4.8449999999999998</v>
      </c>
      <c r="N7649" s="6" t="str">
        <f>VLOOKUP(B7649,Master!$A$2:$C$11,3,FALSE)</f>
        <v>Pound</v>
      </c>
      <c r="O7649" s="6" t="str">
        <f>VLOOKUP(B7649,Master!$A$2:$C$11,2,FALSE)</f>
        <v>Europe</v>
      </c>
      <c r="Q7649" s="39" t="str">
        <f>VLOOKUP(D7649,GL_Master!$A$1:$D$80,2,FALSE)</f>
        <v>PL</v>
      </c>
      <c r="R7649" s="39" t="str">
        <f>VLOOKUP(D7649,GL_Master!$A$1:$D$80,3,FALSE)</f>
        <v>Communication &amp; internet exp</v>
      </c>
      <c r="S7649" s="39" t="str">
        <f>VLOOKUP(D7649,GL_Master!$A$1:$D$80,4,FALSE)</f>
        <v>Communication cost</v>
      </c>
    </row>
    <row r="7650" spans="1:19" x14ac:dyDescent="0.25">
      <c r="A7650" s="39" t="s">
        <v>262</v>
      </c>
      <c r="B7650" s="39" t="s">
        <v>250</v>
      </c>
      <c r="C7650" s="7">
        <v>43922</v>
      </c>
      <c r="D7650" s="39" t="s">
        <v>41</v>
      </c>
      <c r="E7650" s="39">
        <v>25</v>
      </c>
      <c r="F7650" s="82">
        <f t="shared" si="357"/>
        <v>2.5000000000000001E-2</v>
      </c>
      <c r="G7650" s="39">
        <f>VLOOKUP(N7650,Currecny_M!$A$1:$P$10,2,FALSE)</f>
        <v>95</v>
      </c>
      <c r="H7650" s="39">
        <f>MATCH(C7650,Currecny_M!$A$1:$P$1,0)</f>
        <v>2</v>
      </c>
      <c r="I7650" s="39">
        <f>VLOOKUP(N7650,Currecny_M!$A$1:$P$10,MATCH(Database!C7650,Currecny_M!$A$1:$P$1,0),FALSE)</f>
        <v>95</v>
      </c>
      <c r="J7650" s="82">
        <f t="shared" si="358"/>
        <v>2.375</v>
      </c>
      <c r="K7650" s="39">
        <f>VLOOKUP('Cover page'!$B$6,Currecny_M!$A$1:$P$10,MATCH(Database!C7650,Currecny_M!$A$1:$P$1,0),FALSE)</f>
        <v>1</v>
      </c>
      <c r="L7650" s="82">
        <f t="shared" si="359"/>
        <v>2.375</v>
      </c>
      <c r="M7650" s="82">
        <f>((E7650/$F$1)*VLOOKUP(N7650,Currecny_M!$A$1:$P$10,MATCH(Database!C7650,Currecny_M!$A$1:$P$1,0),FALSE))/VLOOKUP('Cover page'!$B$6,Currecny_M!$A$1:$P$10,MATCH(Database!C7650,Currecny_M!$A$1:$P$1,0),FALSE)</f>
        <v>2.375</v>
      </c>
      <c r="N7650" s="6" t="str">
        <f>VLOOKUP(B7650,Master!$A$2:$C$11,3,FALSE)</f>
        <v>Pound</v>
      </c>
      <c r="O7650" s="6" t="str">
        <f>VLOOKUP(B7650,Master!$A$2:$C$11,2,FALSE)</f>
        <v>Europe</v>
      </c>
      <c r="Q7650" s="39" t="str">
        <f>VLOOKUP(D7650,GL_Master!$A$1:$D$80,2,FALSE)</f>
        <v>PL</v>
      </c>
      <c r="R7650" s="39" t="str">
        <f>VLOOKUP(D7650,GL_Master!$A$1:$D$80,3,FALSE)</f>
        <v>Communication &amp; internet exp</v>
      </c>
      <c r="S7650" s="39" t="str">
        <f>VLOOKUP(D7650,GL_Master!$A$1:$D$80,4,FALSE)</f>
        <v>Communication cost</v>
      </c>
    </row>
    <row r="7651" spans="1:19" x14ac:dyDescent="0.25">
      <c r="A7651" s="39" t="s">
        <v>262</v>
      </c>
      <c r="B7651" s="39" t="s">
        <v>250</v>
      </c>
      <c r="C7651" s="7">
        <v>43922</v>
      </c>
      <c r="D7651" s="39" t="s">
        <v>103</v>
      </c>
      <c r="E7651" s="39">
        <v>51</v>
      </c>
      <c r="F7651" s="82">
        <f t="shared" si="357"/>
        <v>5.0999999999999997E-2</v>
      </c>
      <c r="G7651" s="39">
        <f>VLOOKUP(N7651,Currecny_M!$A$1:$P$10,2,FALSE)</f>
        <v>95</v>
      </c>
      <c r="H7651" s="39">
        <f>MATCH(C7651,Currecny_M!$A$1:$P$1,0)</f>
        <v>2</v>
      </c>
      <c r="I7651" s="39">
        <f>VLOOKUP(N7651,Currecny_M!$A$1:$P$10,MATCH(Database!C7651,Currecny_M!$A$1:$P$1,0),FALSE)</f>
        <v>95</v>
      </c>
      <c r="J7651" s="82">
        <f t="shared" si="358"/>
        <v>4.8449999999999998</v>
      </c>
      <c r="K7651" s="39">
        <f>VLOOKUP('Cover page'!$B$6,Currecny_M!$A$1:$P$10,MATCH(Database!C7651,Currecny_M!$A$1:$P$1,0),FALSE)</f>
        <v>1</v>
      </c>
      <c r="L7651" s="82">
        <f t="shared" si="359"/>
        <v>4.8449999999999998</v>
      </c>
      <c r="M7651" s="82">
        <f>((E7651/$F$1)*VLOOKUP(N7651,Currecny_M!$A$1:$P$10,MATCH(Database!C7651,Currecny_M!$A$1:$P$1,0),FALSE))/VLOOKUP('Cover page'!$B$6,Currecny_M!$A$1:$P$10,MATCH(Database!C7651,Currecny_M!$A$1:$P$1,0),FALSE)</f>
        <v>4.8449999999999998</v>
      </c>
      <c r="N7651" s="6" t="str">
        <f>VLOOKUP(B7651,Master!$A$2:$C$11,3,FALSE)</f>
        <v>Pound</v>
      </c>
      <c r="O7651" s="6" t="str">
        <f>VLOOKUP(B7651,Master!$A$2:$C$11,2,FALSE)</f>
        <v>Europe</v>
      </c>
      <c r="Q7651" s="39" t="str">
        <f>VLOOKUP(D7651,GL_Master!$A$1:$D$80,2,FALSE)</f>
        <v>PL</v>
      </c>
      <c r="R7651" s="39" t="str">
        <f>VLOOKUP(D7651,GL_Master!$A$1:$D$80,3,FALSE)</f>
        <v>Communication &amp; internet exp</v>
      </c>
      <c r="S7651" s="39" t="str">
        <f>VLOOKUP(D7651,GL_Master!$A$1:$D$80,4,FALSE)</f>
        <v>Communication cost</v>
      </c>
    </row>
    <row r="7652" spans="1:19" x14ac:dyDescent="0.25">
      <c r="A7652" s="39" t="s">
        <v>262</v>
      </c>
      <c r="B7652" s="39" t="s">
        <v>250</v>
      </c>
      <c r="C7652" s="7">
        <v>43922</v>
      </c>
      <c r="D7652" s="39" t="s">
        <v>104</v>
      </c>
      <c r="E7652" s="39">
        <v>76</v>
      </c>
      <c r="F7652" s="82">
        <f t="shared" si="357"/>
        <v>7.5999999999999998E-2</v>
      </c>
      <c r="G7652" s="39">
        <f>VLOOKUP(N7652,Currecny_M!$A$1:$P$10,2,FALSE)</f>
        <v>95</v>
      </c>
      <c r="H7652" s="39">
        <f>MATCH(C7652,Currecny_M!$A$1:$P$1,0)</f>
        <v>2</v>
      </c>
      <c r="I7652" s="39">
        <f>VLOOKUP(N7652,Currecny_M!$A$1:$P$10,MATCH(Database!C7652,Currecny_M!$A$1:$P$1,0),FALSE)</f>
        <v>95</v>
      </c>
      <c r="J7652" s="82">
        <f t="shared" si="358"/>
        <v>7.22</v>
      </c>
      <c r="K7652" s="39">
        <f>VLOOKUP('Cover page'!$B$6,Currecny_M!$A$1:$P$10,MATCH(Database!C7652,Currecny_M!$A$1:$P$1,0),FALSE)</f>
        <v>1</v>
      </c>
      <c r="L7652" s="82">
        <f t="shared" si="359"/>
        <v>7.22</v>
      </c>
      <c r="M7652" s="82">
        <f>((E7652/$F$1)*VLOOKUP(N7652,Currecny_M!$A$1:$P$10,MATCH(Database!C7652,Currecny_M!$A$1:$P$1,0),FALSE))/VLOOKUP('Cover page'!$B$6,Currecny_M!$A$1:$P$10,MATCH(Database!C7652,Currecny_M!$A$1:$P$1,0),FALSE)</f>
        <v>7.22</v>
      </c>
      <c r="N7652" s="6" t="str">
        <f>VLOOKUP(B7652,Master!$A$2:$C$11,3,FALSE)</f>
        <v>Pound</v>
      </c>
      <c r="O7652" s="6" t="str">
        <f>VLOOKUP(B7652,Master!$A$2:$C$11,2,FALSE)</f>
        <v>Europe</v>
      </c>
      <c r="Q7652" s="39" t="str">
        <f>VLOOKUP(D7652,GL_Master!$A$1:$D$80,2,FALSE)</f>
        <v>PL</v>
      </c>
      <c r="R7652" s="39" t="str">
        <f>VLOOKUP(D7652,GL_Master!$A$1:$D$80,3,FALSE)</f>
        <v>Legal &amp; Professional expenses</v>
      </c>
      <c r="S7652" s="39" t="str">
        <f>VLOOKUP(D7652,GL_Master!$A$1:$D$80,4,FALSE)</f>
        <v>Professional Fees - Others</v>
      </c>
    </row>
    <row r="7653" spans="1:19" x14ac:dyDescent="0.25">
      <c r="A7653" s="39" t="s">
        <v>262</v>
      </c>
      <c r="B7653" s="39" t="s">
        <v>250</v>
      </c>
      <c r="C7653" s="7">
        <v>43922</v>
      </c>
      <c r="D7653" s="39" t="s">
        <v>105</v>
      </c>
      <c r="E7653" s="39">
        <v>51</v>
      </c>
      <c r="F7653" s="82">
        <f t="shared" si="357"/>
        <v>5.0999999999999997E-2</v>
      </c>
      <c r="G7653" s="39">
        <f>VLOOKUP(N7653,Currecny_M!$A$1:$P$10,2,FALSE)</f>
        <v>95</v>
      </c>
      <c r="H7653" s="39">
        <f>MATCH(C7653,Currecny_M!$A$1:$P$1,0)</f>
        <v>2</v>
      </c>
      <c r="I7653" s="39">
        <f>VLOOKUP(N7653,Currecny_M!$A$1:$P$10,MATCH(Database!C7653,Currecny_M!$A$1:$P$1,0),FALSE)</f>
        <v>95</v>
      </c>
      <c r="J7653" s="82">
        <f t="shared" si="358"/>
        <v>4.8449999999999998</v>
      </c>
      <c r="K7653" s="39">
        <f>VLOOKUP('Cover page'!$B$6,Currecny_M!$A$1:$P$10,MATCH(Database!C7653,Currecny_M!$A$1:$P$1,0),FALSE)</f>
        <v>1</v>
      </c>
      <c r="L7653" s="82">
        <f t="shared" si="359"/>
        <v>4.8449999999999998</v>
      </c>
      <c r="M7653" s="82">
        <f>((E7653/$F$1)*VLOOKUP(N7653,Currecny_M!$A$1:$P$10,MATCH(Database!C7653,Currecny_M!$A$1:$P$1,0),FALSE))/VLOOKUP('Cover page'!$B$6,Currecny_M!$A$1:$P$10,MATCH(Database!C7653,Currecny_M!$A$1:$P$1,0),FALSE)</f>
        <v>4.8449999999999998</v>
      </c>
      <c r="N7653" s="6" t="str">
        <f>VLOOKUP(B7653,Master!$A$2:$C$11,3,FALSE)</f>
        <v>Pound</v>
      </c>
      <c r="O7653" s="6" t="str">
        <f>VLOOKUP(B7653,Master!$A$2:$C$11,2,FALSE)</f>
        <v>Europe</v>
      </c>
      <c r="Q7653" s="39" t="str">
        <f>VLOOKUP(D7653,GL_Master!$A$1:$D$80,2,FALSE)</f>
        <v>PL</v>
      </c>
      <c r="R7653" s="39" t="str">
        <f>VLOOKUP(D7653,GL_Master!$A$1:$D$80,3,FALSE)</f>
        <v>Travelling and conveyance</v>
      </c>
      <c r="S7653" s="39" t="str">
        <f>VLOOKUP(D7653,GL_Master!$A$1:$D$80,4,FALSE)</f>
        <v>Car hiring and rental services</v>
      </c>
    </row>
    <row r="7654" spans="1:19" x14ac:dyDescent="0.25">
      <c r="A7654" s="39" t="s">
        <v>262</v>
      </c>
      <c r="B7654" s="39" t="s">
        <v>250</v>
      </c>
      <c r="C7654" s="7">
        <v>43922</v>
      </c>
      <c r="D7654" s="39" t="s">
        <v>106</v>
      </c>
      <c r="E7654" s="39">
        <v>25</v>
      </c>
      <c r="F7654" s="82">
        <f t="shared" si="357"/>
        <v>2.5000000000000001E-2</v>
      </c>
      <c r="G7654" s="39">
        <f>VLOOKUP(N7654,Currecny_M!$A$1:$P$10,2,FALSE)</f>
        <v>95</v>
      </c>
      <c r="H7654" s="39">
        <f>MATCH(C7654,Currecny_M!$A$1:$P$1,0)</f>
        <v>2</v>
      </c>
      <c r="I7654" s="39">
        <f>VLOOKUP(N7654,Currecny_M!$A$1:$P$10,MATCH(Database!C7654,Currecny_M!$A$1:$P$1,0),FALSE)</f>
        <v>95</v>
      </c>
      <c r="J7654" s="82">
        <f t="shared" si="358"/>
        <v>2.375</v>
      </c>
      <c r="K7654" s="39">
        <f>VLOOKUP('Cover page'!$B$6,Currecny_M!$A$1:$P$10,MATCH(Database!C7654,Currecny_M!$A$1:$P$1,0),FALSE)</f>
        <v>1</v>
      </c>
      <c r="L7654" s="82">
        <f t="shared" si="359"/>
        <v>2.375</v>
      </c>
      <c r="M7654" s="82">
        <f>((E7654/$F$1)*VLOOKUP(N7654,Currecny_M!$A$1:$P$10,MATCH(Database!C7654,Currecny_M!$A$1:$P$1,0),FALSE))/VLOOKUP('Cover page'!$B$6,Currecny_M!$A$1:$P$10,MATCH(Database!C7654,Currecny_M!$A$1:$P$1,0),FALSE)</f>
        <v>2.375</v>
      </c>
      <c r="N7654" s="6" t="str">
        <f>VLOOKUP(B7654,Master!$A$2:$C$11,3,FALSE)</f>
        <v>Pound</v>
      </c>
      <c r="O7654" s="6" t="str">
        <f>VLOOKUP(B7654,Master!$A$2:$C$11,2,FALSE)</f>
        <v>Europe</v>
      </c>
      <c r="Q7654" s="39" t="str">
        <f>VLOOKUP(D7654,GL_Master!$A$1:$D$80,2,FALSE)</f>
        <v>PL</v>
      </c>
      <c r="R7654" s="39" t="str">
        <f>VLOOKUP(D7654,GL_Master!$A$1:$D$80,3,FALSE)</f>
        <v>Communication &amp; internet exp</v>
      </c>
      <c r="S7654" s="39" t="str">
        <f>VLOOKUP(D7654,GL_Master!$A$1:$D$80,4,FALSE)</f>
        <v>Printing &amp; Stationary</v>
      </c>
    </row>
    <row r="7655" spans="1:19" x14ac:dyDescent="0.25">
      <c r="A7655" s="39" t="s">
        <v>262</v>
      </c>
      <c r="B7655" s="39" t="s">
        <v>250</v>
      </c>
      <c r="C7655" s="7">
        <v>43922</v>
      </c>
      <c r="D7655" s="39" t="s">
        <v>32</v>
      </c>
      <c r="E7655" s="39">
        <v>25</v>
      </c>
      <c r="F7655" s="82">
        <f t="shared" si="357"/>
        <v>2.5000000000000001E-2</v>
      </c>
      <c r="G7655" s="39">
        <f>VLOOKUP(N7655,Currecny_M!$A$1:$P$10,2,FALSE)</f>
        <v>95</v>
      </c>
      <c r="H7655" s="39">
        <f>MATCH(C7655,Currecny_M!$A$1:$P$1,0)</f>
        <v>2</v>
      </c>
      <c r="I7655" s="39">
        <f>VLOOKUP(N7655,Currecny_M!$A$1:$P$10,MATCH(Database!C7655,Currecny_M!$A$1:$P$1,0),FALSE)</f>
        <v>95</v>
      </c>
      <c r="J7655" s="82">
        <f t="shared" si="358"/>
        <v>2.375</v>
      </c>
      <c r="K7655" s="39">
        <f>VLOOKUP('Cover page'!$B$6,Currecny_M!$A$1:$P$10,MATCH(Database!C7655,Currecny_M!$A$1:$P$1,0),FALSE)</f>
        <v>1</v>
      </c>
      <c r="L7655" s="82">
        <f t="shared" si="359"/>
        <v>2.375</v>
      </c>
      <c r="M7655" s="82">
        <f>((E7655/$F$1)*VLOOKUP(N7655,Currecny_M!$A$1:$P$10,MATCH(Database!C7655,Currecny_M!$A$1:$P$1,0),FALSE))/VLOOKUP('Cover page'!$B$6,Currecny_M!$A$1:$P$10,MATCH(Database!C7655,Currecny_M!$A$1:$P$1,0),FALSE)</f>
        <v>2.375</v>
      </c>
      <c r="N7655" s="6" t="str">
        <f>VLOOKUP(B7655,Master!$A$2:$C$11,3,FALSE)</f>
        <v>Pound</v>
      </c>
      <c r="O7655" s="6" t="str">
        <f>VLOOKUP(B7655,Master!$A$2:$C$11,2,FALSE)</f>
        <v>Europe</v>
      </c>
      <c r="Q7655" s="39" t="str">
        <f>VLOOKUP(D7655,GL_Master!$A$1:$D$80,2,FALSE)</f>
        <v>PL</v>
      </c>
      <c r="R7655" s="39" t="str">
        <f>VLOOKUP(D7655,GL_Master!$A$1:$D$80,3,FALSE)</f>
        <v>Communication &amp; internet exp</v>
      </c>
      <c r="S7655" s="39" t="str">
        <f>VLOOKUP(D7655,GL_Master!$A$1:$D$80,4,FALSE)</f>
        <v>Printing &amp; Stationary</v>
      </c>
    </row>
    <row r="7656" spans="1:19" x14ac:dyDescent="0.25">
      <c r="A7656" s="39" t="s">
        <v>262</v>
      </c>
      <c r="B7656" s="39" t="s">
        <v>250</v>
      </c>
      <c r="C7656" s="7">
        <v>43922</v>
      </c>
      <c r="D7656" s="39" t="s">
        <v>35</v>
      </c>
      <c r="E7656" s="39">
        <v>76</v>
      </c>
      <c r="F7656" s="82">
        <f t="shared" si="357"/>
        <v>7.5999999999999998E-2</v>
      </c>
      <c r="G7656" s="39">
        <f>VLOOKUP(N7656,Currecny_M!$A$1:$P$10,2,FALSE)</f>
        <v>95</v>
      </c>
      <c r="H7656" s="39">
        <f>MATCH(C7656,Currecny_M!$A$1:$P$1,0)</f>
        <v>2</v>
      </c>
      <c r="I7656" s="39">
        <f>VLOOKUP(N7656,Currecny_M!$A$1:$P$10,MATCH(Database!C7656,Currecny_M!$A$1:$P$1,0),FALSE)</f>
        <v>95</v>
      </c>
      <c r="J7656" s="82">
        <f t="shared" si="358"/>
        <v>7.22</v>
      </c>
      <c r="K7656" s="39">
        <f>VLOOKUP('Cover page'!$B$6,Currecny_M!$A$1:$P$10,MATCH(Database!C7656,Currecny_M!$A$1:$P$1,0),FALSE)</f>
        <v>1</v>
      </c>
      <c r="L7656" s="82">
        <f t="shared" si="359"/>
        <v>7.22</v>
      </c>
      <c r="M7656" s="82">
        <f>((E7656/$F$1)*VLOOKUP(N7656,Currecny_M!$A$1:$P$10,MATCH(Database!C7656,Currecny_M!$A$1:$P$1,0),FALSE))/VLOOKUP('Cover page'!$B$6,Currecny_M!$A$1:$P$10,MATCH(Database!C7656,Currecny_M!$A$1:$P$1,0),FALSE)</f>
        <v>7.22</v>
      </c>
      <c r="N7656" s="6" t="str">
        <f>VLOOKUP(B7656,Master!$A$2:$C$11,3,FALSE)</f>
        <v>Pound</v>
      </c>
      <c r="O7656" s="6" t="str">
        <f>VLOOKUP(B7656,Master!$A$2:$C$11,2,FALSE)</f>
        <v>Europe</v>
      </c>
      <c r="Q7656" s="39" t="str">
        <f>VLOOKUP(D7656,GL_Master!$A$1:$D$80,2,FALSE)</f>
        <v>PL</v>
      </c>
      <c r="R7656" s="39" t="str">
        <f>VLOOKUP(D7656,GL_Master!$A$1:$D$80,3,FALSE)</f>
        <v>Security Expenses</v>
      </c>
      <c r="S7656" s="39" t="str">
        <f>VLOOKUP(D7656,GL_Master!$A$1:$D$80,4,FALSE)</f>
        <v>Security Expenses others</v>
      </c>
    </row>
    <row r="7657" spans="1:19" x14ac:dyDescent="0.25">
      <c r="A7657" s="39" t="s">
        <v>262</v>
      </c>
      <c r="B7657" s="39" t="s">
        <v>250</v>
      </c>
      <c r="C7657" s="7">
        <v>43922</v>
      </c>
      <c r="D7657" s="39" t="s">
        <v>38</v>
      </c>
      <c r="E7657" s="39">
        <v>25</v>
      </c>
      <c r="F7657" s="82">
        <f t="shared" si="357"/>
        <v>2.5000000000000001E-2</v>
      </c>
      <c r="G7657" s="39">
        <f>VLOOKUP(N7657,Currecny_M!$A$1:$P$10,2,FALSE)</f>
        <v>95</v>
      </c>
      <c r="H7657" s="39">
        <f>MATCH(C7657,Currecny_M!$A$1:$P$1,0)</f>
        <v>2</v>
      </c>
      <c r="I7657" s="39">
        <f>VLOOKUP(N7657,Currecny_M!$A$1:$P$10,MATCH(Database!C7657,Currecny_M!$A$1:$P$1,0),FALSE)</f>
        <v>95</v>
      </c>
      <c r="J7657" s="82">
        <f t="shared" si="358"/>
        <v>2.375</v>
      </c>
      <c r="K7657" s="39">
        <f>VLOOKUP('Cover page'!$B$6,Currecny_M!$A$1:$P$10,MATCH(Database!C7657,Currecny_M!$A$1:$P$1,0),FALSE)</f>
        <v>1</v>
      </c>
      <c r="L7657" s="82">
        <f t="shared" si="359"/>
        <v>2.375</v>
      </c>
      <c r="M7657" s="82">
        <f>((E7657/$F$1)*VLOOKUP(N7657,Currecny_M!$A$1:$P$10,MATCH(Database!C7657,Currecny_M!$A$1:$P$1,0),FALSE))/VLOOKUP('Cover page'!$B$6,Currecny_M!$A$1:$P$10,MATCH(Database!C7657,Currecny_M!$A$1:$P$1,0),FALSE)</f>
        <v>2.375</v>
      </c>
      <c r="N7657" s="6" t="str">
        <f>VLOOKUP(B7657,Master!$A$2:$C$11,3,FALSE)</f>
        <v>Pound</v>
      </c>
      <c r="O7657" s="6" t="str">
        <f>VLOOKUP(B7657,Master!$A$2:$C$11,2,FALSE)</f>
        <v>Europe</v>
      </c>
      <c r="Q7657" s="39" t="str">
        <f>VLOOKUP(D7657,GL_Master!$A$1:$D$80,2,FALSE)</f>
        <v>PL</v>
      </c>
      <c r="R7657" s="39" t="str">
        <f>VLOOKUP(D7657,GL_Master!$A$1:$D$80,3,FALSE)</f>
        <v>House Keeping Expenses</v>
      </c>
      <c r="S7657" s="39" t="str">
        <f>VLOOKUP(D7657,GL_Master!$A$1:$D$80,4,FALSE)</f>
        <v>House Keeping Expenses</v>
      </c>
    </row>
    <row r="7658" spans="1:19" x14ac:dyDescent="0.25">
      <c r="A7658" s="39" t="s">
        <v>262</v>
      </c>
      <c r="B7658" s="39" t="s">
        <v>250</v>
      </c>
      <c r="C7658" s="7">
        <v>43922</v>
      </c>
      <c r="D7658" s="39" t="s">
        <v>107</v>
      </c>
      <c r="E7658" s="39">
        <v>25</v>
      </c>
      <c r="F7658" s="82">
        <f t="shared" si="357"/>
        <v>2.5000000000000001E-2</v>
      </c>
      <c r="G7658" s="39">
        <f>VLOOKUP(N7658,Currecny_M!$A$1:$P$10,2,FALSE)</f>
        <v>95</v>
      </c>
      <c r="H7658" s="39">
        <f>MATCH(C7658,Currecny_M!$A$1:$P$1,0)</f>
        <v>2</v>
      </c>
      <c r="I7658" s="39">
        <f>VLOOKUP(N7658,Currecny_M!$A$1:$P$10,MATCH(Database!C7658,Currecny_M!$A$1:$P$1,0),FALSE)</f>
        <v>95</v>
      </c>
      <c r="J7658" s="82">
        <f t="shared" si="358"/>
        <v>2.375</v>
      </c>
      <c r="K7658" s="39">
        <f>VLOOKUP('Cover page'!$B$6,Currecny_M!$A$1:$P$10,MATCH(Database!C7658,Currecny_M!$A$1:$P$1,0),FALSE)</f>
        <v>1</v>
      </c>
      <c r="L7658" s="82">
        <f t="shared" si="359"/>
        <v>2.375</v>
      </c>
      <c r="M7658" s="82">
        <f>((E7658/$F$1)*VLOOKUP(N7658,Currecny_M!$A$1:$P$10,MATCH(Database!C7658,Currecny_M!$A$1:$P$1,0),FALSE))/VLOOKUP('Cover page'!$B$6,Currecny_M!$A$1:$P$10,MATCH(Database!C7658,Currecny_M!$A$1:$P$1,0),FALSE)</f>
        <v>2.375</v>
      </c>
      <c r="N7658" s="6" t="str">
        <f>VLOOKUP(B7658,Master!$A$2:$C$11,3,FALSE)</f>
        <v>Pound</v>
      </c>
      <c r="O7658" s="6" t="str">
        <f>VLOOKUP(B7658,Master!$A$2:$C$11,2,FALSE)</f>
        <v>Europe</v>
      </c>
      <c r="Q7658" s="39" t="str">
        <f>VLOOKUP(D7658,GL_Master!$A$1:$D$80,2,FALSE)</f>
        <v>PL</v>
      </c>
      <c r="R7658" s="39" t="str">
        <f>VLOOKUP(D7658,GL_Master!$A$1:$D$80,3,FALSE)</f>
        <v>Misc. expenses</v>
      </c>
      <c r="S7658" s="39" t="str">
        <f>VLOOKUP(D7658,GL_Master!$A$1:$D$80,4,FALSE)</f>
        <v>Repair &amp; Maintenance</v>
      </c>
    </row>
    <row r="7659" spans="1:19" x14ac:dyDescent="0.25">
      <c r="A7659" s="39" t="s">
        <v>262</v>
      </c>
      <c r="B7659" s="39" t="s">
        <v>250</v>
      </c>
      <c r="C7659" s="7">
        <v>43922</v>
      </c>
      <c r="D7659" s="39" t="s">
        <v>108</v>
      </c>
      <c r="E7659" s="39">
        <v>25</v>
      </c>
      <c r="F7659" s="82">
        <f t="shared" si="357"/>
        <v>2.5000000000000001E-2</v>
      </c>
      <c r="G7659" s="39">
        <f>VLOOKUP(N7659,Currecny_M!$A$1:$P$10,2,FALSE)</f>
        <v>95</v>
      </c>
      <c r="H7659" s="39">
        <f>MATCH(C7659,Currecny_M!$A$1:$P$1,0)</f>
        <v>2</v>
      </c>
      <c r="I7659" s="39">
        <f>VLOOKUP(N7659,Currecny_M!$A$1:$P$10,MATCH(Database!C7659,Currecny_M!$A$1:$P$1,0),FALSE)</f>
        <v>95</v>
      </c>
      <c r="J7659" s="82">
        <f t="shared" si="358"/>
        <v>2.375</v>
      </c>
      <c r="K7659" s="39">
        <f>VLOOKUP('Cover page'!$B$6,Currecny_M!$A$1:$P$10,MATCH(Database!C7659,Currecny_M!$A$1:$P$1,0),FALSE)</f>
        <v>1</v>
      </c>
      <c r="L7659" s="82">
        <f t="shared" si="359"/>
        <v>2.375</v>
      </c>
      <c r="M7659" s="82">
        <f>((E7659/$F$1)*VLOOKUP(N7659,Currecny_M!$A$1:$P$10,MATCH(Database!C7659,Currecny_M!$A$1:$P$1,0),FALSE))/VLOOKUP('Cover page'!$B$6,Currecny_M!$A$1:$P$10,MATCH(Database!C7659,Currecny_M!$A$1:$P$1,0),FALSE)</f>
        <v>2.375</v>
      </c>
      <c r="N7659" s="6" t="str">
        <f>VLOOKUP(B7659,Master!$A$2:$C$11,3,FALSE)</f>
        <v>Pound</v>
      </c>
      <c r="O7659" s="6" t="str">
        <f>VLOOKUP(B7659,Master!$A$2:$C$11,2,FALSE)</f>
        <v>Europe</v>
      </c>
      <c r="Q7659" s="39" t="str">
        <f>VLOOKUP(D7659,GL_Master!$A$1:$D$80,2,FALSE)</f>
        <v>PL</v>
      </c>
      <c r="R7659" s="39" t="str">
        <f>VLOOKUP(D7659,GL_Master!$A$1:$D$80,3,FALSE)</f>
        <v>Misc. expenses</v>
      </c>
      <c r="S7659" s="39" t="str">
        <f>VLOOKUP(D7659,GL_Master!$A$1:$D$80,4,FALSE)</f>
        <v>Repair &amp; Maintenance</v>
      </c>
    </row>
    <row r="7660" spans="1:19" x14ac:dyDescent="0.25">
      <c r="A7660" s="39" t="s">
        <v>262</v>
      </c>
      <c r="B7660" s="39" t="s">
        <v>250</v>
      </c>
      <c r="C7660" s="7">
        <v>43922</v>
      </c>
      <c r="D7660" s="39" t="s">
        <v>9</v>
      </c>
      <c r="E7660" s="39">
        <v>227</v>
      </c>
      <c r="F7660" s="82">
        <f t="shared" si="357"/>
        <v>0.22700000000000001</v>
      </c>
      <c r="G7660" s="39">
        <f>VLOOKUP(N7660,Currecny_M!$A$1:$P$10,2,FALSE)</f>
        <v>95</v>
      </c>
      <c r="H7660" s="39">
        <f>MATCH(C7660,Currecny_M!$A$1:$P$1,0)</f>
        <v>2</v>
      </c>
      <c r="I7660" s="39">
        <f>VLOOKUP(N7660,Currecny_M!$A$1:$P$10,MATCH(Database!C7660,Currecny_M!$A$1:$P$1,0),FALSE)</f>
        <v>95</v>
      </c>
      <c r="J7660" s="82">
        <f t="shared" si="358"/>
        <v>21.565000000000001</v>
      </c>
      <c r="K7660" s="39">
        <f>VLOOKUP('Cover page'!$B$6,Currecny_M!$A$1:$P$10,MATCH(Database!C7660,Currecny_M!$A$1:$P$1,0),FALSE)</f>
        <v>1</v>
      </c>
      <c r="L7660" s="82">
        <f t="shared" si="359"/>
        <v>21.565000000000001</v>
      </c>
      <c r="M7660" s="82">
        <f>((E7660/$F$1)*VLOOKUP(N7660,Currecny_M!$A$1:$P$10,MATCH(Database!C7660,Currecny_M!$A$1:$P$1,0),FALSE))/VLOOKUP('Cover page'!$B$6,Currecny_M!$A$1:$P$10,MATCH(Database!C7660,Currecny_M!$A$1:$P$1,0),FALSE)</f>
        <v>21.565000000000001</v>
      </c>
      <c r="N7660" s="6" t="str">
        <f>VLOOKUP(B7660,Master!$A$2:$C$11,3,FALSE)</f>
        <v>Pound</v>
      </c>
      <c r="O7660" s="6" t="str">
        <f>VLOOKUP(B7660,Master!$A$2:$C$11,2,FALSE)</f>
        <v>Europe</v>
      </c>
      <c r="Q7660" s="39" t="str">
        <f>VLOOKUP(D7660,GL_Master!$A$1:$D$80,2,FALSE)</f>
        <v>PL</v>
      </c>
      <c r="R7660" s="39" t="str">
        <f>VLOOKUP(D7660,GL_Master!$A$1:$D$80,3,FALSE)</f>
        <v>Rent</v>
      </c>
      <c r="S7660" s="39" t="str">
        <f>VLOOKUP(D7660,GL_Master!$A$1:$D$80,4,FALSE)</f>
        <v>Office Rent</v>
      </c>
    </row>
    <row r="7661" spans="1:19" x14ac:dyDescent="0.25">
      <c r="A7661" s="39" t="s">
        <v>262</v>
      </c>
      <c r="B7661" s="39" t="s">
        <v>250</v>
      </c>
      <c r="C7661" s="7">
        <v>43922</v>
      </c>
      <c r="D7661" s="39" t="s">
        <v>109</v>
      </c>
      <c r="E7661" s="39">
        <v>-126</v>
      </c>
      <c r="F7661" s="82">
        <f t="shared" si="357"/>
        <v>-0.126</v>
      </c>
      <c r="G7661" s="39">
        <f>VLOOKUP(N7661,Currecny_M!$A$1:$P$10,2,FALSE)</f>
        <v>95</v>
      </c>
      <c r="H7661" s="39">
        <f>MATCH(C7661,Currecny_M!$A$1:$P$1,0)</f>
        <v>2</v>
      </c>
      <c r="I7661" s="39">
        <f>VLOOKUP(N7661,Currecny_M!$A$1:$P$10,MATCH(Database!C7661,Currecny_M!$A$1:$P$1,0),FALSE)</f>
        <v>95</v>
      </c>
      <c r="J7661" s="82">
        <f t="shared" si="358"/>
        <v>-11.97</v>
      </c>
      <c r="K7661" s="39">
        <f>VLOOKUP('Cover page'!$B$6,Currecny_M!$A$1:$P$10,MATCH(Database!C7661,Currecny_M!$A$1:$P$1,0),FALSE)</f>
        <v>1</v>
      </c>
      <c r="L7661" s="82">
        <f t="shared" si="359"/>
        <v>-11.97</v>
      </c>
      <c r="M7661" s="82">
        <f>((E7661/$F$1)*VLOOKUP(N7661,Currecny_M!$A$1:$P$10,MATCH(Database!C7661,Currecny_M!$A$1:$P$1,0),FALSE))/VLOOKUP('Cover page'!$B$6,Currecny_M!$A$1:$P$10,MATCH(Database!C7661,Currecny_M!$A$1:$P$1,0),FALSE)</f>
        <v>-11.97</v>
      </c>
      <c r="N7661" s="6" t="str">
        <f>VLOOKUP(B7661,Master!$A$2:$C$11,3,FALSE)</f>
        <v>Pound</v>
      </c>
      <c r="O7661" s="6" t="str">
        <f>VLOOKUP(B7661,Master!$A$2:$C$11,2,FALSE)</f>
        <v>Europe</v>
      </c>
      <c r="Q7661" s="39" t="str">
        <f>VLOOKUP(D7661,GL_Master!$A$1:$D$80,2,FALSE)</f>
        <v>PL</v>
      </c>
      <c r="R7661" s="39" t="str">
        <f>VLOOKUP(D7661,GL_Master!$A$1:$D$80,3,FALSE)</f>
        <v>Travelling and conveyance</v>
      </c>
      <c r="S7661" s="39" t="str">
        <f>VLOOKUP(D7661,GL_Master!$A$1:$D$80,4,FALSE)</f>
        <v>Travelling , hotel lodging</v>
      </c>
    </row>
    <row r="7662" spans="1:19" x14ac:dyDescent="0.25">
      <c r="A7662" s="39" t="s">
        <v>262</v>
      </c>
      <c r="B7662" s="39" t="s">
        <v>250</v>
      </c>
      <c r="C7662" s="7">
        <v>43922</v>
      </c>
      <c r="D7662" s="39" t="s">
        <v>110</v>
      </c>
      <c r="E7662" s="39">
        <v>51</v>
      </c>
      <c r="F7662" s="82">
        <f t="shared" si="357"/>
        <v>5.0999999999999997E-2</v>
      </c>
      <c r="G7662" s="39">
        <f>VLOOKUP(N7662,Currecny_M!$A$1:$P$10,2,FALSE)</f>
        <v>95</v>
      </c>
      <c r="H7662" s="39">
        <f>MATCH(C7662,Currecny_M!$A$1:$P$1,0)</f>
        <v>2</v>
      </c>
      <c r="I7662" s="39">
        <f>VLOOKUP(N7662,Currecny_M!$A$1:$P$10,MATCH(Database!C7662,Currecny_M!$A$1:$P$1,0),FALSE)</f>
        <v>95</v>
      </c>
      <c r="J7662" s="82">
        <f t="shared" si="358"/>
        <v>4.8449999999999998</v>
      </c>
      <c r="K7662" s="39">
        <f>VLOOKUP('Cover page'!$B$6,Currecny_M!$A$1:$P$10,MATCH(Database!C7662,Currecny_M!$A$1:$P$1,0),FALSE)</f>
        <v>1</v>
      </c>
      <c r="L7662" s="82">
        <f t="shared" si="359"/>
        <v>4.8449999999999998</v>
      </c>
      <c r="M7662" s="82">
        <f>((E7662/$F$1)*VLOOKUP(N7662,Currecny_M!$A$1:$P$10,MATCH(Database!C7662,Currecny_M!$A$1:$P$1,0),FALSE))/VLOOKUP('Cover page'!$B$6,Currecny_M!$A$1:$P$10,MATCH(Database!C7662,Currecny_M!$A$1:$P$1,0),FALSE)</f>
        <v>4.8449999999999998</v>
      </c>
      <c r="N7662" s="6" t="str">
        <f>VLOOKUP(B7662,Master!$A$2:$C$11,3,FALSE)</f>
        <v>Pound</v>
      </c>
      <c r="O7662" s="6" t="str">
        <f>VLOOKUP(B7662,Master!$A$2:$C$11,2,FALSE)</f>
        <v>Europe</v>
      </c>
      <c r="Q7662" s="39" t="str">
        <f>VLOOKUP(D7662,GL_Master!$A$1:$D$80,2,FALSE)</f>
        <v>PL</v>
      </c>
      <c r="R7662" s="39" t="str">
        <f>VLOOKUP(D7662,GL_Master!$A$1:$D$80,3,FALSE)</f>
        <v>Travelling and conveyance</v>
      </c>
      <c r="S7662" s="39" t="str">
        <f>VLOOKUP(D7662,GL_Master!$A$1:$D$80,4,FALSE)</f>
        <v>Travelling , hotel lodging</v>
      </c>
    </row>
    <row r="7663" spans="1:19" x14ac:dyDescent="0.25">
      <c r="A7663" s="39" t="s">
        <v>262</v>
      </c>
      <c r="B7663" s="39" t="s">
        <v>250</v>
      </c>
      <c r="C7663" s="7">
        <v>43922</v>
      </c>
      <c r="D7663" s="39" t="s">
        <v>111</v>
      </c>
      <c r="E7663" s="39">
        <v>25</v>
      </c>
      <c r="F7663" s="82">
        <f t="shared" si="357"/>
        <v>2.5000000000000001E-2</v>
      </c>
      <c r="G7663" s="39">
        <f>VLOOKUP(N7663,Currecny_M!$A$1:$P$10,2,FALSE)</f>
        <v>95</v>
      </c>
      <c r="H7663" s="39">
        <f>MATCH(C7663,Currecny_M!$A$1:$P$1,0)</f>
        <v>2</v>
      </c>
      <c r="I7663" s="39">
        <f>VLOOKUP(N7663,Currecny_M!$A$1:$P$10,MATCH(Database!C7663,Currecny_M!$A$1:$P$1,0),FALSE)</f>
        <v>95</v>
      </c>
      <c r="J7663" s="82">
        <f t="shared" si="358"/>
        <v>2.375</v>
      </c>
      <c r="K7663" s="39">
        <f>VLOOKUP('Cover page'!$B$6,Currecny_M!$A$1:$P$10,MATCH(Database!C7663,Currecny_M!$A$1:$P$1,0),FALSE)</f>
        <v>1</v>
      </c>
      <c r="L7663" s="82">
        <f t="shared" si="359"/>
        <v>2.375</v>
      </c>
      <c r="M7663" s="82">
        <f>((E7663/$F$1)*VLOOKUP(N7663,Currecny_M!$A$1:$P$10,MATCH(Database!C7663,Currecny_M!$A$1:$P$1,0),FALSE))/VLOOKUP('Cover page'!$B$6,Currecny_M!$A$1:$P$10,MATCH(Database!C7663,Currecny_M!$A$1:$P$1,0),FALSE)</f>
        <v>2.375</v>
      </c>
      <c r="N7663" s="6" t="str">
        <f>VLOOKUP(B7663,Master!$A$2:$C$11,3,FALSE)</f>
        <v>Pound</v>
      </c>
      <c r="O7663" s="6" t="str">
        <f>VLOOKUP(B7663,Master!$A$2:$C$11,2,FALSE)</f>
        <v>Europe</v>
      </c>
      <c r="Q7663" s="39" t="str">
        <f>VLOOKUP(D7663,GL_Master!$A$1:$D$80,2,FALSE)</f>
        <v>PL</v>
      </c>
      <c r="R7663" s="39" t="str">
        <f>VLOOKUP(D7663,GL_Master!$A$1:$D$80,3,FALSE)</f>
        <v>Legal &amp; Professional expenses</v>
      </c>
      <c r="S7663" s="39" t="str">
        <f>VLOOKUP(D7663,GL_Master!$A$1:$D$80,4,FALSE)</f>
        <v>Professional Fees - Others</v>
      </c>
    </row>
    <row r="7664" spans="1:19" x14ac:dyDescent="0.25">
      <c r="A7664" s="39" t="s">
        <v>262</v>
      </c>
      <c r="B7664" s="39" t="s">
        <v>250</v>
      </c>
      <c r="C7664" s="7">
        <v>43922</v>
      </c>
      <c r="D7664" s="39" t="s">
        <v>112</v>
      </c>
      <c r="E7664" s="39">
        <v>253</v>
      </c>
      <c r="F7664" s="82">
        <f t="shared" si="357"/>
        <v>0.253</v>
      </c>
      <c r="G7664" s="39">
        <f>VLOOKUP(N7664,Currecny_M!$A$1:$P$10,2,FALSE)</f>
        <v>95</v>
      </c>
      <c r="H7664" s="39">
        <f>MATCH(C7664,Currecny_M!$A$1:$P$1,0)</f>
        <v>2</v>
      </c>
      <c r="I7664" s="39">
        <f>VLOOKUP(N7664,Currecny_M!$A$1:$P$10,MATCH(Database!C7664,Currecny_M!$A$1:$P$1,0),FALSE)</f>
        <v>95</v>
      </c>
      <c r="J7664" s="82">
        <f t="shared" si="358"/>
        <v>24.035</v>
      </c>
      <c r="K7664" s="39">
        <f>VLOOKUP('Cover page'!$B$6,Currecny_M!$A$1:$P$10,MATCH(Database!C7664,Currecny_M!$A$1:$P$1,0),FALSE)</f>
        <v>1</v>
      </c>
      <c r="L7664" s="82">
        <f t="shared" si="359"/>
        <v>24.035</v>
      </c>
      <c r="M7664" s="82">
        <f>((E7664/$F$1)*VLOOKUP(N7664,Currecny_M!$A$1:$P$10,MATCH(Database!C7664,Currecny_M!$A$1:$P$1,0),FALSE))/VLOOKUP('Cover page'!$B$6,Currecny_M!$A$1:$P$10,MATCH(Database!C7664,Currecny_M!$A$1:$P$1,0),FALSE)</f>
        <v>24.035</v>
      </c>
      <c r="N7664" s="6" t="str">
        <f>VLOOKUP(B7664,Master!$A$2:$C$11,3,FALSE)</f>
        <v>Pound</v>
      </c>
      <c r="O7664" s="6" t="str">
        <f>VLOOKUP(B7664,Master!$A$2:$C$11,2,FALSE)</f>
        <v>Europe</v>
      </c>
      <c r="Q7664" s="39" t="str">
        <f>VLOOKUP(D7664,GL_Master!$A$1:$D$80,2,FALSE)</f>
        <v>PL</v>
      </c>
      <c r="R7664" s="39" t="str">
        <f>VLOOKUP(D7664,GL_Master!$A$1:$D$80,3,FALSE)</f>
        <v>Finance Cost</v>
      </c>
      <c r="S7664" s="39" t="str">
        <f>VLOOKUP(D7664,GL_Master!$A$1:$D$80,4,FALSE)</f>
        <v>Interest expense</v>
      </c>
    </row>
    <row r="7665" spans="1:19" x14ac:dyDescent="0.25">
      <c r="A7665" s="39" t="s">
        <v>262</v>
      </c>
      <c r="B7665" s="39" t="s">
        <v>250</v>
      </c>
      <c r="C7665" s="7">
        <v>43922</v>
      </c>
      <c r="D7665" s="39" t="s">
        <v>25</v>
      </c>
      <c r="E7665" s="39">
        <v>2274</v>
      </c>
      <c r="F7665" s="82">
        <f t="shared" si="357"/>
        <v>2.274</v>
      </c>
      <c r="G7665" s="39">
        <f>VLOOKUP(N7665,Currecny_M!$A$1:$P$10,2,FALSE)</f>
        <v>95</v>
      </c>
      <c r="H7665" s="39">
        <f>MATCH(C7665,Currecny_M!$A$1:$P$1,0)</f>
        <v>2</v>
      </c>
      <c r="I7665" s="39">
        <f>VLOOKUP(N7665,Currecny_M!$A$1:$P$10,MATCH(Database!C7665,Currecny_M!$A$1:$P$1,0),FALSE)</f>
        <v>95</v>
      </c>
      <c r="J7665" s="82">
        <f t="shared" si="358"/>
        <v>216.03</v>
      </c>
      <c r="K7665" s="39">
        <f>VLOOKUP('Cover page'!$B$6,Currecny_M!$A$1:$P$10,MATCH(Database!C7665,Currecny_M!$A$1:$P$1,0),FALSE)</f>
        <v>1</v>
      </c>
      <c r="L7665" s="82">
        <f t="shared" si="359"/>
        <v>216.03</v>
      </c>
      <c r="M7665" s="82">
        <f>((E7665/$F$1)*VLOOKUP(N7665,Currecny_M!$A$1:$P$10,MATCH(Database!C7665,Currecny_M!$A$1:$P$1,0),FALSE))/VLOOKUP('Cover page'!$B$6,Currecny_M!$A$1:$P$10,MATCH(Database!C7665,Currecny_M!$A$1:$P$1,0),FALSE)</f>
        <v>216.03</v>
      </c>
      <c r="N7665" s="6" t="str">
        <f>VLOOKUP(B7665,Master!$A$2:$C$11,3,FALSE)</f>
        <v>Pound</v>
      </c>
      <c r="O7665" s="6" t="str">
        <f>VLOOKUP(B7665,Master!$A$2:$C$11,2,FALSE)</f>
        <v>Europe</v>
      </c>
      <c r="Q7665" s="39" t="str">
        <f>VLOOKUP(D7665,GL_Master!$A$1:$D$80,2,FALSE)</f>
        <v>PL</v>
      </c>
      <c r="R7665" s="39" t="str">
        <f>VLOOKUP(D7665,GL_Master!$A$1:$D$80,3,FALSE)</f>
        <v>Depreciation</v>
      </c>
      <c r="S7665" s="39" t="str">
        <f>VLOOKUP(D7665,GL_Master!$A$1:$D$80,4,FALSE)</f>
        <v>Depreciation</v>
      </c>
    </row>
    <row r="7666" spans="1:19" x14ac:dyDescent="0.25">
      <c r="A7666" s="39" t="s">
        <v>262</v>
      </c>
      <c r="B7666" s="39" t="s">
        <v>250</v>
      </c>
      <c r="C7666" s="7">
        <v>43952</v>
      </c>
      <c r="D7666" s="39" t="s">
        <v>51</v>
      </c>
      <c r="E7666" s="39">
        <v>-25263</v>
      </c>
      <c r="F7666" s="82">
        <f t="shared" si="357"/>
        <v>-25.263000000000002</v>
      </c>
      <c r="G7666" s="39">
        <f>VLOOKUP(N7666,Currecny_M!$A$1:$P$10,2,FALSE)</f>
        <v>95</v>
      </c>
      <c r="H7666" s="39">
        <f>MATCH(C7666,Currecny_M!$A$1:$P$1,0)</f>
        <v>3</v>
      </c>
      <c r="I7666" s="39">
        <f>VLOOKUP(N7666,Currecny_M!$A$1:$P$10,MATCH(Database!C7666,Currecny_M!$A$1:$P$1,0),FALSE)</f>
        <v>95.95</v>
      </c>
      <c r="J7666" s="82">
        <f t="shared" si="358"/>
        <v>-2423.9848500000003</v>
      </c>
      <c r="K7666" s="39">
        <f>VLOOKUP('Cover page'!$B$6,Currecny_M!$A$1:$P$10,MATCH(Database!C7666,Currecny_M!$A$1:$P$1,0),FALSE)</f>
        <v>1</v>
      </c>
      <c r="L7666" s="82">
        <f t="shared" si="359"/>
        <v>-2423.9848500000003</v>
      </c>
      <c r="M7666" s="82">
        <f>((E7666/$F$1)*VLOOKUP(N7666,Currecny_M!$A$1:$P$10,MATCH(Database!C7666,Currecny_M!$A$1:$P$1,0),FALSE))/VLOOKUP('Cover page'!$B$6,Currecny_M!$A$1:$P$10,MATCH(Database!C7666,Currecny_M!$A$1:$P$1,0),FALSE)</f>
        <v>-2423.9848500000003</v>
      </c>
      <c r="N7666" s="6" t="str">
        <f>VLOOKUP(B7666,Master!$A$2:$C$11,3,FALSE)</f>
        <v>Pound</v>
      </c>
      <c r="O7666" s="6" t="str">
        <f>VLOOKUP(B7666,Master!$A$2:$C$11,2,FALSE)</f>
        <v>Europe</v>
      </c>
      <c r="Q7666" s="39" t="str">
        <f>VLOOKUP(D7666,GL_Master!$A$1:$D$80,2,FALSE)</f>
        <v>BS</v>
      </c>
      <c r="R7666" s="39" t="str">
        <f>VLOOKUP(D7666,GL_Master!$A$1:$D$80,3,FALSE)</f>
        <v>Share Capital</v>
      </c>
      <c r="S7666" s="39" t="str">
        <f>VLOOKUP(D7666,GL_Master!$A$1:$D$80,4,FALSE)</f>
        <v>Equity shares</v>
      </c>
    </row>
    <row r="7667" spans="1:19" x14ac:dyDescent="0.25">
      <c r="A7667" s="39" t="s">
        <v>262</v>
      </c>
      <c r="B7667" s="39" t="s">
        <v>250</v>
      </c>
      <c r="C7667" s="7">
        <v>43952</v>
      </c>
      <c r="D7667" s="39" t="s">
        <v>52</v>
      </c>
      <c r="E7667" s="39">
        <v>-48404</v>
      </c>
      <c r="F7667" s="82">
        <f t="shared" si="357"/>
        <v>-48.404000000000003</v>
      </c>
      <c r="G7667" s="39">
        <f>VLOOKUP(N7667,Currecny_M!$A$1:$P$10,2,FALSE)</f>
        <v>95</v>
      </c>
      <c r="H7667" s="39">
        <f>MATCH(C7667,Currecny_M!$A$1:$P$1,0)</f>
        <v>3</v>
      </c>
      <c r="I7667" s="39">
        <f>VLOOKUP(N7667,Currecny_M!$A$1:$P$10,MATCH(Database!C7667,Currecny_M!$A$1:$P$1,0),FALSE)</f>
        <v>95.95</v>
      </c>
      <c r="J7667" s="82">
        <f t="shared" si="358"/>
        <v>-4644.3638000000001</v>
      </c>
      <c r="K7667" s="39">
        <f>VLOOKUP('Cover page'!$B$6,Currecny_M!$A$1:$P$10,MATCH(Database!C7667,Currecny_M!$A$1:$P$1,0),FALSE)</f>
        <v>1</v>
      </c>
      <c r="L7667" s="82">
        <f t="shared" si="359"/>
        <v>-4644.3638000000001</v>
      </c>
      <c r="M7667" s="82">
        <f>((E7667/$F$1)*VLOOKUP(N7667,Currecny_M!$A$1:$P$10,MATCH(Database!C7667,Currecny_M!$A$1:$P$1,0),FALSE))/VLOOKUP('Cover page'!$B$6,Currecny_M!$A$1:$P$10,MATCH(Database!C7667,Currecny_M!$A$1:$P$1,0),FALSE)</f>
        <v>-4644.3638000000001</v>
      </c>
      <c r="N7667" s="6" t="str">
        <f>VLOOKUP(B7667,Master!$A$2:$C$11,3,FALSE)</f>
        <v>Pound</v>
      </c>
      <c r="O7667" s="6" t="str">
        <f>VLOOKUP(B7667,Master!$A$2:$C$11,2,FALSE)</f>
        <v>Europe</v>
      </c>
      <c r="Q7667" s="39" t="str">
        <f>VLOOKUP(D7667,GL_Master!$A$1:$D$80,2,FALSE)</f>
        <v>BS</v>
      </c>
      <c r="R7667" s="39" t="str">
        <f>VLOOKUP(D7667,GL_Master!$A$1:$D$80,3,FALSE)</f>
        <v>Reserve and Surplus</v>
      </c>
      <c r="S7667" s="39" t="str">
        <f>VLOOKUP(D7667,GL_Master!$A$1:$D$80,4,FALSE)</f>
        <v>Reserves at the commencement of the year</v>
      </c>
    </row>
    <row r="7668" spans="1:19" x14ac:dyDescent="0.25">
      <c r="A7668" s="39" t="s">
        <v>262</v>
      </c>
      <c r="B7668" s="39" t="s">
        <v>250</v>
      </c>
      <c r="C7668" s="7">
        <v>43952</v>
      </c>
      <c r="D7668" s="39" t="s">
        <v>53</v>
      </c>
      <c r="E7668" s="39">
        <v>-12544</v>
      </c>
      <c r="F7668" s="82">
        <f t="shared" si="357"/>
        <v>-12.544</v>
      </c>
      <c r="G7668" s="39">
        <f>VLOOKUP(N7668,Currecny_M!$A$1:$P$10,2,FALSE)</f>
        <v>95</v>
      </c>
      <c r="H7668" s="39">
        <f>MATCH(C7668,Currecny_M!$A$1:$P$1,0)</f>
        <v>3</v>
      </c>
      <c r="I7668" s="39">
        <f>VLOOKUP(N7668,Currecny_M!$A$1:$P$10,MATCH(Database!C7668,Currecny_M!$A$1:$P$1,0),FALSE)</f>
        <v>95.95</v>
      </c>
      <c r="J7668" s="82">
        <f t="shared" si="358"/>
        <v>-1203.5968</v>
      </c>
      <c r="K7668" s="39">
        <f>VLOOKUP('Cover page'!$B$6,Currecny_M!$A$1:$P$10,MATCH(Database!C7668,Currecny_M!$A$1:$P$1,0),FALSE)</f>
        <v>1</v>
      </c>
      <c r="L7668" s="82">
        <f t="shared" si="359"/>
        <v>-1203.5968</v>
      </c>
      <c r="M7668" s="82">
        <f>((E7668/$F$1)*VLOOKUP(N7668,Currecny_M!$A$1:$P$10,MATCH(Database!C7668,Currecny_M!$A$1:$P$1,0),FALSE))/VLOOKUP('Cover page'!$B$6,Currecny_M!$A$1:$P$10,MATCH(Database!C7668,Currecny_M!$A$1:$P$1,0),FALSE)</f>
        <v>-1203.5968</v>
      </c>
      <c r="N7668" s="6" t="str">
        <f>VLOOKUP(B7668,Master!$A$2:$C$11,3,FALSE)</f>
        <v>Pound</v>
      </c>
      <c r="O7668" s="6" t="str">
        <f>VLOOKUP(B7668,Master!$A$2:$C$11,2,FALSE)</f>
        <v>Europe</v>
      </c>
      <c r="Q7668" s="39" t="str">
        <f>VLOOKUP(D7668,GL_Master!$A$1:$D$80,2,FALSE)</f>
        <v>BS</v>
      </c>
      <c r="R7668" s="39" t="str">
        <f>VLOOKUP(D7668,GL_Master!$A$1:$D$80,3,FALSE)</f>
        <v>Loan Fund</v>
      </c>
      <c r="S7668" s="39" t="str">
        <f>VLOOKUP(D7668,GL_Master!$A$1:$D$80,4,FALSE)</f>
        <v>Term Loan</v>
      </c>
    </row>
    <row r="7669" spans="1:19" x14ac:dyDescent="0.25">
      <c r="A7669" s="39" t="s">
        <v>262</v>
      </c>
      <c r="B7669" s="39" t="s">
        <v>250</v>
      </c>
      <c r="C7669" s="7">
        <v>43952</v>
      </c>
      <c r="D7669" s="39" t="s">
        <v>54</v>
      </c>
      <c r="E7669" s="39">
        <v>56</v>
      </c>
      <c r="F7669" s="82">
        <f t="shared" si="357"/>
        <v>5.6000000000000001E-2</v>
      </c>
      <c r="G7669" s="39">
        <f>VLOOKUP(N7669,Currecny_M!$A$1:$P$10,2,FALSE)</f>
        <v>95</v>
      </c>
      <c r="H7669" s="39">
        <f>MATCH(C7669,Currecny_M!$A$1:$P$1,0)</f>
        <v>3</v>
      </c>
      <c r="I7669" s="39">
        <f>VLOOKUP(N7669,Currecny_M!$A$1:$P$10,MATCH(Database!C7669,Currecny_M!$A$1:$P$1,0),FALSE)</f>
        <v>95.95</v>
      </c>
      <c r="J7669" s="82">
        <f t="shared" si="358"/>
        <v>5.3732000000000006</v>
      </c>
      <c r="K7669" s="39">
        <f>VLOOKUP('Cover page'!$B$6,Currecny_M!$A$1:$P$10,MATCH(Database!C7669,Currecny_M!$A$1:$P$1,0),FALSE)</f>
        <v>1</v>
      </c>
      <c r="L7669" s="82">
        <f t="shared" si="359"/>
        <v>5.3732000000000006</v>
      </c>
      <c r="M7669" s="82">
        <f>((E7669/$F$1)*VLOOKUP(N7669,Currecny_M!$A$1:$P$10,MATCH(Database!C7669,Currecny_M!$A$1:$P$1,0),FALSE))/VLOOKUP('Cover page'!$B$6,Currecny_M!$A$1:$P$10,MATCH(Database!C7669,Currecny_M!$A$1:$P$1,0),FALSE)</f>
        <v>5.3732000000000006</v>
      </c>
      <c r="N7669" s="6" t="str">
        <f>VLOOKUP(B7669,Master!$A$2:$C$11,3,FALSE)</f>
        <v>Pound</v>
      </c>
      <c r="O7669" s="6" t="str">
        <f>VLOOKUP(B7669,Master!$A$2:$C$11,2,FALSE)</f>
        <v>Europe</v>
      </c>
      <c r="Q7669" s="39" t="str">
        <f>VLOOKUP(D7669,GL_Master!$A$1:$D$80,2,FALSE)</f>
        <v>BS</v>
      </c>
      <c r="R7669" s="39" t="str">
        <f>VLOOKUP(D7669,GL_Master!$A$1:$D$80,3,FALSE)</f>
        <v>Trade Payables</v>
      </c>
      <c r="S7669" s="39" t="str">
        <f>VLOOKUP(D7669,GL_Master!$A$1:$D$80,4,FALSE)</f>
        <v>Trade payable</v>
      </c>
    </row>
    <row r="7670" spans="1:19" x14ac:dyDescent="0.25">
      <c r="A7670" s="39" t="s">
        <v>262</v>
      </c>
      <c r="B7670" s="39" t="s">
        <v>250</v>
      </c>
      <c r="C7670" s="7">
        <v>43952</v>
      </c>
      <c r="D7670" s="39" t="s">
        <v>34</v>
      </c>
      <c r="E7670" s="39">
        <v>-1353</v>
      </c>
      <c r="F7670" s="82">
        <f t="shared" si="357"/>
        <v>-1.353</v>
      </c>
      <c r="G7670" s="39">
        <f>VLOOKUP(N7670,Currecny_M!$A$1:$P$10,2,FALSE)</f>
        <v>95</v>
      </c>
      <c r="H7670" s="39">
        <f>MATCH(C7670,Currecny_M!$A$1:$P$1,0)</f>
        <v>3</v>
      </c>
      <c r="I7670" s="39">
        <f>VLOOKUP(N7670,Currecny_M!$A$1:$P$10,MATCH(Database!C7670,Currecny_M!$A$1:$P$1,0),FALSE)</f>
        <v>95.95</v>
      </c>
      <c r="J7670" s="82">
        <f t="shared" si="358"/>
        <v>-129.82034999999999</v>
      </c>
      <c r="K7670" s="39">
        <f>VLOOKUP('Cover page'!$B$6,Currecny_M!$A$1:$P$10,MATCH(Database!C7670,Currecny_M!$A$1:$P$1,0),FALSE)</f>
        <v>1</v>
      </c>
      <c r="L7670" s="82">
        <f t="shared" si="359"/>
        <v>-129.82034999999999</v>
      </c>
      <c r="M7670" s="82">
        <f>((E7670/$F$1)*VLOOKUP(N7670,Currecny_M!$A$1:$P$10,MATCH(Database!C7670,Currecny_M!$A$1:$P$1,0),FALSE))/VLOOKUP('Cover page'!$B$6,Currecny_M!$A$1:$P$10,MATCH(Database!C7670,Currecny_M!$A$1:$P$1,0),FALSE)</f>
        <v>-129.82034999999999</v>
      </c>
      <c r="N7670" s="6" t="str">
        <f>VLOOKUP(B7670,Master!$A$2:$C$11,3,FALSE)</f>
        <v>Pound</v>
      </c>
      <c r="O7670" s="6" t="str">
        <f>VLOOKUP(B7670,Master!$A$2:$C$11,2,FALSE)</f>
        <v>Europe</v>
      </c>
      <c r="Q7670" s="39" t="str">
        <f>VLOOKUP(D7670,GL_Master!$A$1:$D$80,2,FALSE)</f>
        <v>BS</v>
      </c>
      <c r="R7670" s="39" t="str">
        <f>VLOOKUP(D7670,GL_Master!$A$1:$D$80,3,FALSE)</f>
        <v>Provisions</v>
      </c>
      <c r="S7670" s="39" t="str">
        <f>VLOOKUP(D7670,GL_Master!$A$1:$D$80,4,FALSE)</f>
        <v>Expenses payables</v>
      </c>
    </row>
    <row r="7671" spans="1:19" x14ac:dyDescent="0.25">
      <c r="A7671" s="39" t="s">
        <v>262</v>
      </c>
      <c r="B7671" s="39" t="s">
        <v>250</v>
      </c>
      <c r="C7671" s="7">
        <v>43952</v>
      </c>
      <c r="D7671" s="39" t="s">
        <v>18</v>
      </c>
      <c r="E7671" s="39">
        <v>-846</v>
      </c>
      <c r="F7671" s="82">
        <f t="shared" si="357"/>
        <v>-0.84599999999999997</v>
      </c>
      <c r="G7671" s="39">
        <f>VLOOKUP(N7671,Currecny_M!$A$1:$P$10,2,FALSE)</f>
        <v>95</v>
      </c>
      <c r="H7671" s="39">
        <f>MATCH(C7671,Currecny_M!$A$1:$P$1,0)</f>
        <v>3</v>
      </c>
      <c r="I7671" s="39">
        <f>VLOOKUP(N7671,Currecny_M!$A$1:$P$10,MATCH(Database!C7671,Currecny_M!$A$1:$P$1,0),FALSE)</f>
        <v>95.95</v>
      </c>
      <c r="J7671" s="82">
        <f t="shared" si="358"/>
        <v>-81.173699999999997</v>
      </c>
      <c r="K7671" s="39">
        <f>VLOOKUP('Cover page'!$B$6,Currecny_M!$A$1:$P$10,MATCH(Database!C7671,Currecny_M!$A$1:$P$1,0),FALSE)</f>
        <v>1</v>
      </c>
      <c r="L7671" s="82">
        <f t="shared" si="359"/>
        <v>-81.173699999999997</v>
      </c>
      <c r="M7671" s="82">
        <f>((E7671/$F$1)*VLOOKUP(N7671,Currecny_M!$A$1:$P$10,MATCH(Database!C7671,Currecny_M!$A$1:$P$1,0),FALSE))/VLOOKUP('Cover page'!$B$6,Currecny_M!$A$1:$P$10,MATCH(Database!C7671,Currecny_M!$A$1:$P$1,0),FALSE)</f>
        <v>-81.173699999999997</v>
      </c>
      <c r="N7671" s="6" t="str">
        <f>VLOOKUP(B7671,Master!$A$2:$C$11,3,FALSE)</f>
        <v>Pound</v>
      </c>
      <c r="O7671" s="6" t="str">
        <f>VLOOKUP(B7671,Master!$A$2:$C$11,2,FALSE)</f>
        <v>Europe</v>
      </c>
      <c r="Q7671" s="39" t="str">
        <f>VLOOKUP(D7671,GL_Master!$A$1:$D$80,2,FALSE)</f>
        <v>BS</v>
      </c>
      <c r="R7671" s="39" t="str">
        <f>VLOOKUP(D7671,GL_Master!$A$1:$D$80,3,FALSE)</f>
        <v>Other current liabilities</v>
      </c>
      <c r="S7671" s="39" t="str">
        <f>VLOOKUP(D7671,GL_Master!$A$1:$D$80,4,FALSE)</f>
        <v>Employee related liabilities</v>
      </c>
    </row>
    <row r="7672" spans="1:19" x14ac:dyDescent="0.25">
      <c r="A7672" s="39" t="s">
        <v>262</v>
      </c>
      <c r="B7672" s="39" t="s">
        <v>250</v>
      </c>
      <c r="C7672" s="7">
        <v>43952</v>
      </c>
      <c r="D7672" s="39" t="s">
        <v>55</v>
      </c>
      <c r="E7672" s="39">
        <v>-108</v>
      </c>
      <c r="F7672" s="82">
        <f t="shared" si="357"/>
        <v>-0.108</v>
      </c>
      <c r="G7672" s="39">
        <f>VLOOKUP(N7672,Currecny_M!$A$1:$P$10,2,FALSE)</f>
        <v>95</v>
      </c>
      <c r="H7672" s="39">
        <f>MATCH(C7672,Currecny_M!$A$1:$P$1,0)</f>
        <v>3</v>
      </c>
      <c r="I7672" s="39">
        <f>VLOOKUP(N7672,Currecny_M!$A$1:$P$10,MATCH(Database!C7672,Currecny_M!$A$1:$P$1,0),FALSE)</f>
        <v>95.95</v>
      </c>
      <c r="J7672" s="82">
        <f t="shared" si="358"/>
        <v>-10.3626</v>
      </c>
      <c r="K7672" s="39">
        <f>VLOOKUP('Cover page'!$B$6,Currecny_M!$A$1:$P$10,MATCH(Database!C7672,Currecny_M!$A$1:$P$1,0),FALSE)</f>
        <v>1</v>
      </c>
      <c r="L7672" s="82">
        <f t="shared" si="359"/>
        <v>-10.3626</v>
      </c>
      <c r="M7672" s="82">
        <f>((E7672/$F$1)*VLOOKUP(N7672,Currecny_M!$A$1:$P$10,MATCH(Database!C7672,Currecny_M!$A$1:$P$1,0),FALSE))/VLOOKUP('Cover page'!$B$6,Currecny_M!$A$1:$P$10,MATCH(Database!C7672,Currecny_M!$A$1:$P$1,0),FALSE)</f>
        <v>-10.3626</v>
      </c>
      <c r="N7672" s="6" t="str">
        <f>VLOOKUP(B7672,Master!$A$2:$C$11,3,FALSE)</f>
        <v>Pound</v>
      </c>
      <c r="O7672" s="6" t="str">
        <f>VLOOKUP(B7672,Master!$A$2:$C$11,2,FALSE)</f>
        <v>Europe</v>
      </c>
      <c r="Q7672" s="39" t="str">
        <f>VLOOKUP(D7672,GL_Master!$A$1:$D$80,2,FALSE)</f>
        <v>BS</v>
      </c>
      <c r="R7672" s="39" t="str">
        <f>VLOOKUP(D7672,GL_Master!$A$1:$D$80,3,FALSE)</f>
        <v>Other current liabilities</v>
      </c>
      <c r="S7672" s="39" t="str">
        <f>VLOOKUP(D7672,GL_Master!$A$1:$D$80,4,FALSE)</f>
        <v>Security deposit received</v>
      </c>
    </row>
    <row r="7673" spans="1:19" x14ac:dyDescent="0.25">
      <c r="A7673" s="39" t="s">
        <v>262</v>
      </c>
      <c r="B7673" s="39" t="s">
        <v>250</v>
      </c>
      <c r="C7673" s="7">
        <v>43952</v>
      </c>
      <c r="D7673" s="39" t="s">
        <v>56</v>
      </c>
      <c r="E7673" s="39">
        <v>-26</v>
      </c>
      <c r="F7673" s="82">
        <f t="shared" si="357"/>
        <v>-2.5999999999999999E-2</v>
      </c>
      <c r="G7673" s="39">
        <f>VLOOKUP(N7673,Currecny_M!$A$1:$P$10,2,FALSE)</f>
        <v>95</v>
      </c>
      <c r="H7673" s="39">
        <f>MATCH(C7673,Currecny_M!$A$1:$P$1,0)</f>
        <v>3</v>
      </c>
      <c r="I7673" s="39">
        <f>VLOOKUP(N7673,Currecny_M!$A$1:$P$10,MATCH(Database!C7673,Currecny_M!$A$1:$P$1,0),FALSE)</f>
        <v>95.95</v>
      </c>
      <c r="J7673" s="82">
        <f t="shared" si="358"/>
        <v>-2.4946999999999999</v>
      </c>
      <c r="K7673" s="39">
        <f>VLOOKUP('Cover page'!$B$6,Currecny_M!$A$1:$P$10,MATCH(Database!C7673,Currecny_M!$A$1:$P$1,0),FALSE)</f>
        <v>1</v>
      </c>
      <c r="L7673" s="82">
        <f t="shared" si="359"/>
        <v>-2.4946999999999999</v>
      </c>
      <c r="M7673" s="82">
        <f>((E7673/$F$1)*VLOOKUP(N7673,Currecny_M!$A$1:$P$10,MATCH(Database!C7673,Currecny_M!$A$1:$P$1,0),FALSE))/VLOOKUP('Cover page'!$B$6,Currecny_M!$A$1:$P$10,MATCH(Database!C7673,Currecny_M!$A$1:$P$1,0),FALSE)</f>
        <v>-2.4946999999999999</v>
      </c>
      <c r="N7673" s="6" t="str">
        <f>VLOOKUP(B7673,Master!$A$2:$C$11,3,FALSE)</f>
        <v>Pound</v>
      </c>
      <c r="O7673" s="6" t="str">
        <f>VLOOKUP(B7673,Master!$A$2:$C$11,2,FALSE)</f>
        <v>Europe</v>
      </c>
      <c r="Q7673" s="39" t="str">
        <f>VLOOKUP(D7673,GL_Master!$A$1:$D$80,2,FALSE)</f>
        <v>BS</v>
      </c>
      <c r="R7673" s="39" t="str">
        <f>VLOOKUP(D7673,GL_Master!$A$1:$D$80,3,FALSE)</f>
        <v>Other Tax Payables</v>
      </c>
      <c r="S7673" s="39" t="str">
        <f>VLOOKUP(D7673,GL_Master!$A$1:$D$80,4,FALSE)</f>
        <v>Tax deducted at source payable</v>
      </c>
    </row>
    <row r="7674" spans="1:19" x14ac:dyDescent="0.25">
      <c r="A7674" s="39" t="s">
        <v>262</v>
      </c>
      <c r="B7674" s="39" t="s">
        <v>250</v>
      </c>
      <c r="C7674" s="7">
        <v>43952</v>
      </c>
      <c r="D7674" s="39" t="s">
        <v>57</v>
      </c>
      <c r="E7674" s="39">
        <v>-248</v>
      </c>
      <c r="F7674" s="82">
        <f t="shared" si="357"/>
        <v>-0.248</v>
      </c>
      <c r="G7674" s="39">
        <f>VLOOKUP(N7674,Currecny_M!$A$1:$P$10,2,FALSE)</f>
        <v>95</v>
      </c>
      <c r="H7674" s="39">
        <f>MATCH(C7674,Currecny_M!$A$1:$P$1,0)</f>
        <v>3</v>
      </c>
      <c r="I7674" s="39">
        <f>VLOOKUP(N7674,Currecny_M!$A$1:$P$10,MATCH(Database!C7674,Currecny_M!$A$1:$P$1,0),FALSE)</f>
        <v>95.95</v>
      </c>
      <c r="J7674" s="82">
        <f t="shared" si="358"/>
        <v>-23.7956</v>
      </c>
      <c r="K7674" s="39">
        <f>VLOOKUP('Cover page'!$B$6,Currecny_M!$A$1:$P$10,MATCH(Database!C7674,Currecny_M!$A$1:$P$1,0),FALSE)</f>
        <v>1</v>
      </c>
      <c r="L7674" s="82">
        <f t="shared" si="359"/>
        <v>-23.7956</v>
      </c>
      <c r="M7674" s="82">
        <f>((E7674/$F$1)*VLOOKUP(N7674,Currecny_M!$A$1:$P$10,MATCH(Database!C7674,Currecny_M!$A$1:$P$1,0),FALSE))/VLOOKUP('Cover page'!$B$6,Currecny_M!$A$1:$P$10,MATCH(Database!C7674,Currecny_M!$A$1:$P$1,0),FALSE)</f>
        <v>-23.7956</v>
      </c>
      <c r="N7674" s="6" t="str">
        <f>VLOOKUP(B7674,Master!$A$2:$C$11,3,FALSE)</f>
        <v>Pound</v>
      </c>
      <c r="O7674" s="6" t="str">
        <f>VLOOKUP(B7674,Master!$A$2:$C$11,2,FALSE)</f>
        <v>Europe</v>
      </c>
      <c r="Q7674" s="39" t="str">
        <f>VLOOKUP(D7674,GL_Master!$A$1:$D$80,2,FALSE)</f>
        <v>BS</v>
      </c>
      <c r="R7674" s="39" t="str">
        <f>VLOOKUP(D7674,GL_Master!$A$1:$D$80,3,FALSE)</f>
        <v>Other Tax Payables</v>
      </c>
      <c r="S7674" s="39" t="str">
        <f>VLOOKUP(D7674,GL_Master!$A$1:$D$80,4,FALSE)</f>
        <v>Tax deducted at source payable</v>
      </c>
    </row>
    <row r="7675" spans="1:19" x14ac:dyDescent="0.25">
      <c r="A7675" s="39" t="s">
        <v>262</v>
      </c>
      <c r="B7675" s="39" t="s">
        <v>250</v>
      </c>
      <c r="C7675" s="7">
        <v>43952</v>
      </c>
      <c r="D7675" s="39" t="s">
        <v>58</v>
      </c>
      <c r="E7675" s="39">
        <v>-1821</v>
      </c>
      <c r="F7675" s="82">
        <f t="shared" si="357"/>
        <v>-1.821</v>
      </c>
      <c r="G7675" s="39">
        <f>VLOOKUP(N7675,Currecny_M!$A$1:$P$10,2,FALSE)</f>
        <v>95</v>
      </c>
      <c r="H7675" s="39">
        <f>MATCH(C7675,Currecny_M!$A$1:$P$1,0)</f>
        <v>3</v>
      </c>
      <c r="I7675" s="39">
        <f>VLOOKUP(N7675,Currecny_M!$A$1:$P$10,MATCH(Database!C7675,Currecny_M!$A$1:$P$1,0),FALSE)</f>
        <v>95.95</v>
      </c>
      <c r="J7675" s="82">
        <f t="shared" si="358"/>
        <v>-174.72495000000001</v>
      </c>
      <c r="K7675" s="39">
        <f>VLOOKUP('Cover page'!$B$6,Currecny_M!$A$1:$P$10,MATCH(Database!C7675,Currecny_M!$A$1:$P$1,0),FALSE)</f>
        <v>1</v>
      </c>
      <c r="L7675" s="82">
        <f t="shared" si="359"/>
        <v>-174.72495000000001</v>
      </c>
      <c r="M7675" s="82">
        <f>((E7675/$F$1)*VLOOKUP(N7675,Currecny_M!$A$1:$P$10,MATCH(Database!C7675,Currecny_M!$A$1:$P$1,0),FALSE))/VLOOKUP('Cover page'!$B$6,Currecny_M!$A$1:$P$10,MATCH(Database!C7675,Currecny_M!$A$1:$P$1,0),FALSE)</f>
        <v>-174.72495000000001</v>
      </c>
      <c r="N7675" s="6" t="str">
        <f>VLOOKUP(B7675,Master!$A$2:$C$11,3,FALSE)</f>
        <v>Pound</v>
      </c>
      <c r="O7675" s="6" t="str">
        <f>VLOOKUP(B7675,Master!$A$2:$C$11,2,FALSE)</f>
        <v>Europe</v>
      </c>
      <c r="Q7675" s="39" t="str">
        <f>VLOOKUP(D7675,GL_Master!$A$1:$D$80,2,FALSE)</f>
        <v>BS</v>
      </c>
      <c r="R7675" s="39" t="str">
        <f>VLOOKUP(D7675,GL_Master!$A$1:$D$80,3,FALSE)</f>
        <v>Long-term provisions</v>
      </c>
      <c r="S7675" s="39" t="str">
        <f>VLOOKUP(D7675,GL_Master!$A$1:$D$80,4,FALSE)</f>
        <v>Provision for gratuity</v>
      </c>
    </row>
    <row r="7676" spans="1:19" x14ac:dyDescent="0.25">
      <c r="A7676" s="39" t="s">
        <v>262</v>
      </c>
      <c r="B7676" s="39" t="s">
        <v>250</v>
      </c>
      <c r="C7676" s="7">
        <v>43952</v>
      </c>
      <c r="D7676" s="39" t="s">
        <v>59</v>
      </c>
      <c r="E7676" s="39">
        <v>-799</v>
      </c>
      <c r="F7676" s="82">
        <f t="shared" si="357"/>
        <v>-0.79900000000000004</v>
      </c>
      <c r="G7676" s="39">
        <f>VLOOKUP(N7676,Currecny_M!$A$1:$P$10,2,FALSE)</f>
        <v>95</v>
      </c>
      <c r="H7676" s="39">
        <f>MATCH(C7676,Currecny_M!$A$1:$P$1,0)</f>
        <v>3</v>
      </c>
      <c r="I7676" s="39">
        <f>VLOOKUP(N7676,Currecny_M!$A$1:$P$10,MATCH(Database!C7676,Currecny_M!$A$1:$P$1,0),FALSE)</f>
        <v>95.95</v>
      </c>
      <c r="J7676" s="82">
        <f t="shared" si="358"/>
        <v>-76.664050000000003</v>
      </c>
      <c r="K7676" s="39">
        <f>VLOOKUP('Cover page'!$B$6,Currecny_M!$A$1:$P$10,MATCH(Database!C7676,Currecny_M!$A$1:$P$1,0),FALSE)</f>
        <v>1</v>
      </c>
      <c r="L7676" s="82">
        <f t="shared" si="359"/>
        <v>-76.664050000000003</v>
      </c>
      <c r="M7676" s="82">
        <f>((E7676/$F$1)*VLOOKUP(N7676,Currecny_M!$A$1:$P$10,MATCH(Database!C7676,Currecny_M!$A$1:$P$1,0),FALSE))/VLOOKUP('Cover page'!$B$6,Currecny_M!$A$1:$P$10,MATCH(Database!C7676,Currecny_M!$A$1:$P$1,0),FALSE)</f>
        <v>-76.664050000000003</v>
      </c>
      <c r="N7676" s="6" t="str">
        <f>VLOOKUP(B7676,Master!$A$2:$C$11,3,FALSE)</f>
        <v>Pound</v>
      </c>
      <c r="O7676" s="6" t="str">
        <f>VLOOKUP(B7676,Master!$A$2:$C$11,2,FALSE)</f>
        <v>Europe</v>
      </c>
      <c r="Q7676" s="39" t="str">
        <f>VLOOKUP(D7676,GL_Master!$A$1:$D$80,2,FALSE)</f>
        <v>BS</v>
      </c>
      <c r="R7676" s="39" t="str">
        <f>VLOOKUP(D7676,GL_Master!$A$1:$D$80,3,FALSE)</f>
        <v>Long-term provisions</v>
      </c>
      <c r="S7676" s="39" t="str">
        <f>VLOOKUP(D7676,GL_Master!$A$1:$D$80,4,FALSE)</f>
        <v>Provision for leave encashment</v>
      </c>
    </row>
    <row r="7677" spans="1:19" x14ac:dyDescent="0.25">
      <c r="A7677" s="39" t="s">
        <v>262</v>
      </c>
      <c r="B7677" s="39" t="s">
        <v>250</v>
      </c>
      <c r="C7677" s="7">
        <v>43952</v>
      </c>
      <c r="D7677" s="39" t="s">
        <v>60</v>
      </c>
      <c r="E7677" s="39">
        <v>-220</v>
      </c>
      <c r="F7677" s="82">
        <f t="shared" si="357"/>
        <v>-0.22</v>
      </c>
      <c r="G7677" s="39">
        <f>VLOOKUP(N7677,Currecny_M!$A$1:$P$10,2,FALSE)</f>
        <v>95</v>
      </c>
      <c r="H7677" s="39">
        <f>MATCH(C7677,Currecny_M!$A$1:$P$1,0)</f>
        <v>3</v>
      </c>
      <c r="I7677" s="39">
        <f>VLOOKUP(N7677,Currecny_M!$A$1:$P$10,MATCH(Database!C7677,Currecny_M!$A$1:$P$1,0),FALSE)</f>
        <v>95.95</v>
      </c>
      <c r="J7677" s="82">
        <f t="shared" si="358"/>
        <v>-21.109000000000002</v>
      </c>
      <c r="K7677" s="39">
        <f>VLOOKUP('Cover page'!$B$6,Currecny_M!$A$1:$P$10,MATCH(Database!C7677,Currecny_M!$A$1:$P$1,0),FALSE)</f>
        <v>1</v>
      </c>
      <c r="L7677" s="82">
        <f t="shared" si="359"/>
        <v>-21.109000000000002</v>
      </c>
      <c r="M7677" s="82">
        <f>((E7677/$F$1)*VLOOKUP(N7677,Currecny_M!$A$1:$P$10,MATCH(Database!C7677,Currecny_M!$A$1:$P$1,0),FALSE))/VLOOKUP('Cover page'!$B$6,Currecny_M!$A$1:$P$10,MATCH(Database!C7677,Currecny_M!$A$1:$P$1,0),FALSE)</f>
        <v>-21.109000000000002</v>
      </c>
      <c r="N7677" s="6" t="str">
        <f>VLOOKUP(B7677,Master!$A$2:$C$11,3,FALSE)</f>
        <v>Pound</v>
      </c>
      <c r="O7677" s="6" t="str">
        <f>VLOOKUP(B7677,Master!$A$2:$C$11,2,FALSE)</f>
        <v>Europe</v>
      </c>
      <c r="Q7677" s="39" t="str">
        <f>VLOOKUP(D7677,GL_Master!$A$1:$D$80,2,FALSE)</f>
        <v>BS</v>
      </c>
      <c r="R7677" s="39" t="str">
        <f>VLOOKUP(D7677,GL_Master!$A$1:$D$80,3,FALSE)</f>
        <v>Trade Payables</v>
      </c>
      <c r="S7677" s="39" t="str">
        <f>VLOOKUP(D7677,GL_Master!$A$1:$D$80,4,FALSE)</f>
        <v>Trade payable</v>
      </c>
    </row>
    <row r="7678" spans="1:19" x14ac:dyDescent="0.25">
      <c r="A7678" s="39" t="s">
        <v>262</v>
      </c>
      <c r="B7678" s="39" t="s">
        <v>250</v>
      </c>
      <c r="C7678" s="7">
        <v>43952</v>
      </c>
      <c r="D7678" s="39" t="s">
        <v>61</v>
      </c>
      <c r="E7678" s="39">
        <v>-2143</v>
      </c>
      <c r="F7678" s="82">
        <f t="shared" si="357"/>
        <v>-2.1429999999999998</v>
      </c>
      <c r="G7678" s="39">
        <f>VLOOKUP(N7678,Currecny_M!$A$1:$P$10,2,FALSE)</f>
        <v>95</v>
      </c>
      <c r="H7678" s="39">
        <f>MATCH(C7678,Currecny_M!$A$1:$P$1,0)</f>
        <v>3</v>
      </c>
      <c r="I7678" s="39">
        <f>VLOOKUP(N7678,Currecny_M!$A$1:$P$10,MATCH(Database!C7678,Currecny_M!$A$1:$P$1,0),FALSE)</f>
        <v>95.95</v>
      </c>
      <c r="J7678" s="82">
        <f t="shared" si="358"/>
        <v>-205.62084999999999</v>
      </c>
      <c r="K7678" s="39">
        <f>VLOOKUP('Cover page'!$B$6,Currecny_M!$A$1:$P$10,MATCH(Database!C7678,Currecny_M!$A$1:$P$1,0),FALSE)</f>
        <v>1</v>
      </c>
      <c r="L7678" s="82">
        <f t="shared" si="359"/>
        <v>-205.62084999999999</v>
      </c>
      <c r="M7678" s="82">
        <f>((E7678/$F$1)*VLOOKUP(N7678,Currecny_M!$A$1:$P$10,MATCH(Database!C7678,Currecny_M!$A$1:$P$1,0),FALSE))/VLOOKUP('Cover page'!$B$6,Currecny_M!$A$1:$P$10,MATCH(Database!C7678,Currecny_M!$A$1:$P$1,0),FALSE)</f>
        <v>-205.62084999999999</v>
      </c>
      <c r="N7678" s="6" t="str">
        <f>VLOOKUP(B7678,Master!$A$2:$C$11,3,FALSE)</f>
        <v>Pound</v>
      </c>
      <c r="O7678" s="6" t="str">
        <f>VLOOKUP(B7678,Master!$A$2:$C$11,2,FALSE)</f>
        <v>Europe</v>
      </c>
      <c r="Q7678" s="39" t="str">
        <f>VLOOKUP(D7678,GL_Master!$A$1:$D$80,2,FALSE)</f>
        <v>BS</v>
      </c>
      <c r="R7678" s="39" t="str">
        <f>VLOOKUP(D7678,GL_Master!$A$1:$D$80,3,FALSE)</f>
        <v>Provisions</v>
      </c>
      <c r="S7678" s="39" t="str">
        <f>VLOOKUP(D7678,GL_Master!$A$1:$D$80,4,FALSE)</f>
        <v>Provision for doubtful assets</v>
      </c>
    </row>
    <row r="7679" spans="1:19" x14ac:dyDescent="0.25">
      <c r="A7679" s="39" t="s">
        <v>262</v>
      </c>
      <c r="B7679" s="39" t="s">
        <v>250</v>
      </c>
      <c r="C7679" s="7">
        <v>43952</v>
      </c>
      <c r="D7679" s="39" t="s">
        <v>62</v>
      </c>
      <c r="E7679" s="39">
        <v>-77</v>
      </c>
      <c r="F7679" s="82">
        <f t="shared" si="357"/>
        <v>-7.6999999999999999E-2</v>
      </c>
      <c r="G7679" s="39">
        <f>VLOOKUP(N7679,Currecny_M!$A$1:$P$10,2,FALSE)</f>
        <v>95</v>
      </c>
      <c r="H7679" s="39">
        <f>MATCH(C7679,Currecny_M!$A$1:$P$1,0)</f>
        <v>3</v>
      </c>
      <c r="I7679" s="39">
        <f>VLOOKUP(N7679,Currecny_M!$A$1:$P$10,MATCH(Database!C7679,Currecny_M!$A$1:$P$1,0),FALSE)</f>
        <v>95.95</v>
      </c>
      <c r="J7679" s="82">
        <f t="shared" si="358"/>
        <v>-7.3881500000000004</v>
      </c>
      <c r="K7679" s="39">
        <f>VLOOKUP('Cover page'!$B$6,Currecny_M!$A$1:$P$10,MATCH(Database!C7679,Currecny_M!$A$1:$P$1,0),FALSE)</f>
        <v>1</v>
      </c>
      <c r="L7679" s="82">
        <f t="shared" si="359"/>
        <v>-7.3881500000000004</v>
      </c>
      <c r="M7679" s="82">
        <f>((E7679/$F$1)*VLOOKUP(N7679,Currecny_M!$A$1:$P$10,MATCH(Database!C7679,Currecny_M!$A$1:$P$1,0),FALSE))/VLOOKUP('Cover page'!$B$6,Currecny_M!$A$1:$P$10,MATCH(Database!C7679,Currecny_M!$A$1:$P$1,0),FALSE)</f>
        <v>-7.3881500000000004</v>
      </c>
      <c r="N7679" s="6" t="str">
        <f>VLOOKUP(B7679,Master!$A$2:$C$11,3,FALSE)</f>
        <v>Pound</v>
      </c>
      <c r="O7679" s="6" t="str">
        <f>VLOOKUP(B7679,Master!$A$2:$C$11,2,FALSE)</f>
        <v>Europe</v>
      </c>
      <c r="Q7679" s="39" t="str">
        <f>VLOOKUP(D7679,GL_Master!$A$1:$D$80,2,FALSE)</f>
        <v>BS</v>
      </c>
      <c r="R7679" s="39" t="str">
        <f>VLOOKUP(D7679,GL_Master!$A$1:$D$80,3,FALSE)</f>
        <v>Provisions</v>
      </c>
      <c r="S7679" s="39" t="str">
        <f>VLOOKUP(D7679,GL_Master!$A$1:$D$80,4,FALSE)</f>
        <v>Provision for Insurance</v>
      </c>
    </row>
    <row r="7680" spans="1:19" x14ac:dyDescent="0.25">
      <c r="A7680" s="39" t="s">
        <v>262</v>
      </c>
      <c r="B7680" s="39" t="s">
        <v>250</v>
      </c>
      <c r="C7680" s="7">
        <v>43952</v>
      </c>
      <c r="D7680" s="39" t="s">
        <v>63</v>
      </c>
      <c r="E7680" s="39">
        <v>179</v>
      </c>
      <c r="F7680" s="82">
        <f t="shared" si="357"/>
        <v>0.17899999999999999</v>
      </c>
      <c r="G7680" s="39">
        <f>VLOOKUP(N7680,Currecny_M!$A$1:$P$10,2,FALSE)</f>
        <v>95</v>
      </c>
      <c r="H7680" s="39">
        <f>MATCH(C7680,Currecny_M!$A$1:$P$1,0)</f>
        <v>3</v>
      </c>
      <c r="I7680" s="39">
        <f>VLOOKUP(N7680,Currecny_M!$A$1:$P$10,MATCH(Database!C7680,Currecny_M!$A$1:$P$1,0),FALSE)</f>
        <v>95.95</v>
      </c>
      <c r="J7680" s="82">
        <f t="shared" si="358"/>
        <v>17.175049999999999</v>
      </c>
      <c r="K7680" s="39">
        <f>VLOOKUP('Cover page'!$B$6,Currecny_M!$A$1:$P$10,MATCH(Database!C7680,Currecny_M!$A$1:$P$1,0),FALSE)</f>
        <v>1</v>
      </c>
      <c r="L7680" s="82">
        <f t="shared" si="359"/>
        <v>17.175049999999999</v>
      </c>
      <c r="M7680" s="82">
        <f>((E7680/$F$1)*VLOOKUP(N7680,Currecny_M!$A$1:$P$10,MATCH(Database!C7680,Currecny_M!$A$1:$P$1,0),FALSE))/VLOOKUP('Cover page'!$B$6,Currecny_M!$A$1:$P$10,MATCH(Database!C7680,Currecny_M!$A$1:$P$1,0),FALSE)</f>
        <v>17.175049999999999</v>
      </c>
      <c r="N7680" s="6" t="str">
        <f>VLOOKUP(B7680,Master!$A$2:$C$11,3,FALSE)</f>
        <v>Pound</v>
      </c>
      <c r="O7680" s="6" t="str">
        <f>VLOOKUP(B7680,Master!$A$2:$C$11,2,FALSE)</f>
        <v>Europe</v>
      </c>
      <c r="Q7680" s="39" t="str">
        <f>VLOOKUP(D7680,GL_Master!$A$1:$D$80,2,FALSE)</f>
        <v>BS</v>
      </c>
      <c r="R7680" s="39" t="str">
        <f>VLOOKUP(D7680,GL_Master!$A$1:$D$80,3,FALSE)</f>
        <v>Gross Block</v>
      </c>
      <c r="S7680" s="39" t="str">
        <f>VLOOKUP(D7680,GL_Master!$A$1:$D$80,4,FALSE)</f>
        <v>Tangible Fixed assets</v>
      </c>
    </row>
    <row r="7681" spans="1:19" x14ac:dyDescent="0.25">
      <c r="A7681" s="39" t="s">
        <v>262</v>
      </c>
      <c r="B7681" s="39" t="s">
        <v>250</v>
      </c>
      <c r="C7681" s="7">
        <v>43952</v>
      </c>
      <c r="D7681" s="39" t="s">
        <v>64</v>
      </c>
      <c r="E7681" s="39">
        <v>11042</v>
      </c>
      <c r="F7681" s="82">
        <f t="shared" si="357"/>
        <v>11.042</v>
      </c>
      <c r="G7681" s="39">
        <f>VLOOKUP(N7681,Currecny_M!$A$1:$P$10,2,FALSE)</f>
        <v>95</v>
      </c>
      <c r="H7681" s="39">
        <f>MATCH(C7681,Currecny_M!$A$1:$P$1,0)</f>
        <v>3</v>
      </c>
      <c r="I7681" s="39">
        <f>VLOOKUP(N7681,Currecny_M!$A$1:$P$10,MATCH(Database!C7681,Currecny_M!$A$1:$P$1,0),FALSE)</f>
        <v>95.95</v>
      </c>
      <c r="J7681" s="82">
        <f t="shared" si="358"/>
        <v>1059.4799</v>
      </c>
      <c r="K7681" s="39">
        <f>VLOOKUP('Cover page'!$B$6,Currecny_M!$A$1:$P$10,MATCH(Database!C7681,Currecny_M!$A$1:$P$1,0),FALSE)</f>
        <v>1</v>
      </c>
      <c r="L7681" s="82">
        <f t="shared" si="359"/>
        <v>1059.4799</v>
      </c>
      <c r="M7681" s="82">
        <f>((E7681/$F$1)*VLOOKUP(N7681,Currecny_M!$A$1:$P$10,MATCH(Database!C7681,Currecny_M!$A$1:$P$1,0),FALSE))/VLOOKUP('Cover page'!$B$6,Currecny_M!$A$1:$P$10,MATCH(Database!C7681,Currecny_M!$A$1:$P$1,0),FALSE)</f>
        <v>1059.4799</v>
      </c>
      <c r="N7681" s="6" t="str">
        <f>VLOOKUP(B7681,Master!$A$2:$C$11,3,FALSE)</f>
        <v>Pound</v>
      </c>
      <c r="O7681" s="6" t="str">
        <f>VLOOKUP(B7681,Master!$A$2:$C$11,2,FALSE)</f>
        <v>Europe</v>
      </c>
      <c r="Q7681" s="39" t="str">
        <f>VLOOKUP(D7681,GL_Master!$A$1:$D$80,2,FALSE)</f>
        <v>BS</v>
      </c>
      <c r="R7681" s="39" t="str">
        <f>VLOOKUP(D7681,GL_Master!$A$1:$D$80,3,FALSE)</f>
        <v>Gross Block</v>
      </c>
      <c r="S7681" s="39" t="str">
        <f>VLOOKUP(D7681,GL_Master!$A$1:$D$80,4,FALSE)</f>
        <v>Tangible Fixed assets</v>
      </c>
    </row>
    <row r="7682" spans="1:19" x14ac:dyDescent="0.25">
      <c r="A7682" s="39" t="s">
        <v>262</v>
      </c>
      <c r="B7682" s="39" t="s">
        <v>250</v>
      </c>
      <c r="C7682" s="7">
        <v>43952</v>
      </c>
      <c r="D7682" s="39" t="s">
        <v>65</v>
      </c>
      <c r="E7682" s="39">
        <v>-6711</v>
      </c>
      <c r="F7682" s="82">
        <f t="shared" si="357"/>
        <v>-6.7110000000000003</v>
      </c>
      <c r="G7682" s="39">
        <f>VLOOKUP(N7682,Currecny_M!$A$1:$P$10,2,FALSE)</f>
        <v>95</v>
      </c>
      <c r="H7682" s="39">
        <f>MATCH(C7682,Currecny_M!$A$1:$P$1,0)</f>
        <v>3</v>
      </c>
      <c r="I7682" s="39">
        <f>VLOOKUP(N7682,Currecny_M!$A$1:$P$10,MATCH(Database!C7682,Currecny_M!$A$1:$P$1,0),FALSE)</f>
        <v>95.95</v>
      </c>
      <c r="J7682" s="82">
        <f t="shared" si="358"/>
        <v>-643.92045000000007</v>
      </c>
      <c r="K7682" s="39">
        <f>VLOOKUP('Cover page'!$B$6,Currecny_M!$A$1:$P$10,MATCH(Database!C7682,Currecny_M!$A$1:$P$1,0),FALSE)</f>
        <v>1</v>
      </c>
      <c r="L7682" s="82">
        <f t="shared" si="359"/>
        <v>-643.92045000000007</v>
      </c>
      <c r="M7682" s="82">
        <f>((E7682/$F$1)*VLOOKUP(N7682,Currecny_M!$A$1:$P$10,MATCH(Database!C7682,Currecny_M!$A$1:$P$1,0),FALSE))/VLOOKUP('Cover page'!$B$6,Currecny_M!$A$1:$P$10,MATCH(Database!C7682,Currecny_M!$A$1:$P$1,0),FALSE)</f>
        <v>-643.92045000000007</v>
      </c>
      <c r="N7682" s="6" t="str">
        <f>VLOOKUP(B7682,Master!$A$2:$C$11,3,FALSE)</f>
        <v>Pound</v>
      </c>
      <c r="O7682" s="6" t="str">
        <f>VLOOKUP(B7682,Master!$A$2:$C$11,2,FALSE)</f>
        <v>Europe</v>
      </c>
      <c r="Q7682" s="39" t="str">
        <f>VLOOKUP(D7682,GL_Master!$A$1:$D$80,2,FALSE)</f>
        <v>BS</v>
      </c>
      <c r="R7682" s="39" t="str">
        <f>VLOOKUP(D7682,GL_Master!$A$1:$D$80,3,FALSE)</f>
        <v>Accumulated Depreciation</v>
      </c>
      <c r="S7682" s="39" t="str">
        <f>VLOOKUP(D7682,GL_Master!$A$1:$D$80,4,FALSE)</f>
        <v>Accumulated Depreciation</v>
      </c>
    </row>
    <row r="7683" spans="1:19" x14ac:dyDescent="0.25">
      <c r="A7683" s="39" t="s">
        <v>262</v>
      </c>
      <c r="B7683" s="39" t="s">
        <v>250</v>
      </c>
      <c r="C7683" s="7">
        <v>43952</v>
      </c>
      <c r="D7683" s="39" t="s">
        <v>66</v>
      </c>
      <c r="E7683" s="39">
        <v>5511</v>
      </c>
      <c r="F7683" s="82">
        <f t="shared" si="357"/>
        <v>5.5110000000000001</v>
      </c>
      <c r="G7683" s="39">
        <f>VLOOKUP(N7683,Currecny_M!$A$1:$P$10,2,FALSE)</f>
        <v>95</v>
      </c>
      <c r="H7683" s="39">
        <f>MATCH(C7683,Currecny_M!$A$1:$P$1,0)</f>
        <v>3</v>
      </c>
      <c r="I7683" s="39">
        <f>VLOOKUP(N7683,Currecny_M!$A$1:$P$10,MATCH(Database!C7683,Currecny_M!$A$1:$P$1,0),FALSE)</f>
        <v>95.95</v>
      </c>
      <c r="J7683" s="82">
        <f t="shared" si="358"/>
        <v>528.78044999999997</v>
      </c>
      <c r="K7683" s="39">
        <f>VLOOKUP('Cover page'!$B$6,Currecny_M!$A$1:$P$10,MATCH(Database!C7683,Currecny_M!$A$1:$P$1,0),FALSE)</f>
        <v>1</v>
      </c>
      <c r="L7683" s="82">
        <f t="shared" si="359"/>
        <v>528.78044999999997</v>
      </c>
      <c r="M7683" s="82">
        <f>((E7683/$F$1)*VLOOKUP(N7683,Currecny_M!$A$1:$P$10,MATCH(Database!C7683,Currecny_M!$A$1:$P$1,0),FALSE))/VLOOKUP('Cover page'!$B$6,Currecny_M!$A$1:$P$10,MATCH(Database!C7683,Currecny_M!$A$1:$P$1,0),FALSE)</f>
        <v>528.78044999999997</v>
      </c>
      <c r="N7683" s="6" t="str">
        <f>VLOOKUP(B7683,Master!$A$2:$C$11,3,FALSE)</f>
        <v>Pound</v>
      </c>
      <c r="O7683" s="6" t="str">
        <f>VLOOKUP(B7683,Master!$A$2:$C$11,2,FALSE)</f>
        <v>Europe</v>
      </c>
      <c r="Q7683" s="39" t="str">
        <f>VLOOKUP(D7683,GL_Master!$A$1:$D$80,2,FALSE)</f>
        <v>BS</v>
      </c>
      <c r="R7683" s="39" t="str">
        <f>VLOOKUP(D7683,GL_Master!$A$1:$D$80,3,FALSE)</f>
        <v>Gross Block</v>
      </c>
      <c r="S7683" s="39" t="str">
        <f>VLOOKUP(D7683,GL_Master!$A$1:$D$80,4,FALSE)</f>
        <v>Tangible Fixed assets</v>
      </c>
    </row>
    <row r="7684" spans="1:19" x14ac:dyDescent="0.25">
      <c r="A7684" s="39" t="s">
        <v>262</v>
      </c>
      <c r="B7684" s="39" t="s">
        <v>250</v>
      </c>
      <c r="C7684" s="7">
        <v>43952</v>
      </c>
      <c r="D7684" s="39" t="s">
        <v>67</v>
      </c>
      <c r="E7684" s="39">
        <v>2175</v>
      </c>
      <c r="F7684" s="82">
        <f t="shared" ref="F7684:F7747" si="360">E7684/$F$1</f>
        <v>2.1749999999999998</v>
      </c>
      <c r="G7684" s="39">
        <f>VLOOKUP(N7684,Currecny_M!$A$1:$P$10,2,FALSE)</f>
        <v>95</v>
      </c>
      <c r="H7684" s="39">
        <f>MATCH(C7684,Currecny_M!$A$1:$P$1,0)</f>
        <v>3</v>
      </c>
      <c r="I7684" s="39">
        <f>VLOOKUP(N7684,Currecny_M!$A$1:$P$10,MATCH(Database!C7684,Currecny_M!$A$1:$P$1,0),FALSE)</f>
        <v>95.95</v>
      </c>
      <c r="J7684" s="82">
        <f t="shared" ref="J7684:J7747" si="361">F7684*I7684</f>
        <v>208.69125</v>
      </c>
      <c r="K7684" s="39">
        <f>VLOOKUP('Cover page'!$B$6,Currecny_M!$A$1:$P$10,MATCH(Database!C7684,Currecny_M!$A$1:$P$1,0),FALSE)</f>
        <v>1</v>
      </c>
      <c r="L7684" s="82">
        <f t="shared" ref="L7684:L7747" si="362">J7684/K7684</f>
        <v>208.69125</v>
      </c>
      <c r="M7684" s="82">
        <f>((E7684/$F$1)*VLOOKUP(N7684,Currecny_M!$A$1:$P$10,MATCH(Database!C7684,Currecny_M!$A$1:$P$1,0),FALSE))/VLOOKUP('Cover page'!$B$6,Currecny_M!$A$1:$P$10,MATCH(Database!C7684,Currecny_M!$A$1:$P$1,0),FALSE)</f>
        <v>208.69125</v>
      </c>
      <c r="N7684" s="6" t="str">
        <f>VLOOKUP(B7684,Master!$A$2:$C$11,3,FALSE)</f>
        <v>Pound</v>
      </c>
      <c r="O7684" s="6" t="str">
        <f>VLOOKUP(B7684,Master!$A$2:$C$11,2,FALSE)</f>
        <v>Europe</v>
      </c>
      <c r="Q7684" s="39" t="str">
        <f>VLOOKUP(D7684,GL_Master!$A$1:$D$80,2,FALSE)</f>
        <v>BS</v>
      </c>
      <c r="R7684" s="39" t="str">
        <f>VLOOKUP(D7684,GL_Master!$A$1:$D$80,3,FALSE)</f>
        <v>Gross Block</v>
      </c>
      <c r="S7684" s="39" t="str">
        <f>VLOOKUP(D7684,GL_Master!$A$1:$D$80,4,FALSE)</f>
        <v>Tangible Fixed assets</v>
      </c>
    </row>
    <row r="7685" spans="1:19" x14ac:dyDescent="0.25">
      <c r="A7685" s="39" t="s">
        <v>262</v>
      </c>
      <c r="B7685" s="39" t="s">
        <v>250</v>
      </c>
      <c r="C7685" s="7">
        <v>43952</v>
      </c>
      <c r="D7685" s="39" t="s">
        <v>68</v>
      </c>
      <c r="E7685" s="39">
        <v>-1813</v>
      </c>
      <c r="F7685" s="82">
        <f t="shared" si="360"/>
        <v>-1.8129999999999999</v>
      </c>
      <c r="G7685" s="39">
        <f>VLOOKUP(N7685,Currecny_M!$A$1:$P$10,2,FALSE)</f>
        <v>95</v>
      </c>
      <c r="H7685" s="39">
        <f>MATCH(C7685,Currecny_M!$A$1:$P$1,0)</f>
        <v>3</v>
      </c>
      <c r="I7685" s="39">
        <f>VLOOKUP(N7685,Currecny_M!$A$1:$P$10,MATCH(Database!C7685,Currecny_M!$A$1:$P$1,0),FALSE)</f>
        <v>95.95</v>
      </c>
      <c r="J7685" s="82">
        <f t="shared" si="361"/>
        <v>-173.95734999999999</v>
      </c>
      <c r="K7685" s="39">
        <f>VLOOKUP('Cover page'!$B$6,Currecny_M!$A$1:$P$10,MATCH(Database!C7685,Currecny_M!$A$1:$P$1,0),FALSE)</f>
        <v>1</v>
      </c>
      <c r="L7685" s="82">
        <f t="shared" si="362"/>
        <v>-173.95734999999999</v>
      </c>
      <c r="M7685" s="82">
        <f>((E7685/$F$1)*VLOOKUP(N7685,Currecny_M!$A$1:$P$10,MATCH(Database!C7685,Currecny_M!$A$1:$P$1,0),FALSE))/VLOOKUP('Cover page'!$B$6,Currecny_M!$A$1:$P$10,MATCH(Database!C7685,Currecny_M!$A$1:$P$1,0),FALSE)</f>
        <v>-173.95734999999999</v>
      </c>
      <c r="N7685" s="6" t="str">
        <f>VLOOKUP(B7685,Master!$A$2:$C$11,3,FALSE)</f>
        <v>Pound</v>
      </c>
      <c r="O7685" s="6" t="str">
        <f>VLOOKUP(B7685,Master!$A$2:$C$11,2,FALSE)</f>
        <v>Europe</v>
      </c>
      <c r="Q7685" s="39" t="str">
        <f>VLOOKUP(D7685,GL_Master!$A$1:$D$80,2,FALSE)</f>
        <v>BS</v>
      </c>
      <c r="R7685" s="39" t="str">
        <f>VLOOKUP(D7685,GL_Master!$A$1:$D$80,3,FALSE)</f>
        <v>Accumulated Depreciation</v>
      </c>
      <c r="S7685" s="39" t="str">
        <f>VLOOKUP(D7685,GL_Master!$A$1:$D$80,4,FALSE)</f>
        <v>Accumulated Depreciation</v>
      </c>
    </row>
    <row r="7686" spans="1:19" x14ac:dyDescent="0.25">
      <c r="A7686" s="39" t="s">
        <v>262</v>
      </c>
      <c r="B7686" s="39" t="s">
        <v>250</v>
      </c>
      <c r="C7686" s="7">
        <v>43952</v>
      </c>
      <c r="D7686" s="39" t="s">
        <v>69</v>
      </c>
      <c r="E7686" s="39">
        <v>3773</v>
      </c>
      <c r="F7686" s="82">
        <f t="shared" si="360"/>
        <v>3.7730000000000001</v>
      </c>
      <c r="G7686" s="39">
        <f>VLOOKUP(N7686,Currecny_M!$A$1:$P$10,2,FALSE)</f>
        <v>95</v>
      </c>
      <c r="H7686" s="39">
        <f>MATCH(C7686,Currecny_M!$A$1:$P$1,0)</f>
        <v>3</v>
      </c>
      <c r="I7686" s="39">
        <f>VLOOKUP(N7686,Currecny_M!$A$1:$P$10,MATCH(Database!C7686,Currecny_M!$A$1:$P$1,0),FALSE)</f>
        <v>95.95</v>
      </c>
      <c r="J7686" s="82">
        <f t="shared" si="361"/>
        <v>362.01935000000003</v>
      </c>
      <c r="K7686" s="39">
        <f>VLOOKUP('Cover page'!$B$6,Currecny_M!$A$1:$P$10,MATCH(Database!C7686,Currecny_M!$A$1:$P$1,0),FALSE)</f>
        <v>1</v>
      </c>
      <c r="L7686" s="82">
        <f t="shared" si="362"/>
        <v>362.01935000000003</v>
      </c>
      <c r="M7686" s="82">
        <f>((E7686/$F$1)*VLOOKUP(N7686,Currecny_M!$A$1:$P$10,MATCH(Database!C7686,Currecny_M!$A$1:$P$1,0),FALSE))/VLOOKUP('Cover page'!$B$6,Currecny_M!$A$1:$P$10,MATCH(Database!C7686,Currecny_M!$A$1:$P$1,0),FALSE)</f>
        <v>362.01935000000003</v>
      </c>
      <c r="N7686" s="6" t="str">
        <f>VLOOKUP(B7686,Master!$A$2:$C$11,3,FALSE)</f>
        <v>Pound</v>
      </c>
      <c r="O7686" s="6" t="str">
        <f>VLOOKUP(B7686,Master!$A$2:$C$11,2,FALSE)</f>
        <v>Europe</v>
      </c>
      <c r="Q7686" s="39" t="str">
        <f>VLOOKUP(D7686,GL_Master!$A$1:$D$80,2,FALSE)</f>
        <v>BS</v>
      </c>
      <c r="R7686" s="39" t="str">
        <f>VLOOKUP(D7686,GL_Master!$A$1:$D$80,3,FALSE)</f>
        <v>Gross Block</v>
      </c>
      <c r="S7686" s="39" t="str">
        <f>VLOOKUP(D7686,GL_Master!$A$1:$D$80,4,FALSE)</f>
        <v>Tangible Fixed assets</v>
      </c>
    </row>
    <row r="7687" spans="1:19" x14ac:dyDescent="0.25">
      <c r="A7687" s="39" t="s">
        <v>262</v>
      </c>
      <c r="B7687" s="39" t="s">
        <v>250</v>
      </c>
      <c r="C7687" s="7">
        <v>43952</v>
      </c>
      <c r="D7687" s="39" t="s">
        <v>70</v>
      </c>
      <c r="E7687" s="39">
        <v>-128</v>
      </c>
      <c r="F7687" s="82">
        <f t="shared" si="360"/>
        <v>-0.128</v>
      </c>
      <c r="G7687" s="39">
        <f>VLOOKUP(N7687,Currecny_M!$A$1:$P$10,2,FALSE)</f>
        <v>95</v>
      </c>
      <c r="H7687" s="39">
        <f>MATCH(C7687,Currecny_M!$A$1:$P$1,0)</f>
        <v>3</v>
      </c>
      <c r="I7687" s="39">
        <f>VLOOKUP(N7687,Currecny_M!$A$1:$P$10,MATCH(Database!C7687,Currecny_M!$A$1:$P$1,0),FALSE)</f>
        <v>95.95</v>
      </c>
      <c r="J7687" s="82">
        <f t="shared" si="361"/>
        <v>-12.281600000000001</v>
      </c>
      <c r="K7687" s="39">
        <f>VLOOKUP('Cover page'!$B$6,Currecny_M!$A$1:$P$10,MATCH(Database!C7687,Currecny_M!$A$1:$P$1,0),FALSE)</f>
        <v>1</v>
      </c>
      <c r="L7687" s="82">
        <f t="shared" si="362"/>
        <v>-12.281600000000001</v>
      </c>
      <c r="M7687" s="82">
        <f>((E7687/$F$1)*VLOOKUP(N7687,Currecny_M!$A$1:$P$10,MATCH(Database!C7687,Currecny_M!$A$1:$P$1,0),FALSE))/VLOOKUP('Cover page'!$B$6,Currecny_M!$A$1:$P$10,MATCH(Database!C7687,Currecny_M!$A$1:$P$1,0),FALSE)</f>
        <v>-12.281600000000001</v>
      </c>
      <c r="N7687" s="6" t="str">
        <f>VLOOKUP(B7687,Master!$A$2:$C$11,3,FALSE)</f>
        <v>Pound</v>
      </c>
      <c r="O7687" s="6" t="str">
        <f>VLOOKUP(B7687,Master!$A$2:$C$11,2,FALSE)</f>
        <v>Europe</v>
      </c>
      <c r="Q7687" s="39" t="str">
        <f>VLOOKUP(D7687,GL_Master!$A$1:$D$80,2,FALSE)</f>
        <v>BS</v>
      </c>
      <c r="R7687" s="39" t="str">
        <f>VLOOKUP(D7687,GL_Master!$A$1:$D$80,3,FALSE)</f>
        <v>Accumulated Depreciation</v>
      </c>
      <c r="S7687" s="39" t="str">
        <f>VLOOKUP(D7687,GL_Master!$A$1:$D$80,4,FALSE)</f>
        <v>Accumulated Depreciation</v>
      </c>
    </row>
    <row r="7688" spans="1:19" x14ac:dyDescent="0.25">
      <c r="A7688" s="39" t="s">
        <v>262</v>
      </c>
      <c r="B7688" s="39" t="s">
        <v>250</v>
      </c>
      <c r="C7688" s="7">
        <v>43952</v>
      </c>
      <c r="D7688" s="39" t="s">
        <v>71</v>
      </c>
      <c r="E7688" s="39">
        <v>6401</v>
      </c>
      <c r="F7688" s="82">
        <f t="shared" si="360"/>
        <v>6.4009999999999998</v>
      </c>
      <c r="G7688" s="39">
        <f>VLOOKUP(N7688,Currecny_M!$A$1:$P$10,2,FALSE)</f>
        <v>95</v>
      </c>
      <c r="H7688" s="39">
        <f>MATCH(C7688,Currecny_M!$A$1:$P$1,0)</f>
        <v>3</v>
      </c>
      <c r="I7688" s="39">
        <f>VLOOKUP(N7688,Currecny_M!$A$1:$P$10,MATCH(Database!C7688,Currecny_M!$A$1:$P$1,0),FALSE)</f>
        <v>95.95</v>
      </c>
      <c r="J7688" s="82">
        <f t="shared" si="361"/>
        <v>614.17594999999994</v>
      </c>
      <c r="K7688" s="39">
        <f>VLOOKUP('Cover page'!$B$6,Currecny_M!$A$1:$P$10,MATCH(Database!C7688,Currecny_M!$A$1:$P$1,0),FALSE)</f>
        <v>1</v>
      </c>
      <c r="L7688" s="82">
        <f t="shared" si="362"/>
        <v>614.17594999999994</v>
      </c>
      <c r="M7688" s="82">
        <f>((E7688/$F$1)*VLOOKUP(N7688,Currecny_M!$A$1:$P$10,MATCH(Database!C7688,Currecny_M!$A$1:$P$1,0),FALSE))/VLOOKUP('Cover page'!$B$6,Currecny_M!$A$1:$P$10,MATCH(Database!C7688,Currecny_M!$A$1:$P$1,0),FALSE)</f>
        <v>614.17594999999994</v>
      </c>
      <c r="N7688" s="6" t="str">
        <f>VLOOKUP(B7688,Master!$A$2:$C$11,3,FALSE)</f>
        <v>Pound</v>
      </c>
      <c r="O7688" s="6" t="str">
        <f>VLOOKUP(B7688,Master!$A$2:$C$11,2,FALSE)</f>
        <v>Europe</v>
      </c>
      <c r="Q7688" s="39" t="str">
        <f>VLOOKUP(D7688,GL_Master!$A$1:$D$80,2,FALSE)</f>
        <v>BS</v>
      </c>
      <c r="R7688" s="39" t="str">
        <f>VLOOKUP(D7688,GL_Master!$A$1:$D$80,3,FALSE)</f>
        <v>Gross Block</v>
      </c>
      <c r="S7688" s="39" t="str">
        <f>VLOOKUP(D7688,GL_Master!$A$1:$D$80,4,FALSE)</f>
        <v>Tangible Fixed assets</v>
      </c>
    </row>
    <row r="7689" spans="1:19" x14ac:dyDescent="0.25">
      <c r="A7689" s="39" t="s">
        <v>262</v>
      </c>
      <c r="B7689" s="39" t="s">
        <v>250</v>
      </c>
      <c r="C7689" s="7">
        <v>43952</v>
      </c>
      <c r="D7689" s="39" t="s">
        <v>72</v>
      </c>
      <c r="E7689" s="39">
        <v>53</v>
      </c>
      <c r="F7689" s="82">
        <f t="shared" si="360"/>
        <v>5.2999999999999999E-2</v>
      </c>
      <c r="G7689" s="39">
        <f>VLOOKUP(N7689,Currecny_M!$A$1:$P$10,2,FALSE)</f>
        <v>95</v>
      </c>
      <c r="H7689" s="39">
        <f>MATCH(C7689,Currecny_M!$A$1:$P$1,0)</f>
        <v>3</v>
      </c>
      <c r="I7689" s="39">
        <f>VLOOKUP(N7689,Currecny_M!$A$1:$P$10,MATCH(Database!C7689,Currecny_M!$A$1:$P$1,0),FALSE)</f>
        <v>95.95</v>
      </c>
      <c r="J7689" s="82">
        <f t="shared" si="361"/>
        <v>5.08535</v>
      </c>
      <c r="K7689" s="39">
        <f>VLOOKUP('Cover page'!$B$6,Currecny_M!$A$1:$P$10,MATCH(Database!C7689,Currecny_M!$A$1:$P$1,0),FALSE)</f>
        <v>1</v>
      </c>
      <c r="L7689" s="82">
        <f t="shared" si="362"/>
        <v>5.08535</v>
      </c>
      <c r="M7689" s="82">
        <f>((E7689/$F$1)*VLOOKUP(N7689,Currecny_M!$A$1:$P$10,MATCH(Database!C7689,Currecny_M!$A$1:$P$1,0),FALSE))/VLOOKUP('Cover page'!$B$6,Currecny_M!$A$1:$P$10,MATCH(Database!C7689,Currecny_M!$A$1:$P$1,0),FALSE)</f>
        <v>5.08535</v>
      </c>
      <c r="N7689" s="6" t="str">
        <f>VLOOKUP(B7689,Master!$A$2:$C$11,3,FALSE)</f>
        <v>Pound</v>
      </c>
      <c r="O7689" s="6" t="str">
        <f>VLOOKUP(B7689,Master!$A$2:$C$11,2,FALSE)</f>
        <v>Europe</v>
      </c>
      <c r="Q7689" s="39" t="str">
        <f>VLOOKUP(D7689,GL_Master!$A$1:$D$80,2,FALSE)</f>
        <v>BS</v>
      </c>
      <c r="R7689" s="39" t="str">
        <f>VLOOKUP(D7689,GL_Master!$A$1:$D$80,3,FALSE)</f>
        <v>Gross Block</v>
      </c>
      <c r="S7689" s="39" t="str">
        <f>VLOOKUP(D7689,GL_Master!$A$1:$D$80,4,FALSE)</f>
        <v>Tangible Fixed assets</v>
      </c>
    </row>
    <row r="7690" spans="1:19" x14ac:dyDescent="0.25">
      <c r="A7690" s="39" t="s">
        <v>262</v>
      </c>
      <c r="B7690" s="39" t="s">
        <v>250</v>
      </c>
      <c r="C7690" s="7">
        <v>43952</v>
      </c>
      <c r="D7690" s="39" t="s">
        <v>73</v>
      </c>
      <c r="E7690" s="39">
        <v>26</v>
      </c>
      <c r="F7690" s="82">
        <f t="shared" si="360"/>
        <v>2.5999999999999999E-2</v>
      </c>
      <c r="G7690" s="39">
        <f>VLOOKUP(N7690,Currecny_M!$A$1:$P$10,2,FALSE)</f>
        <v>95</v>
      </c>
      <c r="H7690" s="39">
        <f>MATCH(C7690,Currecny_M!$A$1:$P$1,0)</f>
        <v>3</v>
      </c>
      <c r="I7690" s="39">
        <f>VLOOKUP(N7690,Currecny_M!$A$1:$P$10,MATCH(Database!C7690,Currecny_M!$A$1:$P$1,0),FALSE)</f>
        <v>95.95</v>
      </c>
      <c r="J7690" s="82">
        <f t="shared" si="361"/>
        <v>2.4946999999999999</v>
      </c>
      <c r="K7690" s="39">
        <f>VLOOKUP('Cover page'!$B$6,Currecny_M!$A$1:$P$10,MATCH(Database!C7690,Currecny_M!$A$1:$P$1,0),FALSE)</f>
        <v>1</v>
      </c>
      <c r="L7690" s="82">
        <f t="shared" si="362"/>
        <v>2.4946999999999999</v>
      </c>
      <c r="M7690" s="82">
        <f>((E7690/$F$1)*VLOOKUP(N7690,Currecny_M!$A$1:$P$10,MATCH(Database!C7690,Currecny_M!$A$1:$P$1,0),FALSE))/VLOOKUP('Cover page'!$B$6,Currecny_M!$A$1:$P$10,MATCH(Database!C7690,Currecny_M!$A$1:$P$1,0),FALSE)</f>
        <v>2.4946999999999999</v>
      </c>
      <c r="N7690" s="6" t="str">
        <f>VLOOKUP(B7690,Master!$A$2:$C$11,3,FALSE)</f>
        <v>Pound</v>
      </c>
      <c r="O7690" s="6" t="str">
        <f>VLOOKUP(B7690,Master!$A$2:$C$11,2,FALSE)</f>
        <v>Europe</v>
      </c>
      <c r="Q7690" s="39" t="str">
        <f>VLOOKUP(D7690,GL_Master!$A$1:$D$80,2,FALSE)</f>
        <v>BS</v>
      </c>
      <c r="R7690" s="39" t="str">
        <f>VLOOKUP(D7690,GL_Master!$A$1:$D$80,3,FALSE)</f>
        <v>Gross Block</v>
      </c>
      <c r="S7690" s="39" t="str">
        <f>VLOOKUP(D7690,GL_Master!$A$1:$D$80,4,FALSE)</f>
        <v>Tangible Fixed assets</v>
      </c>
    </row>
    <row r="7691" spans="1:19" x14ac:dyDescent="0.25">
      <c r="A7691" s="39" t="s">
        <v>262</v>
      </c>
      <c r="B7691" s="39" t="s">
        <v>250</v>
      </c>
      <c r="C7691" s="7">
        <v>43952</v>
      </c>
      <c r="D7691" s="39" t="s">
        <v>74</v>
      </c>
      <c r="E7691" s="39">
        <v>-6201</v>
      </c>
      <c r="F7691" s="82">
        <f t="shared" si="360"/>
        <v>-6.2009999999999996</v>
      </c>
      <c r="G7691" s="39">
        <f>VLOOKUP(N7691,Currecny_M!$A$1:$P$10,2,FALSE)</f>
        <v>95</v>
      </c>
      <c r="H7691" s="39">
        <f>MATCH(C7691,Currecny_M!$A$1:$P$1,0)</f>
        <v>3</v>
      </c>
      <c r="I7691" s="39">
        <f>VLOOKUP(N7691,Currecny_M!$A$1:$P$10,MATCH(Database!C7691,Currecny_M!$A$1:$P$1,0),FALSE)</f>
        <v>95.95</v>
      </c>
      <c r="J7691" s="82">
        <f t="shared" si="361"/>
        <v>-594.98595</v>
      </c>
      <c r="K7691" s="39">
        <f>VLOOKUP('Cover page'!$B$6,Currecny_M!$A$1:$P$10,MATCH(Database!C7691,Currecny_M!$A$1:$P$1,0),FALSE)</f>
        <v>1</v>
      </c>
      <c r="L7691" s="82">
        <f t="shared" si="362"/>
        <v>-594.98595</v>
      </c>
      <c r="M7691" s="82">
        <f>((E7691/$F$1)*VLOOKUP(N7691,Currecny_M!$A$1:$P$10,MATCH(Database!C7691,Currecny_M!$A$1:$P$1,0),FALSE))/VLOOKUP('Cover page'!$B$6,Currecny_M!$A$1:$P$10,MATCH(Database!C7691,Currecny_M!$A$1:$P$1,0),FALSE)</f>
        <v>-594.98595</v>
      </c>
      <c r="N7691" s="6" t="str">
        <f>VLOOKUP(B7691,Master!$A$2:$C$11,3,FALSE)</f>
        <v>Pound</v>
      </c>
      <c r="O7691" s="6" t="str">
        <f>VLOOKUP(B7691,Master!$A$2:$C$11,2,FALSE)</f>
        <v>Europe</v>
      </c>
      <c r="Q7691" s="39" t="str">
        <f>VLOOKUP(D7691,GL_Master!$A$1:$D$80,2,FALSE)</f>
        <v>BS</v>
      </c>
      <c r="R7691" s="39" t="str">
        <f>VLOOKUP(D7691,GL_Master!$A$1:$D$80,3,FALSE)</f>
        <v>Accumulated Depreciation</v>
      </c>
      <c r="S7691" s="39" t="str">
        <f>VLOOKUP(D7691,GL_Master!$A$1:$D$80,4,FALSE)</f>
        <v>Accumulated Depreciation</v>
      </c>
    </row>
    <row r="7692" spans="1:19" x14ac:dyDescent="0.25">
      <c r="A7692" s="39" t="s">
        <v>262</v>
      </c>
      <c r="B7692" s="39" t="s">
        <v>250</v>
      </c>
      <c r="C7692" s="7">
        <v>43952</v>
      </c>
      <c r="D7692" s="39" t="s">
        <v>21</v>
      </c>
      <c r="E7692" s="39">
        <v>551</v>
      </c>
      <c r="F7692" s="82">
        <f t="shared" si="360"/>
        <v>0.55100000000000005</v>
      </c>
      <c r="G7692" s="39">
        <f>VLOOKUP(N7692,Currecny_M!$A$1:$P$10,2,FALSE)</f>
        <v>95</v>
      </c>
      <c r="H7692" s="39">
        <f>MATCH(C7692,Currecny_M!$A$1:$P$1,0)</f>
        <v>3</v>
      </c>
      <c r="I7692" s="39">
        <f>VLOOKUP(N7692,Currecny_M!$A$1:$P$10,MATCH(Database!C7692,Currecny_M!$A$1:$P$1,0),FALSE)</f>
        <v>95.95</v>
      </c>
      <c r="J7692" s="82">
        <f t="shared" si="361"/>
        <v>52.868450000000003</v>
      </c>
      <c r="K7692" s="39">
        <f>VLOOKUP('Cover page'!$B$6,Currecny_M!$A$1:$P$10,MATCH(Database!C7692,Currecny_M!$A$1:$P$1,0),FALSE)</f>
        <v>1</v>
      </c>
      <c r="L7692" s="82">
        <f t="shared" si="362"/>
        <v>52.868450000000003</v>
      </c>
      <c r="M7692" s="82">
        <f>((E7692/$F$1)*VLOOKUP(N7692,Currecny_M!$A$1:$P$10,MATCH(Database!C7692,Currecny_M!$A$1:$P$1,0),FALSE))/VLOOKUP('Cover page'!$B$6,Currecny_M!$A$1:$P$10,MATCH(Database!C7692,Currecny_M!$A$1:$P$1,0),FALSE)</f>
        <v>52.868450000000003</v>
      </c>
      <c r="N7692" s="6" t="str">
        <f>VLOOKUP(B7692,Master!$A$2:$C$11,3,FALSE)</f>
        <v>Pound</v>
      </c>
      <c r="O7692" s="6" t="str">
        <f>VLOOKUP(B7692,Master!$A$2:$C$11,2,FALSE)</f>
        <v>Europe</v>
      </c>
      <c r="Q7692" s="39" t="str">
        <f>VLOOKUP(D7692,GL_Master!$A$1:$D$80,2,FALSE)</f>
        <v>BS</v>
      </c>
      <c r="R7692" s="39" t="str">
        <f>VLOOKUP(D7692,GL_Master!$A$1:$D$80,3,FALSE)</f>
        <v>Gross Block</v>
      </c>
      <c r="S7692" s="39" t="str">
        <f>VLOOKUP(D7692,GL_Master!$A$1:$D$80,4,FALSE)</f>
        <v>Tangible Fixed assets</v>
      </c>
    </row>
    <row r="7693" spans="1:19" x14ac:dyDescent="0.25">
      <c r="A7693" s="39" t="s">
        <v>262</v>
      </c>
      <c r="B7693" s="39" t="s">
        <v>250</v>
      </c>
      <c r="C7693" s="7">
        <v>43952</v>
      </c>
      <c r="D7693" s="39" t="s">
        <v>27</v>
      </c>
      <c r="E7693" s="39">
        <v>1251</v>
      </c>
      <c r="F7693" s="82">
        <f t="shared" si="360"/>
        <v>1.2509999999999999</v>
      </c>
      <c r="G7693" s="39">
        <f>VLOOKUP(N7693,Currecny_M!$A$1:$P$10,2,FALSE)</f>
        <v>95</v>
      </c>
      <c r="H7693" s="39">
        <f>MATCH(C7693,Currecny_M!$A$1:$P$1,0)</f>
        <v>3</v>
      </c>
      <c r="I7693" s="39">
        <f>VLOOKUP(N7693,Currecny_M!$A$1:$P$10,MATCH(Database!C7693,Currecny_M!$A$1:$P$1,0),FALSE)</f>
        <v>95.95</v>
      </c>
      <c r="J7693" s="82">
        <f t="shared" si="361"/>
        <v>120.03344999999999</v>
      </c>
      <c r="K7693" s="39">
        <f>VLOOKUP('Cover page'!$B$6,Currecny_M!$A$1:$P$10,MATCH(Database!C7693,Currecny_M!$A$1:$P$1,0),FALSE)</f>
        <v>1</v>
      </c>
      <c r="L7693" s="82">
        <f t="shared" si="362"/>
        <v>120.03344999999999</v>
      </c>
      <c r="M7693" s="82">
        <f>((E7693/$F$1)*VLOOKUP(N7693,Currecny_M!$A$1:$P$10,MATCH(Database!C7693,Currecny_M!$A$1:$P$1,0),FALSE))/VLOOKUP('Cover page'!$B$6,Currecny_M!$A$1:$P$10,MATCH(Database!C7693,Currecny_M!$A$1:$P$1,0),FALSE)</f>
        <v>120.03344999999999</v>
      </c>
      <c r="N7693" s="6" t="str">
        <f>VLOOKUP(B7693,Master!$A$2:$C$11,3,FALSE)</f>
        <v>Pound</v>
      </c>
      <c r="O7693" s="6" t="str">
        <f>VLOOKUP(B7693,Master!$A$2:$C$11,2,FALSE)</f>
        <v>Europe</v>
      </c>
      <c r="Q7693" s="39" t="str">
        <f>VLOOKUP(D7693,GL_Master!$A$1:$D$80,2,FALSE)</f>
        <v>BS</v>
      </c>
      <c r="R7693" s="39" t="str">
        <f>VLOOKUP(D7693,GL_Master!$A$1:$D$80,3,FALSE)</f>
        <v>Gross Block</v>
      </c>
      <c r="S7693" s="39" t="str">
        <f>VLOOKUP(D7693,GL_Master!$A$1:$D$80,4,FALSE)</f>
        <v>Tangible Fixed assets</v>
      </c>
    </row>
    <row r="7694" spans="1:19" x14ac:dyDescent="0.25">
      <c r="A7694" s="39" t="s">
        <v>262</v>
      </c>
      <c r="B7694" s="39" t="s">
        <v>250</v>
      </c>
      <c r="C7694" s="7">
        <v>43952</v>
      </c>
      <c r="D7694" s="39" t="s">
        <v>75</v>
      </c>
      <c r="E7694" s="39">
        <v>-26</v>
      </c>
      <c r="F7694" s="82">
        <f t="shared" si="360"/>
        <v>-2.5999999999999999E-2</v>
      </c>
      <c r="G7694" s="39">
        <f>VLOOKUP(N7694,Currecny_M!$A$1:$P$10,2,FALSE)</f>
        <v>95</v>
      </c>
      <c r="H7694" s="39">
        <f>MATCH(C7694,Currecny_M!$A$1:$P$1,0)</f>
        <v>3</v>
      </c>
      <c r="I7694" s="39">
        <f>VLOOKUP(N7694,Currecny_M!$A$1:$P$10,MATCH(Database!C7694,Currecny_M!$A$1:$P$1,0),FALSE)</f>
        <v>95.95</v>
      </c>
      <c r="J7694" s="82">
        <f t="shared" si="361"/>
        <v>-2.4946999999999999</v>
      </c>
      <c r="K7694" s="39">
        <f>VLOOKUP('Cover page'!$B$6,Currecny_M!$A$1:$P$10,MATCH(Database!C7694,Currecny_M!$A$1:$P$1,0),FALSE)</f>
        <v>1</v>
      </c>
      <c r="L7694" s="82">
        <f t="shared" si="362"/>
        <v>-2.4946999999999999</v>
      </c>
      <c r="M7694" s="82">
        <f>((E7694/$F$1)*VLOOKUP(N7694,Currecny_M!$A$1:$P$10,MATCH(Database!C7694,Currecny_M!$A$1:$P$1,0),FALSE))/VLOOKUP('Cover page'!$B$6,Currecny_M!$A$1:$P$10,MATCH(Database!C7694,Currecny_M!$A$1:$P$1,0),FALSE)</f>
        <v>-2.4946999999999999</v>
      </c>
      <c r="N7694" s="6" t="str">
        <f>VLOOKUP(B7694,Master!$A$2:$C$11,3,FALSE)</f>
        <v>Pound</v>
      </c>
      <c r="O7694" s="6" t="str">
        <f>VLOOKUP(B7694,Master!$A$2:$C$11,2,FALSE)</f>
        <v>Europe</v>
      </c>
      <c r="Q7694" s="39" t="str">
        <f>VLOOKUP(D7694,GL_Master!$A$1:$D$80,2,FALSE)</f>
        <v>BS</v>
      </c>
      <c r="R7694" s="39" t="str">
        <f>VLOOKUP(D7694,GL_Master!$A$1:$D$80,3,FALSE)</f>
        <v>Gross Block</v>
      </c>
      <c r="S7694" s="39" t="str">
        <f>VLOOKUP(D7694,GL_Master!$A$1:$D$80,4,FALSE)</f>
        <v>Tangible Fixed assets</v>
      </c>
    </row>
    <row r="7695" spans="1:19" x14ac:dyDescent="0.25">
      <c r="A7695" s="39" t="s">
        <v>262</v>
      </c>
      <c r="B7695" s="39" t="s">
        <v>250</v>
      </c>
      <c r="C7695" s="7">
        <v>43952</v>
      </c>
      <c r="D7695" s="39" t="s">
        <v>76</v>
      </c>
      <c r="E7695" s="39">
        <v>657</v>
      </c>
      <c r="F7695" s="82">
        <f t="shared" si="360"/>
        <v>0.65700000000000003</v>
      </c>
      <c r="G7695" s="39">
        <f>VLOOKUP(N7695,Currecny_M!$A$1:$P$10,2,FALSE)</f>
        <v>95</v>
      </c>
      <c r="H7695" s="39">
        <f>MATCH(C7695,Currecny_M!$A$1:$P$1,0)</f>
        <v>3</v>
      </c>
      <c r="I7695" s="39">
        <f>VLOOKUP(N7695,Currecny_M!$A$1:$P$10,MATCH(Database!C7695,Currecny_M!$A$1:$P$1,0),FALSE)</f>
        <v>95.95</v>
      </c>
      <c r="J7695" s="82">
        <f t="shared" si="361"/>
        <v>63.039150000000006</v>
      </c>
      <c r="K7695" s="39">
        <f>VLOOKUP('Cover page'!$B$6,Currecny_M!$A$1:$P$10,MATCH(Database!C7695,Currecny_M!$A$1:$P$1,0),FALSE)</f>
        <v>1</v>
      </c>
      <c r="L7695" s="82">
        <f t="shared" si="362"/>
        <v>63.039150000000006</v>
      </c>
      <c r="M7695" s="82">
        <f>((E7695/$F$1)*VLOOKUP(N7695,Currecny_M!$A$1:$P$10,MATCH(Database!C7695,Currecny_M!$A$1:$P$1,0),FALSE))/VLOOKUP('Cover page'!$B$6,Currecny_M!$A$1:$P$10,MATCH(Database!C7695,Currecny_M!$A$1:$P$1,0),FALSE)</f>
        <v>63.039150000000006</v>
      </c>
      <c r="N7695" s="6" t="str">
        <f>VLOOKUP(B7695,Master!$A$2:$C$11,3,FALSE)</f>
        <v>Pound</v>
      </c>
      <c r="O7695" s="6" t="str">
        <f>VLOOKUP(B7695,Master!$A$2:$C$11,2,FALSE)</f>
        <v>Europe</v>
      </c>
      <c r="Q7695" s="39" t="str">
        <f>VLOOKUP(D7695,GL_Master!$A$1:$D$80,2,FALSE)</f>
        <v>BS</v>
      </c>
      <c r="R7695" s="39" t="str">
        <f>VLOOKUP(D7695,GL_Master!$A$1:$D$80,3,FALSE)</f>
        <v>Inventories</v>
      </c>
      <c r="S7695" s="39" t="str">
        <f>VLOOKUP(D7695,GL_Master!$A$1:$D$80,4,FALSE)</f>
        <v>Inventory</v>
      </c>
    </row>
    <row r="7696" spans="1:19" x14ac:dyDescent="0.25">
      <c r="A7696" s="39" t="s">
        <v>262</v>
      </c>
      <c r="B7696" s="39" t="s">
        <v>250</v>
      </c>
      <c r="C7696" s="7">
        <v>43952</v>
      </c>
      <c r="D7696" s="39" t="s">
        <v>77</v>
      </c>
      <c r="E7696" s="39">
        <v>1735</v>
      </c>
      <c r="F7696" s="82">
        <f t="shared" si="360"/>
        <v>1.7350000000000001</v>
      </c>
      <c r="G7696" s="39">
        <f>VLOOKUP(N7696,Currecny_M!$A$1:$P$10,2,FALSE)</f>
        <v>95</v>
      </c>
      <c r="H7696" s="39">
        <f>MATCH(C7696,Currecny_M!$A$1:$P$1,0)</f>
        <v>3</v>
      </c>
      <c r="I7696" s="39">
        <f>VLOOKUP(N7696,Currecny_M!$A$1:$P$10,MATCH(Database!C7696,Currecny_M!$A$1:$P$1,0),FALSE)</f>
        <v>95.95</v>
      </c>
      <c r="J7696" s="82">
        <f t="shared" si="361"/>
        <v>166.47325000000001</v>
      </c>
      <c r="K7696" s="39">
        <f>VLOOKUP('Cover page'!$B$6,Currecny_M!$A$1:$P$10,MATCH(Database!C7696,Currecny_M!$A$1:$P$1,0),FALSE)</f>
        <v>1</v>
      </c>
      <c r="L7696" s="82">
        <f t="shared" si="362"/>
        <v>166.47325000000001</v>
      </c>
      <c r="M7696" s="82">
        <f>((E7696/$F$1)*VLOOKUP(N7696,Currecny_M!$A$1:$P$10,MATCH(Database!C7696,Currecny_M!$A$1:$P$1,0),FALSE))/VLOOKUP('Cover page'!$B$6,Currecny_M!$A$1:$P$10,MATCH(Database!C7696,Currecny_M!$A$1:$P$1,0),FALSE)</f>
        <v>166.47325000000001</v>
      </c>
      <c r="N7696" s="6" t="str">
        <f>VLOOKUP(B7696,Master!$A$2:$C$11,3,FALSE)</f>
        <v>Pound</v>
      </c>
      <c r="O7696" s="6" t="str">
        <f>VLOOKUP(B7696,Master!$A$2:$C$11,2,FALSE)</f>
        <v>Europe</v>
      </c>
      <c r="Q7696" s="39" t="str">
        <f>VLOOKUP(D7696,GL_Master!$A$1:$D$80,2,FALSE)</f>
        <v>BS</v>
      </c>
      <c r="R7696" s="39" t="str">
        <f>VLOOKUP(D7696,GL_Master!$A$1:$D$80,3,FALSE)</f>
        <v>Inventories</v>
      </c>
      <c r="S7696" s="39" t="str">
        <f>VLOOKUP(D7696,GL_Master!$A$1:$D$80,4,FALSE)</f>
        <v>Inventory</v>
      </c>
    </row>
    <row r="7697" spans="1:19" x14ac:dyDescent="0.25">
      <c r="A7697" s="39" t="s">
        <v>262</v>
      </c>
      <c r="B7697" s="39" t="s">
        <v>250</v>
      </c>
      <c r="C7697" s="7">
        <v>43952</v>
      </c>
      <c r="D7697" s="39" t="s">
        <v>2</v>
      </c>
      <c r="E7697" s="39">
        <v>170617</v>
      </c>
      <c r="F7697" s="82">
        <f t="shared" si="360"/>
        <v>170.61699999999999</v>
      </c>
      <c r="G7697" s="39">
        <f>VLOOKUP(N7697,Currecny_M!$A$1:$P$10,2,FALSE)</f>
        <v>95</v>
      </c>
      <c r="H7697" s="39">
        <f>MATCH(C7697,Currecny_M!$A$1:$P$1,0)</f>
        <v>3</v>
      </c>
      <c r="I7697" s="39">
        <f>VLOOKUP(N7697,Currecny_M!$A$1:$P$10,MATCH(Database!C7697,Currecny_M!$A$1:$P$1,0),FALSE)</f>
        <v>95.95</v>
      </c>
      <c r="J7697" s="82">
        <f t="shared" si="361"/>
        <v>16370.701149999999</v>
      </c>
      <c r="K7697" s="39">
        <f>VLOOKUP('Cover page'!$B$6,Currecny_M!$A$1:$P$10,MATCH(Database!C7697,Currecny_M!$A$1:$P$1,0),FALSE)</f>
        <v>1</v>
      </c>
      <c r="L7697" s="82">
        <f t="shared" si="362"/>
        <v>16370.701149999999</v>
      </c>
      <c r="M7697" s="82">
        <f>((E7697/$F$1)*VLOOKUP(N7697,Currecny_M!$A$1:$P$10,MATCH(Database!C7697,Currecny_M!$A$1:$P$1,0),FALSE))/VLOOKUP('Cover page'!$B$6,Currecny_M!$A$1:$P$10,MATCH(Database!C7697,Currecny_M!$A$1:$P$1,0),FALSE)</f>
        <v>16370.701149999999</v>
      </c>
      <c r="N7697" s="6" t="str">
        <f>VLOOKUP(B7697,Master!$A$2:$C$11,3,FALSE)</f>
        <v>Pound</v>
      </c>
      <c r="O7697" s="6" t="str">
        <f>VLOOKUP(B7697,Master!$A$2:$C$11,2,FALSE)</f>
        <v>Europe</v>
      </c>
      <c r="Q7697" s="39" t="str">
        <f>VLOOKUP(D7697,GL_Master!$A$1:$D$80,2,FALSE)</f>
        <v>BS</v>
      </c>
      <c r="R7697" s="39" t="str">
        <f>VLOOKUP(D7697,GL_Master!$A$1:$D$80,3,FALSE)</f>
        <v>Trade receivables</v>
      </c>
      <c r="S7697" s="39" t="str">
        <f>VLOOKUP(D7697,GL_Master!$A$1:$D$80,4,FALSE)</f>
        <v>Unsecured, considered good</v>
      </c>
    </row>
    <row r="7698" spans="1:19" x14ac:dyDescent="0.25">
      <c r="A7698" s="39" t="s">
        <v>262</v>
      </c>
      <c r="B7698" s="39" t="s">
        <v>250</v>
      </c>
      <c r="C7698" s="7">
        <v>43952</v>
      </c>
      <c r="D7698" s="39" t="s">
        <v>78</v>
      </c>
      <c r="E7698" s="39">
        <v>26</v>
      </c>
      <c r="F7698" s="82">
        <f t="shared" si="360"/>
        <v>2.5999999999999999E-2</v>
      </c>
      <c r="G7698" s="39">
        <f>VLOOKUP(N7698,Currecny_M!$A$1:$P$10,2,FALSE)</f>
        <v>95</v>
      </c>
      <c r="H7698" s="39">
        <f>MATCH(C7698,Currecny_M!$A$1:$P$1,0)</f>
        <v>3</v>
      </c>
      <c r="I7698" s="39">
        <f>VLOOKUP(N7698,Currecny_M!$A$1:$P$10,MATCH(Database!C7698,Currecny_M!$A$1:$P$1,0),FALSE)</f>
        <v>95.95</v>
      </c>
      <c r="J7698" s="82">
        <f t="shared" si="361"/>
        <v>2.4946999999999999</v>
      </c>
      <c r="K7698" s="39">
        <f>VLOOKUP('Cover page'!$B$6,Currecny_M!$A$1:$P$10,MATCH(Database!C7698,Currecny_M!$A$1:$P$1,0),FALSE)</f>
        <v>1</v>
      </c>
      <c r="L7698" s="82">
        <f t="shared" si="362"/>
        <v>2.4946999999999999</v>
      </c>
      <c r="M7698" s="82">
        <f>((E7698/$F$1)*VLOOKUP(N7698,Currecny_M!$A$1:$P$10,MATCH(Database!C7698,Currecny_M!$A$1:$P$1,0),FALSE))/VLOOKUP('Cover page'!$B$6,Currecny_M!$A$1:$P$10,MATCH(Database!C7698,Currecny_M!$A$1:$P$1,0),FALSE)</f>
        <v>2.4946999999999999</v>
      </c>
      <c r="N7698" s="6" t="str">
        <f>VLOOKUP(B7698,Master!$A$2:$C$11,3,FALSE)</f>
        <v>Pound</v>
      </c>
      <c r="O7698" s="6" t="str">
        <f>VLOOKUP(B7698,Master!$A$2:$C$11,2,FALSE)</f>
        <v>Europe</v>
      </c>
      <c r="Q7698" s="39" t="str">
        <f>VLOOKUP(D7698,GL_Master!$A$1:$D$80,2,FALSE)</f>
        <v>BS</v>
      </c>
      <c r="R7698" s="39" t="str">
        <f>VLOOKUP(D7698,GL_Master!$A$1:$D$80,3,FALSE)</f>
        <v>Cash &amp; Bank Balances</v>
      </c>
      <c r="S7698" s="39" t="str">
        <f>VLOOKUP(D7698,GL_Master!$A$1:$D$80,4,FALSE)</f>
        <v>Cash In hand</v>
      </c>
    </row>
    <row r="7699" spans="1:19" x14ac:dyDescent="0.25">
      <c r="A7699" s="39" t="s">
        <v>262</v>
      </c>
      <c r="B7699" s="39" t="s">
        <v>250</v>
      </c>
      <c r="C7699" s="7">
        <v>43952</v>
      </c>
      <c r="D7699" s="39" t="s">
        <v>79</v>
      </c>
      <c r="E7699" s="39">
        <v>-6884</v>
      </c>
      <c r="F7699" s="82">
        <f t="shared" si="360"/>
        <v>-6.8840000000000003</v>
      </c>
      <c r="G7699" s="39">
        <f>VLOOKUP(N7699,Currecny_M!$A$1:$P$10,2,FALSE)</f>
        <v>95</v>
      </c>
      <c r="H7699" s="39">
        <f>MATCH(C7699,Currecny_M!$A$1:$P$1,0)</f>
        <v>3</v>
      </c>
      <c r="I7699" s="39">
        <f>VLOOKUP(N7699,Currecny_M!$A$1:$P$10,MATCH(Database!C7699,Currecny_M!$A$1:$P$1,0),FALSE)</f>
        <v>95.95</v>
      </c>
      <c r="J7699" s="82">
        <f t="shared" si="361"/>
        <v>-660.51980000000003</v>
      </c>
      <c r="K7699" s="39">
        <f>VLOOKUP('Cover page'!$B$6,Currecny_M!$A$1:$P$10,MATCH(Database!C7699,Currecny_M!$A$1:$P$1,0),FALSE)</f>
        <v>1</v>
      </c>
      <c r="L7699" s="82">
        <f t="shared" si="362"/>
        <v>-660.51980000000003</v>
      </c>
      <c r="M7699" s="82">
        <f>((E7699/$F$1)*VLOOKUP(N7699,Currecny_M!$A$1:$P$10,MATCH(Database!C7699,Currecny_M!$A$1:$P$1,0),FALSE))/VLOOKUP('Cover page'!$B$6,Currecny_M!$A$1:$P$10,MATCH(Database!C7699,Currecny_M!$A$1:$P$1,0),FALSE)</f>
        <v>-660.51980000000003</v>
      </c>
      <c r="N7699" s="6" t="str">
        <f>VLOOKUP(B7699,Master!$A$2:$C$11,3,FALSE)</f>
        <v>Pound</v>
      </c>
      <c r="O7699" s="6" t="str">
        <f>VLOOKUP(B7699,Master!$A$2:$C$11,2,FALSE)</f>
        <v>Europe</v>
      </c>
      <c r="Q7699" s="39" t="str">
        <f>VLOOKUP(D7699,GL_Master!$A$1:$D$80,2,FALSE)</f>
        <v>BS</v>
      </c>
      <c r="R7699" s="39" t="str">
        <f>VLOOKUP(D7699,GL_Master!$A$1:$D$80,3,FALSE)</f>
        <v>Loan Fund</v>
      </c>
      <c r="S7699" s="39" t="str">
        <f>VLOOKUP(D7699,GL_Master!$A$1:$D$80,4,FALSE)</f>
        <v>Term Loan</v>
      </c>
    </row>
    <row r="7700" spans="1:19" x14ac:dyDescent="0.25">
      <c r="A7700" s="39" t="s">
        <v>262</v>
      </c>
      <c r="B7700" s="39" t="s">
        <v>250</v>
      </c>
      <c r="C7700" s="7">
        <v>43952</v>
      </c>
      <c r="D7700" s="39" t="s">
        <v>80</v>
      </c>
      <c r="E7700" s="39">
        <v>186</v>
      </c>
      <c r="F7700" s="82">
        <f t="shared" si="360"/>
        <v>0.186</v>
      </c>
      <c r="G7700" s="39">
        <f>VLOOKUP(N7700,Currecny_M!$A$1:$P$10,2,FALSE)</f>
        <v>95</v>
      </c>
      <c r="H7700" s="39">
        <f>MATCH(C7700,Currecny_M!$A$1:$P$1,0)</f>
        <v>3</v>
      </c>
      <c r="I7700" s="39">
        <f>VLOOKUP(N7700,Currecny_M!$A$1:$P$10,MATCH(Database!C7700,Currecny_M!$A$1:$P$1,0),FALSE)</f>
        <v>95.95</v>
      </c>
      <c r="J7700" s="82">
        <f t="shared" si="361"/>
        <v>17.846700000000002</v>
      </c>
      <c r="K7700" s="39">
        <f>VLOOKUP('Cover page'!$B$6,Currecny_M!$A$1:$P$10,MATCH(Database!C7700,Currecny_M!$A$1:$P$1,0),FALSE)</f>
        <v>1</v>
      </c>
      <c r="L7700" s="82">
        <f t="shared" si="362"/>
        <v>17.846700000000002</v>
      </c>
      <c r="M7700" s="82">
        <f>((E7700/$F$1)*VLOOKUP(N7700,Currecny_M!$A$1:$P$10,MATCH(Database!C7700,Currecny_M!$A$1:$P$1,0),FALSE))/VLOOKUP('Cover page'!$B$6,Currecny_M!$A$1:$P$10,MATCH(Database!C7700,Currecny_M!$A$1:$P$1,0),FALSE)</f>
        <v>17.846700000000002</v>
      </c>
      <c r="N7700" s="6" t="str">
        <f>VLOOKUP(B7700,Master!$A$2:$C$11,3,FALSE)</f>
        <v>Pound</v>
      </c>
      <c r="O7700" s="6" t="str">
        <f>VLOOKUP(B7700,Master!$A$2:$C$11,2,FALSE)</f>
        <v>Europe</v>
      </c>
      <c r="Q7700" s="39" t="str">
        <f>VLOOKUP(D7700,GL_Master!$A$1:$D$80,2,FALSE)</f>
        <v>BS</v>
      </c>
      <c r="R7700" s="39" t="str">
        <f>VLOOKUP(D7700,GL_Master!$A$1:$D$80,3,FALSE)</f>
        <v>Cash &amp; Bank Balances</v>
      </c>
      <c r="S7700" s="39" t="str">
        <f>VLOOKUP(D7700,GL_Master!$A$1:$D$80,4,FALSE)</f>
        <v xml:space="preserve">      On Current Accounts</v>
      </c>
    </row>
    <row r="7701" spans="1:19" x14ac:dyDescent="0.25">
      <c r="A7701" s="39" t="s">
        <v>262</v>
      </c>
      <c r="B7701" s="39" t="s">
        <v>250</v>
      </c>
      <c r="C7701" s="7">
        <v>43952</v>
      </c>
      <c r="D7701" s="39" t="s">
        <v>81</v>
      </c>
      <c r="E7701" s="39">
        <v>13497</v>
      </c>
      <c r="F7701" s="82">
        <f t="shared" si="360"/>
        <v>13.497</v>
      </c>
      <c r="G7701" s="39">
        <f>VLOOKUP(N7701,Currecny_M!$A$1:$P$10,2,FALSE)</f>
        <v>95</v>
      </c>
      <c r="H7701" s="39">
        <f>MATCH(C7701,Currecny_M!$A$1:$P$1,0)</f>
        <v>3</v>
      </c>
      <c r="I7701" s="39">
        <f>VLOOKUP(N7701,Currecny_M!$A$1:$P$10,MATCH(Database!C7701,Currecny_M!$A$1:$P$1,0),FALSE)</f>
        <v>95.95</v>
      </c>
      <c r="J7701" s="82">
        <f t="shared" si="361"/>
        <v>1295.0371500000001</v>
      </c>
      <c r="K7701" s="39">
        <f>VLOOKUP('Cover page'!$B$6,Currecny_M!$A$1:$P$10,MATCH(Database!C7701,Currecny_M!$A$1:$P$1,0),FALSE)</f>
        <v>1</v>
      </c>
      <c r="L7701" s="82">
        <f t="shared" si="362"/>
        <v>1295.0371500000001</v>
      </c>
      <c r="M7701" s="82">
        <f>((E7701/$F$1)*VLOOKUP(N7701,Currecny_M!$A$1:$P$10,MATCH(Database!C7701,Currecny_M!$A$1:$P$1,0),FALSE))/VLOOKUP('Cover page'!$B$6,Currecny_M!$A$1:$P$10,MATCH(Database!C7701,Currecny_M!$A$1:$P$1,0),FALSE)</f>
        <v>1295.0371500000001</v>
      </c>
      <c r="N7701" s="6" t="str">
        <f>VLOOKUP(B7701,Master!$A$2:$C$11,3,FALSE)</f>
        <v>Pound</v>
      </c>
      <c r="O7701" s="6" t="str">
        <f>VLOOKUP(B7701,Master!$A$2:$C$11,2,FALSE)</f>
        <v>Europe</v>
      </c>
      <c r="Q7701" s="39" t="str">
        <f>VLOOKUP(D7701,GL_Master!$A$1:$D$80,2,FALSE)</f>
        <v>BS</v>
      </c>
      <c r="R7701" s="39" t="str">
        <f>VLOOKUP(D7701,GL_Master!$A$1:$D$80,3,FALSE)</f>
        <v>Other Current Assets</v>
      </c>
      <c r="S7701" s="39" t="str">
        <f>VLOOKUP(D7701,GL_Master!$A$1:$D$80,4,FALSE)</f>
        <v>Advance tax recoverable (net of provision )</v>
      </c>
    </row>
    <row r="7702" spans="1:19" x14ac:dyDescent="0.25">
      <c r="A7702" s="39" t="s">
        <v>262</v>
      </c>
      <c r="B7702" s="39" t="s">
        <v>250</v>
      </c>
      <c r="C7702" s="7">
        <v>43952</v>
      </c>
      <c r="D7702" s="39" t="s">
        <v>19</v>
      </c>
      <c r="E7702" s="39">
        <v>133</v>
      </c>
      <c r="F7702" s="82">
        <f t="shared" si="360"/>
        <v>0.13300000000000001</v>
      </c>
      <c r="G7702" s="39">
        <f>VLOOKUP(N7702,Currecny_M!$A$1:$P$10,2,FALSE)</f>
        <v>95</v>
      </c>
      <c r="H7702" s="39">
        <f>MATCH(C7702,Currecny_M!$A$1:$P$1,0)</f>
        <v>3</v>
      </c>
      <c r="I7702" s="39">
        <f>VLOOKUP(N7702,Currecny_M!$A$1:$P$10,MATCH(Database!C7702,Currecny_M!$A$1:$P$1,0),FALSE)</f>
        <v>95.95</v>
      </c>
      <c r="J7702" s="82">
        <f t="shared" si="361"/>
        <v>12.76135</v>
      </c>
      <c r="K7702" s="39">
        <f>VLOOKUP('Cover page'!$B$6,Currecny_M!$A$1:$P$10,MATCH(Database!C7702,Currecny_M!$A$1:$P$1,0),FALSE)</f>
        <v>1</v>
      </c>
      <c r="L7702" s="82">
        <f t="shared" si="362"/>
        <v>12.76135</v>
      </c>
      <c r="M7702" s="82">
        <f>((E7702/$F$1)*VLOOKUP(N7702,Currecny_M!$A$1:$P$10,MATCH(Database!C7702,Currecny_M!$A$1:$P$1,0),FALSE))/VLOOKUP('Cover page'!$B$6,Currecny_M!$A$1:$P$10,MATCH(Database!C7702,Currecny_M!$A$1:$P$1,0),FALSE)</f>
        <v>12.76135</v>
      </c>
      <c r="N7702" s="6" t="str">
        <f>VLOOKUP(B7702,Master!$A$2:$C$11,3,FALSE)</f>
        <v>Pound</v>
      </c>
      <c r="O7702" s="6" t="str">
        <f>VLOOKUP(B7702,Master!$A$2:$C$11,2,FALSE)</f>
        <v>Europe</v>
      </c>
      <c r="Q7702" s="39" t="str">
        <f>VLOOKUP(D7702,GL_Master!$A$1:$D$80,2,FALSE)</f>
        <v>BS</v>
      </c>
      <c r="R7702" s="39" t="str">
        <f>VLOOKUP(D7702,GL_Master!$A$1:$D$80,3,FALSE)</f>
        <v>Short-term loan and advances</v>
      </c>
      <c r="S7702" s="39" t="str">
        <f>VLOOKUP(D7702,GL_Master!$A$1:$D$80,4,FALSE)</f>
        <v>Prepaid expenses</v>
      </c>
    </row>
    <row r="7703" spans="1:19" x14ac:dyDescent="0.25">
      <c r="A7703" s="39" t="s">
        <v>262</v>
      </c>
      <c r="B7703" s="39" t="s">
        <v>250</v>
      </c>
      <c r="C7703" s="7">
        <v>43952</v>
      </c>
      <c r="D7703" s="39" t="s">
        <v>82</v>
      </c>
      <c r="E7703" s="39">
        <v>1391</v>
      </c>
      <c r="F7703" s="82">
        <f t="shared" si="360"/>
        <v>1.391</v>
      </c>
      <c r="G7703" s="39">
        <f>VLOOKUP(N7703,Currecny_M!$A$1:$P$10,2,FALSE)</f>
        <v>95</v>
      </c>
      <c r="H7703" s="39">
        <f>MATCH(C7703,Currecny_M!$A$1:$P$1,0)</f>
        <v>3</v>
      </c>
      <c r="I7703" s="39">
        <f>VLOOKUP(N7703,Currecny_M!$A$1:$P$10,MATCH(Database!C7703,Currecny_M!$A$1:$P$1,0),FALSE)</f>
        <v>95.95</v>
      </c>
      <c r="J7703" s="82">
        <f t="shared" si="361"/>
        <v>133.46645000000001</v>
      </c>
      <c r="K7703" s="39">
        <f>VLOOKUP('Cover page'!$B$6,Currecny_M!$A$1:$P$10,MATCH(Database!C7703,Currecny_M!$A$1:$P$1,0),FALSE)</f>
        <v>1</v>
      </c>
      <c r="L7703" s="82">
        <f t="shared" si="362"/>
        <v>133.46645000000001</v>
      </c>
      <c r="M7703" s="82">
        <f>((E7703/$F$1)*VLOOKUP(N7703,Currecny_M!$A$1:$P$10,MATCH(Database!C7703,Currecny_M!$A$1:$P$1,0),FALSE))/VLOOKUP('Cover page'!$B$6,Currecny_M!$A$1:$P$10,MATCH(Database!C7703,Currecny_M!$A$1:$P$1,0),FALSE)</f>
        <v>133.46645000000001</v>
      </c>
      <c r="N7703" s="6" t="str">
        <f>VLOOKUP(B7703,Master!$A$2:$C$11,3,FALSE)</f>
        <v>Pound</v>
      </c>
      <c r="O7703" s="6" t="str">
        <f>VLOOKUP(B7703,Master!$A$2:$C$11,2,FALSE)</f>
        <v>Europe</v>
      </c>
      <c r="Q7703" s="39" t="str">
        <f>VLOOKUP(D7703,GL_Master!$A$1:$D$80,2,FALSE)</f>
        <v>BS</v>
      </c>
      <c r="R7703" s="39" t="str">
        <f>VLOOKUP(D7703,GL_Master!$A$1:$D$80,3,FALSE)</f>
        <v>Short-term loan and advances</v>
      </c>
      <c r="S7703" s="39" t="str">
        <f>VLOOKUP(D7703,GL_Master!$A$1:$D$80,4,FALSE)</f>
        <v>Advance to vendor/employees</v>
      </c>
    </row>
    <row r="7704" spans="1:19" x14ac:dyDescent="0.25">
      <c r="A7704" s="39" t="s">
        <v>262</v>
      </c>
      <c r="B7704" s="39" t="s">
        <v>250</v>
      </c>
      <c r="C7704" s="7">
        <v>43952</v>
      </c>
      <c r="D7704" s="39" t="s">
        <v>83</v>
      </c>
      <c r="E7704" s="39">
        <v>928</v>
      </c>
      <c r="F7704" s="82">
        <f t="shared" si="360"/>
        <v>0.92800000000000005</v>
      </c>
      <c r="G7704" s="39">
        <f>VLOOKUP(N7704,Currecny_M!$A$1:$P$10,2,FALSE)</f>
        <v>95</v>
      </c>
      <c r="H7704" s="39">
        <f>MATCH(C7704,Currecny_M!$A$1:$P$1,0)</f>
        <v>3</v>
      </c>
      <c r="I7704" s="39">
        <f>VLOOKUP(N7704,Currecny_M!$A$1:$P$10,MATCH(Database!C7704,Currecny_M!$A$1:$P$1,0),FALSE)</f>
        <v>95.95</v>
      </c>
      <c r="J7704" s="82">
        <f t="shared" si="361"/>
        <v>89.041600000000003</v>
      </c>
      <c r="K7704" s="39">
        <f>VLOOKUP('Cover page'!$B$6,Currecny_M!$A$1:$P$10,MATCH(Database!C7704,Currecny_M!$A$1:$P$1,0),FALSE)</f>
        <v>1</v>
      </c>
      <c r="L7704" s="82">
        <f t="shared" si="362"/>
        <v>89.041600000000003</v>
      </c>
      <c r="M7704" s="82">
        <f>((E7704/$F$1)*VLOOKUP(N7704,Currecny_M!$A$1:$P$10,MATCH(Database!C7704,Currecny_M!$A$1:$P$1,0),FALSE))/VLOOKUP('Cover page'!$B$6,Currecny_M!$A$1:$P$10,MATCH(Database!C7704,Currecny_M!$A$1:$P$1,0),FALSE)</f>
        <v>89.041600000000003</v>
      </c>
      <c r="N7704" s="6" t="str">
        <f>VLOOKUP(B7704,Master!$A$2:$C$11,3,FALSE)</f>
        <v>Pound</v>
      </c>
      <c r="O7704" s="6" t="str">
        <f>VLOOKUP(B7704,Master!$A$2:$C$11,2,FALSE)</f>
        <v>Europe</v>
      </c>
      <c r="Q7704" s="39" t="str">
        <f>VLOOKUP(D7704,GL_Master!$A$1:$D$80,2,FALSE)</f>
        <v>BS</v>
      </c>
      <c r="R7704" s="39" t="str">
        <f>VLOOKUP(D7704,GL_Master!$A$1:$D$80,3,FALSE)</f>
        <v>Other Current Assets</v>
      </c>
      <c r="S7704" s="39" t="str">
        <f>VLOOKUP(D7704,GL_Master!$A$1:$D$80,4,FALSE)</f>
        <v>Security deposits ( Unsecured, considered good)</v>
      </c>
    </row>
    <row r="7705" spans="1:19" x14ac:dyDescent="0.25">
      <c r="A7705" s="39" t="s">
        <v>262</v>
      </c>
      <c r="B7705" s="39" t="s">
        <v>250</v>
      </c>
      <c r="C7705" s="7">
        <v>43952</v>
      </c>
      <c r="D7705" s="39" t="s">
        <v>246</v>
      </c>
      <c r="E7705" s="39">
        <v>-109722</v>
      </c>
      <c r="F7705" s="82">
        <f t="shared" si="360"/>
        <v>-109.72199999999999</v>
      </c>
      <c r="G7705" s="39">
        <f>VLOOKUP(N7705,Currecny_M!$A$1:$P$10,2,FALSE)</f>
        <v>95</v>
      </c>
      <c r="H7705" s="39">
        <f>MATCH(C7705,Currecny_M!$A$1:$P$1,0)</f>
        <v>3</v>
      </c>
      <c r="I7705" s="39">
        <f>VLOOKUP(N7705,Currecny_M!$A$1:$P$10,MATCH(Database!C7705,Currecny_M!$A$1:$P$1,0),FALSE)</f>
        <v>95.95</v>
      </c>
      <c r="J7705" s="82">
        <f t="shared" si="361"/>
        <v>-10527.8259</v>
      </c>
      <c r="K7705" s="39">
        <f>VLOOKUP('Cover page'!$B$6,Currecny_M!$A$1:$P$10,MATCH(Database!C7705,Currecny_M!$A$1:$P$1,0),FALSE)</f>
        <v>1</v>
      </c>
      <c r="L7705" s="82">
        <f t="shared" si="362"/>
        <v>-10527.8259</v>
      </c>
      <c r="M7705" s="82">
        <f>((E7705/$F$1)*VLOOKUP(N7705,Currecny_M!$A$1:$P$10,MATCH(Database!C7705,Currecny_M!$A$1:$P$1,0),FALSE))/VLOOKUP('Cover page'!$B$6,Currecny_M!$A$1:$P$10,MATCH(Database!C7705,Currecny_M!$A$1:$P$1,0),FALSE)</f>
        <v>-10527.8259</v>
      </c>
      <c r="N7705" s="6" t="str">
        <f>VLOOKUP(B7705,Master!$A$2:$C$11,3,FALSE)</f>
        <v>Pound</v>
      </c>
      <c r="O7705" s="6" t="str">
        <f>VLOOKUP(B7705,Master!$A$2:$C$11,2,FALSE)</f>
        <v>Europe</v>
      </c>
      <c r="Q7705" s="39" t="str">
        <f>VLOOKUP(D7705,GL_Master!$A$1:$D$80,2,FALSE)</f>
        <v>PL</v>
      </c>
      <c r="R7705" s="39" t="str">
        <f>VLOOKUP(D7705,GL_Master!$A$1:$D$80,3,FALSE)</f>
        <v>Revenue from Operations</v>
      </c>
      <c r="S7705" s="39" t="str">
        <f>VLOOKUP(D7705,GL_Master!$A$1:$D$80,4,FALSE)</f>
        <v>Contract revenue</v>
      </c>
    </row>
    <row r="7706" spans="1:19" x14ac:dyDescent="0.25">
      <c r="A7706" s="39" t="s">
        <v>262</v>
      </c>
      <c r="B7706" s="39" t="s">
        <v>250</v>
      </c>
      <c r="C7706" s="7">
        <v>43952</v>
      </c>
      <c r="D7706" s="39" t="s">
        <v>134</v>
      </c>
      <c r="E7706" s="39">
        <v>-900</v>
      </c>
      <c r="F7706" s="82">
        <f t="shared" si="360"/>
        <v>-0.9</v>
      </c>
      <c r="G7706" s="39">
        <f>VLOOKUP(N7706,Currecny_M!$A$1:$P$10,2,FALSE)</f>
        <v>95</v>
      </c>
      <c r="H7706" s="39">
        <f>MATCH(C7706,Currecny_M!$A$1:$P$1,0)</f>
        <v>3</v>
      </c>
      <c r="I7706" s="39">
        <f>VLOOKUP(N7706,Currecny_M!$A$1:$P$10,MATCH(Database!C7706,Currecny_M!$A$1:$P$1,0),FALSE)</f>
        <v>95.95</v>
      </c>
      <c r="J7706" s="82">
        <f t="shared" si="361"/>
        <v>-86.355000000000004</v>
      </c>
      <c r="K7706" s="39">
        <f>VLOOKUP('Cover page'!$B$6,Currecny_M!$A$1:$P$10,MATCH(Database!C7706,Currecny_M!$A$1:$P$1,0),FALSE)</f>
        <v>1</v>
      </c>
      <c r="L7706" s="82">
        <f t="shared" si="362"/>
        <v>-86.355000000000004</v>
      </c>
      <c r="M7706" s="82">
        <f>((E7706/$F$1)*VLOOKUP(N7706,Currecny_M!$A$1:$P$10,MATCH(Database!C7706,Currecny_M!$A$1:$P$1,0),FALSE))/VLOOKUP('Cover page'!$B$6,Currecny_M!$A$1:$P$10,MATCH(Database!C7706,Currecny_M!$A$1:$P$1,0),FALSE)</f>
        <v>-86.355000000000004</v>
      </c>
      <c r="N7706" s="6" t="str">
        <f>VLOOKUP(B7706,Master!$A$2:$C$11,3,FALSE)</f>
        <v>Pound</v>
      </c>
      <c r="O7706" s="6" t="str">
        <f>VLOOKUP(B7706,Master!$A$2:$C$11,2,FALSE)</f>
        <v>Europe</v>
      </c>
      <c r="Q7706" s="39" t="str">
        <f>VLOOKUP(D7706,GL_Master!$A$1:$D$80,2,FALSE)</f>
        <v>PL</v>
      </c>
      <c r="R7706" s="39" t="str">
        <f>VLOOKUP(D7706,GL_Master!$A$1:$D$80,3,FALSE)</f>
        <v>Other Income</v>
      </c>
      <c r="S7706" s="39" t="str">
        <f>VLOOKUP(D7706,GL_Master!$A$1:$D$80,4,FALSE)</f>
        <v>Other Income</v>
      </c>
    </row>
    <row r="7707" spans="1:19" x14ac:dyDescent="0.25">
      <c r="A7707" s="39" t="s">
        <v>262</v>
      </c>
      <c r="B7707" s="39" t="s">
        <v>250</v>
      </c>
      <c r="C7707" s="7">
        <v>43952</v>
      </c>
      <c r="D7707" s="39" t="s">
        <v>86</v>
      </c>
      <c r="E7707" s="39">
        <v>51</v>
      </c>
      <c r="F7707" s="82">
        <f t="shared" si="360"/>
        <v>5.0999999999999997E-2</v>
      </c>
      <c r="G7707" s="39">
        <f>VLOOKUP(N7707,Currecny_M!$A$1:$P$10,2,FALSE)</f>
        <v>95</v>
      </c>
      <c r="H7707" s="39">
        <f>MATCH(C7707,Currecny_M!$A$1:$P$1,0)</f>
        <v>3</v>
      </c>
      <c r="I7707" s="39">
        <f>VLOOKUP(N7707,Currecny_M!$A$1:$P$10,MATCH(Database!C7707,Currecny_M!$A$1:$P$1,0),FALSE)</f>
        <v>95.95</v>
      </c>
      <c r="J7707" s="82">
        <f t="shared" si="361"/>
        <v>4.8934499999999996</v>
      </c>
      <c r="K7707" s="39">
        <f>VLOOKUP('Cover page'!$B$6,Currecny_M!$A$1:$P$10,MATCH(Database!C7707,Currecny_M!$A$1:$P$1,0),FALSE)</f>
        <v>1</v>
      </c>
      <c r="L7707" s="82">
        <f t="shared" si="362"/>
        <v>4.8934499999999996</v>
      </c>
      <c r="M7707" s="82">
        <f>((E7707/$F$1)*VLOOKUP(N7707,Currecny_M!$A$1:$P$10,MATCH(Database!C7707,Currecny_M!$A$1:$P$1,0),FALSE))/VLOOKUP('Cover page'!$B$6,Currecny_M!$A$1:$P$10,MATCH(Database!C7707,Currecny_M!$A$1:$P$1,0),FALSE)</f>
        <v>4.8934499999999996</v>
      </c>
      <c r="N7707" s="6" t="str">
        <f>VLOOKUP(B7707,Master!$A$2:$C$11,3,FALSE)</f>
        <v>Pound</v>
      </c>
      <c r="O7707" s="6" t="str">
        <f>VLOOKUP(B7707,Master!$A$2:$C$11,2,FALSE)</f>
        <v>Europe</v>
      </c>
      <c r="Q7707" s="39" t="str">
        <f>VLOOKUP(D7707,GL_Master!$A$1:$D$80,2,FALSE)</f>
        <v>PL</v>
      </c>
      <c r="R7707" s="39" t="str">
        <f>VLOOKUP(D7707,GL_Master!$A$1:$D$80,3,FALSE)</f>
        <v>COGS</v>
      </c>
      <c r="S7707" s="39" t="str">
        <f>VLOOKUP(D7707,GL_Master!$A$1:$D$80,4,FALSE)</f>
        <v>Purchase of other traded goods</v>
      </c>
    </row>
    <row r="7708" spans="1:19" x14ac:dyDescent="0.25">
      <c r="A7708" s="39" t="s">
        <v>262</v>
      </c>
      <c r="B7708" s="39" t="s">
        <v>250</v>
      </c>
      <c r="C7708" s="7">
        <v>43952</v>
      </c>
      <c r="D7708" s="39" t="s">
        <v>87</v>
      </c>
      <c r="E7708" s="39">
        <v>27</v>
      </c>
      <c r="F7708" s="82">
        <f t="shared" si="360"/>
        <v>2.7E-2</v>
      </c>
      <c r="G7708" s="39">
        <f>VLOOKUP(N7708,Currecny_M!$A$1:$P$10,2,FALSE)</f>
        <v>95</v>
      </c>
      <c r="H7708" s="39">
        <f>MATCH(C7708,Currecny_M!$A$1:$P$1,0)</f>
        <v>3</v>
      </c>
      <c r="I7708" s="39">
        <f>VLOOKUP(N7708,Currecny_M!$A$1:$P$10,MATCH(Database!C7708,Currecny_M!$A$1:$P$1,0),FALSE)</f>
        <v>95.95</v>
      </c>
      <c r="J7708" s="82">
        <f t="shared" si="361"/>
        <v>2.5906500000000001</v>
      </c>
      <c r="K7708" s="39">
        <f>VLOOKUP('Cover page'!$B$6,Currecny_M!$A$1:$P$10,MATCH(Database!C7708,Currecny_M!$A$1:$P$1,0),FALSE)</f>
        <v>1</v>
      </c>
      <c r="L7708" s="82">
        <f t="shared" si="362"/>
        <v>2.5906500000000001</v>
      </c>
      <c r="M7708" s="82">
        <f>((E7708/$F$1)*VLOOKUP(N7708,Currecny_M!$A$1:$P$10,MATCH(Database!C7708,Currecny_M!$A$1:$P$1,0),FALSE))/VLOOKUP('Cover page'!$B$6,Currecny_M!$A$1:$P$10,MATCH(Database!C7708,Currecny_M!$A$1:$P$1,0),FALSE)</f>
        <v>2.5906500000000001</v>
      </c>
      <c r="N7708" s="6" t="str">
        <f>VLOOKUP(B7708,Master!$A$2:$C$11,3,FALSE)</f>
        <v>Pound</v>
      </c>
      <c r="O7708" s="6" t="str">
        <f>VLOOKUP(B7708,Master!$A$2:$C$11,2,FALSE)</f>
        <v>Europe</v>
      </c>
      <c r="Q7708" s="39" t="str">
        <f>VLOOKUP(D7708,GL_Master!$A$1:$D$80,2,FALSE)</f>
        <v>PL</v>
      </c>
      <c r="R7708" s="39" t="str">
        <f>VLOOKUP(D7708,GL_Master!$A$1:$D$80,3,FALSE)</f>
        <v>COGS</v>
      </c>
      <c r="S7708" s="39" t="str">
        <f>VLOOKUP(D7708,GL_Master!$A$1:$D$80,4,FALSE)</f>
        <v>Civil, Installation, Commissioning and Other miscellaneous expenses</v>
      </c>
    </row>
    <row r="7709" spans="1:19" x14ac:dyDescent="0.25">
      <c r="A7709" s="39" t="s">
        <v>262</v>
      </c>
      <c r="B7709" s="39" t="s">
        <v>250</v>
      </c>
      <c r="C7709" s="7">
        <v>43952</v>
      </c>
      <c r="D7709" s="39" t="s">
        <v>88</v>
      </c>
      <c r="E7709" s="39">
        <v>77</v>
      </c>
      <c r="F7709" s="82">
        <f t="shared" si="360"/>
        <v>7.6999999999999999E-2</v>
      </c>
      <c r="G7709" s="39">
        <f>VLOOKUP(N7709,Currecny_M!$A$1:$P$10,2,FALSE)</f>
        <v>95</v>
      </c>
      <c r="H7709" s="39">
        <f>MATCH(C7709,Currecny_M!$A$1:$P$1,0)</f>
        <v>3</v>
      </c>
      <c r="I7709" s="39">
        <f>VLOOKUP(N7709,Currecny_M!$A$1:$P$10,MATCH(Database!C7709,Currecny_M!$A$1:$P$1,0),FALSE)</f>
        <v>95.95</v>
      </c>
      <c r="J7709" s="82">
        <f t="shared" si="361"/>
        <v>7.3881500000000004</v>
      </c>
      <c r="K7709" s="39">
        <f>VLOOKUP('Cover page'!$B$6,Currecny_M!$A$1:$P$10,MATCH(Database!C7709,Currecny_M!$A$1:$P$1,0),FALSE)</f>
        <v>1</v>
      </c>
      <c r="L7709" s="82">
        <f t="shared" si="362"/>
        <v>7.3881500000000004</v>
      </c>
      <c r="M7709" s="82">
        <f>((E7709/$F$1)*VLOOKUP(N7709,Currecny_M!$A$1:$P$10,MATCH(Database!C7709,Currecny_M!$A$1:$P$1,0),FALSE))/VLOOKUP('Cover page'!$B$6,Currecny_M!$A$1:$P$10,MATCH(Database!C7709,Currecny_M!$A$1:$P$1,0),FALSE)</f>
        <v>7.3881500000000004</v>
      </c>
      <c r="N7709" s="6" t="str">
        <f>VLOOKUP(B7709,Master!$A$2:$C$11,3,FALSE)</f>
        <v>Pound</v>
      </c>
      <c r="O7709" s="6" t="str">
        <f>VLOOKUP(B7709,Master!$A$2:$C$11,2,FALSE)</f>
        <v>Europe</v>
      </c>
      <c r="Q7709" s="39" t="str">
        <f>VLOOKUP(D7709,GL_Master!$A$1:$D$80,2,FALSE)</f>
        <v>PL</v>
      </c>
      <c r="R7709" s="39" t="str">
        <f>VLOOKUP(D7709,GL_Master!$A$1:$D$80,3,FALSE)</f>
        <v>COGS</v>
      </c>
      <c r="S7709" s="39" t="str">
        <f>VLOOKUP(D7709,GL_Master!$A$1:$D$80,4,FALSE)</f>
        <v>Civil, Installation, Commissioning and Other miscellaneous expenses</v>
      </c>
    </row>
    <row r="7710" spans="1:19" x14ac:dyDescent="0.25">
      <c r="A7710" s="39" t="s">
        <v>262</v>
      </c>
      <c r="B7710" s="39" t="s">
        <v>250</v>
      </c>
      <c r="C7710" s="7">
        <v>43952</v>
      </c>
      <c r="D7710" s="39" t="s">
        <v>89</v>
      </c>
      <c r="E7710" s="39">
        <v>161</v>
      </c>
      <c r="F7710" s="82">
        <f t="shared" si="360"/>
        <v>0.161</v>
      </c>
      <c r="G7710" s="39">
        <f>VLOOKUP(N7710,Currecny_M!$A$1:$P$10,2,FALSE)</f>
        <v>95</v>
      </c>
      <c r="H7710" s="39">
        <f>MATCH(C7710,Currecny_M!$A$1:$P$1,0)</f>
        <v>3</v>
      </c>
      <c r="I7710" s="39">
        <f>VLOOKUP(N7710,Currecny_M!$A$1:$P$10,MATCH(Database!C7710,Currecny_M!$A$1:$P$1,0),FALSE)</f>
        <v>95.95</v>
      </c>
      <c r="J7710" s="82">
        <f t="shared" si="361"/>
        <v>15.447950000000001</v>
      </c>
      <c r="K7710" s="39">
        <f>VLOOKUP('Cover page'!$B$6,Currecny_M!$A$1:$P$10,MATCH(Database!C7710,Currecny_M!$A$1:$P$1,0),FALSE)</f>
        <v>1</v>
      </c>
      <c r="L7710" s="82">
        <f t="shared" si="362"/>
        <v>15.447950000000001</v>
      </c>
      <c r="M7710" s="82">
        <f>((E7710/$F$1)*VLOOKUP(N7710,Currecny_M!$A$1:$P$10,MATCH(Database!C7710,Currecny_M!$A$1:$P$1,0),FALSE))/VLOOKUP('Cover page'!$B$6,Currecny_M!$A$1:$P$10,MATCH(Database!C7710,Currecny_M!$A$1:$P$1,0),FALSE)</f>
        <v>15.447950000000001</v>
      </c>
      <c r="N7710" s="6" t="str">
        <f>VLOOKUP(B7710,Master!$A$2:$C$11,3,FALSE)</f>
        <v>Pound</v>
      </c>
      <c r="O7710" s="6" t="str">
        <f>VLOOKUP(B7710,Master!$A$2:$C$11,2,FALSE)</f>
        <v>Europe</v>
      </c>
      <c r="Q7710" s="39" t="str">
        <f>VLOOKUP(D7710,GL_Master!$A$1:$D$80,2,FALSE)</f>
        <v>PL</v>
      </c>
      <c r="R7710" s="39" t="str">
        <f>VLOOKUP(D7710,GL_Master!$A$1:$D$80,3,FALSE)</f>
        <v>COGS</v>
      </c>
      <c r="S7710" s="39" t="str">
        <f>VLOOKUP(D7710,GL_Master!$A$1:$D$80,4,FALSE)</f>
        <v>project Expenses</v>
      </c>
    </row>
    <row r="7711" spans="1:19" x14ac:dyDescent="0.25">
      <c r="A7711" s="39" t="s">
        <v>262</v>
      </c>
      <c r="B7711" s="39" t="s">
        <v>250</v>
      </c>
      <c r="C7711" s="7">
        <v>43952</v>
      </c>
      <c r="D7711" s="39" t="s">
        <v>90</v>
      </c>
      <c r="E7711" s="39">
        <v>51</v>
      </c>
      <c r="F7711" s="82">
        <f t="shared" si="360"/>
        <v>5.0999999999999997E-2</v>
      </c>
      <c r="G7711" s="39">
        <f>VLOOKUP(N7711,Currecny_M!$A$1:$P$10,2,FALSE)</f>
        <v>95</v>
      </c>
      <c r="H7711" s="39">
        <f>MATCH(C7711,Currecny_M!$A$1:$P$1,0)</f>
        <v>3</v>
      </c>
      <c r="I7711" s="39">
        <f>VLOOKUP(N7711,Currecny_M!$A$1:$P$10,MATCH(Database!C7711,Currecny_M!$A$1:$P$1,0),FALSE)</f>
        <v>95.95</v>
      </c>
      <c r="J7711" s="82">
        <f t="shared" si="361"/>
        <v>4.8934499999999996</v>
      </c>
      <c r="K7711" s="39">
        <f>VLOOKUP('Cover page'!$B$6,Currecny_M!$A$1:$P$10,MATCH(Database!C7711,Currecny_M!$A$1:$P$1,0),FALSE)</f>
        <v>1</v>
      </c>
      <c r="L7711" s="82">
        <f t="shared" si="362"/>
        <v>4.8934499999999996</v>
      </c>
      <c r="M7711" s="82">
        <f>((E7711/$F$1)*VLOOKUP(N7711,Currecny_M!$A$1:$P$10,MATCH(Database!C7711,Currecny_M!$A$1:$P$1,0),FALSE))/VLOOKUP('Cover page'!$B$6,Currecny_M!$A$1:$P$10,MATCH(Database!C7711,Currecny_M!$A$1:$P$1,0),FALSE)</f>
        <v>4.8934499999999996</v>
      </c>
      <c r="N7711" s="6" t="str">
        <f>VLOOKUP(B7711,Master!$A$2:$C$11,3,FALSE)</f>
        <v>Pound</v>
      </c>
      <c r="O7711" s="6" t="str">
        <f>VLOOKUP(B7711,Master!$A$2:$C$11,2,FALSE)</f>
        <v>Europe</v>
      </c>
      <c r="Q7711" s="39" t="str">
        <f>VLOOKUP(D7711,GL_Master!$A$1:$D$80,2,FALSE)</f>
        <v>PL</v>
      </c>
      <c r="R7711" s="39" t="str">
        <f>VLOOKUP(D7711,GL_Master!$A$1:$D$80,3,FALSE)</f>
        <v>Office utility</v>
      </c>
      <c r="S7711" s="39" t="str">
        <f>VLOOKUP(D7711,GL_Master!$A$1:$D$80,4,FALSE)</f>
        <v>Electricity Expenses</v>
      </c>
    </row>
    <row r="7712" spans="1:19" x14ac:dyDescent="0.25">
      <c r="A7712" s="39" t="s">
        <v>262</v>
      </c>
      <c r="B7712" s="39" t="s">
        <v>250</v>
      </c>
      <c r="C7712" s="7">
        <v>43952</v>
      </c>
      <c r="D7712" s="39" t="s">
        <v>91</v>
      </c>
      <c r="E7712" s="39">
        <v>110</v>
      </c>
      <c r="F7712" s="82">
        <f t="shared" si="360"/>
        <v>0.11</v>
      </c>
      <c r="G7712" s="39">
        <f>VLOOKUP(N7712,Currecny_M!$A$1:$P$10,2,FALSE)</f>
        <v>95</v>
      </c>
      <c r="H7712" s="39">
        <f>MATCH(C7712,Currecny_M!$A$1:$P$1,0)</f>
        <v>3</v>
      </c>
      <c r="I7712" s="39">
        <f>VLOOKUP(N7712,Currecny_M!$A$1:$P$10,MATCH(Database!C7712,Currecny_M!$A$1:$P$1,0),FALSE)</f>
        <v>95.95</v>
      </c>
      <c r="J7712" s="82">
        <f t="shared" si="361"/>
        <v>10.554500000000001</v>
      </c>
      <c r="K7712" s="39">
        <f>VLOOKUP('Cover page'!$B$6,Currecny_M!$A$1:$P$10,MATCH(Database!C7712,Currecny_M!$A$1:$P$1,0),FALSE)</f>
        <v>1</v>
      </c>
      <c r="L7712" s="82">
        <f t="shared" si="362"/>
        <v>10.554500000000001</v>
      </c>
      <c r="M7712" s="82">
        <f>((E7712/$F$1)*VLOOKUP(N7712,Currecny_M!$A$1:$P$10,MATCH(Database!C7712,Currecny_M!$A$1:$P$1,0),FALSE))/VLOOKUP('Cover page'!$B$6,Currecny_M!$A$1:$P$10,MATCH(Database!C7712,Currecny_M!$A$1:$P$1,0),FALSE)</f>
        <v>10.554500000000001</v>
      </c>
      <c r="N7712" s="6" t="str">
        <f>VLOOKUP(B7712,Master!$A$2:$C$11,3,FALSE)</f>
        <v>Pound</v>
      </c>
      <c r="O7712" s="6" t="str">
        <f>VLOOKUP(B7712,Master!$A$2:$C$11,2,FALSE)</f>
        <v>Europe</v>
      </c>
      <c r="Q7712" s="39" t="str">
        <f>VLOOKUP(D7712,GL_Master!$A$1:$D$80,2,FALSE)</f>
        <v>PL</v>
      </c>
      <c r="R7712" s="39" t="str">
        <f>VLOOKUP(D7712,GL_Master!$A$1:$D$80,3,FALSE)</f>
        <v>Misc. expenses</v>
      </c>
      <c r="S7712" s="39" t="str">
        <f>VLOOKUP(D7712,GL_Master!$A$1:$D$80,4,FALSE)</f>
        <v>Repair &amp; Maintenance</v>
      </c>
    </row>
    <row r="7713" spans="1:19" x14ac:dyDescent="0.25">
      <c r="A7713" s="39" t="s">
        <v>262</v>
      </c>
      <c r="B7713" s="39" t="s">
        <v>250</v>
      </c>
      <c r="C7713" s="7">
        <v>43952</v>
      </c>
      <c r="D7713" s="39" t="s">
        <v>92</v>
      </c>
      <c r="E7713" s="39">
        <v>80</v>
      </c>
      <c r="F7713" s="82">
        <f t="shared" si="360"/>
        <v>0.08</v>
      </c>
      <c r="G7713" s="39">
        <f>VLOOKUP(N7713,Currecny_M!$A$1:$P$10,2,FALSE)</f>
        <v>95</v>
      </c>
      <c r="H7713" s="39">
        <f>MATCH(C7713,Currecny_M!$A$1:$P$1,0)</f>
        <v>3</v>
      </c>
      <c r="I7713" s="39">
        <f>VLOOKUP(N7713,Currecny_M!$A$1:$P$10,MATCH(Database!C7713,Currecny_M!$A$1:$P$1,0),FALSE)</f>
        <v>95.95</v>
      </c>
      <c r="J7713" s="82">
        <f t="shared" si="361"/>
        <v>7.6760000000000002</v>
      </c>
      <c r="K7713" s="39">
        <f>VLOOKUP('Cover page'!$B$6,Currecny_M!$A$1:$P$10,MATCH(Database!C7713,Currecny_M!$A$1:$P$1,0),FALSE)</f>
        <v>1</v>
      </c>
      <c r="L7713" s="82">
        <f t="shared" si="362"/>
        <v>7.6760000000000002</v>
      </c>
      <c r="M7713" s="82">
        <f>((E7713/$F$1)*VLOOKUP(N7713,Currecny_M!$A$1:$P$10,MATCH(Database!C7713,Currecny_M!$A$1:$P$1,0),FALSE))/VLOOKUP('Cover page'!$B$6,Currecny_M!$A$1:$P$10,MATCH(Database!C7713,Currecny_M!$A$1:$P$1,0),FALSE)</f>
        <v>7.6760000000000002</v>
      </c>
      <c r="N7713" s="6" t="str">
        <f>VLOOKUP(B7713,Master!$A$2:$C$11,3,FALSE)</f>
        <v>Pound</v>
      </c>
      <c r="O7713" s="6" t="str">
        <f>VLOOKUP(B7713,Master!$A$2:$C$11,2,FALSE)</f>
        <v>Europe</v>
      </c>
      <c r="Q7713" s="39" t="str">
        <f>VLOOKUP(D7713,GL_Master!$A$1:$D$80,2,FALSE)</f>
        <v>PL</v>
      </c>
      <c r="R7713" s="39" t="str">
        <f>VLOOKUP(D7713,GL_Master!$A$1:$D$80,3,FALSE)</f>
        <v>Misc. expenses</v>
      </c>
      <c r="S7713" s="39" t="str">
        <f>VLOOKUP(D7713,GL_Master!$A$1:$D$80,4,FALSE)</f>
        <v>Repair &amp; Maintenance</v>
      </c>
    </row>
    <row r="7714" spans="1:19" x14ac:dyDescent="0.25">
      <c r="A7714" s="39" t="s">
        <v>262</v>
      </c>
      <c r="B7714" s="39" t="s">
        <v>250</v>
      </c>
      <c r="C7714" s="7">
        <v>43952</v>
      </c>
      <c r="D7714" s="39" t="s">
        <v>93</v>
      </c>
      <c r="E7714" s="39">
        <v>937</v>
      </c>
      <c r="F7714" s="82">
        <f t="shared" si="360"/>
        <v>0.93700000000000006</v>
      </c>
      <c r="G7714" s="39">
        <f>VLOOKUP(N7714,Currecny_M!$A$1:$P$10,2,FALSE)</f>
        <v>95</v>
      </c>
      <c r="H7714" s="39">
        <f>MATCH(C7714,Currecny_M!$A$1:$P$1,0)</f>
        <v>3</v>
      </c>
      <c r="I7714" s="39">
        <f>VLOOKUP(N7714,Currecny_M!$A$1:$P$10,MATCH(Database!C7714,Currecny_M!$A$1:$P$1,0),FALSE)</f>
        <v>95.95</v>
      </c>
      <c r="J7714" s="82">
        <f t="shared" si="361"/>
        <v>89.905150000000006</v>
      </c>
      <c r="K7714" s="39">
        <f>VLOOKUP('Cover page'!$B$6,Currecny_M!$A$1:$P$10,MATCH(Database!C7714,Currecny_M!$A$1:$P$1,0),FALSE)</f>
        <v>1</v>
      </c>
      <c r="L7714" s="82">
        <f t="shared" si="362"/>
        <v>89.905150000000006</v>
      </c>
      <c r="M7714" s="82">
        <f>((E7714/$F$1)*VLOOKUP(N7714,Currecny_M!$A$1:$P$10,MATCH(Database!C7714,Currecny_M!$A$1:$P$1,0),FALSE))/VLOOKUP('Cover page'!$B$6,Currecny_M!$A$1:$P$10,MATCH(Database!C7714,Currecny_M!$A$1:$P$1,0),FALSE)</f>
        <v>89.905150000000006</v>
      </c>
      <c r="N7714" s="6" t="str">
        <f>VLOOKUP(B7714,Master!$A$2:$C$11,3,FALSE)</f>
        <v>Pound</v>
      </c>
      <c r="O7714" s="6" t="str">
        <f>VLOOKUP(B7714,Master!$A$2:$C$11,2,FALSE)</f>
        <v>Europe</v>
      </c>
      <c r="Q7714" s="39" t="str">
        <f>VLOOKUP(D7714,GL_Master!$A$1:$D$80,2,FALSE)</f>
        <v>PL</v>
      </c>
      <c r="R7714" s="39" t="str">
        <f>VLOOKUP(D7714,GL_Master!$A$1:$D$80,3,FALSE)</f>
        <v>Salary wages &amp; benefits</v>
      </c>
      <c r="S7714" s="39" t="str">
        <f>VLOOKUP(D7714,GL_Master!$A$1:$D$80,4,FALSE)</f>
        <v>Employee benefits expense</v>
      </c>
    </row>
    <row r="7715" spans="1:19" x14ac:dyDescent="0.25">
      <c r="A7715" s="39" t="s">
        <v>262</v>
      </c>
      <c r="B7715" s="39" t="s">
        <v>250</v>
      </c>
      <c r="C7715" s="7">
        <v>43952</v>
      </c>
      <c r="D7715" s="39" t="s">
        <v>33</v>
      </c>
      <c r="E7715" s="39">
        <v>26</v>
      </c>
      <c r="F7715" s="82">
        <f t="shared" si="360"/>
        <v>2.5999999999999999E-2</v>
      </c>
      <c r="G7715" s="39">
        <f>VLOOKUP(N7715,Currecny_M!$A$1:$P$10,2,FALSE)</f>
        <v>95</v>
      </c>
      <c r="H7715" s="39">
        <f>MATCH(C7715,Currecny_M!$A$1:$P$1,0)</f>
        <v>3</v>
      </c>
      <c r="I7715" s="39">
        <f>VLOOKUP(N7715,Currecny_M!$A$1:$P$10,MATCH(Database!C7715,Currecny_M!$A$1:$P$1,0),FALSE)</f>
        <v>95.95</v>
      </c>
      <c r="J7715" s="82">
        <f t="shared" si="361"/>
        <v>2.4946999999999999</v>
      </c>
      <c r="K7715" s="39">
        <f>VLOOKUP('Cover page'!$B$6,Currecny_M!$A$1:$P$10,MATCH(Database!C7715,Currecny_M!$A$1:$P$1,0),FALSE)</f>
        <v>1</v>
      </c>
      <c r="L7715" s="82">
        <f t="shared" si="362"/>
        <v>2.4946999999999999</v>
      </c>
      <c r="M7715" s="82">
        <f>((E7715/$F$1)*VLOOKUP(N7715,Currecny_M!$A$1:$P$10,MATCH(Database!C7715,Currecny_M!$A$1:$P$1,0),FALSE))/VLOOKUP('Cover page'!$B$6,Currecny_M!$A$1:$P$10,MATCH(Database!C7715,Currecny_M!$A$1:$P$1,0),FALSE)</f>
        <v>2.4946999999999999</v>
      </c>
      <c r="N7715" s="6" t="str">
        <f>VLOOKUP(B7715,Master!$A$2:$C$11,3,FALSE)</f>
        <v>Pound</v>
      </c>
      <c r="O7715" s="6" t="str">
        <f>VLOOKUP(B7715,Master!$A$2:$C$11,2,FALSE)</f>
        <v>Europe</v>
      </c>
      <c r="Q7715" s="39" t="str">
        <f>VLOOKUP(D7715,GL_Master!$A$1:$D$80,2,FALSE)</f>
        <v>PL</v>
      </c>
      <c r="R7715" s="39" t="str">
        <f>VLOOKUP(D7715,GL_Master!$A$1:$D$80,3,FALSE)</f>
        <v>Staff welfare expenses</v>
      </c>
      <c r="S7715" s="39" t="str">
        <f>VLOOKUP(D7715,GL_Master!$A$1:$D$80,4,FALSE)</f>
        <v>Other staff welfare</v>
      </c>
    </row>
    <row r="7716" spans="1:19" x14ac:dyDescent="0.25">
      <c r="A7716" s="39" t="s">
        <v>262</v>
      </c>
      <c r="B7716" s="39" t="s">
        <v>250</v>
      </c>
      <c r="C7716" s="7">
        <v>43952</v>
      </c>
      <c r="D7716" s="39" t="s">
        <v>94</v>
      </c>
      <c r="E7716" s="39">
        <v>164</v>
      </c>
      <c r="F7716" s="82">
        <f t="shared" si="360"/>
        <v>0.16400000000000001</v>
      </c>
      <c r="G7716" s="39">
        <f>VLOOKUP(N7716,Currecny_M!$A$1:$P$10,2,FALSE)</f>
        <v>95</v>
      </c>
      <c r="H7716" s="39">
        <f>MATCH(C7716,Currecny_M!$A$1:$P$1,0)</f>
        <v>3</v>
      </c>
      <c r="I7716" s="39">
        <f>VLOOKUP(N7716,Currecny_M!$A$1:$P$10,MATCH(Database!C7716,Currecny_M!$A$1:$P$1,0),FALSE)</f>
        <v>95.95</v>
      </c>
      <c r="J7716" s="82">
        <f t="shared" si="361"/>
        <v>15.735800000000001</v>
      </c>
      <c r="K7716" s="39">
        <f>VLOOKUP('Cover page'!$B$6,Currecny_M!$A$1:$P$10,MATCH(Database!C7716,Currecny_M!$A$1:$P$1,0),FALSE)</f>
        <v>1</v>
      </c>
      <c r="L7716" s="82">
        <f t="shared" si="362"/>
        <v>15.735800000000001</v>
      </c>
      <c r="M7716" s="82">
        <f>((E7716/$F$1)*VLOOKUP(N7716,Currecny_M!$A$1:$P$10,MATCH(Database!C7716,Currecny_M!$A$1:$P$1,0),FALSE))/VLOOKUP('Cover page'!$B$6,Currecny_M!$A$1:$P$10,MATCH(Database!C7716,Currecny_M!$A$1:$P$1,0),FALSE)</f>
        <v>15.735800000000001</v>
      </c>
      <c r="N7716" s="6" t="str">
        <f>VLOOKUP(B7716,Master!$A$2:$C$11,3,FALSE)</f>
        <v>Pound</v>
      </c>
      <c r="O7716" s="6" t="str">
        <f>VLOOKUP(B7716,Master!$A$2:$C$11,2,FALSE)</f>
        <v>Europe</v>
      </c>
      <c r="Q7716" s="39" t="str">
        <f>VLOOKUP(D7716,GL_Master!$A$1:$D$80,2,FALSE)</f>
        <v>PL</v>
      </c>
      <c r="R7716" s="39" t="str">
        <f>VLOOKUP(D7716,GL_Master!$A$1:$D$80,3,FALSE)</f>
        <v xml:space="preserve">Gratuity expenses </v>
      </c>
      <c r="S7716" s="39" t="str">
        <f>VLOOKUP(D7716,GL_Master!$A$1:$D$80,4,FALSE)</f>
        <v>Gratuity</v>
      </c>
    </row>
    <row r="7717" spans="1:19" x14ac:dyDescent="0.25">
      <c r="A7717" s="39" t="s">
        <v>262</v>
      </c>
      <c r="B7717" s="39" t="s">
        <v>250</v>
      </c>
      <c r="C7717" s="7">
        <v>43952</v>
      </c>
      <c r="D7717" s="39" t="s">
        <v>95</v>
      </c>
      <c r="E7717" s="39">
        <v>56</v>
      </c>
      <c r="F7717" s="82">
        <f t="shared" si="360"/>
        <v>5.6000000000000001E-2</v>
      </c>
      <c r="G7717" s="39">
        <f>VLOOKUP(N7717,Currecny_M!$A$1:$P$10,2,FALSE)</f>
        <v>95</v>
      </c>
      <c r="H7717" s="39">
        <f>MATCH(C7717,Currecny_M!$A$1:$P$1,0)</f>
        <v>3</v>
      </c>
      <c r="I7717" s="39">
        <f>VLOOKUP(N7717,Currecny_M!$A$1:$P$10,MATCH(Database!C7717,Currecny_M!$A$1:$P$1,0),FALSE)</f>
        <v>95.95</v>
      </c>
      <c r="J7717" s="82">
        <f t="shared" si="361"/>
        <v>5.3732000000000006</v>
      </c>
      <c r="K7717" s="39">
        <f>VLOOKUP('Cover page'!$B$6,Currecny_M!$A$1:$P$10,MATCH(Database!C7717,Currecny_M!$A$1:$P$1,0),FALSE)</f>
        <v>1</v>
      </c>
      <c r="L7717" s="82">
        <f t="shared" si="362"/>
        <v>5.3732000000000006</v>
      </c>
      <c r="M7717" s="82">
        <f>((E7717/$F$1)*VLOOKUP(N7717,Currecny_M!$A$1:$P$10,MATCH(Database!C7717,Currecny_M!$A$1:$P$1,0),FALSE))/VLOOKUP('Cover page'!$B$6,Currecny_M!$A$1:$P$10,MATCH(Database!C7717,Currecny_M!$A$1:$P$1,0),FALSE)</f>
        <v>5.3732000000000006</v>
      </c>
      <c r="N7717" s="6" t="str">
        <f>VLOOKUP(B7717,Master!$A$2:$C$11,3,FALSE)</f>
        <v>Pound</v>
      </c>
      <c r="O7717" s="6" t="str">
        <f>VLOOKUP(B7717,Master!$A$2:$C$11,2,FALSE)</f>
        <v>Europe</v>
      </c>
      <c r="Q7717" s="39" t="str">
        <f>VLOOKUP(D7717,GL_Master!$A$1:$D$80,2,FALSE)</f>
        <v>PL</v>
      </c>
      <c r="R7717" s="39" t="str">
        <f>VLOOKUP(D7717,GL_Master!$A$1:$D$80,3,FALSE)</f>
        <v>Salary wages &amp; benefits</v>
      </c>
      <c r="S7717" s="39" t="str">
        <f>VLOOKUP(D7717,GL_Master!$A$1:$D$80,4,FALSE)</f>
        <v>Employee benefits expense</v>
      </c>
    </row>
    <row r="7718" spans="1:19" x14ac:dyDescent="0.25">
      <c r="A7718" s="39" t="s">
        <v>262</v>
      </c>
      <c r="B7718" s="39" t="s">
        <v>250</v>
      </c>
      <c r="C7718" s="7">
        <v>43952</v>
      </c>
      <c r="D7718" s="39" t="s">
        <v>96</v>
      </c>
      <c r="E7718" s="39">
        <v>487</v>
      </c>
      <c r="F7718" s="82">
        <f t="shared" si="360"/>
        <v>0.48699999999999999</v>
      </c>
      <c r="G7718" s="39">
        <f>VLOOKUP(N7718,Currecny_M!$A$1:$P$10,2,FALSE)</f>
        <v>95</v>
      </c>
      <c r="H7718" s="39">
        <f>MATCH(C7718,Currecny_M!$A$1:$P$1,0)</f>
        <v>3</v>
      </c>
      <c r="I7718" s="39">
        <f>VLOOKUP(N7718,Currecny_M!$A$1:$P$10,MATCH(Database!C7718,Currecny_M!$A$1:$P$1,0),FALSE)</f>
        <v>95.95</v>
      </c>
      <c r="J7718" s="82">
        <f t="shared" si="361"/>
        <v>46.727649999999997</v>
      </c>
      <c r="K7718" s="39">
        <f>VLOOKUP('Cover page'!$B$6,Currecny_M!$A$1:$P$10,MATCH(Database!C7718,Currecny_M!$A$1:$P$1,0),FALSE)</f>
        <v>1</v>
      </c>
      <c r="L7718" s="82">
        <f t="shared" si="362"/>
        <v>46.727649999999997</v>
      </c>
      <c r="M7718" s="82">
        <f>((E7718/$F$1)*VLOOKUP(N7718,Currecny_M!$A$1:$P$10,MATCH(Database!C7718,Currecny_M!$A$1:$P$1,0),FALSE))/VLOOKUP('Cover page'!$B$6,Currecny_M!$A$1:$P$10,MATCH(Database!C7718,Currecny_M!$A$1:$P$1,0),FALSE)</f>
        <v>46.727649999999997</v>
      </c>
      <c r="N7718" s="6" t="str">
        <f>VLOOKUP(B7718,Master!$A$2:$C$11,3,FALSE)</f>
        <v>Pound</v>
      </c>
      <c r="O7718" s="6" t="str">
        <f>VLOOKUP(B7718,Master!$A$2:$C$11,2,FALSE)</f>
        <v>Europe</v>
      </c>
      <c r="Q7718" s="39" t="str">
        <f>VLOOKUP(D7718,GL_Master!$A$1:$D$80,2,FALSE)</f>
        <v>PL</v>
      </c>
      <c r="R7718" s="39" t="str">
        <f>VLOOKUP(D7718,GL_Master!$A$1:$D$80,3,FALSE)</f>
        <v>Salary wages &amp; benefits</v>
      </c>
      <c r="S7718" s="39" t="str">
        <f>VLOOKUP(D7718,GL_Master!$A$1:$D$80,4,FALSE)</f>
        <v>Employee benefits expense</v>
      </c>
    </row>
    <row r="7719" spans="1:19" x14ac:dyDescent="0.25">
      <c r="A7719" s="39" t="s">
        <v>262</v>
      </c>
      <c r="B7719" s="39" t="s">
        <v>250</v>
      </c>
      <c r="C7719" s="7">
        <v>43952</v>
      </c>
      <c r="D7719" s="39" t="s">
        <v>97</v>
      </c>
      <c r="E7719" s="39">
        <v>26</v>
      </c>
      <c r="F7719" s="82">
        <f t="shared" si="360"/>
        <v>2.5999999999999999E-2</v>
      </c>
      <c r="G7719" s="39">
        <f>VLOOKUP(N7719,Currecny_M!$A$1:$P$10,2,FALSE)</f>
        <v>95</v>
      </c>
      <c r="H7719" s="39">
        <f>MATCH(C7719,Currecny_M!$A$1:$P$1,0)</f>
        <v>3</v>
      </c>
      <c r="I7719" s="39">
        <f>VLOOKUP(N7719,Currecny_M!$A$1:$P$10,MATCH(Database!C7719,Currecny_M!$A$1:$P$1,0),FALSE)</f>
        <v>95.95</v>
      </c>
      <c r="J7719" s="82">
        <f t="shared" si="361"/>
        <v>2.4946999999999999</v>
      </c>
      <c r="K7719" s="39">
        <f>VLOOKUP('Cover page'!$B$6,Currecny_M!$A$1:$P$10,MATCH(Database!C7719,Currecny_M!$A$1:$P$1,0),FALSE)</f>
        <v>1</v>
      </c>
      <c r="L7719" s="82">
        <f t="shared" si="362"/>
        <v>2.4946999999999999</v>
      </c>
      <c r="M7719" s="82">
        <f>((E7719/$F$1)*VLOOKUP(N7719,Currecny_M!$A$1:$P$10,MATCH(Database!C7719,Currecny_M!$A$1:$P$1,0),FALSE))/VLOOKUP('Cover page'!$B$6,Currecny_M!$A$1:$P$10,MATCH(Database!C7719,Currecny_M!$A$1:$P$1,0),FALSE)</f>
        <v>2.4946999999999999</v>
      </c>
      <c r="N7719" s="6" t="str">
        <f>VLOOKUP(B7719,Master!$A$2:$C$11,3,FALSE)</f>
        <v>Pound</v>
      </c>
      <c r="O7719" s="6" t="str">
        <f>VLOOKUP(B7719,Master!$A$2:$C$11,2,FALSE)</f>
        <v>Europe</v>
      </c>
      <c r="Q7719" s="39" t="str">
        <f>VLOOKUP(D7719,GL_Master!$A$1:$D$80,2,FALSE)</f>
        <v>PL</v>
      </c>
      <c r="R7719" s="39" t="str">
        <f>VLOOKUP(D7719,GL_Master!$A$1:$D$80,3,FALSE)</f>
        <v>Salary wages &amp; benefits</v>
      </c>
      <c r="S7719" s="39" t="str">
        <f>VLOOKUP(D7719,GL_Master!$A$1:$D$80,4,FALSE)</f>
        <v>Employee benefits expense</v>
      </c>
    </row>
    <row r="7720" spans="1:19" x14ac:dyDescent="0.25">
      <c r="A7720" s="39" t="s">
        <v>262</v>
      </c>
      <c r="B7720" s="39" t="s">
        <v>250</v>
      </c>
      <c r="C7720" s="7">
        <v>43952</v>
      </c>
      <c r="D7720" s="39" t="s">
        <v>98</v>
      </c>
      <c r="E7720" s="39">
        <v>52</v>
      </c>
      <c r="F7720" s="82">
        <f t="shared" si="360"/>
        <v>5.1999999999999998E-2</v>
      </c>
      <c r="G7720" s="39">
        <f>VLOOKUP(N7720,Currecny_M!$A$1:$P$10,2,FALSE)</f>
        <v>95</v>
      </c>
      <c r="H7720" s="39">
        <f>MATCH(C7720,Currecny_M!$A$1:$P$1,0)</f>
        <v>3</v>
      </c>
      <c r="I7720" s="39">
        <f>VLOOKUP(N7720,Currecny_M!$A$1:$P$10,MATCH(Database!C7720,Currecny_M!$A$1:$P$1,0),FALSE)</f>
        <v>95.95</v>
      </c>
      <c r="J7720" s="82">
        <f t="shared" si="361"/>
        <v>4.9893999999999998</v>
      </c>
      <c r="K7720" s="39">
        <f>VLOOKUP('Cover page'!$B$6,Currecny_M!$A$1:$P$10,MATCH(Database!C7720,Currecny_M!$A$1:$P$1,0),FALSE)</f>
        <v>1</v>
      </c>
      <c r="L7720" s="82">
        <f t="shared" si="362"/>
        <v>4.9893999999999998</v>
      </c>
      <c r="M7720" s="82">
        <f>((E7720/$F$1)*VLOOKUP(N7720,Currecny_M!$A$1:$P$10,MATCH(Database!C7720,Currecny_M!$A$1:$P$1,0),FALSE))/VLOOKUP('Cover page'!$B$6,Currecny_M!$A$1:$P$10,MATCH(Database!C7720,Currecny_M!$A$1:$P$1,0),FALSE)</f>
        <v>4.9893999999999998</v>
      </c>
      <c r="N7720" s="6" t="str">
        <f>VLOOKUP(B7720,Master!$A$2:$C$11,3,FALSE)</f>
        <v>Pound</v>
      </c>
      <c r="O7720" s="6" t="str">
        <f>VLOOKUP(B7720,Master!$A$2:$C$11,2,FALSE)</f>
        <v>Europe</v>
      </c>
      <c r="Q7720" s="39" t="str">
        <f>VLOOKUP(D7720,GL_Master!$A$1:$D$80,2,FALSE)</f>
        <v>PL</v>
      </c>
      <c r="R7720" s="39" t="str">
        <f>VLOOKUP(D7720,GL_Master!$A$1:$D$80,3,FALSE)</f>
        <v>Salary wages &amp; benefits</v>
      </c>
      <c r="S7720" s="39" t="str">
        <f>VLOOKUP(D7720,GL_Master!$A$1:$D$80,4,FALSE)</f>
        <v>Employee benefits expense</v>
      </c>
    </row>
    <row r="7721" spans="1:19" x14ac:dyDescent="0.25">
      <c r="A7721" s="39" t="s">
        <v>262</v>
      </c>
      <c r="B7721" s="39" t="s">
        <v>250</v>
      </c>
      <c r="C7721" s="7">
        <v>43952</v>
      </c>
      <c r="D7721" s="39" t="s">
        <v>99</v>
      </c>
      <c r="E7721" s="39">
        <v>27</v>
      </c>
      <c r="F7721" s="82">
        <f t="shared" si="360"/>
        <v>2.7E-2</v>
      </c>
      <c r="G7721" s="39">
        <f>VLOOKUP(N7721,Currecny_M!$A$1:$P$10,2,FALSE)</f>
        <v>95</v>
      </c>
      <c r="H7721" s="39">
        <f>MATCH(C7721,Currecny_M!$A$1:$P$1,0)</f>
        <v>3</v>
      </c>
      <c r="I7721" s="39">
        <f>VLOOKUP(N7721,Currecny_M!$A$1:$P$10,MATCH(Database!C7721,Currecny_M!$A$1:$P$1,0),FALSE)</f>
        <v>95.95</v>
      </c>
      <c r="J7721" s="82">
        <f t="shared" si="361"/>
        <v>2.5906500000000001</v>
      </c>
      <c r="K7721" s="39">
        <f>VLOOKUP('Cover page'!$B$6,Currecny_M!$A$1:$P$10,MATCH(Database!C7721,Currecny_M!$A$1:$P$1,0),FALSE)</f>
        <v>1</v>
      </c>
      <c r="L7721" s="82">
        <f t="shared" si="362"/>
        <v>2.5906500000000001</v>
      </c>
      <c r="M7721" s="82">
        <f>((E7721/$F$1)*VLOOKUP(N7721,Currecny_M!$A$1:$P$10,MATCH(Database!C7721,Currecny_M!$A$1:$P$1,0),FALSE))/VLOOKUP('Cover page'!$B$6,Currecny_M!$A$1:$P$10,MATCH(Database!C7721,Currecny_M!$A$1:$P$1,0),FALSE)</f>
        <v>2.5906500000000001</v>
      </c>
      <c r="N7721" s="6" t="str">
        <f>VLOOKUP(B7721,Master!$A$2:$C$11,3,FALSE)</f>
        <v>Pound</v>
      </c>
      <c r="O7721" s="6" t="str">
        <f>VLOOKUP(B7721,Master!$A$2:$C$11,2,FALSE)</f>
        <v>Europe</v>
      </c>
      <c r="Q7721" s="39" t="str">
        <f>VLOOKUP(D7721,GL_Master!$A$1:$D$80,2,FALSE)</f>
        <v>PL</v>
      </c>
      <c r="R7721" s="39" t="str">
        <f>VLOOKUP(D7721,GL_Master!$A$1:$D$80,3,FALSE)</f>
        <v>Salary wages &amp; benefits</v>
      </c>
      <c r="S7721" s="39" t="str">
        <f>VLOOKUP(D7721,GL_Master!$A$1:$D$80,4,FALSE)</f>
        <v>Employee benefits expense</v>
      </c>
    </row>
    <row r="7722" spans="1:19" x14ac:dyDescent="0.25">
      <c r="A7722" s="39" t="s">
        <v>262</v>
      </c>
      <c r="B7722" s="39" t="s">
        <v>250</v>
      </c>
      <c r="C7722" s="7">
        <v>43952</v>
      </c>
      <c r="D7722" s="39" t="s">
        <v>100</v>
      </c>
      <c r="E7722" s="39">
        <v>187</v>
      </c>
      <c r="F7722" s="82">
        <f t="shared" si="360"/>
        <v>0.187</v>
      </c>
      <c r="G7722" s="39">
        <f>VLOOKUP(N7722,Currecny_M!$A$1:$P$10,2,FALSE)</f>
        <v>95</v>
      </c>
      <c r="H7722" s="39">
        <f>MATCH(C7722,Currecny_M!$A$1:$P$1,0)</f>
        <v>3</v>
      </c>
      <c r="I7722" s="39">
        <f>VLOOKUP(N7722,Currecny_M!$A$1:$P$10,MATCH(Database!C7722,Currecny_M!$A$1:$P$1,0),FALSE)</f>
        <v>95.95</v>
      </c>
      <c r="J7722" s="82">
        <f t="shared" si="361"/>
        <v>17.94265</v>
      </c>
      <c r="K7722" s="39">
        <f>VLOOKUP('Cover page'!$B$6,Currecny_M!$A$1:$P$10,MATCH(Database!C7722,Currecny_M!$A$1:$P$1,0),FALSE)</f>
        <v>1</v>
      </c>
      <c r="L7722" s="82">
        <f t="shared" si="362"/>
        <v>17.94265</v>
      </c>
      <c r="M7722" s="82">
        <f>((E7722/$F$1)*VLOOKUP(N7722,Currecny_M!$A$1:$P$10,MATCH(Database!C7722,Currecny_M!$A$1:$P$1,0),FALSE))/VLOOKUP('Cover page'!$B$6,Currecny_M!$A$1:$P$10,MATCH(Database!C7722,Currecny_M!$A$1:$P$1,0),FALSE)</f>
        <v>17.94265</v>
      </c>
      <c r="N7722" s="6" t="str">
        <f>VLOOKUP(B7722,Master!$A$2:$C$11,3,FALSE)</f>
        <v>Pound</v>
      </c>
      <c r="O7722" s="6" t="str">
        <f>VLOOKUP(B7722,Master!$A$2:$C$11,2,FALSE)</f>
        <v>Europe</v>
      </c>
      <c r="Q7722" s="39" t="str">
        <f>VLOOKUP(D7722,GL_Master!$A$1:$D$80,2,FALSE)</f>
        <v>PL</v>
      </c>
      <c r="R7722" s="39" t="str">
        <f>VLOOKUP(D7722,GL_Master!$A$1:$D$80,3,FALSE)</f>
        <v>Salary wages &amp; benefits</v>
      </c>
      <c r="S7722" s="39" t="str">
        <f>VLOOKUP(D7722,GL_Master!$A$1:$D$80,4,FALSE)</f>
        <v>Employee benefits expense</v>
      </c>
    </row>
    <row r="7723" spans="1:19" x14ac:dyDescent="0.25">
      <c r="A7723" s="39" t="s">
        <v>262</v>
      </c>
      <c r="B7723" s="39" t="s">
        <v>250</v>
      </c>
      <c r="C7723" s="7">
        <v>43952</v>
      </c>
      <c r="D7723" s="39" t="s">
        <v>30</v>
      </c>
      <c r="E7723" s="39">
        <v>52</v>
      </c>
      <c r="F7723" s="82">
        <f t="shared" si="360"/>
        <v>5.1999999999999998E-2</v>
      </c>
      <c r="G7723" s="39">
        <f>VLOOKUP(N7723,Currecny_M!$A$1:$P$10,2,FALSE)</f>
        <v>95</v>
      </c>
      <c r="H7723" s="39">
        <f>MATCH(C7723,Currecny_M!$A$1:$P$1,0)</f>
        <v>3</v>
      </c>
      <c r="I7723" s="39">
        <f>VLOOKUP(N7723,Currecny_M!$A$1:$P$10,MATCH(Database!C7723,Currecny_M!$A$1:$P$1,0),FALSE)</f>
        <v>95.95</v>
      </c>
      <c r="J7723" s="82">
        <f t="shared" si="361"/>
        <v>4.9893999999999998</v>
      </c>
      <c r="K7723" s="39">
        <f>VLOOKUP('Cover page'!$B$6,Currecny_M!$A$1:$P$10,MATCH(Database!C7723,Currecny_M!$A$1:$P$1,0),FALSE)</f>
        <v>1</v>
      </c>
      <c r="L7723" s="82">
        <f t="shared" si="362"/>
        <v>4.9893999999999998</v>
      </c>
      <c r="M7723" s="82">
        <f>((E7723/$F$1)*VLOOKUP(N7723,Currecny_M!$A$1:$P$10,MATCH(Database!C7723,Currecny_M!$A$1:$P$1,0),FALSE))/VLOOKUP('Cover page'!$B$6,Currecny_M!$A$1:$P$10,MATCH(Database!C7723,Currecny_M!$A$1:$P$1,0),FALSE)</f>
        <v>4.9893999999999998</v>
      </c>
      <c r="N7723" s="6" t="str">
        <f>VLOOKUP(B7723,Master!$A$2:$C$11,3,FALSE)</f>
        <v>Pound</v>
      </c>
      <c r="O7723" s="6" t="str">
        <f>VLOOKUP(B7723,Master!$A$2:$C$11,2,FALSE)</f>
        <v>Europe</v>
      </c>
      <c r="Q7723" s="39" t="str">
        <f>VLOOKUP(D7723,GL_Master!$A$1:$D$80,2,FALSE)</f>
        <v>PL</v>
      </c>
      <c r="R7723" s="39" t="str">
        <f>VLOOKUP(D7723,GL_Master!$A$1:$D$80,3,FALSE)</f>
        <v>Travelling and conveyance</v>
      </c>
      <c r="S7723" s="39" t="str">
        <f>VLOOKUP(D7723,GL_Master!$A$1:$D$80,4,FALSE)</f>
        <v>Local conveyance</v>
      </c>
    </row>
    <row r="7724" spans="1:19" x14ac:dyDescent="0.25">
      <c r="A7724" s="39" t="s">
        <v>262</v>
      </c>
      <c r="B7724" s="39" t="s">
        <v>250</v>
      </c>
      <c r="C7724" s="7">
        <v>43952</v>
      </c>
      <c r="D7724" s="39" t="s">
        <v>31</v>
      </c>
      <c r="E7724" s="39">
        <v>26</v>
      </c>
      <c r="F7724" s="82">
        <f t="shared" si="360"/>
        <v>2.5999999999999999E-2</v>
      </c>
      <c r="G7724" s="39">
        <f>VLOOKUP(N7724,Currecny_M!$A$1:$P$10,2,FALSE)</f>
        <v>95</v>
      </c>
      <c r="H7724" s="39">
        <f>MATCH(C7724,Currecny_M!$A$1:$P$1,0)</f>
        <v>3</v>
      </c>
      <c r="I7724" s="39">
        <f>VLOOKUP(N7724,Currecny_M!$A$1:$P$10,MATCH(Database!C7724,Currecny_M!$A$1:$P$1,0),FALSE)</f>
        <v>95.95</v>
      </c>
      <c r="J7724" s="82">
        <f t="shared" si="361"/>
        <v>2.4946999999999999</v>
      </c>
      <c r="K7724" s="39">
        <f>VLOOKUP('Cover page'!$B$6,Currecny_M!$A$1:$P$10,MATCH(Database!C7724,Currecny_M!$A$1:$P$1,0),FALSE)</f>
        <v>1</v>
      </c>
      <c r="L7724" s="82">
        <f t="shared" si="362"/>
        <v>2.4946999999999999</v>
      </c>
      <c r="M7724" s="82">
        <f>((E7724/$F$1)*VLOOKUP(N7724,Currecny_M!$A$1:$P$10,MATCH(Database!C7724,Currecny_M!$A$1:$P$1,0),FALSE))/VLOOKUP('Cover page'!$B$6,Currecny_M!$A$1:$P$10,MATCH(Database!C7724,Currecny_M!$A$1:$P$1,0),FALSE)</f>
        <v>2.4946999999999999</v>
      </c>
      <c r="N7724" s="6" t="str">
        <f>VLOOKUP(B7724,Master!$A$2:$C$11,3,FALSE)</f>
        <v>Pound</v>
      </c>
      <c r="O7724" s="6" t="str">
        <f>VLOOKUP(B7724,Master!$A$2:$C$11,2,FALSE)</f>
        <v>Europe</v>
      </c>
      <c r="Q7724" s="39" t="str">
        <f>VLOOKUP(D7724,GL_Master!$A$1:$D$80,2,FALSE)</f>
        <v>PL</v>
      </c>
      <c r="R7724" s="39" t="str">
        <f>VLOOKUP(D7724,GL_Master!$A$1:$D$80,3,FALSE)</f>
        <v>Office expenses</v>
      </c>
      <c r="S7724" s="39" t="str">
        <f>VLOOKUP(D7724,GL_Master!$A$1:$D$80,4,FALSE)</f>
        <v>Parking charges</v>
      </c>
    </row>
    <row r="7725" spans="1:19" x14ac:dyDescent="0.25">
      <c r="A7725" s="39" t="s">
        <v>262</v>
      </c>
      <c r="B7725" s="39" t="s">
        <v>250</v>
      </c>
      <c r="C7725" s="7">
        <v>43952</v>
      </c>
      <c r="D7725" s="39" t="s">
        <v>101</v>
      </c>
      <c r="E7725" s="39">
        <v>27</v>
      </c>
      <c r="F7725" s="82">
        <f t="shared" si="360"/>
        <v>2.7E-2</v>
      </c>
      <c r="G7725" s="39">
        <f>VLOOKUP(N7725,Currecny_M!$A$1:$P$10,2,FALSE)</f>
        <v>95</v>
      </c>
      <c r="H7725" s="39">
        <f>MATCH(C7725,Currecny_M!$A$1:$P$1,0)</f>
        <v>3</v>
      </c>
      <c r="I7725" s="39">
        <f>VLOOKUP(N7725,Currecny_M!$A$1:$P$10,MATCH(Database!C7725,Currecny_M!$A$1:$P$1,0),FALSE)</f>
        <v>95.95</v>
      </c>
      <c r="J7725" s="82">
        <f t="shared" si="361"/>
        <v>2.5906500000000001</v>
      </c>
      <c r="K7725" s="39">
        <f>VLOOKUP('Cover page'!$B$6,Currecny_M!$A$1:$P$10,MATCH(Database!C7725,Currecny_M!$A$1:$P$1,0),FALSE)</f>
        <v>1</v>
      </c>
      <c r="L7725" s="82">
        <f t="shared" si="362"/>
        <v>2.5906500000000001</v>
      </c>
      <c r="M7725" s="82">
        <f>((E7725/$F$1)*VLOOKUP(N7725,Currecny_M!$A$1:$P$10,MATCH(Database!C7725,Currecny_M!$A$1:$P$1,0),FALSE))/VLOOKUP('Cover page'!$B$6,Currecny_M!$A$1:$P$10,MATCH(Database!C7725,Currecny_M!$A$1:$P$1,0),FALSE)</f>
        <v>2.5906500000000001</v>
      </c>
      <c r="N7725" s="6" t="str">
        <f>VLOOKUP(B7725,Master!$A$2:$C$11,3,FALSE)</f>
        <v>Pound</v>
      </c>
      <c r="O7725" s="6" t="str">
        <f>VLOOKUP(B7725,Master!$A$2:$C$11,2,FALSE)</f>
        <v>Europe</v>
      </c>
      <c r="Q7725" s="39" t="str">
        <f>VLOOKUP(D7725,GL_Master!$A$1:$D$80,2,FALSE)</f>
        <v>PL</v>
      </c>
      <c r="R7725" s="39" t="str">
        <f>VLOOKUP(D7725,GL_Master!$A$1:$D$80,3,FALSE)</f>
        <v>COGS</v>
      </c>
      <c r="S7725" s="39" t="str">
        <f>VLOOKUP(D7725,GL_Master!$A$1:$D$80,4,FALSE)</f>
        <v>Purchase of other traded goods</v>
      </c>
    </row>
    <row r="7726" spans="1:19" x14ac:dyDescent="0.25">
      <c r="A7726" s="39" t="s">
        <v>262</v>
      </c>
      <c r="B7726" s="39" t="s">
        <v>250</v>
      </c>
      <c r="C7726" s="7">
        <v>43952</v>
      </c>
      <c r="D7726" s="39" t="s">
        <v>102</v>
      </c>
      <c r="E7726" s="39">
        <v>27</v>
      </c>
      <c r="F7726" s="82">
        <f t="shared" si="360"/>
        <v>2.7E-2</v>
      </c>
      <c r="G7726" s="39">
        <f>VLOOKUP(N7726,Currecny_M!$A$1:$P$10,2,FALSE)</f>
        <v>95</v>
      </c>
      <c r="H7726" s="39">
        <f>MATCH(C7726,Currecny_M!$A$1:$P$1,0)</f>
        <v>3</v>
      </c>
      <c r="I7726" s="39">
        <f>VLOOKUP(N7726,Currecny_M!$A$1:$P$10,MATCH(Database!C7726,Currecny_M!$A$1:$P$1,0),FALSE)</f>
        <v>95.95</v>
      </c>
      <c r="J7726" s="82">
        <f t="shared" si="361"/>
        <v>2.5906500000000001</v>
      </c>
      <c r="K7726" s="39">
        <f>VLOOKUP('Cover page'!$B$6,Currecny_M!$A$1:$P$10,MATCH(Database!C7726,Currecny_M!$A$1:$P$1,0),FALSE)</f>
        <v>1</v>
      </c>
      <c r="L7726" s="82">
        <f t="shared" si="362"/>
        <v>2.5906500000000001</v>
      </c>
      <c r="M7726" s="82">
        <f>((E7726/$F$1)*VLOOKUP(N7726,Currecny_M!$A$1:$P$10,MATCH(Database!C7726,Currecny_M!$A$1:$P$1,0),FALSE))/VLOOKUP('Cover page'!$B$6,Currecny_M!$A$1:$P$10,MATCH(Database!C7726,Currecny_M!$A$1:$P$1,0),FALSE)</f>
        <v>2.5906500000000001</v>
      </c>
      <c r="N7726" s="6" t="str">
        <f>VLOOKUP(B7726,Master!$A$2:$C$11,3,FALSE)</f>
        <v>Pound</v>
      </c>
      <c r="O7726" s="6" t="str">
        <f>VLOOKUP(B7726,Master!$A$2:$C$11,2,FALSE)</f>
        <v>Europe</v>
      </c>
      <c r="Q7726" s="39" t="str">
        <f>VLOOKUP(D7726,GL_Master!$A$1:$D$80,2,FALSE)</f>
        <v>PL</v>
      </c>
      <c r="R7726" s="39" t="str">
        <f>VLOOKUP(D7726,GL_Master!$A$1:$D$80,3,FALSE)</f>
        <v>Staff welfare expenses</v>
      </c>
      <c r="S7726" s="39" t="str">
        <f>VLOOKUP(D7726,GL_Master!$A$1:$D$80,4,FALSE)</f>
        <v>Diwali Expense</v>
      </c>
    </row>
    <row r="7727" spans="1:19" x14ac:dyDescent="0.25">
      <c r="A7727" s="39" t="s">
        <v>262</v>
      </c>
      <c r="B7727" s="39" t="s">
        <v>250</v>
      </c>
      <c r="C7727" s="7">
        <v>43952</v>
      </c>
      <c r="D7727" s="39" t="s">
        <v>20</v>
      </c>
      <c r="E7727" s="39">
        <v>55</v>
      </c>
      <c r="F7727" s="82">
        <f t="shared" si="360"/>
        <v>5.5E-2</v>
      </c>
      <c r="G7727" s="39">
        <f>VLOOKUP(N7727,Currecny_M!$A$1:$P$10,2,FALSE)</f>
        <v>95</v>
      </c>
      <c r="H7727" s="39">
        <f>MATCH(C7727,Currecny_M!$A$1:$P$1,0)</f>
        <v>3</v>
      </c>
      <c r="I7727" s="39">
        <f>VLOOKUP(N7727,Currecny_M!$A$1:$P$10,MATCH(Database!C7727,Currecny_M!$A$1:$P$1,0),FALSE)</f>
        <v>95.95</v>
      </c>
      <c r="J7727" s="82">
        <f t="shared" si="361"/>
        <v>5.2772500000000004</v>
      </c>
      <c r="K7727" s="39">
        <f>VLOOKUP('Cover page'!$B$6,Currecny_M!$A$1:$P$10,MATCH(Database!C7727,Currecny_M!$A$1:$P$1,0),FALSE)</f>
        <v>1</v>
      </c>
      <c r="L7727" s="82">
        <f t="shared" si="362"/>
        <v>5.2772500000000004</v>
      </c>
      <c r="M7727" s="82">
        <f>((E7727/$F$1)*VLOOKUP(N7727,Currecny_M!$A$1:$P$10,MATCH(Database!C7727,Currecny_M!$A$1:$P$1,0),FALSE))/VLOOKUP('Cover page'!$B$6,Currecny_M!$A$1:$P$10,MATCH(Database!C7727,Currecny_M!$A$1:$P$1,0),FALSE)</f>
        <v>5.2772500000000004</v>
      </c>
      <c r="N7727" s="6" t="str">
        <f>VLOOKUP(B7727,Master!$A$2:$C$11,3,FALSE)</f>
        <v>Pound</v>
      </c>
      <c r="O7727" s="6" t="str">
        <f>VLOOKUP(B7727,Master!$A$2:$C$11,2,FALSE)</f>
        <v>Europe</v>
      </c>
      <c r="Q7727" s="39" t="str">
        <f>VLOOKUP(D7727,GL_Master!$A$1:$D$80,2,FALSE)</f>
        <v>PL</v>
      </c>
      <c r="R7727" s="39" t="str">
        <f>VLOOKUP(D7727,GL_Master!$A$1:$D$80,3,FALSE)</f>
        <v>Selling and Marketing expenses</v>
      </c>
      <c r="S7727" s="39" t="str">
        <f>VLOOKUP(D7727,GL_Master!$A$1:$D$80,4,FALSE)</f>
        <v>Business promotion</v>
      </c>
    </row>
    <row r="7728" spans="1:19" x14ac:dyDescent="0.25">
      <c r="A7728" s="39" t="s">
        <v>262</v>
      </c>
      <c r="B7728" s="39" t="s">
        <v>250</v>
      </c>
      <c r="C7728" s="7">
        <v>43952</v>
      </c>
      <c r="D7728" s="39" t="s">
        <v>29</v>
      </c>
      <c r="E7728" s="39">
        <v>53</v>
      </c>
      <c r="F7728" s="82">
        <f t="shared" si="360"/>
        <v>5.2999999999999999E-2</v>
      </c>
      <c r="G7728" s="39">
        <f>VLOOKUP(N7728,Currecny_M!$A$1:$P$10,2,FALSE)</f>
        <v>95</v>
      </c>
      <c r="H7728" s="39">
        <f>MATCH(C7728,Currecny_M!$A$1:$P$1,0)</f>
        <v>3</v>
      </c>
      <c r="I7728" s="39">
        <f>VLOOKUP(N7728,Currecny_M!$A$1:$P$10,MATCH(Database!C7728,Currecny_M!$A$1:$P$1,0),FALSE)</f>
        <v>95.95</v>
      </c>
      <c r="J7728" s="82">
        <f t="shared" si="361"/>
        <v>5.08535</v>
      </c>
      <c r="K7728" s="39">
        <f>VLOOKUP('Cover page'!$B$6,Currecny_M!$A$1:$P$10,MATCH(Database!C7728,Currecny_M!$A$1:$P$1,0),FALSE)</f>
        <v>1</v>
      </c>
      <c r="L7728" s="82">
        <f t="shared" si="362"/>
        <v>5.08535</v>
      </c>
      <c r="M7728" s="82">
        <f>((E7728/$F$1)*VLOOKUP(N7728,Currecny_M!$A$1:$P$10,MATCH(Database!C7728,Currecny_M!$A$1:$P$1,0),FALSE))/VLOOKUP('Cover page'!$B$6,Currecny_M!$A$1:$P$10,MATCH(Database!C7728,Currecny_M!$A$1:$P$1,0),FALSE)</f>
        <v>5.08535</v>
      </c>
      <c r="N7728" s="6" t="str">
        <f>VLOOKUP(B7728,Master!$A$2:$C$11,3,FALSE)</f>
        <v>Pound</v>
      </c>
      <c r="O7728" s="6" t="str">
        <f>VLOOKUP(B7728,Master!$A$2:$C$11,2,FALSE)</f>
        <v>Europe</v>
      </c>
      <c r="Q7728" s="39" t="str">
        <f>VLOOKUP(D7728,GL_Master!$A$1:$D$80,2,FALSE)</f>
        <v>PL</v>
      </c>
      <c r="R7728" s="39" t="str">
        <f>VLOOKUP(D7728,GL_Master!$A$1:$D$80,3,FALSE)</f>
        <v>Communication &amp; internet exp</v>
      </c>
      <c r="S7728" s="39" t="str">
        <f>VLOOKUP(D7728,GL_Master!$A$1:$D$80,4,FALSE)</f>
        <v>Communication cost</v>
      </c>
    </row>
    <row r="7729" spans="1:19" x14ac:dyDescent="0.25">
      <c r="A7729" s="39" t="s">
        <v>262</v>
      </c>
      <c r="B7729" s="39" t="s">
        <v>250</v>
      </c>
      <c r="C7729" s="7">
        <v>43952</v>
      </c>
      <c r="D7729" s="39" t="s">
        <v>41</v>
      </c>
      <c r="E7729" s="39">
        <v>26</v>
      </c>
      <c r="F7729" s="82">
        <f t="shared" si="360"/>
        <v>2.5999999999999999E-2</v>
      </c>
      <c r="G7729" s="39">
        <f>VLOOKUP(N7729,Currecny_M!$A$1:$P$10,2,FALSE)</f>
        <v>95</v>
      </c>
      <c r="H7729" s="39">
        <f>MATCH(C7729,Currecny_M!$A$1:$P$1,0)</f>
        <v>3</v>
      </c>
      <c r="I7729" s="39">
        <f>VLOOKUP(N7729,Currecny_M!$A$1:$P$10,MATCH(Database!C7729,Currecny_M!$A$1:$P$1,0),FALSE)</f>
        <v>95.95</v>
      </c>
      <c r="J7729" s="82">
        <f t="shared" si="361"/>
        <v>2.4946999999999999</v>
      </c>
      <c r="K7729" s="39">
        <f>VLOOKUP('Cover page'!$B$6,Currecny_M!$A$1:$P$10,MATCH(Database!C7729,Currecny_M!$A$1:$P$1,0),FALSE)</f>
        <v>1</v>
      </c>
      <c r="L7729" s="82">
        <f t="shared" si="362"/>
        <v>2.4946999999999999</v>
      </c>
      <c r="M7729" s="82">
        <f>((E7729/$F$1)*VLOOKUP(N7729,Currecny_M!$A$1:$P$10,MATCH(Database!C7729,Currecny_M!$A$1:$P$1,0),FALSE))/VLOOKUP('Cover page'!$B$6,Currecny_M!$A$1:$P$10,MATCH(Database!C7729,Currecny_M!$A$1:$P$1,0),FALSE)</f>
        <v>2.4946999999999999</v>
      </c>
      <c r="N7729" s="6" t="str">
        <f>VLOOKUP(B7729,Master!$A$2:$C$11,3,FALSE)</f>
        <v>Pound</v>
      </c>
      <c r="O7729" s="6" t="str">
        <f>VLOOKUP(B7729,Master!$A$2:$C$11,2,FALSE)</f>
        <v>Europe</v>
      </c>
      <c r="Q7729" s="39" t="str">
        <f>VLOOKUP(D7729,GL_Master!$A$1:$D$80,2,FALSE)</f>
        <v>PL</v>
      </c>
      <c r="R7729" s="39" t="str">
        <f>VLOOKUP(D7729,GL_Master!$A$1:$D$80,3,FALSE)</f>
        <v>Communication &amp; internet exp</v>
      </c>
      <c r="S7729" s="39" t="str">
        <f>VLOOKUP(D7729,GL_Master!$A$1:$D$80,4,FALSE)</f>
        <v>Communication cost</v>
      </c>
    </row>
    <row r="7730" spans="1:19" x14ac:dyDescent="0.25">
      <c r="A7730" s="39" t="s">
        <v>262</v>
      </c>
      <c r="B7730" s="39" t="s">
        <v>250</v>
      </c>
      <c r="C7730" s="7">
        <v>43952</v>
      </c>
      <c r="D7730" s="39" t="s">
        <v>103</v>
      </c>
      <c r="E7730" s="39">
        <v>53</v>
      </c>
      <c r="F7730" s="82">
        <f t="shared" si="360"/>
        <v>5.2999999999999999E-2</v>
      </c>
      <c r="G7730" s="39">
        <f>VLOOKUP(N7730,Currecny_M!$A$1:$P$10,2,FALSE)</f>
        <v>95</v>
      </c>
      <c r="H7730" s="39">
        <f>MATCH(C7730,Currecny_M!$A$1:$P$1,0)</f>
        <v>3</v>
      </c>
      <c r="I7730" s="39">
        <f>VLOOKUP(N7730,Currecny_M!$A$1:$P$10,MATCH(Database!C7730,Currecny_M!$A$1:$P$1,0),FALSE)</f>
        <v>95.95</v>
      </c>
      <c r="J7730" s="82">
        <f t="shared" si="361"/>
        <v>5.08535</v>
      </c>
      <c r="K7730" s="39">
        <f>VLOOKUP('Cover page'!$B$6,Currecny_M!$A$1:$P$10,MATCH(Database!C7730,Currecny_M!$A$1:$P$1,0),FALSE)</f>
        <v>1</v>
      </c>
      <c r="L7730" s="82">
        <f t="shared" si="362"/>
        <v>5.08535</v>
      </c>
      <c r="M7730" s="82">
        <f>((E7730/$F$1)*VLOOKUP(N7730,Currecny_M!$A$1:$P$10,MATCH(Database!C7730,Currecny_M!$A$1:$P$1,0),FALSE))/VLOOKUP('Cover page'!$B$6,Currecny_M!$A$1:$P$10,MATCH(Database!C7730,Currecny_M!$A$1:$P$1,0),FALSE)</f>
        <v>5.08535</v>
      </c>
      <c r="N7730" s="6" t="str">
        <f>VLOOKUP(B7730,Master!$A$2:$C$11,3,FALSE)</f>
        <v>Pound</v>
      </c>
      <c r="O7730" s="6" t="str">
        <f>VLOOKUP(B7730,Master!$A$2:$C$11,2,FALSE)</f>
        <v>Europe</v>
      </c>
      <c r="Q7730" s="39" t="str">
        <f>VLOOKUP(D7730,GL_Master!$A$1:$D$80,2,FALSE)</f>
        <v>PL</v>
      </c>
      <c r="R7730" s="39" t="str">
        <f>VLOOKUP(D7730,GL_Master!$A$1:$D$80,3,FALSE)</f>
        <v>Communication &amp; internet exp</v>
      </c>
      <c r="S7730" s="39" t="str">
        <f>VLOOKUP(D7730,GL_Master!$A$1:$D$80,4,FALSE)</f>
        <v>Communication cost</v>
      </c>
    </row>
    <row r="7731" spans="1:19" x14ac:dyDescent="0.25">
      <c r="A7731" s="39" t="s">
        <v>262</v>
      </c>
      <c r="B7731" s="39" t="s">
        <v>250</v>
      </c>
      <c r="C7731" s="7">
        <v>43952</v>
      </c>
      <c r="D7731" s="39" t="s">
        <v>104</v>
      </c>
      <c r="E7731" s="39">
        <v>78</v>
      </c>
      <c r="F7731" s="82">
        <f t="shared" si="360"/>
        <v>7.8E-2</v>
      </c>
      <c r="G7731" s="39">
        <f>VLOOKUP(N7731,Currecny_M!$A$1:$P$10,2,FALSE)</f>
        <v>95</v>
      </c>
      <c r="H7731" s="39">
        <f>MATCH(C7731,Currecny_M!$A$1:$P$1,0)</f>
        <v>3</v>
      </c>
      <c r="I7731" s="39">
        <f>VLOOKUP(N7731,Currecny_M!$A$1:$P$10,MATCH(Database!C7731,Currecny_M!$A$1:$P$1,0),FALSE)</f>
        <v>95.95</v>
      </c>
      <c r="J7731" s="82">
        <f t="shared" si="361"/>
        <v>7.4841000000000006</v>
      </c>
      <c r="K7731" s="39">
        <f>VLOOKUP('Cover page'!$B$6,Currecny_M!$A$1:$P$10,MATCH(Database!C7731,Currecny_M!$A$1:$P$1,0),FALSE)</f>
        <v>1</v>
      </c>
      <c r="L7731" s="82">
        <f t="shared" si="362"/>
        <v>7.4841000000000006</v>
      </c>
      <c r="M7731" s="82">
        <f>((E7731/$F$1)*VLOOKUP(N7731,Currecny_M!$A$1:$P$10,MATCH(Database!C7731,Currecny_M!$A$1:$P$1,0),FALSE))/VLOOKUP('Cover page'!$B$6,Currecny_M!$A$1:$P$10,MATCH(Database!C7731,Currecny_M!$A$1:$P$1,0),FALSE)</f>
        <v>7.4841000000000006</v>
      </c>
      <c r="N7731" s="6" t="str">
        <f>VLOOKUP(B7731,Master!$A$2:$C$11,3,FALSE)</f>
        <v>Pound</v>
      </c>
      <c r="O7731" s="6" t="str">
        <f>VLOOKUP(B7731,Master!$A$2:$C$11,2,FALSE)</f>
        <v>Europe</v>
      </c>
      <c r="Q7731" s="39" t="str">
        <f>VLOOKUP(D7731,GL_Master!$A$1:$D$80,2,FALSE)</f>
        <v>PL</v>
      </c>
      <c r="R7731" s="39" t="str">
        <f>VLOOKUP(D7731,GL_Master!$A$1:$D$80,3,FALSE)</f>
        <v>Legal &amp; Professional expenses</v>
      </c>
      <c r="S7731" s="39" t="str">
        <f>VLOOKUP(D7731,GL_Master!$A$1:$D$80,4,FALSE)</f>
        <v>Professional Fees - Others</v>
      </c>
    </row>
    <row r="7732" spans="1:19" x14ac:dyDescent="0.25">
      <c r="A7732" s="39" t="s">
        <v>262</v>
      </c>
      <c r="B7732" s="39" t="s">
        <v>250</v>
      </c>
      <c r="C7732" s="7">
        <v>43952</v>
      </c>
      <c r="D7732" s="39" t="s">
        <v>105</v>
      </c>
      <c r="E7732" s="39">
        <v>54</v>
      </c>
      <c r="F7732" s="82">
        <f t="shared" si="360"/>
        <v>5.3999999999999999E-2</v>
      </c>
      <c r="G7732" s="39">
        <f>VLOOKUP(N7732,Currecny_M!$A$1:$P$10,2,FALSE)</f>
        <v>95</v>
      </c>
      <c r="H7732" s="39">
        <f>MATCH(C7732,Currecny_M!$A$1:$P$1,0)</f>
        <v>3</v>
      </c>
      <c r="I7732" s="39">
        <f>VLOOKUP(N7732,Currecny_M!$A$1:$P$10,MATCH(Database!C7732,Currecny_M!$A$1:$P$1,0),FALSE)</f>
        <v>95.95</v>
      </c>
      <c r="J7732" s="82">
        <f t="shared" si="361"/>
        <v>5.1813000000000002</v>
      </c>
      <c r="K7732" s="39">
        <f>VLOOKUP('Cover page'!$B$6,Currecny_M!$A$1:$P$10,MATCH(Database!C7732,Currecny_M!$A$1:$P$1,0),FALSE)</f>
        <v>1</v>
      </c>
      <c r="L7732" s="82">
        <f t="shared" si="362"/>
        <v>5.1813000000000002</v>
      </c>
      <c r="M7732" s="82">
        <f>((E7732/$F$1)*VLOOKUP(N7732,Currecny_M!$A$1:$P$10,MATCH(Database!C7732,Currecny_M!$A$1:$P$1,0),FALSE))/VLOOKUP('Cover page'!$B$6,Currecny_M!$A$1:$P$10,MATCH(Database!C7732,Currecny_M!$A$1:$P$1,0),FALSE)</f>
        <v>5.1813000000000002</v>
      </c>
      <c r="N7732" s="6" t="str">
        <f>VLOOKUP(B7732,Master!$A$2:$C$11,3,FALSE)</f>
        <v>Pound</v>
      </c>
      <c r="O7732" s="6" t="str">
        <f>VLOOKUP(B7732,Master!$A$2:$C$11,2,FALSE)</f>
        <v>Europe</v>
      </c>
      <c r="Q7732" s="39" t="str">
        <f>VLOOKUP(D7732,GL_Master!$A$1:$D$80,2,FALSE)</f>
        <v>PL</v>
      </c>
      <c r="R7732" s="39" t="str">
        <f>VLOOKUP(D7732,GL_Master!$A$1:$D$80,3,FALSE)</f>
        <v>Travelling and conveyance</v>
      </c>
      <c r="S7732" s="39" t="str">
        <f>VLOOKUP(D7732,GL_Master!$A$1:$D$80,4,FALSE)</f>
        <v>Car hiring and rental services</v>
      </c>
    </row>
    <row r="7733" spans="1:19" x14ac:dyDescent="0.25">
      <c r="A7733" s="39" t="s">
        <v>262</v>
      </c>
      <c r="B7733" s="39" t="s">
        <v>250</v>
      </c>
      <c r="C7733" s="7">
        <v>43952</v>
      </c>
      <c r="D7733" s="39" t="s">
        <v>106</v>
      </c>
      <c r="E7733" s="39">
        <v>27</v>
      </c>
      <c r="F7733" s="82">
        <f t="shared" si="360"/>
        <v>2.7E-2</v>
      </c>
      <c r="G7733" s="39">
        <f>VLOOKUP(N7733,Currecny_M!$A$1:$P$10,2,FALSE)</f>
        <v>95</v>
      </c>
      <c r="H7733" s="39">
        <f>MATCH(C7733,Currecny_M!$A$1:$P$1,0)</f>
        <v>3</v>
      </c>
      <c r="I7733" s="39">
        <f>VLOOKUP(N7733,Currecny_M!$A$1:$P$10,MATCH(Database!C7733,Currecny_M!$A$1:$P$1,0),FALSE)</f>
        <v>95.95</v>
      </c>
      <c r="J7733" s="82">
        <f t="shared" si="361"/>
        <v>2.5906500000000001</v>
      </c>
      <c r="K7733" s="39">
        <f>VLOOKUP('Cover page'!$B$6,Currecny_M!$A$1:$P$10,MATCH(Database!C7733,Currecny_M!$A$1:$P$1,0),FALSE)</f>
        <v>1</v>
      </c>
      <c r="L7733" s="82">
        <f t="shared" si="362"/>
        <v>2.5906500000000001</v>
      </c>
      <c r="M7733" s="82">
        <f>((E7733/$F$1)*VLOOKUP(N7733,Currecny_M!$A$1:$P$10,MATCH(Database!C7733,Currecny_M!$A$1:$P$1,0),FALSE))/VLOOKUP('Cover page'!$B$6,Currecny_M!$A$1:$P$10,MATCH(Database!C7733,Currecny_M!$A$1:$P$1,0),FALSE)</f>
        <v>2.5906500000000001</v>
      </c>
      <c r="N7733" s="6" t="str">
        <f>VLOOKUP(B7733,Master!$A$2:$C$11,3,FALSE)</f>
        <v>Pound</v>
      </c>
      <c r="O7733" s="6" t="str">
        <f>VLOOKUP(B7733,Master!$A$2:$C$11,2,FALSE)</f>
        <v>Europe</v>
      </c>
      <c r="Q7733" s="39" t="str">
        <f>VLOOKUP(D7733,GL_Master!$A$1:$D$80,2,FALSE)</f>
        <v>PL</v>
      </c>
      <c r="R7733" s="39" t="str">
        <f>VLOOKUP(D7733,GL_Master!$A$1:$D$80,3,FALSE)</f>
        <v>Communication &amp; internet exp</v>
      </c>
      <c r="S7733" s="39" t="str">
        <f>VLOOKUP(D7733,GL_Master!$A$1:$D$80,4,FALSE)</f>
        <v>Printing &amp; Stationary</v>
      </c>
    </row>
    <row r="7734" spans="1:19" x14ac:dyDescent="0.25">
      <c r="A7734" s="39" t="s">
        <v>262</v>
      </c>
      <c r="B7734" s="39" t="s">
        <v>250</v>
      </c>
      <c r="C7734" s="7">
        <v>43952</v>
      </c>
      <c r="D7734" s="39" t="s">
        <v>32</v>
      </c>
      <c r="E7734" s="39">
        <v>26</v>
      </c>
      <c r="F7734" s="82">
        <f t="shared" si="360"/>
        <v>2.5999999999999999E-2</v>
      </c>
      <c r="G7734" s="39">
        <f>VLOOKUP(N7734,Currecny_M!$A$1:$P$10,2,FALSE)</f>
        <v>95</v>
      </c>
      <c r="H7734" s="39">
        <f>MATCH(C7734,Currecny_M!$A$1:$P$1,0)</f>
        <v>3</v>
      </c>
      <c r="I7734" s="39">
        <f>VLOOKUP(N7734,Currecny_M!$A$1:$P$10,MATCH(Database!C7734,Currecny_M!$A$1:$P$1,0),FALSE)</f>
        <v>95.95</v>
      </c>
      <c r="J7734" s="82">
        <f t="shared" si="361"/>
        <v>2.4946999999999999</v>
      </c>
      <c r="K7734" s="39">
        <f>VLOOKUP('Cover page'!$B$6,Currecny_M!$A$1:$P$10,MATCH(Database!C7734,Currecny_M!$A$1:$P$1,0),FALSE)</f>
        <v>1</v>
      </c>
      <c r="L7734" s="82">
        <f t="shared" si="362"/>
        <v>2.4946999999999999</v>
      </c>
      <c r="M7734" s="82">
        <f>((E7734/$F$1)*VLOOKUP(N7734,Currecny_M!$A$1:$P$10,MATCH(Database!C7734,Currecny_M!$A$1:$P$1,0),FALSE))/VLOOKUP('Cover page'!$B$6,Currecny_M!$A$1:$P$10,MATCH(Database!C7734,Currecny_M!$A$1:$P$1,0),FALSE)</f>
        <v>2.4946999999999999</v>
      </c>
      <c r="N7734" s="6" t="str">
        <f>VLOOKUP(B7734,Master!$A$2:$C$11,3,FALSE)</f>
        <v>Pound</v>
      </c>
      <c r="O7734" s="6" t="str">
        <f>VLOOKUP(B7734,Master!$A$2:$C$11,2,FALSE)</f>
        <v>Europe</v>
      </c>
      <c r="Q7734" s="39" t="str">
        <f>VLOOKUP(D7734,GL_Master!$A$1:$D$80,2,FALSE)</f>
        <v>PL</v>
      </c>
      <c r="R7734" s="39" t="str">
        <f>VLOOKUP(D7734,GL_Master!$A$1:$D$80,3,FALSE)</f>
        <v>Communication &amp; internet exp</v>
      </c>
      <c r="S7734" s="39" t="str">
        <f>VLOOKUP(D7734,GL_Master!$A$1:$D$80,4,FALSE)</f>
        <v>Printing &amp; Stationary</v>
      </c>
    </row>
    <row r="7735" spans="1:19" x14ac:dyDescent="0.25">
      <c r="A7735" s="39" t="s">
        <v>262</v>
      </c>
      <c r="B7735" s="39" t="s">
        <v>250</v>
      </c>
      <c r="C7735" s="7">
        <v>43952</v>
      </c>
      <c r="D7735" s="39" t="s">
        <v>35</v>
      </c>
      <c r="E7735" s="39">
        <v>79</v>
      </c>
      <c r="F7735" s="82">
        <f t="shared" si="360"/>
        <v>7.9000000000000001E-2</v>
      </c>
      <c r="G7735" s="39">
        <f>VLOOKUP(N7735,Currecny_M!$A$1:$P$10,2,FALSE)</f>
        <v>95</v>
      </c>
      <c r="H7735" s="39">
        <f>MATCH(C7735,Currecny_M!$A$1:$P$1,0)</f>
        <v>3</v>
      </c>
      <c r="I7735" s="39">
        <f>VLOOKUP(N7735,Currecny_M!$A$1:$P$10,MATCH(Database!C7735,Currecny_M!$A$1:$P$1,0),FALSE)</f>
        <v>95.95</v>
      </c>
      <c r="J7735" s="82">
        <f t="shared" si="361"/>
        <v>7.58005</v>
      </c>
      <c r="K7735" s="39">
        <f>VLOOKUP('Cover page'!$B$6,Currecny_M!$A$1:$P$10,MATCH(Database!C7735,Currecny_M!$A$1:$P$1,0),FALSE)</f>
        <v>1</v>
      </c>
      <c r="L7735" s="82">
        <f t="shared" si="362"/>
        <v>7.58005</v>
      </c>
      <c r="M7735" s="82">
        <f>((E7735/$F$1)*VLOOKUP(N7735,Currecny_M!$A$1:$P$10,MATCH(Database!C7735,Currecny_M!$A$1:$P$1,0),FALSE))/VLOOKUP('Cover page'!$B$6,Currecny_M!$A$1:$P$10,MATCH(Database!C7735,Currecny_M!$A$1:$P$1,0),FALSE)</f>
        <v>7.58005</v>
      </c>
      <c r="N7735" s="6" t="str">
        <f>VLOOKUP(B7735,Master!$A$2:$C$11,3,FALSE)</f>
        <v>Pound</v>
      </c>
      <c r="O7735" s="6" t="str">
        <f>VLOOKUP(B7735,Master!$A$2:$C$11,2,FALSE)</f>
        <v>Europe</v>
      </c>
      <c r="Q7735" s="39" t="str">
        <f>VLOOKUP(D7735,GL_Master!$A$1:$D$80,2,FALSE)</f>
        <v>PL</v>
      </c>
      <c r="R7735" s="39" t="str">
        <f>VLOOKUP(D7735,GL_Master!$A$1:$D$80,3,FALSE)</f>
        <v>Security Expenses</v>
      </c>
      <c r="S7735" s="39" t="str">
        <f>VLOOKUP(D7735,GL_Master!$A$1:$D$80,4,FALSE)</f>
        <v>Security Expenses others</v>
      </c>
    </row>
    <row r="7736" spans="1:19" x14ac:dyDescent="0.25">
      <c r="A7736" s="39" t="s">
        <v>262</v>
      </c>
      <c r="B7736" s="39" t="s">
        <v>250</v>
      </c>
      <c r="C7736" s="7">
        <v>43952</v>
      </c>
      <c r="D7736" s="39" t="s">
        <v>38</v>
      </c>
      <c r="E7736" s="39">
        <v>26</v>
      </c>
      <c r="F7736" s="82">
        <f t="shared" si="360"/>
        <v>2.5999999999999999E-2</v>
      </c>
      <c r="G7736" s="39">
        <f>VLOOKUP(N7736,Currecny_M!$A$1:$P$10,2,FALSE)</f>
        <v>95</v>
      </c>
      <c r="H7736" s="39">
        <f>MATCH(C7736,Currecny_M!$A$1:$P$1,0)</f>
        <v>3</v>
      </c>
      <c r="I7736" s="39">
        <f>VLOOKUP(N7736,Currecny_M!$A$1:$P$10,MATCH(Database!C7736,Currecny_M!$A$1:$P$1,0),FALSE)</f>
        <v>95.95</v>
      </c>
      <c r="J7736" s="82">
        <f t="shared" si="361"/>
        <v>2.4946999999999999</v>
      </c>
      <c r="K7736" s="39">
        <f>VLOOKUP('Cover page'!$B$6,Currecny_M!$A$1:$P$10,MATCH(Database!C7736,Currecny_M!$A$1:$P$1,0),FALSE)</f>
        <v>1</v>
      </c>
      <c r="L7736" s="82">
        <f t="shared" si="362"/>
        <v>2.4946999999999999</v>
      </c>
      <c r="M7736" s="82">
        <f>((E7736/$F$1)*VLOOKUP(N7736,Currecny_M!$A$1:$P$10,MATCH(Database!C7736,Currecny_M!$A$1:$P$1,0),FALSE))/VLOOKUP('Cover page'!$B$6,Currecny_M!$A$1:$P$10,MATCH(Database!C7736,Currecny_M!$A$1:$P$1,0),FALSE)</f>
        <v>2.4946999999999999</v>
      </c>
      <c r="N7736" s="6" t="str">
        <f>VLOOKUP(B7736,Master!$A$2:$C$11,3,FALSE)</f>
        <v>Pound</v>
      </c>
      <c r="O7736" s="6" t="str">
        <f>VLOOKUP(B7736,Master!$A$2:$C$11,2,FALSE)</f>
        <v>Europe</v>
      </c>
      <c r="Q7736" s="39" t="str">
        <f>VLOOKUP(D7736,GL_Master!$A$1:$D$80,2,FALSE)</f>
        <v>PL</v>
      </c>
      <c r="R7736" s="39" t="str">
        <f>VLOOKUP(D7736,GL_Master!$A$1:$D$80,3,FALSE)</f>
        <v>House Keeping Expenses</v>
      </c>
      <c r="S7736" s="39" t="str">
        <f>VLOOKUP(D7736,GL_Master!$A$1:$D$80,4,FALSE)</f>
        <v>House Keeping Expenses</v>
      </c>
    </row>
    <row r="7737" spans="1:19" x14ac:dyDescent="0.25">
      <c r="A7737" s="39" t="s">
        <v>262</v>
      </c>
      <c r="B7737" s="39" t="s">
        <v>250</v>
      </c>
      <c r="C7737" s="7">
        <v>43952</v>
      </c>
      <c r="D7737" s="39" t="s">
        <v>107</v>
      </c>
      <c r="E7737" s="39">
        <v>26</v>
      </c>
      <c r="F7737" s="82">
        <f t="shared" si="360"/>
        <v>2.5999999999999999E-2</v>
      </c>
      <c r="G7737" s="39">
        <f>VLOOKUP(N7737,Currecny_M!$A$1:$P$10,2,FALSE)</f>
        <v>95</v>
      </c>
      <c r="H7737" s="39">
        <f>MATCH(C7737,Currecny_M!$A$1:$P$1,0)</f>
        <v>3</v>
      </c>
      <c r="I7737" s="39">
        <f>VLOOKUP(N7737,Currecny_M!$A$1:$P$10,MATCH(Database!C7737,Currecny_M!$A$1:$P$1,0),FALSE)</f>
        <v>95.95</v>
      </c>
      <c r="J7737" s="82">
        <f t="shared" si="361"/>
        <v>2.4946999999999999</v>
      </c>
      <c r="K7737" s="39">
        <f>VLOOKUP('Cover page'!$B$6,Currecny_M!$A$1:$P$10,MATCH(Database!C7737,Currecny_M!$A$1:$P$1,0),FALSE)</f>
        <v>1</v>
      </c>
      <c r="L7737" s="82">
        <f t="shared" si="362"/>
        <v>2.4946999999999999</v>
      </c>
      <c r="M7737" s="82">
        <f>((E7737/$F$1)*VLOOKUP(N7737,Currecny_M!$A$1:$P$10,MATCH(Database!C7737,Currecny_M!$A$1:$P$1,0),FALSE))/VLOOKUP('Cover page'!$B$6,Currecny_M!$A$1:$P$10,MATCH(Database!C7737,Currecny_M!$A$1:$P$1,0),FALSE)</f>
        <v>2.4946999999999999</v>
      </c>
      <c r="N7737" s="6" t="str">
        <f>VLOOKUP(B7737,Master!$A$2:$C$11,3,FALSE)</f>
        <v>Pound</v>
      </c>
      <c r="O7737" s="6" t="str">
        <f>VLOOKUP(B7737,Master!$A$2:$C$11,2,FALSE)</f>
        <v>Europe</v>
      </c>
      <c r="Q7737" s="39" t="str">
        <f>VLOOKUP(D7737,GL_Master!$A$1:$D$80,2,FALSE)</f>
        <v>PL</v>
      </c>
      <c r="R7737" s="39" t="str">
        <f>VLOOKUP(D7737,GL_Master!$A$1:$D$80,3,FALSE)</f>
        <v>Misc. expenses</v>
      </c>
      <c r="S7737" s="39" t="str">
        <f>VLOOKUP(D7737,GL_Master!$A$1:$D$80,4,FALSE)</f>
        <v>Repair &amp; Maintenance</v>
      </c>
    </row>
    <row r="7738" spans="1:19" x14ac:dyDescent="0.25">
      <c r="A7738" s="39" t="s">
        <v>262</v>
      </c>
      <c r="B7738" s="39" t="s">
        <v>250</v>
      </c>
      <c r="C7738" s="7">
        <v>43952</v>
      </c>
      <c r="D7738" s="39" t="s">
        <v>108</v>
      </c>
      <c r="E7738" s="39">
        <v>26</v>
      </c>
      <c r="F7738" s="82">
        <f t="shared" si="360"/>
        <v>2.5999999999999999E-2</v>
      </c>
      <c r="G7738" s="39">
        <f>VLOOKUP(N7738,Currecny_M!$A$1:$P$10,2,FALSE)</f>
        <v>95</v>
      </c>
      <c r="H7738" s="39">
        <f>MATCH(C7738,Currecny_M!$A$1:$P$1,0)</f>
        <v>3</v>
      </c>
      <c r="I7738" s="39">
        <f>VLOOKUP(N7738,Currecny_M!$A$1:$P$10,MATCH(Database!C7738,Currecny_M!$A$1:$P$1,0),FALSE)</f>
        <v>95.95</v>
      </c>
      <c r="J7738" s="82">
        <f t="shared" si="361"/>
        <v>2.4946999999999999</v>
      </c>
      <c r="K7738" s="39">
        <f>VLOOKUP('Cover page'!$B$6,Currecny_M!$A$1:$P$10,MATCH(Database!C7738,Currecny_M!$A$1:$P$1,0),FALSE)</f>
        <v>1</v>
      </c>
      <c r="L7738" s="82">
        <f t="shared" si="362"/>
        <v>2.4946999999999999</v>
      </c>
      <c r="M7738" s="82">
        <f>((E7738/$F$1)*VLOOKUP(N7738,Currecny_M!$A$1:$P$10,MATCH(Database!C7738,Currecny_M!$A$1:$P$1,0),FALSE))/VLOOKUP('Cover page'!$B$6,Currecny_M!$A$1:$P$10,MATCH(Database!C7738,Currecny_M!$A$1:$P$1,0),FALSE)</f>
        <v>2.4946999999999999</v>
      </c>
      <c r="N7738" s="6" t="str">
        <f>VLOOKUP(B7738,Master!$A$2:$C$11,3,FALSE)</f>
        <v>Pound</v>
      </c>
      <c r="O7738" s="6" t="str">
        <f>VLOOKUP(B7738,Master!$A$2:$C$11,2,FALSE)</f>
        <v>Europe</v>
      </c>
      <c r="Q7738" s="39" t="str">
        <f>VLOOKUP(D7738,GL_Master!$A$1:$D$80,2,FALSE)</f>
        <v>PL</v>
      </c>
      <c r="R7738" s="39" t="str">
        <f>VLOOKUP(D7738,GL_Master!$A$1:$D$80,3,FALSE)</f>
        <v>Misc. expenses</v>
      </c>
      <c r="S7738" s="39" t="str">
        <f>VLOOKUP(D7738,GL_Master!$A$1:$D$80,4,FALSE)</f>
        <v>Repair &amp; Maintenance</v>
      </c>
    </row>
    <row r="7739" spans="1:19" x14ac:dyDescent="0.25">
      <c r="A7739" s="39" t="s">
        <v>262</v>
      </c>
      <c r="B7739" s="39" t="s">
        <v>250</v>
      </c>
      <c r="C7739" s="7">
        <v>43952</v>
      </c>
      <c r="D7739" s="39" t="s">
        <v>9</v>
      </c>
      <c r="E7739" s="39">
        <v>243</v>
      </c>
      <c r="F7739" s="82">
        <f t="shared" si="360"/>
        <v>0.24299999999999999</v>
      </c>
      <c r="G7739" s="39">
        <f>VLOOKUP(N7739,Currecny_M!$A$1:$P$10,2,FALSE)</f>
        <v>95</v>
      </c>
      <c r="H7739" s="39">
        <f>MATCH(C7739,Currecny_M!$A$1:$P$1,0)</f>
        <v>3</v>
      </c>
      <c r="I7739" s="39">
        <f>VLOOKUP(N7739,Currecny_M!$A$1:$P$10,MATCH(Database!C7739,Currecny_M!$A$1:$P$1,0),FALSE)</f>
        <v>95.95</v>
      </c>
      <c r="J7739" s="82">
        <f t="shared" si="361"/>
        <v>23.315850000000001</v>
      </c>
      <c r="K7739" s="39">
        <f>VLOOKUP('Cover page'!$B$6,Currecny_M!$A$1:$P$10,MATCH(Database!C7739,Currecny_M!$A$1:$P$1,0),FALSE)</f>
        <v>1</v>
      </c>
      <c r="L7739" s="82">
        <f t="shared" si="362"/>
        <v>23.315850000000001</v>
      </c>
      <c r="M7739" s="82">
        <f>((E7739/$F$1)*VLOOKUP(N7739,Currecny_M!$A$1:$P$10,MATCH(Database!C7739,Currecny_M!$A$1:$P$1,0),FALSE))/VLOOKUP('Cover page'!$B$6,Currecny_M!$A$1:$P$10,MATCH(Database!C7739,Currecny_M!$A$1:$P$1,0),FALSE)</f>
        <v>23.315850000000001</v>
      </c>
      <c r="N7739" s="6" t="str">
        <f>VLOOKUP(B7739,Master!$A$2:$C$11,3,FALSE)</f>
        <v>Pound</v>
      </c>
      <c r="O7739" s="6" t="str">
        <f>VLOOKUP(B7739,Master!$A$2:$C$11,2,FALSE)</f>
        <v>Europe</v>
      </c>
      <c r="Q7739" s="39" t="str">
        <f>VLOOKUP(D7739,GL_Master!$A$1:$D$80,2,FALSE)</f>
        <v>PL</v>
      </c>
      <c r="R7739" s="39" t="str">
        <f>VLOOKUP(D7739,GL_Master!$A$1:$D$80,3,FALSE)</f>
        <v>Rent</v>
      </c>
      <c r="S7739" s="39" t="str">
        <f>VLOOKUP(D7739,GL_Master!$A$1:$D$80,4,FALSE)</f>
        <v>Office Rent</v>
      </c>
    </row>
    <row r="7740" spans="1:19" x14ac:dyDescent="0.25">
      <c r="A7740" s="39" t="s">
        <v>262</v>
      </c>
      <c r="B7740" s="39" t="s">
        <v>250</v>
      </c>
      <c r="C7740" s="7">
        <v>43952</v>
      </c>
      <c r="D7740" s="39" t="s">
        <v>109</v>
      </c>
      <c r="E7740" s="39">
        <v>-129</v>
      </c>
      <c r="F7740" s="82">
        <f t="shared" si="360"/>
        <v>-0.129</v>
      </c>
      <c r="G7740" s="39">
        <f>VLOOKUP(N7740,Currecny_M!$A$1:$P$10,2,FALSE)</f>
        <v>95</v>
      </c>
      <c r="H7740" s="39">
        <f>MATCH(C7740,Currecny_M!$A$1:$P$1,0)</f>
        <v>3</v>
      </c>
      <c r="I7740" s="39">
        <f>VLOOKUP(N7740,Currecny_M!$A$1:$P$10,MATCH(Database!C7740,Currecny_M!$A$1:$P$1,0),FALSE)</f>
        <v>95.95</v>
      </c>
      <c r="J7740" s="82">
        <f t="shared" si="361"/>
        <v>-12.377550000000001</v>
      </c>
      <c r="K7740" s="39">
        <f>VLOOKUP('Cover page'!$B$6,Currecny_M!$A$1:$P$10,MATCH(Database!C7740,Currecny_M!$A$1:$P$1,0),FALSE)</f>
        <v>1</v>
      </c>
      <c r="L7740" s="82">
        <f t="shared" si="362"/>
        <v>-12.377550000000001</v>
      </c>
      <c r="M7740" s="82">
        <f>((E7740/$F$1)*VLOOKUP(N7740,Currecny_M!$A$1:$P$10,MATCH(Database!C7740,Currecny_M!$A$1:$P$1,0),FALSE))/VLOOKUP('Cover page'!$B$6,Currecny_M!$A$1:$P$10,MATCH(Database!C7740,Currecny_M!$A$1:$P$1,0),FALSE)</f>
        <v>-12.377550000000001</v>
      </c>
      <c r="N7740" s="6" t="str">
        <f>VLOOKUP(B7740,Master!$A$2:$C$11,3,FALSE)</f>
        <v>Pound</v>
      </c>
      <c r="O7740" s="6" t="str">
        <f>VLOOKUP(B7740,Master!$A$2:$C$11,2,FALSE)</f>
        <v>Europe</v>
      </c>
      <c r="Q7740" s="39" t="str">
        <f>VLOOKUP(D7740,GL_Master!$A$1:$D$80,2,FALSE)</f>
        <v>PL</v>
      </c>
      <c r="R7740" s="39" t="str">
        <f>VLOOKUP(D7740,GL_Master!$A$1:$D$80,3,FALSE)</f>
        <v>Travelling and conveyance</v>
      </c>
      <c r="S7740" s="39" t="str">
        <f>VLOOKUP(D7740,GL_Master!$A$1:$D$80,4,FALSE)</f>
        <v>Travelling , hotel lodging</v>
      </c>
    </row>
    <row r="7741" spans="1:19" x14ac:dyDescent="0.25">
      <c r="A7741" s="39" t="s">
        <v>262</v>
      </c>
      <c r="B7741" s="39" t="s">
        <v>250</v>
      </c>
      <c r="C7741" s="7">
        <v>43952</v>
      </c>
      <c r="D7741" s="39" t="s">
        <v>110</v>
      </c>
      <c r="E7741" s="39">
        <v>53</v>
      </c>
      <c r="F7741" s="82">
        <f t="shared" si="360"/>
        <v>5.2999999999999999E-2</v>
      </c>
      <c r="G7741" s="39">
        <f>VLOOKUP(N7741,Currecny_M!$A$1:$P$10,2,FALSE)</f>
        <v>95</v>
      </c>
      <c r="H7741" s="39">
        <f>MATCH(C7741,Currecny_M!$A$1:$P$1,0)</f>
        <v>3</v>
      </c>
      <c r="I7741" s="39">
        <f>VLOOKUP(N7741,Currecny_M!$A$1:$P$10,MATCH(Database!C7741,Currecny_M!$A$1:$P$1,0),FALSE)</f>
        <v>95.95</v>
      </c>
      <c r="J7741" s="82">
        <f t="shared" si="361"/>
        <v>5.08535</v>
      </c>
      <c r="K7741" s="39">
        <f>VLOOKUP('Cover page'!$B$6,Currecny_M!$A$1:$P$10,MATCH(Database!C7741,Currecny_M!$A$1:$P$1,0),FALSE)</f>
        <v>1</v>
      </c>
      <c r="L7741" s="82">
        <f t="shared" si="362"/>
        <v>5.08535</v>
      </c>
      <c r="M7741" s="82">
        <f>((E7741/$F$1)*VLOOKUP(N7741,Currecny_M!$A$1:$P$10,MATCH(Database!C7741,Currecny_M!$A$1:$P$1,0),FALSE))/VLOOKUP('Cover page'!$B$6,Currecny_M!$A$1:$P$10,MATCH(Database!C7741,Currecny_M!$A$1:$P$1,0),FALSE)</f>
        <v>5.08535</v>
      </c>
      <c r="N7741" s="6" t="str">
        <f>VLOOKUP(B7741,Master!$A$2:$C$11,3,FALSE)</f>
        <v>Pound</v>
      </c>
      <c r="O7741" s="6" t="str">
        <f>VLOOKUP(B7741,Master!$A$2:$C$11,2,FALSE)</f>
        <v>Europe</v>
      </c>
      <c r="Q7741" s="39" t="str">
        <f>VLOOKUP(D7741,GL_Master!$A$1:$D$80,2,FALSE)</f>
        <v>PL</v>
      </c>
      <c r="R7741" s="39" t="str">
        <f>VLOOKUP(D7741,GL_Master!$A$1:$D$80,3,FALSE)</f>
        <v>Travelling and conveyance</v>
      </c>
      <c r="S7741" s="39" t="str">
        <f>VLOOKUP(D7741,GL_Master!$A$1:$D$80,4,FALSE)</f>
        <v>Travelling , hotel lodging</v>
      </c>
    </row>
    <row r="7742" spans="1:19" x14ac:dyDescent="0.25">
      <c r="A7742" s="39" t="s">
        <v>262</v>
      </c>
      <c r="B7742" s="39" t="s">
        <v>250</v>
      </c>
      <c r="C7742" s="7">
        <v>43952</v>
      </c>
      <c r="D7742" s="39" t="s">
        <v>111</v>
      </c>
      <c r="E7742" s="39">
        <v>26</v>
      </c>
      <c r="F7742" s="82">
        <f t="shared" si="360"/>
        <v>2.5999999999999999E-2</v>
      </c>
      <c r="G7742" s="39">
        <f>VLOOKUP(N7742,Currecny_M!$A$1:$P$10,2,FALSE)</f>
        <v>95</v>
      </c>
      <c r="H7742" s="39">
        <f>MATCH(C7742,Currecny_M!$A$1:$P$1,0)</f>
        <v>3</v>
      </c>
      <c r="I7742" s="39">
        <f>VLOOKUP(N7742,Currecny_M!$A$1:$P$10,MATCH(Database!C7742,Currecny_M!$A$1:$P$1,0),FALSE)</f>
        <v>95.95</v>
      </c>
      <c r="J7742" s="82">
        <f t="shared" si="361"/>
        <v>2.4946999999999999</v>
      </c>
      <c r="K7742" s="39">
        <f>VLOOKUP('Cover page'!$B$6,Currecny_M!$A$1:$P$10,MATCH(Database!C7742,Currecny_M!$A$1:$P$1,0),FALSE)</f>
        <v>1</v>
      </c>
      <c r="L7742" s="82">
        <f t="shared" si="362"/>
        <v>2.4946999999999999</v>
      </c>
      <c r="M7742" s="82">
        <f>((E7742/$F$1)*VLOOKUP(N7742,Currecny_M!$A$1:$P$10,MATCH(Database!C7742,Currecny_M!$A$1:$P$1,0),FALSE))/VLOOKUP('Cover page'!$B$6,Currecny_M!$A$1:$P$10,MATCH(Database!C7742,Currecny_M!$A$1:$P$1,0),FALSE)</f>
        <v>2.4946999999999999</v>
      </c>
      <c r="N7742" s="6" t="str">
        <f>VLOOKUP(B7742,Master!$A$2:$C$11,3,FALSE)</f>
        <v>Pound</v>
      </c>
      <c r="O7742" s="6" t="str">
        <f>VLOOKUP(B7742,Master!$A$2:$C$11,2,FALSE)</f>
        <v>Europe</v>
      </c>
      <c r="Q7742" s="39" t="str">
        <f>VLOOKUP(D7742,GL_Master!$A$1:$D$80,2,FALSE)</f>
        <v>PL</v>
      </c>
      <c r="R7742" s="39" t="str">
        <f>VLOOKUP(D7742,GL_Master!$A$1:$D$80,3,FALSE)</f>
        <v>Legal &amp; Professional expenses</v>
      </c>
      <c r="S7742" s="39" t="str">
        <f>VLOOKUP(D7742,GL_Master!$A$1:$D$80,4,FALSE)</f>
        <v>Professional Fees - Others</v>
      </c>
    </row>
    <row r="7743" spans="1:19" x14ac:dyDescent="0.25">
      <c r="A7743" s="39" t="s">
        <v>262</v>
      </c>
      <c r="B7743" s="39" t="s">
        <v>250</v>
      </c>
      <c r="C7743" s="7">
        <v>43952</v>
      </c>
      <c r="D7743" s="39" t="s">
        <v>112</v>
      </c>
      <c r="E7743" s="39">
        <v>270</v>
      </c>
      <c r="F7743" s="82">
        <f t="shared" si="360"/>
        <v>0.27</v>
      </c>
      <c r="G7743" s="39">
        <f>VLOOKUP(N7743,Currecny_M!$A$1:$P$10,2,FALSE)</f>
        <v>95</v>
      </c>
      <c r="H7743" s="39">
        <f>MATCH(C7743,Currecny_M!$A$1:$P$1,0)</f>
        <v>3</v>
      </c>
      <c r="I7743" s="39">
        <f>VLOOKUP(N7743,Currecny_M!$A$1:$P$10,MATCH(Database!C7743,Currecny_M!$A$1:$P$1,0),FALSE)</f>
        <v>95.95</v>
      </c>
      <c r="J7743" s="82">
        <f t="shared" si="361"/>
        <v>25.906500000000001</v>
      </c>
      <c r="K7743" s="39">
        <f>VLOOKUP('Cover page'!$B$6,Currecny_M!$A$1:$P$10,MATCH(Database!C7743,Currecny_M!$A$1:$P$1,0),FALSE)</f>
        <v>1</v>
      </c>
      <c r="L7743" s="82">
        <f t="shared" si="362"/>
        <v>25.906500000000001</v>
      </c>
      <c r="M7743" s="82">
        <f>((E7743/$F$1)*VLOOKUP(N7743,Currecny_M!$A$1:$P$10,MATCH(Database!C7743,Currecny_M!$A$1:$P$1,0),FALSE))/VLOOKUP('Cover page'!$B$6,Currecny_M!$A$1:$P$10,MATCH(Database!C7743,Currecny_M!$A$1:$P$1,0),FALSE)</f>
        <v>25.906500000000001</v>
      </c>
      <c r="N7743" s="6" t="str">
        <f>VLOOKUP(B7743,Master!$A$2:$C$11,3,FALSE)</f>
        <v>Pound</v>
      </c>
      <c r="O7743" s="6" t="str">
        <f>VLOOKUP(B7743,Master!$A$2:$C$11,2,FALSE)</f>
        <v>Europe</v>
      </c>
      <c r="Q7743" s="39" t="str">
        <f>VLOOKUP(D7743,GL_Master!$A$1:$D$80,2,FALSE)</f>
        <v>PL</v>
      </c>
      <c r="R7743" s="39" t="str">
        <f>VLOOKUP(D7743,GL_Master!$A$1:$D$80,3,FALSE)</f>
        <v>Finance Cost</v>
      </c>
      <c r="S7743" s="39" t="str">
        <f>VLOOKUP(D7743,GL_Master!$A$1:$D$80,4,FALSE)</f>
        <v>Interest expense</v>
      </c>
    </row>
    <row r="7744" spans="1:19" x14ac:dyDescent="0.25">
      <c r="A7744" s="39" t="s">
        <v>262</v>
      </c>
      <c r="B7744" s="39" t="s">
        <v>250</v>
      </c>
      <c r="C7744" s="7">
        <v>43952</v>
      </c>
      <c r="D7744" s="39" t="s">
        <v>25</v>
      </c>
      <c r="E7744" s="39">
        <v>2410</v>
      </c>
      <c r="F7744" s="82">
        <f t="shared" si="360"/>
        <v>2.41</v>
      </c>
      <c r="G7744" s="39">
        <f>VLOOKUP(N7744,Currecny_M!$A$1:$P$10,2,FALSE)</f>
        <v>95</v>
      </c>
      <c r="H7744" s="39">
        <f>MATCH(C7744,Currecny_M!$A$1:$P$1,0)</f>
        <v>3</v>
      </c>
      <c r="I7744" s="39">
        <f>VLOOKUP(N7744,Currecny_M!$A$1:$P$10,MATCH(Database!C7744,Currecny_M!$A$1:$P$1,0),FALSE)</f>
        <v>95.95</v>
      </c>
      <c r="J7744" s="82">
        <f t="shared" si="361"/>
        <v>231.23950000000002</v>
      </c>
      <c r="K7744" s="39">
        <f>VLOOKUP('Cover page'!$B$6,Currecny_M!$A$1:$P$10,MATCH(Database!C7744,Currecny_M!$A$1:$P$1,0),FALSE)</f>
        <v>1</v>
      </c>
      <c r="L7744" s="82">
        <f t="shared" si="362"/>
        <v>231.23950000000002</v>
      </c>
      <c r="M7744" s="82">
        <f>((E7744/$F$1)*VLOOKUP(N7744,Currecny_M!$A$1:$P$10,MATCH(Database!C7744,Currecny_M!$A$1:$P$1,0),FALSE))/VLOOKUP('Cover page'!$B$6,Currecny_M!$A$1:$P$10,MATCH(Database!C7744,Currecny_M!$A$1:$P$1,0),FALSE)</f>
        <v>231.23950000000002</v>
      </c>
      <c r="N7744" s="6" t="str">
        <f>VLOOKUP(B7744,Master!$A$2:$C$11,3,FALSE)</f>
        <v>Pound</v>
      </c>
      <c r="O7744" s="6" t="str">
        <f>VLOOKUP(B7744,Master!$A$2:$C$11,2,FALSE)</f>
        <v>Europe</v>
      </c>
      <c r="Q7744" s="39" t="str">
        <f>VLOOKUP(D7744,GL_Master!$A$1:$D$80,2,FALSE)</f>
        <v>PL</v>
      </c>
      <c r="R7744" s="39" t="str">
        <f>VLOOKUP(D7744,GL_Master!$A$1:$D$80,3,FALSE)</f>
        <v>Depreciation</v>
      </c>
      <c r="S7744" s="39" t="str">
        <f>VLOOKUP(D7744,GL_Master!$A$1:$D$80,4,FALSE)</f>
        <v>Depreciation</v>
      </c>
    </row>
    <row r="7745" spans="1:19" x14ac:dyDescent="0.25">
      <c r="A7745" s="39" t="s">
        <v>262</v>
      </c>
      <c r="B7745" s="39" t="s">
        <v>250</v>
      </c>
      <c r="C7745" s="7">
        <v>43983</v>
      </c>
      <c r="D7745" s="39" t="s">
        <v>51</v>
      </c>
      <c r="E7745" s="39">
        <v>-25263</v>
      </c>
      <c r="F7745" s="82">
        <f t="shared" si="360"/>
        <v>-25.263000000000002</v>
      </c>
      <c r="G7745" s="39">
        <f>VLOOKUP(N7745,Currecny_M!$A$1:$P$10,2,FALSE)</f>
        <v>95</v>
      </c>
      <c r="H7745" s="39">
        <f>MATCH(C7745,Currecny_M!$A$1:$P$1,0)</f>
        <v>4</v>
      </c>
      <c r="I7745" s="39">
        <f>VLOOKUP(N7745,Currecny_M!$A$1:$P$10,MATCH(Database!C7745,Currecny_M!$A$1:$P$1,0),FALSE)</f>
        <v>96.91</v>
      </c>
      <c r="J7745" s="82">
        <f t="shared" si="361"/>
        <v>-2448.2373299999999</v>
      </c>
      <c r="K7745" s="39">
        <f>VLOOKUP('Cover page'!$B$6,Currecny_M!$A$1:$P$10,MATCH(Database!C7745,Currecny_M!$A$1:$P$1,0),FALSE)</f>
        <v>1</v>
      </c>
      <c r="L7745" s="82">
        <f t="shared" si="362"/>
        <v>-2448.2373299999999</v>
      </c>
      <c r="M7745" s="82">
        <f>((E7745/$F$1)*VLOOKUP(N7745,Currecny_M!$A$1:$P$10,MATCH(Database!C7745,Currecny_M!$A$1:$P$1,0),FALSE))/VLOOKUP('Cover page'!$B$6,Currecny_M!$A$1:$P$10,MATCH(Database!C7745,Currecny_M!$A$1:$P$1,0),FALSE)</f>
        <v>-2448.2373299999999</v>
      </c>
      <c r="N7745" s="6" t="str">
        <f>VLOOKUP(B7745,Master!$A$2:$C$11,3,FALSE)</f>
        <v>Pound</v>
      </c>
      <c r="O7745" s="6" t="str">
        <f>VLOOKUP(B7745,Master!$A$2:$C$11,2,FALSE)</f>
        <v>Europe</v>
      </c>
      <c r="Q7745" s="39" t="str">
        <f>VLOOKUP(D7745,GL_Master!$A$1:$D$80,2,FALSE)</f>
        <v>BS</v>
      </c>
      <c r="R7745" s="39" t="str">
        <f>VLOOKUP(D7745,GL_Master!$A$1:$D$80,3,FALSE)</f>
        <v>Share Capital</v>
      </c>
      <c r="S7745" s="39" t="str">
        <f>VLOOKUP(D7745,GL_Master!$A$1:$D$80,4,FALSE)</f>
        <v>Equity shares</v>
      </c>
    </row>
    <row r="7746" spans="1:19" x14ac:dyDescent="0.25">
      <c r="A7746" s="39" t="s">
        <v>262</v>
      </c>
      <c r="B7746" s="39" t="s">
        <v>250</v>
      </c>
      <c r="C7746" s="7">
        <v>43983</v>
      </c>
      <c r="D7746" s="39" t="s">
        <v>52</v>
      </c>
      <c r="E7746" s="39">
        <v>-48404</v>
      </c>
      <c r="F7746" s="82">
        <f t="shared" si="360"/>
        <v>-48.404000000000003</v>
      </c>
      <c r="G7746" s="39">
        <f>VLOOKUP(N7746,Currecny_M!$A$1:$P$10,2,FALSE)</f>
        <v>95</v>
      </c>
      <c r="H7746" s="39">
        <f>MATCH(C7746,Currecny_M!$A$1:$P$1,0)</f>
        <v>4</v>
      </c>
      <c r="I7746" s="39">
        <f>VLOOKUP(N7746,Currecny_M!$A$1:$P$10,MATCH(Database!C7746,Currecny_M!$A$1:$P$1,0),FALSE)</f>
        <v>96.91</v>
      </c>
      <c r="J7746" s="82">
        <f t="shared" si="361"/>
        <v>-4690.8316400000003</v>
      </c>
      <c r="K7746" s="39">
        <f>VLOOKUP('Cover page'!$B$6,Currecny_M!$A$1:$P$10,MATCH(Database!C7746,Currecny_M!$A$1:$P$1,0),FALSE)</f>
        <v>1</v>
      </c>
      <c r="L7746" s="82">
        <f t="shared" si="362"/>
        <v>-4690.8316400000003</v>
      </c>
      <c r="M7746" s="82">
        <f>((E7746/$F$1)*VLOOKUP(N7746,Currecny_M!$A$1:$P$10,MATCH(Database!C7746,Currecny_M!$A$1:$P$1,0),FALSE))/VLOOKUP('Cover page'!$B$6,Currecny_M!$A$1:$P$10,MATCH(Database!C7746,Currecny_M!$A$1:$P$1,0),FALSE)</f>
        <v>-4690.8316400000003</v>
      </c>
      <c r="N7746" s="6" t="str">
        <f>VLOOKUP(B7746,Master!$A$2:$C$11,3,FALSE)</f>
        <v>Pound</v>
      </c>
      <c r="O7746" s="6" t="str">
        <f>VLOOKUP(B7746,Master!$A$2:$C$11,2,FALSE)</f>
        <v>Europe</v>
      </c>
      <c r="Q7746" s="39" t="str">
        <f>VLOOKUP(D7746,GL_Master!$A$1:$D$80,2,FALSE)</f>
        <v>BS</v>
      </c>
      <c r="R7746" s="39" t="str">
        <f>VLOOKUP(D7746,GL_Master!$A$1:$D$80,3,FALSE)</f>
        <v>Reserve and Surplus</v>
      </c>
      <c r="S7746" s="39" t="str">
        <f>VLOOKUP(D7746,GL_Master!$A$1:$D$80,4,FALSE)</f>
        <v>Reserves at the commencement of the year</v>
      </c>
    </row>
    <row r="7747" spans="1:19" x14ac:dyDescent="0.25">
      <c r="A7747" s="39" t="s">
        <v>262</v>
      </c>
      <c r="B7747" s="39" t="s">
        <v>250</v>
      </c>
      <c r="C7747" s="7">
        <v>43983</v>
      </c>
      <c r="D7747" s="39" t="s">
        <v>53</v>
      </c>
      <c r="E7747" s="39">
        <v>-17595</v>
      </c>
      <c r="F7747" s="82">
        <f t="shared" si="360"/>
        <v>-17.594999999999999</v>
      </c>
      <c r="G7747" s="39">
        <f>VLOOKUP(N7747,Currecny_M!$A$1:$P$10,2,FALSE)</f>
        <v>95</v>
      </c>
      <c r="H7747" s="39">
        <f>MATCH(C7747,Currecny_M!$A$1:$P$1,0)</f>
        <v>4</v>
      </c>
      <c r="I7747" s="39">
        <f>VLOOKUP(N7747,Currecny_M!$A$1:$P$10,MATCH(Database!C7747,Currecny_M!$A$1:$P$1,0),FALSE)</f>
        <v>96.91</v>
      </c>
      <c r="J7747" s="82">
        <f t="shared" si="361"/>
        <v>-1705.1314499999999</v>
      </c>
      <c r="K7747" s="39">
        <f>VLOOKUP('Cover page'!$B$6,Currecny_M!$A$1:$P$10,MATCH(Database!C7747,Currecny_M!$A$1:$P$1,0),FALSE)</f>
        <v>1</v>
      </c>
      <c r="L7747" s="82">
        <f t="shared" si="362"/>
        <v>-1705.1314499999999</v>
      </c>
      <c r="M7747" s="82">
        <f>((E7747/$F$1)*VLOOKUP(N7747,Currecny_M!$A$1:$P$10,MATCH(Database!C7747,Currecny_M!$A$1:$P$1,0),FALSE))/VLOOKUP('Cover page'!$B$6,Currecny_M!$A$1:$P$10,MATCH(Database!C7747,Currecny_M!$A$1:$P$1,0),FALSE)</f>
        <v>-1705.1314499999999</v>
      </c>
      <c r="N7747" s="6" t="str">
        <f>VLOOKUP(B7747,Master!$A$2:$C$11,3,FALSE)</f>
        <v>Pound</v>
      </c>
      <c r="O7747" s="6" t="str">
        <f>VLOOKUP(B7747,Master!$A$2:$C$11,2,FALSE)</f>
        <v>Europe</v>
      </c>
      <c r="Q7747" s="39" t="str">
        <f>VLOOKUP(D7747,GL_Master!$A$1:$D$80,2,FALSE)</f>
        <v>BS</v>
      </c>
      <c r="R7747" s="39" t="str">
        <f>VLOOKUP(D7747,GL_Master!$A$1:$D$80,3,FALSE)</f>
        <v>Loan Fund</v>
      </c>
      <c r="S7747" s="39" t="str">
        <f>VLOOKUP(D7747,GL_Master!$A$1:$D$80,4,FALSE)</f>
        <v>Term Loan</v>
      </c>
    </row>
    <row r="7748" spans="1:19" x14ac:dyDescent="0.25">
      <c r="A7748" s="39" t="s">
        <v>262</v>
      </c>
      <c r="B7748" s="39" t="s">
        <v>250</v>
      </c>
      <c r="C7748" s="7">
        <v>43983</v>
      </c>
      <c r="D7748" s="39" t="s">
        <v>54</v>
      </c>
      <c r="E7748" s="39">
        <v>52</v>
      </c>
      <c r="F7748" s="82">
        <f t="shared" ref="F7748:F7811" si="363">E7748/$F$1</f>
        <v>5.1999999999999998E-2</v>
      </c>
      <c r="G7748" s="39">
        <f>VLOOKUP(N7748,Currecny_M!$A$1:$P$10,2,FALSE)</f>
        <v>95</v>
      </c>
      <c r="H7748" s="39">
        <f>MATCH(C7748,Currecny_M!$A$1:$P$1,0)</f>
        <v>4</v>
      </c>
      <c r="I7748" s="39">
        <f>VLOOKUP(N7748,Currecny_M!$A$1:$P$10,MATCH(Database!C7748,Currecny_M!$A$1:$P$1,0),FALSE)</f>
        <v>96.91</v>
      </c>
      <c r="J7748" s="82">
        <f t="shared" ref="J7748:J7811" si="364">F7748*I7748</f>
        <v>5.03932</v>
      </c>
      <c r="K7748" s="39">
        <f>VLOOKUP('Cover page'!$B$6,Currecny_M!$A$1:$P$10,MATCH(Database!C7748,Currecny_M!$A$1:$P$1,0),FALSE)</f>
        <v>1</v>
      </c>
      <c r="L7748" s="82">
        <f t="shared" ref="L7748:L7811" si="365">J7748/K7748</f>
        <v>5.03932</v>
      </c>
      <c r="M7748" s="82">
        <f>((E7748/$F$1)*VLOOKUP(N7748,Currecny_M!$A$1:$P$10,MATCH(Database!C7748,Currecny_M!$A$1:$P$1,0),FALSE))/VLOOKUP('Cover page'!$B$6,Currecny_M!$A$1:$P$10,MATCH(Database!C7748,Currecny_M!$A$1:$P$1,0),FALSE)</f>
        <v>5.03932</v>
      </c>
      <c r="N7748" s="6" t="str">
        <f>VLOOKUP(B7748,Master!$A$2:$C$11,3,FALSE)</f>
        <v>Pound</v>
      </c>
      <c r="O7748" s="6" t="str">
        <f>VLOOKUP(B7748,Master!$A$2:$C$11,2,FALSE)</f>
        <v>Europe</v>
      </c>
      <c r="Q7748" s="39" t="str">
        <f>VLOOKUP(D7748,GL_Master!$A$1:$D$80,2,FALSE)</f>
        <v>BS</v>
      </c>
      <c r="R7748" s="39" t="str">
        <f>VLOOKUP(D7748,GL_Master!$A$1:$D$80,3,FALSE)</f>
        <v>Trade Payables</v>
      </c>
      <c r="S7748" s="39" t="str">
        <f>VLOOKUP(D7748,GL_Master!$A$1:$D$80,4,FALSE)</f>
        <v>Trade payable</v>
      </c>
    </row>
    <row r="7749" spans="1:19" x14ac:dyDescent="0.25">
      <c r="A7749" s="39" t="s">
        <v>262</v>
      </c>
      <c r="B7749" s="39" t="s">
        <v>250</v>
      </c>
      <c r="C7749" s="7">
        <v>43983</v>
      </c>
      <c r="D7749" s="39" t="s">
        <v>34</v>
      </c>
      <c r="E7749" s="39">
        <v>-1417</v>
      </c>
      <c r="F7749" s="82">
        <f t="shared" si="363"/>
        <v>-1.417</v>
      </c>
      <c r="G7749" s="39">
        <f>VLOOKUP(N7749,Currecny_M!$A$1:$P$10,2,FALSE)</f>
        <v>95</v>
      </c>
      <c r="H7749" s="39">
        <f>MATCH(C7749,Currecny_M!$A$1:$P$1,0)</f>
        <v>4</v>
      </c>
      <c r="I7749" s="39">
        <f>VLOOKUP(N7749,Currecny_M!$A$1:$P$10,MATCH(Database!C7749,Currecny_M!$A$1:$P$1,0),FALSE)</f>
        <v>96.91</v>
      </c>
      <c r="J7749" s="82">
        <f t="shared" si="364"/>
        <v>-137.32147000000001</v>
      </c>
      <c r="K7749" s="39">
        <f>VLOOKUP('Cover page'!$B$6,Currecny_M!$A$1:$P$10,MATCH(Database!C7749,Currecny_M!$A$1:$P$1,0),FALSE)</f>
        <v>1</v>
      </c>
      <c r="L7749" s="82">
        <f t="shared" si="365"/>
        <v>-137.32147000000001</v>
      </c>
      <c r="M7749" s="82">
        <f>((E7749/$F$1)*VLOOKUP(N7749,Currecny_M!$A$1:$P$10,MATCH(Database!C7749,Currecny_M!$A$1:$P$1,0),FALSE))/VLOOKUP('Cover page'!$B$6,Currecny_M!$A$1:$P$10,MATCH(Database!C7749,Currecny_M!$A$1:$P$1,0),FALSE)</f>
        <v>-137.32147000000001</v>
      </c>
      <c r="N7749" s="6" t="str">
        <f>VLOOKUP(B7749,Master!$A$2:$C$11,3,FALSE)</f>
        <v>Pound</v>
      </c>
      <c r="O7749" s="6" t="str">
        <f>VLOOKUP(B7749,Master!$A$2:$C$11,2,FALSE)</f>
        <v>Europe</v>
      </c>
      <c r="Q7749" s="39" t="str">
        <f>VLOOKUP(D7749,GL_Master!$A$1:$D$80,2,FALSE)</f>
        <v>BS</v>
      </c>
      <c r="R7749" s="39" t="str">
        <f>VLOOKUP(D7749,GL_Master!$A$1:$D$80,3,FALSE)</f>
        <v>Provisions</v>
      </c>
      <c r="S7749" s="39" t="str">
        <f>VLOOKUP(D7749,GL_Master!$A$1:$D$80,4,FALSE)</f>
        <v>Expenses payables</v>
      </c>
    </row>
    <row r="7750" spans="1:19" x14ac:dyDescent="0.25">
      <c r="A7750" s="39" t="s">
        <v>262</v>
      </c>
      <c r="B7750" s="39" t="s">
        <v>250</v>
      </c>
      <c r="C7750" s="7">
        <v>43983</v>
      </c>
      <c r="D7750" s="39" t="s">
        <v>18</v>
      </c>
      <c r="E7750" s="39">
        <v>-846</v>
      </c>
      <c r="F7750" s="82">
        <f t="shared" si="363"/>
        <v>-0.84599999999999997</v>
      </c>
      <c r="G7750" s="39">
        <f>VLOOKUP(N7750,Currecny_M!$A$1:$P$10,2,FALSE)</f>
        <v>95</v>
      </c>
      <c r="H7750" s="39">
        <f>MATCH(C7750,Currecny_M!$A$1:$P$1,0)</f>
        <v>4</v>
      </c>
      <c r="I7750" s="39">
        <f>VLOOKUP(N7750,Currecny_M!$A$1:$P$10,MATCH(Database!C7750,Currecny_M!$A$1:$P$1,0),FALSE)</f>
        <v>96.91</v>
      </c>
      <c r="J7750" s="82">
        <f t="shared" si="364"/>
        <v>-81.985859999999988</v>
      </c>
      <c r="K7750" s="39">
        <f>VLOOKUP('Cover page'!$B$6,Currecny_M!$A$1:$P$10,MATCH(Database!C7750,Currecny_M!$A$1:$P$1,0),FALSE)</f>
        <v>1</v>
      </c>
      <c r="L7750" s="82">
        <f t="shared" si="365"/>
        <v>-81.985859999999988</v>
      </c>
      <c r="M7750" s="82">
        <f>((E7750/$F$1)*VLOOKUP(N7750,Currecny_M!$A$1:$P$10,MATCH(Database!C7750,Currecny_M!$A$1:$P$1,0),FALSE))/VLOOKUP('Cover page'!$B$6,Currecny_M!$A$1:$P$10,MATCH(Database!C7750,Currecny_M!$A$1:$P$1,0),FALSE)</f>
        <v>-81.985859999999988</v>
      </c>
      <c r="N7750" s="6" t="str">
        <f>VLOOKUP(B7750,Master!$A$2:$C$11,3,FALSE)</f>
        <v>Pound</v>
      </c>
      <c r="O7750" s="6" t="str">
        <f>VLOOKUP(B7750,Master!$A$2:$C$11,2,FALSE)</f>
        <v>Europe</v>
      </c>
      <c r="Q7750" s="39" t="str">
        <f>VLOOKUP(D7750,GL_Master!$A$1:$D$80,2,FALSE)</f>
        <v>BS</v>
      </c>
      <c r="R7750" s="39" t="str">
        <f>VLOOKUP(D7750,GL_Master!$A$1:$D$80,3,FALSE)</f>
        <v>Other current liabilities</v>
      </c>
      <c r="S7750" s="39" t="str">
        <f>VLOOKUP(D7750,GL_Master!$A$1:$D$80,4,FALSE)</f>
        <v>Employee related liabilities</v>
      </c>
    </row>
    <row r="7751" spans="1:19" x14ac:dyDescent="0.25">
      <c r="A7751" s="39" t="s">
        <v>262</v>
      </c>
      <c r="B7751" s="39" t="s">
        <v>250</v>
      </c>
      <c r="C7751" s="7">
        <v>43983</v>
      </c>
      <c r="D7751" s="39" t="s">
        <v>55</v>
      </c>
      <c r="E7751" s="39">
        <v>-107</v>
      </c>
      <c r="F7751" s="82">
        <f t="shared" si="363"/>
        <v>-0.107</v>
      </c>
      <c r="G7751" s="39">
        <f>VLOOKUP(N7751,Currecny_M!$A$1:$P$10,2,FALSE)</f>
        <v>95</v>
      </c>
      <c r="H7751" s="39">
        <f>MATCH(C7751,Currecny_M!$A$1:$P$1,0)</f>
        <v>4</v>
      </c>
      <c r="I7751" s="39">
        <f>VLOOKUP(N7751,Currecny_M!$A$1:$P$10,MATCH(Database!C7751,Currecny_M!$A$1:$P$1,0),FALSE)</f>
        <v>96.91</v>
      </c>
      <c r="J7751" s="82">
        <f t="shared" si="364"/>
        <v>-10.36937</v>
      </c>
      <c r="K7751" s="39">
        <f>VLOOKUP('Cover page'!$B$6,Currecny_M!$A$1:$P$10,MATCH(Database!C7751,Currecny_M!$A$1:$P$1,0),FALSE)</f>
        <v>1</v>
      </c>
      <c r="L7751" s="82">
        <f t="shared" si="365"/>
        <v>-10.36937</v>
      </c>
      <c r="M7751" s="82">
        <f>((E7751/$F$1)*VLOOKUP(N7751,Currecny_M!$A$1:$P$10,MATCH(Database!C7751,Currecny_M!$A$1:$P$1,0),FALSE))/VLOOKUP('Cover page'!$B$6,Currecny_M!$A$1:$P$10,MATCH(Database!C7751,Currecny_M!$A$1:$P$1,0),FALSE)</f>
        <v>-10.36937</v>
      </c>
      <c r="N7751" s="6" t="str">
        <f>VLOOKUP(B7751,Master!$A$2:$C$11,3,FALSE)</f>
        <v>Pound</v>
      </c>
      <c r="O7751" s="6" t="str">
        <f>VLOOKUP(B7751,Master!$A$2:$C$11,2,FALSE)</f>
        <v>Europe</v>
      </c>
      <c r="Q7751" s="39" t="str">
        <f>VLOOKUP(D7751,GL_Master!$A$1:$D$80,2,FALSE)</f>
        <v>BS</v>
      </c>
      <c r="R7751" s="39" t="str">
        <f>VLOOKUP(D7751,GL_Master!$A$1:$D$80,3,FALSE)</f>
        <v>Other current liabilities</v>
      </c>
      <c r="S7751" s="39" t="str">
        <f>VLOOKUP(D7751,GL_Master!$A$1:$D$80,4,FALSE)</f>
        <v>Security deposit received</v>
      </c>
    </row>
    <row r="7752" spans="1:19" x14ac:dyDescent="0.25">
      <c r="A7752" s="39" t="s">
        <v>262</v>
      </c>
      <c r="B7752" s="39" t="s">
        <v>250</v>
      </c>
      <c r="C7752" s="7">
        <v>43983</v>
      </c>
      <c r="D7752" s="39" t="s">
        <v>56</v>
      </c>
      <c r="E7752" s="39">
        <v>-26</v>
      </c>
      <c r="F7752" s="82">
        <f t="shared" si="363"/>
        <v>-2.5999999999999999E-2</v>
      </c>
      <c r="G7752" s="39">
        <f>VLOOKUP(N7752,Currecny_M!$A$1:$P$10,2,FALSE)</f>
        <v>95</v>
      </c>
      <c r="H7752" s="39">
        <f>MATCH(C7752,Currecny_M!$A$1:$P$1,0)</f>
        <v>4</v>
      </c>
      <c r="I7752" s="39">
        <f>VLOOKUP(N7752,Currecny_M!$A$1:$P$10,MATCH(Database!C7752,Currecny_M!$A$1:$P$1,0),FALSE)</f>
        <v>96.91</v>
      </c>
      <c r="J7752" s="82">
        <f t="shared" si="364"/>
        <v>-2.51966</v>
      </c>
      <c r="K7752" s="39">
        <f>VLOOKUP('Cover page'!$B$6,Currecny_M!$A$1:$P$10,MATCH(Database!C7752,Currecny_M!$A$1:$P$1,0),FALSE)</f>
        <v>1</v>
      </c>
      <c r="L7752" s="82">
        <f t="shared" si="365"/>
        <v>-2.51966</v>
      </c>
      <c r="M7752" s="82">
        <f>((E7752/$F$1)*VLOOKUP(N7752,Currecny_M!$A$1:$P$10,MATCH(Database!C7752,Currecny_M!$A$1:$P$1,0),FALSE))/VLOOKUP('Cover page'!$B$6,Currecny_M!$A$1:$P$10,MATCH(Database!C7752,Currecny_M!$A$1:$P$1,0),FALSE)</f>
        <v>-2.51966</v>
      </c>
      <c r="N7752" s="6" t="str">
        <f>VLOOKUP(B7752,Master!$A$2:$C$11,3,FALSE)</f>
        <v>Pound</v>
      </c>
      <c r="O7752" s="6" t="str">
        <f>VLOOKUP(B7752,Master!$A$2:$C$11,2,FALSE)</f>
        <v>Europe</v>
      </c>
      <c r="Q7752" s="39" t="str">
        <f>VLOOKUP(D7752,GL_Master!$A$1:$D$80,2,FALSE)</f>
        <v>BS</v>
      </c>
      <c r="R7752" s="39" t="str">
        <f>VLOOKUP(D7752,GL_Master!$A$1:$D$80,3,FALSE)</f>
        <v>Other Tax Payables</v>
      </c>
      <c r="S7752" s="39" t="str">
        <f>VLOOKUP(D7752,GL_Master!$A$1:$D$80,4,FALSE)</f>
        <v>Tax deducted at source payable</v>
      </c>
    </row>
    <row r="7753" spans="1:19" x14ac:dyDescent="0.25">
      <c r="A7753" s="39" t="s">
        <v>262</v>
      </c>
      <c r="B7753" s="39" t="s">
        <v>250</v>
      </c>
      <c r="C7753" s="7">
        <v>43983</v>
      </c>
      <c r="D7753" s="39" t="s">
        <v>57</v>
      </c>
      <c r="E7753" s="39">
        <v>-250</v>
      </c>
      <c r="F7753" s="82">
        <f t="shared" si="363"/>
        <v>-0.25</v>
      </c>
      <c r="G7753" s="39">
        <f>VLOOKUP(N7753,Currecny_M!$A$1:$P$10,2,FALSE)</f>
        <v>95</v>
      </c>
      <c r="H7753" s="39">
        <f>MATCH(C7753,Currecny_M!$A$1:$P$1,0)</f>
        <v>4</v>
      </c>
      <c r="I7753" s="39">
        <f>VLOOKUP(N7753,Currecny_M!$A$1:$P$10,MATCH(Database!C7753,Currecny_M!$A$1:$P$1,0),FALSE)</f>
        <v>96.91</v>
      </c>
      <c r="J7753" s="82">
        <f t="shared" si="364"/>
        <v>-24.227499999999999</v>
      </c>
      <c r="K7753" s="39">
        <f>VLOOKUP('Cover page'!$B$6,Currecny_M!$A$1:$P$10,MATCH(Database!C7753,Currecny_M!$A$1:$P$1,0),FALSE)</f>
        <v>1</v>
      </c>
      <c r="L7753" s="82">
        <f t="shared" si="365"/>
        <v>-24.227499999999999</v>
      </c>
      <c r="M7753" s="82">
        <f>((E7753/$F$1)*VLOOKUP(N7753,Currecny_M!$A$1:$P$10,MATCH(Database!C7753,Currecny_M!$A$1:$P$1,0),FALSE))/VLOOKUP('Cover page'!$B$6,Currecny_M!$A$1:$P$10,MATCH(Database!C7753,Currecny_M!$A$1:$P$1,0),FALSE)</f>
        <v>-24.227499999999999</v>
      </c>
      <c r="N7753" s="6" t="str">
        <f>VLOOKUP(B7753,Master!$A$2:$C$11,3,FALSE)</f>
        <v>Pound</v>
      </c>
      <c r="O7753" s="6" t="str">
        <f>VLOOKUP(B7753,Master!$A$2:$C$11,2,FALSE)</f>
        <v>Europe</v>
      </c>
      <c r="Q7753" s="39" t="str">
        <f>VLOOKUP(D7753,GL_Master!$A$1:$D$80,2,FALSE)</f>
        <v>BS</v>
      </c>
      <c r="R7753" s="39" t="str">
        <f>VLOOKUP(D7753,GL_Master!$A$1:$D$80,3,FALSE)</f>
        <v>Other Tax Payables</v>
      </c>
      <c r="S7753" s="39" t="str">
        <f>VLOOKUP(D7753,GL_Master!$A$1:$D$80,4,FALSE)</f>
        <v>Tax deducted at source payable</v>
      </c>
    </row>
    <row r="7754" spans="1:19" x14ac:dyDescent="0.25">
      <c r="A7754" s="39" t="s">
        <v>262</v>
      </c>
      <c r="B7754" s="39" t="s">
        <v>250</v>
      </c>
      <c r="C7754" s="7">
        <v>43983</v>
      </c>
      <c r="D7754" s="39" t="s">
        <v>58</v>
      </c>
      <c r="E7754" s="39">
        <v>-1890</v>
      </c>
      <c r="F7754" s="82">
        <f t="shared" si="363"/>
        <v>-1.89</v>
      </c>
      <c r="G7754" s="39">
        <f>VLOOKUP(N7754,Currecny_M!$A$1:$P$10,2,FALSE)</f>
        <v>95</v>
      </c>
      <c r="H7754" s="39">
        <f>MATCH(C7754,Currecny_M!$A$1:$P$1,0)</f>
        <v>4</v>
      </c>
      <c r="I7754" s="39">
        <f>VLOOKUP(N7754,Currecny_M!$A$1:$P$10,MATCH(Database!C7754,Currecny_M!$A$1:$P$1,0),FALSE)</f>
        <v>96.91</v>
      </c>
      <c r="J7754" s="82">
        <f t="shared" si="364"/>
        <v>-183.15989999999999</v>
      </c>
      <c r="K7754" s="39">
        <f>VLOOKUP('Cover page'!$B$6,Currecny_M!$A$1:$P$10,MATCH(Database!C7754,Currecny_M!$A$1:$P$1,0),FALSE)</f>
        <v>1</v>
      </c>
      <c r="L7754" s="82">
        <f t="shared" si="365"/>
        <v>-183.15989999999999</v>
      </c>
      <c r="M7754" s="82">
        <f>((E7754/$F$1)*VLOOKUP(N7754,Currecny_M!$A$1:$P$10,MATCH(Database!C7754,Currecny_M!$A$1:$P$1,0),FALSE))/VLOOKUP('Cover page'!$B$6,Currecny_M!$A$1:$P$10,MATCH(Database!C7754,Currecny_M!$A$1:$P$1,0),FALSE)</f>
        <v>-183.15989999999999</v>
      </c>
      <c r="N7754" s="6" t="str">
        <f>VLOOKUP(B7754,Master!$A$2:$C$11,3,FALSE)</f>
        <v>Pound</v>
      </c>
      <c r="O7754" s="6" t="str">
        <f>VLOOKUP(B7754,Master!$A$2:$C$11,2,FALSE)</f>
        <v>Europe</v>
      </c>
      <c r="Q7754" s="39" t="str">
        <f>VLOOKUP(D7754,GL_Master!$A$1:$D$80,2,FALSE)</f>
        <v>BS</v>
      </c>
      <c r="R7754" s="39" t="str">
        <f>VLOOKUP(D7754,GL_Master!$A$1:$D$80,3,FALSE)</f>
        <v>Long-term provisions</v>
      </c>
      <c r="S7754" s="39" t="str">
        <f>VLOOKUP(D7754,GL_Master!$A$1:$D$80,4,FALSE)</f>
        <v>Provision for gratuity</v>
      </c>
    </row>
    <row r="7755" spans="1:19" x14ac:dyDescent="0.25">
      <c r="A7755" s="39" t="s">
        <v>262</v>
      </c>
      <c r="B7755" s="39" t="s">
        <v>250</v>
      </c>
      <c r="C7755" s="7">
        <v>43983</v>
      </c>
      <c r="D7755" s="39" t="s">
        <v>59</v>
      </c>
      <c r="E7755" s="39">
        <v>-769</v>
      </c>
      <c r="F7755" s="82">
        <f t="shared" si="363"/>
        <v>-0.76900000000000002</v>
      </c>
      <c r="G7755" s="39">
        <f>VLOOKUP(N7755,Currecny_M!$A$1:$P$10,2,FALSE)</f>
        <v>95</v>
      </c>
      <c r="H7755" s="39">
        <f>MATCH(C7755,Currecny_M!$A$1:$P$1,0)</f>
        <v>4</v>
      </c>
      <c r="I7755" s="39">
        <f>VLOOKUP(N7755,Currecny_M!$A$1:$P$10,MATCH(Database!C7755,Currecny_M!$A$1:$P$1,0),FALSE)</f>
        <v>96.91</v>
      </c>
      <c r="J7755" s="82">
        <f t="shared" si="364"/>
        <v>-74.523790000000005</v>
      </c>
      <c r="K7755" s="39">
        <f>VLOOKUP('Cover page'!$B$6,Currecny_M!$A$1:$P$10,MATCH(Database!C7755,Currecny_M!$A$1:$P$1,0),FALSE)</f>
        <v>1</v>
      </c>
      <c r="L7755" s="82">
        <f t="shared" si="365"/>
        <v>-74.523790000000005</v>
      </c>
      <c r="M7755" s="82">
        <f>((E7755/$F$1)*VLOOKUP(N7755,Currecny_M!$A$1:$P$10,MATCH(Database!C7755,Currecny_M!$A$1:$P$1,0),FALSE))/VLOOKUP('Cover page'!$B$6,Currecny_M!$A$1:$P$10,MATCH(Database!C7755,Currecny_M!$A$1:$P$1,0),FALSE)</f>
        <v>-74.523790000000005</v>
      </c>
      <c r="N7755" s="6" t="str">
        <f>VLOOKUP(B7755,Master!$A$2:$C$11,3,FALSE)</f>
        <v>Pound</v>
      </c>
      <c r="O7755" s="6" t="str">
        <f>VLOOKUP(B7755,Master!$A$2:$C$11,2,FALSE)</f>
        <v>Europe</v>
      </c>
      <c r="Q7755" s="39" t="str">
        <f>VLOOKUP(D7755,GL_Master!$A$1:$D$80,2,FALSE)</f>
        <v>BS</v>
      </c>
      <c r="R7755" s="39" t="str">
        <f>VLOOKUP(D7755,GL_Master!$A$1:$D$80,3,FALSE)</f>
        <v>Long-term provisions</v>
      </c>
      <c r="S7755" s="39" t="str">
        <f>VLOOKUP(D7755,GL_Master!$A$1:$D$80,4,FALSE)</f>
        <v>Provision for leave encashment</v>
      </c>
    </row>
    <row r="7756" spans="1:19" x14ac:dyDescent="0.25">
      <c r="A7756" s="39" t="s">
        <v>262</v>
      </c>
      <c r="B7756" s="39" t="s">
        <v>250</v>
      </c>
      <c r="C7756" s="7">
        <v>43983</v>
      </c>
      <c r="D7756" s="39" t="s">
        <v>60</v>
      </c>
      <c r="E7756" s="39">
        <v>-212</v>
      </c>
      <c r="F7756" s="82">
        <f t="shared" si="363"/>
        <v>-0.21199999999999999</v>
      </c>
      <c r="G7756" s="39">
        <f>VLOOKUP(N7756,Currecny_M!$A$1:$P$10,2,FALSE)</f>
        <v>95</v>
      </c>
      <c r="H7756" s="39">
        <f>MATCH(C7756,Currecny_M!$A$1:$P$1,0)</f>
        <v>4</v>
      </c>
      <c r="I7756" s="39">
        <f>VLOOKUP(N7756,Currecny_M!$A$1:$P$10,MATCH(Database!C7756,Currecny_M!$A$1:$P$1,0),FALSE)</f>
        <v>96.91</v>
      </c>
      <c r="J7756" s="82">
        <f t="shared" si="364"/>
        <v>-20.544919999999998</v>
      </c>
      <c r="K7756" s="39">
        <f>VLOOKUP('Cover page'!$B$6,Currecny_M!$A$1:$P$10,MATCH(Database!C7756,Currecny_M!$A$1:$P$1,0),FALSE)</f>
        <v>1</v>
      </c>
      <c r="L7756" s="82">
        <f t="shared" si="365"/>
        <v>-20.544919999999998</v>
      </c>
      <c r="M7756" s="82">
        <f>((E7756/$F$1)*VLOOKUP(N7756,Currecny_M!$A$1:$P$10,MATCH(Database!C7756,Currecny_M!$A$1:$P$1,0),FALSE))/VLOOKUP('Cover page'!$B$6,Currecny_M!$A$1:$P$10,MATCH(Database!C7756,Currecny_M!$A$1:$P$1,0),FALSE)</f>
        <v>-20.544919999999998</v>
      </c>
      <c r="N7756" s="6" t="str">
        <f>VLOOKUP(B7756,Master!$A$2:$C$11,3,FALSE)</f>
        <v>Pound</v>
      </c>
      <c r="O7756" s="6" t="str">
        <f>VLOOKUP(B7756,Master!$A$2:$C$11,2,FALSE)</f>
        <v>Europe</v>
      </c>
      <c r="Q7756" s="39" t="str">
        <f>VLOOKUP(D7756,GL_Master!$A$1:$D$80,2,FALSE)</f>
        <v>BS</v>
      </c>
      <c r="R7756" s="39" t="str">
        <f>VLOOKUP(D7756,GL_Master!$A$1:$D$80,3,FALSE)</f>
        <v>Trade Payables</v>
      </c>
      <c r="S7756" s="39" t="str">
        <f>VLOOKUP(D7756,GL_Master!$A$1:$D$80,4,FALSE)</f>
        <v>Trade payable</v>
      </c>
    </row>
    <row r="7757" spans="1:19" x14ac:dyDescent="0.25">
      <c r="A7757" s="39" t="s">
        <v>262</v>
      </c>
      <c r="B7757" s="39" t="s">
        <v>250</v>
      </c>
      <c r="C7757" s="7">
        <v>43983</v>
      </c>
      <c r="D7757" s="39" t="s">
        <v>61</v>
      </c>
      <c r="E7757" s="39">
        <v>-2249</v>
      </c>
      <c r="F7757" s="82">
        <f t="shared" si="363"/>
        <v>-2.2490000000000001</v>
      </c>
      <c r="G7757" s="39">
        <f>VLOOKUP(N7757,Currecny_M!$A$1:$P$10,2,FALSE)</f>
        <v>95</v>
      </c>
      <c r="H7757" s="39">
        <f>MATCH(C7757,Currecny_M!$A$1:$P$1,0)</f>
        <v>4</v>
      </c>
      <c r="I7757" s="39">
        <f>VLOOKUP(N7757,Currecny_M!$A$1:$P$10,MATCH(Database!C7757,Currecny_M!$A$1:$P$1,0),FALSE)</f>
        <v>96.91</v>
      </c>
      <c r="J7757" s="82">
        <f t="shared" si="364"/>
        <v>-217.95059000000001</v>
      </c>
      <c r="K7757" s="39">
        <f>VLOOKUP('Cover page'!$B$6,Currecny_M!$A$1:$P$10,MATCH(Database!C7757,Currecny_M!$A$1:$P$1,0),FALSE)</f>
        <v>1</v>
      </c>
      <c r="L7757" s="82">
        <f t="shared" si="365"/>
        <v>-217.95059000000001</v>
      </c>
      <c r="M7757" s="82">
        <f>((E7757/$F$1)*VLOOKUP(N7757,Currecny_M!$A$1:$P$10,MATCH(Database!C7757,Currecny_M!$A$1:$P$1,0),FALSE))/VLOOKUP('Cover page'!$B$6,Currecny_M!$A$1:$P$10,MATCH(Database!C7757,Currecny_M!$A$1:$P$1,0),FALSE)</f>
        <v>-217.95059000000001</v>
      </c>
      <c r="N7757" s="6" t="str">
        <f>VLOOKUP(B7757,Master!$A$2:$C$11,3,FALSE)</f>
        <v>Pound</v>
      </c>
      <c r="O7757" s="6" t="str">
        <f>VLOOKUP(B7757,Master!$A$2:$C$11,2,FALSE)</f>
        <v>Europe</v>
      </c>
      <c r="Q7757" s="39" t="str">
        <f>VLOOKUP(D7757,GL_Master!$A$1:$D$80,2,FALSE)</f>
        <v>BS</v>
      </c>
      <c r="R7757" s="39" t="str">
        <f>VLOOKUP(D7757,GL_Master!$A$1:$D$80,3,FALSE)</f>
        <v>Provisions</v>
      </c>
      <c r="S7757" s="39" t="str">
        <f>VLOOKUP(D7757,GL_Master!$A$1:$D$80,4,FALSE)</f>
        <v>Provision for doubtful assets</v>
      </c>
    </row>
    <row r="7758" spans="1:19" x14ac:dyDescent="0.25">
      <c r="A7758" s="39" t="s">
        <v>262</v>
      </c>
      <c r="B7758" s="39" t="s">
        <v>250</v>
      </c>
      <c r="C7758" s="7">
        <v>43983</v>
      </c>
      <c r="D7758" s="39" t="s">
        <v>62</v>
      </c>
      <c r="E7758" s="39">
        <v>-80</v>
      </c>
      <c r="F7758" s="82">
        <f t="shared" si="363"/>
        <v>-0.08</v>
      </c>
      <c r="G7758" s="39">
        <f>VLOOKUP(N7758,Currecny_M!$A$1:$P$10,2,FALSE)</f>
        <v>95</v>
      </c>
      <c r="H7758" s="39">
        <f>MATCH(C7758,Currecny_M!$A$1:$P$1,0)</f>
        <v>4</v>
      </c>
      <c r="I7758" s="39">
        <f>VLOOKUP(N7758,Currecny_M!$A$1:$P$10,MATCH(Database!C7758,Currecny_M!$A$1:$P$1,0),FALSE)</f>
        <v>96.91</v>
      </c>
      <c r="J7758" s="82">
        <f t="shared" si="364"/>
        <v>-7.7527999999999997</v>
      </c>
      <c r="K7758" s="39">
        <f>VLOOKUP('Cover page'!$B$6,Currecny_M!$A$1:$P$10,MATCH(Database!C7758,Currecny_M!$A$1:$P$1,0),FALSE)</f>
        <v>1</v>
      </c>
      <c r="L7758" s="82">
        <f t="shared" si="365"/>
        <v>-7.7527999999999997</v>
      </c>
      <c r="M7758" s="82">
        <f>((E7758/$F$1)*VLOOKUP(N7758,Currecny_M!$A$1:$P$10,MATCH(Database!C7758,Currecny_M!$A$1:$P$1,0),FALSE))/VLOOKUP('Cover page'!$B$6,Currecny_M!$A$1:$P$10,MATCH(Database!C7758,Currecny_M!$A$1:$P$1,0),FALSE)</f>
        <v>-7.7527999999999997</v>
      </c>
      <c r="N7758" s="6" t="str">
        <f>VLOOKUP(B7758,Master!$A$2:$C$11,3,FALSE)</f>
        <v>Pound</v>
      </c>
      <c r="O7758" s="6" t="str">
        <f>VLOOKUP(B7758,Master!$A$2:$C$11,2,FALSE)</f>
        <v>Europe</v>
      </c>
      <c r="Q7758" s="39" t="str">
        <f>VLOOKUP(D7758,GL_Master!$A$1:$D$80,2,FALSE)</f>
        <v>BS</v>
      </c>
      <c r="R7758" s="39" t="str">
        <f>VLOOKUP(D7758,GL_Master!$A$1:$D$80,3,FALSE)</f>
        <v>Provisions</v>
      </c>
      <c r="S7758" s="39" t="str">
        <f>VLOOKUP(D7758,GL_Master!$A$1:$D$80,4,FALSE)</f>
        <v>Provision for Insurance</v>
      </c>
    </row>
    <row r="7759" spans="1:19" x14ac:dyDescent="0.25">
      <c r="A7759" s="39" t="s">
        <v>262</v>
      </c>
      <c r="B7759" s="39" t="s">
        <v>250</v>
      </c>
      <c r="C7759" s="7">
        <v>43983</v>
      </c>
      <c r="D7759" s="39" t="s">
        <v>63</v>
      </c>
      <c r="E7759" s="39">
        <v>179</v>
      </c>
      <c r="F7759" s="82">
        <f t="shared" si="363"/>
        <v>0.17899999999999999</v>
      </c>
      <c r="G7759" s="39">
        <f>VLOOKUP(N7759,Currecny_M!$A$1:$P$10,2,FALSE)</f>
        <v>95</v>
      </c>
      <c r="H7759" s="39">
        <f>MATCH(C7759,Currecny_M!$A$1:$P$1,0)</f>
        <v>4</v>
      </c>
      <c r="I7759" s="39">
        <f>VLOOKUP(N7759,Currecny_M!$A$1:$P$10,MATCH(Database!C7759,Currecny_M!$A$1:$P$1,0),FALSE)</f>
        <v>96.91</v>
      </c>
      <c r="J7759" s="82">
        <f t="shared" si="364"/>
        <v>17.346889999999998</v>
      </c>
      <c r="K7759" s="39">
        <f>VLOOKUP('Cover page'!$B$6,Currecny_M!$A$1:$P$10,MATCH(Database!C7759,Currecny_M!$A$1:$P$1,0),FALSE)</f>
        <v>1</v>
      </c>
      <c r="L7759" s="82">
        <f t="shared" si="365"/>
        <v>17.346889999999998</v>
      </c>
      <c r="M7759" s="82">
        <f>((E7759/$F$1)*VLOOKUP(N7759,Currecny_M!$A$1:$P$10,MATCH(Database!C7759,Currecny_M!$A$1:$P$1,0),FALSE))/VLOOKUP('Cover page'!$B$6,Currecny_M!$A$1:$P$10,MATCH(Database!C7759,Currecny_M!$A$1:$P$1,0),FALSE)</f>
        <v>17.346889999999998</v>
      </c>
      <c r="N7759" s="6" t="str">
        <f>VLOOKUP(B7759,Master!$A$2:$C$11,3,FALSE)</f>
        <v>Pound</v>
      </c>
      <c r="O7759" s="6" t="str">
        <f>VLOOKUP(B7759,Master!$A$2:$C$11,2,FALSE)</f>
        <v>Europe</v>
      </c>
      <c r="Q7759" s="39" t="str">
        <f>VLOOKUP(D7759,GL_Master!$A$1:$D$80,2,FALSE)</f>
        <v>BS</v>
      </c>
      <c r="R7759" s="39" t="str">
        <f>VLOOKUP(D7759,GL_Master!$A$1:$D$80,3,FALSE)</f>
        <v>Gross Block</v>
      </c>
      <c r="S7759" s="39" t="str">
        <f>VLOOKUP(D7759,GL_Master!$A$1:$D$80,4,FALSE)</f>
        <v>Tangible Fixed assets</v>
      </c>
    </row>
    <row r="7760" spans="1:19" x14ac:dyDescent="0.25">
      <c r="A7760" s="39" t="s">
        <v>262</v>
      </c>
      <c r="B7760" s="39" t="s">
        <v>250</v>
      </c>
      <c r="C7760" s="7">
        <v>43983</v>
      </c>
      <c r="D7760" s="39" t="s">
        <v>64</v>
      </c>
      <c r="E7760" s="39">
        <v>10840</v>
      </c>
      <c r="F7760" s="82">
        <f t="shared" si="363"/>
        <v>10.84</v>
      </c>
      <c r="G7760" s="39">
        <f>VLOOKUP(N7760,Currecny_M!$A$1:$P$10,2,FALSE)</f>
        <v>95</v>
      </c>
      <c r="H7760" s="39">
        <f>MATCH(C7760,Currecny_M!$A$1:$P$1,0)</f>
        <v>4</v>
      </c>
      <c r="I7760" s="39">
        <f>VLOOKUP(N7760,Currecny_M!$A$1:$P$10,MATCH(Database!C7760,Currecny_M!$A$1:$P$1,0),FALSE)</f>
        <v>96.91</v>
      </c>
      <c r="J7760" s="82">
        <f t="shared" si="364"/>
        <v>1050.5044</v>
      </c>
      <c r="K7760" s="39">
        <f>VLOOKUP('Cover page'!$B$6,Currecny_M!$A$1:$P$10,MATCH(Database!C7760,Currecny_M!$A$1:$P$1,0),FALSE)</f>
        <v>1</v>
      </c>
      <c r="L7760" s="82">
        <f t="shared" si="365"/>
        <v>1050.5044</v>
      </c>
      <c r="M7760" s="82">
        <f>((E7760/$F$1)*VLOOKUP(N7760,Currecny_M!$A$1:$P$10,MATCH(Database!C7760,Currecny_M!$A$1:$P$1,0),FALSE))/VLOOKUP('Cover page'!$B$6,Currecny_M!$A$1:$P$10,MATCH(Database!C7760,Currecny_M!$A$1:$P$1,0),FALSE)</f>
        <v>1050.5044</v>
      </c>
      <c r="N7760" s="6" t="str">
        <f>VLOOKUP(B7760,Master!$A$2:$C$11,3,FALSE)</f>
        <v>Pound</v>
      </c>
      <c r="O7760" s="6" t="str">
        <f>VLOOKUP(B7760,Master!$A$2:$C$11,2,FALSE)</f>
        <v>Europe</v>
      </c>
      <c r="Q7760" s="39" t="str">
        <f>VLOOKUP(D7760,GL_Master!$A$1:$D$80,2,FALSE)</f>
        <v>BS</v>
      </c>
      <c r="R7760" s="39" t="str">
        <f>VLOOKUP(D7760,GL_Master!$A$1:$D$80,3,FALSE)</f>
        <v>Gross Block</v>
      </c>
      <c r="S7760" s="39" t="str">
        <f>VLOOKUP(D7760,GL_Master!$A$1:$D$80,4,FALSE)</f>
        <v>Tangible Fixed assets</v>
      </c>
    </row>
    <row r="7761" spans="1:19" x14ac:dyDescent="0.25">
      <c r="A7761" s="39" t="s">
        <v>262</v>
      </c>
      <c r="B7761" s="39" t="s">
        <v>250</v>
      </c>
      <c r="C7761" s="7">
        <v>43983</v>
      </c>
      <c r="D7761" s="39" t="s">
        <v>65</v>
      </c>
      <c r="E7761" s="39">
        <v>-6519</v>
      </c>
      <c r="F7761" s="82">
        <f t="shared" si="363"/>
        <v>-6.5190000000000001</v>
      </c>
      <c r="G7761" s="39">
        <f>VLOOKUP(N7761,Currecny_M!$A$1:$P$10,2,FALSE)</f>
        <v>95</v>
      </c>
      <c r="H7761" s="39">
        <f>MATCH(C7761,Currecny_M!$A$1:$P$1,0)</f>
        <v>4</v>
      </c>
      <c r="I7761" s="39">
        <f>VLOOKUP(N7761,Currecny_M!$A$1:$P$10,MATCH(Database!C7761,Currecny_M!$A$1:$P$1,0),FALSE)</f>
        <v>96.91</v>
      </c>
      <c r="J7761" s="82">
        <f t="shared" si="364"/>
        <v>-631.75629000000004</v>
      </c>
      <c r="K7761" s="39">
        <f>VLOOKUP('Cover page'!$B$6,Currecny_M!$A$1:$P$10,MATCH(Database!C7761,Currecny_M!$A$1:$P$1,0),FALSE)</f>
        <v>1</v>
      </c>
      <c r="L7761" s="82">
        <f t="shared" si="365"/>
        <v>-631.75629000000004</v>
      </c>
      <c r="M7761" s="82">
        <f>((E7761/$F$1)*VLOOKUP(N7761,Currecny_M!$A$1:$P$10,MATCH(Database!C7761,Currecny_M!$A$1:$P$1,0),FALSE))/VLOOKUP('Cover page'!$B$6,Currecny_M!$A$1:$P$10,MATCH(Database!C7761,Currecny_M!$A$1:$P$1,0),FALSE)</f>
        <v>-631.75629000000004</v>
      </c>
      <c r="N7761" s="6" t="str">
        <f>VLOOKUP(B7761,Master!$A$2:$C$11,3,FALSE)</f>
        <v>Pound</v>
      </c>
      <c r="O7761" s="6" t="str">
        <f>VLOOKUP(B7761,Master!$A$2:$C$11,2,FALSE)</f>
        <v>Europe</v>
      </c>
      <c r="Q7761" s="39" t="str">
        <f>VLOOKUP(D7761,GL_Master!$A$1:$D$80,2,FALSE)</f>
        <v>BS</v>
      </c>
      <c r="R7761" s="39" t="str">
        <f>VLOOKUP(D7761,GL_Master!$A$1:$D$80,3,FALSE)</f>
        <v>Accumulated Depreciation</v>
      </c>
      <c r="S7761" s="39" t="str">
        <f>VLOOKUP(D7761,GL_Master!$A$1:$D$80,4,FALSE)</f>
        <v>Accumulated Depreciation</v>
      </c>
    </row>
    <row r="7762" spans="1:19" x14ac:dyDescent="0.25">
      <c r="A7762" s="39" t="s">
        <v>262</v>
      </c>
      <c r="B7762" s="39" t="s">
        <v>250</v>
      </c>
      <c r="C7762" s="7">
        <v>43983</v>
      </c>
      <c r="D7762" s="39" t="s">
        <v>66</v>
      </c>
      <c r="E7762" s="39">
        <v>5784</v>
      </c>
      <c r="F7762" s="82">
        <f t="shared" si="363"/>
        <v>5.7839999999999998</v>
      </c>
      <c r="G7762" s="39">
        <f>VLOOKUP(N7762,Currecny_M!$A$1:$P$10,2,FALSE)</f>
        <v>95</v>
      </c>
      <c r="H7762" s="39">
        <f>MATCH(C7762,Currecny_M!$A$1:$P$1,0)</f>
        <v>4</v>
      </c>
      <c r="I7762" s="39">
        <f>VLOOKUP(N7762,Currecny_M!$A$1:$P$10,MATCH(Database!C7762,Currecny_M!$A$1:$P$1,0),FALSE)</f>
        <v>96.91</v>
      </c>
      <c r="J7762" s="82">
        <f t="shared" si="364"/>
        <v>560.52743999999996</v>
      </c>
      <c r="K7762" s="39">
        <f>VLOOKUP('Cover page'!$B$6,Currecny_M!$A$1:$P$10,MATCH(Database!C7762,Currecny_M!$A$1:$P$1,0),FALSE)</f>
        <v>1</v>
      </c>
      <c r="L7762" s="82">
        <f t="shared" si="365"/>
        <v>560.52743999999996</v>
      </c>
      <c r="M7762" s="82">
        <f>((E7762/$F$1)*VLOOKUP(N7762,Currecny_M!$A$1:$P$10,MATCH(Database!C7762,Currecny_M!$A$1:$P$1,0),FALSE))/VLOOKUP('Cover page'!$B$6,Currecny_M!$A$1:$P$10,MATCH(Database!C7762,Currecny_M!$A$1:$P$1,0),FALSE)</f>
        <v>560.52743999999996</v>
      </c>
      <c r="N7762" s="6" t="str">
        <f>VLOOKUP(B7762,Master!$A$2:$C$11,3,FALSE)</f>
        <v>Pound</v>
      </c>
      <c r="O7762" s="6" t="str">
        <f>VLOOKUP(B7762,Master!$A$2:$C$11,2,FALSE)</f>
        <v>Europe</v>
      </c>
      <c r="Q7762" s="39" t="str">
        <f>VLOOKUP(D7762,GL_Master!$A$1:$D$80,2,FALSE)</f>
        <v>BS</v>
      </c>
      <c r="R7762" s="39" t="str">
        <f>VLOOKUP(D7762,GL_Master!$A$1:$D$80,3,FALSE)</f>
        <v>Gross Block</v>
      </c>
      <c r="S7762" s="39" t="str">
        <f>VLOOKUP(D7762,GL_Master!$A$1:$D$80,4,FALSE)</f>
        <v>Tangible Fixed assets</v>
      </c>
    </row>
    <row r="7763" spans="1:19" x14ac:dyDescent="0.25">
      <c r="A7763" s="39" t="s">
        <v>262</v>
      </c>
      <c r="B7763" s="39" t="s">
        <v>250</v>
      </c>
      <c r="C7763" s="7">
        <v>43983</v>
      </c>
      <c r="D7763" s="39" t="s">
        <v>67</v>
      </c>
      <c r="E7763" s="39">
        <v>2076</v>
      </c>
      <c r="F7763" s="82">
        <f t="shared" si="363"/>
        <v>2.0760000000000001</v>
      </c>
      <c r="G7763" s="39">
        <f>VLOOKUP(N7763,Currecny_M!$A$1:$P$10,2,FALSE)</f>
        <v>95</v>
      </c>
      <c r="H7763" s="39">
        <f>MATCH(C7763,Currecny_M!$A$1:$P$1,0)</f>
        <v>4</v>
      </c>
      <c r="I7763" s="39">
        <f>VLOOKUP(N7763,Currecny_M!$A$1:$P$10,MATCH(Database!C7763,Currecny_M!$A$1:$P$1,0),FALSE)</f>
        <v>96.91</v>
      </c>
      <c r="J7763" s="82">
        <f t="shared" si="364"/>
        <v>201.18516</v>
      </c>
      <c r="K7763" s="39">
        <f>VLOOKUP('Cover page'!$B$6,Currecny_M!$A$1:$P$10,MATCH(Database!C7763,Currecny_M!$A$1:$P$1,0),FALSE)</f>
        <v>1</v>
      </c>
      <c r="L7763" s="82">
        <f t="shared" si="365"/>
        <v>201.18516</v>
      </c>
      <c r="M7763" s="82">
        <f>((E7763/$F$1)*VLOOKUP(N7763,Currecny_M!$A$1:$P$10,MATCH(Database!C7763,Currecny_M!$A$1:$P$1,0),FALSE))/VLOOKUP('Cover page'!$B$6,Currecny_M!$A$1:$P$10,MATCH(Database!C7763,Currecny_M!$A$1:$P$1,0),FALSE)</f>
        <v>201.18516</v>
      </c>
      <c r="N7763" s="6" t="str">
        <f>VLOOKUP(B7763,Master!$A$2:$C$11,3,FALSE)</f>
        <v>Pound</v>
      </c>
      <c r="O7763" s="6" t="str">
        <f>VLOOKUP(B7763,Master!$A$2:$C$11,2,FALSE)</f>
        <v>Europe</v>
      </c>
      <c r="Q7763" s="39" t="str">
        <f>VLOOKUP(D7763,GL_Master!$A$1:$D$80,2,FALSE)</f>
        <v>BS</v>
      </c>
      <c r="R7763" s="39" t="str">
        <f>VLOOKUP(D7763,GL_Master!$A$1:$D$80,3,FALSE)</f>
        <v>Gross Block</v>
      </c>
      <c r="S7763" s="39" t="str">
        <f>VLOOKUP(D7763,GL_Master!$A$1:$D$80,4,FALSE)</f>
        <v>Tangible Fixed assets</v>
      </c>
    </row>
    <row r="7764" spans="1:19" x14ac:dyDescent="0.25">
      <c r="A7764" s="39" t="s">
        <v>262</v>
      </c>
      <c r="B7764" s="39" t="s">
        <v>250</v>
      </c>
      <c r="C7764" s="7">
        <v>43983</v>
      </c>
      <c r="D7764" s="39" t="s">
        <v>68</v>
      </c>
      <c r="E7764" s="39">
        <v>-1900</v>
      </c>
      <c r="F7764" s="82">
        <f t="shared" si="363"/>
        <v>-1.9</v>
      </c>
      <c r="G7764" s="39">
        <f>VLOOKUP(N7764,Currecny_M!$A$1:$P$10,2,FALSE)</f>
        <v>95</v>
      </c>
      <c r="H7764" s="39">
        <f>MATCH(C7764,Currecny_M!$A$1:$P$1,0)</f>
        <v>4</v>
      </c>
      <c r="I7764" s="39">
        <f>VLOOKUP(N7764,Currecny_M!$A$1:$P$10,MATCH(Database!C7764,Currecny_M!$A$1:$P$1,0),FALSE)</f>
        <v>96.91</v>
      </c>
      <c r="J7764" s="82">
        <f t="shared" si="364"/>
        <v>-184.12899999999999</v>
      </c>
      <c r="K7764" s="39">
        <f>VLOOKUP('Cover page'!$B$6,Currecny_M!$A$1:$P$10,MATCH(Database!C7764,Currecny_M!$A$1:$P$1,0),FALSE)</f>
        <v>1</v>
      </c>
      <c r="L7764" s="82">
        <f t="shared" si="365"/>
        <v>-184.12899999999999</v>
      </c>
      <c r="M7764" s="82">
        <f>((E7764/$F$1)*VLOOKUP(N7764,Currecny_M!$A$1:$P$10,MATCH(Database!C7764,Currecny_M!$A$1:$P$1,0),FALSE))/VLOOKUP('Cover page'!$B$6,Currecny_M!$A$1:$P$10,MATCH(Database!C7764,Currecny_M!$A$1:$P$1,0),FALSE)</f>
        <v>-184.12899999999999</v>
      </c>
      <c r="N7764" s="6" t="str">
        <f>VLOOKUP(B7764,Master!$A$2:$C$11,3,FALSE)</f>
        <v>Pound</v>
      </c>
      <c r="O7764" s="6" t="str">
        <f>VLOOKUP(B7764,Master!$A$2:$C$11,2,FALSE)</f>
        <v>Europe</v>
      </c>
      <c r="Q7764" s="39" t="str">
        <f>VLOOKUP(D7764,GL_Master!$A$1:$D$80,2,FALSE)</f>
        <v>BS</v>
      </c>
      <c r="R7764" s="39" t="str">
        <f>VLOOKUP(D7764,GL_Master!$A$1:$D$80,3,FALSE)</f>
        <v>Accumulated Depreciation</v>
      </c>
      <c r="S7764" s="39" t="str">
        <f>VLOOKUP(D7764,GL_Master!$A$1:$D$80,4,FALSE)</f>
        <v>Accumulated Depreciation</v>
      </c>
    </row>
    <row r="7765" spans="1:19" x14ac:dyDescent="0.25">
      <c r="A7765" s="39" t="s">
        <v>262</v>
      </c>
      <c r="B7765" s="39" t="s">
        <v>250</v>
      </c>
      <c r="C7765" s="7">
        <v>43983</v>
      </c>
      <c r="D7765" s="39" t="s">
        <v>69</v>
      </c>
      <c r="E7765" s="39">
        <v>3773</v>
      </c>
      <c r="F7765" s="82">
        <f t="shared" si="363"/>
        <v>3.7730000000000001</v>
      </c>
      <c r="G7765" s="39">
        <f>VLOOKUP(N7765,Currecny_M!$A$1:$P$10,2,FALSE)</f>
        <v>95</v>
      </c>
      <c r="H7765" s="39">
        <f>MATCH(C7765,Currecny_M!$A$1:$P$1,0)</f>
        <v>4</v>
      </c>
      <c r="I7765" s="39">
        <f>VLOOKUP(N7765,Currecny_M!$A$1:$P$10,MATCH(Database!C7765,Currecny_M!$A$1:$P$1,0),FALSE)</f>
        <v>96.91</v>
      </c>
      <c r="J7765" s="82">
        <f t="shared" si="364"/>
        <v>365.64143000000001</v>
      </c>
      <c r="K7765" s="39">
        <f>VLOOKUP('Cover page'!$B$6,Currecny_M!$A$1:$P$10,MATCH(Database!C7765,Currecny_M!$A$1:$P$1,0),FALSE)</f>
        <v>1</v>
      </c>
      <c r="L7765" s="82">
        <f t="shared" si="365"/>
        <v>365.64143000000001</v>
      </c>
      <c r="M7765" s="82">
        <f>((E7765/$F$1)*VLOOKUP(N7765,Currecny_M!$A$1:$P$10,MATCH(Database!C7765,Currecny_M!$A$1:$P$1,0),FALSE))/VLOOKUP('Cover page'!$B$6,Currecny_M!$A$1:$P$10,MATCH(Database!C7765,Currecny_M!$A$1:$P$1,0),FALSE)</f>
        <v>365.64143000000001</v>
      </c>
      <c r="N7765" s="6" t="str">
        <f>VLOOKUP(B7765,Master!$A$2:$C$11,3,FALSE)</f>
        <v>Pound</v>
      </c>
      <c r="O7765" s="6" t="str">
        <f>VLOOKUP(B7765,Master!$A$2:$C$11,2,FALSE)</f>
        <v>Europe</v>
      </c>
      <c r="Q7765" s="39" t="str">
        <f>VLOOKUP(D7765,GL_Master!$A$1:$D$80,2,FALSE)</f>
        <v>BS</v>
      </c>
      <c r="R7765" s="39" t="str">
        <f>VLOOKUP(D7765,GL_Master!$A$1:$D$80,3,FALSE)</f>
        <v>Gross Block</v>
      </c>
      <c r="S7765" s="39" t="str">
        <f>VLOOKUP(D7765,GL_Master!$A$1:$D$80,4,FALSE)</f>
        <v>Tangible Fixed assets</v>
      </c>
    </row>
    <row r="7766" spans="1:19" x14ac:dyDescent="0.25">
      <c r="A7766" s="39" t="s">
        <v>262</v>
      </c>
      <c r="B7766" s="39" t="s">
        <v>250</v>
      </c>
      <c r="C7766" s="7">
        <v>43983</v>
      </c>
      <c r="D7766" s="39" t="s">
        <v>70</v>
      </c>
      <c r="E7766" s="39">
        <v>-129</v>
      </c>
      <c r="F7766" s="82">
        <f t="shared" si="363"/>
        <v>-0.129</v>
      </c>
      <c r="G7766" s="39">
        <f>VLOOKUP(N7766,Currecny_M!$A$1:$P$10,2,FALSE)</f>
        <v>95</v>
      </c>
      <c r="H7766" s="39">
        <f>MATCH(C7766,Currecny_M!$A$1:$P$1,0)</f>
        <v>4</v>
      </c>
      <c r="I7766" s="39">
        <f>VLOOKUP(N7766,Currecny_M!$A$1:$P$10,MATCH(Database!C7766,Currecny_M!$A$1:$P$1,0),FALSE)</f>
        <v>96.91</v>
      </c>
      <c r="J7766" s="82">
        <f t="shared" si="364"/>
        <v>-12.501390000000001</v>
      </c>
      <c r="K7766" s="39">
        <f>VLOOKUP('Cover page'!$B$6,Currecny_M!$A$1:$P$10,MATCH(Database!C7766,Currecny_M!$A$1:$P$1,0),FALSE)</f>
        <v>1</v>
      </c>
      <c r="L7766" s="82">
        <f t="shared" si="365"/>
        <v>-12.501390000000001</v>
      </c>
      <c r="M7766" s="82">
        <f>((E7766/$F$1)*VLOOKUP(N7766,Currecny_M!$A$1:$P$10,MATCH(Database!C7766,Currecny_M!$A$1:$P$1,0),FALSE))/VLOOKUP('Cover page'!$B$6,Currecny_M!$A$1:$P$10,MATCH(Database!C7766,Currecny_M!$A$1:$P$1,0),FALSE)</f>
        <v>-12.501390000000001</v>
      </c>
      <c r="N7766" s="6" t="str">
        <f>VLOOKUP(B7766,Master!$A$2:$C$11,3,FALSE)</f>
        <v>Pound</v>
      </c>
      <c r="O7766" s="6" t="str">
        <f>VLOOKUP(B7766,Master!$A$2:$C$11,2,FALSE)</f>
        <v>Europe</v>
      </c>
      <c r="Q7766" s="39" t="str">
        <f>VLOOKUP(D7766,GL_Master!$A$1:$D$80,2,FALSE)</f>
        <v>BS</v>
      </c>
      <c r="R7766" s="39" t="str">
        <f>VLOOKUP(D7766,GL_Master!$A$1:$D$80,3,FALSE)</f>
        <v>Accumulated Depreciation</v>
      </c>
      <c r="S7766" s="39" t="str">
        <f>VLOOKUP(D7766,GL_Master!$A$1:$D$80,4,FALSE)</f>
        <v>Accumulated Depreciation</v>
      </c>
    </row>
    <row r="7767" spans="1:19" x14ac:dyDescent="0.25">
      <c r="A7767" s="39" t="s">
        <v>262</v>
      </c>
      <c r="B7767" s="39" t="s">
        <v>250</v>
      </c>
      <c r="C7767" s="7">
        <v>43983</v>
      </c>
      <c r="D7767" s="39" t="s">
        <v>71</v>
      </c>
      <c r="E7767" s="39">
        <v>6463</v>
      </c>
      <c r="F7767" s="82">
        <f t="shared" si="363"/>
        <v>6.4630000000000001</v>
      </c>
      <c r="G7767" s="39">
        <f>VLOOKUP(N7767,Currecny_M!$A$1:$P$10,2,FALSE)</f>
        <v>95</v>
      </c>
      <c r="H7767" s="39">
        <f>MATCH(C7767,Currecny_M!$A$1:$P$1,0)</f>
        <v>4</v>
      </c>
      <c r="I7767" s="39">
        <f>VLOOKUP(N7767,Currecny_M!$A$1:$P$10,MATCH(Database!C7767,Currecny_M!$A$1:$P$1,0),FALSE)</f>
        <v>96.91</v>
      </c>
      <c r="J7767" s="82">
        <f t="shared" si="364"/>
        <v>626.32933000000003</v>
      </c>
      <c r="K7767" s="39">
        <f>VLOOKUP('Cover page'!$B$6,Currecny_M!$A$1:$P$10,MATCH(Database!C7767,Currecny_M!$A$1:$P$1,0),FALSE)</f>
        <v>1</v>
      </c>
      <c r="L7767" s="82">
        <f t="shared" si="365"/>
        <v>626.32933000000003</v>
      </c>
      <c r="M7767" s="82">
        <f>((E7767/$F$1)*VLOOKUP(N7767,Currecny_M!$A$1:$P$10,MATCH(Database!C7767,Currecny_M!$A$1:$P$1,0),FALSE))/VLOOKUP('Cover page'!$B$6,Currecny_M!$A$1:$P$10,MATCH(Database!C7767,Currecny_M!$A$1:$P$1,0),FALSE)</f>
        <v>626.32933000000003</v>
      </c>
      <c r="N7767" s="6" t="str">
        <f>VLOOKUP(B7767,Master!$A$2:$C$11,3,FALSE)</f>
        <v>Pound</v>
      </c>
      <c r="O7767" s="6" t="str">
        <f>VLOOKUP(B7767,Master!$A$2:$C$11,2,FALSE)</f>
        <v>Europe</v>
      </c>
      <c r="Q7767" s="39" t="str">
        <f>VLOOKUP(D7767,GL_Master!$A$1:$D$80,2,FALSE)</f>
        <v>BS</v>
      </c>
      <c r="R7767" s="39" t="str">
        <f>VLOOKUP(D7767,GL_Master!$A$1:$D$80,3,FALSE)</f>
        <v>Gross Block</v>
      </c>
      <c r="S7767" s="39" t="str">
        <f>VLOOKUP(D7767,GL_Master!$A$1:$D$80,4,FALSE)</f>
        <v>Tangible Fixed assets</v>
      </c>
    </row>
    <row r="7768" spans="1:19" x14ac:dyDescent="0.25">
      <c r="A7768" s="39" t="s">
        <v>262</v>
      </c>
      <c r="B7768" s="39" t="s">
        <v>250</v>
      </c>
      <c r="C7768" s="7">
        <v>43983</v>
      </c>
      <c r="D7768" s="39" t="s">
        <v>72</v>
      </c>
      <c r="E7768" s="39">
        <v>55</v>
      </c>
      <c r="F7768" s="82">
        <f t="shared" si="363"/>
        <v>5.5E-2</v>
      </c>
      <c r="G7768" s="39">
        <f>VLOOKUP(N7768,Currecny_M!$A$1:$P$10,2,FALSE)</f>
        <v>95</v>
      </c>
      <c r="H7768" s="39">
        <f>MATCH(C7768,Currecny_M!$A$1:$P$1,0)</f>
        <v>4</v>
      </c>
      <c r="I7768" s="39">
        <f>VLOOKUP(N7768,Currecny_M!$A$1:$P$10,MATCH(Database!C7768,Currecny_M!$A$1:$P$1,0),FALSE)</f>
        <v>96.91</v>
      </c>
      <c r="J7768" s="82">
        <f t="shared" si="364"/>
        <v>5.33005</v>
      </c>
      <c r="K7768" s="39">
        <f>VLOOKUP('Cover page'!$B$6,Currecny_M!$A$1:$P$10,MATCH(Database!C7768,Currecny_M!$A$1:$P$1,0),FALSE)</f>
        <v>1</v>
      </c>
      <c r="L7768" s="82">
        <f t="shared" si="365"/>
        <v>5.33005</v>
      </c>
      <c r="M7768" s="82">
        <f>((E7768/$F$1)*VLOOKUP(N7768,Currecny_M!$A$1:$P$10,MATCH(Database!C7768,Currecny_M!$A$1:$P$1,0),FALSE))/VLOOKUP('Cover page'!$B$6,Currecny_M!$A$1:$P$10,MATCH(Database!C7768,Currecny_M!$A$1:$P$1,0),FALSE)</f>
        <v>5.33005</v>
      </c>
      <c r="N7768" s="6" t="str">
        <f>VLOOKUP(B7768,Master!$A$2:$C$11,3,FALSE)</f>
        <v>Pound</v>
      </c>
      <c r="O7768" s="6" t="str">
        <f>VLOOKUP(B7768,Master!$A$2:$C$11,2,FALSE)</f>
        <v>Europe</v>
      </c>
      <c r="Q7768" s="39" t="str">
        <f>VLOOKUP(D7768,GL_Master!$A$1:$D$80,2,FALSE)</f>
        <v>BS</v>
      </c>
      <c r="R7768" s="39" t="str">
        <f>VLOOKUP(D7768,GL_Master!$A$1:$D$80,3,FALSE)</f>
        <v>Gross Block</v>
      </c>
      <c r="S7768" s="39" t="str">
        <f>VLOOKUP(D7768,GL_Master!$A$1:$D$80,4,FALSE)</f>
        <v>Tangible Fixed assets</v>
      </c>
    </row>
    <row r="7769" spans="1:19" x14ac:dyDescent="0.25">
      <c r="A7769" s="39" t="s">
        <v>262</v>
      </c>
      <c r="B7769" s="39" t="s">
        <v>250</v>
      </c>
      <c r="C7769" s="7">
        <v>43983</v>
      </c>
      <c r="D7769" s="39" t="s">
        <v>73</v>
      </c>
      <c r="E7769" s="39">
        <v>27</v>
      </c>
      <c r="F7769" s="82">
        <f t="shared" si="363"/>
        <v>2.7E-2</v>
      </c>
      <c r="G7769" s="39">
        <f>VLOOKUP(N7769,Currecny_M!$A$1:$P$10,2,FALSE)</f>
        <v>95</v>
      </c>
      <c r="H7769" s="39">
        <f>MATCH(C7769,Currecny_M!$A$1:$P$1,0)</f>
        <v>4</v>
      </c>
      <c r="I7769" s="39">
        <f>VLOOKUP(N7769,Currecny_M!$A$1:$P$10,MATCH(Database!C7769,Currecny_M!$A$1:$P$1,0),FALSE)</f>
        <v>96.91</v>
      </c>
      <c r="J7769" s="82">
        <f t="shared" si="364"/>
        <v>2.6165699999999998</v>
      </c>
      <c r="K7769" s="39">
        <f>VLOOKUP('Cover page'!$B$6,Currecny_M!$A$1:$P$10,MATCH(Database!C7769,Currecny_M!$A$1:$P$1,0),FALSE)</f>
        <v>1</v>
      </c>
      <c r="L7769" s="82">
        <f t="shared" si="365"/>
        <v>2.6165699999999998</v>
      </c>
      <c r="M7769" s="82">
        <f>((E7769/$F$1)*VLOOKUP(N7769,Currecny_M!$A$1:$P$10,MATCH(Database!C7769,Currecny_M!$A$1:$P$1,0),FALSE))/VLOOKUP('Cover page'!$B$6,Currecny_M!$A$1:$P$10,MATCH(Database!C7769,Currecny_M!$A$1:$P$1,0),FALSE)</f>
        <v>2.6165699999999998</v>
      </c>
      <c r="N7769" s="6" t="str">
        <f>VLOOKUP(B7769,Master!$A$2:$C$11,3,FALSE)</f>
        <v>Pound</v>
      </c>
      <c r="O7769" s="6" t="str">
        <f>VLOOKUP(B7769,Master!$A$2:$C$11,2,FALSE)</f>
        <v>Europe</v>
      </c>
      <c r="Q7769" s="39" t="str">
        <f>VLOOKUP(D7769,GL_Master!$A$1:$D$80,2,FALSE)</f>
        <v>BS</v>
      </c>
      <c r="R7769" s="39" t="str">
        <f>VLOOKUP(D7769,GL_Master!$A$1:$D$80,3,FALSE)</f>
        <v>Gross Block</v>
      </c>
      <c r="S7769" s="39" t="str">
        <f>VLOOKUP(D7769,GL_Master!$A$1:$D$80,4,FALSE)</f>
        <v>Tangible Fixed assets</v>
      </c>
    </row>
    <row r="7770" spans="1:19" x14ac:dyDescent="0.25">
      <c r="A7770" s="39" t="s">
        <v>262</v>
      </c>
      <c r="B7770" s="39" t="s">
        <v>250</v>
      </c>
      <c r="C7770" s="7">
        <v>43983</v>
      </c>
      <c r="D7770" s="39" t="s">
        <v>74</v>
      </c>
      <c r="E7770" s="39">
        <v>-6379</v>
      </c>
      <c r="F7770" s="82">
        <f t="shared" si="363"/>
        <v>-6.3789999999999996</v>
      </c>
      <c r="G7770" s="39">
        <f>VLOOKUP(N7770,Currecny_M!$A$1:$P$10,2,FALSE)</f>
        <v>95</v>
      </c>
      <c r="H7770" s="39">
        <f>MATCH(C7770,Currecny_M!$A$1:$P$1,0)</f>
        <v>4</v>
      </c>
      <c r="I7770" s="39">
        <f>VLOOKUP(N7770,Currecny_M!$A$1:$P$10,MATCH(Database!C7770,Currecny_M!$A$1:$P$1,0),FALSE)</f>
        <v>96.91</v>
      </c>
      <c r="J7770" s="82">
        <f t="shared" si="364"/>
        <v>-618.1888899999999</v>
      </c>
      <c r="K7770" s="39">
        <f>VLOOKUP('Cover page'!$B$6,Currecny_M!$A$1:$P$10,MATCH(Database!C7770,Currecny_M!$A$1:$P$1,0),FALSE)</f>
        <v>1</v>
      </c>
      <c r="L7770" s="82">
        <f t="shared" si="365"/>
        <v>-618.1888899999999</v>
      </c>
      <c r="M7770" s="82">
        <f>((E7770/$F$1)*VLOOKUP(N7770,Currecny_M!$A$1:$P$10,MATCH(Database!C7770,Currecny_M!$A$1:$P$1,0),FALSE))/VLOOKUP('Cover page'!$B$6,Currecny_M!$A$1:$P$10,MATCH(Database!C7770,Currecny_M!$A$1:$P$1,0),FALSE)</f>
        <v>-618.1888899999999</v>
      </c>
      <c r="N7770" s="6" t="str">
        <f>VLOOKUP(B7770,Master!$A$2:$C$11,3,FALSE)</f>
        <v>Pound</v>
      </c>
      <c r="O7770" s="6" t="str">
        <f>VLOOKUP(B7770,Master!$A$2:$C$11,2,FALSE)</f>
        <v>Europe</v>
      </c>
      <c r="Q7770" s="39" t="str">
        <f>VLOOKUP(D7770,GL_Master!$A$1:$D$80,2,FALSE)</f>
        <v>BS</v>
      </c>
      <c r="R7770" s="39" t="str">
        <f>VLOOKUP(D7770,GL_Master!$A$1:$D$80,3,FALSE)</f>
        <v>Accumulated Depreciation</v>
      </c>
      <c r="S7770" s="39" t="str">
        <f>VLOOKUP(D7770,GL_Master!$A$1:$D$80,4,FALSE)</f>
        <v>Accumulated Depreciation</v>
      </c>
    </row>
    <row r="7771" spans="1:19" x14ac:dyDescent="0.25">
      <c r="A7771" s="39" t="s">
        <v>262</v>
      </c>
      <c r="B7771" s="39" t="s">
        <v>250</v>
      </c>
      <c r="C7771" s="7">
        <v>43983</v>
      </c>
      <c r="D7771" s="39" t="s">
        <v>21</v>
      </c>
      <c r="E7771" s="39">
        <v>531</v>
      </c>
      <c r="F7771" s="82">
        <f t="shared" si="363"/>
        <v>0.53100000000000003</v>
      </c>
      <c r="G7771" s="39">
        <f>VLOOKUP(N7771,Currecny_M!$A$1:$P$10,2,FALSE)</f>
        <v>95</v>
      </c>
      <c r="H7771" s="39">
        <f>MATCH(C7771,Currecny_M!$A$1:$P$1,0)</f>
        <v>4</v>
      </c>
      <c r="I7771" s="39">
        <f>VLOOKUP(N7771,Currecny_M!$A$1:$P$10,MATCH(Database!C7771,Currecny_M!$A$1:$P$1,0),FALSE)</f>
        <v>96.91</v>
      </c>
      <c r="J7771" s="82">
        <f t="shared" si="364"/>
        <v>51.459209999999999</v>
      </c>
      <c r="K7771" s="39">
        <f>VLOOKUP('Cover page'!$B$6,Currecny_M!$A$1:$P$10,MATCH(Database!C7771,Currecny_M!$A$1:$P$1,0),FALSE)</f>
        <v>1</v>
      </c>
      <c r="L7771" s="82">
        <f t="shared" si="365"/>
        <v>51.459209999999999</v>
      </c>
      <c r="M7771" s="82">
        <f>((E7771/$F$1)*VLOOKUP(N7771,Currecny_M!$A$1:$P$10,MATCH(Database!C7771,Currecny_M!$A$1:$P$1,0),FALSE))/VLOOKUP('Cover page'!$B$6,Currecny_M!$A$1:$P$10,MATCH(Database!C7771,Currecny_M!$A$1:$P$1,0),FALSE)</f>
        <v>51.459209999999999</v>
      </c>
      <c r="N7771" s="6" t="str">
        <f>VLOOKUP(B7771,Master!$A$2:$C$11,3,FALSE)</f>
        <v>Pound</v>
      </c>
      <c r="O7771" s="6" t="str">
        <f>VLOOKUP(B7771,Master!$A$2:$C$11,2,FALSE)</f>
        <v>Europe</v>
      </c>
      <c r="Q7771" s="39" t="str">
        <f>VLOOKUP(D7771,GL_Master!$A$1:$D$80,2,FALSE)</f>
        <v>BS</v>
      </c>
      <c r="R7771" s="39" t="str">
        <f>VLOOKUP(D7771,GL_Master!$A$1:$D$80,3,FALSE)</f>
        <v>Gross Block</v>
      </c>
      <c r="S7771" s="39" t="str">
        <f>VLOOKUP(D7771,GL_Master!$A$1:$D$80,4,FALSE)</f>
        <v>Tangible Fixed assets</v>
      </c>
    </row>
    <row r="7772" spans="1:19" x14ac:dyDescent="0.25">
      <c r="A7772" s="39" t="s">
        <v>262</v>
      </c>
      <c r="B7772" s="39" t="s">
        <v>250</v>
      </c>
      <c r="C7772" s="7">
        <v>43983</v>
      </c>
      <c r="D7772" s="39" t="s">
        <v>27</v>
      </c>
      <c r="E7772" s="39">
        <v>1228</v>
      </c>
      <c r="F7772" s="82">
        <f t="shared" si="363"/>
        <v>1.228</v>
      </c>
      <c r="G7772" s="39">
        <f>VLOOKUP(N7772,Currecny_M!$A$1:$P$10,2,FALSE)</f>
        <v>95</v>
      </c>
      <c r="H7772" s="39">
        <f>MATCH(C7772,Currecny_M!$A$1:$P$1,0)</f>
        <v>4</v>
      </c>
      <c r="I7772" s="39">
        <f>VLOOKUP(N7772,Currecny_M!$A$1:$P$10,MATCH(Database!C7772,Currecny_M!$A$1:$P$1,0),FALSE)</f>
        <v>96.91</v>
      </c>
      <c r="J7772" s="82">
        <f t="shared" si="364"/>
        <v>119.00547999999999</v>
      </c>
      <c r="K7772" s="39">
        <f>VLOOKUP('Cover page'!$B$6,Currecny_M!$A$1:$P$10,MATCH(Database!C7772,Currecny_M!$A$1:$P$1,0),FALSE)</f>
        <v>1</v>
      </c>
      <c r="L7772" s="82">
        <f t="shared" si="365"/>
        <v>119.00547999999999</v>
      </c>
      <c r="M7772" s="82">
        <f>((E7772/$F$1)*VLOOKUP(N7772,Currecny_M!$A$1:$P$10,MATCH(Database!C7772,Currecny_M!$A$1:$P$1,0),FALSE))/VLOOKUP('Cover page'!$B$6,Currecny_M!$A$1:$P$10,MATCH(Database!C7772,Currecny_M!$A$1:$P$1,0),FALSE)</f>
        <v>119.00547999999999</v>
      </c>
      <c r="N7772" s="6" t="str">
        <f>VLOOKUP(B7772,Master!$A$2:$C$11,3,FALSE)</f>
        <v>Pound</v>
      </c>
      <c r="O7772" s="6" t="str">
        <f>VLOOKUP(B7772,Master!$A$2:$C$11,2,FALSE)</f>
        <v>Europe</v>
      </c>
      <c r="Q7772" s="39" t="str">
        <f>VLOOKUP(D7772,GL_Master!$A$1:$D$80,2,FALSE)</f>
        <v>BS</v>
      </c>
      <c r="R7772" s="39" t="str">
        <f>VLOOKUP(D7772,GL_Master!$A$1:$D$80,3,FALSE)</f>
        <v>Gross Block</v>
      </c>
      <c r="S7772" s="39" t="str">
        <f>VLOOKUP(D7772,GL_Master!$A$1:$D$80,4,FALSE)</f>
        <v>Tangible Fixed assets</v>
      </c>
    </row>
    <row r="7773" spans="1:19" x14ac:dyDescent="0.25">
      <c r="A7773" s="39" t="s">
        <v>262</v>
      </c>
      <c r="B7773" s="39" t="s">
        <v>250</v>
      </c>
      <c r="C7773" s="7">
        <v>43983</v>
      </c>
      <c r="D7773" s="39" t="s">
        <v>75</v>
      </c>
      <c r="E7773" s="39">
        <v>-26</v>
      </c>
      <c r="F7773" s="82">
        <f t="shared" si="363"/>
        <v>-2.5999999999999999E-2</v>
      </c>
      <c r="G7773" s="39">
        <f>VLOOKUP(N7773,Currecny_M!$A$1:$P$10,2,FALSE)</f>
        <v>95</v>
      </c>
      <c r="H7773" s="39">
        <f>MATCH(C7773,Currecny_M!$A$1:$P$1,0)</f>
        <v>4</v>
      </c>
      <c r="I7773" s="39">
        <f>VLOOKUP(N7773,Currecny_M!$A$1:$P$10,MATCH(Database!C7773,Currecny_M!$A$1:$P$1,0),FALSE)</f>
        <v>96.91</v>
      </c>
      <c r="J7773" s="82">
        <f t="shared" si="364"/>
        <v>-2.51966</v>
      </c>
      <c r="K7773" s="39">
        <f>VLOOKUP('Cover page'!$B$6,Currecny_M!$A$1:$P$10,MATCH(Database!C7773,Currecny_M!$A$1:$P$1,0),FALSE)</f>
        <v>1</v>
      </c>
      <c r="L7773" s="82">
        <f t="shared" si="365"/>
        <v>-2.51966</v>
      </c>
      <c r="M7773" s="82">
        <f>((E7773/$F$1)*VLOOKUP(N7773,Currecny_M!$A$1:$P$10,MATCH(Database!C7773,Currecny_M!$A$1:$P$1,0),FALSE))/VLOOKUP('Cover page'!$B$6,Currecny_M!$A$1:$P$10,MATCH(Database!C7773,Currecny_M!$A$1:$P$1,0),FALSE)</f>
        <v>-2.51966</v>
      </c>
      <c r="N7773" s="6" t="str">
        <f>VLOOKUP(B7773,Master!$A$2:$C$11,3,FALSE)</f>
        <v>Pound</v>
      </c>
      <c r="O7773" s="6" t="str">
        <f>VLOOKUP(B7773,Master!$A$2:$C$11,2,FALSE)</f>
        <v>Europe</v>
      </c>
      <c r="Q7773" s="39" t="str">
        <f>VLOOKUP(D7773,GL_Master!$A$1:$D$80,2,FALSE)</f>
        <v>BS</v>
      </c>
      <c r="R7773" s="39" t="str">
        <f>VLOOKUP(D7773,GL_Master!$A$1:$D$80,3,FALSE)</f>
        <v>Gross Block</v>
      </c>
      <c r="S7773" s="39" t="str">
        <f>VLOOKUP(D7773,GL_Master!$A$1:$D$80,4,FALSE)</f>
        <v>Tangible Fixed assets</v>
      </c>
    </row>
    <row r="7774" spans="1:19" x14ac:dyDescent="0.25">
      <c r="A7774" s="39" t="s">
        <v>262</v>
      </c>
      <c r="B7774" s="39" t="s">
        <v>250</v>
      </c>
      <c r="C7774" s="7">
        <v>43983</v>
      </c>
      <c r="D7774" s="39" t="s">
        <v>76</v>
      </c>
      <c r="E7774" s="39">
        <v>651</v>
      </c>
      <c r="F7774" s="82">
        <f t="shared" si="363"/>
        <v>0.65100000000000002</v>
      </c>
      <c r="G7774" s="39">
        <f>VLOOKUP(N7774,Currecny_M!$A$1:$P$10,2,FALSE)</f>
        <v>95</v>
      </c>
      <c r="H7774" s="39">
        <f>MATCH(C7774,Currecny_M!$A$1:$P$1,0)</f>
        <v>4</v>
      </c>
      <c r="I7774" s="39">
        <f>VLOOKUP(N7774,Currecny_M!$A$1:$P$10,MATCH(Database!C7774,Currecny_M!$A$1:$P$1,0),FALSE)</f>
        <v>96.91</v>
      </c>
      <c r="J7774" s="82">
        <f t="shared" si="364"/>
        <v>63.088410000000003</v>
      </c>
      <c r="K7774" s="39">
        <f>VLOOKUP('Cover page'!$B$6,Currecny_M!$A$1:$P$10,MATCH(Database!C7774,Currecny_M!$A$1:$P$1,0),FALSE)</f>
        <v>1</v>
      </c>
      <c r="L7774" s="82">
        <f t="shared" si="365"/>
        <v>63.088410000000003</v>
      </c>
      <c r="M7774" s="82">
        <f>((E7774/$F$1)*VLOOKUP(N7774,Currecny_M!$A$1:$P$10,MATCH(Database!C7774,Currecny_M!$A$1:$P$1,0),FALSE))/VLOOKUP('Cover page'!$B$6,Currecny_M!$A$1:$P$10,MATCH(Database!C7774,Currecny_M!$A$1:$P$1,0),FALSE)</f>
        <v>63.088410000000003</v>
      </c>
      <c r="N7774" s="6" t="str">
        <f>VLOOKUP(B7774,Master!$A$2:$C$11,3,FALSE)</f>
        <v>Pound</v>
      </c>
      <c r="O7774" s="6" t="str">
        <f>VLOOKUP(B7774,Master!$A$2:$C$11,2,FALSE)</f>
        <v>Europe</v>
      </c>
      <c r="Q7774" s="39" t="str">
        <f>VLOOKUP(D7774,GL_Master!$A$1:$D$80,2,FALSE)</f>
        <v>BS</v>
      </c>
      <c r="R7774" s="39" t="str">
        <f>VLOOKUP(D7774,GL_Master!$A$1:$D$80,3,FALSE)</f>
        <v>Inventories</v>
      </c>
      <c r="S7774" s="39" t="str">
        <f>VLOOKUP(D7774,GL_Master!$A$1:$D$80,4,FALSE)</f>
        <v>Inventory</v>
      </c>
    </row>
    <row r="7775" spans="1:19" x14ac:dyDescent="0.25">
      <c r="A7775" s="39" t="s">
        <v>262</v>
      </c>
      <c r="B7775" s="39" t="s">
        <v>250</v>
      </c>
      <c r="C7775" s="7">
        <v>43983</v>
      </c>
      <c r="D7775" s="39" t="s">
        <v>77</v>
      </c>
      <c r="E7775" s="39">
        <v>1639</v>
      </c>
      <c r="F7775" s="82">
        <f t="shared" si="363"/>
        <v>1.639</v>
      </c>
      <c r="G7775" s="39">
        <f>VLOOKUP(N7775,Currecny_M!$A$1:$P$10,2,FALSE)</f>
        <v>95</v>
      </c>
      <c r="H7775" s="39">
        <f>MATCH(C7775,Currecny_M!$A$1:$P$1,0)</f>
        <v>4</v>
      </c>
      <c r="I7775" s="39">
        <f>VLOOKUP(N7775,Currecny_M!$A$1:$P$10,MATCH(Database!C7775,Currecny_M!$A$1:$P$1,0),FALSE)</f>
        <v>96.91</v>
      </c>
      <c r="J7775" s="82">
        <f t="shared" si="364"/>
        <v>158.83548999999999</v>
      </c>
      <c r="K7775" s="39">
        <f>VLOOKUP('Cover page'!$B$6,Currecny_M!$A$1:$P$10,MATCH(Database!C7775,Currecny_M!$A$1:$P$1,0),FALSE)</f>
        <v>1</v>
      </c>
      <c r="L7775" s="82">
        <f t="shared" si="365"/>
        <v>158.83548999999999</v>
      </c>
      <c r="M7775" s="82">
        <f>((E7775/$F$1)*VLOOKUP(N7775,Currecny_M!$A$1:$P$10,MATCH(Database!C7775,Currecny_M!$A$1:$P$1,0),FALSE))/VLOOKUP('Cover page'!$B$6,Currecny_M!$A$1:$P$10,MATCH(Database!C7775,Currecny_M!$A$1:$P$1,0),FALSE)</f>
        <v>158.83548999999999</v>
      </c>
      <c r="N7775" s="6" t="str">
        <f>VLOOKUP(B7775,Master!$A$2:$C$11,3,FALSE)</f>
        <v>Pound</v>
      </c>
      <c r="O7775" s="6" t="str">
        <f>VLOOKUP(B7775,Master!$A$2:$C$11,2,FALSE)</f>
        <v>Europe</v>
      </c>
      <c r="Q7775" s="39" t="str">
        <f>VLOOKUP(D7775,GL_Master!$A$1:$D$80,2,FALSE)</f>
        <v>BS</v>
      </c>
      <c r="R7775" s="39" t="str">
        <f>VLOOKUP(D7775,GL_Master!$A$1:$D$80,3,FALSE)</f>
        <v>Inventories</v>
      </c>
      <c r="S7775" s="39" t="str">
        <f>VLOOKUP(D7775,GL_Master!$A$1:$D$80,4,FALSE)</f>
        <v>Inventory</v>
      </c>
    </row>
    <row r="7776" spans="1:19" x14ac:dyDescent="0.25">
      <c r="A7776" s="39" t="s">
        <v>262</v>
      </c>
      <c r="B7776" s="39" t="s">
        <v>250</v>
      </c>
      <c r="C7776" s="7">
        <v>43983</v>
      </c>
      <c r="D7776" s="39" t="s">
        <v>2</v>
      </c>
      <c r="E7776" s="39">
        <v>177117</v>
      </c>
      <c r="F7776" s="82">
        <f t="shared" si="363"/>
        <v>177.11699999999999</v>
      </c>
      <c r="G7776" s="39">
        <f>VLOOKUP(N7776,Currecny_M!$A$1:$P$10,2,FALSE)</f>
        <v>95</v>
      </c>
      <c r="H7776" s="39">
        <f>MATCH(C7776,Currecny_M!$A$1:$P$1,0)</f>
        <v>4</v>
      </c>
      <c r="I7776" s="39">
        <f>VLOOKUP(N7776,Currecny_M!$A$1:$P$10,MATCH(Database!C7776,Currecny_M!$A$1:$P$1,0),FALSE)</f>
        <v>96.91</v>
      </c>
      <c r="J7776" s="82">
        <f t="shared" si="364"/>
        <v>17164.408469999998</v>
      </c>
      <c r="K7776" s="39">
        <f>VLOOKUP('Cover page'!$B$6,Currecny_M!$A$1:$P$10,MATCH(Database!C7776,Currecny_M!$A$1:$P$1,0),FALSE)</f>
        <v>1</v>
      </c>
      <c r="L7776" s="82">
        <f t="shared" si="365"/>
        <v>17164.408469999998</v>
      </c>
      <c r="M7776" s="82">
        <f>((E7776/$F$1)*VLOOKUP(N7776,Currecny_M!$A$1:$P$10,MATCH(Database!C7776,Currecny_M!$A$1:$P$1,0),FALSE))/VLOOKUP('Cover page'!$B$6,Currecny_M!$A$1:$P$10,MATCH(Database!C7776,Currecny_M!$A$1:$P$1,0),FALSE)</f>
        <v>17164.408469999998</v>
      </c>
      <c r="N7776" s="6" t="str">
        <f>VLOOKUP(B7776,Master!$A$2:$C$11,3,FALSE)</f>
        <v>Pound</v>
      </c>
      <c r="O7776" s="6" t="str">
        <f>VLOOKUP(B7776,Master!$A$2:$C$11,2,FALSE)</f>
        <v>Europe</v>
      </c>
      <c r="Q7776" s="39" t="str">
        <f>VLOOKUP(D7776,GL_Master!$A$1:$D$80,2,FALSE)</f>
        <v>BS</v>
      </c>
      <c r="R7776" s="39" t="str">
        <f>VLOOKUP(D7776,GL_Master!$A$1:$D$80,3,FALSE)</f>
        <v>Trade receivables</v>
      </c>
      <c r="S7776" s="39" t="str">
        <f>VLOOKUP(D7776,GL_Master!$A$1:$D$80,4,FALSE)</f>
        <v>Unsecured, considered good</v>
      </c>
    </row>
    <row r="7777" spans="1:19" x14ac:dyDescent="0.25">
      <c r="A7777" s="39" t="s">
        <v>262</v>
      </c>
      <c r="B7777" s="39" t="s">
        <v>250</v>
      </c>
      <c r="C7777" s="7">
        <v>43983</v>
      </c>
      <c r="D7777" s="39" t="s">
        <v>78</v>
      </c>
      <c r="E7777" s="39">
        <v>26</v>
      </c>
      <c r="F7777" s="82">
        <f t="shared" si="363"/>
        <v>2.5999999999999999E-2</v>
      </c>
      <c r="G7777" s="39">
        <f>VLOOKUP(N7777,Currecny_M!$A$1:$P$10,2,FALSE)</f>
        <v>95</v>
      </c>
      <c r="H7777" s="39">
        <f>MATCH(C7777,Currecny_M!$A$1:$P$1,0)</f>
        <v>4</v>
      </c>
      <c r="I7777" s="39">
        <f>VLOOKUP(N7777,Currecny_M!$A$1:$P$10,MATCH(Database!C7777,Currecny_M!$A$1:$P$1,0),FALSE)</f>
        <v>96.91</v>
      </c>
      <c r="J7777" s="82">
        <f t="shared" si="364"/>
        <v>2.51966</v>
      </c>
      <c r="K7777" s="39">
        <f>VLOOKUP('Cover page'!$B$6,Currecny_M!$A$1:$P$10,MATCH(Database!C7777,Currecny_M!$A$1:$P$1,0),FALSE)</f>
        <v>1</v>
      </c>
      <c r="L7777" s="82">
        <f t="shared" si="365"/>
        <v>2.51966</v>
      </c>
      <c r="M7777" s="82">
        <f>((E7777/$F$1)*VLOOKUP(N7777,Currecny_M!$A$1:$P$10,MATCH(Database!C7777,Currecny_M!$A$1:$P$1,0),FALSE))/VLOOKUP('Cover page'!$B$6,Currecny_M!$A$1:$P$10,MATCH(Database!C7777,Currecny_M!$A$1:$P$1,0),FALSE)</f>
        <v>2.51966</v>
      </c>
      <c r="N7777" s="6" t="str">
        <f>VLOOKUP(B7777,Master!$A$2:$C$11,3,FALSE)</f>
        <v>Pound</v>
      </c>
      <c r="O7777" s="6" t="str">
        <f>VLOOKUP(B7777,Master!$A$2:$C$11,2,FALSE)</f>
        <v>Europe</v>
      </c>
      <c r="Q7777" s="39" t="str">
        <f>VLOOKUP(D7777,GL_Master!$A$1:$D$80,2,FALSE)</f>
        <v>BS</v>
      </c>
      <c r="R7777" s="39" t="str">
        <f>VLOOKUP(D7777,GL_Master!$A$1:$D$80,3,FALSE)</f>
        <v>Cash &amp; Bank Balances</v>
      </c>
      <c r="S7777" s="39" t="str">
        <f>VLOOKUP(D7777,GL_Master!$A$1:$D$80,4,FALSE)</f>
        <v>Cash In hand</v>
      </c>
    </row>
    <row r="7778" spans="1:19" x14ac:dyDescent="0.25">
      <c r="A7778" s="39" t="s">
        <v>262</v>
      </c>
      <c r="B7778" s="39" t="s">
        <v>250</v>
      </c>
      <c r="C7778" s="7">
        <v>43983</v>
      </c>
      <c r="D7778" s="39" t="s">
        <v>79</v>
      </c>
      <c r="E7778" s="39">
        <v>-6695</v>
      </c>
      <c r="F7778" s="82">
        <f t="shared" si="363"/>
        <v>-6.6950000000000003</v>
      </c>
      <c r="G7778" s="39">
        <f>VLOOKUP(N7778,Currecny_M!$A$1:$P$10,2,FALSE)</f>
        <v>95</v>
      </c>
      <c r="H7778" s="39">
        <f>MATCH(C7778,Currecny_M!$A$1:$P$1,0)</f>
        <v>4</v>
      </c>
      <c r="I7778" s="39">
        <f>VLOOKUP(N7778,Currecny_M!$A$1:$P$10,MATCH(Database!C7778,Currecny_M!$A$1:$P$1,0),FALSE)</f>
        <v>96.91</v>
      </c>
      <c r="J7778" s="82">
        <f t="shared" si="364"/>
        <v>-648.81245000000001</v>
      </c>
      <c r="K7778" s="39">
        <f>VLOOKUP('Cover page'!$B$6,Currecny_M!$A$1:$P$10,MATCH(Database!C7778,Currecny_M!$A$1:$P$1,0),FALSE)</f>
        <v>1</v>
      </c>
      <c r="L7778" s="82">
        <f t="shared" si="365"/>
        <v>-648.81245000000001</v>
      </c>
      <c r="M7778" s="82">
        <f>((E7778/$F$1)*VLOOKUP(N7778,Currecny_M!$A$1:$P$10,MATCH(Database!C7778,Currecny_M!$A$1:$P$1,0),FALSE))/VLOOKUP('Cover page'!$B$6,Currecny_M!$A$1:$P$10,MATCH(Database!C7778,Currecny_M!$A$1:$P$1,0),FALSE)</f>
        <v>-648.81245000000001</v>
      </c>
      <c r="N7778" s="6" t="str">
        <f>VLOOKUP(B7778,Master!$A$2:$C$11,3,FALSE)</f>
        <v>Pound</v>
      </c>
      <c r="O7778" s="6" t="str">
        <f>VLOOKUP(B7778,Master!$A$2:$C$11,2,FALSE)</f>
        <v>Europe</v>
      </c>
      <c r="Q7778" s="39" t="str">
        <f>VLOOKUP(D7778,GL_Master!$A$1:$D$80,2,FALSE)</f>
        <v>BS</v>
      </c>
      <c r="R7778" s="39" t="str">
        <f>VLOOKUP(D7778,GL_Master!$A$1:$D$80,3,FALSE)</f>
        <v>Loan Fund</v>
      </c>
      <c r="S7778" s="39" t="str">
        <f>VLOOKUP(D7778,GL_Master!$A$1:$D$80,4,FALSE)</f>
        <v>Term Loan</v>
      </c>
    </row>
    <row r="7779" spans="1:19" x14ac:dyDescent="0.25">
      <c r="A7779" s="39" t="s">
        <v>262</v>
      </c>
      <c r="B7779" s="39" t="s">
        <v>250</v>
      </c>
      <c r="C7779" s="7">
        <v>43983</v>
      </c>
      <c r="D7779" s="39" t="s">
        <v>80</v>
      </c>
      <c r="E7779" s="39">
        <v>186</v>
      </c>
      <c r="F7779" s="82">
        <f t="shared" si="363"/>
        <v>0.186</v>
      </c>
      <c r="G7779" s="39">
        <f>VLOOKUP(N7779,Currecny_M!$A$1:$P$10,2,FALSE)</f>
        <v>95</v>
      </c>
      <c r="H7779" s="39">
        <f>MATCH(C7779,Currecny_M!$A$1:$P$1,0)</f>
        <v>4</v>
      </c>
      <c r="I7779" s="39">
        <f>VLOOKUP(N7779,Currecny_M!$A$1:$P$10,MATCH(Database!C7779,Currecny_M!$A$1:$P$1,0),FALSE)</f>
        <v>96.91</v>
      </c>
      <c r="J7779" s="82">
        <f t="shared" si="364"/>
        <v>18.025259999999999</v>
      </c>
      <c r="K7779" s="39">
        <f>VLOOKUP('Cover page'!$B$6,Currecny_M!$A$1:$P$10,MATCH(Database!C7779,Currecny_M!$A$1:$P$1,0),FALSE)</f>
        <v>1</v>
      </c>
      <c r="L7779" s="82">
        <f t="shared" si="365"/>
        <v>18.025259999999999</v>
      </c>
      <c r="M7779" s="82">
        <f>((E7779/$F$1)*VLOOKUP(N7779,Currecny_M!$A$1:$P$10,MATCH(Database!C7779,Currecny_M!$A$1:$P$1,0),FALSE))/VLOOKUP('Cover page'!$B$6,Currecny_M!$A$1:$P$10,MATCH(Database!C7779,Currecny_M!$A$1:$P$1,0),FALSE)</f>
        <v>18.025259999999999</v>
      </c>
      <c r="N7779" s="6" t="str">
        <f>VLOOKUP(B7779,Master!$A$2:$C$11,3,FALSE)</f>
        <v>Pound</v>
      </c>
      <c r="O7779" s="6" t="str">
        <f>VLOOKUP(B7779,Master!$A$2:$C$11,2,FALSE)</f>
        <v>Europe</v>
      </c>
      <c r="Q7779" s="39" t="str">
        <f>VLOOKUP(D7779,GL_Master!$A$1:$D$80,2,FALSE)</f>
        <v>BS</v>
      </c>
      <c r="R7779" s="39" t="str">
        <f>VLOOKUP(D7779,GL_Master!$A$1:$D$80,3,FALSE)</f>
        <v>Cash &amp; Bank Balances</v>
      </c>
      <c r="S7779" s="39" t="str">
        <f>VLOOKUP(D7779,GL_Master!$A$1:$D$80,4,FALSE)</f>
        <v xml:space="preserve">      On Current Accounts</v>
      </c>
    </row>
    <row r="7780" spans="1:19" x14ac:dyDescent="0.25">
      <c r="A7780" s="39" t="s">
        <v>262</v>
      </c>
      <c r="B7780" s="39" t="s">
        <v>250</v>
      </c>
      <c r="C7780" s="7">
        <v>43983</v>
      </c>
      <c r="D7780" s="39" t="s">
        <v>81</v>
      </c>
      <c r="E7780" s="39">
        <v>13242</v>
      </c>
      <c r="F7780" s="82">
        <f t="shared" si="363"/>
        <v>13.242000000000001</v>
      </c>
      <c r="G7780" s="39">
        <f>VLOOKUP(N7780,Currecny_M!$A$1:$P$10,2,FALSE)</f>
        <v>95</v>
      </c>
      <c r="H7780" s="39">
        <f>MATCH(C7780,Currecny_M!$A$1:$P$1,0)</f>
        <v>4</v>
      </c>
      <c r="I7780" s="39">
        <f>VLOOKUP(N7780,Currecny_M!$A$1:$P$10,MATCH(Database!C7780,Currecny_M!$A$1:$P$1,0),FALSE)</f>
        <v>96.91</v>
      </c>
      <c r="J7780" s="82">
        <f t="shared" si="364"/>
        <v>1283.2822200000001</v>
      </c>
      <c r="K7780" s="39">
        <f>VLOOKUP('Cover page'!$B$6,Currecny_M!$A$1:$P$10,MATCH(Database!C7780,Currecny_M!$A$1:$P$1,0),FALSE)</f>
        <v>1</v>
      </c>
      <c r="L7780" s="82">
        <f t="shared" si="365"/>
        <v>1283.2822200000001</v>
      </c>
      <c r="M7780" s="82">
        <f>((E7780/$F$1)*VLOOKUP(N7780,Currecny_M!$A$1:$P$10,MATCH(Database!C7780,Currecny_M!$A$1:$P$1,0),FALSE))/VLOOKUP('Cover page'!$B$6,Currecny_M!$A$1:$P$10,MATCH(Database!C7780,Currecny_M!$A$1:$P$1,0),FALSE)</f>
        <v>1283.2822200000001</v>
      </c>
      <c r="N7780" s="6" t="str">
        <f>VLOOKUP(B7780,Master!$A$2:$C$11,3,FALSE)</f>
        <v>Pound</v>
      </c>
      <c r="O7780" s="6" t="str">
        <f>VLOOKUP(B7780,Master!$A$2:$C$11,2,FALSE)</f>
        <v>Europe</v>
      </c>
      <c r="Q7780" s="39" t="str">
        <f>VLOOKUP(D7780,GL_Master!$A$1:$D$80,2,FALSE)</f>
        <v>BS</v>
      </c>
      <c r="R7780" s="39" t="str">
        <f>VLOOKUP(D7780,GL_Master!$A$1:$D$80,3,FALSE)</f>
        <v>Other Current Assets</v>
      </c>
      <c r="S7780" s="39" t="str">
        <f>VLOOKUP(D7780,GL_Master!$A$1:$D$80,4,FALSE)</f>
        <v>Advance tax recoverable (net of provision )</v>
      </c>
    </row>
    <row r="7781" spans="1:19" x14ac:dyDescent="0.25">
      <c r="A7781" s="39" t="s">
        <v>262</v>
      </c>
      <c r="B7781" s="39" t="s">
        <v>250</v>
      </c>
      <c r="C7781" s="7">
        <v>43983</v>
      </c>
      <c r="D7781" s="39" t="s">
        <v>19</v>
      </c>
      <c r="E7781" s="39">
        <v>139</v>
      </c>
      <c r="F7781" s="82">
        <f t="shared" si="363"/>
        <v>0.13900000000000001</v>
      </c>
      <c r="G7781" s="39">
        <f>VLOOKUP(N7781,Currecny_M!$A$1:$P$10,2,FALSE)</f>
        <v>95</v>
      </c>
      <c r="H7781" s="39">
        <f>MATCH(C7781,Currecny_M!$A$1:$P$1,0)</f>
        <v>4</v>
      </c>
      <c r="I7781" s="39">
        <f>VLOOKUP(N7781,Currecny_M!$A$1:$P$10,MATCH(Database!C7781,Currecny_M!$A$1:$P$1,0),FALSE)</f>
        <v>96.91</v>
      </c>
      <c r="J7781" s="82">
        <f t="shared" si="364"/>
        <v>13.47049</v>
      </c>
      <c r="K7781" s="39">
        <f>VLOOKUP('Cover page'!$B$6,Currecny_M!$A$1:$P$10,MATCH(Database!C7781,Currecny_M!$A$1:$P$1,0),FALSE)</f>
        <v>1</v>
      </c>
      <c r="L7781" s="82">
        <f t="shared" si="365"/>
        <v>13.47049</v>
      </c>
      <c r="M7781" s="82">
        <f>((E7781/$F$1)*VLOOKUP(N7781,Currecny_M!$A$1:$P$10,MATCH(Database!C7781,Currecny_M!$A$1:$P$1,0),FALSE))/VLOOKUP('Cover page'!$B$6,Currecny_M!$A$1:$P$10,MATCH(Database!C7781,Currecny_M!$A$1:$P$1,0),FALSE)</f>
        <v>13.47049</v>
      </c>
      <c r="N7781" s="6" t="str">
        <f>VLOOKUP(B7781,Master!$A$2:$C$11,3,FALSE)</f>
        <v>Pound</v>
      </c>
      <c r="O7781" s="6" t="str">
        <f>VLOOKUP(B7781,Master!$A$2:$C$11,2,FALSE)</f>
        <v>Europe</v>
      </c>
      <c r="Q7781" s="39" t="str">
        <f>VLOOKUP(D7781,GL_Master!$A$1:$D$80,2,FALSE)</f>
        <v>BS</v>
      </c>
      <c r="R7781" s="39" t="str">
        <f>VLOOKUP(D7781,GL_Master!$A$1:$D$80,3,FALSE)</f>
        <v>Short-term loan and advances</v>
      </c>
      <c r="S7781" s="39" t="str">
        <f>VLOOKUP(D7781,GL_Master!$A$1:$D$80,4,FALSE)</f>
        <v>Prepaid expenses</v>
      </c>
    </row>
    <row r="7782" spans="1:19" x14ac:dyDescent="0.25">
      <c r="A7782" s="39" t="s">
        <v>262</v>
      </c>
      <c r="B7782" s="39" t="s">
        <v>250</v>
      </c>
      <c r="C7782" s="7">
        <v>43983</v>
      </c>
      <c r="D7782" s="39" t="s">
        <v>82</v>
      </c>
      <c r="E7782" s="39">
        <v>1487</v>
      </c>
      <c r="F7782" s="82">
        <f t="shared" si="363"/>
        <v>1.4870000000000001</v>
      </c>
      <c r="G7782" s="39">
        <f>VLOOKUP(N7782,Currecny_M!$A$1:$P$10,2,FALSE)</f>
        <v>95</v>
      </c>
      <c r="H7782" s="39">
        <f>MATCH(C7782,Currecny_M!$A$1:$P$1,0)</f>
        <v>4</v>
      </c>
      <c r="I7782" s="39">
        <f>VLOOKUP(N7782,Currecny_M!$A$1:$P$10,MATCH(Database!C7782,Currecny_M!$A$1:$P$1,0),FALSE)</f>
        <v>96.91</v>
      </c>
      <c r="J7782" s="82">
        <f t="shared" si="364"/>
        <v>144.10517000000002</v>
      </c>
      <c r="K7782" s="39">
        <f>VLOOKUP('Cover page'!$B$6,Currecny_M!$A$1:$P$10,MATCH(Database!C7782,Currecny_M!$A$1:$P$1,0),FALSE)</f>
        <v>1</v>
      </c>
      <c r="L7782" s="82">
        <f t="shared" si="365"/>
        <v>144.10517000000002</v>
      </c>
      <c r="M7782" s="82">
        <f>((E7782/$F$1)*VLOOKUP(N7782,Currecny_M!$A$1:$P$10,MATCH(Database!C7782,Currecny_M!$A$1:$P$1,0),FALSE))/VLOOKUP('Cover page'!$B$6,Currecny_M!$A$1:$P$10,MATCH(Database!C7782,Currecny_M!$A$1:$P$1,0),FALSE)</f>
        <v>144.10517000000002</v>
      </c>
      <c r="N7782" s="6" t="str">
        <f>VLOOKUP(B7782,Master!$A$2:$C$11,3,FALSE)</f>
        <v>Pound</v>
      </c>
      <c r="O7782" s="6" t="str">
        <f>VLOOKUP(B7782,Master!$A$2:$C$11,2,FALSE)</f>
        <v>Europe</v>
      </c>
      <c r="Q7782" s="39" t="str">
        <f>VLOOKUP(D7782,GL_Master!$A$1:$D$80,2,FALSE)</f>
        <v>BS</v>
      </c>
      <c r="R7782" s="39" t="str">
        <f>VLOOKUP(D7782,GL_Master!$A$1:$D$80,3,FALSE)</f>
        <v>Short-term loan and advances</v>
      </c>
      <c r="S7782" s="39" t="str">
        <f>VLOOKUP(D7782,GL_Master!$A$1:$D$80,4,FALSE)</f>
        <v>Advance to vendor/employees</v>
      </c>
    </row>
    <row r="7783" spans="1:19" x14ac:dyDescent="0.25">
      <c r="A7783" s="39" t="s">
        <v>262</v>
      </c>
      <c r="B7783" s="39" t="s">
        <v>250</v>
      </c>
      <c r="C7783" s="7">
        <v>43983</v>
      </c>
      <c r="D7783" s="39" t="s">
        <v>83</v>
      </c>
      <c r="E7783" s="39">
        <v>955</v>
      </c>
      <c r="F7783" s="82">
        <f t="shared" si="363"/>
        <v>0.95499999999999996</v>
      </c>
      <c r="G7783" s="39">
        <f>VLOOKUP(N7783,Currecny_M!$A$1:$P$10,2,FALSE)</f>
        <v>95</v>
      </c>
      <c r="H7783" s="39">
        <f>MATCH(C7783,Currecny_M!$A$1:$P$1,0)</f>
        <v>4</v>
      </c>
      <c r="I7783" s="39">
        <f>VLOOKUP(N7783,Currecny_M!$A$1:$P$10,MATCH(Database!C7783,Currecny_M!$A$1:$P$1,0),FALSE)</f>
        <v>96.91</v>
      </c>
      <c r="J7783" s="82">
        <f t="shared" si="364"/>
        <v>92.549049999999994</v>
      </c>
      <c r="K7783" s="39">
        <f>VLOOKUP('Cover page'!$B$6,Currecny_M!$A$1:$P$10,MATCH(Database!C7783,Currecny_M!$A$1:$P$1,0),FALSE)</f>
        <v>1</v>
      </c>
      <c r="L7783" s="82">
        <f t="shared" si="365"/>
        <v>92.549049999999994</v>
      </c>
      <c r="M7783" s="82">
        <f>((E7783/$F$1)*VLOOKUP(N7783,Currecny_M!$A$1:$P$10,MATCH(Database!C7783,Currecny_M!$A$1:$P$1,0),FALSE))/VLOOKUP('Cover page'!$B$6,Currecny_M!$A$1:$P$10,MATCH(Database!C7783,Currecny_M!$A$1:$P$1,0),FALSE)</f>
        <v>92.549049999999994</v>
      </c>
      <c r="N7783" s="6" t="str">
        <f>VLOOKUP(B7783,Master!$A$2:$C$11,3,FALSE)</f>
        <v>Pound</v>
      </c>
      <c r="O7783" s="6" t="str">
        <f>VLOOKUP(B7783,Master!$A$2:$C$11,2,FALSE)</f>
        <v>Europe</v>
      </c>
      <c r="Q7783" s="39" t="str">
        <f>VLOOKUP(D7783,GL_Master!$A$1:$D$80,2,FALSE)</f>
        <v>BS</v>
      </c>
      <c r="R7783" s="39" t="str">
        <f>VLOOKUP(D7783,GL_Master!$A$1:$D$80,3,FALSE)</f>
        <v>Other Current Assets</v>
      </c>
      <c r="S7783" s="39" t="str">
        <f>VLOOKUP(D7783,GL_Master!$A$1:$D$80,4,FALSE)</f>
        <v>Security deposits ( Unsecured, considered good)</v>
      </c>
    </row>
    <row r="7784" spans="1:19" x14ac:dyDescent="0.25">
      <c r="A7784" s="39" t="s">
        <v>262</v>
      </c>
      <c r="B7784" s="39" t="s">
        <v>250</v>
      </c>
      <c r="C7784" s="7">
        <v>43983</v>
      </c>
      <c r="D7784" s="39" t="s">
        <v>246</v>
      </c>
      <c r="E7784" s="39">
        <v>-110798</v>
      </c>
      <c r="F7784" s="82">
        <f t="shared" si="363"/>
        <v>-110.798</v>
      </c>
      <c r="G7784" s="39">
        <f>VLOOKUP(N7784,Currecny_M!$A$1:$P$10,2,FALSE)</f>
        <v>95</v>
      </c>
      <c r="H7784" s="39">
        <f>MATCH(C7784,Currecny_M!$A$1:$P$1,0)</f>
        <v>4</v>
      </c>
      <c r="I7784" s="39">
        <f>VLOOKUP(N7784,Currecny_M!$A$1:$P$10,MATCH(Database!C7784,Currecny_M!$A$1:$P$1,0),FALSE)</f>
        <v>96.91</v>
      </c>
      <c r="J7784" s="82">
        <f t="shared" si="364"/>
        <v>-10737.43418</v>
      </c>
      <c r="K7784" s="39">
        <f>VLOOKUP('Cover page'!$B$6,Currecny_M!$A$1:$P$10,MATCH(Database!C7784,Currecny_M!$A$1:$P$1,0),FALSE)</f>
        <v>1</v>
      </c>
      <c r="L7784" s="82">
        <f t="shared" si="365"/>
        <v>-10737.43418</v>
      </c>
      <c r="M7784" s="82">
        <f>((E7784/$F$1)*VLOOKUP(N7784,Currecny_M!$A$1:$P$10,MATCH(Database!C7784,Currecny_M!$A$1:$P$1,0),FALSE))/VLOOKUP('Cover page'!$B$6,Currecny_M!$A$1:$P$10,MATCH(Database!C7784,Currecny_M!$A$1:$P$1,0),FALSE)</f>
        <v>-10737.43418</v>
      </c>
      <c r="N7784" s="6" t="str">
        <f>VLOOKUP(B7784,Master!$A$2:$C$11,3,FALSE)</f>
        <v>Pound</v>
      </c>
      <c r="O7784" s="6" t="str">
        <f>VLOOKUP(B7784,Master!$A$2:$C$11,2,FALSE)</f>
        <v>Europe</v>
      </c>
      <c r="Q7784" s="39" t="str">
        <f>VLOOKUP(D7784,GL_Master!$A$1:$D$80,2,FALSE)</f>
        <v>PL</v>
      </c>
      <c r="R7784" s="39" t="str">
        <f>VLOOKUP(D7784,GL_Master!$A$1:$D$80,3,FALSE)</f>
        <v>Revenue from Operations</v>
      </c>
      <c r="S7784" s="39" t="str">
        <f>VLOOKUP(D7784,GL_Master!$A$1:$D$80,4,FALSE)</f>
        <v>Contract revenue</v>
      </c>
    </row>
    <row r="7785" spans="1:19" x14ac:dyDescent="0.25">
      <c r="A7785" s="39" t="s">
        <v>262</v>
      </c>
      <c r="B7785" s="39" t="s">
        <v>250</v>
      </c>
      <c r="C7785" s="7">
        <v>43983</v>
      </c>
      <c r="D7785" s="39" t="s">
        <v>134</v>
      </c>
      <c r="E7785" s="39">
        <v>-884</v>
      </c>
      <c r="F7785" s="82">
        <f t="shared" si="363"/>
        <v>-0.88400000000000001</v>
      </c>
      <c r="G7785" s="39">
        <f>VLOOKUP(N7785,Currecny_M!$A$1:$P$10,2,FALSE)</f>
        <v>95</v>
      </c>
      <c r="H7785" s="39">
        <f>MATCH(C7785,Currecny_M!$A$1:$P$1,0)</f>
        <v>4</v>
      </c>
      <c r="I7785" s="39">
        <f>VLOOKUP(N7785,Currecny_M!$A$1:$P$10,MATCH(Database!C7785,Currecny_M!$A$1:$P$1,0),FALSE)</f>
        <v>96.91</v>
      </c>
      <c r="J7785" s="82">
        <f t="shared" si="364"/>
        <v>-85.668440000000004</v>
      </c>
      <c r="K7785" s="39">
        <f>VLOOKUP('Cover page'!$B$6,Currecny_M!$A$1:$P$10,MATCH(Database!C7785,Currecny_M!$A$1:$P$1,0),FALSE)</f>
        <v>1</v>
      </c>
      <c r="L7785" s="82">
        <f t="shared" si="365"/>
        <v>-85.668440000000004</v>
      </c>
      <c r="M7785" s="82">
        <f>((E7785/$F$1)*VLOOKUP(N7785,Currecny_M!$A$1:$P$10,MATCH(Database!C7785,Currecny_M!$A$1:$P$1,0),FALSE))/VLOOKUP('Cover page'!$B$6,Currecny_M!$A$1:$P$10,MATCH(Database!C7785,Currecny_M!$A$1:$P$1,0),FALSE)</f>
        <v>-85.668440000000004</v>
      </c>
      <c r="N7785" s="6" t="str">
        <f>VLOOKUP(B7785,Master!$A$2:$C$11,3,FALSE)</f>
        <v>Pound</v>
      </c>
      <c r="O7785" s="6" t="str">
        <f>VLOOKUP(B7785,Master!$A$2:$C$11,2,FALSE)</f>
        <v>Europe</v>
      </c>
      <c r="Q7785" s="39" t="str">
        <f>VLOOKUP(D7785,GL_Master!$A$1:$D$80,2,FALSE)</f>
        <v>PL</v>
      </c>
      <c r="R7785" s="39" t="str">
        <f>VLOOKUP(D7785,GL_Master!$A$1:$D$80,3,FALSE)</f>
        <v>Other Income</v>
      </c>
      <c r="S7785" s="39" t="str">
        <f>VLOOKUP(D7785,GL_Master!$A$1:$D$80,4,FALSE)</f>
        <v>Other Income</v>
      </c>
    </row>
    <row r="7786" spans="1:19" x14ac:dyDescent="0.25">
      <c r="A7786" s="39" t="s">
        <v>262</v>
      </c>
      <c r="B7786" s="39" t="s">
        <v>250</v>
      </c>
      <c r="C7786" s="7">
        <v>43983</v>
      </c>
      <c r="D7786" s="39" t="s">
        <v>86</v>
      </c>
      <c r="E7786" s="39">
        <v>51</v>
      </c>
      <c r="F7786" s="82">
        <f t="shared" si="363"/>
        <v>5.0999999999999997E-2</v>
      </c>
      <c r="G7786" s="39">
        <f>VLOOKUP(N7786,Currecny_M!$A$1:$P$10,2,FALSE)</f>
        <v>95</v>
      </c>
      <c r="H7786" s="39">
        <f>MATCH(C7786,Currecny_M!$A$1:$P$1,0)</f>
        <v>4</v>
      </c>
      <c r="I7786" s="39">
        <f>VLOOKUP(N7786,Currecny_M!$A$1:$P$10,MATCH(Database!C7786,Currecny_M!$A$1:$P$1,0),FALSE)</f>
        <v>96.91</v>
      </c>
      <c r="J7786" s="82">
        <f t="shared" si="364"/>
        <v>4.9424099999999997</v>
      </c>
      <c r="K7786" s="39">
        <f>VLOOKUP('Cover page'!$B$6,Currecny_M!$A$1:$P$10,MATCH(Database!C7786,Currecny_M!$A$1:$P$1,0),FALSE)</f>
        <v>1</v>
      </c>
      <c r="L7786" s="82">
        <f t="shared" si="365"/>
        <v>4.9424099999999997</v>
      </c>
      <c r="M7786" s="82">
        <f>((E7786/$F$1)*VLOOKUP(N7786,Currecny_M!$A$1:$P$10,MATCH(Database!C7786,Currecny_M!$A$1:$P$1,0),FALSE))/VLOOKUP('Cover page'!$B$6,Currecny_M!$A$1:$P$10,MATCH(Database!C7786,Currecny_M!$A$1:$P$1,0),FALSE)</f>
        <v>4.9424099999999997</v>
      </c>
      <c r="N7786" s="6" t="str">
        <f>VLOOKUP(B7786,Master!$A$2:$C$11,3,FALSE)</f>
        <v>Pound</v>
      </c>
      <c r="O7786" s="6" t="str">
        <f>VLOOKUP(B7786,Master!$A$2:$C$11,2,FALSE)</f>
        <v>Europe</v>
      </c>
      <c r="Q7786" s="39" t="str">
        <f>VLOOKUP(D7786,GL_Master!$A$1:$D$80,2,FALSE)</f>
        <v>PL</v>
      </c>
      <c r="R7786" s="39" t="str">
        <f>VLOOKUP(D7786,GL_Master!$A$1:$D$80,3,FALSE)</f>
        <v>COGS</v>
      </c>
      <c r="S7786" s="39" t="str">
        <f>VLOOKUP(D7786,GL_Master!$A$1:$D$80,4,FALSE)</f>
        <v>Purchase of other traded goods</v>
      </c>
    </row>
    <row r="7787" spans="1:19" x14ac:dyDescent="0.25">
      <c r="A7787" s="39" t="s">
        <v>262</v>
      </c>
      <c r="B7787" s="39" t="s">
        <v>250</v>
      </c>
      <c r="C7787" s="7">
        <v>43983</v>
      </c>
      <c r="D7787" s="39" t="s">
        <v>87</v>
      </c>
      <c r="E7787" s="39">
        <v>26</v>
      </c>
      <c r="F7787" s="82">
        <f t="shared" si="363"/>
        <v>2.5999999999999999E-2</v>
      </c>
      <c r="G7787" s="39">
        <f>VLOOKUP(N7787,Currecny_M!$A$1:$P$10,2,FALSE)</f>
        <v>95</v>
      </c>
      <c r="H7787" s="39">
        <f>MATCH(C7787,Currecny_M!$A$1:$P$1,0)</f>
        <v>4</v>
      </c>
      <c r="I7787" s="39">
        <f>VLOOKUP(N7787,Currecny_M!$A$1:$P$10,MATCH(Database!C7787,Currecny_M!$A$1:$P$1,0),FALSE)</f>
        <v>96.91</v>
      </c>
      <c r="J7787" s="82">
        <f t="shared" si="364"/>
        <v>2.51966</v>
      </c>
      <c r="K7787" s="39">
        <f>VLOOKUP('Cover page'!$B$6,Currecny_M!$A$1:$P$10,MATCH(Database!C7787,Currecny_M!$A$1:$P$1,0),FALSE)</f>
        <v>1</v>
      </c>
      <c r="L7787" s="82">
        <f t="shared" si="365"/>
        <v>2.51966</v>
      </c>
      <c r="M7787" s="82">
        <f>((E7787/$F$1)*VLOOKUP(N7787,Currecny_M!$A$1:$P$10,MATCH(Database!C7787,Currecny_M!$A$1:$P$1,0),FALSE))/VLOOKUP('Cover page'!$B$6,Currecny_M!$A$1:$P$10,MATCH(Database!C7787,Currecny_M!$A$1:$P$1,0),FALSE)</f>
        <v>2.51966</v>
      </c>
      <c r="N7787" s="6" t="str">
        <f>VLOOKUP(B7787,Master!$A$2:$C$11,3,FALSE)</f>
        <v>Pound</v>
      </c>
      <c r="O7787" s="6" t="str">
        <f>VLOOKUP(B7787,Master!$A$2:$C$11,2,FALSE)</f>
        <v>Europe</v>
      </c>
      <c r="Q7787" s="39" t="str">
        <f>VLOOKUP(D7787,GL_Master!$A$1:$D$80,2,FALSE)</f>
        <v>PL</v>
      </c>
      <c r="R7787" s="39" t="str">
        <f>VLOOKUP(D7787,GL_Master!$A$1:$D$80,3,FALSE)</f>
        <v>COGS</v>
      </c>
      <c r="S7787" s="39" t="str">
        <f>VLOOKUP(D7787,GL_Master!$A$1:$D$80,4,FALSE)</f>
        <v>Civil, Installation, Commissioning and Other miscellaneous expenses</v>
      </c>
    </row>
    <row r="7788" spans="1:19" x14ac:dyDescent="0.25">
      <c r="A7788" s="39" t="s">
        <v>262</v>
      </c>
      <c r="B7788" s="39" t="s">
        <v>250</v>
      </c>
      <c r="C7788" s="7">
        <v>43983</v>
      </c>
      <c r="D7788" s="39" t="s">
        <v>88</v>
      </c>
      <c r="E7788" s="39">
        <v>83</v>
      </c>
      <c r="F7788" s="82">
        <f t="shared" si="363"/>
        <v>8.3000000000000004E-2</v>
      </c>
      <c r="G7788" s="39">
        <f>VLOOKUP(N7788,Currecny_M!$A$1:$P$10,2,FALSE)</f>
        <v>95</v>
      </c>
      <c r="H7788" s="39">
        <f>MATCH(C7788,Currecny_M!$A$1:$P$1,0)</f>
        <v>4</v>
      </c>
      <c r="I7788" s="39">
        <f>VLOOKUP(N7788,Currecny_M!$A$1:$P$10,MATCH(Database!C7788,Currecny_M!$A$1:$P$1,0),FALSE)</f>
        <v>96.91</v>
      </c>
      <c r="J7788" s="82">
        <f t="shared" si="364"/>
        <v>8.0435300000000005</v>
      </c>
      <c r="K7788" s="39">
        <f>VLOOKUP('Cover page'!$B$6,Currecny_M!$A$1:$P$10,MATCH(Database!C7788,Currecny_M!$A$1:$P$1,0),FALSE)</f>
        <v>1</v>
      </c>
      <c r="L7788" s="82">
        <f t="shared" si="365"/>
        <v>8.0435300000000005</v>
      </c>
      <c r="M7788" s="82">
        <f>((E7788/$F$1)*VLOOKUP(N7788,Currecny_M!$A$1:$P$10,MATCH(Database!C7788,Currecny_M!$A$1:$P$1,0),FALSE))/VLOOKUP('Cover page'!$B$6,Currecny_M!$A$1:$P$10,MATCH(Database!C7788,Currecny_M!$A$1:$P$1,0),FALSE)</f>
        <v>8.0435300000000005</v>
      </c>
      <c r="N7788" s="6" t="str">
        <f>VLOOKUP(B7788,Master!$A$2:$C$11,3,FALSE)</f>
        <v>Pound</v>
      </c>
      <c r="O7788" s="6" t="str">
        <f>VLOOKUP(B7788,Master!$A$2:$C$11,2,FALSE)</f>
        <v>Europe</v>
      </c>
      <c r="Q7788" s="39" t="str">
        <f>VLOOKUP(D7788,GL_Master!$A$1:$D$80,2,FALSE)</f>
        <v>PL</v>
      </c>
      <c r="R7788" s="39" t="str">
        <f>VLOOKUP(D7788,GL_Master!$A$1:$D$80,3,FALSE)</f>
        <v>COGS</v>
      </c>
      <c r="S7788" s="39" t="str">
        <f>VLOOKUP(D7788,GL_Master!$A$1:$D$80,4,FALSE)</f>
        <v>Civil, Installation, Commissioning and Other miscellaneous expenses</v>
      </c>
    </row>
    <row r="7789" spans="1:19" x14ac:dyDescent="0.25">
      <c r="A7789" s="39" t="s">
        <v>262</v>
      </c>
      <c r="B7789" s="39" t="s">
        <v>250</v>
      </c>
      <c r="C7789" s="7">
        <v>43983</v>
      </c>
      <c r="D7789" s="39" t="s">
        <v>89</v>
      </c>
      <c r="E7789" s="39">
        <v>153</v>
      </c>
      <c r="F7789" s="82">
        <f t="shared" si="363"/>
        <v>0.153</v>
      </c>
      <c r="G7789" s="39">
        <f>VLOOKUP(N7789,Currecny_M!$A$1:$P$10,2,FALSE)</f>
        <v>95</v>
      </c>
      <c r="H7789" s="39">
        <f>MATCH(C7789,Currecny_M!$A$1:$P$1,0)</f>
        <v>4</v>
      </c>
      <c r="I7789" s="39">
        <f>VLOOKUP(N7789,Currecny_M!$A$1:$P$10,MATCH(Database!C7789,Currecny_M!$A$1:$P$1,0),FALSE)</f>
        <v>96.91</v>
      </c>
      <c r="J7789" s="82">
        <f t="shared" si="364"/>
        <v>14.827229999999998</v>
      </c>
      <c r="K7789" s="39">
        <f>VLOOKUP('Cover page'!$B$6,Currecny_M!$A$1:$P$10,MATCH(Database!C7789,Currecny_M!$A$1:$P$1,0),FALSE)</f>
        <v>1</v>
      </c>
      <c r="L7789" s="82">
        <f t="shared" si="365"/>
        <v>14.827229999999998</v>
      </c>
      <c r="M7789" s="82">
        <f>((E7789/$F$1)*VLOOKUP(N7789,Currecny_M!$A$1:$P$10,MATCH(Database!C7789,Currecny_M!$A$1:$P$1,0),FALSE))/VLOOKUP('Cover page'!$B$6,Currecny_M!$A$1:$P$10,MATCH(Database!C7789,Currecny_M!$A$1:$P$1,0),FALSE)</f>
        <v>14.827229999999998</v>
      </c>
      <c r="N7789" s="6" t="str">
        <f>VLOOKUP(B7789,Master!$A$2:$C$11,3,FALSE)</f>
        <v>Pound</v>
      </c>
      <c r="O7789" s="6" t="str">
        <f>VLOOKUP(B7789,Master!$A$2:$C$11,2,FALSE)</f>
        <v>Europe</v>
      </c>
      <c r="Q7789" s="39" t="str">
        <f>VLOOKUP(D7789,GL_Master!$A$1:$D$80,2,FALSE)</f>
        <v>PL</v>
      </c>
      <c r="R7789" s="39" t="str">
        <f>VLOOKUP(D7789,GL_Master!$A$1:$D$80,3,FALSE)</f>
        <v>COGS</v>
      </c>
      <c r="S7789" s="39" t="str">
        <f>VLOOKUP(D7789,GL_Master!$A$1:$D$80,4,FALSE)</f>
        <v>project Expenses</v>
      </c>
    </row>
    <row r="7790" spans="1:19" x14ac:dyDescent="0.25">
      <c r="A7790" s="39" t="s">
        <v>262</v>
      </c>
      <c r="B7790" s="39" t="s">
        <v>250</v>
      </c>
      <c r="C7790" s="7">
        <v>43983</v>
      </c>
      <c r="D7790" s="39" t="s">
        <v>90</v>
      </c>
      <c r="E7790" s="39">
        <v>51</v>
      </c>
      <c r="F7790" s="82">
        <f t="shared" si="363"/>
        <v>5.0999999999999997E-2</v>
      </c>
      <c r="G7790" s="39">
        <f>VLOOKUP(N7790,Currecny_M!$A$1:$P$10,2,FALSE)</f>
        <v>95</v>
      </c>
      <c r="H7790" s="39">
        <f>MATCH(C7790,Currecny_M!$A$1:$P$1,0)</f>
        <v>4</v>
      </c>
      <c r="I7790" s="39">
        <f>VLOOKUP(N7790,Currecny_M!$A$1:$P$10,MATCH(Database!C7790,Currecny_M!$A$1:$P$1,0),FALSE)</f>
        <v>96.91</v>
      </c>
      <c r="J7790" s="82">
        <f t="shared" si="364"/>
        <v>4.9424099999999997</v>
      </c>
      <c r="K7790" s="39">
        <f>VLOOKUP('Cover page'!$B$6,Currecny_M!$A$1:$P$10,MATCH(Database!C7790,Currecny_M!$A$1:$P$1,0),FALSE)</f>
        <v>1</v>
      </c>
      <c r="L7790" s="82">
        <f t="shared" si="365"/>
        <v>4.9424099999999997</v>
      </c>
      <c r="M7790" s="82">
        <f>((E7790/$F$1)*VLOOKUP(N7790,Currecny_M!$A$1:$P$10,MATCH(Database!C7790,Currecny_M!$A$1:$P$1,0),FALSE))/VLOOKUP('Cover page'!$B$6,Currecny_M!$A$1:$P$10,MATCH(Database!C7790,Currecny_M!$A$1:$P$1,0),FALSE)</f>
        <v>4.9424099999999997</v>
      </c>
      <c r="N7790" s="6" t="str">
        <f>VLOOKUP(B7790,Master!$A$2:$C$11,3,FALSE)</f>
        <v>Pound</v>
      </c>
      <c r="O7790" s="6" t="str">
        <f>VLOOKUP(B7790,Master!$A$2:$C$11,2,FALSE)</f>
        <v>Europe</v>
      </c>
      <c r="Q7790" s="39" t="str">
        <f>VLOOKUP(D7790,GL_Master!$A$1:$D$80,2,FALSE)</f>
        <v>PL</v>
      </c>
      <c r="R7790" s="39" t="str">
        <f>VLOOKUP(D7790,GL_Master!$A$1:$D$80,3,FALSE)</f>
        <v>Office utility</v>
      </c>
      <c r="S7790" s="39" t="str">
        <f>VLOOKUP(D7790,GL_Master!$A$1:$D$80,4,FALSE)</f>
        <v>Electricity Expenses</v>
      </c>
    </row>
    <row r="7791" spans="1:19" x14ac:dyDescent="0.25">
      <c r="A7791" s="39" t="s">
        <v>262</v>
      </c>
      <c r="B7791" s="39" t="s">
        <v>250</v>
      </c>
      <c r="C7791" s="7">
        <v>43983</v>
      </c>
      <c r="D7791" s="39" t="s">
        <v>91</v>
      </c>
      <c r="E7791" s="39">
        <v>106</v>
      </c>
      <c r="F7791" s="82">
        <f t="shared" si="363"/>
        <v>0.106</v>
      </c>
      <c r="G7791" s="39">
        <f>VLOOKUP(N7791,Currecny_M!$A$1:$P$10,2,FALSE)</f>
        <v>95</v>
      </c>
      <c r="H7791" s="39">
        <f>MATCH(C7791,Currecny_M!$A$1:$P$1,0)</f>
        <v>4</v>
      </c>
      <c r="I7791" s="39">
        <f>VLOOKUP(N7791,Currecny_M!$A$1:$P$10,MATCH(Database!C7791,Currecny_M!$A$1:$P$1,0),FALSE)</f>
        <v>96.91</v>
      </c>
      <c r="J7791" s="82">
        <f t="shared" si="364"/>
        <v>10.272459999999999</v>
      </c>
      <c r="K7791" s="39">
        <f>VLOOKUP('Cover page'!$B$6,Currecny_M!$A$1:$P$10,MATCH(Database!C7791,Currecny_M!$A$1:$P$1,0),FALSE)</f>
        <v>1</v>
      </c>
      <c r="L7791" s="82">
        <f t="shared" si="365"/>
        <v>10.272459999999999</v>
      </c>
      <c r="M7791" s="82">
        <f>((E7791/$F$1)*VLOOKUP(N7791,Currecny_M!$A$1:$P$10,MATCH(Database!C7791,Currecny_M!$A$1:$P$1,0),FALSE))/VLOOKUP('Cover page'!$B$6,Currecny_M!$A$1:$P$10,MATCH(Database!C7791,Currecny_M!$A$1:$P$1,0),FALSE)</f>
        <v>10.272459999999999</v>
      </c>
      <c r="N7791" s="6" t="str">
        <f>VLOOKUP(B7791,Master!$A$2:$C$11,3,FALSE)</f>
        <v>Pound</v>
      </c>
      <c r="O7791" s="6" t="str">
        <f>VLOOKUP(B7791,Master!$A$2:$C$11,2,FALSE)</f>
        <v>Europe</v>
      </c>
      <c r="Q7791" s="39" t="str">
        <f>VLOOKUP(D7791,GL_Master!$A$1:$D$80,2,FALSE)</f>
        <v>PL</v>
      </c>
      <c r="R7791" s="39" t="str">
        <f>VLOOKUP(D7791,GL_Master!$A$1:$D$80,3,FALSE)</f>
        <v>Misc. expenses</v>
      </c>
      <c r="S7791" s="39" t="str">
        <f>VLOOKUP(D7791,GL_Master!$A$1:$D$80,4,FALSE)</f>
        <v>Repair &amp; Maintenance</v>
      </c>
    </row>
    <row r="7792" spans="1:19" x14ac:dyDescent="0.25">
      <c r="A7792" s="39" t="s">
        <v>262</v>
      </c>
      <c r="B7792" s="39" t="s">
        <v>250</v>
      </c>
      <c r="C7792" s="7">
        <v>43983</v>
      </c>
      <c r="D7792" s="39" t="s">
        <v>92</v>
      </c>
      <c r="E7792" s="39">
        <v>80</v>
      </c>
      <c r="F7792" s="82">
        <f t="shared" si="363"/>
        <v>0.08</v>
      </c>
      <c r="G7792" s="39">
        <f>VLOOKUP(N7792,Currecny_M!$A$1:$P$10,2,FALSE)</f>
        <v>95</v>
      </c>
      <c r="H7792" s="39">
        <f>MATCH(C7792,Currecny_M!$A$1:$P$1,0)</f>
        <v>4</v>
      </c>
      <c r="I7792" s="39">
        <f>VLOOKUP(N7792,Currecny_M!$A$1:$P$10,MATCH(Database!C7792,Currecny_M!$A$1:$P$1,0),FALSE)</f>
        <v>96.91</v>
      </c>
      <c r="J7792" s="82">
        <f t="shared" si="364"/>
        <v>7.7527999999999997</v>
      </c>
      <c r="K7792" s="39">
        <f>VLOOKUP('Cover page'!$B$6,Currecny_M!$A$1:$P$10,MATCH(Database!C7792,Currecny_M!$A$1:$P$1,0),FALSE)</f>
        <v>1</v>
      </c>
      <c r="L7792" s="82">
        <f t="shared" si="365"/>
        <v>7.7527999999999997</v>
      </c>
      <c r="M7792" s="82">
        <f>((E7792/$F$1)*VLOOKUP(N7792,Currecny_M!$A$1:$P$10,MATCH(Database!C7792,Currecny_M!$A$1:$P$1,0),FALSE))/VLOOKUP('Cover page'!$B$6,Currecny_M!$A$1:$P$10,MATCH(Database!C7792,Currecny_M!$A$1:$P$1,0),FALSE)</f>
        <v>7.7527999999999997</v>
      </c>
      <c r="N7792" s="6" t="str">
        <f>VLOOKUP(B7792,Master!$A$2:$C$11,3,FALSE)</f>
        <v>Pound</v>
      </c>
      <c r="O7792" s="6" t="str">
        <f>VLOOKUP(B7792,Master!$A$2:$C$11,2,FALSE)</f>
        <v>Europe</v>
      </c>
      <c r="Q7792" s="39" t="str">
        <f>VLOOKUP(D7792,GL_Master!$A$1:$D$80,2,FALSE)</f>
        <v>PL</v>
      </c>
      <c r="R7792" s="39" t="str">
        <f>VLOOKUP(D7792,GL_Master!$A$1:$D$80,3,FALSE)</f>
        <v>Misc. expenses</v>
      </c>
      <c r="S7792" s="39" t="str">
        <f>VLOOKUP(D7792,GL_Master!$A$1:$D$80,4,FALSE)</f>
        <v>Repair &amp; Maintenance</v>
      </c>
    </row>
    <row r="7793" spans="1:19" x14ac:dyDescent="0.25">
      <c r="A7793" s="39" t="s">
        <v>262</v>
      </c>
      <c r="B7793" s="39" t="s">
        <v>250</v>
      </c>
      <c r="C7793" s="7">
        <v>43983</v>
      </c>
      <c r="D7793" s="39" t="s">
        <v>93</v>
      </c>
      <c r="E7793" s="39">
        <v>946</v>
      </c>
      <c r="F7793" s="82">
        <f t="shared" si="363"/>
        <v>0.94599999999999995</v>
      </c>
      <c r="G7793" s="39">
        <f>VLOOKUP(N7793,Currecny_M!$A$1:$P$10,2,FALSE)</f>
        <v>95</v>
      </c>
      <c r="H7793" s="39">
        <f>MATCH(C7793,Currecny_M!$A$1:$P$1,0)</f>
        <v>4</v>
      </c>
      <c r="I7793" s="39">
        <f>VLOOKUP(N7793,Currecny_M!$A$1:$P$10,MATCH(Database!C7793,Currecny_M!$A$1:$P$1,0),FALSE)</f>
        <v>96.91</v>
      </c>
      <c r="J7793" s="82">
        <f t="shared" si="364"/>
        <v>91.676859999999991</v>
      </c>
      <c r="K7793" s="39">
        <f>VLOOKUP('Cover page'!$B$6,Currecny_M!$A$1:$P$10,MATCH(Database!C7793,Currecny_M!$A$1:$P$1,0),FALSE)</f>
        <v>1</v>
      </c>
      <c r="L7793" s="82">
        <f t="shared" si="365"/>
        <v>91.676859999999991</v>
      </c>
      <c r="M7793" s="82">
        <f>((E7793/$F$1)*VLOOKUP(N7793,Currecny_M!$A$1:$P$10,MATCH(Database!C7793,Currecny_M!$A$1:$P$1,0),FALSE))/VLOOKUP('Cover page'!$B$6,Currecny_M!$A$1:$P$10,MATCH(Database!C7793,Currecny_M!$A$1:$P$1,0),FALSE)</f>
        <v>91.676859999999991</v>
      </c>
      <c r="N7793" s="6" t="str">
        <f>VLOOKUP(B7793,Master!$A$2:$C$11,3,FALSE)</f>
        <v>Pound</v>
      </c>
      <c r="O7793" s="6" t="str">
        <f>VLOOKUP(B7793,Master!$A$2:$C$11,2,FALSE)</f>
        <v>Europe</v>
      </c>
      <c r="Q7793" s="39" t="str">
        <f>VLOOKUP(D7793,GL_Master!$A$1:$D$80,2,FALSE)</f>
        <v>PL</v>
      </c>
      <c r="R7793" s="39" t="str">
        <f>VLOOKUP(D7793,GL_Master!$A$1:$D$80,3,FALSE)</f>
        <v>Salary wages &amp; benefits</v>
      </c>
      <c r="S7793" s="39" t="str">
        <f>VLOOKUP(D7793,GL_Master!$A$1:$D$80,4,FALSE)</f>
        <v>Employee benefits expense</v>
      </c>
    </row>
    <row r="7794" spans="1:19" x14ac:dyDescent="0.25">
      <c r="A7794" s="39" t="s">
        <v>262</v>
      </c>
      <c r="B7794" s="39" t="s">
        <v>250</v>
      </c>
      <c r="C7794" s="7">
        <v>43983</v>
      </c>
      <c r="D7794" s="39" t="s">
        <v>33</v>
      </c>
      <c r="E7794" s="39">
        <v>28</v>
      </c>
      <c r="F7794" s="82">
        <f t="shared" si="363"/>
        <v>2.8000000000000001E-2</v>
      </c>
      <c r="G7794" s="39">
        <f>VLOOKUP(N7794,Currecny_M!$A$1:$P$10,2,FALSE)</f>
        <v>95</v>
      </c>
      <c r="H7794" s="39">
        <f>MATCH(C7794,Currecny_M!$A$1:$P$1,0)</f>
        <v>4</v>
      </c>
      <c r="I7794" s="39">
        <f>VLOOKUP(N7794,Currecny_M!$A$1:$P$10,MATCH(Database!C7794,Currecny_M!$A$1:$P$1,0),FALSE)</f>
        <v>96.91</v>
      </c>
      <c r="J7794" s="82">
        <f t="shared" si="364"/>
        <v>2.7134800000000001</v>
      </c>
      <c r="K7794" s="39">
        <f>VLOOKUP('Cover page'!$B$6,Currecny_M!$A$1:$P$10,MATCH(Database!C7794,Currecny_M!$A$1:$P$1,0),FALSE)</f>
        <v>1</v>
      </c>
      <c r="L7794" s="82">
        <f t="shared" si="365"/>
        <v>2.7134800000000001</v>
      </c>
      <c r="M7794" s="82">
        <f>((E7794/$F$1)*VLOOKUP(N7794,Currecny_M!$A$1:$P$10,MATCH(Database!C7794,Currecny_M!$A$1:$P$1,0),FALSE))/VLOOKUP('Cover page'!$B$6,Currecny_M!$A$1:$P$10,MATCH(Database!C7794,Currecny_M!$A$1:$P$1,0),FALSE)</f>
        <v>2.7134800000000001</v>
      </c>
      <c r="N7794" s="6" t="str">
        <f>VLOOKUP(B7794,Master!$A$2:$C$11,3,FALSE)</f>
        <v>Pound</v>
      </c>
      <c r="O7794" s="6" t="str">
        <f>VLOOKUP(B7794,Master!$A$2:$C$11,2,FALSE)</f>
        <v>Europe</v>
      </c>
      <c r="Q7794" s="39" t="str">
        <f>VLOOKUP(D7794,GL_Master!$A$1:$D$80,2,FALSE)</f>
        <v>PL</v>
      </c>
      <c r="R7794" s="39" t="str">
        <f>VLOOKUP(D7794,GL_Master!$A$1:$D$80,3,FALSE)</f>
        <v>Staff welfare expenses</v>
      </c>
      <c r="S7794" s="39" t="str">
        <f>VLOOKUP(D7794,GL_Master!$A$1:$D$80,4,FALSE)</f>
        <v>Other staff welfare</v>
      </c>
    </row>
    <row r="7795" spans="1:19" x14ac:dyDescent="0.25">
      <c r="A7795" s="39" t="s">
        <v>262</v>
      </c>
      <c r="B7795" s="39" t="s">
        <v>250</v>
      </c>
      <c r="C7795" s="7">
        <v>43983</v>
      </c>
      <c r="D7795" s="39" t="s">
        <v>94</v>
      </c>
      <c r="E7795" s="39">
        <v>162</v>
      </c>
      <c r="F7795" s="82">
        <f t="shared" si="363"/>
        <v>0.16200000000000001</v>
      </c>
      <c r="G7795" s="39">
        <f>VLOOKUP(N7795,Currecny_M!$A$1:$P$10,2,FALSE)</f>
        <v>95</v>
      </c>
      <c r="H7795" s="39">
        <f>MATCH(C7795,Currecny_M!$A$1:$P$1,0)</f>
        <v>4</v>
      </c>
      <c r="I7795" s="39">
        <f>VLOOKUP(N7795,Currecny_M!$A$1:$P$10,MATCH(Database!C7795,Currecny_M!$A$1:$P$1,0),FALSE)</f>
        <v>96.91</v>
      </c>
      <c r="J7795" s="82">
        <f t="shared" si="364"/>
        <v>15.69942</v>
      </c>
      <c r="K7795" s="39">
        <f>VLOOKUP('Cover page'!$B$6,Currecny_M!$A$1:$P$10,MATCH(Database!C7795,Currecny_M!$A$1:$P$1,0),FALSE)</f>
        <v>1</v>
      </c>
      <c r="L7795" s="82">
        <f t="shared" si="365"/>
        <v>15.69942</v>
      </c>
      <c r="M7795" s="82">
        <f>((E7795/$F$1)*VLOOKUP(N7795,Currecny_M!$A$1:$P$10,MATCH(Database!C7795,Currecny_M!$A$1:$P$1,0),FALSE))/VLOOKUP('Cover page'!$B$6,Currecny_M!$A$1:$P$10,MATCH(Database!C7795,Currecny_M!$A$1:$P$1,0),FALSE)</f>
        <v>15.69942</v>
      </c>
      <c r="N7795" s="6" t="str">
        <f>VLOOKUP(B7795,Master!$A$2:$C$11,3,FALSE)</f>
        <v>Pound</v>
      </c>
      <c r="O7795" s="6" t="str">
        <f>VLOOKUP(B7795,Master!$A$2:$C$11,2,FALSE)</f>
        <v>Europe</v>
      </c>
      <c r="Q7795" s="39" t="str">
        <f>VLOOKUP(D7795,GL_Master!$A$1:$D$80,2,FALSE)</f>
        <v>PL</v>
      </c>
      <c r="R7795" s="39" t="str">
        <f>VLOOKUP(D7795,GL_Master!$A$1:$D$80,3,FALSE)</f>
        <v xml:space="preserve">Gratuity expenses </v>
      </c>
      <c r="S7795" s="39" t="str">
        <f>VLOOKUP(D7795,GL_Master!$A$1:$D$80,4,FALSE)</f>
        <v>Gratuity</v>
      </c>
    </row>
    <row r="7796" spans="1:19" x14ac:dyDescent="0.25">
      <c r="A7796" s="39" t="s">
        <v>262</v>
      </c>
      <c r="B7796" s="39" t="s">
        <v>250</v>
      </c>
      <c r="C7796" s="7">
        <v>43983</v>
      </c>
      <c r="D7796" s="39" t="s">
        <v>95</v>
      </c>
      <c r="E7796" s="39">
        <v>55</v>
      </c>
      <c r="F7796" s="82">
        <f t="shared" si="363"/>
        <v>5.5E-2</v>
      </c>
      <c r="G7796" s="39">
        <f>VLOOKUP(N7796,Currecny_M!$A$1:$P$10,2,FALSE)</f>
        <v>95</v>
      </c>
      <c r="H7796" s="39">
        <f>MATCH(C7796,Currecny_M!$A$1:$P$1,0)</f>
        <v>4</v>
      </c>
      <c r="I7796" s="39">
        <f>VLOOKUP(N7796,Currecny_M!$A$1:$P$10,MATCH(Database!C7796,Currecny_M!$A$1:$P$1,0),FALSE)</f>
        <v>96.91</v>
      </c>
      <c r="J7796" s="82">
        <f t="shared" si="364"/>
        <v>5.33005</v>
      </c>
      <c r="K7796" s="39">
        <f>VLOOKUP('Cover page'!$B$6,Currecny_M!$A$1:$P$10,MATCH(Database!C7796,Currecny_M!$A$1:$P$1,0),FALSE)</f>
        <v>1</v>
      </c>
      <c r="L7796" s="82">
        <f t="shared" si="365"/>
        <v>5.33005</v>
      </c>
      <c r="M7796" s="82">
        <f>((E7796/$F$1)*VLOOKUP(N7796,Currecny_M!$A$1:$P$10,MATCH(Database!C7796,Currecny_M!$A$1:$P$1,0),FALSE))/VLOOKUP('Cover page'!$B$6,Currecny_M!$A$1:$P$10,MATCH(Database!C7796,Currecny_M!$A$1:$P$1,0),FALSE)</f>
        <v>5.33005</v>
      </c>
      <c r="N7796" s="6" t="str">
        <f>VLOOKUP(B7796,Master!$A$2:$C$11,3,FALSE)</f>
        <v>Pound</v>
      </c>
      <c r="O7796" s="6" t="str">
        <f>VLOOKUP(B7796,Master!$A$2:$C$11,2,FALSE)</f>
        <v>Europe</v>
      </c>
      <c r="Q7796" s="39" t="str">
        <f>VLOOKUP(D7796,GL_Master!$A$1:$D$80,2,FALSE)</f>
        <v>PL</v>
      </c>
      <c r="R7796" s="39" t="str">
        <f>VLOOKUP(D7796,GL_Master!$A$1:$D$80,3,FALSE)</f>
        <v>Salary wages &amp; benefits</v>
      </c>
      <c r="S7796" s="39" t="str">
        <f>VLOOKUP(D7796,GL_Master!$A$1:$D$80,4,FALSE)</f>
        <v>Employee benefits expense</v>
      </c>
    </row>
    <row r="7797" spans="1:19" x14ac:dyDescent="0.25">
      <c r="A7797" s="39" t="s">
        <v>262</v>
      </c>
      <c r="B7797" s="39" t="s">
        <v>250</v>
      </c>
      <c r="C7797" s="7">
        <v>43983</v>
      </c>
      <c r="D7797" s="39" t="s">
        <v>96</v>
      </c>
      <c r="E7797" s="39">
        <v>473</v>
      </c>
      <c r="F7797" s="82">
        <f t="shared" si="363"/>
        <v>0.47299999999999998</v>
      </c>
      <c r="G7797" s="39">
        <f>VLOOKUP(N7797,Currecny_M!$A$1:$P$10,2,FALSE)</f>
        <v>95</v>
      </c>
      <c r="H7797" s="39">
        <f>MATCH(C7797,Currecny_M!$A$1:$P$1,0)</f>
        <v>4</v>
      </c>
      <c r="I7797" s="39">
        <f>VLOOKUP(N7797,Currecny_M!$A$1:$P$10,MATCH(Database!C7797,Currecny_M!$A$1:$P$1,0),FALSE)</f>
        <v>96.91</v>
      </c>
      <c r="J7797" s="82">
        <f t="shared" si="364"/>
        <v>45.838429999999995</v>
      </c>
      <c r="K7797" s="39">
        <f>VLOOKUP('Cover page'!$B$6,Currecny_M!$A$1:$P$10,MATCH(Database!C7797,Currecny_M!$A$1:$P$1,0),FALSE)</f>
        <v>1</v>
      </c>
      <c r="L7797" s="82">
        <f t="shared" si="365"/>
        <v>45.838429999999995</v>
      </c>
      <c r="M7797" s="82">
        <f>((E7797/$F$1)*VLOOKUP(N7797,Currecny_M!$A$1:$P$10,MATCH(Database!C7797,Currecny_M!$A$1:$P$1,0),FALSE))/VLOOKUP('Cover page'!$B$6,Currecny_M!$A$1:$P$10,MATCH(Database!C7797,Currecny_M!$A$1:$P$1,0),FALSE)</f>
        <v>45.838429999999995</v>
      </c>
      <c r="N7797" s="6" t="str">
        <f>VLOOKUP(B7797,Master!$A$2:$C$11,3,FALSE)</f>
        <v>Pound</v>
      </c>
      <c r="O7797" s="6" t="str">
        <f>VLOOKUP(B7797,Master!$A$2:$C$11,2,FALSE)</f>
        <v>Europe</v>
      </c>
      <c r="Q7797" s="39" t="str">
        <f>VLOOKUP(D7797,GL_Master!$A$1:$D$80,2,FALSE)</f>
        <v>PL</v>
      </c>
      <c r="R7797" s="39" t="str">
        <f>VLOOKUP(D7797,GL_Master!$A$1:$D$80,3,FALSE)</f>
        <v>Salary wages &amp; benefits</v>
      </c>
      <c r="S7797" s="39" t="str">
        <f>VLOOKUP(D7797,GL_Master!$A$1:$D$80,4,FALSE)</f>
        <v>Employee benefits expense</v>
      </c>
    </row>
    <row r="7798" spans="1:19" x14ac:dyDescent="0.25">
      <c r="A7798" s="39" t="s">
        <v>262</v>
      </c>
      <c r="B7798" s="39" t="s">
        <v>250</v>
      </c>
      <c r="C7798" s="7">
        <v>43983</v>
      </c>
      <c r="D7798" s="39" t="s">
        <v>97</v>
      </c>
      <c r="E7798" s="39">
        <v>27</v>
      </c>
      <c r="F7798" s="82">
        <f t="shared" si="363"/>
        <v>2.7E-2</v>
      </c>
      <c r="G7798" s="39">
        <f>VLOOKUP(N7798,Currecny_M!$A$1:$P$10,2,FALSE)</f>
        <v>95</v>
      </c>
      <c r="H7798" s="39">
        <f>MATCH(C7798,Currecny_M!$A$1:$P$1,0)</f>
        <v>4</v>
      </c>
      <c r="I7798" s="39">
        <f>VLOOKUP(N7798,Currecny_M!$A$1:$P$10,MATCH(Database!C7798,Currecny_M!$A$1:$P$1,0),FALSE)</f>
        <v>96.91</v>
      </c>
      <c r="J7798" s="82">
        <f t="shared" si="364"/>
        <v>2.6165699999999998</v>
      </c>
      <c r="K7798" s="39">
        <f>VLOOKUP('Cover page'!$B$6,Currecny_M!$A$1:$P$10,MATCH(Database!C7798,Currecny_M!$A$1:$P$1,0),FALSE)</f>
        <v>1</v>
      </c>
      <c r="L7798" s="82">
        <f t="shared" si="365"/>
        <v>2.6165699999999998</v>
      </c>
      <c r="M7798" s="82">
        <f>((E7798/$F$1)*VLOOKUP(N7798,Currecny_M!$A$1:$P$10,MATCH(Database!C7798,Currecny_M!$A$1:$P$1,0),FALSE))/VLOOKUP('Cover page'!$B$6,Currecny_M!$A$1:$P$10,MATCH(Database!C7798,Currecny_M!$A$1:$P$1,0),FALSE)</f>
        <v>2.6165699999999998</v>
      </c>
      <c r="N7798" s="6" t="str">
        <f>VLOOKUP(B7798,Master!$A$2:$C$11,3,FALSE)</f>
        <v>Pound</v>
      </c>
      <c r="O7798" s="6" t="str">
        <f>VLOOKUP(B7798,Master!$A$2:$C$11,2,FALSE)</f>
        <v>Europe</v>
      </c>
      <c r="Q7798" s="39" t="str">
        <f>VLOOKUP(D7798,GL_Master!$A$1:$D$80,2,FALSE)</f>
        <v>PL</v>
      </c>
      <c r="R7798" s="39" t="str">
        <f>VLOOKUP(D7798,GL_Master!$A$1:$D$80,3,FALSE)</f>
        <v>Salary wages &amp; benefits</v>
      </c>
      <c r="S7798" s="39" t="str">
        <f>VLOOKUP(D7798,GL_Master!$A$1:$D$80,4,FALSE)</f>
        <v>Employee benefits expense</v>
      </c>
    </row>
    <row r="7799" spans="1:19" x14ac:dyDescent="0.25">
      <c r="A7799" s="39" t="s">
        <v>262</v>
      </c>
      <c r="B7799" s="39" t="s">
        <v>250</v>
      </c>
      <c r="C7799" s="7">
        <v>43983</v>
      </c>
      <c r="D7799" s="39" t="s">
        <v>98</v>
      </c>
      <c r="E7799" s="39">
        <v>54</v>
      </c>
      <c r="F7799" s="82">
        <f t="shared" si="363"/>
        <v>5.3999999999999999E-2</v>
      </c>
      <c r="G7799" s="39">
        <f>VLOOKUP(N7799,Currecny_M!$A$1:$P$10,2,FALSE)</f>
        <v>95</v>
      </c>
      <c r="H7799" s="39">
        <f>MATCH(C7799,Currecny_M!$A$1:$P$1,0)</f>
        <v>4</v>
      </c>
      <c r="I7799" s="39">
        <f>VLOOKUP(N7799,Currecny_M!$A$1:$P$10,MATCH(Database!C7799,Currecny_M!$A$1:$P$1,0),FALSE)</f>
        <v>96.91</v>
      </c>
      <c r="J7799" s="82">
        <f t="shared" si="364"/>
        <v>5.2331399999999997</v>
      </c>
      <c r="K7799" s="39">
        <f>VLOOKUP('Cover page'!$B$6,Currecny_M!$A$1:$P$10,MATCH(Database!C7799,Currecny_M!$A$1:$P$1,0),FALSE)</f>
        <v>1</v>
      </c>
      <c r="L7799" s="82">
        <f t="shared" si="365"/>
        <v>5.2331399999999997</v>
      </c>
      <c r="M7799" s="82">
        <f>((E7799/$F$1)*VLOOKUP(N7799,Currecny_M!$A$1:$P$10,MATCH(Database!C7799,Currecny_M!$A$1:$P$1,0),FALSE))/VLOOKUP('Cover page'!$B$6,Currecny_M!$A$1:$P$10,MATCH(Database!C7799,Currecny_M!$A$1:$P$1,0),FALSE)</f>
        <v>5.2331399999999997</v>
      </c>
      <c r="N7799" s="6" t="str">
        <f>VLOOKUP(B7799,Master!$A$2:$C$11,3,FALSE)</f>
        <v>Pound</v>
      </c>
      <c r="O7799" s="6" t="str">
        <f>VLOOKUP(B7799,Master!$A$2:$C$11,2,FALSE)</f>
        <v>Europe</v>
      </c>
      <c r="Q7799" s="39" t="str">
        <f>VLOOKUP(D7799,GL_Master!$A$1:$D$80,2,FALSE)</f>
        <v>PL</v>
      </c>
      <c r="R7799" s="39" t="str">
        <f>VLOOKUP(D7799,GL_Master!$A$1:$D$80,3,FALSE)</f>
        <v>Salary wages &amp; benefits</v>
      </c>
      <c r="S7799" s="39" t="str">
        <f>VLOOKUP(D7799,GL_Master!$A$1:$D$80,4,FALSE)</f>
        <v>Employee benefits expense</v>
      </c>
    </row>
    <row r="7800" spans="1:19" x14ac:dyDescent="0.25">
      <c r="A7800" s="39" t="s">
        <v>262</v>
      </c>
      <c r="B7800" s="39" t="s">
        <v>250</v>
      </c>
      <c r="C7800" s="7">
        <v>43983</v>
      </c>
      <c r="D7800" s="39" t="s">
        <v>99</v>
      </c>
      <c r="E7800" s="39">
        <v>26</v>
      </c>
      <c r="F7800" s="82">
        <f t="shared" si="363"/>
        <v>2.5999999999999999E-2</v>
      </c>
      <c r="G7800" s="39">
        <f>VLOOKUP(N7800,Currecny_M!$A$1:$P$10,2,FALSE)</f>
        <v>95</v>
      </c>
      <c r="H7800" s="39">
        <f>MATCH(C7800,Currecny_M!$A$1:$P$1,0)</f>
        <v>4</v>
      </c>
      <c r="I7800" s="39">
        <f>VLOOKUP(N7800,Currecny_M!$A$1:$P$10,MATCH(Database!C7800,Currecny_M!$A$1:$P$1,0),FALSE)</f>
        <v>96.91</v>
      </c>
      <c r="J7800" s="82">
        <f t="shared" si="364"/>
        <v>2.51966</v>
      </c>
      <c r="K7800" s="39">
        <f>VLOOKUP('Cover page'!$B$6,Currecny_M!$A$1:$P$10,MATCH(Database!C7800,Currecny_M!$A$1:$P$1,0),FALSE)</f>
        <v>1</v>
      </c>
      <c r="L7800" s="82">
        <f t="shared" si="365"/>
        <v>2.51966</v>
      </c>
      <c r="M7800" s="82">
        <f>((E7800/$F$1)*VLOOKUP(N7800,Currecny_M!$A$1:$P$10,MATCH(Database!C7800,Currecny_M!$A$1:$P$1,0),FALSE))/VLOOKUP('Cover page'!$B$6,Currecny_M!$A$1:$P$10,MATCH(Database!C7800,Currecny_M!$A$1:$P$1,0),FALSE)</f>
        <v>2.51966</v>
      </c>
      <c r="N7800" s="6" t="str">
        <f>VLOOKUP(B7800,Master!$A$2:$C$11,3,FALSE)</f>
        <v>Pound</v>
      </c>
      <c r="O7800" s="6" t="str">
        <f>VLOOKUP(B7800,Master!$A$2:$C$11,2,FALSE)</f>
        <v>Europe</v>
      </c>
      <c r="Q7800" s="39" t="str">
        <f>VLOOKUP(D7800,GL_Master!$A$1:$D$80,2,FALSE)</f>
        <v>PL</v>
      </c>
      <c r="R7800" s="39" t="str">
        <f>VLOOKUP(D7800,GL_Master!$A$1:$D$80,3,FALSE)</f>
        <v>Salary wages &amp; benefits</v>
      </c>
      <c r="S7800" s="39" t="str">
        <f>VLOOKUP(D7800,GL_Master!$A$1:$D$80,4,FALSE)</f>
        <v>Employee benefits expense</v>
      </c>
    </row>
    <row r="7801" spans="1:19" x14ac:dyDescent="0.25">
      <c r="A7801" s="39" t="s">
        <v>262</v>
      </c>
      <c r="B7801" s="39" t="s">
        <v>250</v>
      </c>
      <c r="C7801" s="7">
        <v>43983</v>
      </c>
      <c r="D7801" s="39" t="s">
        <v>100</v>
      </c>
      <c r="E7801" s="39">
        <v>191</v>
      </c>
      <c r="F7801" s="82">
        <f t="shared" si="363"/>
        <v>0.191</v>
      </c>
      <c r="G7801" s="39">
        <f>VLOOKUP(N7801,Currecny_M!$A$1:$P$10,2,FALSE)</f>
        <v>95</v>
      </c>
      <c r="H7801" s="39">
        <f>MATCH(C7801,Currecny_M!$A$1:$P$1,0)</f>
        <v>4</v>
      </c>
      <c r="I7801" s="39">
        <f>VLOOKUP(N7801,Currecny_M!$A$1:$P$10,MATCH(Database!C7801,Currecny_M!$A$1:$P$1,0),FALSE)</f>
        <v>96.91</v>
      </c>
      <c r="J7801" s="82">
        <f t="shared" si="364"/>
        <v>18.509809999999998</v>
      </c>
      <c r="K7801" s="39">
        <f>VLOOKUP('Cover page'!$B$6,Currecny_M!$A$1:$P$10,MATCH(Database!C7801,Currecny_M!$A$1:$P$1,0),FALSE)</f>
        <v>1</v>
      </c>
      <c r="L7801" s="82">
        <f t="shared" si="365"/>
        <v>18.509809999999998</v>
      </c>
      <c r="M7801" s="82">
        <f>((E7801/$F$1)*VLOOKUP(N7801,Currecny_M!$A$1:$P$10,MATCH(Database!C7801,Currecny_M!$A$1:$P$1,0),FALSE))/VLOOKUP('Cover page'!$B$6,Currecny_M!$A$1:$P$10,MATCH(Database!C7801,Currecny_M!$A$1:$P$1,0),FALSE)</f>
        <v>18.509809999999998</v>
      </c>
      <c r="N7801" s="6" t="str">
        <f>VLOOKUP(B7801,Master!$A$2:$C$11,3,FALSE)</f>
        <v>Pound</v>
      </c>
      <c r="O7801" s="6" t="str">
        <f>VLOOKUP(B7801,Master!$A$2:$C$11,2,FALSE)</f>
        <v>Europe</v>
      </c>
      <c r="Q7801" s="39" t="str">
        <f>VLOOKUP(D7801,GL_Master!$A$1:$D$80,2,FALSE)</f>
        <v>PL</v>
      </c>
      <c r="R7801" s="39" t="str">
        <f>VLOOKUP(D7801,GL_Master!$A$1:$D$80,3,FALSE)</f>
        <v>Salary wages &amp; benefits</v>
      </c>
      <c r="S7801" s="39" t="str">
        <f>VLOOKUP(D7801,GL_Master!$A$1:$D$80,4,FALSE)</f>
        <v>Employee benefits expense</v>
      </c>
    </row>
    <row r="7802" spans="1:19" x14ac:dyDescent="0.25">
      <c r="A7802" s="39" t="s">
        <v>262</v>
      </c>
      <c r="B7802" s="39" t="s">
        <v>250</v>
      </c>
      <c r="C7802" s="7">
        <v>43983</v>
      </c>
      <c r="D7802" s="39" t="s">
        <v>30</v>
      </c>
      <c r="E7802" s="39">
        <v>51</v>
      </c>
      <c r="F7802" s="82">
        <f t="shared" si="363"/>
        <v>5.0999999999999997E-2</v>
      </c>
      <c r="G7802" s="39">
        <f>VLOOKUP(N7802,Currecny_M!$A$1:$P$10,2,FALSE)</f>
        <v>95</v>
      </c>
      <c r="H7802" s="39">
        <f>MATCH(C7802,Currecny_M!$A$1:$P$1,0)</f>
        <v>4</v>
      </c>
      <c r="I7802" s="39">
        <f>VLOOKUP(N7802,Currecny_M!$A$1:$P$10,MATCH(Database!C7802,Currecny_M!$A$1:$P$1,0),FALSE)</f>
        <v>96.91</v>
      </c>
      <c r="J7802" s="82">
        <f t="shared" si="364"/>
        <v>4.9424099999999997</v>
      </c>
      <c r="K7802" s="39">
        <f>VLOOKUP('Cover page'!$B$6,Currecny_M!$A$1:$P$10,MATCH(Database!C7802,Currecny_M!$A$1:$P$1,0),FALSE)</f>
        <v>1</v>
      </c>
      <c r="L7802" s="82">
        <f t="shared" si="365"/>
        <v>4.9424099999999997</v>
      </c>
      <c r="M7802" s="82">
        <f>((E7802/$F$1)*VLOOKUP(N7802,Currecny_M!$A$1:$P$10,MATCH(Database!C7802,Currecny_M!$A$1:$P$1,0),FALSE))/VLOOKUP('Cover page'!$B$6,Currecny_M!$A$1:$P$10,MATCH(Database!C7802,Currecny_M!$A$1:$P$1,0),FALSE)</f>
        <v>4.9424099999999997</v>
      </c>
      <c r="N7802" s="6" t="str">
        <f>VLOOKUP(B7802,Master!$A$2:$C$11,3,FALSE)</f>
        <v>Pound</v>
      </c>
      <c r="O7802" s="6" t="str">
        <f>VLOOKUP(B7802,Master!$A$2:$C$11,2,FALSE)</f>
        <v>Europe</v>
      </c>
      <c r="Q7802" s="39" t="str">
        <f>VLOOKUP(D7802,GL_Master!$A$1:$D$80,2,FALSE)</f>
        <v>PL</v>
      </c>
      <c r="R7802" s="39" t="str">
        <f>VLOOKUP(D7802,GL_Master!$A$1:$D$80,3,FALSE)</f>
        <v>Travelling and conveyance</v>
      </c>
      <c r="S7802" s="39" t="str">
        <f>VLOOKUP(D7802,GL_Master!$A$1:$D$80,4,FALSE)</f>
        <v>Local conveyance</v>
      </c>
    </row>
    <row r="7803" spans="1:19" x14ac:dyDescent="0.25">
      <c r="A7803" s="39" t="s">
        <v>262</v>
      </c>
      <c r="B7803" s="39" t="s">
        <v>250</v>
      </c>
      <c r="C7803" s="7">
        <v>43983</v>
      </c>
      <c r="D7803" s="39" t="s">
        <v>31</v>
      </c>
      <c r="E7803" s="39">
        <v>27</v>
      </c>
      <c r="F7803" s="82">
        <f t="shared" si="363"/>
        <v>2.7E-2</v>
      </c>
      <c r="G7803" s="39">
        <f>VLOOKUP(N7803,Currecny_M!$A$1:$P$10,2,FALSE)</f>
        <v>95</v>
      </c>
      <c r="H7803" s="39">
        <f>MATCH(C7803,Currecny_M!$A$1:$P$1,0)</f>
        <v>4</v>
      </c>
      <c r="I7803" s="39">
        <f>VLOOKUP(N7803,Currecny_M!$A$1:$P$10,MATCH(Database!C7803,Currecny_M!$A$1:$P$1,0),FALSE)</f>
        <v>96.91</v>
      </c>
      <c r="J7803" s="82">
        <f t="shared" si="364"/>
        <v>2.6165699999999998</v>
      </c>
      <c r="K7803" s="39">
        <f>VLOOKUP('Cover page'!$B$6,Currecny_M!$A$1:$P$10,MATCH(Database!C7803,Currecny_M!$A$1:$P$1,0),FALSE)</f>
        <v>1</v>
      </c>
      <c r="L7803" s="82">
        <f t="shared" si="365"/>
        <v>2.6165699999999998</v>
      </c>
      <c r="M7803" s="82">
        <f>((E7803/$F$1)*VLOOKUP(N7803,Currecny_M!$A$1:$P$10,MATCH(Database!C7803,Currecny_M!$A$1:$P$1,0),FALSE))/VLOOKUP('Cover page'!$B$6,Currecny_M!$A$1:$P$10,MATCH(Database!C7803,Currecny_M!$A$1:$P$1,0),FALSE)</f>
        <v>2.6165699999999998</v>
      </c>
      <c r="N7803" s="6" t="str">
        <f>VLOOKUP(B7803,Master!$A$2:$C$11,3,FALSE)</f>
        <v>Pound</v>
      </c>
      <c r="O7803" s="6" t="str">
        <f>VLOOKUP(B7803,Master!$A$2:$C$11,2,FALSE)</f>
        <v>Europe</v>
      </c>
      <c r="Q7803" s="39" t="str">
        <f>VLOOKUP(D7803,GL_Master!$A$1:$D$80,2,FALSE)</f>
        <v>PL</v>
      </c>
      <c r="R7803" s="39" t="str">
        <f>VLOOKUP(D7803,GL_Master!$A$1:$D$80,3,FALSE)</f>
        <v>Office expenses</v>
      </c>
      <c r="S7803" s="39" t="str">
        <f>VLOOKUP(D7803,GL_Master!$A$1:$D$80,4,FALSE)</f>
        <v>Parking charges</v>
      </c>
    </row>
    <row r="7804" spans="1:19" x14ac:dyDescent="0.25">
      <c r="A7804" s="39" t="s">
        <v>262</v>
      </c>
      <c r="B7804" s="39" t="s">
        <v>250</v>
      </c>
      <c r="C7804" s="7">
        <v>43983</v>
      </c>
      <c r="D7804" s="39" t="s">
        <v>101</v>
      </c>
      <c r="E7804" s="39">
        <v>26</v>
      </c>
      <c r="F7804" s="82">
        <f t="shared" si="363"/>
        <v>2.5999999999999999E-2</v>
      </c>
      <c r="G7804" s="39">
        <f>VLOOKUP(N7804,Currecny_M!$A$1:$P$10,2,FALSE)</f>
        <v>95</v>
      </c>
      <c r="H7804" s="39">
        <f>MATCH(C7804,Currecny_M!$A$1:$P$1,0)</f>
        <v>4</v>
      </c>
      <c r="I7804" s="39">
        <f>VLOOKUP(N7804,Currecny_M!$A$1:$P$10,MATCH(Database!C7804,Currecny_M!$A$1:$P$1,0),FALSE)</f>
        <v>96.91</v>
      </c>
      <c r="J7804" s="82">
        <f t="shared" si="364"/>
        <v>2.51966</v>
      </c>
      <c r="K7804" s="39">
        <f>VLOOKUP('Cover page'!$B$6,Currecny_M!$A$1:$P$10,MATCH(Database!C7804,Currecny_M!$A$1:$P$1,0),FALSE)</f>
        <v>1</v>
      </c>
      <c r="L7804" s="82">
        <f t="shared" si="365"/>
        <v>2.51966</v>
      </c>
      <c r="M7804" s="82">
        <f>((E7804/$F$1)*VLOOKUP(N7804,Currecny_M!$A$1:$P$10,MATCH(Database!C7804,Currecny_M!$A$1:$P$1,0),FALSE))/VLOOKUP('Cover page'!$B$6,Currecny_M!$A$1:$P$10,MATCH(Database!C7804,Currecny_M!$A$1:$P$1,0),FALSE)</f>
        <v>2.51966</v>
      </c>
      <c r="N7804" s="6" t="str">
        <f>VLOOKUP(B7804,Master!$A$2:$C$11,3,FALSE)</f>
        <v>Pound</v>
      </c>
      <c r="O7804" s="6" t="str">
        <f>VLOOKUP(B7804,Master!$A$2:$C$11,2,FALSE)</f>
        <v>Europe</v>
      </c>
      <c r="Q7804" s="39" t="str">
        <f>VLOOKUP(D7804,GL_Master!$A$1:$D$80,2,FALSE)</f>
        <v>PL</v>
      </c>
      <c r="R7804" s="39" t="str">
        <f>VLOOKUP(D7804,GL_Master!$A$1:$D$80,3,FALSE)</f>
        <v>COGS</v>
      </c>
      <c r="S7804" s="39" t="str">
        <f>VLOOKUP(D7804,GL_Master!$A$1:$D$80,4,FALSE)</f>
        <v>Purchase of other traded goods</v>
      </c>
    </row>
    <row r="7805" spans="1:19" x14ac:dyDescent="0.25">
      <c r="A7805" s="39" t="s">
        <v>262</v>
      </c>
      <c r="B7805" s="39" t="s">
        <v>250</v>
      </c>
      <c r="C7805" s="7">
        <v>43983</v>
      </c>
      <c r="D7805" s="39" t="s">
        <v>102</v>
      </c>
      <c r="E7805" s="39">
        <v>28</v>
      </c>
      <c r="F7805" s="82">
        <f t="shared" si="363"/>
        <v>2.8000000000000001E-2</v>
      </c>
      <c r="G7805" s="39">
        <f>VLOOKUP(N7805,Currecny_M!$A$1:$P$10,2,FALSE)</f>
        <v>95</v>
      </c>
      <c r="H7805" s="39">
        <f>MATCH(C7805,Currecny_M!$A$1:$P$1,0)</f>
        <v>4</v>
      </c>
      <c r="I7805" s="39">
        <f>VLOOKUP(N7805,Currecny_M!$A$1:$P$10,MATCH(Database!C7805,Currecny_M!$A$1:$P$1,0),FALSE)</f>
        <v>96.91</v>
      </c>
      <c r="J7805" s="82">
        <f t="shared" si="364"/>
        <v>2.7134800000000001</v>
      </c>
      <c r="K7805" s="39">
        <f>VLOOKUP('Cover page'!$B$6,Currecny_M!$A$1:$P$10,MATCH(Database!C7805,Currecny_M!$A$1:$P$1,0),FALSE)</f>
        <v>1</v>
      </c>
      <c r="L7805" s="82">
        <f t="shared" si="365"/>
        <v>2.7134800000000001</v>
      </c>
      <c r="M7805" s="82">
        <f>((E7805/$F$1)*VLOOKUP(N7805,Currecny_M!$A$1:$P$10,MATCH(Database!C7805,Currecny_M!$A$1:$P$1,0),FALSE))/VLOOKUP('Cover page'!$B$6,Currecny_M!$A$1:$P$10,MATCH(Database!C7805,Currecny_M!$A$1:$P$1,0),FALSE)</f>
        <v>2.7134800000000001</v>
      </c>
      <c r="N7805" s="6" t="str">
        <f>VLOOKUP(B7805,Master!$A$2:$C$11,3,FALSE)</f>
        <v>Pound</v>
      </c>
      <c r="O7805" s="6" t="str">
        <f>VLOOKUP(B7805,Master!$A$2:$C$11,2,FALSE)</f>
        <v>Europe</v>
      </c>
      <c r="Q7805" s="39" t="str">
        <f>VLOOKUP(D7805,GL_Master!$A$1:$D$80,2,FALSE)</f>
        <v>PL</v>
      </c>
      <c r="R7805" s="39" t="str">
        <f>VLOOKUP(D7805,GL_Master!$A$1:$D$80,3,FALSE)</f>
        <v>Staff welfare expenses</v>
      </c>
      <c r="S7805" s="39" t="str">
        <f>VLOOKUP(D7805,GL_Master!$A$1:$D$80,4,FALSE)</f>
        <v>Diwali Expense</v>
      </c>
    </row>
    <row r="7806" spans="1:19" x14ac:dyDescent="0.25">
      <c r="A7806" s="39" t="s">
        <v>262</v>
      </c>
      <c r="B7806" s="39" t="s">
        <v>250</v>
      </c>
      <c r="C7806" s="7">
        <v>43983</v>
      </c>
      <c r="D7806" s="39" t="s">
        <v>20</v>
      </c>
      <c r="E7806" s="39">
        <v>55</v>
      </c>
      <c r="F7806" s="82">
        <f t="shared" si="363"/>
        <v>5.5E-2</v>
      </c>
      <c r="G7806" s="39">
        <f>VLOOKUP(N7806,Currecny_M!$A$1:$P$10,2,FALSE)</f>
        <v>95</v>
      </c>
      <c r="H7806" s="39">
        <f>MATCH(C7806,Currecny_M!$A$1:$P$1,0)</f>
        <v>4</v>
      </c>
      <c r="I7806" s="39">
        <f>VLOOKUP(N7806,Currecny_M!$A$1:$P$10,MATCH(Database!C7806,Currecny_M!$A$1:$P$1,0),FALSE)</f>
        <v>96.91</v>
      </c>
      <c r="J7806" s="82">
        <f t="shared" si="364"/>
        <v>5.33005</v>
      </c>
      <c r="K7806" s="39">
        <f>VLOOKUP('Cover page'!$B$6,Currecny_M!$A$1:$P$10,MATCH(Database!C7806,Currecny_M!$A$1:$P$1,0),FALSE)</f>
        <v>1</v>
      </c>
      <c r="L7806" s="82">
        <f t="shared" si="365"/>
        <v>5.33005</v>
      </c>
      <c r="M7806" s="82">
        <f>((E7806/$F$1)*VLOOKUP(N7806,Currecny_M!$A$1:$P$10,MATCH(Database!C7806,Currecny_M!$A$1:$P$1,0),FALSE))/VLOOKUP('Cover page'!$B$6,Currecny_M!$A$1:$P$10,MATCH(Database!C7806,Currecny_M!$A$1:$P$1,0),FALSE)</f>
        <v>5.33005</v>
      </c>
      <c r="N7806" s="6" t="str">
        <f>VLOOKUP(B7806,Master!$A$2:$C$11,3,FALSE)</f>
        <v>Pound</v>
      </c>
      <c r="O7806" s="6" t="str">
        <f>VLOOKUP(B7806,Master!$A$2:$C$11,2,FALSE)</f>
        <v>Europe</v>
      </c>
      <c r="Q7806" s="39" t="str">
        <f>VLOOKUP(D7806,GL_Master!$A$1:$D$80,2,FALSE)</f>
        <v>PL</v>
      </c>
      <c r="R7806" s="39" t="str">
        <f>VLOOKUP(D7806,GL_Master!$A$1:$D$80,3,FALSE)</f>
        <v>Selling and Marketing expenses</v>
      </c>
      <c r="S7806" s="39" t="str">
        <f>VLOOKUP(D7806,GL_Master!$A$1:$D$80,4,FALSE)</f>
        <v>Business promotion</v>
      </c>
    </row>
    <row r="7807" spans="1:19" x14ac:dyDescent="0.25">
      <c r="A7807" s="39" t="s">
        <v>262</v>
      </c>
      <c r="B7807" s="39" t="s">
        <v>250</v>
      </c>
      <c r="C7807" s="7">
        <v>43983</v>
      </c>
      <c r="D7807" s="39" t="s">
        <v>29</v>
      </c>
      <c r="E7807" s="39">
        <v>55</v>
      </c>
      <c r="F7807" s="82">
        <f t="shared" si="363"/>
        <v>5.5E-2</v>
      </c>
      <c r="G7807" s="39">
        <f>VLOOKUP(N7807,Currecny_M!$A$1:$P$10,2,FALSE)</f>
        <v>95</v>
      </c>
      <c r="H7807" s="39">
        <f>MATCH(C7807,Currecny_M!$A$1:$P$1,0)</f>
        <v>4</v>
      </c>
      <c r="I7807" s="39">
        <f>VLOOKUP(N7807,Currecny_M!$A$1:$P$10,MATCH(Database!C7807,Currecny_M!$A$1:$P$1,0),FALSE)</f>
        <v>96.91</v>
      </c>
      <c r="J7807" s="82">
        <f t="shared" si="364"/>
        <v>5.33005</v>
      </c>
      <c r="K7807" s="39">
        <f>VLOOKUP('Cover page'!$B$6,Currecny_M!$A$1:$P$10,MATCH(Database!C7807,Currecny_M!$A$1:$P$1,0),FALSE)</f>
        <v>1</v>
      </c>
      <c r="L7807" s="82">
        <f t="shared" si="365"/>
        <v>5.33005</v>
      </c>
      <c r="M7807" s="82">
        <f>((E7807/$F$1)*VLOOKUP(N7807,Currecny_M!$A$1:$P$10,MATCH(Database!C7807,Currecny_M!$A$1:$P$1,0),FALSE))/VLOOKUP('Cover page'!$B$6,Currecny_M!$A$1:$P$10,MATCH(Database!C7807,Currecny_M!$A$1:$P$1,0),FALSE)</f>
        <v>5.33005</v>
      </c>
      <c r="N7807" s="6" t="str">
        <f>VLOOKUP(B7807,Master!$A$2:$C$11,3,FALSE)</f>
        <v>Pound</v>
      </c>
      <c r="O7807" s="6" t="str">
        <f>VLOOKUP(B7807,Master!$A$2:$C$11,2,FALSE)</f>
        <v>Europe</v>
      </c>
      <c r="Q7807" s="39" t="str">
        <f>VLOOKUP(D7807,GL_Master!$A$1:$D$80,2,FALSE)</f>
        <v>PL</v>
      </c>
      <c r="R7807" s="39" t="str">
        <f>VLOOKUP(D7807,GL_Master!$A$1:$D$80,3,FALSE)</f>
        <v>Communication &amp; internet exp</v>
      </c>
      <c r="S7807" s="39" t="str">
        <f>VLOOKUP(D7807,GL_Master!$A$1:$D$80,4,FALSE)</f>
        <v>Communication cost</v>
      </c>
    </row>
    <row r="7808" spans="1:19" x14ac:dyDescent="0.25">
      <c r="A7808" s="39" t="s">
        <v>262</v>
      </c>
      <c r="B7808" s="39" t="s">
        <v>250</v>
      </c>
      <c r="C7808" s="7">
        <v>43983</v>
      </c>
      <c r="D7808" s="39" t="s">
        <v>41</v>
      </c>
      <c r="E7808" s="39">
        <v>27</v>
      </c>
      <c r="F7808" s="82">
        <f t="shared" si="363"/>
        <v>2.7E-2</v>
      </c>
      <c r="G7808" s="39">
        <f>VLOOKUP(N7808,Currecny_M!$A$1:$P$10,2,FALSE)</f>
        <v>95</v>
      </c>
      <c r="H7808" s="39">
        <f>MATCH(C7808,Currecny_M!$A$1:$P$1,0)</f>
        <v>4</v>
      </c>
      <c r="I7808" s="39">
        <f>VLOOKUP(N7808,Currecny_M!$A$1:$P$10,MATCH(Database!C7808,Currecny_M!$A$1:$P$1,0),FALSE)</f>
        <v>96.91</v>
      </c>
      <c r="J7808" s="82">
        <f t="shared" si="364"/>
        <v>2.6165699999999998</v>
      </c>
      <c r="K7808" s="39">
        <f>VLOOKUP('Cover page'!$B$6,Currecny_M!$A$1:$P$10,MATCH(Database!C7808,Currecny_M!$A$1:$P$1,0),FALSE)</f>
        <v>1</v>
      </c>
      <c r="L7808" s="82">
        <f t="shared" si="365"/>
        <v>2.6165699999999998</v>
      </c>
      <c r="M7808" s="82">
        <f>((E7808/$F$1)*VLOOKUP(N7808,Currecny_M!$A$1:$P$10,MATCH(Database!C7808,Currecny_M!$A$1:$P$1,0),FALSE))/VLOOKUP('Cover page'!$B$6,Currecny_M!$A$1:$P$10,MATCH(Database!C7808,Currecny_M!$A$1:$P$1,0),FALSE)</f>
        <v>2.6165699999999998</v>
      </c>
      <c r="N7808" s="6" t="str">
        <f>VLOOKUP(B7808,Master!$A$2:$C$11,3,FALSE)</f>
        <v>Pound</v>
      </c>
      <c r="O7808" s="6" t="str">
        <f>VLOOKUP(B7808,Master!$A$2:$C$11,2,FALSE)</f>
        <v>Europe</v>
      </c>
      <c r="Q7808" s="39" t="str">
        <f>VLOOKUP(D7808,GL_Master!$A$1:$D$80,2,FALSE)</f>
        <v>PL</v>
      </c>
      <c r="R7808" s="39" t="str">
        <f>VLOOKUP(D7808,GL_Master!$A$1:$D$80,3,FALSE)</f>
        <v>Communication &amp; internet exp</v>
      </c>
      <c r="S7808" s="39" t="str">
        <f>VLOOKUP(D7808,GL_Master!$A$1:$D$80,4,FALSE)</f>
        <v>Communication cost</v>
      </c>
    </row>
    <row r="7809" spans="1:19" x14ac:dyDescent="0.25">
      <c r="A7809" s="39" t="s">
        <v>262</v>
      </c>
      <c r="B7809" s="39" t="s">
        <v>250</v>
      </c>
      <c r="C7809" s="7">
        <v>43983</v>
      </c>
      <c r="D7809" s="39" t="s">
        <v>103</v>
      </c>
      <c r="E7809" s="39">
        <v>52</v>
      </c>
      <c r="F7809" s="82">
        <f t="shared" si="363"/>
        <v>5.1999999999999998E-2</v>
      </c>
      <c r="G7809" s="39">
        <f>VLOOKUP(N7809,Currecny_M!$A$1:$P$10,2,FALSE)</f>
        <v>95</v>
      </c>
      <c r="H7809" s="39">
        <f>MATCH(C7809,Currecny_M!$A$1:$P$1,0)</f>
        <v>4</v>
      </c>
      <c r="I7809" s="39">
        <f>VLOOKUP(N7809,Currecny_M!$A$1:$P$10,MATCH(Database!C7809,Currecny_M!$A$1:$P$1,0),FALSE)</f>
        <v>96.91</v>
      </c>
      <c r="J7809" s="82">
        <f t="shared" si="364"/>
        <v>5.03932</v>
      </c>
      <c r="K7809" s="39">
        <f>VLOOKUP('Cover page'!$B$6,Currecny_M!$A$1:$P$10,MATCH(Database!C7809,Currecny_M!$A$1:$P$1,0),FALSE)</f>
        <v>1</v>
      </c>
      <c r="L7809" s="82">
        <f t="shared" si="365"/>
        <v>5.03932</v>
      </c>
      <c r="M7809" s="82">
        <f>((E7809/$F$1)*VLOOKUP(N7809,Currecny_M!$A$1:$P$10,MATCH(Database!C7809,Currecny_M!$A$1:$P$1,0),FALSE))/VLOOKUP('Cover page'!$B$6,Currecny_M!$A$1:$P$10,MATCH(Database!C7809,Currecny_M!$A$1:$P$1,0),FALSE)</f>
        <v>5.03932</v>
      </c>
      <c r="N7809" s="6" t="str">
        <f>VLOOKUP(B7809,Master!$A$2:$C$11,3,FALSE)</f>
        <v>Pound</v>
      </c>
      <c r="O7809" s="6" t="str">
        <f>VLOOKUP(B7809,Master!$A$2:$C$11,2,FALSE)</f>
        <v>Europe</v>
      </c>
      <c r="Q7809" s="39" t="str">
        <f>VLOOKUP(D7809,GL_Master!$A$1:$D$80,2,FALSE)</f>
        <v>PL</v>
      </c>
      <c r="R7809" s="39" t="str">
        <f>VLOOKUP(D7809,GL_Master!$A$1:$D$80,3,FALSE)</f>
        <v>Communication &amp; internet exp</v>
      </c>
      <c r="S7809" s="39" t="str">
        <f>VLOOKUP(D7809,GL_Master!$A$1:$D$80,4,FALSE)</f>
        <v>Communication cost</v>
      </c>
    </row>
    <row r="7810" spans="1:19" x14ac:dyDescent="0.25">
      <c r="A7810" s="39" t="s">
        <v>262</v>
      </c>
      <c r="B7810" s="39" t="s">
        <v>250</v>
      </c>
      <c r="C7810" s="7">
        <v>43983</v>
      </c>
      <c r="D7810" s="39" t="s">
        <v>104</v>
      </c>
      <c r="E7810" s="39">
        <v>79</v>
      </c>
      <c r="F7810" s="82">
        <f t="shared" si="363"/>
        <v>7.9000000000000001E-2</v>
      </c>
      <c r="G7810" s="39">
        <f>VLOOKUP(N7810,Currecny_M!$A$1:$P$10,2,FALSE)</f>
        <v>95</v>
      </c>
      <c r="H7810" s="39">
        <f>MATCH(C7810,Currecny_M!$A$1:$P$1,0)</f>
        <v>4</v>
      </c>
      <c r="I7810" s="39">
        <f>VLOOKUP(N7810,Currecny_M!$A$1:$P$10,MATCH(Database!C7810,Currecny_M!$A$1:$P$1,0),FALSE)</f>
        <v>96.91</v>
      </c>
      <c r="J7810" s="82">
        <f t="shared" si="364"/>
        <v>7.6558899999999994</v>
      </c>
      <c r="K7810" s="39">
        <f>VLOOKUP('Cover page'!$B$6,Currecny_M!$A$1:$P$10,MATCH(Database!C7810,Currecny_M!$A$1:$P$1,0),FALSE)</f>
        <v>1</v>
      </c>
      <c r="L7810" s="82">
        <f t="shared" si="365"/>
        <v>7.6558899999999994</v>
      </c>
      <c r="M7810" s="82">
        <f>((E7810/$F$1)*VLOOKUP(N7810,Currecny_M!$A$1:$P$10,MATCH(Database!C7810,Currecny_M!$A$1:$P$1,0),FALSE))/VLOOKUP('Cover page'!$B$6,Currecny_M!$A$1:$P$10,MATCH(Database!C7810,Currecny_M!$A$1:$P$1,0),FALSE)</f>
        <v>7.6558899999999994</v>
      </c>
      <c r="N7810" s="6" t="str">
        <f>VLOOKUP(B7810,Master!$A$2:$C$11,3,FALSE)</f>
        <v>Pound</v>
      </c>
      <c r="O7810" s="6" t="str">
        <f>VLOOKUP(B7810,Master!$A$2:$C$11,2,FALSE)</f>
        <v>Europe</v>
      </c>
      <c r="Q7810" s="39" t="str">
        <f>VLOOKUP(D7810,GL_Master!$A$1:$D$80,2,FALSE)</f>
        <v>PL</v>
      </c>
      <c r="R7810" s="39" t="str">
        <f>VLOOKUP(D7810,GL_Master!$A$1:$D$80,3,FALSE)</f>
        <v>Legal &amp; Professional expenses</v>
      </c>
      <c r="S7810" s="39" t="str">
        <f>VLOOKUP(D7810,GL_Master!$A$1:$D$80,4,FALSE)</f>
        <v>Professional Fees - Others</v>
      </c>
    </row>
    <row r="7811" spans="1:19" x14ac:dyDescent="0.25">
      <c r="A7811" s="39" t="s">
        <v>262</v>
      </c>
      <c r="B7811" s="39" t="s">
        <v>250</v>
      </c>
      <c r="C7811" s="7">
        <v>43983</v>
      </c>
      <c r="D7811" s="39" t="s">
        <v>105</v>
      </c>
      <c r="E7811" s="39">
        <v>53</v>
      </c>
      <c r="F7811" s="82">
        <f t="shared" si="363"/>
        <v>5.2999999999999999E-2</v>
      </c>
      <c r="G7811" s="39">
        <f>VLOOKUP(N7811,Currecny_M!$A$1:$P$10,2,FALSE)</f>
        <v>95</v>
      </c>
      <c r="H7811" s="39">
        <f>MATCH(C7811,Currecny_M!$A$1:$P$1,0)</f>
        <v>4</v>
      </c>
      <c r="I7811" s="39">
        <f>VLOOKUP(N7811,Currecny_M!$A$1:$P$10,MATCH(Database!C7811,Currecny_M!$A$1:$P$1,0),FALSE)</f>
        <v>96.91</v>
      </c>
      <c r="J7811" s="82">
        <f t="shared" si="364"/>
        <v>5.1362299999999994</v>
      </c>
      <c r="K7811" s="39">
        <f>VLOOKUP('Cover page'!$B$6,Currecny_M!$A$1:$P$10,MATCH(Database!C7811,Currecny_M!$A$1:$P$1,0),FALSE)</f>
        <v>1</v>
      </c>
      <c r="L7811" s="82">
        <f t="shared" si="365"/>
        <v>5.1362299999999994</v>
      </c>
      <c r="M7811" s="82">
        <f>((E7811/$F$1)*VLOOKUP(N7811,Currecny_M!$A$1:$P$10,MATCH(Database!C7811,Currecny_M!$A$1:$P$1,0),FALSE))/VLOOKUP('Cover page'!$B$6,Currecny_M!$A$1:$P$10,MATCH(Database!C7811,Currecny_M!$A$1:$P$1,0),FALSE)</f>
        <v>5.1362299999999994</v>
      </c>
      <c r="N7811" s="6" t="str">
        <f>VLOOKUP(B7811,Master!$A$2:$C$11,3,FALSE)</f>
        <v>Pound</v>
      </c>
      <c r="O7811" s="6" t="str">
        <f>VLOOKUP(B7811,Master!$A$2:$C$11,2,FALSE)</f>
        <v>Europe</v>
      </c>
      <c r="Q7811" s="39" t="str">
        <f>VLOOKUP(D7811,GL_Master!$A$1:$D$80,2,FALSE)</f>
        <v>PL</v>
      </c>
      <c r="R7811" s="39" t="str">
        <f>VLOOKUP(D7811,GL_Master!$A$1:$D$80,3,FALSE)</f>
        <v>Travelling and conveyance</v>
      </c>
      <c r="S7811" s="39" t="str">
        <f>VLOOKUP(D7811,GL_Master!$A$1:$D$80,4,FALSE)</f>
        <v>Car hiring and rental services</v>
      </c>
    </row>
    <row r="7812" spans="1:19" x14ac:dyDescent="0.25">
      <c r="A7812" s="39" t="s">
        <v>262</v>
      </c>
      <c r="B7812" s="39" t="s">
        <v>250</v>
      </c>
      <c r="C7812" s="7">
        <v>43983</v>
      </c>
      <c r="D7812" s="39" t="s">
        <v>106</v>
      </c>
      <c r="E7812" s="39">
        <v>26</v>
      </c>
      <c r="F7812" s="82">
        <f t="shared" ref="F7812:F7875" si="366">E7812/$F$1</f>
        <v>2.5999999999999999E-2</v>
      </c>
      <c r="G7812" s="39">
        <f>VLOOKUP(N7812,Currecny_M!$A$1:$P$10,2,FALSE)</f>
        <v>95</v>
      </c>
      <c r="H7812" s="39">
        <f>MATCH(C7812,Currecny_M!$A$1:$P$1,0)</f>
        <v>4</v>
      </c>
      <c r="I7812" s="39">
        <f>VLOOKUP(N7812,Currecny_M!$A$1:$P$10,MATCH(Database!C7812,Currecny_M!$A$1:$P$1,0),FALSE)</f>
        <v>96.91</v>
      </c>
      <c r="J7812" s="82">
        <f t="shared" ref="J7812:J7875" si="367">F7812*I7812</f>
        <v>2.51966</v>
      </c>
      <c r="K7812" s="39">
        <f>VLOOKUP('Cover page'!$B$6,Currecny_M!$A$1:$P$10,MATCH(Database!C7812,Currecny_M!$A$1:$P$1,0),FALSE)</f>
        <v>1</v>
      </c>
      <c r="L7812" s="82">
        <f t="shared" ref="L7812:L7875" si="368">J7812/K7812</f>
        <v>2.51966</v>
      </c>
      <c r="M7812" s="82">
        <f>((E7812/$F$1)*VLOOKUP(N7812,Currecny_M!$A$1:$P$10,MATCH(Database!C7812,Currecny_M!$A$1:$P$1,0),FALSE))/VLOOKUP('Cover page'!$B$6,Currecny_M!$A$1:$P$10,MATCH(Database!C7812,Currecny_M!$A$1:$P$1,0),FALSE)</f>
        <v>2.51966</v>
      </c>
      <c r="N7812" s="6" t="str">
        <f>VLOOKUP(B7812,Master!$A$2:$C$11,3,FALSE)</f>
        <v>Pound</v>
      </c>
      <c r="O7812" s="6" t="str">
        <f>VLOOKUP(B7812,Master!$A$2:$C$11,2,FALSE)</f>
        <v>Europe</v>
      </c>
      <c r="Q7812" s="39" t="str">
        <f>VLOOKUP(D7812,GL_Master!$A$1:$D$80,2,FALSE)</f>
        <v>PL</v>
      </c>
      <c r="R7812" s="39" t="str">
        <f>VLOOKUP(D7812,GL_Master!$A$1:$D$80,3,FALSE)</f>
        <v>Communication &amp; internet exp</v>
      </c>
      <c r="S7812" s="39" t="str">
        <f>VLOOKUP(D7812,GL_Master!$A$1:$D$80,4,FALSE)</f>
        <v>Printing &amp; Stationary</v>
      </c>
    </row>
    <row r="7813" spans="1:19" x14ac:dyDescent="0.25">
      <c r="A7813" s="39" t="s">
        <v>262</v>
      </c>
      <c r="B7813" s="39" t="s">
        <v>250</v>
      </c>
      <c r="C7813" s="7">
        <v>43983</v>
      </c>
      <c r="D7813" s="39" t="s">
        <v>32</v>
      </c>
      <c r="E7813" s="39">
        <v>26</v>
      </c>
      <c r="F7813" s="82">
        <f t="shared" si="366"/>
        <v>2.5999999999999999E-2</v>
      </c>
      <c r="G7813" s="39">
        <f>VLOOKUP(N7813,Currecny_M!$A$1:$P$10,2,FALSE)</f>
        <v>95</v>
      </c>
      <c r="H7813" s="39">
        <f>MATCH(C7813,Currecny_M!$A$1:$P$1,0)</f>
        <v>4</v>
      </c>
      <c r="I7813" s="39">
        <f>VLOOKUP(N7813,Currecny_M!$A$1:$P$10,MATCH(Database!C7813,Currecny_M!$A$1:$P$1,0),FALSE)</f>
        <v>96.91</v>
      </c>
      <c r="J7813" s="82">
        <f t="shared" si="367"/>
        <v>2.51966</v>
      </c>
      <c r="K7813" s="39">
        <f>VLOOKUP('Cover page'!$B$6,Currecny_M!$A$1:$P$10,MATCH(Database!C7813,Currecny_M!$A$1:$P$1,0),FALSE)</f>
        <v>1</v>
      </c>
      <c r="L7813" s="82">
        <f t="shared" si="368"/>
        <v>2.51966</v>
      </c>
      <c r="M7813" s="82">
        <f>((E7813/$F$1)*VLOOKUP(N7813,Currecny_M!$A$1:$P$10,MATCH(Database!C7813,Currecny_M!$A$1:$P$1,0),FALSE))/VLOOKUP('Cover page'!$B$6,Currecny_M!$A$1:$P$10,MATCH(Database!C7813,Currecny_M!$A$1:$P$1,0),FALSE)</f>
        <v>2.51966</v>
      </c>
      <c r="N7813" s="6" t="str">
        <f>VLOOKUP(B7813,Master!$A$2:$C$11,3,FALSE)</f>
        <v>Pound</v>
      </c>
      <c r="O7813" s="6" t="str">
        <f>VLOOKUP(B7813,Master!$A$2:$C$11,2,FALSE)</f>
        <v>Europe</v>
      </c>
      <c r="Q7813" s="39" t="str">
        <f>VLOOKUP(D7813,GL_Master!$A$1:$D$80,2,FALSE)</f>
        <v>PL</v>
      </c>
      <c r="R7813" s="39" t="str">
        <f>VLOOKUP(D7813,GL_Master!$A$1:$D$80,3,FALSE)</f>
        <v>Communication &amp; internet exp</v>
      </c>
      <c r="S7813" s="39" t="str">
        <f>VLOOKUP(D7813,GL_Master!$A$1:$D$80,4,FALSE)</f>
        <v>Printing &amp; Stationary</v>
      </c>
    </row>
    <row r="7814" spans="1:19" x14ac:dyDescent="0.25">
      <c r="A7814" s="39" t="s">
        <v>262</v>
      </c>
      <c r="B7814" s="39" t="s">
        <v>250</v>
      </c>
      <c r="C7814" s="7">
        <v>43983</v>
      </c>
      <c r="D7814" s="39" t="s">
        <v>35</v>
      </c>
      <c r="E7814" s="39">
        <v>81</v>
      </c>
      <c r="F7814" s="82">
        <f t="shared" si="366"/>
        <v>8.1000000000000003E-2</v>
      </c>
      <c r="G7814" s="39">
        <f>VLOOKUP(N7814,Currecny_M!$A$1:$P$10,2,FALSE)</f>
        <v>95</v>
      </c>
      <c r="H7814" s="39">
        <f>MATCH(C7814,Currecny_M!$A$1:$P$1,0)</f>
        <v>4</v>
      </c>
      <c r="I7814" s="39">
        <f>VLOOKUP(N7814,Currecny_M!$A$1:$P$10,MATCH(Database!C7814,Currecny_M!$A$1:$P$1,0),FALSE)</f>
        <v>96.91</v>
      </c>
      <c r="J7814" s="82">
        <f t="shared" si="367"/>
        <v>7.84971</v>
      </c>
      <c r="K7814" s="39">
        <f>VLOOKUP('Cover page'!$B$6,Currecny_M!$A$1:$P$10,MATCH(Database!C7814,Currecny_M!$A$1:$P$1,0),FALSE)</f>
        <v>1</v>
      </c>
      <c r="L7814" s="82">
        <f t="shared" si="368"/>
        <v>7.84971</v>
      </c>
      <c r="M7814" s="82">
        <f>((E7814/$F$1)*VLOOKUP(N7814,Currecny_M!$A$1:$P$10,MATCH(Database!C7814,Currecny_M!$A$1:$P$1,0),FALSE))/VLOOKUP('Cover page'!$B$6,Currecny_M!$A$1:$P$10,MATCH(Database!C7814,Currecny_M!$A$1:$P$1,0),FALSE)</f>
        <v>7.84971</v>
      </c>
      <c r="N7814" s="6" t="str">
        <f>VLOOKUP(B7814,Master!$A$2:$C$11,3,FALSE)</f>
        <v>Pound</v>
      </c>
      <c r="O7814" s="6" t="str">
        <f>VLOOKUP(B7814,Master!$A$2:$C$11,2,FALSE)</f>
        <v>Europe</v>
      </c>
      <c r="Q7814" s="39" t="str">
        <f>VLOOKUP(D7814,GL_Master!$A$1:$D$80,2,FALSE)</f>
        <v>PL</v>
      </c>
      <c r="R7814" s="39" t="str">
        <f>VLOOKUP(D7814,GL_Master!$A$1:$D$80,3,FALSE)</f>
        <v>Security Expenses</v>
      </c>
      <c r="S7814" s="39" t="str">
        <f>VLOOKUP(D7814,GL_Master!$A$1:$D$80,4,FALSE)</f>
        <v>Security Expenses others</v>
      </c>
    </row>
    <row r="7815" spans="1:19" x14ac:dyDescent="0.25">
      <c r="A7815" s="39" t="s">
        <v>262</v>
      </c>
      <c r="B7815" s="39" t="s">
        <v>250</v>
      </c>
      <c r="C7815" s="7">
        <v>43983</v>
      </c>
      <c r="D7815" s="39" t="s">
        <v>38</v>
      </c>
      <c r="E7815" s="39">
        <v>27</v>
      </c>
      <c r="F7815" s="82">
        <f t="shared" si="366"/>
        <v>2.7E-2</v>
      </c>
      <c r="G7815" s="39">
        <f>VLOOKUP(N7815,Currecny_M!$A$1:$P$10,2,FALSE)</f>
        <v>95</v>
      </c>
      <c r="H7815" s="39">
        <f>MATCH(C7815,Currecny_M!$A$1:$P$1,0)</f>
        <v>4</v>
      </c>
      <c r="I7815" s="39">
        <f>VLOOKUP(N7815,Currecny_M!$A$1:$P$10,MATCH(Database!C7815,Currecny_M!$A$1:$P$1,0),FALSE)</f>
        <v>96.91</v>
      </c>
      <c r="J7815" s="82">
        <f t="shared" si="367"/>
        <v>2.6165699999999998</v>
      </c>
      <c r="K7815" s="39">
        <f>VLOOKUP('Cover page'!$B$6,Currecny_M!$A$1:$P$10,MATCH(Database!C7815,Currecny_M!$A$1:$P$1,0),FALSE)</f>
        <v>1</v>
      </c>
      <c r="L7815" s="82">
        <f t="shared" si="368"/>
        <v>2.6165699999999998</v>
      </c>
      <c r="M7815" s="82">
        <f>((E7815/$F$1)*VLOOKUP(N7815,Currecny_M!$A$1:$P$10,MATCH(Database!C7815,Currecny_M!$A$1:$P$1,0),FALSE))/VLOOKUP('Cover page'!$B$6,Currecny_M!$A$1:$P$10,MATCH(Database!C7815,Currecny_M!$A$1:$P$1,0),FALSE)</f>
        <v>2.6165699999999998</v>
      </c>
      <c r="N7815" s="6" t="str">
        <f>VLOOKUP(B7815,Master!$A$2:$C$11,3,FALSE)</f>
        <v>Pound</v>
      </c>
      <c r="O7815" s="6" t="str">
        <f>VLOOKUP(B7815,Master!$A$2:$C$11,2,FALSE)</f>
        <v>Europe</v>
      </c>
      <c r="Q7815" s="39" t="str">
        <f>VLOOKUP(D7815,GL_Master!$A$1:$D$80,2,FALSE)</f>
        <v>PL</v>
      </c>
      <c r="R7815" s="39" t="str">
        <f>VLOOKUP(D7815,GL_Master!$A$1:$D$80,3,FALSE)</f>
        <v>House Keeping Expenses</v>
      </c>
      <c r="S7815" s="39" t="str">
        <f>VLOOKUP(D7815,GL_Master!$A$1:$D$80,4,FALSE)</f>
        <v>House Keeping Expenses</v>
      </c>
    </row>
    <row r="7816" spans="1:19" x14ac:dyDescent="0.25">
      <c r="A7816" s="39" t="s">
        <v>262</v>
      </c>
      <c r="B7816" s="39" t="s">
        <v>250</v>
      </c>
      <c r="C7816" s="7">
        <v>43983</v>
      </c>
      <c r="D7816" s="39" t="s">
        <v>107</v>
      </c>
      <c r="E7816" s="39">
        <v>27</v>
      </c>
      <c r="F7816" s="82">
        <f t="shared" si="366"/>
        <v>2.7E-2</v>
      </c>
      <c r="G7816" s="39">
        <f>VLOOKUP(N7816,Currecny_M!$A$1:$P$10,2,FALSE)</f>
        <v>95</v>
      </c>
      <c r="H7816" s="39">
        <f>MATCH(C7816,Currecny_M!$A$1:$P$1,0)</f>
        <v>4</v>
      </c>
      <c r="I7816" s="39">
        <f>VLOOKUP(N7816,Currecny_M!$A$1:$P$10,MATCH(Database!C7816,Currecny_M!$A$1:$P$1,0),FALSE)</f>
        <v>96.91</v>
      </c>
      <c r="J7816" s="82">
        <f t="shared" si="367"/>
        <v>2.6165699999999998</v>
      </c>
      <c r="K7816" s="39">
        <f>VLOOKUP('Cover page'!$B$6,Currecny_M!$A$1:$P$10,MATCH(Database!C7816,Currecny_M!$A$1:$P$1,0),FALSE)</f>
        <v>1</v>
      </c>
      <c r="L7816" s="82">
        <f t="shared" si="368"/>
        <v>2.6165699999999998</v>
      </c>
      <c r="M7816" s="82">
        <f>((E7816/$F$1)*VLOOKUP(N7816,Currecny_M!$A$1:$P$10,MATCH(Database!C7816,Currecny_M!$A$1:$P$1,0),FALSE))/VLOOKUP('Cover page'!$B$6,Currecny_M!$A$1:$P$10,MATCH(Database!C7816,Currecny_M!$A$1:$P$1,0),FALSE)</f>
        <v>2.6165699999999998</v>
      </c>
      <c r="N7816" s="6" t="str">
        <f>VLOOKUP(B7816,Master!$A$2:$C$11,3,FALSE)</f>
        <v>Pound</v>
      </c>
      <c r="O7816" s="6" t="str">
        <f>VLOOKUP(B7816,Master!$A$2:$C$11,2,FALSE)</f>
        <v>Europe</v>
      </c>
      <c r="Q7816" s="39" t="str">
        <f>VLOOKUP(D7816,GL_Master!$A$1:$D$80,2,FALSE)</f>
        <v>PL</v>
      </c>
      <c r="R7816" s="39" t="str">
        <f>VLOOKUP(D7816,GL_Master!$A$1:$D$80,3,FALSE)</f>
        <v>Misc. expenses</v>
      </c>
      <c r="S7816" s="39" t="str">
        <f>VLOOKUP(D7816,GL_Master!$A$1:$D$80,4,FALSE)</f>
        <v>Repair &amp; Maintenance</v>
      </c>
    </row>
    <row r="7817" spans="1:19" x14ac:dyDescent="0.25">
      <c r="A7817" s="39" t="s">
        <v>262</v>
      </c>
      <c r="B7817" s="39" t="s">
        <v>250</v>
      </c>
      <c r="C7817" s="7">
        <v>43983</v>
      </c>
      <c r="D7817" s="39" t="s">
        <v>108</v>
      </c>
      <c r="E7817" s="39">
        <v>28</v>
      </c>
      <c r="F7817" s="82">
        <f t="shared" si="366"/>
        <v>2.8000000000000001E-2</v>
      </c>
      <c r="G7817" s="39">
        <f>VLOOKUP(N7817,Currecny_M!$A$1:$P$10,2,FALSE)</f>
        <v>95</v>
      </c>
      <c r="H7817" s="39">
        <f>MATCH(C7817,Currecny_M!$A$1:$P$1,0)</f>
        <v>4</v>
      </c>
      <c r="I7817" s="39">
        <f>VLOOKUP(N7817,Currecny_M!$A$1:$P$10,MATCH(Database!C7817,Currecny_M!$A$1:$P$1,0),FALSE)</f>
        <v>96.91</v>
      </c>
      <c r="J7817" s="82">
        <f t="shared" si="367"/>
        <v>2.7134800000000001</v>
      </c>
      <c r="K7817" s="39">
        <f>VLOOKUP('Cover page'!$B$6,Currecny_M!$A$1:$P$10,MATCH(Database!C7817,Currecny_M!$A$1:$P$1,0),FALSE)</f>
        <v>1</v>
      </c>
      <c r="L7817" s="82">
        <f t="shared" si="368"/>
        <v>2.7134800000000001</v>
      </c>
      <c r="M7817" s="82">
        <f>((E7817/$F$1)*VLOOKUP(N7817,Currecny_M!$A$1:$P$10,MATCH(Database!C7817,Currecny_M!$A$1:$P$1,0),FALSE))/VLOOKUP('Cover page'!$B$6,Currecny_M!$A$1:$P$10,MATCH(Database!C7817,Currecny_M!$A$1:$P$1,0),FALSE)</f>
        <v>2.7134800000000001</v>
      </c>
      <c r="N7817" s="6" t="str">
        <f>VLOOKUP(B7817,Master!$A$2:$C$11,3,FALSE)</f>
        <v>Pound</v>
      </c>
      <c r="O7817" s="6" t="str">
        <f>VLOOKUP(B7817,Master!$A$2:$C$11,2,FALSE)</f>
        <v>Europe</v>
      </c>
      <c r="Q7817" s="39" t="str">
        <f>VLOOKUP(D7817,GL_Master!$A$1:$D$80,2,FALSE)</f>
        <v>PL</v>
      </c>
      <c r="R7817" s="39" t="str">
        <f>VLOOKUP(D7817,GL_Master!$A$1:$D$80,3,FALSE)</f>
        <v>Misc. expenses</v>
      </c>
      <c r="S7817" s="39" t="str">
        <f>VLOOKUP(D7817,GL_Master!$A$1:$D$80,4,FALSE)</f>
        <v>Repair &amp; Maintenance</v>
      </c>
    </row>
    <row r="7818" spans="1:19" x14ac:dyDescent="0.25">
      <c r="A7818" s="39" t="s">
        <v>262</v>
      </c>
      <c r="B7818" s="39" t="s">
        <v>250</v>
      </c>
      <c r="C7818" s="7">
        <v>43983</v>
      </c>
      <c r="D7818" s="39" t="s">
        <v>9</v>
      </c>
      <c r="E7818" s="39">
        <v>250</v>
      </c>
      <c r="F7818" s="82">
        <f t="shared" si="366"/>
        <v>0.25</v>
      </c>
      <c r="G7818" s="39">
        <f>VLOOKUP(N7818,Currecny_M!$A$1:$P$10,2,FALSE)</f>
        <v>95</v>
      </c>
      <c r="H7818" s="39">
        <f>MATCH(C7818,Currecny_M!$A$1:$P$1,0)</f>
        <v>4</v>
      </c>
      <c r="I7818" s="39">
        <f>VLOOKUP(N7818,Currecny_M!$A$1:$P$10,MATCH(Database!C7818,Currecny_M!$A$1:$P$1,0),FALSE)</f>
        <v>96.91</v>
      </c>
      <c r="J7818" s="82">
        <f t="shared" si="367"/>
        <v>24.227499999999999</v>
      </c>
      <c r="K7818" s="39">
        <f>VLOOKUP('Cover page'!$B$6,Currecny_M!$A$1:$P$10,MATCH(Database!C7818,Currecny_M!$A$1:$P$1,0),FALSE)</f>
        <v>1</v>
      </c>
      <c r="L7818" s="82">
        <f t="shared" si="368"/>
        <v>24.227499999999999</v>
      </c>
      <c r="M7818" s="82">
        <f>((E7818/$F$1)*VLOOKUP(N7818,Currecny_M!$A$1:$P$10,MATCH(Database!C7818,Currecny_M!$A$1:$P$1,0),FALSE))/VLOOKUP('Cover page'!$B$6,Currecny_M!$A$1:$P$10,MATCH(Database!C7818,Currecny_M!$A$1:$P$1,0),FALSE)</f>
        <v>24.227499999999999</v>
      </c>
      <c r="N7818" s="6" t="str">
        <f>VLOOKUP(B7818,Master!$A$2:$C$11,3,FALSE)</f>
        <v>Pound</v>
      </c>
      <c r="O7818" s="6" t="str">
        <f>VLOOKUP(B7818,Master!$A$2:$C$11,2,FALSE)</f>
        <v>Europe</v>
      </c>
      <c r="Q7818" s="39" t="str">
        <f>VLOOKUP(D7818,GL_Master!$A$1:$D$80,2,FALSE)</f>
        <v>PL</v>
      </c>
      <c r="R7818" s="39" t="str">
        <f>VLOOKUP(D7818,GL_Master!$A$1:$D$80,3,FALSE)</f>
        <v>Rent</v>
      </c>
      <c r="S7818" s="39" t="str">
        <f>VLOOKUP(D7818,GL_Master!$A$1:$D$80,4,FALSE)</f>
        <v>Office Rent</v>
      </c>
    </row>
    <row r="7819" spans="1:19" x14ac:dyDescent="0.25">
      <c r="A7819" s="39" t="s">
        <v>262</v>
      </c>
      <c r="B7819" s="39" t="s">
        <v>250</v>
      </c>
      <c r="C7819" s="7">
        <v>43983</v>
      </c>
      <c r="D7819" s="39" t="s">
        <v>109</v>
      </c>
      <c r="E7819" s="39">
        <v>-128</v>
      </c>
      <c r="F7819" s="82">
        <f t="shared" si="366"/>
        <v>-0.128</v>
      </c>
      <c r="G7819" s="39">
        <f>VLOOKUP(N7819,Currecny_M!$A$1:$P$10,2,FALSE)</f>
        <v>95</v>
      </c>
      <c r="H7819" s="39">
        <f>MATCH(C7819,Currecny_M!$A$1:$P$1,0)</f>
        <v>4</v>
      </c>
      <c r="I7819" s="39">
        <f>VLOOKUP(N7819,Currecny_M!$A$1:$P$10,MATCH(Database!C7819,Currecny_M!$A$1:$P$1,0),FALSE)</f>
        <v>96.91</v>
      </c>
      <c r="J7819" s="82">
        <f t="shared" si="367"/>
        <v>-12.40448</v>
      </c>
      <c r="K7819" s="39">
        <f>VLOOKUP('Cover page'!$B$6,Currecny_M!$A$1:$P$10,MATCH(Database!C7819,Currecny_M!$A$1:$P$1,0),FALSE)</f>
        <v>1</v>
      </c>
      <c r="L7819" s="82">
        <f t="shared" si="368"/>
        <v>-12.40448</v>
      </c>
      <c r="M7819" s="82">
        <f>((E7819/$F$1)*VLOOKUP(N7819,Currecny_M!$A$1:$P$10,MATCH(Database!C7819,Currecny_M!$A$1:$P$1,0),FALSE))/VLOOKUP('Cover page'!$B$6,Currecny_M!$A$1:$P$10,MATCH(Database!C7819,Currecny_M!$A$1:$P$1,0),FALSE)</f>
        <v>-12.40448</v>
      </c>
      <c r="N7819" s="6" t="str">
        <f>VLOOKUP(B7819,Master!$A$2:$C$11,3,FALSE)</f>
        <v>Pound</v>
      </c>
      <c r="O7819" s="6" t="str">
        <f>VLOOKUP(B7819,Master!$A$2:$C$11,2,FALSE)</f>
        <v>Europe</v>
      </c>
      <c r="Q7819" s="39" t="str">
        <f>VLOOKUP(D7819,GL_Master!$A$1:$D$80,2,FALSE)</f>
        <v>PL</v>
      </c>
      <c r="R7819" s="39" t="str">
        <f>VLOOKUP(D7819,GL_Master!$A$1:$D$80,3,FALSE)</f>
        <v>Travelling and conveyance</v>
      </c>
      <c r="S7819" s="39" t="str">
        <f>VLOOKUP(D7819,GL_Master!$A$1:$D$80,4,FALSE)</f>
        <v>Travelling , hotel lodging</v>
      </c>
    </row>
    <row r="7820" spans="1:19" x14ac:dyDescent="0.25">
      <c r="A7820" s="39" t="s">
        <v>262</v>
      </c>
      <c r="B7820" s="39" t="s">
        <v>250</v>
      </c>
      <c r="C7820" s="7">
        <v>43983</v>
      </c>
      <c r="D7820" s="39" t="s">
        <v>110</v>
      </c>
      <c r="E7820" s="39">
        <v>53</v>
      </c>
      <c r="F7820" s="82">
        <f t="shared" si="366"/>
        <v>5.2999999999999999E-2</v>
      </c>
      <c r="G7820" s="39">
        <f>VLOOKUP(N7820,Currecny_M!$A$1:$P$10,2,FALSE)</f>
        <v>95</v>
      </c>
      <c r="H7820" s="39">
        <f>MATCH(C7820,Currecny_M!$A$1:$P$1,0)</f>
        <v>4</v>
      </c>
      <c r="I7820" s="39">
        <f>VLOOKUP(N7820,Currecny_M!$A$1:$P$10,MATCH(Database!C7820,Currecny_M!$A$1:$P$1,0),FALSE)</f>
        <v>96.91</v>
      </c>
      <c r="J7820" s="82">
        <f t="shared" si="367"/>
        <v>5.1362299999999994</v>
      </c>
      <c r="K7820" s="39">
        <f>VLOOKUP('Cover page'!$B$6,Currecny_M!$A$1:$P$10,MATCH(Database!C7820,Currecny_M!$A$1:$P$1,0),FALSE)</f>
        <v>1</v>
      </c>
      <c r="L7820" s="82">
        <f t="shared" si="368"/>
        <v>5.1362299999999994</v>
      </c>
      <c r="M7820" s="82">
        <f>((E7820/$F$1)*VLOOKUP(N7820,Currecny_M!$A$1:$P$10,MATCH(Database!C7820,Currecny_M!$A$1:$P$1,0),FALSE))/VLOOKUP('Cover page'!$B$6,Currecny_M!$A$1:$P$10,MATCH(Database!C7820,Currecny_M!$A$1:$P$1,0),FALSE)</f>
        <v>5.1362299999999994</v>
      </c>
      <c r="N7820" s="6" t="str">
        <f>VLOOKUP(B7820,Master!$A$2:$C$11,3,FALSE)</f>
        <v>Pound</v>
      </c>
      <c r="O7820" s="6" t="str">
        <f>VLOOKUP(B7820,Master!$A$2:$C$11,2,FALSE)</f>
        <v>Europe</v>
      </c>
      <c r="Q7820" s="39" t="str">
        <f>VLOOKUP(D7820,GL_Master!$A$1:$D$80,2,FALSE)</f>
        <v>PL</v>
      </c>
      <c r="R7820" s="39" t="str">
        <f>VLOOKUP(D7820,GL_Master!$A$1:$D$80,3,FALSE)</f>
        <v>Travelling and conveyance</v>
      </c>
      <c r="S7820" s="39" t="str">
        <f>VLOOKUP(D7820,GL_Master!$A$1:$D$80,4,FALSE)</f>
        <v>Travelling , hotel lodging</v>
      </c>
    </row>
    <row r="7821" spans="1:19" x14ac:dyDescent="0.25">
      <c r="A7821" s="39" t="s">
        <v>262</v>
      </c>
      <c r="B7821" s="39" t="s">
        <v>250</v>
      </c>
      <c r="C7821" s="7">
        <v>43983</v>
      </c>
      <c r="D7821" s="39" t="s">
        <v>111</v>
      </c>
      <c r="E7821" s="39">
        <v>26</v>
      </c>
      <c r="F7821" s="82">
        <f t="shared" si="366"/>
        <v>2.5999999999999999E-2</v>
      </c>
      <c r="G7821" s="39">
        <f>VLOOKUP(N7821,Currecny_M!$A$1:$P$10,2,FALSE)</f>
        <v>95</v>
      </c>
      <c r="H7821" s="39">
        <f>MATCH(C7821,Currecny_M!$A$1:$P$1,0)</f>
        <v>4</v>
      </c>
      <c r="I7821" s="39">
        <f>VLOOKUP(N7821,Currecny_M!$A$1:$P$10,MATCH(Database!C7821,Currecny_M!$A$1:$P$1,0),FALSE)</f>
        <v>96.91</v>
      </c>
      <c r="J7821" s="82">
        <f t="shared" si="367"/>
        <v>2.51966</v>
      </c>
      <c r="K7821" s="39">
        <f>VLOOKUP('Cover page'!$B$6,Currecny_M!$A$1:$P$10,MATCH(Database!C7821,Currecny_M!$A$1:$P$1,0),FALSE)</f>
        <v>1</v>
      </c>
      <c r="L7821" s="82">
        <f t="shared" si="368"/>
        <v>2.51966</v>
      </c>
      <c r="M7821" s="82">
        <f>((E7821/$F$1)*VLOOKUP(N7821,Currecny_M!$A$1:$P$10,MATCH(Database!C7821,Currecny_M!$A$1:$P$1,0),FALSE))/VLOOKUP('Cover page'!$B$6,Currecny_M!$A$1:$P$10,MATCH(Database!C7821,Currecny_M!$A$1:$P$1,0),FALSE)</f>
        <v>2.51966</v>
      </c>
      <c r="N7821" s="6" t="str">
        <f>VLOOKUP(B7821,Master!$A$2:$C$11,3,FALSE)</f>
        <v>Pound</v>
      </c>
      <c r="O7821" s="6" t="str">
        <f>VLOOKUP(B7821,Master!$A$2:$C$11,2,FALSE)</f>
        <v>Europe</v>
      </c>
      <c r="Q7821" s="39" t="str">
        <f>VLOOKUP(D7821,GL_Master!$A$1:$D$80,2,FALSE)</f>
        <v>PL</v>
      </c>
      <c r="R7821" s="39" t="str">
        <f>VLOOKUP(D7821,GL_Master!$A$1:$D$80,3,FALSE)</f>
        <v>Legal &amp; Professional expenses</v>
      </c>
      <c r="S7821" s="39" t="str">
        <f>VLOOKUP(D7821,GL_Master!$A$1:$D$80,4,FALSE)</f>
        <v>Professional Fees - Others</v>
      </c>
    </row>
    <row r="7822" spans="1:19" x14ac:dyDescent="0.25">
      <c r="A7822" s="39" t="s">
        <v>262</v>
      </c>
      <c r="B7822" s="39" t="s">
        <v>250</v>
      </c>
      <c r="C7822" s="7">
        <v>43983</v>
      </c>
      <c r="D7822" s="39" t="s">
        <v>112</v>
      </c>
      <c r="E7822" s="39">
        <v>270</v>
      </c>
      <c r="F7822" s="82">
        <f t="shared" si="366"/>
        <v>0.27</v>
      </c>
      <c r="G7822" s="39">
        <f>VLOOKUP(N7822,Currecny_M!$A$1:$P$10,2,FALSE)</f>
        <v>95</v>
      </c>
      <c r="H7822" s="39">
        <f>MATCH(C7822,Currecny_M!$A$1:$P$1,0)</f>
        <v>4</v>
      </c>
      <c r="I7822" s="39">
        <f>VLOOKUP(N7822,Currecny_M!$A$1:$P$10,MATCH(Database!C7822,Currecny_M!$A$1:$P$1,0),FALSE)</f>
        <v>96.91</v>
      </c>
      <c r="J7822" s="82">
        <f t="shared" si="367"/>
        <v>26.165700000000001</v>
      </c>
      <c r="K7822" s="39">
        <f>VLOOKUP('Cover page'!$B$6,Currecny_M!$A$1:$P$10,MATCH(Database!C7822,Currecny_M!$A$1:$P$1,0),FALSE)</f>
        <v>1</v>
      </c>
      <c r="L7822" s="82">
        <f t="shared" si="368"/>
        <v>26.165700000000001</v>
      </c>
      <c r="M7822" s="82">
        <f>((E7822/$F$1)*VLOOKUP(N7822,Currecny_M!$A$1:$P$10,MATCH(Database!C7822,Currecny_M!$A$1:$P$1,0),FALSE))/VLOOKUP('Cover page'!$B$6,Currecny_M!$A$1:$P$10,MATCH(Database!C7822,Currecny_M!$A$1:$P$1,0),FALSE)</f>
        <v>26.165700000000001</v>
      </c>
      <c r="N7822" s="6" t="str">
        <f>VLOOKUP(B7822,Master!$A$2:$C$11,3,FALSE)</f>
        <v>Pound</v>
      </c>
      <c r="O7822" s="6" t="str">
        <f>VLOOKUP(B7822,Master!$A$2:$C$11,2,FALSE)</f>
        <v>Europe</v>
      </c>
      <c r="Q7822" s="39" t="str">
        <f>VLOOKUP(D7822,GL_Master!$A$1:$D$80,2,FALSE)</f>
        <v>PL</v>
      </c>
      <c r="R7822" s="39" t="str">
        <f>VLOOKUP(D7822,GL_Master!$A$1:$D$80,3,FALSE)</f>
        <v>Finance Cost</v>
      </c>
      <c r="S7822" s="39" t="str">
        <f>VLOOKUP(D7822,GL_Master!$A$1:$D$80,4,FALSE)</f>
        <v>Interest expense</v>
      </c>
    </row>
    <row r="7823" spans="1:19" x14ac:dyDescent="0.25">
      <c r="A7823" s="39" t="s">
        <v>262</v>
      </c>
      <c r="B7823" s="39" t="s">
        <v>250</v>
      </c>
      <c r="C7823" s="7">
        <v>43983</v>
      </c>
      <c r="D7823" s="39" t="s">
        <v>25</v>
      </c>
      <c r="E7823" s="39">
        <v>2342</v>
      </c>
      <c r="F7823" s="82">
        <f t="shared" si="366"/>
        <v>2.3420000000000001</v>
      </c>
      <c r="G7823" s="39">
        <f>VLOOKUP(N7823,Currecny_M!$A$1:$P$10,2,FALSE)</f>
        <v>95</v>
      </c>
      <c r="H7823" s="39">
        <f>MATCH(C7823,Currecny_M!$A$1:$P$1,0)</f>
        <v>4</v>
      </c>
      <c r="I7823" s="39">
        <f>VLOOKUP(N7823,Currecny_M!$A$1:$P$10,MATCH(Database!C7823,Currecny_M!$A$1:$P$1,0),FALSE)</f>
        <v>96.91</v>
      </c>
      <c r="J7823" s="82">
        <f t="shared" si="367"/>
        <v>226.96322000000001</v>
      </c>
      <c r="K7823" s="39">
        <f>VLOOKUP('Cover page'!$B$6,Currecny_M!$A$1:$P$10,MATCH(Database!C7823,Currecny_M!$A$1:$P$1,0),FALSE)</f>
        <v>1</v>
      </c>
      <c r="L7823" s="82">
        <f t="shared" si="368"/>
        <v>226.96322000000001</v>
      </c>
      <c r="M7823" s="82">
        <f>((E7823/$F$1)*VLOOKUP(N7823,Currecny_M!$A$1:$P$10,MATCH(Database!C7823,Currecny_M!$A$1:$P$1,0),FALSE))/VLOOKUP('Cover page'!$B$6,Currecny_M!$A$1:$P$10,MATCH(Database!C7823,Currecny_M!$A$1:$P$1,0),FALSE)</f>
        <v>226.96322000000001</v>
      </c>
      <c r="N7823" s="6" t="str">
        <f>VLOOKUP(B7823,Master!$A$2:$C$11,3,FALSE)</f>
        <v>Pound</v>
      </c>
      <c r="O7823" s="6" t="str">
        <f>VLOOKUP(B7823,Master!$A$2:$C$11,2,FALSE)</f>
        <v>Europe</v>
      </c>
      <c r="Q7823" s="39" t="str">
        <f>VLOOKUP(D7823,GL_Master!$A$1:$D$80,2,FALSE)</f>
        <v>PL</v>
      </c>
      <c r="R7823" s="39" t="str">
        <f>VLOOKUP(D7823,GL_Master!$A$1:$D$80,3,FALSE)</f>
        <v>Depreciation</v>
      </c>
      <c r="S7823" s="39" t="str">
        <f>VLOOKUP(D7823,GL_Master!$A$1:$D$80,4,FALSE)</f>
        <v>Depreciation</v>
      </c>
    </row>
    <row r="7824" spans="1:19" x14ac:dyDescent="0.25">
      <c r="A7824" s="39" t="s">
        <v>262</v>
      </c>
      <c r="B7824" s="39" t="s">
        <v>250</v>
      </c>
      <c r="C7824" s="7">
        <v>44013</v>
      </c>
      <c r="D7824" s="39" t="s">
        <v>51</v>
      </c>
      <c r="E7824" s="39">
        <v>-25263</v>
      </c>
      <c r="F7824" s="82">
        <f t="shared" si="366"/>
        <v>-25.263000000000002</v>
      </c>
      <c r="G7824" s="39">
        <f>VLOOKUP(N7824,Currecny_M!$A$1:$P$10,2,FALSE)</f>
        <v>95</v>
      </c>
      <c r="H7824" s="39">
        <f>MATCH(C7824,Currecny_M!$A$1:$P$1,0)</f>
        <v>5</v>
      </c>
      <c r="I7824" s="39">
        <f>VLOOKUP(N7824,Currecny_M!$A$1:$P$10,MATCH(Database!C7824,Currecny_M!$A$1:$P$1,0),FALSE)</f>
        <v>97.88</v>
      </c>
      <c r="J7824" s="82">
        <f t="shared" si="367"/>
        <v>-2472.74244</v>
      </c>
      <c r="K7824" s="39">
        <f>VLOOKUP('Cover page'!$B$6,Currecny_M!$A$1:$P$10,MATCH(Database!C7824,Currecny_M!$A$1:$P$1,0),FALSE)</f>
        <v>1</v>
      </c>
      <c r="L7824" s="82">
        <f t="shared" si="368"/>
        <v>-2472.74244</v>
      </c>
      <c r="M7824" s="82">
        <f>((E7824/$F$1)*VLOOKUP(N7824,Currecny_M!$A$1:$P$10,MATCH(Database!C7824,Currecny_M!$A$1:$P$1,0),FALSE))/VLOOKUP('Cover page'!$B$6,Currecny_M!$A$1:$P$10,MATCH(Database!C7824,Currecny_M!$A$1:$P$1,0),FALSE)</f>
        <v>-2472.74244</v>
      </c>
      <c r="N7824" s="6" t="str">
        <f>VLOOKUP(B7824,Master!$A$2:$C$11,3,FALSE)</f>
        <v>Pound</v>
      </c>
      <c r="O7824" s="6" t="str">
        <f>VLOOKUP(B7824,Master!$A$2:$C$11,2,FALSE)</f>
        <v>Europe</v>
      </c>
      <c r="Q7824" s="39" t="str">
        <f>VLOOKUP(D7824,GL_Master!$A$1:$D$80,2,FALSE)</f>
        <v>BS</v>
      </c>
      <c r="R7824" s="39" t="str">
        <f>VLOOKUP(D7824,GL_Master!$A$1:$D$80,3,FALSE)</f>
        <v>Share Capital</v>
      </c>
      <c r="S7824" s="39" t="str">
        <f>VLOOKUP(D7824,GL_Master!$A$1:$D$80,4,FALSE)</f>
        <v>Equity shares</v>
      </c>
    </row>
    <row r="7825" spans="1:19" x14ac:dyDescent="0.25">
      <c r="A7825" s="39" t="s">
        <v>262</v>
      </c>
      <c r="B7825" s="39" t="s">
        <v>250</v>
      </c>
      <c r="C7825" s="7">
        <v>44013</v>
      </c>
      <c r="D7825" s="39" t="s">
        <v>52</v>
      </c>
      <c r="E7825" s="39">
        <v>-48404</v>
      </c>
      <c r="F7825" s="82">
        <f t="shared" si="366"/>
        <v>-48.404000000000003</v>
      </c>
      <c r="G7825" s="39">
        <f>VLOOKUP(N7825,Currecny_M!$A$1:$P$10,2,FALSE)</f>
        <v>95</v>
      </c>
      <c r="H7825" s="39">
        <f>MATCH(C7825,Currecny_M!$A$1:$P$1,0)</f>
        <v>5</v>
      </c>
      <c r="I7825" s="39">
        <f>VLOOKUP(N7825,Currecny_M!$A$1:$P$10,MATCH(Database!C7825,Currecny_M!$A$1:$P$1,0),FALSE)</f>
        <v>97.88</v>
      </c>
      <c r="J7825" s="82">
        <f t="shared" si="367"/>
        <v>-4737.78352</v>
      </c>
      <c r="K7825" s="39">
        <f>VLOOKUP('Cover page'!$B$6,Currecny_M!$A$1:$P$10,MATCH(Database!C7825,Currecny_M!$A$1:$P$1,0),FALSE)</f>
        <v>1</v>
      </c>
      <c r="L7825" s="82">
        <f t="shared" si="368"/>
        <v>-4737.78352</v>
      </c>
      <c r="M7825" s="82">
        <f>((E7825/$F$1)*VLOOKUP(N7825,Currecny_M!$A$1:$P$10,MATCH(Database!C7825,Currecny_M!$A$1:$P$1,0),FALSE))/VLOOKUP('Cover page'!$B$6,Currecny_M!$A$1:$P$10,MATCH(Database!C7825,Currecny_M!$A$1:$P$1,0),FALSE)</f>
        <v>-4737.78352</v>
      </c>
      <c r="N7825" s="6" t="str">
        <f>VLOOKUP(B7825,Master!$A$2:$C$11,3,FALSE)</f>
        <v>Pound</v>
      </c>
      <c r="O7825" s="6" t="str">
        <f>VLOOKUP(B7825,Master!$A$2:$C$11,2,FALSE)</f>
        <v>Europe</v>
      </c>
      <c r="Q7825" s="39" t="str">
        <f>VLOOKUP(D7825,GL_Master!$A$1:$D$80,2,FALSE)</f>
        <v>BS</v>
      </c>
      <c r="R7825" s="39" t="str">
        <f>VLOOKUP(D7825,GL_Master!$A$1:$D$80,3,FALSE)</f>
        <v>Reserve and Surplus</v>
      </c>
      <c r="S7825" s="39" t="str">
        <f>VLOOKUP(D7825,GL_Master!$A$1:$D$80,4,FALSE)</f>
        <v>Reserves at the commencement of the year</v>
      </c>
    </row>
    <row r="7826" spans="1:19" x14ac:dyDescent="0.25">
      <c r="A7826" s="39" t="s">
        <v>262</v>
      </c>
      <c r="B7826" s="39" t="s">
        <v>250</v>
      </c>
      <c r="C7826" s="7">
        <v>44013</v>
      </c>
      <c r="D7826" s="39" t="s">
        <v>53</v>
      </c>
      <c r="E7826" s="39">
        <v>-13436</v>
      </c>
      <c r="F7826" s="82">
        <f t="shared" si="366"/>
        <v>-13.436</v>
      </c>
      <c r="G7826" s="39">
        <f>VLOOKUP(N7826,Currecny_M!$A$1:$P$10,2,FALSE)</f>
        <v>95</v>
      </c>
      <c r="H7826" s="39">
        <f>MATCH(C7826,Currecny_M!$A$1:$P$1,0)</f>
        <v>5</v>
      </c>
      <c r="I7826" s="39">
        <f>VLOOKUP(N7826,Currecny_M!$A$1:$P$10,MATCH(Database!C7826,Currecny_M!$A$1:$P$1,0),FALSE)</f>
        <v>97.88</v>
      </c>
      <c r="J7826" s="82">
        <f t="shared" si="367"/>
        <v>-1315.1156799999999</v>
      </c>
      <c r="K7826" s="39">
        <f>VLOOKUP('Cover page'!$B$6,Currecny_M!$A$1:$P$10,MATCH(Database!C7826,Currecny_M!$A$1:$P$1,0),FALSE)</f>
        <v>1</v>
      </c>
      <c r="L7826" s="82">
        <f t="shared" si="368"/>
        <v>-1315.1156799999999</v>
      </c>
      <c r="M7826" s="82">
        <f>((E7826/$F$1)*VLOOKUP(N7826,Currecny_M!$A$1:$P$10,MATCH(Database!C7826,Currecny_M!$A$1:$P$1,0),FALSE))/VLOOKUP('Cover page'!$B$6,Currecny_M!$A$1:$P$10,MATCH(Database!C7826,Currecny_M!$A$1:$P$1,0),FALSE)</f>
        <v>-1315.1156799999999</v>
      </c>
      <c r="N7826" s="6" t="str">
        <f>VLOOKUP(B7826,Master!$A$2:$C$11,3,FALSE)</f>
        <v>Pound</v>
      </c>
      <c r="O7826" s="6" t="str">
        <f>VLOOKUP(B7826,Master!$A$2:$C$11,2,FALSE)</f>
        <v>Europe</v>
      </c>
      <c r="Q7826" s="39" t="str">
        <f>VLOOKUP(D7826,GL_Master!$A$1:$D$80,2,FALSE)</f>
        <v>BS</v>
      </c>
      <c r="R7826" s="39" t="str">
        <f>VLOOKUP(D7826,GL_Master!$A$1:$D$80,3,FALSE)</f>
        <v>Loan Fund</v>
      </c>
      <c r="S7826" s="39" t="str">
        <f>VLOOKUP(D7826,GL_Master!$A$1:$D$80,4,FALSE)</f>
        <v>Term Loan</v>
      </c>
    </row>
    <row r="7827" spans="1:19" x14ac:dyDescent="0.25">
      <c r="A7827" s="39" t="s">
        <v>262</v>
      </c>
      <c r="B7827" s="39" t="s">
        <v>250</v>
      </c>
      <c r="C7827" s="7">
        <v>44013</v>
      </c>
      <c r="D7827" s="39" t="s">
        <v>54</v>
      </c>
      <c r="E7827" s="39">
        <v>55</v>
      </c>
      <c r="F7827" s="82">
        <f t="shared" si="366"/>
        <v>5.5E-2</v>
      </c>
      <c r="G7827" s="39">
        <f>VLOOKUP(N7827,Currecny_M!$A$1:$P$10,2,FALSE)</f>
        <v>95</v>
      </c>
      <c r="H7827" s="39">
        <f>MATCH(C7827,Currecny_M!$A$1:$P$1,0)</f>
        <v>5</v>
      </c>
      <c r="I7827" s="39">
        <f>VLOOKUP(N7827,Currecny_M!$A$1:$P$10,MATCH(Database!C7827,Currecny_M!$A$1:$P$1,0),FALSE)</f>
        <v>97.88</v>
      </c>
      <c r="J7827" s="82">
        <f t="shared" si="367"/>
        <v>5.3834</v>
      </c>
      <c r="K7827" s="39">
        <f>VLOOKUP('Cover page'!$B$6,Currecny_M!$A$1:$P$10,MATCH(Database!C7827,Currecny_M!$A$1:$P$1,0),FALSE)</f>
        <v>1</v>
      </c>
      <c r="L7827" s="82">
        <f t="shared" si="368"/>
        <v>5.3834</v>
      </c>
      <c r="M7827" s="82">
        <f>((E7827/$F$1)*VLOOKUP(N7827,Currecny_M!$A$1:$P$10,MATCH(Database!C7827,Currecny_M!$A$1:$P$1,0),FALSE))/VLOOKUP('Cover page'!$B$6,Currecny_M!$A$1:$P$10,MATCH(Database!C7827,Currecny_M!$A$1:$P$1,0),FALSE)</f>
        <v>5.3834</v>
      </c>
      <c r="N7827" s="6" t="str">
        <f>VLOOKUP(B7827,Master!$A$2:$C$11,3,FALSE)</f>
        <v>Pound</v>
      </c>
      <c r="O7827" s="6" t="str">
        <f>VLOOKUP(B7827,Master!$A$2:$C$11,2,FALSE)</f>
        <v>Europe</v>
      </c>
      <c r="Q7827" s="39" t="str">
        <f>VLOOKUP(D7827,GL_Master!$A$1:$D$80,2,FALSE)</f>
        <v>BS</v>
      </c>
      <c r="R7827" s="39" t="str">
        <f>VLOOKUP(D7827,GL_Master!$A$1:$D$80,3,FALSE)</f>
        <v>Trade Payables</v>
      </c>
      <c r="S7827" s="39" t="str">
        <f>VLOOKUP(D7827,GL_Master!$A$1:$D$80,4,FALSE)</f>
        <v>Trade payable</v>
      </c>
    </row>
    <row r="7828" spans="1:19" x14ac:dyDescent="0.25">
      <c r="A7828" s="39" t="s">
        <v>262</v>
      </c>
      <c r="B7828" s="39" t="s">
        <v>250</v>
      </c>
      <c r="C7828" s="7">
        <v>44013</v>
      </c>
      <c r="D7828" s="39" t="s">
        <v>34</v>
      </c>
      <c r="E7828" s="39">
        <v>-1353</v>
      </c>
      <c r="F7828" s="82">
        <f t="shared" si="366"/>
        <v>-1.353</v>
      </c>
      <c r="G7828" s="39">
        <f>VLOOKUP(N7828,Currecny_M!$A$1:$P$10,2,FALSE)</f>
        <v>95</v>
      </c>
      <c r="H7828" s="39">
        <f>MATCH(C7828,Currecny_M!$A$1:$P$1,0)</f>
        <v>5</v>
      </c>
      <c r="I7828" s="39">
        <f>VLOOKUP(N7828,Currecny_M!$A$1:$P$10,MATCH(Database!C7828,Currecny_M!$A$1:$P$1,0),FALSE)</f>
        <v>97.88</v>
      </c>
      <c r="J7828" s="82">
        <f t="shared" si="367"/>
        <v>-132.43163999999999</v>
      </c>
      <c r="K7828" s="39">
        <f>VLOOKUP('Cover page'!$B$6,Currecny_M!$A$1:$P$10,MATCH(Database!C7828,Currecny_M!$A$1:$P$1,0),FALSE)</f>
        <v>1</v>
      </c>
      <c r="L7828" s="82">
        <f t="shared" si="368"/>
        <v>-132.43163999999999</v>
      </c>
      <c r="M7828" s="82">
        <f>((E7828/$F$1)*VLOOKUP(N7828,Currecny_M!$A$1:$P$10,MATCH(Database!C7828,Currecny_M!$A$1:$P$1,0),FALSE))/VLOOKUP('Cover page'!$B$6,Currecny_M!$A$1:$P$10,MATCH(Database!C7828,Currecny_M!$A$1:$P$1,0),FALSE)</f>
        <v>-132.43163999999999</v>
      </c>
      <c r="N7828" s="6" t="str">
        <f>VLOOKUP(B7828,Master!$A$2:$C$11,3,FALSE)</f>
        <v>Pound</v>
      </c>
      <c r="O7828" s="6" t="str">
        <f>VLOOKUP(B7828,Master!$A$2:$C$11,2,FALSE)</f>
        <v>Europe</v>
      </c>
      <c r="Q7828" s="39" t="str">
        <f>VLOOKUP(D7828,GL_Master!$A$1:$D$80,2,FALSE)</f>
        <v>BS</v>
      </c>
      <c r="R7828" s="39" t="str">
        <f>VLOOKUP(D7828,GL_Master!$A$1:$D$80,3,FALSE)</f>
        <v>Provisions</v>
      </c>
      <c r="S7828" s="39" t="str">
        <f>VLOOKUP(D7828,GL_Master!$A$1:$D$80,4,FALSE)</f>
        <v>Expenses payables</v>
      </c>
    </row>
    <row r="7829" spans="1:19" x14ac:dyDescent="0.25">
      <c r="A7829" s="39" t="s">
        <v>262</v>
      </c>
      <c r="B7829" s="39" t="s">
        <v>250</v>
      </c>
      <c r="C7829" s="7">
        <v>44013</v>
      </c>
      <c r="D7829" s="39" t="s">
        <v>18</v>
      </c>
      <c r="E7829" s="39">
        <v>-830</v>
      </c>
      <c r="F7829" s="82">
        <f t="shared" si="366"/>
        <v>-0.83</v>
      </c>
      <c r="G7829" s="39">
        <f>VLOOKUP(N7829,Currecny_M!$A$1:$P$10,2,FALSE)</f>
        <v>95</v>
      </c>
      <c r="H7829" s="39">
        <f>MATCH(C7829,Currecny_M!$A$1:$P$1,0)</f>
        <v>5</v>
      </c>
      <c r="I7829" s="39">
        <f>VLOOKUP(N7829,Currecny_M!$A$1:$P$10,MATCH(Database!C7829,Currecny_M!$A$1:$P$1,0),FALSE)</f>
        <v>97.88</v>
      </c>
      <c r="J7829" s="82">
        <f t="shared" si="367"/>
        <v>-81.240399999999994</v>
      </c>
      <c r="K7829" s="39">
        <f>VLOOKUP('Cover page'!$B$6,Currecny_M!$A$1:$P$10,MATCH(Database!C7829,Currecny_M!$A$1:$P$1,0),FALSE)</f>
        <v>1</v>
      </c>
      <c r="L7829" s="82">
        <f t="shared" si="368"/>
        <v>-81.240399999999994</v>
      </c>
      <c r="M7829" s="82">
        <f>((E7829/$F$1)*VLOOKUP(N7829,Currecny_M!$A$1:$P$10,MATCH(Database!C7829,Currecny_M!$A$1:$P$1,0),FALSE))/VLOOKUP('Cover page'!$B$6,Currecny_M!$A$1:$P$10,MATCH(Database!C7829,Currecny_M!$A$1:$P$1,0),FALSE)</f>
        <v>-81.240399999999994</v>
      </c>
      <c r="N7829" s="6" t="str">
        <f>VLOOKUP(B7829,Master!$A$2:$C$11,3,FALSE)</f>
        <v>Pound</v>
      </c>
      <c r="O7829" s="6" t="str">
        <f>VLOOKUP(B7829,Master!$A$2:$C$11,2,FALSE)</f>
        <v>Europe</v>
      </c>
      <c r="Q7829" s="39" t="str">
        <f>VLOOKUP(D7829,GL_Master!$A$1:$D$80,2,FALSE)</f>
        <v>BS</v>
      </c>
      <c r="R7829" s="39" t="str">
        <f>VLOOKUP(D7829,GL_Master!$A$1:$D$80,3,FALSE)</f>
        <v>Other current liabilities</v>
      </c>
      <c r="S7829" s="39" t="str">
        <f>VLOOKUP(D7829,GL_Master!$A$1:$D$80,4,FALSE)</f>
        <v>Employee related liabilities</v>
      </c>
    </row>
    <row r="7830" spans="1:19" x14ac:dyDescent="0.25">
      <c r="A7830" s="39" t="s">
        <v>262</v>
      </c>
      <c r="B7830" s="39" t="s">
        <v>250</v>
      </c>
      <c r="C7830" s="7">
        <v>44013</v>
      </c>
      <c r="D7830" s="39" t="s">
        <v>55</v>
      </c>
      <c r="E7830" s="39">
        <v>-103</v>
      </c>
      <c r="F7830" s="82">
        <f t="shared" si="366"/>
        <v>-0.10299999999999999</v>
      </c>
      <c r="G7830" s="39">
        <f>VLOOKUP(N7830,Currecny_M!$A$1:$P$10,2,FALSE)</f>
        <v>95</v>
      </c>
      <c r="H7830" s="39">
        <f>MATCH(C7830,Currecny_M!$A$1:$P$1,0)</f>
        <v>5</v>
      </c>
      <c r="I7830" s="39">
        <f>VLOOKUP(N7830,Currecny_M!$A$1:$P$10,MATCH(Database!C7830,Currecny_M!$A$1:$P$1,0),FALSE)</f>
        <v>97.88</v>
      </c>
      <c r="J7830" s="82">
        <f t="shared" si="367"/>
        <v>-10.081639999999998</v>
      </c>
      <c r="K7830" s="39">
        <f>VLOOKUP('Cover page'!$B$6,Currecny_M!$A$1:$P$10,MATCH(Database!C7830,Currecny_M!$A$1:$P$1,0),FALSE)</f>
        <v>1</v>
      </c>
      <c r="L7830" s="82">
        <f t="shared" si="368"/>
        <v>-10.081639999999998</v>
      </c>
      <c r="M7830" s="82">
        <f>((E7830/$F$1)*VLOOKUP(N7830,Currecny_M!$A$1:$P$10,MATCH(Database!C7830,Currecny_M!$A$1:$P$1,0),FALSE))/VLOOKUP('Cover page'!$B$6,Currecny_M!$A$1:$P$10,MATCH(Database!C7830,Currecny_M!$A$1:$P$1,0),FALSE)</f>
        <v>-10.081639999999998</v>
      </c>
      <c r="N7830" s="6" t="str">
        <f>VLOOKUP(B7830,Master!$A$2:$C$11,3,FALSE)</f>
        <v>Pound</v>
      </c>
      <c r="O7830" s="6" t="str">
        <f>VLOOKUP(B7830,Master!$A$2:$C$11,2,FALSE)</f>
        <v>Europe</v>
      </c>
      <c r="Q7830" s="39" t="str">
        <f>VLOOKUP(D7830,GL_Master!$A$1:$D$80,2,FALSE)</f>
        <v>BS</v>
      </c>
      <c r="R7830" s="39" t="str">
        <f>VLOOKUP(D7830,GL_Master!$A$1:$D$80,3,FALSE)</f>
        <v>Other current liabilities</v>
      </c>
      <c r="S7830" s="39" t="str">
        <f>VLOOKUP(D7830,GL_Master!$A$1:$D$80,4,FALSE)</f>
        <v>Security deposit received</v>
      </c>
    </row>
    <row r="7831" spans="1:19" x14ac:dyDescent="0.25">
      <c r="A7831" s="39" t="s">
        <v>262</v>
      </c>
      <c r="B7831" s="39" t="s">
        <v>250</v>
      </c>
      <c r="C7831" s="7">
        <v>44013</v>
      </c>
      <c r="D7831" s="39" t="s">
        <v>56</v>
      </c>
      <c r="E7831" s="39">
        <v>-27</v>
      </c>
      <c r="F7831" s="82">
        <f t="shared" si="366"/>
        <v>-2.7E-2</v>
      </c>
      <c r="G7831" s="39">
        <f>VLOOKUP(N7831,Currecny_M!$A$1:$P$10,2,FALSE)</f>
        <v>95</v>
      </c>
      <c r="H7831" s="39">
        <f>MATCH(C7831,Currecny_M!$A$1:$P$1,0)</f>
        <v>5</v>
      </c>
      <c r="I7831" s="39">
        <f>VLOOKUP(N7831,Currecny_M!$A$1:$P$10,MATCH(Database!C7831,Currecny_M!$A$1:$P$1,0),FALSE)</f>
        <v>97.88</v>
      </c>
      <c r="J7831" s="82">
        <f t="shared" si="367"/>
        <v>-2.64276</v>
      </c>
      <c r="K7831" s="39">
        <f>VLOOKUP('Cover page'!$B$6,Currecny_M!$A$1:$P$10,MATCH(Database!C7831,Currecny_M!$A$1:$P$1,0),FALSE)</f>
        <v>1</v>
      </c>
      <c r="L7831" s="82">
        <f t="shared" si="368"/>
        <v>-2.64276</v>
      </c>
      <c r="M7831" s="82">
        <f>((E7831/$F$1)*VLOOKUP(N7831,Currecny_M!$A$1:$P$10,MATCH(Database!C7831,Currecny_M!$A$1:$P$1,0),FALSE))/VLOOKUP('Cover page'!$B$6,Currecny_M!$A$1:$P$10,MATCH(Database!C7831,Currecny_M!$A$1:$P$1,0),FALSE)</f>
        <v>-2.64276</v>
      </c>
      <c r="N7831" s="6" t="str">
        <f>VLOOKUP(B7831,Master!$A$2:$C$11,3,FALSE)</f>
        <v>Pound</v>
      </c>
      <c r="O7831" s="6" t="str">
        <f>VLOOKUP(B7831,Master!$A$2:$C$11,2,FALSE)</f>
        <v>Europe</v>
      </c>
      <c r="Q7831" s="39" t="str">
        <f>VLOOKUP(D7831,GL_Master!$A$1:$D$80,2,FALSE)</f>
        <v>BS</v>
      </c>
      <c r="R7831" s="39" t="str">
        <f>VLOOKUP(D7831,GL_Master!$A$1:$D$80,3,FALSE)</f>
        <v>Other Tax Payables</v>
      </c>
      <c r="S7831" s="39" t="str">
        <f>VLOOKUP(D7831,GL_Master!$A$1:$D$80,4,FALSE)</f>
        <v>Tax deducted at source payable</v>
      </c>
    </row>
    <row r="7832" spans="1:19" x14ac:dyDescent="0.25">
      <c r="A7832" s="39" t="s">
        <v>262</v>
      </c>
      <c r="B7832" s="39" t="s">
        <v>250</v>
      </c>
      <c r="C7832" s="7">
        <v>44013</v>
      </c>
      <c r="D7832" s="39" t="s">
        <v>57</v>
      </c>
      <c r="E7832" s="39">
        <v>-250</v>
      </c>
      <c r="F7832" s="82">
        <f t="shared" si="366"/>
        <v>-0.25</v>
      </c>
      <c r="G7832" s="39">
        <f>VLOOKUP(N7832,Currecny_M!$A$1:$P$10,2,FALSE)</f>
        <v>95</v>
      </c>
      <c r="H7832" s="39">
        <f>MATCH(C7832,Currecny_M!$A$1:$P$1,0)</f>
        <v>5</v>
      </c>
      <c r="I7832" s="39">
        <f>VLOOKUP(N7832,Currecny_M!$A$1:$P$10,MATCH(Database!C7832,Currecny_M!$A$1:$P$1,0),FALSE)</f>
        <v>97.88</v>
      </c>
      <c r="J7832" s="82">
        <f t="shared" si="367"/>
        <v>-24.47</v>
      </c>
      <c r="K7832" s="39">
        <f>VLOOKUP('Cover page'!$B$6,Currecny_M!$A$1:$P$10,MATCH(Database!C7832,Currecny_M!$A$1:$P$1,0),FALSE)</f>
        <v>1</v>
      </c>
      <c r="L7832" s="82">
        <f t="shared" si="368"/>
        <v>-24.47</v>
      </c>
      <c r="M7832" s="82">
        <f>((E7832/$F$1)*VLOOKUP(N7832,Currecny_M!$A$1:$P$10,MATCH(Database!C7832,Currecny_M!$A$1:$P$1,0),FALSE))/VLOOKUP('Cover page'!$B$6,Currecny_M!$A$1:$P$10,MATCH(Database!C7832,Currecny_M!$A$1:$P$1,0),FALSE)</f>
        <v>-24.47</v>
      </c>
      <c r="N7832" s="6" t="str">
        <f>VLOOKUP(B7832,Master!$A$2:$C$11,3,FALSE)</f>
        <v>Pound</v>
      </c>
      <c r="O7832" s="6" t="str">
        <f>VLOOKUP(B7832,Master!$A$2:$C$11,2,FALSE)</f>
        <v>Europe</v>
      </c>
      <c r="Q7832" s="39" t="str">
        <f>VLOOKUP(D7832,GL_Master!$A$1:$D$80,2,FALSE)</f>
        <v>BS</v>
      </c>
      <c r="R7832" s="39" t="str">
        <f>VLOOKUP(D7832,GL_Master!$A$1:$D$80,3,FALSE)</f>
        <v>Other Tax Payables</v>
      </c>
      <c r="S7832" s="39" t="str">
        <f>VLOOKUP(D7832,GL_Master!$A$1:$D$80,4,FALSE)</f>
        <v>Tax deducted at source payable</v>
      </c>
    </row>
    <row r="7833" spans="1:19" x14ac:dyDescent="0.25">
      <c r="A7833" s="39" t="s">
        <v>262</v>
      </c>
      <c r="B7833" s="39" t="s">
        <v>250</v>
      </c>
      <c r="C7833" s="7">
        <v>44013</v>
      </c>
      <c r="D7833" s="39" t="s">
        <v>58</v>
      </c>
      <c r="E7833" s="39">
        <v>-1890</v>
      </c>
      <c r="F7833" s="82">
        <f t="shared" si="366"/>
        <v>-1.89</v>
      </c>
      <c r="G7833" s="39">
        <f>VLOOKUP(N7833,Currecny_M!$A$1:$P$10,2,FALSE)</f>
        <v>95</v>
      </c>
      <c r="H7833" s="39">
        <f>MATCH(C7833,Currecny_M!$A$1:$P$1,0)</f>
        <v>5</v>
      </c>
      <c r="I7833" s="39">
        <f>VLOOKUP(N7833,Currecny_M!$A$1:$P$10,MATCH(Database!C7833,Currecny_M!$A$1:$P$1,0),FALSE)</f>
        <v>97.88</v>
      </c>
      <c r="J7833" s="82">
        <f t="shared" si="367"/>
        <v>-184.99319999999997</v>
      </c>
      <c r="K7833" s="39">
        <f>VLOOKUP('Cover page'!$B$6,Currecny_M!$A$1:$P$10,MATCH(Database!C7833,Currecny_M!$A$1:$P$1,0),FALSE)</f>
        <v>1</v>
      </c>
      <c r="L7833" s="82">
        <f t="shared" si="368"/>
        <v>-184.99319999999997</v>
      </c>
      <c r="M7833" s="82">
        <f>((E7833/$F$1)*VLOOKUP(N7833,Currecny_M!$A$1:$P$10,MATCH(Database!C7833,Currecny_M!$A$1:$P$1,0),FALSE))/VLOOKUP('Cover page'!$B$6,Currecny_M!$A$1:$P$10,MATCH(Database!C7833,Currecny_M!$A$1:$P$1,0),FALSE)</f>
        <v>-184.99319999999997</v>
      </c>
      <c r="N7833" s="6" t="str">
        <f>VLOOKUP(B7833,Master!$A$2:$C$11,3,FALSE)</f>
        <v>Pound</v>
      </c>
      <c r="O7833" s="6" t="str">
        <f>VLOOKUP(B7833,Master!$A$2:$C$11,2,FALSE)</f>
        <v>Europe</v>
      </c>
      <c r="Q7833" s="39" t="str">
        <f>VLOOKUP(D7833,GL_Master!$A$1:$D$80,2,FALSE)</f>
        <v>BS</v>
      </c>
      <c r="R7833" s="39" t="str">
        <f>VLOOKUP(D7833,GL_Master!$A$1:$D$80,3,FALSE)</f>
        <v>Long-term provisions</v>
      </c>
      <c r="S7833" s="39" t="str">
        <f>VLOOKUP(D7833,GL_Master!$A$1:$D$80,4,FALSE)</f>
        <v>Provision for gratuity</v>
      </c>
    </row>
    <row r="7834" spans="1:19" x14ac:dyDescent="0.25">
      <c r="A7834" s="39" t="s">
        <v>262</v>
      </c>
      <c r="B7834" s="39" t="s">
        <v>250</v>
      </c>
      <c r="C7834" s="7">
        <v>44013</v>
      </c>
      <c r="D7834" s="39" t="s">
        <v>59</v>
      </c>
      <c r="E7834" s="39">
        <v>-769</v>
      </c>
      <c r="F7834" s="82">
        <f t="shared" si="366"/>
        <v>-0.76900000000000002</v>
      </c>
      <c r="G7834" s="39">
        <f>VLOOKUP(N7834,Currecny_M!$A$1:$P$10,2,FALSE)</f>
        <v>95</v>
      </c>
      <c r="H7834" s="39">
        <f>MATCH(C7834,Currecny_M!$A$1:$P$1,0)</f>
        <v>5</v>
      </c>
      <c r="I7834" s="39">
        <f>VLOOKUP(N7834,Currecny_M!$A$1:$P$10,MATCH(Database!C7834,Currecny_M!$A$1:$P$1,0),FALSE)</f>
        <v>97.88</v>
      </c>
      <c r="J7834" s="82">
        <f t="shared" si="367"/>
        <v>-75.269719999999992</v>
      </c>
      <c r="K7834" s="39">
        <f>VLOOKUP('Cover page'!$B$6,Currecny_M!$A$1:$P$10,MATCH(Database!C7834,Currecny_M!$A$1:$P$1,0),FALSE)</f>
        <v>1</v>
      </c>
      <c r="L7834" s="82">
        <f t="shared" si="368"/>
        <v>-75.269719999999992</v>
      </c>
      <c r="M7834" s="82">
        <f>((E7834/$F$1)*VLOOKUP(N7834,Currecny_M!$A$1:$P$10,MATCH(Database!C7834,Currecny_M!$A$1:$P$1,0),FALSE))/VLOOKUP('Cover page'!$B$6,Currecny_M!$A$1:$P$10,MATCH(Database!C7834,Currecny_M!$A$1:$P$1,0),FALSE)</f>
        <v>-75.269719999999992</v>
      </c>
      <c r="N7834" s="6" t="str">
        <f>VLOOKUP(B7834,Master!$A$2:$C$11,3,FALSE)</f>
        <v>Pound</v>
      </c>
      <c r="O7834" s="6" t="str">
        <f>VLOOKUP(B7834,Master!$A$2:$C$11,2,FALSE)</f>
        <v>Europe</v>
      </c>
      <c r="Q7834" s="39" t="str">
        <f>VLOOKUP(D7834,GL_Master!$A$1:$D$80,2,FALSE)</f>
        <v>BS</v>
      </c>
      <c r="R7834" s="39" t="str">
        <f>VLOOKUP(D7834,GL_Master!$A$1:$D$80,3,FALSE)</f>
        <v>Long-term provisions</v>
      </c>
      <c r="S7834" s="39" t="str">
        <f>VLOOKUP(D7834,GL_Master!$A$1:$D$80,4,FALSE)</f>
        <v>Provision for leave encashment</v>
      </c>
    </row>
    <row r="7835" spans="1:19" x14ac:dyDescent="0.25">
      <c r="A7835" s="39" t="s">
        <v>262</v>
      </c>
      <c r="B7835" s="39" t="s">
        <v>250</v>
      </c>
      <c r="C7835" s="7">
        <v>44013</v>
      </c>
      <c r="D7835" s="39" t="s">
        <v>60</v>
      </c>
      <c r="E7835" s="39">
        <v>-208</v>
      </c>
      <c r="F7835" s="82">
        <f t="shared" si="366"/>
        <v>-0.20799999999999999</v>
      </c>
      <c r="G7835" s="39">
        <f>VLOOKUP(N7835,Currecny_M!$A$1:$P$10,2,FALSE)</f>
        <v>95</v>
      </c>
      <c r="H7835" s="39">
        <f>MATCH(C7835,Currecny_M!$A$1:$P$1,0)</f>
        <v>5</v>
      </c>
      <c r="I7835" s="39">
        <f>VLOOKUP(N7835,Currecny_M!$A$1:$P$10,MATCH(Database!C7835,Currecny_M!$A$1:$P$1,0),FALSE)</f>
        <v>97.88</v>
      </c>
      <c r="J7835" s="82">
        <f t="shared" si="367"/>
        <v>-20.359039999999997</v>
      </c>
      <c r="K7835" s="39">
        <f>VLOOKUP('Cover page'!$B$6,Currecny_M!$A$1:$P$10,MATCH(Database!C7835,Currecny_M!$A$1:$P$1,0),FALSE)</f>
        <v>1</v>
      </c>
      <c r="L7835" s="82">
        <f t="shared" si="368"/>
        <v>-20.359039999999997</v>
      </c>
      <c r="M7835" s="82">
        <f>((E7835/$F$1)*VLOOKUP(N7835,Currecny_M!$A$1:$P$10,MATCH(Database!C7835,Currecny_M!$A$1:$P$1,0),FALSE))/VLOOKUP('Cover page'!$B$6,Currecny_M!$A$1:$P$10,MATCH(Database!C7835,Currecny_M!$A$1:$P$1,0),FALSE)</f>
        <v>-20.359039999999997</v>
      </c>
      <c r="N7835" s="6" t="str">
        <f>VLOOKUP(B7835,Master!$A$2:$C$11,3,FALSE)</f>
        <v>Pound</v>
      </c>
      <c r="O7835" s="6" t="str">
        <f>VLOOKUP(B7835,Master!$A$2:$C$11,2,FALSE)</f>
        <v>Europe</v>
      </c>
      <c r="Q7835" s="39" t="str">
        <f>VLOOKUP(D7835,GL_Master!$A$1:$D$80,2,FALSE)</f>
        <v>BS</v>
      </c>
      <c r="R7835" s="39" t="str">
        <f>VLOOKUP(D7835,GL_Master!$A$1:$D$80,3,FALSE)</f>
        <v>Trade Payables</v>
      </c>
      <c r="S7835" s="39" t="str">
        <f>VLOOKUP(D7835,GL_Master!$A$1:$D$80,4,FALSE)</f>
        <v>Trade payable</v>
      </c>
    </row>
    <row r="7836" spans="1:19" x14ac:dyDescent="0.25">
      <c r="A7836" s="39" t="s">
        <v>262</v>
      </c>
      <c r="B7836" s="39" t="s">
        <v>250</v>
      </c>
      <c r="C7836" s="7">
        <v>44013</v>
      </c>
      <c r="D7836" s="39" t="s">
        <v>61</v>
      </c>
      <c r="E7836" s="39">
        <v>-2313</v>
      </c>
      <c r="F7836" s="82">
        <f t="shared" si="366"/>
        <v>-2.3130000000000002</v>
      </c>
      <c r="G7836" s="39">
        <f>VLOOKUP(N7836,Currecny_M!$A$1:$P$10,2,FALSE)</f>
        <v>95</v>
      </c>
      <c r="H7836" s="39">
        <f>MATCH(C7836,Currecny_M!$A$1:$P$1,0)</f>
        <v>5</v>
      </c>
      <c r="I7836" s="39">
        <f>VLOOKUP(N7836,Currecny_M!$A$1:$P$10,MATCH(Database!C7836,Currecny_M!$A$1:$P$1,0),FALSE)</f>
        <v>97.88</v>
      </c>
      <c r="J7836" s="82">
        <f t="shared" si="367"/>
        <v>-226.39644000000001</v>
      </c>
      <c r="K7836" s="39">
        <f>VLOOKUP('Cover page'!$B$6,Currecny_M!$A$1:$P$10,MATCH(Database!C7836,Currecny_M!$A$1:$P$1,0),FALSE)</f>
        <v>1</v>
      </c>
      <c r="L7836" s="82">
        <f t="shared" si="368"/>
        <v>-226.39644000000001</v>
      </c>
      <c r="M7836" s="82">
        <f>((E7836/$F$1)*VLOOKUP(N7836,Currecny_M!$A$1:$P$10,MATCH(Database!C7836,Currecny_M!$A$1:$P$1,0),FALSE))/VLOOKUP('Cover page'!$B$6,Currecny_M!$A$1:$P$10,MATCH(Database!C7836,Currecny_M!$A$1:$P$1,0),FALSE)</f>
        <v>-226.39644000000001</v>
      </c>
      <c r="N7836" s="6" t="str">
        <f>VLOOKUP(B7836,Master!$A$2:$C$11,3,FALSE)</f>
        <v>Pound</v>
      </c>
      <c r="O7836" s="6" t="str">
        <f>VLOOKUP(B7836,Master!$A$2:$C$11,2,FALSE)</f>
        <v>Europe</v>
      </c>
      <c r="Q7836" s="39" t="str">
        <f>VLOOKUP(D7836,GL_Master!$A$1:$D$80,2,FALSE)</f>
        <v>BS</v>
      </c>
      <c r="R7836" s="39" t="str">
        <f>VLOOKUP(D7836,GL_Master!$A$1:$D$80,3,FALSE)</f>
        <v>Provisions</v>
      </c>
      <c r="S7836" s="39" t="str">
        <f>VLOOKUP(D7836,GL_Master!$A$1:$D$80,4,FALSE)</f>
        <v>Provision for doubtful assets</v>
      </c>
    </row>
    <row r="7837" spans="1:19" x14ac:dyDescent="0.25">
      <c r="A7837" s="39" t="s">
        <v>262</v>
      </c>
      <c r="B7837" s="39" t="s">
        <v>250</v>
      </c>
      <c r="C7837" s="7">
        <v>44013</v>
      </c>
      <c r="D7837" s="39" t="s">
        <v>62</v>
      </c>
      <c r="E7837" s="39">
        <v>-83</v>
      </c>
      <c r="F7837" s="82">
        <f t="shared" si="366"/>
        <v>-8.3000000000000004E-2</v>
      </c>
      <c r="G7837" s="39">
        <f>VLOOKUP(N7837,Currecny_M!$A$1:$P$10,2,FALSE)</f>
        <v>95</v>
      </c>
      <c r="H7837" s="39">
        <f>MATCH(C7837,Currecny_M!$A$1:$P$1,0)</f>
        <v>5</v>
      </c>
      <c r="I7837" s="39">
        <f>VLOOKUP(N7837,Currecny_M!$A$1:$P$10,MATCH(Database!C7837,Currecny_M!$A$1:$P$1,0),FALSE)</f>
        <v>97.88</v>
      </c>
      <c r="J7837" s="82">
        <f t="shared" si="367"/>
        <v>-8.1240400000000008</v>
      </c>
      <c r="K7837" s="39">
        <f>VLOOKUP('Cover page'!$B$6,Currecny_M!$A$1:$P$10,MATCH(Database!C7837,Currecny_M!$A$1:$P$1,0),FALSE)</f>
        <v>1</v>
      </c>
      <c r="L7837" s="82">
        <f t="shared" si="368"/>
        <v>-8.1240400000000008</v>
      </c>
      <c r="M7837" s="82">
        <f>((E7837/$F$1)*VLOOKUP(N7837,Currecny_M!$A$1:$P$10,MATCH(Database!C7837,Currecny_M!$A$1:$P$1,0),FALSE))/VLOOKUP('Cover page'!$B$6,Currecny_M!$A$1:$P$10,MATCH(Database!C7837,Currecny_M!$A$1:$P$1,0),FALSE)</f>
        <v>-8.1240400000000008</v>
      </c>
      <c r="N7837" s="6" t="str">
        <f>VLOOKUP(B7837,Master!$A$2:$C$11,3,FALSE)</f>
        <v>Pound</v>
      </c>
      <c r="O7837" s="6" t="str">
        <f>VLOOKUP(B7837,Master!$A$2:$C$11,2,FALSE)</f>
        <v>Europe</v>
      </c>
      <c r="Q7837" s="39" t="str">
        <f>VLOOKUP(D7837,GL_Master!$A$1:$D$80,2,FALSE)</f>
        <v>BS</v>
      </c>
      <c r="R7837" s="39" t="str">
        <f>VLOOKUP(D7837,GL_Master!$A$1:$D$80,3,FALSE)</f>
        <v>Provisions</v>
      </c>
      <c r="S7837" s="39" t="str">
        <f>VLOOKUP(D7837,GL_Master!$A$1:$D$80,4,FALSE)</f>
        <v>Provision for Insurance</v>
      </c>
    </row>
    <row r="7838" spans="1:19" x14ac:dyDescent="0.25">
      <c r="A7838" s="39" t="s">
        <v>262</v>
      </c>
      <c r="B7838" s="39" t="s">
        <v>250</v>
      </c>
      <c r="C7838" s="7">
        <v>44013</v>
      </c>
      <c r="D7838" s="39" t="s">
        <v>63</v>
      </c>
      <c r="E7838" s="39">
        <v>195</v>
      </c>
      <c r="F7838" s="82">
        <f t="shared" si="366"/>
        <v>0.19500000000000001</v>
      </c>
      <c r="G7838" s="39">
        <f>VLOOKUP(N7838,Currecny_M!$A$1:$P$10,2,FALSE)</f>
        <v>95</v>
      </c>
      <c r="H7838" s="39">
        <f>MATCH(C7838,Currecny_M!$A$1:$P$1,0)</f>
        <v>5</v>
      </c>
      <c r="I7838" s="39">
        <f>VLOOKUP(N7838,Currecny_M!$A$1:$P$10,MATCH(Database!C7838,Currecny_M!$A$1:$P$1,0),FALSE)</f>
        <v>97.88</v>
      </c>
      <c r="J7838" s="82">
        <f t="shared" si="367"/>
        <v>19.086600000000001</v>
      </c>
      <c r="K7838" s="39">
        <f>VLOOKUP('Cover page'!$B$6,Currecny_M!$A$1:$P$10,MATCH(Database!C7838,Currecny_M!$A$1:$P$1,0),FALSE)</f>
        <v>1</v>
      </c>
      <c r="L7838" s="82">
        <f t="shared" si="368"/>
        <v>19.086600000000001</v>
      </c>
      <c r="M7838" s="82">
        <f>((E7838/$F$1)*VLOOKUP(N7838,Currecny_M!$A$1:$P$10,MATCH(Database!C7838,Currecny_M!$A$1:$P$1,0),FALSE))/VLOOKUP('Cover page'!$B$6,Currecny_M!$A$1:$P$10,MATCH(Database!C7838,Currecny_M!$A$1:$P$1,0),FALSE)</f>
        <v>19.086600000000001</v>
      </c>
      <c r="N7838" s="6" t="str">
        <f>VLOOKUP(B7838,Master!$A$2:$C$11,3,FALSE)</f>
        <v>Pound</v>
      </c>
      <c r="O7838" s="6" t="str">
        <f>VLOOKUP(B7838,Master!$A$2:$C$11,2,FALSE)</f>
        <v>Europe</v>
      </c>
      <c r="Q7838" s="39" t="str">
        <f>VLOOKUP(D7838,GL_Master!$A$1:$D$80,2,FALSE)</f>
        <v>BS</v>
      </c>
      <c r="R7838" s="39" t="str">
        <f>VLOOKUP(D7838,GL_Master!$A$1:$D$80,3,FALSE)</f>
        <v>Gross Block</v>
      </c>
      <c r="S7838" s="39" t="str">
        <f>VLOOKUP(D7838,GL_Master!$A$1:$D$80,4,FALSE)</f>
        <v>Tangible Fixed assets</v>
      </c>
    </row>
    <row r="7839" spans="1:19" x14ac:dyDescent="0.25">
      <c r="A7839" s="39" t="s">
        <v>262</v>
      </c>
      <c r="B7839" s="39" t="s">
        <v>250</v>
      </c>
      <c r="C7839" s="7">
        <v>44013</v>
      </c>
      <c r="D7839" s="39" t="s">
        <v>64</v>
      </c>
      <c r="E7839" s="39">
        <v>10637</v>
      </c>
      <c r="F7839" s="82">
        <f t="shared" si="366"/>
        <v>10.637</v>
      </c>
      <c r="G7839" s="39">
        <f>VLOOKUP(N7839,Currecny_M!$A$1:$P$10,2,FALSE)</f>
        <v>95</v>
      </c>
      <c r="H7839" s="39">
        <f>MATCH(C7839,Currecny_M!$A$1:$P$1,0)</f>
        <v>5</v>
      </c>
      <c r="I7839" s="39">
        <f>VLOOKUP(N7839,Currecny_M!$A$1:$P$10,MATCH(Database!C7839,Currecny_M!$A$1:$P$1,0),FALSE)</f>
        <v>97.88</v>
      </c>
      <c r="J7839" s="82">
        <f t="shared" si="367"/>
        <v>1041.1495600000001</v>
      </c>
      <c r="K7839" s="39">
        <f>VLOOKUP('Cover page'!$B$6,Currecny_M!$A$1:$P$10,MATCH(Database!C7839,Currecny_M!$A$1:$P$1,0),FALSE)</f>
        <v>1</v>
      </c>
      <c r="L7839" s="82">
        <f t="shared" si="368"/>
        <v>1041.1495600000001</v>
      </c>
      <c r="M7839" s="82">
        <f>((E7839/$F$1)*VLOOKUP(N7839,Currecny_M!$A$1:$P$10,MATCH(Database!C7839,Currecny_M!$A$1:$P$1,0),FALSE))/VLOOKUP('Cover page'!$B$6,Currecny_M!$A$1:$P$10,MATCH(Database!C7839,Currecny_M!$A$1:$P$1,0),FALSE)</f>
        <v>1041.1495600000001</v>
      </c>
      <c r="N7839" s="6" t="str">
        <f>VLOOKUP(B7839,Master!$A$2:$C$11,3,FALSE)</f>
        <v>Pound</v>
      </c>
      <c r="O7839" s="6" t="str">
        <f>VLOOKUP(B7839,Master!$A$2:$C$11,2,FALSE)</f>
        <v>Europe</v>
      </c>
      <c r="Q7839" s="39" t="str">
        <f>VLOOKUP(D7839,GL_Master!$A$1:$D$80,2,FALSE)</f>
        <v>BS</v>
      </c>
      <c r="R7839" s="39" t="str">
        <f>VLOOKUP(D7839,GL_Master!$A$1:$D$80,3,FALSE)</f>
        <v>Gross Block</v>
      </c>
      <c r="S7839" s="39" t="str">
        <f>VLOOKUP(D7839,GL_Master!$A$1:$D$80,4,FALSE)</f>
        <v>Tangible Fixed assets</v>
      </c>
    </row>
    <row r="7840" spans="1:19" x14ac:dyDescent="0.25">
      <c r="A7840" s="39" t="s">
        <v>262</v>
      </c>
      <c r="B7840" s="39" t="s">
        <v>250</v>
      </c>
      <c r="C7840" s="7">
        <v>44013</v>
      </c>
      <c r="D7840" s="39" t="s">
        <v>65</v>
      </c>
      <c r="E7840" s="39">
        <v>-6903</v>
      </c>
      <c r="F7840" s="82">
        <f t="shared" si="366"/>
        <v>-6.9029999999999996</v>
      </c>
      <c r="G7840" s="39">
        <f>VLOOKUP(N7840,Currecny_M!$A$1:$P$10,2,FALSE)</f>
        <v>95</v>
      </c>
      <c r="H7840" s="39">
        <f>MATCH(C7840,Currecny_M!$A$1:$P$1,0)</f>
        <v>5</v>
      </c>
      <c r="I7840" s="39">
        <f>VLOOKUP(N7840,Currecny_M!$A$1:$P$10,MATCH(Database!C7840,Currecny_M!$A$1:$P$1,0),FALSE)</f>
        <v>97.88</v>
      </c>
      <c r="J7840" s="82">
        <f t="shared" si="367"/>
        <v>-675.66563999999994</v>
      </c>
      <c r="K7840" s="39">
        <f>VLOOKUP('Cover page'!$B$6,Currecny_M!$A$1:$P$10,MATCH(Database!C7840,Currecny_M!$A$1:$P$1,0),FALSE)</f>
        <v>1</v>
      </c>
      <c r="L7840" s="82">
        <f t="shared" si="368"/>
        <v>-675.66563999999994</v>
      </c>
      <c r="M7840" s="82">
        <f>((E7840/$F$1)*VLOOKUP(N7840,Currecny_M!$A$1:$P$10,MATCH(Database!C7840,Currecny_M!$A$1:$P$1,0),FALSE))/VLOOKUP('Cover page'!$B$6,Currecny_M!$A$1:$P$10,MATCH(Database!C7840,Currecny_M!$A$1:$P$1,0),FALSE)</f>
        <v>-675.66563999999994</v>
      </c>
      <c r="N7840" s="6" t="str">
        <f>VLOOKUP(B7840,Master!$A$2:$C$11,3,FALSE)</f>
        <v>Pound</v>
      </c>
      <c r="O7840" s="6" t="str">
        <f>VLOOKUP(B7840,Master!$A$2:$C$11,2,FALSE)</f>
        <v>Europe</v>
      </c>
      <c r="Q7840" s="39" t="str">
        <f>VLOOKUP(D7840,GL_Master!$A$1:$D$80,2,FALSE)</f>
        <v>BS</v>
      </c>
      <c r="R7840" s="39" t="str">
        <f>VLOOKUP(D7840,GL_Master!$A$1:$D$80,3,FALSE)</f>
        <v>Accumulated Depreciation</v>
      </c>
      <c r="S7840" s="39" t="str">
        <f>VLOOKUP(D7840,GL_Master!$A$1:$D$80,4,FALSE)</f>
        <v>Accumulated Depreciation</v>
      </c>
    </row>
    <row r="7841" spans="1:19" x14ac:dyDescent="0.25">
      <c r="A7841" s="39" t="s">
        <v>262</v>
      </c>
      <c r="B7841" s="39" t="s">
        <v>250</v>
      </c>
      <c r="C7841" s="7">
        <v>44013</v>
      </c>
      <c r="D7841" s="39" t="s">
        <v>66</v>
      </c>
      <c r="E7841" s="39">
        <v>5948</v>
      </c>
      <c r="F7841" s="82">
        <f t="shared" si="366"/>
        <v>5.9480000000000004</v>
      </c>
      <c r="G7841" s="39">
        <f>VLOOKUP(N7841,Currecny_M!$A$1:$P$10,2,FALSE)</f>
        <v>95</v>
      </c>
      <c r="H7841" s="39">
        <f>MATCH(C7841,Currecny_M!$A$1:$P$1,0)</f>
        <v>5</v>
      </c>
      <c r="I7841" s="39">
        <f>VLOOKUP(N7841,Currecny_M!$A$1:$P$10,MATCH(Database!C7841,Currecny_M!$A$1:$P$1,0),FALSE)</f>
        <v>97.88</v>
      </c>
      <c r="J7841" s="82">
        <f t="shared" si="367"/>
        <v>582.19024000000002</v>
      </c>
      <c r="K7841" s="39">
        <f>VLOOKUP('Cover page'!$B$6,Currecny_M!$A$1:$P$10,MATCH(Database!C7841,Currecny_M!$A$1:$P$1,0),FALSE)</f>
        <v>1</v>
      </c>
      <c r="L7841" s="82">
        <f t="shared" si="368"/>
        <v>582.19024000000002</v>
      </c>
      <c r="M7841" s="82">
        <f>((E7841/$F$1)*VLOOKUP(N7841,Currecny_M!$A$1:$P$10,MATCH(Database!C7841,Currecny_M!$A$1:$P$1,0),FALSE))/VLOOKUP('Cover page'!$B$6,Currecny_M!$A$1:$P$10,MATCH(Database!C7841,Currecny_M!$A$1:$P$1,0),FALSE)</f>
        <v>582.19024000000002</v>
      </c>
      <c r="N7841" s="6" t="str">
        <f>VLOOKUP(B7841,Master!$A$2:$C$11,3,FALSE)</f>
        <v>Pound</v>
      </c>
      <c r="O7841" s="6" t="str">
        <f>VLOOKUP(B7841,Master!$A$2:$C$11,2,FALSE)</f>
        <v>Europe</v>
      </c>
      <c r="Q7841" s="39" t="str">
        <f>VLOOKUP(D7841,GL_Master!$A$1:$D$80,2,FALSE)</f>
        <v>BS</v>
      </c>
      <c r="R7841" s="39" t="str">
        <f>VLOOKUP(D7841,GL_Master!$A$1:$D$80,3,FALSE)</f>
        <v>Gross Block</v>
      </c>
      <c r="S7841" s="39" t="str">
        <f>VLOOKUP(D7841,GL_Master!$A$1:$D$80,4,FALSE)</f>
        <v>Tangible Fixed assets</v>
      </c>
    </row>
    <row r="7842" spans="1:19" x14ac:dyDescent="0.25">
      <c r="A7842" s="39" t="s">
        <v>262</v>
      </c>
      <c r="B7842" s="39" t="s">
        <v>250</v>
      </c>
      <c r="C7842" s="7">
        <v>44013</v>
      </c>
      <c r="D7842" s="39" t="s">
        <v>67</v>
      </c>
      <c r="E7842" s="39">
        <v>2195</v>
      </c>
      <c r="F7842" s="82">
        <f t="shared" si="366"/>
        <v>2.1949999999999998</v>
      </c>
      <c r="G7842" s="39">
        <f>VLOOKUP(N7842,Currecny_M!$A$1:$P$10,2,FALSE)</f>
        <v>95</v>
      </c>
      <c r="H7842" s="39">
        <f>MATCH(C7842,Currecny_M!$A$1:$P$1,0)</f>
        <v>5</v>
      </c>
      <c r="I7842" s="39">
        <f>VLOOKUP(N7842,Currecny_M!$A$1:$P$10,MATCH(Database!C7842,Currecny_M!$A$1:$P$1,0),FALSE)</f>
        <v>97.88</v>
      </c>
      <c r="J7842" s="82">
        <f t="shared" si="367"/>
        <v>214.84659999999997</v>
      </c>
      <c r="K7842" s="39">
        <f>VLOOKUP('Cover page'!$B$6,Currecny_M!$A$1:$P$10,MATCH(Database!C7842,Currecny_M!$A$1:$P$1,0),FALSE)</f>
        <v>1</v>
      </c>
      <c r="L7842" s="82">
        <f t="shared" si="368"/>
        <v>214.84659999999997</v>
      </c>
      <c r="M7842" s="82">
        <f>((E7842/$F$1)*VLOOKUP(N7842,Currecny_M!$A$1:$P$10,MATCH(Database!C7842,Currecny_M!$A$1:$P$1,0),FALSE))/VLOOKUP('Cover page'!$B$6,Currecny_M!$A$1:$P$10,MATCH(Database!C7842,Currecny_M!$A$1:$P$1,0),FALSE)</f>
        <v>214.84659999999997</v>
      </c>
      <c r="N7842" s="6" t="str">
        <f>VLOOKUP(B7842,Master!$A$2:$C$11,3,FALSE)</f>
        <v>Pound</v>
      </c>
      <c r="O7842" s="6" t="str">
        <f>VLOOKUP(B7842,Master!$A$2:$C$11,2,FALSE)</f>
        <v>Europe</v>
      </c>
      <c r="Q7842" s="39" t="str">
        <f>VLOOKUP(D7842,GL_Master!$A$1:$D$80,2,FALSE)</f>
        <v>BS</v>
      </c>
      <c r="R7842" s="39" t="str">
        <f>VLOOKUP(D7842,GL_Master!$A$1:$D$80,3,FALSE)</f>
        <v>Gross Block</v>
      </c>
      <c r="S7842" s="39" t="str">
        <f>VLOOKUP(D7842,GL_Master!$A$1:$D$80,4,FALSE)</f>
        <v>Tangible Fixed assets</v>
      </c>
    </row>
    <row r="7843" spans="1:19" x14ac:dyDescent="0.25">
      <c r="A7843" s="39" t="s">
        <v>262</v>
      </c>
      <c r="B7843" s="39" t="s">
        <v>250</v>
      </c>
      <c r="C7843" s="7">
        <v>44013</v>
      </c>
      <c r="D7843" s="39" t="s">
        <v>68</v>
      </c>
      <c r="E7843" s="39">
        <v>-1917</v>
      </c>
      <c r="F7843" s="82">
        <f t="shared" si="366"/>
        <v>-1.917</v>
      </c>
      <c r="G7843" s="39">
        <f>VLOOKUP(N7843,Currecny_M!$A$1:$P$10,2,FALSE)</f>
        <v>95</v>
      </c>
      <c r="H7843" s="39">
        <f>MATCH(C7843,Currecny_M!$A$1:$P$1,0)</f>
        <v>5</v>
      </c>
      <c r="I7843" s="39">
        <f>VLOOKUP(N7843,Currecny_M!$A$1:$P$10,MATCH(Database!C7843,Currecny_M!$A$1:$P$1,0),FALSE)</f>
        <v>97.88</v>
      </c>
      <c r="J7843" s="82">
        <f t="shared" si="367"/>
        <v>-187.63595999999998</v>
      </c>
      <c r="K7843" s="39">
        <f>VLOOKUP('Cover page'!$B$6,Currecny_M!$A$1:$P$10,MATCH(Database!C7843,Currecny_M!$A$1:$P$1,0),FALSE)</f>
        <v>1</v>
      </c>
      <c r="L7843" s="82">
        <f t="shared" si="368"/>
        <v>-187.63595999999998</v>
      </c>
      <c r="M7843" s="82">
        <f>((E7843/$F$1)*VLOOKUP(N7843,Currecny_M!$A$1:$P$10,MATCH(Database!C7843,Currecny_M!$A$1:$P$1,0),FALSE))/VLOOKUP('Cover page'!$B$6,Currecny_M!$A$1:$P$10,MATCH(Database!C7843,Currecny_M!$A$1:$P$1,0),FALSE)</f>
        <v>-187.63595999999998</v>
      </c>
      <c r="N7843" s="6" t="str">
        <f>VLOOKUP(B7843,Master!$A$2:$C$11,3,FALSE)</f>
        <v>Pound</v>
      </c>
      <c r="O7843" s="6" t="str">
        <f>VLOOKUP(B7843,Master!$A$2:$C$11,2,FALSE)</f>
        <v>Europe</v>
      </c>
      <c r="Q7843" s="39" t="str">
        <f>VLOOKUP(D7843,GL_Master!$A$1:$D$80,2,FALSE)</f>
        <v>BS</v>
      </c>
      <c r="R7843" s="39" t="str">
        <f>VLOOKUP(D7843,GL_Master!$A$1:$D$80,3,FALSE)</f>
        <v>Accumulated Depreciation</v>
      </c>
      <c r="S7843" s="39" t="str">
        <f>VLOOKUP(D7843,GL_Master!$A$1:$D$80,4,FALSE)</f>
        <v>Accumulated Depreciation</v>
      </c>
    </row>
    <row r="7844" spans="1:19" x14ac:dyDescent="0.25">
      <c r="A7844" s="39" t="s">
        <v>262</v>
      </c>
      <c r="B7844" s="39" t="s">
        <v>250</v>
      </c>
      <c r="C7844" s="7">
        <v>44013</v>
      </c>
      <c r="D7844" s="39" t="s">
        <v>69</v>
      </c>
      <c r="E7844" s="39">
        <v>3530</v>
      </c>
      <c r="F7844" s="82">
        <f t="shared" si="366"/>
        <v>3.53</v>
      </c>
      <c r="G7844" s="39">
        <f>VLOOKUP(N7844,Currecny_M!$A$1:$P$10,2,FALSE)</f>
        <v>95</v>
      </c>
      <c r="H7844" s="39">
        <f>MATCH(C7844,Currecny_M!$A$1:$P$1,0)</f>
        <v>5</v>
      </c>
      <c r="I7844" s="39">
        <f>VLOOKUP(N7844,Currecny_M!$A$1:$P$10,MATCH(Database!C7844,Currecny_M!$A$1:$P$1,0),FALSE)</f>
        <v>97.88</v>
      </c>
      <c r="J7844" s="82">
        <f t="shared" si="367"/>
        <v>345.51639999999998</v>
      </c>
      <c r="K7844" s="39">
        <f>VLOOKUP('Cover page'!$B$6,Currecny_M!$A$1:$P$10,MATCH(Database!C7844,Currecny_M!$A$1:$P$1,0),FALSE)</f>
        <v>1</v>
      </c>
      <c r="L7844" s="82">
        <f t="shared" si="368"/>
        <v>345.51639999999998</v>
      </c>
      <c r="M7844" s="82">
        <f>((E7844/$F$1)*VLOOKUP(N7844,Currecny_M!$A$1:$P$10,MATCH(Database!C7844,Currecny_M!$A$1:$P$1,0),FALSE))/VLOOKUP('Cover page'!$B$6,Currecny_M!$A$1:$P$10,MATCH(Database!C7844,Currecny_M!$A$1:$P$1,0),FALSE)</f>
        <v>345.51639999999998</v>
      </c>
      <c r="N7844" s="6" t="str">
        <f>VLOOKUP(B7844,Master!$A$2:$C$11,3,FALSE)</f>
        <v>Pound</v>
      </c>
      <c r="O7844" s="6" t="str">
        <f>VLOOKUP(B7844,Master!$A$2:$C$11,2,FALSE)</f>
        <v>Europe</v>
      </c>
      <c r="Q7844" s="39" t="str">
        <f>VLOOKUP(D7844,GL_Master!$A$1:$D$80,2,FALSE)</f>
        <v>BS</v>
      </c>
      <c r="R7844" s="39" t="str">
        <f>VLOOKUP(D7844,GL_Master!$A$1:$D$80,3,FALSE)</f>
        <v>Gross Block</v>
      </c>
      <c r="S7844" s="39" t="str">
        <f>VLOOKUP(D7844,GL_Master!$A$1:$D$80,4,FALSE)</f>
        <v>Tangible Fixed assets</v>
      </c>
    </row>
    <row r="7845" spans="1:19" x14ac:dyDescent="0.25">
      <c r="A7845" s="39" t="s">
        <v>262</v>
      </c>
      <c r="B7845" s="39" t="s">
        <v>250</v>
      </c>
      <c r="C7845" s="7">
        <v>44013</v>
      </c>
      <c r="D7845" s="39" t="s">
        <v>70</v>
      </c>
      <c r="E7845" s="39">
        <v>-135</v>
      </c>
      <c r="F7845" s="82">
        <f t="shared" si="366"/>
        <v>-0.13500000000000001</v>
      </c>
      <c r="G7845" s="39">
        <f>VLOOKUP(N7845,Currecny_M!$A$1:$P$10,2,FALSE)</f>
        <v>95</v>
      </c>
      <c r="H7845" s="39">
        <f>MATCH(C7845,Currecny_M!$A$1:$P$1,0)</f>
        <v>5</v>
      </c>
      <c r="I7845" s="39">
        <f>VLOOKUP(N7845,Currecny_M!$A$1:$P$10,MATCH(Database!C7845,Currecny_M!$A$1:$P$1,0),FALSE)</f>
        <v>97.88</v>
      </c>
      <c r="J7845" s="82">
        <f t="shared" si="367"/>
        <v>-13.213800000000001</v>
      </c>
      <c r="K7845" s="39">
        <f>VLOOKUP('Cover page'!$B$6,Currecny_M!$A$1:$P$10,MATCH(Database!C7845,Currecny_M!$A$1:$P$1,0),FALSE)</f>
        <v>1</v>
      </c>
      <c r="L7845" s="82">
        <f t="shared" si="368"/>
        <v>-13.213800000000001</v>
      </c>
      <c r="M7845" s="82">
        <f>((E7845/$F$1)*VLOOKUP(N7845,Currecny_M!$A$1:$P$10,MATCH(Database!C7845,Currecny_M!$A$1:$P$1,0),FALSE))/VLOOKUP('Cover page'!$B$6,Currecny_M!$A$1:$P$10,MATCH(Database!C7845,Currecny_M!$A$1:$P$1,0),FALSE)</f>
        <v>-13.213800000000001</v>
      </c>
      <c r="N7845" s="6" t="str">
        <f>VLOOKUP(B7845,Master!$A$2:$C$11,3,FALSE)</f>
        <v>Pound</v>
      </c>
      <c r="O7845" s="6" t="str">
        <f>VLOOKUP(B7845,Master!$A$2:$C$11,2,FALSE)</f>
        <v>Europe</v>
      </c>
      <c r="Q7845" s="39" t="str">
        <f>VLOOKUP(D7845,GL_Master!$A$1:$D$80,2,FALSE)</f>
        <v>BS</v>
      </c>
      <c r="R7845" s="39" t="str">
        <f>VLOOKUP(D7845,GL_Master!$A$1:$D$80,3,FALSE)</f>
        <v>Accumulated Depreciation</v>
      </c>
      <c r="S7845" s="39" t="str">
        <f>VLOOKUP(D7845,GL_Master!$A$1:$D$80,4,FALSE)</f>
        <v>Accumulated Depreciation</v>
      </c>
    </row>
    <row r="7846" spans="1:19" x14ac:dyDescent="0.25">
      <c r="A7846" s="39" t="s">
        <v>262</v>
      </c>
      <c r="B7846" s="39" t="s">
        <v>250</v>
      </c>
      <c r="C7846" s="7">
        <v>44013</v>
      </c>
      <c r="D7846" s="39" t="s">
        <v>71</v>
      </c>
      <c r="E7846" s="39">
        <v>6712</v>
      </c>
      <c r="F7846" s="82">
        <f t="shared" si="366"/>
        <v>6.7119999999999997</v>
      </c>
      <c r="G7846" s="39">
        <f>VLOOKUP(N7846,Currecny_M!$A$1:$P$10,2,FALSE)</f>
        <v>95</v>
      </c>
      <c r="H7846" s="39">
        <f>MATCH(C7846,Currecny_M!$A$1:$P$1,0)</f>
        <v>5</v>
      </c>
      <c r="I7846" s="39">
        <f>VLOOKUP(N7846,Currecny_M!$A$1:$P$10,MATCH(Database!C7846,Currecny_M!$A$1:$P$1,0),FALSE)</f>
        <v>97.88</v>
      </c>
      <c r="J7846" s="82">
        <f t="shared" si="367"/>
        <v>656.97055999999998</v>
      </c>
      <c r="K7846" s="39">
        <f>VLOOKUP('Cover page'!$B$6,Currecny_M!$A$1:$P$10,MATCH(Database!C7846,Currecny_M!$A$1:$P$1,0),FALSE)</f>
        <v>1</v>
      </c>
      <c r="L7846" s="82">
        <f t="shared" si="368"/>
        <v>656.97055999999998</v>
      </c>
      <c r="M7846" s="82">
        <f>((E7846/$F$1)*VLOOKUP(N7846,Currecny_M!$A$1:$P$10,MATCH(Database!C7846,Currecny_M!$A$1:$P$1,0),FALSE))/VLOOKUP('Cover page'!$B$6,Currecny_M!$A$1:$P$10,MATCH(Database!C7846,Currecny_M!$A$1:$P$1,0),FALSE)</f>
        <v>656.97055999999998</v>
      </c>
      <c r="N7846" s="6" t="str">
        <f>VLOOKUP(B7846,Master!$A$2:$C$11,3,FALSE)</f>
        <v>Pound</v>
      </c>
      <c r="O7846" s="6" t="str">
        <f>VLOOKUP(B7846,Master!$A$2:$C$11,2,FALSE)</f>
        <v>Europe</v>
      </c>
      <c r="Q7846" s="39" t="str">
        <f>VLOOKUP(D7846,GL_Master!$A$1:$D$80,2,FALSE)</f>
        <v>BS</v>
      </c>
      <c r="R7846" s="39" t="str">
        <f>VLOOKUP(D7846,GL_Master!$A$1:$D$80,3,FALSE)</f>
        <v>Gross Block</v>
      </c>
      <c r="S7846" s="39" t="str">
        <f>VLOOKUP(D7846,GL_Master!$A$1:$D$80,4,FALSE)</f>
        <v>Tangible Fixed assets</v>
      </c>
    </row>
    <row r="7847" spans="1:19" x14ac:dyDescent="0.25">
      <c r="A7847" s="39" t="s">
        <v>262</v>
      </c>
      <c r="B7847" s="39" t="s">
        <v>250</v>
      </c>
      <c r="C7847" s="7">
        <v>44013</v>
      </c>
      <c r="D7847" s="39" t="s">
        <v>72</v>
      </c>
      <c r="E7847" s="39">
        <v>56</v>
      </c>
      <c r="F7847" s="82">
        <f t="shared" si="366"/>
        <v>5.6000000000000001E-2</v>
      </c>
      <c r="G7847" s="39">
        <f>VLOOKUP(N7847,Currecny_M!$A$1:$P$10,2,FALSE)</f>
        <v>95</v>
      </c>
      <c r="H7847" s="39">
        <f>MATCH(C7847,Currecny_M!$A$1:$P$1,0)</f>
        <v>5</v>
      </c>
      <c r="I7847" s="39">
        <f>VLOOKUP(N7847,Currecny_M!$A$1:$P$10,MATCH(Database!C7847,Currecny_M!$A$1:$P$1,0),FALSE)</f>
        <v>97.88</v>
      </c>
      <c r="J7847" s="82">
        <f t="shared" si="367"/>
        <v>5.4812799999999999</v>
      </c>
      <c r="K7847" s="39">
        <f>VLOOKUP('Cover page'!$B$6,Currecny_M!$A$1:$P$10,MATCH(Database!C7847,Currecny_M!$A$1:$P$1,0),FALSE)</f>
        <v>1</v>
      </c>
      <c r="L7847" s="82">
        <f t="shared" si="368"/>
        <v>5.4812799999999999</v>
      </c>
      <c r="M7847" s="82">
        <f>((E7847/$F$1)*VLOOKUP(N7847,Currecny_M!$A$1:$P$10,MATCH(Database!C7847,Currecny_M!$A$1:$P$1,0),FALSE))/VLOOKUP('Cover page'!$B$6,Currecny_M!$A$1:$P$10,MATCH(Database!C7847,Currecny_M!$A$1:$P$1,0),FALSE)</f>
        <v>5.4812799999999999</v>
      </c>
      <c r="N7847" s="6" t="str">
        <f>VLOOKUP(B7847,Master!$A$2:$C$11,3,FALSE)</f>
        <v>Pound</v>
      </c>
      <c r="O7847" s="6" t="str">
        <f>VLOOKUP(B7847,Master!$A$2:$C$11,2,FALSE)</f>
        <v>Europe</v>
      </c>
      <c r="Q7847" s="39" t="str">
        <f>VLOOKUP(D7847,GL_Master!$A$1:$D$80,2,FALSE)</f>
        <v>BS</v>
      </c>
      <c r="R7847" s="39" t="str">
        <f>VLOOKUP(D7847,GL_Master!$A$1:$D$80,3,FALSE)</f>
        <v>Gross Block</v>
      </c>
      <c r="S7847" s="39" t="str">
        <f>VLOOKUP(D7847,GL_Master!$A$1:$D$80,4,FALSE)</f>
        <v>Tangible Fixed assets</v>
      </c>
    </row>
    <row r="7848" spans="1:19" x14ac:dyDescent="0.25">
      <c r="A7848" s="39" t="s">
        <v>262</v>
      </c>
      <c r="B7848" s="39" t="s">
        <v>250</v>
      </c>
      <c r="C7848" s="7">
        <v>44013</v>
      </c>
      <c r="D7848" s="39" t="s">
        <v>73</v>
      </c>
      <c r="E7848" s="39">
        <v>26</v>
      </c>
      <c r="F7848" s="82">
        <f t="shared" si="366"/>
        <v>2.5999999999999999E-2</v>
      </c>
      <c r="G7848" s="39">
        <f>VLOOKUP(N7848,Currecny_M!$A$1:$P$10,2,FALSE)</f>
        <v>95</v>
      </c>
      <c r="H7848" s="39">
        <f>MATCH(C7848,Currecny_M!$A$1:$P$1,0)</f>
        <v>5</v>
      </c>
      <c r="I7848" s="39">
        <f>VLOOKUP(N7848,Currecny_M!$A$1:$P$10,MATCH(Database!C7848,Currecny_M!$A$1:$P$1,0),FALSE)</f>
        <v>97.88</v>
      </c>
      <c r="J7848" s="82">
        <f t="shared" si="367"/>
        <v>2.5448799999999996</v>
      </c>
      <c r="K7848" s="39">
        <f>VLOOKUP('Cover page'!$B$6,Currecny_M!$A$1:$P$10,MATCH(Database!C7848,Currecny_M!$A$1:$P$1,0),FALSE)</f>
        <v>1</v>
      </c>
      <c r="L7848" s="82">
        <f t="shared" si="368"/>
        <v>2.5448799999999996</v>
      </c>
      <c r="M7848" s="82">
        <f>((E7848/$F$1)*VLOOKUP(N7848,Currecny_M!$A$1:$P$10,MATCH(Database!C7848,Currecny_M!$A$1:$P$1,0),FALSE))/VLOOKUP('Cover page'!$B$6,Currecny_M!$A$1:$P$10,MATCH(Database!C7848,Currecny_M!$A$1:$P$1,0),FALSE)</f>
        <v>2.5448799999999996</v>
      </c>
      <c r="N7848" s="6" t="str">
        <f>VLOOKUP(B7848,Master!$A$2:$C$11,3,FALSE)</f>
        <v>Pound</v>
      </c>
      <c r="O7848" s="6" t="str">
        <f>VLOOKUP(B7848,Master!$A$2:$C$11,2,FALSE)</f>
        <v>Europe</v>
      </c>
      <c r="Q7848" s="39" t="str">
        <f>VLOOKUP(D7848,GL_Master!$A$1:$D$80,2,FALSE)</f>
        <v>BS</v>
      </c>
      <c r="R7848" s="39" t="str">
        <f>VLOOKUP(D7848,GL_Master!$A$1:$D$80,3,FALSE)</f>
        <v>Gross Block</v>
      </c>
      <c r="S7848" s="39" t="str">
        <f>VLOOKUP(D7848,GL_Master!$A$1:$D$80,4,FALSE)</f>
        <v>Tangible Fixed assets</v>
      </c>
    </row>
    <row r="7849" spans="1:19" x14ac:dyDescent="0.25">
      <c r="A7849" s="39" t="s">
        <v>262</v>
      </c>
      <c r="B7849" s="39" t="s">
        <v>250</v>
      </c>
      <c r="C7849" s="7">
        <v>44013</v>
      </c>
      <c r="D7849" s="39" t="s">
        <v>74</v>
      </c>
      <c r="E7849" s="39">
        <v>-6201</v>
      </c>
      <c r="F7849" s="82">
        <f t="shared" si="366"/>
        <v>-6.2009999999999996</v>
      </c>
      <c r="G7849" s="39">
        <f>VLOOKUP(N7849,Currecny_M!$A$1:$P$10,2,FALSE)</f>
        <v>95</v>
      </c>
      <c r="H7849" s="39">
        <f>MATCH(C7849,Currecny_M!$A$1:$P$1,0)</f>
        <v>5</v>
      </c>
      <c r="I7849" s="39">
        <f>VLOOKUP(N7849,Currecny_M!$A$1:$P$10,MATCH(Database!C7849,Currecny_M!$A$1:$P$1,0),FALSE)</f>
        <v>97.88</v>
      </c>
      <c r="J7849" s="82">
        <f t="shared" si="367"/>
        <v>-606.95387999999991</v>
      </c>
      <c r="K7849" s="39">
        <f>VLOOKUP('Cover page'!$B$6,Currecny_M!$A$1:$P$10,MATCH(Database!C7849,Currecny_M!$A$1:$P$1,0),FALSE)</f>
        <v>1</v>
      </c>
      <c r="L7849" s="82">
        <f t="shared" si="368"/>
        <v>-606.95387999999991</v>
      </c>
      <c r="M7849" s="82">
        <f>((E7849/$F$1)*VLOOKUP(N7849,Currecny_M!$A$1:$P$10,MATCH(Database!C7849,Currecny_M!$A$1:$P$1,0),FALSE))/VLOOKUP('Cover page'!$B$6,Currecny_M!$A$1:$P$10,MATCH(Database!C7849,Currecny_M!$A$1:$P$1,0),FALSE)</f>
        <v>-606.95387999999991</v>
      </c>
      <c r="N7849" s="6" t="str">
        <f>VLOOKUP(B7849,Master!$A$2:$C$11,3,FALSE)</f>
        <v>Pound</v>
      </c>
      <c r="O7849" s="6" t="str">
        <f>VLOOKUP(B7849,Master!$A$2:$C$11,2,FALSE)</f>
        <v>Europe</v>
      </c>
      <c r="Q7849" s="39" t="str">
        <f>VLOOKUP(D7849,GL_Master!$A$1:$D$80,2,FALSE)</f>
        <v>BS</v>
      </c>
      <c r="R7849" s="39" t="str">
        <f>VLOOKUP(D7849,GL_Master!$A$1:$D$80,3,FALSE)</f>
        <v>Accumulated Depreciation</v>
      </c>
      <c r="S7849" s="39" t="str">
        <f>VLOOKUP(D7849,GL_Master!$A$1:$D$80,4,FALSE)</f>
        <v>Accumulated Depreciation</v>
      </c>
    </row>
    <row r="7850" spans="1:19" x14ac:dyDescent="0.25">
      <c r="A7850" s="39" t="s">
        <v>262</v>
      </c>
      <c r="B7850" s="39" t="s">
        <v>250</v>
      </c>
      <c r="C7850" s="7">
        <v>44013</v>
      </c>
      <c r="D7850" s="39" t="s">
        <v>21</v>
      </c>
      <c r="E7850" s="39">
        <v>515</v>
      </c>
      <c r="F7850" s="82">
        <f t="shared" si="366"/>
        <v>0.51500000000000001</v>
      </c>
      <c r="G7850" s="39">
        <f>VLOOKUP(N7850,Currecny_M!$A$1:$P$10,2,FALSE)</f>
        <v>95</v>
      </c>
      <c r="H7850" s="39">
        <f>MATCH(C7850,Currecny_M!$A$1:$P$1,0)</f>
        <v>5</v>
      </c>
      <c r="I7850" s="39">
        <f>VLOOKUP(N7850,Currecny_M!$A$1:$P$10,MATCH(Database!C7850,Currecny_M!$A$1:$P$1,0),FALSE)</f>
        <v>97.88</v>
      </c>
      <c r="J7850" s="82">
        <f t="shared" si="367"/>
        <v>50.408200000000001</v>
      </c>
      <c r="K7850" s="39">
        <f>VLOOKUP('Cover page'!$B$6,Currecny_M!$A$1:$P$10,MATCH(Database!C7850,Currecny_M!$A$1:$P$1,0),FALSE)</f>
        <v>1</v>
      </c>
      <c r="L7850" s="82">
        <f t="shared" si="368"/>
        <v>50.408200000000001</v>
      </c>
      <c r="M7850" s="82">
        <f>((E7850/$F$1)*VLOOKUP(N7850,Currecny_M!$A$1:$P$10,MATCH(Database!C7850,Currecny_M!$A$1:$P$1,0),FALSE))/VLOOKUP('Cover page'!$B$6,Currecny_M!$A$1:$P$10,MATCH(Database!C7850,Currecny_M!$A$1:$P$1,0),FALSE)</f>
        <v>50.408200000000001</v>
      </c>
      <c r="N7850" s="6" t="str">
        <f>VLOOKUP(B7850,Master!$A$2:$C$11,3,FALSE)</f>
        <v>Pound</v>
      </c>
      <c r="O7850" s="6" t="str">
        <f>VLOOKUP(B7850,Master!$A$2:$C$11,2,FALSE)</f>
        <v>Europe</v>
      </c>
      <c r="Q7850" s="39" t="str">
        <f>VLOOKUP(D7850,GL_Master!$A$1:$D$80,2,FALSE)</f>
        <v>BS</v>
      </c>
      <c r="R7850" s="39" t="str">
        <f>VLOOKUP(D7850,GL_Master!$A$1:$D$80,3,FALSE)</f>
        <v>Gross Block</v>
      </c>
      <c r="S7850" s="39" t="str">
        <f>VLOOKUP(D7850,GL_Master!$A$1:$D$80,4,FALSE)</f>
        <v>Tangible Fixed assets</v>
      </c>
    </row>
    <row r="7851" spans="1:19" x14ac:dyDescent="0.25">
      <c r="A7851" s="39" t="s">
        <v>262</v>
      </c>
      <c r="B7851" s="39" t="s">
        <v>250</v>
      </c>
      <c r="C7851" s="7">
        <v>44013</v>
      </c>
      <c r="D7851" s="39" t="s">
        <v>27</v>
      </c>
      <c r="E7851" s="39">
        <v>1205</v>
      </c>
      <c r="F7851" s="82">
        <f t="shared" si="366"/>
        <v>1.2050000000000001</v>
      </c>
      <c r="G7851" s="39">
        <f>VLOOKUP(N7851,Currecny_M!$A$1:$P$10,2,FALSE)</f>
        <v>95</v>
      </c>
      <c r="H7851" s="39">
        <f>MATCH(C7851,Currecny_M!$A$1:$P$1,0)</f>
        <v>5</v>
      </c>
      <c r="I7851" s="39">
        <f>VLOOKUP(N7851,Currecny_M!$A$1:$P$10,MATCH(Database!C7851,Currecny_M!$A$1:$P$1,0),FALSE)</f>
        <v>97.88</v>
      </c>
      <c r="J7851" s="82">
        <f t="shared" si="367"/>
        <v>117.94540000000001</v>
      </c>
      <c r="K7851" s="39">
        <f>VLOOKUP('Cover page'!$B$6,Currecny_M!$A$1:$P$10,MATCH(Database!C7851,Currecny_M!$A$1:$P$1,0),FALSE)</f>
        <v>1</v>
      </c>
      <c r="L7851" s="82">
        <f t="shared" si="368"/>
        <v>117.94540000000001</v>
      </c>
      <c r="M7851" s="82">
        <f>((E7851/$F$1)*VLOOKUP(N7851,Currecny_M!$A$1:$P$10,MATCH(Database!C7851,Currecny_M!$A$1:$P$1,0),FALSE))/VLOOKUP('Cover page'!$B$6,Currecny_M!$A$1:$P$10,MATCH(Database!C7851,Currecny_M!$A$1:$P$1,0),FALSE)</f>
        <v>117.94540000000001</v>
      </c>
      <c r="N7851" s="6" t="str">
        <f>VLOOKUP(B7851,Master!$A$2:$C$11,3,FALSE)</f>
        <v>Pound</v>
      </c>
      <c r="O7851" s="6" t="str">
        <f>VLOOKUP(B7851,Master!$A$2:$C$11,2,FALSE)</f>
        <v>Europe</v>
      </c>
      <c r="Q7851" s="39" t="str">
        <f>VLOOKUP(D7851,GL_Master!$A$1:$D$80,2,FALSE)</f>
        <v>BS</v>
      </c>
      <c r="R7851" s="39" t="str">
        <f>VLOOKUP(D7851,GL_Master!$A$1:$D$80,3,FALSE)</f>
        <v>Gross Block</v>
      </c>
      <c r="S7851" s="39" t="str">
        <f>VLOOKUP(D7851,GL_Master!$A$1:$D$80,4,FALSE)</f>
        <v>Tangible Fixed assets</v>
      </c>
    </row>
    <row r="7852" spans="1:19" x14ac:dyDescent="0.25">
      <c r="A7852" s="39" t="s">
        <v>262</v>
      </c>
      <c r="B7852" s="39" t="s">
        <v>250</v>
      </c>
      <c r="C7852" s="7">
        <v>44013</v>
      </c>
      <c r="D7852" s="39" t="s">
        <v>75</v>
      </c>
      <c r="E7852" s="39">
        <v>-26</v>
      </c>
      <c r="F7852" s="82">
        <f t="shared" si="366"/>
        <v>-2.5999999999999999E-2</v>
      </c>
      <c r="G7852" s="39">
        <f>VLOOKUP(N7852,Currecny_M!$A$1:$P$10,2,FALSE)</f>
        <v>95</v>
      </c>
      <c r="H7852" s="39">
        <f>MATCH(C7852,Currecny_M!$A$1:$P$1,0)</f>
        <v>5</v>
      </c>
      <c r="I7852" s="39">
        <f>VLOOKUP(N7852,Currecny_M!$A$1:$P$10,MATCH(Database!C7852,Currecny_M!$A$1:$P$1,0),FALSE)</f>
        <v>97.88</v>
      </c>
      <c r="J7852" s="82">
        <f t="shared" si="367"/>
        <v>-2.5448799999999996</v>
      </c>
      <c r="K7852" s="39">
        <f>VLOOKUP('Cover page'!$B$6,Currecny_M!$A$1:$P$10,MATCH(Database!C7852,Currecny_M!$A$1:$P$1,0),FALSE)</f>
        <v>1</v>
      </c>
      <c r="L7852" s="82">
        <f t="shared" si="368"/>
        <v>-2.5448799999999996</v>
      </c>
      <c r="M7852" s="82">
        <f>((E7852/$F$1)*VLOOKUP(N7852,Currecny_M!$A$1:$P$10,MATCH(Database!C7852,Currecny_M!$A$1:$P$1,0),FALSE))/VLOOKUP('Cover page'!$B$6,Currecny_M!$A$1:$P$10,MATCH(Database!C7852,Currecny_M!$A$1:$P$1,0),FALSE)</f>
        <v>-2.5448799999999996</v>
      </c>
      <c r="N7852" s="6" t="str">
        <f>VLOOKUP(B7852,Master!$A$2:$C$11,3,FALSE)</f>
        <v>Pound</v>
      </c>
      <c r="O7852" s="6" t="str">
        <f>VLOOKUP(B7852,Master!$A$2:$C$11,2,FALSE)</f>
        <v>Europe</v>
      </c>
      <c r="Q7852" s="39" t="str">
        <f>VLOOKUP(D7852,GL_Master!$A$1:$D$80,2,FALSE)</f>
        <v>BS</v>
      </c>
      <c r="R7852" s="39" t="str">
        <f>VLOOKUP(D7852,GL_Master!$A$1:$D$80,3,FALSE)</f>
        <v>Gross Block</v>
      </c>
      <c r="S7852" s="39" t="str">
        <f>VLOOKUP(D7852,GL_Master!$A$1:$D$80,4,FALSE)</f>
        <v>Tangible Fixed assets</v>
      </c>
    </row>
    <row r="7853" spans="1:19" x14ac:dyDescent="0.25">
      <c r="A7853" s="39" t="s">
        <v>262</v>
      </c>
      <c r="B7853" s="39" t="s">
        <v>250</v>
      </c>
      <c r="C7853" s="7">
        <v>44013</v>
      </c>
      <c r="D7853" s="39" t="s">
        <v>76</v>
      </c>
      <c r="E7853" s="39">
        <v>657</v>
      </c>
      <c r="F7853" s="82">
        <f t="shared" si="366"/>
        <v>0.65700000000000003</v>
      </c>
      <c r="G7853" s="39">
        <f>VLOOKUP(N7853,Currecny_M!$A$1:$P$10,2,FALSE)</f>
        <v>95</v>
      </c>
      <c r="H7853" s="39">
        <f>MATCH(C7853,Currecny_M!$A$1:$P$1,0)</f>
        <v>5</v>
      </c>
      <c r="I7853" s="39">
        <f>VLOOKUP(N7853,Currecny_M!$A$1:$P$10,MATCH(Database!C7853,Currecny_M!$A$1:$P$1,0),FALSE)</f>
        <v>97.88</v>
      </c>
      <c r="J7853" s="82">
        <f t="shared" si="367"/>
        <v>64.307159999999996</v>
      </c>
      <c r="K7853" s="39">
        <f>VLOOKUP('Cover page'!$B$6,Currecny_M!$A$1:$P$10,MATCH(Database!C7853,Currecny_M!$A$1:$P$1,0),FALSE)</f>
        <v>1</v>
      </c>
      <c r="L7853" s="82">
        <f t="shared" si="368"/>
        <v>64.307159999999996</v>
      </c>
      <c r="M7853" s="82">
        <f>((E7853/$F$1)*VLOOKUP(N7853,Currecny_M!$A$1:$P$10,MATCH(Database!C7853,Currecny_M!$A$1:$P$1,0),FALSE))/VLOOKUP('Cover page'!$B$6,Currecny_M!$A$1:$P$10,MATCH(Database!C7853,Currecny_M!$A$1:$P$1,0),FALSE)</f>
        <v>64.307159999999996</v>
      </c>
      <c r="N7853" s="6" t="str">
        <f>VLOOKUP(B7853,Master!$A$2:$C$11,3,FALSE)</f>
        <v>Pound</v>
      </c>
      <c r="O7853" s="6" t="str">
        <f>VLOOKUP(B7853,Master!$A$2:$C$11,2,FALSE)</f>
        <v>Europe</v>
      </c>
      <c r="Q7853" s="39" t="str">
        <f>VLOOKUP(D7853,GL_Master!$A$1:$D$80,2,FALSE)</f>
        <v>BS</v>
      </c>
      <c r="R7853" s="39" t="str">
        <f>VLOOKUP(D7853,GL_Master!$A$1:$D$80,3,FALSE)</f>
        <v>Inventories</v>
      </c>
      <c r="S7853" s="39" t="str">
        <f>VLOOKUP(D7853,GL_Master!$A$1:$D$80,4,FALSE)</f>
        <v>Inventory</v>
      </c>
    </row>
    <row r="7854" spans="1:19" x14ac:dyDescent="0.25">
      <c r="A7854" s="39" t="s">
        <v>262</v>
      </c>
      <c r="B7854" s="39" t="s">
        <v>250</v>
      </c>
      <c r="C7854" s="7">
        <v>44013</v>
      </c>
      <c r="D7854" s="39" t="s">
        <v>77</v>
      </c>
      <c r="E7854" s="39">
        <v>1703</v>
      </c>
      <c r="F7854" s="82">
        <f t="shared" si="366"/>
        <v>1.7030000000000001</v>
      </c>
      <c r="G7854" s="39">
        <f>VLOOKUP(N7854,Currecny_M!$A$1:$P$10,2,FALSE)</f>
        <v>95</v>
      </c>
      <c r="H7854" s="39">
        <f>MATCH(C7854,Currecny_M!$A$1:$P$1,0)</f>
        <v>5</v>
      </c>
      <c r="I7854" s="39">
        <f>VLOOKUP(N7854,Currecny_M!$A$1:$P$10,MATCH(Database!C7854,Currecny_M!$A$1:$P$1,0),FALSE)</f>
        <v>97.88</v>
      </c>
      <c r="J7854" s="82">
        <f t="shared" si="367"/>
        <v>166.68964</v>
      </c>
      <c r="K7854" s="39">
        <f>VLOOKUP('Cover page'!$B$6,Currecny_M!$A$1:$P$10,MATCH(Database!C7854,Currecny_M!$A$1:$P$1,0),FALSE)</f>
        <v>1</v>
      </c>
      <c r="L7854" s="82">
        <f t="shared" si="368"/>
        <v>166.68964</v>
      </c>
      <c r="M7854" s="82">
        <f>((E7854/$F$1)*VLOOKUP(N7854,Currecny_M!$A$1:$P$10,MATCH(Database!C7854,Currecny_M!$A$1:$P$1,0),FALSE))/VLOOKUP('Cover page'!$B$6,Currecny_M!$A$1:$P$10,MATCH(Database!C7854,Currecny_M!$A$1:$P$1,0),FALSE)</f>
        <v>166.68964</v>
      </c>
      <c r="N7854" s="6" t="str">
        <f>VLOOKUP(B7854,Master!$A$2:$C$11,3,FALSE)</f>
        <v>Pound</v>
      </c>
      <c r="O7854" s="6" t="str">
        <f>VLOOKUP(B7854,Master!$A$2:$C$11,2,FALSE)</f>
        <v>Europe</v>
      </c>
      <c r="Q7854" s="39" t="str">
        <f>VLOOKUP(D7854,GL_Master!$A$1:$D$80,2,FALSE)</f>
        <v>BS</v>
      </c>
      <c r="R7854" s="39" t="str">
        <f>VLOOKUP(D7854,GL_Master!$A$1:$D$80,3,FALSE)</f>
        <v>Inventories</v>
      </c>
      <c r="S7854" s="39" t="str">
        <f>VLOOKUP(D7854,GL_Master!$A$1:$D$80,4,FALSE)</f>
        <v>Inventory</v>
      </c>
    </row>
    <row r="7855" spans="1:19" x14ac:dyDescent="0.25">
      <c r="A7855" s="39" t="s">
        <v>262</v>
      </c>
      <c r="B7855" s="39" t="s">
        <v>250</v>
      </c>
      <c r="C7855" s="7">
        <v>44013</v>
      </c>
      <c r="D7855" s="39" t="s">
        <v>2</v>
      </c>
      <c r="E7855" s="39">
        <v>172242</v>
      </c>
      <c r="F7855" s="82">
        <f t="shared" si="366"/>
        <v>172.24199999999999</v>
      </c>
      <c r="G7855" s="39">
        <f>VLOOKUP(N7855,Currecny_M!$A$1:$P$10,2,FALSE)</f>
        <v>95</v>
      </c>
      <c r="H7855" s="39">
        <f>MATCH(C7855,Currecny_M!$A$1:$P$1,0)</f>
        <v>5</v>
      </c>
      <c r="I7855" s="39">
        <f>VLOOKUP(N7855,Currecny_M!$A$1:$P$10,MATCH(Database!C7855,Currecny_M!$A$1:$P$1,0),FALSE)</f>
        <v>97.88</v>
      </c>
      <c r="J7855" s="82">
        <f t="shared" si="367"/>
        <v>16859.04696</v>
      </c>
      <c r="K7855" s="39">
        <f>VLOOKUP('Cover page'!$B$6,Currecny_M!$A$1:$P$10,MATCH(Database!C7855,Currecny_M!$A$1:$P$1,0),FALSE)</f>
        <v>1</v>
      </c>
      <c r="L7855" s="82">
        <f t="shared" si="368"/>
        <v>16859.04696</v>
      </c>
      <c r="M7855" s="82">
        <f>((E7855/$F$1)*VLOOKUP(N7855,Currecny_M!$A$1:$P$10,MATCH(Database!C7855,Currecny_M!$A$1:$P$1,0),FALSE))/VLOOKUP('Cover page'!$B$6,Currecny_M!$A$1:$P$10,MATCH(Database!C7855,Currecny_M!$A$1:$P$1,0),FALSE)</f>
        <v>16859.04696</v>
      </c>
      <c r="N7855" s="6" t="str">
        <f>VLOOKUP(B7855,Master!$A$2:$C$11,3,FALSE)</f>
        <v>Pound</v>
      </c>
      <c r="O7855" s="6" t="str">
        <f>VLOOKUP(B7855,Master!$A$2:$C$11,2,FALSE)</f>
        <v>Europe</v>
      </c>
      <c r="Q7855" s="39" t="str">
        <f>VLOOKUP(D7855,GL_Master!$A$1:$D$80,2,FALSE)</f>
        <v>BS</v>
      </c>
      <c r="R7855" s="39" t="str">
        <f>VLOOKUP(D7855,GL_Master!$A$1:$D$80,3,FALSE)</f>
        <v>Trade receivables</v>
      </c>
      <c r="S7855" s="39" t="str">
        <f>VLOOKUP(D7855,GL_Master!$A$1:$D$80,4,FALSE)</f>
        <v>Unsecured, considered good</v>
      </c>
    </row>
    <row r="7856" spans="1:19" x14ac:dyDescent="0.25">
      <c r="A7856" s="39" t="s">
        <v>262</v>
      </c>
      <c r="B7856" s="39" t="s">
        <v>250</v>
      </c>
      <c r="C7856" s="7">
        <v>44013</v>
      </c>
      <c r="D7856" s="39" t="s">
        <v>78</v>
      </c>
      <c r="E7856" s="39">
        <v>27</v>
      </c>
      <c r="F7856" s="82">
        <f t="shared" si="366"/>
        <v>2.7E-2</v>
      </c>
      <c r="G7856" s="39">
        <f>VLOOKUP(N7856,Currecny_M!$A$1:$P$10,2,FALSE)</f>
        <v>95</v>
      </c>
      <c r="H7856" s="39">
        <f>MATCH(C7856,Currecny_M!$A$1:$P$1,0)</f>
        <v>5</v>
      </c>
      <c r="I7856" s="39">
        <f>VLOOKUP(N7856,Currecny_M!$A$1:$P$10,MATCH(Database!C7856,Currecny_M!$A$1:$P$1,0),FALSE)</f>
        <v>97.88</v>
      </c>
      <c r="J7856" s="82">
        <f t="shared" si="367"/>
        <v>2.64276</v>
      </c>
      <c r="K7856" s="39">
        <f>VLOOKUP('Cover page'!$B$6,Currecny_M!$A$1:$P$10,MATCH(Database!C7856,Currecny_M!$A$1:$P$1,0),FALSE)</f>
        <v>1</v>
      </c>
      <c r="L7856" s="82">
        <f t="shared" si="368"/>
        <v>2.64276</v>
      </c>
      <c r="M7856" s="82">
        <f>((E7856/$F$1)*VLOOKUP(N7856,Currecny_M!$A$1:$P$10,MATCH(Database!C7856,Currecny_M!$A$1:$P$1,0),FALSE))/VLOOKUP('Cover page'!$B$6,Currecny_M!$A$1:$P$10,MATCH(Database!C7856,Currecny_M!$A$1:$P$1,0),FALSE)</f>
        <v>2.64276</v>
      </c>
      <c r="N7856" s="6" t="str">
        <f>VLOOKUP(B7856,Master!$A$2:$C$11,3,FALSE)</f>
        <v>Pound</v>
      </c>
      <c r="O7856" s="6" t="str">
        <f>VLOOKUP(B7856,Master!$A$2:$C$11,2,FALSE)</f>
        <v>Europe</v>
      </c>
      <c r="Q7856" s="39" t="str">
        <f>VLOOKUP(D7856,GL_Master!$A$1:$D$80,2,FALSE)</f>
        <v>BS</v>
      </c>
      <c r="R7856" s="39" t="str">
        <f>VLOOKUP(D7856,GL_Master!$A$1:$D$80,3,FALSE)</f>
        <v>Cash &amp; Bank Balances</v>
      </c>
      <c r="S7856" s="39" t="str">
        <f>VLOOKUP(D7856,GL_Master!$A$1:$D$80,4,FALSE)</f>
        <v>Cash In hand</v>
      </c>
    </row>
    <row r="7857" spans="1:19" x14ac:dyDescent="0.25">
      <c r="A7857" s="39" t="s">
        <v>262</v>
      </c>
      <c r="B7857" s="39" t="s">
        <v>250</v>
      </c>
      <c r="C7857" s="7">
        <v>44013</v>
      </c>
      <c r="D7857" s="39" t="s">
        <v>79</v>
      </c>
      <c r="E7857" s="39">
        <v>-6632</v>
      </c>
      <c r="F7857" s="82">
        <f t="shared" si="366"/>
        <v>-6.6319999999999997</v>
      </c>
      <c r="G7857" s="39">
        <f>VLOOKUP(N7857,Currecny_M!$A$1:$P$10,2,FALSE)</f>
        <v>95</v>
      </c>
      <c r="H7857" s="39">
        <f>MATCH(C7857,Currecny_M!$A$1:$P$1,0)</f>
        <v>5</v>
      </c>
      <c r="I7857" s="39">
        <f>VLOOKUP(N7857,Currecny_M!$A$1:$P$10,MATCH(Database!C7857,Currecny_M!$A$1:$P$1,0),FALSE)</f>
        <v>97.88</v>
      </c>
      <c r="J7857" s="82">
        <f t="shared" si="367"/>
        <v>-649.14015999999992</v>
      </c>
      <c r="K7857" s="39">
        <f>VLOOKUP('Cover page'!$B$6,Currecny_M!$A$1:$P$10,MATCH(Database!C7857,Currecny_M!$A$1:$P$1,0),FALSE)</f>
        <v>1</v>
      </c>
      <c r="L7857" s="82">
        <f t="shared" si="368"/>
        <v>-649.14015999999992</v>
      </c>
      <c r="M7857" s="82">
        <f>((E7857/$F$1)*VLOOKUP(N7857,Currecny_M!$A$1:$P$10,MATCH(Database!C7857,Currecny_M!$A$1:$P$1,0),FALSE))/VLOOKUP('Cover page'!$B$6,Currecny_M!$A$1:$P$10,MATCH(Database!C7857,Currecny_M!$A$1:$P$1,0),FALSE)</f>
        <v>-649.14015999999992</v>
      </c>
      <c r="N7857" s="6" t="str">
        <f>VLOOKUP(B7857,Master!$A$2:$C$11,3,FALSE)</f>
        <v>Pound</v>
      </c>
      <c r="O7857" s="6" t="str">
        <f>VLOOKUP(B7857,Master!$A$2:$C$11,2,FALSE)</f>
        <v>Europe</v>
      </c>
      <c r="Q7857" s="39" t="str">
        <f>VLOOKUP(D7857,GL_Master!$A$1:$D$80,2,FALSE)</f>
        <v>BS</v>
      </c>
      <c r="R7857" s="39" t="str">
        <f>VLOOKUP(D7857,GL_Master!$A$1:$D$80,3,FALSE)</f>
        <v>Loan Fund</v>
      </c>
      <c r="S7857" s="39" t="str">
        <f>VLOOKUP(D7857,GL_Master!$A$1:$D$80,4,FALSE)</f>
        <v>Term Loan</v>
      </c>
    </row>
    <row r="7858" spans="1:19" x14ac:dyDescent="0.25">
      <c r="A7858" s="39" t="s">
        <v>262</v>
      </c>
      <c r="B7858" s="39" t="s">
        <v>250</v>
      </c>
      <c r="C7858" s="7">
        <v>44013</v>
      </c>
      <c r="D7858" s="39" t="s">
        <v>80</v>
      </c>
      <c r="E7858" s="39">
        <v>193</v>
      </c>
      <c r="F7858" s="82">
        <f t="shared" si="366"/>
        <v>0.193</v>
      </c>
      <c r="G7858" s="39">
        <f>VLOOKUP(N7858,Currecny_M!$A$1:$P$10,2,FALSE)</f>
        <v>95</v>
      </c>
      <c r="H7858" s="39">
        <f>MATCH(C7858,Currecny_M!$A$1:$P$1,0)</f>
        <v>5</v>
      </c>
      <c r="I7858" s="39">
        <f>VLOOKUP(N7858,Currecny_M!$A$1:$P$10,MATCH(Database!C7858,Currecny_M!$A$1:$P$1,0),FALSE)</f>
        <v>97.88</v>
      </c>
      <c r="J7858" s="82">
        <f t="shared" si="367"/>
        <v>18.890840000000001</v>
      </c>
      <c r="K7858" s="39">
        <f>VLOOKUP('Cover page'!$B$6,Currecny_M!$A$1:$P$10,MATCH(Database!C7858,Currecny_M!$A$1:$P$1,0),FALSE)</f>
        <v>1</v>
      </c>
      <c r="L7858" s="82">
        <f t="shared" si="368"/>
        <v>18.890840000000001</v>
      </c>
      <c r="M7858" s="82">
        <f>((E7858/$F$1)*VLOOKUP(N7858,Currecny_M!$A$1:$P$10,MATCH(Database!C7858,Currecny_M!$A$1:$P$1,0),FALSE))/VLOOKUP('Cover page'!$B$6,Currecny_M!$A$1:$P$10,MATCH(Database!C7858,Currecny_M!$A$1:$P$1,0),FALSE)</f>
        <v>18.890840000000001</v>
      </c>
      <c r="N7858" s="6" t="str">
        <f>VLOOKUP(B7858,Master!$A$2:$C$11,3,FALSE)</f>
        <v>Pound</v>
      </c>
      <c r="O7858" s="6" t="str">
        <f>VLOOKUP(B7858,Master!$A$2:$C$11,2,FALSE)</f>
        <v>Europe</v>
      </c>
      <c r="Q7858" s="39" t="str">
        <f>VLOOKUP(D7858,GL_Master!$A$1:$D$80,2,FALSE)</f>
        <v>BS</v>
      </c>
      <c r="R7858" s="39" t="str">
        <f>VLOOKUP(D7858,GL_Master!$A$1:$D$80,3,FALSE)</f>
        <v>Cash &amp; Bank Balances</v>
      </c>
      <c r="S7858" s="39" t="str">
        <f>VLOOKUP(D7858,GL_Master!$A$1:$D$80,4,FALSE)</f>
        <v xml:space="preserve">      On Current Accounts</v>
      </c>
    </row>
    <row r="7859" spans="1:19" x14ac:dyDescent="0.25">
      <c r="A7859" s="39" t="s">
        <v>262</v>
      </c>
      <c r="B7859" s="39" t="s">
        <v>250</v>
      </c>
      <c r="C7859" s="7">
        <v>44013</v>
      </c>
      <c r="D7859" s="39" t="s">
        <v>81</v>
      </c>
      <c r="E7859" s="39">
        <v>13879</v>
      </c>
      <c r="F7859" s="82">
        <f t="shared" si="366"/>
        <v>13.879</v>
      </c>
      <c r="G7859" s="39">
        <f>VLOOKUP(N7859,Currecny_M!$A$1:$P$10,2,FALSE)</f>
        <v>95</v>
      </c>
      <c r="H7859" s="39">
        <f>MATCH(C7859,Currecny_M!$A$1:$P$1,0)</f>
        <v>5</v>
      </c>
      <c r="I7859" s="39">
        <f>VLOOKUP(N7859,Currecny_M!$A$1:$P$10,MATCH(Database!C7859,Currecny_M!$A$1:$P$1,0),FALSE)</f>
        <v>97.88</v>
      </c>
      <c r="J7859" s="82">
        <f t="shared" si="367"/>
        <v>1358.4765199999999</v>
      </c>
      <c r="K7859" s="39">
        <f>VLOOKUP('Cover page'!$B$6,Currecny_M!$A$1:$P$10,MATCH(Database!C7859,Currecny_M!$A$1:$P$1,0),FALSE)</f>
        <v>1</v>
      </c>
      <c r="L7859" s="82">
        <f t="shared" si="368"/>
        <v>1358.4765199999999</v>
      </c>
      <c r="M7859" s="82">
        <f>((E7859/$F$1)*VLOOKUP(N7859,Currecny_M!$A$1:$P$10,MATCH(Database!C7859,Currecny_M!$A$1:$P$1,0),FALSE))/VLOOKUP('Cover page'!$B$6,Currecny_M!$A$1:$P$10,MATCH(Database!C7859,Currecny_M!$A$1:$P$1,0),FALSE)</f>
        <v>1358.4765199999999</v>
      </c>
      <c r="N7859" s="6" t="str">
        <f>VLOOKUP(B7859,Master!$A$2:$C$11,3,FALSE)</f>
        <v>Pound</v>
      </c>
      <c r="O7859" s="6" t="str">
        <f>VLOOKUP(B7859,Master!$A$2:$C$11,2,FALSE)</f>
        <v>Europe</v>
      </c>
      <c r="Q7859" s="39" t="str">
        <f>VLOOKUP(D7859,GL_Master!$A$1:$D$80,2,FALSE)</f>
        <v>BS</v>
      </c>
      <c r="R7859" s="39" t="str">
        <f>VLOOKUP(D7859,GL_Master!$A$1:$D$80,3,FALSE)</f>
        <v>Other Current Assets</v>
      </c>
      <c r="S7859" s="39" t="str">
        <f>VLOOKUP(D7859,GL_Master!$A$1:$D$80,4,FALSE)</f>
        <v>Advance tax recoverable (net of provision )</v>
      </c>
    </row>
    <row r="7860" spans="1:19" x14ac:dyDescent="0.25">
      <c r="A7860" s="39" t="s">
        <v>262</v>
      </c>
      <c r="B7860" s="39" t="s">
        <v>250</v>
      </c>
      <c r="C7860" s="7">
        <v>44013</v>
      </c>
      <c r="D7860" s="39" t="s">
        <v>19</v>
      </c>
      <c r="E7860" s="39">
        <v>128</v>
      </c>
      <c r="F7860" s="82">
        <f t="shared" si="366"/>
        <v>0.128</v>
      </c>
      <c r="G7860" s="39">
        <f>VLOOKUP(N7860,Currecny_M!$A$1:$P$10,2,FALSE)</f>
        <v>95</v>
      </c>
      <c r="H7860" s="39">
        <f>MATCH(C7860,Currecny_M!$A$1:$P$1,0)</f>
        <v>5</v>
      </c>
      <c r="I7860" s="39">
        <f>VLOOKUP(N7860,Currecny_M!$A$1:$P$10,MATCH(Database!C7860,Currecny_M!$A$1:$P$1,0),FALSE)</f>
        <v>97.88</v>
      </c>
      <c r="J7860" s="82">
        <f t="shared" si="367"/>
        <v>12.528639999999999</v>
      </c>
      <c r="K7860" s="39">
        <f>VLOOKUP('Cover page'!$B$6,Currecny_M!$A$1:$P$10,MATCH(Database!C7860,Currecny_M!$A$1:$P$1,0),FALSE)</f>
        <v>1</v>
      </c>
      <c r="L7860" s="82">
        <f t="shared" si="368"/>
        <v>12.528639999999999</v>
      </c>
      <c r="M7860" s="82">
        <f>((E7860/$F$1)*VLOOKUP(N7860,Currecny_M!$A$1:$P$10,MATCH(Database!C7860,Currecny_M!$A$1:$P$1,0),FALSE))/VLOOKUP('Cover page'!$B$6,Currecny_M!$A$1:$P$10,MATCH(Database!C7860,Currecny_M!$A$1:$P$1,0),FALSE)</f>
        <v>12.528639999999999</v>
      </c>
      <c r="N7860" s="6" t="str">
        <f>VLOOKUP(B7860,Master!$A$2:$C$11,3,FALSE)</f>
        <v>Pound</v>
      </c>
      <c r="O7860" s="6" t="str">
        <f>VLOOKUP(B7860,Master!$A$2:$C$11,2,FALSE)</f>
        <v>Europe</v>
      </c>
      <c r="Q7860" s="39" t="str">
        <f>VLOOKUP(D7860,GL_Master!$A$1:$D$80,2,FALSE)</f>
        <v>BS</v>
      </c>
      <c r="R7860" s="39" t="str">
        <f>VLOOKUP(D7860,GL_Master!$A$1:$D$80,3,FALSE)</f>
        <v>Short-term loan and advances</v>
      </c>
      <c r="S7860" s="39" t="str">
        <f>VLOOKUP(D7860,GL_Master!$A$1:$D$80,4,FALSE)</f>
        <v>Prepaid expenses</v>
      </c>
    </row>
    <row r="7861" spans="1:19" x14ac:dyDescent="0.25">
      <c r="A7861" s="39" t="s">
        <v>262</v>
      </c>
      <c r="B7861" s="39" t="s">
        <v>250</v>
      </c>
      <c r="C7861" s="7">
        <v>44013</v>
      </c>
      <c r="D7861" s="39" t="s">
        <v>82</v>
      </c>
      <c r="E7861" s="39">
        <v>1378</v>
      </c>
      <c r="F7861" s="82">
        <f t="shared" si="366"/>
        <v>1.3779999999999999</v>
      </c>
      <c r="G7861" s="39">
        <f>VLOOKUP(N7861,Currecny_M!$A$1:$P$10,2,FALSE)</f>
        <v>95</v>
      </c>
      <c r="H7861" s="39">
        <f>MATCH(C7861,Currecny_M!$A$1:$P$1,0)</f>
        <v>5</v>
      </c>
      <c r="I7861" s="39">
        <f>VLOOKUP(N7861,Currecny_M!$A$1:$P$10,MATCH(Database!C7861,Currecny_M!$A$1:$P$1,0),FALSE)</f>
        <v>97.88</v>
      </c>
      <c r="J7861" s="82">
        <f t="shared" si="367"/>
        <v>134.87863999999999</v>
      </c>
      <c r="K7861" s="39">
        <f>VLOOKUP('Cover page'!$B$6,Currecny_M!$A$1:$P$10,MATCH(Database!C7861,Currecny_M!$A$1:$P$1,0),FALSE)</f>
        <v>1</v>
      </c>
      <c r="L7861" s="82">
        <f t="shared" si="368"/>
        <v>134.87863999999999</v>
      </c>
      <c r="M7861" s="82">
        <f>((E7861/$F$1)*VLOOKUP(N7861,Currecny_M!$A$1:$P$10,MATCH(Database!C7861,Currecny_M!$A$1:$P$1,0),FALSE))/VLOOKUP('Cover page'!$B$6,Currecny_M!$A$1:$P$10,MATCH(Database!C7861,Currecny_M!$A$1:$P$1,0),FALSE)</f>
        <v>134.87863999999999</v>
      </c>
      <c r="N7861" s="6" t="str">
        <f>VLOOKUP(B7861,Master!$A$2:$C$11,3,FALSE)</f>
        <v>Pound</v>
      </c>
      <c r="O7861" s="6" t="str">
        <f>VLOOKUP(B7861,Master!$A$2:$C$11,2,FALSE)</f>
        <v>Europe</v>
      </c>
      <c r="Q7861" s="39" t="str">
        <f>VLOOKUP(D7861,GL_Master!$A$1:$D$80,2,FALSE)</f>
        <v>BS</v>
      </c>
      <c r="R7861" s="39" t="str">
        <f>VLOOKUP(D7861,GL_Master!$A$1:$D$80,3,FALSE)</f>
        <v>Short-term loan and advances</v>
      </c>
      <c r="S7861" s="39" t="str">
        <f>VLOOKUP(D7861,GL_Master!$A$1:$D$80,4,FALSE)</f>
        <v>Advance to vendor/employees</v>
      </c>
    </row>
    <row r="7862" spans="1:19" x14ac:dyDescent="0.25">
      <c r="A7862" s="39" t="s">
        <v>262</v>
      </c>
      <c r="B7862" s="39" t="s">
        <v>250</v>
      </c>
      <c r="C7862" s="7">
        <v>44013</v>
      </c>
      <c r="D7862" s="39" t="s">
        <v>83</v>
      </c>
      <c r="E7862" s="39">
        <v>1000</v>
      </c>
      <c r="F7862" s="82">
        <f t="shared" si="366"/>
        <v>1</v>
      </c>
      <c r="G7862" s="39">
        <f>VLOOKUP(N7862,Currecny_M!$A$1:$P$10,2,FALSE)</f>
        <v>95</v>
      </c>
      <c r="H7862" s="39">
        <f>MATCH(C7862,Currecny_M!$A$1:$P$1,0)</f>
        <v>5</v>
      </c>
      <c r="I7862" s="39">
        <f>VLOOKUP(N7862,Currecny_M!$A$1:$P$10,MATCH(Database!C7862,Currecny_M!$A$1:$P$1,0),FALSE)</f>
        <v>97.88</v>
      </c>
      <c r="J7862" s="82">
        <f t="shared" si="367"/>
        <v>97.88</v>
      </c>
      <c r="K7862" s="39">
        <f>VLOOKUP('Cover page'!$B$6,Currecny_M!$A$1:$P$10,MATCH(Database!C7862,Currecny_M!$A$1:$P$1,0),FALSE)</f>
        <v>1</v>
      </c>
      <c r="L7862" s="82">
        <f t="shared" si="368"/>
        <v>97.88</v>
      </c>
      <c r="M7862" s="82">
        <f>((E7862/$F$1)*VLOOKUP(N7862,Currecny_M!$A$1:$P$10,MATCH(Database!C7862,Currecny_M!$A$1:$P$1,0),FALSE))/VLOOKUP('Cover page'!$B$6,Currecny_M!$A$1:$P$10,MATCH(Database!C7862,Currecny_M!$A$1:$P$1,0),FALSE)</f>
        <v>97.88</v>
      </c>
      <c r="N7862" s="6" t="str">
        <f>VLOOKUP(B7862,Master!$A$2:$C$11,3,FALSE)</f>
        <v>Pound</v>
      </c>
      <c r="O7862" s="6" t="str">
        <f>VLOOKUP(B7862,Master!$A$2:$C$11,2,FALSE)</f>
        <v>Europe</v>
      </c>
      <c r="Q7862" s="39" t="str">
        <f>VLOOKUP(D7862,GL_Master!$A$1:$D$80,2,FALSE)</f>
        <v>BS</v>
      </c>
      <c r="R7862" s="39" t="str">
        <f>VLOOKUP(D7862,GL_Master!$A$1:$D$80,3,FALSE)</f>
        <v>Other Current Assets</v>
      </c>
      <c r="S7862" s="39" t="str">
        <f>VLOOKUP(D7862,GL_Master!$A$1:$D$80,4,FALSE)</f>
        <v>Security deposits ( Unsecured, considered good)</v>
      </c>
    </row>
    <row r="7863" spans="1:19" x14ac:dyDescent="0.25">
      <c r="A7863" s="39" t="s">
        <v>262</v>
      </c>
      <c r="B7863" s="39" t="s">
        <v>250</v>
      </c>
      <c r="C7863" s="7">
        <v>44013</v>
      </c>
      <c r="D7863" s="39" t="s">
        <v>246</v>
      </c>
      <c r="E7863" s="39">
        <v>-110798</v>
      </c>
      <c r="F7863" s="82">
        <f t="shared" si="366"/>
        <v>-110.798</v>
      </c>
      <c r="G7863" s="39">
        <f>VLOOKUP(N7863,Currecny_M!$A$1:$P$10,2,FALSE)</f>
        <v>95</v>
      </c>
      <c r="H7863" s="39">
        <f>MATCH(C7863,Currecny_M!$A$1:$P$1,0)</f>
        <v>5</v>
      </c>
      <c r="I7863" s="39">
        <f>VLOOKUP(N7863,Currecny_M!$A$1:$P$10,MATCH(Database!C7863,Currecny_M!$A$1:$P$1,0),FALSE)</f>
        <v>97.88</v>
      </c>
      <c r="J7863" s="82">
        <f t="shared" si="367"/>
        <v>-10844.908239999999</v>
      </c>
      <c r="K7863" s="39">
        <f>VLOOKUP('Cover page'!$B$6,Currecny_M!$A$1:$P$10,MATCH(Database!C7863,Currecny_M!$A$1:$P$1,0),FALSE)</f>
        <v>1</v>
      </c>
      <c r="L7863" s="82">
        <f t="shared" si="368"/>
        <v>-10844.908239999999</v>
      </c>
      <c r="M7863" s="82">
        <f>((E7863/$F$1)*VLOOKUP(N7863,Currecny_M!$A$1:$P$10,MATCH(Database!C7863,Currecny_M!$A$1:$P$1,0),FALSE))/VLOOKUP('Cover page'!$B$6,Currecny_M!$A$1:$P$10,MATCH(Database!C7863,Currecny_M!$A$1:$P$1,0),FALSE)</f>
        <v>-10844.908239999999</v>
      </c>
      <c r="N7863" s="6" t="str">
        <f>VLOOKUP(B7863,Master!$A$2:$C$11,3,FALSE)</f>
        <v>Pound</v>
      </c>
      <c r="O7863" s="6" t="str">
        <f>VLOOKUP(B7863,Master!$A$2:$C$11,2,FALSE)</f>
        <v>Europe</v>
      </c>
      <c r="Q7863" s="39" t="str">
        <f>VLOOKUP(D7863,GL_Master!$A$1:$D$80,2,FALSE)</f>
        <v>PL</v>
      </c>
      <c r="R7863" s="39" t="str">
        <f>VLOOKUP(D7863,GL_Master!$A$1:$D$80,3,FALSE)</f>
        <v>Revenue from Operations</v>
      </c>
      <c r="S7863" s="39" t="str">
        <f>VLOOKUP(D7863,GL_Master!$A$1:$D$80,4,FALSE)</f>
        <v>Contract revenue</v>
      </c>
    </row>
    <row r="7864" spans="1:19" x14ac:dyDescent="0.25">
      <c r="A7864" s="39" t="s">
        <v>262</v>
      </c>
      <c r="B7864" s="39" t="s">
        <v>250</v>
      </c>
      <c r="C7864" s="7">
        <v>44013</v>
      </c>
      <c r="D7864" s="39" t="s">
        <v>134</v>
      </c>
      <c r="E7864" s="39">
        <v>-884</v>
      </c>
      <c r="F7864" s="82">
        <f t="shared" si="366"/>
        <v>-0.88400000000000001</v>
      </c>
      <c r="G7864" s="39">
        <f>VLOOKUP(N7864,Currecny_M!$A$1:$P$10,2,FALSE)</f>
        <v>95</v>
      </c>
      <c r="H7864" s="39">
        <f>MATCH(C7864,Currecny_M!$A$1:$P$1,0)</f>
        <v>5</v>
      </c>
      <c r="I7864" s="39">
        <f>VLOOKUP(N7864,Currecny_M!$A$1:$P$10,MATCH(Database!C7864,Currecny_M!$A$1:$P$1,0),FALSE)</f>
        <v>97.88</v>
      </c>
      <c r="J7864" s="82">
        <f t="shared" si="367"/>
        <v>-86.525919999999999</v>
      </c>
      <c r="K7864" s="39">
        <f>VLOOKUP('Cover page'!$B$6,Currecny_M!$A$1:$P$10,MATCH(Database!C7864,Currecny_M!$A$1:$P$1,0),FALSE)</f>
        <v>1</v>
      </c>
      <c r="L7864" s="82">
        <f t="shared" si="368"/>
        <v>-86.525919999999999</v>
      </c>
      <c r="M7864" s="82">
        <f>((E7864/$F$1)*VLOOKUP(N7864,Currecny_M!$A$1:$P$10,MATCH(Database!C7864,Currecny_M!$A$1:$P$1,0),FALSE))/VLOOKUP('Cover page'!$B$6,Currecny_M!$A$1:$P$10,MATCH(Database!C7864,Currecny_M!$A$1:$P$1,0),FALSE)</f>
        <v>-86.525919999999999</v>
      </c>
      <c r="N7864" s="6" t="str">
        <f>VLOOKUP(B7864,Master!$A$2:$C$11,3,FALSE)</f>
        <v>Pound</v>
      </c>
      <c r="O7864" s="6" t="str">
        <f>VLOOKUP(B7864,Master!$A$2:$C$11,2,FALSE)</f>
        <v>Europe</v>
      </c>
      <c r="Q7864" s="39" t="str">
        <f>VLOOKUP(D7864,GL_Master!$A$1:$D$80,2,FALSE)</f>
        <v>PL</v>
      </c>
      <c r="R7864" s="39" t="str">
        <f>VLOOKUP(D7864,GL_Master!$A$1:$D$80,3,FALSE)</f>
        <v>Other Income</v>
      </c>
      <c r="S7864" s="39" t="str">
        <f>VLOOKUP(D7864,GL_Master!$A$1:$D$80,4,FALSE)</f>
        <v>Other Income</v>
      </c>
    </row>
    <row r="7865" spans="1:19" x14ac:dyDescent="0.25">
      <c r="A7865" s="39" t="s">
        <v>262</v>
      </c>
      <c r="B7865" s="39" t="s">
        <v>250</v>
      </c>
      <c r="C7865" s="7">
        <v>44013</v>
      </c>
      <c r="D7865" s="39" t="s">
        <v>86</v>
      </c>
      <c r="E7865" s="39">
        <v>52</v>
      </c>
      <c r="F7865" s="82">
        <f t="shared" si="366"/>
        <v>5.1999999999999998E-2</v>
      </c>
      <c r="G7865" s="39">
        <f>VLOOKUP(N7865,Currecny_M!$A$1:$P$10,2,FALSE)</f>
        <v>95</v>
      </c>
      <c r="H7865" s="39">
        <f>MATCH(C7865,Currecny_M!$A$1:$P$1,0)</f>
        <v>5</v>
      </c>
      <c r="I7865" s="39">
        <f>VLOOKUP(N7865,Currecny_M!$A$1:$P$10,MATCH(Database!C7865,Currecny_M!$A$1:$P$1,0),FALSE)</f>
        <v>97.88</v>
      </c>
      <c r="J7865" s="82">
        <f t="shared" si="367"/>
        <v>5.0897599999999992</v>
      </c>
      <c r="K7865" s="39">
        <f>VLOOKUP('Cover page'!$B$6,Currecny_M!$A$1:$P$10,MATCH(Database!C7865,Currecny_M!$A$1:$P$1,0),FALSE)</f>
        <v>1</v>
      </c>
      <c r="L7865" s="82">
        <f t="shared" si="368"/>
        <v>5.0897599999999992</v>
      </c>
      <c r="M7865" s="82">
        <f>((E7865/$F$1)*VLOOKUP(N7865,Currecny_M!$A$1:$P$10,MATCH(Database!C7865,Currecny_M!$A$1:$P$1,0),FALSE))/VLOOKUP('Cover page'!$B$6,Currecny_M!$A$1:$P$10,MATCH(Database!C7865,Currecny_M!$A$1:$P$1,0),FALSE)</f>
        <v>5.0897599999999992</v>
      </c>
      <c r="N7865" s="6" t="str">
        <f>VLOOKUP(B7865,Master!$A$2:$C$11,3,FALSE)</f>
        <v>Pound</v>
      </c>
      <c r="O7865" s="6" t="str">
        <f>VLOOKUP(B7865,Master!$A$2:$C$11,2,FALSE)</f>
        <v>Europe</v>
      </c>
      <c r="Q7865" s="39" t="str">
        <f>VLOOKUP(D7865,GL_Master!$A$1:$D$80,2,FALSE)</f>
        <v>PL</v>
      </c>
      <c r="R7865" s="39" t="str">
        <f>VLOOKUP(D7865,GL_Master!$A$1:$D$80,3,FALSE)</f>
        <v>COGS</v>
      </c>
      <c r="S7865" s="39" t="str">
        <f>VLOOKUP(D7865,GL_Master!$A$1:$D$80,4,FALSE)</f>
        <v>Purchase of other traded goods</v>
      </c>
    </row>
    <row r="7866" spans="1:19" x14ac:dyDescent="0.25">
      <c r="A7866" s="39" t="s">
        <v>262</v>
      </c>
      <c r="B7866" s="39" t="s">
        <v>250</v>
      </c>
      <c r="C7866" s="7">
        <v>44013</v>
      </c>
      <c r="D7866" s="39" t="s">
        <v>87</v>
      </c>
      <c r="E7866" s="39">
        <v>27</v>
      </c>
      <c r="F7866" s="82">
        <f t="shared" si="366"/>
        <v>2.7E-2</v>
      </c>
      <c r="G7866" s="39">
        <f>VLOOKUP(N7866,Currecny_M!$A$1:$P$10,2,FALSE)</f>
        <v>95</v>
      </c>
      <c r="H7866" s="39">
        <f>MATCH(C7866,Currecny_M!$A$1:$P$1,0)</f>
        <v>5</v>
      </c>
      <c r="I7866" s="39">
        <f>VLOOKUP(N7866,Currecny_M!$A$1:$P$10,MATCH(Database!C7866,Currecny_M!$A$1:$P$1,0),FALSE)</f>
        <v>97.88</v>
      </c>
      <c r="J7866" s="82">
        <f t="shared" si="367"/>
        <v>2.64276</v>
      </c>
      <c r="K7866" s="39">
        <f>VLOOKUP('Cover page'!$B$6,Currecny_M!$A$1:$P$10,MATCH(Database!C7866,Currecny_M!$A$1:$P$1,0),FALSE)</f>
        <v>1</v>
      </c>
      <c r="L7866" s="82">
        <f t="shared" si="368"/>
        <v>2.64276</v>
      </c>
      <c r="M7866" s="82">
        <f>((E7866/$F$1)*VLOOKUP(N7866,Currecny_M!$A$1:$P$10,MATCH(Database!C7866,Currecny_M!$A$1:$P$1,0),FALSE))/VLOOKUP('Cover page'!$B$6,Currecny_M!$A$1:$P$10,MATCH(Database!C7866,Currecny_M!$A$1:$P$1,0),FALSE)</f>
        <v>2.64276</v>
      </c>
      <c r="N7866" s="6" t="str">
        <f>VLOOKUP(B7866,Master!$A$2:$C$11,3,FALSE)</f>
        <v>Pound</v>
      </c>
      <c r="O7866" s="6" t="str">
        <f>VLOOKUP(B7866,Master!$A$2:$C$11,2,FALSE)</f>
        <v>Europe</v>
      </c>
      <c r="Q7866" s="39" t="str">
        <f>VLOOKUP(D7866,GL_Master!$A$1:$D$80,2,FALSE)</f>
        <v>PL</v>
      </c>
      <c r="R7866" s="39" t="str">
        <f>VLOOKUP(D7866,GL_Master!$A$1:$D$80,3,FALSE)</f>
        <v>COGS</v>
      </c>
      <c r="S7866" s="39" t="str">
        <f>VLOOKUP(D7866,GL_Master!$A$1:$D$80,4,FALSE)</f>
        <v>Civil, Installation, Commissioning and Other miscellaneous expenses</v>
      </c>
    </row>
    <row r="7867" spans="1:19" x14ac:dyDescent="0.25">
      <c r="A7867" s="39" t="s">
        <v>262</v>
      </c>
      <c r="B7867" s="39" t="s">
        <v>250</v>
      </c>
      <c r="C7867" s="7">
        <v>44013</v>
      </c>
      <c r="D7867" s="39" t="s">
        <v>88</v>
      </c>
      <c r="E7867" s="39">
        <v>77</v>
      </c>
      <c r="F7867" s="82">
        <f t="shared" si="366"/>
        <v>7.6999999999999999E-2</v>
      </c>
      <c r="G7867" s="39">
        <f>VLOOKUP(N7867,Currecny_M!$A$1:$P$10,2,FALSE)</f>
        <v>95</v>
      </c>
      <c r="H7867" s="39">
        <f>MATCH(C7867,Currecny_M!$A$1:$P$1,0)</f>
        <v>5</v>
      </c>
      <c r="I7867" s="39">
        <f>VLOOKUP(N7867,Currecny_M!$A$1:$P$10,MATCH(Database!C7867,Currecny_M!$A$1:$P$1,0),FALSE)</f>
        <v>97.88</v>
      </c>
      <c r="J7867" s="82">
        <f t="shared" si="367"/>
        <v>7.5367599999999992</v>
      </c>
      <c r="K7867" s="39">
        <f>VLOOKUP('Cover page'!$B$6,Currecny_M!$A$1:$P$10,MATCH(Database!C7867,Currecny_M!$A$1:$P$1,0),FALSE)</f>
        <v>1</v>
      </c>
      <c r="L7867" s="82">
        <f t="shared" si="368"/>
        <v>7.5367599999999992</v>
      </c>
      <c r="M7867" s="82">
        <f>((E7867/$F$1)*VLOOKUP(N7867,Currecny_M!$A$1:$P$10,MATCH(Database!C7867,Currecny_M!$A$1:$P$1,0),FALSE))/VLOOKUP('Cover page'!$B$6,Currecny_M!$A$1:$P$10,MATCH(Database!C7867,Currecny_M!$A$1:$P$1,0),FALSE)</f>
        <v>7.5367599999999992</v>
      </c>
      <c r="N7867" s="6" t="str">
        <f>VLOOKUP(B7867,Master!$A$2:$C$11,3,FALSE)</f>
        <v>Pound</v>
      </c>
      <c r="O7867" s="6" t="str">
        <f>VLOOKUP(B7867,Master!$A$2:$C$11,2,FALSE)</f>
        <v>Europe</v>
      </c>
      <c r="Q7867" s="39" t="str">
        <f>VLOOKUP(D7867,GL_Master!$A$1:$D$80,2,FALSE)</f>
        <v>PL</v>
      </c>
      <c r="R7867" s="39" t="str">
        <f>VLOOKUP(D7867,GL_Master!$A$1:$D$80,3,FALSE)</f>
        <v>COGS</v>
      </c>
      <c r="S7867" s="39" t="str">
        <f>VLOOKUP(D7867,GL_Master!$A$1:$D$80,4,FALSE)</f>
        <v>Civil, Installation, Commissioning and Other miscellaneous expenses</v>
      </c>
    </row>
    <row r="7868" spans="1:19" x14ac:dyDescent="0.25">
      <c r="A7868" s="39" t="s">
        <v>262</v>
      </c>
      <c r="B7868" s="39" t="s">
        <v>250</v>
      </c>
      <c r="C7868" s="7">
        <v>44013</v>
      </c>
      <c r="D7868" s="39" t="s">
        <v>89</v>
      </c>
      <c r="E7868" s="39">
        <v>165</v>
      </c>
      <c r="F7868" s="82">
        <f t="shared" si="366"/>
        <v>0.16500000000000001</v>
      </c>
      <c r="G7868" s="39">
        <f>VLOOKUP(N7868,Currecny_M!$A$1:$P$10,2,FALSE)</f>
        <v>95</v>
      </c>
      <c r="H7868" s="39">
        <f>MATCH(C7868,Currecny_M!$A$1:$P$1,0)</f>
        <v>5</v>
      </c>
      <c r="I7868" s="39">
        <f>VLOOKUP(N7868,Currecny_M!$A$1:$P$10,MATCH(Database!C7868,Currecny_M!$A$1:$P$1,0),FALSE)</f>
        <v>97.88</v>
      </c>
      <c r="J7868" s="82">
        <f t="shared" si="367"/>
        <v>16.150200000000002</v>
      </c>
      <c r="K7868" s="39">
        <f>VLOOKUP('Cover page'!$B$6,Currecny_M!$A$1:$P$10,MATCH(Database!C7868,Currecny_M!$A$1:$P$1,0),FALSE)</f>
        <v>1</v>
      </c>
      <c r="L7868" s="82">
        <f t="shared" si="368"/>
        <v>16.150200000000002</v>
      </c>
      <c r="M7868" s="82">
        <f>((E7868/$F$1)*VLOOKUP(N7868,Currecny_M!$A$1:$P$10,MATCH(Database!C7868,Currecny_M!$A$1:$P$1,0),FALSE))/VLOOKUP('Cover page'!$B$6,Currecny_M!$A$1:$P$10,MATCH(Database!C7868,Currecny_M!$A$1:$P$1,0),FALSE)</f>
        <v>16.150200000000002</v>
      </c>
      <c r="N7868" s="6" t="str">
        <f>VLOOKUP(B7868,Master!$A$2:$C$11,3,FALSE)</f>
        <v>Pound</v>
      </c>
      <c r="O7868" s="6" t="str">
        <f>VLOOKUP(B7868,Master!$A$2:$C$11,2,FALSE)</f>
        <v>Europe</v>
      </c>
      <c r="Q7868" s="39" t="str">
        <f>VLOOKUP(D7868,GL_Master!$A$1:$D$80,2,FALSE)</f>
        <v>PL</v>
      </c>
      <c r="R7868" s="39" t="str">
        <f>VLOOKUP(D7868,GL_Master!$A$1:$D$80,3,FALSE)</f>
        <v>COGS</v>
      </c>
      <c r="S7868" s="39" t="str">
        <f>VLOOKUP(D7868,GL_Master!$A$1:$D$80,4,FALSE)</f>
        <v>project Expenses</v>
      </c>
    </row>
    <row r="7869" spans="1:19" x14ac:dyDescent="0.25">
      <c r="A7869" s="39" t="s">
        <v>262</v>
      </c>
      <c r="B7869" s="39" t="s">
        <v>250</v>
      </c>
      <c r="C7869" s="7">
        <v>44013</v>
      </c>
      <c r="D7869" s="39" t="s">
        <v>90</v>
      </c>
      <c r="E7869" s="39">
        <v>55</v>
      </c>
      <c r="F7869" s="82">
        <f t="shared" si="366"/>
        <v>5.5E-2</v>
      </c>
      <c r="G7869" s="39">
        <f>VLOOKUP(N7869,Currecny_M!$A$1:$P$10,2,FALSE)</f>
        <v>95</v>
      </c>
      <c r="H7869" s="39">
        <f>MATCH(C7869,Currecny_M!$A$1:$P$1,0)</f>
        <v>5</v>
      </c>
      <c r="I7869" s="39">
        <f>VLOOKUP(N7869,Currecny_M!$A$1:$P$10,MATCH(Database!C7869,Currecny_M!$A$1:$P$1,0),FALSE)</f>
        <v>97.88</v>
      </c>
      <c r="J7869" s="82">
        <f t="shared" si="367"/>
        <v>5.3834</v>
      </c>
      <c r="K7869" s="39">
        <f>VLOOKUP('Cover page'!$B$6,Currecny_M!$A$1:$P$10,MATCH(Database!C7869,Currecny_M!$A$1:$P$1,0),FALSE)</f>
        <v>1</v>
      </c>
      <c r="L7869" s="82">
        <f t="shared" si="368"/>
        <v>5.3834</v>
      </c>
      <c r="M7869" s="82">
        <f>((E7869/$F$1)*VLOOKUP(N7869,Currecny_M!$A$1:$P$10,MATCH(Database!C7869,Currecny_M!$A$1:$P$1,0),FALSE))/VLOOKUP('Cover page'!$B$6,Currecny_M!$A$1:$P$10,MATCH(Database!C7869,Currecny_M!$A$1:$P$1,0),FALSE)</f>
        <v>5.3834</v>
      </c>
      <c r="N7869" s="6" t="str">
        <f>VLOOKUP(B7869,Master!$A$2:$C$11,3,FALSE)</f>
        <v>Pound</v>
      </c>
      <c r="O7869" s="6" t="str">
        <f>VLOOKUP(B7869,Master!$A$2:$C$11,2,FALSE)</f>
        <v>Europe</v>
      </c>
      <c r="Q7869" s="39" t="str">
        <f>VLOOKUP(D7869,GL_Master!$A$1:$D$80,2,FALSE)</f>
        <v>PL</v>
      </c>
      <c r="R7869" s="39" t="str">
        <f>VLOOKUP(D7869,GL_Master!$A$1:$D$80,3,FALSE)</f>
        <v>Office utility</v>
      </c>
      <c r="S7869" s="39" t="str">
        <f>VLOOKUP(D7869,GL_Master!$A$1:$D$80,4,FALSE)</f>
        <v>Electricity Expenses</v>
      </c>
    </row>
    <row r="7870" spans="1:19" x14ac:dyDescent="0.25">
      <c r="A7870" s="39" t="s">
        <v>262</v>
      </c>
      <c r="B7870" s="39" t="s">
        <v>250</v>
      </c>
      <c r="C7870" s="7">
        <v>44013</v>
      </c>
      <c r="D7870" s="39" t="s">
        <v>91</v>
      </c>
      <c r="E7870" s="39">
        <v>109</v>
      </c>
      <c r="F7870" s="82">
        <f t="shared" si="366"/>
        <v>0.109</v>
      </c>
      <c r="G7870" s="39">
        <f>VLOOKUP(N7870,Currecny_M!$A$1:$P$10,2,FALSE)</f>
        <v>95</v>
      </c>
      <c r="H7870" s="39">
        <f>MATCH(C7870,Currecny_M!$A$1:$P$1,0)</f>
        <v>5</v>
      </c>
      <c r="I7870" s="39">
        <f>VLOOKUP(N7870,Currecny_M!$A$1:$P$10,MATCH(Database!C7870,Currecny_M!$A$1:$P$1,0),FALSE)</f>
        <v>97.88</v>
      </c>
      <c r="J7870" s="82">
        <f t="shared" si="367"/>
        <v>10.66892</v>
      </c>
      <c r="K7870" s="39">
        <f>VLOOKUP('Cover page'!$B$6,Currecny_M!$A$1:$P$10,MATCH(Database!C7870,Currecny_M!$A$1:$P$1,0),FALSE)</f>
        <v>1</v>
      </c>
      <c r="L7870" s="82">
        <f t="shared" si="368"/>
        <v>10.66892</v>
      </c>
      <c r="M7870" s="82">
        <f>((E7870/$F$1)*VLOOKUP(N7870,Currecny_M!$A$1:$P$10,MATCH(Database!C7870,Currecny_M!$A$1:$P$1,0),FALSE))/VLOOKUP('Cover page'!$B$6,Currecny_M!$A$1:$P$10,MATCH(Database!C7870,Currecny_M!$A$1:$P$1,0),FALSE)</f>
        <v>10.66892</v>
      </c>
      <c r="N7870" s="6" t="str">
        <f>VLOOKUP(B7870,Master!$A$2:$C$11,3,FALSE)</f>
        <v>Pound</v>
      </c>
      <c r="O7870" s="6" t="str">
        <f>VLOOKUP(B7870,Master!$A$2:$C$11,2,FALSE)</f>
        <v>Europe</v>
      </c>
      <c r="Q7870" s="39" t="str">
        <f>VLOOKUP(D7870,GL_Master!$A$1:$D$80,2,FALSE)</f>
        <v>PL</v>
      </c>
      <c r="R7870" s="39" t="str">
        <f>VLOOKUP(D7870,GL_Master!$A$1:$D$80,3,FALSE)</f>
        <v>Misc. expenses</v>
      </c>
      <c r="S7870" s="39" t="str">
        <f>VLOOKUP(D7870,GL_Master!$A$1:$D$80,4,FALSE)</f>
        <v>Repair &amp; Maintenance</v>
      </c>
    </row>
    <row r="7871" spans="1:19" x14ac:dyDescent="0.25">
      <c r="A7871" s="39" t="s">
        <v>262</v>
      </c>
      <c r="B7871" s="39" t="s">
        <v>250</v>
      </c>
      <c r="C7871" s="7">
        <v>44013</v>
      </c>
      <c r="D7871" s="39" t="s">
        <v>92</v>
      </c>
      <c r="E7871" s="39">
        <v>81</v>
      </c>
      <c r="F7871" s="82">
        <f t="shared" si="366"/>
        <v>8.1000000000000003E-2</v>
      </c>
      <c r="G7871" s="39">
        <f>VLOOKUP(N7871,Currecny_M!$A$1:$P$10,2,FALSE)</f>
        <v>95</v>
      </c>
      <c r="H7871" s="39">
        <f>MATCH(C7871,Currecny_M!$A$1:$P$1,0)</f>
        <v>5</v>
      </c>
      <c r="I7871" s="39">
        <f>VLOOKUP(N7871,Currecny_M!$A$1:$P$10,MATCH(Database!C7871,Currecny_M!$A$1:$P$1,0),FALSE)</f>
        <v>97.88</v>
      </c>
      <c r="J7871" s="82">
        <f t="shared" si="367"/>
        <v>7.92828</v>
      </c>
      <c r="K7871" s="39">
        <f>VLOOKUP('Cover page'!$B$6,Currecny_M!$A$1:$P$10,MATCH(Database!C7871,Currecny_M!$A$1:$P$1,0),FALSE)</f>
        <v>1</v>
      </c>
      <c r="L7871" s="82">
        <f t="shared" si="368"/>
        <v>7.92828</v>
      </c>
      <c r="M7871" s="82">
        <f>((E7871/$F$1)*VLOOKUP(N7871,Currecny_M!$A$1:$P$10,MATCH(Database!C7871,Currecny_M!$A$1:$P$1,0),FALSE))/VLOOKUP('Cover page'!$B$6,Currecny_M!$A$1:$P$10,MATCH(Database!C7871,Currecny_M!$A$1:$P$1,0),FALSE)</f>
        <v>7.92828</v>
      </c>
      <c r="N7871" s="6" t="str">
        <f>VLOOKUP(B7871,Master!$A$2:$C$11,3,FALSE)</f>
        <v>Pound</v>
      </c>
      <c r="O7871" s="6" t="str">
        <f>VLOOKUP(B7871,Master!$A$2:$C$11,2,FALSE)</f>
        <v>Europe</v>
      </c>
      <c r="Q7871" s="39" t="str">
        <f>VLOOKUP(D7871,GL_Master!$A$1:$D$80,2,FALSE)</f>
        <v>PL</v>
      </c>
      <c r="R7871" s="39" t="str">
        <f>VLOOKUP(D7871,GL_Master!$A$1:$D$80,3,FALSE)</f>
        <v>Misc. expenses</v>
      </c>
      <c r="S7871" s="39" t="str">
        <f>VLOOKUP(D7871,GL_Master!$A$1:$D$80,4,FALSE)</f>
        <v>Repair &amp; Maintenance</v>
      </c>
    </row>
    <row r="7872" spans="1:19" x14ac:dyDescent="0.25">
      <c r="A7872" s="39" t="s">
        <v>262</v>
      </c>
      <c r="B7872" s="39" t="s">
        <v>250</v>
      </c>
      <c r="C7872" s="7">
        <v>44013</v>
      </c>
      <c r="D7872" s="39" t="s">
        <v>93</v>
      </c>
      <c r="E7872" s="39">
        <v>946</v>
      </c>
      <c r="F7872" s="82">
        <f t="shared" si="366"/>
        <v>0.94599999999999995</v>
      </c>
      <c r="G7872" s="39">
        <f>VLOOKUP(N7872,Currecny_M!$A$1:$P$10,2,FALSE)</f>
        <v>95</v>
      </c>
      <c r="H7872" s="39">
        <f>MATCH(C7872,Currecny_M!$A$1:$P$1,0)</f>
        <v>5</v>
      </c>
      <c r="I7872" s="39">
        <f>VLOOKUP(N7872,Currecny_M!$A$1:$P$10,MATCH(Database!C7872,Currecny_M!$A$1:$P$1,0),FALSE)</f>
        <v>97.88</v>
      </c>
      <c r="J7872" s="82">
        <f t="shared" si="367"/>
        <v>92.59447999999999</v>
      </c>
      <c r="K7872" s="39">
        <f>VLOOKUP('Cover page'!$B$6,Currecny_M!$A$1:$P$10,MATCH(Database!C7872,Currecny_M!$A$1:$P$1,0),FALSE)</f>
        <v>1</v>
      </c>
      <c r="L7872" s="82">
        <f t="shared" si="368"/>
        <v>92.59447999999999</v>
      </c>
      <c r="M7872" s="82">
        <f>((E7872/$F$1)*VLOOKUP(N7872,Currecny_M!$A$1:$P$10,MATCH(Database!C7872,Currecny_M!$A$1:$P$1,0),FALSE))/VLOOKUP('Cover page'!$B$6,Currecny_M!$A$1:$P$10,MATCH(Database!C7872,Currecny_M!$A$1:$P$1,0),FALSE)</f>
        <v>92.59447999999999</v>
      </c>
      <c r="N7872" s="6" t="str">
        <f>VLOOKUP(B7872,Master!$A$2:$C$11,3,FALSE)</f>
        <v>Pound</v>
      </c>
      <c r="O7872" s="6" t="str">
        <f>VLOOKUP(B7872,Master!$A$2:$C$11,2,FALSE)</f>
        <v>Europe</v>
      </c>
      <c r="Q7872" s="39" t="str">
        <f>VLOOKUP(D7872,GL_Master!$A$1:$D$80,2,FALSE)</f>
        <v>PL</v>
      </c>
      <c r="R7872" s="39" t="str">
        <f>VLOOKUP(D7872,GL_Master!$A$1:$D$80,3,FALSE)</f>
        <v>Salary wages &amp; benefits</v>
      </c>
      <c r="S7872" s="39" t="str">
        <f>VLOOKUP(D7872,GL_Master!$A$1:$D$80,4,FALSE)</f>
        <v>Employee benefits expense</v>
      </c>
    </row>
    <row r="7873" spans="1:19" x14ac:dyDescent="0.25">
      <c r="A7873" s="39" t="s">
        <v>262</v>
      </c>
      <c r="B7873" s="39" t="s">
        <v>250</v>
      </c>
      <c r="C7873" s="7">
        <v>44013</v>
      </c>
      <c r="D7873" s="39" t="s">
        <v>33</v>
      </c>
      <c r="E7873" s="39">
        <v>27</v>
      </c>
      <c r="F7873" s="82">
        <f t="shared" si="366"/>
        <v>2.7E-2</v>
      </c>
      <c r="G7873" s="39">
        <f>VLOOKUP(N7873,Currecny_M!$A$1:$P$10,2,FALSE)</f>
        <v>95</v>
      </c>
      <c r="H7873" s="39">
        <f>MATCH(C7873,Currecny_M!$A$1:$P$1,0)</f>
        <v>5</v>
      </c>
      <c r="I7873" s="39">
        <f>VLOOKUP(N7873,Currecny_M!$A$1:$P$10,MATCH(Database!C7873,Currecny_M!$A$1:$P$1,0),FALSE)</f>
        <v>97.88</v>
      </c>
      <c r="J7873" s="82">
        <f t="shared" si="367"/>
        <v>2.64276</v>
      </c>
      <c r="K7873" s="39">
        <f>VLOOKUP('Cover page'!$B$6,Currecny_M!$A$1:$P$10,MATCH(Database!C7873,Currecny_M!$A$1:$P$1,0),FALSE)</f>
        <v>1</v>
      </c>
      <c r="L7873" s="82">
        <f t="shared" si="368"/>
        <v>2.64276</v>
      </c>
      <c r="M7873" s="82">
        <f>((E7873/$F$1)*VLOOKUP(N7873,Currecny_M!$A$1:$P$10,MATCH(Database!C7873,Currecny_M!$A$1:$P$1,0),FALSE))/VLOOKUP('Cover page'!$B$6,Currecny_M!$A$1:$P$10,MATCH(Database!C7873,Currecny_M!$A$1:$P$1,0),FALSE)</f>
        <v>2.64276</v>
      </c>
      <c r="N7873" s="6" t="str">
        <f>VLOOKUP(B7873,Master!$A$2:$C$11,3,FALSE)</f>
        <v>Pound</v>
      </c>
      <c r="O7873" s="6" t="str">
        <f>VLOOKUP(B7873,Master!$A$2:$C$11,2,FALSE)</f>
        <v>Europe</v>
      </c>
      <c r="Q7873" s="39" t="str">
        <f>VLOOKUP(D7873,GL_Master!$A$1:$D$80,2,FALSE)</f>
        <v>PL</v>
      </c>
      <c r="R7873" s="39" t="str">
        <f>VLOOKUP(D7873,GL_Master!$A$1:$D$80,3,FALSE)</f>
        <v>Staff welfare expenses</v>
      </c>
      <c r="S7873" s="39" t="str">
        <f>VLOOKUP(D7873,GL_Master!$A$1:$D$80,4,FALSE)</f>
        <v>Other staff welfare</v>
      </c>
    </row>
    <row r="7874" spans="1:19" x14ac:dyDescent="0.25">
      <c r="A7874" s="39" t="s">
        <v>262</v>
      </c>
      <c r="B7874" s="39" t="s">
        <v>250</v>
      </c>
      <c r="C7874" s="7">
        <v>44013</v>
      </c>
      <c r="D7874" s="39" t="s">
        <v>94</v>
      </c>
      <c r="E7874" s="39">
        <v>153</v>
      </c>
      <c r="F7874" s="82">
        <f t="shared" si="366"/>
        <v>0.153</v>
      </c>
      <c r="G7874" s="39">
        <f>VLOOKUP(N7874,Currecny_M!$A$1:$P$10,2,FALSE)</f>
        <v>95</v>
      </c>
      <c r="H7874" s="39">
        <f>MATCH(C7874,Currecny_M!$A$1:$P$1,0)</f>
        <v>5</v>
      </c>
      <c r="I7874" s="39">
        <f>VLOOKUP(N7874,Currecny_M!$A$1:$P$10,MATCH(Database!C7874,Currecny_M!$A$1:$P$1,0),FALSE)</f>
        <v>97.88</v>
      </c>
      <c r="J7874" s="82">
        <f t="shared" si="367"/>
        <v>14.975639999999999</v>
      </c>
      <c r="K7874" s="39">
        <f>VLOOKUP('Cover page'!$B$6,Currecny_M!$A$1:$P$10,MATCH(Database!C7874,Currecny_M!$A$1:$P$1,0),FALSE)</f>
        <v>1</v>
      </c>
      <c r="L7874" s="82">
        <f t="shared" si="368"/>
        <v>14.975639999999999</v>
      </c>
      <c r="M7874" s="82">
        <f>((E7874/$F$1)*VLOOKUP(N7874,Currecny_M!$A$1:$P$10,MATCH(Database!C7874,Currecny_M!$A$1:$P$1,0),FALSE))/VLOOKUP('Cover page'!$B$6,Currecny_M!$A$1:$P$10,MATCH(Database!C7874,Currecny_M!$A$1:$P$1,0),FALSE)</f>
        <v>14.975639999999999</v>
      </c>
      <c r="N7874" s="6" t="str">
        <f>VLOOKUP(B7874,Master!$A$2:$C$11,3,FALSE)</f>
        <v>Pound</v>
      </c>
      <c r="O7874" s="6" t="str">
        <f>VLOOKUP(B7874,Master!$A$2:$C$11,2,FALSE)</f>
        <v>Europe</v>
      </c>
      <c r="Q7874" s="39" t="str">
        <f>VLOOKUP(D7874,GL_Master!$A$1:$D$80,2,FALSE)</f>
        <v>PL</v>
      </c>
      <c r="R7874" s="39" t="str">
        <f>VLOOKUP(D7874,GL_Master!$A$1:$D$80,3,FALSE)</f>
        <v xml:space="preserve">Gratuity expenses </v>
      </c>
      <c r="S7874" s="39" t="str">
        <f>VLOOKUP(D7874,GL_Master!$A$1:$D$80,4,FALSE)</f>
        <v>Gratuity</v>
      </c>
    </row>
    <row r="7875" spans="1:19" x14ac:dyDescent="0.25">
      <c r="A7875" s="39" t="s">
        <v>262</v>
      </c>
      <c r="B7875" s="39" t="s">
        <v>250</v>
      </c>
      <c r="C7875" s="7">
        <v>44013</v>
      </c>
      <c r="D7875" s="39" t="s">
        <v>95</v>
      </c>
      <c r="E7875" s="39">
        <v>53</v>
      </c>
      <c r="F7875" s="82">
        <f t="shared" si="366"/>
        <v>5.2999999999999999E-2</v>
      </c>
      <c r="G7875" s="39">
        <f>VLOOKUP(N7875,Currecny_M!$A$1:$P$10,2,FALSE)</f>
        <v>95</v>
      </c>
      <c r="H7875" s="39">
        <f>MATCH(C7875,Currecny_M!$A$1:$P$1,0)</f>
        <v>5</v>
      </c>
      <c r="I7875" s="39">
        <f>VLOOKUP(N7875,Currecny_M!$A$1:$P$10,MATCH(Database!C7875,Currecny_M!$A$1:$P$1,0),FALSE)</f>
        <v>97.88</v>
      </c>
      <c r="J7875" s="82">
        <f t="shared" si="367"/>
        <v>5.18764</v>
      </c>
      <c r="K7875" s="39">
        <f>VLOOKUP('Cover page'!$B$6,Currecny_M!$A$1:$P$10,MATCH(Database!C7875,Currecny_M!$A$1:$P$1,0),FALSE)</f>
        <v>1</v>
      </c>
      <c r="L7875" s="82">
        <f t="shared" si="368"/>
        <v>5.18764</v>
      </c>
      <c r="M7875" s="82">
        <f>((E7875/$F$1)*VLOOKUP(N7875,Currecny_M!$A$1:$P$10,MATCH(Database!C7875,Currecny_M!$A$1:$P$1,0),FALSE))/VLOOKUP('Cover page'!$B$6,Currecny_M!$A$1:$P$10,MATCH(Database!C7875,Currecny_M!$A$1:$P$1,0),FALSE)</f>
        <v>5.18764</v>
      </c>
      <c r="N7875" s="6" t="str">
        <f>VLOOKUP(B7875,Master!$A$2:$C$11,3,FALSE)</f>
        <v>Pound</v>
      </c>
      <c r="O7875" s="6" t="str">
        <f>VLOOKUP(B7875,Master!$A$2:$C$11,2,FALSE)</f>
        <v>Europe</v>
      </c>
      <c r="Q7875" s="39" t="str">
        <f>VLOOKUP(D7875,GL_Master!$A$1:$D$80,2,FALSE)</f>
        <v>PL</v>
      </c>
      <c r="R7875" s="39" t="str">
        <f>VLOOKUP(D7875,GL_Master!$A$1:$D$80,3,FALSE)</f>
        <v>Salary wages &amp; benefits</v>
      </c>
      <c r="S7875" s="39" t="str">
        <f>VLOOKUP(D7875,GL_Master!$A$1:$D$80,4,FALSE)</f>
        <v>Employee benefits expense</v>
      </c>
    </row>
    <row r="7876" spans="1:19" x14ac:dyDescent="0.25">
      <c r="A7876" s="39" t="s">
        <v>262</v>
      </c>
      <c r="B7876" s="39" t="s">
        <v>250</v>
      </c>
      <c r="C7876" s="7">
        <v>44013</v>
      </c>
      <c r="D7876" s="39" t="s">
        <v>96</v>
      </c>
      <c r="E7876" s="39">
        <v>473</v>
      </c>
      <c r="F7876" s="82">
        <f t="shared" ref="F7876:F7939" si="369">E7876/$F$1</f>
        <v>0.47299999999999998</v>
      </c>
      <c r="G7876" s="39">
        <f>VLOOKUP(N7876,Currecny_M!$A$1:$P$10,2,FALSE)</f>
        <v>95</v>
      </c>
      <c r="H7876" s="39">
        <f>MATCH(C7876,Currecny_M!$A$1:$P$1,0)</f>
        <v>5</v>
      </c>
      <c r="I7876" s="39">
        <f>VLOOKUP(N7876,Currecny_M!$A$1:$P$10,MATCH(Database!C7876,Currecny_M!$A$1:$P$1,0),FALSE)</f>
        <v>97.88</v>
      </c>
      <c r="J7876" s="82">
        <f t="shared" ref="J7876:J7939" si="370">F7876*I7876</f>
        <v>46.297239999999995</v>
      </c>
      <c r="K7876" s="39">
        <f>VLOOKUP('Cover page'!$B$6,Currecny_M!$A$1:$P$10,MATCH(Database!C7876,Currecny_M!$A$1:$P$1,0),FALSE)</f>
        <v>1</v>
      </c>
      <c r="L7876" s="82">
        <f t="shared" ref="L7876:L7939" si="371">J7876/K7876</f>
        <v>46.297239999999995</v>
      </c>
      <c r="M7876" s="82">
        <f>((E7876/$F$1)*VLOOKUP(N7876,Currecny_M!$A$1:$P$10,MATCH(Database!C7876,Currecny_M!$A$1:$P$1,0),FALSE))/VLOOKUP('Cover page'!$B$6,Currecny_M!$A$1:$P$10,MATCH(Database!C7876,Currecny_M!$A$1:$P$1,0),FALSE)</f>
        <v>46.297239999999995</v>
      </c>
      <c r="N7876" s="6" t="str">
        <f>VLOOKUP(B7876,Master!$A$2:$C$11,3,FALSE)</f>
        <v>Pound</v>
      </c>
      <c r="O7876" s="6" t="str">
        <f>VLOOKUP(B7876,Master!$A$2:$C$11,2,FALSE)</f>
        <v>Europe</v>
      </c>
      <c r="Q7876" s="39" t="str">
        <f>VLOOKUP(D7876,GL_Master!$A$1:$D$80,2,FALSE)</f>
        <v>PL</v>
      </c>
      <c r="R7876" s="39" t="str">
        <f>VLOOKUP(D7876,GL_Master!$A$1:$D$80,3,FALSE)</f>
        <v>Salary wages &amp; benefits</v>
      </c>
      <c r="S7876" s="39" t="str">
        <f>VLOOKUP(D7876,GL_Master!$A$1:$D$80,4,FALSE)</f>
        <v>Employee benefits expense</v>
      </c>
    </row>
    <row r="7877" spans="1:19" x14ac:dyDescent="0.25">
      <c r="A7877" s="39" t="s">
        <v>262</v>
      </c>
      <c r="B7877" s="39" t="s">
        <v>250</v>
      </c>
      <c r="C7877" s="7">
        <v>44013</v>
      </c>
      <c r="D7877" s="39" t="s">
        <v>97</v>
      </c>
      <c r="E7877" s="39">
        <v>28</v>
      </c>
      <c r="F7877" s="82">
        <f t="shared" si="369"/>
        <v>2.8000000000000001E-2</v>
      </c>
      <c r="G7877" s="39">
        <f>VLOOKUP(N7877,Currecny_M!$A$1:$P$10,2,FALSE)</f>
        <v>95</v>
      </c>
      <c r="H7877" s="39">
        <f>MATCH(C7877,Currecny_M!$A$1:$P$1,0)</f>
        <v>5</v>
      </c>
      <c r="I7877" s="39">
        <f>VLOOKUP(N7877,Currecny_M!$A$1:$P$10,MATCH(Database!C7877,Currecny_M!$A$1:$P$1,0),FALSE)</f>
        <v>97.88</v>
      </c>
      <c r="J7877" s="82">
        <f t="shared" si="370"/>
        <v>2.74064</v>
      </c>
      <c r="K7877" s="39">
        <f>VLOOKUP('Cover page'!$B$6,Currecny_M!$A$1:$P$10,MATCH(Database!C7877,Currecny_M!$A$1:$P$1,0),FALSE)</f>
        <v>1</v>
      </c>
      <c r="L7877" s="82">
        <f t="shared" si="371"/>
        <v>2.74064</v>
      </c>
      <c r="M7877" s="82">
        <f>((E7877/$F$1)*VLOOKUP(N7877,Currecny_M!$A$1:$P$10,MATCH(Database!C7877,Currecny_M!$A$1:$P$1,0),FALSE))/VLOOKUP('Cover page'!$B$6,Currecny_M!$A$1:$P$10,MATCH(Database!C7877,Currecny_M!$A$1:$P$1,0),FALSE)</f>
        <v>2.74064</v>
      </c>
      <c r="N7877" s="6" t="str">
        <f>VLOOKUP(B7877,Master!$A$2:$C$11,3,FALSE)</f>
        <v>Pound</v>
      </c>
      <c r="O7877" s="6" t="str">
        <f>VLOOKUP(B7877,Master!$A$2:$C$11,2,FALSE)</f>
        <v>Europe</v>
      </c>
      <c r="Q7877" s="39" t="str">
        <f>VLOOKUP(D7877,GL_Master!$A$1:$D$80,2,FALSE)</f>
        <v>PL</v>
      </c>
      <c r="R7877" s="39" t="str">
        <f>VLOOKUP(D7877,GL_Master!$A$1:$D$80,3,FALSE)</f>
        <v>Salary wages &amp; benefits</v>
      </c>
      <c r="S7877" s="39" t="str">
        <f>VLOOKUP(D7877,GL_Master!$A$1:$D$80,4,FALSE)</f>
        <v>Employee benefits expense</v>
      </c>
    </row>
    <row r="7878" spans="1:19" x14ac:dyDescent="0.25">
      <c r="A7878" s="39" t="s">
        <v>262</v>
      </c>
      <c r="B7878" s="39" t="s">
        <v>250</v>
      </c>
      <c r="C7878" s="7">
        <v>44013</v>
      </c>
      <c r="D7878" s="39" t="s">
        <v>98</v>
      </c>
      <c r="E7878" s="39">
        <v>54</v>
      </c>
      <c r="F7878" s="82">
        <f t="shared" si="369"/>
        <v>5.3999999999999999E-2</v>
      </c>
      <c r="G7878" s="39">
        <f>VLOOKUP(N7878,Currecny_M!$A$1:$P$10,2,FALSE)</f>
        <v>95</v>
      </c>
      <c r="H7878" s="39">
        <f>MATCH(C7878,Currecny_M!$A$1:$P$1,0)</f>
        <v>5</v>
      </c>
      <c r="I7878" s="39">
        <f>VLOOKUP(N7878,Currecny_M!$A$1:$P$10,MATCH(Database!C7878,Currecny_M!$A$1:$P$1,0),FALSE)</f>
        <v>97.88</v>
      </c>
      <c r="J7878" s="82">
        <f t="shared" si="370"/>
        <v>5.28552</v>
      </c>
      <c r="K7878" s="39">
        <f>VLOOKUP('Cover page'!$B$6,Currecny_M!$A$1:$P$10,MATCH(Database!C7878,Currecny_M!$A$1:$P$1,0),FALSE)</f>
        <v>1</v>
      </c>
      <c r="L7878" s="82">
        <f t="shared" si="371"/>
        <v>5.28552</v>
      </c>
      <c r="M7878" s="82">
        <f>((E7878/$F$1)*VLOOKUP(N7878,Currecny_M!$A$1:$P$10,MATCH(Database!C7878,Currecny_M!$A$1:$P$1,0),FALSE))/VLOOKUP('Cover page'!$B$6,Currecny_M!$A$1:$P$10,MATCH(Database!C7878,Currecny_M!$A$1:$P$1,0),FALSE)</f>
        <v>5.28552</v>
      </c>
      <c r="N7878" s="6" t="str">
        <f>VLOOKUP(B7878,Master!$A$2:$C$11,3,FALSE)</f>
        <v>Pound</v>
      </c>
      <c r="O7878" s="6" t="str">
        <f>VLOOKUP(B7878,Master!$A$2:$C$11,2,FALSE)</f>
        <v>Europe</v>
      </c>
      <c r="Q7878" s="39" t="str">
        <f>VLOOKUP(D7878,GL_Master!$A$1:$D$80,2,FALSE)</f>
        <v>PL</v>
      </c>
      <c r="R7878" s="39" t="str">
        <f>VLOOKUP(D7878,GL_Master!$A$1:$D$80,3,FALSE)</f>
        <v>Salary wages &amp; benefits</v>
      </c>
      <c r="S7878" s="39" t="str">
        <f>VLOOKUP(D7878,GL_Master!$A$1:$D$80,4,FALSE)</f>
        <v>Employee benefits expense</v>
      </c>
    </row>
    <row r="7879" spans="1:19" x14ac:dyDescent="0.25">
      <c r="A7879" s="39" t="s">
        <v>262</v>
      </c>
      <c r="B7879" s="39" t="s">
        <v>250</v>
      </c>
      <c r="C7879" s="7">
        <v>44013</v>
      </c>
      <c r="D7879" s="39" t="s">
        <v>99</v>
      </c>
      <c r="E7879" s="39">
        <v>27</v>
      </c>
      <c r="F7879" s="82">
        <f t="shared" si="369"/>
        <v>2.7E-2</v>
      </c>
      <c r="G7879" s="39">
        <f>VLOOKUP(N7879,Currecny_M!$A$1:$P$10,2,FALSE)</f>
        <v>95</v>
      </c>
      <c r="H7879" s="39">
        <f>MATCH(C7879,Currecny_M!$A$1:$P$1,0)</f>
        <v>5</v>
      </c>
      <c r="I7879" s="39">
        <f>VLOOKUP(N7879,Currecny_M!$A$1:$P$10,MATCH(Database!C7879,Currecny_M!$A$1:$P$1,0),FALSE)</f>
        <v>97.88</v>
      </c>
      <c r="J7879" s="82">
        <f t="shared" si="370"/>
        <v>2.64276</v>
      </c>
      <c r="K7879" s="39">
        <f>VLOOKUP('Cover page'!$B$6,Currecny_M!$A$1:$P$10,MATCH(Database!C7879,Currecny_M!$A$1:$P$1,0),FALSE)</f>
        <v>1</v>
      </c>
      <c r="L7879" s="82">
        <f t="shared" si="371"/>
        <v>2.64276</v>
      </c>
      <c r="M7879" s="82">
        <f>((E7879/$F$1)*VLOOKUP(N7879,Currecny_M!$A$1:$P$10,MATCH(Database!C7879,Currecny_M!$A$1:$P$1,0),FALSE))/VLOOKUP('Cover page'!$B$6,Currecny_M!$A$1:$P$10,MATCH(Database!C7879,Currecny_M!$A$1:$P$1,0),FALSE)</f>
        <v>2.64276</v>
      </c>
      <c r="N7879" s="6" t="str">
        <f>VLOOKUP(B7879,Master!$A$2:$C$11,3,FALSE)</f>
        <v>Pound</v>
      </c>
      <c r="O7879" s="6" t="str">
        <f>VLOOKUP(B7879,Master!$A$2:$C$11,2,FALSE)</f>
        <v>Europe</v>
      </c>
      <c r="Q7879" s="39" t="str">
        <f>VLOOKUP(D7879,GL_Master!$A$1:$D$80,2,FALSE)</f>
        <v>PL</v>
      </c>
      <c r="R7879" s="39" t="str">
        <f>VLOOKUP(D7879,GL_Master!$A$1:$D$80,3,FALSE)</f>
        <v>Salary wages &amp; benefits</v>
      </c>
      <c r="S7879" s="39" t="str">
        <f>VLOOKUP(D7879,GL_Master!$A$1:$D$80,4,FALSE)</f>
        <v>Employee benefits expense</v>
      </c>
    </row>
    <row r="7880" spans="1:19" x14ac:dyDescent="0.25">
      <c r="A7880" s="39" t="s">
        <v>262</v>
      </c>
      <c r="B7880" s="39" t="s">
        <v>250</v>
      </c>
      <c r="C7880" s="7">
        <v>44013</v>
      </c>
      <c r="D7880" s="39" t="s">
        <v>100</v>
      </c>
      <c r="E7880" s="39">
        <v>182</v>
      </c>
      <c r="F7880" s="82">
        <f t="shared" si="369"/>
        <v>0.182</v>
      </c>
      <c r="G7880" s="39">
        <f>VLOOKUP(N7880,Currecny_M!$A$1:$P$10,2,FALSE)</f>
        <v>95</v>
      </c>
      <c r="H7880" s="39">
        <f>MATCH(C7880,Currecny_M!$A$1:$P$1,0)</f>
        <v>5</v>
      </c>
      <c r="I7880" s="39">
        <f>VLOOKUP(N7880,Currecny_M!$A$1:$P$10,MATCH(Database!C7880,Currecny_M!$A$1:$P$1,0),FALSE)</f>
        <v>97.88</v>
      </c>
      <c r="J7880" s="82">
        <f t="shared" si="370"/>
        <v>17.814159999999998</v>
      </c>
      <c r="K7880" s="39">
        <f>VLOOKUP('Cover page'!$B$6,Currecny_M!$A$1:$P$10,MATCH(Database!C7880,Currecny_M!$A$1:$P$1,0),FALSE)</f>
        <v>1</v>
      </c>
      <c r="L7880" s="82">
        <f t="shared" si="371"/>
        <v>17.814159999999998</v>
      </c>
      <c r="M7880" s="82">
        <f>((E7880/$F$1)*VLOOKUP(N7880,Currecny_M!$A$1:$P$10,MATCH(Database!C7880,Currecny_M!$A$1:$P$1,0),FALSE))/VLOOKUP('Cover page'!$B$6,Currecny_M!$A$1:$P$10,MATCH(Database!C7880,Currecny_M!$A$1:$P$1,0),FALSE)</f>
        <v>17.814159999999998</v>
      </c>
      <c r="N7880" s="6" t="str">
        <f>VLOOKUP(B7880,Master!$A$2:$C$11,3,FALSE)</f>
        <v>Pound</v>
      </c>
      <c r="O7880" s="6" t="str">
        <f>VLOOKUP(B7880,Master!$A$2:$C$11,2,FALSE)</f>
        <v>Europe</v>
      </c>
      <c r="Q7880" s="39" t="str">
        <f>VLOOKUP(D7880,GL_Master!$A$1:$D$80,2,FALSE)</f>
        <v>PL</v>
      </c>
      <c r="R7880" s="39" t="str">
        <f>VLOOKUP(D7880,GL_Master!$A$1:$D$80,3,FALSE)</f>
        <v>Salary wages &amp; benefits</v>
      </c>
      <c r="S7880" s="39" t="str">
        <f>VLOOKUP(D7880,GL_Master!$A$1:$D$80,4,FALSE)</f>
        <v>Employee benefits expense</v>
      </c>
    </row>
    <row r="7881" spans="1:19" x14ac:dyDescent="0.25">
      <c r="A7881" s="39" t="s">
        <v>262</v>
      </c>
      <c r="B7881" s="39" t="s">
        <v>250</v>
      </c>
      <c r="C7881" s="7">
        <v>44013</v>
      </c>
      <c r="D7881" s="39" t="s">
        <v>30</v>
      </c>
      <c r="E7881" s="39">
        <v>53</v>
      </c>
      <c r="F7881" s="82">
        <f t="shared" si="369"/>
        <v>5.2999999999999999E-2</v>
      </c>
      <c r="G7881" s="39">
        <f>VLOOKUP(N7881,Currecny_M!$A$1:$P$10,2,FALSE)</f>
        <v>95</v>
      </c>
      <c r="H7881" s="39">
        <f>MATCH(C7881,Currecny_M!$A$1:$P$1,0)</f>
        <v>5</v>
      </c>
      <c r="I7881" s="39">
        <f>VLOOKUP(N7881,Currecny_M!$A$1:$P$10,MATCH(Database!C7881,Currecny_M!$A$1:$P$1,0),FALSE)</f>
        <v>97.88</v>
      </c>
      <c r="J7881" s="82">
        <f t="shared" si="370"/>
        <v>5.18764</v>
      </c>
      <c r="K7881" s="39">
        <f>VLOOKUP('Cover page'!$B$6,Currecny_M!$A$1:$P$10,MATCH(Database!C7881,Currecny_M!$A$1:$P$1,0),FALSE)</f>
        <v>1</v>
      </c>
      <c r="L7881" s="82">
        <f t="shared" si="371"/>
        <v>5.18764</v>
      </c>
      <c r="M7881" s="82">
        <f>((E7881/$F$1)*VLOOKUP(N7881,Currecny_M!$A$1:$P$10,MATCH(Database!C7881,Currecny_M!$A$1:$P$1,0),FALSE))/VLOOKUP('Cover page'!$B$6,Currecny_M!$A$1:$P$10,MATCH(Database!C7881,Currecny_M!$A$1:$P$1,0),FALSE)</f>
        <v>5.18764</v>
      </c>
      <c r="N7881" s="6" t="str">
        <f>VLOOKUP(B7881,Master!$A$2:$C$11,3,FALSE)</f>
        <v>Pound</v>
      </c>
      <c r="O7881" s="6" t="str">
        <f>VLOOKUP(B7881,Master!$A$2:$C$11,2,FALSE)</f>
        <v>Europe</v>
      </c>
      <c r="Q7881" s="39" t="str">
        <f>VLOOKUP(D7881,GL_Master!$A$1:$D$80,2,FALSE)</f>
        <v>PL</v>
      </c>
      <c r="R7881" s="39" t="str">
        <f>VLOOKUP(D7881,GL_Master!$A$1:$D$80,3,FALSE)</f>
        <v>Travelling and conveyance</v>
      </c>
      <c r="S7881" s="39" t="str">
        <f>VLOOKUP(D7881,GL_Master!$A$1:$D$80,4,FALSE)</f>
        <v>Local conveyance</v>
      </c>
    </row>
    <row r="7882" spans="1:19" x14ac:dyDescent="0.25">
      <c r="A7882" s="39" t="s">
        <v>262</v>
      </c>
      <c r="B7882" s="39" t="s">
        <v>250</v>
      </c>
      <c r="C7882" s="7">
        <v>44013</v>
      </c>
      <c r="D7882" s="39" t="s">
        <v>31</v>
      </c>
      <c r="E7882" s="39">
        <v>27</v>
      </c>
      <c r="F7882" s="82">
        <f t="shared" si="369"/>
        <v>2.7E-2</v>
      </c>
      <c r="G7882" s="39">
        <f>VLOOKUP(N7882,Currecny_M!$A$1:$P$10,2,FALSE)</f>
        <v>95</v>
      </c>
      <c r="H7882" s="39">
        <f>MATCH(C7882,Currecny_M!$A$1:$P$1,0)</f>
        <v>5</v>
      </c>
      <c r="I7882" s="39">
        <f>VLOOKUP(N7882,Currecny_M!$A$1:$P$10,MATCH(Database!C7882,Currecny_M!$A$1:$P$1,0),FALSE)</f>
        <v>97.88</v>
      </c>
      <c r="J7882" s="82">
        <f t="shared" si="370"/>
        <v>2.64276</v>
      </c>
      <c r="K7882" s="39">
        <f>VLOOKUP('Cover page'!$B$6,Currecny_M!$A$1:$P$10,MATCH(Database!C7882,Currecny_M!$A$1:$P$1,0),FALSE)</f>
        <v>1</v>
      </c>
      <c r="L7882" s="82">
        <f t="shared" si="371"/>
        <v>2.64276</v>
      </c>
      <c r="M7882" s="82">
        <f>((E7882/$F$1)*VLOOKUP(N7882,Currecny_M!$A$1:$P$10,MATCH(Database!C7882,Currecny_M!$A$1:$P$1,0),FALSE))/VLOOKUP('Cover page'!$B$6,Currecny_M!$A$1:$P$10,MATCH(Database!C7882,Currecny_M!$A$1:$P$1,0),FALSE)</f>
        <v>2.64276</v>
      </c>
      <c r="N7882" s="6" t="str">
        <f>VLOOKUP(B7882,Master!$A$2:$C$11,3,FALSE)</f>
        <v>Pound</v>
      </c>
      <c r="O7882" s="6" t="str">
        <f>VLOOKUP(B7882,Master!$A$2:$C$11,2,FALSE)</f>
        <v>Europe</v>
      </c>
      <c r="Q7882" s="39" t="str">
        <f>VLOOKUP(D7882,GL_Master!$A$1:$D$80,2,FALSE)</f>
        <v>PL</v>
      </c>
      <c r="R7882" s="39" t="str">
        <f>VLOOKUP(D7882,GL_Master!$A$1:$D$80,3,FALSE)</f>
        <v>Office expenses</v>
      </c>
      <c r="S7882" s="39" t="str">
        <f>VLOOKUP(D7882,GL_Master!$A$1:$D$80,4,FALSE)</f>
        <v>Parking charges</v>
      </c>
    </row>
    <row r="7883" spans="1:19" x14ac:dyDescent="0.25">
      <c r="A7883" s="39" t="s">
        <v>262</v>
      </c>
      <c r="B7883" s="39" t="s">
        <v>250</v>
      </c>
      <c r="C7883" s="7">
        <v>44013</v>
      </c>
      <c r="D7883" s="39" t="s">
        <v>101</v>
      </c>
      <c r="E7883" s="39">
        <v>27</v>
      </c>
      <c r="F7883" s="82">
        <f t="shared" si="369"/>
        <v>2.7E-2</v>
      </c>
      <c r="G7883" s="39">
        <f>VLOOKUP(N7883,Currecny_M!$A$1:$P$10,2,FALSE)</f>
        <v>95</v>
      </c>
      <c r="H7883" s="39">
        <f>MATCH(C7883,Currecny_M!$A$1:$P$1,0)</f>
        <v>5</v>
      </c>
      <c r="I7883" s="39">
        <f>VLOOKUP(N7883,Currecny_M!$A$1:$P$10,MATCH(Database!C7883,Currecny_M!$A$1:$P$1,0),FALSE)</f>
        <v>97.88</v>
      </c>
      <c r="J7883" s="82">
        <f t="shared" si="370"/>
        <v>2.64276</v>
      </c>
      <c r="K7883" s="39">
        <f>VLOOKUP('Cover page'!$B$6,Currecny_M!$A$1:$P$10,MATCH(Database!C7883,Currecny_M!$A$1:$P$1,0),FALSE)</f>
        <v>1</v>
      </c>
      <c r="L7883" s="82">
        <f t="shared" si="371"/>
        <v>2.64276</v>
      </c>
      <c r="M7883" s="82">
        <f>((E7883/$F$1)*VLOOKUP(N7883,Currecny_M!$A$1:$P$10,MATCH(Database!C7883,Currecny_M!$A$1:$P$1,0),FALSE))/VLOOKUP('Cover page'!$B$6,Currecny_M!$A$1:$P$10,MATCH(Database!C7883,Currecny_M!$A$1:$P$1,0),FALSE)</f>
        <v>2.64276</v>
      </c>
      <c r="N7883" s="6" t="str">
        <f>VLOOKUP(B7883,Master!$A$2:$C$11,3,FALSE)</f>
        <v>Pound</v>
      </c>
      <c r="O7883" s="6" t="str">
        <f>VLOOKUP(B7883,Master!$A$2:$C$11,2,FALSE)</f>
        <v>Europe</v>
      </c>
      <c r="Q7883" s="39" t="str">
        <f>VLOOKUP(D7883,GL_Master!$A$1:$D$80,2,FALSE)</f>
        <v>PL</v>
      </c>
      <c r="R7883" s="39" t="str">
        <f>VLOOKUP(D7883,GL_Master!$A$1:$D$80,3,FALSE)</f>
        <v>COGS</v>
      </c>
      <c r="S7883" s="39" t="str">
        <f>VLOOKUP(D7883,GL_Master!$A$1:$D$80,4,FALSE)</f>
        <v>Purchase of other traded goods</v>
      </c>
    </row>
    <row r="7884" spans="1:19" x14ac:dyDescent="0.25">
      <c r="A7884" s="39" t="s">
        <v>262</v>
      </c>
      <c r="B7884" s="39" t="s">
        <v>250</v>
      </c>
      <c r="C7884" s="7">
        <v>44013</v>
      </c>
      <c r="D7884" s="39" t="s">
        <v>102</v>
      </c>
      <c r="E7884" s="39">
        <v>27</v>
      </c>
      <c r="F7884" s="82">
        <f t="shared" si="369"/>
        <v>2.7E-2</v>
      </c>
      <c r="G7884" s="39">
        <f>VLOOKUP(N7884,Currecny_M!$A$1:$P$10,2,FALSE)</f>
        <v>95</v>
      </c>
      <c r="H7884" s="39">
        <f>MATCH(C7884,Currecny_M!$A$1:$P$1,0)</f>
        <v>5</v>
      </c>
      <c r="I7884" s="39">
        <f>VLOOKUP(N7884,Currecny_M!$A$1:$P$10,MATCH(Database!C7884,Currecny_M!$A$1:$P$1,0),FALSE)</f>
        <v>97.88</v>
      </c>
      <c r="J7884" s="82">
        <f t="shared" si="370"/>
        <v>2.64276</v>
      </c>
      <c r="K7884" s="39">
        <f>VLOOKUP('Cover page'!$B$6,Currecny_M!$A$1:$P$10,MATCH(Database!C7884,Currecny_M!$A$1:$P$1,0),FALSE)</f>
        <v>1</v>
      </c>
      <c r="L7884" s="82">
        <f t="shared" si="371"/>
        <v>2.64276</v>
      </c>
      <c r="M7884" s="82">
        <f>((E7884/$F$1)*VLOOKUP(N7884,Currecny_M!$A$1:$P$10,MATCH(Database!C7884,Currecny_M!$A$1:$P$1,0),FALSE))/VLOOKUP('Cover page'!$B$6,Currecny_M!$A$1:$P$10,MATCH(Database!C7884,Currecny_M!$A$1:$P$1,0),FALSE)</f>
        <v>2.64276</v>
      </c>
      <c r="N7884" s="6" t="str">
        <f>VLOOKUP(B7884,Master!$A$2:$C$11,3,FALSE)</f>
        <v>Pound</v>
      </c>
      <c r="O7884" s="6" t="str">
        <f>VLOOKUP(B7884,Master!$A$2:$C$11,2,FALSE)</f>
        <v>Europe</v>
      </c>
      <c r="Q7884" s="39" t="str">
        <f>VLOOKUP(D7884,GL_Master!$A$1:$D$80,2,FALSE)</f>
        <v>PL</v>
      </c>
      <c r="R7884" s="39" t="str">
        <f>VLOOKUP(D7884,GL_Master!$A$1:$D$80,3,FALSE)</f>
        <v>Staff welfare expenses</v>
      </c>
      <c r="S7884" s="39" t="str">
        <f>VLOOKUP(D7884,GL_Master!$A$1:$D$80,4,FALSE)</f>
        <v>Diwali Expense</v>
      </c>
    </row>
    <row r="7885" spans="1:19" x14ac:dyDescent="0.25">
      <c r="A7885" s="39" t="s">
        <v>262</v>
      </c>
      <c r="B7885" s="39" t="s">
        <v>250</v>
      </c>
      <c r="C7885" s="7">
        <v>44013</v>
      </c>
      <c r="D7885" s="39" t="s">
        <v>20</v>
      </c>
      <c r="E7885" s="39">
        <v>54</v>
      </c>
      <c r="F7885" s="82">
        <f t="shared" si="369"/>
        <v>5.3999999999999999E-2</v>
      </c>
      <c r="G7885" s="39">
        <f>VLOOKUP(N7885,Currecny_M!$A$1:$P$10,2,FALSE)</f>
        <v>95</v>
      </c>
      <c r="H7885" s="39">
        <f>MATCH(C7885,Currecny_M!$A$1:$P$1,0)</f>
        <v>5</v>
      </c>
      <c r="I7885" s="39">
        <f>VLOOKUP(N7885,Currecny_M!$A$1:$P$10,MATCH(Database!C7885,Currecny_M!$A$1:$P$1,0),FALSE)</f>
        <v>97.88</v>
      </c>
      <c r="J7885" s="82">
        <f t="shared" si="370"/>
        <v>5.28552</v>
      </c>
      <c r="K7885" s="39">
        <f>VLOOKUP('Cover page'!$B$6,Currecny_M!$A$1:$P$10,MATCH(Database!C7885,Currecny_M!$A$1:$P$1,0),FALSE)</f>
        <v>1</v>
      </c>
      <c r="L7885" s="82">
        <f t="shared" si="371"/>
        <v>5.28552</v>
      </c>
      <c r="M7885" s="82">
        <f>((E7885/$F$1)*VLOOKUP(N7885,Currecny_M!$A$1:$P$10,MATCH(Database!C7885,Currecny_M!$A$1:$P$1,0),FALSE))/VLOOKUP('Cover page'!$B$6,Currecny_M!$A$1:$P$10,MATCH(Database!C7885,Currecny_M!$A$1:$P$1,0),FALSE)</f>
        <v>5.28552</v>
      </c>
      <c r="N7885" s="6" t="str">
        <f>VLOOKUP(B7885,Master!$A$2:$C$11,3,FALSE)</f>
        <v>Pound</v>
      </c>
      <c r="O7885" s="6" t="str">
        <f>VLOOKUP(B7885,Master!$A$2:$C$11,2,FALSE)</f>
        <v>Europe</v>
      </c>
      <c r="Q7885" s="39" t="str">
        <f>VLOOKUP(D7885,GL_Master!$A$1:$D$80,2,FALSE)</f>
        <v>PL</v>
      </c>
      <c r="R7885" s="39" t="str">
        <f>VLOOKUP(D7885,GL_Master!$A$1:$D$80,3,FALSE)</f>
        <v>Selling and Marketing expenses</v>
      </c>
      <c r="S7885" s="39" t="str">
        <f>VLOOKUP(D7885,GL_Master!$A$1:$D$80,4,FALSE)</f>
        <v>Business promotion</v>
      </c>
    </row>
    <row r="7886" spans="1:19" x14ac:dyDescent="0.25">
      <c r="A7886" s="39" t="s">
        <v>262</v>
      </c>
      <c r="B7886" s="39" t="s">
        <v>250</v>
      </c>
      <c r="C7886" s="7">
        <v>44013</v>
      </c>
      <c r="D7886" s="39" t="s">
        <v>29</v>
      </c>
      <c r="E7886" s="39">
        <v>51</v>
      </c>
      <c r="F7886" s="82">
        <f t="shared" si="369"/>
        <v>5.0999999999999997E-2</v>
      </c>
      <c r="G7886" s="39">
        <f>VLOOKUP(N7886,Currecny_M!$A$1:$P$10,2,FALSE)</f>
        <v>95</v>
      </c>
      <c r="H7886" s="39">
        <f>MATCH(C7886,Currecny_M!$A$1:$P$1,0)</f>
        <v>5</v>
      </c>
      <c r="I7886" s="39">
        <f>VLOOKUP(N7886,Currecny_M!$A$1:$P$10,MATCH(Database!C7886,Currecny_M!$A$1:$P$1,0),FALSE)</f>
        <v>97.88</v>
      </c>
      <c r="J7886" s="82">
        <f t="shared" si="370"/>
        <v>4.9918799999999992</v>
      </c>
      <c r="K7886" s="39">
        <f>VLOOKUP('Cover page'!$B$6,Currecny_M!$A$1:$P$10,MATCH(Database!C7886,Currecny_M!$A$1:$P$1,0),FALSE)</f>
        <v>1</v>
      </c>
      <c r="L7886" s="82">
        <f t="shared" si="371"/>
        <v>4.9918799999999992</v>
      </c>
      <c r="M7886" s="82">
        <f>((E7886/$F$1)*VLOOKUP(N7886,Currecny_M!$A$1:$P$10,MATCH(Database!C7886,Currecny_M!$A$1:$P$1,0),FALSE))/VLOOKUP('Cover page'!$B$6,Currecny_M!$A$1:$P$10,MATCH(Database!C7886,Currecny_M!$A$1:$P$1,0),FALSE)</f>
        <v>4.9918799999999992</v>
      </c>
      <c r="N7886" s="6" t="str">
        <f>VLOOKUP(B7886,Master!$A$2:$C$11,3,FALSE)</f>
        <v>Pound</v>
      </c>
      <c r="O7886" s="6" t="str">
        <f>VLOOKUP(B7886,Master!$A$2:$C$11,2,FALSE)</f>
        <v>Europe</v>
      </c>
      <c r="Q7886" s="39" t="str">
        <f>VLOOKUP(D7886,GL_Master!$A$1:$D$80,2,FALSE)</f>
        <v>PL</v>
      </c>
      <c r="R7886" s="39" t="str">
        <f>VLOOKUP(D7886,GL_Master!$A$1:$D$80,3,FALSE)</f>
        <v>Communication &amp; internet exp</v>
      </c>
      <c r="S7886" s="39" t="str">
        <f>VLOOKUP(D7886,GL_Master!$A$1:$D$80,4,FALSE)</f>
        <v>Communication cost</v>
      </c>
    </row>
    <row r="7887" spans="1:19" x14ac:dyDescent="0.25">
      <c r="A7887" s="39" t="s">
        <v>262</v>
      </c>
      <c r="B7887" s="39" t="s">
        <v>250</v>
      </c>
      <c r="C7887" s="7">
        <v>44013</v>
      </c>
      <c r="D7887" s="39" t="s">
        <v>41</v>
      </c>
      <c r="E7887" s="39">
        <v>26</v>
      </c>
      <c r="F7887" s="82">
        <f t="shared" si="369"/>
        <v>2.5999999999999999E-2</v>
      </c>
      <c r="G7887" s="39">
        <f>VLOOKUP(N7887,Currecny_M!$A$1:$P$10,2,FALSE)</f>
        <v>95</v>
      </c>
      <c r="H7887" s="39">
        <f>MATCH(C7887,Currecny_M!$A$1:$P$1,0)</f>
        <v>5</v>
      </c>
      <c r="I7887" s="39">
        <f>VLOOKUP(N7887,Currecny_M!$A$1:$P$10,MATCH(Database!C7887,Currecny_M!$A$1:$P$1,0),FALSE)</f>
        <v>97.88</v>
      </c>
      <c r="J7887" s="82">
        <f t="shared" si="370"/>
        <v>2.5448799999999996</v>
      </c>
      <c r="K7887" s="39">
        <f>VLOOKUP('Cover page'!$B$6,Currecny_M!$A$1:$P$10,MATCH(Database!C7887,Currecny_M!$A$1:$P$1,0),FALSE)</f>
        <v>1</v>
      </c>
      <c r="L7887" s="82">
        <f t="shared" si="371"/>
        <v>2.5448799999999996</v>
      </c>
      <c r="M7887" s="82">
        <f>((E7887/$F$1)*VLOOKUP(N7887,Currecny_M!$A$1:$P$10,MATCH(Database!C7887,Currecny_M!$A$1:$P$1,0),FALSE))/VLOOKUP('Cover page'!$B$6,Currecny_M!$A$1:$P$10,MATCH(Database!C7887,Currecny_M!$A$1:$P$1,0),FALSE)</f>
        <v>2.5448799999999996</v>
      </c>
      <c r="N7887" s="6" t="str">
        <f>VLOOKUP(B7887,Master!$A$2:$C$11,3,FALSE)</f>
        <v>Pound</v>
      </c>
      <c r="O7887" s="6" t="str">
        <f>VLOOKUP(B7887,Master!$A$2:$C$11,2,FALSE)</f>
        <v>Europe</v>
      </c>
      <c r="Q7887" s="39" t="str">
        <f>VLOOKUP(D7887,GL_Master!$A$1:$D$80,2,FALSE)</f>
        <v>PL</v>
      </c>
      <c r="R7887" s="39" t="str">
        <f>VLOOKUP(D7887,GL_Master!$A$1:$D$80,3,FALSE)</f>
        <v>Communication &amp; internet exp</v>
      </c>
      <c r="S7887" s="39" t="str">
        <f>VLOOKUP(D7887,GL_Master!$A$1:$D$80,4,FALSE)</f>
        <v>Communication cost</v>
      </c>
    </row>
    <row r="7888" spans="1:19" x14ac:dyDescent="0.25">
      <c r="A7888" s="39" t="s">
        <v>262</v>
      </c>
      <c r="B7888" s="39" t="s">
        <v>250</v>
      </c>
      <c r="C7888" s="7">
        <v>44013</v>
      </c>
      <c r="D7888" s="39" t="s">
        <v>103</v>
      </c>
      <c r="E7888" s="39">
        <v>55</v>
      </c>
      <c r="F7888" s="82">
        <f t="shared" si="369"/>
        <v>5.5E-2</v>
      </c>
      <c r="G7888" s="39">
        <f>VLOOKUP(N7888,Currecny_M!$A$1:$P$10,2,FALSE)</f>
        <v>95</v>
      </c>
      <c r="H7888" s="39">
        <f>MATCH(C7888,Currecny_M!$A$1:$P$1,0)</f>
        <v>5</v>
      </c>
      <c r="I7888" s="39">
        <f>VLOOKUP(N7888,Currecny_M!$A$1:$P$10,MATCH(Database!C7888,Currecny_M!$A$1:$P$1,0),FALSE)</f>
        <v>97.88</v>
      </c>
      <c r="J7888" s="82">
        <f t="shared" si="370"/>
        <v>5.3834</v>
      </c>
      <c r="K7888" s="39">
        <f>VLOOKUP('Cover page'!$B$6,Currecny_M!$A$1:$P$10,MATCH(Database!C7888,Currecny_M!$A$1:$P$1,0),FALSE)</f>
        <v>1</v>
      </c>
      <c r="L7888" s="82">
        <f t="shared" si="371"/>
        <v>5.3834</v>
      </c>
      <c r="M7888" s="82">
        <f>((E7888/$F$1)*VLOOKUP(N7888,Currecny_M!$A$1:$P$10,MATCH(Database!C7888,Currecny_M!$A$1:$P$1,0),FALSE))/VLOOKUP('Cover page'!$B$6,Currecny_M!$A$1:$P$10,MATCH(Database!C7888,Currecny_M!$A$1:$P$1,0),FALSE)</f>
        <v>5.3834</v>
      </c>
      <c r="N7888" s="6" t="str">
        <f>VLOOKUP(B7888,Master!$A$2:$C$11,3,FALSE)</f>
        <v>Pound</v>
      </c>
      <c r="O7888" s="6" t="str">
        <f>VLOOKUP(B7888,Master!$A$2:$C$11,2,FALSE)</f>
        <v>Europe</v>
      </c>
      <c r="Q7888" s="39" t="str">
        <f>VLOOKUP(D7888,GL_Master!$A$1:$D$80,2,FALSE)</f>
        <v>PL</v>
      </c>
      <c r="R7888" s="39" t="str">
        <f>VLOOKUP(D7888,GL_Master!$A$1:$D$80,3,FALSE)</f>
        <v>Communication &amp; internet exp</v>
      </c>
      <c r="S7888" s="39" t="str">
        <f>VLOOKUP(D7888,GL_Master!$A$1:$D$80,4,FALSE)</f>
        <v>Communication cost</v>
      </c>
    </row>
    <row r="7889" spans="1:19" x14ac:dyDescent="0.25">
      <c r="A7889" s="39" t="s">
        <v>262</v>
      </c>
      <c r="B7889" s="39" t="s">
        <v>250</v>
      </c>
      <c r="C7889" s="7">
        <v>44013</v>
      </c>
      <c r="D7889" s="39" t="s">
        <v>104</v>
      </c>
      <c r="E7889" s="39">
        <v>80</v>
      </c>
      <c r="F7889" s="82">
        <f t="shared" si="369"/>
        <v>0.08</v>
      </c>
      <c r="G7889" s="39">
        <f>VLOOKUP(N7889,Currecny_M!$A$1:$P$10,2,FALSE)</f>
        <v>95</v>
      </c>
      <c r="H7889" s="39">
        <f>MATCH(C7889,Currecny_M!$A$1:$P$1,0)</f>
        <v>5</v>
      </c>
      <c r="I7889" s="39">
        <f>VLOOKUP(N7889,Currecny_M!$A$1:$P$10,MATCH(Database!C7889,Currecny_M!$A$1:$P$1,0),FALSE)</f>
        <v>97.88</v>
      </c>
      <c r="J7889" s="82">
        <f t="shared" si="370"/>
        <v>7.8304</v>
      </c>
      <c r="K7889" s="39">
        <f>VLOOKUP('Cover page'!$B$6,Currecny_M!$A$1:$P$10,MATCH(Database!C7889,Currecny_M!$A$1:$P$1,0),FALSE)</f>
        <v>1</v>
      </c>
      <c r="L7889" s="82">
        <f t="shared" si="371"/>
        <v>7.8304</v>
      </c>
      <c r="M7889" s="82">
        <f>((E7889/$F$1)*VLOOKUP(N7889,Currecny_M!$A$1:$P$10,MATCH(Database!C7889,Currecny_M!$A$1:$P$1,0),FALSE))/VLOOKUP('Cover page'!$B$6,Currecny_M!$A$1:$P$10,MATCH(Database!C7889,Currecny_M!$A$1:$P$1,0),FALSE)</f>
        <v>7.8304</v>
      </c>
      <c r="N7889" s="6" t="str">
        <f>VLOOKUP(B7889,Master!$A$2:$C$11,3,FALSE)</f>
        <v>Pound</v>
      </c>
      <c r="O7889" s="6" t="str">
        <f>VLOOKUP(B7889,Master!$A$2:$C$11,2,FALSE)</f>
        <v>Europe</v>
      </c>
      <c r="Q7889" s="39" t="str">
        <f>VLOOKUP(D7889,GL_Master!$A$1:$D$80,2,FALSE)</f>
        <v>PL</v>
      </c>
      <c r="R7889" s="39" t="str">
        <f>VLOOKUP(D7889,GL_Master!$A$1:$D$80,3,FALSE)</f>
        <v>Legal &amp; Professional expenses</v>
      </c>
      <c r="S7889" s="39" t="str">
        <f>VLOOKUP(D7889,GL_Master!$A$1:$D$80,4,FALSE)</f>
        <v>Professional Fees - Others</v>
      </c>
    </row>
    <row r="7890" spans="1:19" x14ac:dyDescent="0.25">
      <c r="A7890" s="39" t="s">
        <v>262</v>
      </c>
      <c r="B7890" s="39" t="s">
        <v>250</v>
      </c>
      <c r="C7890" s="7">
        <v>44013</v>
      </c>
      <c r="D7890" s="39" t="s">
        <v>105</v>
      </c>
      <c r="E7890" s="39">
        <v>55</v>
      </c>
      <c r="F7890" s="82">
        <f t="shared" si="369"/>
        <v>5.5E-2</v>
      </c>
      <c r="G7890" s="39">
        <f>VLOOKUP(N7890,Currecny_M!$A$1:$P$10,2,FALSE)</f>
        <v>95</v>
      </c>
      <c r="H7890" s="39">
        <f>MATCH(C7890,Currecny_M!$A$1:$P$1,0)</f>
        <v>5</v>
      </c>
      <c r="I7890" s="39">
        <f>VLOOKUP(N7890,Currecny_M!$A$1:$P$10,MATCH(Database!C7890,Currecny_M!$A$1:$P$1,0),FALSE)</f>
        <v>97.88</v>
      </c>
      <c r="J7890" s="82">
        <f t="shared" si="370"/>
        <v>5.3834</v>
      </c>
      <c r="K7890" s="39">
        <f>VLOOKUP('Cover page'!$B$6,Currecny_M!$A$1:$P$10,MATCH(Database!C7890,Currecny_M!$A$1:$P$1,0),FALSE)</f>
        <v>1</v>
      </c>
      <c r="L7890" s="82">
        <f t="shared" si="371"/>
        <v>5.3834</v>
      </c>
      <c r="M7890" s="82">
        <f>((E7890/$F$1)*VLOOKUP(N7890,Currecny_M!$A$1:$P$10,MATCH(Database!C7890,Currecny_M!$A$1:$P$1,0),FALSE))/VLOOKUP('Cover page'!$B$6,Currecny_M!$A$1:$P$10,MATCH(Database!C7890,Currecny_M!$A$1:$P$1,0),FALSE)</f>
        <v>5.3834</v>
      </c>
      <c r="N7890" s="6" t="str">
        <f>VLOOKUP(B7890,Master!$A$2:$C$11,3,FALSE)</f>
        <v>Pound</v>
      </c>
      <c r="O7890" s="6" t="str">
        <f>VLOOKUP(B7890,Master!$A$2:$C$11,2,FALSE)</f>
        <v>Europe</v>
      </c>
      <c r="Q7890" s="39" t="str">
        <f>VLOOKUP(D7890,GL_Master!$A$1:$D$80,2,FALSE)</f>
        <v>PL</v>
      </c>
      <c r="R7890" s="39" t="str">
        <f>VLOOKUP(D7890,GL_Master!$A$1:$D$80,3,FALSE)</f>
        <v>Travelling and conveyance</v>
      </c>
      <c r="S7890" s="39" t="str">
        <f>VLOOKUP(D7890,GL_Master!$A$1:$D$80,4,FALSE)</f>
        <v>Car hiring and rental services</v>
      </c>
    </row>
    <row r="7891" spans="1:19" x14ac:dyDescent="0.25">
      <c r="A7891" s="39" t="s">
        <v>262</v>
      </c>
      <c r="B7891" s="39" t="s">
        <v>250</v>
      </c>
      <c r="C7891" s="7">
        <v>44013</v>
      </c>
      <c r="D7891" s="39" t="s">
        <v>106</v>
      </c>
      <c r="E7891" s="39">
        <v>27</v>
      </c>
      <c r="F7891" s="82">
        <f t="shared" si="369"/>
        <v>2.7E-2</v>
      </c>
      <c r="G7891" s="39">
        <f>VLOOKUP(N7891,Currecny_M!$A$1:$P$10,2,FALSE)</f>
        <v>95</v>
      </c>
      <c r="H7891" s="39">
        <f>MATCH(C7891,Currecny_M!$A$1:$P$1,0)</f>
        <v>5</v>
      </c>
      <c r="I7891" s="39">
        <f>VLOOKUP(N7891,Currecny_M!$A$1:$P$10,MATCH(Database!C7891,Currecny_M!$A$1:$P$1,0),FALSE)</f>
        <v>97.88</v>
      </c>
      <c r="J7891" s="82">
        <f t="shared" si="370"/>
        <v>2.64276</v>
      </c>
      <c r="K7891" s="39">
        <f>VLOOKUP('Cover page'!$B$6,Currecny_M!$A$1:$P$10,MATCH(Database!C7891,Currecny_M!$A$1:$P$1,0),FALSE)</f>
        <v>1</v>
      </c>
      <c r="L7891" s="82">
        <f t="shared" si="371"/>
        <v>2.64276</v>
      </c>
      <c r="M7891" s="82">
        <f>((E7891/$F$1)*VLOOKUP(N7891,Currecny_M!$A$1:$P$10,MATCH(Database!C7891,Currecny_M!$A$1:$P$1,0),FALSE))/VLOOKUP('Cover page'!$B$6,Currecny_M!$A$1:$P$10,MATCH(Database!C7891,Currecny_M!$A$1:$P$1,0),FALSE)</f>
        <v>2.64276</v>
      </c>
      <c r="N7891" s="6" t="str">
        <f>VLOOKUP(B7891,Master!$A$2:$C$11,3,FALSE)</f>
        <v>Pound</v>
      </c>
      <c r="O7891" s="6" t="str">
        <f>VLOOKUP(B7891,Master!$A$2:$C$11,2,FALSE)</f>
        <v>Europe</v>
      </c>
      <c r="Q7891" s="39" t="str">
        <f>VLOOKUP(D7891,GL_Master!$A$1:$D$80,2,FALSE)</f>
        <v>PL</v>
      </c>
      <c r="R7891" s="39" t="str">
        <f>VLOOKUP(D7891,GL_Master!$A$1:$D$80,3,FALSE)</f>
        <v>Communication &amp; internet exp</v>
      </c>
      <c r="S7891" s="39" t="str">
        <f>VLOOKUP(D7891,GL_Master!$A$1:$D$80,4,FALSE)</f>
        <v>Printing &amp; Stationary</v>
      </c>
    </row>
    <row r="7892" spans="1:19" x14ac:dyDescent="0.25">
      <c r="A7892" s="39" t="s">
        <v>262</v>
      </c>
      <c r="B7892" s="39" t="s">
        <v>250</v>
      </c>
      <c r="C7892" s="7">
        <v>44013</v>
      </c>
      <c r="D7892" s="39" t="s">
        <v>32</v>
      </c>
      <c r="E7892" s="39">
        <v>27</v>
      </c>
      <c r="F7892" s="82">
        <f t="shared" si="369"/>
        <v>2.7E-2</v>
      </c>
      <c r="G7892" s="39">
        <f>VLOOKUP(N7892,Currecny_M!$A$1:$P$10,2,FALSE)</f>
        <v>95</v>
      </c>
      <c r="H7892" s="39">
        <f>MATCH(C7892,Currecny_M!$A$1:$P$1,0)</f>
        <v>5</v>
      </c>
      <c r="I7892" s="39">
        <f>VLOOKUP(N7892,Currecny_M!$A$1:$P$10,MATCH(Database!C7892,Currecny_M!$A$1:$P$1,0),FALSE)</f>
        <v>97.88</v>
      </c>
      <c r="J7892" s="82">
        <f t="shared" si="370"/>
        <v>2.64276</v>
      </c>
      <c r="K7892" s="39">
        <f>VLOOKUP('Cover page'!$B$6,Currecny_M!$A$1:$P$10,MATCH(Database!C7892,Currecny_M!$A$1:$P$1,0),FALSE)</f>
        <v>1</v>
      </c>
      <c r="L7892" s="82">
        <f t="shared" si="371"/>
        <v>2.64276</v>
      </c>
      <c r="M7892" s="82">
        <f>((E7892/$F$1)*VLOOKUP(N7892,Currecny_M!$A$1:$P$10,MATCH(Database!C7892,Currecny_M!$A$1:$P$1,0),FALSE))/VLOOKUP('Cover page'!$B$6,Currecny_M!$A$1:$P$10,MATCH(Database!C7892,Currecny_M!$A$1:$P$1,0),FALSE)</f>
        <v>2.64276</v>
      </c>
      <c r="N7892" s="6" t="str">
        <f>VLOOKUP(B7892,Master!$A$2:$C$11,3,FALSE)</f>
        <v>Pound</v>
      </c>
      <c r="O7892" s="6" t="str">
        <f>VLOOKUP(B7892,Master!$A$2:$C$11,2,FALSE)</f>
        <v>Europe</v>
      </c>
      <c r="Q7892" s="39" t="str">
        <f>VLOOKUP(D7892,GL_Master!$A$1:$D$80,2,FALSE)</f>
        <v>PL</v>
      </c>
      <c r="R7892" s="39" t="str">
        <f>VLOOKUP(D7892,GL_Master!$A$1:$D$80,3,FALSE)</f>
        <v>Communication &amp; internet exp</v>
      </c>
      <c r="S7892" s="39" t="str">
        <f>VLOOKUP(D7892,GL_Master!$A$1:$D$80,4,FALSE)</f>
        <v>Printing &amp; Stationary</v>
      </c>
    </row>
    <row r="7893" spans="1:19" x14ac:dyDescent="0.25">
      <c r="A7893" s="39" t="s">
        <v>262</v>
      </c>
      <c r="B7893" s="39" t="s">
        <v>250</v>
      </c>
      <c r="C7893" s="7">
        <v>44013</v>
      </c>
      <c r="D7893" s="39" t="s">
        <v>35</v>
      </c>
      <c r="E7893" s="39">
        <v>81</v>
      </c>
      <c r="F7893" s="82">
        <f t="shared" si="369"/>
        <v>8.1000000000000003E-2</v>
      </c>
      <c r="G7893" s="39">
        <f>VLOOKUP(N7893,Currecny_M!$A$1:$P$10,2,FALSE)</f>
        <v>95</v>
      </c>
      <c r="H7893" s="39">
        <f>MATCH(C7893,Currecny_M!$A$1:$P$1,0)</f>
        <v>5</v>
      </c>
      <c r="I7893" s="39">
        <f>VLOOKUP(N7893,Currecny_M!$A$1:$P$10,MATCH(Database!C7893,Currecny_M!$A$1:$P$1,0),FALSE)</f>
        <v>97.88</v>
      </c>
      <c r="J7893" s="82">
        <f t="shared" si="370"/>
        <v>7.92828</v>
      </c>
      <c r="K7893" s="39">
        <f>VLOOKUP('Cover page'!$B$6,Currecny_M!$A$1:$P$10,MATCH(Database!C7893,Currecny_M!$A$1:$P$1,0),FALSE)</f>
        <v>1</v>
      </c>
      <c r="L7893" s="82">
        <f t="shared" si="371"/>
        <v>7.92828</v>
      </c>
      <c r="M7893" s="82">
        <f>((E7893/$F$1)*VLOOKUP(N7893,Currecny_M!$A$1:$P$10,MATCH(Database!C7893,Currecny_M!$A$1:$P$1,0),FALSE))/VLOOKUP('Cover page'!$B$6,Currecny_M!$A$1:$P$10,MATCH(Database!C7893,Currecny_M!$A$1:$P$1,0),FALSE)</f>
        <v>7.92828</v>
      </c>
      <c r="N7893" s="6" t="str">
        <f>VLOOKUP(B7893,Master!$A$2:$C$11,3,FALSE)</f>
        <v>Pound</v>
      </c>
      <c r="O7893" s="6" t="str">
        <f>VLOOKUP(B7893,Master!$A$2:$C$11,2,FALSE)</f>
        <v>Europe</v>
      </c>
      <c r="Q7893" s="39" t="str">
        <f>VLOOKUP(D7893,GL_Master!$A$1:$D$80,2,FALSE)</f>
        <v>PL</v>
      </c>
      <c r="R7893" s="39" t="str">
        <f>VLOOKUP(D7893,GL_Master!$A$1:$D$80,3,FALSE)</f>
        <v>Security Expenses</v>
      </c>
      <c r="S7893" s="39" t="str">
        <f>VLOOKUP(D7893,GL_Master!$A$1:$D$80,4,FALSE)</f>
        <v>Security Expenses others</v>
      </c>
    </row>
    <row r="7894" spans="1:19" x14ac:dyDescent="0.25">
      <c r="A7894" s="39" t="s">
        <v>262</v>
      </c>
      <c r="B7894" s="39" t="s">
        <v>250</v>
      </c>
      <c r="C7894" s="7">
        <v>44013</v>
      </c>
      <c r="D7894" s="39" t="s">
        <v>38</v>
      </c>
      <c r="E7894" s="39">
        <v>28</v>
      </c>
      <c r="F7894" s="82">
        <f t="shared" si="369"/>
        <v>2.8000000000000001E-2</v>
      </c>
      <c r="G7894" s="39">
        <f>VLOOKUP(N7894,Currecny_M!$A$1:$P$10,2,FALSE)</f>
        <v>95</v>
      </c>
      <c r="H7894" s="39">
        <f>MATCH(C7894,Currecny_M!$A$1:$P$1,0)</f>
        <v>5</v>
      </c>
      <c r="I7894" s="39">
        <f>VLOOKUP(N7894,Currecny_M!$A$1:$P$10,MATCH(Database!C7894,Currecny_M!$A$1:$P$1,0),FALSE)</f>
        <v>97.88</v>
      </c>
      <c r="J7894" s="82">
        <f t="shared" si="370"/>
        <v>2.74064</v>
      </c>
      <c r="K7894" s="39">
        <f>VLOOKUP('Cover page'!$B$6,Currecny_M!$A$1:$P$10,MATCH(Database!C7894,Currecny_M!$A$1:$P$1,0),FALSE)</f>
        <v>1</v>
      </c>
      <c r="L7894" s="82">
        <f t="shared" si="371"/>
        <v>2.74064</v>
      </c>
      <c r="M7894" s="82">
        <f>((E7894/$F$1)*VLOOKUP(N7894,Currecny_M!$A$1:$P$10,MATCH(Database!C7894,Currecny_M!$A$1:$P$1,0),FALSE))/VLOOKUP('Cover page'!$B$6,Currecny_M!$A$1:$P$10,MATCH(Database!C7894,Currecny_M!$A$1:$P$1,0),FALSE)</f>
        <v>2.74064</v>
      </c>
      <c r="N7894" s="6" t="str">
        <f>VLOOKUP(B7894,Master!$A$2:$C$11,3,FALSE)</f>
        <v>Pound</v>
      </c>
      <c r="O7894" s="6" t="str">
        <f>VLOOKUP(B7894,Master!$A$2:$C$11,2,FALSE)</f>
        <v>Europe</v>
      </c>
      <c r="Q7894" s="39" t="str">
        <f>VLOOKUP(D7894,GL_Master!$A$1:$D$80,2,FALSE)</f>
        <v>PL</v>
      </c>
      <c r="R7894" s="39" t="str">
        <f>VLOOKUP(D7894,GL_Master!$A$1:$D$80,3,FALSE)</f>
        <v>House Keeping Expenses</v>
      </c>
      <c r="S7894" s="39" t="str">
        <f>VLOOKUP(D7894,GL_Master!$A$1:$D$80,4,FALSE)</f>
        <v>House Keeping Expenses</v>
      </c>
    </row>
    <row r="7895" spans="1:19" x14ac:dyDescent="0.25">
      <c r="A7895" s="39" t="s">
        <v>262</v>
      </c>
      <c r="B7895" s="39" t="s">
        <v>250</v>
      </c>
      <c r="C7895" s="7">
        <v>44013</v>
      </c>
      <c r="D7895" s="39" t="s">
        <v>107</v>
      </c>
      <c r="E7895" s="39">
        <v>28</v>
      </c>
      <c r="F7895" s="82">
        <f t="shared" si="369"/>
        <v>2.8000000000000001E-2</v>
      </c>
      <c r="G7895" s="39">
        <f>VLOOKUP(N7895,Currecny_M!$A$1:$P$10,2,FALSE)</f>
        <v>95</v>
      </c>
      <c r="H7895" s="39">
        <f>MATCH(C7895,Currecny_M!$A$1:$P$1,0)</f>
        <v>5</v>
      </c>
      <c r="I7895" s="39">
        <f>VLOOKUP(N7895,Currecny_M!$A$1:$P$10,MATCH(Database!C7895,Currecny_M!$A$1:$P$1,0),FALSE)</f>
        <v>97.88</v>
      </c>
      <c r="J7895" s="82">
        <f t="shared" si="370"/>
        <v>2.74064</v>
      </c>
      <c r="K7895" s="39">
        <f>VLOOKUP('Cover page'!$B$6,Currecny_M!$A$1:$P$10,MATCH(Database!C7895,Currecny_M!$A$1:$P$1,0),FALSE)</f>
        <v>1</v>
      </c>
      <c r="L7895" s="82">
        <f t="shared" si="371"/>
        <v>2.74064</v>
      </c>
      <c r="M7895" s="82">
        <f>((E7895/$F$1)*VLOOKUP(N7895,Currecny_M!$A$1:$P$10,MATCH(Database!C7895,Currecny_M!$A$1:$P$1,0),FALSE))/VLOOKUP('Cover page'!$B$6,Currecny_M!$A$1:$P$10,MATCH(Database!C7895,Currecny_M!$A$1:$P$1,0),FALSE)</f>
        <v>2.74064</v>
      </c>
      <c r="N7895" s="6" t="str">
        <f>VLOOKUP(B7895,Master!$A$2:$C$11,3,FALSE)</f>
        <v>Pound</v>
      </c>
      <c r="O7895" s="6" t="str">
        <f>VLOOKUP(B7895,Master!$A$2:$C$11,2,FALSE)</f>
        <v>Europe</v>
      </c>
      <c r="Q7895" s="39" t="str">
        <f>VLOOKUP(D7895,GL_Master!$A$1:$D$80,2,FALSE)</f>
        <v>PL</v>
      </c>
      <c r="R7895" s="39" t="str">
        <f>VLOOKUP(D7895,GL_Master!$A$1:$D$80,3,FALSE)</f>
        <v>Misc. expenses</v>
      </c>
      <c r="S7895" s="39" t="str">
        <f>VLOOKUP(D7895,GL_Master!$A$1:$D$80,4,FALSE)</f>
        <v>Repair &amp; Maintenance</v>
      </c>
    </row>
    <row r="7896" spans="1:19" x14ac:dyDescent="0.25">
      <c r="A7896" s="39" t="s">
        <v>262</v>
      </c>
      <c r="B7896" s="39" t="s">
        <v>250</v>
      </c>
      <c r="C7896" s="7">
        <v>44013</v>
      </c>
      <c r="D7896" s="39" t="s">
        <v>108</v>
      </c>
      <c r="E7896" s="39">
        <v>28</v>
      </c>
      <c r="F7896" s="82">
        <f t="shared" si="369"/>
        <v>2.8000000000000001E-2</v>
      </c>
      <c r="G7896" s="39">
        <f>VLOOKUP(N7896,Currecny_M!$A$1:$P$10,2,FALSE)</f>
        <v>95</v>
      </c>
      <c r="H7896" s="39">
        <f>MATCH(C7896,Currecny_M!$A$1:$P$1,0)</f>
        <v>5</v>
      </c>
      <c r="I7896" s="39">
        <f>VLOOKUP(N7896,Currecny_M!$A$1:$P$10,MATCH(Database!C7896,Currecny_M!$A$1:$P$1,0),FALSE)</f>
        <v>97.88</v>
      </c>
      <c r="J7896" s="82">
        <f t="shared" si="370"/>
        <v>2.74064</v>
      </c>
      <c r="K7896" s="39">
        <f>VLOOKUP('Cover page'!$B$6,Currecny_M!$A$1:$P$10,MATCH(Database!C7896,Currecny_M!$A$1:$P$1,0),FALSE)</f>
        <v>1</v>
      </c>
      <c r="L7896" s="82">
        <f t="shared" si="371"/>
        <v>2.74064</v>
      </c>
      <c r="M7896" s="82">
        <f>((E7896/$F$1)*VLOOKUP(N7896,Currecny_M!$A$1:$P$10,MATCH(Database!C7896,Currecny_M!$A$1:$P$1,0),FALSE))/VLOOKUP('Cover page'!$B$6,Currecny_M!$A$1:$P$10,MATCH(Database!C7896,Currecny_M!$A$1:$P$1,0),FALSE)</f>
        <v>2.74064</v>
      </c>
      <c r="N7896" s="6" t="str">
        <f>VLOOKUP(B7896,Master!$A$2:$C$11,3,FALSE)</f>
        <v>Pound</v>
      </c>
      <c r="O7896" s="6" t="str">
        <f>VLOOKUP(B7896,Master!$A$2:$C$11,2,FALSE)</f>
        <v>Europe</v>
      </c>
      <c r="Q7896" s="39" t="str">
        <f>VLOOKUP(D7896,GL_Master!$A$1:$D$80,2,FALSE)</f>
        <v>PL</v>
      </c>
      <c r="R7896" s="39" t="str">
        <f>VLOOKUP(D7896,GL_Master!$A$1:$D$80,3,FALSE)</f>
        <v>Misc. expenses</v>
      </c>
      <c r="S7896" s="39" t="str">
        <f>VLOOKUP(D7896,GL_Master!$A$1:$D$80,4,FALSE)</f>
        <v>Repair &amp; Maintenance</v>
      </c>
    </row>
    <row r="7897" spans="1:19" x14ac:dyDescent="0.25">
      <c r="A7897" s="39" t="s">
        <v>262</v>
      </c>
      <c r="B7897" s="39" t="s">
        <v>250</v>
      </c>
      <c r="C7897" s="7">
        <v>44013</v>
      </c>
      <c r="D7897" s="39" t="s">
        <v>9</v>
      </c>
      <c r="E7897" s="39">
        <v>243</v>
      </c>
      <c r="F7897" s="82">
        <f t="shared" si="369"/>
        <v>0.24299999999999999</v>
      </c>
      <c r="G7897" s="39">
        <f>VLOOKUP(N7897,Currecny_M!$A$1:$P$10,2,FALSE)</f>
        <v>95</v>
      </c>
      <c r="H7897" s="39">
        <f>MATCH(C7897,Currecny_M!$A$1:$P$1,0)</f>
        <v>5</v>
      </c>
      <c r="I7897" s="39">
        <f>VLOOKUP(N7897,Currecny_M!$A$1:$P$10,MATCH(Database!C7897,Currecny_M!$A$1:$P$1,0),FALSE)</f>
        <v>97.88</v>
      </c>
      <c r="J7897" s="82">
        <f t="shared" si="370"/>
        <v>23.784839999999999</v>
      </c>
      <c r="K7897" s="39">
        <f>VLOOKUP('Cover page'!$B$6,Currecny_M!$A$1:$P$10,MATCH(Database!C7897,Currecny_M!$A$1:$P$1,0),FALSE)</f>
        <v>1</v>
      </c>
      <c r="L7897" s="82">
        <f t="shared" si="371"/>
        <v>23.784839999999999</v>
      </c>
      <c r="M7897" s="82">
        <f>((E7897/$F$1)*VLOOKUP(N7897,Currecny_M!$A$1:$P$10,MATCH(Database!C7897,Currecny_M!$A$1:$P$1,0),FALSE))/VLOOKUP('Cover page'!$B$6,Currecny_M!$A$1:$P$10,MATCH(Database!C7897,Currecny_M!$A$1:$P$1,0),FALSE)</f>
        <v>23.784839999999999</v>
      </c>
      <c r="N7897" s="6" t="str">
        <f>VLOOKUP(B7897,Master!$A$2:$C$11,3,FALSE)</f>
        <v>Pound</v>
      </c>
      <c r="O7897" s="6" t="str">
        <f>VLOOKUP(B7897,Master!$A$2:$C$11,2,FALSE)</f>
        <v>Europe</v>
      </c>
      <c r="Q7897" s="39" t="str">
        <f>VLOOKUP(D7897,GL_Master!$A$1:$D$80,2,FALSE)</f>
        <v>PL</v>
      </c>
      <c r="R7897" s="39" t="str">
        <f>VLOOKUP(D7897,GL_Master!$A$1:$D$80,3,FALSE)</f>
        <v>Rent</v>
      </c>
      <c r="S7897" s="39" t="str">
        <f>VLOOKUP(D7897,GL_Master!$A$1:$D$80,4,FALSE)</f>
        <v>Office Rent</v>
      </c>
    </row>
    <row r="7898" spans="1:19" x14ac:dyDescent="0.25">
      <c r="A7898" s="39" t="s">
        <v>262</v>
      </c>
      <c r="B7898" s="39" t="s">
        <v>250</v>
      </c>
      <c r="C7898" s="7">
        <v>44013</v>
      </c>
      <c r="D7898" s="39" t="s">
        <v>109</v>
      </c>
      <c r="E7898" s="39">
        <v>-135</v>
      </c>
      <c r="F7898" s="82">
        <f t="shared" si="369"/>
        <v>-0.13500000000000001</v>
      </c>
      <c r="G7898" s="39">
        <f>VLOOKUP(N7898,Currecny_M!$A$1:$P$10,2,FALSE)</f>
        <v>95</v>
      </c>
      <c r="H7898" s="39">
        <f>MATCH(C7898,Currecny_M!$A$1:$P$1,0)</f>
        <v>5</v>
      </c>
      <c r="I7898" s="39">
        <f>VLOOKUP(N7898,Currecny_M!$A$1:$P$10,MATCH(Database!C7898,Currecny_M!$A$1:$P$1,0),FALSE)</f>
        <v>97.88</v>
      </c>
      <c r="J7898" s="82">
        <f t="shared" si="370"/>
        <v>-13.213800000000001</v>
      </c>
      <c r="K7898" s="39">
        <f>VLOOKUP('Cover page'!$B$6,Currecny_M!$A$1:$P$10,MATCH(Database!C7898,Currecny_M!$A$1:$P$1,0),FALSE)</f>
        <v>1</v>
      </c>
      <c r="L7898" s="82">
        <f t="shared" si="371"/>
        <v>-13.213800000000001</v>
      </c>
      <c r="M7898" s="82">
        <f>((E7898/$F$1)*VLOOKUP(N7898,Currecny_M!$A$1:$P$10,MATCH(Database!C7898,Currecny_M!$A$1:$P$1,0),FALSE))/VLOOKUP('Cover page'!$B$6,Currecny_M!$A$1:$P$10,MATCH(Database!C7898,Currecny_M!$A$1:$P$1,0),FALSE)</f>
        <v>-13.213800000000001</v>
      </c>
      <c r="N7898" s="6" t="str">
        <f>VLOOKUP(B7898,Master!$A$2:$C$11,3,FALSE)</f>
        <v>Pound</v>
      </c>
      <c r="O7898" s="6" t="str">
        <f>VLOOKUP(B7898,Master!$A$2:$C$11,2,FALSE)</f>
        <v>Europe</v>
      </c>
      <c r="Q7898" s="39" t="str">
        <f>VLOOKUP(D7898,GL_Master!$A$1:$D$80,2,FALSE)</f>
        <v>PL</v>
      </c>
      <c r="R7898" s="39" t="str">
        <f>VLOOKUP(D7898,GL_Master!$A$1:$D$80,3,FALSE)</f>
        <v>Travelling and conveyance</v>
      </c>
      <c r="S7898" s="39" t="str">
        <f>VLOOKUP(D7898,GL_Master!$A$1:$D$80,4,FALSE)</f>
        <v>Travelling , hotel lodging</v>
      </c>
    </row>
    <row r="7899" spans="1:19" x14ac:dyDescent="0.25">
      <c r="A7899" s="39" t="s">
        <v>262</v>
      </c>
      <c r="B7899" s="39" t="s">
        <v>250</v>
      </c>
      <c r="C7899" s="7">
        <v>44013</v>
      </c>
      <c r="D7899" s="39" t="s">
        <v>110</v>
      </c>
      <c r="E7899" s="39">
        <v>54</v>
      </c>
      <c r="F7899" s="82">
        <f t="shared" si="369"/>
        <v>5.3999999999999999E-2</v>
      </c>
      <c r="G7899" s="39">
        <f>VLOOKUP(N7899,Currecny_M!$A$1:$P$10,2,FALSE)</f>
        <v>95</v>
      </c>
      <c r="H7899" s="39">
        <f>MATCH(C7899,Currecny_M!$A$1:$P$1,0)</f>
        <v>5</v>
      </c>
      <c r="I7899" s="39">
        <f>VLOOKUP(N7899,Currecny_M!$A$1:$P$10,MATCH(Database!C7899,Currecny_M!$A$1:$P$1,0),FALSE)</f>
        <v>97.88</v>
      </c>
      <c r="J7899" s="82">
        <f t="shared" si="370"/>
        <v>5.28552</v>
      </c>
      <c r="K7899" s="39">
        <f>VLOOKUP('Cover page'!$B$6,Currecny_M!$A$1:$P$10,MATCH(Database!C7899,Currecny_M!$A$1:$P$1,0),FALSE)</f>
        <v>1</v>
      </c>
      <c r="L7899" s="82">
        <f t="shared" si="371"/>
        <v>5.28552</v>
      </c>
      <c r="M7899" s="82">
        <f>((E7899/$F$1)*VLOOKUP(N7899,Currecny_M!$A$1:$P$10,MATCH(Database!C7899,Currecny_M!$A$1:$P$1,0),FALSE))/VLOOKUP('Cover page'!$B$6,Currecny_M!$A$1:$P$10,MATCH(Database!C7899,Currecny_M!$A$1:$P$1,0),FALSE)</f>
        <v>5.28552</v>
      </c>
      <c r="N7899" s="6" t="str">
        <f>VLOOKUP(B7899,Master!$A$2:$C$11,3,FALSE)</f>
        <v>Pound</v>
      </c>
      <c r="O7899" s="6" t="str">
        <f>VLOOKUP(B7899,Master!$A$2:$C$11,2,FALSE)</f>
        <v>Europe</v>
      </c>
      <c r="Q7899" s="39" t="str">
        <f>VLOOKUP(D7899,GL_Master!$A$1:$D$80,2,FALSE)</f>
        <v>PL</v>
      </c>
      <c r="R7899" s="39" t="str">
        <f>VLOOKUP(D7899,GL_Master!$A$1:$D$80,3,FALSE)</f>
        <v>Travelling and conveyance</v>
      </c>
      <c r="S7899" s="39" t="str">
        <f>VLOOKUP(D7899,GL_Master!$A$1:$D$80,4,FALSE)</f>
        <v>Travelling , hotel lodging</v>
      </c>
    </row>
    <row r="7900" spans="1:19" x14ac:dyDescent="0.25">
      <c r="A7900" s="39" t="s">
        <v>262</v>
      </c>
      <c r="B7900" s="39" t="s">
        <v>250</v>
      </c>
      <c r="C7900" s="7">
        <v>44013</v>
      </c>
      <c r="D7900" s="39" t="s">
        <v>111</v>
      </c>
      <c r="E7900" s="39">
        <v>26</v>
      </c>
      <c r="F7900" s="82">
        <f t="shared" si="369"/>
        <v>2.5999999999999999E-2</v>
      </c>
      <c r="G7900" s="39">
        <f>VLOOKUP(N7900,Currecny_M!$A$1:$P$10,2,FALSE)</f>
        <v>95</v>
      </c>
      <c r="H7900" s="39">
        <f>MATCH(C7900,Currecny_M!$A$1:$P$1,0)</f>
        <v>5</v>
      </c>
      <c r="I7900" s="39">
        <f>VLOOKUP(N7900,Currecny_M!$A$1:$P$10,MATCH(Database!C7900,Currecny_M!$A$1:$P$1,0),FALSE)</f>
        <v>97.88</v>
      </c>
      <c r="J7900" s="82">
        <f t="shared" si="370"/>
        <v>2.5448799999999996</v>
      </c>
      <c r="K7900" s="39">
        <f>VLOOKUP('Cover page'!$B$6,Currecny_M!$A$1:$P$10,MATCH(Database!C7900,Currecny_M!$A$1:$P$1,0),FALSE)</f>
        <v>1</v>
      </c>
      <c r="L7900" s="82">
        <f t="shared" si="371"/>
        <v>2.5448799999999996</v>
      </c>
      <c r="M7900" s="82">
        <f>((E7900/$F$1)*VLOOKUP(N7900,Currecny_M!$A$1:$P$10,MATCH(Database!C7900,Currecny_M!$A$1:$P$1,0),FALSE))/VLOOKUP('Cover page'!$B$6,Currecny_M!$A$1:$P$10,MATCH(Database!C7900,Currecny_M!$A$1:$P$1,0),FALSE)</f>
        <v>2.5448799999999996</v>
      </c>
      <c r="N7900" s="6" t="str">
        <f>VLOOKUP(B7900,Master!$A$2:$C$11,3,FALSE)</f>
        <v>Pound</v>
      </c>
      <c r="O7900" s="6" t="str">
        <f>VLOOKUP(B7900,Master!$A$2:$C$11,2,FALSE)</f>
        <v>Europe</v>
      </c>
      <c r="Q7900" s="39" t="str">
        <f>VLOOKUP(D7900,GL_Master!$A$1:$D$80,2,FALSE)</f>
        <v>PL</v>
      </c>
      <c r="R7900" s="39" t="str">
        <f>VLOOKUP(D7900,GL_Master!$A$1:$D$80,3,FALSE)</f>
        <v>Legal &amp; Professional expenses</v>
      </c>
      <c r="S7900" s="39" t="str">
        <f>VLOOKUP(D7900,GL_Master!$A$1:$D$80,4,FALSE)</f>
        <v>Professional Fees - Others</v>
      </c>
    </row>
    <row r="7901" spans="1:19" x14ac:dyDescent="0.25">
      <c r="A7901" s="39" t="s">
        <v>262</v>
      </c>
      <c r="B7901" s="39" t="s">
        <v>250</v>
      </c>
      <c r="C7901" s="7">
        <v>44013</v>
      </c>
      <c r="D7901" s="39" t="s">
        <v>112</v>
      </c>
      <c r="E7901" s="39">
        <v>275</v>
      </c>
      <c r="F7901" s="82">
        <f t="shared" si="369"/>
        <v>0.27500000000000002</v>
      </c>
      <c r="G7901" s="39">
        <f>VLOOKUP(N7901,Currecny_M!$A$1:$P$10,2,FALSE)</f>
        <v>95</v>
      </c>
      <c r="H7901" s="39">
        <f>MATCH(C7901,Currecny_M!$A$1:$P$1,0)</f>
        <v>5</v>
      </c>
      <c r="I7901" s="39">
        <f>VLOOKUP(N7901,Currecny_M!$A$1:$P$10,MATCH(Database!C7901,Currecny_M!$A$1:$P$1,0),FALSE)</f>
        <v>97.88</v>
      </c>
      <c r="J7901" s="82">
        <f t="shared" si="370"/>
        <v>26.917000000000002</v>
      </c>
      <c r="K7901" s="39">
        <f>VLOOKUP('Cover page'!$B$6,Currecny_M!$A$1:$P$10,MATCH(Database!C7901,Currecny_M!$A$1:$P$1,0),FALSE)</f>
        <v>1</v>
      </c>
      <c r="L7901" s="82">
        <f t="shared" si="371"/>
        <v>26.917000000000002</v>
      </c>
      <c r="M7901" s="82">
        <f>((E7901/$F$1)*VLOOKUP(N7901,Currecny_M!$A$1:$P$10,MATCH(Database!C7901,Currecny_M!$A$1:$P$1,0),FALSE))/VLOOKUP('Cover page'!$B$6,Currecny_M!$A$1:$P$10,MATCH(Database!C7901,Currecny_M!$A$1:$P$1,0),FALSE)</f>
        <v>26.917000000000002</v>
      </c>
      <c r="N7901" s="6" t="str">
        <f>VLOOKUP(B7901,Master!$A$2:$C$11,3,FALSE)</f>
        <v>Pound</v>
      </c>
      <c r="O7901" s="6" t="str">
        <f>VLOOKUP(B7901,Master!$A$2:$C$11,2,FALSE)</f>
        <v>Europe</v>
      </c>
      <c r="Q7901" s="39" t="str">
        <f>VLOOKUP(D7901,GL_Master!$A$1:$D$80,2,FALSE)</f>
        <v>PL</v>
      </c>
      <c r="R7901" s="39" t="str">
        <f>VLOOKUP(D7901,GL_Master!$A$1:$D$80,3,FALSE)</f>
        <v>Finance Cost</v>
      </c>
      <c r="S7901" s="39" t="str">
        <f>VLOOKUP(D7901,GL_Master!$A$1:$D$80,4,FALSE)</f>
        <v>Interest expense</v>
      </c>
    </row>
    <row r="7902" spans="1:19" x14ac:dyDescent="0.25">
      <c r="A7902" s="39" t="s">
        <v>262</v>
      </c>
      <c r="B7902" s="39" t="s">
        <v>250</v>
      </c>
      <c r="C7902" s="7">
        <v>44013</v>
      </c>
      <c r="D7902" s="39" t="s">
        <v>25</v>
      </c>
      <c r="E7902" s="39">
        <v>2501</v>
      </c>
      <c r="F7902" s="82">
        <f t="shared" si="369"/>
        <v>2.5009999999999999</v>
      </c>
      <c r="G7902" s="39">
        <f>VLOOKUP(N7902,Currecny_M!$A$1:$P$10,2,FALSE)</f>
        <v>95</v>
      </c>
      <c r="H7902" s="39">
        <f>MATCH(C7902,Currecny_M!$A$1:$P$1,0)</f>
        <v>5</v>
      </c>
      <c r="I7902" s="39">
        <f>VLOOKUP(N7902,Currecny_M!$A$1:$P$10,MATCH(Database!C7902,Currecny_M!$A$1:$P$1,0),FALSE)</f>
        <v>97.88</v>
      </c>
      <c r="J7902" s="82">
        <f t="shared" si="370"/>
        <v>244.79787999999996</v>
      </c>
      <c r="K7902" s="39">
        <f>VLOOKUP('Cover page'!$B$6,Currecny_M!$A$1:$P$10,MATCH(Database!C7902,Currecny_M!$A$1:$P$1,0),FALSE)</f>
        <v>1</v>
      </c>
      <c r="L7902" s="82">
        <f t="shared" si="371"/>
        <v>244.79787999999996</v>
      </c>
      <c r="M7902" s="82">
        <f>((E7902/$F$1)*VLOOKUP(N7902,Currecny_M!$A$1:$P$10,MATCH(Database!C7902,Currecny_M!$A$1:$P$1,0),FALSE))/VLOOKUP('Cover page'!$B$6,Currecny_M!$A$1:$P$10,MATCH(Database!C7902,Currecny_M!$A$1:$P$1,0),FALSE)</f>
        <v>244.79787999999996</v>
      </c>
      <c r="N7902" s="6" t="str">
        <f>VLOOKUP(B7902,Master!$A$2:$C$11,3,FALSE)</f>
        <v>Pound</v>
      </c>
      <c r="O7902" s="6" t="str">
        <f>VLOOKUP(B7902,Master!$A$2:$C$11,2,FALSE)</f>
        <v>Europe</v>
      </c>
      <c r="Q7902" s="39" t="str">
        <f>VLOOKUP(D7902,GL_Master!$A$1:$D$80,2,FALSE)</f>
        <v>PL</v>
      </c>
      <c r="R7902" s="39" t="str">
        <f>VLOOKUP(D7902,GL_Master!$A$1:$D$80,3,FALSE)</f>
        <v>Depreciation</v>
      </c>
      <c r="S7902" s="39" t="str">
        <f>VLOOKUP(D7902,GL_Master!$A$1:$D$80,4,FALSE)</f>
        <v>Depreciation</v>
      </c>
    </row>
    <row r="7903" spans="1:19" x14ac:dyDescent="0.25">
      <c r="A7903" s="39" t="s">
        <v>262</v>
      </c>
      <c r="B7903" s="39" t="s">
        <v>250</v>
      </c>
      <c r="C7903" s="7">
        <v>44044</v>
      </c>
      <c r="D7903" s="39" t="s">
        <v>51</v>
      </c>
      <c r="E7903" s="39">
        <v>-25263</v>
      </c>
      <c r="F7903" s="82">
        <f t="shared" si="369"/>
        <v>-25.263000000000002</v>
      </c>
      <c r="G7903" s="39">
        <f>VLOOKUP(N7903,Currecny_M!$A$1:$P$10,2,FALSE)</f>
        <v>95</v>
      </c>
      <c r="H7903" s="39">
        <f>MATCH(C7903,Currecny_M!$A$1:$P$1,0)</f>
        <v>6</v>
      </c>
      <c r="I7903" s="39">
        <f>VLOOKUP(N7903,Currecny_M!$A$1:$P$10,MATCH(Database!C7903,Currecny_M!$A$1:$P$1,0),FALSE)</f>
        <v>98.86</v>
      </c>
      <c r="J7903" s="82">
        <f t="shared" si="370"/>
        <v>-2497.50018</v>
      </c>
      <c r="K7903" s="39">
        <f>VLOOKUP('Cover page'!$B$6,Currecny_M!$A$1:$P$10,MATCH(Database!C7903,Currecny_M!$A$1:$P$1,0),FALSE)</f>
        <v>1</v>
      </c>
      <c r="L7903" s="82">
        <f t="shared" si="371"/>
        <v>-2497.50018</v>
      </c>
      <c r="M7903" s="82">
        <f>((E7903/$F$1)*VLOOKUP(N7903,Currecny_M!$A$1:$P$10,MATCH(Database!C7903,Currecny_M!$A$1:$P$1,0),FALSE))/VLOOKUP('Cover page'!$B$6,Currecny_M!$A$1:$P$10,MATCH(Database!C7903,Currecny_M!$A$1:$P$1,0),FALSE)</f>
        <v>-2497.50018</v>
      </c>
      <c r="N7903" s="6" t="str">
        <f>VLOOKUP(B7903,Master!$A$2:$C$11,3,FALSE)</f>
        <v>Pound</v>
      </c>
      <c r="O7903" s="6" t="str">
        <f>VLOOKUP(B7903,Master!$A$2:$C$11,2,FALSE)</f>
        <v>Europe</v>
      </c>
      <c r="Q7903" s="39" t="str">
        <f>VLOOKUP(D7903,GL_Master!$A$1:$D$80,2,FALSE)</f>
        <v>BS</v>
      </c>
      <c r="R7903" s="39" t="str">
        <f>VLOOKUP(D7903,GL_Master!$A$1:$D$80,3,FALSE)</f>
        <v>Share Capital</v>
      </c>
      <c r="S7903" s="39" t="str">
        <f>VLOOKUP(D7903,GL_Master!$A$1:$D$80,4,FALSE)</f>
        <v>Equity shares</v>
      </c>
    </row>
    <row r="7904" spans="1:19" x14ac:dyDescent="0.25">
      <c r="A7904" s="39" t="s">
        <v>262</v>
      </c>
      <c r="B7904" s="39" t="s">
        <v>250</v>
      </c>
      <c r="C7904" s="7">
        <v>44044</v>
      </c>
      <c r="D7904" s="39" t="s">
        <v>52</v>
      </c>
      <c r="E7904" s="39">
        <v>-48404</v>
      </c>
      <c r="F7904" s="82">
        <f t="shared" si="369"/>
        <v>-48.404000000000003</v>
      </c>
      <c r="G7904" s="39">
        <f>VLOOKUP(N7904,Currecny_M!$A$1:$P$10,2,FALSE)</f>
        <v>95</v>
      </c>
      <c r="H7904" s="39">
        <f>MATCH(C7904,Currecny_M!$A$1:$P$1,0)</f>
        <v>6</v>
      </c>
      <c r="I7904" s="39">
        <f>VLOOKUP(N7904,Currecny_M!$A$1:$P$10,MATCH(Database!C7904,Currecny_M!$A$1:$P$1,0),FALSE)</f>
        <v>98.86</v>
      </c>
      <c r="J7904" s="82">
        <f t="shared" si="370"/>
        <v>-4785.2194400000008</v>
      </c>
      <c r="K7904" s="39">
        <f>VLOOKUP('Cover page'!$B$6,Currecny_M!$A$1:$P$10,MATCH(Database!C7904,Currecny_M!$A$1:$P$1,0),FALSE)</f>
        <v>1</v>
      </c>
      <c r="L7904" s="82">
        <f t="shared" si="371"/>
        <v>-4785.2194400000008</v>
      </c>
      <c r="M7904" s="82">
        <f>((E7904/$F$1)*VLOOKUP(N7904,Currecny_M!$A$1:$P$10,MATCH(Database!C7904,Currecny_M!$A$1:$P$1,0),FALSE))/VLOOKUP('Cover page'!$B$6,Currecny_M!$A$1:$P$10,MATCH(Database!C7904,Currecny_M!$A$1:$P$1,0),FALSE)</f>
        <v>-4785.2194400000008</v>
      </c>
      <c r="N7904" s="6" t="str">
        <f>VLOOKUP(B7904,Master!$A$2:$C$11,3,FALSE)</f>
        <v>Pound</v>
      </c>
      <c r="O7904" s="6" t="str">
        <f>VLOOKUP(B7904,Master!$A$2:$C$11,2,FALSE)</f>
        <v>Europe</v>
      </c>
      <c r="Q7904" s="39" t="str">
        <f>VLOOKUP(D7904,GL_Master!$A$1:$D$80,2,FALSE)</f>
        <v>BS</v>
      </c>
      <c r="R7904" s="39" t="str">
        <f>VLOOKUP(D7904,GL_Master!$A$1:$D$80,3,FALSE)</f>
        <v>Reserve and Surplus</v>
      </c>
      <c r="S7904" s="39" t="str">
        <f>VLOOKUP(D7904,GL_Master!$A$1:$D$80,4,FALSE)</f>
        <v>Reserves at the commencement of the year</v>
      </c>
    </row>
    <row r="7905" spans="1:19" x14ac:dyDescent="0.25">
      <c r="A7905" s="39" t="s">
        <v>262</v>
      </c>
      <c r="B7905" s="39" t="s">
        <v>250</v>
      </c>
      <c r="C7905" s="7">
        <v>44044</v>
      </c>
      <c r="D7905" s="39" t="s">
        <v>53</v>
      </c>
      <c r="E7905" s="39">
        <v>-6953</v>
      </c>
      <c r="F7905" s="82">
        <f t="shared" si="369"/>
        <v>-6.9530000000000003</v>
      </c>
      <c r="G7905" s="39">
        <f>VLOOKUP(N7905,Currecny_M!$A$1:$P$10,2,FALSE)</f>
        <v>95</v>
      </c>
      <c r="H7905" s="39">
        <f>MATCH(C7905,Currecny_M!$A$1:$P$1,0)</f>
        <v>6</v>
      </c>
      <c r="I7905" s="39">
        <f>VLOOKUP(N7905,Currecny_M!$A$1:$P$10,MATCH(Database!C7905,Currecny_M!$A$1:$P$1,0),FALSE)</f>
        <v>98.86</v>
      </c>
      <c r="J7905" s="82">
        <f t="shared" si="370"/>
        <v>-687.37358000000006</v>
      </c>
      <c r="K7905" s="39">
        <f>VLOOKUP('Cover page'!$B$6,Currecny_M!$A$1:$P$10,MATCH(Database!C7905,Currecny_M!$A$1:$P$1,0),FALSE)</f>
        <v>1</v>
      </c>
      <c r="L7905" s="82">
        <f t="shared" si="371"/>
        <v>-687.37358000000006</v>
      </c>
      <c r="M7905" s="82">
        <f>((E7905/$F$1)*VLOOKUP(N7905,Currecny_M!$A$1:$P$10,MATCH(Database!C7905,Currecny_M!$A$1:$P$1,0),FALSE))/VLOOKUP('Cover page'!$B$6,Currecny_M!$A$1:$P$10,MATCH(Database!C7905,Currecny_M!$A$1:$P$1,0),FALSE)</f>
        <v>-687.37358000000006</v>
      </c>
      <c r="N7905" s="6" t="str">
        <f>VLOOKUP(B7905,Master!$A$2:$C$11,3,FALSE)</f>
        <v>Pound</v>
      </c>
      <c r="O7905" s="6" t="str">
        <f>VLOOKUP(B7905,Master!$A$2:$C$11,2,FALSE)</f>
        <v>Europe</v>
      </c>
      <c r="Q7905" s="39" t="str">
        <f>VLOOKUP(D7905,GL_Master!$A$1:$D$80,2,FALSE)</f>
        <v>BS</v>
      </c>
      <c r="R7905" s="39" t="str">
        <f>VLOOKUP(D7905,GL_Master!$A$1:$D$80,3,FALSE)</f>
        <v>Loan Fund</v>
      </c>
      <c r="S7905" s="39" t="str">
        <f>VLOOKUP(D7905,GL_Master!$A$1:$D$80,4,FALSE)</f>
        <v>Term Loan</v>
      </c>
    </row>
    <row r="7906" spans="1:19" x14ac:dyDescent="0.25">
      <c r="A7906" s="39" t="s">
        <v>262</v>
      </c>
      <c r="B7906" s="39" t="s">
        <v>250</v>
      </c>
      <c r="C7906" s="7">
        <v>44044</v>
      </c>
      <c r="D7906" s="39" t="s">
        <v>54</v>
      </c>
      <c r="E7906" s="39">
        <v>55</v>
      </c>
      <c r="F7906" s="82">
        <f t="shared" si="369"/>
        <v>5.5E-2</v>
      </c>
      <c r="G7906" s="39">
        <f>VLOOKUP(N7906,Currecny_M!$A$1:$P$10,2,FALSE)</f>
        <v>95</v>
      </c>
      <c r="H7906" s="39">
        <f>MATCH(C7906,Currecny_M!$A$1:$P$1,0)</f>
        <v>6</v>
      </c>
      <c r="I7906" s="39">
        <f>VLOOKUP(N7906,Currecny_M!$A$1:$P$10,MATCH(Database!C7906,Currecny_M!$A$1:$P$1,0),FALSE)</f>
        <v>98.86</v>
      </c>
      <c r="J7906" s="82">
        <f t="shared" si="370"/>
        <v>5.4372999999999996</v>
      </c>
      <c r="K7906" s="39">
        <f>VLOOKUP('Cover page'!$B$6,Currecny_M!$A$1:$P$10,MATCH(Database!C7906,Currecny_M!$A$1:$P$1,0),FALSE)</f>
        <v>1</v>
      </c>
      <c r="L7906" s="82">
        <f t="shared" si="371"/>
        <v>5.4372999999999996</v>
      </c>
      <c r="M7906" s="82">
        <f>((E7906/$F$1)*VLOOKUP(N7906,Currecny_M!$A$1:$P$10,MATCH(Database!C7906,Currecny_M!$A$1:$P$1,0),FALSE))/VLOOKUP('Cover page'!$B$6,Currecny_M!$A$1:$P$10,MATCH(Database!C7906,Currecny_M!$A$1:$P$1,0),FALSE)</f>
        <v>5.4372999999999996</v>
      </c>
      <c r="N7906" s="6" t="str">
        <f>VLOOKUP(B7906,Master!$A$2:$C$11,3,FALSE)</f>
        <v>Pound</v>
      </c>
      <c r="O7906" s="6" t="str">
        <f>VLOOKUP(B7906,Master!$A$2:$C$11,2,FALSE)</f>
        <v>Europe</v>
      </c>
      <c r="Q7906" s="39" t="str">
        <f>VLOOKUP(D7906,GL_Master!$A$1:$D$80,2,FALSE)</f>
        <v>BS</v>
      </c>
      <c r="R7906" s="39" t="str">
        <f>VLOOKUP(D7906,GL_Master!$A$1:$D$80,3,FALSE)</f>
        <v>Trade Payables</v>
      </c>
      <c r="S7906" s="39" t="str">
        <f>VLOOKUP(D7906,GL_Master!$A$1:$D$80,4,FALSE)</f>
        <v>Trade payable</v>
      </c>
    </row>
    <row r="7907" spans="1:19" x14ac:dyDescent="0.25">
      <c r="A7907" s="39" t="s">
        <v>262</v>
      </c>
      <c r="B7907" s="39" t="s">
        <v>250</v>
      </c>
      <c r="C7907" s="7">
        <v>44044</v>
      </c>
      <c r="D7907" s="39" t="s">
        <v>34</v>
      </c>
      <c r="E7907" s="39">
        <v>-1327</v>
      </c>
      <c r="F7907" s="82">
        <f t="shared" si="369"/>
        <v>-1.327</v>
      </c>
      <c r="G7907" s="39">
        <f>VLOOKUP(N7907,Currecny_M!$A$1:$P$10,2,FALSE)</f>
        <v>95</v>
      </c>
      <c r="H7907" s="39">
        <f>MATCH(C7907,Currecny_M!$A$1:$P$1,0)</f>
        <v>6</v>
      </c>
      <c r="I7907" s="39">
        <f>VLOOKUP(N7907,Currecny_M!$A$1:$P$10,MATCH(Database!C7907,Currecny_M!$A$1:$P$1,0),FALSE)</f>
        <v>98.86</v>
      </c>
      <c r="J7907" s="82">
        <f t="shared" si="370"/>
        <v>-131.18722</v>
      </c>
      <c r="K7907" s="39">
        <f>VLOOKUP('Cover page'!$B$6,Currecny_M!$A$1:$P$10,MATCH(Database!C7907,Currecny_M!$A$1:$P$1,0),FALSE)</f>
        <v>1</v>
      </c>
      <c r="L7907" s="82">
        <f t="shared" si="371"/>
        <v>-131.18722</v>
      </c>
      <c r="M7907" s="82">
        <f>((E7907/$F$1)*VLOOKUP(N7907,Currecny_M!$A$1:$P$10,MATCH(Database!C7907,Currecny_M!$A$1:$P$1,0),FALSE))/VLOOKUP('Cover page'!$B$6,Currecny_M!$A$1:$P$10,MATCH(Database!C7907,Currecny_M!$A$1:$P$1,0),FALSE)</f>
        <v>-131.18722</v>
      </c>
      <c r="N7907" s="6" t="str">
        <f>VLOOKUP(B7907,Master!$A$2:$C$11,3,FALSE)</f>
        <v>Pound</v>
      </c>
      <c r="O7907" s="6" t="str">
        <f>VLOOKUP(B7907,Master!$A$2:$C$11,2,FALSE)</f>
        <v>Europe</v>
      </c>
      <c r="Q7907" s="39" t="str">
        <f>VLOOKUP(D7907,GL_Master!$A$1:$D$80,2,FALSE)</f>
        <v>BS</v>
      </c>
      <c r="R7907" s="39" t="str">
        <f>VLOOKUP(D7907,GL_Master!$A$1:$D$80,3,FALSE)</f>
        <v>Provisions</v>
      </c>
      <c r="S7907" s="39" t="str">
        <f>VLOOKUP(D7907,GL_Master!$A$1:$D$80,4,FALSE)</f>
        <v>Expenses payables</v>
      </c>
    </row>
    <row r="7908" spans="1:19" x14ac:dyDescent="0.25">
      <c r="A7908" s="39" t="s">
        <v>262</v>
      </c>
      <c r="B7908" s="39" t="s">
        <v>250</v>
      </c>
      <c r="C7908" s="7">
        <v>44044</v>
      </c>
      <c r="D7908" s="39" t="s">
        <v>18</v>
      </c>
      <c r="E7908" s="39">
        <v>-838</v>
      </c>
      <c r="F7908" s="82">
        <f t="shared" si="369"/>
        <v>-0.83799999999999997</v>
      </c>
      <c r="G7908" s="39">
        <f>VLOOKUP(N7908,Currecny_M!$A$1:$P$10,2,FALSE)</f>
        <v>95</v>
      </c>
      <c r="H7908" s="39">
        <f>MATCH(C7908,Currecny_M!$A$1:$P$1,0)</f>
        <v>6</v>
      </c>
      <c r="I7908" s="39">
        <f>VLOOKUP(N7908,Currecny_M!$A$1:$P$10,MATCH(Database!C7908,Currecny_M!$A$1:$P$1,0),FALSE)</f>
        <v>98.86</v>
      </c>
      <c r="J7908" s="82">
        <f t="shared" si="370"/>
        <v>-82.844679999999997</v>
      </c>
      <c r="K7908" s="39">
        <f>VLOOKUP('Cover page'!$B$6,Currecny_M!$A$1:$P$10,MATCH(Database!C7908,Currecny_M!$A$1:$P$1,0),FALSE)</f>
        <v>1</v>
      </c>
      <c r="L7908" s="82">
        <f t="shared" si="371"/>
        <v>-82.844679999999997</v>
      </c>
      <c r="M7908" s="82">
        <f>((E7908/$F$1)*VLOOKUP(N7908,Currecny_M!$A$1:$P$10,MATCH(Database!C7908,Currecny_M!$A$1:$P$1,0),FALSE))/VLOOKUP('Cover page'!$B$6,Currecny_M!$A$1:$P$10,MATCH(Database!C7908,Currecny_M!$A$1:$P$1,0),FALSE)</f>
        <v>-82.844679999999997</v>
      </c>
      <c r="N7908" s="6" t="str">
        <f>VLOOKUP(B7908,Master!$A$2:$C$11,3,FALSE)</f>
        <v>Pound</v>
      </c>
      <c r="O7908" s="6" t="str">
        <f>VLOOKUP(B7908,Master!$A$2:$C$11,2,FALSE)</f>
        <v>Europe</v>
      </c>
      <c r="Q7908" s="39" t="str">
        <f>VLOOKUP(D7908,GL_Master!$A$1:$D$80,2,FALSE)</f>
        <v>BS</v>
      </c>
      <c r="R7908" s="39" t="str">
        <f>VLOOKUP(D7908,GL_Master!$A$1:$D$80,3,FALSE)</f>
        <v>Other current liabilities</v>
      </c>
      <c r="S7908" s="39" t="str">
        <f>VLOOKUP(D7908,GL_Master!$A$1:$D$80,4,FALSE)</f>
        <v>Employee related liabilities</v>
      </c>
    </row>
    <row r="7909" spans="1:19" x14ac:dyDescent="0.25">
      <c r="A7909" s="39" t="s">
        <v>262</v>
      </c>
      <c r="B7909" s="39" t="s">
        <v>250</v>
      </c>
      <c r="C7909" s="7">
        <v>44044</v>
      </c>
      <c r="D7909" s="39" t="s">
        <v>55</v>
      </c>
      <c r="E7909" s="39">
        <v>-106</v>
      </c>
      <c r="F7909" s="82">
        <f t="shared" si="369"/>
        <v>-0.106</v>
      </c>
      <c r="G7909" s="39">
        <f>VLOOKUP(N7909,Currecny_M!$A$1:$P$10,2,FALSE)</f>
        <v>95</v>
      </c>
      <c r="H7909" s="39">
        <f>MATCH(C7909,Currecny_M!$A$1:$P$1,0)</f>
        <v>6</v>
      </c>
      <c r="I7909" s="39">
        <f>VLOOKUP(N7909,Currecny_M!$A$1:$P$10,MATCH(Database!C7909,Currecny_M!$A$1:$P$1,0),FALSE)</f>
        <v>98.86</v>
      </c>
      <c r="J7909" s="82">
        <f t="shared" si="370"/>
        <v>-10.47916</v>
      </c>
      <c r="K7909" s="39">
        <f>VLOOKUP('Cover page'!$B$6,Currecny_M!$A$1:$P$10,MATCH(Database!C7909,Currecny_M!$A$1:$P$1,0),FALSE)</f>
        <v>1</v>
      </c>
      <c r="L7909" s="82">
        <f t="shared" si="371"/>
        <v>-10.47916</v>
      </c>
      <c r="M7909" s="82">
        <f>((E7909/$F$1)*VLOOKUP(N7909,Currecny_M!$A$1:$P$10,MATCH(Database!C7909,Currecny_M!$A$1:$P$1,0),FALSE))/VLOOKUP('Cover page'!$B$6,Currecny_M!$A$1:$P$10,MATCH(Database!C7909,Currecny_M!$A$1:$P$1,0),FALSE)</f>
        <v>-10.47916</v>
      </c>
      <c r="N7909" s="6" t="str">
        <f>VLOOKUP(B7909,Master!$A$2:$C$11,3,FALSE)</f>
        <v>Pound</v>
      </c>
      <c r="O7909" s="6" t="str">
        <f>VLOOKUP(B7909,Master!$A$2:$C$11,2,FALSE)</f>
        <v>Europe</v>
      </c>
      <c r="Q7909" s="39" t="str">
        <f>VLOOKUP(D7909,GL_Master!$A$1:$D$80,2,FALSE)</f>
        <v>BS</v>
      </c>
      <c r="R7909" s="39" t="str">
        <f>VLOOKUP(D7909,GL_Master!$A$1:$D$80,3,FALSE)</f>
        <v>Other current liabilities</v>
      </c>
      <c r="S7909" s="39" t="str">
        <f>VLOOKUP(D7909,GL_Master!$A$1:$D$80,4,FALSE)</f>
        <v>Security deposit received</v>
      </c>
    </row>
    <row r="7910" spans="1:19" x14ac:dyDescent="0.25">
      <c r="A7910" s="39" t="s">
        <v>262</v>
      </c>
      <c r="B7910" s="39" t="s">
        <v>250</v>
      </c>
      <c r="C7910" s="7">
        <v>44044</v>
      </c>
      <c r="D7910" s="39" t="s">
        <v>56</v>
      </c>
      <c r="E7910" s="39">
        <v>-26</v>
      </c>
      <c r="F7910" s="82">
        <f t="shared" si="369"/>
        <v>-2.5999999999999999E-2</v>
      </c>
      <c r="G7910" s="39">
        <f>VLOOKUP(N7910,Currecny_M!$A$1:$P$10,2,FALSE)</f>
        <v>95</v>
      </c>
      <c r="H7910" s="39">
        <f>MATCH(C7910,Currecny_M!$A$1:$P$1,0)</f>
        <v>6</v>
      </c>
      <c r="I7910" s="39">
        <f>VLOOKUP(N7910,Currecny_M!$A$1:$P$10,MATCH(Database!C7910,Currecny_M!$A$1:$P$1,0),FALSE)</f>
        <v>98.86</v>
      </c>
      <c r="J7910" s="82">
        <f t="shared" si="370"/>
        <v>-2.57036</v>
      </c>
      <c r="K7910" s="39">
        <f>VLOOKUP('Cover page'!$B$6,Currecny_M!$A$1:$P$10,MATCH(Database!C7910,Currecny_M!$A$1:$P$1,0),FALSE)</f>
        <v>1</v>
      </c>
      <c r="L7910" s="82">
        <f t="shared" si="371"/>
        <v>-2.57036</v>
      </c>
      <c r="M7910" s="82">
        <f>((E7910/$F$1)*VLOOKUP(N7910,Currecny_M!$A$1:$P$10,MATCH(Database!C7910,Currecny_M!$A$1:$P$1,0),FALSE))/VLOOKUP('Cover page'!$B$6,Currecny_M!$A$1:$P$10,MATCH(Database!C7910,Currecny_M!$A$1:$P$1,0),FALSE)</f>
        <v>-2.57036</v>
      </c>
      <c r="N7910" s="6" t="str">
        <f>VLOOKUP(B7910,Master!$A$2:$C$11,3,FALSE)</f>
        <v>Pound</v>
      </c>
      <c r="O7910" s="6" t="str">
        <f>VLOOKUP(B7910,Master!$A$2:$C$11,2,FALSE)</f>
        <v>Europe</v>
      </c>
      <c r="Q7910" s="39" t="str">
        <f>VLOOKUP(D7910,GL_Master!$A$1:$D$80,2,FALSE)</f>
        <v>BS</v>
      </c>
      <c r="R7910" s="39" t="str">
        <f>VLOOKUP(D7910,GL_Master!$A$1:$D$80,3,FALSE)</f>
        <v>Other Tax Payables</v>
      </c>
      <c r="S7910" s="39" t="str">
        <f>VLOOKUP(D7910,GL_Master!$A$1:$D$80,4,FALSE)</f>
        <v>Tax deducted at source payable</v>
      </c>
    </row>
    <row r="7911" spans="1:19" x14ac:dyDescent="0.25">
      <c r="A7911" s="39" t="s">
        <v>262</v>
      </c>
      <c r="B7911" s="39" t="s">
        <v>250</v>
      </c>
      <c r="C7911" s="7">
        <v>44044</v>
      </c>
      <c r="D7911" s="39" t="s">
        <v>57</v>
      </c>
      <c r="E7911" s="39">
        <v>-246</v>
      </c>
      <c r="F7911" s="82">
        <f t="shared" si="369"/>
        <v>-0.246</v>
      </c>
      <c r="G7911" s="39">
        <f>VLOOKUP(N7911,Currecny_M!$A$1:$P$10,2,FALSE)</f>
        <v>95</v>
      </c>
      <c r="H7911" s="39">
        <f>MATCH(C7911,Currecny_M!$A$1:$P$1,0)</f>
        <v>6</v>
      </c>
      <c r="I7911" s="39">
        <f>VLOOKUP(N7911,Currecny_M!$A$1:$P$10,MATCH(Database!C7911,Currecny_M!$A$1:$P$1,0),FALSE)</f>
        <v>98.86</v>
      </c>
      <c r="J7911" s="82">
        <f t="shared" si="370"/>
        <v>-24.319559999999999</v>
      </c>
      <c r="K7911" s="39">
        <f>VLOOKUP('Cover page'!$B$6,Currecny_M!$A$1:$P$10,MATCH(Database!C7911,Currecny_M!$A$1:$P$1,0),FALSE)</f>
        <v>1</v>
      </c>
      <c r="L7911" s="82">
        <f t="shared" si="371"/>
        <v>-24.319559999999999</v>
      </c>
      <c r="M7911" s="82">
        <f>((E7911/$F$1)*VLOOKUP(N7911,Currecny_M!$A$1:$P$10,MATCH(Database!C7911,Currecny_M!$A$1:$P$1,0),FALSE))/VLOOKUP('Cover page'!$B$6,Currecny_M!$A$1:$P$10,MATCH(Database!C7911,Currecny_M!$A$1:$P$1,0),FALSE)</f>
        <v>-24.319559999999999</v>
      </c>
      <c r="N7911" s="6" t="str">
        <f>VLOOKUP(B7911,Master!$A$2:$C$11,3,FALSE)</f>
        <v>Pound</v>
      </c>
      <c r="O7911" s="6" t="str">
        <f>VLOOKUP(B7911,Master!$A$2:$C$11,2,FALSE)</f>
        <v>Europe</v>
      </c>
      <c r="Q7911" s="39" t="str">
        <f>VLOOKUP(D7911,GL_Master!$A$1:$D$80,2,FALSE)</f>
        <v>BS</v>
      </c>
      <c r="R7911" s="39" t="str">
        <f>VLOOKUP(D7911,GL_Master!$A$1:$D$80,3,FALSE)</f>
        <v>Other Tax Payables</v>
      </c>
      <c r="S7911" s="39" t="str">
        <f>VLOOKUP(D7911,GL_Master!$A$1:$D$80,4,FALSE)</f>
        <v>Tax deducted at source payable</v>
      </c>
    </row>
    <row r="7912" spans="1:19" x14ac:dyDescent="0.25">
      <c r="A7912" s="39" t="s">
        <v>262</v>
      </c>
      <c r="B7912" s="39" t="s">
        <v>250</v>
      </c>
      <c r="C7912" s="7">
        <v>44044</v>
      </c>
      <c r="D7912" s="39" t="s">
        <v>58</v>
      </c>
      <c r="E7912" s="39">
        <v>-1855</v>
      </c>
      <c r="F7912" s="82">
        <f t="shared" si="369"/>
        <v>-1.855</v>
      </c>
      <c r="G7912" s="39">
        <f>VLOOKUP(N7912,Currecny_M!$A$1:$P$10,2,FALSE)</f>
        <v>95</v>
      </c>
      <c r="H7912" s="39">
        <f>MATCH(C7912,Currecny_M!$A$1:$P$1,0)</f>
        <v>6</v>
      </c>
      <c r="I7912" s="39">
        <f>VLOOKUP(N7912,Currecny_M!$A$1:$P$10,MATCH(Database!C7912,Currecny_M!$A$1:$P$1,0),FALSE)</f>
        <v>98.86</v>
      </c>
      <c r="J7912" s="82">
        <f t="shared" si="370"/>
        <v>-183.3853</v>
      </c>
      <c r="K7912" s="39">
        <f>VLOOKUP('Cover page'!$B$6,Currecny_M!$A$1:$P$10,MATCH(Database!C7912,Currecny_M!$A$1:$P$1,0),FALSE)</f>
        <v>1</v>
      </c>
      <c r="L7912" s="82">
        <f t="shared" si="371"/>
        <v>-183.3853</v>
      </c>
      <c r="M7912" s="82">
        <f>((E7912/$F$1)*VLOOKUP(N7912,Currecny_M!$A$1:$P$10,MATCH(Database!C7912,Currecny_M!$A$1:$P$1,0),FALSE))/VLOOKUP('Cover page'!$B$6,Currecny_M!$A$1:$P$10,MATCH(Database!C7912,Currecny_M!$A$1:$P$1,0),FALSE)</f>
        <v>-183.3853</v>
      </c>
      <c r="N7912" s="6" t="str">
        <f>VLOOKUP(B7912,Master!$A$2:$C$11,3,FALSE)</f>
        <v>Pound</v>
      </c>
      <c r="O7912" s="6" t="str">
        <f>VLOOKUP(B7912,Master!$A$2:$C$11,2,FALSE)</f>
        <v>Europe</v>
      </c>
      <c r="Q7912" s="39" t="str">
        <f>VLOOKUP(D7912,GL_Master!$A$1:$D$80,2,FALSE)</f>
        <v>BS</v>
      </c>
      <c r="R7912" s="39" t="str">
        <f>VLOOKUP(D7912,GL_Master!$A$1:$D$80,3,FALSE)</f>
        <v>Long-term provisions</v>
      </c>
      <c r="S7912" s="39" t="str">
        <f>VLOOKUP(D7912,GL_Master!$A$1:$D$80,4,FALSE)</f>
        <v>Provision for gratuity</v>
      </c>
    </row>
    <row r="7913" spans="1:19" x14ac:dyDescent="0.25">
      <c r="A7913" s="39" t="s">
        <v>262</v>
      </c>
      <c r="B7913" s="39" t="s">
        <v>250</v>
      </c>
      <c r="C7913" s="7">
        <v>44044</v>
      </c>
      <c r="D7913" s="39" t="s">
        <v>59</v>
      </c>
      <c r="E7913" s="39">
        <v>-747</v>
      </c>
      <c r="F7913" s="82">
        <f t="shared" si="369"/>
        <v>-0.747</v>
      </c>
      <c r="G7913" s="39">
        <f>VLOOKUP(N7913,Currecny_M!$A$1:$P$10,2,FALSE)</f>
        <v>95</v>
      </c>
      <c r="H7913" s="39">
        <f>MATCH(C7913,Currecny_M!$A$1:$P$1,0)</f>
        <v>6</v>
      </c>
      <c r="I7913" s="39">
        <f>VLOOKUP(N7913,Currecny_M!$A$1:$P$10,MATCH(Database!C7913,Currecny_M!$A$1:$P$1,0),FALSE)</f>
        <v>98.86</v>
      </c>
      <c r="J7913" s="82">
        <f t="shared" si="370"/>
        <v>-73.848420000000004</v>
      </c>
      <c r="K7913" s="39">
        <f>VLOOKUP('Cover page'!$B$6,Currecny_M!$A$1:$P$10,MATCH(Database!C7913,Currecny_M!$A$1:$P$1,0),FALSE)</f>
        <v>1</v>
      </c>
      <c r="L7913" s="82">
        <f t="shared" si="371"/>
        <v>-73.848420000000004</v>
      </c>
      <c r="M7913" s="82">
        <f>((E7913/$F$1)*VLOOKUP(N7913,Currecny_M!$A$1:$P$10,MATCH(Database!C7913,Currecny_M!$A$1:$P$1,0),FALSE))/VLOOKUP('Cover page'!$B$6,Currecny_M!$A$1:$P$10,MATCH(Database!C7913,Currecny_M!$A$1:$P$1,0),FALSE)</f>
        <v>-73.848420000000004</v>
      </c>
      <c r="N7913" s="6" t="str">
        <f>VLOOKUP(B7913,Master!$A$2:$C$11,3,FALSE)</f>
        <v>Pound</v>
      </c>
      <c r="O7913" s="6" t="str">
        <f>VLOOKUP(B7913,Master!$A$2:$C$11,2,FALSE)</f>
        <v>Europe</v>
      </c>
      <c r="Q7913" s="39" t="str">
        <f>VLOOKUP(D7913,GL_Master!$A$1:$D$80,2,FALSE)</f>
        <v>BS</v>
      </c>
      <c r="R7913" s="39" t="str">
        <f>VLOOKUP(D7913,GL_Master!$A$1:$D$80,3,FALSE)</f>
        <v>Long-term provisions</v>
      </c>
      <c r="S7913" s="39" t="str">
        <f>VLOOKUP(D7913,GL_Master!$A$1:$D$80,4,FALSE)</f>
        <v>Provision for leave encashment</v>
      </c>
    </row>
    <row r="7914" spans="1:19" x14ac:dyDescent="0.25">
      <c r="A7914" s="39" t="s">
        <v>262</v>
      </c>
      <c r="B7914" s="39" t="s">
        <v>250</v>
      </c>
      <c r="C7914" s="7">
        <v>44044</v>
      </c>
      <c r="D7914" s="39" t="s">
        <v>60</v>
      </c>
      <c r="E7914" s="39">
        <v>-206</v>
      </c>
      <c r="F7914" s="82">
        <f t="shared" si="369"/>
        <v>-0.20599999999999999</v>
      </c>
      <c r="G7914" s="39">
        <f>VLOOKUP(N7914,Currecny_M!$A$1:$P$10,2,FALSE)</f>
        <v>95</v>
      </c>
      <c r="H7914" s="39">
        <f>MATCH(C7914,Currecny_M!$A$1:$P$1,0)</f>
        <v>6</v>
      </c>
      <c r="I7914" s="39">
        <f>VLOOKUP(N7914,Currecny_M!$A$1:$P$10,MATCH(Database!C7914,Currecny_M!$A$1:$P$1,0),FALSE)</f>
        <v>98.86</v>
      </c>
      <c r="J7914" s="82">
        <f t="shared" si="370"/>
        <v>-20.365159999999999</v>
      </c>
      <c r="K7914" s="39">
        <f>VLOOKUP('Cover page'!$B$6,Currecny_M!$A$1:$P$10,MATCH(Database!C7914,Currecny_M!$A$1:$P$1,0),FALSE)</f>
        <v>1</v>
      </c>
      <c r="L7914" s="82">
        <f t="shared" si="371"/>
        <v>-20.365159999999999</v>
      </c>
      <c r="M7914" s="82">
        <f>((E7914/$F$1)*VLOOKUP(N7914,Currecny_M!$A$1:$P$10,MATCH(Database!C7914,Currecny_M!$A$1:$P$1,0),FALSE))/VLOOKUP('Cover page'!$B$6,Currecny_M!$A$1:$P$10,MATCH(Database!C7914,Currecny_M!$A$1:$P$1,0),FALSE)</f>
        <v>-20.365159999999999</v>
      </c>
      <c r="N7914" s="6" t="str">
        <f>VLOOKUP(B7914,Master!$A$2:$C$11,3,FALSE)</f>
        <v>Pound</v>
      </c>
      <c r="O7914" s="6" t="str">
        <f>VLOOKUP(B7914,Master!$A$2:$C$11,2,FALSE)</f>
        <v>Europe</v>
      </c>
      <c r="Q7914" s="39" t="str">
        <f>VLOOKUP(D7914,GL_Master!$A$1:$D$80,2,FALSE)</f>
        <v>BS</v>
      </c>
      <c r="R7914" s="39" t="str">
        <f>VLOOKUP(D7914,GL_Master!$A$1:$D$80,3,FALSE)</f>
        <v>Trade Payables</v>
      </c>
      <c r="S7914" s="39" t="str">
        <f>VLOOKUP(D7914,GL_Master!$A$1:$D$80,4,FALSE)</f>
        <v>Trade payable</v>
      </c>
    </row>
    <row r="7915" spans="1:19" x14ac:dyDescent="0.25">
      <c r="A7915" s="39" t="s">
        <v>262</v>
      </c>
      <c r="B7915" s="39" t="s">
        <v>250</v>
      </c>
      <c r="C7915" s="7">
        <v>44044</v>
      </c>
      <c r="D7915" s="39" t="s">
        <v>61</v>
      </c>
      <c r="E7915" s="39">
        <v>-2186</v>
      </c>
      <c r="F7915" s="82">
        <f t="shared" si="369"/>
        <v>-2.1859999999999999</v>
      </c>
      <c r="G7915" s="39">
        <f>VLOOKUP(N7915,Currecny_M!$A$1:$P$10,2,FALSE)</f>
        <v>95</v>
      </c>
      <c r="H7915" s="39">
        <f>MATCH(C7915,Currecny_M!$A$1:$P$1,0)</f>
        <v>6</v>
      </c>
      <c r="I7915" s="39">
        <f>VLOOKUP(N7915,Currecny_M!$A$1:$P$10,MATCH(Database!C7915,Currecny_M!$A$1:$P$1,0),FALSE)</f>
        <v>98.86</v>
      </c>
      <c r="J7915" s="82">
        <f t="shared" si="370"/>
        <v>-216.10795999999999</v>
      </c>
      <c r="K7915" s="39">
        <f>VLOOKUP('Cover page'!$B$6,Currecny_M!$A$1:$P$10,MATCH(Database!C7915,Currecny_M!$A$1:$P$1,0),FALSE)</f>
        <v>1</v>
      </c>
      <c r="L7915" s="82">
        <f t="shared" si="371"/>
        <v>-216.10795999999999</v>
      </c>
      <c r="M7915" s="82">
        <f>((E7915/$F$1)*VLOOKUP(N7915,Currecny_M!$A$1:$P$10,MATCH(Database!C7915,Currecny_M!$A$1:$P$1,0),FALSE))/VLOOKUP('Cover page'!$B$6,Currecny_M!$A$1:$P$10,MATCH(Database!C7915,Currecny_M!$A$1:$P$1,0),FALSE)</f>
        <v>-216.10795999999999</v>
      </c>
      <c r="N7915" s="6" t="str">
        <f>VLOOKUP(B7915,Master!$A$2:$C$11,3,FALSE)</f>
        <v>Pound</v>
      </c>
      <c r="O7915" s="6" t="str">
        <f>VLOOKUP(B7915,Master!$A$2:$C$11,2,FALSE)</f>
        <v>Europe</v>
      </c>
      <c r="Q7915" s="39" t="str">
        <f>VLOOKUP(D7915,GL_Master!$A$1:$D$80,2,FALSE)</f>
        <v>BS</v>
      </c>
      <c r="R7915" s="39" t="str">
        <f>VLOOKUP(D7915,GL_Master!$A$1:$D$80,3,FALSE)</f>
        <v>Provisions</v>
      </c>
      <c r="S7915" s="39" t="str">
        <f>VLOOKUP(D7915,GL_Master!$A$1:$D$80,4,FALSE)</f>
        <v>Provision for doubtful assets</v>
      </c>
    </row>
    <row r="7916" spans="1:19" x14ac:dyDescent="0.25">
      <c r="A7916" s="39" t="s">
        <v>262</v>
      </c>
      <c r="B7916" s="39" t="s">
        <v>250</v>
      </c>
      <c r="C7916" s="7">
        <v>44044</v>
      </c>
      <c r="D7916" s="39" t="s">
        <v>62</v>
      </c>
      <c r="E7916" s="39">
        <v>-77</v>
      </c>
      <c r="F7916" s="82">
        <f t="shared" si="369"/>
        <v>-7.6999999999999999E-2</v>
      </c>
      <c r="G7916" s="39">
        <f>VLOOKUP(N7916,Currecny_M!$A$1:$P$10,2,FALSE)</f>
        <v>95</v>
      </c>
      <c r="H7916" s="39">
        <f>MATCH(C7916,Currecny_M!$A$1:$P$1,0)</f>
        <v>6</v>
      </c>
      <c r="I7916" s="39">
        <f>VLOOKUP(N7916,Currecny_M!$A$1:$P$10,MATCH(Database!C7916,Currecny_M!$A$1:$P$1,0),FALSE)</f>
        <v>98.86</v>
      </c>
      <c r="J7916" s="82">
        <f t="shared" si="370"/>
        <v>-7.6122199999999998</v>
      </c>
      <c r="K7916" s="39">
        <f>VLOOKUP('Cover page'!$B$6,Currecny_M!$A$1:$P$10,MATCH(Database!C7916,Currecny_M!$A$1:$P$1,0),FALSE)</f>
        <v>1</v>
      </c>
      <c r="L7916" s="82">
        <f t="shared" si="371"/>
        <v>-7.6122199999999998</v>
      </c>
      <c r="M7916" s="82">
        <f>((E7916/$F$1)*VLOOKUP(N7916,Currecny_M!$A$1:$P$10,MATCH(Database!C7916,Currecny_M!$A$1:$P$1,0),FALSE))/VLOOKUP('Cover page'!$B$6,Currecny_M!$A$1:$P$10,MATCH(Database!C7916,Currecny_M!$A$1:$P$1,0),FALSE)</f>
        <v>-7.6122199999999998</v>
      </c>
      <c r="N7916" s="6" t="str">
        <f>VLOOKUP(B7916,Master!$A$2:$C$11,3,FALSE)</f>
        <v>Pound</v>
      </c>
      <c r="O7916" s="6" t="str">
        <f>VLOOKUP(B7916,Master!$A$2:$C$11,2,FALSE)</f>
        <v>Europe</v>
      </c>
      <c r="Q7916" s="39" t="str">
        <f>VLOOKUP(D7916,GL_Master!$A$1:$D$80,2,FALSE)</f>
        <v>BS</v>
      </c>
      <c r="R7916" s="39" t="str">
        <f>VLOOKUP(D7916,GL_Master!$A$1:$D$80,3,FALSE)</f>
        <v>Provisions</v>
      </c>
      <c r="S7916" s="39" t="str">
        <f>VLOOKUP(D7916,GL_Master!$A$1:$D$80,4,FALSE)</f>
        <v>Provision for Insurance</v>
      </c>
    </row>
    <row r="7917" spans="1:19" x14ac:dyDescent="0.25">
      <c r="A7917" s="39" t="s">
        <v>262</v>
      </c>
      <c r="B7917" s="39" t="s">
        <v>250</v>
      </c>
      <c r="C7917" s="7">
        <v>44044</v>
      </c>
      <c r="D7917" s="39" t="s">
        <v>63</v>
      </c>
      <c r="E7917" s="39">
        <v>180</v>
      </c>
      <c r="F7917" s="82">
        <f t="shared" si="369"/>
        <v>0.18</v>
      </c>
      <c r="G7917" s="39">
        <f>VLOOKUP(N7917,Currecny_M!$A$1:$P$10,2,FALSE)</f>
        <v>95</v>
      </c>
      <c r="H7917" s="39">
        <f>MATCH(C7917,Currecny_M!$A$1:$P$1,0)</f>
        <v>6</v>
      </c>
      <c r="I7917" s="39">
        <f>VLOOKUP(N7917,Currecny_M!$A$1:$P$10,MATCH(Database!C7917,Currecny_M!$A$1:$P$1,0),FALSE)</f>
        <v>98.86</v>
      </c>
      <c r="J7917" s="82">
        <f t="shared" si="370"/>
        <v>17.794799999999999</v>
      </c>
      <c r="K7917" s="39">
        <f>VLOOKUP('Cover page'!$B$6,Currecny_M!$A$1:$P$10,MATCH(Database!C7917,Currecny_M!$A$1:$P$1,0),FALSE)</f>
        <v>1</v>
      </c>
      <c r="L7917" s="82">
        <f t="shared" si="371"/>
        <v>17.794799999999999</v>
      </c>
      <c r="M7917" s="82">
        <f>((E7917/$F$1)*VLOOKUP(N7917,Currecny_M!$A$1:$P$10,MATCH(Database!C7917,Currecny_M!$A$1:$P$1,0),FALSE))/VLOOKUP('Cover page'!$B$6,Currecny_M!$A$1:$P$10,MATCH(Database!C7917,Currecny_M!$A$1:$P$1,0),FALSE)</f>
        <v>17.794799999999999</v>
      </c>
      <c r="N7917" s="6" t="str">
        <f>VLOOKUP(B7917,Master!$A$2:$C$11,3,FALSE)</f>
        <v>Pound</v>
      </c>
      <c r="O7917" s="6" t="str">
        <f>VLOOKUP(B7917,Master!$A$2:$C$11,2,FALSE)</f>
        <v>Europe</v>
      </c>
      <c r="Q7917" s="39" t="str">
        <f>VLOOKUP(D7917,GL_Master!$A$1:$D$80,2,FALSE)</f>
        <v>BS</v>
      </c>
      <c r="R7917" s="39" t="str">
        <f>VLOOKUP(D7917,GL_Master!$A$1:$D$80,3,FALSE)</f>
        <v>Gross Block</v>
      </c>
      <c r="S7917" s="39" t="str">
        <f>VLOOKUP(D7917,GL_Master!$A$1:$D$80,4,FALSE)</f>
        <v>Tangible Fixed assets</v>
      </c>
    </row>
    <row r="7918" spans="1:19" x14ac:dyDescent="0.25">
      <c r="A7918" s="39" t="s">
        <v>262</v>
      </c>
      <c r="B7918" s="39" t="s">
        <v>250</v>
      </c>
      <c r="C7918" s="7">
        <v>44044</v>
      </c>
      <c r="D7918" s="39" t="s">
        <v>64</v>
      </c>
      <c r="E7918" s="39">
        <v>11144</v>
      </c>
      <c r="F7918" s="82">
        <f t="shared" si="369"/>
        <v>11.144</v>
      </c>
      <c r="G7918" s="39">
        <f>VLOOKUP(N7918,Currecny_M!$A$1:$P$10,2,FALSE)</f>
        <v>95</v>
      </c>
      <c r="H7918" s="39">
        <f>MATCH(C7918,Currecny_M!$A$1:$P$1,0)</f>
        <v>6</v>
      </c>
      <c r="I7918" s="39">
        <f>VLOOKUP(N7918,Currecny_M!$A$1:$P$10,MATCH(Database!C7918,Currecny_M!$A$1:$P$1,0),FALSE)</f>
        <v>98.86</v>
      </c>
      <c r="J7918" s="82">
        <f t="shared" si="370"/>
        <v>1101.6958400000001</v>
      </c>
      <c r="K7918" s="39">
        <f>VLOOKUP('Cover page'!$B$6,Currecny_M!$A$1:$P$10,MATCH(Database!C7918,Currecny_M!$A$1:$P$1,0),FALSE)</f>
        <v>1</v>
      </c>
      <c r="L7918" s="82">
        <f t="shared" si="371"/>
        <v>1101.6958400000001</v>
      </c>
      <c r="M7918" s="82">
        <f>((E7918/$F$1)*VLOOKUP(N7918,Currecny_M!$A$1:$P$10,MATCH(Database!C7918,Currecny_M!$A$1:$P$1,0),FALSE))/VLOOKUP('Cover page'!$B$6,Currecny_M!$A$1:$P$10,MATCH(Database!C7918,Currecny_M!$A$1:$P$1,0),FALSE)</f>
        <v>1101.6958400000001</v>
      </c>
      <c r="N7918" s="6" t="str">
        <f>VLOOKUP(B7918,Master!$A$2:$C$11,3,FALSE)</f>
        <v>Pound</v>
      </c>
      <c r="O7918" s="6" t="str">
        <f>VLOOKUP(B7918,Master!$A$2:$C$11,2,FALSE)</f>
        <v>Europe</v>
      </c>
      <c r="Q7918" s="39" t="str">
        <f>VLOOKUP(D7918,GL_Master!$A$1:$D$80,2,FALSE)</f>
        <v>BS</v>
      </c>
      <c r="R7918" s="39" t="str">
        <f>VLOOKUP(D7918,GL_Master!$A$1:$D$80,3,FALSE)</f>
        <v>Gross Block</v>
      </c>
      <c r="S7918" s="39" t="str">
        <f>VLOOKUP(D7918,GL_Master!$A$1:$D$80,4,FALSE)</f>
        <v>Tangible Fixed assets</v>
      </c>
    </row>
    <row r="7919" spans="1:19" x14ac:dyDescent="0.25">
      <c r="A7919" s="39" t="s">
        <v>262</v>
      </c>
      <c r="B7919" s="39" t="s">
        <v>250</v>
      </c>
      <c r="C7919" s="7">
        <v>44044</v>
      </c>
      <c r="D7919" s="39" t="s">
        <v>65</v>
      </c>
      <c r="E7919" s="39">
        <v>-6455</v>
      </c>
      <c r="F7919" s="82">
        <f t="shared" si="369"/>
        <v>-6.4550000000000001</v>
      </c>
      <c r="G7919" s="39">
        <f>VLOOKUP(N7919,Currecny_M!$A$1:$P$10,2,FALSE)</f>
        <v>95</v>
      </c>
      <c r="H7919" s="39">
        <f>MATCH(C7919,Currecny_M!$A$1:$P$1,0)</f>
        <v>6</v>
      </c>
      <c r="I7919" s="39">
        <f>VLOOKUP(N7919,Currecny_M!$A$1:$P$10,MATCH(Database!C7919,Currecny_M!$A$1:$P$1,0),FALSE)</f>
        <v>98.86</v>
      </c>
      <c r="J7919" s="82">
        <f t="shared" si="370"/>
        <v>-638.1413</v>
      </c>
      <c r="K7919" s="39">
        <f>VLOOKUP('Cover page'!$B$6,Currecny_M!$A$1:$P$10,MATCH(Database!C7919,Currecny_M!$A$1:$P$1,0),FALSE)</f>
        <v>1</v>
      </c>
      <c r="L7919" s="82">
        <f t="shared" si="371"/>
        <v>-638.1413</v>
      </c>
      <c r="M7919" s="82">
        <f>((E7919/$F$1)*VLOOKUP(N7919,Currecny_M!$A$1:$P$10,MATCH(Database!C7919,Currecny_M!$A$1:$P$1,0),FALSE))/VLOOKUP('Cover page'!$B$6,Currecny_M!$A$1:$P$10,MATCH(Database!C7919,Currecny_M!$A$1:$P$1,0),FALSE)</f>
        <v>-638.1413</v>
      </c>
      <c r="N7919" s="6" t="str">
        <f>VLOOKUP(B7919,Master!$A$2:$C$11,3,FALSE)</f>
        <v>Pound</v>
      </c>
      <c r="O7919" s="6" t="str">
        <f>VLOOKUP(B7919,Master!$A$2:$C$11,2,FALSE)</f>
        <v>Europe</v>
      </c>
      <c r="Q7919" s="39" t="str">
        <f>VLOOKUP(D7919,GL_Master!$A$1:$D$80,2,FALSE)</f>
        <v>BS</v>
      </c>
      <c r="R7919" s="39" t="str">
        <f>VLOOKUP(D7919,GL_Master!$A$1:$D$80,3,FALSE)</f>
        <v>Accumulated Depreciation</v>
      </c>
      <c r="S7919" s="39" t="str">
        <f>VLOOKUP(D7919,GL_Master!$A$1:$D$80,4,FALSE)</f>
        <v>Accumulated Depreciation</v>
      </c>
    </row>
    <row r="7920" spans="1:19" x14ac:dyDescent="0.25">
      <c r="A7920" s="39" t="s">
        <v>262</v>
      </c>
      <c r="B7920" s="39" t="s">
        <v>250</v>
      </c>
      <c r="C7920" s="7">
        <v>44044</v>
      </c>
      <c r="D7920" s="39" t="s">
        <v>66</v>
      </c>
      <c r="E7920" s="39">
        <v>5621</v>
      </c>
      <c r="F7920" s="82">
        <f t="shared" si="369"/>
        <v>5.6210000000000004</v>
      </c>
      <c r="G7920" s="39">
        <f>VLOOKUP(N7920,Currecny_M!$A$1:$P$10,2,FALSE)</f>
        <v>95</v>
      </c>
      <c r="H7920" s="39">
        <f>MATCH(C7920,Currecny_M!$A$1:$P$1,0)</f>
        <v>6</v>
      </c>
      <c r="I7920" s="39">
        <f>VLOOKUP(N7920,Currecny_M!$A$1:$P$10,MATCH(Database!C7920,Currecny_M!$A$1:$P$1,0),FALSE)</f>
        <v>98.86</v>
      </c>
      <c r="J7920" s="82">
        <f t="shared" si="370"/>
        <v>555.69206000000008</v>
      </c>
      <c r="K7920" s="39">
        <f>VLOOKUP('Cover page'!$B$6,Currecny_M!$A$1:$P$10,MATCH(Database!C7920,Currecny_M!$A$1:$P$1,0),FALSE)</f>
        <v>1</v>
      </c>
      <c r="L7920" s="82">
        <f t="shared" si="371"/>
        <v>555.69206000000008</v>
      </c>
      <c r="M7920" s="82">
        <f>((E7920/$F$1)*VLOOKUP(N7920,Currecny_M!$A$1:$P$10,MATCH(Database!C7920,Currecny_M!$A$1:$P$1,0),FALSE))/VLOOKUP('Cover page'!$B$6,Currecny_M!$A$1:$P$10,MATCH(Database!C7920,Currecny_M!$A$1:$P$1,0),FALSE)</f>
        <v>555.69206000000008</v>
      </c>
      <c r="N7920" s="6" t="str">
        <f>VLOOKUP(B7920,Master!$A$2:$C$11,3,FALSE)</f>
        <v>Pound</v>
      </c>
      <c r="O7920" s="6" t="str">
        <f>VLOOKUP(B7920,Master!$A$2:$C$11,2,FALSE)</f>
        <v>Europe</v>
      </c>
      <c r="Q7920" s="39" t="str">
        <f>VLOOKUP(D7920,GL_Master!$A$1:$D$80,2,FALSE)</f>
        <v>BS</v>
      </c>
      <c r="R7920" s="39" t="str">
        <f>VLOOKUP(D7920,GL_Master!$A$1:$D$80,3,FALSE)</f>
        <v>Gross Block</v>
      </c>
      <c r="S7920" s="39" t="str">
        <f>VLOOKUP(D7920,GL_Master!$A$1:$D$80,4,FALSE)</f>
        <v>Tangible Fixed assets</v>
      </c>
    </row>
    <row r="7921" spans="1:19" x14ac:dyDescent="0.25">
      <c r="A7921" s="39" t="s">
        <v>262</v>
      </c>
      <c r="B7921" s="39" t="s">
        <v>250</v>
      </c>
      <c r="C7921" s="7">
        <v>44044</v>
      </c>
      <c r="D7921" s="39" t="s">
        <v>67</v>
      </c>
      <c r="E7921" s="39">
        <v>2016</v>
      </c>
      <c r="F7921" s="82">
        <f t="shared" si="369"/>
        <v>2.016</v>
      </c>
      <c r="G7921" s="39">
        <f>VLOOKUP(N7921,Currecny_M!$A$1:$P$10,2,FALSE)</f>
        <v>95</v>
      </c>
      <c r="H7921" s="39">
        <f>MATCH(C7921,Currecny_M!$A$1:$P$1,0)</f>
        <v>6</v>
      </c>
      <c r="I7921" s="39">
        <f>VLOOKUP(N7921,Currecny_M!$A$1:$P$10,MATCH(Database!C7921,Currecny_M!$A$1:$P$1,0),FALSE)</f>
        <v>98.86</v>
      </c>
      <c r="J7921" s="82">
        <f t="shared" si="370"/>
        <v>199.30176</v>
      </c>
      <c r="K7921" s="39">
        <f>VLOOKUP('Cover page'!$B$6,Currecny_M!$A$1:$P$10,MATCH(Database!C7921,Currecny_M!$A$1:$P$1,0),FALSE)</f>
        <v>1</v>
      </c>
      <c r="L7921" s="82">
        <f t="shared" si="371"/>
        <v>199.30176</v>
      </c>
      <c r="M7921" s="82">
        <f>((E7921/$F$1)*VLOOKUP(N7921,Currecny_M!$A$1:$P$10,MATCH(Database!C7921,Currecny_M!$A$1:$P$1,0),FALSE))/VLOOKUP('Cover page'!$B$6,Currecny_M!$A$1:$P$10,MATCH(Database!C7921,Currecny_M!$A$1:$P$1,0),FALSE)</f>
        <v>199.30176</v>
      </c>
      <c r="N7921" s="6" t="str">
        <f>VLOOKUP(B7921,Master!$A$2:$C$11,3,FALSE)</f>
        <v>Pound</v>
      </c>
      <c r="O7921" s="6" t="str">
        <f>VLOOKUP(B7921,Master!$A$2:$C$11,2,FALSE)</f>
        <v>Europe</v>
      </c>
      <c r="Q7921" s="39" t="str">
        <f>VLOOKUP(D7921,GL_Master!$A$1:$D$80,2,FALSE)</f>
        <v>BS</v>
      </c>
      <c r="R7921" s="39" t="str">
        <f>VLOOKUP(D7921,GL_Master!$A$1:$D$80,3,FALSE)</f>
        <v>Gross Block</v>
      </c>
      <c r="S7921" s="39" t="str">
        <f>VLOOKUP(D7921,GL_Master!$A$1:$D$80,4,FALSE)</f>
        <v>Tangible Fixed assets</v>
      </c>
    </row>
    <row r="7922" spans="1:19" x14ac:dyDescent="0.25">
      <c r="A7922" s="39" t="s">
        <v>262</v>
      </c>
      <c r="B7922" s="39" t="s">
        <v>250</v>
      </c>
      <c r="C7922" s="7">
        <v>44044</v>
      </c>
      <c r="D7922" s="39" t="s">
        <v>68</v>
      </c>
      <c r="E7922" s="39">
        <v>-1778</v>
      </c>
      <c r="F7922" s="82">
        <f t="shared" si="369"/>
        <v>-1.778</v>
      </c>
      <c r="G7922" s="39">
        <f>VLOOKUP(N7922,Currecny_M!$A$1:$P$10,2,FALSE)</f>
        <v>95</v>
      </c>
      <c r="H7922" s="39">
        <f>MATCH(C7922,Currecny_M!$A$1:$P$1,0)</f>
        <v>6</v>
      </c>
      <c r="I7922" s="39">
        <f>VLOOKUP(N7922,Currecny_M!$A$1:$P$10,MATCH(Database!C7922,Currecny_M!$A$1:$P$1,0),FALSE)</f>
        <v>98.86</v>
      </c>
      <c r="J7922" s="82">
        <f t="shared" si="370"/>
        <v>-175.77307999999999</v>
      </c>
      <c r="K7922" s="39">
        <f>VLOOKUP('Cover page'!$B$6,Currecny_M!$A$1:$P$10,MATCH(Database!C7922,Currecny_M!$A$1:$P$1,0),FALSE)</f>
        <v>1</v>
      </c>
      <c r="L7922" s="82">
        <f t="shared" si="371"/>
        <v>-175.77307999999999</v>
      </c>
      <c r="M7922" s="82">
        <f>((E7922/$F$1)*VLOOKUP(N7922,Currecny_M!$A$1:$P$10,MATCH(Database!C7922,Currecny_M!$A$1:$P$1,0),FALSE))/VLOOKUP('Cover page'!$B$6,Currecny_M!$A$1:$P$10,MATCH(Database!C7922,Currecny_M!$A$1:$P$1,0),FALSE)</f>
        <v>-175.77307999999999</v>
      </c>
      <c r="N7922" s="6" t="str">
        <f>VLOOKUP(B7922,Master!$A$2:$C$11,3,FALSE)</f>
        <v>Pound</v>
      </c>
      <c r="O7922" s="6" t="str">
        <f>VLOOKUP(B7922,Master!$A$2:$C$11,2,FALSE)</f>
        <v>Europe</v>
      </c>
      <c r="Q7922" s="39" t="str">
        <f>VLOOKUP(D7922,GL_Master!$A$1:$D$80,2,FALSE)</f>
        <v>BS</v>
      </c>
      <c r="R7922" s="39" t="str">
        <f>VLOOKUP(D7922,GL_Master!$A$1:$D$80,3,FALSE)</f>
        <v>Accumulated Depreciation</v>
      </c>
      <c r="S7922" s="39" t="str">
        <f>VLOOKUP(D7922,GL_Master!$A$1:$D$80,4,FALSE)</f>
        <v>Accumulated Depreciation</v>
      </c>
    </row>
    <row r="7923" spans="1:19" x14ac:dyDescent="0.25">
      <c r="A7923" s="39" t="s">
        <v>262</v>
      </c>
      <c r="B7923" s="39" t="s">
        <v>250</v>
      </c>
      <c r="C7923" s="7">
        <v>44044</v>
      </c>
      <c r="D7923" s="39" t="s">
        <v>69</v>
      </c>
      <c r="E7923" s="39">
        <v>3669</v>
      </c>
      <c r="F7923" s="82">
        <f t="shared" si="369"/>
        <v>3.669</v>
      </c>
      <c r="G7923" s="39">
        <f>VLOOKUP(N7923,Currecny_M!$A$1:$P$10,2,FALSE)</f>
        <v>95</v>
      </c>
      <c r="H7923" s="39">
        <f>MATCH(C7923,Currecny_M!$A$1:$P$1,0)</f>
        <v>6</v>
      </c>
      <c r="I7923" s="39">
        <f>VLOOKUP(N7923,Currecny_M!$A$1:$P$10,MATCH(Database!C7923,Currecny_M!$A$1:$P$1,0),FALSE)</f>
        <v>98.86</v>
      </c>
      <c r="J7923" s="82">
        <f t="shared" si="370"/>
        <v>362.71733999999998</v>
      </c>
      <c r="K7923" s="39">
        <f>VLOOKUP('Cover page'!$B$6,Currecny_M!$A$1:$P$10,MATCH(Database!C7923,Currecny_M!$A$1:$P$1,0),FALSE)</f>
        <v>1</v>
      </c>
      <c r="L7923" s="82">
        <f t="shared" si="371"/>
        <v>362.71733999999998</v>
      </c>
      <c r="M7923" s="82">
        <f>((E7923/$F$1)*VLOOKUP(N7923,Currecny_M!$A$1:$P$10,MATCH(Database!C7923,Currecny_M!$A$1:$P$1,0),FALSE))/VLOOKUP('Cover page'!$B$6,Currecny_M!$A$1:$P$10,MATCH(Database!C7923,Currecny_M!$A$1:$P$1,0),FALSE)</f>
        <v>362.71733999999998</v>
      </c>
      <c r="N7923" s="6" t="str">
        <f>VLOOKUP(B7923,Master!$A$2:$C$11,3,FALSE)</f>
        <v>Pound</v>
      </c>
      <c r="O7923" s="6" t="str">
        <f>VLOOKUP(B7923,Master!$A$2:$C$11,2,FALSE)</f>
        <v>Europe</v>
      </c>
      <c r="Q7923" s="39" t="str">
        <f>VLOOKUP(D7923,GL_Master!$A$1:$D$80,2,FALSE)</f>
        <v>BS</v>
      </c>
      <c r="R7923" s="39" t="str">
        <f>VLOOKUP(D7923,GL_Master!$A$1:$D$80,3,FALSE)</f>
        <v>Gross Block</v>
      </c>
      <c r="S7923" s="39" t="str">
        <f>VLOOKUP(D7923,GL_Master!$A$1:$D$80,4,FALSE)</f>
        <v>Tangible Fixed assets</v>
      </c>
    </row>
    <row r="7924" spans="1:19" x14ac:dyDescent="0.25">
      <c r="A7924" s="39" t="s">
        <v>262</v>
      </c>
      <c r="B7924" s="39" t="s">
        <v>250</v>
      </c>
      <c r="C7924" s="7">
        <v>44044</v>
      </c>
      <c r="D7924" s="39" t="s">
        <v>70</v>
      </c>
      <c r="E7924" s="39">
        <v>-134</v>
      </c>
      <c r="F7924" s="82">
        <f t="shared" si="369"/>
        <v>-0.13400000000000001</v>
      </c>
      <c r="G7924" s="39">
        <f>VLOOKUP(N7924,Currecny_M!$A$1:$P$10,2,FALSE)</f>
        <v>95</v>
      </c>
      <c r="H7924" s="39">
        <f>MATCH(C7924,Currecny_M!$A$1:$P$1,0)</f>
        <v>6</v>
      </c>
      <c r="I7924" s="39">
        <f>VLOOKUP(N7924,Currecny_M!$A$1:$P$10,MATCH(Database!C7924,Currecny_M!$A$1:$P$1,0),FALSE)</f>
        <v>98.86</v>
      </c>
      <c r="J7924" s="82">
        <f t="shared" si="370"/>
        <v>-13.247240000000001</v>
      </c>
      <c r="K7924" s="39">
        <f>VLOOKUP('Cover page'!$B$6,Currecny_M!$A$1:$P$10,MATCH(Database!C7924,Currecny_M!$A$1:$P$1,0),FALSE)</f>
        <v>1</v>
      </c>
      <c r="L7924" s="82">
        <f t="shared" si="371"/>
        <v>-13.247240000000001</v>
      </c>
      <c r="M7924" s="82">
        <f>((E7924/$F$1)*VLOOKUP(N7924,Currecny_M!$A$1:$P$10,MATCH(Database!C7924,Currecny_M!$A$1:$P$1,0),FALSE))/VLOOKUP('Cover page'!$B$6,Currecny_M!$A$1:$P$10,MATCH(Database!C7924,Currecny_M!$A$1:$P$1,0),FALSE)</f>
        <v>-13.247240000000001</v>
      </c>
      <c r="N7924" s="6" t="str">
        <f>VLOOKUP(B7924,Master!$A$2:$C$11,3,FALSE)</f>
        <v>Pound</v>
      </c>
      <c r="O7924" s="6" t="str">
        <f>VLOOKUP(B7924,Master!$A$2:$C$11,2,FALSE)</f>
        <v>Europe</v>
      </c>
      <c r="Q7924" s="39" t="str">
        <f>VLOOKUP(D7924,GL_Master!$A$1:$D$80,2,FALSE)</f>
        <v>BS</v>
      </c>
      <c r="R7924" s="39" t="str">
        <f>VLOOKUP(D7924,GL_Master!$A$1:$D$80,3,FALSE)</f>
        <v>Accumulated Depreciation</v>
      </c>
      <c r="S7924" s="39" t="str">
        <f>VLOOKUP(D7924,GL_Master!$A$1:$D$80,4,FALSE)</f>
        <v>Accumulated Depreciation</v>
      </c>
    </row>
    <row r="7925" spans="1:19" x14ac:dyDescent="0.25">
      <c r="A7925" s="39" t="s">
        <v>262</v>
      </c>
      <c r="B7925" s="39" t="s">
        <v>250</v>
      </c>
      <c r="C7925" s="7">
        <v>44044</v>
      </c>
      <c r="D7925" s="39" t="s">
        <v>71</v>
      </c>
      <c r="E7925" s="39">
        <v>6525</v>
      </c>
      <c r="F7925" s="82">
        <f t="shared" si="369"/>
        <v>6.5250000000000004</v>
      </c>
      <c r="G7925" s="39">
        <f>VLOOKUP(N7925,Currecny_M!$A$1:$P$10,2,FALSE)</f>
        <v>95</v>
      </c>
      <c r="H7925" s="39">
        <f>MATCH(C7925,Currecny_M!$A$1:$P$1,0)</f>
        <v>6</v>
      </c>
      <c r="I7925" s="39">
        <f>VLOOKUP(N7925,Currecny_M!$A$1:$P$10,MATCH(Database!C7925,Currecny_M!$A$1:$P$1,0),FALSE)</f>
        <v>98.86</v>
      </c>
      <c r="J7925" s="82">
        <f t="shared" si="370"/>
        <v>645.06150000000002</v>
      </c>
      <c r="K7925" s="39">
        <f>VLOOKUP('Cover page'!$B$6,Currecny_M!$A$1:$P$10,MATCH(Database!C7925,Currecny_M!$A$1:$P$1,0),FALSE)</f>
        <v>1</v>
      </c>
      <c r="L7925" s="82">
        <f t="shared" si="371"/>
        <v>645.06150000000002</v>
      </c>
      <c r="M7925" s="82">
        <f>((E7925/$F$1)*VLOOKUP(N7925,Currecny_M!$A$1:$P$10,MATCH(Database!C7925,Currecny_M!$A$1:$P$1,0),FALSE))/VLOOKUP('Cover page'!$B$6,Currecny_M!$A$1:$P$10,MATCH(Database!C7925,Currecny_M!$A$1:$P$1,0),FALSE)</f>
        <v>645.06150000000002</v>
      </c>
      <c r="N7925" s="6" t="str">
        <f>VLOOKUP(B7925,Master!$A$2:$C$11,3,FALSE)</f>
        <v>Pound</v>
      </c>
      <c r="O7925" s="6" t="str">
        <f>VLOOKUP(B7925,Master!$A$2:$C$11,2,FALSE)</f>
        <v>Europe</v>
      </c>
      <c r="Q7925" s="39" t="str">
        <f>VLOOKUP(D7925,GL_Master!$A$1:$D$80,2,FALSE)</f>
        <v>BS</v>
      </c>
      <c r="R7925" s="39" t="str">
        <f>VLOOKUP(D7925,GL_Master!$A$1:$D$80,3,FALSE)</f>
        <v>Gross Block</v>
      </c>
      <c r="S7925" s="39" t="str">
        <f>VLOOKUP(D7925,GL_Master!$A$1:$D$80,4,FALSE)</f>
        <v>Tangible Fixed assets</v>
      </c>
    </row>
    <row r="7926" spans="1:19" x14ac:dyDescent="0.25">
      <c r="A7926" s="39" t="s">
        <v>262</v>
      </c>
      <c r="B7926" s="39" t="s">
        <v>250</v>
      </c>
      <c r="C7926" s="7">
        <v>44044</v>
      </c>
      <c r="D7926" s="39" t="s">
        <v>72</v>
      </c>
      <c r="E7926" s="39">
        <v>56</v>
      </c>
      <c r="F7926" s="82">
        <f t="shared" si="369"/>
        <v>5.6000000000000001E-2</v>
      </c>
      <c r="G7926" s="39">
        <f>VLOOKUP(N7926,Currecny_M!$A$1:$P$10,2,FALSE)</f>
        <v>95</v>
      </c>
      <c r="H7926" s="39">
        <f>MATCH(C7926,Currecny_M!$A$1:$P$1,0)</f>
        <v>6</v>
      </c>
      <c r="I7926" s="39">
        <f>VLOOKUP(N7926,Currecny_M!$A$1:$P$10,MATCH(Database!C7926,Currecny_M!$A$1:$P$1,0),FALSE)</f>
        <v>98.86</v>
      </c>
      <c r="J7926" s="82">
        <f t="shared" si="370"/>
        <v>5.5361599999999997</v>
      </c>
      <c r="K7926" s="39">
        <f>VLOOKUP('Cover page'!$B$6,Currecny_M!$A$1:$P$10,MATCH(Database!C7926,Currecny_M!$A$1:$P$1,0),FALSE)</f>
        <v>1</v>
      </c>
      <c r="L7926" s="82">
        <f t="shared" si="371"/>
        <v>5.5361599999999997</v>
      </c>
      <c r="M7926" s="82">
        <f>((E7926/$F$1)*VLOOKUP(N7926,Currecny_M!$A$1:$P$10,MATCH(Database!C7926,Currecny_M!$A$1:$P$1,0),FALSE))/VLOOKUP('Cover page'!$B$6,Currecny_M!$A$1:$P$10,MATCH(Database!C7926,Currecny_M!$A$1:$P$1,0),FALSE)</f>
        <v>5.5361599999999997</v>
      </c>
      <c r="N7926" s="6" t="str">
        <f>VLOOKUP(B7926,Master!$A$2:$C$11,3,FALSE)</f>
        <v>Pound</v>
      </c>
      <c r="O7926" s="6" t="str">
        <f>VLOOKUP(B7926,Master!$A$2:$C$11,2,FALSE)</f>
        <v>Europe</v>
      </c>
      <c r="Q7926" s="39" t="str">
        <f>VLOOKUP(D7926,GL_Master!$A$1:$D$80,2,FALSE)</f>
        <v>BS</v>
      </c>
      <c r="R7926" s="39" t="str">
        <f>VLOOKUP(D7926,GL_Master!$A$1:$D$80,3,FALSE)</f>
        <v>Gross Block</v>
      </c>
      <c r="S7926" s="39" t="str">
        <f>VLOOKUP(D7926,GL_Master!$A$1:$D$80,4,FALSE)</f>
        <v>Tangible Fixed assets</v>
      </c>
    </row>
    <row r="7927" spans="1:19" x14ac:dyDescent="0.25">
      <c r="A7927" s="39" t="s">
        <v>262</v>
      </c>
      <c r="B7927" s="39" t="s">
        <v>250</v>
      </c>
      <c r="C7927" s="7">
        <v>44044</v>
      </c>
      <c r="D7927" s="39" t="s">
        <v>73</v>
      </c>
      <c r="E7927" s="39">
        <v>27</v>
      </c>
      <c r="F7927" s="82">
        <f t="shared" si="369"/>
        <v>2.7E-2</v>
      </c>
      <c r="G7927" s="39">
        <f>VLOOKUP(N7927,Currecny_M!$A$1:$P$10,2,FALSE)</f>
        <v>95</v>
      </c>
      <c r="H7927" s="39">
        <f>MATCH(C7927,Currecny_M!$A$1:$P$1,0)</f>
        <v>6</v>
      </c>
      <c r="I7927" s="39">
        <f>VLOOKUP(N7927,Currecny_M!$A$1:$P$10,MATCH(Database!C7927,Currecny_M!$A$1:$P$1,0),FALSE)</f>
        <v>98.86</v>
      </c>
      <c r="J7927" s="82">
        <f t="shared" si="370"/>
        <v>2.6692200000000001</v>
      </c>
      <c r="K7927" s="39">
        <f>VLOOKUP('Cover page'!$B$6,Currecny_M!$A$1:$P$10,MATCH(Database!C7927,Currecny_M!$A$1:$P$1,0),FALSE)</f>
        <v>1</v>
      </c>
      <c r="L7927" s="82">
        <f t="shared" si="371"/>
        <v>2.6692200000000001</v>
      </c>
      <c r="M7927" s="82">
        <f>((E7927/$F$1)*VLOOKUP(N7927,Currecny_M!$A$1:$P$10,MATCH(Database!C7927,Currecny_M!$A$1:$P$1,0),FALSE))/VLOOKUP('Cover page'!$B$6,Currecny_M!$A$1:$P$10,MATCH(Database!C7927,Currecny_M!$A$1:$P$1,0),FALSE)</f>
        <v>2.6692200000000001</v>
      </c>
      <c r="N7927" s="6" t="str">
        <f>VLOOKUP(B7927,Master!$A$2:$C$11,3,FALSE)</f>
        <v>Pound</v>
      </c>
      <c r="O7927" s="6" t="str">
        <f>VLOOKUP(B7927,Master!$A$2:$C$11,2,FALSE)</f>
        <v>Europe</v>
      </c>
      <c r="Q7927" s="39" t="str">
        <f>VLOOKUP(D7927,GL_Master!$A$1:$D$80,2,FALSE)</f>
        <v>BS</v>
      </c>
      <c r="R7927" s="39" t="str">
        <f>VLOOKUP(D7927,GL_Master!$A$1:$D$80,3,FALSE)</f>
        <v>Gross Block</v>
      </c>
      <c r="S7927" s="39" t="str">
        <f>VLOOKUP(D7927,GL_Master!$A$1:$D$80,4,FALSE)</f>
        <v>Tangible Fixed assets</v>
      </c>
    </row>
    <row r="7928" spans="1:19" x14ac:dyDescent="0.25">
      <c r="A7928" s="39" t="s">
        <v>262</v>
      </c>
      <c r="B7928" s="39" t="s">
        <v>250</v>
      </c>
      <c r="C7928" s="7">
        <v>44044</v>
      </c>
      <c r="D7928" s="39" t="s">
        <v>74</v>
      </c>
      <c r="E7928" s="39">
        <v>-6439</v>
      </c>
      <c r="F7928" s="82">
        <f t="shared" si="369"/>
        <v>-6.4390000000000001</v>
      </c>
      <c r="G7928" s="39">
        <f>VLOOKUP(N7928,Currecny_M!$A$1:$P$10,2,FALSE)</f>
        <v>95</v>
      </c>
      <c r="H7928" s="39">
        <f>MATCH(C7928,Currecny_M!$A$1:$P$1,0)</f>
        <v>6</v>
      </c>
      <c r="I7928" s="39">
        <f>VLOOKUP(N7928,Currecny_M!$A$1:$P$10,MATCH(Database!C7928,Currecny_M!$A$1:$P$1,0),FALSE)</f>
        <v>98.86</v>
      </c>
      <c r="J7928" s="82">
        <f t="shared" si="370"/>
        <v>-636.55953999999997</v>
      </c>
      <c r="K7928" s="39">
        <f>VLOOKUP('Cover page'!$B$6,Currecny_M!$A$1:$P$10,MATCH(Database!C7928,Currecny_M!$A$1:$P$1,0),FALSE)</f>
        <v>1</v>
      </c>
      <c r="L7928" s="82">
        <f t="shared" si="371"/>
        <v>-636.55953999999997</v>
      </c>
      <c r="M7928" s="82">
        <f>((E7928/$F$1)*VLOOKUP(N7928,Currecny_M!$A$1:$P$10,MATCH(Database!C7928,Currecny_M!$A$1:$P$1,0),FALSE))/VLOOKUP('Cover page'!$B$6,Currecny_M!$A$1:$P$10,MATCH(Database!C7928,Currecny_M!$A$1:$P$1,0),FALSE)</f>
        <v>-636.55953999999997</v>
      </c>
      <c r="N7928" s="6" t="str">
        <f>VLOOKUP(B7928,Master!$A$2:$C$11,3,FALSE)</f>
        <v>Pound</v>
      </c>
      <c r="O7928" s="6" t="str">
        <f>VLOOKUP(B7928,Master!$A$2:$C$11,2,FALSE)</f>
        <v>Europe</v>
      </c>
      <c r="Q7928" s="39" t="str">
        <f>VLOOKUP(D7928,GL_Master!$A$1:$D$80,2,FALSE)</f>
        <v>BS</v>
      </c>
      <c r="R7928" s="39" t="str">
        <f>VLOOKUP(D7928,GL_Master!$A$1:$D$80,3,FALSE)</f>
        <v>Accumulated Depreciation</v>
      </c>
      <c r="S7928" s="39" t="str">
        <f>VLOOKUP(D7928,GL_Master!$A$1:$D$80,4,FALSE)</f>
        <v>Accumulated Depreciation</v>
      </c>
    </row>
    <row r="7929" spans="1:19" x14ac:dyDescent="0.25">
      <c r="A7929" s="39" t="s">
        <v>262</v>
      </c>
      <c r="B7929" s="39" t="s">
        <v>250</v>
      </c>
      <c r="C7929" s="7">
        <v>44044</v>
      </c>
      <c r="D7929" s="39" t="s">
        <v>21</v>
      </c>
      <c r="E7929" s="39">
        <v>541</v>
      </c>
      <c r="F7929" s="82">
        <f t="shared" si="369"/>
        <v>0.54100000000000004</v>
      </c>
      <c r="G7929" s="39">
        <f>VLOOKUP(N7929,Currecny_M!$A$1:$P$10,2,FALSE)</f>
        <v>95</v>
      </c>
      <c r="H7929" s="39">
        <f>MATCH(C7929,Currecny_M!$A$1:$P$1,0)</f>
        <v>6</v>
      </c>
      <c r="I7929" s="39">
        <f>VLOOKUP(N7929,Currecny_M!$A$1:$P$10,MATCH(Database!C7929,Currecny_M!$A$1:$P$1,0),FALSE)</f>
        <v>98.86</v>
      </c>
      <c r="J7929" s="82">
        <f t="shared" si="370"/>
        <v>53.483260000000001</v>
      </c>
      <c r="K7929" s="39">
        <f>VLOOKUP('Cover page'!$B$6,Currecny_M!$A$1:$P$10,MATCH(Database!C7929,Currecny_M!$A$1:$P$1,0),FALSE)</f>
        <v>1</v>
      </c>
      <c r="L7929" s="82">
        <f t="shared" si="371"/>
        <v>53.483260000000001</v>
      </c>
      <c r="M7929" s="82">
        <f>((E7929/$F$1)*VLOOKUP(N7929,Currecny_M!$A$1:$P$10,MATCH(Database!C7929,Currecny_M!$A$1:$P$1,0),FALSE))/VLOOKUP('Cover page'!$B$6,Currecny_M!$A$1:$P$10,MATCH(Database!C7929,Currecny_M!$A$1:$P$1,0),FALSE)</f>
        <v>53.483260000000001</v>
      </c>
      <c r="N7929" s="6" t="str">
        <f>VLOOKUP(B7929,Master!$A$2:$C$11,3,FALSE)</f>
        <v>Pound</v>
      </c>
      <c r="O7929" s="6" t="str">
        <f>VLOOKUP(B7929,Master!$A$2:$C$11,2,FALSE)</f>
        <v>Europe</v>
      </c>
      <c r="Q7929" s="39" t="str">
        <f>VLOOKUP(D7929,GL_Master!$A$1:$D$80,2,FALSE)</f>
        <v>BS</v>
      </c>
      <c r="R7929" s="39" t="str">
        <f>VLOOKUP(D7929,GL_Master!$A$1:$D$80,3,FALSE)</f>
        <v>Gross Block</v>
      </c>
      <c r="S7929" s="39" t="str">
        <f>VLOOKUP(D7929,GL_Master!$A$1:$D$80,4,FALSE)</f>
        <v>Tangible Fixed assets</v>
      </c>
    </row>
    <row r="7930" spans="1:19" x14ac:dyDescent="0.25">
      <c r="A7930" s="39" t="s">
        <v>262</v>
      </c>
      <c r="B7930" s="39" t="s">
        <v>250</v>
      </c>
      <c r="C7930" s="7">
        <v>44044</v>
      </c>
      <c r="D7930" s="39" t="s">
        <v>27</v>
      </c>
      <c r="E7930" s="39">
        <v>1182</v>
      </c>
      <c r="F7930" s="82">
        <f t="shared" si="369"/>
        <v>1.1819999999999999</v>
      </c>
      <c r="G7930" s="39">
        <f>VLOOKUP(N7930,Currecny_M!$A$1:$P$10,2,FALSE)</f>
        <v>95</v>
      </c>
      <c r="H7930" s="39">
        <f>MATCH(C7930,Currecny_M!$A$1:$P$1,0)</f>
        <v>6</v>
      </c>
      <c r="I7930" s="39">
        <f>VLOOKUP(N7930,Currecny_M!$A$1:$P$10,MATCH(Database!C7930,Currecny_M!$A$1:$P$1,0),FALSE)</f>
        <v>98.86</v>
      </c>
      <c r="J7930" s="82">
        <f t="shared" si="370"/>
        <v>116.85252</v>
      </c>
      <c r="K7930" s="39">
        <f>VLOOKUP('Cover page'!$B$6,Currecny_M!$A$1:$P$10,MATCH(Database!C7930,Currecny_M!$A$1:$P$1,0),FALSE)</f>
        <v>1</v>
      </c>
      <c r="L7930" s="82">
        <f t="shared" si="371"/>
        <v>116.85252</v>
      </c>
      <c r="M7930" s="82">
        <f>((E7930/$F$1)*VLOOKUP(N7930,Currecny_M!$A$1:$P$10,MATCH(Database!C7930,Currecny_M!$A$1:$P$1,0),FALSE))/VLOOKUP('Cover page'!$B$6,Currecny_M!$A$1:$P$10,MATCH(Database!C7930,Currecny_M!$A$1:$P$1,0),FALSE)</f>
        <v>116.85252</v>
      </c>
      <c r="N7930" s="6" t="str">
        <f>VLOOKUP(B7930,Master!$A$2:$C$11,3,FALSE)</f>
        <v>Pound</v>
      </c>
      <c r="O7930" s="6" t="str">
        <f>VLOOKUP(B7930,Master!$A$2:$C$11,2,FALSE)</f>
        <v>Europe</v>
      </c>
      <c r="Q7930" s="39" t="str">
        <f>VLOOKUP(D7930,GL_Master!$A$1:$D$80,2,FALSE)</f>
        <v>BS</v>
      </c>
      <c r="R7930" s="39" t="str">
        <f>VLOOKUP(D7930,GL_Master!$A$1:$D$80,3,FALSE)</f>
        <v>Gross Block</v>
      </c>
      <c r="S7930" s="39" t="str">
        <f>VLOOKUP(D7930,GL_Master!$A$1:$D$80,4,FALSE)</f>
        <v>Tangible Fixed assets</v>
      </c>
    </row>
    <row r="7931" spans="1:19" x14ac:dyDescent="0.25">
      <c r="A7931" s="39" t="s">
        <v>262</v>
      </c>
      <c r="B7931" s="39" t="s">
        <v>250</v>
      </c>
      <c r="C7931" s="7">
        <v>44044</v>
      </c>
      <c r="D7931" s="39" t="s">
        <v>75</v>
      </c>
      <c r="E7931" s="39">
        <v>-26</v>
      </c>
      <c r="F7931" s="82">
        <f t="shared" si="369"/>
        <v>-2.5999999999999999E-2</v>
      </c>
      <c r="G7931" s="39">
        <f>VLOOKUP(N7931,Currecny_M!$A$1:$P$10,2,FALSE)</f>
        <v>95</v>
      </c>
      <c r="H7931" s="39">
        <f>MATCH(C7931,Currecny_M!$A$1:$P$1,0)</f>
        <v>6</v>
      </c>
      <c r="I7931" s="39">
        <f>VLOOKUP(N7931,Currecny_M!$A$1:$P$10,MATCH(Database!C7931,Currecny_M!$A$1:$P$1,0),FALSE)</f>
        <v>98.86</v>
      </c>
      <c r="J7931" s="82">
        <f t="shared" si="370"/>
        <v>-2.57036</v>
      </c>
      <c r="K7931" s="39">
        <f>VLOOKUP('Cover page'!$B$6,Currecny_M!$A$1:$P$10,MATCH(Database!C7931,Currecny_M!$A$1:$P$1,0),FALSE)</f>
        <v>1</v>
      </c>
      <c r="L7931" s="82">
        <f t="shared" si="371"/>
        <v>-2.57036</v>
      </c>
      <c r="M7931" s="82">
        <f>((E7931/$F$1)*VLOOKUP(N7931,Currecny_M!$A$1:$P$10,MATCH(Database!C7931,Currecny_M!$A$1:$P$1,0),FALSE))/VLOOKUP('Cover page'!$B$6,Currecny_M!$A$1:$P$10,MATCH(Database!C7931,Currecny_M!$A$1:$P$1,0),FALSE)</f>
        <v>-2.57036</v>
      </c>
      <c r="N7931" s="6" t="str">
        <f>VLOOKUP(B7931,Master!$A$2:$C$11,3,FALSE)</f>
        <v>Pound</v>
      </c>
      <c r="O7931" s="6" t="str">
        <f>VLOOKUP(B7931,Master!$A$2:$C$11,2,FALSE)</f>
        <v>Europe</v>
      </c>
      <c r="Q7931" s="39" t="str">
        <f>VLOOKUP(D7931,GL_Master!$A$1:$D$80,2,FALSE)</f>
        <v>BS</v>
      </c>
      <c r="R7931" s="39" t="str">
        <f>VLOOKUP(D7931,GL_Master!$A$1:$D$80,3,FALSE)</f>
        <v>Gross Block</v>
      </c>
      <c r="S7931" s="39" t="str">
        <f>VLOOKUP(D7931,GL_Master!$A$1:$D$80,4,FALSE)</f>
        <v>Tangible Fixed assets</v>
      </c>
    </row>
    <row r="7932" spans="1:19" x14ac:dyDescent="0.25">
      <c r="A7932" s="39" t="s">
        <v>262</v>
      </c>
      <c r="B7932" s="39" t="s">
        <v>250</v>
      </c>
      <c r="C7932" s="7">
        <v>44044</v>
      </c>
      <c r="D7932" s="39" t="s">
        <v>76</v>
      </c>
      <c r="E7932" s="39">
        <v>669</v>
      </c>
      <c r="F7932" s="82">
        <f t="shared" si="369"/>
        <v>0.66900000000000004</v>
      </c>
      <c r="G7932" s="39">
        <f>VLOOKUP(N7932,Currecny_M!$A$1:$P$10,2,FALSE)</f>
        <v>95</v>
      </c>
      <c r="H7932" s="39">
        <f>MATCH(C7932,Currecny_M!$A$1:$P$1,0)</f>
        <v>6</v>
      </c>
      <c r="I7932" s="39">
        <f>VLOOKUP(N7932,Currecny_M!$A$1:$P$10,MATCH(Database!C7932,Currecny_M!$A$1:$P$1,0),FALSE)</f>
        <v>98.86</v>
      </c>
      <c r="J7932" s="82">
        <f t="shared" si="370"/>
        <v>66.137340000000009</v>
      </c>
      <c r="K7932" s="39">
        <f>VLOOKUP('Cover page'!$B$6,Currecny_M!$A$1:$P$10,MATCH(Database!C7932,Currecny_M!$A$1:$P$1,0),FALSE)</f>
        <v>1</v>
      </c>
      <c r="L7932" s="82">
        <f t="shared" si="371"/>
        <v>66.137340000000009</v>
      </c>
      <c r="M7932" s="82">
        <f>((E7932/$F$1)*VLOOKUP(N7932,Currecny_M!$A$1:$P$10,MATCH(Database!C7932,Currecny_M!$A$1:$P$1,0),FALSE))/VLOOKUP('Cover page'!$B$6,Currecny_M!$A$1:$P$10,MATCH(Database!C7932,Currecny_M!$A$1:$P$1,0),FALSE)</f>
        <v>66.137340000000009</v>
      </c>
      <c r="N7932" s="6" t="str">
        <f>VLOOKUP(B7932,Master!$A$2:$C$11,3,FALSE)</f>
        <v>Pound</v>
      </c>
      <c r="O7932" s="6" t="str">
        <f>VLOOKUP(B7932,Master!$A$2:$C$11,2,FALSE)</f>
        <v>Europe</v>
      </c>
      <c r="Q7932" s="39" t="str">
        <f>VLOOKUP(D7932,GL_Master!$A$1:$D$80,2,FALSE)</f>
        <v>BS</v>
      </c>
      <c r="R7932" s="39" t="str">
        <f>VLOOKUP(D7932,GL_Master!$A$1:$D$80,3,FALSE)</f>
        <v>Inventories</v>
      </c>
      <c r="S7932" s="39" t="str">
        <f>VLOOKUP(D7932,GL_Master!$A$1:$D$80,4,FALSE)</f>
        <v>Inventory</v>
      </c>
    </row>
    <row r="7933" spans="1:19" x14ac:dyDescent="0.25">
      <c r="A7933" s="39" t="s">
        <v>262</v>
      </c>
      <c r="B7933" s="39" t="s">
        <v>250</v>
      </c>
      <c r="C7933" s="7">
        <v>44044</v>
      </c>
      <c r="D7933" s="39" t="s">
        <v>77</v>
      </c>
      <c r="E7933" s="39">
        <v>1751</v>
      </c>
      <c r="F7933" s="82">
        <f t="shared" si="369"/>
        <v>1.7509999999999999</v>
      </c>
      <c r="G7933" s="39">
        <f>VLOOKUP(N7933,Currecny_M!$A$1:$P$10,2,FALSE)</f>
        <v>95</v>
      </c>
      <c r="H7933" s="39">
        <f>MATCH(C7933,Currecny_M!$A$1:$P$1,0)</f>
        <v>6</v>
      </c>
      <c r="I7933" s="39">
        <f>VLOOKUP(N7933,Currecny_M!$A$1:$P$10,MATCH(Database!C7933,Currecny_M!$A$1:$P$1,0),FALSE)</f>
        <v>98.86</v>
      </c>
      <c r="J7933" s="82">
        <f t="shared" si="370"/>
        <v>173.10386</v>
      </c>
      <c r="K7933" s="39">
        <f>VLOOKUP('Cover page'!$B$6,Currecny_M!$A$1:$P$10,MATCH(Database!C7933,Currecny_M!$A$1:$P$1,0),FALSE)</f>
        <v>1</v>
      </c>
      <c r="L7933" s="82">
        <f t="shared" si="371"/>
        <v>173.10386</v>
      </c>
      <c r="M7933" s="82">
        <f>((E7933/$F$1)*VLOOKUP(N7933,Currecny_M!$A$1:$P$10,MATCH(Database!C7933,Currecny_M!$A$1:$P$1,0),FALSE))/VLOOKUP('Cover page'!$B$6,Currecny_M!$A$1:$P$10,MATCH(Database!C7933,Currecny_M!$A$1:$P$1,0),FALSE)</f>
        <v>173.10386</v>
      </c>
      <c r="N7933" s="6" t="str">
        <f>VLOOKUP(B7933,Master!$A$2:$C$11,3,FALSE)</f>
        <v>Pound</v>
      </c>
      <c r="O7933" s="6" t="str">
        <f>VLOOKUP(B7933,Master!$A$2:$C$11,2,FALSE)</f>
        <v>Europe</v>
      </c>
      <c r="Q7933" s="39" t="str">
        <f>VLOOKUP(D7933,GL_Master!$A$1:$D$80,2,FALSE)</f>
        <v>BS</v>
      </c>
      <c r="R7933" s="39" t="str">
        <f>VLOOKUP(D7933,GL_Master!$A$1:$D$80,3,FALSE)</f>
        <v>Inventories</v>
      </c>
      <c r="S7933" s="39" t="str">
        <f>VLOOKUP(D7933,GL_Master!$A$1:$D$80,4,FALSE)</f>
        <v>Inventory</v>
      </c>
    </row>
    <row r="7934" spans="1:19" x14ac:dyDescent="0.25">
      <c r="A7934" s="39" t="s">
        <v>262</v>
      </c>
      <c r="B7934" s="39" t="s">
        <v>250</v>
      </c>
      <c r="C7934" s="7">
        <v>44044</v>
      </c>
      <c r="D7934" s="39" t="s">
        <v>2</v>
      </c>
      <c r="E7934" s="39">
        <v>164118</v>
      </c>
      <c r="F7934" s="82">
        <f t="shared" si="369"/>
        <v>164.11799999999999</v>
      </c>
      <c r="G7934" s="39">
        <f>VLOOKUP(N7934,Currecny_M!$A$1:$P$10,2,FALSE)</f>
        <v>95</v>
      </c>
      <c r="H7934" s="39">
        <f>MATCH(C7934,Currecny_M!$A$1:$P$1,0)</f>
        <v>6</v>
      </c>
      <c r="I7934" s="39">
        <f>VLOOKUP(N7934,Currecny_M!$A$1:$P$10,MATCH(Database!C7934,Currecny_M!$A$1:$P$1,0),FALSE)</f>
        <v>98.86</v>
      </c>
      <c r="J7934" s="82">
        <f t="shared" si="370"/>
        <v>16224.705479999999</v>
      </c>
      <c r="K7934" s="39">
        <f>VLOOKUP('Cover page'!$B$6,Currecny_M!$A$1:$P$10,MATCH(Database!C7934,Currecny_M!$A$1:$P$1,0),FALSE)</f>
        <v>1</v>
      </c>
      <c r="L7934" s="82">
        <f t="shared" si="371"/>
        <v>16224.705479999999</v>
      </c>
      <c r="M7934" s="82">
        <f>((E7934/$F$1)*VLOOKUP(N7934,Currecny_M!$A$1:$P$10,MATCH(Database!C7934,Currecny_M!$A$1:$P$1,0),FALSE))/VLOOKUP('Cover page'!$B$6,Currecny_M!$A$1:$P$10,MATCH(Database!C7934,Currecny_M!$A$1:$P$1,0),FALSE)</f>
        <v>16224.705479999999</v>
      </c>
      <c r="N7934" s="6" t="str">
        <f>VLOOKUP(B7934,Master!$A$2:$C$11,3,FALSE)</f>
        <v>Pound</v>
      </c>
      <c r="O7934" s="6" t="str">
        <f>VLOOKUP(B7934,Master!$A$2:$C$11,2,FALSE)</f>
        <v>Europe</v>
      </c>
      <c r="Q7934" s="39" t="str">
        <f>VLOOKUP(D7934,GL_Master!$A$1:$D$80,2,FALSE)</f>
        <v>BS</v>
      </c>
      <c r="R7934" s="39" t="str">
        <f>VLOOKUP(D7934,GL_Master!$A$1:$D$80,3,FALSE)</f>
        <v>Trade receivables</v>
      </c>
      <c r="S7934" s="39" t="str">
        <f>VLOOKUP(D7934,GL_Master!$A$1:$D$80,4,FALSE)</f>
        <v>Unsecured, considered good</v>
      </c>
    </row>
    <row r="7935" spans="1:19" x14ac:dyDescent="0.25">
      <c r="A7935" s="39" t="s">
        <v>262</v>
      </c>
      <c r="B7935" s="39" t="s">
        <v>250</v>
      </c>
      <c r="C7935" s="7">
        <v>44044</v>
      </c>
      <c r="D7935" s="39" t="s">
        <v>78</v>
      </c>
      <c r="E7935" s="39">
        <v>26</v>
      </c>
      <c r="F7935" s="82">
        <f t="shared" si="369"/>
        <v>2.5999999999999999E-2</v>
      </c>
      <c r="G7935" s="39">
        <f>VLOOKUP(N7935,Currecny_M!$A$1:$P$10,2,FALSE)</f>
        <v>95</v>
      </c>
      <c r="H7935" s="39">
        <f>MATCH(C7935,Currecny_M!$A$1:$P$1,0)</f>
        <v>6</v>
      </c>
      <c r="I7935" s="39">
        <f>VLOOKUP(N7935,Currecny_M!$A$1:$P$10,MATCH(Database!C7935,Currecny_M!$A$1:$P$1,0),FALSE)</f>
        <v>98.86</v>
      </c>
      <c r="J7935" s="82">
        <f t="shared" si="370"/>
        <v>2.57036</v>
      </c>
      <c r="K7935" s="39">
        <f>VLOOKUP('Cover page'!$B$6,Currecny_M!$A$1:$P$10,MATCH(Database!C7935,Currecny_M!$A$1:$P$1,0),FALSE)</f>
        <v>1</v>
      </c>
      <c r="L7935" s="82">
        <f t="shared" si="371"/>
        <v>2.57036</v>
      </c>
      <c r="M7935" s="82">
        <f>((E7935/$F$1)*VLOOKUP(N7935,Currecny_M!$A$1:$P$10,MATCH(Database!C7935,Currecny_M!$A$1:$P$1,0),FALSE))/VLOOKUP('Cover page'!$B$6,Currecny_M!$A$1:$P$10,MATCH(Database!C7935,Currecny_M!$A$1:$P$1,0),FALSE)</f>
        <v>2.57036</v>
      </c>
      <c r="N7935" s="6" t="str">
        <f>VLOOKUP(B7935,Master!$A$2:$C$11,3,FALSE)</f>
        <v>Pound</v>
      </c>
      <c r="O7935" s="6" t="str">
        <f>VLOOKUP(B7935,Master!$A$2:$C$11,2,FALSE)</f>
        <v>Europe</v>
      </c>
      <c r="Q7935" s="39" t="str">
        <f>VLOOKUP(D7935,GL_Master!$A$1:$D$80,2,FALSE)</f>
        <v>BS</v>
      </c>
      <c r="R7935" s="39" t="str">
        <f>VLOOKUP(D7935,GL_Master!$A$1:$D$80,3,FALSE)</f>
        <v>Cash &amp; Bank Balances</v>
      </c>
      <c r="S7935" s="39" t="str">
        <f>VLOOKUP(D7935,GL_Master!$A$1:$D$80,4,FALSE)</f>
        <v>Cash In hand</v>
      </c>
    </row>
    <row r="7936" spans="1:19" x14ac:dyDescent="0.25">
      <c r="A7936" s="39" t="s">
        <v>262</v>
      </c>
      <c r="B7936" s="39" t="s">
        <v>250</v>
      </c>
      <c r="C7936" s="7">
        <v>44044</v>
      </c>
      <c r="D7936" s="39" t="s">
        <v>79</v>
      </c>
      <c r="E7936" s="39">
        <v>-6884</v>
      </c>
      <c r="F7936" s="82">
        <f t="shared" si="369"/>
        <v>-6.8840000000000003</v>
      </c>
      <c r="G7936" s="39">
        <f>VLOOKUP(N7936,Currecny_M!$A$1:$P$10,2,FALSE)</f>
        <v>95</v>
      </c>
      <c r="H7936" s="39">
        <f>MATCH(C7936,Currecny_M!$A$1:$P$1,0)</f>
        <v>6</v>
      </c>
      <c r="I7936" s="39">
        <f>VLOOKUP(N7936,Currecny_M!$A$1:$P$10,MATCH(Database!C7936,Currecny_M!$A$1:$P$1,0),FALSE)</f>
        <v>98.86</v>
      </c>
      <c r="J7936" s="82">
        <f t="shared" si="370"/>
        <v>-680.55223999999998</v>
      </c>
      <c r="K7936" s="39">
        <f>VLOOKUP('Cover page'!$B$6,Currecny_M!$A$1:$P$10,MATCH(Database!C7936,Currecny_M!$A$1:$P$1,0),FALSE)</f>
        <v>1</v>
      </c>
      <c r="L7936" s="82">
        <f t="shared" si="371"/>
        <v>-680.55223999999998</v>
      </c>
      <c r="M7936" s="82">
        <f>((E7936/$F$1)*VLOOKUP(N7936,Currecny_M!$A$1:$P$10,MATCH(Database!C7936,Currecny_M!$A$1:$P$1,0),FALSE))/VLOOKUP('Cover page'!$B$6,Currecny_M!$A$1:$P$10,MATCH(Database!C7936,Currecny_M!$A$1:$P$1,0),FALSE)</f>
        <v>-680.55223999999998</v>
      </c>
      <c r="N7936" s="6" t="str">
        <f>VLOOKUP(B7936,Master!$A$2:$C$11,3,FALSE)</f>
        <v>Pound</v>
      </c>
      <c r="O7936" s="6" t="str">
        <f>VLOOKUP(B7936,Master!$A$2:$C$11,2,FALSE)</f>
        <v>Europe</v>
      </c>
      <c r="Q7936" s="39" t="str">
        <f>VLOOKUP(D7936,GL_Master!$A$1:$D$80,2,FALSE)</f>
        <v>BS</v>
      </c>
      <c r="R7936" s="39" t="str">
        <f>VLOOKUP(D7936,GL_Master!$A$1:$D$80,3,FALSE)</f>
        <v>Loan Fund</v>
      </c>
      <c r="S7936" s="39" t="str">
        <f>VLOOKUP(D7936,GL_Master!$A$1:$D$80,4,FALSE)</f>
        <v>Term Loan</v>
      </c>
    </row>
    <row r="7937" spans="1:19" x14ac:dyDescent="0.25">
      <c r="A7937" s="39" t="s">
        <v>262</v>
      </c>
      <c r="B7937" s="39" t="s">
        <v>250</v>
      </c>
      <c r="C7937" s="7">
        <v>44044</v>
      </c>
      <c r="D7937" s="39" t="s">
        <v>80</v>
      </c>
      <c r="E7937" s="39">
        <v>180</v>
      </c>
      <c r="F7937" s="82">
        <f t="shared" si="369"/>
        <v>0.18</v>
      </c>
      <c r="G7937" s="39">
        <f>VLOOKUP(N7937,Currecny_M!$A$1:$P$10,2,FALSE)</f>
        <v>95</v>
      </c>
      <c r="H7937" s="39">
        <f>MATCH(C7937,Currecny_M!$A$1:$P$1,0)</f>
        <v>6</v>
      </c>
      <c r="I7937" s="39">
        <f>VLOOKUP(N7937,Currecny_M!$A$1:$P$10,MATCH(Database!C7937,Currecny_M!$A$1:$P$1,0),FALSE)</f>
        <v>98.86</v>
      </c>
      <c r="J7937" s="82">
        <f t="shared" si="370"/>
        <v>17.794799999999999</v>
      </c>
      <c r="K7937" s="39">
        <f>VLOOKUP('Cover page'!$B$6,Currecny_M!$A$1:$P$10,MATCH(Database!C7937,Currecny_M!$A$1:$P$1,0),FALSE)</f>
        <v>1</v>
      </c>
      <c r="L7937" s="82">
        <f t="shared" si="371"/>
        <v>17.794799999999999</v>
      </c>
      <c r="M7937" s="82">
        <f>((E7937/$F$1)*VLOOKUP(N7937,Currecny_M!$A$1:$P$10,MATCH(Database!C7937,Currecny_M!$A$1:$P$1,0),FALSE))/VLOOKUP('Cover page'!$B$6,Currecny_M!$A$1:$P$10,MATCH(Database!C7937,Currecny_M!$A$1:$P$1,0),FALSE)</f>
        <v>17.794799999999999</v>
      </c>
      <c r="N7937" s="6" t="str">
        <f>VLOOKUP(B7937,Master!$A$2:$C$11,3,FALSE)</f>
        <v>Pound</v>
      </c>
      <c r="O7937" s="6" t="str">
        <f>VLOOKUP(B7937,Master!$A$2:$C$11,2,FALSE)</f>
        <v>Europe</v>
      </c>
      <c r="Q7937" s="39" t="str">
        <f>VLOOKUP(D7937,GL_Master!$A$1:$D$80,2,FALSE)</f>
        <v>BS</v>
      </c>
      <c r="R7937" s="39" t="str">
        <f>VLOOKUP(D7937,GL_Master!$A$1:$D$80,3,FALSE)</f>
        <v>Cash &amp; Bank Balances</v>
      </c>
      <c r="S7937" s="39" t="str">
        <f>VLOOKUP(D7937,GL_Master!$A$1:$D$80,4,FALSE)</f>
        <v xml:space="preserve">      On Current Accounts</v>
      </c>
    </row>
    <row r="7938" spans="1:19" x14ac:dyDescent="0.25">
      <c r="A7938" s="39" t="s">
        <v>262</v>
      </c>
      <c r="B7938" s="39" t="s">
        <v>250</v>
      </c>
      <c r="C7938" s="7">
        <v>44044</v>
      </c>
      <c r="D7938" s="39" t="s">
        <v>81</v>
      </c>
      <c r="E7938" s="39">
        <v>13242</v>
      </c>
      <c r="F7938" s="82">
        <f t="shared" si="369"/>
        <v>13.242000000000001</v>
      </c>
      <c r="G7938" s="39">
        <f>VLOOKUP(N7938,Currecny_M!$A$1:$P$10,2,FALSE)</f>
        <v>95</v>
      </c>
      <c r="H7938" s="39">
        <f>MATCH(C7938,Currecny_M!$A$1:$P$1,0)</f>
        <v>6</v>
      </c>
      <c r="I7938" s="39">
        <f>VLOOKUP(N7938,Currecny_M!$A$1:$P$10,MATCH(Database!C7938,Currecny_M!$A$1:$P$1,0),FALSE)</f>
        <v>98.86</v>
      </c>
      <c r="J7938" s="82">
        <f t="shared" si="370"/>
        <v>1309.10412</v>
      </c>
      <c r="K7938" s="39">
        <f>VLOOKUP('Cover page'!$B$6,Currecny_M!$A$1:$P$10,MATCH(Database!C7938,Currecny_M!$A$1:$P$1,0),FALSE)</f>
        <v>1</v>
      </c>
      <c r="L7938" s="82">
        <f t="shared" si="371"/>
        <v>1309.10412</v>
      </c>
      <c r="M7938" s="82">
        <f>((E7938/$F$1)*VLOOKUP(N7938,Currecny_M!$A$1:$P$10,MATCH(Database!C7938,Currecny_M!$A$1:$P$1,0),FALSE))/VLOOKUP('Cover page'!$B$6,Currecny_M!$A$1:$P$10,MATCH(Database!C7938,Currecny_M!$A$1:$P$1,0),FALSE)</f>
        <v>1309.10412</v>
      </c>
      <c r="N7938" s="6" t="str">
        <f>VLOOKUP(B7938,Master!$A$2:$C$11,3,FALSE)</f>
        <v>Pound</v>
      </c>
      <c r="O7938" s="6" t="str">
        <f>VLOOKUP(B7938,Master!$A$2:$C$11,2,FALSE)</f>
        <v>Europe</v>
      </c>
      <c r="Q7938" s="39" t="str">
        <f>VLOOKUP(D7938,GL_Master!$A$1:$D$80,2,FALSE)</f>
        <v>BS</v>
      </c>
      <c r="R7938" s="39" t="str">
        <f>VLOOKUP(D7938,GL_Master!$A$1:$D$80,3,FALSE)</f>
        <v>Other Current Assets</v>
      </c>
      <c r="S7938" s="39" t="str">
        <f>VLOOKUP(D7938,GL_Master!$A$1:$D$80,4,FALSE)</f>
        <v>Advance tax recoverable (net of provision )</v>
      </c>
    </row>
    <row r="7939" spans="1:19" x14ac:dyDescent="0.25">
      <c r="A7939" s="39" t="s">
        <v>262</v>
      </c>
      <c r="B7939" s="39" t="s">
        <v>250</v>
      </c>
      <c r="C7939" s="7">
        <v>44044</v>
      </c>
      <c r="D7939" s="39" t="s">
        <v>19</v>
      </c>
      <c r="E7939" s="39">
        <v>130</v>
      </c>
      <c r="F7939" s="82">
        <f t="shared" si="369"/>
        <v>0.13</v>
      </c>
      <c r="G7939" s="39">
        <f>VLOOKUP(N7939,Currecny_M!$A$1:$P$10,2,FALSE)</f>
        <v>95</v>
      </c>
      <c r="H7939" s="39">
        <f>MATCH(C7939,Currecny_M!$A$1:$P$1,0)</f>
        <v>6</v>
      </c>
      <c r="I7939" s="39">
        <f>VLOOKUP(N7939,Currecny_M!$A$1:$P$10,MATCH(Database!C7939,Currecny_M!$A$1:$P$1,0),FALSE)</f>
        <v>98.86</v>
      </c>
      <c r="J7939" s="82">
        <f t="shared" si="370"/>
        <v>12.851800000000001</v>
      </c>
      <c r="K7939" s="39">
        <f>VLOOKUP('Cover page'!$B$6,Currecny_M!$A$1:$P$10,MATCH(Database!C7939,Currecny_M!$A$1:$P$1,0),FALSE)</f>
        <v>1</v>
      </c>
      <c r="L7939" s="82">
        <f t="shared" si="371"/>
        <v>12.851800000000001</v>
      </c>
      <c r="M7939" s="82">
        <f>((E7939/$F$1)*VLOOKUP(N7939,Currecny_M!$A$1:$P$10,MATCH(Database!C7939,Currecny_M!$A$1:$P$1,0),FALSE))/VLOOKUP('Cover page'!$B$6,Currecny_M!$A$1:$P$10,MATCH(Database!C7939,Currecny_M!$A$1:$P$1,0),FALSE)</f>
        <v>12.851800000000001</v>
      </c>
      <c r="N7939" s="6" t="str">
        <f>VLOOKUP(B7939,Master!$A$2:$C$11,3,FALSE)</f>
        <v>Pound</v>
      </c>
      <c r="O7939" s="6" t="str">
        <f>VLOOKUP(B7939,Master!$A$2:$C$11,2,FALSE)</f>
        <v>Europe</v>
      </c>
      <c r="Q7939" s="39" t="str">
        <f>VLOOKUP(D7939,GL_Master!$A$1:$D$80,2,FALSE)</f>
        <v>BS</v>
      </c>
      <c r="R7939" s="39" t="str">
        <f>VLOOKUP(D7939,GL_Master!$A$1:$D$80,3,FALSE)</f>
        <v>Short-term loan and advances</v>
      </c>
      <c r="S7939" s="39" t="str">
        <f>VLOOKUP(D7939,GL_Master!$A$1:$D$80,4,FALSE)</f>
        <v>Prepaid expenses</v>
      </c>
    </row>
    <row r="7940" spans="1:19" x14ac:dyDescent="0.25">
      <c r="A7940" s="39" t="s">
        <v>262</v>
      </c>
      <c r="B7940" s="39" t="s">
        <v>250</v>
      </c>
      <c r="C7940" s="7">
        <v>44044</v>
      </c>
      <c r="D7940" s="39" t="s">
        <v>82</v>
      </c>
      <c r="E7940" s="39">
        <v>1391</v>
      </c>
      <c r="F7940" s="82">
        <f t="shared" ref="F7940:F8003" si="372">E7940/$F$1</f>
        <v>1.391</v>
      </c>
      <c r="G7940" s="39">
        <f>VLOOKUP(N7940,Currecny_M!$A$1:$P$10,2,FALSE)</f>
        <v>95</v>
      </c>
      <c r="H7940" s="39">
        <f>MATCH(C7940,Currecny_M!$A$1:$P$1,0)</f>
        <v>6</v>
      </c>
      <c r="I7940" s="39">
        <f>VLOOKUP(N7940,Currecny_M!$A$1:$P$10,MATCH(Database!C7940,Currecny_M!$A$1:$P$1,0),FALSE)</f>
        <v>98.86</v>
      </c>
      <c r="J7940" s="82">
        <f t="shared" ref="J7940:J8003" si="373">F7940*I7940</f>
        <v>137.51426000000001</v>
      </c>
      <c r="K7940" s="39">
        <f>VLOOKUP('Cover page'!$B$6,Currecny_M!$A$1:$P$10,MATCH(Database!C7940,Currecny_M!$A$1:$P$1,0),FALSE)</f>
        <v>1</v>
      </c>
      <c r="L7940" s="82">
        <f t="shared" ref="L7940:L8003" si="374">J7940/K7940</f>
        <v>137.51426000000001</v>
      </c>
      <c r="M7940" s="82">
        <f>((E7940/$F$1)*VLOOKUP(N7940,Currecny_M!$A$1:$P$10,MATCH(Database!C7940,Currecny_M!$A$1:$P$1,0),FALSE))/VLOOKUP('Cover page'!$B$6,Currecny_M!$A$1:$P$10,MATCH(Database!C7940,Currecny_M!$A$1:$P$1,0),FALSE)</f>
        <v>137.51426000000001</v>
      </c>
      <c r="N7940" s="6" t="str">
        <f>VLOOKUP(B7940,Master!$A$2:$C$11,3,FALSE)</f>
        <v>Pound</v>
      </c>
      <c r="O7940" s="6" t="str">
        <f>VLOOKUP(B7940,Master!$A$2:$C$11,2,FALSE)</f>
        <v>Europe</v>
      </c>
      <c r="Q7940" s="39" t="str">
        <f>VLOOKUP(D7940,GL_Master!$A$1:$D$80,2,FALSE)</f>
        <v>BS</v>
      </c>
      <c r="R7940" s="39" t="str">
        <f>VLOOKUP(D7940,GL_Master!$A$1:$D$80,3,FALSE)</f>
        <v>Short-term loan and advances</v>
      </c>
      <c r="S7940" s="39" t="str">
        <f>VLOOKUP(D7940,GL_Master!$A$1:$D$80,4,FALSE)</f>
        <v>Advance to vendor/employees</v>
      </c>
    </row>
    <row r="7941" spans="1:19" x14ac:dyDescent="0.25">
      <c r="A7941" s="39" t="s">
        <v>262</v>
      </c>
      <c r="B7941" s="39" t="s">
        <v>250</v>
      </c>
      <c r="C7941" s="7">
        <v>44044</v>
      </c>
      <c r="D7941" s="39" t="s">
        <v>83</v>
      </c>
      <c r="E7941" s="39">
        <v>973</v>
      </c>
      <c r="F7941" s="82">
        <f t="shared" si="372"/>
        <v>0.97299999999999998</v>
      </c>
      <c r="G7941" s="39">
        <f>VLOOKUP(N7941,Currecny_M!$A$1:$P$10,2,FALSE)</f>
        <v>95</v>
      </c>
      <c r="H7941" s="39">
        <f>MATCH(C7941,Currecny_M!$A$1:$P$1,0)</f>
        <v>6</v>
      </c>
      <c r="I7941" s="39">
        <f>VLOOKUP(N7941,Currecny_M!$A$1:$P$10,MATCH(Database!C7941,Currecny_M!$A$1:$P$1,0),FALSE)</f>
        <v>98.86</v>
      </c>
      <c r="J7941" s="82">
        <f t="shared" si="373"/>
        <v>96.190780000000004</v>
      </c>
      <c r="K7941" s="39">
        <f>VLOOKUP('Cover page'!$B$6,Currecny_M!$A$1:$P$10,MATCH(Database!C7941,Currecny_M!$A$1:$P$1,0),FALSE)</f>
        <v>1</v>
      </c>
      <c r="L7941" s="82">
        <f t="shared" si="374"/>
        <v>96.190780000000004</v>
      </c>
      <c r="M7941" s="82">
        <f>((E7941/$F$1)*VLOOKUP(N7941,Currecny_M!$A$1:$P$10,MATCH(Database!C7941,Currecny_M!$A$1:$P$1,0),FALSE))/VLOOKUP('Cover page'!$B$6,Currecny_M!$A$1:$P$10,MATCH(Database!C7941,Currecny_M!$A$1:$P$1,0),FALSE)</f>
        <v>96.190780000000004</v>
      </c>
      <c r="N7941" s="6" t="str">
        <f>VLOOKUP(B7941,Master!$A$2:$C$11,3,FALSE)</f>
        <v>Pound</v>
      </c>
      <c r="O7941" s="6" t="str">
        <f>VLOOKUP(B7941,Master!$A$2:$C$11,2,FALSE)</f>
        <v>Europe</v>
      </c>
      <c r="Q7941" s="39" t="str">
        <f>VLOOKUP(D7941,GL_Master!$A$1:$D$80,2,FALSE)</f>
        <v>BS</v>
      </c>
      <c r="R7941" s="39" t="str">
        <f>VLOOKUP(D7941,GL_Master!$A$1:$D$80,3,FALSE)</f>
        <v>Other Current Assets</v>
      </c>
      <c r="S7941" s="39" t="str">
        <f>VLOOKUP(D7941,GL_Master!$A$1:$D$80,4,FALSE)</f>
        <v>Security deposits ( Unsecured, considered good)</v>
      </c>
    </row>
    <row r="7942" spans="1:19" x14ac:dyDescent="0.25">
      <c r="A7942" s="39" t="s">
        <v>262</v>
      </c>
      <c r="B7942" s="39" t="s">
        <v>250</v>
      </c>
      <c r="C7942" s="7">
        <v>44044</v>
      </c>
      <c r="D7942" s="39" t="s">
        <v>246</v>
      </c>
      <c r="E7942" s="39">
        <v>-108646</v>
      </c>
      <c r="F7942" s="82">
        <f t="shared" si="372"/>
        <v>-108.646</v>
      </c>
      <c r="G7942" s="39">
        <f>VLOOKUP(N7942,Currecny_M!$A$1:$P$10,2,FALSE)</f>
        <v>95</v>
      </c>
      <c r="H7942" s="39">
        <f>MATCH(C7942,Currecny_M!$A$1:$P$1,0)</f>
        <v>6</v>
      </c>
      <c r="I7942" s="39">
        <f>VLOOKUP(N7942,Currecny_M!$A$1:$P$10,MATCH(Database!C7942,Currecny_M!$A$1:$P$1,0),FALSE)</f>
        <v>98.86</v>
      </c>
      <c r="J7942" s="82">
        <f t="shared" si="373"/>
        <v>-10740.743560000001</v>
      </c>
      <c r="K7942" s="39">
        <f>VLOOKUP('Cover page'!$B$6,Currecny_M!$A$1:$P$10,MATCH(Database!C7942,Currecny_M!$A$1:$P$1,0),FALSE)</f>
        <v>1</v>
      </c>
      <c r="L7942" s="82">
        <f t="shared" si="374"/>
        <v>-10740.743560000001</v>
      </c>
      <c r="M7942" s="82">
        <f>((E7942/$F$1)*VLOOKUP(N7942,Currecny_M!$A$1:$P$10,MATCH(Database!C7942,Currecny_M!$A$1:$P$1,0),FALSE))/VLOOKUP('Cover page'!$B$6,Currecny_M!$A$1:$P$10,MATCH(Database!C7942,Currecny_M!$A$1:$P$1,0),FALSE)</f>
        <v>-10740.743560000001</v>
      </c>
      <c r="N7942" s="6" t="str">
        <f>VLOOKUP(B7942,Master!$A$2:$C$11,3,FALSE)</f>
        <v>Pound</v>
      </c>
      <c r="O7942" s="6" t="str">
        <f>VLOOKUP(B7942,Master!$A$2:$C$11,2,FALSE)</f>
        <v>Europe</v>
      </c>
      <c r="Q7942" s="39" t="str">
        <f>VLOOKUP(D7942,GL_Master!$A$1:$D$80,2,FALSE)</f>
        <v>PL</v>
      </c>
      <c r="R7942" s="39" t="str">
        <f>VLOOKUP(D7942,GL_Master!$A$1:$D$80,3,FALSE)</f>
        <v>Revenue from Operations</v>
      </c>
      <c r="S7942" s="39" t="str">
        <f>VLOOKUP(D7942,GL_Master!$A$1:$D$80,4,FALSE)</f>
        <v>Contract revenue</v>
      </c>
    </row>
    <row r="7943" spans="1:19" x14ac:dyDescent="0.25">
      <c r="A7943" s="39" t="s">
        <v>262</v>
      </c>
      <c r="B7943" s="39" t="s">
        <v>250</v>
      </c>
      <c r="C7943" s="7">
        <v>44044</v>
      </c>
      <c r="D7943" s="39" t="s">
        <v>134</v>
      </c>
      <c r="E7943" s="39">
        <v>-900</v>
      </c>
      <c r="F7943" s="82">
        <f t="shared" si="372"/>
        <v>-0.9</v>
      </c>
      <c r="G7943" s="39">
        <f>VLOOKUP(N7943,Currecny_M!$A$1:$P$10,2,FALSE)</f>
        <v>95</v>
      </c>
      <c r="H7943" s="39">
        <f>MATCH(C7943,Currecny_M!$A$1:$P$1,0)</f>
        <v>6</v>
      </c>
      <c r="I7943" s="39">
        <f>VLOOKUP(N7943,Currecny_M!$A$1:$P$10,MATCH(Database!C7943,Currecny_M!$A$1:$P$1,0),FALSE)</f>
        <v>98.86</v>
      </c>
      <c r="J7943" s="82">
        <f t="shared" si="373"/>
        <v>-88.974000000000004</v>
      </c>
      <c r="K7943" s="39">
        <f>VLOOKUP('Cover page'!$B$6,Currecny_M!$A$1:$P$10,MATCH(Database!C7943,Currecny_M!$A$1:$P$1,0),FALSE)</f>
        <v>1</v>
      </c>
      <c r="L7943" s="82">
        <f t="shared" si="374"/>
        <v>-88.974000000000004</v>
      </c>
      <c r="M7943" s="82">
        <f>((E7943/$F$1)*VLOOKUP(N7943,Currecny_M!$A$1:$P$10,MATCH(Database!C7943,Currecny_M!$A$1:$P$1,0),FALSE))/VLOOKUP('Cover page'!$B$6,Currecny_M!$A$1:$P$10,MATCH(Database!C7943,Currecny_M!$A$1:$P$1,0),FALSE)</f>
        <v>-88.974000000000004</v>
      </c>
      <c r="N7943" s="6" t="str">
        <f>VLOOKUP(B7943,Master!$A$2:$C$11,3,FALSE)</f>
        <v>Pound</v>
      </c>
      <c r="O7943" s="6" t="str">
        <f>VLOOKUP(B7943,Master!$A$2:$C$11,2,FALSE)</f>
        <v>Europe</v>
      </c>
      <c r="Q7943" s="39" t="str">
        <f>VLOOKUP(D7943,GL_Master!$A$1:$D$80,2,FALSE)</f>
        <v>PL</v>
      </c>
      <c r="R7943" s="39" t="str">
        <f>VLOOKUP(D7943,GL_Master!$A$1:$D$80,3,FALSE)</f>
        <v>Other Income</v>
      </c>
      <c r="S7943" s="39" t="str">
        <f>VLOOKUP(D7943,GL_Master!$A$1:$D$80,4,FALSE)</f>
        <v>Other Income</v>
      </c>
    </row>
    <row r="7944" spans="1:19" x14ac:dyDescent="0.25">
      <c r="A7944" s="39" t="s">
        <v>262</v>
      </c>
      <c r="B7944" s="39" t="s">
        <v>250</v>
      </c>
      <c r="C7944" s="7">
        <v>44044</v>
      </c>
      <c r="D7944" s="39" t="s">
        <v>86</v>
      </c>
      <c r="E7944" s="39">
        <v>54</v>
      </c>
      <c r="F7944" s="82">
        <f t="shared" si="372"/>
        <v>5.3999999999999999E-2</v>
      </c>
      <c r="G7944" s="39">
        <f>VLOOKUP(N7944,Currecny_M!$A$1:$P$10,2,FALSE)</f>
        <v>95</v>
      </c>
      <c r="H7944" s="39">
        <f>MATCH(C7944,Currecny_M!$A$1:$P$1,0)</f>
        <v>6</v>
      </c>
      <c r="I7944" s="39">
        <f>VLOOKUP(N7944,Currecny_M!$A$1:$P$10,MATCH(Database!C7944,Currecny_M!$A$1:$P$1,0),FALSE)</f>
        <v>98.86</v>
      </c>
      <c r="J7944" s="82">
        <f t="shared" si="373"/>
        <v>5.3384400000000003</v>
      </c>
      <c r="K7944" s="39">
        <f>VLOOKUP('Cover page'!$B$6,Currecny_M!$A$1:$P$10,MATCH(Database!C7944,Currecny_M!$A$1:$P$1,0),FALSE)</f>
        <v>1</v>
      </c>
      <c r="L7944" s="82">
        <f t="shared" si="374"/>
        <v>5.3384400000000003</v>
      </c>
      <c r="M7944" s="82">
        <f>((E7944/$F$1)*VLOOKUP(N7944,Currecny_M!$A$1:$P$10,MATCH(Database!C7944,Currecny_M!$A$1:$P$1,0),FALSE))/VLOOKUP('Cover page'!$B$6,Currecny_M!$A$1:$P$10,MATCH(Database!C7944,Currecny_M!$A$1:$P$1,0),FALSE)</f>
        <v>5.3384400000000003</v>
      </c>
      <c r="N7944" s="6" t="str">
        <f>VLOOKUP(B7944,Master!$A$2:$C$11,3,FALSE)</f>
        <v>Pound</v>
      </c>
      <c r="O7944" s="6" t="str">
        <f>VLOOKUP(B7944,Master!$A$2:$C$11,2,FALSE)</f>
        <v>Europe</v>
      </c>
      <c r="Q7944" s="39" t="str">
        <f>VLOOKUP(D7944,GL_Master!$A$1:$D$80,2,FALSE)</f>
        <v>PL</v>
      </c>
      <c r="R7944" s="39" t="str">
        <f>VLOOKUP(D7944,GL_Master!$A$1:$D$80,3,FALSE)</f>
        <v>COGS</v>
      </c>
      <c r="S7944" s="39" t="str">
        <f>VLOOKUP(D7944,GL_Master!$A$1:$D$80,4,FALSE)</f>
        <v>Purchase of other traded goods</v>
      </c>
    </row>
    <row r="7945" spans="1:19" x14ac:dyDescent="0.25">
      <c r="A7945" s="39" t="s">
        <v>262</v>
      </c>
      <c r="B7945" s="39" t="s">
        <v>250</v>
      </c>
      <c r="C7945" s="7">
        <v>44044</v>
      </c>
      <c r="D7945" s="39" t="s">
        <v>87</v>
      </c>
      <c r="E7945" s="39">
        <v>27</v>
      </c>
      <c r="F7945" s="82">
        <f t="shared" si="372"/>
        <v>2.7E-2</v>
      </c>
      <c r="G7945" s="39">
        <f>VLOOKUP(N7945,Currecny_M!$A$1:$P$10,2,FALSE)</f>
        <v>95</v>
      </c>
      <c r="H7945" s="39">
        <f>MATCH(C7945,Currecny_M!$A$1:$P$1,0)</f>
        <v>6</v>
      </c>
      <c r="I7945" s="39">
        <f>VLOOKUP(N7945,Currecny_M!$A$1:$P$10,MATCH(Database!C7945,Currecny_M!$A$1:$P$1,0),FALSE)</f>
        <v>98.86</v>
      </c>
      <c r="J7945" s="82">
        <f t="shared" si="373"/>
        <v>2.6692200000000001</v>
      </c>
      <c r="K7945" s="39">
        <f>VLOOKUP('Cover page'!$B$6,Currecny_M!$A$1:$P$10,MATCH(Database!C7945,Currecny_M!$A$1:$P$1,0),FALSE)</f>
        <v>1</v>
      </c>
      <c r="L7945" s="82">
        <f t="shared" si="374"/>
        <v>2.6692200000000001</v>
      </c>
      <c r="M7945" s="82">
        <f>((E7945/$F$1)*VLOOKUP(N7945,Currecny_M!$A$1:$P$10,MATCH(Database!C7945,Currecny_M!$A$1:$P$1,0),FALSE))/VLOOKUP('Cover page'!$B$6,Currecny_M!$A$1:$P$10,MATCH(Database!C7945,Currecny_M!$A$1:$P$1,0),FALSE)</f>
        <v>2.6692200000000001</v>
      </c>
      <c r="N7945" s="6" t="str">
        <f>VLOOKUP(B7945,Master!$A$2:$C$11,3,FALSE)</f>
        <v>Pound</v>
      </c>
      <c r="O7945" s="6" t="str">
        <f>VLOOKUP(B7945,Master!$A$2:$C$11,2,FALSE)</f>
        <v>Europe</v>
      </c>
      <c r="Q7945" s="39" t="str">
        <f>VLOOKUP(D7945,GL_Master!$A$1:$D$80,2,FALSE)</f>
        <v>PL</v>
      </c>
      <c r="R7945" s="39" t="str">
        <f>VLOOKUP(D7945,GL_Master!$A$1:$D$80,3,FALSE)</f>
        <v>COGS</v>
      </c>
      <c r="S7945" s="39" t="str">
        <f>VLOOKUP(D7945,GL_Master!$A$1:$D$80,4,FALSE)</f>
        <v>Civil, Installation, Commissioning and Other miscellaneous expenses</v>
      </c>
    </row>
    <row r="7946" spans="1:19" x14ac:dyDescent="0.25">
      <c r="A7946" s="39" t="s">
        <v>262</v>
      </c>
      <c r="B7946" s="39" t="s">
        <v>250</v>
      </c>
      <c r="C7946" s="7">
        <v>44044</v>
      </c>
      <c r="D7946" s="39" t="s">
        <v>88</v>
      </c>
      <c r="E7946" s="39">
        <v>80</v>
      </c>
      <c r="F7946" s="82">
        <f t="shared" si="372"/>
        <v>0.08</v>
      </c>
      <c r="G7946" s="39">
        <f>VLOOKUP(N7946,Currecny_M!$A$1:$P$10,2,FALSE)</f>
        <v>95</v>
      </c>
      <c r="H7946" s="39">
        <f>MATCH(C7946,Currecny_M!$A$1:$P$1,0)</f>
        <v>6</v>
      </c>
      <c r="I7946" s="39">
        <f>VLOOKUP(N7946,Currecny_M!$A$1:$P$10,MATCH(Database!C7946,Currecny_M!$A$1:$P$1,0),FALSE)</f>
        <v>98.86</v>
      </c>
      <c r="J7946" s="82">
        <f t="shared" si="373"/>
        <v>7.9088000000000003</v>
      </c>
      <c r="K7946" s="39">
        <f>VLOOKUP('Cover page'!$B$6,Currecny_M!$A$1:$P$10,MATCH(Database!C7946,Currecny_M!$A$1:$P$1,0),FALSE)</f>
        <v>1</v>
      </c>
      <c r="L7946" s="82">
        <f t="shared" si="374"/>
        <v>7.9088000000000003</v>
      </c>
      <c r="M7946" s="82">
        <f>((E7946/$F$1)*VLOOKUP(N7946,Currecny_M!$A$1:$P$10,MATCH(Database!C7946,Currecny_M!$A$1:$P$1,0),FALSE))/VLOOKUP('Cover page'!$B$6,Currecny_M!$A$1:$P$10,MATCH(Database!C7946,Currecny_M!$A$1:$P$1,0),FALSE)</f>
        <v>7.9088000000000003</v>
      </c>
      <c r="N7946" s="6" t="str">
        <f>VLOOKUP(B7946,Master!$A$2:$C$11,3,FALSE)</f>
        <v>Pound</v>
      </c>
      <c r="O7946" s="6" t="str">
        <f>VLOOKUP(B7946,Master!$A$2:$C$11,2,FALSE)</f>
        <v>Europe</v>
      </c>
      <c r="Q7946" s="39" t="str">
        <f>VLOOKUP(D7946,GL_Master!$A$1:$D$80,2,FALSE)</f>
        <v>PL</v>
      </c>
      <c r="R7946" s="39" t="str">
        <f>VLOOKUP(D7946,GL_Master!$A$1:$D$80,3,FALSE)</f>
        <v>COGS</v>
      </c>
      <c r="S7946" s="39" t="str">
        <f>VLOOKUP(D7946,GL_Master!$A$1:$D$80,4,FALSE)</f>
        <v>Civil, Installation, Commissioning and Other miscellaneous expenses</v>
      </c>
    </row>
    <row r="7947" spans="1:19" x14ac:dyDescent="0.25">
      <c r="A7947" s="39" t="s">
        <v>262</v>
      </c>
      <c r="B7947" s="39" t="s">
        <v>250</v>
      </c>
      <c r="C7947" s="7">
        <v>44044</v>
      </c>
      <c r="D7947" s="39" t="s">
        <v>89</v>
      </c>
      <c r="E7947" s="39">
        <v>161</v>
      </c>
      <c r="F7947" s="82">
        <f t="shared" si="372"/>
        <v>0.161</v>
      </c>
      <c r="G7947" s="39">
        <f>VLOOKUP(N7947,Currecny_M!$A$1:$P$10,2,FALSE)</f>
        <v>95</v>
      </c>
      <c r="H7947" s="39">
        <f>MATCH(C7947,Currecny_M!$A$1:$P$1,0)</f>
        <v>6</v>
      </c>
      <c r="I7947" s="39">
        <f>VLOOKUP(N7947,Currecny_M!$A$1:$P$10,MATCH(Database!C7947,Currecny_M!$A$1:$P$1,0),FALSE)</f>
        <v>98.86</v>
      </c>
      <c r="J7947" s="82">
        <f t="shared" si="373"/>
        <v>15.916460000000001</v>
      </c>
      <c r="K7947" s="39">
        <f>VLOOKUP('Cover page'!$B$6,Currecny_M!$A$1:$P$10,MATCH(Database!C7947,Currecny_M!$A$1:$P$1,0),FALSE)</f>
        <v>1</v>
      </c>
      <c r="L7947" s="82">
        <f t="shared" si="374"/>
        <v>15.916460000000001</v>
      </c>
      <c r="M7947" s="82">
        <f>((E7947/$F$1)*VLOOKUP(N7947,Currecny_M!$A$1:$P$10,MATCH(Database!C7947,Currecny_M!$A$1:$P$1,0),FALSE))/VLOOKUP('Cover page'!$B$6,Currecny_M!$A$1:$P$10,MATCH(Database!C7947,Currecny_M!$A$1:$P$1,0),FALSE)</f>
        <v>15.916460000000001</v>
      </c>
      <c r="N7947" s="6" t="str">
        <f>VLOOKUP(B7947,Master!$A$2:$C$11,3,FALSE)</f>
        <v>Pound</v>
      </c>
      <c r="O7947" s="6" t="str">
        <f>VLOOKUP(B7947,Master!$A$2:$C$11,2,FALSE)</f>
        <v>Europe</v>
      </c>
      <c r="Q7947" s="39" t="str">
        <f>VLOOKUP(D7947,GL_Master!$A$1:$D$80,2,FALSE)</f>
        <v>PL</v>
      </c>
      <c r="R7947" s="39" t="str">
        <f>VLOOKUP(D7947,GL_Master!$A$1:$D$80,3,FALSE)</f>
        <v>COGS</v>
      </c>
      <c r="S7947" s="39" t="str">
        <f>VLOOKUP(D7947,GL_Master!$A$1:$D$80,4,FALSE)</f>
        <v>project Expenses</v>
      </c>
    </row>
    <row r="7948" spans="1:19" x14ac:dyDescent="0.25">
      <c r="A7948" s="39" t="s">
        <v>262</v>
      </c>
      <c r="B7948" s="39" t="s">
        <v>250</v>
      </c>
      <c r="C7948" s="7">
        <v>44044</v>
      </c>
      <c r="D7948" s="39" t="s">
        <v>90</v>
      </c>
      <c r="E7948" s="39">
        <v>52</v>
      </c>
      <c r="F7948" s="82">
        <f t="shared" si="372"/>
        <v>5.1999999999999998E-2</v>
      </c>
      <c r="G7948" s="39">
        <f>VLOOKUP(N7948,Currecny_M!$A$1:$P$10,2,FALSE)</f>
        <v>95</v>
      </c>
      <c r="H7948" s="39">
        <f>MATCH(C7948,Currecny_M!$A$1:$P$1,0)</f>
        <v>6</v>
      </c>
      <c r="I7948" s="39">
        <f>VLOOKUP(N7948,Currecny_M!$A$1:$P$10,MATCH(Database!C7948,Currecny_M!$A$1:$P$1,0),FALSE)</f>
        <v>98.86</v>
      </c>
      <c r="J7948" s="82">
        <f t="shared" si="373"/>
        <v>5.14072</v>
      </c>
      <c r="K7948" s="39">
        <f>VLOOKUP('Cover page'!$B$6,Currecny_M!$A$1:$P$10,MATCH(Database!C7948,Currecny_M!$A$1:$P$1,0),FALSE)</f>
        <v>1</v>
      </c>
      <c r="L7948" s="82">
        <f t="shared" si="374"/>
        <v>5.14072</v>
      </c>
      <c r="M7948" s="82">
        <f>((E7948/$F$1)*VLOOKUP(N7948,Currecny_M!$A$1:$P$10,MATCH(Database!C7948,Currecny_M!$A$1:$P$1,0),FALSE))/VLOOKUP('Cover page'!$B$6,Currecny_M!$A$1:$P$10,MATCH(Database!C7948,Currecny_M!$A$1:$P$1,0),FALSE)</f>
        <v>5.14072</v>
      </c>
      <c r="N7948" s="6" t="str">
        <f>VLOOKUP(B7948,Master!$A$2:$C$11,3,FALSE)</f>
        <v>Pound</v>
      </c>
      <c r="O7948" s="6" t="str">
        <f>VLOOKUP(B7948,Master!$A$2:$C$11,2,FALSE)</f>
        <v>Europe</v>
      </c>
      <c r="Q7948" s="39" t="str">
        <f>VLOOKUP(D7948,GL_Master!$A$1:$D$80,2,FALSE)</f>
        <v>PL</v>
      </c>
      <c r="R7948" s="39" t="str">
        <f>VLOOKUP(D7948,GL_Master!$A$1:$D$80,3,FALSE)</f>
        <v>Office utility</v>
      </c>
      <c r="S7948" s="39" t="str">
        <f>VLOOKUP(D7948,GL_Master!$A$1:$D$80,4,FALSE)</f>
        <v>Electricity Expenses</v>
      </c>
    </row>
    <row r="7949" spans="1:19" x14ac:dyDescent="0.25">
      <c r="A7949" s="39" t="s">
        <v>262</v>
      </c>
      <c r="B7949" s="39" t="s">
        <v>250</v>
      </c>
      <c r="C7949" s="7">
        <v>44044</v>
      </c>
      <c r="D7949" s="39" t="s">
        <v>91</v>
      </c>
      <c r="E7949" s="39">
        <v>102</v>
      </c>
      <c r="F7949" s="82">
        <f t="shared" si="372"/>
        <v>0.10199999999999999</v>
      </c>
      <c r="G7949" s="39">
        <f>VLOOKUP(N7949,Currecny_M!$A$1:$P$10,2,FALSE)</f>
        <v>95</v>
      </c>
      <c r="H7949" s="39">
        <f>MATCH(C7949,Currecny_M!$A$1:$P$1,0)</f>
        <v>6</v>
      </c>
      <c r="I7949" s="39">
        <f>VLOOKUP(N7949,Currecny_M!$A$1:$P$10,MATCH(Database!C7949,Currecny_M!$A$1:$P$1,0),FALSE)</f>
        <v>98.86</v>
      </c>
      <c r="J7949" s="82">
        <f t="shared" si="373"/>
        <v>10.08372</v>
      </c>
      <c r="K7949" s="39">
        <f>VLOOKUP('Cover page'!$B$6,Currecny_M!$A$1:$P$10,MATCH(Database!C7949,Currecny_M!$A$1:$P$1,0),FALSE)</f>
        <v>1</v>
      </c>
      <c r="L7949" s="82">
        <f t="shared" si="374"/>
        <v>10.08372</v>
      </c>
      <c r="M7949" s="82">
        <f>((E7949/$F$1)*VLOOKUP(N7949,Currecny_M!$A$1:$P$10,MATCH(Database!C7949,Currecny_M!$A$1:$P$1,0),FALSE))/VLOOKUP('Cover page'!$B$6,Currecny_M!$A$1:$P$10,MATCH(Database!C7949,Currecny_M!$A$1:$P$1,0),FALSE)</f>
        <v>10.08372</v>
      </c>
      <c r="N7949" s="6" t="str">
        <f>VLOOKUP(B7949,Master!$A$2:$C$11,3,FALSE)</f>
        <v>Pound</v>
      </c>
      <c r="O7949" s="6" t="str">
        <f>VLOOKUP(B7949,Master!$A$2:$C$11,2,FALSE)</f>
        <v>Europe</v>
      </c>
      <c r="Q7949" s="39" t="str">
        <f>VLOOKUP(D7949,GL_Master!$A$1:$D$80,2,FALSE)</f>
        <v>PL</v>
      </c>
      <c r="R7949" s="39" t="str">
        <f>VLOOKUP(D7949,GL_Master!$A$1:$D$80,3,FALSE)</f>
        <v>Misc. expenses</v>
      </c>
      <c r="S7949" s="39" t="str">
        <f>VLOOKUP(D7949,GL_Master!$A$1:$D$80,4,FALSE)</f>
        <v>Repair &amp; Maintenance</v>
      </c>
    </row>
    <row r="7950" spans="1:19" x14ac:dyDescent="0.25">
      <c r="A7950" s="39" t="s">
        <v>262</v>
      </c>
      <c r="B7950" s="39" t="s">
        <v>250</v>
      </c>
      <c r="C7950" s="7">
        <v>44044</v>
      </c>
      <c r="D7950" s="39" t="s">
        <v>92</v>
      </c>
      <c r="E7950" s="39">
        <v>80</v>
      </c>
      <c r="F7950" s="82">
        <f t="shared" si="372"/>
        <v>0.08</v>
      </c>
      <c r="G7950" s="39">
        <f>VLOOKUP(N7950,Currecny_M!$A$1:$P$10,2,FALSE)</f>
        <v>95</v>
      </c>
      <c r="H7950" s="39">
        <f>MATCH(C7950,Currecny_M!$A$1:$P$1,0)</f>
        <v>6</v>
      </c>
      <c r="I7950" s="39">
        <f>VLOOKUP(N7950,Currecny_M!$A$1:$P$10,MATCH(Database!C7950,Currecny_M!$A$1:$P$1,0),FALSE)</f>
        <v>98.86</v>
      </c>
      <c r="J7950" s="82">
        <f t="shared" si="373"/>
        <v>7.9088000000000003</v>
      </c>
      <c r="K7950" s="39">
        <f>VLOOKUP('Cover page'!$B$6,Currecny_M!$A$1:$P$10,MATCH(Database!C7950,Currecny_M!$A$1:$P$1,0),FALSE)</f>
        <v>1</v>
      </c>
      <c r="L7950" s="82">
        <f t="shared" si="374"/>
        <v>7.9088000000000003</v>
      </c>
      <c r="M7950" s="82">
        <f>((E7950/$F$1)*VLOOKUP(N7950,Currecny_M!$A$1:$P$10,MATCH(Database!C7950,Currecny_M!$A$1:$P$1,0),FALSE))/VLOOKUP('Cover page'!$B$6,Currecny_M!$A$1:$P$10,MATCH(Database!C7950,Currecny_M!$A$1:$P$1,0),FALSE)</f>
        <v>7.9088000000000003</v>
      </c>
      <c r="N7950" s="6" t="str">
        <f>VLOOKUP(B7950,Master!$A$2:$C$11,3,FALSE)</f>
        <v>Pound</v>
      </c>
      <c r="O7950" s="6" t="str">
        <f>VLOOKUP(B7950,Master!$A$2:$C$11,2,FALSE)</f>
        <v>Europe</v>
      </c>
      <c r="Q7950" s="39" t="str">
        <f>VLOOKUP(D7950,GL_Master!$A$1:$D$80,2,FALSE)</f>
        <v>PL</v>
      </c>
      <c r="R7950" s="39" t="str">
        <f>VLOOKUP(D7950,GL_Master!$A$1:$D$80,3,FALSE)</f>
        <v>Misc. expenses</v>
      </c>
      <c r="S7950" s="39" t="str">
        <f>VLOOKUP(D7950,GL_Master!$A$1:$D$80,4,FALSE)</f>
        <v>Repair &amp; Maintenance</v>
      </c>
    </row>
    <row r="7951" spans="1:19" x14ac:dyDescent="0.25">
      <c r="A7951" s="39" t="s">
        <v>262</v>
      </c>
      <c r="B7951" s="39" t="s">
        <v>250</v>
      </c>
      <c r="C7951" s="7">
        <v>44044</v>
      </c>
      <c r="D7951" s="39" t="s">
        <v>93</v>
      </c>
      <c r="E7951" s="39">
        <v>973</v>
      </c>
      <c r="F7951" s="82">
        <f t="shared" si="372"/>
        <v>0.97299999999999998</v>
      </c>
      <c r="G7951" s="39">
        <f>VLOOKUP(N7951,Currecny_M!$A$1:$P$10,2,FALSE)</f>
        <v>95</v>
      </c>
      <c r="H7951" s="39">
        <f>MATCH(C7951,Currecny_M!$A$1:$P$1,0)</f>
        <v>6</v>
      </c>
      <c r="I7951" s="39">
        <f>VLOOKUP(N7951,Currecny_M!$A$1:$P$10,MATCH(Database!C7951,Currecny_M!$A$1:$P$1,0),FALSE)</f>
        <v>98.86</v>
      </c>
      <c r="J7951" s="82">
        <f t="shared" si="373"/>
        <v>96.190780000000004</v>
      </c>
      <c r="K7951" s="39">
        <f>VLOOKUP('Cover page'!$B$6,Currecny_M!$A$1:$P$10,MATCH(Database!C7951,Currecny_M!$A$1:$P$1,0),FALSE)</f>
        <v>1</v>
      </c>
      <c r="L7951" s="82">
        <f t="shared" si="374"/>
        <v>96.190780000000004</v>
      </c>
      <c r="M7951" s="82">
        <f>((E7951/$F$1)*VLOOKUP(N7951,Currecny_M!$A$1:$P$10,MATCH(Database!C7951,Currecny_M!$A$1:$P$1,0),FALSE))/VLOOKUP('Cover page'!$B$6,Currecny_M!$A$1:$P$10,MATCH(Database!C7951,Currecny_M!$A$1:$P$1,0),FALSE)</f>
        <v>96.190780000000004</v>
      </c>
      <c r="N7951" s="6" t="str">
        <f>VLOOKUP(B7951,Master!$A$2:$C$11,3,FALSE)</f>
        <v>Pound</v>
      </c>
      <c r="O7951" s="6" t="str">
        <f>VLOOKUP(B7951,Master!$A$2:$C$11,2,FALSE)</f>
        <v>Europe</v>
      </c>
      <c r="Q7951" s="39" t="str">
        <f>VLOOKUP(D7951,GL_Master!$A$1:$D$80,2,FALSE)</f>
        <v>PL</v>
      </c>
      <c r="R7951" s="39" t="str">
        <f>VLOOKUP(D7951,GL_Master!$A$1:$D$80,3,FALSE)</f>
        <v>Salary wages &amp; benefits</v>
      </c>
      <c r="S7951" s="39" t="str">
        <f>VLOOKUP(D7951,GL_Master!$A$1:$D$80,4,FALSE)</f>
        <v>Employee benefits expense</v>
      </c>
    </row>
    <row r="7952" spans="1:19" x14ac:dyDescent="0.25">
      <c r="A7952" s="39" t="s">
        <v>262</v>
      </c>
      <c r="B7952" s="39" t="s">
        <v>250</v>
      </c>
      <c r="C7952" s="7">
        <v>44044</v>
      </c>
      <c r="D7952" s="39" t="s">
        <v>33</v>
      </c>
      <c r="E7952" s="39">
        <v>28</v>
      </c>
      <c r="F7952" s="82">
        <f t="shared" si="372"/>
        <v>2.8000000000000001E-2</v>
      </c>
      <c r="G7952" s="39">
        <f>VLOOKUP(N7952,Currecny_M!$A$1:$P$10,2,FALSE)</f>
        <v>95</v>
      </c>
      <c r="H7952" s="39">
        <f>MATCH(C7952,Currecny_M!$A$1:$P$1,0)</f>
        <v>6</v>
      </c>
      <c r="I7952" s="39">
        <f>VLOOKUP(N7952,Currecny_M!$A$1:$P$10,MATCH(Database!C7952,Currecny_M!$A$1:$P$1,0),FALSE)</f>
        <v>98.86</v>
      </c>
      <c r="J7952" s="82">
        <f t="shared" si="373"/>
        <v>2.7680799999999999</v>
      </c>
      <c r="K7952" s="39">
        <f>VLOOKUP('Cover page'!$B$6,Currecny_M!$A$1:$P$10,MATCH(Database!C7952,Currecny_M!$A$1:$P$1,0),FALSE)</f>
        <v>1</v>
      </c>
      <c r="L7952" s="82">
        <f t="shared" si="374"/>
        <v>2.7680799999999999</v>
      </c>
      <c r="M7952" s="82">
        <f>((E7952/$F$1)*VLOOKUP(N7952,Currecny_M!$A$1:$P$10,MATCH(Database!C7952,Currecny_M!$A$1:$P$1,0),FALSE))/VLOOKUP('Cover page'!$B$6,Currecny_M!$A$1:$P$10,MATCH(Database!C7952,Currecny_M!$A$1:$P$1,0),FALSE)</f>
        <v>2.7680799999999999</v>
      </c>
      <c r="N7952" s="6" t="str">
        <f>VLOOKUP(B7952,Master!$A$2:$C$11,3,FALSE)</f>
        <v>Pound</v>
      </c>
      <c r="O7952" s="6" t="str">
        <f>VLOOKUP(B7952,Master!$A$2:$C$11,2,FALSE)</f>
        <v>Europe</v>
      </c>
      <c r="Q7952" s="39" t="str">
        <f>VLOOKUP(D7952,GL_Master!$A$1:$D$80,2,FALSE)</f>
        <v>PL</v>
      </c>
      <c r="R7952" s="39" t="str">
        <f>VLOOKUP(D7952,GL_Master!$A$1:$D$80,3,FALSE)</f>
        <v>Staff welfare expenses</v>
      </c>
      <c r="S7952" s="39" t="str">
        <f>VLOOKUP(D7952,GL_Master!$A$1:$D$80,4,FALSE)</f>
        <v>Other staff welfare</v>
      </c>
    </row>
    <row r="7953" spans="1:19" x14ac:dyDescent="0.25">
      <c r="A7953" s="39" t="s">
        <v>262</v>
      </c>
      <c r="B7953" s="39" t="s">
        <v>250</v>
      </c>
      <c r="C7953" s="7">
        <v>44044</v>
      </c>
      <c r="D7953" s="39" t="s">
        <v>94</v>
      </c>
      <c r="E7953" s="39">
        <v>153</v>
      </c>
      <c r="F7953" s="82">
        <f t="shared" si="372"/>
        <v>0.153</v>
      </c>
      <c r="G7953" s="39">
        <f>VLOOKUP(N7953,Currecny_M!$A$1:$P$10,2,FALSE)</f>
        <v>95</v>
      </c>
      <c r="H7953" s="39">
        <f>MATCH(C7953,Currecny_M!$A$1:$P$1,0)</f>
        <v>6</v>
      </c>
      <c r="I7953" s="39">
        <f>VLOOKUP(N7953,Currecny_M!$A$1:$P$10,MATCH(Database!C7953,Currecny_M!$A$1:$P$1,0),FALSE)</f>
        <v>98.86</v>
      </c>
      <c r="J7953" s="82">
        <f t="shared" si="373"/>
        <v>15.125579999999999</v>
      </c>
      <c r="K7953" s="39">
        <f>VLOOKUP('Cover page'!$B$6,Currecny_M!$A$1:$P$10,MATCH(Database!C7953,Currecny_M!$A$1:$P$1,0),FALSE)</f>
        <v>1</v>
      </c>
      <c r="L7953" s="82">
        <f t="shared" si="374"/>
        <v>15.125579999999999</v>
      </c>
      <c r="M7953" s="82">
        <f>((E7953/$F$1)*VLOOKUP(N7953,Currecny_M!$A$1:$P$10,MATCH(Database!C7953,Currecny_M!$A$1:$P$1,0),FALSE))/VLOOKUP('Cover page'!$B$6,Currecny_M!$A$1:$P$10,MATCH(Database!C7953,Currecny_M!$A$1:$P$1,0),FALSE)</f>
        <v>15.125579999999999</v>
      </c>
      <c r="N7953" s="6" t="str">
        <f>VLOOKUP(B7953,Master!$A$2:$C$11,3,FALSE)</f>
        <v>Pound</v>
      </c>
      <c r="O7953" s="6" t="str">
        <f>VLOOKUP(B7953,Master!$A$2:$C$11,2,FALSE)</f>
        <v>Europe</v>
      </c>
      <c r="Q7953" s="39" t="str">
        <f>VLOOKUP(D7953,GL_Master!$A$1:$D$80,2,FALSE)</f>
        <v>PL</v>
      </c>
      <c r="R7953" s="39" t="str">
        <f>VLOOKUP(D7953,GL_Master!$A$1:$D$80,3,FALSE)</f>
        <v xml:space="preserve">Gratuity expenses </v>
      </c>
      <c r="S7953" s="39" t="str">
        <f>VLOOKUP(D7953,GL_Master!$A$1:$D$80,4,FALSE)</f>
        <v>Gratuity</v>
      </c>
    </row>
    <row r="7954" spans="1:19" x14ac:dyDescent="0.25">
      <c r="A7954" s="39" t="s">
        <v>262</v>
      </c>
      <c r="B7954" s="39" t="s">
        <v>250</v>
      </c>
      <c r="C7954" s="7">
        <v>44044</v>
      </c>
      <c r="D7954" s="39" t="s">
        <v>95</v>
      </c>
      <c r="E7954" s="39">
        <v>53</v>
      </c>
      <c r="F7954" s="82">
        <f t="shared" si="372"/>
        <v>5.2999999999999999E-2</v>
      </c>
      <c r="G7954" s="39">
        <f>VLOOKUP(N7954,Currecny_M!$A$1:$P$10,2,FALSE)</f>
        <v>95</v>
      </c>
      <c r="H7954" s="39">
        <f>MATCH(C7954,Currecny_M!$A$1:$P$1,0)</f>
        <v>6</v>
      </c>
      <c r="I7954" s="39">
        <f>VLOOKUP(N7954,Currecny_M!$A$1:$P$10,MATCH(Database!C7954,Currecny_M!$A$1:$P$1,0),FALSE)</f>
        <v>98.86</v>
      </c>
      <c r="J7954" s="82">
        <f t="shared" si="373"/>
        <v>5.2395800000000001</v>
      </c>
      <c r="K7954" s="39">
        <f>VLOOKUP('Cover page'!$B$6,Currecny_M!$A$1:$P$10,MATCH(Database!C7954,Currecny_M!$A$1:$P$1,0),FALSE)</f>
        <v>1</v>
      </c>
      <c r="L7954" s="82">
        <f t="shared" si="374"/>
        <v>5.2395800000000001</v>
      </c>
      <c r="M7954" s="82">
        <f>((E7954/$F$1)*VLOOKUP(N7954,Currecny_M!$A$1:$P$10,MATCH(Database!C7954,Currecny_M!$A$1:$P$1,0),FALSE))/VLOOKUP('Cover page'!$B$6,Currecny_M!$A$1:$P$10,MATCH(Database!C7954,Currecny_M!$A$1:$P$1,0),FALSE)</f>
        <v>5.2395800000000001</v>
      </c>
      <c r="N7954" s="6" t="str">
        <f>VLOOKUP(B7954,Master!$A$2:$C$11,3,FALSE)</f>
        <v>Pound</v>
      </c>
      <c r="O7954" s="6" t="str">
        <f>VLOOKUP(B7954,Master!$A$2:$C$11,2,FALSE)</f>
        <v>Europe</v>
      </c>
      <c r="Q7954" s="39" t="str">
        <f>VLOOKUP(D7954,GL_Master!$A$1:$D$80,2,FALSE)</f>
        <v>PL</v>
      </c>
      <c r="R7954" s="39" t="str">
        <f>VLOOKUP(D7954,GL_Master!$A$1:$D$80,3,FALSE)</f>
        <v>Salary wages &amp; benefits</v>
      </c>
      <c r="S7954" s="39" t="str">
        <f>VLOOKUP(D7954,GL_Master!$A$1:$D$80,4,FALSE)</f>
        <v>Employee benefits expense</v>
      </c>
    </row>
    <row r="7955" spans="1:19" x14ac:dyDescent="0.25">
      <c r="A7955" s="39" t="s">
        <v>262</v>
      </c>
      <c r="B7955" s="39" t="s">
        <v>250</v>
      </c>
      <c r="C7955" s="7">
        <v>44044</v>
      </c>
      <c r="D7955" s="39" t="s">
        <v>96</v>
      </c>
      <c r="E7955" s="39">
        <v>459</v>
      </c>
      <c r="F7955" s="82">
        <f t="shared" si="372"/>
        <v>0.45900000000000002</v>
      </c>
      <c r="G7955" s="39">
        <f>VLOOKUP(N7955,Currecny_M!$A$1:$P$10,2,FALSE)</f>
        <v>95</v>
      </c>
      <c r="H7955" s="39">
        <f>MATCH(C7955,Currecny_M!$A$1:$P$1,0)</f>
        <v>6</v>
      </c>
      <c r="I7955" s="39">
        <f>VLOOKUP(N7955,Currecny_M!$A$1:$P$10,MATCH(Database!C7955,Currecny_M!$A$1:$P$1,0),FALSE)</f>
        <v>98.86</v>
      </c>
      <c r="J7955" s="82">
        <f t="shared" si="373"/>
        <v>45.376739999999998</v>
      </c>
      <c r="K7955" s="39">
        <f>VLOOKUP('Cover page'!$B$6,Currecny_M!$A$1:$P$10,MATCH(Database!C7955,Currecny_M!$A$1:$P$1,0),FALSE)</f>
        <v>1</v>
      </c>
      <c r="L7955" s="82">
        <f t="shared" si="374"/>
        <v>45.376739999999998</v>
      </c>
      <c r="M7955" s="82">
        <f>((E7955/$F$1)*VLOOKUP(N7955,Currecny_M!$A$1:$P$10,MATCH(Database!C7955,Currecny_M!$A$1:$P$1,0),FALSE))/VLOOKUP('Cover page'!$B$6,Currecny_M!$A$1:$P$10,MATCH(Database!C7955,Currecny_M!$A$1:$P$1,0),FALSE)</f>
        <v>45.376739999999998</v>
      </c>
      <c r="N7955" s="6" t="str">
        <f>VLOOKUP(B7955,Master!$A$2:$C$11,3,FALSE)</f>
        <v>Pound</v>
      </c>
      <c r="O7955" s="6" t="str">
        <f>VLOOKUP(B7955,Master!$A$2:$C$11,2,FALSE)</f>
        <v>Europe</v>
      </c>
      <c r="Q7955" s="39" t="str">
        <f>VLOOKUP(D7955,GL_Master!$A$1:$D$80,2,FALSE)</f>
        <v>PL</v>
      </c>
      <c r="R7955" s="39" t="str">
        <f>VLOOKUP(D7955,GL_Master!$A$1:$D$80,3,FALSE)</f>
        <v>Salary wages &amp; benefits</v>
      </c>
      <c r="S7955" s="39" t="str">
        <f>VLOOKUP(D7955,GL_Master!$A$1:$D$80,4,FALSE)</f>
        <v>Employee benefits expense</v>
      </c>
    </row>
    <row r="7956" spans="1:19" x14ac:dyDescent="0.25">
      <c r="A7956" s="39" t="s">
        <v>262</v>
      </c>
      <c r="B7956" s="39" t="s">
        <v>250</v>
      </c>
      <c r="C7956" s="7">
        <v>44044</v>
      </c>
      <c r="D7956" s="39" t="s">
        <v>97</v>
      </c>
      <c r="E7956" s="39">
        <v>28</v>
      </c>
      <c r="F7956" s="82">
        <f t="shared" si="372"/>
        <v>2.8000000000000001E-2</v>
      </c>
      <c r="G7956" s="39">
        <f>VLOOKUP(N7956,Currecny_M!$A$1:$P$10,2,FALSE)</f>
        <v>95</v>
      </c>
      <c r="H7956" s="39">
        <f>MATCH(C7956,Currecny_M!$A$1:$P$1,0)</f>
        <v>6</v>
      </c>
      <c r="I7956" s="39">
        <f>VLOOKUP(N7956,Currecny_M!$A$1:$P$10,MATCH(Database!C7956,Currecny_M!$A$1:$P$1,0),FALSE)</f>
        <v>98.86</v>
      </c>
      <c r="J7956" s="82">
        <f t="shared" si="373"/>
        <v>2.7680799999999999</v>
      </c>
      <c r="K7956" s="39">
        <f>VLOOKUP('Cover page'!$B$6,Currecny_M!$A$1:$P$10,MATCH(Database!C7956,Currecny_M!$A$1:$P$1,0),FALSE)</f>
        <v>1</v>
      </c>
      <c r="L7956" s="82">
        <f t="shared" si="374"/>
        <v>2.7680799999999999</v>
      </c>
      <c r="M7956" s="82">
        <f>((E7956/$F$1)*VLOOKUP(N7956,Currecny_M!$A$1:$P$10,MATCH(Database!C7956,Currecny_M!$A$1:$P$1,0),FALSE))/VLOOKUP('Cover page'!$B$6,Currecny_M!$A$1:$P$10,MATCH(Database!C7956,Currecny_M!$A$1:$P$1,0),FALSE)</f>
        <v>2.7680799999999999</v>
      </c>
      <c r="N7956" s="6" t="str">
        <f>VLOOKUP(B7956,Master!$A$2:$C$11,3,FALSE)</f>
        <v>Pound</v>
      </c>
      <c r="O7956" s="6" t="str">
        <f>VLOOKUP(B7956,Master!$A$2:$C$11,2,FALSE)</f>
        <v>Europe</v>
      </c>
      <c r="Q7956" s="39" t="str">
        <f>VLOOKUP(D7956,GL_Master!$A$1:$D$80,2,FALSE)</f>
        <v>PL</v>
      </c>
      <c r="R7956" s="39" t="str">
        <f>VLOOKUP(D7956,GL_Master!$A$1:$D$80,3,FALSE)</f>
        <v>Salary wages &amp; benefits</v>
      </c>
      <c r="S7956" s="39" t="str">
        <f>VLOOKUP(D7956,GL_Master!$A$1:$D$80,4,FALSE)</f>
        <v>Employee benefits expense</v>
      </c>
    </row>
    <row r="7957" spans="1:19" x14ac:dyDescent="0.25">
      <c r="A7957" s="39" t="s">
        <v>262</v>
      </c>
      <c r="B7957" s="39" t="s">
        <v>250</v>
      </c>
      <c r="C7957" s="7">
        <v>44044</v>
      </c>
      <c r="D7957" s="39" t="s">
        <v>98</v>
      </c>
      <c r="E7957" s="39">
        <v>56</v>
      </c>
      <c r="F7957" s="82">
        <f t="shared" si="372"/>
        <v>5.6000000000000001E-2</v>
      </c>
      <c r="G7957" s="39">
        <f>VLOOKUP(N7957,Currecny_M!$A$1:$P$10,2,FALSE)</f>
        <v>95</v>
      </c>
      <c r="H7957" s="39">
        <f>MATCH(C7957,Currecny_M!$A$1:$P$1,0)</f>
        <v>6</v>
      </c>
      <c r="I7957" s="39">
        <f>VLOOKUP(N7957,Currecny_M!$A$1:$P$10,MATCH(Database!C7957,Currecny_M!$A$1:$P$1,0),FALSE)</f>
        <v>98.86</v>
      </c>
      <c r="J7957" s="82">
        <f t="shared" si="373"/>
        <v>5.5361599999999997</v>
      </c>
      <c r="K7957" s="39">
        <f>VLOOKUP('Cover page'!$B$6,Currecny_M!$A$1:$P$10,MATCH(Database!C7957,Currecny_M!$A$1:$P$1,0),FALSE)</f>
        <v>1</v>
      </c>
      <c r="L7957" s="82">
        <f t="shared" si="374"/>
        <v>5.5361599999999997</v>
      </c>
      <c r="M7957" s="82">
        <f>((E7957/$F$1)*VLOOKUP(N7957,Currecny_M!$A$1:$P$10,MATCH(Database!C7957,Currecny_M!$A$1:$P$1,0),FALSE))/VLOOKUP('Cover page'!$B$6,Currecny_M!$A$1:$P$10,MATCH(Database!C7957,Currecny_M!$A$1:$P$1,0),FALSE)</f>
        <v>5.5361599999999997</v>
      </c>
      <c r="N7957" s="6" t="str">
        <f>VLOOKUP(B7957,Master!$A$2:$C$11,3,FALSE)</f>
        <v>Pound</v>
      </c>
      <c r="O7957" s="6" t="str">
        <f>VLOOKUP(B7957,Master!$A$2:$C$11,2,FALSE)</f>
        <v>Europe</v>
      </c>
      <c r="Q7957" s="39" t="str">
        <f>VLOOKUP(D7957,GL_Master!$A$1:$D$80,2,FALSE)</f>
        <v>PL</v>
      </c>
      <c r="R7957" s="39" t="str">
        <f>VLOOKUP(D7957,GL_Master!$A$1:$D$80,3,FALSE)</f>
        <v>Salary wages &amp; benefits</v>
      </c>
      <c r="S7957" s="39" t="str">
        <f>VLOOKUP(D7957,GL_Master!$A$1:$D$80,4,FALSE)</f>
        <v>Employee benefits expense</v>
      </c>
    </row>
    <row r="7958" spans="1:19" x14ac:dyDescent="0.25">
      <c r="A7958" s="39" t="s">
        <v>262</v>
      </c>
      <c r="B7958" s="39" t="s">
        <v>250</v>
      </c>
      <c r="C7958" s="7">
        <v>44044</v>
      </c>
      <c r="D7958" s="39" t="s">
        <v>99</v>
      </c>
      <c r="E7958" s="39">
        <v>26</v>
      </c>
      <c r="F7958" s="82">
        <f t="shared" si="372"/>
        <v>2.5999999999999999E-2</v>
      </c>
      <c r="G7958" s="39">
        <f>VLOOKUP(N7958,Currecny_M!$A$1:$P$10,2,FALSE)</f>
        <v>95</v>
      </c>
      <c r="H7958" s="39">
        <f>MATCH(C7958,Currecny_M!$A$1:$P$1,0)</f>
        <v>6</v>
      </c>
      <c r="I7958" s="39">
        <f>VLOOKUP(N7958,Currecny_M!$A$1:$P$10,MATCH(Database!C7958,Currecny_M!$A$1:$P$1,0),FALSE)</f>
        <v>98.86</v>
      </c>
      <c r="J7958" s="82">
        <f t="shared" si="373"/>
        <v>2.57036</v>
      </c>
      <c r="K7958" s="39">
        <f>VLOOKUP('Cover page'!$B$6,Currecny_M!$A$1:$P$10,MATCH(Database!C7958,Currecny_M!$A$1:$P$1,0),FALSE)</f>
        <v>1</v>
      </c>
      <c r="L7958" s="82">
        <f t="shared" si="374"/>
        <v>2.57036</v>
      </c>
      <c r="M7958" s="82">
        <f>((E7958/$F$1)*VLOOKUP(N7958,Currecny_M!$A$1:$P$10,MATCH(Database!C7958,Currecny_M!$A$1:$P$1,0),FALSE))/VLOOKUP('Cover page'!$B$6,Currecny_M!$A$1:$P$10,MATCH(Database!C7958,Currecny_M!$A$1:$P$1,0),FALSE)</f>
        <v>2.57036</v>
      </c>
      <c r="N7958" s="6" t="str">
        <f>VLOOKUP(B7958,Master!$A$2:$C$11,3,FALSE)</f>
        <v>Pound</v>
      </c>
      <c r="O7958" s="6" t="str">
        <f>VLOOKUP(B7958,Master!$A$2:$C$11,2,FALSE)</f>
        <v>Europe</v>
      </c>
      <c r="Q7958" s="39" t="str">
        <f>VLOOKUP(D7958,GL_Master!$A$1:$D$80,2,FALSE)</f>
        <v>PL</v>
      </c>
      <c r="R7958" s="39" t="str">
        <f>VLOOKUP(D7958,GL_Master!$A$1:$D$80,3,FALSE)</f>
        <v>Salary wages &amp; benefits</v>
      </c>
      <c r="S7958" s="39" t="str">
        <f>VLOOKUP(D7958,GL_Master!$A$1:$D$80,4,FALSE)</f>
        <v>Employee benefits expense</v>
      </c>
    </row>
    <row r="7959" spans="1:19" x14ac:dyDescent="0.25">
      <c r="A7959" s="39" t="s">
        <v>262</v>
      </c>
      <c r="B7959" s="39" t="s">
        <v>250</v>
      </c>
      <c r="C7959" s="7">
        <v>44044</v>
      </c>
      <c r="D7959" s="39" t="s">
        <v>100</v>
      </c>
      <c r="E7959" s="39">
        <v>180</v>
      </c>
      <c r="F7959" s="82">
        <f t="shared" si="372"/>
        <v>0.18</v>
      </c>
      <c r="G7959" s="39">
        <f>VLOOKUP(N7959,Currecny_M!$A$1:$P$10,2,FALSE)</f>
        <v>95</v>
      </c>
      <c r="H7959" s="39">
        <f>MATCH(C7959,Currecny_M!$A$1:$P$1,0)</f>
        <v>6</v>
      </c>
      <c r="I7959" s="39">
        <f>VLOOKUP(N7959,Currecny_M!$A$1:$P$10,MATCH(Database!C7959,Currecny_M!$A$1:$P$1,0),FALSE)</f>
        <v>98.86</v>
      </c>
      <c r="J7959" s="82">
        <f t="shared" si="373"/>
        <v>17.794799999999999</v>
      </c>
      <c r="K7959" s="39">
        <f>VLOOKUP('Cover page'!$B$6,Currecny_M!$A$1:$P$10,MATCH(Database!C7959,Currecny_M!$A$1:$P$1,0),FALSE)</f>
        <v>1</v>
      </c>
      <c r="L7959" s="82">
        <f t="shared" si="374"/>
        <v>17.794799999999999</v>
      </c>
      <c r="M7959" s="82">
        <f>((E7959/$F$1)*VLOOKUP(N7959,Currecny_M!$A$1:$P$10,MATCH(Database!C7959,Currecny_M!$A$1:$P$1,0),FALSE))/VLOOKUP('Cover page'!$B$6,Currecny_M!$A$1:$P$10,MATCH(Database!C7959,Currecny_M!$A$1:$P$1,0),FALSE)</f>
        <v>17.794799999999999</v>
      </c>
      <c r="N7959" s="6" t="str">
        <f>VLOOKUP(B7959,Master!$A$2:$C$11,3,FALSE)</f>
        <v>Pound</v>
      </c>
      <c r="O7959" s="6" t="str">
        <f>VLOOKUP(B7959,Master!$A$2:$C$11,2,FALSE)</f>
        <v>Europe</v>
      </c>
      <c r="Q7959" s="39" t="str">
        <f>VLOOKUP(D7959,GL_Master!$A$1:$D$80,2,FALSE)</f>
        <v>PL</v>
      </c>
      <c r="R7959" s="39" t="str">
        <f>VLOOKUP(D7959,GL_Master!$A$1:$D$80,3,FALSE)</f>
        <v>Salary wages &amp; benefits</v>
      </c>
      <c r="S7959" s="39" t="str">
        <f>VLOOKUP(D7959,GL_Master!$A$1:$D$80,4,FALSE)</f>
        <v>Employee benefits expense</v>
      </c>
    </row>
    <row r="7960" spans="1:19" x14ac:dyDescent="0.25">
      <c r="A7960" s="39" t="s">
        <v>262</v>
      </c>
      <c r="B7960" s="39" t="s">
        <v>250</v>
      </c>
      <c r="C7960" s="7">
        <v>44044</v>
      </c>
      <c r="D7960" s="39" t="s">
        <v>30</v>
      </c>
      <c r="E7960" s="39">
        <v>54</v>
      </c>
      <c r="F7960" s="82">
        <f t="shared" si="372"/>
        <v>5.3999999999999999E-2</v>
      </c>
      <c r="G7960" s="39">
        <f>VLOOKUP(N7960,Currecny_M!$A$1:$P$10,2,FALSE)</f>
        <v>95</v>
      </c>
      <c r="H7960" s="39">
        <f>MATCH(C7960,Currecny_M!$A$1:$P$1,0)</f>
        <v>6</v>
      </c>
      <c r="I7960" s="39">
        <f>VLOOKUP(N7960,Currecny_M!$A$1:$P$10,MATCH(Database!C7960,Currecny_M!$A$1:$P$1,0),FALSE)</f>
        <v>98.86</v>
      </c>
      <c r="J7960" s="82">
        <f t="shared" si="373"/>
        <v>5.3384400000000003</v>
      </c>
      <c r="K7960" s="39">
        <f>VLOOKUP('Cover page'!$B$6,Currecny_M!$A$1:$P$10,MATCH(Database!C7960,Currecny_M!$A$1:$P$1,0),FALSE)</f>
        <v>1</v>
      </c>
      <c r="L7960" s="82">
        <f t="shared" si="374"/>
        <v>5.3384400000000003</v>
      </c>
      <c r="M7960" s="82">
        <f>((E7960/$F$1)*VLOOKUP(N7960,Currecny_M!$A$1:$P$10,MATCH(Database!C7960,Currecny_M!$A$1:$P$1,0),FALSE))/VLOOKUP('Cover page'!$B$6,Currecny_M!$A$1:$P$10,MATCH(Database!C7960,Currecny_M!$A$1:$P$1,0),FALSE)</f>
        <v>5.3384400000000003</v>
      </c>
      <c r="N7960" s="6" t="str">
        <f>VLOOKUP(B7960,Master!$A$2:$C$11,3,FALSE)</f>
        <v>Pound</v>
      </c>
      <c r="O7960" s="6" t="str">
        <f>VLOOKUP(B7960,Master!$A$2:$C$11,2,FALSE)</f>
        <v>Europe</v>
      </c>
      <c r="Q7960" s="39" t="str">
        <f>VLOOKUP(D7960,GL_Master!$A$1:$D$80,2,FALSE)</f>
        <v>PL</v>
      </c>
      <c r="R7960" s="39" t="str">
        <f>VLOOKUP(D7960,GL_Master!$A$1:$D$80,3,FALSE)</f>
        <v>Travelling and conveyance</v>
      </c>
      <c r="S7960" s="39" t="str">
        <f>VLOOKUP(D7960,GL_Master!$A$1:$D$80,4,FALSE)</f>
        <v>Local conveyance</v>
      </c>
    </row>
    <row r="7961" spans="1:19" x14ac:dyDescent="0.25">
      <c r="A7961" s="39" t="s">
        <v>262</v>
      </c>
      <c r="B7961" s="39" t="s">
        <v>250</v>
      </c>
      <c r="C7961" s="7">
        <v>44044</v>
      </c>
      <c r="D7961" s="39" t="s">
        <v>31</v>
      </c>
      <c r="E7961" s="39">
        <v>26</v>
      </c>
      <c r="F7961" s="82">
        <f t="shared" si="372"/>
        <v>2.5999999999999999E-2</v>
      </c>
      <c r="G7961" s="39">
        <f>VLOOKUP(N7961,Currecny_M!$A$1:$P$10,2,FALSE)</f>
        <v>95</v>
      </c>
      <c r="H7961" s="39">
        <f>MATCH(C7961,Currecny_M!$A$1:$P$1,0)</f>
        <v>6</v>
      </c>
      <c r="I7961" s="39">
        <f>VLOOKUP(N7961,Currecny_M!$A$1:$P$10,MATCH(Database!C7961,Currecny_M!$A$1:$P$1,0),FALSE)</f>
        <v>98.86</v>
      </c>
      <c r="J7961" s="82">
        <f t="shared" si="373"/>
        <v>2.57036</v>
      </c>
      <c r="K7961" s="39">
        <f>VLOOKUP('Cover page'!$B$6,Currecny_M!$A$1:$P$10,MATCH(Database!C7961,Currecny_M!$A$1:$P$1,0),FALSE)</f>
        <v>1</v>
      </c>
      <c r="L7961" s="82">
        <f t="shared" si="374"/>
        <v>2.57036</v>
      </c>
      <c r="M7961" s="82">
        <f>((E7961/$F$1)*VLOOKUP(N7961,Currecny_M!$A$1:$P$10,MATCH(Database!C7961,Currecny_M!$A$1:$P$1,0),FALSE))/VLOOKUP('Cover page'!$B$6,Currecny_M!$A$1:$P$10,MATCH(Database!C7961,Currecny_M!$A$1:$P$1,0),FALSE)</f>
        <v>2.57036</v>
      </c>
      <c r="N7961" s="6" t="str">
        <f>VLOOKUP(B7961,Master!$A$2:$C$11,3,FALSE)</f>
        <v>Pound</v>
      </c>
      <c r="O7961" s="6" t="str">
        <f>VLOOKUP(B7961,Master!$A$2:$C$11,2,FALSE)</f>
        <v>Europe</v>
      </c>
      <c r="Q7961" s="39" t="str">
        <f>VLOOKUP(D7961,GL_Master!$A$1:$D$80,2,FALSE)</f>
        <v>PL</v>
      </c>
      <c r="R7961" s="39" t="str">
        <f>VLOOKUP(D7961,GL_Master!$A$1:$D$80,3,FALSE)</f>
        <v>Office expenses</v>
      </c>
      <c r="S7961" s="39" t="str">
        <f>VLOOKUP(D7961,GL_Master!$A$1:$D$80,4,FALSE)</f>
        <v>Parking charges</v>
      </c>
    </row>
    <row r="7962" spans="1:19" x14ac:dyDescent="0.25">
      <c r="A7962" s="39" t="s">
        <v>262</v>
      </c>
      <c r="B7962" s="39" t="s">
        <v>250</v>
      </c>
      <c r="C7962" s="7">
        <v>44044</v>
      </c>
      <c r="D7962" s="39" t="s">
        <v>101</v>
      </c>
      <c r="E7962" s="39">
        <v>26</v>
      </c>
      <c r="F7962" s="82">
        <f t="shared" si="372"/>
        <v>2.5999999999999999E-2</v>
      </c>
      <c r="G7962" s="39">
        <f>VLOOKUP(N7962,Currecny_M!$A$1:$P$10,2,FALSE)</f>
        <v>95</v>
      </c>
      <c r="H7962" s="39">
        <f>MATCH(C7962,Currecny_M!$A$1:$P$1,0)</f>
        <v>6</v>
      </c>
      <c r="I7962" s="39">
        <f>VLOOKUP(N7962,Currecny_M!$A$1:$P$10,MATCH(Database!C7962,Currecny_M!$A$1:$P$1,0),FALSE)</f>
        <v>98.86</v>
      </c>
      <c r="J7962" s="82">
        <f t="shared" si="373"/>
        <v>2.57036</v>
      </c>
      <c r="K7962" s="39">
        <f>VLOOKUP('Cover page'!$B$6,Currecny_M!$A$1:$P$10,MATCH(Database!C7962,Currecny_M!$A$1:$P$1,0),FALSE)</f>
        <v>1</v>
      </c>
      <c r="L7962" s="82">
        <f t="shared" si="374"/>
        <v>2.57036</v>
      </c>
      <c r="M7962" s="82">
        <f>((E7962/$F$1)*VLOOKUP(N7962,Currecny_M!$A$1:$P$10,MATCH(Database!C7962,Currecny_M!$A$1:$P$1,0),FALSE))/VLOOKUP('Cover page'!$B$6,Currecny_M!$A$1:$P$10,MATCH(Database!C7962,Currecny_M!$A$1:$P$1,0),FALSE)</f>
        <v>2.57036</v>
      </c>
      <c r="N7962" s="6" t="str">
        <f>VLOOKUP(B7962,Master!$A$2:$C$11,3,FALSE)</f>
        <v>Pound</v>
      </c>
      <c r="O7962" s="6" t="str">
        <f>VLOOKUP(B7962,Master!$A$2:$C$11,2,FALSE)</f>
        <v>Europe</v>
      </c>
      <c r="Q7962" s="39" t="str">
        <f>VLOOKUP(D7962,GL_Master!$A$1:$D$80,2,FALSE)</f>
        <v>PL</v>
      </c>
      <c r="R7962" s="39" t="str">
        <f>VLOOKUP(D7962,GL_Master!$A$1:$D$80,3,FALSE)</f>
        <v>COGS</v>
      </c>
      <c r="S7962" s="39" t="str">
        <f>VLOOKUP(D7962,GL_Master!$A$1:$D$80,4,FALSE)</f>
        <v>Purchase of other traded goods</v>
      </c>
    </row>
    <row r="7963" spans="1:19" x14ac:dyDescent="0.25">
      <c r="A7963" s="39" t="s">
        <v>262</v>
      </c>
      <c r="B7963" s="39" t="s">
        <v>250</v>
      </c>
      <c r="C7963" s="7">
        <v>44044</v>
      </c>
      <c r="D7963" s="39" t="s">
        <v>102</v>
      </c>
      <c r="E7963" s="39">
        <v>26</v>
      </c>
      <c r="F7963" s="82">
        <f t="shared" si="372"/>
        <v>2.5999999999999999E-2</v>
      </c>
      <c r="G7963" s="39">
        <f>VLOOKUP(N7963,Currecny_M!$A$1:$P$10,2,FALSE)</f>
        <v>95</v>
      </c>
      <c r="H7963" s="39">
        <f>MATCH(C7963,Currecny_M!$A$1:$P$1,0)</f>
        <v>6</v>
      </c>
      <c r="I7963" s="39">
        <f>VLOOKUP(N7963,Currecny_M!$A$1:$P$10,MATCH(Database!C7963,Currecny_M!$A$1:$P$1,0),FALSE)</f>
        <v>98.86</v>
      </c>
      <c r="J7963" s="82">
        <f t="shared" si="373"/>
        <v>2.57036</v>
      </c>
      <c r="K7963" s="39">
        <f>VLOOKUP('Cover page'!$B$6,Currecny_M!$A$1:$P$10,MATCH(Database!C7963,Currecny_M!$A$1:$P$1,0),FALSE)</f>
        <v>1</v>
      </c>
      <c r="L7963" s="82">
        <f t="shared" si="374"/>
        <v>2.57036</v>
      </c>
      <c r="M7963" s="82">
        <f>((E7963/$F$1)*VLOOKUP(N7963,Currecny_M!$A$1:$P$10,MATCH(Database!C7963,Currecny_M!$A$1:$P$1,0),FALSE))/VLOOKUP('Cover page'!$B$6,Currecny_M!$A$1:$P$10,MATCH(Database!C7963,Currecny_M!$A$1:$P$1,0),FALSE)</f>
        <v>2.57036</v>
      </c>
      <c r="N7963" s="6" t="str">
        <f>VLOOKUP(B7963,Master!$A$2:$C$11,3,FALSE)</f>
        <v>Pound</v>
      </c>
      <c r="O7963" s="6" t="str">
        <f>VLOOKUP(B7963,Master!$A$2:$C$11,2,FALSE)</f>
        <v>Europe</v>
      </c>
      <c r="Q7963" s="39" t="str">
        <f>VLOOKUP(D7963,GL_Master!$A$1:$D$80,2,FALSE)</f>
        <v>PL</v>
      </c>
      <c r="R7963" s="39" t="str">
        <f>VLOOKUP(D7963,GL_Master!$A$1:$D$80,3,FALSE)</f>
        <v>Staff welfare expenses</v>
      </c>
      <c r="S7963" s="39" t="str">
        <f>VLOOKUP(D7963,GL_Master!$A$1:$D$80,4,FALSE)</f>
        <v>Diwali Expense</v>
      </c>
    </row>
    <row r="7964" spans="1:19" x14ac:dyDescent="0.25">
      <c r="A7964" s="39" t="s">
        <v>262</v>
      </c>
      <c r="B7964" s="39" t="s">
        <v>250</v>
      </c>
      <c r="C7964" s="7">
        <v>44044</v>
      </c>
      <c r="D7964" s="39" t="s">
        <v>20</v>
      </c>
      <c r="E7964" s="39">
        <v>51</v>
      </c>
      <c r="F7964" s="82">
        <f t="shared" si="372"/>
        <v>5.0999999999999997E-2</v>
      </c>
      <c r="G7964" s="39">
        <f>VLOOKUP(N7964,Currecny_M!$A$1:$P$10,2,FALSE)</f>
        <v>95</v>
      </c>
      <c r="H7964" s="39">
        <f>MATCH(C7964,Currecny_M!$A$1:$P$1,0)</f>
        <v>6</v>
      </c>
      <c r="I7964" s="39">
        <f>VLOOKUP(N7964,Currecny_M!$A$1:$P$10,MATCH(Database!C7964,Currecny_M!$A$1:$P$1,0),FALSE)</f>
        <v>98.86</v>
      </c>
      <c r="J7964" s="82">
        <f t="shared" si="373"/>
        <v>5.0418599999999998</v>
      </c>
      <c r="K7964" s="39">
        <f>VLOOKUP('Cover page'!$B$6,Currecny_M!$A$1:$P$10,MATCH(Database!C7964,Currecny_M!$A$1:$P$1,0),FALSE)</f>
        <v>1</v>
      </c>
      <c r="L7964" s="82">
        <f t="shared" si="374"/>
        <v>5.0418599999999998</v>
      </c>
      <c r="M7964" s="82">
        <f>((E7964/$F$1)*VLOOKUP(N7964,Currecny_M!$A$1:$P$10,MATCH(Database!C7964,Currecny_M!$A$1:$P$1,0),FALSE))/VLOOKUP('Cover page'!$B$6,Currecny_M!$A$1:$P$10,MATCH(Database!C7964,Currecny_M!$A$1:$P$1,0),FALSE)</f>
        <v>5.0418599999999998</v>
      </c>
      <c r="N7964" s="6" t="str">
        <f>VLOOKUP(B7964,Master!$A$2:$C$11,3,FALSE)</f>
        <v>Pound</v>
      </c>
      <c r="O7964" s="6" t="str">
        <f>VLOOKUP(B7964,Master!$A$2:$C$11,2,FALSE)</f>
        <v>Europe</v>
      </c>
      <c r="Q7964" s="39" t="str">
        <f>VLOOKUP(D7964,GL_Master!$A$1:$D$80,2,FALSE)</f>
        <v>PL</v>
      </c>
      <c r="R7964" s="39" t="str">
        <f>VLOOKUP(D7964,GL_Master!$A$1:$D$80,3,FALSE)</f>
        <v>Selling and Marketing expenses</v>
      </c>
      <c r="S7964" s="39" t="str">
        <f>VLOOKUP(D7964,GL_Master!$A$1:$D$80,4,FALSE)</f>
        <v>Business promotion</v>
      </c>
    </row>
    <row r="7965" spans="1:19" x14ac:dyDescent="0.25">
      <c r="A7965" s="39" t="s">
        <v>262</v>
      </c>
      <c r="B7965" s="39" t="s">
        <v>250</v>
      </c>
      <c r="C7965" s="7">
        <v>44044</v>
      </c>
      <c r="D7965" s="39" t="s">
        <v>29</v>
      </c>
      <c r="E7965" s="39">
        <v>53</v>
      </c>
      <c r="F7965" s="82">
        <f t="shared" si="372"/>
        <v>5.2999999999999999E-2</v>
      </c>
      <c r="G7965" s="39">
        <f>VLOOKUP(N7965,Currecny_M!$A$1:$P$10,2,FALSE)</f>
        <v>95</v>
      </c>
      <c r="H7965" s="39">
        <f>MATCH(C7965,Currecny_M!$A$1:$P$1,0)</f>
        <v>6</v>
      </c>
      <c r="I7965" s="39">
        <f>VLOOKUP(N7965,Currecny_M!$A$1:$P$10,MATCH(Database!C7965,Currecny_M!$A$1:$P$1,0),FALSE)</f>
        <v>98.86</v>
      </c>
      <c r="J7965" s="82">
        <f t="shared" si="373"/>
        <v>5.2395800000000001</v>
      </c>
      <c r="K7965" s="39">
        <f>VLOOKUP('Cover page'!$B$6,Currecny_M!$A$1:$P$10,MATCH(Database!C7965,Currecny_M!$A$1:$P$1,0),FALSE)</f>
        <v>1</v>
      </c>
      <c r="L7965" s="82">
        <f t="shared" si="374"/>
        <v>5.2395800000000001</v>
      </c>
      <c r="M7965" s="82">
        <f>((E7965/$F$1)*VLOOKUP(N7965,Currecny_M!$A$1:$P$10,MATCH(Database!C7965,Currecny_M!$A$1:$P$1,0),FALSE))/VLOOKUP('Cover page'!$B$6,Currecny_M!$A$1:$P$10,MATCH(Database!C7965,Currecny_M!$A$1:$P$1,0),FALSE)</f>
        <v>5.2395800000000001</v>
      </c>
      <c r="N7965" s="6" t="str">
        <f>VLOOKUP(B7965,Master!$A$2:$C$11,3,FALSE)</f>
        <v>Pound</v>
      </c>
      <c r="O7965" s="6" t="str">
        <f>VLOOKUP(B7965,Master!$A$2:$C$11,2,FALSE)</f>
        <v>Europe</v>
      </c>
      <c r="Q7965" s="39" t="str">
        <f>VLOOKUP(D7965,GL_Master!$A$1:$D$80,2,FALSE)</f>
        <v>PL</v>
      </c>
      <c r="R7965" s="39" t="str">
        <f>VLOOKUP(D7965,GL_Master!$A$1:$D$80,3,FALSE)</f>
        <v>Communication &amp; internet exp</v>
      </c>
      <c r="S7965" s="39" t="str">
        <f>VLOOKUP(D7965,GL_Master!$A$1:$D$80,4,FALSE)</f>
        <v>Communication cost</v>
      </c>
    </row>
    <row r="7966" spans="1:19" x14ac:dyDescent="0.25">
      <c r="A7966" s="39" t="s">
        <v>262</v>
      </c>
      <c r="B7966" s="39" t="s">
        <v>250</v>
      </c>
      <c r="C7966" s="7">
        <v>44044</v>
      </c>
      <c r="D7966" s="39" t="s">
        <v>41</v>
      </c>
      <c r="E7966" s="39">
        <v>27</v>
      </c>
      <c r="F7966" s="82">
        <f t="shared" si="372"/>
        <v>2.7E-2</v>
      </c>
      <c r="G7966" s="39">
        <f>VLOOKUP(N7966,Currecny_M!$A$1:$P$10,2,FALSE)</f>
        <v>95</v>
      </c>
      <c r="H7966" s="39">
        <f>MATCH(C7966,Currecny_M!$A$1:$P$1,0)</f>
        <v>6</v>
      </c>
      <c r="I7966" s="39">
        <f>VLOOKUP(N7966,Currecny_M!$A$1:$P$10,MATCH(Database!C7966,Currecny_M!$A$1:$P$1,0),FALSE)</f>
        <v>98.86</v>
      </c>
      <c r="J7966" s="82">
        <f t="shared" si="373"/>
        <v>2.6692200000000001</v>
      </c>
      <c r="K7966" s="39">
        <f>VLOOKUP('Cover page'!$B$6,Currecny_M!$A$1:$P$10,MATCH(Database!C7966,Currecny_M!$A$1:$P$1,0),FALSE)</f>
        <v>1</v>
      </c>
      <c r="L7966" s="82">
        <f t="shared" si="374"/>
        <v>2.6692200000000001</v>
      </c>
      <c r="M7966" s="82">
        <f>((E7966/$F$1)*VLOOKUP(N7966,Currecny_M!$A$1:$P$10,MATCH(Database!C7966,Currecny_M!$A$1:$P$1,0),FALSE))/VLOOKUP('Cover page'!$B$6,Currecny_M!$A$1:$P$10,MATCH(Database!C7966,Currecny_M!$A$1:$P$1,0),FALSE)</f>
        <v>2.6692200000000001</v>
      </c>
      <c r="N7966" s="6" t="str">
        <f>VLOOKUP(B7966,Master!$A$2:$C$11,3,FALSE)</f>
        <v>Pound</v>
      </c>
      <c r="O7966" s="6" t="str">
        <f>VLOOKUP(B7966,Master!$A$2:$C$11,2,FALSE)</f>
        <v>Europe</v>
      </c>
      <c r="Q7966" s="39" t="str">
        <f>VLOOKUP(D7966,GL_Master!$A$1:$D$80,2,FALSE)</f>
        <v>PL</v>
      </c>
      <c r="R7966" s="39" t="str">
        <f>VLOOKUP(D7966,GL_Master!$A$1:$D$80,3,FALSE)</f>
        <v>Communication &amp; internet exp</v>
      </c>
      <c r="S7966" s="39" t="str">
        <f>VLOOKUP(D7966,GL_Master!$A$1:$D$80,4,FALSE)</f>
        <v>Communication cost</v>
      </c>
    </row>
    <row r="7967" spans="1:19" x14ac:dyDescent="0.25">
      <c r="A7967" s="39" t="s">
        <v>262</v>
      </c>
      <c r="B7967" s="39" t="s">
        <v>250</v>
      </c>
      <c r="C7967" s="7">
        <v>44044</v>
      </c>
      <c r="D7967" s="39" t="s">
        <v>103</v>
      </c>
      <c r="E7967" s="39">
        <v>52</v>
      </c>
      <c r="F7967" s="82">
        <f t="shared" si="372"/>
        <v>5.1999999999999998E-2</v>
      </c>
      <c r="G7967" s="39">
        <f>VLOOKUP(N7967,Currecny_M!$A$1:$P$10,2,FALSE)</f>
        <v>95</v>
      </c>
      <c r="H7967" s="39">
        <f>MATCH(C7967,Currecny_M!$A$1:$P$1,0)</f>
        <v>6</v>
      </c>
      <c r="I7967" s="39">
        <f>VLOOKUP(N7967,Currecny_M!$A$1:$P$10,MATCH(Database!C7967,Currecny_M!$A$1:$P$1,0),FALSE)</f>
        <v>98.86</v>
      </c>
      <c r="J7967" s="82">
        <f t="shared" si="373"/>
        <v>5.14072</v>
      </c>
      <c r="K7967" s="39">
        <f>VLOOKUP('Cover page'!$B$6,Currecny_M!$A$1:$P$10,MATCH(Database!C7967,Currecny_M!$A$1:$P$1,0),FALSE)</f>
        <v>1</v>
      </c>
      <c r="L7967" s="82">
        <f t="shared" si="374"/>
        <v>5.14072</v>
      </c>
      <c r="M7967" s="82">
        <f>((E7967/$F$1)*VLOOKUP(N7967,Currecny_M!$A$1:$P$10,MATCH(Database!C7967,Currecny_M!$A$1:$P$1,0),FALSE))/VLOOKUP('Cover page'!$B$6,Currecny_M!$A$1:$P$10,MATCH(Database!C7967,Currecny_M!$A$1:$P$1,0),FALSE)</f>
        <v>5.14072</v>
      </c>
      <c r="N7967" s="6" t="str">
        <f>VLOOKUP(B7967,Master!$A$2:$C$11,3,FALSE)</f>
        <v>Pound</v>
      </c>
      <c r="O7967" s="6" t="str">
        <f>VLOOKUP(B7967,Master!$A$2:$C$11,2,FALSE)</f>
        <v>Europe</v>
      </c>
      <c r="Q7967" s="39" t="str">
        <f>VLOOKUP(D7967,GL_Master!$A$1:$D$80,2,FALSE)</f>
        <v>PL</v>
      </c>
      <c r="R7967" s="39" t="str">
        <f>VLOOKUP(D7967,GL_Master!$A$1:$D$80,3,FALSE)</f>
        <v>Communication &amp; internet exp</v>
      </c>
      <c r="S7967" s="39" t="str">
        <f>VLOOKUP(D7967,GL_Master!$A$1:$D$80,4,FALSE)</f>
        <v>Communication cost</v>
      </c>
    </row>
    <row r="7968" spans="1:19" x14ac:dyDescent="0.25">
      <c r="A7968" s="39" t="s">
        <v>262</v>
      </c>
      <c r="B7968" s="39" t="s">
        <v>250</v>
      </c>
      <c r="C7968" s="7">
        <v>44044</v>
      </c>
      <c r="D7968" s="39" t="s">
        <v>104</v>
      </c>
      <c r="E7968" s="39">
        <v>80</v>
      </c>
      <c r="F7968" s="82">
        <f t="shared" si="372"/>
        <v>0.08</v>
      </c>
      <c r="G7968" s="39">
        <f>VLOOKUP(N7968,Currecny_M!$A$1:$P$10,2,FALSE)</f>
        <v>95</v>
      </c>
      <c r="H7968" s="39">
        <f>MATCH(C7968,Currecny_M!$A$1:$P$1,0)</f>
        <v>6</v>
      </c>
      <c r="I7968" s="39">
        <f>VLOOKUP(N7968,Currecny_M!$A$1:$P$10,MATCH(Database!C7968,Currecny_M!$A$1:$P$1,0),FALSE)</f>
        <v>98.86</v>
      </c>
      <c r="J7968" s="82">
        <f t="shared" si="373"/>
        <v>7.9088000000000003</v>
      </c>
      <c r="K7968" s="39">
        <f>VLOOKUP('Cover page'!$B$6,Currecny_M!$A$1:$P$10,MATCH(Database!C7968,Currecny_M!$A$1:$P$1,0),FALSE)</f>
        <v>1</v>
      </c>
      <c r="L7968" s="82">
        <f t="shared" si="374"/>
        <v>7.9088000000000003</v>
      </c>
      <c r="M7968" s="82">
        <f>((E7968/$F$1)*VLOOKUP(N7968,Currecny_M!$A$1:$P$10,MATCH(Database!C7968,Currecny_M!$A$1:$P$1,0),FALSE))/VLOOKUP('Cover page'!$B$6,Currecny_M!$A$1:$P$10,MATCH(Database!C7968,Currecny_M!$A$1:$P$1,0),FALSE)</f>
        <v>7.9088000000000003</v>
      </c>
      <c r="N7968" s="6" t="str">
        <f>VLOOKUP(B7968,Master!$A$2:$C$11,3,FALSE)</f>
        <v>Pound</v>
      </c>
      <c r="O7968" s="6" t="str">
        <f>VLOOKUP(B7968,Master!$A$2:$C$11,2,FALSE)</f>
        <v>Europe</v>
      </c>
      <c r="Q7968" s="39" t="str">
        <f>VLOOKUP(D7968,GL_Master!$A$1:$D$80,2,FALSE)</f>
        <v>PL</v>
      </c>
      <c r="R7968" s="39" t="str">
        <f>VLOOKUP(D7968,GL_Master!$A$1:$D$80,3,FALSE)</f>
        <v>Legal &amp; Professional expenses</v>
      </c>
      <c r="S7968" s="39" t="str">
        <f>VLOOKUP(D7968,GL_Master!$A$1:$D$80,4,FALSE)</f>
        <v>Professional Fees - Others</v>
      </c>
    </row>
    <row r="7969" spans="1:19" x14ac:dyDescent="0.25">
      <c r="A7969" s="39" t="s">
        <v>262</v>
      </c>
      <c r="B7969" s="39" t="s">
        <v>250</v>
      </c>
      <c r="C7969" s="7">
        <v>44044</v>
      </c>
      <c r="D7969" s="39" t="s">
        <v>105</v>
      </c>
      <c r="E7969" s="39">
        <v>56</v>
      </c>
      <c r="F7969" s="82">
        <f t="shared" si="372"/>
        <v>5.6000000000000001E-2</v>
      </c>
      <c r="G7969" s="39">
        <f>VLOOKUP(N7969,Currecny_M!$A$1:$P$10,2,FALSE)</f>
        <v>95</v>
      </c>
      <c r="H7969" s="39">
        <f>MATCH(C7969,Currecny_M!$A$1:$P$1,0)</f>
        <v>6</v>
      </c>
      <c r="I7969" s="39">
        <f>VLOOKUP(N7969,Currecny_M!$A$1:$P$10,MATCH(Database!C7969,Currecny_M!$A$1:$P$1,0),FALSE)</f>
        <v>98.86</v>
      </c>
      <c r="J7969" s="82">
        <f t="shared" si="373"/>
        <v>5.5361599999999997</v>
      </c>
      <c r="K7969" s="39">
        <f>VLOOKUP('Cover page'!$B$6,Currecny_M!$A$1:$P$10,MATCH(Database!C7969,Currecny_M!$A$1:$P$1,0),FALSE)</f>
        <v>1</v>
      </c>
      <c r="L7969" s="82">
        <f t="shared" si="374"/>
        <v>5.5361599999999997</v>
      </c>
      <c r="M7969" s="82">
        <f>((E7969/$F$1)*VLOOKUP(N7969,Currecny_M!$A$1:$P$10,MATCH(Database!C7969,Currecny_M!$A$1:$P$1,0),FALSE))/VLOOKUP('Cover page'!$B$6,Currecny_M!$A$1:$P$10,MATCH(Database!C7969,Currecny_M!$A$1:$P$1,0),FALSE)</f>
        <v>5.5361599999999997</v>
      </c>
      <c r="N7969" s="6" t="str">
        <f>VLOOKUP(B7969,Master!$A$2:$C$11,3,FALSE)</f>
        <v>Pound</v>
      </c>
      <c r="O7969" s="6" t="str">
        <f>VLOOKUP(B7969,Master!$A$2:$C$11,2,FALSE)</f>
        <v>Europe</v>
      </c>
      <c r="Q7969" s="39" t="str">
        <f>VLOOKUP(D7969,GL_Master!$A$1:$D$80,2,FALSE)</f>
        <v>PL</v>
      </c>
      <c r="R7969" s="39" t="str">
        <f>VLOOKUP(D7969,GL_Master!$A$1:$D$80,3,FALSE)</f>
        <v>Travelling and conveyance</v>
      </c>
      <c r="S7969" s="39" t="str">
        <f>VLOOKUP(D7969,GL_Master!$A$1:$D$80,4,FALSE)</f>
        <v>Car hiring and rental services</v>
      </c>
    </row>
    <row r="7970" spans="1:19" x14ac:dyDescent="0.25">
      <c r="A7970" s="39" t="s">
        <v>262</v>
      </c>
      <c r="B7970" s="39" t="s">
        <v>250</v>
      </c>
      <c r="C7970" s="7">
        <v>44044</v>
      </c>
      <c r="D7970" s="39" t="s">
        <v>106</v>
      </c>
      <c r="E7970" s="39">
        <v>26</v>
      </c>
      <c r="F7970" s="82">
        <f t="shared" si="372"/>
        <v>2.5999999999999999E-2</v>
      </c>
      <c r="G7970" s="39">
        <f>VLOOKUP(N7970,Currecny_M!$A$1:$P$10,2,FALSE)</f>
        <v>95</v>
      </c>
      <c r="H7970" s="39">
        <f>MATCH(C7970,Currecny_M!$A$1:$P$1,0)</f>
        <v>6</v>
      </c>
      <c r="I7970" s="39">
        <f>VLOOKUP(N7970,Currecny_M!$A$1:$P$10,MATCH(Database!C7970,Currecny_M!$A$1:$P$1,0),FALSE)</f>
        <v>98.86</v>
      </c>
      <c r="J7970" s="82">
        <f t="shared" si="373"/>
        <v>2.57036</v>
      </c>
      <c r="K7970" s="39">
        <f>VLOOKUP('Cover page'!$B$6,Currecny_M!$A$1:$P$10,MATCH(Database!C7970,Currecny_M!$A$1:$P$1,0),FALSE)</f>
        <v>1</v>
      </c>
      <c r="L7970" s="82">
        <f t="shared" si="374"/>
        <v>2.57036</v>
      </c>
      <c r="M7970" s="82">
        <f>((E7970/$F$1)*VLOOKUP(N7970,Currecny_M!$A$1:$P$10,MATCH(Database!C7970,Currecny_M!$A$1:$P$1,0),FALSE))/VLOOKUP('Cover page'!$B$6,Currecny_M!$A$1:$P$10,MATCH(Database!C7970,Currecny_M!$A$1:$P$1,0),FALSE)</f>
        <v>2.57036</v>
      </c>
      <c r="N7970" s="6" t="str">
        <f>VLOOKUP(B7970,Master!$A$2:$C$11,3,FALSE)</f>
        <v>Pound</v>
      </c>
      <c r="O7970" s="6" t="str">
        <f>VLOOKUP(B7970,Master!$A$2:$C$11,2,FALSE)</f>
        <v>Europe</v>
      </c>
      <c r="Q7970" s="39" t="str">
        <f>VLOOKUP(D7970,GL_Master!$A$1:$D$80,2,FALSE)</f>
        <v>PL</v>
      </c>
      <c r="R7970" s="39" t="str">
        <f>VLOOKUP(D7970,GL_Master!$A$1:$D$80,3,FALSE)</f>
        <v>Communication &amp; internet exp</v>
      </c>
      <c r="S7970" s="39" t="str">
        <f>VLOOKUP(D7970,GL_Master!$A$1:$D$80,4,FALSE)</f>
        <v>Printing &amp; Stationary</v>
      </c>
    </row>
    <row r="7971" spans="1:19" x14ac:dyDescent="0.25">
      <c r="A7971" s="39" t="s">
        <v>262</v>
      </c>
      <c r="B7971" s="39" t="s">
        <v>250</v>
      </c>
      <c r="C7971" s="7">
        <v>44044</v>
      </c>
      <c r="D7971" s="39" t="s">
        <v>32</v>
      </c>
      <c r="E7971" s="39">
        <v>27</v>
      </c>
      <c r="F7971" s="82">
        <f t="shared" si="372"/>
        <v>2.7E-2</v>
      </c>
      <c r="G7971" s="39">
        <f>VLOOKUP(N7971,Currecny_M!$A$1:$P$10,2,FALSE)</f>
        <v>95</v>
      </c>
      <c r="H7971" s="39">
        <f>MATCH(C7971,Currecny_M!$A$1:$P$1,0)</f>
        <v>6</v>
      </c>
      <c r="I7971" s="39">
        <f>VLOOKUP(N7971,Currecny_M!$A$1:$P$10,MATCH(Database!C7971,Currecny_M!$A$1:$P$1,0),FALSE)</f>
        <v>98.86</v>
      </c>
      <c r="J7971" s="82">
        <f t="shared" si="373"/>
        <v>2.6692200000000001</v>
      </c>
      <c r="K7971" s="39">
        <f>VLOOKUP('Cover page'!$B$6,Currecny_M!$A$1:$P$10,MATCH(Database!C7971,Currecny_M!$A$1:$P$1,0),FALSE)</f>
        <v>1</v>
      </c>
      <c r="L7971" s="82">
        <f t="shared" si="374"/>
        <v>2.6692200000000001</v>
      </c>
      <c r="M7971" s="82">
        <f>((E7971/$F$1)*VLOOKUP(N7971,Currecny_M!$A$1:$P$10,MATCH(Database!C7971,Currecny_M!$A$1:$P$1,0),FALSE))/VLOOKUP('Cover page'!$B$6,Currecny_M!$A$1:$P$10,MATCH(Database!C7971,Currecny_M!$A$1:$P$1,0),FALSE)</f>
        <v>2.6692200000000001</v>
      </c>
      <c r="N7971" s="6" t="str">
        <f>VLOOKUP(B7971,Master!$A$2:$C$11,3,FALSE)</f>
        <v>Pound</v>
      </c>
      <c r="O7971" s="6" t="str">
        <f>VLOOKUP(B7971,Master!$A$2:$C$11,2,FALSE)</f>
        <v>Europe</v>
      </c>
      <c r="Q7971" s="39" t="str">
        <f>VLOOKUP(D7971,GL_Master!$A$1:$D$80,2,FALSE)</f>
        <v>PL</v>
      </c>
      <c r="R7971" s="39" t="str">
        <f>VLOOKUP(D7971,GL_Master!$A$1:$D$80,3,FALSE)</f>
        <v>Communication &amp; internet exp</v>
      </c>
      <c r="S7971" s="39" t="str">
        <f>VLOOKUP(D7971,GL_Master!$A$1:$D$80,4,FALSE)</f>
        <v>Printing &amp; Stationary</v>
      </c>
    </row>
    <row r="7972" spans="1:19" x14ac:dyDescent="0.25">
      <c r="A7972" s="39" t="s">
        <v>262</v>
      </c>
      <c r="B7972" s="39" t="s">
        <v>250</v>
      </c>
      <c r="C7972" s="7">
        <v>44044</v>
      </c>
      <c r="D7972" s="39" t="s">
        <v>35</v>
      </c>
      <c r="E7972" s="39">
        <v>77</v>
      </c>
      <c r="F7972" s="82">
        <f t="shared" si="372"/>
        <v>7.6999999999999999E-2</v>
      </c>
      <c r="G7972" s="39">
        <f>VLOOKUP(N7972,Currecny_M!$A$1:$P$10,2,FALSE)</f>
        <v>95</v>
      </c>
      <c r="H7972" s="39">
        <f>MATCH(C7972,Currecny_M!$A$1:$P$1,0)</f>
        <v>6</v>
      </c>
      <c r="I7972" s="39">
        <f>VLOOKUP(N7972,Currecny_M!$A$1:$P$10,MATCH(Database!C7972,Currecny_M!$A$1:$P$1,0),FALSE)</f>
        <v>98.86</v>
      </c>
      <c r="J7972" s="82">
        <f t="shared" si="373"/>
        <v>7.6122199999999998</v>
      </c>
      <c r="K7972" s="39">
        <f>VLOOKUP('Cover page'!$B$6,Currecny_M!$A$1:$P$10,MATCH(Database!C7972,Currecny_M!$A$1:$P$1,0),FALSE)</f>
        <v>1</v>
      </c>
      <c r="L7972" s="82">
        <f t="shared" si="374"/>
        <v>7.6122199999999998</v>
      </c>
      <c r="M7972" s="82">
        <f>((E7972/$F$1)*VLOOKUP(N7972,Currecny_M!$A$1:$P$10,MATCH(Database!C7972,Currecny_M!$A$1:$P$1,0),FALSE))/VLOOKUP('Cover page'!$B$6,Currecny_M!$A$1:$P$10,MATCH(Database!C7972,Currecny_M!$A$1:$P$1,0),FALSE)</f>
        <v>7.6122199999999998</v>
      </c>
      <c r="N7972" s="6" t="str">
        <f>VLOOKUP(B7972,Master!$A$2:$C$11,3,FALSE)</f>
        <v>Pound</v>
      </c>
      <c r="O7972" s="6" t="str">
        <f>VLOOKUP(B7972,Master!$A$2:$C$11,2,FALSE)</f>
        <v>Europe</v>
      </c>
      <c r="Q7972" s="39" t="str">
        <f>VLOOKUP(D7972,GL_Master!$A$1:$D$80,2,FALSE)</f>
        <v>PL</v>
      </c>
      <c r="R7972" s="39" t="str">
        <f>VLOOKUP(D7972,GL_Master!$A$1:$D$80,3,FALSE)</f>
        <v>Security Expenses</v>
      </c>
      <c r="S7972" s="39" t="str">
        <f>VLOOKUP(D7972,GL_Master!$A$1:$D$80,4,FALSE)</f>
        <v>Security Expenses others</v>
      </c>
    </row>
    <row r="7973" spans="1:19" x14ac:dyDescent="0.25">
      <c r="A7973" s="39" t="s">
        <v>262</v>
      </c>
      <c r="B7973" s="39" t="s">
        <v>250</v>
      </c>
      <c r="C7973" s="7">
        <v>44044</v>
      </c>
      <c r="D7973" s="39" t="s">
        <v>38</v>
      </c>
      <c r="E7973" s="39">
        <v>26</v>
      </c>
      <c r="F7973" s="82">
        <f t="shared" si="372"/>
        <v>2.5999999999999999E-2</v>
      </c>
      <c r="G7973" s="39">
        <f>VLOOKUP(N7973,Currecny_M!$A$1:$P$10,2,FALSE)</f>
        <v>95</v>
      </c>
      <c r="H7973" s="39">
        <f>MATCH(C7973,Currecny_M!$A$1:$P$1,0)</f>
        <v>6</v>
      </c>
      <c r="I7973" s="39">
        <f>VLOOKUP(N7973,Currecny_M!$A$1:$P$10,MATCH(Database!C7973,Currecny_M!$A$1:$P$1,0),FALSE)</f>
        <v>98.86</v>
      </c>
      <c r="J7973" s="82">
        <f t="shared" si="373"/>
        <v>2.57036</v>
      </c>
      <c r="K7973" s="39">
        <f>VLOOKUP('Cover page'!$B$6,Currecny_M!$A$1:$P$10,MATCH(Database!C7973,Currecny_M!$A$1:$P$1,0),FALSE)</f>
        <v>1</v>
      </c>
      <c r="L7973" s="82">
        <f t="shared" si="374"/>
        <v>2.57036</v>
      </c>
      <c r="M7973" s="82">
        <f>((E7973/$F$1)*VLOOKUP(N7973,Currecny_M!$A$1:$P$10,MATCH(Database!C7973,Currecny_M!$A$1:$P$1,0),FALSE))/VLOOKUP('Cover page'!$B$6,Currecny_M!$A$1:$P$10,MATCH(Database!C7973,Currecny_M!$A$1:$P$1,0),FALSE)</f>
        <v>2.57036</v>
      </c>
      <c r="N7973" s="6" t="str">
        <f>VLOOKUP(B7973,Master!$A$2:$C$11,3,FALSE)</f>
        <v>Pound</v>
      </c>
      <c r="O7973" s="6" t="str">
        <f>VLOOKUP(B7973,Master!$A$2:$C$11,2,FALSE)</f>
        <v>Europe</v>
      </c>
      <c r="Q7973" s="39" t="str">
        <f>VLOOKUP(D7973,GL_Master!$A$1:$D$80,2,FALSE)</f>
        <v>PL</v>
      </c>
      <c r="R7973" s="39" t="str">
        <f>VLOOKUP(D7973,GL_Master!$A$1:$D$80,3,FALSE)</f>
        <v>House Keeping Expenses</v>
      </c>
      <c r="S7973" s="39" t="str">
        <f>VLOOKUP(D7973,GL_Master!$A$1:$D$80,4,FALSE)</f>
        <v>House Keeping Expenses</v>
      </c>
    </row>
    <row r="7974" spans="1:19" x14ac:dyDescent="0.25">
      <c r="A7974" s="39" t="s">
        <v>262</v>
      </c>
      <c r="B7974" s="39" t="s">
        <v>250</v>
      </c>
      <c r="C7974" s="7">
        <v>44044</v>
      </c>
      <c r="D7974" s="39" t="s">
        <v>107</v>
      </c>
      <c r="E7974" s="39">
        <v>27</v>
      </c>
      <c r="F7974" s="82">
        <f t="shared" si="372"/>
        <v>2.7E-2</v>
      </c>
      <c r="G7974" s="39">
        <f>VLOOKUP(N7974,Currecny_M!$A$1:$P$10,2,FALSE)</f>
        <v>95</v>
      </c>
      <c r="H7974" s="39">
        <f>MATCH(C7974,Currecny_M!$A$1:$P$1,0)</f>
        <v>6</v>
      </c>
      <c r="I7974" s="39">
        <f>VLOOKUP(N7974,Currecny_M!$A$1:$P$10,MATCH(Database!C7974,Currecny_M!$A$1:$P$1,0),FALSE)</f>
        <v>98.86</v>
      </c>
      <c r="J7974" s="82">
        <f t="shared" si="373"/>
        <v>2.6692200000000001</v>
      </c>
      <c r="K7974" s="39">
        <f>VLOOKUP('Cover page'!$B$6,Currecny_M!$A$1:$P$10,MATCH(Database!C7974,Currecny_M!$A$1:$P$1,0),FALSE)</f>
        <v>1</v>
      </c>
      <c r="L7974" s="82">
        <f t="shared" si="374"/>
        <v>2.6692200000000001</v>
      </c>
      <c r="M7974" s="82">
        <f>((E7974/$F$1)*VLOOKUP(N7974,Currecny_M!$A$1:$P$10,MATCH(Database!C7974,Currecny_M!$A$1:$P$1,0),FALSE))/VLOOKUP('Cover page'!$B$6,Currecny_M!$A$1:$P$10,MATCH(Database!C7974,Currecny_M!$A$1:$P$1,0),FALSE)</f>
        <v>2.6692200000000001</v>
      </c>
      <c r="N7974" s="6" t="str">
        <f>VLOOKUP(B7974,Master!$A$2:$C$11,3,FALSE)</f>
        <v>Pound</v>
      </c>
      <c r="O7974" s="6" t="str">
        <f>VLOOKUP(B7974,Master!$A$2:$C$11,2,FALSE)</f>
        <v>Europe</v>
      </c>
      <c r="Q7974" s="39" t="str">
        <f>VLOOKUP(D7974,GL_Master!$A$1:$D$80,2,FALSE)</f>
        <v>PL</v>
      </c>
      <c r="R7974" s="39" t="str">
        <f>VLOOKUP(D7974,GL_Master!$A$1:$D$80,3,FALSE)</f>
        <v>Misc. expenses</v>
      </c>
      <c r="S7974" s="39" t="str">
        <f>VLOOKUP(D7974,GL_Master!$A$1:$D$80,4,FALSE)</f>
        <v>Repair &amp; Maintenance</v>
      </c>
    </row>
    <row r="7975" spans="1:19" x14ac:dyDescent="0.25">
      <c r="A7975" s="39" t="s">
        <v>262</v>
      </c>
      <c r="B7975" s="39" t="s">
        <v>250</v>
      </c>
      <c r="C7975" s="7">
        <v>44044</v>
      </c>
      <c r="D7975" s="39" t="s">
        <v>108</v>
      </c>
      <c r="E7975" s="39">
        <v>28</v>
      </c>
      <c r="F7975" s="82">
        <f t="shared" si="372"/>
        <v>2.8000000000000001E-2</v>
      </c>
      <c r="G7975" s="39">
        <f>VLOOKUP(N7975,Currecny_M!$A$1:$P$10,2,FALSE)</f>
        <v>95</v>
      </c>
      <c r="H7975" s="39">
        <f>MATCH(C7975,Currecny_M!$A$1:$P$1,0)</f>
        <v>6</v>
      </c>
      <c r="I7975" s="39">
        <f>VLOOKUP(N7975,Currecny_M!$A$1:$P$10,MATCH(Database!C7975,Currecny_M!$A$1:$P$1,0),FALSE)</f>
        <v>98.86</v>
      </c>
      <c r="J7975" s="82">
        <f t="shared" si="373"/>
        <v>2.7680799999999999</v>
      </c>
      <c r="K7975" s="39">
        <f>VLOOKUP('Cover page'!$B$6,Currecny_M!$A$1:$P$10,MATCH(Database!C7975,Currecny_M!$A$1:$P$1,0),FALSE)</f>
        <v>1</v>
      </c>
      <c r="L7975" s="82">
        <f t="shared" si="374"/>
        <v>2.7680799999999999</v>
      </c>
      <c r="M7975" s="82">
        <f>((E7975/$F$1)*VLOOKUP(N7975,Currecny_M!$A$1:$P$10,MATCH(Database!C7975,Currecny_M!$A$1:$P$1,0),FALSE))/VLOOKUP('Cover page'!$B$6,Currecny_M!$A$1:$P$10,MATCH(Database!C7975,Currecny_M!$A$1:$P$1,0),FALSE)</f>
        <v>2.7680799999999999</v>
      </c>
      <c r="N7975" s="6" t="str">
        <f>VLOOKUP(B7975,Master!$A$2:$C$11,3,FALSE)</f>
        <v>Pound</v>
      </c>
      <c r="O7975" s="6" t="str">
        <f>VLOOKUP(B7975,Master!$A$2:$C$11,2,FALSE)</f>
        <v>Europe</v>
      </c>
      <c r="Q7975" s="39" t="str">
        <f>VLOOKUP(D7975,GL_Master!$A$1:$D$80,2,FALSE)</f>
        <v>PL</v>
      </c>
      <c r="R7975" s="39" t="str">
        <f>VLOOKUP(D7975,GL_Master!$A$1:$D$80,3,FALSE)</f>
        <v>Misc. expenses</v>
      </c>
      <c r="S7975" s="39" t="str">
        <f>VLOOKUP(D7975,GL_Master!$A$1:$D$80,4,FALSE)</f>
        <v>Repair &amp; Maintenance</v>
      </c>
    </row>
    <row r="7976" spans="1:19" x14ac:dyDescent="0.25">
      <c r="A7976" s="39" t="s">
        <v>262</v>
      </c>
      <c r="B7976" s="39" t="s">
        <v>250</v>
      </c>
      <c r="C7976" s="7">
        <v>44044</v>
      </c>
      <c r="D7976" s="39" t="s">
        <v>9</v>
      </c>
      <c r="E7976" s="39">
        <v>232</v>
      </c>
      <c r="F7976" s="82">
        <f t="shared" si="372"/>
        <v>0.23200000000000001</v>
      </c>
      <c r="G7976" s="39">
        <f>VLOOKUP(N7976,Currecny_M!$A$1:$P$10,2,FALSE)</f>
        <v>95</v>
      </c>
      <c r="H7976" s="39">
        <f>MATCH(C7976,Currecny_M!$A$1:$P$1,0)</f>
        <v>6</v>
      </c>
      <c r="I7976" s="39">
        <f>VLOOKUP(N7976,Currecny_M!$A$1:$P$10,MATCH(Database!C7976,Currecny_M!$A$1:$P$1,0),FALSE)</f>
        <v>98.86</v>
      </c>
      <c r="J7976" s="82">
        <f t="shared" si="373"/>
        <v>22.93552</v>
      </c>
      <c r="K7976" s="39">
        <f>VLOOKUP('Cover page'!$B$6,Currecny_M!$A$1:$P$10,MATCH(Database!C7976,Currecny_M!$A$1:$P$1,0),FALSE)</f>
        <v>1</v>
      </c>
      <c r="L7976" s="82">
        <f t="shared" si="374"/>
        <v>22.93552</v>
      </c>
      <c r="M7976" s="82">
        <f>((E7976/$F$1)*VLOOKUP(N7976,Currecny_M!$A$1:$P$10,MATCH(Database!C7976,Currecny_M!$A$1:$P$1,0),FALSE))/VLOOKUP('Cover page'!$B$6,Currecny_M!$A$1:$P$10,MATCH(Database!C7976,Currecny_M!$A$1:$P$1,0),FALSE)</f>
        <v>22.93552</v>
      </c>
      <c r="N7976" s="6" t="str">
        <f>VLOOKUP(B7976,Master!$A$2:$C$11,3,FALSE)</f>
        <v>Pound</v>
      </c>
      <c r="O7976" s="6" t="str">
        <f>VLOOKUP(B7976,Master!$A$2:$C$11,2,FALSE)</f>
        <v>Europe</v>
      </c>
      <c r="Q7976" s="39" t="str">
        <f>VLOOKUP(D7976,GL_Master!$A$1:$D$80,2,FALSE)</f>
        <v>PL</v>
      </c>
      <c r="R7976" s="39" t="str">
        <f>VLOOKUP(D7976,GL_Master!$A$1:$D$80,3,FALSE)</f>
        <v>Rent</v>
      </c>
      <c r="S7976" s="39" t="str">
        <f>VLOOKUP(D7976,GL_Master!$A$1:$D$80,4,FALSE)</f>
        <v>Office Rent</v>
      </c>
    </row>
    <row r="7977" spans="1:19" x14ac:dyDescent="0.25">
      <c r="A7977" s="39" t="s">
        <v>262</v>
      </c>
      <c r="B7977" s="39" t="s">
        <v>250</v>
      </c>
      <c r="C7977" s="7">
        <v>44044</v>
      </c>
      <c r="D7977" s="39" t="s">
        <v>109</v>
      </c>
      <c r="E7977" s="39">
        <v>-131</v>
      </c>
      <c r="F7977" s="82">
        <f t="shared" si="372"/>
        <v>-0.13100000000000001</v>
      </c>
      <c r="G7977" s="39">
        <f>VLOOKUP(N7977,Currecny_M!$A$1:$P$10,2,FALSE)</f>
        <v>95</v>
      </c>
      <c r="H7977" s="39">
        <f>MATCH(C7977,Currecny_M!$A$1:$P$1,0)</f>
        <v>6</v>
      </c>
      <c r="I7977" s="39">
        <f>VLOOKUP(N7977,Currecny_M!$A$1:$P$10,MATCH(Database!C7977,Currecny_M!$A$1:$P$1,0),FALSE)</f>
        <v>98.86</v>
      </c>
      <c r="J7977" s="82">
        <f t="shared" si="373"/>
        <v>-12.950660000000001</v>
      </c>
      <c r="K7977" s="39">
        <f>VLOOKUP('Cover page'!$B$6,Currecny_M!$A$1:$P$10,MATCH(Database!C7977,Currecny_M!$A$1:$P$1,0),FALSE)</f>
        <v>1</v>
      </c>
      <c r="L7977" s="82">
        <f t="shared" si="374"/>
        <v>-12.950660000000001</v>
      </c>
      <c r="M7977" s="82">
        <f>((E7977/$F$1)*VLOOKUP(N7977,Currecny_M!$A$1:$P$10,MATCH(Database!C7977,Currecny_M!$A$1:$P$1,0),FALSE))/VLOOKUP('Cover page'!$B$6,Currecny_M!$A$1:$P$10,MATCH(Database!C7977,Currecny_M!$A$1:$P$1,0),FALSE)</f>
        <v>-12.950660000000001</v>
      </c>
      <c r="N7977" s="6" t="str">
        <f>VLOOKUP(B7977,Master!$A$2:$C$11,3,FALSE)</f>
        <v>Pound</v>
      </c>
      <c r="O7977" s="6" t="str">
        <f>VLOOKUP(B7977,Master!$A$2:$C$11,2,FALSE)</f>
        <v>Europe</v>
      </c>
      <c r="Q7977" s="39" t="str">
        <f>VLOOKUP(D7977,GL_Master!$A$1:$D$80,2,FALSE)</f>
        <v>PL</v>
      </c>
      <c r="R7977" s="39" t="str">
        <f>VLOOKUP(D7977,GL_Master!$A$1:$D$80,3,FALSE)</f>
        <v>Travelling and conveyance</v>
      </c>
      <c r="S7977" s="39" t="str">
        <f>VLOOKUP(D7977,GL_Master!$A$1:$D$80,4,FALSE)</f>
        <v>Travelling , hotel lodging</v>
      </c>
    </row>
    <row r="7978" spans="1:19" x14ac:dyDescent="0.25">
      <c r="A7978" s="39" t="s">
        <v>262</v>
      </c>
      <c r="B7978" s="39" t="s">
        <v>250</v>
      </c>
      <c r="C7978" s="7">
        <v>44044</v>
      </c>
      <c r="D7978" s="39" t="s">
        <v>110</v>
      </c>
      <c r="E7978" s="39">
        <v>53</v>
      </c>
      <c r="F7978" s="82">
        <f t="shared" si="372"/>
        <v>5.2999999999999999E-2</v>
      </c>
      <c r="G7978" s="39">
        <f>VLOOKUP(N7978,Currecny_M!$A$1:$P$10,2,FALSE)</f>
        <v>95</v>
      </c>
      <c r="H7978" s="39">
        <f>MATCH(C7978,Currecny_M!$A$1:$P$1,0)</f>
        <v>6</v>
      </c>
      <c r="I7978" s="39">
        <f>VLOOKUP(N7978,Currecny_M!$A$1:$P$10,MATCH(Database!C7978,Currecny_M!$A$1:$P$1,0),FALSE)</f>
        <v>98.86</v>
      </c>
      <c r="J7978" s="82">
        <f t="shared" si="373"/>
        <v>5.2395800000000001</v>
      </c>
      <c r="K7978" s="39">
        <f>VLOOKUP('Cover page'!$B$6,Currecny_M!$A$1:$P$10,MATCH(Database!C7978,Currecny_M!$A$1:$P$1,0),FALSE)</f>
        <v>1</v>
      </c>
      <c r="L7978" s="82">
        <f t="shared" si="374"/>
        <v>5.2395800000000001</v>
      </c>
      <c r="M7978" s="82">
        <f>((E7978/$F$1)*VLOOKUP(N7978,Currecny_M!$A$1:$P$10,MATCH(Database!C7978,Currecny_M!$A$1:$P$1,0),FALSE))/VLOOKUP('Cover page'!$B$6,Currecny_M!$A$1:$P$10,MATCH(Database!C7978,Currecny_M!$A$1:$P$1,0),FALSE)</f>
        <v>5.2395800000000001</v>
      </c>
      <c r="N7978" s="6" t="str">
        <f>VLOOKUP(B7978,Master!$A$2:$C$11,3,FALSE)</f>
        <v>Pound</v>
      </c>
      <c r="O7978" s="6" t="str">
        <f>VLOOKUP(B7978,Master!$A$2:$C$11,2,FALSE)</f>
        <v>Europe</v>
      </c>
      <c r="Q7978" s="39" t="str">
        <f>VLOOKUP(D7978,GL_Master!$A$1:$D$80,2,FALSE)</f>
        <v>PL</v>
      </c>
      <c r="R7978" s="39" t="str">
        <f>VLOOKUP(D7978,GL_Master!$A$1:$D$80,3,FALSE)</f>
        <v>Travelling and conveyance</v>
      </c>
      <c r="S7978" s="39" t="str">
        <f>VLOOKUP(D7978,GL_Master!$A$1:$D$80,4,FALSE)</f>
        <v>Travelling , hotel lodging</v>
      </c>
    </row>
    <row r="7979" spans="1:19" x14ac:dyDescent="0.25">
      <c r="A7979" s="39" t="s">
        <v>262</v>
      </c>
      <c r="B7979" s="39" t="s">
        <v>250</v>
      </c>
      <c r="C7979" s="7">
        <v>44044</v>
      </c>
      <c r="D7979" s="39" t="s">
        <v>111</v>
      </c>
      <c r="E7979" s="39">
        <v>27</v>
      </c>
      <c r="F7979" s="82">
        <f t="shared" si="372"/>
        <v>2.7E-2</v>
      </c>
      <c r="G7979" s="39">
        <f>VLOOKUP(N7979,Currecny_M!$A$1:$P$10,2,FALSE)</f>
        <v>95</v>
      </c>
      <c r="H7979" s="39">
        <f>MATCH(C7979,Currecny_M!$A$1:$P$1,0)</f>
        <v>6</v>
      </c>
      <c r="I7979" s="39">
        <f>VLOOKUP(N7979,Currecny_M!$A$1:$P$10,MATCH(Database!C7979,Currecny_M!$A$1:$P$1,0),FALSE)</f>
        <v>98.86</v>
      </c>
      <c r="J7979" s="82">
        <f t="shared" si="373"/>
        <v>2.6692200000000001</v>
      </c>
      <c r="K7979" s="39">
        <f>VLOOKUP('Cover page'!$B$6,Currecny_M!$A$1:$P$10,MATCH(Database!C7979,Currecny_M!$A$1:$P$1,0),FALSE)</f>
        <v>1</v>
      </c>
      <c r="L7979" s="82">
        <f t="shared" si="374"/>
        <v>2.6692200000000001</v>
      </c>
      <c r="M7979" s="82">
        <f>((E7979/$F$1)*VLOOKUP(N7979,Currecny_M!$A$1:$P$10,MATCH(Database!C7979,Currecny_M!$A$1:$P$1,0),FALSE))/VLOOKUP('Cover page'!$B$6,Currecny_M!$A$1:$P$10,MATCH(Database!C7979,Currecny_M!$A$1:$P$1,0),FALSE)</f>
        <v>2.6692200000000001</v>
      </c>
      <c r="N7979" s="6" t="str">
        <f>VLOOKUP(B7979,Master!$A$2:$C$11,3,FALSE)</f>
        <v>Pound</v>
      </c>
      <c r="O7979" s="6" t="str">
        <f>VLOOKUP(B7979,Master!$A$2:$C$11,2,FALSE)</f>
        <v>Europe</v>
      </c>
      <c r="Q7979" s="39" t="str">
        <f>VLOOKUP(D7979,GL_Master!$A$1:$D$80,2,FALSE)</f>
        <v>PL</v>
      </c>
      <c r="R7979" s="39" t="str">
        <f>VLOOKUP(D7979,GL_Master!$A$1:$D$80,3,FALSE)</f>
        <v>Legal &amp; Professional expenses</v>
      </c>
      <c r="S7979" s="39" t="str">
        <f>VLOOKUP(D7979,GL_Master!$A$1:$D$80,4,FALSE)</f>
        <v>Professional Fees - Others</v>
      </c>
    </row>
    <row r="7980" spans="1:19" x14ac:dyDescent="0.25">
      <c r="A7980" s="39" t="s">
        <v>262</v>
      </c>
      <c r="B7980" s="39" t="s">
        <v>250</v>
      </c>
      <c r="C7980" s="7">
        <v>44075</v>
      </c>
      <c r="D7980" s="39" t="s">
        <v>112</v>
      </c>
      <c r="E7980" s="39">
        <v>263</v>
      </c>
      <c r="F7980" s="82">
        <f t="shared" si="372"/>
        <v>0.26300000000000001</v>
      </c>
      <c r="G7980" s="39">
        <f>VLOOKUP(N7980,Currecny_M!$A$1:$P$10,2,FALSE)</f>
        <v>95</v>
      </c>
      <c r="H7980" s="39">
        <f>MATCH(C7980,Currecny_M!$A$1:$P$1,0)</f>
        <v>7</v>
      </c>
      <c r="I7980" s="39">
        <f>VLOOKUP(N7980,Currecny_M!$A$1:$P$10,MATCH(Database!C7980,Currecny_M!$A$1:$P$1,0),FALSE)</f>
        <v>99.85</v>
      </c>
      <c r="J7980" s="82">
        <f t="shared" si="373"/>
        <v>26.260549999999999</v>
      </c>
      <c r="K7980" s="39">
        <f>VLOOKUP('Cover page'!$B$6,Currecny_M!$A$1:$P$10,MATCH(Database!C7980,Currecny_M!$A$1:$P$1,0),FALSE)</f>
        <v>1</v>
      </c>
      <c r="L7980" s="82">
        <f t="shared" si="374"/>
        <v>26.260549999999999</v>
      </c>
      <c r="M7980" s="82">
        <f>((E7980/$F$1)*VLOOKUP(N7980,Currecny_M!$A$1:$P$10,MATCH(Database!C7980,Currecny_M!$A$1:$P$1,0),FALSE))/VLOOKUP('Cover page'!$B$6,Currecny_M!$A$1:$P$10,MATCH(Database!C7980,Currecny_M!$A$1:$P$1,0),FALSE)</f>
        <v>26.260549999999999</v>
      </c>
      <c r="N7980" s="6" t="str">
        <f>VLOOKUP(B7980,Master!$A$2:$C$11,3,FALSE)</f>
        <v>Pound</v>
      </c>
      <c r="O7980" s="6" t="str">
        <f>VLOOKUP(B7980,Master!$A$2:$C$11,2,FALSE)</f>
        <v>Europe</v>
      </c>
      <c r="Q7980" s="39" t="str">
        <f>VLOOKUP(D7980,GL_Master!$A$1:$D$80,2,FALSE)</f>
        <v>PL</v>
      </c>
      <c r="R7980" s="39" t="str">
        <f>VLOOKUP(D7980,GL_Master!$A$1:$D$80,3,FALSE)</f>
        <v>Finance Cost</v>
      </c>
      <c r="S7980" s="39" t="str">
        <f>VLOOKUP(D7980,GL_Master!$A$1:$D$80,4,FALSE)</f>
        <v>Interest expense</v>
      </c>
    </row>
    <row r="7981" spans="1:19" x14ac:dyDescent="0.25">
      <c r="A7981" s="39" t="s">
        <v>262</v>
      </c>
      <c r="B7981" s="39" t="s">
        <v>250</v>
      </c>
      <c r="C7981" s="7">
        <v>44075</v>
      </c>
      <c r="D7981" s="39" t="s">
        <v>25</v>
      </c>
      <c r="E7981" s="39">
        <v>2387</v>
      </c>
      <c r="F7981" s="82">
        <f t="shared" si="372"/>
        <v>2.387</v>
      </c>
      <c r="G7981" s="39">
        <f>VLOOKUP(N7981,Currecny_M!$A$1:$P$10,2,FALSE)</f>
        <v>95</v>
      </c>
      <c r="H7981" s="39">
        <f>MATCH(C7981,Currecny_M!$A$1:$P$1,0)</f>
        <v>7</v>
      </c>
      <c r="I7981" s="39">
        <f>VLOOKUP(N7981,Currecny_M!$A$1:$P$10,MATCH(Database!C7981,Currecny_M!$A$1:$P$1,0),FALSE)</f>
        <v>99.85</v>
      </c>
      <c r="J7981" s="82">
        <f t="shared" si="373"/>
        <v>238.34195</v>
      </c>
      <c r="K7981" s="39">
        <f>VLOOKUP('Cover page'!$B$6,Currecny_M!$A$1:$P$10,MATCH(Database!C7981,Currecny_M!$A$1:$P$1,0),FALSE)</f>
        <v>1</v>
      </c>
      <c r="L7981" s="82">
        <f t="shared" si="374"/>
        <v>238.34195</v>
      </c>
      <c r="M7981" s="82">
        <f>((E7981/$F$1)*VLOOKUP(N7981,Currecny_M!$A$1:$P$10,MATCH(Database!C7981,Currecny_M!$A$1:$P$1,0),FALSE))/VLOOKUP('Cover page'!$B$6,Currecny_M!$A$1:$P$10,MATCH(Database!C7981,Currecny_M!$A$1:$P$1,0),FALSE)</f>
        <v>238.34195</v>
      </c>
      <c r="N7981" s="6" t="str">
        <f>VLOOKUP(B7981,Master!$A$2:$C$11,3,FALSE)</f>
        <v>Pound</v>
      </c>
      <c r="O7981" s="6" t="str">
        <f>VLOOKUP(B7981,Master!$A$2:$C$11,2,FALSE)</f>
        <v>Europe</v>
      </c>
      <c r="Q7981" s="39" t="str">
        <f>VLOOKUP(D7981,GL_Master!$A$1:$D$80,2,FALSE)</f>
        <v>PL</v>
      </c>
      <c r="R7981" s="39" t="str">
        <f>VLOOKUP(D7981,GL_Master!$A$1:$D$80,3,FALSE)</f>
        <v>Depreciation</v>
      </c>
      <c r="S7981" s="39" t="str">
        <f>VLOOKUP(D7981,GL_Master!$A$1:$D$80,4,FALSE)</f>
        <v>Depreciation</v>
      </c>
    </row>
    <row r="7982" spans="1:19" x14ac:dyDescent="0.25">
      <c r="A7982" s="39" t="s">
        <v>262</v>
      </c>
      <c r="B7982" s="39" t="s">
        <v>250</v>
      </c>
      <c r="C7982" s="7">
        <v>44075</v>
      </c>
      <c r="D7982" s="39" t="s">
        <v>51</v>
      </c>
      <c r="E7982" s="39">
        <v>-25263</v>
      </c>
      <c r="F7982" s="82">
        <f t="shared" si="372"/>
        <v>-25.263000000000002</v>
      </c>
      <c r="G7982" s="39">
        <f>VLOOKUP(N7982,Currecny_M!$A$1:$P$10,2,FALSE)</f>
        <v>95</v>
      </c>
      <c r="H7982" s="39">
        <f>MATCH(C7982,Currecny_M!$A$1:$P$1,0)</f>
        <v>7</v>
      </c>
      <c r="I7982" s="39">
        <f>VLOOKUP(N7982,Currecny_M!$A$1:$P$10,MATCH(Database!C7982,Currecny_M!$A$1:$P$1,0),FALSE)</f>
        <v>99.85</v>
      </c>
      <c r="J7982" s="82">
        <f t="shared" si="373"/>
        <v>-2522.51055</v>
      </c>
      <c r="K7982" s="39">
        <f>VLOOKUP('Cover page'!$B$6,Currecny_M!$A$1:$P$10,MATCH(Database!C7982,Currecny_M!$A$1:$P$1,0),FALSE)</f>
        <v>1</v>
      </c>
      <c r="L7982" s="82">
        <f t="shared" si="374"/>
        <v>-2522.51055</v>
      </c>
      <c r="M7982" s="82">
        <f>((E7982/$F$1)*VLOOKUP(N7982,Currecny_M!$A$1:$P$10,MATCH(Database!C7982,Currecny_M!$A$1:$P$1,0),FALSE))/VLOOKUP('Cover page'!$B$6,Currecny_M!$A$1:$P$10,MATCH(Database!C7982,Currecny_M!$A$1:$P$1,0),FALSE)</f>
        <v>-2522.51055</v>
      </c>
      <c r="N7982" s="6" t="str">
        <f>VLOOKUP(B7982,Master!$A$2:$C$11,3,FALSE)</f>
        <v>Pound</v>
      </c>
      <c r="O7982" s="6" t="str">
        <f>VLOOKUP(B7982,Master!$A$2:$C$11,2,FALSE)</f>
        <v>Europe</v>
      </c>
      <c r="Q7982" s="39" t="str">
        <f>VLOOKUP(D7982,GL_Master!$A$1:$D$80,2,FALSE)</f>
        <v>BS</v>
      </c>
      <c r="R7982" s="39" t="str">
        <f>VLOOKUP(D7982,GL_Master!$A$1:$D$80,3,FALSE)</f>
        <v>Share Capital</v>
      </c>
      <c r="S7982" s="39" t="str">
        <f>VLOOKUP(D7982,GL_Master!$A$1:$D$80,4,FALSE)</f>
        <v>Equity shares</v>
      </c>
    </row>
    <row r="7983" spans="1:19" x14ac:dyDescent="0.25">
      <c r="A7983" s="39" t="s">
        <v>262</v>
      </c>
      <c r="B7983" s="39" t="s">
        <v>250</v>
      </c>
      <c r="C7983" s="7">
        <v>44075</v>
      </c>
      <c r="D7983" s="39" t="s">
        <v>52</v>
      </c>
      <c r="E7983" s="39">
        <v>-48404</v>
      </c>
      <c r="F7983" s="82">
        <f t="shared" si="372"/>
        <v>-48.404000000000003</v>
      </c>
      <c r="G7983" s="39">
        <f>VLOOKUP(N7983,Currecny_M!$A$1:$P$10,2,FALSE)</f>
        <v>95</v>
      </c>
      <c r="H7983" s="39">
        <f>MATCH(C7983,Currecny_M!$A$1:$P$1,0)</f>
        <v>7</v>
      </c>
      <c r="I7983" s="39">
        <f>VLOOKUP(N7983,Currecny_M!$A$1:$P$10,MATCH(Database!C7983,Currecny_M!$A$1:$P$1,0),FALSE)</f>
        <v>99.85</v>
      </c>
      <c r="J7983" s="82">
        <f t="shared" si="373"/>
        <v>-4833.1394</v>
      </c>
      <c r="K7983" s="39">
        <f>VLOOKUP('Cover page'!$B$6,Currecny_M!$A$1:$P$10,MATCH(Database!C7983,Currecny_M!$A$1:$P$1,0),FALSE)</f>
        <v>1</v>
      </c>
      <c r="L7983" s="82">
        <f t="shared" si="374"/>
        <v>-4833.1394</v>
      </c>
      <c r="M7983" s="82">
        <f>((E7983/$F$1)*VLOOKUP(N7983,Currecny_M!$A$1:$P$10,MATCH(Database!C7983,Currecny_M!$A$1:$P$1,0),FALSE))/VLOOKUP('Cover page'!$B$6,Currecny_M!$A$1:$P$10,MATCH(Database!C7983,Currecny_M!$A$1:$P$1,0),FALSE)</f>
        <v>-4833.1394</v>
      </c>
      <c r="N7983" s="6" t="str">
        <f>VLOOKUP(B7983,Master!$A$2:$C$11,3,FALSE)</f>
        <v>Pound</v>
      </c>
      <c r="O7983" s="6" t="str">
        <f>VLOOKUP(B7983,Master!$A$2:$C$11,2,FALSE)</f>
        <v>Europe</v>
      </c>
      <c r="Q7983" s="39" t="str">
        <f>VLOOKUP(D7983,GL_Master!$A$1:$D$80,2,FALSE)</f>
        <v>BS</v>
      </c>
      <c r="R7983" s="39" t="str">
        <f>VLOOKUP(D7983,GL_Master!$A$1:$D$80,3,FALSE)</f>
        <v>Reserve and Surplus</v>
      </c>
      <c r="S7983" s="39" t="str">
        <f>VLOOKUP(D7983,GL_Master!$A$1:$D$80,4,FALSE)</f>
        <v>Reserves at the commencement of the year</v>
      </c>
    </row>
    <row r="7984" spans="1:19" x14ac:dyDescent="0.25">
      <c r="A7984" s="39" t="s">
        <v>262</v>
      </c>
      <c r="B7984" s="39" t="s">
        <v>250</v>
      </c>
      <c r="C7984" s="7">
        <v>44075</v>
      </c>
      <c r="D7984" s="39" t="s">
        <v>53</v>
      </c>
      <c r="E7984" s="39">
        <v>-16140</v>
      </c>
      <c r="F7984" s="82">
        <f t="shared" si="372"/>
        <v>-16.14</v>
      </c>
      <c r="G7984" s="39">
        <f>VLOOKUP(N7984,Currecny_M!$A$1:$P$10,2,FALSE)</f>
        <v>95</v>
      </c>
      <c r="H7984" s="39">
        <f>MATCH(C7984,Currecny_M!$A$1:$P$1,0)</f>
        <v>7</v>
      </c>
      <c r="I7984" s="39">
        <f>VLOOKUP(N7984,Currecny_M!$A$1:$P$10,MATCH(Database!C7984,Currecny_M!$A$1:$P$1,0),FALSE)</f>
        <v>99.85</v>
      </c>
      <c r="J7984" s="82">
        <f t="shared" si="373"/>
        <v>-1611.579</v>
      </c>
      <c r="K7984" s="39">
        <f>VLOOKUP('Cover page'!$B$6,Currecny_M!$A$1:$P$10,MATCH(Database!C7984,Currecny_M!$A$1:$P$1,0),FALSE)</f>
        <v>1</v>
      </c>
      <c r="L7984" s="82">
        <f t="shared" si="374"/>
        <v>-1611.579</v>
      </c>
      <c r="M7984" s="82">
        <f>((E7984/$F$1)*VLOOKUP(N7984,Currecny_M!$A$1:$P$10,MATCH(Database!C7984,Currecny_M!$A$1:$P$1,0),FALSE))/VLOOKUP('Cover page'!$B$6,Currecny_M!$A$1:$P$10,MATCH(Database!C7984,Currecny_M!$A$1:$P$1,0),FALSE)</f>
        <v>-1611.579</v>
      </c>
      <c r="N7984" s="6" t="str">
        <f>VLOOKUP(B7984,Master!$A$2:$C$11,3,FALSE)</f>
        <v>Pound</v>
      </c>
      <c r="O7984" s="6" t="str">
        <f>VLOOKUP(B7984,Master!$A$2:$C$11,2,FALSE)</f>
        <v>Europe</v>
      </c>
      <c r="Q7984" s="39" t="str">
        <f>VLOOKUP(D7984,GL_Master!$A$1:$D$80,2,FALSE)</f>
        <v>BS</v>
      </c>
      <c r="R7984" s="39" t="str">
        <f>VLOOKUP(D7984,GL_Master!$A$1:$D$80,3,FALSE)</f>
        <v>Loan Fund</v>
      </c>
      <c r="S7984" s="39" t="str">
        <f>VLOOKUP(D7984,GL_Master!$A$1:$D$80,4,FALSE)</f>
        <v>Term Loan</v>
      </c>
    </row>
    <row r="7985" spans="1:19" x14ac:dyDescent="0.25">
      <c r="A7985" s="39" t="s">
        <v>262</v>
      </c>
      <c r="B7985" s="39" t="s">
        <v>250</v>
      </c>
      <c r="C7985" s="7">
        <v>44075</v>
      </c>
      <c r="D7985" s="39" t="s">
        <v>54</v>
      </c>
      <c r="E7985" s="39">
        <v>52</v>
      </c>
      <c r="F7985" s="82">
        <f t="shared" si="372"/>
        <v>5.1999999999999998E-2</v>
      </c>
      <c r="G7985" s="39">
        <f>VLOOKUP(N7985,Currecny_M!$A$1:$P$10,2,FALSE)</f>
        <v>95</v>
      </c>
      <c r="H7985" s="39">
        <f>MATCH(C7985,Currecny_M!$A$1:$P$1,0)</f>
        <v>7</v>
      </c>
      <c r="I7985" s="39">
        <f>VLOOKUP(N7985,Currecny_M!$A$1:$P$10,MATCH(Database!C7985,Currecny_M!$A$1:$P$1,0),FALSE)</f>
        <v>99.85</v>
      </c>
      <c r="J7985" s="82">
        <f t="shared" si="373"/>
        <v>5.1921999999999997</v>
      </c>
      <c r="K7985" s="39">
        <f>VLOOKUP('Cover page'!$B$6,Currecny_M!$A$1:$P$10,MATCH(Database!C7985,Currecny_M!$A$1:$P$1,0),FALSE)</f>
        <v>1</v>
      </c>
      <c r="L7985" s="82">
        <f t="shared" si="374"/>
        <v>5.1921999999999997</v>
      </c>
      <c r="M7985" s="82">
        <f>((E7985/$F$1)*VLOOKUP(N7985,Currecny_M!$A$1:$P$10,MATCH(Database!C7985,Currecny_M!$A$1:$P$1,0),FALSE))/VLOOKUP('Cover page'!$B$6,Currecny_M!$A$1:$P$10,MATCH(Database!C7985,Currecny_M!$A$1:$P$1,0),FALSE)</f>
        <v>5.1921999999999997</v>
      </c>
      <c r="N7985" s="6" t="str">
        <f>VLOOKUP(B7985,Master!$A$2:$C$11,3,FALSE)</f>
        <v>Pound</v>
      </c>
      <c r="O7985" s="6" t="str">
        <f>VLOOKUP(B7985,Master!$A$2:$C$11,2,FALSE)</f>
        <v>Europe</v>
      </c>
      <c r="Q7985" s="39" t="str">
        <f>VLOOKUP(D7985,GL_Master!$A$1:$D$80,2,FALSE)</f>
        <v>BS</v>
      </c>
      <c r="R7985" s="39" t="str">
        <f>VLOOKUP(D7985,GL_Master!$A$1:$D$80,3,FALSE)</f>
        <v>Trade Payables</v>
      </c>
      <c r="S7985" s="39" t="str">
        <f>VLOOKUP(D7985,GL_Master!$A$1:$D$80,4,FALSE)</f>
        <v>Trade payable</v>
      </c>
    </row>
    <row r="7986" spans="1:19" x14ac:dyDescent="0.25">
      <c r="A7986" s="39" t="s">
        <v>262</v>
      </c>
      <c r="B7986" s="39" t="s">
        <v>250</v>
      </c>
      <c r="C7986" s="7">
        <v>44075</v>
      </c>
      <c r="D7986" s="39" t="s">
        <v>34</v>
      </c>
      <c r="E7986" s="39">
        <v>-1366</v>
      </c>
      <c r="F7986" s="82">
        <f t="shared" si="372"/>
        <v>-1.3660000000000001</v>
      </c>
      <c r="G7986" s="39">
        <f>VLOOKUP(N7986,Currecny_M!$A$1:$P$10,2,FALSE)</f>
        <v>95</v>
      </c>
      <c r="H7986" s="39">
        <f>MATCH(C7986,Currecny_M!$A$1:$P$1,0)</f>
        <v>7</v>
      </c>
      <c r="I7986" s="39">
        <f>VLOOKUP(N7986,Currecny_M!$A$1:$P$10,MATCH(Database!C7986,Currecny_M!$A$1:$P$1,0),FALSE)</f>
        <v>99.85</v>
      </c>
      <c r="J7986" s="82">
        <f t="shared" si="373"/>
        <v>-136.39510000000001</v>
      </c>
      <c r="K7986" s="39">
        <f>VLOOKUP('Cover page'!$B$6,Currecny_M!$A$1:$P$10,MATCH(Database!C7986,Currecny_M!$A$1:$P$1,0),FALSE)</f>
        <v>1</v>
      </c>
      <c r="L7986" s="82">
        <f t="shared" si="374"/>
        <v>-136.39510000000001</v>
      </c>
      <c r="M7986" s="82">
        <f>((E7986/$F$1)*VLOOKUP(N7986,Currecny_M!$A$1:$P$10,MATCH(Database!C7986,Currecny_M!$A$1:$P$1,0),FALSE))/VLOOKUP('Cover page'!$B$6,Currecny_M!$A$1:$P$10,MATCH(Database!C7986,Currecny_M!$A$1:$P$1,0),FALSE)</f>
        <v>-136.39510000000001</v>
      </c>
      <c r="N7986" s="6" t="str">
        <f>VLOOKUP(B7986,Master!$A$2:$C$11,3,FALSE)</f>
        <v>Pound</v>
      </c>
      <c r="O7986" s="6" t="str">
        <f>VLOOKUP(B7986,Master!$A$2:$C$11,2,FALSE)</f>
        <v>Europe</v>
      </c>
      <c r="Q7986" s="39" t="str">
        <f>VLOOKUP(D7986,GL_Master!$A$1:$D$80,2,FALSE)</f>
        <v>BS</v>
      </c>
      <c r="R7986" s="39" t="str">
        <f>VLOOKUP(D7986,GL_Master!$A$1:$D$80,3,FALSE)</f>
        <v>Provisions</v>
      </c>
      <c r="S7986" s="39" t="str">
        <f>VLOOKUP(D7986,GL_Master!$A$1:$D$80,4,FALSE)</f>
        <v>Expenses payables</v>
      </c>
    </row>
    <row r="7987" spans="1:19" x14ac:dyDescent="0.25">
      <c r="A7987" s="39" t="s">
        <v>262</v>
      </c>
      <c r="B7987" s="39" t="s">
        <v>250</v>
      </c>
      <c r="C7987" s="7">
        <v>44075</v>
      </c>
      <c r="D7987" s="39" t="s">
        <v>18</v>
      </c>
      <c r="E7987" s="39">
        <v>-822</v>
      </c>
      <c r="F7987" s="82">
        <f t="shared" si="372"/>
        <v>-0.82199999999999995</v>
      </c>
      <c r="G7987" s="39">
        <f>VLOOKUP(N7987,Currecny_M!$A$1:$P$10,2,FALSE)</f>
        <v>95</v>
      </c>
      <c r="H7987" s="39">
        <f>MATCH(C7987,Currecny_M!$A$1:$P$1,0)</f>
        <v>7</v>
      </c>
      <c r="I7987" s="39">
        <f>VLOOKUP(N7987,Currecny_M!$A$1:$P$10,MATCH(Database!C7987,Currecny_M!$A$1:$P$1,0),FALSE)</f>
        <v>99.85</v>
      </c>
      <c r="J7987" s="82">
        <f t="shared" si="373"/>
        <v>-82.076699999999988</v>
      </c>
      <c r="K7987" s="39">
        <f>VLOOKUP('Cover page'!$B$6,Currecny_M!$A$1:$P$10,MATCH(Database!C7987,Currecny_M!$A$1:$P$1,0),FALSE)</f>
        <v>1</v>
      </c>
      <c r="L7987" s="82">
        <f t="shared" si="374"/>
        <v>-82.076699999999988</v>
      </c>
      <c r="M7987" s="82">
        <f>((E7987/$F$1)*VLOOKUP(N7987,Currecny_M!$A$1:$P$10,MATCH(Database!C7987,Currecny_M!$A$1:$P$1,0),FALSE))/VLOOKUP('Cover page'!$B$6,Currecny_M!$A$1:$P$10,MATCH(Database!C7987,Currecny_M!$A$1:$P$1,0),FALSE)</f>
        <v>-82.076699999999988</v>
      </c>
      <c r="N7987" s="6" t="str">
        <f>VLOOKUP(B7987,Master!$A$2:$C$11,3,FALSE)</f>
        <v>Pound</v>
      </c>
      <c r="O7987" s="6" t="str">
        <f>VLOOKUP(B7987,Master!$A$2:$C$11,2,FALSE)</f>
        <v>Europe</v>
      </c>
      <c r="Q7987" s="39" t="str">
        <f>VLOOKUP(D7987,GL_Master!$A$1:$D$80,2,FALSE)</f>
        <v>BS</v>
      </c>
      <c r="R7987" s="39" t="str">
        <f>VLOOKUP(D7987,GL_Master!$A$1:$D$80,3,FALSE)</f>
        <v>Other current liabilities</v>
      </c>
      <c r="S7987" s="39" t="str">
        <f>VLOOKUP(D7987,GL_Master!$A$1:$D$80,4,FALSE)</f>
        <v>Employee related liabilities</v>
      </c>
    </row>
    <row r="7988" spans="1:19" x14ac:dyDescent="0.25">
      <c r="A7988" s="39" t="s">
        <v>262</v>
      </c>
      <c r="B7988" s="39" t="s">
        <v>250</v>
      </c>
      <c r="C7988" s="7">
        <v>44075</v>
      </c>
      <c r="D7988" s="39" t="s">
        <v>55</v>
      </c>
      <c r="E7988" s="39">
        <v>-105</v>
      </c>
      <c r="F7988" s="82">
        <f t="shared" si="372"/>
        <v>-0.105</v>
      </c>
      <c r="G7988" s="39">
        <f>VLOOKUP(N7988,Currecny_M!$A$1:$P$10,2,FALSE)</f>
        <v>95</v>
      </c>
      <c r="H7988" s="39">
        <f>MATCH(C7988,Currecny_M!$A$1:$P$1,0)</f>
        <v>7</v>
      </c>
      <c r="I7988" s="39">
        <f>VLOOKUP(N7988,Currecny_M!$A$1:$P$10,MATCH(Database!C7988,Currecny_M!$A$1:$P$1,0),FALSE)</f>
        <v>99.85</v>
      </c>
      <c r="J7988" s="82">
        <f t="shared" si="373"/>
        <v>-10.484249999999999</v>
      </c>
      <c r="K7988" s="39">
        <f>VLOOKUP('Cover page'!$B$6,Currecny_M!$A$1:$P$10,MATCH(Database!C7988,Currecny_M!$A$1:$P$1,0),FALSE)</f>
        <v>1</v>
      </c>
      <c r="L7988" s="82">
        <f t="shared" si="374"/>
        <v>-10.484249999999999</v>
      </c>
      <c r="M7988" s="82">
        <f>((E7988/$F$1)*VLOOKUP(N7988,Currecny_M!$A$1:$P$10,MATCH(Database!C7988,Currecny_M!$A$1:$P$1,0),FALSE))/VLOOKUP('Cover page'!$B$6,Currecny_M!$A$1:$P$10,MATCH(Database!C7988,Currecny_M!$A$1:$P$1,0),FALSE)</f>
        <v>-10.484249999999999</v>
      </c>
      <c r="N7988" s="6" t="str">
        <f>VLOOKUP(B7988,Master!$A$2:$C$11,3,FALSE)</f>
        <v>Pound</v>
      </c>
      <c r="O7988" s="6" t="str">
        <f>VLOOKUP(B7988,Master!$A$2:$C$11,2,FALSE)</f>
        <v>Europe</v>
      </c>
      <c r="Q7988" s="39" t="str">
        <f>VLOOKUP(D7988,GL_Master!$A$1:$D$80,2,FALSE)</f>
        <v>BS</v>
      </c>
      <c r="R7988" s="39" t="str">
        <f>VLOOKUP(D7988,GL_Master!$A$1:$D$80,3,FALSE)</f>
        <v>Other current liabilities</v>
      </c>
      <c r="S7988" s="39" t="str">
        <f>VLOOKUP(D7988,GL_Master!$A$1:$D$80,4,FALSE)</f>
        <v>Security deposit received</v>
      </c>
    </row>
    <row r="7989" spans="1:19" x14ac:dyDescent="0.25">
      <c r="A7989" s="39" t="s">
        <v>262</v>
      </c>
      <c r="B7989" s="39" t="s">
        <v>250</v>
      </c>
      <c r="C7989" s="7">
        <v>44075</v>
      </c>
      <c r="D7989" s="39" t="s">
        <v>56</v>
      </c>
      <c r="E7989" s="39">
        <v>-27</v>
      </c>
      <c r="F7989" s="82">
        <f t="shared" si="372"/>
        <v>-2.7E-2</v>
      </c>
      <c r="G7989" s="39">
        <f>VLOOKUP(N7989,Currecny_M!$A$1:$P$10,2,FALSE)</f>
        <v>95</v>
      </c>
      <c r="H7989" s="39">
        <f>MATCH(C7989,Currecny_M!$A$1:$P$1,0)</f>
        <v>7</v>
      </c>
      <c r="I7989" s="39">
        <f>VLOOKUP(N7989,Currecny_M!$A$1:$P$10,MATCH(Database!C7989,Currecny_M!$A$1:$P$1,0),FALSE)</f>
        <v>99.85</v>
      </c>
      <c r="J7989" s="82">
        <f t="shared" si="373"/>
        <v>-2.6959499999999998</v>
      </c>
      <c r="K7989" s="39">
        <f>VLOOKUP('Cover page'!$B$6,Currecny_M!$A$1:$P$10,MATCH(Database!C7989,Currecny_M!$A$1:$P$1,0),FALSE)</f>
        <v>1</v>
      </c>
      <c r="L7989" s="82">
        <f t="shared" si="374"/>
        <v>-2.6959499999999998</v>
      </c>
      <c r="M7989" s="82">
        <f>((E7989/$F$1)*VLOOKUP(N7989,Currecny_M!$A$1:$P$10,MATCH(Database!C7989,Currecny_M!$A$1:$P$1,0),FALSE))/VLOOKUP('Cover page'!$B$6,Currecny_M!$A$1:$P$10,MATCH(Database!C7989,Currecny_M!$A$1:$P$1,0),FALSE)</f>
        <v>-2.6959499999999998</v>
      </c>
      <c r="N7989" s="6" t="str">
        <f>VLOOKUP(B7989,Master!$A$2:$C$11,3,FALSE)</f>
        <v>Pound</v>
      </c>
      <c r="O7989" s="6" t="str">
        <f>VLOOKUP(B7989,Master!$A$2:$C$11,2,FALSE)</f>
        <v>Europe</v>
      </c>
      <c r="Q7989" s="39" t="str">
        <f>VLOOKUP(D7989,GL_Master!$A$1:$D$80,2,FALSE)</f>
        <v>BS</v>
      </c>
      <c r="R7989" s="39" t="str">
        <f>VLOOKUP(D7989,GL_Master!$A$1:$D$80,3,FALSE)</f>
        <v>Other Tax Payables</v>
      </c>
      <c r="S7989" s="39" t="str">
        <f>VLOOKUP(D7989,GL_Master!$A$1:$D$80,4,FALSE)</f>
        <v>Tax deducted at source payable</v>
      </c>
    </row>
    <row r="7990" spans="1:19" x14ac:dyDescent="0.25">
      <c r="A7990" s="39" t="s">
        <v>262</v>
      </c>
      <c r="B7990" s="39" t="s">
        <v>250</v>
      </c>
      <c r="C7990" s="7">
        <v>44075</v>
      </c>
      <c r="D7990" s="39" t="s">
        <v>57</v>
      </c>
      <c r="E7990" s="39">
        <v>-250</v>
      </c>
      <c r="F7990" s="82">
        <f t="shared" si="372"/>
        <v>-0.25</v>
      </c>
      <c r="G7990" s="39">
        <f>VLOOKUP(N7990,Currecny_M!$A$1:$P$10,2,FALSE)</f>
        <v>95</v>
      </c>
      <c r="H7990" s="39">
        <f>MATCH(C7990,Currecny_M!$A$1:$P$1,0)</f>
        <v>7</v>
      </c>
      <c r="I7990" s="39">
        <f>VLOOKUP(N7990,Currecny_M!$A$1:$P$10,MATCH(Database!C7990,Currecny_M!$A$1:$P$1,0),FALSE)</f>
        <v>99.85</v>
      </c>
      <c r="J7990" s="82">
        <f t="shared" si="373"/>
        <v>-24.962499999999999</v>
      </c>
      <c r="K7990" s="39">
        <f>VLOOKUP('Cover page'!$B$6,Currecny_M!$A$1:$P$10,MATCH(Database!C7990,Currecny_M!$A$1:$P$1,0),FALSE)</f>
        <v>1</v>
      </c>
      <c r="L7990" s="82">
        <f t="shared" si="374"/>
        <v>-24.962499999999999</v>
      </c>
      <c r="M7990" s="82">
        <f>((E7990/$F$1)*VLOOKUP(N7990,Currecny_M!$A$1:$P$10,MATCH(Database!C7990,Currecny_M!$A$1:$P$1,0),FALSE))/VLOOKUP('Cover page'!$B$6,Currecny_M!$A$1:$P$10,MATCH(Database!C7990,Currecny_M!$A$1:$P$1,0),FALSE)</f>
        <v>-24.962499999999999</v>
      </c>
      <c r="N7990" s="6" t="str">
        <f>VLOOKUP(B7990,Master!$A$2:$C$11,3,FALSE)</f>
        <v>Pound</v>
      </c>
      <c r="O7990" s="6" t="str">
        <f>VLOOKUP(B7990,Master!$A$2:$C$11,2,FALSE)</f>
        <v>Europe</v>
      </c>
      <c r="Q7990" s="39" t="str">
        <f>VLOOKUP(D7990,GL_Master!$A$1:$D$80,2,FALSE)</f>
        <v>BS</v>
      </c>
      <c r="R7990" s="39" t="str">
        <f>VLOOKUP(D7990,GL_Master!$A$1:$D$80,3,FALSE)</f>
        <v>Other Tax Payables</v>
      </c>
      <c r="S7990" s="39" t="str">
        <f>VLOOKUP(D7990,GL_Master!$A$1:$D$80,4,FALSE)</f>
        <v>Tax deducted at source payable</v>
      </c>
    </row>
    <row r="7991" spans="1:19" x14ac:dyDescent="0.25">
      <c r="A7991" s="39" t="s">
        <v>262</v>
      </c>
      <c r="B7991" s="39" t="s">
        <v>250</v>
      </c>
      <c r="C7991" s="7">
        <v>44075</v>
      </c>
      <c r="D7991" s="39" t="s">
        <v>58</v>
      </c>
      <c r="E7991" s="39">
        <v>-1821</v>
      </c>
      <c r="F7991" s="82">
        <f t="shared" si="372"/>
        <v>-1.821</v>
      </c>
      <c r="G7991" s="39">
        <f>VLOOKUP(N7991,Currecny_M!$A$1:$P$10,2,FALSE)</f>
        <v>95</v>
      </c>
      <c r="H7991" s="39">
        <f>MATCH(C7991,Currecny_M!$A$1:$P$1,0)</f>
        <v>7</v>
      </c>
      <c r="I7991" s="39">
        <f>VLOOKUP(N7991,Currecny_M!$A$1:$P$10,MATCH(Database!C7991,Currecny_M!$A$1:$P$1,0),FALSE)</f>
        <v>99.85</v>
      </c>
      <c r="J7991" s="82">
        <f t="shared" si="373"/>
        <v>-181.82684999999998</v>
      </c>
      <c r="K7991" s="39">
        <f>VLOOKUP('Cover page'!$B$6,Currecny_M!$A$1:$P$10,MATCH(Database!C7991,Currecny_M!$A$1:$P$1,0),FALSE)</f>
        <v>1</v>
      </c>
      <c r="L7991" s="82">
        <f t="shared" si="374"/>
        <v>-181.82684999999998</v>
      </c>
      <c r="M7991" s="82">
        <f>((E7991/$F$1)*VLOOKUP(N7991,Currecny_M!$A$1:$P$10,MATCH(Database!C7991,Currecny_M!$A$1:$P$1,0),FALSE))/VLOOKUP('Cover page'!$B$6,Currecny_M!$A$1:$P$10,MATCH(Database!C7991,Currecny_M!$A$1:$P$1,0),FALSE)</f>
        <v>-181.82684999999998</v>
      </c>
      <c r="N7991" s="6" t="str">
        <f>VLOOKUP(B7991,Master!$A$2:$C$11,3,FALSE)</f>
        <v>Pound</v>
      </c>
      <c r="O7991" s="6" t="str">
        <f>VLOOKUP(B7991,Master!$A$2:$C$11,2,FALSE)</f>
        <v>Europe</v>
      </c>
      <c r="Q7991" s="39" t="str">
        <f>VLOOKUP(D7991,GL_Master!$A$1:$D$80,2,FALSE)</f>
        <v>BS</v>
      </c>
      <c r="R7991" s="39" t="str">
        <f>VLOOKUP(D7991,GL_Master!$A$1:$D$80,3,FALSE)</f>
        <v>Long-term provisions</v>
      </c>
      <c r="S7991" s="39" t="str">
        <f>VLOOKUP(D7991,GL_Master!$A$1:$D$80,4,FALSE)</f>
        <v>Provision for gratuity</v>
      </c>
    </row>
    <row r="7992" spans="1:19" x14ac:dyDescent="0.25">
      <c r="A7992" s="39" t="s">
        <v>262</v>
      </c>
      <c r="B7992" s="39" t="s">
        <v>250</v>
      </c>
      <c r="C7992" s="7">
        <v>44075</v>
      </c>
      <c r="D7992" s="39" t="s">
        <v>59</v>
      </c>
      <c r="E7992" s="39">
        <v>-755</v>
      </c>
      <c r="F7992" s="82">
        <f t="shared" si="372"/>
        <v>-0.755</v>
      </c>
      <c r="G7992" s="39">
        <f>VLOOKUP(N7992,Currecny_M!$A$1:$P$10,2,FALSE)</f>
        <v>95</v>
      </c>
      <c r="H7992" s="39">
        <f>MATCH(C7992,Currecny_M!$A$1:$P$1,0)</f>
        <v>7</v>
      </c>
      <c r="I7992" s="39">
        <f>VLOOKUP(N7992,Currecny_M!$A$1:$P$10,MATCH(Database!C7992,Currecny_M!$A$1:$P$1,0),FALSE)</f>
        <v>99.85</v>
      </c>
      <c r="J7992" s="82">
        <f t="shared" si="373"/>
        <v>-75.386749999999992</v>
      </c>
      <c r="K7992" s="39">
        <f>VLOOKUP('Cover page'!$B$6,Currecny_M!$A$1:$P$10,MATCH(Database!C7992,Currecny_M!$A$1:$P$1,0),FALSE)</f>
        <v>1</v>
      </c>
      <c r="L7992" s="82">
        <f t="shared" si="374"/>
        <v>-75.386749999999992</v>
      </c>
      <c r="M7992" s="82">
        <f>((E7992/$F$1)*VLOOKUP(N7992,Currecny_M!$A$1:$P$10,MATCH(Database!C7992,Currecny_M!$A$1:$P$1,0),FALSE))/VLOOKUP('Cover page'!$B$6,Currecny_M!$A$1:$P$10,MATCH(Database!C7992,Currecny_M!$A$1:$P$1,0),FALSE)</f>
        <v>-75.386749999999992</v>
      </c>
      <c r="N7992" s="6" t="str">
        <f>VLOOKUP(B7992,Master!$A$2:$C$11,3,FALSE)</f>
        <v>Pound</v>
      </c>
      <c r="O7992" s="6" t="str">
        <f>VLOOKUP(B7992,Master!$A$2:$C$11,2,FALSE)</f>
        <v>Europe</v>
      </c>
      <c r="Q7992" s="39" t="str">
        <f>VLOOKUP(D7992,GL_Master!$A$1:$D$80,2,FALSE)</f>
        <v>BS</v>
      </c>
      <c r="R7992" s="39" t="str">
        <f>VLOOKUP(D7992,GL_Master!$A$1:$D$80,3,FALSE)</f>
        <v>Long-term provisions</v>
      </c>
      <c r="S7992" s="39" t="str">
        <f>VLOOKUP(D7992,GL_Master!$A$1:$D$80,4,FALSE)</f>
        <v>Provision for leave encashment</v>
      </c>
    </row>
    <row r="7993" spans="1:19" x14ac:dyDescent="0.25">
      <c r="A7993" s="39" t="s">
        <v>262</v>
      </c>
      <c r="B7993" s="39" t="s">
        <v>250</v>
      </c>
      <c r="C7993" s="7">
        <v>44075</v>
      </c>
      <c r="D7993" s="39" t="s">
        <v>60</v>
      </c>
      <c r="E7993" s="39">
        <v>-216</v>
      </c>
      <c r="F7993" s="82">
        <f t="shared" si="372"/>
        <v>-0.216</v>
      </c>
      <c r="G7993" s="39">
        <f>VLOOKUP(N7993,Currecny_M!$A$1:$P$10,2,FALSE)</f>
        <v>95</v>
      </c>
      <c r="H7993" s="39">
        <f>MATCH(C7993,Currecny_M!$A$1:$P$1,0)</f>
        <v>7</v>
      </c>
      <c r="I7993" s="39">
        <f>VLOOKUP(N7993,Currecny_M!$A$1:$P$10,MATCH(Database!C7993,Currecny_M!$A$1:$P$1,0),FALSE)</f>
        <v>99.85</v>
      </c>
      <c r="J7993" s="82">
        <f t="shared" si="373"/>
        <v>-21.567599999999999</v>
      </c>
      <c r="K7993" s="39">
        <f>VLOOKUP('Cover page'!$B$6,Currecny_M!$A$1:$P$10,MATCH(Database!C7993,Currecny_M!$A$1:$P$1,0),FALSE)</f>
        <v>1</v>
      </c>
      <c r="L7993" s="82">
        <f t="shared" si="374"/>
        <v>-21.567599999999999</v>
      </c>
      <c r="M7993" s="82">
        <f>((E7993/$F$1)*VLOOKUP(N7993,Currecny_M!$A$1:$P$10,MATCH(Database!C7993,Currecny_M!$A$1:$P$1,0),FALSE))/VLOOKUP('Cover page'!$B$6,Currecny_M!$A$1:$P$10,MATCH(Database!C7993,Currecny_M!$A$1:$P$1,0),FALSE)</f>
        <v>-21.567599999999999</v>
      </c>
      <c r="N7993" s="6" t="str">
        <f>VLOOKUP(B7993,Master!$A$2:$C$11,3,FALSE)</f>
        <v>Pound</v>
      </c>
      <c r="O7993" s="6" t="str">
        <f>VLOOKUP(B7993,Master!$A$2:$C$11,2,FALSE)</f>
        <v>Europe</v>
      </c>
      <c r="Q7993" s="39" t="str">
        <f>VLOOKUP(D7993,GL_Master!$A$1:$D$80,2,FALSE)</f>
        <v>BS</v>
      </c>
      <c r="R7993" s="39" t="str">
        <f>VLOOKUP(D7993,GL_Master!$A$1:$D$80,3,FALSE)</f>
        <v>Trade Payables</v>
      </c>
      <c r="S7993" s="39" t="str">
        <f>VLOOKUP(D7993,GL_Master!$A$1:$D$80,4,FALSE)</f>
        <v>Trade payable</v>
      </c>
    </row>
    <row r="7994" spans="1:19" x14ac:dyDescent="0.25">
      <c r="A7994" s="39" t="s">
        <v>262</v>
      </c>
      <c r="B7994" s="39" t="s">
        <v>250</v>
      </c>
      <c r="C7994" s="7">
        <v>44075</v>
      </c>
      <c r="D7994" s="39" t="s">
        <v>61</v>
      </c>
      <c r="E7994" s="39">
        <v>-2143</v>
      </c>
      <c r="F7994" s="82">
        <f t="shared" si="372"/>
        <v>-2.1429999999999998</v>
      </c>
      <c r="G7994" s="39">
        <f>VLOOKUP(N7994,Currecny_M!$A$1:$P$10,2,FALSE)</f>
        <v>95</v>
      </c>
      <c r="H7994" s="39">
        <f>MATCH(C7994,Currecny_M!$A$1:$P$1,0)</f>
        <v>7</v>
      </c>
      <c r="I7994" s="39">
        <f>VLOOKUP(N7994,Currecny_M!$A$1:$P$10,MATCH(Database!C7994,Currecny_M!$A$1:$P$1,0),FALSE)</f>
        <v>99.85</v>
      </c>
      <c r="J7994" s="82">
        <f t="shared" si="373"/>
        <v>-213.97854999999996</v>
      </c>
      <c r="K7994" s="39">
        <f>VLOOKUP('Cover page'!$B$6,Currecny_M!$A$1:$P$10,MATCH(Database!C7994,Currecny_M!$A$1:$P$1,0),FALSE)</f>
        <v>1</v>
      </c>
      <c r="L7994" s="82">
        <f t="shared" si="374"/>
        <v>-213.97854999999996</v>
      </c>
      <c r="M7994" s="82">
        <f>((E7994/$F$1)*VLOOKUP(N7994,Currecny_M!$A$1:$P$10,MATCH(Database!C7994,Currecny_M!$A$1:$P$1,0),FALSE))/VLOOKUP('Cover page'!$B$6,Currecny_M!$A$1:$P$10,MATCH(Database!C7994,Currecny_M!$A$1:$P$1,0),FALSE)</f>
        <v>-213.97854999999996</v>
      </c>
      <c r="N7994" s="6" t="str">
        <f>VLOOKUP(B7994,Master!$A$2:$C$11,3,FALSE)</f>
        <v>Pound</v>
      </c>
      <c r="O7994" s="6" t="str">
        <f>VLOOKUP(B7994,Master!$A$2:$C$11,2,FALSE)</f>
        <v>Europe</v>
      </c>
      <c r="Q7994" s="39" t="str">
        <f>VLOOKUP(D7994,GL_Master!$A$1:$D$80,2,FALSE)</f>
        <v>BS</v>
      </c>
      <c r="R7994" s="39" t="str">
        <f>VLOOKUP(D7994,GL_Master!$A$1:$D$80,3,FALSE)</f>
        <v>Provisions</v>
      </c>
      <c r="S7994" s="39" t="str">
        <f>VLOOKUP(D7994,GL_Master!$A$1:$D$80,4,FALSE)</f>
        <v>Provision for doubtful assets</v>
      </c>
    </row>
    <row r="7995" spans="1:19" x14ac:dyDescent="0.25">
      <c r="A7995" s="39" t="s">
        <v>262</v>
      </c>
      <c r="B7995" s="39" t="s">
        <v>250</v>
      </c>
      <c r="C7995" s="7">
        <v>44075</v>
      </c>
      <c r="D7995" s="39" t="s">
        <v>62</v>
      </c>
      <c r="E7995" s="39">
        <v>-79</v>
      </c>
      <c r="F7995" s="82">
        <f t="shared" si="372"/>
        <v>-7.9000000000000001E-2</v>
      </c>
      <c r="G7995" s="39">
        <f>VLOOKUP(N7995,Currecny_M!$A$1:$P$10,2,FALSE)</f>
        <v>95</v>
      </c>
      <c r="H7995" s="39">
        <f>MATCH(C7995,Currecny_M!$A$1:$P$1,0)</f>
        <v>7</v>
      </c>
      <c r="I7995" s="39">
        <f>VLOOKUP(N7995,Currecny_M!$A$1:$P$10,MATCH(Database!C7995,Currecny_M!$A$1:$P$1,0),FALSE)</f>
        <v>99.85</v>
      </c>
      <c r="J7995" s="82">
        <f t="shared" si="373"/>
        <v>-7.8881499999999996</v>
      </c>
      <c r="K7995" s="39">
        <f>VLOOKUP('Cover page'!$B$6,Currecny_M!$A$1:$P$10,MATCH(Database!C7995,Currecny_M!$A$1:$P$1,0),FALSE)</f>
        <v>1</v>
      </c>
      <c r="L7995" s="82">
        <f t="shared" si="374"/>
        <v>-7.8881499999999996</v>
      </c>
      <c r="M7995" s="82">
        <f>((E7995/$F$1)*VLOOKUP(N7995,Currecny_M!$A$1:$P$10,MATCH(Database!C7995,Currecny_M!$A$1:$P$1,0),FALSE))/VLOOKUP('Cover page'!$B$6,Currecny_M!$A$1:$P$10,MATCH(Database!C7995,Currecny_M!$A$1:$P$1,0),FALSE)</f>
        <v>-7.8881499999999996</v>
      </c>
      <c r="N7995" s="6" t="str">
        <f>VLOOKUP(B7995,Master!$A$2:$C$11,3,FALSE)</f>
        <v>Pound</v>
      </c>
      <c r="O7995" s="6" t="str">
        <f>VLOOKUP(B7995,Master!$A$2:$C$11,2,FALSE)</f>
        <v>Europe</v>
      </c>
      <c r="Q7995" s="39" t="str">
        <f>VLOOKUP(D7995,GL_Master!$A$1:$D$80,2,FALSE)</f>
        <v>BS</v>
      </c>
      <c r="R7995" s="39" t="str">
        <f>VLOOKUP(D7995,GL_Master!$A$1:$D$80,3,FALSE)</f>
        <v>Provisions</v>
      </c>
      <c r="S7995" s="39" t="str">
        <f>VLOOKUP(D7995,GL_Master!$A$1:$D$80,4,FALSE)</f>
        <v>Provision for Insurance</v>
      </c>
    </row>
    <row r="7996" spans="1:19" x14ac:dyDescent="0.25">
      <c r="A7996" s="39" t="s">
        <v>262</v>
      </c>
      <c r="B7996" s="39" t="s">
        <v>250</v>
      </c>
      <c r="C7996" s="7">
        <v>44075</v>
      </c>
      <c r="D7996" s="39" t="s">
        <v>63</v>
      </c>
      <c r="E7996" s="39">
        <v>193</v>
      </c>
      <c r="F7996" s="82">
        <f t="shared" si="372"/>
        <v>0.193</v>
      </c>
      <c r="G7996" s="39">
        <f>VLOOKUP(N7996,Currecny_M!$A$1:$P$10,2,FALSE)</f>
        <v>95</v>
      </c>
      <c r="H7996" s="39">
        <f>MATCH(C7996,Currecny_M!$A$1:$P$1,0)</f>
        <v>7</v>
      </c>
      <c r="I7996" s="39">
        <f>VLOOKUP(N7996,Currecny_M!$A$1:$P$10,MATCH(Database!C7996,Currecny_M!$A$1:$P$1,0),FALSE)</f>
        <v>99.85</v>
      </c>
      <c r="J7996" s="82">
        <f t="shared" si="373"/>
        <v>19.271049999999999</v>
      </c>
      <c r="K7996" s="39">
        <f>VLOOKUP('Cover page'!$B$6,Currecny_M!$A$1:$P$10,MATCH(Database!C7996,Currecny_M!$A$1:$P$1,0),FALSE)</f>
        <v>1</v>
      </c>
      <c r="L7996" s="82">
        <f t="shared" si="374"/>
        <v>19.271049999999999</v>
      </c>
      <c r="M7996" s="82">
        <f>((E7996/$F$1)*VLOOKUP(N7996,Currecny_M!$A$1:$P$10,MATCH(Database!C7996,Currecny_M!$A$1:$P$1,0),FALSE))/VLOOKUP('Cover page'!$B$6,Currecny_M!$A$1:$P$10,MATCH(Database!C7996,Currecny_M!$A$1:$P$1,0),FALSE)</f>
        <v>19.271049999999999</v>
      </c>
      <c r="N7996" s="6" t="str">
        <f>VLOOKUP(B7996,Master!$A$2:$C$11,3,FALSE)</f>
        <v>Pound</v>
      </c>
      <c r="O7996" s="6" t="str">
        <f>VLOOKUP(B7996,Master!$A$2:$C$11,2,FALSE)</f>
        <v>Europe</v>
      </c>
      <c r="Q7996" s="39" t="str">
        <f>VLOOKUP(D7996,GL_Master!$A$1:$D$80,2,FALSE)</f>
        <v>BS</v>
      </c>
      <c r="R7996" s="39" t="str">
        <f>VLOOKUP(D7996,GL_Master!$A$1:$D$80,3,FALSE)</f>
        <v>Gross Block</v>
      </c>
      <c r="S7996" s="39" t="str">
        <f>VLOOKUP(D7996,GL_Master!$A$1:$D$80,4,FALSE)</f>
        <v>Tangible Fixed assets</v>
      </c>
    </row>
    <row r="7997" spans="1:19" x14ac:dyDescent="0.25">
      <c r="A7997" s="39" t="s">
        <v>262</v>
      </c>
      <c r="B7997" s="39" t="s">
        <v>250</v>
      </c>
      <c r="C7997" s="7">
        <v>44075</v>
      </c>
      <c r="D7997" s="39" t="s">
        <v>64</v>
      </c>
      <c r="E7997" s="39">
        <v>10536</v>
      </c>
      <c r="F7997" s="82">
        <f t="shared" si="372"/>
        <v>10.536</v>
      </c>
      <c r="G7997" s="39">
        <f>VLOOKUP(N7997,Currecny_M!$A$1:$P$10,2,FALSE)</f>
        <v>95</v>
      </c>
      <c r="H7997" s="39">
        <f>MATCH(C7997,Currecny_M!$A$1:$P$1,0)</f>
        <v>7</v>
      </c>
      <c r="I7997" s="39">
        <f>VLOOKUP(N7997,Currecny_M!$A$1:$P$10,MATCH(Database!C7997,Currecny_M!$A$1:$P$1,0),FALSE)</f>
        <v>99.85</v>
      </c>
      <c r="J7997" s="82">
        <f t="shared" si="373"/>
        <v>1052.0195999999999</v>
      </c>
      <c r="K7997" s="39">
        <f>VLOOKUP('Cover page'!$B$6,Currecny_M!$A$1:$P$10,MATCH(Database!C7997,Currecny_M!$A$1:$P$1,0),FALSE)</f>
        <v>1</v>
      </c>
      <c r="L7997" s="82">
        <f t="shared" si="374"/>
        <v>1052.0195999999999</v>
      </c>
      <c r="M7997" s="82">
        <f>((E7997/$F$1)*VLOOKUP(N7997,Currecny_M!$A$1:$P$10,MATCH(Database!C7997,Currecny_M!$A$1:$P$1,0),FALSE))/VLOOKUP('Cover page'!$B$6,Currecny_M!$A$1:$P$10,MATCH(Database!C7997,Currecny_M!$A$1:$P$1,0),FALSE)</f>
        <v>1052.0195999999999</v>
      </c>
      <c r="N7997" s="6" t="str">
        <f>VLOOKUP(B7997,Master!$A$2:$C$11,3,FALSE)</f>
        <v>Pound</v>
      </c>
      <c r="O7997" s="6" t="str">
        <f>VLOOKUP(B7997,Master!$A$2:$C$11,2,FALSE)</f>
        <v>Europe</v>
      </c>
      <c r="Q7997" s="39" t="str">
        <f>VLOOKUP(D7997,GL_Master!$A$1:$D$80,2,FALSE)</f>
        <v>BS</v>
      </c>
      <c r="R7997" s="39" t="str">
        <f>VLOOKUP(D7997,GL_Master!$A$1:$D$80,3,FALSE)</f>
        <v>Gross Block</v>
      </c>
      <c r="S7997" s="39" t="str">
        <f>VLOOKUP(D7997,GL_Master!$A$1:$D$80,4,FALSE)</f>
        <v>Tangible Fixed assets</v>
      </c>
    </row>
    <row r="7998" spans="1:19" x14ac:dyDescent="0.25">
      <c r="A7998" s="39" t="s">
        <v>262</v>
      </c>
      <c r="B7998" s="39" t="s">
        <v>250</v>
      </c>
      <c r="C7998" s="7">
        <v>44075</v>
      </c>
      <c r="D7998" s="39" t="s">
        <v>65</v>
      </c>
      <c r="E7998" s="39">
        <v>-7031</v>
      </c>
      <c r="F7998" s="82">
        <f t="shared" si="372"/>
        <v>-7.0309999999999997</v>
      </c>
      <c r="G7998" s="39">
        <f>VLOOKUP(N7998,Currecny_M!$A$1:$P$10,2,FALSE)</f>
        <v>95</v>
      </c>
      <c r="H7998" s="39">
        <f>MATCH(C7998,Currecny_M!$A$1:$P$1,0)</f>
        <v>7</v>
      </c>
      <c r="I7998" s="39">
        <f>VLOOKUP(N7998,Currecny_M!$A$1:$P$10,MATCH(Database!C7998,Currecny_M!$A$1:$P$1,0),FALSE)</f>
        <v>99.85</v>
      </c>
      <c r="J7998" s="82">
        <f t="shared" si="373"/>
        <v>-702.04534999999998</v>
      </c>
      <c r="K7998" s="39">
        <f>VLOOKUP('Cover page'!$B$6,Currecny_M!$A$1:$P$10,MATCH(Database!C7998,Currecny_M!$A$1:$P$1,0),FALSE)</f>
        <v>1</v>
      </c>
      <c r="L7998" s="82">
        <f t="shared" si="374"/>
        <v>-702.04534999999998</v>
      </c>
      <c r="M7998" s="82">
        <f>((E7998/$F$1)*VLOOKUP(N7998,Currecny_M!$A$1:$P$10,MATCH(Database!C7998,Currecny_M!$A$1:$P$1,0),FALSE))/VLOOKUP('Cover page'!$B$6,Currecny_M!$A$1:$P$10,MATCH(Database!C7998,Currecny_M!$A$1:$P$1,0),FALSE)</f>
        <v>-702.04534999999998</v>
      </c>
      <c r="N7998" s="6" t="str">
        <f>VLOOKUP(B7998,Master!$A$2:$C$11,3,FALSE)</f>
        <v>Pound</v>
      </c>
      <c r="O7998" s="6" t="str">
        <f>VLOOKUP(B7998,Master!$A$2:$C$11,2,FALSE)</f>
        <v>Europe</v>
      </c>
      <c r="Q7998" s="39" t="str">
        <f>VLOOKUP(D7998,GL_Master!$A$1:$D$80,2,FALSE)</f>
        <v>BS</v>
      </c>
      <c r="R7998" s="39" t="str">
        <f>VLOOKUP(D7998,GL_Master!$A$1:$D$80,3,FALSE)</f>
        <v>Accumulated Depreciation</v>
      </c>
      <c r="S7998" s="39" t="str">
        <f>VLOOKUP(D7998,GL_Master!$A$1:$D$80,4,FALSE)</f>
        <v>Accumulated Depreciation</v>
      </c>
    </row>
    <row r="7999" spans="1:19" x14ac:dyDescent="0.25">
      <c r="A7999" s="39" t="s">
        <v>262</v>
      </c>
      <c r="B7999" s="39" t="s">
        <v>250</v>
      </c>
      <c r="C7999" s="7">
        <v>44075</v>
      </c>
      <c r="D7999" s="39" t="s">
        <v>66</v>
      </c>
      <c r="E7999" s="39">
        <v>5511</v>
      </c>
      <c r="F7999" s="82">
        <f t="shared" si="372"/>
        <v>5.5110000000000001</v>
      </c>
      <c r="G7999" s="39">
        <f>VLOOKUP(N7999,Currecny_M!$A$1:$P$10,2,FALSE)</f>
        <v>95</v>
      </c>
      <c r="H7999" s="39">
        <f>MATCH(C7999,Currecny_M!$A$1:$P$1,0)</f>
        <v>7</v>
      </c>
      <c r="I7999" s="39">
        <f>VLOOKUP(N7999,Currecny_M!$A$1:$P$10,MATCH(Database!C7999,Currecny_M!$A$1:$P$1,0),FALSE)</f>
        <v>99.85</v>
      </c>
      <c r="J7999" s="82">
        <f t="shared" si="373"/>
        <v>550.27334999999994</v>
      </c>
      <c r="K7999" s="39">
        <f>VLOOKUP('Cover page'!$B$6,Currecny_M!$A$1:$P$10,MATCH(Database!C7999,Currecny_M!$A$1:$P$1,0),FALSE)</f>
        <v>1</v>
      </c>
      <c r="L7999" s="82">
        <f t="shared" si="374"/>
        <v>550.27334999999994</v>
      </c>
      <c r="M7999" s="82">
        <f>((E7999/$F$1)*VLOOKUP(N7999,Currecny_M!$A$1:$P$10,MATCH(Database!C7999,Currecny_M!$A$1:$P$1,0),FALSE))/VLOOKUP('Cover page'!$B$6,Currecny_M!$A$1:$P$10,MATCH(Database!C7999,Currecny_M!$A$1:$P$1,0),FALSE)</f>
        <v>550.27334999999994</v>
      </c>
      <c r="N7999" s="6" t="str">
        <f>VLOOKUP(B7999,Master!$A$2:$C$11,3,FALSE)</f>
        <v>Pound</v>
      </c>
      <c r="O7999" s="6" t="str">
        <f>VLOOKUP(B7999,Master!$A$2:$C$11,2,FALSE)</f>
        <v>Europe</v>
      </c>
      <c r="Q7999" s="39" t="str">
        <f>VLOOKUP(D7999,GL_Master!$A$1:$D$80,2,FALSE)</f>
        <v>BS</v>
      </c>
      <c r="R7999" s="39" t="str">
        <f>VLOOKUP(D7999,GL_Master!$A$1:$D$80,3,FALSE)</f>
        <v>Gross Block</v>
      </c>
      <c r="S7999" s="39" t="str">
        <f>VLOOKUP(D7999,GL_Master!$A$1:$D$80,4,FALSE)</f>
        <v>Tangible Fixed assets</v>
      </c>
    </row>
    <row r="8000" spans="1:19" x14ac:dyDescent="0.25">
      <c r="A8000" s="39" t="s">
        <v>262</v>
      </c>
      <c r="B8000" s="39" t="s">
        <v>250</v>
      </c>
      <c r="C8000" s="7">
        <v>44075</v>
      </c>
      <c r="D8000" s="39" t="s">
        <v>67</v>
      </c>
      <c r="E8000" s="39">
        <v>2016</v>
      </c>
      <c r="F8000" s="82">
        <f t="shared" si="372"/>
        <v>2.016</v>
      </c>
      <c r="G8000" s="39">
        <f>VLOOKUP(N8000,Currecny_M!$A$1:$P$10,2,FALSE)</f>
        <v>95</v>
      </c>
      <c r="H8000" s="39">
        <f>MATCH(C8000,Currecny_M!$A$1:$P$1,0)</f>
        <v>7</v>
      </c>
      <c r="I8000" s="39">
        <f>VLOOKUP(N8000,Currecny_M!$A$1:$P$10,MATCH(Database!C8000,Currecny_M!$A$1:$P$1,0),FALSE)</f>
        <v>99.85</v>
      </c>
      <c r="J8000" s="82">
        <f t="shared" si="373"/>
        <v>201.29759999999999</v>
      </c>
      <c r="K8000" s="39">
        <f>VLOOKUP('Cover page'!$B$6,Currecny_M!$A$1:$P$10,MATCH(Database!C8000,Currecny_M!$A$1:$P$1,0),FALSE)</f>
        <v>1</v>
      </c>
      <c r="L8000" s="82">
        <f t="shared" si="374"/>
        <v>201.29759999999999</v>
      </c>
      <c r="M8000" s="82">
        <f>((E8000/$F$1)*VLOOKUP(N8000,Currecny_M!$A$1:$P$10,MATCH(Database!C8000,Currecny_M!$A$1:$P$1,0),FALSE))/VLOOKUP('Cover page'!$B$6,Currecny_M!$A$1:$P$10,MATCH(Database!C8000,Currecny_M!$A$1:$P$1,0),FALSE)</f>
        <v>201.29759999999999</v>
      </c>
      <c r="N8000" s="6" t="str">
        <f>VLOOKUP(B8000,Master!$A$2:$C$11,3,FALSE)</f>
        <v>Pound</v>
      </c>
      <c r="O8000" s="6" t="str">
        <f>VLOOKUP(B8000,Master!$A$2:$C$11,2,FALSE)</f>
        <v>Europe</v>
      </c>
      <c r="Q8000" s="39" t="str">
        <f>VLOOKUP(D8000,GL_Master!$A$1:$D$80,2,FALSE)</f>
        <v>BS</v>
      </c>
      <c r="R8000" s="39" t="str">
        <f>VLOOKUP(D8000,GL_Master!$A$1:$D$80,3,FALSE)</f>
        <v>Gross Block</v>
      </c>
      <c r="S8000" s="39" t="str">
        <f>VLOOKUP(D8000,GL_Master!$A$1:$D$80,4,FALSE)</f>
        <v>Tangible Fixed assets</v>
      </c>
    </row>
    <row r="8001" spans="1:19" x14ac:dyDescent="0.25">
      <c r="A8001" s="39" t="s">
        <v>262</v>
      </c>
      <c r="B8001" s="39" t="s">
        <v>250</v>
      </c>
      <c r="C8001" s="7">
        <v>44075</v>
      </c>
      <c r="D8001" s="39" t="s">
        <v>68</v>
      </c>
      <c r="E8001" s="39">
        <v>-1900</v>
      </c>
      <c r="F8001" s="82">
        <f t="shared" si="372"/>
        <v>-1.9</v>
      </c>
      <c r="G8001" s="39">
        <f>VLOOKUP(N8001,Currecny_M!$A$1:$P$10,2,FALSE)</f>
        <v>95</v>
      </c>
      <c r="H8001" s="39">
        <f>MATCH(C8001,Currecny_M!$A$1:$P$1,0)</f>
        <v>7</v>
      </c>
      <c r="I8001" s="39">
        <f>VLOOKUP(N8001,Currecny_M!$A$1:$P$10,MATCH(Database!C8001,Currecny_M!$A$1:$P$1,0),FALSE)</f>
        <v>99.85</v>
      </c>
      <c r="J8001" s="82">
        <f t="shared" si="373"/>
        <v>-189.71499999999997</v>
      </c>
      <c r="K8001" s="39">
        <f>VLOOKUP('Cover page'!$B$6,Currecny_M!$A$1:$P$10,MATCH(Database!C8001,Currecny_M!$A$1:$P$1,0),FALSE)</f>
        <v>1</v>
      </c>
      <c r="L8001" s="82">
        <f t="shared" si="374"/>
        <v>-189.71499999999997</v>
      </c>
      <c r="M8001" s="82">
        <f>((E8001/$F$1)*VLOOKUP(N8001,Currecny_M!$A$1:$P$10,MATCH(Database!C8001,Currecny_M!$A$1:$P$1,0),FALSE))/VLOOKUP('Cover page'!$B$6,Currecny_M!$A$1:$P$10,MATCH(Database!C8001,Currecny_M!$A$1:$P$1,0),FALSE)</f>
        <v>-189.71499999999997</v>
      </c>
      <c r="N8001" s="6" t="str">
        <f>VLOOKUP(B8001,Master!$A$2:$C$11,3,FALSE)</f>
        <v>Pound</v>
      </c>
      <c r="O8001" s="6" t="str">
        <f>VLOOKUP(B8001,Master!$A$2:$C$11,2,FALSE)</f>
        <v>Europe</v>
      </c>
      <c r="Q8001" s="39" t="str">
        <f>VLOOKUP(D8001,GL_Master!$A$1:$D$80,2,FALSE)</f>
        <v>BS</v>
      </c>
      <c r="R8001" s="39" t="str">
        <f>VLOOKUP(D8001,GL_Master!$A$1:$D$80,3,FALSE)</f>
        <v>Accumulated Depreciation</v>
      </c>
      <c r="S8001" s="39" t="str">
        <f>VLOOKUP(D8001,GL_Master!$A$1:$D$80,4,FALSE)</f>
        <v>Accumulated Depreciation</v>
      </c>
    </row>
    <row r="8002" spans="1:19" x14ac:dyDescent="0.25">
      <c r="A8002" s="39" t="s">
        <v>262</v>
      </c>
      <c r="B8002" s="39" t="s">
        <v>250</v>
      </c>
      <c r="C8002" s="7">
        <v>44075</v>
      </c>
      <c r="D8002" s="39" t="s">
        <v>69</v>
      </c>
      <c r="E8002" s="39">
        <v>3669</v>
      </c>
      <c r="F8002" s="82">
        <f t="shared" si="372"/>
        <v>3.669</v>
      </c>
      <c r="G8002" s="39">
        <f>VLOOKUP(N8002,Currecny_M!$A$1:$P$10,2,FALSE)</f>
        <v>95</v>
      </c>
      <c r="H8002" s="39">
        <f>MATCH(C8002,Currecny_M!$A$1:$P$1,0)</f>
        <v>7</v>
      </c>
      <c r="I8002" s="39">
        <f>VLOOKUP(N8002,Currecny_M!$A$1:$P$10,MATCH(Database!C8002,Currecny_M!$A$1:$P$1,0),FALSE)</f>
        <v>99.85</v>
      </c>
      <c r="J8002" s="82">
        <f t="shared" si="373"/>
        <v>366.34965</v>
      </c>
      <c r="K8002" s="39">
        <f>VLOOKUP('Cover page'!$B$6,Currecny_M!$A$1:$P$10,MATCH(Database!C8002,Currecny_M!$A$1:$P$1,0),FALSE)</f>
        <v>1</v>
      </c>
      <c r="L8002" s="82">
        <f t="shared" si="374"/>
        <v>366.34965</v>
      </c>
      <c r="M8002" s="82">
        <f>((E8002/$F$1)*VLOOKUP(N8002,Currecny_M!$A$1:$P$10,MATCH(Database!C8002,Currecny_M!$A$1:$P$1,0),FALSE))/VLOOKUP('Cover page'!$B$6,Currecny_M!$A$1:$P$10,MATCH(Database!C8002,Currecny_M!$A$1:$P$1,0),FALSE)</f>
        <v>366.34965</v>
      </c>
      <c r="N8002" s="6" t="str">
        <f>VLOOKUP(B8002,Master!$A$2:$C$11,3,FALSE)</f>
        <v>Pound</v>
      </c>
      <c r="O8002" s="6" t="str">
        <f>VLOOKUP(B8002,Master!$A$2:$C$11,2,FALSE)</f>
        <v>Europe</v>
      </c>
      <c r="Q8002" s="39" t="str">
        <f>VLOOKUP(D8002,GL_Master!$A$1:$D$80,2,FALSE)</f>
        <v>BS</v>
      </c>
      <c r="R8002" s="39" t="str">
        <f>VLOOKUP(D8002,GL_Master!$A$1:$D$80,3,FALSE)</f>
        <v>Gross Block</v>
      </c>
      <c r="S8002" s="39" t="str">
        <f>VLOOKUP(D8002,GL_Master!$A$1:$D$80,4,FALSE)</f>
        <v>Tangible Fixed assets</v>
      </c>
    </row>
    <row r="8003" spans="1:19" x14ac:dyDescent="0.25">
      <c r="A8003" s="39" t="s">
        <v>262</v>
      </c>
      <c r="B8003" s="39" t="s">
        <v>250</v>
      </c>
      <c r="C8003" s="7">
        <v>44075</v>
      </c>
      <c r="D8003" s="39" t="s">
        <v>70</v>
      </c>
      <c r="E8003" s="39">
        <v>-135</v>
      </c>
      <c r="F8003" s="82">
        <f t="shared" si="372"/>
        <v>-0.13500000000000001</v>
      </c>
      <c r="G8003" s="39">
        <f>VLOOKUP(N8003,Currecny_M!$A$1:$P$10,2,FALSE)</f>
        <v>95</v>
      </c>
      <c r="H8003" s="39">
        <f>MATCH(C8003,Currecny_M!$A$1:$P$1,0)</f>
        <v>7</v>
      </c>
      <c r="I8003" s="39">
        <f>VLOOKUP(N8003,Currecny_M!$A$1:$P$10,MATCH(Database!C8003,Currecny_M!$A$1:$P$1,0),FALSE)</f>
        <v>99.85</v>
      </c>
      <c r="J8003" s="82">
        <f t="shared" si="373"/>
        <v>-13.479749999999999</v>
      </c>
      <c r="K8003" s="39">
        <f>VLOOKUP('Cover page'!$B$6,Currecny_M!$A$1:$P$10,MATCH(Database!C8003,Currecny_M!$A$1:$P$1,0),FALSE)</f>
        <v>1</v>
      </c>
      <c r="L8003" s="82">
        <f t="shared" si="374"/>
        <v>-13.479749999999999</v>
      </c>
      <c r="M8003" s="82">
        <f>((E8003/$F$1)*VLOOKUP(N8003,Currecny_M!$A$1:$P$10,MATCH(Database!C8003,Currecny_M!$A$1:$P$1,0),FALSE))/VLOOKUP('Cover page'!$B$6,Currecny_M!$A$1:$P$10,MATCH(Database!C8003,Currecny_M!$A$1:$P$1,0),FALSE)</f>
        <v>-13.479749999999999</v>
      </c>
      <c r="N8003" s="6" t="str">
        <f>VLOOKUP(B8003,Master!$A$2:$C$11,3,FALSE)</f>
        <v>Pound</v>
      </c>
      <c r="O8003" s="6" t="str">
        <f>VLOOKUP(B8003,Master!$A$2:$C$11,2,FALSE)</f>
        <v>Europe</v>
      </c>
      <c r="Q8003" s="39" t="str">
        <f>VLOOKUP(D8003,GL_Master!$A$1:$D$80,2,FALSE)</f>
        <v>BS</v>
      </c>
      <c r="R8003" s="39" t="str">
        <f>VLOOKUP(D8003,GL_Master!$A$1:$D$80,3,FALSE)</f>
        <v>Accumulated Depreciation</v>
      </c>
      <c r="S8003" s="39" t="str">
        <f>VLOOKUP(D8003,GL_Master!$A$1:$D$80,4,FALSE)</f>
        <v>Accumulated Depreciation</v>
      </c>
    </row>
    <row r="8004" spans="1:19" x14ac:dyDescent="0.25">
      <c r="A8004" s="39" t="s">
        <v>262</v>
      </c>
      <c r="B8004" s="39" t="s">
        <v>250</v>
      </c>
      <c r="C8004" s="7">
        <v>44075</v>
      </c>
      <c r="D8004" s="39" t="s">
        <v>71</v>
      </c>
      <c r="E8004" s="39">
        <v>6774</v>
      </c>
      <c r="F8004" s="82">
        <f t="shared" ref="F8004:F8067" si="375">E8004/$F$1</f>
        <v>6.774</v>
      </c>
      <c r="G8004" s="39">
        <f>VLOOKUP(N8004,Currecny_M!$A$1:$P$10,2,FALSE)</f>
        <v>95</v>
      </c>
      <c r="H8004" s="39">
        <f>MATCH(C8004,Currecny_M!$A$1:$P$1,0)</f>
        <v>7</v>
      </c>
      <c r="I8004" s="39">
        <f>VLOOKUP(N8004,Currecny_M!$A$1:$P$10,MATCH(Database!C8004,Currecny_M!$A$1:$P$1,0),FALSE)</f>
        <v>99.85</v>
      </c>
      <c r="J8004" s="82">
        <f t="shared" ref="J8004:J8067" si="376">F8004*I8004</f>
        <v>676.38389999999993</v>
      </c>
      <c r="K8004" s="39">
        <f>VLOOKUP('Cover page'!$B$6,Currecny_M!$A$1:$P$10,MATCH(Database!C8004,Currecny_M!$A$1:$P$1,0),FALSE)</f>
        <v>1</v>
      </c>
      <c r="L8004" s="82">
        <f t="shared" ref="L8004:L8067" si="377">J8004/K8004</f>
        <v>676.38389999999993</v>
      </c>
      <c r="M8004" s="82">
        <f>((E8004/$F$1)*VLOOKUP(N8004,Currecny_M!$A$1:$P$10,MATCH(Database!C8004,Currecny_M!$A$1:$P$1,0),FALSE))/VLOOKUP('Cover page'!$B$6,Currecny_M!$A$1:$P$10,MATCH(Database!C8004,Currecny_M!$A$1:$P$1,0),FALSE)</f>
        <v>676.38389999999993</v>
      </c>
      <c r="N8004" s="6" t="str">
        <f>VLOOKUP(B8004,Master!$A$2:$C$11,3,FALSE)</f>
        <v>Pound</v>
      </c>
      <c r="O8004" s="6" t="str">
        <f>VLOOKUP(B8004,Master!$A$2:$C$11,2,FALSE)</f>
        <v>Europe</v>
      </c>
      <c r="Q8004" s="39" t="str">
        <f>VLOOKUP(D8004,GL_Master!$A$1:$D$80,2,FALSE)</f>
        <v>BS</v>
      </c>
      <c r="R8004" s="39" t="str">
        <f>VLOOKUP(D8004,GL_Master!$A$1:$D$80,3,FALSE)</f>
        <v>Gross Block</v>
      </c>
      <c r="S8004" s="39" t="str">
        <f>VLOOKUP(D8004,GL_Master!$A$1:$D$80,4,FALSE)</f>
        <v>Tangible Fixed assets</v>
      </c>
    </row>
    <row r="8005" spans="1:19" x14ac:dyDescent="0.25">
      <c r="A8005" s="39" t="s">
        <v>262</v>
      </c>
      <c r="B8005" s="39" t="s">
        <v>250</v>
      </c>
      <c r="C8005" s="7">
        <v>44075</v>
      </c>
      <c r="D8005" s="39" t="s">
        <v>72</v>
      </c>
      <c r="E8005" s="39">
        <v>55</v>
      </c>
      <c r="F8005" s="82">
        <f t="shared" si="375"/>
        <v>5.5E-2</v>
      </c>
      <c r="G8005" s="39">
        <f>VLOOKUP(N8005,Currecny_M!$A$1:$P$10,2,FALSE)</f>
        <v>95</v>
      </c>
      <c r="H8005" s="39">
        <f>MATCH(C8005,Currecny_M!$A$1:$P$1,0)</f>
        <v>7</v>
      </c>
      <c r="I8005" s="39">
        <f>VLOOKUP(N8005,Currecny_M!$A$1:$P$10,MATCH(Database!C8005,Currecny_M!$A$1:$P$1,0),FALSE)</f>
        <v>99.85</v>
      </c>
      <c r="J8005" s="82">
        <f t="shared" si="376"/>
        <v>5.4917499999999997</v>
      </c>
      <c r="K8005" s="39">
        <f>VLOOKUP('Cover page'!$B$6,Currecny_M!$A$1:$P$10,MATCH(Database!C8005,Currecny_M!$A$1:$P$1,0),FALSE)</f>
        <v>1</v>
      </c>
      <c r="L8005" s="82">
        <f t="shared" si="377"/>
        <v>5.4917499999999997</v>
      </c>
      <c r="M8005" s="82">
        <f>((E8005/$F$1)*VLOOKUP(N8005,Currecny_M!$A$1:$P$10,MATCH(Database!C8005,Currecny_M!$A$1:$P$1,0),FALSE))/VLOOKUP('Cover page'!$B$6,Currecny_M!$A$1:$P$10,MATCH(Database!C8005,Currecny_M!$A$1:$P$1,0),FALSE)</f>
        <v>5.4917499999999997</v>
      </c>
      <c r="N8005" s="6" t="str">
        <f>VLOOKUP(B8005,Master!$A$2:$C$11,3,FALSE)</f>
        <v>Pound</v>
      </c>
      <c r="O8005" s="6" t="str">
        <f>VLOOKUP(B8005,Master!$A$2:$C$11,2,FALSE)</f>
        <v>Europe</v>
      </c>
      <c r="Q8005" s="39" t="str">
        <f>VLOOKUP(D8005,GL_Master!$A$1:$D$80,2,FALSE)</f>
        <v>BS</v>
      </c>
      <c r="R8005" s="39" t="str">
        <f>VLOOKUP(D8005,GL_Master!$A$1:$D$80,3,FALSE)</f>
        <v>Gross Block</v>
      </c>
      <c r="S8005" s="39" t="str">
        <f>VLOOKUP(D8005,GL_Master!$A$1:$D$80,4,FALSE)</f>
        <v>Tangible Fixed assets</v>
      </c>
    </row>
    <row r="8006" spans="1:19" x14ac:dyDescent="0.25">
      <c r="A8006" s="39" t="s">
        <v>262</v>
      </c>
      <c r="B8006" s="39" t="s">
        <v>250</v>
      </c>
      <c r="C8006" s="7">
        <v>44075</v>
      </c>
      <c r="D8006" s="39" t="s">
        <v>73</v>
      </c>
      <c r="E8006" s="39">
        <v>26</v>
      </c>
      <c r="F8006" s="82">
        <f t="shared" si="375"/>
        <v>2.5999999999999999E-2</v>
      </c>
      <c r="G8006" s="39">
        <f>VLOOKUP(N8006,Currecny_M!$A$1:$P$10,2,FALSE)</f>
        <v>95</v>
      </c>
      <c r="H8006" s="39">
        <f>MATCH(C8006,Currecny_M!$A$1:$P$1,0)</f>
        <v>7</v>
      </c>
      <c r="I8006" s="39">
        <f>VLOOKUP(N8006,Currecny_M!$A$1:$P$10,MATCH(Database!C8006,Currecny_M!$A$1:$P$1,0),FALSE)</f>
        <v>99.85</v>
      </c>
      <c r="J8006" s="82">
        <f t="shared" si="376"/>
        <v>2.5960999999999999</v>
      </c>
      <c r="K8006" s="39">
        <f>VLOOKUP('Cover page'!$B$6,Currecny_M!$A$1:$P$10,MATCH(Database!C8006,Currecny_M!$A$1:$P$1,0),FALSE)</f>
        <v>1</v>
      </c>
      <c r="L8006" s="82">
        <f t="shared" si="377"/>
        <v>2.5960999999999999</v>
      </c>
      <c r="M8006" s="82">
        <f>((E8006/$F$1)*VLOOKUP(N8006,Currecny_M!$A$1:$P$10,MATCH(Database!C8006,Currecny_M!$A$1:$P$1,0),FALSE))/VLOOKUP('Cover page'!$B$6,Currecny_M!$A$1:$P$10,MATCH(Database!C8006,Currecny_M!$A$1:$P$1,0),FALSE)</f>
        <v>2.5960999999999999</v>
      </c>
      <c r="N8006" s="6" t="str">
        <f>VLOOKUP(B8006,Master!$A$2:$C$11,3,FALSE)</f>
        <v>Pound</v>
      </c>
      <c r="O8006" s="6" t="str">
        <f>VLOOKUP(B8006,Master!$A$2:$C$11,2,FALSE)</f>
        <v>Europe</v>
      </c>
      <c r="Q8006" s="39" t="str">
        <f>VLOOKUP(D8006,GL_Master!$A$1:$D$80,2,FALSE)</f>
        <v>BS</v>
      </c>
      <c r="R8006" s="39" t="str">
        <f>VLOOKUP(D8006,GL_Master!$A$1:$D$80,3,FALSE)</f>
        <v>Gross Block</v>
      </c>
      <c r="S8006" s="39" t="str">
        <f>VLOOKUP(D8006,GL_Master!$A$1:$D$80,4,FALSE)</f>
        <v>Tangible Fixed assets</v>
      </c>
    </row>
    <row r="8007" spans="1:19" x14ac:dyDescent="0.25">
      <c r="A8007" s="39" t="s">
        <v>262</v>
      </c>
      <c r="B8007" s="39" t="s">
        <v>250</v>
      </c>
      <c r="C8007" s="7">
        <v>44075</v>
      </c>
      <c r="D8007" s="39" t="s">
        <v>74</v>
      </c>
      <c r="E8007" s="39">
        <v>-6141</v>
      </c>
      <c r="F8007" s="82">
        <f t="shared" si="375"/>
        <v>-6.141</v>
      </c>
      <c r="G8007" s="39">
        <f>VLOOKUP(N8007,Currecny_M!$A$1:$P$10,2,FALSE)</f>
        <v>95</v>
      </c>
      <c r="H8007" s="39">
        <f>MATCH(C8007,Currecny_M!$A$1:$P$1,0)</f>
        <v>7</v>
      </c>
      <c r="I8007" s="39">
        <f>VLOOKUP(N8007,Currecny_M!$A$1:$P$10,MATCH(Database!C8007,Currecny_M!$A$1:$P$1,0),FALSE)</f>
        <v>99.85</v>
      </c>
      <c r="J8007" s="82">
        <f t="shared" si="376"/>
        <v>-613.17885000000001</v>
      </c>
      <c r="K8007" s="39">
        <f>VLOOKUP('Cover page'!$B$6,Currecny_M!$A$1:$P$10,MATCH(Database!C8007,Currecny_M!$A$1:$P$1,0),FALSE)</f>
        <v>1</v>
      </c>
      <c r="L8007" s="82">
        <f t="shared" si="377"/>
        <v>-613.17885000000001</v>
      </c>
      <c r="M8007" s="82">
        <f>((E8007/$F$1)*VLOOKUP(N8007,Currecny_M!$A$1:$P$10,MATCH(Database!C8007,Currecny_M!$A$1:$P$1,0),FALSE))/VLOOKUP('Cover page'!$B$6,Currecny_M!$A$1:$P$10,MATCH(Database!C8007,Currecny_M!$A$1:$P$1,0),FALSE)</f>
        <v>-613.17885000000001</v>
      </c>
      <c r="N8007" s="6" t="str">
        <f>VLOOKUP(B8007,Master!$A$2:$C$11,3,FALSE)</f>
        <v>Pound</v>
      </c>
      <c r="O8007" s="6" t="str">
        <f>VLOOKUP(B8007,Master!$A$2:$C$11,2,FALSE)</f>
        <v>Europe</v>
      </c>
      <c r="Q8007" s="39" t="str">
        <f>VLOOKUP(D8007,GL_Master!$A$1:$D$80,2,FALSE)</f>
        <v>BS</v>
      </c>
      <c r="R8007" s="39" t="str">
        <f>VLOOKUP(D8007,GL_Master!$A$1:$D$80,3,FALSE)</f>
        <v>Accumulated Depreciation</v>
      </c>
      <c r="S8007" s="39" t="str">
        <f>VLOOKUP(D8007,GL_Master!$A$1:$D$80,4,FALSE)</f>
        <v>Accumulated Depreciation</v>
      </c>
    </row>
    <row r="8008" spans="1:19" x14ac:dyDescent="0.25">
      <c r="A8008" s="39" t="s">
        <v>262</v>
      </c>
      <c r="B8008" s="39" t="s">
        <v>250</v>
      </c>
      <c r="C8008" s="7">
        <v>44075</v>
      </c>
      <c r="D8008" s="39" t="s">
        <v>21</v>
      </c>
      <c r="E8008" s="39">
        <v>546</v>
      </c>
      <c r="F8008" s="82">
        <f t="shared" si="375"/>
        <v>0.54600000000000004</v>
      </c>
      <c r="G8008" s="39">
        <f>VLOOKUP(N8008,Currecny_M!$A$1:$P$10,2,FALSE)</f>
        <v>95</v>
      </c>
      <c r="H8008" s="39">
        <f>MATCH(C8008,Currecny_M!$A$1:$P$1,0)</f>
        <v>7</v>
      </c>
      <c r="I8008" s="39">
        <f>VLOOKUP(N8008,Currecny_M!$A$1:$P$10,MATCH(Database!C8008,Currecny_M!$A$1:$P$1,0),FALSE)</f>
        <v>99.85</v>
      </c>
      <c r="J8008" s="82">
        <f t="shared" si="376"/>
        <v>54.518100000000004</v>
      </c>
      <c r="K8008" s="39">
        <f>VLOOKUP('Cover page'!$B$6,Currecny_M!$A$1:$P$10,MATCH(Database!C8008,Currecny_M!$A$1:$P$1,0),FALSE)</f>
        <v>1</v>
      </c>
      <c r="L8008" s="82">
        <f t="shared" si="377"/>
        <v>54.518100000000004</v>
      </c>
      <c r="M8008" s="82">
        <f>((E8008/$F$1)*VLOOKUP(N8008,Currecny_M!$A$1:$P$10,MATCH(Database!C8008,Currecny_M!$A$1:$P$1,0),FALSE))/VLOOKUP('Cover page'!$B$6,Currecny_M!$A$1:$P$10,MATCH(Database!C8008,Currecny_M!$A$1:$P$1,0),FALSE)</f>
        <v>54.518100000000004</v>
      </c>
      <c r="N8008" s="6" t="str">
        <f>VLOOKUP(B8008,Master!$A$2:$C$11,3,FALSE)</f>
        <v>Pound</v>
      </c>
      <c r="O8008" s="6" t="str">
        <f>VLOOKUP(B8008,Master!$A$2:$C$11,2,FALSE)</f>
        <v>Europe</v>
      </c>
      <c r="Q8008" s="39" t="str">
        <f>VLOOKUP(D8008,GL_Master!$A$1:$D$80,2,FALSE)</f>
        <v>BS</v>
      </c>
      <c r="R8008" s="39" t="str">
        <f>VLOOKUP(D8008,GL_Master!$A$1:$D$80,3,FALSE)</f>
        <v>Gross Block</v>
      </c>
      <c r="S8008" s="39" t="str">
        <f>VLOOKUP(D8008,GL_Master!$A$1:$D$80,4,FALSE)</f>
        <v>Tangible Fixed assets</v>
      </c>
    </row>
    <row r="8009" spans="1:19" x14ac:dyDescent="0.25">
      <c r="A8009" s="39" t="s">
        <v>262</v>
      </c>
      <c r="B8009" s="39" t="s">
        <v>250</v>
      </c>
      <c r="C8009" s="7">
        <v>44075</v>
      </c>
      <c r="D8009" s="39" t="s">
        <v>27</v>
      </c>
      <c r="E8009" s="39">
        <v>1160</v>
      </c>
      <c r="F8009" s="82">
        <f t="shared" si="375"/>
        <v>1.1599999999999999</v>
      </c>
      <c r="G8009" s="39">
        <f>VLOOKUP(N8009,Currecny_M!$A$1:$P$10,2,FALSE)</f>
        <v>95</v>
      </c>
      <c r="H8009" s="39">
        <f>MATCH(C8009,Currecny_M!$A$1:$P$1,0)</f>
        <v>7</v>
      </c>
      <c r="I8009" s="39">
        <f>VLOOKUP(N8009,Currecny_M!$A$1:$P$10,MATCH(Database!C8009,Currecny_M!$A$1:$P$1,0),FALSE)</f>
        <v>99.85</v>
      </c>
      <c r="J8009" s="82">
        <f t="shared" si="376"/>
        <v>115.82599999999998</v>
      </c>
      <c r="K8009" s="39">
        <f>VLOOKUP('Cover page'!$B$6,Currecny_M!$A$1:$P$10,MATCH(Database!C8009,Currecny_M!$A$1:$P$1,0),FALSE)</f>
        <v>1</v>
      </c>
      <c r="L8009" s="82">
        <f t="shared" si="377"/>
        <v>115.82599999999998</v>
      </c>
      <c r="M8009" s="82">
        <f>((E8009/$F$1)*VLOOKUP(N8009,Currecny_M!$A$1:$P$10,MATCH(Database!C8009,Currecny_M!$A$1:$P$1,0),FALSE))/VLOOKUP('Cover page'!$B$6,Currecny_M!$A$1:$P$10,MATCH(Database!C8009,Currecny_M!$A$1:$P$1,0),FALSE)</f>
        <v>115.82599999999998</v>
      </c>
      <c r="N8009" s="6" t="str">
        <f>VLOOKUP(B8009,Master!$A$2:$C$11,3,FALSE)</f>
        <v>Pound</v>
      </c>
      <c r="O8009" s="6" t="str">
        <f>VLOOKUP(B8009,Master!$A$2:$C$11,2,FALSE)</f>
        <v>Europe</v>
      </c>
      <c r="Q8009" s="39" t="str">
        <f>VLOOKUP(D8009,GL_Master!$A$1:$D$80,2,FALSE)</f>
        <v>BS</v>
      </c>
      <c r="R8009" s="39" t="str">
        <f>VLOOKUP(D8009,GL_Master!$A$1:$D$80,3,FALSE)</f>
        <v>Gross Block</v>
      </c>
      <c r="S8009" s="39" t="str">
        <f>VLOOKUP(D8009,GL_Master!$A$1:$D$80,4,FALSE)</f>
        <v>Tangible Fixed assets</v>
      </c>
    </row>
    <row r="8010" spans="1:19" x14ac:dyDescent="0.25">
      <c r="A8010" s="39" t="s">
        <v>262</v>
      </c>
      <c r="B8010" s="39" t="s">
        <v>250</v>
      </c>
      <c r="C8010" s="7">
        <v>44075</v>
      </c>
      <c r="D8010" s="39" t="s">
        <v>75</v>
      </c>
      <c r="E8010" s="39">
        <v>-27</v>
      </c>
      <c r="F8010" s="82">
        <f t="shared" si="375"/>
        <v>-2.7E-2</v>
      </c>
      <c r="G8010" s="39">
        <f>VLOOKUP(N8010,Currecny_M!$A$1:$P$10,2,FALSE)</f>
        <v>95</v>
      </c>
      <c r="H8010" s="39">
        <f>MATCH(C8010,Currecny_M!$A$1:$P$1,0)</f>
        <v>7</v>
      </c>
      <c r="I8010" s="39">
        <f>VLOOKUP(N8010,Currecny_M!$A$1:$P$10,MATCH(Database!C8010,Currecny_M!$A$1:$P$1,0),FALSE)</f>
        <v>99.85</v>
      </c>
      <c r="J8010" s="82">
        <f t="shared" si="376"/>
        <v>-2.6959499999999998</v>
      </c>
      <c r="K8010" s="39">
        <f>VLOOKUP('Cover page'!$B$6,Currecny_M!$A$1:$P$10,MATCH(Database!C8010,Currecny_M!$A$1:$P$1,0),FALSE)</f>
        <v>1</v>
      </c>
      <c r="L8010" s="82">
        <f t="shared" si="377"/>
        <v>-2.6959499999999998</v>
      </c>
      <c r="M8010" s="82">
        <f>((E8010/$F$1)*VLOOKUP(N8010,Currecny_M!$A$1:$P$10,MATCH(Database!C8010,Currecny_M!$A$1:$P$1,0),FALSE))/VLOOKUP('Cover page'!$B$6,Currecny_M!$A$1:$P$10,MATCH(Database!C8010,Currecny_M!$A$1:$P$1,0),FALSE)</f>
        <v>-2.6959499999999998</v>
      </c>
      <c r="N8010" s="6" t="str">
        <f>VLOOKUP(B8010,Master!$A$2:$C$11,3,FALSE)</f>
        <v>Pound</v>
      </c>
      <c r="O8010" s="6" t="str">
        <f>VLOOKUP(B8010,Master!$A$2:$C$11,2,FALSE)</f>
        <v>Europe</v>
      </c>
      <c r="Q8010" s="39" t="str">
        <f>VLOOKUP(D8010,GL_Master!$A$1:$D$80,2,FALSE)</f>
        <v>BS</v>
      </c>
      <c r="R8010" s="39" t="str">
        <f>VLOOKUP(D8010,GL_Master!$A$1:$D$80,3,FALSE)</f>
        <v>Gross Block</v>
      </c>
      <c r="S8010" s="39" t="str">
        <f>VLOOKUP(D8010,GL_Master!$A$1:$D$80,4,FALSE)</f>
        <v>Tangible Fixed assets</v>
      </c>
    </row>
    <row r="8011" spans="1:19" x14ac:dyDescent="0.25">
      <c r="A8011" s="39" t="s">
        <v>262</v>
      </c>
      <c r="B8011" s="39" t="s">
        <v>250</v>
      </c>
      <c r="C8011" s="7">
        <v>44075</v>
      </c>
      <c r="D8011" s="39" t="s">
        <v>76</v>
      </c>
      <c r="E8011" s="39">
        <v>651</v>
      </c>
      <c r="F8011" s="82">
        <f t="shared" si="375"/>
        <v>0.65100000000000002</v>
      </c>
      <c r="G8011" s="39">
        <f>VLOOKUP(N8011,Currecny_M!$A$1:$P$10,2,FALSE)</f>
        <v>95</v>
      </c>
      <c r="H8011" s="39">
        <f>MATCH(C8011,Currecny_M!$A$1:$P$1,0)</f>
        <v>7</v>
      </c>
      <c r="I8011" s="39">
        <f>VLOOKUP(N8011,Currecny_M!$A$1:$P$10,MATCH(Database!C8011,Currecny_M!$A$1:$P$1,0),FALSE)</f>
        <v>99.85</v>
      </c>
      <c r="J8011" s="82">
        <f t="shared" si="376"/>
        <v>65.002349999999993</v>
      </c>
      <c r="K8011" s="39">
        <f>VLOOKUP('Cover page'!$B$6,Currecny_M!$A$1:$P$10,MATCH(Database!C8011,Currecny_M!$A$1:$P$1,0),FALSE)</f>
        <v>1</v>
      </c>
      <c r="L8011" s="82">
        <f t="shared" si="377"/>
        <v>65.002349999999993</v>
      </c>
      <c r="M8011" s="82">
        <f>((E8011/$F$1)*VLOOKUP(N8011,Currecny_M!$A$1:$P$10,MATCH(Database!C8011,Currecny_M!$A$1:$P$1,0),FALSE))/VLOOKUP('Cover page'!$B$6,Currecny_M!$A$1:$P$10,MATCH(Database!C8011,Currecny_M!$A$1:$P$1,0),FALSE)</f>
        <v>65.002349999999993</v>
      </c>
      <c r="N8011" s="6" t="str">
        <f>VLOOKUP(B8011,Master!$A$2:$C$11,3,FALSE)</f>
        <v>Pound</v>
      </c>
      <c r="O8011" s="6" t="str">
        <f>VLOOKUP(B8011,Master!$A$2:$C$11,2,FALSE)</f>
        <v>Europe</v>
      </c>
      <c r="Q8011" s="39" t="str">
        <f>VLOOKUP(D8011,GL_Master!$A$1:$D$80,2,FALSE)</f>
        <v>BS</v>
      </c>
      <c r="R8011" s="39" t="str">
        <f>VLOOKUP(D8011,GL_Master!$A$1:$D$80,3,FALSE)</f>
        <v>Inventories</v>
      </c>
      <c r="S8011" s="39" t="str">
        <f>VLOOKUP(D8011,GL_Master!$A$1:$D$80,4,FALSE)</f>
        <v>Inventory</v>
      </c>
    </row>
    <row r="8012" spans="1:19" x14ac:dyDescent="0.25">
      <c r="A8012" s="39" t="s">
        <v>262</v>
      </c>
      <c r="B8012" s="39" t="s">
        <v>250</v>
      </c>
      <c r="C8012" s="7">
        <v>44075</v>
      </c>
      <c r="D8012" s="39" t="s">
        <v>77</v>
      </c>
      <c r="E8012" s="39">
        <v>1751</v>
      </c>
      <c r="F8012" s="82">
        <f t="shared" si="375"/>
        <v>1.7509999999999999</v>
      </c>
      <c r="G8012" s="39">
        <f>VLOOKUP(N8012,Currecny_M!$A$1:$P$10,2,FALSE)</f>
        <v>95</v>
      </c>
      <c r="H8012" s="39">
        <f>MATCH(C8012,Currecny_M!$A$1:$P$1,0)</f>
        <v>7</v>
      </c>
      <c r="I8012" s="39">
        <f>VLOOKUP(N8012,Currecny_M!$A$1:$P$10,MATCH(Database!C8012,Currecny_M!$A$1:$P$1,0),FALSE)</f>
        <v>99.85</v>
      </c>
      <c r="J8012" s="82">
        <f t="shared" si="376"/>
        <v>174.83734999999999</v>
      </c>
      <c r="K8012" s="39">
        <f>VLOOKUP('Cover page'!$B$6,Currecny_M!$A$1:$P$10,MATCH(Database!C8012,Currecny_M!$A$1:$P$1,0),FALSE)</f>
        <v>1</v>
      </c>
      <c r="L8012" s="82">
        <f t="shared" si="377"/>
        <v>174.83734999999999</v>
      </c>
      <c r="M8012" s="82">
        <f>((E8012/$F$1)*VLOOKUP(N8012,Currecny_M!$A$1:$P$10,MATCH(Database!C8012,Currecny_M!$A$1:$P$1,0),FALSE))/VLOOKUP('Cover page'!$B$6,Currecny_M!$A$1:$P$10,MATCH(Database!C8012,Currecny_M!$A$1:$P$1,0),FALSE)</f>
        <v>174.83734999999999</v>
      </c>
      <c r="N8012" s="6" t="str">
        <f>VLOOKUP(B8012,Master!$A$2:$C$11,3,FALSE)</f>
        <v>Pound</v>
      </c>
      <c r="O8012" s="6" t="str">
        <f>VLOOKUP(B8012,Master!$A$2:$C$11,2,FALSE)</f>
        <v>Europe</v>
      </c>
      <c r="Q8012" s="39" t="str">
        <f>VLOOKUP(D8012,GL_Master!$A$1:$D$80,2,FALSE)</f>
        <v>BS</v>
      </c>
      <c r="R8012" s="39" t="str">
        <f>VLOOKUP(D8012,GL_Master!$A$1:$D$80,3,FALSE)</f>
        <v>Inventories</v>
      </c>
      <c r="S8012" s="39" t="str">
        <f>VLOOKUP(D8012,GL_Master!$A$1:$D$80,4,FALSE)</f>
        <v>Inventory</v>
      </c>
    </row>
    <row r="8013" spans="1:19" x14ac:dyDescent="0.25">
      <c r="A8013" s="39" t="s">
        <v>262</v>
      </c>
      <c r="B8013" s="39" t="s">
        <v>250</v>
      </c>
      <c r="C8013" s="7">
        <v>44075</v>
      </c>
      <c r="D8013" s="39" t="s">
        <v>2</v>
      </c>
      <c r="E8013" s="39">
        <v>175492</v>
      </c>
      <c r="F8013" s="82">
        <f t="shared" si="375"/>
        <v>175.49199999999999</v>
      </c>
      <c r="G8013" s="39">
        <f>VLOOKUP(N8013,Currecny_M!$A$1:$P$10,2,FALSE)</f>
        <v>95</v>
      </c>
      <c r="H8013" s="39">
        <f>MATCH(C8013,Currecny_M!$A$1:$P$1,0)</f>
        <v>7</v>
      </c>
      <c r="I8013" s="39">
        <f>VLOOKUP(N8013,Currecny_M!$A$1:$P$10,MATCH(Database!C8013,Currecny_M!$A$1:$P$1,0),FALSE)</f>
        <v>99.85</v>
      </c>
      <c r="J8013" s="82">
        <f t="shared" si="376"/>
        <v>17522.876199999999</v>
      </c>
      <c r="K8013" s="39">
        <f>VLOOKUP('Cover page'!$B$6,Currecny_M!$A$1:$P$10,MATCH(Database!C8013,Currecny_M!$A$1:$P$1,0),FALSE)</f>
        <v>1</v>
      </c>
      <c r="L8013" s="82">
        <f t="shared" si="377"/>
        <v>17522.876199999999</v>
      </c>
      <c r="M8013" s="82">
        <f>((E8013/$F$1)*VLOOKUP(N8013,Currecny_M!$A$1:$P$10,MATCH(Database!C8013,Currecny_M!$A$1:$P$1,0),FALSE))/VLOOKUP('Cover page'!$B$6,Currecny_M!$A$1:$P$10,MATCH(Database!C8013,Currecny_M!$A$1:$P$1,0),FALSE)</f>
        <v>17522.876199999999</v>
      </c>
      <c r="N8013" s="6" t="str">
        <f>VLOOKUP(B8013,Master!$A$2:$C$11,3,FALSE)</f>
        <v>Pound</v>
      </c>
      <c r="O8013" s="6" t="str">
        <f>VLOOKUP(B8013,Master!$A$2:$C$11,2,FALSE)</f>
        <v>Europe</v>
      </c>
      <c r="Q8013" s="39" t="str">
        <f>VLOOKUP(D8013,GL_Master!$A$1:$D$80,2,FALSE)</f>
        <v>BS</v>
      </c>
      <c r="R8013" s="39" t="str">
        <f>VLOOKUP(D8013,GL_Master!$A$1:$D$80,3,FALSE)</f>
        <v>Trade receivables</v>
      </c>
      <c r="S8013" s="39" t="str">
        <f>VLOOKUP(D8013,GL_Master!$A$1:$D$80,4,FALSE)</f>
        <v>Unsecured, considered good</v>
      </c>
    </row>
    <row r="8014" spans="1:19" x14ac:dyDescent="0.25">
      <c r="A8014" s="39" t="s">
        <v>262</v>
      </c>
      <c r="B8014" s="39" t="s">
        <v>250</v>
      </c>
      <c r="C8014" s="7">
        <v>44075</v>
      </c>
      <c r="D8014" s="39" t="s">
        <v>78</v>
      </c>
      <c r="E8014" s="39">
        <v>27</v>
      </c>
      <c r="F8014" s="82">
        <f t="shared" si="375"/>
        <v>2.7E-2</v>
      </c>
      <c r="G8014" s="39">
        <f>VLOOKUP(N8014,Currecny_M!$A$1:$P$10,2,FALSE)</f>
        <v>95</v>
      </c>
      <c r="H8014" s="39">
        <f>MATCH(C8014,Currecny_M!$A$1:$P$1,0)</f>
        <v>7</v>
      </c>
      <c r="I8014" s="39">
        <f>VLOOKUP(N8014,Currecny_M!$A$1:$P$10,MATCH(Database!C8014,Currecny_M!$A$1:$P$1,0),FALSE)</f>
        <v>99.85</v>
      </c>
      <c r="J8014" s="82">
        <f t="shared" si="376"/>
        <v>2.6959499999999998</v>
      </c>
      <c r="K8014" s="39">
        <f>VLOOKUP('Cover page'!$B$6,Currecny_M!$A$1:$P$10,MATCH(Database!C8014,Currecny_M!$A$1:$P$1,0),FALSE)</f>
        <v>1</v>
      </c>
      <c r="L8014" s="82">
        <f t="shared" si="377"/>
        <v>2.6959499999999998</v>
      </c>
      <c r="M8014" s="82">
        <f>((E8014/$F$1)*VLOOKUP(N8014,Currecny_M!$A$1:$P$10,MATCH(Database!C8014,Currecny_M!$A$1:$P$1,0),FALSE))/VLOOKUP('Cover page'!$B$6,Currecny_M!$A$1:$P$10,MATCH(Database!C8014,Currecny_M!$A$1:$P$1,0),FALSE)</f>
        <v>2.6959499999999998</v>
      </c>
      <c r="N8014" s="6" t="str">
        <f>VLOOKUP(B8014,Master!$A$2:$C$11,3,FALSE)</f>
        <v>Pound</v>
      </c>
      <c r="O8014" s="6" t="str">
        <f>VLOOKUP(B8014,Master!$A$2:$C$11,2,FALSE)</f>
        <v>Europe</v>
      </c>
      <c r="Q8014" s="39" t="str">
        <f>VLOOKUP(D8014,GL_Master!$A$1:$D$80,2,FALSE)</f>
        <v>BS</v>
      </c>
      <c r="R8014" s="39" t="str">
        <f>VLOOKUP(D8014,GL_Master!$A$1:$D$80,3,FALSE)</f>
        <v>Cash &amp; Bank Balances</v>
      </c>
      <c r="S8014" s="39" t="str">
        <f>VLOOKUP(D8014,GL_Master!$A$1:$D$80,4,FALSE)</f>
        <v>Cash In hand</v>
      </c>
    </row>
    <row r="8015" spans="1:19" x14ac:dyDescent="0.25">
      <c r="A8015" s="39" t="s">
        <v>262</v>
      </c>
      <c r="B8015" s="39" t="s">
        <v>250</v>
      </c>
      <c r="C8015" s="7">
        <v>44075</v>
      </c>
      <c r="D8015" s="39" t="s">
        <v>79</v>
      </c>
      <c r="E8015" s="39">
        <v>-6947</v>
      </c>
      <c r="F8015" s="82">
        <f t="shared" si="375"/>
        <v>-6.9470000000000001</v>
      </c>
      <c r="G8015" s="39">
        <f>VLOOKUP(N8015,Currecny_M!$A$1:$P$10,2,FALSE)</f>
        <v>95</v>
      </c>
      <c r="H8015" s="39">
        <f>MATCH(C8015,Currecny_M!$A$1:$P$1,0)</f>
        <v>7</v>
      </c>
      <c r="I8015" s="39">
        <f>VLOOKUP(N8015,Currecny_M!$A$1:$P$10,MATCH(Database!C8015,Currecny_M!$A$1:$P$1,0),FALSE)</f>
        <v>99.85</v>
      </c>
      <c r="J8015" s="82">
        <f t="shared" si="376"/>
        <v>-693.65794999999991</v>
      </c>
      <c r="K8015" s="39">
        <f>VLOOKUP('Cover page'!$B$6,Currecny_M!$A$1:$P$10,MATCH(Database!C8015,Currecny_M!$A$1:$P$1,0),FALSE)</f>
        <v>1</v>
      </c>
      <c r="L8015" s="82">
        <f t="shared" si="377"/>
        <v>-693.65794999999991</v>
      </c>
      <c r="M8015" s="82">
        <f>((E8015/$F$1)*VLOOKUP(N8015,Currecny_M!$A$1:$P$10,MATCH(Database!C8015,Currecny_M!$A$1:$P$1,0),FALSE))/VLOOKUP('Cover page'!$B$6,Currecny_M!$A$1:$P$10,MATCH(Database!C8015,Currecny_M!$A$1:$P$1,0),FALSE)</f>
        <v>-693.65794999999991</v>
      </c>
      <c r="N8015" s="6" t="str">
        <f>VLOOKUP(B8015,Master!$A$2:$C$11,3,FALSE)</f>
        <v>Pound</v>
      </c>
      <c r="O8015" s="6" t="str">
        <f>VLOOKUP(B8015,Master!$A$2:$C$11,2,FALSE)</f>
        <v>Europe</v>
      </c>
      <c r="Q8015" s="39" t="str">
        <f>VLOOKUP(D8015,GL_Master!$A$1:$D$80,2,FALSE)</f>
        <v>BS</v>
      </c>
      <c r="R8015" s="39" t="str">
        <f>VLOOKUP(D8015,GL_Master!$A$1:$D$80,3,FALSE)</f>
        <v>Loan Fund</v>
      </c>
      <c r="S8015" s="39" t="str">
        <f>VLOOKUP(D8015,GL_Master!$A$1:$D$80,4,FALSE)</f>
        <v>Term Loan</v>
      </c>
    </row>
    <row r="8016" spans="1:19" x14ac:dyDescent="0.25">
      <c r="A8016" s="39" t="s">
        <v>262</v>
      </c>
      <c r="B8016" s="39" t="s">
        <v>250</v>
      </c>
      <c r="C8016" s="7">
        <v>44075</v>
      </c>
      <c r="D8016" s="39" t="s">
        <v>80</v>
      </c>
      <c r="E8016" s="39">
        <v>191</v>
      </c>
      <c r="F8016" s="82">
        <f t="shared" si="375"/>
        <v>0.191</v>
      </c>
      <c r="G8016" s="39">
        <f>VLOOKUP(N8016,Currecny_M!$A$1:$P$10,2,FALSE)</f>
        <v>95</v>
      </c>
      <c r="H8016" s="39">
        <f>MATCH(C8016,Currecny_M!$A$1:$P$1,0)</f>
        <v>7</v>
      </c>
      <c r="I8016" s="39">
        <f>VLOOKUP(N8016,Currecny_M!$A$1:$P$10,MATCH(Database!C8016,Currecny_M!$A$1:$P$1,0),FALSE)</f>
        <v>99.85</v>
      </c>
      <c r="J8016" s="82">
        <f t="shared" si="376"/>
        <v>19.071349999999999</v>
      </c>
      <c r="K8016" s="39">
        <f>VLOOKUP('Cover page'!$B$6,Currecny_M!$A$1:$P$10,MATCH(Database!C8016,Currecny_M!$A$1:$P$1,0),FALSE)</f>
        <v>1</v>
      </c>
      <c r="L8016" s="82">
        <f t="shared" si="377"/>
        <v>19.071349999999999</v>
      </c>
      <c r="M8016" s="82">
        <f>((E8016/$F$1)*VLOOKUP(N8016,Currecny_M!$A$1:$P$10,MATCH(Database!C8016,Currecny_M!$A$1:$P$1,0),FALSE))/VLOOKUP('Cover page'!$B$6,Currecny_M!$A$1:$P$10,MATCH(Database!C8016,Currecny_M!$A$1:$P$1,0),FALSE)</f>
        <v>19.071349999999999</v>
      </c>
      <c r="N8016" s="6" t="str">
        <f>VLOOKUP(B8016,Master!$A$2:$C$11,3,FALSE)</f>
        <v>Pound</v>
      </c>
      <c r="O8016" s="6" t="str">
        <f>VLOOKUP(B8016,Master!$A$2:$C$11,2,FALSE)</f>
        <v>Europe</v>
      </c>
      <c r="Q8016" s="39" t="str">
        <f>VLOOKUP(D8016,GL_Master!$A$1:$D$80,2,FALSE)</f>
        <v>BS</v>
      </c>
      <c r="R8016" s="39" t="str">
        <f>VLOOKUP(D8016,GL_Master!$A$1:$D$80,3,FALSE)</f>
        <v>Cash &amp; Bank Balances</v>
      </c>
      <c r="S8016" s="39" t="str">
        <f>VLOOKUP(D8016,GL_Master!$A$1:$D$80,4,FALSE)</f>
        <v xml:space="preserve">      On Current Accounts</v>
      </c>
    </row>
    <row r="8017" spans="1:19" x14ac:dyDescent="0.25">
      <c r="A8017" s="39" t="s">
        <v>262</v>
      </c>
      <c r="B8017" s="39" t="s">
        <v>250</v>
      </c>
      <c r="C8017" s="7">
        <v>44075</v>
      </c>
      <c r="D8017" s="39" t="s">
        <v>81</v>
      </c>
      <c r="E8017" s="39">
        <v>13115</v>
      </c>
      <c r="F8017" s="82">
        <f t="shared" si="375"/>
        <v>13.115</v>
      </c>
      <c r="G8017" s="39">
        <f>VLOOKUP(N8017,Currecny_M!$A$1:$P$10,2,FALSE)</f>
        <v>95</v>
      </c>
      <c r="H8017" s="39">
        <f>MATCH(C8017,Currecny_M!$A$1:$P$1,0)</f>
        <v>7</v>
      </c>
      <c r="I8017" s="39">
        <f>VLOOKUP(N8017,Currecny_M!$A$1:$P$10,MATCH(Database!C8017,Currecny_M!$A$1:$P$1,0),FALSE)</f>
        <v>99.85</v>
      </c>
      <c r="J8017" s="82">
        <f t="shared" si="376"/>
        <v>1309.5327499999999</v>
      </c>
      <c r="K8017" s="39">
        <f>VLOOKUP('Cover page'!$B$6,Currecny_M!$A$1:$P$10,MATCH(Database!C8017,Currecny_M!$A$1:$P$1,0),FALSE)</f>
        <v>1</v>
      </c>
      <c r="L8017" s="82">
        <f t="shared" si="377"/>
        <v>1309.5327499999999</v>
      </c>
      <c r="M8017" s="82">
        <f>((E8017/$F$1)*VLOOKUP(N8017,Currecny_M!$A$1:$P$10,MATCH(Database!C8017,Currecny_M!$A$1:$P$1,0),FALSE))/VLOOKUP('Cover page'!$B$6,Currecny_M!$A$1:$P$10,MATCH(Database!C8017,Currecny_M!$A$1:$P$1,0),FALSE)</f>
        <v>1309.5327499999999</v>
      </c>
      <c r="N8017" s="6" t="str">
        <f>VLOOKUP(B8017,Master!$A$2:$C$11,3,FALSE)</f>
        <v>Pound</v>
      </c>
      <c r="O8017" s="6" t="str">
        <f>VLOOKUP(B8017,Master!$A$2:$C$11,2,FALSE)</f>
        <v>Europe</v>
      </c>
      <c r="Q8017" s="39" t="str">
        <f>VLOOKUP(D8017,GL_Master!$A$1:$D$80,2,FALSE)</f>
        <v>BS</v>
      </c>
      <c r="R8017" s="39" t="str">
        <f>VLOOKUP(D8017,GL_Master!$A$1:$D$80,3,FALSE)</f>
        <v>Other Current Assets</v>
      </c>
      <c r="S8017" s="39" t="str">
        <f>VLOOKUP(D8017,GL_Master!$A$1:$D$80,4,FALSE)</f>
        <v>Advance tax recoverable (net of provision )</v>
      </c>
    </row>
    <row r="8018" spans="1:19" x14ac:dyDescent="0.25">
      <c r="A8018" s="39" t="s">
        <v>262</v>
      </c>
      <c r="B8018" s="39" t="s">
        <v>250</v>
      </c>
      <c r="C8018" s="7">
        <v>44075</v>
      </c>
      <c r="D8018" s="39" t="s">
        <v>19</v>
      </c>
      <c r="E8018" s="39">
        <v>130</v>
      </c>
      <c r="F8018" s="82">
        <f t="shared" si="375"/>
        <v>0.13</v>
      </c>
      <c r="G8018" s="39">
        <f>VLOOKUP(N8018,Currecny_M!$A$1:$P$10,2,FALSE)</f>
        <v>95</v>
      </c>
      <c r="H8018" s="39">
        <f>MATCH(C8018,Currecny_M!$A$1:$P$1,0)</f>
        <v>7</v>
      </c>
      <c r="I8018" s="39">
        <f>VLOOKUP(N8018,Currecny_M!$A$1:$P$10,MATCH(Database!C8018,Currecny_M!$A$1:$P$1,0),FALSE)</f>
        <v>99.85</v>
      </c>
      <c r="J8018" s="82">
        <f t="shared" si="376"/>
        <v>12.980499999999999</v>
      </c>
      <c r="K8018" s="39">
        <f>VLOOKUP('Cover page'!$B$6,Currecny_M!$A$1:$P$10,MATCH(Database!C8018,Currecny_M!$A$1:$P$1,0),FALSE)</f>
        <v>1</v>
      </c>
      <c r="L8018" s="82">
        <f t="shared" si="377"/>
        <v>12.980499999999999</v>
      </c>
      <c r="M8018" s="82">
        <f>((E8018/$F$1)*VLOOKUP(N8018,Currecny_M!$A$1:$P$10,MATCH(Database!C8018,Currecny_M!$A$1:$P$1,0),FALSE))/VLOOKUP('Cover page'!$B$6,Currecny_M!$A$1:$P$10,MATCH(Database!C8018,Currecny_M!$A$1:$P$1,0),FALSE)</f>
        <v>12.980499999999999</v>
      </c>
      <c r="N8018" s="6" t="str">
        <f>VLOOKUP(B8018,Master!$A$2:$C$11,3,FALSE)</f>
        <v>Pound</v>
      </c>
      <c r="O8018" s="6" t="str">
        <f>VLOOKUP(B8018,Master!$A$2:$C$11,2,FALSE)</f>
        <v>Europe</v>
      </c>
      <c r="Q8018" s="39" t="str">
        <f>VLOOKUP(D8018,GL_Master!$A$1:$D$80,2,FALSE)</f>
        <v>BS</v>
      </c>
      <c r="R8018" s="39" t="str">
        <f>VLOOKUP(D8018,GL_Master!$A$1:$D$80,3,FALSE)</f>
        <v>Short-term loan and advances</v>
      </c>
      <c r="S8018" s="39" t="str">
        <f>VLOOKUP(D8018,GL_Master!$A$1:$D$80,4,FALSE)</f>
        <v>Prepaid expenses</v>
      </c>
    </row>
    <row r="8019" spans="1:19" x14ac:dyDescent="0.25">
      <c r="A8019" s="39" t="s">
        <v>262</v>
      </c>
      <c r="B8019" s="39" t="s">
        <v>250</v>
      </c>
      <c r="C8019" s="7">
        <v>44075</v>
      </c>
      <c r="D8019" s="39" t="s">
        <v>82</v>
      </c>
      <c r="E8019" s="39">
        <v>1446</v>
      </c>
      <c r="F8019" s="82">
        <f t="shared" si="375"/>
        <v>1.446</v>
      </c>
      <c r="G8019" s="39">
        <f>VLOOKUP(N8019,Currecny_M!$A$1:$P$10,2,FALSE)</f>
        <v>95</v>
      </c>
      <c r="H8019" s="39">
        <f>MATCH(C8019,Currecny_M!$A$1:$P$1,0)</f>
        <v>7</v>
      </c>
      <c r="I8019" s="39">
        <f>VLOOKUP(N8019,Currecny_M!$A$1:$P$10,MATCH(Database!C8019,Currecny_M!$A$1:$P$1,0),FALSE)</f>
        <v>99.85</v>
      </c>
      <c r="J8019" s="82">
        <f t="shared" si="376"/>
        <v>144.38309999999998</v>
      </c>
      <c r="K8019" s="39">
        <f>VLOOKUP('Cover page'!$B$6,Currecny_M!$A$1:$P$10,MATCH(Database!C8019,Currecny_M!$A$1:$P$1,0),FALSE)</f>
        <v>1</v>
      </c>
      <c r="L8019" s="82">
        <f t="shared" si="377"/>
        <v>144.38309999999998</v>
      </c>
      <c r="M8019" s="82">
        <f>((E8019/$F$1)*VLOOKUP(N8019,Currecny_M!$A$1:$P$10,MATCH(Database!C8019,Currecny_M!$A$1:$P$1,0),FALSE))/VLOOKUP('Cover page'!$B$6,Currecny_M!$A$1:$P$10,MATCH(Database!C8019,Currecny_M!$A$1:$P$1,0),FALSE)</f>
        <v>144.38309999999998</v>
      </c>
      <c r="N8019" s="6" t="str">
        <f>VLOOKUP(B8019,Master!$A$2:$C$11,3,FALSE)</f>
        <v>Pound</v>
      </c>
      <c r="O8019" s="6" t="str">
        <f>VLOOKUP(B8019,Master!$A$2:$C$11,2,FALSE)</f>
        <v>Europe</v>
      </c>
      <c r="Q8019" s="39" t="str">
        <f>VLOOKUP(D8019,GL_Master!$A$1:$D$80,2,FALSE)</f>
        <v>BS</v>
      </c>
      <c r="R8019" s="39" t="str">
        <f>VLOOKUP(D8019,GL_Master!$A$1:$D$80,3,FALSE)</f>
        <v>Short-term loan and advances</v>
      </c>
      <c r="S8019" s="39" t="str">
        <f>VLOOKUP(D8019,GL_Master!$A$1:$D$80,4,FALSE)</f>
        <v>Advance to vendor/employees</v>
      </c>
    </row>
    <row r="8020" spans="1:19" x14ac:dyDescent="0.25">
      <c r="A8020" s="39" t="s">
        <v>262</v>
      </c>
      <c r="B8020" s="39" t="s">
        <v>250</v>
      </c>
      <c r="C8020" s="7">
        <v>44075</v>
      </c>
      <c r="D8020" s="39" t="s">
        <v>83</v>
      </c>
      <c r="E8020" s="39">
        <v>919</v>
      </c>
      <c r="F8020" s="82">
        <f t="shared" si="375"/>
        <v>0.91900000000000004</v>
      </c>
      <c r="G8020" s="39">
        <f>VLOOKUP(N8020,Currecny_M!$A$1:$P$10,2,FALSE)</f>
        <v>95</v>
      </c>
      <c r="H8020" s="39">
        <f>MATCH(C8020,Currecny_M!$A$1:$P$1,0)</f>
        <v>7</v>
      </c>
      <c r="I8020" s="39">
        <f>VLOOKUP(N8020,Currecny_M!$A$1:$P$10,MATCH(Database!C8020,Currecny_M!$A$1:$P$1,0),FALSE)</f>
        <v>99.85</v>
      </c>
      <c r="J8020" s="82">
        <f t="shared" si="376"/>
        <v>91.762150000000005</v>
      </c>
      <c r="K8020" s="39">
        <f>VLOOKUP('Cover page'!$B$6,Currecny_M!$A$1:$P$10,MATCH(Database!C8020,Currecny_M!$A$1:$P$1,0),FALSE)</f>
        <v>1</v>
      </c>
      <c r="L8020" s="82">
        <f t="shared" si="377"/>
        <v>91.762150000000005</v>
      </c>
      <c r="M8020" s="82">
        <f>((E8020/$F$1)*VLOOKUP(N8020,Currecny_M!$A$1:$P$10,MATCH(Database!C8020,Currecny_M!$A$1:$P$1,0),FALSE))/VLOOKUP('Cover page'!$B$6,Currecny_M!$A$1:$P$10,MATCH(Database!C8020,Currecny_M!$A$1:$P$1,0),FALSE)</f>
        <v>91.762150000000005</v>
      </c>
      <c r="N8020" s="6" t="str">
        <f>VLOOKUP(B8020,Master!$A$2:$C$11,3,FALSE)</f>
        <v>Pound</v>
      </c>
      <c r="O8020" s="6" t="str">
        <f>VLOOKUP(B8020,Master!$A$2:$C$11,2,FALSE)</f>
        <v>Europe</v>
      </c>
      <c r="Q8020" s="39" t="str">
        <f>VLOOKUP(D8020,GL_Master!$A$1:$D$80,2,FALSE)</f>
        <v>BS</v>
      </c>
      <c r="R8020" s="39" t="str">
        <f>VLOOKUP(D8020,GL_Master!$A$1:$D$80,3,FALSE)</f>
        <v>Other Current Assets</v>
      </c>
      <c r="S8020" s="39" t="str">
        <f>VLOOKUP(D8020,GL_Master!$A$1:$D$80,4,FALSE)</f>
        <v>Security deposits ( Unsecured, considered good)</v>
      </c>
    </row>
    <row r="8021" spans="1:19" x14ac:dyDescent="0.25">
      <c r="A8021" s="39" t="s">
        <v>262</v>
      </c>
      <c r="B8021" s="39" t="s">
        <v>250</v>
      </c>
      <c r="C8021" s="7">
        <v>44075</v>
      </c>
      <c r="D8021" s="39" t="s">
        <v>246</v>
      </c>
      <c r="E8021" s="39">
        <v>-109722</v>
      </c>
      <c r="F8021" s="82">
        <f t="shared" si="375"/>
        <v>-109.72199999999999</v>
      </c>
      <c r="G8021" s="39">
        <f>VLOOKUP(N8021,Currecny_M!$A$1:$P$10,2,FALSE)</f>
        <v>95</v>
      </c>
      <c r="H8021" s="39">
        <f>MATCH(C8021,Currecny_M!$A$1:$P$1,0)</f>
        <v>7</v>
      </c>
      <c r="I8021" s="39">
        <f>VLOOKUP(N8021,Currecny_M!$A$1:$P$10,MATCH(Database!C8021,Currecny_M!$A$1:$P$1,0),FALSE)</f>
        <v>99.85</v>
      </c>
      <c r="J8021" s="82">
        <f t="shared" si="376"/>
        <v>-10955.741699999999</v>
      </c>
      <c r="K8021" s="39">
        <f>VLOOKUP('Cover page'!$B$6,Currecny_M!$A$1:$P$10,MATCH(Database!C8021,Currecny_M!$A$1:$P$1,0),FALSE)</f>
        <v>1</v>
      </c>
      <c r="L8021" s="82">
        <f t="shared" si="377"/>
        <v>-10955.741699999999</v>
      </c>
      <c r="M8021" s="82">
        <f>((E8021/$F$1)*VLOOKUP(N8021,Currecny_M!$A$1:$P$10,MATCH(Database!C8021,Currecny_M!$A$1:$P$1,0),FALSE))/VLOOKUP('Cover page'!$B$6,Currecny_M!$A$1:$P$10,MATCH(Database!C8021,Currecny_M!$A$1:$P$1,0),FALSE)</f>
        <v>-10955.741699999999</v>
      </c>
      <c r="N8021" s="6" t="str">
        <f>VLOOKUP(B8021,Master!$A$2:$C$11,3,FALSE)</f>
        <v>Pound</v>
      </c>
      <c r="O8021" s="6" t="str">
        <f>VLOOKUP(B8021,Master!$A$2:$C$11,2,FALSE)</f>
        <v>Europe</v>
      </c>
      <c r="Q8021" s="39" t="str">
        <f>VLOOKUP(D8021,GL_Master!$A$1:$D$80,2,FALSE)</f>
        <v>PL</v>
      </c>
      <c r="R8021" s="39" t="str">
        <f>VLOOKUP(D8021,GL_Master!$A$1:$D$80,3,FALSE)</f>
        <v>Revenue from Operations</v>
      </c>
      <c r="S8021" s="39" t="str">
        <f>VLOOKUP(D8021,GL_Master!$A$1:$D$80,4,FALSE)</f>
        <v>Contract revenue</v>
      </c>
    </row>
    <row r="8022" spans="1:19" x14ac:dyDescent="0.25">
      <c r="A8022" s="39" t="s">
        <v>262</v>
      </c>
      <c r="B8022" s="39" t="s">
        <v>250</v>
      </c>
      <c r="C8022" s="7">
        <v>44075</v>
      </c>
      <c r="D8022" s="39" t="s">
        <v>134</v>
      </c>
      <c r="E8022" s="39">
        <v>-884</v>
      </c>
      <c r="F8022" s="82">
        <f t="shared" si="375"/>
        <v>-0.88400000000000001</v>
      </c>
      <c r="G8022" s="39">
        <f>VLOOKUP(N8022,Currecny_M!$A$1:$P$10,2,FALSE)</f>
        <v>95</v>
      </c>
      <c r="H8022" s="39">
        <f>MATCH(C8022,Currecny_M!$A$1:$P$1,0)</f>
        <v>7</v>
      </c>
      <c r="I8022" s="39">
        <f>VLOOKUP(N8022,Currecny_M!$A$1:$P$10,MATCH(Database!C8022,Currecny_M!$A$1:$P$1,0),FALSE)</f>
        <v>99.85</v>
      </c>
      <c r="J8022" s="82">
        <f t="shared" si="376"/>
        <v>-88.267399999999995</v>
      </c>
      <c r="K8022" s="39">
        <f>VLOOKUP('Cover page'!$B$6,Currecny_M!$A$1:$P$10,MATCH(Database!C8022,Currecny_M!$A$1:$P$1,0),FALSE)</f>
        <v>1</v>
      </c>
      <c r="L8022" s="82">
        <f t="shared" si="377"/>
        <v>-88.267399999999995</v>
      </c>
      <c r="M8022" s="82">
        <f>((E8022/$F$1)*VLOOKUP(N8022,Currecny_M!$A$1:$P$10,MATCH(Database!C8022,Currecny_M!$A$1:$P$1,0),FALSE))/VLOOKUP('Cover page'!$B$6,Currecny_M!$A$1:$P$10,MATCH(Database!C8022,Currecny_M!$A$1:$P$1,0),FALSE)</f>
        <v>-88.267399999999995</v>
      </c>
      <c r="N8022" s="6" t="str">
        <f>VLOOKUP(B8022,Master!$A$2:$C$11,3,FALSE)</f>
        <v>Pound</v>
      </c>
      <c r="O8022" s="6" t="str">
        <f>VLOOKUP(B8022,Master!$A$2:$C$11,2,FALSE)</f>
        <v>Europe</v>
      </c>
      <c r="Q8022" s="39" t="str">
        <f>VLOOKUP(D8022,GL_Master!$A$1:$D$80,2,FALSE)</f>
        <v>PL</v>
      </c>
      <c r="R8022" s="39" t="str">
        <f>VLOOKUP(D8022,GL_Master!$A$1:$D$80,3,FALSE)</f>
        <v>Other Income</v>
      </c>
      <c r="S8022" s="39" t="str">
        <f>VLOOKUP(D8022,GL_Master!$A$1:$D$80,4,FALSE)</f>
        <v>Other Income</v>
      </c>
    </row>
    <row r="8023" spans="1:19" x14ac:dyDescent="0.25">
      <c r="A8023" s="39" t="s">
        <v>262</v>
      </c>
      <c r="B8023" s="39" t="s">
        <v>250</v>
      </c>
      <c r="C8023" s="7">
        <v>44075</v>
      </c>
      <c r="D8023" s="39" t="s">
        <v>86</v>
      </c>
      <c r="E8023" s="39">
        <v>55</v>
      </c>
      <c r="F8023" s="82">
        <f t="shared" si="375"/>
        <v>5.5E-2</v>
      </c>
      <c r="G8023" s="39">
        <f>VLOOKUP(N8023,Currecny_M!$A$1:$P$10,2,FALSE)</f>
        <v>95</v>
      </c>
      <c r="H8023" s="39">
        <f>MATCH(C8023,Currecny_M!$A$1:$P$1,0)</f>
        <v>7</v>
      </c>
      <c r="I8023" s="39">
        <f>VLOOKUP(N8023,Currecny_M!$A$1:$P$10,MATCH(Database!C8023,Currecny_M!$A$1:$P$1,0),FALSE)</f>
        <v>99.85</v>
      </c>
      <c r="J8023" s="82">
        <f t="shared" si="376"/>
        <v>5.4917499999999997</v>
      </c>
      <c r="K8023" s="39">
        <f>VLOOKUP('Cover page'!$B$6,Currecny_M!$A$1:$P$10,MATCH(Database!C8023,Currecny_M!$A$1:$P$1,0),FALSE)</f>
        <v>1</v>
      </c>
      <c r="L8023" s="82">
        <f t="shared" si="377"/>
        <v>5.4917499999999997</v>
      </c>
      <c r="M8023" s="82">
        <f>((E8023/$F$1)*VLOOKUP(N8023,Currecny_M!$A$1:$P$10,MATCH(Database!C8023,Currecny_M!$A$1:$P$1,0),FALSE))/VLOOKUP('Cover page'!$B$6,Currecny_M!$A$1:$P$10,MATCH(Database!C8023,Currecny_M!$A$1:$P$1,0),FALSE)</f>
        <v>5.4917499999999997</v>
      </c>
      <c r="N8023" s="6" t="str">
        <f>VLOOKUP(B8023,Master!$A$2:$C$11,3,FALSE)</f>
        <v>Pound</v>
      </c>
      <c r="O8023" s="6" t="str">
        <f>VLOOKUP(B8023,Master!$A$2:$C$11,2,FALSE)</f>
        <v>Europe</v>
      </c>
      <c r="Q8023" s="39" t="str">
        <f>VLOOKUP(D8023,GL_Master!$A$1:$D$80,2,FALSE)</f>
        <v>PL</v>
      </c>
      <c r="R8023" s="39" t="str">
        <f>VLOOKUP(D8023,GL_Master!$A$1:$D$80,3,FALSE)</f>
        <v>COGS</v>
      </c>
      <c r="S8023" s="39" t="str">
        <f>VLOOKUP(D8023,GL_Master!$A$1:$D$80,4,FALSE)</f>
        <v>Purchase of other traded goods</v>
      </c>
    </row>
    <row r="8024" spans="1:19" x14ac:dyDescent="0.25">
      <c r="A8024" s="39" t="s">
        <v>262</v>
      </c>
      <c r="B8024" s="39" t="s">
        <v>250</v>
      </c>
      <c r="C8024" s="7">
        <v>44075</v>
      </c>
      <c r="D8024" s="39" t="s">
        <v>87</v>
      </c>
      <c r="E8024" s="39">
        <v>28</v>
      </c>
      <c r="F8024" s="82">
        <f t="shared" si="375"/>
        <v>2.8000000000000001E-2</v>
      </c>
      <c r="G8024" s="39">
        <f>VLOOKUP(N8024,Currecny_M!$A$1:$P$10,2,FALSE)</f>
        <v>95</v>
      </c>
      <c r="H8024" s="39">
        <f>MATCH(C8024,Currecny_M!$A$1:$P$1,0)</f>
        <v>7</v>
      </c>
      <c r="I8024" s="39">
        <f>VLOOKUP(N8024,Currecny_M!$A$1:$P$10,MATCH(Database!C8024,Currecny_M!$A$1:$P$1,0),FALSE)</f>
        <v>99.85</v>
      </c>
      <c r="J8024" s="82">
        <f t="shared" si="376"/>
        <v>2.7957999999999998</v>
      </c>
      <c r="K8024" s="39">
        <f>VLOOKUP('Cover page'!$B$6,Currecny_M!$A$1:$P$10,MATCH(Database!C8024,Currecny_M!$A$1:$P$1,0),FALSE)</f>
        <v>1</v>
      </c>
      <c r="L8024" s="82">
        <f t="shared" si="377"/>
        <v>2.7957999999999998</v>
      </c>
      <c r="M8024" s="82">
        <f>((E8024/$F$1)*VLOOKUP(N8024,Currecny_M!$A$1:$P$10,MATCH(Database!C8024,Currecny_M!$A$1:$P$1,0),FALSE))/VLOOKUP('Cover page'!$B$6,Currecny_M!$A$1:$P$10,MATCH(Database!C8024,Currecny_M!$A$1:$P$1,0),FALSE)</f>
        <v>2.7957999999999998</v>
      </c>
      <c r="N8024" s="6" t="str">
        <f>VLOOKUP(B8024,Master!$A$2:$C$11,3,FALSE)</f>
        <v>Pound</v>
      </c>
      <c r="O8024" s="6" t="str">
        <f>VLOOKUP(B8024,Master!$A$2:$C$11,2,FALSE)</f>
        <v>Europe</v>
      </c>
      <c r="Q8024" s="39" t="str">
        <f>VLOOKUP(D8024,GL_Master!$A$1:$D$80,2,FALSE)</f>
        <v>PL</v>
      </c>
      <c r="R8024" s="39" t="str">
        <f>VLOOKUP(D8024,GL_Master!$A$1:$D$80,3,FALSE)</f>
        <v>COGS</v>
      </c>
      <c r="S8024" s="39" t="str">
        <f>VLOOKUP(D8024,GL_Master!$A$1:$D$80,4,FALSE)</f>
        <v>Civil, Installation, Commissioning and Other miscellaneous expenses</v>
      </c>
    </row>
    <row r="8025" spans="1:19" x14ac:dyDescent="0.25">
      <c r="A8025" s="39" t="s">
        <v>262</v>
      </c>
      <c r="B8025" s="39" t="s">
        <v>250</v>
      </c>
      <c r="C8025" s="7">
        <v>44075</v>
      </c>
      <c r="D8025" s="39" t="s">
        <v>88</v>
      </c>
      <c r="E8025" s="39">
        <v>77</v>
      </c>
      <c r="F8025" s="82">
        <f t="shared" si="375"/>
        <v>7.6999999999999999E-2</v>
      </c>
      <c r="G8025" s="39">
        <f>VLOOKUP(N8025,Currecny_M!$A$1:$P$10,2,FALSE)</f>
        <v>95</v>
      </c>
      <c r="H8025" s="39">
        <f>MATCH(C8025,Currecny_M!$A$1:$P$1,0)</f>
        <v>7</v>
      </c>
      <c r="I8025" s="39">
        <f>VLOOKUP(N8025,Currecny_M!$A$1:$P$10,MATCH(Database!C8025,Currecny_M!$A$1:$P$1,0),FALSE)</f>
        <v>99.85</v>
      </c>
      <c r="J8025" s="82">
        <f t="shared" si="376"/>
        <v>7.6884499999999996</v>
      </c>
      <c r="K8025" s="39">
        <f>VLOOKUP('Cover page'!$B$6,Currecny_M!$A$1:$P$10,MATCH(Database!C8025,Currecny_M!$A$1:$P$1,0),FALSE)</f>
        <v>1</v>
      </c>
      <c r="L8025" s="82">
        <f t="shared" si="377"/>
        <v>7.6884499999999996</v>
      </c>
      <c r="M8025" s="82">
        <f>((E8025/$F$1)*VLOOKUP(N8025,Currecny_M!$A$1:$P$10,MATCH(Database!C8025,Currecny_M!$A$1:$P$1,0),FALSE))/VLOOKUP('Cover page'!$B$6,Currecny_M!$A$1:$P$10,MATCH(Database!C8025,Currecny_M!$A$1:$P$1,0),FALSE)</f>
        <v>7.6884499999999996</v>
      </c>
      <c r="N8025" s="6" t="str">
        <f>VLOOKUP(B8025,Master!$A$2:$C$11,3,FALSE)</f>
        <v>Pound</v>
      </c>
      <c r="O8025" s="6" t="str">
        <f>VLOOKUP(B8025,Master!$A$2:$C$11,2,FALSE)</f>
        <v>Europe</v>
      </c>
      <c r="Q8025" s="39" t="str">
        <f>VLOOKUP(D8025,GL_Master!$A$1:$D$80,2,FALSE)</f>
        <v>PL</v>
      </c>
      <c r="R8025" s="39" t="str">
        <f>VLOOKUP(D8025,GL_Master!$A$1:$D$80,3,FALSE)</f>
        <v>COGS</v>
      </c>
      <c r="S8025" s="39" t="str">
        <f>VLOOKUP(D8025,GL_Master!$A$1:$D$80,4,FALSE)</f>
        <v>Civil, Installation, Commissioning and Other miscellaneous expenses</v>
      </c>
    </row>
    <row r="8026" spans="1:19" x14ac:dyDescent="0.25">
      <c r="A8026" s="39" t="s">
        <v>262</v>
      </c>
      <c r="B8026" s="39" t="s">
        <v>250</v>
      </c>
      <c r="C8026" s="7">
        <v>44075</v>
      </c>
      <c r="D8026" s="39" t="s">
        <v>89</v>
      </c>
      <c r="E8026" s="39">
        <v>153</v>
      </c>
      <c r="F8026" s="82">
        <f t="shared" si="375"/>
        <v>0.153</v>
      </c>
      <c r="G8026" s="39">
        <f>VLOOKUP(N8026,Currecny_M!$A$1:$P$10,2,FALSE)</f>
        <v>95</v>
      </c>
      <c r="H8026" s="39">
        <f>MATCH(C8026,Currecny_M!$A$1:$P$1,0)</f>
        <v>7</v>
      </c>
      <c r="I8026" s="39">
        <f>VLOOKUP(N8026,Currecny_M!$A$1:$P$10,MATCH(Database!C8026,Currecny_M!$A$1:$P$1,0),FALSE)</f>
        <v>99.85</v>
      </c>
      <c r="J8026" s="82">
        <f t="shared" si="376"/>
        <v>15.277049999999999</v>
      </c>
      <c r="K8026" s="39">
        <f>VLOOKUP('Cover page'!$B$6,Currecny_M!$A$1:$P$10,MATCH(Database!C8026,Currecny_M!$A$1:$P$1,0),FALSE)</f>
        <v>1</v>
      </c>
      <c r="L8026" s="82">
        <f t="shared" si="377"/>
        <v>15.277049999999999</v>
      </c>
      <c r="M8026" s="82">
        <f>((E8026/$F$1)*VLOOKUP(N8026,Currecny_M!$A$1:$P$10,MATCH(Database!C8026,Currecny_M!$A$1:$P$1,0),FALSE))/VLOOKUP('Cover page'!$B$6,Currecny_M!$A$1:$P$10,MATCH(Database!C8026,Currecny_M!$A$1:$P$1,0),FALSE)</f>
        <v>15.277049999999999</v>
      </c>
      <c r="N8026" s="6" t="str">
        <f>VLOOKUP(B8026,Master!$A$2:$C$11,3,FALSE)</f>
        <v>Pound</v>
      </c>
      <c r="O8026" s="6" t="str">
        <f>VLOOKUP(B8026,Master!$A$2:$C$11,2,FALSE)</f>
        <v>Europe</v>
      </c>
      <c r="Q8026" s="39" t="str">
        <f>VLOOKUP(D8026,GL_Master!$A$1:$D$80,2,FALSE)</f>
        <v>PL</v>
      </c>
      <c r="R8026" s="39" t="str">
        <f>VLOOKUP(D8026,GL_Master!$A$1:$D$80,3,FALSE)</f>
        <v>COGS</v>
      </c>
      <c r="S8026" s="39" t="str">
        <f>VLOOKUP(D8026,GL_Master!$A$1:$D$80,4,FALSE)</f>
        <v>project Expenses</v>
      </c>
    </row>
    <row r="8027" spans="1:19" x14ac:dyDescent="0.25">
      <c r="A8027" s="39" t="s">
        <v>262</v>
      </c>
      <c r="B8027" s="39" t="s">
        <v>250</v>
      </c>
      <c r="C8027" s="7">
        <v>44075</v>
      </c>
      <c r="D8027" s="39" t="s">
        <v>90</v>
      </c>
      <c r="E8027" s="39">
        <v>55</v>
      </c>
      <c r="F8027" s="82">
        <f t="shared" si="375"/>
        <v>5.5E-2</v>
      </c>
      <c r="G8027" s="39">
        <f>VLOOKUP(N8027,Currecny_M!$A$1:$P$10,2,FALSE)</f>
        <v>95</v>
      </c>
      <c r="H8027" s="39">
        <f>MATCH(C8027,Currecny_M!$A$1:$P$1,0)</f>
        <v>7</v>
      </c>
      <c r="I8027" s="39">
        <f>VLOOKUP(N8027,Currecny_M!$A$1:$P$10,MATCH(Database!C8027,Currecny_M!$A$1:$P$1,0),FALSE)</f>
        <v>99.85</v>
      </c>
      <c r="J8027" s="82">
        <f t="shared" si="376"/>
        <v>5.4917499999999997</v>
      </c>
      <c r="K8027" s="39">
        <f>VLOOKUP('Cover page'!$B$6,Currecny_M!$A$1:$P$10,MATCH(Database!C8027,Currecny_M!$A$1:$P$1,0),FALSE)</f>
        <v>1</v>
      </c>
      <c r="L8027" s="82">
        <f t="shared" si="377"/>
        <v>5.4917499999999997</v>
      </c>
      <c r="M8027" s="82">
        <f>((E8027/$F$1)*VLOOKUP(N8027,Currecny_M!$A$1:$P$10,MATCH(Database!C8027,Currecny_M!$A$1:$P$1,0),FALSE))/VLOOKUP('Cover page'!$B$6,Currecny_M!$A$1:$P$10,MATCH(Database!C8027,Currecny_M!$A$1:$P$1,0),FALSE)</f>
        <v>5.4917499999999997</v>
      </c>
      <c r="N8027" s="6" t="str">
        <f>VLOOKUP(B8027,Master!$A$2:$C$11,3,FALSE)</f>
        <v>Pound</v>
      </c>
      <c r="O8027" s="6" t="str">
        <f>VLOOKUP(B8027,Master!$A$2:$C$11,2,FALSE)</f>
        <v>Europe</v>
      </c>
      <c r="Q8027" s="39" t="str">
        <f>VLOOKUP(D8027,GL_Master!$A$1:$D$80,2,FALSE)</f>
        <v>PL</v>
      </c>
      <c r="R8027" s="39" t="str">
        <f>VLOOKUP(D8027,GL_Master!$A$1:$D$80,3,FALSE)</f>
        <v>Office utility</v>
      </c>
      <c r="S8027" s="39" t="str">
        <f>VLOOKUP(D8027,GL_Master!$A$1:$D$80,4,FALSE)</f>
        <v>Electricity Expenses</v>
      </c>
    </row>
    <row r="8028" spans="1:19" x14ac:dyDescent="0.25">
      <c r="A8028" s="39" t="s">
        <v>262</v>
      </c>
      <c r="B8028" s="39" t="s">
        <v>250</v>
      </c>
      <c r="C8028" s="7">
        <v>44075</v>
      </c>
      <c r="D8028" s="39" t="s">
        <v>91</v>
      </c>
      <c r="E8028" s="39">
        <v>110</v>
      </c>
      <c r="F8028" s="82">
        <f t="shared" si="375"/>
        <v>0.11</v>
      </c>
      <c r="G8028" s="39">
        <f>VLOOKUP(N8028,Currecny_M!$A$1:$P$10,2,FALSE)</f>
        <v>95</v>
      </c>
      <c r="H8028" s="39">
        <f>MATCH(C8028,Currecny_M!$A$1:$P$1,0)</f>
        <v>7</v>
      </c>
      <c r="I8028" s="39">
        <f>VLOOKUP(N8028,Currecny_M!$A$1:$P$10,MATCH(Database!C8028,Currecny_M!$A$1:$P$1,0),FALSE)</f>
        <v>99.85</v>
      </c>
      <c r="J8028" s="82">
        <f t="shared" si="376"/>
        <v>10.983499999999999</v>
      </c>
      <c r="K8028" s="39">
        <f>VLOOKUP('Cover page'!$B$6,Currecny_M!$A$1:$P$10,MATCH(Database!C8028,Currecny_M!$A$1:$P$1,0),FALSE)</f>
        <v>1</v>
      </c>
      <c r="L8028" s="82">
        <f t="shared" si="377"/>
        <v>10.983499999999999</v>
      </c>
      <c r="M8028" s="82">
        <f>((E8028/$F$1)*VLOOKUP(N8028,Currecny_M!$A$1:$P$10,MATCH(Database!C8028,Currecny_M!$A$1:$P$1,0),FALSE))/VLOOKUP('Cover page'!$B$6,Currecny_M!$A$1:$P$10,MATCH(Database!C8028,Currecny_M!$A$1:$P$1,0),FALSE)</f>
        <v>10.983499999999999</v>
      </c>
      <c r="N8028" s="6" t="str">
        <f>VLOOKUP(B8028,Master!$A$2:$C$11,3,FALSE)</f>
        <v>Pound</v>
      </c>
      <c r="O8028" s="6" t="str">
        <f>VLOOKUP(B8028,Master!$A$2:$C$11,2,FALSE)</f>
        <v>Europe</v>
      </c>
      <c r="Q8028" s="39" t="str">
        <f>VLOOKUP(D8028,GL_Master!$A$1:$D$80,2,FALSE)</f>
        <v>PL</v>
      </c>
      <c r="R8028" s="39" t="str">
        <f>VLOOKUP(D8028,GL_Master!$A$1:$D$80,3,FALSE)</f>
        <v>Misc. expenses</v>
      </c>
      <c r="S8028" s="39" t="str">
        <f>VLOOKUP(D8028,GL_Master!$A$1:$D$80,4,FALSE)</f>
        <v>Repair &amp; Maintenance</v>
      </c>
    </row>
    <row r="8029" spans="1:19" x14ac:dyDescent="0.25">
      <c r="A8029" s="39" t="s">
        <v>262</v>
      </c>
      <c r="B8029" s="39" t="s">
        <v>250</v>
      </c>
      <c r="C8029" s="7">
        <v>44075</v>
      </c>
      <c r="D8029" s="39" t="s">
        <v>92</v>
      </c>
      <c r="E8029" s="39">
        <v>82</v>
      </c>
      <c r="F8029" s="82">
        <f t="shared" si="375"/>
        <v>8.2000000000000003E-2</v>
      </c>
      <c r="G8029" s="39">
        <f>VLOOKUP(N8029,Currecny_M!$A$1:$P$10,2,FALSE)</f>
        <v>95</v>
      </c>
      <c r="H8029" s="39">
        <f>MATCH(C8029,Currecny_M!$A$1:$P$1,0)</f>
        <v>7</v>
      </c>
      <c r="I8029" s="39">
        <f>VLOOKUP(N8029,Currecny_M!$A$1:$P$10,MATCH(Database!C8029,Currecny_M!$A$1:$P$1,0),FALSE)</f>
        <v>99.85</v>
      </c>
      <c r="J8029" s="82">
        <f t="shared" si="376"/>
        <v>8.1876999999999995</v>
      </c>
      <c r="K8029" s="39">
        <f>VLOOKUP('Cover page'!$B$6,Currecny_M!$A$1:$P$10,MATCH(Database!C8029,Currecny_M!$A$1:$P$1,0),FALSE)</f>
        <v>1</v>
      </c>
      <c r="L8029" s="82">
        <f t="shared" si="377"/>
        <v>8.1876999999999995</v>
      </c>
      <c r="M8029" s="82">
        <f>((E8029/$F$1)*VLOOKUP(N8029,Currecny_M!$A$1:$P$10,MATCH(Database!C8029,Currecny_M!$A$1:$P$1,0),FALSE))/VLOOKUP('Cover page'!$B$6,Currecny_M!$A$1:$P$10,MATCH(Database!C8029,Currecny_M!$A$1:$P$1,0),FALSE)</f>
        <v>8.1876999999999995</v>
      </c>
      <c r="N8029" s="6" t="str">
        <f>VLOOKUP(B8029,Master!$A$2:$C$11,3,FALSE)</f>
        <v>Pound</v>
      </c>
      <c r="O8029" s="6" t="str">
        <f>VLOOKUP(B8029,Master!$A$2:$C$11,2,FALSE)</f>
        <v>Europe</v>
      </c>
      <c r="Q8029" s="39" t="str">
        <f>VLOOKUP(D8029,GL_Master!$A$1:$D$80,2,FALSE)</f>
        <v>PL</v>
      </c>
      <c r="R8029" s="39" t="str">
        <f>VLOOKUP(D8029,GL_Master!$A$1:$D$80,3,FALSE)</f>
        <v>Misc. expenses</v>
      </c>
      <c r="S8029" s="39" t="str">
        <f>VLOOKUP(D8029,GL_Master!$A$1:$D$80,4,FALSE)</f>
        <v>Repair &amp; Maintenance</v>
      </c>
    </row>
    <row r="8030" spans="1:19" x14ac:dyDescent="0.25">
      <c r="A8030" s="39" t="s">
        <v>262</v>
      </c>
      <c r="B8030" s="39" t="s">
        <v>250</v>
      </c>
      <c r="C8030" s="7">
        <v>44075</v>
      </c>
      <c r="D8030" s="39" t="s">
        <v>93</v>
      </c>
      <c r="E8030" s="39">
        <v>964</v>
      </c>
      <c r="F8030" s="82">
        <f t="shared" si="375"/>
        <v>0.96399999999999997</v>
      </c>
      <c r="G8030" s="39">
        <f>VLOOKUP(N8030,Currecny_M!$A$1:$P$10,2,FALSE)</f>
        <v>95</v>
      </c>
      <c r="H8030" s="39">
        <f>MATCH(C8030,Currecny_M!$A$1:$P$1,0)</f>
        <v>7</v>
      </c>
      <c r="I8030" s="39">
        <f>VLOOKUP(N8030,Currecny_M!$A$1:$P$10,MATCH(Database!C8030,Currecny_M!$A$1:$P$1,0),FALSE)</f>
        <v>99.85</v>
      </c>
      <c r="J8030" s="82">
        <f t="shared" si="376"/>
        <v>96.255399999999995</v>
      </c>
      <c r="K8030" s="39">
        <f>VLOOKUP('Cover page'!$B$6,Currecny_M!$A$1:$P$10,MATCH(Database!C8030,Currecny_M!$A$1:$P$1,0),FALSE)</f>
        <v>1</v>
      </c>
      <c r="L8030" s="82">
        <f t="shared" si="377"/>
        <v>96.255399999999995</v>
      </c>
      <c r="M8030" s="82">
        <f>((E8030/$F$1)*VLOOKUP(N8030,Currecny_M!$A$1:$P$10,MATCH(Database!C8030,Currecny_M!$A$1:$P$1,0),FALSE))/VLOOKUP('Cover page'!$B$6,Currecny_M!$A$1:$P$10,MATCH(Database!C8030,Currecny_M!$A$1:$P$1,0),FALSE)</f>
        <v>96.255399999999995</v>
      </c>
      <c r="N8030" s="6" t="str">
        <f>VLOOKUP(B8030,Master!$A$2:$C$11,3,FALSE)</f>
        <v>Pound</v>
      </c>
      <c r="O8030" s="6" t="str">
        <f>VLOOKUP(B8030,Master!$A$2:$C$11,2,FALSE)</f>
        <v>Europe</v>
      </c>
      <c r="Q8030" s="39" t="str">
        <f>VLOOKUP(D8030,GL_Master!$A$1:$D$80,2,FALSE)</f>
        <v>PL</v>
      </c>
      <c r="R8030" s="39" t="str">
        <f>VLOOKUP(D8030,GL_Master!$A$1:$D$80,3,FALSE)</f>
        <v>Salary wages &amp; benefits</v>
      </c>
      <c r="S8030" s="39" t="str">
        <f>VLOOKUP(D8030,GL_Master!$A$1:$D$80,4,FALSE)</f>
        <v>Employee benefits expense</v>
      </c>
    </row>
    <row r="8031" spans="1:19" x14ac:dyDescent="0.25">
      <c r="A8031" s="39" t="s">
        <v>262</v>
      </c>
      <c r="B8031" s="39" t="s">
        <v>250</v>
      </c>
      <c r="C8031" s="7">
        <v>44075</v>
      </c>
      <c r="D8031" s="39" t="s">
        <v>33</v>
      </c>
      <c r="E8031" s="39">
        <v>27</v>
      </c>
      <c r="F8031" s="82">
        <f t="shared" si="375"/>
        <v>2.7E-2</v>
      </c>
      <c r="G8031" s="39">
        <f>VLOOKUP(N8031,Currecny_M!$A$1:$P$10,2,FALSE)</f>
        <v>95</v>
      </c>
      <c r="H8031" s="39">
        <f>MATCH(C8031,Currecny_M!$A$1:$P$1,0)</f>
        <v>7</v>
      </c>
      <c r="I8031" s="39">
        <f>VLOOKUP(N8031,Currecny_M!$A$1:$P$10,MATCH(Database!C8031,Currecny_M!$A$1:$P$1,0),FALSE)</f>
        <v>99.85</v>
      </c>
      <c r="J8031" s="82">
        <f t="shared" si="376"/>
        <v>2.6959499999999998</v>
      </c>
      <c r="K8031" s="39">
        <f>VLOOKUP('Cover page'!$B$6,Currecny_M!$A$1:$P$10,MATCH(Database!C8031,Currecny_M!$A$1:$P$1,0),FALSE)</f>
        <v>1</v>
      </c>
      <c r="L8031" s="82">
        <f t="shared" si="377"/>
        <v>2.6959499999999998</v>
      </c>
      <c r="M8031" s="82">
        <f>((E8031/$F$1)*VLOOKUP(N8031,Currecny_M!$A$1:$P$10,MATCH(Database!C8031,Currecny_M!$A$1:$P$1,0),FALSE))/VLOOKUP('Cover page'!$B$6,Currecny_M!$A$1:$P$10,MATCH(Database!C8031,Currecny_M!$A$1:$P$1,0),FALSE)</f>
        <v>2.6959499999999998</v>
      </c>
      <c r="N8031" s="6" t="str">
        <f>VLOOKUP(B8031,Master!$A$2:$C$11,3,FALSE)</f>
        <v>Pound</v>
      </c>
      <c r="O8031" s="6" t="str">
        <f>VLOOKUP(B8031,Master!$A$2:$C$11,2,FALSE)</f>
        <v>Europe</v>
      </c>
      <c r="Q8031" s="39" t="str">
        <f>VLOOKUP(D8031,GL_Master!$A$1:$D$80,2,FALSE)</f>
        <v>PL</v>
      </c>
      <c r="R8031" s="39" t="str">
        <f>VLOOKUP(D8031,GL_Master!$A$1:$D$80,3,FALSE)</f>
        <v>Staff welfare expenses</v>
      </c>
      <c r="S8031" s="39" t="str">
        <f>VLOOKUP(D8031,GL_Master!$A$1:$D$80,4,FALSE)</f>
        <v>Other staff welfare</v>
      </c>
    </row>
    <row r="8032" spans="1:19" x14ac:dyDescent="0.25">
      <c r="A8032" s="39" t="s">
        <v>262</v>
      </c>
      <c r="B8032" s="39" t="s">
        <v>250</v>
      </c>
      <c r="C8032" s="7">
        <v>44075</v>
      </c>
      <c r="D8032" s="39" t="s">
        <v>94</v>
      </c>
      <c r="E8032" s="39">
        <v>153</v>
      </c>
      <c r="F8032" s="82">
        <f t="shared" si="375"/>
        <v>0.153</v>
      </c>
      <c r="G8032" s="39">
        <f>VLOOKUP(N8032,Currecny_M!$A$1:$P$10,2,FALSE)</f>
        <v>95</v>
      </c>
      <c r="H8032" s="39">
        <f>MATCH(C8032,Currecny_M!$A$1:$P$1,0)</f>
        <v>7</v>
      </c>
      <c r="I8032" s="39">
        <f>VLOOKUP(N8032,Currecny_M!$A$1:$P$10,MATCH(Database!C8032,Currecny_M!$A$1:$P$1,0),FALSE)</f>
        <v>99.85</v>
      </c>
      <c r="J8032" s="82">
        <f t="shared" si="376"/>
        <v>15.277049999999999</v>
      </c>
      <c r="K8032" s="39">
        <f>VLOOKUP('Cover page'!$B$6,Currecny_M!$A$1:$P$10,MATCH(Database!C8032,Currecny_M!$A$1:$P$1,0),FALSE)</f>
        <v>1</v>
      </c>
      <c r="L8032" s="82">
        <f t="shared" si="377"/>
        <v>15.277049999999999</v>
      </c>
      <c r="M8032" s="82">
        <f>((E8032/$F$1)*VLOOKUP(N8032,Currecny_M!$A$1:$P$10,MATCH(Database!C8032,Currecny_M!$A$1:$P$1,0),FALSE))/VLOOKUP('Cover page'!$B$6,Currecny_M!$A$1:$P$10,MATCH(Database!C8032,Currecny_M!$A$1:$P$1,0),FALSE)</f>
        <v>15.277049999999999</v>
      </c>
      <c r="N8032" s="6" t="str">
        <f>VLOOKUP(B8032,Master!$A$2:$C$11,3,FALSE)</f>
        <v>Pound</v>
      </c>
      <c r="O8032" s="6" t="str">
        <f>VLOOKUP(B8032,Master!$A$2:$C$11,2,FALSE)</f>
        <v>Europe</v>
      </c>
      <c r="Q8032" s="39" t="str">
        <f>VLOOKUP(D8032,GL_Master!$A$1:$D$80,2,FALSE)</f>
        <v>PL</v>
      </c>
      <c r="R8032" s="39" t="str">
        <f>VLOOKUP(D8032,GL_Master!$A$1:$D$80,3,FALSE)</f>
        <v xml:space="preserve">Gratuity expenses </v>
      </c>
      <c r="S8032" s="39" t="str">
        <f>VLOOKUP(D8032,GL_Master!$A$1:$D$80,4,FALSE)</f>
        <v>Gratuity</v>
      </c>
    </row>
    <row r="8033" spans="1:19" x14ac:dyDescent="0.25">
      <c r="A8033" s="39" t="s">
        <v>262</v>
      </c>
      <c r="B8033" s="39" t="s">
        <v>250</v>
      </c>
      <c r="C8033" s="7">
        <v>44075</v>
      </c>
      <c r="D8033" s="39" t="s">
        <v>95</v>
      </c>
      <c r="E8033" s="39">
        <v>54</v>
      </c>
      <c r="F8033" s="82">
        <f t="shared" si="375"/>
        <v>5.3999999999999999E-2</v>
      </c>
      <c r="G8033" s="39">
        <f>VLOOKUP(N8033,Currecny_M!$A$1:$P$10,2,FALSE)</f>
        <v>95</v>
      </c>
      <c r="H8033" s="39">
        <f>MATCH(C8033,Currecny_M!$A$1:$P$1,0)</f>
        <v>7</v>
      </c>
      <c r="I8033" s="39">
        <f>VLOOKUP(N8033,Currecny_M!$A$1:$P$10,MATCH(Database!C8033,Currecny_M!$A$1:$P$1,0),FALSE)</f>
        <v>99.85</v>
      </c>
      <c r="J8033" s="82">
        <f t="shared" si="376"/>
        <v>5.3918999999999997</v>
      </c>
      <c r="K8033" s="39">
        <f>VLOOKUP('Cover page'!$B$6,Currecny_M!$A$1:$P$10,MATCH(Database!C8033,Currecny_M!$A$1:$P$1,0),FALSE)</f>
        <v>1</v>
      </c>
      <c r="L8033" s="82">
        <f t="shared" si="377"/>
        <v>5.3918999999999997</v>
      </c>
      <c r="M8033" s="82">
        <f>((E8033/$F$1)*VLOOKUP(N8033,Currecny_M!$A$1:$P$10,MATCH(Database!C8033,Currecny_M!$A$1:$P$1,0),FALSE))/VLOOKUP('Cover page'!$B$6,Currecny_M!$A$1:$P$10,MATCH(Database!C8033,Currecny_M!$A$1:$P$1,0),FALSE)</f>
        <v>5.3918999999999997</v>
      </c>
      <c r="N8033" s="6" t="str">
        <f>VLOOKUP(B8033,Master!$A$2:$C$11,3,FALSE)</f>
        <v>Pound</v>
      </c>
      <c r="O8033" s="6" t="str">
        <f>VLOOKUP(B8033,Master!$A$2:$C$11,2,FALSE)</f>
        <v>Europe</v>
      </c>
      <c r="Q8033" s="39" t="str">
        <f>VLOOKUP(D8033,GL_Master!$A$1:$D$80,2,FALSE)</f>
        <v>PL</v>
      </c>
      <c r="R8033" s="39" t="str">
        <f>VLOOKUP(D8033,GL_Master!$A$1:$D$80,3,FALSE)</f>
        <v>Salary wages &amp; benefits</v>
      </c>
      <c r="S8033" s="39" t="str">
        <f>VLOOKUP(D8033,GL_Master!$A$1:$D$80,4,FALSE)</f>
        <v>Employee benefits expense</v>
      </c>
    </row>
    <row r="8034" spans="1:19" x14ac:dyDescent="0.25">
      <c r="A8034" s="39" t="s">
        <v>262</v>
      </c>
      <c r="B8034" s="39" t="s">
        <v>250</v>
      </c>
      <c r="C8034" s="7">
        <v>44075</v>
      </c>
      <c r="D8034" s="39" t="s">
        <v>96</v>
      </c>
      <c r="E8034" s="39">
        <v>464</v>
      </c>
      <c r="F8034" s="82">
        <f t="shared" si="375"/>
        <v>0.46400000000000002</v>
      </c>
      <c r="G8034" s="39">
        <f>VLOOKUP(N8034,Currecny_M!$A$1:$P$10,2,FALSE)</f>
        <v>95</v>
      </c>
      <c r="H8034" s="39">
        <f>MATCH(C8034,Currecny_M!$A$1:$P$1,0)</f>
        <v>7</v>
      </c>
      <c r="I8034" s="39">
        <f>VLOOKUP(N8034,Currecny_M!$A$1:$P$10,MATCH(Database!C8034,Currecny_M!$A$1:$P$1,0),FALSE)</f>
        <v>99.85</v>
      </c>
      <c r="J8034" s="82">
        <f t="shared" si="376"/>
        <v>46.330399999999997</v>
      </c>
      <c r="K8034" s="39">
        <f>VLOOKUP('Cover page'!$B$6,Currecny_M!$A$1:$P$10,MATCH(Database!C8034,Currecny_M!$A$1:$P$1,0),FALSE)</f>
        <v>1</v>
      </c>
      <c r="L8034" s="82">
        <f t="shared" si="377"/>
        <v>46.330399999999997</v>
      </c>
      <c r="M8034" s="82">
        <f>((E8034/$F$1)*VLOOKUP(N8034,Currecny_M!$A$1:$P$10,MATCH(Database!C8034,Currecny_M!$A$1:$P$1,0),FALSE))/VLOOKUP('Cover page'!$B$6,Currecny_M!$A$1:$P$10,MATCH(Database!C8034,Currecny_M!$A$1:$P$1,0),FALSE)</f>
        <v>46.330399999999997</v>
      </c>
      <c r="N8034" s="6" t="str">
        <f>VLOOKUP(B8034,Master!$A$2:$C$11,3,FALSE)</f>
        <v>Pound</v>
      </c>
      <c r="O8034" s="6" t="str">
        <f>VLOOKUP(B8034,Master!$A$2:$C$11,2,FALSE)</f>
        <v>Europe</v>
      </c>
      <c r="Q8034" s="39" t="str">
        <f>VLOOKUP(D8034,GL_Master!$A$1:$D$80,2,FALSE)</f>
        <v>PL</v>
      </c>
      <c r="R8034" s="39" t="str">
        <f>VLOOKUP(D8034,GL_Master!$A$1:$D$80,3,FALSE)</f>
        <v>Salary wages &amp; benefits</v>
      </c>
      <c r="S8034" s="39" t="str">
        <f>VLOOKUP(D8034,GL_Master!$A$1:$D$80,4,FALSE)</f>
        <v>Employee benefits expense</v>
      </c>
    </row>
    <row r="8035" spans="1:19" x14ac:dyDescent="0.25">
      <c r="A8035" s="39" t="s">
        <v>262</v>
      </c>
      <c r="B8035" s="39" t="s">
        <v>250</v>
      </c>
      <c r="C8035" s="7">
        <v>44075</v>
      </c>
      <c r="D8035" s="39" t="s">
        <v>97</v>
      </c>
      <c r="E8035" s="39">
        <v>26</v>
      </c>
      <c r="F8035" s="82">
        <f t="shared" si="375"/>
        <v>2.5999999999999999E-2</v>
      </c>
      <c r="G8035" s="39">
        <f>VLOOKUP(N8035,Currecny_M!$A$1:$P$10,2,FALSE)</f>
        <v>95</v>
      </c>
      <c r="H8035" s="39">
        <f>MATCH(C8035,Currecny_M!$A$1:$P$1,0)</f>
        <v>7</v>
      </c>
      <c r="I8035" s="39">
        <f>VLOOKUP(N8035,Currecny_M!$A$1:$P$10,MATCH(Database!C8035,Currecny_M!$A$1:$P$1,0),FALSE)</f>
        <v>99.85</v>
      </c>
      <c r="J8035" s="82">
        <f t="shared" si="376"/>
        <v>2.5960999999999999</v>
      </c>
      <c r="K8035" s="39">
        <f>VLOOKUP('Cover page'!$B$6,Currecny_M!$A$1:$P$10,MATCH(Database!C8035,Currecny_M!$A$1:$P$1,0),FALSE)</f>
        <v>1</v>
      </c>
      <c r="L8035" s="82">
        <f t="shared" si="377"/>
        <v>2.5960999999999999</v>
      </c>
      <c r="M8035" s="82">
        <f>((E8035/$F$1)*VLOOKUP(N8035,Currecny_M!$A$1:$P$10,MATCH(Database!C8035,Currecny_M!$A$1:$P$1,0),FALSE))/VLOOKUP('Cover page'!$B$6,Currecny_M!$A$1:$P$10,MATCH(Database!C8035,Currecny_M!$A$1:$P$1,0),FALSE)</f>
        <v>2.5960999999999999</v>
      </c>
      <c r="N8035" s="6" t="str">
        <f>VLOOKUP(B8035,Master!$A$2:$C$11,3,FALSE)</f>
        <v>Pound</v>
      </c>
      <c r="O8035" s="6" t="str">
        <f>VLOOKUP(B8035,Master!$A$2:$C$11,2,FALSE)</f>
        <v>Europe</v>
      </c>
      <c r="Q8035" s="39" t="str">
        <f>VLOOKUP(D8035,GL_Master!$A$1:$D$80,2,FALSE)</f>
        <v>PL</v>
      </c>
      <c r="R8035" s="39" t="str">
        <f>VLOOKUP(D8035,GL_Master!$A$1:$D$80,3,FALSE)</f>
        <v>Salary wages &amp; benefits</v>
      </c>
      <c r="S8035" s="39" t="str">
        <f>VLOOKUP(D8035,GL_Master!$A$1:$D$80,4,FALSE)</f>
        <v>Employee benefits expense</v>
      </c>
    </row>
    <row r="8036" spans="1:19" x14ac:dyDescent="0.25">
      <c r="A8036" s="39" t="s">
        <v>262</v>
      </c>
      <c r="B8036" s="39" t="s">
        <v>250</v>
      </c>
      <c r="C8036" s="7">
        <v>44075</v>
      </c>
      <c r="D8036" s="39" t="s">
        <v>98</v>
      </c>
      <c r="E8036" s="39">
        <v>54</v>
      </c>
      <c r="F8036" s="82">
        <f t="shared" si="375"/>
        <v>5.3999999999999999E-2</v>
      </c>
      <c r="G8036" s="39">
        <f>VLOOKUP(N8036,Currecny_M!$A$1:$P$10,2,FALSE)</f>
        <v>95</v>
      </c>
      <c r="H8036" s="39">
        <f>MATCH(C8036,Currecny_M!$A$1:$P$1,0)</f>
        <v>7</v>
      </c>
      <c r="I8036" s="39">
        <f>VLOOKUP(N8036,Currecny_M!$A$1:$P$10,MATCH(Database!C8036,Currecny_M!$A$1:$P$1,0),FALSE)</f>
        <v>99.85</v>
      </c>
      <c r="J8036" s="82">
        <f t="shared" si="376"/>
        <v>5.3918999999999997</v>
      </c>
      <c r="K8036" s="39">
        <f>VLOOKUP('Cover page'!$B$6,Currecny_M!$A$1:$P$10,MATCH(Database!C8036,Currecny_M!$A$1:$P$1,0),FALSE)</f>
        <v>1</v>
      </c>
      <c r="L8036" s="82">
        <f t="shared" si="377"/>
        <v>5.3918999999999997</v>
      </c>
      <c r="M8036" s="82">
        <f>((E8036/$F$1)*VLOOKUP(N8036,Currecny_M!$A$1:$P$10,MATCH(Database!C8036,Currecny_M!$A$1:$P$1,0),FALSE))/VLOOKUP('Cover page'!$B$6,Currecny_M!$A$1:$P$10,MATCH(Database!C8036,Currecny_M!$A$1:$P$1,0),FALSE)</f>
        <v>5.3918999999999997</v>
      </c>
      <c r="N8036" s="6" t="str">
        <f>VLOOKUP(B8036,Master!$A$2:$C$11,3,FALSE)</f>
        <v>Pound</v>
      </c>
      <c r="O8036" s="6" t="str">
        <f>VLOOKUP(B8036,Master!$A$2:$C$11,2,FALSE)</f>
        <v>Europe</v>
      </c>
      <c r="Q8036" s="39" t="str">
        <f>VLOOKUP(D8036,GL_Master!$A$1:$D$80,2,FALSE)</f>
        <v>PL</v>
      </c>
      <c r="R8036" s="39" t="str">
        <f>VLOOKUP(D8036,GL_Master!$A$1:$D$80,3,FALSE)</f>
        <v>Salary wages &amp; benefits</v>
      </c>
      <c r="S8036" s="39" t="str">
        <f>VLOOKUP(D8036,GL_Master!$A$1:$D$80,4,FALSE)</f>
        <v>Employee benefits expense</v>
      </c>
    </row>
    <row r="8037" spans="1:19" x14ac:dyDescent="0.25">
      <c r="A8037" s="39" t="s">
        <v>262</v>
      </c>
      <c r="B8037" s="39" t="s">
        <v>250</v>
      </c>
      <c r="C8037" s="7">
        <v>44075</v>
      </c>
      <c r="D8037" s="39" t="s">
        <v>99</v>
      </c>
      <c r="E8037" s="39">
        <v>27</v>
      </c>
      <c r="F8037" s="82">
        <f t="shared" si="375"/>
        <v>2.7E-2</v>
      </c>
      <c r="G8037" s="39">
        <f>VLOOKUP(N8037,Currecny_M!$A$1:$P$10,2,FALSE)</f>
        <v>95</v>
      </c>
      <c r="H8037" s="39">
        <f>MATCH(C8037,Currecny_M!$A$1:$P$1,0)</f>
        <v>7</v>
      </c>
      <c r="I8037" s="39">
        <f>VLOOKUP(N8037,Currecny_M!$A$1:$P$10,MATCH(Database!C8037,Currecny_M!$A$1:$P$1,0),FALSE)</f>
        <v>99.85</v>
      </c>
      <c r="J8037" s="82">
        <f t="shared" si="376"/>
        <v>2.6959499999999998</v>
      </c>
      <c r="K8037" s="39">
        <f>VLOOKUP('Cover page'!$B$6,Currecny_M!$A$1:$P$10,MATCH(Database!C8037,Currecny_M!$A$1:$P$1,0),FALSE)</f>
        <v>1</v>
      </c>
      <c r="L8037" s="82">
        <f t="shared" si="377"/>
        <v>2.6959499999999998</v>
      </c>
      <c r="M8037" s="82">
        <f>((E8037/$F$1)*VLOOKUP(N8037,Currecny_M!$A$1:$P$10,MATCH(Database!C8037,Currecny_M!$A$1:$P$1,0),FALSE))/VLOOKUP('Cover page'!$B$6,Currecny_M!$A$1:$P$10,MATCH(Database!C8037,Currecny_M!$A$1:$P$1,0),FALSE)</f>
        <v>2.6959499999999998</v>
      </c>
      <c r="N8037" s="6" t="str">
        <f>VLOOKUP(B8037,Master!$A$2:$C$11,3,FALSE)</f>
        <v>Pound</v>
      </c>
      <c r="O8037" s="6" t="str">
        <f>VLOOKUP(B8037,Master!$A$2:$C$11,2,FALSE)</f>
        <v>Europe</v>
      </c>
      <c r="Q8037" s="39" t="str">
        <f>VLOOKUP(D8037,GL_Master!$A$1:$D$80,2,FALSE)</f>
        <v>PL</v>
      </c>
      <c r="R8037" s="39" t="str">
        <f>VLOOKUP(D8037,GL_Master!$A$1:$D$80,3,FALSE)</f>
        <v>Salary wages &amp; benefits</v>
      </c>
      <c r="S8037" s="39" t="str">
        <f>VLOOKUP(D8037,GL_Master!$A$1:$D$80,4,FALSE)</f>
        <v>Employee benefits expense</v>
      </c>
    </row>
    <row r="8038" spans="1:19" x14ac:dyDescent="0.25">
      <c r="A8038" s="39" t="s">
        <v>262</v>
      </c>
      <c r="B8038" s="39" t="s">
        <v>250</v>
      </c>
      <c r="C8038" s="7">
        <v>44075</v>
      </c>
      <c r="D8038" s="39" t="s">
        <v>100</v>
      </c>
      <c r="E8038" s="39">
        <v>186</v>
      </c>
      <c r="F8038" s="82">
        <f t="shared" si="375"/>
        <v>0.186</v>
      </c>
      <c r="G8038" s="39">
        <f>VLOOKUP(N8038,Currecny_M!$A$1:$P$10,2,FALSE)</f>
        <v>95</v>
      </c>
      <c r="H8038" s="39">
        <f>MATCH(C8038,Currecny_M!$A$1:$P$1,0)</f>
        <v>7</v>
      </c>
      <c r="I8038" s="39">
        <f>VLOOKUP(N8038,Currecny_M!$A$1:$P$10,MATCH(Database!C8038,Currecny_M!$A$1:$P$1,0),FALSE)</f>
        <v>99.85</v>
      </c>
      <c r="J8038" s="82">
        <f t="shared" si="376"/>
        <v>18.572099999999999</v>
      </c>
      <c r="K8038" s="39">
        <f>VLOOKUP('Cover page'!$B$6,Currecny_M!$A$1:$P$10,MATCH(Database!C8038,Currecny_M!$A$1:$P$1,0),FALSE)</f>
        <v>1</v>
      </c>
      <c r="L8038" s="82">
        <f t="shared" si="377"/>
        <v>18.572099999999999</v>
      </c>
      <c r="M8038" s="82">
        <f>((E8038/$F$1)*VLOOKUP(N8038,Currecny_M!$A$1:$P$10,MATCH(Database!C8038,Currecny_M!$A$1:$P$1,0),FALSE))/VLOOKUP('Cover page'!$B$6,Currecny_M!$A$1:$P$10,MATCH(Database!C8038,Currecny_M!$A$1:$P$1,0),FALSE)</f>
        <v>18.572099999999999</v>
      </c>
      <c r="N8038" s="6" t="str">
        <f>VLOOKUP(B8038,Master!$A$2:$C$11,3,FALSE)</f>
        <v>Pound</v>
      </c>
      <c r="O8038" s="6" t="str">
        <f>VLOOKUP(B8038,Master!$A$2:$C$11,2,FALSE)</f>
        <v>Europe</v>
      </c>
      <c r="Q8038" s="39" t="str">
        <f>VLOOKUP(D8038,GL_Master!$A$1:$D$80,2,FALSE)</f>
        <v>PL</v>
      </c>
      <c r="R8038" s="39" t="str">
        <f>VLOOKUP(D8038,GL_Master!$A$1:$D$80,3,FALSE)</f>
        <v>Salary wages &amp; benefits</v>
      </c>
      <c r="S8038" s="39" t="str">
        <f>VLOOKUP(D8038,GL_Master!$A$1:$D$80,4,FALSE)</f>
        <v>Employee benefits expense</v>
      </c>
    </row>
    <row r="8039" spans="1:19" x14ac:dyDescent="0.25">
      <c r="A8039" s="39" t="s">
        <v>262</v>
      </c>
      <c r="B8039" s="39" t="s">
        <v>250</v>
      </c>
      <c r="C8039" s="7">
        <v>44075</v>
      </c>
      <c r="D8039" s="39" t="s">
        <v>30</v>
      </c>
      <c r="E8039" s="39">
        <v>51</v>
      </c>
      <c r="F8039" s="82">
        <f t="shared" si="375"/>
        <v>5.0999999999999997E-2</v>
      </c>
      <c r="G8039" s="39">
        <f>VLOOKUP(N8039,Currecny_M!$A$1:$P$10,2,FALSE)</f>
        <v>95</v>
      </c>
      <c r="H8039" s="39">
        <f>MATCH(C8039,Currecny_M!$A$1:$P$1,0)</f>
        <v>7</v>
      </c>
      <c r="I8039" s="39">
        <f>VLOOKUP(N8039,Currecny_M!$A$1:$P$10,MATCH(Database!C8039,Currecny_M!$A$1:$P$1,0),FALSE)</f>
        <v>99.85</v>
      </c>
      <c r="J8039" s="82">
        <f t="shared" si="376"/>
        <v>5.0923499999999997</v>
      </c>
      <c r="K8039" s="39">
        <f>VLOOKUP('Cover page'!$B$6,Currecny_M!$A$1:$P$10,MATCH(Database!C8039,Currecny_M!$A$1:$P$1,0),FALSE)</f>
        <v>1</v>
      </c>
      <c r="L8039" s="82">
        <f t="shared" si="377"/>
        <v>5.0923499999999997</v>
      </c>
      <c r="M8039" s="82">
        <f>((E8039/$F$1)*VLOOKUP(N8039,Currecny_M!$A$1:$P$10,MATCH(Database!C8039,Currecny_M!$A$1:$P$1,0),FALSE))/VLOOKUP('Cover page'!$B$6,Currecny_M!$A$1:$P$10,MATCH(Database!C8039,Currecny_M!$A$1:$P$1,0),FALSE)</f>
        <v>5.0923499999999997</v>
      </c>
      <c r="N8039" s="6" t="str">
        <f>VLOOKUP(B8039,Master!$A$2:$C$11,3,FALSE)</f>
        <v>Pound</v>
      </c>
      <c r="O8039" s="6" t="str">
        <f>VLOOKUP(B8039,Master!$A$2:$C$11,2,FALSE)</f>
        <v>Europe</v>
      </c>
      <c r="Q8039" s="39" t="str">
        <f>VLOOKUP(D8039,GL_Master!$A$1:$D$80,2,FALSE)</f>
        <v>PL</v>
      </c>
      <c r="R8039" s="39" t="str">
        <f>VLOOKUP(D8039,GL_Master!$A$1:$D$80,3,FALSE)</f>
        <v>Travelling and conveyance</v>
      </c>
      <c r="S8039" s="39" t="str">
        <f>VLOOKUP(D8039,GL_Master!$A$1:$D$80,4,FALSE)</f>
        <v>Local conveyance</v>
      </c>
    </row>
    <row r="8040" spans="1:19" x14ac:dyDescent="0.25">
      <c r="A8040" s="39" t="s">
        <v>262</v>
      </c>
      <c r="B8040" s="39" t="s">
        <v>250</v>
      </c>
      <c r="C8040" s="7">
        <v>44075</v>
      </c>
      <c r="D8040" s="39" t="s">
        <v>31</v>
      </c>
      <c r="E8040" s="39">
        <v>26</v>
      </c>
      <c r="F8040" s="82">
        <f t="shared" si="375"/>
        <v>2.5999999999999999E-2</v>
      </c>
      <c r="G8040" s="39">
        <f>VLOOKUP(N8040,Currecny_M!$A$1:$P$10,2,FALSE)</f>
        <v>95</v>
      </c>
      <c r="H8040" s="39">
        <f>MATCH(C8040,Currecny_M!$A$1:$P$1,0)</f>
        <v>7</v>
      </c>
      <c r="I8040" s="39">
        <f>VLOOKUP(N8040,Currecny_M!$A$1:$P$10,MATCH(Database!C8040,Currecny_M!$A$1:$P$1,0),FALSE)</f>
        <v>99.85</v>
      </c>
      <c r="J8040" s="82">
        <f t="shared" si="376"/>
        <v>2.5960999999999999</v>
      </c>
      <c r="K8040" s="39">
        <f>VLOOKUP('Cover page'!$B$6,Currecny_M!$A$1:$P$10,MATCH(Database!C8040,Currecny_M!$A$1:$P$1,0),FALSE)</f>
        <v>1</v>
      </c>
      <c r="L8040" s="82">
        <f t="shared" si="377"/>
        <v>2.5960999999999999</v>
      </c>
      <c r="M8040" s="82">
        <f>((E8040/$F$1)*VLOOKUP(N8040,Currecny_M!$A$1:$P$10,MATCH(Database!C8040,Currecny_M!$A$1:$P$1,0),FALSE))/VLOOKUP('Cover page'!$B$6,Currecny_M!$A$1:$P$10,MATCH(Database!C8040,Currecny_M!$A$1:$P$1,0),FALSE)</f>
        <v>2.5960999999999999</v>
      </c>
      <c r="N8040" s="6" t="str">
        <f>VLOOKUP(B8040,Master!$A$2:$C$11,3,FALSE)</f>
        <v>Pound</v>
      </c>
      <c r="O8040" s="6" t="str">
        <f>VLOOKUP(B8040,Master!$A$2:$C$11,2,FALSE)</f>
        <v>Europe</v>
      </c>
      <c r="Q8040" s="39" t="str">
        <f>VLOOKUP(D8040,GL_Master!$A$1:$D$80,2,FALSE)</f>
        <v>PL</v>
      </c>
      <c r="R8040" s="39" t="str">
        <f>VLOOKUP(D8040,GL_Master!$A$1:$D$80,3,FALSE)</f>
        <v>Office expenses</v>
      </c>
      <c r="S8040" s="39" t="str">
        <f>VLOOKUP(D8040,GL_Master!$A$1:$D$80,4,FALSE)</f>
        <v>Parking charges</v>
      </c>
    </row>
    <row r="8041" spans="1:19" x14ac:dyDescent="0.25">
      <c r="A8041" s="39" t="s">
        <v>262</v>
      </c>
      <c r="B8041" s="39" t="s">
        <v>250</v>
      </c>
      <c r="C8041" s="7">
        <v>44075</v>
      </c>
      <c r="D8041" s="39" t="s">
        <v>101</v>
      </c>
      <c r="E8041" s="39">
        <v>26</v>
      </c>
      <c r="F8041" s="82">
        <f t="shared" si="375"/>
        <v>2.5999999999999999E-2</v>
      </c>
      <c r="G8041" s="39">
        <f>VLOOKUP(N8041,Currecny_M!$A$1:$P$10,2,FALSE)</f>
        <v>95</v>
      </c>
      <c r="H8041" s="39">
        <f>MATCH(C8041,Currecny_M!$A$1:$P$1,0)</f>
        <v>7</v>
      </c>
      <c r="I8041" s="39">
        <f>VLOOKUP(N8041,Currecny_M!$A$1:$P$10,MATCH(Database!C8041,Currecny_M!$A$1:$P$1,0),FALSE)</f>
        <v>99.85</v>
      </c>
      <c r="J8041" s="82">
        <f t="shared" si="376"/>
        <v>2.5960999999999999</v>
      </c>
      <c r="K8041" s="39">
        <f>VLOOKUP('Cover page'!$B$6,Currecny_M!$A$1:$P$10,MATCH(Database!C8041,Currecny_M!$A$1:$P$1,0),FALSE)</f>
        <v>1</v>
      </c>
      <c r="L8041" s="82">
        <f t="shared" si="377"/>
        <v>2.5960999999999999</v>
      </c>
      <c r="M8041" s="82">
        <f>((E8041/$F$1)*VLOOKUP(N8041,Currecny_M!$A$1:$P$10,MATCH(Database!C8041,Currecny_M!$A$1:$P$1,0),FALSE))/VLOOKUP('Cover page'!$B$6,Currecny_M!$A$1:$P$10,MATCH(Database!C8041,Currecny_M!$A$1:$P$1,0),FALSE)</f>
        <v>2.5960999999999999</v>
      </c>
      <c r="N8041" s="6" t="str">
        <f>VLOOKUP(B8041,Master!$A$2:$C$11,3,FALSE)</f>
        <v>Pound</v>
      </c>
      <c r="O8041" s="6" t="str">
        <f>VLOOKUP(B8041,Master!$A$2:$C$11,2,FALSE)</f>
        <v>Europe</v>
      </c>
      <c r="Q8041" s="39" t="str">
        <f>VLOOKUP(D8041,GL_Master!$A$1:$D$80,2,FALSE)</f>
        <v>PL</v>
      </c>
      <c r="R8041" s="39" t="str">
        <f>VLOOKUP(D8041,GL_Master!$A$1:$D$80,3,FALSE)</f>
        <v>COGS</v>
      </c>
      <c r="S8041" s="39" t="str">
        <f>VLOOKUP(D8041,GL_Master!$A$1:$D$80,4,FALSE)</f>
        <v>Purchase of other traded goods</v>
      </c>
    </row>
    <row r="8042" spans="1:19" x14ac:dyDescent="0.25">
      <c r="A8042" s="39" t="s">
        <v>262</v>
      </c>
      <c r="B8042" s="39" t="s">
        <v>250</v>
      </c>
      <c r="C8042" s="7">
        <v>44075</v>
      </c>
      <c r="D8042" s="39" t="s">
        <v>102</v>
      </c>
      <c r="E8042" s="39">
        <v>26</v>
      </c>
      <c r="F8042" s="82">
        <f t="shared" si="375"/>
        <v>2.5999999999999999E-2</v>
      </c>
      <c r="G8042" s="39">
        <f>VLOOKUP(N8042,Currecny_M!$A$1:$P$10,2,FALSE)</f>
        <v>95</v>
      </c>
      <c r="H8042" s="39">
        <f>MATCH(C8042,Currecny_M!$A$1:$P$1,0)</f>
        <v>7</v>
      </c>
      <c r="I8042" s="39">
        <f>VLOOKUP(N8042,Currecny_M!$A$1:$P$10,MATCH(Database!C8042,Currecny_M!$A$1:$P$1,0),FALSE)</f>
        <v>99.85</v>
      </c>
      <c r="J8042" s="82">
        <f t="shared" si="376"/>
        <v>2.5960999999999999</v>
      </c>
      <c r="K8042" s="39">
        <f>VLOOKUP('Cover page'!$B$6,Currecny_M!$A$1:$P$10,MATCH(Database!C8042,Currecny_M!$A$1:$P$1,0),FALSE)</f>
        <v>1</v>
      </c>
      <c r="L8042" s="82">
        <f t="shared" si="377"/>
        <v>2.5960999999999999</v>
      </c>
      <c r="M8042" s="82">
        <f>((E8042/$F$1)*VLOOKUP(N8042,Currecny_M!$A$1:$P$10,MATCH(Database!C8042,Currecny_M!$A$1:$P$1,0),FALSE))/VLOOKUP('Cover page'!$B$6,Currecny_M!$A$1:$P$10,MATCH(Database!C8042,Currecny_M!$A$1:$P$1,0),FALSE)</f>
        <v>2.5960999999999999</v>
      </c>
      <c r="N8042" s="6" t="str">
        <f>VLOOKUP(B8042,Master!$A$2:$C$11,3,FALSE)</f>
        <v>Pound</v>
      </c>
      <c r="O8042" s="6" t="str">
        <f>VLOOKUP(B8042,Master!$A$2:$C$11,2,FALSE)</f>
        <v>Europe</v>
      </c>
      <c r="Q8042" s="39" t="str">
        <f>VLOOKUP(D8042,GL_Master!$A$1:$D$80,2,FALSE)</f>
        <v>PL</v>
      </c>
      <c r="R8042" s="39" t="str">
        <f>VLOOKUP(D8042,GL_Master!$A$1:$D$80,3,FALSE)</f>
        <v>Staff welfare expenses</v>
      </c>
      <c r="S8042" s="39" t="str">
        <f>VLOOKUP(D8042,GL_Master!$A$1:$D$80,4,FALSE)</f>
        <v>Diwali Expense</v>
      </c>
    </row>
    <row r="8043" spans="1:19" x14ac:dyDescent="0.25">
      <c r="A8043" s="39" t="s">
        <v>262</v>
      </c>
      <c r="B8043" s="39" t="s">
        <v>250</v>
      </c>
      <c r="C8043" s="7">
        <v>44075</v>
      </c>
      <c r="D8043" s="39" t="s">
        <v>20</v>
      </c>
      <c r="E8043" s="39">
        <v>55</v>
      </c>
      <c r="F8043" s="82">
        <f t="shared" si="375"/>
        <v>5.5E-2</v>
      </c>
      <c r="G8043" s="39">
        <f>VLOOKUP(N8043,Currecny_M!$A$1:$P$10,2,FALSE)</f>
        <v>95</v>
      </c>
      <c r="H8043" s="39">
        <f>MATCH(C8043,Currecny_M!$A$1:$P$1,0)</f>
        <v>7</v>
      </c>
      <c r="I8043" s="39">
        <f>VLOOKUP(N8043,Currecny_M!$A$1:$P$10,MATCH(Database!C8043,Currecny_M!$A$1:$P$1,0),FALSE)</f>
        <v>99.85</v>
      </c>
      <c r="J8043" s="82">
        <f t="shared" si="376"/>
        <v>5.4917499999999997</v>
      </c>
      <c r="K8043" s="39">
        <f>VLOOKUP('Cover page'!$B$6,Currecny_M!$A$1:$P$10,MATCH(Database!C8043,Currecny_M!$A$1:$P$1,0),FALSE)</f>
        <v>1</v>
      </c>
      <c r="L8043" s="82">
        <f t="shared" si="377"/>
        <v>5.4917499999999997</v>
      </c>
      <c r="M8043" s="82">
        <f>((E8043/$F$1)*VLOOKUP(N8043,Currecny_M!$A$1:$P$10,MATCH(Database!C8043,Currecny_M!$A$1:$P$1,0),FALSE))/VLOOKUP('Cover page'!$B$6,Currecny_M!$A$1:$P$10,MATCH(Database!C8043,Currecny_M!$A$1:$P$1,0),FALSE)</f>
        <v>5.4917499999999997</v>
      </c>
      <c r="N8043" s="6" t="str">
        <f>VLOOKUP(B8043,Master!$A$2:$C$11,3,FALSE)</f>
        <v>Pound</v>
      </c>
      <c r="O8043" s="6" t="str">
        <f>VLOOKUP(B8043,Master!$A$2:$C$11,2,FALSE)</f>
        <v>Europe</v>
      </c>
      <c r="Q8043" s="39" t="str">
        <f>VLOOKUP(D8043,GL_Master!$A$1:$D$80,2,FALSE)</f>
        <v>PL</v>
      </c>
      <c r="R8043" s="39" t="str">
        <f>VLOOKUP(D8043,GL_Master!$A$1:$D$80,3,FALSE)</f>
        <v>Selling and Marketing expenses</v>
      </c>
      <c r="S8043" s="39" t="str">
        <f>VLOOKUP(D8043,GL_Master!$A$1:$D$80,4,FALSE)</f>
        <v>Business promotion</v>
      </c>
    </row>
    <row r="8044" spans="1:19" x14ac:dyDescent="0.25">
      <c r="A8044" s="39" t="s">
        <v>262</v>
      </c>
      <c r="B8044" s="39" t="s">
        <v>250</v>
      </c>
      <c r="C8044" s="7">
        <v>44075</v>
      </c>
      <c r="D8044" s="39" t="s">
        <v>29</v>
      </c>
      <c r="E8044" s="39">
        <v>55</v>
      </c>
      <c r="F8044" s="82">
        <f t="shared" si="375"/>
        <v>5.5E-2</v>
      </c>
      <c r="G8044" s="39">
        <f>VLOOKUP(N8044,Currecny_M!$A$1:$P$10,2,FALSE)</f>
        <v>95</v>
      </c>
      <c r="H8044" s="39">
        <f>MATCH(C8044,Currecny_M!$A$1:$P$1,0)</f>
        <v>7</v>
      </c>
      <c r="I8044" s="39">
        <f>VLOOKUP(N8044,Currecny_M!$A$1:$P$10,MATCH(Database!C8044,Currecny_M!$A$1:$P$1,0),FALSE)</f>
        <v>99.85</v>
      </c>
      <c r="J8044" s="82">
        <f t="shared" si="376"/>
        <v>5.4917499999999997</v>
      </c>
      <c r="K8044" s="39">
        <f>VLOOKUP('Cover page'!$B$6,Currecny_M!$A$1:$P$10,MATCH(Database!C8044,Currecny_M!$A$1:$P$1,0),FALSE)</f>
        <v>1</v>
      </c>
      <c r="L8044" s="82">
        <f t="shared" si="377"/>
        <v>5.4917499999999997</v>
      </c>
      <c r="M8044" s="82">
        <f>((E8044/$F$1)*VLOOKUP(N8044,Currecny_M!$A$1:$P$10,MATCH(Database!C8044,Currecny_M!$A$1:$P$1,0),FALSE))/VLOOKUP('Cover page'!$B$6,Currecny_M!$A$1:$P$10,MATCH(Database!C8044,Currecny_M!$A$1:$P$1,0),FALSE)</f>
        <v>5.4917499999999997</v>
      </c>
      <c r="N8044" s="6" t="str">
        <f>VLOOKUP(B8044,Master!$A$2:$C$11,3,FALSE)</f>
        <v>Pound</v>
      </c>
      <c r="O8044" s="6" t="str">
        <f>VLOOKUP(B8044,Master!$A$2:$C$11,2,FALSE)</f>
        <v>Europe</v>
      </c>
      <c r="Q8044" s="39" t="str">
        <f>VLOOKUP(D8044,GL_Master!$A$1:$D$80,2,FALSE)</f>
        <v>PL</v>
      </c>
      <c r="R8044" s="39" t="str">
        <f>VLOOKUP(D8044,GL_Master!$A$1:$D$80,3,FALSE)</f>
        <v>Communication &amp; internet exp</v>
      </c>
      <c r="S8044" s="39" t="str">
        <f>VLOOKUP(D8044,GL_Master!$A$1:$D$80,4,FALSE)</f>
        <v>Communication cost</v>
      </c>
    </row>
    <row r="8045" spans="1:19" x14ac:dyDescent="0.25">
      <c r="A8045" s="39" t="s">
        <v>262</v>
      </c>
      <c r="B8045" s="39" t="s">
        <v>250</v>
      </c>
      <c r="C8045" s="7">
        <v>44075</v>
      </c>
      <c r="D8045" s="39" t="s">
        <v>41</v>
      </c>
      <c r="E8045" s="39">
        <v>28</v>
      </c>
      <c r="F8045" s="82">
        <f t="shared" si="375"/>
        <v>2.8000000000000001E-2</v>
      </c>
      <c r="G8045" s="39">
        <f>VLOOKUP(N8045,Currecny_M!$A$1:$P$10,2,FALSE)</f>
        <v>95</v>
      </c>
      <c r="H8045" s="39">
        <f>MATCH(C8045,Currecny_M!$A$1:$P$1,0)</f>
        <v>7</v>
      </c>
      <c r="I8045" s="39">
        <f>VLOOKUP(N8045,Currecny_M!$A$1:$P$10,MATCH(Database!C8045,Currecny_M!$A$1:$P$1,0),FALSE)</f>
        <v>99.85</v>
      </c>
      <c r="J8045" s="82">
        <f t="shared" si="376"/>
        <v>2.7957999999999998</v>
      </c>
      <c r="K8045" s="39">
        <f>VLOOKUP('Cover page'!$B$6,Currecny_M!$A$1:$P$10,MATCH(Database!C8045,Currecny_M!$A$1:$P$1,0),FALSE)</f>
        <v>1</v>
      </c>
      <c r="L8045" s="82">
        <f t="shared" si="377"/>
        <v>2.7957999999999998</v>
      </c>
      <c r="M8045" s="82">
        <f>((E8045/$F$1)*VLOOKUP(N8045,Currecny_M!$A$1:$P$10,MATCH(Database!C8045,Currecny_M!$A$1:$P$1,0),FALSE))/VLOOKUP('Cover page'!$B$6,Currecny_M!$A$1:$P$10,MATCH(Database!C8045,Currecny_M!$A$1:$P$1,0),FALSE)</f>
        <v>2.7957999999999998</v>
      </c>
      <c r="N8045" s="6" t="str">
        <f>VLOOKUP(B8045,Master!$A$2:$C$11,3,FALSE)</f>
        <v>Pound</v>
      </c>
      <c r="O8045" s="6" t="str">
        <f>VLOOKUP(B8045,Master!$A$2:$C$11,2,FALSE)</f>
        <v>Europe</v>
      </c>
      <c r="Q8045" s="39" t="str">
        <f>VLOOKUP(D8045,GL_Master!$A$1:$D$80,2,FALSE)</f>
        <v>PL</v>
      </c>
      <c r="R8045" s="39" t="str">
        <f>VLOOKUP(D8045,GL_Master!$A$1:$D$80,3,FALSE)</f>
        <v>Communication &amp; internet exp</v>
      </c>
      <c r="S8045" s="39" t="str">
        <f>VLOOKUP(D8045,GL_Master!$A$1:$D$80,4,FALSE)</f>
        <v>Communication cost</v>
      </c>
    </row>
    <row r="8046" spans="1:19" x14ac:dyDescent="0.25">
      <c r="A8046" s="39" t="s">
        <v>262</v>
      </c>
      <c r="B8046" s="39" t="s">
        <v>250</v>
      </c>
      <c r="C8046" s="7">
        <v>44075</v>
      </c>
      <c r="D8046" s="39" t="s">
        <v>103</v>
      </c>
      <c r="E8046" s="39">
        <v>53</v>
      </c>
      <c r="F8046" s="82">
        <f t="shared" si="375"/>
        <v>5.2999999999999999E-2</v>
      </c>
      <c r="G8046" s="39">
        <f>VLOOKUP(N8046,Currecny_M!$A$1:$P$10,2,FALSE)</f>
        <v>95</v>
      </c>
      <c r="H8046" s="39">
        <f>MATCH(C8046,Currecny_M!$A$1:$P$1,0)</f>
        <v>7</v>
      </c>
      <c r="I8046" s="39">
        <f>VLOOKUP(N8046,Currecny_M!$A$1:$P$10,MATCH(Database!C8046,Currecny_M!$A$1:$P$1,0),FALSE)</f>
        <v>99.85</v>
      </c>
      <c r="J8046" s="82">
        <f t="shared" si="376"/>
        <v>5.2920499999999997</v>
      </c>
      <c r="K8046" s="39">
        <f>VLOOKUP('Cover page'!$B$6,Currecny_M!$A$1:$P$10,MATCH(Database!C8046,Currecny_M!$A$1:$P$1,0),FALSE)</f>
        <v>1</v>
      </c>
      <c r="L8046" s="82">
        <f t="shared" si="377"/>
        <v>5.2920499999999997</v>
      </c>
      <c r="M8046" s="82">
        <f>((E8046/$F$1)*VLOOKUP(N8046,Currecny_M!$A$1:$P$10,MATCH(Database!C8046,Currecny_M!$A$1:$P$1,0),FALSE))/VLOOKUP('Cover page'!$B$6,Currecny_M!$A$1:$P$10,MATCH(Database!C8046,Currecny_M!$A$1:$P$1,0),FALSE)</f>
        <v>5.2920499999999997</v>
      </c>
      <c r="N8046" s="6" t="str">
        <f>VLOOKUP(B8046,Master!$A$2:$C$11,3,FALSE)</f>
        <v>Pound</v>
      </c>
      <c r="O8046" s="6" t="str">
        <f>VLOOKUP(B8046,Master!$A$2:$C$11,2,FALSE)</f>
        <v>Europe</v>
      </c>
      <c r="Q8046" s="39" t="str">
        <f>VLOOKUP(D8046,GL_Master!$A$1:$D$80,2,FALSE)</f>
        <v>PL</v>
      </c>
      <c r="R8046" s="39" t="str">
        <f>VLOOKUP(D8046,GL_Master!$A$1:$D$80,3,FALSE)</f>
        <v>Communication &amp; internet exp</v>
      </c>
      <c r="S8046" s="39" t="str">
        <f>VLOOKUP(D8046,GL_Master!$A$1:$D$80,4,FALSE)</f>
        <v>Communication cost</v>
      </c>
    </row>
    <row r="8047" spans="1:19" x14ac:dyDescent="0.25">
      <c r="A8047" s="39" t="s">
        <v>262</v>
      </c>
      <c r="B8047" s="39" t="s">
        <v>250</v>
      </c>
      <c r="C8047" s="7">
        <v>44075</v>
      </c>
      <c r="D8047" s="39" t="s">
        <v>104</v>
      </c>
      <c r="E8047" s="39">
        <v>81</v>
      </c>
      <c r="F8047" s="82">
        <f t="shared" si="375"/>
        <v>8.1000000000000003E-2</v>
      </c>
      <c r="G8047" s="39">
        <f>VLOOKUP(N8047,Currecny_M!$A$1:$P$10,2,FALSE)</f>
        <v>95</v>
      </c>
      <c r="H8047" s="39">
        <f>MATCH(C8047,Currecny_M!$A$1:$P$1,0)</f>
        <v>7</v>
      </c>
      <c r="I8047" s="39">
        <f>VLOOKUP(N8047,Currecny_M!$A$1:$P$10,MATCH(Database!C8047,Currecny_M!$A$1:$P$1,0),FALSE)</f>
        <v>99.85</v>
      </c>
      <c r="J8047" s="82">
        <f t="shared" si="376"/>
        <v>8.0878499999999995</v>
      </c>
      <c r="K8047" s="39">
        <f>VLOOKUP('Cover page'!$B$6,Currecny_M!$A$1:$P$10,MATCH(Database!C8047,Currecny_M!$A$1:$P$1,0),FALSE)</f>
        <v>1</v>
      </c>
      <c r="L8047" s="82">
        <f t="shared" si="377"/>
        <v>8.0878499999999995</v>
      </c>
      <c r="M8047" s="82">
        <f>((E8047/$F$1)*VLOOKUP(N8047,Currecny_M!$A$1:$P$10,MATCH(Database!C8047,Currecny_M!$A$1:$P$1,0),FALSE))/VLOOKUP('Cover page'!$B$6,Currecny_M!$A$1:$P$10,MATCH(Database!C8047,Currecny_M!$A$1:$P$1,0),FALSE)</f>
        <v>8.0878499999999995</v>
      </c>
      <c r="N8047" s="6" t="str">
        <f>VLOOKUP(B8047,Master!$A$2:$C$11,3,FALSE)</f>
        <v>Pound</v>
      </c>
      <c r="O8047" s="6" t="str">
        <f>VLOOKUP(B8047,Master!$A$2:$C$11,2,FALSE)</f>
        <v>Europe</v>
      </c>
      <c r="Q8047" s="39" t="str">
        <f>VLOOKUP(D8047,GL_Master!$A$1:$D$80,2,FALSE)</f>
        <v>PL</v>
      </c>
      <c r="R8047" s="39" t="str">
        <f>VLOOKUP(D8047,GL_Master!$A$1:$D$80,3,FALSE)</f>
        <v>Legal &amp; Professional expenses</v>
      </c>
      <c r="S8047" s="39" t="str">
        <f>VLOOKUP(D8047,GL_Master!$A$1:$D$80,4,FALSE)</f>
        <v>Professional Fees - Others</v>
      </c>
    </row>
    <row r="8048" spans="1:19" x14ac:dyDescent="0.25">
      <c r="A8048" s="39" t="s">
        <v>262</v>
      </c>
      <c r="B8048" s="39" t="s">
        <v>250</v>
      </c>
      <c r="C8048" s="7">
        <v>44075</v>
      </c>
      <c r="D8048" s="39" t="s">
        <v>105</v>
      </c>
      <c r="E8048" s="39">
        <v>56</v>
      </c>
      <c r="F8048" s="82">
        <f t="shared" si="375"/>
        <v>5.6000000000000001E-2</v>
      </c>
      <c r="G8048" s="39">
        <f>VLOOKUP(N8048,Currecny_M!$A$1:$P$10,2,FALSE)</f>
        <v>95</v>
      </c>
      <c r="H8048" s="39">
        <f>MATCH(C8048,Currecny_M!$A$1:$P$1,0)</f>
        <v>7</v>
      </c>
      <c r="I8048" s="39">
        <f>VLOOKUP(N8048,Currecny_M!$A$1:$P$10,MATCH(Database!C8048,Currecny_M!$A$1:$P$1,0),FALSE)</f>
        <v>99.85</v>
      </c>
      <c r="J8048" s="82">
        <f t="shared" si="376"/>
        <v>5.5915999999999997</v>
      </c>
      <c r="K8048" s="39">
        <f>VLOOKUP('Cover page'!$B$6,Currecny_M!$A$1:$P$10,MATCH(Database!C8048,Currecny_M!$A$1:$P$1,0),FALSE)</f>
        <v>1</v>
      </c>
      <c r="L8048" s="82">
        <f t="shared" si="377"/>
        <v>5.5915999999999997</v>
      </c>
      <c r="M8048" s="82">
        <f>((E8048/$F$1)*VLOOKUP(N8048,Currecny_M!$A$1:$P$10,MATCH(Database!C8048,Currecny_M!$A$1:$P$1,0),FALSE))/VLOOKUP('Cover page'!$B$6,Currecny_M!$A$1:$P$10,MATCH(Database!C8048,Currecny_M!$A$1:$P$1,0),FALSE)</f>
        <v>5.5915999999999997</v>
      </c>
      <c r="N8048" s="6" t="str">
        <f>VLOOKUP(B8048,Master!$A$2:$C$11,3,FALSE)</f>
        <v>Pound</v>
      </c>
      <c r="O8048" s="6" t="str">
        <f>VLOOKUP(B8048,Master!$A$2:$C$11,2,FALSE)</f>
        <v>Europe</v>
      </c>
      <c r="Q8048" s="39" t="str">
        <f>VLOOKUP(D8048,GL_Master!$A$1:$D$80,2,FALSE)</f>
        <v>PL</v>
      </c>
      <c r="R8048" s="39" t="str">
        <f>VLOOKUP(D8048,GL_Master!$A$1:$D$80,3,FALSE)</f>
        <v>Travelling and conveyance</v>
      </c>
      <c r="S8048" s="39" t="str">
        <f>VLOOKUP(D8048,GL_Master!$A$1:$D$80,4,FALSE)</f>
        <v>Car hiring and rental services</v>
      </c>
    </row>
    <row r="8049" spans="1:19" x14ac:dyDescent="0.25">
      <c r="A8049" s="39" t="s">
        <v>262</v>
      </c>
      <c r="B8049" s="39" t="s">
        <v>250</v>
      </c>
      <c r="C8049" s="7">
        <v>44075</v>
      </c>
      <c r="D8049" s="39" t="s">
        <v>106</v>
      </c>
      <c r="E8049" s="39">
        <v>26</v>
      </c>
      <c r="F8049" s="82">
        <f t="shared" si="375"/>
        <v>2.5999999999999999E-2</v>
      </c>
      <c r="G8049" s="39">
        <f>VLOOKUP(N8049,Currecny_M!$A$1:$P$10,2,FALSE)</f>
        <v>95</v>
      </c>
      <c r="H8049" s="39">
        <f>MATCH(C8049,Currecny_M!$A$1:$P$1,0)</f>
        <v>7</v>
      </c>
      <c r="I8049" s="39">
        <f>VLOOKUP(N8049,Currecny_M!$A$1:$P$10,MATCH(Database!C8049,Currecny_M!$A$1:$P$1,0),FALSE)</f>
        <v>99.85</v>
      </c>
      <c r="J8049" s="82">
        <f t="shared" si="376"/>
        <v>2.5960999999999999</v>
      </c>
      <c r="K8049" s="39">
        <f>VLOOKUP('Cover page'!$B$6,Currecny_M!$A$1:$P$10,MATCH(Database!C8049,Currecny_M!$A$1:$P$1,0),FALSE)</f>
        <v>1</v>
      </c>
      <c r="L8049" s="82">
        <f t="shared" si="377"/>
        <v>2.5960999999999999</v>
      </c>
      <c r="M8049" s="82">
        <f>((E8049/$F$1)*VLOOKUP(N8049,Currecny_M!$A$1:$P$10,MATCH(Database!C8049,Currecny_M!$A$1:$P$1,0),FALSE))/VLOOKUP('Cover page'!$B$6,Currecny_M!$A$1:$P$10,MATCH(Database!C8049,Currecny_M!$A$1:$P$1,0),FALSE)</f>
        <v>2.5960999999999999</v>
      </c>
      <c r="N8049" s="6" t="str">
        <f>VLOOKUP(B8049,Master!$A$2:$C$11,3,FALSE)</f>
        <v>Pound</v>
      </c>
      <c r="O8049" s="6" t="str">
        <f>VLOOKUP(B8049,Master!$A$2:$C$11,2,FALSE)</f>
        <v>Europe</v>
      </c>
      <c r="Q8049" s="39" t="str">
        <f>VLOOKUP(D8049,GL_Master!$A$1:$D$80,2,FALSE)</f>
        <v>PL</v>
      </c>
      <c r="R8049" s="39" t="str">
        <f>VLOOKUP(D8049,GL_Master!$A$1:$D$80,3,FALSE)</f>
        <v>Communication &amp; internet exp</v>
      </c>
      <c r="S8049" s="39" t="str">
        <f>VLOOKUP(D8049,GL_Master!$A$1:$D$80,4,FALSE)</f>
        <v>Printing &amp; Stationary</v>
      </c>
    </row>
    <row r="8050" spans="1:19" x14ac:dyDescent="0.25">
      <c r="A8050" s="39" t="s">
        <v>262</v>
      </c>
      <c r="B8050" s="39" t="s">
        <v>250</v>
      </c>
      <c r="C8050" s="7">
        <v>44075</v>
      </c>
      <c r="D8050" s="39" t="s">
        <v>32</v>
      </c>
      <c r="E8050" s="39">
        <v>26</v>
      </c>
      <c r="F8050" s="82">
        <f t="shared" si="375"/>
        <v>2.5999999999999999E-2</v>
      </c>
      <c r="G8050" s="39">
        <f>VLOOKUP(N8050,Currecny_M!$A$1:$P$10,2,FALSE)</f>
        <v>95</v>
      </c>
      <c r="H8050" s="39">
        <f>MATCH(C8050,Currecny_M!$A$1:$P$1,0)</f>
        <v>7</v>
      </c>
      <c r="I8050" s="39">
        <f>VLOOKUP(N8050,Currecny_M!$A$1:$P$10,MATCH(Database!C8050,Currecny_M!$A$1:$P$1,0),FALSE)</f>
        <v>99.85</v>
      </c>
      <c r="J8050" s="82">
        <f t="shared" si="376"/>
        <v>2.5960999999999999</v>
      </c>
      <c r="K8050" s="39">
        <f>VLOOKUP('Cover page'!$B$6,Currecny_M!$A$1:$P$10,MATCH(Database!C8050,Currecny_M!$A$1:$P$1,0),FALSE)</f>
        <v>1</v>
      </c>
      <c r="L8050" s="82">
        <f t="shared" si="377"/>
        <v>2.5960999999999999</v>
      </c>
      <c r="M8050" s="82">
        <f>((E8050/$F$1)*VLOOKUP(N8050,Currecny_M!$A$1:$P$10,MATCH(Database!C8050,Currecny_M!$A$1:$P$1,0),FALSE))/VLOOKUP('Cover page'!$B$6,Currecny_M!$A$1:$P$10,MATCH(Database!C8050,Currecny_M!$A$1:$P$1,0),FALSE)</f>
        <v>2.5960999999999999</v>
      </c>
      <c r="N8050" s="6" t="str">
        <f>VLOOKUP(B8050,Master!$A$2:$C$11,3,FALSE)</f>
        <v>Pound</v>
      </c>
      <c r="O8050" s="6" t="str">
        <f>VLOOKUP(B8050,Master!$A$2:$C$11,2,FALSE)</f>
        <v>Europe</v>
      </c>
      <c r="Q8050" s="39" t="str">
        <f>VLOOKUP(D8050,GL_Master!$A$1:$D$80,2,FALSE)</f>
        <v>PL</v>
      </c>
      <c r="R8050" s="39" t="str">
        <f>VLOOKUP(D8050,GL_Master!$A$1:$D$80,3,FALSE)</f>
        <v>Communication &amp; internet exp</v>
      </c>
      <c r="S8050" s="39" t="str">
        <f>VLOOKUP(D8050,GL_Master!$A$1:$D$80,4,FALSE)</f>
        <v>Printing &amp; Stationary</v>
      </c>
    </row>
    <row r="8051" spans="1:19" x14ac:dyDescent="0.25">
      <c r="A8051" s="39" t="s">
        <v>262</v>
      </c>
      <c r="B8051" s="39" t="s">
        <v>250</v>
      </c>
      <c r="C8051" s="7">
        <v>44075</v>
      </c>
      <c r="D8051" s="39" t="s">
        <v>35</v>
      </c>
      <c r="E8051" s="39">
        <v>83</v>
      </c>
      <c r="F8051" s="82">
        <f t="shared" si="375"/>
        <v>8.3000000000000004E-2</v>
      </c>
      <c r="G8051" s="39">
        <f>VLOOKUP(N8051,Currecny_M!$A$1:$P$10,2,FALSE)</f>
        <v>95</v>
      </c>
      <c r="H8051" s="39">
        <f>MATCH(C8051,Currecny_M!$A$1:$P$1,0)</f>
        <v>7</v>
      </c>
      <c r="I8051" s="39">
        <f>VLOOKUP(N8051,Currecny_M!$A$1:$P$10,MATCH(Database!C8051,Currecny_M!$A$1:$P$1,0),FALSE)</f>
        <v>99.85</v>
      </c>
      <c r="J8051" s="82">
        <f t="shared" si="376"/>
        <v>8.2875499999999995</v>
      </c>
      <c r="K8051" s="39">
        <f>VLOOKUP('Cover page'!$B$6,Currecny_M!$A$1:$P$10,MATCH(Database!C8051,Currecny_M!$A$1:$P$1,0),FALSE)</f>
        <v>1</v>
      </c>
      <c r="L8051" s="82">
        <f t="shared" si="377"/>
        <v>8.2875499999999995</v>
      </c>
      <c r="M8051" s="82">
        <f>((E8051/$F$1)*VLOOKUP(N8051,Currecny_M!$A$1:$P$10,MATCH(Database!C8051,Currecny_M!$A$1:$P$1,0),FALSE))/VLOOKUP('Cover page'!$B$6,Currecny_M!$A$1:$P$10,MATCH(Database!C8051,Currecny_M!$A$1:$P$1,0),FALSE)</f>
        <v>8.2875499999999995</v>
      </c>
      <c r="N8051" s="6" t="str">
        <f>VLOOKUP(B8051,Master!$A$2:$C$11,3,FALSE)</f>
        <v>Pound</v>
      </c>
      <c r="O8051" s="6" t="str">
        <f>VLOOKUP(B8051,Master!$A$2:$C$11,2,FALSE)</f>
        <v>Europe</v>
      </c>
      <c r="Q8051" s="39" t="str">
        <f>VLOOKUP(D8051,GL_Master!$A$1:$D$80,2,FALSE)</f>
        <v>PL</v>
      </c>
      <c r="R8051" s="39" t="str">
        <f>VLOOKUP(D8051,GL_Master!$A$1:$D$80,3,FALSE)</f>
        <v>Security Expenses</v>
      </c>
      <c r="S8051" s="39" t="str">
        <f>VLOOKUP(D8051,GL_Master!$A$1:$D$80,4,FALSE)</f>
        <v>Security Expenses others</v>
      </c>
    </row>
    <row r="8052" spans="1:19" x14ac:dyDescent="0.25">
      <c r="A8052" s="39" t="s">
        <v>262</v>
      </c>
      <c r="B8052" s="39" t="s">
        <v>250</v>
      </c>
      <c r="C8052" s="7">
        <v>44075</v>
      </c>
      <c r="D8052" s="39" t="s">
        <v>38</v>
      </c>
      <c r="E8052" s="39">
        <v>27</v>
      </c>
      <c r="F8052" s="82">
        <f t="shared" si="375"/>
        <v>2.7E-2</v>
      </c>
      <c r="G8052" s="39">
        <f>VLOOKUP(N8052,Currecny_M!$A$1:$P$10,2,FALSE)</f>
        <v>95</v>
      </c>
      <c r="H8052" s="39">
        <f>MATCH(C8052,Currecny_M!$A$1:$P$1,0)</f>
        <v>7</v>
      </c>
      <c r="I8052" s="39">
        <f>VLOOKUP(N8052,Currecny_M!$A$1:$P$10,MATCH(Database!C8052,Currecny_M!$A$1:$P$1,0),FALSE)</f>
        <v>99.85</v>
      </c>
      <c r="J8052" s="82">
        <f t="shared" si="376"/>
        <v>2.6959499999999998</v>
      </c>
      <c r="K8052" s="39">
        <f>VLOOKUP('Cover page'!$B$6,Currecny_M!$A$1:$P$10,MATCH(Database!C8052,Currecny_M!$A$1:$P$1,0),FALSE)</f>
        <v>1</v>
      </c>
      <c r="L8052" s="82">
        <f t="shared" si="377"/>
        <v>2.6959499999999998</v>
      </c>
      <c r="M8052" s="82">
        <f>((E8052/$F$1)*VLOOKUP(N8052,Currecny_M!$A$1:$P$10,MATCH(Database!C8052,Currecny_M!$A$1:$P$1,0),FALSE))/VLOOKUP('Cover page'!$B$6,Currecny_M!$A$1:$P$10,MATCH(Database!C8052,Currecny_M!$A$1:$P$1,0),FALSE)</f>
        <v>2.6959499999999998</v>
      </c>
      <c r="N8052" s="6" t="str">
        <f>VLOOKUP(B8052,Master!$A$2:$C$11,3,FALSE)</f>
        <v>Pound</v>
      </c>
      <c r="O8052" s="6" t="str">
        <f>VLOOKUP(B8052,Master!$A$2:$C$11,2,FALSE)</f>
        <v>Europe</v>
      </c>
      <c r="Q8052" s="39" t="str">
        <f>VLOOKUP(D8052,GL_Master!$A$1:$D$80,2,FALSE)</f>
        <v>PL</v>
      </c>
      <c r="R8052" s="39" t="str">
        <f>VLOOKUP(D8052,GL_Master!$A$1:$D$80,3,FALSE)</f>
        <v>House Keeping Expenses</v>
      </c>
      <c r="S8052" s="39" t="str">
        <f>VLOOKUP(D8052,GL_Master!$A$1:$D$80,4,FALSE)</f>
        <v>House Keeping Expenses</v>
      </c>
    </row>
    <row r="8053" spans="1:19" x14ac:dyDescent="0.25">
      <c r="A8053" s="39" t="s">
        <v>262</v>
      </c>
      <c r="B8053" s="39" t="s">
        <v>250</v>
      </c>
      <c r="C8053" s="7">
        <v>44075</v>
      </c>
      <c r="D8053" s="39" t="s">
        <v>107</v>
      </c>
      <c r="E8053" s="39">
        <v>26</v>
      </c>
      <c r="F8053" s="82">
        <f t="shared" si="375"/>
        <v>2.5999999999999999E-2</v>
      </c>
      <c r="G8053" s="39">
        <f>VLOOKUP(N8053,Currecny_M!$A$1:$P$10,2,FALSE)</f>
        <v>95</v>
      </c>
      <c r="H8053" s="39">
        <f>MATCH(C8053,Currecny_M!$A$1:$P$1,0)</f>
        <v>7</v>
      </c>
      <c r="I8053" s="39">
        <f>VLOOKUP(N8053,Currecny_M!$A$1:$P$10,MATCH(Database!C8053,Currecny_M!$A$1:$P$1,0),FALSE)</f>
        <v>99.85</v>
      </c>
      <c r="J8053" s="82">
        <f t="shared" si="376"/>
        <v>2.5960999999999999</v>
      </c>
      <c r="K8053" s="39">
        <f>VLOOKUP('Cover page'!$B$6,Currecny_M!$A$1:$P$10,MATCH(Database!C8053,Currecny_M!$A$1:$P$1,0),FALSE)</f>
        <v>1</v>
      </c>
      <c r="L8053" s="82">
        <f t="shared" si="377"/>
        <v>2.5960999999999999</v>
      </c>
      <c r="M8053" s="82">
        <f>((E8053/$F$1)*VLOOKUP(N8053,Currecny_M!$A$1:$P$10,MATCH(Database!C8053,Currecny_M!$A$1:$P$1,0),FALSE))/VLOOKUP('Cover page'!$B$6,Currecny_M!$A$1:$P$10,MATCH(Database!C8053,Currecny_M!$A$1:$P$1,0),FALSE)</f>
        <v>2.5960999999999999</v>
      </c>
      <c r="N8053" s="6" t="str">
        <f>VLOOKUP(B8053,Master!$A$2:$C$11,3,FALSE)</f>
        <v>Pound</v>
      </c>
      <c r="O8053" s="6" t="str">
        <f>VLOOKUP(B8053,Master!$A$2:$C$11,2,FALSE)</f>
        <v>Europe</v>
      </c>
      <c r="Q8053" s="39" t="str">
        <f>VLOOKUP(D8053,GL_Master!$A$1:$D$80,2,FALSE)</f>
        <v>PL</v>
      </c>
      <c r="R8053" s="39" t="str">
        <f>VLOOKUP(D8053,GL_Master!$A$1:$D$80,3,FALSE)</f>
        <v>Misc. expenses</v>
      </c>
      <c r="S8053" s="39" t="str">
        <f>VLOOKUP(D8053,GL_Master!$A$1:$D$80,4,FALSE)</f>
        <v>Repair &amp; Maintenance</v>
      </c>
    </row>
    <row r="8054" spans="1:19" x14ac:dyDescent="0.25">
      <c r="A8054" s="39" t="s">
        <v>262</v>
      </c>
      <c r="B8054" s="39" t="s">
        <v>250</v>
      </c>
      <c r="C8054" s="7">
        <v>44075</v>
      </c>
      <c r="D8054" s="39" t="s">
        <v>108</v>
      </c>
      <c r="E8054" s="39">
        <v>27</v>
      </c>
      <c r="F8054" s="82">
        <f t="shared" si="375"/>
        <v>2.7E-2</v>
      </c>
      <c r="G8054" s="39">
        <f>VLOOKUP(N8054,Currecny_M!$A$1:$P$10,2,FALSE)</f>
        <v>95</v>
      </c>
      <c r="H8054" s="39">
        <f>MATCH(C8054,Currecny_M!$A$1:$P$1,0)</f>
        <v>7</v>
      </c>
      <c r="I8054" s="39">
        <f>VLOOKUP(N8054,Currecny_M!$A$1:$P$10,MATCH(Database!C8054,Currecny_M!$A$1:$P$1,0),FALSE)</f>
        <v>99.85</v>
      </c>
      <c r="J8054" s="82">
        <f t="shared" si="376"/>
        <v>2.6959499999999998</v>
      </c>
      <c r="K8054" s="39">
        <f>VLOOKUP('Cover page'!$B$6,Currecny_M!$A$1:$P$10,MATCH(Database!C8054,Currecny_M!$A$1:$P$1,0),FALSE)</f>
        <v>1</v>
      </c>
      <c r="L8054" s="82">
        <f t="shared" si="377"/>
        <v>2.6959499999999998</v>
      </c>
      <c r="M8054" s="82">
        <f>((E8054/$F$1)*VLOOKUP(N8054,Currecny_M!$A$1:$P$10,MATCH(Database!C8054,Currecny_M!$A$1:$P$1,0),FALSE))/VLOOKUP('Cover page'!$B$6,Currecny_M!$A$1:$P$10,MATCH(Database!C8054,Currecny_M!$A$1:$P$1,0),FALSE)</f>
        <v>2.6959499999999998</v>
      </c>
      <c r="N8054" s="6" t="str">
        <f>VLOOKUP(B8054,Master!$A$2:$C$11,3,FALSE)</f>
        <v>Pound</v>
      </c>
      <c r="O8054" s="6" t="str">
        <f>VLOOKUP(B8054,Master!$A$2:$C$11,2,FALSE)</f>
        <v>Europe</v>
      </c>
      <c r="Q8054" s="39" t="str">
        <f>VLOOKUP(D8054,GL_Master!$A$1:$D$80,2,FALSE)</f>
        <v>PL</v>
      </c>
      <c r="R8054" s="39" t="str">
        <f>VLOOKUP(D8054,GL_Master!$A$1:$D$80,3,FALSE)</f>
        <v>Misc. expenses</v>
      </c>
      <c r="S8054" s="39" t="str">
        <f>VLOOKUP(D8054,GL_Master!$A$1:$D$80,4,FALSE)</f>
        <v>Repair &amp; Maintenance</v>
      </c>
    </row>
    <row r="8055" spans="1:19" x14ac:dyDescent="0.25">
      <c r="A8055" s="39" t="s">
        <v>262</v>
      </c>
      <c r="B8055" s="39" t="s">
        <v>250</v>
      </c>
      <c r="C8055" s="7">
        <v>44075</v>
      </c>
      <c r="D8055" s="39" t="s">
        <v>9</v>
      </c>
      <c r="E8055" s="39">
        <v>234</v>
      </c>
      <c r="F8055" s="82">
        <f t="shared" si="375"/>
        <v>0.23400000000000001</v>
      </c>
      <c r="G8055" s="39">
        <f>VLOOKUP(N8055,Currecny_M!$A$1:$P$10,2,FALSE)</f>
        <v>95</v>
      </c>
      <c r="H8055" s="39">
        <f>MATCH(C8055,Currecny_M!$A$1:$P$1,0)</f>
        <v>7</v>
      </c>
      <c r="I8055" s="39">
        <f>VLOOKUP(N8055,Currecny_M!$A$1:$P$10,MATCH(Database!C8055,Currecny_M!$A$1:$P$1,0),FALSE)</f>
        <v>99.85</v>
      </c>
      <c r="J8055" s="82">
        <f t="shared" si="376"/>
        <v>23.364899999999999</v>
      </c>
      <c r="K8055" s="39">
        <f>VLOOKUP('Cover page'!$B$6,Currecny_M!$A$1:$P$10,MATCH(Database!C8055,Currecny_M!$A$1:$P$1,0),FALSE)</f>
        <v>1</v>
      </c>
      <c r="L8055" s="82">
        <f t="shared" si="377"/>
        <v>23.364899999999999</v>
      </c>
      <c r="M8055" s="82">
        <f>((E8055/$F$1)*VLOOKUP(N8055,Currecny_M!$A$1:$P$10,MATCH(Database!C8055,Currecny_M!$A$1:$P$1,0),FALSE))/VLOOKUP('Cover page'!$B$6,Currecny_M!$A$1:$P$10,MATCH(Database!C8055,Currecny_M!$A$1:$P$1,0),FALSE)</f>
        <v>23.364899999999999</v>
      </c>
      <c r="N8055" s="6" t="str">
        <f>VLOOKUP(B8055,Master!$A$2:$C$11,3,FALSE)</f>
        <v>Pound</v>
      </c>
      <c r="O8055" s="6" t="str">
        <f>VLOOKUP(B8055,Master!$A$2:$C$11,2,FALSE)</f>
        <v>Europe</v>
      </c>
      <c r="Q8055" s="39" t="str">
        <f>VLOOKUP(D8055,GL_Master!$A$1:$D$80,2,FALSE)</f>
        <v>PL</v>
      </c>
      <c r="R8055" s="39" t="str">
        <f>VLOOKUP(D8055,GL_Master!$A$1:$D$80,3,FALSE)</f>
        <v>Rent</v>
      </c>
      <c r="S8055" s="39" t="str">
        <f>VLOOKUP(D8055,GL_Master!$A$1:$D$80,4,FALSE)</f>
        <v>Office Rent</v>
      </c>
    </row>
    <row r="8056" spans="1:19" x14ac:dyDescent="0.25">
      <c r="A8056" s="39" t="s">
        <v>262</v>
      </c>
      <c r="B8056" s="39" t="s">
        <v>250</v>
      </c>
      <c r="C8056" s="7">
        <v>44075</v>
      </c>
      <c r="D8056" s="39" t="s">
        <v>109</v>
      </c>
      <c r="E8056" s="39">
        <v>-130</v>
      </c>
      <c r="F8056" s="82">
        <f t="shared" si="375"/>
        <v>-0.13</v>
      </c>
      <c r="G8056" s="39">
        <f>VLOOKUP(N8056,Currecny_M!$A$1:$P$10,2,FALSE)</f>
        <v>95</v>
      </c>
      <c r="H8056" s="39">
        <f>MATCH(C8056,Currecny_M!$A$1:$P$1,0)</f>
        <v>7</v>
      </c>
      <c r="I8056" s="39">
        <f>VLOOKUP(N8056,Currecny_M!$A$1:$P$10,MATCH(Database!C8056,Currecny_M!$A$1:$P$1,0),FALSE)</f>
        <v>99.85</v>
      </c>
      <c r="J8056" s="82">
        <f t="shared" si="376"/>
        <v>-12.980499999999999</v>
      </c>
      <c r="K8056" s="39">
        <f>VLOOKUP('Cover page'!$B$6,Currecny_M!$A$1:$P$10,MATCH(Database!C8056,Currecny_M!$A$1:$P$1,0),FALSE)</f>
        <v>1</v>
      </c>
      <c r="L8056" s="82">
        <f t="shared" si="377"/>
        <v>-12.980499999999999</v>
      </c>
      <c r="M8056" s="82">
        <f>((E8056/$F$1)*VLOOKUP(N8056,Currecny_M!$A$1:$P$10,MATCH(Database!C8056,Currecny_M!$A$1:$P$1,0),FALSE))/VLOOKUP('Cover page'!$B$6,Currecny_M!$A$1:$P$10,MATCH(Database!C8056,Currecny_M!$A$1:$P$1,0),FALSE)</f>
        <v>-12.980499999999999</v>
      </c>
      <c r="N8056" s="6" t="str">
        <f>VLOOKUP(B8056,Master!$A$2:$C$11,3,FALSE)</f>
        <v>Pound</v>
      </c>
      <c r="O8056" s="6" t="str">
        <f>VLOOKUP(B8056,Master!$A$2:$C$11,2,FALSE)</f>
        <v>Europe</v>
      </c>
      <c r="Q8056" s="39" t="str">
        <f>VLOOKUP(D8056,GL_Master!$A$1:$D$80,2,FALSE)</f>
        <v>PL</v>
      </c>
      <c r="R8056" s="39" t="str">
        <f>VLOOKUP(D8056,GL_Master!$A$1:$D$80,3,FALSE)</f>
        <v>Travelling and conveyance</v>
      </c>
      <c r="S8056" s="39" t="str">
        <f>VLOOKUP(D8056,GL_Master!$A$1:$D$80,4,FALSE)</f>
        <v>Travelling , hotel lodging</v>
      </c>
    </row>
    <row r="8057" spans="1:19" x14ac:dyDescent="0.25">
      <c r="A8057" s="39" t="s">
        <v>262</v>
      </c>
      <c r="B8057" s="39" t="s">
        <v>250</v>
      </c>
      <c r="C8057" s="7">
        <v>44075</v>
      </c>
      <c r="D8057" s="39" t="s">
        <v>110</v>
      </c>
      <c r="E8057" s="39">
        <v>54</v>
      </c>
      <c r="F8057" s="82">
        <f t="shared" si="375"/>
        <v>5.3999999999999999E-2</v>
      </c>
      <c r="G8057" s="39">
        <f>VLOOKUP(N8057,Currecny_M!$A$1:$P$10,2,FALSE)</f>
        <v>95</v>
      </c>
      <c r="H8057" s="39">
        <f>MATCH(C8057,Currecny_M!$A$1:$P$1,0)</f>
        <v>7</v>
      </c>
      <c r="I8057" s="39">
        <f>VLOOKUP(N8057,Currecny_M!$A$1:$P$10,MATCH(Database!C8057,Currecny_M!$A$1:$P$1,0),FALSE)</f>
        <v>99.85</v>
      </c>
      <c r="J8057" s="82">
        <f t="shared" si="376"/>
        <v>5.3918999999999997</v>
      </c>
      <c r="K8057" s="39">
        <f>VLOOKUP('Cover page'!$B$6,Currecny_M!$A$1:$P$10,MATCH(Database!C8057,Currecny_M!$A$1:$P$1,0),FALSE)</f>
        <v>1</v>
      </c>
      <c r="L8057" s="82">
        <f t="shared" si="377"/>
        <v>5.3918999999999997</v>
      </c>
      <c r="M8057" s="82">
        <f>((E8057/$F$1)*VLOOKUP(N8057,Currecny_M!$A$1:$P$10,MATCH(Database!C8057,Currecny_M!$A$1:$P$1,0),FALSE))/VLOOKUP('Cover page'!$B$6,Currecny_M!$A$1:$P$10,MATCH(Database!C8057,Currecny_M!$A$1:$P$1,0),FALSE)</f>
        <v>5.3918999999999997</v>
      </c>
      <c r="N8057" s="6" t="str">
        <f>VLOOKUP(B8057,Master!$A$2:$C$11,3,FALSE)</f>
        <v>Pound</v>
      </c>
      <c r="O8057" s="6" t="str">
        <f>VLOOKUP(B8057,Master!$A$2:$C$11,2,FALSE)</f>
        <v>Europe</v>
      </c>
      <c r="Q8057" s="39" t="str">
        <f>VLOOKUP(D8057,GL_Master!$A$1:$D$80,2,FALSE)</f>
        <v>PL</v>
      </c>
      <c r="R8057" s="39" t="str">
        <f>VLOOKUP(D8057,GL_Master!$A$1:$D$80,3,FALSE)</f>
        <v>Travelling and conveyance</v>
      </c>
      <c r="S8057" s="39" t="str">
        <f>VLOOKUP(D8057,GL_Master!$A$1:$D$80,4,FALSE)</f>
        <v>Travelling , hotel lodging</v>
      </c>
    </row>
    <row r="8058" spans="1:19" x14ac:dyDescent="0.25">
      <c r="A8058" s="39" t="s">
        <v>262</v>
      </c>
      <c r="B8058" s="39" t="s">
        <v>250</v>
      </c>
      <c r="C8058" s="7">
        <v>44075</v>
      </c>
      <c r="D8058" s="39" t="s">
        <v>111</v>
      </c>
      <c r="E8058" s="39">
        <v>27</v>
      </c>
      <c r="F8058" s="82">
        <f t="shared" si="375"/>
        <v>2.7E-2</v>
      </c>
      <c r="G8058" s="39">
        <f>VLOOKUP(N8058,Currecny_M!$A$1:$P$10,2,FALSE)</f>
        <v>95</v>
      </c>
      <c r="H8058" s="39">
        <f>MATCH(C8058,Currecny_M!$A$1:$P$1,0)</f>
        <v>7</v>
      </c>
      <c r="I8058" s="39">
        <f>VLOOKUP(N8058,Currecny_M!$A$1:$P$10,MATCH(Database!C8058,Currecny_M!$A$1:$P$1,0),FALSE)</f>
        <v>99.85</v>
      </c>
      <c r="J8058" s="82">
        <f t="shared" si="376"/>
        <v>2.6959499999999998</v>
      </c>
      <c r="K8058" s="39">
        <f>VLOOKUP('Cover page'!$B$6,Currecny_M!$A$1:$P$10,MATCH(Database!C8058,Currecny_M!$A$1:$P$1,0),FALSE)</f>
        <v>1</v>
      </c>
      <c r="L8058" s="82">
        <f t="shared" si="377"/>
        <v>2.6959499999999998</v>
      </c>
      <c r="M8058" s="82">
        <f>((E8058/$F$1)*VLOOKUP(N8058,Currecny_M!$A$1:$P$10,MATCH(Database!C8058,Currecny_M!$A$1:$P$1,0),FALSE))/VLOOKUP('Cover page'!$B$6,Currecny_M!$A$1:$P$10,MATCH(Database!C8058,Currecny_M!$A$1:$P$1,0),FALSE)</f>
        <v>2.6959499999999998</v>
      </c>
      <c r="N8058" s="6" t="str">
        <f>VLOOKUP(B8058,Master!$A$2:$C$11,3,FALSE)</f>
        <v>Pound</v>
      </c>
      <c r="O8058" s="6" t="str">
        <f>VLOOKUP(B8058,Master!$A$2:$C$11,2,FALSE)</f>
        <v>Europe</v>
      </c>
      <c r="Q8058" s="39" t="str">
        <f>VLOOKUP(D8058,GL_Master!$A$1:$D$80,2,FALSE)</f>
        <v>PL</v>
      </c>
      <c r="R8058" s="39" t="str">
        <f>VLOOKUP(D8058,GL_Master!$A$1:$D$80,3,FALSE)</f>
        <v>Legal &amp; Professional expenses</v>
      </c>
      <c r="S8058" s="39" t="str">
        <f>VLOOKUP(D8058,GL_Master!$A$1:$D$80,4,FALSE)</f>
        <v>Professional Fees - Others</v>
      </c>
    </row>
    <row r="8059" spans="1:19" x14ac:dyDescent="0.25">
      <c r="A8059" s="39" t="s">
        <v>262</v>
      </c>
      <c r="B8059" s="39" t="s">
        <v>250</v>
      </c>
      <c r="C8059" s="7">
        <v>44105</v>
      </c>
      <c r="D8059" s="39" t="s">
        <v>112</v>
      </c>
      <c r="E8059" s="39">
        <v>258</v>
      </c>
      <c r="F8059" s="82">
        <f t="shared" si="375"/>
        <v>0.25800000000000001</v>
      </c>
      <c r="G8059" s="39">
        <f>VLOOKUP(N8059,Currecny_M!$A$1:$P$10,2,FALSE)</f>
        <v>95</v>
      </c>
      <c r="H8059" s="39">
        <f>MATCH(C8059,Currecny_M!$A$1:$P$1,0)</f>
        <v>8</v>
      </c>
      <c r="I8059" s="39">
        <f>VLOOKUP(N8059,Currecny_M!$A$1:$P$10,MATCH(Database!C8059,Currecny_M!$A$1:$P$1,0),FALSE)</f>
        <v>100.85</v>
      </c>
      <c r="J8059" s="82">
        <f t="shared" si="376"/>
        <v>26.019299999999998</v>
      </c>
      <c r="K8059" s="39">
        <f>VLOOKUP('Cover page'!$B$6,Currecny_M!$A$1:$P$10,MATCH(Database!C8059,Currecny_M!$A$1:$P$1,0),FALSE)</f>
        <v>1</v>
      </c>
      <c r="L8059" s="82">
        <f t="shared" si="377"/>
        <v>26.019299999999998</v>
      </c>
      <c r="M8059" s="82">
        <f>((E8059/$F$1)*VLOOKUP(N8059,Currecny_M!$A$1:$P$10,MATCH(Database!C8059,Currecny_M!$A$1:$P$1,0),FALSE))/VLOOKUP('Cover page'!$B$6,Currecny_M!$A$1:$P$10,MATCH(Database!C8059,Currecny_M!$A$1:$P$1,0),FALSE)</f>
        <v>26.019299999999998</v>
      </c>
      <c r="N8059" s="6" t="str">
        <f>VLOOKUP(B8059,Master!$A$2:$C$11,3,FALSE)</f>
        <v>Pound</v>
      </c>
      <c r="O8059" s="6" t="str">
        <f>VLOOKUP(B8059,Master!$A$2:$C$11,2,FALSE)</f>
        <v>Europe</v>
      </c>
      <c r="Q8059" s="39" t="str">
        <f>VLOOKUP(D8059,GL_Master!$A$1:$D$80,2,FALSE)</f>
        <v>PL</v>
      </c>
      <c r="R8059" s="39" t="str">
        <f>VLOOKUP(D8059,GL_Master!$A$1:$D$80,3,FALSE)</f>
        <v>Finance Cost</v>
      </c>
      <c r="S8059" s="39" t="str">
        <f>VLOOKUP(D8059,GL_Master!$A$1:$D$80,4,FALSE)</f>
        <v>Interest expense</v>
      </c>
    </row>
    <row r="8060" spans="1:19" x14ac:dyDescent="0.25">
      <c r="A8060" s="39" t="s">
        <v>262</v>
      </c>
      <c r="B8060" s="39" t="s">
        <v>250</v>
      </c>
      <c r="C8060" s="7">
        <v>44105</v>
      </c>
      <c r="D8060" s="39" t="s">
        <v>25</v>
      </c>
      <c r="E8060" s="39">
        <v>2296</v>
      </c>
      <c r="F8060" s="82">
        <f t="shared" si="375"/>
        <v>2.2959999999999998</v>
      </c>
      <c r="G8060" s="39">
        <f>VLOOKUP(N8060,Currecny_M!$A$1:$P$10,2,FALSE)</f>
        <v>95</v>
      </c>
      <c r="H8060" s="39">
        <f>MATCH(C8060,Currecny_M!$A$1:$P$1,0)</f>
        <v>8</v>
      </c>
      <c r="I8060" s="39">
        <f>VLOOKUP(N8060,Currecny_M!$A$1:$P$10,MATCH(Database!C8060,Currecny_M!$A$1:$P$1,0),FALSE)</f>
        <v>100.85</v>
      </c>
      <c r="J8060" s="82">
        <f t="shared" si="376"/>
        <v>231.55159999999998</v>
      </c>
      <c r="K8060" s="39">
        <f>VLOOKUP('Cover page'!$B$6,Currecny_M!$A$1:$P$10,MATCH(Database!C8060,Currecny_M!$A$1:$P$1,0),FALSE)</f>
        <v>1</v>
      </c>
      <c r="L8060" s="82">
        <f t="shared" si="377"/>
        <v>231.55159999999998</v>
      </c>
      <c r="M8060" s="82">
        <f>((E8060/$F$1)*VLOOKUP(N8060,Currecny_M!$A$1:$P$10,MATCH(Database!C8060,Currecny_M!$A$1:$P$1,0),FALSE))/VLOOKUP('Cover page'!$B$6,Currecny_M!$A$1:$P$10,MATCH(Database!C8060,Currecny_M!$A$1:$P$1,0),FALSE)</f>
        <v>231.55159999999998</v>
      </c>
      <c r="N8060" s="6" t="str">
        <f>VLOOKUP(B8060,Master!$A$2:$C$11,3,FALSE)</f>
        <v>Pound</v>
      </c>
      <c r="O8060" s="6" t="str">
        <f>VLOOKUP(B8060,Master!$A$2:$C$11,2,FALSE)</f>
        <v>Europe</v>
      </c>
      <c r="Q8060" s="39" t="str">
        <f>VLOOKUP(D8060,GL_Master!$A$1:$D$80,2,FALSE)</f>
        <v>PL</v>
      </c>
      <c r="R8060" s="39" t="str">
        <f>VLOOKUP(D8060,GL_Master!$A$1:$D$80,3,FALSE)</f>
        <v>Depreciation</v>
      </c>
      <c r="S8060" s="39" t="str">
        <f>VLOOKUP(D8060,GL_Master!$A$1:$D$80,4,FALSE)</f>
        <v>Depreciation</v>
      </c>
    </row>
    <row r="8061" spans="1:19" x14ac:dyDescent="0.25">
      <c r="A8061" s="39" t="s">
        <v>262</v>
      </c>
      <c r="B8061" s="39" t="s">
        <v>250</v>
      </c>
      <c r="C8061" s="7">
        <v>44105</v>
      </c>
      <c r="D8061" s="39" t="s">
        <v>51</v>
      </c>
      <c r="E8061" s="39">
        <v>-25263</v>
      </c>
      <c r="F8061" s="82">
        <f t="shared" si="375"/>
        <v>-25.263000000000002</v>
      </c>
      <c r="G8061" s="39">
        <f>VLOOKUP(N8061,Currecny_M!$A$1:$P$10,2,FALSE)</f>
        <v>95</v>
      </c>
      <c r="H8061" s="39">
        <f>MATCH(C8061,Currecny_M!$A$1:$P$1,0)</f>
        <v>8</v>
      </c>
      <c r="I8061" s="39">
        <f>VLOOKUP(N8061,Currecny_M!$A$1:$P$10,MATCH(Database!C8061,Currecny_M!$A$1:$P$1,0),FALSE)</f>
        <v>100.85</v>
      </c>
      <c r="J8061" s="82">
        <f t="shared" si="376"/>
        <v>-2547.7735499999999</v>
      </c>
      <c r="K8061" s="39">
        <f>VLOOKUP('Cover page'!$B$6,Currecny_M!$A$1:$P$10,MATCH(Database!C8061,Currecny_M!$A$1:$P$1,0),FALSE)</f>
        <v>1</v>
      </c>
      <c r="L8061" s="82">
        <f t="shared" si="377"/>
        <v>-2547.7735499999999</v>
      </c>
      <c r="M8061" s="82">
        <f>((E8061/$F$1)*VLOOKUP(N8061,Currecny_M!$A$1:$P$10,MATCH(Database!C8061,Currecny_M!$A$1:$P$1,0),FALSE))/VLOOKUP('Cover page'!$B$6,Currecny_M!$A$1:$P$10,MATCH(Database!C8061,Currecny_M!$A$1:$P$1,0),FALSE)</f>
        <v>-2547.7735499999999</v>
      </c>
      <c r="N8061" s="6" t="str">
        <f>VLOOKUP(B8061,Master!$A$2:$C$11,3,FALSE)</f>
        <v>Pound</v>
      </c>
      <c r="O8061" s="6" t="str">
        <f>VLOOKUP(B8061,Master!$A$2:$C$11,2,FALSE)</f>
        <v>Europe</v>
      </c>
      <c r="Q8061" s="39" t="str">
        <f>VLOOKUP(D8061,GL_Master!$A$1:$D$80,2,FALSE)</f>
        <v>BS</v>
      </c>
      <c r="R8061" s="39" t="str">
        <f>VLOOKUP(D8061,GL_Master!$A$1:$D$80,3,FALSE)</f>
        <v>Share Capital</v>
      </c>
      <c r="S8061" s="39" t="str">
        <f>VLOOKUP(D8061,GL_Master!$A$1:$D$80,4,FALSE)</f>
        <v>Equity shares</v>
      </c>
    </row>
    <row r="8062" spans="1:19" x14ac:dyDescent="0.25">
      <c r="A8062" s="39" t="s">
        <v>262</v>
      </c>
      <c r="B8062" s="39" t="s">
        <v>250</v>
      </c>
      <c r="C8062" s="7">
        <v>44105</v>
      </c>
      <c r="D8062" s="39" t="s">
        <v>52</v>
      </c>
      <c r="E8062" s="39">
        <v>-48404</v>
      </c>
      <c r="F8062" s="82">
        <f t="shared" si="375"/>
        <v>-48.404000000000003</v>
      </c>
      <c r="G8062" s="39">
        <f>VLOOKUP(N8062,Currecny_M!$A$1:$P$10,2,FALSE)</f>
        <v>95</v>
      </c>
      <c r="H8062" s="39">
        <f>MATCH(C8062,Currecny_M!$A$1:$P$1,0)</f>
        <v>8</v>
      </c>
      <c r="I8062" s="39">
        <f>VLOOKUP(N8062,Currecny_M!$A$1:$P$10,MATCH(Database!C8062,Currecny_M!$A$1:$P$1,0),FALSE)</f>
        <v>100.85</v>
      </c>
      <c r="J8062" s="82">
        <f t="shared" si="376"/>
        <v>-4881.5434000000005</v>
      </c>
      <c r="K8062" s="39">
        <f>VLOOKUP('Cover page'!$B$6,Currecny_M!$A$1:$P$10,MATCH(Database!C8062,Currecny_M!$A$1:$P$1,0),FALSE)</f>
        <v>1</v>
      </c>
      <c r="L8062" s="82">
        <f t="shared" si="377"/>
        <v>-4881.5434000000005</v>
      </c>
      <c r="M8062" s="82">
        <f>((E8062/$F$1)*VLOOKUP(N8062,Currecny_M!$A$1:$P$10,MATCH(Database!C8062,Currecny_M!$A$1:$P$1,0),FALSE))/VLOOKUP('Cover page'!$B$6,Currecny_M!$A$1:$P$10,MATCH(Database!C8062,Currecny_M!$A$1:$P$1,0),FALSE)</f>
        <v>-4881.5434000000005</v>
      </c>
      <c r="N8062" s="6" t="str">
        <f>VLOOKUP(B8062,Master!$A$2:$C$11,3,FALSE)</f>
        <v>Pound</v>
      </c>
      <c r="O8062" s="6" t="str">
        <f>VLOOKUP(B8062,Master!$A$2:$C$11,2,FALSE)</f>
        <v>Europe</v>
      </c>
      <c r="Q8062" s="39" t="str">
        <f>VLOOKUP(D8062,GL_Master!$A$1:$D$80,2,FALSE)</f>
        <v>BS</v>
      </c>
      <c r="R8062" s="39" t="str">
        <f>VLOOKUP(D8062,GL_Master!$A$1:$D$80,3,FALSE)</f>
        <v>Reserve and Surplus</v>
      </c>
      <c r="S8062" s="39" t="str">
        <f>VLOOKUP(D8062,GL_Master!$A$1:$D$80,4,FALSE)</f>
        <v>Reserves at the commencement of the year</v>
      </c>
    </row>
    <row r="8063" spans="1:19" x14ac:dyDescent="0.25">
      <c r="A8063" s="39" t="s">
        <v>262</v>
      </c>
      <c r="B8063" s="39" t="s">
        <v>250</v>
      </c>
      <c r="C8063" s="7">
        <v>44105</v>
      </c>
      <c r="D8063" s="39" t="s">
        <v>53</v>
      </c>
      <c r="E8063" s="39">
        <v>-6297</v>
      </c>
      <c r="F8063" s="82">
        <f t="shared" si="375"/>
        <v>-6.2969999999999997</v>
      </c>
      <c r="G8063" s="39">
        <f>VLOOKUP(N8063,Currecny_M!$A$1:$P$10,2,FALSE)</f>
        <v>95</v>
      </c>
      <c r="H8063" s="39">
        <f>MATCH(C8063,Currecny_M!$A$1:$P$1,0)</f>
        <v>8</v>
      </c>
      <c r="I8063" s="39">
        <f>VLOOKUP(N8063,Currecny_M!$A$1:$P$10,MATCH(Database!C8063,Currecny_M!$A$1:$P$1,0),FALSE)</f>
        <v>100.85</v>
      </c>
      <c r="J8063" s="82">
        <f t="shared" si="376"/>
        <v>-635.05244999999991</v>
      </c>
      <c r="K8063" s="39">
        <f>VLOOKUP('Cover page'!$B$6,Currecny_M!$A$1:$P$10,MATCH(Database!C8063,Currecny_M!$A$1:$P$1,0),FALSE)</f>
        <v>1</v>
      </c>
      <c r="L8063" s="82">
        <f t="shared" si="377"/>
        <v>-635.05244999999991</v>
      </c>
      <c r="M8063" s="82">
        <f>((E8063/$F$1)*VLOOKUP(N8063,Currecny_M!$A$1:$P$10,MATCH(Database!C8063,Currecny_M!$A$1:$P$1,0),FALSE))/VLOOKUP('Cover page'!$B$6,Currecny_M!$A$1:$P$10,MATCH(Database!C8063,Currecny_M!$A$1:$P$1,0),FALSE)</f>
        <v>-635.05244999999991</v>
      </c>
      <c r="N8063" s="6" t="str">
        <f>VLOOKUP(B8063,Master!$A$2:$C$11,3,FALSE)</f>
        <v>Pound</v>
      </c>
      <c r="O8063" s="6" t="str">
        <f>VLOOKUP(B8063,Master!$A$2:$C$11,2,FALSE)</f>
        <v>Europe</v>
      </c>
      <c r="Q8063" s="39" t="str">
        <f>VLOOKUP(D8063,GL_Master!$A$1:$D$80,2,FALSE)</f>
        <v>BS</v>
      </c>
      <c r="R8063" s="39" t="str">
        <f>VLOOKUP(D8063,GL_Master!$A$1:$D$80,3,FALSE)</f>
        <v>Loan Fund</v>
      </c>
      <c r="S8063" s="39" t="str">
        <f>VLOOKUP(D8063,GL_Master!$A$1:$D$80,4,FALSE)</f>
        <v>Term Loan</v>
      </c>
    </row>
    <row r="8064" spans="1:19" x14ac:dyDescent="0.25">
      <c r="A8064" s="39" t="s">
        <v>262</v>
      </c>
      <c r="B8064" s="39" t="s">
        <v>250</v>
      </c>
      <c r="C8064" s="7">
        <v>44105</v>
      </c>
      <c r="D8064" s="39" t="s">
        <v>54</v>
      </c>
      <c r="E8064" s="39">
        <v>53</v>
      </c>
      <c r="F8064" s="82">
        <f t="shared" si="375"/>
        <v>5.2999999999999999E-2</v>
      </c>
      <c r="G8064" s="39">
        <f>VLOOKUP(N8064,Currecny_M!$A$1:$P$10,2,FALSE)</f>
        <v>95</v>
      </c>
      <c r="H8064" s="39">
        <f>MATCH(C8064,Currecny_M!$A$1:$P$1,0)</f>
        <v>8</v>
      </c>
      <c r="I8064" s="39">
        <f>VLOOKUP(N8064,Currecny_M!$A$1:$P$10,MATCH(Database!C8064,Currecny_M!$A$1:$P$1,0),FALSE)</f>
        <v>100.85</v>
      </c>
      <c r="J8064" s="82">
        <f t="shared" si="376"/>
        <v>5.3450499999999996</v>
      </c>
      <c r="K8064" s="39">
        <f>VLOOKUP('Cover page'!$B$6,Currecny_M!$A$1:$P$10,MATCH(Database!C8064,Currecny_M!$A$1:$P$1,0),FALSE)</f>
        <v>1</v>
      </c>
      <c r="L8064" s="82">
        <f t="shared" si="377"/>
        <v>5.3450499999999996</v>
      </c>
      <c r="M8064" s="82">
        <f>((E8064/$F$1)*VLOOKUP(N8064,Currecny_M!$A$1:$P$10,MATCH(Database!C8064,Currecny_M!$A$1:$P$1,0),FALSE))/VLOOKUP('Cover page'!$B$6,Currecny_M!$A$1:$P$10,MATCH(Database!C8064,Currecny_M!$A$1:$P$1,0),FALSE)</f>
        <v>5.3450499999999996</v>
      </c>
      <c r="N8064" s="6" t="str">
        <f>VLOOKUP(B8064,Master!$A$2:$C$11,3,FALSE)</f>
        <v>Pound</v>
      </c>
      <c r="O8064" s="6" t="str">
        <f>VLOOKUP(B8064,Master!$A$2:$C$11,2,FALSE)</f>
        <v>Europe</v>
      </c>
      <c r="Q8064" s="39" t="str">
        <f>VLOOKUP(D8064,GL_Master!$A$1:$D$80,2,FALSE)</f>
        <v>BS</v>
      </c>
      <c r="R8064" s="39" t="str">
        <f>VLOOKUP(D8064,GL_Master!$A$1:$D$80,3,FALSE)</f>
        <v>Trade Payables</v>
      </c>
      <c r="S8064" s="39" t="str">
        <f>VLOOKUP(D8064,GL_Master!$A$1:$D$80,4,FALSE)</f>
        <v>Trade payable</v>
      </c>
    </row>
    <row r="8065" spans="1:19" x14ac:dyDescent="0.25">
      <c r="A8065" s="39" t="s">
        <v>262</v>
      </c>
      <c r="B8065" s="39" t="s">
        <v>250</v>
      </c>
      <c r="C8065" s="7">
        <v>44105</v>
      </c>
      <c r="D8065" s="39" t="s">
        <v>34</v>
      </c>
      <c r="E8065" s="39">
        <v>-1366</v>
      </c>
      <c r="F8065" s="82">
        <f t="shared" si="375"/>
        <v>-1.3660000000000001</v>
      </c>
      <c r="G8065" s="39">
        <f>VLOOKUP(N8065,Currecny_M!$A$1:$P$10,2,FALSE)</f>
        <v>95</v>
      </c>
      <c r="H8065" s="39">
        <f>MATCH(C8065,Currecny_M!$A$1:$P$1,0)</f>
        <v>8</v>
      </c>
      <c r="I8065" s="39">
        <f>VLOOKUP(N8065,Currecny_M!$A$1:$P$10,MATCH(Database!C8065,Currecny_M!$A$1:$P$1,0),FALSE)</f>
        <v>100.85</v>
      </c>
      <c r="J8065" s="82">
        <f t="shared" si="376"/>
        <v>-137.7611</v>
      </c>
      <c r="K8065" s="39">
        <f>VLOOKUP('Cover page'!$B$6,Currecny_M!$A$1:$P$10,MATCH(Database!C8065,Currecny_M!$A$1:$P$1,0),FALSE)</f>
        <v>1</v>
      </c>
      <c r="L8065" s="82">
        <f t="shared" si="377"/>
        <v>-137.7611</v>
      </c>
      <c r="M8065" s="82">
        <f>((E8065/$F$1)*VLOOKUP(N8065,Currecny_M!$A$1:$P$10,MATCH(Database!C8065,Currecny_M!$A$1:$P$1,0),FALSE))/VLOOKUP('Cover page'!$B$6,Currecny_M!$A$1:$P$10,MATCH(Database!C8065,Currecny_M!$A$1:$P$1,0),FALSE)</f>
        <v>-137.7611</v>
      </c>
      <c r="N8065" s="6" t="str">
        <f>VLOOKUP(B8065,Master!$A$2:$C$11,3,FALSE)</f>
        <v>Pound</v>
      </c>
      <c r="O8065" s="6" t="str">
        <f>VLOOKUP(B8065,Master!$A$2:$C$11,2,FALSE)</f>
        <v>Europe</v>
      </c>
      <c r="Q8065" s="39" t="str">
        <f>VLOOKUP(D8065,GL_Master!$A$1:$D$80,2,FALSE)</f>
        <v>BS</v>
      </c>
      <c r="R8065" s="39" t="str">
        <f>VLOOKUP(D8065,GL_Master!$A$1:$D$80,3,FALSE)</f>
        <v>Provisions</v>
      </c>
      <c r="S8065" s="39" t="str">
        <f>VLOOKUP(D8065,GL_Master!$A$1:$D$80,4,FALSE)</f>
        <v>Expenses payables</v>
      </c>
    </row>
    <row r="8066" spans="1:19" x14ac:dyDescent="0.25">
      <c r="A8066" s="39" t="s">
        <v>262</v>
      </c>
      <c r="B8066" s="39" t="s">
        <v>250</v>
      </c>
      <c r="C8066" s="7">
        <v>44105</v>
      </c>
      <c r="D8066" s="39" t="s">
        <v>18</v>
      </c>
      <c r="E8066" s="39">
        <v>-830</v>
      </c>
      <c r="F8066" s="82">
        <f t="shared" si="375"/>
        <v>-0.83</v>
      </c>
      <c r="G8066" s="39">
        <f>VLOOKUP(N8066,Currecny_M!$A$1:$P$10,2,FALSE)</f>
        <v>95</v>
      </c>
      <c r="H8066" s="39">
        <f>MATCH(C8066,Currecny_M!$A$1:$P$1,0)</f>
        <v>8</v>
      </c>
      <c r="I8066" s="39">
        <f>VLOOKUP(N8066,Currecny_M!$A$1:$P$10,MATCH(Database!C8066,Currecny_M!$A$1:$P$1,0),FALSE)</f>
        <v>100.85</v>
      </c>
      <c r="J8066" s="82">
        <f t="shared" si="376"/>
        <v>-83.705499999999986</v>
      </c>
      <c r="K8066" s="39">
        <f>VLOOKUP('Cover page'!$B$6,Currecny_M!$A$1:$P$10,MATCH(Database!C8066,Currecny_M!$A$1:$P$1,0),FALSE)</f>
        <v>1</v>
      </c>
      <c r="L8066" s="82">
        <f t="shared" si="377"/>
        <v>-83.705499999999986</v>
      </c>
      <c r="M8066" s="82">
        <f>((E8066/$F$1)*VLOOKUP(N8066,Currecny_M!$A$1:$P$10,MATCH(Database!C8066,Currecny_M!$A$1:$P$1,0),FALSE))/VLOOKUP('Cover page'!$B$6,Currecny_M!$A$1:$P$10,MATCH(Database!C8066,Currecny_M!$A$1:$P$1,0),FALSE)</f>
        <v>-83.705499999999986</v>
      </c>
      <c r="N8066" s="6" t="str">
        <f>VLOOKUP(B8066,Master!$A$2:$C$11,3,FALSE)</f>
        <v>Pound</v>
      </c>
      <c r="O8066" s="6" t="str">
        <f>VLOOKUP(B8066,Master!$A$2:$C$11,2,FALSE)</f>
        <v>Europe</v>
      </c>
      <c r="Q8066" s="39" t="str">
        <f>VLOOKUP(D8066,GL_Master!$A$1:$D$80,2,FALSE)</f>
        <v>BS</v>
      </c>
      <c r="R8066" s="39" t="str">
        <f>VLOOKUP(D8066,GL_Master!$A$1:$D$80,3,FALSE)</f>
        <v>Other current liabilities</v>
      </c>
      <c r="S8066" s="39" t="str">
        <f>VLOOKUP(D8066,GL_Master!$A$1:$D$80,4,FALSE)</f>
        <v>Employee related liabilities</v>
      </c>
    </row>
    <row r="8067" spans="1:19" x14ac:dyDescent="0.25">
      <c r="A8067" s="39" t="s">
        <v>262</v>
      </c>
      <c r="B8067" s="39" t="s">
        <v>250</v>
      </c>
      <c r="C8067" s="7">
        <v>44105</v>
      </c>
      <c r="D8067" s="39" t="s">
        <v>55</v>
      </c>
      <c r="E8067" s="39">
        <v>-110</v>
      </c>
      <c r="F8067" s="82">
        <f t="shared" si="375"/>
        <v>-0.11</v>
      </c>
      <c r="G8067" s="39">
        <f>VLOOKUP(N8067,Currecny_M!$A$1:$P$10,2,FALSE)</f>
        <v>95</v>
      </c>
      <c r="H8067" s="39">
        <f>MATCH(C8067,Currecny_M!$A$1:$P$1,0)</f>
        <v>8</v>
      </c>
      <c r="I8067" s="39">
        <f>VLOOKUP(N8067,Currecny_M!$A$1:$P$10,MATCH(Database!C8067,Currecny_M!$A$1:$P$1,0),FALSE)</f>
        <v>100.85</v>
      </c>
      <c r="J8067" s="82">
        <f t="shared" si="376"/>
        <v>-11.093499999999999</v>
      </c>
      <c r="K8067" s="39">
        <f>VLOOKUP('Cover page'!$B$6,Currecny_M!$A$1:$P$10,MATCH(Database!C8067,Currecny_M!$A$1:$P$1,0),FALSE)</f>
        <v>1</v>
      </c>
      <c r="L8067" s="82">
        <f t="shared" si="377"/>
        <v>-11.093499999999999</v>
      </c>
      <c r="M8067" s="82">
        <f>((E8067/$F$1)*VLOOKUP(N8067,Currecny_M!$A$1:$P$10,MATCH(Database!C8067,Currecny_M!$A$1:$P$1,0),FALSE))/VLOOKUP('Cover page'!$B$6,Currecny_M!$A$1:$P$10,MATCH(Database!C8067,Currecny_M!$A$1:$P$1,0),FALSE)</f>
        <v>-11.093499999999999</v>
      </c>
      <c r="N8067" s="6" t="str">
        <f>VLOOKUP(B8067,Master!$A$2:$C$11,3,FALSE)</f>
        <v>Pound</v>
      </c>
      <c r="O8067" s="6" t="str">
        <f>VLOOKUP(B8067,Master!$A$2:$C$11,2,FALSE)</f>
        <v>Europe</v>
      </c>
      <c r="Q8067" s="39" t="str">
        <f>VLOOKUP(D8067,GL_Master!$A$1:$D$80,2,FALSE)</f>
        <v>BS</v>
      </c>
      <c r="R8067" s="39" t="str">
        <f>VLOOKUP(D8067,GL_Master!$A$1:$D$80,3,FALSE)</f>
        <v>Other current liabilities</v>
      </c>
      <c r="S8067" s="39" t="str">
        <f>VLOOKUP(D8067,GL_Master!$A$1:$D$80,4,FALSE)</f>
        <v>Security deposit received</v>
      </c>
    </row>
    <row r="8068" spans="1:19" x14ac:dyDescent="0.25">
      <c r="A8068" s="39" t="s">
        <v>262</v>
      </c>
      <c r="B8068" s="39" t="s">
        <v>250</v>
      </c>
      <c r="C8068" s="7">
        <v>44105</v>
      </c>
      <c r="D8068" s="39" t="s">
        <v>56</v>
      </c>
      <c r="E8068" s="39">
        <v>-26</v>
      </c>
      <c r="F8068" s="82">
        <f t="shared" ref="F8068:F8131" si="378">E8068/$F$1</f>
        <v>-2.5999999999999999E-2</v>
      </c>
      <c r="G8068" s="39">
        <f>VLOOKUP(N8068,Currecny_M!$A$1:$P$10,2,FALSE)</f>
        <v>95</v>
      </c>
      <c r="H8068" s="39">
        <f>MATCH(C8068,Currecny_M!$A$1:$P$1,0)</f>
        <v>8</v>
      </c>
      <c r="I8068" s="39">
        <f>VLOOKUP(N8068,Currecny_M!$A$1:$P$10,MATCH(Database!C8068,Currecny_M!$A$1:$P$1,0),FALSE)</f>
        <v>100.85</v>
      </c>
      <c r="J8068" s="82">
        <f t="shared" ref="J8068:J8131" si="379">F8068*I8068</f>
        <v>-2.6220999999999997</v>
      </c>
      <c r="K8068" s="39">
        <f>VLOOKUP('Cover page'!$B$6,Currecny_M!$A$1:$P$10,MATCH(Database!C8068,Currecny_M!$A$1:$P$1,0),FALSE)</f>
        <v>1</v>
      </c>
      <c r="L8068" s="82">
        <f t="shared" ref="L8068:L8131" si="380">J8068/K8068</f>
        <v>-2.6220999999999997</v>
      </c>
      <c r="M8068" s="82">
        <f>((E8068/$F$1)*VLOOKUP(N8068,Currecny_M!$A$1:$P$10,MATCH(Database!C8068,Currecny_M!$A$1:$P$1,0),FALSE))/VLOOKUP('Cover page'!$B$6,Currecny_M!$A$1:$P$10,MATCH(Database!C8068,Currecny_M!$A$1:$P$1,0),FALSE)</f>
        <v>-2.6220999999999997</v>
      </c>
      <c r="N8068" s="6" t="str">
        <f>VLOOKUP(B8068,Master!$A$2:$C$11,3,FALSE)</f>
        <v>Pound</v>
      </c>
      <c r="O8068" s="6" t="str">
        <f>VLOOKUP(B8068,Master!$A$2:$C$11,2,FALSE)</f>
        <v>Europe</v>
      </c>
      <c r="Q8068" s="39" t="str">
        <f>VLOOKUP(D8068,GL_Master!$A$1:$D$80,2,FALSE)</f>
        <v>BS</v>
      </c>
      <c r="R8068" s="39" t="str">
        <f>VLOOKUP(D8068,GL_Master!$A$1:$D$80,3,FALSE)</f>
        <v>Other Tax Payables</v>
      </c>
      <c r="S8068" s="39" t="str">
        <f>VLOOKUP(D8068,GL_Master!$A$1:$D$80,4,FALSE)</f>
        <v>Tax deducted at source payable</v>
      </c>
    </row>
    <row r="8069" spans="1:19" x14ac:dyDescent="0.25">
      <c r="A8069" s="39" t="s">
        <v>262</v>
      </c>
      <c r="B8069" s="39" t="s">
        <v>250</v>
      </c>
      <c r="C8069" s="7">
        <v>44105</v>
      </c>
      <c r="D8069" s="39" t="s">
        <v>57</v>
      </c>
      <c r="E8069" s="39">
        <v>-239</v>
      </c>
      <c r="F8069" s="82">
        <f t="shared" si="378"/>
        <v>-0.23899999999999999</v>
      </c>
      <c r="G8069" s="39">
        <f>VLOOKUP(N8069,Currecny_M!$A$1:$P$10,2,FALSE)</f>
        <v>95</v>
      </c>
      <c r="H8069" s="39">
        <f>MATCH(C8069,Currecny_M!$A$1:$P$1,0)</f>
        <v>8</v>
      </c>
      <c r="I8069" s="39">
        <f>VLOOKUP(N8069,Currecny_M!$A$1:$P$10,MATCH(Database!C8069,Currecny_M!$A$1:$P$1,0),FALSE)</f>
        <v>100.85</v>
      </c>
      <c r="J8069" s="82">
        <f t="shared" si="379"/>
        <v>-24.103149999999999</v>
      </c>
      <c r="K8069" s="39">
        <f>VLOOKUP('Cover page'!$B$6,Currecny_M!$A$1:$P$10,MATCH(Database!C8069,Currecny_M!$A$1:$P$1,0),FALSE)</f>
        <v>1</v>
      </c>
      <c r="L8069" s="82">
        <f t="shared" si="380"/>
        <v>-24.103149999999999</v>
      </c>
      <c r="M8069" s="82">
        <f>((E8069/$F$1)*VLOOKUP(N8069,Currecny_M!$A$1:$P$10,MATCH(Database!C8069,Currecny_M!$A$1:$P$1,0),FALSE))/VLOOKUP('Cover page'!$B$6,Currecny_M!$A$1:$P$10,MATCH(Database!C8069,Currecny_M!$A$1:$P$1,0),FALSE)</f>
        <v>-24.103149999999999</v>
      </c>
      <c r="N8069" s="6" t="str">
        <f>VLOOKUP(B8069,Master!$A$2:$C$11,3,FALSE)</f>
        <v>Pound</v>
      </c>
      <c r="O8069" s="6" t="str">
        <f>VLOOKUP(B8069,Master!$A$2:$C$11,2,FALSE)</f>
        <v>Europe</v>
      </c>
      <c r="Q8069" s="39" t="str">
        <f>VLOOKUP(D8069,GL_Master!$A$1:$D$80,2,FALSE)</f>
        <v>BS</v>
      </c>
      <c r="R8069" s="39" t="str">
        <f>VLOOKUP(D8069,GL_Master!$A$1:$D$80,3,FALSE)</f>
        <v>Other Tax Payables</v>
      </c>
      <c r="S8069" s="39" t="str">
        <f>VLOOKUP(D8069,GL_Master!$A$1:$D$80,4,FALSE)</f>
        <v>Tax deducted at source payable</v>
      </c>
    </row>
    <row r="8070" spans="1:19" x14ac:dyDescent="0.25">
      <c r="A8070" s="39" t="s">
        <v>262</v>
      </c>
      <c r="B8070" s="39" t="s">
        <v>250</v>
      </c>
      <c r="C8070" s="7">
        <v>44105</v>
      </c>
      <c r="D8070" s="39" t="s">
        <v>58</v>
      </c>
      <c r="E8070" s="39">
        <v>-1804</v>
      </c>
      <c r="F8070" s="82">
        <f t="shared" si="378"/>
        <v>-1.804</v>
      </c>
      <c r="G8070" s="39">
        <f>VLOOKUP(N8070,Currecny_M!$A$1:$P$10,2,FALSE)</f>
        <v>95</v>
      </c>
      <c r="H8070" s="39">
        <f>MATCH(C8070,Currecny_M!$A$1:$P$1,0)</f>
        <v>8</v>
      </c>
      <c r="I8070" s="39">
        <f>VLOOKUP(N8070,Currecny_M!$A$1:$P$10,MATCH(Database!C8070,Currecny_M!$A$1:$P$1,0),FALSE)</f>
        <v>100.85</v>
      </c>
      <c r="J8070" s="82">
        <f t="shared" si="379"/>
        <v>-181.93340000000001</v>
      </c>
      <c r="K8070" s="39">
        <f>VLOOKUP('Cover page'!$B$6,Currecny_M!$A$1:$P$10,MATCH(Database!C8070,Currecny_M!$A$1:$P$1,0),FALSE)</f>
        <v>1</v>
      </c>
      <c r="L8070" s="82">
        <f t="shared" si="380"/>
        <v>-181.93340000000001</v>
      </c>
      <c r="M8070" s="82">
        <f>((E8070/$F$1)*VLOOKUP(N8070,Currecny_M!$A$1:$P$10,MATCH(Database!C8070,Currecny_M!$A$1:$P$1,0),FALSE))/VLOOKUP('Cover page'!$B$6,Currecny_M!$A$1:$P$10,MATCH(Database!C8070,Currecny_M!$A$1:$P$1,0),FALSE)</f>
        <v>-181.93340000000001</v>
      </c>
      <c r="N8070" s="6" t="str">
        <f>VLOOKUP(B8070,Master!$A$2:$C$11,3,FALSE)</f>
        <v>Pound</v>
      </c>
      <c r="O8070" s="6" t="str">
        <f>VLOOKUP(B8070,Master!$A$2:$C$11,2,FALSE)</f>
        <v>Europe</v>
      </c>
      <c r="Q8070" s="39" t="str">
        <f>VLOOKUP(D8070,GL_Master!$A$1:$D$80,2,FALSE)</f>
        <v>BS</v>
      </c>
      <c r="R8070" s="39" t="str">
        <f>VLOOKUP(D8070,GL_Master!$A$1:$D$80,3,FALSE)</f>
        <v>Long-term provisions</v>
      </c>
      <c r="S8070" s="39" t="str">
        <f>VLOOKUP(D8070,GL_Master!$A$1:$D$80,4,FALSE)</f>
        <v>Provision for gratuity</v>
      </c>
    </row>
    <row r="8071" spans="1:19" x14ac:dyDescent="0.25">
      <c r="A8071" s="39" t="s">
        <v>262</v>
      </c>
      <c r="B8071" s="39" t="s">
        <v>250</v>
      </c>
      <c r="C8071" s="7">
        <v>44105</v>
      </c>
      <c r="D8071" s="39" t="s">
        <v>59</v>
      </c>
      <c r="E8071" s="39">
        <v>-777</v>
      </c>
      <c r="F8071" s="82">
        <f t="shared" si="378"/>
        <v>-0.77700000000000002</v>
      </c>
      <c r="G8071" s="39">
        <f>VLOOKUP(N8071,Currecny_M!$A$1:$P$10,2,FALSE)</f>
        <v>95</v>
      </c>
      <c r="H8071" s="39">
        <f>MATCH(C8071,Currecny_M!$A$1:$P$1,0)</f>
        <v>8</v>
      </c>
      <c r="I8071" s="39">
        <f>VLOOKUP(N8071,Currecny_M!$A$1:$P$10,MATCH(Database!C8071,Currecny_M!$A$1:$P$1,0),FALSE)</f>
        <v>100.85</v>
      </c>
      <c r="J8071" s="82">
        <f t="shared" si="379"/>
        <v>-78.36045</v>
      </c>
      <c r="K8071" s="39">
        <f>VLOOKUP('Cover page'!$B$6,Currecny_M!$A$1:$P$10,MATCH(Database!C8071,Currecny_M!$A$1:$P$1,0),FALSE)</f>
        <v>1</v>
      </c>
      <c r="L8071" s="82">
        <f t="shared" si="380"/>
        <v>-78.36045</v>
      </c>
      <c r="M8071" s="82">
        <f>((E8071/$F$1)*VLOOKUP(N8071,Currecny_M!$A$1:$P$10,MATCH(Database!C8071,Currecny_M!$A$1:$P$1,0),FALSE))/VLOOKUP('Cover page'!$B$6,Currecny_M!$A$1:$P$10,MATCH(Database!C8071,Currecny_M!$A$1:$P$1,0),FALSE)</f>
        <v>-78.36045</v>
      </c>
      <c r="N8071" s="6" t="str">
        <f>VLOOKUP(B8071,Master!$A$2:$C$11,3,FALSE)</f>
        <v>Pound</v>
      </c>
      <c r="O8071" s="6" t="str">
        <f>VLOOKUP(B8071,Master!$A$2:$C$11,2,FALSE)</f>
        <v>Europe</v>
      </c>
      <c r="Q8071" s="39" t="str">
        <f>VLOOKUP(D8071,GL_Master!$A$1:$D$80,2,FALSE)</f>
        <v>BS</v>
      </c>
      <c r="R8071" s="39" t="str">
        <f>VLOOKUP(D8071,GL_Master!$A$1:$D$80,3,FALSE)</f>
        <v>Long-term provisions</v>
      </c>
      <c r="S8071" s="39" t="str">
        <f>VLOOKUP(D8071,GL_Master!$A$1:$D$80,4,FALSE)</f>
        <v>Provision for leave encashment</v>
      </c>
    </row>
    <row r="8072" spans="1:19" x14ac:dyDescent="0.25">
      <c r="A8072" s="39" t="s">
        <v>262</v>
      </c>
      <c r="B8072" s="39" t="s">
        <v>250</v>
      </c>
      <c r="C8072" s="7">
        <v>44105</v>
      </c>
      <c r="D8072" s="39" t="s">
        <v>60</v>
      </c>
      <c r="E8072" s="39">
        <v>-206</v>
      </c>
      <c r="F8072" s="82">
        <f t="shared" si="378"/>
        <v>-0.20599999999999999</v>
      </c>
      <c r="G8072" s="39">
        <f>VLOOKUP(N8072,Currecny_M!$A$1:$P$10,2,FALSE)</f>
        <v>95</v>
      </c>
      <c r="H8072" s="39">
        <f>MATCH(C8072,Currecny_M!$A$1:$P$1,0)</f>
        <v>8</v>
      </c>
      <c r="I8072" s="39">
        <f>VLOOKUP(N8072,Currecny_M!$A$1:$P$10,MATCH(Database!C8072,Currecny_M!$A$1:$P$1,0),FALSE)</f>
        <v>100.85</v>
      </c>
      <c r="J8072" s="82">
        <f t="shared" si="379"/>
        <v>-20.775099999999998</v>
      </c>
      <c r="K8072" s="39">
        <f>VLOOKUP('Cover page'!$B$6,Currecny_M!$A$1:$P$10,MATCH(Database!C8072,Currecny_M!$A$1:$P$1,0),FALSE)</f>
        <v>1</v>
      </c>
      <c r="L8072" s="82">
        <f t="shared" si="380"/>
        <v>-20.775099999999998</v>
      </c>
      <c r="M8072" s="82">
        <f>((E8072/$F$1)*VLOOKUP(N8072,Currecny_M!$A$1:$P$10,MATCH(Database!C8072,Currecny_M!$A$1:$P$1,0),FALSE))/VLOOKUP('Cover page'!$B$6,Currecny_M!$A$1:$P$10,MATCH(Database!C8072,Currecny_M!$A$1:$P$1,0),FALSE)</f>
        <v>-20.775099999999998</v>
      </c>
      <c r="N8072" s="6" t="str">
        <f>VLOOKUP(B8072,Master!$A$2:$C$11,3,FALSE)</f>
        <v>Pound</v>
      </c>
      <c r="O8072" s="6" t="str">
        <f>VLOOKUP(B8072,Master!$A$2:$C$11,2,FALSE)</f>
        <v>Europe</v>
      </c>
      <c r="Q8072" s="39" t="str">
        <f>VLOOKUP(D8072,GL_Master!$A$1:$D$80,2,FALSE)</f>
        <v>BS</v>
      </c>
      <c r="R8072" s="39" t="str">
        <f>VLOOKUP(D8072,GL_Master!$A$1:$D$80,3,FALSE)</f>
        <v>Trade Payables</v>
      </c>
      <c r="S8072" s="39" t="str">
        <f>VLOOKUP(D8072,GL_Master!$A$1:$D$80,4,FALSE)</f>
        <v>Trade payable</v>
      </c>
    </row>
    <row r="8073" spans="1:19" x14ac:dyDescent="0.25">
      <c r="A8073" s="39" t="s">
        <v>262</v>
      </c>
      <c r="B8073" s="39" t="s">
        <v>250</v>
      </c>
      <c r="C8073" s="7">
        <v>44105</v>
      </c>
      <c r="D8073" s="39" t="s">
        <v>61</v>
      </c>
      <c r="E8073" s="39">
        <v>-2249</v>
      </c>
      <c r="F8073" s="82">
        <f t="shared" si="378"/>
        <v>-2.2490000000000001</v>
      </c>
      <c r="G8073" s="39">
        <f>VLOOKUP(N8073,Currecny_M!$A$1:$P$10,2,FALSE)</f>
        <v>95</v>
      </c>
      <c r="H8073" s="39">
        <f>MATCH(C8073,Currecny_M!$A$1:$P$1,0)</f>
        <v>8</v>
      </c>
      <c r="I8073" s="39">
        <f>VLOOKUP(N8073,Currecny_M!$A$1:$P$10,MATCH(Database!C8073,Currecny_M!$A$1:$P$1,0),FALSE)</f>
        <v>100.85</v>
      </c>
      <c r="J8073" s="82">
        <f t="shared" si="379"/>
        <v>-226.81164999999999</v>
      </c>
      <c r="K8073" s="39">
        <f>VLOOKUP('Cover page'!$B$6,Currecny_M!$A$1:$P$10,MATCH(Database!C8073,Currecny_M!$A$1:$P$1,0),FALSE)</f>
        <v>1</v>
      </c>
      <c r="L8073" s="82">
        <f t="shared" si="380"/>
        <v>-226.81164999999999</v>
      </c>
      <c r="M8073" s="82">
        <f>((E8073/$F$1)*VLOOKUP(N8073,Currecny_M!$A$1:$P$10,MATCH(Database!C8073,Currecny_M!$A$1:$P$1,0),FALSE))/VLOOKUP('Cover page'!$B$6,Currecny_M!$A$1:$P$10,MATCH(Database!C8073,Currecny_M!$A$1:$P$1,0),FALSE)</f>
        <v>-226.81164999999999</v>
      </c>
      <c r="N8073" s="6" t="str">
        <f>VLOOKUP(B8073,Master!$A$2:$C$11,3,FALSE)</f>
        <v>Pound</v>
      </c>
      <c r="O8073" s="6" t="str">
        <f>VLOOKUP(B8073,Master!$A$2:$C$11,2,FALSE)</f>
        <v>Europe</v>
      </c>
      <c r="Q8073" s="39" t="str">
        <f>VLOOKUP(D8073,GL_Master!$A$1:$D$80,2,FALSE)</f>
        <v>BS</v>
      </c>
      <c r="R8073" s="39" t="str">
        <f>VLOOKUP(D8073,GL_Master!$A$1:$D$80,3,FALSE)</f>
        <v>Provisions</v>
      </c>
      <c r="S8073" s="39" t="str">
        <f>VLOOKUP(D8073,GL_Master!$A$1:$D$80,4,FALSE)</f>
        <v>Provision for doubtful assets</v>
      </c>
    </row>
    <row r="8074" spans="1:19" x14ac:dyDescent="0.25">
      <c r="A8074" s="39" t="s">
        <v>262</v>
      </c>
      <c r="B8074" s="39" t="s">
        <v>250</v>
      </c>
      <c r="C8074" s="7">
        <v>44105</v>
      </c>
      <c r="D8074" s="39" t="s">
        <v>62</v>
      </c>
      <c r="E8074" s="39">
        <v>-80</v>
      </c>
      <c r="F8074" s="82">
        <f t="shared" si="378"/>
        <v>-0.08</v>
      </c>
      <c r="G8074" s="39">
        <f>VLOOKUP(N8074,Currecny_M!$A$1:$P$10,2,FALSE)</f>
        <v>95</v>
      </c>
      <c r="H8074" s="39">
        <f>MATCH(C8074,Currecny_M!$A$1:$P$1,0)</f>
        <v>8</v>
      </c>
      <c r="I8074" s="39">
        <f>VLOOKUP(N8074,Currecny_M!$A$1:$P$10,MATCH(Database!C8074,Currecny_M!$A$1:$P$1,0),FALSE)</f>
        <v>100.85</v>
      </c>
      <c r="J8074" s="82">
        <f t="shared" si="379"/>
        <v>-8.0679999999999996</v>
      </c>
      <c r="K8074" s="39">
        <f>VLOOKUP('Cover page'!$B$6,Currecny_M!$A$1:$P$10,MATCH(Database!C8074,Currecny_M!$A$1:$P$1,0),FALSE)</f>
        <v>1</v>
      </c>
      <c r="L8074" s="82">
        <f t="shared" si="380"/>
        <v>-8.0679999999999996</v>
      </c>
      <c r="M8074" s="82">
        <f>((E8074/$F$1)*VLOOKUP(N8074,Currecny_M!$A$1:$P$10,MATCH(Database!C8074,Currecny_M!$A$1:$P$1,0),FALSE))/VLOOKUP('Cover page'!$B$6,Currecny_M!$A$1:$P$10,MATCH(Database!C8074,Currecny_M!$A$1:$P$1,0),FALSE)</f>
        <v>-8.0679999999999996</v>
      </c>
      <c r="N8074" s="6" t="str">
        <f>VLOOKUP(B8074,Master!$A$2:$C$11,3,FALSE)</f>
        <v>Pound</v>
      </c>
      <c r="O8074" s="6" t="str">
        <f>VLOOKUP(B8074,Master!$A$2:$C$11,2,FALSE)</f>
        <v>Europe</v>
      </c>
      <c r="Q8074" s="39" t="str">
        <f>VLOOKUP(D8074,GL_Master!$A$1:$D$80,2,FALSE)</f>
        <v>BS</v>
      </c>
      <c r="R8074" s="39" t="str">
        <f>VLOOKUP(D8074,GL_Master!$A$1:$D$80,3,FALSE)</f>
        <v>Provisions</v>
      </c>
      <c r="S8074" s="39" t="str">
        <f>VLOOKUP(D8074,GL_Master!$A$1:$D$80,4,FALSE)</f>
        <v>Provision for Insurance</v>
      </c>
    </row>
    <row r="8075" spans="1:19" x14ac:dyDescent="0.25">
      <c r="A8075" s="39" t="s">
        <v>262</v>
      </c>
      <c r="B8075" s="39" t="s">
        <v>250</v>
      </c>
      <c r="C8075" s="7">
        <v>44105</v>
      </c>
      <c r="D8075" s="39" t="s">
        <v>63</v>
      </c>
      <c r="E8075" s="39">
        <v>180</v>
      </c>
      <c r="F8075" s="82">
        <f t="shared" si="378"/>
        <v>0.18</v>
      </c>
      <c r="G8075" s="39">
        <f>VLOOKUP(N8075,Currecny_M!$A$1:$P$10,2,FALSE)</f>
        <v>95</v>
      </c>
      <c r="H8075" s="39">
        <f>MATCH(C8075,Currecny_M!$A$1:$P$1,0)</f>
        <v>8</v>
      </c>
      <c r="I8075" s="39">
        <f>VLOOKUP(N8075,Currecny_M!$A$1:$P$10,MATCH(Database!C8075,Currecny_M!$A$1:$P$1,0),FALSE)</f>
        <v>100.85</v>
      </c>
      <c r="J8075" s="82">
        <f t="shared" si="379"/>
        <v>18.152999999999999</v>
      </c>
      <c r="K8075" s="39">
        <f>VLOOKUP('Cover page'!$B$6,Currecny_M!$A$1:$P$10,MATCH(Database!C8075,Currecny_M!$A$1:$P$1,0),FALSE)</f>
        <v>1</v>
      </c>
      <c r="L8075" s="82">
        <f t="shared" si="380"/>
        <v>18.152999999999999</v>
      </c>
      <c r="M8075" s="82">
        <f>((E8075/$F$1)*VLOOKUP(N8075,Currecny_M!$A$1:$P$10,MATCH(Database!C8075,Currecny_M!$A$1:$P$1,0),FALSE))/VLOOKUP('Cover page'!$B$6,Currecny_M!$A$1:$P$10,MATCH(Database!C8075,Currecny_M!$A$1:$P$1,0),FALSE)</f>
        <v>18.152999999999999</v>
      </c>
      <c r="N8075" s="6" t="str">
        <f>VLOOKUP(B8075,Master!$A$2:$C$11,3,FALSE)</f>
        <v>Pound</v>
      </c>
      <c r="O8075" s="6" t="str">
        <f>VLOOKUP(B8075,Master!$A$2:$C$11,2,FALSE)</f>
        <v>Europe</v>
      </c>
      <c r="Q8075" s="39" t="str">
        <f>VLOOKUP(D8075,GL_Master!$A$1:$D$80,2,FALSE)</f>
        <v>BS</v>
      </c>
      <c r="R8075" s="39" t="str">
        <f>VLOOKUP(D8075,GL_Master!$A$1:$D$80,3,FALSE)</f>
        <v>Gross Block</v>
      </c>
      <c r="S8075" s="39" t="str">
        <f>VLOOKUP(D8075,GL_Master!$A$1:$D$80,4,FALSE)</f>
        <v>Tangible Fixed assets</v>
      </c>
    </row>
    <row r="8076" spans="1:19" x14ac:dyDescent="0.25">
      <c r="A8076" s="39" t="s">
        <v>262</v>
      </c>
      <c r="B8076" s="39" t="s">
        <v>250</v>
      </c>
      <c r="C8076" s="7">
        <v>44105</v>
      </c>
      <c r="D8076" s="39" t="s">
        <v>64</v>
      </c>
      <c r="E8076" s="39">
        <v>11042</v>
      </c>
      <c r="F8076" s="82">
        <f t="shared" si="378"/>
        <v>11.042</v>
      </c>
      <c r="G8076" s="39">
        <f>VLOOKUP(N8076,Currecny_M!$A$1:$P$10,2,FALSE)</f>
        <v>95</v>
      </c>
      <c r="H8076" s="39">
        <f>MATCH(C8076,Currecny_M!$A$1:$P$1,0)</f>
        <v>8</v>
      </c>
      <c r="I8076" s="39">
        <f>VLOOKUP(N8076,Currecny_M!$A$1:$P$10,MATCH(Database!C8076,Currecny_M!$A$1:$P$1,0),FALSE)</f>
        <v>100.85</v>
      </c>
      <c r="J8076" s="82">
        <f t="shared" si="379"/>
        <v>1113.5856999999999</v>
      </c>
      <c r="K8076" s="39">
        <f>VLOOKUP('Cover page'!$B$6,Currecny_M!$A$1:$P$10,MATCH(Database!C8076,Currecny_M!$A$1:$P$1,0),FALSE)</f>
        <v>1</v>
      </c>
      <c r="L8076" s="82">
        <f t="shared" si="380"/>
        <v>1113.5856999999999</v>
      </c>
      <c r="M8076" s="82">
        <f>((E8076/$F$1)*VLOOKUP(N8076,Currecny_M!$A$1:$P$10,MATCH(Database!C8076,Currecny_M!$A$1:$P$1,0),FALSE))/VLOOKUP('Cover page'!$B$6,Currecny_M!$A$1:$P$10,MATCH(Database!C8076,Currecny_M!$A$1:$P$1,0),FALSE)</f>
        <v>1113.5856999999999</v>
      </c>
      <c r="N8076" s="6" t="str">
        <f>VLOOKUP(B8076,Master!$A$2:$C$11,3,FALSE)</f>
        <v>Pound</v>
      </c>
      <c r="O8076" s="6" t="str">
        <f>VLOOKUP(B8076,Master!$A$2:$C$11,2,FALSE)</f>
        <v>Europe</v>
      </c>
      <c r="Q8076" s="39" t="str">
        <f>VLOOKUP(D8076,GL_Master!$A$1:$D$80,2,FALSE)</f>
        <v>BS</v>
      </c>
      <c r="R8076" s="39" t="str">
        <f>VLOOKUP(D8076,GL_Master!$A$1:$D$80,3,FALSE)</f>
        <v>Gross Block</v>
      </c>
      <c r="S8076" s="39" t="str">
        <f>VLOOKUP(D8076,GL_Master!$A$1:$D$80,4,FALSE)</f>
        <v>Tangible Fixed assets</v>
      </c>
    </row>
    <row r="8077" spans="1:19" x14ac:dyDescent="0.25">
      <c r="A8077" s="39" t="s">
        <v>262</v>
      </c>
      <c r="B8077" s="39" t="s">
        <v>250</v>
      </c>
      <c r="C8077" s="7">
        <v>44105</v>
      </c>
      <c r="D8077" s="39" t="s">
        <v>65</v>
      </c>
      <c r="E8077" s="39">
        <v>-6967</v>
      </c>
      <c r="F8077" s="82">
        <f t="shared" si="378"/>
        <v>-6.9669999999999996</v>
      </c>
      <c r="G8077" s="39">
        <f>VLOOKUP(N8077,Currecny_M!$A$1:$P$10,2,FALSE)</f>
        <v>95</v>
      </c>
      <c r="H8077" s="39">
        <f>MATCH(C8077,Currecny_M!$A$1:$P$1,0)</f>
        <v>8</v>
      </c>
      <c r="I8077" s="39">
        <f>VLOOKUP(N8077,Currecny_M!$A$1:$P$10,MATCH(Database!C8077,Currecny_M!$A$1:$P$1,0),FALSE)</f>
        <v>100.85</v>
      </c>
      <c r="J8077" s="82">
        <f t="shared" si="379"/>
        <v>-702.62194999999997</v>
      </c>
      <c r="K8077" s="39">
        <f>VLOOKUP('Cover page'!$B$6,Currecny_M!$A$1:$P$10,MATCH(Database!C8077,Currecny_M!$A$1:$P$1,0),FALSE)</f>
        <v>1</v>
      </c>
      <c r="L8077" s="82">
        <f t="shared" si="380"/>
        <v>-702.62194999999997</v>
      </c>
      <c r="M8077" s="82">
        <f>((E8077/$F$1)*VLOOKUP(N8077,Currecny_M!$A$1:$P$10,MATCH(Database!C8077,Currecny_M!$A$1:$P$1,0),FALSE))/VLOOKUP('Cover page'!$B$6,Currecny_M!$A$1:$P$10,MATCH(Database!C8077,Currecny_M!$A$1:$P$1,0),FALSE)</f>
        <v>-702.62194999999997</v>
      </c>
      <c r="N8077" s="6" t="str">
        <f>VLOOKUP(B8077,Master!$A$2:$C$11,3,FALSE)</f>
        <v>Pound</v>
      </c>
      <c r="O8077" s="6" t="str">
        <f>VLOOKUP(B8077,Master!$A$2:$C$11,2,FALSE)</f>
        <v>Europe</v>
      </c>
      <c r="Q8077" s="39" t="str">
        <f>VLOOKUP(D8077,GL_Master!$A$1:$D$80,2,FALSE)</f>
        <v>BS</v>
      </c>
      <c r="R8077" s="39" t="str">
        <f>VLOOKUP(D8077,GL_Master!$A$1:$D$80,3,FALSE)</f>
        <v>Accumulated Depreciation</v>
      </c>
      <c r="S8077" s="39" t="str">
        <f>VLOOKUP(D8077,GL_Master!$A$1:$D$80,4,FALSE)</f>
        <v>Accumulated Depreciation</v>
      </c>
    </row>
    <row r="8078" spans="1:19" x14ac:dyDescent="0.25">
      <c r="A8078" s="39" t="s">
        <v>262</v>
      </c>
      <c r="B8078" s="39" t="s">
        <v>250</v>
      </c>
      <c r="C8078" s="7">
        <v>44105</v>
      </c>
      <c r="D8078" s="39" t="s">
        <v>66</v>
      </c>
      <c r="E8078" s="39">
        <v>5730</v>
      </c>
      <c r="F8078" s="82">
        <f t="shared" si="378"/>
        <v>5.73</v>
      </c>
      <c r="G8078" s="39">
        <f>VLOOKUP(N8078,Currecny_M!$A$1:$P$10,2,FALSE)</f>
        <v>95</v>
      </c>
      <c r="H8078" s="39">
        <f>MATCH(C8078,Currecny_M!$A$1:$P$1,0)</f>
        <v>8</v>
      </c>
      <c r="I8078" s="39">
        <f>VLOOKUP(N8078,Currecny_M!$A$1:$P$10,MATCH(Database!C8078,Currecny_M!$A$1:$P$1,0),FALSE)</f>
        <v>100.85</v>
      </c>
      <c r="J8078" s="82">
        <f t="shared" si="379"/>
        <v>577.87049999999999</v>
      </c>
      <c r="K8078" s="39">
        <f>VLOOKUP('Cover page'!$B$6,Currecny_M!$A$1:$P$10,MATCH(Database!C8078,Currecny_M!$A$1:$P$1,0),FALSE)</f>
        <v>1</v>
      </c>
      <c r="L8078" s="82">
        <f t="shared" si="380"/>
        <v>577.87049999999999</v>
      </c>
      <c r="M8078" s="82">
        <f>((E8078/$F$1)*VLOOKUP(N8078,Currecny_M!$A$1:$P$10,MATCH(Database!C8078,Currecny_M!$A$1:$P$1,0),FALSE))/VLOOKUP('Cover page'!$B$6,Currecny_M!$A$1:$P$10,MATCH(Database!C8078,Currecny_M!$A$1:$P$1,0),FALSE)</f>
        <v>577.87049999999999</v>
      </c>
      <c r="N8078" s="6" t="str">
        <f>VLOOKUP(B8078,Master!$A$2:$C$11,3,FALSE)</f>
        <v>Pound</v>
      </c>
      <c r="O8078" s="6" t="str">
        <f>VLOOKUP(B8078,Master!$A$2:$C$11,2,FALSE)</f>
        <v>Europe</v>
      </c>
      <c r="Q8078" s="39" t="str">
        <f>VLOOKUP(D8078,GL_Master!$A$1:$D$80,2,FALSE)</f>
        <v>BS</v>
      </c>
      <c r="R8078" s="39" t="str">
        <f>VLOOKUP(D8078,GL_Master!$A$1:$D$80,3,FALSE)</f>
        <v>Gross Block</v>
      </c>
      <c r="S8078" s="39" t="str">
        <f>VLOOKUP(D8078,GL_Master!$A$1:$D$80,4,FALSE)</f>
        <v>Tangible Fixed assets</v>
      </c>
    </row>
    <row r="8079" spans="1:19" x14ac:dyDescent="0.25">
      <c r="A8079" s="39" t="s">
        <v>262</v>
      </c>
      <c r="B8079" s="39" t="s">
        <v>250</v>
      </c>
      <c r="C8079" s="7">
        <v>44105</v>
      </c>
      <c r="D8079" s="39" t="s">
        <v>67</v>
      </c>
      <c r="E8079" s="39">
        <v>2135</v>
      </c>
      <c r="F8079" s="82">
        <f t="shared" si="378"/>
        <v>2.1349999999999998</v>
      </c>
      <c r="G8079" s="39">
        <f>VLOOKUP(N8079,Currecny_M!$A$1:$P$10,2,FALSE)</f>
        <v>95</v>
      </c>
      <c r="H8079" s="39">
        <f>MATCH(C8079,Currecny_M!$A$1:$P$1,0)</f>
        <v>8</v>
      </c>
      <c r="I8079" s="39">
        <f>VLOOKUP(N8079,Currecny_M!$A$1:$P$10,MATCH(Database!C8079,Currecny_M!$A$1:$P$1,0),FALSE)</f>
        <v>100.85</v>
      </c>
      <c r="J8079" s="82">
        <f t="shared" si="379"/>
        <v>215.31474999999998</v>
      </c>
      <c r="K8079" s="39">
        <f>VLOOKUP('Cover page'!$B$6,Currecny_M!$A$1:$P$10,MATCH(Database!C8079,Currecny_M!$A$1:$P$1,0),FALSE)</f>
        <v>1</v>
      </c>
      <c r="L8079" s="82">
        <f t="shared" si="380"/>
        <v>215.31474999999998</v>
      </c>
      <c r="M8079" s="82">
        <f>((E8079/$F$1)*VLOOKUP(N8079,Currecny_M!$A$1:$P$10,MATCH(Database!C8079,Currecny_M!$A$1:$P$1,0),FALSE))/VLOOKUP('Cover page'!$B$6,Currecny_M!$A$1:$P$10,MATCH(Database!C8079,Currecny_M!$A$1:$P$1,0),FALSE)</f>
        <v>215.31474999999998</v>
      </c>
      <c r="N8079" s="6" t="str">
        <f>VLOOKUP(B8079,Master!$A$2:$C$11,3,FALSE)</f>
        <v>Pound</v>
      </c>
      <c r="O8079" s="6" t="str">
        <f>VLOOKUP(B8079,Master!$A$2:$C$11,2,FALSE)</f>
        <v>Europe</v>
      </c>
      <c r="Q8079" s="39" t="str">
        <f>VLOOKUP(D8079,GL_Master!$A$1:$D$80,2,FALSE)</f>
        <v>BS</v>
      </c>
      <c r="R8079" s="39" t="str">
        <f>VLOOKUP(D8079,GL_Master!$A$1:$D$80,3,FALSE)</f>
        <v>Gross Block</v>
      </c>
      <c r="S8079" s="39" t="str">
        <f>VLOOKUP(D8079,GL_Master!$A$1:$D$80,4,FALSE)</f>
        <v>Tangible Fixed assets</v>
      </c>
    </row>
    <row r="8080" spans="1:19" x14ac:dyDescent="0.25">
      <c r="A8080" s="39" t="s">
        <v>262</v>
      </c>
      <c r="B8080" s="39" t="s">
        <v>250</v>
      </c>
      <c r="C8080" s="7">
        <v>44105</v>
      </c>
      <c r="D8080" s="39" t="s">
        <v>68</v>
      </c>
      <c r="E8080" s="39">
        <v>-1883</v>
      </c>
      <c r="F8080" s="82">
        <f t="shared" si="378"/>
        <v>-1.883</v>
      </c>
      <c r="G8080" s="39">
        <f>VLOOKUP(N8080,Currecny_M!$A$1:$P$10,2,FALSE)</f>
        <v>95</v>
      </c>
      <c r="H8080" s="39">
        <f>MATCH(C8080,Currecny_M!$A$1:$P$1,0)</f>
        <v>8</v>
      </c>
      <c r="I8080" s="39">
        <f>VLOOKUP(N8080,Currecny_M!$A$1:$P$10,MATCH(Database!C8080,Currecny_M!$A$1:$P$1,0),FALSE)</f>
        <v>100.85</v>
      </c>
      <c r="J8080" s="82">
        <f t="shared" si="379"/>
        <v>-189.90054999999998</v>
      </c>
      <c r="K8080" s="39">
        <f>VLOOKUP('Cover page'!$B$6,Currecny_M!$A$1:$P$10,MATCH(Database!C8080,Currecny_M!$A$1:$P$1,0),FALSE)</f>
        <v>1</v>
      </c>
      <c r="L8080" s="82">
        <f t="shared" si="380"/>
        <v>-189.90054999999998</v>
      </c>
      <c r="M8080" s="82">
        <f>((E8080/$F$1)*VLOOKUP(N8080,Currecny_M!$A$1:$P$10,MATCH(Database!C8080,Currecny_M!$A$1:$P$1,0),FALSE))/VLOOKUP('Cover page'!$B$6,Currecny_M!$A$1:$P$10,MATCH(Database!C8080,Currecny_M!$A$1:$P$1,0),FALSE)</f>
        <v>-189.90054999999998</v>
      </c>
      <c r="N8080" s="6" t="str">
        <f>VLOOKUP(B8080,Master!$A$2:$C$11,3,FALSE)</f>
        <v>Pound</v>
      </c>
      <c r="O8080" s="6" t="str">
        <f>VLOOKUP(B8080,Master!$A$2:$C$11,2,FALSE)</f>
        <v>Europe</v>
      </c>
      <c r="Q8080" s="39" t="str">
        <f>VLOOKUP(D8080,GL_Master!$A$1:$D$80,2,FALSE)</f>
        <v>BS</v>
      </c>
      <c r="R8080" s="39" t="str">
        <f>VLOOKUP(D8080,GL_Master!$A$1:$D$80,3,FALSE)</f>
        <v>Accumulated Depreciation</v>
      </c>
      <c r="S8080" s="39" t="str">
        <f>VLOOKUP(D8080,GL_Master!$A$1:$D$80,4,FALSE)</f>
        <v>Accumulated Depreciation</v>
      </c>
    </row>
    <row r="8081" spans="1:19" x14ac:dyDescent="0.25">
      <c r="A8081" s="39" t="s">
        <v>262</v>
      </c>
      <c r="B8081" s="39" t="s">
        <v>250</v>
      </c>
      <c r="C8081" s="7">
        <v>44105</v>
      </c>
      <c r="D8081" s="39" t="s">
        <v>69</v>
      </c>
      <c r="E8081" s="39">
        <v>3530</v>
      </c>
      <c r="F8081" s="82">
        <f t="shared" si="378"/>
        <v>3.53</v>
      </c>
      <c r="G8081" s="39">
        <f>VLOOKUP(N8081,Currecny_M!$A$1:$P$10,2,FALSE)</f>
        <v>95</v>
      </c>
      <c r="H8081" s="39">
        <f>MATCH(C8081,Currecny_M!$A$1:$P$1,0)</f>
        <v>8</v>
      </c>
      <c r="I8081" s="39">
        <f>VLOOKUP(N8081,Currecny_M!$A$1:$P$10,MATCH(Database!C8081,Currecny_M!$A$1:$P$1,0),FALSE)</f>
        <v>100.85</v>
      </c>
      <c r="J8081" s="82">
        <f t="shared" si="379"/>
        <v>356.00049999999999</v>
      </c>
      <c r="K8081" s="39">
        <f>VLOOKUP('Cover page'!$B$6,Currecny_M!$A$1:$P$10,MATCH(Database!C8081,Currecny_M!$A$1:$P$1,0),FALSE)</f>
        <v>1</v>
      </c>
      <c r="L8081" s="82">
        <f t="shared" si="380"/>
        <v>356.00049999999999</v>
      </c>
      <c r="M8081" s="82">
        <f>((E8081/$F$1)*VLOOKUP(N8081,Currecny_M!$A$1:$P$10,MATCH(Database!C8081,Currecny_M!$A$1:$P$1,0),FALSE))/VLOOKUP('Cover page'!$B$6,Currecny_M!$A$1:$P$10,MATCH(Database!C8081,Currecny_M!$A$1:$P$1,0),FALSE)</f>
        <v>356.00049999999999</v>
      </c>
      <c r="N8081" s="6" t="str">
        <f>VLOOKUP(B8081,Master!$A$2:$C$11,3,FALSE)</f>
        <v>Pound</v>
      </c>
      <c r="O8081" s="6" t="str">
        <f>VLOOKUP(B8081,Master!$A$2:$C$11,2,FALSE)</f>
        <v>Europe</v>
      </c>
      <c r="Q8081" s="39" t="str">
        <f>VLOOKUP(D8081,GL_Master!$A$1:$D$80,2,FALSE)</f>
        <v>BS</v>
      </c>
      <c r="R8081" s="39" t="str">
        <f>VLOOKUP(D8081,GL_Master!$A$1:$D$80,3,FALSE)</f>
        <v>Gross Block</v>
      </c>
      <c r="S8081" s="39" t="str">
        <f>VLOOKUP(D8081,GL_Master!$A$1:$D$80,4,FALSE)</f>
        <v>Tangible Fixed assets</v>
      </c>
    </row>
    <row r="8082" spans="1:19" x14ac:dyDescent="0.25">
      <c r="A8082" s="39" t="s">
        <v>262</v>
      </c>
      <c r="B8082" s="39" t="s">
        <v>250</v>
      </c>
      <c r="C8082" s="7">
        <v>44105</v>
      </c>
      <c r="D8082" s="39" t="s">
        <v>70</v>
      </c>
      <c r="E8082" s="39">
        <v>-131</v>
      </c>
      <c r="F8082" s="82">
        <f t="shared" si="378"/>
        <v>-0.13100000000000001</v>
      </c>
      <c r="G8082" s="39">
        <f>VLOOKUP(N8082,Currecny_M!$A$1:$P$10,2,FALSE)</f>
        <v>95</v>
      </c>
      <c r="H8082" s="39">
        <f>MATCH(C8082,Currecny_M!$A$1:$P$1,0)</f>
        <v>8</v>
      </c>
      <c r="I8082" s="39">
        <f>VLOOKUP(N8082,Currecny_M!$A$1:$P$10,MATCH(Database!C8082,Currecny_M!$A$1:$P$1,0),FALSE)</f>
        <v>100.85</v>
      </c>
      <c r="J8082" s="82">
        <f t="shared" si="379"/>
        <v>-13.211349999999999</v>
      </c>
      <c r="K8082" s="39">
        <f>VLOOKUP('Cover page'!$B$6,Currecny_M!$A$1:$P$10,MATCH(Database!C8082,Currecny_M!$A$1:$P$1,0),FALSE)</f>
        <v>1</v>
      </c>
      <c r="L8082" s="82">
        <f t="shared" si="380"/>
        <v>-13.211349999999999</v>
      </c>
      <c r="M8082" s="82">
        <f>((E8082/$F$1)*VLOOKUP(N8082,Currecny_M!$A$1:$P$10,MATCH(Database!C8082,Currecny_M!$A$1:$P$1,0),FALSE))/VLOOKUP('Cover page'!$B$6,Currecny_M!$A$1:$P$10,MATCH(Database!C8082,Currecny_M!$A$1:$P$1,0),FALSE)</f>
        <v>-13.211349999999999</v>
      </c>
      <c r="N8082" s="6" t="str">
        <f>VLOOKUP(B8082,Master!$A$2:$C$11,3,FALSE)</f>
        <v>Pound</v>
      </c>
      <c r="O8082" s="6" t="str">
        <f>VLOOKUP(B8082,Master!$A$2:$C$11,2,FALSE)</f>
        <v>Europe</v>
      </c>
      <c r="Q8082" s="39" t="str">
        <f>VLOOKUP(D8082,GL_Master!$A$1:$D$80,2,FALSE)</f>
        <v>BS</v>
      </c>
      <c r="R8082" s="39" t="str">
        <f>VLOOKUP(D8082,GL_Master!$A$1:$D$80,3,FALSE)</f>
        <v>Accumulated Depreciation</v>
      </c>
      <c r="S8082" s="39" t="str">
        <f>VLOOKUP(D8082,GL_Master!$A$1:$D$80,4,FALSE)</f>
        <v>Accumulated Depreciation</v>
      </c>
    </row>
    <row r="8083" spans="1:19" x14ac:dyDescent="0.25">
      <c r="A8083" s="39" t="s">
        <v>262</v>
      </c>
      <c r="B8083" s="39" t="s">
        <v>250</v>
      </c>
      <c r="C8083" s="7">
        <v>44105</v>
      </c>
      <c r="D8083" s="39" t="s">
        <v>71</v>
      </c>
      <c r="E8083" s="39">
        <v>6650</v>
      </c>
      <c r="F8083" s="82">
        <f t="shared" si="378"/>
        <v>6.65</v>
      </c>
      <c r="G8083" s="39">
        <f>VLOOKUP(N8083,Currecny_M!$A$1:$P$10,2,FALSE)</f>
        <v>95</v>
      </c>
      <c r="H8083" s="39">
        <f>MATCH(C8083,Currecny_M!$A$1:$P$1,0)</f>
        <v>8</v>
      </c>
      <c r="I8083" s="39">
        <f>VLOOKUP(N8083,Currecny_M!$A$1:$P$10,MATCH(Database!C8083,Currecny_M!$A$1:$P$1,0),FALSE)</f>
        <v>100.85</v>
      </c>
      <c r="J8083" s="82">
        <f t="shared" si="379"/>
        <v>670.65250000000003</v>
      </c>
      <c r="K8083" s="39">
        <f>VLOOKUP('Cover page'!$B$6,Currecny_M!$A$1:$P$10,MATCH(Database!C8083,Currecny_M!$A$1:$P$1,0),FALSE)</f>
        <v>1</v>
      </c>
      <c r="L8083" s="82">
        <f t="shared" si="380"/>
        <v>670.65250000000003</v>
      </c>
      <c r="M8083" s="82">
        <f>((E8083/$F$1)*VLOOKUP(N8083,Currecny_M!$A$1:$P$10,MATCH(Database!C8083,Currecny_M!$A$1:$P$1,0),FALSE))/VLOOKUP('Cover page'!$B$6,Currecny_M!$A$1:$P$10,MATCH(Database!C8083,Currecny_M!$A$1:$P$1,0),FALSE)</f>
        <v>670.65250000000003</v>
      </c>
      <c r="N8083" s="6" t="str">
        <f>VLOOKUP(B8083,Master!$A$2:$C$11,3,FALSE)</f>
        <v>Pound</v>
      </c>
      <c r="O8083" s="6" t="str">
        <f>VLOOKUP(B8083,Master!$A$2:$C$11,2,FALSE)</f>
        <v>Europe</v>
      </c>
      <c r="Q8083" s="39" t="str">
        <f>VLOOKUP(D8083,GL_Master!$A$1:$D$80,2,FALSE)</f>
        <v>BS</v>
      </c>
      <c r="R8083" s="39" t="str">
        <f>VLOOKUP(D8083,GL_Master!$A$1:$D$80,3,FALSE)</f>
        <v>Gross Block</v>
      </c>
      <c r="S8083" s="39" t="str">
        <f>VLOOKUP(D8083,GL_Master!$A$1:$D$80,4,FALSE)</f>
        <v>Tangible Fixed assets</v>
      </c>
    </row>
    <row r="8084" spans="1:19" x14ac:dyDescent="0.25">
      <c r="A8084" s="39" t="s">
        <v>262</v>
      </c>
      <c r="B8084" s="39" t="s">
        <v>250</v>
      </c>
      <c r="C8084" s="7">
        <v>44105</v>
      </c>
      <c r="D8084" s="39" t="s">
        <v>72</v>
      </c>
      <c r="E8084" s="39">
        <v>53</v>
      </c>
      <c r="F8084" s="82">
        <f t="shared" si="378"/>
        <v>5.2999999999999999E-2</v>
      </c>
      <c r="G8084" s="39">
        <f>VLOOKUP(N8084,Currecny_M!$A$1:$P$10,2,FALSE)</f>
        <v>95</v>
      </c>
      <c r="H8084" s="39">
        <f>MATCH(C8084,Currecny_M!$A$1:$P$1,0)</f>
        <v>8</v>
      </c>
      <c r="I8084" s="39">
        <f>VLOOKUP(N8084,Currecny_M!$A$1:$P$10,MATCH(Database!C8084,Currecny_M!$A$1:$P$1,0),FALSE)</f>
        <v>100.85</v>
      </c>
      <c r="J8084" s="82">
        <f t="shared" si="379"/>
        <v>5.3450499999999996</v>
      </c>
      <c r="K8084" s="39">
        <f>VLOOKUP('Cover page'!$B$6,Currecny_M!$A$1:$P$10,MATCH(Database!C8084,Currecny_M!$A$1:$P$1,0),FALSE)</f>
        <v>1</v>
      </c>
      <c r="L8084" s="82">
        <f t="shared" si="380"/>
        <v>5.3450499999999996</v>
      </c>
      <c r="M8084" s="82">
        <f>((E8084/$F$1)*VLOOKUP(N8084,Currecny_M!$A$1:$P$10,MATCH(Database!C8084,Currecny_M!$A$1:$P$1,0),FALSE))/VLOOKUP('Cover page'!$B$6,Currecny_M!$A$1:$P$10,MATCH(Database!C8084,Currecny_M!$A$1:$P$1,0),FALSE)</f>
        <v>5.3450499999999996</v>
      </c>
      <c r="N8084" s="6" t="str">
        <f>VLOOKUP(B8084,Master!$A$2:$C$11,3,FALSE)</f>
        <v>Pound</v>
      </c>
      <c r="O8084" s="6" t="str">
        <f>VLOOKUP(B8084,Master!$A$2:$C$11,2,FALSE)</f>
        <v>Europe</v>
      </c>
      <c r="Q8084" s="39" t="str">
        <f>VLOOKUP(D8084,GL_Master!$A$1:$D$80,2,FALSE)</f>
        <v>BS</v>
      </c>
      <c r="R8084" s="39" t="str">
        <f>VLOOKUP(D8084,GL_Master!$A$1:$D$80,3,FALSE)</f>
        <v>Gross Block</v>
      </c>
      <c r="S8084" s="39" t="str">
        <f>VLOOKUP(D8084,GL_Master!$A$1:$D$80,4,FALSE)</f>
        <v>Tangible Fixed assets</v>
      </c>
    </row>
    <row r="8085" spans="1:19" x14ac:dyDescent="0.25">
      <c r="A8085" s="39" t="s">
        <v>262</v>
      </c>
      <c r="B8085" s="39" t="s">
        <v>250</v>
      </c>
      <c r="C8085" s="7">
        <v>44105</v>
      </c>
      <c r="D8085" s="39" t="s">
        <v>73</v>
      </c>
      <c r="E8085" s="39">
        <v>26</v>
      </c>
      <c r="F8085" s="82">
        <f t="shared" si="378"/>
        <v>2.5999999999999999E-2</v>
      </c>
      <c r="G8085" s="39">
        <f>VLOOKUP(N8085,Currecny_M!$A$1:$P$10,2,FALSE)</f>
        <v>95</v>
      </c>
      <c r="H8085" s="39">
        <f>MATCH(C8085,Currecny_M!$A$1:$P$1,0)</f>
        <v>8</v>
      </c>
      <c r="I8085" s="39">
        <f>VLOOKUP(N8085,Currecny_M!$A$1:$P$10,MATCH(Database!C8085,Currecny_M!$A$1:$P$1,0),FALSE)</f>
        <v>100.85</v>
      </c>
      <c r="J8085" s="82">
        <f t="shared" si="379"/>
        <v>2.6220999999999997</v>
      </c>
      <c r="K8085" s="39">
        <f>VLOOKUP('Cover page'!$B$6,Currecny_M!$A$1:$P$10,MATCH(Database!C8085,Currecny_M!$A$1:$P$1,0),FALSE)</f>
        <v>1</v>
      </c>
      <c r="L8085" s="82">
        <f t="shared" si="380"/>
        <v>2.6220999999999997</v>
      </c>
      <c r="M8085" s="82">
        <f>((E8085/$F$1)*VLOOKUP(N8085,Currecny_M!$A$1:$P$10,MATCH(Database!C8085,Currecny_M!$A$1:$P$1,0),FALSE))/VLOOKUP('Cover page'!$B$6,Currecny_M!$A$1:$P$10,MATCH(Database!C8085,Currecny_M!$A$1:$P$1,0),FALSE)</f>
        <v>2.6220999999999997</v>
      </c>
      <c r="N8085" s="6" t="str">
        <f>VLOOKUP(B8085,Master!$A$2:$C$11,3,FALSE)</f>
        <v>Pound</v>
      </c>
      <c r="O8085" s="6" t="str">
        <f>VLOOKUP(B8085,Master!$A$2:$C$11,2,FALSE)</f>
        <v>Europe</v>
      </c>
      <c r="Q8085" s="39" t="str">
        <f>VLOOKUP(D8085,GL_Master!$A$1:$D$80,2,FALSE)</f>
        <v>BS</v>
      </c>
      <c r="R8085" s="39" t="str">
        <f>VLOOKUP(D8085,GL_Master!$A$1:$D$80,3,FALSE)</f>
        <v>Gross Block</v>
      </c>
      <c r="S8085" s="39" t="str">
        <f>VLOOKUP(D8085,GL_Master!$A$1:$D$80,4,FALSE)</f>
        <v>Tangible Fixed assets</v>
      </c>
    </row>
    <row r="8086" spans="1:19" x14ac:dyDescent="0.25">
      <c r="A8086" s="39" t="s">
        <v>262</v>
      </c>
      <c r="B8086" s="39" t="s">
        <v>250</v>
      </c>
      <c r="C8086" s="7">
        <v>44105</v>
      </c>
      <c r="D8086" s="39" t="s">
        <v>74</v>
      </c>
      <c r="E8086" s="39">
        <v>-6022</v>
      </c>
      <c r="F8086" s="82">
        <f t="shared" si="378"/>
        <v>-6.0220000000000002</v>
      </c>
      <c r="G8086" s="39">
        <f>VLOOKUP(N8086,Currecny_M!$A$1:$P$10,2,FALSE)</f>
        <v>95</v>
      </c>
      <c r="H8086" s="39">
        <f>MATCH(C8086,Currecny_M!$A$1:$P$1,0)</f>
        <v>8</v>
      </c>
      <c r="I8086" s="39">
        <f>VLOOKUP(N8086,Currecny_M!$A$1:$P$10,MATCH(Database!C8086,Currecny_M!$A$1:$P$1,0),FALSE)</f>
        <v>100.85</v>
      </c>
      <c r="J8086" s="82">
        <f t="shared" si="379"/>
        <v>-607.31870000000004</v>
      </c>
      <c r="K8086" s="39">
        <f>VLOOKUP('Cover page'!$B$6,Currecny_M!$A$1:$P$10,MATCH(Database!C8086,Currecny_M!$A$1:$P$1,0),FALSE)</f>
        <v>1</v>
      </c>
      <c r="L8086" s="82">
        <f t="shared" si="380"/>
        <v>-607.31870000000004</v>
      </c>
      <c r="M8086" s="82">
        <f>((E8086/$F$1)*VLOOKUP(N8086,Currecny_M!$A$1:$P$10,MATCH(Database!C8086,Currecny_M!$A$1:$P$1,0),FALSE))/VLOOKUP('Cover page'!$B$6,Currecny_M!$A$1:$P$10,MATCH(Database!C8086,Currecny_M!$A$1:$P$1,0),FALSE)</f>
        <v>-607.31870000000004</v>
      </c>
      <c r="N8086" s="6" t="str">
        <f>VLOOKUP(B8086,Master!$A$2:$C$11,3,FALSE)</f>
        <v>Pound</v>
      </c>
      <c r="O8086" s="6" t="str">
        <f>VLOOKUP(B8086,Master!$A$2:$C$11,2,FALSE)</f>
        <v>Europe</v>
      </c>
      <c r="Q8086" s="39" t="str">
        <f>VLOOKUP(D8086,GL_Master!$A$1:$D$80,2,FALSE)</f>
        <v>BS</v>
      </c>
      <c r="R8086" s="39" t="str">
        <f>VLOOKUP(D8086,GL_Master!$A$1:$D$80,3,FALSE)</f>
        <v>Accumulated Depreciation</v>
      </c>
      <c r="S8086" s="39" t="str">
        <f>VLOOKUP(D8086,GL_Master!$A$1:$D$80,4,FALSE)</f>
        <v>Accumulated Depreciation</v>
      </c>
    </row>
    <row r="8087" spans="1:19" x14ac:dyDescent="0.25">
      <c r="A8087" s="39" t="s">
        <v>262</v>
      </c>
      <c r="B8087" s="39" t="s">
        <v>250</v>
      </c>
      <c r="C8087" s="7">
        <v>44105</v>
      </c>
      <c r="D8087" s="39" t="s">
        <v>21</v>
      </c>
      <c r="E8087" s="39">
        <v>515</v>
      </c>
      <c r="F8087" s="82">
        <f t="shared" si="378"/>
        <v>0.51500000000000001</v>
      </c>
      <c r="G8087" s="39">
        <f>VLOOKUP(N8087,Currecny_M!$A$1:$P$10,2,FALSE)</f>
        <v>95</v>
      </c>
      <c r="H8087" s="39">
        <f>MATCH(C8087,Currecny_M!$A$1:$P$1,0)</f>
        <v>8</v>
      </c>
      <c r="I8087" s="39">
        <f>VLOOKUP(N8087,Currecny_M!$A$1:$P$10,MATCH(Database!C8087,Currecny_M!$A$1:$P$1,0),FALSE)</f>
        <v>100.85</v>
      </c>
      <c r="J8087" s="82">
        <f t="shared" si="379"/>
        <v>51.937750000000001</v>
      </c>
      <c r="K8087" s="39">
        <f>VLOOKUP('Cover page'!$B$6,Currecny_M!$A$1:$P$10,MATCH(Database!C8087,Currecny_M!$A$1:$P$1,0),FALSE)</f>
        <v>1</v>
      </c>
      <c r="L8087" s="82">
        <f t="shared" si="380"/>
        <v>51.937750000000001</v>
      </c>
      <c r="M8087" s="82">
        <f>((E8087/$F$1)*VLOOKUP(N8087,Currecny_M!$A$1:$P$10,MATCH(Database!C8087,Currecny_M!$A$1:$P$1,0),FALSE))/VLOOKUP('Cover page'!$B$6,Currecny_M!$A$1:$P$10,MATCH(Database!C8087,Currecny_M!$A$1:$P$1,0),FALSE)</f>
        <v>51.937750000000001</v>
      </c>
      <c r="N8087" s="6" t="str">
        <f>VLOOKUP(B8087,Master!$A$2:$C$11,3,FALSE)</f>
        <v>Pound</v>
      </c>
      <c r="O8087" s="6" t="str">
        <f>VLOOKUP(B8087,Master!$A$2:$C$11,2,FALSE)</f>
        <v>Europe</v>
      </c>
      <c r="Q8087" s="39" t="str">
        <f>VLOOKUP(D8087,GL_Master!$A$1:$D$80,2,FALSE)</f>
        <v>BS</v>
      </c>
      <c r="R8087" s="39" t="str">
        <f>VLOOKUP(D8087,GL_Master!$A$1:$D$80,3,FALSE)</f>
        <v>Gross Block</v>
      </c>
      <c r="S8087" s="39" t="str">
        <f>VLOOKUP(D8087,GL_Master!$A$1:$D$80,4,FALSE)</f>
        <v>Tangible Fixed assets</v>
      </c>
    </row>
    <row r="8088" spans="1:19" x14ac:dyDescent="0.25">
      <c r="A8088" s="39" t="s">
        <v>262</v>
      </c>
      <c r="B8088" s="39" t="s">
        <v>250</v>
      </c>
      <c r="C8088" s="7">
        <v>44105</v>
      </c>
      <c r="D8088" s="39" t="s">
        <v>27</v>
      </c>
      <c r="E8088" s="39">
        <v>1239</v>
      </c>
      <c r="F8088" s="82">
        <f t="shared" si="378"/>
        <v>1.2390000000000001</v>
      </c>
      <c r="G8088" s="39">
        <f>VLOOKUP(N8088,Currecny_M!$A$1:$P$10,2,FALSE)</f>
        <v>95</v>
      </c>
      <c r="H8088" s="39">
        <f>MATCH(C8088,Currecny_M!$A$1:$P$1,0)</f>
        <v>8</v>
      </c>
      <c r="I8088" s="39">
        <f>VLOOKUP(N8088,Currecny_M!$A$1:$P$10,MATCH(Database!C8088,Currecny_M!$A$1:$P$1,0),FALSE)</f>
        <v>100.85</v>
      </c>
      <c r="J8088" s="82">
        <f t="shared" si="379"/>
        <v>124.95315000000001</v>
      </c>
      <c r="K8088" s="39">
        <f>VLOOKUP('Cover page'!$B$6,Currecny_M!$A$1:$P$10,MATCH(Database!C8088,Currecny_M!$A$1:$P$1,0),FALSE)</f>
        <v>1</v>
      </c>
      <c r="L8088" s="82">
        <f t="shared" si="380"/>
        <v>124.95315000000001</v>
      </c>
      <c r="M8088" s="82">
        <f>((E8088/$F$1)*VLOOKUP(N8088,Currecny_M!$A$1:$P$10,MATCH(Database!C8088,Currecny_M!$A$1:$P$1,0),FALSE))/VLOOKUP('Cover page'!$B$6,Currecny_M!$A$1:$P$10,MATCH(Database!C8088,Currecny_M!$A$1:$P$1,0),FALSE)</f>
        <v>124.95315000000001</v>
      </c>
      <c r="N8088" s="6" t="str">
        <f>VLOOKUP(B8088,Master!$A$2:$C$11,3,FALSE)</f>
        <v>Pound</v>
      </c>
      <c r="O8088" s="6" t="str">
        <f>VLOOKUP(B8088,Master!$A$2:$C$11,2,FALSE)</f>
        <v>Europe</v>
      </c>
      <c r="Q8088" s="39" t="str">
        <f>VLOOKUP(D8088,GL_Master!$A$1:$D$80,2,FALSE)</f>
        <v>BS</v>
      </c>
      <c r="R8088" s="39" t="str">
        <f>VLOOKUP(D8088,GL_Master!$A$1:$D$80,3,FALSE)</f>
        <v>Gross Block</v>
      </c>
      <c r="S8088" s="39" t="str">
        <f>VLOOKUP(D8088,GL_Master!$A$1:$D$80,4,FALSE)</f>
        <v>Tangible Fixed assets</v>
      </c>
    </row>
    <row r="8089" spans="1:19" x14ac:dyDescent="0.25">
      <c r="A8089" s="39" t="s">
        <v>262</v>
      </c>
      <c r="B8089" s="39" t="s">
        <v>250</v>
      </c>
      <c r="C8089" s="7">
        <v>44105</v>
      </c>
      <c r="D8089" s="39" t="s">
        <v>75</v>
      </c>
      <c r="E8089" s="39">
        <v>-26</v>
      </c>
      <c r="F8089" s="82">
        <f t="shared" si="378"/>
        <v>-2.5999999999999999E-2</v>
      </c>
      <c r="G8089" s="39">
        <f>VLOOKUP(N8089,Currecny_M!$A$1:$P$10,2,FALSE)</f>
        <v>95</v>
      </c>
      <c r="H8089" s="39">
        <f>MATCH(C8089,Currecny_M!$A$1:$P$1,0)</f>
        <v>8</v>
      </c>
      <c r="I8089" s="39">
        <f>VLOOKUP(N8089,Currecny_M!$A$1:$P$10,MATCH(Database!C8089,Currecny_M!$A$1:$P$1,0),FALSE)</f>
        <v>100.85</v>
      </c>
      <c r="J8089" s="82">
        <f t="shared" si="379"/>
        <v>-2.6220999999999997</v>
      </c>
      <c r="K8089" s="39">
        <f>VLOOKUP('Cover page'!$B$6,Currecny_M!$A$1:$P$10,MATCH(Database!C8089,Currecny_M!$A$1:$P$1,0),FALSE)</f>
        <v>1</v>
      </c>
      <c r="L8089" s="82">
        <f t="shared" si="380"/>
        <v>-2.6220999999999997</v>
      </c>
      <c r="M8089" s="82">
        <f>((E8089/$F$1)*VLOOKUP(N8089,Currecny_M!$A$1:$P$10,MATCH(Database!C8089,Currecny_M!$A$1:$P$1,0),FALSE))/VLOOKUP('Cover page'!$B$6,Currecny_M!$A$1:$P$10,MATCH(Database!C8089,Currecny_M!$A$1:$P$1,0),FALSE)</f>
        <v>-2.6220999999999997</v>
      </c>
      <c r="N8089" s="6" t="str">
        <f>VLOOKUP(B8089,Master!$A$2:$C$11,3,FALSE)</f>
        <v>Pound</v>
      </c>
      <c r="O8089" s="6" t="str">
        <f>VLOOKUP(B8089,Master!$A$2:$C$11,2,FALSE)</f>
        <v>Europe</v>
      </c>
      <c r="Q8089" s="39" t="str">
        <f>VLOOKUP(D8089,GL_Master!$A$1:$D$80,2,FALSE)</f>
        <v>BS</v>
      </c>
      <c r="R8089" s="39" t="str">
        <f>VLOOKUP(D8089,GL_Master!$A$1:$D$80,3,FALSE)</f>
        <v>Gross Block</v>
      </c>
      <c r="S8089" s="39" t="str">
        <f>VLOOKUP(D8089,GL_Master!$A$1:$D$80,4,FALSE)</f>
        <v>Tangible Fixed assets</v>
      </c>
    </row>
    <row r="8090" spans="1:19" x14ac:dyDescent="0.25">
      <c r="A8090" s="39" t="s">
        <v>262</v>
      </c>
      <c r="B8090" s="39" t="s">
        <v>250</v>
      </c>
      <c r="C8090" s="7">
        <v>44105</v>
      </c>
      <c r="D8090" s="39" t="s">
        <v>76</v>
      </c>
      <c r="E8090" s="39">
        <v>688</v>
      </c>
      <c r="F8090" s="82">
        <f t="shared" si="378"/>
        <v>0.68799999999999994</v>
      </c>
      <c r="G8090" s="39">
        <f>VLOOKUP(N8090,Currecny_M!$A$1:$P$10,2,FALSE)</f>
        <v>95</v>
      </c>
      <c r="H8090" s="39">
        <f>MATCH(C8090,Currecny_M!$A$1:$P$1,0)</f>
        <v>8</v>
      </c>
      <c r="I8090" s="39">
        <f>VLOOKUP(N8090,Currecny_M!$A$1:$P$10,MATCH(Database!C8090,Currecny_M!$A$1:$P$1,0),FALSE)</f>
        <v>100.85</v>
      </c>
      <c r="J8090" s="82">
        <f t="shared" si="379"/>
        <v>69.384799999999984</v>
      </c>
      <c r="K8090" s="39">
        <f>VLOOKUP('Cover page'!$B$6,Currecny_M!$A$1:$P$10,MATCH(Database!C8090,Currecny_M!$A$1:$P$1,0),FALSE)</f>
        <v>1</v>
      </c>
      <c r="L8090" s="82">
        <f t="shared" si="380"/>
        <v>69.384799999999984</v>
      </c>
      <c r="M8090" s="82">
        <f>((E8090/$F$1)*VLOOKUP(N8090,Currecny_M!$A$1:$P$10,MATCH(Database!C8090,Currecny_M!$A$1:$P$1,0),FALSE))/VLOOKUP('Cover page'!$B$6,Currecny_M!$A$1:$P$10,MATCH(Database!C8090,Currecny_M!$A$1:$P$1,0),FALSE)</f>
        <v>69.384799999999984</v>
      </c>
      <c r="N8090" s="6" t="str">
        <f>VLOOKUP(B8090,Master!$A$2:$C$11,3,FALSE)</f>
        <v>Pound</v>
      </c>
      <c r="O8090" s="6" t="str">
        <f>VLOOKUP(B8090,Master!$A$2:$C$11,2,FALSE)</f>
        <v>Europe</v>
      </c>
      <c r="Q8090" s="39" t="str">
        <f>VLOOKUP(D8090,GL_Master!$A$1:$D$80,2,FALSE)</f>
        <v>BS</v>
      </c>
      <c r="R8090" s="39" t="str">
        <f>VLOOKUP(D8090,GL_Master!$A$1:$D$80,3,FALSE)</f>
        <v>Inventories</v>
      </c>
      <c r="S8090" s="39" t="str">
        <f>VLOOKUP(D8090,GL_Master!$A$1:$D$80,4,FALSE)</f>
        <v>Inventory</v>
      </c>
    </row>
    <row r="8091" spans="1:19" x14ac:dyDescent="0.25">
      <c r="A8091" s="39" t="s">
        <v>262</v>
      </c>
      <c r="B8091" s="39" t="s">
        <v>250</v>
      </c>
      <c r="C8091" s="7">
        <v>44105</v>
      </c>
      <c r="D8091" s="39" t="s">
        <v>77</v>
      </c>
      <c r="E8091" s="39">
        <v>1639</v>
      </c>
      <c r="F8091" s="82">
        <f t="shared" si="378"/>
        <v>1.639</v>
      </c>
      <c r="G8091" s="39">
        <f>VLOOKUP(N8091,Currecny_M!$A$1:$P$10,2,FALSE)</f>
        <v>95</v>
      </c>
      <c r="H8091" s="39">
        <f>MATCH(C8091,Currecny_M!$A$1:$P$1,0)</f>
        <v>8</v>
      </c>
      <c r="I8091" s="39">
        <f>VLOOKUP(N8091,Currecny_M!$A$1:$P$10,MATCH(Database!C8091,Currecny_M!$A$1:$P$1,0),FALSE)</f>
        <v>100.85</v>
      </c>
      <c r="J8091" s="82">
        <f t="shared" si="379"/>
        <v>165.29315</v>
      </c>
      <c r="K8091" s="39">
        <f>VLOOKUP('Cover page'!$B$6,Currecny_M!$A$1:$P$10,MATCH(Database!C8091,Currecny_M!$A$1:$P$1,0),FALSE)</f>
        <v>1</v>
      </c>
      <c r="L8091" s="82">
        <f t="shared" si="380"/>
        <v>165.29315</v>
      </c>
      <c r="M8091" s="82">
        <f>((E8091/$F$1)*VLOOKUP(N8091,Currecny_M!$A$1:$P$10,MATCH(Database!C8091,Currecny_M!$A$1:$P$1,0),FALSE))/VLOOKUP('Cover page'!$B$6,Currecny_M!$A$1:$P$10,MATCH(Database!C8091,Currecny_M!$A$1:$P$1,0),FALSE)</f>
        <v>165.29315</v>
      </c>
      <c r="N8091" s="6" t="str">
        <f>VLOOKUP(B8091,Master!$A$2:$C$11,3,FALSE)</f>
        <v>Pound</v>
      </c>
      <c r="O8091" s="6" t="str">
        <f>VLOOKUP(B8091,Master!$A$2:$C$11,2,FALSE)</f>
        <v>Europe</v>
      </c>
      <c r="Q8091" s="39" t="str">
        <f>VLOOKUP(D8091,GL_Master!$A$1:$D$80,2,FALSE)</f>
        <v>BS</v>
      </c>
      <c r="R8091" s="39" t="str">
        <f>VLOOKUP(D8091,GL_Master!$A$1:$D$80,3,FALSE)</f>
        <v>Inventories</v>
      </c>
      <c r="S8091" s="39" t="str">
        <f>VLOOKUP(D8091,GL_Master!$A$1:$D$80,4,FALSE)</f>
        <v>Inventory</v>
      </c>
    </row>
    <row r="8092" spans="1:19" x14ac:dyDescent="0.25">
      <c r="A8092" s="39" t="s">
        <v>262</v>
      </c>
      <c r="B8092" s="39" t="s">
        <v>250</v>
      </c>
      <c r="C8092" s="7">
        <v>44105</v>
      </c>
      <c r="D8092" s="39" t="s">
        <v>2</v>
      </c>
      <c r="E8092" s="39">
        <v>164118</v>
      </c>
      <c r="F8092" s="82">
        <f t="shared" si="378"/>
        <v>164.11799999999999</v>
      </c>
      <c r="G8092" s="39">
        <f>VLOOKUP(N8092,Currecny_M!$A$1:$P$10,2,FALSE)</f>
        <v>95</v>
      </c>
      <c r="H8092" s="39">
        <f>MATCH(C8092,Currecny_M!$A$1:$P$1,0)</f>
        <v>8</v>
      </c>
      <c r="I8092" s="39">
        <f>VLOOKUP(N8092,Currecny_M!$A$1:$P$10,MATCH(Database!C8092,Currecny_M!$A$1:$P$1,0),FALSE)</f>
        <v>100.85</v>
      </c>
      <c r="J8092" s="82">
        <f t="shared" si="379"/>
        <v>16551.300299999999</v>
      </c>
      <c r="K8092" s="39">
        <f>VLOOKUP('Cover page'!$B$6,Currecny_M!$A$1:$P$10,MATCH(Database!C8092,Currecny_M!$A$1:$P$1,0),FALSE)</f>
        <v>1</v>
      </c>
      <c r="L8092" s="82">
        <f t="shared" si="380"/>
        <v>16551.300299999999</v>
      </c>
      <c r="M8092" s="82">
        <f>((E8092/$F$1)*VLOOKUP(N8092,Currecny_M!$A$1:$P$10,MATCH(Database!C8092,Currecny_M!$A$1:$P$1,0),FALSE))/VLOOKUP('Cover page'!$B$6,Currecny_M!$A$1:$P$10,MATCH(Database!C8092,Currecny_M!$A$1:$P$1,0),FALSE)</f>
        <v>16551.300299999999</v>
      </c>
      <c r="N8092" s="6" t="str">
        <f>VLOOKUP(B8092,Master!$A$2:$C$11,3,FALSE)</f>
        <v>Pound</v>
      </c>
      <c r="O8092" s="6" t="str">
        <f>VLOOKUP(B8092,Master!$A$2:$C$11,2,FALSE)</f>
        <v>Europe</v>
      </c>
      <c r="Q8092" s="39" t="str">
        <f>VLOOKUP(D8092,GL_Master!$A$1:$D$80,2,FALSE)</f>
        <v>BS</v>
      </c>
      <c r="R8092" s="39" t="str">
        <f>VLOOKUP(D8092,GL_Master!$A$1:$D$80,3,FALSE)</f>
        <v>Trade receivables</v>
      </c>
      <c r="S8092" s="39" t="str">
        <f>VLOOKUP(D8092,GL_Master!$A$1:$D$80,4,FALSE)</f>
        <v>Unsecured, considered good</v>
      </c>
    </row>
    <row r="8093" spans="1:19" x14ac:dyDescent="0.25">
      <c r="A8093" s="39" t="s">
        <v>262</v>
      </c>
      <c r="B8093" s="39" t="s">
        <v>250</v>
      </c>
      <c r="C8093" s="7">
        <v>44105</v>
      </c>
      <c r="D8093" s="39" t="s">
        <v>78</v>
      </c>
      <c r="E8093" s="39">
        <v>27</v>
      </c>
      <c r="F8093" s="82">
        <f t="shared" si="378"/>
        <v>2.7E-2</v>
      </c>
      <c r="G8093" s="39">
        <f>VLOOKUP(N8093,Currecny_M!$A$1:$P$10,2,FALSE)</f>
        <v>95</v>
      </c>
      <c r="H8093" s="39">
        <f>MATCH(C8093,Currecny_M!$A$1:$P$1,0)</f>
        <v>8</v>
      </c>
      <c r="I8093" s="39">
        <f>VLOOKUP(N8093,Currecny_M!$A$1:$P$10,MATCH(Database!C8093,Currecny_M!$A$1:$P$1,0),FALSE)</f>
        <v>100.85</v>
      </c>
      <c r="J8093" s="82">
        <f t="shared" si="379"/>
        <v>2.72295</v>
      </c>
      <c r="K8093" s="39">
        <f>VLOOKUP('Cover page'!$B$6,Currecny_M!$A$1:$P$10,MATCH(Database!C8093,Currecny_M!$A$1:$P$1,0),FALSE)</f>
        <v>1</v>
      </c>
      <c r="L8093" s="82">
        <f t="shared" si="380"/>
        <v>2.72295</v>
      </c>
      <c r="M8093" s="82">
        <f>((E8093/$F$1)*VLOOKUP(N8093,Currecny_M!$A$1:$P$10,MATCH(Database!C8093,Currecny_M!$A$1:$P$1,0),FALSE))/VLOOKUP('Cover page'!$B$6,Currecny_M!$A$1:$P$10,MATCH(Database!C8093,Currecny_M!$A$1:$P$1,0),FALSE)</f>
        <v>2.72295</v>
      </c>
      <c r="N8093" s="6" t="str">
        <f>VLOOKUP(B8093,Master!$A$2:$C$11,3,FALSE)</f>
        <v>Pound</v>
      </c>
      <c r="O8093" s="6" t="str">
        <f>VLOOKUP(B8093,Master!$A$2:$C$11,2,FALSE)</f>
        <v>Europe</v>
      </c>
      <c r="Q8093" s="39" t="str">
        <f>VLOOKUP(D8093,GL_Master!$A$1:$D$80,2,FALSE)</f>
        <v>BS</v>
      </c>
      <c r="R8093" s="39" t="str">
        <f>VLOOKUP(D8093,GL_Master!$A$1:$D$80,3,FALSE)</f>
        <v>Cash &amp; Bank Balances</v>
      </c>
      <c r="S8093" s="39" t="str">
        <f>VLOOKUP(D8093,GL_Master!$A$1:$D$80,4,FALSE)</f>
        <v>Cash In hand</v>
      </c>
    </row>
    <row r="8094" spans="1:19" x14ac:dyDescent="0.25">
      <c r="A8094" s="39" t="s">
        <v>262</v>
      </c>
      <c r="B8094" s="39" t="s">
        <v>250</v>
      </c>
      <c r="C8094" s="7">
        <v>44105</v>
      </c>
      <c r="D8094" s="39" t="s">
        <v>79</v>
      </c>
      <c r="E8094" s="39">
        <v>-6947</v>
      </c>
      <c r="F8094" s="82">
        <f t="shared" si="378"/>
        <v>-6.9470000000000001</v>
      </c>
      <c r="G8094" s="39">
        <f>VLOOKUP(N8094,Currecny_M!$A$1:$P$10,2,FALSE)</f>
        <v>95</v>
      </c>
      <c r="H8094" s="39">
        <f>MATCH(C8094,Currecny_M!$A$1:$P$1,0)</f>
        <v>8</v>
      </c>
      <c r="I8094" s="39">
        <f>VLOOKUP(N8094,Currecny_M!$A$1:$P$10,MATCH(Database!C8094,Currecny_M!$A$1:$P$1,0),FALSE)</f>
        <v>100.85</v>
      </c>
      <c r="J8094" s="82">
        <f t="shared" si="379"/>
        <v>-700.60494999999992</v>
      </c>
      <c r="K8094" s="39">
        <f>VLOOKUP('Cover page'!$B$6,Currecny_M!$A$1:$P$10,MATCH(Database!C8094,Currecny_M!$A$1:$P$1,0),FALSE)</f>
        <v>1</v>
      </c>
      <c r="L8094" s="82">
        <f t="shared" si="380"/>
        <v>-700.60494999999992</v>
      </c>
      <c r="M8094" s="82">
        <f>((E8094/$F$1)*VLOOKUP(N8094,Currecny_M!$A$1:$P$10,MATCH(Database!C8094,Currecny_M!$A$1:$P$1,0),FALSE))/VLOOKUP('Cover page'!$B$6,Currecny_M!$A$1:$P$10,MATCH(Database!C8094,Currecny_M!$A$1:$P$1,0),FALSE)</f>
        <v>-700.60494999999992</v>
      </c>
      <c r="N8094" s="6" t="str">
        <f>VLOOKUP(B8094,Master!$A$2:$C$11,3,FALSE)</f>
        <v>Pound</v>
      </c>
      <c r="O8094" s="6" t="str">
        <f>VLOOKUP(B8094,Master!$A$2:$C$11,2,FALSE)</f>
        <v>Europe</v>
      </c>
      <c r="Q8094" s="39" t="str">
        <f>VLOOKUP(D8094,GL_Master!$A$1:$D$80,2,FALSE)</f>
        <v>BS</v>
      </c>
      <c r="R8094" s="39" t="str">
        <f>VLOOKUP(D8094,GL_Master!$A$1:$D$80,3,FALSE)</f>
        <v>Loan Fund</v>
      </c>
      <c r="S8094" s="39" t="str">
        <f>VLOOKUP(D8094,GL_Master!$A$1:$D$80,4,FALSE)</f>
        <v>Term Loan</v>
      </c>
    </row>
    <row r="8095" spans="1:19" x14ac:dyDescent="0.25">
      <c r="A8095" s="39" t="s">
        <v>262</v>
      </c>
      <c r="B8095" s="39" t="s">
        <v>250</v>
      </c>
      <c r="C8095" s="7">
        <v>44105</v>
      </c>
      <c r="D8095" s="39" t="s">
        <v>80</v>
      </c>
      <c r="E8095" s="39">
        <v>189</v>
      </c>
      <c r="F8095" s="82">
        <f t="shared" si="378"/>
        <v>0.189</v>
      </c>
      <c r="G8095" s="39">
        <f>VLOOKUP(N8095,Currecny_M!$A$1:$P$10,2,FALSE)</f>
        <v>95</v>
      </c>
      <c r="H8095" s="39">
        <f>MATCH(C8095,Currecny_M!$A$1:$P$1,0)</f>
        <v>8</v>
      </c>
      <c r="I8095" s="39">
        <f>VLOOKUP(N8095,Currecny_M!$A$1:$P$10,MATCH(Database!C8095,Currecny_M!$A$1:$P$1,0),FALSE)</f>
        <v>100.85</v>
      </c>
      <c r="J8095" s="82">
        <f t="shared" si="379"/>
        <v>19.060649999999999</v>
      </c>
      <c r="K8095" s="39">
        <f>VLOOKUP('Cover page'!$B$6,Currecny_M!$A$1:$P$10,MATCH(Database!C8095,Currecny_M!$A$1:$P$1,0),FALSE)</f>
        <v>1</v>
      </c>
      <c r="L8095" s="82">
        <f t="shared" si="380"/>
        <v>19.060649999999999</v>
      </c>
      <c r="M8095" s="82">
        <f>((E8095/$F$1)*VLOOKUP(N8095,Currecny_M!$A$1:$P$10,MATCH(Database!C8095,Currecny_M!$A$1:$P$1,0),FALSE))/VLOOKUP('Cover page'!$B$6,Currecny_M!$A$1:$P$10,MATCH(Database!C8095,Currecny_M!$A$1:$P$1,0),FALSE)</f>
        <v>19.060649999999999</v>
      </c>
      <c r="N8095" s="6" t="str">
        <f>VLOOKUP(B8095,Master!$A$2:$C$11,3,FALSE)</f>
        <v>Pound</v>
      </c>
      <c r="O8095" s="6" t="str">
        <f>VLOOKUP(B8095,Master!$A$2:$C$11,2,FALSE)</f>
        <v>Europe</v>
      </c>
      <c r="Q8095" s="39" t="str">
        <f>VLOOKUP(D8095,GL_Master!$A$1:$D$80,2,FALSE)</f>
        <v>BS</v>
      </c>
      <c r="R8095" s="39" t="str">
        <f>VLOOKUP(D8095,GL_Master!$A$1:$D$80,3,FALSE)</f>
        <v>Cash &amp; Bank Balances</v>
      </c>
      <c r="S8095" s="39" t="str">
        <f>VLOOKUP(D8095,GL_Master!$A$1:$D$80,4,FALSE)</f>
        <v xml:space="preserve">      On Current Accounts</v>
      </c>
    </row>
    <row r="8096" spans="1:19" x14ac:dyDescent="0.25">
      <c r="A8096" s="39" t="s">
        <v>262</v>
      </c>
      <c r="B8096" s="39" t="s">
        <v>250</v>
      </c>
      <c r="C8096" s="7">
        <v>44105</v>
      </c>
      <c r="D8096" s="39" t="s">
        <v>81</v>
      </c>
      <c r="E8096" s="39">
        <v>12860</v>
      </c>
      <c r="F8096" s="82">
        <f t="shared" si="378"/>
        <v>12.86</v>
      </c>
      <c r="G8096" s="39">
        <f>VLOOKUP(N8096,Currecny_M!$A$1:$P$10,2,FALSE)</f>
        <v>95</v>
      </c>
      <c r="H8096" s="39">
        <f>MATCH(C8096,Currecny_M!$A$1:$P$1,0)</f>
        <v>8</v>
      </c>
      <c r="I8096" s="39">
        <f>VLOOKUP(N8096,Currecny_M!$A$1:$P$10,MATCH(Database!C8096,Currecny_M!$A$1:$P$1,0),FALSE)</f>
        <v>100.85</v>
      </c>
      <c r="J8096" s="82">
        <f t="shared" si="379"/>
        <v>1296.9309999999998</v>
      </c>
      <c r="K8096" s="39">
        <f>VLOOKUP('Cover page'!$B$6,Currecny_M!$A$1:$P$10,MATCH(Database!C8096,Currecny_M!$A$1:$P$1,0),FALSE)</f>
        <v>1</v>
      </c>
      <c r="L8096" s="82">
        <f t="shared" si="380"/>
        <v>1296.9309999999998</v>
      </c>
      <c r="M8096" s="82">
        <f>((E8096/$F$1)*VLOOKUP(N8096,Currecny_M!$A$1:$P$10,MATCH(Database!C8096,Currecny_M!$A$1:$P$1,0),FALSE))/VLOOKUP('Cover page'!$B$6,Currecny_M!$A$1:$P$10,MATCH(Database!C8096,Currecny_M!$A$1:$P$1,0),FALSE)</f>
        <v>1296.9309999999998</v>
      </c>
      <c r="N8096" s="6" t="str">
        <f>VLOOKUP(B8096,Master!$A$2:$C$11,3,FALSE)</f>
        <v>Pound</v>
      </c>
      <c r="O8096" s="6" t="str">
        <f>VLOOKUP(B8096,Master!$A$2:$C$11,2,FALSE)</f>
        <v>Europe</v>
      </c>
      <c r="Q8096" s="39" t="str">
        <f>VLOOKUP(D8096,GL_Master!$A$1:$D$80,2,FALSE)</f>
        <v>BS</v>
      </c>
      <c r="R8096" s="39" t="str">
        <f>VLOOKUP(D8096,GL_Master!$A$1:$D$80,3,FALSE)</f>
        <v>Other Current Assets</v>
      </c>
      <c r="S8096" s="39" t="str">
        <f>VLOOKUP(D8096,GL_Master!$A$1:$D$80,4,FALSE)</f>
        <v>Advance tax recoverable (net of provision )</v>
      </c>
    </row>
    <row r="8097" spans="1:19" x14ac:dyDescent="0.25">
      <c r="A8097" s="39" t="s">
        <v>262</v>
      </c>
      <c r="B8097" s="39" t="s">
        <v>250</v>
      </c>
      <c r="C8097" s="7">
        <v>44105</v>
      </c>
      <c r="D8097" s="39" t="s">
        <v>19</v>
      </c>
      <c r="E8097" s="39">
        <v>130</v>
      </c>
      <c r="F8097" s="82">
        <f t="shared" si="378"/>
        <v>0.13</v>
      </c>
      <c r="G8097" s="39">
        <f>VLOOKUP(N8097,Currecny_M!$A$1:$P$10,2,FALSE)</f>
        <v>95</v>
      </c>
      <c r="H8097" s="39">
        <f>MATCH(C8097,Currecny_M!$A$1:$P$1,0)</f>
        <v>8</v>
      </c>
      <c r="I8097" s="39">
        <f>VLOOKUP(N8097,Currecny_M!$A$1:$P$10,MATCH(Database!C8097,Currecny_M!$A$1:$P$1,0),FALSE)</f>
        <v>100.85</v>
      </c>
      <c r="J8097" s="82">
        <f t="shared" si="379"/>
        <v>13.1105</v>
      </c>
      <c r="K8097" s="39">
        <f>VLOOKUP('Cover page'!$B$6,Currecny_M!$A$1:$P$10,MATCH(Database!C8097,Currecny_M!$A$1:$P$1,0),FALSE)</f>
        <v>1</v>
      </c>
      <c r="L8097" s="82">
        <f t="shared" si="380"/>
        <v>13.1105</v>
      </c>
      <c r="M8097" s="82">
        <f>((E8097/$F$1)*VLOOKUP(N8097,Currecny_M!$A$1:$P$10,MATCH(Database!C8097,Currecny_M!$A$1:$P$1,0),FALSE))/VLOOKUP('Cover page'!$B$6,Currecny_M!$A$1:$P$10,MATCH(Database!C8097,Currecny_M!$A$1:$P$1,0),FALSE)</f>
        <v>13.1105</v>
      </c>
      <c r="N8097" s="6" t="str">
        <f>VLOOKUP(B8097,Master!$A$2:$C$11,3,FALSE)</f>
        <v>Pound</v>
      </c>
      <c r="O8097" s="6" t="str">
        <f>VLOOKUP(B8097,Master!$A$2:$C$11,2,FALSE)</f>
        <v>Europe</v>
      </c>
      <c r="Q8097" s="39" t="str">
        <f>VLOOKUP(D8097,GL_Master!$A$1:$D$80,2,FALSE)</f>
        <v>BS</v>
      </c>
      <c r="R8097" s="39" t="str">
        <f>VLOOKUP(D8097,GL_Master!$A$1:$D$80,3,FALSE)</f>
        <v>Short-term loan and advances</v>
      </c>
      <c r="S8097" s="39" t="str">
        <f>VLOOKUP(D8097,GL_Master!$A$1:$D$80,4,FALSE)</f>
        <v>Prepaid expenses</v>
      </c>
    </row>
    <row r="8098" spans="1:19" x14ac:dyDescent="0.25">
      <c r="A8098" s="39" t="s">
        <v>262</v>
      </c>
      <c r="B8098" s="39" t="s">
        <v>250</v>
      </c>
      <c r="C8098" s="7">
        <v>44105</v>
      </c>
      <c r="D8098" s="39" t="s">
        <v>82</v>
      </c>
      <c r="E8098" s="39">
        <v>1419</v>
      </c>
      <c r="F8098" s="82">
        <f t="shared" si="378"/>
        <v>1.419</v>
      </c>
      <c r="G8098" s="39">
        <f>VLOOKUP(N8098,Currecny_M!$A$1:$P$10,2,FALSE)</f>
        <v>95</v>
      </c>
      <c r="H8098" s="39">
        <f>MATCH(C8098,Currecny_M!$A$1:$P$1,0)</f>
        <v>8</v>
      </c>
      <c r="I8098" s="39">
        <f>VLOOKUP(N8098,Currecny_M!$A$1:$P$10,MATCH(Database!C8098,Currecny_M!$A$1:$P$1,0),FALSE)</f>
        <v>100.85</v>
      </c>
      <c r="J8098" s="82">
        <f t="shared" si="379"/>
        <v>143.10614999999999</v>
      </c>
      <c r="K8098" s="39">
        <f>VLOOKUP('Cover page'!$B$6,Currecny_M!$A$1:$P$10,MATCH(Database!C8098,Currecny_M!$A$1:$P$1,0),FALSE)</f>
        <v>1</v>
      </c>
      <c r="L8098" s="82">
        <f t="shared" si="380"/>
        <v>143.10614999999999</v>
      </c>
      <c r="M8098" s="82">
        <f>((E8098/$F$1)*VLOOKUP(N8098,Currecny_M!$A$1:$P$10,MATCH(Database!C8098,Currecny_M!$A$1:$P$1,0),FALSE))/VLOOKUP('Cover page'!$B$6,Currecny_M!$A$1:$P$10,MATCH(Database!C8098,Currecny_M!$A$1:$P$1,0),FALSE)</f>
        <v>143.10614999999999</v>
      </c>
      <c r="N8098" s="6" t="str">
        <f>VLOOKUP(B8098,Master!$A$2:$C$11,3,FALSE)</f>
        <v>Pound</v>
      </c>
      <c r="O8098" s="6" t="str">
        <f>VLOOKUP(B8098,Master!$A$2:$C$11,2,FALSE)</f>
        <v>Europe</v>
      </c>
      <c r="Q8098" s="39" t="str">
        <f>VLOOKUP(D8098,GL_Master!$A$1:$D$80,2,FALSE)</f>
        <v>BS</v>
      </c>
      <c r="R8098" s="39" t="str">
        <f>VLOOKUP(D8098,GL_Master!$A$1:$D$80,3,FALSE)</f>
        <v>Short-term loan and advances</v>
      </c>
      <c r="S8098" s="39" t="str">
        <f>VLOOKUP(D8098,GL_Master!$A$1:$D$80,4,FALSE)</f>
        <v>Advance to vendor/employees</v>
      </c>
    </row>
    <row r="8099" spans="1:19" x14ac:dyDescent="0.25">
      <c r="A8099" s="39" t="s">
        <v>262</v>
      </c>
      <c r="B8099" s="39" t="s">
        <v>250</v>
      </c>
      <c r="C8099" s="7">
        <v>44105</v>
      </c>
      <c r="D8099" s="39" t="s">
        <v>83</v>
      </c>
      <c r="E8099" s="39">
        <v>928</v>
      </c>
      <c r="F8099" s="82">
        <f t="shared" si="378"/>
        <v>0.92800000000000005</v>
      </c>
      <c r="G8099" s="39">
        <f>VLOOKUP(N8099,Currecny_M!$A$1:$P$10,2,FALSE)</f>
        <v>95</v>
      </c>
      <c r="H8099" s="39">
        <f>MATCH(C8099,Currecny_M!$A$1:$P$1,0)</f>
        <v>8</v>
      </c>
      <c r="I8099" s="39">
        <f>VLOOKUP(N8099,Currecny_M!$A$1:$P$10,MATCH(Database!C8099,Currecny_M!$A$1:$P$1,0),FALSE)</f>
        <v>100.85</v>
      </c>
      <c r="J8099" s="82">
        <f t="shared" si="379"/>
        <v>93.588800000000006</v>
      </c>
      <c r="K8099" s="39">
        <f>VLOOKUP('Cover page'!$B$6,Currecny_M!$A$1:$P$10,MATCH(Database!C8099,Currecny_M!$A$1:$P$1,0),FALSE)</f>
        <v>1</v>
      </c>
      <c r="L8099" s="82">
        <f t="shared" si="380"/>
        <v>93.588800000000006</v>
      </c>
      <c r="M8099" s="82">
        <f>((E8099/$F$1)*VLOOKUP(N8099,Currecny_M!$A$1:$P$10,MATCH(Database!C8099,Currecny_M!$A$1:$P$1,0),FALSE))/VLOOKUP('Cover page'!$B$6,Currecny_M!$A$1:$P$10,MATCH(Database!C8099,Currecny_M!$A$1:$P$1,0),FALSE)</f>
        <v>93.588800000000006</v>
      </c>
      <c r="N8099" s="6" t="str">
        <f>VLOOKUP(B8099,Master!$A$2:$C$11,3,FALSE)</f>
        <v>Pound</v>
      </c>
      <c r="O8099" s="6" t="str">
        <f>VLOOKUP(B8099,Master!$A$2:$C$11,2,FALSE)</f>
        <v>Europe</v>
      </c>
      <c r="Q8099" s="39" t="str">
        <f>VLOOKUP(D8099,GL_Master!$A$1:$D$80,2,FALSE)</f>
        <v>BS</v>
      </c>
      <c r="R8099" s="39" t="str">
        <f>VLOOKUP(D8099,GL_Master!$A$1:$D$80,3,FALSE)</f>
        <v>Other Current Assets</v>
      </c>
      <c r="S8099" s="39" t="str">
        <f>VLOOKUP(D8099,GL_Master!$A$1:$D$80,4,FALSE)</f>
        <v>Security deposits ( Unsecured, considered good)</v>
      </c>
    </row>
    <row r="8100" spans="1:19" x14ac:dyDescent="0.25">
      <c r="A8100" s="39" t="s">
        <v>262</v>
      </c>
      <c r="B8100" s="39" t="s">
        <v>250</v>
      </c>
      <c r="C8100" s="7">
        <v>44105</v>
      </c>
      <c r="D8100" s="39" t="s">
        <v>246</v>
      </c>
      <c r="E8100" s="39">
        <v>-108646</v>
      </c>
      <c r="F8100" s="82">
        <f t="shared" si="378"/>
        <v>-108.646</v>
      </c>
      <c r="G8100" s="39">
        <f>VLOOKUP(N8100,Currecny_M!$A$1:$P$10,2,FALSE)</f>
        <v>95</v>
      </c>
      <c r="H8100" s="39">
        <f>MATCH(C8100,Currecny_M!$A$1:$P$1,0)</f>
        <v>8</v>
      </c>
      <c r="I8100" s="39">
        <f>VLOOKUP(N8100,Currecny_M!$A$1:$P$10,MATCH(Database!C8100,Currecny_M!$A$1:$P$1,0),FALSE)</f>
        <v>100.85</v>
      </c>
      <c r="J8100" s="82">
        <f t="shared" si="379"/>
        <v>-10956.9491</v>
      </c>
      <c r="K8100" s="39">
        <f>VLOOKUP('Cover page'!$B$6,Currecny_M!$A$1:$P$10,MATCH(Database!C8100,Currecny_M!$A$1:$P$1,0),FALSE)</f>
        <v>1</v>
      </c>
      <c r="L8100" s="82">
        <f t="shared" si="380"/>
        <v>-10956.9491</v>
      </c>
      <c r="M8100" s="82">
        <f>((E8100/$F$1)*VLOOKUP(N8100,Currecny_M!$A$1:$P$10,MATCH(Database!C8100,Currecny_M!$A$1:$P$1,0),FALSE))/VLOOKUP('Cover page'!$B$6,Currecny_M!$A$1:$P$10,MATCH(Database!C8100,Currecny_M!$A$1:$P$1,0),FALSE)</f>
        <v>-10956.9491</v>
      </c>
      <c r="N8100" s="6" t="str">
        <f>VLOOKUP(B8100,Master!$A$2:$C$11,3,FALSE)</f>
        <v>Pound</v>
      </c>
      <c r="O8100" s="6" t="str">
        <f>VLOOKUP(B8100,Master!$A$2:$C$11,2,FALSE)</f>
        <v>Europe</v>
      </c>
      <c r="Q8100" s="39" t="str">
        <f>VLOOKUP(D8100,GL_Master!$A$1:$D$80,2,FALSE)</f>
        <v>PL</v>
      </c>
      <c r="R8100" s="39" t="str">
        <f>VLOOKUP(D8100,GL_Master!$A$1:$D$80,3,FALSE)</f>
        <v>Revenue from Operations</v>
      </c>
      <c r="S8100" s="39" t="str">
        <f>VLOOKUP(D8100,GL_Master!$A$1:$D$80,4,FALSE)</f>
        <v>Contract revenue</v>
      </c>
    </row>
    <row r="8101" spans="1:19" x14ac:dyDescent="0.25">
      <c r="A8101" s="39" t="s">
        <v>262</v>
      </c>
      <c r="B8101" s="39" t="s">
        <v>250</v>
      </c>
      <c r="C8101" s="7">
        <v>44105</v>
      </c>
      <c r="D8101" s="39" t="s">
        <v>134</v>
      </c>
      <c r="E8101" s="39">
        <v>-900</v>
      </c>
      <c r="F8101" s="82">
        <f t="shared" si="378"/>
        <v>-0.9</v>
      </c>
      <c r="G8101" s="39">
        <f>VLOOKUP(N8101,Currecny_M!$A$1:$P$10,2,FALSE)</f>
        <v>95</v>
      </c>
      <c r="H8101" s="39">
        <f>MATCH(C8101,Currecny_M!$A$1:$P$1,0)</f>
        <v>8</v>
      </c>
      <c r="I8101" s="39">
        <f>VLOOKUP(N8101,Currecny_M!$A$1:$P$10,MATCH(Database!C8101,Currecny_M!$A$1:$P$1,0),FALSE)</f>
        <v>100.85</v>
      </c>
      <c r="J8101" s="82">
        <f t="shared" si="379"/>
        <v>-90.765000000000001</v>
      </c>
      <c r="K8101" s="39">
        <f>VLOOKUP('Cover page'!$B$6,Currecny_M!$A$1:$P$10,MATCH(Database!C8101,Currecny_M!$A$1:$P$1,0),FALSE)</f>
        <v>1</v>
      </c>
      <c r="L8101" s="82">
        <f t="shared" si="380"/>
        <v>-90.765000000000001</v>
      </c>
      <c r="M8101" s="82">
        <f>((E8101/$F$1)*VLOOKUP(N8101,Currecny_M!$A$1:$P$10,MATCH(Database!C8101,Currecny_M!$A$1:$P$1,0),FALSE))/VLOOKUP('Cover page'!$B$6,Currecny_M!$A$1:$P$10,MATCH(Database!C8101,Currecny_M!$A$1:$P$1,0),FALSE)</f>
        <v>-90.765000000000001</v>
      </c>
      <c r="N8101" s="6" t="str">
        <f>VLOOKUP(B8101,Master!$A$2:$C$11,3,FALSE)</f>
        <v>Pound</v>
      </c>
      <c r="O8101" s="6" t="str">
        <f>VLOOKUP(B8101,Master!$A$2:$C$11,2,FALSE)</f>
        <v>Europe</v>
      </c>
      <c r="Q8101" s="39" t="str">
        <f>VLOOKUP(D8101,GL_Master!$A$1:$D$80,2,FALSE)</f>
        <v>PL</v>
      </c>
      <c r="R8101" s="39" t="str">
        <f>VLOOKUP(D8101,GL_Master!$A$1:$D$80,3,FALSE)</f>
        <v>Other Income</v>
      </c>
      <c r="S8101" s="39" t="str">
        <f>VLOOKUP(D8101,GL_Master!$A$1:$D$80,4,FALSE)</f>
        <v>Other Income</v>
      </c>
    </row>
    <row r="8102" spans="1:19" x14ac:dyDescent="0.25">
      <c r="A8102" s="39" t="s">
        <v>262</v>
      </c>
      <c r="B8102" s="39" t="s">
        <v>250</v>
      </c>
      <c r="C8102" s="7">
        <v>44105</v>
      </c>
      <c r="D8102" s="39" t="s">
        <v>86</v>
      </c>
      <c r="E8102" s="39">
        <v>55</v>
      </c>
      <c r="F8102" s="82">
        <f t="shared" si="378"/>
        <v>5.5E-2</v>
      </c>
      <c r="G8102" s="39">
        <f>VLOOKUP(N8102,Currecny_M!$A$1:$P$10,2,FALSE)</f>
        <v>95</v>
      </c>
      <c r="H8102" s="39">
        <f>MATCH(C8102,Currecny_M!$A$1:$P$1,0)</f>
        <v>8</v>
      </c>
      <c r="I8102" s="39">
        <f>VLOOKUP(N8102,Currecny_M!$A$1:$P$10,MATCH(Database!C8102,Currecny_M!$A$1:$P$1,0),FALSE)</f>
        <v>100.85</v>
      </c>
      <c r="J8102" s="82">
        <f t="shared" si="379"/>
        <v>5.5467499999999994</v>
      </c>
      <c r="K8102" s="39">
        <f>VLOOKUP('Cover page'!$B$6,Currecny_M!$A$1:$P$10,MATCH(Database!C8102,Currecny_M!$A$1:$P$1,0),FALSE)</f>
        <v>1</v>
      </c>
      <c r="L8102" s="82">
        <f t="shared" si="380"/>
        <v>5.5467499999999994</v>
      </c>
      <c r="M8102" s="82">
        <f>((E8102/$F$1)*VLOOKUP(N8102,Currecny_M!$A$1:$P$10,MATCH(Database!C8102,Currecny_M!$A$1:$P$1,0),FALSE))/VLOOKUP('Cover page'!$B$6,Currecny_M!$A$1:$P$10,MATCH(Database!C8102,Currecny_M!$A$1:$P$1,0),FALSE)</f>
        <v>5.5467499999999994</v>
      </c>
      <c r="N8102" s="6" t="str">
        <f>VLOOKUP(B8102,Master!$A$2:$C$11,3,FALSE)</f>
        <v>Pound</v>
      </c>
      <c r="O8102" s="6" t="str">
        <f>VLOOKUP(B8102,Master!$A$2:$C$11,2,FALSE)</f>
        <v>Europe</v>
      </c>
      <c r="Q8102" s="39" t="str">
        <f>VLOOKUP(D8102,GL_Master!$A$1:$D$80,2,FALSE)</f>
        <v>PL</v>
      </c>
      <c r="R8102" s="39" t="str">
        <f>VLOOKUP(D8102,GL_Master!$A$1:$D$80,3,FALSE)</f>
        <v>COGS</v>
      </c>
      <c r="S8102" s="39" t="str">
        <f>VLOOKUP(D8102,GL_Master!$A$1:$D$80,4,FALSE)</f>
        <v>Purchase of other traded goods</v>
      </c>
    </row>
    <row r="8103" spans="1:19" x14ac:dyDescent="0.25">
      <c r="A8103" s="39" t="s">
        <v>262</v>
      </c>
      <c r="B8103" s="39" t="s">
        <v>250</v>
      </c>
      <c r="C8103" s="7">
        <v>44105</v>
      </c>
      <c r="D8103" s="39" t="s">
        <v>87</v>
      </c>
      <c r="E8103" s="39">
        <v>27</v>
      </c>
      <c r="F8103" s="82">
        <f t="shared" si="378"/>
        <v>2.7E-2</v>
      </c>
      <c r="G8103" s="39">
        <f>VLOOKUP(N8103,Currecny_M!$A$1:$P$10,2,FALSE)</f>
        <v>95</v>
      </c>
      <c r="H8103" s="39">
        <f>MATCH(C8103,Currecny_M!$A$1:$P$1,0)</f>
        <v>8</v>
      </c>
      <c r="I8103" s="39">
        <f>VLOOKUP(N8103,Currecny_M!$A$1:$P$10,MATCH(Database!C8103,Currecny_M!$A$1:$P$1,0),FALSE)</f>
        <v>100.85</v>
      </c>
      <c r="J8103" s="82">
        <f t="shared" si="379"/>
        <v>2.72295</v>
      </c>
      <c r="K8103" s="39">
        <f>VLOOKUP('Cover page'!$B$6,Currecny_M!$A$1:$P$10,MATCH(Database!C8103,Currecny_M!$A$1:$P$1,0),FALSE)</f>
        <v>1</v>
      </c>
      <c r="L8103" s="82">
        <f t="shared" si="380"/>
        <v>2.72295</v>
      </c>
      <c r="M8103" s="82">
        <f>((E8103/$F$1)*VLOOKUP(N8103,Currecny_M!$A$1:$P$10,MATCH(Database!C8103,Currecny_M!$A$1:$P$1,0),FALSE))/VLOOKUP('Cover page'!$B$6,Currecny_M!$A$1:$P$10,MATCH(Database!C8103,Currecny_M!$A$1:$P$1,0),FALSE)</f>
        <v>2.72295</v>
      </c>
      <c r="N8103" s="6" t="str">
        <f>VLOOKUP(B8103,Master!$A$2:$C$11,3,FALSE)</f>
        <v>Pound</v>
      </c>
      <c r="O8103" s="6" t="str">
        <f>VLOOKUP(B8103,Master!$A$2:$C$11,2,FALSE)</f>
        <v>Europe</v>
      </c>
      <c r="Q8103" s="39" t="str">
        <f>VLOOKUP(D8103,GL_Master!$A$1:$D$80,2,FALSE)</f>
        <v>PL</v>
      </c>
      <c r="R8103" s="39" t="str">
        <f>VLOOKUP(D8103,GL_Master!$A$1:$D$80,3,FALSE)</f>
        <v>COGS</v>
      </c>
      <c r="S8103" s="39" t="str">
        <f>VLOOKUP(D8103,GL_Master!$A$1:$D$80,4,FALSE)</f>
        <v>Civil, Installation, Commissioning and Other miscellaneous expenses</v>
      </c>
    </row>
    <row r="8104" spans="1:19" x14ac:dyDescent="0.25">
      <c r="A8104" s="39" t="s">
        <v>262</v>
      </c>
      <c r="B8104" s="39" t="s">
        <v>250</v>
      </c>
      <c r="C8104" s="7">
        <v>44105</v>
      </c>
      <c r="D8104" s="39" t="s">
        <v>88</v>
      </c>
      <c r="E8104" s="39">
        <v>78</v>
      </c>
      <c r="F8104" s="82">
        <f t="shared" si="378"/>
        <v>7.8E-2</v>
      </c>
      <c r="G8104" s="39">
        <f>VLOOKUP(N8104,Currecny_M!$A$1:$P$10,2,FALSE)</f>
        <v>95</v>
      </c>
      <c r="H8104" s="39">
        <f>MATCH(C8104,Currecny_M!$A$1:$P$1,0)</f>
        <v>8</v>
      </c>
      <c r="I8104" s="39">
        <f>VLOOKUP(N8104,Currecny_M!$A$1:$P$10,MATCH(Database!C8104,Currecny_M!$A$1:$P$1,0),FALSE)</f>
        <v>100.85</v>
      </c>
      <c r="J8104" s="82">
        <f t="shared" si="379"/>
        <v>7.8662999999999998</v>
      </c>
      <c r="K8104" s="39">
        <f>VLOOKUP('Cover page'!$B$6,Currecny_M!$A$1:$P$10,MATCH(Database!C8104,Currecny_M!$A$1:$P$1,0),FALSE)</f>
        <v>1</v>
      </c>
      <c r="L8104" s="82">
        <f t="shared" si="380"/>
        <v>7.8662999999999998</v>
      </c>
      <c r="M8104" s="82">
        <f>((E8104/$F$1)*VLOOKUP(N8104,Currecny_M!$A$1:$P$10,MATCH(Database!C8104,Currecny_M!$A$1:$P$1,0),FALSE))/VLOOKUP('Cover page'!$B$6,Currecny_M!$A$1:$P$10,MATCH(Database!C8104,Currecny_M!$A$1:$P$1,0),FALSE)</f>
        <v>7.8662999999999998</v>
      </c>
      <c r="N8104" s="6" t="str">
        <f>VLOOKUP(B8104,Master!$A$2:$C$11,3,FALSE)</f>
        <v>Pound</v>
      </c>
      <c r="O8104" s="6" t="str">
        <f>VLOOKUP(B8104,Master!$A$2:$C$11,2,FALSE)</f>
        <v>Europe</v>
      </c>
      <c r="Q8104" s="39" t="str">
        <f>VLOOKUP(D8104,GL_Master!$A$1:$D$80,2,FALSE)</f>
        <v>PL</v>
      </c>
      <c r="R8104" s="39" t="str">
        <f>VLOOKUP(D8104,GL_Master!$A$1:$D$80,3,FALSE)</f>
        <v>COGS</v>
      </c>
      <c r="S8104" s="39" t="str">
        <f>VLOOKUP(D8104,GL_Master!$A$1:$D$80,4,FALSE)</f>
        <v>Civil, Installation, Commissioning and Other miscellaneous expenses</v>
      </c>
    </row>
    <row r="8105" spans="1:19" x14ac:dyDescent="0.25">
      <c r="A8105" s="39" t="s">
        <v>262</v>
      </c>
      <c r="B8105" s="39" t="s">
        <v>250</v>
      </c>
      <c r="C8105" s="7">
        <v>44105</v>
      </c>
      <c r="D8105" s="39" t="s">
        <v>89</v>
      </c>
      <c r="E8105" s="39">
        <v>167</v>
      </c>
      <c r="F8105" s="82">
        <f t="shared" si="378"/>
        <v>0.16700000000000001</v>
      </c>
      <c r="G8105" s="39">
        <f>VLOOKUP(N8105,Currecny_M!$A$1:$P$10,2,FALSE)</f>
        <v>95</v>
      </c>
      <c r="H8105" s="39">
        <f>MATCH(C8105,Currecny_M!$A$1:$P$1,0)</f>
        <v>8</v>
      </c>
      <c r="I8105" s="39">
        <f>VLOOKUP(N8105,Currecny_M!$A$1:$P$10,MATCH(Database!C8105,Currecny_M!$A$1:$P$1,0),FALSE)</f>
        <v>100.85</v>
      </c>
      <c r="J8105" s="82">
        <f t="shared" si="379"/>
        <v>16.841950000000001</v>
      </c>
      <c r="K8105" s="39">
        <f>VLOOKUP('Cover page'!$B$6,Currecny_M!$A$1:$P$10,MATCH(Database!C8105,Currecny_M!$A$1:$P$1,0),FALSE)</f>
        <v>1</v>
      </c>
      <c r="L8105" s="82">
        <f t="shared" si="380"/>
        <v>16.841950000000001</v>
      </c>
      <c r="M8105" s="82">
        <f>((E8105/$F$1)*VLOOKUP(N8105,Currecny_M!$A$1:$P$10,MATCH(Database!C8105,Currecny_M!$A$1:$P$1,0),FALSE))/VLOOKUP('Cover page'!$B$6,Currecny_M!$A$1:$P$10,MATCH(Database!C8105,Currecny_M!$A$1:$P$1,0),FALSE)</f>
        <v>16.841950000000001</v>
      </c>
      <c r="N8105" s="6" t="str">
        <f>VLOOKUP(B8105,Master!$A$2:$C$11,3,FALSE)</f>
        <v>Pound</v>
      </c>
      <c r="O8105" s="6" t="str">
        <f>VLOOKUP(B8105,Master!$A$2:$C$11,2,FALSE)</f>
        <v>Europe</v>
      </c>
      <c r="Q8105" s="39" t="str">
        <f>VLOOKUP(D8105,GL_Master!$A$1:$D$80,2,FALSE)</f>
        <v>PL</v>
      </c>
      <c r="R8105" s="39" t="str">
        <f>VLOOKUP(D8105,GL_Master!$A$1:$D$80,3,FALSE)</f>
        <v>COGS</v>
      </c>
      <c r="S8105" s="39" t="str">
        <f>VLOOKUP(D8105,GL_Master!$A$1:$D$80,4,FALSE)</f>
        <v>project Expenses</v>
      </c>
    </row>
    <row r="8106" spans="1:19" x14ac:dyDescent="0.25">
      <c r="A8106" s="39" t="s">
        <v>262</v>
      </c>
      <c r="B8106" s="39" t="s">
        <v>250</v>
      </c>
      <c r="C8106" s="7">
        <v>44105</v>
      </c>
      <c r="D8106" s="39" t="s">
        <v>90</v>
      </c>
      <c r="E8106" s="39">
        <v>56</v>
      </c>
      <c r="F8106" s="82">
        <f t="shared" si="378"/>
        <v>5.6000000000000001E-2</v>
      </c>
      <c r="G8106" s="39">
        <f>VLOOKUP(N8106,Currecny_M!$A$1:$P$10,2,FALSE)</f>
        <v>95</v>
      </c>
      <c r="H8106" s="39">
        <f>MATCH(C8106,Currecny_M!$A$1:$P$1,0)</f>
        <v>8</v>
      </c>
      <c r="I8106" s="39">
        <f>VLOOKUP(N8106,Currecny_M!$A$1:$P$10,MATCH(Database!C8106,Currecny_M!$A$1:$P$1,0),FALSE)</f>
        <v>100.85</v>
      </c>
      <c r="J8106" s="82">
        <f t="shared" si="379"/>
        <v>5.6475999999999997</v>
      </c>
      <c r="K8106" s="39">
        <f>VLOOKUP('Cover page'!$B$6,Currecny_M!$A$1:$P$10,MATCH(Database!C8106,Currecny_M!$A$1:$P$1,0),FALSE)</f>
        <v>1</v>
      </c>
      <c r="L8106" s="82">
        <f t="shared" si="380"/>
        <v>5.6475999999999997</v>
      </c>
      <c r="M8106" s="82">
        <f>((E8106/$F$1)*VLOOKUP(N8106,Currecny_M!$A$1:$P$10,MATCH(Database!C8106,Currecny_M!$A$1:$P$1,0),FALSE))/VLOOKUP('Cover page'!$B$6,Currecny_M!$A$1:$P$10,MATCH(Database!C8106,Currecny_M!$A$1:$P$1,0),FALSE)</f>
        <v>5.6475999999999997</v>
      </c>
      <c r="N8106" s="6" t="str">
        <f>VLOOKUP(B8106,Master!$A$2:$C$11,3,FALSE)</f>
        <v>Pound</v>
      </c>
      <c r="O8106" s="6" t="str">
        <f>VLOOKUP(B8106,Master!$A$2:$C$11,2,FALSE)</f>
        <v>Europe</v>
      </c>
      <c r="Q8106" s="39" t="str">
        <f>VLOOKUP(D8106,GL_Master!$A$1:$D$80,2,FALSE)</f>
        <v>PL</v>
      </c>
      <c r="R8106" s="39" t="str">
        <f>VLOOKUP(D8106,GL_Master!$A$1:$D$80,3,FALSE)</f>
        <v>Office utility</v>
      </c>
      <c r="S8106" s="39" t="str">
        <f>VLOOKUP(D8106,GL_Master!$A$1:$D$80,4,FALSE)</f>
        <v>Electricity Expenses</v>
      </c>
    </row>
    <row r="8107" spans="1:19" x14ac:dyDescent="0.25">
      <c r="A8107" s="39" t="s">
        <v>262</v>
      </c>
      <c r="B8107" s="39" t="s">
        <v>250</v>
      </c>
      <c r="C8107" s="7">
        <v>44105</v>
      </c>
      <c r="D8107" s="39" t="s">
        <v>91</v>
      </c>
      <c r="E8107" s="39">
        <v>110</v>
      </c>
      <c r="F8107" s="82">
        <f t="shared" si="378"/>
        <v>0.11</v>
      </c>
      <c r="G8107" s="39">
        <f>VLOOKUP(N8107,Currecny_M!$A$1:$P$10,2,FALSE)</f>
        <v>95</v>
      </c>
      <c r="H8107" s="39">
        <f>MATCH(C8107,Currecny_M!$A$1:$P$1,0)</f>
        <v>8</v>
      </c>
      <c r="I8107" s="39">
        <f>VLOOKUP(N8107,Currecny_M!$A$1:$P$10,MATCH(Database!C8107,Currecny_M!$A$1:$P$1,0),FALSE)</f>
        <v>100.85</v>
      </c>
      <c r="J8107" s="82">
        <f t="shared" si="379"/>
        <v>11.093499999999999</v>
      </c>
      <c r="K8107" s="39">
        <f>VLOOKUP('Cover page'!$B$6,Currecny_M!$A$1:$P$10,MATCH(Database!C8107,Currecny_M!$A$1:$P$1,0),FALSE)</f>
        <v>1</v>
      </c>
      <c r="L8107" s="82">
        <f t="shared" si="380"/>
        <v>11.093499999999999</v>
      </c>
      <c r="M8107" s="82">
        <f>((E8107/$F$1)*VLOOKUP(N8107,Currecny_M!$A$1:$P$10,MATCH(Database!C8107,Currecny_M!$A$1:$P$1,0),FALSE))/VLOOKUP('Cover page'!$B$6,Currecny_M!$A$1:$P$10,MATCH(Database!C8107,Currecny_M!$A$1:$P$1,0),FALSE)</f>
        <v>11.093499999999999</v>
      </c>
      <c r="N8107" s="6" t="str">
        <f>VLOOKUP(B8107,Master!$A$2:$C$11,3,FALSE)</f>
        <v>Pound</v>
      </c>
      <c r="O8107" s="6" t="str">
        <f>VLOOKUP(B8107,Master!$A$2:$C$11,2,FALSE)</f>
        <v>Europe</v>
      </c>
      <c r="Q8107" s="39" t="str">
        <f>VLOOKUP(D8107,GL_Master!$A$1:$D$80,2,FALSE)</f>
        <v>PL</v>
      </c>
      <c r="R8107" s="39" t="str">
        <f>VLOOKUP(D8107,GL_Master!$A$1:$D$80,3,FALSE)</f>
        <v>Misc. expenses</v>
      </c>
      <c r="S8107" s="39" t="str">
        <f>VLOOKUP(D8107,GL_Master!$A$1:$D$80,4,FALSE)</f>
        <v>Repair &amp; Maintenance</v>
      </c>
    </row>
    <row r="8108" spans="1:19" x14ac:dyDescent="0.25">
      <c r="A8108" s="39" t="s">
        <v>262</v>
      </c>
      <c r="B8108" s="39" t="s">
        <v>250</v>
      </c>
      <c r="C8108" s="7">
        <v>44105</v>
      </c>
      <c r="D8108" s="39" t="s">
        <v>92</v>
      </c>
      <c r="E8108" s="39">
        <v>82</v>
      </c>
      <c r="F8108" s="82">
        <f t="shared" si="378"/>
        <v>8.2000000000000003E-2</v>
      </c>
      <c r="G8108" s="39">
        <f>VLOOKUP(N8108,Currecny_M!$A$1:$P$10,2,FALSE)</f>
        <v>95</v>
      </c>
      <c r="H8108" s="39">
        <f>MATCH(C8108,Currecny_M!$A$1:$P$1,0)</f>
        <v>8</v>
      </c>
      <c r="I8108" s="39">
        <f>VLOOKUP(N8108,Currecny_M!$A$1:$P$10,MATCH(Database!C8108,Currecny_M!$A$1:$P$1,0),FALSE)</f>
        <v>100.85</v>
      </c>
      <c r="J8108" s="82">
        <f t="shared" si="379"/>
        <v>8.2697000000000003</v>
      </c>
      <c r="K8108" s="39">
        <f>VLOOKUP('Cover page'!$B$6,Currecny_M!$A$1:$P$10,MATCH(Database!C8108,Currecny_M!$A$1:$P$1,0),FALSE)</f>
        <v>1</v>
      </c>
      <c r="L8108" s="82">
        <f t="shared" si="380"/>
        <v>8.2697000000000003</v>
      </c>
      <c r="M8108" s="82">
        <f>((E8108/$F$1)*VLOOKUP(N8108,Currecny_M!$A$1:$P$10,MATCH(Database!C8108,Currecny_M!$A$1:$P$1,0),FALSE))/VLOOKUP('Cover page'!$B$6,Currecny_M!$A$1:$P$10,MATCH(Database!C8108,Currecny_M!$A$1:$P$1,0),FALSE)</f>
        <v>8.2697000000000003</v>
      </c>
      <c r="N8108" s="6" t="str">
        <f>VLOOKUP(B8108,Master!$A$2:$C$11,3,FALSE)</f>
        <v>Pound</v>
      </c>
      <c r="O8108" s="6" t="str">
        <f>VLOOKUP(B8108,Master!$A$2:$C$11,2,FALSE)</f>
        <v>Europe</v>
      </c>
      <c r="Q8108" s="39" t="str">
        <f>VLOOKUP(D8108,GL_Master!$A$1:$D$80,2,FALSE)</f>
        <v>PL</v>
      </c>
      <c r="R8108" s="39" t="str">
        <f>VLOOKUP(D8108,GL_Master!$A$1:$D$80,3,FALSE)</f>
        <v>Misc. expenses</v>
      </c>
      <c r="S8108" s="39" t="str">
        <f>VLOOKUP(D8108,GL_Master!$A$1:$D$80,4,FALSE)</f>
        <v>Repair &amp; Maintenance</v>
      </c>
    </row>
    <row r="8109" spans="1:19" x14ac:dyDescent="0.25">
      <c r="A8109" s="39" t="s">
        <v>262</v>
      </c>
      <c r="B8109" s="39" t="s">
        <v>250</v>
      </c>
      <c r="C8109" s="7">
        <v>44105</v>
      </c>
      <c r="D8109" s="39" t="s">
        <v>93</v>
      </c>
      <c r="E8109" s="39">
        <v>902</v>
      </c>
      <c r="F8109" s="82">
        <f t="shared" si="378"/>
        <v>0.90200000000000002</v>
      </c>
      <c r="G8109" s="39">
        <f>VLOOKUP(N8109,Currecny_M!$A$1:$P$10,2,FALSE)</f>
        <v>95</v>
      </c>
      <c r="H8109" s="39">
        <f>MATCH(C8109,Currecny_M!$A$1:$P$1,0)</f>
        <v>8</v>
      </c>
      <c r="I8109" s="39">
        <f>VLOOKUP(N8109,Currecny_M!$A$1:$P$10,MATCH(Database!C8109,Currecny_M!$A$1:$P$1,0),FALSE)</f>
        <v>100.85</v>
      </c>
      <c r="J8109" s="82">
        <f t="shared" si="379"/>
        <v>90.966700000000003</v>
      </c>
      <c r="K8109" s="39">
        <f>VLOOKUP('Cover page'!$B$6,Currecny_M!$A$1:$P$10,MATCH(Database!C8109,Currecny_M!$A$1:$P$1,0),FALSE)</f>
        <v>1</v>
      </c>
      <c r="L8109" s="82">
        <f t="shared" si="380"/>
        <v>90.966700000000003</v>
      </c>
      <c r="M8109" s="82">
        <f>((E8109/$F$1)*VLOOKUP(N8109,Currecny_M!$A$1:$P$10,MATCH(Database!C8109,Currecny_M!$A$1:$P$1,0),FALSE))/VLOOKUP('Cover page'!$B$6,Currecny_M!$A$1:$P$10,MATCH(Database!C8109,Currecny_M!$A$1:$P$1,0),FALSE)</f>
        <v>90.966700000000003</v>
      </c>
      <c r="N8109" s="6" t="str">
        <f>VLOOKUP(B8109,Master!$A$2:$C$11,3,FALSE)</f>
        <v>Pound</v>
      </c>
      <c r="O8109" s="6" t="str">
        <f>VLOOKUP(B8109,Master!$A$2:$C$11,2,FALSE)</f>
        <v>Europe</v>
      </c>
      <c r="Q8109" s="39" t="str">
        <f>VLOOKUP(D8109,GL_Master!$A$1:$D$80,2,FALSE)</f>
        <v>PL</v>
      </c>
      <c r="R8109" s="39" t="str">
        <f>VLOOKUP(D8109,GL_Master!$A$1:$D$80,3,FALSE)</f>
        <v>Salary wages &amp; benefits</v>
      </c>
      <c r="S8109" s="39" t="str">
        <f>VLOOKUP(D8109,GL_Master!$A$1:$D$80,4,FALSE)</f>
        <v>Employee benefits expense</v>
      </c>
    </row>
    <row r="8110" spans="1:19" x14ac:dyDescent="0.25">
      <c r="A8110" s="39" t="s">
        <v>262</v>
      </c>
      <c r="B8110" s="39" t="s">
        <v>250</v>
      </c>
      <c r="C8110" s="7">
        <v>44105</v>
      </c>
      <c r="D8110" s="39" t="s">
        <v>33</v>
      </c>
      <c r="E8110" s="39">
        <v>26</v>
      </c>
      <c r="F8110" s="82">
        <f t="shared" si="378"/>
        <v>2.5999999999999999E-2</v>
      </c>
      <c r="G8110" s="39">
        <f>VLOOKUP(N8110,Currecny_M!$A$1:$P$10,2,FALSE)</f>
        <v>95</v>
      </c>
      <c r="H8110" s="39">
        <f>MATCH(C8110,Currecny_M!$A$1:$P$1,0)</f>
        <v>8</v>
      </c>
      <c r="I8110" s="39">
        <f>VLOOKUP(N8110,Currecny_M!$A$1:$P$10,MATCH(Database!C8110,Currecny_M!$A$1:$P$1,0),FALSE)</f>
        <v>100.85</v>
      </c>
      <c r="J8110" s="82">
        <f t="shared" si="379"/>
        <v>2.6220999999999997</v>
      </c>
      <c r="K8110" s="39">
        <f>VLOOKUP('Cover page'!$B$6,Currecny_M!$A$1:$P$10,MATCH(Database!C8110,Currecny_M!$A$1:$P$1,0),FALSE)</f>
        <v>1</v>
      </c>
      <c r="L8110" s="82">
        <f t="shared" si="380"/>
        <v>2.6220999999999997</v>
      </c>
      <c r="M8110" s="82">
        <f>((E8110/$F$1)*VLOOKUP(N8110,Currecny_M!$A$1:$P$10,MATCH(Database!C8110,Currecny_M!$A$1:$P$1,0),FALSE))/VLOOKUP('Cover page'!$B$6,Currecny_M!$A$1:$P$10,MATCH(Database!C8110,Currecny_M!$A$1:$P$1,0),FALSE)</f>
        <v>2.6220999999999997</v>
      </c>
      <c r="N8110" s="6" t="str">
        <f>VLOOKUP(B8110,Master!$A$2:$C$11,3,FALSE)</f>
        <v>Pound</v>
      </c>
      <c r="O8110" s="6" t="str">
        <f>VLOOKUP(B8110,Master!$A$2:$C$11,2,FALSE)</f>
        <v>Europe</v>
      </c>
      <c r="Q8110" s="39" t="str">
        <f>VLOOKUP(D8110,GL_Master!$A$1:$D$80,2,FALSE)</f>
        <v>PL</v>
      </c>
      <c r="R8110" s="39" t="str">
        <f>VLOOKUP(D8110,GL_Master!$A$1:$D$80,3,FALSE)</f>
        <v>Staff welfare expenses</v>
      </c>
      <c r="S8110" s="39" t="str">
        <f>VLOOKUP(D8110,GL_Master!$A$1:$D$80,4,FALSE)</f>
        <v>Other staff welfare</v>
      </c>
    </row>
    <row r="8111" spans="1:19" x14ac:dyDescent="0.25">
      <c r="A8111" s="39" t="s">
        <v>262</v>
      </c>
      <c r="B8111" s="39" t="s">
        <v>250</v>
      </c>
      <c r="C8111" s="7">
        <v>44105</v>
      </c>
      <c r="D8111" s="39" t="s">
        <v>94</v>
      </c>
      <c r="E8111" s="39">
        <v>159</v>
      </c>
      <c r="F8111" s="82">
        <f t="shared" si="378"/>
        <v>0.159</v>
      </c>
      <c r="G8111" s="39">
        <f>VLOOKUP(N8111,Currecny_M!$A$1:$P$10,2,FALSE)</f>
        <v>95</v>
      </c>
      <c r="H8111" s="39">
        <f>MATCH(C8111,Currecny_M!$A$1:$P$1,0)</f>
        <v>8</v>
      </c>
      <c r="I8111" s="39">
        <f>VLOOKUP(N8111,Currecny_M!$A$1:$P$10,MATCH(Database!C8111,Currecny_M!$A$1:$P$1,0),FALSE)</f>
        <v>100.85</v>
      </c>
      <c r="J8111" s="82">
        <f t="shared" si="379"/>
        <v>16.035149999999998</v>
      </c>
      <c r="K8111" s="39">
        <f>VLOOKUP('Cover page'!$B$6,Currecny_M!$A$1:$P$10,MATCH(Database!C8111,Currecny_M!$A$1:$P$1,0),FALSE)</f>
        <v>1</v>
      </c>
      <c r="L8111" s="82">
        <f t="shared" si="380"/>
        <v>16.035149999999998</v>
      </c>
      <c r="M8111" s="82">
        <f>((E8111/$F$1)*VLOOKUP(N8111,Currecny_M!$A$1:$P$10,MATCH(Database!C8111,Currecny_M!$A$1:$P$1,0),FALSE))/VLOOKUP('Cover page'!$B$6,Currecny_M!$A$1:$P$10,MATCH(Database!C8111,Currecny_M!$A$1:$P$1,0),FALSE)</f>
        <v>16.035149999999998</v>
      </c>
      <c r="N8111" s="6" t="str">
        <f>VLOOKUP(B8111,Master!$A$2:$C$11,3,FALSE)</f>
        <v>Pound</v>
      </c>
      <c r="O8111" s="6" t="str">
        <f>VLOOKUP(B8111,Master!$A$2:$C$11,2,FALSE)</f>
        <v>Europe</v>
      </c>
      <c r="Q8111" s="39" t="str">
        <f>VLOOKUP(D8111,GL_Master!$A$1:$D$80,2,FALSE)</f>
        <v>PL</v>
      </c>
      <c r="R8111" s="39" t="str">
        <f>VLOOKUP(D8111,GL_Master!$A$1:$D$80,3,FALSE)</f>
        <v xml:space="preserve">Gratuity expenses </v>
      </c>
      <c r="S8111" s="39" t="str">
        <f>VLOOKUP(D8111,GL_Master!$A$1:$D$80,4,FALSE)</f>
        <v>Gratuity</v>
      </c>
    </row>
    <row r="8112" spans="1:19" x14ac:dyDescent="0.25">
      <c r="A8112" s="39" t="s">
        <v>262</v>
      </c>
      <c r="B8112" s="39" t="s">
        <v>250</v>
      </c>
      <c r="C8112" s="7">
        <v>44105</v>
      </c>
      <c r="D8112" s="39" t="s">
        <v>95</v>
      </c>
      <c r="E8112" s="39">
        <v>52</v>
      </c>
      <c r="F8112" s="82">
        <f t="shared" si="378"/>
        <v>5.1999999999999998E-2</v>
      </c>
      <c r="G8112" s="39">
        <f>VLOOKUP(N8112,Currecny_M!$A$1:$P$10,2,FALSE)</f>
        <v>95</v>
      </c>
      <c r="H8112" s="39">
        <f>MATCH(C8112,Currecny_M!$A$1:$P$1,0)</f>
        <v>8</v>
      </c>
      <c r="I8112" s="39">
        <f>VLOOKUP(N8112,Currecny_M!$A$1:$P$10,MATCH(Database!C8112,Currecny_M!$A$1:$P$1,0),FALSE)</f>
        <v>100.85</v>
      </c>
      <c r="J8112" s="82">
        <f t="shared" si="379"/>
        <v>5.2441999999999993</v>
      </c>
      <c r="K8112" s="39">
        <f>VLOOKUP('Cover page'!$B$6,Currecny_M!$A$1:$P$10,MATCH(Database!C8112,Currecny_M!$A$1:$P$1,0),FALSE)</f>
        <v>1</v>
      </c>
      <c r="L8112" s="82">
        <f t="shared" si="380"/>
        <v>5.2441999999999993</v>
      </c>
      <c r="M8112" s="82">
        <f>((E8112/$F$1)*VLOOKUP(N8112,Currecny_M!$A$1:$P$10,MATCH(Database!C8112,Currecny_M!$A$1:$P$1,0),FALSE))/VLOOKUP('Cover page'!$B$6,Currecny_M!$A$1:$P$10,MATCH(Database!C8112,Currecny_M!$A$1:$P$1,0),FALSE)</f>
        <v>5.2441999999999993</v>
      </c>
      <c r="N8112" s="6" t="str">
        <f>VLOOKUP(B8112,Master!$A$2:$C$11,3,FALSE)</f>
        <v>Pound</v>
      </c>
      <c r="O8112" s="6" t="str">
        <f>VLOOKUP(B8112,Master!$A$2:$C$11,2,FALSE)</f>
        <v>Europe</v>
      </c>
      <c r="Q8112" s="39" t="str">
        <f>VLOOKUP(D8112,GL_Master!$A$1:$D$80,2,FALSE)</f>
        <v>PL</v>
      </c>
      <c r="R8112" s="39" t="str">
        <f>VLOOKUP(D8112,GL_Master!$A$1:$D$80,3,FALSE)</f>
        <v>Salary wages &amp; benefits</v>
      </c>
      <c r="S8112" s="39" t="str">
        <f>VLOOKUP(D8112,GL_Master!$A$1:$D$80,4,FALSE)</f>
        <v>Employee benefits expense</v>
      </c>
    </row>
    <row r="8113" spans="1:19" x14ac:dyDescent="0.25">
      <c r="A8113" s="39" t="s">
        <v>262</v>
      </c>
      <c r="B8113" s="39" t="s">
        <v>250</v>
      </c>
      <c r="C8113" s="7">
        <v>44105</v>
      </c>
      <c r="D8113" s="39" t="s">
        <v>96</v>
      </c>
      <c r="E8113" s="39">
        <v>459</v>
      </c>
      <c r="F8113" s="82">
        <f t="shared" si="378"/>
        <v>0.45900000000000002</v>
      </c>
      <c r="G8113" s="39">
        <f>VLOOKUP(N8113,Currecny_M!$A$1:$P$10,2,FALSE)</f>
        <v>95</v>
      </c>
      <c r="H8113" s="39">
        <f>MATCH(C8113,Currecny_M!$A$1:$P$1,0)</f>
        <v>8</v>
      </c>
      <c r="I8113" s="39">
        <f>VLOOKUP(N8113,Currecny_M!$A$1:$P$10,MATCH(Database!C8113,Currecny_M!$A$1:$P$1,0),FALSE)</f>
        <v>100.85</v>
      </c>
      <c r="J8113" s="82">
        <f t="shared" si="379"/>
        <v>46.290149999999997</v>
      </c>
      <c r="K8113" s="39">
        <f>VLOOKUP('Cover page'!$B$6,Currecny_M!$A$1:$P$10,MATCH(Database!C8113,Currecny_M!$A$1:$P$1,0),FALSE)</f>
        <v>1</v>
      </c>
      <c r="L8113" s="82">
        <f t="shared" si="380"/>
        <v>46.290149999999997</v>
      </c>
      <c r="M8113" s="82">
        <f>((E8113/$F$1)*VLOOKUP(N8113,Currecny_M!$A$1:$P$10,MATCH(Database!C8113,Currecny_M!$A$1:$P$1,0),FALSE))/VLOOKUP('Cover page'!$B$6,Currecny_M!$A$1:$P$10,MATCH(Database!C8113,Currecny_M!$A$1:$P$1,0),FALSE)</f>
        <v>46.290149999999997</v>
      </c>
      <c r="N8113" s="6" t="str">
        <f>VLOOKUP(B8113,Master!$A$2:$C$11,3,FALSE)</f>
        <v>Pound</v>
      </c>
      <c r="O8113" s="6" t="str">
        <f>VLOOKUP(B8113,Master!$A$2:$C$11,2,FALSE)</f>
        <v>Europe</v>
      </c>
      <c r="Q8113" s="39" t="str">
        <f>VLOOKUP(D8113,GL_Master!$A$1:$D$80,2,FALSE)</f>
        <v>PL</v>
      </c>
      <c r="R8113" s="39" t="str">
        <f>VLOOKUP(D8113,GL_Master!$A$1:$D$80,3,FALSE)</f>
        <v>Salary wages &amp; benefits</v>
      </c>
      <c r="S8113" s="39" t="str">
        <f>VLOOKUP(D8113,GL_Master!$A$1:$D$80,4,FALSE)</f>
        <v>Employee benefits expense</v>
      </c>
    </row>
    <row r="8114" spans="1:19" x14ac:dyDescent="0.25">
      <c r="A8114" s="39" t="s">
        <v>262</v>
      </c>
      <c r="B8114" s="39" t="s">
        <v>250</v>
      </c>
      <c r="C8114" s="7">
        <v>44105</v>
      </c>
      <c r="D8114" s="39" t="s">
        <v>97</v>
      </c>
      <c r="E8114" s="39">
        <v>27</v>
      </c>
      <c r="F8114" s="82">
        <f t="shared" si="378"/>
        <v>2.7E-2</v>
      </c>
      <c r="G8114" s="39">
        <f>VLOOKUP(N8114,Currecny_M!$A$1:$P$10,2,FALSE)</f>
        <v>95</v>
      </c>
      <c r="H8114" s="39">
        <f>MATCH(C8114,Currecny_M!$A$1:$P$1,0)</f>
        <v>8</v>
      </c>
      <c r="I8114" s="39">
        <f>VLOOKUP(N8114,Currecny_M!$A$1:$P$10,MATCH(Database!C8114,Currecny_M!$A$1:$P$1,0),FALSE)</f>
        <v>100.85</v>
      </c>
      <c r="J8114" s="82">
        <f t="shared" si="379"/>
        <v>2.72295</v>
      </c>
      <c r="K8114" s="39">
        <f>VLOOKUP('Cover page'!$B$6,Currecny_M!$A$1:$P$10,MATCH(Database!C8114,Currecny_M!$A$1:$P$1,0),FALSE)</f>
        <v>1</v>
      </c>
      <c r="L8114" s="82">
        <f t="shared" si="380"/>
        <v>2.72295</v>
      </c>
      <c r="M8114" s="82">
        <f>((E8114/$F$1)*VLOOKUP(N8114,Currecny_M!$A$1:$P$10,MATCH(Database!C8114,Currecny_M!$A$1:$P$1,0),FALSE))/VLOOKUP('Cover page'!$B$6,Currecny_M!$A$1:$P$10,MATCH(Database!C8114,Currecny_M!$A$1:$P$1,0),FALSE)</f>
        <v>2.72295</v>
      </c>
      <c r="N8114" s="6" t="str">
        <f>VLOOKUP(B8114,Master!$A$2:$C$11,3,FALSE)</f>
        <v>Pound</v>
      </c>
      <c r="O8114" s="6" t="str">
        <f>VLOOKUP(B8114,Master!$A$2:$C$11,2,FALSE)</f>
        <v>Europe</v>
      </c>
      <c r="Q8114" s="39" t="str">
        <f>VLOOKUP(D8114,GL_Master!$A$1:$D$80,2,FALSE)</f>
        <v>PL</v>
      </c>
      <c r="R8114" s="39" t="str">
        <f>VLOOKUP(D8114,GL_Master!$A$1:$D$80,3,FALSE)</f>
        <v>Salary wages &amp; benefits</v>
      </c>
      <c r="S8114" s="39" t="str">
        <f>VLOOKUP(D8114,GL_Master!$A$1:$D$80,4,FALSE)</f>
        <v>Employee benefits expense</v>
      </c>
    </row>
    <row r="8115" spans="1:19" x14ac:dyDescent="0.25">
      <c r="A8115" s="39" t="s">
        <v>262</v>
      </c>
      <c r="B8115" s="39" t="s">
        <v>250</v>
      </c>
      <c r="C8115" s="7">
        <v>44105</v>
      </c>
      <c r="D8115" s="39" t="s">
        <v>98</v>
      </c>
      <c r="E8115" s="39">
        <v>52</v>
      </c>
      <c r="F8115" s="82">
        <f t="shared" si="378"/>
        <v>5.1999999999999998E-2</v>
      </c>
      <c r="G8115" s="39">
        <f>VLOOKUP(N8115,Currecny_M!$A$1:$P$10,2,FALSE)</f>
        <v>95</v>
      </c>
      <c r="H8115" s="39">
        <f>MATCH(C8115,Currecny_M!$A$1:$P$1,0)</f>
        <v>8</v>
      </c>
      <c r="I8115" s="39">
        <f>VLOOKUP(N8115,Currecny_M!$A$1:$P$10,MATCH(Database!C8115,Currecny_M!$A$1:$P$1,0),FALSE)</f>
        <v>100.85</v>
      </c>
      <c r="J8115" s="82">
        <f t="shared" si="379"/>
        <v>5.2441999999999993</v>
      </c>
      <c r="K8115" s="39">
        <f>VLOOKUP('Cover page'!$B$6,Currecny_M!$A$1:$P$10,MATCH(Database!C8115,Currecny_M!$A$1:$P$1,0),FALSE)</f>
        <v>1</v>
      </c>
      <c r="L8115" s="82">
        <f t="shared" si="380"/>
        <v>5.2441999999999993</v>
      </c>
      <c r="M8115" s="82">
        <f>((E8115/$F$1)*VLOOKUP(N8115,Currecny_M!$A$1:$P$10,MATCH(Database!C8115,Currecny_M!$A$1:$P$1,0),FALSE))/VLOOKUP('Cover page'!$B$6,Currecny_M!$A$1:$P$10,MATCH(Database!C8115,Currecny_M!$A$1:$P$1,0),FALSE)</f>
        <v>5.2441999999999993</v>
      </c>
      <c r="N8115" s="6" t="str">
        <f>VLOOKUP(B8115,Master!$A$2:$C$11,3,FALSE)</f>
        <v>Pound</v>
      </c>
      <c r="O8115" s="6" t="str">
        <f>VLOOKUP(B8115,Master!$A$2:$C$11,2,FALSE)</f>
        <v>Europe</v>
      </c>
      <c r="Q8115" s="39" t="str">
        <f>VLOOKUP(D8115,GL_Master!$A$1:$D$80,2,FALSE)</f>
        <v>PL</v>
      </c>
      <c r="R8115" s="39" t="str">
        <f>VLOOKUP(D8115,GL_Master!$A$1:$D$80,3,FALSE)</f>
        <v>Salary wages &amp; benefits</v>
      </c>
      <c r="S8115" s="39" t="str">
        <f>VLOOKUP(D8115,GL_Master!$A$1:$D$80,4,FALSE)</f>
        <v>Employee benefits expense</v>
      </c>
    </row>
    <row r="8116" spans="1:19" x14ac:dyDescent="0.25">
      <c r="A8116" s="39" t="s">
        <v>262</v>
      </c>
      <c r="B8116" s="39" t="s">
        <v>250</v>
      </c>
      <c r="C8116" s="7">
        <v>44105</v>
      </c>
      <c r="D8116" s="39" t="s">
        <v>99</v>
      </c>
      <c r="E8116" s="39">
        <v>27</v>
      </c>
      <c r="F8116" s="82">
        <f t="shared" si="378"/>
        <v>2.7E-2</v>
      </c>
      <c r="G8116" s="39">
        <f>VLOOKUP(N8116,Currecny_M!$A$1:$P$10,2,FALSE)</f>
        <v>95</v>
      </c>
      <c r="H8116" s="39">
        <f>MATCH(C8116,Currecny_M!$A$1:$P$1,0)</f>
        <v>8</v>
      </c>
      <c r="I8116" s="39">
        <f>VLOOKUP(N8116,Currecny_M!$A$1:$P$10,MATCH(Database!C8116,Currecny_M!$A$1:$P$1,0),FALSE)</f>
        <v>100.85</v>
      </c>
      <c r="J8116" s="82">
        <f t="shared" si="379"/>
        <v>2.72295</v>
      </c>
      <c r="K8116" s="39">
        <f>VLOOKUP('Cover page'!$B$6,Currecny_M!$A$1:$P$10,MATCH(Database!C8116,Currecny_M!$A$1:$P$1,0),FALSE)</f>
        <v>1</v>
      </c>
      <c r="L8116" s="82">
        <f t="shared" si="380"/>
        <v>2.72295</v>
      </c>
      <c r="M8116" s="82">
        <f>((E8116/$F$1)*VLOOKUP(N8116,Currecny_M!$A$1:$P$10,MATCH(Database!C8116,Currecny_M!$A$1:$P$1,0),FALSE))/VLOOKUP('Cover page'!$B$6,Currecny_M!$A$1:$P$10,MATCH(Database!C8116,Currecny_M!$A$1:$P$1,0),FALSE)</f>
        <v>2.72295</v>
      </c>
      <c r="N8116" s="6" t="str">
        <f>VLOOKUP(B8116,Master!$A$2:$C$11,3,FALSE)</f>
        <v>Pound</v>
      </c>
      <c r="O8116" s="6" t="str">
        <f>VLOOKUP(B8116,Master!$A$2:$C$11,2,FALSE)</f>
        <v>Europe</v>
      </c>
      <c r="Q8116" s="39" t="str">
        <f>VLOOKUP(D8116,GL_Master!$A$1:$D$80,2,FALSE)</f>
        <v>PL</v>
      </c>
      <c r="R8116" s="39" t="str">
        <f>VLOOKUP(D8116,GL_Master!$A$1:$D$80,3,FALSE)</f>
        <v>Salary wages &amp; benefits</v>
      </c>
      <c r="S8116" s="39" t="str">
        <f>VLOOKUP(D8116,GL_Master!$A$1:$D$80,4,FALSE)</f>
        <v>Employee benefits expense</v>
      </c>
    </row>
    <row r="8117" spans="1:19" x14ac:dyDescent="0.25">
      <c r="A8117" s="39" t="s">
        <v>262</v>
      </c>
      <c r="B8117" s="39" t="s">
        <v>250</v>
      </c>
      <c r="C8117" s="7">
        <v>44105</v>
      </c>
      <c r="D8117" s="39" t="s">
        <v>100</v>
      </c>
      <c r="E8117" s="39">
        <v>182</v>
      </c>
      <c r="F8117" s="82">
        <f t="shared" si="378"/>
        <v>0.182</v>
      </c>
      <c r="G8117" s="39">
        <f>VLOOKUP(N8117,Currecny_M!$A$1:$P$10,2,FALSE)</f>
        <v>95</v>
      </c>
      <c r="H8117" s="39">
        <f>MATCH(C8117,Currecny_M!$A$1:$P$1,0)</f>
        <v>8</v>
      </c>
      <c r="I8117" s="39">
        <f>VLOOKUP(N8117,Currecny_M!$A$1:$P$10,MATCH(Database!C8117,Currecny_M!$A$1:$P$1,0),FALSE)</f>
        <v>100.85</v>
      </c>
      <c r="J8117" s="82">
        <f t="shared" si="379"/>
        <v>18.354699999999998</v>
      </c>
      <c r="K8117" s="39">
        <f>VLOOKUP('Cover page'!$B$6,Currecny_M!$A$1:$P$10,MATCH(Database!C8117,Currecny_M!$A$1:$P$1,0),FALSE)</f>
        <v>1</v>
      </c>
      <c r="L8117" s="82">
        <f t="shared" si="380"/>
        <v>18.354699999999998</v>
      </c>
      <c r="M8117" s="82">
        <f>((E8117/$F$1)*VLOOKUP(N8117,Currecny_M!$A$1:$P$10,MATCH(Database!C8117,Currecny_M!$A$1:$P$1,0),FALSE))/VLOOKUP('Cover page'!$B$6,Currecny_M!$A$1:$P$10,MATCH(Database!C8117,Currecny_M!$A$1:$P$1,0),FALSE)</f>
        <v>18.354699999999998</v>
      </c>
      <c r="N8117" s="6" t="str">
        <f>VLOOKUP(B8117,Master!$A$2:$C$11,3,FALSE)</f>
        <v>Pound</v>
      </c>
      <c r="O8117" s="6" t="str">
        <f>VLOOKUP(B8117,Master!$A$2:$C$11,2,FALSE)</f>
        <v>Europe</v>
      </c>
      <c r="Q8117" s="39" t="str">
        <f>VLOOKUP(D8117,GL_Master!$A$1:$D$80,2,FALSE)</f>
        <v>PL</v>
      </c>
      <c r="R8117" s="39" t="str">
        <f>VLOOKUP(D8117,GL_Master!$A$1:$D$80,3,FALSE)</f>
        <v>Salary wages &amp; benefits</v>
      </c>
      <c r="S8117" s="39" t="str">
        <f>VLOOKUP(D8117,GL_Master!$A$1:$D$80,4,FALSE)</f>
        <v>Employee benefits expense</v>
      </c>
    </row>
    <row r="8118" spans="1:19" x14ac:dyDescent="0.25">
      <c r="A8118" s="39" t="s">
        <v>262</v>
      </c>
      <c r="B8118" s="39" t="s">
        <v>250</v>
      </c>
      <c r="C8118" s="7">
        <v>44105</v>
      </c>
      <c r="D8118" s="39" t="s">
        <v>30</v>
      </c>
      <c r="E8118" s="39">
        <v>51</v>
      </c>
      <c r="F8118" s="82">
        <f t="shared" si="378"/>
        <v>5.0999999999999997E-2</v>
      </c>
      <c r="G8118" s="39">
        <f>VLOOKUP(N8118,Currecny_M!$A$1:$P$10,2,FALSE)</f>
        <v>95</v>
      </c>
      <c r="H8118" s="39">
        <f>MATCH(C8118,Currecny_M!$A$1:$P$1,0)</f>
        <v>8</v>
      </c>
      <c r="I8118" s="39">
        <f>VLOOKUP(N8118,Currecny_M!$A$1:$P$10,MATCH(Database!C8118,Currecny_M!$A$1:$P$1,0),FALSE)</f>
        <v>100.85</v>
      </c>
      <c r="J8118" s="82">
        <f t="shared" si="379"/>
        <v>5.143349999999999</v>
      </c>
      <c r="K8118" s="39">
        <f>VLOOKUP('Cover page'!$B$6,Currecny_M!$A$1:$P$10,MATCH(Database!C8118,Currecny_M!$A$1:$P$1,0),FALSE)</f>
        <v>1</v>
      </c>
      <c r="L8118" s="82">
        <f t="shared" si="380"/>
        <v>5.143349999999999</v>
      </c>
      <c r="M8118" s="82">
        <f>((E8118/$F$1)*VLOOKUP(N8118,Currecny_M!$A$1:$P$10,MATCH(Database!C8118,Currecny_M!$A$1:$P$1,0),FALSE))/VLOOKUP('Cover page'!$B$6,Currecny_M!$A$1:$P$10,MATCH(Database!C8118,Currecny_M!$A$1:$P$1,0),FALSE)</f>
        <v>5.143349999999999</v>
      </c>
      <c r="N8118" s="6" t="str">
        <f>VLOOKUP(B8118,Master!$A$2:$C$11,3,FALSE)</f>
        <v>Pound</v>
      </c>
      <c r="O8118" s="6" t="str">
        <f>VLOOKUP(B8118,Master!$A$2:$C$11,2,FALSE)</f>
        <v>Europe</v>
      </c>
      <c r="Q8118" s="39" t="str">
        <f>VLOOKUP(D8118,GL_Master!$A$1:$D$80,2,FALSE)</f>
        <v>PL</v>
      </c>
      <c r="R8118" s="39" t="str">
        <f>VLOOKUP(D8118,GL_Master!$A$1:$D$80,3,FALSE)</f>
        <v>Travelling and conveyance</v>
      </c>
      <c r="S8118" s="39" t="str">
        <f>VLOOKUP(D8118,GL_Master!$A$1:$D$80,4,FALSE)</f>
        <v>Local conveyance</v>
      </c>
    </row>
    <row r="8119" spans="1:19" x14ac:dyDescent="0.25">
      <c r="A8119" s="39" t="s">
        <v>262</v>
      </c>
      <c r="B8119" s="39" t="s">
        <v>250</v>
      </c>
      <c r="C8119" s="7">
        <v>44105</v>
      </c>
      <c r="D8119" s="39" t="s">
        <v>31</v>
      </c>
      <c r="E8119" s="39">
        <v>26</v>
      </c>
      <c r="F8119" s="82">
        <f t="shared" si="378"/>
        <v>2.5999999999999999E-2</v>
      </c>
      <c r="G8119" s="39">
        <f>VLOOKUP(N8119,Currecny_M!$A$1:$P$10,2,FALSE)</f>
        <v>95</v>
      </c>
      <c r="H8119" s="39">
        <f>MATCH(C8119,Currecny_M!$A$1:$P$1,0)</f>
        <v>8</v>
      </c>
      <c r="I8119" s="39">
        <f>VLOOKUP(N8119,Currecny_M!$A$1:$P$10,MATCH(Database!C8119,Currecny_M!$A$1:$P$1,0),FALSE)</f>
        <v>100.85</v>
      </c>
      <c r="J8119" s="82">
        <f t="shared" si="379"/>
        <v>2.6220999999999997</v>
      </c>
      <c r="K8119" s="39">
        <f>VLOOKUP('Cover page'!$B$6,Currecny_M!$A$1:$P$10,MATCH(Database!C8119,Currecny_M!$A$1:$P$1,0),FALSE)</f>
        <v>1</v>
      </c>
      <c r="L8119" s="82">
        <f t="shared" si="380"/>
        <v>2.6220999999999997</v>
      </c>
      <c r="M8119" s="82">
        <f>((E8119/$F$1)*VLOOKUP(N8119,Currecny_M!$A$1:$P$10,MATCH(Database!C8119,Currecny_M!$A$1:$P$1,0),FALSE))/VLOOKUP('Cover page'!$B$6,Currecny_M!$A$1:$P$10,MATCH(Database!C8119,Currecny_M!$A$1:$P$1,0),FALSE)</f>
        <v>2.6220999999999997</v>
      </c>
      <c r="N8119" s="6" t="str">
        <f>VLOOKUP(B8119,Master!$A$2:$C$11,3,FALSE)</f>
        <v>Pound</v>
      </c>
      <c r="O8119" s="6" t="str">
        <f>VLOOKUP(B8119,Master!$A$2:$C$11,2,FALSE)</f>
        <v>Europe</v>
      </c>
      <c r="Q8119" s="39" t="str">
        <f>VLOOKUP(D8119,GL_Master!$A$1:$D$80,2,FALSE)</f>
        <v>PL</v>
      </c>
      <c r="R8119" s="39" t="str">
        <f>VLOOKUP(D8119,GL_Master!$A$1:$D$80,3,FALSE)</f>
        <v>Office expenses</v>
      </c>
      <c r="S8119" s="39" t="str">
        <f>VLOOKUP(D8119,GL_Master!$A$1:$D$80,4,FALSE)</f>
        <v>Parking charges</v>
      </c>
    </row>
    <row r="8120" spans="1:19" x14ac:dyDescent="0.25">
      <c r="A8120" s="39" t="s">
        <v>262</v>
      </c>
      <c r="B8120" s="39" t="s">
        <v>250</v>
      </c>
      <c r="C8120" s="7">
        <v>44105</v>
      </c>
      <c r="D8120" s="39" t="s">
        <v>101</v>
      </c>
      <c r="E8120" s="39">
        <v>26</v>
      </c>
      <c r="F8120" s="82">
        <f t="shared" si="378"/>
        <v>2.5999999999999999E-2</v>
      </c>
      <c r="G8120" s="39">
        <f>VLOOKUP(N8120,Currecny_M!$A$1:$P$10,2,FALSE)</f>
        <v>95</v>
      </c>
      <c r="H8120" s="39">
        <f>MATCH(C8120,Currecny_M!$A$1:$P$1,0)</f>
        <v>8</v>
      </c>
      <c r="I8120" s="39">
        <f>VLOOKUP(N8120,Currecny_M!$A$1:$P$10,MATCH(Database!C8120,Currecny_M!$A$1:$P$1,0),FALSE)</f>
        <v>100.85</v>
      </c>
      <c r="J8120" s="82">
        <f t="shared" si="379"/>
        <v>2.6220999999999997</v>
      </c>
      <c r="K8120" s="39">
        <f>VLOOKUP('Cover page'!$B$6,Currecny_M!$A$1:$P$10,MATCH(Database!C8120,Currecny_M!$A$1:$P$1,0),FALSE)</f>
        <v>1</v>
      </c>
      <c r="L8120" s="82">
        <f t="shared" si="380"/>
        <v>2.6220999999999997</v>
      </c>
      <c r="M8120" s="82">
        <f>((E8120/$F$1)*VLOOKUP(N8120,Currecny_M!$A$1:$P$10,MATCH(Database!C8120,Currecny_M!$A$1:$P$1,0),FALSE))/VLOOKUP('Cover page'!$B$6,Currecny_M!$A$1:$P$10,MATCH(Database!C8120,Currecny_M!$A$1:$P$1,0),FALSE)</f>
        <v>2.6220999999999997</v>
      </c>
      <c r="N8120" s="6" t="str">
        <f>VLOOKUP(B8120,Master!$A$2:$C$11,3,FALSE)</f>
        <v>Pound</v>
      </c>
      <c r="O8120" s="6" t="str">
        <f>VLOOKUP(B8120,Master!$A$2:$C$11,2,FALSE)</f>
        <v>Europe</v>
      </c>
      <c r="Q8120" s="39" t="str">
        <f>VLOOKUP(D8120,GL_Master!$A$1:$D$80,2,FALSE)</f>
        <v>PL</v>
      </c>
      <c r="R8120" s="39" t="str">
        <f>VLOOKUP(D8120,GL_Master!$A$1:$D$80,3,FALSE)</f>
        <v>COGS</v>
      </c>
      <c r="S8120" s="39" t="str">
        <f>VLOOKUP(D8120,GL_Master!$A$1:$D$80,4,FALSE)</f>
        <v>Purchase of other traded goods</v>
      </c>
    </row>
    <row r="8121" spans="1:19" x14ac:dyDescent="0.25">
      <c r="A8121" s="39" t="s">
        <v>262</v>
      </c>
      <c r="B8121" s="39" t="s">
        <v>250</v>
      </c>
      <c r="C8121" s="7">
        <v>44105</v>
      </c>
      <c r="D8121" s="39" t="s">
        <v>102</v>
      </c>
      <c r="E8121" s="39">
        <v>26</v>
      </c>
      <c r="F8121" s="82">
        <f t="shared" si="378"/>
        <v>2.5999999999999999E-2</v>
      </c>
      <c r="G8121" s="39">
        <f>VLOOKUP(N8121,Currecny_M!$A$1:$P$10,2,FALSE)</f>
        <v>95</v>
      </c>
      <c r="H8121" s="39">
        <f>MATCH(C8121,Currecny_M!$A$1:$P$1,0)</f>
        <v>8</v>
      </c>
      <c r="I8121" s="39">
        <f>VLOOKUP(N8121,Currecny_M!$A$1:$P$10,MATCH(Database!C8121,Currecny_M!$A$1:$P$1,0),FALSE)</f>
        <v>100.85</v>
      </c>
      <c r="J8121" s="82">
        <f t="shared" si="379"/>
        <v>2.6220999999999997</v>
      </c>
      <c r="K8121" s="39">
        <f>VLOOKUP('Cover page'!$B$6,Currecny_M!$A$1:$P$10,MATCH(Database!C8121,Currecny_M!$A$1:$P$1,0),FALSE)</f>
        <v>1</v>
      </c>
      <c r="L8121" s="82">
        <f t="shared" si="380"/>
        <v>2.6220999999999997</v>
      </c>
      <c r="M8121" s="82">
        <f>((E8121/$F$1)*VLOOKUP(N8121,Currecny_M!$A$1:$P$10,MATCH(Database!C8121,Currecny_M!$A$1:$P$1,0),FALSE))/VLOOKUP('Cover page'!$B$6,Currecny_M!$A$1:$P$10,MATCH(Database!C8121,Currecny_M!$A$1:$P$1,0),FALSE)</f>
        <v>2.6220999999999997</v>
      </c>
      <c r="N8121" s="6" t="str">
        <f>VLOOKUP(B8121,Master!$A$2:$C$11,3,FALSE)</f>
        <v>Pound</v>
      </c>
      <c r="O8121" s="6" t="str">
        <f>VLOOKUP(B8121,Master!$A$2:$C$11,2,FALSE)</f>
        <v>Europe</v>
      </c>
      <c r="Q8121" s="39" t="str">
        <f>VLOOKUP(D8121,GL_Master!$A$1:$D$80,2,FALSE)</f>
        <v>PL</v>
      </c>
      <c r="R8121" s="39" t="str">
        <f>VLOOKUP(D8121,GL_Master!$A$1:$D$80,3,FALSE)</f>
        <v>Staff welfare expenses</v>
      </c>
      <c r="S8121" s="39" t="str">
        <f>VLOOKUP(D8121,GL_Master!$A$1:$D$80,4,FALSE)</f>
        <v>Diwali Expense</v>
      </c>
    </row>
    <row r="8122" spans="1:19" x14ac:dyDescent="0.25">
      <c r="A8122" s="39" t="s">
        <v>262</v>
      </c>
      <c r="B8122" s="39" t="s">
        <v>250</v>
      </c>
      <c r="C8122" s="7">
        <v>44105</v>
      </c>
      <c r="D8122" s="39" t="s">
        <v>20</v>
      </c>
      <c r="E8122" s="39">
        <v>53</v>
      </c>
      <c r="F8122" s="82">
        <f t="shared" si="378"/>
        <v>5.2999999999999999E-2</v>
      </c>
      <c r="G8122" s="39">
        <f>VLOOKUP(N8122,Currecny_M!$A$1:$P$10,2,FALSE)</f>
        <v>95</v>
      </c>
      <c r="H8122" s="39">
        <f>MATCH(C8122,Currecny_M!$A$1:$P$1,0)</f>
        <v>8</v>
      </c>
      <c r="I8122" s="39">
        <f>VLOOKUP(N8122,Currecny_M!$A$1:$P$10,MATCH(Database!C8122,Currecny_M!$A$1:$P$1,0),FALSE)</f>
        <v>100.85</v>
      </c>
      <c r="J8122" s="82">
        <f t="shared" si="379"/>
        <v>5.3450499999999996</v>
      </c>
      <c r="K8122" s="39">
        <f>VLOOKUP('Cover page'!$B$6,Currecny_M!$A$1:$P$10,MATCH(Database!C8122,Currecny_M!$A$1:$P$1,0),FALSE)</f>
        <v>1</v>
      </c>
      <c r="L8122" s="82">
        <f t="shared" si="380"/>
        <v>5.3450499999999996</v>
      </c>
      <c r="M8122" s="82">
        <f>((E8122/$F$1)*VLOOKUP(N8122,Currecny_M!$A$1:$P$10,MATCH(Database!C8122,Currecny_M!$A$1:$P$1,0),FALSE))/VLOOKUP('Cover page'!$B$6,Currecny_M!$A$1:$P$10,MATCH(Database!C8122,Currecny_M!$A$1:$P$1,0),FALSE)</f>
        <v>5.3450499999999996</v>
      </c>
      <c r="N8122" s="6" t="str">
        <f>VLOOKUP(B8122,Master!$A$2:$C$11,3,FALSE)</f>
        <v>Pound</v>
      </c>
      <c r="O8122" s="6" t="str">
        <f>VLOOKUP(B8122,Master!$A$2:$C$11,2,FALSE)</f>
        <v>Europe</v>
      </c>
      <c r="Q8122" s="39" t="str">
        <f>VLOOKUP(D8122,GL_Master!$A$1:$D$80,2,FALSE)</f>
        <v>PL</v>
      </c>
      <c r="R8122" s="39" t="str">
        <f>VLOOKUP(D8122,GL_Master!$A$1:$D$80,3,FALSE)</f>
        <v>Selling and Marketing expenses</v>
      </c>
      <c r="S8122" s="39" t="str">
        <f>VLOOKUP(D8122,GL_Master!$A$1:$D$80,4,FALSE)</f>
        <v>Business promotion</v>
      </c>
    </row>
    <row r="8123" spans="1:19" x14ac:dyDescent="0.25">
      <c r="A8123" s="39" t="s">
        <v>262</v>
      </c>
      <c r="B8123" s="39" t="s">
        <v>250</v>
      </c>
      <c r="C8123" s="7">
        <v>44105</v>
      </c>
      <c r="D8123" s="39" t="s">
        <v>29</v>
      </c>
      <c r="E8123" s="39">
        <v>56</v>
      </c>
      <c r="F8123" s="82">
        <f t="shared" si="378"/>
        <v>5.6000000000000001E-2</v>
      </c>
      <c r="G8123" s="39">
        <f>VLOOKUP(N8123,Currecny_M!$A$1:$P$10,2,FALSE)</f>
        <v>95</v>
      </c>
      <c r="H8123" s="39">
        <f>MATCH(C8123,Currecny_M!$A$1:$P$1,0)</f>
        <v>8</v>
      </c>
      <c r="I8123" s="39">
        <f>VLOOKUP(N8123,Currecny_M!$A$1:$P$10,MATCH(Database!C8123,Currecny_M!$A$1:$P$1,0),FALSE)</f>
        <v>100.85</v>
      </c>
      <c r="J8123" s="82">
        <f t="shared" si="379"/>
        <v>5.6475999999999997</v>
      </c>
      <c r="K8123" s="39">
        <f>VLOOKUP('Cover page'!$B$6,Currecny_M!$A$1:$P$10,MATCH(Database!C8123,Currecny_M!$A$1:$P$1,0),FALSE)</f>
        <v>1</v>
      </c>
      <c r="L8123" s="82">
        <f t="shared" si="380"/>
        <v>5.6475999999999997</v>
      </c>
      <c r="M8123" s="82">
        <f>((E8123/$F$1)*VLOOKUP(N8123,Currecny_M!$A$1:$P$10,MATCH(Database!C8123,Currecny_M!$A$1:$P$1,0),FALSE))/VLOOKUP('Cover page'!$B$6,Currecny_M!$A$1:$P$10,MATCH(Database!C8123,Currecny_M!$A$1:$P$1,0),FALSE)</f>
        <v>5.6475999999999997</v>
      </c>
      <c r="N8123" s="6" t="str">
        <f>VLOOKUP(B8123,Master!$A$2:$C$11,3,FALSE)</f>
        <v>Pound</v>
      </c>
      <c r="O8123" s="6" t="str">
        <f>VLOOKUP(B8123,Master!$A$2:$C$11,2,FALSE)</f>
        <v>Europe</v>
      </c>
      <c r="Q8123" s="39" t="str">
        <f>VLOOKUP(D8123,GL_Master!$A$1:$D$80,2,FALSE)</f>
        <v>PL</v>
      </c>
      <c r="R8123" s="39" t="str">
        <f>VLOOKUP(D8123,GL_Master!$A$1:$D$80,3,FALSE)</f>
        <v>Communication &amp; internet exp</v>
      </c>
      <c r="S8123" s="39" t="str">
        <f>VLOOKUP(D8123,GL_Master!$A$1:$D$80,4,FALSE)</f>
        <v>Communication cost</v>
      </c>
    </row>
    <row r="8124" spans="1:19" x14ac:dyDescent="0.25">
      <c r="A8124" s="39" t="s">
        <v>262</v>
      </c>
      <c r="B8124" s="39" t="s">
        <v>250</v>
      </c>
      <c r="C8124" s="7">
        <v>44105</v>
      </c>
      <c r="D8124" s="39" t="s">
        <v>41</v>
      </c>
      <c r="E8124" s="39">
        <v>26</v>
      </c>
      <c r="F8124" s="82">
        <f t="shared" si="378"/>
        <v>2.5999999999999999E-2</v>
      </c>
      <c r="G8124" s="39">
        <f>VLOOKUP(N8124,Currecny_M!$A$1:$P$10,2,FALSE)</f>
        <v>95</v>
      </c>
      <c r="H8124" s="39">
        <f>MATCH(C8124,Currecny_M!$A$1:$P$1,0)</f>
        <v>8</v>
      </c>
      <c r="I8124" s="39">
        <f>VLOOKUP(N8124,Currecny_M!$A$1:$P$10,MATCH(Database!C8124,Currecny_M!$A$1:$P$1,0),FALSE)</f>
        <v>100.85</v>
      </c>
      <c r="J8124" s="82">
        <f t="shared" si="379"/>
        <v>2.6220999999999997</v>
      </c>
      <c r="K8124" s="39">
        <f>VLOOKUP('Cover page'!$B$6,Currecny_M!$A$1:$P$10,MATCH(Database!C8124,Currecny_M!$A$1:$P$1,0),FALSE)</f>
        <v>1</v>
      </c>
      <c r="L8124" s="82">
        <f t="shared" si="380"/>
        <v>2.6220999999999997</v>
      </c>
      <c r="M8124" s="82">
        <f>((E8124/$F$1)*VLOOKUP(N8124,Currecny_M!$A$1:$P$10,MATCH(Database!C8124,Currecny_M!$A$1:$P$1,0),FALSE))/VLOOKUP('Cover page'!$B$6,Currecny_M!$A$1:$P$10,MATCH(Database!C8124,Currecny_M!$A$1:$P$1,0),FALSE)</f>
        <v>2.6220999999999997</v>
      </c>
      <c r="N8124" s="6" t="str">
        <f>VLOOKUP(B8124,Master!$A$2:$C$11,3,FALSE)</f>
        <v>Pound</v>
      </c>
      <c r="O8124" s="6" t="str">
        <f>VLOOKUP(B8124,Master!$A$2:$C$11,2,FALSE)</f>
        <v>Europe</v>
      </c>
      <c r="Q8124" s="39" t="str">
        <f>VLOOKUP(D8124,GL_Master!$A$1:$D$80,2,FALSE)</f>
        <v>PL</v>
      </c>
      <c r="R8124" s="39" t="str">
        <f>VLOOKUP(D8124,GL_Master!$A$1:$D$80,3,FALSE)</f>
        <v>Communication &amp; internet exp</v>
      </c>
      <c r="S8124" s="39" t="str">
        <f>VLOOKUP(D8124,GL_Master!$A$1:$D$80,4,FALSE)</f>
        <v>Communication cost</v>
      </c>
    </row>
    <row r="8125" spans="1:19" x14ac:dyDescent="0.25">
      <c r="A8125" s="39" t="s">
        <v>262</v>
      </c>
      <c r="B8125" s="39" t="s">
        <v>250</v>
      </c>
      <c r="C8125" s="7">
        <v>44105</v>
      </c>
      <c r="D8125" s="39" t="s">
        <v>103</v>
      </c>
      <c r="E8125" s="39">
        <v>54</v>
      </c>
      <c r="F8125" s="82">
        <f t="shared" si="378"/>
        <v>5.3999999999999999E-2</v>
      </c>
      <c r="G8125" s="39">
        <f>VLOOKUP(N8125,Currecny_M!$A$1:$P$10,2,FALSE)</f>
        <v>95</v>
      </c>
      <c r="H8125" s="39">
        <f>MATCH(C8125,Currecny_M!$A$1:$P$1,0)</f>
        <v>8</v>
      </c>
      <c r="I8125" s="39">
        <f>VLOOKUP(N8125,Currecny_M!$A$1:$P$10,MATCH(Database!C8125,Currecny_M!$A$1:$P$1,0),FALSE)</f>
        <v>100.85</v>
      </c>
      <c r="J8125" s="82">
        <f t="shared" si="379"/>
        <v>5.4459</v>
      </c>
      <c r="K8125" s="39">
        <f>VLOOKUP('Cover page'!$B$6,Currecny_M!$A$1:$P$10,MATCH(Database!C8125,Currecny_M!$A$1:$P$1,0),FALSE)</f>
        <v>1</v>
      </c>
      <c r="L8125" s="82">
        <f t="shared" si="380"/>
        <v>5.4459</v>
      </c>
      <c r="M8125" s="82">
        <f>((E8125/$F$1)*VLOOKUP(N8125,Currecny_M!$A$1:$P$10,MATCH(Database!C8125,Currecny_M!$A$1:$P$1,0),FALSE))/VLOOKUP('Cover page'!$B$6,Currecny_M!$A$1:$P$10,MATCH(Database!C8125,Currecny_M!$A$1:$P$1,0),FALSE)</f>
        <v>5.4459</v>
      </c>
      <c r="N8125" s="6" t="str">
        <f>VLOOKUP(B8125,Master!$A$2:$C$11,3,FALSE)</f>
        <v>Pound</v>
      </c>
      <c r="O8125" s="6" t="str">
        <f>VLOOKUP(B8125,Master!$A$2:$C$11,2,FALSE)</f>
        <v>Europe</v>
      </c>
      <c r="Q8125" s="39" t="str">
        <f>VLOOKUP(D8125,GL_Master!$A$1:$D$80,2,FALSE)</f>
        <v>PL</v>
      </c>
      <c r="R8125" s="39" t="str">
        <f>VLOOKUP(D8125,GL_Master!$A$1:$D$80,3,FALSE)</f>
        <v>Communication &amp; internet exp</v>
      </c>
      <c r="S8125" s="39" t="str">
        <f>VLOOKUP(D8125,GL_Master!$A$1:$D$80,4,FALSE)</f>
        <v>Communication cost</v>
      </c>
    </row>
    <row r="8126" spans="1:19" x14ac:dyDescent="0.25">
      <c r="A8126" s="39" t="s">
        <v>262</v>
      </c>
      <c r="B8126" s="39" t="s">
        <v>250</v>
      </c>
      <c r="C8126" s="7">
        <v>44105</v>
      </c>
      <c r="D8126" s="39" t="s">
        <v>104</v>
      </c>
      <c r="E8126" s="39">
        <v>80</v>
      </c>
      <c r="F8126" s="82">
        <f t="shared" si="378"/>
        <v>0.08</v>
      </c>
      <c r="G8126" s="39">
        <f>VLOOKUP(N8126,Currecny_M!$A$1:$P$10,2,FALSE)</f>
        <v>95</v>
      </c>
      <c r="H8126" s="39">
        <f>MATCH(C8126,Currecny_M!$A$1:$P$1,0)</f>
        <v>8</v>
      </c>
      <c r="I8126" s="39">
        <f>VLOOKUP(N8126,Currecny_M!$A$1:$P$10,MATCH(Database!C8126,Currecny_M!$A$1:$P$1,0),FALSE)</f>
        <v>100.85</v>
      </c>
      <c r="J8126" s="82">
        <f t="shared" si="379"/>
        <v>8.0679999999999996</v>
      </c>
      <c r="K8126" s="39">
        <f>VLOOKUP('Cover page'!$B$6,Currecny_M!$A$1:$P$10,MATCH(Database!C8126,Currecny_M!$A$1:$P$1,0),FALSE)</f>
        <v>1</v>
      </c>
      <c r="L8126" s="82">
        <f t="shared" si="380"/>
        <v>8.0679999999999996</v>
      </c>
      <c r="M8126" s="82">
        <f>((E8126/$F$1)*VLOOKUP(N8126,Currecny_M!$A$1:$P$10,MATCH(Database!C8126,Currecny_M!$A$1:$P$1,0),FALSE))/VLOOKUP('Cover page'!$B$6,Currecny_M!$A$1:$P$10,MATCH(Database!C8126,Currecny_M!$A$1:$P$1,0),FALSE)</f>
        <v>8.0679999999999996</v>
      </c>
      <c r="N8126" s="6" t="str">
        <f>VLOOKUP(B8126,Master!$A$2:$C$11,3,FALSE)</f>
        <v>Pound</v>
      </c>
      <c r="O8126" s="6" t="str">
        <f>VLOOKUP(B8126,Master!$A$2:$C$11,2,FALSE)</f>
        <v>Europe</v>
      </c>
      <c r="Q8126" s="39" t="str">
        <f>VLOOKUP(D8126,GL_Master!$A$1:$D$80,2,FALSE)</f>
        <v>PL</v>
      </c>
      <c r="R8126" s="39" t="str">
        <f>VLOOKUP(D8126,GL_Master!$A$1:$D$80,3,FALSE)</f>
        <v>Legal &amp; Professional expenses</v>
      </c>
      <c r="S8126" s="39" t="str">
        <f>VLOOKUP(D8126,GL_Master!$A$1:$D$80,4,FALSE)</f>
        <v>Professional Fees - Others</v>
      </c>
    </row>
    <row r="8127" spans="1:19" x14ac:dyDescent="0.25">
      <c r="A8127" s="39" t="s">
        <v>262</v>
      </c>
      <c r="B8127" s="39" t="s">
        <v>250</v>
      </c>
      <c r="C8127" s="7">
        <v>44105</v>
      </c>
      <c r="D8127" s="39" t="s">
        <v>105</v>
      </c>
      <c r="E8127" s="39">
        <v>52</v>
      </c>
      <c r="F8127" s="82">
        <f t="shared" si="378"/>
        <v>5.1999999999999998E-2</v>
      </c>
      <c r="G8127" s="39">
        <f>VLOOKUP(N8127,Currecny_M!$A$1:$P$10,2,FALSE)</f>
        <v>95</v>
      </c>
      <c r="H8127" s="39">
        <f>MATCH(C8127,Currecny_M!$A$1:$P$1,0)</f>
        <v>8</v>
      </c>
      <c r="I8127" s="39">
        <f>VLOOKUP(N8127,Currecny_M!$A$1:$P$10,MATCH(Database!C8127,Currecny_M!$A$1:$P$1,0),FALSE)</f>
        <v>100.85</v>
      </c>
      <c r="J8127" s="82">
        <f t="shared" si="379"/>
        <v>5.2441999999999993</v>
      </c>
      <c r="K8127" s="39">
        <f>VLOOKUP('Cover page'!$B$6,Currecny_M!$A$1:$P$10,MATCH(Database!C8127,Currecny_M!$A$1:$P$1,0),FALSE)</f>
        <v>1</v>
      </c>
      <c r="L8127" s="82">
        <f t="shared" si="380"/>
        <v>5.2441999999999993</v>
      </c>
      <c r="M8127" s="82">
        <f>((E8127/$F$1)*VLOOKUP(N8127,Currecny_M!$A$1:$P$10,MATCH(Database!C8127,Currecny_M!$A$1:$P$1,0),FALSE))/VLOOKUP('Cover page'!$B$6,Currecny_M!$A$1:$P$10,MATCH(Database!C8127,Currecny_M!$A$1:$P$1,0),FALSE)</f>
        <v>5.2441999999999993</v>
      </c>
      <c r="N8127" s="6" t="str">
        <f>VLOOKUP(B8127,Master!$A$2:$C$11,3,FALSE)</f>
        <v>Pound</v>
      </c>
      <c r="O8127" s="6" t="str">
        <f>VLOOKUP(B8127,Master!$A$2:$C$11,2,FALSE)</f>
        <v>Europe</v>
      </c>
      <c r="Q8127" s="39" t="str">
        <f>VLOOKUP(D8127,GL_Master!$A$1:$D$80,2,FALSE)</f>
        <v>PL</v>
      </c>
      <c r="R8127" s="39" t="str">
        <f>VLOOKUP(D8127,GL_Master!$A$1:$D$80,3,FALSE)</f>
        <v>Travelling and conveyance</v>
      </c>
      <c r="S8127" s="39" t="str">
        <f>VLOOKUP(D8127,GL_Master!$A$1:$D$80,4,FALSE)</f>
        <v>Car hiring and rental services</v>
      </c>
    </row>
    <row r="8128" spans="1:19" x14ac:dyDescent="0.25">
      <c r="A8128" s="39" t="s">
        <v>262</v>
      </c>
      <c r="B8128" s="39" t="s">
        <v>250</v>
      </c>
      <c r="C8128" s="7">
        <v>44105</v>
      </c>
      <c r="D8128" s="39" t="s">
        <v>106</v>
      </c>
      <c r="E8128" s="39">
        <v>28</v>
      </c>
      <c r="F8128" s="82">
        <f t="shared" si="378"/>
        <v>2.8000000000000001E-2</v>
      </c>
      <c r="G8128" s="39">
        <f>VLOOKUP(N8128,Currecny_M!$A$1:$P$10,2,FALSE)</f>
        <v>95</v>
      </c>
      <c r="H8128" s="39">
        <f>MATCH(C8128,Currecny_M!$A$1:$P$1,0)</f>
        <v>8</v>
      </c>
      <c r="I8128" s="39">
        <f>VLOOKUP(N8128,Currecny_M!$A$1:$P$10,MATCH(Database!C8128,Currecny_M!$A$1:$P$1,0),FALSE)</f>
        <v>100.85</v>
      </c>
      <c r="J8128" s="82">
        <f t="shared" si="379"/>
        <v>2.8237999999999999</v>
      </c>
      <c r="K8128" s="39">
        <f>VLOOKUP('Cover page'!$B$6,Currecny_M!$A$1:$P$10,MATCH(Database!C8128,Currecny_M!$A$1:$P$1,0),FALSE)</f>
        <v>1</v>
      </c>
      <c r="L8128" s="82">
        <f t="shared" si="380"/>
        <v>2.8237999999999999</v>
      </c>
      <c r="M8128" s="82">
        <f>((E8128/$F$1)*VLOOKUP(N8128,Currecny_M!$A$1:$P$10,MATCH(Database!C8128,Currecny_M!$A$1:$P$1,0),FALSE))/VLOOKUP('Cover page'!$B$6,Currecny_M!$A$1:$P$10,MATCH(Database!C8128,Currecny_M!$A$1:$P$1,0),FALSE)</f>
        <v>2.8237999999999999</v>
      </c>
      <c r="N8128" s="6" t="str">
        <f>VLOOKUP(B8128,Master!$A$2:$C$11,3,FALSE)</f>
        <v>Pound</v>
      </c>
      <c r="O8128" s="6" t="str">
        <f>VLOOKUP(B8128,Master!$A$2:$C$11,2,FALSE)</f>
        <v>Europe</v>
      </c>
      <c r="Q8128" s="39" t="str">
        <f>VLOOKUP(D8128,GL_Master!$A$1:$D$80,2,FALSE)</f>
        <v>PL</v>
      </c>
      <c r="R8128" s="39" t="str">
        <f>VLOOKUP(D8128,GL_Master!$A$1:$D$80,3,FALSE)</f>
        <v>Communication &amp; internet exp</v>
      </c>
      <c r="S8128" s="39" t="str">
        <f>VLOOKUP(D8128,GL_Master!$A$1:$D$80,4,FALSE)</f>
        <v>Printing &amp; Stationary</v>
      </c>
    </row>
    <row r="8129" spans="1:19" x14ac:dyDescent="0.25">
      <c r="A8129" s="39" t="s">
        <v>262</v>
      </c>
      <c r="B8129" s="39" t="s">
        <v>250</v>
      </c>
      <c r="C8129" s="7">
        <v>44105</v>
      </c>
      <c r="D8129" s="39" t="s">
        <v>32</v>
      </c>
      <c r="E8129" s="39">
        <v>27</v>
      </c>
      <c r="F8129" s="82">
        <f t="shared" si="378"/>
        <v>2.7E-2</v>
      </c>
      <c r="G8129" s="39">
        <f>VLOOKUP(N8129,Currecny_M!$A$1:$P$10,2,FALSE)</f>
        <v>95</v>
      </c>
      <c r="H8129" s="39">
        <f>MATCH(C8129,Currecny_M!$A$1:$P$1,0)</f>
        <v>8</v>
      </c>
      <c r="I8129" s="39">
        <f>VLOOKUP(N8129,Currecny_M!$A$1:$P$10,MATCH(Database!C8129,Currecny_M!$A$1:$P$1,0),FALSE)</f>
        <v>100.85</v>
      </c>
      <c r="J8129" s="82">
        <f t="shared" si="379"/>
        <v>2.72295</v>
      </c>
      <c r="K8129" s="39">
        <f>VLOOKUP('Cover page'!$B$6,Currecny_M!$A$1:$P$10,MATCH(Database!C8129,Currecny_M!$A$1:$P$1,0),FALSE)</f>
        <v>1</v>
      </c>
      <c r="L8129" s="82">
        <f t="shared" si="380"/>
        <v>2.72295</v>
      </c>
      <c r="M8129" s="82">
        <f>((E8129/$F$1)*VLOOKUP(N8129,Currecny_M!$A$1:$P$10,MATCH(Database!C8129,Currecny_M!$A$1:$P$1,0),FALSE))/VLOOKUP('Cover page'!$B$6,Currecny_M!$A$1:$P$10,MATCH(Database!C8129,Currecny_M!$A$1:$P$1,0),FALSE)</f>
        <v>2.72295</v>
      </c>
      <c r="N8129" s="6" t="str">
        <f>VLOOKUP(B8129,Master!$A$2:$C$11,3,FALSE)</f>
        <v>Pound</v>
      </c>
      <c r="O8129" s="6" t="str">
        <f>VLOOKUP(B8129,Master!$A$2:$C$11,2,FALSE)</f>
        <v>Europe</v>
      </c>
      <c r="Q8129" s="39" t="str">
        <f>VLOOKUP(D8129,GL_Master!$A$1:$D$80,2,FALSE)</f>
        <v>PL</v>
      </c>
      <c r="R8129" s="39" t="str">
        <f>VLOOKUP(D8129,GL_Master!$A$1:$D$80,3,FALSE)</f>
        <v>Communication &amp; internet exp</v>
      </c>
      <c r="S8129" s="39" t="str">
        <f>VLOOKUP(D8129,GL_Master!$A$1:$D$80,4,FALSE)</f>
        <v>Printing &amp; Stationary</v>
      </c>
    </row>
    <row r="8130" spans="1:19" x14ac:dyDescent="0.25">
      <c r="A8130" s="39" t="s">
        <v>262</v>
      </c>
      <c r="B8130" s="39" t="s">
        <v>250</v>
      </c>
      <c r="C8130" s="7">
        <v>44105</v>
      </c>
      <c r="D8130" s="39" t="s">
        <v>35</v>
      </c>
      <c r="E8130" s="39">
        <v>81</v>
      </c>
      <c r="F8130" s="82">
        <f t="shared" si="378"/>
        <v>8.1000000000000003E-2</v>
      </c>
      <c r="G8130" s="39">
        <f>VLOOKUP(N8130,Currecny_M!$A$1:$P$10,2,FALSE)</f>
        <v>95</v>
      </c>
      <c r="H8130" s="39">
        <f>MATCH(C8130,Currecny_M!$A$1:$P$1,0)</f>
        <v>8</v>
      </c>
      <c r="I8130" s="39">
        <f>VLOOKUP(N8130,Currecny_M!$A$1:$P$10,MATCH(Database!C8130,Currecny_M!$A$1:$P$1,0),FALSE)</f>
        <v>100.85</v>
      </c>
      <c r="J8130" s="82">
        <f t="shared" si="379"/>
        <v>8.1688499999999991</v>
      </c>
      <c r="K8130" s="39">
        <f>VLOOKUP('Cover page'!$B$6,Currecny_M!$A$1:$P$10,MATCH(Database!C8130,Currecny_M!$A$1:$P$1,0),FALSE)</f>
        <v>1</v>
      </c>
      <c r="L8130" s="82">
        <f t="shared" si="380"/>
        <v>8.1688499999999991</v>
      </c>
      <c r="M8130" s="82">
        <f>((E8130/$F$1)*VLOOKUP(N8130,Currecny_M!$A$1:$P$10,MATCH(Database!C8130,Currecny_M!$A$1:$P$1,0),FALSE))/VLOOKUP('Cover page'!$B$6,Currecny_M!$A$1:$P$10,MATCH(Database!C8130,Currecny_M!$A$1:$P$1,0),FALSE)</f>
        <v>8.1688499999999991</v>
      </c>
      <c r="N8130" s="6" t="str">
        <f>VLOOKUP(B8130,Master!$A$2:$C$11,3,FALSE)</f>
        <v>Pound</v>
      </c>
      <c r="O8130" s="6" t="str">
        <f>VLOOKUP(B8130,Master!$A$2:$C$11,2,FALSE)</f>
        <v>Europe</v>
      </c>
      <c r="Q8130" s="39" t="str">
        <f>VLOOKUP(D8130,GL_Master!$A$1:$D$80,2,FALSE)</f>
        <v>PL</v>
      </c>
      <c r="R8130" s="39" t="str">
        <f>VLOOKUP(D8130,GL_Master!$A$1:$D$80,3,FALSE)</f>
        <v>Security Expenses</v>
      </c>
      <c r="S8130" s="39" t="str">
        <f>VLOOKUP(D8130,GL_Master!$A$1:$D$80,4,FALSE)</f>
        <v>Security Expenses others</v>
      </c>
    </row>
    <row r="8131" spans="1:19" x14ac:dyDescent="0.25">
      <c r="A8131" s="39" t="s">
        <v>262</v>
      </c>
      <c r="B8131" s="39" t="s">
        <v>250</v>
      </c>
      <c r="C8131" s="7">
        <v>44105</v>
      </c>
      <c r="D8131" s="39" t="s">
        <v>38</v>
      </c>
      <c r="E8131" s="39">
        <v>26</v>
      </c>
      <c r="F8131" s="82">
        <f t="shared" si="378"/>
        <v>2.5999999999999999E-2</v>
      </c>
      <c r="G8131" s="39">
        <f>VLOOKUP(N8131,Currecny_M!$A$1:$P$10,2,FALSE)</f>
        <v>95</v>
      </c>
      <c r="H8131" s="39">
        <f>MATCH(C8131,Currecny_M!$A$1:$P$1,0)</f>
        <v>8</v>
      </c>
      <c r="I8131" s="39">
        <f>VLOOKUP(N8131,Currecny_M!$A$1:$P$10,MATCH(Database!C8131,Currecny_M!$A$1:$P$1,0),FALSE)</f>
        <v>100.85</v>
      </c>
      <c r="J8131" s="82">
        <f t="shared" si="379"/>
        <v>2.6220999999999997</v>
      </c>
      <c r="K8131" s="39">
        <f>VLOOKUP('Cover page'!$B$6,Currecny_M!$A$1:$P$10,MATCH(Database!C8131,Currecny_M!$A$1:$P$1,0),FALSE)</f>
        <v>1</v>
      </c>
      <c r="L8131" s="82">
        <f t="shared" si="380"/>
        <v>2.6220999999999997</v>
      </c>
      <c r="M8131" s="82">
        <f>((E8131/$F$1)*VLOOKUP(N8131,Currecny_M!$A$1:$P$10,MATCH(Database!C8131,Currecny_M!$A$1:$P$1,0),FALSE))/VLOOKUP('Cover page'!$B$6,Currecny_M!$A$1:$P$10,MATCH(Database!C8131,Currecny_M!$A$1:$P$1,0),FALSE)</f>
        <v>2.6220999999999997</v>
      </c>
      <c r="N8131" s="6" t="str">
        <f>VLOOKUP(B8131,Master!$A$2:$C$11,3,FALSE)</f>
        <v>Pound</v>
      </c>
      <c r="O8131" s="6" t="str">
        <f>VLOOKUP(B8131,Master!$A$2:$C$11,2,FALSE)</f>
        <v>Europe</v>
      </c>
      <c r="Q8131" s="39" t="str">
        <f>VLOOKUP(D8131,GL_Master!$A$1:$D$80,2,FALSE)</f>
        <v>PL</v>
      </c>
      <c r="R8131" s="39" t="str">
        <f>VLOOKUP(D8131,GL_Master!$A$1:$D$80,3,FALSE)</f>
        <v>House Keeping Expenses</v>
      </c>
      <c r="S8131" s="39" t="str">
        <f>VLOOKUP(D8131,GL_Master!$A$1:$D$80,4,FALSE)</f>
        <v>House Keeping Expenses</v>
      </c>
    </row>
    <row r="8132" spans="1:19" x14ac:dyDescent="0.25">
      <c r="A8132" s="39" t="s">
        <v>262</v>
      </c>
      <c r="B8132" s="39" t="s">
        <v>250</v>
      </c>
      <c r="C8132" s="7">
        <v>44105</v>
      </c>
      <c r="D8132" s="39" t="s">
        <v>107</v>
      </c>
      <c r="E8132" s="39">
        <v>28</v>
      </c>
      <c r="F8132" s="82">
        <f t="shared" ref="F8132:F8195" si="381">E8132/$F$1</f>
        <v>2.8000000000000001E-2</v>
      </c>
      <c r="G8132" s="39">
        <f>VLOOKUP(N8132,Currecny_M!$A$1:$P$10,2,FALSE)</f>
        <v>95</v>
      </c>
      <c r="H8132" s="39">
        <f>MATCH(C8132,Currecny_M!$A$1:$P$1,0)</f>
        <v>8</v>
      </c>
      <c r="I8132" s="39">
        <f>VLOOKUP(N8132,Currecny_M!$A$1:$P$10,MATCH(Database!C8132,Currecny_M!$A$1:$P$1,0),FALSE)</f>
        <v>100.85</v>
      </c>
      <c r="J8132" s="82">
        <f t="shared" ref="J8132:J8195" si="382">F8132*I8132</f>
        <v>2.8237999999999999</v>
      </c>
      <c r="K8132" s="39">
        <f>VLOOKUP('Cover page'!$B$6,Currecny_M!$A$1:$P$10,MATCH(Database!C8132,Currecny_M!$A$1:$P$1,0),FALSE)</f>
        <v>1</v>
      </c>
      <c r="L8132" s="82">
        <f t="shared" ref="L8132:L8195" si="383">J8132/K8132</f>
        <v>2.8237999999999999</v>
      </c>
      <c r="M8132" s="82">
        <f>((E8132/$F$1)*VLOOKUP(N8132,Currecny_M!$A$1:$P$10,MATCH(Database!C8132,Currecny_M!$A$1:$P$1,0),FALSE))/VLOOKUP('Cover page'!$B$6,Currecny_M!$A$1:$P$10,MATCH(Database!C8132,Currecny_M!$A$1:$P$1,0),FALSE)</f>
        <v>2.8237999999999999</v>
      </c>
      <c r="N8132" s="6" t="str">
        <f>VLOOKUP(B8132,Master!$A$2:$C$11,3,FALSE)</f>
        <v>Pound</v>
      </c>
      <c r="O8132" s="6" t="str">
        <f>VLOOKUP(B8132,Master!$A$2:$C$11,2,FALSE)</f>
        <v>Europe</v>
      </c>
      <c r="Q8132" s="39" t="str">
        <f>VLOOKUP(D8132,GL_Master!$A$1:$D$80,2,FALSE)</f>
        <v>PL</v>
      </c>
      <c r="R8132" s="39" t="str">
        <f>VLOOKUP(D8132,GL_Master!$A$1:$D$80,3,FALSE)</f>
        <v>Misc. expenses</v>
      </c>
      <c r="S8132" s="39" t="str">
        <f>VLOOKUP(D8132,GL_Master!$A$1:$D$80,4,FALSE)</f>
        <v>Repair &amp; Maintenance</v>
      </c>
    </row>
    <row r="8133" spans="1:19" x14ac:dyDescent="0.25">
      <c r="A8133" s="39" t="s">
        <v>262</v>
      </c>
      <c r="B8133" s="39" t="s">
        <v>250</v>
      </c>
      <c r="C8133" s="7">
        <v>44105</v>
      </c>
      <c r="D8133" s="39" t="s">
        <v>108</v>
      </c>
      <c r="E8133" s="39">
        <v>27</v>
      </c>
      <c r="F8133" s="82">
        <f t="shared" si="381"/>
        <v>2.7E-2</v>
      </c>
      <c r="G8133" s="39">
        <f>VLOOKUP(N8133,Currecny_M!$A$1:$P$10,2,FALSE)</f>
        <v>95</v>
      </c>
      <c r="H8133" s="39">
        <f>MATCH(C8133,Currecny_M!$A$1:$P$1,0)</f>
        <v>8</v>
      </c>
      <c r="I8133" s="39">
        <f>VLOOKUP(N8133,Currecny_M!$A$1:$P$10,MATCH(Database!C8133,Currecny_M!$A$1:$P$1,0),FALSE)</f>
        <v>100.85</v>
      </c>
      <c r="J8133" s="82">
        <f t="shared" si="382"/>
        <v>2.72295</v>
      </c>
      <c r="K8133" s="39">
        <f>VLOOKUP('Cover page'!$B$6,Currecny_M!$A$1:$P$10,MATCH(Database!C8133,Currecny_M!$A$1:$P$1,0),FALSE)</f>
        <v>1</v>
      </c>
      <c r="L8133" s="82">
        <f t="shared" si="383"/>
        <v>2.72295</v>
      </c>
      <c r="M8133" s="82">
        <f>((E8133/$F$1)*VLOOKUP(N8133,Currecny_M!$A$1:$P$10,MATCH(Database!C8133,Currecny_M!$A$1:$P$1,0),FALSE))/VLOOKUP('Cover page'!$B$6,Currecny_M!$A$1:$P$10,MATCH(Database!C8133,Currecny_M!$A$1:$P$1,0),FALSE)</f>
        <v>2.72295</v>
      </c>
      <c r="N8133" s="6" t="str">
        <f>VLOOKUP(B8133,Master!$A$2:$C$11,3,FALSE)</f>
        <v>Pound</v>
      </c>
      <c r="O8133" s="6" t="str">
        <f>VLOOKUP(B8133,Master!$A$2:$C$11,2,FALSE)</f>
        <v>Europe</v>
      </c>
      <c r="Q8133" s="39" t="str">
        <f>VLOOKUP(D8133,GL_Master!$A$1:$D$80,2,FALSE)</f>
        <v>PL</v>
      </c>
      <c r="R8133" s="39" t="str">
        <f>VLOOKUP(D8133,GL_Master!$A$1:$D$80,3,FALSE)</f>
        <v>Misc. expenses</v>
      </c>
      <c r="S8133" s="39" t="str">
        <f>VLOOKUP(D8133,GL_Master!$A$1:$D$80,4,FALSE)</f>
        <v>Repair &amp; Maintenance</v>
      </c>
    </row>
    <row r="8134" spans="1:19" x14ac:dyDescent="0.25">
      <c r="A8134" s="39" t="s">
        <v>262</v>
      </c>
      <c r="B8134" s="39" t="s">
        <v>250</v>
      </c>
      <c r="C8134" s="7">
        <v>44105</v>
      </c>
      <c r="D8134" s="39" t="s">
        <v>9</v>
      </c>
      <c r="E8134" s="39">
        <v>230</v>
      </c>
      <c r="F8134" s="82">
        <f t="shared" si="381"/>
        <v>0.23</v>
      </c>
      <c r="G8134" s="39">
        <f>VLOOKUP(N8134,Currecny_M!$A$1:$P$10,2,FALSE)</f>
        <v>95</v>
      </c>
      <c r="H8134" s="39">
        <f>MATCH(C8134,Currecny_M!$A$1:$P$1,0)</f>
        <v>8</v>
      </c>
      <c r="I8134" s="39">
        <f>VLOOKUP(N8134,Currecny_M!$A$1:$P$10,MATCH(Database!C8134,Currecny_M!$A$1:$P$1,0),FALSE)</f>
        <v>100.85</v>
      </c>
      <c r="J8134" s="82">
        <f t="shared" si="382"/>
        <v>23.195499999999999</v>
      </c>
      <c r="K8134" s="39">
        <f>VLOOKUP('Cover page'!$B$6,Currecny_M!$A$1:$P$10,MATCH(Database!C8134,Currecny_M!$A$1:$P$1,0),FALSE)</f>
        <v>1</v>
      </c>
      <c r="L8134" s="82">
        <f t="shared" si="383"/>
        <v>23.195499999999999</v>
      </c>
      <c r="M8134" s="82">
        <f>((E8134/$F$1)*VLOOKUP(N8134,Currecny_M!$A$1:$P$10,MATCH(Database!C8134,Currecny_M!$A$1:$P$1,0),FALSE))/VLOOKUP('Cover page'!$B$6,Currecny_M!$A$1:$P$10,MATCH(Database!C8134,Currecny_M!$A$1:$P$1,0),FALSE)</f>
        <v>23.195499999999999</v>
      </c>
      <c r="N8134" s="6" t="str">
        <f>VLOOKUP(B8134,Master!$A$2:$C$11,3,FALSE)</f>
        <v>Pound</v>
      </c>
      <c r="O8134" s="6" t="str">
        <f>VLOOKUP(B8134,Master!$A$2:$C$11,2,FALSE)</f>
        <v>Europe</v>
      </c>
      <c r="Q8134" s="39" t="str">
        <f>VLOOKUP(D8134,GL_Master!$A$1:$D$80,2,FALSE)</f>
        <v>PL</v>
      </c>
      <c r="R8134" s="39" t="str">
        <f>VLOOKUP(D8134,GL_Master!$A$1:$D$80,3,FALSE)</f>
        <v>Rent</v>
      </c>
      <c r="S8134" s="39" t="str">
        <f>VLOOKUP(D8134,GL_Master!$A$1:$D$80,4,FALSE)</f>
        <v>Office Rent</v>
      </c>
    </row>
    <row r="8135" spans="1:19" x14ac:dyDescent="0.25">
      <c r="A8135" s="39" t="s">
        <v>262</v>
      </c>
      <c r="B8135" s="39" t="s">
        <v>250</v>
      </c>
      <c r="C8135" s="7">
        <v>44105</v>
      </c>
      <c r="D8135" s="39" t="s">
        <v>109</v>
      </c>
      <c r="E8135" s="39">
        <v>-134</v>
      </c>
      <c r="F8135" s="82">
        <f t="shared" si="381"/>
        <v>-0.13400000000000001</v>
      </c>
      <c r="G8135" s="39">
        <f>VLOOKUP(N8135,Currecny_M!$A$1:$P$10,2,FALSE)</f>
        <v>95</v>
      </c>
      <c r="H8135" s="39">
        <f>MATCH(C8135,Currecny_M!$A$1:$P$1,0)</f>
        <v>8</v>
      </c>
      <c r="I8135" s="39">
        <f>VLOOKUP(N8135,Currecny_M!$A$1:$P$10,MATCH(Database!C8135,Currecny_M!$A$1:$P$1,0),FALSE)</f>
        <v>100.85</v>
      </c>
      <c r="J8135" s="82">
        <f t="shared" si="382"/>
        <v>-13.5139</v>
      </c>
      <c r="K8135" s="39">
        <f>VLOOKUP('Cover page'!$B$6,Currecny_M!$A$1:$P$10,MATCH(Database!C8135,Currecny_M!$A$1:$P$1,0),FALSE)</f>
        <v>1</v>
      </c>
      <c r="L8135" s="82">
        <f t="shared" si="383"/>
        <v>-13.5139</v>
      </c>
      <c r="M8135" s="82">
        <f>((E8135/$F$1)*VLOOKUP(N8135,Currecny_M!$A$1:$P$10,MATCH(Database!C8135,Currecny_M!$A$1:$P$1,0),FALSE))/VLOOKUP('Cover page'!$B$6,Currecny_M!$A$1:$P$10,MATCH(Database!C8135,Currecny_M!$A$1:$P$1,0),FALSE)</f>
        <v>-13.5139</v>
      </c>
      <c r="N8135" s="6" t="str">
        <f>VLOOKUP(B8135,Master!$A$2:$C$11,3,FALSE)</f>
        <v>Pound</v>
      </c>
      <c r="O8135" s="6" t="str">
        <f>VLOOKUP(B8135,Master!$A$2:$C$11,2,FALSE)</f>
        <v>Europe</v>
      </c>
      <c r="Q8135" s="39" t="str">
        <f>VLOOKUP(D8135,GL_Master!$A$1:$D$80,2,FALSE)</f>
        <v>PL</v>
      </c>
      <c r="R8135" s="39" t="str">
        <f>VLOOKUP(D8135,GL_Master!$A$1:$D$80,3,FALSE)</f>
        <v>Travelling and conveyance</v>
      </c>
      <c r="S8135" s="39" t="str">
        <f>VLOOKUP(D8135,GL_Master!$A$1:$D$80,4,FALSE)</f>
        <v>Travelling , hotel lodging</v>
      </c>
    </row>
    <row r="8136" spans="1:19" x14ac:dyDescent="0.25">
      <c r="A8136" s="39" t="s">
        <v>262</v>
      </c>
      <c r="B8136" s="39" t="s">
        <v>250</v>
      </c>
      <c r="C8136" s="7">
        <v>44105</v>
      </c>
      <c r="D8136" s="39" t="s">
        <v>110</v>
      </c>
      <c r="E8136" s="39">
        <v>51</v>
      </c>
      <c r="F8136" s="82">
        <f t="shared" si="381"/>
        <v>5.0999999999999997E-2</v>
      </c>
      <c r="G8136" s="39">
        <f>VLOOKUP(N8136,Currecny_M!$A$1:$P$10,2,FALSE)</f>
        <v>95</v>
      </c>
      <c r="H8136" s="39">
        <f>MATCH(C8136,Currecny_M!$A$1:$P$1,0)</f>
        <v>8</v>
      </c>
      <c r="I8136" s="39">
        <f>VLOOKUP(N8136,Currecny_M!$A$1:$P$10,MATCH(Database!C8136,Currecny_M!$A$1:$P$1,0),FALSE)</f>
        <v>100.85</v>
      </c>
      <c r="J8136" s="82">
        <f t="shared" si="382"/>
        <v>5.143349999999999</v>
      </c>
      <c r="K8136" s="39">
        <f>VLOOKUP('Cover page'!$B$6,Currecny_M!$A$1:$P$10,MATCH(Database!C8136,Currecny_M!$A$1:$P$1,0),FALSE)</f>
        <v>1</v>
      </c>
      <c r="L8136" s="82">
        <f t="shared" si="383"/>
        <v>5.143349999999999</v>
      </c>
      <c r="M8136" s="82">
        <f>((E8136/$F$1)*VLOOKUP(N8136,Currecny_M!$A$1:$P$10,MATCH(Database!C8136,Currecny_M!$A$1:$P$1,0),FALSE))/VLOOKUP('Cover page'!$B$6,Currecny_M!$A$1:$P$10,MATCH(Database!C8136,Currecny_M!$A$1:$P$1,0),FALSE)</f>
        <v>5.143349999999999</v>
      </c>
      <c r="N8136" s="6" t="str">
        <f>VLOOKUP(B8136,Master!$A$2:$C$11,3,FALSE)</f>
        <v>Pound</v>
      </c>
      <c r="O8136" s="6" t="str">
        <f>VLOOKUP(B8136,Master!$A$2:$C$11,2,FALSE)</f>
        <v>Europe</v>
      </c>
      <c r="Q8136" s="39" t="str">
        <f>VLOOKUP(D8136,GL_Master!$A$1:$D$80,2,FALSE)</f>
        <v>PL</v>
      </c>
      <c r="R8136" s="39" t="str">
        <f>VLOOKUP(D8136,GL_Master!$A$1:$D$80,3,FALSE)</f>
        <v>Travelling and conveyance</v>
      </c>
      <c r="S8136" s="39" t="str">
        <f>VLOOKUP(D8136,GL_Master!$A$1:$D$80,4,FALSE)</f>
        <v>Travelling , hotel lodging</v>
      </c>
    </row>
    <row r="8137" spans="1:19" x14ac:dyDescent="0.25">
      <c r="A8137" s="39" t="s">
        <v>262</v>
      </c>
      <c r="B8137" s="39" t="s">
        <v>250</v>
      </c>
      <c r="C8137" s="7">
        <v>44105</v>
      </c>
      <c r="D8137" s="39" t="s">
        <v>111</v>
      </c>
      <c r="E8137" s="39">
        <v>27</v>
      </c>
      <c r="F8137" s="82">
        <f t="shared" si="381"/>
        <v>2.7E-2</v>
      </c>
      <c r="G8137" s="39">
        <f>VLOOKUP(N8137,Currecny_M!$A$1:$P$10,2,FALSE)</f>
        <v>95</v>
      </c>
      <c r="H8137" s="39">
        <f>MATCH(C8137,Currecny_M!$A$1:$P$1,0)</f>
        <v>8</v>
      </c>
      <c r="I8137" s="39">
        <f>VLOOKUP(N8137,Currecny_M!$A$1:$P$10,MATCH(Database!C8137,Currecny_M!$A$1:$P$1,0),FALSE)</f>
        <v>100.85</v>
      </c>
      <c r="J8137" s="82">
        <f t="shared" si="382"/>
        <v>2.72295</v>
      </c>
      <c r="K8137" s="39">
        <f>VLOOKUP('Cover page'!$B$6,Currecny_M!$A$1:$P$10,MATCH(Database!C8137,Currecny_M!$A$1:$P$1,0),FALSE)</f>
        <v>1</v>
      </c>
      <c r="L8137" s="82">
        <f t="shared" si="383"/>
        <v>2.72295</v>
      </c>
      <c r="M8137" s="82">
        <f>((E8137/$F$1)*VLOOKUP(N8137,Currecny_M!$A$1:$P$10,MATCH(Database!C8137,Currecny_M!$A$1:$P$1,0),FALSE))/VLOOKUP('Cover page'!$B$6,Currecny_M!$A$1:$P$10,MATCH(Database!C8137,Currecny_M!$A$1:$P$1,0),FALSE)</f>
        <v>2.72295</v>
      </c>
      <c r="N8137" s="6" t="str">
        <f>VLOOKUP(B8137,Master!$A$2:$C$11,3,FALSE)</f>
        <v>Pound</v>
      </c>
      <c r="O8137" s="6" t="str">
        <f>VLOOKUP(B8137,Master!$A$2:$C$11,2,FALSE)</f>
        <v>Europe</v>
      </c>
      <c r="Q8137" s="39" t="str">
        <f>VLOOKUP(D8137,GL_Master!$A$1:$D$80,2,FALSE)</f>
        <v>PL</v>
      </c>
      <c r="R8137" s="39" t="str">
        <f>VLOOKUP(D8137,GL_Master!$A$1:$D$80,3,FALSE)</f>
        <v>Legal &amp; Professional expenses</v>
      </c>
      <c r="S8137" s="39" t="str">
        <f>VLOOKUP(D8137,GL_Master!$A$1:$D$80,4,FALSE)</f>
        <v>Professional Fees - Others</v>
      </c>
    </row>
    <row r="8138" spans="1:19" x14ac:dyDescent="0.25">
      <c r="A8138" s="39" t="s">
        <v>262</v>
      </c>
      <c r="B8138" s="39" t="s">
        <v>250</v>
      </c>
      <c r="C8138" s="7">
        <v>44136</v>
      </c>
      <c r="D8138" s="39" t="s">
        <v>112</v>
      </c>
      <c r="E8138" s="39">
        <v>268</v>
      </c>
      <c r="F8138" s="82">
        <f t="shared" si="381"/>
        <v>0.26800000000000002</v>
      </c>
      <c r="G8138" s="39">
        <f>VLOOKUP(N8138,Currecny_M!$A$1:$P$10,2,FALSE)</f>
        <v>95</v>
      </c>
      <c r="H8138" s="39">
        <f>MATCH(C8138,Currecny_M!$A$1:$P$1,0)</f>
        <v>9</v>
      </c>
      <c r="I8138" s="39">
        <f>VLOOKUP(N8138,Currecny_M!$A$1:$P$10,MATCH(Database!C8138,Currecny_M!$A$1:$P$1,0),FALSE)</f>
        <v>101.86</v>
      </c>
      <c r="J8138" s="82">
        <f t="shared" si="382"/>
        <v>27.298480000000001</v>
      </c>
      <c r="K8138" s="39">
        <f>VLOOKUP('Cover page'!$B$6,Currecny_M!$A$1:$P$10,MATCH(Database!C8138,Currecny_M!$A$1:$P$1,0),FALSE)</f>
        <v>1</v>
      </c>
      <c r="L8138" s="82">
        <f t="shared" si="383"/>
        <v>27.298480000000001</v>
      </c>
      <c r="M8138" s="82">
        <f>((E8138/$F$1)*VLOOKUP(N8138,Currecny_M!$A$1:$P$10,MATCH(Database!C8138,Currecny_M!$A$1:$P$1,0),FALSE))/VLOOKUP('Cover page'!$B$6,Currecny_M!$A$1:$P$10,MATCH(Database!C8138,Currecny_M!$A$1:$P$1,0),FALSE)</f>
        <v>27.298480000000001</v>
      </c>
      <c r="N8138" s="6" t="str">
        <f>VLOOKUP(B8138,Master!$A$2:$C$11,3,FALSE)</f>
        <v>Pound</v>
      </c>
      <c r="O8138" s="6" t="str">
        <f>VLOOKUP(B8138,Master!$A$2:$C$11,2,FALSE)</f>
        <v>Europe</v>
      </c>
      <c r="Q8138" s="39" t="str">
        <f>VLOOKUP(D8138,GL_Master!$A$1:$D$80,2,FALSE)</f>
        <v>PL</v>
      </c>
      <c r="R8138" s="39" t="str">
        <f>VLOOKUP(D8138,GL_Master!$A$1:$D$80,3,FALSE)</f>
        <v>Finance Cost</v>
      </c>
      <c r="S8138" s="39" t="str">
        <f>VLOOKUP(D8138,GL_Master!$A$1:$D$80,4,FALSE)</f>
        <v>Interest expense</v>
      </c>
    </row>
    <row r="8139" spans="1:19" x14ac:dyDescent="0.25">
      <c r="A8139" s="39" t="s">
        <v>262</v>
      </c>
      <c r="B8139" s="39" t="s">
        <v>250</v>
      </c>
      <c r="C8139" s="7">
        <v>44136</v>
      </c>
      <c r="D8139" s="39" t="s">
        <v>25</v>
      </c>
      <c r="E8139" s="39">
        <v>2456</v>
      </c>
      <c r="F8139" s="82">
        <f t="shared" si="381"/>
        <v>2.456</v>
      </c>
      <c r="G8139" s="39">
        <f>VLOOKUP(N8139,Currecny_M!$A$1:$P$10,2,FALSE)</f>
        <v>95</v>
      </c>
      <c r="H8139" s="39">
        <f>MATCH(C8139,Currecny_M!$A$1:$P$1,0)</f>
        <v>9</v>
      </c>
      <c r="I8139" s="39">
        <f>VLOOKUP(N8139,Currecny_M!$A$1:$P$10,MATCH(Database!C8139,Currecny_M!$A$1:$P$1,0),FALSE)</f>
        <v>101.86</v>
      </c>
      <c r="J8139" s="82">
        <f t="shared" si="382"/>
        <v>250.16816</v>
      </c>
      <c r="K8139" s="39">
        <f>VLOOKUP('Cover page'!$B$6,Currecny_M!$A$1:$P$10,MATCH(Database!C8139,Currecny_M!$A$1:$P$1,0),FALSE)</f>
        <v>1</v>
      </c>
      <c r="L8139" s="82">
        <f t="shared" si="383"/>
        <v>250.16816</v>
      </c>
      <c r="M8139" s="82">
        <f>((E8139/$F$1)*VLOOKUP(N8139,Currecny_M!$A$1:$P$10,MATCH(Database!C8139,Currecny_M!$A$1:$P$1,0),FALSE))/VLOOKUP('Cover page'!$B$6,Currecny_M!$A$1:$P$10,MATCH(Database!C8139,Currecny_M!$A$1:$P$1,0),FALSE)</f>
        <v>250.16816</v>
      </c>
      <c r="N8139" s="6" t="str">
        <f>VLOOKUP(B8139,Master!$A$2:$C$11,3,FALSE)</f>
        <v>Pound</v>
      </c>
      <c r="O8139" s="6" t="str">
        <f>VLOOKUP(B8139,Master!$A$2:$C$11,2,FALSE)</f>
        <v>Europe</v>
      </c>
      <c r="Q8139" s="39" t="str">
        <f>VLOOKUP(D8139,GL_Master!$A$1:$D$80,2,FALSE)</f>
        <v>PL</v>
      </c>
      <c r="R8139" s="39" t="str">
        <f>VLOOKUP(D8139,GL_Master!$A$1:$D$80,3,FALSE)</f>
        <v>Depreciation</v>
      </c>
      <c r="S8139" s="39" t="str">
        <f>VLOOKUP(D8139,GL_Master!$A$1:$D$80,4,FALSE)</f>
        <v>Depreciation</v>
      </c>
    </row>
    <row r="8140" spans="1:19" x14ac:dyDescent="0.25">
      <c r="A8140" s="39" t="s">
        <v>262</v>
      </c>
      <c r="B8140" s="39" t="s">
        <v>250</v>
      </c>
      <c r="C8140" s="7">
        <v>44136</v>
      </c>
      <c r="D8140" s="39" t="s">
        <v>51</v>
      </c>
      <c r="E8140" s="39">
        <v>-25263</v>
      </c>
      <c r="F8140" s="82">
        <f t="shared" si="381"/>
        <v>-25.263000000000002</v>
      </c>
      <c r="G8140" s="39">
        <f>VLOOKUP(N8140,Currecny_M!$A$1:$P$10,2,FALSE)</f>
        <v>95</v>
      </c>
      <c r="H8140" s="39">
        <f>MATCH(C8140,Currecny_M!$A$1:$P$1,0)</f>
        <v>9</v>
      </c>
      <c r="I8140" s="39">
        <f>VLOOKUP(N8140,Currecny_M!$A$1:$P$10,MATCH(Database!C8140,Currecny_M!$A$1:$P$1,0),FALSE)</f>
        <v>101.86</v>
      </c>
      <c r="J8140" s="82">
        <f t="shared" si="382"/>
        <v>-2573.2891800000002</v>
      </c>
      <c r="K8140" s="39">
        <f>VLOOKUP('Cover page'!$B$6,Currecny_M!$A$1:$P$10,MATCH(Database!C8140,Currecny_M!$A$1:$P$1,0),FALSE)</f>
        <v>1</v>
      </c>
      <c r="L8140" s="82">
        <f t="shared" si="383"/>
        <v>-2573.2891800000002</v>
      </c>
      <c r="M8140" s="82">
        <f>((E8140/$F$1)*VLOOKUP(N8140,Currecny_M!$A$1:$P$10,MATCH(Database!C8140,Currecny_M!$A$1:$P$1,0),FALSE))/VLOOKUP('Cover page'!$B$6,Currecny_M!$A$1:$P$10,MATCH(Database!C8140,Currecny_M!$A$1:$P$1,0),FALSE)</f>
        <v>-2573.2891800000002</v>
      </c>
      <c r="N8140" s="6" t="str">
        <f>VLOOKUP(B8140,Master!$A$2:$C$11,3,FALSE)</f>
        <v>Pound</v>
      </c>
      <c r="O8140" s="6" t="str">
        <f>VLOOKUP(B8140,Master!$A$2:$C$11,2,FALSE)</f>
        <v>Europe</v>
      </c>
      <c r="Q8140" s="39" t="str">
        <f>VLOOKUP(D8140,GL_Master!$A$1:$D$80,2,FALSE)</f>
        <v>BS</v>
      </c>
      <c r="R8140" s="39" t="str">
        <f>VLOOKUP(D8140,GL_Master!$A$1:$D$80,3,FALSE)</f>
        <v>Share Capital</v>
      </c>
      <c r="S8140" s="39" t="str">
        <f>VLOOKUP(D8140,GL_Master!$A$1:$D$80,4,FALSE)</f>
        <v>Equity shares</v>
      </c>
    </row>
    <row r="8141" spans="1:19" x14ac:dyDescent="0.25">
      <c r="A8141" s="39" t="s">
        <v>262</v>
      </c>
      <c r="B8141" s="39" t="s">
        <v>250</v>
      </c>
      <c r="C8141" s="7">
        <v>44136</v>
      </c>
      <c r="D8141" s="39" t="s">
        <v>52</v>
      </c>
      <c r="E8141" s="39">
        <v>-48404</v>
      </c>
      <c r="F8141" s="82">
        <f t="shared" si="381"/>
        <v>-48.404000000000003</v>
      </c>
      <c r="G8141" s="39">
        <f>VLOOKUP(N8141,Currecny_M!$A$1:$P$10,2,FALSE)</f>
        <v>95</v>
      </c>
      <c r="H8141" s="39">
        <f>MATCH(C8141,Currecny_M!$A$1:$P$1,0)</f>
        <v>9</v>
      </c>
      <c r="I8141" s="39">
        <f>VLOOKUP(N8141,Currecny_M!$A$1:$P$10,MATCH(Database!C8141,Currecny_M!$A$1:$P$1,0),FALSE)</f>
        <v>101.86</v>
      </c>
      <c r="J8141" s="82">
        <f t="shared" si="382"/>
        <v>-4930.4314400000003</v>
      </c>
      <c r="K8141" s="39">
        <f>VLOOKUP('Cover page'!$B$6,Currecny_M!$A$1:$P$10,MATCH(Database!C8141,Currecny_M!$A$1:$P$1,0),FALSE)</f>
        <v>1</v>
      </c>
      <c r="L8141" s="82">
        <f t="shared" si="383"/>
        <v>-4930.4314400000003</v>
      </c>
      <c r="M8141" s="82">
        <f>((E8141/$F$1)*VLOOKUP(N8141,Currecny_M!$A$1:$P$10,MATCH(Database!C8141,Currecny_M!$A$1:$P$1,0),FALSE))/VLOOKUP('Cover page'!$B$6,Currecny_M!$A$1:$P$10,MATCH(Database!C8141,Currecny_M!$A$1:$P$1,0),FALSE)</f>
        <v>-4930.4314400000003</v>
      </c>
      <c r="N8141" s="6" t="str">
        <f>VLOOKUP(B8141,Master!$A$2:$C$11,3,FALSE)</f>
        <v>Pound</v>
      </c>
      <c r="O8141" s="6" t="str">
        <f>VLOOKUP(B8141,Master!$A$2:$C$11,2,FALSE)</f>
        <v>Europe</v>
      </c>
      <c r="Q8141" s="39" t="str">
        <f>VLOOKUP(D8141,GL_Master!$A$1:$D$80,2,FALSE)</f>
        <v>BS</v>
      </c>
      <c r="R8141" s="39" t="str">
        <f>VLOOKUP(D8141,GL_Master!$A$1:$D$80,3,FALSE)</f>
        <v>Reserve and Surplus</v>
      </c>
      <c r="S8141" s="39" t="str">
        <f>VLOOKUP(D8141,GL_Master!$A$1:$D$80,4,FALSE)</f>
        <v>Reserves at the commencement of the year</v>
      </c>
    </row>
    <row r="8142" spans="1:19" x14ac:dyDescent="0.25">
      <c r="A8142" s="39" t="s">
        <v>262</v>
      </c>
      <c r="B8142" s="39" t="s">
        <v>250</v>
      </c>
      <c r="C8142" s="7">
        <v>44136</v>
      </c>
      <c r="D8142" s="39" t="s">
        <v>53</v>
      </c>
      <c r="E8142" s="39">
        <v>-1438</v>
      </c>
      <c r="F8142" s="82">
        <f t="shared" si="381"/>
        <v>-1.4379999999999999</v>
      </c>
      <c r="G8142" s="39">
        <f>VLOOKUP(N8142,Currecny_M!$A$1:$P$10,2,FALSE)</f>
        <v>95</v>
      </c>
      <c r="H8142" s="39">
        <f>MATCH(C8142,Currecny_M!$A$1:$P$1,0)</f>
        <v>9</v>
      </c>
      <c r="I8142" s="39">
        <f>VLOOKUP(N8142,Currecny_M!$A$1:$P$10,MATCH(Database!C8142,Currecny_M!$A$1:$P$1,0),FALSE)</f>
        <v>101.86</v>
      </c>
      <c r="J8142" s="82">
        <f t="shared" si="382"/>
        <v>-146.47468000000001</v>
      </c>
      <c r="K8142" s="39">
        <f>VLOOKUP('Cover page'!$B$6,Currecny_M!$A$1:$P$10,MATCH(Database!C8142,Currecny_M!$A$1:$P$1,0),FALSE)</f>
        <v>1</v>
      </c>
      <c r="L8142" s="82">
        <f t="shared" si="383"/>
        <v>-146.47468000000001</v>
      </c>
      <c r="M8142" s="82">
        <f>((E8142/$F$1)*VLOOKUP(N8142,Currecny_M!$A$1:$P$10,MATCH(Database!C8142,Currecny_M!$A$1:$P$1,0),FALSE))/VLOOKUP('Cover page'!$B$6,Currecny_M!$A$1:$P$10,MATCH(Database!C8142,Currecny_M!$A$1:$P$1,0),FALSE)</f>
        <v>-146.47468000000001</v>
      </c>
      <c r="N8142" s="6" t="str">
        <f>VLOOKUP(B8142,Master!$A$2:$C$11,3,FALSE)</f>
        <v>Pound</v>
      </c>
      <c r="O8142" s="6" t="str">
        <f>VLOOKUP(B8142,Master!$A$2:$C$11,2,FALSE)</f>
        <v>Europe</v>
      </c>
      <c r="Q8142" s="39" t="str">
        <f>VLOOKUP(D8142,GL_Master!$A$1:$D$80,2,FALSE)</f>
        <v>BS</v>
      </c>
      <c r="R8142" s="39" t="str">
        <f>VLOOKUP(D8142,GL_Master!$A$1:$D$80,3,FALSE)</f>
        <v>Loan Fund</v>
      </c>
      <c r="S8142" s="39" t="str">
        <f>VLOOKUP(D8142,GL_Master!$A$1:$D$80,4,FALSE)</f>
        <v>Term Loan</v>
      </c>
    </row>
    <row r="8143" spans="1:19" x14ac:dyDescent="0.25">
      <c r="A8143" s="39" t="s">
        <v>262</v>
      </c>
      <c r="B8143" s="39" t="s">
        <v>250</v>
      </c>
      <c r="C8143" s="7">
        <v>44136</v>
      </c>
      <c r="D8143" s="39" t="s">
        <v>54</v>
      </c>
      <c r="E8143" s="39">
        <v>52</v>
      </c>
      <c r="F8143" s="82">
        <f t="shared" si="381"/>
        <v>5.1999999999999998E-2</v>
      </c>
      <c r="G8143" s="39">
        <f>VLOOKUP(N8143,Currecny_M!$A$1:$P$10,2,FALSE)</f>
        <v>95</v>
      </c>
      <c r="H8143" s="39">
        <f>MATCH(C8143,Currecny_M!$A$1:$P$1,0)</f>
        <v>9</v>
      </c>
      <c r="I8143" s="39">
        <f>VLOOKUP(N8143,Currecny_M!$A$1:$P$10,MATCH(Database!C8143,Currecny_M!$A$1:$P$1,0),FALSE)</f>
        <v>101.86</v>
      </c>
      <c r="J8143" s="82">
        <f t="shared" si="382"/>
        <v>5.2967199999999997</v>
      </c>
      <c r="K8143" s="39">
        <f>VLOOKUP('Cover page'!$B$6,Currecny_M!$A$1:$P$10,MATCH(Database!C8143,Currecny_M!$A$1:$P$1,0),FALSE)</f>
        <v>1</v>
      </c>
      <c r="L8143" s="82">
        <f t="shared" si="383"/>
        <v>5.2967199999999997</v>
      </c>
      <c r="M8143" s="82">
        <f>((E8143/$F$1)*VLOOKUP(N8143,Currecny_M!$A$1:$P$10,MATCH(Database!C8143,Currecny_M!$A$1:$P$1,0),FALSE))/VLOOKUP('Cover page'!$B$6,Currecny_M!$A$1:$P$10,MATCH(Database!C8143,Currecny_M!$A$1:$P$1,0),FALSE)</f>
        <v>5.2967199999999997</v>
      </c>
      <c r="N8143" s="6" t="str">
        <f>VLOOKUP(B8143,Master!$A$2:$C$11,3,FALSE)</f>
        <v>Pound</v>
      </c>
      <c r="O8143" s="6" t="str">
        <f>VLOOKUP(B8143,Master!$A$2:$C$11,2,FALSE)</f>
        <v>Europe</v>
      </c>
      <c r="Q8143" s="39" t="str">
        <f>VLOOKUP(D8143,GL_Master!$A$1:$D$80,2,FALSE)</f>
        <v>BS</v>
      </c>
      <c r="R8143" s="39" t="str">
        <f>VLOOKUP(D8143,GL_Master!$A$1:$D$80,3,FALSE)</f>
        <v>Trade Payables</v>
      </c>
      <c r="S8143" s="39" t="str">
        <f>VLOOKUP(D8143,GL_Master!$A$1:$D$80,4,FALSE)</f>
        <v>Trade payable</v>
      </c>
    </row>
    <row r="8144" spans="1:19" x14ac:dyDescent="0.25">
      <c r="A8144" s="39" t="s">
        <v>262</v>
      </c>
      <c r="B8144" s="39" t="s">
        <v>250</v>
      </c>
      <c r="C8144" s="7">
        <v>44136</v>
      </c>
      <c r="D8144" s="39" t="s">
        <v>34</v>
      </c>
      <c r="E8144" s="39">
        <v>-1417</v>
      </c>
      <c r="F8144" s="82">
        <f t="shared" si="381"/>
        <v>-1.417</v>
      </c>
      <c r="G8144" s="39">
        <f>VLOOKUP(N8144,Currecny_M!$A$1:$P$10,2,FALSE)</f>
        <v>95</v>
      </c>
      <c r="H8144" s="39">
        <f>MATCH(C8144,Currecny_M!$A$1:$P$1,0)</f>
        <v>9</v>
      </c>
      <c r="I8144" s="39">
        <f>VLOOKUP(N8144,Currecny_M!$A$1:$P$10,MATCH(Database!C8144,Currecny_M!$A$1:$P$1,0),FALSE)</f>
        <v>101.86</v>
      </c>
      <c r="J8144" s="82">
        <f t="shared" si="382"/>
        <v>-144.33562000000001</v>
      </c>
      <c r="K8144" s="39">
        <f>VLOOKUP('Cover page'!$B$6,Currecny_M!$A$1:$P$10,MATCH(Database!C8144,Currecny_M!$A$1:$P$1,0),FALSE)</f>
        <v>1</v>
      </c>
      <c r="L8144" s="82">
        <f t="shared" si="383"/>
        <v>-144.33562000000001</v>
      </c>
      <c r="M8144" s="82">
        <f>((E8144/$F$1)*VLOOKUP(N8144,Currecny_M!$A$1:$P$10,MATCH(Database!C8144,Currecny_M!$A$1:$P$1,0),FALSE))/VLOOKUP('Cover page'!$B$6,Currecny_M!$A$1:$P$10,MATCH(Database!C8144,Currecny_M!$A$1:$P$1,0),FALSE)</f>
        <v>-144.33562000000001</v>
      </c>
      <c r="N8144" s="6" t="str">
        <f>VLOOKUP(B8144,Master!$A$2:$C$11,3,FALSE)</f>
        <v>Pound</v>
      </c>
      <c r="O8144" s="6" t="str">
        <f>VLOOKUP(B8144,Master!$A$2:$C$11,2,FALSE)</f>
        <v>Europe</v>
      </c>
      <c r="Q8144" s="39" t="str">
        <f>VLOOKUP(D8144,GL_Master!$A$1:$D$80,2,FALSE)</f>
        <v>BS</v>
      </c>
      <c r="R8144" s="39" t="str">
        <f>VLOOKUP(D8144,GL_Master!$A$1:$D$80,3,FALSE)</f>
        <v>Provisions</v>
      </c>
      <c r="S8144" s="39" t="str">
        <f>VLOOKUP(D8144,GL_Master!$A$1:$D$80,4,FALSE)</f>
        <v>Expenses payables</v>
      </c>
    </row>
    <row r="8145" spans="1:19" x14ac:dyDescent="0.25">
      <c r="A8145" s="39" t="s">
        <v>262</v>
      </c>
      <c r="B8145" s="39" t="s">
        <v>250</v>
      </c>
      <c r="C8145" s="7">
        <v>44136</v>
      </c>
      <c r="D8145" s="39" t="s">
        <v>18</v>
      </c>
      <c r="E8145" s="39">
        <v>-807</v>
      </c>
      <c r="F8145" s="82">
        <f t="shared" si="381"/>
        <v>-0.80700000000000005</v>
      </c>
      <c r="G8145" s="39">
        <f>VLOOKUP(N8145,Currecny_M!$A$1:$P$10,2,FALSE)</f>
        <v>95</v>
      </c>
      <c r="H8145" s="39">
        <f>MATCH(C8145,Currecny_M!$A$1:$P$1,0)</f>
        <v>9</v>
      </c>
      <c r="I8145" s="39">
        <f>VLOOKUP(N8145,Currecny_M!$A$1:$P$10,MATCH(Database!C8145,Currecny_M!$A$1:$P$1,0),FALSE)</f>
        <v>101.86</v>
      </c>
      <c r="J8145" s="82">
        <f t="shared" si="382"/>
        <v>-82.20102</v>
      </c>
      <c r="K8145" s="39">
        <f>VLOOKUP('Cover page'!$B$6,Currecny_M!$A$1:$P$10,MATCH(Database!C8145,Currecny_M!$A$1:$P$1,0),FALSE)</f>
        <v>1</v>
      </c>
      <c r="L8145" s="82">
        <f t="shared" si="383"/>
        <v>-82.20102</v>
      </c>
      <c r="M8145" s="82">
        <f>((E8145/$F$1)*VLOOKUP(N8145,Currecny_M!$A$1:$P$10,MATCH(Database!C8145,Currecny_M!$A$1:$P$1,0),FALSE))/VLOOKUP('Cover page'!$B$6,Currecny_M!$A$1:$P$10,MATCH(Database!C8145,Currecny_M!$A$1:$P$1,0),FALSE)</f>
        <v>-82.20102</v>
      </c>
      <c r="N8145" s="6" t="str">
        <f>VLOOKUP(B8145,Master!$A$2:$C$11,3,FALSE)</f>
        <v>Pound</v>
      </c>
      <c r="O8145" s="6" t="str">
        <f>VLOOKUP(B8145,Master!$A$2:$C$11,2,FALSE)</f>
        <v>Europe</v>
      </c>
      <c r="Q8145" s="39" t="str">
        <f>VLOOKUP(D8145,GL_Master!$A$1:$D$80,2,FALSE)</f>
        <v>BS</v>
      </c>
      <c r="R8145" s="39" t="str">
        <f>VLOOKUP(D8145,GL_Master!$A$1:$D$80,3,FALSE)</f>
        <v>Other current liabilities</v>
      </c>
      <c r="S8145" s="39" t="str">
        <f>VLOOKUP(D8145,GL_Master!$A$1:$D$80,4,FALSE)</f>
        <v>Employee related liabilities</v>
      </c>
    </row>
    <row r="8146" spans="1:19" x14ac:dyDescent="0.25">
      <c r="A8146" s="39" t="s">
        <v>262</v>
      </c>
      <c r="B8146" s="39" t="s">
        <v>250</v>
      </c>
      <c r="C8146" s="7">
        <v>44136</v>
      </c>
      <c r="D8146" s="39" t="s">
        <v>55</v>
      </c>
      <c r="E8146" s="39">
        <v>-104</v>
      </c>
      <c r="F8146" s="82">
        <f t="shared" si="381"/>
        <v>-0.104</v>
      </c>
      <c r="G8146" s="39">
        <f>VLOOKUP(N8146,Currecny_M!$A$1:$P$10,2,FALSE)</f>
        <v>95</v>
      </c>
      <c r="H8146" s="39">
        <f>MATCH(C8146,Currecny_M!$A$1:$P$1,0)</f>
        <v>9</v>
      </c>
      <c r="I8146" s="39">
        <f>VLOOKUP(N8146,Currecny_M!$A$1:$P$10,MATCH(Database!C8146,Currecny_M!$A$1:$P$1,0),FALSE)</f>
        <v>101.86</v>
      </c>
      <c r="J8146" s="82">
        <f t="shared" si="382"/>
        <v>-10.593439999999999</v>
      </c>
      <c r="K8146" s="39">
        <f>VLOOKUP('Cover page'!$B$6,Currecny_M!$A$1:$P$10,MATCH(Database!C8146,Currecny_M!$A$1:$P$1,0),FALSE)</f>
        <v>1</v>
      </c>
      <c r="L8146" s="82">
        <f t="shared" si="383"/>
        <v>-10.593439999999999</v>
      </c>
      <c r="M8146" s="82">
        <f>((E8146/$F$1)*VLOOKUP(N8146,Currecny_M!$A$1:$P$10,MATCH(Database!C8146,Currecny_M!$A$1:$P$1,0),FALSE))/VLOOKUP('Cover page'!$B$6,Currecny_M!$A$1:$P$10,MATCH(Database!C8146,Currecny_M!$A$1:$P$1,0),FALSE)</f>
        <v>-10.593439999999999</v>
      </c>
      <c r="N8146" s="6" t="str">
        <f>VLOOKUP(B8146,Master!$A$2:$C$11,3,FALSE)</f>
        <v>Pound</v>
      </c>
      <c r="O8146" s="6" t="str">
        <f>VLOOKUP(B8146,Master!$A$2:$C$11,2,FALSE)</f>
        <v>Europe</v>
      </c>
      <c r="Q8146" s="39" t="str">
        <f>VLOOKUP(D8146,GL_Master!$A$1:$D$80,2,FALSE)</f>
        <v>BS</v>
      </c>
      <c r="R8146" s="39" t="str">
        <f>VLOOKUP(D8146,GL_Master!$A$1:$D$80,3,FALSE)</f>
        <v>Other current liabilities</v>
      </c>
      <c r="S8146" s="39" t="str">
        <f>VLOOKUP(D8146,GL_Master!$A$1:$D$80,4,FALSE)</f>
        <v>Security deposit received</v>
      </c>
    </row>
    <row r="8147" spans="1:19" x14ac:dyDescent="0.25">
      <c r="A8147" s="39" t="s">
        <v>262</v>
      </c>
      <c r="B8147" s="39" t="s">
        <v>250</v>
      </c>
      <c r="C8147" s="7">
        <v>44136</v>
      </c>
      <c r="D8147" s="39" t="s">
        <v>56</v>
      </c>
      <c r="E8147" s="39">
        <v>-28</v>
      </c>
      <c r="F8147" s="82">
        <f t="shared" si="381"/>
        <v>-2.8000000000000001E-2</v>
      </c>
      <c r="G8147" s="39">
        <f>VLOOKUP(N8147,Currecny_M!$A$1:$P$10,2,FALSE)</f>
        <v>95</v>
      </c>
      <c r="H8147" s="39">
        <f>MATCH(C8147,Currecny_M!$A$1:$P$1,0)</f>
        <v>9</v>
      </c>
      <c r="I8147" s="39">
        <f>VLOOKUP(N8147,Currecny_M!$A$1:$P$10,MATCH(Database!C8147,Currecny_M!$A$1:$P$1,0),FALSE)</f>
        <v>101.86</v>
      </c>
      <c r="J8147" s="82">
        <f t="shared" si="382"/>
        <v>-2.8520799999999999</v>
      </c>
      <c r="K8147" s="39">
        <f>VLOOKUP('Cover page'!$B$6,Currecny_M!$A$1:$P$10,MATCH(Database!C8147,Currecny_M!$A$1:$P$1,0),FALSE)</f>
        <v>1</v>
      </c>
      <c r="L8147" s="82">
        <f t="shared" si="383"/>
        <v>-2.8520799999999999</v>
      </c>
      <c r="M8147" s="82">
        <f>((E8147/$F$1)*VLOOKUP(N8147,Currecny_M!$A$1:$P$10,MATCH(Database!C8147,Currecny_M!$A$1:$P$1,0),FALSE))/VLOOKUP('Cover page'!$B$6,Currecny_M!$A$1:$P$10,MATCH(Database!C8147,Currecny_M!$A$1:$P$1,0),FALSE)</f>
        <v>-2.8520799999999999</v>
      </c>
      <c r="N8147" s="6" t="str">
        <f>VLOOKUP(B8147,Master!$A$2:$C$11,3,FALSE)</f>
        <v>Pound</v>
      </c>
      <c r="O8147" s="6" t="str">
        <f>VLOOKUP(B8147,Master!$A$2:$C$11,2,FALSE)</f>
        <v>Europe</v>
      </c>
      <c r="Q8147" s="39" t="str">
        <f>VLOOKUP(D8147,GL_Master!$A$1:$D$80,2,FALSE)</f>
        <v>BS</v>
      </c>
      <c r="R8147" s="39" t="str">
        <f>VLOOKUP(D8147,GL_Master!$A$1:$D$80,3,FALSE)</f>
        <v>Other Tax Payables</v>
      </c>
      <c r="S8147" s="39" t="str">
        <f>VLOOKUP(D8147,GL_Master!$A$1:$D$80,4,FALSE)</f>
        <v>Tax deducted at source payable</v>
      </c>
    </row>
    <row r="8148" spans="1:19" x14ac:dyDescent="0.25">
      <c r="A8148" s="39" t="s">
        <v>262</v>
      </c>
      <c r="B8148" s="39" t="s">
        <v>250</v>
      </c>
      <c r="C8148" s="7">
        <v>44136</v>
      </c>
      <c r="D8148" s="39" t="s">
        <v>57</v>
      </c>
      <c r="E8148" s="39">
        <v>-232</v>
      </c>
      <c r="F8148" s="82">
        <f t="shared" si="381"/>
        <v>-0.23200000000000001</v>
      </c>
      <c r="G8148" s="39">
        <f>VLOOKUP(N8148,Currecny_M!$A$1:$P$10,2,FALSE)</f>
        <v>95</v>
      </c>
      <c r="H8148" s="39">
        <f>MATCH(C8148,Currecny_M!$A$1:$P$1,0)</f>
        <v>9</v>
      </c>
      <c r="I8148" s="39">
        <f>VLOOKUP(N8148,Currecny_M!$A$1:$P$10,MATCH(Database!C8148,Currecny_M!$A$1:$P$1,0),FALSE)</f>
        <v>101.86</v>
      </c>
      <c r="J8148" s="82">
        <f t="shared" si="382"/>
        <v>-23.631520000000002</v>
      </c>
      <c r="K8148" s="39">
        <f>VLOOKUP('Cover page'!$B$6,Currecny_M!$A$1:$P$10,MATCH(Database!C8148,Currecny_M!$A$1:$P$1,0),FALSE)</f>
        <v>1</v>
      </c>
      <c r="L8148" s="82">
        <f t="shared" si="383"/>
        <v>-23.631520000000002</v>
      </c>
      <c r="M8148" s="82">
        <f>((E8148/$F$1)*VLOOKUP(N8148,Currecny_M!$A$1:$P$10,MATCH(Database!C8148,Currecny_M!$A$1:$P$1,0),FALSE))/VLOOKUP('Cover page'!$B$6,Currecny_M!$A$1:$P$10,MATCH(Database!C8148,Currecny_M!$A$1:$P$1,0),FALSE)</f>
        <v>-23.631520000000002</v>
      </c>
      <c r="N8148" s="6" t="str">
        <f>VLOOKUP(B8148,Master!$A$2:$C$11,3,FALSE)</f>
        <v>Pound</v>
      </c>
      <c r="O8148" s="6" t="str">
        <f>VLOOKUP(B8148,Master!$A$2:$C$11,2,FALSE)</f>
        <v>Europe</v>
      </c>
      <c r="Q8148" s="39" t="str">
        <f>VLOOKUP(D8148,GL_Master!$A$1:$D$80,2,FALSE)</f>
        <v>BS</v>
      </c>
      <c r="R8148" s="39" t="str">
        <f>VLOOKUP(D8148,GL_Master!$A$1:$D$80,3,FALSE)</f>
        <v>Other Tax Payables</v>
      </c>
      <c r="S8148" s="39" t="str">
        <f>VLOOKUP(D8148,GL_Master!$A$1:$D$80,4,FALSE)</f>
        <v>Tax deducted at source payable</v>
      </c>
    </row>
    <row r="8149" spans="1:19" x14ac:dyDescent="0.25">
      <c r="A8149" s="39" t="s">
        <v>262</v>
      </c>
      <c r="B8149" s="39" t="s">
        <v>250</v>
      </c>
      <c r="C8149" s="7">
        <v>44136</v>
      </c>
      <c r="D8149" s="39" t="s">
        <v>58</v>
      </c>
      <c r="E8149" s="39">
        <v>-1752</v>
      </c>
      <c r="F8149" s="82">
        <f t="shared" si="381"/>
        <v>-1.752</v>
      </c>
      <c r="G8149" s="39">
        <f>VLOOKUP(N8149,Currecny_M!$A$1:$P$10,2,FALSE)</f>
        <v>95</v>
      </c>
      <c r="H8149" s="39">
        <f>MATCH(C8149,Currecny_M!$A$1:$P$1,0)</f>
        <v>9</v>
      </c>
      <c r="I8149" s="39">
        <f>VLOOKUP(N8149,Currecny_M!$A$1:$P$10,MATCH(Database!C8149,Currecny_M!$A$1:$P$1,0),FALSE)</f>
        <v>101.86</v>
      </c>
      <c r="J8149" s="82">
        <f t="shared" si="382"/>
        <v>-178.45872</v>
      </c>
      <c r="K8149" s="39">
        <f>VLOOKUP('Cover page'!$B$6,Currecny_M!$A$1:$P$10,MATCH(Database!C8149,Currecny_M!$A$1:$P$1,0),FALSE)</f>
        <v>1</v>
      </c>
      <c r="L8149" s="82">
        <f t="shared" si="383"/>
        <v>-178.45872</v>
      </c>
      <c r="M8149" s="82">
        <f>((E8149/$F$1)*VLOOKUP(N8149,Currecny_M!$A$1:$P$10,MATCH(Database!C8149,Currecny_M!$A$1:$P$1,0),FALSE))/VLOOKUP('Cover page'!$B$6,Currecny_M!$A$1:$P$10,MATCH(Database!C8149,Currecny_M!$A$1:$P$1,0),FALSE)</f>
        <v>-178.45872</v>
      </c>
      <c r="N8149" s="6" t="str">
        <f>VLOOKUP(B8149,Master!$A$2:$C$11,3,FALSE)</f>
        <v>Pound</v>
      </c>
      <c r="O8149" s="6" t="str">
        <f>VLOOKUP(B8149,Master!$A$2:$C$11,2,FALSE)</f>
        <v>Europe</v>
      </c>
      <c r="Q8149" s="39" t="str">
        <f>VLOOKUP(D8149,GL_Master!$A$1:$D$80,2,FALSE)</f>
        <v>BS</v>
      </c>
      <c r="R8149" s="39" t="str">
        <f>VLOOKUP(D8149,GL_Master!$A$1:$D$80,3,FALSE)</f>
        <v>Long-term provisions</v>
      </c>
      <c r="S8149" s="39" t="str">
        <f>VLOOKUP(D8149,GL_Master!$A$1:$D$80,4,FALSE)</f>
        <v>Provision for gratuity</v>
      </c>
    </row>
    <row r="8150" spans="1:19" x14ac:dyDescent="0.25">
      <c r="A8150" s="39" t="s">
        <v>262</v>
      </c>
      <c r="B8150" s="39" t="s">
        <v>250</v>
      </c>
      <c r="C8150" s="7">
        <v>44136</v>
      </c>
      <c r="D8150" s="39" t="s">
        <v>59</v>
      </c>
      <c r="E8150" s="39">
        <v>-740</v>
      </c>
      <c r="F8150" s="82">
        <f t="shared" si="381"/>
        <v>-0.74</v>
      </c>
      <c r="G8150" s="39">
        <f>VLOOKUP(N8150,Currecny_M!$A$1:$P$10,2,FALSE)</f>
        <v>95</v>
      </c>
      <c r="H8150" s="39">
        <f>MATCH(C8150,Currecny_M!$A$1:$P$1,0)</f>
        <v>9</v>
      </c>
      <c r="I8150" s="39">
        <f>VLOOKUP(N8150,Currecny_M!$A$1:$P$10,MATCH(Database!C8150,Currecny_M!$A$1:$P$1,0),FALSE)</f>
        <v>101.86</v>
      </c>
      <c r="J8150" s="82">
        <f t="shared" si="382"/>
        <v>-75.376400000000004</v>
      </c>
      <c r="K8150" s="39">
        <f>VLOOKUP('Cover page'!$B$6,Currecny_M!$A$1:$P$10,MATCH(Database!C8150,Currecny_M!$A$1:$P$1,0),FALSE)</f>
        <v>1</v>
      </c>
      <c r="L8150" s="82">
        <f t="shared" si="383"/>
        <v>-75.376400000000004</v>
      </c>
      <c r="M8150" s="82">
        <f>((E8150/$F$1)*VLOOKUP(N8150,Currecny_M!$A$1:$P$10,MATCH(Database!C8150,Currecny_M!$A$1:$P$1,0),FALSE))/VLOOKUP('Cover page'!$B$6,Currecny_M!$A$1:$P$10,MATCH(Database!C8150,Currecny_M!$A$1:$P$1,0),FALSE)</f>
        <v>-75.376400000000004</v>
      </c>
      <c r="N8150" s="6" t="str">
        <f>VLOOKUP(B8150,Master!$A$2:$C$11,3,FALSE)</f>
        <v>Pound</v>
      </c>
      <c r="O8150" s="6" t="str">
        <f>VLOOKUP(B8150,Master!$A$2:$C$11,2,FALSE)</f>
        <v>Europe</v>
      </c>
      <c r="Q8150" s="39" t="str">
        <f>VLOOKUP(D8150,GL_Master!$A$1:$D$80,2,FALSE)</f>
        <v>BS</v>
      </c>
      <c r="R8150" s="39" t="str">
        <f>VLOOKUP(D8150,GL_Master!$A$1:$D$80,3,FALSE)</f>
        <v>Long-term provisions</v>
      </c>
      <c r="S8150" s="39" t="str">
        <f>VLOOKUP(D8150,GL_Master!$A$1:$D$80,4,FALSE)</f>
        <v>Provision for leave encashment</v>
      </c>
    </row>
    <row r="8151" spans="1:19" x14ac:dyDescent="0.25">
      <c r="A8151" s="39" t="s">
        <v>262</v>
      </c>
      <c r="B8151" s="39" t="s">
        <v>250</v>
      </c>
      <c r="C8151" s="7">
        <v>44136</v>
      </c>
      <c r="D8151" s="39" t="s">
        <v>60</v>
      </c>
      <c r="E8151" s="39">
        <v>-210</v>
      </c>
      <c r="F8151" s="82">
        <f t="shared" si="381"/>
        <v>-0.21</v>
      </c>
      <c r="G8151" s="39">
        <f>VLOOKUP(N8151,Currecny_M!$A$1:$P$10,2,FALSE)</f>
        <v>95</v>
      </c>
      <c r="H8151" s="39">
        <f>MATCH(C8151,Currecny_M!$A$1:$P$1,0)</f>
        <v>9</v>
      </c>
      <c r="I8151" s="39">
        <f>VLOOKUP(N8151,Currecny_M!$A$1:$P$10,MATCH(Database!C8151,Currecny_M!$A$1:$P$1,0),FALSE)</f>
        <v>101.86</v>
      </c>
      <c r="J8151" s="82">
        <f t="shared" si="382"/>
        <v>-21.390599999999999</v>
      </c>
      <c r="K8151" s="39">
        <f>VLOOKUP('Cover page'!$B$6,Currecny_M!$A$1:$P$10,MATCH(Database!C8151,Currecny_M!$A$1:$P$1,0),FALSE)</f>
        <v>1</v>
      </c>
      <c r="L8151" s="82">
        <f t="shared" si="383"/>
        <v>-21.390599999999999</v>
      </c>
      <c r="M8151" s="82">
        <f>((E8151/$F$1)*VLOOKUP(N8151,Currecny_M!$A$1:$P$10,MATCH(Database!C8151,Currecny_M!$A$1:$P$1,0),FALSE))/VLOOKUP('Cover page'!$B$6,Currecny_M!$A$1:$P$10,MATCH(Database!C8151,Currecny_M!$A$1:$P$1,0),FALSE)</f>
        <v>-21.390599999999999</v>
      </c>
      <c r="N8151" s="6" t="str">
        <f>VLOOKUP(B8151,Master!$A$2:$C$11,3,FALSE)</f>
        <v>Pound</v>
      </c>
      <c r="O8151" s="6" t="str">
        <f>VLOOKUP(B8151,Master!$A$2:$C$11,2,FALSE)</f>
        <v>Europe</v>
      </c>
      <c r="Q8151" s="39" t="str">
        <f>VLOOKUP(D8151,GL_Master!$A$1:$D$80,2,FALSE)</f>
        <v>BS</v>
      </c>
      <c r="R8151" s="39" t="str">
        <f>VLOOKUP(D8151,GL_Master!$A$1:$D$80,3,FALSE)</f>
        <v>Trade Payables</v>
      </c>
      <c r="S8151" s="39" t="str">
        <f>VLOOKUP(D8151,GL_Master!$A$1:$D$80,4,FALSE)</f>
        <v>Trade payable</v>
      </c>
    </row>
    <row r="8152" spans="1:19" x14ac:dyDescent="0.25">
      <c r="A8152" s="39" t="s">
        <v>262</v>
      </c>
      <c r="B8152" s="39" t="s">
        <v>250</v>
      </c>
      <c r="C8152" s="7">
        <v>44136</v>
      </c>
      <c r="D8152" s="39" t="s">
        <v>61</v>
      </c>
      <c r="E8152" s="39">
        <v>-2334</v>
      </c>
      <c r="F8152" s="82">
        <f t="shared" si="381"/>
        <v>-2.3340000000000001</v>
      </c>
      <c r="G8152" s="39">
        <f>VLOOKUP(N8152,Currecny_M!$A$1:$P$10,2,FALSE)</f>
        <v>95</v>
      </c>
      <c r="H8152" s="39">
        <f>MATCH(C8152,Currecny_M!$A$1:$P$1,0)</f>
        <v>9</v>
      </c>
      <c r="I8152" s="39">
        <f>VLOOKUP(N8152,Currecny_M!$A$1:$P$10,MATCH(Database!C8152,Currecny_M!$A$1:$P$1,0),FALSE)</f>
        <v>101.86</v>
      </c>
      <c r="J8152" s="82">
        <f t="shared" si="382"/>
        <v>-237.74124</v>
      </c>
      <c r="K8152" s="39">
        <f>VLOOKUP('Cover page'!$B$6,Currecny_M!$A$1:$P$10,MATCH(Database!C8152,Currecny_M!$A$1:$P$1,0),FALSE)</f>
        <v>1</v>
      </c>
      <c r="L8152" s="82">
        <f t="shared" si="383"/>
        <v>-237.74124</v>
      </c>
      <c r="M8152" s="82">
        <f>((E8152/$F$1)*VLOOKUP(N8152,Currecny_M!$A$1:$P$10,MATCH(Database!C8152,Currecny_M!$A$1:$P$1,0),FALSE))/VLOOKUP('Cover page'!$B$6,Currecny_M!$A$1:$P$10,MATCH(Database!C8152,Currecny_M!$A$1:$P$1,0),FALSE)</f>
        <v>-237.74124</v>
      </c>
      <c r="N8152" s="6" t="str">
        <f>VLOOKUP(B8152,Master!$A$2:$C$11,3,FALSE)</f>
        <v>Pound</v>
      </c>
      <c r="O8152" s="6" t="str">
        <f>VLOOKUP(B8152,Master!$A$2:$C$11,2,FALSE)</f>
        <v>Europe</v>
      </c>
      <c r="Q8152" s="39" t="str">
        <f>VLOOKUP(D8152,GL_Master!$A$1:$D$80,2,FALSE)</f>
        <v>BS</v>
      </c>
      <c r="R8152" s="39" t="str">
        <f>VLOOKUP(D8152,GL_Master!$A$1:$D$80,3,FALSE)</f>
        <v>Provisions</v>
      </c>
      <c r="S8152" s="39" t="str">
        <f>VLOOKUP(D8152,GL_Master!$A$1:$D$80,4,FALSE)</f>
        <v>Provision for doubtful assets</v>
      </c>
    </row>
    <row r="8153" spans="1:19" x14ac:dyDescent="0.25">
      <c r="A8153" s="39" t="s">
        <v>262</v>
      </c>
      <c r="B8153" s="39" t="s">
        <v>250</v>
      </c>
      <c r="C8153" s="7">
        <v>44136</v>
      </c>
      <c r="D8153" s="39" t="s">
        <v>62</v>
      </c>
      <c r="E8153" s="39">
        <v>-80</v>
      </c>
      <c r="F8153" s="82">
        <f t="shared" si="381"/>
        <v>-0.08</v>
      </c>
      <c r="G8153" s="39">
        <f>VLOOKUP(N8153,Currecny_M!$A$1:$P$10,2,FALSE)</f>
        <v>95</v>
      </c>
      <c r="H8153" s="39">
        <f>MATCH(C8153,Currecny_M!$A$1:$P$1,0)</f>
        <v>9</v>
      </c>
      <c r="I8153" s="39">
        <f>VLOOKUP(N8153,Currecny_M!$A$1:$P$10,MATCH(Database!C8153,Currecny_M!$A$1:$P$1,0),FALSE)</f>
        <v>101.86</v>
      </c>
      <c r="J8153" s="82">
        <f t="shared" si="382"/>
        <v>-8.1487999999999996</v>
      </c>
      <c r="K8153" s="39">
        <f>VLOOKUP('Cover page'!$B$6,Currecny_M!$A$1:$P$10,MATCH(Database!C8153,Currecny_M!$A$1:$P$1,0),FALSE)</f>
        <v>1</v>
      </c>
      <c r="L8153" s="82">
        <f t="shared" si="383"/>
        <v>-8.1487999999999996</v>
      </c>
      <c r="M8153" s="82">
        <f>((E8153/$F$1)*VLOOKUP(N8153,Currecny_M!$A$1:$P$10,MATCH(Database!C8153,Currecny_M!$A$1:$P$1,0),FALSE))/VLOOKUP('Cover page'!$B$6,Currecny_M!$A$1:$P$10,MATCH(Database!C8153,Currecny_M!$A$1:$P$1,0),FALSE)</f>
        <v>-8.1487999999999996</v>
      </c>
      <c r="N8153" s="6" t="str">
        <f>VLOOKUP(B8153,Master!$A$2:$C$11,3,FALSE)</f>
        <v>Pound</v>
      </c>
      <c r="O8153" s="6" t="str">
        <f>VLOOKUP(B8153,Master!$A$2:$C$11,2,FALSE)</f>
        <v>Europe</v>
      </c>
      <c r="Q8153" s="39" t="str">
        <f>VLOOKUP(D8153,GL_Master!$A$1:$D$80,2,FALSE)</f>
        <v>BS</v>
      </c>
      <c r="R8153" s="39" t="str">
        <f>VLOOKUP(D8153,GL_Master!$A$1:$D$80,3,FALSE)</f>
        <v>Provisions</v>
      </c>
      <c r="S8153" s="39" t="str">
        <f>VLOOKUP(D8153,GL_Master!$A$1:$D$80,4,FALSE)</f>
        <v>Provision for Insurance</v>
      </c>
    </row>
    <row r="8154" spans="1:19" x14ac:dyDescent="0.25">
      <c r="A8154" s="39" t="s">
        <v>262</v>
      </c>
      <c r="B8154" s="39" t="s">
        <v>250</v>
      </c>
      <c r="C8154" s="7">
        <v>44136</v>
      </c>
      <c r="D8154" s="39" t="s">
        <v>63</v>
      </c>
      <c r="E8154" s="39">
        <v>180</v>
      </c>
      <c r="F8154" s="82">
        <f t="shared" si="381"/>
        <v>0.18</v>
      </c>
      <c r="G8154" s="39">
        <f>VLOOKUP(N8154,Currecny_M!$A$1:$P$10,2,FALSE)</f>
        <v>95</v>
      </c>
      <c r="H8154" s="39">
        <f>MATCH(C8154,Currecny_M!$A$1:$P$1,0)</f>
        <v>9</v>
      </c>
      <c r="I8154" s="39">
        <f>VLOOKUP(N8154,Currecny_M!$A$1:$P$10,MATCH(Database!C8154,Currecny_M!$A$1:$P$1,0),FALSE)</f>
        <v>101.86</v>
      </c>
      <c r="J8154" s="82">
        <f t="shared" si="382"/>
        <v>18.334799999999998</v>
      </c>
      <c r="K8154" s="39">
        <f>VLOOKUP('Cover page'!$B$6,Currecny_M!$A$1:$P$10,MATCH(Database!C8154,Currecny_M!$A$1:$P$1,0),FALSE)</f>
        <v>1</v>
      </c>
      <c r="L8154" s="82">
        <f t="shared" si="383"/>
        <v>18.334799999999998</v>
      </c>
      <c r="M8154" s="82">
        <f>((E8154/$F$1)*VLOOKUP(N8154,Currecny_M!$A$1:$P$10,MATCH(Database!C8154,Currecny_M!$A$1:$P$1,0),FALSE))/VLOOKUP('Cover page'!$B$6,Currecny_M!$A$1:$P$10,MATCH(Database!C8154,Currecny_M!$A$1:$P$1,0),FALSE)</f>
        <v>18.334799999999998</v>
      </c>
      <c r="N8154" s="6" t="str">
        <f>VLOOKUP(B8154,Master!$A$2:$C$11,3,FALSE)</f>
        <v>Pound</v>
      </c>
      <c r="O8154" s="6" t="str">
        <f>VLOOKUP(B8154,Master!$A$2:$C$11,2,FALSE)</f>
        <v>Europe</v>
      </c>
      <c r="Q8154" s="39" t="str">
        <f>VLOOKUP(D8154,GL_Master!$A$1:$D$80,2,FALSE)</f>
        <v>BS</v>
      </c>
      <c r="R8154" s="39" t="str">
        <f>VLOOKUP(D8154,GL_Master!$A$1:$D$80,3,FALSE)</f>
        <v>Gross Block</v>
      </c>
      <c r="S8154" s="39" t="str">
        <f>VLOOKUP(D8154,GL_Master!$A$1:$D$80,4,FALSE)</f>
        <v>Tangible Fixed assets</v>
      </c>
    </row>
    <row r="8155" spans="1:19" x14ac:dyDescent="0.25">
      <c r="A8155" s="39" t="s">
        <v>262</v>
      </c>
      <c r="B8155" s="39" t="s">
        <v>250</v>
      </c>
      <c r="C8155" s="7">
        <v>44136</v>
      </c>
      <c r="D8155" s="39" t="s">
        <v>64</v>
      </c>
      <c r="E8155" s="39">
        <v>11144</v>
      </c>
      <c r="F8155" s="82">
        <f t="shared" si="381"/>
        <v>11.144</v>
      </c>
      <c r="G8155" s="39">
        <f>VLOOKUP(N8155,Currecny_M!$A$1:$P$10,2,FALSE)</f>
        <v>95</v>
      </c>
      <c r="H8155" s="39">
        <f>MATCH(C8155,Currecny_M!$A$1:$P$1,0)</f>
        <v>9</v>
      </c>
      <c r="I8155" s="39">
        <f>VLOOKUP(N8155,Currecny_M!$A$1:$P$10,MATCH(Database!C8155,Currecny_M!$A$1:$P$1,0),FALSE)</f>
        <v>101.86</v>
      </c>
      <c r="J8155" s="82">
        <f t="shared" si="382"/>
        <v>1135.1278400000001</v>
      </c>
      <c r="K8155" s="39">
        <f>VLOOKUP('Cover page'!$B$6,Currecny_M!$A$1:$P$10,MATCH(Database!C8155,Currecny_M!$A$1:$P$1,0),FALSE)</f>
        <v>1</v>
      </c>
      <c r="L8155" s="82">
        <f t="shared" si="383"/>
        <v>1135.1278400000001</v>
      </c>
      <c r="M8155" s="82">
        <f>((E8155/$F$1)*VLOOKUP(N8155,Currecny_M!$A$1:$P$10,MATCH(Database!C8155,Currecny_M!$A$1:$P$1,0),FALSE))/VLOOKUP('Cover page'!$B$6,Currecny_M!$A$1:$P$10,MATCH(Database!C8155,Currecny_M!$A$1:$P$1,0),FALSE)</f>
        <v>1135.1278400000001</v>
      </c>
      <c r="N8155" s="6" t="str">
        <f>VLOOKUP(B8155,Master!$A$2:$C$11,3,FALSE)</f>
        <v>Pound</v>
      </c>
      <c r="O8155" s="6" t="str">
        <f>VLOOKUP(B8155,Master!$A$2:$C$11,2,FALSE)</f>
        <v>Europe</v>
      </c>
      <c r="Q8155" s="39" t="str">
        <f>VLOOKUP(D8155,GL_Master!$A$1:$D$80,2,FALSE)</f>
        <v>BS</v>
      </c>
      <c r="R8155" s="39" t="str">
        <f>VLOOKUP(D8155,GL_Master!$A$1:$D$80,3,FALSE)</f>
        <v>Gross Block</v>
      </c>
      <c r="S8155" s="39" t="str">
        <f>VLOOKUP(D8155,GL_Master!$A$1:$D$80,4,FALSE)</f>
        <v>Tangible Fixed assets</v>
      </c>
    </row>
    <row r="8156" spans="1:19" x14ac:dyDescent="0.25">
      <c r="A8156" s="39" t="s">
        <v>262</v>
      </c>
      <c r="B8156" s="39" t="s">
        <v>250</v>
      </c>
      <c r="C8156" s="7">
        <v>44136</v>
      </c>
      <c r="D8156" s="39" t="s">
        <v>65</v>
      </c>
      <c r="E8156" s="39">
        <v>-6519</v>
      </c>
      <c r="F8156" s="82">
        <f t="shared" si="381"/>
        <v>-6.5190000000000001</v>
      </c>
      <c r="G8156" s="39">
        <f>VLOOKUP(N8156,Currecny_M!$A$1:$P$10,2,FALSE)</f>
        <v>95</v>
      </c>
      <c r="H8156" s="39">
        <f>MATCH(C8156,Currecny_M!$A$1:$P$1,0)</f>
        <v>9</v>
      </c>
      <c r="I8156" s="39">
        <f>VLOOKUP(N8156,Currecny_M!$A$1:$P$10,MATCH(Database!C8156,Currecny_M!$A$1:$P$1,0),FALSE)</f>
        <v>101.86</v>
      </c>
      <c r="J8156" s="82">
        <f t="shared" si="382"/>
        <v>-664.02534000000003</v>
      </c>
      <c r="K8156" s="39">
        <f>VLOOKUP('Cover page'!$B$6,Currecny_M!$A$1:$P$10,MATCH(Database!C8156,Currecny_M!$A$1:$P$1,0),FALSE)</f>
        <v>1</v>
      </c>
      <c r="L8156" s="82">
        <f t="shared" si="383"/>
        <v>-664.02534000000003</v>
      </c>
      <c r="M8156" s="82">
        <f>((E8156/$F$1)*VLOOKUP(N8156,Currecny_M!$A$1:$P$10,MATCH(Database!C8156,Currecny_M!$A$1:$P$1,0),FALSE))/VLOOKUP('Cover page'!$B$6,Currecny_M!$A$1:$P$10,MATCH(Database!C8156,Currecny_M!$A$1:$P$1,0),FALSE)</f>
        <v>-664.02534000000003</v>
      </c>
      <c r="N8156" s="6" t="str">
        <f>VLOOKUP(B8156,Master!$A$2:$C$11,3,FALSE)</f>
        <v>Pound</v>
      </c>
      <c r="O8156" s="6" t="str">
        <f>VLOOKUP(B8156,Master!$A$2:$C$11,2,FALSE)</f>
        <v>Europe</v>
      </c>
      <c r="Q8156" s="39" t="str">
        <f>VLOOKUP(D8156,GL_Master!$A$1:$D$80,2,FALSE)</f>
        <v>BS</v>
      </c>
      <c r="R8156" s="39" t="str">
        <f>VLOOKUP(D8156,GL_Master!$A$1:$D$80,3,FALSE)</f>
        <v>Accumulated Depreciation</v>
      </c>
      <c r="S8156" s="39" t="str">
        <f>VLOOKUP(D8156,GL_Master!$A$1:$D$80,4,FALSE)</f>
        <v>Accumulated Depreciation</v>
      </c>
    </row>
    <row r="8157" spans="1:19" x14ac:dyDescent="0.25">
      <c r="A8157" s="39" t="s">
        <v>262</v>
      </c>
      <c r="B8157" s="39" t="s">
        <v>250</v>
      </c>
      <c r="C8157" s="7">
        <v>44136</v>
      </c>
      <c r="D8157" s="39" t="s">
        <v>66</v>
      </c>
      <c r="E8157" s="39">
        <v>5675</v>
      </c>
      <c r="F8157" s="82">
        <f t="shared" si="381"/>
        <v>5.6749999999999998</v>
      </c>
      <c r="G8157" s="39">
        <f>VLOOKUP(N8157,Currecny_M!$A$1:$P$10,2,FALSE)</f>
        <v>95</v>
      </c>
      <c r="H8157" s="39">
        <f>MATCH(C8157,Currecny_M!$A$1:$P$1,0)</f>
        <v>9</v>
      </c>
      <c r="I8157" s="39">
        <f>VLOOKUP(N8157,Currecny_M!$A$1:$P$10,MATCH(Database!C8157,Currecny_M!$A$1:$P$1,0),FALSE)</f>
        <v>101.86</v>
      </c>
      <c r="J8157" s="82">
        <f t="shared" si="382"/>
        <v>578.05549999999994</v>
      </c>
      <c r="K8157" s="39">
        <f>VLOOKUP('Cover page'!$B$6,Currecny_M!$A$1:$P$10,MATCH(Database!C8157,Currecny_M!$A$1:$P$1,0),FALSE)</f>
        <v>1</v>
      </c>
      <c r="L8157" s="82">
        <f t="shared" si="383"/>
        <v>578.05549999999994</v>
      </c>
      <c r="M8157" s="82">
        <f>((E8157/$F$1)*VLOOKUP(N8157,Currecny_M!$A$1:$P$10,MATCH(Database!C8157,Currecny_M!$A$1:$P$1,0),FALSE))/VLOOKUP('Cover page'!$B$6,Currecny_M!$A$1:$P$10,MATCH(Database!C8157,Currecny_M!$A$1:$P$1,0),FALSE)</f>
        <v>578.05549999999994</v>
      </c>
      <c r="N8157" s="6" t="str">
        <f>VLOOKUP(B8157,Master!$A$2:$C$11,3,FALSE)</f>
        <v>Pound</v>
      </c>
      <c r="O8157" s="6" t="str">
        <f>VLOOKUP(B8157,Master!$A$2:$C$11,2,FALSE)</f>
        <v>Europe</v>
      </c>
      <c r="Q8157" s="39" t="str">
        <f>VLOOKUP(D8157,GL_Master!$A$1:$D$80,2,FALSE)</f>
        <v>BS</v>
      </c>
      <c r="R8157" s="39" t="str">
        <f>VLOOKUP(D8157,GL_Master!$A$1:$D$80,3,FALSE)</f>
        <v>Gross Block</v>
      </c>
      <c r="S8157" s="39" t="str">
        <f>VLOOKUP(D8157,GL_Master!$A$1:$D$80,4,FALSE)</f>
        <v>Tangible Fixed assets</v>
      </c>
    </row>
    <row r="8158" spans="1:19" x14ac:dyDescent="0.25">
      <c r="A8158" s="39" t="s">
        <v>262</v>
      </c>
      <c r="B8158" s="39" t="s">
        <v>250</v>
      </c>
      <c r="C8158" s="7">
        <v>44136</v>
      </c>
      <c r="D8158" s="39" t="s">
        <v>67</v>
      </c>
      <c r="E8158" s="39">
        <v>2016</v>
      </c>
      <c r="F8158" s="82">
        <f t="shared" si="381"/>
        <v>2.016</v>
      </c>
      <c r="G8158" s="39">
        <f>VLOOKUP(N8158,Currecny_M!$A$1:$P$10,2,FALSE)</f>
        <v>95</v>
      </c>
      <c r="H8158" s="39">
        <f>MATCH(C8158,Currecny_M!$A$1:$P$1,0)</f>
        <v>9</v>
      </c>
      <c r="I8158" s="39">
        <f>VLOOKUP(N8158,Currecny_M!$A$1:$P$10,MATCH(Database!C8158,Currecny_M!$A$1:$P$1,0),FALSE)</f>
        <v>101.86</v>
      </c>
      <c r="J8158" s="82">
        <f t="shared" si="382"/>
        <v>205.34976</v>
      </c>
      <c r="K8158" s="39">
        <f>VLOOKUP('Cover page'!$B$6,Currecny_M!$A$1:$P$10,MATCH(Database!C8158,Currecny_M!$A$1:$P$1,0),FALSE)</f>
        <v>1</v>
      </c>
      <c r="L8158" s="82">
        <f t="shared" si="383"/>
        <v>205.34976</v>
      </c>
      <c r="M8158" s="82">
        <f>((E8158/$F$1)*VLOOKUP(N8158,Currecny_M!$A$1:$P$10,MATCH(Database!C8158,Currecny_M!$A$1:$P$1,0),FALSE))/VLOOKUP('Cover page'!$B$6,Currecny_M!$A$1:$P$10,MATCH(Database!C8158,Currecny_M!$A$1:$P$1,0),FALSE)</f>
        <v>205.34976</v>
      </c>
      <c r="N8158" s="6" t="str">
        <f>VLOOKUP(B8158,Master!$A$2:$C$11,3,FALSE)</f>
        <v>Pound</v>
      </c>
      <c r="O8158" s="6" t="str">
        <f>VLOOKUP(B8158,Master!$A$2:$C$11,2,FALSE)</f>
        <v>Europe</v>
      </c>
      <c r="Q8158" s="39" t="str">
        <f>VLOOKUP(D8158,GL_Master!$A$1:$D$80,2,FALSE)</f>
        <v>BS</v>
      </c>
      <c r="R8158" s="39" t="str">
        <f>VLOOKUP(D8158,GL_Master!$A$1:$D$80,3,FALSE)</f>
        <v>Gross Block</v>
      </c>
      <c r="S8158" s="39" t="str">
        <f>VLOOKUP(D8158,GL_Master!$A$1:$D$80,4,FALSE)</f>
        <v>Tangible Fixed assets</v>
      </c>
    </row>
    <row r="8159" spans="1:19" x14ac:dyDescent="0.25">
      <c r="A8159" s="39" t="s">
        <v>262</v>
      </c>
      <c r="B8159" s="39" t="s">
        <v>250</v>
      </c>
      <c r="C8159" s="7">
        <v>44136</v>
      </c>
      <c r="D8159" s="39" t="s">
        <v>68</v>
      </c>
      <c r="E8159" s="39">
        <v>-1795</v>
      </c>
      <c r="F8159" s="82">
        <f t="shared" si="381"/>
        <v>-1.7949999999999999</v>
      </c>
      <c r="G8159" s="39">
        <f>VLOOKUP(N8159,Currecny_M!$A$1:$P$10,2,FALSE)</f>
        <v>95</v>
      </c>
      <c r="H8159" s="39">
        <f>MATCH(C8159,Currecny_M!$A$1:$P$1,0)</f>
        <v>9</v>
      </c>
      <c r="I8159" s="39">
        <f>VLOOKUP(N8159,Currecny_M!$A$1:$P$10,MATCH(Database!C8159,Currecny_M!$A$1:$P$1,0),FALSE)</f>
        <v>101.86</v>
      </c>
      <c r="J8159" s="82">
        <f t="shared" si="382"/>
        <v>-182.83869999999999</v>
      </c>
      <c r="K8159" s="39">
        <f>VLOOKUP('Cover page'!$B$6,Currecny_M!$A$1:$P$10,MATCH(Database!C8159,Currecny_M!$A$1:$P$1,0),FALSE)</f>
        <v>1</v>
      </c>
      <c r="L8159" s="82">
        <f t="shared" si="383"/>
        <v>-182.83869999999999</v>
      </c>
      <c r="M8159" s="82">
        <f>((E8159/$F$1)*VLOOKUP(N8159,Currecny_M!$A$1:$P$10,MATCH(Database!C8159,Currecny_M!$A$1:$P$1,0),FALSE))/VLOOKUP('Cover page'!$B$6,Currecny_M!$A$1:$P$10,MATCH(Database!C8159,Currecny_M!$A$1:$P$1,0),FALSE)</f>
        <v>-182.83869999999999</v>
      </c>
      <c r="N8159" s="6" t="str">
        <f>VLOOKUP(B8159,Master!$A$2:$C$11,3,FALSE)</f>
        <v>Pound</v>
      </c>
      <c r="O8159" s="6" t="str">
        <f>VLOOKUP(B8159,Master!$A$2:$C$11,2,FALSE)</f>
        <v>Europe</v>
      </c>
      <c r="Q8159" s="39" t="str">
        <f>VLOOKUP(D8159,GL_Master!$A$1:$D$80,2,FALSE)</f>
        <v>BS</v>
      </c>
      <c r="R8159" s="39" t="str">
        <f>VLOOKUP(D8159,GL_Master!$A$1:$D$80,3,FALSE)</f>
        <v>Accumulated Depreciation</v>
      </c>
      <c r="S8159" s="39" t="str">
        <f>VLOOKUP(D8159,GL_Master!$A$1:$D$80,4,FALSE)</f>
        <v>Accumulated Depreciation</v>
      </c>
    </row>
    <row r="8160" spans="1:19" x14ac:dyDescent="0.25">
      <c r="A8160" s="39" t="s">
        <v>262</v>
      </c>
      <c r="B8160" s="39" t="s">
        <v>250</v>
      </c>
      <c r="C8160" s="7">
        <v>44136</v>
      </c>
      <c r="D8160" s="39" t="s">
        <v>69</v>
      </c>
      <c r="E8160" s="39">
        <v>3496</v>
      </c>
      <c r="F8160" s="82">
        <f t="shared" si="381"/>
        <v>3.496</v>
      </c>
      <c r="G8160" s="39">
        <f>VLOOKUP(N8160,Currecny_M!$A$1:$P$10,2,FALSE)</f>
        <v>95</v>
      </c>
      <c r="H8160" s="39">
        <f>MATCH(C8160,Currecny_M!$A$1:$P$1,0)</f>
        <v>9</v>
      </c>
      <c r="I8160" s="39">
        <f>VLOOKUP(N8160,Currecny_M!$A$1:$P$10,MATCH(Database!C8160,Currecny_M!$A$1:$P$1,0),FALSE)</f>
        <v>101.86</v>
      </c>
      <c r="J8160" s="82">
        <f t="shared" si="382"/>
        <v>356.10255999999998</v>
      </c>
      <c r="K8160" s="39">
        <f>VLOOKUP('Cover page'!$B$6,Currecny_M!$A$1:$P$10,MATCH(Database!C8160,Currecny_M!$A$1:$P$1,0),FALSE)</f>
        <v>1</v>
      </c>
      <c r="L8160" s="82">
        <f t="shared" si="383"/>
        <v>356.10255999999998</v>
      </c>
      <c r="M8160" s="82">
        <f>((E8160/$F$1)*VLOOKUP(N8160,Currecny_M!$A$1:$P$10,MATCH(Database!C8160,Currecny_M!$A$1:$P$1,0),FALSE))/VLOOKUP('Cover page'!$B$6,Currecny_M!$A$1:$P$10,MATCH(Database!C8160,Currecny_M!$A$1:$P$1,0),FALSE)</f>
        <v>356.10255999999998</v>
      </c>
      <c r="N8160" s="6" t="str">
        <f>VLOOKUP(B8160,Master!$A$2:$C$11,3,FALSE)</f>
        <v>Pound</v>
      </c>
      <c r="O8160" s="6" t="str">
        <f>VLOOKUP(B8160,Master!$A$2:$C$11,2,FALSE)</f>
        <v>Europe</v>
      </c>
      <c r="Q8160" s="39" t="str">
        <f>VLOOKUP(D8160,GL_Master!$A$1:$D$80,2,FALSE)</f>
        <v>BS</v>
      </c>
      <c r="R8160" s="39" t="str">
        <f>VLOOKUP(D8160,GL_Master!$A$1:$D$80,3,FALSE)</f>
        <v>Gross Block</v>
      </c>
      <c r="S8160" s="39" t="str">
        <f>VLOOKUP(D8160,GL_Master!$A$1:$D$80,4,FALSE)</f>
        <v>Tangible Fixed assets</v>
      </c>
    </row>
    <row r="8161" spans="1:19" x14ac:dyDescent="0.25">
      <c r="A8161" s="39" t="s">
        <v>262</v>
      </c>
      <c r="B8161" s="39" t="s">
        <v>250</v>
      </c>
      <c r="C8161" s="7">
        <v>44136</v>
      </c>
      <c r="D8161" s="39" t="s">
        <v>70</v>
      </c>
      <c r="E8161" s="39">
        <v>-138</v>
      </c>
      <c r="F8161" s="82">
        <f t="shared" si="381"/>
        <v>-0.13800000000000001</v>
      </c>
      <c r="G8161" s="39">
        <f>VLOOKUP(N8161,Currecny_M!$A$1:$P$10,2,FALSE)</f>
        <v>95</v>
      </c>
      <c r="H8161" s="39">
        <f>MATCH(C8161,Currecny_M!$A$1:$P$1,0)</f>
        <v>9</v>
      </c>
      <c r="I8161" s="39">
        <f>VLOOKUP(N8161,Currecny_M!$A$1:$P$10,MATCH(Database!C8161,Currecny_M!$A$1:$P$1,0),FALSE)</f>
        <v>101.86</v>
      </c>
      <c r="J8161" s="82">
        <f t="shared" si="382"/>
        <v>-14.056680000000002</v>
      </c>
      <c r="K8161" s="39">
        <f>VLOOKUP('Cover page'!$B$6,Currecny_M!$A$1:$P$10,MATCH(Database!C8161,Currecny_M!$A$1:$P$1,0),FALSE)</f>
        <v>1</v>
      </c>
      <c r="L8161" s="82">
        <f t="shared" si="383"/>
        <v>-14.056680000000002</v>
      </c>
      <c r="M8161" s="82">
        <f>((E8161/$F$1)*VLOOKUP(N8161,Currecny_M!$A$1:$P$10,MATCH(Database!C8161,Currecny_M!$A$1:$P$1,0),FALSE))/VLOOKUP('Cover page'!$B$6,Currecny_M!$A$1:$P$10,MATCH(Database!C8161,Currecny_M!$A$1:$P$1,0),FALSE)</f>
        <v>-14.056680000000002</v>
      </c>
      <c r="N8161" s="6" t="str">
        <f>VLOOKUP(B8161,Master!$A$2:$C$11,3,FALSE)</f>
        <v>Pound</v>
      </c>
      <c r="O8161" s="6" t="str">
        <f>VLOOKUP(B8161,Master!$A$2:$C$11,2,FALSE)</f>
        <v>Europe</v>
      </c>
      <c r="Q8161" s="39" t="str">
        <f>VLOOKUP(D8161,GL_Master!$A$1:$D$80,2,FALSE)</f>
        <v>BS</v>
      </c>
      <c r="R8161" s="39" t="str">
        <f>VLOOKUP(D8161,GL_Master!$A$1:$D$80,3,FALSE)</f>
        <v>Accumulated Depreciation</v>
      </c>
      <c r="S8161" s="39" t="str">
        <f>VLOOKUP(D8161,GL_Master!$A$1:$D$80,4,FALSE)</f>
        <v>Accumulated Depreciation</v>
      </c>
    </row>
    <row r="8162" spans="1:19" x14ac:dyDescent="0.25">
      <c r="A8162" s="39" t="s">
        <v>262</v>
      </c>
      <c r="B8162" s="39" t="s">
        <v>250</v>
      </c>
      <c r="C8162" s="7">
        <v>44136</v>
      </c>
      <c r="D8162" s="39" t="s">
        <v>71</v>
      </c>
      <c r="E8162" s="39">
        <v>6650</v>
      </c>
      <c r="F8162" s="82">
        <f t="shared" si="381"/>
        <v>6.65</v>
      </c>
      <c r="G8162" s="39">
        <f>VLOOKUP(N8162,Currecny_M!$A$1:$P$10,2,FALSE)</f>
        <v>95</v>
      </c>
      <c r="H8162" s="39">
        <f>MATCH(C8162,Currecny_M!$A$1:$P$1,0)</f>
        <v>9</v>
      </c>
      <c r="I8162" s="39">
        <f>VLOOKUP(N8162,Currecny_M!$A$1:$P$10,MATCH(Database!C8162,Currecny_M!$A$1:$P$1,0),FALSE)</f>
        <v>101.86</v>
      </c>
      <c r="J8162" s="82">
        <f t="shared" si="382"/>
        <v>677.36900000000003</v>
      </c>
      <c r="K8162" s="39">
        <f>VLOOKUP('Cover page'!$B$6,Currecny_M!$A$1:$P$10,MATCH(Database!C8162,Currecny_M!$A$1:$P$1,0),FALSE)</f>
        <v>1</v>
      </c>
      <c r="L8162" s="82">
        <f t="shared" si="383"/>
        <v>677.36900000000003</v>
      </c>
      <c r="M8162" s="82">
        <f>((E8162/$F$1)*VLOOKUP(N8162,Currecny_M!$A$1:$P$10,MATCH(Database!C8162,Currecny_M!$A$1:$P$1,0),FALSE))/VLOOKUP('Cover page'!$B$6,Currecny_M!$A$1:$P$10,MATCH(Database!C8162,Currecny_M!$A$1:$P$1,0),FALSE)</f>
        <v>677.36900000000003</v>
      </c>
      <c r="N8162" s="6" t="str">
        <f>VLOOKUP(B8162,Master!$A$2:$C$11,3,FALSE)</f>
        <v>Pound</v>
      </c>
      <c r="O8162" s="6" t="str">
        <f>VLOOKUP(B8162,Master!$A$2:$C$11,2,FALSE)</f>
        <v>Europe</v>
      </c>
      <c r="Q8162" s="39" t="str">
        <f>VLOOKUP(D8162,GL_Master!$A$1:$D$80,2,FALSE)</f>
        <v>BS</v>
      </c>
      <c r="R8162" s="39" t="str">
        <f>VLOOKUP(D8162,GL_Master!$A$1:$D$80,3,FALSE)</f>
        <v>Gross Block</v>
      </c>
      <c r="S8162" s="39" t="str">
        <f>VLOOKUP(D8162,GL_Master!$A$1:$D$80,4,FALSE)</f>
        <v>Tangible Fixed assets</v>
      </c>
    </row>
    <row r="8163" spans="1:19" x14ac:dyDescent="0.25">
      <c r="A8163" s="39" t="s">
        <v>262</v>
      </c>
      <c r="B8163" s="39" t="s">
        <v>250</v>
      </c>
      <c r="C8163" s="7">
        <v>44136</v>
      </c>
      <c r="D8163" s="39" t="s">
        <v>72</v>
      </c>
      <c r="E8163" s="39">
        <v>54</v>
      </c>
      <c r="F8163" s="82">
        <f t="shared" si="381"/>
        <v>5.3999999999999999E-2</v>
      </c>
      <c r="G8163" s="39">
        <f>VLOOKUP(N8163,Currecny_M!$A$1:$P$10,2,FALSE)</f>
        <v>95</v>
      </c>
      <c r="H8163" s="39">
        <f>MATCH(C8163,Currecny_M!$A$1:$P$1,0)</f>
        <v>9</v>
      </c>
      <c r="I8163" s="39">
        <f>VLOOKUP(N8163,Currecny_M!$A$1:$P$10,MATCH(Database!C8163,Currecny_M!$A$1:$P$1,0),FALSE)</f>
        <v>101.86</v>
      </c>
      <c r="J8163" s="82">
        <f t="shared" si="382"/>
        <v>5.5004400000000002</v>
      </c>
      <c r="K8163" s="39">
        <f>VLOOKUP('Cover page'!$B$6,Currecny_M!$A$1:$P$10,MATCH(Database!C8163,Currecny_M!$A$1:$P$1,0),FALSE)</f>
        <v>1</v>
      </c>
      <c r="L8163" s="82">
        <f t="shared" si="383"/>
        <v>5.5004400000000002</v>
      </c>
      <c r="M8163" s="82">
        <f>((E8163/$F$1)*VLOOKUP(N8163,Currecny_M!$A$1:$P$10,MATCH(Database!C8163,Currecny_M!$A$1:$P$1,0),FALSE))/VLOOKUP('Cover page'!$B$6,Currecny_M!$A$1:$P$10,MATCH(Database!C8163,Currecny_M!$A$1:$P$1,0),FALSE)</f>
        <v>5.5004400000000002</v>
      </c>
      <c r="N8163" s="6" t="str">
        <f>VLOOKUP(B8163,Master!$A$2:$C$11,3,FALSE)</f>
        <v>Pound</v>
      </c>
      <c r="O8163" s="6" t="str">
        <f>VLOOKUP(B8163,Master!$A$2:$C$11,2,FALSE)</f>
        <v>Europe</v>
      </c>
      <c r="Q8163" s="39" t="str">
        <f>VLOOKUP(D8163,GL_Master!$A$1:$D$80,2,FALSE)</f>
        <v>BS</v>
      </c>
      <c r="R8163" s="39" t="str">
        <f>VLOOKUP(D8163,GL_Master!$A$1:$D$80,3,FALSE)</f>
        <v>Gross Block</v>
      </c>
      <c r="S8163" s="39" t="str">
        <f>VLOOKUP(D8163,GL_Master!$A$1:$D$80,4,FALSE)</f>
        <v>Tangible Fixed assets</v>
      </c>
    </row>
    <row r="8164" spans="1:19" x14ac:dyDescent="0.25">
      <c r="A8164" s="39" t="s">
        <v>262</v>
      </c>
      <c r="B8164" s="39" t="s">
        <v>250</v>
      </c>
      <c r="C8164" s="7">
        <v>44136</v>
      </c>
      <c r="D8164" s="39" t="s">
        <v>73</v>
      </c>
      <c r="E8164" s="39">
        <v>28</v>
      </c>
      <c r="F8164" s="82">
        <f t="shared" si="381"/>
        <v>2.8000000000000001E-2</v>
      </c>
      <c r="G8164" s="39">
        <f>VLOOKUP(N8164,Currecny_M!$A$1:$P$10,2,FALSE)</f>
        <v>95</v>
      </c>
      <c r="H8164" s="39">
        <f>MATCH(C8164,Currecny_M!$A$1:$P$1,0)</f>
        <v>9</v>
      </c>
      <c r="I8164" s="39">
        <f>VLOOKUP(N8164,Currecny_M!$A$1:$P$10,MATCH(Database!C8164,Currecny_M!$A$1:$P$1,0),FALSE)</f>
        <v>101.86</v>
      </c>
      <c r="J8164" s="82">
        <f t="shared" si="382"/>
        <v>2.8520799999999999</v>
      </c>
      <c r="K8164" s="39">
        <f>VLOOKUP('Cover page'!$B$6,Currecny_M!$A$1:$P$10,MATCH(Database!C8164,Currecny_M!$A$1:$P$1,0),FALSE)</f>
        <v>1</v>
      </c>
      <c r="L8164" s="82">
        <f t="shared" si="383"/>
        <v>2.8520799999999999</v>
      </c>
      <c r="M8164" s="82">
        <f>((E8164/$F$1)*VLOOKUP(N8164,Currecny_M!$A$1:$P$10,MATCH(Database!C8164,Currecny_M!$A$1:$P$1,0),FALSE))/VLOOKUP('Cover page'!$B$6,Currecny_M!$A$1:$P$10,MATCH(Database!C8164,Currecny_M!$A$1:$P$1,0),FALSE)</f>
        <v>2.8520799999999999</v>
      </c>
      <c r="N8164" s="6" t="str">
        <f>VLOOKUP(B8164,Master!$A$2:$C$11,3,FALSE)</f>
        <v>Pound</v>
      </c>
      <c r="O8164" s="6" t="str">
        <f>VLOOKUP(B8164,Master!$A$2:$C$11,2,FALSE)</f>
        <v>Europe</v>
      </c>
      <c r="Q8164" s="39" t="str">
        <f>VLOOKUP(D8164,GL_Master!$A$1:$D$80,2,FALSE)</f>
        <v>BS</v>
      </c>
      <c r="R8164" s="39" t="str">
        <f>VLOOKUP(D8164,GL_Master!$A$1:$D$80,3,FALSE)</f>
        <v>Gross Block</v>
      </c>
      <c r="S8164" s="39" t="str">
        <f>VLOOKUP(D8164,GL_Master!$A$1:$D$80,4,FALSE)</f>
        <v>Tangible Fixed assets</v>
      </c>
    </row>
    <row r="8165" spans="1:19" x14ac:dyDescent="0.25">
      <c r="A8165" s="39" t="s">
        <v>262</v>
      </c>
      <c r="B8165" s="39" t="s">
        <v>250</v>
      </c>
      <c r="C8165" s="7">
        <v>44136</v>
      </c>
      <c r="D8165" s="39" t="s">
        <v>74</v>
      </c>
      <c r="E8165" s="39">
        <v>-6499</v>
      </c>
      <c r="F8165" s="82">
        <f t="shared" si="381"/>
        <v>-6.4989999999999997</v>
      </c>
      <c r="G8165" s="39">
        <f>VLOOKUP(N8165,Currecny_M!$A$1:$P$10,2,FALSE)</f>
        <v>95</v>
      </c>
      <c r="H8165" s="39">
        <f>MATCH(C8165,Currecny_M!$A$1:$P$1,0)</f>
        <v>9</v>
      </c>
      <c r="I8165" s="39">
        <f>VLOOKUP(N8165,Currecny_M!$A$1:$P$10,MATCH(Database!C8165,Currecny_M!$A$1:$P$1,0),FALSE)</f>
        <v>101.86</v>
      </c>
      <c r="J8165" s="82">
        <f t="shared" si="382"/>
        <v>-661.98813999999993</v>
      </c>
      <c r="K8165" s="39">
        <f>VLOOKUP('Cover page'!$B$6,Currecny_M!$A$1:$P$10,MATCH(Database!C8165,Currecny_M!$A$1:$P$1,0),FALSE)</f>
        <v>1</v>
      </c>
      <c r="L8165" s="82">
        <f t="shared" si="383"/>
        <v>-661.98813999999993</v>
      </c>
      <c r="M8165" s="82">
        <f>((E8165/$F$1)*VLOOKUP(N8165,Currecny_M!$A$1:$P$10,MATCH(Database!C8165,Currecny_M!$A$1:$P$1,0),FALSE))/VLOOKUP('Cover page'!$B$6,Currecny_M!$A$1:$P$10,MATCH(Database!C8165,Currecny_M!$A$1:$P$1,0),FALSE)</f>
        <v>-661.98813999999993</v>
      </c>
      <c r="N8165" s="6" t="str">
        <f>VLOOKUP(B8165,Master!$A$2:$C$11,3,FALSE)</f>
        <v>Pound</v>
      </c>
      <c r="O8165" s="6" t="str">
        <f>VLOOKUP(B8165,Master!$A$2:$C$11,2,FALSE)</f>
        <v>Europe</v>
      </c>
      <c r="Q8165" s="39" t="str">
        <f>VLOOKUP(D8165,GL_Master!$A$1:$D$80,2,FALSE)</f>
        <v>BS</v>
      </c>
      <c r="R8165" s="39" t="str">
        <f>VLOOKUP(D8165,GL_Master!$A$1:$D$80,3,FALSE)</f>
        <v>Accumulated Depreciation</v>
      </c>
      <c r="S8165" s="39" t="str">
        <f>VLOOKUP(D8165,GL_Master!$A$1:$D$80,4,FALSE)</f>
        <v>Accumulated Depreciation</v>
      </c>
    </row>
    <row r="8166" spans="1:19" x14ac:dyDescent="0.25">
      <c r="A8166" s="39" t="s">
        <v>262</v>
      </c>
      <c r="B8166" s="39" t="s">
        <v>250</v>
      </c>
      <c r="C8166" s="7">
        <v>44136</v>
      </c>
      <c r="D8166" s="39" t="s">
        <v>21</v>
      </c>
      <c r="E8166" s="39">
        <v>546</v>
      </c>
      <c r="F8166" s="82">
        <f t="shared" si="381"/>
        <v>0.54600000000000004</v>
      </c>
      <c r="G8166" s="39">
        <f>VLOOKUP(N8166,Currecny_M!$A$1:$P$10,2,FALSE)</f>
        <v>95</v>
      </c>
      <c r="H8166" s="39">
        <f>MATCH(C8166,Currecny_M!$A$1:$P$1,0)</f>
        <v>9</v>
      </c>
      <c r="I8166" s="39">
        <f>VLOOKUP(N8166,Currecny_M!$A$1:$P$10,MATCH(Database!C8166,Currecny_M!$A$1:$P$1,0),FALSE)</f>
        <v>101.86</v>
      </c>
      <c r="J8166" s="82">
        <f t="shared" si="382"/>
        <v>55.615560000000002</v>
      </c>
      <c r="K8166" s="39">
        <f>VLOOKUP('Cover page'!$B$6,Currecny_M!$A$1:$P$10,MATCH(Database!C8166,Currecny_M!$A$1:$P$1,0),FALSE)</f>
        <v>1</v>
      </c>
      <c r="L8166" s="82">
        <f t="shared" si="383"/>
        <v>55.615560000000002</v>
      </c>
      <c r="M8166" s="82">
        <f>((E8166/$F$1)*VLOOKUP(N8166,Currecny_M!$A$1:$P$10,MATCH(Database!C8166,Currecny_M!$A$1:$P$1,0),FALSE))/VLOOKUP('Cover page'!$B$6,Currecny_M!$A$1:$P$10,MATCH(Database!C8166,Currecny_M!$A$1:$P$1,0),FALSE)</f>
        <v>55.615560000000002</v>
      </c>
      <c r="N8166" s="6" t="str">
        <f>VLOOKUP(B8166,Master!$A$2:$C$11,3,FALSE)</f>
        <v>Pound</v>
      </c>
      <c r="O8166" s="6" t="str">
        <f>VLOOKUP(B8166,Master!$A$2:$C$11,2,FALSE)</f>
        <v>Europe</v>
      </c>
      <c r="Q8166" s="39" t="str">
        <f>VLOOKUP(D8166,GL_Master!$A$1:$D$80,2,FALSE)</f>
        <v>BS</v>
      </c>
      <c r="R8166" s="39" t="str">
        <f>VLOOKUP(D8166,GL_Master!$A$1:$D$80,3,FALSE)</f>
        <v>Gross Block</v>
      </c>
      <c r="S8166" s="39" t="str">
        <f>VLOOKUP(D8166,GL_Master!$A$1:$D$80,4,FALSE)</f>
        <v>Tangible Fixed assets</v>
      </c>
    </row>
    <row r="8167" spans="1:19" x14ac:dyDescent="0.25">
      <c r="A8167" s="39" t="s">
        <v>262</v>
      </c>
      <c r="B8167" s="39" t="s">
        <v>250</v>
      </c>
      <c r="C8167" s="7">
        <v>44136</v>
      </c>
      <c r="D8167" s="39" t="s">
        <v>27</v>
      </c>
      <c r="E8167" s="39">
        <v>1194</v>
      </c>
      <c r="F8167" s="82">
        <f t="shared" si="381"/>
        <v>1.194</v>
      </c>
      <c r="G8167" s="39">
        <f>VLOOKUP(N8167,Currecny_M!$A$1:$P$10,2,FALSE)</f>
        <v>95</v>
      </c>
      <c r="H8167" s="39">
        <f>MATCH(C8167,Currecny_M!$A$1:$P$1,0)</f>
        <v>9</v>
      </c>
      <c r="I8167" s="39">
        <f>VLOOKUP(N8167,Currecny_M!$A$1:$P$10,MATCH(Database!C8167,Currecny_M!$A$1:$P$1,0),FALSE)</f>
        <v>101.86</v>
      </c>
      <c r="J8167" s="82">
        <f t="shared" si="382"/>
        <v>121.62084</v>
      </c>
      <c r="K8167" s="39">
        <f>VLOOKUP('Cover page'!$B$6,Currecny_M!$A$1:$P$10,MATCH(Database!C8167,Currecny_M!$A$1:$P$1,0),FALSE)</f>
        <v>1</v>
      </c>
      <c r="L8167" s="82">
        <f t="shared" si="383"/>
        <v>121.62084</v>
      </c>
      <c r="M8167" s="82">
        <f>((E8167/$F$1)*VLOOKUP(N8167,Currecny_M!$A$1:$P$10,MATCH(Database!C8167,Currecny_M!$A$1:$P$1,0),FALSE))/VLOOKUP('Cover page'!$B$6,Currecny_M!$A$1:$P$10,MATCH(Database!C8167,Currecny_M!$A$1:$P$1,0),FALSE)</f>
        <v>121.62084</v>
      </c>
      <c r="N8167" s="6" t="str">
        <f>VLOOKUP(B8167,Master!$A$2:$C$11,3,FALSE)</f>
        <v>Pound</v>
      </c>
      <c r="O8167" s="6" t="str">
        <f>VLOOKUP(B8167,Master!$A$2:$C$11,2,FALSE)</f>
        <v>Europe</v>
      </c>
      <c r="Q8167" s="39" t="str">
        <f>VLOOKUP(D8167,GL_Master!$A$1:$D$80,2,FALSE)</f>
        <v>BS</v>
      </c>
      <c r="R8167" s="39" t="str">
        <f>VLOOKUP(D8167,GL_Master!$A$1:$D$80,3,FALSE)</f>
        <v>Gross Block</v>
      </c>
      <c r="S8167" s="39" t="str">
        <f>VLOOKUP(D8167,GL_Master!$A$1:$D$80,4,FALSE)</f>
        <v>Tangible Fixed assets</v>
      </c>
    </row>
    <row r="8168" spans="1:19" x14ac:dyDescent="0.25">
      <c r="A8168" s="39" t="s">
        <v>262</v>
      </c>
      <c r="B8168" s="39" t="s">
        <v>250</v>
      </c>
      <c r="C8168" s="7">
        <v>44136</v>
      </c>
      <c r="D8168" s="39" t="s">
        <v>75</v>
      </c>
      <c r="E8168" s="39">
        <v>-26</v>
      </c>
      <c r="F8168" s="82">
        <f t="shared" si="381"/>
        <v>-2.5999999999999999E-2</v>
      </c>
      <c r="G8168" s="39">
        <f>VLOOKUP(N8168,Currecny_M!$A$1:$P$10,2,FALSE)</f>
        <v>95</v>
      </c>
      <c r="H8168" s="39">
        <f>MATCH(C8168,Currecny_M!$A$1:$P$1,0)</f>
        <v>9</v>
      </c>
      <c r="I8168" s="39">
        <f>VLOOKUP(N8168,Currecny_M!$A$1:$P$10,MATCH(Database!C8168,Currecny_M!$A$1:$P$1,0),FALSE)</f>
        <v>101.86</v>
      </c>
      <c r="J8168" s="82">
        <f t="shared" si="382"/>
        <v>-2.6483599999999998</v>
      </c>
      <c r="K8168" s="39">
        <f>VLOOKUP('Cover page'!$B$6,Currecny_M!$A$1:$P$10,MATCH(Database!C8168,Currecny_M!$A$1:$P$1,0),FALSE)</f>
        <v>1</v>
      </c>
      <c r="L8168" s="82">
        <f t="shared" si="383"/>
        <v>-2.6483599999999998</v>
      </c>
      <c r="M8168" s="82">
        <f>((E8168/$F$1)*VLOOKUP(N8168,Currecny_M!$A$1:$P$10,MATCH(Database!C8168,Currecny_M!$A$1:$P$1,0),FALSE))/VLOOKUP('Cover page'!$B$6,Currecny_M!$A$1:$P$10,MATCH(Database!C8168,Currecny_M!$A$1:$P$1,0),FALSE)</f>
        <v>-2.6483599999999998</v>
      </c>
      <c r="N8168" s="6" t="str">
        <f>VLOOKUP(B8168,Master!$A$2:$C$11,3,FALSE)</f>
        <v>Pound</v>
      </c>
      <c r="O8168" s="6" t="str">
        <f>VLOOKUP(B8168,Master!$A$2:$C$11,2,FALSE)</f>
        <v>Europe</v>
      </c>
      <c r="Q8168" s="39" t="str">
        <f>VLOOKUP(D8168,GL_Master!$A$1:$D$80,2,FALSE)</f>
        <v>BS</v>
      </c>
      <c r="R8168" s="39" t="str">
        <f>VLOOKUP(D8168,GL_Master!$A$1:$D$80,3,FALSE)</f>
        <v>Gross Block</v>
      </c>
      <c r="S8168" s="39" t="str">
        <f>VLOOKUP(D8168,GL_Master!$A$1:$D$80,4,FALSE)</f>
        <v>Tangible Fixed assets</v>
      </c>
    </row>
    <row r="8169" spans="1:19" x14ac:dyDescent="0.25">
      <c r="A8169" s="39" t="s">
        <v>262</v>
      </c>
      <c r="B8169" s="39" t="s">
        <v>250</v>
      </c>
      <c r="C8169" s="7">
        <v>44136</v>
      </c>
      <c r="D8169" s="39" t="s">
        <v>76</v>
      </c>
      <c r="E8169" s="39">
        <v>695</v>
      </c>
      <c r="F8169" s="82">
        <f t="shared" si="381"/>
        <v>0.69499999999999995</v>
      </c>
      <c r="G8169" s="39">
        <f>VLOOKUP(N8169,Currecny_M!$A$1:$P$10,2,FALSE)</f>
        <v>95</v>
      </c>
      <c r="H8169" s="39">
        <f>MATCH(C8169,Currecny_M!$A$1:$P$1,0)</f>
        <v>9</v>
      </c>
      <c r="I8169" s="39">
        <f>VLOOKUP(N8169,Currecny_M!$A$1:$P$10,MATCH(Database!C8169,Currecny_M!$A$1:$P$1,0),FALSE)</f>
        <v>101.86</v>
      </c>
      <c r="J8169" s="82">
        <f t="shared" si="382"/>
        <v>70.792699999999996</v>
      </c>
      <c r="K8169" s="39">
        <f>VLOOKUP('Cover page'!$B$6,Currecny_M!$A$1:$P$10,MATCH(Database!C8169,Currecny_M!$A$1:$P$1,0),FALSE)</f>
        <v>1</v>
      </c>
      <c r="L8169" s="82">
        <f t="shared" si="383"/>
        <v>70.792699999999996</v>
      </c>
      <c r="M8169" s="82">
        <f>((E8169/$F$1)*VLOOKUP(N8169,Currecny_M!$A$1:$P$10,MATCH(Database!C8169,Currecny_M!$A$1:$P$1,0),FALSE))/VLOOKUP('Cover page'!$B$6,Currecny_M!$A$1:$P$10,MATCH(Database!C8169,Currecny_M!$A$1:$P$1,0),FALSE)</f>
        <v>70.792699999999996</v>
      </c>
      <c r="N8169" s="6" t="str">
        <f>VLOOKUP(B8169,Master!$A$2:$C$11,3,FALSE)</f>
        <v>Pound</v>
      </c>
      <c r="O8169" s="6" t="str">
        <f>VLOOKUP(B8169,Master!$A$2:$C$11,2,FALSE)</f>
        <v>Europe</v>
      </c>
      <c r="Q8169" s="39" t="str">
        <f>VLOOKUP(D8169,GL_Master!$A$1:$D$80,2,FALSE)</f>
        <v>BS</v>
      </c>
      <c r="R8169" s="39" t="str">
        <f>VLOOKUP(D8169,GL_Master!$A$1:$D$80,3,FALSE)</f>
        <v>Inventories</v>
      </c>
      <c r="S8169" s="39" t="str">
        <f>VLOOKUP(D8169,GL_Master!$A$1:$D$80,4,FALSE)</f>
        <v>Inventory</v>
      </c>
    </row>
    <row r="8170" spans="1:19" x14ac:dyDescent="0.25">
      <c r="A8170" s="39" t="s">
        <v>262</v>
      </c>
      <c r="B8170" s="39" t="s">
        <v>250</v>
      </c>
      <c r="C8170" s="7">
        <v>44136</v>
      </c>
      <c r="D8170" s="39" t="s">
        <v>77</v>
      </c>
      <c r="E8170" s="39">
        <v>1639</v>
      </c>
      <c r="F8170" s="82">
        <f t="shared" si="381"/>
        <v>1.639</v>
      </c>
      <c r="G8170" s="39">
        <f>VLOOKUP(N8170,Currecny_M!$A$1:$P$10,2,FALSE)</f>
        <v>95</v>
      </c>
      <c r="H8170" s="39">
        <f>MATCH(C8170,Currecny_M!$A$1:$P$1,0)</f>
        <v>9</v>
      </c>
      <c r="I8170" s="39">
        <f>VLOOKUP(N8170,Currecny_M!$A$1:$P$10,MATCH(Database!C8170,Currecny_M!$A$1:$P$1,0),FALSE)</f>
        <v>101.86</v>
      </c>
      <c r="J8170" s="82">
        <f t="shared" si="382"/>
        <v>166.94854000000001</v>
      </c>
      <c r="K8170" s="39">
        <f>VLOOKUP('Cover page'!$B$6,Currecny_M!$A$1:$P$10,MATCH(Database!C8170,Currecny_M!$A$1:$P$1,0),FALSE)</f>
        <v>1</v>
      </c>
      <c r="L8170" s="82">
        <f t="shared" si="383"/>
        <v>166.94854000000001</v>
      </c>
      <c r="M8170" s="82">
        <f>((E8170/$F$1)*VLOOKUP(N8170,Currecny_M!$A$1:$P$10,MATCH(Database!C8170,Currecny_M!$A$1:$P$1,0),FALSE))/VLOOKUP('Cover page'!$B$6,Currecny_M!$A$1:$P$10,MATCH(Database!C8170,Currecny_M!$A$1:$P$1,0),FALSE)</f>
        <v>166.94854000000001</v>
      </c>
      <c r="N8170" s="6" t="str">
        <f>VLOOKUP(B8170,Master!$A$2:$C$11,3,FALSE)</f>
        <v>Pound</v>
      </c>
      <c r="O8170" s="6" t="str">
        <f>VLOOKUP(B8170,Master!$A$2:$C$11,2,FALSE)</f>
        <v>Europe</v>
      </c>
      <c r="Q8170" s="39" t="str">
        <f>VLOOKUP(D8170,GL_Master!$A$1:$D$80,2,FALSE)</f>
        <v>BS</v>
      </c>
      <c r="R8170" s="39" t="str">
        <f>VLOOKUP(D8170,GL_Master!$A$1:$D$80,3,FALSE)</f>
        <v>Inventories</v>
      </c>
      <c r="S8170" s="39" t="str">
        <f>VLOOKUP(D8170,GL_Master!$A$1:$D$80,4,FALSE)</f>
        <v>Inventory</v>
      </c>
    </row>
    <row r="8171" spans="1:19" x14ac:dyDescent="0.25">
      <c r="A8171" s="39" t="s">
        <v>262</v>
      </c>
      <c r="B8171" s="39" t="s">
        <v>250</v>
      </c>
      <c r="C8171" s="7">
        <v>44136</v>
      </c>
      <c r="D8171" s="39" t="s">
        <v>2</v>
      </c>
      <c r="E8171" s="39">
        <v>164118</v>
      </c>
      <c r="F8171" s="82">
        <f t="shared" si="381"/>
        <v>164.11799999999999</v>
      </c>
      <c r="G8171" s="39">
        <f>VLOOKUP(N8171,Currecny_M!$A$1:$P$10,2,FALSE)</f>
        <v>95</v>
      </c>
      <c r="H8171" s="39">
        <f>MATCH(C8171,Currecny_M!$A$1:$P$1,0)</f>
        <v>9</v>
      </c>
      <c r="I8171" s="39">
        <f>VLOOKUP(N8171,Currecny_M!$A$1:$P$10,MATCH(Database!C8171,Currecny_M!$A$1:$P$1,0),FALSE)</f>
        <v>101.86</v>
      </c>
      <c r="J8171" s="82">
        <f t="shared" si="382"/>
        <v>16717.05948</v>
      </c>
      <c r="K8171" s="39">
        <f>VLOOKUP('Cover page'!$B$6,Currecny_M!$A$1:$P$10,MATCH(Database!C8171,Currecny_M!$A$1:$P$1,0),FALSE)</f>
        <v>1</v>
      </c>
      <c r="L8171" s="82">
        <f t="shared" si="383"/>
        <v>16717.05948</v>
      </c>
      <c r="M8171" s="82">
        <f>((E8171/$F$1)*VLOOKUP(N8171,Currecny_M!$A$1:$P$10,MATCH(Database!C8171,Currecny_M!$A$1:$P$1,0),FALSE))/VLOOKUP('Cover page'!$B$6,Currecny_M!$A$1:$P$10,MATCH(Database!C8171,Currecny_M!$A$1:$P$1,0),FALSE)</f>
        <v>16717.05948</v>
      </c>
      <c r="N8171" s="6" t="str">
        <f>VLOOKUP(B8171,Master!$A$2:$C$11,3,FALSE)</f>
        <v>Pound</v>
      </c>
      <c r="O8171" s="6" t="str">
        <f>VLOOKUP(B8171,Master!$A$2:$C$11,2,FALSE)</f>
        <v>Europe</v>
      </c>
      <c r="Q8171" s="39" t="str">
        <f>VLOOKUP(D8171,GL_Master!$A$1:$D$80,2,FALSE)</f>
        <v>BS</v>
      </c>
      <c r="R8171" s="39" t="str">
        <f>VLOOKUP(D8171,GL_Master!$A$1:$D$80,3,FALSE)</f>
        <v>Trade receivables</v>
      </c>
      <c r="S8171" s="39" t="str">
        <f>VLOOKUP(D8171,GL_Master!$A$1:$D$80,4,FALSE)</f>
        <v>Unsecured, considered good</v>
      </c>
    </row>
    <row r="8172" spans="1:19" x14ac:dyDescent="0.25">
      <c r="A8172" s="39" t="s">
        <v>262</v>
      </c>
      <c r="B8172" s="39" t="s">
        <v>250</v>
      </c>
      <c r="C8172" s="7">
        <v>44136</v>
      </c>
      <c r="D8172" s="39" t="s">
        <v>78</v>
      </c>
      <c r="E8172" s="39">
        <v>26</v>
      </c>
      <c r="F8172" s="82">
        <f t="shared" si="381"/>
        <v>2.5999999999999999E-2</v>
      </c>
      <c r="G8172" s="39">
        <f>VLOOKUP(N8172,Currecny_M!$A$1:$P$10,2,FALSE)</f>
        <v>95</v>
      </c>
      <c r="H8172" s="39">
        <f>MATCH(C8172,Currecny_M!$A$1:$P$1,0)</f>
        <v>9</v>
      </c>
      <c r="I8172" s="39">
        <f>VLOOKUP(N8172,Currecny_M!$A$1:$P$10,MATCH(Database!C8172,Currecny_M!$A$1:$P$1,0),FALSE)</f>
        <v>101.86</v>
      </c>
      <c r="J8172" s="82">
        <f t="shared" si="382"/>
        <v>2.6483599999999998</v>
      </c>
      <c r="K8172" s="39">
        <f>VLOOKUP('Cover page'!$B$6,Currecny_M!$A$1:$P$10,MATCH(Database!C8172,Currecny_M!$A$1:$P$1,0),FALSE)</f>
        <v>1</v>
      </c>
      <c r="L8172" s="82">
        <f t="shared" si="383"/>
        <v>2.6483599999999998</v>
      </c>
      <c r="M8172" s="82">
        <f>((E8172/$F$1)*VLOOKUP(N8172,Currecny_M!$A$1:$P$10,MATCH(Database!C8172,Currecny_M!$A$1:$P$1,0),FALSE))/VLOOKUP('Cover page'!$B$6,Currecny_M!$A$1:$P$10,MATCH(Database!C8172,Currecny_M!$A$1:$P$1,0),FALSE)</f>
        <v>2.6483599999999998</v>
      </c>
      <c r="N8172" s="6" t="str">
        <f>VLOOKUP(B8172,Master!$A$2:$C$11,3,FALSE)</f>
        <v>Pound</v>
      </c>
      <c r="O8172" s="6" t="str">
        <f>VLOOKUP(B8172,Master!$A$2:$C$11,2,FALSE)</f>
        <v>Europe</v>
      </c>
      <c r="Q8172" s="39" t="str">
        <f>VLOOKUP(D8172,GL_Master!$A$1:$D$80,2,FALSE)</f>
        <v>BS</v>
      </c>
      <c r="R8172" s="39" t="str">
        <f>VLOOKUP(D8172,GL_Master!$A$1:$D$80,3,FALSE)</f>
        <v>Cash &amp; Bank Balances</v>
      </c>
      <c r="S8172" s="39" t="str">
        <f>VLOOKUP(D8172,GL_Master!$A$1:$D$80,4,FALSE)</f>
        <v>Cash In hand</v>
      </c>
    </row>
    <row r="8173" spans="1:19" x14ac:dyDescent="0.25">
      <c r="A8173" s="39" t="s">
        <v>262</v>
      </c>
      <c r="B8173" s="39" t="s">
        <v>250</v>
      </c>
      <c r="C8173" s="7">
        <v>44136</v>
      </c>
      <c r="D8173" s="39" t="s">
        <v>79</v>
      </c>
      <c r="E8173" s="39">
        <v>-6821</v>
      </c>
      <c r="F8173" s="82">
        <f t="shared" si="381"/>
        <v>-6.8209999999999997</v>
      </c>
      <c r="G8173" s="39">
        <f>VLOOKUP(N8173,Currecny_M!$A$1:$P$10,2,FALSE)</f>
        <v>95</v>
      </c>
      <c r="H8173" s="39">
        <f>MATCH(C8173,Currecny_M!$A$1:$P$1,0)</f>
        <v>9</v>
      </c>
      <c r="I8173" s="39">
        <f>VLOOKUP(N8173,Currecny_M!$A$1:$P$10,MATCH(Database!C8173,Currecny_M!$A$1:$P$1,0),FALSE)</f>
        <v>101.86</v>
      </c>
      <c r="J8173" s="82">
        <f t="shared" si="382"/>
        <v>-694.78706</v>
      </c>
      <c r="K8173" s="39">
        <f>VLOOKUP('Cover page'!$B$6,Currecny_M!$A$1:$P$10,MATCH(Database!C8173,Currecny_M!$A$1:$P$1,0),FALSE)</f>
        <v>1</v>
      </c>
      <c r="L8173" s="82">
        <f t="shared" si="383"/>
        <v>-694.78706</v>
      </c>
      <c r="M8173" s="82">
        <f>((E8173/$F$1)*VLOOKUP(N8173,Currecny_M!$A$1:$P$10,MATCH(Database!C8173,Currecny_M!$A$1:$P$1,0),FALSE))/VLOOKUP('Cover page'!$B$6,Currecny_M!$A$1:$P$10,MATCH(Database!C8173,Currecny_M!$A$1:$P$1,0),FALSE)</f>
        <v>-694.78706</v>
      </c>
      <c r="N8173" s="6" t="str">
        <f>VLOOKUP(B8173,Master!$A$2:$C$11,3,FALSE)</f>
        <v>Pound</v>
      </c>
      <c r="O8173" s="6" t="str">
        <f>VLOOKUP(B8173,Master!$A$2:$C$11,2,FALSE)</f>
        <v>Europe</v>
      </c>
      <c r="Q8173" s="39" t="str">
        <f>VLOOKUP(D8173,GL_Master!$A$1:$D$80,2,FALSE)</f>
        <v>BS</v>
      </c>
      <c r="R8173" s="39" t="str">
        <f>VLOOKUP(D8173,GL_Master!$A$1:$D$80,3,FALSE)</f>
        <v>Loan Fund</v>
      </c>
      <c r="S8173" s="39" t="str">
        <f>VLOOKUP(D8173,GL_Master!$A$1:$D$80,4,FALSE)</f>
        <v>Term Loan</v>
      </c>
    </row>
    <row r="8174" spans="1:19" x14ac:dyDescent="0.25">
      <c r="A8174" s="39" t="s">
        <v>262</v>
      </c>
      <c r="B8174" s="39" t="s">
        <v>250</v>
      </c>
      <c r="C8174" s="7">
        <v>44136</v>
      </c>
      <c r="D8174" s="39" t="s">
        <v>80</v>
      </c>
      <c r="E8174" s="39">
        <v>189</v>
      </c>
      <c r="F8174" s="82">
        <f t="shared" si="381"/>
        <v>0.189</v>
      </c>
      <c r="G8174" s="39">
        <f>VLOOKUP(N8174,Currecny_M!$A$1:$P$10,2,FALSE)</f>
        <v>95</v>
      </c>
      <c r="H8174" s="39">
        <f>MATCH(C8174,Currecny_M!$A$1:$P$1,0)</f>
        <v>9</v>
      </c>
      <c r="I8174" s="39">
        <f>VLOOKUP(N8174,Currecny_M!$A$1:$P$10,MATCH(Database!C8174,Currecny_M!$A$1:$P$1,0),FALSE)</f>
        <v>101.86</v>
      </c>
      <c r="J8174" s="82">
        <f t="shared" si="382"/>
        <v>19.251539999999999</v>
      </c>
      <c r="K8174" s="39">
        <f>VLOOKUP('Cover page'!$B$6,Currecny_M!$A$1:$P$10,MATCH(Database!C8174,Currecny_M!$A$1:$P$1,0),FALSE)</f>
        <v>1</v>
      </c>
      <c r="L8174" s="82">
        <f t="shared" si="383"/>
        <v>19.251539999999999</v>
      </c>
      <c r="M8174" s="82">
        <f>((E8174/$F$1)*VLOOKUP(N8174,Currecny_M!$A$1:$P$10,MATCH(Database!C8174,Currecny_M!$A$1:$P$1,0),FALSE))/VLOOKUP('Cover page'!$B$6,Currecny_M!$A$1:$P$10,MATCH(Database!C8174,Currecny_M!$A$1:$P$1,0),FALSE)</f>
        <v>19.251539999999999</v>
      </c>
      <c r="N8174" s="6" t="str">
        <f>VLOOKUP(B8174,Master!$A$2:$C$11,3,FALSE)</f>
        <v>Pound</v>
      </c>
      <c r="O8174" s="6" t="str">
        <f>VLOOKUP(B8174,Master!$A$2:$C$11,2,FALSE)</f>
        <v>Europe</v>
      </c>
      <c r="Q8174" s="39" t="str">
        <f>VLOOKUP(D8174,GL_Master!$A$1:$D$80,2,FALSE)</f>
        <v>BS</v>
      </c>
      <c r="R8174" s="39" t="str">
        <f>VLOOKUP(D8174,GL_Master!$A$1:$D$80,3,FALSE)</f>
        <v>Cash &amp; Bank Balances</v>
      </c>
      <c r="S8174" s="39" t="str">
        <f>VLOOKUP(D8174,GL_Master!$A$1:$D$80,4,FALSE)</f>
        <v xml:space="preserve">      On Current Accounts</v>
      </c>
    </row>
    <row r="8175" spans="1:19" x14ac:dyDescent="0.25">
      <c r="A8175" s="39" t="s">
        <v>262</v>
      </c>
      <c r="B8175" s="39" t="s">
        <v>250</v>
      </c>
      <c r="C8175" s="7">
        <v>44136</v>
      </c>
      <c r="D8175" s="39" t="s">
        <v>81</v>
      </c>
      <c r="E8175" s="39">
        <v>13115</v>
      </c>
      <c r="F8175" s="82">
        <f t="shared" si="381"/>
        <v>13.115</v>
      </c>
      <c r="G8175" s="39">
        <f>VLOOKUP(N8175,Currecny_M!$A$1:$P$10,2,FALSE)</f>
        <v>95</v>
      </c>
      <c r="H8175" s="39">
        <f>MATCH(C8175,Currecny_M!$A$1:$P$1,0)</f>
        <v>9</v>
      </c>
      <c r="I8175" s="39">
        <f>VLOOKUP(N8175,Currecny_M!$A$1:$P$10,MATCH(Database!C8175,Currecny_M!$A$1:$P$1,0),FALSE)</f>
        <v>101.86</v>
      </c>
      <c r="J8175" s="82">
        <f t="shared" si="382"/>
        <v>1335.8939</v>
      </c>
      <c r="K8175" s="39">
        <f>VLOOKUP('Cover page'!$B$6,Currecny_M!$A$1:$P$10,MATCH(Database!C8175,Currecny_M!$A$1:$P$1,0),FALSE)</f>
        <v>1</v>
      </c>
      <c r="L8175" s="82">
        <f t="shared" si="383"/>
        <v>1335.8939</v>
      </c>
      <c r="M8175" s="82">
        <f>((E8175/$F$1)*VLOOKUP(N8175,Currecny_M!$A$1:$P$10,MATCH(Database!C8175,Currecny_M!$A$1:$P$1,0),FALSE))/VLOOKUP('Cover page'!$B$6,Currecny_M!$A$1:$P$10,MATCH(Database!C8175,Currecny_M!$A$1:$P$1,0),FALSE)</f>
        <v>1335.8939</v>
      </c>
      <c r="N8175" s="6" t="str">
        <f>VLOOKUP(B8175,Master!$A$2:$C$11,3,FALSE)</f>
        <v>Pound</v>
      </c>
      <c r="O8175" s="6" t="str">
        <f>VLOOKUP(B8175,Master!$A$2:$C$11,2,FALSE)</f>
        <v>Europe</v>
      </c>
      <c r="Q8175" s="39" t="str">
        <f>VLOOKUP(D8175,GL_Master!$A$1:$D$80,2,FALSE)</f>
        <v>BS</v>
      </c>
      <c r="R8175" s="39" t="str">
        <f>VLOOKUP(D8175,GL_Master!$A$1:$D$80,3,FALSE)</f>
        <v>Other Current Assets</v>
      </c>
      <c r="S8175" s="39" t="str">
        <f>VLOOKUP(D8175,GL_Master!$A$1:$D$80,4,FALSE)</f>
        <v>Advance tax recoverable (net of provision )</v>
      </c>
    </row>
    <row r="8176" spans="1:19" x14ac:dyDescent="0.25">
      <c r="A8176" s="39" t="s">
        <v>262</v>
      </c>
      <c r="B8176" s="39" t="s">
        <v>250</v>
      </c>
      <c r="C8176" s="7">
        <v>44136</v>
      </c>
      <c r="D8176" s="39" t="s">
        <v>19</v>
      </c>
      <c r="E8176" s="39">
        <v>135</v>
      </c>
      <c r="F8176" s="82">
        <f t="shared" si="381"/>
        <v>0.13500000000000001</v>
      </c>
      <c r="G8176" s="39">
        <f>VLOOKUP(N8176,Currecny_M!$A$1:$P$10,2,FALSE)</f>
        <v>95</v>
      </c>
      <c r="H8176" s="39">
        <f>MATCH(C8176,Currecny_M!$A$1:$P$1,0)</f>
        <v>9</v>
      </c>
      <c r="I8176" s="39">
        <f>VLOOKUP(N8176,Currecny_M!$A$1:$P$10,MATCH(Database!C8176,Currecny_M!$A$1:$P$1,0),FALSE)</f>
        <v>101.86</v>
      </c>
      <c r="J8176" s="82">
        <f t="shared" si="382"/>
        <v>13.751100000000001</v>
      </c>
      <c r="K8176" s="39">
        <f>VLOOKUP('Cover page'!$B$6,Currecny_M!$A$1:$P$10,MATCH(Database!C8176,Currecny_M!$A$1:$P$1,0),FALSE)</f>
        <v>1</v>
      </c>
      <c r="L8176" s="82">
        <f t="shared" si="383"/>
        <v>13.751100000000001</v>
      </c>
      <c r="M8176" s="82">
        <f>((E8176/$F$1)*VLOOKUP(N8176,Currecny_M!$A$1:$P$10,MATCH(Database!C8176,Currecny_M!$A$1:$P$1,0),FALSE))/VLOOKUP('Cover page'!$B$6,Currecny_M!$A$1:$P$10,MATCH(Database!C8176,Currecny_M!$A$1:$P$1,0),FALSE)</f>
        <v>13.751100000000001</v>
      </c>
      <c r="N8176" s="6" t="str">
        <f>VLOOKUP(B8176,Master!$A$2:$C$11,3,FALSE)</f>
        <v>Pound</v>
      </c>
      <c r="O8176" s="6" t="str">
        <f>VLOOKUP(B8176,Master!$A$2:$C$11,2,FALSE)</f>
        <v>Europe</v>
      </c>
      <c r="Q8176" s="39" t="str">
        <f>VLOOKUP(D8176,GL_Master!$A$1:$D$80,2,FALSE)</f>
        <v>BS</v>
      </c>
      <c r="R8176" s="39" t="str">
        <f>VLOOKUP(D8176,GL_Master!$A$1:$D$80,3,FALSE)</f>
        <v>Short-term loan and advances</v>
      </c>
      <c r="S8176" s="39" t="str">
        <f>VLOOKUP(D8176,GL_Master!$A$1:$D$80,4,FALSE)</f>
        <v>Prepaid expenses</v>
      </c>
    </row>
    <row r="8177" spans="1:19" x14ac:dyDescent="0.25">
      <c r="A8177" s="39" t="s">
        <v>262</v>
      </c>
      <c r="B8177" s="39" t="s">
        <v>250</v>
      </c>
      <c r="C8177" s="7">
        <v>44136</v>
      </c>
      <c r="D8177" s="39" t="s">
        <v>82</v>
      </c>
      <c r="E8177" s="39">
        <v>1460</v>
      </c>
      <c r="F8177" s="82">
        <f t="shared" si="381"/>
        <v>1.46</v>
      </c>
      <c r="G8177" s="39">
        <f>VLOOKUP(N8177,Currecny_M!$A$1:$P$10,2,FALSE)</f>
        <v>95</v>
      </c>
      <c r="H8177" s="39">
        <f>MATCH(C8177,Currecny_M!$A$1:$P$1,0)</f>
        <v>9</v>
      </c>
      <c r="I8177" s="39">
        <f>VLOOKUP(N8177,Currecny_M!$A$1:$P$10,MATCH(Database!C8177,Currecny_M!$A$1:$P$1,0),FALSE)</f>
        <v>101.86</v>
      </c>
      <c r="J8177" s="82">
        <f t="shared" si="382"/>
        <v>148.71559999999999</v>
      </c>
      <c r="K8177" s="39">
        <f>VLOOKUP('Cover page'!$B$6,Currecny_M!$A$1:$P$10,MATCH(Database!C8177,Currecny_M!$A$1:$P$1,0),FALSE)</f>
        <v>1</v>
      </c>
      <c r="L8177" s="82">
        <f t="shared" si="383"/>
        <v>148.71559999999999</v>
      </c>
      <c r="M8177" s="82">
        <f>((E8177/$F$1)*VLOOKUP(N8177,Currecny_M!$A$1:$P$10,MATCH(Database!C8177,Currecny_M!$A$1:$P$1,0),FALSE))/VLOOKUP('Cover page'!$B$6,Currecny_M!$A$1:$P$10,MATCH(Database!C8177,Currecny_M!$A$1:$P$1,0),FALSE)</f>
        <v>148.71559999999999</v>
      </c>
      <c r="N8177" s="6" t="str">
        <f>VLOOKUP(B8177,Master!$A$2:$C$11,3,FALSE)</f>
        <v>Pound</v>
      </c>
      <c r="O8177" s="6" t="str">
        <f>VLOOKUP(B8177,Master!$A$2:$C$11,2,FALSE)</f>
        <v>Europe</v>
      </c>
      <c r="Q8177" s="39" t="str">
        <f>VLOOKUP(D8177,GL_Master!$A$1:$D$80,2,FALSE)</f>
        <v>BS</v>
      </c>
      <c r="R8177" s="39" t="str">
        <f>VLOOKUP(D8177,GL_Master!$A$1:$D$80,3,FALSE)</f>
        <v>Short-term loan and advances</v>
      </c>
      <c r="S8177" s="39" t="str">
        <f>VLOOKUP(D8177,GL_Master!$A$1:$D$80,4,FALSE)</f>
        <v>Advance to vendor/employees</v>
      </c>
    </row>
    <row r="8178" spans="1:19" x14ac:dyDescent="0.25">
      <c r="A8178" s="39" t="s">
        <v>262</v>
      </c>
      <c r="B8178" s="39" t="s">
        <v>250</v>
      </c>
      <c r="C8178" s="7">
        <v>44136</v>
      </c>
      <c r="D8178" s="39" t="s">
        <v>83</v>
      </c>
      <c r="E8178" s="39">
        <v>1000</v>
      </c>
      <c r="F8178" s="82">
        <f t="shared" si="381"/>
        <v>1</v>
      </c>
      <c r="G8178" s="39">
        <f>VLOOKUP(N8178,Currecny_M!$A$1:$P$10,2,FALSE)</f>
        <v>95</v>
      </c>
      <c r="H8178" s="39">
        <f>MATCH(C8178,Currecny_M!$A$1:$P$1,0)</f>
        <v>9</v>
      </c>
      <c r="I8178" s="39">
        <f>VLOOKUP(N8178,Currecny_M!$A$1:$P$10,MATCH(Database!C8178,Currecny_M!$A$1:$P$1,0),FALSE)</f>
        <v>101.86</v>
      </c>
      <c r="J8178" s="82">
        <f t="shared" si="382"/>
        <v>101.86</v>
      </c>
      <c r="K8178" s="39">
        <f>VLOOKUP('Cover page'!$B$6,Currecny_M!$A$1:$P$10,MATCH(Database!C8178,Currecny_M!$A$1:$P$1,0),FALSE)</f>
        <v>1</v>
      </c>
      <c r="L8178" s="82">
        <f t="shared" si="383"/>
        <v>101.86</v>
      </c>
      <c r="M8178" s="82">
        <f>((E8178/$F$1)*VLOOKUP(N8178,Currecny_M!$A$1:$P$10,MATCH(Database!C8178,Currecny_M!$A$1:$P$1,0),FALSE))/VLOOKUP('Cover page'!$B$6,Currecny_M!$A$1:$P$10,MATCH(Database!C8178,Currecny_M!$A$1:$P$1,0),FALSE)</f>
        <v>101.86</v>
      </c>
      <c r="N8178" s="6" t="str">
        <f>VLOOKUP(B8178,Master!$A$2:$C$11,3,FALSE)</f>
        <v>Pound</v>
      </c>
      <c r="O8178" s="6" t="str">
        <f>VLOOKUP(B8178,Master!$A$2:$C$11,2,FALSE)</f>
        <v>Europe</v>
      </c>
      <c r="Q8178" s="39" t="str">
        <f>VLOOKUP(D8178,GL_Master!$A$1:$D$80,2,FALSE)</f>
        <v>BS</v>
      </c>
      <c r="R8178" s="39" t="str">
        <f>VLOOKUP(D8178,GL_Master!$A$1:$D$80,3,FALSE)</f>
        <v>Other Current Assets</v>
      </c>
      <c r="S8178" s="39" t="str">
        <f>VLOOKUP(D8178,GL_Master!$A$1:$D$80,4,FALSE)</f>
        <v>Security deposits ( Unsecured, considered good)</v>
      </c>
    </row>
    <row r="8179" spans="1:19" x14ac:dyDescent="0.25">
      <c r="A8179" s="39" t="s">
        <v>262</v>
      </c>
      <c r="B8179" s="39" t="s">
        <v>250</v>
      </c>
      <c r="C8179" s="7">
        <v>44136</v>
      </c>
      <c r="D8179" s="39" t="s">
        <v>246</v>
      </c>
      <c r="E8179" s="39">
        <v>-114025</v>
      </c>
      <c r="F8179" s="82">
        <f t="shared" si="381"/>
        <v>-114.02500000000001</v>
      </c>
      <c r="G8179" s="39">
        <f>VLOOKUP(N8179,Currecny_M!$A$1:$P$10,2,FALSE)</f>
        <v>95</v>
      </c>
      <c r="H8179" s="39">
        <f>MATCH(C8179,Currecny_M!$A$1:$P$1,0)</f>
        <v>9</v>
      </c>
      <c r="I8179" s="39">
        <f>VLOOKUP(N8179,Currecny_M!$A$1:$P$10,MATCH(Database!C8179,Currecny_M!$A$1:$P$1,0),FALSE)</f>
        <v>101.86</v>
      </c>
      <c r="J8179" s="82">
        <f t="shared" si="382"/>
        <v>-11614.586500000001</v>
      </c>
      <c r="K8179" s="39">
        <f>VLOOKUP('Cover page'!$B$6,Currecny_M!$A$1:$P$10,MATCH(Database!C8179,Currecny_M!$A$1:$P$1,0),FALSE)</f>
        <v>1</v>
      </c>
      <c r="L8179" s="82">
        <f t="shared" si="383"/>
        <v>-11614.586500000001</v>
      </c>
      <c r="M8179" s="82">
        <f>((E8179/$F$1)*VLOOKUP(N8179,Currecny_M!$A$1:$P$10,MATCH(Database!C8179,Currecny_M!$A$1:$P$1,0),FALSE))/VLOOKUP('Cover page'!$B$6,Currecny_M!$A$1:$P$10,MATCH(Database!C8179,Currecny_M!$A$1:$P$1,0),FALSE)</f>
        <v>-11614.586500000001</v>
      </c>
      <c r="N8179" s="6" t="str">
        <f>VLOOKUP(B8179,Master!$A$2:$C$11,3,FALSE)</f>
        <v>Pound</v>
      </c>
      <c r="O8179" s="6" t="str">
        <f>VLOOKUP(B8179,Master!$A$2:$C$11,2,FALSE)</f>
        <v>Europe</v>
      </c>
      <c r="Q8179" s="39" t="str">
        <f>VLOOKUP(D8179,GL_Master!$A$1:$D$80,2,FALSE)</f>
        <v>PL</v>
      </c>
      <c r="R8179" s="39" t="str">
        <f>VLOOKUP(D8179,GL_Master!$A$1:$D$80,3,FALSE)</f>
        <v>Revenue from Operations</v>
      </c>
      <c r="S8179" s="39" t="str">
        <f>VLOOKUP(D8179,GL_Master!$A$1:$D$80,4,FALSE)</f>
        <v>Contract revenue</v>
      </c>
    </row>
    <row r="8180" spans="1:19" x14ac:dyDescent="0.25">
      <c r="A8180" s="39" t="s">
        <v>262</v>
      </c>
      <c r="B8180" s="39" t="s">
        <v>250</v>
      </c>
      <c r="C8180" s="7">
        <v>44136</v>
      </c>
      <c r="D8180" s="39" t="s">
        <v>134</v>
      </c>
      <c r="E8180" s="39">
        <v>-842</v>
      </c>
      <c r="F8180" s="82">
        <f t="shared" si="381"/>
        <v>-0.84199999999999997</v>
      </c>
      <c r="G8180" s="39">
        <f>VLOOKUP(N8180,Currecny_M!$A$1:$P$10,2,FALSE)</f>
        <v>95</v>
      </c>
      <c r="H8180" s="39">
        <f>MATCH(C8180,Currecny_M!$A$1:$P$1,0)</f>
        <v>9</v>
      </c>
      <c r="I8180" s="39">
        <f>VLOOKUP(N8180,Currecny_M!$A$1:$P$10,MATCH(Database!C8180,Currecny_M!$A$1:$P$1,0),FALSE)</f>
        <v>101.86</v>
      </c>
      <c r="J8180" s="82">
        <f t="shared" si="382"/>
        <v>-85.766120000000001</v>
      </c>
      <c r="K8180" s="39">
        <f>VLOOKUP('Cover page'!$B$6,Currecny_M!$A$1:$P$10,MATCH(Database!C8180,Currecny_M!$A$1:$P$1,0),FALSE)</f>
        <v>1</v>
      </c>
      <c r="L8180" s="82">
        <f t="shared" si="383"/>
        <v>-85.766120000000001</v>
      </c>
      <c r="M8180" s="82">
        <f>((E8180/$F$1)*VLOOKUP(N8180,Currecny_M!$A$1:$P$10,MATCH(Database!C8180,Currecny_M!$A$1:$P$1,0),FALSE))/VLOOKUP('Cover page'!$B$6,Currecny_M!$A$1:$P$10,MATCH(Database!C8180,Currecny_M!$A$1:$P$1,0),FALSE)</f>
        <v>-85.766120000000001</v>
      </c>
      <c r="N8180" s="6" t="str">
        <f>VLOOKUP(B8180,Master!$A$2:$C$11,3,FALSE)</f>
        <v>Pound</v>
      </c>
      <c r="O8180" s="6" t="str">
        <f>VLOOKUP(B8180,Master!$A$2:$C$11,2,FALSE)</f>
        <v>Europe</v>
      </c>
      <c r="Q8180" s="39" t="str">
        <f>VLOOKUP(D8180,GL_Master!$A$1:$D$80,2,FALSE)</f>
        <v>PL</v>
      </c>
      <c r="R8180" s="39" t="str">
        <f>VLOOKUP(D8180,GL_Master!$A$1:$D$80,3,FALSE)</f>
        <v>Other Income</v>
      </c>
      <c r="S8180" s="39" t="str">
        <f>VLOOKUP(D8180,GL_Master!$A$1:$D$80,4,FALSE)</f>
        <v>Other Income</v>
      </c>
    </row>
    <row r="8181" spans="1:19" x14ac:dyDescent="0.25">
      <c r="A8181" s="39" t="s">
        <v>262</v>
      </c>
      <c r="B8181" s="39" t="s">
        <v>250</v>
      </c>
      <c r="C8181" s="7">
        <v>44136</v>
      </c>
      <c r="D8181" s="39" t="s">
        <v>86</v>
      </c>
      <c r="E8181" s="39">
        <v>54</v>
      </c>
      <c r="F8181" s="82">
        <f t="shared" si="381"/>
        <v>5.3999999999999999E-2</v>
      </c>
      <c r="G8181" s="39">
        <f>VLOOKUP(N8181,Currecny_M!$A$1:$P$10,2,FALSE)</f>
        <v>95</v>
      </c>
      <c r="H8181" s="39">
        <f>MATCH(C8181,Currecny_M!$A$1:$P$1,0)</f>
        <v>9</v>
      </c>
      <c r="I8181" s="39">
        <f>VLOOKUP(N8181,Currecny_M!$A$1:$P$10,MATCH(Database!C8181,Currecny_M!$A$1:$P$1,0),FALSE)</f>
        <v>101.86</v>
      </c>
      <c r="J8181" s="82">
        <f t="shared" si="382"/>
        <v>5.5004400000000002</v>
      </c>
      <c r="K8181" s="39">
        <f>VLOOKUP('Cover page'!$B$6,Currecny_M!$A$1:$P$10,MATCH(Database!C8181,Currecny_M!$A$1:$P$1,0),FALSE)</f>
        <v>1</v>
      </c>
      <c r="L8181" s="82">
        <f t="shared" si="383"/>
        <v>5.5004400000000002</v>
      </c>
      <c r="M8181" s="82">
        <f>((E8181/$F$1)*VLOOKUP(N8181,Currecny_M!$A$1:$P$10,MATCH(Database!C8181,Currecny_M!$A$1:$P$1,0),FALSE))/VLOOKUP('Cover page'!$B$6,Currecny_M!$A$1:$P$10,MATCH(Database!C8181,Currecny_M!$A$1:$P$1,0),FALSE)</f>
        <v>5.5004400000000002</v>
      </c>
      <c r="N8181" s="6" t="str">
        <f>VLOOKUP(B8181,Master!$A$2:$C$11,3,FALSE)</f>
        <v>Pound</v>
      </c>
      <c r="O8181" s="6" t="str">
        <f>VLOOKUP(B8181,Master!$A$2:$C$11,2,FALSE)</f>
        <v>Europe</v>
      </c>
      <c r="Q8181" s="39" t="str">
        <f>VLOOKUP(D8181,GL_Master!$A$1:$D$80,2,FALSE)</f>
        <v>PL</v>
      </c>
      <c r="R8181" s="39" t="str">
        <f>VLOOKUP(D8181,GL_Master!$A$1:$D$80,3,FALSE)</f>
        <v>COGS</v>
      </c>
      <c r="S8181" s="39" t="str">
        <f>VLOOKUP(D8181,GL_Master!$A$1:$D$80,4,FALSE)</f>
        <v>Purchase of other traded goods</v>
      </c>
    </row>
    <row r="8182" spans="1:19" x14ac:dyDescent="0.25">
      <c r="A8182" s="39" t="s">
        <v>262</v>
      </c>
      <c r="B8182" s="39" t="s">
        <v>250</v>
      </c>
      <c r="C8182" s="7">
        <v>44136</v>
      </c>
      <c r="D8182" s="39" t="s">
        <v>87</v>
      </c>
      <c r="E8182" s="39">
        <v>26</v>
      </c>
      <c r="F8182" s="82">
        <f t="shared" si="381"/>
        <v>2.5999999999999999E-2</v>
      </c>
      <c r="G8182" s="39">
        <f>VLOOKUP(N8182,Currecny_M!$A$1:$P$10,2,FALSE)</f>
        <v>95</v>
      </c>
      <c r="H8182" s="39">
        <f>MATCH(C8182,Currecny_M!$A$1:$P$1,0)</f>
        <v>9</v>
      </c>
      <c r="I8182" s="39">
        <f>VLOOKUP(N8182,Currecny_M!$A$1:$P$10,MATCH(Database!C8182,Currecny_M!$A$1:$P$1,0),FALSE)</f>
        <v>101.86</v>
      </c>
      <c r="J8182" s="82">
        <f t="shared" si="382"/>
        <v>2.6483599999999998</v>
      </c>
      <c r="K8182" s="39">
        <f>VLOOKUP('Cover page'!$B$6,Currecny_M!$A$1:$P$10,MATCH(Database!C8182,Currecny_M!$A$1:$P$1,0),FALSE)</f>
        <v>1</v>
      </c>
      <c r="L8182" s="82">
        <f t="shared" si="383"/>
        <v>2.6483599999999998</v>
      </c>
      <c r="M8182" s="82">
        <f>((E8182/$F$1)*VLOOKUP(N8182,Currecny_M!$A$1:$P$10,MATCH(Database!C8182,Currecny_M!$A$1:$P$1,0),FALSE))/VLOOKUP('Cover page'!$B$6,Currecny_M!$A$1:$P$10,MATCH(Database!C8182,Currecny_M!$A$1:$P$1,0),FALSE)</f>
        <v>2.6483599999999998</v>
      </c>
      <c r="N8182" s="6" t="str">
        <f>VLOOKUP(B8182,Master!$A$2:$C$11,3,FALSE)</f>
        <v>Pound</v>
      </c>
      <c r="O8182" s="6" t="str">
        <f>VLOOKUP(B8182,Master!$A$2:$C$11,2,FALSE)</f>
        <v>Europe</v>
      </c>
      <c r="Q8182" s="39" t="str">
        <f>VLOOKUP(D8182,GL_Master!$A$1:$D$80,2,FALSE)</f>
        <v>PL</v>
      </c>
      <c r="R8182" s="39" t="str">
        <f>VLOOKUP(D8182,GL_Master!$A$1:$D$80,3,FALSE)</f>
        <v>COGS</v>
      </c>
      <c r="S8182" s="39" t="str">
        <f>VLOOKUP(D8182,GL_Master!$A$1:$D$80,4,FALSE)</f>
        <v>Civil, Installation, Commissioning and Other miscellaneous expenses</v>
      </c>
    </row>
    <row r="8183" spans="1:19" x14ac:dyDescent="0.25">
      <c r="A8183" s="39" t="s">
        <v>262</v>
      </c>
      <c r="B8183" s="39" t="s">
        <v>250</v>
      </c>
      <c r="C8183" s="7">
        <v>44136</v>
      </c>
      <c r="D8183" s="39" t="s">
        <v>88</v>
      </c>
      <c r="E8183" s="39">
        <v>83</v>
      </c>
      <c r="F8183" s="82">
        <f t="shared" si="381"/>
        <v>8.3000000000000004E-2</v>
      </c>
      <c r="G8183" s="39">
        <f>VLOOKUP(N8183,Currecny_M!$A$1:$P$10,2,FALSE)</f>
        <v>95</v>
      </c>
      <c r="H8183" s="39">
        <f>MATCH(C8183,Currecny_M!$A$1:$P$1,0)</f>
        <v>9</v>
      </c>
      <c r="I8183" s="39">
        <f>VLOOKUP(N8183,Currecny_M!$A$1:$P$10,MATCH(Database!C8183,Currecny_M!$A$1:$P$1,0),FALSE)</f>
        <v>101.86</v>
      </c>
      <c r="J8183" s="82">
        <f t="shared" si="382"/>
        <v>8.4543800000000005</v>
      </c>
      <c r="K8183" s="39">
        <f>VLOOKUP('Cover page'!$B$6,Currecny_M!$A$1:$P$10,MATCH(Database!C8183,Currecny_M!$A$1:$P$1,0),FALSE)</f>
        <v>1</v>
      </c>
      <c r="L8183" s="82">
        <f t="shared" si="383"/>
        <v>8.4543800000000005</v>
      </c>
      <c r="M8183" s="82">
        <f>((E8183/$F$1)*VLOOKUP(N8183,Currecny_M!$A$1:$P$10,MATCH(Database!C8183,Currecny_M!$A$1:$P$1,0),FALSE))/VLOOKUP('Cover page'!$B$6,Currecny_M!$A$1:$P$10,MATCH(Database!C8183,Currecny_M!$A$1:$P$1,0),FALSE)</f>
        <v>8.4543800000000005</v>
      </c>
      <c r="N8183" s="6" t="str">
        <f>VLOOKUP(B8183,Master!$A$2:$C$11,3,FALSE)</f>
        <v>Pound</v>
      </c>
      <c r="O8183" s="6" t="str">
        <f>VLOOKUP(B8183,Master!$A$2:$C$11,2,FALSE)</f>
        <v>Europe</v>
      </c>
      <c r="Q8183" s="39" t="str">
        <f>VLOOKUP(D8183,GL_Master!$A$1:$D$80,2,FALSE)</f>
        <v>PL</v>
      </c>
      <c r="R8183" s="39" t="str">
        <f>VLOOKUP(D8183,GL_Master!$A$1:$D$80,3,FALSE)</f>
        <v>COGS</v>
      </c>
      <c r="S8183" s="39" t="str">
        <f>VLOOKUP(D8183,GL_Master!$A$1:$D$80,4,FALSE)</f>
        <v>Civil, Installation, Commissioning and Other miscellaneous expenses</v>
      </c>
    </row>
    <row r="8184" spans="1:19" x14ac:dyDescent="0.25">
      <c r="A8184" s="39" t="s">
        <v>262</v>
      </c>
      <c r="B8184" s="39" t="s">
        <v>250</v>
      </c>
      <c r="C8184" s="7">
        <v>44136</v>
      </c>
      <c r="D8184" s="39" t="s">
        <v>89</v>
      </c>
      <c r="E8184" s="39">
        <v>162</v>
      </c>
      <c r="F8184" s="82">
        <f t="shared" si="381"/>
        <v>0.16200000000000001</v>
      </c>
      <c r="G8184" s="39">
        <f>VLOOKUP(N8184,Currecny_M!$A$1:$P$10,2,FALSE)</f>
        <v>95</v>
      </c>
      <c r="H8184" s="39">
        <f>MATCH(C8184,Currecny_M!$A$1:$P$1,0)</f>
        <v>9</v>
      </c>
      <c r="I8184" s="39">
        <f>VLOOKUP(N8184,Currecny_M!$A$1:$P$10,MATCH(Database!C8184,Currecny_M!$A$1:$P$1,0),FALSE)</f>
        <v>101.86</v>
      </c>
      <c r="J8184" s="82">
        <f t="shared" si="382"/>
        <v>16.50132</v>
      </c>
      <c r="K8184" s="39">
        <f>VLOOKUP('Cover page'!$B$6,Currecny_M!$A$1:$P$10,MATCH(Database!C8184,Currecny_M!$A$1:$P$1,0),FALSE)</f>
        <v>1</v>
      </c>
      <c r="L8184" s="82">
        <f t="shared" si="383"/>
        <v>16.50132</v>
      </c>
      <c r="M8184" s="82">
        <f>((E8184/$F$1)*VLOOKUP(N8184,Currecny_M!$A$1:$P$10,MATCH(Database!C8184,Currecny_M!$A$1:$P$1,0),FALSE))/VLOOKUP('Cover page'!$B$6,Currecny_M!$A$1:$P$10,MATCH(Database!C8184,Currecny_M!$A$1:$P$1,0),FALSE)</f>
        <v>16.50132</v>
      </c>
      <c r="N8184" s="6" t="str">
        <f>VLOOKUP(B8184,Master!$A$2:$C$11,3,FALSE)</f>
        <v>Pound</v>
      </c>
      <c r="O8184" s="6" t="str">
        <f>VLOOKUP(B8184,Master!$A$2:$C$11,2,FALSE)</f>
        <v>Europe</v>
      </c>
      <c r="Q8184" s="39" t="str">
        <f>VLOOKUP(D8184,GL_Master!$A$1:$D$80,2,FALSE)</f>
        <v>PL</v>
      </c>
      <c r="R8184" s="39" t="str">
        <f>VLOOKUP(D8184,GL_Master!$A$1:$D$80,3,FALSE)</f>
        <v>COGS</v>
      </c>
      <c r="S8184" s="39" t="str">
        <f>VLOOKUP(D8184,GL_Master!$A$1:$D$80,4,FALSE)</f>
        <v>project Expenses</v>
      </c>
    </row>
    <row r="8185" spans="1:19" x14ac:dyDescent="0.25">
      <c r="A8185" s="39" t="s">
        <v>262</v>
      </c>
      <c r="B8185" s="39" t="s">
        <v>250</v>
      </c>
      <c r="C8185" s="7">
        <v>44136</v>
      </c>
      <c r="D8185" s="39" t="s">
        <v>90</v>
      </c>
      <c r="E8185" s="39">
        <v>56</v>
      </c>
      <c r="F8185" s="82">
        <f t="shared" si="381"/>
        <v>5.6000000000000001E-2</v>
      </c>
      <c r="G8185" s="39">
        <f>VLOOKUP(N8185,Currecny_M!$A$1:$P$10,2,FALSE)</f>
        <v>95</v>
      </c>
      <c r="H8185" s="39">
        <f>MATCH(C8185,Currecny_M!$A$1:$P$1,0)</f>
        <v>9</v>
      </c>
      <c r="I8185" s="39">
        <f>VLOOKUP(N8185,Currecny_M!$A$1:$P$10,MATCH(Database!C8185,Currecny_M!$A$1:$P$1,0),FALSE)</f>
        <v>101.86</v>
      </c>
      <c r="J8185" s="82">
        <f t="shared" si="382"/>
        <v>5.7041599999999999</v>
      </c>
      <c r="K8185" s="39">
        <f>VLOOKUP('Cover page'!$B$6,Currecny_M!$A$1:$P$10,MATCH(Database!C8185,Currecny_M!$A$1:$P$1,0),FALSE)</f>
        <v>1</v>
      </c>
      <c r="L8185" s="82">
        <f t="shared" si="383"/>
        <v>5.7041599999999999</v>
      </c>
      <c r="M8185" s="82">
        <f>((E8185/$F$1)*VLOOKUP(N8185,Currecny_M!$A$1:$P$10,MATCH(Database!C8185,Currecny_M!$A$1:$P$1,0),FALSE))/VLOOKUP('Cover page'!$B$6,Currecny_M!$A$1:$P$10,MATCH(Database!C8185,Currecny_M!$A$1:$P$1,0),FALSE)</f>
        <v>5.7041599999999999</v>
      </c>
      <c r="N8185" s="6" t="str">
        <f>VLOOKUP(B8185,Master!$A$2:$C$11,3,FALSE)</f>
        <v>Pound</v>
      </c>
      <c r="O8185" s="6" t="str">
        <f>VLOOKUP(B8185,Master!$A$2:$C$11,2,FALSE)</f>
        <v>Europe</v>
      </c>
      <c r="Q8185" s="39" t="str">
        <f>VLOOKUP(D8185,GL_Master!$A$1:$D$80,2,FALSE)</f>
        <v>PL</v>
      </c>
      <c r="R8185" s="39" t="str">
        <f>VLOOKUP(D8185,GL_Master!$A$1:$D$80,3,FALSE)</f>
        <v>Office utility</v>
      </c>
      <c r="S8185" s="39" t="str">
        <f>VLOOKUP(D8185,GL_Master!$A$1:$D$80,4,FALSE)</f>
        <v>Electricity Expenses</v>
      </c>
    </row>
    <row r="8186" spans="1:19" x14ac:dyDescent="0.25">
      <c r="A8186" s="39" t="s">
        <v>262</v>
      </c>
      <c r="B8186" s="39" t="s">
        <v>250</v>
      </c>
      <c r="C8186" s="7">
        <v>44136</v>
      </c>
      <c r="D8186" s="39" t="s">
        <v>91</v>
      </c>
      <c r="E8186" s="39">
        <v>110</v>
      </c>
      <c r="F8186" s="82">
        <f t="shared" si="381"/>
        <v>0.11</v>
      </c>
      <c r="G8186" s="39">
        <f>VLOOKUP(N8186,Currecny_M!$A$1:$P$10,2,FALSE)</f>
        <v>95</v>
      </c>
      <c r="H8186" s="39">
        <f>MATCH(C8186,Currecny_M!$A$1:$P$1,0)</f>
        <v>9</v>
      </c>
      <c r="I8186" s="39">
        <f>VLOOKUP(N8186,Currecny_M!$A$1:$P$10,MATCH(Database!C8186,Currecny_M!$A$1:$P$1,0),FALSE)</f>
        <v>101.86</v>
      </c>
      <c r="J8186" s="82">
        <f t="shared" si="382"/>
        <v>11.204599999999999</v>
      </c>
      <c r="K8186" s="39">
        <f>VLOOKUP('Cover page'!$B$6,Currecny_M!$A$1:$P$10,MATCH(Database!C8186,Currecny_M!$A$1:$P$1,0),FALSE)</f>
        <v>1</v>
      </c>
      <c r="L8186" s="82">
        <f t="shared" si="383"/>
        <v>11.204599999999999</v>
      </c>
      <c r="M8186" s="82">
        <f>((E8186/$F$1)*VLOOKUP(N8186,Currecny_M!$A$1:$P$10,MATCH(Database!C8186,Currecny_M!$A$1:$P$1,0),FALSE))/VLOOKUP('Cover page'!$B$6,Currecny_M!$A$1:$P$10,MATCH(Database!C8186,Currecny_M!$A$1:$P$1,0),FALSE)</f>
        <v>11.204599999999999</v>
      </c>
      <c r="N8186" s="6" t="str">
        <f>VLOOKUP(B8186,Master!$A$2:$C$11,3,FALSE)</f>
        <v>Pound</v>
      </c>
      <c r="O8186" s="6" t="str">
        <f>VLOOKUP(B8186,Master!$A$2:$C$11,2,FALSE)</f>
        <v>Europe</v>
      </c>
      <c r="Q8186" s="39" t="str">
        <f>VLOOKUP(D8186,GL_Master!$A$1:$D$80,2,FALSE)</f>
        <v>PL</v>
      </c>
      <c r="R8186" s="39" t="str">
        <f>VLOOKUP(D8186,GL_Master!$A$1:$D$80,3,FALSE)</f>
        <v>Misc. expenses</v>
      </c>
      <c r="S8186" s="39" t="str">
        <f>VLOOKUP(D8186,GL_Master!$A$1:$D$80,4,FALSE)</f>
        <v>Repair &amp; Maintenance</v>
      </c>
    </row>
    <row r="8187" spans="1:19" x14ac:dyDescent="0.25">
      <c r="A8187" s="39" t="s">
        <v>262</v>
      </c>
      <c r="B8187" s="39" t="s">
        <v>250</v>
      </c>
      <c r="C8187" s="7">
        <v>44136</v>
      </c>
      <c r="D8187" s="39" t="s">
        <v>92</v>
      </c>
      <c r="E8187" s="39">
        <v>80</v>
      </c>
      <c r="F8187" s="82">
        <f t="shared" si="381"/>
        <v>0.08</v>
      </c>
      <c r="G8187" s="39">
        <f>VLOOKUP(N8187,Currecny_M!$A$1:$P$10,2,FALSE)</f>
        <v>95</v>
      </c>
      <c r="H8187" s="39">
        <f>MATCH(C8187,Currecny_M!$A$1:$P$1,0)</f>
        <v>9</v>
      </c>
      <c r="I8187" s="39">
        <f>VLOOKUP(N8187,Currecny_M!$A$1:$P$10,MATCH(Database!C8187,Currecny_M!$A$1:$P$1,0),FALSE)</f>
        <v>101.86</v>
      </c>
      <c r="J8187" s="82">
        <f t="shared" si="382"/>
        <v>8.1487999999999996</v>
      </c>
      <c r="K8187" s="39">
        <f>VLOOKUP('Cover page'!$B$6,Currecny_M!$A$1:$P$10,MATCH(Database!C8187,Currecny_M!$A$1:$P$1,0),FALSE)</f>
        <v>1</v>
      </c>
      <c r="L8187" s="82">
        <f t="shared" si="383"/>
        <v>8.1487999999999996</v>
      </c>
      <c r="M8187" s="82">
        <f>((E8187/$F$1)*VLOOKUP(N8187,Currecny_M!$A$1:$P$10,MATCH(Database!C8187,Currecny_M!$A$1:$P$1,0),FALSE))/VLOOKUP('Cover page'!$B$6,Currecny_M!$A$1:$P$10,MATCH(Database!C8187,Currecny_M!$A$1:$P$1,0),FALSE)</f>
        <v>8.1487999999999996</v>
      </c>
      <c r="N8187" s="6" t="str">
        <f>VLOOKUP(B8187,Master!$A$2:$C$11,3,FALSE)</f>
        <v>Pound</v>
      </c>
      <c r="O8187" s="6" t="str">
        <f>VLOOKUP(B8187,Master!$A$2:$C$11,2,FALSE)</f>
        <v>Europe</v>
      </c>
      <c r="Q8187" s="39" t="str">
        <f>VLOOKUP(D8187,GL_Master!$A$1:$D$80,2,FALSE)</f>
        <v>PL</v>
      </c>
      <c r="R8187" s="39" t="str">
        <f>VLOOKUP(D8187,GL_Master!$A$1:$D$80,3,FALSE)</f>
        <v>Misc. expenses</v>
      </c>
      <c r="S8187" s="39" t="str">
        <f>VLOOKUP(D8187,GL_Master!$A$1:$D$80,4,FALSE)</f>
        <v>Repair &amp; Maintenance</v>
      </c>
    </row>
    <row r="8188" spans="1:19" x14ac:dyDescent="0.25">
      <c r="A8188" s="39" t="s">
        <v>262</v>
      </c>
      <c r="B8188" s="39" t="s">
        <v>250</v>
      </c>
      <c r="C8188" s="7">
        <v>44136</v>
      </c>
      <c r="D8188" s="39" t="s">
        <v>93</v>
      </c>
      <c r="E8188" s="39">
        <v>911</v>
      </c>
      <c r="F8188" s="82">
        <f t="shared" si="381"/>
        <v>0.91100000000000003</v>
      </c>
      <c r="G8188" s="39">
        <f>VLOOKUP(N8188,Currecny_M!$A$1:$P$10,2,FALSE)</f>
        <v>95</v>
      </c>
      <c r="H8188" s="39">
        <f>MATCH(C8188,Currecny_M!$A$1:$P$1,0)</f>
        <v>9</v>
      </c>
      <c r="I8188" s="39">
        <f>VLOOKUP(N8188,Currecny_M!$A$1:$P$10,MATCH(Database!C8188,Currecny_M!$A$1:$P$1,0),FALSE)</f>
        <v>101.86</v>
      </c>
      <c r="J8188" s="82">
        <f t="shared" si="382"/>
        <v>92.794460000000001</v>
      </c>
      <c r="K8188" s="39">
        <f>VLOOKUP('Cover page'!$B$6,Currecny_M!$A$1:$P$10,MATCH(Database!C8188,Currecny_M!$A$1:$P$1,0),FALSE)</f>
        <v>1</v>
      </c>
      <c r="L8188" s="82">
        <f t="shared" si="383"/>
        <v>92.794460000000001</v>
      </c>
      <c r="M8188" s="82">
        <f>((E8188/$F$1)*VLOOKUP(N8188,Currecny_M!$A$1:$P$10,MATCH(Database!C8188,Currecny_M!$A$1:$P$1,0),FALSE))/VLOOKUP('Cover page'!$B$6,Currecny_M!$A$1:$P$10,MATCH(Database!C8188,Currecny_M!$A$1:$P$1,0),FALSE)</f>
        <v>92.794460000000001</v>
      </c>
      <c r="N8188" s="6" t="str">
        <f>VLOOKUP(B8188,Master!$A$2:$C$11,3,FALSE)</f>
        <v>Pound</v>
      </c>
      <c r="O8188" s="6" t="str">
        <f>VLOOKUP(B8188,Master!$A$2:$C$11,2,FALSE)</f>
        <v>Europe</v>
      </c>
      <c r="Q8188" s="39" t="str">
        <f>VLOOKUP(D8188,GL_Master!$A$1:$D$80,2,FALSE)</f>
        <v>PL</v>
      </c>
      <c r="R8188" s="39" t="str">
        <f>VLOOKUP(D8188,GL_Master!$A$1:$D$80,3,FALSE)</f>
        <v>Salary wages &amp; benefits</v>
      </c>
      <c r="S8188" s="39" t="str">
        <f>VLOOKUP(D8188,GL_Master!$A$1:$D$80,4,FALSE)</f>
        <v>Employee benefits expense</v>
      </c>
    </row>
    <row r="8189" spans="1:19" x14ac:dyDescent="0.25">
      <c r="A8189" s="39" t="s">
        <v>262</v>
      </c>
      <c r="B8189" s="39" t="s">
        <v>250</v>
      </c>
      <c r="C8189" s="7">
        <v>44136</v>
      </c>
      <c r="D8189" s="39" t="s">
        <v>33</v>
      </c>
      <c r="E8189" s="39">
        <v>26</v>
      </c>
      <c r="F8189" s="82">
        <f t="shared" si="381"/>
        <v>2.5999999999999999E-2</v>
      </c>
      <c r="G8189" s="39">
        <f>VLOOKUP(N8189,Currecny_M!$A$1:$P$10,2,FALSE)</f>
        <v>95</v>
      </c>
      <c r="H8189" s="39">
        <f>MATCH(C8189,Currecny_M!$A$1:$P$1,0)</f>
        <v>9</v>
      </c>
      <c r="I8189" s="39">
        <f>VLOOKUP(N8189,Currecny_M!$A$1:$P$10,MATCH(Database!C8189,Currecny_M!$A$1:$P$1,0),FALSE)</f>
        <v>101.86</v>
      </c>
      <c r="J8189" s="82">
        <f t="shared" si="382"/>
        <v>2.6483599999999998</v>
      </c>
      <c r="K8189" s="39">
        <f>VLOOKUP('Cover page'!$B$6,Currecny_M!$A$1:$P$10,MATCH(Database!C8189,Currecny_M!$A$1:$P$1,0),FALSE)</f>
        <v>1</v>
      </c>
      <c r="L8189" s="82">
        <f t="shared" si="383"/>
        <v>2.6483599999999998</v>
      </c>
      <c r="M8189" s="82">
        <f>((E8189/$F$1)*VLOOKUP(N8189,Currecny_M!$A$1:$P$10,MATCH(Database!C8189,Currecny_M!$A$1:$P$1,0),FALSE))/VLOOKUP('Cover page'!$B$6,Currecny_M!$A$1:$P$10,MATCH(Database!C8189,Currecny_M!$A$1:$P$1,0),FALSE)</f>
        <v>2.6483599999999998</v>
      </c>
      <c r="N8189" s="6" t="str">
        <f>VLOOKUP(B8189,Master!$A$2:$C$11,3,FALSE)</f>
        <v>Pound</v>
      </c>
      <c r="O8189" s="6" t="str">
        <f>VLOOKUP(B8189,Master!$A$2:$C$11,2,FALSE)</f>
        <v>Europe</v>
      </c>
      <c r="Q8189" s="39" t="str">
        <f>VLOOKUP(D8189,GL_Master!$A$1:$D$80,2,FALSE)</f>
        <v>PL</v>
      </c>
      <c r="R8189" s="39" t="str">
        <f>VLOOKUP(D8189,GL_Master!$A$1:$D$80,3,FALSE)</f>
        <v>Staff welfare expenses</v>
      </c>
      <c r="S8189" s="39" t="str">
        <f>VLOOKUP(D8189,GL_Master!$A$1:$D$80,4,FALSE)</f>
        <v>Other staff welfare</v>
      </c>
    </row>
    <row r="8190" spans="1:19" x14ac:dyDescent="0.25">
      <c r="A8190" s="39" t="s">
        <v>262</v>
      </c>
      <c r="B8190" s="39" t="s">
        <v>250</v>
      </c>
      <c r="C8190" s="7">
        <v>44136</v>
      </c>
      <c r="D8190" s="39" t="s">
        <v>94</v>
      </c>
      <c r="E8190" s="39">
        <v>155</v>
      </c>
      <c r="F8190" s="82">
        <f t="shared" si="381"/>
        <v>0.155</v>
      </c>
      <c r="G8190" s="39">
        <f>VLOOKUP(N8190,Currecny_M!$A$1:$P$10,2,FALSE)</f>
        <v>95</v>
      </c>
      <c r="H8190" s="39">
        <f>MATCH(C8190,Currecny_M!$A$1:$P$1,0)</f>
        <v>9</v>
      </c>
      <c r="I8190" s="39">
        <f>VLOOKUP(N8190,Currecny_M!$A$1:$P$10,MATCH(Database!C8190,Currecny_M!$A$1:$P$1,0),FALSE)</f>
        <v>101.86</v>
      </c>
      <c r="J8190" s="82">
        <f t="shared" si="382"/>
        <v>15.7883</v>
      </c>
      <c r="K8190" s="39">
        <f>VLOOKUP('Cover page'!$B$6,Currecny_M!$A$1:$P$10,MATCH(Database!C8190,Currecny_M!$A$1:$P$1,0),FALSE)</f>
        <v>1</v>
      </c>
      <c r="L8190" s="82">
        <f t="shared" si="383"/>
        <v>15.7883</v>
      </c>
      <c r="M8190" s="82">
        <f>((E8190/$F$1)*VLOOKUP(N8190,Currecny_M!$A$1:$P$10,MATCH(Database!C8190,Currecny_M!$A$1:$P$1,0),FALSE))/VLOOKUP('Cover page'!$B$6,Currecny_M!$A$1:$P$10,MATCH(Database!C8190,Currecny_M!$A$1:$P$1,0),FALSE)</f>
        <v>15.7883</v>
      </c>
      <c r="N8190" s="6" t="str">
        <f>VLOOKUP(B8190,Master!$A$2:$C$11,3,FALSE)</f>
        <v>Pound</v>
      </c>
      <c r="O8190" s="6" t="str">
        <f>VLOOKUP(B8190,Master!$A$2:$C$11,2,FALSE)</f>
        <v>Europe</v>
      </c>
      <c r="Q8190" s="39" t="str">
        <f>VLOOKUP(D8190,GL_Master!$A$1:$D$80,2,FALSE)</f>
        <v>PL</v>
      </c>
      <c r="R8190" s="39" t="str">
        <f>VLOOKUP(D8190,GL_Master!$A$1:$D$80,3,FALSE)</f>
        <v xml:space="preserve">Gratuity expenses </v>
      </c>
      <c r="S8190" s="39" t="str">
        <f>VLOOKUP(D8190,GL_Master!$A$1:$D$80,4,FALSE)</f>
        <v>Gratuity</v>
      </c>
    </row>
    <row r="8191" spans="1:19" x14ac:dyDescent="0.25">
      <c r="A8191" s="39" t="s">
        <v>262</v>
      </c>
      <c r="B8191" s="39" t="s">
        <v>250</v>
      </c>
      <c r="C8191" s="7">
        <v>44136</v>
      </c>
      <c r="D8191" s="39" t="s">
        <v>95</v>
      </c>
      <c r="E8191" s="39">
        <v>53</v>
      </c>
      <c r="F8191" s="82">
        <f t="shared" si="381"/>
        <v>5.2999999999999999E-2</v>
      </c>
      <c r="G8191" s="39">
        <f>VLOOKUP(N8191,Currecny_M!$A$1:$P$10,2,FALSE)</f>
        <v>95</v>
      </c>
      <c r="H8191" s="39">
        <f>MATCH(C8191,Currecny_M!$A$1:$P$1,0)</f>
        <v>9</v>
      </c>
      <c r="I8191" s="39">
        <f>VLOOKUP(N8191,Currecny_M!$A$1:$P$10,MATCH(Database!C8191,Currecny_M!$A$1:$P$1,0),FALSE)</f>
        <v>101.86</v>
      </c>
      <c r="J8191" s="82">
        <f t="shared" si="382"/>
        <v>5.3985799999999999</v>
      </c>
      <c r="K8191" s="39">
        <f>VLOOKUP('Cover page'!$B$6,Currecny_M!$A$1:$P$10,MATCH(Database!C8191,Currecny_M!$A$1:$P$1,0),FALSE)</f>
        <v>1</v>
      </c>
      <c r="L8191" s="82">
        <f t="shared" si="383"/>
        <v>5.3985799999999999</v>
      </c>
      <c r="M8191" s="82">
        <f>((E8191/$F$1)*VLOOKUP(N8191,Currecny_M!$A$1:$P$10,MATCH(Database!C8191,Currecny_M!$A$1:$P$1,0),FALSE))/VLOOKUP('Cover page'!$B$6,Currecny_M!$A$1:$P$10,MATCH(Database!C8191,Currecny_M!$A$1:$P$1,0),FALSE)</f>
        <v>5.3985799999999999</v>
      </c>
      <c r="N8191" s="6" t="str">
        <f>VLOOKUP(B8191,Master!$A$2:$C$11,3,FALSE)</f>
        <v>Pound</v>
      </c>
      <c r="O8191" s="6" t="str">
        <f>VLOOKUP(B8191,Master!$A$2:$C$11,2,FALSE)</f>
        <v>Europe</v>
      </c>
      <c r="Q8191" s="39" t="str">
        <f>VLOOKUP(D8191,GL_Master!$A$1:$D$80,2,FALSE)</f>
        <v>PL</v>
      </c>
      <c r="R8191" s="39" t="str">
        <f>VLOOKUP(D8191,GL_Master!$A$1:$D$80,3,FALSE)</f>
        <v>Salary wages &amp; benefits</v>
      </c>
      <c r="S8191" s="39" t="str">
        <f>VLOOKUP(D8191,GL_Master!$A$1:$D$80,4,FALSE)</f>
        <v>Employee benefits expense</v>
      </c>
    </row>
    <row r="8192" spans="1:19" x14ac:dyDescent="0.25">
      <c r="A8192" s="39" t="s">
        <v>262</v>
      </c>
      <c r="B8192" s="39" t="s">
        <v>250</v>
      </c>
      <c r="C8192" s="7">
        <v>44136</v>
      </c>
      <c r="D8192" s="39" t="s">
        <v>96</v>
      </c>
      <c r="E8192" s="39">
        <v>487</v>
      </c>
      <c r="F8192" s="82">
        <f t="shared" si="381"/>
        <v>0.48699999999999999</v>
      </c>
      <c r="G8192" s="39">
        <f>VLOOKUP(N8192,Currecny_M!$A$1:$P$10,2,FALSE)</f>
        <v>95</v>
      </c>
      <c r="H8192" s="39">
        <f>MATCH(C8192,Currecny_M!$A$1:$P$1,0)</f>
        <v>9</v>
      </c>
      <c r="I8192" s="39">
        <f>VLOOKUP(N8192,Currecny_M!$A$1:$P$10,MATCH(Database!C8192,Currecny_M!$A$1:$P$1,0),FALSE)</f>
        <v>101.86</v>
      </c>
      <c r="J8192" s="82">
        <f t="shared" si="382"/>
        <v>49.605820000000001</v>
      </c>
      <c r="K8192" s="39">
        <f>VLOOKUP('Cover page'!$B$6,Currecny_M!$A$1:$P$10,MATCH(Database!C8192,Currecny_M!$A$1:$P$1,0),FALSE)</f>
        <v>1</v>
      </c>
      <c r="L8192" s="82">
        <f t="shared" si="383"/>
        <v>49.605820000000001</v>
      </c>
      <c r="M8192" s="82">
        <f>((E8192/$F$1)*VLOOKUP(N8192,Currecny_M!$A$1:$P$10,MATCH(Database!C8192,Currecny_M!$A$1:$P$1,0),FALSE))/VLOOKUP('Cover page'!$B$6,Currecny_M!$A$1:$P$10,MATCH(Database!C8192,Currecny_M!$A$1:$P$1,0),FALSE)</f>
        <v>49.605820000000001</v>
      </c>
      <c r="N8192" s="6" t="str">
        <f>VLOOKUP(B8192,Master!$A$2:$C$11,3,FALSE)</f>
        <v>Pound</v>
      </c>
      <c r="O8192" s="6" t="str">
        <f>VLOOKUP(B8192,Master!$A$2:$C$11,2,FALSE)</f>
        <v>Europe</v>
      </c>
      <c r="Q8192" s="39" t="str">
        <f>VLOOKUP(D8192,GL_Master!$A$1:$D$80,2,FALSE)</f>
        <v>PL</v>
      </c>
      <c r="R8192" s="39" t="str">
        <f>VLOOKUP(D8192,GL_Master!$A$1:$D$80,3,FALSE)</f>
        <v>Salary wages &amp; benefits</v>
      </c>
      <c r="S8192" s="39" t="str">
        <f>VLOOKUP(D8192,GL_Master!$A$1:$D$80,4,FALSE)</f>
        <v>Employee benefits expense</v>
      </c>
    </row>
    <row r="8193" spans="1:19" x14ac:dyDescent="0.25">
      <c r="A8193" s="39" t="s">
        <v>262</v>
      </c>
      <c r="B8193" s="39" t="s">
        <v>250</v>
      </c>
      <c r="C8193" s="7">
        <v>44136</v>
      </c>
      <c r="D8193" s="39" t="s">
        <v>97</v>
      </c>
      <c r="E8193" s="39">
        <v>27</v>
      </c>
      <c r="F8193" s="82">
        <f t="shared" si="381"/>
        <v>2.7E-2</v>
      </c>
      <c r="G8193" s="39">
        <f>VLOOKUP(N8193,Currecny_M!$A$1:$P$10,2,FALSE)</f>
        <v>95</v>
      </c>
      <c r="H8193" s="39">
        <f>MATCH(C8193,Currecny_M!$A$1:$P$1,0)</f>
        <v>9</v>
      </c>
      <c r="I8193" s="39">
        <f>VLOOKUP(N8193,Currecny_M!$A$1:$P$10,MATCH(Database!C8193,Currecny_M!$A$1:$P$1,0),FALSE)</f>
        <v>101.86</v>
      </c>
      <c r="J8193" s="82">
        <f t="shared" si="382"/>
        <v>2.7502200000000001</v>
      </c>
      <c r="K8193" s="39">
        <f>VLOOKUP('Cover page'!$B$6,Currecny_M!$A$1:$P$10,MATCH(Database!C8193,Currecny_M!$A$1:$P$1,0),FALSE)</f>
        <v>1</v>
      </c>
      <c r="L8193" s="82">
        <f t="shared" si="383"/>
        <v>2.7502200000000001</v>
      </c>
      <c r="M8193" s="82">
        <f>((E8193/$F$1)*VLOOKUP(N8193,Currecny_M!$A$1:$P$10,MATCH(Database!C8193,Currecny_M!$A$1:$P$1,0),FALSE))/VLOOKUP('Cover page'!$B$6,Currecny_M!$A$1:$P$10,MATCH(Database!C8193,Currecny_M!$A$1:$P$1,0),FALSE)</f>
        <v>2.7502200000000001</v>
      </c>
      <c r="N8193" s="6" t="str">
        <f>VLOOKUP(B8193,Master!$A$2:$C$11,3,FALSE)</f>
        <v>Pound</v>
      </c>
      <c r="O8193" s="6" t="str">
        <f>VLOOKUP(B8193,Master!$A$2:$C$11,2,FALSE)</f>
        <v>Europe</v>
      </c>
      <c r="Q8193" s="39" t="str">
        <f>VLOOKUP(D8193,GL_Master!$A$1:$D$80,2,FALSE)</f>
        <v>PL</v>
      </c>
      <c r="R8193" s="39" t="str">
        <f>VLOOKUP(D8193,GL_Master!$A$1:$D$80,3,FALSE)</f>
        <v>Salary wages &amp; benefits</v>
      </c>
      <c r="S8193" s="39" t="str">
        <f>VLOOKUP(D8193,GL_Master!$A$1:$D$80,4,FALSE)</f>
        <v>Employee benefits expense</v>
      </c>
    </row>
    <row r="8194" spans="1:19" x14ac:dyDescent="0.25">
      <c r="A8194" s="39" t="s">
        <v>262</v>
      </c>
      <c r="B8194" s="39" t="s">
        <v>250</v>
      </c>
      <c r="C8194" s="7">
        <v>44136</v>
      </c>
      <c r="D8194" s="39" t="s">
        <v>98</v>
      </c>
      <c r="E8194" s="39">
        <v>52</v>
      </c>
      <c r="F8194" s="82">
        <f t="shared" si="381"/>
        <v>5.1999999999999998E-2</v>
      </c>
      <c r="G8194" s="39">
        <f>VLOOKUP(N8194,Currecny_M!$A$1:$P$10,2,FALSE)</f>
        <v>95</v>
      </c>
      <c r="H8194" s="39">
        <f>MATCH(C8194,Currecny_M!$A$1:$P$1,0)</f>
        <v>9</v>
      </c>
      <c r="I8194" s="39">
        <f>VLOOKUP(N8194,Currecny_M!$A$1:$P$10,MATCH(Database!C8194,Currecny_M!$A$1:$P$1,0),FALSE)</f>
        <v>101.86</v>
      </c>
      <c r="J8194" s="82">
        <f t="shared" si="382"/>
        <v>5.2967199999999997</v>
      </c>
      <c r="K8194" s="39">
        <f>VLOOKUP('Cover page'!$B$6,Currecny_M!$A$1:$P$10,MATCH(Database!C8194,Currecny_M!$A$1:$P$1,0),FALSE)</f>
        <v>1</v>
      </c>
      <c r="L8194" s="82">
        <f t="shared" si="383"/>
        <v>5.2967199999999997</v>
      </c>
      <c r="M8194" s="82">
        <f>((E8194/$F$1)*VLOOKUP(N8194,Currecny_M!$A$1:$P$10,MATCH(Database!C8194,Currecny_M!$A$1:$P$1,0),FALSE))/VLOOKUP('Cover page'!$B$6,Currecny_M!$A$1:$P$10,MATCH(Database!C8194,Currecny_M!$A$1:$P$1,0),FALSE)</f>
        <v>5.2967199999999997</v>
      </c>
      <c r="N8194" s="6" t="str">
        <f>VLOOKUP(B8194,Master!$A$2:$C$11,3,FALSE)</f>
        <v>Pound</v>
      </c>
      <c r="O8194" s="6" t="str">
        <f>VLOOKUP(B8194,Master!$A$2:$C$11,2,FALSE)</f>
        <v>Europe</v>
      </c>
      <c r="Q8194" s="39" t="str">
        <f>VLOOKUP(D8194,GL_Master!$A$1:$D$80,2,FALSE)</f>
        <v>PL</v>
      </c>
      <c r="R8194" s="39" t="str">
        <f>VLOOKUP(D8194,GL_Master!$A$1:$D$80,3,FALSE)</f>
        <v>Salary wages &amp; benefits</v>
      </c>
      <c r="S8194" s="39" t="str">
        <f>VLOOKUP(D8194,GL_Master!$A$1:$D$80,4,FALSE)</f>
        <v>Employee benefits expense</v>
      </c>
    </row>
    <row r="8195" spans="1:19" x14ac:dyDescent="0.25">
      <c r="A8195" s="39" t="s">
        <v>262</v>
      </c>
      <c r="B8195" s="39" t="s">
        <v>250</v>
      </c>
      <c r="C8195" s="7">
        <v>44136</v>
      </c>
      <c r="D8195" s="39" t="s">
        <v>99</v>
      </c>
      <c r="E8195" s="39">
        <v>26</v>
      </c>
      <c r="F8195" s="82">
        <f t="shared" si="381"/>
        <v>2.5999999999999999E-2</v>
      </c>
      <c r="G8195" s="39">
        <f>VLOOKUP(N8195,Currecny_M!$A$1:$P$10,2,FALSE)</f>
        <v>95</v>
      </c>
      <c r="H8195" s="39">
        <f>MATCH(C8195,Currecny_M!$A$1:$P$1,0)</f>
        <v>9</v>
      </c>
      <c r="I8195" s="39">
        <f>VLOOKUP(N8195,Currecny_M!$A$1:$P$10,MATCH(Database!C8195,Currecny_M!$A$1:$P$1,0),FALSE)</f>
        <v>101.86</v>
      </c>
      <c r="J8195" s="82">
        <f t="shared" si="382"/>
        <v>2.6483599999999998</v>
      </c>
      <c r="K8195" s="39">
        <f>VLOOKUP('Cover page'!$B$6,Currecny_M!$A$1:$P$10,MATCH(Database!C8195,Currecny_M!$A$1:$P$1,0),FALSE)</f>
        <v>1</v>
      </c>
      <c r="L8195" s="82">
        <f t="shared" si="383"/>
        <v>2.6483599999999998</v>
      </c>
      <c r="M8195" s="82">
        <f>((E8195/$F$1)*VLOOKUP(N8195,Currecny_M!$A$1:$P$10,MATCH(Database!C8195,Currecny_M!$A$1:$P$1,0),FALSE))/VLOOKUP('Cover page'!$B$6,Currecny_M!$A$1:$P$10,MATCH(Database!C8195,Currecny_M!$A$1:$P$1,0),FALSE)</f>
        <v>2.6483599999999998</v>
      </c>
      <c r="N8195" s="6" t="str">
        <f>VLOOKUP(B8195,Master!$A$2:$C$11,3,FALSE)</f>
        <v>Pound</v>
      </c>
      <c r="O8195" s="6" t="str">
        <f>VLOOKUP(B8195,Master!$A$2:$C$11,2,FALSE)</f>
        <v>Europe</v>
      </c>
      <c r="Q8195" s="39" t="str">
        <f>VLOOKUP(D8195,GL_Master!$A$1:$D$80,2,FALSE)</f>
        <v>PL</v>
      </c>
      <c r="R8195" s="39" t="str">
        <f>VLOOKUP(D8195,GL_Master!$A$1:$D$80,3,FALSE)</f>
        <v>Salary wages &amp; benefits</v>
      </c>
      <c r="S8195" s="39" t="str">
        <f>VLOOKUP(D8195,GL_Master!$A$1:$D$80,4,FALSE)</f>
        <v>Employee benefits expense</v>
      </c>
    </row>
    <row r="8196" spans="1:19" x14ac:dyDescent="0.25">
      <c r="A8196" s="39" t="s">
        <v>262</v>
      </c>
      <c r="B8196" s="39" t="s">
        <v>250</v>
      </c>
      <c r="C8196" s="7">
        <v>44136</v>
      </c>
      <c r="D8196" s="39" t="s">
        <v>100</v>
      </c>
      <c r="E8196" s="39">
        <v>180</v>
      </c>
      <c r="F8196" s="82">
        <f t="shared" ref="F8196:F8259" si="384">E8196/$F$1</f>
        <v>0.18</v>
      </c>
      <c r="G8196" s="39">
        <f>VLOOKUP(N8196,Currecny_M!$A$1:$P$10,2,FALSE)</f>
        <v>95</v>
      </c>
      <c r="H8196" s="39">
        <f>MATCH(C8196,Currecny_M!$A$1:$P$1,0)</f>
        <v>9</v>
      </c>
      <c r="I8196" s="39">
        <f>VLOOKUP(N8196,Currecny_M!$A$1:$P$10,MATCH(Database!C8196,Currecny_M!$A$1:$P$1,0),FALSE)</f>
        <v>101.86</v>
      </c>
      <c r="J8196" s="82">
        <f t="shared" ref="J8196:J8259" si="385">F8196*I8196</f>
        <v>18.334799999999998</v>
      </c>
      <c r="K8196" s="39">
        <f>VLOOKUP('Cover page'!$B$6,Currecny_M!$A$1:$P$10,MATCH(Database!C8196,Currecny_M!$A$1:$P$1,0),FALSE)</f>
        <v>1</v>
      </c>
      <c r="L8196" s="82">
        <f t="shared" ref="L8196:L8259" si="386">J8196/K8196</f>
        <v>18.334799999999998</v>
      </c>
      <c r="M8196" s="82">
        <f>((E8196/$F$1)*VLOOKUP(N8196,Currecny_M!$A$1:$P$10,MATCH(Database!C8196,Currecny_M!$A$1:$P$1,0),FALSE))/VLOOKUP('Cover page'!$B$6,Currecny_M!$A$1:$P$10,MATCH(Database!C8196,Currecny_M!$A$1:$P$1,0),FALSE)</f>
        <v>18.334799999999998</v>
      </c>
      <c r="N8196" s="6" t="str">
        <f>VLOOKUP(B8196,Master!$A$2:$C$11,3,FALSE)</f>
        <v>Pound</v>
      </c>
      <c r="O8196" s="6" t="str">
        <f>VLOOKUP(B8196,Master!$A$2:$C$11,2,FALSE)</f>
        <v>Europe</v>
      </c>
      <c r="Q8196" s="39" t="str">
        <f>VLOOKUP(D8196,GL_Master!$A$1:$D$80,2,FALSE)</f>
        <v>PL</v>
      </c>
      <c r="R8196" s="39" t="str">
        <f>VLOOKUP(D8196,GL_Master!$A$1:$D$80,3,FALSE)</f>
        <v>Salary wages &amp; benefits</v>
      </c>
      <c r="S8196" s="39" t="str">
        <f>VLOOKUP(D8196,GL_Master!$A$1:$D$80,4,FALSE)</f>
        <v>Employee benefits expense</v>
      </c>
    </row>
    <row r="8197" spans="1:19" x14ac:dyDescent="0.25">
      <c r="A8197" s="39" t="s">
        <v>262</v>
      </c>
      <c r="B8197" s="39" t="s">
        <v>250</v>
      </c>
      <c r="C8197" s="7">
        <v>44136</v>
      </c>
      <c r="D8197" s="39" t="s">
        <v>30</v>
      </c>
      <c r="E8197" s="39">
        <v>54</v>
      </c>
      <c r="F8197" s="82">
        <f t="shared" si="384"/>
        <v>5.3999999999999999E-2</v>
      </c>
      <c r="G8197" s="39">
        <f>VLOOKUP(N8197,Currecny_M!$A$1:$P$10,2,FALSE)</f>
        <v>95</v>
      </c>
      <c r="H8197" s="39">
        <f>MATCH(C8197,Currecny_M!$A$1:$P$1,0)</f>
        <v>9</v>
      </c>
      <c r="I8197" s="39">
        <f>VLOOKUP(N8197,Currecny_M!$A$1:$P$10,MATCH(Database!C8197,Currecny_M!$A$1:$P$1,0),FALSE)</f>
        <v>101.86</v>
      </c>
      <c r="J8197" s="82">
        <f t="shared" si="385"/>
        <v>5.5004400000000002</v>
      </c>
      <c r="K8197" s="39">
        <f>VLOOKUP('Cover page'!$B$6,Currecny_M!$A$1:$P$10,MATCH(Database!C8197,Currecny_M!$A$1:$P$1,0),FALSE)</f>
        <v>1</v>
      </c>
      <c r="L8197" s="82">
        <f t="shared" si="386"/>
        <v>5.5004400000000002</v>
      </c>
      <c r="M8197" s="82">
        <f>((E8197/$F$1)*VLOOKUP(N8197,Currecny_M!$A$1:$P$10,MATCH(Database!C8197,Currecny_M!$A$1:$P$1,0),FALSE))/VLOOKUP('Cover page'!$B$6,Currecny_M!$A$1:$P$10,MATCH(Database!C8197,Currecny_M!$A$1:$P$1,0),FALSE)</f>
        <v>5.5004400000000002</v>
      </c>
      <c r="N8197" s="6" t="str">
        <f>VLOOKUP(B8197,Master!$A$2:$C$11,3,FALSE)</f>
        <v>Pound</v>
      </c>
      <c r="O8197" s="6" t="str">
        <f>VLOOKUP(B8197,Master!$A$2:$C$11,2,FALSE)</f>
        <v>Europe</v>
      </c>
      <c r="Q8197" s="39" t="str">
        <f>VLOOKUP(D8197,GL_Master!$A$1:$D$80,2,FALSE)</f>
        <v>PL</v>
      </c>
      <c r="R8197" s="39" t="str">
        <f>VLOOKUP(D8197,GL_Master!$A$1:$D$80,3,FALSE)</f>
        <v>Travelling and conveyance</v>
      </c>
      <c r="S8197" s="39" t="str">
        <f>VLOOKUP(D8197,GL_Master!$A$1:$D$80,4,FALSE)</f>
        <v>Local conveyance</v>
      </c>
    </row>
    <row r="8198" spans="1:19" x14ac:dyDescent="0.25">
      <c r="A8198" s="39" t="s">
        <v>262</v>
      </c>
      <c r="B8198" s="39" t="s">
        <v>250</v>
      </c>
      <c r="C8198" s="7">
        <v>44136</v>
      </c>
      <c r="D8198" s="39" t="s">
        <v>31</v>
      </c>
      <c r="E8198" s="39">
        <v>26</v>
      </c>
      <c r="F8198" s="82">
        <f t="shared" si="384"/>
        <v>2.5999999999999999E-2</v>
      </c>
      <c r="G8198" s="39">
        <f>VLOOKUP(N8198,Currecny_M!$A$1:$P$10,2,FALSE)</f>
        <v>95</v>
      </c>
      <c r="H8198" s="39">
        <f>MATCH(C8198,Currecny_M!$A$1:$P$1,0)</f>
        <v>9</v>
      </c>
      <c r="I8198" s="39">
        <f>VLOOKUP(N8198,Currecny_M!$A$1:$P$10,MATCH(Database!C8198,Currecny_M!$A$1:$P$1,0),FALSE)</f>
        <v>101.86</v>
      </c>
      <c r="J8198" s="82">
        <f t="shared" si="385"/>
        <v>2.6483599999999998</v>
      </c>
      <c r="K8198" s="39">
        <f>VLOOKUP('Cover page'!$B$6,Currecny_M!$A$1:$P$10,MATCH(Database!C8198,Currecny_M!$A$1:$P$1,0),FALSE)</f>
        <v>1</v>
      </c>
      <c r="L8198" s="82">
        <f t="shared" si="386"/>
        <v>2.6483599999999998</v>
      </c>
      <c r="M8198" s="82">
        <f>((E8198/$F$1)*VLOOKUP(N8198,Currecny_M!$A$1:$P$10,MATCH(Database!C8198,Currecny_M!$A$1:$P$1,0),FALSE))/VLOOKUP('Cover page'!$B$6,Currecny_M!$A$1:$P$10,MATCH(Database!C8198,Currecny_M!$A$1:$P$1,0),FALSE)</f>
        <v>2.6483599999999998</v>
      </c>
      <c r="N8198" s="6" t="str">
        <f>VLOOKUP(B8198,Master!$A$2:$C$11,3,FALSE)</f>
        <v>Pound</v>
      </c>
      <c r="O8198" s="6" t="str">
        <f>VLOOKUP(B8198,Master!$A$2:$C$11,2,FALSE)</f>
        <v>Europe</v>
      </c>
      <c r="Q8198" s="39" t="str">
        <f>VLOOKUP(D8198,GL_Master!$A$1:$D$80,2,FALSE)</f>
        <v>PL</v>
      </c>
      <c r="R8198" s="39" t="str">
        <f>VLOOKUP(D8198,GL_Master!$A$1:$D$80,3,FALSE)</f>
        <v>Office expenses</v>
      </c>
      <c r="S8198" s="39" t="str">
        <f>VLOOKUP(D8198,GL_Master!$A$1:$D$80,4,FALSE)</f>
        <v>Parking charges</v>
      </c>
    </row>
    <row r="8199" spans="1:19" x14ac:dyDescent="0.25">
      <c r="A8199" s="39" t="s">
        <v>262</v>
      </c>
      <c r="B8199" s="39" t="s">
        <v>250</v>
      </c>
      <c r="C8199" s="7">
        <v>44136</v>
      </c>
      <c r="D8199" s="39" t="s">
        <v>101</v>
      </c>
      <c r="E8199" s="39">
        <v>26</v>
      </c>
      <c r="F8199" s="82">
        <f t="shared" si="384"/>
        <v>2.5999999999999999E-2</v>
      </c>
      <c r="G8199" s="39">
        <f>VLOOKUP(N8199,Currecny_M!$A$1:$P$10,2,FALSE)</f>
        <v>95</v>
      </c>
      <c r="H8199" s="39">
        <f>MATCH(C8199,Currecny_M!$A$1:$P$1,0)</f>
        <v>9</v>
      </c>
      <c r="I8199" s="39">
        <f>VLOOKUP(N8199,Currecny_M!$A$1:$P$10,MATCH(Database!C8199,Currecny_M!$A$1:$P$1,0),FALSE)</f>
        <v>101.86</v>
      </c>
      <c r="J8199" s="82">
        <f t="shared" si="385"/>
        <v>2.6483599999999998</v>
      </c>
      <c r="K8199" s="39">
        <f>VLOOKUP('Cover page'!$B$6,Currecny_M!$A$1:$P$10,MATCH(Database!C8199,Currecny_M!$A$1:$P$1,0),FALSE)</f>
        <v>1</v>
      </c>
      <c r="L8199" s="82">
        <f t="shared" si="386"/>
        <v>2.6483599999999998</v>
      </c>
      <c r="M8199" s="82">
        <f>((E8199/$F$1)*VLOOKUP(N8199,Currecny_M!$A$1:$P$10,MATCH(Database!C8199,Currecny_M!$A$1:$P$1,0),FALSE))/VLOOKUP('Cover page'!$B$6,Currecny_M!$A$1:$P$10,MATCH(Database!C8199,Currecny_M!$A$1:$P$1,0),FALSE)</f>
        <v>2.6483599999999998</v>
      </c>
      <c r="N8199" s="6" t="str">
        <f>VLOOKUP(B8199,Master!$A$2:$C$11,3,FALSE)</f>
        <v>Pound</v>
      </c>
      <c r="O8199" s="6" t="str">
        <f>VLOOKUP(B8199,Master!$A$2:$C$11,2,FALSE)</f>
        <v>Europe</v>
      </c>
      <c r="Q8199" s="39" t="str">
        <f>VLOOKUP(D8199,GL_Master!$A$1:$D$80,2,FALSE)</f>
        <v>PL</v>
      </c>
      <c r="R8199" s="39" t="str">
        <f>VLOOKUP(D8199,GL_Master!$A$1:$D$80,3,FALSE)</f>
        <v>COGS</v>
      </c>
      <c r="S8199" s="39" t="str">
        <f>VLOOKUP(D8199,GL_Master!$A$1:$D$80,4,FALSE)</f>
        <v>Purchase of other traded goods</v>
      </c>
    </row>
    <row r="8200" spans="1:19" x14ac:dyDescent="0.25">
      <c r="A8200" s="39" t="s">
        <v>262</v>
      </c>
      <c r="B8200" s="39" t="s">
        <v>250</v>
      </c>
      <c r="C8200" s="7">
        <v>44136</v>
      </c>
      <c r="D8200" s="39" t="s">
        <v>102</v>
      </c>
      <c r="E8200" s="39">
        <v>26</v>
      </c>
      <c r="F8200" s="82">
        <f t="shared" si="384"/>
        <v>2.5999999999999999E-2</v>
      </c>
      <c r="G8200" s="39">
        <f>VLOOKUP(N8200,Currecny_M!$A$1:$P$10,2,FALSE)</f>
        <v>95</v>
      </c>
      <c r="H8200" s="39">
        <f>MATCH(C8200,Currecny_M!$A$1:$P$1,0)</f>
        <v>9</v>
      </c>
      <c r="I8200" s="39">
        <f>VLOOKUP(N8200,Currecny_M!$A$1:$P$10,MATCH(Database!C8200,Currecny_M!$A$1:$P$1,0),FALSE)</f>
        <v>101.86</v>
      </c>
      <c r="J8200" s="82">
        <f t="shared" si="385"/>
        <v>2.6483599999999998</v>
      </c>
      <c r="K8200" s="39">
        <f>VLOOKUP('Cover page'!$B$6,Currecny_M!$A$1:$P$10,MATCH(Database!C8200,Currecny_M!$A$1:$P$1,0),FALSE)</f>
        <v>1</v>
      </c>
      <c r="L8200" s="82">
        <f t="shared" si="386"/>
        <v>2.6483599999999998</v>
      </c>
      <c r="M8200" s="82">
        <f>((E8200/$F$1)*VLOOKUP(N8200,Currecny_M!$A$1:$P$10,MATCH(Database!C8200,Currecny_M!$A$1:$P$1,0),FALSE))/VLOOKUP('Cover page'!$B$6,Currecny_M!$A$1:$P$10,MATCH(Database!C8200,Currecny_M!$A$1:$P$1,0),FALSE)</f>
        <v>2.6483599999999998</v>
      </c>
      <c r="N8200" s="6" t="str">
        <f>VLOOKUP(B8200,Master!$A$2:$C$11,3,FALSE)</f>
        <v>Pound</v>
      </c>
      <c r="O8200" s="6" t="str">
        <f>VLOOKUP(B8200,Master!$A$2:$C$11,2,FALSE)</f>
        <v>Europe</v>
      </c>
      <c r="Q8200" s="39" t="str">
        <f>VLOOKUP(D8200,GL_Master!$A$1:$D$80,2,FALSE)</f>
        <v>PL</v>
      </c>
      <c r="R8200" s="39" t="str">
        <f>VLOOKUP(D8200,GL_Master!$A$1:$D$80,3,FALSE)</f>
        <v>Staff welfare expenses</v>
      </c>
      <c r="S8200" s="39" t="str">
        <f>VLOOKUP(D8200,GL_Master!$A$1:$D$80,4,FALSE)</f>
        <v>Diwali Expense</v>
      </c>
    </row>
    <row r="8201" spans="1:19" x14ac:dyDescent="0.25">
      <c r="A8201" s="39" t="s">
        <v>262</v>
      </c>
      <c r="B8201" s="39" t="s">
        <v>250</v>
      </c>
      <c r="C8201" s="7">
        <v>44136</v>
      </c>
      <c r="D8201" s="39" t="s">
        <v>20</v>
      </c>
      <c r="E8201" s="39">
        <v>55</v>
      </c>
      <c r="F8201" s="82">
        <f t="shared" si="384"/>
        <v>5.5E-2</v>
      </c>
      <c r="G8201" s="39">
        <f>VLOOKUP(N8201,Currecny_M!$A$1:$P$10,2,FALSE)</f>
        <v>95</v>
      </c>
      <c r="H8201" s="39">
        <f>MATCH(C8201,Currecny_M!$A$1:$P$1,0)</f>
        <v>9</v>
      </c>
      <c r="I8201" s="39">
        <f>VLOOKUP(N8201,Currecny_M!$A$1:$P$10,MATCH(Database!C8201,Currecny_M!$A$1:$P$1,0),FALSE)</f>
        <v>101.86</v>
      </c>
      <c r="J8201" s="82">
        <f t="shared" si="385"/>
        <v>5.6022999999999996</v>
      </c>
      <c r="K8201" s="39">
        <f>VLOOKUP('Cover page'!$B$6,Currecny_M!$A$1:$P$10,MATCH(Database!C8201,Currecny_M!$A$1:$P$1,0),FALSE)</f>
        <v>1</v>
      </c>
      <c r="L8201" s="82">
        <f t="shared" si="386"/>
        <v>5.6022999999999996</v>
      </c>
      <c r="M8201" s="82">
        <f>((E8201/$F$1)*VLOOKUP(N8201,Currecny_M!$A$1:$P$10,MATCH(Database!C8201,Currecny_M!$A$1:$P$1,0),FALSE))/VLOOKUP('Cover page'!$B$6,Currecny_M!$A$1:$P$10,MATCH(Database!C8201,Currecny_M!$A$1:$P$1,0),FALSE)</f>
        <v>5.6022999999999996</v>
      </c>
      <c r="N8201" s="6" t="str">
        <f>VLOOKUP(B8201,Master!$A$2:$C$11,3,FALSE)</f>
        <v>Pound</v>
      </c>
      <c r="O8201" s="6" t="str">
        <f>VLOOKUP(B8201,Master!$A$2:$C$11,2,FALSE)</f>
        <v>Europe</v>
      </c>
      <c r="Q8201" s="39" t="str">
        <f>VLOOKUP(D8201,GL_Master!$A$1:$D$80,2,FALSE)</f>
        <v>PL</v>
      </c>
      <c r="R8201" s="39" t="str">
        <f>VLOOKUP(D8201,GL_Master!$A$1:$D$80,3,FALSE)</f>
        <v>Selling and Marketing expenses</v>
      </c>
      <c r="S8201" s="39" t="str">
        <f>VLOOKUP(D8201,GL_Master!$A$1:$D$80,4,FALSE)</f>
        <v>Business promotion</v>
      </c>
    </row>
    <row r="8202" spans="1:19" x14ac:dyDescent="0.25">
      <c r="A8202" s="39" t="s">
        <v>262</v>
      </c>
      <c r="B8202" s="39" t="s">
        <v>250</v>
      </c>
      <c r="C8202" s="7">
        <v>44136</v>
      </c>
      <c r="D8202" s="39" t="s">
        <v>29</v>
      </c>
      <c r="E8202" s="39">
        <v>54</v>
      </c>
      <c r="F8202" s="82">
        <f t="shared" si="384"/>
        <v>5.3999999999999999E-2</v>
      </c>
      <c r="G8202" s="39">
        <f>VLOOKUP(N8202,Currecny_M!$A$1:$P$10,2,FALSE)</f>
        <v>95</v>
      </c>
      <c r="H8202" s="39">
        <f>MATCH(C8202,Currecny_M!$A$1:$P$1,0)</f>
        <v>9</v>
      </c>
      <c r="I8202" s="39">
        <f>VLOOKUP(N8202,Currecny_M!$A$1:$P$10,MATCH(Database!C8202,Currecny_M!$A$1:$P$1,0),FALSE)</f>
        <v>101.86</v>
      </c>
      <c r="J8202" s="82">
        <f t="shared" si="385"/>
        <v>5.5004400000000002</v>
      </c>
      <c r="K8202" s="39">
        <f>VLOOKUP('Cover page'!$B$6,Currecny_M!$A$1:$P$10,MATCH(Database!C8202,Currecny_M!$A$1:$P$1,0),FALSE)</f>
        <v>1</v>
      </c>
      <c r="L8202" s="82">
        <f t="shared" si="386"/>
        <v>5.5004400000000002</v>
      </c>
      <c r="M8202" s="82">
        <f>((E8202/$F$1)*VLOOKUP(N8202,Currecny_M!$A$1:$P$10,MATCH(Database!C8202,Currecny_M!$A$1:$P$1,0),FALSE))/VLOOKUP('Cover page'!$B$6,Currecny_M!$A$1:$P$10,MATCH(Database!C8202,Currecny_M!$A$1:$P$1,0),FALSE)</f>
        <v>5.5004400000000002</v>
      </c>
      <c r="N8202" s="6" t="str">
        <f>VLOOKUP(B8202,Master!$A$2:$C$11,3,FALSE)</f>
        <v>Pound</v>
      </c>
      <c r="O8202" s="6" t="str">
        <f>VLOOKUP(B8202,Master!$A$2:$C$11,2,FALSE)</f>
        <v>Europe</v>
      </c>
      <c r="Q8202" s="39" t="str">
        <f>VLOOKUP(D8202,GL_Master!$A$1:$D$80,2,FALSE)</f>
        <v>PL</v>
      </c>
      <c r="R8202" s="39" t="str">
        <f>VLOOKUP(D8202,GL_Master!$A$1:$D$80,3,FALSE)</f>
        <v>Communication &amp; internet exp</v>
      </c>
      <c r="S8202" s="39" t="str">
        <f>VLOOKUP(D8202,GL_Master!$A$1:$D$80,4,FALSE)</f>
        <v>Communication cost</v>
      </c>
    </row>
    <row r="8203" spans="1:19" x14ac:dyDescent="0.25">
      <c r="A8203" s="39" t="s">
        <v>262</v>
      </c>
      <c r="B8203" s="39" t="s">
        <v>250</v>
      </c>
      <c r="C8203" s="7">
        <v>44136</v>
      </c>
      <c r="D8203" s="39" t="s">
        <v>41</v>
      </c>
      <c r="E8203" s="39">
        <v>26</v>
      </c>
      <c r="F8203" s="82">
        <f t="shared" si="384"/>
        <v>2.5999999999999999E-2</v>
      </c>
      <c r="G8203" s="39">
        <f>VLOOKUP(N8203,Currecny_M!$A$1:$P$10,2,FALSE)</f>
        <v>95</v>
      </c>
      <c r="H8203" s="39">
        <f>MATCH(C8203,Currecny_M!$A$1:$P$1,0)</f>
        <v>9</v>
      </c>
      <c r="I8203" s="39">
        <f>VLOOKUP(N8203,Currecny_M!$A$1:$P$10,MATCH(Database!C8203,Currecny_M!$A$1:$P$1,0),FALSE)</f>
        <v>101.86</v>
      </c>
      <c r="J8203" s="82">
        <f t="shared" si="385"/>
        <v>2.6483599999999998</v>
      </c>
      <c r="K8203" s="39">
        <f>VLOOKUP('Cover page'!$B$6,Currecny_M!$A$1:$P$10,MATCH(Database!C8203,Currecny_M!$A$1:$P$1,0),FALSE)</f>
        <v>1</v>
      </c>
      <c r="L8203" s="82">
        <f t="shared" si="386"/>
        <v>2.6483599999999998</v>
      </c>
      <c r="M8203" s="82">
        <f>((E8203/$F$1)*VLOOKUP(N8203,Currecny_M!$A$1:$P$10,MATCH(Database!C8203,Currecny_M!$A$1:$P$1,0),FALSE))/VLOOKUP('Cover page'!$B$6,Currecny_M!$A$1:$P$10,MATCH(Database!C8203,Currecny_M!$A$1:$P$1,0),FALSE)</f>
        <v>2.6483599999999998</v>
      </c>
      <c r="N8203" s="6" t="str">
        <f>VLOOKUP(B8203,Master!$A$2:$C$11,3,FALSE)</f>
        <v>Pound</v>
      </c>
      <c r="O8203" s="6" t="str">
        <f>VLOOKUP(B8203,Master!$A$2:$C$11,2,FALSE)</f>
        <v>Europe</v>
      </c>
      <c r="Q8203" s="39" t="str">
        <f>VLOOKUP(D8203,GL_Master!$A$1:$D$80,2,FALSE)</f>
        <v>PL</v>
      </c>
      <c r="R8203" s="39" t="str">
        <f>VLOOKUP(D8203,GL_Master!$A$1:$D$80,3,FALSE)</f>
        <v>Communication &amp; internet exp</v>
      </c>
      <c r="S8203" s="39" t="str">
        <f>VLOOKUP(D8203,GL_Master!$A$1:$D$80,4,FALSE)</f>
        <v>Communication cost</v>
      </c>
    </row>
    <row r="8204" spans="1:19" x14ac:dyDescent="0.25">
      <c r="A8204" s="39" t="s">
        <v>262</v>
      </c>
      <c r="B8204" s="39" t="s">
        <v>250</v>
      </c>
      <c r="C8204" s="7">
        <v>44136</v>
      </c>
      <c r="D8204" s="39" t="s">
        <v>103</v>
      </c>
      <c r="E8204" s="39">
        <v>52</v>
      </c>
      <c r="F8204" s="82">
        <f t="shared" si="384"/>
        <v>5.1999999999999998E-2</v>
      </c>
      <c r="G8204" s="39">
        <f>VLOOKUP(N8204,Currecny_M!$A$1:$P$10,2,FALSE)</f>
        <v>95</v>
      </c>
      <c r="H8204" s="39">
        <f>MATCH(C8204,Currecny_M!$A$1:$P$1,0)</f>
        <v>9</v>
      </c>
      <c r="I8204" s="39">
        <f>VLOOKUP(N8204,Currecny_M!$A$1:$P$10,MATCH(Database!C8204,Currecny_M!$A$1:$P$1,0),FALSE)</f>
        <v>101.86</v>
      </c>
      <c r="J8204" s="82">
        <f t="shared" si="385"/>
        <v>5.2967199999999997</v>
      </c>
      <c r="K8204" s="39">
        <f>VLOOKUP('Cover page'!$B$6,Currecny_M!$A$1:$P$10,MATCH(Database!C8204,Currecny_M!$A$1:$P$1,0),FALSE)</f>
        <v>1</v>
      </c>
      <c r="L8204" s="82">
        <f t="shared" si="386"/>
        <v>5.2967199999999997</v>
      </c>
      <c r="M8204" s="82">
        <f>((E8204/$F$1)*VLOOKUP(N8204,Currecny_M!$A$1:$P$10,MATCH(Database!C8204,Currecny_M!$A$1:$P$1,0),FALSE))/VLOOKUP('Cover page'!$B$6,Currecny_M!$A$1:$P$10,MATCH(Database!C8204,Currecny_M!$A$1:$P$1,0),FALSE)</f>
        <v>5.2967199999999997</v>
      </c>
      <c r="N8204" s="6" t="str">
        <f>VLOOKUP(B8204,Master!$A$2:$C$11,3,FALSE)</f>
        <v>Pound</v>
      </c>
      <c r="O8204" s="6" t="str">
        <f>VLOOKUP(B8204,Master!$A$2:$C$11,2,FALSE)</f>
        <v>Europe</v>
      </c>
      <c r="Q8204" s="39" t="str">
        <f>VLOOKUP(D8204,GL_Master!$A$1:$D$80,2,FALSE)</f>
        <v>PL</v>
      </c>
      <c r="R8204" s="39" t="str">
        <f>VLOOKUP(D8204,GL_Master!$A$1:$D$80,3,FALSE)</f>
        <v>Communication &amp; internet exp</v>
      </c>
      <c r="S8204" s="39" t="str">
        <f>VLOOKUP(D8204,GL_Master!$A$1:$D$80,4,FALSE)</f>
        <v>Communication cost</v>
      </c>
    </row>
    <row r="8205" spans="1:19" x14ac:dyDescent="0.25">
      <c r="A8205" s="39" t="s">
        <v>262</v>
      </c>
      <c r="B8205" s="39" t="s">
        <v>250</v>
      </c>
      <c r="C8205" s="7">
        <v>44136</v>
      </c>
      <c r="D8205" s="39" t="s">
        <v>104</v>
      </c>
      <c r="E8205" s="39">
        <v>77</v>
      </c>
      <c r="F8205" s="82">
        <f t="shared" si="384"/>
        <v>7.6999999999999999E-2</v>
      </c>
      <c r="G8205" s="39">
        <f>VLOOKUP(N8205,Currecny_M!$A$1:$P$10,2,FALSE)</f>
        <v>95</v>
      </c>
      <c r="H8205" s="39">
        <f>MATCH(C8205,Currecny_M!$A$1:$P$1,0)</f>
        <v>9</v>
      </c>
      <c r="I8205" s="39">
        <f>VLOOKUP(N8205,Currecny_M!$A$1:$P$10,MATCH(Database!C8205,Currecny_M!$A$1:$P$1,0),FALSE)</f>
        <v>101.86</v>
      </c>
      <c r="J8205" s="82">
        <f t="shared" si="385"/>
        <v>7.8432199999999996</v>
      </c>
      <c r="K8205" s="39">
        <f>VLOOKUP('Cover page'!$B$6,Currecny_M!$A$1:$P$10,MATCH(Database!C8205,Currecny_M!$A$1:$P$1,0),FALSE)</f>
        <v>1</v>
      </c>
      <c r="L8205" s="82">
        <f t="shared" si="386"/>
        <v>7.8432199999999996</v>
      </c>
      <c r="M8205" s="82">
        <f>((E8205/$F$1)*VLOOKUP(N8205,Currecny_M!$A$1:$P$10,MATCH(Database!C8205,Currecny_M!$A$1:$P$1,0),FALSE))/VLOOKUP('Cover page'!$B$6,Currecny_M!$A$1:$P$10,MATCH(Database!C8205,Currecny_M!$A$1:$P$1,0),FALSE)</f>
        <v>7.8432199999999996</v>
      </c>
      <c r="N8205" s="6" t="str">
        <f>VLOOKUP(B8205,Master!$A$2:$C$11,3,FALSE)</f>
        <v>Pound</v>
      </c>
      <c r="O8205" s="6" t="str">
        <f>VLOOKUP(B8205,Master!$A$2:$C$11,2,FALSE)</f>
        <v>Europe</v>
      </c>
      <c r="Q8205" s="39" t="str">
        <f>VLOOKUP(D8205,GL_Master!$A$1:$D$80,2,FALSE)</f>
        <v>PL</v>
      </c>
      <c r="R8205" s="39" t="str">
        <f>VLOOKUP(D8205,GL_Master!$A$1:$D$80,3,FALSE)</f>
        <v>Legal &amp; Professional expenses</v>
      </c>
      <c r="S8205" s="39" t="str">
        <f>VLOOKUP(D8205,GL_Master!$A$1:$D$80,4,FALSE)</f>
        <v>Professional Fees - Others</v>
      </c>
    </row>
    <row r="8206" spans="1:19" x14ac:dyDescent="0.25">
      <c r="A8206" s="39" t="s">
        <v>262</v>
      </c>
      <c r="B8206" s="39" t="s">
        <v>250</v>
      </c>
      <c r="C8206" s="7">
        <v>44136</v>
      </c>
      <c r="D8206" s="39" t="s">
        <v>105</v>
      </c>
      <c r="E8206" s="39">
        <v>54</v>
      </c>
      <c r="F8206" s="82">
        <f t="shared" si="384"/>
        <v>5.3999999999999999E-2</v>
      </c>
      <c r="G8206" s="39">
        <f>VLOOKUP(N8206,Currecny_M!$A$1:$P$10,2,FALSE)</f>
        <v>95</v>
      </c>
      <c r="H8206" s="39">
        <f>MATCH(C8206,Currecny_M!$A$1:$P$1,0)</f>
        <v>9</v>
      </c>
      <c r="I8206" s="39">
        <f>VLOOKUP(N8206,Currecny_M!$A$1:$P$10,MATCH(Database!C8206,Currecny_M!$A$1:$P$1,0),FALSE)</f>
        <v>101.86</v>
      </c>
      <c r="J8206" s="82">
        <f t="shared" si="385"/>
        <v>5.5004400000000002</v>
      </c>
      <c r="K8206" s="39">
        <f>VLOOKUP('Cover page'!$B$6,Currecny_M!$A$1:$P$10,MATCH(Database!C8206,Currecny_M!$A$1:$P$1,0),FALSE)</f>
        <v>1</v>
      </c>
      <c r="L8206" s="82">
        <f t="shared" si="386"/>
        <v>5.5004400000000002</v>
      </c>
      <c r="M8206" s="82">
        <f>((E8206/$F$1)*VLOOKUP(N8206,Currecny_M!$A$1:$P$10,MATCH(Database!C8206,Currecny_M!$A$1:$P$1,0),FALSE))/VLOOKUP('Cover page'!$B$6,Currecny_M!$A$1:$P$10,MATCH(Database!C8206,Currecny_M!$A$1:$P$1,0),FALSE)</f>
        <v>5.5004400000000002</v>
      </c>
      <c r="N8206" s="6" t="str">
        <f>VLOOKUP(B8206,Master!$A$2:$C$11,3,FALSE)</f>
        <v>Pound</v>
      </c>
      <c r="O8206" s="6" t="str">
        <f>VLOOKUP(B8206,Master!$A$2:$C$11,2,FALSE)</f>
        <v>Europe</v>
      </c>
      <c r="Q8206" s="39" t="str">
        <f>VLOOKUP(D8206,GL_Master!$A$1:$D$80,2,FALSE)</f>
        <v>PL</v>
      </c>
      <c r="R8206" s="39" t="str">
        <f>VLOOKUP(D8206,GL_Master!$A$1:$D$80,3,FALSE)</f>
        <v>Travelling and conveyance</v>
      </c>
      <c r="S8206" s="39" t="str">
        <f>VLOOKUP(D8206,GL_Master!$A$1:$D$80,4,FALSE)</f>
        <v>Car hiring and rental services</v>
      </c>
    </row>
    <row r="8207" spans="1:19" x14ac:dyDescent="0.25">
      <c r="A8207" s="39" t="s">
        <v>262</v>
      </c>
      <c r="B8207" s="39" t="s">
        <v>250</v>
      </c>
      <c r="C8207" s="7">
        <v>44136</v>
      </c>
      <c r="D8207" s="39" t="s">
        <v>106</v>
      </c>
      <c r="E8207" s="39">
        <v>28</v>
      </c>
      <c r="F8207" s="82">
        <f t="shared" si="384"/>
        <v>2.8000000000000001E-2</v>
      </c>
      <c r="G8207" s="39">
        <f>VLOOKUP(N8207,Currecny_M!$A$1:$P$10,2,FALSE)</f>
        <v>95</v>
      </c>
      <c r="H8207" s="39">
        <f>MATCH(C8207,Currecny_M!$A$1:$P$1,0)</f>
        <v>9</v>
      </c>
      <c r="I8207" s="39">
        <f>VLOOKUP(N8207,Currecny_M!$A$1:$P$10,MATCH(Database!C8207,Currecny_M!$A$1:$P$1,0),FALSE)</f>
        <v>101.86</v>
      </c>
      <c r="J8207" s="82">
        <f t="shared" si="385"/>
        <v>2.8520799999999999</v>
      </c>
      <c r="K8207" s="39">
        <f>VLOOKUP('Cover page'!$B$6,Currecny_M!$A$1:$P$10,MATCH(Database!C8207,Currecny_M!$A$1:$P$1,0),FALSE)</f>
        <v>1</v>
      </c>
      <c r="L8207" s="82">
        <f t="shared" si="386"/>
        <v>2.8520799999999999</v>
      </c>
      <c r="M8207" s="82">
        <f>((E8207/$F$1)*VLOOKUP(N8207,Currecny_M!$A$1:$P$10,MATCH(Database!C8207,Currecny_M!$A$1:$P$1,0),FALSE))/VLOOKUP('Cover page'!$B$6,Currecny_M!$A$1:$P$10,MATCH(Database!C8207,Currecny_M!$A$1:$P$1,0),FALSE)</f>
        <v>2.8520799999999999</v>
      </c>
      <c r="N8207" s="6" t="str">
        <f>VLOOKUP(B8207,Master!$A$2:$C$11,3,FALSE)</f>
        <v>Pound</v>
      </c>
      <c r="O8207" s="6" t="str">
        <f>VLOOKUP(B8207,Master!$A$2:$C$11,2,FALSE)</f>
        <v>Europe</v>
      </c>
      <c r="Q8207" s="39" t="str">
        <f>VLOOKUP(D8207,GL_Master!$A$1:$D$80,2,FALSE)</f>
        <v>PL</v>
      </c>
      <c r="R8207" s="39" t="str">
        <f>VLOOKUP(D8207,GL_Master!$A$1:$D$80,3,FALSE)</f>
        <v>Communication &amp; internet exp</v>
      </c>
      <c r="S8207" s="39" t="str">
        <f>VLOOKUP(D8207,GL_Master!$A$1:$D$80,4,FALSE)</f>
        <v>Printing &amp; Stationary</v>
      </c>
    </row>
    <row r="8208" spans="1:19" x14ac:dyDescent="0.25">
      <c r="A8208" s="39" t="s">
        <v>262</v>
      </c>
      <c r="B8208" s="39" t="s">
        <v>250</v>
      </c>
      <c r="C8208" s="7">
        <v>44136</v>
      </c>
      <c r="D8208" s="39" t="s">
        <v>32</v>
      </c>
      <c r="E8208" s="39">
        <v>28</v>
      </c>
      <c r="F8208" s="82">
        <f t="shared" si="384"/>
        <v>2.8000000000000001E-2</v>
      </c>
      <c r="G8208" s="39">
        <f>VLOOKUP(N8208,Currecny_M!$A$1:$P$10,2,FALSE)</f>
        <v>95</v>
      </c>
      <c r="H8208" s="39">
        <f>MATCH(C8208,Currecny_M!$A$1:$P$1,0)</f>
        <v>9</v>
      </c>
      <c r="I8208" s="39">
        <f>VLOOKUP(N8208,Currecny_M!$A$1:$P$10,MATCH(Database!C8208,Currecny_M!$A$1:$P$1,0),FALSE)</f>
        <v>101.86</v>
      </c>
      <c r="J8208" s="82">
        <f t="shared" si="385"/>
        <v>2.8520799999999999</v>
      </c>
      <c r="K8208" s="39">
        <f>VLOOKUP('Cover page'!$B$6,Currecny_M!$A$1:$P$10,MATCH(Database!C8208,Currecny_M!$A$1:$P$1,0),FALSE)</f>
        <v>1</v>
      </c>
      <c r="L8208" s="82">
        <f t="shared" si="386"/>
        <v>2.8520799999999999</v>
      </c>
      <c r="M8208" s="82">
        <f>((E8208/$F$1)*VLOOKUP(N8208,Currecny_M!$A$1:$P$10,MATCH(Database!C8208,Currecny_M!$A$1:$P$1,0),FALSE))/VLOOKUP('Cover page'!$B$6,Currecny_M!$A$1:$P$10,MATCH(Database!C8208,Currecny_M!$A$1:$P$1,0),FALSE)</f>
        <v>2.8520799999999999</v>
      </c>
      <c r="N8208" s="6" t="str">
        <f>VLOOKUP(B8208,Master!$A$2:$C$11,3,FALSE)</f>
        <v>Pound</v>
      </c>
      <c r="O8208" s="6" t="str">
        <f>VLOOKUP(B8208,Master!$A$2:$C$11,2,FALSE)</f>
        <v>Europe</v>
      </c>
      <c r="Q8208" s="39" t="str">
        <f>VLOOKUP(D8208,GL_Master!$A$1:$D$80,2,FALSE)</f>
        <v>PL</v>
      </c>
      <c r="R8208" s="39" t="str">
        <f>VLOOKUP(D8208,GL_Master!$A$1:$D$80,3,FALSE)</f>
        <v>Communication &amp; internet exp</v>
      </c>
      <c r="S8208" s="39" t="str">
        <f>VLOOKUP(D8208,GL_Master!$A$1:$D$80,4,FALSE)</f>
        <v>Printing &amp; Stationary</v>
      </c>
    </row>
    <row r="8209" spans="1:19" x14ac:dyDescent="0.25">
      <c r="A8209" s="39" t="s">
        <v>262</v>
      </c>
      <c r="B8209" s="39" t="s">
        <v>250</v>
      </c>
      <c r="C8209" s="7">
        <v>44136</v>
      </c>
      <c r="D8209" s="39" t="s">
        <v>35</v>
      </c>
      <c r="E8209" s="39">
        <v>81</v>
      </c>
      <c r="F8209" s="82">
        <f t="shared" si="384"/>
        <v>8.1000000000000003E-2</v>
      </c>
      <c r="G8209" s="39">
        <f>VLOOKUP(N8209,Currecny_M!$A$1:$P$10,2,FALSE)</f>
        <v>95</v>
      </c>
      <c r="H8209" s="39">
        <f>MATCH(C8209,Currecny_M!$A$1:$P$1,0)</f>
        <v>9</v>
      </c>
      <c r="I8209" s="39">
        <f>VLOOKUP(N8209,Currecny_M!$A$1:$P$10,MATCH(Database!C8209,Currecny_M!$A$1:$P$1,0),FALSE)</f>
        <v>101.86</v>
      </c>
      <c r="J8209" s="82">
        <f t="shared" si="385"/>
        <v>8.2506599999999999</v>
      </c>
      <c r="K8209" s="39">
        <f>VLOOKUP('Cover page'!$B$6,Currecny_M!$A$1:$P$10,MATCH(Database!C8209,Currecny_M!$A$1:$P$1,0),FALSE)</f>
        <v>1</v>
      </c>
      <c r="L8209" s="82">
        <f t="shared" si="386"/>
        <v>8.2506599999999999</v>
      </c>
      <c r="M8209" s="82">
        <f>((E8209/$F$1)*VLOOKUP(N8209,Currecny_M!$A$1:$P$10,MATCH(Database!C8209,Currecny_M!$A$1:$P$1,0),FALSE))/VLOOKUP('Cover page'!$B$6,Currecny_M!$A$1:$P$10,MATCH(Database!C8209,Currecny_M!$A$1:$P$1,0),FALSE)</f>
        <v>8.2506599999999999</v>
      </c>
      <c r="N8209" s="6" t="str">
        <f>VLOOKUP(B8209,Master!$A$2:$C$11,3,FALSE)</f>
        <v>Pound</v>
      </c>
      <c r="O8209" s="6" t="str">
        <f>VLOOKUP(B8209,Master!$A$2:$C$11,2,FALSE)</f>
        <v>Europe</v>
      </c>
      <c r="Q8209" s="39" t="str">
        <f>VLOOKUP(D8209,GL_Master!$A$1:$D$80,2,FALSE)</f>
        <v>PL</v>
      </c>
      <c r="R8209" s="39" t="str">
        <f>VLOOKUP(D8209,GL_Master!$A$1:$D$80,3,FALSE)</f>
        <v>Security Expenses</v>
      </c>
      <c r="S8209" s="39" t="str">
        <f>VLOOKUP(D8209,GL_Master!$A$1:$D$80,4,FALSE)</f>
        <v>Security Expenses others</v>
      </c>
    </row>
    <row r="8210" spans="1:19" x14ac:dyDescent="0.25">
      <c r="A8210" s="39" t="s">
        <v>262</v>
      </c>
      <c r="B8210" s="39" t="s">
        <v>250</v>
      </c>
      <c r="C8210" s="7">
        <v>44136</v>
      </c>
      <c r="D8210" s="39" t="s">
        <v>38</v>
      </c>
      <c r="E8210" s="39">
        <v>27</v>
      </c>
      <c r="F8210" s="82">
        <f t="shared" si="384"/>
        <v>2.7E-2</v>
      </c>
      <c r="G8210" s="39">
        <f>VLOOKUP(N8210,Currecny_M!$A$1:$P$10,2,FALSE)</f>
        <v>95</v>
      </c>
      <c r="H8210" s="39">
        <f>MATCH(C8210,Currecny_M!$A$1:$P$1,0)</f>
        <v>9</v>
      </c>
      <c r="I8210" s="39">
        <f>VLOOKUP(N8210,Currecny_M!$A$1:$P$10,MATCH(Database!C8210,Currecny_M!$A$1:$P$1,0),FALSE)</f>
        <v>101.86</v>
      </c>
      <c r="J8210" s="82">
        <f t="shared" si="385"/>
        <v>2.7502200000000001</v>
      </c>
      <c r="K8210" s="39">
        <f>VLOOKUP('Cover page'!$B$6,Currecny_M!$A$1:$P$10,MATCH(Database!C8210,Currecny_M!$A$1:$P$1,0),FALSE)</f>
        <v>1</v>
      </c>
      <c r="L8210" s="82">
        <f t="shared" si="386"/>
        <v>2.7502200000000001</v>
      </c>
      <c r="M8210" s="82">
        <f>((E8210/$F$1)*VLOOKUP(N8210,Currecny_M!$A$1:$P$10,MATCH(Database!C8210,Currecny_M!$A$1:$P$1,0),FALSE))/VLOOKUP('Cover page'!$B$6,Currecny_M!$A$1:$P$10,MATCH(Database!C8210,Currecny_M!$A$1:$P$1,0),FALSE)</f>
        <v>2.7502200000000001</v>
      </c>
      <c r="N8210" s="6" t="str">
        <f>VLOOKUP(B8210,Master!$A$2:$C$11,3,FALSE)</f>
        <v>Pound</v>
      </c>
      <c r="O8210" s="6" t="str">
        <f>VLOOKUP(B8210,Master!$A$2:$C$11,2,FALSE)</f>
        <v>Europe</v>
      </c>
      <c r="Q8210" s="39" t="str">
        <f>VLOOKUP(D8210,GL_Master!$A$1:$D$80,2,FALSE)</f>
        <v>PL</v>
      </c>
      <c r="R8210" s="39" t="str">
        <f>VLOOKUP(D8210,GL_Master!$A$1:$D$80,3,FALSE)</f>
        <v>House Keeping Expenses</v>
      </c>
      <c r="S8210" s="39" t="str">
        <f>VLOOKUP(D8210,GL_Master!$A$1:$D$80,4,FALSE)</f>
        <v>House Keeping Expenses</v>
      </c>
    </row>
    <row r="8211" spans="1:19" x14ac:dyDescent="0.25">
      <c r="A8211" s="39" t="s">
        <v>262</v>
      </c>
      <c r="B8211" s="39" t="s">
        <v>250</v>
      </c>
      <c r="C8211" s="7">
        <v>44136</v>
      </c>
      <c r="D8211" s="39" t="s">
        <v>107</v>
      </c>
      <c r="E8211" s="39">
        <v>27</v>
      </c>
      <c r="F8211" s="82">
        <f t="shared" si="384"/>
        <v>2.7E-2</v>
      </c>
      <c r="G8211" s="39">
        <f>VLOOKUP(N8211,Currecny_M!$A$1:$P$10,2,FALSE)</f>
        <v>95</v>
      </c>
      <c r="H8211" s="39">
        <f>MATCH(C8211,Currecny_M!$A$1:$P$1,0)</f>
        <v>9</v>
      </c>
      <c r="I8211" s="39">
        <f>VLOOKUP(N8211,Currecny_M!$A$1:$P$10,MATCH(Database!C8211,Currecny_M!$A$1:$P$1,0),FALSE)</f>
        <v>101.86</v>
      </c>
      <c r="J8211" s="82">
        <f t="shared" si="385"/>
        <v>2.7502200000000001</v>
      </c>
      <c r="K8211" s="39">
        <f>VLOOKUP('Cover page'!$B$6,Currecny_M!$A$1:$P$10,MATCH(Database!C8211,Currecny_M!$A$1:$P$1,0),FALSE)</f>
        <v>1</v>
      </c>
      <c r="L8211" s="82">
        <f t="shared" si="386"/>
        <v>2.7502200000000001</v>
      </c>
      <c r="M8211" s="82">
        <f>((E8211/$F$1)*VLOOKUP(N8211,Currecny_M!$A$1:$P$10,MATCH(Database!C8211,Currecny_M!$A$1:$P$1,0),FALSE))/VLOOKUP('Cover page'!$B$6,Currecny_M!$A$1:$P$10,MATCH(Database!C8211,Currecny_M!$A$1:$P$1,0),FALSE)</f>
        <v>2.7502200000000001</v>
      </c>
      <c r="N8211" s="6" t="str">
        <f>VLOOKUP(B8211,Master!$A$2:$C$11,3,FALSE)</f>
        <v>Pound</v>
      </c>
      <c r="O8211" s="6" t="str">
        <f>VLOOKUP(B8211,Master!$A$2:$C$11,2,FALSE)</f>
        <v>Europe</v>
      </c>
      <c r="Q8211" s="39" t="str">
        <f>VLOOKUP(D8211,GL_Master!$A$1:$D$80,2,FALSE)</f>
        <v>PL</v>
      </c>
      <c r="R8211" s="39" t="str">
        <f>VLOOKUP(D8211,GL_Master!$A$1:$D$80,3,FALSE)</f>
        <v>Misc. expenses</v>
      </c>
      <c r="S8211" s="39" t="str">
        <f>VLOOKUP(D8211,GL_Master!$A$1:$D$80,4,FALSE)</f>
        <v>Repair &amp; Maintenance</v>
      </c>
    </row>
    <row r="8212" spans="1:19" x14ac:dyDescent="0.25">
      <c r="A8212" s="39" t="s">
        <v>262</v>
      </c>
      <c r="B8212" s="39" t="s">
        <v>250</v>
      </c>
      <c r="C8212" s="7">
        <v>44136</v>
      </c>
      <c r="D8212" s="39" t="s">
        <v>108</v>
      </c>
      <c r="E8212" s="39">
        <v>28</v>
      </c>
      <c r="F8212" s="82">
        <f t="shared" si="384"/>
        <v>2.8000000000000001E-2</v>
      </c>
      <c r="G8212" s="39">
        <f>VLOOKUP(N8212,Currecny_M!$A$1:$P$10,2,FALSE)</f>
        <v>95</v>
      </c>
      <c r="H8212" s="39">
        <f>MATCH(C8212,Currecny_M!$A$1:$P$1,0)</f>
        <v>9</v>
      </c>
      <c r="I8212" s="39">
        <f>VLOOKUP(N8212,Currecny_M!$A$1:$P$10,MATCH(Database!C8212,Currecny_M!$A$1:$P$1,0),FALSE)</f>
        <v>101.86</v>
      </c>
      <c r="J8212" s="82">
        <f t="shared" si="385"/>
        <v>2.8520799999999999</v>
      </c>
      <c r="K8212" s="39">
        <f>VLOOKUP('Cover page'!$B$6,Currecny_M!$A$1:$P$10,MATCH(Database!C8212,Currecny_M!$A$1:$P$1,0),FALSE)</f>
        <v>1</v>
      </c>
      <c r="L8212" s="82">
        <f t="shared" si="386"/>
        <v>2.8520799999999999</v>
      </c>
      <c r="M8212" s="82">
        <f>((E8212/$F$1)*VLOOKUP(N8212,Currecny_M!$A$1:$P$10,MATCH(Database!C8212,Currecny_M!$A$1:$P$1,0),FALSE))/VLOOKUP('Cover page'!$B$6,Currecny_M!$A$1:$P$10,MATCH(Database!C8212,Currecny_M!$A$1:$P$1,0),FALSE)</f>
        <v>2.8520799999999999</v>
      </c>
      <c r="N8212" s="6" t="str">
        <f>VLOOKUP(B8212,Master!$A$2:$C$11,3,FALSE)</f>
        <v>Pound</v>
      </c>
      <c r="O8212" s="6" t="str">
        <f>VLOOKUP(B8212,Master!$A$2:$C$11,2,FALSE)</f>
        <v>Europe</v>
      </c>
      <c r="Q8212" s="39" t="str">
        <f>VLOOKUP(D8212,GL_Master!$A$1:$D$80,2,FALSE)</f>
        <v>PL</v>
      </c>
      <c r="R8212" s="39" t="str">
        <f>VLOOKUP(D8212,GL_Master!$A$1:$D$80,3,FALSE)</f>
        <v>Misc. expenses</v>
      </c>
      <c r="S8212" s="39" t="str">
        <f>VLOOKUP(D8212,GL_Master!$A$1:$D$80,4,FALSE)</f>
        <v>Repair &amp; Maintenance</v>
      </c>
    </row>
    <row r="8213" spans="1:19" x14ac:dyDescent="0.25">
      <c r="A8213" s="39" t="s">
        <v>262</v>
      </c>
      <c r="B8213" s="39" t="s">
        <v>250</v>
      </c>
      <c r="C8213" s="7">
        <v>44136</v>
      </c>
      <c r="D8213" s="39" t="s">
        <v>9</v>
      </c>
      <c r="E8213" s="39">
        <v>248</v>
      </c>
      <c r="F8213" s="82">
        <f t="shared" si="384"/>
        <v>0.248</v>
      </c>
      <c r="G8213" s="39">
        <f>VLOOKUP(N8213,Currecny_M!$A$1:$P$10,2,FALSE)</f>
        <v>95</v>
      </c>
      <c r="H8213" s="39">
        <f>MATCH(C8213,Currecny_M!$A$1:$P$1,0)</f>
        <v>9</v>
      </c>
      <c r="I8213" s="39">
        <f>VLOOKUP(N8213,Currecny_M!$A$1:$P$10,MATCH(Database!C8213,Currecny_M!$A$1:$P$1,0),FALSE)</f>
        <v>101.86</v>
      </c>
      <c r="J8213" s="82">
        <f t="shared" si="385"/>
        <v>25.261279999999999</v>
      </c>
      <c r="K8213" s="39">
        <f>VLOOKUP('Cover page'!$B$6,Currecny_M!$A$1:$P$10,MATCH(Database!C8213,Currecny_M!$A$1:$P$1,0),FALSE)</f>
        <v>1</v>
      </c>
      <c r="L8213" s="82">
        <f t="shared" si="386"/>
        <v>25.261279999999999</v>
      </c>
      <c r="M8213" s="82">
        <f>((E8213/$F$1)*VLOOKUP(N8213,Currecny_M!$A$1:$P$10,MATCH(Database!C8213,Currecny_M!$A$1:$P$1,0),FALSE))/VLOOKUP('Cover page'!$B$6,Currecny_M!$A$1:$P$10,MATCH(Database!C8213,Currecny_M!$A$1:$P$1,0),FALSE)</f>
        <v>25.261279999999999</v>
      </c>
      <c r="N8213" s="6" t="str">
        <f>VLOOKUP(B8213,Master!$A$2:$C$11,3,FALSE)</f>
        <v>Pound</v>
      </c>
      <c r="O8213" s="6" t="str">
        <f>VLOOKUP(B8213,Master!$A$2:$C$11,2,FALSE)</f>
        <v>Europe</v>
      </c>
      <c r="Q8213" s="39" t="str">
        <f>VLOOKUP(D8213,GL_Master!$A$1:$D$80,2,FALSE)</f>
        <v>PL</v>
      </c>
      <c r="R8213" s="39" t="str">
        <f>VLOOKUP(D8213,GL_Master!$A$1:$D$80,3,FALSE)</f>
        <v>Rent</v>
      </c>
      <c r="S8213" s="39" t="str">
        <f>VLOOKUP(D8213,GL_Master!$A$1:$D$80,4,FALSE)</f>
        <v>Office Rent</v>
      </c>
    </row>
    <row r="8214" spans="1:19" x14ac:dyDescent="0.25">
      <c r="A8214" s="39" t="s">
        <v>262</v>
      </c>
      <c r="B8214" s="39" t="s">
        <v>250</v>
      </c>
      <c r="C8214" s="7">
        <v>44136</v>
      </c>
      <c r="D8214" s="39" t="s">
        <v>109</v>
      </c>
      <c r="E8214" s="39">
        <v>-131</v>
      </c>
      <c r="F8214" s="82">
        <f t="shared" si="384"/>
        <v>-0.13100000000000001</v>
      </c>
      <c r="G8214" s="39">
        <f>VLOOKUP(N8214,Currecny_M!$A$1:$P$10,2,FALSE)</f>
        <v>95</v>
      </c>
      <c r="H8214" s="39">
        <f>MATCH(C8214,Currecny_M!$A$1:$P$1,0)</f>
        <v>9</v>
      </c>
      <c r="I8214" s="39">
        <f>VLOOKUP(N8214,Currecny_M!$A$1:$P$10,MATCH(Database!C8214,Currecny_M!$A$1:$P$1,0),FALSE)</f>
        <v>101.86</v>
      </c>
      <c r="J8214" s="82">
        <f t="shared" si="385"/>
        <v>-13.34366</v>
      </c>
      <c r="K8214" s="39">
        <f>VLOOKUP('Cover page'!$B$6,Currecny_M!$A$1:$P$10,MATCH(Database!C8214,Currecny_M!$A$1:$P$1,0),FALSE)</f>
        <v>1</v>
      </c>
      <c r="L8214" s="82">
        <f t="shared" si="386"/>
        <v>-13.34366</v>
      </c>
      <c r="M8214" s="82">
        <f>((E8214/$F$1)*VLOOKUP(N8214,Currecny_M!$A$1:$P$10,MATCH(Database!C8214,Currecny_M!$A$1:$P$1,0),FALSE))/VLOOKUP('Cover page'!$B$6,Currecny_M!$A$1:$P$10,MATCH(Database!C8214,Currecny_M!$A$1:$P$1,0),FALSE)</f>
        <v>-13.34366</v>
      </c>
      <c r="N8214" s="6" t="str">
        <f>VLOOKUP(B8214,Master!$A$2:$C$11,3,FALSE)</f>
        <v>Pound</v>
      </c>
      <c r="O8214" s="6" t="str">
        <f>VLOOKUP(B8214,Master!$A$2:$C$11,2,FALSE)</f>
        <v>Europe</v>
      </c>
      <c r="Q8214" s="39" t="str">
        <f>VLOOKUP(D8214,GL_Master!$A$1:$D$80,2,FALSE)</f>
        <v>PL</v>
      </c>
      <c r="R8214" s="39" t="str">
        <f>VLOOKUP(D8214,GL_Master!$A$1:$D$80,3,FALSE)</f>
        <v>Travelling and conveyance</v>
      </c>
      <c r="S8214" s="39" t="str">
        <f>VLOOKUP(D8214,GL_Master!$A$1:$D$80,4,FALSE)</f>
        <v>Travelling , hotel lodging</v>
      </c>
    </row>
    <row r="8215" spans="1:19" x14ac:dyDescent="0.25">
      <c r="A8215" s="39" t="s">
        <v>262</v>
      </c>
      <c r="B8215" s="39" t="s">
        <v>250</v>
      </c>
      <c r="C8215" s="7">
        <v>44136</v>
      </c>
      <c r="D8215" s="39" t="s">
        <v>110</v>
      </c>
      <c r="E8215" s="39">
        <v>55</v>
      </c>
      <c r="F8215" s="82">
        <f t="shared" si="384"/>
        <v>5.5E-2</v>
      </c>
      <c r="G8215" s="39">
        <f>VLOOKUP(N8215,Currecny_M!$A$1:$P$10,2,FALSE)</f>
        <v>95</v>
      </c>
      <c r="H8215" s="39">
        <f>MATCH(C8215,Currecny_M!$A$1:$P$1,0)</f>
        <v>9</v>
      </c>
      <c r="I8215" s="39">
        <f>VLOOKUP(N8215,Currecny_M!$A$1:$P$10,MATCH(Database!C8215,Currecny_M!$A$1:$P$1,0),FALSE)</f>
        <v>101.86</v>
      </c>
      <c r="J8215" s="82">
        <f t="shared" si="385"/>
        <v>5.6022999999999996</v>
      </c>
      <c r="K8215" s="39">
        <f>VLOOKUP('Cover page'!$B$6,Currecny_M!$A$1:$P$10,MATCH(Database!C8215,Currecny_M!$A$1:$P$1,0),FALSE)</f>
        <v>1</v>
      </c>
      <c r="L8215" s="82">
        <f t="shared" si="386"/>
        <v>5.6022999999999996</v>
      </c>
      <c r="M8215" s="82">
        <f>((E8215/$F$1)*VLOOKUP(N8215,Currecny_M!$A$1:$P$10,MATCH(Database!C8215,Currecny_M!$A$1:$P$1,0),FALSE))/VLOOKUP('Cover page'!$B$6,Currecny_M!$A$1:$P$10,MATCH(Database!C8215,Currecny_M!$A$1:$P$1,0),FALSE)</f>
        <v>5.6022999999999996</v>
      </c>
      <c r="N8215" s="6" t="str">
        <f>VLOOKUP(B8215,Master!$A$2:$C$11,3,FALSE)</f>
        <v>Pound</v>
      </c>
      <c r="O8215" s="6" t="str">
        <f>VLOOKUP(B8215,Master!$A$2:$C$11,2,FALSE)</f>
        <v>Europe</v>
      </c>
      <c r="Q8215" s="39" t="str">
        <f>VLOOKUP(D8215,GL_Master!$A$1:$D$80,2,FALSE)</f>
        <v>PL</v>
      </c>
      <c r="R8215" s="39" t="str">
        <f>VLOOKUP(D8215,GL_Master!$A$1:$D$80,3,FALSE)</f>
        <v>Travelling and conveyance</v>
      </c>
      <c r="S8215" s="39" t="str">
        <f>VLOOKUP(D8215,GL_Master!$A$1:$D$80,4,FALSE)</f>
        <v>Travelling , hotel lodging</v>
      </c>
    </row>
    <row r="8216" spans="1:19" x14ac:dyDescent="0.25">
      <c r="A8216" s="39" t="s">
        <v>262</v>
      </c>
      <c r="B8216" s="39" t="s">
        <v>250</v>
      </c>
      <c r="C8216" s="7">
        <v>44136</v>
      </c>
      <c r="D8216" s="39" t="s">
        <v>111</v>
      </c>
      <c r="E8216" s="39">
        <v>26</v>
      </c>
      <c r="F8216" s="82">
        <f t="shared" si="384"/>
        <v>2.5999999999999999E-2</v>
      </c>
      <c r="G8216" s="39">
        <f>VLOOKUP(N8216,Currecny_M!$A$1:$P$10,2,FALSE)</f>
        <v>95</v>
      </c>
      <c r="H8216" s="39">
        <f>MATCH(C8216,Currecny_M!$A$1:$P$1,0)</f>
        <v>9</v>
      </c>
      <c r="I8216" s="39">
        <f>VLOOKUP(N8216,Currecny_M!$A$1:$P$10,MATCH(Database!C8216,Currecny_M!$A$1:$P$1,0),FALSE)</f>
        <v>101.86</v>
      </c>
      <c r="J8216" s="82">
        <f t="shared" si="385"/>
        <v>2.6483599999999998</v>
      </c>
      <c r="K8216" s="39">
        <f>VLOOKUP('Cover page'!$B$6,Currecny_M!$A$1:$P$10,MATCH(Database!C8216,Currecny_M!$A$1:$P$1,0),FALSE)</f>
        <v>1</v>
      </c>
      <c r="L8216" s="82">
        <f t="shared" si="386"/>
        <v>2.6483599999999998</v>
      </c>
      <c r="M8216" s="82">
        <f>((E8216/$F$1)*VLOOKUP(N8216,Currecny_M!$A$1:$P$10,MATCH(Database!C8216,Currecny_M!$A$1:$P$1,0),FALSE))/VLOOKUP('Cover page'!$B$6,Currecny_M!$A$1:$P$10,MATCH(Database!C8216,Currecny_M!$A$1:$P$1,0),FALSE)</f>
        <v>2.6483599999999998</v>
      </c>
      <c r="N8216" s="6" t="str">
        <f>VLOOKUP(B8216,Master!$A$2:$C$11,3,FALSE)</f>
        <v>Pound</v>
      </c>
      <c r="O8216" s="6" t="str">
        <f>VLOOKUP(B8216,Master!$A$2:$C$11,2,FALSE)</f>
        <v>Europe</v>
      </c>
      <c r="Q8216" s="39" t="str">
        <f>VLOOKUP(D8216,GL_Master!$A$1:$D$80,2,FALSE)</f>
        <v>PL</v>
      </c>
      <c r="R8216" s="39" t="str">
        <f>VLOOKUP(D8216,GL_Master!$A$1:$D$80,3,FALSE)</f>
        <v>Legal &amp; Professional expenses</v>
      </c>
      <c r="S8216" s="39" t="str">
        <f>VLOOKUP(D8216,GL_Master!$A$1:$D$80,4,FALSE)</f>
        <v>Professional Fees - Others</v>
      </c>
    </row>
    <row r="8217" spans="1:19" x14ac:dyDescent="0.25">
      <c r="A8217" s="39" t="s">
        <v>262</v>
      </c>
      <c r="B8217" s="39" t="s">
        <v>250</v>
      </c>
      <c r="C8217" s="7">
        <v>44166</v>
      </c>
      <c r="D8217" s="39" t="s">
        <v>112</v>
      </c>
      <c r="E8217" s="39">
        <v>258</v>
      </c>
      <c r="F8217" s="82">
        <f t="shared" si="384"/>
        <v>0.25800000000000001</v>
      </c>
      <c r="G8217" s="39">
        <f>VLOOKUP(N8217,Currecny_M!$A$1:$P$10,2,FALSE)</f>
        <v>95</v>
      </c>
      <c r="H8217" s="39">
        <f>MATCH(C8217,Currecny_M!$A$1:$P$1,0)</f>
        <v>10</v>
      </c>
      <c r="I8217" s="39">
        <f>VLOOKUP(N8217,Currecny_M!$A$1:$P$10,MATCH(Database!C8217,Currecny_M!$A$1:$P$1,0),FALSE)</f>
        <v>102.88</v>
      </c>
      <c r="J8217" s="82">
        <f t="shared" si="385"/>
        <v>26.543040000000001</v>
      </c>
      <c r="K8217" s="39">
        <f>VLOOKUP('Cover page'!$B$6,Currecny_M!$A$1:$P$10,MATCH(Database!C8217,Currecny_M!$A$1:$P$1,0),FALSE)</f>
        <v>1</v>
      </c>
      <c r="L8217" s="82">
        <f t="shared" si="386"/>
        <v>26.543040000000001</v>
      </c>
      <c r="M8217" s="82">
        <f>((E8217/$F$1)*VLOOKUP(N8217,Currecny_M!$A$1:$P$10,MATCH(Database!C8217,Currecny_M!$A$1:$P$1,0),FALSE))/VLOOKUP('Cover page'!$B$6,Currecny_M!$A$1:$P$10,MATCH(Database!C8217,Currecny_M!$A$1:$P$1,0),FALSE)</f>
        <v>26.543040000000001</v>
      </c>
      <c r="N8217" s="6" t="str">
        <f>VLOOKUP(B8217,Master!$A$2:$C$11,3,FALSE)</f>
        <v>Pound</v>
      </c>
      <c r="O8217" s="6" t="str">
        <f>VLOOKUP(B8217,Master!$A$2:$C$11,2,FALSE)</f>
        <v>Europe</v>
      </c>
      <c r="Q8217" s="39" t="str">
        <f>VLOOKUP(D8217,GL_Master!$A$1:$D$80,2,FALSE)</f>
        <v>PL</v>
      </c>
      <c r="R8217" s="39" t="str">
        <f>VLOOKUP(D8217,GL_Master!$A$1:$D$80,3,FALSE)</f>
        <v>Finance Cost</v>
      </c>
      <c r="S8217" s="39" t="str">
        <f>VLOOKUP(D8217,GL_Master!$A$1:$D$80,4,FALSE)</f>
        <v>Interest expense</v>
      </c>
    </row>
    <row r="8218" spans="1:19" x14ac:dyDescent="0.25">
      <c r="A8218" s="39" t="s">
        <v>262</v>
      </c>
      <c r="B8218" s="39" t="s">
        <v>250</v>
      </c>
      <c r="C8218" s="7">
        <v>44166</v>
      </c>
      <c r="D8218" s="39" t="s">
        <v>25</v>
      </c>
      <c r="E8218" s="39">
        <v>2456</v>
      </c>
      <c r="F8218" s="82">
        <f t="shared" si="384"/>
        <v>2.456</v>
      </c>
      <c r="G8218" s="39">
        <f>VLOOKUP(N8218,Currecny_M!$A$1:$P$10,2,FALSE)</f>
        <v>95</v>
      </c>
      <c r="H8218" s="39">
        <f>MATCH(C8218,Currecny_M!$A$1:$P$1,0)</f>
        <v>10</v>
      </c>
      <c r="I8218" s="39">
        <f>VLOOKUP(N8218,Currecny_M!$A$1:$P$10,MATCH(Database!C8218,Currecny_M!$A$1:$P$1,0),FALSE)</f>
        <v>102.88</v>
      </c>
      <c r="J8218" s="82">
        <f t="shared" si="385"/>
        <v>252.67327999999998</v>
      </c>
      <c r="K8218" s="39">
        <f>VLOOKUP('Cover page'!$B$6,Currecny_M!$A$1:$P$10,MATCH(Database!C8218,Currecny_M!$A$1:$P$1,0),FALSE)</f>
        <v>1</v>
      </c>
      <c r="L8218" s="82">
        <f t="shared" si="386"/>
        <v>252.67327999999998</v>
      </c>
      <c r="M8218" s="82">
        <f>((E8218/$F$1)*VLOOKUP(N8218,Currecny_M!$A$1:$P$10,MATCH(Database!C8218,Currecny_M!$A$1:$P$1,0),FALSE))/VLOOKUP('Cover page'!$B$6,Currecny_M!$A$1:$P$10,MATCH(Database!C8218,Currecny_M!$A$1:$P$1,0),FALSE)</f>
        <v>252.67327999999998</v>
      </c>
      <c r="N8218" s="6" t="str">
        <f>VLOOKUP(B8218,Master!$A$2:$C$11,3,FALSE)</f>
        <v>Pound</v>
      </c>
      <c r="O8218" s="6" t="str">
        <f>VLOOKUP(B8218,Master!$A$2:$C$11,2,FALSE)</f>
        <v>Europe</v>
      </c>
      <c r="Q8218" s="39" t="str">
        <f>VLOOKUP(D8218,GL_Master!$A$1:$D$80,2,FALSE)</f>
        <v>PL</v>
      </c>
      <c r="R8218" s="39" t="str">
        <f>VLOOKUP(D8218,GL_Master!$A$1:$D$80,3,FALSE)</f>
        <v>Depreciation</v>
      </c>
      <c r="S8218" s="39" t="str">
        <f>VLOOKUP(D8218,GL_Master!$A$1:$D$80,4,FALSE)</f>
        <v>Depreciation</v>
      </c>
    </row>
    <row r="8219" spans="1:19" x14ac:dyDescent="0.25">
      <c r="A8219" s="39" t="s">
        <v>262</v>
      </c>
      <c r="B8219" s="39" t="s">
        <v>250</v>
      </c>
      <c r="C8219" s="7">
        <v>44166</v>
      </c>
      <c r="D8219" s="39" t="s">
        <v>51</v>
      </c>
      <c r="E8219" s="39">
        <v>-25263</v>
      </c>
      <c r="F8219" s="82">
        <f t="shared" si="384"/>
        <v>-25.263000000000002</v>
      </c>
      <c r="G8219" s="39">
        <f>VLOOKUP(N8219,Currecny_M!$A$1:$P$10,2,FALSE)</f>
        <v>95</v>
      </c>
      <c r="H8219" s="39">
        <f>MATCH(C8219,Currecny_M!$A$1:$P$1,0)</f>
        <v>10</v>
      </c>
      <c r="I8219" s="39">
        <f>VLOOKUP(N8219,Currecny_M!$A$1:$P$10,MATCH(Database!C8219,Currecny_M!$A$1:$P$1,0),FALSE)</f>
        <v>102.88</v>
      </c>
      <c r="J8219" s="82">
        <f t="shared" si="385"/>
        <v>-2599.05744</v>
      </c>
      <c r="K8219" s="39">
        <f>VLOOKUP('Cover page'!$B$6,Currecny_M!$A$1:$P$10,MATCH(Database!C8219,Currecny_M!$A$1:$P$1,0),FALSE)</f>
        <v>1</v>
      </c>
      <c r="L8219" s="82">
        <f t="shared" si="386"/>
        <v>-2599.05744</v>
      </c>
      <c r="M8219" s="82">
        <f>((E8219/$F$1)*VLOOKUP(N8219,Currecny_M!$A$1:$P$10,MATCH(Database!C8219,Currecny_M!$A$1:$P$1,0),FALSE))/VLOOKUP('Cover page'!$B$6,Currecny_M!$A$1:$P$10,MATCH(Database!C8219,Currecny_M!$A$1:$P$1,0),FALSE)</f>
        <v>-2599.05744</v>
      </c>
      <c r="N8219" s="6" t="str">
        <f>VLOOKUP(B8219,Master!$A$2:$C$11,3,FALSE)</f>
        <v>Pound</v>
      </c>
      <c r="O8219" s="6" t="str">
        <f>VLOOKUP(B8219,Master!$A$2:$C$11,2,FALSE)</f>
        <v>Europe</v>
      </c>
      <c r="Q8219" s="39" t="str">
        <f>VLOOKUP(D8219,GL_Master!$A$1:$D$80,2,FALSE)</f>
        <v>BS</v>
      </c>
      <c r="R8219" s="39" t="str">
        <f>VLOOKUP(D8219,GL_Master!$A$1:$D$80,3,FALSE)</f>
        <v>Share Capital</v>
      </c>
      <c r="S8219" s="39" t="str">
        <f>VLOOKUP(D8219,GL_Master!$A$1:$D$80,4,FALSE)</f>
        <v>Equity shares</v>
      </c>
    </row>
    <row r="8220" spans="1:19" x14ac:dyDescent="0.25">
      <c r="A8220" s="39" t="s">
        <v>262</v>
      </c>
      <c r="B8220" s="39" t="s">
        <v>250</v>
      </c>
      <c r="C8220" s="7">
        <v>44166</v>
      </c>
      <c r="D8220" s="39" t="s">
        <v>52</v>
      </c>
      <c r="E8220" s="39">
        <v>-48404</v>
      </c>
      <c r="F8220" s="82">
        <f t="shared" si="384"/>
        <v>-48.404000000000003</v>
      </c>
      <c r="G8220" s="39">
        <f>VLOOKUP(N8220,Currecny_M!$A$1:$P$10,2,FALSE)</f>
        <v>95</v>
      </c>
      <c r="H8220" s="39">
        <f>MATCH(C8220,Currecny_M!$A$1:$P$1,0)</f>
        <v>10</v>
      </c>
      <c r="I8220" s="39">
        <f>VLOOKUP(N8220,Currecny_M!$A$1:$P$10,MATCH(Database!C8220,Currecny_M!$A$1:$P$1,0),FALSE)</f>
        <v>102.88</v>
      </c>
      <c r="J8220" s="82">
        <f t="shared" si="385"/>
        <v>-4979.8035200000004</v>
      </c>
      <c r="K8220" s="39">
        <f>VLOOKUP('Cover page'!$B$6,Currecny_M!$A$1:$P$10,MATCH(Database!C8220,Currecny_M!$A$1:$P$1,0),FALSE)</f>
        <v>1</v>
      </c>
      <c r="L8220" s="82">
        <f t="shared" si="386"/>
        <v>-4979.8035200000004</v>
      </c>
      <c r="M8220" s="82">
        <f>((E8220/$F$1)*VLOOKUP(N8220,Currecny_M!$A$1:$P$10,MATCH(Database!C8220,Currecny_M!$A$1:$P$1,0),FALSE))/VLOOKUP('Cover page'!$B$6,Currecny_M!$A$1:$P$10,MATCH(Database!C8220,Currecny_M!$A$1:$P$1,0),FALSE)</f>
        <v>-4979.8035200000004</v>
      </c>
      <c r="N8220" s="6" t="str">
        <f>VLOOKUP(B8220,Master!$A$2:$C$11,3,FALSE)</f>
        <v>Pound</v>
      </c>
      <c r="O8220" s="6" t="str">
        <f>VLOOKUP(B8220,Master!$A$2:$C$11,2,FALSE)</f>
        <v>Europe</v>
      </c>
      <c r="Q8220" s="39" t="str">
        <f>VLOOKUP(D8220,GL_Master!$A$1:$D$80,2,FALSE)</f>
        <v>BS</v>
      </c>
      <c r="R8220" s="39" t="str">
        <f>VLOOKUP(D8220,GL_Master!$A$1:$D$80,3,FALSE)</f>
        <v>Reserve and Surplus</v>
      </c>
      <c r="S8220" s="39" t="str">
        <f>VLOOKUP(D8220,GL_Master!$A$1:$D$80,4,FALSE)</f>
        <v>Reserves at the commencement of the year</v>
      </c>
    </row>
    <row r="8221" spans="1:19" x14ac:dyDescent="0.25">
      <c r="A8221" s="39" t="s">
        <v>262</v>
      </c>
      <c r="B8221" s="39" t="s">
        <v>250</v>
      </c>
      <c r="C8221" s="7">
        <v>44166</v>
      </c>
      <c r="D8221" s="39" t="s">
        <v>53</v>
      </c>
      <c r="E8221" s="39">
        <v>-8995</v>
      </c>
      <c r="F8221" s="82">
        <f t="shared" si="384"/>
        <v>-8.9949999999999992</v>
      </c>
      <c r="G8221" s="39">
        <f>VLOOKUP(N8221,Currecny_M!$A$1:$P$10,2,FALSE)</f>
        <v>95</v>
      </c>
      <c r="H8221" s="39">
        <f>MATCH(C8221,Currecny_M!$A$1:$P$1,0)</f>
        <v>10</v>
      </c>
      <c r="I8221" s="39">
        <f>VLOOKUP(N8221,Currecny_M!$A$1:$P$10,MATCH(Database!C8221,Currecny_M!$A$1:$P$1,0),FALSE)</f>
        <v>102.88</v>
      </c>
      <c r="J8221" s="82">
        <f t="shared" si="385"/>
        <v>-925.40559999999982</v>
      </c>
      <c r="K8221" s="39">
        <f>VLOOKUP('Cover page'!$B$6,Currecny_M!$A$1:$P$10,MATCH(Database!C8221,Currecny_M!$A$1:$P$1,0),FALSE)</f>
        <v>1</v>
      </c>
      <c r="L8221" s="82">
        <f t="shared" si="386"/>
        <v>-925.40559999999982</v>
      </c>
      <c r="M8221" s="82">
        <f>((E8221/$F$1)*VLOOKUP(N8221,Currecny_M!$A$1:$P$10,MATCH(Database!C8221,Currecny_M!$A$1:$P$1,0),FALSE))/VLOOKUP('Cover page'!$B$6,Currecny_M!$A$1:$P$10,MATCH(Database!C8221,Currecny_M!$A$1:$P$1,0),FALSE)</f>
        <v>-925.40559999999982</v>
      </c>
      <c r="N8221" s="6" t="str">
        <f>VLOOKUP(B8221,Master!$A$2:$C$11,3,FALSE)</f>
        <v>Pound</v>
      </c>
      <c r="O8221" s="6" t="str">
        <f>VLOOKUP(B8221,Master!$A$2:$C$11,2,FALSE)</f>
        <v>Europe</v>
      </c>
      <c r="Q8221" s="39" t="str">
        <f>VLOOKUP(D8221,GL_Master!$A$1:$D$80,2,FALSE)</f>
        <v>BS</v>
      </c>
      <c r="R8221" s="39" t="str">
        <f>VLOOKUP(D8221,GL_Master!$A$1:$D$80,3,FALSE)</f>
        <v>Loan Fund</v>
      </c>
      <c r="S8221" s="39" t="str">
        <f>VLOOKUP(D8221,GL_Master!$A$1:$D$80,4,FALSE)</f>
        <v>Term Loan</v>
      </c>
    </row>
    <row r="8222" spans="1:19" x14ac:dyDescent="0.25">
      <c r="A8222" s="39" t="s">
        <v>262</v>
      </c>
      <c r="B8222" s="39" t="s">
        <v>250</v>
      </c>
      <c r="C8222" s="7">
        <v>44166</v>
      </c>
      <c r="D8222" s="39" t="s">
        <v>54</v>
      </c>
      <c r="E8222" s="39">
        <v>56</v>
      </c>
      <c r="F8222" s="82">
        <f t="shared" si="384"/>
        <v>5.6000000000000001E-2</v>
      </c>
      <c r="G8222" s="39">
        <f>VLOOKUP(N8222,Currecny_M!$A$1:$P$10,2,FALSE)</f>
        <v>95</v>
      </c>
      <c r="H8222" s="39">
        <f>MATCH(C8222,Currecny_M!$A$1:$P$1,0)</f>
        <v>10</v>
      </c>
      <c r="I8222" s="39">
        <f>VLOOKUP(N8222,Currecny_M!$A$1:$P$10,MATCH(Database!C8222,Currecny_M!$A$1:$P$1,0),FALSE)</f>
        <v>102.88</v>
      </c>
      <c r="J8222" s="82">
        <f t="shared" si="385"/>
        <v>5.7612800000000002</v>
      </c>
      <c r="K8222" s="39">
        <f>VLOOKUP('Cover page'!$B$6,Currecny_M!$A$1:$P$10,MATCH(Database!C8222,Currecny_M!$A$1:$P$1,0),FALSE)</f>
        <v>1</v>
      </c>
      <c r="L8222" s="82">
        <f t="shared" si="386"/>
        <v>5.7612800000000002</v>
      </c>
      <c r="M8222" s="82">
        <f>((E8222/$F$1)*VLOOKUP(N8222,Currecny_M!$A$1:$P$10,MATCH(Database!C8222,Currecny_M!$A$1:$P$1,0),FALSE))/VLOOKUP('Cover page'!$B$6,Currecny_M!$A$1:$P$10,MATCH(Database!C8222,Currecny_M!$A$1:$P$1,0),FALSE)</f>
        <v>5.7612800000000002</v>
      </c>
      <c r="N8222" s="6" t="str">
        <f>VLOOKUP(B8222,Master!$A$2:$C$11,3,FALSE)</f>
        <v>Pound</v>
      </c>
      <c r="O8222" s="6" t="str">
        <f>VLOOKUP(B8222,Master!$A$2:$C$11,2,FALSE)</f>
        <v>Europe</v>
      </c>
      <c r="Q8222" s="39" t="str">
        <f>VLOOKUP(D8222,GL_Master!$A$1:$D$80,2,FALSE)</f>
        <v>BS</v>
      </c>
      <c r="R8222" s="39" t="str">
        <f>VLOOKUP(D8222,GL_Master!$A$1:$D$80,3,FALSE)</f>
        <v>Trade Payables</v>
      </c>
      <c r="S8222" s="39" t="str">
        <f>VLOOKUP(D8222,GL_Master!$A$1:$D$80,4,FALSE)</f>
        <v>Trade payable</v>
      </c>
    </row>
    <row r="8223" spans="1:19" x14ac:dyDescent="0.25">
      <c r="A8223" s="39" t="s">
        <v>262</v>
      </c>
      <c r="B8223" s="39" t="s">
        <v>250</v>
      </c>
      <c r="C8223" s="7">
        <v>44166</v>
      </c>
      <c r="D8223" s="39" t="s">
        <v>34</v>
      </c>
      <c r="E8223" s="39">
        <v>-1327</v>
      </c>
      <c r="F8223" s="82">
        <f t="shared" si="384"/>
        <v>-1.327</v>
      </c>
      <c r="G8223" s="39">
        <f>VLOOKUP(N8223,Currecny_M!$A$1:$P$10,2,FALSE)</f>
        <v>95</v>
      </c>
      <c r="H8223" s="39">
        <f>MATCH(C8223,Currecny_M!$A$1:$P$1,0)</f>
        <v>10</v>
      </c>
      <c r="I8223" s="39">
        <f>VLOOKUP(N8223,Currecny_M!$A$1:$P$10,MATCH(Database!C8223,Currecny_M!$A$1:$P$1,0),FALSE)</f>
        <v>102.88</v>
      </c>
      <c r="J8223" s="82">
        <f t="shared" si="385"/>
        <v>-136.52176</v>
      </c>
      <c r="K8223" s="39">
        <f>VLOOKUP('Cover page'!$B$6,Currecny_M!$A$1:$P$10,MATCH(Database!C8223,Currecny_M!$A$1:$P$1,0),FALSE)</f>
        <v>1</v>
      </c>
      <c r="L8223" s="82">
        <f t="shared" si="386"/>
        <v>-136.52176</v>
      </c>
      <c r="M8223" s="82">
        <f>((E8223/$F$1)*VLOOKUP(N8223,Currecny_M!$A$1:$P$10,MATCH(Database!C8223,Currecny_M!$A$1:$P$1,0),FALSE))/VLOOKUP('Cover page'!$B$6,Currecny_M!$A$1:$P$10,MATCH(Database!C8223,Currecny_M!$A$1:$P$1,0),FALSE)</f>
        <v>-136.52176</v>
      </c>
      <c r="N8223" s="6" t="str">
        <f>VLOOKUP(B8223,Master!$A$2:$C$11,3,FALSE)</f>
        <v>Pound</v>
      </c>
      <c r="O8223" s="6" t="str">
        <f>VLOOKUP(B8223,Master!$A$2:$C$11,2,FALSE)</f>
        <v>Europe</v>
      </c>
      <c r="Q8223" s="39" t="str">
        <f>VLOOKUP(D8223,GL_Master!$A$1:$D$80,2,FALSE)</f>
        <v>BS</v>
      </c>
      <c r="R8223" s="39" t="str">
        <f>VLOOKUP(D8223,GL_Master!$A$1:$D$80,3,FALSE)</f>
        <v>Provisions</v>
      </c>
      <c r="S8223" s="39" t="str">
        <f>VLOOKUP(D8223,GL_Master!$A$1:$D$80,4,FALSE)</f>
        <v>Expenses payables</v>
      </c>
    </row>
    <row r="8224" spans="1:19" x14ac:dyDescent="0.25">
      <c r="A8224" s="39" t="s">
        <v>262</v>
      </c>
      <c r="B8224" s="39" t="s">
        <v>250</v>
      </c>
      <c r="C8224" s="7">
        <v>44166</v>
      </c>
      <c r="D8224" s="39" t="s">
        <v>18</v>
      </c>
      <c r="E8224" s="39">
        <v>-822</v>
      </c>
      <c r="F8224" s="82">
        <f t="shared" si="384"/>
        <v>-0.82199999999999995</v>
      </c>
      <c r="G8224" s="39">
        <f>VLOOKUP(N8224,Currecny_M!$A$1:$P$10,2,FALSE)</f>
        <v>95</v>
      </c>
      <c r="H8224" s="39">
        <f>MATCH(C8224,Currecny_M!$A$1:$P$1,0)</f>
        <v>10</v>
      </c>
      <c r="I8224" s="39">
        <f>VLOOKUP(N8224,Currecny_M!$A$1:$P$10,MATCH(Database!C8224,Currecny_M!$A$1:$P$1,0),FALSE)</f>
        <v>102.88</v>
      </c>
      <c r="J8224" s="82">
        <f t="shared" si="385"/>
        <v>-84.567359999999994</v>
      </c>
      <c r="K8224" s="39">
        <f>VLOOKUP('Cover page'!$B$6,Currecny_M!$A$1:$P$10,MATCH(Database!C8224,Currecny_M!$A$1:$P$1,0),FALSE)</f>
        <v>1</v>
      </c>
      <c r="L8224" s="82">
        <f t="shared" si="386"/>
        <v>-84.567359999999994</v>
      </c>
      <c r="M8224" s="82">
        <f>((E8224/$F$1)*VLOOKUP(N8224,Currecny_M!$A$1:$P$10,MATCH(Database!C8224,Currecny_M!$A$1:$P$1,0),FALSE))/VLOOKUP('Cover page'!$B$6,Currecny_M!$A$1:$P$10,MATCH(Database!C8224,Currecny_M!$A$1:$P$1,0),FALSE)</f>
        <v>-84.567359999999994</v>
      </c>
      <c r="N8224" s="6" t="str">
        <f>VLOOKUP(B8224,Master!$A$2:$C$11,3,FALSE)</f>
        <v>Pound</v>
      </c>
      <c r="O8224" s="6" t="str">
        <f>VLOOKUP(B8224,Master!$A$2:$C$11,2,FALSE)</f>
        <v>Europe</v>
      </c>
      <c r="Q8224" s="39" t="str">
        <f>VLOOKUP(D8224,GL_Master!$A$1:$D$80,2,FALSE)</f>
        <v>BS</v>
      </c>
      <c r="R8224" s="39" t="str">
        <f>VLOOKUP(D8224,GL_Master!$A$1:$D$80,3,FALSE)</f>
        <v>Other current liabilities</v>
      </c>
      <c r="S8224" s="39" t="str">
        <f>VLOOKUP(D8224,GL_Master!$A$1:$D$80,4,FALSE)</f>
        <v>Employee related liabilities</v>
      </c>
    </row>
    <row r="8225" spans="1:19" x14ac:dyDescent="0.25">
      <c r="A8225" s="39" t="s">
        <v>262</v>
      </c>
      <c r="B8225" s="39" t="s">
        <v>250</v>
      </c>
      <c r="C8225" s="7">
        <v>44166</v>
      </c>
      <c r="D8225" s="39" t="s">
        <v>55</v>
      </c>
      <c r="E8225" s="39">
        <v>-103</v>
      </c>
      <c r="F8225" s="82">
        <f t="shared" si="384"/>
        <v>-0.10299999999999999</v>
      </c>
      <c r="G8225" s="39">
        <f>VLOOKUP(N8225,Currecny_M!$A$1:$P$10,2,FALSE)</f>
        <v>95</v>
      </c>
      <c r="H8225" s="39">
        <f>MATCH(C8225,Currecny_M!$A$1:$P$1,0)</f>
        <v>10</v>
      </c>
      <c r="I8225" s="39">
        <f>VLOOKUP(N8225,Currecny_M!$A$1:$P$10,MATCH(Database!C8225,Currecny_M!$A$1:$P$1,0),FALSE)</f>
        <v>102.88</v>
      </c>
      <c r="J8225" s="82">
        <f t="shared" si="385"/>
        <v>-10.596639999999999</v>
      </c>
      <c r="K8225" s="39">
        <f>VLOOKUP('Cover page'!$B$6,Currecny_M!$A$1:$P$10,MATCH(Database!C8225,Currecny_M!$A$1:$P$1,0),FALSE)</f>
        <v>1</v>
      </c>
      <c r="L8225" s="82">
        <f t="shared" si="386"/>
        <v>-10.596639999999999</v>
      </c>
      <c r="M8225" s="82">
        <f>((E8225/$F$1)*VLOOKUP(N8225,Currecny_M!$A$1:$P$10,MATCH(Database!C8225,Currecny_M!$A$1:$P$1,0),FALSE))/VLOOKUP('Cover page'!$B$6,Currecny_M!$A$1:$P$10,MATCH(Database!C8225,Currecny_M!$A$1:$P$1,0),FALSE)</f>
        <v>-10.596639999999999</v>
      </c>
      <c r="N8225" s="6" t="str">
        <f>VLOOKUP(B8225,Master!$A$2:$C$11,3,FALSE)</f>
        <v>Pound</v>
      </c>
      <c r="O8225" s="6" t="str">
        <f>VLOOKUP(B8225,Master!$A$2:$C$11,2,FALSE)</f>
        <v>Europe</v>
      </c>
      <c r="Q8225" s="39" t="str">
        <f>VLOOKUP(D8225,GL_Master!$A$1:$D$80,2,FALSE)</f>
        <v>BS</v>
      </c>
      <c r="R8225" s="39" t="str">
        <f>VLOOKUP(D8225,GL_Master!$A$1:$D$80,3,FALSE)</f>
        <v>Other current liabilities</v>
      </c>
      <c r="S8225" s="39" t="str">
        <f>VLOOKUP(D8225,GL_Master!$A$1:$D$80,4,FALSE)</f>
        <v>Security deposit received</v>
      </c>
    </row>
    <row r="8226" spans="1:19" x14ac:dyDescent="0.25">
      <c r="A8226" s="39" t="s">
        <v>262</v>
      </c>
      <c r="B8226" s="39" t="s">
        <v>250</v>
      </c>
      <c r="C8226" s="7">
        <v>44166</v>
      </c>
      <c r="D8226" s="39" t="s">
        <v>56</v>
      </c>
      <c r="E8226" s="39">
        <v>-26</v>
      </c>
      <c r="F8226" s="82">
        <f t="shared" si="384"/>
        <v>-2.5999999999999999E-2</v>
      </c>
      <c r="G8226" s="39">
        <f>VLOOKUP(N8226,Currecny_M!$A$1:$P$10,2,FALSE)</f>
        <v>95</v>
      </c>
      <c r="H8226" s="39">
        <f>MATCH(C8226,Currecny_M!$A$1:$P$1,0)</f>
        <v>10</v>
      </c>
      <c r="I8226" s="39">
        <f>VLOOKUP(N8226,Currecny_M!$A$1:$P$10,MATCH(Database!C8226,Currecny_M!$A$1:$P$1,0),FALSE)</f>
        <v>102.88</v>
      </c>
      <c r="J8226" s="82">
        <f t="shared" si="385"/>
        <v>-2.6748799999999999</v>
      </c>
      <c r="K8226" s="39">
        <f>VLOOKUP('Cover page'!$B$6,Currecny_M!$A$1:$P$10,MATCH(Database!C8226,Currecny_M!$A$1:$P$1,0),FALSE)</f>
        <v>1</v>
      </c>
      <c r="L8226" s="82">
        <f t="shared" si="386"/>
        <v>-2.6748799999999999</v>
      </c>
      <c r="M8226" s="82">
        <f>((E8226/$F$1)*VLOOKUP(N8226,Currecny_M!$A$1:$P$10,MATCH(Database!C8226,Currecny_M!$A$1:$P$1,0),FALSE))/VLOOKUP('Cover page'!$B$6,Currecny_M!$A$1:$P$10,MATCH(Database!C8226,Currecny_M!$A$1:$P$1,0),FALSE)</f>
        <v>-2.6748799999999999</v>
      </c>
      <c r="N8226" s="6" t="str">
        <f>VLOOKUP(B8226,Master!$A$2:$C$11,3,FALSE)</f>
        <v>Pound</v>
      </c>
      <c r="O8226" s="6" t="str">
        <f>VLOOKUP(B8226,Master!$A$2:$C$11,2,FALSE)</f>
        <v>Europe</v>
      </c>
      <c r="Q8226" s="39" t="str">
        <f>VLOOKUP(D8226,GL_Master!$A$1:$D$80,2,FALSE)</f>
        <v>BS</v>
      </c>
      <c r="R8226" s="39" t="str">
        <f>VLOOKUP(D8226,GL_Master!$A$1:$D$80,3,FALSE)</f>
        <v>Other Tax Payables</v>
      </c>
      <c r="S8226" s="39" t="str">
        <f>VLOOKUP(D8226,GL_Master!$A$1:$D$80,4,FALSE)</f>
        <v>Tax deducted at source payable</v>
      </c>
    </row>
    <row r="8227" spans="1:19" x14ac:dyDescent="0.25">
      <c r="A8227" s="39" t="s">
        <v>262</v>
      </c>
      <c r="B8227" s="39" t="s">
        <v>250</v>
      </c>
      <c r="C8227" s="7">
        <v>44166</v>
      </c>
      <c r="D8227" s="39" t="s">
        <v>57</v>
      </c>
      <c r="E8227" s="39">
        <v>-234</v>
      </c>
      <c r="F8227" s="82">
        <f t="shared" si="384"/>
        <v>-0.23400000000000001</v>
      </c>
      <c r="G8227" s="39">
        <f>VLOOKUP(N8227,Currecny_M!$A$1:$P$10,2,FALSE)</f>
        <v>95</v>
      </c>
      <c r="H8227" s="39">
        <f>MATCH(C8227,Currecny_M!$A$1:$P$1,0)</f>
        <v>10</v>
      </c>
      <c r="I8227" s="39">
        <f>VLOOKUP(N8227,Currecny_M!$A$1:$P$10,MATCH(Database!C8227,Currecny_M!$A$1:$P$1,0),FALSE)</f>
        <v>102.88</v>
      </c>
      <c r="J8227" s="82">
        <f t="shared" si="385"/>
        <v>-24.073920000000001</v>
      </c>
      <c r="K8227" s="39">
        <f>VLOOKUP('Cover page'!$B$6,Currecny_M!$A$1:$P$10,MATCH(Database!C8227,Currecny_M!$A$1:$P$1,0),FALSE)</f>
        <v>1</v>
      </c>
      <c r="L8227" s="82">
        <f t="shared" si="386"/>
        <v>-24.073920000000001</v>
      </c>
      <c r="M8227" s="82">
        <f>((E8227/$F$1)*VLOOKUP(N8227,Currecny_M!$A$1:$P$10,MATCH(Database!C8227,Currecny_M!$A$1:$P$1,0),FALSE))/VLOOKUP('Cover page'!$B$6,Currecny_M!$A$1:$P$10,MATCH(Database!C8227,Currecny_M!$A$1:$P$1,0),FALSE)</f>
        <v>-24.073920000000001</v>
      </c>
      <c r="N8227" s="6" t="str">
        <f>VLOOKUP(B8227,Master!$A$2:$C$11,3,FALSE)</f>
        <v>Pound</v>
      </c>
      <c r="O8227" s="6" t="str">
        <f>VLOOKUP(B8227,Master!$A$2:$C$11,2,FALSE)</f>
        <v>Europe</v>
      </c>
      <c r="Q8227" s="39" t="str">
        <f>VLOOKUP(D8227,GL_Master!$A$1:$D$80,2,FALSE)</f>
        <v>BS</v>
      </c>
      <c r="R8227" s="39" t="str">
        <f>VLOOKUP(D8227,GL_Master!$A$1:$D$80,3,FALSE)</f>
        <v>Other Tax Payables</v>
      </c>
      <c r="S8227" s="39" t="str">
        <f>VLOOKUP(D8227,GL_Master!$A$1:$D$80,4,FALSE)</f>
        <v>Tax deducted at source payable</v>
      </c>
    </row>
    <row r="8228" spans="1:19" x14ac:dyDescent="0.25">
      <c r="A8228" s="39" t="s">
        <v>262</v>
      </c>
      <c r="B8228" s="39" t="s">
        <v>250</v>
      </c>
      <c r="C8228" s="7">
        <v>44166</v>
      </c>
      <c r="D8228" s="39" t="s">
        <v>58</v>
      </c>
      <c r="E8228" s="39">
        <v>-1838</v>
      </c>
      <c r="F8228" s="82">
        <f t="shared" si="384"/>
        <v>-1.8380000000000001</v>
      </c>
      <c r="G8228" s="39">
        <f>VLOOKUP(N8228,Currecny_M!$A$1:$P$10,2,FALSE)</f>
        <v>95</v>
      </c>
      <c r="H8228" s="39">
        <f>MATCH(C8228,Currecny_M!$A$1:$P$1,0)</f>
        <v>10</v>
      </c>
      <c r="I8228" s="39">
        <f>VLOOKUP(N8228,Currecny_M!$A$1:$P$10,MATCH(Database!C8228,Currecny_M!$A$1:$P$1,0),FALSE)</f>
        <v>102.88</v>
      </c>
      <c r="J8228" s="82">
        <f t="shared" si="385"/>
        <v>-189.09343999999999</v>
      </c>
      <c r="K8228" s="39">
        <f>VLOOKUP('Cover page'!$B$6,Currecny_M!$A$1:$P$10,MATCH(Database!C8228,Currecny_M!$A$1:$P$1,0),FALSE)</f>
        <v>1</v>
      </c>
      <c r="L8228" s="82">
        <f t="shared" si="386"/>
        <v>-189.09343999999999</v>
      </c>
      <c r="M8228" s="82">
        <f>((E8228/$F$1)*VLOOKUP(N8228,Currecny_M!$A$1:$P$10,MATCH(Database!C8228,Currecny_M!$A$1:$P$1,0),FALSE))/VLOOKUP('Cover page'!$B$6,Currecny_M!$A$1:$P$10,MATCH(Database!C8228,Currecny_M!$A$1:$P$1,0),FALSE)</f>
        <v>-189.09343999999999</v>
      </c>
      <c r="N8228" s="6" t="str">
        <f>VLOOKUP(B8228,Master!$A$2:$C$11,3,FALSE)</f>
        <v>Pound</v>
      </c>
      <c r="O8228" s="6" t="str">
        <f>VLOOKUP(B8228,Master!$A$2:$C$11,2,FALSE)</f>
        <v>Europe</v>
      </c>
      <c r="Q8228" s="39" t="str">
        <f>VLOOKUP(D8228,GL_Master!$A$1:$D$80,2,FALSE)</f>
        <v>BS</v>
      </c>
      <c r="R8228" s="39" t="str">
        <f>VLOOKUP(D8228,GL_Master!$A$1:$D$80,3,FALSE)</f>
        <v>Long-term provisions</v>
      </c>
      <c r="S8228" s="39" t="str">
        <f>VLOOKUP(D8228,GL_Master!$A$1:$D$80,4,FALSE)</f>
        <v>Provision for gratuity</v>
      </c>
    </row>
    <row r="8229" spans="1:19" x14ac:dyDescent="0.25">
      <c r="A8229" s="39" t="s">
        <v>262</v>
      </c>
      <c r="B8229" s="39" t="s">
        <v>250</v>
      </c>
      <c r="C8229" s="7">
        <v>44166</v>
      </c>
      <c r="D8229" s="39" t="s">
        <v>59</v>
      </c>
      <c r="E8229" s="39">
        <v>-762</v>
      </c>
      <c r="F8229" s="82">
        <f t="shared" si="384"/>
        <v>-0.76200000000000001</v>
      </c>
      <c r="G8229" s="39">
        <f>VLOOKUP(N8229,Currecny_M!$A$1:$P$10,2,FALSE)</f>
        <v>95</v>
      </c>
      <c r="H8229" s="39">
        <f>MATCH(C8229,Currecny_M!$A$1:$P$1,0)</f>
        <v>10</v>
      </c>
      <c r="I8229" s="39">
        <f>VLOOKUP(N8229,Currecny_M!$A$1:$P$10,MATCH(Database!C8229,Currecny_M!$A$1:$P$1,0),FALSE)</f>
        <v>102.88</v>
      </c>
      <c r="J8229" s="82">
        <f t="shared" si="385"/>
        <v>-78.394559999999998</v>
      </c>
      <c r="K8229" s="39">
        <f>VLOOKUP('Cover page'!$B$6,Currecny_M!$A$1:$P$10,MATCH(Database!C8229,Currecny_M!$A$1:$P$1,0),FALSE)</f>
        <v>1</v>
      </c>
      <c r="L8229" s="82">
        <f t="shared" si="386"/>
        <v>-78.394559999999998</v>
      </c>
      <c r="M8229" s="82">
        <f>((E8229/$F$1)*VLOOKUP(N8229,Currecny_M!$A$1:$P$10,MATCH(Database!C8229,Currecny_M!$A$1:$P$1,0),FALSE))/VLOOKUP('Cover page'!$B$6,Currecny_M!$A$1:$P$10,MATCH(Database!C8229,Currecny_M!$A$1:$P$1,0),FALSE)</f>
        <v>-78.394559999999998</v>
      </c>
      <c r="N8229" s="6" t="str">
        <f>VLOOKUP(B8229,Master!$A$2:$C$11,3,FALSE)</f>
        <v>Pound</v>
      </c>
      <c r="O8229" s="6" t="str">
        <f>VLOOKUP(B8229,Master!$A$2:$C$11,2,FALSE)</f>
        <v>Europe</v>
      </c>
      <c r="Q8229" s="39" t="str">
        <f>VLOOKUP(D8229,GL_Master!$A$1:$D$80,2,FALSE)</f>
        <v>BS</v>
      </c>
      <c r="R8229" s="39" t="str">
        <f>VLOOKUP(D8229,GL_Master!$A$1:$D$80,3,FALSE)</f>
        <v>Long-term provisions</v>
      </c>
      <c r="S8229" s="39" t="str">
        <f>VLOOKUP(D8229,GL_Master!$A$1:$D$80,4,FALSE)</f>
        <v>Provision for leave encashment</v>
      </c>
    </row>
    <row r="8230" spans="1:19" x14ac:dyDescent="0.25">
      <c r="A8230" s="39" t="s">
        <v>262</v>
      </c>
      <c r="B8230" s="39" t="s">
        <v>250</v>
      </c>
      <c r="C8230" s="7">
        <v>44166</v>
      </c>
      <c r="D8230" s="39" t="s">
        <v>60</v>
      </c>
      <c r="E8230" s="39">
        <v>-216</v>
      </c>
      <c r="F8230" s="82">
        <f t="shared" si="384"/>
        <v>-0.216</v>
      </c>
      <c r="G8230" s="39">
        <f>VLOOKUP(N8230,Currecny_M!$A$1:$P$10,2,FALSE)</f>
        <v>95</v>
      </c>
      <c r="H8230" s="39">
        <f>MATCH(C8230,Currecny_M!$A$1:$P$1,0)</f>
        <v>10</v>
      </c>
      <c r="I8230" s="39">
        <f>VLOOKUP(N8230,Currecny_M!$A$1:$P$10,MATCH(Database!C8230,Currecny_M!$A$1:$P$1,0),FALSE)</f>
        <v>102.88</v>
      </c>
      <c r="J8230" s="82">
        <f t="shared" si="385"/>
        <v>-22.222079999999998</v>
      </c>
      <c r="K8230" s="39">
        <f>VLOOKUP('Cover page'!$B$6,Currecny_M!$A$1:$P$10,MATCH(Database!C8230,Currecny_M!$A$1:$P$1,0),FALSE)</f>
        <v>1</v>
      </c>
      <c r="L8230" s="82">
        <f t="shared" si="386"/>
        <v>-22.222079999999998</v>
      </c>
      <c r="M8230" s="82">
        <f>((E8230/$F$1)*VLOOKUP(N8230,Currecny_M!$A$1:$P$10,MATCH(Database!C8230,Currecny_M!$A$1:$P$1,0),FALSE))/VLOOKUP('Cover page'!$B$6,Currecny_M!$A$1:$P$10,MATCH(Database!C8230,Currecny_M!$A$1:$P$1,0),FALSE)</f>
        <v>-22.222079999999998</v>
      </c>
      <c r="N8230" s="6" t="str">
        <f>VLOOKUP(B8230,Master!$A$2:$C$11,3,FALSE)</f>
        <v>Pound</v>
      </c>
      <c r="O8230" s="6" t="str">
        <f>VLOOKUP(B8230,Master!$A$2:$C$11,2,FALSE)</f>
        <v>Europe</v>
      </c>
      <c r="Q8230" s="39" t="str">
        <f>VLOOKUP(D8230,GL_Master!$A$1:$D$80,2,FALSE)</f>
        <v>BS</v>
      </c>
      <c r="R8230" s="39" t="str">
        <f>VLOOKUP(D8230,GL_Master!$A$1:$D$80,3,FALSE)</f>
        <v>Trade Payables</v>
      </c>
      <c r="S8230" s="39" t="str">
        <f>VLOOKUP(D8230,GL_Master!$A$1:$D$80,4,FALSE)</f>
        <v>Trade payable</v>
      </c>
    </row>
    <row r="8231" spans="1:19" x14ac:dyDescent="0.25">
      <c r="A8231" s="39" t="s">
        <v>262</v>
      </c>
      <c r="B8231" s="39" t="s">
        <v>250</v>
      </c>
      <c r="C8231" s="7">
        <v>44166</v>
      </c>
      <c r="D8231" s="39" t="s">
        <v>61</v>
      </c>
      <c r="E8231" s="39">
        <v>-2186</v>
      </c>
      <c r="F8231" s="82">
        <f t="shared" si="384"/>
        <v>-2.1859999999999999</v>
      </c>
      <c r="G8231" s="39">
        <f>VLOOKUP(N8231,Currecny_M!$A$1:$P$10,2,FALSE)</f>
        <v>95</v>
      </c>
      <c r="H8231" s="39">
        <f>MATCH(C8231,Currecny_M!$A$1:$P$1,0)</f>
        <v>10</v>
      </c>
      <c r="I8231" s="39">
        <f>VLOOKUP(N8231,Currecny_M!$A$1:$P$10,MATCH(Database!C8231,Currecny_M!$A$1:$P$1,0),FALSE)</f>
        <v>102.88</v>
      </c>
      <c r="J8231" s="82">
        <f t="shared" si="385"/>
        <v>-224.89567999999997</v>
      </c>
      <c r="K8231" s="39">
        <f>VLOOKUP('Cover page'!$B$6,Currecny_M!$A$1:$P$10,MATCH(Database!C8231,Currecny_M!$A$1:$P$1,0),FALSE)</f>
        <v>1</v>
      </c>
      <c r="L8231" s="82">
        <f t="shared" si="386"/>
        <v>-224.89567999999997</v>
      </c>
      <c r="M8231" s="82">
        <f>((E8231/$F$1)*VLOOKUP(N8231,Currecny_M!$A$1:$P$10,MATCH(Database!C8231,Currecny_M!$A$1:$P$1,0),FALSE))/VLOOKUP('Cover page'!$B$6,Currecny_M!$A$1:$P$10,MATCH(Database!C8231,Currecny_M!$A$1:$P$1,0),FALSE)</f>
        <v>-224.89567999999997</v>
      </c>
      <c r="N8231" s="6" t="str">
        <f>VLOOKUP(B8231,Master!$A$2:$C$11,3,FALSE)</f>
        <v>Pound</v>
      </c>
      <c r="O8231" s="6" t="str">
        <f>VLOOKUP(B8231,Master!$A$2:$C$11,2,FALSE)</f>
        <v>Europe</v>
      </c>
      <c r="Q8231" s="39" t="str">
        <f>VLOOKUP(D8231,GL_Master!$A$1:$D$80,2,FALSE)</f>
        <v>BS</v>
      </c>
      <c r="R8231" s="39" t="str">
        <f>VLOOKUP(D8231,GL_Master!$A$1:$D$80,3,FALSE)</f>
        <v>Provisions</v>
      </c>
      <c r="S8231" s="39" t="str">
        <f>VLOOKUP(D8231,GL_Master!$A$1:$D$80,4,FALSE)</f>
        <v>Provision for doubtful assets</v>
      </c>
    </row>
    <row r="8232" spans="1:19" x14ac:dyDescent="0.25">
      <c r="A8232" s="39" t="s">
        <v>262</v>
      </c>
      <c r="B8232" s="39" t="s">
        <v>250</v>
      </c>
      <c r="C8232" s="7">
        <v>44166</v>
      </c>
      <c r="D8232" s="39" t="s">
        <v>62</v>
      </c>
      <c r="E8232" s="39">
        <v>-79</v>
      </c>
      <c r="F8232" s="82">
        <f t="shared" si="384"/>
        <v>-7.9000000000000001E-2</v>
      </c>
      <c r="G8232" s="39">
        <f>VLOOKUP(N8232,Currecny_M!$A$1:$P$10,2,FALSE)</f>
        <v>95</v>
      </c>
      <c r="H8232" s="39">
        <f>MATCH(C8232,Currecny_M!$A$1:$P$1,0)</f>
        <v>10</v>
      </c>
      <c r="I8232" s="39">
        <f>VLOOKUP(N8232,Currecny_M!$A$1:$P$10,MATCH(Database!C8232,Currecny_M!$A$1:$P$1,0),FALSE)</f>
        <v>102.88</v>
      </c>
      <c r="J8232" s="82">
        <f t="shared" si="385"/>
        <v>-8.1275200000000005</v>
      </c>
      <c r="K8232" s="39">
        <f>VLOOKUP('Cover page'!$B$6,Currecny_M!$A$1:$P$10,MATCH(Database!C8232,Currecny_M!$A$1:$P$1,0),FALSE)</f>
        <v>1</v>
      </c>
      <c r="L8232" s="82">
        <f t="shared" si="386"/>
        <v>-8.1275200000000005</v>
      </c>
      <c r="M8232" s="82">
        <f>((E8232/$F$1)*VLOOKUP(N8232,Currecny_M!$A$1:$P$10,MATCH(Database!C8232,Currecny_M!$A$1:$P$1,0),FALSE))/VLOOKUP('Cover page'!$B$6,Currecny_M!$A$1:$P$10,MATCH(Database!C8232,Currecny_M!$A$1:$P$1,0),FALSE)</f>
        <v>-8.1275200000000005</v>
      </c>
      <c r="N8232" s="6" t="str">
        <f>VLOOKUP(B8232,Master!$A$2:$C$11,3,FALSE)</f>
        <v>Pound</v>
      </c>
      <c r="O8232" s="6" t="str">
        <f>VLOOKUP(B8232,Master!$A$2:$C$11,2,FALSE)</f>
        <v>Europe</v>
      </c>
      <c r="Q8232" s="39" t="str">
        <f>VLOOKUP(D8232,GL_Master!$A$1:$D$80,2,FALSE)</f>
        <v>BS</v>
      </c>
      <c r="R8232" s="39" t="str">
        <f>VLOOKUP(D8232,GL_Master!$A$1:$D$80,3,FALSE)</f>
        <v>Provisions</v>
      </c>
      <c r="S8232" s="39" t="str">
        <f>VLOOKUP(D8232,GL_Master!$A$1:$D$80,4,FALSE)</f>
        <v>Provision for Insurance</v>
      </c>
    </row>
    <row r="8233" spans="1:19" x14ac:dyDescent="0.25">
      <c r="A8233" s="39" t="s">
        <v>262</v>
      </c>
      <c r="B8233" s="39" t="s">
        <v>250</v>
      </c>
      <c r="C8233" s="7">
        <v>44166</v>
      </c>
      <c r="D8233" s="39" t="s">
        <v>63</v>
      </c>
      <c r="E8233" s="39">
        <v>186</v>
      </c>
      <c r="F8233" s="82">
        <f t="shared" si="384"/>
        <v>0.186</v>
      </c>
      <c r="G8233" s="39">
        <f>VLOOKUP(N8233,Currecny_M!$A$1:$P$10,2,FALSE)</f>
        <v>95</v>
      </c>
      <c r="H8233" s="39">
        <f>MATCH(C8233,Currecny_M!$A$1:$P$1,0)</f>
        <v>10</v>
      </c>
      <c r="I8233" s="39">
        <f>VLOOKUP(N8233,Currecny_M!$A$1:$P$10,MATCH(Database!C8233,Currecny_M!$A$1:$P$1,0),FALSE)</f>
        <v>102.88</v>
      </c>
      <c r="J8233" s="82">
        <f t="shared" si="385"/>
        <v>19.135680000000001</v>
      </c>
      <c r="K8233" s="39">
        <f>VLOOKUP('Cover page'!$B$6,Currecny_M!$A$1:$P$10,MATCH(Database!C8233,Currecny_M!$A$1:$P$1,0),FALSE)</f>
        <v>1</v>
      </c>
      <c r="L8233" s="82">
        <f t="shared" si="386"/>
        <v>19.135680000000001</v>
      </c>
      <c r="M8233" s="82">
        <f>((E8233/$F$1)*VLOOKUP(N8233,Currecny_M!$A$1:$P$10,MATCH(Database!C8233,Currecny_M!$A$1:$P$1,0),FALSE))/VLOOKUP('Cover page'!$B$6,Currecny_M!$A$1:$P$10,MATCH(Database!C8233,Currecny_M!$A$1:$P$1,0),FALSE)</f>
        <v>19.135680000000001</v>
      </c>
      <c r="N8233" s="6" t="str">
        <f>VLOOKUP(B8233,Master!$A$2:$C$11,3,FALSE)</f>
        <v>Pound</v>
      </c>
      <c r="O8233" s="6" t="str">
        <f>VLOOKUP(B8233,Master!$A$2:$C$11,2,FALSE)</f>
        <v>Europe</v>
      </c>
      <c r="Q8233" s="39" t="str">
        <f>VLOOKUP(D8233,GL_Master!$A$1:$D$80,2,FALSE)</f>
        <v>BS</v>
      </c>
      <c r="R8233" s="39" t="str">
        <f>VLOOKUP(D8233,GL_Master!$A$1:$D$80,3,FALSE)</f>
        <v>Gross Block</v>
      </c>
      <c r="S8233" s="39" t="str">
        <f>VLOOKUP(D8233,GL_Master!$A$1:$D$80,4,FALSE)</f>
        <v>Tangible Fixed assets</v>
      </c>
    </row>
    <row r="8234" spans="1:19" x14ac:dyDescent="0.25">
      <c r="A8234" s="39" t="s">
        <v>262</v>
      </c>
      <c r="B8234" s="39" t="s">
        <v>250</v>
      </c>
      <c r="C8234" s="7">
        <v>44166</v>
      </c>
      <c r="D8234" s="39" t="s">
        <v>64</v>
      </c>
      <c r="E8234" s="39">
        <v>10434</v>
      </c>
      <c r="F8234" s="82">
        <f t="shared" si="384"/>
        <v>10.433999999999999</v>
      </c>
      <c r="G8234" s="39">
        <f>VLOOKUP(N8234,Currecny_M!$A$1:$P$10,2,FALSE)</f>
        <v>95</v>
      </c>
      <c r="H8234" s="39">
        <f>MATCH(C8234,Currecny_M!$A$1:$P$1,0)</f>
        <v>10</v>
      </c>
      <c r="I8234" s="39">
        <f>VLOOKUP(N8234,Currecny_M!$A$1:$P$10,MATCH(Database!C8234,Currecny_M!$A$1:$P$1,0),FALSE)</f>
        <v>102.88</v>
      </c>
      <c r="J8234" s="82">
        <f t="shared" si="385"/>
        <v>1073.4499199999998</v>
      </c>
      <c r="K8234" s="39">
        <f>VLOOKUP('Cover page'!$B$6,Currecny_M!$A$1:$P$10,MATCH(Database!C8234,Currecny_M!$A$1:$P$1,0),FALSE)</f>
        <v>1</v>
      </c>
      <c r="L8234" s="82">
        <f t="shared" si="386"/>
        <v>1073.4499199999998</v>
      </c>
      <c r="M8234" s="82">
        <f>((E8234/$F$1)*VLOOKUP(N8234,Currecny_M!$A$1:$P$10,MATCH(Database!C8234,Currecny_M!$A$1:$P$1,0),FALSE))/VLOOKUP('Cover page'!$B$6,Currecny_M!$A$1:$P$10,MATCH(Database!C8234,Currecny_M!$A$1:$P$1,0),FALSE)</f>
        <v>1073.4499199999998</v>
      </c>
      <c r="N8234" s="6" t="str">
        <f>VLOOKUP(B8234,Master!$A$2:$C$11,3,FALSE)</f>
        <v>Pound</v>
      </c>
      <c r="O8234" s="6" t="str">
        <f>VLOOKUP(B8234,Master!$A$2:$C$11,2,FALSE)</f>
        <v>Europe</v>
      </c>
      <c r="Q8234" s="39" t="str">
        <f>VLOOKUP(D8234,GL_Master!$A$1:$D$80,2,FALSE)</f>
        <v>BS</v>
      </c>
      <c r="R8234" s="39" t="str">
        <f>VLOOKUP(D8234,GL_Master!$A$1:$D$80,3,FALSE)</f>
        <v>Gross Block</v>
      </c>
      <c r="S8234" s="39" t="str">
        <f>VLOOKUP(D8234,GL_Master!$A$1:$D$80,4,FALSE)</f>
        <v>Tangible Fixed assets</v>
      </c>
    </row>
    <row r="8235" spans="1:19" x14ac:dyDescent="0.25">
      <c r="A8235" s="39" t="s">
        <v>262</v>
      </c>
      <c r="B8235" s="39" t="s">
        <v>250</v>
      </c>
      <c r="C8235" s="7">
        <v>44166</v>
      </c>
      <c r="D8235" s="39" t="s">
        <v>65</v>
      </c>
      <c r="E8235" s="39">
        <v>-6903</v>
      </c>
      <c r="F8235" s="82">
        <f t="shared" si="384"/>
        <v>-6.9029999999999996</v>
      </c>
      <c r="G8235" s="39">
        <f>VLOOKUP(N8235,Currecny_M!$A$1:$P$10,2,FALSE)</f>
        <v>95</v>
      </c>
      <c r="H8235" s="39">
        <f>MATCH(C8235,Currecny_M!$A$1:$P$1,0)</f>
        <v>10</v>
      </c>
      <c r="I8235" s="39">
        <f>VLOOKUP(N8235,Currecny_M!$A$1:$P$10,MATCH(Database!C8235,Currecny_M!$A$1:$P$1,0),FALSE)</f>
        <v>102.88</v>
      </c>
      <c r="J8235" s="82">
        <f t="shared" si="385"/>
        <v>-710.18063999999993</v>
      </c>
      <c r="K8235" s="39">
        <f>VLOOKUP('Cover page'!$B$6,Currecny_M!$A$1:$P$10,MATCH(Database!C8235,Currecny_M!$A$1:$P$1,0),FALSE)</f>
        <v>1</v>
      </c>
      <c r="L8235" s="82">
        <f t="shared" si="386"/>
        <v>-710.18063999999993</v>
      </c>
      <c r="M8235" s="82">
        <f>((E8235/$F$1)*VLOOKUP(N8235,Currecny_M!$A$1:$P$10,MATCH(Database!C8235,Currecny_M!$A$1:$P$1,0),FALSE))/VLOOKUP('Cover page'!$B$6,Currecny_M!$A$1:$P$10,MATCH(Database!C8235,Currecny_M!$A$1:$P$1,0),FALSE)</f>
        <v>-710.18063999999993</v>
      </c>
      <c r="N8235" s="6" t="str">
        <f>VLOOKUP(B8235,Master!$A$2:$C$11,3,FALSE)</f>
        <v>Pound</v>
      </c>
      <c r="O8235" s="6" t="str">
        <f>VLOOKUP(B8235,Master!$A$2:$C$11,2,FALSE)</f>
        <v>Europe</v>
      </c>
      <c r="Q8235" s="39" t="str">
        <f>VLOOKUP(D8235,GL_Master!$A$1:$D$80,2,FALSE)</f>
        <v>BS</v>
      </c>
      <c r="R8235" s="39" t="str">
        <f>VLOOKUP(D8235,GL_Master!$A$1:$D$80,3,FALSE)</f>
        <v>Accumulated Depreciation</v>
      </c>
      <c r="S8235" s="39" t="str">
        <f>VLOOKUP(D8235,GL_Master!$A$1:$D$80,4,FALSE)</f>
        <v>Accumulated Depreciation</v>
      </c>
    </row>
    <row r="8236" spans="1:19" x14ac:dyDescent="0.25">
      <c r="A8236" s="39" t="s">
        <v>262</v>
      </c>
      <c r="B8236" s="39" t="s">
        <v>250</v>
      </c>
      <c r="C8236" s="7">
        <v>44166</v>
      </c>
      <c r="D8236" s="39" t="s">
        <v>66</v>
      </c>
      <c r="E8236" s="39">
        <v>5566</v>
      </c>
      <c r="F8236" s="82">
        <f t="shared" si="384"/>
        <v>5.5659999999999998</v>
      </c>
      <c r="G8236" s="39">
        <f>VLOOKUP(N8236,Currecny_M!$A$1:$P$10,2,FALSE)</f>
        <v>95</v>
      </c>
      <c r="H8236" s="39">
        <f>MATCH(C8236,Currecny_M!$A$1:$P$1,0)</f>
        <v>10</v>
      </c>
      <c r="I8236" s="39">
        <f>VLOOKUP(N8236,Currecny_M!$A$1:$P$10,MATCH(Database!C8236,Currecny_M!$A$1:$P$1,0),FALSE)</f>
        <v>102.88</v>
      </c>
      <c r="J8236" s="82">
        <f t="shared" si="385"/>
        <v>572.63007999999991</v>
      </c>
      <c r="K8236" s="39">
        <f>VLOOKUP('Cover page'!$B$6,Currecny_M!$A$1:$P$10,MATCH(Database!C8236,Currecny_M!$A$1:$P$1,0),FALSE)</f>
        <v>1</v>
      </c>
      <c r="L8236" s="82">
        <f t="shared" si="386"/>
        <v>572.63007999999991</v>
      </c>
      <c r="M8236" s="82">
        <f>((E8236/$F$1)*VLOOKUP(N8236,Currecny_M!$A$1:$P$10,MATCH(Database!C8236,Currecny_M!$A$1:$P$1,0),FALSE))/VLOOKUP('Cover page'!$B$6,Currecny_M!$A$1:$P$10,MATCH(Database!C8236,Currecny_M!$A$1:$P$1,0),FALSE)</f>
        <v>572.63007999999991</v>
      </c>
      <c r="N8236" s="6" t="str">
        <f>VLOOKUP(B8236,Master!$A$2:$C$11,3,FALSE)</f>
        <v>Pound</v>
      </c>
      <c r="O8236" s="6" t="str">
        <f>VLOOKUP(B8236,Master!$A$2:$C$11,2,FALSE)</f>
        <v>Europe</v>
      </c>
      <c r="Q8236" s="39" t="str">
        <f>VLOOKUP(D8236,GL_Master!$A$1:$D$80,2,FALSE)</f>
        <v>BS</v>
      </c>
      <c r="R8236" s="39" t="str">
        <f>VLOOKUP(D8236,GL_Master!$A$1:$D$80,3,FALSE)</f>
        <v>Gross Block</v>
      </c>
      <c r="S8236" s="39" t="str">
        <f>VLOOKUP(D8236,GL_Master!$A$1:$D$80,4,FALSE)</f>
        <v>Tangible Fixed assets</v>
      </c>
    </row>
    <row r="8237" spans="1:19" x14ac:dyDescent="0.25">
      <c r="A8237" s="39" t="s">
        <v>262</v>
      </c>
      <c r="B8237" s="39" t="s">
        <v>250</v>
      </c>
      <c r="C8237" s="7">
        <v>44166</v>
      </c>
      <c r="D8237" s="39" t="s">
        <v>67</v>
      </c>
      <c r="E8237" s="39">
        <v>2175</v>
      </c>
      <c r="F8237" s="82">
        <f t="shared" si="384"/>
        <v>2.1749999999999998</v>
      </c>
      <c r="G8237" s="39">
        <f>VLOOKUP(N8237,Currecny_M!$A$1:$P$10,2,FALSE)</f>
        <v>95</v>
      </c>
      <c r="H8237" s="39">
        <f>MATCH(C8237,Currecny_M!$A$1:$P$1,0)</f>
        <v>10</v>
      </c>
      <c r="I8237" s="39">
        <f>VLOOKUP(N8237,Currecny_M!$A$1:$P$10,MATCH(Database!C8237,Currecny_M!$A$1:$P$1,0),FALSE)</f>
        <v>102.88</v>
      </c>
      <c r="J8237" s="82">
        <f t="shared" si="385"/>
        <v>223.76399999999998</v>
      </c>
      <c r="K8237" s="39">
        <f>VLOOKUP('Cover page'!$B$6,Currecny_M!$A$1:$P$10,MATCH(Database!C8237,Currecny_M!$A$1:$P$1,0),FALSE)</f>
        <v>1</v>
      </c>
      <c r="L8237" s="82">
        <f t="shared" si="386"/>
        <v>223.76399999999998</v>
      </c>
      <c r="M8237" s="82">
        <f>((E8237/$F$1)*VLOOKUP(N8237,Currecny_M!$A$1:$P$10,MATCH(Database!C8237,Currecny_M!$A$1:$P$1,0),FALSE))/VLOOKUP('Cover page'!$B$6,Currecny_M!$A$1:$P$10,MATCH(Database!C8237,Currecny_M!$A$1:$P$1,0),FALSE)</f>
        <v>223.76399999999998</v>
      </c>
      <c r="N8237" s="6" t="str">
        <f>VLOOKUP(B8237,Master!$A$2:$C$11,3,FALSE)</f>
        <v>Pound</v>
      </c>
      <c r="O8237" s="6" t="str">
        <f>VLOOKUP(B8237,Master!$A$2:$C$11,2,FALSE)</f>
        <v>Europe</v>
      </c>
      <c r="Q8237" s="39" t="str">
        <f>VLOOKUP(D8237,GL_Master!$A$1:$D$80,2,FALSE)</f>
        <v>BS</v>
      </c>
      <c r="R8237" s="39" t="str">
        <f>VLOOKUP(D8237,GL_Master!$A$1:$D$80,3,FALSE)</f>
        <v>Gross Block</v>
      </c>
      <c r="S8237" s="39" t="str">
        <f>VLOOKUP(D8237,GL_Master!$A$1:$D$80,4,FALSE)</f>
        <v>Tangible Fixed assets</v>
      </c>
    </row>
    <row r="8238" spans="1:19" x14ac:dyDescent="0.25">
      <c r="A8238" s="39" t="s">
        <v>262</v>
      </c>
      <c r="B8238" s="39" t="s">
        <v>250</v>
      </c>
      <c r="C8238" s="7">
        <v>44166</v>
      </c>
      <c r="D8238" s="39" t="s">
        <v>68</v>
      </c>
      <c r="E8238" s="39">
        <v>-1813</v>
      </c>
      <c r="F8238" s="82">
        <f t="shared" si="384"/>
        <v>-1.8129999999999999</v>
      </c>
      <c r="G8238" s="39">
        <f>VLOOKUP(N8238,Currecny_M!$A$1:$P$10,2,FALSE)</f>
        <v>95</v>
      </c>
      <c r="H8238" s="39">
        <f>MATCH(C8238,Currecny_M!$A$1:$P$1,0)</f>
        <v>10</v>
      </c>
      <c r="I8238" s="39">
        <f>VLOOKUP(N8238,Currecny_M!$A$1:$P$10,MATCH(Database!C8238,Currecny_M!$A$1:$P$1,0),FALSE)</f>
        <v>102.88</v>
      </c>
      <c r="J8238" s="82">
        <f t="shared" si="385"/>
        <v>-186.52143999999998</v>
      </c>
      <c r="K8238" s="39">
        <f>VLOOKUP('Cover page'!$B$6,Currecny_M!$A$1:$P$10,MATCH(Database!C8238,Currecny_M!$A$1:$P$1,0),FALSE)</f>
        <v>1</v>
      </c>
      <c r="L8238" s="82">
        <f t="shared" si="386"/>
        <v>-186.52143999999998</v>
      </c>
      <c r="M8238" s="82">
        <f>((E8238/$F$1)*VLOOKUP(N8238,Currecny_M!$A$1:$P$10,MATCH(Database!C8238,Currecny_M!$A$1:$P$1,0),FALSE))/VLOOKUP('Cover page'!$B$6,Currecny_M!$A$1:$P$10,MATCH(Database!C8238,Currecny_M!$A$1:$P$1,0),FALSE)</f>
        <v>-186.52143999999998</v>
      </c>
      <c r="N8238" s="6" t="str">
        <f>VLOOKUP(B8238,Master!$A$2:$C$11,3,FALSE)</f>
        <v>Pound</v>
      </c>
      <c r="O8238" s="6" t="str">
        <f>VLOOKUP(B8238,Master!$A$2:$C$11,2,FALSE)</f>
        <v>Europe</v>
      </c>
      <c r="Q8238" s="39" t="str">
        <f>VLOOKUP(D8238,GL_Master!$A$1:$D$80,2,FALSE)</f>
        <v>BS</v>
      </c>
      <c r="R8238" s="39" t="str">
        <f>VLOOKUP(D8238,GL_Master!$A$1:$D$80,3,FALSE)</f>
        <v>Accumulated Depreciation</v>
      </c>
      <c r="S8238" s="39" t="str">
        <f>VLOOKUP(D8238,GL_Master!$A$1:$D$80,4,FALSE)</f>
        <v>Accumulated Depreciation</v>
      </c>
    </row>
    <row r="8239" spans="1:19" x14ac:dyDescent="0.25">
      <c r="A8239" s="39" t="s">
        <v>262</v>
      </c>
      <c r="B8239" s="39" t="s">
        <v>250</v>
      </c>
      <c r="C8239" s="7">
        <v>44166</v>
      </c>
      <c r="D8239" s="39" t="s">
        <v>69</v>
      </c>
      <c r="E8239" s="39">
        <v>3634</v>
      </c>
      <c r="F8239" s="82">
        <f t="shared" si="384"/>
        <v>3.6339999999999999</v>
      </c>
      <c r="G8239" s="39">
        <f>VLOOKUP(N8239,Currecny_M!$A$1:$P$10,2,FALSE)</f>
        <v>95</v>
      </c>
      <c r="H8239" s="39">
        <f>MATCH(C8239,Currecny_M!$A$1:$P$1,0)</f>
        <v>10</v>
      </c>
      <c r="I8239" s="39">
        <f>VLOOKUP(N8239,Currecny_M!$A$1:$P$10,MATCH(Database!C8239,Currecny_M!$A$1:$P$1,0),FALSE)</f>
        <v>102.88</v>
      </c>
      <c r="J8239" s="82">
        <f t="shared" si="385"/>
        <v>373.86591999999996</v>
      </c>
      <c r="K8239" s="39">
        <f>VLOOKUP('Cover page'!$B$6,Currecny_M!$A$1:$P$10,MATCH(Database!C8239,Currecny_M!$A$1:$P$1,0),FALSE)</f>
        <v>1</v>
      </c>
      <c r="L8239" s="82">
        <f t="shared" si="386"/>
        <v>373.86591999999996</v>
      </c>
      <c r="M8239" s="82">
        <f>((E8239/$F$1)*VLOOKUP(N8239,Currecny_M!$A$1:$P$10,MATCH(Database!C8239,Currecny_M!$A$1:$P$1,0),FALSE))/VLOOKUP('Cover page'!$B$6,Currecny_M!$A$1:$P$10,MATCH(Database!C8239,Currecny_M!$A$1:$P$1,0),FALSE)</f>
        <v>373.86591999999996</v>
      </c>
      <c r="N8239" s="6" t="str">
        <f>VLOOKUP(B8239,Master!$A$2:$C$11,3,FALSE)</f>
        <v>Pound</v>
      </c>
      <c r="O8239" s="6" t="str">
        <f>VLOOKUP(B8239,Master!$A$2:$C$11,2,FALSE)</f>
        <v>Europe</v>
      </c>
      <c r="Q8239" s="39" t="str">
        <f>VLOOKUP(D8239,GL_Master!$A$1:$D$80,2,FALSE)</f>
        <v>BS</v>
      </c>
      <c r="R8239" s="39" t="str">
        <f>VLOOKUP(D8239,GL_Master!$A$1:$D$80,3,FALSE)</f>
        <v>Gross Block</v>
      </c>
      <c r="S8239" s="39" t="str">
        <f>VLOOKUP(D8239,GL_Master!$A$1:$D$80,4,FALSE)</f>
        <v>Tangible Fixed assets</v>
      </c>
    </row>
    <row r="8240" spans="1:19" x14ac:dyDescent="0.25">
      <c r="A8240" s="39" t="s">
        <v>262</v>
      </c>
      <c r="B8240" s="39" t="s">
        <v>250</v>
      </c>
      <c r="C8240" s="7">
        <v>44166</v>
      </c>
      <c r="D8240" s="39" t="s">
        <v>70</v>
      </c>
      <c r="E8240" s="39">
        <v>-134</v>
      </c>
      <c r="F8240" s="82">
        <f t="shared" si="384"/>
        <v>-0.13400000000000001</v>
      </c>
      <c r="G8240" s="39">
        <f>VLOOKUP(N8240,Currecny_M!$A$1:$P$10,2,FALSE)</f>
        <v>95</v>
      </c>
      <c r="H8240" s="39">
        <f>MATCH(C8240,Currecny_M!$A$1:$P$1,0)</f>
        <v>10</v>
      </c>
      <c r="I8240" s="39">
        <f>VLOOKUP(N8240,Currecny_M!$A$1:$P$10,MATCH(Database!C8240,Currecny_M!$A$1:$P$1,0),FALSE)</f>
        <v>102.88</v>
      </c>
      <c r="J8240" s="82">
        <f t="shared" si="385"/>
        <v>-13.785920000000001</v>
      </c>
      <c r="K8240" s="39">
        <f>VLOOKUP('Cover page'!$B$6,Currecny_M!$A$1:$P$10,MATCH(Database!C8240,Currecny_M!$A$1:$P$1,0),FALSE)</f>
        <v>1</v>
      </c>
      <c r="L8240" s="82">
        <f t="shared" si="386"/>
        <v>-13.785920000000001</v>
      </c>
      <c r="M8240" s="82">
        <f>((E8240/$F$1)*VLOOKUP(N8240,Currecny_M!$A$1:$P$10,MATCH(Database!C8240,Currecny_M!$A$1:$P$1,0),FALSE))/VLOOKUP('Cover page'!$B$6,Currecny_M!$A$1:$P$10,MATCH(Database!C8240,Currecny_M!$A$1:$P$1,0),FALSE)</f>
        <v>-13.785920000000001</v>
      </c>
      <c r="N8240" s="6" t="str">
        <f>VLOOKUP(B8240,Master!$A$2:$C$11,3,FALSE)</f>
        <v>Pound</v>
      </c>
      <c r="O8240" s="6" t="str">
        <f>VLOOKUP(B8240,Master!$A$2:$C$11,2,FALSE)</f>
        <v>Europe</v>
      </c>
      <c r="Q8240" s="39" t="str">
        <f>VLOOKUP(D8240,GL_Master!$A$1:$D$80,2,FALSE)</f>
        <v>BS</v>
      </c>
      <c r="R8240" s="39" t="str">
        <f>VLOOKUP(D8240,GL_Master!$A$1:$D$80,3,FALSE)</f>
        <v>Accumulated Depreciation</v>
      </c>
      <c r="S8240" s="39" t="str">
        <f>VLOOKUP(D8240,GL_Master!$A$1:$D$80,4,FALSE)</f>
        <v>Accumulated Depreciation</v>
      </c>
    </row>
    <row r="8241" spans="1:19" x14ac:dyDescent="0.25">
      <c r="A8241" s="39" t="s">
        <v>262</v>
      </c>
      <c r="B8241" s="39" t="s">
        <v>250</v>
      </c>
      <c r="C8241" s="7">
        <v>44166</v>
      </c>
      <c r="D8241" s="39" t="s">
        <v>71</v>
      </c>
      <c r="E8241" s="39">
        <v>6774</v>
      </c>
      <c r="F8241" s="82">
        <f t="shared" si="384"/>
        <v>6.774</v>
      </c>
      <c r="G8241" s="39">
        <f>VLOOKUP(N8241,Currecny_M!$A$1:$P$10,2,FALSE)</f>
        <v>95</v>
      </c>
      <c r="H8241" s="39">
        <f>MATCH(C8241,Currecny_M!$A$1:$P$1,0)</f>
        <v>10</v>
      </c>
      <c r="I8241" s="39">
        <f>VLOOKUP(N8241,Currecny_M!$A$1:$P$10,MATCH(Database!C8241,Currecny_M!$A$1:$P$1,0),FALSE)</f>
        <v>102.88</v>
      </c>
      <c r="J8241" s="82">
        <f t="shared" si="385"/>
        <v>696.90911999999992</v>
      </c>
      <c r="K8241" s="39">
        <f>VLOOKUP('Cover page'!$B$6,Currecny_M!$A$1:$P$10,MATCH(Database!C8241,Currecny_M!$A$1:$P$1,0),FALSE)</f>
        <v>1</v>
      </c>
      <c r="L8241" s="82">
        <f t="shared" si="386"/>
        <v>696.90911999999992</v>
      </c>
      <c r="M8241" s="82">
        <f>((E8241/$F$1)*VLOOKUP(N8241,Currecny_M!$A$1:$P$10,MATCH(Database!C8241,Currecny_M!$A$1:$P$1,0),FALSE))/VLOOKUP('Cover page'!$B$6,Currecny_M!$A$1:$P$10,MATCH(Database!C8241,Currecny_M!$A$1:$P$1,0),FALSE)</f>
        <v>696.90911999999992</v>
      </c>
      <c r="N8241" s="6" t="str">
        <f>VLOOKUP(B8241,Master!$A$2:$C$11,3,FALSE)</f>
        <v>Pound</v>
      </c>
      <c r="O8241" s="6" t="str">
        <f>VLOOKUP(B8241,Master!$A$2:$C$11,2,FALSE)</f>
        <v>Europe</v>
      </c>
      <c r="Q8241" s="39" t="str">
        <f>VLOOKUP(D8241,GL_Master!$A$1:$D$80,2,FALSE)</f>
        <v>BS</v>
      </c>
      <c r="R8241" s="39" t="str">
        <f>VLOOKUP(D8241,GL_Master!$A$1:$D$80,3,FALSE)</f>
        <v>Gross Block</v>
      </c>
      <c r="S8241" s="39" t="str">
        <f>VLOOKUP(D8241,GL_Master!$A$1:$D$80,4,FALSE)</f>
        <v>Tangible Fixed assets</v>
      </c>
    </row>
    <row r="8242" spans="1:19" x14ac:dyDescent="0.25">
      <c r="A8242" s="39" t="s">
        <v>262</v>
      </c>
      <c r="B8242" s="39" t="s">
        <v>250</v>
      </c>
      <c r="C8242" s="7">
        <v>44166</v>
      </c>
      <c r="D8242" s="39" t="s">
        <v>72</v>
      </c>
      <c r="E8242" s="39">
        <v>54</v>
      </c>
      <c r="F8242" s="82">
        <f t="shared" si="384"/>
        <v>5.3999999999999999E-2</v>
      </c>
      <c r="G8242" s="39">
        <f>VLOOKUP(N8242,Currecny_M!$A$1:$P$10,2,FALSE)</f>
        <v>95</v>
      </c>
      <c r="H8242" s="39">
        <f>MATCH(C8242,Currecny_M!$A$1:$P$1,0)</f>
        <v>10</v>
      </c>
      <c r="I8242" s="39">
        <f>VLOOKUP(N8242,Currecny_M!$A$1:$P$10,MATCH(Database!C8242,Currecny_M!$A$1:$P$1,0),FALSE)</f>
        <v>102.88</v>
      </c>
      <c r="J8242" s="82">
        <f t="shared" si="385"/>
        <v>5.5555199999999996</v>
      </c>
      <c r="K8242" s="39">
        <f>VLOOKUP('Cover page'!$B$6,Currecny_M!$A$1:$P$10,MATCH(Database!C8242,Currecny_M!$A$1:$P$1,0),FALSE)</f>
        <v>1</v>
      </c>
      <c r="L8242" s="82">
        <f t="shared" si="386"/>
        <v>5.5555199999999996</v>
      </c>
      <c r="M8242" s="82">
        <f>((E8242/$F$1)*VLOOKUP(N8242,Currecny_M!$A$1:$P$10,MATCH(Database!C8242,Currecny_M!$A$1:$P$1,0),FALSE))/VLOOKUP('Cover page'!$B$6,Currecny_M!$A$1:$P$10,MATCH(Database!C8242,Currecny_M!$A$1:$P$1,0),FALSE)</f>
        <v>5.5555199999999996</v>
      </c>
      <c r="N8242" s="6" t="str">
        <f>VLOOKUP(B8242,Master!$A$2:$C$11,3,FALSE)</f>
        <v>Pound</v>
      </c>
      <c r="O8242" s="6" t="str">
        <f>VLOOKUP(B8242,Master!$A$2:$C$11,2,FALSE)</f>
        <v>Europe</v>
      </c>
      <c r="Q8242" s="39" t="str">
        <f>VLOOKUP(D8242,GL_Master!$A$1:$D$80,2,FALSE)</f>
        <v>BS</v>
      </c>
      <c r="R8242" s="39" t="str">
        <f>VLOOKUP(D8242,GL_Master!$A$1:$D$80,3,FALSE)</f>
        <v>Gross Block</v>
      </c>
      <c r="S8242" s="39" t="str">
        <f>VLOOKUP(D8242,GL_Master!$A$1:$D$80,4,FALSE)</f>
        <v>Tangible Fixed assets</v>
      </c>
    </row>
    <row r="8243" spans="1:19" x14ac:dyDescent="0.25">
      <c r="A8243" s="39" t="s">
        <v>262</v>
      </c>
      <c r="B8243" s="39" t="s">
        <v>250</v>
      </c>
      <c r="C8243" s="7">
        <v>44166</v>
      </c>
      <c r="D8243" s="39" t="s">
        <v>73</v>
      </c>
      <c r="E8243" s="39">
        <v>27</v>
      </c>
      <c r="F8243" s="82">
        <f t="shared" si="384"/>
        <v>2.7E-2</v>
      </c>
      <c r="G8243" s="39">
        <f>VLOOKUP(N8243,Currecny_M!$A$1:$P$10,2,FALSE)</f>
        <v>95</v>
      </c>
      <c r="H8243" s="39">
        <f>MATCH(C8243,Currecny_M!$A$1:$P$1,0)</f>
        <v>10</v>
      </c>
      <c r="I8243" s="39">
        <f>VLOOKUP(N8243,Currecny_M!$A$1:$P$10,MATCH(Database!C8243,Currecny_M!$A$1:$P$1,0),FALSE)</f>
        <v>102.88</v>
      </c>
      <c r="J8243" s="82">
        <f t="shared" si="385"/>
        <v>2.7777599999999998</v>
      </c>
      <c r="K8243" s="39">
        <f>VLOOKUP('Cover page'!$B$6,Currecny_M!$A$1:$P$10,MATCH(Database!C8243,Currecny_M!$A$1:$P$1,0),FALSE)</f>
        <v>1</v>
      </c>
      <c r="L8243" s="82">
        <f t="shared" si="386"/>
        <v>2.7777599999999998</v>
      </c>
      <c r="M8243" s="82">
        <f>((E8243/$F$1)*VLOOKUP(N8243,Currecny_M!$A$1:$P$10,MATCH(Database!C8243,Currecny_M!$A$1:$P$1,0),FALSE))/VLOOKUP('Cover page'!$B$6,Currecny_M!$A$1:$P$10,MATCH(Database!C8243,Currecny_M!$A$1:$P$1,0),FALSE)</f>
        <v>2.7777599999999998</v>
      </c>
      <c r="N8243" s="6" t="str">
        <f>VLOOKUP(B8243,Master!$A$2:$C$11,3,FALSE)</f>
        <v>Pound</v>
      </c>
      <c r="O8243" s="6" t="str">
        <f>VLOOKUP(B8243,Master!$A$2:$C$11,2,FALSE)</f>
        <v>Europe</v>
      </c>
      <c r="Q8243" s="39" t="str">
        <f>VLOOKUP(D8243,GL_Master!$A$1:$D$80,2,FALSE)</f>
        <v>BS</v>
      </c>
      <c r="R8243" s="39" t="str">
        <f>VLOOKUP(D8243,GL_Master!$A$1:$D$80,3,FALSE)</f>
        <v>Gross Block</v>
      </c>
      <c r="S8243" s="39" t="str">
        <f>VLOOKUP(D8243,GL_Master!$A$1:$D$80,4,FALSE)</f>
        <v>Tangible Fixed assets</v>
      </c>
    </row>
    <row r="8244" spans="1:19" x14ac:dyDescent="0.25">
      <c r="A8244" s="39" t="s">
        <v>262</v>
      </c>
      <c r="B8244" s="39" t="s">
        <v>250</v>
      </c>
      <c r="C8244" s="7">
        <v>44166</v>
      </c>
      <c r="D8244" s="39" t="s">
        <v>74</v>
      </c>
      <c r="E8244" s="39">
        <v>-6439</v>
      </c>
      <c r="F8244" s="82">
        <f t="shared" si="384"/>
        <v>-6.4390000000000001</v>
      </c>
      <c r="G8244" s="39">
        <f>VLOOKUP(N8244,Currecny_M!$A$1:$P$10,2,FALSE)</f>
        <v>95</v>
      </c>
      <c r="H8244" s="39">
        <f>MATCH(C8244,Currecny_M!$A$1:$P$1,0)</f>
        <v>10</v>
      </c>
      <c r="I8244" s="39">
        <f>VLOOKUP(N8244,Currecny_M!$A$1:$P$10,MATCH(Database!C8244,Currecny_M!$A$1:$P$1,0),FALSE)</f>
        <v>102.88</v>
      </c>
      <c r="J8244" s="82">
        <f t="shared" si="385"/>
        <v>-662.44431999999995</v>
      </c>
      <c r="K8244" s="39">
        <f>VLOOKUP('Cover page'!$B$6,Currecny_M!$A$1:$P$10,MATCH(Database!C8244,Currecny_M!$A$1:$P$1,0),FALSE)</f>
        <v>1</v>
      </c>
      <c r="L8244" s="82">
        <f t="shared" si="386"/>
        <v>-662.44431999999995</v>
      </c>
      <c r="M8244" s="82">
        <f>((E8244/$F$1)*VLOOKUP(N8244,Currecny_M!$A$1:$P$10,MATCH(Database!C8244,Currecny_M!$A$1:$P$1,0),FALSE))/VLOOKUP('Cover page'!$B$6,Currecny_M!$A$1:$P$10,MATCH(Database!C8244,Currecny_M!$A$1:$P$1,0),FALSE)</f>
        <v>-662.44431999999995</v>
      </c>
      <c r="N8244" s="6" t="str">
        <f>VLOOKUP(B8244,Master!$A$2:$C$11,3,FALSE)</f>
        <v>Pound</v>
      </c>
      <c r="O8244" s="6" t="str">
        <f>VLOOKUP(B8244,Master!$A$2:$C$11,2,FALSE)</f>
        <v>Europe</v>
      </c>
      <c r="Q8244" s="39" t="str">
        <f>VLOOKUP(D8244,GL_Master!$A$1:$D$80,2,FALSE)</f>
        <v>BS</v>
      </c>
      <c r="R8244" s="39" t="str">
        <f>VLOOKUP(D8244,GL_Master!$A$1:$D$80,3,FALSE)</f>
        <v>Accumulated Depreciation</v>
      </c>
      <c r="S8244" s="39" t="str">
        <f>VLOOKUP(D8244,GL_Master!$A$1:$D$80,4,FALSE)</f>
        <v>Accumulated Depreciation</v>
      </c>
    </row>
    <row r="8245" spans="1:19" x14ac:dyDescent="0.25">
      <c r="A8245" s="39" t="s">
        <v>262</v>
      </c>
      <c r="B8245" s="39" t="s">
        <v>250</v>
      </c>
      <c r="C8245" s="7">
        <v>44166</v>
      </c>
      <c r="D8245" s="39" t="s">
        <v>21</v>
      </c>
      <c r="E8245" s="39">
        <v>541</v>
      </c>
      <c r="F8245" s="82">
        <f t="shared" si="384"/>
        <v>0.54100000000000004</v>
      </c>
      <c r="G8245" s="39">
        <f>VLOOKUP(N8245,Currecny_M!$A$1:$P$10,2,FALSE)</f>
        <v>95</v>
      </c>
      <c r="H8245" s="39">
        <f>MATCH(C8245,Currecny_M!$A$1:$P$1,0)</f>
        <v>10</v>
      </c>
      <c r="I8245" s="39">
        <f>VLOOKUP(N8245,Currecny_M!$A$1:$P$10,MATCH(Database!C8245,Currecny_M!$A$1:$P$1,0),FALSE)</f>
        <v>102.88</v>
      </c>
      <c r="J8245" s="82">
        <f t="shared" si="385"/>
        <v>55.658079999999998</v>
      </c>
      <c r="K8245" s="39">
        <f>VLOOKUP('Cover page'!$B$6,Currecny_M!$A$1:$P$10,MATCH(Database!C8245,Currecny_M!$A$1:$P$1,0),FALSE)</f>
        <v>1</v>
      </c>
      <c r="L8245" s="82">
        <f t="shared" si="386"/>
        <v>55.658079999999998</v>
      </c>
      <c r="M8245" s="82">
        <f>((E8245/$F$1)*VLOOKUP(N8245,Currecny_M!$A$1:$P$10,MATCH(Database!C8245,Currecny_M!$A$1:$P$1,0),FALSE))/VLOOKUP('Cover page'!$B$6,Currecny_M!$A$1:$P$10,MATCH(Database!C8245,Currecny_M!$A$1:$P$1,0),FALSE)</f>
        <v>55.658079999999998</v>
      </c>
      <c r="N8245" s="6" t="str">
        <f>VLOOKUP(B8245,Master!$A$2:$C$11,3,FALSE)</f>
        <v>Pound</v>
      </c>
      <c r="O8245" s="6" t="str">
        <f>VLOOKUP(B8245,Master!$A$2:$C$11,2,FALSE)</f>
        <v>Europe</v>
      </c>
      <c r="Q8245" s="39" t="str">
        <f>VLOOKUP(D8245,GL_Master!$A$1:$D$80,2,FALSE)</f>
        <v>BS</v>
      </c>
      <c r="R8245" s="39" t="str">
        <f>VLOOKUP(D8245,GL_Master!$A$1:$D$80,3,FALSE)</f>
        <v>Gross Block</v>
      </c>
      <c r="S8245" s="39" t="str">
        <f>VLOOKUP(D8245,GL_Master!$A$1:$D$80,4,FALSE)</f>
        <v>Tangible Fixed assets</v>
      </c>
    </row>
    <row r="8246" spans="1:19" x14ac:dyDescent="0.25">
      <c r="A8246" s="39" t="s">
        <v>262</v>
      </c>
      <c r="B8246" s="39" t="s">
        <v>250</v>
      </c>
      <c r="C8246" s="7">
        <v>44166</v>
      </c>
      <c r="D8246" s="39" t="s">
        <v>27</v>
      </c>
      <c r="E8246" s="39">
        <v>1171</v>
      </c>
      <c r="F8246" s="82">
        <f t="shared" si="384"/>
        <v>1.171</v>
      </c>
      <c r="G8246" s="39">
        <f>VLOOKUP(N8246,Currecny_M!$A$1:$P$10,2,FALSE)</f>
        <v>95</v>
      </c>
      <c r="H8246" s="39">
        <f>MATCH(C8246,Currecny_M!$A$1:$P$1,0)</f>
        <v>10</v>
      </c>
      <c r="I8246" s="39">
        <f>VLOOKUP(N8246,Currecny_M!$A$1:$P$10,MATCH(Database!C8246,Currecny_M!$A$1:$P$1,0),FALSE)</f>
        <v>102.88</v>
      </c>
      <c r="J8246" s="82">
        <f t="shared" si="385"/>
        <v>120.47248</v>
      </c>
      <c r="K8246" s="39">
        <f>VLOOKUP('Cover page'!$B$6,Currecny_M!$A$1:$P$10,MATCH(Database!C8246,Currecny_M!$A$1:$P$1,0),FALSE)</f>
        <v>1</v>
      </c>
      <c r="L8246" s="82">
        <f t="shared" si="386"/>
        <v>120.47248</v>
      </c>
      <c r="M8246" s="82">
        <f>((E8246/$F$1)*VLOOKUP(N8246,Currecny_M!$A$1:$P$10,MATCH(Database!C8246,Currecny_M!$A$1:$P$1,0),FALSE))/VLOOKUP('Cover page'!$B$6,Currecny_M!$A$1:$P$10,MATCH(Database!C8246,Currecny_M!$A$1:$P$1,0),FALSE)</f>
        <v>120.47248</v>
      </c>
      <c r="N8246" s="6" t="str">
        <f>VLOOKUP(B8246,Master!$A$2:$C$11,3,FALSE)</f>
        <v>Pound</v>
      </c>
      <c r="O8246" s="6" t="str">
        <f>VLOOKUP(B8246,Master!$A$2:$C$11,2,FALSE)</f>
        <v>Europe</v>
      </c>
      <c r="Q8246" s="39" t="str">
        <f>VLOOKUP(D8246,GL_Master!$A$1:$D$80,2,FALSE)</f>
        <v>BS</v>
      </c>
      <c r="R8246" s="39" t="str">
        <f>VLOOKUP(D8246,GL_Master!$A$1:$D$80,3,FALSE)</f>
        <v>Gross Block</v>
      </c>
      <c r="S8246" s="39" t="str">
        <f>VLOOKUP(D8246,GL_Master!$A$1:$D$80,4,FALSE)</f>
        <v>Tangible Fixed assets</v>
      </c>
    </row>
    <row r="8247" spans="1:19" x14ac:dyDescent="0.25">
      <c r="A8247" s="39" t="s">
        <v>262</v>
      </c>
      <c r="B8247" s="39" t="s">
        <v>250</v>
      </c>
      <c r="C8247" s="7">
        <v>44166</v>
      </c>
      <c r="D8247" s="39" t="s">
        <v>75</v>
      </c>
      <c r="E8247" s="39">
        <v>-27</v>
      </c>
      <c r="F8247" s="82">
        <f t="shared" si="384"/>
        <v>-2.7E-2</v>
      </c>
      <c r="G8247" s="39">
        <f>VLOOKUP(N8247,Currecny_M!$A$1:$P$10,2,FALSE)</f>
        <v>95</v>
      </c>
      <c r="H8247" s="39">
        <f>MATCH(C8247,Currecny_M!$A$1:$P$1,0)</f>
        <v>10</v>
      </c>
      <c r="I8247" s="39">
        <f>VLOOKUP(N8247,Currecny_M!$A$1:$P$10,MATCH(Database!C8247,Currecny_M!$A$1:$P$1,0),FALSE)</f>
        <v>102.88</v>
      </c>
      <c r="J8247" s="82">
        <f t="shared" si="385"/>
        <v>-2.7777599999999998</v>
      </c>
      <c r="K8247" s="39">
        <f>VLOOKUP('Cover page'!$B$6,Currecny_M!$A$1:$P$10,MATCH(Database!C8247,Currecny_M!$A$1:$P$1,0),FALSE)</f>
        <v>1</v>
      </c>
      <c r="L8247" s="82">
        <f t="shared" si="386"/>
        <v>-2.7777599999999998</v>
      </c>
      <c r="M8247" s="82">
        <f>((E8247/$F$1)*VLOOKUP(N8247,Currecny_M!$A$1:$P$10,MATCH(Database!C8247,Currecny_M!$A$1:$P$1,0),FALSE))/VLOOKUP('Cover page'!$B$6,Currecny_M!$A$1:$P$10,MATCH(Database!C8247,Currecny_M!$A$1:$P$1,0),FALSE)</f>
        <v>-2.7777599999999998</v>
      </c>
      <c r="N8247" s="6" t="str">
        <f>VLOOKUP(B8247,Master!$A$2:$C$11,3,FALSE)</f>
        <v>Pound</v>
      </c>
      <c r="O8247" s="6" t="str">
        <f>VLOOKUP(B8247,Master!$A$2:$C$11,2,FALSE)</f>
        <v>Europe</v>
      </c>
      <c r="Q8247" s="39" t="str">
        <f>VLOOKUP(D8247,GL_Master!$A$1:$D$80,2,FALSE)</f>
        <v>BS</v>
      </c>
      <c r="R8247" s="39" t="str">
        <f>VLOOKUP(D8247,GL_Master!$A$1:$D$80,3,FALSE)</f>
        <v>Gross Block</v>
      </c>
      <c r="S8247" s="39" t="str">
        <f>VLOOKUP(D8247,GL_Master!$A$1:$D$80,4,FALSE)</f>
        <v>Tangible Fixed assets</v>
      </c>
    </row>
    <row r="8248" spans="1:19" x14ac:dyDescent="0.25">
      <c r="A8248" s="39" t="s">
        <v>262</v>
      </c>
      <c r="B8248" s="39" t="s">
        <v>250</v>
      </c>
      <c r="C8248" s="7">
        <v>44166</v>
      </c>
      <c r="D8248" s="39" t="s">
        <v>76</v>
      </c>
      <c r="E8248" s="39">
        <v>644</v>
      </c>
      <c r="F8248" s="82">
        <f t="shared" si="384"/>
        <v>0.64400000000000002</v>
      </c>
      <c r="G8248" s="39">
        <f>VLOOKUP(N8248,Currecny_M!$A$1:$P$10,2,FALSE)</f>
        <v>95</v>
      </c>
      <c r="H8248" s="39">
        <f>MATCH(C8248,Currecny_M!$A$1:$P$1,0)</f>
        <v>10</v>
      </c>
      <c r="I8248" s="39">
        <f>VLOOKUP(N8248,Currecny_M!$A$1:$P$10,MATCH(Database!C8248,Currecny_M!$A$1:$P$1,0),FALSE)</f>
        <v>102.88</v>
      </c>
      <c r="J8248" s="82">
        <f t="shared" si="385"/>
        <v>66.254719999999992</v>
      </c>
      <c r="K8248" s="39">
        <f>VLOOKUP('Cover page'!$B$6,Currecny_M!$A$1:$P$10,MATCH(Database!C8248,Currecny_M!$A$1:$P$1,0),FALSE)</f>
        <v>1</v>
      </c>
      <c r="L8248" s="82">
        <f t="shared" si="386"/>
        <v>66.254719999999992</v>
      </c>
      <c r="M8248" s="82">
        <f>((E8248/$F$1)*VLOOKUP(N8248,Currecny_M!$A$1:$P$10,MATCH(Database!C8248,Currecny_M!$A$1:$P$1,0),FALSE))/VLOOKUP('Cover page'!$B$6,Currecny_M!$A$1:$P$10,MATCH(Database!C8248,Currecny_M!$A$1:$P$1,0),FALSE)</f>
        <v>66.254719999999992</v>
      </c>
      <c r="N8248" s="6" t="str">
        <f>VLOOKUP(B8248,Master!$A$2:$C$11,3,FALSE)</f>
        <v>Pound</v>
      </c>
      <c r="O8248" s="6" t="str">
        <f>VLOOKUP(B8248,Master!$A$2:$C$11,2,FALSE)</f>
        <v>Europe</v>
      </c>
      <c r="Q8248" s="39" t="str">
        <f>VLOOKUP(D8248,GL_Master!$A$1:$D$80,2,FALSE)</f>
        <v>BS</v>
      </c>
      <c r="R8248" s="39" t="str">
        <f>VLOOKUP(D8248,GL_Master!$A$1:$D$80,3,FALSE)</f>
        <v>Inventories</v>
      </c>
      <c r="S8248" s="39" t="str">
        <f>VLOOKUP(D8248,GL_Master!$A$1:$D$80,4,FALSE)</f>
        <v>Inventory</v>
      </c>
    </row>
    <row r="8249" spans="1:19" x14ac:dyDescent="0.25">
      <c r="A8249" s="39" t="s">
        <v>262</v>
      </c>
      <c r="B8249" s="39" t="s">
        <v>250</v>
      </c>
      <c r="C8249" s="7">
        <v>44166</v>
      </c>
      <c r="D8249" s="39" t="s">
        <v>77</v>
      </c>
      <c r="E8249" s="39">
        <v>1623</v>
      </c>
      <c r="F8249" s="82">
        <f t="shared" si="384"/>
        <v>1.623</v>
      </c>
      <c r="G8249" s="39">
        <f>VLOOKUP(N8249,Currecny_M!$A$1:$P$10,2,FALSE)</f>
        <v>95</v>
      </c>
      <c r="H8249" s="39">
        <f>MATCH(C8249,Currecny_M!$A$1:$P$1,0)</f>
        <v>10</v>
      </c>
      <c r="I8249" s="39">
        <f>VLOOKUP(N8249,Currecny_M!$A$1:$P$10,MATCH(Database!C8249,Currecny_M!$A$1:$P$1,0),FALSE)</f>
        <v>102.88</v>
      </c>
      <c r="J8249" s="82">
        <f t="shared" si="385"/>
        <v>166.97423999999998</v>
      </c>
      <c r="K8249" s="39">
        <f>VLOOKUP('Cover page'!$B$6,Currecny_M!$A$1:$P$10,MATCH(Database!C8249,Currecny_M!$A$1:$P$1,0),FALSE)</f>
        <v>1</v>
      </c>
      <c r="L8249" s="82">
        <f t="shared" si="386"/>
        <v>166.97423999999998</v>
      </c>
      <c r="M8249" s="82">
        <f>((E8249/$F$1)*VLOOKUP(N8249,Currecny_M!$A$1:$P$10,MATCH(Database!C8249,Currecny_M!$A$1:$P$1,0),FALSE))/VLOOKUP('Cover page'!$B$6,Currecny_M!$A$1:$P$10,MATCH(Database!C8249,Currecny_M!$A$1:$P$1,0),FALSE)</f>
        <v>166.97423999999998</v>
      </c>
      <c r="N8249" s="6" t="str">
        <f>VLOOKUP(B8249,Master!$A$2:$C$11,3,FALSE)</f>
        <v>Pound</v>
      </c>
      <c r="O8249" s="6" t="str">
        <f>VLOOKUP(B8249,Master!$A$2:$C$11,2,FALSE)</f>
        <v>Europe</v>
      </c>
      <c r="Q8249" s="39" t="str">
        <f>VLOOKUP(D8249,GL_Master!$A$1:$D$80,2,FALSE)</f>
        <v>BS</v>
      </c>
      <c r="R8249" s="39" t="str">
        <f>VLOOKUP(D8249,GL_Master!$A$1:$D$80,3,FALSE)</f>
        <v>Inventories</v>
      </c>
      <c r="S8249" s="39" t="str">
        <f>VLOOKUP(D8249,GL_Master!$A$1:$D$80,4,FALSE)</f>
        <v>Inventory</v>
      </c>
    </row>
    <row r="8250" spans="1:19" x14ac:dyDescent="0.25">
      <c r="A8250" s="39" t="s">
        <v>262</v>
      </c>
      <c r="B8250" s="39" t="s">
        <v>250</v>
      </c>
      <c r="C8250" s="7">
        <v>44166</v>
      </c>
      <c r="D8250" s="39" t="s">
        <v>2</v>
      </c>
      <c r="E8250" s="39">
        <v>175492</v>
      </c>
      <c r="F8250" s="82">
        <f t="shared" si="384"/>
        <v>175.49199999999999</v>
      </c>
      <c r="G8250" s="39">
        <f>VLOOKUP(N8250,Currecny_M!$A$1:$P$10,2,FALSE)</f>
        <v>95</v>
      </c>
      <c r="H8250" s="39">
        <f>MATCH(C8250,Currecny_M!$A$1:$P$1,0)</f>
        <v>10</v>
      </c>
      <c r="I8250" s="39">
        <f>VLOOKUP(N8250,Currecny_M!$A$1:$P$10,MATCH(Database!C8250,Currecny_M!$A$1:$P$1,0),FALSE)</f>
        <v>102.88</v>
      </c>
      <c r="J8250" s="82">
        <f t="shared" si="385"/>
        <v>18054.616959999999</v>
      </c>
      <c r="K8250" s="39">
        <f>VLOOKUP('Cover page'!$B$6,Currecny_M!$A$1:$P$10,MATCH(Database!C8250,Currecny_M!$A$1:$P$1,0),FALSE)</f>
        <v>1</v>
      </c>
      <c r="L8250" s="82">
        <f t="shared" si="386"/>
        <v>18054.616959999999</v>
      </c>
      <c r="M8250" s="82">
        <f>((E8250/$F$1)*VLOOKUP(N8250,Currecny_M!$A$1:$P$10,MATCH(Database!C8250,Currecny_M!$A$1:$P$1,0),FALSE))/VLOOKUP('Cover page'!$B$6,Currecny_M!$A$1:$P$10,MATCH(Database!C8250,Currecny_M!$A$1:$P$1,0),FALSE)</f>
        <v>18054.616959999999</v>
      </c>
      <c r="N8250" s="6" t="str">
        <f>VLOOKUP(B8250,Master!$A$2:$C$11,3,FALSE)</f>
        <v>Pound</v>
      </c>
      <c r="O8250" s="6" t="str">
        <f>VLOOKUP(B8250,Master!$A$2:$C$11,2,FALSE)</f>
        <v>Europe</v>
      </c>
      <c r="Q8250" s="39" t="str">
        <f>VLOOKUP(D8250,GL_Master!$A$1:$D$80,2,FALSE)</f>
        <v>BS</v>
      </c>
      <c r="R8250" s="39" t="str">
        <f>VLOOKUP(D8250,GL_Master!$A$1:$D$80,3,FALSE)</f>
        <v>Trade receivables</v>
      </c>
      <c r="S8250" s="39" t="str">
        <f>VLOOKUP(D8250,GL_Master!$A$1:$D$80,4,FALSE)</f>
        <v>Unsecured, considered good</v>
      </c>
    </row>
    <row r="8251" spans="1:19" x14ac:dyDescent="0.25">
      <c r="A8251" s="39" t="s">
        <v>262</v>
      </c>
      <c r="B8251" s="39" t="s">
        <v>250</v>
      </c>
      <c r="C8251" s="7">
        <v>44166</v>
      </c>
      <c r="D8251" s="39" t="s">
        <v>78</v>
      </c>
      <c r="E8251" s="39">
        <v>26</v>
      </c>
      <c r="F8251" s="82">
        <f t="shared" si="384"/>
        <v>2.5999999999999999E-2</v>
      </c>
      <c r="G8251" s="39">
        <f>VLOOKUP(N8251,Currecny_M!$A$1:$P$10,2,FALSE)</f>
        <v>95</v>
      </c>
      <c r="H8251" s="39">
        <f>MATCH(C8251,Currecny_M!$A$1:$P$1,0)</f>
        <v>10</v>
      </c>
      <c r="I8251" s="39">
        <f>VLOOKUP(N8251,Currecny_M!$A$1:$P$10,MATCH(Database!C8251,Currecny_M!$A$1:$P$1,0),FALSE)</f>
        <v>102.88</v>
      </c>
      <c r="J8251" s="82">
        <f t="shared" si="385"/>
        <v>2.6748799999999999</v>
      </c>
      <c r="K8251" s="39">
        <f>VLOOKUP('Cover page'!$B$6,Currecny_M!$A$1:$P$10,MATCH(Database!C8251,Currecny_M!$A$1:$P$1,0),FALSE)</f>
        <v>1</v>
      </c>
      <c r="L8251" s="82">
        <f t="shared" si="386"/>
        <v>2.6748799999999999</v>
      </c>
      <c r="M8251" s="82">
        <f>((E8251/$F$1)*VLOOKUP(N8251,Currecny_M!$A$1:$P$10,MATCH(Database!C8251,Currecny_M!$A$1:$P$1,0),FALSE))/VLOOKUP('Cover page'!$B$6,Currecny_M!$A$1:$P$10,MATCH(Database!C8251,Currecny_M!$A$1:$P$1,0),FALSE)</f>
        <v>2.6748799999999999</v>
      </c>
      <c r="N8251" s="6" t="str">
        <f>VLOOKUP(B8251,Master!$A$2:$C$11,3,FALSE)</f>
        <v>Pound</v>
      </c>
      <c r="O8251" s="6" t="str">
        <f>VLOOKUP(B8251,Master!$A$2:$C$11,2,FALSE)</f>
        <v>Europe</v>
      </c>
      <c r="Q8251" s="39" t="str">
        <f>VLOOKUP(D8251,GL_Master!$A$1:$D$80,2,FALSE)</f>
        <v>BS</v>
      </c>
      <c r="R8251" s="39" t="str">
        <f>VLOOKUP(D8251,GL_Master!$A$1:$D$80,3,FALSE)</f>
        <v>Cash &amp; Bank Balances</v>
      </c>
      <c r="S8251" s="39" t="str">
        <f>VLOOKUP(D8251,GL_Master!$A$1:$D$80,4,FALSE)</f>
        <v>Cash In hand</v>
      </c>
    </row>
    <row r="8252" spans="1:19" x14ac:dyDescent="0.25">
      <c r="A8252" s="39" t="s">
        <v>262</v>
      </c>
      <c r="B8252" s="39" t="s">
        <v>250</v>
      </c>
      <c r="C8252" s="7">
        <v>44166</v>
      </c>
      <c r="D8252" s="39" t="s">
        <v>79</v>
      </c>
      <c r="E8252" s="39">
        <v>-6758</v>
      </c>
      <c r="F8252" s="82">
        <f t="shared" si="384"/>
        <v>-6.758</v>
      </c>
      <c r="G8252" s="39">
        <f>VLOOKUP(N8252,Currecny_M!$A$1:$P$10,2,FALSE)</f>
        <v>95</v>
      </c>
      <c r="H8252" s="39">
        <f>MATCH(C8252,Currecny_M!$A$1:$P$1,0)</f>
        <v>10</v>
      </c>
      <c r="I8252" s="39">
        <f>VLOOKUP(N8252,Currecny_M!$A$1:$P$10,MATCH(Database!C8252,Currecny_M!$A$1:$P$1,0),FALSE)</f>
        <v>102.88</v>
      </c>
      <c r="J8252" s="82">
        <f t="shared" si="385"/>
        <v>-695.26303999999993</v>
      </c>
      <c r="K8252" s="39">
        <f>VLOOKUP('Cover page'!$B$6,Currecny_M!$A$1:$P$10,MATCH(Database!C8252,Currecny_M!$A$1:$P$1,0),FALSE)</f>
        <v>1</v>
      </c>
      <c r="L8252" s="82">
        <f t="shared" si="386"/>
        <v>-695.26303999999993</v>
      </c>
      <c r="M8252" s="82">
        <f>((E8252/$F$1)*VLOOKUP(N8252,Currecny_M!$A$1:$P$10,MATCH(Database!C8252,Currecny_M!$A$1:$P$1,0),FALSE))/VLOOKUP('Cover page'!$B$6,Currecny_M!$A$1:$P$10,MATCH(Database!C8252,Currecny_M!$A$1:$P$1,0),FALSE)</f>
        <v>-695.26303999999993</v>
      </c>
      <c r="N8252" s="6" t="str">
        <f>VLOOKUP(B8252,Master!$A$2:$C$11,3,FALSE)</f>
        <v>Pound</v>
      </c>
      <c r="O8252" s="6" t="str">
        <f>VLOOKUP(B8252,Master!$A$2:$C$11,2,FALSE)</f>
        <v>Europe</v>
      </c>
      <c r="Q8252" s="39" t="str">
        <f>VLOOKUP(D8252,GL_Master!$A$1:$D$80,2,FALSE)</f>
        <v>BS</v>
      </c>
      <c r="R8252" s="39" t="str">
        <f>VLOOKUP(D8252,GL_Master!$A$1:$D$80,3,FALSE)</f>
        <v>Loan Fund</v>
      </c>
      <c r="S8252" s="39" t="str">
        <f>VLOOKUP(D8252,GL_Master!$A$1:$D$80,4,FALSE)</f>
        <v>Term Loan</v>
      </c>
    </row>
    <row r="8253" spans="1:19" x14ac:dyDescent="0.25">
      <c r="A8253" s="39" t="s">
        <v>262</v>
      </c>
      <c r="B8253" s="39" t="s">
        <v>250</v>
      </c>
      <c r="C8253" s="7">
        <v>44166</v>
      </c>
      <c r="D8253" s="39" t="s">
        <v>80</v>
      </c>
      <c r="E8253" s="39">
        <v>195</v>
      </c>
      <c r="F8253" s="82">
        <f t="shared" si="384"/>
        <v>0.19500000000000001</v>
      </c>
      <c r="G8253" s="39">
        <f>VLOOKUP(N8253,Currecny_M!$A$1:$P$10,2,FALSE)</f>
        <v>95</v>
      </c>
      <c r="H8253" s="39">
        <f>MATCH(C8253,Currecny_M!$A$1:$P$1,0)</f>
        <v>10</v>
      </c>
      <c r="I8253" s="39">
        <f>VLOOKUP(N8253,Currecny_M!$A$1:$P$10,MATCH(Database!C8253,Currecny_M!$A$1:$P$1,0),FALSE)</f>
        <v>102.88</v>
      </c>
      <c r="J8253" s="82">
        <f t="shared" si="385"/>
        <v>20.061599999999999</v>
      </c>
      <c r="K8253" s="39">
        <f>VLOOKUP('Cover page'!$B$6,Currecny_M!$A$1:$P$10,MATCH(Database!C8253,Currecny_M!$A$1:$P$1,0),FALSE)</f>
        <v>1</v>
      </c>
      <c r="L8253" s="82">
        <f t="shared" si="386"/>
        <v>20.061599999999999</v>
      </c>
      <c r="M8253" s="82">
        <f>((E8253/$F$1)*VLOOKUP(N8253,Currecny_M!$A$1:$P$10,MATCH(Database!C8253,Currecny_M!$A$1:$P$1,0),FALSE))/VLOOKUP('Cover page'!$B$6,Currecny_M!$A$1:$P$10,MATCH(Database!C8253,Currecny_M!$A$1:$P$1,0),FALSE)</f>
        <v>20.061599999999999</v>
      </c>
      <c r="N8253" s="6" t="str">
        <f>VLOOKUP(B8253,Master!$A$2:$C$11,3,FALSE)</f>
        <v>Pound</v>
      </c>
      <c r="O8253" s="6" t="str">
        <f>VLOOKUP(B8253,Master!$A$2:$C$11,2,FALSE)</f>
        <v>Europe</v>
      </c>
      <c r="Q8253" s="39" t="str">
        <f>VLOOKUP(D8253,GL_Master!$A$1:$D$80,2,FALSE)</f>
        <v>BS</v>
      </c>
      <c r="R8253" s="39" t="str">
        <f>VLOOKUP(D8253,GL_Master!$A$1:$D$80,3,FALSE)</f>
        <v>Cash &amp; Bank Balances</v>
      </c>
      <c r="S8253" s="39" t="str">
        <f>VLOOKUP(D8253,GL_Master!$A$1:$D$80,4,FALSE)</f>
        <v xml:space="preserve">      On Current Accounts</v>
      </c>
    </row>
    <row r="8254" spans="1:19" x14ac:dyDescent="0.25">
      <c r="A8254" s="39" t="s">
        <v>262</v>
      </c>
      <c r="B8254" s="39" t="s">
        <v>250</v>
      </c>
      <c r="C8254" s="7">
        <v>44166</v>
      </c>
      <c r="D8254" s="39" t="s">
        <v>81</v>
      </c>
      <c r="E8254" s="39">
        <v>13497</v>
      </c>
      <c r="F8254" s="82">
        <f t="shared" si="384"/>
        <v>13.497</v>
      </c>
      <c r="G8254" s="39">
        <f>VLOOKUP(N8254,Currecny_M!$A$1:$P$10,2,FALSE)</f>
        <v>95</v>
      </c>
      <c r="H8254" s="39">
        <f>MATCH(C8254,Currecny_M!$A$1:$P$1,0)</f>
        <v>10</v>
      </c>
      <c r="I8254" s="39">
        <f>VLOOKUP(N8254,Currecny_M!$A$1:$P$10,MATCH(Database!C8254,Currecny_M!$A$1:$P$1,0),FALSE)</f>
        <v>102.88</v>
      </c>
      <c r="J8254" s="82">
        <f t="shared" si="385"/>
        <v>1388.5713599999999</v>
      </c>
      <c r="K8254" s="39">
        <f>VLOOKUP('Cover page'!$B$6,Currecny_M!$A$1:$P$10,MATCH(Database!C8254,Currecny_M!$A$1:$P$1,0),FALSE)</f>
        <v>1</v>
      </c>
      <c r="L8254" s="82">
        <f t="shared" si="386"/>
        <v>1388.5713599999999</v>
      </c>
      <c r="M8254" s="82">
        <f>((E8254/$F$1)*VLOOKUP(N8254,Currecny_M!$A$1:$P$10,MATCH(Database!C8254,Currecny_M!$A$1:$P$1,0),FALSE))/VLOOKUP('Cover page'!$B$6,Currecny_M!$A$1:$P$10,MATCH(Database!C8254,Currecny_M!$A$1:$P$1,0),FALSE)</f>
        <v>1388.5713599999999</v>
      </c>
      <c r="N8254" s="6" t="str">
        <f>VLOOKUP(B8254,Master!$A$2:$C$11,3,FALSE)</f>
        <v>Pound</v>
      </c>
      <c r="O8254" s="6" t="str">
        <f>VLOOKUP(B8254,Master!$A$2:$C$11,2,FALSE)</f>
        <v>Europe</v>
      </c>
      <c r="Q8254" s="39" t="str">
        <f>VLOOKUP(D8254,GL_Master!$A$1:$D$80,2,FALSE)</f>
        <v>BS</v>
      </c>
      <c r="R8254" s="39" t="str">
        <f>VLOOKUP(D8254,GL_Master!$A$1:$D$80,3,FALSE)</f>
        <v>Other Current Assets</v>
      </c>
      <c r="S8254" s="39" t="str">
        <f>VLOOKUP(D8254,GL_Master!$A$1:$D$80,4,FALSE)</f>
        <v>Advance tax recoverable (net of provision )</v>
      </c>
    </row>
    <row r="8255" spans="1:19" x14ac:dyDescent="0.25">
      <c r="A8255" s="39" t="s">
        <v>262</v>
      </c>
      <c r="B8255" s="39" t="s">
        <v>250</v>
      </c>
      <c r="C8255" s="7">
        <v>44166</v>
      </c>
      <c r="D8255" s="39" t="s">
        <v>19</v>
      </c>
      <c r="E8255" s="39">
        <v>134</v>
      </c>
      <c r="F8255" s="82">
        <f t="shared" si="384"/>
        <v>0.13400000000000001</v>
      </c>
      <c r="G8255" s="39">
        <f>VLOOKUP(N8255,Currecny_M!$A$1:$P$10,2,FALSE)</f>
        <v>95</v>
      </c>
      <c r="H8255" s="39">
        <f>MATCH(C8255,Currecny_M!$A$1:$P$1,0)</f>
        <v>10</v>
      </c>
      <c r="I8255" s="39">
        <f>VLOOKUP(N8255,Currecny_M!$A$1:$P$10,MATCH(Database!C8255,Currecny_M!$A$1:$P$1,0),FALSE)</f>
        <v>102.88</v>
      </c>
      <c r="J8255" s="82">
        <f t="shared" si="385"/>
        <v>13.785920000000001</v>
      </c>
      <c r="K8255" s="39">
        <f>VLOOKUP('Cover page'!$B$6,Currecny_M!$A$1:$P$10,MATCH(Database!C8255,Currecny_M!$A$1:$P$1,0),FALSE)</f>
        <v>1</v>
      </c>
      <c r="L8255" s="82">
        <f t="shared" si="386"/>
        <v>13.785920000000001</v>
      </c>
      <c r="M8255" s="82">
        <f>((E8255/$F$1)*VLOOKUP(N8255,Currecny_M!$A$1:$P$10,MATCH(Database!C8255,Currecny_M!$A$1:$P$1,0),FALSE))/VLOOKUP('Cover page'!$B$6,Currecny_M!$A$1:$P$10,MATCH(Database!C8255,Currecny_M!$A$1:$P$1,0),FALSE)</f>
        <v>13.785920000000001</v>
      </c>
      <c r="N8255" s="6" t="str">
        <f>VLOOKUP(B8255,Master!$A$2:$C$11,3,FALSE)</f>
        <v>Pound</v>
      </c>
      <c r="O8255" s="6" t="str">
        <f>VLOOKUP(B8255,Master!$A$2:$C$11,2,FALSE)</f>
        <v>Europe</v>
      </c>
      <c r="Q8255" s="39" t="str">
        <f>VLOOKUP(D8255,GL_Master!$A$1:$D$80,2,FALSE)</f>
        <v>BS</v>
      </c>
      <c r="R8255" s="39" t="str">
        <f>VLOOKUP(D8255,GL_Master!$A$1:$D$80,3,FALSE)</f>
        <v>Short-term loan and advances</v>
      </c>
      <c r="S8255" s="39" t="str">
        <f>VLOOKUP(D8255,GL_Master!$A$1:$D$80,4,FALSE)</f>
        <v>Prepaid expenses</v>
      </c>
    </row>
    <row r="8256" spans="1:19" x14ac:dyDescent="0.25">
      <c r="A8256" s="39" t="s">
        <v>262</v>
      </c>
      <c r="B8256" s="39" t="s">
        <v>250</v>
      </c>
      <c r="C8256" s="7">
        <v>44166</v>
      </c>
      <c r="D8256" s="39" t="s">
        <v>82</v>
      </c>
      <c r="E8256" s="39">
        <v>1378</v>
      </c>
      <c r="F8256" s="82">
        <f t="shared" si="384"/>
        <v>1.3779999999999999</v>
      </c>
      <c r="G8256" s="39">
        <f>VLOOKUP(N8256,Currecny_M!$A$1:$P$10,2,FALSE)</f>
        <v>95</v>
      </c>
      <c r="H8256" s="39">
        <f>MATCH(C8256,Currecny_M!$A$1:$P$1,0)</f>
        <v>10</v>
      </c>
      <c r="I8256" s="39">
        <f>VLOOKUP(N8256,Currecny_M!$A$1:$P$10,MATCH(Database!C8256,Currecny_M!$A$1:$P$1,0),FALSE)</f>
        <v>102.88</v>
      </c>
      <c r="J8256" s="82">
        <f t="shared" si="385"/>
        <v>141.76863999999998</v>
      </c>
      <c r="K8256" s="39">
        <f>VLOOKUP('Cover page'!$B$6,Currecny_M!$A$1:$P$10,MATCH(Database!C8256,Currecny_M!$A$1:$P$1,0),FALSE)</f>
        <v>1</v>
      </c>
      <c r="L8256" s="82">
        <f t="shared" si="386"/>
        <v>141.76863999999998</v>
      </c>
      <c r="M8256" s="82">
        <f>((E8256/$F$1)*VLOOKUP(N8256,Currecny_M!$A$1:$P$10,MATCH(Database!C8256,Currecny_M!$A$1:$P$1,0),FALSE))/VLOOKUP('Cover page'!$B$6,Currecny_M!$A$1:$P$10,MATCH(Database!C8256,Currecny_M!$A$1:$P$1,0),FALSE)</f>
        <v>141.76863999999998</v>
      </c>
      <c r="N8256" s="6" t="str">
        <f>VLOOKUP(B8256,Master!$A$2:$C$11,3,FALSE)</f>
        <v>Pound</v>
      </c>
      <c r="O8256" s="6" t="str">
        <f>VLOOKUP(B8256,Master!$A$2:$C$11,2,FALSE)</f>
        <v>Europe</v>
      </c>
      <c r="Q8256" s="39" t="str">
        <f>VLOOKUP(D8256,GL_Master!$A$1:$D$80,2,FALSE)</f>
        <v>BS</v>
      </c>
      <c r="R8256" s="39" t="str">
        <f>VLOOKUP(D8256,GL_Master!$A$1:$D$80,3,FALSE)</f>
        <v>Short-term loan and advances</v>
      </c>
      <c r="S8256" s="39" t="str">
        <f>VLOOKUP(D8256,GL_Master!$A$1:$D$80,4,FALSE)</f>
        <v>Advance to vendor/employees</v>
      </c>
    </row>
    <row r="8257" spans="1:19" x14ac:dyDescent="0.25">
      <c r="A8257" s="39" t="s">
        <v>262</v>
      </c>
      <c r="B8257" s="39" t="s">
        <v>250</v>
      </c>
      <c r="C8257" s="7">
        <v>44166</v>
      </c>
      <c r="D8257" s="39" t="s">
        <v>83</v>
      </c>
      <c r="E8257" s="39">
        <v>946</v>
      </c>
      <c r="F8257" s="82">
        <f t="shared" si="384"/>
        <v>0.94599999999999995</v>
      </c>
      <c r="G8257" s="39">
        <f>VLOOKUP(N8257,Currecny_M!$A$1:$P$10,2,FALSE)</f>
        <v>95</v>
      </c>
      <c r="H8257" s="39">
        <f>MATCH(C8257,Currecny_M!$A$1:$P$1,0)</f>
        <v>10</v>
      </c>
      <c r="I8257" s="39">
        <f>VLOOKUP(N8257,Currecny_M!$A$1:$P$10,MATCH(Database!C8257,Currecny_M!$A$1:$P$1,0),FALSE)</f>
        <v>102.88</v>
      </c>
      <c r="J8257" s="82">
        <f t="shared" si="385"/>
        <v>97.324479999999994</v>
      </c>
      <c r="K8257" s="39">
        <f>VLOOKUP('Cover page'!$B$6,Currecny_M!$A$1:$P$10,MATCH(Database!C8257,Currecny_M!$A$1:$P$1,0),FALSE)</f>
        <v>1</v>
      </c>
      <c r="L8257" s="82">
        <f t="shared" si="386"/>
        <v>97.324479999999994</v>
      </c>
      <c r="M8257" s="82">
        <f>((E8257/$F$1)*VLOOKUP(N8257,Currecny_M!$A$1:$P$10,MATCH(Database!C8257,Currecny_M!$A$1:$P$1,0),FALSE))/VLOOKUP('Cover page'!$B$6,Currecny_M!$A$1:$P$10,MATCH(Database!C8257,Currecny_M!$A$1:$P$1,0),FALSE)</f>
        <v>97.324479999999994</v>
      </c>
      <c r="N8257" s="6" t="str">
        <f>VLOOKUP(B8257,Master!$A$2:$C$11,3,FALSE)</f>
        <v>Pound</v>
      </c>
      <c r="O8257" s="6" t="str">
        <f>VLOOKUP(B8257,Master!$A$2:$C$11,2,FALSE)</f>
        <v>Europe</v>
      </c>
      <c r="Q8257" s="39" t="str">
        <f>VLOOKUP(D8257,GL_Master!$A$1:$D$80,2,FALSE)</f>
        <v>BS</v>
      </c>
      <c r="R8257" s="39" t="str">
        <f>VLOOKUP(D8257,GL_Master!$A$1:$D$80,3,FALSE)</f>
        <v>Other Current Assets</v>
      </c>
      <c r="S8257" s="39" t="str">
        <f>VLOOKUP(D8257,GL_Master!$A$1:$D$80,4,FALSE)</f>
        <v>Security deposits ( Unsecured, considered good)</v>
      </c>
    </row>
    <row r="8258" spans="1:19" x14ac:dyDescent="0.25">
      <c r="A8258" s="39" t="s">
        <v>262</v>
      </c>
      <c r="B8258" s="39" t="s">
        <v>250</v>
      </c>
      <c r="C8258" s="7">
        <v>44166</v>
      </c>
      <c r="D8258" s="39" t="s">
        <v>246</v>
      </c>
      <c r="E8258" s="39">
        <v>-117252</v>
      </c>
      <c r="F8258" s="82">
        <f t="shared" si="384"/>
        <v>-117.252</v>
      </c>
      <c r="G8258" s="39">
        <f>VLOOKUP(N8258,Currecny_M!$A$1:$P$10,2,FALSE)</f>
        <v>95</v>
      </c>
      <c r="H8258" s="39">
        <f>MATCH(C8258,Currecny_M!$A$1:$P$1,0)</f>
        <v>10</v>
      </c>
      <c r="I8258" s="39">
        <f>VLOOKUP(N8258,Currecny_M!$A$1:$P$10,MATCH(Database!C8258,Currecny_M!$A$1:$P$1,0),FALSE)</f>
        <v>102.88</v>
      </c>
      <c r="J8258" s="82">
        <f t="shared" si="385"/>
        <v>-12062.885759999999</v>
      </c>
      <c r="K8258" s="39">
        <f>VLOOKUP('Cover page'!$B$6,Currecny_M!$A$1:$P$10,MATCH(Database!C8258,Currecny_M!$A$1:$P$1,0),FALSE)</f>
        <v>1</v>
      </c>
      <c r="L8258" s="82">
        <f t="shared" si="386"/>
        <v>-12062.885759999999</v>
      </c>
      <c r="M8258" s="82">
        <f>((E8258/$F$1)*VLOOKUP(N8258,Currecny_M!$A$1:$P$10,MATCH(Database!C8258,Currecny_M!$A$1:$P$1,0),FALSE))/VLOOKUP('Cover page'!$B$6,Currecny_M!$A$1:$P$10,MATCH(Database!C8258,Currecny_M!$A$1:$P$1,0),FALSE)</f>
        <v>-12062.885759999999</v>
      </c>
      <c r="N8258" s="6" t="str">
        <f>VLOOKUP(B8258,Master!$A$2:$C$11,3,FALSE)</f>
        <v>Pound</v>
      </c>
      <c r="O8258" s="6" t="str">
        <f>VLOOKUP(B8258,Master!$A$2:$C$11,2,FALSE)</f>
        <v>Europe</v>
      </c>
      <c r="Q8258" s="39" t="str">
        <f>VLOOKUP(D8258,GL_Master!$A$1:$D$80,2,FALSE)</f>
        <v>PL</v>
      </c>
      <c r="R8258" s="39" t="str">
        <f>VLOOKUP(D8258,GL_Master!$A$1:$D$80,3,FALSE)</f>
        <v>Revenue from Operations</v>
      </c>
      <c r="S8258" s="39" t="str">
        <f>VLOOKUP(D8258,GL_Master!$A$1:$D$80,4,FALSE)</f>
        <v>Contract revenue</v>
      </c>
    </row>
    <row r="8259" spans="1:19" x14ac:dyDescent="0.25">
      <c r="A8259" s="39" t="s">
        <v>262</v>
      </c>
      <c r="B8259" s="39" t="s">
        <v>250</v>
      </c>
      <c r="C8259" s="7">
        <v>44166</v>
      </c>
      <c r="D8259" s="39" t="s">
        <v>134</v>
      </c>
      <c r="E8259" s="39">
        <v>-900</v>
      </c>
      <c r="F8259" s="82">
        <f t="shared" si="384"/>
        <v>-0.9</v>
      </c>
      <c r="G8259" s="39">
        <f>VLOOKUP(N8259,Currecny_M!$A$1:$P$10,2,FALSE)</f>
        <v>95</v>
      </c>
      <c r="H8259" s="39">
        <f>MATCH(C8259,Currecny_M!$A$1:$P$1,0)</f>
        <v>10</v>
      </c>
      <c r="I8259" s="39">
        <f>VLOOKUP(N8259,Currecny_M!$A$1:$P$10,MATCH(Database!C8259,Currecny_M!$A$1:$P$1,0),FALSE)</f>
        <v>102.88</v>
      </c>
      <c r="J8259" s="82">
        <f t="shared" si="385"/>
        <v>-92.591999999999999</v>
      </c>
      <c r="K8259" s="39">
        <f>VLOOKUP('Cover page'!$B$6,Currecny_M!$A$1:$P$10,MATCH(Database!C8259,Currecny_M!$A$1:$P$1,0),FALSE)</f>
        <v>1</v>
      </c>
      <c r="L8259" s="82">
        <f t="shared" si="386"/>
        <v>-92.591999999999999</v>
      </c>
      <c r="M8259" s="82">
        <f>((E8259/$F$1)*VLOOKUP(N8259,Currecny_M!$A$1:$P$10,MATCH(Database!C8259,Currecny_M!$A$1:$P$1,0),FALSE))/VLOOKUP('Cover page'!$B$6,Currecny_M!$A$1:$P$10,MATCH(Database!C8259,Currecny_M!$A$1:$P$1,0),FALSE)</f>
        <v>-92.591999999999999</v>
      </c>
      <c r="N8259" s="6" t="str">
        <f>VLOOKUP(B8259,Master!$A$2:$C$11,3,FALSE)</f>
        <v>Pound</v>
      </c>
      <c r="O8259" s="6" t="str">
        <f>VLOOKUP(B8259,Master!$A$2:$C$11,2,FALSE)</f>
        <v>Europe</v>
      </c>
      <c r="Q8259" s="39" t="str">
        <f>VLOOKUP(D8259,GL_Master!$A$1:$D$80,2,FALSE)</f>
        <v>PL</v>
      </c>
      <c r="R8259" s="39" t="str">
        <f>VLOOKUP(D8259,GL_Master!$A$1:$D$80,3,FALSE)</f>
        <v>Other Income</v>
      </c>
      <c r="S8259" s="39" t="str">
        <f>VLOOKUP(D8259,GL_Master!$A$1:$D$80,4,FALSE)</f>
        <v>Other Income</v>
      </c>
    </row>
    <row r="8260" spans="1:19" x14ac:dyDescent="0.25">
      <c r="A8260" s="39" t="s">
        <v>262</v>
      </c>
      <c r="B8260" s="39" t="s">
        <v>250</v>
      </c>
      <c r="C8260" s="7">
        <v>44166</v>
      </c>
      <c r="D8260" s="39" t="s">
        <v>86</v>
      </c>
      <c r="E8260" s="39">
        <v>54</v>
      </c>
      <c r="F8260" s="82">
        <f t="shared" ref="F8260:F8323" si="387">E8260/$F$1</f>
        <v>5.3999999999999999E-2</v>
      </c>
      <c r="G8260" s="39">
        <f>VLOOKUP(N8260,Currecny_M!$A$1:$P$10,2,FALSE)</f>
        <v>95</v>
      </c>
      <c r="H8260" s="39">
        <f>MATCH(C8260,Currecny_M!$A$1:$P$1,0)</f>
        <v>10</v>
      </c>
      <c r="I8260" s="39">
        <f>VLOOKUP(N8260,Currecny_M!$A$1:$P$10,MATCH(Database!C8260,Currecny_M!$A$1:$P$1,0),FALSE)</f>
        <v>102.88</v>
      </c>
      <c r="J8260" s="82">
        <f t="shared" ref="J8260:J8323" si="388">F8260*I8260</f>
        <v>5.5555199999999996</v>
      </c>
      <c r="K8260" s="39">
        <f>VLOOKUP('Cover page'!$B$6,Currecny_M!$A$1:$P$10,MATCH(Database!C8260,Currecny_M!$A$1:$P$1,0),FALSE)</f>
        <v>1</v>
      </c>
      <c r="L8260" s="82">
        <f t="shared" ref="L8260:L8323" si="389">J8260/K8260</f>
        <v>5.5555199999999996</v>
      </c>
      <c r="M8260" s="82">
        <f>((E8260/$F$1)*VLOOKUP(N8260,Currecny_M!$A$1:$P$10,MATCH(Database!C8260,Currecny_M!$A$1:$P$1,0),FALSE))/VLOOKUP('Cover page'!$B$6,Currecny_M!$A$1:$P$10,MATCH(Database!C8260,Currecny_M!$A$1:$P$1,0),FALSE)</f>
        <v>5.5555199999999996</v>
      </c>
      <c r="N8260" s="6" t="str">
        <f>VLOOKUP(B8260,Master!$A$2:$C$11,3,FALSE)</f>
        <v>Pound</v>
      </c>
      <c r="O8260" s="6" t="str">
        <f>VLOOKUP(B8260,Master!$A$2:$C$11,2,FALSE)</f>
        <v>Europe</v>
      </c>
      <c r="Q8260" s="39" t="str">
        <f>VLOOKUP(D8260,GL_Master!$A$1:$D$80,2,FALSE)</f>
        <v>PL</v>
      </c>
      <c r="R8260" s="39" t="str">
        <f>VLOOKUP(D8260,GL_Master!$A$1:$D$80,3,FALSE)</f>
        <v>COGS</v>
      </c>
      <c r="S8260" s="39" t="str">
        <f>VLOOKUP(D8260,GL_Master!$A$1:$D$80,4,FALSE)</f>
        <v>Purchase of other traded goods</v>
      </c>
    </row>
    <row r="8261" spans="1:19" x14ac:dyDescent="0.25">
      <c r="A8261" s="39" t="s">
        <v>262</v>
      </c>
      <c r="B8261" s="39" t="s">
        <v>250</v>
      </c>
      <c r="C8261" s="7">
        <v>44166</v>
      </c>
      <c r="D8261" s="39" t="s">
        <v>87</v>
      </c>
      <c r="E8261" s="39">
        <v>26</v>
      </c>
      <c r="F8261" s="82">
        <f t="shared" si="387"/>
        <v>2.5999999999999999E-2</v>
      </c>
      <c r="G8261" s="39">
        <f>VLOOKUP(N8261,Currecny_M!$A$1:$P$10,2,FALSE)</f>
        <v>95</v>
      </c>
      <c r="H8261" s="39">
        <f>MATCH(C8261,Currecny_M!$A$1:$P$1,0)</f>
        <v>10</v>
      </c>
      <c r="I8261" s="39">
        <f>VLOOKUP(N8261,Currecny_M!$A$1:$P$10,MATCH(Database!C8261,Currecny_M!$A$1:$P$1,0),FALSE)</f>
        <v>102.88</v>
      </c>
      <c r="J8261" s="82">
        <f t="shared" si="388"/>
        <v>2.6748799999999999</v>
      </c>
      <c r="K8261" s="39">
        <f>VLOOKUP('Cover page'!$B$6,Currecny_M!$A$1:$P$10,MATCH(Database!C8261,Currecny_M!$A$1:$P$1,0),FALSE)</f>
        <v>1</v>
      </c>
      <c r="L8261" s="82">
        <f t="shared" si="389"/>
        <v>2.6748799999999999</v>
      </c>
      <c r="M8261" s="82">
        <f>((E8261/$F$1)*VLOOKUP(N8261,Currecny_M!$A$1:$P$10,MATCH(Database!C8261,Currecny_M!$A$1:$P$1,0),FALSE))/VLOOKUP('Cover page'!$B$6,Currecny_M!$A$1:$P$10,MATCH(Database!C8261,Currecny_M!$A$1:$P$1,0),FALSE)</f>
        <v>2.6748799999999999</v>
      </c>
      <c r="N8261" s="6" t="str">
        <f>VLOOKUP(B8261,Master!$A$2:$C$11,3,FALSE)</f>
        <v>Pound</v>
      </c>
      <c r="O8261" s="6" t="str">
        <f>VLOOKUP(B8261,Master!$A$2:$C$11,2,FALSE)</f>
        <v>Europe</v>
      </c>
      <c r="Q8261" s="39" t="str">
        <f>VLOOKUP(D8261,GL_Master!$A$1:$D$80,2,FALSE)</f>
        <v>PL</v>
      </c>
      <c r="R8261" s="39" t="str">
        <f>VLOOKUP(D8261,GL_Master!$A$1:$D$80,3,FALSE)</f>
        <v>COGS</v>
      </c>
      <c r="S8261" s="39" t="str">
        <f>VLOOKUP(D8261,GL_Master!$A$1:$D$80,4,FALSE)</f>
        <v>Civil, Installation, Commissioning and Other miscellaneous expenses</v>
      </c>
    </row>
    <row r="8262" spans="1:19" x14ac:dyDescent="0.25">
      <c r="A8262" s="39" t="s">
        <v>262</v>
      </c>
      <c r="B8262" s="39" t="s">
        <v>250</v>
      </c>
      <c r="C8262" s="7">
        <v>44166</v>
      </c>
      <c r="D8262" s="39" t="s">
        <v>88</v>
      </c>
      <c r="E8262" s="39">
        <v>83</v>
      </c>
      <c r="F8262" s="82">
        <f t="shared" si="387"/>
        <v>8.3000000000000004E-2</v>
      </c>
      <c r="G8262" s="39">
        <f>VLOOKUP(N8262,Currecny_M!$A$1:$P$10,2,FALSE)</f>
        <v>95</v>
      </c>
      <c r="H8262" s="39">
        <f>MATCH(C8262,Currecny_M!$A$1:$P$1,0)</f>
        <v>10</v>
      </c>
      <c r="I8262" s="39">
        <f>VLOOKUP(N8262,Currecny_M!$A$1:$P$10,MATCH(Database!C8262,Currecny_M!$A$1:$P$1,0),FALSE)</f>
        <v>102.88</v>
      </c>
      <c r="J8262" s="82">
        <f t="shared" si="388"/>
        <v>8.53904</v>
      </c>
      <c r="K8262" s="39">
        <f>VLOOKUP('Cover page'!$B$6,Currecny_M!$A$1:$P$10,MATCH(Database!C8262,Currecny_M!$A$1:$P$1,0),FALSE)</f>
        <v>1</v>
      </c>
      <c r="L8262" s="82">
        <f t="shared" si="389"/>
        <v>8.53904</v>
      </c>
      <c r="M8262" s="82">
        <f>((E8262/$F$1)*VLOOKUP(N8262,Currecny_M!$A$1:$P$10,MATCH(Database!C8262,Currecny_M!$A$1:$P$1,0),FALSE))/VLOOKUP('Cover page'!$B$6,Currecny_M!$A$1:$P$10,MATCH(Database!C8262,Currecny_M!$A$1:$P$1,0),FALSE)</f>
        <v>8.53904</v>
      </c>
      <c r="N8262" s="6" t="str">
        <f>VLOOKUP(B8262,Master!$A$2:$C$11,3,FALSE)</f>
        <v>Pound</v>
      </c>
      <c r="O8262" s="6" t="str">
        <f>VLOOKUP(B8262,Master!$A$2:$C$11,2,FALSE)</f>
        <v>Europe</v>
      </c>
      <c r="Q8262" s="39" t="str">
        <f>VLOOKUP(D8262,GL_Master!$A$1:$D$80,2,FALSE)</f>
        <v>PL</v>
      </c>
      <c r="R8262" s="39" t="str">
        <f>VLOOKUP(D8262,GL_Master!$A$1:$D$80,3,FALSE)</f>
        <v>COGS</v>
      </c>
      <c r="S8262" s="39" t="str">
        <f>VLOOKUP(D8262,GL_Master!$A$1:$D$80,4,FALSE)</f>
        <v>Civil, Installation, Commissioning and Other miscellaneous expenses</v>
      </c>
    </row>
    <row r="8263" spans="1:19" x14ac:dyDescent="0.25">
      <c r="A8263" s="39" t="s">
        <v>262</v>
      </c>
      <c r="B8263" s="39" t="s">
        <v>250</v>
      </c>
      <c r="C8263" s="7">
        <v>44166</v>
      </c>
      <c r="D8263" s="39" t="s">
        <v>89</v>
      </c>
      <c r="E8263" s="39">
        <v>161</v>
      </c>
      <c r="F8263" s="82">
        <f t="shared" si="387"/>
        <v>0.161</v>
      </c>
      <c r="G8263" s="39">
        <f>VLOOKUP(N8263,Currecny_M!$A$1:$P$10,2,FALSE)</f>
        <v>95</v>
      </c>
      <c r="H8263" s="39">
        <f>MATCH(C8263,Currecny_M!$A$1:$P$1,0)</f>
        <v>10</v>
      </c>
      <c r="I8263" s="39">
        <f>VLOOKUP(N8263,Currecny_M!$A$1:$P$10,MATCH(Database!C8263,Currecny_M!$A$1:$P$1,0),FALSE)</f>
        <v>102.88</v>
      </c>
      <c r="J8263" s="82">
        <f t="shared" si="388"/>
        <v>16.563679999999998</v>
      </c>
      <c r="K8263" s="39">
        <f>VLOOKUP('Cover page'!$B$6,Currecny_M!$A$1:$P$10,MATCH(Database!C8263,Currecny_M!$A$1:$P$1,0),FALSE)</f>
        <v>1</v>
      </c>
      <c r="L8263" s="82">
        <f t="shared" si="389"/>
        <v>16.563679999999998</v>
      </c>
      <c r="M8263" s="82">
        <f>((E8263/$F$1)*VLOOKUP(N8263,Currecny_M!$A$1:$P$10,MATCH(Database!C8263,Currecny_M!$A$1:$P$1,0),FALSE))/VLOOKUP('Cover page'!$B$6,Currecny_M!$A$1:$P$10,MATCH(Database!C8263,Currecny_M!$A$1:$P$1,0),FALSE)</f>
        <v>16.563679999999998</v>
      </c>
      <c r="N8263" s="6" t="str">
        <f>VLOOKUP(B8263,Master!$A$2:$C$11,3,FALSE)</f>
        <v>Pound</v>
      </c>
      <c r="O8263" s="6" t="str">
        <f>VLOOKUP(B8263,Master!$A$2:$C$11,2,FALSE)</f>
        <v>Europe</v>
      </c>
      <c r="Q8263" s="39" t="str">
        <f>VLOOKUP(D8263,GL_Master!$A$1:$D$80,2,FALSE)</f>
        <v>PL</v>
      </c>
      <c r="R8263" s="39" t="str">
        <f>VLOOKUP(D8263,GL_Master!$A$1:$D$80,3,FALSE)</f>
        <v>COGS</v>
      </c>
      <c r="S8263" s="39" t="str">
        <f>VLOOKUP(D8263,GL_Master!$A$1:$D$80,4,FALSE)</f>
        <v>project Expenses</v>
      </c>
    </row>
    <row r="8264" spans="1:19" x14ac:dyDescent="0.25">
      <c r="A8264" s="39" t="s">
        <v>262</v>
      </c>
      <c r="B8264" s="39" t="s">
        <v>250</v>
      </c>
      <c r="C8264" s="7">
        <v>44166</v>
      </c>
      <c r="D8264" s="39" t="s">
        <v>90</v>
      </c>
      <c r="E8264" s="39">
        <v>55</v>
      </c>
      <c r="F8264" s="82">
        <f t="shared" si="387"/>
        <v>5.5E-2</v>
      </c>
      <c r="G8264" s="39">
        <f>VLOOKUP(N8264,Currecny_M!$A$1:$P$10,2,FALSE)</f>
        <v>95</v>
      </c>
      <c r="H8264" s="39">
        <f>MATCH(C8264,Currecny_M!$A$1:$P$1,0)</f>
        <v>10</v>
      </c>
      <c r="I8264" s="39">
        <f>VLOOKUP(N8264,Currecny_M!$A$1:$P$10,MATCH(Database!C8264,Currecny_M!$A$1:$P$1,0),FALSE)</f>
        <v>102.88</v>
      </c>
      <c r="J8264" s="82">
        <f t="shared" si="388"/>
        <v>5.6583999999999994</v>
      </c>
      <c r="K8264" s="39">
        <f>VLOOKUP('Cover page'!$B$6,Currecny_M!$A$1:$P$10,MATCH(Database!C8264,Currecny_M!$A$1:$P$1,0),FALSE)</f>
        <v>1</v>
      </c>
      <c r="L8264" s="82">
        <f t="shared" si="389"/>
        <v>5.6583999999999994</v>
      </c>
      <c r="M8264" s="82">
        <f>((E8264/$F$1)*VLOOKUP(N8264,Currecny_M!$A$1:$P$10,MATCH(Database!C8264,Currecny_M!$A$1:$P$1,0),FALSE))/VLOOKUP('Cover page'!$B$6,Currecny_M!$A$1:$P$10,MATCH(Database!C8264,Currecny_M!$A$1:$P$1,0),FALSE)</f>
        <v>5.6583999999999994</v>
      </c>
      <c r="N8264" s="6" t="str">
        <f>VLOOKUP(B8264,Master!$A$2:$C$11,3,FALSE)</f>
        <v>Pound</v>
      </c>
      <c r="O8264" s="6" t="str">
        <f>VLOOKUP(B8264,Master!$A$2:$C$11,2,FALSE)</f>
        <v>Europe</v>
      </c>
      <c r="Q8264" s="39" t="str">
        <f>VLOOKUP(D8264,GL_Master!$A$1:$D$80,2,FALSE)</f>
        <v>PL</v>
      </c>
      <c r="R8264" s="39" t="str">
        <f>VLOOKUP(D8264,GL_Master!$A$1:$D$80,3,FALSE)</f>
        <v>Office utility</v>
      </c>
      <c r="S8264" s="39" t="str">
        <f>VLOOKUP(D8264,GL_Master!$A$1:$D$80,4,FALSE)</f>
        <v>Electricity Expenses</v>
      </c>
    </row>
    <row r="8265" spans="1:19" x14ac:dyDescent="0.25">
      <c r="A8265" s="39" t="s">
        <v>262</v>
      </c>
      <c r="B8265" s="39" t="s">
        <v>250</v>
      </c>
      <c r="C8265" s="7">
        <v>44166</v>
      </c>
      <c r="D8265" s="39" t="s">
        <v>91</v>
      </c>
      <c r="E8265" s="39">
        <v>106</v>
      </c>
      <c r="F8265" s="82">
        <f t="shared" si="387"/>
        <v>0.106</v>
      </c>
      <c r="G8265" s="39">
        <f>VLOOKUP(N8265,Currecny_M!$A$1:$P$10,2,FALSE)</f>
        <v>95</v>
      </c>
      <c r="H8265" s="39">
        <f>MATCH(C8265,Currecny_M!$A$1:$P$1,0)</f>
        <v>10</v>
      </c>
      <c r="I8265" s="39">
        <f>VLOOKUP(N8265,Currecny_M!$A$1:$P$10,MATCH(Database!C8265,Currecny_M!$A$1:$P$1,0),FALSE)</f>
        <v>102.88</v>
      </c>
      <c r="J8265" s="82">
        <f t="shared" si="388"/>
        <v>10.905279999999999</v>
      </c>
      <c r="K8265" s="39">
        <f>VLOOKUP('Cover page'!$B$6,Currecny_M!$A$1:$P$10,MATCH(Database!C8265,Currecny_M!$A$1:$P$1,0),FALSE)</f>
        <v>1</v>
      </c>
      <c r="L8265" s="82">
        <f t="shared" si="389"/>
        <v>10.905279999999999</v>
      </c>
      <c r="M8265" s="82">
        <f>((E8265/$F$1)*VLOOKUP(N8265,Currecny_M!$A$1:$P$10,MATCH(Database!C8265,Currecny_M!$A$1:$P$1,0),FALSE))/VLOOKUP('Cover page'!$B$6,Currecny_M!$A$1:$P$10,MATCH(Database!C8265,Currecny_M!$A$1:$P$1,0),FALSE)</f>
        <v>10.905279999999999</v>
      </c>
      <c r="N8265" s="6" t="str">
        <f>VLOOKUP(B8265,Master!$A$2:$C$11,3,FALSE)</f>
        <v>Pound</v>
      </c>
      <c r="O8265" s="6" t="str">
        <f>VLOOKUP(B8265,Master!$A$2:$C$11,2,FALSE)</f>
        <v>Europe</v>
      </c>
      <c r="Q8265" s="39" t="str">
        <f>VLOOKUP(D8265,GL_Master!$A$1:$D$80,2,FALSE)</f>
        <v>PL</v>
      </c>
      <c r="R8265" s="39" t="str">
        <f>VLOOKUP(D8265,GL_Master!$A$1:$D$80,3,FALSE)</f>
        <v>Misc. expenses</v>
      </c>
      <c r="S8265" s="39" t="str">
        <f>VLOOKUP(D8265,GL_Master!$A$1:$D$80,4,FALSE)</f>
        <v>Repair &amp; Maintenance</v>
      </c>
    </row>
    <row r="8266" spans="1:19" x14ac:dyDescent="0.25">
      <c r="A8266" s="39" t="s">
        <v>262</v>
      </c>
      <c r="B8266" s="39" t="s">
        <v>250</v>
      </c>
      <c r="C8266" s="7">
        <v>44166</v>
      </c>
      <c r="D8266" s="39" t="s">
        <v>92</v>
      </c>
      <c r="E8266" s="39">
        <v>77</v>
      </c>
      <c r="F8266" s="82">
        <f t="shared" si="387"/>
        <v>7.6999999999999999E-2</v>
      </c>
      <c r="G8266" s="39">
        <f>VLOOKUP(N8266,Currecny_M!$A$1:$P$10,2,FALSE)</f>
        <v>95</v>
      </c>
      <c r="H8266" s="39">
        <f>MATCH(C8266,Currecny_M!$A$1:$P$1,0)</f>
        <v>10</v>
      </c>
      <c r="I8266" s="39">
        <f>VLOOKUP(N8266,Currecny_M!$A$1:$P$10,MATCH(Database!C8266,Currecny_M!$A$1:$P$1,0),FALSE)</f>
        <v>102.88</v>
      </c>
      <c r="J8266" s="82">
        <f t="shared" si="388"/>
        <v>7.9217599999999999</v>
      </c>
      <c r="K8266" s="39">
        <f>VLOOKUP('Cover page'!$B$6,Currecny_M!$A$1:$P$10,MATCH(Database!C8266,Currecny_M!$A$1:$P$1,0),FALSE)</f>
        <v>1</v>
      </c>
      <c r="L8266" s="82">
        <f t="shared" si="389"/>
        <v>7.9217599999999999</v>
      </c>
      <c r="M8266" s="82">
        <f>((E8266/$F$1)*VLOOKUP(N8266,Currecny_M!$A$1:$P$10,MATCH(Database!C8266,Currecny_M!$A$1:$P$1,0),FALSE))/VLOOKUP('Cover page'!$B$6,Currecny_M!$A$1:$P$10,MATCH(Database!C8266,Currecny_M!$A$1:$P$1,0),FALSE)</f>
        <v>7.9217599999999999</v>
      </c>
      <c r="N8266" s="6" t="str">
        <f>VLOOKUP(B8266,Master!$A$2:$C$11,3,FALSE)</f>
        <v>Pound</v>
      </c>
      <c r="O8266" s="6" t="str">
        <f>VLOOKUP(B8266,Master!$A$2:$C$11,2,FALSE)</f>
        <v>Europe</v>
      </c>
      <c r="Q8266" s="39" t="str">
        <f>VLOOKUP(D8266,GL_Master!$A$1:$D$80,2,FALSE)</f>
        <v>PL</v>
      </c>
      <c r="R8266" s="39" t="str">
        <f>VLOOKUP(D8266,GL_Master!$A$1:$D$80,3,FALSE)</f>
        <v>Misc. expenses</v>
      </c>
      <c r="S8266" s="39" t="str">
        <f>VLOOKUP(D8266,GL_Master!$A$1:$D$80,4,FALSE)</f>
        <v>Repair &amp; Maintenance</v>
      </c>
    </row>
    <row r="8267" spans="1:19" x14ac:dyDescent="0.25">
      <c r="A8267" s="39" t="s">
        <v>262</v>
      </c>
      <c r="B8267" s="39" t="s">
        <v>250</v>
      </c>
      <c r="C8267" s="7">
        <v>44166</v>
      </c>
      <c r="D8267" s="39" t="s">
        <v>93</v>
      </c>
      <c r="E8267" s="39">
        <v>893</v>
      </c>
      <c r="F8267" s="82">
        <f t="shared" si="387"/>
        <v>0.89300000000000002</v>
      </c>
      <c r="G8267" s="39">
        <f>VLOOKUP(N8267,Currecny_M!$A$1:$P$10,2,FALSE)</f>
        <v>95</v>
      </c>
      <c r="H8267" s="39">
        <f>MATCH(C8267,Currecny_M!$A$1:$P$1,0)</f>
        <v>10</v>
      </c>
      <c r="I8267" s="39">
        <f>VLOOKUP(N8267,Currecny_M!$A$1:$P$10,MATCH(Database!C8267,Currecny_M!$A$1:$P$1,0),FALSE)</f>
        <v>102.88</v>
      </c>
      <c r="J8267" s="82">
        <f t="shared" si="388"/>
        <v>91.871839999999992</v>
      </c>
      <c r="K8267" s="39">
        <f>VLOOKUP('Cover page'!$B$6,Currecny_M!$A$1:$P$10,MATCH(Database!C8267,Currecny_M!$A$1:$P$1,0),FALSE)</f>
        <v>1</v>
      </c>
      <c r="L8267" s="82">
        <f t="shared" si="389"/>
        <v>91.871839999999992</v>
      </c>
      <c r="M8267" s="82">
        <f>((E8267/$F$1)*VLOOKUP(N8267,Currecny_M!$A$1:$P$10,MATCH(Database!C8267,Currecny_M!$A$1:$P$1,0),FALSE))/VLOOKUP('Cover page'!$B$6,Currecny_M!$A$1:$P$10,MATCH(Database!C8267,Currecny_M!$A$1:$P$1,0),FALSE)</f>
        <v>91.871839999999992</v>
      </c>
      <c r="N8267" s="6" t="str">
        <f>VLOOKUP(B8267,Master!$A$2:$C$11,3,FALSE)</f>
        <v>Pound</v>
      </c>
      <c r="O8267" s="6" t="str">
        <f>VLOOKUP(B8267,Master!$A$2:$C$11,2,FALSE)</f>
        <v>Europe</v>
      </c>
      <c r="Q8267" s="39" t="str">
        <f>VLOOKUP(D8267,GL_Master!$A$1:$D$80,2,FALSE)</f>
        <v>PL</v>
      </c>
      <c r="R8267" s="39" t="str">
        <f>VLOOKUP(D8267,GL_Master!$A$1:$D$80,3,FALSE)</f>
        <v>Salary wages &amp; benefits</v>
      </c>
      <c r="S8267" s="39" t="str">
        <f>VLOOKUP(D8267,GL_Master!$A$1:$D$80,4,FALSE)</f>
        <v>Employee benefits expense</v>
      </c>
    </row>
    <row r="8268" spans="1:19" x14ac:dyDescent="0.25">
      <c r="A8268" s="39" t="s">
        <v>262</v>
      </c>
      <c r="B8268" s="39" t="s">
        <v>250</v>
      </c>
      <c r="C8268" s="7">
        <v>44166</v>
      </c>
      <c r="D8268" s="39" t="s">
        <v>33</v>
      </c>
      <c r="E8268" s="39">
        <v>28</v>
      </c>
      <c r="F8268" s="82">
        <f t="shared" si="387"/>
        <v>2.8000000000000001E-2</v>
      </c>
      <c r="G8268" s="39">
        <f>VLOOKUP(N8268,Currecny_M!$A$1:$P$10,2,FALSE)</f>
        <v>95</v>
      </c>
      <c r="H8268" s="39">
        <f>MATCH(C8268,Currecny_M!$A$1:$P$1,0)</f>
        <v>10</v>
      </c>
      <c r="I8268" s="39">
        <f>VLOOKUP(N8268,Currecny_M!$A$1:$P$10,MATCH(Database!C8268,Currecny_M!$A$1:$P$1,0),FALSE)</f>
        <v>102.88</v>
      </c>
      <c r="J8268" s="82">
        <f t="shared" si="388"/>
        <v>2.8806400000000001</v>
      </c>
      <c r="K8268" s="39">
        <f>VLOOKUP('Cover page'!$B$6,Currecny_M!$A$1:$P$10,MATCH(Database!C8268,Currecny_M!$A$1:$P$1,0),FALSE)</f>
        <v>1</v>
      </c>
      <c r="L8268" s="82">
        <f t="shared" si="389"/>
        <v>2.8806400000000001</v>
      </c>
      <c r="M8268" s="82">
        <f>((E8268/$F$1)*VLOOKUP(N8268,Currecny_M!$A$1:$P$10,MATCH(Database!C8268,Currecny_M!$A$1:$P$1,0),FALSE))/VLOOKUP('Cover page'!$B$6,Currecny_M!$A$1:$P$10,MATCH(Database!C8268,Currecny_M!$A$1:$P$1,0),FALSE)</f>
        <v>2.8806400000000001</v>
      </c>
      <c r="N8268" s="6" t="str">
        <f>VLOOKUP(B8268,Master!$A$2:$C$11,3,FALSE)</f>
        <v>Pound</v>
      </c>
      <c r="O8268" s="6" t="str">
        <f>VLOOKUP(B8268,Master!$A$2:$C$11,2,FALSE)</f>
        <v>Europe</v>
      </c>
      <c r="Q8268" s="39" t="str">
        <f>VLOOKUP(D8268,GL_Master!$A$1:$D$80,2,FALSE)</f>
        <v>PL</v>
      </c>
      <c r="R8268" s="39" t="str">
        <f>VLOOKUP(D8268,GL_Master!$A$1:$D$80,3,FALSE)</f>
        <v>Staff welfare expenses</v>
      </c>
      <c r="S8268" s="39" t="str">
        <f>VLOOKUP(D8268,GL_Master!$A$1:$D$80,4,FALSE)</f>
        <v>Other staff welfare</v>
      </c>
    </row>
    <row r="8269" spans="1:19" x14ac:dyDescent="0.25">
      <c r="A8269" s="39" t="s">
        <v>262</v>
      </c>
      <c r="B8269" s="39" t="s">
        <v>250</v>
      </c>
      <c r="C8269" s="7">
        <v>44166</v>
      </c>
      <c r="D8269" s="39" t="s">
        <v>94</v>
      </c>
      <c r="E8269" s="39">
        <v>158</v>
      </c>
      <c r="F8269" s="82">
        <f t="shared" si="387"/>
        <v>0.158</v>
      </c>
      <c r="G8269" s="39">
        <f>VLOOKUP(N8269,Currecny_M!$A$1:$P$10,2,FALSE)</f>
        <v>95</v>
      </c>
      <c r="H8269" s="39">
        <f>MATCH(C8269,Currecny_M!$A$1:$P$1,0)</f>
        <v>10</v>
      </c>
      <c r="I8269" s="39">
        <f>VLOOKUP(N8269,Currecny_M!$A$1:$P$10,MATCH(Database!C8269,Currecny_M!$A$1:$P$1,0),FALSE)</f>
        <v>102.88</v>
      </c>
      <c r="J8269" s="82">
        <f t="shared" si="388"/>
        <v>16.255040000000001</v>
      </c>
      <c r="K8269" s="39">
        <f>VLOOKUP('Cover page'!$B$6,Currecny_M!$A$1:$P$10,MATCH(Database!C8269,Currecny_M!$A$1:$P$1,0),FALSE)</f>
        <v>1</v>
      </c>
      <c r="L8269" s="82">
        <f t="shared" si="389"/>
        <v>16.255040000000001</v>
      </c>
      <c r="M8269" s="82">
        <f>((E8269/$F$1)*VLOOKUP(N8269,Currecny_M!$A$1:$P$10,MATCH(Database!C8269,Currecny_M!$A$1:$P$1,0),FALSE))/VLOOKUP('Cover page'!$B$6,Currecny_M!$A$1:$P$10,MATCH(Database!C8269,Currecny_M!$A$1:$P$1,0),FALSE)</f>
        <v>16.255040000000001</v>
      </c>
      <c r="N8269" s="6" t="str">
        <f>VLOOKUP(B8269,Master!$A$2:$C$11,3,FALSE)</f>
        <v>Pound</v>
      </c>
      <c r="O8269" s="6" t="str">
        <f>VLOOKUP(B8269,Master!$A$2:$C$11,2,FALSE)</f>
        <v>Europe</v>
      </c>
      <c r="Q8269" s="39" t="str">
        <f>VLOOKUP(D8269,GL_Master!$A$1:$D$80,2,FALSE)</f>
        <v>PL</v>
      </c>
      <c r="R8269" s="39" t="str">
        <f>VLOOKUP(D8269,GL_Master!$A$1:$D$80,3,FALSE)</f>
        <v xml:space="preserve">Gratuity expenses </v>
      </c>
      <c r="S8269" s="39" t="str">
        <f>VLOOKUP(D8269,GL_Master!$A$1:$D$80,4,FALSE)</f>
        <v>Gratuity</v>
      </c>
    </row>
    <row r="8270" spans="1:19" x14ac:dyDescent="0.25">
      <c r="A8270" s="39" t="s">
        <v>262</v>
      </c>
      <c r="B8270" s="39" t="s">
        <v>250</v>
      </c>
      <c r="C8270" s="7">
        <v>44166</v>
      </c>
      <c r="D8270" s="39" t="s">
        <v>95</v>
      </c>
      <c r="E8270" s="39">
        <v>53</v>
      </c>
      <c r="F8270" s="82">
        <f t="shared" si="387"/>
        <v>5.2999999999999999E-2</v>
      </c>
      <c r="G8270" s="39">
        <f>VLOOKUP(N8270,Currecny_M!$A$1:$P$10,2,FALSE)</f>
        <v>95</v>
      </c>
      <c r="H8270" s="39">
        <f>MATCH(C8270,Currecny_M!$A$1:$P$1,0)</f>
        <v>10</v>
      </c>
      <c r="I8270" s="39">
        <f>VLOOKUP(N8270,Currecny_M!$A$1:$P$10,MATCH(Database!C8270,Currecny_M!$A$1:$P$1,0),FALSE)</f>
        <v>102.88</v>
      </c>
      <c r="J8270" s="82">
        <f t="shared" si="388"/>
        <v>5.4526399999999997</v>
      </c>
      <c r="K8270" s="39">
        <f>VLOOKUP('Cover page'!$B$6,Currecny_M!$A$1:$P$10,MATCH(Database!C8270,Currecny_M!$A$1:$P$1,0),FALSE)</f>
        <v>1</v>
      </c>
      <c r="L8270" s="82">
        <f t="shared" si="389"/>
        <v>5.4526399999999997</v>
      </c>
      <c r="M8270" s="82">
        <f>((E8270/$F$1)*VLOOKUP(N8270,Currecny_M!$A$1:$P$10,MATCH(Database!C8270,Currecny_M!$A$1:$P$1,0),FALSE))/VLOOKUP('Cover page'!$B$6,Currecny_M!$A$1:$P$10,MATCH(Database!C8270,Currecny_M!$A$1:$P$1,0),FALSE)</f>
        <v>5.4526399999999997</v>
      </c>
      <c r="N8270" s="6" t="str">
        <f>VLOOKUP(B8270,Master!$A$2:$C$11,3,FALSE)</f>
        <v>Pound</v>
      </c>
      <c r="O8270" s="6" t="str">
        <f>VLOOKUP(B8270,Master!$A$2:$C$11,2,FALSE)</f>
        <v>Europe</v>
      </c>
      <c r="Q8270" s="39" t="str">
        <f>VLOOKUP(D8270,GL_Master!$A$1:$D$80,2,FALSE)</f>
        <v>PL</v>
      </c>
      <c r="R8270" s="39" t="str">
        <f>VLOOKUP(D8270,GL_Master!$A$1:$D$80,3,FALSE)</f>
        <v>Salary wages &amp; benefits</v>
      </c>
      <c r="S8270" s="39" t="str">
        <f>VLOOKUP(D8270,GL_Master!$A$1:$D$80,4,FALSE)</f>
        <v>Employee benefits expense</v>
      </c>
    </row>
    <row r="8271" spans="1:19" x14ac:dyDescent="0.25">
      <c r="A8271" s="39" t="s">
        <v>262</v>
      </c>
      <c r="B8271" s="39" t="s">
        <v>250</v>
      </c>
      <c r="C8271" s="7">
        <v>44166</v>
      </c>
      <c r="D8271" s="39" t="s">
        <v>96</v>
      </c>
      <c r="E8271" s="39">
        <v>473</v>
      </c>
      <c r="F8271" s="82">
        <f t="shared" si="387"/>
        <v>0.47299999999999998</v>
      </c>
      <c r="G8271" s="39">
        <f>VLOOKUP(N8271,Currecny_M!$A$1:$P$10,2,FALSE)</f>
        <v>95</v>
      </c>
      <c r="H8271" s="39">
        <f>MATCH(C8271,Currecny_M!$A$1:$P$1,0)</f>
        <v>10</v>
      </c>
      <c r="I8271" s="39">
        <f>VLOOKUP(N8271,Currecny_M!$A$1:$P$10,MATCH(Database!C8271,Currecny_M!$A$1:$P$1,0),FALSE)</f>
        <v>102.88</v>
      </c>
      <c r="J8271" s="82">
        <f t="shared" si="388"/>
        <v>48.662239999999997</v>
      </c>
      <c r="K8271" s="39">
        <f>VLOOKUP('Cover page'!$B$6,Currecny_M!$A$1:$P$10,MATCH(Database!C8271,Currecny_M!$A$1:$P$1,0),FALSE)</f>
        <v>1</v>
      </c>
      <c r="L8271" s="82">
        <f t="shared" si="389"/>
        <v>48.662239999999997</v>
      </c>
      <c r="M8271" s="82">
        <f>((E8271/$F$1)*VLOOKUP(N8271,Currecny_M!$A$1:$P$10,MATCH(Database!C8271,Currecny_M!$A$1:$P$1,0),FALSE))/VLOOKUP('Cover page'!$B$6,Currecny_M!$A$1:$P$10,MATCH(Database!C8271,Currecny_M!$A$1:$P$1,0),FALSE)</f>
        <v>48.662239999999997</v>
      </c>
      <c r="N8271" s="6" t="str">
        <f>VLOOKUP(B8271,Master!$A$2:$C$11,3,FALSE)</f>
        <v>Pound</v>
      </c>
      <c r="O8271" s="6" t="str">
        <f>VLOOKUP(B8271,Master!$A$2:$C$11,2,FALSE)</f>
        <v>Europe</v>
      </c>
      <c r="Q8271" s="39" t="str">
        <f>VLOOKUP(D8271,GL_Master!$A$1:$D$80,2,FALSE)</f>
        <v>PL</v>
      </c>
      <c r="R8271" s="39" t="str">
        <f>VLOOKUP(D8271,GL_Master!$A$1:$D$80,3,FALSE)</f>
        <v>Salary wages &amp; benefits</v>
      </c>
      <c r="S8271" s="39" t="str">
        <f>VLOOKUP(D8271,GL_Master!$A$1:$D$80,4,FALSE)</f>
        <v>Employee benefits expense</v>
      </c>
    </row>
    <row r="8272" spans="1:19" x14ac:dyDescent="0.25">
      <c r="A8272" s="39" t="s">
        <v>262</v>
      </c>
      <c r="B8272" s="39" t="s">
        <v>250</v>
      </c>
      <c r="C8272" s="7">
        <v>44166</v>
      </c>
      <c r="D8272" s="39" t="s">
        <v>97</v>
      </c>
      <c r="E8272" s="39">
        <v>26</v>
      </c>
      <c r="F8272" s="82">
        <f t="shared" si="387"/>
        <v>2.5999999999999999E-2</v>
      </c>
      <c r="G8272" s="39">
        <f>VLOOKUP(N8272,Currecny_M!$A$1:$P$10,2,FALSE)</f>
        <v>95</v>
      </c>
      <c r="H8272" s="39">
        <f>MATCH(C8272,Currecny_M!$A$1:$P$1,0)</f>
        <v>10</v>
      </c>
      <c r="I8272" s="39">
        <f>VLOOKUP(N8272,Currecny_M!$A$1:$P$10,MATCH(Database!C8272,Currecny_M!$A$1:$P$1,0),FALSE)</f>
        <v>102.88</v>
      </c>
      <c r="J8272" s="82">
        <f t="shared" si="388"/>
        <v>2.6748799999999999</v>
      </c>
      <c r="K8272" s="39">
        <f>VLOOKUP('Cover page'!$B$6,Currecny_M!$A$1:$P$10,MATCH(Database!C8272,Currecny_M!$A$1:$P$1,0),FALSE)</f>
        <v>1</v>
      </c>
      <c r="L8272" s="82">
        <f t="shared" si="389"/>
        <v>2.6748799999999999</v>
      </c>
      <c r="M8272" s="82">
        <f>((E8272/$F$1)*VLOOKUP(N8272,Currecny_M!$A$1:$P$10,MATCH(Database!C8272,Currecny_M!$A$1:$P$1,0),FALSE))/VLOOKUP('Cover page'!$B$6,Currecny_M!$A$1:$P$10,MATCH(Database!C8272,Currecny_M!$A$1:$P$1,0),FALSE)</f>
        <v>2.6748799999999999</v>
      </c>
      <c r="N8272" s="6" t="str">
        <f>VLOOKUP(B8272,Master!$A$2:$C$11,3,FALSE)</f>
        <v>Pound</v>
      </c>
      <c r="O8272" s="6" t="str">
        <f>VLOOKUP(B8272,Master!$A$2:$C$11,2,FALSE)</f>
        <v>Europe</v>
      </c>
      <c r="Q8272" s="39" t="str">
        <f>VLOOKUP(D8272,GL_Master!$A$1:$D$80,2,FALSE)</f>
        <v>PL</v>
      </c>
      <c r="R8272" s="39" t="str">
        <f>VLOOKUP(D8272,GL_Master!$A$1:$D$80,3,FALSE)</f>
        <v>Salary wages &amp; benefits</v>
      </c>
      <c r="S8272" s="39" t="str">
        <f>VLOOKUP(D8272,GL_Master!$A$1:$D$80,4,FALSE)</f>
        <v>Employee benefits expense</v>
      </c>
    </row>
    <row r="8273" spans="1:19" x14ac:dyDescent="0.25">
      <c r="A8273" s="39" t="s">
        <v>262</v>
      </c>
      <c r="B8273" s="39" t="s">
        <v>250</v>
      </c>
      <c r="C8273" s="7">
        <v>44166</v>
      </c>
      <c r="D8273" s="39" t="s">
        <v>98</v>
      </c>
      <c r="E8273" s="39">
        <v>54</v>
      </c>
      <c r="F8273" s="82">
        <f t="shared" si="387"/>
        <v>5.3999999999999999E-2</v>
      </c>
      <c r="G8273" s="39">
        <f>VLOOKUP(N8273,Currecny_M!$A$1:$P$10,2,FALSE)</f>
        <v>95</v>
      </c>
      <c r="H8273" s="39">
        <f>MATCH(C8273,Currecny_M!$A$1:$P$1,0)</f>
        <v>10</v>
      </c>
      <c r="I8273" s="39">
        <f>VLOOKUP(N8273,Currecny_M!$A$1:$P$10,MATCH(Database!C8273,Currecny_M!$A$1:$P$1,0),FALSE)</f>
        <v>102.88</v>
      </c>
      <c r="J8273" s="82">
        <f t="shared" si="388"/>
        <v>5.5555199999999996</v>
      </c>
      <c r="K8273" s="39">
        <f>VLOOKUP('Cover page'!$B$6,Currecny_M!$A$1:$P$10,MATCH(Database!C8273,Currecny_M!$A$1:$P$1,0),FALSE)</f>
        <v>1</v>
      </c>
      <c r="L8273" s="82">
        <f t="shared" si="389"/>
        <v>5.5555199999999996</v>
      </c>
      <c r="M8273" s="82">
        <f>((E8273/$F$1)*VLOOKUP(N8273,Currecny_M!$A$1:$P$10,MATCH(Database!C8273,Currecny_M!$A$1:$P$1,0),FALSE))/VLOOKUP('Cover page'!$B$6,Currecny_M!$A$1:$P$10,MATCH(Database!C8273,Currecny_M!$A$1:$P$1,0),FALSE)</f>
        <v>5.5555199999999996</v>
      </c>
      <c r="N8273" s="6" t="str">
        <f>VLOOKUP(B8273,Master!$A$2:$C$11,3,FALSE)</f>
        <v>Pound</v>
      </c>
      <c r="O8273" s="6" t="str">
        <f>VLOOKUP(B8273,Master!$A$2:$C$11,2,FALSE)</f>
        <v>Europe</v>
      </c>
      <c r="Q8273" s="39" t="str">
        <f>VLOOKUP(D8273,GL_Master!$A$1:$D$80,2,FALSE)</f>
        <v>PL</v>
      </c>
      <c r="R8273" s="39" t="str">
        <f>VLOOKUP(D8273,GL_Master!$A$1:$D$80,3,FALSE)</f>
        <v>Salary wages &amp; benefits</v>
      </c>
      <c r="S8273" s="39" t="str">
        <f>VLOOKUP(D8273,GL_Master!$A$1:$D$80,4,FALSE)</f>
        <v>Employee benefits expense</v>
      </c>
    </row>
    <row r="8274" spans="1:19" x14ac:dyDescent="0.25">
      <c r="A8274" s="39" t="s">
        <v>262</v>
      </c>
      <c r="B8274" s="39" t="s">
        <v>250</v>
      </c>
      <c r="C8274" s="7">
        <v>44166</v>
      </c>
      <c r="D8274" s="39" t="s">
        <v>99</v>
      </c>
      <c r="E8274" s="39">
        <v>26</v>
      </c>
      <c r="F8274" s="82">
        <f t="shared" si="387"/>
        <v>2.5999999999999999E-2</v>
      </c>
      <c r="G8274" s="39">
        <f>VLOOKUP(N8274,Currecny_M!$A$1:$P$10,2,FALSE)</f>
        <v>95</v>
      </c>
      <c r="H8274" s="39">
        <f>MATCH(C8274,Currecny_M!$A$1:$P$1,0)</f>
        <v>10</v>
      </c>
      <c r="I8274" s="39">
        <f>VLOOKUP(N8274,Currecny_M!$A$1:$P$10,MATCH(Database!C8274,Currecny_M!$A$1:$P$1,0),FALSE)</f>
        <v>102.88</v>
      </c>
      <c r="J8274" s="82">
        <f t="shared" si="388"/>
        <v>2.6748799999999999</v>
      </c>
      <c r="K8274" s="39">
        <f>VLOOKUP('Cover page'!$B$6,Currecny_M!$A$1:$P$10,MATCH(Database!C8274,Currecny_M!$A$1:$P$1,0),FALSE)</f>
        <v>1</v>
      </c>
      <c r="L8274" s="82">
        <f t="shared" si="389"/>
        <v>2.6748799999999999</v>
      </c>
      <c r="M8274" s="82">
        <f>((E8274/$F$1)*VLOOKUP(N8274,Currecny_M!$A$1:$P$10,MATCH(Database!C8274,Currecny_M!$A$1:$P$1,0),FALSE))/VLOOKUP('Cover page'!$B$6,Currecny_M!$A$1:$P$10,MATCH(Database!C8274,Currecny_M!$A$1:$P$1,0),FALSE)</f>
        <v>2.6748799999999999</v>
      </c>
      <c r="N8274" s="6" t="str">
        <f>VLOOKUP(B8274,Master!$A$2:$C$11,3,FALSE)</f>
        <v>Pound</v>
      </c>
      <c r="O8274" s="6" t="str">
        <f>VLOOKUP(B8274,Master!$A$2:$C$11,2,FALSE)</f>
        <v>Europe</v>
      </c>
      <c r="Q8274" s="39" t="str">
        <f>VLOOKUP(D8274,GL_Master!$A$1:$D$80,2,FALSE)</f>
        <v>PL</v>
      </c>
      <c r="R8274" s="39" t="str">
        <f>VLOOKUP(D8274,GL_Master!$A$1:$D$80,3,FALSE)</f>
        <v>Salary wages &amp; benefits</v>
      </c>
      <c r="S8274" s="39" t="str">
        <f>VLOOKUP(D8274,GL_Master!$A$1:$D$80,4,FALSE)</f>
        <v>Employee benefits expense</v>
      </c>
    </row>
    <row r="8275" spans="1:19" x14ac:dyDescent="0.25">
      <c r="A8275" s="39" t="s">
        <v>262</v>
      </c>
      <c r="B8275" s="39" t="s">
        <v>250</v>
      </c>
      <c r="C8275" s="7">
        <v>44166</v>
      </c>
      <c r="D8275" s="39" t="s">
        <v>100</v>
      </c>
      <c r="E8275" s="39">
        <v>187</v>
      </c>
      <c r="F8275" s="82">
        <f t="shared" si="387"/>
        <v>0.187</v>
      </c>
      <c r="G8275" s="39">
        <f>VLOOKUP(N8275,Currecny_M!$A$1:$P$10,2,FALSE)</f>
        <v>95</v>
      </c>
      <c r="H8275" s="39">
        <f>MATCH(C8275,Currecny_M!$A$1:$P$1,0)</f>
        <v>10</v>
      </c>
      <c r="I8275" s="39">
        <f>VLOOKUP(N8275,Currecny_M!$A$1:$P$10,MATCH(Database!C8275,Currecny_M!$A$1:$P$1,0),FALSE)</f>
        <v>102.88</v>
      </c>
      <c r="J8275" s="82">
        <f t="shared" si="388"/>
        <v>19.23856</v>
      </c>
      <c r="K8275" s="39">
        <f>VLOOKUP('Cover page'!$B$6,Currecny_M!$A$1:$P$10,MATCH(Database!C8275,Currecny_M!$A$1:$P$1,0),FALSE)</f>
        <v>1</v>
      </c>
      <c r="L8275" s="82">
        <f t="shared" si="389"/>
        <v>19.23856</v>
      </c>
      <c r="M8275" s="82">
        <f>((E8275/$F$1)*VLOOKUP(N8275,Currecny_M!$A$1:$P$10,MATCH(Database!C8275,Currecny_M!$A$1:$P$1,0),FALSE))/VLOOKUP('Cover page'!$B$6,Currecny_M!$A$1:$P$10,MATCH(Database!C8275,Currecny_M!$A$1:$P$1,0),FALSE)</f>
        <v>19.23856</v>
      </c>
      <c r="N8275" s="6" t="str">
        <f>VLOOKUP(B8275,Master!$A$2:$C$11,3,FALSE)</f>
        <v>Pound</v>
      </c>
      <c r="O8275" s="6" t="str">
        <f>VLOOKUP(B8275,Master!$A$2:$C$11,2,FALSE)</f>
        <v>Europe</v>
      </c>
      <c r="Q8275" s="39" t="str">
        <f>VLOOKUP(D8275,GL_Master!$A$1:$D$80,2,FALSE)</f>
        <v>PL</v>
      </c>
      <c r="R8275" s="39" t="str">
        <f>VLOOKUP(D8275,GL_Master!$A$1:$D$80,3,FALSE)</f>
        <v>Salary wages &amp; benefits</v>
      </c>
      <c r="S8275" s="39" t="str">
        <f>VLOOKUP(D8275,GL_Master!$A$1:$D$80,4,FALSE)</f>
        <v>Employee benefits expense</v>
      </c>
    </row>
    <row r="8276" spans="1:19" x14ac:dyDescent="0.25">
      <c r="A8276" s="39" t="s">
        <v>262</v>
      </c>
      <c r="B8276" s="39" t="s">
        <v>250</v>
      </c>
      <c r="C8276" s="7">
        <v>44166</v>
      </c>
      <c r="D8276" s="39" t="s">
        <v>30</v>
      </c>
      <c r="E8276" s="39">
        <v>53</v>
      </c>
      <c r="F8276" s="82">
        <f t="shared" si="387"/>
        <v>5.2999999999999999E-2</v>
      </c>
      <c r="G8276" s="39">
        <f>VLOOKUP(N8276,Currecny_M!$A$1:$P$10,2,FALSE)</f>
        <v>95</v>
      </c>
      <c r="H8276" s="39">
        <f>MATCH(C8276,Currecny_M!$A$1:$P$1,0)</f>
        <v>10</v>
      </c>
      <c r="I8276" s="39">
        <f>VLOOKUP(N8276,Currecny_M!$A$1:$P$10,MATCH(Database!C8276,Currecny_M!$A$1:$P$1,0),FALSE)</f>
        <v>102.88</v>
      </c>
      <c r="J8276" s="82">
        <f t="shared" si="388"/>
        <v>5.4526399999999997</v>
      </c>
      <c r="K8276" s="39">
        <f>VLOOKUP('Cover page'!$B$6,Currecny_M!$A$1:$P$10,MATCH(Database!C8276,Currecny_M!$A$1:$P$1,0),FALSE)</f>
        <v>1</v>
      </c>
      <c r="L8276" s="82">
        <f t="shared" si="389"/>
        <v>5.4526399999999997</v>
      </c>
      <c r="M8276" s="82">
        <f>((E8276/$F$1)*VLOOKUP(N8276,Currecny_M!$A$1:$P$10,MATCH(Database!C8276,Currecny_M!$A$1:$P$1,0),FALSE))/VLOOKUP('Cover page'!$B$6,Currecny_M!$A$1:$P$10,MATCH(Database!C8276,Currecny_M!$A$1:$P$1,0),FALSE)</f>
        <v>5.4526399999999997</v>
      </c>
      <c r="N8276" s="6" t="str">
        <f>VLOOKUP(B8276,Master!$A$2:$C$11,3,FALSE)</f>
        <v>Pound</v>
      </c>
      <c r="O8276" s="6" t="str">
        <f>VLOOKUP(B8276,Master!$A$2:$C$11,2,FALSE)</f>
        <v>Europe</v>
      </c>
      <c r="Q8276" s="39" t="str">
        <f>VLOOKUP(D8276,GL_Master!$A$1:$D$80,2,FALSE)</f>
        <v>PL</v>
      </c>
      <c r="R8276" s="39" t="str">
        <f>VLOOKUP(D8276,GL_Master!$A$1:$D$80,3,FALSE)</f>
        <v>Travelling and conveyance</v>
      </c>
      <c r="S8276" s="39" t="str">
        <f>VLOOKUP(D8276,GL_Master!$A$1:$D$80,4,FALSE)</f>
        <v>Local conveyance</v>
      </c>
    </row>
    <row r="8277" spans="1:19" x14ac:dyDescent="0.25">
      <c r="A8277" s="39" t="s">
        <v>262</v>
      </c>
      <c r="B8277" s="39" t="s">
        <v>250</v>
      </c>
      <c r="C8277" s="7">
        <v>44166</v>
      </c>
      <c r="D8277" s="39" t="s">
        <v>31</v>
      </c>
      <c r="E8277" s="39">
        <v>27</v>
      </c>
      <c r="F8277" s="82">
        <f t="shared" si="387"/>
        <v>2.7E-2</v>
      </c>
      <c r="G8277" s="39">
        <f>VLOOKUP(N8277,Currecny_M!$A$1:$P$10,2,FALSE)</f>
        <v>95</v>
      </c>
      <c r="H8277" s="39">
        <f>MATCH(C8277,Currecny_M!$A$1:$P$1,0)</f>
        <v>10</v>
      </c>
      <c r="I8277" s="39">
        <f>VLOOKUP(N8277,Currecny_M!$A$1:$P$10,MATCH(Database!C8277,Currecny_M!$A$1:$P$1,0),FALSE)</f>
        <v>102.88</v>
      </c>
      <c r="J8277" s="82">
        <f t="shared" si="388"/>
        <v>2.7777599999999998</v>
      </c>
      <c r="K8277" s="39">
        <f>VLOOKUP('Cover page'!$B$6,Currecny_M!$A$1:$P$10,MATCH(Database!C8277,Currecny_M!$A$1:$P$1,0),FALSE)</f>
        <v>1</v>
      </c>
      <c r="L8277" s="82">
        <f t="shared" si="389"/>
        <v>2.7777599999999998</v>
      </c>
      <c r="M8277" s="82">
        <f>((E8277/$F$1)*VLOOKUP(N8277,Currecny_M!$A$1:$P$10,MATCH(Database!C8277,Currecny_M!$A$1:$P$1,0),FALSE))/VLOOKUP('Cover page'!$B$6,Currecny_M!$A$1:$P$10,MATCH(Database!C8277,Currecny_M!$A$1:$P$1,0),FALSE)</f>
        <v>2.7777599999999998</v>
      </c>
      <c r="N8277" s="6" t="str">
        <f>VLOOKUP(B8277,Master!$A$2:$C$11,3,FALSE)</f>
        <v>Pound</v>
      </c>
      <c r="O8277" s="6" t="str">
        <f>VLOOKUP(B8277,Master!$A$2:$C$11,2,FALSE)</f>
        <v>Europe</v>
      </c>
      <c r="Q8277" s="39" t="str">
        <f>VLOOKUP(D8277,GL_Master!$A$1:$D$80,2,FALSE)</f>
        <v>PL</v>
      </c>
      <c r="R8277" s="39" t="str">
        <f>VLOOKUP(D8277,GL_Master!$A$1:$D$80,3,FALSE)</f>
        <v>Office expenses</v>
      </c>
      <c r="S8277" s="39" t="str">
        <f>VLOOKUP(D8277,GL_Master!$A$1:$D$80,4,FALSE)</f>
        <v>Parking charges</v>
      </c>
    </row>
    <row r="8278" spans="1:19" x14ac:dyDescent="0.25">
      <c r="A8278" s="39" t="s">
        <v>262</v>
      </c>
      <c r="B8278" s="39" t="s">
        <v>250</v>
      </c>
      <c r="C8278" s="7">
        <v>44166</v>
      </c>
      <c r="D8278" s="39" t="s">
        <v>101</v>
      </c>
      <c r="E8278" s="39">
        <v>28</v>
      </c>
      <c r="F8278" s="82">
        <f t="shared" si="387"/>
        <v>2.8000000000000001E-2</v>
      </c>
      <c r="G8278" s="39">
        <f>VLOOKUP(N8278,Currecny_M!$A$1:$P$10,2,FALSE)</f>
        <v>95</v>
      </c>
      <c r="H8278" s="39">
        <f>MATCH(C8278,Currecny_M!$A$1:$P$1,0)</f>
        <v>10</v>
      </c>
      <c r="I8278" s="39">
        <f>VLOOKUP(N8278,Currecny_M!$A$1:$P$10,MATCH(Database!C8278,Currecny_M!$A$1:$P$1,0),FALSE)</f>
        <v>102.88</v>
      </c>
      <c r="J8278" s="82">
        <f t="shared" si="388"/>
        <v>2.8806400000000001</v>
      </c>
      <c r="K8278" s="39">
        <f>VLOOKUP('Cover page'!$B$6,Currecny_M!$A$1:$P$10,MATCH(Database!C8278,Currecny_M!$A$1:$P$1,0),FALSE)</f>
        <v>1</v>
      </c>
      <c r="L8278" s="82">
        <f t="shared" si="389"/>
        <v>2.8806400000000001</v>
      </c>
      <c r="M8278" s="82">
        <f>((E8278/$F$1)*VLOOKUP(N8278,Currecny_M!$A$1:$P$10,MATCH(Database!C8278,Currecny_M!$A$1:$P$1,0),FALSE))/VLOOKUP('Cover page'!$B$6,Currecny_M!$A$1:$P$10,MATCH(Database!C8278,Currecny_M!$A$1:$P$1,0),FALSE)</f>
        <v>2.8806400000000001</v>
      </c>
      <c r="N8278" s="6" t="str">
        <f>VLOOKUP(B8278,Master!$A$2:$C$11,3,FALSE)</f>
        <v>Pound</v>
      </c>
      <c r="O8278" s="6" t="str">
        <f>VLOOKUP(B8278,Master!$A$2:$C$11,2,FALSE)</f>
        <v>Europe</v>
      </c>
      <c r="Q8278" s="39" t="str">
        <f>VLOOKUP(D8278,GL_Master!$A$1:$D$80,2,FALSE)</f>
        <v>PL</v>
      </c>
      <c r="R8278" s="39" t="str">
        <f>VLOOKUP(D8278,GL_Master!$A$1:$D$80,3,FALSE)</f>
        <v>COGS</v>
      </c>
      <c r="S8278" s="39" t="str">
        <f>VLOOKUP(D8278,GL_Master!$A$1:$D$80,4,FALSE)</f>
        <v>Purchase of other traded goods</v>
      </c>
    </row>
    <row r="8279" spans="1:19" x14ac:dyDescent="0.25">
      <c r="A8279" s="39" t="s">
        <v>262</v>
      </c>
      <c r="B8279" s="39" t="s">
        <v>250</v>
      </c>
      <c r="C8279" s="7">
        <v>44166</v>
      </c>
      <c r="D8279" s="39" t="s">
        <v>102</v>
      </c>
      <c r="E8279" s="39">
        <v>27</v>
      </c>
      <c r="F8279" s="82">
        <f t="shared" si="387"/>
        <v>2.7E-2</v>
      </c>
      <c r="G8279" s="39">
        <f>VLOOKUP(N8279,Currecny_M!$A$1:$P$10,2,FALSE)</f>
        <v>95</v>
      </c>
      <c r="H8279" s="39">
        <f>MATCH(C8279,Currecny_M!$A$1:$P$1,0)</f>
        <v>10</v>
      </c>
      <c r="I8279" s="39">
        <f>VLOOKUP(N8279,Currecny_M!$A$1:$P$10,MATCH(Database!C8279,Currecny_M!$A$1:$P$1,0),FALSE)</f>
        <v>102.88</v>
      </c>
      <c r="J8279" s="82">
        <f t="shared" si="388"/>
        <v>2.7777599999999998</v>
      </c>
      <c r="K8279" s="39">
        <f>VLOOKUP('Cover page'!$B$6,Currecny_M!$A$1:$P$10,MATCH(Database!C8279,Currecny_M!$A$1:$P$1,0),FALSE)</f>
        <v>1</v>
      </c>
      <c r="L8279" s="82">
        <f t="shared" si="389"/>
        <v>2.7777599999999998</v>
      </c>
      <c r="M8279" s="82">
        <f>((E8279/$F$1)*VLOOKUP(N8279,Currecny_M!$A$1:$P$10,MATCH(Database!C8279,Currecny_M!$A$1:$P$1,0),FALSE))/VLOOKUP('Cover page'!$B$6,Currecny_M!$A$1:$P$10,MATCH(Database!C8279,Currecny_M!$A$1:$P$1,0),FALSE)</f>
        <v>2.7777599999999998</v>
      </c>
      <c r="N8279" s="6" t="str">
        <f>VLOOKUP(B8279,Master!$A$2:$C$11,3,FALSE)</f>
        <v>Pound</v>
      </c>
      <c r="O8279" s="6" t="str">
        <f>VLOOKUP(B8279,Master!$A$2:$C$11,2,FALSE)</f>
        <v>Europe</v>
      </c>
      <c r="Q8279" s="39" t="str">
        <f>VLOOKUP(D8279,GL_Master!$A$1:$D$80,2,FALSE)</f>
        <v>PL</v>
      </c>
      <c r="R8279" s="39" t="str">
        <f>VLOOKUP(D8279,GL_Master!$A$1:$D$80,3,FALSE)</f>
        <v>Staff welfare expenses</v>
      </c>
      <c r="S8279" s="39" t="str">
        <f>VLOOKUP(D8279,GL_Master!$A$1:$D$80,4,FALSE)</f>
        <v>Diwali Expense</v>
      </c>
    </row>
    <row r="8280" spans="1:19" x14ac:dyDescent="0.25">
      <c r="A8280" s="39" t="s">
        <v>262</v>
      </c>
      <c r="B8280" s="39" t="s">
        <v>250</v>
      </c>
      <c r="C8280" s="7">
        <v>44166</v>
      </c>
      <c r="D8280" s="39" t="s">
        <v>20</v>
      </c>
      <c r="E8280" s="39">
        <v>54</v>
      </c>
      <c r="F8280" s="82">
        <f t="shared" si="387"/>
        <v>5.3999999999999999E-2</v>
      </c>
      <c r="G8280" s="39">
        <f>VLOOKUP(N8280,Currecny_M!$A$1:$P$10,2,FALSE)</f>
        <v>95</v>
      </c>
      <c r="H8280" s="39">
        <f>MATCH(C8280,Currecny_M!$A$1:$P$1,0)</f>
        <v>10</v>
      </c>
      <c r="I8280" s="39">
        <f>VLOOKUP(N8280,Currecny_M!$A$1:$P$10,MATCH(Database!C8280,Currecny_M!$A$1:$P$1,0),FALSE)</f>
        <v>102.88</v>
      </c>
      <c r="J8280" s="82">
        <f t="shared" si="388"/>
        <v>5.5555199999999996</v>
      </c>
      <c r="K8280" s="39">
        <f>VLOOKUP('Cover page'!$B$6,Currecny_M!$A$1:$P$10,MATCH(Database!C8280,Currecny_M!$A$1:$P$1,0),FALSE)</f>
        <v>1</v>
      </c>
      <c r="L8280" s="82">
        <f t="shared" si="389"/>
        <v>5.5555199999999996</v>
      </c>
      <c r="M8280" s="82">
        <f>((E8280/$F$1)*VLOOKUP(N8280,Currecny_M!$A$1:$P$10,MATCH(Database!C8280,Currecny_M!$A$1:$P$1,0),FALSE))/VLOOKUP('Cover page'!$B$6,Currecny_M!$A$1:$P$10,MATCH(Database!C8280,Currecny_M!$A$1:$P$1,0),FALSE)</f>
        <v>5.5555199999999996</v>
      </c>
      <c r="N8280" s="6" t="str">
        <f>VLOOKUP(B8280,Master!$A$2:$C$11,3,FALSE)</f>
        <v>Pound</v>
      </c>
      <c r="O8280" s="6" t="str">
        <f>VLOOKUP(B8280,Master!$A$2:$C$11,2,FALSE)</f>
        <v>Europe</v>
      </c>
      <c r="Q8280" s="39" t="str">
        <f>VLOOKUP(D8280,GL_Master!$A$1:$D$80,2,FALSE)</f>
        <v>PL</v>
      </c>
      <c r="R8280" s="39" t="str">
        <f>VLOOKUP(D8280,GL_Master!$A$1:$D$80,3,FALSE)</f>
        <v>Selling and Marketing expenses</v>
      </c>
      <c r="S8280" s="39" t="str">
        <f>VLOOKUP(D8280,GL_Master!$A$1:$D$80,4,FALSE)</f>
        <v>Business promotion</v>
      </c>
    </row>
    <row r="8281" spans="1:19" x14ac:dyDescent="0.25">
      <c r="A8281" s="39" t="s">
        <v>262</v>
      </c>
      <c r="B8281" s="39" t="s">
        <v>250</v>
      </c>
      <c r="C8281" s="7">
        <v>44166</v>
      </c>
      <c r="D8281" s="39" t="s">
        <v>29</v>
      </c>
      <c r="E8281" s="39">
        <v>55</v>
      </c>
      <c r="F8281" s="82">
        <f t="shared" si="387"/>
        <v>5.5E-2</v>
      </c>
      <c r="G8281" s="39">
        <f>VLOOKUP(N8281,Currecny_M!$A$1:$P$10,2,FALSE)</f>
        <v>95</v>
      </c>
      <c r="H8281" s="39">
        <f>MATCH(C8281,Currecny_M!$A$1:$P$1,0)</f>
        <v>10</v>
      </c>
      <c r="I8281" s="39">
        <f>VLOOKUP(N8281,Currecny_M!$A$1:$P$10,MATCH(Database!C8281,Currecny_M!$A$1:$P$1,0),FALSE)</f>
        <v>102.88</v>
      </c>
      <c r="J8281" s="82">
        <f t="shared" si="388"/>
        <v>5.6583999999999994</v>
      </c>
      <c r="K8281" s="39">
        <f>VLOOKUP('Cover page'!$B$6,Currecny_M!$A$1:$P$10,MATCH(Database!C8281,Currecny_M!$A$1:$P$1,0),FALSE)</f>
        <v>1</v>
      </c>
      <c r="L8281" s="82">
        <f t="shared" si="389"/>
        <v>5.6583999999999994</v>
      </c>
      <c r="M8281" s="82">
        <f>((E8281/$F$1)*VLOOKUP(N8281,Currecny_M!$A$1:$P$10,MATCH(Database!C8281,Currecny_M!$A$1:$P$1,0),FALSE))/VLOOKUP('Cover page'!$B$6,Currecny_M!$A$1:$P$10,MATCH(Database!C8281,Currecny_M!$A$1:$P$1,0),FALSE)</f>
        <v>5.6583999999999994</v>
      </c>
      <c r="N8281" s="6" t="str">
        <f>VLOOKUP(B8281,Master!$A$2:$C$11,3,FALSE)</f>
        <v>Pound</v>
      </c>
      <c r="O8281" s="6" t="str">
        <f>VLOOKUP(B8281,Master!$A$2:$C$11,2,FALSE)</f>
        <v>Europe</v>
      </c>
      <c r="Q8281" s="39" t="str">
        <f>VLOOKUP(D8281,GL_Master!$A$1:$D$80,2,FALSE)</f>
        <v>PL</v>
      </c>
      <c r="R8281" s="39" t="str">
        <f>VLOOKUP(D8281,GL_Master!$A$1:$D$80,3,FALSE)</f>
        <v>Communication &amp; internet exp</v>
      </c>
      <c r="S8281" s="39" t="str">
        <f>VLOOKUP(D8281,GL_Master!$A$1:$D$80,4,FALSE)</f>
        <v>Communication cost</v>
      </c>
    </row>
    <row r="8282" spans="1:19" x14ac:dyDescent="0.25">
      <c r="A8282" s="39" t="s">
        <v>262</v>
      </c>
      <c r="B8282" s="39" t="s">
        <v>250</v>
      </c>
      <c r="C8282" s="7">
        <v>44166</v>
      </c>
      <c r="D8282" s="39" t="s">
        <v>41</v>
      </c>
      <c r="E8282" s="39">
        <v>26</v>
      </c>
      <c r="F8282" s="82">
        <f t="shared" si="387"/>
        <v>2.5999999999999999E-2</v>
      </c>
      <c r="G8282" s="39">
        <f>VLOOKUP(N8282,Currecny_M!$A$1:$P$10,2,FALSE)</f>
        <v>95</v>
      </c>
      <c r="H8282" s="39">
        <f>MATCH(C8282,Currecny_M!$A$1:$P$1,0)</f>
        <v>10</v>
      </c>
      <c r="I8282" s="39">
        <f>VLOOKUP(N8282,Currecny_M!$A$1:$P$10,MATCH(Database!C8282,Currecny_M!$A$1:$P$1,0),FALSE)</f>
        <v>102.88</v>
      </c>
      <c r="J8282" s="82">
        <f t="shared" si="388"/>
        <v>2.6748799999999999</v>
      </c>
      <c r="K8282" s="39">
        <f>VLOOKUP('Cover page'!$B$6,Currecny_M!$A$1:$P$10,MATCH(Database!C8282,Currecny_M!$A$1:$P$1,0),FALSE)</f>
        <v>1</v>
      </c>
      <c r="L8282" s="82">
        <f t="shared" si="389"/>
        <v>2.6748799999999999</v>
      </c>
      <c r="M8282" s="82">
        <f>((E8282/$F$1)*VLOOKUP(N8282,Currecny_M!$A$1:$P$10,MATCH(Database!C8282,Currecny_M!$A$1:$P$1,0),FALSE))/VLOOKUP('Cover page'!$B$6,Currecny_M!$A$1:$P$10,MATCH(Database!C8282,Currecny_M!$A$1:$P$1,0),FALSE)</f>
        <v>2.6748799999999999</v>
      </c>
      <c r="N8282" s="6" t="str">
        <f>VLOOKUP(B8282,Master!$A$2:$C$11,3,FALSE)</f>
        <v>Pound</v>
      </c>
      <c r="O8282" s="6" t="str">
        <f>VLOOKUP(B8282,Master!$A$2:$C$11,2,FALSE)</f>
        <v>Europe</v>
      </c>
      <c r="Q8282" s="39" t="str">
        <f>VLOOKUP(D8282,GL_Master!$A$1:$D$80,2,FALSE)</f>
        <v>PL</v>
      </c>
      <c r="R8282" s="39" t="str">
        <f>VLOOKUP(D8282,GL_Master!$A$1:$D$80,3,FALSE)</f>
        <v>Communication &amp; internet exp</v>
      </c>
      <c r="S8282" s="39" t="str">
        <f>VLOOKUP(D8282,GL_Master!$A$1:$D$80,4,FALSE)</f>
        <v>Communication cost</v>
      </c>
    </row>
    <row r="8283" spans="1:19" x14ac:dyDescent="0.25">
      <c r="A8283" s="39" t="s">
        <v>262</v>
      </c>
      <c r="B8283" s="39" t="s">
        <v>250</v>
      </c>
      <c r="C8283" s="7">
        <v>44166</v>
      </c>
      <c r="D8283" s="39" t="s">
        <v>103</v>
      </c>
      <c r="E8283" s="39">
        <v>54</v>
      </c>
      <c r="F8283" s="82">
        <f t="shared" si="387"/>
        <v>5.3999999999999999E-2</v>
      </c>
      <c r="G8283" s="39">
        <f>VLOOKUP(N8283,Currecny_M!$A$1:$P$10,2,FALSE)</f>
        <v>95</v>
      </c>
      <c r="H8283" s="39">
        <f>MATCH(C8283,Currecny_M!$A$1:$P$1,0)</f>
        <v>10</v>
      </c>
      <c r="I8283" s="39">
        <f>VLOOKUP(N8283,Currecny_M!$A$1:$P$10,MATCH(Database!C8283,Currecny_M!$A$1:$P$1,0),FALSE)</f>
        <v>102.88</v>
      </c>
      <c r="J8283" s="82">
        <f t="shared" si="388"/>
        <v>5.5555199999999996</v>
      </c>
      <c r="K8283" s="39">
        <f>VLOOKUP('Cover page'!$B$6,Currecny_M!$A$1:$P$10,MATCH(Database!C8283,Currecny_M!$A$1:$P$1,0),FALSE)</f>
        <v>1</v>
      </c>
      <c r="L8283" s="82">
        <f t="shared" si="389"/>
        <v>5.5555199999999996</v>
      </c>
      <c r="M8283" s="82">
        <f>((E8283/$F$1)*VLOOKUP(N8283,Currecny_M!$A$1:$P$10,MATCH(Database!C8283,Currecny_M!$A$1:$P$1,0),FALSE))/VLOOKUP('Cover page'!$B$6,Currecny_M!$A$1:$P$10,MATCH(Database!C8283,Currecny_M!$A$1:$P$1,0),FALSE)</f>
        <v>5.5555199999999996</v>
      </c>
      <c r="N8283" s="6" t="str">
        <f>VLOOKUP(B8283,Master!$A$2:$C$11,3,FALSE)</f>
        <v>Pound</v>
      </c>
      <c r="O8283" s="6" t="str">
        <f>VLOOKUP(B8283,Master!$A$2:$C$11,2,FALSE)</f>
        <v>Europe</v>
      </c>
      <c r="Q8283" s="39" t="str">
        <f>VLOOKUP(D8283,GL_Master!$A$1:$D$80,2,FALSE)</f>
        <v>PL</v>
      </c>
      <c r="R8283" s="39" t="str">
        <f>VLOOKUP(D8283,GL_Master!$A$1:$D$80,3,FALSE)</f>
        <v>Communication &amp; internet exp</v>
      </c>
      <c r="S8283" s="39" t="str">
        <f>VLOOKUP(D8283,GL_Master!$A$1:$D$80,4,FALSE)</f>
        <v>Communication cost</v>
      </c>
    </row>
    <row r="8284" spans="1:19" x14ac:dyDescent="0.25">
      <c r="A8284" s="39" t="s">
        <v>262</v>
      </c>
      <c r="B8284" s="39" t="s">
        <v>250</v>
      </c>
      <c r="C8284" s="7">
        <v>44166</v>
      </c>
      <c r="D8284" s="39" t="s">
        <v>104</v>
      </c>
      <c r="E8284" s="39">
        <v>82</v>
      </c>
      <c r="F8284" s="82">
        <f t="shared" si="387"/>
        <v>8.2000000000000003E-2</v>
      </c>
      <c r="G8284" s="39">
        <f>VLOOKUP(N8284,Currecny_M!$A$1:$P$10,2,FALSE)</f>
        <v>95</v>
      </c>
      <c r="H8284" s="39">
        <f>MATCH(C8284,Currecny_M!$A$1:$P$1,0)</f>
        <v>10</v>
      </c>
      <c r="I8284" s="39">
        <f>VLOOKUP(N8284,Currecny_M!$A$1:$P$10,MATCH(Database!C8284,Currecny_M!$A$1:$P$1,0),FALSE)</f>
        <v>102.88</v>
      </c>
      <c r="J8284" s="82">
        <f t="shared" si="388"/>
        <v>8.4361599999999992</v>
      </c>
      <c r="K8284" s="39">
        <f>VLOOKUP('Cover page'!$B$6,Currecny_M!$A$1:$P$10,MATCH(Database!C8284,Currecny_M!$A$1:$P$1,0),FALSE)</f>
        <v>1</v>
      </c>
      <c r="L8284" s="82">
        <f t="shared" si="389"/>
        <v>8.4361599999999992</v>
      </c>
      <c r="M8284" s="82">
        <f>((E8284/$F$1)*VLOOKUP(N8284,Currecny_M!$A$1:$P$10,MATCH(Database!C8284,Currecny_M!$A$1:$P$1,0),FALSE))/VLOOKUP('Cover page'!$B$6,Currecny_M!$A$1:$P$10,MATCH(Database!C8284,Currecny_M!$A$1:$P$1,0),FALSE)</f>
        <v>8.4361599999999992</v>
      </c>
      <c r="N8284" s="6" t="str">
        <f>VLOOKUP(B8284,Master!$A$2:$C$11,3,FALSE)</f>
        <v>Pound</v>
      </c>
      <c r="O8284" s="6" t="str">
        <f>VLOOKUP(B8284,Master!$A$2:$C$11,2,FALSE)</f>
        <v>Europe</v>
      </c>
      <c r="Q8284" s="39" t="str">
        <f>VLOOKUP(D8284,GL_Master!$A$1:$D$80,2,FALSE)</f>
        <v>PL</v>
      </c>
      <c r="R8284" s="39" t="str">
        <f>VLOOKUP(D8284,GL_Master!$A$1:$D$80,3,FALSE)</f>
        <v>Legal &amp; Professional expenses</v>
      </c>
      <c r="S8284" s="39" t="str">
        <f>VLOOKUP(D8284,GL_Master!$A$1:$D$80,4,FALSE)</f>
        <v>Professional Fees - Others</v>
      </c>
    </row>
    <row r="8285" spans="1:19" x14ac:dyDescent="0.25">
      <c r="A8285" s="39" t="s">
        <v>262</v>
      </c>
      <c r="B8285" s="39" t="s">
        <v>250</v>
      </c>
      <c r="C8285" s="7">
        <v>44166</v>
      </c>
      <c r="D8285" s="39" t="s">
        <v>105</v>
      </c>
      <c r="E8285" s="39">
        <v>53</v>
      </c>
      <c r="F8285" s="82">
        <f t="shared" si="387"/>
        <v>5.2999999999999999E-2</v>
      </c>
      <c r="G8285" s="39">
        <f>VLOOKUP(N8285,Currecny_M!$A$1:$P$10,2,FALSE)</f>
        <v>95</v>
      </c>
      <c r="H8285" s="39">
        <f>MATCH(C8285,Currecny_M!$A$1:$P$1,0)</f>
        <v>10</v>
      </c>
      <c r="I8285" s="39">
        <f>VLOOKUP(N8285,Currecny_M!$A$1:$P$10,MATCH(Database!C8285,Currecny_M!$A$1:$P$1,0),FALSE)</f>
        <v>102.88</v>
      </c>
      <c r="J8285" s="82">
        <f t="shared" si="388"/>
        <v>5.4526399999999997</v>
      </c>
      <c r="K8285" s="39">
        <f>VLOOKUP('Cover page'!$B$6,Currecny_M!$A$1:$P$10,MATCH(Database!C8285,Currecny_M!$A$1:$P$1,0),FALSE)</f>
        <v>1</v>
      </c>
      <c r="L8285" s="82">
        <f t="shared" si="389"/>
        <v>5.4526399999999997</v>
      </c>
      <c r="M8285" s="82">
        <f>((E8285/$F$1)*VLOOKUP(N8285,Currecny_M!$A$1:$P$10,MATCH(Database!C8285,Currecny_M!$A$1:$P$1,0),FALSE))/VLOOKUP('Cover page'!$B$6,Currecny_M!$A$1:$P$10,MATCH(Database!C8285,Currecny_M!$A$1:$P$1,0),FALSE)</f>
        <v>5.4526399999999997</v>
      </c>
      <c r="N8285" s="6" t="str">
        <f>VLOOKUP(B8285,Master!$A$2:$C$11,3,FALSE)</f>
        <v>Pound</v>
      </c>
      <c r="O8285" s="6" t="str">
        <f>VLOOKUP(B8285,Master!$A$2:$C$11,2,FALSE)</f>
        <v>Europe</v>
      </c>
      <c r="Q8285" s="39" t="str">
        <f>VLOOKUP(D8285,GL_Master!$A$1:$D$80,2,FALSE)</f>
        <v>PL</v>
      </c>
      <c r="R8285" s="39" t="str">
        <f>VLOOKUP(D8285,GL_Master!$A$1:$D$80,3,FALSE)</f>
        <v>Travelling and conveyance</v>
      </c>
      <c r="S8285" s="39" t="str">
        <f>VLOOKUP(D8285,GL_Master!$A$1:$D$80,4,FALSE)</f>
        <v>Car hiring and rental services</v>
      </c>
    </row>
    <row r="8286" spans="1:19" x14ac:dyDescent="0.25">
      <c r="A8286" s="39" t="s">
        <v>262</v>
      </c>
      <c r="B8286" s="39" t="s">
        <v>250</v>
      </c>
      <c r="C8286" s="7">
        <v>44166</v>
      </c>
      <c r="D8286" s="39" t="s">
        <v>106</v>
      </c>
      <c r="E8286" s="39">
        <v>26</v>
      </c>
      <c r="F8286" s="82">
        <f t="shared" si="387"/>
        <v>2.5999999999999999E-2</v>
      </c>
      <c r="G8286" s="39">
        <f>VLOOKUP(N8286,Currecny_M!$A$1:$P$10,2,FALSE)</f>
        <v>95</v>
      </c>
      <c r="H8286" s="39">
        <f>MATCH(C8286,Currecny_M!$A$1:$P$1,0)</f>
        <v>10</v>
      </c>
      <c r="I8286" s="39">
        <f>VLOOKUP(N8286,Currecny_M!$A$1:$P$10,MATCH(Database!C8286,Currecny_M!$A$1:$P$1,0),FALSE)</f>
        <v>102.88</v>
      </c>
      <c r="J8286" s="82">
        <f t="shared" si="388"/>
        <v>2.6748799999999999</v>
      </c>
      <c r="K8286" s="39">
        <f>VLOOKUP('Cover page'!$B$6,Currecny_M!$A$1:$P$10,MATCH(Database!C8286,Currecny_M!$A$1:$P$1,0),FALSE)</f>
        <v>1</v>
      </c>
      <c r="L8286" s="82">
        <f t="shared" si="389"/>
        <v>2.6748799999999999</v>
      </c>
      <c r="M8286" s="82">
        <f>((E8286/$F$1)*VLOOKUP(N8286,Currecny_M!$A$1:$P$10,MATCH(Database!C8286,Currecny_M!$A$1:$P$1,0),FALSE))/VLOOKUP('Cover page'!$B$6,Currecny_M!$A$1:$P$10,MATCH(Database!C8286,Currecny_M!$A$1:$P$1,0),FALSE)</f>
        <v>2.6748799999999999</v>
      </c>
      <c r="N8286" s="6" t="str">
        <f>VLOOKUP(B8286,Master!$A$2:$C$11,3,FALSE)</f>
        <v>Pound</v>
      </c>
      <c r="O8286" s="6" t="str">
        <f>VLOOKUP(B8286,Master!$A$2:$C$11,2,FALSE)</f>
        <v>Europe</v>
      </c>
      <c r="Q8286" s="39" t="str">
        <f>VLOOKUP(D8286,GL_Master!$A$1:$D$80,2,FALSE)</f>
        <v>PL</v>
      </c>
      <c r="R8286" s="39" t="str">
        <f>VLOOKUP(D8286,GL_Master!$A$1:$D$80,3,FALSE)</f>
        <v>Communication &amp; internet exp</v>
      </c>
      <c r="S8286" s="39" t="str">
        <f>VLOOKUP(D8286,GL_Master!$A$1:$D$80,4,FALSE)</f>
        <v>Printing &amp; Stationary</v>
      </c>
    </row>
    <row r="8287" spans="1:19" x14ac:dyDescent="0.25">
      <c r="A8287" s="39" t="s">
        <v>262</v>
      </c>
      <c r="B8287" s="39" t="s">
        <v>250</v>
      </c>
      <c r="C8287" s="7">
        <v>44166</v>
      </c>
      <c r="D8287" s="39" t="s">
        <v>32</v>
      </c>
      <c r="E8287" s="39">
        <v>26</v>
      </c>
      <c r="F8287" s="82">
        <f t="shared" si="387"/>
        <v>2.5999999999999999E-2</v>
      </c>
      <c r="G8287" s="39">
        <f>VLOOKUP(N8287,Currecny_M!$A$1:$P$10,2,FALSE)</f>
        <v>95</v>
      </c>
      <c r="H8287" s="39">
        <f>MATCH(C8287,Currecny_M!$A$1:$P$1,0)</f>
        <v>10</v>
      </c>
      <c r="I8287" s="39">
        <f>VLOOKUP(N8287,Currecny_M!$A$1:$P$10,MATCH(Database!C8287,Currecny_M!$A$1:$P$1,0),FALSE)</f>
        <v>102.88</v>
      </c>
      <c r="J8287" s="82">
        <f t="shared" si="388"/>
        <v>2.6748799999999999</v>
      </c>
      <c r="K8287" s="39">
        <f>VLOOKUP('Cover page'!$B$6,Currecny_M!$A$1:$P$10,MATCH(Database!C8287,Currecny_M!$A$1:$P$1,0),FALSE)</f>
        <v>1</v>
      </c>
      <c r="L8287" s="82">
        <f t="shared" si="389"/>
        <v>2.6748799999999999</v>
      </c>
      <c r="M8287" s="82">
        <f>((E8287/$F$1)*VLOOKUP(N8287,Currecny_M!$A$1:$P$10,MATCH(Database!C8287,Currecny_M!$A$1:$P$1,0),FALSE))/VLOOKUP('Cover page'!$B$6,Currecny_M!$A$1:$P$10,MATCH(Database!C8287,Currecny_M!$A$1:$P$1,0),FALSE)</f>
        <v>2.6748799999999999</v>
      </c>
      <c r="N8287" s="6" t="str">
        <f>VLOOKUP(B8287,Master!$A$2:$C$11,3,FALSE)</f>
        <v>Pound</v>
      </c>
      <c r="O8287" s="6" t="str">
        <f>VLOOKUP(B8287,Master!$A$2:$C$11,2,FALSE)</f>
        <v>Europe</v>
      </c>
      <c r="Q8287" s="39" t="str">
        <f>VLOOKUP(D8287,GL_Master!$A$1:$D$80,2,FALSE)</f>
        <v>PL</v>
      </c>
      <c r="R8287" s="39" t="str">
        <f>VLOOKUP(D8287,GL_Master!$A$1:$D$80,3,FALSE)</f>
        <v>Communication &amp; internet exp</v>
      </c>
      <c r="S8287" s="39" t="str">
        <f>VLOOKUP(D8287,GL_Master!$A$1:$D$80,4,FALSE)</f>
        <v>Printing &amp; Stationary</v>
      </c>
    </row>
    <row r="8288" spans="1:19" x14ac:dyDescent="0.25">
      <c r="A8288" s="39" t="s">
        <v>262</v>
      </c>
      <c r="B8288" s="39" t="s">
        <v>250</v>
      </c>
      <c r="C8288" s="7">
        <v>44166</v>
      </c>
      <c r="D8288" s="39" t="s">
        <v>35</v>
      </c>
      <c r="E8288" s="39">
        <v>80</v>
      </c>
      <c r="F8288" s="82">
        <f t="shared" si="387"/>
        <v>0.08</v>
      </c>
      <c r="G8288" s="39">
        <f>VLOOKUP(N8288,Currecny_M!$A$1:$P$10,2,FALSE)</f>
        <v>95</v>
      </c>
      <c r="H8288" s="39">
        <f>MATCH(C8288,Currecny_M!$A$1:$P$1,0)</f>
        <v>10</v>
      </c>
      <c r="I8288" s="39">
        <f>VLOOKUP(N8288,Currecny_M!$A$1:$P$10,MATCH(Database!C8288,Currecny_M!$A$1:$P$1,0),FALSE)</f>
        <v>102.88</v>
      </c>
      <c r="J8288" s="82">
        <f t="shared" si="388"/>
        <v>8.2303999999999995</v>
      </c>
      <c r="K8288" s="39">
        <f>VLOOKUP('Cover page'!$B$6,Currecny_M!$A$1:$P$10,MATCH(Database!C8288,Currecny_M!$A$1:$P$1,0),FALSE)</f>
        <v>1</v>
      </c>
      <c r="L8288" s="82">
        <f t="shared" si="389"/>
        <v>8.2303999999999995</v>
      </c>
      <c r="M8288" s="82">
        <f>((E8288/$F$1)*VLOOKUP(N8288,Currecny_M!$A$1:$P$10,MATCH(Database!C8288,Currecny_M!$A$1:$P$1,0),FALSE))/VLOOKUP('Cover page'!$B$6,Currecny_M!$A$1:$P$10,MATCH(Database!C8288,Currecny_M!$A$1:$P$1,0),FALSE)</f>
        <v>8.2303999999999995</v>
      </c>
      <c r="N8288" s="6" t="str">
        <f>VLOOKUP(B8288,Master!$A$2:$C$11,3,FALSE)</f>
        <v>Pound</v>
      </c>
      <c r="O8288" s="6" t="str">
        <f>VLOOKUP(B8288,Master!$A$2:$C$11,2,FALSE)</f>
        <v>Europe</v>
      </c>
      <c r="Q8288" s="39" t="str">
        <f>VLOOKUP(D8288,GL_Master!$A$1:$D$80,2,FALSE)</f>
        <v>PL</v>
      </c>
      <c r="R8288" s="39" t="str">
        <f>VLOOKUP(D8288,GL_Master!$A$1:$D$80,3,FALSE)</f>
        <v>Security Expenses</v>
      </c>
      <c r="S8288" s="39" t="str">
        <f>VLOOKUP(D8288,GL_Master!$A$1:$D$80,4,FALSE)</f>
        <v>Security Expenses others</v>
      </c>
    </row>
    <row r="8289" spans="1:19" x14ac:dyDescent="0.25">
      <c r="A8289" s="39" t="s">
        <v>262</v>
      </c>
      <c r="B8289" s="39" t="s">
        <v>250</v>
      </c>
      <c r="C8289" s="7">
        <v>44166</v>
      </c>
      <c r="D8289" s="39" t="s">
        <v>38</v>
      </c>
      <c r="E8289" s="39">
        <v>26</v>
      </c>
      <c r="F8289" s="82">
        <f t="shared" si="387"/>
        <v>2.5999999999999999E-2</v>
      </c>
      <c r="G8289" s="39">
        <f>VLOOKUP(N8289,Currecny_M!$A$1:$P$10,2,FALSE)</f>
        <v>95</v>
      </c>
      <c r="H8289" s="39">
        <f>MATCH(C8289,Currecny_M!$A$1:$P$1,0)</f>
        <v>10</v>
      </c>
      <c r="I8289" s="39">
        <f>VLOOKUP(N8289,Currecny_M!$A$1:$P$10,MATCH(Database!C8289,Currecny_M!$A$1:$P$1,0),FALSE)</f>
        <v>102.88</v>
      </c>
      <c r="J8289" s="82">
        <f t="shared" si="388"/>
        <v>2.6748799999999999</v>
      </c>
      <c r="K8289" s="39">
        <f>VLOOKUP('Cover page'!$B$6,Currecny_M!$A$1:$P$10,MATCH(Database!C8289,Currecny_M!$A$1:$P$1,0),FALSE)</f>
        <v>1</v>
      </c>
      <c r="L8289" s="82">
        <f t="shared" si="389"/>
        <v>2.6748799999999999</v>
      </c>
      <c r="M8289" s="82">
        <f>((E8289/$F$1)*VLOOKUP(N8289,Currecny_M!$A$1:$P$10,MATCH(Database!C8289,Currecny_M!$A$1:$P$1,0),FALSE))/VLOOKUP('Cover page'!$B$6,Currecny_M!$A$1:$P$10,MATCH(Database!C8289,Currecny_M!$A$1:$P$1,0),FALSE)</f>
        <v>2.6748799999999999</v>
      </c>
      <c r="N8289" s="6" t="str">
        <f>VLOOKUP(B8289,Master!$A$2:$C$11,3,FALSE)</f>
        <v>Pound</v>
      </c>
      <c r="O8289" s="6" t="str">
        <f>VLOOKUP(B8289,Master!$A$2:$C$11,2,FALSE)</f>
        <v>Europe</v>
      </c>
      <c r="Q8289" s="39" t="str">
        <f>VLOOKUP(D8289,GL_Master!$A$1:$D$80,2,FALSE)</f>
        <v>PL</v>
      </c>
      <c r="R8289" s="39" t="str">
        <f>VLOOKUP(D8289,GL_Master!$A$1:$D$80,3,FALSE)</f>
        <v>House Keeping Expenses</v>
      </c>
      <c r="S8289" s="39" t="str">
        <f>VLOOKUP(D8289,GL_Master!$A$1:$D$80,4,FALSE)</f>
        <v>House Keeping Expenses</v>
      </c>
    </row>
    <row r="8290" spans="1:19" x14ac:dyDescent="0.25">
      <c r="A8290" s="39" t="s">
        <v>262</v>
      </c>
      <c r="B8290" s="39" t="s">
        <v>250</v>
      </c>
      <c r="C8290" s="7">
        <v>44166</v>
      </c>
      <c r="D8290" s="39" t="s">
        <v>107</v>
      </c>
      <c r="E8290" s="39">
        <v>27</v>
      </c>
      <c r="F8290" s="82">
        <f t="shared" si="387"/>
        <v>2.7E-2</v>
      </c>
      <c r="G8290" s="39">
        <f>VLOOKUP(N8290,Currecny_M!$A$1:$P$10,2,FALSE)</f>
        <v>95</v>
      </c>
      <c r="H8290" s="39">
        <f>MATCH(C8290,Currecny_M!$A$1:$P$1,0)</f>
        <v>10</v>
      </c>
      <c r="I8290" s="39">
        <f>VLOOKUP(N8290,Currecny_M!$A$1:$P$10,MATCH(Database!C8290,Currecny_M!$A$1:$P$1,0),FALSE)</f>
        <v>102.88</v>
      </c>
      <c r="J8290" s="82">
        <f t="shared" si="388"/>
        <v>2.7777599999999998</v>
      </c>
      <c r="K8290" s="39">
        <f>VLOOKUP('Cover page'!$B$6,Currecny_M!$A$1:$P$10,MATCH(Database!C8290,Currecny_M!$A$1:$P$1,0),FALSE)</f>
        <v>1</v>
      </c>
      <c r="L8290" s="82">
        <f t="shared" si="389"/>
        <v>2.7777599999999998</v>
      </c>
      <c r="M8290" s="82">
        <f>((E8290/$F$1)*VLOOKUP(N8290,Currecny_M!$A$1:$P$10,MATCH(Database!C8290,Currecny_M!$A$1:$P$1,0),FALSE))/VLOOKUP('Cover page'!$B$6,Currecny_M!$A$1:$P$10,MATCH(Database!C8290,Currecny_M!$A$1:$P$1,0),FALSE)</f>
        <v>2.7777599999999998</v>
      </c>
      <c r="N8290" s="6" t="str">
        <f>VLOOKUP(B8290,Master!$A$2:$C$11,3,FALSE)</f>
        <v>Pound</v>
      </c>
      <c r="O8290" s="6" t="str">
        <f>VLOOKUP(B8290,Master!$A$2:$C$11,2,FALSE)</f>
        <v>Europe</v>
      </c>
      <c r="Q8290" s="39" t="str">
        <f>VLOOKUP(D8290,GL_Master!$A$1:$D$80,2,FALSE)</f>
        <v>PL</v>
      </c>
      <c r="R8290" s="39" t="str">
        <f>VLOOKUP(D8290,GL_Master!$A$1:$D$80,3,FALSE)</f>
        <v>Misc. expenses</v>
      </c>
      <c r="S8290" s="39" t="str">
        <f>VLOOKUP(D8290,GL_Master!$A$1:$D$80,4,FALSE)</f>
        <v>Repair &amp; Maintenance</v>
      </c>
    </row>
    <row r="8291" spans="1:19" x14ac:dyDescent="0.25">
      <c r="A8291" s="39" t="s">
        <v>262</v>
      </c>
      <c r="B8291" s="39" t="s">
        <v>250</v>
      </c>
      <c r="C8291" s="7">
        <v>44166</v>
      </c>
      <c r="D8291" s="39" t="s">
        <v>108</v>
      </c>
      <c r="E8291" s="39">
        <v>26</v>
      </c>
      <c r="F8291" s="82">
        <f t="shared" si="387"/>
        <v>2.5999999999999999E-2</v>
      </c>
      <c r="G8291" s="39">
        <f>VLOOKUP(N8291,Currecny_M!$A$1:$P$10,2,FALSE)</f>
        <v>95</v>
      </c>
      <c r="H8291" s="39">
        <f>MATCH(C8291,Currecny_M!$A$1:$P$1,0)</f>
        <v>10</v>
      </c>
      <c r="I8291" s="39">
        <f>VLOOKUP(N8291,Currecny_M!$A$1:$P$10,MATCH(Database!C8291,Currecny_M!$A$1:$P$1,0),FALSE)</f>
        <v>102.88</v>
      </c>
      <c r="J8291" s="82">
        <f t="shared" si="388"/>
        <v>2.6748799999999999</v>
      </c>
      <c r="K8291" s="39">
        <f>VLOOKUP('Cover page'!$B$6,Currecny_M!$A$1:$P$10,MATCH(Database!C8291,Currecny_M!$A$1:$P$1,0),FALSE)</f>
        <v>1</v>
      </c>
      <c r="L8291" s="82">
        <f t="shared" si="389"/>
        <v>2.6748799999999999</v>
      </c>
      <c r="M8291" s="82">
        <f>((E8291/$F$1)*VLOOKUP(N8291,Currecny_M!$A$1:$P$10,MATCH(Database!C8291,Currecny_M!$A$1:$P$1,0),FALSE))/VLOOKUP('Cover page'!$B$6,Currecny_M!$A$1:$P$10,MATCH(Database!C8291,Currecny_M!$A$1:$P$1,0),FALSE)</f>
        <v>2.6748799999999999</v>
      </c>
      <c r="N8291" s="6" t="str">
        <f>VLOOKUP(B8291,Master!$A$2:$C$11,3,FALSE)</f>
        <v>Pound</v>
      </c>
      <c r="O8291" s="6" t="str">
        <f>VLOOKUP(B8291,Master!$A$2:$C$11,2,FALSE)</f>
        <v>Europe</v>
      </c>
      <c r="Q8291" s="39" t="str">
        <f>VLOOKUP(D8291,GL_Master!$A$1:$D$80,2,FALSE)</f>
        <v>PL</v>
      </c>
      <c r="R8291" s="39" t="str">
        <f>VLOOKUP(D8291,GL_Master!$A$1:$D$80,3,FALSE)</f>
        <v>Misc. expenses</v>
      </c>
      <c r="S8291" s="39" t="str">
        <f>VLOOKUP(D8291,GL_Master!$A$1:$D$80,4,FALSE)</f>
        <v>Repair &amp; Maintenance</v>
      </c>
    </row>
    <row r="8292" spans="1:19" x14ac:dyDescent="0.25">
      <c r="A8292" s="39" t="s">
        <v>262</v>
      </c>
      <c r="B8292" s="39" t="s">
        <v>250</v>
      </c>
      <c r="C8292" s="7">
        <v>44166</v>
      </c>
      <c r="D8292" s="39" t="s">
        <v>9</v>
      </c>
      <c r="E8292" s="39">
        <v>239</v>
      </c>
      <c r="F8292" s="82">
        <f t="shared" si="387"/>
        <v>0.23899999999999999</v>
      </c>
      <c r="G8292" s="39">
        <f>VLOOKUP(N8292,Currecny_M!$A$1:$P$10,2,FALSE)</f>
        <v>95</v>
      </c>
      <c r="H8292" s="39">
        <f>MATCH(C8292,Currecny_M!$A$1:$P$1,0)</f>
        <v>10</v>
      </c>
      <c r="I8292" s="39">
        <f>VLOOKUP(N8292,Currecny_M!$A$1:$P$10,MATCH(Database!C8292,Currecny_M!$A$1:$P$1,0),FALSE)</f>
        <v>102.88</v>
      </c>
      <c r="J8292" s="82">
        <f t="shared" si="388"/>
        <v>24.58832</v>
      </c>
      <c r="K8292" s="39">
        <f>VLOOKUP('Cover page'!$B$6,Currecny_M!$A$1:$P$10,MATCH(Database!C8292,Currecny_M!$A$1:$P$1,0),FALSE)</f>
        <v>1</v>
      </c>
      <c r="L8292" s="82">
        <f t="shared" si="389"/>
        <v>24.58832</v>
      </c>
      <c r="M8292" s="82">
        <f>((E8292/$F$1)*VLOOKUP(N8292,Currecny_M!$A$1:$P$10,MATCH(Database!C8292,Currecny_M!$A$1:$P$1,0),FALSE))/VLOOKUP('Cover page'!$B$6,Currecny_M!$A$1:$P$10,MATCH(Database!C8292,Currecny_M!$A$1:$P$1,0),FALSE)</f>
        <v>24.58832</v>
      </c>
      <c r="N8292" s="6" t="str">
        <f>VLOOKUP(B8292,Master!$A$2:$C$11,3,FALSE)</f>
        <v>Pound</v>
      </c>
      <c r="O8292" s="6" t="str">
        <f>VLOOKUP(B8292,Master!$A$2:$C$11,2,FALSE)</f>
        <v>Europe</v>
      </c>
      <c r="Q8292" s="39" t="str">
        <f>VLOOKUP(D8292,GL_Master!$A$1:$D$80,2,FALSE)</f>
        <v>PL</v>
      </c>
      <c r="R8292" s="39" t="str">
        <f>VLOOKUP(D8292,GL_Master!$A$1:$D$80,3,FALSE)</f>
        <v>Rent</v>
      </c>
      <c r="S8292" s="39" t="str">
        <f>VLOOKUP(D8292,GL_Master!$A$1:$D$80,4,FALSE)</f>
        <v>Office Rent</v>
      </c>
    </row>
    <row r="8293" spans="1:19" x14ac:dyDescent="0.25">
      <c r="A8293" s="39" t="s">
        <v>262</v>
      </c>
      <c r="B8293" s="39" t="s">
        <v>250</v>
      </c>
      <c r="C8293" s="7">
        <v>44166</v>
      </c>
      <c r="D8293" s="39" t="s">
        <v>109</v>
      </c>
      <c r="E8293" s="39">
        <v>-130</v>
      </c>
      <c r="F8293" s="82">
        <f t="shared" si="387"/>
        <v>-0.13</v>
      </c>
      <c r="G8293" s="39">
        <f>VLOOKUP(N8293,Currecny_M!$A$1:$P$10,2,FALSE)</f>
        <v>95</v>
      </c>
      <c r="H8293" s="39">
        <f>MATCH(C8293,Currecny_M!$A$1:$P$1,0)</f>
        <v>10</v>
      </c>
      <c r="I8293" s="39">
        <f>VLOOKUP(N8293,Currecny_M!$A$1:$P$10,MATCH(Database!C8293,Currecny_M!$A$1:$P$1,0),FALSE)</f>
        <v>102.88</v>
      </c>
      <c r="J8293" s="82">
        <f t="shared" si="388"/>
        <v>-13.3744</v>
      </c>
      <c r="K8293" s="39">
        <f>VLOOKUP('Cover page'!$B$6,Currecny_M!$A$1:$P$10,MATCH(Database!C8293,Currecny_M!$A$1:$P$1,0),FALSE)</f>
        <v>1</v>
      </c>
      <c r="L8293" s="82">
        <f t="shared" si="389"/>
        <v>-13.3744</v>
      </c>
      <c r="M8293" s="82">
        <f>((E8293/$F$1)*VLOOKUP(N8293,Currecny_M!$A$1:$P$10,MATCH(Database!C8293,Currecny_M!$A$1:$P$1,0),FALSE))/VLOOKUP('Cover page'!$B$6,Currecny_M!$A$1:$P$10,MATCH(Database!C8293,Currecny_M!$A$1:$P$1,0),FALSE)</f>
        <v>-13.3744</v>
      </c>
      <c r="N8293" s="6" t="str">
        <f>VLOOKUP(B8293,Master!$A$2:$C$11,3,FALSE)</f>
        <v>Pound</v>
      </c>
      <c r="O8293" s="6" t="str">
        <f>VLOOKUP(B8293,Master!$A$2:$C$11,2,FALSE)</f>
        <v>Europe</v>
      </c>
      <c r="Q8293" s="39" t="str">
        <f>VLOOKUP(D8293,GL_Master!$A$1:$D$80,2,FALSE)</f>
        <v>PL</v>
      </c>
      <c r="R8293" s="39" t="str">
        <f>VLOOKUP(D8293,GL_Master!$A$1:$D$80,3,FALSE)</f>
        <v>Travelling and conveyance</v>
      </c>
      <c r="S8293" s="39" t="str">
        <f>VLOOKUP(D8293,GL_Master!$A$1:$D$80,4,FALSE)</f>
        <v>Travelling , hotel lodging</v>
      </c>
    </row>
    <row r="8294" spans="1:19" x14ac:dyDescent="0.25">
      <c r="A8294" s="39" t="s">
        <v>262</v>
      </c>
      <c r="B8294" s="39" t="s">
        <v>250</v>
      </c>
      <c r="C8294" s="7">
        <v>44166</v>
      </c>
      <c r="D8294" s="39" t="s">
        <v>110</v>
      </c>
      <c r="E8294" s="39">
        <v>52</v>
      </c>
      <c r="F8294" s="82">
        <f t="shared" si="387"/>
        <v>5.1999999999999998E-2</v>
      </c>
      <c r="G8294" s="39">
        <f>VLOOKUP(N8294,Currecny_M!$A$1:$P$10,2,FALSE)</f>
        <v>95</v>
      </c>
      <c r="H8294" s="39">
        <f>MATCH(C8294,Currecny_M!$A$1:$P$1,0)</f>
        <v>10</v>
      </c>
      <c r="I8294" s="39">
        <f>VLOOKUP(N8294,Currecny_M!$A$1:$P$10,MATCH(Database!C8294,Currecny_M!$A$1:$P$1,0),FALSE)</f>
        <v>102.88</v>
      </c>
      <c r="J8294" s="82">
        <f t="shared" si="388"/>
        <v>5.3497599999999998</v>
      </c>
      <c r="K8294" s="39">
        <f>VLOOKUP('Cover page'!$B$6,Currecny_M!$A$1:$P$10,MATCH(Database!C8294,Currecny_M!$A$1:$P$1,0),FALSE)</f>
        <v>1</v>
      </c>
      <c r="L8294" s="82">
        <f t="shared" si="389"/>
        <v>5.3497599999999998</v>
      </c>
      <c r="M8294" s="82">
        <f>((E8294/$F$1)*VLOOKUP(N8294,Currecny_M!$A$1:$P$10,MATCH(Database!C8294,Currecny_M!$A$1:$P$1,0),FALSE))/VLOOKUP('Cover page'!$B$6,Currecny_M!$A$1:$P$10,MATCH(Database!C8294,Currecny_M!$A$1:$P$1,0),FALSE)</f>
        <v>5.3497599999999998</v>
      </c>
      <c r="N8294" s="6" t="str">
        <f>VLOOKUP(B8294,Master!$A$2:$C$11,3,FALSE)</f>
        <v>Pound</v>
      </c>
      <c r="O8294" s="6" t="str">
        <f>VLOOKUP(B8294,Master!$A$2:$C$11,2,FALSE)</f>
        <v>Europe</v>
      </c>
      <c r="Q8294" s="39" t="str">
        <f>VLOOKUP(D8294,GL_Master!$A$1:$D$80,2,FALSE)</f>
        <v>PL</v>
      </c>
      <c r="R8294" s="39" t="str">
        <f>VLOOKUP(D8294,GL_Master!$A$1:$D$80,3,FALSE)</f>
        <v>Travelling and conveyance</v>
      </c>
      <c r="S8294" s="39" t="str">
        <f>VLOOKUP(D8294,GL_Master!$A$1:$D$80,4,FALSE)</f>
        <v>Travelling , hotel lodging</v>
      </c>
    </row>
    <row r="8295" spans="1:19" x14ac:dyDescent="0.25">
      <c r="A8295" s="39" t="s">
        <v>262</v>
      </c>
      <c r="B8295" s="39" t="s">
        <v>250</v>
      </c>
      <c r="C8295" s="7">
        <v>44166</v>
      </c>
      <c r="D8295" s="39" t="s">
        <v>111</v>
      </c>
      <c r="E8295" s="39">
        <v>26</v>
      </c>
      <c r="F8295" s="82">
        <f t="shared" si="387"/>
        <v>2.5999999999999999E-2</v>
      </c>
      <c r="G8295" s="39">
        <f>VLOOKUP(N8295,Currecny_M!$A$1:$P$10,2,FALSE)</f>
        <v>95</v>
      </c>
      <c r="H8295" s="39">
        <f>MATCH(C8295,Currecny_M!$A$1:$P$1,0)</f>
        <v>10</v>
      </c>
      <c r="I8295" s="39">
        <f>VLOOKUP(N8295,Currecny_M!$A$1:$P$10,MATCH(Database!C8295,Currecny_M!$A$1:$P$1,0),FALSE)</f>
        <v>102.88</v>
      </c>
      <c r="J8295" s="82">
        <f t="shared" si="388"/>
        <v>2.6748799999999999</v>
      </c>
      <c r="K8295" s="39">
        <f>VLOOKUP('Cover page'!$B$6,Currecny_M!$A$1:$P$10,MATCH(Database!C8295,Currecny_M!$A$1:$P$1,0),FALSE)</f>
        <v>1</v>
      </c>
      <c r="L8295" s="82">
        <f t="shared" si="389"/>
        <v>2.6748799999999999</v>
      </c>
      <c r="M8295" s="82">
        <f>((E8295/$F$1)*VLOOKUP(N8295,Currecny_M!$A$1:$P$10,MATCH(Database!C8295,Currecny_M!$A$1:$P$1,0),FALSE))/VLOOKUP('Cover page'!$B$6,Currecny_M!$A$1:$P$10,MATCH(Database!C8295,Currecny_M!$A$1:$P$1,0),FALSE)</f>
        <v>2.6748799999999999</v>
      </c>
      <c r="N8295" s="6" t="str">
        <f>VLOOKUP(B8295,Master!$A$2:$C$11,3,FALSE)</f>
        <v>Pound</v>
      </c>
      <c r="O8295" s="6" t="str">
        <f>VLOOKUP(B8295,Master!$A$2:$C$11,2,FALSE)</f>
        <v>Europe</v>
      </c>
      <c r="Q8295" s="39" t="str">
        <f>VLOOKUP(D8295,GL_Master!$A$1:$D$80,2,FALSE)</f>
        <v>PL</v>
      </c>
      <c r="R8295" s="39" t="str">
        <f>VLOOKUP(D8295,GL_Master!$A$1:$D$80,3,FALSE)</f>
        <v>Legal &amp; Professional expenses</v>
      </c>
      <c r="S8295" s="39" t="str">
        <f>VLOOKUP(D8295,GL_Master!$A$1:$D$80,4,FALSE)</f>
        <v>Professional Fees - Others</v>
      </c>
    </row>
    <row r="8296" spans="1:19" x14ac:dyDescent="0.25">
      <c r="A8296" s="39" t="s">
        <v>262</v>
      </c>
      <c r="B8296" s="39" t="s">
        <v>250</v>
      </c>
      <c r="C8296" s="7">
        <v>44197</v>
      </c>
      <c r="D8296" s="39" t="s">
        <v>112</v>
      </c>
      <c r="E8296" s="39">
        <v>275</v>
      </c>
      <c r="F8296" s="82">
        <f t="shared" si="387"/>
        <v>0.27500000000000002</v>
      </c>
      <c r="G8296" s="39">
        <f>VLOOKUP(N8296,Currecny_M!$A$1:$P$10,2,FALSE)</f>
        <v>95</v>
      </c>
      <c r="H8296" s="39">
        <f>MATCH(C8296,Currecny_M!$A$1:$P$1,0)</f>
        <v>11</v>
      </c>
      <c r="I8296" s="39">
        <f>VLOOKUP(N8296,Currecny_M!$A$1:$P$10,MATCH(Database!C8296,Currecny_M!$A$1:$P$1,0),FALSE)</f>
        <v>103.91</v>
      </c>
      <c r="J8296" s="82">
        <f t="shared" si="388"/>
        <v>28.57525</v>
      </c>
      <c r="K8296" s="39">
        <f>VLOOKUP('Cover page'!$B$6,Currecny_M!$A$1:$P$10,MATCH(Database!C8296,Currecny_M!$A$1:$P$1,0),FALSE)</f>
        <v>1</v>
      </c>
      <c r="L8296" s="82">
        <f t="shared" si="389"/>
        <v>28.57525</v>
      </c>
      <c r="M8296" s="82">
        <f>((E8296/$F$1)*VLOOKUP(N8296,Currecny_M!$A$1:$P$10,MATCH(Database!C8296,Currecny_M!$A$1:$P$1,0),FALSE))/VLOOKUP('Cover page'!$B$6,Currecny_M!$A$1:$P$10,MATCH(Database!C8296,Currecny_M!$A$1:$P$1,0),FALSE)</f>
        <v>28.57525</v>
      </c>
      <c r="N8296" s="6" t="str">
        <f>VLOOKUP(B8296,Master!$A$2:$C$11,3,FALSE)</f>
        <v>Pound</v>
      </c>
      <c r="O8296" s="6" t="str">
        <f>VLOOKUP(B8296,Master!$A$2:$C$11,2,FALSE)</f>
        <v>Europe</v>
      </c>
      <c r="Q8296" s="39" t="str">
        <f>VLOOKUP(D8296,GL_Master!$A$1:$D$80,2,FALSE)</f>
        <v>PL</v>
      </c>
      <c r="R8296" s="39" t="str">
        <f>VLOOKUP(D8296,GL_Master!$A$1:$D$80,3,FALSE)</f>
        <v>Finance Cost</v>
      </c>
      <c r="S8296" s="39" t="str">
        <f>VLOOKUP(D8296,GL_Master!$A$1:$D$80,4,FALSE)</f>
        <v>Interest expense</v>
      </c>
    </row>
    <row r="8297" spans="1:19" x14ac:dyDescent="0.25">
      <c r="A8297" s="39" t="s">
        <v>262</v>
      </c>
      <c r="B8297" s="39" t="s">
        <v>250</v>
      </c>
      <c r="C8297" s="7">
        <v>44197</v>
      </c>
      <c r="D8297" s="39" t="s">
        <v>25</v>
      </c>
      <c r="E8297" s="39">
        <v>2342</v>
      </c>
      <c r="F8297" s="82">
        <f t="shared" si="387"/>
        <v>2.3420000000000001</v>
      </c>
      <c r="G8297" s="39">
        <f>VLOOKUP(N8297,Currecny_M!$A$1:$P$10,2,FALSE)</f>
        <v>95</v>
      </c>
      <c r="H8297" s="39">
        <f>MATCH(C8297,Currecny_M!$A$1:$P$1,0)</f>
        <v>11</v>
      </c>
      <c r="I8297" s="39">
        <f>VLOOKUP(N8297,Currecny_M!$A$1:$P$10,MATCH(Database!C8297,Currecny_M!$A$1:$P$1,0),FALSE)</f>
        <v>103.91</v>
      </c>
      <c r="J8297" s="82">
        <f t="shared" si="388"/>
        <v>243.35722000000001</v>
      </c>
      <c r="K8297" s="39">
        <f>VLOOKUP('Cover page'!$B$6,Currecny_M!$A$1:$P$10,MATCH(Database!C8297,Currecny_M!$A$1:$P$1,0),FALSE)</f>
        <v>1</v>
      </c>
      <c r="L8297" s="82">
        <f t="shared" si="389"/>
        <v>243.35722000000001</v>
      </c>
      <c r="M8297" s="82">
        <f>((E8297/$F$1)*VLOOKUP(N8297,Currecny_M!$A$1:$P$10,MATCH(Database!C8297,Currecny_M!$A$1:$P$1,0),FALSE))/VLOOKUP('Cover page'!$B$6,Currecny_M!$A$1:$P$10,MATCH(Database!C8297,Currecny_M!$A$1:$P$1,0),FALSE)</f>
        <v>243.35722000000001</v>
      </c>
      <c r="N8297" s="6" t="str">
        <f>VLOOKUP(B8297,Master!$A$2:$C$11,3,FALSE)</f>
        <v>Pound</v>
      </c>
      <c r="O8297" s="6" t="str">
        <f>VLOOKUP(B8297,Master!$A$2:$C$11,2,FALSE)</f>
        <v>Europe</v>
      </c>
      <c r="Q8297" s="39" t="str">
        <f>VLOOKUP(D8297,GL_Master!$A$1:$D$80,2,FALSE)</f>
        <v>PL</v>
      </c>
      <c r="R8297" s="39" t="str">
        <f>VLOOKUP(D8297,GL_Master!$A$1:$D$80,3,FALSE)</f>
        <v>Depreciation</v>
      </c>
      <c r="S8297" s="39" t="str">
        <f>VLOOKUP(D8297,GL_Master!$A$1:$D$80,4,FALSE)</f>
        <v>Depreciation</v>
      </c>
    </row>
    <row r="8298" spans="1:19" x14ac:dyDescent="0.25">
      <c r="A8298" s="39" t="s">
        <v>262</v>
      </c>
      <c r="B8298" s="39" t="s">
        <v>250</v>
      </c>
      <c r="C8298" s="7">
        <v>44197</v>
      </c>
      <c r="D8298" s="39" t="s">
        <v>51</v>
      </c>
      <c r="E8298" s="39">
        <v>-25263</v>
      </c>
      <c r="F8298" s="82">
        <f t="shared" si="387"/>
        <v>-25.263000000000002</v>
      </c>
      <c r="G8298" s="39">
        <f>VLOOKUP(N8298,Currecny_M!$A$1:$P$10,2,FALSE)</f>
        <v>95</v>
      </c>
      <c r="H8298" s="39">
        <f>MATCH(C8298,Currecny_M!$A$1:$P$1,0)</f>
        <v>11</v>
      </c>
      <c r="I8298" s="39">
        <f>VLOOKUP(N8298,Currecny_M!$A$1:$P$10,MATCH(Database!C8298,Currecny_M!$A$1:$P$1,0),FALSE)</f>
        <v>103.91</v>
      </c>
      <c r="J8298" s="82">
        <f t="shared" si="388"/>
        <v>-2625.0783300000003</v>
      </c>
      <c r="K8298" s="39">
        <f>VLOOKUP('Cover page'!$B$6,Currecny_M!$A$1:$P$10,MATCH(Database!C8298,Currecny_M!$A$1:$P$1,0),FALSE)</f>
        <v>1</v>
      </c>
      <c r="L8298" s="82">
        <f t="shared" si="389"/>
        <v>-2625.0783300000003</v>
      </c>
      <c r="M8298" s="82">
        <f>((E8298/$F$1)*VLOOKUP(N8298,Currecny_M!$A$1:$P$10,MATCH(Database!C8298,Currecny_M!$A$1:$P$1,0),FALSE))/VLOOKUP('Cover page'!$B$6,Currecny_M!$A$1:$P$10,MATCH(Database!C8298,Currecny_M!$A$1:$P$1,0),FALSE)</f>
        <v>-2625.0783300000003</v>
      </c>
      <c r="N8298" s="6" t="str">
        <f>VLOOKUP(B8298,Master!$A$2:$C$11,3,FALSE)</f>
        <v>Pound</v>
      </c>
      <c r="O8298" s="6" t="str">
        <f>VLOOKUP(B8298,Master!$A$2:$C$11,2,FALSE)</f>
        <v>Europe</v>
      </c>
      <c r="Q8298" s="39" t="str">
        <f>VLOOKUP(D8298,GL_Master!$A$1:$D$80,2,FALSE)</f>
        <v>BS</v>
      </c>
      <c r="R8298" s="39" t="str">
        <f>VLOOKUP(D8298,GL_Master!$A$1:$D$80,3,FALSE)</f>
        <v>Share Capital</v>
      </c>
      <c r="S8298" s="39" t="str">
        <f>VLOOKUP(D8298,GL_Master!$A$1:$D$80,4,FALSE)</f>
        <v>Equity shares</v>
      </c>
    </row>
    <row r="8299" spans="1:19" x14ac:dyDescent="0.25">
      <c r="A8299" s="39" t="s">
        <v>262</v>
      </c>
      <c r="B8299" s="39" t="s">
        <v>250</v>
      </c>
      <c r="C8299" s="7">
        <v>44197</v>
      </c>
      <c r="D8299" s="39" t="s">
        <v>52</v>
      </c>
      <c r="E8299" s="39">
        <v>-48404</v>
      </c>
      <c r="F8299" s="82">
        <f t="shared" si="387"/>
        <v>-48.404000000000003</v>
      </c>
      <c r="G8299" s="39">
        <f>VLOOKUP(N8299,Currecny_M!$A$1:$P$10,2,FALSE)</f>
        <v>95</v>
      </c>
      <c r="H8299" s="39">
        <f>MATCH(C8299,Currecny_M!$A$1:$P$1,0)</f>
        <v>11</v>
      </c>
      <c r="I8299" s="39">
        <f>VLOOKUP(N8299,Currecny_M!$A$1:$P$10,MATCH(Database!C8299,Currecny_M!$A$1:$P$1,0),FALSE)</f>
        <v>103.91</v>
      </c>
      <c r="J8299" s="82">
        <f t="shared" si="388"/>
        <v>-5029.6596399999999</v>
      </c>
      <c r="K8299" s="39">
        <f>VLOOKUP('Cover page'!$B$6,Currecny_M!$A$1:$P$10,MATCH(Database!C8299,Currecny_M!$A$1:$P$1,0),FALSE)</f>
        <v>1</v>
      </c>
      <c r="L8299" s="82">
        <f t="shared" si="389"/>
        <v>-5029.6596399999999</v>
      </c>
      <c r="M8299" s="82">
        <f>((E8299/$F$1)*VLOOKUP(N8299,Currecny_M!$A$1:$P$10,MATCH(Database!C8299,Currecny_M!$A$1:$P$1,0),FALSE))/VLOOKUP('Cover page'!$B$6,Currecny_M!$A$1:$P$10,MATCH(Database!C8299,Currecny_M!$A$1:$P$1,0),FALSE)</f>
        <v>-5029.6596399999999</v>
      </c>
      <c r="N8299" s="6" t="str">
        <f>VLOOKUP(B8299,Master!$A$2:$C$11,3,FALSE)</f>
        <v>Pound</v>
      </c>
      <c r="O8299" s="6" t="str">
        <f>VLOOKUP(B8299,Master!$A$2:$C$11,2,FALSE)</f>
        <v>Europe</v>
      </c>
      <c r="Q8299" s="39" t="str">
        <f>VLOOKUP(D8299,GL_Master!$A$1:$D$80,2,FALSE)</f>
        <v>BS</v>
      </c>
      <c r="R8299" s="39" t="str">
        <f>VLOOKUP(D8299,GL_Master!$A$1:$D$80,3,FALSE)</f>
        <v>Reserve and Surplus</v>
      </c>
      <c r="S8299" s="39" t="str">
        <f>VLOOKUP(D8299,GL_Master!$A$1:$D$80,4,FALSE)</f>
        <v>Reserves at the commencement of the year</v>
      </c>
    </row>
    <row r="8300" spans="1:19" x14ac:dyDescent="0.25">
      <c r="A8300" s="39" t="s">
        <v>262</v>
      </c>
      <c r="B8300" s="39" t="s">
        <v>250</v>
      </c>
      <c r="C8300" s="7">
        <v>44197</v>
      </c>
      <c r="D8300" s="39" t="s">
        <v>53</v>
      </c>
      <c r="E8300" s="39">
        <v>-6364</v>
      </c>
      <c r="F8300" s="82">
        <f t="shared" si="387"/>
        <v>-6.3639999999999999</v>
      </c>
      <c r="G8300" s="39">
        <f>VLOOKUP(N8300,Currecny_M!$A$1:$P$10,2,FALSE)</f>
        <v>95</v>
      </c>
      <c r="H8300" s="39">
        <f>MATCH(C8300,Currecny_M!$A$1:$P$1,0)</f>
        <v>11</v>
      </c>
      <c r="I8300" s="39">
        <f>VLOOKUP(N8300,Currecny_M!$A$1:$P$10,MATCH(Database!C8300,Currecny_M!$A$1:$P$1,0),FALSE)</f>
        <v>103.91</v>
      </c>
      <c r="J8300" s="82">
        <f t="shared" si="388"/>
        <v>-661.28323999999998</v>
      </c>
      <c r="K8300" s="39">
        <f>VLOOKUP('Cover page'!$B$6,Currecny_M!$A$1:$P$10,MATCH(Database!C8300,Currecny_M!$A$1:$P$1,0),FALSE)</f>
        <v>1</v>
      </c>
      <c r="L8300" s="82">
        <f t="shared" si="389"/>
        <v>-661.28323999999998</v>
      </c>
      <c r="M8300" s="82">
        <f>((E8300/$F$1)*VLOOKUP(N8300,Currecny_M!$A$1:$P$10,MATCH(Database!C8300,Currecny_M!$A$1:$P$1,0),FALSE))/VLOOKUP('Cover page'!$B$6,Currecny_M!$A$1:$P$10,MATCH(Database!C8300,Currecny_M!$A$1:$P$1,0),FALSE)</f>
        <v>-661.28323999999998</v>
      </c>
      <c r="N8300" s="6" t="str">
        <f>VLOOKUP(B8300,Master!$A$2:$C$11,3,FALSE)</f>
        <v>Pound</v>
      </c>
      <c r="O8300" s="6" t="str">
        <f>VLOOKUP(B8300,Master!$A$2:$C$11,2,FALSE)</f>
        <v>Europe</v>
      </c>
      <c r="Q8300" s="39" t="str">
        <f>VLOOKUP(D8300,GL_Master!$A$1:$D$80,2,FALSE)</f>
        <v>BS</v>
      </c>
      <c r="R8300" s="39" t="str">
        <f>VLOOKUP(D8300,GL_Master!$A$1:$D$80,3,FALSE)</f>
        <v>Loan Fund</v>
      </c>
      <c r="S8300" s="39" t="str">
        <f>VLOOKUP(D8300,GL_Master!$A$1:$D$80,4,FALSE)</f>
        <v>Term Loan</v>
      </c>
    </row>
    <row r="8301" spans="1:19" x14ac:dyDescent="0.25">
      <c r="A8301" s="39" t="s">
        <v>262</v>
      </c>
      <c r="B8301" s="39" t="s">
        <v>250</v>
      </c>
      <c r="C8301" s="7">
        <v>44197</v>
      </c>
      <c r="D8301" s="39" t="s">
        <v>54</v>
      </c>
      <c r="E8301" s="39">
        <v>54</v>
      </c>
      <c r="F8301" s="82">
        <f t="shared" si="387"/>
        <v>5.3999999999999999E-2</v>
      </c>
      <c r="G8301" s="39">
        <f>VLOOKUP(N8301,Currecny_M!$A$1:$P$10,2,FALSE)</f>
        <v>95</v>
      </c>
      <c r="H8301" s="39">
        <f>MATCH(C8301,Currecny_M!$A$1:$P$1,0)</f>
        <v>11</v>
      </c>
      <c r="I8301" s="39">
        <f>VLOOKUP(N8301,Currecny_M!$A$1:$P$10,MATCH(Database!C8301,Currecny_M!$A$1:$P$1,0),FALSE)</f>
        <v>103.91</v>
      </c>
      <c r="J8301" s="82">
        <f t="shared" si="388"/>
        <v>5.6111399999999998</v>
      </c>
      <c r="K8301" s="39">
        <f>VLOOKUP('Cover page'!$B$6,Currecny_M!$A$1:$P$10,MATCH(Database!C8301,Currecny_M!$A$1:$P$1,0),FALSE)</f>
        <v>1</v>
      </c>
      <c r="L8301" s="82">
        <f t="shared" si="389"/>
        <v>5.6111399999999998</v>
      </c>
      <c r="M8301" s="82">
        <f>((E8301/$F$1)*VLOOKUP(N8301,Currecny_M!$A$1:$P$10,MATCH(Database!C8301,Currecny_M!$A$1:$P$1,0),FALSE))/VLOOKUP('Cover page'!$B$6,Currecny_M!$A$1:$P$10,MATCH(Database!C8301,Currecny_M!$A$1:$P$1,0),FALSE)</f>
        <v>5.6111399999999998</v>
      </c>
      <c r="N8301" s="6" t="str">
        <f>VLOOKUP(B8301,Master!$A$2:$C$11,3,FALSE)</f>
        <v>Pound</v>
      </c>
      <c r="O8301" s="6" t="str">
        <f>VLOOKUP(B8301,Master!$A$2:$C$11,2,FALSE)</f>
        <v>Europe</v>
      </c>
      <c r="Q8301" s="39" t="str">
        <f>VLOOKUP(D8301,GL_Master!$A$1:$D$80,2,FALSE)</f>
        <v>BS</v>
      </c>
      <c r="R8301" s="39" t="str">
        <f>VLOOKUP(D8301,GL_Master!$A$1:$D$80,3,FALSE)</f>
        <v>Trade Payables</v>
      </c>
      <c r="S8301" s="39" t="str">
        <f>VLOOKUP(D8301,GL_Master!$A$1:$D$80,4,FALSE)</f>
        <v>Trade payable</v>
      </c>
    </row>
    <row r="8302" spans="1:19" x14ac:dyDescent="0.25">
      <c r="A8302" s="39" t="s">
        <v>262</v>
      </c>
      <c r="B8302" s="39" t="s">
        <v>250</v>
      </c>
      <c r="C8302" s="7">
        <v>44197</v>
      </c>
      <c r="D8302" s="39" t="s">
        <v>34</v>
      </c>
      <c r="E8302" s="39">
        <v>-1379</v>
      </c>
      <c r="F8302" s="82">
        <f t="shared" si="387"/>
        <v>-1.379</v>
      </c>
      <c r="G8302" s="39">
        <f>VLOOKUP(N8302,Currecny_M!$A$1:$P$10,2,FALSE)</f>
        <v>95</v>
      </c>
      <c r="H8302" s="39">
        <f>MATCH(C8302,Currecny_M!$A$1:$P$1,0)</f>
        <v>11</v>
      </c>
      <c r="I8302" s="39">
        <f>VLOOKUP(N8302,Currecny_M!$A$1:$P$10,MATCH(Database!C8302,Currecny_M!$A$1:$P$1,0),FALSE)</f>
        <v>103.91</v>
      </c>
      <c r="J8302" s="82">
        <f t="shared" si="388"/>
        <v>-143.29189</v>
      </c>
      <c r="K8302" s="39">
        <f>VLOOKUP('Cover page'!$B$6,Currecny_M!$A$1:$P$10,MATCH(Database!C8302,Currecny_M!$A$1:$P$1,0),FALSE)</f>
        <v>1</v>
      </c>
      <c r="L8302" s="82">
        <f t="shared" si="389"/>
        <v>-143.29189</v>
      </c>
      <c r="M8302" s="82">
        <f>((E8302/$F$1)*VLOOKUP(N8302,Currecny_M!$A$1:$P$10,MATCH(Database!C8302,Currecny_M!$A$1:$P$1,0),FALSE))/VLOOKUP('Cover page'!$B$6,Currecny_M!$A$1:$P$10,MATCH(Database!C8302,Currecny_M!$A$1:$P$1,0),FALSE)</f>
        <v>-143.29189</v>
      </c>
      <c r="N8302" s="6" t="str">
        <f>VLOOKUP(B8302,Master!$A$2:$C$11,3,FALSE)</f>
        <v>Pound</v>
      </c>
      <c r="O8302" s="6" t="str">
        <f>VLOOKUP(B8302,Master!$A$2:$C$11,2,FALSE)</f>
        <v>Europe</v>
      </c>
      <c r="Q8302" s="39" t="str">
        <f>VLOOKUP(D8302,GL_Master!$A$1:$D$80,2,FALSE)</f>
        <v>BS</v>
      </c>
      <c r="R8302" s="39" t="str">
        <f>VLOOKUP(D8302,GL_Master!$A$1:$D$80,3,FALSE)</f>
        <v>Provisions</v>
      </c>
      <c r="S8302" s="39" t="str">
        <f>VLOOKUP(D8302,GL_Master!$A$1:$D$80,4,FALSE)</f>
        <v>Expenses payables</v>
      </c>
    </row>
    <row r="8303" spans="1:19" x14ac:dyDescent="0.25">
      <c r="A8303" s="39" t="s">
        <v>262</v>
      </c>
      <c r="B8303" s="39" t="s">
        <v>250</v>
      </c>
      <c r="C8303" s="7">
        <v>44197</v>
      </c>
      <c r="D8303" s="39" t="s">
        <v>18</v>
      </c>
      <c r="E8303" s="39">
        <v>-799</v>
      </c>
      <c r="F8303" s="82">
        <f t="shared" si="387"/>
        <v>-0.79900000000000004</v>
      </c>
      <c r="G8303" s="39">
        <f>VLOOKUP(N8303,Currecny_M!$A$1:$P$10,2,FALSE)</f>
        <v>95</v>
      </c>
      <c r="H8303" s="39">
        <f>MATCH(C8303,Currecny_M!$A$1:$P$1,0)</f>
        <v>11</v>
      </c>
      <c r="I8303" s="39">
        <f>VLOOKUP(N8303,Currecny_M!$A$1:$P$10,MATCH(Database!C8303,Currecny_M!$A$1:$P$1,0),FALSE)</f>
        <v>103.91</v>
      </c>
      <c r="J8303" s="82">
        <f t="shared" si="388"/>
        <v>-83.024090000000001</v>
      </c>
      <c r="K8303" s="39">
        <f>VLOOKUP('Cover page'!$B$6,Currecny_M!$A$1:$P$10,MATCH(Database!C8303,Currecny_M!$A$1:$P$1,0),FALSE)</f>
        <v>1</v>
      </c>
      <c r="L8303" s="82">
        <f t="shared" si="389"/>
        <v>-83.024090000000001</v>
      </c>
      <c r="M8303" s="82">
        <f>((E8303/$F$1)*VLOOKUP(N8303,Currecny_M!$A$1:$P$10,MATCH(Database!C8303,Currecny_M!$A$1:$P$1,0),FALSE))/VLOOKUP('Cover page'!$B$6,Currecny_M!$A$1:$P$10,MATCH(Database!C8303,Currecny_M!$A$1:$P$1,0),FALSE)</f>
        <v>-83.024090000000001</v>
      </c>
      <c r="N8303" s="6" t="str">
        <f>VLOOKUP(B8303,Master!$A$2:$C$11,3,FALSE)</f>
        <v>Pound</v>
      </c>
      <c r="O8303" s="6" t="str">
        <f>VLOOKUP(B8303,Master!$A$2:$C$11,2,FALSE)</f>
        <v>Europe</v>
      </c>
      <c r="Q8303" s="39" t="str">
        <f>VLOOKUP(D8303,GL_Master!$A$1:$D$80,2,FALSE)</f>
        <v>BS</v>
      </c>
      <c r="R8303" s="39" t="str">
        <f>VLOOKUP(D8303,GL_Master!$A$1:$D$80,3,FALSE)</f>
        <v>Other current liabilities</v>
      </c>
      <c r="S8303" s="39" t="str">
        <f>VLOOKUP(D8303,GL_Master!$A$1:$D$80,4,FALSE)</f>
        <v>Employee related liabilities</v>
      </c>
    </row>
    <row r="8304" spans="1:19" x14ac:dyDescent="0.25">
      <c r="A8304" s="39" t="s">
        <v>262</v>
      </c>
      <c r="B8304" s="39" t="s">
        <v>250</v>
      </c>
      <c r="C8304" s="7">
        <v>44197</v>
      </c>
      <c r="D8304" s="39" t="s">
        <v>55</v>
      </c>
      <c r="E8304" s="39">
        <v>-102</v>
      </c>
      <c r="F8304" s="82">
        <f t="shared" si="387"/>
        <v>-0.10199999999999999</v>
      </c>
      <c r="G8304" s="39">
        <f>VLOOKUP(N8304,Currecny_M!$A$1:$P$10,2,FALSE)</f>
        <v>95</v>
      </c>
      <c r="H8304" s="39">
        <f>MATCH(C8304,Currecny_M!$A$1:$P$1,0)</f>
        <v>11</v>
      </c>
      <c r="I8304" s="39">
        <f>VLOOKUP(N8304,Currecny_M!$A$1:$P$10,MATCH(Database!C8304,Currecny_M!$A$1:$P$1,0),FALSE)</f>
        <v>103.91</v>
      </c>
      <c r="J8304" s="82">
        <f t="shared" si="388"/>
        <v>-10.598819999999998</v>
      </c>
      <c r="K8304" s="39">
        <f>VLOOKUP('Cover page'!$B$6,Currecny_M!$A$1:$P$10,MATCH(Database!C8304,Currecny_M!$A$1:$P$1,0),FALSE)</f>
        <v>1</v>
      </c>
      <c r="L8304" s="82">
        <f t="shared" si="389"/>
        <v>-10.598819999999998</v>
      </c>
      <c r="M8304" s="82">
        <f>((E8304/$F$1)*VLOOKUP(N8304,Currecny_M!$A$1:$P$10,MATCH(Database!C8304,Currecny_M!$A$1:$P$1,0),FALSE))/VLOOKUP('Cover page'!$B$6,Currecny_M!$A$1:$P$10,MATCH(Database!C8304,Currecny_M!$A$1:$P$1,0),FALSE)</f>
        <v>-10.598819999999998</v>
      </c>
      <c r="N8304" s="6" t="str">
        <f>VLOOKUP(B8304,Master!$A$2:$C$11,3,FALSE)</f>
        <v>Pound</v>
      </c>
      <c r="O8304" s="6" t="str">
        <f>VLOOKUP(B8304,Master!$A$2:$C$11,2,FALSE)</f>
        <v>Europe</v>
      </c>
      <c r="Q8304" s="39" t="str">
        <f>VLOOKUP(D8304,GL_Master!$A$1:$D$80,2,FALSE)</f>
        <v>BS</v>
      </c>
      <c r="R8304" s="39" t="str">
        <f>VLOOKUP(D8304,GL_Master!$A$1:$D$80,3,FALSE)</f>
        <v>Other current liabilities</v>
      </c>
      <c r="S8304" s="39" t="str">
        <f>VLOOKUP(D8304,GL_Master!$A$1:$D$80,4,FALSE)</f>
        <v>Security deposit received</v>
      </c>
    </row>
    <row r="8305" spans="1:19" x14ac:dyDescent="0.25">
      <c r="A8305" s="39" t="s">
        <v>262</v>
      </c>
      <c r="B8305" s="39" t="s">
        <v>250</v>
      </c>
      <c r="C8305" s="7">
        <v>44197</v>
      </c>
      <c r="D8305" s="39" t="s">
        <v>56</v>
      </c>
      <c r="E8305" s="39">
        <v>-27</v>
      </c>
      <c r="F8305" s="82">
        <f t="shared" si="387"/>
        <v>-2.7E-2</v>
      </c>
      <c r="G8305" s="39">
        <f>VLOOKUP(N8305,Currecny_M!$A$1:$P$10,2,FALSE)</f>
        <v>95</v>
      </c>
      <c r="H8305" s="39">
        <f>MATCH(C8305,Currecny_M!$A$1:$P$1,0)</f>
        <v>11</v>
      </c>
      <c r="I8305" s="39">
        <f>VLOOKUP(N8305,Currecny_M!$A$1:$P$10,MATCH(Database!C8305,Currecny_M!$A$1:$P$1,0),FALSE)</f>
        <v>103.91</v>
      </c>
      <c r="J8305" s="82">
        <f t="shared" si="388"/>
        <v>-2.8055699999999999</v>
      </c>
      <c r="K8305" s="39">
        <f>VLOOKUP('Cover page'!$B$6,Currecny_M!$A$1:$P$10,MATCH(Database!C8305,Currecny_M!$A$1:$P$1,0),FALSE)</f>
        <v>1</v>
      </c>
      <c r="L8305" s="82">
        <f t="shared" si="389"/>
        <v>-2.8055699999999999</v>
      </c>
      <c r="M8305" s="82">
        <f>((E8305/$F$1)*VLOOKUP(N8305,Currecny_M!$A$1:$P$10,MATCH(Database!C8305,Currecny_M!$A$1:$P$1,0),FALSE))/VLOOKUP('Cover page'!$B$6,Currecny_M!$A$1:$P$10,MATCH(Database!C8305,Currecny_M!$A$1:$P$1,0),FALSE)</f>
        <v>-2.8055699999999999</v>
      </c>
      <c r="N8305" s="6" t="str">
        <f>VLOOKUP(B8305,Master!$A$2:$C$11,3,FALSE)</f>
        <v>Pound</v>
      </c>
      <c r="O8305" s="6" t="str">
        <f>VLOOKUP(B8305,Master!$A$2:$C$11,2,FALSE)</f>
        <v>Europe</v>
      </c>
      <c r="Q8305" s="39" t="str">
        <f>VLOOKUP(D8305,GL_Master!$A$1:$D$80,2,FALSE)</f>
        <v>BS</v>
      </c>
      <c r="R8305" s="39" t="str">
        <f>VLOOKUP(D8305,GL_Master!$A$1:$D$80,3,FALSE)</f>
        <v>Other Tax Payables</v>
      </c>
      <c r="S8305" s="39" t="str">
        <f>VLOOKUP(D8305,GL_Master!$A$1:$D$80,4,FALSE)</f>
        <v>Tax deducted at source payable</v>
      </c>
    </row>
    <row r="8306" spans="1:19" x14ac:dyDescent="0.25">
      <c r="A8306" s="39" t="s">
        <v>262</v>
      </c>
      <c r="B8306" s="39" t="s">
        <v>250</v>
      </c>
      <c r="C8306" s="7">
        <v>44197</v>
      </c>
      <c r="D8306" s="39" t="s">
        <v>57</v>
      </c>
      <c r="E8306" s="39">
        <v>-236</v>
      </c>
      <c r="F8306" s="82">
        <f t="shared" si="387"/>
        <v>-0.23599999999999999</v>
      </c>
      <c r="G8306" s="39">
        <f>VLOOKUP(N8306,Currecny_M!$A$1:$P$10,2,FALSE)</f>
        <v>95</v>
      </c>
      <c r="H8306" s="39">
        <f>MATCH(C8306,Currecny_M!$A$1:$P$1,0)</f>
        <v>11</v>
      </c>
      <c r="I8306" s="39">
        <f>VLOOKUP(N8306,Currecny_M!$A$1:$P$10,MATCH(Database!C8306,Currecny_M!$A$1:$P$1,0),FALSE)</f>
        <v>103.91</v>
      </c>
      <c r="J8306" s="82">
        <f t="shared" si="388"/>
        <v>-24.522759999999998</v>
      </c>
      <c r="K8306" s="39">
        <f>VLOOKUP('Cover page'!$B$6,Currecny_M!$A$1:$P$10,MATCH(Database!C8306,Currecny_M!$A$1:$P$1,0),FALSE)</f>
        <v>1</v>
      </c>
      <c r="L8306" s="82">
        <f t="shared" si="389"/>
        <v>-24.522759999999998</v>
      </c>
      <c r="M8306" s="82">
        <f>((E8306/$F$1)*VLOOKUP(N8306,Currecny_M!$A$1:$P$10,MATCH(Database!C8306,Currecny_M!$A$1:$P$1,0),FALSE))/VLOOKUP('Cover page'!$B$6,Currecny_M!$A$1:$P$10,MATCH(Database!C8306,Currecny_M!$A$1:$P$1,0),FALSE)</f>
        <v>-24.522759999999998</v>
      </c>
      <c r="N8306" s="6" t="str">
        <f>VLOOKUP(B8306,Master!$A$2:$C$11,3,FALSE)</f>
        <v>Pound</v>
      </c>
      <c r="O8306" s="6" t="str">
        <f>VLOOKUP(B8306,Master!$A$2:$C$11,2,FALSE)</f>
        <v>Europe</v>
      </c>
      <c r="Q8306" s="39" t="str">
        <f>VLOOKUP(D8306,GL_Master!$A$1:$D$80,2,FALSE)</f>
        <v>BS</v>
      </c>
      <c r="R8306" s="39" t="str">
        <f>VLOOKUP(D8306,GL_Master!$A$1:$D$80,3,FALSE)</f>
        <v>Other Tax Payables</v>
      </c>
      <c r="S8306" s="39" t="str">
        <f>VLOOKUP(D8306,GL_Master!$A$1:$D$80,4,FALSE)</f>
        <v>Tax deducted at source payable</v>
      </c>
    </row>
    <row r="8307" spans="1:19" x14ac:dyDescent="0.25">
      <c r="A8307" s="39" t="s">
        <v>262</v>
      </c>
      <c r="B8307" s="39" t="s">
        <v>250</v>
      </c>
      <c r="C8307" s="7">
        <v>44197</v>
      </c>
      <c r="D8307" s="39" t="s">
        <v>58</v>
      </c>
      <c r="E8307" s="39">
        <v>-1821</v>
      </c>
      <c r="F8307" s="82">
        <f t="shared" si="387"/>
        <v>-1.821</v>
      </c>
      <c r="G8307" s="39">
        <f>VLOOKUP(N8307,Currecny_M!$A$1:$P$10,2,FALSE)</f>
        <v>95</v>
      </c>
      <c r="H8307" s="39">
        <f>MATCH(C8307,Currecny_M!$A$1:$P$1,0)</f>
        <v>11</v>
      </c>
      <c r="I8307" s="39">
        <f>VLOOKUP(N8307,Currecny_M!$A$1:$P$10,MATCH(Database!C8307,Currecny_M!$A$1:$P$1,0),FALSE)</f>
        <v>103.91</v>
      </c>
      <c r="J8307" s="82">
        <f t="shared" si="388"/>
        <v>-189.22010999999998</v>
      </c>
      <c r="K8307" s="39">
        <f>VLOOKUP('Cover page'!$B$6,Currecny_M!$A$1:$P$10,MATCH(Database!C8307,Currecny_M!$A$1:$P$1,0),FALSE)</f>
        <v>1</v>
      </c>
      <c r="L8307" s="82">
        <f t="shared" si="389"/>
        <v>-189.22010999999998</v>
      </c>
      <c r="M8307" s="82">
        <f>((E8307/$F$1)*VLOOKUP(N8307,Currecny_M!$A$1:$P$10,MATCH(Database!C8307,Currecny_M!$A$1:$P$1,0),FALSE))/VLOOKUP('Cover page'!$B$6,Currecny_M!$A$1:$P$10,MATCH(Database!C8307,Currecny_M!$A$1:$P$1,0),FALSE)</f>
        <v>-189.22010999999998</v>
      </c>
      <c r="N8307" s="6" t="str">
        <f>VLOOKUP(B8307,Master!$A$2:$C$11,3,FALSE)</f>
        <v>Pound</v>
      </c>
      <c r="O8307" s="6" t="str">
        <f>VLOOKUP(B8307,Master!$A$2:$C$11,2,FALSE)</f>
        <v>Europe</v>
      </c>
      <c r="Q8307" s="39" t="str">
        <f>VLOOKUP(D8307,GL_Master!$A$1:$D$80,2,FALSE)</f>
        <v>BS</v>
      </c>
      <c r="R8307" s="39" t="str">
        <f>VLOOKUP(D8307,GL_Master!$A$1:$D$80,3,FALSE)</f>
        <v>Long-term provisions</v>
      </c>
      <c r="S8307" s="39" t="str">
        <f>VLOOKUP(D8307,GL_Master!$A$1:$D$80,4,FALSE)</f>
        <v>Provision for gratuity</v>
      </c>
    </row>
    <row r="8308" spans="1:19" x14ac:dyDescent="0.25">
      <c r="A8308" s="39" t="s">
        <v>262</v>
      </c>
      <c r="B8308" s="39" t="s">
        <v>250</v>
      </c>
      <c r="C8308" s="7">
        <v>44197</v>
      </c>
      <c r="D8308" s="39" t="s">
        <v>59</v>
      </c>
      <c r="E8308" s="39">
        <v>-740</v>
      </c>
      <c r="F8308" s="82">
        <f t="shared" si="387"/>
        <v>-0.74</v>
      </c>
      <c r="G8308" s="39">
        <f>VLOOKUP(N8308,Currecny_M!$A$1:$P$10,2,FALSE)</f>
        <v>95</v>
      </c>
      <c r="H8308" s="39">
        <f>MATCH(C8308,Currecny_M!$A$1:$P$1,0)</f>
        <v>11</v>
      </c>
      <c r="I8308" s="39">
        <f>VLOOKUP(N8308,Currecny_M!$A$1:$P$10,MATCH(Database!C8308,Currecny_M!$A$1:$P$1,0),FALSE)</f>
        <v>103.91</v>
      </c>
      <c r="J8308" s="82">
        <f t="shared" si="388"/>
        <v>-76.8934</v>
      </c>
      <c r="K8308" s="39">
        <f>VLOOKUP('Cover page'!$B$6,Currecny_M!$A$1:$P$10,MATCH(Database!C8308,Currecny_M!$A$1:$P$1,0),FALSE)</f>
        <v>1</v>
      </c>
      <c r="L8308" s="82">
        <f t="shared" si="389"/>
        <v>-76.8934</v>
      </c>
      <c r="M8308" s="82">
        <f>((E8308/$F$1)*VLOOKUP(N8308,Currecny_M!$A$1:$P$10,MATCH(Database!C8308,Currecny_M!$A$1:$P$1,0),FALSE))/VLOOKUP('Cover page'!$B$6,Currecny_M!$A$1:$P$10,MATCH(Database!C8308,Currecny_M!$A$1:$P$1,0),FALSE)</f>
        <v>-76.8934</v>
      </c>
      <c r="N8308" s="6" t="str">
        <f>VLOOKUP(B8308,Master!$A$2:$C$11,3,FALSE)</f>
        <v>Pound</v>
      </c>
      <c r="O8308" s="6" t="str">
        <f>VLOOKUP(B8308,Master!$A$2:$C$11,2,FALSE)</f>
        <v>Europe</v>
      </c>
      <c r="Q8308" s="39" t="str">
        <f>VLOOKUP(D8308,GL_Master!$A$1:$D$80,2,FALSE)</f>
        <v>BS</v>
      </c>
      <c r="R8308" s="39" t="str">
        <f>VLOOKUP(D8308,GL_Master!$A$1:$D$80,3,FALSE)</f>
        <v>Long-term provisions</v>
      </c>
      <c r="S8308" s="39" t="str">
        <f>VLOOKUP(D8308,GL_Master!$A$1:$D$80,4,FALSE)</f>
        <v>Provision for leave encashment</v>
      </c>
    </row>
    <row r="8309" spans="1:19" x14ac:dyDescent="0.25">
      <c r="A8309" s="39" t="s">
        <v>262</v>
      </c>
      <c r="B8309" s="39" t="s">
        <v>250</v>
      </c>
      <c r="C8309" s="7">
        <v>44197</v>
      </c>
      <c r="D8309" s="39" t="s">
        <v>60</v>
      </c>
      <c r="E8309" s="39">
        <v>-206</v>
      </c>
      <c r="F8309" s="82">
        <f t="shared" si="387"/>
        <v>-0.20599999999999999</v>
      </c>
      <c r="G8309" s="39">
        <f>VLOOKUP(N8309,Currecny_M!$A$1:$P$10,2,FALSE)</f>
        <v>95</v>
      </c>
      <c r="H8309" s="39">
        <f>MATCH(C8309,Currecny_M!$A$1:$P$1,0)</f>
        <v>11</v>
      </c>
      <c r="I8309" s="39">
        <f>VLOOKUP(N8309,Currecny_M!$A$1:$P$10,MATCH(Database!C8309,Currecny_M!$A$1:$P$1,0),FALSE)</f>
        <v>103.91</v>
      </c>
      <c r="J8309" s="82">
        <f t="shared" si="388"/>
        <v>-21.405459999999998</v>
      </c>
      <c r="K8309" s="39">
        <f>VLOOKUP('Cover page'!$B$6,Currecny_M!$A$1:$P$10,MATCH(Database!C8309,Currecny_M!$A$1:$P$1,0),FALSE)</f>
        <v>1</v>
      </c>
      <c r="L8309" s="82">
        <f t="shared" si="389"/>
        <v>-21.405459999999998</v>
      </c>
      <c r="M8309" s="82">
        <f>((E8309/$F$1)*VLOOKUP(N8309,Currecny_M!$A$1:$P$10,MATCH(Database!C8309,Currecny_M!$A$1:$P$1,0),FALSE))/VLOOKUP('Cover page'!$B$6,Currecny_M!$A$1:$P$10,MATCH(Database!C8309,Currecny_M!$A$1:$P$1,0),FALSE)</f>
        <v>-21.405459999999998</v>
      </c>
      <c r="N8309" s="6" t="str">
        <f>VLOOKUP(B8309,Master!$A$2:$C$11,3,FALSE)</f>
        <v>Pound</v>
      </c>
      <c r="O8309" s="6" t="str">
        <f>VLOOKUP(B8309,Master!$A$2:$C$11,2,FALSE)</f>
        <v>Europe</v>
      </c>
      <c r="Q8309" s="39" t="str">
        <f>VLOOKUP(D8309,GL_Master!$A$1:$D$80,2,FALSE)</f>
        <v>BS</v>
      </c>
      <c r="R8309" s="39" t="str">
        <f>VLOOKUP(D8309,GL_Master!$A$1:$D$80,3,FALSE)</f>
        <v>Trade Payables</v>
      </c>
      <c r="S8309" s="39" t="str">
        <f>VLOOKUP(D8309,GL_Master!$A$1:$D$80,4,FALSE)</f>
        <v>Trade payable</v>
      </c>
    </row>
    <row r="8310" spans="1:19" x14ac:dyDescent="0.25">
      <c r="A8310" s="39" t="s">
        <v>262</v>
      </c>
      <c r="B8310" s="39" t="s">
        <v>250</v>
      </c>
      <c r="C8310" s="7">
        <v>44197</v>
      </c>
      <c r="D8310" s="39" t="s">
        <v>61</v>
      </c>
      <c r="E8310" s="39">
        <v>-2313</v>
      </c>
      <c r="F8310" s="82">
        <f t="shared" si="387"/>
        <v>-2.3130000000000002</v>
      </c>
      <c r="G8310" s="39">
        <f>VLOOKUP(N8310,Currecny_M!$A$1:$P$10,2,FALSE)</f>
        <v>95</v>
      </c>
      <c r="H8310" s="39">
        <f>MATCH(C8310,Currecny_M!$A$1:$P$1,0)</f>
        <v>11</v>
      </c>
      <c r="I8310" s="39">
        <f>VLOOKUP(N8310,Currecny_M!$A$1:$P$10,MATCH(Database!C8310,Currecny_M!$A$1:$P$1,0),FALSE)</f>
        <v>103.91</v>
      </c>
      <c r="J8310" s="82">
        <f t="shared" si="388"/>
        <v>-240.34383</v>
      </c>
      <c r="K8310" s="39">
        <f>VLOOKUP('Cover page'!$B$6,Currecny_M!$A$1:$P$10,MATCH(Database!C8310,Currecny_M!$A$1:$P$1,0),FALSE)</f>
        <v>1</v>
      </c>
      <c r="L8310" s="82">
        <f t="shared" si="389"/>
        <v>-240.34383</v>
      </c>
      <c r="M8310" s="82">
        <f>((E8310/$F$1)*VLOOKUP(N8310,Currecny_M!$A$1:$P$10,MATCH(Database!C8310,Currecny_M!$A$1:$P$1,0),FALSE))/VLOOKUP('Cover page'!$B$6,Currecny_M!$A$1:$P$10,MATCH(Database!C8310,Currecny_M!$A$1:$P$1,0),FALSE)</f>
        <v>-240.34383</v>
      </c>
      <c r="N8310" s="6" t="str">
        <f>VLOOKUP(B8310,Master!$A$2:$C$11,3,FALSE)</f>
        <v>Pound</v>
      </c>
      <c r="O8310" s="6" t="str">
        <f>VLOOKUP(B8310,Master!$A$2:$C$11,2,FALSE)</f>
        <v>Europe</v>
      </c>
      <c r="Q8310" s="39" t="str">
        <f>VLOOKUP(D8310,GL_Master!$A$1:$D$80,2,FALSE)</f>
        <v>BS</v>
      </c>
      <c r="R8310" s="39" t="str">
        <f>VLOOKUP(D8310,GL_Master!$A$1:$D$80,3,FALSE)</f>
        <v>Provisions</v>
      </c>
      <c r="S8310" s="39" t="str">
        <f>VLOOKUP(D8310,GL_Master!$A$1:$D$80,4,FALSE)</f>
        <v>Provision for doubtful assets</v>
      </c>
    </row>
    <row r="8311" spans="1:19" x14ac:dyDescent="0.25">
      <c r="A8311" s="39" t="s">
        <v>262</v>
      </c>
      <c r="B8311" s="39" t="s">
        <v>250</v>
      </c>
      <c r="C8311" s="7">
        <v>44197</v>
      </c>
      <c r="D8311" s="39" t="s">
        <v>62</v>
      </c>
      <c r="E8311" s="39">
        <v>-80</v>
      </c>
      <c r="F8311" s="82">
        <f t="shared" si="387"/>
        <v>-0.08</v>
      </c>
      <c r="G8311" s="39">
        <f>VLOOKUP(N8311,Currecny_M!$A$1:$P$10,2,FALSE)</f>
        <v>95</v>
      </c>
      <c r="H8311" s="39">
        <f>MATCH(C8311,Currecny_M!$A$1:$P$1,0)</f>
        <v>11</v>
      </c>
      <c r="I8311" s="39">
        <f>VLOOKUP(N8311,Currecny_M!$A$1:$P$10,MATCH(Database!C8311,Currecny_M!$A$1:$P$1,0),FALSE)</f>
        <v>103.91</v>
      </c>
      <c r="J8311" s="82">
        <f t="shared" si="388"/>
        <v>-8.3127999999999993</v>
      </c>
      <c r="K8311" s="39">
        <f>VLOOKUP('Cover page'!$B$6,Currecny_M!$A$1:$P$10,MATCH(Database!C8311,Currecny_M!$A$1:$P$1,0),FALSE)</f>
        <v>1</v>
      </c>
      <c r="L8311" s="82">
        <f t="shared" si="389"/>
        <v>-8.3127999999999993</v>
      </c>
      <c r="M8311" s="82">
        <f>((E8311/$F$1)*VLOOKUP(N8311,Currecny_M!$A$1:$P$10,MATCH(Database!C8311,Currecny_M!$A$1:$P$1,0),FALSE))/VLOOKUP('Cover page'!$B$6,Currecny_M!$A$1:$P$10,MATCH(Database!C8311,Currecny_M!$A$1:$P$1,0),FALSE)</f>
        <v>-8.3127999999999993</v>
      </c>
      <c r="N8311" s="6" t="str">
        <f>VLOOKUP(B8311,Master!$A$2:$C$11,3,FALSE)</f>
        <v>Pound</v>
      </c>
      <c r="O8311" s="6" t="str">
        <f>VLOOKUP(B8311,Master!$A$2:$C$11,2,FALSE)</f>
        <v>Europe</v>
      </c>
      <c r="Q8311" s="39" t="str">
        <f>VLOOKUP(D8311,GL_Master!$A$1:$D$80,2,FALSE)</f>
        <v>BS</v>
      </c>
      <c r="R8311" s="39" t="str">
        <f>VLOOKUP(D8311,GL_Master!$A$1:$D$80,3,FALSE)</f>
        <v>Provisions</v>
      </c>
      <c r="S8311" s="39" t="str">
        <f>VLOOKUP(D8311,GL_Master!$A$1:$D$80,4,FALSE)</f>
        <v>Provision for Insurance</v>
      </c>
    </row>
    <row r="8312" spans="1:19" x14ac:dyDescent="0.25">
      <c r="A8312" s="39" t="s">
        <v>262</v>
      </c>
      <c r="B8312" s="39" t="s">
        <v>250</v>
      </c>
      <c r="C8312" s="7">
        <v>44197</v>
      </c>
      <c r="D8312" s="39" t="s">
        <v>63</v>
      </c>
      <c r="E8312" s="39">
        <v>179</v>
      </c>
      <c r="F8312" s="82">
        <f t="shared" si="387"/>
        <v>0.17899999999999999</v>
      </c>
      <c r="G8312" s="39">
        <f>VLOOKUP(N8312,Currecny_M!$A$1:$P$10,2,FALSE)</f>
        <v>95</v>
      </c>
      <c r="H8312" s="39">
        <f>MATCH(C8312,Currecny_M!$A$1:$P$1,0)</f>
        <v>11</v>
      </c>
      <c r="I8312" s="39">
        <f>VLOOKUP(N8312,Currecny_M!$A$1:$P$10,MATCH(Database!C8312,Currecny_M!$A$1:$P$1,0),FALSE)</f>
        <v>103.91</v>
      </c>
      <c r="J8312" s="82">
        <f t="shared" si="388"/>
        <v>18.599889999999998</v>
      </c>
      <c r="K8312" s="39">
        <f>VLOOKUP('Cover page'!$B$6,Currecny_M!$A$1:$P$10,MATCH(Database!C8312,Currecny_M!$A$1:$P$1,0),FALSE)</f>
        <v>1</v>
      </c>
      <c r="L8312" s="82">
        <f t="shared" si="389"/>
        <v>18.599889999999998</v>
      </c>
      <c r="M8312" s="82">
        <f>((E8312/$F$1)*VLOOKUP(N8312,Currecny_M!$A$1:$P$10,MATCH(Database!C8312,Currecny_M!$A$1:$P$1,0),FALSE))/VLOOKUP('Cover page'!$B$6,Currecny_M!$A$1:$P$10,MATCH(Database!C8312,Currecny_M!$A$1:$P$1,0),FALSE)</f>
        <v>18.599889999999998</v>
      </c>
      <c r="N8312" s="6" t="str">
        <f>VLOOKUP(B8312,Master!$A$2:$C$11,3,FALSE)</f>
        <v>Pound</v>
      </c>
      <c r="O8312" s="6" t="str">
        <f>VLOOKUP(B8312,Master!$A$2:$C$11,2,FALSE)</f>
        <v>Europe</v>
      </c>
      <c r="Q8312" s="39" t="str">
        <f>VLOOKUP(D8312,GL_Master!$A$1:$D$80,2,FALSE)</f>
        <v>BS</v>
      </c>
      <c r="R8312" s="39" t="str">
        <f>VLOOKUP(D8312,GL_Master!$A$1:$D$80,3,FALSE)</f>
        <v>Gross Block</v>
      </c>
      <c r="S8312" s="39" t="str">
        <f>VLOOKUP(D8312,GL_Master!$A$1:$D$80,4,FALSE)</f>
        <v>Tangible Fixed assets</v>
      </c>
    </row>
    <row r="8313" spans="1:19" x14ac:dyDescent="0.25">
      <c r="A8313" s="39" t="s">
        <v>262</v>
      </c>
      <c r="B8313" s="39" t="s">
        <v>250</v>
      </c>
      <c r="C8313" s="7">
        <v>44197</v>
      </c>
      <c r="D8313" s="39" t="s">
        <v>64</v>
      </c>
      <c r="E8313" s="39">
        <v>10840</v>
      </c>
      <c r="F8313" s="82">
        <f t="shared" si="387"/>
        <v>10.84</v>
      </c>
      <c r="G8313" s="39">
        <f>VLOOKUP(N8313,Currecny_M!$A$1:$P$10,2,FALSE)</f>
        <v>95</v>
      </c>
      <c r="H8313" s="39">
        <f>MATCH(C8313,Currecny_M!$A$1:$P$1,0)</f>
        <v>11</v>
      </c>
      <c r="I8313" s="39">
        <f>VLOOKUP(N8313,Currecny_M!$A$1:$P$10,MATCH(Database!C8313,Currecny_M!$A$1:$P$1,0),FALSE)</f>
        <v>103.91</v>
      </c>
      <c r="J8313" s="82">
        <f t="shared" si="388"/>
        <v>1126.3843999999999</v>
      </c>
      <c r="K8313" s="39">
        <f>VLOOKUP('Cover page'!$B$6,Currecny_M!$A$1:$P$10,MATCH(Database!C8313,Currecny_M!$A$1:$P$1,0),FALSE)</f>
        <v>1</v>
      </c>
      <c r="L8313" s="82">
        <f t="shared" si="389"/>
        <v>1126.3843999999999</v>
      </c>
      <c r="M8313" s="82">
        <f>((E8313/$F$1)*VLOOKUP(N8313,Currecny_M!$A$1:$P$10,MATCH(Database!C8313,Currecny_M!$A$1:$P$1,0),FALSE))/VLOOKUP('Cover page'!$B$6,Currecny_M!$A$1:$P$10,MATCH(Database!C8313,Currecny_M!$A$1:$P$1,0),FALSE)</f>
        <v>1126.3843999999999</v>
      </c>
      <c r="N8313" s="6" t="str">
        <f>VLOOKUP(B8313,Master!$A$2:$C$11,3,FALSE)</f>
        <v>Pound</v>
      </c>
      <c r="O8313" s="6" t="str">
        <f>VLOOKUP(B8313,Master!$A$2:$C$11,2,FALSE)</f>
        <v>Europe</v>
      </c>
      <c r="Q8313" s="39" t="str">
        <f>VLOOKUP(D8313,GL_Master!$A$1:$D$80,2,FALSE)</f>
        <v>BS</v>
      </c>
      <c r="R8313" s="39" t="str">
        <f>VLOOKUP(D8313,GL_Master!$A$1:$D$80,3,FALSE)</f>
        <v>Gross Block</v>
      </c>
      <c r="S8313" s="39" t="str">
        <f>VLOOKUP(D8313,GL_Master!$A$1:$D$80,4,FALSE)</f>
        <v>Tangible Fixed assets</v>
      </c>
    </row>
    <row r="8314" spans="1:19" x14ac:dyDescent="0.25">
      <c r="A8314" s="39" t="s">
        <v>262</v>
      </c>
      <c r="B8314" s="39" t="s">
        <v>250</v>
      </c>
      <c r="C8314" s="7">
        <v>44197</v>
      </c>
      <c r="D8314" s="39" t="s">
        <v>65</v>
      </c>
      <c r="E8314" s="39">
        <v>-6967</v>
      </c>
      <c r="F8314" s="82">
        <f t="shared" si="387"/>
        <v>-6.9669999999999996</v>
      </c>
      <c r="G8314" s="39">
        <f>VLOOKUP(N8314,Currecny_M!$A$1:$P$10,2,FALSE)</f>
        <v>95</v>
      </c>
      <c r="H8314" s="39">
        <f>MATCH(C8314,Currecny_M!$A$1:$P$1,0)</f>
        <v>11</v>
      </c>
      <c r="I8314" s="39">
        <f>VLOOKUP(N8314,Currecny_M!$A$1:$P$10,MATCH(Database!C8314,Currecny_M!$A$1:$P$1,0),FALSE)</f>
        <v>103.91</v>
      </c>
      <c r="J8314" s="82">
        <f t="shared" si="388"/>
        <v>-723.94096999999999</v>
      </c>
      <c r="K8314" s="39">
        <f>VLOOKUP('Cover page'!$B$6,Currecny_M!$A$1:$P$10,MATCH(Database!C8314,Currecny_M!$A$1:$P$1,0),FALSE)</f>
        <v>1</v>
      </c>
      <c r="L8314" s="82">
        <f t="shared" si="389"/>
        <v>-723.94096999999999</v>
      </c>
      <c r="M8314" s="82">
        <f>((E8314/$F$1)*VLOOKUP(N8314,Currecny_M!$A$1:$P$10,MATCH(Database!C8314,Currecny_M!$A$1:$P$1,0),FALSE))/VLOOKUP('Cover page'!$B$6,Currecny_M!$A$1:$P$10,MATCH(Database!C8314,Currecny_M!$A$1:$P$1,0),FALSE)</f>
        <v>-723.94096999999999</v>
      </c>
      <c r="N8314" s="6" t="str">
        <f>VLOOKUP(B8314,Master!$A$2:$C$11,3,FALSE)</f>
        <v>Pound</v>
      </c>
      <c r="O8314" s="6" t="str">
        <f>VLOOKUP(B8314,Master!$A$2:$C$11,2,FALSE)</f>
        <v>Europe</v>
      </c>
      <c r="Q8314" s="39" t="str">
        <f>VLOOKUP(D8314,GL_Master!$A$1:$D$80,2,FALSE)</f>
        <v>BS</v>
      </c>
      <c r="R8314" s="39" t="str">
        <f>VLOOKUP(D8314,GL_Master!$A$1:$D$80,3,FALSE)</f>
        <v>Accumulated Depreciation</v>
      </c>
      <c r="S8314" s="39" t="str">
        <f>VLOOKUP(D8314,GL_Master!$A$1:$D$80,4,FALSE)</f>
        <v>Accumulated Depreciation</v>
      </c>
    </row>
    <row r="8315" spans="1:19" x14ac:dyDescent="0.25">
      <c r="A8315" s="39" t="s">
        <v>262</v>
      </c>
      <c r="B8315" s="39" t="s">
        <v>250</v>
      </c>
      <c r="C8315" s="7">
        <v>44197</v>
      </c>
      <c r="D8315" s="39" t="s">
        <v>66</v>
      </c>
      <c r="E8315" s="39">
        <v>5566</v>
      </c>
      <c r="F8315" s="82">
        <f t="shared" si="387"/>
        <v>5.5659999999999998</v>
      </c>
      <c r="G8315" s="39">
        <f>VLOOKUP(N8315,Currecny_M!$A$1:$P$10,2,FALSE)</f>
        <v>95</v>
      </c>
      <c r="H8315" s="39">
        <f>MATCH(C8315,Currecny_M!$A$1:$P$1,0)</f>
        <v>11</v>
      </c>
      <c r="I8315" s="39">
        <f>VLOOKUP(N8315,Currecny_M!$A$1:$P$10,MATCH(Database!C8315,Currecny_M!$A$1:$P$1,0),FALSE)</f>
        <v>103.91</v>
      </c>
      <c r="J8315" s="82">
        <f t="shared" si="388"/>
        <v>578.36306000000002</v>
      </c>
      <c r="K8315" s="39">
        <f>VLOOKUP('Cover page'!$B$6,Currecny_M!$A$1:$P$10,MATCH(Database!C8315,Currecny_M!$A$1:$P$1,0),FALSE)</f>
        <v>1</v>
      </c>
      <c r="L8315" s="82">
        <f t="shared" si="389"/>
        <v>578.36306000000002</v>
      </c>
      <c r="M8315" s="82">
        <f>((E8315/$F$1)*VLOOKUP(N8315,Currecny_M!$A$1:$P$10,MATCH(Database!C8315,Currecny_M!$A$1:$P$1,0),FALSE))/VLOOKUP('Cover page'!$B$6,Currecny_M!$A$1:$P$10,MATCH(Database!C8315,Currecny_M!$A$1:$P$1,0),FALSE)</f>
        <v>578.36306000000002</v>
      </c>
      <c r="N8315" s="6" t="str">
        <f>VLOOKUP(B8315,Master!$A$2:$C$11,3,FALSE)</f>
        <v>Pound</v>
      </c>
      <c r="O8315" s="6" t="str">
        <f>VLOOKUP(B8315,Master!$A$2:$C$11,2,FALSE)</f>
        <v>Europe</v>
      </c>
      <c r="Q8315" s="39" t="str">
        <f>VLOOKUP(D8315,GL_Master!$A$1:$D$80,2,FALSE)</f>
        <v>BS</v>
      </c>
      <c r="R8315" s="39" t="str">
        <f>VLOOKUP(D8315,GL_Master!$A$1:$D$80,3,FALSE)</f>
        <v>Gross Block</v>
      </c>
      <c r="S8315" s="39" t="str">
        <f>VLOOKUP(D8315,GL_Master!$A$1:$D$80,4,FALSE)</f>
        <v>Tangible Fixed assets</v>
      </c>
    </row>
    <row r="8316" spans="1:19" x14ac:dyDescent="0.25">
      <c r="A8316" s="39" t="s">
        <v>262</v>
      </c>
      <c r="B8316" s="39" t="s">
        <v>250</v>
      </c>
      <c r="C8316" s="7">
        <v>44197</v>
      </c>
      <c r="D8316" s="39" t="s">
        <v>67</v>
      </c>
      <c r="E8316" s="39">
        <v>2195</v>
      </c>
      <c r="F8316" s="82">
        <f t="shared" si="387"/>
        <v>2.1949999999999998</v>
      </c>
      <c r="G8316" s="39">
        <f>VLOOKUP(N8316,Currecny_M!$A$1:$P$10,2,FALSE)</f>
        <v>95</v>
      </c>
      <c r="H8316" s="39">
        <f>MATCH(C8316,Currecny_M!$A$1:$P$1,0)</f>
        <v>11</v>
      </c>
      <c r="I8316" s="39">
        <f>VLOOKUP(N8316,Currecny_M!$A$1:$P$10,MATCH(Database!C8316,Currecny_M!$A$1:$P$1,0),FALSE)</f>
        <v>103.91</v>
      </c>
      <c r="J8316" s="82">
        <f t="shared" si="388"/>
        <v>228.08244999999997</v>
      </c>
      <c r="K8316" s="39">
        <f>VLOOKUP('Cover page'!$B$6,Currecny_M!$A$1:$P$10,MATCH(Database!C8316,Currecny_M!$A$1:$P$1,0),FALSE)</f>
        <v>1</v>
      </c>
      <c r="L8316" s="82">
        <f t="shared" si="389"/>
        <v>228.08244999999997</v>
      </c>
      <c r="M8316" s="82">
        <f>((E8316/$F$1)*VLOOKUP(N8316,Currecny_M!$A$1:$P$10,MATCH(Database!C8316,Currecny_M!$A$1:$P$1,0),FALSE))/VLOOKUP('Cover page'!$B$6,Currecny_M!$A$1:$P$10,MATCH(Database!C8316,Currecny_M!$A$1:$P$1,0),FALSE)</f>
        <v>228.08244999999997</v>
      </c>
      <c r="N8316" s="6" t="str">
        <f>VLOOKUP(B8316,Master!$A$2:$C$11,3,FALSE)</f>
        <v>Pound</v>
      </c>
      <c r="O8316" s="6" t="str">
        <f>VLOOKUP(B8316,Master!$A$2:$C$11,2,FALSE)</f>
        <v>Europe</v>
      </c>
      <c r="Q8316" s="39" t="str">
        <f>VLOOKUP(D8316,GL_Master!$A$1:$D$80,2,FALSE)</f>
        <v>BS</v>
      </c>
      <c r="R8316" s="39" t="str">
        <f>VLOOKUP(D8316,GL_Master!$A$1:$D$80,3,FALSE)</f>
        <v>Gross Block</v>
      </c>
      <c r="S8316" s="39" t="str">
        <f>VLOOKUP(D8316,GL_Master!$A$1:$D$80,4,FALSE)</f>
        <v>Tangible Fixed assets</v>
      </c>
    </row>
    <row r="8317" spans="1:19" x14ac:dyDescent="0.25">
      <c r="A8317" s="39" t="s">
        <v>262</v>
      </c>
      <c r="B8317" s="39" t="s">
        <v>250</v>
      </c>
      <c r="C8317" s="7">
        <v>44197</v>
      </c>
      <c r="D8317" s="39" t="s">
        <v>68</v>
      </c>
      <c r="E8317" s="39">
        <v>-1883</v>
      </c>
      <c r="F8317" s="82">
        <f t="shared" si="387"/>
        <v>-1.883</v>
      </c>
      <c r="G8317" s="39">
        <f>VLOOKUP(N8317,Currecny_M!$A$1:$P$10,2,FALSE)</f>
        <v>95</v>
      </c>
      <c r="H8317" s="39">
        <f>MATCH(C8317,Currecny_M!$A$1:$P$1,0)</f>
        <v>11</v>
      </c>
      <c r="I8317" s="39">
        <f>VLOOKUP(N8317,Currecny_M!$A$1:$P$10,MATCH(Database!C8317,Currecny_M!$A$1:$P$1,0),FALSE)</f>
        <v>103.91</v>
      </c>
      <c r="J8317" s="82">
        <f t="shared" si="388"/>
        <v>-195.66253</v>
      </c>
      <c r="K8317" s="39">
        <f>VLOOKUP('Cover page'!$B$6,Currecny_M!$A$1:$P$10,MATCH(Database!C8317,Currecny_M!$A$1:$P$1,0),FALSE)</f>
        <v>1</v>
      </c>
      <c r="L8317" s="82">
        <f t="shared" si="389"/>
        <v>-195.66253</v>
      </c>
      <c r="M8317" s="82">
        <f>((E8317/$F$1)*VLOOKUP(N8317,Currecny_M!$A$1:$P$10,MATCH(Database!C8317,Currecny_M!$A$1:$P$1,0),FALSE))/VLOOKUP('Cover page'!$B$6,Currecny_M!$A$1:$P$10,MATCH(Database!C8317,Currecny_M!$A$1:$P$1,0),FALSE)</f>
        <v>-195.66253</v>
      </c>
      <c r="N8317" s="6" t="str">
        <f>VLOOKUP(B8317,Master!$A$2:$C$11,3,FALSE)</f>
        <v>Pound</v>
      </c>
      <c r="O8317" s="6" t="str">
        <f>VLOOKUP(B8317,Master!$A$2:$C$11,2,FALSE)</f>
        <v>Europe</v>
      </c>
      <c r="Q8317" s="39" t="str">
        <f>VLOOKUP(D8317,GL_Master!$A$1:$D$80,2,FALSE)</f>
        <v>BS</v>
      </c>
      <c r="R8317" s="39" t="str">
        <f>VLOOKUP(D8317,GL_Master!$A$1:$D$80,3,FALSE)</f>
        <v>Accumulated Depreciation</v>
      </c>
      <c r="S8317" s="39" t="str">
        <f>VLOOKUP(D8317,GL_Master!$A$1:$D$80,4,FALSE)</f>
        <v>Accumulated Depreciation</v>
      </c>
    </row>
    <row r="8318" spans="1:19" x14ac:dyDescent="0.25">
      <c r="A8318" s="39" t="s">
        <v>262</v>
      </c>
      <c r="B8318" s="39" t="s">
        <v>250</v>
      </c>
      <c r="C8318" s="7">
        <v>44197</v>
      </c>
      <c r="D8318" s="39" t="s">
        <v>69</v>
      </c>
      <c r="E8318" s="39">
        <v>3807</v>
      </c>
      <c r="F8318" s="82">
        <f t="shared" si="387"/>
        <v>3.8069999999999999</v>
      </c>
      <c r="G8318" s="39">
        <f>VLOOKUP(N8318,Currecny_M!$A$1:$P$10,2,FALSE)</f>
        <v>95</v>
      </c>
      <c r="H8318" s="39">
        <f>MATCH(C8318,Currecny_M!$A$1:$P$1,0)</f>
        <v>11</v>
      </c>
      <c r="I8318" s="39">
        <f>VLOOKUP(N8318,Currecny_M!$A$1:$P$10,MATCH(Database!C8318,Currecny_M!$A$1:$P$1,0),FALSE)</f>
        <v>103.91</v>
      </c>
      <c r="J8318" s="82">
        <f t="shared" si="388"/>
        <v>395.58536999999995</v>
      </c>
      <c r="K8318" s="39">
        <f>VLOOKUP('Cover page'!$B$6,Currecny_M!$A$1:$P$10,MATCH(Database!C8318,Currecny_M!$A$1:$P$1,0),FALSE)</f>
        <v>1</v>
      </c>
      <c r="L8318" s="82">
        <f t="shared" si="389"/>
        <v>395.58536999999995</v>
      </c>
      <c r="M8318" s="82">
        <f>((E8318/$F$1)*VLOOKUP(N8318,Currecny_M!$A$1:$P$10,MATCH(Database!C8318,Currecny_M!$A$1:$P$1,0),FALSE))/VLOOKUP('Cover page'!$B$6,Currecny_M!$A$1:$P$10,MATCH(Database!C8318,Currecny_M!$A$1:$P$1,0),FALSE)</f>
        <v>395.58536999999995</v>
      </c>
      <c r="N8318" s="6" t="str">
        <f>VLOOKUP(B8318,Master!$A$2:$C$11,3,FALSE)</f>
        <v>Pound</v>
      </c>
      <c r="O8318" s="6" t="str">
        <f>VLOOKUP(B8318,Master!$A$2:$C$11,2,FALSE)</f>
        <v>Europe</v>
      </c>
      <c r="Q8318" s="39" t="str">
        <f>VLOOKUP(D8318,GL_Master!$A$1:$D$80,2,FALSE)</f>
        <v>BS</v>
      </c>
      <c r="R8318" s="39" t="str">
        <f>VLOOKUP(D8318,GL_Master!$A$1:$D$80,3,FALSE)</f>
        <v>Gross Block</v>
      </c>
      <c r="S8318" s="39" t="str">
        <f>VLOOKUP(D8318,GL_Master!$A$1:$D$80,4,FALSE)</f>
        <v>Tangible Fixed assets</v>
      </c>
    </row>
    <row r="8319" spans="1:19" x14ac:dyDescent="0.25">
      <c r="A8319" s="39" t="s">
        <v>262</v>
      </c>
      <c r="B8319" s="39" t="s">
        <v>250</v>
      </c>
      <c r="C8319" s="7">
        <v>44197</v>
      </c>
      <c r="D8319" s="39" t="s">
        <v>70</v>
      </c>
      <c r="E8319" s="39">
        <v>-139</v>
      </c>
      <c r="F8319" s="82">
        <f t="shared" si="387"/>
        <v>-0.13900000000000001</v>
      </c>
      <c r="G8319" s="39">
        <f>VLOOKUP(N8319,Currecny_M!$A$1:$P$10,2,FALSE)</f>
        <v>95</v>
      </c>
      <c r="H8319" s="39">
        <f>MATCH(C8319,Currecny_M!$A$1:$P$1,0)</f>
        <v>11</v>
      </c>
      <c r="I8319" s="39">
        <f>VLOOKUP(N8319,Currecny_M!$A$1:$P$10,MATCH(Database!C8319,Currecny_M!$A$1:$P$1,0),FALSE)</f>
        <v>103.91</v>
      </c>
      <c r="J8319" s="82">
        <f t="shared" si="388"/>
        <v>-14.443490000000001</v>
      </c>
      <c r="K8319" s="39">
        <f>VLOOKUP('Cover page'!$B$6,Currecny_M!$A$1:$P$10,MATCH(Database!C8319,Currecny_M!$A$1:$P$1,0),FALSE)</f>
        <v>1</v>
      </c>
      <c r="L8319" s="82">
        <f t="shared" si="389"/>
        <v>-14.443490000000001</v>
      </c>
      <c r="M8319" s="82">
        <f>((E8319/$F$1)*VLOOKUP(N8319,Currecny_M!$A$1:$P$10,MATCH(Database!C8319,Currecny_M!$A$1:$P$1,0),FALSE))/VLOOKUP('Cover page'!$B$6,Currecny_M!$A$1:$P$10,MATCH(Database!C8319,Currecny_M!$A$1:$P$1,0),FALSE)</f>
        <v>-14.443490000000001</v>
      </c>
      <c r="N8319" s="6" t="str">
        <f>VLOOKUP(B8319,Master!$A$2:$C$11,3,FALSE)</f>
        <v>Pound</v>
      </c>
      <c r="O8319" s="6" t="str">
        <f>VLOOKUP(B8319,Master!$A$2:$C$11,2,FALSE)</f>
        <v>Europe</v>
      </c>
      <c r="Q8319" s="39" t="str">
        <f>VLOOKUP(D8319,GL_Master!$A$1:$D$80,2,FALSE)</f>
        <v>BS</v>
      </c>
      <c r="R8319" s="39" t="str">
        <f>VLOOKUP(D8319,GL_Master!$A$1:$D$80,3,FALSE)</f>
        <v>Accumulated Depreciation</v>
      </c>
      <c r="S8319" s="39" t="str">
        <f>VLOOKUP(D8319,GL_Master!$A$1:$D$80,4,FALSE)</f>
        <v>Accumulated Depreciation</v>
      </c>
    </row>
    <row r="8320" spans="1:19" x14ac:dyDescent="0.25">
      <c r="A8320" s="39" t="s">
        <v>262</v>
      </c>
      <c r="B8320" s="39" t="s">
        <v>250</v>
      </c>
      <c r="C8320" s="7">
        <v>44197</v>
      </c>
      <c r="D8320" s="39" t="s">
        <v>71</v>
      </c>
      <c r="E8320" s="39">
        <v>6650</v>
      </c>
      <c r="F8320" s="82">
        <f t="shared" si="387"/>
        <v>6.65</v>
      </c>
      <c r="G8320" s="39">
        <f>VLOOKUP(N8320,Currecny_M!$A$1:$P$10,2,FALSE)</f>
        <v>95</v>
      </c>
      <c r="H8320" s="39">
        <f>MATCH(C8320,Currecny_M!$A$1:$P$1,0)</f>
        <v>11</v>
      </c>
      <c r="I8320" s="39">
        <f>VLOOKUP(N8320,Currecny_M!$A$1:$P$10,MATCH(Database!C8320,Currecny_M!$A$1:$P$1,0),FALSE)</f>
        <v>103.91</v>
      </c>
      <c r="J8320" s="82">
        <f t="shared" si="388"/>
        <v>691.00149999999996</v>
      </c>
      <c r="K8320" s="39">
        <f>VLOOKUP('Cover page'!$B$6,Currecny_M!$A$1:$P$10,MATCH(Database!C8320,Currecny_M!$A$1:$P$1,0),FALSE)</f>
        <v>1</v>
      </c>
      <c r="L8320" s="82">
        <f t="shared" si="389"/>
        <v>691.00149999999996</v>
      </c>
      <c r="M8320" s="82">
        <f>((E8320/$F$1)*VLOOKUP(N8320,Currecny_M!$A$1:$P$10,MATCH(Database!C8320,Currecny_M!$A$1:$P$1,0),FALSE))/VLOOKUP('Cover page'!$B$6,Currecny_M!$A$1:$P$10,MATCH(Database!C8320,Currecny_M!$A$1:$P$1,0),FALSE)</f>
        <v>691.00149999999996</v>
      </c>
      <c r="N8320" s="6" t="str">
        <f>VLOOKUP(B8320,Master!$A$2:$C$11,3,FALSE)</f>
        <v>Pound</v>
      </c>
      <c r="O8320" s="6" t="str">
        <f>VLOOKUP(B8320,Master!$A$2:$C$11,2,FALSE)</f>
        <v>Europe</v>
      </c>
      <c r="Q8320" s="39" t="str">
        <f>VLOOKUP(D8320,GL_Master!$A$1:$D$80,2,FALSE)</f>
        <v>BS</v>
      </c>
      <c r="R8320" s="39" t="str">
        <f>VLOOKUP(D8320,GL_Master!$A$1:$D$80,3,FALSE)</f>
        <v>Gross Block</v>
      </c>
      <c r="S8320" s="39" t="str">
        <f>VLOOKUP(D8320,GL_Master!$A$1:$D$80,4,FALSE)</f>
        <v>Tangible Fixed assets</v>
      </c>
    </row>
    <row r="8321" spans="1:19" x14ac:dyDescent="0.25">
      <c r="A8321" s="39" t="s">
        <v>262</v>
      </c>
      <c r="B8321" s="39" t="s">
        <v>250</v>
      </c>
      <c r="C8321" s="7">
        <v>44197</v>
      </c>
      <c r="D8321" s="39" t="s">
        <v>72</v>
      </c>
      <c r="E8321" s="39">
        <v>52</v>
      </c>
      <c r="F8321" s="82">
        <f t="shared" si="387"/>
        <v>5.1999999999999998E-2</v>
      </c>
      <c r="G8321" s="39">
        <f>VLOOKUP(N8321,Currecny_M!$A$1:$P$10,2,FALSE)</f>
        <v>95</v>
      </c>
      <c r="H8321" s="39">
        <f>MATCH(C8321,Currecny_M!$A$1:$P$1,0)</f>
        <v>11</v>
      </c>
      <c r="I8321" s="39">
        <f>VLOOKUP(N8321,Currecny_M!$A$1:$P$10,MATCH(Database!C8321,Currecny_M!$A$1:$P$1,0),FALSE)</f>
        <v>103.91</v>
      </c>
      <c r="J8321" s="82">
        <f t="shared" si="388"/>
        <v>5.4033199999999999</v>
      </c>
      <c r="K8321" s="39">
        <f>VLOOKUP('Cover page'!$B$6,Currecny_M!$A$1:$P$10,MATCH(Database!C8321,Currecny_M!$A$1:$P$1,0),FALSE)</f>
        <v>1</v>
      </c>
      <c r="L8321" s="82">
        <f t="shared" si="389"/>
        <v>5.4033199999999999</v>
      </c>
      <c r="M8321" s="82">
        <f>((E8321/$F$1)*VLOOKUP(N8321,Currecny_M!$A$1:$P$10,MATCH(Database!C8321,Currecny_M!$A$1:$P$1,0),FALSE))/VLOOKUP('Cover page'!$B$6,Currecny_M!$A$1:$P$10,MATCH(Database!C8321,Currecny_M!$A$1:$P$1,0),FALSE)</f>
        <v>5.4033199999999999</v>
      </c>
      <c r="N8321" s="6" t="str">
        <f>VLOOKUP(B8321,Master!$A$2:$C$11,3,FALSE)</f>
        <v>Pound</v>
      </c>
      <c r="O8321" s="6" t="str">
        <f>VLOOKUP(B8321,Master!$A$2:$C$11,2,FALSE)</f>
        <v>Europe</v>
      </c>
      <c r="Q8321" s="39" t="str">
        <f>VLOOKUP(D8321,GL_Master!$A$1:$D$80,2,FALSE)</f>
        <v>BS</v>
      </c>
      <c r="R8321" s="39" t="str">
        <f>VLOOKUP(D8321,GL_Master!$A$1:$D$80,3,FALSE)</f>
        <v>Gross Block</v>
      </c>
      <c r="S8321" s="39" t="str">
        <f>VLOOKUP(D8321,GL_Master!$A$1:$D$80,4,FALSE)</f>
        <v>Tangible Fixed assets</v>
      </c>
    </row>
    <row r="8322" spans="1:19" x14ac:dyDescent="0.25">
      <c r="A8322" s="39" t="s">
        <v>262</v>
      </c>
      <c r="B8322" s="39" t="s">
        <v>250</v>
      </c>
      <c r="C8322" s="7">
        <v>44197</v>
      </c>
      <c r="D8322" s="39" t="s">
        <v>73</v>
      </c>
      <c r="E8322" s="39">
        <v>26</v>
      </c>
      <c r="F8322" s="82">
        <f t="shared" si="387"/>
        <v>2.5999999999999999E-2</v>
      </c>
      <c r="G8322" s="39">
        <f>VLOOKUP(N8322,Currecny_M!$A$1:$P$10,2,FALSE)</f>
        <v>95</v>
      </c>
      <c r="H8322" s="39">
        <f>MATCH(C8322,Currecny_M!$A$1:$P$1,0)</f>
        <v>11</v>
      </c>
      <c r="I8322" s="39">
        <f>VLOOKUP(N8322,Currecny_M!$A$1:$P$10,MATCH(Database!C8322,Currecny_M!$A$1:$P$1,0),FALSE)</f>
        <v>103.91</v>
      </c>
      <c r="J8322" s="82">
        <f t="shared" si="388"/>
        <v>2.70166</v>
      </c>
      <c r="K8322" s="39">
        <f>VLOOKUP('Cover page'!$B$6,Currecny_M!$A$1:$P$10,MATCH(Database!C8322,Currecny_M!$A$1:$P$1,0),FALSE)</f>
        <v>1</v>
      </c>
      <c r="L8322" s="82">
        <f t="shared" si="389"/>
        <v>2.70166</v>
      </c>
      <c r="M8322" s="82">
        <f>((E8322/$F$1)*VLOOKUP(N8322,Currecny_M!$A$1:$P$10,MATCH(Database!C8322,Currecny_M!$A$1:$P$1,0),FALSE))/VLOOKUP('Cover page'!$B$6,Currecny_M!$A$1:$P$10,MATCH(Database!C8322,Currecny_M!$A$1:$P$1,0),FALSE)</f>
        <v>2.70166</v>
      </c>
      <c r="N8322" s="6" t="str">
        <f>VLOOKUP(B8322,Master!$A$2:$C$11,3,FALSE)</f>
        <v>Pound</v>
      </c>
      <c r="O8322" s="6" t="str">
        <f>VLOOKUP(B8322,Master!$A$2:$C$11,2,FALSE)</f>
        <v>Europe</v>
      </c>
      <c r="Q8322" s="39" t="str">
        <f>VLOOKUP(D8322,GL_Master!$A$1:$D$80,2,FALSE)</f>
        <v>BS</v>
      </c>
      <c r="R8322" s="39" t="str">
        <f>VLOOKUP(D8322,GL_Master!$A$1:$D$80,3,FALSE)</f>
        <v>Gross Block</v>
      </c>
      <c r="S8322" s="39" t="str">
        <f>VLOOKUP(D8322,GL_Master!$A$1:$D$80,4,FALSE)</f>
        <v>Tangible Fixed assets</v>
      </c>
    </row>
    <row r="8323" spans="1:19" x14ac:dyDescent="0.25">
      <c r="A8323" s="39" t="s">
        <v>262</v>
      </c>
      <c r="B8323" s="39" t="s">
        <v>250</v>
      </c>
      <c r="C8323" s="7">
        <v>44197</v>
      </c>
      <c r="D8323" s="39" t="s">
        <v>74</v>
      </c>
      <c r="E8323" s="39">
        <v>-6499</v>
      </c>
      <c r="F8323" s="82">
        <f t="shared" si="387"/>
        <v>-6.4989999999999997</v>
      </c>
      <c r="G8323" s="39">
        <f>VLOOKUP(N8323,Currecny_M!$A$1:$P$10,2,FALSE)</f>
        <v>95</v>
      </c>
      <c r="H8323" s="39">
        <f>MATCH(C8323,Currecny_M!$A$1:$P$1,0)</f>
        <v>11</v>
      </c>
      <c r="I8323" s="39">
        <f>VLOOKUP(N8323,Currecny_M!$A$1:$P$10,MATCH(Database!C8323,Currecny_M!$A$1:$P$1,0),FALSE)</f>
        <v>103.91</v>
      </c>
      <c r="J8323" s="82">
        <f t="shared" si="388"/>
        <v>-675.31108999999992</v>
      </c>
      <c r="K8323" s="39">
        <f>VLOOKUP('Cover page'!$B$6,Currecny_M!$A$1:$P$10,MATCH(Database!C8323,Currecny_M!$A$1:$P$1,0),FALSE)</f>
        <v>1</v>
      </c>
      <c r="L8323" s="82">
        <f t="shared" si="389"/>
        <v>-675.31108999999992</v>
      </c>
      <c r="M8323" s="82">
        <f>((E8323/$F$1)*VLOOKUP(N8323,Currecny_M!$A$1:$P$10,MATCH(Database!C8323,Currecny_M!$A$1:$P$1,0),FALSE))/VLOOKUP('Cover page'!$B$6,Currecny_M!$A$1:$P$10,MATCH(Database!C8323,Currecny_M!$A$1:$P$1,0),FALSE)</f>
        <v>-675.31108999999992</v>
      </c>
      <c r="N8323" s="6" t="str">
        <f>VLOOKUP(B8323,Master!$A$2:$C$11,3,FALSE)</f>
        <v>Pound</v>
      </c>
      <c r="O8323" s="6" t="str">
        <f>VLOOKUP(B8323,Master!$A$2:$C$11,2,FALSE)</f>
        <v>Europe</v>
      </c>
      <c r="Q8323" s="39" t="str">
        <f>VLOOKUP(D8323,GL_Master!$A$1:$D$80,2,FALSE)</f>
        <v>BS</v>
      </c>
      <c r="R8323" s="39" t="str">
        <f>VLOOKUP(D8323,GL_Master!$A$1:$D$80,3,FALSE)</f>
        <v>Accumulated Depreciation</v>
      </c>
      <c r="S8323" s="39" t="str">
        <f>VLOOKUP(D8323,GL_Master!$A$1:$D$80,4,FALSE)</f>
        <v>Accumulated Depreciation</v>
      </c>
    </row>
    <row r="8324" spans="1:19" x14ac:dyDescent="0.25">
      <c r="A8324" s="39" t="s">
        <v>262</v>
      </c>
      <c r="B8324" s="39" t="s">
        <v>250</v>
      </c>
      <c r="C8324" s="7">
        <v>44197</v>
      </c>
      <c r="D8324" s="39" t="s">
        <v>21</v>
      </c>
      <c r="E8324" s="39">
        <v>515</v>
      </c>
      <c r="F8324" s="82">
        <f t="shared" ref="F8324:F8387" si="390">E8324/$F$1</f>
        <v>0.51500000000000001</v>
      </c>
      <c r="G8324" s="39">
        <f>VLOOKUP(N8324,Currecny_M!$A$1:$P$10,2,FALSE)</f>
        <v>95</v>
      </c>
      <c r="H8324" s="39">
        <f>MATCH(C8324,Currecny_M!$A$1:$P$1,0)</f>
        <v>11</v>
      </c>
      <c r="I8324" s="39">
        <f>VLOOKUP(N8324,Currecny_M!$A$1:$P$10,MATCH(Database!C8324,Currecny_M!$A$1:$P$1,0),FALSE)</f>
        <v>103.91</v>
      </c>
      <c r="J8324" s="82">
        <f t="shared" ref="J8324:J8387" si="391">F8324*I8324</f>
        <v>53.513649999999998</v>
      </c>
      <c r="K8324" s="39">
        <f>VLOOKUP('Cover page'!$B$6,Currecny_M!$A$1:$P$10,MATCH(Database!C8324,Currecny_M!$A$1:$P$1,0),FALSE)</f>
        <v>1</v>
      </c>
      <c r="L8324" s="82">
        <f t="shared" ref="L8324:L8387" si="392">J8324/K8324</f>
        <v>53.513649999999998</v>
      </c>
      <c r="M8324" s="82">
        <f>((E8324/$F$1)*VLOOKUP(N8324,Currecny_M!$A$1:$P$10,MATCH(Database!C8324,Currecny_M!$A$1:$P$1,0),FALSE))/VLOOKUP('Cover page'!$B$6,Currecny_M!$A$1:$P$10,MATCH(Database!C8324,Currecny_M!$A$1:$P$1,0),FALSE)</f>
        <v>53.513649999999998</v>
      </c>
      <c r="N8324" s="6" t="str">
        <f>VLOOKUP(B8324,Master!$A$2:$C$11,3,FALSE)</f>
        <v>Pound</v>
      </c>
      <c r="O8324" s="6" t="str">
        <f>VLOOKUP(B8324,Master!$A$2:$C$11,2,FALSE)</f>
        <v>Europe</v>
      </c>
      <c r="Q8324" s="39" t="str">
        <f>VLOOKUP(D8324,GL_Master!$A$1:$D$80,2,FALSE)</f>
        <v>BS</v>
      </c>
      <c r="R8324" s="39" t="str">
        <f>VLOOKUP(D8324,GL_Master!$A$1:$D$80,3,FALSE)</f>
        <v>Gross Block</v>
      </c>
      <c r="S8324" s="39" t="str">
        <f>VLOOKUP(D8324,GL_Master!$A$1:$D$80,4,FALSE)</f>
        <v>Tangible Fixed assets</v>
      </c>
    </row>
    <row r="8325" spans="1:19" x14ac:dyDescent="0.25">
      <c r="A8325" s="39" t="s">
        <v>262</v>
      </c>
      <c r="B8325" s="39" t="s">
        <v>250</v>
      </c>
      <c r="C8325" s="7">
        <v>44197</v>
      </c>
      <c r="D8325" s="39" t="s">
        <v>27</v>
      </c>
      <c r="E8325" s="39">
        <v>1182</v>
      </c>
      <c r="F8325" s="82">
        <f t="shared" si="390"/>
        <v>1.1819999999999999</v>
      </c>
      <c r="G8325" s="39">
        <f>VLOOKUP(N8325,Currecny_M!$A$1:$P$10,2,FALSE)</f>
        <v>95</v>
      </c>
      <c r="H8325" s="39">
        <f>MATCH(C8325,Currecny_M!$A$1:$P$1,0)</f>
        <v>11</v>
      </c>
      <c r="I8325" s="39">
        <f>VLOOKUP(N8325,Currecny_M!$A$1:$P$10,MATCH(Database!C8325,Currecny_M!$A$1:$P$1,0),FALSE)</f>
        <v>103.91</v>
      </c>
      <c r="J8325" s="82">
        <f t="shared" si="391"/>
        <v>122.82162</v>
      </c>
      <c r="K8325" s="39">
        <f>VLOOKUP('Cover page'!$B$6,Currecny_M!$A$1:$P$10,MATCH(Database!C8325,Currecny_M!$A$1:$P$1,0),FALSE)</f>
        <v>1</v>
      </c>
      <c r="L8325" s="82">
        <f t="shared" si="392"/>
        <v>122.82162</v>
      </c>
      <c r="M8325" s="82">
        <f>((E8325/$F$1)*VLOOKUP(N8325,Currecny_M!$A$1:$P$10,MATCH(Database!C8325,Currecny_M!$A$1:$P$1,0),FALSE))/VLOOKUP('Cover page'!$B$6,Currecny_M!$A$1:$P$10,MATCH(Database!C8325,Currecny_M!$A$1:$P$1,0),FALSE)</f>
        <v>122.82162</v>
      </c>
      <c r="N8325" s="6" t="str">
        <f>VLOOKUP(B8325,Master!$A$2:$C$11,3,FALSE)</f>
        <v>Pound</v>
      </c>
      <c r="O8325" s="6" t="str">
        <f>VLOOKUP(B8325,Master!$A$2:$C$11,2,FALSE)</f>
        <v>Europe</v>
      </c>
      <c r="Q8325" s="39" t="str">
        <f>VLOOKUP(D8325,GL_Master!$A$1:$D$80,2,FALSE)</f>
        <v>BS</v>
      </c>
      <c r="R8325" s="39" t="str">
        <f>VLOOKUP(D8325,GL_Master!$A$1:$D$80,3,FALSE)</f>
        <v>Gross Block</v>
      </c>
      <c r="S8325" s="39" t="str">
        <f>VLOOKUP(D8325,GL_Master!$A$1:$D$80,4,FALSE)</f>
        <v>Tangible Fixed assets</v>
      </c>
    </row>
    <row r="8326" spans="1:19" x14ac:dyDescent="0.25">
      <c r="A8326" s="39" t="s">
        <v>262</v>
      </c>
      <c r="B8326" s="39" t="s">
        <v>250</v>
      </c>
      <c r="C8326" s="7">
        <v>44197</v>
      </c>
      <c r="D8326" s="39" t="s">
        <v>75</v>
      </c>
      <c r="E8326" s="39">
        <v>-28</v>
      </c>
      <c r="F8326" s="82">
        <f t="shared" si="390"/>
        <v>-2.8000000000000001E-2</v>
      </c>
      <c r="G8326" s="39">
        <f>VLOOKUP(N8326,Currecny_M!$A$1:$P$10,2,FALSE)</f>
        <v>95</v>
      </c>
      <c r="H8326" s="39">
        <f>MATCH(C8326,Currecny_M!$A$1:$P$1,0)</f>
        <v>11</v>
      </c>
      <c r="I8326" s="39">
        <f>VLOOKUP(N8326,Currecny_M!$A$1:$P$10,MATCH(Database!C8326,Currecny_M!$A$1:$P$1,0),FALSE)</f>
        <v>103.91</v>
      </c>
      <c r="J8326" s="82">
        <f t="shared" si="391"/>
        <v>-2.9094799999999998</v>
      </c>
      <c r="K8326" s="39">
        <f>VLOOKUP('Cover page'!$B$6,Currecny_M!$A$1:$P$10,MATCH(Database!C8326,Currecny_M!$A$1:$P$1,0),FALSE)</f>
        <v>1</v>
      </c>
      <c r="L8326" s="82">
        <f t="shared" si="392"/>
        <v>-2.9094799999999998</v>
      </c>
      <c r="M8326" s="82">
        <f>((E8326/$F$1)*VLOOKUP(N8326,Currecny_M!$A$1:$P$10,MATCH(Database!C8326,Currecny_M!$A$1:$P$1,0),FALSE))/VLOOKUP('Cover page'!$B$6,Currecny_M!$A$1:$P$10,MATCH(Database!C8326,Currecny_M!$A$1:$P$1,0),FALSE)</f>
        <v>-2.9094799999999998</v>
      </c>
      <c r="N8326" s="6" t="str">
        <f>VLOOKUP(B8326,Master!$A$2:$C$11,3,FALSE)</f>
        <v>Pound</v>
      </c>
      <c r="O8326" s="6" t="str">
        <f>VLOOKUP(B8326,Master!$A$2:$C$11,2,FALSE)</f>
        <v>Europe</v>
      </c>
      <c r="Q8326" s="39" t="str">
        <f>VLOOKUP(D8326,GL_Master!$A$1:$D$80,2,FALSE)</f>
        <v>BS</v>
      </c>
      <c r="R8326" s="39" t="str">
        <f>VLOOKUP(D8326,GL_Master!$A$1:$D$80,3,FALSE)</f>
        <v>Gross Block</v>
      </c>
      <c r="S8326" s="39" t="str">
        <f>VLOOKUP(D8326,GL_Master!$A$1:$D$80,4,FALSE)</f>
        <v>Tangible Fixed assets</v>
      </c>
    </row>
    <row r="8327" spans="1:19" x14ac:dyDescent="0.25">
      <c r="A8327" s="39" t="s">
        <v>262</v>
      </c>
      <c r="B8327" s="39" t="s">
        <v>250</v>
      </c>
      <c r="C8327" s="7">
        <v>44197</v>
      </c>
      <c r="D8327" s="39" t="s">
        <v>76</v>
      </c>
      <c r="E8327" s="39">
        <v>657</v>
      </c>
      <c r="F8327" s="82">
        <f t="shared" si="390"/>
        <v>0.65700000000000003</v>
      </c>
      <c r="G8327" s="39">
        <f>VLOOKUP(N8327,Currecny_M!$A$1:$P$10,2,FALSE)</f>
        <v>95</v>
      </c>
      <c r="H8327" s="39">
        <f>MATCH(C8327,Currecny_M!$A$1:$P$1,0)</f>
        <v>11</v>
      </c>
      <c r="I8327" s="39">
        <f>VLOOKUP(N8327,Currecny_M!$A$1:$P$10,MATCH(Database!C8327,Currecny_M!$A$1:$P$1,0),FALSE)</f>
        <v>103.91</v>
      </c>
      <c r="J8327" s="82">
        <f t="shared" si="391"/>
        <v>68.268870000000007</v>
      </c>
      <c r="K8327" s="39">
        <f>VLOOKUP('Cover page'!$B$6,Currecny_M!$A$1:$P$10,MATCH(Database!C8327,Currecny_M!$A$1:$P$1,0),FALSE)</f>
        <v>1</v>
      </c>
      <c r="L8327" s="82">
        <f t="shared" si="392"/>
        <v>68.268870000000007</v>
      </c>
      <c r="M8327" s="82">
        <f>((E8327/$F$1)*VLOOKUP(N8327,Currecny_M!$A$1:$P$10,MATCH(Database!C8327,Currecny_M!$A$1:$P$1,0),FALSE))/VLOOKUP('Cover page'!$B$6,Currecny_M!$A$1:$P$10,MATCH(Database!C8327,Currecny_M!$A$1:$P$1,0),FALSE)</f>
        <v>68.268870000000007</v>
      </c>
      <c r="N8327" s="6" t="str">
        <f>VLOOKUP(B8327,Master!$A$2:$C$11,3,FALSE)</f>
        <v>Pound</v>
      </c>
      <c r="O8327" s="6" t="str">
        <f>VLOOKUP(B8327,Master!$A$2:$C$11,2,FALSE)</f>
        <v>Europe</v>
      </c>
      <c r="Q8327" s="39" t="str">
        <f>VLOOKUP(D8327,GL_Master!$A$1:$D$80,2,FALSE)</f>
        <v>BS</v>
      </c>
      <c r="R8327" s="39" t="str">
        <f>VLOOKUP(D8327,GL_Master!$A$1:$D$80,3,FALSE)</f>
        <v>Inventories</v>
      </c>
      <c r="S8327" s="39" t="str">
        <f>VLOOKUP(D8327,GL_Master!$A$1:$D$80,4,FALSE)</f>
        <v>Inventory</v>
      </c>
    </row>
    <row r="8328" spans="1:19" x14ac:dyDescent="0.25">
      <c r="A8328" s="39" t="s">
        <v>262</v>
      </c>
      <c r="B8328" s="39" t="s">
        <v>250</v>
      </c>
      <c r="C8328" s="7">
        <v>44197</v>
      </c>
      <c r="D8328" s="39" t="s">
        <v>77</v>
      </c>
      <c r="E8328" s="39">
        <v>1607</v>
      </c>
      <c r="F8328" s="82">
        <f t="shared" si="390"/>
        <v>1.607</v>
      </c>
      <c r="G8328" s="39">
        <f>VLOOKUP(N8328,Currecny_M!$A$1:$P$10,2,FALSE)</f>
        <v>95</v>
      </c>
      <c r="H8328" s="39">
        <f>MATCH(C8328,Currecny_M!$A$1:$P$1,0)</f>
        <v>11</v>
      </c>
      <c r="I8328" s="39">
        <f>VLOOKUP(N8328,Currecny_M!$A$1:$P$10,MATCH(Database!C8328,Currecny_M!$A$1:$P$1,0),FALSE)</f>
        <v>103.91</v>
      </c>
      <c r="J8328" s="82">
        <f t="shared" si="391"/>
        <v>166.98336999999998</v>
      </c>
      <c r="K8328" s="39">
        <f>VLOOKUP('Cover page'!$B$6,Currecny_M!$A$1:$P$10,MATCH(Database!C8328,Currecny_M!$A$1:$P$1,0),FALSE)</f>
        <v>1</v>
      </c>
      <c r="L8328" s="82">
        <f t="shared" si="392"/>
        <v>166.98336999999998</v>
      </c>
      <c r="M8328" s="82">
        <f>((E8328/$F$1)*VLOOKUP(N8328,Currecny_M!$A$1:$P$10,MATCH(Database!C8328,Currecny_M!$A$1:$P$1,0),FALSE))/VLOOKUP('Cover page'!$B$6,Currecny_M!$A$1:$P$10,MATCH(Database!C8328,Currecny_M!$A$1:$P$1,0),FALSE)</f>
        <v>166.98336999999998</v>
      </c>
      <c r="N8328" s="6" t="str">
        <f>VLOOKUP(B8328,Master!$A$2:$C$11,3,FALSE)</f>
        <v>Pound</v>
      </c>
      <c r="O8328" s="6" t="str">
        <f>VLOOKUP(B8328,Master!$A$2:$C$11,2,FALSE)</f>
        <v>Europe</v>
      </c>
      <c r="Q8328" s="39" t="str">
        <f>VLOOKUP(D8328,GL_Master!$A$1:$D$80,2,FALSE)</f>
        <v>BS</v>
      </c>
      <c r="R8328" s="39" t="str">
        <f>VLOOKUP(D8328,GL_Master!$A$1:$D$80,3,FALSE)</f>
        <v>Inventories</v>
      </c>
      <c r="S8328" s="39" t="str">
        <f>VLOOKUP(D8328,GL_Master!$A$1:$D$80,4,FALSE)</f>
        <v>Inventory</v>
      </c>
    </row>
    <row r="8329" spans="1:19" x14ac:dyDescent="0.25">
      <c r="A8329" s="39" t="s">
        <v>262</v>
      </c>
      <c r="B8329" s="39" t="s">
        <v>250</v>
      </c>
      <c r="C8329" s="7">
        <v>44197</v>
      </c>
      <c r="D8329" s="39" t="s">
        <v>2</v>
      </c>
      <c r="E8329" s="39">
        <v>164118</v>
      </c>
      <c r="F8329" s="82">
        <f t="shared" si="390"/>
        <v>164.11799999999999</v>
      </c>
      <c r="G8329" s="39">
        <f>VLOOKUP(N8329,Currecny_M!$A$1:$P$10,2,FALSE)</f>
        <v>95</v>
      </c>
      <c r="H8329" s="39">
        <f>MATCH(C8329,Currecny_M!$A$1:$P$1,0)</f>
        <v>11</v>
      </c>
      <c r="I8329" s="39">
        <f>VLOOKUP(N8329,Currecny_M!$A$1:$P$10,MATCH(Database!C8329,Currecny_M!$A$1:$P$1,0),FALSE)</f>
        <v>103.91</v>
      </c>
      <c r="J8329" s="82">
        <f t="shared" si="391"/>
        <v>17053.501379999998</v>
      </c>
      <c r="K8329" s="39">
        <f>VLOOKUP('Cover page'!$B$6,Currecny_M!$A$1:$P$10,MATCH(Database!C8329,Currecny_M!$A$1:$P$1,0),FALSE)</f>
        <v>1</v>
      </c>
      <c r="L8329" s="82">
        <f t="shared" si="392"/>
        <v>17053.501379999998</v>
      </c>
      <c r="M8329" s="82">
        <f>((E8329/$F$1)*VLOOKUP(N8329,Currecny_M!$A$1:$P$10,MATCH(Database!C8329,Currecny_M!$A$1:$P$1,0),FALSE))/VLOOKUP('Cover page'!$B$6,Currecny_M!$A$1:$P$10,MATCH(Database!C8329,Currecny_M!$A$1:$P$1,0),FALSE)</f>
        <v>17053.501379999998</v>
      </c>
      <c r="N8329" s="6" t="str">
        <f>VLOOKUP(B8329,Master!$A$2:$C$11,3,FALSE)</f>
        <v>Pound</v>
      </c>
      <c r="O8329" s="6" t="str">
        <f>VLOOKUP(B8329,Master!$A$2:$C$11,2,FALSE)</f>
        <v>Europe</v>
      </c>
      <c r="Q8329" s="39" t="str">
        <f>VLOOKUP(D8329,GL_Master!$A$1:$D$80,2,FALSE)</f>
        <v>BS</v>
      </c>
      <c r="R8329" s="39" t="str">
        <f>VLOOKUP(D8329,GL_Master!$A$1:$D$80,3,FALSE)</f>
        <v>Trade receivables</v>
      </c>
      <c r="S8329" s="39" t="str">
        <f>VLOOKUP(D8329,GL_Master!$A$1:$D$80,4,FALSE)</f>
        <v>Unsecured, considered good</v>
      </c>
    </row>
    <row r="8330" spans="1:19" x14ac:dyDescent="0.25">
      <c r="A8330" s="39" t="s">
        <v>262</v>
      </c>
      <c r="B8330" s="39" t="s">
        <v>250</v>
      </c>
      <c r="C8330" s="7">
        <v>44197</v>
      </c>
      <c r="D8330" s="39" t="s">
        <v>78</v>
      </c>
      <c r="E8330" s="39">
        <v>27</v>
      </c>
      <c r="F8330" s="82">
        <f t="shared" si="390"/>
        <v>2.7E-2</v>
      </c>
      <c r="G8330" s="39">
        <f>VLOOKUP(N8330,Currecny_M!$A$1:$P$10,2,FALSE)</f>
        <v>95</v>
      </c>
      <c r="H8330" s="39">
        <f>MATCH(C8330,Currecny_M!$A$1:$P$1,0)</f>
        <v>11</v>
      </c>
      <c r="I8330" s="39">
        <f>VLOOKUP(N8330,Currecny_M!$A$1:$P$10,MATCH(Database!C8330,Currecny_M!$A$1:$P$1,0),FALSE)</f>
        <v>103.91</v>
      </c>
      <c r="J8330" s="82">
        <f t="shared" si="391"/>
        <v>2.8055699999999999</v>
      </c>
      <c r="K8330" s="39">
        <f>VLOOKUP('Cover page'!$B$6,Currecny_M!$A$1:$P$10,MATCH(Database!C8330,Currecny_M!$A$1:$P$1,0),FALSE)</f>
        <v>1</v>
      </c>
      <c r="L8330" s="82">
        <f t="shared" si="392"/>
        <v>2.8055699999999999</v>
      </c>
      <c r="M8330" s="82">
        <f>((E8330/$F$1)*VLOOKUP(N8330,Currecny_M!$A$1:$P$10,MATCH(Database!C8330,Currecny_M!$A$1:$P$1,0),FALSE))/VLOOKUP('Cover page'!$B$6,Currecny_M!$A$1:$P$10,MATCH(Database!C8330,Currecny_M!$A$1:$P$1,0),FALSE)</f>
        <v>2.8055699999999999</v>
      </c>
      <c r="N8330" s="6" t="str">
        <f>VLOOKUP(B8330,Master!$A$2:$C$11,3,FALSE)</f>
        <v>Pound</v>
      </c>
      <c r="O8330" s="6" t="str">
        <f>VLOOKUP(B8330,Master!$A$2:$C$11,2,FALSE)</f>
        <v>Europe</v>
      </c>
      <c r="Q8330" s="39" t="str">
        <f>VLOOKUP(D8330,GL_Master!$A$1:$D$80,2,FALSE)</f>
        <v>BS</v>
      </c>
      <c r="R8330" s="39" t="str">
        <f>VLOOKUP(D8330,GL_Master!$A$1:$D$80,3,FALSE)</f>
        <v>Cash &amp; Bank Balances</v>
      </c>
      <c r="S8330" s="39" t="str">
        <f>VLOOKUP(D8330,GL_Master!$A$1:$D$80,4,FALSE)</f>
        <v>Cash In hand</v>
      </c>
    </row>
    <row r="8331" spans="1:19" x14ac:dyDescent="0.25">
      <c r="A8331" s="39" t="s">
        <v>262</v>
      </c>
      <c r="B8331" s="39" t="s">
        <v>250</v>
      </c>
      <c r="C8331" s="7">
        <v>44197</v>
      </c>
      <c r="D8331" s="39" t="s">
        <v>79</v>
      </c>
      <c r="E8331" s="39">
        <v>-6758</v>
      </c>
      <c r="F8331" s="82">
        <f t="shared" si="390"/>
        <v>-6.758</v>
      </c>
      <c r="G8331" s="39">
        <f>VLOOKUP(N8331,Currecny_M!$A$1:$P$10,2,FALSE)</f>
        <v>95</v>
      </c>
      <c r="H8331" s="39">
        <f>MATCH(C8331,Currecny_M!$A$1:$P$1,0)</f>
        <v>11</v>
      </c>
      <c r="I8331" s="39">
        <f>VLOOKUP(N8331,Currecny_M!$A$1:$P$10,MATCH(Database!C8331,Currecny_M!$A$1:$P$1,0),FALSE)</f>
        <v>103.91</v>
      </c>
      <c r="J8331" s="82">
        <f t="shared" si="391"/>
        <v>-702.22378000000003</v>
      </c>
      <c r="K8331" s="39">
        <f>VLOOKUP('Cover page'!$B$6,Currecny_M!$A$1:$P$10,MATCH(Database!C8331,Currecny_M!$A$1:$P$1,0),FALSE)</f>
        <v>1</v>
      </c>
      <c r="L8331" s="82">
        <f t="shared" si="392"/>
        <v>-702.22378000000003</v>
      </c>
      <c r="M8331" s="82">
        <f>((E8331/$F$1)*VLOOKUP(N8331,Currecny_M!$A$1:$P$10,MATCH(Database!C8331,Currecny_M!$A$1:$P$1,0),FALSE))/VLOOKUP('Cover page'!$B$6,Currecny_M!$A$1:$P$10,MATCH(Database!C8331,Currecny_M!$A$1:$P$1,0),FALSE)</f>
        <v>-702.22378000000003</v>
      </c>
      <c r="N8331" s="6" t="str">
        <f>VLOOKUP(B8331,Master!$A$2:$C$11,3,FALSE)</f>
        <v>Pound</v>
      </c>
      <c r="O8331" s="6" t="str">
        <f>VLOOKUP(B8331,Master!$A$2:$C$11,2,FALSE)</f>
        <v>Europe</v>
      </c>
      <c r="Q8331" s="39" t="str">
        <f>VLOOKUP(D8331,GL_Master!$A$1:$D$80,2,FALSE)</f>
        <v>BS</v>
      </c>
      <c r="R8331" s="39" t="str">
        <f>VLOOKUP(D8331,GL_Master!$A$1:$D$80,3,FALSE)</f>
        <v>Loan Fund</v>
      </c>
      <c r="S8331" s="39" t="str">
        <f>VLOOKUP(D8331,GL_Master!$A$1:$D$80,4,FALSE)</f>
        <v>Term Loan</v>
      </c>
    </row>
    <row r="8332" spans="1:19" x14ac:dyDescent="0.25">
      <c r="A8332" s="39" t="s">
        <v>262</v>
      </c>
      <c r="B8332" s="39" t="s">
        <v>250</v>
      </c>
      <c r="C8332" s="7">
        <v>44197</v>
      </c>
      <c r="D8332" s="39" t="s">
        <v>80</v>
      </c>
      <c r="E8332" s="39">
        <v>180</v>
      </c>
      <c r="F8332" s="82">
        <f t="shared" si="390"/>
        <v>0.18</v>
      </c>
      <c r="G8332" s="39">
        <f>VLOOKUP(N8332,Currecny_M!$A$1:$P$10,2,FALSE)</f>
        <v>95</v>
      </c>
      <c r="H8332" s="39">
        <f>MATCH(C8332,Currecny_M!$A$1:$P$1,0)</f>
        <v>11</v>
      </c>
      <c r="I8332" s="39">
        <f>VLOOKUP(N8332,Currecny_M!$A$1:$P$10,MATCH(Database!C8332,Currecny_M!$A$1:$P$1,0),FALSE)</f>
        <v>103.91</v>
      </c>
      <c r="J8332" s="82">
        <f t="shared" si="391"/>
        <v>18.703799999999998</v>
      </c>
      <c r="K8332" s="39">
        <f>VLOOKUP('Cover page'!$B$6,Currecny_M!$A$1:$P$10,MATCH(Database!C8332,Currecny_M!$A$1:$P$1,0),FALSE)</f>
        <v>1</v>
      </c>
      <c r="L8332" s="82">
        <f t="shared" si="392"/>
        <v>18.703799999999998</v>
      </c>
      <c r="M8332" s="82">
        <f>((E8332/$F$1)*VLOOKUP(N8332,Currecny_M!$A$1:$P$10,MATCH(Database!C8332,Currecny_M!$A$1:$P$1,0),FALSE))/VLOOKUP('Cover page'!$B$6,Currecny_M!$A$1:$P$10,MATCH(Database!C8332,Currecny_M!$A$1:$P$1,0),FALSE)</f>
        <v>18.703799999999998</v>
      </c>
      <c r="N8332" s="6" t="str">
        <f>VLOOKUP(B8332,Master!$A$2:$C$11,3,FALSE)</f>
        <v>Pound</v>
      </c>
      <c r="O8332" s="6" t="str">
        <f>VLOOKUP(B8332,Master!$A$2:$C$11,2,FALSE)</f>
        <v>Europe</v>
      </c>
      <c r="Q8332" s="39" t="str">
        <f>VLOOKUP(D8332,GL_Master!$A$1:$D$80,2,FALSE)</f>
        <v>BS</v>
      </c>
      <c r="R8332" s="39" t="str">
        <f>VLOOKUP(D8332,GL_Master!$A$1:$D$80,3,FALSE)</f>
        <v>Cash &amp; Bank Balances</v>
      </c>
      <c r="S8332" s="39" t="str">
        <f>VLOOKUP(D8332,GL_Master!$A$1:$D$80,4,FALSE)</f>
        <v xml:space="preserve">      On Current Accounts</v>
      </c>
    </row>
    <row r="8333" spans="1:19" x14ac:dyDescent="0.25">
      <c r="A8333" s="39" t="s">
        <v>262</v>
      </c>
      <c r="B8333" s="39" t="s">
        <v>250</v>
      </c>
      <c r="C8333" s="7">
        <v>44197</v>
      </c>
      <c r="D8333" s="39" t="s">
        <v>81</v>
      </c>
      <c r="E8333" s="39">
        <v>13242</v>
      </c>
      <c r="F8333" s="82">
        <f t="shared" si="390"/>
        <v>13.242000000000001</v>
      </c>
      <c r="G8333" s="39">
        <f>VLOOKUP(N8333,Currecny_M!$A$1:$P$10,2,FALSE)</f>
        <v>95</v>
      </c>
      <c r="H8333" s="39">
        <f>MATCH(C8333,Currecny_M!$A$1:$P$1,0)</f>
        <v>11</v>
      </c>
      <c r="I8333" s="39">
        <f>VLOOKUP(N8333,Currecny_M!$A$1:$P$10,MATCH(Database!C8333,Currecny_M!$A$1:$P$1,0),FALSE)</f>
        <v>103.91</v>
      </c>
      <c r="J8333" s="82">
        <f t="shared" si="391"/>
        <v>1375.97622</v>
      </c>
      <c r="K8333" s="39">
        <f>VLOOKUP('Cover page'!$B$6,Currecny_M!$A$1:$P$10,MATCH(Database!C8333,Currecny_M!$A$1:$P$1,0),FALSE)</f>
        <v>1</v>
      </c>
      <c r="L8333" s="82">
        <f t="shared" si="392"/>
        <v>1375.97622</v>
      </c>
      <c r="M8333" s="82">
        <f>((E8333/$F$1)*VLOOKUP(N8333,Currecny_M!$A$1:$P$10,MATCH(Database!C8333,Currecny_M!$A$1:$P$1,0),FALSE))/VLOOKUP('Cover page'!$B$6,Currecny_M!$A$1:$P$10,MATCH(Database!C8333,Currecny_M!$A$1:$P$1,0),FALSE)</f>
        <v>1375.97622</v>
      </c>
      <c r="N8333" s="6" t="str">
        <f>VLOOKUP(B8333,Master!$A$2:$C$11,3,FALSE)</f>
        <v>Pound</v>
      </c>
      <c r="O8333" s="6" t="str">
        <f>VLOOKUP(B8333,Master!$A$2:$C$11,2,FALSE)</f>
        <v>Europe</v>
      </c>
      <c r="Q8333" s="39" t="str">
        <f>VLOOKUP(D8333,GL_Master!$A$1:$D$80,2,FALSE)</f>
        <v>BS</v>
      </c>
      <c r="R8333" s="39" t="str">
        <f>VLOOKUP(D8333,GL_Master!$A$1:$D$80,3,FALSE)</f>
        <v>Other Current Assets</v>
      </c>
      <c r="S8333" s="39" t="str">
        <f>VLOOKUP(D8333,GL_Master!$A$1:$D$80,4,FALSE)</f>
        <v>Advance tax recoverable (net of provision )</v>
      </c>
    </row>
    <row r="8334" spans="1:19" x14ac:dyDescent="0.25">
      <c r="A8334" s="39" t="s">
        <v>262</v>
      </c>
      <c r="B8334" s="39" t="s">
        <v>250</v>
      </c>
      <c r="C8334" s="7">
        <v>44197</v>
      </c>
      <c r="D8334" s="39" t="s">
        <v>19</v>
      </c>
      <c r="E8334" s="39">
        <v>129</v>
      </c>
      <c r="F8334" s="82">
        <f t="shared" si="390"/>
        <v>0.129</v>
      </c>
      <c r="G8334" s="39">
        <f>VLOOKUP(N8334,Currecny_M!$A$1:$P$10,2,FALSE)</f>
        <v>95</v>
      </c>
      <c r="H8334" s="39">
        <f>MATCH(C8334,Currecny_M!$A$1:$P$1,0)</f>
        <v>11</v>
      </c>
      <c r="I8334" s="39">
        <f>VLOOKUP(N8334,Currecny_M!$A$1:$P$10,MATCH(Database!C8334,Currecny_M!$A$1:$P$1,0),FALSE)</f>
        <v>103.91</v>
      </c>
      <c r="J8334" s="82">
        <f t="shared" si="391"/>
        <v>13.404389999999999</v>
      </c>
      <c r="K8334" s="39">
        <f>VLOOKUP('Cover page'!$B$6,Currecny_M!$A$1:$P$10,MATCH(Database!C8334,Currecny_M!$A$1:$P$1,0),FALSE)</f>
        <v>1</v>
      </c>
      <c r="L8334" s="82">
        <f t="shared" si="392"/>
        <v>13.404389999999999</v>
      </c>
      <c r="M8334" s="82">
        <f>((E8334/$F$1)*VLOOKUP(N8334,Currecny_M!$A$1:$P$10,MATCH(Database!C8334,Currecny_M!$A$1:$P$1,0),FALSE))/VLOOKUP('Cover page'!$B$6,Currecny_M!$A$1:$P$10,MATCH(Database!C8334,Currecny_M!$A$1:$P$1,0),FALSE)</f>
        <v>13.404389999999999</v>
      </c>
      <c r="N8334" s="6" t="str">
        <f>VLOOKUP(B8334,Master!$A$2:$C$11,3,FALSE)</f>
        <v>Pound</v>
      </c>
      <c r="O8334" s="6" t="str">
        <f>VLOOKUP(B8334,Master!$A$2:$C$11,2,FALSE)</f>
        <v>Europe</v>
      </c>
      <c r="Q8334" s="39" t="str">
        <f>VLOOKUP(D8334,GL_Master!$A$1:$D$80,2,FALSE)</f>
        <v>BS</v>
      </c>
      <c r="R8334" s="39" t="str">
        <f>VLOOKUP(D8334,GL_Master!$A$1:$D$80,3,FALSE)</f>
        <v>Short-term loan and advances</v>
      </c>
      <c r="S8334" s="39" t="str">
        <f>VLOOKUP(D8334,GL_Master!$A$1:$D$80,4,FALSE)</f>
        <v>Prepaid expenses</v>
      </c>
    </row>
    <row r="8335" spans="1:19" x14ac:dyDescent="0.25">
      <c r="A8335" s="39" t="s">
        <v>262</v>
      </c>
      <c r="B8335" s="39" t="s">
        <v>250</v>
      </c>
      <c r="C8335" s="7">
        <v>44197</v>
      </c>
      <c r="D8335" s="39" t="s">
        <v>82</v>
      </c>
      <c r="E8335" s="39">
        <v>1501</v>
      </c>
      <c r="F8335" s="82">
        <f t="shared" si="390"/>
        <v>1.5009999999999999</v>
      </c>
      <c r="G8335" s="39">
        <f>VLOOKUP(N8335,Currecny_M!$A$1:$P$10,2,FALSE)</f>
        <v>95</v>
      </c>
      <c r="H8335" s="39">
        <f>MATCH(C8335,Currecny_M!$A$1:$P$1,0)</f>
        <v>11</v>
      </c>
      <c r="I8335" s="39">
        <f>VLOOKUP(N8335,Currecny_M!$A$1:$P$10,MATCH(Database!C8335,Currecny_M!$A$1:$P$1,0),FALSE)</f>
        <v>103.91</v>
      </c>
      <c r="J8335" s="82">
        <f t="shared" si="391"/>
        <v>155.96890999999999</v>
      </c>
      <c r="K8335" s="39">
        <f>VLOOKUP('Cover page'!$B$6,Currecny_M!$A$1:$P$10,MATCH(Database!C8335,Currecny_M!$A$1:$P$1,0),FALSE)</f>
        <v>1</v>
      </c>
      <c r="L8335" s="82">
        <f t="shared" si="392"/>
        <v>155.96890999999999</v>
      </c>
      <c r="M8335" s="82">
        <f>((E8335/$F$1)*VLOOKUP(N8335,Currecny_M!$A$1:$P$10,MATCH(Database!C8335,Currecny_M!$A$1:$P$1,0),FALSE))/VLOOKUP('Cover page'!$B$6,Currecny_M!$A$1:$P$10,MATCH(Database!C8335,Currecny_M!$A$1:$P$1,0),FALSE)</f>
        <v>155.96890999999999</v>
      </c>
      <c r="N8335" s="6" t="str">
        <f>VLOOKUP(B8335,Master!$A$2:$C$11,3,FALSE)</f>
        <v>Pound</v>
      </c>
      <c r="O8335" s="6" t="str">
        <f>VLOOKUP(B8335,Master!$A$2:$C$11,2,FALSE)</f>
        <v>Europe</v>
      </c>
      <c r="Q8335" s="39" t="str">
        <f>VLOOKUP(D8335,GL_Master!$A$1:$D$80,2,FALSE)</f>
        <v>BS</v>
      </c>
      <c r="R8335" s="39" t="str">
        <f>VLOOKUP(D8335,GL_Master!$A$1:$D$80,3,FALSE)</f>
        <v>Short-term loan and advances</v>
      </c>
      <c r="S8335" s="39" t="str">
        <f>VLOOKUP(D8335,GL_Master!$A$1:$D$80,4,FALSE)</f>
        <v>Advance to vendor/employees</v>
      </c>
    </row>
    <row r="8336" spans="1:19" x14ac:dyDescent="0.25">
      <c r="A8336" s="39" t="s">
        <v>262</v>
      </c>
      <c r="B8336" s="39" t="s">
        <v>250</v>
      </c>
      <c r="C8336" s="7">
        <v>44197</v>
      </c>
      <c r="D8336" s="39" t="s">
        <v>83</v>
      </c>
      <c r="E8336" s="39">
        <v>991</v>
      </c>
      <c r="F8336" s="82">
        <f t="shared" si="390"/>
        <v>0.99099999999999999</v>
      </c>
      <c r="G8336" s="39">
        <f>VLOOKUP(N8336,Currecny_M!$A$1:$P$10,2,FALSE)</f>
        <v>95</v>
      </c>
      <c r="H8336" s="39">
        <f>MATCH(C8336,Currecny_M!$A$1:$P$1,0)</f>
        <v>11</v>
      </c>
      <c r="I8336" s="39">
        <f>VLOOKUP(N8336,Currecny_M!$A$1:$P$10,MATCH(Database!C8336,Currecny_M!$A$1:$P$1,0),FALSE)</f>
        <v>103.91</v>
      </c>
      <c r="J8336" s="82">
        <f t="shared" si="391"/>
        <v>102.97480999999999</v>
      </c>
      <c r="K8336" s="39">
        <f>VLOOKUP('Cover page'!$B$6,Currecny_M!$A$1:$P$10,MATCH(Database!C8336,Currecny_M!$A$1:$P$1,0),FALSE)</f>
        <v>1</v>
      </c>
      <c r="L8336" s="82">
        <f t="shared" si="392"/>
        <v>102.97480999999999</v>
      </c>
      <c r="M8336" s="82">
        <f>((E8336/$F$1)*VLOOKUP(N8336,Currecny_M!$A$1:$P$10,MATCH(Database!C8336,Currecny_M!$A$1:$P$1,0),FALSE))/VLOOKUP('Cover page'!$B$6,Currecny_M!$A$1:$P$10,MATCH(Database!C8336,Currecny_M!$A$1:$P$1,0),FALSE)</f>
        <v>102.97480999999999</v>
      </c>
      <c r="N8336" s="6" t="str">
        <f>VLOOKUP(B8336,Master!$A$2:$C$11,3,FALSE)</f>
        <v>Pound</v>
      </c>
      <c r="O8336" s="6" t="str">
        <f>VLOOKUP(B8336,Master!$A$2:$C$11,2,FALSE)</f>
        <v>Europe</v>
      </c>
      <c r="Q8336" s="39" t="str">
        <f>VLOOKUP(D8336,GL_Master!$A$1:$D$80,2,FALSE)</f>
        <v>BS</v>
      </c>
      <c r="R8336" s="39" t="str">
        <f>VLOOKUP(D8336,GL_Master!$A$1:$D$80,3,FALSE)</f>
        <v>Other Current Assets</v>
      </c>
      <c r="S8336" s="39" t="str">
        <f>VLOOKUP(D8336,GL_Master!$A$1:$D$80,4,FALSE)</f>
        <v>Security deposits ( Unsecured, considered good)</v>
      </c>
    </row>
    <row r="8337" spans="1:19" x14ac:dyDescent="0.25">
      <c r="A8337" s="39" t="s">
        <v>262</v>
      </c>
      <c r="B8337" s="39" t="s">
        <v>250</v>
      </c>
      <c r="C8337" s="7">
        <v>44197</v>
      </c>
      <c r="D8337" s="39" t="s">
        <v>246</v>
      </c>
      <c r="E8337" s="39">
        <v>-108646</v>
      </c>
      <c r="F8337" s="82">
        <f t="shared" si="390"/>
        <v>-108.646</v>
      </c>
      <c r="G8337" s="39">
        <f>VLOOKUP(N8337,Currecny_M!$A$1:$P$10,2,FALSE)</f>
        <v>95</v>
      </c>
      <c r="H8337" s="39">
        <f>MATCH(C8337,Currecny_M!$A$1:$P$1,0)</f>
        <v>11</v>
      </c>
      <c r="I8337" s="39">
        <f>VLOOKUP(N8337,Currecny_M!$A$1:$P$10,MATCH(Database!C8337,Currecny_M!$A$1:$P$1,0),FALSE)</f>
        <v>103.91</v>
      </c>
      <c r="J8337" s="82">
        <f t="shared" si="391"/>
        <v>-11289.405859999999</v>
      </c>
      <c r="K8337" s="39">
        <f>VLOOKUP('Cover page'!$B$6,Currecny_M!$A$1:$P$10,MATCH(Database!C8337,Currecny_M!$A$1:$P$1,0),FALSE)</f>
        <v>1</v>
      </c>
      <c r="L8337" s="82">
        <f t="shared" si="392"/>
        <v>-11289.405859999999</v>
      </c>
      <c r="M8337" s="82">
        <f>((E8337/$F$1)*VLOOKUP(N8337,Currecny_M!$A$1:$P$10,MATCH(Database!C8337,Currecny_M!$A$1:$P$1,0),FALSE))/VLOOKUP('Cover page'!$B$6,Currecny_M!$A$1:$P$10,MATCH(Database!C8337,Currecny_M!$A$1:$P$1,0),FALSE)</f>
        <v>-11289.405859999999</v>
      </c>
      <c r="N8337" s="6" t="str">
        <f>VLOOKUP(B8337,Master!$A$2:$C$11,3,FALSE)</f>
        <v>Pound</v>
      </c>
      <c r="O8337" s="6" t="str">
        <f>VLOOKUP(B8337,Master!$A$2:$C$11,2,FALSE)</f>
        <v>Europe</v>
      </c>
      <c r="Q8337" s="39" t="str">
        <f>VLOOKUP(D8337,GL_Master!$A$1:$D$80,2,FALSE)</f>
        <v>PL</v>
      </c>
      <c r="R8337" s="39" t="str">
        <f>VLOOKUP(D8337,GL_Master!$A$1:$D$80,3,FALSE)</f>
        <v>Revenue from Operations</v>
      </c>
      <c r="S8337" s="39" t="str">
        <f>VLOOKUP(D8337,GL_Master!$A$1:$D$80,4,FALSE)</f>
        <v>Contract revenue</v>
      </c>
    </row>
    <row r="8338" spans="1:19" x14ac:dyDescent="0.25">
      <c r="A8338" s="39" t="s">
        <v>262</v>
      </c>
      <c r="B8338" s="39" t="s">
        <v>250</v>
      </c>
      <c r="C8338" s="7">
        <v>44197</v>
      </c>
      <c r="D8338" s="39" t="s">
        <v>134</v>
      </c>
      <c r="E8338" s="39">
        <v>-859</v>
      </c>
      <c r="F8338" s="82">
        <f t="shared" si="390"/>
        <v>-0.85899999999999999</v>
      </c>
      <c r="G8338" s="39">
        <f>VLOOKUP(N8338,Currecny_M!$A$1:$P$10,2,FALSE)</f>
        <v>95</v>
      </c>
      <c r="H8338" s="39">
        <f>MATCH(C8338,Currecny_M!$A$1:$P$1,0)</f>
        <v>11</v>
      </c>
      <c r="I8338" s="39">
        <f>VLOOKUP(N8338,Currecny_M!$A$1:$P$10,MATCH(Database!C8338,Currecny_M!$A$1:$P$1,0),FALSE)</f>
        <v>103.91</v>
      </c>
      <c r="J8338" s="82">
        <f t="shared" si="391"/>
        <v>-89.258690000000001</v>
      </c>
      <c r="K8338" s="39">
        <f>VLOOKUP('Cover page'!$B$6,Currecny_M!$A$1:$P$10,MATCH(Database!C8338,Currecny_M!$A$1:$P$1,0),FALSE)</f>
        <v>1</v>
      </c>
      <c r="L8338" s="82">
        <f t="shared" si="392"/>
        <v>-89.258690000000001</v>
      </c>
      <c r="M8338" s="82">
        <f>((E8338/$F$1)*VLOOKUP(N8338,Currecny_M!$A$1:$P$10,MATCH(Database!C8338,Currecny_M!$A$1:$P$1,0),FALSE))/VLOOKUP('Cover page'!$B$6,Currecny_M!$A$1:$P$10,MATCH(Database!C8338,Currecny_M!$A$1:$P$1,0),FALSE)</f>
        <v>-89.258690000000001</v>
      </c>
      <c r="N8338" s="6" t="str">
        <f>VLOOKUP(B8338,Master!$A$2:$C$11,3,FALSE)</f>
        <v>Pound</v>
      </c>
      <c r="O8338" s="6" t="str">
        <f>VLOOKUP(B8338,Master!$A$2:$C$11,2,FALSE)</f>
        <v>Europe</v>
      </c>
      <c r="Q8338" s="39" t="str">
        <f>VLOOKUP(D8338,GL_Master!$A$1:$D$80,2,FALSE)</f>
        <v>PL</v>
      </c>
      <c r="R8338" s="39" t="str">
        <f>VLOOKUP(D8338,GL_Master!$A$1:$D$80,3,FALSE)</f>
        <v>Other Income</v>
      </c>
      <c r="S8338" s="39" t="str">
        <f>VLOOKUP(D8338,GL_Master!$A$1:$D$80,4,FALSE)</f>
        <v>Other Income</v>
      </c>
    </row>
    <row r="8339" spans="1:19" x14ac:dyDescent="0.25">
      <c r="A8339" s="39" t="s">
        <v>262</v>
      </c>
      <c r="B8339" s="39" t="s">
        <v>250</v>
      </c>
      <c r="C8339" s="7">
        <v>44197</v>
      </c>
      <c r="D8339" s="39" t="s">
        <v>86</v>
      </c>
      <c r="E8339" s="39">
        <v>52</v>
      </c>
      <c r="F8339" s="82">
        <f t="shared" si="390"/>
        <v>5.1999999999999998E-2</v>
      </c>
      <c r="G8339" s="39">
        <f>VLOOKUP(N8339,Currecny_M!$A$1:$P$10,2,FALSE)</f>
        <v>95</v>
      </c>
      <c r="H8339" s="39">
        <f>MATCH(C8339,Currecny_M!$A$1:$P$1,0)</f>
        <v>11</v>
      </c>
      <c r="I8339" s="39">
        <f>VLOOKUP(N8339,Currecny_M!$A$1:$P$10,MATCH(Database!C8339,Currecny_M!$A$1:$P$1,0),FALSE)</f>
        <v>103.91</v>
      </c>
      <c r="J8339" s="82">
        <f t="shared" si="391"/>
        <v>5.4033199999999999</v>
      </c>
      <c r="K8339" s="39">
        <f>VLOOKUP('Cover page'!$B$6,Currecny_M!$A$1:$P$10,MATCH(Database!C8339,Currecny_M!$A$1:$P$1,0),FALSE)</f>
        <v>1</v>
      </c>
      <c r="L8339" s="82">
        <f t="shared" si="392"/>
        <v>5.4033199999999999</v>
      </c>
      <c r="M8339" s="82">
        <f>((E8339/$F$1)*VLOOKUP(N8339,Currecny_M!$A$1:$P$10,MATCH(Database!C8339,Currecny_M!$A$1:$P$1,0),FALSE))/VLOOKUP('Cover page'!$B$6,Currecny_M!$A$1:$P$10,MATCH(Database!C8339,Currecny_M!$A$1:$P$1,0),FALSE)</f>
        <v>5.4033199999999999</v>
      </c>
      <c r="N8339" s="6" t="str">
        <f>VLOOKUP(B8339,Master!$A$2:$C$11,3,FALSE)</f>
        <v>Pound</v>
      </c>
      <c r="O8339" s="6" t="str">
        <f>VLOOKUP(B8339,Master!$A$2:$C$11,2,FALSE)</f>
        <v>Europe</v>
      </c>
      <c r="Q8339" s="39" t="str">
        <f>VLOOKUP(D8339,GL_Master!$A$1:$D$80,2,FALSE)</f>
        <v>PL</v>
      </c>
      <c r="R8339" s="39" t="str">
        <f>VLOOKUP(D8339,GL_Master!$A$1:$D$80,3,FALSE)</f>
        <v>COGS</v>
      </c>
      <c r="S8339" s="39" t="str">
        <f>VLOOKUP(D8339,GL_Master!$A$1:$D$80,4,FALSE)</f>
        <v>Purchase of other traded goods</v>
      </c>
    </row>
    <row r="8340" spans="1:19" x14ac:dyDescent="0.25">
      <c r="A8340" s="39" t="s">
        <v>262</v>
      </c>
      <c r="B8340" s="39" t="s">
        <v>250</v>
      </c>
      <c r="C8340" s="7">
        <v>44197</v>
      </c>
      <c r="D8340" s="39" t="s">
        <v>87</v>
      </c>
      <c r="E8340" s="39">
        <v>27</v>
      </c>
      <c r="F8340" s="82">
        <f t="shared" si="390"/>
        <v>2.7E-2</v>
      </c>
      <c r="G8340" s="39">
        <f>VLOOKUP(N8340,Currecny_M!$A$1:$P$10,2,FALSE)</f>
        <v>95</v>
      </c>
      <c r="H8340" s="39">
        <f>MATCH(C8340,Currecny_M!$A$1:$P$1,0)</f>
        <v>11</v>
      </c>
      <c r="I8340" s="39">
        <f>VLOOKUP(N8340,Currecny_M!$A$1:$P$10,MATCH(Database!C8340,Currecny_M!$A$1:$P$1,0),FALSE)</f>
        <v>103.91</v>
      </c>
      <c r="J8340" s="82">
        <f t="shared" si="391"/>
        <v>2.8055699999999999</v>
      </c>
      <c r="K8340" s="39">
        <f>VLOOKUP('Cover page'!$B$6,Currecny_M!$A$1:$P$10,MATCH(Database!C8340,Currecny_M!$A$1:$P$1,0),FALSE)</f>
        <v>1</v>
      </c>
      <c r="L8340" s="82">
        <f t="shared" si="392"/>
        <v>2.8055699999999999</v>
      </c>
      <c r="M8340" s="82">
        <f>((E8340/$F$1)*VLOOKUP(N8340,Currecny_M!$A$1:$P$10,MATCH(Database!C8340,Currecny_M!$A$1:$P$1,0),FALSE))/VLOOKUP('Cover page'!$B$6,Currecny_M!$A$1:$P$10,MATCH(Database!C8340,Currecny_M!$A$1:$P$1,0),FALSE)</f>
        <v>2.8055699999999999</v>
      </c>
      <c r="N8340" s="6" t="str">
        <f>VLOOKUP(B8340,Master!$A$2:$C$11,3,FALSE)</f>
        <v>Pound</v>
      </c>
      <c r="O8340" s="6" t="str">
        <f>VLOOKUP(B8340,Master!$A$2:$C$11,2,FALSE)</f>
        <v>Europe</v>
      </c>
      <c r="Q8340" s="39" t="str">
        <f>VLOOKUP(D8340,GL_Master!$A$1:$D$80,2,FALSE)</f>
        <v>PL</v>
      </c>
      <c r="R8340" s="39" t="str">
        <f>VLOOKUP(D8340,GL_Master!$A$1:$D$80,3,FALSE)</f>
        <v>COGS</v>
      </c>
      <c r="S8340" s="39" t="str">
        <f>VLOOKUP(D8340,GL_Master!$A$1:$D$80,4,FALSE)</f>
        <v>Civil, Installation, Commissioning and Other miscellaneous expenses</v>
      </c>
    </row>
    <row r="8341" spans="1:19" x14ac:dyDescent="0.25">
      <c r="A8341" s="39" t="s">
        <v>262</v>
      </c>
      <c r="B8341" s="39" t="s">
        <v>250</v>
      </c>
      <c r="C8341" s="7">
        <v>44197</v>
      </c>
      <c r="D8341" s="39" t="s">
        <v>88</v>
      </c>
      <c r="E8341" s="39">
        <v>77</v>
      </c>
      <c r="F8341" s="82">
        <f t="shared" si="390"/>
        <v>7.6999999999999999E-2</v>
      </c>
      <c r="G8341" s="39">
        <f>VLOOKUP(N8341,Currecny_M!$A$1:$P$10,2,FALSE)</f>
        <v>95</v>
      </c>
      <c r="H8341" s="39">
        <f>MATCH(C8341,Currecny_M!$A$1:$P$1,0)</f>
        <v>11</v>
      </c>
      <c r="I8341" s="39">
        <f>VLOOKUP(N8341,Currecny_M!$A$1:$P$10,MATCH(Database!C8341,Currecny_M!$A$1:$P$1,0),FALSE)</f>
        <v>103.91</v>
      </c>
      <c r="J8341" s="82">
        <f t="shared" si="391"/>
        <v>8.0010700000000003</v>
      </c>
      <c r="K8341" s="39">
        <f>VLOOKUP('Cover page'!$B$6,Currecny_M!$A$1:$P$10,MATCH(Database!C8341,Currecny_M!$A$1:$P$1,0),FALSE)</f>
        <v>1</v>
      </c>
      <c r="L8341" s="82">
        <f t="shared" si="392"/>
        <v>8.0010700000000003</v>
      </c>
      <c r="M8341" s="82">
        <f>((E8341/$F$1)*VLOOKUP(N8341,Currecny_M!$A$1:$P$10,MATCH(Database!C8341,Currecny_M!$A$1:$P$1,0),FALSE))/VLOOKUP('Cover page'!$B$6,Currecny_M!$A$1:$P$10,MATCH(Database!C8341,Currecny_M!$A$1:$P$1,0),FALSE)</f>
        <v>8.0010700000000003</v>
      </c>
      <c r="N8341" s="6" t="str">
        <f>VLOOKUP(B8341,Master!$A$2:$C$11,3,FALSE)</f>
        <v>Pound</v>
      </c>
      <c r="O8341" s="6" t="str">
        <f>VLOOKUP(B8341,Master!$A$2:$C$11,2,FALSE)</f>
        <v>Europe</v>
      </c>
      <c r="Q8341" s="39" t="str">
        <f>VLOOKUP(D8341,GL_Master!$A$1:$D$80,2,FALSE)</f>
        <v>PL</v>
      </c>
      <c r="R8341" s="39" t="str">
        <f>VLOOKUP(D8341,GL_Master!$A$1:$D$80,3,FALSE)</f>
        <v>COGS</v>
      </c>
      <c r="S8341" s="39" t="str">
        <f>VLOOKUP(D8341,GL_Master!$A$1:$D$80,4,FALSE)</f>
        <v>Civil, Installation, Commissioning and Other miscellaneous expenses</v>
      </c>
    </row>
    <row r="8342" spans="1:19" x14ac:dyDescent="0.25">
      <c r="A8342" s="39" t="s">
        <v>262</v>
      </c>
      <c r="B8342" s="39" t="s">
        <v>250</v>
      </c>
      <c r="C8342" s="7">
        <v>44197</v>
      </c>
      <c r="D8342" s="39" t="s">
        <v>89</v>
      </c>
      <c r="E8342" s="39">
        <v>164</v>
      </c>
      <c r="F8342" s="82">
        <f t="shared" si="390"/>
        <v>0.16400000000000001</v>
      </c>
      <c r="G8342" s="39">
        <f>VLOOKUP(N8342,Currecny_M!$A$1:$P$10,2,FALSE)</f>
        <v>95</v>
      </c>
      <c r="H8342" s="39">
        <f>MATCH(C8342,Currecny_M!$A$1:$P$1,0)</f>
        <v>11</v>
      </c>
      <c r="I8342" s="39">
        <f>VLOOKUP(N8342,Currecny_M!$A$1:$P$10,MATCH(Database!C8342,Currecny_M!$A$1:$P$1,0),FALSE)</f>
        <v>103.91</v>
      </c>
      <c r="J8342" s="82">
        <f t="shared" si="391"/>
        <v>17.041239999999998</v>
      </c>
      <c r="K8342" s="39">
        <f>VLOOKUP('Cover page'!$B$6,Currecny_M!$A$1:$P$10,MATCH(Database!C8342,Currecny_M!$A$1:$P$1,0),FALSE)</f>
        <v>1</v>
      </c>
      <c r="L8342" s="82">
        <f t="shared" si="392"/>
        <v>17.041239999999998</v>
      </c>
      <c r="M8342" s="82">
        <f>((E8342/$F$1)*VLOOKUP(N8342,Currecny_M!$A$1:$P$10,MATCH(Database!C8342,Currecny_M!$A$1:$P$1,0),FALSE))/VLOOKUP('Cover page'!$B$6,Currecny_M!$A$1:$P$10,MATCH(Database!C8342,Currecny_M!$A$1:$P$1,0),FALSE)</f>
        <v>17.041239999999998</v>
      </c>
      <c r="N8342" s="6" t="str">
        <f>VLOOKUP(B8342,Master!$A$2:$C$11,3,FALSE)</f>
        <v>Pound</v>
      </c>
      <c r="O8342" s="6" t="str">
        <f>VLOOKUP(B8342,Master!$A$2:$C$11,2,FALSE)</f>
        <v>Europe</v>
      </c>
      <c r="Q8342" s="39" t="str">
        <f>VLOOKUP(D8342,GL_Master!$A$1:$D$80,2,FALSE)</f>
        <v>PL</v>
      </c>
      <c r="R8342" s="39" t="str">
        <f>VLOOKUP(D8342,GL_Master!$A$1:$D$80,3,FALSE)</f>
        <v>COGS</v>
      </c>
      <c r="S8342" s="39" t="str">
        <f>VLOOKUP(D8342,GL_Master!$A$1:$D$80,4,FALSE)</f>
        <v>project Expenses</v>
      </c>
    </row>
    <row r="8343" spans="1:19" x14ac:dyDescent="0.25">
      <c r="A8343" s="39" t="s">
        <v>262</v>
      </c>
      <c r="B8343" s="39" t="s">
        <v>250</v>
      </c>
      <c r="C8343" s="7">
        <v>44197</v>
      </c>
      <c r="D8343" s="39" t="s">
        <v>90</v>
      </c>
      <c r="E8343" s="39">
        <v>54</v>
      </c>
      <c r="F8343" s="82">
        <f t="shared" si="390"/>
        <v>5.3999999999999999E-2</v>
      </c>
      <c r="G8343" s="39">
        <f>VLOOKUP(N8343,Currecny_M!$A$1:$P$10,2,FALSE)</f>
        <v>95</v>
      </c>
      <c r="H8343" s="39">
        <f>MATCH(C8343,Currecny_M!$A$1:$P$1,0)</f>
        <v>11</v>
      </c>
      <c r="I8343" s="39">
        <f>VLOOKUP(N8343,Currecny_M!$A$1:$P$10,MATCH(Database!C8343,Currecny_M!$A$1:$P$1,0),FALSE)</f>
        <v>103.91</v>
      </c>
      <c r="J8343" s="82">
        <f t="shared" si="391"/>
        <v>5.6111399999999998</v>
      </c>
      <c r="K8343" s="39">
        <f>VLOOKUP('Cover page'!$B$6,Currecny_M!$A$1:$P$10,MATCH(Database!C8343,Currecny_M!$A$1:$P$1,0),FALSE)</f>
        <v>1</v>
      </c>
      <c r="L8343" s="82">
        <f t="shared" si="392"/>
        <v>5.6111399999999998</v>
      </c>
      <c r="M8343" s="82">
        <f>((E8343/$F$1)*VLOOKUP(N8343,Currecny_M!$A$1:$P$10,MATCH(Database!C8343,Currecny_M!$A$1:$P$1,0),FALSE))/VLOOKUP('Cover page'!$B$6,Currecny_M!$A$1:$P$10,MATCH(Database!C8343,Currecny_M!$A$1:$P$1,0),FALSE)</f>
        <v>5.6111399999999998</v>
      </c>
      <c r="N8343" s="6" t="str">
        <f>VLOOKUP(B8343,Master!$A$2:$C$11,3,FALSE)</f>
        <v>Pound</v>
      </c>
      <c r="O8343" s="6" t="str">
        <f>VLOOKUP(B8343,Master!$A$2:$C$11,2,FALSE)</f>
        <v>Europe</v>
      </c>
      <c r="Q8343" s="39" t="str">
        <f>VLOOKUP(D8343,GL_Master!$A$1:$D$80,2,FALSE)</f>
        <v>PL</v>
      </c>
      <c r="R8343" s="39" t="str">
        <f>VLOOKUP(D8343,GL_Master!$A$1:$D$80,3,FALSE)</f>
        <v>Office utility</v>
      </c>
      <c r="S8343" s="39" t="str">
        <f>VLOOKUP(D8343,GL_Master!$A$1:$D$80,4,FALSE)</f>
        <v>Electricity Expenses</v>
      </c>
    </row>
    <row r="8344" spans="1:19" x14ac:dyDescent="0.25">
      <c r="A8344" s="39" t="s">
        <v>262</v>
      </c>
      <c r="B8344" s="39" t="s">
        <v>250</v>
      </c>
      <c r="C8344" s="7">
        <v>44197</v>
      </c>
      <c r="D8344" s="39" t="s">
        <v>91</v>
      </c>
      <c r="E8344" s="39">
        <v>110</v>
      </c>
      <c r="F8344" s="82">
        <f t="shared" si="390"/>
        <v>0.11</v>
      </c>
      <c r="G8344" s="39">
        <f>VLOOKUP(N8344,Currecny_M!$A$1:$P$10,2,FALSE)</f>
        <v>95</v>
      </c>
      <c r="H8344" s="39">
        <f>MATCH(C8344,Currecny_M!$A$1:$P$1,0)</f>
        <v>11</v>
      </c>
      <c r="I8344" s="39">
        <f>VLOOKUP(N8344,Currecny_M!$A$1:$P$10,MATCH(Database!C8344,Currecny_M!$A$1:$P$1,0),FALSE)</f>
        <v>103.91</v>
      </c>
      <c r="J8344" s="82">
        <f t="shared" si="391"/>
        <v>11.430099999999999</v>
      </c>
      <c r="K8344" s="39">
        <f>VLOOKUP('Cover page'!$B$6,Currecny_M!$A$1:$P$10,MATCH(Database!C8344,Currecny_M!$A$1:$P$1,0),FALSE)</f>
        <v>1</v>
      </c>
      <c r="L8344" s="82">
        <f t="shared" si="392"/>
        <v>11.430099999999999</v>
      </c>
      <c r="M8344" s="82">
        <f>((E8344/$F$1)*VLOOKUP(N8344,Currecny_M!$A$1:$P$10,MATCH(Database!C8344,Currecny_M!$A$1:$P$1,0),FALSE))/VLOOKUP('Cover page'!$B$6,Currecny_M!$A$1:$P$10,MATCH(Database!C8344,Currecny_M!$A$1:$P$1,0),FALSE)</f>
        <v>11.430099999999999</v>
      </c>
      <c r="N8344" s="6" t="str">
        <f>VLOOKUP(B8344,Master!$A$2:$C$11,3,FALSE)</f>
        <v>Pound</v>
      </c>
      <c r="O8344" s="6" t="str">
        <f>VLOOKUP(B8344,Master!$A$2:$C$11,2,FALSE)</f>
        <v>Europe</v>
      </c>
      <c r="Q8344" s="39" t="str">
        <f>VLOOKUP(D8344,GL_Master!$A$1:$D$80,2,FALSE)</f>
        <v>PL</v>
      </c>
      <c r="R8344" s="39" t="str">
        <f>VLOOKUP(D8344,GL_Master!$A$1:$D$80,3,FALSE)</f>
        <v>Misc. expenses</v>
      </c>
      <c r="S8344" s="39" t="str">
        <f>VLOOKUP(D8344,GL_Master!$A$1:$D$80,4,FALSE)</f>
        <v>Repair &amp; Maintenance</v>
      </c>
    </row>
    <row r="8345" spans="1:19" x14ac:dyDescent="0.25">
      <c r="A8345" s="39" t="s">
        <v>262</v>
      </c>
      <c r="B8345" s="39" t="s">
        <v>250</v>
      </c>
      <c r="C8345" s="7">
        <v>44197</v>
      </c>
      <c r="D8345" s="39" t="s">
        <v>92</v>
      </c>
      <c r="E8345" s="39">
        <v>83</v>
      </c>
      <c r="F8345" s="82">
        <f t="shared" si="390"/>
        <v>8.3000000000000004E-2</v>
      </c>
      <c r="G8345" s="39">
        <f>VLOOKUP(N8345,Currecny_M!$A$1:$P$10,2,FALSE)</f>
        <v>95</v>
      </c>
      <c r="H8345" s="39">
        <f>MATCH(C8345,Currecny_M!$A$1:$P$1,0)</f>
        <v>11</v>
      </c>
      <c r="I8345" s="39">
        <f>VLOOKUP(N8345,Currecny_M!$A$1:$P$10,MATCH(Database!C8345,Currecny_M!$A$1:$P$1,0),FALSE)</f>
        <v>103.91</v>
      </c>
      <c r="J8345" s="82">
        <f t="shared" si="391"/>
        <v>8.62453</v>
      </c>
      <c r="K8345" s="39">
        <f>VLOOKUP('Cover page'!$B$6,Currecny_M!$A$1:$P$10,MATCH(Database!C8345,Currecny_M!$A$1:$P$1,0),FALSE)</f>
        <v>1</v>
      </c>
      <c r="L8345" s="82">
        <f t="shared" si="392"/>
        <v>8.62453</v>
      </c>
      <c r="M8345" s="82">
        <f>((E8345/$F$1)*VLOOKUP(N8345,Currecny_M!$A$1:$P$10,MATCH(Database!C8345,Currecny_M!$A$1:$P$1,0),FALSE))/VLOOKUP('Cover page'!$B$6,Currecny_M!$A$1:$P$10,MATCH(Database!C8345,Currecny_M!$A$1:$P$1,0),FALSE)</f>
        <v>8.62453</v>
      </c>
      <c r="N8345" s="6" t="str">
        <f>VLOOKUP(B8345,Master!$A$2:$C$11,3,FALSE)</f>
        <v>Pound</v>
      </c>
      <c r="O8345" s="6" t="str">
        <f>VLOOKUP(B8345,Master!$A$2:$C$11,2,FALSE)</f>
        <v>Europe</v>
      </c>
      <c r="Q8345" s="39" t="str">
        <f>VLOOKUP(D8345,GL_Master!$A$1:$D$80,2,FALSE)</f>
        <v>PL</v>
      </c>
      <c r="R8345" s="39" t="str">
        <f>VLOOKUP(D8345,GL_Master!$A$1:$D$80,3,FALSE)</f>
        <v>Misc. expenses</v>
      </c>
      <c r="S8345" s="39" t="str">
        <f>VLOOKUP(D8345,GL_Master!$A$1:$D$80,4,FALSE)</f>
        <v>Repair &amp; Maintenance</v>
      </c>
    </row>
    <row r="8346" spans="1:19" x14ac:dyDescent="0.25">
      <c r="A8346" s="39" t="s">
        <v>262</v>
      </c>
      <c r="B8346" s="39" t="s">
        <v>250</v>
      </c>
      <c r="C8346" s="7">
        <v>44197</v>
      </c>
      <c r="D8346" s="39" t="s">
        <v>93</v>
      </c>
      <c r="E8346" s="39">
        <v>928</v>
      </c>
      <c r="F8346" s="82">
        <f t="shared" si="390"/>
        <v>0.92800000000000005</v>
      </c>
      <c r="G8346" s="39">
        <f>VLOOKUP(N8346,Currecny_M!$A$1:$P$10,2,FALSE)</f>
        <v>95</v>
      </c>
      <c r="H8346" s="39">
        <f>MATCH(C8346,Currecny_M!$A$1:$P$1,0)</f>
        <v>11</v>
      </c>
      <c r="I8346" s="39">
        <f>VLOOKUP(N8346,Currecny_M!$A$1:$P$10,MATCH(Database!C8346,Currecny_M!$A$1:$P$1,0),FALSE)</f>
        <v>103.91</v>
      </c>
      <c r="J8346" s="82">
        <f t="shared" si="391"/>
        <v>96.428480000000008</v>
      </c>
      <c r="K8346" s="39">
        <f>VLOOKUP('Cover page'!$B$6,Currecny_M!$A$1:$P$10,MATCH(Database!C8346,Currecny_M!$A$1:$P$1,0),FALSE)</f>
        <v>1</v>
      </c>
      <c r="L8346" s="82">
        <f t="shared" si="392"/>
        <v>96.428480000000008</v>
      </c>
      <c r="M8346" s="82">
        <f>((E8346/$F$1)*VLOOKUP(N8346,Currecny_M!$A$1:$P$10,MATCH(Database!C8346,Currecny_M!$A$1:$P$1,0),FALSE))/VLOOKUP('Cover page'!$B$6,Currecny_M!$A$1:$P$10,MATCH(Database!C8346,Currecny_M!$A$1:$P$1,0),FALSE)</f>
        <v>96.428480000000008</v>
      </c>
      <c r="N8346" s="6" t="str">
        <f>VLOOKUP(B8346,Master!$A$2:$C$11,3,FALSE)</f>
        <v>Pound</v>
      </c>
      <c r="O8346" s="6" t="str">
        <f>VLOOKUP(B8346,Master!$A$2:$C$11,2,FALSE)</f>
        <v>Europe</v>
      </c>
      <c r="Q8346" s="39" t="str">
        <f>VLOOKUP(D8346,GL_Master!$A$1:$D$80,2,FALSE)</f>
        <v>PL</v>
      </c>
      <c r="R8346" s="39" t="str">
        <f>VLOOKUP(D8346,GL_Master!$A$1:$D$80,3,FALSE)</f>
        <v>Salary wages &amp; benefits</v>
      </c>
      <c r="S8346" s="39" t="str">
        <f>VLOOKUP(D8346,GL_Master!$A$1:$D$80,4,FALSE)</f>
        <v>Employee benefits expense</v>
      </c>
    </row>
    <row r="8347" spans="1:19" x14ac:dyDescent="0.25">
      <c r="A8347" s="39" t="s">
        <v>262</v>
      </c>
      <c r="B8347" s="39" t="s">
        <v>250</v>
      </c>
      <c r="C8347" s="7">
        <v>44197</v>
      </c>
      <c r="D8347" s="39" t="s">
        <v>33</v>
      </c>
      <c r="E8347" s="39">
        <v>27</v>
      </c>
      <c r="F8347" s="82">
        <f t="shared" si="390"/>
        <v>2.7E-2</v>
      </c>
      <c r="G8347" s="39">
        <f>VLOOKUP(N8347,Currecny_M!$A$1:$P$10,2,FALSE)</f>
        <v>95</v>
      </c>
      <c r="H8347" s="39">
        <f>MATCH(C8347,Currecny_M!$A$1:$P$1,0)</f>
        <v>11</v>
      </c>
      <c r="I8347" s="39">
        <f>VLOOKUP(N8347,Currecny_M!$A$1:$P$10,MATCH(Database!C8347,Currecny_M!$A$1:$P$1,0),FALSE)</f>
        <v>103.91</v>
      </c>
      <c r="J8347" s="82">
        <f t="shared" si="391"/>
        <v>2.8055699999999999</v>
      </c>
      <c r="K8347" s="39">
        <f>VLOOKUP('Cover page'!$B$6,Currecny_M!$A$1:$P$10,MATCH(Database!C8347,Currecny_M!$A$1:$P$1,0),FALSE)</f>
        <v>1</v>
      </c>
      <c r="L8347" s="82">
        <f t="shared" si="392"/>
        <v>2.8055699999999999</v>
      </c>
      <c r="M8347" s="82">
        <f>((E8347/$F$1)*VLOOKUP(N8347,Currecny_M!$A$1:$P$10,MATCH(Database!C8347,Currecny_M!$A$1:$P$1,0),FALSE))/VLOOKUP('Cover page'!$B$6,Currecny_M!$A$1:$P$10,MATCH(Database!C8347,Currecny_M!$A$1:$P$1,0),FALSE)</f>
        <v>2.8055699999999999</v>
      </c>
      <c r="N8347" s="6" t="str">
        <f>VLOOKUP(B8347,Master!$A$2:$C$11,3,FALSE)</f>
        <v>Pound</v>
      </c>
      <c r="O8347" s="6" t="str">
        <f>VLOOKUP(B8347,Master!$A$2:$C$11,2,FALSE)</f>
        <v>Europe</v>
      </c>
      <c r="Q8347" s="39" t="str">
        <f>VLOOKUP(D8347,GL_Master!$A$1:$D$80,2,FALSE)</f>
        <v>PL</v>
      </c>
      <c r="R8347" s="39" t="str">
        <f>VLOOKUP(D8347,GL_Master!$A$1:$D$80,3,FALSE)</f>
        <v>Staff welfare expenses</v>
      </c>
      <c r="S8347" s="39" t="str">
        <f>VLOOKUP(D8347,GL_Master!$A$1:$D$80,4,FALSE)</f>
        <v>Other staff welfare</v>
      </c>
    </row>
    <row r="8348" spans="1:19" x14ac:dyDescent="0.25">
      <c r="A8348" s="39" t="s">
        <v>262</v>
      </c>
      <c r="B8348" s="39" t="s">
        <v>250</v>
      </c>
      <c r="C8348" s="7">
        <v>44197</v>
      </c>
      <c r="D8348" s="39" t="s">
        <v>94</v>
      </c>
      <c r="E8348" s="39">
        <v>159</v>
      </c>
      <c r="F8348" s="82">
        <f t="shared" si="390"/>
        <v>0.159</v>
      </c>
      <c r="G8348" s="39">
        <f>VLOOKUP(N8348,Currecny_M!$A$1:$P$10,2,FALSE)</f>
        <v>95</v>
      </c>
      <c r="H8348" s="39">
        <f>MATCH(C8348,Currecny_M!$A$1:$P$1,0)</f>
        <v>11</v>
      </c>
      <c r="I8348" s="39">
        <f>VLOOKUP(N8348,Currecny_M!$A$1:$P$10,MATCH(Database!C8348,Currecny_M!$A$1:$P$1,0),FALSE)</f>
        <v>103.91</v>
      </c>
      <c r="J8348" s="82">
        <f t="shared" si="391"/>
        <v>16.52169</v>
      </c>
      <c r="K8348" s="39">
        <f>VLOOKUP('Cover page'!$B$6,Currecny_M!$A$1:$P$10,MATCH(Database!C8348,Currecny_M!$A$1:$P$1,0),FALSE)</f>
        <v>1</v>
      </c>
      <c r="L8348" s="82">
        <f t="shared" si="392"/>
        <v>16.52169</v>
      </c>
      <c r="M8348" s="82">
        <f>((E8348/$F$1)*VLOOKUP(N8348,Currecny_M!$A$1:$P$10,MATCH(Database!C8348,Currecny_M!$A$1:$P$1,0),FALSE))/VLOOKUP('Cover page'!$B$6,Currecny_M!$A$1:$P$10,MATCH(Database!C8348,Currecny_M!$A$1:$P$1,0),FALSE)</f>
        <v>16.52169</v>
      </c>
      <c r="N8348" s="6" t="str">
        <f>VLOOKUP(B8348,Master!$A$2:$C$11,3,FALSE)</f>
        <v>Pound</v>
      </c>
      <c r="O8348" s="6" t="str">
        <f>VLOOKUP(B8348,Master!$A$2:$C$11,2,FALSE)</f>
        <v>Europe</v>
      </c>
      <c r="Q8348" s="39" t="str">
        <f>VLOOKUP(D8348,GL_Master!$A$1:$D$80,2,FALSE)</f>
        <v>PL</v>
      </c>
      <c r="R8348" s="39" t="str">
        <f>VLOOKUP(D8348,GL_Master!$A$1:$D$80,3,FALSE)</f>
        <v xml:space="preserve">Gratuity expenses </v>
      </c>
      <c r="S8348" s="39" t="str">
        <f>VLOOKUP(D8348,GL_Master!$A$1:$D$80,4,FALSE)</f>
        <v>Gratuity</v>
      </c>
    </row>
    <row r="8349" spans="1:19" x14ac:dyDescent="0.25">
      <c r="A8349" s="39" t="s">
        <v>262</v>
      </c>
      <c r="B8349" s="39" t="s">
        <v>250</v>
      </c>
      <c r="C8349" s="7">
        <v>44197</v>
      </c>
      <c r="D8349" s="39" t="s">
        <v>95</v>
      </c>
      <c r="E8349" s="39">
        <v>51</v>
      </c>
      <c r="F8349" s="82">
        <f t="shared" si="390"/>
        <v>5.0999999999999997E-2</v>
      </c>
      <c r="G8349" s="39">
        <f>VLOOKUP(N8349,Currecny_M!$A$1:$P$10,2,FALSE)</f>
        <v>95</v>
      </c>
      <c r="H8349" s="39">
        <f>MATCH(C8349,Currecny_M!$A$1:$P$1,0)</f>
        <v>11</v>
      </c>
      <c r="I8349" s="39">
        <f>VLOOKUP(N8349,Currecny_M!$A$1:$P$10,MATCH(Database!C8349,Currecny_M!$A$1:$P$1,0),FALSE)</f>
        <v>103.91</v>
      </c>
      <c r="J8349" s="82">
        <f t="shared" si="391"/>
        <v>5.2994099999999991</v>
      </c>
      <c r="K8349" s="39">
        <f>VLOOKUP('Cover page'!$B$6,Currecny_M!$A$1:$P$10,MATCH(Database!C8349,Currecny_M!$A$1:$P$1,0),FALSE)</f>
        <v>1</v>
      </c>
      <c r="L8349" s="82">
        <f t="shared" si="392"/>
        <v>5.2994099999999991</v>
      </c>
      <c r="M8349" s="82">
        <f>((E8349/$F$1)*VLOOKUP(N8349,Currecny_M!$A$1:$P$10,MATCH(Database!C8349,Currecny_M!$A$1:$P$1,0),FALSE))/VLOOKUP('Cover page'!$B$6,Currecny_M!$A$1:$P$10,MATCH(Database!C8349,Currecny_M!$A$1:$P$1,0),FALSE)</f>
        <v>5.2994099999999991</v>
      </c>
      <c r="N8349" s="6" t="str">
        <f>VLOOKUP(B8349,Master!$A$2:$C$11,3,FALSE)</f>
        <v>Pound</v>
      </c>
      <c r="O8349" s="6" t="str">
        <f>VLOOKUP(B8349,Master!$A$2:$C$11,2,FALSE)</f>
        <v>Europe</v>
      </c>
      <c r="Q8349" s="39" t="str">
        <f>VLOOKUP(D8349,GL_Master!$A$1:$D$80,2,FALSE)</f>
        <v>PL</v>
      </c>
      <c r="R8349" s="39" t="str">
        <f>VLOOKUP(D8349,GL_Master!$A$1:$D$80,3,FALSE)</f>
        <v>Salary wages &amp; benefits</v>
      </c>
      <c r="S8349" s="39" t="str">
        <f>VLOOKUP(D8349,GL_Master!$A$1:$D$80,4,FALSE)</f>
        <v>Employee benefits expense</v>
      </c>
    </row>
    <row r="8350" spans="1:19" x14ac:dyDescent="0.25">
      <c r="A8350" s="39" t="s">
        <v>262</v>
      </c>
      <c r="B8350" s="39" t="s">
        <v>250</v>
      </c>
      <c r="C8350" s="7">
        <v>44197</v>
      </c>
      <c r="D8350" s="39" t="s">
        <v>96</v>
      </c>
      <c r="E8350" s="39">
        <v>477</v>
      </c>
      <c r="F8350" s="82">
        <f t="shared" si="390"/>
        <v>0.47699999999999998</v>
      </c>
      <c r="G8350" s="39">
        <f>VLOOKUP(N8350,Currecny_M!$A$1:$P$10,2,FALSE)</f>
        <v>95</v>
      </c>
      <c r="H8350" s="39">
        <f>MATCH(C8350,Currecny_M!$A$1:$P$1,0)</f>
        <v>11</v>
      </c>
      <c r="I8350" s="39">
        <f>VLOOKUP(N8350,Currecny_M!$A$1:$P$10,MATCH(Database!C8350,Currecny_M!$A$1:$P$1,0),FALSE)</f>
        <v>103.91</v>
      </c>
      <c r="J8350" s="82">
        <f t="shared" si="391"/>
        <v>49.565069999999999</v>
      </c>
      <c r="K8350" s="39">
        <f>VLOOKUP('Cover page'!$B$6,Currecny_M!$A$1:$P$10,MATCH(Database!C8350,Currecny_M!$A$1:$P$1,0),FALSE)</f>
        <v>1</v>
      </c>
      <c r="L8350" s="82">
        <f t="shared" si="392"/>
        <v>49.565069999999999</v>
      </c>
      <c r="M8350" s="82">
        <f>((E8350/$F$1)*VLOOKUP(N8350,Currecny_M!$A$1:$P$10,MATCH(Database!C8350,Currecny_M!$A$1:$P$1,0),FALSE))/VLOOKUP('Cover page'!$B$6,Currecny_M!$A$1:$P$10,MATCH(Database!C8350,Currecny_M!$A$1:$P$1,0),FALSE)</f>
        <v>49.565069999999999</v>
      </c>
      <c r="N8350" s="6" t="str">
        <f>VLOOKUP(B8350,Master!$A$2:$C$11,3,FALSE)</f>
        <v>Pound</v>
      </c>
      <c r="O8350" s="6" t="str">
        <f>VLOOKUP(B8350,Master!$A$2:$C$11,2,FALSE)</f>
        <v>Europe</v>
      </c>
      <c r="Q8350" s="39" t="str">
        <f>VLOOKUP(D8350,GL_Master!$A$1:$D$80,2,FALSE)</f>
        <v>PL</v>
      </c>
      <c r="R8350" s="39" t="str">
        <f>VLOOKUP(D8350,GL_Master!$A$1:$D$80,3,FALSE)</f>
        <v>Salary wages &amp; benefits</v>
      </c>
      <c r="S8350" s="39" t="str">
        <f>VLOOKUP(D8350,GL_Master!$A$1:$D$80,4,FALSE)</f>
        <v>Employee benefits expense</v>
      </c>
    </row>
    <row r="8351" spans="1:19" x14ac:dyDescent="0.25">
      <c r="A8351" s="39" t="s">
        <v>262</v>
      </c>
      <c r="B8351" s="39" t="s">
        <v>250</v>
      </c>
      <c r="C8351" s="7">
        <v>44197</v>
      </c>
      <c r="D8351" s="39" t="s">
        <v>97</v>
      </c>
      <c r="E8351" s="39">
        <v>26</v>
      </c>
      <c r="F8351" s="82">
        <f t="shared" si="390"/>
        <v>2.5999999999999999E-2</v>
      </c>
      <c r="G8351" s="39">
        <f>VLOOKUP(N8351,Currecny_M!$A$1:$P$10,2,FALSE)</f>
        <v>95</v>
      </c>
      <c r="H8351" s="39">
        <f>MATCH(C8351,Currecny_M!$A$1:$P$1,0)</f>
        <v>11</v>
      </c>
      <c r="I8351" s="39">
        <f>VLOOKUP(N8351,Currecny_M!$A$1:$P$10,MATCH(Database!C8351,Currecny_M!$A$1:$P$1,0),FALSE)</f>
        <v>103.91</v>
      </c>
      <c r="J8351" s="82">
        <f t="shared" si="391"/>
        <v>2.70166</v>
      </c>
      <c r="K8351" s="39">
        <f>VLOOKUP('Cover page'!$B$6,Currecny_M!$A$1:$P$10,MATCH(Database!C8351,Currecny_M!$A$1:$P$1,0),FALSE)</f>
        <v>1</v>
      </c>
      <c r="L8351" s="82">
        <f t="shared" si="392"/>
        <v>2.70166</v>
      </c>
      <c r="M8351" s="82">
        <f>((E8351/$F$1)*VLOOKUP(N8351,Currecny_M!$A$1:$P$10,MATCH(Database!C8351,Currecny_M!$A$1:$P$1,0),FALSE))/VLOOKUP('Cover page'!$B$6,Currecny_M!$A$1:$P$10,MATCH(Database!C8351,Currecny_M!$A$1:$P$1,0),FALSE)</f>
        <v>2.70166</v>
      </c>
      <c r="N8351" s="6" t="str">
        <f>VLOOKUP(B8351,Master!$A$2:$C$11,3,FALSE)</f>
        <v>Pound</v>
      </c>
      <c r="O8351" s="6" t="str">
        <f>VLOOKUP(B8351,Master!$A$2:$C$11,2,FALSE)</f>
        <v>Europe</v>
      </c>
      <c r="Q8351" s="39" t="str">
        <f>VLOOKUP(D8351,GL_Master!$A$1:$D$80,2,FALSE)</f>
        <v>PL</v>
      </c>
      <c r="R8351" s="39" t="str">
        <f>VLOOKUP(D8351,GL_Master!$A$1:$D$80,3,FALSE)</f>
        <v>Salary wages &amp; benefits</v>
      </c>
      <c r="S8351" s="39" t="str">
        <f>VLOOKUP(D8351,GL_Master!$A$1:$D$80,4,FALSE)</f>
        <v>Employee benefits expense</v>
      </c>
    </row>
    <row r="8352" spans="1:19" x14ac:dyDescent="0.25">
      <c r="A8352" s="39" t="s">
        <v>262</v>
      </c>
      <c r="B8352" s="39" t="s">
        <v>250</v>
      </c>
      <c r="C8352" s="7">
        <v>44197</v>
      </c>
      <c r="D8352" s="39" t="s">
        <v>98</v>
      </c>
      <c r="E8352" s="39">
        <v>53</v>
      </c>
      <c r="F8352" s="82">
        <f t="shared" si="390"/>
        <v>5.2999999999999999E-2</v>
      </c>
      <c r="G8352" s="39">
        <f>VLOOKUP(N8352,Currecny_M!$A$1:$P$10,2,FALSE)</f>
        <v>95</v>
      </c>
      <c r="H8352" s="39">
        <f>MATCH(C8352,Currecny_M!$A$1:$P$1,0)</f>
        <v>11</v>
      </c>
      <c r="I8352" s="39">
        <f>VLOOKUP(N8352,Currecny_M!$A$1:$P$10,MATCH(Database!C8352,Currecny_M!$A$1:$P$1,0),FALSE)</f>
        <v>103.91</v>
      </c>
      <c r="J8352" s="82">
        <f t="shared" si="391"/>
        <v>5.5072299999999998</v>
      </c>
      <c r="K8352" s="39">
        <f>VLOOKUP('Cover page'!$B$6,Currecny_M!$A$1:$P$10,MATCH(Database!C8352,Currecny_M!$A$1:$P$1,0),FALSE)</f>
        <v>1</v>
      </c>
      <c r="L8352" s="82">
        <f t="shared" si="392"/>
        <v>5.5072299999999998</v>
      </c>
      <c r="M8352" s="82">
        <f>((E8352/$F$1)*VLOOKUP(N8352,Currecny_M!$A$1:$P$10,MATCH(Database!C8352,Currecny_M!$A$1:$P$1,0),FALSE))/VLOOKUP('Cover page'!$B$6,Currecny_M!$A$1:$P$10,MATCH(Database!C8352,Currecny_M!$A$1:$P$1,0),FALSE)</f>
        <v>5.5072299999999998</v>
      </c>
      <c r="N8352" s="6" t="str">
        <f>VLOOKUP(B8352,Master!$A$2:$C$11,3,FALSE)</f>
        <v>Pound</v>
      </c>
      <c r="O8352" s="6" t="str">
        <f>VLOOKUP(B8352,Master!$A$2:$C$11,2,FALSE)</f>
        <v>Europe</v>
      </c>
      <c r="Q8352" s="39" t="str">
        <f>VLOOKUP(D8352,GL_Master!$A$1:$D$80,2,FALSE)</f>
        <v>PL</v>
      </c>
      <c r="R8352" s="39" t="str">
        <f>VLOOKUP(D8352,GL_Master!$A$1:$D$80,3,FALSE)</f>
        <v>Salary wages &amp; benefits</v>
      </c>
      <c r="S8352" s="39" t="str">
        <f>VLOOKUP(D8352,GL_Master!$A$1:$D$80,4,FALSE)</f>
        <v>Employee benefits expense</v>
      </c>
    </row>
    <row r="8353" spans="1:19" x14ac:dyDescent="0.25">
      <c r="A8353" s="39" t="s">
        <v>262</v>
      </c>
      <c r="B8353" s="39" t="s">
        <v>250</v>
      </c>
      <c r="C8353" s="7">
        <v>44197</v>
      </c>
      <c r="D8353" s="39" t="s">
        <v>99</v>
      </c>
      <c r="E8353" s="39">
        <v>27</v>
      </c>
      <c r="F8353" s="82">
        <f t="shared" si="390"/>
        <v>2.7E-2</v>
      </c>
      <c r="G8353" s="39">
        <f>VLOOKUP(N8353,Currecny_M!$A$1:$P$10,2,FALSE)</f>
        <v>95</v>
      </c>
      <c r="H8353" s="39">
        <f>MATCH(C8353,Currecny_M!$A$1:$P$1,0)</f>
        <v>11</v>
      </c>
      <c r="I8353" s="39">
        <f>VLOOKUP(N8353,Currecny_M!$A$1:$P$10,MATCH(Database!C8353,Currecny_M!$A$1:$P$1,0),FALSE)</f>
        <v>103.91</v>
      </c>
      <c r="J8353" s="82">
        <f t="shared" si="391"/>
        <v>2.8055699999999999</v>
      </c>
      <c r="K8353" s="39">
        <f>VLOOKUP('Cover page'!$B$6,Currecny_M!$A$1:$P$10,MATCH(Database!C8353,Currecny_M!$A$1:$P$1,0),FALSE)</f>
        <v>1</v>
      </c>
      <c r="L8353" s="82">
        <f t="shared" si="392"/>
        <v>2.8055699999999999</v>
      </c>
      <c r="M8353" s="82">
        <f>((E8353/$F$1)*VLOOKUP(N8353,Currecny_M!$A$1:$P$10,MATCH(Database!C8353,Currecny_M!$A$1:$P$1,0),FALSE))/VLOOKUP('Cover page'!$B$6,Currecny_M!$A$1:$P$10,MATCH(Database!C8353,Currecny_M!$A$1:$P$1,0),FALSE)</f>
        <v>2.8055699999999999</v>
      </c>
      <c r="N8353" s="6" t="str">
        <f>VLOOKUP(B8353,Master!$A$2:$C$11,3,FALSE)</f>
        <v>Pound</v>
      </c>
      <c r="O8353" s="6" t="str">
        <f>VLOOKUP(B8353,Master!$A$2:$C$11,2,FALSE)</f>
        <v>Europe</v>
      </c>
      <c r="Q8353" s="39" t="str">
        <f>VLOOKUP(D8353,GL_Master!$A$1:$D$80,2,FALSE)</f>
        <v>PL</v>
      </c>
      <c r="R8353" s="39" t="str">
        <f>VLOOKUP(D8353,GL_Master!$A$1:$D$80,3,FALSE)</f>
        <v>Salary wages &amp; benefits</v>
      </c>
      <c r="S8353" s="39" t="str">
        <f>VLOOKUP(D8353,GL_Master!$A$1:$D$80,4,FALSE)</f>
        <v>Employee benefits expense</v>
      </c>
    </row>
    <row r="8354" spans="1:19" x14ac:dyDescent="0.25">
      <c r="A8354" s="39" t="s">
        <v>262</v>
      </c>
      <c r="B8354" s="39" t="s">
        <v>250</v>
      </c>
      <c r="C8354" s="7">
        <v>44197</v>
      </c>
      <c r="D8354" s="39" t="s">
        <v>100</v>
      </c>
      <c r="E8354" s="39">
        <v>180</v>
      </c>
      <c r="F8354" s="82">
        <f t="shared" si="390"/>
        <v>0.18</v>
      </c>
      <c r="G8354" s="39">
        <f>VLOOKUP(N8354,Currecny_M!$A$1:$P$10,2,FALSE)</f>
        <v>95</v>
      </c>
      <c r="H8354" s="39">
        <f>MATCH(C8354,Currecny_M!$A$1:$P$1,0)</f>
        <v>11</v>
      </c>
      <c r="I8354" s="39">
        <f>VLOOKUP(N8354,Currecny_M!$A$1:$P$10,MATCH(Database!C8354,Currecny_M!$A$1:$P$1,0),FALSE)</f>
        <v>103.91</v>
      </c>
      <c r="J8354" s="82">
        <f t="shared" si="391"/>
        <v>18.703799999999998</v>
      </c>
      <c r="K8354" s="39">
        <f>VLOOKUP('Cover page'!$B$6,Currecny_M!$A$1:$P$10,MATCH(Database!C8354,Currecny_M!$A$1:$P$1,0),FALSE)</f>
        <v>1</v>
      </c>
      <c r="L8354" s="82">
        <f t="shared" si="392"/>
        <v>18.703799999999998</v>
      </c>
      <c r="M8354" s="82">
        <f>((E8354/$F$1)*VLOOKUP(N8354,Currecny_M!$A$1:$P$10,MATCH(Database!C8354,Currecny_M!$A$1:$P$1,0),FALSE))/VLOOKUP('Cover page'!$B$6,Currecny_M!$A$1:$P$10,MATCH(Database!C8354,Currecny_M!$A$1:$P$1,0),FALSE)</f>
        <v>18.703799999999998</v>
      </c>
      <c r="N8354" s="6" t="str">
        <f>VLOOKUP(B8354,Master!$A$2:$C$11,3,FALSE)</f>
        <v>Pound</v>
      </c>
      <c r="O8354" s="6" t="str">
        <f>VLOOKUP(B8354,Master!$A$2:$C$11,2,FALSE)</f>
        <v>Europe</v>
      </c>
      <c r="Q8354" s="39" t="str">
        <f>VLOOKUP(D8354,GL_Master!$A$1:$D$80,2,FALSE)</f>
        <v>PL</v>
      </c>
      <c r="R8354" s="39" t="str">
        <f>VLOOKUP(D8354,GL_Master!$A$1:$D$80,3,FALSE)</f>
        <v>Salary wages &amp; benefits</v>
      </c>
      <c r="S8354" s="39" t="str">
        <f>VLOOKUP(D8354,GL_Master!$A$1:$D$80,4,FALSE)</f>
        <v>Employee benefits expense</v>
      </c>
    </row>
    <row r="8355" spans="1:19" x14ac:dyDescent="0.25">
      <c r="A8355" s="39" t="s">
        <v>262</v>
      </c>
      <c r="B8355" s="39" t="s">
        <v>250</v>
      </c>
      <c r="C8355" s="7">
        <v>44197</v>
      </c>
      <c r="D8355" s="39" t="s">
        <v>30</v>
      </c>
      <c r="E8355" s="39">
        <v>56</v>
      </c>
      <c r="F8355" s="82">
        <f t="shared" si="390"/>
        <v>5.6000000000000001E-2</v>
      </c>
      <c r="G8355" s="39">
        <f>VLOOKUP(N8355,Currecny_M!$A$1:$P$10,2,FALSE)</f>
        <v>95</v>
      </c>
      <c r="H8355" s="39">
        <f>MATCH(C8355,Currecny_M!$A$1:$P$1,0)</f>
        <v>11</v>
      </c>
      <c r="I8355" s="39">
        <f>VLOOKUP(N8355,Currecny_M!$A$1:$P$10,MATCH(Database!C8355,Currecny_M!$A$1:$P$1,0),FALSE)</f>
        <v>103.91</v>
      </c>
      <c r="J8355" s="82">
        <f t="shared" si="391"/>
        <v>5.8189599999999997</v>
      </c>
      <c r="K8355" s="39">
        <f>VLOOKUP('Cover page'!$B$6,Currecny_M!$A$1:$P$10,MATCH(Database!C8355,Currecny_M!$A$1:$P$1,0),FALSE)</f>
        <v>1</v>
      </c>
      <c r="L8355" s="82">
        <f t="shared" si="392"/>
        <v>5.8189599999999997</v>
      </c>
      <c r="M8355" s="82">
        <f>((E8355/$F$1)*VLOOKUP(N8355,Currecny_M!$A$1:$P$10,MATCH(Database!C8355,Currecny_M!$A$1:$P$1,0),FALSE))/VLOOKUP('Cover page'!$B$6,Currecny_M!$A$1:$P$10,MATCH(Database!C8355,Currecny_M!$A$1:$P$1,0),FALSE)</f>
        <v>5.8189599999999997</v>
      </c>
      <c r="N8355" s="6" t="str">
        <f>VLOOKUP(B8355,Master!$A$2:$C$11,3,FALSE)</f>
        <v>Pound</v>
      </c>
      <c r="O8355" s="6" t="str">
        <f>VLOOKUP(B8355,Master!$A$2:$C$11,2,FALSE)</f>
        <v>Europe</v>
      </c>
      <c r="Q8355" s="39" t="str">
        <f>VLOOKUP(D8355,GL_Master!$A$1:$D$80,2,FALSE)</f>
        <v>PL</v>
      </c>
      <c r="R8355" s="39" t="str">
        <f>VLOOKUP(D8355,GL_Master!$A$1:$D$80,3,FALSE)</f>
        <v>Travelling and conveyance</v>
      </c>
      <c r="S8355" s="39" t="str">
        <f>VLOOKUP(D8355,GL_Master!$A$1:$D$80,4,FALSE)</f>
        <v>Local conveyance</v>
      </c>
    </row>
    <row r="8356" spans="1:19" x14ac:dyDescent="0.25">
      <c r="A8356" s="39" t="s">
        <v>262</v>
      </c>
      <c r="B8356" s="39" t="s">
        <v>250</v>
      </c>
      <c r="C8356" s="7">
        <v>44197</v>
      </c>
      <c r="D8356" s="39" t="s">
        <v>31</v>
      </c>
      <c r="E8356" s="39">
        <v>27</v>
      </c>
      <c r="F8356" s="82">
        <f t="shared" si="390"/>
        <v>2.7E-2</v>
      </c>
      <c r="G8356" s="39">
        <f>VLOOKUP(N8356,Currecny_M!$A$1:$P$10,2,FALSE)</f>
        <v>95</v>
      </c>
      <c r="H8356" s="39">
        <f>MATCH(C8356,Currecny_M!$A$1:$P$1,0)</f>
        <v>11</v>
      </c>
      <c r="I8356" s="39">
        <f>VLOOKUP(N8356,Currecny_M!$A$1:$P$10,MATCH(Database!C8356,Currecny_M!$A$1:$P$1,0),FALSE)</f>
        <v>103.91</v>
      </c>
      <c r="J8356" s="82">
        <f t="shared" si="391"/>
        <v>2.8055699999999999</v>
      </c>
      <c r="K8356" s="39">
        <f>VLOOKUP('Cover page'!$B$6,Currecny_M!$A$1:$P$10,MATCH(Database!C8356,Currecny_M!$A$1:$P$1,0),FALSE)</f>
        <v>1</v>
      </c>
      <c r="L8356" s="82">
        <f t="shared" si="392"/>
        <v>2.8055699999999999</v>
      </c>
      <c r="M8356" s="82">
        <f>((E8356/$F$1)*VLOOKUP(N8356,Currecny_M!$A$1:$P$10,MATCH(Database!C8356,Currecny_M!$A$1:$P$1,0),FALSE))/VLOOKUP('Cover page'!$B$6,Currecny_M!$A$1:$P$10,MATCH(Database!C8356,Currecny_M!$A$1:$P$1,0),FALSE)</f>
        <v>2.8055699999999999</v>
      </c>
      <c r="N8356" s="6" t="str">
        <f>VLOOKUP(B8356,Master!$A$2:$C$11,3,FALSE)</f>
        <v>Pound</v>
      </c>
      <c r="O8356" s="6" t="str">
        <f>VLOOKUP(B8356,Master!$A$2:$C$11,2,FALSE)</f>
        <v>Europe</v>
      </c>
      <c r="Q8356" s="39" t="str">
        <f>VLOOKUP(D8356,GL_Master!$A$1:$D$80,2,FALSE)</f>
        <v>PL</v>
      </c>
      <c r="R8356" s="39" t="str">
        <f>VLOOKUP(D8356,GL_Master!$A$1:$D$80,3,FALSE)</f>
        <v>Office expenses</v>
      </c>
      <c r="S8356" s="39" t="str">
        <f>VLOOKUP(D8356,GL_Master!$A$1:$D$80,4,FALSE)</f>
        <v>Parking charges</v>
      </c>
    </row>
    <row r="8357" spans="1:19" x14ac:dyDescent="0.25">
      <c r="A8357" s="39" t="s">
        <v>262</v>
      </c>
      <c r="B8357" s="39" t="s">
        <v>250</v>
      </c>
      <c r="C8357" s="7">
        <v>44197</v>
      </c>
      <c r="D8357" s="39" t="s">
        <v>101</v>
      </c>
      <c r="E8357" s="39">
        <v>27</v>
      </c>
      <c r="F8357" s="82">
        <f t="shared" si="390"/>
        <v>2.7E-2</v>
      </c>
      <c r="G8357" s="39">
        <f>VLOOKUP(N8357,Currecny_M!$A$1:$P$10,2,FALSE)</f>
        <v>95</v>
      </c>
      <c r="H8357" s="39">
        <f>MATCH(C8357,Currecny_M!$A$1:$P$1,0)</f>
        <v>11</v>
      </c>
      <c r="I8357" s="39">
        <f>VLOOKUP(N8357,Currecny_M!$A$1:$P$10,MATCH(Database!C8357,Currecny_M!$A$1:$P$1,0),FALSE)</f>
        <v>103.91</v>
      </c>
      <c r="J8357" s="82">
        <f t="shared" si="391"/>
        <v>2.8055699999999999</v>
      </c>
      <c r="K8357" s="39">
        <f>VLOOKUP('Cover page'!$B$6,Currecny_M!$A$1:$P$10,MATCH(Database!C8357,Currecny_M!$A$1:$P$1,0),FALSE)</f>
        <v>1</v>
      </c>
      <c r="L8357" s="82">
        <f t="shared" si="392"/>
        <v>2.8055699999999999</v>
      </c>
      <c r="M8357" s="82">
        <f>((E8357/$F$1)*VLOOKUP(N8357,Currecny_M!$A$1:$P$10,MATCH(Database!C8357,Currecny_M!$A$1:$P$1,0),FALSE))/VLOOKUP('Cover page'!$B$6,Currecny_M!$A$1:$P$10,MATCH(Database!C8357,Currecny_M!$A$1:$P$1,0),FALSE)</f>
        <v>2.8055699999999999</v>
      </c>
      <c r="N8357" s="6" t="str">
        <f>VLOOKUP(B8357,Master!$A$2:$C$11,3,FALSE)</f>
        <v>Pound</v>
      </c>
      <c r="O8357" s="6" t="str">
        <f>VLOOKUP(B8357,Master!$A$2:$C$11,2,FALSE)</f>
        <v>Europe</v>
      </c>
      <c r="Q8357" s="39" t="str">
        <f>VLOOKUP(D8357,GL_Master!$A$1:$D$80,2,FALSE)</f>
        <v>PL</v>
      </c>
      <c r="R8357" s="39" t="str">
        <f>VLOOKUP(D8357,GL_Master!$A$1:$D$80,3,FALSE)</f>
        <v>COGS</v>
      </c>
      <c r="S8357" s="39" t="str">
        <f>VLOOKUP(D8357,GL_Master!$A$1:$D$80,4,FALSE)</f>
        <v>Purchase of other traded goods</v>
      </c>
    </row>
    <row r="8358" spans="1:19" x14ac:dyDescent="0.25">
      <c r="A8358" s="39" t="s">
        <v>262</v>
      </c>
      <c r="B8358" s="39" t="s">
        <v>250</v>
      </c>
      <c r="C8358" s="7">
        <v>44197</v>
      </c>
      <c r="D8358" s="39" t="s">
        <v>102</v>
      </c>
      <c r="E8358" s="39">
        <v>28</v>
      </c>
      <c r="F8358" s="82">
        <f t="shared" si="390"/>
        <v>2.8000000000000001E-2</v>
      </c>
      <c r="G8358" s="39">
        <f>VLOOKUP(N8358,Currecny_M!$A$1:$P$10,2,FALSE)</f>
        <v>95</v>
      </c>
      <c r="H8358" s="39">
        <f>MATCH(C8358,Currecny_M!$A$1:$P$1,0)</f>
        <v>11</v>
      </c>
      <c r="I8358" s="39">
        <f>VLOOKUP(N8358,Currecny_M!$A$1:$P$10,MATCH(Database!C8358,Currecny_M!$A$1:$P$1,0),FALSE)</f>
        <v>103.91</v>
      </c>
      <c r="J8358" s="82">
        <f t="shared" si="391"/>
        <v>2.9094799999999998</v>
      </c>
      <c r="K8358" s="39">
        <f>VLOOKUP('Cover page'!$B$6,Currecny_M!$A$1:$P$10,MATCH(Database!C8358,Currecny_M!$A$1:$P$1,0),FALSE)</f>
        <v>1</v>
      </c>
      <c r="L8358" s="82">
        <f t="shared" si="392"/>
        <v>2.9094799999999998</v>
      </c>
      <c r="M8358" s="82">
        <f>((E8358/$F$1)*VLOOKUP(N8358,Currecny_M!$A$1:$P$10,MATCH(Database!C8358,Currecny_M!$A$1:$P$1,0),FALSE))/VLOOKUP('Cover page'!$B$6,Currecny_M!$A$1:$P$10,MATCH(Database!C8358,Currecny_M!$A$1:$P$1,0),FALSE)</f>
        <v>2.9094799999999998</v>
      </c>
      <c r="N8358" s="6" t="str">
        <f>VLOOKUP(B8358,Master!$A$2:$C$11,3,FALSE)</f>
        <v>Pound</v>
      </c>
      <c r="O8358" s="6" t="str">
        <f>VLOOKUP(B8358,Master!$A$2:$C$11,2,FALSE)</f>
        <v>Europe</v>
      </c>
      <c r="Q8358" s="39" t="str">
        <f>VLOOKUP(D8358,GL_Master!$A$1:$D$80,2,FALSE)</f>
        <v>PL</v>
      </c>
      <c r="R8358" s="39" t="str">
        <f>VLOOKUP(D8358,GL_Master!$A$1:$D$80,3,FALSE)</f>
        <v>Staff welfare expenses</v>
      </c>
      <c r="S8358" s="39" t="str">
        <f>VLOOKUP(D8358,GL_Master!$A$1:$D$80,4,FALSE)</f>
        <v>Diwali Expense</v>
      </c>
    </row>
    <row r="8359" spans="1:19" x14ac:dyDescent="0.25">
      <c r="A8359" s="39" t="s">
        <v>262</v>
      </c>
      <c r="B8359" s="39" t="s">
        <v>250</v>
      </c>
      <c r="C8359" s="7">
        <v>44197</v>
      </c>
      <c r="D8359" s="39" t="s">
        <v>20</v>
      </c>
      <c r="E8359" s="39">
        <v>53</v>
      </c>
      <c r="F8359" s="82">
        <f t="shared" si="390"/>
        <v>5.2999999999999999E-2</v>
      </c>
      <c r="G8359" s="39">
        <f>VLOOKUP(N8359,Currecny_M!$A$1:$P$10,2,FALSE)</f>
        <v>95</v>
      </c>
      <c r="H8359" s="39">
        <f>MATCH(C8359,Currecny_M!$A$1:$P$1,0)</f>
        <v>11</v>
      </c>
      <c r="I8359" s="39">
        <f>VLOOKUP(N8359,Currecny_M!$A$1:$P$10,MATCH(Database!C8359,Currecny_M!$A$1:$P$1,0),FALSE)</f>
        <v>103.91</v>
      </c>
      <c r="J8359" s="82">
        <f t="shared" si="391"/>
        <v>5.5072299999999998</v>
      </c>
      <c r="K8359" s="39">
        <f>VLOOKUP('Cover page'!$B$6,Currecny_M!$A$1:$P$10,MATCH(Database!C8359,Currecny_M!$A$1:$P$1,0),FALSE)</f>
        <v>1</v>
      </c>
      <c r="L8359" s="82">
        <f t="shared" si="392"/>
        <v>5.5072299999999998</v>
      </c>
      <c r="M8359" s="82">
        <f>((E8359/$F$1)*VLOOKUP(N8359,Currecny_M!$A$1:$P$10,MATCH(Database!C8359,Currecny_M!$A$1:$P$1,0),FALSE))/VLOOKUP('Cover page'!$B$6,Currecny_M!$A$1:$P$10,MATCH(Database!C8359,Currecny_M!$A$1:$P$1,0),FALSE)</f>
        <v>5.5072299999999998</v>
      </c>
      <c r="N8359" s="6" t="str">
        <f>VLOOKUP(B8359,Master!$A$2:$C$11,3,FALSE)</f>
        <v>Pound</v>
      </c>
      <c r="O8359" s="6" t="str">
        <f>VLOOKUP(B8359,Master!$A$2:$C$11,2,FALSE)</f>
        <v>Europe</v>
      </c>
      <c r="Q8359" s="39" t="str">
        <f>VLOOKUP(D8359,GL_Master!$A$1:$D$80,2,FALSE)</f>
        <v>PL</v>
      </c>
      <c r="R8359" s="39" t="str">
        <f>VLOOKUP(D8359,GL_Master!$A$1:$D$80,3,FALSE)</f>
        <v>Selling and Marketing expenses</v>
      </c>
      <c r="S8359" s="39" t="str">
        <f>VLOOKUP(D8359,GL_Master!$A$1:$D$80,4,FALSE)</f>
        <v>Business promotion</v>
      </c>
    </row>
    <row r="8360" spans="1:19" x14ac:dyDescent="0.25">
      <c r="A8360" s="39" t="s">
        <v>262</v>
      </c>
      <c r="B8360" s="39" t="s">
        <v>250</v>
      </c>
      <c r="C8360" s="7">
        <v>44197</v>
      </c>
      <c r="D8360" s="39" t="s">
        <v>29</v>
      </c>
      <c r="E8360" s="39">
        <v>54</v>
      </c>
      <c r="F8360" s="82">
        <f t="shared" si="390"/>
        <v>5.3999999999999999E-2</v>
      </c>
      <c r="G8360" s="39">
        <f>VLOOKUP(N8360,Currecny_M!$A$1:$P$10,2,FALSE)</f>
        <v>95</v>
      </c>
      <c r="H8360" s="39">
        <f>MATCH(C8360,Currecny_M!$A$1:$P$1,0)</f>
        <v>11</v>
      </c>
      <c r="I8360" s="39">
        <f>VLOOKUP(N8360,Currecny_M!$A$1:$P$10,MATCH(Database!C8360,Currecny_M!$A$1:$P$1,0),FALSE)</f>
        <v>103.91</v>
      </c>
      <c r="J8360" s="82">
        <f t="shared" si="391"/>
        <v>5.6111399999999998</v>
      </c>
      <c r="K8360" s="39">
        <f>VLOOKUP('Cover page'!$B$6,Currecny_M!$A$1:$P$10,MATCH(Database!C8360,Currecny_M!$A$1:$P$1,0),FALSE)</f>
        <v>1</v>
      </c>
      <c r="L8360" s="82">
        <f t="shared" si="392"/>
        <v>5.6111399999999998</v>
      </c>
      <c r="M8360" s="82">
        <f>((E8360/$F$1)*VLOOKUP(N8360,Currecny_M!$A$1:$P$10,MATCH(Database!C8360,Currecny_M!$A$1:$P$1,0),FALSE))/VLOOKUP('Cover page'!$B$6,Currecny_M!$A$1:$P$10,MATCH(Database!C8360,Currecny_M!$A$1:$P$1,0),FALSE)</f>
        <v>5.6111399999999998</v>
      </c>
      <c r="N8360" s="6" t="str">
        <f>VLOOKUP(B8360,Master!$A$2:$C$11,3,FALSE)</f>
        <v>Pound</v>
      </c>
      <c r="O8360" s="6" t="str">
        <f>VLOOKUP(B8360,Master!$A$2:$C$11,2,FALSE)</f>
        <v>Europe</v>
      </c>
      <c r="Q8360" s="39" t="str">
        <f>VLOOKUP(D8360,GL_Master!$A$1:$D$80,2,FALSE)</f>
        <v>PL</v>
      </c>
      <c r="R8360" s="39" t="str">
        <f>VLOOKUP(D8360,GL_Master!$A$1:$D$80,3,FALSE)</f>
        <v>Communication &amp; internet exp</v>
      </c>
      <c r="S8360" s="39" t="str">
        <f>VLOOKUP(D8360,GL_Master!$A$1:$D$80,4,FALSE)</f>
        <v>Communication cost</v>
      </c>
    </row>
    <row r="8361" spans="1:19" x14ac:dyDescent="0.25">
      <c r="A8361" s="39" t="s">
        <v>262</v>
      </c>
      <c r="B8361" s="39" t="s">
        <v>250</v>
      </c>
      <c r="C8361" s="7">
        <v>44197</v>
      </c>
      <c r="D8361" s="39" t="s">
        <v>41</v>
      </c>
      <c r="E8361" s="39">
        <v>27</v>
      </c>
      <c r="F8361" s="82">
        <f t="shared" si="390"/>
        <v>2.7E-2</v>
      </c>
      <c r="G8361" s="39">
        <f>VLOOKUP(N8361,Currecny_M!$A$1:$P$10,2,FALSE)</f>
        <v>95</v>
      </c>
      <c r="H8361" s="39">
        <f>MATCH(C8361,Currecny_M!$A$1:$P$1,0)</f>
        <v>11</v>
      </c>
      <c r="I8361" s="39">
        <f>VLOOKUP(N8361,Currecny_M!$A$1:$P$10,MATCH(Database!C8361,Currecny_M!$A$1:$P$1,0),FALSE)</f>
        <v>103.91</v>
      </c>
      <c r="J8361" s="82">
        <f t="shared" si="391"/>
        <v>2.8055699999999999</v>
      </c>
      <c r="K8361" s="39">
        <f>VLOOKUP('Cover page'!$B$6,Currecny_M!$A$1:$P$10,MATCH(Database!C8361,Currecny_M!$A$1:$P$1,0),FALSE)</f>
        <v>1</v>
      </c>
      <c r="L8361" s="82">
        <f t="shared" si="392"/>
        <v>2.8055699999999999</v>
      </c>
      <c r="M8361" s="82">
        <f>((E8361/$F$1)*VLOOKUP(N8361,Currecny_M!$A$1:$P$10,MATCH(Database!C8361,Currecny_M!$A$1:$P$1,0),FALSE))/VLOOKUP('Cover page'!$B$6,Currecny_M!$A$1:$P$10,MATCH(Database!C8361,Currecny_M!$A$1:$P$1,0),FALSE)</f>
        <v>2.8055699999999999</v>
      </c>
      <c r="N8361" s="6" t="str">
        <f>VLOOKUP(B8361,Master!$A$2:$C$11,3,FALSE)</f>
        <v>Pound</v>
      </c>
      <c r="O8361" s="6" t="str">
        <f>VLOOKUP(B8361,Master!$A$2:$C$11,2,FALSE)</f>
        <v>Europe</v>
      </c>
      <c r="Q8361" s="39" t="str">
        <f>VLOOKUP(D8361,GL_Master!$A$1:$D$80,2,FALSE)</f>
        <v>PL</v>
      </c>
      <c r="R8361" s="39" t="str">
        <f>VLOOKUP(D8361,GL_Master!$A$1:$D$80,3,FALSE)</f>
        <v>Communication &amp; internet exp</v>
      </c>
      <c r="S8361" s="39" t="str">
        <f>VLOOKUP(D8361,GL_Master!$A$1:$D$80,4,FALSE)</f>
        <v>Communication cost</v>
      </c>
    </row>
    <row r="8362" spans="1:19" x14ac:dyDescent="0.25">
      <c r="A8362" s="39" t="s">
        <v>262</v>
      </c>
      <c r="B8362" s="39" t="s">
        <v>250</v>
      </c>
      <c r="C8362" s="7">
        <v>44197</v>
      </c>
      <c r="D8362" s="39" t="s">
        <v>103</v>
      </c>
      <c r="E8362" s="39">
        <v>52</v>
      </c>
      <c r="F8362" s="82">
        <f t="shared" si="390"/>
        <v>5.1999999999999998E-2</v>
      </c>
      <c r="G8362" s="39">
        <f>VLOOKUP(N8362,Currecny_M!$A$1:$P$10,2,FALSE)</f>
        <v>95</v>
      </c>
      <c r="H8362" s="39">
        <f>MATCH(C8362,Currecny_M!$A$1:$P$1,0)</f>
        <v>11</v>
      </c>
      <c r="I8362" s="39">
        <f>VLOOKUP(N8362,Currecny_M!$A$1:$P$10,MATCH(Database!C8362,Currecny_M!$A$1:$P$1,0),FALSE)</f>
        <v>103.91</v>
      </c>
      <c r="J8362" s="82">
        <f t="shared" si="391"/>
        <v>5.4033199999999999</v>
      </c>
      <c r="K8362" s="39">
        <f>VLOOKUP('Cover page'!$B$6,Currecny_M!$A$1:$P$10,MATCH(Database!C8362,Currecny_M!$A$1:$P$1,0),FALSE)</f>
        <v>1</v>
      </c>
      <c r="L8362" s="82">
        <f t="shared" si="392"/>
        <v>5.4033199999999999</v>
      </c>
      <c r="M8362" s="82">
        <f>((E8362/$F$1)*VLOOKUP(N8362,Currecny_M!$A$1:$P$10,MATCH(Database!C8362,Currecny_M!$A$1:$P$1,0),FALSE))/VLOOKUP('Cover page'!$B$6,Currecny_M!$A$1:$P$10,MATCH(Database!C8362,Currecny_M!$A$1:$P$1,0),FALSE)</f>
        <v>5.4033199999999999</v>
      </c>
      <c r="N8362" s="6" t="str">
        <f>VLOOKUP(B8362,Master!$A$2:$C$11,3,FALSE)</f>
        <v>Pound</v>
      </c>
      <c r="O8362" s="6" t="str">
        <f>VLOOKUP(B8362,Master!$A$2:$C$11,2,FALSE)</f>
        <v>Europe</v>
      </c>
      <c r="Q8362" s="39" t="str">
        <f>VLOOKUP(D8362,GL_Master!$A$1:$D$80,2,FALSE)</f>
        <v>PL</v>
      </c>
      <c r="R8362" s="39" t="str">
        <f>VLOOKUP(D8362,GL_Master!$A$1:$D$80,3,FALSE)</f>
        <v>Communication &amp; internet exp</v>
      </c>
      <c r="S8362" s="39" t="str">
        <f>VLOOKUP(D8362,GL_Master!$A$1:$D$80,4,FALSE)</f>
        <v>Communication cost</v>
      </c>
    </row>
    <row r="8363" spans="1:19" x14ac:dyDescent="0.25">
      <c r="A8363" s="39" t="s">
        <v>262</v>
      </c>
      <c r="B8363" s="39" t="s">
        <v>250</v>
      </c>
      <c r="C8363" s="7">
        <v>44197</v>
      </c>
      <c r="D8363" s="39" t="s">
        <v>104</v>
      </c>
      <c r="E8363" s="39">
        <v>81</v>
      </c>
      <c r="F8363" s="82">
        <f t="shared" si="390"/>
        <v>8.1000000000000003E-2</v>
      </c>
      <c r="G8363" s="39">
        <f>VLOOKUP(N8363,Currecny_M!$A$1:$P$10,2,FALSE)</f>
        <v>95</v>
      </c>
      <c r="H8363" s="39">
        <f>MATCH(C8363,Currecny_M!$A$1:$P$1,0)</f>
        <v>11</v>
      </c>
      <c r="I8363" s="39">
        <f>VLOOKUP(N8363,Currecny_M!$A$1:$P$10,MATCH(Database!C8363,Currecny_M!$A$1:$P$1,0),FALSE)</f>
        <v>103.91</v>
      </c>
      <c r="J8363" s="82">
        <f t="shared" si="391"/>
        <v>8.4167100000000001</v>
      </c>
      <c r="K8363" s="39">
        <f>VLOOKUP('Cover page'!$B$6,Currecny_M!$A$1:$P$10,MATCH(Database!C8363,Currecny_M!$A$1:$P$1,0),FALSE)</f>
        <v>1</v>
      </c>
      <c r="L8363" s="82">
        <f t="shared" si="392"/>
        <v>8.4167100000000001</v>
      </c>
      <c r="M8363" s="82">
        <f>((E8363/$F$1)*VLOOKUP(N8363,Currecny_M!$A$1:$P$10,MATCH(Database!C8363,Currecny_M!$A$1:$P$1,0),FALSE))/VLOOKUP('Cover page'!$B$6,Currecny_M!$A$1:$P$10,MATCH(Database!C8363,Currecny_M!$A$1:$P$1,0),FALSE)</f>
        <v>8.4167100000000001</v>
      </c>
      <c r="N8363" s="6" t="str">
        <f>VLOOKUP(B8363,Master!$A$2:$C$11,3,FALSE)</f>
        <v>Pound</v>
      </c>
      <c r="O8363" s="6" t="str">
        <f>VLOOKUP(B8363,Master!$A$2:$C$11,2,FALSE)</f>
        <v>Europe</v>
      </c>
      <c r="Q8363" s="39" t="str">
        <f>VLOOKUP(D8363,GL_Master!$A$1:$D$80,2,FALSE)</f>
        <v>PL</v>
      </c>
      <c r="R8363" s="39" t="str">
        <f>VLOOKUP(D8363,GL_Master!$A$1:$D$80,3,FALSE)</f>
        <v>Legal &amp; Professional expenses</v>
      </c>
      <c r="S8363" s="39" t="str">
        <f>VLOOKUP(D8363,GL_Master!$A$1:$D$80,4,FALSE)</f>
        <v>Professional Fees - Others</v>
      </c>
    </row>
    <row r="8364" spans="1:19" x14ac:dyDescent="0.25">
      <c r="A8364" s="39" t="s">
        <v>262</v>
      </c>
      <c r="B8364" s="39" t="s">
        <v>250</v>
      </c>
      <c r="C8364" s="7">
        <v>44197</v>
      </c>
      <c r="D8364" s="39" t="s">
        <v>105</v>
      </c>
      <c r="E8364" s="39">
        <v>54</v>
      </c>
      <c r="F8364" s="82">
        <f t="shared" si="390"/>
        <v>5.3999999999999999E-2</v>
      </c>
      <c r="G8364" s="39">
        <f>VLOOKUP(N8364,Currecny_M!$A$1:$P$10,2,FALSE)</f>
        <v>95</v>
      </c>
      <c r="H8364" s="39">
        <f>MATCH(C8364,Currecny_M!$A$1:$P$1,0)</f>
        <v>11</v>
      </c>
      <c r="I8364" s="39">
        <f>VLOOKUP(N8364,Currecny_M!$A$1:$P$10,MATCH(Database!C8364,Currecny_M!$A$1:$P$1,0),FALSE)</f>
        <v>103.91</v>
      </c>
      <c r="J8364" s="82">
        <f t="shared" si="391"/>
        <v>5.6111399999999998</v>
      </c>
      <c r="K8364" s="39">
        <f>VLOOKUP('Cover page'!$B$6,Currecny_M!$A$1:$P$10,MATCH(Database!C8364,Currecny_M!$A$1:$P$1,0),FALSE)</f>
        <v>1</v>
      </c>
      <c r="L8364" s="82">
        <f t="shared" si="392"/>
        <v>5.6111399999999998</v>
      </c>
      <c r="M8364" s="82">
        <f>((E8364/$F$1)*VLOOKUP(N8364,Currecny_M!$A$1:$P$10,MATCH(Database!C8364,Currecny_M!$A$1:$P$1,0),FALSE))/VLOOKUP('Cover page'!$B$6,Currecny_M!$A$1:$P$10,MATCH(Database!C8364,Currecny_M!$A$1:$P$1,0),FALSE)</f>
        <v>5.6111399999999998</v>
      </c>
      <c r="N8364" s="6" t="str">
        <f>VLOOKUP(B8364,Master!$A$2:$C$11,3,FALSE)</f>
        <v>Pound</v>
      </c>
      <c r="O8364" s="6" t="str">
        <f>VLOOKUP(B8364,Master!$A$2:$C$11,2,FALSE)</f>
        <v>Europe</v>
      </c>
      <c r="Q8364" s="39" t="str">
        <f>VLOOKUP(D8364,GL_Master!$A$1:$D$80,2,FALSE)</f>
        <v>PL</v>
      </c>
      <c r="R8364" s="39" t="str">
        <f>VLOOKUP(D8364,GL_Master!$A$1:$D$80,3,FALSE)</f>
        <v>Travelling and conveyance</v>
      </c>
      <c r="S8364" s="39" t="str">
        <f>VLOOKUP(D8364,GL_Master!$A$1:$D$80,4,FALSE)</f>
        <v>Car hiring and rental services</v>
      </c>
    </row>
    <row r="8365" spans="1:19" x14ac:dyDescent="0.25">
      <c r="A8365" s="39" t="s">
        <v>262</v>
      </c>
      <c r="B8365" s="39" t="s">
        <v>250</v>
      </c>
      <c r="C8365" s="7">
        <v>44197</v>
      </c>
      <c r="D8365" s="39" t="s">
        <v>106</v>
      </c>
      <c r="E8365" s="39">
        <v>26</v>
      </c>
      <c r="F8365" s="82">
        <f t="shared" si="390"/>
        <v>2.5999999999999999E-2</v>
      </c>
      <c r="G8365" s="39">
        <f>VLOOKUP(N8365,Currecny_M!$A$1:$P$10,2,FALSE)</f>
        <v>95</v>
      </c>
      <c r="H8365" s="39">
        <f>MATCH(C8365,Currecny_M!$A$1:$P$1,0)</f>
        <v>11</v>
      </c>
      <c r="I8365" s="39">
        <f>VLOOKUP(N8365,Currecny_M!$A$1:$P$10,MATCH(Database!C8365,Currecny_M!$A$1:$P$1,0),FALSE)</f>
        <v>103.91</v>
      </c>
      <c r="J8365" s="82">
        <f t="shared" si="391"/>
        <v>2.70166</v>
      </c>
      <c r="K8365" s="39">
        <f>VLOOKUP('Cover page'!$B$6,Currecny_M!$A$1:$P$10,MATCH(Database!C8365,Currecny_M!$A$1:$P$1,0),FALSE)</f>
        <v>1</v>
      </c>
      <c r="L8365" s="82">
        <f t="shared" si="392"/>
        <v>2.70166</v>
      </c>
      <c r="M8365" s="82">
        <f>((E8365/$F$1)*VLOOKUP(N8365,Currecny_M!$A$1:$P$10,MATCH(Database!C8365,Currecny_M!$A$1:$P$1,0),FALSE))/VLOOKUP('Cover page'!$B$6,Currecny_M!$A$1:$P$10,MATCH(Database!C8365,Currecny_M!$A$1:$P$1,0),FALSE)</f>
        <v>2.70166</v>
      </c>
      <c r="N8365" s="6" t="str">
        <f>VLOOKUP(B8365,Master!$A$2:$C$11,3,FALSE)</f>
        <v>Pound</v>
      </c>
      <c r="O8365" s="6" t="str">
        <f>VLOOKUP(B8365,Master!$A$2:$C$11,2,FALSE)</f>
        <v>Europe</v>
      </c>
      <c r="Q8365" s="39" t="str">
        <f>VLOOKUP(D8365,GL_Master!$A$1:$D$80,2,FALSE)</f>
        <v>PL</v>
      </c>
      <c r="R8365" s="39" t="str">
        <f>VLOOKUP(D8365,GL_Master!$A$1:$D$80,3,FALSE)</f>
        <v>Communication &amp; internet exp</v>
      </c>
      <c r="S8365" s="39" t="str">
        <f>VLOOKUP(D8365,GL_Master!$A$1:$D$80,4,FALSE)</f>
        <v>Printing &amp; Stationary</v>
      </c>
    </row>
    <row r="8366" spans="1:19" x14ac:dyDescent="0.25">
      <c r="A8366" s="39" t="s">
        <v>262</v>
      </c>
      <c r="B8366" s="39" t="s">
        <v>250</v>
      </c>
      <c r="C8366" s="7">
        <v>44197</v>
      </c>
      <c r="D8366" s="39" t="s">
        <v>32</v>
      </c>
      <c r="E8366" s="39">
        <v>28</v>
      </c>
      <c r="F8366" s="82">
        <f t="shared" si="390"/>
        <v>2.8000000000000001E-2</v>
      </c>
      <c r="G8366" s="39">
        <f>VLOOKUP(N8366,Currecny_M!$A$1:$P$10,2,FALSE)</f>
        <v>95</v>
      </c>
      <c r="H8366" s="39">
        <f>MATCH(C8366,Currecny_M!$A$1:$P$1,0)</f>
        <v>11</v>
      </c>
      <c r="I8366" s="39">
        <f>VLOOKUP(N8366,Currecny_M!$A$1:$P$10,MATCH(Database!C8366,Currecny_M!$A$1:$P$1,0),FALSE)</f>
        <v>103.91</v>
      </c>
      <c r="J8366" s="82">
        <f t="shared" si="391"/>
        <v>2.9094799999999998</v>
      </c>
      <c r="K8366" s="39">
        <f>VLOOKUP('Cover page'!$B$6,Currecny_M!$A$1:$P$10,MATCH(Database!C8366,Currecny_M!$A$1:$P$1,0),FALSE)</f>
        <v>1</v>
      </c>
      <c r="L8366" s="82">
        <f t="shared" si="392"/>
        <v>2.9094799999999998</v>
      </c>
      <c r="M8366" s="82">
        <f>((E8366/$F$1)*VLOOKUP(N8366,Currecny_M!$A$1:$P$10,MATCH(Database!C8366,Currecny_M!$A$1:$P$1,0),FALSE))/VLOOKUP('Cover page'!$B$6,Currecny_M!$A$1:$P$10,MATCH(Database!C8366,Currecny_M!$A$1:$P$1,0),FALSE)</f>
        <v>2.9094799999999998</v>
      </c>
      <c r="N8366" s="6" t="str">
        <f>VLOOKUP(B8366,Master!$A$2:$C$11,3,FALSE)</f>
        <v>Pound</v>
      </c>
      <c r="O8366" s="6" t="str">
        <f>VLOOKUP(B8366,Master!$A$2:$C$11,2,FALSE)</f>
        <v>Europe</v>
      </c>
      <c r="Q8366" s="39" t="str">
        <f>VLOOKUP(D8366,GL_Master!$A$1:$D$80,2,FALSE)</f>
        <v>PL</v>
      </c>
      <c r="R8366" s="39" t="str">
        <f>VLOOKUP(D8366,GL_Master!$A$1:$D$80,3,FALSE)</f>
        <v>Communication &amp; internet exp</v>
      </c>
      <c r="S8366" s="39" t="str">
        <f>VLOOKUP(D8366,GL_Master!$A$1:$D$80,4,FALSE)</f>
        <v>Printing &amp; Stationary</v>
      </c>
    </row>
    <row r="8367" spans="1:19" x14ac:dyDescent="0.25">
      <c r="A8367" s="39" t="s">
        <v>262</v>
      </c>
      <c r="B8367" s="39" t="s">
        <v>250</v>
      </c>
      <c r="C8367" s="7">
        <v>44197</v>
      </c>
      <c r="D8367" s="39" t="s">
        <v>35</v>
      </c>
      <c r="E8367" s="39">
        <v>80</v>
      </c>
      <c r="F8367" s="82">
        <f t="shared" si="390"/>
        <v>0.08</v>
      </c>
      <c r="G8367" s="39">
        <f>VLOOKUP(N8367,Currecny_M!$A$1:$P$10,2,FALSE)</f>
        <v>95</v>
      </c>
      <c r="H8367" s="39">
        <f>MATCH(C8367,Currecny_M!$A$1:$P$1,0)</f>
        <v>11</v>
      </c>
      <c r="I8367" s="39">
        <f>VLOOKUP(N8367,Currecny_M!$A$1:$P$10,MATCH(Database!C8367,Currecny_M!$A$1:$P$1,0),FALSE)</f>
        <v>103.91</v>
      </c>
      <c r="J8367" s="82">
        <f t="shared" si="391"/>
        <v>8.3127999999999993</v>
      </c>
      <c r="K8367" s="39">
        <f>VLOOKUP('Cover page'!$B$6,Currecny_M!$A$1:$P$10,MATCH(Database!C8367,Currecny_M!$A$1:$P$1,0),FALSE)</f>
        <v>1</v>
      </c>
      <c r="L8367" s="82">
        <f t="shared" si="392"/>
        <v>8.3127999999999993</v>
      </c>
      <c r="M8367" s="82">
        <f>((E8367/$F$1)*VLOOKUP(N8367,Currecny_M!$A$1:$P$10,MATCH(Database!C8367,Currecny_M!$A$1:$P$1,0),FALSE))/VLOOKUP('Cover page'!$B$6,Currecny_M!$A$1:$P$10,MATCH(Database!C8367,Currecny_M!$A$1:$P$1,0),FALSE)</f>
        <v>8.3127999999999993</v>
      </c>
      <c r="N8367" s="6" t="str">
        <f>VLOOKUP(B8367,Master!$A$2:$C$11,3,FALSE)</f>
        <v>Pound</v>
      </c>
      <c r="O8367" s="6" t="str">
        <f>VLOOKUP(B8367,Master!$A$2:$C$11,2,FALSE)</f>
        <v>Europe</v>
      </c>
      <c r="Q8367" s="39" t="str">
        <f>VLOOKUP(D8367,GL_Master!$A$1:$D$80,2,FALSE)</f>
        <v>PL</v>
      </c>
      <c r="R8367" s="39" t="str">
        <f>VLOOKUP(D8367,GL_Master!$A$1:$D$80,3,FALSE)</f>
        <v>Security Expenses</v>
      </c>
      <c r="S8367" s="39" t="str">
        <f>VLOOKUP(D8367,GL_Master!$A$1:$D$80,4,FALSE)</f>
        <v>Security Expenses others</v>
      </c>
    </row>
    <row r="8368" spans="1:19" x14ac:dyDescent="0.25">
      <c r="A8368" s="39" t="s">
        <v>262</v>
      </c>
      <c r="B8368" s="39" t="s">
        <v>250</v>
      </c>
      <c r="C8368" s="7">
        <v>44197</v>
      </c>
      <c r="D8368" s="39" t="s">
        <v>38</v>
      </c>
      <c r="E8368" s="39">
        <v>27</v>
      </c>
      <c r="F8368" s="82">
        <f t="shared" si="390"/>
        <v>2.7E-2</v>
      </c>
      <c r="G8368" s="39">
        <f>VLOOKUP(N8368,Currecny_M!$A$1:$P$10,2,FALSE)</f>
        <v>95</v>
      </c>
      <c r="H8368" s="39">
        <f>MATCH(C8368,Currecny_M!$A$1:$P$1,0)</f>
        <v>11</v>
      </c>
      <c r="I8368" s="39">
        <f>VLOOKUP(N8368,Currecny_M!$A$1:$P$10,MATCH(Database!C8368,Currecny_M!$A$1:$P$1,0),FALSE)</f>
        <v>103.91</v>
      </c>
      <c r="J8368" s="82">
        <f t="shared" si="391"/>
        <v>2.8055699999999999</v>
      </c>
      <c r="K8368" s="39">
        <f>VLOOKUP('Cover page'!$B$6,Currecny_M!$A$1:$P$10,MATCH(Database!C8368,Currecny_M!$A$1:$P$1,0),FALSE)</f>
        <v>1</v>
      </c>
      <c r="L8368" s="82">
        <f t="shared" si="392"/>
        <v>2.8055699999999999</v>
      </c>
      <c r="M8368" s="82">
        <f>((E8368/$F$1)*VLOOKUP(N8368,Currecny_M!$A$1:$P$10,MATCH(Database!C8368,Currecny_M!$A$1:$P$1,0),FALSE))/VLOOKUP('Cover page'!$B$6,Currecny_M!$A$1:$P$10,MATCH(Database!C8368,Currecny_M!$A$1:$P$1,0),FALSE)</f>
        <v>2.8055699999999999</v>
      </c>
      <c r="N8368" s="6" t="str">
        <f>VLOOKUP(B8368,Master!$A$2:$C$11,3,FALSE)</f>
        <v>Pound</v>
      </c>
      <c r="O8368" s="6" t="str">
        <f>VLOOKUP(B8368,Master!$A$2:$C$11,2,FALSE)</f>
        <v>Europe</v>
      </c>
      <c r="Q8368" s="39" t="str">
        <f>VLOOKUP(D8368,GL_Master!$A$1:$D$80,2,FALSE)</f>
        <v>PL</v>
      </c>
      <c r="R8368" s="39" t="str">
        <f>VLOOKUP(D8368,GL_Master!$A$1:$D$80,3,FALSE)</f>
        <v>House Keeping Expenses</v>
      </c>
      <c r="S8368" s="39" t="str">
        <f>VLOOKUP(D8368,GL_Master!$A$1:$D$80,4,FALSE)</f>
        <v>House Keeping Expenses</v>
      </c>
    </row>
    <row r="8369" spans="1:19" x14ac:dyDescent="0.25">
      <c r="A8369" s="39" t="s">
        <v>262</v>
      </c>
      <c r="B8369" s="39" t="s">
        <v>250</v>
      </c>
      <c r="C8369" s="7">
        <v>44197</v>
      </c>
      <c r="D8369" s="39" t="s">
        <v>107</v>
      </c>
      <c r="E8369" s="39">
        <v>28</v>
      </c>
      <c r="F8369" s="82">
        <f t="shared" si="390"/>
        <v>2.8000000000000001E-2</v>
      </c>
      <c r="G8369" s="39">
        <f>VLOOKUP(N8369,Currecny_M!$A$1:$P$10,2,FALSE)</f>
        <v>95</v>
      </c>
      <c r="H8369" s="39">
        <f>MATCH(C8369,Currecny_M!$A$1:$P$1,0)</f>
        <v>11</v>
      </c>
      <c r="I8369" s="39">
        <f>VLOOKUP(N8369,Currecny_M!$A$1:$P$10,MATCH(Database!C8369,Currecny_M!$A$1:$P$1,0),FALSE)</f>
        <v>103.91</v>
      </c>
      <c r="J8369" s="82">
        <f t="shared" si="391"/>
        <v>2.9094799999999998</v>
      </c>
      <c r="K8369" s="39">
        <f>VLOOKUP('Cover page'!$B$6,Currecny_M!$A$1:$P$10,MATCH(Database!C8369,Currecny_M!$A$1:$P$1,0),FALSE)</f>
        <v>1</v>
      </c>
      <c r="L8369" s="82">
        <f t="shared" si="392"/>
        <v>2.9094799999999998</v>
      </c>
      <c r="M8369" s="82">
        <f>((E8369/$F$1)*VLOOKUP(N8369,Currecny_M!$A$1:$P$10,MATCH(Database!C8369,Currecny_M!$A$1:$P$1,0),FALSE))/VLOOKUP('Cover page'!$B$6,Currecny_M!$A$1:$P$10,MATCH(Database!C8369,Currecny_M!$A$1:$P$1,0),FALSE)</f>
        <v>2.9094799999999998</v>
      </c>
      <c r="N8369" s="6" t="str">
        <f>VLOOKUP(B8369,Master!$A$2:$C$11,3,FALSE)</f>
        <v>Pound</v>
      </c>
      <c r="O8369" s="6" t="str">
        <f>VLOOKUP(B8369,Master!$A$2:$C$11,2,FALSE)</f>
        <v>Europe</v>
      </c>
      <c r="Q8369" s="39" t="str">
        <f>VLOOKUP(D8369,GL_Master!$A$1:$D$80,2,FALSE)</f>
        <v>PL</v>
      </c>
      <c r="R8369" s="39" t="str">
        <f>VLOOKUP(D8369,GL_Master!$A$1:$D$80,3,FALSE)</f>
        <v>Misc. expenses</v>
      </c>
      <c r="S8369" s="39" t="str">
        <f>VLOOKUP(D8369,GL_Master!$A$1:$D$80,4,FALSE)</f>
        <v>Repair &amp; Maintenance</v>
      </c>
    </row>
    <row r="8370" spans="1:19" x14ac:dyDescent="0.25">
      <c r="A8370" s="39" t="s">
        <v>262</v>
      </c>
      <c r="B8370" s="39" t="s">
        <v>250</v>
      </c>
      <c r="C8370" s="7">
        <v>44197</v>
      </c>
      <c r="D8370" s="39" t="s">
        <v>108</v>
      </c>
      <c r="E8370" s="39">
        <v>26</v>
      </c>
      <c r="F8370" s="82">
        <f t="shared" si="390"/>
        <v>2.5999999999999999E-2</v>
      </c>
      <c r="G8370" s="39">
        <f>VLOOKUP(N8370,Currecny_M!$A$1:$P$10,2,FALSE)</f>
        <v>95</v>
      </c>
      <c r="H8370" s="39">
        <f>MATCH(C8370,Currecny_M!$A$1:$P$1,0)</f>
        <v>11</v>
      </c>
      <c r="I8370" s="39">
        <f>VLOOKUP(N8370,Currecny_M!$A$1:$P$10,MATCH(Database!C8370,Currecny_M!$A$1:$P$1,0),FALSE)</f>
        <v>103.91</v>
      </c>
      <c r="J8370" s="82">
        <f t="shared" si="391"/>
        <v>2.70166</v>
      </c>
      <c r="K8370" s="39">
        <f>VLOOKUP('Cover page'!$B$6,Currecny_M!$A$1:$P$10,MATCH(Database!C8370,Currecny_M!$A$1:$P$1,0),FALSE)</f>
        <v>1</v>
      </c>
      <c r="L8370" s="82">
        <f t="shared" si="392"/>
        <v>2.70166</v>
      </c>
      <c r="M8370" s="82">
        <f>((E8370/$F$1)*VLOOKUP(N8370,Currecny_M!$A$1:$P$10,MATCH(Database!C8370,Currecny_M!$A$1:$P$1,0),FALSE))/VLOOKUP('Cover page'!$B$6,Currecny_M!$A$1:$P$10,MATCH(Database!C8370,Currecny_M!$A$1:$P$1,0),FALSE)</f>
        <v>2.70166</v>
      </c>
      <c r="N8370" s="6" t="str">
        <f>VLOOKUP(B8370,Master!$A$2:$C$11,3,FALSE)</f>
        <v>Pound</v>
      </c>
      <c r="O8370" s="6" t="str">
        <f>VLOOKUP(B8370,Master!$A$2:$C$11,2,FALSE)</f>
        <v>Europe</v>
      </c>
      <c r="Q8370" s="39" t="str">
        <f>VLOOKUP(D8370,GL_Master!$A$1:$D$80,2,FALSE)</f>
        <v>PL</v>
      </c>
      <c r="R8370" s="39" t="str">
        <f>VLOOKUP(D8370,GL_Master!$A$1:$D$80,3,FALSE)</f>
        <v>Misc. expenses</v>
      </c>
      <c r="S8370" s="39" t="str">
        <f>VLOOKUP(D8370,GL_Master!$A$1:$D$80,4,FALSE)</f>
        <v>Repair &amp; Maintenance</v>
      </c>
    </row>
    <row r="8371" spans="1:19" x14ac:dyDescent="0.25">
      <c r="A8371" s="39" t="s">
        <v>262</v>
      </c>
      <c r="B8371" s="39" t="s">
        <v>250</v>
      </c>
      <c r="C8371" s="7">
        <v>44197</v>
      </c>
      <c r="D8371" s="39" t="s">
        <v>9</v>
      </c>
      <c r="E8371" s="39">
        <v>241</v>
      </c>
      <c r="F8371" s="82">
        <f t="shared" si="390"/>
        <v>0.24099999999999999</v>
      </c>
      <c r="G8371" s="39">
        <f>VLOOKUP(N8371,Currecny_M!$A$1:$P$10,2,FALSE)</f>
        <v>95</v>
      </c>
      <c r="H8371" s="39">
        <f>MATCH(C8371,Currecny_M!$A$1:$P$1,0)</f>
        <v>11</v>
      </c>
      <c r="I8371" s="39">
        <f>VLOOKUP(N8371,Currecny_M!$A$1:$P$10,MATCH(Database!C8371,Currecny_M!$A$1:$P$1,0),FALSE)</f>
        <v>103.91</v>
      </c>
      <c r="J8371" s="82">
        <f t="shared" si="391"/>
        <v>25.042309999999997</v>
      </c>
      <c r="K8371" s="39">
        <f>VLOOKUP('Cover page'!$B$6,Currecny_M!$A$1:$P$10,MATCH(Database!C8371,Currecny_M!$A$1:$P$1,0),FALSE)</f>
        <v>1</v>
      </c>
      <c r="L8371" s="82">
        <f t="shared" si="392"/>
        <v>25.042309999999997</v>
      </c>
      <c r="M8371" s="82">
        <f>((E8371/$F$1)*VLOOKUP(N8371,Currecny_M!$A$1:$P$10,MATCH(Database!C8371,Currecny_M!$A$1:$P$1,0),FALSE))/VLOOKUP('Cover page'!$B$6,Currecny_M!$A$1:$P$10,MATCH(Database!C8371,Currecny_M!$A$1:$P$1,0),FALSE)</f>
        <v>25.042309999999997</v>
      </c>
      <c r="N8371" s="6" t="str">
        <f>VLOOKUP(B8371,Master!$A$2:$C$11,3,FALSE)</f>
        <v>Pound</v>
      </c>
      <c r="O8371" s="6" t="str">
        <f>VLOOKUP(B8371,Master!$A$2:$C$11,2,FALSE)</f>
        <v>Europe</v>
      </c>
      <c r="Q8371" s="39" t="str">
        <f>VLOOKUP(D8371,GL_Master!$A$1:$D$80,2,FALSE)</f>
        <v>PL</v>
      </c>
      <c r="R8371" s="39" t="str">
        <f>VLOOKUP(D8371,GL_Master!$A$1:$D$80,3,FALSE)</f>
        <v>Rent</v>
      </c>
      <c r="S8371" s="39" t="str">
        <f>VLOOKUP(D8371,GL_Master!$A$1:$D$80,4,FALSE)</f>
        <v>Office Rent</v>
      </c>
    </row>
    <row r="8372" spans="1:19" x14ac:dyDescent="0.25">
      <c r="A8372" s="39" t="s">
        <v>262</v>
      </c>
      <c r="B8372" s="39" t="s">
        <v>250</v>
      </c>
      <c r="C8372" s="7">
        <v>44197</v>
      </c>
      <c r="D8372" s="39" t="s">
        <v>109</v>
      </c>
      <c r="E8372" s="39">
        <v>-138</v>
      </c>
      <c r="F8372" s="82">
        <f t="shared" si="390"/>
        <v>-0.13800000000000001</v>
      </c>
      <c r="G8372" s="39">
        <f>VLOOKUP(N8372,Currecny_M!$A$1:$P$10,2,FALSE)</f>
        <v>95</v>
      </c>
      <c r="H8372" s="39">
        <f>MATCH(C8372,Currecny_M!$A$1:$P$1,0)</f>
        <v>11</v>
      </c>
      <c r="I8372" s="39">
        <f>VLOOKUP(N8372,Currecny_M!$A$1:$P$10,MATCH(Database!C8372,Currecny_M!$A$1:$P$1,0),FALSE)</f>
        <v>103.91</v>
      </c>
      <c r="J8372" s="82">
        <f t="shared" si="391"/>
        <v>-14.339580000000002</v>
      </c>
      <c r="K8372" s="39">
        <f>VLOOKUP('Cover page'!$B$6,Currecny_M!$A$1:$P$10,MATCH(Database!C8372,Currecny_M!$A$1:$P$1,0),FALSE)</f>
        <v>1</v>
      </c>
      <c r="L8372" s="82">
        <f t="shared" si="392"/>
        <v>-14.339580000000002</v>
      </c>
      <c r="M8372" s="82">
        <f>((E8372/$F$1)*VLOOKUP(N8372,Currecny_M!$A$1:$P$10,MATCH(Database!C8372,Currecny_M!$A$1:$P$1,0),FALSE))/VLOOKUP('Cover page'!$B$6,Currecny_M!$A$1:$P$10,MATCH(Database!C8372,Currecny_M!$A$1:$P$1,0),FALSE)</f>
        <v>-14.339580000000002</v>
      </c>
      <c r="N8372" s="6" t="str">
        <f>VLOOKUP(B8372,Master!$A$2:$C$11,3,FALSE)</f>
        <v>Pound</v>
      </c>
      <c r="O8372" s="6" t="str">
        <f>VLOOKUP(B8372,Master!$A$2:$C$11,2,FALSE)</f>
        <v>Europe</v>
      </c>
      <c r="Q8372" s="39" t="str">
        <f>VLOOKUP(D8372,GL_Master!$A$1:$D$80,2,FALSE)</f>
        <v>PL</v>
      </c>
      <c r="R8372" s="39" t="str">
        <f>VLOOKUP(D8372,GL_Master!$A$1:$D$80,3,FALSE)</f>
        <v>Travelling and conveyance</v>
      </c>
      <c r="S8372" s="39" t="str">
        <f>VLOOKUP(D8372,GL_Master!$A$1:$D$80,4,FALSE)</f>
        <v>Travelling , hotel lodging</v>
      </c>
    </row>
    <row r="8373" spans="1:19" x14ac:dyDescent="0.25">
      <c r="A8373" s="39" t="s">
        <v>262</v>
      </c>
      <c r="B8373" s="39" t="s">
        <v>250</v>
      </c>
      <c r="C8373" s="7">
        <v>44197</v>
      </c>
      <c r="D8373" s="39" t="s">
        <v>110</v>
      </c>
      <c r="E8373" s="39">
        <v>54</v>
      </c>
      <c r="F8373" s="82">
        <f t="shared" si="390"/>
        <v>5.3999999999999999E-2</v>
      </c>
      <c r="G8373" s="39">
        <f>VLOOKUP(N8373,Currecny_M!$A$1:$P$10,2,FALSE)</f>
        <v>95</v>
      </c>
      <c r="H8373" s="39">
        <f>MATCH(C8373,Currecny_M!$A$1:$P$1,0)</f>
        <v>11</v>
      </c>
      <c r="I8373" s="39">
        <f>VLOOKUP(N8373,Currecny_M!$A$1:$P$10,MATCH(Database!C8373,Currecny_M!$A$1:$P$1,0),FALSE)</f>
        <v>103.91</v>
      </c>
      <c r="J8373" s="82">
        <f t="shared" si="391"/>
        <v>5.6111399999999998</v>
      </c>
      <c r="K8373" s="39">
        <f>VLOOKUP('Cover page'!$B$6,Currecny_M!$A$1:$P$10,MATCH(Database!C8373,Currecny_M!$A$1:$P$1,0),FALSE)</f>
        <v>1</v>
      </c>
      <c r="L8373" s="82">
        <f t="shared" si="392"/>
        <v>5.6111399999999998</v>
      </c>
      <c r="M8373" s="82">
        <f>((E8373/$F$1)*VLOOKUP(N8373,Currecny_M!$A$1:$P$10,MATCH(Database!C8373,Currecny_M!$A$1:$P$1,0),FALSE))/VLOOKUP('Cover page'!$B$6,Currecny_M!$A$1:$P$10,MATCH(Database!C8373,Currecny_M!$A$1:$P$1,0),FALSE)</f>
        <v>5.6111399999999998</v>
      </c>
      <c r="N8373" s="6" t="str">
        <f>VLOOKUP(B8373,Master!$A$2:$C$11,3,FALSE)</f>
        <v>Pound</v>
      </c>
      <c r="O8373" s="6" t="str">
        <f>VLOOKUP(B8373,Master!$A$2:$C$11,2,FALSE)</f>
        <v>Europe</v>
      </c>
      <c r="Q8373" s="39" t="str">
        <f>VLOOKUP(D8373,GL_Master!$A$1:$D$80,2,FALSE)</f>
        <v>PL</v>
      </c>
      <c r="R8373" s="39" t="str">
        <f>VLOOKUP(D8373,GL_Master!$A$1:$D$80,3,FALSE)</f>
        <v>Travelling and conveyance</v>
      </c>
      <c r="S8373" s="39" t="str">
        <f>VLOOKUP(D8373,GL_Master!$A$1:$D$80,4,FALSE)</f>
        <v>Travelling , hotel lodging</v>
      </c>
    </row>
    <row r="8374" spans="1:19" x14ac:dyDescent="0.25">
      <c r="A8374" s="39" t="s">
        <v>262</v>
      </c>
      <c r="B8374" s="39" t="s">
        <v>250</v>
      </c>
      <c r="C8374" s="7">
        <v>44197</v>
      </c>
      <c r="D8374" s="39" t="s">
        <v>111</v>
      </c>
      <c r="E8374" s="39">
        <v>26</v>
      </c>
      <c r="F8374" s="82">
        <f t="shared" si="390"/>
        <v>2.5999999999999999E-2</v>
      </c>
      <c r="G8374" s="39">
        <f>VLOOKUP(N8374,Currecny_M!$A$1:$P$10,2,FALSE)</f>
        <v>95</v>
      </c>
      <c r="H8374" s="39">
        <f>MATCH(C8374,Currecny_M!$A$1:$P$1,0)</f>
        <v>11</v>
      </c>
      <c r="I8374" s="39">
        <f>VLOOKUP(N8374,Currecny_M!$A$1:$P$10,MATCH(Database!C8374,Currecny_M!$A$1:$P$1,0),FALSE)</f>
        <v>103.91</v>
      </c>
      <c r="J8374" s="82">
        <f t="shared" si="391"/>
        <v>2.70166</v>
      </c>
      <c r="K8374" s="39">
        <f>VLOOKUP('Cover page'!$B$6,Currecny_M!$A$1:$P$10,MATCH(Database!C8374,Currecny_M!$A$1:$P$1,0),FALSE)</f>
        <v>1</v>
      </c>
      <c r="L8374" s="82">
        <f t="shared" si="392"/>
        <v>2.70166</v>
      </c>
      <c r="M8374" s="82">
        <f>((E8374/$F$1)*VLOOKUP(N8374,Currecny_M!$A$1:$P$10,MATCH(Database!C8374,Currecny_M!$A$1:$P$1,0),FALSE))/VLOOKUP('Cover page'!$B$6,Currecny_M!$A$1:$P$10,MATCH(Database!C8374,Currecny_M!$A$1:$P$1,0),FALSE)</f>
        <v>2.70166</v>
      </c>
      <c r="N8374" s="6" t="str">
        <f>VLOOKUP(B8374,Master!$A$2:$C$11,3,FALSE)</f>
        <v>Pound</v>
      </c>
      <c r="O8374" s="6" t="str">
        <f>VLOOKUP(B8374,Master!$A$2:$C$11,2,FALSE)</f>
        <v>Europe</v>
      </c>
      <c r="Q8374" s="39" t="str">
        <f>VLOOKUP(D8374,GL_Master!$A$1:$D$80,2,FALSE)</f>
        <v>PL</v>
      </c>
      <c r="R8374" s="39" t="str">
        <f>VLOOKUP(D8374,GL_Master!$A$1:$D$80,3,FALSE)</f>
        <v>Legal &amp; Professional expenses</v>
      </c>
      <c r="S8374" s="39" t="str">
        <f>VLOOKUP(D8374,GL_Master!$A$1:$D$80,4,FALSE)</f>
        <v>Professional Fees - Others</v>
      </c>
    </row>
    <row r="8375" spans="1:19" x14ac:dyDescent="0.25">
      <c r="A8375" s="39" t="s">
        <v>262</v>
      </c>
      <c r="B8375" s="39" t="s">
        <v>250</v>
      </c>
      <c r="C8375" s="7">
        <v>44228</v>
      </c>
      <c r="D8375" s="39" t="s">
        <v>112</v>
      </c>
      <c r="E8375" s="39">
        <v>258</v>
      </c>
      <c r="F8375" s="82">
        <f t="shared" si="390"/>
        <v>0.25800000000000001</v>
      </c>
      <c r="G8375" s="39">
        <f>VLOOKUP(N8375,Currecny_M!$A$1:$P$10,2,FALSE)</f>
        <v>95</v>
      </c>
      <c r="H8375" s="39">
        <f>MATCH(C8375,Currecny_M!$A$1:$P$1,0)</f>
        <v>12</v>
      </c>
      <c r="I8375" s="39">
        <f>VLOOKUP(N8375,Currecny_M!$A$1:$P$10,MATCH(Database!C8375,Currecny_M!$A$1:$P$1,0),FALSE)</f>
        <v>104.95</v>
      </c>
      <c r="J8375" s="82">
        <f t="shared" si="391"/>
        <v>27.077100000000002</v>
      </c>
      <c r="K8375" s="39">
        <f>VLOOKUP('Cover page'!$B$6,Currecny_M!$A$1:$P$10,MATCH(Database!C8375,Currecny_M!$A$1:$P$1,0),FALSE)</f>
        <v>1</v>
      </c>
      <c r="L8375" s="82">
        <f t="shared" si="392"/>
        <v>27.077100000000002</v>
      </c>
      <c r="M8375" s="82">
        <f>((E8375/$F$1)*VLOOKUP(N8375,Currecny_M!$A$1:$P$10,MATCH(Database!C8375,Currecny_M!$A$1:$P$1,0),FALSE))/VLOOKUP('Cover page'!$B$6,Currecny_M!$A$1:$P$10,MATCH(Database!C8375,Currecny_M!$A$1:$P$1,0),FALSE)</f>
        <v>27.077100000000002</v>
      </c>
      <c r="N8375" s="6" t="str">
        <f>VLOOKUP(B8375,Master!$A$2:$C$11,3,FALSE)</f>
        <v>Pound</v>
      </c>
      <c r="O8375" s="6" t="str">
        <f>VLOOKUP(B8375,Master!$A$2:$C$11,2,FALSE)</f>
        <v>Europe</v>
      </c>
      <c r="Q8375" s="39" t="str">
        <f>VLOOKUP(D8375,GL_Master!$A$1:$D$80,2,FALSE)</f>
        <v>PL</v>
      </c>
      <c r="R8375" s="39" t="str">
        <f>VLOOKUP(D8375,GL_Master!$A$1:$D$80,3,FALSE)</f>
        <v>Finance Cost</v>
      </c>
      <c r="S8375" s="39" t="str">
        <f>VLOOKUP(D8375,GL_Master!$A$1:$D$80,4,FALSE)</f>
        <v>Interest expense</v>
      </c>
    </row>
    <row r="8376" spans="1:19" x14ac:dyDescent="0.25">
      <c r="A8376" s="39" t="s">
        <v>262</v>
      </c>
      <c r="B8376" s="39" t="s">
        <v>250</v>
      </c>
      <c r="C8376" s="7">
        <v>44228</v>
      </c>
      <c r="D8376" s="39" t="s">
        <v>25</v>
      </c>
      <c r="E8376" s="39">
        <v>2387</v>
      </c>
      <c r="F8376" s="82">
        <f t="shared" si="390"/>
        <v>2.387</v>
      </c>
      <c r="G8376" s="39">
        <f>VLOOKUP(N8376,Currecny_M!$A$1:$P$10,2,FALSE)</f>
        <v>95</v>
      </c>
      <c r="H8376" s="39">
        <f>MATCH(C8376,Currecny_M!$A$1:$P$1,0)</f>
        <v>12</v>
      </c>
      <c r="I8376" s="39">
        <f>VLOOKUP(N8376,Currecny_M!$A$1:$P$10,MATCH(Database!C8376,Currecny_M!$A$1:$P$1,0),FALSE)</f>
        <v>104.95</v>
      </c>
      <c r="J8376" s="82">
        <f t="shared" si="391"/>
        <v>250.51564999999999</v>
      </c>
      <c r="K8376" s="39">
        <f>VLOOKUP('Cover page'!$B$6,Currecny_M!$A$1:$P$10,MATCH(Database!C8376,Currecny_M!$A$1:$P$1,0),FALSE)</f>
        <v>1</v>
      </c>
      <c r="L8376" s="82">
        <f t="shared" si="392"/>
        <v>250.51564999999999</v>
      </c>
      <c r="M8376" s="82">
        <f>((E8376/$F$1)*VLOOKUP(N8376,Currecny_M!$A$1:$P$10,MATCH(Database!C8376,Currecny_M!$A$1:$P$1,0),FALSE))/VLOOKUP('Cover page'!$B$6,Currecny_M!$A$1:$P$10,MATCH(Database!C8376,Currecny_M!$A$1:$P$1,0),FALSE)</f>
        <v>250.51564999999999</v>
      </c>
      <c r="N8376" s="6" t="str">
        <f>VLOOKUP(B8376,Master!$A$2:$C$11,3,FALSE)</f>
        <v>Pound</v>
      </c>
      <c r="O8376" s="6" t="str">
        <f>VLOOKUP(B8376,Master!$A$2:$C$11,2,FALSE)</f>
        <v>Europe</v>
      </c>
      <c r="Q8376" s="39" t="str">
        <f>VLOOKUP(D8376,GL_Master!$A$1:$D$80,2,FALSE)</f>
        <v>PL</v>
      </c>
      <c r="R8376" s="39" t="str">
        <f>VLOOKUP(D8376,GL_Master!$A$1:$D$80,3,FALSE)</f>
        <v>Depreciation</v>
      </c>
      <c r="S8376" s="39" t="str">
        <f>VLOOKUP(D8376,GL_Master!$A$1:$D$80,4,FALSE)</f>
        <v>Depreciation</v>
      </c>
    </row>
    <row r="8377" spans="1:19" x14ac:dyDescent="0.25">
      <c r="A8377" s="39" t="s">
        <v>262</v>
      </c>
      <c r="B8377" s="39" t="s">
        <v>250</v>
      </c>
      <c r="C8377" s="7">
        <v>44228</v>
      </c>
      <c r="D8377" s="39" t="s">
        <v>51</v>
      </c>
      <c r="E8377" s="39">
        <v>-25263</v>
      </c>
      <c r="F8377" s="82">
        <f t="shared" si="390"/>
        <v>-25.263000000000002</v>
      </c>
      <c r="G8377" s="39">
        <f>VLOOKUP(N8377,Currecny_M!$A$1:$P$10,2,FALSE)</f>
        <v>95</v>
      </c>
      <c r="H8377" s="39">
        <f>MATCH(C8377,Currecny_M!$A$1:$P$1,0)</f>
        <v>12</v>
      </c>
      <c r="I8377" s="39">
        <f>VLOOKUP(N8377,Currecny_M!$A$1:$P$10,MATCH(Database!C8377,Currecny_M!$A$1:$P$1,0),FALSE)</f>
        <v>104.95</v>
      </c>
      <c r="J8377" s="82">
        <f t="shared" si="391"/>
        <v>-2651.3518500000005</v>
      </c>
      <c r="K8377" s="39">
        <f>VLOOKUP('Cover page'!$B$6,Currecny_M!$A$1:$P$10,MATCH(Database!C8377,Currecny_M!$A$1:$P$1,0),FALSE)</f>
        <v>1</v>
      </c>
      <c r="L8377" s="82">
        <f t="shared" si="392"/>
        <v>-2651.3518500000005</v>
      </c>
      <c r="M8377" s="82">
        <f>((E8377/$F$1)*VLOOKUP(N8377,Currecny_M!$A$1:$P$10,MATCH(Database!C8377,Currecny_M!$A$1:$P$1,0),FALSE))/VLOOKUP('Cover page'!$B$6,Currecny_M!$A$1:$P$10,MATCH(Database!C8377,Currecny_M!$A$1:$P$1,0),FALSE)</f>
        <v>-2651.3518500000005</v>
      </c>
      <c r="N8377" s="6" t="str">
        <f>VLOOKUP(B8377,Master!$A$2:$C$11,3,FALSE)</f>
        <v>Pound</v>
      </c>
      <c r="O8377" s="6" t="str">
        <f>VLOOKUP(B8377,Master!$A$2:$C$11,2,FALSE)</f>
        <v>Europe</v>
      </c>
      <c r="Q8377" s="39" t="str">
        <f>VLOOKUP(D8377,GL_Master!$A$1:$D$80,2,FALSE)</f>
        <v>BS</v>
      </c>
      <c r="R8377" s="39" t="str">
        <f>VLOOKUP(D8377,GL_Master!$A$1:$D$80,3,FALSE)</f>
        <v>Share Capital</v>
      </c>
      <c r="S8377" s="39" t="str">
        <f>VLOOKUP(D8377,GL_Master!$A$1:$D$80,4,FALSE)</f>
        <v>Equity shares</v>
      </c>
    </row>
    <row r="8378" spans="1:19" x14ac:dyDescent="0.25">
      <c r="A8378" s="39" t="s">
        <v>262</v>
      </c>
      <c r="B8378" s="39" t="s">
        <v>250</v>
      </c>
      <c r="C8378" s="7">
        <v>44228</v>
      </c>
      <c r="D8378" s="39" t="s">
        <v>52</v>
      </c>
      <c r="E8378" s="39">
        <v>-48404</v>
      </c>
      <c r="F8378" s="82">
        <f t="shared" si="390"/>
        <v>-48.404000000000003</v>
      </c>
      <c r="G8378" s="39">
        <f>VLOOKUP(N8378,Currecny_M!$A$1:$P$10,2,FALSE)</f>
        <v>95</v>
      </c>
      <c r="H8378" s="39">
        <f>MATCH(C8378,Currecny_M!$A$1:$P$1,0)</f>
        <v>12</v>
      </c>
      <c r="I8378" s="39">
        <f>VLOOKUP(N8378,Currecny_M!$A$1:$P$10,MATCH(Database!C8378,Currecny_M!$A$1:$P$1,0),FALSE)</f>
        <v>104.95</v>
      </c>
      <c r="J8378" s="82">
        <f t="shared" si="391"/>
        <v>-5079.9998000000005</v>
      </c>
      <c r="K8378" s="39">
        <f>VLOOKUP('Cover page'!$B$6,Currecny_M!$A$1:$P$10,MATCH(Database!C8378,Currecny_M!$A$1:$P$1,0),FALSE)</f>
        <v>1</v>
      </c>
      <c r="L8378" s="82">
        <f t="shared" si="392"/>
        <v>-5079.9998000000005</v>
      </c>
      <c r="M8378" s="82">
        <f>((E8378/$F$1)*VLOOKUP(N8378,Currecny_M!$A$1:$P$10,MATCH(Database!C8378,Currecny_M!$A$1:$P$1,0),FALSE))/VLOOKUP('Cover page'!$B$6,Currecny_M!$A$1:$P$10,MATCH(Database!C8378,Currecny_M!$A$1:$P$1,0),FALSE)</f>
        <v>-5079.9998000000005</v>
      </c>
      <c r="N8378" s="6" t="str">
        <f>VLOOKUP(B8378,Master!$A$2:$C$11,3,FALSE)</f>
        <v>Pound</v>
      </c>
      <c r="O8378" s="6" t="str">
        <f>VLOOKUP(B8378,Master!$A$2:$C$11,2,FALSE)</f>
        <v>Europe</v>
      </c>
      <c r="Q8378" s="39" t="str">
        <f>VLOOKUP(D8378,GL_Master!$A$1:$D$80,2,FALSE)</f>
        <v>BS</v>
      </c>
      <c r="R8378" s="39" t="str">
        <f>VLOOKUP(D8378,GL_Master!$A$1:$D$80,3,FALSE)</f>
        <v>Reserve and Surplus</v>
      </c>
      <c r="S8378" s="39" t="str">
        <f>VLOOKUP(D8378,GL_Master!$A$1:$D$80,4,FALSE)</f>
        <v>Reserves at the commencement of the year</v>
      </c>
    </row>
    <row r="8379" spans="1:19" x14ac:dyDescent="0.25">
      <c r="A8379" s="39" t="s">
        <v>262</v>
      </c>
      <c r="B8379" s="39" t="s">
        <v>250</v>
      </c>
      <c r="C8379" s="7">
        <v>44228</v>
      </c>
      <c r="D8379" s="39" t="s">
        <v>53</v>
      </c>
      <c r="E8379" s="39">
        <v>-19301</v>
      </c>
      <c r="F8379" s="82">
        <f t="shared" si="390"/>
        <v>-19.300999999999998</v>
      </c>
      <c r="G8379" s="39">
        <f>VLOOKUP(N8379,Currecny_M!$A$1:$P$10,2,FALSE)</f>
        <v>95</v>
      </c>
      <c r="H8379" s="39">
        <f>MATCH(C8379,Currecny_M!$A$1:$P$1,0)</f>
        <v>12</v>
      </c>
      <c r="I8379" s="39">
        <f>VLOOKUP(N8379,Currecny_M!$A$1:$P$10,MATCH(Database!C8379,Currecny_M!$A$1:$P$1,0),FALSE)</f>
        <v>104.95</v>
      </c>
      <c r="J8379" s="82">
        <f t="shared" si="391"/>
        <v>-2025.6399499999998</v>
      </c>
      <c r="K8379" s="39">
        <f>VLOOKUP('Cover page'!$B$6,Currecny_M!$A$1:$P$10,MATCH(Database!C8379,Currecny_M!$A$1:$P$1,0),FALSE)</f>
        <v>1</v>
      </c>
      <c r="L8379" s="82">
        <f t="shared" si="392"/>
        <v>-2025.6399499999998</v>
      </c>
      <c r="M8379" s="82">
        <f>((E8379/$F$1)*VLOOKUP(N8379,Currecny_M!$A$1:$P$10,MATCH(Database!C8379,Currecny_M!$A$1:$P$1,0),FALSE))/VLOOKUP('Cover page'!$B$6,Currecny_M!$A$1:$P$10,MATCH(Database!C8379,Currecny_M!$A$1:$P$1,0),FALSE)</f>
        <v>-2025.6399499999998</v>
      </c>
      <c r="N8379" s="6" t="str">
        <f>VLOOKUP(B8379,Master!$A$2:$C$11,3,FALSE)</f>
        <v>Pound</v>
      </c>
      <c r="O8379" s="6" t="str">
        <f>VLOOKUP(B8379,Master!$A$2:$C$11,2,FALSE)</f>
        <v>Europe</v>
      </c>
      <c r="Q8379" s="39" t="str">
        <f>VLOOKUP(D8379,GL_Master!$A$1:$D$80,2,FALSE)</f>
        <v>BS</v>
      </c>
      <c r="R8379" s="39" t="str">
        <f>VLOOKUP(D8379,GL_Master!$A$1:$D$80,3,FALSE)</f>
        <v>Loan Fund</v>
      </c>
      <c r="S8379" s="39" t="str">
        <f>VLOOKUP(D8379,GL_Master!$A$1:$D$80,4,FALSE)</f>
        <v>Term Loan</v>
      </c>
    </row>
    <row r="8380" spans="1:19" x14ac:dyDescent="0.25">
      <c r="A8380" s="39" t="s">
        <v>262</v>
      </c>
      <c r="B8380" s="39" t="s">
        <v>250</v>
      </c>
      <c r="C8380" s="7">
        <v>44228</v>
      </c>
      <c r="D8380" s="39" t="s">
        <v>54</v>
      </c>
      <c r="E8380" s="39">
        <v>51</v>
      </c>
      <c r="F8380" s="82">
        <f t="shared" si="390"/>
        <v>5.0999999999999997E-2</v>
      </c>
      <c r="G8380" s="39">
        <f>VLOOKUP(N8380,Currecny_M!$A$1:$P$10,2,FALSE)</f>
        <v>95</v>
      </c>
      <c r="H8380" s="39">
        <f>MATCH(C8380,Currecny_M!$A$1:$P$1,0)</f>
        <v>12</v>
      </c>
      <c r="I8380" s="39">
        <f>VLOOKUP(N8380,Currecny_M!$A$1:$P$10,MATCH(Database!C8380,Currecny_M!$A$1:$P$1,0),FALSE)</f>
        <v>104.95</v>
      </c>
      <c r="J8380" s="82">
        <f t="shared" si="391"/>
        <v>5.3524500000000002</v>
      </c>
      <c r="K8380" s="39">
        <f>VLOOKUP('Cover page'!$B$6,Currecny_M!$A$1:$P$10,MATCH(Database!C8380,Currecny_M!$A$1:$P$1,0),FALSE)</f>
        <v>1</v>
      </c>
      <c r="L8380" s="82">
        <f t="shared" si="392"/>
        <v>5.3524500000000002</v>
      </c>
      <c r="M8380" s="82">
        <f>((E8380/$F$1)*VLOOKUP(N8380,Currecny_M!$A$1:$P$10,MATCH(Database!C8380,Currecny_M!$A$1:$P$1,0),FALSE))/VLOOKUP('Cover page'!$B$6,Currecny_M!$A$1:$P$10,MATCH(Database!C8380,Currecny_M!$A$1:$P$1,0),FALSE)</f>
        <v>5.3524500000000002</v>
      </c>
      <c r="N8380" s="6" t="str">
        <f>VLOOKUP(B8380,Master!$A$2:$C$11,3,FALSE)</f>
        <v>Pound</v>
      </c>
      <c r="O8380" s="6" t="str">
        <f>VLOOKUP(B8380,Master!$A$2:$C$11,2,FALSE)</f>
        <v>Europe</v>
      </c>
      <c r="Q8380" s="39" t="str">
        <f>VLOOKUP(D8380,GL_Master!$A$1:$D$80,2,FALSE)</f>
        <v>BS</v>
      </c>
      <c r="R8380" s="39" t="str">
        <f>VLOOKUP(D8380,GL_Master!$A$1:$D$80,3,FALSE)</f>
        <v>Trade Payables</v>
      </c>
      <c r="S8380" s="39" t="str">
        <f>VLOOKUP(D8380,GL_Master!$A$1:$D$80,4,FALSE)</f>
        <v>Trade payable</v>
      </c>
    </row>
    <row r="8381" spans="1:19" x14ac:dyDescent="0.25">
      <c r="A8381" s="39" t="s">
        <v>262</v>
      </c>
      <c r="B8381" s="39" t="s">
        <v>250</v>
      </c>
      <c r="C8381" s="7">
        <v>44228</v>
      </c>
      <c r="D8381" s="39" t="s">
        <v>34</v>
      </c>
      <c r="E8381" s="39">
        <v>-1404</v>
      </c>
      <c r="F8381" s="82">
        <f t="shared" si="390"/>
        <v>-1.4039999999999999</v>
      </c>
      <c r="G8381" s="39">
        <f>VLOOKUP(N8381,Currecny_M!$A$1:$P$10,2,FALSE)</f>
        <v>95</v>
      </c>
      <c r="H8381" s="39">
        <f>MATCH(C8381,Currecny_M!$A$1:$P$1,0)</f>
        <v>12</v>
      </c>
      <c r="I8381" s="39">
        <f>VLOOKUP(N8381,Currecny_M!$A$1:$P$10,MATCH(Database!C8381,Currecny_M!$A$1:$P$1,0),FALSE)</f>
        <v>104.95</v>
      </c>
      <c r="J8381" s="82">
        <f t="shared" si="391"/>
        <v>-147.34979999999999</v>
      </c>
      <c r="K8381" s="39">
        <f>VLOOKUP('Cover page'!$B$6,Currecny_M!$A$1:$P$10,MATCH(Database!C8381,Currecny_M!$A$1:$P$1,0),FALSE)</f>
        <v>1</v>
      </c>
      <c r="L8381" s="82">
        <f t="shared" si="392"/>
        <v>-147.34979999999999</v>
      </c>
      <c r="M8381" s="82">
        <f>((E8381/$F$1)*VLOOKUP(N8381,Currecny_M!$A$1:$P$10,MATCH(Database!C8381,Currecny_M!$A$1:$P$1,0),FALSE))/VLOOKUP('Cover page'!$B$6,Currecny_M!$A$1:$P$10,MATCH(Database!C8381,Currecny_M!$A$1:$P$1,0),FALSE)</f>
        <v>-147.34979999999999</v>
      </c>
      <c r="N8381" s="6" t="str">
        <f>VLOOKUP(B8381,Master!$A$2:$C$11,3,FALSE)</f>
        <v>Pound</v>
      </c>
      <c r="O8381" s="6" t="str">
        <f>VLOOKUP(B8381,Master!$A$2:$C$11,2,FALSE)</f>
        <v>Europe</v>
      </c>
      <c r="Q8381" s="39" t="str">
        <f>VLOOKUP(D8381,GL_Master!$A$1:$D$80,2,FALSE)</f>
        <v>BS</v>
      </c>
      <c r="R8381" s="39" t="str">
        <f>VLOOKUP(D8381,GL_Master!$A$1:$D$80,3,FALSE)</f>
        <v>Provisions</v>
      </c>
      <c r="S8381" s="39" t="str">
        <f>VLOOKUP(D8381,GL_Master!$A$1:$D$80,4,FALSE)</f>
        <v>Expenses payables</v>
      </c>
    </row>
    <row r="8382" spans="1:19" x14ac:dyDescent="0.25">
      <c r="A8382" s="39" t="s">
        <v>262</v>
      </c>
      <c r="B8382" s="39" t="s">
        <v>250</v>
      </c>
      <c r="C8382" s="7">
        <v>44228</v>
      </c>
      <c r="D8382" s="39" t="s">
        <v>18</v>
      </c>
      <c r="E8382" s="39">
        <v>-854</v>
      </c>
      <c r="F8382" s="82">
        <f t="shared" si="390"/>
        <v>-0.85399999999999998</v>
      </c>
      <c r="G8382" s="39">
        <f>VLOOKUP(N8382,Currecny_M!$A$1:$P$10,2,FALSE)</f>
        <v>95</v>
      </c>
      <c r="H8382" s="39">
        <f>MATCH(C8382,Currecny_M!$A$1:$P$1,0)</f>
        <v>12</v>
      </c>
      <c r="I8382" s="39">
        <f>VLOOKUP(N8382,Currecny_M!$A$1:$P$10,MATCH(Database!C8382,Currecny_M!$A$1:$P$1,0),FALSE)</f>
        <v>104.95</v>
      </c>
      <c r="J8382" s="82">
        <f t="shared" si="391"/>
        <v>-89.627300000000005</v>
      </c>
      <c r="K8382" s="39">
        <f>VLOOKUP('Cover page'!$B$6,Currecny_M!$A$1:$P$10,MATCH(Database!C8382,Currecny_M!$A$1:$P$1,0),FALSE)</f>
        <v>1</v>
      </c>
      <c r="L8382" s="82">
        <f t="shared" si="392"/>
        <v>-89.627300000000005</v>
      </c>
      <c r="M8382" s="82">
        <f>((E8382/$F$1)*VLOOKUP(N8382,Currecny_M!$A$1:$P$10,MATCH(Database!C8382,Currecny_M!$A$1:$P$1,0),FALSE))/VLOOKUP('Cover page'!$B$6,Currecny_M!$A$1:$P$10,MATCH(Database!C8382,Currecny_M!$A$1:$P$1,0),FALSE)</f>
        <v>-89.627300000000005</v>
      </c>
      <c r="N8382" s="6" t="str">
        <f>VLOOKUP(B8382,Master!$A$2:$C$11,3,FALSE)</f>
        <v>Pound</v>
      </c>
      <c r="O8382" s="6" t="str">
        <f>VLOOKUP(B8382,Master!$A$2:$C$11,2,FALSE)</f>
        <v>Europe</v>
      </c>
      <c r="Q8382" s="39" t="str">
        <f>VLOOKUP(D8382,GL_Master!$A$1:$D$80,2,FALSE)</f>
        <v>BS</v>
      </c>
      <c r="R8382" s="39" t="str">
        <f>VLOOKUP(D8382,GL_Master!$A$1:$D$80,3,FALSE)</f>
        <v>Other current liabilities</v>
      </c>
      <c r="S8382" s="39" t="str">
        <f>VLOOKUP(D8382,GL_Master!$A$1:$D$80,4,FALSE)</f>
        <v>Employee related liabilities</v>
      </c>
    </row>
    <row r="8383" spans="1:19" x14ac:dyDescent="0.25">
      <c r="A8383" s="39" t="s">
        <v>262</v>
      </c>
      <c r="B8383" s="39" t="s">
        <v>250</v>
      </c>
      <c r="C8383" s="7">
        <v>44228</v>
      </c>
      <c r="D8383" s="39" t="s">
        <v>55</v>
      </c>
      <c r="E8383" s="39">
        <v>-102</v>
      </c>
      <c r="F8383" s="82">
        <f t="shared" si="390"/>
        <v>-0.10199999999999999</v>
      </c>
      <c r="G8383" s="39">
        <f>VLOOKUP(N8383,Currecny_M!$A$1:$P$10,2,FALSE)</f>
        <v>95</v>
      </c>
      <c r="H8383" s="39">
        <f>MATCH(C8383,Currecny_M!$A$1:$P$1,0)</f>
        <v>12</v>
      </c>
      <c r="I8383" s="39">
        <f>VLOOKUP(N8383,Currecny_M!$A$1:$P$10,MATCH(Database!C8383,Currecny_M!$A$1:$P$1,0),FALSE)</f>
        <v>104.95</v>
      </c>
      <c r="J8383" s="82">
        <f t="shared" si="391"/>
        <v>-10.7049</v>
      </c>
      <c r="K8383" s="39">
        <f>VLOOKUP('Cover page'!$B$6,Currecny_M!$A$1:$P$10,MATCH(Database!C8383,Currecny_M!$A$1:$P$1,0),FALSE)</f>
        <v>1</v>
      </c>
      <c r="L8383" s="82">
        <f t="shared" si="392"/>
        <v>-10.7049</v>
      </c>
      <c r="M8383" s="82">
        <f>((E8383/$F$1)*VLOOKUP(N8383,Currecny_M!$A$1:$P$10,MATCH(Database!C8383,Currecny_M!$A$1:$P$1,0),FALSE))/VLOOKUP('Cover page'!$B$6,Currecny_M!$A$1:$P$10,MATCH(Database!C8383,Currecny_M!$A$1:$P$1,0),FALSE)</f>
        <v>-10.7049</v>
      </c>
      <c r="N8383" s="6" t="str">
        <f>VLOOKUP(B8383,Master!$A$2:$C$11,3,FALSE)</f>
        <v>Pound</v>
      </c>
      <c r="O8383" s="6" t="str">
        <f>VLOOKUP(B8383,Master!$A$2:$C$11,2,FALSE)</f>
        <v>Europe</v>
      </c>
      <c r="Q8383" s="39" t="str">
        <f>VLOOKUP(D8383,GL_Master!$A$1:$D$80,2,FALSE)</f>
        <v>BS</v>
      </c>
      <c r="R8383" s="39" t="str">
        <f>VLOOKUP(D8383,GL_Master!$A$1:$D$80,3,FALSE)</f>
        <v>Other current liabilities</v>
      </c>
      <c r="S8383" s="39" t="str">
        <f>VLOOKUP(D8383,GL_Master!$A$1:$D$80,4,FALSE)</f>
        <v>Security deposit received</v>
      </c>
    </row>
    <row r="8384" spans="1:19" x14ac:dyDescent="0.25">
      <c r="A8384" s="39" t="s">
        <v>262</v>
      </c>
      <c r="B8384" s="39" t="s">
        <v>250</v>
      </c>
      <c r="C8384" s="7">
        <v>44228</v>
      </c>
      <c r="D8384" s="39" t="s">
        <v>56</v>
      </c>
      <c r="E8384" s="39">
        <v>-28</v>
      </c>
      <c r="F8384" s="82">
        <f t="shared" si="390"/>
        <v>-2.8000000000000001E-2</v>
      </c>
      <c r="G8384" s="39">
        <f>VLOOKUP(N8384,Currecny_M!$A$1:$P$10,2,FALSE)</f>
        <v>95</v>
      </c>
      <c r="H8384" s="39">
        <f>MATCH(C8384,Currecny_M!$A$1:$P$1,0)</f>
        <v>12</v>
      </c>
      <c r="I8384" s="39">
        <f>VLOOKUP(N8384,Currecny_M!$A$1:$P$10,MATCH(Database!C8384,Currecny_M!$A$1:$P$1,0),FALSE)</f>
        <v>104.95</v>
      </c>
      <c r="J8384" s="82">
        <f t="shared" si="391"/>
        <v>-2.9386000000000001</v>
      </c>
      <c r="K8384" s="39">
        <f>VLOOKUP('Cover page'!$B$6,Currecny_M!$A$1:$P$10,MATCH(Database!C8384,Currecny_M!$A$1:$P$1,0),FALSE)</f>
        <v>1</v>
      </c>
      <c r="L8384" s="82">
        <f t="shared" si="392"/>
        <v>-2.9386000000000001</v>
      </c>
      <c r="M8384" s="82">
        <f>((E8384/$F$1)*VLOOKUP(N8384,Currecny_M!$A$1:$P$10,MATCH(Database!C8384,Currecny_M!$A$1:$P$1,0),FALSE))/VLOOKUP('Cover page'!$B$6,Currecny_M!$A$1:$P$10,MATCH(Database!C8384,Currecny_M!$A$1:$P$1,0),FALSE)</f>
        <v>-2.9386000000000001</v>
      </c>
      <c r="N8384" s="6" t="str">
        <f>VLOOKUP(B8384,Master!$A$2:$C$11,3,FALSE)</f>
        <v>Pound</v>
      </c>
      <c r="O8384" s="6" t="str">
        <f>VLOOKUP(B8384,Master!$A$2:$C$11,2,FALSE)</f>
        <v>Europe</v>
      </c>
      <c r="Q8384" s="39" t="str">
        <f>VLOOKUP(D8384,GL_Master!$A$1:$D$80,2,FALSE)</f>
        <v>BS</v>
      </c>
      <c r="R8384" s="39" t="str">
        <f>VLOOKUP(D8384,GL_Master!$A$1:$D$80,3,FALSE)</f>
        <v>Other Tax Payables</v>
      </c>
      <c r="S8384" s="39" t="str">
        <f>VLOOKUP(D8384,GL_Master!$A$1:$D$80,4,FALSE)</f>
        <v>Tax deducted at source payable</v>
      </c>
    </row>
    <row r="8385" spans="1:19" x14ac:dyDescent="0.25">
      <c r="A8385" s="39" t="s">
        <v>262</v>
      </c>
      <c r="B8385" s="39" t="s">
        <v>250</v>
      </c>
      <c r="C8385" s="7">
        <v>44228</v>
      </c>
      <c r="D8385" s="39" t="s">
        <v>57</v>
      </c>
      <c r="E8385" s="39">
        <v>-250</v>
      </c>
      <c r="F8385" s="82">
        <f t="shared" si="390"/>
        <v>-0.25</v>
      </c>
      <c r="G8385" s="39">
        <f>VLOOKUP(N8385,Currecny_M!$A$1:$P$10,2,FALSE)</f>
        <v>95</v>
      </c>
      <c r="H8385" s="39">
        <f>MATCH(C8385,Currecny_M!$A$1:$P$1,0)</f>
        <v>12</v>
      </c>
      <c r="I8385" s="39">
        <f>VLOOKUP(N8385,Currecny_M!$A$1:$P$10,MATCH(Database!C8385,Currecny_M!$A$1:$P$1,0),FALSE)</f>
        <v>104.95</v>
      </c>
      <c r="J8385" s="82">
        <f t="shared" si="391"/>
        <v>-26.237500000000001</v>
      </c>
      <c r="K8385" s="39">
        <f>VLOOKUP('Cover page'!$B$6,Currecny_M!$A$1:$P$10,MATCH(Database!C8385,Currecny_M!$A$1:$P$1,0),FALSE)</f>
        <v>1</v>
      </c>
      <c r="L8385" s="82">
        <f t="shared" si="392"/>
        <v>-26.237500000000001</v>
      </c>
      <c r="M8385" s="82">
        <f>((E8385/$F$1)*VLOOKUP(N8385,Currecny_M!$A$1:$P$10,MATCH(Database!C8385,Currecny_M!$A$1:$P$1,0),FALSE))/VLOOKUP('Cover page'!$B$6,Currecny_M!$A$1:$P$10,MATCH(Database!C8385,Currecny_M!$A$1:$P$1,0),FALSE)</f>
        <v>-26.237500000000001</v>
      </c>
      <c r="N8385" s="6" t="str">
        <f>VLOOKUP(B8385,Master!$A$2:$C$11,3,FALSE)</f>
        <v>Pound</v>
      </c>
      <c r="O8385" s="6" t="str">
        <f>VLOOKUP(B8385,Master!$A$2:$C$11,2,FALSE)</f>
        <v>Europe</v>
      </c>
      <c r="Q8385" s="39" t="str">
        <f>VLOOKUP(D8385,GL_Master!$A$1:$D$80,2,FALSE)</f>
        <v>BS</v>
      </c>
      <c r="R8385" s="39" t="str">
        <f>VLOOKUP(D8385,GL_Master!$A$1:$D$80,3,FALSE)</f>
        <v>Other Tax Payables</v>
      </c>
      <c r="S8385" s="39" t="str">
        <f>VLOOKUP(D8385,GL_Master!$A$1:$D$80,4,FALSE)</f>
        <v>Tax deducted at source payable</v>
      </c>
    </row>
    <row r="8386" spans="1:19" x14ac:dyDescent="0.25">
      <c r="A8386" s="39" t="s">
        <v>262</v>
      </c>
      <c r="B8386" s="39" t="s">
        <v>250</v>
      </c>
      <c r="C8386" s="7">
        <v>44228</v>
      </c>
      <c r="D8386" s="39" t="s">
        <v>58</v>
      </c>
      <c r="E8386" s="39">
        <v>-1752</v>
      </c>
      <c r="F8386" s="82">
        <f t="shared" si="390"/>
        <v>-1.752</v>
      </c>
      <c r="G8386" s="39">
        <f>VLOOKUP(N8386,Currecny_M!$A$1:$P$10,2,FALSE)</f>
        <v>95</v>
      </c>
      <c r="H8386" s="39">
        <f>MATCH(C8386,Currecny_M!$A$1:$P$1,0)</f>
        <v>12</v>
      </c>
      <c r="I8386" s="39">
        <f>VLOOKUP(N8386,Currecny_M!$A$1:$P$10,MATCH(Database!C8386,Currecny_M!$A$1:$P$1,0),FALSE)</f>
        <v>104.95</v>
      </c>
      <c r="J8386" s="82">
        <f t="shared" si="391"/>
        <v>-183.8724</v>
      </c>
      <c r="K8386" s="39">
        <f>VLOOKUP('Cover page'!$B$6,Currecny_M!$A$1:$P$10,MATCH(Database!C8386,Currecny_M!$A$1:$P$1,0),FALSE)</f>
        <v>1</v>
      </c>
      <c r="L8386" s="82">
        <f t="shared" si="392"/>
        <v>-183.8724</v>
      </c>
      <c r="M8386" s="82">
        <f>((E8386/$F$1)*VLOOKUP(N8386,Currecny_M!$A$1:$P$10,MATCH(Database!C8386,Currecny_M!$A$1:$P$1,0),FALSE))/VLOOKUP('Cover page'!$B$6,Currecny_M!$A$1:$P$10,MATCH(Database!C8386,Currecny_M!$A$1:$P$1,0),FALSE)</f>
        <v>-183.8724</v>
      </c>
      <c r="N8386" s="6" t="str">
        <f>VLOOKUP(B8386,Master!$A$2:$C$11,3,FALSE)</f>
        <v>Pound</v>
      </c>
      <c r="O8386" s="6" t="str">
        <f>VLOOKUP(B8386,Master!$A$2:$C$11,2,FALSE)</f>
        <v>Europe</v>
      </c>
      <c r="Q8386" s="39" t="str">
        <f>VLOOKUP(D8386,GL_Master!$A$1:$D$80,2,FALSE)</f>
        <v>BS</v>
      </c>
      <c r="R8386" s="39" t="str">
        <f>VLOOKUP(D8386,GL_Master!$A$1:$D$80,3,FALSE)</f>
        <v>Long-term provisions</v>
      </c>
      <c r="S8386" s="39" t="str">
        <f>VLOOKUP(D8386,GL_Master!$A$1:$D$80,4,FALSE)</f>
        <v>Provision for gratuity</v>
      </c>
    </row>
    <row r="8387" spans="1:19" x14ac:dyDescent="0.25">
      <c r="A8387" s="39" t="s">
        <v>262</v>
      </c>
      <c r="B8387" s="39" t="s">
        <v>250</v>
      </c>
      <c r="C8387" s="7">
        <v>44228</v>
      </c>
      <c r="D8387" s="39" t="s">
        <v>59</v>
      </c>
      <c r="E8387" s="39">
        <v>-747</v>
      </c>
      <c r="F8387" s="82">
        <f t="shared" si="390"/>
        <v>-0.747</v>
      </c>
      <c r="G8387" s="39">
        <f>VLOOKUP(N8387,Currecny_M!$A$1:$P$10,2,FALSE)</f>
        <v>95</v>
      </c>
      <c r="H8387" s="39">
        <f>MATCH(C8387,Currecny_M!$A$1:$P$1,0)</f>
        <v>12</v>
      </c>
      <c r="I8387" s="39">
        <f>VLOOKUP(N8387,Currecny_M!$A$1:$P$10,MATCH(Database!C8387,Currecny_M!$A$1:$P$1,0),FALSE)</f>
        <v>104.95</v>
      </c>
      <c r="J8387" s="82">
        <f t="shared" si="391"/>
        <v>-78.397649999999999</v>
      </c>
      <c r="K8387" s="39">
        <f>VLOOKUP('Cover page'!$B$6,Currecny_M!$A$1:$P$10,MATCH(Database!C8387,Currecny_M!$A$1:$P$1,0),FALSE)</f>
        <v>1</v>
      </c>
      <c r="L8387" s="82">
        <f t="shared" si="392"/>
        <v>-78.397649999999999</v>
      </c>
      <c r="M8387" s="82">
        <f>((E8387/$F$1)*VLOOKUP(N8387,Currecny_M!$A$1:$P$10,MATCH(Database!C8387,Currecny_M!$A$1:$P$1,0),FALSE))/VLOOKUP('Cover page'!$B$6,Currecny_M!$A$1:$P$10,MATCH(Database!C8387,Currecny_M!$A$1:$P$1,0),FALSE)</f>
        <v>-78.397649999999999</v>
      </c>
      <c r="N8387" s="6" t="str">
        <f>VLOOKUP(B8387,Master!$A$2:$C$11,3,FALSE)</f>
        <v>Pound</v>
      </c>
      <c r="O8387" s="6" t="str">
        <f>VLOOKUP(B8387,Master!$A$2:$C$11,2,FALSE)</f>
        <v>Europe</v>
      </c>
      <c r="Q8387" s="39" t="str">
        <f>VLOOKUP(D8387,GL_Master!$A$1:$D$80,2,FALSE)</f>
        <v>BS</v>
      </c>
      <c r="R8387" s="39" t="str">
        <f>VLOOKUP(D8387,GL_Master!$A$1:$D$80,3,FALSE)</f>
        <v>Long-term provisions</v>
      </c>
      <c r="S8387" s="39" t="str">
        <f>VLOOKUP(D8387,GL_Master!$A$1:$D$80,4,FALSE)</f>
        <v>Provision for leave encashment</v>
      </c>
    </row>
    <row r="8388" spans="1:19" x14ac:dyDescent="0.25">
      <c r="A8388" s="39" t="s">
        <v>262</v>
      </c>
      <c r="B8388" s="39" t="s">
        <v>250</v>
      </c>
      <c r="C8388" s="7">
        <v>44228</v>
      </c>
      <c r="D8388" s="39" t="s">
        <v>60</v>
      </c>
      <c r="E8388" s="39">
        <v>-214</v>
      </c>
      <c r="F8388" s="82">
        <f t="shared" ref="F8388:F8451" si="393">E8388/$F$1</f>
        <v>-0.214</v>
      </c>
      <c r="G8388" s="39">
        <f>VLOOKUP(N8388,Currecny_M!$A$1:$P$10,2,FALSE)</f>
        <v>95</v>
      </c>
      <c r="H8388" s="39">
        <f>MATCH(C8388,Currecny_M!$A$1:$P$1,0)</f>
        <v>12</v>
      </c>
      <c r="I8388" s="39">
        <f>VLOOKUP(N8388,Currecny_M!$A$1:$P$10,MATCH(Database!C8388,Currecny_M!$A$1:$P$1,0),FALSE)</f>
        <v>104.95</v>
      </c>
      <c r="J8388" s="82">
        <f t="shared" ref="J8388:J8451" si="394">F8388*I8388</f>
        <v>-22.459299999999999</v>
      </c>
      <c r="K8388" s="39">
        <f>VLOOKUP('Cover page'!$B$6,Currecny_M!$A$1:$P$10,MATCH(Database!C8388,Currecny_M!$A$1:$P$1,0),FALSE)</f>
        <v>1</v>
      </c>
      <c r="L8388" s="82">
        <f t="shared" ref="L8388:L8451" si="395">J8388/K8388</f>
        <v>-22.459299999999999</v>
      </c>
      <c r="M8388" s="82">
        <f>((E8388/$F$1)*VLOOKUP(N8388,Currecny_M!$A$1:$P$10,MATCH(Database!C8388,Currecny_M!$A$1:$P$1,0),FALSE))/VLOOKUP('Cover page'!$B$6,Currecny_M!$A$1:$P$10,MATCH(Database!C8388,Currecny_M!$A$1:$P$1,0),FALSE)</f>
        <v>-22.459299999999999</v>
      </c>
      <c r="N8388" s="6" t="str">
        <f>VLOOKUP(B8388,Master!$A$2:$C$11,3,FALSE)</f>
        <v>Pound</v>
      </c>
      <c r="O8388" s="6" t="str">
        <f>VLOOKUP(B8388,Master!$A$2:$C$11,2,FALSE)</f>
        <v>Europe</v>
      </c>
      <c r="Q8388" s="39" t="str">
        <f>VLOOKUP(D8388,GL_Master!$A$1:$D$80,2,FALSE)</f>
        <v>BS</v>
      </c>
      <c r="R8388" s="39" t="str">
        <f>VLOOKUP(D8388,GL_Master!$A$1:$D$80,3,FALSE)</f>
        <v>Trade Payables</v>
      </c>
      <c r="S8388" s="39" t="str">
        <f>VLOOKUP(D8388,GL_Master!$A$1:$D$80,4,FALSE)</f>
        <v>Trade payable</v>
      </c>
    </row>
    <row r="8389" spans="1:19" x14ac:dyDescent="0.25">
      <c r="A8389" s="39" t="s">
        <v>262</v>
      </c>
      <c r="B8389" s="39" t="s">
        <v>250</v>
      </c>
      <c r="C8389" s="7">
        <v>44228</v>
      </c>
      <c r="D8389" s="39" t="s">
        <v>61</v>
      </c>
      <c r="E8389" s="39">
        <v>-2228</v>
      </c>
      <c r="F8389" s="82">
        <f t="shared" si="393"/>
        <v>-2.2280000000000002</v>
      </c>
      <c r="G8389" s="39">
        <f>VLOOKUP(N8389,Currecny_M!$A$1:$P$10,2,FALSE)</f>
        <v>95</v>
      </c>
      <c r="H8389" s="39">
        <f>MATCH(C8389,Currecny_M!$A$1:$P$1,0)</f>
        <v>12</v>
      </c>
      <c r="I8389" s="39">
        <f>VLOOKUP(N8389,Currecny_M!$A$1:$P$10,MATCH(Database!C8389,Currecny_M!$A$1:$P$1,0),FALSE)</f>
        <v>104.95</v>
      </c>
      <c r="J8389" s="82">
        <f t="shared" si="394"/>
        <v>-233.82860000000002</v>
      </c>
      <c r="K8389" s="39">
        <f>VLOOKUP('Cover page'!$B$6,Currecny_M!$A$1:$P$10,MATCH(Database!C8389,Currecny_M!$A$1:$P$1,0),FALSE)</f>
        <v>1</v>
      </c>
      <c r="L8389" s="82">
        <f t="shared" si="395"/>
        <v>-233.82860000000002</v>
      </c>
      <c r="M8389" s="82">
        <f>((E8389/$F$1)*VLOOKUP(N8389,Currecny_M!$A$1:$P$10,MATCH(Database!C8389,Currecny_M!$A$1:$P$1,0),FALSE))/VLOOKUP('Cover page'!$B$6,Currecny_M!$A$1:$P$10,MATCH(Database!C8389,Currecny_M!$A$1:$P$1,0),FALSE)</f>
        <v>-233.82860000000002</v>
      </c>
      <c r="N8389" s="6" t="str">
        <f>VLOOKUP(B8389,Master!$A$2:$C$11,3,FALSE)</f>
        <v>Pound</v>
      </c>
      <c r="O8389" s="6" t="str">
        <f>VLOOKUP(B8389,Master!$A$2:$C$11,2,FALSE)</f>
        <v>Europe</v>
      </c>
      <c r="Q8389" s="39" t="str">
        <f>VLOOKUP(D8389,GL_Master!$A$1:$D$80,2,FALSE)</f>
        <v>BS</v>
      </c>
      <c r="R8389" s="39" t="str">
        <f>VLOOKUP(D8389,GL_Master!$A$1:$D$80,3,FALSE)</f>
        <v>Provisions</v>
      </c>
      <c r="S8389" s="39" t="str">
        <f>VLOOKUP(D8389,GL_Master!$A$1:$D$80,4,FALSE)</f>
        <v>Provision for doubtful assets</v>
      </c>
    </row>
    <row r="8390" spans="1:19" x14ac:dyDescent="0.25">
      <c r="A8390" s="39" t="s">
        <v>262</v>
      </c>
      <c r="B8390" s="39" t="s">
        <v>250</v>
      </c>
      <c r="C8390" s="7">
        <v>44228</v>
      </c>
      <c r="D8390" s="39" t="s">
        <v>62</v>
      </c>
      <c r="E8390" s="39">
        <v>-81</v>
      </c>
      <c r="F8390" s="82">
        <f t="shared" si="393"/>
        <v>-8.1000000000000003E-2</v>
      </c>
      <c r="G8390" s="39">
        <f>VLOOKUP(N8390,Currecny_M!$A$1:$P$10,2,FALSE)</f>
        <v>95</v>
      </c>
      <c r="H8390" s="39">
        <f>MATCH(C8390,Currecny_M!$A$1:$P$1,0)</f>
        <v>12</v>
      </c>
      <c r="I8390" s="39">
        <f>VLOOKUP(N8390,Currecny_M!$A$1:$P$10,MATCH(Database!C8390,Currecny_M!$A$1:$P$1,0),FALSE)</f>
        <v>104.95</v>
      </c>
      <c r="J8390" s="82">
        <f t="shared" si="394"/>
        <v>-8.5009500000000013</v>
      </c>
      <c r="K8390" s="39">
        <f>VLOOKUP('Cover page'!$B$6,Currecny_M!$A$1:$P$10,MATCH(Database!C8390,Currecny_M!$A$1:$P$1,0),FALSE)</f>
        <v>1</v>
      </c>
      <c r="L8390" s="82">
        <f t="shared" si="395"/>
        <v>-8.5009500000000013</v>
      </c>
      <c r="M8390" s="82">
        <f>((E8390/$F$1)*VLOOKUP(N8390,Currecny_M!$A$1:$P$10,MATCH(Database!C8390,Currecny_M!$A$1:$P$1,0),FALSE))/VLOOKUP('Cover page'!$B$6,Currecny_M!$A$1:$P$10,MATCH(Database!C8390,Currecny_M!$A$1:$P$1,0),FALSE)</f>
        <v>-8.5009500000000013</v>
      </c>
      <c r="N8390" s="6" t="str">
        <f>VLOOKUP(B8390,Master!$A$2:$C$11,3,FALSE)</f>
        <v>Pound</v>
      </c>
      <c r="O8390" s="6" t="str">
        <f>VLOOKUP(B8390,Master!$A$2:$C$11,2,FALSE)</f>
        <v>Europe</v>
      </c>
      <c r="Q8390" s="39" t="str">
        <f>VLOOKUP(D8390,GL_Master!$A$1:$D$80,2,FALSE)</f>
        <v>BS</v>
      </c>
      <c r="R8390" s="39" t="str">
        <f>VLOOKUP(D8390,GL_Master!$A$1:$D$80,3,FALSE)</f>
        <v>Provisions</v>
      </c>
      <c r="S8390" s="39" t="str">
        <f>VLOOKUP(D8390,GL_Master!$A$1:$D$80,4,FALSE)</f>
        <v>Provision for Insurance</v>
      </c>
    </row>
    <row r="8391" spans="1:19" x14ac:dyDescent="0.25">
      <c r="A8391" s="39" t="s">
        <v>262</v>
      </c>
      <c r="B8391" s="39" t="s">
        <v>250</v>
      </c>
      <c r="C8391" s="7">
        <v>44228</v>
      </c>
      <c r="D8391" s="39" t="s">
        <v>63</v>
      </c>
      <c r="E8391" s="39">
        <v>184</v>
      </c>
      <c r="F8391" s="82">
        <f t="shared" si="393"/>
        <v>0.184</v>
      </c>
      <c r="G8391" s="39">
        <f>VLOOKUP(N8391,Currecny_M!$A$1:$P$10,2,FALSE)</f>
        <v>95</v>
      </c>
      <c r="H8391" s="39">
        <f>MATCH(C8391,Currecny_M!$A$1:$P$1,0)</f>
        <v>12</v>
      </c>
      <c r="I8391" s="39">
        <f>VLOOKUP(N8391,Currecny_M!$A$1:$P$10,MATCH(Database!C8391,Currecny_M!$A$1:$P$1,0),FALSE)</f>
        <v>104.95</v>
      </c>
      <c r="J8391" s="82">
        <f t="shared" si="394"/>
        <v>19.3108</v>
      </c>
      <c r="K8391" s="39">
        <f>VLOOKUP('Cover page'!$B$6,Currecny_M!$A$1:$P$10,MATCH(Database!C8391,Currecny_M!$A$1:$P$1,0),FALSE)</f>
        <v>1</v>
      </c>
      <c r="L8391" s="82">
        <f t="shared" si="395"/>
        <v>19.3108</v>
      </c>
      <c r="M8391" s="82">
        <f>((E8391/$F$1)*VLOOKUP(N8391,Currecny_M!$A$1:$P$10,MATCH(Database!C8391,Currecny_M!$A$1:$P$1,0),FALSE))/VLOOKUP('Cover page'!$B$6,Currecny_M!$A$1:$P$10,MATCH(Database!C8391,Currecny_M!$A$1:$P$1,0),FALSE)</f>
        <v>19.3108</v>
      </c>
      <c r="N8391" s="6" t="str">
        <f>VLOOKUP(B8391,Master!$A$2:$C$11,3,FALSE)</f>
        <v>Pound</v>
      </c>
      <c r="O8391" s="6" t="str">
        <f>VLOOKUP(B8391,Master!$A$2:$C$11,2,FALSE)</f>
        <v>Europe</v>
      </c>
      <c r="Q8391" s="39" t="str">
        <f>VLOOKUP(D8391,GL_Master!$A$1:$D$80,2,FALSE)</f>
        <v>BS</v>
      </c>
      <c r="R8391" s="39" t="str">
        <f>VLOOKUP(D8391,GL_Master!$A$1:$D$80,3,FALSE)</f>
        <v>Gross Block</v>
      </c>
      <c r="S8391" s="39" t="str">
        <f>VLOOKUP(D8391,GL_Master!$A$1:$D$80,4,FALSE)</f>
        <v>Tangible Fixed assets</v>
      </c>
    </row>
    <row r="8392" spans="1:19" x14ac:dyDescent="0.25">
      <c r="A8392" s="39" t="s">
        <v>262</v>
      </c>
      <c r="B8392" s="39" t="s">
        <v>250</v>
      </c>
      <c r="C8392" s="7">
        <v>44228</v>
      </c>
      <c r="D8392" s="39" t="s">
        <v>64</v>
      </c>
      <c r="E8392" s="39">
        <v>11144</v>
      </c>
      <c r="F8392" s="82">
        <f t="shared" si="393"/>
        <v>11.144</v>
      </c>
      <c r="G8392" s="39">
        <f>VLOOKUP(N8392,Currecny_M!$A$1:$P$10,2,FALSE)</f>
        <v>95</v>
      </c>
      <c r="H8392" s="39">
        <f>MATCH(C8392,Currecny_M!$A$1:$P$1,0)</f>
        <v>12</v>
      </c>
      <c r="I8392" s="39">
        <f>VLOOKUP(N8392,Currecny_M!$A$1:$P$10,MATCH(Database!C8392,Currecny_M!$A$1:$P$1,0),FALSE)</f>
        <v>104.95</v>
      </c>
      <c r="J8392" s="82">
        <f t="shared" si="394"/>
        <v>1169.5628000000002</v>
      </c>
      <c r="K8392" s="39">
        <f>VLOOKUP('Cover page'!$B$6,Currecny_M!$A$1:$P$10,MATCH(Database!C8392,Currecny_M!$A$1:$P$1,0),FALSE)</f>
        <v>1</v>
      </c>
      <c r="L8392" s="82">
        <f t="shared" si="395"/>
        <v>1169.5628000000002</v>
      </c>
      <c r="M8392" s="82">
        <f>((E8392/$F$1)*VLOOKUP(N8392,Currecny_M!$A$1:$P$10,MATCH(Database!C8392,Currecny_M!$A$1:$P$1,0),FALSE))/VLOOKUP('Cover page'!$B$6,Currecny_M!$A$1:$P$10,MATCH(Database!C8392,Currecny_M!$A$1:$P$1,0),FALSE)</f>
        <v>1169.5628000000002</v>
      </c>
      <c r="N8392" s="6" t="str">
        <f>VLOOKUP(B8392,Master!$A$2:$C$11,3,FALSE)</f>
        <v>Pound</v>
      </c>
      <c r="O8392" s="6" t="str">
        <f>VLOOKUP(B8392,Master!$A$2:$C$11,2,FALSE)</f>
        <v>Europe</v>
      </c>
      <c r="Q8392" s="39" t="str">
        <f>VLOOKUP(D8392,GL_Master!$A$1:$D$80,2,FALSE)</f>
        <v>BS</v>
      </c>
      <c r="R8392" s="39" t="str">
        <f>VLOOKUP(D8392,GL_Master!$A$1:$D$80,3,FALSE)</f>
        <v>Gross Block</v>
      </c>
      <c r="S8392" s="39" t="str">
        <f>VLOOKUP(D8392,GL_Master!$A$1:$D$80,4,FALSE)</f>
        <v>Tangible Fixed assets</v>
      </c>
    </row>
    <row r="8393" spans="1:19" x14ac:dyDescent="0.25">
      <c r="A8393" s="39" t="s">
        <v>262</v>
      </c>
      <c r="B8393" s="39" t="s">
        <v>250</v>
      </c>
      <c r="C8393" s="7">
        <v>44228</v>
      </c>
      <c r="D8393" s="39" t="s">
        <v>65</v>
      </c>
      <c r="E8393" s="39">
        <v>-7031</v>
      </c>
      <c r="F8393" s="82">
        <f t="shared" si="393"/>
        <v>-7.0309999999999997</v>
      </c>
      <c r="G8393" s="39">
        <f>VLOOKUP(N8393,Currecny_M!$A$1:$P$10,2,FALSE)</f>
        <v>95</v>
      </c>
      <c r="H8393" s="39">
        <f>MATCH(C8393,Currecny_M!$A$1:$P$1,0)</f>
        <v>12</v>
      </c>
      <c r="I8393" s="39">
        <f>VLOOKUP(N8393,Currecny_M!$A$1:$P$10,MATCH(Database!C8393,Currecny_M!$A$1:$P$1,0),FALSE)</f>
        <v>104.95</v>
      </c>
      <c r="J8393" s="82">
        <f t="shared" si="394"/>
        <v>-737.90345000000002</v>
      </c>
      <c r="K8393" s="39">
        <f>VLOOKUP('Cover page'!$B$6,Currecny_M!$A$1:$P$10,MATCH(Database!C8393,Currecny_M!$A$1:$P$1,0),FALSE)</f>
        <v>1</v>
      </c>
      <c r="L8393" s="82">
        <f t="shared" si="395"/>
        <v>-737.90345000000002</v>
      </c>
      <c r="M8393" s="82">
        <f>((E8393/$F$1)*VLOOKUP(N8393,Currecny_M!$A$1:$P$10,MATCH(Database!C8393,Currecny_M!$A$1:$P$1,0),FALSE))/VLOOKUP('Cover page'!$B$6,Currecny_M!$A$1:$P$10,MATCH(Database!C8393,Currecny_M!$A$1:$P$1,0),FALSE)</f>
        <v>-737.90345000000002</v>
      </c>
      <c r="N8393" s="6" t="str">
        <f>VLOOKUP(B8393,Master!$A$2:$C$11,3,FALSE)</f>
        <v>Pound</v>
      </c>
      <c r="O8393" s="6" t="str">
        <f>VLOOKUP(B8393,Master!$A$2:$C$11,2,FALSE)</f>
        <v>Europe</v>
      </c>
      <c r="Q8393" s="39" t="str">
        <f>VLOOKUP(D8393,GL_Master!$A$1:$D$80,2,FALSE)</f>
        <v>BS</v>
      </c>
      <c r="R8393" s="39" t="str">
        <f>VLOOKUP(D8393,GL_Master!$A$1:$D$80,3,FALSE)</f>
        <v>Accumulated Depreciation</v>
      </c>
      <c r="S8393" s="39" t="str">
        <f>VLOOKUP(D8393,GL_Master!$A$1:$D$80,4,FALSE)</f>
        <v>Accumulated Depreciation</v>
      </c>
    </row>
    <row r="8394" spans="1:19" x14ac:dyDescent="0.25">
      <c r="A8394" s="39" t="s">
        <v>262</v>
      </c>
      <c r="B8394" s="39" t="s">
        <v>250</v>
      </c>
      <c r="C8394" s="7">
        <v>44228</v>
      </c>
      <c r="D8394" s="39" t="s">
        <v>66</v>
      </c>
      <c r="E8394" s="39">
        <v>5511</v>
      </c>
      <c r="F8394" s="82">
        <f t="shared" si="393"/>
        <v>5.5110000000000001</v>
      </c>
      <c r="G8394" s="39">
        <f>VLOOKUP(N8394,Currecny_M!$A$1:$P$10,2,FALSE)</f>
        <v>95</v>
      </c>
      <c r="H8394" s="39">
        <f>MATCH(C8394,Currecny_M!$A$1:$P$1,0)</f>
        <v>12</v>
      </c>
      <c r="I8394" s="39">
        <f>VLOOKUP(N8394,Currecny_M!$A$1:$P$10,MATCH(Database!C8394,Currecny_M!$A$1:$P$1,0),FALSE)</f>
        <v>104.95</v>
      </c>
      <c r="J8394" s="82">
        <f t="shared" si="394"/>
        <v>578.37945000000002</v>
      </c>
      <c r="K8394" s="39">
        <f>VLOOKUP('Cover page'!$B$6,Currecny_M!$A$1:$P$10,MATCH(Database!C8394,Currecny_M!$A$1:$P$1,0),FALSE)</f>
        <v>1</v>
      </c>
      <c r="L8394" s="82">
        <f t="shared" si="395"/>
        <v>578.37945000000002</v>
      </c>
      <c r="M8394" s="82">
        <f>((E8394/$F$1)*VLOOKUP(N8394,Currecny_M!$A$1:$P$10,MATCH(Database!C8394,Currecny_M!$A$1:$P$1,0),FALSE))/VLOOKUP('Cover page'!$B$6,Currecny_M!$A$1:$P$10,MATCH(Database!C8394,Currecny_M!$A$1:$P$1,0),FALSE)</f>
        <v>578.37945000000002</v>
      </c>
      <c r="N8394" s="6" t="str">
        <f>VLOOKUP(B8394,Master!$A$2:$C$11,3,FALSE)</f>
        <v>Pound</v>
      </c>
      <c r="O8394" s="6" t="str">
        <f>VLOOKUP(B8394,Master!$A$2:$C$11,2,FALSE)</f>
        <v>Europe</v>
      </c>
      <c r="Q8394" s="39" t="str">
        <f>VLOOKUP(D8394,GL_Master!$A$1:$D$80,2,FALSE)</f>
        <v>BS</v>
      </c>
      <c r="R8394" s="39" t="str">
        <f>VLOOKUP(D8394,GL_Master!$A$1:$D$80,3,FALSE)</f>
        <v>Gross Block</v>
      </c>
      <c r="S8394" s="39" t="str">
        <f>VLOOKUP(D8394,GL_Master!$A$1:$D$80,4,FALSE)</f>
        <v>Tangible Fixed assets</v>
      </c>
    </row>
    <row r="8395" spans="1:19" x14ac:dyDescent="0.25">
      <c r="A8395" s="39" t="s">
        <v>262</v>
      </c>
      <c r="B8395" s="39" t="s">
        <v>250</v>
      </c>
      <c r="C8395" s="7">
        <v>44228</v>
      </c>
      <c r="D8395" s="39" t="s">
        <v>67</v>
      </c>
      <c r="E8395" s="39">
        <v>2116</v>
      </c>
      <c r="F8395" s="82">
        <f t="shared" si="393"/>
        <v>2.1160000000000001</v>
      </c>
      <c r="G8395" s="39">
        <f>VLOOKUP(N8395,Currecny_M!$A$1:$P$10,2,FALSE)</f>
        <v>95</v>
      </c>
      <c r="H8395" s="39">
        <f>MATCH(C8395,Currecny_M!$A$1:$P$1,0)</f>
        <v>12</v>
      </c>
      <c r="I8395" s="39">
        <f>VLOOKUP(N8395,Currecny_M!$A$1:$P$10,MATCH(Database!C8395,Currecny_M!$A$1:$P$1,0),FALSE)</f>
        <v>104.95</v>
      </c>
      <c r="J8395" s="82">
        <f t="shared" si="394"/>
        <v>222.07420000000002</v>
      </c>
      <c r="K8395" s="39">
        <f>VLOOKUP('Cover page'!$B$6,Currecny_M!$A$1:$P$10,MATCH(Database!C8395,Currecny_M!$A$1:$P$1,0),FALSE)</f>
        <v>1</v>
      </c>
      <c r="L8395" s="82">
        <f t="shared" si="395"/>
        <v>222.07420000000002</v>
      </c>
      <c r="M8395" s="82">
        <f>((E8395/$F$1)*VLOOKUP(N8395,Currecny_M!$A$1:$P$10,MATCH(Database!C8395,Currecny_M!$A$1:$P$1,0),FALSE))/VLOOKUP('Cover page'!$B$6,Currecny_M!$A$1:$P$10,MATCH(Database!C8395,Currecny_M!$A$1:$P$1,0),FALSE)</f>
        <v>222.07420000000002</v>
      </c>
      <c r="N8395" s="6" t="str">
        <f>VLOOKUP(B8395,Master!$A$2:$C$11,3,FALSE)</f>
        <v>Pound</v>
      </c>
      <c r="O8395" s="6" t="str">
        <f>VLOOKUP(B8395,Master!$A$2:$C$11,2,FALSE)</f>
        <v>Europe</v>
      </c>
      <c r="Q8395" s="39" t="str">
        <f>VLOOKUP(D8395,GL_Master!$A$1:$D$80,2,FALSE)</f>
        <v>BS</v>
      </c>
      <c r="R8395" s="39" t="str">
        <f>VLOOKUP(D8395,GL_Master!$A$1:$D$80,3,FALSE)</f>
        <v>Gross Block</v>
      </c>
      <c r="S8395" s="39" t="str">
        <f>VLOOKUP(D8395,GL_Master!$A$1:$D$80,4,FALSE)</f>
        <v>Tangible Fixed assets</v>
      </c>
    </row>
    <row r="8396" spans="1:19" x14ac:dyDescent="0.25">
      <c r="A8396" s="39" t="s">
        <v>262</v>
      </c>
      <c r="B8396" s="39" t="s">
        <v>250</v>
      </c>
      <c r="C8396" s="7">
        <v>44228</v>
      </c>
      <c r="D8396" s="39" t="s">
        <v>68</v>
      </c>
      <c r="E8396" s="39">
        <v>-1813</v>
      </c>
      <c r="F8396" s="82">
        <f t="shared" si="393"/>
        <v>-1.8129999999999999</v>
      </c>
      <c r="G8396" s="39">
        <f>VLOOKUP(N8396,Currecny_M!$A$1:$P$10,2,FALSE)</f>
        <v>95</v>
      </c>
      <c r="H8396" s="39">
        <f>MATCH(C8396,Currecny_M!$A$1:$P$1,0)</f>
        <v>12</v>
      </c>
      <c r="I8396" s="39">
        <f>VLOOKUP(N8396,Currecny_M!$A$1:$P$10,MATCH(Database!C8396,Currecny_M!$A$1:$P$1,0),FALSE)</f>
        <v>104.95</v>
      </c>
      <c r="J8396" s="82">
        <f t="shared" si="394"/>
        <v>-190.27435</v>
      </c>
      <c r="K8396" s="39">
        <f>VLOOKUP('Cover page'!$B$6,Currecny_M!$A$1:$P$10,MATCH(Database!C8396,Currecny_M!$A$1:$P$1,0),FALSE)</f>
        <v>1</v>
      </c>
      <c r="L8396" s="82">
        <f t="shared" si="395"/>
        <v>-190.27435</v>
      </c>
      <c r="M8396" s="82">
        <f>((E8396/$F$1)*VLOOKUP(N8396,Currecny_M!$A$1:$P$10,MATCH(Database!C8396,Currecny_M!$A$1:$P$1,0),FALSE))/VLOOKUP('Cover page'!$B$6,Currecny_M!$A$1:$P$10,MATCH(Database!C8396,Currecny_M!$A$1:$P$1,0),FALSE)</f>
        <v>-190.27435</v>
      </c>
      <c r="N8396" s="6" t="str">
        <f>VLOOKUP(B8396,Master!$A$2:$C$11,3,FALSE)</f>
        <v>Pound</v>
      </c>
      <c r="O8396" s="6" t="str">
        <f>VLOOKUP(B8396,Master!$A$2:$C$11,2,FALSE)</f>
        <v>Europe</v>
      </c>
      <c r="Q8396" s="39" t="str">
        <f>VLOOKUP(D8396,GL_Master!$A$1:$D$80,2,FALSE)</f>
        <v>BS</v>
      </c>
      <c r="R8396" s="39" t="str">
        <f>VLOOKUP(D8396,GL_Master!$A$1:$D$80,3,FALSE)</f>
        <v>Accumulated Depreciation</v>
      </c>
      <c r="S8396" s="39" t="str">
        <f>VLOOKUP(D8396,GL_Master!$A$1:$D$80,4,FALSE)</f>
        <v>Accumulated Depreciation</v>
      </c>
    </row>
    <row r="8397" spans="1:19" x14ac:dyDescent="0.25">
      <c r="A8397" s="39" t="s">
        <v>262</v>
      </c>
      <c r="B8397" s="39" t="s">
        <v>250</v>
      </c>
      <c r="C8397" s="7">
        <v>44228</v>
      </c>
      <c r="D8397" s="39" t="s">
        <v>69</v>
      </c>
      <c r="E8397" s="39">
        <v>3530</v>
      </c>
      <c r="F8397" s="82">
        <f t="shared" si="393"/>
        <v>3.53</v>
      </c>
      <c r="G8397" s="39">
        <f>VLOOKUP(N8397,Currecny_M!$A$1:$P$10,2,FALSE)</f>
        <v>95</v>
      </c>
      <c r="H8397" s="39">
        <f>MATCH(C8397,Currecny_M!$A$1:$P$1,0)</f>
        <v>12</v>
      </c>
      <c r="I8397" s="39">
        <f>VLOOKUP(N8397,Currecny_M!$A$1:$P$10,MATCH(Database!C8397,Currecny_M!$A$1:$P$1,0),FALSE)</f>
        <v>104.95</v>
      </c>
      <c r="J8397" s="82">
        <f t="shared" si="394"/>
        <v>370.4735</v>
      </c>
      <c r="K8397" s="39">
        <f>VLOOKUP('Cover page'!$B$6,Currecny_M!$A$1:$P$10,MATCH(Database!C8397,Currecny_M!$A$1:$P$1,0),FALSE)</f>
        <v>1</v>
      </c>
      <c r="L8397" s="82">
        <f t="shared" si="395"/>
        <v>370.4735</v>
      </c>
      <c r="M8397" s="82">
        <f>((E8397/$F$1)*VLOOKUP(N8397,Currecny_M!$A$1:$P$10,MATCH(Database!C8397,Currecny_M!$A$1:$P$1,0),FALSE))/VLOOKUP('Cover page'!$B$6,Currecny_M!$A$1:$P$10,MATCH(Database!C8397,Currecny_M!$A$1:$P$1,0),FALSE)</f>
        <v>370.4735</v>
      </c>
      <c r="N8397" s="6" t="str">
        <f>VLOOKUP(B8397,Master!$A$2:$C$11,3,FALSE)</f>
        <v>Pound</v>
      </c>
      <c r="O8397" s="6" t="str">
        <f>VLOOKUP(B8397,Master!$A$2:$C$11,2,FALSE)</f>
        <v>Europe</v>
      </c>
      <c r="Q8397" s="39" t="str">
        <f>VLOOKUP(D8397,GL_Master!$A$1:$D$80,2,FALSE)</f>
        <v>BS</v>
      </c>
      <c r="R8397" s="39" t="str">
        <f>VLOOKUP(D8397,GL_Master!$A$1:$D$80,3,FALSE)</f>
        <v>Gross Block</v>
      </c>
      <c r="S8397" s="39" t="str">
        <f>VLOOKUP(D8397,GL_Master!$A$1:$D$80,4,FALSE)</f>
        <v>Tangible Fixed assets</v>
      </c>
    </row>
    <row r="8398" spans="1:19" x14ac:dyDescent="0.25">
      <c r="A8398" s="39" t="s">
        <v>262</v>
      </c>
      <c r="B8398" s="39" t="s">
        <v>250</v>
      </c>
      <c r="C8398" s="7">
        <v>44228</v>
      </c>
      <c r="D8398" s="39" t="s">
        <v>70</v>
      </c>
      <c r="E8398" s="39">
        <v>-134</v>
      </c>
      <c r="F8398" s="82">
        <f t="shared" si="393"/>
        <v>-0.13400000000000001</v>
      </c>
      <c r="G8398" s="39">
        <f>VLOOKUP(N8398,Currecny_M!$A$1:$P$10,2,FALSE)</f>
        <v>95</v>
      </c>
      <c r="H8398" s="39">
        <f>MATCH(C8398,Currecny_M!$A$1:$P$1,0)</f>
        <v>12</v>
      </c>
      <c r="I8398" s="39">
        <f>VLOOKUP(N8398,Currecny_M!$A$1:$P$10,MATCH(Database!C8398,Currecny_M!$A$1:$P$1,0),FALSE)</f>
        <v>104.95</v>
      </c>
      <c r="J8398" s="82">
        <f t="shared" si="394"/>
        <v>-14.063300000000002</v>
      </c>
      <c r="K8398" s="39">
        <f>VLOOKUP('Cover page'!$B$6,Currecny_M!$A$1:$P$10,MATCH(Database!C8398,Currecny_M!$A$1:$P$1,0),FALSE)</f>
        <v>1</v>
      </c>
      <c r="L8398" s="82">
        <f t="shared" si="395"/>
        <v>-14.063300000000002</v>
      </c>
      <c r="M8398" s="82">
        <f>((E8398/$F$1)*VLOOKUP(N8398,Currecny_M!$A$1:$P$10,MATCH(Database!C8398,Currecny_M!$A$1:$P$1,0),FALSE))/VLOOKUP('Cover page'!$B$6,Currecny_M!$A$1:$P$10,MATCH(Database!C8398,Currecny_M!$A$1:$P$1,0),FALSE)</f>
        <v>-14.063300000000002</v>
      </c>
      <c r="N8398" s="6" t="str">
        <f>VLOOKUP(B8398,Master!$A$2:$C$11,3,FALSE)</f>
        <v>Pound</v>
      </c>
      <c r="O8398" s="6" t="str">
        <f>VLOOKUP(B8398,Master!$A$2:$C$11,2,FALSE)</f>
        <v>Europe</v>
      </c>
      <c r="Q8398" s="39" t="str">
        <f>VLOOKUP(D8398,GL_Master!$A$1:$D$80,2,FALSE)</f>
        <v>BS</v>
      </c>
      <c r="R8398" s="39" t="str">
        <f>VLOOKUP(D8398,GL_Master!$A$1:$D$80,3,FALSE)</f>
        <v>Accumulated Depreciation</v>
      </c>
      <c r="S8398" s="39" t="str">
        <f>VLOOKUP(D8398,GL_Master!$A$1:$D$80,4,FALSE)</f>
        <v>Accumulated Depreciation</v>
      </c>
    </row>
    <row r="8399" spans="1:19" x14ac:dyDescent="0.25">
      <c r="A8399" s="39" t="s">
        <v>262</v>
      </c>
      <c r="B8399" s="39" t="s">
        <v>250</v>
      </c>
      <c r="C8399" s="7">
        <v>44228</v>
      </c>
      <c r="D8399" s="39" t="s">
        <v>71</v>
      </c>
      <c r="E8399" s="39">
        <v>6712</v>
      </c>
      <c r="F8399" s="82">
        <f t="shared" si="393"/>
        <v>6.7119999999999997</v>
      </c>
      <c r="G8399" s="39">
        <f>VLOOKUP(N8399,Currecny_M!$A$1:$P$10,2,FALSE)</f>
        <v>95</v>
      </c>
      <c r="H8399" s="39">
        <f>MATCH(C8399,Currecny_M!$A$1:$P$1,0)</f>
        <v>12</v>
      </c>
      <c r="I8399" s="39">
        <f>VLOOKUP(N8399,Currecny_M!$A$1:$P$10,MATCH(Database!C8399,Currecny_M!$A$1:$P$1,0),FALSE)</f>
        <v>104.95</v>
      </c>
      <c r="J8399" s="82">
        <f t="shared" si="394"/>
        <v>704.42439999999999</v>
      </c>
      <c r="K8399" s="39">
        <f>VLOOKUP('Cover page'!$B$6,Currecny_M!$A$1:$P$10,MATCH(Database!C8399,Currecny_M!$A$1:$P$1,0),FALSE)</f>
        <v>1</v>
      </c>
      <c r="L8399" s="82">
        <f t="shared" si="395"/>
        <v>704.42439999999999</v>
      </c>
      <c r="M8399" s="82">
        <f>((E8399/$F$1)*VLOOKUP(N8399,Currecny_M!$A$1:$P$10,MATCH(Database!C8399,Currecny_M!$A$1:$P$1,0),FALSE))/VLOOKUP('Cover page'!$B$6,Currecny_M!$A$1:$P$10,MATCH(Database!C8399,Currecny_M!$A$1:$P$1,0),FALSE)</f>
        <v>704.42439999999999</v>
      </c>
      <c r="N8399" s="6" t="str">
        <f>VLOOKUP(B8399,Master!$A$2:$C$11,3,FALSE)</f>
        <v>Pound</v>
      </c>
      <c r="O8399" s="6" t="str">
        <f>VLOOKUP(B8399,Master!$A$2:$C$11,2,FALSE)</f>
        <v>Europe</v>
      </c>
      <c r="Q8399" s="39" t="str">
        <f>VLOOKUP(D8399,GL_Master!$A$1:$D$80,2,FALSE)</f>
        <v>BS</v>
      </c>
      <c r="R8399" s="39" t="str">
        <f>VLOOKUP(D8399,GL_Master!$A$1:$D$80,3,FALSE)</f>
        <v>Gross Block</v>
      </c>
      <c r="S8399" s="39" t="str">
        <f>VLOOKUP(D8399,GL_Master!$A$1:$D$80,4,FALSE)</f>
        <v>Tangible Fixed assets</v>
      </c>
    </row>
    <row r="8400" spans="1:19" x14ac:dyDescent="0.25">
      <c r="A8400" s="39" t="s">
        <v>262</v>
      </c>
      <c r="B8400" s="39" t="s">
        <v>250</v>
      </c>
      <c r="C8400" s="7">
        <v>44228</v>
      </c>
      <c r="D8400" s="39" t="s">
        <v>72</v>
      </c>
      <c r="E8400" s="39">
        <v>54</v>
      </c>
      <c r="F8400" s="82">
        <f t="shared" si="393"/>
        <v>5.3999999999999999E-2</v>
      </c>
      <c r="G8400" s="39">
        <f>VLOOKUP(N8400,Currecny_M!$A$1:$P$10,2,FALSE)</f>
        <v>95</v>
      </c>
      <c r="H8400" s="39">
        <f>MATCH(C8400,Currecny_M!$A$1:$P$1,0)</f>
        <v>12</v>
      </c>
      <c r="I8400" s="39">
        <f>VLOOKUP(N8400,Currecny_M!$A$1:$P$10,MATCH(Database!C8400,Currecny_M!$A$1:$P$1,0),FALSE)</f>
        <v>104.95</v>
      </c>
      <c r="J8400" s="82">
        <f t="shared" si="394"/>
        <v>5.6673</v>
      </c>
      <c r="K8400" s="39">
        <f>VLOOKUP('Cover page'!$B$6,Currecny_M!$A$1:$P$10,MATCH(Database!C8400,Currecny_M!$A$1:$P$1,0),FALSE)</f>
        <v>1</v>
      </c>
      <c r="L8400" s="82">
        <f t="shared" si="395"/>
        <v>5.6673</v>
      </c>
      <c r="M8400" s="82">
        <f>((E8400/$F$1)*VLOOKUP(N8400,Currecny_M!$A$1:$P$10,MATCH(Database!C8400,Currecny_M!$A$1:$P$1,0),FALSE))/VLOOKUP('Cover page'!$B$6,Currecny_M!$A$1:$P$10,MATCH(Database!C8400,Currecny_M!$A$1:$P$1,0),FALSE)</f>
        <v>5.6673</v>
      </c>
      <c r="N8400" s="6" t="str">
        <f>VLOOKUP(B8400,Master!$A$2:$C$11,3,FALSE)</f>
        <v>Pound</v>
      </c>
      <c r="O8400" s="6" t="str">
        <f>VLOOKUP(B8400,Master!$A$2:$C$11,2,FALSE)</f>
        <v>Europe</v>
      </c>
      <c r="Q8400" s="39" t="str">
        <f>VLOOKUP(D8400,GL_Master!$A$1:$D$80,2,FALSE)</f>
        <v>BS</v>
      </c>
      <c r="R8400" s="39" t="str">
        <f>VLOOKUP(D8400,GL_Master!$A$1:$D$80,3,FALSE)</f>
        <v>Gross Block</v>
      </c>
      <c r="S8400" s="39" t="str">
        <f>VLOOKUP(D8400,GL_Master!$A$1:$D$80,4,FALSE)</f>
        <v>Tangible Fixed assets</v>
      </c>
    </row>
    <row r="8401" spans="1:19" x14ac:dyDescent="0.25">
      <c r="A8401" s="39" t="s">
        <v>262</v>
      </c>
      <c r="B8401" s="39" t="s">
        <v>250</v>
      </c>
      <c r="C8401" s="7">
        <v>44228</v>
      </c>
      <c r="D8401" s="39" t="s">
        <v>73</v>
      </c>
      <c r="E8401" s="39">
        <v>28</v>
      </c>
      <c r="F8401" s="82">
        <f t="shared" si="393"/>
        <v>2.8000000000000001E-2</v>
      </c>
      <c r="G8401" s="39">
        <f>VLOOKUP(N8401,Currecny_M!$A$1:$P$10,2,FALSE)</f>
        <v>95</v>
      </c>
      <c r="H8401" s="39">
        <f>MATCH(C8401,Currecny_M!$A$1:$P$1,0)</f>
        <v>12</v>
      </c>
      <c r="I8401" s="39">
        <f>VLOOKUP(N8401,Currecny_M!$A$1:$P$10,MATCH(Database!C8401,Currecny_M!$A$1:$P$1,0),FALSE)</f>
        <v>104.95</v>
      </c>
      <c r="J8401" s="82">
        <f t="shared" si="394"/>
        <v>2.9386000000000001</v>
      </c>
      <c r="K8401" s="39">
        <f>VLOOKUP('Cover page'!$B$6,Currecny_M!$A$1:$P$10,MATCH(Database!C8401,Currecny_M!$A$1:$P$1,0),FALSE)</f>
        <v>1</v>
      </c>
      <c r="L8401" s="82">
        <f t="shared" si="395"/>
        <v>2.9386000000000001</v>
      </c>
      <c r="M8401" s="82">
        <f>((E8401/$F$1)*VLOOKUP(N8401,Currecny_M!$A$1:$P$10,MATCH(Database!C8401,Currecny_M!$A$1:$P$1,0),FALSE))/VLOOKUP('Cover page'!$B$6,Currecny_M!$A$1:$P$10,MATCH(Database!C8401,Currecny_M!$A$1:$P$1,0),FALSE)</f>
        <v>2.9386000000000001</v>
      </c>
      <c r="N8401" s="6" t="str">
        <f>VLOOKUP(B8401,Master!$A$2:$C$11,3,FALSE)</f>
        <v>Pound</v>
      </c>
      <c r="O8401" s="6" t="str">
        <f>VLOOKUP(B8401,Master!$A$2:$C$11,2,FALSE)</f>
        <v>Europe</v>
      </c>
      <c r="Q8401" s="39" t="str">
        <f>VLOOKUP(D8401,GL_Master!$A$1:$D$80,2,FALSE)</f>
        <v>BS</v>
      </c>
      <c r="R8401" s="39" t="str">
        <f>VLOOKUP(D8401,GL_Master!$A$1:$D$80,3,FALSE)</f>
        <v>Gross Block</v>
      </c>
      <c r="S8401" s="39" t="str">
        <f>VLOOKUP(D8401,GL_Master!$A$1:$D$80,4,FALSE)</f>
        <v>Tangible Fixed assets</v>
      </c>
    </row>
    <row r="8402" spans="1:19" x14ac:dyDescent="0.25">
      <c r="A8402" s="39" t="s">
        <v>262</v>
      </c>
      <c r="B8402" s="39" t="s">
        <v>250</v>
      </c>
      <c r="C8402" s="7">
        <v>44228</v>
      </c>
      <c r="D8402" s="39" t="s">
        <v>74</v>
      </c>
      <c r="E8402" s="39">
        <v>-6558</v>
      </c>
      <c r="F8402" s="82">
        <f t="shared" si="393"/>
        <v>-6.5579999999999998</v>
      </c>
      <c r="G8402" s="39">
        <f>VLOOKUP(N8402,Currecny_M!$A$1:$P$10,2,FALSE)</f>
        <v>95</v>
      </c>
      <c r="H8402" s="39">
        <f>MATCH(C8402,Currecny_M!$A$1:$P$1,0)</f>
        <v>12</v>
      </c>
      <c r="I8402" s="39">
        <f>VLOOKUP(N8402,Currecny_M!$A$1:$P$10,MATCH(Database!C8402,Currecny_M!$A$1:$P$1,0),FALSE)</f>
        <v>104.95</v>
      </c>
      <c r="J8402" s="82">
        <f t="shared" si="394"/>
        <v>-688.26210000000003</v>
      </c>
      <c r="K8402" s="39">
        <f>VLOOKUP('Cover page'!$B$6,Currecny_M!$A$1:$P$10,MATCH(Database!C8402,Currecny_M!$A$1:$P$1,0),FALSE)</f>
        <v>1</v>
      </c>
      <c r="L8402" s="82">
        <f t="shared" si="395"/>
        <v>-688.26210000000003</v>
      </c>
      <c r="M8402" s="82">
        <f>((E8402/$F$1)*VLOOKUP(N8402,Currecny_M!$A$1:$P$10,MATCH(Database!C8402,Currecny_M!$A$1:$P$1,0),FALSE))/VLOOKUP('Cover page'!$B$6,Currecny_M!$A$1:$P$10,MATCH(Database!C8402,Currecny_M!$A$1:$P$1,0),FALSE)</f>
        <v>-688.26210000000003</v>
      </c>
      <c r="N8402" s="6" t="str">
        <f>VLOOKUP(B8402,Master!$A$2:$C$11,3,FALSE)</f>
        <v>Pound</v>
      </c>
      <c r="O8402" s="6" t="str">
        <f>VLOOKUP(B8402,Master!$A$2:$C$11,2,FALSE)</f>
        <v>Europe</v>
      </c>
      <c r="Q8402" s="39" t="str">
        <f>VLOOKUP(D8402,GL_Master!$A$1:$D$80,2,FALSE)</f>
        <v>BS</v>
      </c>
      <c r="R8402" s="39" t="str">
        <f>VLOOKUP(D8402,GL_Master!$A$1:$D$80,3,FALSE)</f>
        <v>Accumulated Depreciation</v>
      </c>
      <c r="S8402" s="39" t="str">
        <f>VLOOKUP(D8402,GL_Master!$A$1:$D$80,4,FALSE)</f>
        <v>Accumulated Depreciation</v>
      </c>
    </row>
    <row r="8403" spans="1:19" x14ac:dyDescent="0.25">
      <c r="A8403" s="39" t="s">
        <v>262</v>
      </c>
      <c r="B8403" s="39" t="s">
        <v>250</v>
      </c>
      <c r="C8403" s="7">
        <v>44228</v>
      </c>
      <c r="D8403" s="39" t="s">
        <v>21</v>
      </c>
      <c r="E8403" s="39">
        <v>546</v>
      </c>
      <c r="F8403" s="82">
        <f t="shared" si="393"/>
        <v>0.54600000000000004</v>
      </c>
      <c r="G8403" s="39">
        <f>VLOOKUP(N8403,Currecny_M!$A$1:$P$10,2,FALSE)</f>
        <v>95</v>
      </c>
      <c r="H8403" s="39">
        <f>MATCH(C8403,Currecny_M!$A$1:$P$1,0)</f>
        <v>12</v>
      </c>
      <c r="I8403" s="39">
        <f>VLOOKUP(N8403,Currecny_M!$A$1:$P$10,MATCH(Database!C8403,Currecny_M!$A$1:$P$1,0),FALSE)</f>
        <v>104.95</v>
      </c>
      <c r="J8403" s="82">
        <f t="shared" si="394"/>
        <v>57.302700000000009</v>
      </c>
      <c r="K8403" s="39">
        <f>VLOOKUP('Cover page'!$B$6,Currecny_M!$A$1:$P$10,MATCH(Database!C8403,Currecny_M!$A$1:$P$1,0),FALSE)</f>
        <v>1</v>
      </c>
      <c r="L8403" s="82">
        <f t="shared" si="395"/>
        <v>57.302700000000009</v>
      </c>
      <c r="M8403" s="82">
        <f>((E8403/$F$1)*VLOOKUP(N8403,Currecny_M!$A$1:$P$10,MATCH(Database!C8403,Currecny_M!$A$1:$P$1,0),FALSE))/VLOOKUP('Cover page'!$B$6,Currecny_M!$A$1:$P$10,MATCH(Database!C8403,Currecny_M!$A$1:$P$1,0),FALSE)</f>
        <v>57.302700000000009</v>
      </c>
      <c r="N8403" s="6" t="str">
        <f>VLOOKUP(B8403,Master!$A$2:$C$11,3,FALSE)</f>
        <v>Pound</v>
      </c>
      <c r="O8403" s="6" t="str">
        <f>VLOOKUP(B8403,Master!$A$2:$C$11,2,FALSE)</f>
        <v>Europe</v>
      </c>
      <c r="Q8403" s="39" t="str">
        <f>VLOOKUP(D8403,GL_Master!$A$1:$D$80,2,FALSE)</f>
        <v>BS</v>
      </c>
      <c r="R8403" s="39" t="str">
        <f>VLOOKUP(D8403,GL_Master!$A$1:$D$80,3,FALSE)</f>
        <v>Gross Block</v>
      </c>
      <c r="S8403" s="39" t="str">
        <f>VLOOKUP(D8403,GL_Master!$A$1:$D$80,4,FALSE)</f>
        <v>Tangible Fixed assets</v>
      </c>
    </row>
    <row r="8404" spans="1:19" x14ac:dyDescent="0.25">
      <c r="A8404" s="39" t="s">
        <v>262</v>
      </c>
      <c r="B8404" s="39" t="s">
        <v>250</v>
      </c>
      <c r="C8404" s="7">
        <v>44228</v>
      </c>
      <c r="D8404" s="39" t="s">
        <v>27</v>
      </c>
      <c r="E8404" s="39">
        <v>1148</v>
      </c>
      <c r="F8404" s="82">
        <f t="shared" si="393"/>
        <v>1.1479999999999999</v>
      </c>
      <c r="G8404" s="39">
        <f>VLOOKUP(N8404,Currecny_M!$A$1:$P$10,2,FALSE)</f>
        <v>95</v>
      </c>
      <c r="H8404" s="39">
        <f>MATCH(C8404,Currecny_M!$A$1:$P$1,0)</f>
        <v>12</v>
      </c>
      <c r="I8404" s="39">
        <f>VLOOKUP(N8404,Currecny_M!$A$1:$P$10,MATCH(Database!C8404,Currecny_M!$A$1:$P$1,0),FALSE)</f>
        <v>104.95</v>
      </c>
      <c r="J8404" s="82">
        <f t="shared" si="394"/>
        <v>120.48259999999999</v>
      </c>
      <c r="K8404" s="39">
        <f>VLOOKUP('Cover page'!$B$6,Currecny_M!$A$1:$P$10,MATCH(Database!C8404,Currecny_M!$A$1:$P$1,0),FALSE)</f>
        <v>1</v>
      </c>
      <c r="L8404" s="82">
        <f t="shared" si="395"/>
        <v>120.48259999999999</v>
      </c>
      <c r="M8404" s="82">
        <f>((E8404/$F$1)*VLOOKUP(N8404,Currecny_M!$A$1:$P$10,MATCH(Database!C8404,Currecny_M!$A$1:$P$1,0),FALSE))/VLOOKUP('Cover page'!$B$6,Currecny_M!$A$1:$P$10,MATCH(Database!C8404,Currecny_M!$A$1:$P$1,0),FALSE)</f>
        <v>120.48259999999999</v>
      </c>
      <c r="N8404" s="6" t="str">
        <f>VLOOKUP(B8404,Master!$A$2:$C$11,3,FALSE)</f>
        <v>Pound</v>
      </c>
      <c r="O8404" s="6" t="str">
        <f>VLOOKUP(B8404,Master!$A$2:$C$11,2,FALSE)</f>
        <v>Europe</v>
      </c>
      <c r="Q8404" s="39" t="str">
        <f>VLOOKUP(D8404,GL_Master!$A$1:$D$80,2,FALSE)</f>
        <v>BS</v>
      </c>
      <c r="R8404" s="39" t="str">
        <f>VLOOKUP(D8404,GL_Master!$A$1:$D$80,3,FALSE)</f>
        <v>Gross Block</v>
      </c>
      <c r="S8404" s="39" t="str">
        <f>VLOOKUP(D8404,GL_Master!$A$1:$D$80,4,FALSE)</f>
        <v>Tangible Fixed assets</v>
      </c>
    </row>
    <row r="8405" spans="1:19" x14ac:dyDescent="0.25">
      <c r="A8405" s="39" t="s">
        <v>262</v>
      </c>
      <c r="B8405" s="39" t="s">
        <v>250</v>
      </c>
      <c r="C8405" s="7">
        <v>44228</v>
      </c>
      <c r="D8405" s="39" t="s">
        <v>75</v>
      </c>
      <c r="E8405" s="39">
        <v>-28</v>
      </c>
      <c r="F8405" s="82">
        <f t="shared" si="393"/>
        <v>-2.8000000000000001E-2</v>
      </c>
      <c r="G8405" s="39">
        <f>VLOOKUP(N8405,Currecny_M!$A$1:$P$10,2,FALSE)</f>
        <v>95</v>
      </c>
      <c r="H8405" s="39">
        <f>MATCH(C8405,Currecny_M!$A$1:$P$1,0)</f>
        <v>12</v>
      </c>
      <c r="I8405" s="39">
        <f>VLOOKUP(N8405,Currecny_M!$A$1:$P$10,MATCH(Database!C8405,Currecny_M!$A$1:$P$1,0),FALSE)</f>
        <v>104.95</v>
      </c>
      <c r="J8405" s="82">
        <f t="shared" si="394"/>
        <v>-2.9386000000000001</v>
      </c>
      <c r="K8405" s="39">
        <f>VLOOKUP('Cover page'!$B$6,Currecny_M!$A$1:$P$10,MATCH(Database!C8405,Currecny_M!$A$1:$P$1,0),FALSE)</f>
        <v>1</v>
      </c>
      <c r="L8405" s="82">
        <f t="shared" si="395"/>
        <v>-2.9386000000000001</v>
      </c>
      <c r="M8405" s="82">
        <f>((E8405/$F$1)*VLOOKUP(N8405,Currecny_M!$A$1:$P$10,MATCH(Database!C8405,Currecny_M!$A$1:$P$1,0),FALSE))/VLOOKUP('Cover page'!$B$6,Currecny_M!$A$1:$P$10,MATCH(Database!C8405,Currecny_M!$A$1:$P$1,0),FALSE)</f>
        <v>-2.9386000000000001</v>
      </c>
      <c r="N8405" s="6" t="str">
        <f>VLOOKUP(B8405,Master!$A$2:$C$11,3,FALSE)</f>
        <v>Pound</v>
      </c>
      <c r="O8405" s="6" t="str">
        <f>VLOOKUP(B8405,Master!$A$2:$C$11,2,FALSE)</f>
        <v>Europe</v>
      </c>
      <c r="Q8405" s="39" t="str">
        <f>VLOOKUP(D8405,GL_Master!$A$1:$D$80,2,FALSE)</f>
        <v>BS</v>
      </c>
      <c r="R8405" s="39" t="str">
        <f>VLOOKUP(D8405,GL_Master!$A$1:$D$80,3,FALSE)</f>
        <v>Gross Block</v>
      </c>
      <c r="S8405" s="39" t="str">
        <f>VLOOKUP(D8405,GL_Master!$A$1:$D$80,4,FALSE)</f>
        <v>Tangible Fixed assets</v>
      </c>
    </row>
    <row r="8406" spans="1:19" x14ac:dyDescent="0.25">
      <c r="A8406" s="39" t="s">
        <v>262</v>
      </c>
      <c r="B8406" s="39" t="s">
        <v>250</v>
      </c>
      <c r="C8406" s="7">
        <v>44228</v>
      </c>
      <c r="D8406" s="39" t="s">
        <v>76</v>
      </c>
      <c r="E8406" s="39">
        <v>644</v>
      </c>
      <c r="F8406" s="82">
        <f t="shared" si="393"/>
        <v>0.64400000000000002</v>
      </c>
      <c r="G8406" s="39">
        <f>VLOOKUP(N8406,Currecny_M!$A$1:$P$10,2,FALSE)</f>
        <v>95</v>
      </c>
      <c r="H8406" s="39">
        <f>MATCH(C8406,Currecny_M!$A$1:$P$1,0)</f>
        <v>12</v>
      </c>
      <c r="I8406" s="39">
        <f>VLOOKUP(N8406,Currecny_M!$A$1:$P$10,MATCH(Database!C8406,Currecny_M!$A$1:$P$1,0),FALSE)</f>
        <v>104.95</v>
      </c>
      <c r="J8406" s="82">
        <f t="shared" si="394"/>
        <v>67.587800000000001</v>
      </c>
      <c r="K8406" s="39">
        <f>VLOOKUP('Cover page'!$B$6,Currecny_M!$A$1:$P$10,MATCH(Database!C8406,Currecny_M!$A$1:$P$1,0),FALSE)</f>
        <v>1</v>
      </c>
      <c r="L8406" s="82">
        <f t="shared" si="395"/>
        <v>67.587800000000001</v>
      </c>
      <c r="M8406" s="82">
        <f>((E8406/$F$1)*VLOOKUP(N8406,Currecny_M!$A$1:$P$10,MATCH(Database!C8406,Currecny_M!$A$1:$P$1,0),FALSE))/VLOOKUP('Cover page'!$B$6,Currecny_M!$A$1:$P$10,MATCH(Database!C8406,Currecny_M!$A$1:$P$1,0),FALSE)</f>
        <v>67.587800000000001</v>
      </c>
      <c r="N8406" s="6" t="str">
        <f>VLOOKUP(B8406,Master!$A$2:$C$11,3,FALSE)</f>
        <v>Pound</v>
      </c>
      <c r="O8406" s="6" t="str">
        <f>VLOOKUP(B8406,Master!$A$2:$C$11,2,FALSE)</f>
        <v>Europe</v>
      </c>
      <c r="Q8406" s="39" t="str">
        <f>VLOOKUP(D8406,GL_Master!$A$1:$D$80,2,FALSE)</f>
        <v>BS</v>
      </c>
      <c r="R8406" s="39" t="str">
        <f>VLOOKUP(D8406,GL_Master!$A$1:$D$80,3,FALSE)</f>
        <v>Inventories</v>
      </c>
      <c r="S8406" s="39" t="str">
        <f>VLOOKUP(D8406,GL_Master!$A$1:$D$80,4,FALSE)</f>
        <v>Inventory</v>
      </c>
    </row>
    <row r="8407" spans="1:19" x14ac:dyDescent="0.25">
      <c r="A8407" s="39" t="s">
        <v>262</v>
      </c>
      <c r="B8407" s="39" t="s">
        <v>250</v>
      </c>
      <c r="C8407" s="7">
        <v>44228</v>
      </c>
      <c r="D8407" s="39" t="s">
        <v>77</v>
      </c>
      <c r="E8407" s="39">
        <v>1623</v>
      </c>
      <c r="F8407" s="82">
        <f t="shared" si="393"/>
        <v>1.623</v>
      </c>
      <c r="G8407" s="39">
        <f>VLOOKUP(N8407,Currecny_M!$A$1:$P$10,2,FALSE)</f>
        <v>95</v>
      </c>
      <c r="H8407" s="39">
        <f>MATCH(C8407,Currecny_M!$A$1:$P$1,0)</f>
        <v>12</v>
      </c>
      <c r="I8407" s="39">
        <f>VLOOKUP(N8407,Currecny_M!$A$1:$P$10,MATCH(Database!C8407,Currecny_M!$A$1:$P$1,0),FALSE)</f>
        <v>104.95</v>
      </c>
      <c r="J8407" s="82">
        <f t="shared" si="394"/>
        <v>170.33385000000001</v>
      </c>
      <c r="K8407" s="39">
        <f>VLOOKUP('Cover page'!$B$6,Currecny_M!$A$1:$P$10,MATCH(Database!C8407,Currecny_M!$A$1:$P$1,0),FALSE)</f>
        <v>1</v>
      </c>
      <c r="L8407" s="82">
        <f t="shared" si="395"/>
        <v>170.33385000000001</v>
      </c>
      <c r="M8407" s="82">
        <f>((E8407/$F$1)*VLOOKUP(N8407,Currecny_M!$A$1:$P$10,MATCH(Database!C8407,Currecny_M!$A$1:$P$1,0),FALSE))/VLOOKUP('Cover page'!$B$6,Currecny_M!$A$1:$P$10,MATCH(Database!C8407,Currecny_M!$A$1:$P$1,0),FALSE)</f>
        <v>170.33385000000001</v>
      </c>
      <c r="N8407" s="6" t="str">
        <f>VLOOKUP(B8407,Master!$A$2:$C$11,3,FALSE)</f>
        <v>Pound</v>
      </c>
      <c r="O8407" s="6" t="str">
        <f>VLOOKUP(B8407,Master!$A$2:$C$11,2,FALSE)</f>
        <v>Europe</v>
      </c>
      <c r="Q8407" s="39" t="str">
        <f>VLOOKUP(D8407,GL_Master!$A$1:$D$80,2,FALSE)</f>
        <v>BS</v>
      </c>
      <c r="R8407" s="39" t="str">
        <f>VLOOKUP(D8407,GL_Master!$A$1:$D$80,3,FALSE)</f>
        <v>Inventories</v>
      </c>
      <c r="S8407" s="39" t="str">
        <f>VLOOKUP(D8407,GL_Master!$A$1:$D$80,4,FALSE)</f>
        <v>Inventory</v>
      </c>
    </row>
    <row r="8408" spans="1:19" x14ac:dyDescent="0.25">
      <c r="A8408" s="39" t="s">
        <v>262</v>
      </c>
      <c r="B8408" s="39" t="s">
        <v>250</v>
      </c>
      <c r="C8408" s="7">
        <v>44228</v>
      </c>
      <c r="D8408" s="39" t="s">
        <v>2</v>
      </c>
      <c r="E8408" s="39">
        <v>178742</v>
      </c>
      <c r="F8408" s="82">
        <f t="shared" si="393"/>
        <v>178.74199999999999</v>
      </c>
      <c r="G8408" s="39">
        <f>VLOOKUP(N8408,Currecny_M!$A$1:$P$10,2,FALSE)</f>
        <v>95</v>
      </c>
      <c r="H8408" s="39">
        <f>MATCH(C8408,Currecny_M!$A$1:$P$1,0)</f>
        <v>12</v>
      </c>
      <c r="I8408" s="39">
        <f>VLOOKUP(N8408,Currecny_M!$A$1:$P$10,MATCH(Database!C8408,Currecny_M!$A$1:$P$1,0),FALSE)</f>
        <v>104.95</v>
      </c>
      <c r="J8408" s="82">
        <f t="shared" si="394"/>
        <v>18758.972900000001</v>
      </c>
      <c r="K8408" s="39">
        <f>VLOOKUP('Cover page'!$B$6,Currecny_M!$A$1:$P$10,MATCH(Database!C8408,Currecny_M!$A$1:$P$1,0),FALSE)</f>
        <v>1</v>
      </c>
      <c r="L8408" s="82">
        <f t="shared" si="395"/>
        <v>18758.972900000001</v>
      </c>
      <c r="M8408" s="82">
        <f>((E8408/$F$1)*VLOOKUP(N8408,Currecny_M!$A$1:$P$10,MATCH(Database!C8408,Currecny_M!$A$1:$P$1,0),FALSE))/VLOOKUP('Cover page'!$B$6,Currecny_M!$A$1:$P$10,MATCH(Database!C8408,Currecny_M!$A$1:$P$1,0),FALSE)</f>
        <v>18758.972900000001</v>
      </c>
      <c r="N8408" s="6" t="str">
        <f>VLOOKUP(B8408,Master!$A$2:$C$11,3,FALSE)</f>
        <v>Pound</v>
      </c>
      <c r="O8408" s="6" t="str">
        <f>VLOOKUP(B8408,Master!$A$2:$C$11,2,FALSE)</f>
        <v>Europe</v>
      </c>
      <c r="Q8408" s="39" t="str">
        <f>VLOOKUP(D8408,GL_Master!$A$1:$D$80,2,FALSE)</f>
        <v>BS</v>
      </c>
      <c r="R8408" s="39" t="str">
        <f>VLOOKUP(D8408,GL_Master!$A$1:$D$80,3,FALSE)</f>
        <v>Trade receivables</v>
      </c>
      <c r="S8408" s="39" t="str">
        <f>VLOOKUP(D8408,GL_Master!$A$1:$D$80,4,FALSE)</f>
        <v>Unsecured, considered good</v>
      </c>
    </row>
    <row r="8409" spans="1:19" x14ac:dyDescent="0.25">
      <c r="A8409" s="39" t="s">
        <v>262</v>
      </c>
      <c r="B8409" s="39" t="s">
        <v>250</v>
      </c>
      <c r="C8409" s="7">
        <v>44228</v>
      </c>
      <c r="D8409" s="39" t="s">
        <v>78</v>
      </c>
      <c r="E8409" s="39">
        <v>26</v>
      </c>
      <c r="F8409" s="82">
        <f t="shared" si="393"/>
        <v>2.5999999999999999E-2</v>
      </c>
      <c r="G8409" s="39">
        <f>VLOOKUP(N8409,Currecny_M!$A$1:$P$10,2,FALSE)</f>
        <v>95</v>
      </c>
      <c r="H8409" s="39">
        <f>MATCH(C8409,Currecny_M!$A$1:$P$1,0)</f>
        <v>12</v>
      </c>
      <c r="I8409" s="39">
        <f>VLOOKUP(N8409,Currecny_M!$A$1:$P$10,MATCH(Database!C8409,Currecny_M!$A$1:$P$1,0),FALSE)</f>
        <v>104.95</v>
      </c>
      <c r="J8409" s="82">
        <f t="shared" si="394"/>
        <v>2.7286999999999999</v>
      </c>
      <c r="K8409" s="39">
        <f>VLOOKUP('Cover page'!$B$6,Currecny_M!$A$1:$P$10,MATCH(Database!C8409,Currecny_M!$A$1:$P$1,0),FALSE)</f>
        <v>1</v>
      </c>
      <c r="L8409" s="82">
        <f t="shared" si="395"/>
        <v>2.7286999999999999</v>
      </c>
      <c r="M8409" s="82">
        <f>((E8409/$F$1)*VLOOKUP(N8409,Currecny_M!$A$1:$P$10,MATCH(Database!C8409,Currecny_M!$A$1:$P$1,0),FALSE))/VLOOKUP('Cover page'!$B$6,Currecny_M!$A$1:$P$10,MATCH(Database!C8409,Currecny_M!$A$1:$P$1,0),FALSE)</f>
        <v>2.7286999999999999</v>
      </c>
      <c r="N8409" s="6" t="str">
        <f>VLOOKUP(B8409,Master!$A$2:$C$11,3,FALSE)</f>
        <v>Pound</v>
      </c>
      <c r="O8409" s="6" t="str">
        <f>VLOOKUP(B8409,Master!$A$2:$C$11,2,FALSE)</f>
        <v>Europe</v>
      </c>
      <c r="Q8409" s="39" t="str">
        <f>VLOOKUP(D8409,GL_Master!$A$1:$D$80,2,FALSE)</f>
        <v>BS</v>
      </c>
      <c r="R8409" s="39" t="str">
        <f>VLOOKUP(D8409,GL_Master!$A$1:$D$80,3,FALSE)</f>
        <v>Cash &amp; Bank Balances</v>
      </c>
      <c r="S8409" s="39" t="str">
        <f>VLOOKUP(D8409,GL_Master!$A$1:$D$80,4,FALSE)</f>
        <v>Cash In hand</v>
      </c>
    </row>
    <row r="8410" spans="1:19" x14ac:dyDescent="0.25">
      <c r="A8410" s="39" t="s">
        <v>262</v>
      </c>
      <c r="B8410" s="39" t="s">
        <v>250</v>
      </c>
      <c r="C8410" s="7">
        <v>44228</v>
      </c>
      <c r="D8410" s="39" t="s">
        <v>79</v>
      </c>
      <c r="E8410" s="39">
        <v>-6568</v>
      </c>
      <c r="F8410" s="82">
        <f t="shared" si="393"/>
        <v>-6.5679999999999996</v>
      </c>
      <c r="G8410" s="39">
        <f>VLOOKUP(N8410,Currecny_M!$A$1:$P$10,2,FALSE)</f>
        <v>95</v>
      </c>
      <c r="H8410" s="39">
        <f>MATCH(C8410,Currecny_M!$A$1:$P$1,0)</f>
        <v>12</v>
      </c>
      <c r="I8410" s="39">
        <f>VLOOKUP(N8410,Currecny_M!$A$1:$P$10,MATCH(Database!C8410,Currecny_M!$A$1:$P$1,0),FALSE)</f>
        <v>104.95</v>
      </c>
      <c r="J8410" s="82">
        <f t="shared" si="394"/>
        <v>-689.3116</v>
      </c>
      <c r="K8410" s="39">
        <f>VLOOKUP('Cover page'!$B$6,Currecny_M!$A$1:$P$10,MATCH(Database!C8410,Currecny_M!$A$1:$P$1,0),FALSE)</f>
        <v>1</v>
      </c>
      <c r="L8410" s="82">
        <f t="shared" si="395"/>
        <v>-689.3116</v>
      </c>
      <c r="M8410" s="82">
        <f>((E8410/$F$1)*VLOOKUP(N8410,Currecny_M!$A$1:$P$10,MATCH(Database!C8410,Currecny_M!$A$1:$P$1,0),FALSE))/VLOOKUP('Cover page'!$B$6,Currecny_M!$A$1:$P$10,MATCH(Database!C8410,Currecny_M!$A$1:$P$1,0),FALSE)</f>
        <v>-689.3116</v>
      </c>
      <c r="N8410" s="6" t="str">
        <f>VLOOKUP(B8410,Master!$A$2:$C$11,3,FALSE)</f>
        <v>Pound</v>
      </c>
      <c r="O8410" s="6" t="str">
        <f>VLOOKUP(B8410,Master!$A$2:$C$11,2,FALSE)</f>
        <v>Europe</v>
      </c>
      <c r="Q8410" s="39" t="str">
        <f>VLOOKUP(D8410,GL_Master!$A$1:$D$80,2,FALSE)</f>
        <v>BS</v>
      </c>
      <c r="R8410" s="39" t="str">
        <f>VLOOKUP(D8410,GL_Master!$A$1:$D$80,3,FALSE)</f>
        <v>Loan Fund</v>
      </c>
      <c r="S8410" s="39" t="str">
        <f>VLOOKUP(D8410,GL_Master!$A$1:$D$80,4,FALSE)</f>
        <v>Term Loan</v>
      </c>
    </row>
    <row r="8411" spans="1:19" x14ac:dyDescent="0.25">
      <c r="A8411" s="39" t="s">
        <v>262</v>
      </c>
      <c r="B8411" s="39" t="s">
        <v>250</v>
      </c>
      <c r="C8411" s="7">
        <v>44228</v>
      </c>
      <c r="D8411" s="39" t="s">
        <v>80</v>
      </c>
      <c r="E8411" s="39">
        <v>179</v>
      </c>
      <c r="F8411" s="82">
        <f t="shared" si="393"/>
        <v>0.17899999999999999</v>
      </c>
      <c r="G8411" s="39">
        <f>VLOOKUP(N8411,Currecny_M!$A$1:$P$10,2,FALSE)</f>
        <v>95</v>
      </c>
      <c r="H8411" s="39">
        <f>MATCH(C8411,Currecny_M!$A$1:$P$1,0)</f>
        <v>12</v>
      </c>
      <c r="I8411" s="39">
        <f>VLOOKUP(N8411,Currecny_M!$A$1:$P$10,MATCH(Database!C8411,Currecny_M!$A$1:$P$1,0),FALSE)</f>
        <v>104.95</v>
      </c>
      <c r="J8411" s="82">
        <f t="shared" si="394"/>
        <v>18.786049999999999</v>
      </c>
      <c r="K8411" s="39">
        <f>VLOOKUP('Cover page'!$B$6,Currecny_M!$A$1:$P$10,MATCH(Database!C8411,Currecny_M!$A$1:$P$1,0),FALSE)</f>
        <v>1</v>
      </c>
      <c r="L8411" s="82">
        <f t="shared" si="395"/>
        <v>18.786049999999999</v>
      </c>
      <c r="M8411" s="82">
        <f>((E8411/$F$1)*VLOOKUP(N8411,Currecny_M!$A$1:$P$10,MATCH(Database!C8411,Currecny_M!$A$1:$P$1,0),FALSE))/VLOOKUP('Cover page'!$B$6,Currecny_M!$A$1:$P$10,MATCH(Database!C8411,Currecny_M!$A$1:$P$1,0),FALSE)</f>
        <v>18.786049999999999</v>
      </c>
      <c r="N8411" s="6" t="str">
        <f>VLOOKUP(B8411,Master!$A$2:$C$11,3,FALSE)</f>
        <v>Pound</v>
      </c>
      <c r="O8411" s="6" t="str">
        <f>VLOOKUP(B8411,Master!$A$2:$C$11,2,FALSE)</f>
        <v>Europe</v>
      </c>
      <c r="Q8411" s="39" t="str">
        <f>VLOOKUP(D8411,GL_Master!$A$1:$D$80,2,FALSE)</f>
        <v>BS</v>
      </c>
      <c r="R8411" s="39" t="str">
        <f>VLOOKUP(D8411,GL_Master!$A$1:$D$80,3,FALSE)</f>
        <v>Cash &amp; Bank Balances</v>
      </c>
      <c r="S8411" s="39" t="str">
        <f>VLOOKUP(D8411,GL_Master!$A$1:$D$80,4,FALSE)</f>
        <v xml:space="preserve">      On Current Accounts</v>
      </c>
    </row>
    <row r="8412" spans="1:19" x14ac:dyDescent="0.25">
      <c r="A8412" s="39" t="s">
        <v>262</v>
      </c>
      <c r="B8412" s="39" t="s">
        <v>250</v>
      </c>
      <c r="C8412" s="7">
        <v>44228</v>
      </c>
      <c r="D8412" s="39" t="s">
        <v>81</v>
      </c>
      <c r="E8412" s="39">
        <v>13624</v>
      </c>
      <c r="F8412" s="82">
        <f t="shared" si="393"/>
        <v>13.624000000000001</v>
      </c>
      <c r="G8412" s="39">
        <f>VLOOKUP(N8412,Currecny_M!$A$1:$P$10,2,FALSE)</f>
        <v>95</v>
      </c>
      <c r="H8412" s="39">
        <f>MATCH(C8412,Currecny_M!$A$1:$P$1,0)</f>
        <v>12</v>
      </c>
      <c r="I8412" s="39">
        <f>VLOOKUP(N8412,Currecny_M!$A$1:$P$10,MATCH(Database!C8412,Currecny_M!$A$1:$P$1,0),FALSE)</f>
        <v>104.95</v>
      </c>
      <c r="J8412" s="82">
        <f t="shared" si="394"/>
        <v>1429.8388</v>
      </c>
      <c r="K8412" s="39">
        <f>VLOOKUP('Cover page'!$B$6,Currecny_M!$A$1:$P$10,MATCH(Database!C8412,Currecny_M!$A$1:$P$1,0),FALSE)</f>
        <v>1</v>
      </c>
      <c r="L8412" s="82">
        <f t="shared" si="395"/>
        <v>1429.8388</v>
      </c>
      <c r="M8412" s="82">
        <f>((E8412/$F$1)*VLOOKUP(N8412,Currecny_M!$A$1:$P$10,MATCH(Database!C8412,Currecny_M!$A$1:$P$1,0),FALSE))/VLOOKUP('Cover page'!$B$6,Currecny_M!$A$1:$P$10,MATCH(Database!C8412,Currecny_M!$A$1:$P$1,0),FALSE)</f>
        <v>1429.8388</v>
      </c>
      <c r="N8412" s="6" t="str">
        <f>VLOOKUP(B8412,Master!$A$2:$C$11,3,FALSE)</f>
        <v>Pound</v>
      </c>
      <c r="O8412" s="6" t="str">
        <f>VLOOKUP(B8412,Master!$A$2:$C$11,2,FALSE)</f>
        <v>Europe</v>
      </c>
      <c r="Q8412" s="39" t="str">
        <f>VLOOKUP(D8412,GL_Master!$A$1:$D$80,2,FALSE)</f>
        <v>BS</v>
      </c>
      <c r="R8412" s="39" t="str">
        <f>VLOOKUP(D8412,GL_Master!$A$1:$D$80,3,FALSE)</f>
        <v>Other Current Assets</v>
      </c>
      <c r="S8412" s="39" t="str">
        <f>VLOOKUP(D8412,GL_Master!$A$1:$D$80,4,FALSE)</f>
        <v>Advance tax recoverable (net of provision )</v>
      </c>
    </row>
    <row r="8413" spans="1:19" x14ac:dyDescent="0.25">
      <c r="A8413" s="39" t="s">
        <v>262</v>
      </c>
      <c r="B8413" s="39" t="s">
        <v>250</v>
      </c>
      <c r="C8413" s="7">
        <v>44228</v>
      </c>
      <c r="D8413" s="39" t="s">
        <v>19</v>
      </c>
      <c r="E8413" s="39">
        <v>136</v>
      </c>
      <c r="F8413" s="82">
        <f t="shared" si="393"/>
        <v>0.13600000000000001</v>
      </c>
      <c r="G8413" s="39">
        <f>VLOOKUP(N8413,Currecny_M!$A$1:$P$10,2,FALSE)</f>
        <v>95</v>
      </c>
      <c r="H8413" s="39">
        <f>MATCH(C8413,Currecny_M!$A$1:$P$1,0)</f>
        <v>12</v>
      </c>
      <c r="I8413" s="39">
        <f>VLOOKUP(N8413,Currecny_M!$A$1:$P$10,MATCH(Database!C8413,Currecny_M!$A$1:$P$1,0),FALSE)</f>
        <v>104.95</v>
      </c>
      <c r="J8413" s="82">
        <f t="shared" si="394"/>
        <v>14.273200000000001</v>
      </c>
      <c r="K8413" s="39">
        <f>VLOOKUP('Cover page'!$B$6,Currecny_M!$A$1:$P$10,MATCH(Database!C8413,Currecny_M!$A$1:$P$1,0),FALSE)</f>
        <v>1</v>
      </c>
      <c r="L8413" s="82">
        <f t="shared" si="395"/>
        <v>14.273200000000001</v>
      </c>
      <c r="M8413" s="82">
        <f>((E8413/$F$1)*VLOOKUP(N8413,Currecny_M!$A$1:$P$10,MATCH(Database!C8413,Currecny_M!$A$1:$P$1,0),FALSE))/VLOOKUP('Cover page'!$B$6,Currecny_M!$A$1:$P$10,MATCH(Database!C8413,Currecny_M!$A$1:$P$1,0),FALSE)</f>
        <v>14.273200000000001</v>
      </c>
      <c r="N8413" s="6" t="str">
        <f>VLOOKUP(B8413,Master!$A$2:$C$11,3,FALSE)</f>
        <v>Pound</v>
      </c>
      <c r="O8413" s="6" t="str">
        <f>VLOOKUP(B8413,Master!$A$2:$C$11,2,FALSE)</f>
        <v>Europe</v>
      </c>
      <c r="Q8413" s="39" t="str">
        <f>VLOOKUP(D8413,GL_Master!$A$1:$D$80,2,FALSE)</f>
        <v>BS</v>
      </c>
      <c r="R8413" s="39" t="str">
        <f>VLOOKUP(D8413,GL_Master!$A$1:$D$80,3,FALSE)</f>
        <v>Short-term loan and advances</v>
      </c>
      <c r="S8413" s="39" t="str">
        <f>VLOOKUP(D8413,GL_Master!$A$1:$D$80,4,FALSE)</f>
        <v>Prepaid expenses</v>
      </c>
    </row>
    <row r="8414" spans="1:19" x14ac:dyDescent="0.25">
      <c r="A8414" s="39" t="s">
        <v>262</v>
      </c>
      <c r="B8414" s="39" t="s">
        <v>250</v>
      </c>
      <c r="C8414" s="7">
        <v>44228</v>
      </c>
      <c r="D8414" s="39" t="s">
        <v>82</v>
      </c>
      <c r="E8414" s="39">
        <v>1460</v>
      </c>
      <c r="F8414" s="82">
        <f t="shared" si="393"/>
        <v>1.46</v>
      </c>
      <c r="G8414" s="39">
        <f>VLOOKUP(N8414,Currecny_M!$A$1:$P$10,2,FALSE)</f>
        <v>95</v>
      </c>
      <c r="H8414" s="39">
        <f>MATCH(C8414,Currecny_M!$A$1:$P$1,0)</f>
        <v>12</v>
      </c>
      <c r="I8414" s="39">
        <f>VLOOKUP(N8414,Currecny_M!$A$1:$P$10,MATCH(Database!C8414,Currecny_M!$A$1:$P$1,0),FALSE)</f>
        <v>104.95</v>
      </c>
      <c r="J8414" s="82">
        <f t="shared" si="394"/>
        <v>153.227</v>
      </c>
      <c r="K8414" s="39">
        <f>VLOOKUP('Cover page'!$B$6,Currecny_M!$A$1:$P$10,MATCH(Database!C8414,Currecny_M!$A$1:$P$1,0),FALSE)</f>
        <v>1</v>
      </c>
      <c r="L8414" s="82">
        <f t="shared" si="395"/>
        <v>153.227</v>
      </c>
      <c r="M8414" s="82">
        <f>((E8414/$F$1)*VLOOKUP(N8414,Currecny_M!$A$1:$P$10,MATCH(Database!C8414,Currecny_M!$A$1:$P$1,0),FALSE))/VLOOKUP('Cover page'!$B$6,Currecny_M!$A$1:$P$10,MATCH(Database!C8414,Currecny_M!$A$1:$P$1,0),FALSE)</f>
        <v>153.227</v>
      </c>
      <c r="N8414" s="6" t="str">
        <f>VLOOKUP(B8414,Master!$A$2:$C$11,3,FALSE)</f>
        <v>Pound</v>
      </c>
      <c r="O8414" s="6" t="str">
        <f>VLOOKUP(B8414,Master!$A$2:$C$11,2,FALSE)</f>
        <v>Europe</v>
      </c>
      <c r="Q8414" s="39" t="str">
        <f>VLOOKUP(D8414,GL_Master!$A$1:$D$80,2,FALSE)</f>
        <v>BS</v>
      </c>
      <c r="R8414" s="39" t="str">
        <f>VLOOKUP(D8414,GL_Master!$A$1:$D$80,3,FALSE)</f>
        <v>Short-term loan and advances</v>
      </c>
      <c r="S8414" s="39" t="str">
        <f>VLOOKUP(D8414,GL_Master!$A$1:$D$80,4,FALSE)</f>
        <v>Advance to vendor/employees</v>
      </c>
    </row>
    <row r="8415" spans="1:19" x14ac:dyDescent="0.25">
      <c r="A8415" s="39" t="s">
        <v>262</v>
      </c>
      <c r="B8415" s="39" t="s">
        <v>250</v>
      </c>
      <c r="C8415" s="7">
        <v>44228</v>
      </c>
      <c r="D8415" s="39" t="s">
        <v>83</v>
      </c>
      <c r="E8415" s="39">
        <v>964</v>
      </c>
      <c r="F8415" s="82">
        <f t="shared" si="393"/>
        <v>0.96399999999999997</v>
      </c>
      <c r="G8415" s="39">
        <f>VLOOKUP(N8415,Currecny_M!$A$1:$P$10,2,FALSE)</f>
        <v>95</v>
      </c>
      <c r="H8415" s="39">
        <f>MATCH(C8415,Currecny_M!$A$1:$P$1,0)</f>
        <v>12</v>
      </c>
      <c r="I8415" s="39">
        <f>VLOOKUP(N8415,Currecny_M!$A$1:$P$10,MATCH(Database!C8415,Currecny_M!$A$1:$P$1,0),FALSE)</f>
        <v>104.95</v>
      </c>
      <c r="J8415" s="82">
        <f t="shared" si="394"/>
        <v>101.1718</v>
      </c>
      <c r="K8415" s="39">
        <f>VLOOKUP('Cover page'!$B$6,Currecny_M!$A$1:$P$10,MATCH(Database!C8415,Currecny_M!$A$1:$P$1,0),FALSE)</f>
        <v>1</v>
      </c>
      <c r="L8415" s="82">
        <f t="shared" si="395"/>
        <v>101.1718</v>
      </c>
      <c r="M8415" s="82">
        <f>((E8415/$F$1)*VLOOKUP(N8415,Currecny_M!$A$1:$P$10,MATCH(Database!C8415,Currecny_M!$A$1:$P$1,0),FALSE))/VLOOKUP('Cover page'!$B$6,Currecny_M!$A$1:$P$10,MATCH(Database!C8415,Currecny_M!$A$1:$P$1,0),FALSE)</f>
        <v>101.1718</v>
      </c>
      <c r="N8415" s="6" t="str">
        <f>VLOOKUP(B8415,Master!$A$2:$C$11,3,FALSE)</f>
        <v>Pound</v>
      </c>
      <c r="O8415" s="6" t="str">
        <f>VLOOKUP(B8415,Master!$A$2:$C$11,2,FALSE)</f>
        <v>Europe</v>
      </c>
      <c r="Q8415" s="39" t="str">
        <f>VLOOKUP(D8415,GL_Master!$A$1:$D$80,2,FALSE)</f>
        <v>BS</v>
      </c>
      <c r="R8415" s="39" t="str">
        <f>VLOOKUP(D8415,GL_Master!$A$1:$D$80,3,FALSE)</f>
        <v>Other Current Assets</v>
      </c>
      <c r="S8415" s="39" t="str">
        <f>VLOOKUP(D8415,GL_Master!$A$1:$D$80,4,FALSE)</f>
        <v>Security deposits ( Unsecured, considered good)</v>
      </c>
    </row>
    <row r="8416" spans="1:19" x14ac:dyDescent="0.25">
      <c r="A8416" s="39" t="s">
        <v>262</v>
      </c>
      <c r="B8416" s="39" t="s">
        <v>250</v>
      </c>
      <c r="C8416" s="7">
        <v>44228</v>
      </c>
      <c r="D8416" s="39" t="s">
        <v>246</v>
      </c>
      <c r="E8416" s="39">
        <v>-110798</v>
      </c>
      <c r="F8416" s="82">
        <f t="shared" si="393"/>
        <v>-110.798</v>
      </c>
      <c r="G8416" s="39">
        <f>VLOOKUP(N8416,Currecny_M!$A$1:$P$10,2,FALSE)</f>
        <v>95</v>
      </c>
      <c r="H8416" s="39">
        <f>MATCH(C8416,Currecny_M!$A$1:$P$1,0)</f>
        <v>12</v>
      </c>
      <c r="I8416" s="39">
        <f>VLOOKUP(N8416,Currecny_M!$A$1:$P$10,MATCH(Database!C8416,Currecny_M!$A$1:$P$1,0),FALSE)</f>
        <v>104.95</v>
      </c>
      <c r="J8416" s="82">
        <f t="shared" si="394"/>
        <v>-11628.250100000001</v>
      </c>
      <c r="K8416" s="39">
        <f>VLOOKUP('Cover page'!$B$6,Currecny_M!$A$1:$P$10,MATCH(Database!C8416,Currecny_M!$A$1:$P$1,0),FALSE)</f>
        <v>1</v>
      </c>
      <c r="L8416" s="82">
        <f t="shared" si="395"/>
        <v>-11628.250100000001</v>
      </c>
      <c r="M8416" s="82">
        <f>((E8416/$F$1)*VLOOKUP(N8416,Currecny_M!$A$1:$P$10,MATCH(Database!C8416,Currecny_M!$A$1:$P$1,0),FALSE))/VLOOKUP('Cover page'!$B$6,Currecny_M!$A$1:$P$10,MATCH(Database!C8416,Currecny_M!$A$1:$P$1,0),FALSE)</f>
        <v>-11628.250100000001</v>
      </c>
      <c r="N8416" s="6" t="str">
        <f>VLOOKUP(B8416,Master!$A$2:$C$11,3,FALSE)</f>
        <v>Pound</v>
      </c>
      <c r="O8416" s="6" t="str">
        <f>VLOOKUP(B8416,Master!$A$2:$C$11,2,FALSE)</f>
        <v>Europe</v>
      </c>
      <c r="Q8416" s="39" t="str">
        <f>VLOOKUP(D8416,GL_Master!$A$1:$D$80,2,FALSE)</f>
        <v>PL</v>
      </c>
      <c r="R8416" s="39" t="str">
        <f>VLOOKUP(D8416,GL_Master!$A$1:$D$80,3,FALSE)</f>
        <v>Revenue from Operations</v>
      </c>
      <c r="S8416" s="39" t="str">
        <f>VLOOKUP(D8416,GL_Master!$A$1:$D$80,4,FALSE)</f>
        <v>Contract revenue</v>
      </c>
    </row>
    <row r="8417" spans="1:19" x14ac:dyDescent="0.25">
      <c r="A8417" s="39" t="s">
        <v>262</v>
      </c>
      <c r="B8417" s="39" t="s">
        <v>250</v>
      </c>
      <c r="C8417" s="7">
        <v>44228</v>
      </c>
      <c r="D8417" s="39" t="s">
        <v>134</v>
      </c>
      <c r="E8417" s="39">
        <v>-909</v>
      </c>
      <c r="F8417" s="82">
        <f t="shared" si="393"/>
        <v>-0.90900000000000003</v>
      </c>
      <c r="G8417" s="39">
        <f>VLOOKUP(N8417,Currecny_M!$A$1:$P$10,2,FALSE)</f>
        <v>95</v>
      </c>
      <c r="H8417" s="39">
        <f>MATCH(C8417,Currecny_M!$A$1:$P$1,0)</f>
        <v>12</v>
      </c>
      <c r="I8417" s="39">
        <f>VLOOKUP(N8417,Currecny_M!$A$1:$P$10,MATCH(Database!C8417,Currecny_M!$A$1:$P$1,0),FALSE)</f>
        <v>104.95</v>
      </c>
      <c r="J8417" s="82">
        <f t="shared" si="394"/>
        <v>-95.399550000000005</v>
      </c>
      <c r="K8417" s="39">
        <f>VLOOKUP('Cover page'!$B$6,Currecny_M!$A$1:$P$10,MATCH(Database!C8417,Currecny_M!$A$1:$P$1,0),FALSE)</f>
        <v>1</v>
      </c>
      <c r="L8417" s="82">
        <f t="shared" si="395"/>
        <v>-95.399550000000005</v>
      </c>
      <c r="M8417" s="82">
        <f>((E8417/$F$1)*VLOOKUP(N8417,Currecny_M!$A$1:$P$10,MATCH(Database!C8417,Currecny_M!$A$1:$P$1,0),FALSE))/VLOOKUP('Cover page'!$B$6,Currecny_M!$A$1:$P$10,MATCH(Database!C8417,Currecny_M!$A$1:$P$1,0),FALSE)</f>
        <v>-95.399550000000005</v>
      </c>
      <c r="N8417" s="6" t="str">
        <f>VLOOKUP(B8417,Master!$A$2:$C$11,3,FALSE)</f>
        <v>Pound</v>
      </c>
      <c r="O8417" s="6" t="str">
        <f>VLOOKUP(B8417,Master!$A$2:$C$11,2,FALSE)</f>
        <v>Europe</v>
      </c>
      <c r="Q8417" s="39" t="str">
        <f>VLOOKUP(D8417,GL_Master!$A$1:$D$80,2,FALSE)</f>
        <v>PL</v>
      </c>
      <c r="R8417" s="39" t="str">
        <f>VLOOKUP(D8417,GL_Master!$A$1:$D$80,3,FALSE)</f>
        <v>Other Income</v>
      </c>
      <c r="S8417" s="39" t="str">
        <f>VLOOKUP(D8417,GL_Master!$A$1:$D$80,4,FALSE)</f>
        <v>Other Income</v>
      </c>
    </row>
    <row r="8418" spans="1:19" x14ac:dyDescent="0.25">
      <c r="A8418" s="39" t="s">
        <v>262</v>
      </c>
      <c r="B8418" s="39" t="s">
        <v>250</v>
      </c>
      <c r="C8418" s="7">
        <v>44228</v>
      </c>
      <c r="D8418" s="39" t="s">
        <v>86</v>
      </c>
      <c r="E8418" s="39">
        <v>51</v>
      </c>
      <c r="F8418" s="82">
        <f t="shared" si="393"/>
        <v>5.0999999999999997E-2</v>
      </c>
      <c r="G8418" s="39">
        <f>VLOOKUP(N8418,Currecny_M!$A$1:$P$10,2,FALSE)</f>
        <v>95</v>
      </c>
      <c r="H8418" s="39">
        <f>MATCH(C8418,Currecny_M!$A$1:$P$1,0)</f>
        <v>12</v>
      </c>
      <c r="I8418" s="39">
        <f>VLOOKUP(N8418,Currecny_M!$A$1:$P$10,MATCH(Database!C8418,Currecny_M!$A$1:$P$1,0),FALSE)</f>
        <v>104.95</v>
      </c>
      <c r="J8418" s="82">
        <f t="shared" si="394"/>
        <v>5.3524500000000002</v>
      </c>
      <c r="K8418" s="39">
        <f>VLOOKUP('Cover page'!$B$6,Currecny_M!$A$1:$P$10,MATCH(Database!C8418,Currecny_M!$A$1:$P$1,0),FALSE)</f>
        <v>1</v>
      </c>
      <c r="L8418" s="82">
        <f t="shared" si="395"/>
        <v>5.3524500000000002</v>
      </c>
      <c r="M8418" s="82">
        <f>((E8418/$F$1)*VLOOKUP(N8418,Currecny_M!$A$1:$P$10,MATCH(Database!C8418,Currecny_M!$A$1:$P$1,0),FALSE))/VLOOKUP('Cover page'!$B$6,Currecny_M!$A$1:$P$10,MATCH(Database!C8418,Currecny_M!$A$1:$P$1,0),FALSE)</f>
        <v>5.3524500000000002</v>
      </c>
      <c r="N8418" s="6" t="str">
        <f>VLOOKUP(B8418,Master!$A$2:$C$11,3,FALSE)</f>
        <v>Pound</v>
      </c>
      <c r="O8418" s="6" t="str">
        <f>VLOOKUP(B8418,Master!$A$2:$C$11,2,FALSE)</f>
        <v>Europe</v>
      </c>
      <c r="Q8418" s="39" t="str">
        <f>VLOOKUP(D8418,GL_Master!$A$1:$D$80,2,FALSE)</f>
        <v>PL</v>
      </c>
      <c r="R8418" s="39" t="str">
        <f>VLOOKUP(D8418,GL_Master!$A$1:$D$80,3,FALSE)</f>
        <v>COGS</v>
      </c>
      <c r="S8418" s="39" t="str">
        <f>VLOOKUP(D8418,GL_Master!$A$1:$D$80,4,FALSE)</f>
        <v>Purchase of other traded goods</v>
      </c>
    </row>
    <row r="8419" spans="1:19" x14ac:dyDescent="0.25">
      <c r="A8419" s="39" t="s">
        <v>262</v>
      </c>
      <c r="B8419" s="39" t="s">
        <v>250</v>
      </c>
      <c r="C8419" s="7">
        <v>44228</v>
      </c>
      <c r="D8419" s="39" t="s">
        <v>87</v>
      </c>
      <c r="E8419" s="39">
        <v>27</v>
      </c>
      <c r="F8419" s="82">
        <f t="shared" si="393"/>
        <v>2.7E-2</v>
      </c>
      <c r="G8419" s="39">
        <f>VLOOKUP(N8419,Currecny_M!$A$1:$P$10,2,FALSE)</f>
        <v>95</v>
      </c>
      <c r="H8419" s="39">
        <f>MATCH(C8419,Currecny_M!$A$1:$P$1,0)</f>
        <v>12</v>
      </c>
      <c r="I8419" s="39">
        <f>VLOOKUP(N8419,Currecny_M!$A$1:$P$10,MATCH(Database!C8419,Currecny_M!$A$1:$P$1,0),FALSE)</f>
        <v>104.95</v>
      </c>
      <c r="J8419" s="82">
        <f t="shared" si="394"/>
        <v>2.83365</v>
      </c>
      <c r="K8419" s="39">
        <f>VLOOKUP('Cover page'!$B$6,Currecny_M!$A$1:$P$10,MATCH(Database!C8419,Currecny_M!$A$1:$P$1,0),FALSE)</f>
        <v>1</v>
      </c>
      <c r="L8419" s="82">
        <f t="shared" si="395"/>
        <v>2.83365</v>
      </c>
      <c r="M8419" s="82">
        <f>((E8419/$F$1)*VLOOKUP(N8419,Currecny_M!$A$1:$P$10,MATCH(Database!C8419,Currecny_M!$A$1:$P$1,0),FALSE))/VLOOKUP('Cover page'!$B$6,Currecny_M!$A$1:$P$10,MATCH(Database!C8419,Currecny_M!$A$1:$P$1,0),FALSE)</f>
        <v>2.83365</v>
      </c>
      <c r="N8419" s="6" t="str">
        <f>VLOOKUP(B8419,Master!$A$2:$C$11,3,FALSE)</f>
        <v>Pound</v>
      </c>
      <c r="O8419" s="6" t="str">
        <f>VLOOKUP(B8419,Master!$A$2:$C$11,2,FALSE)</f>
        <v>Europe</v>
      </c>
      <c r="Q8419" s="39" t="str">
        <f>VLOOKUP(D8419,GL_Master!$A$1:$D$80,2,FALSE)</f>
        <v>PL</v>
      </c>
      <c r="R8419" s="39" t="str">
        <f>VLOOKUP(D8419,GL_Master!$A$1:$D$80,3,FALSE)</f>
        <v>COGS</v>
      </c>
      <c r="S8419" s="39" t="str">
        <f>VLOOKUP(D8419,GL_Master!$A$1:$D$80,4,FALSE)</f>
        <v>Civil, Installation, Commissioning and Other miscellaneous expenses</v>
      </c>
    </row>
    <row r="8420" spans="1:19" x14ac:dyDescent="0.25">
      <c r="A8420" s="39" t="s">
        <v>262</v>
      </c>
      <c r="B8420" s="39" t="s">
        <v>250</v>
      </c>
      <c r="C8420" s="7">
        <v>44228</v>
      </c>
      <c r="D8420" s="39" t="s">
        <v>88</v>
      </c>
      <c r="E8420" s="39">
        <v>80</v>
      </c>
      <c r="F8420" s="82">
        <f t="shared" si="393"/>
        <v>0.08</v>
      </c>
      <c r="G8420" s="39">
        <f>VLOOKUP(N8420,Currecny_M!$A$1:$P$10,2,FALSE)</f>
        <v>95</v>
      </c>
      <c r="H8420" s="39">
        <f>MATCH(C8420,Currecny_M!$A$1:$P$1,0)</f>
        <v>12</v>
      </c>
      <c r="I8420" s="39">
        <f>VLOOKUP(N8420,Currecny_M!$A$1:$P$10,MATCH(Database!C8420,Currecny_M!$A$1:$P$1,0),FALSE)</f>
        <v>104.95</v>
      </c>
      <c r="J8420" s="82">
        <f t="shared" si="394"/>
        <v>8.3960000000000008</v>
      </c>
      <c r="K8420" s="39">
        <f>VLOOKUP('Cover page'!$B$6,Currecny_M!$A$1:$P$10,MATCH(Database!C8420,Currecny_M!$A$1:$P$1,0),FALSE)</f>
        <v>1</v>
      </c>
      <c r="L8420" s="82">
        <f t="shared" si="395"/>
        <v>8.3960000000000008</v>
      </c>
      <c r="M8420" s="82">
        <f>((E8420/$F$1)*VLOOKUP(N8420,Currecny_M!$A$1:$P$10,MATCH(Database!C8420,Currecny_M!$A$1:$P$1,0),FALSE))/VLOOKUP('Cover page'!$B$6,Currecny_M!$A$1:$P$10,MATCH(Database!C8420,Currecny_M!$A$1:$P$1,0),FALSE)</f>
        <v>8.3960000000000008</v>
      </c>
      <c r="N8420" s="6" t="str">
        <f>VLOOKUP(B8420,Master!$A$2:$C$11,3,FALSE)</f>
        <v>Pound</v>
      </c>
      <c r="O8420" s="6" t="str">
        <f>VLOOKUP(B8420,Master!$A$2:$C$11,2,FALSE)</f>
        <v>Europe</v>
      </c>
      <c r="Q8420" s="39" t="str">
        <f>VLOOKUP(D8420,GL_Master!$A$1:$D$80,2,FALSE)</f>
        <v>PL</v>
      </c>
      <c r="R8420" s="39" t="str">
        <f>VLOOKUP(D8420,GL_Master!$A$1:$D$80,3,FALSE)</f>
        <v>COGS</v>
      </c>
      <c r="S8420" s="39" t="str">
        <f>VLOOKUP(D8420,GL_Master!$A$1:$D$80,4,FALSE)</f>
        <v>Civil, Installation, Commissioning and Other miscellaneous expenses</v>
      </c>
    </row>
    <row r="8421" spans="1:19" x14ac:dyDescent="0.25">
      <c r="A8421" s="39" t="s">
        <v>262</v>
      </c>
      <c r="B8421" s="39" t="s">
        <v>250</v>
      </c>
      <c r="C8421" s="7">
        <v>44228</v>
      </c>
      <c r="D8421" s="39" t="s">
        <v>89</v>
      </c>
      <c r="E8421" s="39">
        <v>162</v>
      </c>
      <c r="F8421" s="82">
        <f t="shared" si="393"/>
        <v>0.16200000000000001</v>
      </c>
      <c r="G8421" s="39">
        <f>VLOOKUP(N8421,Currecny_M!$A$1:$P$10,2,FALSE)</f>
        <v>95</v>
      </c>
      <c r="H8421" s="39">
        <f>MATCH(C8421,Currecny_M!$A$1:$P$1,0)</f>
        <v>12</v>
      </c>
      <c r="I8421" s="39">
        <f>VLOOKUP(N8421,Currecny_M!$A$1:$P$10,MATCH(Database!C8421,Currecny_M!$A$1:$P$1,0),FALSE)</f>
        <v>104.95</v>
      </c>
      <c r="J8421" s="82">
        <f t="shared" si="394"/>
        <v>17.001900000000003</v>
      </c>
      <c r="K8421" s="39">
        <f>VLOOKUP('Cover page'!$B$6,Currecny_M!$A$1:$P$10,MATCH(Database!C8421,Currecny_M!$A$1:$P$1,0),FALSE)</f>
        <v>1</v>
      </c>
      <c r="L8421" s="82">
        <f t="shared" si="395"/>
        <v>17.001900000000003</v>
      </c>
      <c r="M8421" s="82">
        <f>((E8421/$F$1)*VLOOKUP(N8421,Currecny_M!$A$1:$P$10,MATCH(Database!C8421,Currecny_M!$A$1:$P$1,0),FALSE))/VLOOKUP('Cover page'!$B$6,Currecny_M!$A$1:$P$10,MATCH(Database!C8421,Currecny_M!$A$1:$P$1,0),FALSE)</f>
        <v>17.001900000000003</v>
      </c>
      <c r="N8421" s="6" t="str">
        <f>VLOOKUP(B8421,Master!$A$2:$C$11,3,FALSE)</f>
        <v>Pound</v>
      </c>
      <c r="O8421" s="6" t="str">
        <f>VLOOKUP(B8421,Master!$A$2:$C$11,2,FALSE)</f>
        <v>Europe</v>
      </c>
      <c r="Q8421" s="39" t="str">
        <f>VLOOKUP(D8421,GL_Master!$A$1:$D$80,2,FALSE)</f>
        <v>PL</v>
      </c>
      <c r="R8421" s="39" t="str">
        <f>VLOOKUP(D8421,GL_Master!$A$1:$D$80,3,FALSE)</f>
        <v>COGS</v>
      </c>
      <c r="S8421" s="39" t="str">
        <f>VLOOKUP(D8421,GL_Master!$A$1:$D$80,4,FALSE)</f>
        <v>project Expenses</v>
      </c>
    </row>
    <row r="8422" spans="1:19" x14ac:dyDescent="0.25">
      <c r="A8422" s="39" t="s">
        <v>262</v>
      </c>
      <c r="B8422" s="39" t="s">
        <v>250</v>
      </c>
      <c r="C8422" s="7">
        <v>44228</v>
      </c>
      <c r="D8422" s="39" t="s">
        <v>90</v>
      </c>
      <c r="E8422" s="39">
        <v>53</v>
      </c>
      <c r="F8422" s="82">
        <f t="shared" si="393"/>
        <v>5.2999999999999999E-2</v>
      </c>
      <c r="G8422" s="39">
        <f>VLOOKUP(N8422,Currecny_M!$A$1:$P$10,2,FALSE)</f>
        <v>95</v>
      </c>
      <c r="H8422" s="39">
        <f>MATCH(C8422,Currecny_M!$A$1:$P$1,0)</f>
        <v>12</v>
      </c>
      <c r="I8422" s="39">
        <f>VLOOKUP(N8422,Currecny_M!$A$1:$P$10,MATCH(Database!C8422,Currecny_M!$A$1:$P$1,0),FALSE)</f>
        <v>104.95</v>
      </c>
      <c r="J8422" s="82">
        <f t="shared" si="394"/>
        <v>5.5623500000000003</v>
      </c>
      <c r="K8422" s="39">
        <f>VLOOKUP('Cover page'!$B$6,Currecny_M!$A$1:$P$10,MATCH(Database!C8422,Currecny_M!$A$1:$P$1,0),FALSE)</f>
        <v>1</v>
      </c>
      <c r="L8422" s="82">
        <f t="shared" si="395"/>
        <v>5.5623500000000003</v>
      </c>
      <c r="M8422" s="82">
        <f>((E8422/$F$1)*VLOOKUP(N8422,Currecny_M!$A$1:$P$10,MATCH(Database!C8422,Currecny_M!$A$1:$P$1,0),FALSE))/VLOOKUP('Cover page'!$B$6,Currecny_M!$A$1:$P$10,MATCH(Database!C8422,Currecny_M!$A$1:$P$1,0),FALSE)</f>
        <v>5.5623500000000003</v>
      </c>
      <c r="N8422" s="6" t="str">
        <f>VLOOKUP(B8422,Master!$A$2:$C$11,3,FALSE)</f>
        <v>Pound</v>
      </c>
      <c r="O8422" s="6" t="str">
        <f>VLOOKUP(B8422,Master!$A$2:$C$11,2,FALSE)</f>
        <v>Europe</v>
      </c>
      <c r="Q8422" s="39" t="str">
        <f>VLOOKUP(D8422,GL_Master!$A$1:$D$80,2,FALSE)</f>
        <v>PL</v>
      </c>
      <c r="R8422" s="39" t="str">
        <f>VLOOKUP(D8422,GL_Master!$A$1:$D$80,3,FALSE)</f>
        <v>Office utility</v>
      </c>
      <c r="S8422" s="39" t="str">
        <f>VLOOKUP(D8422,GL_Master!$A$1:$D$80,4,FALSE)</f>
        <v>Electricity Expenses</v>
      </c>
    </row>
    <row r="8423" spans="1:19" x14ac:dyDescent="0.25">
      <c r="A8423" s="39" t="s">
        <v>262</v>
      </c>
      <c r="B8423" s="39" t="s">
        <v>250</v>
      </c>
      <c r="C8423" s="7">
        <v>44228</v>
      </c>
      <c r="D8423" s="39" t="s">
        <v>91</v>
      </c>
      <c r="E8423" s="39">
        <v>109</v>
      </c>
      <c r="F8423" s="82">
        <f t="shared" si="393"/>
        <v>0.109</v>
      </c>
      <c r="G8423" s="39">
        <f>VLOOKUP(N8423,Currecny_M!$A$1:$P$10,2,FALSE)</f>
        <v>95</v>
      </c>
      <c r="H8423" s="39">
        <f>MATCH(C8423,Currecny_M!$A$1:$P$1,0)</f>
        <v>12</v>
      </c>
      <c r="I8423" s="39">
        <f>VLOOKUP(N8423,Currecny_M!$A$1:$P$10,MATCH(Database!C8423,Currecny_M!$A$1:$P$1,0),FALSE)</f>
        <v>104.95</v>
      </c>
      <c r="J8423" s="82">
        <f t="shared" si="394"/>
        <v>11.439550000000001</v>
      </c>
      <c r="K8423" s="39">
        <f>VLOOKUP('Cover page'!$B$6,Currecny_M!$A$1:$P$10,MATCH(Database!C8423,Currecny_M!$A$1:$P$1,0),FALSE)</f>
        <v>1</v>
      </c>
      <c r="L8423" s="82">
        <f t="shared" si="395"/>
        <v>11.439550000000001</v>
      </c>
      <c r="M8423" s="82">
        <f>((E8423/$F$1)*VLOOKUP(N8423,Currecny_M!$A$1:$P$10,MATCH(Database!C8423,Currecny_M!$A$1:$P$1,0),FALSE))/VLOOKUP('Cover page'!$B$6,Currecny_M!$A$1:$P$10,MATCH(Database!C8423,Currecny_M!$A$1:$P$1,0),FALSE)</f>
        <v>11.439550000000001</v>
      </c>
      <c r="N8423" s="6" t="str">
        <f>VLOOKUP(B8423,Master!$A$2:$C$11,3,FALSE)</f>
        <v>Pound</v>
      </c>
      <c r="O8423" s="6" t="str">
        <f>VLOOKUP(B8423,Master!$A$2:$C$11,2,FALSE)</f>
        <v>Europe</v>
      </c>
      <c r="Q8423" s="39" t="str">
        <f>VLOOKUP(D8423,GL_Master!$A$1:$D$80,2,FALSE)</f>
        <v>PL</v>
      </c>
      <c r="R8423" s="39" t="str">
        <f>VLOOKUP(D8423,GL_Master!$A$1:$D$80,3,FALSE)</f>
        <v>Misc. expenses</v>
      </c>
      <c r="S8423" s="39" t="str">
        <f>VLOOKUP(D8423,GL_Master!$A$1:$D$80,4,FALSE)</f>
        <v>Repair &amp; Maintenance</v>
      </c>
    </row>
    <row r="8424" spans="1:19" x14ac:dyDescent="0.25">
      <c r="A8424" s="39" t="s">
        <v>262</v>
      </c>
      <c r="B8424" s="39" t="s">
        <v>250</v>
      </c>
      <c r="C8424" s="7">
        <v>44228</v>
      </c>
      <c r="D8424" s="39" t="s">
        <v>92</v>
      </c>
      <c r="E8424" s="39">
        <v>80</v>
      </c>
      <c r="F8424" s="82">
        <f t="shared" si="393"/>
        <v>0.08</v>
      </c>
      <c r="G8424" s="39">
        <f>VLOOKUP(N8424,Currecny_M!$A$1:$P$10,2,FALSE)</f>
        <v>95</v>
      </c>
      <c r="H8424" s="39">
        <f>MATCH(C8424,Currecny_M!$A$1:$P$1,0)</f>
        <v>12</v>
      </c>
      <c r="I8424" s="39">
        <f>VLOOKUP(N8424,Currecny_M!$A$1:$P$10,MATCH(Database!C8424,Currecny_M!$A$1:$P$1,0),FALSE)</f>
        <v>104.95</v>
      </c>
      <c r="J8424" s="82">
        <f t="shared" si="394"/>
        <v>8.3960000000000008</v>
      </c>
      <c r="K8424" s="39">
        <f>VLOOKUP('Cover page'!$B$6,Currecny_M!$A$1:$P$10,MATCH(Database!C8424,Currecny_M!$A$1:$P$1,0),FALSE)</f>
        <v>1</v>
      </c>
      <c r="L8424" s="82">
        <f t="shared" si="395"/>
        <v>8.3960000000000008</v>
      </c>
      <c r="M8424" s="82">
        <f>((E8424/$F$1)*VLOOKUP(N8424,Currecny_M!$A$1:$P$10,MATCH(Database!C8424,Currecny_M!$A$1:$P$1,0),FALSE))/VLOOKUP('Cover page'!$B$6,Currecny_M!$A$1:$P$10,MATCH(Database!C8424,Currecny_M!$A$1:$P$1,0),FALSE)</f>
        <v>8.3960000000000008</v>
      </c>
      <c r="N8424" s="6" t="str">
        <f>VLOOKUP(B8424,Master!$A$2:$C$11,3,FALSE)</f>
        <v>Pound</v>
      </c>
      <c r="O8424" s="6" t="str">
        <f>VLOOKUP(B8424,Master!$A$2:$C$11,2,FALSE)</f>
        <v>Europe</v>
      </c>
      <c r="Q8424" s="39" t="str">
        <f>VLOOKUP(D8424,GL_Master!$A$1:$D$80,2,FALSE)</f>
        <v>PL</v>
      </c>
      <c r="R8424" s="39" t="str">
        <f>VLOOKUP(D8424,GL_Master!$A$1:$D$80,3,FALSE)</f>
        <v>Misc. expenses</v>
      </c>
      <c r="S8424" s="39" t="str">
        <f>VLOOKUP(D8424,GL_Master!$A$1:$D$80,4,FALSE)</f>
        <v>Repair &amp; Maintenance</v>
      </c>
    </row>
    <row r="8425" spans="1:19" x14ac:dyDescent="0.25">
      <c r="A8425" s="39" t="s">
        <v>262</v>
      </c>
      <c r="B8425" s="39" t="s">
        <v>250</v>
      </c>
      <c r="C8425" s="7">
        <v>44228</v>
      </c>
      <c r="D8425" s="39" t="s">
        <v>93</v>
      </c>
      <c r="E8425" s="39">
        <v>955</v>
      </c>
      <c r="F8425" s="82">
        <f t="shared" si="393"/>
        <v>0.95499999999999996</v>
      </c>
      <c r="G8425" s="39">
        <f>VLOOKUP(N8425,Currecny_M!$A$1:$P$10,2,FALSE)</f>
        <v>95</v>
      </c>
      <c r="H8425" s="39">
        <f>MATCH(C8425,Currecny_M!$A$1:$P$1,0)</f>
        <v>12</v>
      </c>
      <c r="I8425" s="39">
        <f>VLOOKUP(N8425,Currecny_M!$A$1:$P$10,MATCH(Database!C8425,Currecny_M!$A$1:$P$1,0),FALSE)</f>
        <v>104.95</v>
      </c>
      <c r="J8425" s="82">
        <f t="shared" si="394"/>
        <v>100.22725</v>
      </c>
      <c r="K8425" s="39">
        <f>VLOOKUP('Cover page'!$B$6,Currecny_M!$A$1:$P$10,MATCH(Database!C8425,Currecny_M!$A$1:$P$1,0),FALSE)</f>
        <v>1</v>
      </c>
      <c r="L8425" s="82">
        <f t="shared" si="395"/>
        <v>100.22725</v>
      </c>
      <c r="M8425" s="82">
        <f>((E8425/$F$1)*VLOOKUP(N8425,Currecny_M!$A$1:$P$10,MATCH(Database!C8425,Currecny_M!$A$1:$P$1,0),FALSE))/VLOOKUP('Cover page'!$B$6,Currecny_M!$A$1:$P$10,MATCH(Database!C8425,Currecny_M!$A$1:$P$1,0),FALSE)</f>
        <v>100.22725</v>
      </c>
      <c r="N8425" s="6" t="str">
        <f>VLOOKUP(B8425,Master!$A$2:$C$11,3,FALSE)</f>
        <v>Pound</v>
      </c>
      <c r="O8425" s="6" t="str">
        <f>VLOOKUP(B8425,Master!$A$2:$C$11,2,FALSE)</f>
        <v>Europe</v>
      </c>
      <c r="Q8425" s="39" t="str">
        <f>VLOOKUP(D8425,GL_Master!$A$1:$D$80,2,FALSE)</f>
        <v>PL</v>
      </c>
      <c r="R8425" s="39" t="str">
        <f>VLOOKUP(D8425,GL_Master!$A$1:$D$80,3,FALSE)</f>
        <v>Salary wages &amp; benefits</v>
      </c>
      <c r="S8425" s="39" t="str">
        <f>VLOOKUP(D8425,GL_Master!$A$1:$D$80,4,FALSE)</f>
        <v>Employee benefits expense</v>
      </c>
    </row>
    <row r="8426" spans="1:19" x14ac:dyDescent="0.25">
      <c r="A8426" s="39" t="s">
        <v>262</v>
      </c>
      <c r="B8426" s="39" t="s">
        <v>250</v>
      </c>
      <c r="C8426" s="7">
        <v>44228</v>
      </c>
      <c r="D8426" s="39" t="s">
        <v>33</v>
      </c>
      <c r="E8426" s="39">
        <v>27</v>
      </c>
      <c r="F8426" s="82">
        <f t="shared" si="393"/>
        <v>2.7E-2</v>
      </c>
      <c r="G8426" s="39">
        <f>VLOOKUP(N8426,Currecny_M!$A$1:$P$10,2,FALSE)</f>
        <v>95</v>
      </c>
      <c r="H8426" s="39">
        <f>MATCH(C8426,Currecny_M!$A$1:$P$1,0)</f>
        <v>12</v>
      </c>
      <c r="I8426" s="39">
        <f>VLOOKUP(N8426,Currecny_M!$A$1:$P$10,MATCH(Database!C8426,Currecny_M!$A$1:$P$1,0),FALSE)</f>
        <v>104.95</v>
      </c>
      <c r="J8426" s="82">
        <f t="shared" si="394"/>
        <v>2.83365</v>
      </c>
      <c r="K8426" s="39">
        <f>VLOOKUP('Cover page'!$B$6,Currecny_M!$A$1:$P$10,MATCH(Database!C8426,Currecny_M!$A$1:$P$1,0),FALSE)</f>
        <v>1</v>
      </c>
      <c r="L8426" s="82">
        <f t="shared" si="395"/>
        <v>2.83365</v>
      </c>
      <c r="M8426" s="82">
        <f>((E8426/$F$1)*VLOOKUP(N8426,Currecny_M!$A$1:$P$10,MATCH(Database!C8426,Currecny_M!$A$1:$P$1,0),FALSE))/VLOOKUP('Cover page'!$B$6,Currecny_M!$A$1:$P$10,MATCH(Database!C8426,Currecny_M!$A$1:$P$1,0),FALSE)</f>
        <v>2.83365</v>
      </c>
      <c r="N8426" s="6" t="str">
        <f>VLOOKUP(B8426,Master!$A$2:$C$11,3,FALSE)</f>
        <v>Pound</v>
      </c>
      <c r="O8426" s="6" t="str">
        <f>VLOOKUP(B8426,Master!$A$2:$C$11,2,FALSE)</f>
        <v>Europe</v>
      </c>
      <c r="Q8426" s="39" t="str">
        <f>VLOOKUP(D8426,GL_Master!$A$1:$D$80,2,FALSE)</f>
        <v>PL</v>
      </c>
      <c r="R8426" s="39" t="str">
        <f>VLOOKUP(D8426,GL_Master!$A$1:$D$80,3,FALSE)</f>
        <v>Staff welfare expenses</v>
      </c>
      <c r="S8426" s="39" t="str">
        <f>VLOOKUP(D8426,GL_Master!$A$1:$D$80,4,FALSE)</f>
        <v>Other staff welfare</v>
      </c>
    </row>
    <row r="8427" spans="1:19" x14ac:dyDescent="0.25">
      <c r="A8427" s="39" t="s">
        <v>262</v>
      </c>
      <c r="B8427" s="39" t="s">
        <v>250</v>
      </c>
      <c r="C8427" s="7">
        <v>44228</v>
      </c>
      <c r="D8427" s="39" t="s">
        <v>94</v>
      </c>
      <c r="E8427" s="39">
        <v>164</v>
      </c>
      <c r="F8427" s="82">
        <f t="shared" si="393"/>
        <v>0.16400000000000001</v>
      </c>
      <c r="G8427" s="39">
        <f>VLOOKUP(N8427,Currecny_M!$A$1:$P$10,2,FALSE)</f>
        <v>95</v>
      </c>
      <c r="H8427" s="39">
        <f>MATCH(C8427,Currecny_M!$A$1:$P$1,0)</f>
        <v>12</v>
      </c>
      <c r="I8427" s="39">
        <f>VLOOKUP(N8427,Currecny_M!$A$1:$P$10,MATCH(Database!C8427,Currecny_M!$A$1:$P$1,0),FALSE)</f>
        <v>104.95</v>
      </c>
      <c r="J8427" s="82">
        <f t="shared" si="394"/>
        <v>17.2118</v>
      </c>
      <c r="K8427" s="39">
        <f>VLOOKUP('Cover page'!$B$6,Currecny_M!$A$1:$P$10,MATCH(Database!C8427,Currecny_M!$A$1:$P$1,0),FALSE)</f>
        <v>1</v>
      </c>
      <c r="L8427" s="82">
        <f t="shared" si="395"/>
        <v>17.2118</v>
      </c>
      <c r="M8427" s="82">
        <f>((E8427/$F$1)*VLOOKUP(N8427,Currecny_M!$A$1:$P$10,MATCH(Database!C8427,Currecny_M!$A$1:$P$1,0),FALSE))/VLOOKUP('Cover page'!$B$6,Currecny_M!$A$1:$P$10,MATCH(Database!C8427,Currecny_M!$A$1:$P$1,0),FALSE)</f>
        <v>17.2118</v>
      </c>
      <c r="N8427" s="6" t="str">
        <f>VLOOKUP(B8427,Master!$A$2:$C$11,3,FALSE)</f>
        <v>Pound</v>
      </c>
      <c r="O8427" s="6" t="str">
        <f>VLOOKUP(B8427,Master!$A$2:$C$11,2,FALSE)</f>
        <v>Europe</v>
      </c>
      <c r="Q8427" s="39" t="str">
        <f>VLOOKUP(D8427,GL_Master!$A$1:$D$80,2,FALSE)</f>
        <v>PL</v>
      </c>
      <c r="R8427" s="39" t="str">
        <f>VLOOKUP(D8427,GL_Master!$A$1:$D$80,3,FALSE)</f>
        <v xml:space="preserve">Gratuity expenses </v>
      </c>
      <c r="S8427" s="39" t="str">
        <f>VLOOKUP(D8427,GL_Master!$A$1:$D$80,4,FALSE)</f>
        <v>Gratuity</v>
      </c>
    </row>
    <row r="8428" spans="1:19" x14ac:dyDescent="0.25">
      <c r="A8428" s="39" t="s">
        <v>262</v>
      </c>
      <c r="B8428" s="39" t="s">
        <v>250</v>
      </c>
      <c r="C8428" s="7">
        <v>44228</v>
      </c>
      <c r="D8428" s="39" t="s">
        <v>95</v>
      </c>
      <c r="E8428" s="39">
        <v>54</v>
      </c>
      <c r="F8428" s="82">
        <f t="shared" si="393"/>
        <v>5.3999999999999999E-2</v>
      </c>
      <c r="G8428" s="39">
        <f>VLOOKUP(N8428,Currecny_M!$A$1:$P$10,2,FALSE)</f>
        <v>95</v>
      </c>
      <c r="H8428" s="39">
        <f>MATCH(C8428,Currecny_M!$A$1:$P$1,0)</f>
        <v>12</v>
      </c>
      <c r="I8428" s="39">
        <f>VLOOKUP(N8428,Currecny_M!$A$1:$P$10,MATCH(Database!C8428,Currecny_M!$A$1:$P$1,0),FALSE)</f>
        <v>104.95</v>
      </c>
      <c r="J8428" s="82">
        <f t="shared" si="394"/>
        <v>5.6673</v>
      </c>
      <c r="K8428" s="39">
        <f>VLOOKUP('Cover page'!$B$6,Currecny_M!$A$1:$P$10,MATCH(Database!C8428,Currecny_M!$A$1:$P$1,0),FALSE)</f>
        <v>1</v>
      </c>
      <c r="L8428" s="82">
        <f t="shared" si="395"/>
        <v>5.6673</v>
      </c>
      <c r="M8428" s="82">
        <f>((E8428/$F$1)*VLOOKUP(N8428,Currecny_M!$A$1:$P$10,MATCH(Database!C8428,Currecny_M!$A$1:$P$1,0),FALSE))/VLOOKUP('Cover page'!$B$6,Currecny_M!$A$1:$P$10,MATCH(Database!C8428,Currecny_M!$A$1:$P$1,0),FALSE)</f>
        <v>5.6673</v>
      </c>
      <c r="N8428" s="6" t="str">
        <f>VLOOKUP(B8428,Master!$A$2:$C$11,3,FALSE)</f>
        <v>Pound</v>
      </c>
      <c r="O8428" s="6" t="str">
        <f>VLOOKUP(B8428,Master!$A$2:$C$11,2,FALSE)</f>
        <v>Europe</v>
      </c>
      <c r="Q8428" s="39" t="str">
        <f>VLOOKUP(D8428,GL_Master!$A$1:$D$80,2,FALSE)</f>
        <v>PL</v>
      </c>
      <c r="R8428" s="39" t="str">
        <f>VLOOKUP(D8428,GL_Master!$A$1:$D$80,3,FALSE)</f>
        <v>Salary wages &amp; benefits</v>
      </c>
      <c r="S8428" s="39" t="str">
        <f>VLOOKUP(D8428,GL_Master!$A$1:$D$80,4,FALSE)</f>
        <v>Employee benefits expense</v>
      </c>
    </row>
    <row r="8429" spans="1:19" x14ac:dyDescent="0.25">
      <c r="A8429" s="39" t="s">
        <v>262</v>
      </c>
      <c r="B8429" s="39" t="s">
        <v>250</v>
      </c>
      <c r="C8429" s="7">
        <v>44228</v>
      </c>
      <c r="D8429" s="39" t="s">
        <v>96</v>
      </c>
      <c r="E8429" s="39">
        <v>473</v>
      </c>
      <c r="F8429" s="82">
        <f t="shared" si="393"/>
        <v>0.47299999999999998</v>
      </c>
      <c r="G8429" s="39">
        <f>VLOOKUP(N8429,Currecny_M!$A$1:$P$10,2,FALSE)</f>
        <v>95</v>
      </c>
      <c r="H8429" s="39">
        <f>MATCH(C8429,Currecny_M!$A$1:$P$1,0)</f>
        <v>12</v>
      </c>
      <c r="I8429" s="39">
        <f>VLOOKUP(N8429,Currecny_M!$A$1:$P$10,MATCH(Database!C8429,Currecny_M!$A$1:$P$1,0),FALSE)</f>
        <v>104.95</v>
      </c>
      <c r="J8429" s="82">
        <f t="shared" si="394"/>
        <v>49.641349999999996</v>
      </c>
      <c r="K8429" s="39">
        <f>VLOOKUP('Cover page'!$B$6,Currecny_M!$A$1:$P$10,MATCH(Database!C8429,Currecny_M!$A$1:$P$1,0),FALSE)</f>
        <v>1</v>
      </c>
      <c r="L8429" s="82">
        <f t="shared" si="395"/>
        <v>49.641349999999996</v>
      </c>
      <c r="M8429" s="82">
        <f>((E8429/$F$1)*VLOOKUP(N8429,Currecny_M!$A$1:$P$10,MATCH(Database!C8429,Currecny_M!$A$1:$P$1,0),FALSE))/VLOOKUP('Cover page'!$B$6,Currecny_M!$A$1:$P$10,MATCH(Database!C8429,Currecny_M!$A$1:$P$1,0),FALSE)</f>
        <v>49.641349999999996</v>
      </c>
      <c r="N8429" s="6" t="str">
        <f>VLOOKUP(B8429,Master!$A$2:$C$11,3,FALSE)</f>
        <v>Pound</v>
      </c>
      <c r="O8429" s="6" t="str">
        <f>VLOOKUP(B8429,Master!$A$2:$C$11,2,FALSE)</f>
        <v>Europe</v>
      </c>
      <c r="Q8429" s="39" t="str">
        <f>VLOOKUP(D8429,GL_Master!$A$1:$D$80,2,FALSE)</f>
        <v>PL</v>
      </c>
      <c r="R8429" s="39" t="str">
        <f>VLOOKUP(D8429,GL_Master!$A$1:$D$80,3,FALSE)</f>
        <v>Salary wages &amp; benefits</v>
      </c>
      <c r="S8429" s="39" t="str">
        <f>VLOOKUP(D8429,GL_Master!$A$1:$D$80,4,FALSE)</f>
        <v>Employee benefits expense</v>
      </c>
    </row>
    <row r="8430" spans="1:19" x14ac:dyDescent="0.25">
      <c r="A8430" s="39" t="s">
        <v>262</v>
      </c>
      <c r="B8430" s="39" t="s">
        <v>250</v>
      </c>
      <c r="C8430" s="7">
        <v>44228</v>
      </c>
      <c r="D8430" s="39" t="s">
        <v>97</v>
      </c>
      <c r="E8430" s="39">
        <v>28</v>
      </c>
      <c r="F8430" s="82">
        <f t="shared" si="393"/>
        <v>2.8000000000000001E-2</v>
      </c>
      <c r="G8430" s="39">
        <f>VLOOKUP(N8430,Currecny_M!$A$1:$P$10,2,FALSE)</f>
        <v>95</v>
      </c>
      <c r="H8430" s="39">
        <f>MATCH(C8430,Currecny_M!$A$1:$P$1,0)</f>
        <v>12</v>
      </c>
      <c r="I8430" s="39">
        <f>VLOOKUP(N8430,Currecny_M!$A$1:$P$10,MATCH(Database!C8430,Currecny_M!$A$1:$P$1,0),FALSE)</f>
        <v>104.95</v>
      </c>
      <c r="J8430" s="82">
        <f t="shared" si="394"/>
        <v>2.9386000000000001</v>
      </c>
      <c r="K8430" s="39">
        <f>VLOOKUP('Cover page'!$B$6,Currecny_M!$A$1:$P$10,MATCH(Database!C8430,Currecny_M!$A$1:$P$1,0),FALSE)</f>
        <v>1</v>
      </c>
      <c r="L8430" s="82">
        <f t="shared" si="395"/>
        <v>2.9386000000000001</v>
      </c>
      <c r="M8430" s="82">
        <f>((E8430/$F$1)*VLOOKUP(N8430,Currecny_M!$A$1:$P$10,MATCH(Database!C8430,Currecny_M!$A$1:$P$1,0),FALSE))/VLOOKUP('Cover page'!$B$6,Currecny_M!$A$1:$P$10,MATCH(Database!C8430,Currecny_M!$A$1:$P$1,0),FALSE)</f>
        <v>2.9386000000000001</v>
      </c>
      <c r="N8430" s="6" t="str">
        <f>VLOOKUP(B8430,Master!$A$2:$C$11,3,FALSE)</f>
        <v>Pound</v>
      </c>
      <c r="O8430" s="6" t="str">
        <f>VLOOKUP(B8430,Master!$A$2:$C$11,2,FALSE)</f>
        <v>Europe</v>
      </c>
      <c r="Q8430" s="39" t="str">
        <f>VLOOKUP(D8430,GL_Master!$A$1:$D$80,2,FALSE)</f>
        <v>PL</v>
      </c>
      <c r="R8430" s="39" t="str">
        <f>VLOOKUP(D8430,GL_Master!$A$1:$D$80,3,FALSE)</f>
        <v>Salary wages &amp; benefits</v>
      </c>
      <c r="S8430" s="39" t="str">
        <f>VLOOKUP(D8430,GL_Master!$A$1:$D$80,4,FALSE)</f>
        <v>Employee benefits expense</v>
      </c>
    </row>
    <row r="8431" spans="1:19" x14ac:dyDescent="0.25">
      <c r="A8431" s="39" t="s">
        <v>262</v>
      </c>
      <c r="B8431" s="39" t="s">
        <v>250</v>
      </c>
      <c r="C8431" s="7">
        <v>44228</v>
      </c>
      <c r="D8431" s="39" t="s">
        <v>98</v>
      </c>
      <c r="E8431" s="39">
        <v>53</v>
      </c>
      <c r="F8431" s="82">
        <f t="shared" si="393"/>
        <v>5.2999999999999999E-2</v>
      </c>
      <c r="G8431" s="39">
        <f>VLOOKUP(N8431,Currecny_M!$A$1:$P$10,2,FALSE)</f>
        <v>95</v>
      </c>
      <c r="H8431" s="39">
        <f>MATCH(C8431,Currecny_M!$A$1:$P$1,0)</f>
        <v>12</v>
      </c>
      <c r="I8431" s="39">
        <f>VLOOKUP(N8431,Currecny_M!$A$1:$P$10,MATCH(Database!C8431,Currecny_M!$A$1:$P$1,0),FALSE)</f>
        <v>104.95</v>
      </c>
      <c r="J8431" s="82">
        <f t="shared" si="394"/>
        <v>5.5623500000000003</v>
      </c>
      <c r="K8431" s="39">
        <f>VLOOKUP('Cover page'!$B$6,Currecny_M!$A$1:$P$10,MATCH(Database!C8431,Currecny_M!$A$1:$P$1,0),FALSE)</f>
        <v>1</v>
      </c>
      <c r="L8431" s="82">
        <f t="shared" si="395"/>
        <v>5.5623500000000003</v>
      </c>
      <c r="M8431" s="82">
        <f>((E8431/$F$1)*VLOOKUP(N8431,Currecny_M!$A$1:$P$10,MATCH(Database!C8431,Currecny_M!$A$1:$P$1,0),FALSE))/VLOOKUP('Cover page'!$B$6,Currecny_M!$A$1:$P$10,MATCH(Database!C8431,Currecny_M!$A$1:$P$1,0),FALSE)</f>
        <v>5.5623500000000003</v>
      </c>
      <c r="N8431" s="6" t="str">
        <f>VLOOKUP(B8431,Master!$A$2:$C$11,3,FALSE)</f>
        <v>Pound</v>
      </c>
      <c r="O8431" s="6" t="str">
        <f>VLOOKUP(B8431,Master!$A$2:$C$11,2,FALSE)</f>
        <v>Europe</v>
      </c>
      <c r="Q8431" s="39" t="str">
        <f>VLOOKUP(D8431,GL_Master!$A$1:$D$80,2,FALSE)</f>
        <v>PL</v>
      </c>
      <c r="R8431" s="39" t="str">
        <f>VLOOKUP(D8431,GL_Master!$A$1:$D$80,3,FALSE)</f>
        <v>Salary wages &amp; benefits</v>
      </c>
      <c r="S8431" s="39" t="str">
        <f>VLOOKUP(D8431,GL_Master!$A$1:$D$80,4,FALSE)</f>
        <v>Employee benefits expense</v>
      </c>
    </row>
    <row r="8432" spans="1:19" x14ac:dyDescent="0.25">
      <c r="A8432" s="39" t="s">
        <v>262</v>
      </c>
      <c r="B8432" s="39" t="s">
        <v>250</v>
      </c>
      <c r="C8432" s="7">
        <v>44228</v>
      </c>
      <c r="D8432" s="39" t="s">
        <v>99</v>
      </c>
      <c r="E8432" s="39">
        <v>28</v>
      </c>
      <c r="F8432" s="82">
        <f t="shared" si="393"/>
        <v>2.8000000000000001E-2</v>
      </c>
      <c r="G8432" s="39">
        <f>VLOOKUP(N8432,Currecny_M!$A$1:$P$10,2,FALSE)</f>
        <v>95</v>
      </c>
      <c r="H8432" s="39">
        <f>MATCH(C8432,Currecny_M!$A$1:$P$1,0)</f>
        <v>12</v>
      </c>
      <c r="I8432" s="39">
        <f>VLOOKUP(N8432,Currecny_M!$A$1:$P$10,MATCH(Database!C8432,Currecny_M!$A$1:$P$1,0),FALSE)</f>
        <v>104.95</v>
      </c>
      <c r="J8432" s="82">
        <f t="shared" si="394"/>
        <v>2.9386000000000001</v>
      </c>
      <c r="K8432" s="39">
        <f>VLOOKUP('Cover page'!$B$6,Currecny_M!$A$1:$P$10,MATCH(Database!C8432,Currecny_M!$A$1:$P$1,0),FALSE)</f>
        <v>1</v>
      </c>
      <c r="L8432" s="82">
        <f t="shared" si="395"/>
        <v>2.9386000000000001</v>
      </c>
      <c r="M8432" s="82">
        <f>((E8432/$F$1)*VLOOKUP(N8432,Currecny_M!$A$1:$P$10,MATCH(Database!C8432,Currecny_M!$A$1:$P$1,0),FALSE))/VLOOKUP('Cover page'!$B$6,Currecny_M!$A$1:$P$10,MATCH(Database!C8432,Currecny_M!$A$1:$P$1,0),FALSE)</f>
        <v>2.9386000000000001</v>
      </c>
      <c r="N8432" s="6" t="str">
        <f>VLOOKUP(B8432,Master!$A$2:$C$11,3,FALSE)</f>
        <v>Pound</v>
      </c>
      <c r="O8432" s="6" t="str">
        <f>VLOOKUP(B8432,Master!$A$2:$C$11,2,FALSE)</f>
        <v>Europe</v>
      </c>
      <c r="Q8432" s="39" t="str">
        <f>VLOOKUP(D8432,GL_Master!$A$1:$D$80,2,FALSE)</f>
        <v>PL</v>
      </c>
      <c r="R8432" s="39" t="str">
        <f>VLOOKUP(D8432,GL_Master!$A$1:$D$80,3,FALSE)</f>
        <v>Salary wages &amp; benefits</v>
      </c>
      <c r="S8432" s="39" t="str">
        <f>VLOOKUP(D8432,GL_Master!$A$1:$D$80,4,FALSE)</f>
        <v>Employee benefits expense</v>
      </c>
    </row>
    <row r="8433" spans="1:19" x14ac:dyDescent="0.25">
      <c r="A8433" s="39" t="s">
        <v>262</v>
      </c>
      <c r="B8433" s="39" t="s">
        <v>250</v>
      </c>
      <c r="C8433" s="7">
        <v>44228</v>
      </c>
      <c r="D8433" s="39" t="s">
        <v>100</v>
      </c>
      <c r="E8433" s="39">
        <v>187</v>
      </c>
      <c r="F8433" s="82">
        <f t="shared" si="393"/>
        <v>0.187</v>
      </c>
      <c r="G8433" s="39">
        <f>VLOOKUP(N8433,Currecny_M!$A$1:$P$10,2,FALSE)</f>
        <v>95</v>
      </c>
      <c r="H8433" s="39">
        <f>MATCH(C8433,Currecny_M!$A$1:$P$1,0)</f>
        <v>12</v>
      </c>
      <c r="I8433" s="39">
        <f>VLOOKUP(N8433,Currecny_M!$A$1:$P$10,MATCH(Database!C8433,Currecny_M!$A$1:$P$1,0),FALSE)</f>
        <v>104.95</v>
      </c>
      <c r="J8433" s="82">
        <f t="shared" si="394"/>
        <v>19.62565</v>
      </c>
      <c r="K8433" s="39">
        <f>VLOOKUP('Cover page'!$B$6,Currecny_M!$A$1:$P$10,MATCH(Database!C8433,Currecny_M!$A$1:$P$1,0),FALSE)</f>
        <v>1</v>
      </c>
      <c r="L8433" s="82">
        <f t="shared" si="395"/>
        <v>19.62565</v>
      </c>
      <c r="M8433" s="82">
        <f>((E8433/$F$1)*VLOOKUP(N8433,Currecny_M!$A$1:$P$10,MATCH(Database!C8433,Currecny_M!$A$1:$P$1,0),FALSE))/VLOOKUP('Cover page'!$B$6,Currecny_M!$A$1:$P$10,MATCH(Database!C8433,Currecny_M!$A$1:$P$1,0),FALSE)</f>
        <v>19.62565</v>
      </c>
      <c r="N8433" s="6" t="str">
        <f>VLOOKUP(B8433,Master!$A$2:$C$11,3,FALSE)</f>
        <v>Pound</v>
      </c>
      <c r="O8433" s="6" t="str">
        <f>VLOOKUP(B8433,Master!$A$2:$C$11,2,FALSE)</f>
        <v>Europe</v>
      </c>
      <c r="Q8433" s="39" t="str">
        <f>VLOOKUP(D8433,GL_Master!$A$1:$D$80,2,FALSE)</f>
        <v>PL</v>
      </c>
      <c r="R8433" s="39" t="str">
        <f>VLOOKUP(D8433,GL_Master!$A$1:$D$80,3,FALSE)</f>
        <v>Salary wages &amp; benefits</v>
      </c>
      <c r="S8433" s="39" t="str">
        <f>VLOOKUP(D8433,GL_Master!$A$1:$D$80,4,FALSE)</f>
        <v>Employee benefits expense</v>
      </c>
    </row>
    <row r="8434" spans="1:19" x14ac:dyDescent="0.25">
      <c r="A8434" s="39" t="s">
        <v>262</v>
      </c>
      <c r="B8434" s="39" t="s">
        <v>250</v>
      </c>
      <c r="C8434" s="7">
        <v>44228</v>
      </c>
      <c r="D8434" s="39" t="s">
        <v>30</v>
      </c>
      <c r="E8434" s="39">
        <v>52</v>
      </c>
      <c r="F8434" s="82">
        <f t="shared" si="393"/>
        <v>5.1999999999999998E-2</v>
      </c>
      <c r="G8434" s="39">
        <f>VLOOKUP(N8434,Currecny_M!$A$1:$P$10,2,FALSE)</f>
        <v>95</v>
      </c>
      <c r="H8434" s="39">
        <f>MATCH(C8434,Currecny_M!$A$1:$P$1,0)</f>
        <v>12</v>
      </c>
      <c r="I8434" s="39">
        <f>VLOOKUP(N8434,Currecny_M!$A$1:$P$10,MATCH(Database!C8434,Currecny_M!$A$1:$P$1,0),FALSE)</f>
        <v>104.95</v>
      </c>
      <c r="J8434" s="82">
        <f t="shared" si="394"/>
        <v>5.4573999999999998</v>
      </c>
      <c r="K8434" s="39">
        <f>VLOOKUP('Cover page'!$B$6,Currecny_M!$A$1:$P$10,MATCH(Database!C8434,Currecny_M!$A$1:$P$1,0),FALSE)</f>
        <v>1</v>
      </c>
      <c r="L8434" s="82">
        <f t="shared" si="395"/>
        <v>5.4573999999999998</v>
      </c>
      <c r="M8434" s="82">
        <f>((E8434/$F$1)*VLOOKUP(N8434,Currecny_M!$A$1:$P$10,MATCH(Database!C8434,Currecny_M!$A$1:$P$1,0),FALSE))/VLOOKUP('Cover page'!$B$6,Currecny_M!$A$1:$P$10,MATCH(Database!C8434,Currecny_M!$A$1:$P$1,0),FALSE)</f>
        <v>5.4573999999999998</v>
      </c>
      <c r="N8434" s="6" t="str">
        <f>VLOOKUP(B8434,Master!$A$2:$C$11,3,FALSE)</f>
        <v>Pound</v>
      </c>
      <c r="O8434" s="6" t="str">
        <f>VLOOKUP(B8434,Master!$A$2:$C$11,2,FALSE)</f>
        <v>Europe</v>
      </c>
      <c r="Q8434" s="39" t="str">
        <f>VLOOKUP(D8434,GL_Master!$A$1:$D$80,2,FALSE)</f>
        <v>PL</v>
      </c>
      <c r="R8434" s="39" t="str">
        <f>VLOOKUP(D8434,GL_Master!$A$1:$D$80,3,FALSE)</f>
        <v>Travelling and conveyance</v>
      </c>
      <c r="S8434" s="39" t="str">
        <f>VLOOKUP(D8434,GL_Master!$A$1:$D$80,4,FALSE)</f>
        <v>Local conveyance</v>
      </c>
    </row>
    <row r="8435" spans="1:19" x14ac:dyDescent="0.25">
      <c r="A8435" s="39" t="s">
        <v>262</v>
      </c>
      <c r="B8435" s="39" t="s">
        <v>250</v>
      </c>
      <c r="C8435" s="7">
        <v>44228</v>
      </c>
      <c r="D8435" s="39" t="s">
        <v>31</v>
      </c>
      <c r="E8435" s="39">
        <v>27</v>
      </c>
      <c r="F8435" s="82">
        <f t="shared" si="393"/>
        <v>2.7E-2</v>
      </c>
      <c r="G8435" s="39">
        <f>VLOOKUP(N8435,Currecny_M!$A$1:$P$10,2,FALSE)</f>
        <v>95</v>
      </c>
      <c r="H8435" s="39">
        <f>MATCH(C8435,Currecny_M!$A$1:$P$1,0)</f>
        <v>12</v>
      </c>
      <c r="I8435" s="39">
        <f>VLOOKUP(N8435,Currecny_M!$A$1:$P$10,MATCH(Database!C8435,Currecny_M!$A$1:$P$1,0),FALSE)</f>
        <v>104.95</v>
      </c>
      <c r="J8435" s="82">
        <f t="shared" si="394"/>
        <v>2.83365</v>
      </c>
      <c r="K8435" s="39">
        <f>VLOOKUP('Cover page'!$B$6,Currecny_M!$A$1:$P$10,MATCH(Database!C8435,Currecny_M!$A$1:$P$1,0),FALSE)</f>
        <v>1</v>
      </c>
      <c r="L8435" s="82">
        <f t="shared" si="395"/>
        <v>2.83365</v>
      </c>
      <c r="M8435" s="82">
        <f>((E8435/$F$1)*VLOOKUP(N8435,Currecny_M!$A$1:$P$10,MATCH(Database!C8435,Currecny_M!$A$1:$P$1,0),FALSE))/VLOOKUP('Cover page'!$B$6,Currecny_M!$A$1:$P$10,MATCH(Database!C8435,Currecny_M!$A$1:$P$1,0),FALSE)</f>
        <v>2.83365</v>
      </c>
      <c r="N8435" s="6" t="str">
        <f>VLOOKUP(B8435,Master!$A$2:$C$11,3,FALSE)</f>
        <v>Pound</v>
      </c>
      <c r="O8435" s="6" t="str">
        <f>VLOOKUP(B8435,Master!$A$2:$C$11,2,FALSE)</f>
        <v>Europe</v>
      </c>
      <c r="Q8435" s="39" t="str">
        <f>VLOOKUP(D8435,GL_Master!$A$1:$D$80,2,FALSE)</f>
        <v>PL</v>
      </c>
      <c r="R8435" s="39" t="str">
        <f>VLOOKUP(D8435,GL_Master!$A$1:$D$80,3,FALSE)</f>
        <v>Office expenses</v>
      </c>
      <c r="S8435" s="39" t="str">
        <f>VLOOKUP(D8435,GL_Master!$A$1:$D$80,4,FALSE)</f>
        <v>Parking charges</v>
      </c>
    </row>
    <row r="8436" spans="1:19" x14ac:dyDescent="0.25">
      <c r="A8436" s="39" t="s">
        <v>262</v>
      </c>
      <c r="B8436" s="39" t="s">
        <v>250</v>
      </c>
      <c r="C8436" s="7">
        <v>44228</v>
      </c>
      <c r="D8436" s="39" t="s">
        <v>101</v>
      </c>
      <c r="E8436" s="39">
        <v>26</v>
      </c>
      <c r="F8436" s="82">
        <f t="shared" si="393"/>
        <v>2.5999999999999999E-2</v>
      </c>
      <c r="G8436" s="39">
        <f>VLOOKUP(N8436,Currecny_M!$A$1:$P$10,2,FALSE)</f>
        <v>95</v>
      </c>
      <c r="H8436" s="39">
        <f>MATCH(C8436,Currecny_M!$A$1:$P$1,0)</f>
        <v>12</v>
      </c>
      <c r="I8436" s="39">
        <f>VLOOKUP(N8436,Currecny_M!$A$1:$P$10,MATCH(Database!C8436,Currecny_M!$A$1:$P$1,0),FALSE)</f>
        <v>104.95</v>
      </c>
      <c r="J8436" s="82">
        <f t="shared" si="394"/>
        <v>2.7286999999999999</v>
      </c>
      <c r="K8436" s="39">
        <f>VLOOKUP('Cover page'!$B$6,Currecny_M!$A$1:$P$10,MATCH(Database!C8436,Currecny_M!$A$1:$P$1,0),FALSE)</f>
        <v>1</v>
      </c>
      <c r="L8436" s="82">
        <f t="shared" si="395"/>
        <v>2.7286999999999999</v>
      </c>
      <c r="M8436" s="82">
        <f>((E8436/$F$1)*VLOOKUP(N8436,Currecny_M!$A$1:$P$10,MATCH(Database!C8436,Currecny_M!$A$1:$P$1,0),FALSE))/VLOOKUP('Cover page'!$B$6,Currecny_M!$A$1:$P$10,MATCH(Database!C8436,Currecny_M!$A$1:$P$1,0),FALSE)</f>
        <v>2.7286999999999999</v>
      </c>
      <c r="N8436" s="6" t="str">
        <f>VLOOKUP(B8436,Master!$A$2:$C$11,3,FALSE)</f>
        <v>Pound</v>
      </c>
      <c r="O8436" s="6" t="str">
        <f>VLOOKUP(B8436,Master!$A$2:$C$11,2,FALSE)</f>
        <v>Europe</v>
      </c>
      <c r="Q8436" s="39" t="str">
        <f>VLOOKUP(D8436,GL_Master!$A$1:$D$80,2,FALSE)</f>
        <v>PL</v>
      </c>
      <c r="R8436" s="39" t="str">
        <f>VLOOKUP(D8436,GL_Master!$A$1:$D$80,3,FALSE)</f>
        <v>COGS</v>
      </c>
      <c r="S8436" s="39" t="str">
        <f>VLOOKUP(D8436,GL_Master!$A$1:$D$80,4,FALSE)</f>
        <v>Purchase of other traded goods</v>
      </c>
    </row>
    <row r="8437" spans="1:19" x14ac:dyDescent="0.25">
      <c r="A8437" s="39" t="s">
        <v>262</v>
      </c>
      <c r="B8437" s="39" t="s">
        <v>250</v>
      </c>
      <c r="C8437" s="7">
        <v>44228</v>
      </c>
      <c r="D8437" s="39" t="s">
        <v>102</v>
      </c>
      <c r="E8437" s="39">
        <v>27</v>
      </c>
      <c r="F8437" s="82">
        <f t="shared" si="393"/>
        <v>2.7E-2</v>
      </c>
      <c r="G8437" s="39">
        <f>VLOOKUP(N8437,Currecny_M!$A$1:$P$10,2,FALSE)</f>
        <v>95</v>
      </c>
      <c r="H8437" s="39">
        <f>MATCH(C8437,Currecny_M!$A$1:$P$1,0)</f>
        <v>12</v>
      </c>
      <c r="I8437" s="39">
        <f>VLOOKUP(N8437,Currecny_M!$A$1:$P$10,MATCH(Database!C8437,Currecny_M!$A$1:$P$1,0),FALSE)</f>
        <v>104.95</v>
      </c>
      <c r="J8437" s="82">
        <f t="shared" si="394"/>
        <v>2.83365</v>
      </c>
      <c r="K8437" s="39">
        <f>VLOOKUP('Cover page'!$B$6,Currecny_M!$A$1:$P$10,MATCH(Database!C8437,Currecny_M!$A$1:$P$1,0),FALSE)</f>
        <v>1</v>
      </c>
      <c r="L8437" s="82">
        <f t="shared" si="395"/>
        <v>2.83365</v>
      </c>
      <c r="M8437" s="82">
        <f>((E8437/$F$1)*VLOOKUP(N8437,Currecny_M!$A$1:$P$10,MATCH(Database!C8437,Currecny_M!$A$1:$P$1,0),FALSE))/VLOOKUP('Cover page'!$B$6,Currecny_M!$A$1:$P$10,MATCH(Database!C8437,Currecny_M!$A$1:$P$1,0),FALSE)</f>
        <v>2.83365</v>
      </c>
      <c r="N8437" s="6" t="str">
        <f>VLOOKUP(B8437,Master!$A$2:$C$11,3,FALSE)</f>
        <v>Pound</v>
      </c>
      <c r="O8437" s="6" t="str">
        <f>VLOOKUP(B8437,Master!$A$2:$C$11,2,FALSE)</f>
        <v>Europe</v>
      </c>
      <c r="Q8437" s="39" t="str">
        <f>VLOOKUP(D8437,GL_Master!$A$1:$D$80,2,FALSE)</f>
        <v>PL</v>
      </c>
      <c r="R8437" s="39" t="str">
        <f>VLOOKUP(D8437,GL_Master!$A$1:$D$80,3,FALSE)</f>
        <v>Staff welfare expenses</v>
      </c>
      <c r="S8437" s="39" t="str">
        <f>VLOOKUP(D8437,GL_Master!$A$1:$D$80,4,FALSE)</f>
        <v>Diwali Expense</v>
      </c>
    </row>
    <row r="8438" spans="1:19" x14ac:dyDescent="0.25">
      <c r="A8438" s="39" t="s">
        <v>262</v>
      </c>
      <c r="B8438" s="39" t="s">
        <v>250</v>
      </c>
      <c r="C8438" s="7">
        <v>44228</v>
      </c>
      <c r="D8438" s="39" t="s">
        <v>20</v>
      </c>
      <c r="E8438" s="39">
        <v>52</v>
      </c>
      <c r="F8438" s="82">
        <f t="shared" si="393"/>
        <v>5.1999999999999998E-2</v>
      </c>
      <c r="G8438" s="39">
        <f>VLOOKUP(N8438,Currecny_M!$A$1:$P$10,2,FALSE)</f>
        <v>95</v>
      </c>
      <c r="H8438" s="39">
        <f>MATCH(C8438,Currecny_M!$A$1:$P$1,0)</f>
        <v>12</v>
      </c>
      <c r="I8438" s="39">
        <f>VLOOKUP(N8438,Currecny_M!$A$1:$P$10,MATCH(Database!C8438,Currecny_M!$A$1:$P$1,0),FALSE)</f>
        <v>104.95</v>
      </c>
      <c r="J8438" s="82">
        <f t="shared" si="394"/>
        <v>5.4573999999999998</v>
      </c>
      <c r="K8438" s="39">
        <f>VLOOKUP('Cover page'!$B$6,Currecny_M!$A$1:$P$10,MATCH(Database!C8438,Currecny_M!$A$1:$P$1,0),FALSE)</f>
        <v>1</v>
      </c>
      <c r="L8438" s="82">
        <f t="shared" si="395"/>
        <v>5.4573999999999998</v>
      </c>
      <c r="M8438" s="82">
        <f>((E8438/$F$1)*VLOOKUP(N8438,Currecny_M!$A$1:$P$10,MATCH(Database!C8438,Currecny_M!$A$1:$P$1,0),FALSE))/VLOOKUP('Cover page'!$B$6,Currecny_M!$A$1:$P$10,MATCH(Database!C8438,Currecny_M!$A$1:$P$1,0),FALSE)</f>
        <v>5.4573999999999998</v>
      </c>
      <c r="N8438" s="6" t="str">
        <f>VLOOKUP(B8438,Master!$A$2:$C$11,3,FALSE)</f>
        <v>Pound</v>
      </c>
      <c r="O8438" s="6" t="str">
        <f>VLOOKUP(B8438,Master!$A$2:$C$11,2,FALSE)</f>
        <v>Europe</v>
      </c>
      <c r="Q8438" s="39" t="str">
        <f>VLOOKUP(D8438,GL_Master!$A$1:$D$80,2,FALSE)</f>
        <v>PL</v>
      </c>
      <c r="R8438" s="39" t="str">
        <f>VLOOKUP(D8438,GL_Master!$A$1:$D$80,3,FALSE)</f>
        <v>Selling and Marketing expenses</v>
      </c>
      <c r="S8438" s="39" t="str">
        <f>VLOOKUP(D8438,GL_Master!$A$1:$D$80,4,FALSE)</f>
        <v>Business promotion</v>
      </c>
    </row>
    <row r="8439" spans="1:19" x14ac:dyDescent="0.25">
      <c r="A8439" s="39" t="s">
        <v>262</v>
      </c>
      <c r="B8439" s="39" t="s">
        <v>250</v>
      </c>
      <c r="C8439" s="7">
        <v>44228</v>
      </c>
      <c r="D8439" s="39" t="s">
        <v>29</v>
      </c>
      <c r="E8439" s="39">
        <v>56</v>
      </c>
      <c r="F8439" s="82">
        <f t="shared" si="393"/>
        <v>5.6000000000000001E-2</v>
      </c>
      <c r="G8439" s="39">
        <f>VLOOKUP(N8439,Currecny_M!$A$1:$P$10,2,FALSE)</f>
        <v>95</v>
      </c>
      <c r="H8439" s="39">
        <f>MATCH(C8439,Currecny_M!$A$1:$P$1,0)</f>
        <v>12</v>
      </c>
      <c r="I8439" s="39">
        <f>VLOOKUP(N8439,Currecny_M!$A$1:$P$10,MATCH(Database!C8439,Currecny_M!$A$1:$P$1,0),FALSE)</f>
        <v>104.95</v>
      </c>
      <c r="J8439" s="82">
        <f t="shared" si="394"/>
        <v>5.8772000000000002</v>
      </c>
      <c r="K8439" s="39">
        <f>VLOOKUP('Cover page'!$B$6,Currecny_M!$A$1:$P$10,MATCH(Database!C8439,Currecny_M!$A$1:$P$1,0),FALSE)</f>
        <v>1</v>
      </c>
      <c r="L8439" s="82">
        <f t="shared" si="395"/>
        <v>5.8772000000000002</v>
      </c>
      <c r="M8439" s="82">
        <f>((E8439/$F$1)*VLOOKUP(N8439,Currecny_M!$A$1:$P$10,MATCH(Database!C8439,Currecny_M!$A$1:$P$1,0),FALSE))/VLOOKUP('Cover page'!$B$6,Currecny_M!$A$1:$P$10,MATCH(Database!C8439,Currecny_M!$A$1:$P$1,0),FALSE)</f>
        <v>5.8772000000000002</v>
      </c>
      <c r="N8439" s="6" t="str">
        <f>VLOOKUP(B8439,Master!$A$2:$C$11,3,FALSE)</f>
        <v>Pound</v>
      </c>
      <c r="O8439" s="6" t="str">
        <f>VLOOKUP(B8439,Master!$A$2:$C$11,2,FALSE)</f>
        <v>Europe</v>
      </c>
      <c r="Q8439" s="39" t="str">
        <f>VLOOKUP(D8439,GL_Master!$A$1:$D$80,2,FALSE)</f>
        <v>PL</v>
      </c>
      <c r="R8439" s="39" t="str">
        <f>VLOOKUP(D8439,GL_Master!$A$1:$D$80,3,FALSE)</f>
        <v>Communication &amp; internet exp</v>
      </c>
      <c r="S8439" s="39" t="str">
        <f>VLOOKUP(D8439,GL_Master!$A$1:$D$80,4,FALSE)</f>
        <v>Communication cost</v>
      </c>
    </row>
    <row r="8440" spans="1:19" x14ac:dyDescent="0.25">
      <c r="A8440" s="39" t="s">
        <v>262</v>
      </c>
      <c r="B8440" s="39" t="s">
        <v>250</v>
      </c>
      <c r="C8440" s="7">
        <v>44228</v>
      </c>
      <c r="D8440" s="39" t="s">
        <v>41</v>
      </c>
      <c r="E8440" s="39">
        <v>26</v>
      </c>
      <c r="F8440" s="82">
        <f t="shared" si="393"/>
        <v>2.5999999999999999E-2</v>
      </c>
      <c r="G8440" s="39">
        <f>VLOOKUP(N8440,Currecny_M!$A$1:$P$10,2,FALSE)</f>
        <v>95</v>
      </c>
      <c r="H8440" s="39">
        <f>MATCH(C8440,Currecny_M!$A$1:$P$1,0)</f>
        <v>12</v>
      </c>
      <c r="I8440" s="39">
        <f>VLOOKUP(N8440,Currecny_M!$A$1:$P$10,MATCH(Database!C8440,Currecny_M!$A$1:$P$1,0),FALSE)</f>
        <v>104.95</v>
      </c>
      <c r="J8440" s="82">
        <f t="shared" si="394"/>
        <v>2.7286999999999999</v>
      </c>
      <c r="K8440" s="39">
        <f>VLOOKUP('Cover page'!$B$6,Currecny_M!$A$1:$P$10,MATCH(Database!C8440,Currecny_M!$A$1:$P$1,0),FALSE)</f>
        <v>1</v>
      </c>
      <c r="L8440" s="82">
        <f t="shared" si="395"/>
        <v>2.7286999999999999</v>
      </c>
      <c r="M8440" s="82">
        <f>((E8440/$F$1)*VLOOKUP(N8440,Currecny_M!$A$1:$P$10,MATCH(Database!C8440,Currecny_M!$A$1:$P$1,0),FALSE))/VLOOKUP('Cover page'!$B$6,Currecny_M!$A$1:$P$10,MATCH(Database!C8440,Currecny_M!$A$1:$P$1,0),FALSE)</f>
        <v>2.7286999999999999</v>
      </c>
      <c r="N8440" s="6" t="str">
        <f>VLOOKUP(B8440,Master!$A$2:$C$11,3,FALSE)</f>
        <v>Pound</v>
      </c>
      <c r="O8440" s="6" t="str">
        <f>VLOOKUP(B8440,Master!$A$2:$C$11,2,FALSE)</f>
        <v>Europe</v>
      </c>
      <c r="Q8440" s="39" t="str">
        <f>VLOOKUP(D8440,GL_Master!$A$1:$D$80,2,FALSE)</f>
        <v>PL</v>
      </c>
      <c r="R8440" s="39" t="str">
        <f>VLOOKUP(D8440,GL_Master!$A$1:$D$80,3,FALSE)</f>
        <v>Communication &amp; internet exp</v>
      </c>
      <c r="S8440" s="39" t="str">
        <f>VLOOKUP(D8440,GL_Master!$A$1:$D$80,4,FALSE)</f>
        <v>Communication cost</v>
      </c>
    </row>
    <row r="8441" spans="1:19" x14ac:dyDescent="0.25">
      <c r="A8441" s="39" t="s">
        <v>262</v>
      </c>
      <c r="B8441" s="39" t="s">
        <v>250</v>
      </c>
      <c r="C8441" s="7">
        <v>44228</v>
      </c>
      <c r="D8441" s="39" t="s">
        <v>103</v>
      </c>
      <c r="E8441" s="39">
        <v>53</v>
      </c>
      <c r="F8441" s="82">
        <f t="shared" si="393"/>
        <v>5.2999999999999999E-2</v>
      </c>
      <c r="G8441" s="39">
        <f>VLOOKUP(N8441,Currecny_M!$A$1:$P$10,2,FALSE)</f>
        <v>95</v>
      </c>
      <c r="H8441" s="39">
        <f>MATCH(C8441,Currecny_M!$A$1:$P$1,0)</f>
        <v>12</v>
      </c>
      <c r="I8441" s="39">
        <f>VLOOKUP(N8441,Currecny_M!$A$1:$P$10,MATCH(Database!C8441,Currecny_M!$A$1:$P$1,0),FALSE)</f>
        <v>104.95</v>
      </c>
      <c r="J8441" s="82">
        <f t="shared" si="394"/>
        <v>5.5623500000000003</v>
      </c>
      <c r="K8441" s="39">
        <f>VLOOKUP('Cover page'!$B$6,Currecny_M!$A$1:$P$10,MATCH(Database!C8441,Currecny_M!$A$1:$P$1,0),FALSE)</f>
        <v>1</v>
      </c>
      <c r="L8441" s="82">
        <f t="shared" si="395"/>
        <v>5.5623500000000003</v>
      </c>
      <c r="M8441" s="82">
        <f>((E8441/$F$1)*VLOOKUP(N8441,Currecny_M!$A$1:$P$10,MATCH(Database!C8441,Currecny_M!$A$1:$P$1,0),FALSE))/VLOOKUP('Cover page'!$B$6,Currecny_M!$A$1:$P$10,MATCH(Database!C8441,Currecny_M!$A$1:$P$1,0),FALSE)</f>
        <v>5.5623500000000003</v>
      </c>
      <c r="N8441" s="6" t="str">
        <f>VLOOKUP(B8441,Master!$A$2:$C$11,3,FALSE)</f>
        <v>Pound</v>
      </c>
      <c r="O8441" s="6" t="str">
        <f>VLOOKUP(B8441,Master!$A$2:$C$11,2,FALSE)</f>
        <v>Europe</v>
      </c>
      <c r="Q8441" s="39" t="str">
        <f>VLOOKUP(D8441,GL_Master!$A$1:$D$80,2,FALSE)</f>
        <v>PL</v>
      </c>
      <c r="R8441" s="39" t="str">
        <f>VLOOKUP(D8441,GL_Master!$A$1:$D$80,3,FALSE)</f>
        <v>Communication &amp; internet exp</v>
      </c>
      <c r="S8441" s="39" t="str">
        <f>VLOOKUP(D8441,GL_Master!$A$1:$D$80,4,FALSE)</f>
        <v>Communication cost</v>
      </c>
    </row>
    <row r="8442" spans="1:19" x14ac:dyDescent="0.25">
      <c r="A8442" s="39" t="s">
        <v>262</v>
      </c>
      <c r="B8442" s="39" t="s">
        <v>250</v>
      </c>
      <c r="C8442" s="7">
        <v>44228</v>
      </c>
      <c r="D8442" s="39" t="s">
        <v>104</v>
      </c>
      <c r="E8442" s="39">
        <v>78</v>
      </c>
      <c r="F8442" s="82">
        <f t="shared" si="393"/>
        <v>7.8E-2</v>
      </c>
      <c r="G8442" s="39">
        <f>VLOOKUP(N8442,Currecny_M!$A$1:$P$10,2,FALSE)</f>
        <v>95</v>
      </c>
      <c r="H8442" s="39">
        <f>MATCH(C8442,Currecny_M!$A$1:$P$1,0)</f>
        <v>12</v>
      </c>
      <c r="I8442" s="39">
        <f>VLOOKUP(N8442,Currecny_M!$A$1:$P$10,MATCH(Database!C8442,Currecny_M!$A$1:$P$1,0),FALSE)</f>
        <v>104.95</v>
      </c>
      <c r="J8442" s="82">
        <f t="shared" si="394"/>
        <v>8.1860999999999997</v>
      </c>
      <c r="K8442" s="39">
        <f>VLOOKUP('Cover page'!$B$6,Currecny_M!$A$1:$P$10,MATCH(Database!C8442,Currecny_M!$A$1:$P$1,0),FALSE)</f>
        <v>1</v>
      </c>
      <c r="L8442" s="82">
        <f t="shared" si="395"/>
        <v>8.1860999999999997</v>
      </c>
      <c r="M8442" s="82">
        <f>((E8442/$F$1)*VLOOKUP(N8442,Currecny_M!$A$1:$P$10,MATCH(Database!C8442,Currecny_M!$A$1:$P$1,0),FALSE))/VLOOKUP('Cover page'!$B$6,Currecny_M!$A$1:$P$10,MATCH(Database!C8442,Currecny_M!$A$1:$P$1,0),FALSE)</f>
        <v>8.1860999999999997</v>
      </c>
      <c r="N8442" s="6" t="str">
        <f>VLOOKUP(B8442,Master!$A$2:$C$11,3,FALSE)</f>
        <v>Pound</v>
      </c>
      <c r="O8442" s="6" t="str">
        <f>VLOOKUP(B8442,Master!$A$2:$C$11,2,FALSE)</f>
        <v>Europe</v>
      </c>
      <c r="Q8442" s="39" t="str">
        <f>VLOOKUP(D8442,GL_Master!$A$1:$D$80,2,FALSE)</f>
        <v>PL</v>
      </c>
      <c r="R8442" s="39" t="str">
        <f>VLOOKUP(D8442,GL_Master!$A$1:$D$80,3,FALSE)</f>
        <v>Legal &amp; Professional expenses</v>
      </c>
      <c r="S8442" s="39" t="str">
        <f>VLOOKUP(D8442,GL_Master!$A$1:$D$80,4,FALSE)</f>
        <v>Professional Fees - Others</v>
      </c>
    </row>
    <row r="8443" spans="1:19" x14ac:dyDescent="0.25">
      <c r="A8443" s="39" t="s">
        <v>262</v>
      </c>
      <c r="B8443" s="39" t="s">
        <v>250</v>
      </c>
      <c r="C8443" s="7">
        <v>44228</v>
      </c>
      <c r="D8443" s="39" t="s">
        <v>105</v>
      </c>
      <c r="E8443" s="39">
        <v>55</v>
      </c>
      <c r="F8443" s="82">
        <f t="shared" si="393"/>
        <v>5.5E-2</v>
      </c>
      <c r="G8443" s="39">
        <f>VLOOKUP(N8443,Currecny_M!$A$1:$P$10,2,FALSE)</f>
        <v>95</v>
      </c>
      <c r="H8443" s="39">
        <f>MATCH(C8443,Currecny_M!$A$1:$P$1,0)</f>
        <v>12</v>
      </c>
      <c r="I8443" s="39">
        <f>VLOOKUP(N8443,Currecny_M!$A$1:$P$10,MATCH(Database!C8443,Currecny_M!$A$1:$P$1,0),FALSE)</f>
        <v>104.95</v>
      </c>
      <c r="J8443" s="82">
        <f t="shared" si="394"/>
        <v>5.7722500000000005</v>
      </c>
      <c r="K8443" s="39">
        <f>VLOOKUP('Cover page'!$B$6,Currecny_M!$A$1:$P$10,MATCH(Database!C8443,Currecny_M!$A$1:$P$1,0),FALSE)</f>
        <v>1</v>
      </c>
      <c r="L8443" s="82">
        <f t="shared" si="395"/>
        <v>5.7722500000000005</v>
      </c>
      <c r="M8443" s="82">
        <f>((E8443/$F$1)*VLOOKUP(N8443,Currecny_M!$A$1:$P$10,MATCH(Database!C8443,Currecny_M!$A$1:$P$1,0),FALSE))/VLOOKUP('Cover page'!$B$6,Currecny_M!$A$1:$P$10,MATCH(Database!C8443,Currecny_M!$A$1:$P$1,0),FALSE)</f>
        <v>5.7722500000000005</v>
      </c>
      <c r="N8443" s="6" t="str">
        <f>VLOOKUP(B8443,Master!$A$2:$C$11,3,FALSE)</f>
        <v>Pound</v>
      </c>
      <c r="O8443" s="6" t="str">
        <f>VLOOKUP(B8443,Master!$A$2:$C$11,2,FALSE)</f>
        <v>Europe</v>
      </c>
      <c r="Q8443" s="39" t="str">
        <f>VLOOKUP(D8443,GL_Master!$A$1:$D$80,2,FALSE)</f>
        <v>PL</v>
      </c>
      <c r="R8443" s="39" t="str">
        <f>VLOOKUP(D8443,GL_Master!$A$1:$D$80,3,FALSE)</f>
        <v>Travelling and conveyance</v>
      </c>
      <c r="S8443" s="39" t="str">
        <f>VLOOKUP(D8443,GL_Master!$A$1:$D$80,4,FALSE)</f>
        <v>Car hiring and rental services</v>
      </c>
    </row>
    <row r="8444" spans="1:19" x14ac:dyDescent="0.25">
      <c r="A8444" s="39" t="s">
        <v>262</v>
      </c>
      <c r="B8444" s="39" t="s">
        <v>250</v>
      </c>
      <c r="C8444" s="7">
        <v>44228</v>
      </c>
      <c r="D8444" s="39" t="s">
        <v>106</v>
      </c>
      <c r="E8444" s="39">
        <v>27</v>
      </c>
      <c r="F8444" s="82">
        <f t="shared" si="393"/>
        <v>2.7E-2</v>
      </c>
      <c r="G8444" s="39">
        <f>VLOOKUP(N8444,Currecny_M!$A$1:$P$10,2,FALSE)</f>
        <v>95</v>
      </c>
      <c r="H8444" s="39">
        <f>MATCH(C8444,Currecny_M!$A$1:$P$1,0)</f>
        <v>12</v>
      </c>
      <c r="I8444" s="39">
        <f>VLOOKUP(N8444,Currecny_M!$A$1:$P$10,MATCH(Database!C8444,Currecny_M!$A$1:$P$1,0),FALSE)</f>
        <v>104.95</v>
      </c>
      <c r="J8444" s="82">
        <f t="shared" si="394"/>
        <v>2.83365</v>
      </c>
      <c r="K8444" s="39">
        <f>VLOOKUP('Cover page'!$B$6,Currecny_M!$A$1:$P$10,MATCH(Database!C8444,Currecny_M!$A$1:$P$1,0),FALSE)</f>
        <v>1</v>
      </c>
      <c r="L8444" s="82">
        <f t="shared" si="395"/>
        <v>2.83365</v>
      </c>
      <c r="M8444" s="82">
        <f>((E8444/$F$1)*VLOOKUP(N8444,Currecny_M!$A$1:$P$10,MATCH(Database!C8444,Currecny_M!$A$1:$P$1,0),FALSE))/VLOOKUP('Cover page'!$B$6,Currecny_M!$A$1:$P$10,MATCH(Database!C8444,Currecny_M!$A$1:$P$1,0),FALSE)</f>
        <v>2.83365</v>
      </c>
      <c r="N8444" s="6" t="str">
        <f>VLOOKUP(B8444,Master!$A$2:$C$11,3,FALSE)</f>
        <v>Pound</v>
      </c>
      <c r="O8444" s="6" t="str">
        <f>VLOOKUP(B8444,Master!$A$2:$C$11,2,FALSE)</f>
        <v>Europe</v>
      </c>
      <c r="Q8444" s="39" t="str">
        <f>VLOOKUP(D8444,GL_Master!$A$1:$D$80,2,FALSE)</f>
        <v>PL</v>
      </c>
      <c r="R8444" s="39" t="str">
        <f>VLOOKUP(D8444,GL_Master!$A$1:$D$80,3,FALSE)</f>
        <v>Communication &amp; internet exp</v>
      </c>
      <c r="S8444" s="39" t="str">
        <f>VLOOKUP(D8444,GL_Master!$A$1:$D$80,4,FALSE)</f>
        <v>Printing &amp; Stationary</v>
      </c>
    </row>
    <row r="8445" spans="1:19" x14ac:dyDescent="0.25">
      <c r="A8445" s="39" t="s">
        <v>262</v>
      </c>
      <c r="B8445" s="39" t="s">
        <v>250</v>
      </c>
      <c r="C8445" s="7">
        <v>44228</v>
      </c>
      <c r="D8445" s="39" t="s">
        <v>32</v>
      </c>
      <c r="E8445" s="39">
        <v>26</v>
      </c>
      <c r="F8445" s="82">
        <f t="shared" si="393"/>
        <v>2.5999999999999999E-2</v>
      </c>
      <c r="G8445" s="39">
        <f>VLOOKUP(N8445,Currecny_M!$A$1:$P$10,2,FALSE)</f>
        <v>95</v>
      </c>
      <c r="H8445" s="39">
        <f>MATCH(C8445,Currecny_M!$A$1:$P$1,0)</f>
        <v>12</v>
      </c>
      <c r="I8445" s="39">
        <f>VLOOKUP(N8445,Currecny_M!$A$1:$P$10,MATCH(Database!C8445,Currecny_M!$A$1:$P$1,0),FALSE)</f>
        <v>104.95</v>
      </c>
      <c r="J8445" s="82">
        <f t="shared" si="394"/>
        <v>2.7286999999999999</v>
      </c>
      <c r="K8445" s="39">
        <f>VLOOKUP('Cover page'!$B$6,Currecny_M!$A$1:$P$10,MATCH(Database!C8445,Currecny_M!$A$1:$P$1,0),FALSE)</f>
        <v>1</v>
      </c>
      <c r="L8445" s="82">
        <f t="shared" si="395"/>
        <v>2.7286999999999999</v>
      </c>
      <c r="M8445" s="82">
        <f>((E8445/$F$1)*VLOOKUP(N8445,Currecny_M!$A$1:$P$10,MATCH(Database!C8445,Currecny_M!$A$1:$P$1,0),FALSE))/VLOOKUP('Cover page'!$B$6,Currecny_M!$A$1:$P$10,MATCH(Database!C8445,Currecny_M!$A$1:$P$1,0),FALSE)</f>
        <v>2.7286999999999999</v>
      </c>
      <c r="N8445" s="6" t="str">
        <f>VLOOKUP(B8445,Master!$A$2:$C$11,3,FALSE)</f>
        <v>Pound</v>
      </c>
      <c r="O8445" s="6" t="str">
        <f>VLOOKUP(B8445,Master!$A$2:$C$11,2,FALSE)</f>
        <v>Europe</v>
      </c>
      <c r="Q8445" s="39" t="str">
        <f>VLOOKUP(D8445,GL_Master!$A$1:$D$80,2,FALSE)</f>
        <v>PL</v>
      </c>
      <c r="R8445" s="39" t="str">
        <f>VLOOKUP(D8445,GL_Master!$A$1:$D$80,3,FALSE)</f>
        <v>Communication &amp; internet exp</v>
      </c>
      <c r="S8445" s="39" t="str">
        <f>VLOOKUP(D8445,GL_Master!$A$1:$D$80,4,FALSE)</f>
        <v>Printing &amp; Stationary</v>
      </c>
    </row>
    <row r="8446" spans="1:19" x14ac:dyDescent="0.25">
      <c r="A8446" s="39" t="s">
        <v>262</v>
      </c>
      <c r="B8446" s="39" t="s">
        <v>250</v>
      </c>
      <c r="C8446" s="7">
        <v>44228</v>
      </c>
      <c r="D8446" s="39" t="s">
        <v>35</v>
      </c>
      <c r="E8446" s="39">
        <v>78</v>
      </c>
      <c r="F8446" s="82">
        <f t="shared" si="393"/>
        <v>7.8E-2</v>
      </c>
      <c r="G8446" s="39">
        <f>VLOOKUP(N8446,Currecny_M!$A$1:$P$10,2,FALSE)</f>
        <v>95</v>
      </c>
      <c r="H8446" s="39">
        <f>MATCH(C8446,Currecny_M!$A$1:$P$1,0)</f>
        <v>12</v>
      </c>
      <c r="I8446" s="39">
        <f>VLOOKUP(N8446,Currecny_M!$A$1:$P$10,MATCH(Database!C8446,Currecny_M!$A$1:$P$1,0),FALSE)</f>
        <v>104.95</v>
      </c>
      <c r="J8446" s="82">
        <f t="shared" si="394"/>
        <v>8.1860999999999997</v>
      </c>
      <c r="K8446" s="39">
        <f>VLOOKUP('Cover page'!$B$6,Currecny_M!$A$1:$P$10,MATCH(Database!C8446,Currecny_M!$A$1:$P$1,0),FALSE)</f>
        <v>1</v>
      </c>
      <c r="L8446" s="82">
        <f t="shared" si="395"/>
        <v>8.1860999999999997</v>
      </c>
      <c r="M8446" s="82">
        <f>((E8446/$F$1)*VLOOKUP(N8446,Currecny_M!$A$1:$P$10,MATCH(Database!C8446,Currecny_M!$A$1:$P$1,0),FALSE))/VLOOKUP('Cover page'!$B$6,Currecny_M!$A$1:$P$10,MATCH(Database!C8446,Currecny_M!$A$1:$P$1,0),FALSE)</f>
        <v>8.1860999999999997</v>
      </c>
      <c r="N8446" s="6" t="str">
        <f>VLOOKUP(B8446,Master!$A$2:$C$11,3,FALSE)</f>
        <v>Pound</v>
      </c>
      <c r="O8446" s="6" t="str">
        <f>VLOOKUP(B8446,Master!$A$2:$C$11,2,FALSE)</f>
        <v>Europe</v>
      </c>
      <c r="Q8446" s="39" t="str">
        <f>VLOOKUP(D8446,GL_Master!$A$1:$D$80,2,FALSE)</f>
        <v>PL</v>
      </c>
      <c r="R8446" s="39" t="str">
        <f>VLOOKUP(D8446,GL_Master!$A$1:$D$80,3,FALSE)</f>
        <v>Security Expenses</v>
      </c>
      <c r="S8446" s="39" t="str">
        <f>VLOOKUP(D8446,GL_Master!$A$1:$D$80,4,FALSE)</f>
        <v>Security Expenses others</v>
      </c>
    </row>
    <row r="8447" spans="1:19" x14ac:dyDescent="0.25">
      <c r="A8447" s="39" t="s">
        <v>262</v>
      </c>
      <c r="B8447" s="39" t="s">
        <v>250</v>
      </c>
      <c r="C8447" s="7">
        <v>44228</v>
      </c>
      <c r="D8447" s="39" t="s">
        <v>38</v>
      </c>
      <c r="E8447" s="39">
        <v>27</v>
      </c>
      <c r="F8447" s="82">
        <f t="shared" si="393"/>
        <v>2.7E-2</v>
      </c>
      <c r="G8447" s="39">
        <f>VLOOKUP(N8447,Currecny_M!$A$1:$P$10,2,FALSE)</f>
        <v>95</v>
      </c>
      <c r="H8447" s="39">
        <f>MATCH(C8447,Currecny_M!$A$1:$P$1,0)</f>
        <v>12</v>
      </c>
      <c r="I8447" s="39">
        <f>VLOOKUP(N8447,Currecny_M!$A$1:$P$10,MATCH(Database!C8447,Currecny_M!$A$1:$P$1,0),FALSE)</f>
        <v>104.95</v>
      </c>
      <c r="J8447" s="82">
        <f t="shared" si="394"/>
        <v>2.83365</v>
      </c>
      <c r="K8447" s="39">
        <f>VLOOKUP('Cover page'!$B$6,Currecny_M!$A$1:$P$10,MATCH(Database!C8447,Currecny_M!$A$1:$P$1,0),FALSE)</f>
        <v>1</v>
      </c>
      <c r="L8447" s="82">
        <f t="shared" si="395"/>
        <v>2.83365</v>
      </c>
      <c r="M8447" s="82">
        <f>((E8447/$F$1)*VLOOKUP(N8447,Currecny_M!$A$1:$P$10,MATCH(Database!C8447,Currecny_M!$A$1:$P$1,0),FALSE))/VLOOKUP('Cover page'!$B$6,Currecny_M!$A$1:$P$10,MATCH(Database!C8447,Currecny_M!$A$1:$P$1,0),FALSE)</f>
        <v>2.83365</v>
      </c>
      <c r="N8447" s="6" t="str">
        <f>VLOOKUP(B8447,Master!$A$2:$C$11,3,FALSE)</f>
        <v>Pound</v>
      </c>
      <c r="O8447" s="6" t="str">
        <f>VLOOKUP(B8447,Master!$A$2:$C$11,2,FALSE)</f>
        <v>Europe</v>
      </c>
      <c r="Q8447" s="39" t="str">
        <f>VLOOKUP(D8447,GL_Master!$A$1:$D$80,2,FALSE)</f>
        <v>PL</v>
      </c>
      <c r="R8447" s="39" t="str">
        <f>VLOOKUP(D8447,GL_Master!$A$1:$D$80,3,FALSE)</f>
        <v>House Keeping Expenses</v>
      </c>
      <c r="S8447" s="39" t="str">
        <f>VLOOKUP(D8447,GL_Master!$A$1:$D$80,4,FALSE)</f>
        <v>House Keeping Expenses</v>
      </c>
    </row>
    <row r="8448" spans="1:19" x14ac:dyDescent="0.25">
      <c r="A8448" s="39" t="s">
        <v>262</v>
      </c>
      <c r="B8448" s="39" t="s">
        <v>250</v>
      </c>
      <c r="C8448" s="7">
        <v>44228</v>
      </c>
      <c r="D8448" s="39" t="s">
        <v>107</v>
      </c>
      <c r="E8448" s="39">
        <v>26</v>
      </c>
      <c r="F8448" s="82">
        <f t="shared" si="393"/>
        <v>2.5999999999999999E-2</v>
      </c>
      <c r="G8448" s="39">
        <f>VLOOKUP(N8448,Currecny_M!$A$1:$P$10,2,FALSE)</f>
        <v>95</v>
      </c>
      <c r="H8448" s="39">
        <f>MATCH(C8448,Currecny_M!$A$1:$P$1,0)</f>
        <v>12</v>
      </c>
      <c r="I8448" s="39">
        <f>VLOOKUP(N8448,Currecny_M!$A$1:$P$10,MATCH(Database!C8448,Currecny_M!$A$1:$P$1,0),FALSE)</f>
        <v>104.95</v>
      </c>
      <c r="J8448" s="82">
        <f t="shared" si="394"/>
        <v>2.7286999999999999</v>
      </c>
      <c r="K8448" s="39">
        <f>VLOOKUP('Cover page'!$B$6,Currecny_M!$A$1:$P$10,MATCH(Database!C8448,Currecny_M!$A$1:$P$1,0),FALSE)</f>
        <v>1</v>
      </c>
      <c r="L8448" s="82">
        <f t="shared" si="395"/>
        <v>2.7286999999999999</v>
      </c>
      <c r="M8448" s="82">
        <f>((E8448/$F$1)*VLOOKUP(N8448,Currecny_M!$A$1:$P$10,MATCH(Database!C8448,Currecny_M!$A$1:$P$1,0),FALSE))/VLOOKUP('Cover page'!$B$6,Currecny_M!$A$1:$P$10,MATCH(Database!C8448,Currecny_M!$A$1:$P$1,0),FALSE)</f>
        <v>2.7286999999999999</v>
      </c>
      <c r="N8448" s="6" t="str">
        <f>VLOOKUP(B8448,Master!$A$2:$C$11,3,FALSE)</f>
        <v>Pound</v>
      </c>
      <c r="O8448" s="6" t="str">
        <f>VLOOKUP(B8448,Master!$A$2:$C$11,2,FALSE)</f>
        <v>Europe</v>
      </c>
      <c r="Q8448" s="39" t="str">
        <f>VLOOKUP(D8448,GL_Master!$A$1:$D$80,2,FALSE)</f>
        <v>PL</v>
      </c>
      <c r="R8448" s="39" t="str">
        <f>VLOOKUP(D8448,GL_Master!$A$1:$D$80,3,FALSE)</f>
        <v>Misc. expenses</v>
      </c>
      <c r="S8448" s="39" t="str">
        <f>VLOOKUP(D8448,GL_Master!$A$1:$D$80,4,FALSE)</f>
        <v>Repair &amp; Maintenance</v>
      </c>
    </row>
    <row r="8449" spans="1:19" x14ac:dyDescent="0.25">
      <c r="A8449" s="39" t="s">
        <v>262</v>
      </c>
      <c r="B8449" s="39" t="s">
        <v>250</v>
      </c>
      <c r="C8449" s="7">
        <v>44228</v>
      </c>
      <c r="D8449" s="39" t="s">
        <v>108</v>
      </c>
      <c r="E8449" s="39">
        <v>27</v>
      </c>
      <c r="F8449" s="82">
        <f t="shared" si="393"/>
        <v>2.7E-2</v>
      </c>
      <c r="G8449" s="39">
        <f>VLOOKUP(N8449,Currecny_M!$A$1:$P$10,2,FALSE)</f>
        <v>95</v>
      </c>
      <c r="H8449" s="39">
        <f>MATCH(C8449,Currecny_M!$A$1:$P$1,0)</f>
        <v>12</v>
      </c>
      <c r="I8449" s="39">
        <f>VLOOKUP(N8449,Currecny_M!$A$1:$P$10,MATCH(Database!C8449,Currecny_M!$A$1:$P$1,0),FALSE)</f>
        <v>104.95</v>
      </c>
      <c r="J8449" s="82">
        <f t="shared" si="394"/>
        <v>2.83365</v>
      </c>
      <c r="K8449" s="39">
        <f>VLOOKUP('Cover page'!$B$6,Currecny_M!$A$1:$P$10,MATCH(Database!C8449,Currecny_M!$A$1:$P$1,0),FALSE)</f>
        <v>1</v>
      </c>
      <c r="L8449" s="82">
        <f t="shared" si="395"/>
        <v>2.83365</v>
      </c>
      <c r="M8449" s="82">
        <f>((E8449/$F$1)*VLOOKUP(N8449,Currecny_M!$A$1:$P$10,MATCH(Database!C8449,Currecny_M!$A$1:$P$1,0),FALSE))/VLOOKUP('Cover page'!$B$6,Currecny_M!$A$1:$P$10,MATCH(Database!C8449,Currecny_M!$A$1:$P$1,0),FALSE)</f>
        <v>2.83365</v>
      </c>
      <c r="N8449" s="6" t="str">
        <f>VLOOKUP(B8449,Master!$A$2:$C$11,3,FALSE)</f>
        <v>Pound</v>
      </c>
      <c r="O8449" s="6" t="str">
        <f>VLOOKUP(B8449,Master!$A$2:$C$11,2,FALSE)</f>
        <v>Europe</v>
      </c>
      <c r="Q8449" s="39" t="str">
        <f>VLOOKUP(D8449,GL_Master!$A$1:$D$80,2,FALSE)</f>
        <v>PL</v>
      </c>
      <c r="R8449" s="39" t="str">
        <f>VLOOKUP(D8449,GL_Master!$A$1:$D$80,3,FALSE)</f>
        <v>Misc. expenses</v>
      </c>
      <c r="S8449" s="39" t="str">
        <f>VLOOKUP(D8449,GL_Master!$A$1:$D$80,4,FALSE)</f>
        <v>Repair &amp; Maintenance</v>
      </c>
    </row>
    <row r="8450" spans="1:19" x14ac:dyDescent="0.25">
      <c r="A8450" s="39" t="s">
        <v>262</v>
      </c>
      <c r="B8450" s="39" t="s">
        <v>250</v>
      </c>
      <c r="C8450" s="7">
        <v>44228</v>
      </c>
      <c r="D8450" s="39" t="s">
        <v>9</v>
      </c>
      <c r="E8450" s="39">
        <v>241</v>
      </c>
      <c r="F8450" s="82">
        <f t="shared" si="393"/>
        <v>0.24099999999999999</v>
      </c>
      <c r="G8450" s="39">
        <f>VLOOKUP(N8450,Currecny_M!$A$1:$P$10,2,FALSE)</f>
        <v>95</v>
      </c>
      <c r="H8450" s="39">
        <f>MATCH(C8450,Currecny_M!$A$1:$P$1,0)</f>
        <v>12</v>
      </c>
      <c r="I8450" s="39">
        <f>VLOOKUP(N8450,Currecny_M!$A$1:$P$10,MATCH(Database!C8450,Currecny_M!$A$1:$P$1,0),FALSE)</f>
        <v>104.95</v>
      </c>
      <c r="J8450" s="82">
        <f t="shared" si="394"/>
        <v>25.292950000000001</v>
      </c>
      <c r="K8450" s="39">
        <f>VLOOKUP('Cover page'!$B$6,Currecny_M!$A$1:$P$10,MATCH(Database!C8450,Currecny_M!$A$1:$P$1,0),FALSE)</f>
        <v>1</v>
      </c>
      <c r="L8450" s="82">
        <f t="shared" si="395"/>
        <v>25.292950000000001</v>
      </c>
      <c r="M8450" s="82">
        <f>((E8450/$F$1)*VLOOKUP(N8450,Currecny_M!$A$1:$P$10,MATCH(Database!C8450,Currecny_M!$A$1:$P$1,0),FALSE))/VLOOKUP('Cover page'!$B$6,Currecny_M!$A$1:$P$10,MATCH(Database!C8450,Currecny_M!$A$1:$P$1,0),FALSE)</f>
        <v>25.292950000000001</v>
      </c>
      <c r="N8450" s="6" t="str">
        <f>VLOOKUP(B8450,Master!$A$2:$C$11,3,FALSE)</f>
        <v>Pound</v>
      </c>
      <c r="O8450" s="6" t="str">
        <f>VLOOKUP(B8450,Master!$A$2:$C$11,2,FALSE)</f>
        <v>Europe</v>
      </c>
      <c r="Q8450" s="39" t="str">
        <f>VLOOKUP(D8450,GL_Master!$A$1:$D$80,2,FALSE)</f>
        <v>PL</v>
      </c>
      <c r="R8450" s="39" t="str">
        <f>VLOOKUP(D8450,GL_Master!$A$1:$D$80,3,FALSE)</f>
        <v>Rent</v>
      </c>
      <c r="S8450" s="39" t="str">
        <f>VLOOKUP(D8450,GL_Master!$A$1:$D$80,4,FALSE)</f>
        <v>Office Rent</v>
      </c>
    </row>
    <row r="8451" spans="1:19" x14ac:dyDescent="0.25">
      <c r="A8451" s="39" t="s">
        <v>262</v>
      </c>
      <c r="B8451" s="39" t="s">
        <v>250</v>
      </c>
      <c r="C8451" s="7">
        <v>44228</v>
      </c>
      <c r="D8451" s="39" t="s">
        <v>109</v>
      </c>
      <c r="E8451" s="39">
        <v>-136</v>
      </c>
      <c r="F8451" s="82">
        <f t="shared" si="393"/>
        <v>-0.13600000000000001</v>
      </c>
      <c r="G8451" s="39">
        <f>VLOOKUP(N8451,Currecny_M!$A$1:$P$10,2,FALSE)</f>
        <v>95</v>
      </c>
      <c r="H8451" s="39">
        <f>MATCH(C8451,Currecny_M!$A$1:$P$1,0)</f>
        <v>12</v>
      </c>
      <c r="I8451" s="39">
        <f>VLOOKUP(N8451,Currecny_M!$A$1:$P$10,MATCH(Database!C8451,Currecny_M!$A$1:$P$1,0),FALSE)</f>
        <v>104.95</v>
      </c>
      <c r="J8451" s="82">
        <f t="shared" si="394"/>
        <v>-14.273200000000001</v>
      </c>
      <c r="K8451" s="39">
        <f>VLOOKUP('Cover page'!$B$6,Currecny_M!$A$1:$P$10,MATCH(Database!C8451,Currecny_M!$A$1:$P$1,0),FALSE)</f>
        <v>1</v>
      </c>
      <c r="L8451" s="82">
        <f t="shared" si="395"/>
        <v>-14.273200000000001</v>
      </c>
      <c r="M8451" s="82">
        <f>((E8451/$F$1)*VLOOKUP(N8451,Currecny_M!$A$1:$P$10,MATCH(Database!C8451,Currecny_M!$A$1:$P$1,0),FALSE))/VLOOKUP('Cover page'!$B$6,Currecny_M!$A$1:$P$10,MATCH(Database!C8451,Currecny_M!$A$1:$P$1,0),FALSE)</f>
        <v>-14.273200000000001</v>
      </c>
      <c r="N8451" s="6" t="str">
        <f>VLOOKUP(B8451,Master!$A$2:$C$11,3,FALSE)</f>
        <v>Pound</v>
      </c>
      <c r="O8451" s="6" t="str">
        <f>VLOOKUP(B8451,Master!$A$2:$C$11,2,FALSE)</f>
        <v>Europe</v>
      </c>
      <c r="Q8451" s="39" t="str">
        <f>VLOOKUP(D8451,GL_Master!$A$1:$D$80,2,FALSE)</f>
        <v>PL</v>
      </c>
      <c r="R8451" s="39" t="str">
        <f>VLOOKUP(D8451,GL_Master!$A$1:$D$80,3,FALSE)</f>
        <v>Travelling and conveyance</v>
      </c>
      <c r="S8451" s="39" t="str">
        <f>VLOOKUP(D8451,GL_Master!$A$1:$D$80,4,FALSE)</f>
        <v>Travelling , hotel lodging</v>
      </c>
    </row>
    <row r="8452" spans="1:19" x14ac:dyDescent="0.25">
      <c r="A8452" s="39" t="s">
        <v>262</v>
      </c>
      <c r="B8452" s="39" t="s">
        <v>250</v>
      </c>
      <c r="C8452" s="7">
        <v>44228</v>
      </c>
      <c r="D8452" s="39" t="s">
        <v>110</v>
      </c>
      <c r="E8452" s="39">
        <v>54</v>
      </c>
      <c r="F8452" s="82">
        <f t="shared" ref="F8452:F8515" si="396">E8452/$F$1</f>
        <v>5.3999999999999999E-2</v>
      </c>
      <c r="G8452" s="39">
        <f>VLOOKUP(N8452,Currecny_M!$A$1:$P$10,2,FALSE)</f>
        <v>95</v>
      </c>
      <c r="H8452" s="39">
        <f>MATCH(C8452,Currecny_M!$A$1:$P$1,0)</f>
        <v>12</v>
      </c>
      <c r="I8452" s="39">
        <f>VLOOKUP(N8452,Currecny_M!$A$1:$P$10,MATCH(Database!C8452,Currecny_M!$A$1:$P$1,0),FALSE)</f>
        <v>104.95</v>
      </c>
      <c r="J8452" s="82">
        <f t="shared" ref="J8452:J8515" si="397">F8452*I8452</f>
        <v>5.6673</v>
      </c>
      <c r="K8452" s="39">
        <f>VLOOKUP('Cover page'!$B$6,Currecny_M!$A$1:$P$10,MATCH(Database!C8452,Currecny_M!$A$1:$P$1,0),FALSE)</f>
        <v>1</v>
      </c>
      <c r="L8452" s="82">
        <f t="shared" ref="L8452:L8515" si="398">J8452/K8452</f>
        <v>5.6673</v>
      </c>
      <c r="M8452" s="82">
        <f>((E8452/$F$1)*VLOOKUP(N8452,Currecny_M!$A$1:$P$10,MATCH(Database!C8452,Currecny_M!$A$1:$P$1,0),FALSE))/VLOOKUP('Cover page'!$B$6,Currecny_M!$A$1:$P$10,MATCH(Database!C8452,Currecny_M!$A$1:$P$1,0),FALSE)</f>
        <v>5.6673</v>
      </c>
      <c r="N8452" s="6" t="str">
        <f>VLOOKUP(B8452,Master!$A$2:$C$11,3,FALSE)</f>
        <v>Pound</v>
      </c>
      <c r="O8452" s="6" t="str">
        <f>VLOOKUP(B8452,Master!$A$2:$C$11,2,FALSE)</f>
        <v>Europe</v>
      </c>
      <c r="Q8452" s="39" t="str">
        <f>VLOOKUP(D8452,GL_Master!$A$1:$D$80,2,FALSE)</f>
        <v>PL</v>
      </c>
      <c r="R8452" s="39" t="str">
        <f>VLOOKUP(D8452,GL_Master!$A$1:$D$80,3,FALSE)</f>
        <v>Travelling and conveyance</v>
      </c>
      <c r="S8452" s="39" t="str">
        <f>VLOOKUP(D8452,GL_Master!$A$1:$D$80,4,FALSE)</f>
        <v>Travelling , hotel lodging</v>
      </c>
    </row>
    <row r="8453" spans="1:19" x14ac:dyDescent="0.25">
      <c r="A8453" s="39" t="s">
        <v>262</v>
      </c>
      <c r="B8453" s="39" t="s">
        <v>250</v>
      </c>
      <c r="C8453" s="7">
        <v>44228</v>
      </c>
      <c r="D8453" s="39" t="s">
        <v>111</v>
      </c>
      <c r="E8453" s="39">
        <v>27</v>
      </c>
      <c r="F8453" s="82">
        <f t="shared" si="396"/>
        <v>2.7E-2</v>
      </c>
      <c r="G8453" s="39">
        <f>VLOOKUP(N8453,Currecny_M!$A$1:$P$10,2,FALSE)</f>
        <v>95</v>
      </c>
      <c r="H8453" s="39">
        <f>MATCH(C8453,Currecny_M!$A$1:$P$1,0)</f>
        <v>12</v>
      </c>
      <c r="I8453" s="39">
        <f>VLOOKUP(N8453,Currecny_M!$A$1:$P$10,MATCH(Database!C8453,Currecny_M!$A$1:$P$1,0),FALSE)</f>
        <v>104.95</v>
      </c>
      <c r="J8453" s="82">
        <f t="shared" si="397"/>
        <v>2.83365</v>
      </c>
      <c r="K8453" s="39">
        <f>VLOOKUP('Cover page'!$B$6,Currecny_M!$A$1:$P$10,MATCH(Database!C8453,Currecny_M!$A$1:$P$1,0),FALSE)</f>
        <v>1</v>
      </c>
      <c r="L8453" s="82">
        <f t="shared" si="398"/>
        <v>2.83365</v>
      </c>
      <c r="M8453" s="82">
        <f>((E8453/$F$1)*VLOOKUP(N8453,Currecny_M!$A$1:$P$10,MATCH(Database!C8453,Currecny_M!$A$1:$P$1,0),FALSE))/VLOOKUP('Cover page'!$B$6,Currecny_M!$A$1:$P$10,MATCH(Database!C8453,Currecny_M!$A$1:$P$1,0),FALSE)</f>
        <v>2.83365</v>
      </c>
      <c r="N8453" s="6" t="str">
        <f>VLOOKUP(B8453,Master!$A$2:$C$11,3,FALSE)</f>
        <v>Pound</v>
      </c>
      <c r="O8453" s="6" t="str">
        <f>VLOOKUP(B8453,Master!$A$2:$C$11,2,FALSE)</f>
        <v>Europe</v>
      </c>
      <c r="Q8453" s="39" t="str">
        <f>VLOOKUP(D8453,GL_Master!$A$1:$D$80,2,FALSE)</f>
        <v>PL</v>
      </c>
      <c r="R8453" s="39" t="str">
        <f>VLOOKUP(D8453,GL_Master!$A$1:$D$80,3,FALSE)</f>
        <v>Legal &amp; Professional expenses</v>
      </c>
      <c r="S8453" s="39" t="str">
        <f>VLOOKUP(D8453,GL_Master!$A$1:$D$80,4,FALSE)</f>
        <v>Professional Fees - Others</v>
      </c>
    </row>
    <row r="8454" spans="1:19" x14ac:dyDescent="0.25">
      <c r="A8454" s="39" t="s">
        <v>262</v>
      </c>
      <c r="B8454" s="39" t="s">
        <v>250</v>
      </c>
      <c r="C8454" s="7">
        <v>44256</v>
      </c>
      <c r="D8454" s="39" t="s">
        <v>112</v>
      </c>
      <c r="E8454" s="39">
        <v>263</v>
      </c>
      <c r="F8454" s="82">
        <f t="shared" si="396"/>
        <v>0.26300000000000001</v>
      </c>
      <c r="G8454" s="39">
        <f>VLOOKUP(N8454,Currecny_M!$A$1:$P$10,2,FALSE)</f>
        <v>95</v>
      </c>
      <c r="H8454" s="39">
        <f>MATCH(C8454,Currecny_M!$A$1:$P$1,0)</f>
        <v>13</v>
      </c>
      <c r="I8454" s="39">
        <f>VLOOKUP(N8454,Currecny_M!$A$1:$P$10,MATCH(Database!C8454,Currecny_M!$A$1:$P$1,0),FALSE)</f>
        <v>106</v>
      </c>
      <c r="J8454" s="82">
        <f t="shared" si="397"/>
        <v>27.878</v>
      </c>
      <c r="K8454" s="39">
        <f>VLOOKUP('Cover page'!$B$6,Currecny_M!$A$1:$P$10,MATCH(Database!C8454,Currecny_M!$A$1:$P$1,0),FALSE)</f>
        <v>1</v>
      </c>
      <c r="L8454" s="82">
        <f t="shared" si="398"/>
        <v>27.878</v>
      </c>
      <c r="M8454" s="82">
        <f>((E8454/$F$1)*VLOOKUP(N8454,Currecny_M!$A$1:$P$10,MATCH(Database!C8454,Currecny_M!$A$1:$P$1,0),FALSE))/VLOOKUP('Cover page'!$B$6,Currecny_M!$A$1:$P$10,MATCH(Database!C8454,Currecny_M!$A$1:$P$1,0),FALSE)</f>
        <v>27.878</v>
      </c>
      <c r="N8454" s="6" t="str">
        <f>VLOOKUP(B8454,Master!$A$2:$C$11,3,FALSE)</f>
        <v>Pound</v>
      </c>
      <c r="O8454" s="6" t="str">
        <f>VLOOKUP(B8454,Master!$A$2:$C$11,2,FALSE)</f>
        <v>Europe</v>
      </c>
      <c r="Q8454" s="39" t="str">
        <f>VLOOKUP(D8454,GL_Master!$A$1:$D$80,2,FALSE)</f>
        <v>PL</v>
      </c>
      <c r="R8454" s="39" t="str">
        <f>VLOOKUP(D8454,GL_Master!$A$1:$D$80,3,FALSE)</f>
        <v>Finance Cost</v>
      </c>
      <c r="S8454" s="39" t="str">
        <f>VLOOKUP(D8454,GL_Master!$A$1:$D$80,4,FALSE)</f>
        <v>Interest expense</v>
      </c>
    </row>
    <row r="8455" spans="1:19" x14ac:dyDescent="0.25">
      <c r="A8455" s="39" t="s">
        <v>262</v>
      </c>
      <c r="B8455" s="39" t="s">
        <v>250</v>
      </c>
      <c r="C8455" s="7">
        <v>44256</v>
      </c>
      <c r="D8455" s="39" t="s">
        <v>25</v>
      </c>
      <c r="E8455" s="39">
        <v>2410</v>
      </c>
      <c r="F8455" s="82">
        <f t="shared" si="396"/>
        <v>2.41</v>
      </c>
      <c r="G8455" s="39">
        <f>VLOOKUP(N8455,Currecny_M!$A$1:$P$10,2,FALSE)</f>
        <v>95</v>
      </c>
      <c r="H8455" s="39">
        <f>MATCH(C8455,Currecny_M!$A$1:$P$1,0)</f>
        <v>13</v>
      </c>
      <c r="I8455" s="39">
        <f>VLOOKUP(N8455,Currecny_M!$A$1:$P$10,MATCH(Database!C8455,Currecny_M!$A$1:$P$1,0),FALSE)</f>
        <v>106</v>
      </c>
      <c r="J8455" s="82">
        <f t="shared" si="397"/>
        <v>255.46</v>
      </c>
      <c r="K8455" s="39">
        <f>VLOOKUP('Cover page'!$B$6,Currecny_M!$A$1:$P$10,MATCH(Database!C8455,Currecny_M!$A$1:$P$1,0),FALSE)</f>
        <v>1</v>
      </c>
      <c r="L8455" s="82">
        <f t="shared" si="398"/>
        <v>255.46</v>
      </c>
      <c r="M8455" s="82">
        <f>((E8455/$F$1)*VLOOKUP(N8455,Currecny_M!$A$1:$P$10,MATCH(Database!C8455,Currecny_M!$A$1:$P$1,0),FALSE))/VLOOKUP('Cover page'!$B$6,Currecny_M!$A$1:$P$10,MATCH(Database!C8455,Currecny_M!$A$1:$P$1,0),FALSE)</f>
        <v>255.46</v>
      </c>
      <c r="N8455" s="6" t="str">
        <f>VLOOKUP(B8455,Master!$A$2:$C$11,3,FALSE)</f>
        <v>Pound</v>
      </c>
      <c r="O8455" s="6" t="str">
        <f>VLOOKUP(B8455,Master!$A$2:$C$11,2,FALSE)</f>
        <v>Europe</v>
      </c>
      <c r="Q8455" s="39" t="str">
        <f>VLOOKUP(D8455,GL_Master!$A$1:$D$80,2,FALSE)</f>
        <v>PL</v>
      </c>
      <c r="R8455" s="39" t="str">
        <f>VLOOKUP(D8455,GL_Master!$A$1:$D$80,3,FALSE)</f>
        <v>Depreciation</v>
      </c>
      <c r="S8455" s="39" t="str">
        <f>VLOOKUP(D8455,GL_Master!$A$1:$D$80,4,FALSE)</f>
        <v>Depreciation</v>
      </c>
    </row>
    <row r="8456" spans="1:19" x14ac:dyDescent="0.25">
      <c r="A8456" s="39" t="s">
        <v>262</v>
      </c>
      <c r="B8456" s="39" t="s">
        <v>250</v>
      </c>
      <c r="C8456" s="7">
        <v>44256</v>
      </c>
      <c r="D8456" s="39" t="s">
        <v>51</v>
      </c>
      <c r="E8456" s="39">
        <v>-25263</v>
      </c>
      <c r="F8456" s="82">
        <f t="shared" si="396"/>
        <v>-25.263000000000002</v>
      </c>
      <c r="G8456" s="39">
        <f>VLOOKUP(N8456,Currecny_M!$A$1:$P$10,2,FALSE)</f>
        <v>95</v>
      </c>
      <c r="H8456" s="39">
        <f>MATCH(C8456,Currecny_M!$A$1:$P$1,0)</f>
        <v>13</v>
      </c>
      <c r="I8456" s="39">
        <f>VLOOKUP(N8456,Currecny_M!$A$1:$P$10,MATCH(Database!C8456,Currecny_M!$A$1:$P$1,0),FALSE)</f>
        <v>106</v>
      </c>
      <c r="J8456" s="82">
        <f t="shared" si="397"/>
        <v>-2677.8780000000002</v>
      </c>
      <c r="K8456" s="39">
        <f>VLOOKUP('Cover page'!$B$6,Currecny_M!$A$1:$P$10,MATCH(Database!C8456,Currecny_M!$A$1:$P$1,0),FALSE)</f>
        <v>1</v>
      </c>
      <c r="L8456" s="82">
        <f t="shared" si="398"/>
        <v>-2677.8780000000002</v>
      </c>
      <c r="M8456" s="82">
        <f>((E8456/$F$1)*VLOOKUP(N8456,Currecny_M!$A$1:$P$10,MATCH(Database!C8456,Currecny_M!$A$1:$P$1,0),FALSE))/VLOOKUP('Cover page'!$B$6,Currecny_M!$A$1:$P$10,MATCH(Database!C8456,Currecny_M!$A$1:$P$1,0),FALSE)</f>
        <v>-2677.8780000000002</v>
      </c>
      <c r="N8456" s="6" t="str">
        <f>VLOOKUP(B8456,Master!$A$2:$C$11,3,FALSE)</f>
        <v>Pound</v>
      </c>
      <c r="O8456" s="6" t="str">
        <f>VLOOKUP(B8456,Master!$A$2:$C$11,2,FALSE)</f>
        <v>Europe</v>
      </c>
      <c r="Q8456" s="39" t="str">
        <f>VLOOKUP(D8456,GL_Master!$A$1:$D$80,2,FALSE)</f>
        <v>BS</v>
      </c>
      <c r="R8456" s="39" t="str">
        <f>VLOOKUP(D8456,GL_Master!$A$1:$D$80,3,FALSE)</f>
        <v>Share Capital</v>
      </c>
      <c r="S8456" s="39" t="str">
        <f>VLOOKUP(D8456,GL_Master!$A$1:$D$80,4,FALSE)</f>
        <v>Equity shares</v>
      </c>
    </row>
    <row r="8457" spans="1:19" x14ac:dyDescent="0.25">
      <c r="A8457" s="39" t="s">
        <v>262</v>
      </c>
      <c r="B8457" s="39" t="s">
        <v>250</v>
      </c>
      <c r="C8457" s="7">
        <v>44256</v>
      </c>
      <c r="D8457" s="39" t="s">
        <v>52</v>
      </c>
      <c r="E8457" s="39">
        <v>-48404</v>
      </c>
      <c r="F8457" s="82">
        <f t="shared" si="396"/>
        <v>-48.404000000000003</v>
      </c>
      <c r="G8457" s="39">
        <f>VLOOKUP(N8457,Currecny_M!$A$1:$P$10,2,FALSE)</f>
        <v>95</v>
      </c>
      <c r="H8457" s="39">
        <f>MATCH(C8457,Currecny_M!$A$1:$P$1,0)</f>
        <v>13</v>
      </c>
      <c r="I8457" s="39">
        <f>VLOOKUP(N8457,Currecny_M!$A$1:$P$10,MATCH(Database!C8457,Currecny_M!$A$1:$P$1,0),FALSE)</f>
        <v>106</v>
      </c>
      <c r="J8457" s="82">
        <f t="shared" si="397"/>
        <v>-5130.8240000000005</v>
      </c>
      <c r="K8457" s="39">
        <f>VLOOKUP('Cover page'!$B$6,Currecny_M!$A$1:$P$10,MATCH(Database!C8457,Currecny_M!$A$1:$P$1,0),FALSE)</f>
        <v>1</v>
      </c>
      <c r="L8457" s="82">
        <f t="shared" si="398"/>
        <v>-5130.8240000000005</v>
      </c>
      <c r="M8457" s="82">
        <f>((E8457/$F$1)*VLOOKUP(N8457,Currecny_M!$A$1:$P$10,MATCH(Database!C8457,Currecny_M!$A$1:$P$1,0),FALSE))/VLOOKUP('Cover page'!$B$6,Currecny_M!$A$1:$P$10,MATCH(Database!C8457,Currecny_M!$A$1:$P$1,0),FALSE)</f>
        <v>-5130.8240000000005</v>
      </c>
      <c r="N8457" s="6" t="str">
        <f>VLOOKUP(B8457,Master!$A$2:$C$11,3,FALSE)</f>
        <v>Pound</v>
      </c>
      <c r="O8457" s="6" t="str">
        <f>VLOOKUP(B8457,Master!$A$2:$C$11,2,FALSE)</f>
        <v>Europe</v>
      </c>
      <c r="Q8457" s="39" t="str">
        <f>VLOOKUP(D8457,GL_Master!$A$1:$D$80,2,FALSE)</f>
        <v>BS</v>
      </c>
      <c r="R8457" s="39" t="str">
        <f>VLOOKUP(D8457,GL_Master!$A$1:$D$80,3,FALSE)</f>
        <v>Reserve and Surplus</v>
      </c>
      <c r="S8457" s="39" t="str">
        <f>VLOOKUP(D8457,GL_Master!$A$1:$D$80,4,FALSE)</f>
        <v>Reserves at the commencement of the year</v>
      </c>
    </row>
    <row r="8458" spans="1:19" x14ac:dyDescent="0.25">
      <c r="A8458" s="39" t="s">
        <v>262</v>
      </c>
      <c r="B8458" s="39" t="s">
        <v>250</v>
      </c>
      <c r="C8458" s="7">
        <v>44256</v>
      </c>
      <c r="D8458" s="39" t="s">
        <v>53</v>
      </c>
      <c r="E8458" s="39">
        <v>-1990</v>
      </c>
      <c r="F8458" s="82">
        <f t="shared" si="396"/>
        <v>-1.99</v>
      </c>
      <c r="G8458" s="39">
        <f>VLOOKUP(N8458,Currecny_M!$A$1:$P$10,2,FALSE)</f>
        <v>95</v>
      </c>
      <c r="H8458" s="39">
        <f>MATCH(C8458,Currecny_M!$A$1:$P$1,0)</f>
        <v>13</v>
      </c>
      <c r="I8458" s="39">
        <f>VLOOKUP(N8458,Currecny_M!$A$1:$P$10,MATCH(Database!C8458,Currecny_M!$A$1:$P$1,0),FALSE)</f>
        <v>106</v>
      </c>
      <c r="J8458" s="82">
        <f t="shared" si="397"/>
        <v>-210.94</v>
      </c>
      <c r="K8458" s="39">
        <f>VLOOKUP('Cover page'!$B$6,Currecny_M!$A$1:$P$10,MATCH(Database!C8458,Currecny_M!$A$1:$P$1,0),FALSE)</f>
        <v>1</v>
      </c>
      <c r="L8458" s="82">
        <f t="shared" si="398"/>
        <v>-210.94</v>
      </c>
      <c r="M8458" s="82">
        <f>((E8458/$F$1)*VLOOKUP(N8458,Currecny_M!$A$1:$P$10,MATCH(Database!C8458,Currecny_M!$A$1:$P$1,0),FALSE))/VLOOKUP('Cover page'!$B$6,Currecny_M!$A$1:$P$10,MATCH(Database!C8458,Currecny_M!$A$1:$P$1,0),FALSE)</f>
        <v>-210.94</v>
      </c>
      <c r="N8458" s="6" t="str">
        <f>VLOOKUP(B8458,Master!$A$2:$C$11,3,FALSE)</f>
        <v>Pound</v>
      </c>
      <c r="O8458" s="6" t="str">
        <f>VLOOKUP(B8458,Master!$A$2:$C$11,2,FALSE)</f>
        <v>Europe</v>
      </c>
      <c r="Q8458" s="39" t="str">
        <f>VLOOKUP(D8458,GL_Master!$A$1:$D$80,2,FALSE)</f>
        <v>BS</v>
      </c>
      <c r="R8458" s="39" t="str">
        <f>VLOOKUP(D8458,GL_Master!$A$1:$D$80,3,FALSE)</f>
        <v>Loan Fund</v>
      </c>
      <c r="S8458" s="39" t="str">
        <f>VLOOKUP(D8458,GL_Master!$A$1:$D$80,4,FALSE)</f>
        <v>Term Loan</v>
      </c>
    </row>
    <row r="8459" spans="1:19" x14ac:dyDescent="0.25">
      <c r="A8459" s="39" t="s">
        <v>262</v>
      </c>
      <c r="B8459" s="39" t="s">
        <v>250</v>
      </c>
      <c r="C8459" s="7">
        <v>44256</v>
      </c>
      <c r="D8459" s="39" t="s">
        <v>54</v>
      </c>
      <c r="E8459" s="39">
        <v>53</v>
      </c>
      <c r="F8459" s="82">
        <f t="shared" si="396"/>
        <v>5.2999999999999999E-2</v>
      </c>
      <c r="G8459" s="39">
        <f>VLOOKUP(N8459,Currecny_M!$A$1:$P$10,2,FALSE)</f>
        <v>95</v>
      </c>
      <c r="H8459" s="39">
        <f>MATCH(C8459,Currecny_M!$A$1:$P$1,0)</f>
        <v>13</v>
      </c>
      <c r="I8459" s="39">
        <f>VLOOKUP(N8459,Currecny_M!$A$1:$P$10,MATCH(Database!C8459,Currecny_M!$A$1:$P$1,0),FALSE)</f>
        <v>106</v>
      </c>
      <c r="J8459" s="82">
        <f t="shared" si="397"/>
        <v>5.6179999999999994</v>
      </c>
      <c r="K8459" s="39">
        <f>VLOOKUP('Cover page'!$B$6,Currecny_M!$A$1:$P$10,MATCH(Database!C8459,Currecny_M!$A$1:$P$1,0),FALSE)</f>
        <v>1</v>
      </c>
      <c r="L8459" s="82">
        <f t="shared" si="398"/>
        <v>5.6179999999999994</v>
      </c>
      <c r="M8459" s="82">
        <f>((E8459/$F$1)*VLOOKUP(N8459,Currecny_M!$A$1:$P$10,MATCH(Database!C8459,Currecny_M!$A$1:$P$1,0),FALSE))/VLOOKUP('Cover page'!$B$6,Currecny_M!$A$1:$P$10,MATCH(Database!C8459,Currecny_M!$A$1:$P$1,0),FALSE)</f>
        <v>5.6179999999999994</v>
      </c>
      <c r="N8459" s="6" t="str">
        <f>VLOOKUP(B8459,Master!$A$2:$C$11,3,FALSE)</f>
        <v>Pound</v>
      </c>
      <c r="O8459" s="6" t="str">
        <f>VLOOKUP(B8459,Master!$A$2:$C$11,2,FALSE)</f>
        <v>Europe</v>
      </c>
      <c r="Q8459" s="39" t="str">
        <f>VLOOKUP(D8459,GL_Master!$A$1:$D$80,2,FALSE)</f>
        <v>BS</v>
      </c>
      <c r="R8459" s="39" t="str">
        <f>VLOOKUP(D8459,GL_Master!$A$1:$D$80,3,FALSE)</f>
        <v>Trade Payables</v>
      </c>
      <c r="S8459" s="39" t="str">
        <f>VLOOKUP(D8459,GL_Master!$A$1:$D$80,4,FALSE)</f>
        <v>Trade payable</v>
      </c>
    </row>
    <row r="8460" spans="1:19" x14ac:dyDescent="0.25">
      <c r="A8460" s="39" t="s">
        <v>262</v>
      </c>
      <c r="B8460" s="39" t="s">
        <v>250</v>
      </c>
      <c r="C8460" s="7">
        <v>44256</v>
      </c>
      <c r="D8460" s="39" t="s">
        <v>34</v>
      </c>
      <c r="E8460" s="39">
        <v>-1379</v>
      </c>
      <c r="F8460" s="82">
        <f t="shared" si="396"/>
        <v>-1.379</v>
      </c>
      <c r="G8460" s="39">
        <f>VLOOKUP(N8460,Currecny_M!$A$1:$P$10,2,FALSE)</f>
        <v>95</v>
      </c>
      <c r="H8460" s="39">
        <f>MATCH(C8460,Currecny_M!$A$1:$P$1,0)</f>
        <v>13</v>
      </c>
      <c r="I8460" s="39">
        <f>VLOOKUP(N8460,Currecny_M!$A$1:$P$10,MATCH(Database!C8460,Currecny_M!$A$1:$P$1,0),FALSE)</f>
        <v>106</v>
      </c>
      <c r="J8460" s="82">
        <f t="shared" si="397"/>
        <v>-146.17400000000001</v>
      </c>
      <c r="K8460" s="39">
        <f>VLOOKUP('Cover page'!$B$6,Currecny_M!$A$1:$P$10,MATCH(Database!C8460,Currecny_M!$A$1:$P$1,0),FALSE)</f>
        <v>1</v>
      </c>
      <c r="L8460" s="82">
        <f t="shared" si="398"/>
        <v>-146.17400000000001</v>
      </c>
      <c r="M8460" s="82">
        <f>((E8460/$F$1)*VLOOKUP(N8460,Currecny_M!$A$1:$P$10,MATCH(Database!C8460,Currecny_M!$A$1:$P$1,0),FALSE))/VLOOKUP('Cover page'!$B$6,Currecny_M!$A$1:$P$10,MATCH(Database!C8460,Currecny_M!$A$1:$P$1,0),FALSE)</f>
        <v>-146.17400000000001</v>
      </c>
      <c r="N8460" s="6" t="str">
        <f>VLOOKUP(B8460,Master!$A$2:$C$11,3,FALSE)</f>
        <v>Pound</v>
      </c>
      <c r="O8460" s="6" t="str">
        <f>VLOOKUP(B8460,Master!$A$2:$C$11,2,FALSE)</f>
        <v>Europe</v>
      </c>
      <c r="Q8460" s="39" t="str">
        <f>VLOOKUP(D8460,GL_Master!$A$1:$D$80,2,FALSE)</f>
        <v>BS</v>
      </c>
      <c r="R8460" s="39" t="str">
        <f>VLOOKUP(D8460,GL_Master!$A$1:$D$80,3,FALSE)</f>
        <v>Provisions</v>
      </c>
      <c r="S8460" s="39" t="str">
        <f>VLOOKUP(D8460,GL_Master!$A$1:$D$80,4,FALSE)</f>
        <v>Expenses payables</v>
      </c>
    </row>
    <row r="8461" spans="1:19" x14ac:dyDescent="0.25">
      <c r="A8461" s="39" t="s">
        <v>262</v>
      </c>
      <c r="B8461" s="39" t="s">
        <v>250</v>
      </c>
      <c r="C8461" s="7">
        <v>44256</v>
      </c>
      <c r="D8461" s="39" t="s">
        <v>18</v>
      </c>
      <c r="E8461" s="39">
        <v>-814</v>
      </c>
      <c r="F8461" s="82">
        <f t="shared" si="396"/>
        <v>-0.81399999999999995</v>
      </c>
      <c r="G8461" s="39">
        <f>VLOOKUP(N8461,Currecny_M!$A$1:$P$10,2,FALSE)</f>
        <v>95</v>
      </c>
      <c r="H8461" s="39">
        <f>MATCH(C8461,Currecny_M!$A$1:$P$1,0)</f>
        <v>13</v>
      </c>
      <c r="I8461" s="39">
        <f>VLOOKUP(N8461,Currecny_M!$A$1:$P$10,MATCH(Database!C8461,Currecny_M!$A$1:$P$1,0),FALSE)</f>
        <v>106</v>
      </c>
      <c r="J8461" s="82">
        <f t="shared" si="397"/>
        <v>-86.283999999999992</v>
      </c>
      <c r="K8461" s="39">
        <f>VLOOKUP('Cover page'!$B$6,Currecny_M!$A$1:$P$10,MATCH(Database!C8461,Currecny_M!$A$1:$P$1,0),FALSE)</f>
        <v>1</v>
      </c>
      <c r="L8461" s="82">
        <f t="shared" si="398"/>
        <v>-86.283999999999992</v>
      </c>
      <c r="M8461" s="82">
        <f>((E8461/$F$1)*VLOOKUP(N8461,Currecny_M!$A$1:$P$10,MATCH(Database!C8461,Currecny_M!$A$1:$P$1,0),FALSE))/VLOOKUP('Cover page'!$B$6,Currecny_M!$A$1:$P$10,MATCH(Database!C8461,Currecny_M!$A$1:$P$1,0),FALSE)</f>
        <v>-86.283999999999992</v>
      </c>
      <c r="N8461" s="6" t="str">
        <f>VLOOKUP(B8461,Master!$A$2:$C$11,3,FALSE)</f>
        <v>Pound</v>
      </c>
      <c r="O8461" s="6" t="str">
        <f>VLOOKUP(B8461,Master!$A$2:$C$11,2,FALSE)</f>
        <v>Europe</v>
      </c>
      <c r="Q8461" s="39" t="str">
        <f>VLOOKUP(D8461,GL_Master!$A$1:$D$80,2,FALSE)</f>
        <v>BS</v>
      </c>
      <c r="R8461" s="39" t="str">
        <f>VLOOKUP(D8461,GL_Master!$A$1:$D$80,3,FALSE)</f>
        <v>Other current liabilities</v>
      </c>
      <c r="S8461" s="39" t="str">
        <f>VLOOKUP(D8461,GL_Master!$A$1:$D$80,4,FALSE)</f>
        <v>Employee related liabilities</v>
      </c>
    </row>
    <row r="8462" spans="1:19" x14ac:dyDescent="0.25">
      <c r="A8462" s="39" t="s">
        <v>262</v>
      </c>
      <c r="B8462" s="39" t="s">
        <v>250</v>
      </c>
      <c r="C8462" s="7">
        <v>44256</v>
      </c>
      <c r="D8462" s="39" t="s">
        <v>55</v>
      </c>
      <c r="E8462" s="39">
        <v>-109</v>
      </c>
      <c r="F8462" s="82">
        <f t="shared" si="396"/>
        <v>-0.109</v>
      </c>
      <c r="G8462" s="39">
        <f>VLOOKUP(N8462,Currecny_M!$A$1:$P$10,2,FALSE)</f>
        <v>95</v>
      </c>
      <c r="H8462" s="39">
        <f>MATCH(C8462,Currecny_M!$A$1:$P$1,0)</f>
        <v>13</v>
      </c>
      <c r="I8462" s="39">
        <f>VLOOKUP(N8462,Currecny_M!$A$1:$P$10,MATCH(Database!C8462,Currecny_M!$A$1:$P$1,0),FALSE)</f>
        <v>106</v>
      </c>
      <c r="J8462" s="82">
        <f t="shared" si="397"/>
        <v>-11.554</v>
      </c>
      <c r="K8462" s="39">
        <f>VLOOKUP('Cover page'!$B$6,Currecny_M!$A$1:$P$10,MATCH(Database!C8462,Currecny_M!$A$1:$P$1,0),FALSE)</f>
        <v>1</v>
      </c>
      <c r="L8462" s="82">
        <f t="shared" si="398"/>
        <v>-11.554</v>
      </c>
      <c r="M8462" s="82">
        <f>((E8462/$F$1)*VLOOKUP(N8462,Currecny_M!$A$1:$P$10,MATCH(Database!C8462,Currecny_M!$A$1:$P$1,0),FALSE))/VLOOKUP('Cover page'!$B$6,Currecny_M!$A$1:$P$10,MATCH(Database!C8462,Currecny_M!$A$1:$P$1,0),FALSE)</f>
        <v>-11.554</v>
      </c>
      <c r="N8462" s="6" t="str">
        <f>VLOOKUP(B8462,Master!$A$2:$C$11,3,FALSE)</f>
        <v>Pound</v>
      </c>
      <c r="O8462" s="6" t="str">
        <f>VLOOKUP(B8462,Master!$A$2:$C$11,2,FALSE)</f>
        <v>Europe</v>
      </c>
      <c r="Q8462" s="39" t="str">
        <f>VLOOKUP(D8462,GL_Master!$A$1:$D$80,2,FALSE)</f>
        <v>BS</v>
      </c>
      <c r="R8462" s="39" t="str">
        <f>VLOOKUP(D8462,GL_Master!$A$1:$D$80,3,FALSE)</f>
        <v>Other current liabilities</v>
      </c>
      <c r="S8462" s="39" t="str">
        <f>VLOOKUP(D8462,GL_Master!$A$1:$D$80,4,FALSE)</f>
        <v>Security deposit received</v>
      </c>
    </row>
    <row r="8463" spans="1:19" x14ac:dyDescent="0.25">
      <c r="A8463" s="39" t="s">
        <v>262</v>
      </c>
      <c r="B8463" s="39" t="s">
        <v>250</v>
      </c>
      <c r="C8463" s="7">
        <v>44256</v>
      </c>
      <c r="D8463" s="39" t="s">
        <v>56</v>
      </c>
      <c r="E8463" s="39">
        <v>-27</v>
      </c>
      <c r="F8463" s="82">
        <f t="shared" si="396"/>
        <v>-2.7E-2</v>
      </c>
      <c r="G8463" s="39">
        <f>VLOOKUP(N8463,Currecny_M!$A$1:$P$10,2,FALSE)</f>
        <v>95</v>
      </c>
      <c r="H8463" s="39">
        <f>MATCH(C8463,Currecny_M!$A$1:$P$1,0)</f>
        <v>13</v>
      </c>
      <c r="I8463" s="39">
        <f>VLOOKUP(N8463,Currecny_M!$A$1:$P$10,MATCH(Database!C8463,Currecny_M!$A$1:$P$1,0),FALSE)</f>
        <v>106</v>
      </c>
      <c r="J8463" s="82">
        <f t="shared" si="397"/>
        <v>-2.8620000000000001</v>
      </c>
      <c r="K8463" s="39">
        <f>VLOOKUP('Cover page'!$B$6,Currecny_M!$A$1:$P$10,MATCH(Database!C8463,Currecny_M!$A$1:$P$1,0),FALSE)</f>
        <v>1</v>
      </c>
      <c r="L8463" s="82">
        <f t="shared" si="398"/>
        <v>-2.8620000000000001</v>
      </c>
      <c r="M8463" s="82">
        <f>((E8463/$F$1)*VLOOKUP(N8463,Currecny_M!$A$1:$P$10,MATCH(Database!C8463,Currecny_M!$A$1:$P$1,0),FALSE))/VLOOKUP('Cover page'!$B$6,Currecny_M!$A$1:$P$10,MATCH(Database!C8463,Currecny_M!$A$1:$P$1,0),FALSE)</f>
        <v>-2.8620000000000001</v>
      </c>
      <c r="N8463" s="6" t="str">
        <f>VLOOKUP(B8463,Master!$A$2:$C$11,3,FALSE)</f>
        <v>Pound</v>
      </c>
      <c r="O8463" s="6" t="str">
        <f>VLOOKUP(B8463,Master!$A$2:$C$11,2,FALSE)</f>
        <v>Europe</v>
      </c>
      <c r="Q8463" s="39" t="str">
        <f>VLOOKUP(D8463,GL_Master!$A$1:$D$80,2,FALSE)</f>
        <v>BS</v>
      </c>
      <c r="R8463" s="39" t="str">
        <f>VLOOKUP(D8463,GL_Master!$A$1:$D$80,3,FALSE)</f>
        <v>Other Tax Payables</v>
      </c>
      <c r="S8463" s="39" t="str">
        <f>VLOOKUP(D8463,GL_Master!$A$1:$D$80,4,FALSE)</f>
        <v>Tax deducted at source payable</v>
      </c>
    </row>
    <row r="8464" spans="1:19" x14ac:dyDescent="0.25">
      <c r="A8464" s="39" t="s">
        <v>262</v>
      </c>
      <c r="B8464" s="39" t="s">
        <v>250</v>
      </c>
      <c r="C8464" s="7">
        <v>44256</v>
      </c>
      <c r="D8464" s="39" t="s">
        <v>57</v>
      </c>
      <c r="E8464" s="39">
        <v>-248</v>
      </c>
      <c r="F8464" s="82">
        <f t="shared" si="396"/>
        <v>-0.248</v>
      </c>
      <c r="G8464" s="39">
        <f>VLOOKUP(N8464,Currecny_M!$A$1:$P$10,2,FALSE)</f>
        <v>95</v>
      </c>
      <c r="H8464" s="39">
        <f>MATCH(C8464,Currecny_M!$A$1:$P$1,0)</f>
        <v>13</v>
      </c>
      <c r="I8464" s="39">
        <f>VLOOKUP(N8464,Currecny_M!$A$1:$P$10,MATCH(Database!C8464,Currecny_M!$A$1:$P$1,0),FALSE)</f>
        <v>106</v>
      </c>
      <c r="J8464" s="82">
        <f t="shared" si="397"/>
        <v>-26.288</v>
      </c>
      <c r="K8464" s="39">
        <f>VLOOKUP('Cover page'!$B$6,Currecny_M!$A$1:$P$10,MATCH(Database!C8464,Currecny_M!$A$1:$P$1,0),FALSE)</f>
        <v>1</v>
      </c>
      <c r="L8464" s="82">
        <f t="shared" si="398"/>
        <v>-26.288</v>
      </c>
      <c r="M8464" s="82">
        <f>((E8464/$F$1)*VLOOKUP(N8464,Currecny_M!$A$1:$P$10,MATCH(Database!C8464,Currecny_M!$A$1:$P$1,0),FALSE))/VLOOKUP('Cover page'!$B$6,Currecny_M!$A$1:$P$10,MATCH(Database!C8464,Currecny_M!$A$1:$P$1,0),FALSE)</f>
        <v>-26.288</v>
      </c>
      <c r="N8464" s="6" t="str">
        <f>VLOOKUP(B8464,Master!$A$2:$C$11,3,FALSE)</f>
        <v>Pound</v>
      </c>
      <c r="O8464" s="6" t="str">
        <f>VLOOKUP(B8464,Master!$A$2:$C$11,2,FALSE)</f>
        <v>Europe</v>
      </c>
      <c r="Q8464" s="39" t="str">
        <f>VLOOKUP(D8464,GL_Master!$A$1:$D$80,2,FALSE)</f>
        <v>BS</v>
      </c>
      <c r="R8464" s="39" t="str">
        <f>VLOOKUP(D8464,GL_Master!$A$1:$D$80,3,FALSE)</f>
        <v>Other Tax Payables</v>
      </c>
      <c r="S8464" s="39" t="str">
        <f>VLOOKUP(D8464,GL_Master!$A$1:$D$80,4,FALSE)</f>
        <v>Tax deducted at source payable</v>
      </c>
    </row>
    <row r="8465" spans="1:19" x14ac:dyDescent="0.25">
      <c r="A8465" s="39" t="s">
        <v>262</v>
      </c>
      <c r="B8465" s="39" t="s">
        <v>250</v>
      </c>
      <c r="C8465" s="7">
        <v>44256</v>
      </c>
      <c r="D8465" s="39" t="s">
        <v>58</v>
      </c>
      <c r="E8465" s="39">
        <v>-1821</v>
      </c>
      <c r="F8465" s="82">
        <f t="shared" si="396"/>
        <v>-1.821</v>
      </c>
      <c r="G8465" s="39">
        <f>VLOOKUP(N8465,Currecny_M!$A$1:$P$10,2,FALSE)</f>
        <v>95</v>
      </c>
      <c r="H8465" s="39">
        <f>MATCH(C8465,Currecny_M!$A$1:$P$1,0)</f>
        <v>13</v>
      </c>
      <c r="I8465" s="39">
        <f>VLOOKUP(N8465,Currecny_M!$A$1:$P$10,MATCH(Database!C8465,Currecny_M!$A$1:$P$1,0),FALSE)</f>
        <v>106</v>
      </c>
      <c r="J8465" s="82">
        <f t="shared" si="397"/>
        <v>-193.02599999999998</v>
      </c>
      <c r="K8465" s="39">
        <f>VLOOKUP('Cover page'!$B$6,Currecny_M!$A$1:$P$10,MATCH(Database!C8465,Currecny_M!$A$1:$P$1,0),FALSE)</f>
        <v>1</v>
      </c>
      <c r="L8465" s="82">
        <f t="shared" si="398"/>
        <v>-193.02599999999998</v>
      </c>
      <c r="M8465" s="82">
        <f>((E8465/$F$1)*VLOOKUP(N8465,Currecny_M!$A$1:$P$10,MATCH(Database!C8465,Currecny_M!$A$1:$P$1,0),FALSE))/VLOOKUP('Cover page'!$B$6,Currecny_M!$A$1:$P$10,MATCH(Database!C8465,Currecny_M!$A$1:$P$1,0),FALSE)</f>
        <v>-193.02599999999998</v>
      </c>
      <c r="N8465" s="6" t="str">
        <f>VLOOKUP(B8465,Master!$A$2:$C$11,3,FALSE)</f>
        <v>Pound</v>
      </c>
      <c r="O8465" s="6" t="str">
        <f>VLOOKUP(B8465,Master!$A$2:$C$11,2,FALSE)</f>
        <v>Europe</v>
      </c>
      <c r="Q8465" s="39" t="str">
        <f>VLOOKUP(D8465,GL_Master!$A$1:$D$80,2,FALSE)</f>
        <v>BS</v>
      </c>
      <c r="R8465" s="39" t="str">
        <f>VLOOKUP(D8465,GL_Master!$A$1:$D$80,3,FALSE)</f>
        <v>Long-term provisions</v>
      </c>
      <c r="S8465" s="39" t="str">
        <f>VLOOKUP(D8465,GL_Master!$A$1:$D$80,4,FALSE)</f>
        <v>Provision for gratuity</v>
      </c>
    </row>
    <row r="8466" spans="1:19" x14ac:dyDescent="0.25">
      <c r="A8466" s="39" t="s">
        <v>262</v>
      </c>
      <c r="B8466" s="39" t="s">
        <v>250</v>
      </c>
      <c r="C8466" s="7">
        <v>44256</v>
      </c>
      <c r="D8466" s="39" t="s">
        <v>59</v>
      </c>
      <c r="E8466" s="39">
        <v>-762</v>
      </c>
      <c r="F8466" s="82">
        <f t="shared" si="396"/>
        <v>-0.76200000000000001</v>
      </c>
      <c r="G8466" s="39">
        <f>VLOOKUP(N8466,Currecny_M!$A$1:$P$10,2,FALSE)</f>
        <v>95</v>
      </c>
      <c r="H8466" s="39">
        <f>MATCH(C8466,Currecny_M!$A$1:$P$1,0)</f>
        <v>13</v>
      </c>
      <c r="I8466" s="39">
        <f>VLOOKUP(N8466,Currecny_M!$A$1:$P$10,MATCH(Database!C8466,Currecny_M!$A$1:$P$1,0),FALSE)</f>
        <v>106</v>
      </c>
      <c r="J8466" s="82">
        <f t="shared" si="397"/>
        <v>-80.772000000000006</v>
      </c>
      <c r="K8466" s="39">
        <f>VLOOKUP('Cover page'!$B$6,Currecny_M!$A$1:$P$10,MATCH(Database!C8466,Currecny_M!$A$1:$P$1,0),FALSE)</f>
        <v>1</v>
      </c>
      <c r="L8466" s="82">
        <f t="shared" si="398"/>
        <v>-80.772000000000006</v>
      </c>
      <c r="M8466" s="82">
        <f>((E8466/$F$1)*VLOOKUP(N8466,Currecny_M!$A$1:$P$10,MATCH(Database!C8466,Currecny_M!$A$1:$P$1,0),FALSE))/VLOOKUP('Cover page'!$B$6,Currecny_M!$A$1:$P$10,MATCH(Database!C8466,Currecny_M!$A$1:$P$1,0),FALSE)</f>
        <v>-80.772000000000006</v>
      </c>
      <c r="N8466" s="6" t="str">
        <f>VLOOKUP(B8466,Master!$A$2:$C$11,3,FALSE)</f>
        <v>Pound</v>
      </c>
      <c r="O8466" s="6" t="str">
        <f>VLOOKUP(B8466,Master!$A$2:$C$11,2,FALSE)</f>
        <v>Europe</v>
      </c>
      <c r="Q8466" s="39" t="str">
        <f>VLOOKUP(D8466,GL_Master!$A$1:$D$80,2,FALSE)</f>
        <v>BS</v>
      </c>
      <c r="R8466" s="39" t="str">
        <f>VLOOKUP(D8466,GL_Master!$A$1:$D$80,3,FALSE)</f>
        <v>Long-term provisions</v>
      </c>
      <c r="S8466" s="39" t="str">
        <f>VLOOKUP(D8466,GL_Master!$A$1:$D$80,4,FALSE)</f>
        <v>Provision for leave encashment</v>
      </c>
    </row>
    <row r="8467" spans="1:19" x14ac:dyDescent="0.25">
      <c r="A8467" s="39" t="s">
        <v>262</v>
      </c>
      <c r="B8467" s="39" t="s">
        <v>250</v>
      </c>
      <c r="C8467" s="7">
        <v>44256</v>
      </c>
      <c r="D8467" s="39" t="s">
        <v>60</v>
      </c>
      <c r="E8467" s="39">
        <v>-222</v>
      </c>
      <c r="F8467" s="82">
        <f t="shared" si="396"/>
        <v>-0.222</v>
      </c>
      <c r="G8467" s="39">
        <f>VLOOKUP(N8467,Currecny_M!$A$1:$P$10,2,FALSE)</f>
        <v>95</v>
      </c>
      <c r="H8467" s="39">
        <f>MATCH(C8467,Currecny_M!$A$1:$P$1,0)</f>
        <v>13</v>
      </c>
      <c r="I8467" s="39">
        <f>VLOOKUP(N8467,Currecny_M!$A$1:$P$10,MATCH(Database!C8467,Currecny_M!$A$1:$P$1,0),FALSE)</f>
        <v>106</v>
      </c>
      <c r="J8467" s="82">
        <f t="shared" si="397"/>
        <v>-23.532</v>
      </c>
      <c r="K8467" s="39">
        <f>VLOOKUP('Cover page'!$B$6,Currecny_M!$A$1:$P$10,MATCH(Database!C8467,Currecny_M!$A$1:$P$1,0),FALSE)</f>
        <v>1</v>
      </c>
      <c r="L8467" s="82">
        <f t="shared" si="398"/>
        <v>-23.532</v>
      </c>
      <c r="M8467" s="82">
        <f>((E8467/$F$1)*VLOOKUP(N8467,Currecny_M!$A$1:$P$10,MATCH(Database!C8467,Currecny_M!$A$1:$P$1,0),FALSE))/VLOOKUP('Cover page'!$B$6,Currecny_M!$A$1:$P$10,MATCH(Database!C8467,Currecny_M!$A$1:$P$1,0),FALSE)</f>
        <v>-23.532</v>
      </c>
      <c r="N8467" s="6" t="str">
        <f>VLOOKUP(B8467,Master!$A$2:$C$11,3,FALSE)</f>
        <v>Pound</v>
      </c>
      <c r="O8467" s="6" t="str">
        <f>VLOOKUP(B8467,Master!$A$2:$C$11,2,FALSE)</f>
        <v>Europe</v>
      </c>
      <c r="Q8467" s="39" t="str">
        <f>VLOOKUP(D8467,GL_Master!$A$1:$D$80,2,FALSE)</f>
        <v>BS</v>
      </c>
      <c r="R8467" s="39" t="str">
        <f>VLOOKUP(D8467,GL_Master!$A$1:$D$80,3,FALSE)</f>
        <v>Trade Payables</v>
      </c>
      <c r="S8467" s="39" t="str">
        <f>VLOOKUP(D8467,GL_Master!$A$1:$D$80,4,FALSE)</f>
        <v>Trade payable</v>
      </c>
    </row>
    <row r="8468" spans="1:19" x14ac:dyDescent="0.25">
      <c r="A8468" s="39" t="s">
        <v>262</v>
      </c>
      <c r="B8468" s="39" t="s">
        <v>250</v>
      </c>
      <c r="C8468" s="7">
        <v>44256</v>
      </c>
      <c r="D8468" s="39" t="s">
        <v>61</v>
      </c>
      <c r="E8468" s="39">
        <v>-2292</v>
      </c>
      <c r="F8468" s="82">
        <f t="shared" si="396"/>
        <v>-2.2919999999999998</v>
      </c>
      <c r="G8468" s="39">
        <f>VLOOKUP(N8468,Currecny_M!$A$1:$P$10,2,FALSE)</f>
        <v>95</v>
      </c>
      <c r="H8468" s="39">
        <f>MATCH(C8468,Currecny_M!$A$1:$P$1,0)</f>
        <v>13</v>
      </c>
      <c r="I8468" s="39">
        <f>VLOOKUP(N8468,Currecny_M!$A$1:$P$10,MATCH(Database!C8468,Currecny_M!$A$1:$P$1,0),FALSE)</f>
        <v>106</v>
      </c>
      <c r="J8468" s="82">
        <f t="shared" si="397"/>
        <v>-242.95199999999997</v>
      </c>
      <c r="K8468" s="39">
        <f>VLOOKUP('Cover page'!$B$6,Currecny_M!$A$1:$P$10,MATCH(Database!C8468,Currecny_M!$A$1:$P$1,0),FALSE)</f>
        <v>1</v>
      </c>
      <c r="L8468" s="82">
        <f t="shared" si="398"/>
        <v>-242.95199999999997</v>
      </c>
      <c r="M8468" s="82">
        <f>((E8468/$F$1)*VLOOKUP(N8468,Currecny_M!$A$1:$P$10,MATCH(Database!C8468,Currecny_M!$A$1:$P$1,0),FALSE))/VLOOKUP('Cover page'!$B$6,Currecny_M!$A$1:$P$10,MATCH(Database!C8468,Currecny_M!$A$1:$P$1,0),FALSE)</f>
        <v>-242.95199999999997</v>
      </c>
      <c r="N8468" s="6" t="str">
        <f>VLOOKUP(B8468,Master!$A$2:$C$11,3,FALSE)</f>
        <v>Pound</v>
      </c>
      <c r="O8468" s="6" t="str">
        <f>VLOOKUP(B8468,Master!$A$2:$C$11,2,FALSE)</f>
        <v>Europe</v>
      </c>
      <c r="Q8468" s="39" t="str">
        <f>VLOOKUP(D8468,GL_Master!$A$1:$D$80,2,FALSE)</f>
        <v>BS</v>
      </c>
      <c r="R8468" s="39" t="str">
        <f>VLOOKUP(D8468,GL_Master!$A$1:$D$80,3,FALSE)</f>
        <v>Provisions</v>
      </c>
      <c r="S8468" s="39" t="str">
        <f>VLOOKUP(D8468,GL_Master!$A$1:$D$80,4,FALSE)</f>
        <v>Provision for doubtful assets</v>
      </c>
    </row>
    <row r="8469" spans="1:19" x14ac:dyDescent="0.25">
      <c r="A8469" s="39" t="s">
        <v>262</v>
      </c>
      <c r="B8469" s="39" t="s">
        <v>250</v>
      </c>
      <c r="C8469" s="7">
        <v>44256</v>
      </c>
      <c r="D8469" s="39" t="s">
        <v>62</v>
      </c>
      <c r="E8469" s="39">
        <v>-79</v>
      </c>
      <c r="F8469" s="82">
        <f t="shared" si="396"/>
        <v>-7.9000000000000001E-2</v>
      </c>
      <c r="G8469" s="39">
        <f>VLOOKUP(N8469,Currecny_M!$A$1:$P$10,2,FALSE)</f>
        <v>95</v>
      </c>
      <c r="H8469" s="39">
        <f>MATCH(C8469,Currecny_M!$A$1:$P$1,0)</f>
        <v>13</v>
      </c>
      <c r="I8469" s="39">
        <f>VLOOKUP(N8469,Currecny_M!$A$1:$P$10,MATCH(Database!C8469,Currecny_M!$A$1:$P$1,0),FALSE)</f>
        <v>106</v>
      </c>
      <c r="J8469" s="82">
        <f t="shared" si="397"/>
        <v>-8.3740000000000006</v>
      </c>
      <c r="K8469" s="39">
        <f>VLOOKUP('Cover page'!$B$6,Currecny_M!$A$1:$P$10,MATCH(Database!C8469,Currecny_M!$A$1:$P$1,0),FALSE)</f>
        <v>1</v>
      </c>
      <c r="L8469" s="82">
        <f t="shared" si="398"/>
        <v>-8.3740000000000006</v>
      </c>
      <c r="M8469" s="82">
        <f>((E8469/$F$1)*VLOOKUP(N8469,Currecny_M!$A$1:$P$10,MATCH(Database!C8469,Currecny_M!$A$1:$P$1,0),FALSE))/VLOOKUP('Cover page'!$B$6,Currecny_M!$A$1:$P$10,MATCH(Database!C8469,Currecny_M!$A$1:$P$1,0),FALSE)</f>
        <v>-8.3740000000000006</v>
      </c>
      <c r="N8469" s="6" t="str">
        <f>VLOOKUP(B8469,Master!$A$2:$C$11,3,FALSE)</f>
        <v>Pound</v>
      </c>
      <c r="O8469" s="6" t="str">
        <f>VLOOKUP(B8469,Master!$A$2:$C$11,2,FALSE)</f>
        <v>Europe</v>
      </c>
      <c r="Q8469" s="39" t="str">
        <f>VLOOKUP(D8469,GL_Master!$A$1:$D$80,2,FALSE)</f>
        <v>BS</v>
      </c>
      <c r="R8469" s="39" t="str">
        <f>VLOOKUP(D8469,GL_Master!$A$1:$D$80,3,FALSE)</f>
        <v>Provisions</v>
      </c>
      <c r="S8469" s="39" t="str">
        <f>VLOOKUP(D8469,GL_Master!$A$1:$D$80,4,FALSE)</f>
        <v>Provision for Insurance</v>
      </c>
    </row>
    <row r="8470" spans="1:19" x14ac:dyDescent="0.25">
      <c r="A8470" s="39" t="s">
        <v>262</v>
      </c>
      <c r="B8470" s="39" t="s">
        <v>250</v>
      </c>
      <c r="C8470" s="7">
        <v>44256</v>
      </c>
      <c r="D8470" s="39" t="s">
        <v>63</v>
      </c>
      <c r="E8470" s="39">
        <v>189</v>
      </c>
      <c r="F8470" s="82">
        <f t="shared" si="396"/>
        <v>0.189</v>
      </c>
      <c r="G8470" s="39">
        <f>VLOOKUP(N8470,Currecny_M!$A$1:$P$10,2,FALSE)</f>
        <v>95</v>
      </c>
      <c r="H8470" s="39">
        <f>MATCH(C8470,Currecny_M!$A$1:$P$1,0)</f>
        <v>13</v>
      </c>
      <c r="I8470" s="39">
        <f>VLOOKUP(N8470,Currecny_M!$A$1:$P$10,MATCH(Database!C8470,Currecny_M!$A$1:$P$1,0),FALSE)</f>
        <v>106</v>
      </c>
      <c r="J8470" s="82">
        <f t="shared" si="397"/>
        <v>20.033999999999999</v>
      </c>
      <c r="K8470" s="39">
        <f>VLOOKUP('Cover page'!$B$6,Currecny_M!$A$1:$P$10,MATCH(Database!C8470,Currecny_M!$A$1:$P$1,0),FALSE)</f>
        <v>1</v>
      </c>
      <c r="L8470" s="82">
        <f t="shared" si="398"/>
        <v>20.033999999999999</v>
      </c>
      <c r="M8470" s="82">
        <f>((E8470/$F$1)*VLOOKUP(N8470,Currecny_M!$A$1:$P$10,MATCH(Database!C8470,Currecny_M!$A$1:$P$1,0),FALSE))/VLOOKUP('Cover page'!$B$6,Currecny_M!$A$1:$P$10,MATCH(Database!C8470,Currecny_M!$A$1:$P$1,0),FALSE)</f>
        <v>20.033999999999999</v>
      </c>
      <c r="N8470" s="6" t="str">
        <f>VLOOKUP(B8470,Master!$A$2:$C$11,3,FALSE)</f>
        <v>Pound</v>
      </c>
      <c r="O8470" s="6" t="str">
        <f>VLOOKUP(B8470,Master!$A$2:$C$11,2,FALSE)</f>
        <v>Europe</v>
      </c>
      <c r="Q8470" s="39" t="str">
        <f>VLOOKUP(D8470,GL_Master!$A$1:$D$80,2,FALSE)</f>
        <v>BS</v>
      </c>
      <c r="R8470" s="39" t="str">
        <f>VLOOKUP(D8470,GL_Master!$A$1:$D$80,3,FALSE)</f>
        <v>Gross Block</v>
      </c>
      <c r="S8470" s="39" t="str">
        <f>VLOOKUP(D8470,GL_Master!$A$1:$D$80,4,FALSE)</f>
        <v>Tangible Fixed assets</v>
      </c>
    </row>
    <row r="8471" spans="1:19" x14ac:dyDescent="0.25">
      <c r="A8471" s="39" t="s">
        <v>262</v>
      </c>
      <c r="B8471" s="39" t="s">
        <v>250</v>
      </c>
      <c r="C8471" s="7">
        <v>44256</v>
      </c>
      <c r="D8471" s="39" t="s">
        <v>64</v>
      </c>
      <c r="E8471" s="39">
        <v>10840</v>
      </c>
      <c r="F8471" s="82">
        <f t="shared" si="396"/>
        <v>10.84</v>
      </c>
      <c r="G8471" s="39">
        <f>VLOOKUP(N8471,Currecny_M!$A$1:$P$10,2,FALSE)</f>
        <v>95</v>
      </c>
      <c r="H8471" s="39">
        <f>MATCH(C8471,Currecny_M!$A$1:$P$1,0)</f>
        <v>13</v>
      </c>
      <c r="I8471" s="39">
        <f>VLOOKUP(N8471,Currecny_M!$A$1:$P$10,MATCH(Database!C8471,Currecny_M!$A$1:$P$1,0),FALSE)</f>
        <v>106</v>
      </c>
      <c r="J8471" s="82">
        <f t="shared" si="397"/>
        <v>1149.04</v>
      </c>
      <c r="K8471" s="39">
        <f>VLOOKUP('Cover page'!$B$6,Currecny_M!$A$1:$P$10,MATCH(Database!C8471,Currecny_M!$A$1:$P$1,0),FALSE)</f>
        <v>1</v>
      </c>
      <c r="L8471" s="82">
        <f t="shared" si="398"/>
        <v>1149.04</v>
      </c>
      <c r="M8471" s="82">
        <f>((E8471/$F$1)*VLOOKUP(N8471,Currecny_M!$A$1:$P$10,MATCH(Database!C8471,Currecny_M!$A$1:$P$1,0),FALSE))/VLOOKUP('Cover page'!$B$6,Currecny_M!$A$1:$P$10,MATCH(Database!C8471,Currecny_M!$A$1:$P$1,0),FALSE)</f>
        <v>1149.04</v>
      </c>
      <c r="N8471" s="6" t="str">
        <f>VLOOKUP(B8471,Master!$A$2:$C$11,3,FALSE)</f>
        <v>Pound</v>
      </c>
      <c r="O8471" s="6" t="str">
        <f>VLOOKUP(B8471,Master!$A$2:$C$11,2,FALSE)</f>
        <v>Europe</v>
      </c>
      <c r="Q8471" s="39" t="str">
        <f>VLOOKUP(D8471,GL_Master!$A$1:$D$80,2,FALSE)</f>
        <v>BS</v>
      </c>
      <c r="R8471" s="39" t="str">
        <f>VLOOKUP(D8471,GL_Master!$A$1:$D$80,3,FALSE)</f>
        <v>Gross Block</v>
      </c>
      <c r="S8471" s="39" t="str">
        <f>VLOOKUP(D8471,GL_Master!$A$1:$D$80,4,FALSE)</f>
        <v>Tangible Fixed assets</v>
      </c>
    </row>
    <row r="8472" spans="1:19" x14ac:dyDescent="0.25">
      <c r="A8472" s="39" t="s">
        <v>262</v>
      </c>
      <c r="B8472" s="39" t="s">
        <v>250</v>
      </c>
      <c r="C8472" s="7">
        <v>44256</v>
      </c>
      <c r="D8472" s="39" t="s">
        <v>65</v>
      </c>
      <c r="E8472" s="39">
        <v>-6583</v>
      </c>
      <c r="F8472" s="82">
        <f t="shared" si="396"/>
        <v>-6.5830000000000002</v>
      </c>
      <c r="G8472" s="39">
        <f>VLOOKUP(N8472,Currecny_M!$A$1:$P$10,2,FALSE)</f>
        <v>95</v>
      </c>
      <c r="H8472" s="39">
        <f>MATCH(C8472,Currecny_M!$A$1:$P$1,0)</f>
        <v>13</v>
      </c>
      <c r="I8472" s="39">
        <f>VLOOKUP(N8472,Currecny_M!$A$1:$P$10,MATCH(Database!C8472,Currecny_M!$A$1:$P$1,0),FALSE)</f>
        <v>106</v>
      </c>
      <c r="J8472" s="82">
        <f t="shared" si="397"/>
        <v>-697.798</v>
      </c>
      <c r="K8472" s="39">
        <f>VLOOKUP('Cover page'!$B$6,Currecny_M!$A$1:$P$10,MATCH(Database!C8472,Currecny_M!$A$1:$P$1,0),FALSE)</f>
        <v>1</v>
      </c>
      <c r="L8472" s="82">
        <f t="shared" si="398"/>
        <v>-697.798</v>
      </c>
      <c r="M8472" s="82">
        <f>((E8472/$F$1)*VLOOKUP(N8472,Currecny_M!$A$1:$P$10,MATCH(Database!C8472,Currecny_M!$A$1:$P$1,0),FALSE))/VLOOKUP('Cover page'!$B$6,Currecny_M!$A$1:$P$10,MATCH(Database!C8472,Currecny_M!$A$1:$P$1,0),FALSE)</f>
        <v>-697.798</v>
      </c>
      <c r="N8472" s="6" t="str">
        <f>VLOOKUP(B8472,Master!$A$2:$C$11,3,FALSE)</f>
        <v>Pound</v>
      </c>
      <c r="O8472" s="6" t="str">
        <f>VLOOKUP(B8472,Master!$A$2:$C$11,2,FALSE)</f>
        <v>Europe</v>
      </c>
      <c r="Q8472" s="39" t="str">
        <f>VLOOKUP(D8472,GL_Master!$A$1:$D$80,2,FALSE)</f>
        <v>BS</v>
      </c>
      <c r="R8472" s="39" t="str">
        <f>VLOOKUP(D8472,GL_Master!$A$1:$D$80,3,FALSE)</f>
        <v>Accumulated Depreciation</v>
      </c>
      <c r="S8472" s="39" t="str">
        <f>VLOOKUP(D8472,GL_Master!$A$1:$D$80,4,FALSE)</f>
        <v>Accumulated Depreciation</v>
      </c>
    </row>
    <row r="8473" spans="1:19" x14ac:dyDescent="0.25">
      <c r="A8473" s="39" t="s">
        <v>262</v>
      </c>
      <c r="B8473" s="39" t="s">
        <v>250</v>
      </c>
      <c r="C8473" s="7">
        <v>44256</v>
      </c>
      <c r="D8473" s="39" t="s">
        <v>66</v>
      </c>
      <c r="E8473" s="39">
        <v>5511</v>
      </c>
      <c r="F8473" s="82">
        <f t="shared" si="396"/>
        <v>5.5110000000000001</v>
      </c>
      <c r="G8473" s="39">
        <f>VLOOKUP(N8473,Currecny_M!$A$1:$P$10,2,FALSE)</f>
        <v>95</v>
      </c>
      <c r="H8473" s="39">
        <f>MATCH(C8473,Currecny_M!$A$1:$P$1,0)</f>
        <v>13</v>
      </c>
      <c r="I8473" s="39">
        <f>VLOOKUP(N8473,Currecny_M!$A$1:$P$10,MATCH(Database!C8473,Currecny_M!$A$1:$P$1,0),FALSE)</f>
        <v>106</v>
      </c>
      <c r="J8473" s="82">
        <f t="shared" si="397"/>
        <v>584.16600000000005</v>
      </c>
      <c r="K8473" s="39">
        <f>VLOOKUP('Cover page'!$B$6,Currecny_M!$A$1:$P$10,MATCH(Database!C8473,Currecny_M!$A$1:$P$1,0),FALSE)</f>
        <v>1</v>
      </c>
      <c r="L8473" s="82">
        <f t="shared" si="398"/>
        <v>584.16600000000005</v>
      </c>
      <c r="M8473" s="82">
        <f>((E8473/$F$1)*VLOOKUP(N8473,Currecny_M!$A$1:$P$10,MATCH(Database!C8473,Currecny_M!$A$1:$P$1,0),FALSE))/VLOOKUP('Cover page'!$B$6,Currecny_M!$A$1:$P$10,MATCH(Database!C8473,Currecny_M!$A$1:$P$1,0),FALSE)</f>
        <v>584.16600000000005</v>
      </c>
      <c r="N8473" s="6" t="str">
        <f>VLOOKUP(B8473,Master!$A$2:$C$11,3,FALSE)</f>
        <v>Pound</v>
      </c>
      <c r="O8473" s="6" t="str">
        <f>VLOOKUP(B8473,Master!$A$2:$C$11,2,FALSE)</f>
        <v>Europe</v>
      </c>
      <c r="Q8473" s="39" t="str">
        <f>VLOOKUP(D8473,GL_Master!$A$1:$D$80,2,FALSE)</f>
        <v>BS</v>
      </c>
      <c r="R8473" s="39" t="str">
        <f>VLOOKUP(D8473,GL_Master!$A$1:$D$80,3,FALSE)</f>
        <v>Gross Block</v>
      </c>
      <c r="S8473" s="39" t="str">
        <f>VLOOKUP(D8473,GL_Master!$A$1:$D$80,4,FALSE)</f>
        <v>Tangible Fixed assets</v>
      </c>
    </row>
    <row r="8474" spans="1:19" x14ac:dyDescent="0.25">
      <c r="A8474" s="39" t="s">
        <v>262</v>
      </c>
      <c r="B8474" s="39" t="s">
        <v>250</v>
      </c>
      <c r="C8474" s="7">
        <v>44256</v>
      </c>
      <c r="D8474" s="39" t="s">
        <v>67</v>
      </c>
      <c r="E8474" s="39">
        <v>2016</v>
      </c>
      <c r="F8474" s="82">
        <f t="shared" si="396"/>
        <v>2.016</v>
      </c>
      <c r="G8474" s="39">
        <f>VLOOKUP(N8474,Currecny_M!$A$1:$P$10,2,FALSE)</f>
        <v>95</v>
      </c>
      <c r="H8474" s="39">
        <f>MATCH(C8474,Currecny_M!$A$1:$P$1,0)</f>
        <v>13</v>
      </c>
      <c r="I8474" s="39">
        <f>VLOOKUP(N8474,Currecny_M!$A$1:$P$10,MATCH(Database!C8474,Currecny_M!$A$1:$P$1,0),FALSE)</f>
        <v>106</v>
      </c>
      <c r="J8474" s="82">
        <f t="shared" si="397"/>
        <v>213.696</v>
      </c>
      <c r="K8474" s="39">
        <f>VLOOKUP('Cover page'!$B$6,Currecny_M!$A$1:$P$10,MATCH(Database!C8474,Currecny_M!$A$1:$P$1,0),FALSE)</f>
        <v>1</v>
      </c>
      <c r="L8474" s="82">
        <f t="shared" si="398"/>
        <v>213.696</v>
      </c>
      <c r="M8474" s="82">
        <f>((E8474/$F$1)*VLOOKUP(N8474,Currecny_M!$A$1:$P$10,MATCH(Database!C8474,Currecny_M!$A$1:$P$1,0),FALSE))/VLOOKUP('Cover page'!$B$6,Currecny_M!$A$1:$P$10,MATCH(Database!C8474,Currecny_M!$A$1:$P$1,0),FALSE)</f>
        <v>213.696</v>
      </c>
      <c r="N8474" s="6" t="str">
        <f>VLOOKUP(B8474,Master!$A$2:$C$11,3,FALSE)</f>
        <v>Pound</v>
      </c>
      <c r="O8474" s="6" t="str">
        <f>VLOOKUP(B8474,Master!$A$2:$C$11,2,FALSE)</f>
        <v>Europe</v>
      </c>
      <c r="Q8474" s="39" t="str">
        <f>VLOOKUP(D8474,GL_Master!$A$1:$D$80,2,FALSE)</f>
        <v>BS</v>
      </c>
      <c r="R8474" s="39" t="str">
        <f>VLOOKUP(D8474,GL_Master!$A$1:$D$80,3,FALSE)</f>
        <v>Gross Block</v>
      </c>
      <c r="S8474" s="39" t="str">
        <f>VLOOKUP(D8474,GL_Master!$A$1:$D$80,4,FALSE)</f>
        <v>Tangible Fixed assets</v>
      </c>
    </row>
    <row r="8475" spans="1:19" x14ac:dyDescent="0.25">
      <c r="A8475" s="39" t="s">
        <v>262</v>
      </c>
      <c r="B8475" s="39" t="s">
        <v>250</v>
      </c>
      <c r="C8475" s="7">
        <v>44256</v>
      </c>
      <c r="D8475" s="39" t="s">
        <v>68</v>
      </c>
      <c r="E8475" s="39">
        <v>-1865</v>
      </c>
      <c r="F8475" s="82">
        <f t="shared" si="396"/>
        <v>-1.865</v>
      </c>
      <c r="G8475" s="39">
        <f>VLOOKUP(N8475,Currecny_M!$A$1:$P$10,2,FALSE)</f>
        <v>95</v>
      </c>
      <c r="H8475" s="39">
        <f>MATCH(C8475,Currecny_M!$A$1:$P$1,0)</f>
        <v>13</v>
      </c>
      <c r="I8475" s="39">
        <f>VLOOKUP(N8475,Currecny_M!$A$1:$P$10,MATCH(Database!C8475,Currecny_M!$A$1:$P$1,0),FALSE)</f>
        <v>106</v>
      </c>
      <c r="J8475" s="82">
        <f t="shared" si="397"/>
        <v>-197.69</v>
      </c>
      <c r="K8475" s="39">
        <f>VLOOKUP('Cover page'!$B$6,Currecny_M!$A$1:$P$10,MATCH(Database!C8475,Currecny_M!$A$1:$P$1,0),FALSE)</f>
        <v>1</v>
      </c>
      <c r="L8475" s="82">
        <f t="shared" si="398"/>
        <v>-197.69</v>
      </c>
      <c r="M8475" s="82">
        <f>((E8475/$F$1)*VLOOKUP(N8475,Currecny_M!$A$1:$P$10,MATCH(Database!C8475,Currecny_M!$A$1:$P$1,0),FALSE))/VLOOKUP('Cover page'!$B$6,Currecny_M!$A$1:$P$10,MATCH(Database!C8475,Currecny_M!$A$1:$P$1,0),FALSE)</f>
        <v>-197.69</v>
      </c>
      <c r="N8475" s="6" t="str">
        <f>VLOOKUP(B8475,Master!$A$2:$C$11,3,FALSE)</f>
        <v>Pound</v>
      </c>
      <c r="O8475" s="6" t="str">
        <f>VLOOKUP(B8475,Master!$A$2:$C$11,2,FALSE)</f>
        <v>Europe</v>
      </c>
      <c r="Q8475" s="39" t="str">
        <f>VLOOKUP(D8475,GL_Master!$A$1:$D$80,2,FALSE)</f>
        <v>BS</v>
      </c>
      <c r="R8475" s="39" t="str">
        <f>VLOOKUP(D8475,GL_Master!$A$1:$D$80,3,FALSE)</f>
        <v>Accumulated Depreciation</v>
      </c>
      <c r="S8475" s="39" t="str">
        <f>VLOOKUP(D8475,GL_Master!$A$1:$D$80,4,FALSE)</f>
        <v>Accumulated Depreciation</v>
      </c>
    </row>
    <row r="8476" spans="1:19" x14ac:dyDescent="0.25">
      <c r="A8476" s="39" t="s">
        <v>262</v>
      </c>
      <c r="B8476" s="39" t="s">
        <v>250</v>
      </c>
      <c r="C8476" s="7">
        <v>44256</v>
      </c>
      <c r="D8476" s="39" t="s">
        <v>69</v>
      </c>
      <c r="E8476" s="39">
        <v>3496</v>
      </c>
      <c r="F8476" s="82">
        <f t="shared" si="396"/>
        <v>3.496</v>
      </c>
      <c r="G8476" s="39">
        <f>VLOOKUP(N8476,Currecny_M!$A$1:$P$10,2,FALSE)</f>
        <v>95</v>
      </c>
      <c r="H8476" s="39">
        <f>MATCH(C8476,Currecny_M!$A$1:$P$1,0)</f>
        <v>13</v>
      </c>
      <c r="I8476" s="39">
        <f>VLOOKUP(N8476,Currecny_M!$A$1:$P$10,MATCH(Database!C8476,Currecny_M!$A$1:$P$1,0),FALSE)</f>
        <v>106</v>
      </c>
      <c r="J8476" s="82">
        <f t="shared" si="397"/>
        <v>370.57600000000002</v>
      </c>
      <c r="K8476" s="39">
        <f>VLOOKUP('Cover page'!$B$6,Currecny_M!$A$1:$P$10,MATCH(Database!C8476,Currecny_M!$A$1:$P$1,0),FALSE)</f>
        <v>1</v>
      </c>
      <c r="L8476" s="82">
        <f t="shared" si="398"/>
        <v>370.57600000000002</v>
      </c>
      <c r="M8476" s="82">
        <f>((E8476/$F$1)*VLOOKUP(N8476,Currecny_M!$A$1:$P$10,MATCH(Database!C8476,Currecny_M!$A$1:$P$1,0),FALSE))/VLOOKUP('Cover page'!$B$6,Currecny_M!$A$1:$P$10,MATCH(Database!C8476,Currecny_M!$A$1:$P$1,0),FALSE)</f>
        <v>370.57600000000002</v>
      </c>
      <c r="N8476" s="6" t="str">
        <f>VLOOKUP(B8476,Master!$A$2:$C$11,3,FALSE)</f>
        <v>Pound</v>
      </c>
      <c r="O8476" s="6" t="str">
        <f>VLOOKUP(B8476,Master!$A$2:$C$11,2,FALSE)</f>
        <v>Europe</v>
      </c>
      <c r="Q8476" s="39" t="str">
        <f>VLOOKUP(D8476,GL_Master!$A$1:$D$80,2,FALSE)</f>
        <v>BS</v>
      </c>
      <c r="R8476" s="39" t="str">
        <f>VLOOKUP(D8476,GL_Master!$A$1:$D$80,3,FALSE)</f>
        <v>Gross Block</v>
      </c>
      <c r="S8476" s="39" t="str">
        <f>VLOOKUP(D8476,GL_Master!$A$1:$D$80,4,FALSE)</f>
        <v>Tangible Fixed assets</v>
      </c>
    </row>
    <row r="8477" spans="1:19" x14ac:dyDescent="0.25">
      <c r="A8477" s="39" t="s">
        <v>262</v>
      </c>
      <c r="B8477" s="39" t="s">
        <v>250</v>
      </c>
      <c r="C8477" s="7">
        <v>44256</v>
      </c>
      <c r="D8477" s="39" t="s">
        <v>70</v>
      </c>
      <c r="E8477" s="39">
        <v>-139</v>
      </c>
      <c r="F8477" s="82">
        <f t="shared" si="396"/>
        <v>-0.13900000000000001</v>
      </c>
      <c r="G8477" s="39">
        <f>VLOOKUP(N8477,Currecny_M!$A$1:$P$10,2,FALSE)</f>
        <v>95</v>
      </c>
      <c r="H8477" s="39">
        <f>MATCH(C8477,Currecny_M!$A$1:$P$1,0)</f>
        <v>13</v>
      </c>
      <c r="I8477" s="39">
        <f>VLOOKUP(N8477,Currecny_M!$A$1:$P$10,MATCH(Database!C8477,Currecny_M!$A$1:$P$1,0),FALSE)</f>
        <v>106</v>
      </c>
      <c r="J8477" s="82">
        <f t="shared" si="397"/>
        <v>-14.734000000000002</v>
      </c>
      <c r="K8477" s="39">
        <f>VLOOKUP('Cover page'!$B$6,Currecny_M!$A$1:$P$10,MATCH(Database!C8477,Currecny_M!$A$1:$P$1,0),FALSE)</f>
        <v>1</v>
      </c>
      <c r="L8477" s="82">
        <f t="shared" si="398"/>
        <v>-14.734000000000002</v>
      </c>
      <c r="M8477" s="82">
        <f>((E8477/$F$1)*VLOOKUP(N8477,Currecny_M!$A$1:$P$10,MATCH(Database!C8477,Currecny_M!$A$1:$P$1,0),FALSE))/VLOOKUP('Cover page'!$B$6,Currecny_M!$A$1:$P$10,MATCH(Database!C8477,Currecny_M!$A$1:$P$1,0),FALSE)</f>
        <v>-14.734000000000002</v>
      </c>
      <c r="N8477" s="6" t="str">
        <f>VLOOKUP(B8477,Master!$A$2:$C$11,3,FALSE)</f>
        <v>Pound</v>
      </c>
      <c r="O8477" s="6" t="str">
        <f>VLOOKUP(B8477,Master!$A$2:$C$11,2,FALSE)</f>
        <v>Europe</v>
      </c>
      <c r="Q8477" s="39" t="str">
        <f>VLOOKUP(D8477,GL_Master!$A$1:$D$80,2,FALSE)</f>
        <v>BS</v>
      </c>
      <c r="R8477" s="39" t="str">
        <f>VLOOKUP(D8477,GL_Master!$A$1:$D$80,3,FALSE)</f>
        <v>Accumulated Depreciation</v>
      </c>
      <c r="S8477" s="39" t="str">
        <f>VLOOKUP(D8477,GL_Master!$A$1:$D$80,4,FALSE)</f>
        <v>Accumulated Depreciation</v>
      </c>
    </row>
    <row r="8478" spans="1:19" x14ac:dyDescent="0.25">
      <c r="A8478" s="39" t="s">
        <v>262</v>
      </c>
      <c r="B8478" s="39" t="s">
        <v>250</v>
      </c>
      <c r="C8478" s="7">
        <v>44256</v>
      </c>
      <c r="D8478" s="39" t="s">
        <v>71</v>
      </c>
      <c r="E8478" s="39">
        <v>6712</v>
      </c>
      <c r="F8478" s="82">
        <f t="shared" si="396"/>
        <v>6.7119999999999997</v>
      </c>
      <c r="G8478" s="39">
        <f>VLOOKUP(N8478,Currecny_M!$A$1:$P$10,2,FALSE)</f>
        <v>95</v>
      </c>
      <c r="H8478" s="39">
        <f>MATCH(C8478,Currecny_M!$A$1:$P$1,0)</f>
        <v>13</v>
      </c>
      <c r="I8478" s="39">
        <f>VLOOKUP(N8478,Currecny_M!$A$1:$P$10,MATCH(Database!C8478,Currecny_M!$A$1:$P$1,0),FALSE)</f>
        <v>106</v>
      </c>
      <c r="J8478" s="82">
        <f t="shared" si="397"/>
        <v>711.47199999999998</v>
      </c>
      <c r="K8478" s="39">
        <f>VLOOKUP('Cover page'!$B$6,Currecny_M!$A$1:$P$10,MATCH(Database!C8478,Currecny_M!$A$1:$P$1,0),FALSE)</f>
        <v>1</v>
      </c>
      <c r="L8478" s="82">
        <f t="shared" si="398"/>
        <v>711.47199999999998</v>
      </c>
      <c r="M8478" s="82">
        <f>((E8478/$F$1)*VLOOKUP(N8478,Currecny_M!$A$1:$P$10,MATCH(Database!C8478,Currecny_M!$A$1:$P$1,0),FALSE))/VLOOKUP('Cover page'!$B$6,Currecny_M!$A$1:$P$10,MATCH(Database!C8478,Currecny_M!$A$1:$P$1,0),FALSE)</f>
        <v>711.47199999999998</v>
      </c>
      <c r="N8478" s="6" t="str">
        <f>VLOOKUP(B8478,Master!$A$2:$C$11,3,FALSE)</f>
        <v>Pound</v>
      </c>
      <c r="O8478" s="6" t="str">
        <f>VLOOKUP(B8478,Master!$A$2:$C$11,2,FALSE)</f>
        <v>Europe</v>
      </c>
      <c r="Q8478" s="39" t="str">
        <f>VLOOKUP(D8478,GL_Master!$A$1:$D$80,2,FALSE)</f>
        <v>BS</v>
      </c>
      <c r="R8478" s="39" t="str">
        <f>VLOOKUP(D8478,GL_Master!$A$1:$D$80,3,FALSE)</f>
        <v>Gross Block</v>
      </c>
      <c r="S8478" s="39" t="str">
        <f>VLOOKUP(D8478,GL_Master!$A$1:$D$80,4,FALSE)</f>
        <v>Tangible Fixed assets</v>
      </c>
    </row>
    <row r="8479" spans="1:19" x14ac:dyDescent="0.25">
      <c r="A8479" s="39" t="s">
        <v>262</v>
      </c>
      <c r="B8479" s="39" t="s">
        <v>250</v>
      </c>
      <c r="C8479" s="7">
        <v>44256</v>
      </c>
      <c r="D8479" s="39" t="s">
        <v>72</v>
      </c>
      <c r="E8479" s="39">
        <v>56</v>
      </c>
      <c r="F8479" s="82">
        <f t="shared" si="396"/>
        <v>5.6000000000000001E-2</v>
      </c>
      <c r="G8479" s="39">
        <f>VLOOKUP(N8479,Currecny_M!$A$1:$P$10,2,FALSE)</f>
        <v>95</v>
      </c>
      <c r="H8479" s="39">
        <f>MATCH(C8479,Currecny_M!$A$1:$P$1,0)</f>
        <v>13</v>
      </c>
      <c r="I8479" s="39">
        <f>VLOOKUP(N8479,Currecny_M!$A$1:$P$10,MATCH(Database!C8479,Currecny_M!$A$1:$P$1,0),FALSE)</f>
        <v>106</v>
      </c>
      <c r="J8479" s="82">
        <f t="shared" si="397"/>
        <v>5.9359999999999999</v>
      </c>
      <c r="K8479" s="39">
        <f>VLOOKUP('Cover page'!$B$6,Currecny_M!$A$1:$P$10,MATCH(Database!C8479,Currecny_M!$A$1:$P$1,0),FALSE)</f>
        <v>1</v>
      </c>
      <c r="L8479" s="82">
        <f t="shared" si="398"/>
        <v>5.9359999999999999</v>
      </c>
      <c r="M8479" s="82">
        <f>((E8479/$F$1)*VLOOKUP(N8479,Currecny_M!$A$1:$P$10,MATCH(Database!C8479,Currecny_M!$A$1:$P$1,0),FALSE))/VLOOKUP('Cover page'!$B$6,Currecny_M!$A$1:$P$10,MATCH(Database!C8479,Currecny_M!$A$1:$P$1,0),FALSE)</f>
        <v>5.9359999999999999</v>
      </c>
      <c r="N8479" s="6" t="str">
        <f>VLOOKUP(B8479,Master!$A$2:$C$11,3,FALSE)</f>
        <v>Pound</v>
      </c>
      <c r="O8479" s="6" t="str">
        <f>VLOOKUP(B8479,Master!$A$2:$C$11,2,FALSE)</f>
        <v>Europe</v>
      </c>
      <c r="Q8479" s="39" t="str">
        <f>VLOOKUP(D8479,GL_Master!$A$1:$D$80,2,FALSE)</f>
        <v>BS</v>
      </c>
      <c r="R8479" s="39" t="str">
        <f>VLOOKUP(D8479,GL_Master!$A$1:$D$80,3,FALSE)</f>
        <v>Gross Block</v>
      </c>
      <c r="S8479" s="39" t="str">
        <f>VLOOKUP(D8479,GL_Master!$A$1:$D$80,4,FALSE)</f>
        <v>Tangible Fixed assets</v>
      </c>
    </row>
    <row r="8480" spans="1:19" x14ac:dyDescent="0.25">
      <c r="A8480" s="39" t="s">
        <v>262</v>
      </c>
      <c r="B8480" s="39" t="s">
        <v>250</v>
      </c>
      <c r="C8480" s="7">
        <v>44256</v>
      </c>
      <c r="D8480" s="39" t="s">
        <v>73</v>
      </c>
      <c r="E8480" s="39">
        <v>26</v>
      </c>
      <c r="F8480" s="82">
        <f t="shared" si="396"/>
        <v>2.5999999999999999E-2</v>
      </c>
      <c r="G8480" s="39">
        <f>VLOOKUP(N8480,Currecny_M!$A$1:$P$10,2,FALSE)</f>
        <v>95</v>
      </c>
      <c r="H8480" s="39">
        <f>MATCH(C8480,Currecny_M!$A$1:$P$1,0)</f>
        <v>13</v>
      </c>
      <c r="I8480" s="39">
        <f>VLOOKUP(N8480,Currecny_M!$A$1:$P$10,MATCH(Database!C8480,Currecny_M!$A$1:$P$1,0),FALSE)</f>
        <v>106</v>
      </c>
      <c r="J8480" s="82">
        <f t="shared" si="397"/>
        <v>2.7559999999999998</v>
      </c>
      <c r="K8480" s="39">
        <f>VLOOKUP('Cover page'!$B$6,Currecny_M!$A$1:$P$10,MATCH(Database!C8480,Currecny_M!$A$1:$P$1,0),FALSE)</f>
        <v>1</v>
      </c>
      <c r="L8480" s="82">
        <f t="shared" si="398"/>
        <v>2.7559999999999998</v>
      </c>
      <c r="M8480" s="82">
        <f>((E8480/$F$1)*VLOOKUP(N8480,Currecny_M!$A$1:$P$10,MATCH(Database!C8480,Currecny_M!$A$1:$P$1,0),FALSE))/VLOOKUP('Cover page'!$B$6,Currecny_M!$A$1:$P$10,MATCH(Database!C8480,Currecny_M!$A$1:$P$1,0),FALSE)</f>
        <v>2.7559999999999998</v>
      </c>
      <c r="N8480" s="6" t="str">
        <f>VLOOKUP(B8480,Master!$A$2:$C$11,3,FALSE)</f>
        <v>Pound</v>
      </c>
      <c r="O8480" s="6" t="str">
        <f>VLOOKUP(B8480,Master!$A$2:$C$11,2,FALSE)</f>
        <v>Europe</v>
      </c>
      <c r="Q8480" s="39" t="str">
        <f>VLOOKUP(D8480,GL_Master!$A$1:$D$80,2,FALSE)</f>
        <v>BS</v>
      </c>
      <c r="R8480" s="39" t="str">
        <f>VLOOKUP(D8480,GL_Master!$A$1:$D$80,3,FALSE)</f>
        <v>Gross Block</v>
      </c>
      <c r="S8480" s="39" t="str">
        <f>VLOOKUP(D8480,GL_Master!$A$1:$D$80,4,FALSE)</f>
        <v>Tangible Fixed assets</v>
      </c>
    </row>
    <row r="8481" spans="1:19" x14ac:dyDescent="0.25">
      <c r="A8481" s="39" t="s">
        <v>262</v>
      </c>
      <c r="B8481" s="39" t="s">
        <v>250</v>
      </c>
      <c r="C8481" s="7">
        <v>44256</v>
      </c>
      <c r="D8481" s="39" t="s">
        <v>74</v>
      </c>
      <c r="E8481" s="39">
        <v>-6081</v>
      </c>
      <c r="F8481" s="82">
        <f t="shared" si="396"/>
        <v>-6.0810000000000004</v>
      </c>
      <c r="G8481" s="39">
        <f>VLOOKUP(N8481,Currecny_M!$A$1:$P$10,2,FALSE)</f>
        <v>95</v>
      </c>
      <c r="H8481" s="39">
        <f>MATCH(C8481,Currecny_M!$A$1:$P$1,0)</f>
        <v>13</v>
      </c>
      <c r="I8481" s="39">
        <f>VLOOKUP(N8481,Currecny_M!$A$1:$P$10,MATCH(Database!C8481,Currecny_M!$A$1:$P$1,0),FALSE)</f>
        <v>106</v>
      </c>
      <c r="J8481" s="82">
        <f t="shared" si="397"/>
        <v>-644.58600000000001</v>
      </c>
      <c r="K8481" s="39">
        <f>VLOOKUP('Cover page'!$B$6,Currecny_M!$A$1:$P$10,MATCH(Database!C8481,Currecny_M!$A$1:$P$1,0),FALSE)</f>
        <v>1</v>
      </c>
      <c r="L8481" s="82">
        <f t="shared" si="398"/>
        <v>-644.58600000000001</v>
      </c>
      <c r="M8481" s="82">
        <f>((E8481/$F$1)*VLOOKUP(N8481,Currecny_M!$A$1:$P$10,MATCH(Database!C8481,Currecny_M!$A$1:$P$1,0),FALSE))/VLOOKUP('Cover page'!$B$6,Currecny_M!$A$1:$P$10,MATCH(Database!C8481,Currecny_M!$A$1:$P$1,0),FALSE)</f>
        <v>-644.58600000000001</v>
      </c>
      <c r="N8481" s="6" t="str">
        <f>VLOOKUP(B8481,Master!$A$2:$C$11,3,FALSE)</f>
        <v>Pound</v>
      </c>
      <c r="O8481" s="6" t="str">
        <f>VLOOKUP(B8481,Master!$A$2:$C$11,2,FALSE)</f>
        <v>Europe</v>
      </c>
      <c r="Q8481" s="39" t="str">
        <f>VLOOKUP(D8481,GL_Master!$A$1:$D$80,2,FALSE)</f>
        <v>BS</v>
      </c>
      <c r="R8481" s="39" t="str">
        <f>VLOOKUP(D8481,GL_Master!$A$1:$D$80,3,FALSE)</f>
        <v>Accumulated Depreciation</v>
      </c>
      <c r="S8481" s="39" t="str">
        <f>VLOOKUP(D8481,GL_Master!$A$1:$D$80,4,FALSE)</f>
        <v>Accumulated Depreciation</v>
      </c>
    </row>
    <row r="8482" spans="1:19" x14ac:dyDescent="0.25">
      <c r="A8482" s="39" t="s">
        <v>262</v>
      </c>
      <c r="B8482" s="39" t="s">
        <v>250</v>
      </c>
      <c r="C8482" s="7">
        <v>44256</v>
      </c>
      <c r="D8482" s="39" t="s">
        <v>21</v>
      </c>
      <c r="E8482" s="39">
        <v>510</v>
      </c>
      <c r="F8482" s="82">
        <f t="shared" si="396"/>
        <v>0.51</v>
      </c>
      <c r="G8482" s="39">
        <f>VLOOKUP(N8482,Currecny_M!$A$1:$P$10,2,FALSE)</f>
        <v>95</v>
      </c>
      <c r="H8482" s="39">
        <f>MATCH(C8482,Currecny_M!$A$1:$P$1,0)</f>
        <v>13</v>
      </c>
      <c r="I8482" s="39">
        <f>VLOOKUP(N8482,Currecny_M!$A$1:$P$10,MATCH(Database!C8482,Currecny_M!$A$1:$P$1,0),FALSE)</f>
        <v>106</v>
      </c>
      <c r="J8482" s="82">
        <f t="shared" si="397"/>
        <v>54.06</v>
      </c>
      <c r="K8482" s="39">
        <f>VLOOKUP('Cover page'!$B$6,Currecny_M!$A$1:$P$10,MATCH(Database!C8482,Currecny_M!$A$1:$P$1,0),FALSE)</f>
        <v>1</v>
      </c>
      <c r="L8482" s="82">
        <f t="shared" si="398"/>
        <v>54.06</v>
      </c>
      <c r="M8482" s="82">
        <f>((E8482/$F$1)*VLOOKUP(N8482,Currecny_M!$A$1:$P$10,MATCH(Database!C8482,Currecny_M!$A$1:$P$1,0),FALSE))/VLOOKUP('Cover page'!$B$6,Currecny_M!$A$1:$P$10,MATCH(Database!C8482,Currecny_M!$A$1:$P$1,0),FALSE)</f>
        <v>54.06</v>
      </c>
      <c r="N8482" s="6" t="str">
        <f>VLOOKUP(B8482,Master!$A$2:$C$11,3,FALSE)</f>
        <v>Pound</v>
      </c>
      <c r="O8482" s="6" t="str">
        <f>VLOOKUP(B8482,Master!$A$2:$C$11,2,FALSE)</f>
        <v>Europe</v>
      </c>
      <c r="Q8482" s="39" t="str">
        <f>VLOOKUP(D8482,GL_Master!$A$1:$D$80,2,FALSE)</f>
        <v>BS</v>
      </c>
      <c r="R8482" s="39" t="str">
        <f>VLOOKUP(D8482,GL_Master!$A$1:$D$80,3,FALSE)</f>
        <v>Gross Block</v>
      </c>
      <c r="S8482" s="39" t="str">
        <f>VLOOKUP(D8482,GL_Master!$A$1:$D$80,4,FALSE)</f>
        <v>Tangible Fixed assets</v>
      </c>
    </row>
    <row r="8483" spans="1:19" x14ac:dyDescent="0.25">
      <c r="A8483" s="39" t="s">
        <v>262</v>
      </c>
      <c r="B8483" s="39" t="s">
        <v>250</v>
      </c>
      <c r="C8483" s="7">
        <v>44256</v>
      </c>
      <c r="D8483" s="39" t="s">
        <v>27</v>
      </c>
      <c r="E8483" s="39">
        <v>1205</v>
      </c>
      <c r="F8483" s="82">
        <f t="shared" si="396"/>
        <v>1.2050000000000001</v>
      </c>
      <c r="G8483" s="39">
        <f>VLOOKUP(N8483,Currecny_M!$A$1:$P$10,2,FALSE)</f>
        <v>95</v>
      </c>
      <c r="H8483" s="39">
        <f>MATCH(C8483,Currecny_M!$A$1:$P$1,0)</f>
        <v>13</v>
      </c>
      <c r="I8483" s="39">
        <f>VLOOKUP(N8483,Currecny_M!$A$1:$P$10,MATCH(Database!C8483,Currecny_M!$A$1:$P$1,0),FALSE)</f>
        <v>106</v>
      </c>
      <c r="J8483" s="82">
        <f t="shared" si="397"/>
        <v>127.73</v>
      </c>
      <c r="K8483" s="39">
        <f>VLOOKUP('Cover page'!$B$6,Currecny_M!$A$1:$P$10,MATCH(Database!C8483,Currecny_M!$A$1:$P$1,0),FALSE)</f>
        <v>1</v>
      </c>
      <c r="L8483" s="82">
        <f t="shared" si="398"/>
        <v>127.73</v>
      </c>
      <c r="M8483" s="82">
        <f>((E8483/$F$1)*VLOOKUP(N8483,Currecny_M!$A$1:$P$10,MATCH(Database!C8483,Currecny_M!$A$1:$P$1,0),FALSE))/VLOOKUP('Cover page'!$B$6,Currecny_M!$A$1:$P$10,MATCH(Database!C8483,Currecny_M!$A$1:$P$1,0),FALSE)</f>
        <v>127.73</v>
      </c>
      <c r="N8483" s="6" t="str">
        <f>VLOOKUP(B8483,Master!$A$2:$C$11,3,FALSE)</f>
        <v>Pound</v>
      </c>
      <c r="O8483" s="6" t="str">
        <f>VLOOKUP(B8483,Master!$A$2:$C$11,2,FALSE)</f>
        <v>Europe</v>
      </c>
      <c r="Q8483" s="39" t="str">
        <f>VLOOKUP(D8483,GL_Master!$A$1:$D$80,2,FALSE)</f>
        <v>BS</v>
      </c>
      <c r="R8483" s="39" t="str">
        <f>VLOOKUP(D8483,GL_Master!$A$1:$D$80,3,FALSE)</f>
        <v>Gross Block</v>
      </c>
      <c r="S8483" s="39" t="str">
        <f>VLOOKUP(D8483,GL_Master!$A$1:$D$80,4,FALSE)</f>
        <v>Tangible Fixed assets</v>
      </c>
    </row>
    <row r="8484" spans="1:19" x14ac:dyDescent="0.25">
      <c r="A8484" s="39" t="s">
        <v>262</v>
      </c>
      <c r="B8484" s="39" t="s">
        <v>250</v>
      </c>
      <c r="C8484" s="7">
        <v>44256</v>
      </c>
      <c r="D8484" s="39" t="s">
        <v>75</v>
      </c>
      <c r="E8484" s="39">
        <v>-28</v>
      </c>
      <c r="F8484" s="82">
        <f t="shared" si="396"/>
        <v>-2.8000000000000001E-2</v>
      </c>
      <c r="G8484" s="39">
        <f>VLOOKUP(N8484,Currecny_M!$A$1:$P$10,2,FALSE)</f>
        <v>95</v>
      </c>
      <c r="H8484" s="39">
        <f>MATCH(C8484,Currecny_M!$A$1:$P$1,0)</f>
        <v>13</v>
      </c>
      <c r="I8484" s="39">
        <f>VLOOKUP(N8484,Currecny_M!$A$1:$P$10,MATCH(Database!C8484,Currecny_M!$A$1:$P$1,0),FALSE)</f>
        <v>106</v>
      </c>
      <c r="J8484" s="82">
        <f t="shared" si="397"/>
        <v>-2.968</v>
      </c>
      <c r="K8484" s="39">
        <f>VLOOKUP('Cover page'!$B$6,Currecny_M!$A$1:$P$10,MATCH(Database!C8484,Currecny_M!$A$1:$P$1,0),FALSE)</f>
        <v>1</v>
      </c>
      <c r="L8484" s="82">
        <f t="shared" si="398"/>
        <v>-2.968</v>
      </c>
      <c r="M8484" s="82">
        <f>((E8484/$F$1)*VLOOKUP(N8484,Currecny_M!$A$1:$P$10,MATCH(Database!C8484,Currecny_M!$A$1:$P$1,0),FALSE))/VLOOKUP('Cover page'!$B$6,Currecny_M!$A$1:$P$10,MATCH(Database!C8484,Currecny_M!$A$1:$P$1,0),FALSE)</f>
        <v>-2.968</v>
      </c>
      <c r="N8484" s="6" t="str">
        <f>VLOOKUP(B8484,Master!$A$2:$C$11,3,FALSE)</f>
        <v>Pound</v>
      </c>
      <c r="O8484" s="6" t="str">
        <f>VLOOKUP(B8484,Master!$A$2:$C$11,2,FALSE)</f>
        <v>Europe</v>
      </c>
      <c r="Q8484" s="39" t="str">
        <f>VLOOKUP(D8484,GL_Master!$A$1:$D$80,2,FALSE)</f>
        <v>BS</v>
      </c>
      <c r="R8484" s="39" t="str">
        <f>VLOOKUP(D8484,GL_Master!$A$1:$D$80,3,FALSE)</f>
        <v>Gross Block</v>
      </c>
      <c r="S8484" s="39" t="str">
        <f>VLOOKUP(D8484,GL_Master!$A$1:$D$80,4,FALSE)</f>
        <v>Tangible Fixed assets</v>
      </c>
    </row>
    <row r="8485" spans="1:19" x14ac:dyDescent="0.25">
      <c r="A8485" s="39" t="s">
        <v>262</v>
      </c>
      <c r="B8485" s="39" t="s">
        <v>250</v>
      </c>
      <c r="C8485" s="7">
        <v>44256</v>
      </c>
      <c r="D8485" s="39" t="s">
        <v>76</v>
      </c>
      <c r="E8485" s="39">
        <v>695</v>
      </c>
      <c r="F8485" s="82">
        <f t="shared" si="396"/>
        <v>0.69499999999999995</v>
      </c>
      <c r="G8485" s="39">
        <f>VLOOKUP(N8485,Currecny_M!$A$1:$P$10,2,FALSE)</f>
        <v>95</v>
      </c>
      <c r="H8485" s="39">
        <f>MATCH(C8485,Currecny_M!$A$1:$P$1,0)</f>
        <v>13</v>
      </c>
      <c r="I8485" s="39">
        <f>VLOOKUP(N8485,Currecny_M!$A$1:$P$10,MATCH(Database!C8485,Currecny_M!$A$1:$P$1,0),FALSE)</f>
        <v>106</v>
      </c>
      <c r="J8485" s="82">
        <f t="shared" si="397"/>
        <v>73.67</v>
      </c>
      <c r="K8485" s="39">
        <f>VLOOKUP('Cover page'!$B$6,Currecny_M!$A$1:$P$10,MATCH(Database!C8485,Currecny_M!$A$1:$P$1,0),FALSE)</f>
        <v>1</v>
      </c>
      <c r="L8485" s="82">
        <f t="shared" si="398"/>
        <v>73.67</v>
      </c>
      <c r="M8485" s="82">
        <f>((E8485/$F$1)*VLOOKUP(N8485,Currecny_M!$A$1:$P$10,MATCH(Database!C8485,Currecny_M!$A$1:$P$1,0),FALSE))/VLOOKUP('Cover page'!$B$6,Currecny_M!$A$1:$P$10,MATCH(Database!C8485,Currecny_M!$A$1:$P$1,0),FALSE)</f>
        <v>73.67</v>
      </c>
      <c r="N8485" s="6" t="str">
        <f>VLOOKUP(B8485,Master!$A$2:$C$11,3,FALSE)</f>
        <v>Pound</v>
      </c>
      <c r="O8485" s="6" t="str">
        <f>VLOOKUP(B8485,Master!$A$2:$C$11,2,FALSE)</f>
        <v>Europe</v>
      </c>
      <c r="Q8485" s="39" t="str">
        <f>VLOOKUP(D8485,GL_Master!$A$1:$D$80,2,FALSE)</f>
        <v>BS</v>
      </c>
      <c r="R8485" s="39" t="str">
        <f>VLOOKUP(D8485,GL_Master!$A$1:$D$80,3,FALSE)</f>
        <v>Inventories</v>
      </c>
      <c r="S8485" s="39" t="str">
        <f>VLOOKUP(D8485,GL_Master!$A$1:$D$80,4,FALSE)</f>
        <v>Inventory</v>
      </c>
    </row>
    <row r="8486" spans="1:19" x14ac:dyDescent="0.25">
      <c r="A8486" s="39" t="s">
        <v>262</v>
      </c>
      <c r="B8486" s="39" t="s">
        <v>250</v>
      </c>
      <c r="C8486" s="7">
        <v>44256</v>
      </c>
      <c r="D8486" s="39" t="s">
        <v>77</v>
      </c>
      <c r="E8486" s="39">
        <v>1703</v>
      </c>
      <c r="F8486" s="82">
        <f t="shared" si="396"/>
        <v>1.7030000000000001</v>
      </c>
      <c r="G8486" s="39">
        <f>VLOOKUP(N8486,Currecny_M!$A$1:$P$10,2,FALSE)</f>
        <v>95</v>
      </c>
      <c r="H8486" s="39">
        <f>MATCH(C8486,Currecny_M!$A$1:$P$1,0)</f>
        <v>13</v>
      </c>
      <c r="I8486" s="39">
        <f>VLOOKUP(N8486,Currecny_M!$A$1:$P$10,MATCH(Database!C8486,Currecny_M!$A$1:$P$1,0),FALSE)</f>
        <v>106</v>
      </c>
      <c r="J8486" s="82">
        <f t="shared" si="397"/>
        <v>180.518</v>
      </c>
      <c r="K8486" s="39">
        <f>VLOOKUP('Cover page'!$B$6,Currecny_M!$A$1:$P$10,MATCH(Database!C8486,Currecny_M!$A$1:$P$1,0),FALSE)</f>
        <v>1</v>
      </c>
      <c r="L8486" s="82">
        <f t="shared" si="398"/>
        <v>180.518</v>
      </c>
      <c r="M8486" s="82">
        <f>((E8486/$F$1)*VLOOKUP(N8486,Currecny_M!$A$1:$P$10,MATCH(Database!C8486,Currecny_M!$A$1:$P$1,0),FALSE))/VLOOKUP('Cover page'!$B$6,Currecny_M!$A$1:$P$10,MATCH(Database!C8486,Currecny_M!$A$1:$P$1,0),FALSE)</f>
        <v>180.518</v>
      </c>
      <c r="N8486" s="6" t="str">
        <f>VLOOKUP(B8486,Master!$A$2:$C$11,3,FALSE)</f>
        <v>Pound</v>
      </c>
      <c r="O8486" s="6" t="str">
        <f>VLOOKUP(B8486,Master!$A$2:$C$11,2,FALSE)</f>
        <v>Europe</v>
      </c>
      <c r="Q8486" s="39" t="str">
        <f>VLOOKUP(D8486,GL_Master!$A$1:$D$80,2,FALSE)</f>
        <v>BS</v>
      </c>
      <c r="R8486" s="39" t="str">
        <f>VLOOKUP(D8486,GL_Master!$A$1:$D$80,3,FALSE)</f>
        <v>Inventories</v>
      </c>
      <c r="S8486" s="39" t="str">
        <f>VLOOKUP(D8486,GL_Master!$A$1:$D$80,4,FALSE)</f>
        <v>Inventory</v>
      </c>
    </row>
    <row r="8487" spans="1:19" x14ac:dyDescent="0.25">
      <c r="A8487" s="39" t="s">
        <v>262</v>
      </c>
      <c r="B8487" s="39" t="s">
        <v>250</v>
      </c>
      <c r="C8487" s="7">
        <v>44256</v>
      </c>
      <c r="D8487" s="39" t="s">
        <v>2</v>
      </c>
      <c r="E8487" s="39">
        <v>165742</v>
      </c>
      <c r="F8487" s="82">
        <f t="shared" si="396"/>
        <v>165.74199999999999</v>
      </c>
      <c r="G8487" s="39">
        <f>VLOOKUP(N8487,Currecny_M!$A$1:$P$10,2,FALSE)</f>
        <v>95</v>
      </c>
      <c r="H8487" s="39">
        <f>MATCH(C8487,Currecny_M!$A$1:$P$1,0)</f>
        <v>13</v>
      </c>
      <c r="I8487" s="39">
        <f>VLOOKUP(N8487,Currecny_M!$A$1:$P$10,MATCH(Database!C8487,Currecny_M!$A$1:$P$1,0),FALSE)</f>
        <v>106</v>
      </c>
      <c r="J8487" s="82">
        <f t="shared" si="397"/>
        <v>17568.651999999998</v>
      </c>
      <c r="K8487" s="39">
        <f>VLOOKUP('Cover page'!$B$6,Currecny_M!$A$1:$P$10,MATCH(Database!C8487,Currecny_M!$A$1:$P$1,0),FALSE)</f>
        <v>1</v>
      </c>
      <c r="L8487" s="82">
        <f t="shared" si="398"/>
        <v>17568.651999999998</v>
      </c>
      <c r="M8487" s="82">
        <f>((E8487/$F$1)*VLOOKUP(N8487,Currecny_M!$A$1:$P$10,MATCH(Database!C8487,Currecny_M!$A$1:$P$1,0),FALSE))/VLOOKUP('Cover page'!$B$6,Currecny_M!$A$1:$P$10,MATCH(Database!C8487,Currecny_M!$A$1:$P$1,0),FALSE)</f>
        <v>17568.651999999998</v>
      </c>
      <c r="N8487" s="6" t="str">
        <f>VLOOKUP(B8487,Master!$A$2:$C$11,3,FALSE)</f>
        <v>Pound</v>
      </c>
      <c r="O8487" s="6" t="str">
        <f>VLOOKUP(B8487,Master!$A$2:$C$11,2,FALSE)</f>
        <v>Europe</v>
      </c>
      <c r="Q8487" s="39" t="str">
        <f>VLOOKUP(D8487,GL_Master!$A$1:$D$80,2,FALSE)</f>
        <v>BS</v>
      </c>
      <c r="R8487" s="39" t="str">
        <f>VLOOKUP(D8487,GL_Master!$A$1:$D$80,3,FALSE)</f>
        <v>Trade receivables</v>
      </c>
      <c r="S8487" s="39" t="str">
        <f>VLOOKUP(D8487,GL_Master!$A$1:$D$80,4,FALSE)</f>
        <v>Unsecured, considered good</v>
      </c>
    </row>
    <row r="8488" spans="1:19" x14ac:dyDescent="0.25">
      <c r="A8488" s="39" t="s">
        <v>262</v>
      </c>
      <c r="B8488" s="39" t="s">
        <v>250</v>
      </c>
      <c r="C8488" s="7">
        <v>44256</v>
      </c>
      <c r="D8488" s="39" t="s">
        <v>78</v>
      </c>
      <c r="E8488" s="39">
        <v>27</v>
      </c>
      <c r="F8488" s="82">
        <f t="shared" si="396"/>
        <v>2.7E-2</v>
      </c>
      <c r="G8488" s="39">
        <f>VLOOKUP(N8488,Currecny_M!$A$1:$P$10,2,FALSE)</f>
        <v>95</v>
      </c>
      <c r="H8488" s="39">
        <f>MATCH(C8488,Currecny_M!$A$1:$P$1,0)</f>
        <v>13</v>
      </c>
      <c r="I8488" s="39">
        <f>VLOOKUP(N8488,Currecny_M!$A$1:$P$10,MATCH(Database!C8488,Currecny_M!$A$1:$P$1,0),FALSE)</f>
        <v>106</v>
      </c>
      <c r="J8488" s="82">
        <f t="shared" si="397"/>
        <v>2.8620000000000001</v>
      </c>
      <c r="K8488" s="39">
        <f>VLOOKUP('Cover page'!$B$6,Currecny_M!$A$1:$P$10,MATCH(Database!C8488,Currecny_M!$A$1:$P$1,0),FALSE)</f>
        <v>1</v>
      </c>
      <c r="L8488" s="82">
        <f t="shared" si="398"/>
        <v>2.8620000000000001</v>
      </c>
      <c r="M8488" s="82">
        <f>((E8488/$F$1)*VLOOKUP(N8488,Currecny_M!$A$1:$P$10,MATCH(Database!C8488,Currecny_M!$A$1:$P$1,0),FALSE))/VLOOKUP('Cover page'!$B$6,Currecny_M!$A$1:$P$10,MATCH(Database!C8488,Currecny_M!$A$1:$P$1,0),FALSE)</f>
        <v>2.8620000000000001</v>
      </c>
      <c r="N8488" s="6" t="str">
        <f>VLOOKUP(B8488,Master!$A$2:$C$11,3,FALSE)</f>
        <v>Pound</v>
      </c>
      <c r="O8488" s="6" t="str">
        <f>VLOOKUP(B8488,Master!$A$2:$C$11,2,FALSE)</f>
        <v>Europe</v>
      </c>
      <c r="Q8488" s="39" t="str">
        <f>VLOOKUP(D8488,GL_Master!$A$1:$D$80,2,FALSE)</f>
        <v>BS</v>
      </c>
      <c r="R8488" s="39" t="str">
        <f>VLOOKUP(D8488,GL_Master!$A$1:$D$80,3,FALSE)</f>
        <v>Cash &amp; Bank Balances</v>
      </c>
      <c r="S8488" s="39" t="str">
        <f>VLOOKUP(D8488,GL_Master!$A$1:$D$80,4,FALSE)</f>
        <v>Cash In hand</v>
      </c>
    </row>
    <row r="8489" spans="1:19" x14ac:dyDescent="0.25">
      <c r="A8489" s="39" t="s">
        <v>262</v>
      </c>
      <c r="B8489" s="39" t="s">
        <v>250</v>
      </c>
      <c r="C8489" s="7">
        <v>44256</v>
      </c>
      <c r="D8489" s="39" t="s">
        <v>79</v>
      </c>
      <c r="E8489" s="39">
        <v>-6947</v>
      </c>
      <c r="F8489" s="82">
        <f t="shared" si="396"/>
        <v>-6.9470000000000001</v>
      </c>
      <c r="G8489" s="39">
        <f>VLOOKUP(N8489,Currecny_M!$A$1:$P$10,2,FALSE)</f>
        <v>95</v>
      </c>
      <c r="H8489" s="39">
        <f>MATCH(C8489,Currecny_M!$A$1:$P$1,0)</f>
        <v>13</v>
      </c>
      <c r="I8489" s="39">
        <f>VLOOKUP(N8489,Currecny_M!$A$1:$P$10,MATCH(Database!C8489,Currecny_M!$A$1:$P$1,0),FALSE)</f>
        <v>106</v>
      </c>
      <c r="J8489" s="82">
        <f t="shared" si="397"/>
        <v>-736.38200000000006</v>
      </c>
      <c r="K8489" s="39">
        <f>VLOOKUP('Cover page'!$B$6,Currecny_M!$A$1:$P$10,MATCH(Database!C8489,Currecny_M!$A$1:$P$1,0),FALSE)</f>
        <v>1</v>
      </c>
      <c r="L8489" s="82">
        <f t="shared" si="398"/>
        <v>-736.38200000000006</v>
      </c>
      <c r="M8489" s="82">
        <f>((E8489/$F$1)*VLOOKUP(N8489,Currecny_M!$A$1:$P$10,MATCH(Database!C8489,Currecny_M!$A$1:$P$1,0),FALSE))/VLOOKUP('Cover page'!$B$6,Currecny_M!$A$1:$P$10,MATCH(Database!C8489,Currecny_M!$A$1:$P$1,0),FALSE)</f>
        <v>-736.38200000000006</v>
      </c>
      <c r="N8489" s="6" t="str">
        <f>VLOOKUP(B8489,Master!$A$2:$C$11,3,FALSE)</f>
        <v>Pound</v>
      </c>
      <c r="O8489" s="6" t="str">
        <f>VLOOKUP(B8489,Master!$A$2:$C$11,2,FALSE)</f>
        <v>Europe</v>
      </c>
      <c r="Q8489" s="39" t="str">
        <f>VLOOKUP(D8489,GL_Master!$A$1:$D$80,2,FALSE)</f>
        <v>BS</v>
      </c>
      <c r="R8489" s="39" t="str">
        <f>VLOOKUP(D8489,GL_Master!$A$1:$D$80,3,FALSE)</f>
        <v>Loan Fund</v>
      </c>
      <c r="S8489" s="39" t="str">
        <f>VLOOKUP(D8489,GL_Master!$A$1:$D$80,4,FALSE)</f>
        <v>Term Loan</v>
      </c>
    </row>
    <row r="8490" spans="1:19" x14ac:dyDescent="0.25">
      <c r="A8490" s="39" t="s">
        <v>262</v>
      </c>
      <c r="B8490" s="39" t="s">
        <v>250</v>
      </c>
      <c r="C8490" s="7">
        <v>44256</v>
      </c>
      <c r="D8490" s="39" t="s">
        <v>80</v>
      </c>
      <c r="E8490" s="39">
        <v>189</v>
      </c>
      <c r="F8490" s="82">
        <f t="shared" si="396"/>
        <v>0.189</v>
      </c>
      <c r="G8490" s="39">
        <f>VLOOKUP(N8490,Currecny_M!$A$1:$P$10,2,FALSE)</f>
        <v>95</v>
      </c>
      <c r="H8490" s="39">
        <f>MATCH(C8490,Currecny_M!$A$1:$P$1,0)</f>
        <v>13</v>
      </c>
      <c r="I8490" s="39">
        <f>VLOOKUP(N8490,Currecny_M!$A$1:$P$10,MATCH(Database!C8490,Currecny_M!$A$1:$P$1,0),FALSE)</f>
        <v>106</v>
      </c>
      <c r="J8490" s="82">
        <f t="shared" si="397"/>
        <v>20.033999999999999</v>
      </c>
      <c r="K8490" s="39">
        <f>VLOOKUP('Cover page'!$B$6,Currecny_M!$A$1:$P$10,MATCH(Database!C8490,Currecny_M!$A$1:$P$1,0),FALSE)</f>
        <v>1</v>
      </c>
      <c r="L8490" s="82">
        <f t="shared" si="398"/>
        <v>20.033999999999999</v>
      </c>
      <c r="M8490" s="82">
        <f>((E8490/$F$1)*VLOOKUP(N8490,Currecny_M!$A$1:$P$10,MATCH(Database!C8490,Currecny_M!$A$1:$P$1,0),FALSE))/VLOOKUP('Cover page'!$B$6,Currecny_M!$A$1:$P$10,MATCH(Database!C8490,Currecny_M!$A$1:$P$1,0),FALSE)</f>
        <v>20.033999999999999</v>
      </c>
      <c r="N8490" s="6" t="str">
        <f>VLOOKUP(B8490,Master!$A$2:$C$11,3,FALSE)</f>
        <v>Pound</v>
      </c>
      <c r="O8490" s="6" t="str">
        <f>VLOOKUP(B8490,Master!$A$2:$C$11,2,FALSE)</f>
        <v>Europe</v>
      </c>
      <c r="Q8490" s="39" t="str">
        <f>VLOOKUP(D8490,GL_Master!$A$1:$D$80,2,FALSE)</f>
        <v>BS</v>
      </c>
      <c r="R8490" s="39" t="str">
        <f>VLOOKUP(D8490,GL_Master!$A$1:$D$80,3,FALSE)</f>
        <v>Cash &amp; Bank Balances</v>
      </c>
      <c r="S8490" s="39" t="str">
        <f>VLOOKUP(D8490,GL_Master!$A$1:$D$80,4,FALSE)</f>
        <v xml:space="preserve">      On Current Accounts</v>
      </c>
    </row>
    <row r="8491" spans="1:19" x14ac:dyDescent="0.25">
      <c r="A8491" s="39" t="s">
        <v>262</v>
      </c>
      <c r="B8491" s="39" t="s">
        <v>250</v>
      </c>
      <c r="C8491" s="7">
        <v>44256</v>
      </c>
      <c r="D8491" s="39" t="s">
        <v>81</v>
      </c>
      <c r="E8491" s="39">
        <v>13624</v>
      </c>
      <c r="F8491" s="82">
        <f t="shared" si="396"/>
        <v>13.624000000000001</v>
      </c>
      <c r="G8491" s="39">
        <f>VLOOKUP(N8491,Currecny_M!$A$1:$P$10,2,FALSE)</f>
        <v>95</v>
      </c>
      <c r="H8491" s="39">
        <f>MATCH(C8491,Currecny_M!$A$1:$P$1,0)</f>
        <v>13</v>
      </c>
      <c r="I8491" s="39">
        <f>VLOOKUP(N8491,Currecny_M!$A$1:$P$10,MATCH(Database!C8491,Currecny_M!$A$1:$P$1,0),FALSE)</f>
        <v>106</v>
      </c>
      <c r="J8491" s="82">
        <f t="shared" si="397"/>
        <v>1444.144</v>
      </c>
      <c r="K8491" s="39">
        <f>VLOOKUP('Cover page'!$B$6,Currecny_M!$A$1:$P$10,MATCH(Database!C8491,Currecny_M!$A$1:$P$1,0),FALSE)</f>
        <v>1</v>
      </c>
      <c r="L8491" s="82">
        <f t="shared" si="398"/>
        <v>1444.144</v>
      </c>
      <c r="M8491" s="82">
        <f>((E8491/$F$1)*VLOOKUP(N8491,Currecny_M!$A$1:$P$10,MATCH(Database!C8491,Currecny_M!$A$1:$P$1,0),FALSE))/VLOOKUP('Cover page'!$B$6,Currecny_M!$A$1:$P$10,MATCH(Database!C8491,Currecny_M!$A$1:$P$1,0),FALSE)</f>
        <v>1444.144</v>
      </c>
      <c r="N8491" s="6" t="str">
        <f>VLOOKUP(B8491,Master!$A$2:$C$11,3,FALSE)</f>
        <v>Pound</v>
      </c>
      <c r="O8491" s="6" t="str">
        <f>VLOOKUP(B8491,Master!$A$2:$C$11,2,FALSE)</f>
        <v>Europe</v>
      </c>
      <c r="Q8491" s="39" t="str">
        <f>VLOOKUP(D8491,GL_Master!$A$1:$D$80,2,FALSE)</f>
        <v>BS</v>
      </c>
      <c r="R8491" s="39" t="str">
        <f>VLOOKUP(D8491,GL_Master!$A$1:$D$80,3,FALSE)</f>
        <v>Other Current Assets</v>
      </c>
      <c r="S8491" s="39" t="str">
        <f>VLOOKUP(D8491,GL_Master!$A$1:$D$80,4,FALSE)</f>
        <v>Advance tax recoverable (net of provision )</v>
      </c>
    </row>
    <row r="8492" spans="1:19" x14ac:dyDescent="0.25">
      <c r="A8492" s="39" t="s">
        <v>262</v>
      </c>
      <c r="B8492" s="39" t="s">
        <v>250</v>
      </c>
      <c r="C8492" s="7">
        <v>44256</v>
      </c>
      <c r="D8492" s="39" t="s">
        <v>19</v>
      </c>
      <c r="E8492" s="39">
        <v>128</v>
      </c>
      <c r="F8492" s="82">
        <f t="shared" si="396"/>
        <v>0.128</v>
      </c>
      <c r="G8492" s="39">
        <f>VLOOKUP(N8492,Currecny_M!$A$1:$P$10,2,FALSE)</f>
        <v>95</v>
      </c>
      <c r="H8492" s="39">
        <f>MATCH(C8492,Currecny_M!$A$1:$P$1,0)</f>
        <v>13</v>
      </c>
      <c r="I8492" s="39">
        <f>VLOOKUP(N8492,Currecny_M!$A$1:$P$10,MATCH(Database!C8492,Currecny_M!$A$1:$P$1,0),FALSE)</f>
        <v>106</v>
      </c>
      <c r="J8492" s="82">
        <f t="shared" si="397"/>
        <v>13.568</v>
      </c>
      <c r="K8492" s="39">
        <f>VLOOKUP('Cover page'!$B$6,Currecny_M!$A$1:$P$10,MATCH(Database!C8492,Currecny_M!$A$1:$P$1,0),FALSE)</f>
        <v>1</v>
      </c>
      <c r="L8492" s="82">
        <f t="shared" si="398"/>
        <v>13.568</v>
      </c>
      <c r="M8492" s="82">
        <f>((E8492/$F$1)*VLOOKUP(N8492,Currecny_M!$A$1:$P$10,MATCH(Database!C8492,Currecny_M!$A$1:$P$1,0),FALSE))/VLOOKUP('Cover page'!$B$6,Currecny_M!$A$1:$P$10,MATCH(Database!C8492,Currecny_M!$A$1:$P$1,0),FALSE)</f>
        <v>13.568</v>
      </c>
      <c r="N8492" s="6" t="str">
        <f>VLOOKUP(B8492,Master!$A$2:$C$11,3,FALSE)</f>
        <v>Pound</v>
      </c>
      <c r="O8492" s="6" t="str">
        <f>VLOOKUP(B8492,Master!$A$2:$C$11,2,FALSE)</f>
        <v>Europe</v>
      </c>
      <c r="Q8492" s="39" t="str">
        <f>VLOOKUP(D8492,GL_Master!$A$1:$D$80,2,FALSE)</f>
        <v>BS</v>
      </c>
      <c r="R8492" s="39" t="str">
        <f>VLOOKUP(D8492,GL_Master!$A$1:$D$80,3,FALSE)</f>
        <v>Short-term loan and advances</v>
      </c>
      <c r="S8492" s="39" t="str">
        <f>VLOOKUP(D8492,GL_Master!$A$1:$D$80,4,FALSE)</f>
        <v>Prepaid expenses</v>
      </c>
    </row>
    <row r="8493" spans="1:19" x14ac:dyDescent="0.25">
      <c r="A8493" s="39" t="s">
        <v>262</v>
      </c>
      <c r="B8493" s="39" t="s">
        <v>250</v>
      </c>
      <c r="C8493" s="7">
        <v>44256</v>
      </c>
      <c r="D8493" s="39" t="s">
        <v>82</v>
      </c>
      <c r="E8493" s="39">
        <v>1419</v>
      </c>
      <c r="F8493" s="82">
        <f t="shared" si="396"/>
        <v>1.419</v>
      </c>
      <c r="G8493" s="39">
        <f>VLOOKUP(N8493,Currecny_M!$A$1:$P$10,2,FALSE)</f>
        <v>95</v>
      </c>
      <c r="H8493" s="39">
        <f>MATCH(C8493,Currecny_M!$A$1:$P$1,0)</f>
        <v>13</v>
      </c>
      <c r="I8493" s="39">
        <f>VLOOKUP(N8493,Currecny_M!$A$1:$P$10,MATCH(Database!C8493,Currecny_M!$A$1:$P$1,0),FALSE)</f>
        <v>106</v>
      </c>
      <c r="J8493" s="82">
        <f t="shared" si="397"/>
        <v>150.41400000000002</v>
      </c>
      <c r="K8493" s="39">
        <f>VLOOKUP('Cover page'!$B$6,Currecny_M!$A$1:$P$10,MATCH(Database!C8493,Currecny_M!$A$1:$P$1,0),FALSE)</f>
        <v>1</v>
      </c>
      <c r="L8493" s="82">
        <f t="shared" si="398"/>
        <v>150.41400000000002</v>
      </c>
      <c r="M8493" s="82">
        <f>((E8493/$F$1)*VLOOKUP(N8493,Currecny_M!$A$1:$P$10,MATCH(Database!C8493,Currecny_M!$A$1:$P$1,0),FALSE))/VLOOKUP('Cover page'!$B$6,Currecny_M!$A$1:$P$10,MATCH(Database!C8493,Currecny_M!$A$1:$P$1,0),FALSE)</f>
        <v>150.41400000000002</v>
      </c>
      <c r="N8493" s="6" t="str">
        <f>VLOOKUP(B8493,Master!$A$2:$C$11,3,FALSE)</f>
        <v>Pound</v>
      </c>
      <c r="O8493" s="6" t="str">
        <f>VLOOKUP(B8493,Master!$A$2:$C$11,2,FALSE)</f>
        <v>Europe</v>
      </c>
      <c r="Q8493" s="39" t="str">
        <f>VLOOKUP(D8493,GL_Master!$A$1:$D$80,2,FALSE)</f>
        <v>BS</v>
      </c>
      <c r="R8493" s="39" t="str">
        <f>VLOOKUP(D8493,GL_Master!$A$1:$D$80,3,FALSE)</f>
        <v>Short-term loan and advances</v>
      </c>
      <c r="S8493" s="39" t="str">
        <f>VLOOKUP(D8493,GL_Master!$A$1:$D$80,4,FALSE)</f>
        <v>Advance to vendor/employees</v>
      </c>
    </row>
    <row r="8494" spans="1:19" x14ac:dyDescent="0.25">
      <c r="A8494" s="39" t="s">
        <v>262</v>
      </c>
      <c r="B8494" s="39" t="s">
        <v>250</v>
      </c>
      <c r="C8494" s="7">
        <v>44256</v>
      </c>
      <c r="D8494" s="39" t="s">
        <v>83</v>
      </c>
      <c r="E8494" s="39">
        <v>955</v>
      </c>
      <c r="F8494" s="82">
        <f t="shared" si="396"/>
        <v>0.95499999999999996</v>
      </c>
      <c r="G8494" s="39">
        <f>VLOOKUP(N8494,Currecny_M!$A$1:$P$10,2,FALSE)</f>
        <v>95</v>
      </c>
      <c r="H8494" s="39">
        <f>MATCH(C8494,Currecny_M!$A$1:$P$1,0)</f>
        <v>13</v>
      </c>
      <c r="I8494" s="39">
        <f>VLOOKUP(N8494,Currecny_M!$A$1:$P$10,MATCH(Database!C8494,Currecny_M!$A$1:$P$1,0),FALSE)</f>
        <v>106</v>
      </c>
      <c r="J8494" s="82">
        <f t="shared" si="397"/>
        <v>101.22999999999999</v>
      </c>
      <c r="K8494" s="39">
        <f>VLOOKUP('Cover page'!$B$6,Currecny_M!$A$1:$P$10,MATCH(Database!C8494,Currecny_M!$A$1:$P$1,0),FALSE)</f>
        <v>1</v>
      </c>
      <c r="L8494" s="82">
        <f t="shared" si="398"/>
        <v>101.22999999999999</v>
      </c>
      <c r="M8494" s="82">
        <f>((E8494/$F$1)*VLOOKUP(N8494,Currecny_M!$A$1:$P$10,MATCH(Database!C8494,Currecny_M!$A$1:$P$1,0),FALSE))/VLOOKUP('Cover page'!$B$6,Currecny_M!$A$1:$P$10,MATCH(Database!C8494,Currecny_M!$A$1:$P$1,0),FALSE)</f>
        <v>101.22999999999999</v>
      </c>
      <c r="N8494" s="6" t="str">
        <f>VLOOKUP(B8494,Master!$A$2:$C$11,3,FALSE)</f>
        <v>Pound</v>
      </c>
      <c r="O8494" s="6" t="str">
        <f>VLOOKUP(B8494,Master!$A$2:$C$11,2,FALSE)</f>
        <v>Europe</v>
      </c>
      <c r="Q8494" s="39" t="str">
        <f>VLOOKUP(D8494,GL_Master!$A$1:$D$80,2,FALSE)</f>
        <v>BS</v>
      </c>
      <c r="R8494" s="39" t="str">
        <f>VLOOKUP(D8494,GL_Master!$A$1:$D$80,3,FALSE)</f>
        <v>Other Current Assets</v>
      </c>
      <c r="S8494" s="39" t="str">
        <f>VLOOKUP(D8494,GL_Master!$A$1:$D$80,4,FALSE)</f>
        <v>Security deposits ( Unsecured, considered good)</v>
      </c>
    </row>
    <row r="8495" spans="1:19" x14ac:dyDescent="0.25">
      <c r="A8495" s="39" t="s">
        <v>262</v>
      </c>
      <c r="B8495" s="39" t="s">
        <v>250</v>
      </c>
      <c r="C8495" s="7">
        <v>44256</v>
      </c>
      <c r="D8495" s="39" t="s">
        <v>246</v>
      </c>
      <c r="E8495" s="39">
        <v>-115100</v>
      </c>
      <c r="F8495" s="82">
        <f t="shared" si="396"/>
        <v>-115.1</v>
      </c>
      <c r="G8495" s="39">
        <f>VLOOKUP(N8495,Currecny_M!$A$1:$P$10,2,FALSE)</f>
        <v>95</v>
      </c>
      <c r="H8495" s="39">
        <f>MATCH(C8495,Currecny_M!$A$1:$P$1,0)</f>
        <v>13</v>
      </c>
      <c r="I8495" s="39">
        <f>VLOOKUP(N8495,Currecny_M!$A$1:$P$10,MATCH(Database!C8495,Currecny_M!$A$1:$P$1,0),FALSE)</f>
        <v>106</v>
      </c>
      <c r="J8495" s="82">
        <f t="shared" si="397"/>
        <v>-12200.599999999999</v>
      </c>
      <c r="K8495" s="39">
        <f>VLOOKUP('Cover page'!$B$6,Currecny_M!$A$1:$P$10,MATCH(Database!C8495,Currecny_M!$A$1:$P$1,0),FALSE)</f>
        <v>1</v>
      </c>
      <c r="L8495" s="82">
        <f t="shared" si="398"/>
        <v>-12200.599999999999</v>
      </c>
      <c r="M8495" s="82">
        <f>((E8495/$F$1)*VLOOKUP(N8495,Currecny_M!$A$1:$P$10,MATCH(Database!C8495,Currecny_M!$A$1:$P$1,0),FALSE))/VLOOKUP('Cover page'!$B$6,Currecny_M!$A$1:$P$10,MATCH(Database!C8495,Currecny_M!$A$1:$P$1,0),FALSE)</f>
        <v>-12200.599999999999</v>
      </c>
      <c r="N8495" s="6" t="str">
        <f>VLOOKUP(B8495,Master!$A$2:$C$11,3,FALSE)</f>
        <v>Pound</v>
      </c>
      <c r="O8495" s="6" t="str">
        <f>VLOOKUP(B8495,Master!$A$2:$C$11,2,FALSE)</f>
        <v>Europe</v>
      </c>
      <c r="Q8495" s="39" t="str">
        <f>VLOOKUP(D8495,GL_Master!$A$1:$D$80,2,FALSE)</f>
        <v>PL</v>
      </c>
      <c r="R8495" s="39" t="str">
        <f>VLOOKUP(D8495,GL_Master!$A$1:$D$80,3,FALSE)</f>
        <v>Revenue from Operations</v>
      </c>
      <c r="S8495" s="39" t="str">
        <f>VLOOKUP(D8495,GL_Master!$A$1:$D$80,4,FALSE)</f>
        <v>Contract revenue</v>
      </c>
    </row>
    <row r="8496" spans="1:19" x14ac:dyDescent="0.25">
      <c r="A8496" s="39" t="s">
        <v>262</v>
      </c>
      <c r="B8496" s="39" t="s">
        <v>250</v>
      </c>
      <c r="C8496" s="7">
        <v>44256</v>
      </c>
      <c r="D8496" s="39" t="s">
        <v>134</v>
      </c>
      <c r="E8496" s="39">
        <v>-909</v>
      </c>
      <c r="F8496" s="82">
        <f t="shared" si="396"/>
        <v>-0.90900000000000003</v>
      </c>
      <c r="G8496" s="39">
        <f>VLOOKUP(N8496,Currecny_M!$A$1:$P$10,2,FALSE)</f>
        <v>95</v>
      </c>
      <c r="H8496" s="39">
        <f>MATCH(C8496,Currecny_M!$A$1:$P$1,0)</f>
        <v>13</v>
      </c>
      <c r="I8496" s="39">
        <f>VLOOKUP(N8496,Currecny_M!$A$1:$P$10,MATCH(Database!C8496,Currecny_M!$A$1:$P$1,0),FALSE)</f>
        <v>106</v>
      </c>
      <c r="J8496" s="82">
        <f t="shared" si="397"/>
        <v>-96.353999999999999</v>
      </c>
      <c r="K8496" s="39">
        <f>VLOOKUP('Cover page'!$B$6,Currecny_M!$A$1:$P$10,MATCH(Database!C8496,Currecny_M!$A$1:$P$1,0),FALSE)</f>
        <v>1</v>
      </c>
      <c r="L8496" s="82">
        <f t="shared" si="398"/>
        <v>-96.353999999999999</v>
      </c>
      <c r="M8496" s="82">
        <f>((E8496/$F$1)*VLOOKUP(N8496,Currecny_M!$A$1:$P$10,MATCH(Database!C8496,Currecny_M!$A$1:$P$1,0),FALSE))/VLOOKUP('Cover page'!$B$6,Currecny_M!$A$1:$P$10,MATCH(Database!C8496,Currecny_M!$A$1:$P$1,0),FALSE)</f>
        <v>-96.353999999999999</v>
      </c>
      <c r="N8496" s="6" t="str">
        <f>VLOOKUP(B8496,Master!$A$2:$C$11,3,FALSE)</f>
        <v>Pound</v>
      </c>
      <c r="O8496" s="6" t="str">
        <f>VLOOKUP(B8496,Master!$A$2:$C$11,2,FALSE)</f>
        <v>Europe</v>
      </c>
      <c r="Q8496" s="39" t="str">
        <f>VLOOKUP(D8496,GL_Master!$A$1:$D$80,2,FALSE)</f>
        <v>PL</v>
      </c>
      <c r="R8496" s="39" t="str">
        <f>VLOOKUP(D8496,GL_Master!$A$1:$D$80,3,FALSE)</f>
        <v>Other Income</v>
      </c>
      <c r="S8496" s="39" t="str">
        <f>VLOOKUP(D8496,GL_Master!$A$1:$D$80,4,FALSE)</f>
        <v>Other Income</v>
      </c>
    </row>
    <row r="8497" spans="1:19" x14ac:dyDescent="0.25">
      <c r="A8497" s="39" t="s">
        <v>262</v>
      </c>
      <c r="B8497" s="39" t="s">
        <v>250</v>
      </c>
      <c r="C8497" s="7">
        <v>44256</v>
      </c>
      <c r="D8497" s="39" t="s">
        <v>86</v>
      </c>
      <c r="E8497" s="39">
        <v>54</v>
      </c>
      <c r="F8497" s="82">
        <f t="shared" si="396"/>
        <v>5.3999999999999999E-2</v>
      </c>
      <c r="G8497" s="39">
        <f>VLOOKUP(N8497,Currecny_M!$A$1:$P$10,2,FALSE)</f>
        <v>95</v>
      </c>
      <c r="H8497" s="39">
        <f>MATCH(C8497,Currecny_M!$A$1:$P$1,0)</f>
        <v>13</v>
      </c>
      <c r="I8497" s="39">
        <f>VLOOKUP(N8497,Currecny_M!$A$1:$P$10,MATCH(Database!C8497,Currecny_M!$A$1:$P$1,0),FALSE)</f>
        <v>106</v>
      </c>
      <c r="J8497" s="82">
        <f t="shared" si="397"/>
        <v>5.7240000000000002</v>
      </c>
      <c r="K8497" s="39">
        <f>VLOOKUP('Cover page'!$B$6,Currecny_M!$A$1:$P$10,MATCH(Database!C8497,Currecny_M!$A$1:$P$1,0),FALSE)</f>
        <v>1</v>
      </c>
      <c r="L8497" s="82">
        <f t="shared" si="398"/>
        <v>5.7240000000000002</v>
      </c>
      <c r="M8497" s="82">
        <f>((E8497/$F$1)*VLOOKUP(N8497,Currecny_M!$A$1:$P$10,MATCH(Database!C8497,Currecny_M!$A$1:$P$1,0),FALSE))/VLOOKUP('Cover page'!$B$6,Currecny_M!$A$1:$P$10,MATCH(Database!C8497,Currecny_M!$A$1:$P$1,0),FALSE)</f>
        <v>5.7240000000000002</v>
      </c>
      <c r="N8497" s="6" t="str">
        <f>VLOOKUP(B8497,Master!$A$2:$C$11,3,FALSE)</f>
        <v>Pound</v>
      </c>
      <c r="O8497" s="6" t="str">
        <f>VLOOKUP(B8497,Master!$A$2:$C$11,2,FALSE)</f>
        <v>Europe</v>
      </c>
      <c r="Q8497" s="39" t="str">
        <f>VLOOKUP(D8497,GL_Master!$A$1:$D$80,2,FALSE)</f>
        <v>PL</v>
      </c>
      <c r="R8497" s="39" t="str">
        <f>VLOOKUP(D8497,GL_Master!$A$1:$D$80,3,FALSE)</f>
        <v>COGS</v>
      </c>
      <c r="S8497" s="39" t="str">
        <f>VLOOKUP(D8497,GL_Master!$A$1:$D$80,4,FALSE)</f>
        <v>Purchase of other traded goods</v>
      </c>
    </row>
    <row r="8498" spans="1:19" x14ac:dyDescent="0.25">
      <c r="A8498" s="39" t="s">
        <v>262</v>
      </c>
      <c r="B8498" s="39" t="s">
        <v>250</v>
      </c>
      <c r="C8498" s="7">
        <v>44256</v>
      </c>
      <c r="D8498" s="39" t="s">
        <v>87</v>
      </c>
      <c r="E8498" s="39">
        <v>27</v>
      </c>
      <c r="F8498" s="82">
        <f t="shared" si="396"/>
        <v>2.7E-2</v>
      </c>
      <c r="G8498" s="39">
        <f>VLOOKUP(N8498,Currecny_M!$A$1:$P$10,2,FALSE)</f>
        <v>95</v>
      </c>
      <c r="H8498" s="39">
        <f>MATCH(C8498,Currecny_M!$A$1:$P$1,0)</f>
        <v>13</v>
      </c>
      <c r="I8498" s="39">
        <f>VLOOKUP(N8498,Currecny_M!$A$1:$P$10,MATCH(Database!C8498,Currecny_M!$A$1:$P$1,0),FALSE)</f>
        <v>106</v>
      </c>
      <c r="J8498" s="82">
        <f t="shared" si="397"/>
        <v>2.8620000000000001</v>
      </c>
      <c r="K8498" s="39">
        <f>VLOOKUP('Cover page'!$B$6,Currecny_M!$A$1:$P$10,MATCH(Database!C8498,Currecny_M!$A$1:$P$1,0),FALSE)</f>
        <v>1</v>
      </c>
      <c r="L8498" s="82">
        <f t="shared" si="398"/>
        <v>2.8620000000000001</v>
      </c>
      <c r="M8498" s="82">
        <f>((E8498/$F$1)*VLOOKUP(N8498,Currecny_M!$A$1:$P$10,MATCH(Database!C8498,Currecny_M!$A$1:$P$1,0),FALSE))/VLOOKUP('Cover page'!$B$6,Currecny_M!$A$1:$P$10,MATCH(Database!C8498,Currecny_M!$A$1:$P$1,0),FALSE)</f>
        <v>2.8620000000000001</v>
      </c>
      <c r="N8498" s="6" t="str">
        <f>VLOOKUP(B8498,Master!$A$2:$C$11,3,FALSE)</f>
        <v>Pound</v>
      </c>
      <c r="O8498" s="6" t="str">
        <f>VLOOKUP(B8498,Master!$A$2:$C$11,2,FALSE)</f>
        <v>Europe</v>
      </c>
      <c r="Q8498" s="39" t="str">
        <f>VLOOKUP(D8498,GL_Master!$A$1:$D$80,2,FALSE)</f>
        <v>PL</v>
      </c>
      <c r="R8498" s="39" t="str">
        <f>VLOOKUP(D8498,GL_Master!$A$1:$D$80,3,FALSE)</f>
        <v>COGS</v>
      </c>
      <c r="S8498" s="39" t="str">
        <f>VLOOKUP(D8498,GL_Master!$A$1:$D$80,4,FALSE)</f>
        <v>Civil, Installation, Commissioning and Other miscellaneous expenses</v>
      </c>
    </row>
    <row r="8499" spans="1:19" x14ac:dyDescent="0.25">
      <c r="A8499" s="39" t="s">
        <v>262</v>
      </c>
      <c r="B8499" s="39" t="s">
        <v>250</v>
      </c>
      <c r="C8499" s="7">
        <v>44256</v>
      </c>
      <c r="D8499" s="39" t="s">
        <v>88</v>
      </c>
      <c r="E8499" s="39">
        <v>82</v>
      </c>
      <c r="F8499" s="82">
        <f t="shared" si="396"/>
        <v>8.2000000000000003E-2</v>
      </c>
      <c r="G8499" s="39">
        <f>VLOOKUP(N8499,Currecny_M!$A$1:$P$10,2,FALSE)</f>
        <v>95</v>
      </c>
      <c r="H8499" s="39">
        <f>MATCH(C8499,Currecny_M!$A$1:$P$1,0)</f>
        <v>13</v>
      </c>
      <c r="I8499" s="39">
        <f>VLOOKUP(N8499,Currecny_M!$A$1:$P$10,MATCH(Database!C8499,Currecny_M!$A$1:$P$1,0),FALSE)</f>
        <v>106</v>
      </c>
      <c r="J8499" s="82">
        <f t="shared" si="397"/>
        <v>8.6920000000000002</v>
      </c>
      <c r="K8499" s="39">
        <f>VLOOKUP('Cover page'!$B$6,Currecny_M!$A$1:$P$10,MATCH(Database!C8499,Currecny_M!$A$1:$P$1,0),FALSE)</f>
        <v>1</v>
      </c>
      <c r="L8499" s="82">
        <f t="shared" si="398"/>
        <v>8.6920000000000002</v>
      </c>
      <c r="M8499" s="82">
        <f>((E8499/$F$1)*VLOOKUP(N8499,Currecny_M!$A$1:$P$10,MATCH(Database!C8499,Currecny_M!$A$1:$P$1,0),FALSE))/VLOOKUP('Cover page'!$B$6,Currecny_M!$A$1:$P$10,MATCH(Database!C8499,Currecny_M!$A$1:$P$1,0),FALSE)</f>
        <v>8.6920000000000002</v>
      </c>
      <c r="N8499" s="6" t="str">
        <f>VLOOKUP(B8499,Master!$A$2:$C$11,3,FALSE)</f>
        <v>Pound</v>
      </c>
      <c r="O8499" s="6" t="str">
        <f>VLOOKUP(B8499,Master!$A$2:$C$11,2,FALSE)</f>
        <v>Europe</v>
      </c>
      <c r="Q8499" s="39" t="str">
        <f>VLOOKUP(D8499,GL_Master!$A$1:$D$80,2,FALSE)</f>
        <v>PL</v>
      </c>
      <c r="R8499" s="39" t="str">
        <f>VLOOKUP(D8499,GL_Master!$A$1:$D$80,3,FALSE)</f>
        <v>COGS</v>
      </c>
      <c r="S8499" s="39" t="str">
        <f>VLOOKUP(D8499,GL_Master!$A$1:$D$80,4,FALSE)</f>
        <v>Civil, Installation, Commissioning and Other miscellaneous expenses</v>
      </c>
    </row>
    <row r="8500" spans="1:19" x14ac:dyDescent="0.25">
      <c r="A8500" s="39" t="s">
        <v>262</v>
      </c>
      <c r="B8500" s="39" t="s">
        <v>250</v>
      </c>
      <c r="C8500" s="7">
        <v>44256</v>
      </c>
      <c r="D8500" s="39" t="s">
        <v>89</v>
      </c>
      <c r="E8500" s="39">
        <v>161</v>
      </c>
      <c r="F8500" s="82">
        <f t="shared" si="396"/>
        <v>0.161</v>
      </c>
      <c r="G8500" s="39">
        <f>VLOOKUP(N8500,Currecny_M!$A$1:$P$10,2,FALSE)</f>
        <v>95</v>
      </c>
      <c r="H8500" s="39">
        <f>MATCH(C8500,Currecny_M!$A$1:$P$1,0)</f>
        <v>13</v>
      </c>
      <c r="I8500" s="39">
        <f>VLOOKUP(N8500,Currecny_M!$A$1:$P$10,MATCH(Database!C8500,Currecny_M!$A$1:$P$1,0),FALSE)</f>
        <v>106</v>
      </c>
      <c r="J8500" s="82">
        <f t="shared" si="397"/>
        <v>17.065999999999999</v>
      </c>
      <c r="K8500" s="39">
        <f>VLOOKUP('Cover page'!$B$6,Currecny_M!$A$1:$P$10,MATCH(Database!C8500,Currecny_M!$A$1:$P$1,0),FALSE)</f>
        <v>1</v>
      </c>
      <c r="L8500" s="82">
        <f t="shared" si="398"/>
        <v>17.065999999999999</v>
      </c>
      <c r="M8500" s="82">
        <f>((E8500/$F$1)*VLOOKUP(N8500,Currecny_M!$A$1:$P$10,MATCH(Database!C8500,Currecny_M!$A$1:$P$1,0),FALSE))/VLOOKUP('Cover page'!$B$6,Currecny_M!$A$1:$P$10,MATCH(Database!C8500,Currecny_M!$A$1:$P$1,0),FALSE)</f>
        <v>17.065999999999999</v>
      </c>
      <c r="N8500" s="6" t="str">
        <f>VLOOKUP(B8500,Master!$A$2:$C$11,3,FALSE)</f>
        <v>Pound</v>
      </c>
      <c r="O8500" s="6" t="str">
        <f>VLOOKUP(B8500,Master!$A$2:$C$11,2,FALSE)</f>
        <v>Europe</v>
      </c>
      <c r="Q8500" s="39" t="str">
        <f>VLOOKUP(D8500,GL_Master!$A$1:$D$80,2,FALSE)</f>
        <v>PL</v>
      </c>
      <c r="R8500" s="39" t="str">
        <f>VLOOKUP(D8500,GL_Master!$A$1:$D$80,3,FALSE)</f>
        <v>COGS</v>
      </c>
      <c r="S8500" s="39" t="str">
        <f>VLOOKUP(D8500,GL_Master!$A$1:$D$80,4,FALSE)</f>
        <v>project Expenses</v>
      </c>
    </row>
    <row r="8501" spans="1:19" x14ac:dyDescent="0.25">
      <c r="A8501" s="39" t="s">
        <v>262</v>
      </c>
      <c r="B8501" s="39" t="s">
        <v>250</v>
      </c>
      <c r="C8501" s="7">
        <v>44256</v>
      </c>
      <c r="D8501" s="39" t="s">
        <v>90</v>
      </c>
      <c r="E8501" s="39">
        <v>51</v>
      </c>
      <c r="F8501" s="82">
        <f t="shared" si="396"/>
        <v>5.0999999999999997E-2</v>
      </c>
      <c r="G8501" s="39">
        <f>VLOOKUP(N8501,Currecny_M!$A$1:$P$10,2,FALSE)</f>
        <v>95</v>
      </c>
      <c r="H8501" s="39">
        <f>MATCH(C8501,Currecny_M!$A$1:$P$1,0)</f>
        <v>13</v>
      </c>
      <c r="I8501" s="39">
        <f>VLOOKUP(N8501,Currecny_M!$A$1:$P$10,MATCH(Database!C8501,Currecny_M!$A$1:$P$1,0),FALSE)</f>
        <v>106</v>
      </c>
      <c r="J8501" s="82">
        <f t="shared" si="397"/>
        <v>5.4059999999999997</v>
      </c>
      <c r="K8501" s="39">
        <f>VLOOKUP('Cover page'!$B$6,Currecny_M!$A$1:$P$10,MATCH(Database!C8501,Currecny_M!$A$1:$P$1,0),FALSE)</f>
        <v>1</v>
      </c>
      <c r="L8501" s="82">
        <f t="shared" si="398"/>
        <v>5.4059999999999997</v>
      </c>
      <c r="M8501" s="82">
        <f>((E8501/$F$1)*VLOOKUP(N8501,Currecny_M!$A$1:$P$10,MATCH(Database!C8501,Currecny_M!$A$1:$P$1,0),FALSE))/VLOOKUP('Cover page'!$B$6,Currecny_M!$A$1:$P$10,MATCH(Database!C8501,Currecny_M!$A$1:$P$1,0),FALSE)</f>
        <v>5.4059999999999997</v>
      </c>
      <c r="N8501" s="6" t="str">
        <f>VLOOKUP(B8501,Master!$A$2:$C$11,3,FALSE)</f>
        <v>Pound</v>
      </c>
      <c r="O8501" s="6" t="str">
        <f>VLOOKUP(B8501,Master!$A$2:$C$11,2,FALSE)</f>
        <v>Europe</v>
      </c>
      <c r="Q8501" s="39" t="str">
        <f>VLOOKUP(D8501,GL_Master!$A$1:$D$80,2,FALSE)</f>
        <v>PL</v>
      </c>
      <c r="R8501" s="39" t="str">
        <f>VLOOKUP(D8501,GL_Master!$A$1:$D$80,3,FALSE)</f>
        <v>Office utility</v>
      </c>
      <c r="S8501" s="39" t="str">
        <f>VLOOKUP(D8501,GL_Master!$A$1:$D$80,4,FALSE)</f>
        <v>Electricity Expenses</v>
      </c>
    </row>
    <row r="8502" spans="1:19" x14ac:dyDescent="0.25">
      <c r="A8502" s="39" t="s">
        <v>262</v>
      </c>
      <c r="B8502" s="39" t="s">
        <v>250</v>
      </c>
      <c r="C8502" s="7">
        <v>44256</v>
      </c>
      <c r="D8502" s="39" t="s">
        <v>91</v>
      </c>
      <c r="E8502" s="39">
        <v>106</v>
      </c>
      <c r="F8502" s="82">
        <f t="shared" si="396"/>
        <v>0.106</v>
      </c>
      <c r="G8502" s="39">
        <f>VLOOKUP(N8502,Currecny_M!$A$1:$P$10,2,FALSE)</f>
        <v>95</v>
      </c>
      <c r="H8502" s="39">
        <f>MATCH(C8502,Currecny_M!$A$1:$P$1,0)</f>
        <v>13</v>
      </c>
      <c r="I8502" s="39">
        <f>VLOOKUP(N8502,Currecny_M!$A$1:$P$10,MATCH(Database!C8502,Currecny_M!$A$1:$P$1,0),FALSE)</f>
        <v>106</v>
      </c>
      <c r="J8502" s="82">
        <f t="shared" si="397"/>
        <v>11.235999999999999</v>
      </c>
      <c r="K8502" s="39">
        <f>VLOOKUP('Cover page'!$B$6,Currecny_M!$A$1:$P$10,MATCH(Database!C8502,Currecny_M!$A$1:$P$1,0),FALSE)</f>
        <v>1</v>
      </c>
      <c r="L8502" s="82">
        <f t="shared" si="398"/>
        <v>11.235999999999999</v>
      </c>
      <c r="M8502" s="82">
        <f>((E8502/$F$1)*VLOOKUP(N8502,Currecny_M!$A$1:$P$10,MATCH(Database!C8502,Currecny_M!$A$1:$P$1,0),FALSE))/VLOOKUP('Cover page'!$B$6,Currecny_M!$A$1:$P$10,MATCH(Database!C8502,Currecny_M!$A$1:$P$1,0),FALSE)</f>
        <v>11.235999999999999</v>
      </c>
      <c r="N8502" s="6" t="str">
        <f>VLOOKUP(B8502,Master!$A$2:$C$11,3,FALSE)</f>
        <v>Pound</v>
      </c>
      <c r="O8502" s="6" t="str">
        <f>VLOOKUP(B8502,Master!$A$2:$C$11,2,FALSE)</f>
        <v>Europe</v>
      </c>
      <c r="Q8502" s="39" t="str">
        <f>VLOOKUP(D8502,GL_Master!$A$1:$D$80,2,FALSE)</f>
        <v>PL</v>
      </c>
      <c r="R8502" s="39" t="str">
        <f>VLOOKUP(D8502,GL_Master!$A$1:$D$80,3,FALSE)</f>
        <v>Misc. expenses</v>
      </c>
      <c r="S8502" s="39" t="str">
        <f>VLOOKUP(D8502,GL_Master!$A$1:$D$80,4,FALSE)</f>
        <v>Repair &amp; Maintenance</v>
      </c>
    </row>
    <row r="8503" spans="1:19" x14ac:dyDescent="0.25">
      <c r="A8503" s="39" t="s">
        <v>262</v>
      </c>
      <c r="B8503" s="39" t="s">
        <v>250</v>
      </c>
      <c r="C8503" s="7">
        <v>44256</v>
      </c>
      <c r="D8503" s="39" t="s">
        <v>92</v>
      </c>
      <c r="E8503" s="39">
        <v>77</v>
      </c>
      <c r="F8503" s="82">
        <f t="shared" si="396"/>
        <v>7.6999999999999999E-2</v>
      </c>
      <c r="G8503" s="39">
        <f>VLOOKUP(N8503,Currecny_M!$A$1:$P$10,2,FALSE)</f>
        <v>95</v>
      </c>
      <c r="H8503" s="39">
        <f>MATCH(C8503,Currecny_M!$A$1:$P$1,0)</f>
        <v>13</v>
      </c>
      <c r="I8503" s="39">
        <f>VLOOKUP(N8503,Currecny_M!$A$1:$P$10,MATCH(Database!C8503,Currecny_M!$A$1:$P$1,0),FALSE)</f>
        <v>106</v>
      </c>
      <c r="J8503" s="82">
        <f t="shared" si="397"/>
        <v>8.161999999999999</v>
      </c>
      <c r="K8503" s="39">
        <f>VLOOKUP('Cover page'!$B$6,Currecny_M!$A$1:$P$10,MATCH(Database!C8503,Currecny_M!$A$1:$P$1,0),FALSE)</f>
        <v>1</v>
      </c>
      <c r="L8503" s="82">
        <f t="shared" si="398"/>
        <v>8.161999999999999</v>
      </c>
      <c r="M8503" s="82">
        <f>((E8503/$F$1)*VLOOKUP(N8503,Currecny_M!$A$1:$P$10,MATCH(Database!C8503,Currecny_M!$A$1:$P$1,0),FALSE))/VLOOKUP('Cover page'!$B$6,Currecny_M!$A$1:$P$10,MATCH(Database!C8503,Currecny_M!$A$1:$P$1,0),FALSE)</f>
        <v>8.161999999999999</v>
      </c>
      <c r="N8503" s="6" t="str">
        <f>VLOOKUP(B8503,Master!$A$2:$C$11,3,FALSE)</f>
        <v>Pound</v>
      </c>
      <c r="O8503" s="6" t="str">
        <f>VLOOKUP(B8503,Master!$A$2:$C$11,2,FALSE)</f>
        <v>Europe</v>
      </c>
      <c r="Q8503" s="39" t="str">
        <f>VLOOKUP(D8503,GL_Master!$A$1:$D$80,2,FALSE)</f>
        <v>PL</v>
      </c>
      <c r="R8503" s="39" t="str">
        <f>VLOOKUP(D8503,GL_Master!$A$1:$D$80,3,FALSE)</f>
        <v>Misc. expenses</v>
      </c>
      <c r="S8503" s="39" t="str">
        <f>VLOOKUP(D8503,GL_Master!$A$1:$D$80,4,FALSE)</f>
        <v>Repair &amp; Maintenance</v>
      </c>
    </row>
    <row r="8504" spans="1:19" x14ac:dyDescent="0.25">
      <c r="A8504" s="39" t="s">
        <v>262</v>
      </c>
      <c r="B8504" s="39" t="s">
        <v>250</v>
      </c>
      <c r="C8504" s="7">
        <v>44256</v>
      </c>
      <c r="D8504" s="39" t="s">
        <v>93</v>
      </c>
      <c r="E8504" s="39">
        <v>902</v>
      </c>
      <c r="F8504" s="82">
        <f t="shared" si="396"/>
        <v>0.90200000000000002</v>
      </c>
      <c r="G8504" s="39">
        <f>VLOOKUP(N8504,Currecny_M!$A$1:$P$10,2,FALSE)</f>
        <v>95</v>
      </c>
      <c r="H8504" s="39">
        <f>MATCH(C8504,Currecny_M!$A$1:$P$1,0)</f>
        <v>13</v>
      </c>
      <c r="I8504" s="39">
        <f>VLOOKUP(N8504,Currecny_M!$A$1:$P$10,MATCH(Database!C8504,Currecny_M!$A$1:$P$1,0),FALSE)</f>
        <v>106</v>
      </c>
      <c r="J8504" s="82">
        <f t="shared" si="397"/>
        <v>95.612000000000009</v>
      </c>
      <c r="K8504" s="39">
        <f>VLOOKUP('Cover page'!$B$6,Currecny_M!$A$1:$P$10,MATCH(Database!C8504,Currecny_M!$A$1:$P$1,0),FALSE)</f>
        <v>1</v>
      </c>
      <c r="L8504" s="82">
        <f t="shared" si="398"/>
        <v>95.612000000000009</v>
      </c>
      <c r="M8504" s="82">
        <f>((E8504/$F$1)*VLOOKUP(N8504,Currecny_M!$A$1:$P$10,MATCH(Database!C8504,Currecny_M!$A$1:$P$1,0),FALSE))/VLOOKUP('Cover page'!$B$6,Currecny_M!$A$1:$P$10,MATCH(Database!C8504,Currecny_M!$A$1:$P$1,0),FALSE)</f>
        <v>95.612000000000009</v>
      </c>
      <c r="N8504" s="6" t="str">
        <f>VLOOKUP(B8504,Master!$A$2:$C$11,3,FALSE)</f>
        <v>Pound</v>
      </c>
      <c r="O8504" s="6" t="str">
        <f>VLOOKUP(B8504,Master!$A$2:$C$11,2,FALSE)</f>
        <v>Europe</v>
      </c>
      <c r="Q8504" s="39" t="str">
        <f>VLOOKUP(D8504,GL_Master!$A$1:$D$80,2,FALSE)</f>
        <v>PL</v>
      </c>
      <c r="R8504" s="39" t="str">
        <f>VLOOKUP(D8504,GL_Master!$A$1:$D$80,3,FALSE)</f>
        <v>Salary wages &amp; benefits</v>
      </c>
      <c r="S8504" s="39" t="str">
        <f>VLOOKUP(D8504,GL_Master!$A$1:$D$80,4,FALSE)</f>
        <v>Employee benefits expense</v>
      </c>
    </row>
    <row r="8505" spans="1:19" x14ac:dyDescent="0.25">
      <c r="A8505" s="39" t="s">
        <v>262</v>
      </c>
      <c r="B8505" s="39" t="s">
        <v>250</v>
      </c>
      <c r="C8505" s="7">
        <v>44256</v>
      </c>
      <c r="D8505" s="39" t="s">
        <v>33</v>
      </c>
      <c r="E8505" s="39">
        <v>27</v>
      </c>
      <c r="F8505" s="82">
        <f t="shared" si="396"/>
        <v>2.7E-2</v>
      </c>
      <c r="G8505" s="39">
        <f>VLOOKUP(N8505,Currecny_M!$A$1:$P$10,2,FALSE)</f>
        <v>95</v>
      </c>
      <c r="H8505" s="39">
        <f>MATCH(C8505,Currecny_M!$A$1:$P$1,0)</f>
        <v>13</v>
      </c>
      <c r="I8505" s="39">
        <f>VLOOKUP(N8505,Currecny_M!$A$1:$P$10,MATCH(Database!C8505,Currecny_M!$A$1:$P$1,0),FALSE)</f>
        <v>106</v>
      </c>
      <c r="J8505" s="82">
        <f t="shared" si="397"/>
        <v>2.8620000000000001</v>
      </c>
      <c r="K8505" s="39">
        <f>VLOOKUP('Cover page'!$B$6,Currecny_M!$A$1:$P$10,MATCH(Database!C8505,Currecny_M!$A$1:$P$1,0),FALSE)</f>
        <v>1</v>
      </c>
      <c r="L8505" s="82">
        <f t="shared" si="398"/>
        <v>2.8620000000000001</v>
      </c>
      <c r="M8505" s="82">
        <f>((E8505/$F$1)*VLOOKUP(N8505,Currecny_M!$A$1:$P$10,MATCH(Database!C8505,Currecny_M!$A$1:$P$1,0),FALSE))/VLOOKUP('Cover page'!$B$6,Currecny_M!$A$1:$P$10,MATCH(Database!C8505,Currecny_M!$A$1:$P$1,0),FALSE)</f>
        <v>2.8620000000000001</v>
      </c>
      <c r="N8505" s="6" t="str">
        <f>VLOOKUP(B8505,Master!$A$2:$C$11,3,FALSE)</f>
        <v>Pound</v>
      </c>
      <c r="O8505" s="6" t="str">
        <f>VLOOKUP(B8505,Master!$A$2:$C$11,2,FALSE)</f>
        <v>Europe</v>
      </c>
      <c r="Q8505" s="39" t="str">
        <f>VLOOKUP(D8505,GL_Master!$A$1:$D$80,2,FALSE)</f>
        <v>PL</v>
      </c>
      <c r="R8505" s="39" t="str">
        <f>VLOOKUP(D8505,GL_Master!$A$1:$D$80,3,FALSE)</f>
        <v>Staff welfare expenses</v>
      </c>
      <c r="S8505" s="39" t="str">
        <f>VLOOKUP(D8505,GL_Master!$A$1:$D$80,4,FALSE)</f>
        <v>Other staff welfare</v>
      </c>
    </row>
    <row r="8506" spans="1:19" x14ac:dyDescent="0.25">
      <c r="A8506" s="39" t="s">
        <v>262</v>
      </c>
      <c r="B8506" s="39" t="s">
        <v>250</v>
      </c>
      <c r="C8506" s="7">
        <v>44256</v>
      </c>
      <c r="D8506" s="39" t="s">
        <v>94</v>
      </c>
      <c r="E8506" s="39">
        <v>156</v>
      </c>
      <c r="F8506" s="82">
        <f t="shared" si="396"/>
        <v>0.156</v>
      </c>
      <c r="G8506" s="39">
        <f>VLOOKUP(N8506,Currecny_M!$A$1:$P$10,2,FALSE)</f>
        <v>95</v>
      </c>
      <c r="H8506" s="39">
        <f>MATCH(C8506,Currecny_M!$A$1:$P$1,0)</f>
        <v>13</v>
      </c>
      <c r="I8506" s="39">
        <f>VLOOKUP(N8506,Currecny_M!$A$1:$P$10,MATCH(Database!C8506,Currecny_M!$A$1:$P$1,0),FALSE)</f>
        <v>106</v>
      </c>
      <c r="J8506" s="82">
        <f t="shared" si="397"/>
        <v>16.536000000000001</v>
      </c>
      <c r="K8506" s="39">
        <f>VLOOKUP('Cover page'!$B$6,Currecny_M!$A$1:$P$10,MATCH(Database!C8506,Currecny_M!$A$1:$P$1,0),FALSE)</f>
        <v>1</v>
      </c>
      <c r="L8506" s="82">
        <f t="shared" si="398"/>
        <v>16.536000000000001</v>
      </c>
      <c r="M8506" s="82">
        <f>((E8506/$F$1)*VLOOKUP(N8506,Currecny_M!$A$1:$P$10,MATCH(Database!C8506,Currecny_M!$A$1:$P$1,0),FALSE))/VLOOKUP('Cover page'!$B$6,Currecny_M!$A$1:$P$10,MATCH(Database!C8506,Currecny_M!$A$1:$P$1,0),FALSE)</f>
        <v>16.536000000000001</v>
      </c>
      <c r="N8506" s="6" t="str">
        <f>VLOOKUP(B8506,Master!$A$2:$C$11,3,FALSE)</f>
        <v>Pound</v>
      </c>
      <c r="O8506" s="6" t="str">
        <f>VLOOKUP(B8506,Master!$A$2:$C$11,2,FALSE)</f>
        <v>Europe</v>
      </c>
      <c r="Q8506" s="39" t="str">
        <f>VLOOKUP(D8506,GL_Master!$A$1:$D$80,2,FALSE)</f>
        <v>PL</v>
      </c>
      <c r="R8506" s="39" t="str">
        <f>VLOOKUP(D8506,GL_Master!$A$1:$D$80,3,FALSE)</f>
        <v xml:space="preserve">Gratuity expenses </v>
      </c>
      <c r="S8506" s="39" t="str">
        <f>VLOOKUP(D8506,GL_Master!$A$1:$D$80,4,FALSE)</f>
        <v>Gratuity</v>
      </c>
    </row>
    <row r="8507" spans="1:19" x14ac:dyDescent="0.25">
      <c r="A8507" s="39" t="s">
        <v>262</v>
      </c>
      <c r="B8507" s="39" t="s">
        <v>250</v>
      </c>
      <c r="C8507" s="7">
        <v>44256</v>
      </c>
      <c r="D8507" s="39" t="s">
        <v>95</v>
      </c>
      <c r="E8507" s="39">
        <v>55</v>
      </c>
      <c r="F8507" s="82">
        <f t="shared" si="396"/>
        <v>5.5E-2</v>
      </c>
      <c r="G8507" s="39">
        <f>VLOOKUP(N8507,Currecny_M!$A$1:$P$10,2,FALSE)</f>
        <v>95</v>
      </c>
      <c r="H8507" s="39">
        <f>MATCH(C8507,Currecny_M!$A$1:$P$1,0)</f>
        <v>13</v>
      </c>
      <c r="I8507" s="39">
        <f>VLOOKUP(N8507,Currecny_M!$A$1:$P$10,MATCH(Database!C8507,Currecny_M!$A$1:$P$1,0),FALSE)</f>
        <v>106</v>
      </c>
      <c r="J8507" s="82">
        <f t="shared" si="397"/>
        <v>5.83</v>
      </c>
      <c r="K8507" s="39">
        <f>VLOOKUP('Cover page'!$B$6,Currecny_M!$A$1:$P$10,MATCH(Database!C8507,Currecny_M!$A$1:$P$1,0),FALSE)</f>
        <v>1</v>
      </c>
      <c r="L8507" s="82">
        <f t="shared" si="398"/>
        <v>5.83</v>
      </c>
      <c r="M8507" s="82">
        <f>((E8507/$F$1)*VLOOKUP(N8507,Currecny_M!$A$1:$P$10,MATCH(Database!C8507,Currecny_M!$A$1:$P$1,0),FALSE))/VLOOKUP('Cover page'!$B$6,Currecny_M!$A$1:$P$10,MATCH(Database!C8507,Currecny_M!$A$1:$P$1,0),FALSE)</f>
        <v>5.83</v>
      </c>
      <c r="N8507" s="6" t="str">
        <f>VLOOKUP(B8507,Master!$A$2:$C$11,3,FALSE)</f>
        <v>Pound</v>
      </c>
      <c r="O8507" s="6" t="str">
        <f>VLOOKUP(B8507,Master!$A$2:$C$11,2,FALSE)</f>
        <v>Europe</v>
      </c>
      <c r="Q8507" s="39" t="str">
        <f>VLOOKUP(D8507,GL_Master!$A$1:$D$80,2,FALSE)</f>
        <v>PL</v>
      </c>
      <c r="R8507" s="39" t="str">
        <f>VLOOKUP(D8507,GL_Master!$A$1:$D$80,3,FALSE)</f>
        <v>Salary wages &amp; benefits</v>
      </c>
      <c r="S8507" s="39" t="str">
        <f>VLOOKUP(D8507,GL_Master!$A$1:$D$80,4,FALSE)</f>
        <v>Employee benefits expense</v>
      </c>
    </row>
    <row r="8508" spans="1:19" x14ac:dyDescent="0.25">
      <c r="A8508" s="39" t="s">
        <v>262</v>
      </c>
      <c r="B8508" s="39" t="s">
        <v>250</v>
      </c>
      <c r="C8508" s="7">
        <v>44256</v>
      </c>
      <c r="D8508" s="39" t="s">
        <v>96</v>
      </c>
      <c r="E8508" s="39">
        <v>482</v>
      </c>
      <c r="F8508" s="82">
        <f t="shared" si="396"/>
        <v>0.48199999999999998</v>
      </c>
      <c r="G8508" s="39">
        <f>VLOOKUP(N8508,Currecny_M!$A$1:$P$10,2,FALSE)</f>
        <v>95</v>
      </c>
      <c r="H8508" s="39">
        <f>MATCH(C8508,Currecny_M!$A$1:$P$1,0)</f>
        <v>13</v>
      </c>
      <c r="I8508" s="39">
        <f>VLOOKUP(N8508,Currecny_M!$A$1:$P$10,MATCH(Database!C8508,Currecny_M!$A$1:$P$1,0),FALSE)</f>
        <v>106</v>
      </c>
      <c r="J8508" s="82">
        <f t="shared" si="397"/>
        <v>51.091999999999999</v>
      </c>
      <c r="K8508" s="39">
        <f>VLOOKUP('Cover page'!$B$6,Currecny_M!$A$1:$P$10,MATCH(Database!C8508,Currecny_M!$A$1:$P$1,0),FALSE)</f>
        <v>1</v>
      </c>
      <c r="L8508" s="82">
        <f t="shared" si="398"/>
        <v>51.091999999999999</v>
      </c>
      <c r="M8508" s="82">
        <f>((E8508/$F$1)*VLOOKUP(N8508,Currecny_M!$A$1:$P$10,MATCH(Database!C8508,Currecny_M!$A$1:$P$1,0),FALSE))/VLOOKUP('Cover page'!$B$6,Currecny_M!$A$1:$P$10,MATCH(Database!C8508,Currecny_M!$A$1:$P$1,0),FALSE)</f>
        <v>51.091999999999999</v>
      </c>
      <c r="N8508" s="6" t="str">
        <f>VLOOKUP(B8508,Master!$A$2:$C$11,3,FALSE)</f>
        <v>Pound</v>
      </c>
      <c r="O8508" s="6" t="str">
        <f>VLOOKUP(B8508,Master!$A$2:$C$11,2,FALSE)</f>
        <v>Europe</v>
      </c>
      <c r="Q8508" s="39" t="str">
        <f>VLOOKUP(D8508,GL_Master!$A$1:$D$80,2,FALSE)</f>
        <v>PL</v>
      </c>
      <c r="R8508" s="39" t="str">
        <f>VLOOKUP(D8508,GL_Master!$A$1:$D$80,3,FALSE)</f>
        <v>Salary wages &amp; benefits</v>
      </c>
      <c r="S8508" s="39" t="str">
        <f>VLOOKUP(D8508,GL_Master!$A$1:$D$80,4,FALSE)</f>
        <v>Employee benefits expense</v>
      </c>
    </row>
    <row r="8509" spans="1:19" x14ac:dyDescent="0.25">
      <c r="A8509" s="39" t="s">
        <v>262</v>
      </c>
      <c r="B8509" s="39" t="s">
        <v>250</v>
      </c>
      <c r="C8509" s="7">
        <v>44256</v>
      </c>
      <c r="D8509" s="39" t="s">
        <v>97</v>
      </c>
      <c r="E8509" s="39">
        <v>26</v>
      </c>
      <c r="F8509" s="82">
        <f t="shared" si="396"/>
        <v>2.5999999999999999E-2</v>
      </c>
      <c r="G8509" s="39">
        <f>VLOOKUP(N8509,Currecny_M!$A$1:$P$10,2,FALSE)</f>
        <v>95</v>
      </c>
      <c r="H8509" s="39">
        <f>MATCH(C8509,Currecny_M!$A$1:$P$1,0)</f>
        <v>13</v>
      </c>
      <c r="I8509" s="39">
        <f>VLOOKUP(N8509,Currecny_M!$A$1:$P$10,MATCH(Database!C8509,Currecny_M!$A$1:$P$1,0),FALSE)</f>
        <v>106</v>
      </c>
      <c r="J8509" s="82">
        <f t="shared" si="397"/>
        <v>2.7559999999999998</v>
      </c>
      <c r="K8509" s="39">
        <f>VLOOKUP('Cover page'!$B$6,Currecny_M!$A$1:$P$10,MATCH(Database!C8509,Currecny_M!$A$1:$P$1,0),FALSE)</f>
        <v>1</v>
      </c>
      <c r="L8509" s="82">
        <f t="shared" si="398"/>
        <v>2.7559999999999998</v>
      </c>
      <c r="M8509" s="82">
        <f>((E8509/$F$1)*VLOOKUP(N8509,Currecny_M!$A$1:$P$10,MATCH(Database!C8509,Currecny_M!$A$1:$P$1,0),FALSE))/VLOOKUP('Cover page'!$B$6,Currecny_M!$A$1:$P$10,MATCH(Database!C8509,Currecny_M!$A$1:$P$1,0),FALSE)</f>
        <v>2.7559999999999998</v>
      </c>
      <c r="N8509" s="6" t="str">
        <f>VLOOKUP(B8509,Master!$A$2:$C$11,3,FALSE)</f>
        <v>Pound</v>
      </c>
      <c r="O8509" s="6" t="str">
        <f>VLOOKUP(B8509,Master!$A$2:$C$11,2,FALSE)</f>
        <v>Europe</v>
      </c>
      <c r="Q8509" s="39" t="str">
        <f>VLOOKUP(D8509,GL_Master!$A$1:$D$80,2,FALSE)</f>
        <v>PL</v>
      </c>
      <c r="R8509" s="39" t="str">
        <f>VLOOKUP(D8509,GL_Master!$A$1:$D$80,3,FALSE)</f>
        <v>Salary wages &amp; benefits</v>
      </c>
      <c r="S8509" s="39" t="str">
        <f>VLOOKUP(D8509,GL_Master!$A$1:$D$80,4,FALSE)</f>
        <v>Employee benefits expense</v>
      </c>
    </row>
    <row r="8510" spans="1:19" x14ac:dyDescent="0.25">
      <c r="A8510" s="39" t="s">
        <v>262</v>
      </c>
      <c r="B8510" s="39" t="s">
        <v>250</v>
      </c>
      <c r="C8510" s="7">
        <v>44256</v>
      </c>
      <c r="D8510" s="39" t="s">
        <v>98</v>
      </c>
      <c r="E8510" s="39">
        <v>53</v>
      </c>
      <c r="F8510" s="82">
        <f t="shared" si="396"/>
        <v>5.2999999999999999E-2</v>
      </c>
      <c r="G8510" s="39">
        <f>VLOOKUP(N8510,Currecny_M!$A$1:$P$10,2,FALSE)</f>
        <v>95</v>
      </c>
      <c r="H8510" s="39">
        <f>MATCH(C8510,Currecny_M!$A$1:$P$1,0)</f>
        <v>13</v>
      </c>
      <c r="I8510" s="39">
        <f>VLOOKUP(N8510,Currecny_M!$A$1:$P$10,MATCH(Database!C8510,Currecny_M!$A$1:$P$1,0),FALSE)</f>
        <v>106</v>
      </c>
      <c r="J8510" s="82">
        <f t="shared" si="397"/>
        <v>5.6179999999999994</v>
      </c>
      <c r="K8510" s="39">
        <f>VLOOKUP('Cover page'!$B$6,Currecny_M!$A$1:$P$10,MATCH(Database!C8510,Currecny_M!$A$1:$P$1,0),FALSE)</f>
        <v>1</v>
      </c>
      <c r="L8510" s="82">
        <f t="shared" si="398"/>
        <v>5.6179999999999994</v>
      </c>
      <c r="M8510" s="82">
        <f>((E8510/$F$1)*VLOOKUP(N8510,Currecny_M!$A$1:$P$10,MATCH(Database!C8510,Currecny_M!$A$1:$P$1,0),FALSE))/VLOOKUP('Cover page'!$B$6,Currecny_M!$A$1:$P$10,MATCH(Database!C8510,Currecny_M!$A$1:$P$1,0),FALSE)</f>
        <v>5.6179999999999994</v>
      </c>
      <c r="N8510" s="6" t="str">
        <f>VLOOKUP(B8510,Master!$A$2:$C$11,3,FALSE)</f>
        <v>Pound</v>
      </c>
      <c r="O8510" s="6" t="str">
        <f>VLOOKUP(B8510,Master!$A$2:$C$11,2,FALSE)</f>
        <v>Europe</v>
      </c>
      <c r="Q8510" s="39" t="str">
        <f>VLOOKUP(D8510,GL_Master!$A$1:$D$80,2,FALSE)</f>
        <v>PL</v>
      </c>
      <c r="R8510" s="39" t="str">
        <f>VLOOKUP(D8510,GL_Master!$A$1:$D$80,3,FALSE)</f>
        <v>Salary wages &amp; benefits</v>
      </c>
      <c r="S8510" s="39" t="str">
        <f>VLOOKUP(D8510,GL_Master!$A$1:$D$80,4,FALSE)</f>
        <v>Employee benefits expense</v>
      </c>
    </row>
    <row r="8511" spans="1:19" x14ac:dyDescent="0.25">
      <c r="A8511" s="39" t="s">
        <v>262</v>
      </c>
      <c r="B8511" s="39" t="s">
        <v>250</v>
      </c>
      <c r="C8511" s="7">
        <v>44256</v>
      </c>
      <c r="D8511" s="39" t="s">
        <v>99</v>
      </c>
      <c r="E8511" s="39">
        <v>26</v>
      </c>
      <c r="F8511" s="82">
        <f t="shared" si="396"/>
        <v>2.5999999999999999E-2</v>
      </c>
      <c r="G8511" s="39">
        <f>VLOOKUP(N8511,Currecny_M!$A$1:$P$10,2,FALSE)</f>
        <v>95</v>
      </c>
      <c r="H8511" s="39">
        <f>MATCH(C8511,Currecny_M!$A$1:$P$1,0)</f>
        <v>13</v>
      </c>
      <c r="I8511" s="39">
        <f>VLOOKUP(N8511,Currecny_M!$A$1:$P$10,MATCH(Database!C8511,Currecny_M!$A$1:$P$1,0),FALSE)</f>
        <v>106</v>
      </c>
      <c r="J8511" s="82">
        <f t="shared" si="397"/>
        <v>2.7559999999999998</v>
      </c>
      <c r="K8511" s="39">
        <f>VLOOKUP('Cover page'!$B$6,Currecny_M!$A$1:$P$10,MATCH(Database!C8511,Currecny_M!$A$1:$P$1,0),FALSE)</f>
        <v>1</v>
      </c>
      <c r="L8511" s="82">
        <f t="shared" si="398"/>
        <v>2.7559999999999998</v>
      </c>
      <c r="M8511" s="82">
        <f>((E8511/$F$1)*VLOOKUP(N8511,Currecny_M!$A$1:$P$10,MATCH(Database!C8511,Currecny_M!$A$1:$P$1,0),FALSE))/VLOOKUP('Cover page'!$B$6,Currecny_M!$A$1:$P$10,MATCH(Database!C8511,Currecny_M!$A$1:$P$1,0),FALSE)</f>
        <v>2.7559999999999998</v>
      </c>
      <c r="N8511" s="6" t="str">
        <f>VLOOKUP(B8511,Master!$A$2:$C$11,3,FALSE)</f>
        <v>Pound</v>
      </c>
      <c r="O8511" s="6" t="str">
        <f>VLOOKUP(B8511,Master!$A$2:$C$11,2,FALSE)</f>
        <v>Europe</v>
      </c>
      <c r="Q8511" s="39" t="str">
        <f>VLOOKUP(D8511,GL_Master!$A$1:$D$80,2,FALSE)</f>
        <v>PL</v>
      </c>
      <c r="R8511" s="39" t="str">
        <f>VLOOKUP(D8511,GL_Master!$A$1:$D$80,3,FALSE)</f>
        <v>Salary wages &amp; benefits</v>
      </c>
      <c r="S8511" s="39" t="str">
        <f>VLOOKUP(D8511,GL_Master!$A$1:$D$80,4,FALSE)</f>
        <v>Employee benefits expense</v>
      </c>
    </row>
    <row r="8512" spans="1:19" x14ac:dyDescent="0.25">
      <c r="A8512" s="39" t="s">
        <v>262</v>
      </c>
      <c r="B8512" s="39" t="s">
        <v>250</v>
      </c>
      <c r="C8512" s="7">
        <v>44256</v>
      </c>
      <c r="D8512" s="39" t="s">
        <v>100</v>
      </c>
      <c r="E8512" s="39">
        <v>184</v>
      </c>
      <c r="F8512" s="82">
        <f t="shared" si="396"/>
        <v>0.184</v>
      </c>
      <c r="G8512" s="39">
        <f>VLOOKUP(N8512,Currecny_M!$A$1:$P$10,2,FALSE)</f>
        <v>95</v>
      </c>
      <c r="H8512" s="39">
        <f>MATCH(C8512,Currecny_M!$A$1:$P$1,0)</f>
        <v>13</v>
      </c>
      <c r="I8512" s="39">
        <f>VLOOKUP(N8512,Currecny_M!$A$1:$P$10,MATCH(Database!C8512,Currecny_M!$A$1:$P$1,0),FALSE)</f>
        <v>106</v>
      </c>
      <c r="J8512" s="82">
        <f t="shared" si="397"/>
        <v>19.504000000000001</v>
      </c>
      <c r="K8512" s="39">
        <f>VLOOKUP('Cover page'!$B$6,Currecny_M!$A$1:$P$10,MATCH(Database!C8512,Currecny_M!$A$1:$P$1,0),FALSE)</f>
        <v>1</v>
      </c>
      <c r="L8512" s="82">
        <f t="shared" si="398"/>
        <v>19.504000000000001</v>
      </c>
      <c r="M8512" s="82">
        <f>((E8512/$F$1)*VLOOKUP(N8512,Currecny_M!$A$1:$P$10,MATCH(Database!C8512,Currecny_M!$A$1:$P$1,0),FALSE))/VLOOKUP('Cover page'!$B$6,Currecny_M!$A$1:$P$10,MATCH(Database!C8512,Currecny_M!$A$1:$P$1,0),FALSE)</f>
        <v>19.504000000000001</v>
      </c>
      <c r="N8512" s="6" t="str">
        <f>VLOOKUP(B8512,Master!$A$2:$C$11,3,FALSE)</f>
        <v>Pound</v>
      </c>
      <c r="O8512" s="6" t="str">
        <f>VLOOKUP(B8512,Master!$A$2:$C$11,2,FALSE)</f>
        <v>Europe</v>
      </c>
      <c r="Q8512" s="39" t="str">
        <f>VLOOKUP(D8512,GL_Master!$A$1:$D$80,2,FALSE)</f>
        <v>PL</v>
      </c>
      <c r="R8512" s="39" t="str">
        <f>VLOOKUP(D8512,GL_Master!$A$1:$D$80,3,FALSE)</f>
        <v>Salary wages &amp; benefits</v>
      </c>
      <c r="S8512" s="39" t="str">
        <f>VLOOKUP(D8512,GL_Master!$A$1:$D$80,4,FALSE)</f>
        <v>Employee benefits expense</v>
      </c>
    </row>
    <row r="8513" spans="1:19" x14ac:dyDescent="0.25">
      <c r="A8513" s="39" t="s">
        <v>262</v>
      </c>
      <c r="B8513" s="39" t="s">
        <v>250</v>
      </c>
      <c r="C8513" s="7">
        <v>44256</v>
      </c>
      <c r="D8513" s="39" t="s">
        <v>30</v>
      </c>
      <c r="E8513" s="39">
        <v>55</v>
      </c>
      <c r="F8513" s="82">
        <f t="shared" si="396"/>
        <v>5.5E-2</v>
      </c>
      <c r="G8513" s="39">
        <f>VLOOKUP(N8513,Currecny_M!$A$1:$P$10,2,FALSE)</f>
        <v>95</v>
      </c>
      <c r="H8513" s="39">
        <f>MATCH(C8513,Currecny_M!$A$1:$P$1,0)</f>
        <v>13</v>
      </c>
      <c r="I8513" s="39">
        <f>VLOOKUP(N8513,Currecny_M!$A$1:$P$10,MATCH(Database!C8513,Currecny_M!$A$1:$P$1,0),FALSE)</f>
        <v>106</v>
      </c>
      <c r="J8513" s="82">
        <f t="shared" si="397"/>
        <v>5.83</v>
      </c>
      <c r="K8513" s="39">
        <f>VLOOKUP('Cover page'!$B$6,Currecny_M!$A$1:$P$10,MATCH(Database!C8513,Currecny_M!$A$1:$P$1,0),FALSE)</f>
        <v>1</v>
      </c>
      <c r="L8513" s="82">
        <f t="shared" si="398"/>
        <v>5.83</v>
      </c>
      <c r="M8513" s="82">
        <f>((E8513/$F$1)*VLOOKUP(N8513,Currecny_M!$A$1:$P$10,MATCH(Database!C8513,Currecny_M!$A$1:$P$1,0),FALSE))/VLOOKUP('Cover page'!$B$6,Currecny_M!$A$1:$P$10,MATCH(Database!C8513,Currecny_M!$A$1:$P$1,0),FALSE)</f>
        <v>5.83</v>
      </c>
      <c r="N8513" s="6" t="str">
        <f>VLOOKUP(B8513,Master!$A$2:$C$11,3,FALSE)</f>
        <v>Pound</v>
      </c>
      <c r="O8513" s="6" t="str">
        <f>VLOOKUP(B8513,Master!$A$2:$C$11,2,FALSE)</f>
        <v>Europe</v>
      </c>
      <c r="Q8513" s="39" t="str">
        <f>VLOOKUP(D8513,GL_Master!$A$1:$D$80,2,FALSE)</f>
        <v>PL</v>
      </c>
      <c r="R8513" s="39" t="str">
        <f>VLOOKUP(D8513,GL_Master!$A$1:$D$80,3,FALSE)</f>
        <v>Travelling and conveyance</v>
      </c>
      <c r="S8513" s="39" t="str">
        <f>VLOOKUP(D8513,GL_Master!$A$1:$D$80,4,FALSE)</f>
        <v>Local conveyance</v>
      </c>
    </row>
    <row r="8514" spans="1:19" x14ac:dyDescent="0.25">
      <c r="A8514" s="39" t="s">
        <v>262</v>
      </c>
      <c r="B8514" s="39" t="s">
        <v>250</v>
      </c>
      <c r="C8514" s="7">
        <v>44256</v>
      </c>
      <c r="D8514" s="39" t="s">
        <v>31</v>
      </c>
      <c r="E8514" s="39">
        <v>26</v>
      </c>
      <c r="F8514" s="82">
        <f t="shared" si="396"/>
        <v>2.5999999999999999E-2</v>
      </c>
      <c r="G8514" s="39">
        <f>VLOOKUP(N8514,Currecny_M!$A$1:$P$10,2,FALSE)</f>
        <v>95</v>
      </c>
      <c r="H8514" s="39">
        <f>MATCH(C8514,Currecny_M!$A$1:$P$1,0)</f>
        <v>13</v>
      </c>
      <c r="I8514" s="39">
        <f>VLOOKUP(N8514,Currecny_M!$A$1:$P$10,MATCH(Database!C8514,Currecny_M!$A$1:$P$1,0),FALSE)</f>
        <v>106</v>
      </c>
      <c r="J8514" s="82">
        <f t="shared" si="397"/>
        <v>2.7559999999999998</v>
      </c>
      <c r="K8514" s="39">
        <f>VLOOKUP('Cover page'!$B$6,Currecny_M!$A$1:$P$10,MATCH(Database!C8514,Currecny_M!$A$1:$P$1,0),FALSE)</f>
        <v>1</v>
      </c>
      <c r="L8514" s="82">
        <f t="shared" si="398"/>
        <v>2.7559999999999998</v>
      </c>
      <c r="M8514" s="82">
        <f>((E8514/$F$1)*VLOOKUP(N8514,Currecny_M!$A$1:$P$10,MATCH(Database!C8514,Currecny_M!$A$1:$P$1,0),FALSE))/VLOOKUP('Cover page'!$B$6,Currecny_M!$A$1:$P$10,MATCH(Database!C8514,Currecny_M!$A$1:$P$1,0),FALSE)</f>
        <v>2.7559999999999998</v>
      </c>
      <c r="N8514" s="6" t="str">
        <f>VLOOKUP(B8514,Master!$A$2:$C$11,3,FALSE)</f>
        <v>Pound</v>
      </c>
      <c r="O8514" s="6" t="str">
        <f>VLOOKUP(B8514,Master!$A$2:$C$11,2,FALSE)</f>
        <v>Europe</v>
      </c>
      <c r="Q8514" s="39" t="str">
        <f>VLOOKUP(D8514,GL_Master!$A$1:$D$80,2,FALSE)</f>
        <v>PL</v>
      </c>
      <c r="R8514" s="39" t="str">
        <f>VLOOKUP(D8514,GL_Master!$A$1:$D$80,3,FALSE)</f>
        <v>Office expenses</v>
      </c>
      <c r="S8514" s="39" t="str">
        <f>VLOOKUP(D8514,GL_Master!$A$1:$D$80,4,FALSE)</f>
        <v>Parking charges</v>
      </c>
    </row>
    <row r="8515" spans="1:19" x14ac:dyDescent="0.25">
      <c r="A8515" s="39" t="s">
        <v>262</v>
      </c>
      <c r="B8515" s="39" t="s">
        <v>250</v>
      </c>
      <c r="C8515" s="7">
        <v>44256</v>
      </c>
      <c r="D8515" s="39" t="s">
        <v>101</v>
      </c>
      <c r="E8515" s="39">
        <v>28</v>
      </c>
      <c r="F8515" s="82">
        <f t="shared" si="396"/>
        <v>2.8000000000000001E-2</v>
      </c>
      <c r="G8515" s="39">
        <f>VLOOKUP(N8515,Currecny_M!$A$1:$P$10,2,FALSE)</f>
        <v>95</v>
      </c>
      <c r="H8515" s="39">
        <f>MATCH(C8515,Currecny_M!$A$1:$P$1,0)</f>
        <v>13</v>
      </c>
      <c r="I8515" s="39">
        <f>VLOOKUP(N8515,Currecny_M!$A$1:$P$10,MATCH(Database!C8515,Currecny_M!$A$1:$P$1,0),FALSE)</f>
        <v>106</v>
      </c>
      <c r="J8515" s="82">
        <f t="shared" si="397"/>
        <v>2.968</v>
      </c>
      <c r="K8515" s="39">
        <f>VLOOKUP('Cover page'!$B$6,Currecny_M!$A$1:$P$10,MATCH(Database!C8515,Currecny_M!$A$1:$P$1,0),FALSE)</f>
        <v>1</v>
      </c>
      <c r="L8515" s="82">
        <f t="shared" si="398"/>
        <v>2.968</v>
      </c>
      <c r="M8515" s="82">
        <f>((E8515/$F$1)*VLOOKUP(N8515,Currecny_M!$A$1:$P$10,MATCH(Database!C8515,Currecny_M!$A$1:$P$1,0),FALSE))/VLOOKUP('Cover page'!$B$6,Currecny_M!$A$1:$P$10,MATCH(Database!C8515,Currecny_M!$A$1:$P$1,0),FALSE)</f>
        <v>2.968</v>
      </c>
      <c r="N8515" s="6" t="str">
        <f>VLOOKUP(B8515,Master!$A$2:$C$11,3,FALSE)</f>
        <v>Pound</v>
      </c>
      <c r="O8515" s="6" t="str">
        <f>VLOOKUP(B8515,Master!$A$2:$C$11,2,FALSE)</f>
        <v>Europe</v>
      </c>
      <c r="Q8515" s="39" t="str">
        <f>VLOOKUP(D8515,GL_Master!$A$1:$D$80,2,FALSE)</f>
        <v>PL</v>
      </c>
      <c r="R8515" s="39" t="str">
        <f>VLOOKUP(D8515,GL_Master!$A$1:$D$80,3,FALSE)</f>
        <v>COGS</v>
      </c>
      <c r="S8515" s="39" t="str">
        <f>VLOOKUP(D8515,GL_Master!$A$1:$D$80,4,FALSE)</f>
        <v>Purchase of other traded goods</v>
      </c>
    </row>
    <row r="8516" spans="1:19" x14ac:dyDescent="0.25">
      <c r="A8516" s="39" t="s">
        <v>262</v>
      </c>
      <c r="B8516" s="39" t="s">
        <v>250</v>
      </c>
      <c r="C8516" s="7">
        <v>44256</v>
      </c>
      <c r="D8516" s="39" t="s">
        <v>102</v>
      </c>
      <c r="E8516" s="39">
        <v>27</v>
      </c>
      <c r="F8516" s="82">
        <f t="shared" ref="F8516:F8579" si="399">E8516/$F$1</f>
        <v>2.7E-2</v>
      </c>
      <c r="G8516" s="39">
        <f>VLOOKUP(N8516,Currecny_M!$A$1:$P$10,2,FALSE)</f>
        <v>95</v>
      </c>
      <c r="H8516" s="39">
        <f>MATCH(C8516,Currecny_M!$A$1:$P$1,0)</f>
        <v>13</v>
      </c>
      <c r="I8516" s="39">
        <f>VLOOKUP(N8516,Currecny_M!$A$1:$P$10,MATCH(Database!C8516,Currecny_M!$A$1:$P$1,0),FALSE)</f>
        <v>106</v>
      </c>
      <c r="J8516" s="82">
        <f t="shared" ref="J8516:J8579" si="400">F8516*I8516</f>
        <v>2.8620000000000001</v>
      </c>
      <c r="K8516" s="39">
        <f>VLOOKUP('Cover page'!$B$6,Currecny_M!$A$1:$P$10,MATCH(Database!C8516,Currecny_M!$A$1:$P$1,0),FALSE)</f>
        <v>1</v>
      </c>
      <c r="L8516" s="82">
        <f t="shared" ref="L8516:L8579" si="401">J8516/K8516</f>
        <v>2.8620000000000001</v>
      </c>
      <c r="M8516" s="82">
        <f>((E8516/$F$1)*VLOOKUP(N8516,Currecny_M!$A$1:$P$10,MATCH(Database!C8516,Currecny_M!$A$1:$P$1,0),FALSE))/VLOOKUP('Cover page'!$B$6,Currecny_M!$A$1:$P$10,MATCH(Database!C8516,Currecny_M!$A$1:$P$1,0),FALSE)</f>
        <v>2.8620000000000001</v>
      </c>
      <c r="N8516" s="6" t="str">
        <f>VLOOKUP(B8516,Master!$A$2:$C$11,3,FALSE)</f>
        <v>Pound</v>
      </c>
      <c r="O8516" s="6" t="str">
        <f>VLOOKUP(B8516,Master!$A$2:$C$11,2,FALSE)</f>
        <v>Europe</v>
      </c>
      <c r="Q8516" s="39" t="str">
        <f>VLOOKUP(D8516,GL_Master!$A$1:$D$80,2,FALSE)</f>
        <v>PL</v>
      </c>
      <c r="R8516" s="39" t="str">
        <f>VLOOKUP(D8516,GL_Master!$A$1:$D$80,3,FALSE)</f>
        <v>Staff welfare expenses</v>
      </c>
      <c r="S8516" s="39" t="str">
        <f>VLOOKUP(D8516,GL_Master!$A$1:$D$80,4,FALSE)</f>
        <v>Diwali Expense</v>
      </c>
    </row>
    <row r="8517" spans="1:19" x14ac:dyDescent="0.25">
      <c r="A8517" s="39" t="s">
        <v>262</v>
      </c>
      <c r="B8517" s="39" t="s">
        <v>250</v>
      </c>
      <c r="C8517" s="7">
        <v>44256</v>
      </c>
      <c r="D8517" s="39" t="s">
        <v>20</v>
      </c>
      <c r="E8517" s="39">
        <v>51</v>
      </c>
      <c r="F8517" s="82">
        <f t="shared" si="399"/>
        <v>5.0999999999999997E-2</v>
      </c>
      <c r="G8517" s="39">
        <f>VLOOKUP(N8517,Currecny_M!$A$1:$P$10,2,FALSE)</f>
        <v>95</v>
      </c>
      <c r="H8517" s="39">
        <f>MATCH(C8517,Currecny_M!$A$1:$P$1,0)</f>
        <v>13</v>
      </c>
      <c r="I8517" s="39">
        <f>VLOOKUP(N8517,Currecny_M!$A$1:$P$10,MATCH(Database!C8517,Currecny_M!$A$1:$P$1,0),FALSE)</f>
        <v>106</v>
      </c>
      <c r="J8517" s="82">
        <f t="shared" si="400"/>
        <v>5.4059999999999997</v>
      </c>
      <c r="K8517" s="39">
        <f>VLOOKUP('Cover page'!$B$6,Currecny_M!$A$1:$P$10,MATCH(Database!C8517,Currecny_M!$A$1:$P$1,0),FALSE)</f>
        <v>1</v>
      </c>
      <c r="L8517" s="82">
        <f t="shared" si="401"/>
        <v>5.4059999999999997</v>
      </c>
      <c r="M8517" s="82">
        <f>((E8517/$F$1)*VLOOKUP(N8517,Currecny_M!$A$1:$P$10,MATCH(Database!C8517,Currecny_M!$A$1:$P$1,0),FALSE))/VLOOKUP('Cover page'!$B$6,Currecny_M!$A$1:$P$10,MATCH(Database!C8517,Currecny_M!$A$1:$P$1,0),FALSE)</f>
        <v>5.4059999999999997</v>
      </c>
      <c r="N8517" s="6" t="str">
        <f>VLOOKUP(B8517,Master!$A$2:$C$11,3,FALSE)</f>
        <v>Pound</v>
      </c>
      <c r="O8517" s="6" t="str">
        <f>VLOOKUP(B8517,Master!$A$2:$C$11,2,FALSE)</f>
        <v>Europe</v>
      </c>
      <c r="Q8517" s="39" t="str">
        <f>VLOOKUP(D8517,GL_Master!$A$1:$D$80,2,FALSE)</f>
        <v>PL</v>
      </c>
      <c r="R8517" s="39" t="str">
        <f>VLOOKUP(D8517,GL_Master!$A$1:$D$80,3,FALSE)</f>
        <v>Selling and Marketing expenses</v>
      </c>
      <c r="S8517" s="39" t="str">
        <f>VLOOKUP(D8517,GL_Master!$A$1:$D$80,4,FALSE)</f>
        <v>Business promotion</v>
      </c>
    </row>
    <row r="8518" spans="1:19" x14ac:dyDescent="0.25">
      <c r="A8518" s="39" t="s">
        <v>262</v>
      </c>
      <c r="B8518" s="39" t="s">
        <v>250</v>
      </c>
      <c r="C8518" s="7">
        <v>44256</v>
      </c>
      <c r="D8518" s="39" t="s">
        <v>29</v>
      </c>
      <c r="E8518" s="39">
        <v>53</v>
      </c>
      <c r="F8518" s="82">
        <f t="shared" si="399"/>
        <v>5.2999999999999999E-2</v>
      </c>
      <c r="G8518" s="39">
        <f>VLOOKUP(N8518,Currecny_M!$A$1:$P$10,2,FALSE)</f>
        <v>95</v>
      </c>
      <c r="H8518" s="39">
        <f>MATCH(C8518,Currecny_M!$A$1:$P$1,0)</f>
        <v>13</v>
      </c>
      <c r="I8518" s="39">
        <f>VLOOKUP(N8518,Currecny_M!$A$1:$P$10,MATCH(Database!C8518,Currecny_M!$A$1:$P$1,0),FALSE)</f>
        <v>106</v>
      </c>
      <c r="J8518" s="82">
        <f t="shared" si="400"/>
        <v>5.6179999999999994</v>
      </c>
      <c r="K8518" s="39">
        <f>VLOOKUP('Cover page'!$B$6,Currecny_M!$A$1:$P$10,MATCH(Database!C8518,Currecny_M!$A$1:$P$1,0),FALSE)</f>
        <v>1</v>
      </c>
      <c r="L8518" s="82">
        <f t="shared" si="401"/>
        <v>5.6179999999999994</v>
      </c>
      <c r="M8518" s="82">
        <f>((E8518/$F$1)*VLOOKUP(N8518,Currecny_M!$A$1:$P$10,MATCH(Database!C8518,Currecny_M!$A$1:$P$1,0),FALSE))/VLOOKUP('Cover page'!$B$6,Currecny_M!$A$1:$P$10,MATCH(Database!C8518,Currecny_M!$A$1:$P$1,0),FALSE)</f>
        <v>5.6179999999999994</v>
      </c>
      <c r="N8518" s="6" t="str">
        <f>VLOOKUP(B8518,Master!$A$2:$C$11,3,FALSE)</f>
        <v>Pound</v>
      </c>
      <c r="O8518" s="6" t="str">
        <f>VLOOKUP(B8518,Master!$A$2:$C$11,2,FALSE)</f>
        <v>Europe</v>
      </c>
      <c r="Q8518" s="39" t="str">
        <f>VLOOKUP(D8518,GL_Master!$A$1:$D$80,2,FALSE)</f>
        <v>PL</v>
      </c>
      <c r="R8518" s="39" t="str">
        <f>VLOOKUP(D8518,GL_Master!$A$1:$D$80,3,FALSE)</f>
        <v>Communication &amp; internet exp</v>
      </c>
      <c r="S8518" s="39" t="str">
        <f>VLOOKUP(D8518,GL_Master!$A$1:$D$80,4,FALSE)</f>
        <v>Communication cost</v>
      </c>
    </row>
    <row r="8519" spans="1:19" x14ac:dyDescent="0.25">
      <c r="A8519" s="39" t="s">
        <v>262</v>
      </c>
      <c r="B8519" s="39" t="s">
        <v>250</v>
      </c>
      <c r="C8519" s="7">
        <v>44256</v>
      </c>
      <c r="D8519" s="39" t="s">
        <v>41</v>
      </c>
      <c r="E8519" s="39">
        <v>27</v>
      </c>
      <c r="F8519" s="82">
        <f t="shared" si="399"/>
        <v>2.7E-2</v>
      </c>
      <c r="G8519" s="39">
        <f>VLOOKUP(N8519,Currecny_M!$A$1:$P$10,2,FALSE)</f>
        <v>95</v>
      </c>
      <c r="H8519" s="39">
        <f>MATCH(C8519,Currecny_M!$A$1:$P$1,0)</f>
        <v>13</v>
      </c>
      <c r="I8519" s="39">
        <f>VLOOKUP(N8519,Currecny_M!$A$1:$P$10,MATCH(Database!C8519,Currecny_M!$A$1:$P$1,0),FALSE)</f>
        <v>106</v>
      </c>
      <c r="J8519" s="82">
        <f t="shared" si="400"/>
        <v>2.8620000000000001</v>
      </c>
      <c r="K8519" s="39">
        <f>VLOOKUP('Cover page'!$B$6,Currecny_M!$A$1:$P$10,MATCH(Database!C8519,Currecny_M!$A$1:$P$1,0),FALSE)</f>
        <v>1</v>
      </c>
      <c r="L8519" s="82">
        <f t="shared" si="401"/>
        <v>2.8620000000000001</v>
      </c>
      <c r="M8519" s="82">
        <f>((E8519/$F$1)*VLOOKUP(N8519,Currecny_M!$A$1:$P$10,MATCH(Database!C8519,Currecny_M!$A$1:$P$1,0),FALSE))/VLOOKUP('Cover page'!$B$6,Currecny_M!$A$1:$P$10,MATCH(Database!C8519,Currecny_M!$A$1:$P$1,0),FALSE)</f>
        <v>2.8620000000000001</v>
      </c>
      <c r="N8519" s="6" t="str">
        <f>VLOOKUP(B8519,Master!$A$2:$C$11,3,FALSE)</f>
        <v>Pound</v>
      </c>
      <c r="O8519" s="6" t="str">
        <f>VLOOKUP(B8519,Master!$A$2:$C$11,2,FALSE)</f>
        <v>Europe</v>
      </c>
      <c r="Q8519" s="39" t="str">
        <f>VLOOKUP(D8519,GL_Master!$A$1:$D$80,2,FALSE)</f>
        <v>PL</v>
      </c>
      <c r="R8519" s="39" t="str">
        <f>VLOOKUP(D8519,GL_Master!$A$1:$D$80,3,FALSE)</f>
        <v>Communication &amp; internet exp</v>
      </c>
      <c r="S8519" s="39" t="str">
        <f>VLOOKUP(D8519,GL_Master!$A$1:$D$80,4,FALSE)</f>
        <v>Communication cost</v>
      </c>
    </row>
    <row r="8520" spans="1:19" x14ac:dyDescent="0.25">
      <c r="A8520" s="39" t="s">
        <v>262</v>
      </c>
      <c r="B8520" s="39" t="s">
        <v>250</v>
      </c>
      <c r="C8520" s="7">
        <v>44256</v>
      </c>
      <c r="D8520" s="39" t="s">
        <v>103</v>
      </c>
      <c r="E8520" s="39">
        <v>53</v>
      </c>
      <c r="F8520" s="82">
        <f t="shared" si="399"/>
        <v>5.2999999999999999E-2</v>
      </c>
      <c r="G8520" s="39">
        <f>VLOOKUP(N8520,Currecny_M!$A$1:$P$10,2,FALSE)</f>
        <v>95</v>
      </c>
      <c r="H8520" s="39">
        <f>MATCH(C8520,Currecny_M!$A$1:$P$1,0)</f>
        <v>13</v>
      </c>
      <c r="I8520" s="39">
        <f>VLOOKUP(N8520,Currecny_M!$A$1:$P$10,MATCH(Database!C8520,Currecny_M!$A$1:$P$1,0),FALSE)</f>
        <v>106</v>
      </c>
      <c r="J8520" s="82">
        <f t="shared" si="400"/>
        <v>5.6179999999999994</v>
      </c>
      <c r="K8520" s="39">
        <f>VLOOKUP('Cover page'!$B$6,Currecny_M!$A$1:$P$10,MATCH(Database!C8520,Currecny_M!$A$1:$P$1,0),FALSE)</f>
        <v>1</v>
      </c>
      <c r="L8520" s="82">
        <f t="shared" si="401"/>
        <v>5.6179999999999994</v>
      </c>
      <c r="M8520" s="82">
        <f>((E8520/$F$1)*VLOOKUP(N8520,Currecny_M!$A$1:$P$10,MATCH(Database!C8520,Currecny_M!$A$1:$P$1,0),FALSE))/VLOOKUP('Cover page'!$B$6,Currecny_M!$A$1:$P$10,MATCH(Database!C8520,Currecny_M!$A$1:$P$1,0),FALSE)</f>
        <v>5.6179999999999994</v>
      </c>
      <c r="N8520" s="6" t="str">
        <f>VLOOKUP(B8520,Master!$A$2:$C$11,3,FALSE)</f>
        <v>Pound</v>
      </c>
      <c r="O8520" s="6" t="str">
        <f>VLOOKUP(B8520,Master!$A$2:$C$11,2,FALSE)</f>
        <v>Europe</v>
      </c>
      <c r="Q8520" s="39" t="str">
        <f>VLOOKUP(D8520,GL_Master!$A$1:$D$80,2,FALSE)</f>
        <v>PL</v>
      </c>
      <c r="R8520" s="39" t="str">
        <f>VLOOKUP(D8520,GL_Master!$A$1:$D$80,3,FALSE)</f>
        <v>Communication &amp; internet exp</v>
      </c>
      <c r="S8520" s="39" t="str">
        <f>VLOOKUP(D8520,GL_Master!$A$1:$D$80,4,FALSE)</f>
        <v>Communication cost</v>
      </c>
    </row>
    <row r="8521" spans="1:19" x14ac:dyDescent="0.25">
      <c r="A8521" s="39" t="s">
        <v>262</v>
      </c>
      <c r="B8521" s="39" t="s">
        <v>250</v>
      </c>
      <c r="C8521" s="7">
        <v>44256</v>
      </c>
      <c r="D8521" s="39" t="s">
        <v>104</v>
      </c>
      <c r="E8521" s="39">
        <v>80</v>
      </c>
      <c r="F8521" s="82">
        <f t="shared" si="399"/>
        <v>0.08</v>
      </c>
      <c r="G8521" s="39">
        <f>VLOOKUP(N8521,Currecny_M!$A$1:$P$10,2,FALSE)</f>
        <v>95</v>
      </c>
      <c r="H8521" s="39">
        <f>MATCH(C8521,Currecny_M!$A$1:$P$1,0)</f>
        <v>13</v>
      </c>
      <c r="I8521" s="39">
        <f>VLOOKUP(N8521,Currecny_M!$A$1:$P$10,MATCH(Database!C8521,Currecny_M!$A$1:$P$1,0),FALSE)</f>
        <v>106</v>
      </c>
      <c r="J8521" s="82">
        <f t="shared" si="400"/>
        <v>8.48</v>
      </c>
      <c r="K8521" s="39">
        <f>VLOOKUP('Cover page'!$B$6,Currecny_M!$A$1:$P$10,MATCH(Database!C8521,Currecny_M!$A$1:$P$1,0),FALSE)</f>
        <v>1</v>
      </c>
      <c r="L8521" s="82">
        <f t="shared" si="401"/>
        <v>8.48</v>
      </c>
      <c r="M8521" s="82">
        <f>((E8521/$F$1)*VLOOKUP(N8521,Currecny_M!$A$1:$P$10,MATCH(Database!C8521,Currecny_M!$A$1:$P$1,0),FALSE))/VLOOKUP('Cover page'!$B$6,Currecny_M!$A$1:$P$10,MATCH(Database!C8521,Currecny_M!$A$1:$P$1,0),FALSE)</f>
        <v>8.48</v>
      </c>
      <c r="N8521" s="6" t="str">
        <f>VLOOKUP(B8521,Master!$A$2:$C$11,3,FALSE)</f>
        <v>Pound</v>
      </c>
      <c r="O8521" s="6" t="str">
        <f>VLOOKUP(B8521,Master!$A$2:$C$11,2,FALSE)</f>
        <v>Europe</v>
      </c>
      <c r="Q8521" s="39" t="str">
        <f>VLOOKUP(D8521,GL_Master!$A$1:$D$80,2,FALSE)</f>
        <v>PL</v>
      </c>
      <c r="R8521" s="39" t="str">
        <f>VLOOKUP(D8521,GL_Master!$A$1:$D$80,3,FALSE)</f>
        <v>Legal &amp; Professional expenses</v>
      </c>
      <c r="S8521" s="39" t="str">
        <f>VLOOKUP(D8521,GL_Master!$A$1:$D$80,4,FALSE)</f>
        <v>Professional Fees - Others</v>
      </c>
    </row>
    <row r="8522" spans="1:19" x14ac:dyDescent="0.25">
      <c r="A8522" s="39" t="s">
        <v>262</v>
      </c>
      <c r="B8522" s="39" t="s">
        <v>250</v>
      </c>
      <c r="C8522" s="7">
        <v>44256</v>
      </c>
      <c r="D8522" s="39" t="s">
        <v>105</v>
      </c>
      <c r="E8522" s="39">
        <v>55</v>
      </c>
      <c r="F8522" s="82">
        <f t="shared" si="399"/>
        <v>5.5E-2</v>
      </c>
      <c r="G8522" s="39">
        <f>VLOOKUP(N8522,Currecny_M!$A$1:$P$10,2,FALSE)</f>
        <v>95</v>
      </c>
      <c r="H8522" s="39">
        <f>MATCH(C8522,Currecny_M!$A$1:$P$1,0)</f>
        <v>13</v>
      </c>
      <c r="I8522" s="39">
        <f>VLOOKUP(N8522,Currecny_M!$A$1:$P$10,MATCH(Database!C8522,Currecny_M!$A$1:$P$1,0),FALSE)</f>
        <v>106</v>
      </c>
      <c r="J8522" s="82">
        <f t="shared" si="400"/>
        <v>5.83</v>
      </c>
      <c r="K8522" s="39">
        <f>VLOOKUP('Cover page'!$B$6,Currecny_M!$A$1:$P$10,MATCH(Database!C8522,Currecny_M!$A$1:$P$1,0),FALSE)</f>
        <v>1</v>
      </c>
      <c r="L8522" s="82">
        <f t="shared" si="401"/>
        <v>5.83</v>
      </c>
      <c r="M8522" s="82">
        <f>((E8522/$F$1)*VLOOKUP(N8522,Currecny_M!$A$1:$P$10,MATCH(Database!C8522,Currecny_M!$A$1:$P$1,0),FALSE))/VLOOKUP('Cover page'!$B$6,Currecny_M!$A$1:$P$10,MATCH(Database!C8522,Currecny_M!$A$1:$P$1,0),FALSE)</f>
        <v>5.83</v>
      </c>
      <c r="N8522" s="6" t="str">
        <f>VLOOKUP(B8522,Master!$A$2:$C$11,3,FALSE)</f>
        <v>Pound</v>
      </c>
      <c r="O8522" s="6" t="str">
        <f>VLOOKUP(B8522,Master!$A$2:$C$11,2,FALSE)</f>
        <v>Europe</v>
      </c>
      <c r="Q8522" s="39" t="str">
        <f>VLOOKUP(D8522,GL_Master!$A$1:$D$80,2,FALSE)</f>
        <v>PL</v>
      </c>
      <c r="R8522" s="39" t="str">
        <f>VLOOKUP(D8522,GL_Master!$A$1:$D$80,3,FALSE)</f>
        <v>Travelling and conveyance</v>
      </c>
      <c r="S8522" s="39" t="str">
        <f>VLOOKUP(D8522,GL_Master!$A$1:$D$80,4,FALSE)</f>
        <v>Car hiring and rental services</v>
      </c>
    </row>
    <row r="8523" spans="1:19" x14ac:dyDescent="0.25">
      <c r="A8523" s="39" t="s">
        <v>262</v>
      </c>
      <c r="B8523" s="39" t="s">
        <v>250</v>
      </c>
      <c r="C8523" s="7">
        <v>44256</v>
      </c>
      <c r="D8523" s="39" t="s">
        <v>106</v>
      </c>
      <c r="E8523" s="39">
        <v>28</v>
      </c>
      <c r="F8523" s="82">
        <f t="shared" si="399"/>
        <v>2.8000000000000001E-2</v>
      </c>
      <c r="G8523" s="39">
        <f>VLOOKUP(N8523,Currecny_M!$A$1:$P$10,2,FALSE)</f>
        <v>95</v>
      </c>
      <c r="H8523" s="39">
        <f>MATCH(C8523,Currecny_M!$A$1:$P$1,0)</f>
        <v>13</v>
      </c>
      <c r="I8523" s="39">
        <f>VLOOKUP(N8523,Currecny_M!$A$1:$P$10,MATCH(Database!C8523,Currecny_M!$A$1:$P$1,0),FALSE)</f>
        <v>106</v>
      </c>
      <c r="J8523" s="82">
        <f t="shared" si="400"/>
        <v>2.968</v>
      </c>
      <c r="K8523" s="39">
        <f>VLOOKUP('Cover page'!$B$6,Currecny_M!$A$1:$P$10,MATCH(Database!C8523,Currecny_M!$A$1:$P$1,0),FALSE)</f>
        <v>1</v>
      </c>
      <c r="L8523" s="82">
        <f t="shared" si="401"/>
        <v>2.968</v>
      </c>
      <c r="M8523" s="82">
        <f>((E8523/$F$1)*VLOOKUP(N8523,Currecny_M!$A$1:$P$10,MATCH(Database!C8523,Currecny_M!$A$1:$P$1,0),FALSE))/VLOOKUP('Cover page'!$B$6,Currecny_M!$A$1:$P$10,MATCH(Database!C8523,Currecny_M!$A$1:$P$1,0),FALSE)</f>
        <v>2.968</v>
      </c>
      <c r="N8523" s="6" t="str">
        <f>VLOOKUP(B8523,Master!$A$2:$C$11,3,FALSE)</f>
        <v>Pound</v>
      </c>
      <c r="O8523" s="6" t="str">
        <f>VLOOKUP(B8523,Master!$A$2:$C$11,2,FALSE)</f>
        <v>Europe</v>
      </c>
      <c r="Q8523" s="39" t="str">
        <f>VLOOKUP(D8523,GL_Master!$A$1:$D$80,2,FALSE)</f>
        <v>PL</v>
      </c>
      <c r="R8523" s="39" t="str">
        <f>VLOOKUP(D8523,GL_Master!$A$1:$D$80,3,FALSE)</f>
        <v>Communication &amp; internet exp</v>
      </c>
      <c r="S8523" s="39" t="str">
        <f>VLOOKUP(D8523,GL_Master!$A$1:$D$80,4,FALSE)</f>
        <v>Printing &amp; Stationary</v>
      </c>
    </row>
    <row r="8524" spans="1:19" x14ac:dyDescent="0.25">
      <c r="A8524" s="39" t="s">
        <v>262</v>
      </c>
      <c r="B8524" s="39" t="s">
        <v>250</v>
      </c>
      <c r="C8524" s="7">
        <v>44256</v>
      </c>
      <c r="D8524" s="39" t="s">
        <v>32</v>
      </c>
      <c r="E8524" s="39">
        <v>26</v>
      </c>
      <c r="F8524" s="82">
        <f t="shared" si="399"/>
        <v>2.5999999999999999E-2</v>
      </c>
      <c r="G8524" s="39">
        <f>VLOOKUP(N8524,Currecny_M!$A$1:$P$10,2,FALSE)</f>
        <v>95</v>
      </c>
      <c r="H8524" s="39">
        <f>MATCH(C8524,Currecny_M!$A$1:$P$1,0)</f>
        <v>13</v>
      </c>
      <c r="I8524" s="39">
        <f>VLOOKUP(N8524,Currecny_M!$A$1:$P$10,MATCH(Database!C8524,Currecny_M!$A$1:$P$1,0),FALSE)</f>
        <v>106</v>
      </c>
      <c r="J8524" s="82">
        <f t="shared" si="400"/>
        <v>2.7559999999999998</v>
      </c>
      <c r="K8524" s="39">
        <f>VLOOKUP('Cover page'!$B$6,Currecny_M!$A$1:$P$10,MATCH(Database!C8524,Currecny_M!$A$1:$P$1,0),FALSE)</f>
        <v>1</v>
      </c>
      <c r="L8524" s="82">
        <f t="shared" si="401"/>
        <v>2.7559999999999998</v>
      </c>
      <c r="M8524" s="82">
        <f>((E8524/$F$1)*VLOOKUP(N8524,Currecny_M!$A$1:$P$10,MATCH(Database!C8524,Currecny_M!$A$1:$P$1,0),FALSE))/VLOOKUP('Cover page'!$B$6,Currecny_M!$A$1:$P$10,MATCH(Database!C8524,Currecny_M!$A$1:$P$1,0),FALSE)</f>
        <v>2.7559999999999998</v>
      </c>
      <c r="N8524" s="6" t="str">
        <f>VLOOKUP(B8524,Master!$A$2:$C$11,3,FALSE)</f>
        <v>Pound</v>
      </c>
      <c r="O8524" s="6" t="str">
        <f>VLOOKUP(B8524,Master!$A$2:$C$11,2,FALSE)</f>
        <v>Europe</v>
      </c>
      <c r="Q8524" s="39" t="str">
        <f>VLOOKUP(D8524,GL_Master!$A$1:$D$80,2,FALSE)</f>
        <v>PL</v>
      </c>
      <c r="R8524" s="39" t="str">
        <f>VLOOKUP(D8524,GL_Master!$A$1:$D$80,3,FALSE)</f>
        <v>Communication &amp; internet exp</v>
      </c>
      <c r="S8524" s="39" t="str">
        <f>VLOOKUP(D8524,GL_Master!$A$1:$D$80,4,FALSE)</f>
        <v>Printing &amp; Stationary</v>
      </c>
    </row>
    <row r="8525" spans="1:19" x14ac:dyDescent="0.25">
      <c r="A8525" s="39" t="s">
        <v>262</v>
      </c>
      <c r="B8525" s="39" t="s">
        <v>250</v>
      </c>
      <c r="C8525" s="7">
        <v>44256</v>
      </c>
      <c r="D8525" s="39" t="s">
        <v>35</v>
      </c>
      <c r="E8525" s="39">
        <v>79</v>
      </c>
      <c r="F8525" s="82">
        <f t="shared" si="399"/>
        <v>7.9000000000000001E-2</v>
      </c>
      <c r="G8525" s="39">
        <f>VLOOKUP(N8525,Currecny_M!$A$1:$P$10,2,FALSE)</f>
        <v>95</v>
      </c>
      <c r="H8525" s="39">
        <f>MATCH(C8525,Currecny_M!$A$1:$P$1,0)</f>
        <v>13</v>
      </c>
      <c r="I8525" s="39">
        <f>VLOOKUP(N8525,Currecny_M!$A$1:$P$10,MATCH(Database!C8525,Currecny_M!$A$1:$P$1,0),FALSE)</f>
        <v>106</v>
      </c>
      <c r="J8525" s="82">
        <f t="shared" si="400"/>
        <v>8.3740000000000006</v>
      </c>
      <c r="K8525" s="39">
        <f>VLOOKUP('Cover page'!$B$6,Currecny_M!$A$1:$P$10,MATCH(Database!C8525,Currecny_M!$A$1:$P$1,0),FALSE)</f>
        <v>1</v>
      </c>
      <c r="L8525" s="82">
        <f t="shared" si="401"/>
        <v>8.3740000000000006</v>
      </c>
      <c r="M8525" s="82">
        <f>((E8525/$F$1)*VLOOKUP(N8525,Currecny_M!$A$1:$P$10,MATCH(Database!C8525,Currecny_M!$A$1:$P$1,0),FALSE))/VLOOKUP('Cover page'!$B$6,Currecny_M!$A$1:$P$10,MATCH(Database!C8525,Currecny_M!$A$1:$P$1,0),FALSE)</f>
        <v>8.3740000000000006</v>
      </c>
      <c r="N8525" s="6" t="str">
        <f>VLOOKUP(B8525,Master!$A$2:$C$11,3,FALSE)</f>
        <v>Pound</v>
      </c>
      <c r="O8525" s="6" t="str">
        <f>VLOOKUP(B8525,Master!$A$2:$C$11,2,FALSE)</f>
        <v>Europe</v>
      </c>
      <c r="Q8525" s="39" t="str">
        <f>VLOOKUP(D8525,GL_Master!$A$1:$D$80,2,FALSE)</f>
        <v>PL</v>
      </c>
      <c r="R8525" s="39" t="str">
        <f>VLOOKUP(D8525,GL_Master!$A$1:$D$80,3,FALSE)</f>
        <v>Security Expenses</v>
      </c>
      <c r="S8525" s="39" t="str">
        <f>VLOOKUP(D8525,GL_Master!$A$1:$D$80,4,FALSE)</f>
        <v>Security Expenses others</v>
      </c>
    </row>
    <row r="8526" spans="1:19" x14ac:dyDescent="0.25">
      <c r="A8526" s="39" t="s">
        <v>262</v>
      </c>
      <c r="B8526" s="39" t="s">
        <v>250</v>
      </c>
      <c r="C8526" s="7">
        <v>44256</v>
      </c>
      <c r="D8526" s="39" t="s">
        <v>38</v>
      </c>
      <c r="E8526" s="39">
        <v>26</v>
      </c>
      <c r="F8526" s="82">
        <f t="shared" si="399"/>
        <v>2.5999999999999999E-2</v>
      </c>
      <c r="G8526" s="39">
        <f>VLOOKUP(N8526,Currecny_M!$A$1:$P$10,2,FALSE)</f>
        <v>95</v>
      </c>
      <c r="H8526" s="39">
        <f>MATCH(C8526,Currecny_M!$A$1:$P$1,0)</f>
        <v>13</v>
      </c>
      <c r="I8526" s="39">
        <f>VLOOKUP(N8526,Currecny_M!$A$1:$P$10,MATCH(Database!C8526,Currecny_M!$A$1:$P$1,0),FALSE)</f>
        <v>106</v>
      </c>
      <c r="J8526" s="82">
        <f t="shared" si="400"/>
        <v>2.7559999999999998</v>
      </c>
      <c r="K8526" s="39">
        <f>VLOOKUP('Cover page'!$B$6,Currecny_M!$A$1:$P$10,MATCH(Database!C8526,Currecny_M!$A$1:$P$1,0),FALSE)</f>
        <v>1</v>
      </c>
      <c r="L8526" s="82">
        <f t="shared" si="401"/>
        <v>2.7559999999999998</v>
      </c>
      <c r="M8526" s="82">
        <f>((E8526/$F$1)*VLOOKUP(N8526,Currecny_M!$A$1:$P$10,MATCH(Database!C8526,Currecny_M!$A$1:$P$1,0),FALSE))/VLOOKUP('Cover page'!$B$6,Currecny_M!$A$1:$P$10,MATCH(Database!C8526,Currecny_M!$A$1:$P$1,0),FALSE)</f>
        <v>2.7559999999999998</v>
      </c>
      <c r="N8526" s="6" t="str">
        <f>VLOOKUP(B8526,Master!$A$2:$C$11,3,FALSE)</f>
        <v>Pound</v>
      </c>
      <c r="O8526" s="6" t="str">
        <f>VLOOKUP(B8526,Master!$A$2:$C$11,2,FALSE)</f>
        <v>Europe</v>
      </c>
      <c r="Q8526" s="39" t="str">
        <f>VLOOKUP(D8526,GL_Master!$A$1:$D$80,2,FALSE)</f>
        <v>PL</v>
      </c>
      <c r="R8526" s="39" t="str">
        <f>VLOOKUP(D8526,GL_Master!$A$1:$D$80,3,FALSE)</f>
        <v>House Keeping Expenses</v>
      </c>
      <c r="S8526" s="39" t="str">
        <f>VLOOKUP(D8526,GL_Master!$A$1:$D$80,4,FALSE)</f>
        <v>House Keeping Expenses</v>
      </c>
    </row>
    <row r="8527" spans="1:19" x14ac:dyDescent="0.25">
      <c r="A8527" s="39" t="s">
        <v>262</v>
      </c>
      <c r="B8527" s="39" t="s">
        <v>250</v>
      </c>
      <c r="C8527" s="7">
        <v>44256</v>
      </c>
      <c r="D8527" s="39" t="s">
        <v>107</v>
      </c>
      <c r="E8527" s="39">
        <v>26</v>
      </c>
      <c r="F8527" s="82">
        <f t="shared" si="399"/>
        <v>2.5999999999999999E-2</v>
      </c>
      <c r="G8527" s="39">
        <f>VLOOKUP(N8527,Currecny_M!$A$1:$P$10,2,FALSE)</f>
        <v>95</v>
      </c>
      <c r="H8527" s="39">
        <f>MATCH(C8527,Currecny_M!$A$1:$P$1,0)</f>
        <v>13</v>
      </c>
      <c r="I8527" s="39">
        <f>VLOOKUP(N8527,Currecny_M!$A$1:$P$10,MATCH(Database!C8527,Currecny_M!$A$1:$P$1,0),FALSE)</f>
        <v>106</v>
      </c>
      <c r="J8527" s="82">
        <f t="shared" si="400"/>
        <v>2.7559999999999998</v>
      </c>
      <c r="K8527" s="39">
        <f>VLOOKUP('Cover page'!$B$6,Currecny_M!$A$1:$P$10,MATCH(Database!C8527,Currecny_M!$A$1:$P$1,0),FALSE)</f>
        <v>1</v>
      </c>
      <c r="L8527" s="82">
        <f t="shared" si="401"/>
        <v>2.7559999999999998</v>
      </c>
      <c r="M8527" s="82">
        <f>((E8527/$F$1)*VLOOKUP(N8527,Currecny_M!$A$1:$P$10,MATCH(Database!C8527,Currecny_M!$A$1:$P$1,0),FALSE))/VLOOKUP('Cover page'!$B$6,Currecny_M!$A$1:$P$10,MATCH(Database!C8527,Currecny_M!$A$1:$P$1,0),FALSE)</f>
        <v>2.7559999999999998</v>
      </c>
      <c r="N8527" s="6" t="str">
        <f>VLOOKUP(B8527,Master!$A$2:$C$11,3,FALSE)</f>
        <v>Pound</v>
      </c>
      <c r="O8527" s="6" t="str">
        <f>VLOOKUP(B8527,Master!$A$2:$C$11,2,FALSE)</f>
        <v>Europe</v>
      </c>
      <c r="Q8527" s="39" t="str">
        <f>VLOOKUP(D8527,GL_Master!$A$1:$D$80,2,FALSE)</f>
        <v>PL</v>
      </c>
      <c r="R8527" s="39" t="str">
        <f>VLOOKUP(D8527,GL_Master!$A$1:$D$80,3,FALSE)</f>
        <v>Misc. expenses</v>
      </c>
      <c r="S8527" s="39" t="str">
        <f>VLOOKUP(D8527,GL_Master!$A$1:$D$80,4,FALSE)</f>
        <v>Repair &amp; Maintenance</v>
      </c>
    </row>
    <row r="8528" spans="1:19" x14ac:dyDescent="0.25">
      <c r="A8528" s="39" t="s">
        <v>262</v>
      </c>
      <c r="B8528" s="39" t="s">
        <v>250</v>
      </c>
      <c r="C8528" s="7">
        <v>44256</v>
      </c>
      <c r="D8528" s="39" t="s">
        <v>108</v>
      </c>
      <c r="E8528" s="39">
        <v>27</v>
      </c>
      <c r="F8528" s="82">
        <f t="shared" si="399"/>
        <v>2.7E-2</v>
      </c>
      <c r="G8528" s="39">
        <f>VLOOKUP(N8528,Currecny_M!$A$1:$P$10,2,FALSE)</f>
        <v>95</v>
      </c>
      <c r="H8528" s="39">
        <f>MATCH(C8528,Currecny_M!$A$1:$P$1,0)</f>
        <v>13</v>
      </c>
      <c r="I8528" s="39">
        <f>VLOOKUP(N8528,Currecny_M!$A$1:$P$10,MATCH(Database!C8528,Currecny_M!$A$1:$P$1,0),FALSE)</f>
        <v>106</v>
      </c>
      <c r="J8528" s="82">
        <f t="shared" si="400"/>
        <v>2.8620000000000001</v>
      </c>
      <c r="K8528" s="39">
        <f>VLOOKUP('Cover page'!$B$6,Currecny_M!$A$1:$P$10,MATCH(Database!C8528,Currecny_M!$A$1:$P$1,0),FALSE)</f>
        <v>1</v>
      </c>
      <c r="L8528" s="82">
        <f t="shared" si="401"/>
        <v>2.8620000000000001</v>
      </c>
      <c r="M8528" s="82">
        <f>((E8528/$F$1)*VLOOKUP(N8528,Currecny_M!$A$1:$P$10,MATCH(Database!C8528,Currecny_M!$A$1:$P$1,0),FALSE))/VLOOKUP('Cover page'!$B$6,Currecny_M!$A$1:$P$10,MATCH(Database!C8528,Currecny_M!$A$1:$P$1,0),FALSE)</f>
        <v>2.8620000000000001</v>
      </c>
      <c r="N8528" s="6" t="str">
        <f>VLOOKUP(B8528,Master!$A$2:$C$11,3,FALSE)</f>
        <v>Pound</v>
      </c>
      <c r="O8528" s="6" t="str">
        <f>VLOOKUP(B8528,Master!$A$2:$C$11,2,FALSE)</f>
        <v>Europe</v>
      </c>
      <c r="Q8528" s="39" t="str">
        <f>VLOOKUP(D8528,GL_Master!$A$1:$D$80,2,FALSE)</f>
        <v>PL</v>
      </c>
      <c r="R8528" s="39" t="str">
        <f>VLOOKUP(D8528,GL_Master!$A$1:$D$80,3,FALSE)</f>
        <v>Misc. expenses</v>
      </c>
      <c r="S8528" s="39" t="str">
        <f>VLOOKUP(D8528,GL_Master!$A$1:$D$80,4,FALSE)</f>
        <v>Repair &amp; Maintenance</v>
      </c>
    </row>
    <row r="8529" spans="1:19" x14ac:dyDescent="0.25">
      <c r="A8529" s="39" t="s">
        <v>262</v>
      </c>
      <c r="B8529" s="39" t="s">
        <v>250</v>
      </c>
      <c r="C8529" s="7">
        <v>44256</v>
      </c>
      <c r="D8529" s="39" t="s">
        <v>9</v>
      </c>
      <c r="E8529" s="39">
        <v>239</v>
      </c>
      <c r="F8529" s="82">
        <f t="shared" si="399"/>
        <v>0.23899999999999999</v>
      </c>
      <c r="G8529" s="39">
        <f>VLOOKUP(N8529,Currecny_M!$A$1:$P$10,2,FALSE)</f>
        <v>95</v>
      </c>
      <c r="H8529" s="39">
        <f>MATCH(C8529,Currecny_M!$A$1:$P$1,0)</f>
        <v>13</v>
      </c>
      <c r="I8529" s="39">
        <f>VLOOKUP(N8529,Currecny_M!$A$1:$P$10,MATCH(Database!C8529,Currecny_M!$A$1:$P$1,0),FALSE)</f>
        <v>106</v>
      </c>
      <c r="J8529" s="82">
        <f t="shared" si="400"/>
        <v>25.334</v>
      </c>
      <c r="K8529" s="39">
        <f>VLOOKUP('Cover page'!$B$6,Currecny_M!$A$1:$P$10,MATCH(Database!C8529,Currecny_M!$A$1:$P$1,0),FALSE)</f>
        <v>1</v>
      </c>
      <c r="L8529" s="82">
        <f t="shared" si="401"/>
        <v>25.334</v>
      </c>
      <c r="M8529" s="82">
        <f>((E8529/$F$1)*VLOOKUP(N8529,Currecny_M!$A$1:$P$10,MATCH(Database!C8529,Currecny_M!$A$1:$P$1,0),FALSE))/VLOOKUP('Cover page'!$B$6,Currecny_M!$A$1:$P$10,MATCH(Database!C8529,Currecny_M!$A$1:$P$1,0),FALSE)</f>
        <v>25.334</v>
      </c>
      <c r="N8529" s="6" t="str">
        <f>VLOOKUP(B8529,Master!$A$2:$C$11,3,FALSE)</f>
        <v>Pound</v>
      </c>
      <c r="O8529" s="6" t="str">
        <f>VLOOKUP(B8529,Master!$A$2:$C$11,2,FALSE)</f>
        <v>Europe</v>
      </c>
      <c r="Q8529" s="39" t="str">
        <f>VLOOKUP(D8529,GL_Master!$A$1:$D$80,2,FALSE)</f>
        <v>PL</v>
      </c>
      <c r="R8529" s="39" t="str">
        <f>VLOOKUP(D8529,GL_Master!$A$1:$D$80,3,FALSE)</f>
        <v>Rent</v>
      </c>
      <c r="S8529" s="39" t="str">
        <f>VLOOKUP(D8529,GL_Master!$A$1:$D$80,4,FALSE)</f>
        <v>Office Rent</v>
      </c>
    </row>
    <row r="8530" spans="1:19" x14ac:dyDescent="0.25">
      <c r="A8530" s="39" t="s">
        <v>262</v>
      </c>
      <c r="B8530" s="39" t="s">
        <v>250</v>
      </c>
      <c r="C8530" s="7">
        <v>44256</v>
      </c>
      <c r="D8530" s="39" t="s">
        <v>109</v>
      </c>
      <c r="E8530" s="39">
        <v>-130</v>
      </c>
      <c r="F8530" s="82">
        <f t="shared" si="399"/>
        <v>-0.13</v>
      </c>
      <c r="G8530" s="39">
        <f>VLOOKUP(N8530,Currecny_M!$A$1:$P$10,2,FALSE)</f>
        <v>95</v>
      </c>
      <c r="H8530" s="39">
        <f>MATCH(C8530,Currecny_M!$A$1:$P$1,0)</f>
        <v>13</v>
      </c>
      <c r="I8530" s="39">
        <f>VLOOKUP(N8530,Currecny_M!$A$1:$P$10,MATCH(Database!C8530,Currecny_M!$A$1:$P$1,0),FALSE)</f>
        <v>106</v>
      </c>
      <c r="J8530" s="82">
        <f t="shared" si="400"/>
        <v>-13.780000000000001</v>
      </c>
      <c r="K8530" s="39">
        <f>VLOOKUP('Cover page'!$B$6,Currecny_M!$A$1:$P$10,MATCH(Database!C8530,Currecny_M!$A$1:$P$1,0),FALSE)</f>
        <v>1</v>
      </c>
      <c r="L8530" s="82">
        <f t="shared" si="401"/>
        <v>-13.780000000000001</v>
      </c>
      <c r="M8530" s="82">
        <f>((E8530/$F$1)*VLOOKUP(N8530,Currecny_M!$A$1:$P$10,MATCH(Database!C8530,Currecny_M!$A$1:$P$1,0),FALSE))/VLOOKUP('Cover page'!$B$6,Currecny_M!$A$1:$P$10,MATCH(Database!C8530,Currecny_M!$A$1:$P$1,0),FALSE)</f>
        <v>-13.780000000000001</v>
      </c>
      <c r="N8530" s="6" t="str">
        <f>VLOOKUP(B8530,Master!$A$2:$C$11,3,FALSE)</f>
        <v>Pound</v>
      </c>
      <c r="O8530" s="6" t="str">
        <f>VLOOKUP(B8530,Master!$A$2:$C$11,2,FALSE)</f>
        <v>Europe</v>
      </c>
      <c r="Q8530" s="39" t="str">
        <f>VLOOKUP(D8530,GL_Master!$A$1:$D$80,2,FALSE)</f>
        <v>PL</v>
      </c>
      <c r="R8530" s="39" t="str">
        <f>VLOOKUP(D8530,GL_Master!$A$1:$D$80,3,FALSE)</f>
        <v>Travelling and conveyance</v>
      </c>
      <c r="S8530" s="39" t="str">
        <f>VLOOKUP(D8530,GL_Master!$A$1:$D$80,4,FALSE)</f>
        <v>Travelling , hotel lodging</v>
      </c>
    </row>
    <row r="8531" spans="1:19" x14ac:dyDescent="0.25">
      <c r="A8531" s="39" t="s">
        <v>262</v>
      </c>
      <c r="B8531" s="39" t="s">
        <v>250</v>
      </c>
      <c r="C8531" s="7">
        <v>44256</v>
      </c>
      <c r="D8531" s="39" t="s">
        <v>110</v>
      </c>
      <c r="E8531" s="39">
        <v>51</v>
      </c>
      <c r="F8531" s="82">
        <f t="shared" si="399"/>
        <v>5.0999999999999997E-2</v>
      </c>
      <c r="G8531" s="39">
        <f>VLOOKUP(N8531,Currecny_M!$A$1:$P$10,2,FALSE)</f>
        <v>95</v>
      </c>
      <c r="H8531" s="39">
        <f>MATCH(C8531,Currecny_M!$A$1:$P$1,0)</f>
        <v>13</v>
      </c>
      <c r="I8531" s="39">
        <f>VLOOKUP(N8531,Currecny_M!$A$1:$P$10,MATCH(Database!C8531,Currecny_M!$A$1:$P$1,0),FALSE)</f>
        <v>106</v>
      </c>
      <c r="J8531" s="82">
        <f t="shared" si="400"/>
        <v>5.4059999999999997</v>
      </c>
      <c r="K8531" s="39">
        <f>VLOOKUP('Cover page'!$B$6,Currecny_M!$A$1:$P$10,MATCH(Database!C8531,Currecny_M!$A$1:$P$1,0),FALSE)</f>
        <v>1</v>
      </c>
      <c r="L8531" s="82">
        <f t="shared" si="401"/>
        <v>5.4059999999999997</v>
      </c>
      <c r="M8531" s="82">
        <f>((E8531/$F$1)*VLOOKUP(N8531,Currecny_M!$A$1:$P$10,MATCH(Database!C8531,Currecny_M!$A$1:$P$1,0),FALSE))/VLOOKUP('Cover page'!$B$6,Currecny_M!$A$1:$P$10,MATCH(Database!C8531,Currecny_M!$A$1:$P$1,0),FALSE)</f>
        <v>5.4059999999999997</v>
      </c>
      <c r="N8531" s="6" t="str">
        <f>VLOOKUP(B8531,Master!$A$2:$C$11,3,FALSE)</f>
        <v>Pound</v>
      </c>
      <c r="O8531" s="6" t="str">
        <f>VLOOKUP(B8531,Master!$A$2:$C$11,2,FALSE)</f>
        <v>Europe</v>
      </c>
      <c r="Q8531" s="39" t="str">
        <f>VLOOKUP(D8531,GL_Master!$A$1:$D$80,2,FALSE)</f>
        <v>PL</v>
      </c>
      <c r="R8531" s="39" t="str">
        <f>VLOOKUP(D8531,GL_Master!$A$1:$D$80,3,FALSE)</f>
        <v>Travelling and conveyance</v>
      </c>
      <c r="S8531" s="39" t="str">
        <f>VLOOKUP(D8531,GL_Master!$A$1:$D$80,4,FALSE)</f>
        <v>Travelling , hotel lodging</v>
      </c>
    </row>
    <row r="8532" spans="1:19" x14ac:dyDescent="0.25">
      <c r="A8532" s="39" t="s">
        <v>262</v>
      </c>
      <c r="B8532" s="39" t="s">
        <v>250</v>
      </c>
      <c r="C8532" s="7">
        <v>44256</v>
      </c>
      <c r="D8532" s="39" t="s">
        <v>111</v>
      </c>
      <c r="E8532" s="39">
        <v>28</v>
      </c>
      <c r="F8532" s="82">
        <f t="shared" si="399"/>
        <v>2.8000000000000001E-2</v>
      </c>
      <c r="G8532" s="39">
        <f>VLOOKUP(N8532,Currecny_M!$A$1:$P$10,2,FALSE)</f>
        <v>95</v>
      </c>
      <c r="H8532" s="39">
        <f>MATCH(C8532,Currecny_M!$A$1:$P$1,0)</f>
        <v>13</v>
      </c>
      <c r="I8532" s="39">
        <f>VLOOKUP(N8532,Currecny_M!$A$1:$P$10,MATCH(Database!C8532,Currecny_M!$A$1:$P$1,0),FALSE)</f>
        <v>106</v>
      </c>
      <c r="J8532" s="82">
        <f t="shared" si="400"/>
        <v>2.968</v>
      </c>
      <c r="K8532" s="39">
        <f>VLOOKUP('Cover page'!$B$6,Currecny_M!$A$1:$P$10,MATCH(Database!C8532,Currecny_M!$A$1:$P$1,0),FALSE)</f>
        <v>1</v>
      </c>
      <c r="L8532" s="82">
        <f t="shared" si="401"/>
        <v>2.968</v>
      </c>
      <c r="M8532" s="82">
        <f>((E8532/$F$1)*VLOOKUP(N8532,Currecny_M!$A$1:$P$10,MATCH(Database!C8532,Currecny_M!$A$1:$P$1,0),FALSE))/VLOOKUP('Cover page'!$B$6,Currecny_M!$A$1:$P$10,MATCH(Database!C8532,Currecny_M!$A$1:$P$1,0),FALSE)</f>
        <v>2.968</v>
      </c>
      <c r="N8532" s="6" t="str">
        <f>VLOOKUP(B8532,Master!$A$2:$C$11,3,FALSE)</f>
        <v>Pound</v>
      </c>
      <c r="O8532" s="6" t="str">
        <f>VLOOKUP(B8532,Master!$A$2:$C$11,2,FALSE)</f>
        <v>Europe</v>
      </c>
      <c r="Q8532" s="39" t="str">
        <f>VLOOKUP(D8532,GL_Master!$A$1:$D$80,2,FALSE)</f>
        <v>PL</v>
      </c>
      <c r="R8532" s="39" t="str">
        <f>VLOOKUP(D8532,GL_Master!$A$1:$D$80,3,FALSE)</f>
        <v>Legal &amp; Professional expenses</v>
      </c>
      <c r="S8532" s="39" t="str">
        <f>VLOOKUP(D8532,GL_Master!$A$1:$D$80,4,FALSE)</f>
        <v>Professional Fees - Others</v>
      </c>
    </row>
    <row r="8533" spans="1:19" x14ac:dyDescent="0.25">
      <c r="A8533" s="39" t="s">
        <v>262</v>
      </c>
      <c r="B8533" s="39" t="s">
        <v>250</v>
      </c>
      <c r="C8533" s="7">
        <v>44287</v>
      </c>
      <c r="D8533" s="39" t="s">
        <v>112</v>
      </c>
      <c r="E8533" s="39">
        <v>260</v>
      </c>
      <c r="F8533" s="82">
        <f t="shared" si="399"/>
        <v>0.26</v>
      </c>
      <c r="G8533" s="39">
        <f>VLOOKUP(N8533,Currecny_M!$A$1:$P$10,2,FALSE)</f>
        <v>95</v>
      </c>
      <c r="H8533" s="39">
        <f>MATCH(C8533,Currecny_M!$A$1:$P$1,0)</f>
        <v>14</v>
      </c>
      <c r="I8533" s="39">
        <f>VLOOKUP(N8533,Currecny_M!$A$1:$P$10,MATCH(Database!C8533,Currecny_M!$A$1:$P$1,0),FALSE)</f>
        <v>107.06</v>
      </c>
      <c r="J8533" s="82">
        <f t="shared" si="400"/>
        <v>27.835600000000003</v>
      </c>
      <c r="K8533" s="39">
        <f>VLOOKUP('Cover page'!$B$6,Currecny_M!$A$1:$P$10,MATCH(Database!C8533,Currecny_M!$A$1:$P$1,0),FALSE)</f>
        <v>1</v>
      </c>
      <c r="L8533" s="82">
        <f t="shared" si="401"/>
        <v>27.835600000000003</v>
      </c>
      <c r="M8533" s="82">
        <f>((E8533/$F$1)*VLOOKUP(N8533,Currecny_M!$A$1:$P$10,MATCH(Database!C8533,Currecny_M!$A$1:$P$1,0),FALSE))/VLOOKUP('Cover page'!$B$6,Currecny_M!$A$1:$P$10,MATCH(Database!C8533,Currecny_M!$A$1:$P$1,0),FALSE)</f>
        <v>27.835600000000003</v>
      </c>
      <c r="N8533" s="6" t="str">
        <f>VLOOKUP(B8533,Master!$A$2:$C$11,3,FALSE)</f>
        <v>Pound</v>
      </c>
      <c r="O8533" s="6" t="str">
        <f>VLOOKUP(B8533,Master!$A$2:$C$11,2,FALSE)</f>
        <v>Europe</v>
      </c>
      <c r="Q8533" s="39" t="str">
        <f>VLOOKUP(D8533,GL_Master!$A$1:$D$80,2,FALSE)</f>
        <v>PL</v>
      </c>
      <c r="R8533" s="39" t="str">
        <f>VLOOKUP(D8533,GL_Master!$A$1:$D$80,3,FALSE)</f>
        <v>Finance Cost</v>
      </c>
      <c r="S8533" s="39" t="str">
        <f>VLOOKUP(D8533,GL_Master!$A$1:$D$80,4,FALSE)</f>
        <v>Interest expense</v>
      </c>
    </row>
    <row r="8534" spans="1:19" x14ac:dyDescent="0.25">
      <c r="A8534" s="39" t="s">
        <v>262</v>
      </c>
      <c r="B8534" s="39" t="s">
        <v>250</v>
      </c>
      <c r="C8534" s="7">
        <v>44287</v>
      </c>
      <c r="D8534" s="39" t="s">
        <v>25</v>
      </c>
      <c r="E8534" s="39">
        <v>2387</v>
      </c>
      <c r="F8534" s="82">
        <f t="shared" si="399"/>
        <v>2.387</v>
      </c>
      <c r="G8534" s="39">
        <f>VLOOKUP(N8534,Currecny_M!$A$1:$P$10,2,FALSE)</f>
        <v>95</v>
      </c>
      <c r="H8534" s="39">
        <f>MATCH(C8534,Currecny_M!$A$1:$P$1,0)</f>
        <v>14</v>
      </c>
      <c r="I8534" s="39">
        <f>VLOOKUP(N8534,Currecny_M!$A$1:$P$10,MATCH(Database!C8534,Currecny_M!$A$1:$P$1,0),FALSE)</f>
        <v>107.06</v>
      </c>
      <c r="J8534" s="82">
        <f t="shared" si="400"/>
        <v>255.55222000000001</v>
      </c>
      <c r="K8534" s="39">
        <f>VLOOKUP('Cover page'!$B$6,Currecny_M!$A$1:$P$10,MATCH(Database!C8534,Currecny_M!$A$1:$P$1,0),FALSE)</f>
        <v>1</v>
      </c>
      <c r="L8534" s="82">
        <f t="shared" si="401"/>
        <v>255.55222000000001</v>
      </c>
      <c r="M8534" s="82">
        <f>((E8534/$F$1)*VLOOKUP(N8534,Currecny_M!$A$1:$P$10,MATCH(Database!C8534,Currecny_M!$A$1:$P$1,0),FALSE))/VLOOKUP('Cover page'!$B$6,Currecny_M!$A$1:$P$10,MATCH(Database!C8534,Currecny_M!$A$1:$P$1,0),FALSE)</f>
        <v>255.55222000000001</v>
      </c>
      <c r="N8534" s="6" t="str">
        <f>VLOOKUP(B8534,Master!$A$2:$C$11,3,FALSE)</f>
        <v>Pound</v>
      </c>
      <c r="O8534" s="6" t="str">
        <f>VLOOKUP(B8534,Master!$A$2:$C$11,2,FALSE)</f>
        <v>Europe</v>
      </c>
      <c r="Q8534" s="39" t="str">
        <f>VLOOKUP(D8534,GL_Master!$A$1:$D$80,2,FALSE)</f>
        <v>PL</v>
      </c>
      <c r="R8534" s="39" t="str">
        <f>VLOOKUP(D8534,GL_Master!$A$1:$D$80,3,FALSE)</f>
        <v>Depreciation</v>
      </c>
      <c r="S8534" s="39" t="str">
        <f>VLOOKUP(D8534,GL_Master!$A$1:$D$80,4,FALSE)</f>
        <v>Depreciation</v>
      </c>
    </row>
    <row r="8535" spans="1:19" x14ac:dyDescent="0.25">
      <c r="A8535" s="39" t="s">
        <v>262</v>
      </c>
      <c r="B8535" s="39" t="s">
        <v>235</v>
      </c>
      <c r="C8535" s="7">
        <v>43922</v>
      </c>
      <c r="D8535" s="39" t="s">
        <v>51</v>
      </c>
      <c r="E8535" s="39">
        <v>-34667</v>
      </c>
      <c r="F8535" s="82">
        <f t="shared" si="399"/>
        <v>-34.667000000000002</v>
      </c>
      <c r="G8535" s="39">
        <f>VLOOKUP(N8535,Currecny_M!$A$1:$P$10,2,FALSE)</f>
        <v>75</v>
      </c>
      <c r="H8535" s="39">
        <f>MATCH(C8535,Currecny_M!$A$1:$P$1,0)</f>
        <v>2</v>
      </c>
      <c r="I8535" s="39">
        <f>VLOOKUP(N8535,Currecny_M!$A$1:$P$10,MATCH(Database!C8535,Currecny_M!$A$1:$P$1,0),FALSE)</f>
        <v>75</v>
      </c>
      <c r="J8535" s="82">
        <f t="shared" si="400"/>
        <v>-2600.0250000000001</v>
      </c>
      <c r="K8535" s="39">
        <f>VLOOKUP('Cover page'!$B$6,Currecny_M!$A$1:$P$10,MATCH(Database!C8535,Currecny_M!$A$1:$P$1,0),FALSE)</f>
        <v>1</v>
      </c>
      <c r="L8535" s="82">
        <f t="shared" si="401"/>
        <v>-2600.0250000000001</v>
      </c>
      <c r="M8535" s="82">
        <f>((E8535/$F$1)*VLOOKUP(N8535,Currecny_M!$A$1:$P$10,MATCH(Database!C8535,Currecny_M!$A$1:$P$1,0),FALSE))/VLOOKUP('Cover page'!$B$6,Currecny_M!$A$1:$P$10,MATCH(Database!C8535,Currecny_M!$A$1:$P$1,0),FALSE)</f>
        <v>-2600.0250000000001</v>
      </c>
      <c r="N8535" s="6" t="str">
        <f>VLOOKUP(B8535,Master!$A$2:$C$11,3,FALSE)</f>
        <v>USD</v>
      </c>
      <c r="O8535" s="6" t="str">
        <f>VLOOKUP(B8535,Master!$A$2:$C$11,2,FALSE)</f>
        <v>America</v>
      </c>
      <c r="Q8535" s="39" t="str">
        <f>VLOOKUP(D8535,GL_Master!$A$1:$D$80,2,FALSE)</f>
        <v>BS</v>
      </c>
      <c r="R8535" s="39" t="str">
        <f>VLOOKUP(D8535,GL_Master!$A$1:$D$80,3,FALSE)</f>
        <v>Share Capital</v>
      </c>
      <c r="S8535" s="39" t="str">
        <f>VLOOKUP(D8535,GL_Master!$A$1:$D$80,4,FALSE)</f>
        <v>Equity shares</v>
      </c>
    </row>
    <row r="8536" spans="1:19" x14ac:dyDescent="0.25">
      <c r="A8536" s="39" t="s">
        <v>262</v>
      </c>
      <c r="B8536" s="39" t="s">
        <v>235</v>
      </c>
      <c r="C8536" s="7">
        <v>43922</v>
      </c>
      <c r="D8536" s="39" t="s">
        <v>52</v>
      </c>
      <c r="E8536" s="39">
        <v>-66421</v>
      </c>
      <c r="F8536" s="82">
        <f t="shared" si="399"/>
        <v>-66.421000000000006</v>
      </c>
      <c r="G8536" s="39">
        <f>VLOOKUP(N8536,Currecny_M!$A$1:$P$10,2,FALSE)</f>
        <v>75</v>
      </c>
      <c r="H8536" s="39">
        <f>MATCH(C8536,Currecny_M!$A$1:$P$1,0)</f>
        <v>2</v>
      </c>
      <c r="I8536" s="39">
        <f>VLOOKUP(N8536,Currecny_M!$A$1:$P$10,MATCH(Database!C8536,Currecny_M!$A$1:$P$1,0),FALSE)</f>
        <v>75</v>
      </c>
      <c r="J8536" s="82">
        <f t="shared" si="400"/>
        <v>-4981.5750000000007</v>
      </c>
      <c r="K8536" s="39">
        <f>VLOOKUP('Cover page'!$B$6,Currecny_M!$A$1:$P$10,MATCH(Database!C8536,Currecny_M!$A$1:$P$1,0),FALSE)</f>
        <v>1</v>
      </c>
      <c r="L8536" s="82">
        <f t="shared" si="401"/>
        <v>-4981.5750000000007</v>
      </c>
      <c r="M8536" s="82">
        <f>((E8536/$F$1)*VLOOKUP(N8536,Currecny_M!$A$1:$P$10,MATCH(Database!C8536,Currecny_M!$A$1:$P$1,0),FALSE))/VLOOKUP('Cover page'!$B$6,Currecny_M!$A$1:$P$10,MATCH(Database!C8536,Currecny_M!$A$1:$P$1,0),FALSE)</f>
        <v>-4981.5750000000007</v>
      </c>
      <c r="N8536" s="6" t="str">
        <f>VLOOKUP(B8536,Master!$A$2:$C$11,3,FALSE)</f>
        <v>USD</v>
      </c>
      <c r="O8536" s="6" t="str">
        <f>VLOOKUP(B8536,Master!$A$2:$C$11,2,FALSE)</f>
        <v>America</v>
      </c>
      <c r="Q8536" s="39" t="str">
        <f>VLOOKUP(D8536,GL_Master!$A$1:$D$80,2,FALSE)</f>
        <v>BS</v>
      </c>
      <c r="R8536" s="39" t="str">
        <f>VLOOKUP(D8536,GL_Master!$A$1:$D$80,3,FALSE)</f>
        <v>Reserve and Surplus</v>
      </c>
      <c r="S8536" s="39" t="str">
        <f>VLOOKUP(D8536,GL_Master!$A$1:$D$80,4,FALSE)</f>
        <v>Reserves at the commencement of the year</v>
      </c>
    </row>
    <row r="8537" spans="1:19" x14ac:dyDescent="0.25">
      <c r="A8537" s="39" t="s">
        <v>262</v>
      </c>
      <c r="B8537" s="39" t="s">
        <v>235</v>
      </c>
      <c r="C8537" s="7">
        <v>43922</v>
      </c>
      <c r="D8537" s="39" t="s">
        <v>53</v>
      </c>
      <c r="E8537" s="39">
        <v>-6913</v>
      </c>
      <c r="F8537" s="82">
        <f t="shared" si="399"/>
        <v>-6.9130000000000003</v>
      </c>
      <c r="G8537" s="39">
        <f>VLOOKUP(N8537,Currecny_M!$A$1:$P$10,2,FALSE)</f>
        <v>75</v>
      </c>
      <c r="H8537" s="39">
        <f>MATCH(C8537,Currecny_M!$A$1:$P$1,0)</f>
        <v>2</v>
      </c>
      <c r="I8537" s="39">
        <f>VLOOKUP(N8537,Currecny_M!$A$1:$P$10,MATCH(Database!C8537,Currecny_M!$A$1:$P$1,0),FALSE)</f>
        <v>75</v>
      </c>
      <c r="J8537" s="82">
        <f t="shared" si="400"/>
        <v>-518.47500000000002</v>
      </c>
      <c r="K8537" s="39">
        <f>VLOOKUP('Cover page'!$B$6,Currecny_M!$A$1:$P$10,MATCH(Database!C8537,Currecny_M!$A$1:$P$1,0),FALSE)</f>
        <v>1</v>
      </c>
      <c r="L8537" s="82">
        <f t="shared" si="401"/>
        <v>-518.47500000000002</v>
      </c>
      <c r="M8537" s="82">
        <f>((E8537/$F$1)*VLOOKUP(N8537,Currecny_M!$A$1:$P$10,MATCH(Database!C8537,Currecny_M!$A$1:$P$1,0),FALSE))/VLOOKUP('Cover page'!$B$6,Currecny_M!$A$1:$P$10,MATCH(Database!C8537,Currecny_M!$A$1:$P$1,0),FALSE)</f>
        <v>-518.47500000000002</v>
      </c>
      <c r="N8537" s="6" t="str">
        <f>VLOOKUP(B8537,Master!$A$2:$C$11,3,FALSE)</f>
        <v>USD</v>
      </c>
      <c r="O8537" s="6" t="str">
        <f>VLOOKUP(B8537,Master!$A$2:$C$11,2,FALSE)</f>
        <v>America</v>
      </c>
      <c r="Q8537" s="39" t="str">
        <f>VLOOKUP(D8537,GL_Master!$A$1:$D$80,2,FALSE)</f>
        <v>BS</v>
      </c>
      <c r="R8537" s="39" t="str">
        <f>VLOOKUP(D8537,GL_Master!$A$1:$D$80,3,FALSE)</f>
        <v>Loan Fund</v>
      </c>
      <c r="S8537" s="39" t="str">
        <f>VLOOKUP(D8537,GL_Master!$A$1:$D$80,4,FALSE)</f>
        <v>Term Loan</v>
      </c>
    </row>
    <row r="8538" spans="1:19" x14ac:dyDescent="0.25">
      <c r="A8538" s="39" t="s">
        <v>262</v>
      </c>
      <c r="B8538" s="39" t="s">
        <v>235</v>
      </c>
      <c r="C8538" s="7">
        <v>43922</v>
      </c>
      <c r="D8538" s="39" t="s">
        <v>54</v>
      </c>
      <c r="E8538" s="39">
        <v>69</v>
      </c>
      <c r="F8538" s="82">
        <f t="shared" si="399"/>
        <v>6.9000000000000006E-2</v>
      </c>
      <c r="G8538" s="39">
        <f>VLOOKUP(N8538,Currecny_M!$A$1:$P$10,2,FALSE)</f>
        <v>75</v>
      </c>
      <c r="H8538" s="39">
        <f>MATCH(C8538,Currecny_M!$A$1:$P$1,0)</f>
        <v>2</v>
      </c>
      <c r="I8538" s="39">
        <f>VLOOKUP(N8538,Currecny_M!$A$1:$P$10,MATCH(Database!C8538,Currecny_M!$A$1:$P$1,0),FALSE)</f>
        <v>75</v>
      </c>
      <c r="J8538" s="82">
        <f t="shared" si="400"/>
        <v>5.1750000000000007</v>
      </c>
      <c r="K8538" s="39">
        <f>VLOOKUP('Cover page'!$B$6,Currecny_M!$A$1:$P$10,MATCH(Database!C8538,Currecny_M!$A$1:$P$1,0),FALSE)</f>
        <v>1</v>
      </c>
      <c r="L8538" s="82">
        <f t="shared" si="401"/>
        <v>5.1750000000000007</v>
      </c>
      <c r="M8538" s="82">
        <f>((E8538/$F$1)*VLOOKUP(N8538,Currecny_M!$A$1:$P$10,MATCH(Database!C8538,Currecny_M!$A$1:$P$1,0),FALSE))/VLOOKUP('Cover page'!$B$6,Currecny_M!$A$1:$P$10,MATCH(Database!C8538,Currecny_M!$A$1:$P$1,0),FALSE)</f>
        <v>5.1750000000000007</v>
      </c>
      <c r="N8538" s="6" t="str">
        <f>VLOOKUP(B8538,Master!$A$2:$C$11,3,FALSE)</f>
        <v>USD</v>
      </c>
      <c r="O8538" s="6" t="str">
        <f>VLOOKUP(B8538,Master!$A$2:$C$11,2,FALSE)</f>
        <v>America</v>
      </c>
      <c r="Q8538" s="39" t="str">
        <f>VLOOKUP(D8538,GL_Master!$A$1:$D$80,2,FALSE)</f>
        <v>BS</v>
      </c>
      <c r="R8538" s="39" t="str">
        <f>VLOOKUP(D8538,GL_Master!$A$1:$D$80,3,FALSE)</f>
        <v>Trade Payables</v>
      </c>
      <c r="S8538" s="39" t="str">
        <f>VLOOKUP(D8538,GL_Master!$A$1:$D$80,4,FALSE)</f>
        <v>Trade payable</v>
      </c>
    </row>
    <row r="8539" spans="1:19" x14ac:dyDescent="0.25">
      <c r="A8539" s="39" t="s">
        <v>262</v>
      </c>
      <c r="B8539" s="39" t="s">
        <v>235</v>
      </c>
      <c r="C8539" s="7">
        <v>43922</v>
      </c>
      <c r="D8539" s="39" t="s">
        <v>34</v>
      </c>
      <c r="E8539" s="39">
        <v>-1768</v>
      </c>
      <c r="F8539" s="82">
        <f t="shared" si="399"/>
        <v>-1.768</v>
      </c>
      <c r="G8539" s="39">
        <f>VLOOKUP(N8539,Currecny_M!$A$1:$P$10,2,FALSE)</f>
        <v>75</v>
      </c>
      <c r="H8539" s="39">
        <f>MATCH(C8539,Currecny_M!$A$1:$P$1,0)</f>
        <v>2</v>
      </c>
      <c r="I8539" s="39">
        <f>VLOOKUP(N8539,Currecny_M!$A$1:$P$10,MATCH(Database!C8539,Currecny_M!$A$1:$P$1,0),FALSE)</f>
        <v>75</v>
      </c>
      <c r="J8539" s="82">
        <f t="shared" si="400"/>
        <v>-132.6</v>
      </c>
      <c r="K8539" s="39">
        <f>VLOOKUP('Cover page'!$B$6,Currecny_M!$A$1:$P$10,MATCH(Database!C8539,Currecny_M!$A$1:$P$1,0),FALSE)</f>
        <v>1</v>
      </c>
      <c r="L8539" s="82">
        <f t="shared" si="401"/>
        <v>-132.6</v>
      </c>
      <c r="M8539" s="82">
        <f>((E8539/$F$1)*VLOOKUP(N8539,Currecny_M!$A$1:$P$10,MATCH(Database!C8539,Currecny_M!$A$1:$P$1,0),FALSE))/VLOOKUP('Cover page'!$B$6,Currecny_M!$A$1:$P$10,MATCH(Database!C8539,Currecny_M!$A$1:$P$1,0),FALSE)</f>
        <v>-132.6</v>
      </c>
      <c r="N8539" s="6" t="str">
        <f>VLOOKUP(B8539,Master!$A$2:$C$11,3,FALSE)</f>
        <v>USD</v>
      </c>
      <c r="O8539" s="6" t="str">
        <f>VLOOKUP(B8539,Master!$A$2:$C$11,2,FALSE)</f>
        <v>America</v>
      </c>
      <c r="Q8539" s="39" t="str">
        <f>VLOOKUP(D8539,GL_Master!$A$1:$D$80,2,FALSE)</f>
        <v>BS</v>
      </c>
      <c r="R8539" s="39" t="str">
        <f>VLOOKUP(D8539,GL_Master!$A$1:$D$80,3,FALSE)</f>
        <v>Provisions</v>
      </c>
      <c r="S8539" s="39" t="str">
        <f>VLOOKUP(D8539,GL_Master!$A$1:$D$80,4,FALSE)</f>
        <v>Expenses payables</v>
      </c>
    </row>
    <row r="8540" spans="1:19" x14ac:dyDescent="0.25">
      <c r="A8540" s="39" t="s">
        <v>262</v>
      </c>
      <c r="B8540" s="39" t="s">
        <v>235</v>
      </c>
      <c r="C8540" s="7">
        <v>43922</v>
      </c>
      <c r="D8540" s="39" t="s">
        <v>18</v>
      </c>
      <c r="E8540" s="39">
        <v>-1075</v>
      </c>
      <c r="F8540" s="82">
        <f t="shared" si="399"/>
        <v>-1.075</v>
      </c>
      <c r="G8540" s="39">
        <f>VLOOKUP(N8540,Currecny_M!$A$1:$P$10,2,FALSE)</f>
        <v>75</v>
      </c>
      <c r="H8540" s="39">
        <f>MATCH(C8540,Currecny_M!$A$1:$P$1,0)</f>
        <v>2</v>
      </c>
      <c r="I8540" s="39">
        <f>VLOOKUP(N8540,Currecny_M!$A$1:$P$10,MATCH(Database!C8540,Currecny_M!$A$1:$P$1,0),FALSE)</f>
        <v>75</v>
      </c>
      <c r="J8540" s="82">
        <f t="shared" si="400"/>
        <v>-80.625</v>
      </c>
      <c r="K8540" s="39">
        <f>VLOOKUP('Cover page'!$B$6,Currecny_M!$A$1:$P$10,MATCH(Database!C8540,Currecny_M!$A$1:$P$1,0),FALSE)</f>
        <v>1</v>
      </c>
      <c r="L8540" s="82">
        <f t="shared" si="401"/>
        <v>-80.625</v>
      </c>
      <c r="M8540" s="82">
        <f>((E8540/$F$1)*VLOOKUP(N8540,Currecny_M!$A$1:$P$10,MATCH(Database!C8540,Currecny_M!$A$1:$P$1,0),FALSE))/VLOOKUP('Cover page'!$B$6,Currecny_M!$A$1:$P$10,MATCH(Database!C8540,Currecny_M!$A$1:$P$1,0),FALSE)</f>
        <v>-80.625</v>
      </c>
      <c r="N8540" s="6" t="str">
        <f>VLOOKUP(B8540,Master!$A$2:$C$11,3,FALSE)</f>
        <v>USD</v>
      </c>
      <c r="O8540" s="6" t="str">
        <f>VLOOKUP(B8540,Master!$A$2:$C$11,2,FALSE)</f>
        <v>America</v>
      </c>
      <c r="Q8540" s="39" t="str">
        <f>VLOOKUP(D8540,GL_Master!$A$1:$D$80,2,FALSE)</f>
        <v>BS</v>
      </c>
      <c r="R8540" s="39" t="str">
        <f>VLOOKUP(D8540,GL_Master!$A$1:$D$80,3,FALSE)</f>
        <v>Other current liabilities</v>
      </c>
      <c r="S8540" s="39" t="str">
        <f>VLOOKUP(D8540,GL_Master!$A$1:$D$80,4,FALSE)</f>
        <v>Employee related liabilities</v>
      </c>
    </row>
    <row r="8541" spans="1:19" x14ac:dyDescent="0.25">
      <c r="A8541" s="39" t="s">
        <v>262</v>
      </c>
      <c r="B8541" s="39" t="s">
        <v>235</v>
      </c>
      <c r="C8541" s="7">
        <v>43922</v>
      </c>
      <c r="D8541" s="39" t="s">
        <v>55</v>
      </c>
      <c r="E8541" s="39">
        <v>-139</v>
      </c>
      <c r="F8541" s="82">
        <f t="shared" si="399"/>
        <v>-0.13900000000000001</v>
      </c>
      <c r="G8541" s="39">
        <f>VLOOKUP(N8541,Currecny_M!$A$1:$P$10,2,FALSE)</f>
        <v>75</v>
      </c>
      <c r="H8541" s="39">
        <f>MATCH(C8541,Currecny_M!$A$1:$P$1,0)</f>
        <v>2</v>
      </c>
      <c r="I8541" s="39">
        <f>VLOOKUP(N8541,Currecny_M!$A$1:$P$10,MATCH(Database!C8541,Currecny_M!$A$1:$P$1,0),FALSE)</f>
        <v>75</v>
      </c>
      <c r="J8541" s="82">
        <f t="shared" si="400"/>
        <v>-10.425000000000001</v>
      </c>
      <c r="K8541" s="39">
        <f>VLOOKUP('Cover page'!$B$6,Currecny_M!$A$1:$P$10,MATCH(Database!C8541,Currecny_M!$A$1:$P$1,0),FALSE)</f>
        <v>1</v>
      </c>
      <c r="L8541" s="82">
        <f t="shared" si="401"/>
        <v>-10.425000000000001</v>
      </c>
      <c r="M8541" s="82">
        <f>((E8541/$F$1)*VLOOKUP(N8541,Currecny_M!$A$1:$P$10,MATCH(Database!C8541,Currecny_M!$A$1:$P$1,0),FALSE))/VLOOKUP('Cover page'!$B$6,Currecny_M!$A$1:$P$10,MATCH(Database!C8541,Currecny_M!$A$1:$P$1,0),FALSE)</f>
        <v>-10.425000000000001</v>
      </c>
      <c r="N8541" s="6" t="str">
        <f>VLOOKUP(B8541,Master!$A$2:$C$11,3,FALSE)</f>
        <v>USD</v>
      </c>
      <c r="O8541" s="6" t="str">
        <f>VLOOKUP(B8541,Master!$A$2:$C$11,2,FALSE)</f>
        <v>America</v>
      </c>
      <c r="Q8541" s="39" t="str">
        <f>VLOOKUP(D8541,GL_Master!$A$1:$D$80,2,FALSE)</f>
        <v>BS</v>
      </c>
      <c r="R8541" s="39" t="str">
        <f>VLOOKUP(D8541,GL_Master!$A$1:$D$80,3,FALSE)</f>
        <v>Other current liabilities</v>
      </c>
      <c r="S8541" s="39" t="str">
        <f>VLOOKUP(D8541,GL_Master!$A$1:$D$80,4,FALSE)</f>
        <v>Security deposit received</v>
      </c>
    </row>
    <row r="8542" spans="1:19" x14ac:dyDescent="0.25">
      <c r="A8542" s="39" t="s">
        <v>262</v>
      </c>
      <c r="B8542" s="39" t="s">
        <v>235</v>
      </c>
      <c r="C8542" s="7">
        <v>43922</v>
      </c>
      <c r="D8542" s="39" t="s">
        <v>56</v>
      </c>
      <c r="E8542" s="39">
        <v>-35</v>
      </c>
      <c r="F8542" s="82">
        <f t="shared" si="399"/>
        <v>-3.5000000000000003E-2</v>
      </c>
      <c r="G8542" s="39">
        <f>VLOOKUP(N8542,Currecny_M!$A$1:$P$10,2,FALSE)</f>
        <v>75</v>
      </c>
      <c r="H8542" s="39">
        <f>MATCH(C8542,Currecny_M!$A$1:$P$1,0)</f>
        <v>2</v>
      </c>
      <c r="I8542" s="39">
        <f>VLOOKUP(N8542,Currecny_M!$A$1:$P$10,MATCH(Database!C8542,Currecny_M!$A$1:$P$1,0),FALSE)</f>
        <v>75</v>
      </c>
      <c r="J8542" s="82">
        <f t="shared" si="400"/>
        <v>-2.6250000000000004</v>
      </c>
      <c r="K8542" s="39">
        <f>VLOOKUP('Cover page'!$B$6,Currecny_M!$A$1:$P$10,MATCH(Database!C8542,Currecny_M!$A$1:$P$1,0),FALSE)</f>
        <v>1</v>
      </c>
      <c r="L8542" s="82">
        <f t="shared" si="401"/>
        <v>-2.6250000000000004</v>
      </c>
      <c r="M8542" s="82">
        <f>((E8542/$F$1)*VLOOKUP(N8542,Currecny_M!$A$1:$P$10,MATCH(Database!C8542,Currecny_M!$A$1:$P$1,0),FALSE))/VLOOKUP('Cover page'!$B$6,Currecny_M!$A$1:$P$10,MATCH(Database!C8542,Currecny_M!$A$1:$P$1,0),FALSE)</f>
        <v>-2.6250000000000004</v>
      </c>
      <c r="N8542" s="6" t="str">
        <f>VLOOKUP(B8542,Master!$A$2:$C$11,3,FALSE)</f>
        <v>USD</v>
      </c>
      <c r="O8542" s="6" t="str">
        <f>VLOOKUP(B8542,Master!$A$2:$C$11,2,FALSE)</f>
        <v>America</v>
      </c>
      <c r="Q8542" s="39" t="str">
        <f>VLOOKUP(D8542,GL_Master!$A$1:$D$80,2,FALSE)</f>
        <v>BS</v>
      </c>
      <c r="R8542" s="39" t="str">
        <f>VLOOKUP(D8542,GL_Master!$A$1:$D$80,3,FALSE)</f>
        <v>Other Tax Payables</v>
      </c>
      <c r="S8542" s="39" t="str">
        <f>VLOOKUP(D8542,GL_Master!$A$1:$D$80,4,FALSE)</f>
        <v>Tax deducted at source payable</v>
      </c>
    </row>
    <row r="8543" spans="1:19" x14ac:dyDescent="0.25">
      <c r="A8543" s="39" t="s">
        <v>262</v>
      </c>
      <c r="B8543" s="39" t="s">
        <v>235</v>
      </c>
      <c r="C8543" s="7">
        <v>43922</v>
      </c>
      <c r="D8543" s="39" t="s">
        <v>57</v>
      </c>
      <c r="E8543" s="39">
        <v>-312</v>
      </c>
      <c r="F8543" s="82">
        <f t="shared" si="399"/>
        <v>-0.312</v>
      </c>
      <c r="G8543" s="39">
        <f>VLOOKUP(N8543,Currecny_M!$A$1:$P$10,2,FALSE)</f>
        <v>75</v>
      </c>
      <c r="H8543" s="39">
        <f>MATCH(C8543,Currecny_M!$A$1:$P$1,0)</f>
        <v>2</v>
      </c>
      <c r="I8543" s="39">
        <f>VLOOKUP(N8543,Currecny_M!$A$1:$P$10,MATCH(Database!C8543,Currecny_M!$A$1:$P$1,0),FALSE)</f>
        <v>75</v>
      </c>
      <c r="J8543" s="82">
        <f t="shared" si="400"/>
        <v>-23.4</v>
      </c>
      <c r="K8543" s="39">
        <f>VLOOKUP('Cover page'!$B$6,Currecny_M!$A$1:$P$10,MATCH(Database!C8543,Currecny_M!$A$1:$P$1,0),FALSE)</f>
        <v>1</v>
      </c>
      <c r="L8543" s="82">
        <f t="shared" si="401"/>
        <v>-23.4</v>
      </c>
      <c r="M8543" s="82">
        <f>((E8543/$F$1)*VLOOKUP(N8543,Currecny_M!$A$1:$P$10,MATCH(Database!C8543,Currecny_M!$A$1:$P$1,0),FALSE))/VLOOKUP('Cover page'!$B$6,Currecny_M!$A$1:$P$10,MATCH(Database!C8543,Currecny_M!$A$1:$P$1,0),FALSE)</f>
        <v>-23.4</v>
      </c>
      <c r="N8543" s="6" t="str">
        <f>VLOOKUP(B8543,Master!$A$2:$C$11,3,FALSE)</f>
        <v>USD</v>
      </c>
      <c r="O8543" s="6" t="str">
        <f>VLOOKUP(B8543,Master!$A$2:$C$11,2,FALSE)</f>
        <v>America</v>
      </c>
      <c r="Q8543" s="39" t="str">
        <f>VLOOKUP(D8543,GL_Master!$A$1:$D$80,2,FALSE)</f>
        <v>BS</v>
      </c>
      <c r="R8543" s="39" t="str">
        <f>VLOOKUP(D8543,GL_Master!$A$1:$D$80,3,FALSE)</f>
        <v>Other Tax Payables</v>
      </c>
      <c r="S8543" s="39" t="str">
        <f>VLOOKUP(D8543,GL_Master!$A$1:$D$80,4,FALSE)</f>
        <v>Tax deducted at source payable</v>
      </c>
    </row>
    <row r="8544" spans="1:19" x14ac:dyDescent="0.25">
      <c r="A8544" s="39" t="s">
        <v>262</v>
      </c>
      <c r="B8544" s="39" t="s">
        <v>235</v>
      </c>
      <c r="C8544" s="7">
        <v>43922</v>
      </c>
      <c r="D8544" s="39" t="s">
        <v>58</v>
      </c>
      <c r="E8544" s="39">
        <v>-2357</v>
      </c>
      <c r="F8544" s="82">
        <f t="shared" si="399"/>
        <v>-2.3570000000000002</v>
      </c>
      <c r="G8544" s="39">
        <f>VLOOKUP(N8544,Currecny_M!$A$1:$P$10,2,FALSE)</f>
        <v>75</v>
      </c>
      <c r="H8544" s="39">
        <f>MATCH(C8544,Currecny_M!$A$1:$P$1,0)</f>
        <v>2</v>
      </c>
      <c r="I8544" s="39">
        <f>VLOOKUP(N8544,Currecny_M!$A$1:$P$10,MATCH(Database!C8544,Currecny_M!$A$1:$P$1,0),FALSE)</f>
        <v>75</v>
      </c>
      <c r="J8544" s="82">
        <f t="shared" si="400"/>
        <v>-176.77500000000001</v>
      </c>
      <c r="K8544" s="39">
        <f>VLOOKUP('Cover page'!$B$6,Currecny_M!$A$1:$P$10,MATCH(Database!C8544,Currecny_M!$A$1:$P$1,0),FALSE)</f>
        <v>1</v>
      </c>
      <c r="L8544" s="82">
        <f t="shared" si="401"/>
        <v>-176.77500000000001</v>
      </c>
      <c r="M8544" s="82">
        <f>((E8544/$F$1)*VLOOKUP(N8544,Currecny_M!$A$1:$P$10,MATCH(Database!C8544,Currecny_M!$A$1:$P$1,0),FALSE))/VLOOKUP('Cover page'!$B$6,Currecny_M!$A$1:$P$10,MATCH(Database!C8544,Currecny_M!$A$1:$P$1,0),FALSE)</f>
        <v>-176.77500000000001</v>
      </c>
      <c r="N8544" s="6" t="str">
        <f>VLOOKUP(B8544,Master!$A$2:$C$11,3,FALSE)</f>
        <v>USD</v>
      </c>
      <c r="O8544" s="6" t="str">
        <f>VLOOKUP(B8544,Master!$A$2:$C$11,2,FALSE)</f>
        <v>America</v>
      </c>
      <c r="Q8544" s="39" t="str">
        <f>VLOOKUP(D8544,GL_Master!$A$1:$D$80,2,FALSE)</f>
        <v>BS</v>
      </c>
      <c r="R8544" s="39" t="str">
        <f>VLOOKUP(D8544,GL_Master!$A$1:$D$80,3,FALSE)</f>
        <v>Long-term provisions</v>
      </c>
      <c r="S8544" s="39" t="str">
        <f>VLOOKUP(D8544,GL_Master!$A$1:$D$80,4,FALSE)</f>
        <v>Provision for gratuity</v>
      </c>
    </row>
    <row r="8545" spans="1:19" x14ac:dyDescent="0.25">
      <c r="A8545" s="39" t="s">
        <v>262</v>
      </c>
      <c r="B8545" s="39" t="s">
        <v>235</v>
      </c>
      <c r="C8545" s="7">
        <v>43922</v>
      </c>
      <c r="D8545" s="39" t="s">
        <v>59</v>
      </c>
      <c r="E8545" s="39">
        <v>-1005</v>
      </c>
      <c r="F8545" s="82">
        <f t="shared" si="399"/>
        <v>-1.0049999999999999</v>
      </c>
      <c r="G8545" s="39">
        <f>VLOOKUP(N8545,Currecny_M!$A$1:$P$10,2,FALSE)</f>
        <v>75</v>
      </c>
      <c r="H8545" s="39">
        <f>MATCH(C8545,Currecny_M!$A$1:$P$1,0)</f>
        <v>2</v>
      </c>
      <c r="I8545" s="39">
        <f>VLOOKUP(N8545,Currecny_M!$A$1:$P$10,MATCH(Database!C8545,Currecny_M!$A$1:$P$1,0),FALSE)</f>
        <v>75</v>
      </c>
      <c r="J8545" s="82">
        <f t="shared" si="400"/>
        <v>-75.374999999999986</v>
      </c>
      <c r="K8545" s="39">
        <f>VLOOKUP('Cover page'!$B$6,Currecny_M!$A$1:$P$10,MATCH(Database!C8545,Currecny_M!$A$1:$P$1,0),FALSE)</f>
        <v>1</v>
      </c>
      <c r="L8545" s="82">
        <f t="shared" si="401"/>
        <v>-75.374999999999986</v>
      </c>
      <c r="M8545" s="82">
        <f>((E8545/$F$1)*VLOOKUP(N8545,Currecny_M!$A$1:$P$10,MATCH(Database!C8545,Currecny_M!$A$1:$P$1,0),FALSE))/VLOOKUP('Cover page'!$B$6,Currecny_M!$A$1:$P$10,MATCH(Database!C8545,Currecny_M!$A$1:$P$1,0),FALSE)</f>
        <v>-75.374999999999986</v>
      </c>
      <c r="N8545" s="6" t="str">
        <f>VLOOKUP(B8545,Master!$A$2:$C$11,3,FALSE)</f>
        <v>USD</v>
      </c>
      <c r="O8545" s="6" t="str">
        <f>VLOOKUP(B8545,Master!$A$2:$C$11,2,FALSE)</f>
        <v>America</v>
      </c>
      <c r="Q8545" s="39" t="str">
        <f>VLOOKUP(D8545,GL_Master!$A$1:$D$80,2,FALSE)</f>
        <v>BS</v>
      </c>
      <c r="R8545" s="39" t="str">
        <f>VLOOKUP(D8545,GL_Master!$A$1:$D$80,3,FALSE)</f>
        <v>Long-term provisions</v>
      </c>
      <c r="S8545" s="39" t="str">
        <f>VLOOKUP(D8545,GL_Master!$A$1:$D$80,4,FALSE)</f>
        <v>Provision for leave encashment</v>
      </c>
    </row>
    <row r="8546" spans="1:19" x14ac:dyDescent="0.25">
      <c r="A8546" s="39" t="s">
        <v>262</v>
      </c>
      <c r="B8546" s="39" t="s">
        <v>235</v>
      </c>
      <c r="C8546" s="7">
        <v>43922</v>
      </c>
      <c r="D8546" s="39" t="s">
        <v>60</v>
      </c>
      <c r="E8546" s="39">
        <v>-277</v>
      </c>
      <c r="F8546" s="82">
        <f t="shared" si="399"/>
        <v>-0.27700000000000002</v>
      </c>
      <c r="G8546" s="39">
        <f>VLOOKUP(N8546,Currecny_M!$A$1:$P$10,2,FALSE)</f>
        <v>75</v>
      </c>
      <c r="H8546" s="39">
        <f>MATCH(C8546,Currecny_M!$A$1:$P$1,0)</f>
        <v>2</v>
      </c>
      <c r="I8546" s="39">
        <f>VLOOKUP(N8546,Currecny_M!$A$1:$P$10,MATCH(Database!C8546,Currecny_M!$A$1:$P$1,0),FALSE)</f>
        <v>75</v>
      </c>
      <c r="J8546" s="82">
        <f t="shared" si="400"/>
        <v>-20.775000000000002</v>
      </c>
      <c r="K8546" s="39">
        <f>VLOOKUP('Cover page'!$B$6,Currecny_M!$A$1:$P$10,MATCH(Database!C8546,Currecny_M!$A$1:$P$1,0),FALSE)</f>
        <v>1</v>
      </c>
      <c r="L8546" s="82">
        <f t="shared" si="401"/>
        <v>-20.775000000000002</v>
      </c>
      <c r="M8546" s="82">
        <f>((E8546/$F$1)*VLOOKUP(N8546,Currecny_M!$A$1:$P$10,MATCH(Database!C8546,Currecny_M!$A$1:$P$1,0),FALSE))/VLOOKUP('Cover page'!$B$6,Currecny_M!$A$1:$P$10,MATCH(Database!C8546,Currecny_M!$A$1:$P$1,0),FALSE)</f>
        <v>-20.775000000000002</v>
      </c>
      <c r="N8546" s="6" t="str">
        <f>VLOOKUP(B8546,Master!$A$2:$C$11,3,FALSE)</f>
        <v>USD</v>
      </c>
      <c r="O8546" s="6" t="str">
        <f>VLOOKUP(B8546,Master!$A$2:$C$11,2,FALSE)</f>
        <v>America</v>
      </c>
      <c r="Q8546" s="39" t="str">
        <f>VLOOKUP(D8546,GL_Master!$A$1:$D$80,2,FALSE)</f>
        <v>BS</v>
      </c>
      <c r="R8546" s="39" t="str">
        <f>VLOOKUP(D8546,GL_Master!$A$1:$D$80,3,FALSE)</f>
        <v>Trade Payables</v>
      </c>
      <c r="S8546" s="39" t="str">
        <f>VLOOKUP(D8546,GL_Master!$A$1:$D$80,4,FALSE)</f>
        <v>Trade payable</v>
      </c>
    </row>
    <row r="8547" spans="1:19" x14ac:dyDescent="0.25">
      <c r="A8547" s="39" t="s">
        <v>262</v>
      </c>
      <c r="B8547" s="39" t="s">
        <v>235</v>
      </c>
      <c r="C8547" s="7">
        <v>43922</v>
      </c>
      <c r="D8547" s="39" t="s">
        <v>61</v>
      </c>
      <c r="E8547" s="39">
        <v>-2912</v>
      </c>
      <c r="F8547" s="82">
        <f t="shared" si="399"/>
        <v>-2.9119999999999999</v>
      </c>
      <c r="G8547" s="39">
        <f>VLOOKUP(N8547,Currecny_M!$A$1:$P$10,2,FALSE)</f>
        <v>75</v>
      </c>
      <c r="H8547" s="39">
        <f>MATCH(C8547,Currecny_M!$A$1:$P$1,0)</f>
        <v>2</v>
      </c>
      <c r="I8547" s="39">
        <f>VLOOKUP(N8547,Currecny_M!$A$1:$P$10,MATCH(Database!C8547,Currecny_M!$A$1:$P$1,0),FALSE)</f>
        <v>75</v>
      </c>
      <c r="J8547" s="82">
        <f t="shared" si="400"/>
        <v>-218.4</v>
      </c>
      <c r="K8547" s="39">
        <f>VLOOKUP('Cover page'!$B$6,Currecny_M!$A$1:$P$10,MATCH(Database!C8547,Currecny_M!$A$1:$P$1,0),FALSE)</f>
        <v>1</v>
      </c>
      <c r="L8547" s="82">
        <f t="shared" si="401"/>
        <v>-218.4</v>
      </c>
      <c r="M8547" s="82">
        <f>((E8547/$F$1)*VLOOKUP(N8547,Currecny_M!$A$1:$P$10,MATCH(Database!C8547,Currecny_M!$A$1:$P$1,0),FALSE))/VLOOKUP('Cover page'!$B$6,Currecny_M!$A$1:$P$10,MATCH(Database!C8547,Currecny_M!$A$1:$P$1,0),FALSE)</f>
        <v>-218.4</v>
      </c>
      <c r="N8547" s="6" t="str">
        <f>VLOOKUP(B8547,Master!$A$2:$C$11,3,FALSE)</f>
        <v>USD</v>
      </c>
      <c r="O8547" s="6" t="str">
        <f>VLOOKUP(B8547,Master!$A$2:$C$11,2,FALSE)</f>
        <v>America</v>
      </c>
      <c r="Q8547" s="39" t="str">
        <f>VLOOKUP(D8547,GL_Master!$A$1:$D$80,2,FALSE)</f>
        <v>BS</v>
      </c>
      <c r="R8547" s="39" t="str">
        <f>VLOOKUP(D8547,GL_Master!$A$1:$D$80,3,FALSE)</f>
        <v>Provisions</v>
      </c>
      <c r="S8547" s="39" t="str">
        <f>VLOOKUP(D8547,GL_Master!$A$1:$D$80,4,FALSE)</f>
        <v>Provision for doubtful assets</v>
      </c>
    </row>
    <row r="8548" spans="1:19" x14ac:dyDescent="0.25">
      <c r="A8548" s="39" t="s">
        <v>262</v>
      </c>
      <c r="B8548" s="39" t="s">
        <v>235</v>
      </c>
      <c r="C8548" s="7">
        <v>43922</v>
      </c>
      <c r="D8548" s="39" t="s">
        <v>62</v>
      </c>
      <c r="E8548" s="39">
        <v>-104</v>
      </c>
      <c r="F8548" s="82">
        <f t="shared" si="399"/>
        <v>-0.104</v>
      </c>
      <c r="G8548" s="39">
        <f>VLOOKUP(N8548,Currecny_M!$A$1:$P$10,2,FALSE)</f>
        <v>75</v>
      </c>
      <c r="H8548" s="39">
        <f>MATCH(C8548,Currecny_M!$A$1:$P$1,0)</f>
        <v>2</v>
      </c>
      <c r="I8548" s="39">
        <f>VLOOKUP(N8548,Currecny_M!$A$1:$P$10,MATCH(Database!C8548,Currecny_M!$A$1:$P$1,0),FALSE)</f>
        <v>75</v>
      </c>
      <c r="J8548" s="82">
        <f t="shared" si="400"/>
        <v>-7.8</v>
      </c>
      <c r="K8548" s="39">
        <f>VLOOKUP('Cover page'!$B$6,Currecny_M!$A$1:$P$10,MATCH(Database!C8548,Currecny_M!$A$1:$P$1,0),FALSE)</f>
        <v>1</v>
      </c>
      <c r="L8548" s="82">
        <f t="shared" si="401"/>
        <v>-7.8</v>
      </c>
      <c r="M8548" s="82">
        <f>((E8548/$F$1)*VLOOKUP(N8548,Currecny_M!$A$1:$P$10,MATCH(Database!C8548,Currecny_M!$A$1:$P$1,0),FALSE))/VLOOKUP('Cover page'!$B$6,Currecny_M!$A$1:$P$10,MATCH(Database!C8548,Currecny_M!$A$1:$P$1,0),FALSE)</f>
        <v>-7.8</v>
      </c>
      <c r="N8548" s="6" t="str">
        <f>VLOOKUP(B8548,Master!$A$2:$C$11,3,FALSE)</f>
        <v>USD</v>
      </c>
      <c r="O8548" s="6" t="str">
        <f>VLOOKUP(B8548,Master!$A$2:$C$11,2,FALSE)</f>
        <v>America</v>
      </c>
      <c r="Q8548" s="39" t="str">
        <f>VLOOKUP(D8548,GL_Master!$A$1:$D$80,2,FALSE)</f>
        <v>BS</v>
      </c>
      <c r="R8548" s="39" t="str">
        <f>VLOOKUP(D8548,GL_Master!$A$1:$D$80,3,FALSE)</f>
        <v>Provisions</v>
      </c>
      <c r="S8548" s="39" t="str">
        <f>VLOOKUP(D8548,GL_Master!$A$1:$D$80,4,FALSE)</f>
        <v>Provision for Insurance</v>
      </c>
    </row>
    <row r="8549" spans="1:19" x14ac:dyDescent="0.25">
      <c r="A8549" s="39" t="s">
        <v>262</v>
      </c>
      <c r="B8549" s="39" t="s">
        <v>235</v>
      </c>
      <c r="C8549" s="7">
        <v>43922</v>
      </c>
      <c r="D8549" s="39" t="s">
        <v>63</v>
      </c>
      <c r="E8549" s="39">
        <v>243</v>
      </c>
      <c r="F8549" s="82">
        <f t="shared" si="399"/>
        <v>0.24299999999999999</v>
      </c>
      <c r="G8549" s="39">
        <f>VLOOKUP(N8549,Currecny_M!$A$1:$P$10,2,FALSE)</f>
        <v>75</v>
      </c>
      <c r="H8549" s="39">
        <f>MATCH(C8549,Currecny_M!$A$1:$P$1,0)</f>
        <v>2</v>
      </c>
      <c r="I8549" s="39">
        <f>VLOOKUP(N8549,Currecny_M!$A$1:$P$10,MATCH(Database!C8549,Currecny_M!$A$1:$P$1,0),FALSE)</f>
        <v>75</v>
      </c>
      <c r="J8549" s="82">
        <f t="shared" si="400"/>
        <v>18.224999999999998</v>
      </c>
      <c r="K8549" s="39">
        <f>VLOOKUP('Cover page'!$B$6,Currecny_M!$A$1:$P$10,MATCH(Database!C8549,Currecny_M!$A$1:$P$1,0),FALSE)</f>
        <v>1</v>
      </c>
      <c r="L8549" s="82">
        <f t="shared" si="401"/>
        <v>18.224999999999998</v>
      </c>
      <c r="M8549" s="82">
        <f>((E8549/$F$1)*VLOOKUP(N8549,Currecny_M!$A$1:$P$10,MATCH(Database!C8549,Currecny_M!$A$1:$P$1,0),FALSE))/VLOOKUP('Cover page'!$B$6,Currecny_M!$A$1:$P$10,MATCH(Database!C8549,Currecny_M!$A$1:$P$1,0),FALSE)</f>
        <v>18.224999999999998</v>
      </c>
      <c r="N8549" s="6" t="str">
        <f>VLOOKUP(B8549,Master!$A$2:$C$11,3,FALSE)</f>
        <v>USD</v>
      </c>
      <c r="O8549" s="6" t="str">
        <f>VLOOKUP(B8549,Master!$A$2:$C$11,2,FALSE)</f>
        <v>America</v>
      </c>
      <c r="Q8549" s="39" t="str">
        <f>VLOOKUP(D8549,GL_Master!$A$1:$D$80,2,FALSE)</f>
        <v>BS</v>
      </c>
      <c r="R8549" s="39" t="str">
        <f>VLOOKUP(D8549,GL_Master!$A$1:$D$80,3,FALSE)</f>
        <v>Gross Block</v>
      </c>
      <c r="S8549" s="39" t="str">
        <f>VLOOKUP(D8549,GL_Master!$A$1:$D$80,4,FALSE)</f>
        <v>Tangible Fixed assets</v>
      </c>
    </row>
    <row r="8550" spans="1:19" x14ac:dyDescent="0.25">
      <c r="A8550" s="39" t="s">
        <v>262</v>
      </c>
      <c r="B8550" s="39" t="s">
        <v>235</v>
      </c>
      <c r="C8550" s="7">
        <v>43922</v>
      </c>
      <c r="D8550" s="39" t="s">
        <v>64</v>
      </c>
      <c r="E8550" s="39">
        <v>13901</v>
      </c>
      <c r="F8550" s="82">
        <f t="shared" si="399"/>
        <v>13.901</v>
      </c>
      <c r="G8550" s="39">
        <f>VLOOKUP(N8550,Currecny_M!$A$1:$P$10,2,FALSE)</f>
        <v>75</v>
      </c>
      <c r="H8550" s="39">
        <f>MATCH(C8550,Currecny_M!$A$1:$P$1,0)</f>
        <v>2</v>
      </c>
      <c r="I8550" s="39">
        <f>VLOOKUP(N8550,Currecny_M!$A$1:$P$10,MATCH(Database!C8550,Currecny_M!$A$1:$P$1,0),FALSE)</f>
        <v>75</v>
      </c>
      <c r="J8550" s="82">
        <f t="shared" si="400"/>
        <v>1042.575</v>
      </c>
      <c r="K8550" s="39">
        <f>VLOOKUP('Cover page'!$B$6,Currecny_M!$A$1:$P$10,MATCH(Database!C8550,Currecny_M!$A$1:$P$1,0),FALSE)</f>
        <v>1</v>
      </c>
      <c r="L8550" s="82">
        <f t="shared" si="401"/>
        <v>1042.575</v>
      </c>
      <c r="M8550" s="82">
        <f>((E8550/$F$1)*VLOOKUP(N8550,Currecny_M!$A$1:$P$10,MATCH(Database!C8550,Currecny_M!$A$1:$P$1,0),FALSE))/VLOOKUP('Cover page'!$B$6,Currecny_M!$A$1:$P$10,MATCH(Database!C8550,Currecny_M!$A$1:$P$1,0),FALSE)</f>
        <v>1042.575</v>
      </c>
      <c r="N8550" s="6" t="str">
        <f>VLOOKUP(B8550,Master!$A$2:$C$11,3,FALSE)</f>
        <v>USD</v>
      </c>
      <c r="O8550" s="6" t="str">
        <f>VLOOKUP(B8550,Master!$A$2:$C$11,2,FALSE)</f>
        <v>America</v>
      </c>
      <c r="Q8550" s="39" t="str">
        <f>VLOOKUP(D8550,GL_Master!$A$1:$D$80,2,FALSE)</f>
        <v>BS</v>
      </c>
      <c r="R8550" s="39" t="str">
        <f>VLOOKUP(D8550,GL_Master!$A$1:$D$80,3,FALSE)</f>
        <v>Gross Block</v>
      </c>
      <c r="S8550" s="39" t="str">
        <f>VLOOKUP(D8550,GL_Master!$A$1:$D$80,4,FALSE)</f>
        <v>Tangible Fixed assets</v>
      </c>
    </row>
    <row r="8551" spans="1:19" x14ac:dyDescent="0.25">
      <c r="A8551" s="39" t="s">
        <v>262</v>
      </c>
      <c r="B8551" s="39" t="s">
        <v>235</v>
      </c>
      <c r="C8551" s="7">
        <v>43922</v>
      </c>
      <c r="D8551" s="39" t="s">
        <v>65</v>
      </c>
      <c r="E8551" s="39">
        <v>-8771</v>
      </c>
      <c r="F8551" s="82">
        <f t="shared" si="399"/>
        <v>-8.7710000000000008</v>
      </c>
      <c r="G8551" s="39">
        <f>VLOOKUP(N8551,Currecny_M!$A$1:$P$10,2,FALSE)</f>
        <v>75</v>
      </c>
      <c r="H8551" s="39">
        <f>MATCH(C8551,Currecny_M!$A$1:$P$1,0)</f>
        <v>2</v>
      </c>
      <c r="I8551" s="39">
        <f>VLOOKUP(N8551,Currecny_M!$A$1:$P$10,MATCH(Database!C8551,Currecny_M!$A$1:$P$1,0),FALSE)</f>
        <v>75</v>
      </c>
      <c r="J8551" s="82">
        <f t="shared" si="400"/>
        <v>-657.82500000000005</v>
      </c>
      <c r="K8551" s="39">
        <f>VLOOKUP('Cover page'!$B$6,Currecny_M!$A$1:$P$10,MATCH(Database!C8551,Currecny_M!$A$1:$P$1,0),FALSE)</f>
        <v>1</v>
      </c>
      <c r="L8551" s="82">
        <f t="shared" si="401"/>
        <v>-657.82500000000005</v>
      </c>
      <c r="M8551" s="82">
        <f>((E8551/$F$1)*VLOOKUP(N8551,Currecny_M!$A$1:$P$10,MATCH(Database!C8551,Currecny_M!$A$1:$P$1,0),FALSE))/VLOOKUP('Cover page'!$B$6,Currecny_M!$A$1:$P$10,MATCH(Database!C8551,Currecny_M!$A$1:$P$1,0),FALSE)</f>
        <v>-657.82500000000005</v>
      </c>
      <c r="N8551" s="6" t="str">
        <f>VLOOKUP(B8551,Master!$A$2:$C$11,3,FALSE)</f>
        <v>USD</v>
      </c>
      <c r="O8551" s="6" t="str">
        <f>VLOOKUP(B8551,Master!$A$2:$C$11,2,FALSE)</f>
        <v>America</v>
      </c>
      <c r="Q8551" s="39" t="str">
        <f>VLOOKUP(D8551,GL_Master!$A$1:$D$80,2,FALSE)</f>
        <v>BS</v>
      </c>
      <c r="R8551" s="39" t="str">
        <f>VLOOKUP(D8551,GL_Master!$A$1:$D$80,3,FALSE)</f>
        <v>Accumulated Depreciation</v>
      </c>
      <c r="S8551" s="39" t="str">
        <f>VLOOKUP(D8551,GL_Master!$A$1:$D$80,4,FALSE)</f>
        <v>Accumulated Depreciation</v>
      </c>
    </row>
    <row r="8552" spans="1:19" x14ac:dyDescent="0.25">
      <c r="A8552" s="39" t="s">
        <v>262</v>
      </c>
      <c r="B8552" s="39" t="s">
        <v>235</v>
      </c>
      <c r="C8552" s="7">
        <v>43922</v>
      </c>
      <c r="D8552" s="39" t="s">
        <v>66</v>
      </c>
      <c r="E8552" s="39">
        <v>7488</v>
      </c>
      <c r="F8552" s="82">
        <f t="shared" si="399"/>
        <v>7.4880000000000004</v>
      </c>
      <c r="G8552" s="39">
        <f>VLOOKUP(N8552,Currecny_M!$A$1:$P$10,2,FALSE)</f>
        <v>75</v>
      </c>
      <c r="H8552" s="39">
        <f>MATCH(C8552,Currecny_M!$A$1:$P$1,0)</f>
        <v>2</v>
      </c>
      <c r="I8552" s="39">
        <f>VLOOKUP(N8552,Currecny_M!$A$1:$P$10,MATCH(Database!C8552,Currecny_M!$A$1:$P$1,0),FALSE)</f>
        <v>75</v>
      </c>
      <c r="J8552" s="82">
        <f t="shared" si="400"/>
        <v>561.6</v>
      </c>
      <c r="K8552" s="39">
        <f>VLOOKUP('Cover page'!$B$6,Currecny_M!$A$1:$P$10,MATCH(Database!C8552,Currecny_M!$A$1:$P$1,0),FALSE)</f>
        <v>1</v>
      </c>
      <c r="L8552" s="82">
        <f t="shared" si="401"/>
        <v>561.6</v>
      </c>
      <c r="M8552" s="82">
        <f>((E8552/$F$1)*VLOOKUP(N8552,Currecny_M!$A$1:$P$10,MATCH(Database!C8552,Currecny_M!$A$1:$P$1,0),FALSE))/VLOOKUP('Cover page'!$B$6,Currecny_M!$A$1:$P$10,MATCH(Database!C8552,Currecny_M!$A$1:$P$1,0),FALSE)</f>
        <v>561.6</v>
      </c>
      <c r="N8552" s="6" t="str">
        <f>VLOOKUP(B8552,Master!$A$2:$C$11,3,FALSE)</f>
        <v>USD</v>
      </c>
      <c r="O8552" s="6" t="str">
        <f>VLOOKUP(B8552,Master!$A$2:$C$11,2,FALSE)</f>
        <v>America</v>
      </c>
      <c r="Q8552" s="39" t="str">
        <f>VLOOKUP(D8552,GL_Master!$A$1:$D$80,2,FALSE)</f>
        <v>BS</v>
      </c>
      <c r="R8552" s="39" t="str">
        <f>VLOOKUP(D8552,GL_Master!$A$1:$D$80,3,FALSE)</f>
        <v>Gross Block</v>
      </c>
      <c r="S8552" s="39" t="str">
        <f>VLOOKUP(D8552,GL_Master!$A$1:$D$80,4,FALSE)</f>
        <v>Tangible Fixed assets</v>
      </c>
    </row>
    <row r="8553" spans="1:19" x14ac:dyDescent="0.25">
      <c r="A8553" s="39" t="s">
        <v>262</v>
      </c>
      <c r="B8553" s="39" t="s">
        <v>235</v>
      </c>
      <c r="C8553" s="7">
        <v>43922</v>
      </c>
      <c r="D8553" s="39" t="s">
        <v>67</v>
      </c>
      <c r="E8553" s="39">
        <v>2739</v>
      </c>
      <c r="F8553" s="82">
        <f t="shared" si="399"/>
        <v>2.7389999999999999</v>
      </c>
      <c r="G8553" s="39">
        <f>VLOOKUP(N8553,Currecny_M!$A$1:$P$10,2,FALSE)</f>
        <v>75</v>
      </c>
      <c r="H8553" s="39">
        <f>MATCH(C8553,Currecny_M!$A$1:$P$1,0)</f>
        <v>2</v>
      </c>
      <c r="I8553" s="39">
        <f>VLOOKUP(N8553,Currecny_M!$A$1:$P$10,MATCH(Database!C8553,Currecny_M!$A$1:$P$1,0),FALSE)</f>
        <v>75</v>
      </c>
      <c r="J8553" s="82">
        <f t="shared" si="400"/>
        <v>205.42499999999998</v>
      </c>
      <c r="K8553" s="39">
        <f>VLOOKUP('Cover page'!$B$6,Currecny_M!$A$1:$P$10,MATCH(Database!C8553,Currecny_M!$A$1:$P$1,0),FALSE)</f>
        <v>1</v>
      </c>
      <c r="L8553" s="82">
        <f t="shared" si="401"/>
        <v>205.42499999999998</v>
      </c>
      <c r="M8553" s="82">
        <f>((E8553/$F$1)*VLOOKUP(N8553,Currecny_M!$A$1:$P$10,MATCH(Database!C8553,Currecny_M!$A$1:$P$1,0),FALSE))/VLOOKUP('Cover page'!$B$6,Currecny_M!$A$1:$P$10,MATCH(Database!C8553,Currecny_M!$A$1:$P$1,0),FALSE)</f>
        <v>205.42499999999998</v>
      </c>
      <c r="N8553" s="6" t="str">
        <f>VLOOKUP(B8553,Master!$A$2:$C$11,3,FALSE)</f>
        <v>USD</v>
      </c>
      <c r="O8553" s="6" t="str">
        <f>VLOOKUP(B8553,Master!$A$2:$C$11,2,FALSE)</f>
        <v>America</v>
      </c>
      <c r="Q8553" s="39" t="str">
        <f>VLOOKUP(D8553,GL_Master!$A$1:$D$80,2,FALSE)</f>
        <v>BS</v>
      </c>
      <c r="R8553" s="39" t="str">
        <f>VLOOKUP(D8553,GL_Master!$A$1:$D$80,3,FALSE)</f>
        <v>Gross Block</v>
      </c>
      <c r="S8553" s="39" t="str">
        <f>VLOOKUP(D8553,GL_Master!$A$1:$D$80,4,FALSE)</f>
        <v>Tangible Fixed assets</v>
      </c>
    </row>
    <row r="8554" spans="1:19" x14ac:dyDescent="0.25">
      <c r="A8554" s="39" t="s">
        <v>262</v>
      </c>
      <c r="B8554" s="39" t="s">
        <v>235</v>
      </c>
      <c r="C8554" s="7">
        <v>43922</v>
      </c>
      <c r="D8554" s="39" t="s">
        <v>68</v>
      </c>
      <c r="E8554" s="39">
        <v>-2392</v>
      </c>
      <c r="F8554" s="82">
        <f t="shared" si="399"/>
        <v>-2.3919999999999999</v>
      </c>
      <c r="G8554" s="39">
        <f>VLOOKUP(N8554,Currecny_M!$A$1:$P$10,2,FALSE)</f>
        <v>75</v>
      </c>
      <c r="H8554" s="39">
        <f>MATCH(C8554,Currecny_M!$A$1:$P$1,0)</f>
        <v>2</v>
      </c>
      <c r="I8554" s="39">
        <f>VLOOKUP(N8554,Currecny_M!$A$1:$P$10,MATCH(Database!C8554,Currecny_M!$A$1:$P$1,0),FALSE)</f>
        <v>75</v>
      </c>
      <c r="J8554" s="82">
        <f t="shared" si="400"/>
        <v>-179.4</v>
      </c>
      <c r="K8554" s="39">
        <f>VLOOKUP('Cover page'!$B$6,Currecny_M!$A$1:$P$10,MATCH(Database!C8554,Currecny_M!$A$1:$P$1,0),FALSE)</f>
        <v>1</v>
      </c>
      <c r="L8554" s="82">
        <f t="shared" si="401"/>
        <v>-179.4</v>
      </c>
      <c r="M8554" s="82">
        <f>((E8554/$F$1)*VLOOKUP(N8554,Currecny_M!$A$1:$P$10,MATCH(Database!C8554,Currecny_M!$A$1:$P$1,0),FALSE))/VLOOKUP('Cover page'!$B$6,Currecny_M!$A$1:$P$10,MATCH(Database!C8554,Currecny_M!$A$1:$P$1,0),FALSE)</f>
        <v>-179.4</v>
      </c>
      <c r="N8554" s="6" t="str">
        <f>VLOOKUP(B8554,Master!$A$2:$C$11,3,FALSE)</f>
        <v>USD</v>
      </c>
      <c r="O8554" s="6" t="str">
        <f>VLOOKUP(B8554,Master!$A$2:$C$11,2,FALSE)</f>
        <v>America</v>
      </c>
      <c r="Q8554" s="39" t="str">
        <f>VLOOKUP(D8554,GL_Master!$A$1:$D$80,2,FALSE)</f>
        <v>BS</v>
      </c>
      <c r="R8554" s="39" t="str">
        <f>VLOOKUP(D8554,GL_Master!$A$1:$D$80,3,FALSE)</f>
        <v>Accumulated Depreciation</v>
      </c>
      <c r="S8554" s="39" t="str">
        <f>VLOOKUP(D8554,GL_Master!$A$1:$D$80,4,FALSE)</f>
        <v>Accumulated Depreciation</v>
      </c>
    </row>
    <row r="8555" spans="1:19" x14ac:dyDescent="0.25">
      <c r="A8555" s="39" t="s">
        <v>262</v>
      </c>
      <c r="B8555" s="39" t="s">
        <v>235</v>
      </c>
      <c r="C8555" s="7">
        <v>43922</v>
      </c>
      <c r="D8555" s="39" t="s">
        <v>69</v>
      </c>
      <c r="E8555" s="39">
        <v>4749</v>
      </c>
      <c r="F8555" s="82">
        <f t="shared" si="399"/>
        <v>4.7489999999999997</v>
      </c>
      <c r="G8555" s="39">
        <f>VLOOKUP(N8555,Currecny_M!$A$1:$P$10,2,FALSE)</f>
        <v>75</v>
      </c>
      <c r="H8555" s="39">
        <f>MATCH(C8555,Currecny_M!$A$1:$P$1,0)</f>
        <v>2</v>
      </c>
      <c r="I8555" s="39">
        <f>VLOOKUP(N8555,Currecny_M!$A$1:$P$10,MATCH(Database!C8555,Currecny_M!$A$1:$P$1,0),FALSE)</f>
        <v>75</v>
      </c>
      <c r="J8555" s="82">
        <f t="shared" si="400"/>
        <v>356.17499999999995</v>
      </c>
      <c r="K8555" s="39">
        <f>VLOOKUP('Cover page'!$B$6,Currecny_M!$A$1:$P$10,MATCH(Database!C8555,Currecny_M!$A$1:$P$1,0),FALSE)</f>
        <v>1</v>
      </c>
      <c r="L8555" s="82">
        <f t="shared" si="401"/>
        <v>356.17499999999995</v>
      </c>
      <c r="M8555" s="82">
        <f>((E8555/$F$1)*VLOOKUP(N8555,Currecny_M!$A$1:$P$10,MATCH(Database!C8555,Currecny_M!$A$1:$P$1,0),FALSE))/VLOOKUP('Cover page'!$B$6,Currecny_M!$A$1:$P$10,MATCH(Database!C8555,Currecny_M!$A$1:$P$1,0),FALSE)</f>
        <v>356.17499999999995</v>
      </c>
      <c r="N8555" s="6" t="str">
        <f>VLOOKUP(B8555,Master!$A$2:$C$11,3,FALSE)</f>
        <v>USD</v>
      </c>
      <c r="O8555" s="6" t="str">
        <f>VLOOKUP(B8555,Master!$A$2:$C$11,2,FALSE)</f>
        <v>America</v>
      </c>
      <c r="Q8555" s="39" t="str">
        <f>VLOOKUP(D8555,GL_Master!$A$1:$D$80,2,FALSE)</f>
        <v>BS</v>
      </c>
      <c r="R8555" s="39" t="str">
        <f>VLOOKUP(D8555,GL_Master!$A$1:$D$80,3,FALSE)</f>
        <v>Gross Block</v>
      </c>
      <c r="S8555" s="39" t="str">
        <f>VLOOKUP(D8555,GL_Master!$A$1:$D$80,4,FALSE)</f>
        <v>Tangible Fixed assets</v>
      </c>
    </row>
    <row r="8556" spans="1:19" x14ac:dyDescent="0.25">
      <c r="A8556" s="39" t="s">
        <v>262</v>
      </c>
      <c r="B8556" s="39" t="s">
        <v>235</v>
      </c>
      <c r="C8556" s="7">
        <v>43922</v>
      </c>
      <c r="D8556" s="39" t="s">
        <v>70</v>
      </c>
      <c r="E8556" s="39">
        <v>-173</v>
      </c>
      <c r="F8556" s="82">
        <f t="shared" si="399"/>
        <v>-0.17299999999999999</v>
      </c>
      <c r="G8556" s="39">
        <f>VLOOKUP(N8556,Currecny_M!$A$1:$P$10,2,FALSE)</f>
        <v>75</v>
      </c>
      <c r="H8556" s="39">
        <f>MATCH(C8556,Currecny_M!$A$1:$P$1,0)</f>
        <v>2</v>
      </c>
      <c r="I8556" s="39">
        <f>VLOOKUP(N8556,Currecny_M!$A$1:$P$10,MATCH(Database!C8556,Currecny_M!$A$1:$P$1,0),FALSE)</f>
        <v>75</v>
      </c>
      <c r="J8556" s="82">
        <f t="shared" si="400"/>
        <v>-12.975</v>
      </c>
      <c r="K8556" s="39">
        <f>VLOOKUP('Cover page'!$B$6,Currecny_M!$A$1:$P$10,MATCH(Database!C8556,Currecny_M!$A$1:$P$1,0),FALSE)</f>
        <v>1</v>
      </c>
      <c r="L8556" s="82">
        <f t="shared" si="401"/>
        <v>-12.975</v>
      </c>
      <c r="M8556" s="82">
        <f>((E8556/$F$1)*VLOOKUP(N8556,Currecny_M!$A$1:$P$10,MATCH(Database!C8556,Currecny_M!$A$1:$P$1,0),FALSE))/VLOOKUP('Cover page'!$B$6,Currecny_M!$A$1:$P$10,MATCH(Database!C8556,Currecny_M!$A$1:$P$1,0),FALSE)</f>
        <v>-12.975</v>
      </c>
      <c r="N8556" s="6" t="str">
        <f>VLOOKUP(B8556,Master!$A$2:$C$11,3,FALSE)</f>
        <v>USD</v>
      </c>
      <c r="O8556" s="6" t="str">
        <f>VLOOKUP(B8556,Master!$A$2:$C$11,2,FALSE)</f>
        <v>America</v>
      </c>
      <c r="Q8556" s="39" t="str">
        <f>VLOOKUP(D8556,GL_Master!$A$1:$D$80,2,FALSE)</f>
        <v>BS</v>
      </c>
      <c r="R8556" s="39" t="str">
        <f>VLOOKUP(D8556,GL_Master!$A$1:$D$80,3,FALSE)</f>
        <v>Accumulated Depreciation</v>
      </c>
      <c r="S8556" s="39" t="str">
        <f>VLOOKUP(D8556,GL_Master!$A$1:$D$80,4,FALSE)</f>
        <v>Accumulated Depreciation</v>
      </c>
    </row>
    <row r="8557" spans="1:19" x14ac:dyDescent="0.25">
      <c r="A8557" s="39" t="s">
        <v>262</v>
      </c>
      <c r="B8557" s="39" t="s">
        <v>235</v>
      </c>
      <c r="C8557" s="7">
        <v>43922</v>
      </c>
      <c r="D8557" s="39" t="s">
        <v>71</v>
      </c>
      <c r="E8557" s="39">
        <v>8528</v>
      </c>
      <c r="F8557" s="82">
        <f t="shared" si="399"/>
        <v>8.5280000000000005</v>
      </c>
      <c r="G8557" s="39">
        <f>VLOOKUP(N8557,Currecny_M!$A$1:$P$10,2,FALSE)</f>
        <v>75</v>
      </c>
      <c r="H8557" s="39">
        <f>MATCH(C8557,Currecny_M!$A$1:$P$1,0)</f>
        <v>2</v>
      </c>
      <c r="I8557" s="39">
        <f>VLOOKUP(N8557,Currecny_M!$A$1:$P$10,MATCH(Database!C8557,Currecny_M!$A$1:$P$1,0),FALSE)</f>
        <v>75</v>
      </c>
      <c r="J8557" s="82">
        <f t="shared" si="400"/>
        <v>639.6</v>
      </c>
      <c r="K8557" s="39">
        <f>VLOOKUP('Cover page'!$B$6,Currecny_M!$A$1:$P$10,MATCH(Database!C8557,Currecny_M!$A$1:$P$1,0),FALSE)</f>
        <v>1</v>
      </c>
      <c r="L8557" s="82">
        <f t="shared" si="401"/>
        <v>639.6</v>
      </c>
      <c r="M8557" s="82">
        <f>((E8557/$F$1)*VLOOKUP(N8557,Currecny_M!$A$1:$P$10,MATCH(Database!C8557,Currecny_M!$A$1:$P$1,0),FALSE))/VLOOKUP('Cover page'!$B$6,Currecny_M!$A$1:$P$10,MATCH(Database!C8557,Currecny_M!$A$1:$P$1,0),FALSE)</f>
        <v>639.6</v>
      </c>
      <c r="N8557" s="6" t="str">
        <f>VLOOKUP(B8557,Master!$A$2:$C$11,3,FALSE)</f>
        <v>USD</v>
      </c>
      <c r="O8557" s="6" t="str">
        <f>VLOOKUP(B8557,Master!$A$2:$C$11,2,FALSE)</f>
        <v>America</v>
      </c>
      <c r="Q8557" s="39" t="str">
        <f>VLOOKUP(D8557,GL_Master!$A$1:$D$80,2,FALSE)</f>
        <v>BS</v>
      </c>
      <c r="R8557" s="39" t="str">
        <f>VLOOKUP(D8557,GL_Master!$A$1:$D$80,3,FALSE)</f>
        <v>Gross Block</v>
      </c>
      <c r="S8557" s="39" t="str">
        <f>VLOOKUP(D8557,GL_Master!$A$1:$D$80,4,FALSE)</f>
        <v>Tangible Fixed assets</v>
      </c>
    </row>
    <row r="8558" spans="1:19" x14ac:dyDescent="0.25">
      <c r="A8558" s="39" t="s">
        <v>262</v>
      </c>
      <c r="B8558" s="39" t="s">
        <v>235</v>
      </c>
      <c r="C8558" s="7">
        <v>43922</v>
      </c>
      <c r="D8558" s="39" t="s">
        <v>72</v>
      </c>
      <c r="E8558" s="39">
        <v>69</v>
      </c>
      <c r="F8558" s="82">
        <f t="shared" si="399"/>
        <v>6.9000000000000006E-2</v>
      </c>
      <c r="G8558" s="39">
        <f>VLOOKUP(N8558,Currecny_M!$A$1:$P$10,2,FALSE)</f>
        <v>75</v>
      </c>
      <c r="H8558" s="39">
        <f>MATCH(C8558,Currecny_M!$A$1:$P$1,0)</f>
        <v>2</v>
      </c>
      <c r="I8558" s="39">
        <f>VLOOKUP(N8558,Currecny_M!$A$1:$P$10,MATCH(Database!C8558,Currecny_M!$A$1:$P$1,0),FALSE)</f>
        <v>75</v>
      </c>
      <c r="J8558" s="82">
        <f t="shared" si="400"/>
        <v>5.1750000000000007</v>
      </c>
      <c r="K8558" s="39">
        <f>VLOOKUP('Cover page'!$B$6,Currecny_M!$A$1:$P$10,MATCH(Database!C8558,Currecny_M!$A$1:$P$1,0),FALSE)</f>
        <v>1</v>
      </c>
      <c r="L8558" s="82">
        <f t="shared" si="401"/>
        <v>5.1750000000000007</v>
      </c>
      <c r="M8558" s="82">
        <f>((E8558/$F$1)*VLOOKUP(N8558,Currecny_M!$A$1:$P$10,MATCH(Database!C8558,Currecny_M!$A$1:$P$1,0),FALSE))/VLOOKUP('Cover page'!$B$6,Currecny_M!$A$1:$P$10,MATCH(Database!C8558,Currecny_M!$A$1:$P$1,0),FALSE)</f>
        <v>5.1750000000000007</v>
      </c>
      <c r="N8558" s="6" t="str">
        <f>VLOOKUP(B8558,Master!$A$2:$C$11,3,FALSE)</f>
        <v>USD</v>
      </c>
      <c r="O8558" s="6" t="str">
        <f>VLOOKUP(B8558,Master!$A$2:$C$11,2,FALSE)</f>
        <v>America</v>
      </c>
      <c r="Q8558" s="39" t="str">
        <f>VLOOKUP(D8558,GL_Master!$A$1:$D$80,2,FALSE)</f>
        <v>BS</v>
      </c>
      <c r="R8558" s="39" t="str">
        <f>VLOOKUP(D8558,GL_Master!$A$1:$D$80,3,FALSE)</f>
        <v>Gross Block</v>
      </c>
      <c r="S8558" s="39" t="str">
        <f>VLOOKUP(D8558,GL_Master!$A$1:$D$80,4,FALSE)</f>
        <v>Tangible Fixed assets</v>
      </c>
    </row>
    <row r="8559" spans="1:19" x14ac:dyDescent="0.25">
      <c r="A8559" s="39" t="s">
        <v>262</v>
      </c>
      <c r="B8559" s="39" t="s">
        <v>235</v>
      </c>
      <c r="C8559" s="7">
        <v>43922</v>
      </c>
      <c r="D8559" s="39" t="s">
        <v>73</v>
      </c>
      <c r="E8559" s="39">
        <v>35</v>
      </c>
      <c r="F8559" s="82">
        <f t="shared" si="399"/>
        <v>3.5000000000000003E-2</v>
      </c>
      <c r="G8559" s="39">
        <f>VLOOKUP(N8559,Currecny_M!$A$1:$P$10,2,FALSE)</f>
        <v>75</v>
      </c>
      <c r="H8559" s="39">
        <f>MATCH(C8559,Currecny_M!$A$1:$P$1,0)</f>
        <v>2</v>
      </c>
      <c r="I8559" s="39">
        <f>VLOOKUP(N8559,Currecny_M!$A$1:$P$10,MATCH(Database!C8559,Currecny_M!$A$1:$P$1,0),FALSE)</f>
        <v>75</v>
      </c>
      <c r="J8559" s="82">
        <f t="shared" si="400"/>
        <v>2.6250000000000004</v>
      </c>
      <c r="K8559" s="39">
        <f>VLOOKUP('Cover page'!$B$6,Currecny_M!$A$1:$P$10,MATCH(Database!C8559,Currecny_M!$A$1:$P$1,0),FALSE)</f>
        <v>1</v>
      </c>
      <c r="L8559" s="82">
        <f t="shared" si="401"/>
        <v>2.6250000000000004</v>
      </c>
      <c r="M8559" s="82">
        <f>((E8559/$F$1)*VLOOKUP(N8559,Currecny_M!$A$1:$P$10,MATCH(Database!C8559,Currecny_M!$A$1:$P$1,0),FALSE))/VLOOKUP('Cover page'!$B$6,Currecny_M!$A$1:$P$10,MATCH(Database!C8559,Currecny_M!$A$1:$P$1,0),FALSE)</f>
        <v>2.6250000000000004</v>
      </c>
      <c r="N8559" s="6" t="str">
        <f>VLOOKUP(B8559,Master!$A$2:$C$11,3,FALSE)</f>
        <v>USD</v>
      </c>
      <c r="O8559" s="6" t="str">
        <f>VLOOKUP(B8559,Master!$A$2:$C$11,2,FALSE)</f>
        <v>America</v>
      </c>
      <c r="Q8559" s="39" t="str">
        <f>VLOOKUP(D8559,GL_Master!$A$1:$D$80,2,FALSE)</f>
        <v>BS</v>
      </c>
      <c r="R8559" s="39" t="str">
        <f>VLOOKUP(D8559,GL_Master!$A$1:$D$80,3,FALSE)</f>
        <v>Gross Block</v>
      </c>
      <c r="S8559" s="39" t="str">
        <f>VLOOKUP(D8559,GL_Master!$A$1:$D$80,4,FALSE)</f>
        <v>Tangible Fixed assets</v>
      </c>
    </row>
    <row r="8560" spans="1:19" x14ac:dyDescent="0.25">
      <c r="A8560" s="39" t="s">
        <v>262</v>
      </c>
      <c r="B8560" s="39" t="s">
        <v>235</v>
      </c>
      <c r="C8560" s="7">
        <v>43922</v>
      </c>
      <c r="D8560" s="39" t="s">
        <v>74</v>
      </c>
      <c r="E8560" s="39">
        <v>-8181</v>
      </c>
      <c r="F8560" s="82">
        <f t="shared" si="399"/>
        <v>-8.1809999999999992</v>
      </c>
      <c r="G8560" s="39">
        <f>VLOOKUP(N8560,Currecny_M!$A$1:$P$10,2,FALSE)</f>
        <v>75</v>
      </c>
      <c r="H8560" s="39">
        <f>MATCH(C8560,Currecny_M!$A$1:$P$1,0)</f>
        <v>2</v>
      </c>
      <c r="I8560" s="39">
        <f>VLOOKUP(N8560,Currecny_M!$A$1:$P$10,MATCH(Database!C8560,Currecny_M!$A$1:$P$1,0),FALSE)</f>
        <v>75</v>
      </c>
      <c r="J8560" s="82">
        <f t="shared" si="400"/>
        <v>-613.57499999999993</v>
      </c>
      <c r="K8560" s="39">
        <f>VLOOKUP('Cover page'!$B$6,Currecny_M!$A$1:$P$10,MATCH(Database!C8560,Currecny_M!$A$1:$P$1,0),FALSE)</f>
        <v>1</v>
      </c>
      <c r="L8560" s="82">
        <f t="shared" si="401"/>
        <v>-613.57499999999993</v>
      </c>
      <c r="M8560" s="82">
        <f>((E8560/$F$1)*VLOOKUP(N8560,Currecny_M!$A$1:$P$10,MATCH(Database!C8560,Currecny_M!$A$1:$P$1,0),FALSE))/VLOOKUP('Cover page'!$B$6,Currecny_M!$A$1:$P$10,MATCH(Database!C8560,Currecny_M!$A$1:$P$1,0),FALSE)</f>
        <v>-613.57499999999993</v>
      </c>
      <c r="N8560" s="6" t="str">
        <f>VLOOKUP(B8560,Master!$A$2:$C$11,3,FALSE)</f>
        <v>USD</v>
      </c>
      <c r="O8560" s="6" t="str">
        <f>VLOOKUP(B8560,Master!$A$2:$C$11,2,FALSE)</f>
        <v>America</v>
      </c>
      <c r="Q8560" s="39" t="str">
        <f>VLOOKUP(D8560,GL_Master!$A$1:$D$80,2,FALSE)</f>
        <v>BS</v>
      </c>
      <c r="R8560" s="39" t="str">
        <f>VLOOKUP(D8560,GL_Master!$A$1:$D$80,3,FALSE)</f>
        <v>Accumulated Depreciation</v>
      </c>
      <c r="S8560" s="39" t="str">
        <f>VLOOKUP(D8560,GL_Master!$A$1:$D$80,4,FALSE)</f>
        <v>Accumulated Depreciation</v>
      </c>
    </row>
    <row r="8561" spans="1:19" x14ac:dyDescent="0.25">
      <c r="A8561" s="39" t="s">
        <v>262</v>
      </c>
      <c r="B8561" s="39" t="s">
        <v>235</v>
      </c>
      <c r="C8561" s="7">
        <v>43922</v>
      </c>
      <c r="D8561" s="39" t="s">
        <v>21</v>
      </c>
      <c r="E8561" s="39">
        <v>693</v>
      </c>
      <c r="F8561" s="82">
        <f t="shared" si="399"/>
        <v>0.69299999999999995</v>
      </c>
      <c r="G8561" s="39">
        <f>VLOOKUP(N8561,Currecny_M!$A$1:$P$10,2,FALSE)</f>
        <v>75</v>
      </c>
      <c r="H8561" s="39">
        <f>MATCH(C8561,Currecny_M!$A$1:$P$1,0)</f>
        <v>2</v>
      </c>
      <c r="I8561" s="39">
        <f>VLOOKUP(N8561,Currecny_M!$A$1:$P$10,MATCH(Database!C8561,Currecny_M!$A$1:$P$1,0),FALSE)</f>
        <v>75</v>
      </c>
      <c r="J8561" s="82">
        <f t="shared" si="400"/>
        <v>51.974999999999994</v>
      </c>
      <c r="K8561" s="39">
        <f>VLOOKUP('Cover page'!$B$6,Currecny_M!$A$1:$P$10,MATCH(Database!C8561,Currecny_M!$A$1:$P$1,0),FALSE)</f>
        <v>1</v>
      </c>
      <c r="L8561" s="82">
        <f t="shared" si="401"/>
        <v>51.974999999999994</v>
      </c>
      <c r="M8561" s="82">
        <f>((E8561/$F$1)*VLOOKUP(N8561,Currecny_M!$A$1:$P$10,MATCH(Database!C8561,Currecny_M!$A$1:$P$1,0),FALSE))/VLOOKUP('Cover page'!$B$6,Currecny_M!$A$1:$P$10,MATCH(Database!C8561,Currecny_M!$A$1:$P$1,0),FALSE)</f>
        <v>51.974999999999994</v>
      </c>
      <c r="N8561" s="6" t="str">
        <f>VLOOKUP(B8561,Master!$A$2:$C$11,3,FALSE)</f>
        <v>USD</v>
      </c>
      <c r="O8561" s="6" t="str">
        <f>VLOOKUP(B8561,Master!$A$2:$C$11,2,FALSE)</f>
        <v>America</v>
      </c>
      <c r="Q8561" s="39" t="str">
        <f>VLOOKUP(D8561,GL_Master!$A$1:$D$80,2,FALSE)</f>
        <v>BS</v>
      </c>
      <c r="R8561" s="39" t="str">
        <f>VLOOKUP(D8561,GL_Master!$A$1:$D$80,3,FALSE)</f>
        <v>Gross Block</v>
      </c>
      <c r="S8561" s="39" t="str">
        <f>VLOOKUP(D8561,GL_Master!$A$1:$D$80,4,FALSE)</f>
        <v>Tangible Fixed assets</v>
      </c>
    </row>
    <row r="8562" spans="1:19" x14ac:dyDescent="0.25">
      <c r="A8562" s="39" t="s">
        <v>262</v>
      </c>
      <c r="B8562" s="39" t="s">
        <v>235</v>
      </c>
      <c r="C8562" s="7">
        <v>43922</v>
      </c>
      <c r="D8562" s="39" t="s">
        <v>27</v>
      </c>
      <c r="E8562" s="39">
        <v>1560</v>
      </c>
      <c r="F8562" s="82">
        <f t="shared" si="399"/>
        <v>1.56</v>
      </c>
      <c r="G8562" s="39">
        <f>VLOOKUP(N8562,Currecny_M!$A$1:$P$10,2,FALSE)</f>
        <v>75</v>
      </c>
      <c r="H8562" s="39">
        <f>MATCH(C8562,Currecny_M!$A$1:$P$1,0)</f>
        <v>2</v>
      </c>
      <c r="I8562" s="39">
        <f>VLOOKUP(N8562,Currecny_M!$A$1:$P$10,MATCH(Database!C8562,Currecny_M!$A$1:$P$1,0),FALSE)</f>
        <v>75</v>
      </c>
      <c r="J8562" s="82">
        <f t="shared" si="400"/>
        <v>117</v>
      </c>
      <c r="K8562" s="39">
        <f>VLOOKUP('Cover page'!$B$6,Currecny_M!$A$1:$P$10,MATCH(Database!C8562,Currecny_M!$A$1:$P$1,0),FALSE)</f>
        <v>1</v>
      </c>
      <c r="L8562" s="82">
        <f t="shared" si="401"/>
        <v>117</v>
      </c>
      <c r="M8562" s="82">
        <f>((E8562/$F$1)*VLOOKUP(N8562,Currecny_M!$A$1:$P$10,MATCH(Database!C8562,Currecny_M!$A$1:$P$1,0),FALSE))/VLOOKUP('Cover page'!$B$6,Currecny_M!$A$1:$P$10,MATCH(Database!C8562,Currecny_M!$A$1:$P$1,0),FALSE)</f>
        <v>117</v>
      </c>
      <c r="N8562" s="6" t="str">
        <f>VLOOKUP(B8562,Master!$A$2:$C$11,3,FALSE)</f>
        <v>USD</v>
      </c>
      <c r="O8562" s="6" t="str">
        <f>VLOOKUP(B8562,Master!$A$2:$C$11,2,FALSE)</f>
        <v>America</v>
      </c>
      <c r="Q8562" s="39" t="str">
        <f>VLOOKUP(D8562,GL_Master!$A$1:$D$80,2,FALSE)</f>
        <v>BS</v>
      </c>
      <c r="R8562" s="39" t="str">
        <f>VLOOKUP(D8562,GL_Master!$A$1:$D$80,3,FALSE)</f>
        <v>Gross Block</v>
      </c>
      <c r="S8562" s="39" t="str">
        <f>VLOOKUP(D8562,GL_Master!$A$1:$D$80,4,FALSE)</f>
        <v>Tangible Fixed assets</v>
      </c>
    </row>
    <row r="8563" spans="1:19" x14ac:dyDescent="0.25">
      <c r="A8563" s="39" t="s">
        <v>262</v>
      </c>
      <c r="B8563" s="39" t="s">
        <v>235</v>
      </c>
      <c r="C8563" s="7">
        <v>43922</v>
      </c>
      <c r="D8563" s="39" t="s">
        <v>75</v>
      </c>
      <c r="E8563" s="39">
        <v>-35</v>
      </c>
      <c r="F8563" s="82">
        <f t="shared" si="399"/>
        <v>-3.5000000000000003E-2</v>
      </c>
      <c r="G8563" s="39">
        <f>VLOOKUP(N8563,Currecny_M!$A$1:$P$10,2,FALSE)</f>
        <v>75</v>
      </c>
      <c r="H8563" s="39">
        <f>MATCH(C8563,Currecny_M!$A$1:$P$1,0)</f>
        <v>2</v>
      </c>
      <c r="I8563" s="39">
        <f>VLOOKUP(N8563,Currecny_M!$A$1:$P$10,MATCH(Database!C8563,Currecny_M!$A$1:$P$1,0),FALSE)</f>
        <v>75</v>
      </c>
      <c r="J8563" s="82">
        <f t="shared" si="400"/>
        <v>-2.6250000000000004</v>
      </c>
      <c r="K8563" s="39">
        <f>VLOOKUP('Cover page'!$B$6,Currecny_M!$A$1:$P$10,MATCH(Database!C8563,Currecny_M!$A$1:$P$1,0),FALSE)</f>
        <v>1</v>
      </c>
      <c r="L8563" s="82">
        <f t="shared" si="401"/>
        <v>-2.6250000000000004</v>
      </c>
      <c r="M8563" s="82">
        <f>((E8563/$F$1)*VLOOKUP(N8563,Currecny_M!$A$1:$P$10,MATCH(Database!C8563,Currecny_M!$A$1:$P$1,0),FALSE))/VLOOKUP('Cover page'!$B$6,Currecny_M!$A$1:$P$10,MATCH(Database!C8563,Currecny_M!$A$1:$P$1,0),FALSE)</f>
        <v>-2.6250000000000004</v>
      </c>
      <c r="N8563" s="6" t="str">
        <f>VLOOKUP(B8563,Master!$A$2:$C$11,3,FALSE)</f>
        <v>USD</v>
      </c>
      <c r="O8563" s="6" t="str">
        <f>VLOOKUP(B8563,Master!$A$2:$C$11,2,FALSE)</f>
        <v>America</v>
      </c>
      <c r="Q8563" s="39" t="str">
        <f>VLOOKUP(D8563,GL_Master!$A$1:$D$80,2,FALSE)</f>
        <v>BS</v>
      </c>
      <c r="R8563" s="39" t="str">
        <f>VLOOKUP(D8563,GL_Master!$A$1:$D$80,3,FALSE)</f>
        <v>Gross Block</v>
      </c>
      <c r="S8563" s="39" t="str">
        <f>VLOOKUP(D8563,GL_Master!$A$1:$D$80,4,FALSE)</f>
        <v>Tangible Fixed assets</v>
      </c>
    </row>
    <row r="8564" spans="1:19" x14ac:dyDescent="0.25">
      <c r="A8564" s="39" t="s">
        <v>262</v>
      </c>
      <c r="B8564" s="39" t="s">
        <v>235</v>
      </c>
      <c r="C8564" s="7">
        <v>43922</v>
      </c>
      <c r="D8564" s="39" t="s">
        <v>76</v>
      </c>
      <c r="E8564" s="39">
        <v>867</v>
      </c>
      <c r="F8564" s="82">
        <f t="shared" si="399"/>
        <v>0.86699999999999999</v>
      </c>
      <c r="G8564" s="39">
        <f>VLOOKUP(N8564,Currecny_M!$A$1:$P$10,2,FALSE)</f>
        <v>75</v>
      </c>
      <c r="H8564" s="39">
        <f>MATCH(C8564,Currecny_M!$A$1:$P$1,0)</f>
        <v>2</v>
      </c>
      <c r="I8564" s="39">
        <f>VLOOKUP(N8564,Currecny_M!$A$1:$P$10,MATCH(Database!C8564,Currecny_M!$A$1:$P$1,0),FALSE)</f>
        <v>75</v>
      </c>
      <c r="J8564" s="82">
        <f t="shared" si="400"/>
        <v>65.025000000000006</v>
      </c>
      <c r="K8564" s="39">
        <f>VLOOKUP('Cover page'!$B$6,Currecny_M!$A$1:$P$10,MATCH(Database!C8564,Currecny_M!$A$1:$P$1,0),FALSE)</f>
        <v>1</v>
      </c>
      <c r="L8564" s="82">
        <f t="shared" si="401"/>
        <v>65.025000000000006</v>
      </c>
      <c r="M8564" s="82">
        <f>((E8564/$F$1)*VLOOKUP(N8564,Currecny_M!$A$1:$P$10,MATCH(Database!C8564,Currecny_M!$A$1:$P$1,0),FALSE))/VLOOKUP('Cover page'!$B$6,Currecny_M!$A$1:$P$10,MATCH(Database!C8564,Currecny_M!$A$1:$P$1,0),FALSE)</f>
        <v>65.025000000000006</v>
      </c>
      <c r="N8564" s="6" t="str">
        <f>VLOOKUP(B8564,Master!$A$2:$C$11,3,FALSE)</f>
        <v>USD</v>
      </c>
      <c r="O8564" s="6" t="str">
        <f>VLOOKUP(B8564,Master!$A$2:$C$11,2,FALSE)</f>
        <v>America</v>
      </c>
      <c r="Q8564" s="39" t="str">
        <f>VLOOKUP(D8564,GL_Master!$A$1:$D$80,2,FALSE)</f>
        <v>BS</v>
      </c>
      <c r="R8564" s="39" t="str">
        <f>VLOOKUP(D8564,GL_Master!$A$1:$D$80,3,FALSE)</f>
        <v>Inventories</v>
      </c>
      <c r="S8564" s="39" t="str">
        <f>VLOOKUP(D8564,GL_Master!$A$1:$D$80,4,FALSE)</f>
        <v>Inventory</v>
      </c>
    </row>
    <row r="8565" spans="1:19" x14ac:dyDescent="0.25">
      <c r="A8565" s="39" t="s">
        <v>262</v>
      </c>
      <c r="B8565" s="39" t="s">
        <v>235</v>
      </c>
      <c r="C8565" s="7">
        <v>43922</v>
      </c>
      <c r="D8565" s="39" t="s">
        <v>77</v>
      </c>
      <c r="E8565" s="39">
        <v>2184</v>
      </c>
      <c r="F8565" s="82">
        <f t="shared" si="399"/>
        <v>2.1840000000000002</v>
      </c>
      <c r="G8565" s="39">
        <f>VLOOKUP(N8565,Currecny_M!$A$1:$P$10,2,FALSE)</f>
        <v>75</v>
      </c>
      <c r="H8565" s="39">
        <f>MATCH(C8565,Currecny_M!$A$1:$P$1,0)</f>
        <v>2</v>
      </c>
      <c r="I8565" s="39">
        <f>VLOOKUP(N8565,Currecny_M!$A$1:$P$10,MATCH(Database!C8565,Currecny_M!$A$1:$P$1,0),FALSE)</f>
        <v>75</v>
      </c>
      <c r="J8565" s="82">
        <f t="shared" si="400"/>
        <v>163.80000000000001</v>
      </c>
      <c r="K8565" s="39">
        <f>VLOOKUP('Cover page'!$B$6,Currecny_M!$A$1:$P$10,MATCH(Database!C8565,Currecny_M!$A$1:$P$1,0),FALSE)</f>
        <v>1</v>
      </c>
      <c r="L8565" s="82">
        <f t="shared" si="401"/>
        <v>163.80000000000001</v>
      </c>
      <c r="M8565" s="82">
        <f>((E8565/$F$1)*VLOOKUP(N8565,Currecny_M!$A$1:$P$10,MATCH(Database!C8565,Currecny_M!$A$1:$P$1,0),FALSE))/VLOOKUP('Cover page'!$B$6,Currecny_M!$A$1:$P$10,MATCH(Database!C8565,Currecny_M!$A$1:$P$1,0),FALSE)</f>
        <v>163.80000000000001</v>
      </c>
      <c r="N8565" s="6" t="str">
        <f>VLOOKUP(B8565,Master!$A$2:$C$11,3,FALSE)</f>
        <v>USD</v>
      </c>
      <c r="O8565" s="6" t="str">
        <f>VLOOKUP(B8565,Master!$A$2:$C$11,2,FALSE)</f>
        <v>America</v>
      </c>
      <c r="Q8565" s="39" t="str">
        <f>VLOOKUP(D8565,GL_Master!$A$1:$D$80,2,FALSE)</f>
        <v>BS</v>
      </c>
      <c r="R8565" s="39" t="str">
        <f>VLOOKUP(D8565,GL_Master!$A$1:$D$80,3,FALSE)</f>
        <v>Inventories</v>
      </c>
      <c r="S8565" s="39" t="str">
        <f>VLOOKUP(D8565,GL_Master!$A$1:$D$80,4,FALSE)</f>
        <v>Inventory</v>
      </c>
    </row>
    <row r="8566" spans="1:19" x14ac:dyDescent="0.25">
      <c r="A8566" s="39" t="s">
        <v>262</v>
      </c>
      <c r="B8566" s="39" t="s">
        <v>235</v>
      </c>
      <c r="C8566" s="7">
        <v>43922</v>
      </c>
      <c r="D8566" s="39" t="s">
        <v>2</v>
      </c>
      <c r="E8566" s="39">
        <v>222976</v>
      </c>
      <c r="F8566" s="82">
        <f t="shared" si="399"/>
        <v>222.976</v>
      </c>
      <c r="G8566" s="39">
        <f>VLOOKUP(N8566,Currecny_M!$A$1:$P$10,2,FALSE)</f>
        <v>75</v>
      </c>
      <c r="H8566" s="39">
        <f>MATCH(C8566,Currecny_M!$A$1:$P$1,0)</f>
        <v>2</v>
      </c>
      <c r="I8566" s="39">
        <f>VLOOKUP(N8566,Currecny_M!$A$1:$P$10,MATCH(Database!C8566,Currecny_M!$A$1:$P$1,0),FALSE)</f>
        <v>75</v>
      </c>
      <c r="J8566" s="82">
        <f t="shared" si="400"/>
        <v>16723.2</v>
      </c>
      <c r="K8566" s="39">
        <f>VLOOKUP('Cover page'!$B$6,Currecny_M!$A$1:$P$10,MATCH(Database!C8566,Currecny_M!$A$1:$P$1,0),FALSE)</f>
        <v>1</v>
      </c>
      <c r="L8566" s="82">
        <f t="shared" si="401"/>
        <v>16723.2</v>
      </c>
      <c r="M8566" s="82">
        <f>((E8566/$F$1)*VLOOKUP(N8566,Currecny_M!$A$1:$P$10,MATCH(Database!C8566,Currecny_M!$A$1:$P$1,0),FALSE))/VLOOKUP('Cover page'!$B$6,Currecny_M!$A$1:$P$10,MATCH(Database!C8566,Currecny_M!$A$1:$P$1,0),FALSE)</f>
        <v>16723.2</v>
      </c>
      <c r="N8566" s="6" t="str">
        <f>VLOOKUP(B8566,Master!$A$2:$C$11,3,FALSE)</f>
        <v>USD</v>
      </c>
      <c r="O8566" s="6" t="str">
        <f>VLOOKUP(B8566,Master!$A$2:$C$11,2,FALSE)</f>
        <v>America</v>
      </c>
      <c r="Q8566" s="39" t="str">
        <f>VLOOKUP(D8566,GL_Master!$A$1:$D$80,2,FALSE)</f>
        <v>BS</v>
      </c>
      <c r="R8566" s="39" t="str">
        <f>VLOOKUP(D8566,GL_Master!$A$1:$D$80,3,FALSE)</f>
        <v>Trade receivables</v>
      </c>
      <c r="S8566" s="39" t="str">
        <f>VLOOKUP(D8566,GL_Master!$A$1:$D$80,4,FALSE)</f>
        <v>Unsecured, considered good</v>
      </c>
    </row>
    <row r="8567" spans="1:19" x14ac:dyDescent="0.25">
      <c r="A8567" s="39" t="s">
        <v>262</v>
      </c>
      <c r="B8567" s="39" t="s">
        <v>235</v>
      </c>
      <c r="C8567" s="7">
        <v>43922</v>
      </c>
      <c r="D8567" s="39" t="s">
        <v>78</v>
      </c>
      <c r="E8567" s="39">
        <v>35</v>
      </c>
      <c r="F8567" s="82">
        <f t="shared" si="399"/>
        <v>3.5000000000000003E-2</v>
      </c>
      <c r="G8567" s="39">
        <f>VLOOKUP(N8567,Currecny_M!$A$1:$P$10,2,FALSE)</f>
        <v>75</v>
      </c>
      <c r="H8567" s="39">
        <f>MATCH(C8567,Currecny_M!$A$1:$P$1,0)</f>
        <v>2</v>
      </c>
      <c r="I8567" s="39">
        <f>VLOOKUP(N8567,Currecny_M!$A$1:$P$10,MATCH(Database!C8567,Currecny_M!$A$1:$P$1,0),FALSE)</f>
        <v>75</v>
      </c>
      <c r="J8567" s="82">
        <f t="shared" si="400"/>
        <v>2.6250000000000004</v>
      </c>
      <c r="K8567" s="39">
        <f>VLOOKUP('Cover page'!$B$6,Currecny_M!$A$1:$P$10,MATCH(Database!C8567,Currecny_M!$A$1:$P$1,0),FALSE)</f>
        <v>1</v>
      </c>
      <c r="L8567" s="82">
        <f t="shared" si="401"/>
        <v>2.6250000000000004</v>
      </c>
      <c r="M8567" s="82">
        <f>((E8567/$F$1)*VLOOKUP(N8567,Currecny_M!$A$1:$P$10,MATCH(Database!C8567,Currecny_M!$A$1:$P$1,0),FALSE))/VLOOKUP('Cover page'!$B$6,Currecny_M!$A$1:$P$10,MATCH(Database!C8567,Currecny_M!$A$1:$P$1,0),FALSE)</f>
        <v>2.6250000000000004</v>
      </c>
      <c r="N8567" s="6" t="str">
        <f>VLOOKUP(B8567,Master!$A$2:$C$11,3,FALSE)</f>
        <v>USD</v>
      </c>
      <c r="O8567" s="6" t="str">
        <f>VLOOKUP(B8567,Master!$A$2:$C$11,2,FALSE)</f>
        <v>America</v>
      </c>
      <c r="Q8567" s="39" t="str">
        <f>VLOOKUP(D8567,GL_Master!$A$1:$D$80,2,FALSE)</f>
        <v>BS</v>
      </c>
      <c r="R8567" s="39" t="str">
        <f>VLOOKUP(D8567,GL_Master!$A$1:$D$80,3,FALSE)</f>
        <v>Cash &amp; Bank Balances</v>
      </c>
      <c r="S8567" s="39" t="str">
        <f>VLOOKUP(D8567,GL_Master!$A$1:$D$80,4,FALSE)</f>
        <v>Cash In hand</v>
      </c>
    </row>
    <row r="8568" spans="1:19" x14ac:dyDescent="0.25">
      <c r="A8568" s="39" t="s">
        <v>262</v>
      </c>
      <c r="B8568" s="39" t="s">
        <v>235</v>
      </c>
      <c r="C8568" s="7">
        <v>43922</v>
      </c>
      <c r="D8568" s="39" t="s">
        <v>79</v>
      </c>
      <c r="E8568" s="39">
        <v>-8667</v>
      </c>
      <c r="F8568" s="82">
        <f t="shared" si="399"/>
        <v>-8.6669999999999998</v>
      </c>
      <c r="G8568" s="39">
        <f>VLOOKUP(N8568,Currecny_M!$A$1:$P$10,2,FALSE)</f>
        <v>75</v>
      </c>
      <c r="H8568" s="39">
        <f>MATCH(C8568,Currecny_M!$A$1:$P$1,0)</f>
        <v>2</v>
      </c>
      <c r="I8568" s="39">
        <f>VLOOKUP(N8568,Currecny_M!$A$1:$P$10,MATCH(Database!C8568,Currecny_M!$A$1:$P$1,0),FALSE)</f>
        <v>75</v>
      </c>
      <c r="J8568" s="82">
        <f t="shared" si="400"/>
        <v>-650.02499999999998</v>
      </c>
      <c r="K8568" s="39">
        <f>VLOOKUP('Cover page'!$B$6,Currecny_M!$A$1:$P$10,MATCH(Database!C8568,Currecny_M!$A$1:$P$1,0),FALSE)</f>
        <v>1</v>
      </c>
      <c r="L8568" s="82">
        <f t="shared" si="401"/>
        <v>-650.02499999999998</v>
      </c>
      <c r="M8568" s="82">
        <f>((E8568/$F$1)*VLOOKUP(N8568,Currecny_M!$A$1:$P$10,MATCH(Database!C8568,Currecny_M!$A$1:$P$1,0),FALSE))/VLOOKUP('Cover page'!$B$6,Currecny_M!$A$1:$P$10,MATCH(Database!C8568,Currecny_M!$A$1:$P$1,0),FALSE)</f>
        <v>-650.02499999999998</v>
      </c>
      <c r="N8568" s="6" t="str">
        <f>VLOOKUP(B8568,Master!$A$2:$C$11,3,FALSE)</f>
        <v>USD</v>
      </c>
      <c r="O8568" s="6" t="str">
        <f>VLOOKUP(B8568,Master!$A$2:$C$11,2,FALSE)</f>
        <v>America</v>
      </c>
      <c r="Q8568" s="39" t="str">
        <f>VLOOKUP(D8568,GL_Master!$A$1:$D$80,2,FALSE)</f>
        <v>BS</v>
      </c>
      <c r="R8568" s="39" t="str">
        <f>VLOOKUP(D8568,GL_Master!$A$1:$D$80,3,FALSE)</f>
        <v>Loan Fund</v>
      </c>
      <c r="S8568" s="39" t="str">
        <f>VLOOKUP(D8568,GL_Master!$A$1:$D$80,4,FALSE)</f>
        <v>Term Loan</v>
      </c>
    </row>
    <row r="8569" spans="1:19" x14ac:dyDescent="0.25">
      <c r="A8569" s="39" t="s">
        <v>262</v>
      </c>
      <c r="B8569" s="39" t="s">
        <v>235</v>
      </c>
      <c r="C8569" s="7">
        <v>43922</v>
      </c>
      <c r="D8569" s="39" t="s">
        <v>80</v>
      </c>
      <c r="E8569" s="39">
        <v>243</v>
      </c>
      <c r="F8569" s="82">
        <f t="shared" si="399"/>
        <v>0.24299999999999999</v>
      </c>
      <c r="G8569" s="39">
        <f>VLOOKUP(N8569,Currecny_M!$A$1:$P$10,2,FALSE)</f>
        <v>75</v>
      </c>
      <c r="H8569" s="39">
        <f>MATCH(C8569,Currecny_M!$A$1:$P$1,0)</f>
        <v>2</v>
      </c>
      <c r="I8569" s="39">
        <f>VLOOKUP(N8569,Currecny_M!$A$1:$P$10,MATCH(Database!C8569,Currecny_M!$A$1:$P$1,0),FALSE)</f>
        <v>75</v>
      </c>
      <c r="J8569" s="82">
        <f t="shared" si="400"/>
        <v>18.224999999999998</v>
      </c>
      <c r="K8569" s="39">
        <f>VLOOKUP('Cover page'!$B$6,Currecny_M!$A$1:$P$10,MATCH(Database!C8569,Currecny_M!$A$1:$P$1,0),FALSE)</f>
        <v>1</v>
      </c>
      <c r="L8569" s="82">
        <f t="shared" si="401"/>
        <v>18.224999999999998</v>
      </c>
      <c r="M8569" s="82">
        <f>((E8569/$F$1)*VLOOKUP(N8569,Currecny_M!$A$1:$P$10,MATCH(Database!C8569,Currecny_M!$A$1:$P$1,0),FALSE))/VLOOKUP('Cover page'!$B$6,Currecny_M!$A$1:$P$10,MATCH(Database!C8569,Currecny_M!$A$1:$P$1,0),FALSE)</f>
        <v>18.224999999999998</v>
      </c>
      <c r="N8569" s="6" t="str">
        <f>VLOOKUP(B8569,Master!$A$2:$C$11,3,FALSE)</f>
        <v>USD</v>
      </c>
      <c r="O8569" s="6" t="str">
        <f>VLOOKUP(B8569,Master!$A$2:$C$11,2,FALSE)</f>
        <v>America</v>
      </c>
      <c r="Q8569" s="39" t="str">
        <f>VLOOKUP(D8569,GL_Master!$A$1:$D$80,2,FALSE)</f>
        <v>BS</v>
      </c>
      <c r="R8569" s="39" t="str">
        <f>VLOOKUP(D8569,GL_Master!$A$1:$D$80,3,FALSE)</f>
        <v>Cash &amp; Bank Balances</v>
      </c>
      <c r="S8569" s="39" t="str">
        <f>VLOOKUP(D8569,GL_Master!$A$1:$D$80,4,FALSE)</f>
        <v xml:space="preserve">      On Current Accounts</v>
      </c>
    </row>
    <row r="8570" spans="1:19" x14ac:dyDescent="0.25">
      <c r="A8570" s="39" t="s">
        <v>262</v>
      </c>
      <c r="B8570" s="39" t="s">
        <v>235</v>
      </c>
      <c r="C8570" s="7">
        <v>43922</v>
      </c>
      <c r="D8570" s="39" t="s">
        <v>81</v>
      </c>
      <c r="E8570" s="39">
        <v>17472</v>
      </c>
      <c r="F8570" s="82">
        <f t="shared" si="399"/>
        <v>17.472000000000001</v>
      </c>
      <c r="G8570" s="39">
        <f>VLOOKUP(N8570,Currecny_M!$A$1:$P$10,2,FALSE)</f>
        <v>75</v>
      </c>
      <c r="H8570" s="39">
        <f>MATCH(C8570,Currecny_M!$A$1:$P$1,0)</f>
        <v>2</v>
      </c>
      <c r="I8570" s="39">
        <f>VLOOKUP(N8570,Currecny_M!$A$1:$P$10,MATCH(Database!C8570,Currecny_M!$A$1:$P$1,0),FALSE)</f>
        <v>75</v>
      </c>
      <c r="J8570" s="82">
        <f t="shared" si="400"/>
        <v>1310.4000000000001</v>
      </c>
      <c r="K8570" s="39">
        <f>VLOOKUP('Cover page'!$B$6,Currecny_M!$A$1:$P$10,MATCH(Database!C8570,Currecny_M!$A$1:$P$1,0),FALSE)</f>
        <v>1</v>
      </c>
      <c r="L8570" s="82">
        <f t="shared" si="401"/>
        <v>1310.4000000000001</v>
      </c>
      <c r="M8570" s="82">
        <f>((E8570/$F$1)*VLOOKUP(N8570,Currecny_M!$A$1:$P$10,MATCH(Database!C8570,Currecny_M!$A$1:$P$1,0),FALSE))/VLOOKUP('Cover page'!$B$6,Currecny_M!$A$1:$P$10,MATCH(Database!C8570,Currecny_M!$A$1:$P$1,0),FALSE)</f>
        <v>1310.4000000000001</v>
      </c>
      <c r="N8570" s="6" t="str">
        <f>VLOOKUP(B8570,Master!$A$2:$C$11,3,FALSE)</f>
        <v>USD</v>
      </c>
      <c r="O8570" s="6" t="str">
        <f>VLOOKUP(B8570,Master!$A$2:$C$11,2,FALSE)</f>
        <v>America</v>
      </c>
      <c r="Q8570" s="39" t="str">
        <f>VLOOKUP(D8570,GL_Master!$A$1:$D$80,2,FALSE)</f>
        <v>BS</v>
      </c>
      <c r="R8570" s="39" t="str">
        <f>VLOOKUP(D8570,GL_Master!$A$1:$D$80,3,FALSE)</f>
        <v>Other Current Assets</v>
      </c>
      <c r="S8570" s="39" t="str">
        <f>VLOOKUP(D8570,GL_Master!$A$1:$D$80,4,FALSE)</f>
        <v>Advance tax recoverable (net of provision )</v>
      </c>
    </row>
    <row r="8571" spans="1:19" x14ac:dyDescent="0.25">
      <c r="A8571" s="39" t="s">
        <v>262</v>
      </c>
      <c r="B8571" s="39" t="s">
        <v>235</v>
      </c>
      <c r="C8571" s="7">
        <v>43922</v>
      </c>
      <c r="D8571" s="39" t="s">
        <v>19</v>
      </c>
      <c r="E8571" s="39">
        <v>173</v>
      </c>
      <c r="F8571" s="82">
        <f t="shared" si="399"/>
        <v>0.17299999999999999</v>
      </c>
      <c r="G8571" s="39">
        <f>VLOOKUP(N8571,Currecny_M!$A$1:$P$10,2,FALSE)</f>
        <v>75</v>
      </c>
      <c r="H8571" s="39">
        <f>MATCH(C8571,Currecny_M!$A$1:$P$1,0)</f>
        <v>2</v>
      </c>
      <c r="I8571" s="39">
        <f>VLOOKUP(N8571,Currecny_M!$A$1:$P$10,MATCH(Database!C8571,Currecny_M!$A$1:$P$1,0),FALSE)</f>
        <v>75</v>
      </c>
      <c r="J8571" s="82">
        <f t="shared" si="400"/>
        <v>12.975</v>
      </c>
      <c r="K8571" s="39">
        <f>VLOOKUP('Cover page'!$B$6,Currecny_M!$A$1:$P$10,MATCH(Database!C8571,Currecny_M!$A$1:$P$1,0),FALSE)</f>
        <v>1</v>
      </c>
      <c r="L8571" s="82">
        <f t="shared" si="401"/>
        <v>12.975</v>
      </c>
      <c r="M8571" s="82">
        <f>((E8571/$F$1)*VLOOKUP(N8571,Currecny_M!$A$1:$P$10,MATCH(Database!C8571,Currecny_M!$A$1:$P$1,0),FALSE))/VLOOKUP('Cover page'!$B$6,Currecny_M!$A$1:$P$10,MATCH(Database!C8571,Currecny_M!$A$1:$P$1,0),FALSE)</f>
        <v>12.975</v>
      </c>
      <c r="N8571" s="6" t="str">
        <f>VLOOKUP(B8571,Master!$A$2:$C$11,3,FALSE)</f>
        <v>USD</v>
      </c>
      <c r="O8571" s="6" t="str">
        <f>VLOOKUP(B8571,Master!$A$2:$C$11,2,FALSE)</f>
        <v>America</v>
      </c>
      <c r="Q8571" s="39" t="str">
        <f>VLOOKUP(D8571,GL_Master!$A$1:$D$80,2,FALSE)</f>
        <v>BS</v>
      </c>
      <c r="R8571" s="39" t="str">
        <f>VLOOKUP(D8571,GL_Master!$A$1:$D$80,3,FALSE)</f>
        <v>Short-term loan and advances</v>
      </c>
      <c r="S8571" s="39" t="str">
        <f>VLOOKUP(D8571,GL_Master!$A$1:$D$80,4,FALSE)</f>
        <v>Prepaid expenses</v>
      </c>
    </row>
    <row r="8572" spans="1:19" x14ac:dyDescent="0.25">
      <c r="A8572" s="39" t="s">
        <v>262</v>
      </c>
      <c r="B8572" s="39" t="s">
        <v>235</v>
      </c>
      <c r="C8572" s="7">
        <v>43922</v>
      </c>
      <c r="D8572" s="39" t="s">
        <v>82</v>
      </c>
      <c r="E8572" s="39">
        <v>1872</v>
      </c>
      <c r="F8572" s="82">
        <f t="shared" si="399"/>
        <v>1.8720000000000001</v>
      </c>
      <c r="G8572" s="39">
        <f>VLOOKUP(N8572,Currecny_M!$A$1:$P$10,2,FALSE)</f>
        <v>75</v>
      </c>
      <c r="H8572" s="39">
        <f>MATCH(C8572,Currecny_M!$A$1:$P$1,0)</f>
        <v>2</v>
      </c>
      <c r="I8572" s="39">
        <f>VLOOKUP(N8572,Currecny_M!$A$1:$P$10,MATCH(Database!C8572,Currecny_M!$A$1:$P$1,0),FALSE)</f>
        <v>75</v>
      </c>
      <c r="J8572" s="82">
        <f t="shared" si="400"/>
        <v>140.4</v>
      </c>
      <c r="K8572" s="39">
        <f>VLOOKUP('Cover page'!$B$6,Currecny_M!$A$1:$P$10,MATCH(Database!C8572,Currecny_M!$A$1:$P$1,0),FALSE)</f>
        <v>1</v>
      </c>
      <c r="L8572" s="82">
        <f t="shared" si="401"/>
        <v>140.4</v>
      </c>
      <c r="M8572" s="82">
        <f>((E8572/$F$1)*VLOOKUP(N8572,Currecny_M!$A$1:$P$10,MATCH(Database!C8572,Currecny_M!$A$1:$P$1,0),FALSE))/VLOOKUP('Cover page'!$B$6,Currecny_M!$A$1:$P$10,MATCH(Database!C8572,Currecny_M!$A$1:$P$1,0),FALSE)</f>
        <v>140.4</v>
      </c>
      <c r="N8572" s="6" t="str">
        <f>VLOOKUP(B8572,Master!$A$2:$C$11,3,FALSE)</f>
        <v>USD</v>
      </c>
      <c r="O8572" s="6" t="str">
        <f>VLOOKUP(B8572,Master!$A$2:$C$11,2,FALSE)</f>
        <v>America</v>
      </c>
      <c r="Q8572" s="39" t="str">
        <f>VLOOKUP(D8572,GL_Master!$A$1:$D$80,2,FALSE)</f>
        <v>BS</v>
      </c>
      <c r="R8572" s="39" t="str">
        <f>VLOOKUP(D8572,GL_Master!$A$1:$D$80,3,FALSE)</f>
        <v>Short-term loan and advances</v>
      </c>
      <c r="S8572" s="39" t="str">
        <f>VLOOKUP(D8572,GL_Master!$A$1:$D$80,4,FALSE)</f>
        <v>Advance to vendor/employees</v>
      </c>
    </row>
    <row r="8573" spans="1:19" x14ac:dyDescent="0.25">
      <c r="A8573" s="39" t="s">
        <v>262</v>
      </c>
      <c r="B8573" s="39" t="s">
        <v>235</v>
      </c>
      <c r="C8573" s="7">
        <v>43922</v>
      </c>
      <c r="D8573" s="39" t="s">
        <v>83</v>
      </c>
      <c r="E8573" s="39">
        <v>1248</v>
      </c>
      <c r="F8573" s="82">
        <f t="shared" si="399"/>
        <v>1.248</v>
      </c>
      <c r="G8573" s="39">
        <f>VLOOKUP(N8573,Currecny_M!$A$1:$P$10,2,FALSE)</f>
        <v>75</v>
      </c>
      <c r="H8573" s="39">
        <f>MATCH(C8573,Currecny_M!$A$1:$P$1,0)</f>
        <v>2</v>
      </c>
      <c r="I8573" s="39">
        <f>VLOOKUP(N8573,Currecny_M!$A$1:$P$10,MATCH(Database!C8573,Currecny_M!$A$1:$P$1,0),FALSE)</f>
        <v>75</v>
      </c>
      <c r="J8573" s="82">
        <f t="shared" si="400"/>
        <v>93.6</v>
      </c>
      <c r="K8573" s="39">
        <f>VLOOKUP('Cover page'!$B$6,Currecny_M!$A$1:$P$10,MATCH(Database!C8573,Currecny_M!$A$1:$P$1,0),FALSE)</f>
        <v>1</v>
      </c>
      <c r="L8573" s="82">
        <f t="shared" si="401"/>
        <v>93.6</v>
      </c>
      <c r="M8573" s="82">
        <f>((E8573/$F$1)*VLOOKUP(N8573,Currecny_M!$A$1:$P$10,MATCH(Database!C8573,Currecny_M!$A$1:$P$1,0),FALSE))/VLOOKUP('Cover page'!$B$6,Currecny_M!$A$1:$P$10,MATCH(Database!C8573,Currecny_M!$A$1:$P$1,0),FALSE)</f>
        <v>93.6</v>
      </c>
      <c r="N8573" s="6" t="str">
        <f>VLOOKUP(B8573,Master!$A$2:$C$11,3,FALSE)</f>
        <v>USD</v>
      </c>
      <c r="O8573" s="6" t="str">
        <f>VLOOKUP(B8573,Master!$A$2:$C$11,2,FALSE)</f>
        <v>America</v>
      </c>
      <c r="Q8573" s="39" t="str">
        <f>VLOOKUP(D8573,GL_Master!$A$1:$D$80,2,FALSE)</f>
        <v>BS</v>
      </c>
      <c r="R8573" s="39" t="str">
        <f>VLOOKUP(D8573,GL_Master!$A$1:$D$80,3,FALSE)</f>
        <v>Other Current Assets</v>
      </c>
      <c r="S8573" s="39" t="str">
        <f>VLOOKUP(D8573,GL_Master!$A$1:$D$80,4,FALSE)</f>
        <v>Security deposits ( Unsecured, considered good)</v>
      </c>
    </row>
    <row r="8574" spans="1:19" x14ac:dyDescent="0.25">
      <c r="A8574" s="39" t="s">
        <v>262</v>
      </c>
      <c r="B8574" s="39" t="s">
        <v>235</v>
      </c>
      <c r="C8574" s="7">
        <v>43922</v>
      </c>
      <c r="D8574" s="39" t="s">
        <v>246</v>
      </c>
      <c r="E8574" s="39">
        <v>-147611</v>
      </c>
      <c r="F8574" s="82">
        <f t="shared" si="399"/>
        <v>-147.61099999999999</v>
      </c>
      <c r="G8574" s="39">
        <f>VLOOKUP(N8574,Currecny_M!$A$1:$P$10,2,FALSE)</f>
        <v>75</v>
      </c>
      <c r="H8574" s="39">
        <f>MATCH(C8574,Currecny_M!$A$1:$P$1,0)</f>
        <v>2</v>
      </c>
      <c r="I8574" s="39">
        <f>VLOOKUP(N8574,Currecny_M!$A$1:$P$10,MATCH(Database!C8574,Currecny_M!$A$1:$P$1,0),FALSE)</f>
        <v>75</v>
      </c>
      <c r="J8574" s="82">
        <f t="shared" si="400"/>
        <v>-11070.824999999999</v>
      </c>
      <c r="K8574" s="39">
        <f>VLOOKUP('Cover page'!$B$6,Currecny_M!$A$1:$P$10,MATCH(Database!C8574,Currecny_M!$A$1:$P$1,0),FALSE)</f>
        <v>1</v>
      </c>
      <c r="L8574" s="82">
        <f t="shared" si="401"/>
        <v>-11070.824999999999</v>
      </c>
      <c r="M8574" s="82">
        <f>((E8574/$F$1)*VLOOKUP(N8574,Currecny_M!$A$1:$P$10,MATCH(Database!C8574,Currecny_M!$A$1:$P$1,0),FALSE))/VLOOKUP('Cover page'!$B$6,Currecny_M!$A$1:$P$10,MATCH(Database!C8574,Currecny_M!$A$1:$P$1,0),FALSE)</f>
        <v>-11070.824999999999</v>
      </c>
      <c r="N8574" s="6" t="str">
        <f>VLOOKUP(B8574,Master!$A$2:$C$11,3,FALSE)</f>
        <v>USD</v>
      </c>
      <c r="O8574" s="6" t="str">
        <f>VLOOKUP(B8574,Master!$A$2:$C$11,2,FALSE)</f>
        <v>America</v>
      </c>
      <c r="Q8574" s="39" t="str">
        <f>VLOOKUP(D8574,GL_Master!$A$1:$D$80,2,FALSE)</f>
        <v>PL</v>
      </c>
      <c r="R8574" s="39" t="str">
        <f>VLOOKUP(D8574,GL_Master!$A$1:$D$80,3,FALSE)</f>
        <v>Revenue from Operations</v>
      </c>
      <c r="S8574" s="39" t="str">
        <f>VLOOKUP(D8574,GL_Master!$A$1:$D$80,4,FALSE)</f>
        <v>Contract revenue</v>
      </c>
    </row>
    <row r="8575" spans="1:19" x14ac:dyDescent="0.25">
      <c r="A8575" s="39" t="s">
        <v>262</v>
      </c>
      <c r="B8575" s="39" t="s">
        <v>235</v>
      </c>
      <c r="C8575" s="7">
        <v>43922</v>
      </c>
      <c r="D8575" s="39" t="s">
        <v>134</v>
      </c>
      <c r="E8575" s="39">
        <v>-1144</v>
      </c>
      <c r="F8575" s="82">
        <f t="shared" si="399"/>
        <v>-1.1439999999999999</v>
      </c>
      <c r="G8575" s="39">
        <f>VLOOKUP(N8575,Currecny_M!$A$1:$P$10,2,FALSE)</f>
        <v>75</v>
      </c>
      <c r="H8575" s="39">
        <f>MATCH(C8575,Currecny_M!$A$1:$P$1,0)</f>
        <v>2</v>
      </c>
      <c r="I8575" s="39">
        <f>VLOOKUP(N8575,Currecny_M!$A$1:$P$10,MATCH(Database!C8575,Currecny_M!$A$1:$P$1,0),FALSE)</f>
        <v>75</v>
      </c>
      <c r="J8575" s="82">
        <f t="shared" si="400"/>
        <v>-85.8</v>
      </c>
      <c r="K8575" s="39">
        <f>VLOOKUP('Cover page'!$B$6,Currecny_M!$A$1:$P$10,MATCH(Database!C8575,Currecny_M!$A$1:$P$1,0),FALSE)</f>
        <v>1</v>
      </c>
      <c r="L8575" s="82">
        <f t="shared" si="401"/>
        <v>-85.8</v>
      </c>
      <c r="M8575" s="82">
        <f>((E8575/$F$1)*VLOOKUP(N8575,Currecny_M!$A$1:$P$10,MATCH(Database!C8575,Currecny_M!$A$1:$P$1,0),FALSE))/VLOOKUP('Cover page'!$B$6,Currecny_M!$A$1:$P$10,MATCH(Database!C8575,Currecny_M!$A$1:$P$1,0),FALSE)</f>
        <v>-85.8</v>
      </c>
      <c r="N8575" s="6" t="str">
        <f>VLOOKUP(B8575,Master!$A$2:$C$11,3,FALSE)</f>
        <v>USD</v>
      </c>
      <c r="O8575" s="6" t="str">
        <f>VLOOKUP(B8575,Master!$A$2:$C$11,2,FALSE)</f>
        <v>America</v>
      </c>
      <c r="Q8575" s="39" t="str">
        <f>VLOOKUP(D8575,GL_Master!$A$1:$D$80,2,FALSE)</f>
        <v>PL</v>
      </c>
      <c r="R8575" s="39" t="str">
        <f>VLOOKUP(D8575,GL_Master!$A$1:$D$80,3,FALSE)</f>
        <v>Other Income</v>
      </c>
      <c r="S8575" s="39" t="str">
        <f>VLOOKUP(D8575,GL_Master!$A$1:$D$80,4,FALSE)</f>
        <v>Other Income</v>
      </c>
    </row>
    <row r="8576" spans="1:19" x14ac:dyDescent="0.25">
      <c r="A8576" s="39" t="s">
        <v>262</v>
      </c>
      <c r="B8576" s="39" t="s">
        <v>235</v>
      </c>
      <c r="C8576" s="7">
        <v>43922</v>
      </c>
      <c r="D8576" s="39" t="s">
        <v>86</v>
      </c>
      <c r="E8576" s="39">
        <v>69</v>
      </c>
      <c r="F8576" s="82">
        <f t="shared" si="399"/>
        <v>6.9000000000000006E-2</v>
      </c>
      <c r="G8576" s="39">
        <f>VLOOKUP(N8576,Currecny_M!$A$1:$P$10,2,FALSE)</f>
        <v>75</v>
      </c>
      <c r="H8576" s="39">
        <f>MATCH(C8576,Currecny_M!$A$1:$P$1,0)</f>
        <v>2</v>
      </c>
      <c r="I8576" s="39">
        <f>VLOOKUP(N8576,Currecny_M!$A$1:$P$10,MATCH(Database!C8576,Currecny_M!$A$1:$P$1,0),FALSE)</f>
        <v>75</v>
      </c>
      <c r="J8576" s="82">
        <f t="shared" si="400"/>
        <v>5.1750000000000007</v>
      </c>
      <c r="K8576" s="39">
        <f>VLOOKUP('Cover page'!$B$6,Currecny_M!$A$1:$P$10,MATCH(Database!C8576,Currecny_M!$A$1:$P$1,0),FALSE)</f>
        <v>1</v>
      </c>
      <c r="L8576" s="82">
        <f t="shared" si="401"/>
        <v>5.1750000000000007</v>
      </c>
      <c r="M8576" s="82">
        <f>((E8576/$F$1)*VLOOKUP(N8576,Currecny_M!$A$1:$P$10,MATCH(Database!C8576,Currecny_M!$A$1:$P$1,0),FALSE))/VLOOKUP('Cover page'!$B$6,Currecny_M!$A$1:$P$10,MATCH(Database!C8576,Currecny_M!$A$1:$P$1,0),FALSE)</f>
        <v>5.1750000000000007</v>
      </c>
      <c r="N8576" s="6" t="str">
        <f>VLOOKUP(B8576,Master!$A$2:$C$11,3,FALSE)</f>
        <v>USD</v>
      </c>
      <c r="O8576" s="6" t="str">
        <f>VLOOKUP(B8576,Master!$A$2:$C$11,2,FALSE)</f>
        <v>America</v>
      </c>
      <c r="Q8576" s="39" t="str">
        <f>VLOOKUP(D8576,GL_Master!$A$1:$D$80,2,FALSE)</f>
        <v>PL</v>
      </c>
      <c r="R8576" s="39" t="str">
        <f>VLOOKUP(D8576,GL_Master!$A$1:$D$80,3,FALSE)</f>
        <v>COGS</v>
      </c>
      <c r="S8576" s="39" t="str">
        <f>VLOOKUP(D8576,GL_Master!$A$1:$D$80,4,FALSE)</f>
        <v>Purchase of other traded goods</v>
      </c>
    </row>
    <row r="8577" spans="1:19" x14ac:dyDescent="0.25">
      <c r="A8577" s="39" t="s">
        <v>262</v>
      </c>
      <c r="B8577" s="39" t="s">
        <v>235</v>
      </c>
      <c r="C8577" s="7">
        <v>43922</v>
      </c>
      <c r="D8577" s="39" t="s">
        <v>87</v>
      </c>
      <c r="E8577" s="39">
        <v>35</v>
      </c>
      <c r="F8577" s="82">
        <f t="shared" si="399"/>
        <v>3.5000000000000003E-2</v>
      </c>
      <c r="G8577" s="39">
        <f>VLOOKUP(N8577,Currecny_M!$A$1:$P$10,2,FALSE)</f>
        <v>75</v>
      </c>
      <c r="H8577" s="39">
        <f>MATCH(C8577,Currecny_M!$A$1:$P$1,0)</f>
        <v>2</v>
      </c>
      <c r="I8577" s="39">
        <f>VLOOKUP(N8577,Currecny_M!$A$1:$P$10,MATCH(Database!C8577,Currecny_M!$A$1:$P$1,0),FALSE)</f>
        <v>75</v>
      </c>
      <c r="J8577" s="82">
        <f t="shared" si="400"/>
        <v>2.6250000000000004</v>
      </c>
      <c r="K8577" s="39">
        <f>VLOOKUP('Cover page'!$B$6,Currecny_M!$A$1:$P$10,MATCH(Database!C8577,Currecny_M!$A$1:$P$1,0),FALSE)</f>
        <v>1</v>
      </c>
      <c r="L8577" s="82">
        <f t="shared" si="401"/>
        <v>2.6250000000000004</v>
      </c>
      <c r="M8577" s="82">
        <f>((E8577/$F$1)*VLOOKUP(N8577,Currecny_M!$A$1:$P$10,MATCH(Database!C8577,Currecny_M!$A$1:$P$1,0),FALSE))/VLOOKUP('Cover page'!$B$6,Currecny_M!$A$1:$P$10,MATCH(Database!C8577,Currecny_M!$A$1:$P$1,0),FALSE)</f>
        <v>2.6250000000000004</v>
      </c>
      <c r="N8577" s="6" t="str">
        <f>VLOOKUP(B8577,Master!$A$2:$C$11,3,FALSE)</f>
        <v>USD</v>
      </c>
      <c r="O8577" s="6" t="str">
        <f>VLOOKUP(B8577,Master!$A$2:$C$11,2,FALSE)</f>
        <v>America</v>
      </c>
      <c r="Q8577" s="39" t="str">
        <f>VLOOKUP(D8577,GL_Master!$A$1:$D$80,2,FALSE)</f>
        <v>PL</v>
      </c>
      <c r="R8577" s="39" t="str">
        <f>VLOOKUP(D8577,GL_Master!$A$1:$D$80,3,FALSE)</f>
        <v>COGS</v>
      </c>
      <c r="S8577" s="39" t="str">
        <f>VLOOKUP(D8577,GL_Master!$A$1:$D$80,4,FALSE)</f>
        <v>Civil, Installation, Commissioning and Other miscellaneous expenses</v>
      </c>
    </row>
    <row r="8578" spans="1:19" x14ac:dyDescent="0.25">
      <c r="A8578" s="39" t="s">
        <v>262</v>
      </c>
      <c r="B8578" s="39" t="s">
        <v>235</v>
      </c>
      <c r="C8578" s="7">
        <v>43922</v>
      </c>
      <c r="D8578" s="39" t="s">
        <v>88</v>
      </c>
      <c r="E8578" s="39">
        <v>104</v>
      </c>
      <c r="F8578" s="82">
        <f t="shared" si="399"/>
        <v>0.104</v>
      </c>
      <c r="G8578" s="39">
        <f>VLOOKUP(N8578,Currecny_M!$A$1:$P$10,2,FALSE)</f>
        <v>75</v>
      </c>
      <c r="H8578" s="39">
        <f>MATCH(C8578,Currecny_M!$A$1:$P$1,0)</f>
        <v>2</v>
      </c>
      <c r="I8578" s="39">
        <f>VLOOKUP(N8578,Currecny_M!$A$1:$P$10,MATCH(Database!C8578,Currecny_M!$A$1:$P$1,0),FALSE)</f>
        <v>75</v>
      </c>
      <c r="J8578" s="82">
        <f t="shared" si="400"/>
        <v>7.8</v>
      </c>
      <c r="K8578" s="39">
        <f>VLOOKUP('Cover page'!$B$6,Currecny_M!$A$1:$P$10,MATCH(Database!C8578,Currecny_M!$A$1:$P$1,0),FALSE)</f>
        <v>1</v>
      </c>
      <c r="L8578" s="82">
        <f t="shared" si="401"/>
        <v>7.8</v>
      </c>
      <c r="M8578" s="82">
        <f>((E8578/$F$1)*VLOOKUP(N8578,Currecny_M!$A$1:$P$10,MATCH(Database!C8578,Currecny_M!$A$1:$P$1,0),FALSE))/VLOOKUP('Cover page'!$B$6,Currecny_M!$A$1:$P$10,MATCH(Database!C8578,Currecny_M!$A$1:$P$1,0),FALSE)</f>
        <v>7.8</v>
      </c>
      <c r="N8578" s="6" t="str">
        <f>VLOOKUP(B8578,Master!$A$2:$C$11,3,FALSE)</f>
        <v>USD</v>
      </c>
      <c r="O8578" s="6" t="str">
        <f>VLOOKUP(B8578,Master!$A$2:$C$11,2,FALSE)</f>
        <v>America</v>
      </c>
      <c r="Q8578" s="39" t="str">
        <f>VLOOKUP(D8578,GL_Master!$A$1:$D$80,2,FALSE)</f>
        <v>PL</v>
      </c>
      <c r="R8578" s="39" t="str">
        <f>VLOOKUP(D8578,GL_Master!$A$1:$D$80,3,FALSE)</f>
        <v>COGS</v>
      </c>
      <c r="S8578" s="39" t="str">
        <f>VLOOKUP(D8578,GL_Master!$A$1:$D$80,4,FALSE)</f>
        <v>Civil, Installation, Commissioning and Other miscellaneous expenses</v>
      </c>
    </row>
    <row r="8579" spans="1:19" x14ac:dyDescent="0.25">
      <c r="A8579" s="39" t="s">
        <v>262</v>
      </c>
      <c r="B8579" s="39" t="s">
        <v>235</v>
      </c>
      <c r="C8579" s="7">
        <v>43922</v>
      </c>
      <c r="D8579" s="39" t="s">
        <v>89</v>
      </c>
      <c r="E8579" s="39">
        <v>208</v>
      </c>
      <c r="F8579" s="82">
        <f t="shared" si="399"/>
        <v>0.20799999999999999</v>
      </c>
      <c r="G8579" s="39">
        <f>VLOOKUP(N8579,Currecny_M!$A$1:$P$10,2,FALSE)</f>
        <v>75</v>
      </c>
      <c r="H8579" s="39">
        <f>MATCH(C8579,Currecny_M!$A$1:$P$1,0)</f>
        <v>2</v>
      </c>
      <c r="I8579" s="39">
        <f>VLOOKUP(N8579,Currecny_M!$A$1:$P$10,MATCH(Database!C8579,Currecny_M!$A$1:$P$1,0),FALSE)</f>
        <v>75</v>
      </c>
      <c r="J8579" s="82">
        <f t="shared" si="400"/>
        <v>15.6</v>
      </c>
      <c r="K8579" s="39">
        <f>VLOOKUP('Cover page'!$B$6,Currecny_M!$A$1:$P$10,MATCH(Database!C8579,Currecny_M!$A$1:$P$1,0),FALSE)</f>
        <v>1</v>
      </c>
      <c r="L8579" s="82">
        <f t="shared" si="401"/>
        <v>15.6</v>
      </c>
      <c r="M8579" s="82">
        <f>((E8579/$F$1)*VLOOKUP(N8579,Currecny_M!$A$1:$P$10,MATCH(Database!C8579,Currecny_M!$A$1:$P$1,0),FALSE))/VLOOKUP('Cover page'!$B$6,Currecny_M!$A$1:$P$10,MATCH(Database!C8579,Currecny_M!$A$1:$P$1,0),FALSE)</f>
        <v>15.6</v>
      </c>
      <c r="N8579" s="6" t="str">
        <f>VLOOKUP(B8579,Master!$A$2:$C$11,3,FALSE)</f>
        <v>USD</v>
      </c>
      <c r="O8579" s="6" t="str">
        <f>VLOOKUP(B8579,Master!$A$2:$C$11,2,FALSE)</f>
        <v>America</v>
      </c>
      <c r="Q8579" s="39" t="str">
        <f>VLOOKUP(D8579,GL_Master!$A$1:$D$80,2,FALSE)</f>
        <v>PL</v>
      </c>
      <c r="R8579" s="39" t="str">
        <f>VLOOKUP(D8579,GL_Master!$A$1:$D$80,3,FALSE)</f>
        <v>COGS</v>
      </c>
      <c r="S8579" s="39" t="str">
        <f>VLOOKUP(D8579,GL_Master!$A$1:$D$80,4,FALSE)</f>
        <v>project Expenses</v>
      </c>
    </row>
    <row r="8580" spans="1:19" x14ac:dyDescent="0.25">
      <c r="A8580" s="39" t="s">
        <v>262</v>
      </c>
      <c r="B8580" s="39" t="s">
        <v>235</v>
      </c>
      <c r="C8580" s="7">
        <v>43922</v>
      </c>
      <c r="D8580" s="39" t="s">
        <v>90</v>
      </c>
      <c r="E8580" s="39">
        <v>69</v>
      </c>
      <c r="F8580" s="82">
        <f t="shared" ref="F8580:F8643" si="402">E8580/$F$1</f>
        <v>6.9000000000000006E-2</v>
      </c>
      <c r="G8580" s="39">
        <f>VLOOKUP(N8580,Currecny_M!$A$1:$P$10,2,FALSE)</f>
        <v>75</v>
      </c>
      <c r="H8580" s="39">
        <f>MATCH(C8580,Currecny_M!$A$1:$P$1,0)</f>
        <v>2</v>
      </c>
      <c r="I8580" s="39">
        <f>VLOOKUP(N8580,Currecny_M!$A$1:$P$10,MATCH(Database!C8580,Currecny_M!$A$1:$P$1,0),FALSE)</f>
        <v>75</v>
      </c>
      <c r="J8580" s="82">
        <f t="shared" ref="J8580:J8643" si="403">F8580*I8580</f>
        <v>5.1750000000000007</v>
      </c>
      <c r="K8580" s="39">
        <f>VLOOKUP('Cover page'!$B$6,Currecny_M!$A$1:$P$10,MATCH(Database!C8580,Currecny_M!$A$1:$P$1,0),FALSE)</f>
        <v>1</v>
      </c>
      <c r="L8580" s="82">
        <f t="shared" ref="L8580:L8643" si="404">J8580/K8580</f>
        <v>5.1750000000000007</v>
      </c>
      <c r="M8580" s="82">
        <f>((E8580/$F$1)*VLOOKUP(N8580,Currecny_M!$A$1:$P$10,MATCH(Database!C8580,Currecny_M!$A$1:$P$1,0),FALSE))/VLOOKUP('Cover page'!$B$6,Currecny_M!$A$1:$P$10,MATCH(Database!C8580,Currecny_M!$A$1:$P$1,0),FALSE)</f>
        <v>5.1750000000000007</v>
      </c>
      <c r="N8580" s="6" t="str">
        <f>VLOOKUP(B8580,Master!$A$2:$C$11,3,FALSE)</f>
        <v>USD</v>
      </c>
      <c r="O8580" s="6" t="str">
        <f>VLOOKUP(B8580,Master!$A$2:$C$11,2,FALSE)</f>
        <v>America</v>
      </c>
      <c r="Q8580" s="39" t="str">
        <f>VLOOKUP(D8580,GL_Master!$A$1:$D$80,2,FALSE)</f>
        <v>PL</v>
      </c>
      <c r="R8580" s="39" t="str">
        <f>VLOOKUP(D8580,GL_Master!$A$1:$D$80,3,FALSE)</f>
        <v>Office utility</v>
      </c>
      <c r="S8580" s="39" t="str">
        <f>VLOOKUP(D8580,GL_Master!$A$1:$D$80,4,FALSE)</f>
        <v>Electricity Expenses</v>
      </c>
    </row>
    <row r="8581" spans="1:19" x14ac:dyDescent="0.25">
      <c r="A8581" s="39" t="s">
        <v>262</v>
      </c>
      <c r="B8581" s="39" t="s">
        <v>235</v>
      </c>
      <c r="C8581" s="7">
        <v>43922</v>
      </c>
      <c r="D8581" s="39" t="s">
        <v>91</v>
      </c>
      <c r="E8581" s="39">
        <v>139</v>
      </c>
      <c r="F8581" s="82">
        <f t="shared" si="402"/>
        <v>0.13900000000000001</v>
      </c>
      <c r="G8581" s="39">
        <f>VLOOKUP(N8581,Currecny_M!$A$1:$P$10,2,FALSE)</f>
        <v>75</v>
      </c>
      <c r="H8581" s="39">
        <f>MATCH(C8581,Currecny_M!$A$1:$P$1,0)</f>
        <v>2</v>
      </c>
      <c r="I8581" s="39">
        <f>VLOOKUP(N8581,Currecny_M!$A$1:$P$10,MATCH(Database!C8581,Currecny_M!$A$1:$P$1,0),FALSE)</f>
        <v>75</v>
      </c>
      <c r="J8581" s="82">
        <f t="shared" si="403"/>
        <v>10.425000000000001</v>
      </c>
      <c r="K8581" s="39">
        <f>VLOOKUP('Cover page'!$B$6,Currecny_M!$A$1:$P$10,MATCH(Database!C8581,Currecny_M!$A$1:$P$1,0),FALSE)</f>
        <v>1</v>
      </c>
      <c r="L8581" s="82">
        <f t="shared" si="404"/>
        <v>10.425000000000001</v>
      </c>
      <c r="M8581" s="82">
        <f>((E8581/$F$1)*VLOOKUP(N8581,Currecny_M!$A$1:$P$10,MATCH(Database!C8581,Currecny_M!$A$1:$P$1,0),FALSE))/VLOOKUP('Cover page'!$B$6,Currecny_M!$A$1:$P$10,MATCH(Database!C8581,Currecny_M!$A$1:$P$1,0),FALSE)</f>
        <v>10.425000000000001</v>
      </c>
      <c r="N8581" s="6" t="str">
        <f>VLOOKUP(B8581,Master!$A$2:$C$11,3,FALSE)</f>
        <v>USD</v>
      </c>
      <c r="O8581" s="6" t="str">
        <f>VLOOKUP(B8581,Master!$A$2:$C$11,2,FALSE)</f>
        <v>America</v>
      </c>
      <c r="Q8581" s="39" t="str">
        <f>VLOOKUP(D8581,GL_Master!$A$1:$D$80,2,FALSE)</f>
        <v>PL</v>
      </c>
      <c r="R8581" s="39" t="str">
        <f>VLOOKUP(D8581,GL_Master!$A$1:$D$80,3,FALSE)</f>
        <v>Misc. expenses</v>
      </c>
      <c r="S8581" s="39" t="str">
        <f>VLOOKUP(D8581,GL_Master!$A$1:$D$80,4,FALSE)</f>
        <v>Repair &amp; Maintenance</v>
      </c>
    </row>
    <row r="8582" spans="1:19" x14ac:dyDescent="0.25">
      <c r="A8582" s="39" t="s">
        <v>262</v>
      </c>
      <c r="B8582" s="39" t="s">
        <v>235</v>
      </c>
      <c r="C8582" s="7">
        <v>43922</v>
      </c>
      <c r="D8582" s="39" t="s">
        <v>92</v>
      </c>
      <c r="E8582" s="39">
        <v>104</v>
      </c>
      <c r="F8582" s="82">
        <f t="shared" si="402"/>
        <v>0.104</v>
      </c>
      <c r="G8582" s="39">
        <f>VLOOKUP(N8582,Currecny_M!$A$1:$P$10,2,FALSE)</f>
        <v>75</v>
      </c>
      <c r="H8582" s="39">
        <f>MATCH(C8582,Currecny_M!$A$1:$P$1,0)</f>
        <v>2</v>
      </c>
      <c r="I8582" s="39">
        <f>VLOOKUP(N8582,Currecny_M!$A$1:$P$10,MATCH(Database!C8582,Currecny_M!$A$1:$P$1,0),FALSE)</f>
        <v>75</v>
      </c>
      <c r="J8582" s="82">
        <f t="shared" si="403"/>
        <v>7.8</v>
      </c>
      <c r="K8582" s="39">
        <f>VLOOKUP('Cover page'!$B$6,Currecny_M!$A$1:$P$10,MATCH(Database!C8582,Currecny_M!$A$1:$P$1,0),FALSE)</f>
        <v>1</v>
      </c>
      <c r="L8582" s="82">
        <f t="shared" si="404"/>
        <v>7.8</v>
      </c>
      <c r="M8582" s="82">
        <f>((E8582/$F$1)*VLOOKUP(N8582,Currecny_M!$A$1:$P$10,MATCH(Database!C8582,Currecny_M!$A$1:$P$1,0),FALSE))/VLOOKUP('Cover page'!$B$6,Currecny_M!$A$1:$P$10,MATCH(Database!C8582,Currecny_M!$A$1:$P$1,0),FALSE)</f>
        <v>7.8</v>
      </c>
      <c r="N8582" s="6" t="str">
        <f>VLOOKUP(B8582,Master!$A$2:$C$11,3,FALSE)</f>
        <v>USD</v>
      </c>
      <c r="O8582" s="6" t="str">
        <f>VLOOKUP(B8582,Master!$A$2:$C$11,2,FALSE)</f>
        <v>America</v>
      </c>
      <c r="Q8582" s="39" t="str">
        <f>VLOOKUP(D8582,GL_Master!$A$1:$D$80,2,FALSE)</f>
        <v>PL</v>
      </c>
      <c r="R8582" s="39" t="str">
        <f>VLOOKUP(D8582,GL_Master!$A$1:$D$80,3,FALSE)</f>
        <v>Misc. expenses</v>
      </c>
      <c r="S8582" s="39" t="str">
        <f>VLOOKUP(D8582,GL_Master!$A$1:$D$80,4,FALSE)</f>
        <v>Repair &amp; Maintenance</v>
      </c>
    </row>
    <row r="8583" spans="1:19" x14ac:dyDescent="0.25">
      <c r="A8583" s="39" t="s">
        <v>262</v>
      </c>
      <c r="B8583" s="39" t="s">
        <v>235</v>
      </c>
      <c r="C8583" s="7">
        <v>43922</v>
      </c>
      <c r="D8583" s="39" t="s">
        <v>93</v>
      </c>
      <c r="E8583" s="39">
        <v>1213</v>
      </c>
      <c r="F8583" s="82">
        <f t="shared" si="402"/>
        <v>1.2130000000000001</v>
      </c>
      <c r="G8583" s="39">
        <f>VLOOKUP(N8583,Currecny_M!$A$1:$P$10,2,FALSE)</f>
        <v>75</v>
      </c>
      <c r="H8583" s="39">
        <f>MATCH(C8583,Currecny_M!$A$1:$P$1,0)</f>
        <v>2</v>
      </c>
      <c r="I8583" s="39">
        <f>VLOOKUP(N8583,Currecny_M!$A$1:$P$10,MATCH(Database!C8583,Currecny_M!$A$1:$P$1,0),FALSE)</f>
        <v>75</v>
      </c>
      <c r="J8583" s="82">
        <f t="shared" si="403"/>
        <v>90.975000000000009</v>
      </c>
      <c r="K8583" s="39">
        <f>VLOOKUP('Cover page'!$B$6,Currecny_M!$A$1:$P$10,MATCH(Database!C8583,Currecny_M!$A$1:$P$1,0),FALSE)</f>
        <v>1</v>
      </c>
      <c r="L8583" s="82">
        <f t="shared" si="404"/>
        <v>90.975000000000009</v>
      </c>
      <c r="M8583" s="82">
        <f>((E8583/$F$1)*VLOOKUP(N8583,Currecny_M!$A$1:$P$10,MATCH(Database!C8583,Currecny_M!$A$1:$P$1,0),FALSE))/VLOOKUP('Cover page'!$B$6,Currecny_M!$A$1:$P$10,MATCH(Database!C8583,Currecny_M!$A$1:$P$1,0),FALSE)</f>
        <v>90.975000000000009</v>
      </c>
      <c r="N8583" s="6" t="str">
        <f>VLOOKUP(B8583,Master!$A$2:$C$11,3,FALSE)</f>
        <v>USD</v>
      </c>
      <c r="O8583" s="6" t="str">
        <f>VLOOKUP(B8583,Master!$A$2:$C$11,2,FALSE)</f>
        <v>America</v>
      </c>
      <c r="Q8583" s="39" t="str">
        <f>VLOOKUP(D8583,GL_Master!$A$1:$D$80,2,FALSE)</f>
        <v>PL</v>
      </c>
      <c r="R8583" s="39" t="str">
        <f>VLOOKUP(D8583,GL_Master!$A$1:$D$80,3,FALSE)</f>
        <v>Salary wages &amp; benefits</v>
      </c>
      <c r="S8583" s="39" t="str">
        <f>VLOOKUP(D8583,GL_Master!$A$1:$D$80,4,FALSE)</f>
        <v>Employee benefits expense</v>
      </c>
    </row>
    <row r="8584" spans="1:19" x14ac:dyDescent="0.25">
      <c r="A8584" s="39" t="s">
        <v>262</v>
      </c>
      <c r="B8584" s="39" t="s">
        <v>235</v>
      </c>
      <c r="C8584" s="7">
        <v>43922</v>
      </c>
      <c r="D8584" s="39" t="s">
        <v>33</v>
      </c>
      <c r="E8584" s="39">
        <v>35</v>
      </c>
      <c r="F8584" s="82">
        <f t="shared" si="402"/>
        <v>3.5000000000000003E-2</v>
      </c>
      <c r="G8584" s="39">
        <f>VLOOKUP(N8584,Currecny_M!$A$1:$P$10,2,FALSE)</f>
        <v>75</v>
      </c>
      <c r="H8584" s="39">
        <f>MATCH(C8584,Currecny_M!$A$1:$P$1,0)</f>
        <v>2</v>
      </c>
      <c r="I8584" s="39">
        <f>VLOOKUP(N8584,Currecny_M!$A$1:$P$10,MATCH(Database!C8584,Currecny_M!$A$1:$P$1,0),FALSE)</f>
        <v>75</v>
      </c>
      <c r="J8584" s="82">
        <f t="shared" si="403"/>
        <v>2.6250000000000004</v>
      </c>
      <c r="K8584" s="39">
        <f>VLOOKUP('Cover page'!$B$6,Currecny_M!$A$1:$P$10,MATCH(Database!C8584,Currecny_M!$A$1:$P$1,0),FALSE)</f>
        <v>1</v>
      </c>
      <c r="L8584" s="82">
        <f t="shared" si="404"/>
        <v>2.6250000000000004</v>
      </c>
      <c r="M8584" s="82">
        <f>((E8584/$F$1)*VLOOKUP(N8584,Currecny_M!$A$1:$P$10,MATCH(Database!C8584,Currecny_M!$A$1:$P$1,0),FALSE))/VLOOKUP('Cover page'!$B$6,Currecny_M!$A$1:$P$10,MATCH(Database!C8584,Currecny_M!$A$1:$P$1,0),FALSE)</f>
        <v>2.6250000000000004</v>
      </c>
      <c r="N8584" s="6" t="str">
        <f>VLOOKUP(B8584,Master!$A$2:$C$11,3,FALSE)</f>
        <v>USD</v>
      </c>
      <c r="O8584" s="6" t="str">
        <f>VLOOKUP(B8584,Master!$A$2:$C$11,2,FALSE)</f>
        <v>America</v>
      </c>
      <c r="Q8584" s="39" t="str">
        <f>VLOOKUP(D8584,GL_Master!$A$1:$D$80,2,FALSE)</f>
        <v>PL</v>
      </c>
      <c r="R8584" s="39" t="str">
        <f>VLOOKUP(D8584,GL_Master!$A$1:$D$80,3,FALSE)</f>
        <v>Staff welfare expenses</v>
      </c>
      <c r="S8584" s="39" t="str">
        <f>VLOOKUP(D8584,GL_Master!$A$1:$D$80,4,FALSE)</f>
        <v>Other staff welfare</v>
      </c>
    </row>
    <row r="8585" spans="1:19" x14ac:dyDescent="0.25">
      <c r="A8585" s="39" t="s">
        <v>262</v>
      </c>
      <c r="B8585" s="39" t="s">
        <v>235</v>
      </c>
      <c r="C8585" s="7">
        <v>43922</v>
      </c>
      <c r="D8585" s="39" t="s">
        <v>94</v>
      </c>
      <c r="E8585" s="39">
        <v>208</v>
      </c>
      <c r="F8585" s="82">
        <f t="shared" si="402"/>
        <v>0.20799999999999999</v>
      </c>
      <c r="G8585" s="39">
        <f>VLOOKUP(N8585,Currecny_M!$A$1:$P$10,2,FALSE)</f>
        <v>75</v>
      </c>
      <c r="H8585" s="39">
        <f>MATCH(C8585,Currecny_M!$A$1:$P$1,0)</f>
        <v>2</v>
      </c>
      <c r="I8585" s="39">
        <f>VLOOKUP(N8585,Currecny_M!$A$1:$P$10,MATCH(Database!C8585,Currecny_M!$A$1:$P$1,0),FALSE)</f>
        <v>75</v>
      </c>
      <c r="J8585" s="82">
        <f t="shared" si="403"/>
        <v>15.6</v>
      </c>
      <c r="K8585" s="39">
        <f>VLOOKUP('Cover page'!$B$6,Currecny_M!$A$1:$P$10,MATCH(Database!C8585,Currecny_M!$A$1:$P$1,0),FALSE)</f>
        <v>1</v>
      </c>
      <c r="L8585" s="82">
        <f t="shared" si="404"/>
        <v>15.6</v>
      </c>
      <c r="M8585" s="82">
        <f>((E8585/$F$1)*VLOOKUP(N8585,Currecny_M!$A$1:$P$10,MATCH(Database!C8585,Currecny_M!$A$1:$P$1,0),FALSE))/VLOOKUP('Cover page'!$B$6,Currecny_M!$A$1:$P$10,MATCH(Database!C8585,Currecny_M!$A$1:$P$1,0),FALSE)</f>
        <v>15.6</v>
      </c>
      <c r="N8585" s="6" t="str">
        <f>VLOOKUP(B8585,Master!$A$2:$C$11,3,FALSE)</f>
        <v>USD</v>
      </c>
      <c r="O8585" s="6" t="str">
        <f>VLOOKUP(B8585,Master!$A$2:$C$11,2,FALSE)</f>
        <v>America</v>
      </c>
      <c r="Q8585" s="39" t="str">
        <f>VLOOKUP(D8585,GL_Master!$A$1:$D$80,2,FALSE)</f>
        <v>PL</v>
      </c>
      <c r="R8585" s="39" t="str">
        <f>VLOOKUP(D8585,GL_Master!$A$1:$D$80,3,FALSE)</f>
        <v xml:space="preserve">Gratuity expenses </v>
      </c>
      <c r="S8585" s="39" t="str">
        <f>VLOOKUP(D8585,GL_Master!$A$1:$D$80,4,FALSE)</f>
        <v>Gratuity</v>
      </c>
    </row>
    <row r="8586" spans="1:19" x14ac:dyDescent="0.25">
      <c r="A8586" s="39" t="s">
        <v>262</v>
      </c>
      <c r="B8586" s="39" t="s">
        <v>235</v>
      </c>
      <c r="C8586" s="7">
        <v>43922</v>
      </c>
      <c r="D8586" s="39" t="s">
        <v>95</v>
      </c>
      <c r="E8586" s="39">
        <v>69</v>
      </c>
      <c r="F8586" s="82">
        <f t="shared" si="402"/>
        <v>6.9000000000000006E-2</v>
      </c>
      <c r="G8586" s="39">
        <f>VLOOKUP(N8586,Currecny_M!$A$1:$P$10,2,FALSE)</f>
        <v>75</v>
      </c>
      <c r="H8586" s="39">
        <f>MATCH(C8586,Currecny_M!$A$1:$P$1,0)</f>
        <v>2</v>
      </c>
      <c r="I8586" s="39">
        <f>VLOOKUP(N8586,Currecny_M!$A$1:$P$10,MATCH(Database!C8586,Currecny_M!$A$1:$P$1,0),FALSE)</f>
        <v>75</v>
      </c>
      <c r="J8586" s="82">
        <f t="shared" si="403"/>
        <v>5.1750000000000007</v>
      </c>
      <c r="K8586" s="39">
        <f>VLOOKUP('Cover page'!$B$6,Currecny_M!$A$1:$P$10,MATCH(Database!C8586,Currecny_M!$A$1:$P$1,0),FALSE)</f>
        <v>1</v>
      </c>
      <c r="L8586" s="82">
        <f t="shared" si="404"/>
        <v>5.1750000000000007</v>
      </c>
      <c r="M8586" s="82">
        <f>((E8586/$F$1)*VLOOKUP(N8586,Currecny_M!$A$1:$P$10,MATCH(Database!C8586,Currecny_M!$A$1:$P$1,0),FALSE))/VLOOKUP('Cover page'!$B$6,Currecny_M!$A$1:$P$10,MATCH(Database!C8586,Currecny_M!$A$1:$P$1,0),FALSE)</f>
        <v>5.1750000000000007</v>
      </c>
      <c r="N8586" s="6" t="str">
        <f>VLOOKUP(B8586,Master!$A$2:$C$11,3,FALSE)</f>
        <v>USD</v>
      </c>
      <c r="O8586" s="6" t="str">
        <f>VLOOKUP(B8586,Master!$A$2:$C$11,2,FALSE)</f>
        <v>America</v>
      </c>
      <c r="Q8586" s="39" t="str">
        <f>VLOOKUP(D8586,GL_Master!$A$1:$D$80,2,FALSE)</f>
        <v>PL</v>
      </c>
      <c r="R8586" s="39" t="str">
        <f>VLOOKUP(D8586,GL_Master!$A$1:$D$80,3,FALSE)</f>
        <v>Salary wages &amp; benefits</v>
      </c>
      <c r="S8586" s="39" t="str">
        <f>VLOOKUP(D8586,GL_Master!$A$1:$D$80,4,FALSE)</f>
        <v>Employee benefits expense</v>
      </c>
    </row>
    <row r="8587" spans="1:19" x14ac:dyDescent="0.25">
      <c r="A8587" s="39" t="s">
        <v>262</v>
      </c>
      <c r="B8587" s="39" t="s">
        <v>235</v>
      </c>
      <c r="C8587" s="7">
        <v>43922</v>
      </c>
      <c r="D8587" s="39" t="s">
        <v>96</v>
      </c>
      <c r="E8587" s="39">
        <v>624</v>
      </c>
      <c r="F8587" s="82">
        <f t="shared" si="402"/>
        <v>0.624</v>
      </c>
      <c r="G8587" s="39">
        <f>VLOOKUP(N8587,Currecny_M!$A$1:$P$10,2,FALSE)</f>
        <v>75</v>
      </c>
      <c r="H8587" s="39">
        <f>MATCH(C8587,Currecny_M!$A$1:$P$1,0)</f>
        <v>2</v>
      </c>
      <c r="I8587" s="39">
        <f>VLOOKUP(N8587,Currecny_M!$A$1:$P$10,MATCH(Database!C8587,Currecny_M!$A$1:$P$1,0),FALSE)</f>
        <v>75</v>
      </c>
      <c r="J8587" s="82">
        <f t="shared" si="403"/>
        <v>46.8</v>
      </c>
      <c r="K8587" s="39">
        <f>VLOOKUP('Cover page'!$B$6,Currecny_M!$A$1:$P$10,MATCH(Database!C8587,Currecny_M!$A$1:$P$1,0),FALSE)</f>
        <v>1</v>
      </c>
      <c r="L8587" s="82">
        <f t="shared" si="404"/>
        <v>46.8</v>
      </c>
      <c r="M8587" s="82">
        <f>((E8587/$F$1)*VLOOKUP(N8587,Currecny_M!$A$1:$P$10,MATCH(Database!C8587,Currecny_M!$A$1:$P$1,0),FALSE))/VLOOKUP('Cover page'!$B$6,Currecny_M!$A$1:$P$10,MATCH(Database!C8587,Currecny_M!$A$1:$P$1,0),FALSE)</f>
        <v>46.8</v>
      </c>
      <c r="N8587" s="6" t="str">
        <f>VLOOKUP(B8587,Master!$A$2:$C$11,3,FALSE)</f>
        <v>USD</v>
      </c>
      <c r="O8587" s="6" t="str">
        <f>VLOOKUP(B8587,Master!$A$2:$C$11,2,FALSE)</f>
        <v>America</v>
      </c>
      <c r="Q8587" s="39" t="str">
        <f>VLOOKUP(D8587,GL_Master!$A$1:$D$80,2,FALSE)</f>
        <v>PL</v>
      </c>
      <c r="R8587" s="39" t="str">
        <f>VLOOKUP(D8587,GL_Master!$A$1:$D$80,3,FALSE)</f>
        <v>Salary wages &amp; benefits</v>
      </c>
      <c r="S8587" s="39" t="str">
        <f>VLOOKUP(D8587,GL_Master!$A$1:$D$80,4,FALSE)</f>
        <v>Employee benefits expense</v>
      </c>
    </row>
    <row r="8588" spans="1:19" x14ac:dyDescent="0.25">
      <c r="A8588" s="39" t="s">
        <v>262</v>
      </c>
      <c r="B8588" s="39" t="s">
        <v>235</v>
      </c>
      <c r="C8588" s="7">
        <v>43922</v>
      </c>
      <c r="D8588" s="39" t="s">
        <v>97</v>
      </c>
      <c r="E8588" s="39">
        <v>35</v>
      </c>
      <c r="F8588" s="82">
        <f t="shared" si="402"/>
        <v>3.5000000000000003E-2</v>
      </c>
      <c r="G8588" s="39">
        <f>VLOOKUP(N8588,Currecny_M!$A$1:$P$10,2,FALSE)</f>
        <v>75</v>
      </c>
      <c r="H8588" s="39">
        <f>MATCH(C8588,Currecny_M!$A$1:$P$1,0)</f>
        <v>2</v>
      </c>
      <c r="I8588" s="39">
        <f>VLOOKUP(N8588,Currecny_M!$A$1:$P$10,MATCH(Database!C8588,Currecny_M!$A$1:$P$1,0),FALSE)</f>
        <v>75</v>
      </c>
      <c r="J8588" s="82">
        <f t="shared" si="403"/>
        <v>2.6250000000000004</v>
      </c>
      <c r="K8588" s="39">
        <f>VLOOKUP('Cover page'!$B$6,Currecny_M!$A$1:$P$10,MATCH(Database!C8588,Currecny_M!$A$1:$P$1,0),FALSE)</f>
        <v>1</v>
      </c>
      <c r="L8588" s="82">
        <f t="shared" si="404"/>
        <v>2.6250000000000004</v>
      </c>
      <c r="M8588" s="82">
        <f>((E8588/$F$1)*VLOOKUP(N8588,Currecny_M!$A$1:$P$10,MATCH(Database!C8588,Currecny_M!$A$1:$P$1,0),FALSE))/VLOOKUP('Cover page'!$B$6,Currecny_M!$A$1:$P$10,MATCH(Database!C8588,Currecny_M!$A$1:$P$1,0),FALSE)</f>
        <v>2.6250000000000004</v>
      </c>
      <c r="N8588" s="6" t="str">
        <f>VLOOKUP(B8588,Master!$A$2:$C$11,3,FALSE)</f>
        <v>USD</v>
      </c>
      <c r="O8588" s="6" t="str">
        <f>VLOOKUP(B8588,Master!$A$2:$C$11,2,FALSE)</f>
        <v>America</v>
      </c>
      <c r="Q8588" s="39" t="str">
        <f>VLOOKUP(D8588,GL_Master!$A$1:$D$80,2,FALSE)</f>
        <v>PL</v>
      </c>
      <c r="R8588" s="39" t="str">
        <f>VLOOKUP(D8588,GL_Master!$A$1:$D$80,3,FALSE)</f>
        <v>Salary wages &amp; benefits</v>
      </c>
      <c r="S8588" s="39" t="str">
        <f>VLOOKUP(D8588,GL_Master!$A$1:$D$80,4,FALSE)</f>
        <v>Employee benefits expense</v>
      </c>
    </row>
    <row r="8589" spans="1:19" x14ac:dyDescent="0.25">
      <c r="A8589" s="39" t="s">
        <v>262</v>
      </c>
      <c r="B8589" s="39" t="s">
        <v>235</v>
      </c>
      <c r="C8589" s="7">
        <v>43922</v>
      </c>
      <c r="D8589" s="39" t="s">
        <v>98</v>
      </c>
      <c r="E8589" s="39">
        <v>69</v>
      </c>
      <c r="F8589" s="82">
        <f t="shared" si="402"/>
        <v>6.9000000000000006E-2</v>
      </c>
      <c r="G8589" s="39">
        <f>VLOOKUP(N8589,Currecny_M!$A$1:$P$10,2,FALSE)</f>
        <v>75</v>
      </c>
      <c r="H8589" s="39">
        <f>MATCH(C8589,Currecny_M!$A$1:$P$1,0)</f>
        <v>2</v>
      </c>
      <c r="I8589" s="39">
        <f>VLOOKUP(N8589,Currecny_M!$A$1:$P$10,MATCH(Database!C8589,Currecny_M!$A$1:$P$1,0),FALSE)</f>
        <v>75</v>
      </c>
      <c r="J8589" s="82">
        <f t="shared" si="403"/>
        <v>5.1750000000000007</v>
      </c>
      <c r="K8589" s="39">
        <f>VLOOKUP('Cover page'!$B$6,Currecny_M!$A$1:$P$10,MATCH(Database!C8589,Currecny_M!$A$1:$P$1,0),FALSE)</f>
        <v>1</v>
      </c>
      <c r="L8589" s="82">
        <f t="shared" si="404"/>
        <v>5.1750000000000007</v>
      </c>
      <c r="M8589" s="82">
        <f>((E8589/$F$1)*VLOOKUP(N8589,Currecny_M!$A$1:$P$10,MATCH(Database!C8589,Currecny_M!$A$1:$P$1,0),FALSE))/VLOOKUP('Cover page'!$B$6,Currecny_M!$A$1:$P$10,MATCH(Database!C8589,Currecny_M!$A$1:$P$1,0),FALSE)</f>
        <v>5.1750000000000007</v>
      </c>
      <c r="N8589" s="6" t="str">
        <f>VLOOKUP(B8589,Master!$A$2:$C$11,3,FALSE)</f>
        <v>USD</v>
      </c>
      <c r="O8589" s="6" t="str">
        <f>VLOOKUP(B8589,Master!$A$2:$C$11,2,FALSE)</f>
        <v>America</v>
      </c>
      <c r="Q8589" s="39" t="str">
        <f>VLOOKUP(D8589,GL_Master!$A$1:$D$80,2,FALSE)</f>
        <v>PL</v>
      </c>
      <c r="R8589" s="39" t="str">
        <f>VLOOKUP(D8589,GL_Master!$A$1:$D$80,3,FALSE)</f>
        <v>Salary wages &amp; benefits</v>
      </c>
      <c r="S8589" s="39" t="str">
        <f>VLOOKUP(D8589,GL_Master!$A$1:$D$80,4,FALSE)</f>
        <v>Employee benefits expense</v>
      </c>
    </row>
    <row r="8590" spans="1:19" x14ac:dyDescent="0.25">
      <c r="A8590" s="39" t="s">
        <v>262</v>
      </c>
      <c r="B8590" s="39" t="s">
        <v>235</v>
      </c>
      <c r="C8590" s="7">
        <v>43922</v>
      </c>
      <c r="D8590" s="39" t="s">
        <v>99</v>
      </c>
      <c r="E8590" s="39">
        <v>35</v>
      </c>
      <c r="F8590" s="82">
        <f t="shared" si="402"/>
        <v>3.5000000000000003E-2</v>
      </c>
      <c r="G8590" s="39">
        <f>VLOOKUP(N8590,Currecny_M!$A$1:$P$10,2,FALSE)</f>
        <v>75</v>
      </c>
      <c r="H8590" s="39">
        <f>MATCH(C8590,Currecny_M!$A$1:$P$1,0)</f>
        <v>2</v>
      </c>
      <c r="I8590" s="39">
        <f>VLOOKUP(N8590,Currecny_M!$A$1:$P$10,MATCH(Database!C8590,Currecny_M!$A$1:$P$1,0),FALSE)</f>
        <v>75</v>
      </c>
      <c r="J8590" s="82">
        <f t="shared" si="403"/>
        <v>2.6250000000000004</v>
      </c>
      <c r="K8590" s="39">
        <f>VLOOKUP('Cover page'!$B$6,Currecny_M!$A$1:$P$10,MATCH(Database!C8590,Currecny_M!$A$1:$P$1,0),FALSE)</f>
        <v>1</v>
      </c>
      <c r="L8590" s="82">
        <f t="shared" si="404"/>
        <v>2.6250000000000004</v>
      </c>
      <c r="M8590" s="82">
        <f>((E8590/$F$1)*VLOOKUP(N8590,Currecny_M!$A$1:$P$10,MATCH(Database!C8590,Currecny_M!$A$1:$P$1,0),FALSE))/VLOOKUP('Cover page'!$B$6,Currecny_M!$A$1:$P$10,MATCH(Database!C8590,Currecny_M!$A$1:$P$1,0),FALSE)</f>
        <v>2.6250000000000004</v>
      </c>
      <c r="N8590" s="6" t="str">
        <f>VLOOKUP(B8590,Master!$A$2:$C$11,3,FALSE)</f>
        <v>USD</v>
      </c>
      <c r="O8590" s="6" t="str">
        <f>VLOOKUP(B8590,Master!$A$2:$C$11,2,FALSE)</f>
        <v>America</v>
      </c>
      <c r="Q8590" s="39" t="str">
        <f>VLOOKUP(D8590,GL_Master!$A$1:$D$80,2,FALSE)</f>
        <v>PL</v>
      </c>
      <c r="R8590" s="39" t="str">
        <f>VLOOKUP(D8590,GL_Master!$A$1:$D$80,3,FALSE)</f>
        <v>Salary wages &amp; benefits</v>
      </c>
      <c r="S8590" s="39" t="str">
        <f>VLOOKUP(D8590,GL_Master!$A$1:$D$80,4,FALSE)</f>
        <v>Employee benefits expense</v>
      </c>
    </row>
    <row r="8591" spans="1:19" x14ac:dyDescent="0.25">
      <c r="A8591" s="39" t="s">
        <v>262</v>
      </c>
      <c r="B8591" s="39" t="s">
        <v>235</v>
      </c>
      <c r="C8591" s="7">
        <v>43922</v>
      </c>
      <c r="D8591" s="39" t="s">
        <v>100</v>
      </c>
      <c r="E8591" s="39">
        <v>243</v>
      </c>
      <c r="F8591" s="82">
        <f t="shared" si="402"/>
        <v>0.24299999999999999</v>
      </c>
      <c r="G8591" s="39">
        <f>VLOOKUP(N8591,Currecny_M!$A$1:$P$10,2,FALSE)</f>
        <v>75</v>
      </c>
      <c r="H8591" s="39">
        <f>MATCH(C8591,Currecny_M!$A$1:$P$1,0)</f>
        <v>2</v>
      </c>
      <c r="I8591" s="39">
        <f>VLOOKUP(N8591,Currecny_M!$A$1:$P$10,MATCH(Database!C8591,Currecny_M!$A$1:$P$1,0),FALSE)</f>
        <v>75</v>
      </c>
      <c r="J8591" s="82">
        <f t="shared" si="403"/>
        <v>18.224999999999998</v>
      </c>
      <c r="K8591" s="39">
        <f>VLOOKUP('Cover page'!$B$6,Currecny_M!$A$1:$P$10,MATCH(Database!C8591,Currecny_M!$A$1:$P$1,0),FALSE)</f>
        <v>1</v>
      </c>
      <c r="L8591" s="82">
        <f t="shared" si="404"/>
        <v>18.224999999999998</v>
      </c>
      <c r="M8591" s="82">
        <f>((E8591/$F$1)*VLOOKUP(N8591,Currecny_M!$A$1:$P$10,MATCH(Database!C8591,Currecny_M!$A$1:$P$1,0),FALSE))/VLOOKUP('Cover page'!$B$6,Currecny_M!$A$1:$P$10,MATCH(Database!C8591,Currecny_M!$A$1:$P$1,0),FALSE)</f>
        <v>18.224999999999998</v>
      </c>
      <c r="N8591" s="6" t="str">
        <f>VLOOKUP(B8591,Master!$A$2:$C$11,3,FALSE)</f>
        <v>USD</v>
      </c>
      <c r="O8591" s="6" t="str">
        <f>VLOOKUP(B8591,Master!$A$2:$C$11,2,FALSE)</f>
        <v>America</v>
      </c>
      <c r="Q8591" s="39" t="str">
        <f>VLOOKUP(D8591,GL_Master!$A$1:$D$80,2,FALSE)</f>
        <v>PL</v>
      </c>
      <c r="R8591" s="39" t="str">
        <f>VLOOKUP(D8591,GL_Master!$A$1:$D$80,3,FALSE)</f>
        <v>Salary wages &amp; benefits</v>
      </c>
      <c r="S8591" s="39" t="str">
        <f>VLOOKUP(D8591,GL_Master!$A$1:$D$80,4,FALSE)</f>
        <v>Employee benefits expense</v>
      </c>
    </row>
    <row r="8592" spans="1:19" x14ac:dyDescent="0.25">
      <c r="A8592" s="39" t="s">
        <v>262</v>
      </c>
      <c r="B8592" s="39" t="s">
        <v>235</v>
      </c>
      <c r="C8592" s="7">
        <v>43922</v>
      </c>
      <c r="D8592" s="39" t="s">
        <v>30</v>
      </c>
      <c r="E8592" s="39">
        <v>69</v>
      </c>
      <c r="F8592" s="82">
        <f t="shared" si="402"/>
        <v>6.9000000000000006E-2</v>
      </c>
      <c r="G8592" s="39">
        <f>VLOOKUP(N8592,Currecny_M!$A$1:$P$10,2,FALSE)</f>
        <v>75</v>
      </c>
      <c r="H8592" s="39">
        <f>MATCH(C8592,Currecny_M!$A$1:$P$1,0)</f>
        <v>2</v>
      </c>
      <c r="I8592" s="39">
        <f>VLOOKUP(N8592,Currecny_M!$A$1:$P$10,MATCH(Database!C8592,Currecny_M!$A$1:$P$1,0),FALSE)</f>
        <v>75</v>
      </c>
      <c r="J8592" s="82">
        <f t="shared" si="403"/>
        <v>5.1750000000000007</v>
      </c>
      <c r="K8592" s="39">
        <f>VLOOKUP('Cover page'!$B$6,Currecny_M!$A$1:$P$10,MATCH(Database!C8592,Currecny_M!$A$1:$P$1,0),FALSE)</f>
        <v>1</v>
      </c>
      <c r="L8592" s="82">
        <f t="shared" si="404"/>
        <v>5.1750000000000007</v>
      </c>
      <c r="M8592" s="82">
        <f>((E8592/$F$1)*VLOOKUP(N8592,Currecny_M!$A$1:$P$10,MATCH(Database!C8592,Currecny_M!$A$1:$P$1,0),FALSE))/VLOOKUP('Cover page'!$B$6,Currecny_M!$A$1:$P$10,MATCH(Database!C8592,Currecny_M!$A$1:$P$1,0),FALSE)</f>
        <v>5.1750000000000007</v>
      </c>
      <c r="N8592" s="6" t="str">
        <f>VLOOKUP(B8592,Master!$A$2:$C$11,3,FALSE)</f>
        <v>USD</v>
      </c>
      <c r="O8592" s="6" t="str">
        <f>VLOOKUP(B8592,Master!$A$2:$C$11,2,FALSE)</f>
        <v>America</v>
      </c>
      <c r="Q8592" s="39" t="str">
        <f>VLOOKUP(D8592,GL_Master!$A$1:$D$80,2,FALSE)</f>
        <v>PL</v>
      </c>
      <c r="R8592" s="39" t="str">
        <f>VLOOKUP(D8592,GL_Master!$A$1:$D$80,3,FALSE)</f>
        <v>Travelling and conveyance</v>
      </c>
      <c r="S8592" s="39" t="str">
        <f>VLOOKUP(D8592,GL_Master!$A$1:$D$80,4,FALSE)</f>
        <v>Local conveyance</v>
      </c>
    </row>
    <row r="8593" spans="1:19" x14ac:dyDescent="0.25">
      <c r="A8593" s="39" t="s">
        <v>262</v>
      </c>
      <c r="B8593" s="39" t="s">
        <v>235</v>
      </c>
      <c r="C8593" s="7">
        <v>43922</v>
      </c>
      <c r="D8593" s="39" t="s">
        <v>31</v>
      </c>
      <c r="E8593" s="39">
        <v>35</v>
      </c>
      <c r="F8593" s="82">
        <f t="shared" si="402"/>
        <v>3.5000000000000003E-2</v>
      </c>
      <c r="G8593" s="39">
        <f>VLOOKUP(N8593,Currecny_M!$A$1:$P$10,2,FALSE)</f>
        <v>75</v>
      </c>
      <c r="H8593" s="39">
        <f>MATCH(C8593,Currecny_M!$A$1:$P$1,0)</f>
        <v>2</v>
      </c>
      <c r="I8593" s="39">
        <f>VLOOKUP(N8593,Currecny_M!$A$1:$P$10,MATCH(Database!C8593,Currecny_M!$A$1:$P$1,0),FALSE)</f>
        <v>75</v>
      </c>
      <c r="J8593" s="82">
        <f t="shared" si="403"/>
        <v>2.6250000000000004</v>
      </c>
      <c r="K8593" s="39">
        <f>VLOOKUP('Cover page'!$B$6,Currecny_M!$A$1:$P$10,MATCH(Database!C8593,Currecny_M!$A$1:$P$1,0),FALSE)</f>
        <v>1</v>
      </c>
      <c r="L8593" s="82">
        <f t="shared" si="404"/>
        <v>2.6250000000000004</v>
      </c>
      <c r="M8593" s="82">
        <f>((E8593/$F$1)*VLOOKUP(N8593,Currecny_M!$A$1:$P$10,MATCH(Database!C8593,Currecny_M!$A$1:$P$1,0),FALSE))/VLOOKUP('Cover page'!$B$6,Currecny_M!$A$1:$P$10,MATCH(Database!C8593,Currecny_M!$A$1:$P$1,0),FALSE)</f>
        <v>2.6250000000000004</v>
      </c>
      <c r="N8593" s="6" t="str">
        <f>VLOOKUP(B8593,Master!$A$2:$C$11,3,FALSE)</f>
        <v>USD</v>
      </c>
      <c r="O8593" s="6" t="str">
        <f>VLOOKUP(B8593,Master!$A$2:$C$11,2,FALSE)</f>
        <v>America</v>
      </c>
      <c r="Q8593" s="39" t="str">
        <f>VLOOKUP(D8593,GL_Master!$A$1:$D$80,2,FALSE)</f>
        <v>PL</v>
      </c>
      <c r="R8593" s="39" t="str">
        <f>VLOOKUP(D8593,GL_Master!$A$1:$D$80,3,FALSE)</f>
        <v>Office expenses</v>
      </c>
      <c r="S8593" s="39" t="str">
        <f>VLOOKUP(D8593,GL_Master!$A$1:$D$80,4,FALSE)</f>
        <v>Parking charges</v>
      </c>
    </row>
    <row r="8594" spans="1:19" x14ac:dyDescent="0.25">
      <c r="A8594" s="39" t="s">
        <v>262</v>
      </c>
      <c r="B8594" s="39" t="s">
        <v>235</v>
      </c>
      <c r="C8594" s="7">
        <v>43922</v>
      </c>
      <c r="D8594" s="39" t="s">
        <v>101</v>
      </c>
      <c r="E8594" s="39">
        <v>35</v>
      </c>
      <c r="F8594" s="82">
        <f t="shared" si="402"/>
        <v>3.5000000000000003E-2</v>
      </c>
      <c r="G8594" s="39">
        <f>VLOOKUP(N8594,Currecny_M!$A$1:$P$10,2,FALSE)</f>
        <v>75</v>
      </c>
      <c r="H8594" s="39">
        <f>MATCH(C8594,Currecny_M!$A$1:$P$1,0)</f>
        <v>2</v>
      </c>
      <c r="I8594" s="39">
        <f>VLOOKUP(N8594,Currecny_M!$A$1:$P$10,MATCH(Database!C8594,Currecny_M!$A$1:$P$1,0),FALSE)</f>
        <v>75</v>
      </c>
      <c r="J8594" s="82">
        <f t="shared" si="403"/>
        <v>2.6250000000000004</v>
      </c>
      <c r="K8594" s="39">
        <f>VLOOKUP('Cover page'!$B$6,Currecny_M!$A$1:$P$10,MATCH(Database!C8594,Currecny_M!$A$1:$P$1,0),FALSE)</f>
        <v>1</v>
      </c>
      <c r="L8594" s="82">
        <f t="shared" si="404"/>
        <v>2.6250000000000004</v>
      </c>
      <c r="M8594" s="82">
        <f>((E8594/$F$1)*VLOOKUP(N8594,Currecny_M!$A$1:$P$10,MATCH(Database!C8594,Currecny_M!$A$1:$P$1,0),FALSE))/VLOOKUP('Cover page'!$B$6,Currecny_M!$A$1:$P$10,MATCH(Database!C8594,Currecny_M!$A$1:$P$1,0),FALSE)</f>
        <v>2.6250000000000004</v>
      </c>
      <c r="N8594" s="6" t="str">
        <f>VLOOKUP(B8594,Master!$A$2:$C$11,3,FALSE)</f>
        <v>USD</v>
      </c>
      <c r="O8594" s="6" t="str">
        <f>VLOOKUP(B8594,Master!$A$2:$C$11,2,FALSE)</f>
        <v>America</v>
      </c>
      <c r="Q8594" s="39" t="str">
        <f>VLOOKUP(D8594,GL_Master!$A$1:$D$80,2,FALSE)</f>
        <v>PL</v>
      </c>
      <c r="R8594" s="39" t="str">
        <f>VLOOKUP(D8594,GL_Master!$A$1:$D$80,3,FALSE)</f>
        <v>COGS</v>
      </c>
      <c r="S8594" s="39" t="str">
        <f>VLOOKUP(D8594,GL_Master!$A$1:$D$80,4,FALSE)</f>
        <v>Purchase of other traded goods</v>
      </c>
    </row>
    <row r="8595" spans="1:19" x14ac:dyDescent="0.25">
      <c r="A8595" s="39" t="s">
        <v>262</v>
      </c>
      <c r="B8595" s="39" t="s">
        <v>235</v>
      </c>
      <c r="C8595" s="7">
        <v>43922</v>
      </c>
      <c r="D8595" s="39" t="s">
        <v>102</v>
      </c>
      <c r="E8595" s="39">
        <v>35</v>
      </c>
      <c r="F8595" s="82">
        <f t="shared" si="402"/>
        <v>3.5000000000000003E-2</v>
      </c>
      <c r="G8595" s="39">
        <f>VLOOKUP(N8595,Currecny_M!$A$1:$P$10,2,FALSE)</f>
        <v>75</v>
      </c>
      <c r="H8595" s="39">
        <f>MATCH(C8595,Currecny_M!$A$1:$P$1,0)</f>
        <v>2</v>
      </c>
      <c r="I8595" s="39">
        <f>VLOOKUP(N8595,Currecny_M!$A$1:$P$10,MATCH(Database!C8595,Currecny_M!$A$1:$P$1,0),FALSE)</f>
        <v>75</v>
      </c>
      <c r="J8595" s="82">
        <f t="shared" si="403"/>
        <v>2.6250000000000004</v>
      </c>
      <c r="K8595" s="39">
        <f>VLOOKUP('Cover page'!$B$6,Currecny_M!$A$1:$P$10,MATCH(Database!C8595,Currecny_M!$A$1:$P$1,0),FALSE)</f>
        <v>1</v>
      </c>
      <c r="L8595" s="82">
        <f t="shared" si="404"/>
        <v>2.6250000000000004</v>
      </c>
      <c r="M8595" s="82">
        <f>((E8595/$F$1)*VLOOKUP(N8595,Currecny_M!$A$1:$P$10,MATCH(Database!C8595,Currecny_M!$A$1:$P$1,0),FALSE))/VLOOKUP('Cover page'!$B$6,Currecny_M!$A$1:$P$10,MATCH(Database!C8595,Currecny_M!$A$1:$P$1,0),FALSE)</f>
        <v>2.6250000000000004</v>
      </c>
      <c r="N8595" s="6" t="str">
        <f>VLOOKUP(B8595,Master!$A$2:$C$11,3,FALSE)</f>
        <v>USD</v>
      </c>
      <c r="O8595" s="6" t="str">
        <f>VLOOKUP(B8595,Master!$A$2:$C$11,2,FALSE)</f>
        <v>America</v>
      </c>
      <c r="Q8595" s="39" t="str">
        <f>VLOOKUP(D8595,GL_Master!$A$1:$D$80,2,FALSE)</f>
        <v>PL</v>
      </c>
      <c r="R8595" s="39" t="str">
        <f>VLOOKUP(D8595,GL_Master!$A$1:$D$80,3,FALSE)</f>
        <v>Staff welfare expenses</v>
      </c>
      <c r="S8595" s="39" t="str">
        <f>VLOOKUP(D8595,GL_Master!$A$1:$D$80,4,FALSE)</f>
        <v>Diwali Expense</v>
      </c>
    </row>
    <row r="8596" spans="1:19" x14ac:dyDescent="0.25">
      <c r="A8596" s="39" t="s">
        <v>262</v>
      </c>
      <c r="B8596" s="39" t="s">
        <v>235</v>
      </c>
      <c r="C8596" s="7">
        <v>43922</v>
      </c>
      <c r="D8596" s="39" t="s">
        <v>20</v>
      </c>
      <c r="E8596" s="39">
        <v>69</v>
      </c>
      <c r="F8596" s="82">
        <f t="shared" si="402"/>
        <v>6.9000000000000006E-2</v>
      </c>
      <c r="G8596" s="39">
        <f>VLOOKUP(N8596,Currecny_M!$A$1:$P$10,2,FALSE)</f>
        <v>75</v>
      </c>
      <c r="H8596" s="39">
        <f>MATCH(C8596,Currecny_M!$A$1:$P$1,0)</f>
        <v>2</v>
      </c>
      <c r="I8596" s="39">
        <f>VLOOKUP(N8596,Currecny_M!$A$1:$P$10,MATCH(Database!C8596,Currecny_M!$A$1:$P$1,0),FALSE)</f>
        <v>75</v>
      </c>
      <c r="J8596" s="82">
        <f t="shared" si="403"/>
        <v>5.1750000000000007</v>
      </c>
      <c r="K8596" s="39">
        <f>VLOOKUP('Cover page'!$B$6,Currecny_M!$A$1:$P$10,MATCH(Database!C8596,Currecny_M!$A$1:$P$1,0),FALSE)</f>
        <v>1</v>
      </c>
      <c r="L8596" s="82">
        <f t="shared" si="404"/>
        <v>5.1750000000000007</v>
      </c>
      <c r="M8596" s="82">
        <f>((E8596/$F$1)*VLOOKUP(N8596,Currecny_M!$A$1:$P$10,MATCH(Database!C8596,Currecny_M!$A$1:$P$1,0),FALSE))/VLOOKUP('Cover page'!$B$6,Currecny_M!$A$1:$P$10,MATCH(Database!C8596,Currecny_M!$A$1:$P$1,0),FALSE)</f>
        <v>5.1750000000000007</v>
      </c>
      <c r="N8596" s="6" t="str">
        <f>VLOOKUP(B8596,Master!$A$2:$C$11,3,FALSE)</f>
        <v>USD</v>
      </c>
      <c r="O8596" s="6" t="str">
        <f>VLOOKUP(B8596,Master!$A$2:$C$11,2,FALSE)</f>
        <v>America</v>
      </c>
      <c r="Q8596" s="39" t="str">
        <f>VLOOKUP(D8596,GL_Master!$A$1:$D$80,2,FALSE)</f>
        <v>PL</v>
      </c>
      <c r="R8596" s="39" t="str">
        <f>VLOOKUP(D8596,GL_Master!$A$1:$D$80,3,FALSE)</f>
        <v>Selling and Marketing expenses</v>
      </c>
      <c r="S8596" s="39" t="str">
        <f>VLOOKUP(D8596,GL_Master!$A$1:$D$80,4,FALSE)</f>
        <v>Business promotion</v>
      </c>
    </row>
    <row r="8597" spans="1:19" x14ac:dyDescent="0.25">
      <c r="A8597" s="39" t="s">
        <v>262</v>
      </c>
      <c r="B8597" s="39" t="s">
        <v>235</v>
      </c>
      <c r="C8597" s="7">
        <v>43922</v>
      </c>
      <c r="D8597" s="39" t="s">
        <v>29</v>
      </c>
      <c r="E8597" s="39">
        <v>69</v>
      </c>
      <c r="F8597" s="82">
        <f t="shared" si="402"/>
        <v>6.9000000000000006E-2</v>
      </c>
      <c r="G8597" s="39">
        <f>VLOOKUP(N8597,Currecny_M!$A$1:$P$10,2,FALSE)</f>
        <v>75</v>
      </c>
      <c r="H8597" s="39">
        <f>MATCH(C8597,Currecny_M!$A$1:$P$1,0)</f>
        <v>2</v>
      </c>
      <c r="I8597" s="39">
        <f>VLOOKUP(N8597,Currecny_M!$A$1:$P$10,MATCH(Database!C8597,Currecny_M!$A$1:$P$1,0),FALSE)</f>
        <v>75</v>
      </c>
      <c r="J8597" s="82">
        <f t="shared" si="403"/>
        <v>5.1750000000000007</v>
      </c>
      <c r="K8597" s="39">
        <f>VLOOKUP('Cover page'!$B$6,Currecny_M!$A$1:$P$10,MATCH(Database!C8597,Currecny_M!$A$1:$P$1,0),FALSE)</f>
        <v>1</v>
      </c>
      <c r="L8597" s="82">
        <f t="shared" si="404"/>
        <v>5.1750000000000007</v>
      </c>
      <c r="M8597" s="82">
        <f>((E8597/$F$1)*VLOOKUP(N8597,Currecny_M!$A$1:$P$10,MATCH(Database!C8597,Currecny_M!$A$1:$P$1,0),FALSE))/VLOOKUP('Cover page'!$B$6,Currecny_M!$A$1:$P$10,MATCH(Database!C8597,Currecny_M!$A$1:$P$1,0),FALSE)</f>
        <v>5.1750000000000007</v>
      </c>
      <c r="N8597" s="6" t="str">
        <f>VLOOKUP(B8597,Master!$A$2:$C$11,3,FALSE)</f>
        <v>USD</v>
      </c>
      <c r="O8597" s="6" t="str">
        <f>VLOOKUP(B8597,Master!$A$2:$C$11,2,FALSE)</f>
        <v>America</v>
      </c>
      <c r="Q8597" s="39" t="str">
        <f>VLOOKUP(D8597,GL_Master!$A$1:$D$80,2,FALSE)</f>
        <v>PL</v>
      </c>
      <c r="R8597" s="39" t="str">
        <f>VLOOKUP(D8597,GL_Master!$A$1:$D$80,3,FALSE)</f>
        <v>Communication &amp; internet exp</v>
      </c>
      <c r="S8597" s="39" t="str">
        <f>VLOOKUP(D8597,GL_Master!$A$1:$D$80,4,FALSE)</f>
        <v>Communication cost</v>
      </c>
    </row>
    <row r="8598" spans="1:19" x14ac:dyDescent="0.25">
      <c r="A8598" s="39" t="s">
        <v>262</v>
      </c>
      <c r="B8598" s="39" t="s">
        <v>235</v>
      </c>
      <c r="C8598" s="7">
        <v>43922</v>
      </c>
      <c r="D8598" s="39" t="s">
        <v>41</v>
      </c>
      <c r="E8598" s="39">
        <v>35</v>
      </c>
      <c r="F8598" s="82">
        <f t="shared" si="402"/>
        <v>3.5000000000000003E-2</v>
      </c>
      <c r="G8598" s="39">
        <f>VLOOKUP(N8598,Currecny_M!$A$1:$P$10,2,FALSE)</f>
        <v>75</v>
      </c>
      <c r="H8598" s="39">
        <f>MATCH(C8598,Currecny_M!$A$1:$P$1,0)</f>
        <v>2</v>
      </c>
      <c r="I8598" s="39">
        <f>VLOOKUP(N8598,Currecny_M!$A$1:$P$10,MATCH(Database!C8598,Currecny_M!$A$1:$P$1,0),FALSE)</f>
        <v>75</v>
      </c>
      <c r="J8598" s="82">
        <f t="shared" si="403"/>
        <v>2.6250000000000004</v>
      </c>
      <c r="K8598" s="39">
        <f>VLOOKUP('Cover page'!$B$6,Currecny_M!$A$1:$P$10,MATCH(Database!C8598,Currecny_M!$A$1:$P$1,0),FALSE)</f>
        <v>1</v>
      </c>
      <c r="L8598" s="82">
        <f t="shared" si="404"/>
        <v>2.6250000000000004</v>
      </c>
      <c r="M8598" s="82">
        <f>((E8598/$F$1)*VLOOKUP(N8598,Currecny_M!$A$1:$P$10,MATCH(Database!C8598,Currecny_M!$A$1:$P$1,0),FALSE))/VLOOKUP('Cover page'!$B$6,Currecny_M!$A$1:$P$10,MATCH(Database!C8598,Currecny_M!$A$1:$P$1,0),FALSE)</f>
        <v>2.6250000000000004</v>
      </c>
      <c r="N8598" s="6" t="str">
        <f>VLOOKUP(B8598,Master!$A$2:$C$11,3,FALSE)</f>
        <v>USD</v>
      </c>
      <c r="O8598" s="6" t="str">
        <f>VLOOKUP(B8598,Master!$A$2:$C$11,2,FALSE)</f>
        <v>America</v>
      </c>
      <c r="Q8598" s="39" t="str">
        <f>VLOOKUP(D8598,GL_Master!$A$1:$D$80,2,FALSE)</f>
        <v>PL</v>
      </c>
      <c r="R8598" s="39" t="str">
        <f>VLOOKUP(D8598,GL_Master!$A$1:$D$80,3,FALSE)</f>
        <v>Communication &amp; internet exp</v>
      </c>
      <c r="S8598" s="39" t="str">
        <f>VLOOKUP(D8598,GL_Master!$A$1:$D$80,4,FALSE)</f>
        <v>Communication cost</v>
      </c>
    </row>
    <row r="8599" spans="1:19" x14ac:dyDescent="0.25">
      <c r="A8599" s="39" t="s">
        <v>262</v>
      </c>
      <c r="B8599" s="39" t="s">
        <v>235</v>
      </c>
      <c r="C8599" s="7">
        <v>43922</v>
      </c>
      <c r="D8599" s="39" t="s">
        <v>103</v>
      </c>
      <c r="E8599" s="39">
        <v>69</v>
      </c>
      <c r="F8599" s="82">
        <f t="shared" si="402"/>
        <v>6.9000000000000006E-2</v>
      </c>
      <c r="G8599" s="39">
        <f>VLOOKUP(N8599,Currecny_M!$A$1:$P$10,2,FALSE)</f>
        <v>75</v>
      </c>
      <c r="H8599" s="39">
        <f>MATCH(C8599,Currecny_M!$A$1:$P$1,0)</f>
        <v>2</v>
      </c>
      <c r="I8599" s="39">
        <f>VLOOKUP(N8599,Currecny_M!$A$1:$P$10,MATCH(Database!C8599,Currecny_M!$A$1:$P$1,0),FALSE)</f>
        <v>75</v>
      </c>
      <c r="J8599" s="82">
        <f t="shared" si="403"/>
        <v>5.1750000000000007</v>
      </c>
      <c r="K8599" s="39">
        <f>VLOOKUP('Cover page'!$B$6,Currecny_M!$A$1:$P$10,MATCH(Database!C8599,Currecny_M!$A$1:$P$1,0),FALSE)</f>
        <v>1</v>
      </c>
      <c r="L8599" s="82">
        <f t="shared" si="404"/>
        <v>5.1750000000000007</v>
      </c>
      <c r="M8599" s="82">
        <f>((E8599/$F$1)*VLOOKUP(N8599,Currecny_M!$A$1:$P$10,MATCH(Database!C8599,Currecny_M!$A$1:$P$1,0),FALSE))/VLOOKUP('Cover page'!$B$6,Currecny_M!$A$1:$P$10,MATCH(Database!C8599,Currecny_M!$A$1:$P$1,0),FALSE)</f>
        <v>5.1750000000000007</v>
      </c>
      <c r="N8599" s="6" t="str">
        <f>VLOOKUP(B8599,Master!$A$2:$C$11,3,FALSE)</f>
        <v>USD</v>
      </c>
      <c r="O8599" s="6" t="str">
        <f>VLOOKUP(B8599,Master!$A$2:$C$11,2,FALSE)</f>
        <v>America</v>
      </c>
      <c r="Q8599" s="39" t="str">
        <f>VLOOKUP(D8599,GL_Master!$A$1:$D$80,2,FALSE)</f>
        <v>PL</v>
      </c>
      <c r="R8599" s="39" t="str">
        <f>VLOOKUP(D8599,GL_Master!$A$1:$D$80,3,FALSE)</f>
        <v>Communication &amp; internet exp</v>
      </c>
      <c r="S8599" s="39" t="str">
        <f>VLOOKUP(D8599,GL_Master!$A$1:$D$80,4,FALSE)</f>
        <v>Communication cost</v>
      </c>
    </row>
    <row r="8600" spans="1:19" x14ac:dyDescent="0.25">
      <c r="A8600" s="39" t="s">
        <v>262</v>
      </c>
      <c r="B8600" s="39" t="s">
        <v>235</v>
      </c>
      <c r="C8600" s="7">
        <v>43922</v>
      </c>
      <c r="D8600" s="39" t="s">
        <v>104</v>
      </c>
      <c r="E8600" s="39">
        <v>104</v>
      </c>
      <c r="F8600" s="82">
        <f t="shared" si="402"/>
        <v>0.104</v>
      </c>
      <c r="G8600" s="39">
        <f>VLOOKUP(N8600,Currecny_M!$A$1:$P$10,2,FALSE)</f>
        <v>75</v>
      </c>
      <c r="H8600" s="39">
        <f>MATCH(C8600,Currecny_M!$A$1:$P$1,0)</f>
        <v>2</v>
      </c>
      <c r="I8600" s="39">
        <f>VLOOKUP(N8600,Currecny_M!$A$1:$P$10,MATCH(Database!C8600,Currecny_M!$A$1:$P$1,0),FALSE)</f>
        <v>75</v>
      </c>
      <c r="J8600" s="82">
        <f t="shared" si="403"/>
        <v>7.8</v>
      </c>
      <c r="K8600" s="39">
        <f>VLOOKUP('Cover page'!$B$6,Currecny_M!$A$1:$P$10,MATCH(Database!C8600,Currecny_M!$A$1:$P$1,0),FALSE)</f>
        <v>1</v>
      </c>
      <c r="L8600" s="82">
        <f t="shared" si="404"/>
        <v>7.8</v>
      </c>
      <c r="M8600" s="82">
        <f>((E8600/$F$1)*VLOOKUP(N8600,Currecny_M!$A$1:$P$10,MATCH(Database!C8600,Currecny_M!$A$1:$P$1,0),FALSE))/VLOOKUP('Cover page'!$B$6,Currecny_M!$A$1:$P$10,MATCH(Database!C8600,Currecny_M!$A$1:$P$1,0),FALSE)</f>
        <v>7.8</v>
      </c>
      <c r="N8600" s="6" t="str">
        <f>VLOOKUP(B8600,Master!$A$2:$C$11,3,FALSE)</f>
        <v>USD</v>
      </c>
      <c r="O8600" s="6" t="str">
        <f>VLOOKUP(B8600,Master!$A$2:$C$11,2,FALSE)</f>
        <v>America</v>
      </c>
      <c r="Q8600" s="39" t="str">
        <f>VLOOKUP(D8600,GL_Master!$A$1:$D$80,2,FALSE)</f>
        <v>PL</v>
      </c>
      <c r="R8600" s="39" t="str">
        <f>VLOOKUP(D8600,GL_Master!$A$1:$D$80,3,FALSE)</f>
        <v>Legal &amp; Professional expenses</v>
      </c>
      <c r="S8600" s="39" t="str">
        <f>VLOOKUP(D8600,GL_Master!$A$1:$D$80,4,FALSE)</f>
        <v>Professional Fees - Others</v>
      </c>
    </row>
    <row r="8601" spans="1:19" x14ac:dyDescent="0.25">
      <c r="A8601" s="39" t="s">
        <v>262</v>
      </c>
      <c r="B8601" s="39" t="s">
        <v>235</v>
      </c>
      <c r="C8601" s="7">
        <v>43922</v>
      </c>
      <c r="D8601" s="39" t="s">
        <v>105</v>
      </c>
      <c r="E8601" s="39">
        <v>69</v>
      </c>
      <c r="F8601" s="82">
        <f t="shared" si="402"/>
        <v>6.9000000000000006E-2</v>
      </c>
      <c r="G8601" s="39">
        <f>VLOOKUP(N8601,Currecny_M!$A$1:$P$10,2,FALSE)</f>
        <v>75</v>
      </c>
      <c r="H8601" s="39">
        <f>MATCH(C8601,Currecny_M!$A$1:$P$1,0)</f>
        <v>2</v>
      </c>
      <c r="I8601" s="39">
        <f>VLOOKUP(N8601,Currecny_M!$A$1:$P$10,MATCH(Database!C8601,Currecny_M!$A$1:$P$1,0),FALSE)</f>
        <v>75</v>
      </c>
      <c r="J8601" s="82">
        <f t="shared" si="403"/>
        <v>5.1750000000000007</v>
      </c>
      <c r="K8601" s="39">
        <f>VLOOKUP('Cover page'!$B$6,Currecny_M!$A$1:$P$10,MATCH(Database!C8601,Currecny_M!$A$1:$P$1,0),FALSE)</f>
        <v>1</v>
      </c>
      <c r="L8601" s="82">
        <f t="shared" si="404"/>
        <v>5.1750000000000007</v>
      </c>
      <c r="M8601" s="82">
        <f>((E8601/$F$1)*VLOOKUP(N8601,Currecny_M!$A$1:$P$10,MATCH(Database!C8601,Currecny_M!$A$1:$P$1,0),FALSE))/VLOOKUP('Cover page'!$B$6,Currecny_M!$A$1:$P$10,MATCH(Database!C8601,Currecny_M!$A$1:$P$1,0),FALSE)</f>
        <v>5.1750000000000007</v>
      </c>
      <c r="N8601" s="6" t="str">
        <f>VLOOKUP(B8601,Master!$A$2:$C$11,3,FALSE)</f>
        <v>USD</v>
      </c>
      <c r="O8601" s="6" t="str">
        <f>VLOOKUP(B8601,Master!$A$2:$C$11,2,FALSE)</f>
        <v>America</v>
      </c>
      <c r="Q8601" s="39" t="str">
        <f>VLOOKUP(D8601,GL_Master!$A$1:$D$80,2,FALSE)</f>
        <v>PL</v>
      </c>
      <c r="R8601" s="39" t="str">
        <f>VLOOKUP(D8601,GL_Master!$A$1:$D$80,3,FALSE)</f>
        <v>Travelling and conveyance</v>
      </c>
      <c r="S8601" s="39" t="str">
        <f>VLOOKUP(D8601,GL_Master!$A$1:$D$80,4,FALSE)</f>
        <v>Car hiring and rental services</v>
      </c>
    </row>
    <row r="8602" spans="1:19" x14ac:dyDescent="0.25">
      <c r="A8602" s="39" t="s">
        <v>262</v>
      </c>
      <c r="B8602" s="39" t="s">
        <v>235</v>
      </c>
      <c r="C8602" s="7">
        <v>43922</v>
      </c>
      <c r="D8602" s="39" t="s">
        <v>106</v>
      </c>
      <c r="E8602" s="39">
        <v>35</v>
      </c>
      <c r="F8602" s="82">
        <f t="shared" si="402"/>
        <v>3.5000000000000003E-2</v>
      </c>
      <c r="G8602" s="39">
        <f>VLOOKUP(N8602,Currecny_M!$A$1:$P$10,2,FALSE)</f>
        <v>75</v>
      </c>
      <c r="H8602" s="39">
        <f>MATCH(C8602,Currecny_M!$A$1:$P$1,0)</f>
        <v>2</v>
      </c>
      <c r="I8602" s="39">
        <f>VLOOKUP(N8602,Currecny_M!$A$1:$P$10,MATCH(Database!C8602,Currecny_M!$A$1:$P$1,0),FALSE)</f>
        <v>75</v>
      </c>
      <c r="J8602" s="82">
        <f t="shared" si="403"/>
        <v>2.6250000000000004</v>
      </c>
      <c r="K8602" s="39">
        <f>VLOOKUP('Cover page'!$B$6,Currecny_M!$A$1:$P$10,MATCH(Database!C8602,Currecny_M!$A$1:$P$1,0),FALSE)</f>
        <v>1</v>
      </c>
      <c r="L8602" s="82">
        <f t="shared" si="404"/>
        <v>2.6250000000000004</v>
      </c>
      <c r="M8602" s="82">
        <f>((E8602/$F$1)*VLOOKUP(N8602,Currecny_M!$A$1:$P$10,MATCH(Database!C8602,Currecny_M!$A$1:$P$1,0),FALSE))/VLOOKUP('Cover page'!$B$6,Currecny_M!$A$1:$P$10,MATCH(Database!C8602,Currecny_M!$A$1:$P$1,0),FALSE)</f>
        <v>2.6250000000000004</v>
      </c>
      <c r="N8602" s="6" t="str">
        <f>VLOOKUP(B8602,Master!$A$2:$C$11,3,FALSE)</f>
        <v>USD</v>
      </c>
      <c r="O8602" s="6" t="str">
        <f>VLOOKUP(B8602,Master!$A$2:$C$11,2,FALSE)</f>
        <v>America</v>
      </c>
      <c r="Q8602" s="39" t="str">
        <f>VLOOKUP(D8602,GL_Master!$A$1:$D$80,2,FALSE)</f>
        <v>PL</v>
      </c>
      <c r="R8602" s="39" t="str">
        <f>VLOOKUP(D8602,GL_Master!$A$1:$D$80,3,FALSE)</f>
        <v>Communication &amp; internet exp</v>
      </c>
      <c r="S8602" s="39" t="str">
        <f>VLOOKUP(D8602,GL_Master!$A$1:$D$80,4,FALSE)</f>
        <v>Printing &amp; Stationary</v>
      </c>
    </row>
    <row r="8603" spans="1:19" x14ac:dyDescent="0.25">
      <c r="A8603" s="39" t="s">
        <v>262</v>
      </c>
      <c r="B8603" s="39" t="s">
        <v>235</v>
      </c>
      <c r="C8603" s="7">
        <v>43922</v>
      </c>
      <c r="D8603" s="39" t="s">
        <v>32</v>
      </c>
      <c r="E8603" s="39">
        <v>35</v>
      </c>
      <c r="F8603" s="82">
        <f t="shared" si="402"/>
        <v>3.5000000000000003E-2</v>
      </c>
      <c r="G8603" s="39">
        <f>VLOOKUP(N8603,Currecny_M!$A$1:$P$10,2,FALSE)</f>
        <v>75</v>
      </c>
      <c r="H8603" s="39">
        <f>MATCH(C8603,Currecny_M!$A$1:$P$1,0)</f>
        <v>2</v>
      </c>
      <c r="I8603" s="39">
        <f>VLOOKUP(N8603,Currecny_M!$A$1:$P$10,MATCH(Database!C8603,Currecny_M!$A$1:$P$1,0),FALSE)</f>
        <v>75</v>
      </c>
      <c r="J8603" s="82">
        <f t="shared" si="403"/>
        <v>2.6250000000000004</v>
      </c>
      <c r="K8603" s="39">
        <f>VLOOKUP('Cover page'!$B$6,Currecny_M!$A$1:$P$10,MATCH(Database!C8603,Currecny_M!$A$1:$P$1,0),FALSE)</f>
        <v>1</v>
      </c>
      <c r="L8603" s="82">
        <f t="shared" si="404"/>
        <v>2.6250000000000004</v>
      </c>
      <c r="M8603" s="82">
        <f>((E8603/$F$1)*VLOOKUP(N8603,Currecny_M!$A$1:$P$10,MATCH(Database!C8603,Currecny_M!$A$1:$P$1,0),FALSE))/VLOOKUP('Cover page'!$B$6,Currecny_M!$A$1:$P$10,MATCH(Database!C8603,Currecny_M!$A$1:$P$1,0),FALSE)</f>
        <v>2.6250000000000004</v>
      </c>
      <c r="N8603" s="6" t="str">
        <f>VLOOKUP(B8603,Master!$A$2:$C$11,3,FALSE)</f>
        <v>USD</v>
      </c>
      <c r="O8603" s="6" t="str">
        <f>VLOOKUP(B8603,Master!$A$2:$C$11,2,FALSE)</f>
        <v>America</v>
      </c>
      <c r="Q8603" s="39" t="str">
        <f>VLOOKUP(D8603,GL_Master!$A$1:$D$80,2,FALSE)</f>
        <v>PL</v>
      </c>
      <c r="R8603" s="39" t="str">
        <f>VLOOKUP(D8603,GL_Master!$A$1:$D$80,3,FALSE)</f>
        <v>Communication &amp; internet exp</v>
      </c>
      <c r="S8603" s="39" t="str">
        <f>VLOOKUP(D8603,GL_Master!$A$1:$D$80,4,FALSE)</f>
        <v>Printing &amp; Stationary</v>
      </c>
    </row>
    <row r="8604" spans="1:19" x14ac:dyDescent="0.25">
      <c r="A8604" s="39" t="s">
        <v>262</v>
      </c>
      <c r="B8604" s="39" t="s">
        <v>235</v>
      </c>
      <c r="C8604" s="7">
        <v>43922</v>
      </c>
      <c r="D8604" s="39" t="s">
        <v>35</v>
      </c>
      <c r="E8604" s="39">
        <v>104</v>
      </c>
      <c r="F8604" s="82">
        <f t="shared" si="402"/>
        <v>0.104</v>
      </c>
      <c r="G8604" s="39">
        <f>VLOOKUP(N8604,Currecny_M!$A$1:$P$10,2,FALSE)</f>
        <v>75</v>
      </c>
      <c r="H8604" s="39">
        <f>MATCH(C8604,Currecny_M!$A$1:$P$1,0)</f>
        <v>2</v>
      </c>
      <c r="I8604" s="39">
        <f>VLOOKUP(N8604,Currecny_M!$A$1:$P$10,MATCH(Database!C8604,Currecny_M!$A$1:$P$1,0),FALSE)</f>
        <v>75</v>
      </c>
      <c r="J8604" s="82">
        <f t="shared" si="403"/>
        <v>7.8</v>
      </c>
      <c r="K8604" s="39">
        <f>VLOOKUP('Cover page'!$B$6,Currecny_M!$A$1:$P$10,MATCH(Database!C8604,Currecny_M!$A$1:$P$1,0),FALSE)</f>
        <v>1</v>
      </c>
      <c r="L8604" s="82">
        <f t="shared" si="404"/>
        <v>7.8</v>
      </c>
      <c r="M8604" s="82">
        <f>((E8604/$F$1)*VLOOKUP(N8604,Currecny_M!$A$1:$P$10,MATCH(Database!C8604,Currecny_M!$A$1:$P$1,0),FALSE))/VLOOKUP('Cover page'!$B$6,Currecny_M!$A$1:$P$10,MATCH(Database!C8604,Currecny_M!$A$1:$P$1,0),FALSE)</f>
        <v>7.8</v>
      </c>
      <c r="N8604" s="6" t="str">
        <f>VLOOKUP(B8604,Master!$A$2:$C$11,3,FALSE)</f>
        <v>USD</v>
      </c>
      <c r="O8604" s="6" t="str">
        <f>VLOOKUP(B8604,Master!$A$2:$C$11,2,FALSE)</f>
        <v>America</v>
      </c>
      <c r="Q8604" s="39" t="str">
        <f>VLOOKUP(D8604,GL_Master!$A$1:$D$80,2,FALSE)</f>
        <v>PL</v>
      </c>
      <c r="R8604" s="39" t="str">
        <f>VLOOKUP(D8604,GL_Master!$A$1:$D$80,3,FALSE)</f>
        <v>Security Expenses</v>
      </c>
      <c r="S8604" s="39" t="str">
        <f>VLOOKUP(D8604,GL_Master!$A$1:$D$80,4,FALSE)</f>
        <v>Security Expenses others</v>
      </c>
    </row>
    <row r="8605" spans="1:19" x14ac:dyDescent="0.25">
      <c r="A8605" s="39" t="s">
        <v>262</v>
      </c>
      <c r="B8605" s="39" t="s">
        <v>235</v>
      </c>
      <c r="C8605" s="7">
        <v>43922</v>
      </c>
      <c r="D8605" s="39" t="s">
        <v>38</v>
      </c>
      <c r="E8605" s="39">
        <v>35</v>
      </c>
      <c r="F8605" s="82">
        <f t="shared" si="402"/>
        <v>3.5000000000000003E-2</v>
      </c>
      <c r="G8605" s="39">
        <f>VLOOKUP(N8605,Currecny_M!$A$1:$P$10,2,FALSE)</f>
        <v>75</v>
      </c>
      <c r="H8605" s="39">
        <f>MATCH(C8605,Currecny_M!$A$1:$P$1,0)</f>
        <v>2</v>
      </c>
      <c r="I8605" s="39">
        <f>VLOOKUP(N8605,Currecny_M!$A$1:$P$10,MATCH(Database!C8605,Currecny_M!$A$1:$P$1,0),FALSE)</f>
        <v>75</v>
      </c>
      <c r="J8605" s="82">
        <f t="shared" si="403"/>
        <v>2.6250000000000004</v>
      </c>
      <c r="K8605" s="39">
        <f>VLOOKUP('Cover page'!$B$6,Currecny_M!$A$1:$P$10,MATCH(Database!C8605,Currecny_M!$A$1:$P$1,0),FALSE)</f>
        <v>1</v>
      </c>
      <c r="L8605" s="82">
        <f t="shared" si="404"/>
        <v>2.6250000000000004</v>
      </c>
      <c r="M8605" s="82">
        <f>((E8605/$F$1)*VLOOKUP(N8605,Currecny_M!$A$1:$P$10,MATCH(Database!C8605,Currecny_M!$A$1:$P$1,0),FALSE))/VLOOKUP('Cover page'!$B$6,Currecny_M!$A$1:$P$10,MATCH(Database!C8605,Currecny_M!$A$1:$P$1,0),FALSE)</f>
        <v>2.6250000000000004</v>
      </c>
      <c r="N8605" s="6" t="str">
        <f>VLOOKUP(B8605,Master!$A$2:$C$11,3,FALSE)</f>
        <v>USD</v>
      </c>
      <c r="O8605" s="6" t="str">
        <f>VLOOKUP(B8605,Master!$A$2:$C$11,2,FALSE)</f>
        <v>America</v>
      </c>
      <c r="Q8605" s="39" t="str">
        <f>VLOOKUP(D8605,GL_Master!$A$1:$D$80,2,FALSE)</f>
        <v>PL</v>
      </c>
      <c r="R8605" s="39" t="str">
        <f>VLOOKUP(D8605,GL_Master!$A$1:$D$80,3,FALSE)</f>
        <v>House Keeping Expenses</v>
      </c>
      <c r="S8605" s="39" t="str">
        <f>VLOOKUP(D8605,GL_Master!$A$1:$D$80,4,FALSE)</f>
        <v>House Keeping Expenses</v>
      </c>
    </row>
    <row r="8606" spans="1:19" x14ac:dyDescent="0.25">
      <c r="A8606" s="39" t="s">
        <v>262</v>
      </c>
      <c r="B8606" s="39" t="s">
        <v>235</v>
      </c>
      <c r="C8606" s="7">
        <v>43922</v>
      </c>
      <c r="D8606" s="39" t="s">
        <v>107</v>
      </c>
      <c r="E8606" s="39">
        <v>35</v>
      </c>
      <c r="F8606" s="82">
        <f t="shared" si="402"/>
        <v>3.5000000000000003E-2</v>
      </c>
      <c r="G8606" s="39">
        <f>VLOOKUP(N8606,Currecny_M!$A$1:$P$10,2,FALSE)</f>
        <v>75</v>
      </c>
      <c r="H8606" s="39">
        <f>MATCH(C8606,Currecny_M!$A$1:$P$1,0)</f>
        <v>2</v>
      </c>
      <c r="I8606" s="39">
        <f>VLOOKUP(N8606,Currecny_M!$A$1:$P$10,MATCH(Database!C8606,Currecny_M!$A$1:$P$1,0),FALSE)</f>
        <v>75</v>
      </c>
      <c r="J8606" s="82">
        <f t="shared" si="403"/>
        <v>2.6250000000000004</v>
      </c>
      <c r="K8606" s="39">
        <f>VLOOKUP('Cover page'!$B$6,Currecny_M!$A$1:$P$10,MATCH(Database!C8606,Currecny_M!$A$1:$P$1,0),FALSE)</f>
        <v>1</v>
      </c>
      <c r="L8606" s="82">
        <f t="shared" si="404"/>
        <v>2.6250000000000004</v>
      </c>
      <c r="M8606" s="82">
        <f>((E8606/$F$1)*VLOOKUP(N8606,Currecny_M!$A$1:$P$10,MATCH(Database!C8606,Currecny_M!$A$1:$P$1,0),FALSE))/VLOOKUP('Cover page'!$B$6,Currecny_M!$A$1:$P$10,MATCH(Database!C8606,Currecny_M!$A$1:$P$1,0),FALSE)</f>
        <v>2.6250000000000004</v>
      </c>
      <c r="N8606" s="6" t="str">
        <f>VLOOKUP(B8606,Master!$A$2:$C$11,3,FALSE)</f>
        <v>USD</v>
      </c>
      <c r="O8606" s="6" t="str">
        <f>VLOOKUP(B8606,Master!$A$2:$C$11,2,FALSE)</f>
        <v>America</v>
      </c>
      <c r="Q8606" s="39" t="str">
        <f>VLOOKUP(D8606,GL_Master!$A$1:$D$80,2,FALSE)</f>
        <v>PL</v>
      </c>
      <c r="R8606" s="39" t="str">
        <f>VLOOKUP(D8606,GL_Master!$A$1:$D$80,3,FALSE)</f>
        <v>Misc. expenses</v>
      </c>
      <c r="S8606" s="39" t="str">
        <f>VLOOKUP(D8606,GL_Master!$A$1:$D$80,4,FALSE)</f>
        <v>Repair &amp; Maintenance</v>
      </c>
    </row>
    <row r="8607" spans="1:19" x14ac:dyDescent="0.25">
      <c r="A8607" s="39" t="s">
        <v>262</v>
      </c>
      <c r="B8607" s="39" t="s">
        <v>235</v>
      </c>
      <c r="C8607" s="7">
        <v>43922</v>
      </c>
      <c r="D8607" s="39" t="s">
        <v>108</v>
      </c>
      <c r="E8607" s="39">
        <v>35</v>
      </c>
      <c r="F8607" s="82">
        <f t="shared" si="402"/>
        <v>3.5000000000000003E-2</v>
      </c>
      <c r="G8607" s="39">
        <f>VLOOKUP(N8607,Currecny_M!$A$1:$P$10,2,FALSE)</f>
        <v>75</v>
      </c>
      <c r="H8607" s="39">
        <f>MATCH(C8607,Currecny_M!$A$1:$P$1,0)</f>
        <v>2</v>
      </c>
      <c r="I8607" s="39">
        <f>VLOOKUP(N8607,Currecny_M!$A$1:$P$10,MATCH(Database!C8607,Currecny_M!$A$1:$P$1,0),FALSE)</f>
        <v>75</v>
      </c>
      <c r="J8607" s="82">
        <f t="shared" si="403"/>
        <v>2.6250000000000004</v>
      </c>
      <c r="K8607" s="39">
        <f>VLOOKUP('Cover page'!$B$6,Currecny_M!$A$1:$P$10,MATCH(Database!C8607,Currecny_M!$A$1:$P$1,0),FALSE)</f>
        <v>1</v>
      </c>
      <c r="L8607" s="82">
        <f t="shared" si="404"/>
        <v>2.6250000000000004</v>
      </c>
      <c r="M8607" s="82">
        <f>((E8607/$F$1)*VLOOKUP(N8607,Currecny_M!$A$1:$P$10,MATCH(Database!C8607,Currecny_M!$A$1:$P$1,0),FALSE))/VLOOKUP('Cover page'!$B$6,Currecny_M!$A$1:$P$10,MATCH(Database!C8607,Currecny_M!$A$1:$P$1,0),FALSE)</f>
        <v>2.6250000000000004</v>
      </c>
      <c r="N8607" s="6" t="str">
        <f>VLOOKUP(B8607,Master!$A$2:$C$11,3,FALSE)</f>
        <v>USD</v>
      </c>
      <c r="O8607" s="6" t="str">
        <f>VLOOKUP(B8607,Master!$A$2:$C$11,2,FALSE)</f>
        <v>America</v>
      </c>
      <c r="Q8607" s="39" t="str">
        <f>VLOOKUP(D8607,GL_Master!$A$1:$D$80,2,FALSE)</f>
        <v>PL</v>
      </c>
      <c r="R8607" s="39" t="str">
        <f>VLOOKUP(D8607,GL_Master!$A$1:$D$80,3,FALSE)</f>
        <v>Misc. expenses</v>
      </c>
      <c r="S8607" s="39" t="str">
        <f>VLOOKUP(D8607,GL_Master!$A$1:$D$80,4,FALSE)</f>
        <v>Repair &amp; Maintenance</v>
      </c>
    </row>
    <row r="8608" spans="1:19" x14ac:dyDescent="0.25">
      <c r="A8608" s="39" t="s">
        <v>262</v>
      </c>
      <c r="B8608" s="39" t="s">
        <v>235</v>
      </c>
      <c r="C8608" s="7">
        <v>43922</v>
      </c>
      <c r="D8608" s="39" t="s">
        <v>9</v>
      </c>
      <c r="E8608" s="39">
        <v>312</v>
      </c>
      <c r="F8608" s="82">
        <f t="shared" si="402"/>
        <v>0.312</v>
      </c>
      <c r="G8608" s="39">
        <f>VLOOKUP(N8608,Currecny_M!$A$1:$P$10,2,FALSE)</f>
        <v>75</v>
      </c>
      <c r="H8608" s="39">
        <f>MATCH(C8608,Currecny_M!$A$1:$P$1,0)</f>
        <v>2</v>
      </c>
      <c r="I8608" s="39">
        <f>VLOOKUP(N8608,Currecny_M!$A$1:$P$10,MATCH(Database!C8608,Currecny_M!$A$1:$P$1,0),FALSE)</f>
        <v>75</v>
      </c>
      <c r="J8608" s="82">
        <f t="shared" si="403"/>
        <v>23.4</v>
      </c>
      <c r="K8608" s="39">
        <f>VLOOKUP('Cover page'!$B$6,Currecny_M!$A$1:$P$10,MATCH(Database!C8608,Currecny_M!$A$1:$P$1,0),FALSE)</f>
        <v>1</v>
      </c>
      <c r="L8608" s="82">
        <f t="shared" si="404"/>
        <v>23.4</v>
      </c>
      <c r="M8608" s="82">
        <f>((E8608/$F$1)*VLOOKUP(N8608,Currecny_M!$A$1:$P$10,MATCH(Database!C8608,Currecny_M!$A$1:$P$1,0),FALSE))/VLOOKUP('Cover page'!$B$6,Currecny_M!$A$1:$P$10,MATCH(Database!C8608,Currecny_M!$A$1:$P$1,0),FALSE)</f>
        <v>23.4</v>
      </c>
      <c r="N8608" s="6" t="str">
        <f>VLOOKUP(B8608,Master!$A$2:$C$11,3,FALSE)</f>
        <v>USD</v>
      </c>
      <c r="O8608" s="6" t="str">
        <f>VLOOKUP(B8608,Master!$A$2:$C$11,2,FALSE)</f>
        <v>America</v>
      </c>
      <c r="Q8608" s="39" t="str">
        <f>VLOOKUP(D8608,GL_Master!$A$1:$D$80,2,FALSE)</f>
        <v>PL</v>
      </c>
      <c r="R8608" s="39" t="str">
        <f>VLOOKUP(D8608,GL_Master!$A$1:$D$80,3,FALSE)</f>
        <v>Rent</v>
      </c>
      <c r="S8608" s="39" t="str">
        <f>VLOOKUP(D8608,GL_Master!$A$1:$D$80,4,FALSE)</f>
        <v>Office Rent</v>
      </c>
    </row>
    <row r="8609" spans="1:19" x14ac:dyDescent="0.25">
      <c r="A8609" s="39" t="s">
        <v>262</v>
      </c>
      <c r="B8609" s="39" t="s">
        <v>235</v>
      </c>
      <c r="C8609" s="7">
        <v>43922</v>
      </c>
      <c r="D8609" s="39" t="s">
        <v>109</v>
      </c>
      <c r="E8609" s="39">
        <v>-173</v>
      </c>
      <c r="F8609" s="82">
        <f t="shared" si="402"/>
        <v>-0.17299999999999999</v>
      </c>
      <c r="G8609" s="39">
        <f>VLOOKUP(N8609,Currecny_M!$A$1:$P$10,2,FALSE)</f>
        <v>75</v>
      </c>
      <c r="H8609" s="39">
        <f>MATCH(C8609,Currecny_M!$A$1:$P$1,0)</f>
        <v>2</v>
      </c>
      <c r="I8609" s="39">
        <f>VLOOKUP(N8609,Currecny_M!$A$1:$P$10,MATCH(Database!C8609,Currecny_M!$A$1:$P$1,0),FALSE)</f>
        <v>75</v>
      </c>
      <c r="J8609" s="82">
        <f t="shared" si="403"/>
        <v>-12.975</v>
      </c>
      <c r="K8609" s="39">
        <f>VLOOKUP('Cover page'!$B$6,Currecny_M!$A$1:$P$10,MATCH(Database!C8609,Currecny_M!$A$1:$P$1,0),FALSE)</f>
        <v>1</v>
      </c>
      <c r="L8609" s="82">
        <f t="shared" si="404"/>
        <v>-12.975</v>
      </c>
      <c r="M8609" s="82">
        <f>((E8609/$F$1)*VLOOKUP(N8609,Currecny_M!$A$1:$P$10,MATCH(Database!C8609,Currecny_M!$A$1:$P$1,0),FALSE))/VLOOKUP('Cover page'!$B$6,Currecny_M!$A$1:$P$10,MATCH(Database!C8609,Currecny_M!$A$1:$P$1,0),FALSE)</f>
        <v>-12.975</v>
      </c>
      <c r="N8609" s="6" t="str">
        <f>VLOOKUP(B8609,Master!$A$2:$C$11,3,FALSE)</f>
        <v>USD</v>
      </c>
      <c r="O8609" s="6" t="str">
        <f>VLOOKUP(B8609,Master!$A$2:$C$11,2,FALSE)</f>
        <v>America</v>
      </c>
      <c r="Q8609" s="39" t="str">
        <f>VLOOKUP(D8609,GL_Master!$A$1:$D$80,2,FALSE)</f>
        <v>PL</v>
      </c>
      <c r="R8609" s="39" t="str">
        <f>VLOOKUP(D8609,GL_Master!$A$1:$D$80,3,FALSE)</f>
        <v>Travelling and conveyance</v>
      </c>
      <c r="S8609" s="39" t="str">
        <f>VLOOKUP(D8609,GL_Master!$A$1:$D$80,4,FALSE)</f>
        <v>Travelling , hotel lodging</v>
      </c>
    </row>
    <row r="8610" spans="1:19" x14ac:dyDescent="0.25">
      <c r="A8610" s="39" t="s">
        <v>262</v>
      </c>
      <c r="B8610" s="39" t="s">
        <v>235</v>
      </c>
      <c r="C8610" s="7">
        <v>43922</v>
      </c>
      <c r="D8610" s="39" t="s">
        <v>110</v>
      </c>
      <c r="E8610" s="39">
        <v>69</v>
      </c>
      <c r="F8610" s="82">
        <f t="shared" si="402"/>
        <v>6.9000000000000006E-2</v>
      </c>
      <c r="G8610" s="39">
        <f>VLOOKUP(N8610,Currecny_M!$A$1:$P$10,2,FALSE)</f>
        <v>75</v>
      </c>
      <c r="H8610" s="39">
        <f>MATCH(C8610,Currecny_M!$A$1:$P$1,0)</f>
        <v>2</v>
      </c>
      <c r="I8610" s="39">
        <f>VLOOKUP(N8610,Currecny_M!$A$1:$P$10,MATCH(Database!C8610,Currecny_M!$A$1:$P$1,0),FALSE)</f>
        <v>75</v>
      </c>
      <c r="J8610" s="82">
        <f t="shared" si="403"/>
        <v>5.1750000000000007</v>
      </c>
      <c r="K8610" s="39">
        <f>VLOOKUP('Cover page'!$B$6,Currecny_M!$A$1:$P$10,MATCH(Database!C8610,Currecny_M!$A$1:$P$1,0),FALSE)</f>
        <v>1</v>
      </c>
      <c r="L8610" s="82">
        <f t="shared" si="404"/>
        <v>5.1750000000000007</v>
      </c>
      <c r="M8610" s="82">
        <f>((E8610/$F$1)*VLOOKUP(N8610,Currecny_M!$A$1:$P$10,MATCH(Database!C8610,Currecny_M!$A$1:$P$1,0),FALSE))/VLOOKUP('Cover page'!$B$6,Currecny_M!$A$1:$P$10,MATCH(Database!C8610,Currecny_M!$A$1:$P$1,0),FALSE)</f>
        <v>5.1750000000000007</v>
      </c>
      <c r="N8610" s="6" t="str">
        <f>VLOOKUP(B8610,Master!$A$2:$C$11,3,FALSE)</f>
        <v>USD</v>
      </c>
      <c r="O8610" s="6" t="str">
        <f>VLOOKUP(B8610,Master!$A$2:$C$11,2,FALSE)</f>
        <v>America</v>
      </c>
      <c r="Q8610" s="39" t="str">
        <f>VLOOKUP(D8610,GL_Master!$A$1:$D$80,2,FALSE)</f>
        <v>PL</v>
      </c>
      <c r="R8610" s="39" t="str">
        <f>VLOOKUP(D8610,GL_Master!$A$1:$D$80,3,FALSE)</f>
        <v>Travelling and conveyance</v>
      </c>
      <c r="S8610" s="39" t="str">
        <f>VLOOKUP(D8610,GL_Master!$A$1:$D$80,4,FALSE)</f>
        <v>Travelling , hotel lodging</v>
      </c>
    </row>
    <row r="8611" spans="1:19" x14ac:dyDescent="0.25">
      <c r="A8611" s="39" t="s">
        <v>262</v>
      </c>
      <c r="B8611" s="39" t="s">
        <v>235</v>
      </c>
      <c r="C8611" s="7">
        <v>43922</v>
      </c>
      <c r="D8611" s="39" t="s">
        <v>111</v>
      </c>
      <c r="E8611" s="39">
        <v>35</v>
      </c>
      <c r="F8611" s="82">
        <f t="shared" si="402"/>
        <v>3.5000000000000003E-2</v>
      </c>
      <c r="G8611" s="39">
        <f>VLOOKUP(N8611,Currecny_M!$A$1:$P$10,2,FALSE)</f>
        <v>75</v>
      </c>
      <c r="H8611" s="39">
        <f>MATCH(C8611,Currecny_M!$A$1:$P$1,0)</f>
        <v>2</v>
      </c>
      <c r="I8611" s="39">
        <f>VLOOKUP(N8611,Currecny_M!$A$1:$P$10,MATCH(Database!C8611,Currecny_M!$A$1:$P$1,0),FALSE)</f>
        <v>75</v>
      </c>
      <c r="J8611" s="82">
        <f t="shared" si="403"/>
        <v>2.6250000000000004</v>
      </c>
      <c r="K8611" s="39">
        <f>VLOOKUP('Cover page'!$B$6,Currecny_M!$A$1:$P$10,MATCH(Database!C8611,Currecny_M!$A$1:$P$1,0),FALSE)</f>
        <v>1</v>
      </c>
      <c r="L8611" s="82">
        <f t="shared" si="404"/>
        <v>2.6250000000000004</v>
      </c>
      <c r="M8611" s="82">
        <f>((E8611/$F$1)*VLOOKUP(N8611,Currecny_M!$A$1:$P$10,MATCH(Database!C8611,Currecny_M!$A$1:$P$1,0),FALSE))/VLOOKUP('Cover page'!$B$6,Currecny_M!$A$1:$P$10,MATCH(Database!C8611,Currecny_M!$A$1:$P$1,0),FALSE)</f>
        <v>2.6250000000000004</v>
      </c>
      <c r="N8611" s="6" t="str">
        <f>VLOOKUP(B8611,Master!$A$2:$C$11,3,FALSE)</f>
        <v>USD</v>
      </c>
      <c r="O8611" s="6" t="str">
        <f>VLOOKUP(B8611,Master!$A$2:$C$11,2,FALSE)</f>
        <v>America</v>
      </c>
      <c r="Q8611" s="39" t="str">
        <f>VLOOKUP(D8611,GL_Master!$A$1:$D$80,2,FALSE)</f>
        <v>PL</v>
      </c>
      <c r="R8611" s="39" t="str">
        <f>VLOOKUP(D8611,GL_Master!$A$1:$D$80,3,FALSE)</f>
        <v>Legal &amp; Professional expenses</v>
      </c>
      <c r="S8611" s="39" t="str">
        <f>VLOOKUP(D8611,GL_Master!$A$1:$D$80,4,FALSE)</f>
        <v>Professional Fees - Others</v>
      </c>
    </row>
    <row r="8612" spans="1:19" x14ac:dyDescent="0.25">
      <c r="A8612" s="39" t="s">
        <v>262</v>
      </c>
      <c r="B8612" s="39" t="s">
        <v>235</v>
      </c>
      <c r="C8612" s="7">
        <v>43922</v>
      </c>
      <c r="D8612" s="39" t="s">
        <v>112</v>
      </c>
      <c r="E8612" s="39">
        <v>347</v>
      </c>
      <c r="F8612" s="82">
        <f t="shared" si="402"/>
        <v>0.34699999999999998</v>
      </c>
      <c r="G8612" s="39">
        <f>VLOOKUP(N8612,Currecny_M!$A$1:$P$10,2,FALSE)</f>
        <v>75</v>
      </c>
      <c r="H8612" s="39">
        <f>MATCH(C8612,Currecny_M!$A$1:$P$1,0)</f>
        <v>2</v>
      </c>
      <c r="I8612" s="39">
        <f>VLOOKUP(N8612,Currecny_M!$A$1:$P$10,MATCH(Database!C8612,Currecny_M!$A$1:$P$1,0),FALSE)</f>
        <v>75</v>
      </c>
      <c r="J8612" s="82">
        <f t="shared" si="403"/>
        <v>26.024999999999999</v>
      </c>
      <c r="K8612" s="39">
        <f>VLOOKUP('Cover page'!$B$6,Currecny_M!$A$1:$P$10,MATCH(Database!C8612,Currecny_M!$A$1:$P$1,0),FALSE)</f>
        <v>1</v>
      </c>
      <c r="L8612" s="82">
        <f t="shared" si="404"/>
        <v>26.024999999999999</v>
      </c>
      <c r="M8612" s="82">
        <f>((E8612/$F$1)*VLOOKUP(N8612,Currecny_M!$A$1:$P$10,MATCH(Database!C8612,Currecny_M!$A$1:$P$1,0),FALSE))/VLOOKUP('Cover page'!$B$6,Currecny_M!$A$1:$P$10,MATCH(Database!C8612,Currecny_M!$A$1:$P$1,0),FALSE)</f>
        <v>26.024999999999999</v>
      </c>
      <c r="N8612" s="6" t="str">
        <f>VLOOKUP(B8612,Master!$A$2:$C$11,3,FALSE)</f>
        <v>USD</v>
      </c>
      <c r="O8612" s="6" t="str">
        <f>VLOOKUP(B8612,Master!$A$2:$C$11,2,FALSE)</f>
        <v>America</v>
      </c>
      <c r="Q8612" s="39" t="str">
        <f>VLOOKUP(D8612,GL_Master!$A$1:$D$80,2,FALSE)</f>
        <v>PL</v>
      </c>
      <c r="R8612" s="39" t="str">
        <f>VLOOKUP(D8612,GL_Master!$A$1:$D$80,3,FALSE)</f>
        <v>Finance Cost</v>
      </c>
      <c r="S8612" s="39" t="str">
        <f>VLOOKUP(D8612,GL_Master!$A$1:$D$80,4,FALSE)</f>
        <v>Interest expense</v>
      </c>
    </row>
    <row r="8613" spans="1:19" x14ac:dyDescent="0.25">
      <c r="A8613" s="39" t="s">
        <v>262</v>
      </c>
      <c r="B8613" s="39" t="s">
        <v>235</v>
      </c>
      <c r="C8613" s="7">
        <v>43922</v>
      </c>
      <c r="D8613" s="39" t="s">
        <v>25</v>
      </c>
      <c r="E8613" s="39">
        <v>3120</v>
      </c>
      <c r="F8613" s="82">
        <f t="shared" si="402"/>
        <v>3.12</v>
      </c>
      <c r="G8613" s="39">
        <f>VLOOKUP(N8613,Currecny_M!$A$1:$P$10,2,FALSE)</f>
        <v>75</v>
      </c>
      <c r="H8613" s="39">
        <f>MATCH(C8613,Currecny_M!$A$1:$P$1,0)</f>
        <v>2</v>
      </c>
      <c r="I8613" s="39">
        <f>VLOOKUP(N8613,Currecny_M!$A$1:$P$10,MATCH(Database!C8613,Currecny_M!$A$1:$P$1,0),FALSE)</f>
        <v>75</v>
      </c>
      <c r="J8613" s="82">
        <f t="shared" si="403"/>
        <v>234</v>
      </c>
      <c r="K8613" s="39">
        <f>VLOOKUP('Cover page'!$B$6,Currecny_M!$A$1:$P$10,MATCH(Database!C8613,Currecny_M!$A$1:$P$1,0),FALSE)</f>
        <v>1</v>
      </c>
      <c r="L8613" s="82">
        <f t="shared" si="404"/>
        <v>234</v>
      </c>
      <c r="M8613" s="82">
        <f>((E8613/$F$1)*VLOOKUP(N8613,Currecny_M!$A$1:$P$10,MATCH(Database!C8613,Currecny_M!$A$1:$P$1,0),FALSE))/VLOOKUP('Cover page'!$B$6,Currecny_M!$A$1:$P$10,MATCH(Database!C8613,Currecny_M!$A$1:$P$1,0),FALSE)</f>
        <v>234</v>
      </c>
      <c r="N8613" s="6" t="str">
        <f>VLOOKUP(B8613,Master!$A$2:$C$11,3,FALSE)</f>
        <v>USD</v>
      </c>
      <c r="O8613" s="6" t="str">
        <f>VLOOKUP(B8613,Master!$A$2:$C$11,2,FALSE)</f>
        <v>America</v>
      </c>
      <c r="Q8613" s="39" t="str">
        <f>VLOOKUP(D8613,GL_Master!$A$1:$D$80,2,FALSE)</f>
        <v>PL</v>
      </c>
      <c r="R8613" s="39" t="str">
        <f>VLOOKUP(D8613,GL_Master!$A$1:$D$80,3,FALSE)</f>
        <v>Depreciation</v>
      </c>
      <c r="S8613" s="39" t="str">
        <f>VLOOKUP(D8613,GL_Master!$A$1:$D$80,4,FALSE)</f>
        <v>Depreciation</v>
      </c>
    </row>
    <row r="8614" spans="1:19" x14ac:dyDescent="0.25">
      <c r="A8614" s="39" t="s">
        <v>262</v>
      </c>
      <c r="B8614" s="39" t="s">
        <v>235</v>
      </c>
      <c r="C8614" s="7">
        <v>43952</v>
      </c>
      <c r="D8614" s="39" t="s">
        <v>51</v>
      </c>
      <c r="E8614" s="39">
        <v>-34667</v>
      </c>
      <c r="F8614" s="82">
        <f t="shared" si="402"/>
        <v>-34.667000000000002</v>
      </c>
      <c r="G8614" s="39">
        <f>VLOOKUP(N8614,Currecny_M!$A$1:$P$10,2,FALSE)</f>
        <v>75</v>
      </c>
      <c r="H8614" s="39">
        <f>MATCH(C8614,Currecny_M!$A$1:$P$1,0)</f>
        <v>3</v>
      </c>
      <c r="I8614" s="39">
        <f>VLOOKUP(N8614,Currecny_M!$A$1:$P$10,MATCH(Database!C8614,Currecny_M!$A$1:$P$1,0),FALSE)</f>
        <v>75.75</v>
      </c>
      <c r="J8614" s="82">
        <f t="shared" si="403"/>
        <v>-2626.0252500000001</v>
      </c>
      <c r="K8614" s="39">
        <f>VLOOKUP('Cover page'!$B$6,Currecny_M!$A$1:$P$10,MATCH(Database!C8614,Currecny_M!$A$1:$P$1,0),FALSE)</f>
        <v>1</v>
      </c>
      <c r="L8614" s="82">
        <f t="shared" si="404"/>
        <v>-2626.0252500000001</v>
      </c>
      <c r="M8614" s="82">
        <f>((E8614/$F$1)*VLOOKUP(N8614,Currecny_M!$A$1:$P$10,MATCH(Database!C8614,Currecny_M!$A$1:$P$1,0),FALSE))/VLOOKUP('Cover page'!$B$6,Currecny_M!$A$1:$P$10,MATCH(Database!C8614,Currecny_M!$A$1:$P$1,0),FALSE)</f>
        <v>-2626.0252500000001</v>
      </c>
      <c r="N8614" s="6" t="str">
        <f>VLOOKUP(B8614,Master!$A$2:$C$11,3,FALSE)</f>
        <v>USD</v>
      </c>
      <c r="O8614" s="6" t="str">
        <f>VLOOKUP(B8614,Master!$A$2:$C$11,2,FALSE)</f>
        <v>America</v>
      </c>
      <c r="Q8614" s="39" t="str">
        <f>VLOOKUP(D8614,GL_Master!$A$1:$D$80,2,FALSE)</f>
        <v>BS</v>
      </c>
      <c r="R8614" s="39" t="str">
        <f>VLOOKUP(D8614,GL_Master!$A$1:$D$80,3,FALSE)</f>
        <v>Share Capital</v>
      </c>
      <c r="S8614" s="39" t="str">
        <f>VLOOKUP(D8614,GL_Master!$A$1:$D$80,4,FALSE)</f>
        <v>Equity shares</v>
      </c>
    </row>
    <row r="8615" spans="1:19" x14ac:dyDescent="0.25">
      <c r="A8615" s="39" t="s">
        <v>262</v>
      </c>
      <c r="B8615" s="39" t="s">
        <v>235</v>
      </c>
      <c r="C8615" s="7">
        <v>43952</v>
      </c>
      <c r="D8615" s="39" t="s">
        <v>52</v>
      </c>
      <c r="E8615" s="39">
        <v>-66421</v>
      </c>
      <c r="F8615" s="82">
        <f t="shared" si="402"/>
        <v>-66.421000000000006</v>
      </c>
      <c r="G8615" s="39">
        <f>VLOOKUP(N8615,Currecny_M!$A$1:$P$10,2,FALSE)</f>
        <v>75</v>
      </c>
      <c r="H8615" s="39">
        <f>MATCH(C8615,Currecny_M!$A$1:$P$1,0)</f>
        <v>3</v>
      </c>
      <c r="I8615" s="39">
        <f>VLOOKUP(N8615,Currecny_M!$A$1:$P$10,MATCH(Database!C8615,Currecny_M!$A$1:$P$1,0),FALSE)</f>
        <v>75.75</v>
      </c>
      <c r="J8615" s="82">
        <f t="shared" si="403"/>
        <v>-5031.3907500000005</v>
      </c>
      <c r="K8615" s="39">
        <f>VLOOKUP('Cover page'!$B$6,Currecny_M!$A$1:$P$10,MATCH(Database!C8615,Currecny_M!$A$1:$P$1,0),FALSE)</f>
        <v>1</v>
      </c>
      <c r="L8615" s="82">
        <f t="shared" si="404"/>
        <v>-5031.3907500000005</v>
      </c>
      <c r="M8615" s="82">
        <f>((E8615/$F$1)*VLOOKUP(N8615,Currecny_M!$A$1:$P$10,MATCH(Database!C8615,Currecny_M!$A$1:$P$1,0),FALSE))/VLOOKUP('Cover page'!$B$6,Currecny_M!$A$1:$P$10,MATCH(Database!C8615,Currecny_M!$A$1:$P$1,0),FALSE)</f>
        <v>-5031.3907500000005</v>
      </c>
      <c r="N8615" s="6" t="str">
        <f>VLOOKUP(B8615,Master!$A$2:$C$11,3,FALSE)</f>
        <v>USD</v>
      </c>
      <c r="O8615" s="6" t="str">
        <f>VLOOKUP(B8615,Master!$A$2:$C$11,2,FALSE)</f>
        <v>America</v>
      </c>
      <c r="Q8615" s="39" t="str">
        <f>VLOOKUP(D8615,GL_Master!$A$1:$D$80,2,FALSE)</f>
        <v>BS</v>
      </c>
      <c r="R8615" s="39" t="str">
        <f>VLOOKUP(D8615,GL_Master!$A$1:$D$80,3,FALSE)</f>
        <v>Reserve and Surplus</v>
      </c>
      <c r="S8615" s="39" t="str">
        <f>VLOOKUP(D8615,GL_Master!$A$1:$D$80,4,FALSE)</f>
        <v>Reserves at the commencement of the year</v>
      </c>
    </row>
    <row r="8616" spans="1:19" x14ac:dyDescent="0.25">
      <c r="A8616" s="39" t="s">
        <v>262</v>
      </c>
      <c r="B8616" s="39" t="s">
        <v>235</v>
      </c>
      <c r="C8616" s="7">
        <v>43952</v>
      </c>
      <c r="D8616" s="39" t="s">
        <v>53</v>
      </c>
      <c r="E8616" s="39">
        <v>-17213</v>
      </c>
      <c r="F8616" s="82">
        <f t="shared" si="402"/>
        <v>-17.213000000000001</v>
      </c>
      <c r="G8616" s="39">
        <f>VLOOKUP(N8616,Currecny_M!$A$1:$P$10,2,FALSE)</f>
        <v>75</v>
      </c>
      <c r="H8616" s="39">
        <f>MATCH(C8616,Currecny_M!$A$1:$P$1,0)</f>
        <v>3</v>
      </c>
      <c r="I8616" s="39">
        <f>VLOOKUP(N8616,Currecny_M!$A$1:$P$10,MATCH(Database!C8616,Currecny_M!$A$1:$P$1,0),FALSE)</f>
        <v>75.75</v>
      </c>
      <c r="J8616" s="82">
        <f t="shared" si="403"/>
        <v>-1303.8847500000002</v>
      </c>
      <c r="K8616" s="39">
        <f>VLOOKUP('Cover page'!$B$6,Currecny_M!$A$1:$P$10,MATCH(Database!C8616,Currecny_M!$A$1:$P$1,0),FALSE)</f>
        <v>1</v>
      </c>
      <c r="L8616" s="82">
        <f t="shared" si="404"/>
        <v>-1303.8847500000002</v>
      </c>
      <c r="M8616" s="82">
        <f>((E8616/$F$1)*VLOOKUP(N8616,Currecny_M!$A$1:$P$10,MATCH(Database!C8616,Currecny_M!$A$1:$P$1,0),FALSE))/VLOOKUP('Cover page'!$B$6,Currecny_M!$A$1:$P$10,MATCH(Database!C8616,Currecny_M!$A$1:$P$1,0),FALSE)</f>
        <v>-1303.8847500000002</v>
      </c>
      <c r="N8616" s="6" t="str">
        <f>VLOOKUP(B8616,Master!$A$2:$C$11,3,FALSE)</f>
        <v>USD</v>
      </c>
      <c r="O8616" s="6" t="str">
        <f>VLOOKUP(B8616,Master!$A$2:$C$11,2,FALSE)</f>
        <v>America</v>
      </c>
      <c r="Q8616" s="39" t="str">
        <f>VLOOKUP(D8616,GL_Master!$A$1:$D$80,2,FALSE)</f>
        <v>BS</v>
      </c>
      <c r="R8616" s="39" t="str">
        <f>VLOOKUP(D8616,GL_Master!$A$1:$D$80,3,FALSE)</f>
        <v>Loan Fund</v>
      </c>
      <c r="S8616" s="39" t="str">
        <f>VLOOKUP(D8616,GL_Master!$A$1:$D$80,4,FALSE)</f>
        <v>Term Loan</v>
      </c>
    </row>
    <row r="8617" spans="1:19" x14ac:dyDescent="0.25">
      <c r="A8617" s="39" t="s">
        <v>262</v>
      </c>
      <c r="B8617" s="39" t="s">
        <v>235</v>
      </c>
      <c r="C8617" s="7">
        <v>43952</v>
      </c>
      <c r="D8617" s="39" t="s">
        <v>54</v>
      </c>
      <c r="E8617" s="39">
        <v>76</v>
      </c>
      <c r="F8617" s="82">
        <f t="shared" si="402"/>
        <v>7.5999999999999998E-2</v>
      </c>
      <c r="G8617" s="39">
        <f>VLOOKUP(N8617,Currecny_M!$A$1:$P$10,2,FALSE)</f>
        <v>75</v>
      </c>
      <c r="H8617" s="39">
        <f>MATCH(C8617,Currecny_M!$A$1:$P$1,0)</f>
        <v>3</v>
      </c>
      <c r="I8617" s="39">
        <f>VLOOKUP(N8617,Currecny_M!$A$1:$P$10,MATCH(Database!C8617,Currecny_M!$A$1:$P$1,0),FALSE)</f>
        <v>75.75</v>
      </c>
      <c r="J8617" s="82">
        <f t="shared" si="403"/>
        <v>5.7569999999999997</v>
      </c>
      <c r="K8617" s="39">
        <f>VLOOKUP('Cover page'!$B$6,Currecny_M!$A$1:$P$10,MATCH(Database!C8617,Currecny_M!$A$1:$P$1,0),FALSE)</f>
        <v>1</v>
      </c>
      <c r="L8617" s="82">
        <f t="shared" si="404"/>
        <v>5.7569999999999997</v>
      </c>
      <c r="M8617" s="82">
        <f>((E8617/$F$1)*VLOOKUP(N8617,Currecny_M!$A$1:$P$10,MATCH(Database!C8617,Currecny_M!$A$1:$P$1,0),FALSE))/VLOOKUP('Cover page'!$B$6,Currecny_M!$A$1:$P$10,MATCH(Database!C8617,Currecny_M!$A$1:$P$1,0),FALSE)</f>
        <v>5.7569999999999997</v>
      </c>
      <c r="N8617" s="6" t="str">
        <f>VLOOKUP(B8617,Master!$A$2:$C$11,3,FALSE)</f>
        <v>USD</v>
      </c>
      <c r="O8617" s="6" t="str">
        <f>VLOOKUP(B8617,Master!$A$2:$C$11,2,FALSE)</f>
        <v>America</v>
      </c>
      <c r="Q8617" s="39" t="str">
        <f>VLOOKUP(D8617,GL_Master!$A$1:$D$80,2,FALSE)</f>
        <v>BS</v>
      </c>
      <c r="R8617" s="39" t="str">
        <f>VLOOKUP(D8617,GL_Master!$A$1:$D$80,3,FALSE)</f>
        <v>Trade Payables</v>
      </c>
      <c r="S8617" s="39" t="str">
        <f>VLOOKUP(D8617,GL_Master!$A$1:$D$80,4,FALSE)</f>
        <v>Trade payable</v>
      </c>
    </row>
    <row r="8618" spans="1:19" x14ac:dyDescent="0.25">
      <c r="A8618" s="39" t="s">
        <v>262</v>
      </c>
      <c r="B8618" s="39" t="s">
        <v>235</v>
      </c>
      <c r="C8618" s="7">
        <v>43952</v>
      </c>
      <c r="D8618" s="39" t="s">
        <v>34</v>
      </c>
      <c r="E8618" s="39">
        <v>-1856</v>
      </c>
      <c r="F8618" s="82">
        <f t="shared" si="402"/>
        <v>-1.8560000000000001</v>
      </c>
      <c r="G8618" s="39">
        <f>VLOOKUP(N8618,Currecny_M!$A$1:$P$10,2,FALSE)</f>
        <v>75</v>
      </c>
      <c r="H8618" s="39">
        <f>MATCH(C8618,Currecny_M!$A$1:$P$1,0)</f>
        <v>3</v>
      </c>
      <c r="I8618" s="39">
        <f>VLOOKUP(N8618,Currecny_M!$A$1:$P$10,MATCH(Database!C8618,Currecny_M!$A$1:$P$1,0),FALSE)</f>
        <v>75.75</v>
      </c>
      <c r="J8618" s="82">
        <f t="shared" si="403"/>
        <v>-140.59200000000001</v>
      </c>
      <c r="K8618" s="39">
        <f>VLOOKUP('Cover page'!$B$6,Currecny_M!$A$1:$P$10,MATCH(Database!C8618,Currecny_M!$A$1:$P$1,0),FALSE)</f>
        <v>1</v>
      </c>
      <c r="L8618" s="82">
        <f t="shared" si="404"/>
        <v>-140.59200000000001</v>
      </c>
      <c r="M8618" s="82">
        <f>((E8618/$F$1)*VLOOKUP(N8618,Currecny_M!$A$1:$P$10,MATCH(Database!C8618,Currecny_M!$A$1:$P$1,0),FALSE))/VLOOKUP('Cover page'!$B$6,Currecny_M!$A$1:$P$10,MATCH(Database!C8618,Currecny_M!$A$1:$P$1,0),FALSE)</f>
        <v>-140.59200000000001</v>
      </c>
      <c r="N8618" s="6" t="str">
        <f>VLOOKUP(B8618,Master!$A$2:$C$11,3,FALSE)</f>
        <v>USD</v>
      </c>
      <c r="O8618" s="6" t="str">
        <f>VLOOKUP(B8618,Master!$A$2:$C$11,2,FALSE)</f>
        <v>America</v>
      </c>
      <c r="Q8618" s="39" t="str">
        <f>VLOOKUP(D8618,GL_Master!$A$1:$D$80,2,FALSE)</f>
        <v>BS</v>
      </c>
      <c r="R8618" s="39" t="str">
        <f>VLOOKUP(D8618,GL_Master!$A$1:$D$80,3,FALSE)</f>
        <v>Provisions</v>
      </c>
      <c r="S8618" s="39" t="str">
        <f>VLOOKUP(D8618,GL_Master!$A$1:$D$80,4,FALSE)</f>
        <v>Expenses payables</v>
      </c>
    </row>
    <row r="8619" spans="1:19" x14ac:dyDescent="0.25">
      <c r="A8619" s="39" t="s">
        <v>262</v>
      </c>
      <c r="B8619" s="39" t="s">
        <v>235</v>
      </c>
      <c r="C8619" s="7">
        <v>43952</v>
      </c>
      <c r="D8619" s="39" t="s">
        <v>18</v>
      </c>
      <c r="E8619" s="39">
        <v>-1161</v>
      </c>
      <c r="F8619" s="82">
        <f t="shared" si="402"/>
        <v>-1.161</v>
      </c>
      <c r="G8619" s="39">
        <f>VLOOKUP(N8619,Currecny_M!$A$1:$P$10,2,FALSE)</f>
        <v>75</v>
      </c>
      <c r="H8619" s="39">
        <f>MATCH(C8619,Currecny_M!$A$1:$P$1,0)</f>
        <v>3</v>
      </c>
      <c r="I8619" s="39">
        <f>VLOOKUP(N8619,Currecny_M!$A$1:$P$10,MATCH(Database!C8619,Currecny_M!$A$1:$P$1,0),FALSE)</f>
        <v>75.75</v>
      </c>
      <c r="J8619" s="82">
        <f t="shared" si="403"/>
        <v>-87.945750000000004</v>
      </c>
      <c r="K8619" s="39">
        <f>VLOOKUP('Cover page'!$B$6,Currecny_M!$A$1:$P$10,MATCH(Database!C8619,Currecny_M!$A$1:$P$1,0),FALSE)</f>
        <v>1</v>
      </c>
      <c r="L8619" s="82">
        <f t="shared" si="404"/>
        <v>-87.945750000000004</v>
      </c>
      <c r="M8619" s="82">
        <f>((E8619/$F$1)*VLOOKUP(N8619,Currecny_M!$A$1:$P$10,MATCH(Database!C8619,Currecny_M!$A$1:$P$1,0),FALSE))/VLOOKUP('Cover page'!$B$6,Currecny_M!$A$1:$P$10,MATCH(Database!C8619,Currecny_M!$A$1:$P$1,0),FALSE)</f>
        <v>-87.945750000000004</v>
      </c>
      <c r="N8619" s="6" t="str">
        <f>VLOOKUP(B8619,Master!$A$2:$C$11,3,FALSE)</f>
        <v>USD</v>
      </c>
      <c r="O8619" s="6" t="str">
        <f>VLOOKUP(B8619,Master!$A$2:$C$11,2,FALSE)</f>
        <v>America</v>
      </c>
      <c r="Q8619" s="39" t="str">
        <f>VLOOKUP(D8619,GL_Master!$A$1:$D$80,2,FALSE)</f>
        <v>BS</v>
      </c>
      <c r="R8619" s="39" t="str">
        <f>VLOOKUP(D8619,GL_Master!$A$1:$D$80,3,FALSE)</f>
        <v>Other current liabilities</v>
      </c>
      <c r="S8619" s="39" t="str">
        <f>VLOOKUP(D8619,GL_Master!$A$1:$D$80,4,FALSE)</f>
        <v>Employee related liabilities</v>
      </c>
    </row>
    <row r="8620" spans="1:19" x14ac:dyDescent="0.25">
      <c r="A8620" s="39" t="s">
        <v>262</v>
      </c>
      <c r="B8620" s="39" t="s">
        <v>235</v>
      </c>
      <c r="C8620" s="7">
        <v>43952</v>
      </c>
      <c r="D8620" s="39" t="s">
        <v>55</v>
      </c>
      <c r="E8620" s="39">
        <v>-148</v>
      </c>
      <c r="F8620" s="82">
        <f t="shared" si="402"/>
        <v>-0.14799999999999999</v>
      </c>
      <c r="G8620" s="39">
        <f>VLOOKUP(N8620,Currecny_M!$A$1:$P$10,2,FALSE)</f>
        <v>75</v>
      </c>
      <c r="H8620" s="39">
        <f>MATCH(C8620,Currecny_M!$A$1:$P$1,0)</f>
        <v>3</v>
      </c>
      <c r="I8620" s="39">
        <f>VLOOKUP(N8620,Currecny_M!$A$1:$P$10,MATCH(Database!C8620,Currecny_M!$A$1:$P$1,0),FALSE)</f>
        <v>75.75</v>
      </c>
      <c r="J8620" s="82">
        <f t="shared" si="403"/>
        <v>-11.211</v>
      </c>
      <c r="K8620" s="39">
        <f>VLOOKUP('Cover page'!$B$6,Currecny_M!$A$1:$P$10,MATCH(Database!C8620,Currecny_M!$A$1:$P$1,0),FALSE)</f>
        <v>1</v>
      </c>
      <c r="L8620" s="82">
        <f t="shared" si="404"/>
        <v>-11.211</v>
      </c>
      <c r="M8620" s="82">
        <f>((E8620/$F$1)*VLOOKUP(N8620,Currecny_M!$A$1:$P$10,MATCH(Database!C8620,Currecny_M!$A$1:$P$1,0),FALSE))/VLOOKUP('Cover page'!$B$6,Currecny_M!$A$1:$P$10,MATCH(Database!C8620,Currecny_M!$A$1:$P$1,0),FALSE)</f>
        <v>-11.211</v>
      </c>
      <c r="N8620" s="6" t="str">
        <f>VLOOKUP(B8620,Master!$A$2:$C$11,3,FALSE)</f>
        <v>USD</v>
      </c>
      <c r="O8620" s="6" t="str">
        <f>VLOOKUP(B8620,Master!$A$2:$C$11,2,FALSE)</f>
        <v>America</v>
      </c>
      <c r="Q8620" s="39" t="str">
        <f>VLOOKUP(D8620,GL_Master!$A$1:$D$80,2,FALSE)</f>
        <v>BS</v>
      </c>
      <c r="R8620" s="39" t="str">
        <f>VLOOKUP(D8620,GL_Master!$A$1:$D$80,3,FALSE)</f>
        <v>Other current liabilities</v>
      </c>
      <c r="S8620" s="39" t="str">
        <f>VLOOKUP(D8620,GL_Master!$A$1:$D$80,4,FALSE)</f>
        <v>Security deposit received</v>
      </c>
    </row>
    <row r="8621" spans="1:19" x14ac:dyDescent="0.25">
      <c r="A8621" s="39" t="s">
        <v>262</v>
      </c>
      <c r="B8621" s="39" t="s">
        <v>235</v>
      </c>
      <c r="C8621" s="7">
        <v>43952</v>
      </c>
      <c r="D8621" s="39" t="s">
        <v>56</v>
      </c>
      <c r="E8621" s="39">
        <v>-36</v>
      </c>
      <c r="F8621" s="82">
        <f t="shared" si="402"/>
        <v>-3.5999999999999997E-2</v>
      </c>
      <c r="G8621" s="39">
        <f>VLOOKUP(N8621,Currecny_M!$A$1:$P$10,2,FALSE)</f>
        <v>75</v>
      </c>
      <c r="H8621" s="39">
        <f>MATCH(C8621,Currecny_M!$A$1:$P$1,0)</f>
        <v>3</v>
      </c>
      <c r="I8621" s="39">
        <f>VLOOKUP(N8621,Currecny_M!$A$1:$P$10,MATCH(Database!C8621,Currecny_M!$A$1:$P$1,0),FALSE)</f>
        <v>75.75</v>
      </c>
      <c r="J8621" s="82">
        <f t="shared" si="403"/>
        <v>-2.7269999999999999</v>
      </c>
      <c r="K8621" s="39">
        <f>VLOOKUP('Cover page'!$B$6,Currecny_M!$A$1:$P$10,MATCH(Database!C8621,Currecny_M!$A$1:$P$1,0),FALSE)</f>
        <v>1</v>
      </c>
      <c r="L8621" s="82">
        <f t="shared" si="404"/>
        <v>-2.7269999999999999</v>
      </c>
      <c r="M8621" s="82">
        <f>((E8621/$F$1)*VLOOKUP(N8621,Currecny_M!$A$1:$P$10,MATCH(Database!C8621,Currecny_M!$A$1:$P$1,0),FALSE))/VLOOKUP('Cover page'!$B$6,Currecny_M!$A$1:$P$10,MATCH(Database!C8621,Currecny_M!$A$1:$P$1,0),FALSE)</f>
        <v>-2.7269999999999999</v>
      </c>
      <c r="N8621" s="6" t="str">
        <f>VLOOKUP(B8621,Master!$A$2:$C$11,3,FALSE)</f>
        <v>USD</v>
      </c>
      <c r="O8621" s="6" t="str">
        <f>VLOOKUP(B8621,Master!$A$2:$C$11,2,FALSE)</f>
        <v>America</v>
      </c>
      <c r="Q8621" s="39" t="str">
        <f>VLOOKUP(D8621,GL_Master!$A$1:$D$80,2,FALSE)</f>
        <v>BS</v>
      </c>
      <c r="R8621" s="39" t="str">
        <f>VLOOKUP(D8621,GL_Master!$A$1:$D$80,3,FALSE)</f>
        <v>Other Tax Payables</v>
      </c>
      <c r="S8621" s="39" t="str">
        <f>VLOOKUP(D8621,GL_Master!$A$1:$D$80,4,FALSE)</f>
        <v>Tax deducted at source payable</v>
      </c>
    </row>
    <row r="8622" spans="1:19" x14ac:dyDescent="0.25">
      <c r="A8622" s="39" t="s">
        <v>262</v>
      </c>
      <c r="B8622" s="39" t="s">
        <v>235</v>
      </c>
      <c r="C8622" s="7">
        <v>43952</v>
      </c>
      <c r="D8622" s="39" t="s">
        <v>57</v>
      </c>
      <c r="E8622" s="39">
        <v>-340</v>
      </c>
      <c r="F8622" s="82">
        <f t="shared" si="402"/>
        <v>-0.34</v>
      </c>
      <c r="G8622" s="39">
        <f>VLOOKUP(N8622,Currecny_M!$A$1:$P$10,2,FALSE)</f>
        <v>75</v>
      </c>
      <c r="H8622" s="39">
        <f>MATCH(C8622,Currecny_M!$A$1:$P$1,0)</f>
        <v>3</v>
      </c>
      <c r="I8622" s="39">
        <f>VLOOKUP(N8622,Currecny_M!$A$1:$P$10,MATCH(Database!C8622,Currecny_M!$A$1:$P$1,0),FALSE)</f>
        <v>75.75</v>
      </c>
      <c r="J8622" s="82">
        <f t="shared" si="403"/>
        <v>-25.755000000000003</v>
      </c>
      <c r="K8622" s="39">
        <f>VLOOKUP('Cover page'!$B$6,Currecny_M!$A$1:$P$10,MATCH(Database!C8622,Currecny_M!$A$1:$P$1,0),FALSE)</f>
        <v>1</v>
      </c>
      <c r="L8622" s="82">
        <f t="shared" si="404"/>
        <v>-25.755000000000003</v>
      </c>
      <c r="M8622" s="82">
        <f>((E8622/$F$1)*VLOOKUP(N8622,Currecny_M!$A$1:$P$10,MATCH(Database!C8622,Currecny_M!$A$1:$P$1,0),FALSE))/VLOOKUP('Cover page'!$B$6,Currecny_M!$A$1:$P$10,MATCH(Database!C8622,Currecny_M!$A$1:$P$1,0),FALSE)</f>
        <v>-25.755000000000003</v>
      </c>
      <c r="N8622" s="6" t="str">
        <f>VLOOKUP(B8622,Master!$A$2:$C$11,3,FALSE)</f>
        <v>USD</v>
      </c>
      <c r="O8622" s="6" t="str">
        <f>VLOOKUP(B8622,Master!$A$2:$C$11,2,FALSE)</f>
        <v>America</v>
      </c>
      <c r="Q8622" s="39" t="str">
        <f>VLOOKUP(D8622,GL_Master!$A$1:$D$80,2,FALSE)</f>
        <v>BS</v>
      </c>
      <c r="R8622" s="39" t="str">
        <f>VLOOKUP(D8622,GL_Master!$A$1:$D$80,3,FALSE)</f>
        <v>Other Tax Payables</v>
      </c>
      <c r="S8622" s="39" t="str">
        <f>VLOOKUP(D8622,GL_Master!$A$1:$D$80,4,FALSE)</f>
        <v>Tax deducted at source payable</v>
      </c>
    </row>
    <row r="8623" spans="1:19" x14ac:dyDescent="0.25">
      <c r="A8623" s="39" t="s">
        <v>262</v>
      </c>
      <c r="B8623" s="39" t="s">
        <v>235</v>
      </c>
      <c r="C8623" s="7">
        <v>43952</v>
      </c>
      <c r="D8623" s="39" t="s">
        <v>58</v>
      </c>
      <c r="E8623" s="39">
        <v>-2499</v>
      </c>
      <c r="F8623" s="82">
        <f t="shared" si="402"/>
        <v>-2.4990000000000001</v>
      </c>
      <c r="G8623" s="39">
        <f>VLOOKUP(N8623,Currecny_M!$A$1:$P$10,2,FALSE)</f>
        <v>75</v>
      </c>
      <c r="H8623" s="39">
        <f>MATCH(C8623,Currecny_M!$A$1:$P$1,0)</f>
        <v>3</v>
      </c>
      <c r="I8623" s="39">
        <f>VLOOKUP(N8623,Currecny_M!$A$1:$P$10,MATCH(Database!C8623,Currecny_M!$A$1:$P$1,0),FALSE)</f>
        <v>75.75</v>
      </c>
      <c r="J8623" s="82">
        <f t="shared" si="403"/>
        <v>-189.29925</v>
      </c>
      <c r="K8623" s="39">
        <f>VLOOKUP('Cover page'!$B$6,Currecny_M!$A$1:$P$10,MATCH(Database!C8623,Currecny_M!$A$1:$P$1,0),FALSE)</f>
        <v>1</v>
      </c>
      <c r="L8623" s="82">
        <f t="shared" si="404"/>
        <v>-189.29925</v>
      </c>
      <c r="M8623" s="82">
        <f>((E8623/$F$1)*VLOOKUP(N8623,Currecny_M!$A$1:$P$10,MATCH(Database!C8623,Currecny_M!$A$1:$P$1,0),FALSE))/VLOOKUP('Cover page'!$B$6,Currecny_M!$A$1:$P$10,MATCH(Database!C8623,Currecny_M!$A$1:$P$1,0),FALSE)</f>
        <v>-189.29925</v>
      </c>
      <c r="N8623" s="6" t="str">
        <f>VLOOKUP(B8623,Master!$A$2:$C$11,3,FALSE)</f>
        <v>USD</v>
      </c>
      <c r="O8623" s="6" t="str">
        <f>VLOOKUP(B8623,Master!$A$2:$C$11,2,FALSE)</f>
        <v>America</v>
      </c>
      <c r="Q8623" s="39" t="str">
        <f>VLOOKUP(D8623,GL_Master!$A$1:$D$80,2,FALSE)</f>
        <v>BS</v>
      </c>
      <c r="R8623" s="39" t="str">
        <f>VLOOKUP(D8623,GL_Master!$A$1:$D$80,3,FALSE)</f>
        <v>Long-term provisions</v>
      </c>
      <c r="S8623" s="39" t="str">
        <f>VLOOKUP(D8623,GL_Master!$A$1:$D$80,4,FALSE)</f>
        <v>Provision for gratuity</v>
      </c>
    </row>
    <row r="8624" spans="1:19" x14ac:dyDescent="0.25">
      <c r="A8624" s="39" t="s">
        <v>262</v>
      </c>
      <c r="B8624" s="39" t="s">
        <v>235</v>
      </c>
      <c r="C8624" s="7">
        <v>43952</v>
      </c>
      <c r="D8624" s="39" t="s">
        <v>59</v>
      </c>
      <c r="E8624" s="39">
        <v>-1096</v>
      </c>
      <c r="F8624" s="82">
        <f t="shared" si="402"/>
        <v>-1.0960000000000001</v>
      </c>
      <c r="G8624" s="39">
        <f>VLOOKUP(N8624,Currecny_M!$A$1:$P$10,2,FALSE)</f>
        <v>75</v>
      </c>
      <c r="H8624" s="39">
        <f>MATCH(C8624,Currecny_M!$A$1:$P$1,0)</f>
        <v>3</v>
      </c>
      <c r="I8624" s="39">
        <f>VLOOKUP(N8624,Currecny_M!$A$1:$P$10,MATCH(Database!C8624,Currecny_M!$A$1:$P$1,0),FALSE)</f>
        <v>75.75</v>
      </c>
      <c r="J8624" s="82">
        <f t="shared" si="403"/>
        <v>-83.022000000000006</v>
      </c>
      <c r="K8624" s="39">
        <f>VLOOKUP('Cover page'!$B$6,Currecny_M!$A$1:$P$10,MATCH(Database!C8624,Currecny_M!$A$1:$P$1,0),FALSE)</f>
        <v>1</v>
      </c>
      <c r="L8624" s="82">
        <f t="shared" si="404"/>
        <v>-83.022000000000006</v>
      </c>
      <c r="M8624" s="82">
        <f>((E8624/$F$1)*VLOOKUP(N8624,Currecny_M!$A$1:$P$10,MATCH(Database!C8624,Currecny_M!$A$1:$P$1,0),FALSE))/VLOOKUP('Cover page'!$B$6,Currecny_M!$A$1:$P$10,MATCH(Database!C8624,Currecny_M!$A$1:$P$1,0),FALSE)</f>
        <v>-83.022000000000006</v>
      </c>
      <c r="N8624" s="6" t="str">
        <f>VLOOKUP(B8624,Master!$A$2:$C$11,3,FALSE)</f>
        <v>USD</v>
      </c>
      <c r="O8624" s="6" t="str">
        <f>VLOOKUP(B8624,Master!$A$2:$C$11,2,FALSE)</f>
        <v>America</v>
      </c>
      <c r="Q8624" s="39" t="str">
        <f>VLOOKUP(D8624,GL_Master!$A$1:$D$80,2,FALSE)</f>
        <v>BS</v>
      </c>
      <c r="R8624" s="39" t="str">
        <f>VLOOKUP(D8624,GL_Master!$A$1:$D$80,3,FALSE)</f>
        <v>Long-term provisions</v>
      </c>
      <c r="S8624" s="39" t="str">
        <f>VLOOKUP(D8624,GL_Master!$A$1:$D$80,4,FALSE)</f>
        <v>Provision for leave encashment</v>
      </c>
    </row>
    <row r="8625" spans="1:19" x14ac:dyDescent="0.25">
      <c r="A8625" s="39" t="s">
        <v>262</v>
      </c>
      <c r="B8625" s="39" t="s">
        <v>235</v>
      </c>
      <c r="C8625" s="7">
        <v>43952</v>
      </c>
      <c r="D8625" s="39" t="s">
        <v>60</v>
      </c>
      <c r="E8625" s="39">
        <v>-302</v>
      </c>
      <c r="F8625" s="82">
        <f t="shared" si="402"/>
        <v>-0.30199999999999999</v>
      </c>
      <c r="G8625" s="39">
        <f>VLOOKUP(N8625,Currecny_M!$A$1:$P$10,2,FALSE)</f>
        <v>75</v>
      </c>
      <c r="H8625" s="39">
        <f>MATCH(C8625,Currecny_M!$A$1:$P$1,0)</f>
        <v>3</v>
      </c>
      <c r="I8625" s="39">
        <f>VLOOKUP(N8625,Currecny_M!$A$1:$P$10,MATCH(Database!C8625,Currecny_M!$A$1:$P$1,0),FALSE)</f>
        <v>75.75</v>
      </c>
      <c r="J8625" s="82">
        <f t="shared" si="403"/>
        <v>-22.8765</v>
      </c>
      <c r="K8625" s="39">
        <f>VLOOKUP('Cover page'!$B$6,Currecny_M!$A$1:$P$10,MATCH(Database!C8625,Currecny_M!$A$1:$P$1,0),FALSE)</f>
        <v>1</v>
      </c>
      <c r="L8625" s="82">
        <f t="shared" si="404"/>
        <v>-22.8765</v>
      </c>
      <c r="M8625" s="82">
        <f>((E8625/$F$1)*VLOOKUP(N8625,Currecny_M!$A$1:$P$10,MATCH(Database!C8625,Currecny_M!$A$1:$P$1,0),FALSE))/VLOOKUP('Cover page'!$B$6,Currecny_M!$A$1:$P$10,MATCH(Database!C8625,Currecny_M!$A$1:$P$1,0),FALSE)</f>
        <v>-22.8765</v>
      </c>
      <c r="N8625" s="6" t="str">
        <f>VLOOKUP(B8625,Master!$A$2:$C$11,3,FALSE)</f>
        <v>USD</v>
      </c>
      <c r="O8625" s="6" t="str">
        <f>VLOOKUP(B8625,Master!$A$2:$C$11,2,FALSE)</f>
        <v>America</v>
      </c>
      <c r="Q8625" s="39" t="str">
        <f>VLOOKUP(D8625,GL_Master!$A$1:$D$80,2,FALSE)</f>
        <v>BS</v>
      </c>
      <c r="R8625" s="39" t="str">
        <f>VLOOKUP(D8625,GL_Master!$A$1:$D$80,3,FALSE)</f>
        <v>Trade Payables</v>
      </c>
      <c r="S8625" s="39" t="str">
        <f>VLOOKUP(D8625,GL_Master!$A$1:$D$80,4,FALSE)</f>
        <v>Trade payable</v>
      </c>
    </row>
    <row r="8626" spans="1:19" x14ac:dyDescent="0.25">
      <c r="A8626" s="39" t="s">
        <v>262</v>
      </c>
      <c r="B8626" s="39" t="s">
        <v>235</v>
      </c>
      <c r="C8626" s="7">
        <v>43952</v>
      </c>
      <c r="D8626" s="39" t="s">
        <v>61</v>
      </c>
      <c r="E8626" s="39">
        <v>-2941</v>
      </c>
      <c r="F8626" s="82">
        <f t="shared" si="402"/>
        <v>-2.9409999999999998</v>
      </c>
      <c r="G8626" s="39">
        <f>VLOOKUP(N8626,Currecny_M!$A$1:$P$10,2,FALSE)</f>
        <v>75</v>
      </c>
      <c r="H8626" s="39">
        <f>MATCH(C8626,Currecny_M!$A$1:$P$1,0)</f>
        <v>3</v>
      </c>
      <c r="I8626" s="39">
        <f>VLOOKUP(N8626,Currecny_M!$A$1:$P$10,MATCH(Database!C8626,Currecny_M!$A$1:$P$1,0),FALSE)</f>
        <v>75.75</v>
      </c>
      <c r="J8626" s="82">
        <f t="shared" si="403"/>
        <v>-222.78074999999998</v>
      </c>
      <c r="K8626" s="39">
        <f>VLOOKUP('Cover page'!$B$6,Currecny_M!$A$1:$P$10,MATCH(Database!C8626,Currecny_M!$A$1:$P$1,0),FALSE)</f>
        <v>1</v>
      </c>
      <c r="L8626" s="82">
        <f t="shared" si="404"/>
        <v>-222.78074999999998</v>
      </c>
      <c r="M8626" s="82">
        <f>((E8626/$F$1)*VLOOKUP(N8626,Currecny_M!$A$1:$P$10,MATCH(Database!C8626,Currecny_M!$A$1:$P$1,0),FALSE))/VLOOKUP('Cover page'!$B$6,Currecny_M!$A$1:$P$10,MATCH(Database!C8626,Currecny_M!$A$1:$P$1,0),FALSE)</f>
        <v>-222.78074999999998</v>
      </c>
      <c r="N8626" s="6" t="str">
        <f>VLOOKUP(B8626,Master!$A$2:$C$11,3,FALSE)</f>
        <v>USD</v>
      </c>
      <c r="O8626" s="6" t="str">
        <f>VLOOKUP(B8626,Master!$A$2:$C$11,2,FALSE)</f>
        <v>America</v>
      </c>
      <c r="Q8626" s="39" t="str">
        <f>VLOOKUP(D8626,GL_Master!$A$1:$D$80,2,FALSE)</f>
        <v>BS</v>
      </c>
      <c r="R8626" s="39" t="str">
        <f>VLOOKUP(D8626,GL_Master!$A$1:$D$80,3,FALSE)</f>
        <v>Provisions</v>
      </c>
      <c r="S8626" s="39" t="str">
        <f>VLOOKUP(D8626,GL_Master!$A$1:$D$80,4,FALSE)</f>
        <v>Provision for doubtful assets</v>
      </c>
    </row>
    <row r="8627" spans="1:19" x14ac:dyDescent="0.25">
      <c r="A8627" s="39" t="s">
        <v>262</v>
      </c>
      <c r="B8627" s="39" t="s">
        <v>235</v>
      </c>
      <c r="C8627" s="7">
        <v>43952</v>
      </c>
      <c r="D8627" s="39" t="s">
        <v>62</v>
      </c>
      <c r="E8627" s="39">
        <v>-106</v>
      </c>
      <c r="F8627" s="82">
        <f t="shared" si="402"/>
        <v>-0.106</v>
      </c>
      <c r="G8627" s="39">
        <f>VLOOKUP(N8627,Currecny_M!$A$1:$P$10,2,FALSE)</f>
        <v>75</v>
      </c>
      <c r="H8627" s="39">
        <f>MATCH(C8627,Currecny_M!$A$1:$P$1,0)</f>
        <v>3</v>
      </c>
      <c r="I8627" s="39">
        <f>VLOOKUP(N8627,Currecny_M!$A$1:$P$10,MATCH(Database!C8627,Currecny_M!$A$1:$P$1,0),FALSE)</f>
        <v>75.75</v>
      </c>
      <c r="J8627" s="82">
        <f t="shared" si="403"/>
        <v>-8.0295000000000005</v>
      </c>
      <c r="K8627" s="39">
        <f>VLOOKUP('Cover page'!$B$6,Currecny_M!$A$1:$P$10,MATCH(Database!C8627,Currecny_M!$A$1:$P$1,0),FALSE)</f>
        <v>1</v>
      </c>
      <c r="L8627" s="82">
        <f t="shared" si="404"/>
        <v>-8.0295000000000005</v>
      </c>
      <c r="M8627" s="82">
        <f>((E8627/$F$1)*VLOOKUP(N8627,Currecny_M!$A$1:$P$10,MATCH(Database!C8627,Currecny_M!$A$1:$P$1,0),FALSE))/VLOOKUP('Cover page'!$B$6,Currecny_M!$A$1:$P$10,MATCH(Database!C8627,Currecny_M!$A$1:$P$1,0),FALSE)</f>
        <v>-8.0295000000000005</v>
      </c>
      <c r="N8627" s="6" t="str">
        <f>VLOOKUP(B8627,Master!$A$2:$C$11,3,FALSE)</f>
        <v>USD</v>
      </c>
      <c r="O8627" s="6" t="str">
        <f>VLOOKUP(B8627,Master!$A$2:$C$11,2,FALSE)</f>
        <v>America</v>
      </c>
      <c r="Q8627" s="39" t="str">
        <f>VLOOKUP(D8627,GL_Master!$A$1:$D$80,2,FALSE)</f>
        <v>BS</v>
      </c>
      <c r="R8627" s="39" t="str">
        <f>VLOOKUP(D8627,GL_Master!$A$1:$D$80,3,FALSE)</f>
        <v>Provisions</v>
      </c>
      <c r="S8627" s="39" t="str">
        <f>VLOOKUP(D8627,GL_Master!$A$1:$D$80,4,FALSE)</f>
        <v>Provision for Insurance</v>
      </c>
    </row>
    <row r="8628" spans="1:19" x14ac:dyDescent="0.25">
      <c r="A8628" s="39" t="s">
        <v>262</v>
      </c>
      <c r="B8628" s="39" t="s">
        <v>235</v>
      </c>
      <c r="C8628" s="7">
        <v>43952</v>
      </c>
      <c r="D8628" s="39" t="s">
        <v>63</v>
      </c>
      <c r="E8628" s="39">
        <v>245</v>
      </c>
      <c r="F8628" s="82">
        <f t="shared" si="402"/>
        <v>0.245</v>
      </c>
      <c r="G8628" s="39">
        <f>VLOOKUP(N8628,Currecny_M!$A$1:$P$10,2,FALSE)</f>
        <v>75</v>
      </c>
      <c r="H8628" s="39">
        <f>MATCH(C8628,Currecny_M!$A$1:$P$1,0)</f>
        <v>3</v>
      </c>
      <c r="I8628" s="39">
        <f>VLOOKUP(N8628,Currecny_M!$A$1:$P$10,MATCH(Database!C8628,Currecny_M!$A$1:$P$1,0),FALSE)</f>
        <v>75.75</v>
      </c>
      <c r="J8628" s="82">
        <f t="shared" si="403"/>
        <v>18.55875</v>
      </c>
      <c r="K8628" s="39">
        <f>VLOOKUP('Cover page'!$B$6,Currecny_M!$A$1:$P$10,MATCH(Database!C8628,Currecny_M!$A$1:$P$1,0),FALSE)</f>
        <v>1</v>
      </c>
      <c r="L8628" s="82">
        <f t="shared" si="404"/>
        <v>18.55875</v>
      </c>
      <c r="M8628" s="82">
        <f>((E8628/$F$1)*VLOOKUP(N8628,Currecny_M!$A$1:$P$10,MATCH(Database!C8628,Currecny_M!$A$1:$P$1,0),FALSE))/VLOOKUP('Cover page'!$B$6,Currecny_M!$A$1:$P$10,MATCH(Database!C8628,Currecny_M!$A$1:$P$1,0),FALSE)</f>
        <v>18.55875</v>
      </c>
      <c r="N8628" s="6" t="str">
        <f>VLOOKUP(B8628,Master!$A$2:$C$11,3,FALSE)</f>
        <v>USD</v>
      </c>
      <c r="O8628" s="6" t="str">
        <f>VLOOKUP(B8628,Master!$A$2:$C$11,2,FALSE)</f>
        <v>America</v>
      </c>
      <c r="Q8628" s="39" t="str">
        <f>VLOOKUP(D8628,GL_Master!$A$1:$D$80,2,FALSE)</f>
        <v>BS</v>
      </c>
      <c r="R8628" s="39" t="str">
        <f>VLOOKUP(D8628,GL_Master!$A$1:$D$80,3,FALSE)</f>
        <v>Gross Block</v>
      </c>
      <c r="S8628" s="39" t="str">
        <f>VLOOKUP(D8628,GL_Master!$A$1:$D$80,4,FALSE)</f>
        <v>Tangible Fixed assets</v>
      </c>
    </row>
    <row r="8629" spans="1:19" x14ac:dyDescent="0.25">
      <c r="A8629" s="39" t="s">
        <v>262</v>
      </c>
      <c r="B8629" s="39" t="s">
        <v>235</v>
      </c>
      <c r="C8629" s="7">
        <v>43952</v>
      </c>
      <c r="D8629" s="39" t="s">
        <v>64</v>
      </c>
      <c r="E8629" s="39">
        <v>15152</v>
      </c>
      <c r="F8629" s="82">
        <f t="shared" si="402"/>
        <v>15.151999999999999</v>
      </c>
      <c r="G8629" s="39">
        <f>VLOOKUP(N8629,Currecny_M!$A$1:$P$10,2,FALSE)</f>
        <v>75</v>
      </c>
      <c r="H8629" s="39">
        <f>MATCH(C8629,Currecny_M!$A$1:$P$1,0)</f>
        <v>3</v>
      </c>
      <c r="I8629" s="39">
        <f>VLOOKUP(N8629,Currecny_M!$A$1:$P$10,MATCH(Database!C8629,Currecny_M!$A$1:$P$1,0),FALSE)</f>
        <v>75.75</v>
      </c>
      <c r="J8629" s="82">
        <f t="shared" si="403"/>
        <v>1147.7639999999999</v>
      </c>
      <c r="K8629" s="39">
        <f>VLOOKUP('Cover page'!$B$6,Currecny_M!$A$1:$P$10,MATCH(Database!C8629,Currecny_M!$A$1:$P$1,0),FALSE)</f>
        <v>1</v>
      </c>
      <c r="L8629" s="82">
        <f t="shared" si="404"/>
        <v>1147.7639999999999</v>
      </c>
      <c r="M8629" s="82">
        <f>((E8629/$F$1)*VLOOKUP(N8629,Currecny_M!$A$1:$P$10,MATCH(Database!C8629,Currecny_M!$A$1:$P$1,0),FALSE))/VLOOKUP('Cover page'!$B$6,Currecny_M!$A$1:$P$10,MATCH(Database!C8629,Currecny_M!$A$1:$P$1,0),FALSE)</f>
        <v>1147.7639999999999</v>
      </c>
      <c r="N8629" s="6" t="str">
        <f>VLOOKUP(B8629,Master!$A$2:$C$11,3,FALSE)</f>
        <v>USD</v>
      </c>
      <c r="O8629" s="6" t="str">
        <f>VLOOKUP(B8629,Master!$A$2:$C$11,2,FALSE)</f>
        <v>America</v>
      </c>
      <c r="Q8629" s="39" t="str">
        <f>VLOOKUP(D8629,GL_Master!$A$1:$D$80,2,FALSE)</f>
        <v>BS</v>
      </c>
      <c r="R8629" s="39" t="str">
        <f>VLOOKUP(D8629,GL_Master!$A$1:$D$80,3,FALSE)</f>
        <v>Gross Block</v>
      </c>
      <c r="S8629" s="39" t="str">
        <f>VLOOKUP(D8629,GL_Master!$A$1:$D$80,4,FALSE)</f>
        <v>Tangible Fixed assets</v>
      </c>
    </row>
    <row r="8630" spans="1:19" x14ac:dyDescent="0.25">
      <c r="A8630" s="39" t="s">
        <v>262</v>
      </c>
      <c r="B8630" s="39" t="s">
        <v>235</v>
      </c>
      <c r="C8630" s="7">
        <v>43952</v>
      </c>
      <c r="D8630" s="39" t="s">
        <v>65</v>
      </c>
      <c r="E8630" s="39">
        <v>-9209</v>
      </c>
      <c r="F8630" s="82">
        <f t="shared" si="402"/>
        <v>-9.2089999999999996</v>
      </c>
      <c r="G8630" s="39">
        <f>VLOOKUP(N8630,Currecny_M!$A$1:$P$10,2,FALSE)</f>
        <v>75</v>
      </c>
      <c r="H8630" s="39">
        <f>MATCH(C8630,Currecny_M!$A$1:$P$1,0)</f>
        <v>3</v>
      </c>
      <c r="I8630" s="39">
        <f>VLOOKUP(N8630,Currecny_M!$A$1:$P$10,MATCH(Database!C8630,Currecny_M!$A$1:$P$1,0),FALSE)</f>
        <v>75.75</v>
      </c>
      <c r="J8630" s="82">
        <f t="shared" si="403"/>
        <v>-697.58174999999994</v>
      </c>
      <c r="K8630" s="39">
        <f>VLOOKUP('Cover page'!$B$6,Currecny_M!$A$1:$P$10,MATCH(Database!C8630,Currecny_M!$A$1:$P$1,0),FALSE)</f>
        <v>1</v>
      </c>
      <c r="L8630" s="82">
        <f t="shared" si="404"/>
        <v>-697.58174999999994</v>
      </c>
      <c r="M8630" s="82">
        <f>((E8630/$F$1)*VLOOKUP(N8630,Currecny_M!$A$1:$P$10,MATCH(Database!C8630,Currecny_M!$A$1:$P$1,0),FALSE))/VLOOKUP('Cover page'!$B$6,Currecny_M!$A$1:$P$10,MATCH(Database!C8630,Currecny_M!$A$1:$P$1,0),FALSE)</f>
        <v>-697.58174999999994</v>
      </c>
      <c r="N8630" s="6" t="str">
        <f>VLOOKUP(B8630,Master!$A$2:$C$11,3,FALSE)</f>
        <v>USD</v>
      </c>
      <c r="O8630" s="6" t="str">
        <f>VLOOKUP(B8630,Master!$A$2:$C$11,2,FALSE)</f>
        <v>America</v>
      </c>
      <c r="Q8630" s="39" t="str">
        <f>VLOOKUP(D8630,GL_Master!$A$1:$D$80,2,FALSE)</f>
        <v>BS</v>
      </c>
      <c r="R8630" s="39" t="str">
        <f>VLOOKUP(D8630,GL_Master!$A$1:$D$80,3,FALSE)</f>
        <v>Accumulated Depreciation</v>
      </c>
      <c r="S8630" s="39" t="str">
        <f>VLOOKUP(D8630,GL_Master!$A$1:$D$80,4,FALSE)</f>
        <v>Accumulated Depreciation</v>
      </c>
    </row>
    <row r="8631" spans="1:19" x14ac:dyDescent="0.25">
      <c r="A8631" s="39" t="s">
        <v>262</v>
      </c>
      <c r="B8631" s="39" t="s">
        <v>235</v>
      </c>
      <c r="C8631" s="7">
        <v>43952</v>
      </c>
      <c r="D8631" s="39" t="s">
        <v>66</v>
      </c>
      <c r="E8631" s="39">
        <v>7563</v>
      </c>
      <c r="F8631" s="82">
        <f t="shared" si="402"/>
        <v>7.5629999999999997</v>
      </c>
      <c r="G8631" s="39">
        <f>VLOOKUP(N8631,Currecny_M!$A$1:$P$10,2,FALSE)</f>
        <v>75</v>
      </c>
      <c r="H8631" s="39">
        <f>MATCH(C8631,Currecny_M!$A$1:$P$1,0)</f>
        <v>3</v>
      </c>
      <c r="I8631" s="39">
        <f>VLOOKUP(N8631,Currecny_M!$A$1:$P$10,MATCH(Database!C8631,Currecny_M!$A$1:$P$1,0),FALSE)</f>
        <v>75.75</v>
      </c>
      <c r="J8631" s="82">
        <f t="shared" si="403"/>
        <v>572.89724999999999</v>
      </c>
      <c r="K8631" s="39">
        <f>VLOOKUP('Cover page'!$B$6,Currecny_M!$A$1:$P$10,MATCH(Database!C8631,Currecny_M!$A$1:$P$1,0),FALSE)</f>
        <v>1</v>
      </c>
      <c r="L8631" s="82">
        <f t="shared" si="404"/>
        <v>572.89724999999999</v>
      </c>
      <c r="M8631" s="82">
        <f>((E8631/$F$1)*VLOOKUP(N8631,Currecny_M!$A$1:$P$10,MATCH(Database!C8631,Currecny_M!$A$1:$P$1,0),FALSE))/VLOOKUP('Cover page'!$B$6,Currecny_M!$A$1:$P$10,MATCH(Database!C8631,Currecny_M!$A$1:$P$1,0),FALSE)</f>
        <v>572.89724999999999</v>
      </c>
      <c r="N8631" s="6" t="str">
        <f>VLOOKUP(B8631,Master!$A$2:$C$11,3,FALSE)</f>
        <v>USD</v>
      </c>
      <c r="O8631" s="6" t="str">
        <f>VLOOKUP(B8631,Master!$A$2:$C$11,2,FALSE)</f>
        <v>America</v>
      </c>
      <c r="Q8631" s="39" t="str">
        <f>VLOOKUP(D8631,GL_Master!$A$1:$D$80,2,FALSE)</f>
        <v>BS</v>
      </c>
      <c r="R8631" s="39" t="str">
        <f>VLOOKUP(D8631,GL_Master!$A$1:$D$80,3,FALSE)</f>
        <v>Gross Block</v>
      </c>
      <c r="S8631" s="39" t="str">
        <f>VLOOKUP(D8631,GL_Master!$A$1:$D$80,4,FALSE)</f>
        <v>Tangible Fixed assets</v>
      </c>
    </row>
    <row r="8632" spans="1:19" x14ac:dyDescent="0.25">
      <c r="A8632" s="39" t="s">
        <v>262</v>
      </c>
      <c r="B8632" s="39" t="s">
        <v>235</v>
      </c>
      <c r="C8632" s="7">
        <v>43952</v>
      </c>
      <c r="D8632" s="39" t="s">
        <v>67</v>
      </c>
      <c r="E8632" s="39">
        <v>2985</v>
      </c>
      <c r="F8632" s="82">
        <f t="shared" si="402"/>
        <v>2.9849999999999999</v>
      </c>
      <c r="G8632" s="39">
        <f>VLOOKUP(N8632,Currecny_M!$A$1:$P$10,2,FALSE)</f>
        <v>75</v>
      </c>
      <c r="H8632" s="39">
        <f>MATCH(C8632,Currecny_M!$A$1:$P$1,0)</f>
        <v>3</v>
      </c>
      <c r="I8632" s="39">
        <f>VLOOKUP(N8632,Currecny_M!$A$1:$P$10,MATCH(Database!C8632,Currecny_M!$A$1:$P$1,0),FALSE)</f>
        <v>75.75</v>
      </c>
      <c r="J8632" s="82">
        <f t="shared" si="403"/>
        <v>226.11374999999998</v>
      </c>
      <c r="K8632" s="39">
        <f>VLOOKUP('Cover page'!$B$6,Currecny_M!$A$1:$P$10,MATCH(Database!C8632,Currecny_M!$A$1:$P$1,0),FALSE)</f>
        <v>1</v>
      </c>
      <c r="L8632" s="82">
        <f t="shared" si="404"/>
        <v>226.11374999999998</v>
      </c>
      <c r="M8632" s="82">
        <f>((E8632/$F$1)*VLOOKUP(N8632,Currecny_M!$A$1:$P$10,MATCH(Database!C8632,Currecny_M!$A$1:$P$1,0),FALSE))/VLOOKUP('Cover page'!$B$6,Currecny_M!$A$1:$P$10,MATCH(Database!C8632,Currecny_M!$A$1:$P$1,0),FALSE)</f>
        <v>226.11374999999998</v>
      </c>
      <c r="N8632" s="6" t="str">
        <f>VLOOKUP(B8632,Master!$A$2:$C$11,3,FALSE)</f>
        <v>USD</v>
      </c>
      <c r="O8632" s="6" t="str">
        <f>VLOOKUP(B8632,Master!$A$2:$C$11,2,FALSE)</f>
        <v>America</v>
      </c>
      <c r="Q8632" s="39" t="str">
        <f>VLOOKUP(D8632,GL_Master!$A$1:$D$80,2,FALSE)</f>
        <v>BS</v>
      </c>
      <c r="R8632" s="39" t="str">
        <f>VLOOKUP(D8632,GL_Master!$A$1:$D$80,3,FALSE)</f>
        <v>Gross Block</v>
      </c>
      <c r="S8632" s="39" t="str">
        <f>VLOOKUP(D8632,GL_Master!$A$1:$D$80,4,FALSE)</f>
        <v>Tangible Fixed assets</v>
      </c>
    </row>
    <row r="8633" spans="1:19" x14ac:dyDescent="0.25">
      <c r="A8633" s="39" t="s">
        <v>262</v>
      </c>
      <c r="B8633" s="39" t="s">
        <v>235</v>
      </c>
      <c r="C8633" s="7">
        <v>43952</v>
      </c>
      <c r="D8633" s="39" t="s">
        <v>68</v>
      </c>
      <c r="E8633" s="39">
        <v>-2488</v>
      </c>
      <c r="F8633" s="82">
        <f t="shared" si="402"/>
        <v>-2.488</v>
      </c>
      <c r="G8633" s="39">
        <f>VLOOKUP(N8633,Currecny_M!$A$1:$P$10,2,FALSE)</f>
        <v>75</v>
      </c>
      <c r="H8633" s="39">
        <f>MATCH(C8633,Currecny_M!$A$1:$P$1,0)</f>
        <v>3</v>
      </c>
      <c r="I8633" s="39">
        <f>VLOOKUP(N8633,Currecny_M!$A$1:$P$10,MATCH(Database!C8633,Currecny_M!$A$1:$P$1,0),FALSE)</f>
        <v>75.75</v>
      </c>
      <c r="J8633" s="82">
        <f t="shared" si="403"/>
        <v>-188.46600000000001</v>
      </c>
      <c r="K8633" s="39">
        <f>VLOOKUP('Cover page'!$B$6,Currecny_M!$A$1:$P$10,MATCH(Database!C8633,Currecny_M!$A$1:$P$1,0),FALSE)</f>
        <v>1</v>
      </c>
      <c r="L8633" s="82">
        <f t="shared" si="404"/>
        <v>-188.46600000000001</v>
      </c>
      <c r="M8633" s="82">
        <f>((E8633/$F$1)*VLOOKUP(N8633,Currecny_M!$A$1:$P$10,MATCH(Database!C8633,Currecny_M!$A$1:$P$1,0),FALSE))/VLOOKUP('Cover page'!$B$6,Currecny_M!$A$1:$P$10,MATCH(Database!C8633,Currecny_M!$A$1:$P$1,0),FALSE)</f>
        <v>-188.46600000000001</v>
      </c>
      <c r="N8633" s="6" t="str">
        <f>VLOOKUP(B8633,Master!$A$2:$C$11,3,FALSE)</f>
        <v>USD</v>
      </c>
      <c r="O8633" s="6" t="str">
        <f>VLOOKUP(B8633,Master!$A$2:$C$11,2,FALSE)</f>
        <v>America</v>
      </c>
      <c r="Q8633" s="39" t="str">
        <f>VLOOKUP(D8633,GL_Master!$A$1:$D$80,2,FALSE)</f>
        <v>BS</v>
      </c>
      <c r="R8633" s="39" t="str">
        <f>VLOOKUP(D8633,GL_Master!$A$1:$D$80,3,FALSE)</f>
        <v>Accumulated Depreciation</v>
      </c>
      <c r="S8633" s="39" t="str">
        <f>VLOOKUP(D8633,GL_Master!$A$1:$D$80,4,FALSE)</f>
        <v>Accumulated Depreciation</v>
      </c>
    </row>
    <row r="8634" spans="1:19" x14ac:dyDescent="0.25">
      <c r="A8634" s="39" t="s">
        <v>262</v>
      </c>
      <c r="B8634" s="39" t="s">
        <v>235</v>
      </c>
      <c r="C8634" s="7">
        <v>43952</v>
      </c>
      <c r="D8634" s="39" t="s">
        <v>69</v>
      </c>
      <c r="E8634" s="39">
        <v>5177</v>
      </c>
      <c r="F8634" s="82">
        <f t="shared" si="402"/>
        <v>5.1769999999999996</v>
      </c>
      <c r="G8634" s="39">
        <f>VLOOKUP(N8634,Currecny_M!$A$1:$P$10,2,FALSE)</f>
        <v>75</v>
      </c>
      <c r="H8634" s="39">
        <f>MATCH(C8634,Currecny_M!$A$1:$P$1,0)</f>
        <v>3</v>
      </c>
      <c r="I8634" s="39">
        <f>VLOOKUP(N8634,Currecny_M!$A$1:$P$10,MATCH(Database!C8634,Currecny_M!$A$1:$P$1,0),FALSE)</f>
        <v>75.75</v>
      </c>
      <c r="J8634" s="82">
        <f t="shared" si="403"/>
        <v>392.15774999999996</v>
      </c>
      <c r="K8634" s="39">
        <f>VLOOKUP('Cover page'!$B$6,Currecny_M!$A$1:$P$10,MATCH(Database!C8634,Currecny_M!$A$1:$P$1,0),FALSE)</f>
        <v>1</v>
      </c>
      <c r="L8634" s="82">
        <f t="shared" si="404"/>
        <v>392.15774999999996</v>
      </c>
      <c r="M8634" s="82">
        <f>((E8634/$F$1)*VLOOKUP(N8634,Currecny_M!$A$1:$P$10,MATCH(Database!C8634,Currecny_M!$A$1:$P$1,0),FALSE))/VLOOKUP('Cover page'!$B$6,Currecny_M!$A$1:$P$10,MATCH(Database!C8634,Currecny_M!$A$1:$P$1,0),FALSE)</f>
        <v>392.15774999999996</v>
      </c>
      <c r="N8634" s="6" t="str">
        <f>VLOOKUP(B8634,Master!$A$2:$C$11,3,FALSE)</f>
        <v>USD</v>
      </c>
      <c r="O8634" s="6" t="str">
        <f>VLOOKUP(B8634,Master!$A$2:$C$11,2,FALSE)</f>
        <v>America</v>
      </c>
      <c r="Q8634" s="39" t="str">
        <f>VLOOKUP(D8634,GL_Master!$A$1:$D$80,2,FALSE)</f>
        <v>BS</v>
      </c>
      <c r="R8634" s="39" t="str">
        <f>VLOOKUP(D8634,GL_Master!$A$1:$D$80,3,FALSE)</f>
        <v>Gross Block</v>
      </c>
      <c r="S8634" s="39" t="str">
        <f>VLOOKUP(D8634,GL_Master!$A$1:$D$80,4,FALSE)</f>
        <v>Tangible Fixed assets</v>
      </c>
    </row>
    <row r="8635" spans="1:19" x14ac:dyDescent="0.25">
      <c r="A8635" s="39" t="s">
        <v>262</v>
      </c>
      <c r="B8635" s="39" t="s">
        <v>235</v>
      </c>
      <c r="C8635" s="7">
        <v>43952</v>
      </c>
      <c r="D8635" s="39" t="s">
        <v>70</v>
      </c>
      <c r="E8635" s="39">
        <v>-175</v>
      </c>
      <c r="F8635" s="82">
        <f t="shared" si="402"/>
        <v>-0.17499999999999999</v>
      </c>
      <c r="G8635" s="39">
        <f>VLOOKUP(N8635,Currecny_M!$A$1:$P$10,2,FALSE)</f>
        <v>75</v>
      </c>
      <c r="H8635" s="39">
        <f>MATCH(C8635,Currecny_M!$A$1:$P$1,0)</f>
        <v>3</v>
      </c>
      <c r="I8635" s="39">
        <f>VLOOKUP(N8635,Currecny_M!$A$1:$P$10,MATCH(Database!C8635,Currecny_M!$A$1:$P$1,0),FALSE)</f>
        <v>75.75</v>
      </c>
      <c r="J8635" s="82">
        <f t="shared" si="403"/>
        <v>-13.25625</v>
      </c>
      <c r="K8635" s="39">
        <f>VLOOKUP('Cover page'!$B$6,Currecny_M!$A$1:$P$10,MATCH(Database!C8635,Currecny_M!$A$1:$P$1,0),FALSE)</f>
        <v>1</v>
      </c>
      <c r="L8635" s="82">
        <f t="shared" si="404"/>
        <v>-13.25625</v>
      </c>
      <c r="M8635" s="82">
        <f>((E8635/$F$1)*VLOOKUP(N8635,Currecny_M!$A$1:$P$10,MATCH(Database!C8635,Currecny_M!$A$1:$P$1,0),FALSE))/VLOOKUP('Cover page'!$B$6,Currecny_M!$A$1:$P$10,MATCH(Database!C8635,Currecny_M!$A$1:$P$1,0),FALSE)</f>
        <v>-13.25625</v>
      </c>
      <c r="N8635" s="6" t="str">
        <f>VLOOKUP(B8635,Master!$A$2:$C$11,3,FALSE)</f>
        <v>USD</v>
      </c>
      <c r="O8635" s="6" t="str">
        <f>VLOOKUP(B8635,Master!$A$2:$C$11,2,FALSE)</f>
        <v>America</v>
      </c>
      <c r="Q8635" s="39" t="str">
        <f>VLOOKUP(D8635,GL_Master!$A$1:$D$80,2,FALSE)</f>
        <v>BS</v>
      </c>
      <c r="R8635" s="39" t="str">
        <f>VLOOKUP(D8635,GL_Master!$A$1:$D$80,3,FALSE)</f>
        <v>Accumulated Depreciation</v>
      </c>
      <c r="S8635" s="39" t="str">
        <f>VLOOKUP(D8635,GL_Master!$A$1:$D$80,4,FALSE)</f>
        <v>Accumulated Depreciation</v>
      </c>
    </row>
    <row r="8636" spans="1:19" x14ac:dyDescent="0.25">
      <c r="A8636" s="39" t="s">
        <v>262</v>
      </c>
      <c r="B8636" s="39" t="s">
        <v>235</v>
      </c>
      <c r="C8636" s="7">
        <v>43952</v>
      </c>
      <c r="D8636" s="39" t="s">
        <v>71</v>
      </c>
      <c r="E8636" s="39">
        <v>8784</v>
      </c>
      <c r="F8636" s="82">
        <f t="shared" si="402"/>
        <v>8.7840000000000007</v>
      </c>
      <c r="G8636" s="39">
        <f>VLOOKUP(N8636,Currecny_M!$A$1:$P$10,2,FALSE)</f>
        <v>75</v>
      </c>
      <c r="H8636" s="39">
        <f>MATCH(C8636,Currecny_M!$A$1:$P$1,0)</f>
        <v>3</v>
      </c>
      <c r="I8636" s="39">
        <f>VLOOKUP(N8636,Currecny_M!$A$1:$P$10,MATCH(Database!C8636,Currecny_M!$A$1:$P$1,0),FALSE)</f>
        <v>75.75</v>
      </c>
      <c r="J8636" s="82">
        <f t="shared" si="403"/>
        <v>665.38800000000003</v>
      </c>
      <c r="K8636" s="39">
        <f>VLOOKUP('Cover page'!$B$6,Currecny_M!$A$1:$P$10,MATCH(Database!C8636,Currecny_M!$A$1:$P$1,0),FALSE)</f>
        <v>1</v>
      </c>
      <c r="L8636" s="82">
        <f t="shared" si="404"/>
        <v>665.38800000000003</v>
      </c>
      <c r="M8636" s="82">
        <f>((E8636/$F$1)*VLOOKUP(N8636,Currecny_M!$A$1:$P$10,MATCH(Database!C8636,Currecny_M!$A$1:$P$1,0),FALSE))/VLOOKUP('Cover page'!$B$6,Currecny_M!$A$1:$P$10,MATCH(Database!C8636,Currecny_M!$A$1:$P$1,0),FALSE)</f>
        <v>665.38800000000003</v>
      </c>
      <c r="N8636" s="6" t="str">
        <f>VLOOKUP(B8636,Master!$A$2:$C$11,3,FALSE)</f>
        <v>USD</v>
      </c>
      <c r="O8636" s="6" t="str">
        <f>VLOOKUP(B8636,Master!$A$2:$C$11,2,FALSE)</f>
        <v>America</v>
      </c>
      <c r="Q8636" s="39" t="str">
        <f>VLOOKUP(D8636,GL_Master!$A$1:$D$80,2,FALSE)</f>
        <v>BS</v>
      </c>
      <c r="R8636" s="39" t="str">
        <f>VLOOKUP(D8636,GL_Master!$A$1:$D$80,3,FALSE)</f>
        <v>Gross Block</v>
      </c>
      <c r="S8636" s="39" t="str">
        <f>VLOOKUP(D8636,GL_Master!$A$1:$D$80,4,FALSE)</f>
        <v>Tangible Fixed assets</v>
      </c>
    </row>
    <row r="8637" spans="1:19" x14ac:dyDescent="0.25">
      <c r="A8637" s="39" t="s">
        <v>262</v>
      </c>
      <c r="B8637" s="39" t="s">
        <v>235</v>
      </c>
      <c r="C8637" s="7">
        <v>43952</v>
      </c>
      <c r="D8637" s="39" t="s">
        <v>72</v>
      </c>
      <c r="E8637" s="39">
        <v>73</v>
      </c>
      <c r="F8637" s="82">
        <f t="shared" si="402"/>
        <v>7.2999999999999995E-2</v>
      </c>
      <c r="G8637" s="39">
        <f>VLOOKUP(N8637,Currecny_M!$A$1:$P$10,2,FALSE)</f>
        <v>75</v>
      </c>
      <c r="H8637" s="39">
        <f>MATCH(C8637,Currecny_M!$A$1:$P$1,0)</f>
        <v>3</v>
      </c>
      <c r="I8637" s="39">
        <f>VLOOKUP(N8637,Currecny_M!$A$1:$P$10,MATCH(Database!C8637,Currecny_M!$A$1:$P$1,0),FALSE)</f>
        <v>75.75</v>
      </c>
      <c r="J8637" s="82">
        <f t="shared" si="403"/>
        <v>5.5297499999999999</v>
      </c>
      <c r="K8637" s="39">
        <f>VLOOKUP('Cover page'!$B$6,Currecny_M!$A$1:$P$10,MATCH(Database!C8637,Currecny_M!$A$1:$P$1,0),FALSE)</f>
        <v>1</v>
      </c>
      <c r="L8637" s="82">
        <f t="shared" si="404"/>
        <v>5.5297499999999999</v>
      </c>
      <c r="M8637" s="82">
        <f>((E8637/$F$1)*VLOOKUP(N8637,Currecny_M!$A$1:$P$10,MATCH(Database!C8637,Currecny_M!$A$1:$P$1,0),FALSE))/VLOOKUP('Cover page'!$B$6,Currecny_M!$A$1:$P$10,MATCH(Database!C8637,Currecny_M!$A$1:$P$1,0),FALSE)</f>
        <v>5.5297499999999999</v>
      </c>
      <c r="N8637" s="6" t="str">
        <f>VLOOKUP(B8637,Master!$A$2:$C$11,3,FALSE)</f>
        <v>USD</v>
      </c>
      <c r="O8637" s="6" t="str">
        <f>VLOOKUP(B8637,Master!$A$2:$C$11,2,FALSE)</f>
        <v>America</v>
      </c>
      <c r="Q8637" s="39" t="str">
        <f>VLOOKUP(D8637,GL_Master!$A$1:$D$80,2,FALSE)</f>
        <v>BS</v>
      </c>
      <c r="R8637" s="39" t="str">
        <f>VLOOKUP(D8637,GL_Master!$A$1:$D$80,3,FALSE)</f>
        <v>Gross Block</v>
      </c>
      <c r="S8637" s="39" t="str">
        <f>VLOOKUP(D8637,GL_Master!$A$1:$D$80,4,FALSE)</f>
        <v>Tangible Fixed assets</v>
      </c>
    </row>
    <row r="8638" spans="1:19" x14ac:dyDescent="0.25">
      <c r="A8638" s="39" t="s">
        <v>262</v>
      </c>
      <c r="B8638" s="39" t="s">
        <v>235</v>
      </c>
      <c r="C8638" s="7">
        <v>43952</v>
      </c>
      <c r="D8638" s="39" t="s">
        <v>73</v>
      </c>
      <c r="E8638" s="39">
        <v>36</v>
      </c>
      <c r="F8638" s="82">
        <f t="shared" si="402"/>
        <v>3.5999999999999997E-2</v>
      </c>
      <c r="G8638" s="39">
        <f>VLOOKUP(N8638,Currecny_M!$A$1:$P$10,2,FALSE)</f>
        <v>75</v>
      </c>
      <c r="H8638" s="39">
        <f>MATCH(C8638,Currecny_M!$A$1:$P$1,0)</f>
        <v>3</v>
      </c>
      <c r="I8638" s="39">
        <f>VLOOKUP(N8638,Currecny_M!$A$1:$P$10,MATCH(Database!C8638,Currecny_M!$A$1:$P$1,0),FALSE)</f>
        <v>75.75</v>
      </c>
      <c r="J8638" s="82">
        <f t="shared" si="403"/>
        <v>2.7269999999999999</v>
      </c>
      <c r="K8638" s="39">
        <f>VLOOKUP('Cover page'!$B$6,Currecny_M!$A$1:$P$10,MATCH(Database!C8638,Currecny_M!$A$1:$P$1,0),FALSE)</f>
        <v>1</v>
      </c>
      <c r="L8638" s="82">
        <f t="shared" si="404"/>
        <v>2.7269999999999999</v>
      </c>
      <c r="M8638" s="82">
        <f>((E8638/$F$1)*VLOOKUP(N8638,Currecny_M!$A$1:$P$10,MATCH(Database!C8638,Currecny_M!$A$1:$P$1,0),FALSE))/VLOOKUP('Cover page'!$B$6,Currecny_M!$A$1:$P$10,MATCH(Database!C8638,Currecny_M!$A$1:$P$1,0),FALSE)</f>
        <v>2.7269999999999999</v>
      </c>
      <c r="N8638" s="6" t="str">
        <f>VLOOKUP(B8638,Master!$A$2:$C$11,3,FALSE)</f>
        <v>USD</v>
      </c>
      <c r="O8638" s="6" t="str">
        <f>VLOOKUP(B8638,Master!$A$2:$C$11,2,FALSE)</f>
        <v>America</v>
      </c>
      <c r="Q8638" s="39" t="str">
        <f>VLOOKUP(D8638,GL_Master!$A$1:$D$80,2,FALSE)</f>
        <v>BS</v>
      </c>
      <c r="R8638" s="39" t="str">
        <f>VLOOKUP(D8638,GL_Master!$A$1:$D$80,3,FALSE)</f>
        <v>Gross Block</v>
      </c>
      <c r="S8638" s="39" t="str">
        <f>VLOOKUP(D8638,GL_Master!$A$1:$D$80,4,FALSE)</f>
        <v>Tangible Fixed assets</v>
      </c>
    </row>
    <row r="8639" spans="1:19" x14ac:dyDescent="0.25">
      <c r="A8639" s="39" t="s">
        <v>262</v>
      </c>
      <c r="B8639" s="39" t="s">
        <v>235</v>
      </c>
      <c r="C8639" s="7">
        <v>43952</v>
      </c>
      <c r="D8639" s="39" t="s">
        <v>74</v>
      </c>
      <c r="E8639" s="39">
        <v>-8509</v>
      </c>
      <c r="F8639" s="82">
        <f t="shared" si="402"/>
        <v>-8.5090000000000003</v>
      </c>
      <c r="G8639" s="39">
        <f>VLOOKUP(N8639,Currecny_M!$A$1:$P$10,2,FALSE)</f>
        <v>75</v>
      </c>
      <c r="H8639" s="39">
        <f>MATCH(C8639,Currecny_M!$A$1:$P$1,0)</f>
        <v>3</v>
      </c>
      <c r="I8639" s="39">
        <f>VLOOKUP(N8639,Currecny_M!$A$1:$P$10,MATCH(Database!C8639,Currecny_M!$A$1:$P$1,0),FALSE)</f>
        <v>75.75</v>
      </c>
      <c r="J8639" s="82">
        <f t="shared" si="403"/>
        <v>-644.55675000000008</v>
      </c>
      <c r="K8639" s="39">
        <f>VLOOKUP('Cover page'!$B$6,Currecny_M!$A$1:$P$10,MATCH(Database!C8639,Currecny_M!$A$1:$P$1,0),FALSE)</f>
        <v>1</v>
      </c>
      <c r="L8639" s="82">
        <f t="shared" si="404"/>
        <v>-644.55675000000008</v>
      </c>
      <c r="M8639" s="82">
        <f>((E8639/$F$1)*VLOOKUP(N8639,Currecny_M!$A$1:$P$10,MATCH(Database!C8639,Currecny_M!$A$1:$P$1,0),FALSE))/VLOOKUP('Cover page'!$B$6,Currecny_M!$A$1:$P$10,MATCH(Database!C8639,Currecny_M!$A$1:$P$1,0),FALSE)</f>
        <v>-644.55675000000008</v>
      </c>
      <c r="N8639" s="6" t="str">
        <f>VLOOKUP(B8639,Master!$A$2:$C$11,3,FALSE)</f>
        <v>USD</v>
      </c>
      <c r="O8639" s="6" t="str">
        <f>VLOOKUP(B8639,Master!$A$2:$C$11,2,FALSE)</f>
        <v>America</v>
      </c>
      <c r="Q8639" s="39" t="str">
        <f>VLOOKUP(D8639,GL_Master!$A$1:$D$80,2,FALSE)</f>
        <v>BS</v>
      </c>
      <c r="R8639" s="39" t="str">
        <f>VLOOKUP(D8639,GL_Master!$A$1:$D$80,3,FALSE)</f>
        <v>Accumulated Depreciation</v>
      </c>
      <c r="S8639" s="39" t="str">
        <f>VLOOKUP(D8639,GL_Master!$A$1:$D$80,4,FALSE)</f>
        <v>Accumulated Depreciation</v>
      </c>
    </row>
    <row r="8640" spans="1:19" x14ac:dyDescent="0.25">
      <c r="A8640" s="39" t="s">
        <v>262</v>
      </c>
      <c r="B8640" s="39" t="s">
        <v>235</v>
      </c>
      <c r="C8640" s="7">
        <v>43952</v>
      </c>
      <c r="D8640" s="39" t="s">
        <v>21</v>
      </c>
      <c r="E8640" s="39">
        <v>756</v>
      </c>
      <c r="F8640" s="82">
        <f t="shared" si="402"/>
        <v>0.75600000000000001</v>
      </c>
      <c r="G8640" s="39">
        <f>VLOOKUP(N8640,Currecny_M!$A$1:$P$10,2,FALSE)</f>
        <v>75</v>
      </c>
      <c r="H8640" s="39">
        <f>MATCH(C8640,Currecny_M!$A$1:$P$1,0)</f>
        <v>3</v>
      </c>
      <c r="I8640" s="39">
        <f>VLOOKUP(N8640,Currecny_M!$A$1:$P$10,MATCH(Database!C8640,Currecny_M!$A$1:$P$1,0),FALSE)</f>
        <v>75.75</v>
      </c>
      <c r="J8640" s="82">
        <f t="shared" si="403"/>
        <v>57.267000000000003</v>
      </c>
      <c r="K8640" s="39">
        <f>VLOOKUP('Cover page'!$B$6,Currecny_M!$A$1:$P$10,MATCH(Database!C8640,Currecny_M!$A$1:$P$1,0),FALSE)</f>
        <v>1</v>
      </c>
      <c r="L8640" s="82">
        <f t="shared" si="404"/>
        <v>57.267000000000003</v>
      </c>
      <c r="M8640" s="82">
        <f>((E8640/$F$1)*VLOOKUP(N8640,Currecny_M!$A$1:$P$10,MATCH(Database!C8640,Currecny_M!$A$1:$P$1,0),FALSE))/VLOOKUP('Cover page'!$B$6,Currecny_M!$A$1:$P$10,MATCH(Database!C8640,Currecny_M!$A$1:$P$1,0),FALSE)</f>
        <v>57.267000000000003</v>
      </c>
      <c r="N8640" s="6" t="str">
        <f>VLOOKUP(B8640,Master!$A$2:$C$11,3,FALSE)</f>
        <v>USD</v>
      </c>
      <c r="O8640" s="6" t="str">
        <f>VLOOKUP(B8640,Master!$A$2:$C$11,2,FALSE)</f>
        <v>America</v>
      </c>
      <c r="Q8640" s="39" t="str">
        <f>VLOOKUP(D8640,GL_Master!$A$1:$D$80,2,FALSE)</f>
        <v>BS</v>
      </c>
      <c r="R8640" s="39" t="str">
        <f>VLOOKUP(D8640,GL_Master!$A$1:$D$80,3,FALSE)</f>
        <v>Gross Block</v>
      </c>
      <c r="S8640" s="39" t="str">
        <f>VLOOKUP(D8640,GL_Master!$A$1:$D$80,4,FALSE)</f>
        <v>Tangible Fixed assets</v>
      </c>
    </row>
    <row r="8641" spans="1:19" x14ac:dyDescent="0.25">
      <c r="A8641" s="39" t="s">
        <v>262</v>
      </c>
      <c r="B8641" s="39" t="s">
        <v>235</v>
      </c>
      <c r="C8641" s="7">
        <v>43952</v>
      </c>
      <c r="D8641" s="39" t="s">
        <v>27</v>
      </c>
      <c r="E8641" s="39">
        <v>1716</v>
      </c>
      <c r="F8641" s="82">
        <f t="shared" si="402"/>
        <v>1.716</v>
      </c>
      <c r="G8641" s="39">
        <f>VLOOKUP(N8641,Currecny_M!$A$1:$P$10,2,FALSE)</f>
        <v>75</v>
      </c>
      <c r="H8641" s="39">
        <f>MATCH(C8641,Currecny_M!$A$1:$P$1,0)</f>
        <v>3</v>
      </c>
      <c r="I8641" s="39">
        <f>VLOOKUP(N8641,Currecny_M!$A$1:$P$10,MATCH(Database!C8641,Currecny_M!$A$1:$P$1,0),FALSE)</f>
        <v>75.75</v>
      </c>
      <c r="J8641" s="82">
        <f t="shared" si="403"/>
        <v>129.98699999999999</v>
      </c>
      <c r="K8641" s="39">
        <f>VLOOKUP('Cover page'!$B$6,Currecny_M!$A$1:$P$10,MATCH(Database!C8641,Currecny_M!$A$1:$P$1,0),FALSE)</f>
        <v>1</v>
      </c>
      <c r="L8641" s="82">
        <f t="shared" si="404"/>
        <v>129.98699999999999</v>
      </c>
      <c r="M8641" s="82">
        <f>((E8641/$F$1)*VLOOKUP(N8641,Currecny_M!$A$1:$P$10,MATCH(Database!C8641,Currecny_M!$A$1:$P$1,0),FALSE))/VLOOKUP('Cover page'!$B$6,Currecny_M!$A$1:$P$10,MATCH(Database!C8641,Currecny_M!$A$1:$P$1,0),FALSE)</f>
        <v>129.98699999999999</v>
      </c>
      <c r="N8641" s="6" t="str">
        <f>VLOOKUP(B8641,Master!$A$2:$C$11,3,FALSE)</f>
        <v>USD</v>
      </c>
      <c r="O8641" s="6" t="str">
        <f>VLOOKUP(B8641,Master!$A$2:$C$11,2,FALSE)</f>
        <v>America</v>
      </c>
      <c r="Q8641" s="39" t="str">
        <f>VLOOKUP(D8641,GL_Master!$A$1:$D$80,2,FALSE)</f>
        <v>BS</v>
      </c>
      <c r="R8641" s="39" t="str">
        <f>VLOOKUP(D8641,GL_Master!$A$1:$D$80,3,FALSE)</f>
        <v>Gross Block</v>
      </c>
      <c r="S8641" s="39" t="str">
        <f>VLOOKUP(D8641,GL_Master!$A$1:$D$80,4,FALSE)</f>
        <v>Tangible Fixed assets</v>
      </c>
    </row>
    <row r="8642" spans="1:19" x14ac:dyDescent="0.25">
      <c r="A8642" s="39" t="s">
        <v>262</v>
      </c>
      <c r="B8642" s="39" t="s">
        <v>235</v>
      </c>
      <c r="C8642" s="7">
        <v>43952</v>
      </c>
      <c r="D8642" s="39" t="s">
        <v>75</v>
      </c>
      <c r="E8642" s="39">
        <v>-35</v>
      </c>
      <c r="F8642" s="82">
        <f t="shared" si="402"/>
        <v>-3.5000000000000003E-2</v>
      </c>
      <c r="G8642" s="39">
        <f>VLOOKUP(N8642,Currecny_M!$A$1:$P$10,2,FALSE)</f>
        <v>75</v>
      </c>
      <c r="H8642" s="39">
        <f>MATCH(C8642,Currecny_M!$A$1:$P$1,0)</f>
        <v>3</v>
      </c>
      <c r="I8642" s="39">
        <f>VLOOKUP(N8642,Currecny_M!$A$1:$P$10,MATCH(Database!C8642,Currecny_M!$A$1:$P$1,0),FALSE)</f>
        <v>75.75</v>
      </c>
      <c r="J8642" s="82">
        <f t="shared" si="403"/>
        <v>-2.6512500000000001</v>
      </c>
      <c r="K8642" s="39">
        <f>VLOOKUP('Cover page'!$B$6,Currecny_M!$A$1:$P$10,MATCH(Database!C8642,Currecny_M!$A$1:$P$1,0),FALSE)</f>
        <v>1</v>
      </c>
      <c r="L8642" s="82">
        <f t="shared" si="404"/>
        <v>-2.6512500000000001</v>
      </c>
      <c r="M8642" s="82">
        <f>((E8642/$F$1)*VLOOKUP(N8642,Currecny_M!$A$1:$P$10,MATCH(Database!C8642,Currecny_M!$A$1:$P$1,0),FALSE))/VLOOKUP('Cover page'!$B$6,Currecny_M!$A$1:$P$10,MATCH(Database!C8642,Currecny_M!$A$1:$P$1,0),FALSE)</f>
        <v>-2.6512500000000001</v>
      </c>
      <c r="N8642" s="6" t="str">
        <f>VLOOKUP(B8642,Master!$A$2:$C$11,3,FALSE)</f>
        <v>USD</v>
      </c>
      <c r="O8642" s="6" t="str">
        <f>VLOOKUP(B8642,Master!$A$2:$C$11,2,FALSE)</f>
        <v>America</v>
      </c>
      <c r="Q8642" s="39" t="str">
        <f>VLOOKUP(D8642,GL_Master!$A$1:$D$80,2,FALSE)</f>
        <v>BS</v>
      </c>
      <c r="R8642" s="39" t="str">
        <f>VLOOKUP(D8642,GL_Master!$A$1:$D$80,3,FALSE)</f>
        <v>Gross Block</v>
      </c>
      <c r="S8642" s="39" t="str">
        <f>VLOOKUP(D8642,GL_Master!$A$1:$D$80,4,FALSE)</f>
        <v>Tangible Fixed assets</v>
      </c>
    </row>
    <row r="8643" spans="1:19" x14ac:dyDescent="0.25">
      <c r="A8643" s="39" t="s">
        <v>262</v>
      </c>
      <c r="B8643" s="39" t="s">
        <v>235</v>
      </c>
      <c r="C8643" s="7">
        <v>43952</v>
      </c>
      <c r="D8643" s="39" t="s">
        <v>76</v>
      </c>
      <c r="E8643" s="39">
        <v>901</v>
      </c>
      <c r="F8643" s="82">
        <f t="shared" si="402"/>
        <v>0.90100000000000002</v>
      </c>
      <c r="G8643" s="39">
        <f>VLOOKUP(N8643,Currecny_M!$A$1:$P$10,2,FALSE)</f>
        <v>75</v>
      </c>
      <c r="H8643" s="39">
        <f>MATCH(C8643,Currecny_M!$A$1:$P$1,0)</f>
        <v>3</v>
      </c>
      <c r="I8643" s="39">
        <f>VLOOKUP(N8643,Currecny_M!$A$1:$P$10,MATCH(Database!C8643,Currecny_M!$A$1:$P$1,0),FALSE)</f>
        <v>75.75</v>
      </c>
      <c r="J8643" s="82">
        <f t="shared" si="403"/>
        <v>68.250749999999996</v>
      </c>
      <c r="K8643" s="39">
        <f>VLOOKUP('Cover page'!$B$6,Currecny_M!$A$1:$P$10,MATCH(Database!C8643,Currecny_M!$A$1:$P$1,0),FALSE)</f>
        <v>1</v>
      </c>
      <c r="L8643" s="82">
        <f t="shared" si="404"/>
        <v>68.250749999999996</v>
      </c>
      <c r="M8643" s="82">
        <f>((E8643/$F$1)*VLOOKUP(N8643,Currecny_M!$A$1:$P$10,MATCH(Database!C8643,Currecny_M!$A$1:$P$1,0),FALSE))/VLOOKUP('Cover page'!$B$6,Currecny_M!$A$1:$P$10,MATCH(Database!C8643,Currecny_M!$A$1:$P$1,0),FALSE)</f>
        <v>68.250749999999996</v>
      </c>
      <c r="N8643" s="6" t="str">
        <f>VLOOKUP(B8643,Master!$A$2:$C$11,3,FALSE)</f>
        <v>USD</v>
      </c>
      <c r="O8643" s="6" t="str">
        <f>VLOOKUP(B8643,Master!$A$2:$C$11,2,FALSE)</f>
        <v>America</v>
      </c>
      <c r="Q8643" s="39" t="str">
        <f>VLOOKUP(D8643,GL_Master!$A$1:$D$80,2,FALSE)</f>
        <v>BS</v>
      </c>
      <c r="R8643" s="39" t="str">
        <f>VLOOKUP(D8643,GL_Master!$A$1:$D$80,3,FALSE)</f>
        <v>Inventories</v>
      </c>
      <c r="S8643" s="39" t="str">
        <f>VLOOKUP(D8643,GL_Master!$A$1:$D$80,4,FALSE)</f>
        <v>Inventory</v>
      </c>
    </row>
    <row r="8644" spans="1:19" x14ac:dyDescent="0.25">
      <c r="A8644" s="39" t="s">
        <v>262</v>
      </c>
      <c r="B8644" s="39" t="s">
        <v>235</v>
      </c>
      <c r="C8644" s="7">
        <v>43952</v>
      </c>
      <c r="D8644" s="39" t="s">
        <v>77</v>
      </c>
      <c r="E8644" s="39">
        <v>2381</v>
      </c>
      <c r="F8644" s="82">
        <f t="shared" ref="F8644:F8707" si="405">E8644/$F$1</f>
        <v>2.3809999999999998</v>
      </c>
      <c r="G8644" s="39">
        <f>VLOOKUP(N8644,Currecny_M!$A$1:$P$10,2,FALSE)</f>
        <v>75</v>
      </c>
      <c r="H8644" s="39">
        <f>MATCH(C8644,Currecny_M!$A$1:$P$1,0)</f>
        <v>3</v>
      </c>
      <c r="I8644" s="39">
        <f>VLOOKUP(N8644,Currecny_M!$A$1:$P$10,MATCH(Database!C8644,Currecny_M!$A$1:$P$1,0),FALSE)</f>
        <v>75.75</v>
      </c>
      <c r="J8644" s="82">
        <f t="shared" ref="J8644:J8707" si="406">F8644*I8644</f>
        <v>180.36075</v>
      </c>
      <c r="K8644" s="39">
        <f>VLOOKUP('Cover page'!$B$6,Currecny_M!$A$1:$P$10,MATCH(Database!C8644,Currecny_M!$A$1:$P$1,0),FALSE)</f>
        <v>1</v>
      </c>
      <c r="L8644" s="82">
        <f t="shared" ref="L8644:L8707" si="407">J8644/K8644</f>
        <v>180.36075</v>
      </c>
      <c r="M8644" s="82">
        <f>((E8644/$F$1)*VLOOKUP(N8644,Currecny_M!$A$1:$P$10,MATCH(Database!C8644,Currecny_M!$A$1:$P$1,0),FALSE))/VLOOKUP('Cover page'!$B$6,Currecny_M!$A$1:$P$10,MATCH(Database!C8644,Currecny_M!$A$1:$P$1,0),FALSE)</f>
        <v>180.36075</v>
      </c>
      <c r="N8644" s="6" t="str">
        <f>VLOOKUP(B8644,Master!$A$2:$C$11,3,FALSE)</f>
        <v>USD</v>
      </c>
      <c r="O8644" s="6" t="str">
        <f>VLOOKUP(B8644,Master!$A$2:$C$11,2,FALSE)</f>
        <v>America</v>
      </c>
      <c r="Q8644" s="39" t="str">
        <f>VLOOKUP(D8644,GL_Master!$A$1:$D$80,2,FALSE)</f>
        <v>BS</v>
      </c>
      <c r="R8644" s="39" t="str">
        <f>VLOOKUP(D8644,GL_Master!$A$1:$D$80,3,FALSE)</f>
        <v>Inventories</v>
      </c>
      <c r="S8644" s="39" t="str">
        <f>VLOOKUP(D8644,GL_Master!$A$1:$D$80,4,FALSE)</f>
        <v>Inventory</v>
      </c>
    </row>
    <row r="8645" spans="1:19" x14ac:dyDescent="0.25">
      <c r="A8645" s="39" t="s">
        <v>262</v>
      </c>
      <c r="B8645" s="39" t="s">
        <v>235</v>
      </c>
      <c r="C8645" s="7">
        <v>43952</v>
      </c>
      <c r="D8645" s="39" t="s">
        <v>2</v>
      </c>
      <c r="E8645" s="39">
        <v>234125</v>
      </c>
      <c r="F8645" s="82">
        <f t="shared" si="405"/>
        <v>234.125</v>
      </c>
      <c r="G8645" s="39">
        <f>VLOOKUP(N8645,Currecny_M!$A$1:$P$10,2,FALSE)</f>
        <v>75</v>
      </c>
      <c r="H8645" s="39">
        <f>MATCH(C8645,Currecny_M!$A$1:$P$1,0)</f>
        <v>3</v>
      </c>
      <c r="I8645" s="39">
        <f>VLOOKUP(N8645,Currecny_M!$A$1:$P$10,MATCH(Database!C8645,Currecny_M!$A$1:$P$1,0),FALSE)</f>
        <v>75.75</v>
      </c>
      <c r="J8645" s="82">
        <f t="shared" si="406"/>
        <v>17734.96875</v>
      </c>
      <c r="K8645" s="39">
        <f>VLOOKUP('Cover page'!$B$6,Currecny_M!$A$1:$P$10,MATCH(Database!C8645,Currecny_M!$A$1:$P$1,0),FALSE)</f>
        <v>1</v>
      </c>
      <c r="L8645" s="82">
        <f t="shared" si="407"/>
        <v>17734.96875</v>
      </c>
      <c r="M8645" s="82">
        <f>((E8645/$F$1)*VLOOKUP(N8645,Currecny_M!$A$1:$P$10,MATCH(Database!C8645,Currecny_M!$A$1:$P$1,0),FALSE))/VLOOKUP('Cover page'!$B$6,Currecny_M!$A$1:$P$10,MATCH(Database!C8645,Currecny_M!$A$1:$P$1,0),FALSE)</f>
        <v>17734.96875</v>
      </c>
      <c r="N8645" s="6" t="str">
        <f>VLOOKUP(B8645,Master!$A$2:$C$11,3,FALSE)</f>
        <v>USD</v>
      </c>
      <c r="O8645" s="6" t="str">
        <f>VLOOKUP(B8645,Master!$A$2:$C$11,2,FALSE)</f>
        <v>America</v>
      </c>
      <c r="Q8645" s="39" t="str">
        <f>VLOOKUP(D8645,GL_Master!$A$1:$D$80,2,FALSE)</f>
        <v>BS</v>
      </c>
      <c r="R8645" s="39" t="str">
        <f>VLOOKUP(D8645,GL_Master!$A$1:$D$80,3,FALSE)</f>
        <v>Trade receivables</v>
      </c>
      <c r="S8645" s="39" t="str">
        <f>VLOOKUP(D8645,GL_Master!$A$1:$D$80,4,FALSE)</f>
        <v>Unsecured, considered good</v>
      </c>
    </row>
    <row r="8646" spans="1:19" x14ac:dyDescent="0.25">
      <c r="A8646" s="39" t="s">
        <v>262</v>
      </c>
      <c r="B8646" s="39" t="s">
        <v>235</v>
      </c>
      <c r="C8646" s="7">
        <v>43952</v>
      </c>
      <c r="D8646" s="39" t="s">
        <v>78</v>
      </c>
      <c r="E8646" s="39">
        <v>36</v>
      </c>
      <c r="F8646" s="82">
        <f t="shared" si="405"/>
        <v>3.5999999999999997E-2</v>
      </c>
      <c r="G8646" s="39">
        <f>VLOOKUP(N8646,Currecny_M!$A$1:$P$10,2,FALSE)</f>
        <v>75</v>
      </c>
      <c r="H8646" s="39">
        <f>MATCH(C8646,Currecny_M!$A$1:$P$1,0)</f>
        <v>3</v>
      </c>
      <c r="I8646" s="39">
        <f>VLOOKUP(N8646,Currecny_M!$A$1:$P$10,MATCH(Database!C8646,Currecny_M!$A$1:$P$1,0),FALSE)</f>
        <v>75.75</v>
      </c>
      <c r="J8646" s="82">
        <f t="shared" si="406"/>
        <v>2.7269999999999999</v>
      </c>
      <c r="K8646" s="39">
        <f>VLOOKUP('Cover page'!$B$6,Currecny_M!$A$1:$P$10,MATCH(Database!C8646,Currecny_M!$A$1:$P$1,0),FALSE)</f>
        <v>1</v>
      </c>
      <c r="L8646" s="82">
        <f t="shared" si="407"/>
        <v>2.7269999999999999</v>
      </c>
      <c r="M8646" s="82">
        <f>((E8646/$F$1)*VLOOKUP(N8646,Currecny_M!$A$1:$P$10,MATCH(Database!C8646,Currecny_M!$A$1:$P$1,0),FALSE))/VLOOKUP('Cover page'!$B$6,Currecny_M!$A$1:$P$10,MATCH(Database!C8646,Currecny_M!$A$1:$P$1,0),FALSE)</f>
        <v>2.7269999999999999</v>
      </c>
      <c r="N8646" s="6" t="str">
        <f>VLOOKUP(B8646,Master!$A$2:$C$11,3,FALSE)</f>
        <v>USD</v>
      </c>
      <c r="O8646" s="6" t="str">
        <f>VLOOKUP(B8646,Master!$A$2:$C$11,2,FALSE)</f>
        <v>America</v>
      </c>
      <c r="Q8646" s="39" t="str">
        <f>VLOOKUP(D8646,GL_Master!$A$1:$D$80,2,FALSE)</f>
        <v>BS</v>
      </c>
      <c r="R8646" s="39" t="str">
        <f>VLOOKUP(D8646,GL_Master!$A$1:$D$80,3,FALSE)</f>
        <v>Cash &amp; Bank Balances</v>
      </c>
      <c r="S8646" s="39" t="str">
        <f>VLOOKUP(D8646,GL_Master!$A$1:$D$80,4,FALSE)</f>
        <v>Cash In hand</v>
      </c>
    </row>
    <row r="8647" spans="1:19" x14ac:dyDescent="0.25">
      <c r="A8647" s="39" t="s">
        <v>262</v>
      </c>
      <c r="B8647" s="39" t="s">
        <v>235</v>
      </c>
      <c r="C8647" s="7">
        <v>43952</v>
      </c>
      <c r="D8647" s="39" t="s">
        <v>79</v>
      </c>
      <c r="E8647" s="39">
        <v>-9447</v>
      </c>
      <c r="F8647" s="82">
        <f t="shared" si="405"/>
        <v>-9.4469999999999992</v>
      </c>
      <c r="G8647" s="39">
        <f>VLOOKUP(N8647,Currecny_M!$A$1:$P$10,2,FALSE)</f>
        <v>75</v>
      </c>
      <c r="H8647" s="39">
        <f>MATCH(C8647,Currecny_M!$A$1:$P$1,0)</f>
        <v>3</v>
      </c>
      <c r="I8647" s="39">
        <f>VLOOKUP(N8647,Currecny_M!$A$1:$P$10,MATCH(Database!C8647,Currecny_M!$A$1:$P$1,0),FALSE)</f>
        <v>75.75</v>
      </c>
      <c r="J8647" s="82">
        <f t="shared" si="406"/>
        <v>-715.61024999999995</v>
      </c>
      <c r="K8647" s="39">
        <f>VLOOKUP('Cover page'!$B$6,Currecny_M!$A$1:$P$10,MATCH(Database!C8647,Currecny_M!$A$1:$P$1,0),FALSE)</f>
        <v>1</v>
      </c>
      <c r="L8647" s="82">
        <f t="shared" si="407"/>
        <v>-715.61024999999995</v>
      </c>
      <c r="M8647" s="82">
        <f>((E8647/$F$1)*VLOOKUP(N8647,Currecny_M!$A$1:$P$10,MATCH(Database!C8647,Currecny_M!$A$1:$P$1,0),FALSE))/VLOOKUP('Cover page'!$B$6,Currecny_M!$A$1:$P$10,MATCH(Database!C8647,Currecny_M!$A$1:$P$1,0),FALSE)</f>
        <v>-715.61024999999995</v>
      </c>
      <c r="N8647" s="6" t="str">
        <f>VLOOKUP(B8647,Master!$A$2:$C$11,3,FALSE)</f>
        <v>USD</v>
      </c>
      <c r="O8647" s="6" t="str">
        <f>VLOOKUP(B8647,Master!$A$2:$C$11,2,FALSE)</f>
        <v>America</v>
      </c>
      <c r="Q8647" s="39" t="str">
        <f>VLOOKUP(D8647,GL_Master!$A$1:$D$80,2,FALSE)</f>
        <v>BS</v>
      </c>
      <c r="R8647" s="39" t="str">
        <f>VLOOKUP(D8647,GL_Master!$A$1:$D$80,3,FALSE)</f>
        <v>Loan Fund</v>
      </c>
      <c r="S8647" s="39" t="str">
        <f>VLOOKUP(D8647,GL_Master!$A$1:$D$80,4,FALSE)</f>
        <v>Term Loan</v>
      </c>
    </row>
    <row r="8648" spans="1:19" x14ac:dyDescent="0.25">
      <c r="A8648" s="39" t="s">
        <v>262</v>
      </c>
      <c r="B8648" s="39" t="s">
        <v>235</v>
      </c>
      <c r="C8648" s="7">
        <v>43952</v>
      </c>
      <c r="D8648" s="39" t="s">
        <v>80</v>
      </c>
      <c r="E8648" s="39">
        <v>255</v>
      </c>
      <c r="F8648" s="82">
        <f t="shared" si="405"/>
        <v>0.255</v>
      </c>
      <c r="G8648" s="39">
        <f>VLOOKUP(N8648,Currecny_M!$A$1:$P$10,2,FALSE)</f>
        <v>75</v>
      </c>
      <c r="H8648" s="39">
        <f>MATCH(C8648,Currecny_M!$A$1:$P$1,0)</f>
        <v>3</v>
      </c>
      <c r="I8648" s="39">
        <f>VLOOKUP(N8648,Currecny_M!$A$1:$P$10,MATCH(Database!C8648,Currecny_M!$A$1:$P$1,0),FALSE)</f>
        <v>75.75</v>
      </c>
      <c r="J8648" s="82">
        <f t="shared" si="406"/>
        <v>19.31625</v>
      </c>
      <c r="K8648" s="39">
        <f>VLOOKUP('Cover page'!$B$6,Currecny_M!$A$1:$P$10,MATCH(Database!C8648,Currecny_M!$A$1:$P$1,0),FALSE)</f>
        <v>1</v>
      </c>
      <c r="L8648" s="82">
        <f t="shared" si="407"/>
        <v>19.31625</v>
      </c>
      <c r="M8648" s="82">
        <f>((E8648/$F$1)*VLOOKUP(N8648,Currecny_M!$A$1:$P$10,MATCH(Database!C8648,Currecny_M!$A$1:$P$1,0),FALSE))/VLOOKUP('Cover page'!$B$6,Currecny_M!$A$1:$P$10,MATCH(Database!C8648,Currecny_M!$A$1:$P$1,0),FALSE)</f>
        <v>19.31625</v>
      </c>
      <c r="N8648" s="6" t="str">
        <f>VLOOKUP(B8648,Master!$A$2:$C$11,3,FALSE)</f>
        <v>USD</v>
      </c>
      <c r="O8648" s="6" t="str">
        <f>VLOOKUP(B8648,Master!$A$2:$C$11,2,FALSE)</f>
        <v>America</v>
      </c>
      <c r="Q8648" s="39" t="str">
        <f>VLOOKUP(D8648,GL_Master!$A$1:$D$80,2,FALSE)</f>
        <v>BS</v>
      </c>
      <c r="R8648" s="39" t="str">
        <f>VLOOKUP(D8648,GL_Master!$A$1:$D$80,3,FALSE)</f>
        <v>Cash &amp; Bank Balances</v>
      </c>
      <c r="S8648" s="39" t="str">
        <f>VLOOKUP(D8648,GL_Master!$A$1:$D$80,4,FALSE)</f>
        <v xml:space="preserve">      On Current Accounts</v>
      </c>
    </row>
    <row r="8649" spans="1:19" x14ac:dyDescent="0.25">
      <c r="A8649" s="39" t="s">
        <v>262</v>
      </c>
      <c r="B8649" s="39" t="s">
        <v>235</v>
      </c>
      <c r="C8649" s="7">
        <v>43952</v>
      </c>
      <c r="D8649" s="39" t="s">
        <v>81</v>
      </c>
      <c r="E8649" s="39">
        <v>18520</v>
      </c>
      <c r="F8649" s="82">
        <f t="shared" si="405"/>
        <v>18.52</v>
      </c>
      <c r="G8649" s="39">
        <f>VLOOKUP(N8649,Currecny_M!$A$1:$P$10,2,FALSE)</f>
        <v>75</v>
      </c>
      <c r="H8649" s="39">
        <f>MATCH(C8649,Currecny_M!$A$1:$P$1,0)</f>
        <v>3</v>
      </c>
      <c r="I8649" s="39">
        <f>VLOOKUP(N8649,Currecny_M!$A$1:$P$10,MATCH(Database!C8649,Currecny_M!$A$1:$P$1,0),FALSE)</f>
        <v>75.75</v>
      </c>
      <c r="J8649" s="82">
        <f t="shared" si="406"/>
        <v>1402.8899999999999</v>
      </c>
      <c r="K8649" s="39">
        <f>VLOOKUP('Cover page'!$B$6,Currecny_M!$A$1:$P$10,MATCH(Database!C8649,Currecny_M!$A$1:$P$1,0),FALSE)</f>
        <v>1</v>
      </c>
      <c r="L8649" s="82">
        <f t="shared" si="407"/>
        <v>1402.8899999999999</v>
      </c>
      <c r="M8649" s="82">
        <f>((E8649/$F$1)*VLOOKUP(N8649,Currecny_M!$A$1:$P$10,MATCH(Database!C8649,Currecny_M!$A$1:$P$1,0),FALSE))/VLOOKUP('Cover page'!$B$6,Currecny_M!$A$1:$P$10,MATCH(Database!C8649,Currecny_M!$A$1:$P$1,0),FALSE)</f>
        <v>1402.8899999999999</v>
      </c>
      <c r="N8649" s="6" t="str">
        <f>VLOOKUP(B8649,Master!$A$2:$C$11,3,FALSE)</f>
        <v>USD</v>
      </c>
      <c r="O8649" s="6" t="str">
        <f>VLOOKUP(B8649,Master!$A$2:$C$11,2,FALSE)</f>
        <v>America</v>
      </c>
      <c r="Q8649" s="39" t="str">
        <f>VLOOKUP(D8649,GL_Master!$A$1:$D$80,2,FALSE)</f>
        <v>BS</v>
      </c>
      <c r="R8649" s="39" t="str">
        <f>VLOOKUP(D8649,GL_Master!$A$1:$D$80,3,FALSE)</f>
        <v>Other Current Assets</v>
      </c>
      <c r="S8649" s="39" t="str">
        <f>VLOOKUP(D8649,GL_Master!$A$1:$D$80,4,FALSE)</f>
        <v>Advance tax recoverable (net of provision )</v>
      </c>
    </row>
    <row r="8650" spans="1:19" x14ac:dyDescent="0.25">
      <c r="A8650" s="39" t="s">
        <v>262</v>
      </c>
      <c r="B8650" s="39" t="s">
        <v>235</v>
      </c>
      <c r="C8650" s="7">
        <v>43952</v>
      </c>
      <c r="D8650" s="39" t="s">
        <v>19</v>
      </c>
      <c r="E8650" s="39">
        <v>182</v>
      </c>
      <c r="F8650" s="82">
        <f t="shared" si="405"/>
        <v>0.182</v>
      </c>
      <c r="G8650" s="39">
        <f>VLOOKUP(N8650,Currecny_M!$A$1:$P$10,2,FALSE)</f>
        <v>75</v>
      </c>
      <c r="H8650" s="39">
        <f>MATCH(C8650,Currecny_M!$A$1:$P$1,0)</f>
        <v>3</v>
      </c>
      <c r="I8650" s="39">
        <f>VLOOKUP(N8650,Currecny_M!$A$1:$P$10,MATCH(Database!C8650,Currecny_M!$A$1:$P$1,0),FALSE)</f>
        <v>75.75</v>
      </c>
      <c r="J8650" s="82">
        <f t="shared" si="406"/>
        <v>13.7865</v>
      </c>
      <c r="K8650" s="39">
        <f>VLOOKUP('Cover page'!$B$6,Currecny_M!$A$1:$P$10,MATCH(Database!C8650,Currecny_M!$A$1:$P$1,0),FALSE)</f>
        <v>1</v>
      </c>
      <c r="L8650" s="82">
        <f t="shared" si="407"/>
        <v>13.7865</v>
      </c>
      <c r="M8650" s="82">
        <f>((E8650/$F$1)*VLOOKUP(N8650,Currecny_M!$A$1:$P$10,MATCH(Database!C8650,Currecny_M!$A$1:$P$1,0),FALSE))/VLOOKUP('Cover page'!$B$6,Currecny_M!$A$1:$P$10,MATCH(Database!C8650,Currecny_M!$A$1:$P$1,0),FALSE)</f>
        <v>13.7865</v>
      </c>
      <c r="N8650" s="6" t="str">
        <f>VLOOKUP(B8650,Master!$A$2:$C$11,3,FALSE)</f>
        <v>USD</v>
      </c>
      <c r="O8650" s="6" t="str">
        <f>VLOOKUP(B8650,Master!$A$2:$C$11,2,FALSE)</f>
        <v>America</v>
      </c>
      <c r="Q8650" s="39" t="str">
        <f>VLOOKUP(D8650,GL_Master!$A$1:$D$80,2,FALSE)</f>
        <v>BS</v>
      </c>
      <c r="R8650" s="39" t="str">
        <f>VLOOKUP(D8650,GL_Master!$A$1:$D$80,3,FALSE)</f>
        <v>Short-term loan and advances</v>
      </c>
      <c r="S8650" s="39" t="str">
        <f>VLOOKUP(D8650,GL_Master!$A$1:$D$80,4,FALSE)</f>
        <v>Prepaid expenses</v>
      </c>
    </row>
    <row r="8651" spans="1:19" x14ac:dyDescent="0.25">
      <c r="A8651" s="39" t="s">
        <v>262</v>
      </c>
      <c r="B8651" s="39" t="s">
        <v>235</v>
      </c>
      <c r="C8651" s="7">
        <v>43952</v>
      </c>
      <c r="D8651" s="39" t="s">
        <v>82</v>
      </c>
      <c r="E8651" s="39">
        <v>1909</v>
      </c>
      <c r="F8651" s="82">
        <f t="shared" si="405"/>
        <v>1.909</v>
      </c>
      <c r="G8651" s="39">
        <f>VLOOKUP(N8651,Currecny_M!$A$1:$P$10,2,FALSE)</f>
        <v>75</v>
      </c>
      <c r="H8651" s="39">
        <f>MATCH(C8651,Currecny_M!$A$1:$P$1,0)</f>
        <v>3</v>
      </c>
      <c r="I8651" s="39">
        <f>VLOOKUP(N8651,Currecny_M!$A$1:$P$10,MATCH(Database!C8651,Currecny_M!$A$1:$P$1,0),FALSE)</f>
        <v>75.75</v>
      </c>
      <c r="J8651" s="82">
        <f t="shared" si="406"/>
        <v>144.60675000000001</v>
      </c>
      <c r="K8651" s="39">
        <f>VLOOKUP('Cover page'!$B$6,Currecny_M!$A$1:$P$10,MATCH(Database!C8651,Currecny_M!$A$1:$P$1,0),FALSE)</f>
        <v>1</v>
      </c>
      <c r="L8651" s="82">
        <f t="shared" si="407"/>
        <v>144.60675000000001</v>
      </c>
      <c r="M8651" s="82">
        <f>((E8651/$F$1)*VLOOKUP(N8651,Currecny_M!$A$1:$P$10,MATCH(Database!C8651,Currecny_M!$A$1:$P$1,0),FALSE))/VLOOKUP('Cover page'!$B$6,Currecny_M!$A$1:$P$10,MATCH(Database!C8651,Currecny_M!$A$1:$P$1,0),FALSE)</f>
        <v>144.60675000000001</v>
      </c>
      <c r="N8651" s="6" t="str">
        <f>VLOOKUP(B8651,Master!$A$2:$C$11,3,FALSE)</f>
        <v>USD</v>
      </c>
      <c r="O8651" s="6" t="str">
        <f>VLOOKUP(B8651,Master!$A$2:$C$11,2,FALSE)</f>
        <v>America</v>
      </c>
      <c r="Q8651" s="39" t="str">
        <f>VLOOKUP(D8651,GL_Master!$A$1:$D$80,2,FALSE)</f>
        <v>BS</v>
      </c>
      <c r="R8651" s="39" t="str">
        <f>VLOOKUP(D8651,GL_Master!$A$1:$D$80,3,FALSE)</f>
        <v>Short-term loan and advances</v>
      </c>
      <c r="S8651" s="39" t="str">
        <f>VLOOKUP(D8651,GL_Master!$A$1:$D$80,4,FALSE)</f>
        <v>Advance to vendor/employees</v>
      </c>
    </row>
    <row r="8652" spans="1:19" x14ac:dyDescent="0.25">
      <c r="A8652" s="39" t="s">
        <v>262</v>
      </c>
      <c r="B8652" s="39" t="s">
        <v>235</v>
      </c>
      <c r="C8652" s="7">
        <v>43952</v>
      </c>
      <c r="D8652" s="39" t="s">
        <v>83</v>
      </c>
      <c r="E8652" s="39">
        <v>1273</v>
      </c>
      <c r="F8652" s="82">
        <f t="shared" si="405"/>
        <v>1.2729999999999999</v>
      </c>
      <c r="G8652" s="39">
        <f>VLOOKUP(N8652,Currecny_M!$A$1:$P$10,2,FALSE)</f>
        <v>75</v>
      </c>
      <c r="H8652" s="39">
        <f>MATCH(C8652,Currecny_M!$A$1:$P$1,0)</f>
        <v>3</v>
      </c>
      <c r="I8652" s="39">
        <f>VLOOKUP(N8652,Currecny_M!$A$1:$P$10,MATCH(Database!C8652,Currecny_M!$A$1:$P$1,0),FALSE)</f>
        <v>75.75</v>
      </c>
      <c r="J8652" s="82">
        <f t="shared" si="406"/>
        <v>96.429749999999999</v>
      </c>
      <c r="K8652" s="39">
        <f>VLOOKUP('Cover page'!$B$6,Currecny_M!$A$1:$P$10,MATCH(Database!C8652,Currecny_M!$A$1:$P$1,0),FALSE)</f>
        <v>1</v>
      </c>
      <c r="L8652" s="82">
        <f t="shared" si="407"/>
        <v>96.429749999999999</v>
      </c>
      <c r="M8652" s="82">
        <f>((E8652/$F$1)*VLOOKUP(N8652,Currecny_M!$A$1:$P$10,MATCH(Database!C8652,Currecny_M!$A$1:$P$1,0),FALSE))/VLOOKUP('Cover page'!$B$6,Currecny_M!$A$1:$P$10,MATCH(Database!C8652,Currecny_M!$A$1:$P$1,0),FALSE)</f>
        <v>96.429749999999999</v>
      </c>
      <c r="N8652" s="6" t="str">
        <f>VLOOKUP(B8652,Master!$A$2:$C$11,3,FALSE)</f>
        <v>USD</v>
      </c>
      <c r="O8652" s="6" t="str">
        <f>VLOOKUP(B8652,Master!$A$2:$C$11,2,FALSE)</f>
        <v>America</v>
      </c>
      <c r="Q8652" s="39" t="str">
        <f>VLOOKUP(D8652,GL_Master!$A$1:$D$80,2,FALSE)</f>
        <v>BS</v>
      </c>
      <c r="R8652" s="39" t="str">
        <f>VLOOKUP(D8652,GL_Master!$A$1:$D$80,3,FALSE)</f>
        <v>Other Current Assets</v>
      </c>
      <c r="S8652" s="39" t="str">
        <f>VLOOKUP(D8652,GL_Master!$A$1:$D$80,4,FALSE)</f>
        <v>Security deposits ( Unsecured, considered good)</v>
      </c>
    </row>
    <row r="8653" spans="1:19" x14ac:dyDescent="0.25">
      <c r="A8653" s="39" t="s">
        <v>262</v>
      </c>
      <c r="B8653" s="39" t="s">
        <v>235</v>
      </c>
      <c r="C8653" s="7">
        <v>43952</v>
      </c>
      <c r="D8653" s="39" t="s">
        <v>246</v>
      </c>
      <c r="E8653" s="39">
        <v>-150563</v>
      </c>
      <c r="F8653" s="82">
        <f t="shared" si="405"/>
        <v>-150.56299999999999</v>
      </c>
      <c r="G8653" s="39">
        <f>VLOOKUP(N8653,Currecny_M!$A$1:$P$10,2,FALSE)</f>
        <v>75</v>
      </c>
      <c r="H8653" s="39">
        <f>MATCH(C8653,Currecny_M!$A$1:$P$1,0)</f>
        <v>3</v>
      </c>
      <c r="I8653" s="39">
        <f>VLOOKUP(N8653,Currecny_M!$A$1:$P$10,MATCH(Database!C8653,Currecny_M!$A$1:$P$1,0),FALSE)</f>
        <v>75.75</v>
      </c>
      <c r="J8653" s="82">
        <f t="shared" si="406"/>
        <v>-11405.14725</v>
      </c>
      <c r="K8653" s="39">
        <f>VLOOKUP('Cover page'!$B$6,Currecny_M!$A$1:$P$10,MATCH(Database!C8653,Currecny_M!$A$1:$P$1,0),FALSE)</f>
        <v>1</v>
      </c>
      <c r="L8653" s="82">
        <f t="shared" si="407"/>
        <v>-11405.14725</v>
      </c>
      <c r="M8653" s="82">
        <f>((E8653/$F$1)*VLOOKUP(N8653,Currecny_M!$A$1:$P$10,MATCH(Database!C8653,Currecny_M!$A$1:$P$1,0),FALSE))/VLOOKUP('Cover page'!$B$6,Currecny_M!$A$1:$P$10,MATCH(Database!C8653,Currecny_M!$A$1:$P$1,0),FALSE)</f>
        <v>-11405.14725</v>
      </c>
      <c r="N8653" s="6" t="str">
        <f>VLOOKUP(B8653,Master!$A$2:$C$11,3,FALSE)</f>
        <v>USD</v>
      </c>
      <c r="O8653" s="6" t="str">
        <f>VLOOKUP(B8653,Master!$A$2:$C$11,2,FALSE)</f>
        <v>America</v>
      </c>
      <c r="Q8653" s="39" t="str">
        <f>VLOOKUP(D8653,GL_Master!$A$1:$D$80,2,FALSE)</f>
        <v>PL</v>
      </c>
      <c r="R8653" s="39" t="str">
        <f>VLOOKUP(D8653,GL_Master!$A$1:$D$80,3,FALSE)</f>
        <v>Revenue from Operations</v>
      </c>
      <c r="S8653" s="39" t="str">
        <f>VLOOKUP(D8653,GL_Master!$A$1:$D$80,4,FALSE)</f>
        <v>Contract revenue</v>
      </c>
    </row>
    <row r="8654" spans="1:19" x14ac:dyDescent="0.25">
      <c r="A8654" s="39" t="s">
        <v>262</v>
      </c>
      <c r="B8654" s="39" t="s">
        <v>235</v>
      </c>
      <c r="C8654" s="7">
        <v>43952</v>
      </c>
      <c r="D8654" s="39" t="s">
        <v>134</v>
      </c>
      <c r="E8654" s="39">
        <v>-1236</v>
      </c>
      <c r="F8654" s="82">
        <f t="shared" si="405"/>
        <v>-1.236</v>
      </c>
      <c r="G8654" s="39">
        <f>VLOOKUP(N8654,Currecny_M!$A$1:$P$10,2,FALSE)</f>
        <v>75</v>
      </c>
      <c r="H8654" s="39">
        <f>MATCH(C8654,Currecny_M!$A$1:$P$1,0)</f>
        <v>3</v>
      </c>
      <c r="I8654" s="39">
        <f>VLOOKUP(N8654,Currecny_M!$A$1:$P$10,MATCH(Database!C8654,Currecny_M!$A$1:$P$1,0),FALSE)</f>
        <v>75.75</v>
      </c>
      <c r="J8654" s="82">
        <f t="shared" si="406"/>
        <v>-93.626999999999995</v>
      </c>
      <c r="K8654" s="39">
        <f>VLOOKUP('Cover page'!$B$6,Currecny_M!$A$1:$P$10,MATCH(Database!C8654,Currecny_M!$A$1:$P$1,0),FALSE)</f>
        <v>1</v>
      </c>
      <c r="L8654" s="82">
        <f t="shared" si="407"/>
        <v>-93.626999999999995</v>
      </c>
      <c r="M8654" s="82">
        <f>((E8654/$F$1)*VLOOKUP(N8654,Currecny_M!$A$1:$P$10,MATCH(Database!C8654,Currecny_M!$A$1:$P$1,0),FALSE))/VLOOKUP('Cover page'!$B$6,Currecny_M!$A$1:$P$10,MATCH(Database!C8654,Currecny_M!$A$1:$P$1,0),FALSE)</f>
        <v>-93.626999999999995</v>
      </c>
      <c r="N8654" s="6" t="str">
        <f>VLOOKUP(B8654,Master!$A$2:$C$11,3,FALSE)</f>
        <v>USD</v>
      </c>
      <c r="O8654" s="6" t="str">
        <f>VLOOKUP(B8654,Master!$A$2:$C$11,2,FALSE)</f>
        <v>America</v>
      </c>
      <c r="Q8654" s="39" t="str">
        <f>VLOOKUP(D8654,GL_Master!$A$1:$D$80,2,FALSE)</f>
        <v>PL</v>
      </c>
      <c r="R8654" s="39" t="str">
        <f>VLOOKUP(D8654,GL_Master!$A$1:$D$80,3,FALSE)</f>
        <v>Other Income</v>
      </c>
      <c r="S8654" s="39" t="str">
        <f>VLOOKUP(D8654,GL_Master!$A$1:$D$80,4,FALSE)</f>
        <v>Other Income</v>
      </c>
    </row>
    <row r="8655" spans="1:19" x14ac:dyDescent="0.25">
      <c r="A8655" s="39" t="s">
        <v>262</v>
      </c>
      <c r="B8655" s="39" t="s">
        <v>235</v>
      </c>
      <c r="C8655" s="7">
        <v>43952</v>
      </c>
      <c r="D8655" s="39" t="s">
        <v>86</v>
      </c>
      <c r="E8655" s="39">
        <v>70</v>
      </c>
      <c r="F8655" s="82">
        <f t="shared" si="405"/>
        <v>7.0000000000000007E-2</v>
      </c>
      <c r="G8655" s="39">
        <f>VLOOKUP(N8655,Currecny_M!$A$1:$P$10,2,FALSE)</f>
        <v>75</v>
      </c>
      <c r="H8655" s="39">
        <f>MATCH(C8655,Currecny_M!$A$1:$P$1,0)</f>
        <v>3</v>
      </c>
      <c r="I8655" s="39">
        <f>VLOOKUP(N8655,Currecny_M!$A$1:$P$10,MATCH(Database!C8655,Currecny_M!$A$1:$P$1,0),FALSE)</f>
        <v>75.75</v>
      </c>
      <c r="J8655" s="82">
        <f t="shared" si="406"/>
        <v>5.3025000000000002</v>
      </c>
      <c r="K8655" s="39">
        <f>VLOOKUP('Cover page'!$B$6,Currecny_M!$A$1:$P$10,MATCH(Database!C8655,Currecny_M!$A$1:$P$1,0),FALSE)</f>
        <v>1</v>
      </c>
      <c r="L8655" s="82">
        <f t="shared" si="407"/>
        <v>5.3025000000000002</v>
      </c>
      <c r="M8655" s="82">
        <f>((E8655/$F$1)*VLOOKUP(N8655,Currecny_M!$A$1:$P$10,MATCH(Database!C8655,Currecny_M!$A$1:$P$1,0),FALSE))/VLOOKUP('Cover page'!$B$6,Currecny_M!$A$1:$P$10,MATCH(Database!C8655,Currecny_M!$A$1:$P$1,0),FALSE)</f>
        <v>5.3025000000000002</v>
      </c>
      <c r="N8655" s="6" t="str">
        <f>VLOOKUP(B8655,Master!$A$2:$C$11,3,FALSE)</f>
        <v>USD</v>
      </c>
      <c r="O8655" s="6" t="str">
        <f>VLOOKUP(B8655,Master!$A$2:$C$11,2,FALSE)</f>
        <v>America</v>
      </c>
      <c r="Q8655" s="39" t="str">
        <f>VLOOKUP(D8655,GL_Master!$A$1:$D$80,2,FALSE)</f>
        <v>PL</v>
      </c>
      <c r="R8655" s="39" t="str">
        <f>VLOOKUP(D8655,GL_Master!$A$1:$D$80,3,FALSE)</f>
        <v>COGS</v>
      </c>
      <c r="S8655" s="39" t="str">
        <f>VLOOKUP(D8655,GL_Master!$A$1:$D$80,4,FALSE)</f>
        <v>Purchase of other traded goods</v>
      </c>
    </row>
    <row r="8656" spans="1:19" x14ac:dyDescent="0.25">
      <c r="A8656" s="39" t="s">
        <v>262</v>
      </c>
      <c r="B8656" s="39" t="s">
        <v>235</v>
      </c>
      <c r="C8656" s="7">
        <v>43952</v>
      </c>
      <c r="D8656" s="39" t="s">
        <v>87</v>
      </c>
      <c r="E8656" s="39">
        <v>37</v>
      </c>
      <c r="F8656" s="82">
        <f t="shared" si="405"/>
        <v>3.6999999999999998E-2</v>
      </c>
      <c r="G8656" s="39">
        <f>VLOOKUP(N8656,Currecny_M!$A$1:$P$10,2,FALSE)</f>
        <v>75</v>
      </c>
      <c r="H8656" s="39">
        <f>MATCH(C8656,Currecny_M!$A$1:$P$1,0)</f>
        <v>3</v>
      </c>
      <c r="I8656" s="39">
        <f>VLOOKUP(N8656,Currecny_M!$A$1:$P$10,MATCH(Database!C8656,Currecny_M!$A$1:$P$1,0),FALSE)</f>
        <v>75.75</v>
      </c>
      <c r="J8656" s="82">
        <f t="shared" si="406"/>
        <v>2.8027500000000001</v>
      </c>
      <c r="K8656" s="39">
        <f>VLOOKUP('Cover page'!$B$6,Currecny_M!$A$1:$P$10,MATCH(Database!C8656,Currecny_M!$A$1:$P$1,0),FALSE)</f>
        <v>1</v>
      </c>
      <c r="L8656" s="82">
        <f t="shared" si="407"/>
        <v>2.8027500000000001</v>
      </c>
      <c r="M8656" s="82">
        <f>((E8656/$F$1)*VLOOKUP(N8656,Currecny_M!$A$1:$P$10,MATCH(Database!C8656,Currecny_M!$A$1:$P$1,0),FALSE))/VLOOKUP('Cover page'!$B$6,Currecny_M!$A$1:$P$10,MATCH(Database!C8656,Currecny_M!$A$1:$P$1,0),FALSE)</f>
        <v>2.8027500000000001</v>
      </c>
      <c r="N8656" s="6" t="str">
        <f>VLOOKUP(B8656,Master!$A$2:$C$11,3,FALSE)</f>
        <v>USD</v>
      </c>
      <c r="O8656" s="6" t="str">
        <f>VLOOKUP(B8656,Master!$A$2:$C$11,2,FALSE)</f>
        <v>America</v>
      </c>
      <c r="Q8656" s="39" t="str">
        <f>VLOOKUP(D8656,GL_Master!$A$1:$D$80,2,FALSE)</f>
        <v>PL</v>
      </c>
      <c r="R8656" s="39" t="str">
        <f>VLOOKUP(D8656,GL_Master!$A$1:$D$80,3,FALSE)</f>
        <v>COGS</v>
      </c>
      <c r="S8656" s="39" t="str">
        <f>VLOOKUP(D8656,GL_Master!$A$1:$D$80,4,FALSE)</f>
        <v>Civil, Installation, Commissioning and Other miscellaneous expenses</v>
      </c>
    </row>
    <row r="8657" spans="1:19" x14ac:dyDescent="0.25">
      <c r="A8657" s="39" t="s">
        <v>262</v>
      </c>
      <c r="B8657" s="39" t="s">
        <v>235</v>
      </c>
      <c r="C8657" s="7">
        <v>43952</v>
      </c>
      <c r="D8657" s="39" t="s">
        <v>88</v>
      </c>
      <c r="E8657" s="39">
        <v>106</v>
      </c>
      <c r="F8657" s="82">
        <f t="shared" si="405"/>
        <v>0.106</v>
      </c>
      <c r="G8657" s="39">
        <f>VLOOKUP(N8657,Currecny_M!$A$1:$P$10,2,FALSE)</f>
        <v>75</v>
      </c>
      <c r="H8657" s="39">
        <f>MATCH(C8657,Currecny_M!$A$1:$P$1,0)</f>
        <v>3</v>
      </c>
      <c r="I8657" s="39">
        <f>VLOOKUP(N8657,Currecny_M!$A$1:$P$10,MATCH(Database!C8657,Currecny_M!$A$1:$P$1,0),FALSE)</f>
        <v>75.75</v>
      </c>
      <c r="J8657" s="82">
        <f t="shared" si="406"/>
        <v>8.0295000000000005</v>
      </c>
      <c r="K8657" s="39">
        <f>VLOOKUP('Cover page'!$B$6,Currecny_M!$A$1:$P$10,MATCH(Database!C8657,Currecny_M!$A$1:$P$1,0),FALSE)</f>
        <v>1</v>
      </c>
      <c r="L8657" s="82">
        <f t="shared" si="407"/>
        <v>8.0295000000000005</v>
      </c>
      <c r="M8657" s="82">
        <f>((E8657/$F$1)*VLOOKUP(N8657,Currecny_M!$A$1:$P$10,MATCH(Database!C8657,Currecny_M!$A$1:$P$1,0),FALSE))/VLOOKUP('Cover page'!$B$6,Currecny_M!$A$1:$P$10,MATCH(Database!C8657,Currecny_M!$A$1:$P$1,0),FALSE)</f>
        <v>8.0295000000000005</v>
      </c>
      <c r="N8657" s="6" t="str">
        <f>VLOOKUP(B8657,Master!$A$2:$C$11,3,FALSE)</f>
        <v>USD</v>
      </c>
      <c r="O8657" s="6" t="str">
        <f>VLOOKUP(B8657,Master!$A$2:$C$11,2,FALSE)</f>
        <v>America</v>
      </c>
      <c r="Q8657" s="39" t="str">
        <f>VLOOKUP(D8657,GL_Master!$A$1:$D$80,2,FALSE)</f>
        <v>PL</v>
      </c>
      <c r="R8657" s="39" t="str">
        <f>VLOOKUP(D8657,GL_Master!$A$1:$D$80,3,FALSE)</f>
        <v>COGS</v>
      </c>
      <c r="S8657" s="39" t="str">
        <f>VLOOKUP(D8657,GL_Master!$A$1:$D$80,4,FALSE)</f>
        <v>Civil, Installation, Commissioning and Other miscellaneous expenses</v>
      </c>
    </row>
    <row r="8658" spans="1:19" x14ac:dyDescent="0.25">
      <c r="A8658" s="39" t="s">
        <v>262</v>
      </c>
      <c r="B8658" s="39" t="s">
        <v>235</v>
      </c>
      <c r="C8658" s="7">
        <v>43952</v>
      </c>
      <c r="D8658" s="39" t="s">
        <v>89</v>
      </c>
      <c r="E8658" s="39">
        <v>220</v>
      </c>
      <c r="F8658" s="82">
        <f t="shared" si="405"/>
        <v>0.22</v>
      </c>
      <c r="G8658" s="39">
        <f>VLOOKUP(N8658,Currecny_M!$A$1:$P$10,2,FALSE)</f>
        <v>75</v>
      </c>
      <c r="H8658" s="39">
        <f>MATCH(C8658,Currecny_M!$A$1:$P$1,0)</f>
        <v>3</v>
      </c>
      <c r="I8658" s="39">
        <f>VLOOKUP(N8658,Currecny_M!$A$1:$P$10,MATCH(Database!C8658,Currecny_M!$A$1:$P$1,0),FALSE)</f>
        <v>75.75</v>
      </c>
      <c r="J8658" s="82">
        <f t="shared" si="406"/>
        <v>16.664999999999999</v>
      </c>
      <c r="K8658" s="39">
        <f>VLOOKUP('Cover page'!$B$6,Currecny_M!$A$1:$P$10,MATCH(Database!C8658,Currecny_M!$A$1:$P$1,0),FALSE)</f>
        <v>1</v>
      </c>
      <c r="L8658" s="82">
        <f t="shared" si="407"/>
        <v>16.664999999999999</v>
      </c>
      <c r="M8658" s="82">
        <f>((E8658/$F$1)*VLOOKUP(N8658,Currecny_M!$A$1:$P$10,MATCH(Database!C8658,Currecny_M!$A$1:$P$1,0),FALSE))/VLOOKUP('Cover page'!$B$6,Currecny_M!$A$1:$P$10,MATCH(Database!C8658,Currecny_M!$A$1:$P$1,0),FALSE)</f>
        <v>16.664999999999999</v>
      </c>
      <c r="N8658" s="6" t="str">
        <f>VLOOKUP(B8658,Master!$A$2:$C$11,3,FALSE)</f>
        <v>USD</v>
      </c>
      <c r="O8658" s="6" t="str">
        <f>VLOOKUP(B8658,Master!$A$2:$C$11,2,FALSE)</f>
        <v>America</v>
      </c>
      <c r="Q8658" s="39" t="str">
        <f>VLOOKUP(D8658,GL_Master!$A$1:$D$80,2,FALSE)</f>
        <v>PL</v>
      </c>
      <c r="R8658" s="39" t="str">
        <f>VLOOKUP(D8658,GL_Master!$A$1:$D$80,3,FALSE)</f>
        <v>COGS</v>
      </c>
      <c r="S8658" s="39" t="str">
        <f>VLOOKUP(D8658,GL_Master!$A$1:$D$80,4,FALSE)</f>
        <v>project Expenses</v>
      </c>
    </row>
    <row r="8659" spans="1:19" x14ac:dyDescent="0.25">
      <c r="A8659" s="39" t="s">
        <v>262</v>
      </c>
      <c r="B8659" s="39" t="s">
        <v>235</v>
      </c>
      <c r="C8659" s="7">
        <v>43952</v>
      </c>
      <c r="D8659" s="39" t="s">
        <v>90</v>
      </c>
      <c r="E8659" s="39">
        <v>70</v>
      </c>
      <c r="F8659" s="82">
        <f t="shared" si="405"/>
        <v>7.0000000000000007E-2</v>
      </c>
      <c r="G8659" s="39">
        <f>VLOOKUP(N8659,Currecny_M!$A$1:$P$10,2,FALSE)</f>
        <v>75</v>
      </c>
      <c r="H8659" s="39">
        <f>MATCH(C8659,Currecny_M!$A$1:$P$1,0)</f>
        <v>3</v>
      </c>
      <c r="I8659" s="39">
        <f>VLOOKUP(N8659,Currecny_M!$A$1:$P$10,MATCH(Database!C8659,Currecny_M!$A$1:$P$1,0),FALSE)</f>
        <v>75.75</v>
      </c>
      <c r="J8659" s="82">
        <f t="shared" si="406"/>
        <v>5.3025000000000002</v>
      </c>
      <c r="K8659" s="39">
        <f>VLOOKUP('Cover page'!$B$6,Currecny_M!$A$1:$P$10,MATCH(Database!C8659,Currecny_M!$A$1:$P$1,0),FALSE)</f>
        <v>1</v>
      </c>
      <c r="L8659" s="82">
        <f t="shared" si="407"/>
        <v>5.3025000000000002</v>
      </c>
      <c r="M8659" s="82">
        <f>((E8659/$F$1)*VLOOKUP(N8659,Currecny_M!$A$1:$P$10,MATCH(Database!C8659,Currecny_M!$A$1:$P$1,0),FALSE))/VLOOKUP('Cover page'!$B$6,Currecny_M!$A$1:$P$10,MATCH(Database!C8659,Currecny_M!$A$1:$P$1,0),FALSE)</f>
        <v>5.3025000000000002</v>
      </c>
      <c r="N8659" s="6" t="str">
        <f>VLOOKUP(B8659,Master!$A$2:$C$11,3,FALSE)</f>
        <v>USD</v>
      </c>
      <c r="O8659" s="6" t="str">
        <f>VLOOKUP(B8659,Master!$A$2:$C$11,2,FALSE)</f>
        <v>America</v>
      </c>
      <c r="Q8659" s="39" t="str">
        <f>VLOOKUP(D8659,GL_Master!$A$1:$D$80,2,FALSE)</f>
        <v>PL</v>
      </c>
      <c r="R8659" s="39" t="str">
        <f>VLOOKUP(D8659,GL_Master!$A$1:$D$80,3,FALSE)</f>
        <v>Office utility</v>
      </c>
      <c r="S8659" s="39" t="str">
        <f>VLOOKUP(D8659,GL_Master!$A$1:$D$80,4,FALSE)</f>
        <v>Electricity Expenses</v>
      </c>
    </row>
    <row r="8660" spans="1:19" x14ac:dyDescent="0.25">
      <c r="A8660" s="39" t="s">
        <v>262</v>
      </c>
      <c r="B8660" s="39" t="s">
        <v>235</v>
      </c>
      <c r="C8660" s="7">
        <v>43952</v>
      </c>
      <c r="D8660" s="39" t="s">
        <v>91</v>
      </c>
      <c r="E8660" s="39">
        <v>151</v>
      </c>
      <c r="F8660" s="82">
        <f t="shared" si="405"/>
        <v>0.151</v>
      </c>
      <c r="G8660" s="39">
        <f>VLOOKUP(N8660,Currecny_M!$A$1:$P$10,2,FALSE)</f>
        <v>75</v>
      </c>
      <c r="H8660" s="39">
        <f>MATCH(C8660,Currecny_M!$A$1:$P$1,0)</f>
        <v>3</v>
      </c>
      <c r="I8660" s="39">
        <f>VLOOKUP(N8660,Currecny_M!$A$1:$P$10,MATCH(Database!C8660,Currecny_M!$A$1:$P$1,0),FALSE)</f>
        <v>75.75</v>
      </c>
      <c r="J8660" s="82">
        <f t="shared" si="406"/>
        <v>11.43825</v>
      </c>
      <c r="K8660" s="39">
        <f>VLOOKUP('Cover page'!$B$6,Currecny_M!$A$1:$P$10,MATCH(Database!C8660,Currecny_M!$A$1:$P$1,0),FALSE)</f>
        <v>1</v>
      </c>
      <c r="L8660" s="82">
        <f t="shared" si="407"/>
        <v>11.43825</v>
      </c>
      <c r="M8660" s="82">
        <f>((E8660/$F$1)*VLOOKUP(N8660,Currecny_M!$A$1:$P$10,MATCH(Database!C8660,Currecny_M!$A$1:$P$1,0),FALSE))/VLOOKUP('Cover page'!$B$6,Currecny_M!$A$1:$P$10,MATCH(Database!C8660,Currecny_M!$A$1:$P$1,0),FALSE)</f>
        <v>11.43825</v>
      </c>
      <c r="N8660" s="6" t="str">
        <f>VLOOKUP(B8660,Master!$A$2:$C$11,3,FALSE)</f>
        <v>USD</v>
      </c>
      <c r="O8660" s="6" t="str">
        <f>VLOOKUP(B8660,Master!$A$2:$C$11,2,FALSE)</f>
        <v>America</v>
      </c>
      <c r="Q8660" s="39" t="str">
        <f>VLOOKUP(D8660,GL_Master!$A$1:$D$80,2,FALSE)</f>
        <v>PL</v>
      </c>
      <c r="R8660" s="39" t="str">
        <f>VLOOKUP(D8660,GL_Master!$A$1:$D$80,3,FALSE)</f>
        <v>Misc. expenses</v>
      </c>
      <c r="S8660" s="39" t="str">
        <f>VLOOKUP(D8660,GL_Master!$A$1:$D$80,4,FALSE)</f>
        <v>Repair &amp; Maintenance</v>
      </c>
    </row>
    <row r="8661" spans="1:19" x14ac:dyDescent="0.25">
      <c r="A8661" s="39" t="s">
        <v>262</v>
      </c>
      <c r="B8661" s="39" t="s">
        <v>235</v>
      </c>
      <c r="C8661" s="7">
        <v>43952</v>
      </c>
      <c r="D8661" s="39" t="s">
        <v>92</v>
      </c>
      <c r="E8661" s="39">
        <v>110</v>
      </c>
      <c r="F8661" s="82">
        <f t="shared" si="405"/>
        <v>0.11</v>
      </c>
      <c r="G8661" s="39">
        <f>VLOOKUP(N8661,Currecny_M!$A$1:$P$10,2,FALSE)</f>
        <v>75</v>
      </c>
      <c r="H8661" s="39">
        <f>MATCH(C8661,Currecny_M!$A$1:$P$1,0)</f>
        <v>3</v>
      </c>
      <c r="I8661" s="39">
        <f>VLOOKUP(N8661,Currecny_M!$A$1:$P$10,MATCH(Database!C8661,Currecny_M!$A$1:$P$1,0),FALSE)</f>
        <v>75.75</v>
      </c>
      <c r="J8661" s="82">
        <f t="shared" si="406"/>
        <v>8.3324999999999996</v>
      </c>
      <c r="K8661" s="39">
        <f>VLOOKUP('Cover page'!$B$6,Currecny_M!$A$1:$P$10,MATCH(Database!C8661,Currecny_M!$A$1:$P$1,0),FALSE)</f>
        <v>1</v>
      </c>
      <c r="L8661" s="82">
        <f t="shared" si="407"/>
        <v>8.3324999999999996</v>
      </c>
      <c r="M8661" s="82">
        <f>((E8661/$F$1)*VLOOKUP(N8661,Currecny_M!$A$1:$P$10,MATCH(Database!C8661,Currecny_M!$A$1:$P$1,0),FALSE))/VLOOKUP('Cover page'!$B$6,Currecny_M!$A$1:$P$10,MATCH(Database!C8661,Currecny_M!$A$1:$P$1,0),FALSE)</f>
        <v>8.3324999999999996</v>
      </c>
      <c r="N8661" s="6" t="str">
        <f>VLOOKUP(B8661,Master!$A$2:$C$11,3,FALSE)</f>
        <v>USD</v>
      </c>
      <c r="O8661" s="6" t="str">
        <f>VLOOKUP(B8661,Master!$A$2:$C$11,2,FALSE)</f>
        <v>America</v>
      </c>
      <c r="Q8661" s="39" t="str">
        <f>VLOOKUP(D8661,GL_Master!$A$1:$D$80,2,FALSE)</f>
        <v>PL</v>
      </c>
      <c r="R8661" s="39" t="str">
        <f>VLOOKUP(D8661,GL_Master!$A$1:$D$80,3,FALSE)</f>
        <v>Misc. expenses</v>
      </c>
      <c r="S8661" s="39" t="str">
        <f>VLOOKUP(D8661,GL_Master!$A$1:$D$80,4,FALSE)</f>
        <v>Repair &amp; Maintenance</v>
      </c>
    </row>
    <row r="8662" spans="1:19" x14ac:dyDescent="0.25">
      <c r="A8662" s="39" t="s">
        <v>262</v>
      </c>
      <c r="B8662" s="39" t="s">
        <v>235</v>
      </c>
      <c r="C8662" s="7">
        <v>43952</v>
      </c>
      <c r="D8662" s="39" t="s">
        <v>93</v>
      </c>
      <c r="E8662" s="39">
        <v>1286</v>
      </c>
      <c r="F8662" s="82">
        <f t="shared" si="405"/>
        <v>1.286</v>
      </c>
      <c r="G8662" s="39">
        <f>VLOOKUP(N8662,Currecny_M!$A$1:$P$10,2,FALSE)</f>
        <v>75</v>
      </c>
      <c r="H8662" s="39">
        <f>MATCH(C8662,Currecny_M!$A$1:$P$1,0)</f>
        <v>3</v>
      </c>
      <c r="I8662" s="39">
        <f>VLOOKUP(N8662,Currecny_M!$A$1:$P$10,MATCH(Database!C8662,Currecny_M!$A$1:$P$1,0),FALSE)</f>
        <v>75.75</v>
      </c>
      <c r="J8662" s="82">
        <f t="shared" si="406"/>
        <v>97.414500000000004</v>
      </c>
      <c r="K8662" s="39">
        <f>VLOOKUP('Cover page'!$B$6,Currecny_M!$A$1:$P$10,MATCH(Database!C8662,Currecny_M!$A$1:$P$1,0),FALSE)</f>
        <v>1</v>
      </c>
      <c r="L8662" s="82">
        <f t="shared" si="407"/>
        <v>97.414500000000004</v>
      </c>
      <c r="M8662" s="82">
        <f>((E8662/$F$1)*VLOOKUP(N8662,Currecny_M!$A$1:$P$10,MATCH(Database!C8662,Currecny_M!$A$1:$P$1,0),FALSE))/VLOOKUP('Cover page'!$B$6,Currecny_M!$A$1:$P$10,MATCH(Database!C8662,Currecny_M!$A$1:$P$1,0),FALSE)</f>
        <v>97.414500000000004</v>
      </c>
      <c r="N8662" s="6" t="str">
        <f>VLOOKUP(B8662,Master!$A$2:$C$11,3,FALSE)</f>
        <v>USD</v>
      </c>
      <c r="O8662" s="6" t="str">
        <f>VLOOKUP(B8662,Master!$A$2:$C$11,2,FALSE)</f>
        <v>America</v>
      </c>
      <c r="Q8662" s="39" t="str">
        <f>VLOOKUP(D8662,GL_Master!$A$1:$D$80,2,FALSE)</f>
        <v>PL</v>
      </c>
      <c r="R8662" s="39" t="str">
        <f>VLOOKUP(D8662,GL_Master!$A$1:$D$80,3,FALSE)</f>
        <v>Salary wages &amp; benefits</v>
      </c>
      <c r="S8662" s="39" t="str">
        <f>VLOOKUP(D8662,GL_Master!$A$1:$D$80,4,FALSE)</f>
        <v>Employee benefits expense</v>
      </c>
    </row>
    <row r="8663" spans="1:19" x14ac:dyDescent="0.25">
      <c r="A8663" s="39" t="s">
        <v>262</v>
      </c>
      <c r="B8663" s="39" t="s">
        <v>235</v>
      </c>
      <c r="C8663" s="7">
        <v>43952</v>
      </c>
      <c r="D8663" s="39" t="s">
        <v>33</v>
      </c>
      <c r="E8663" s="39">
        <v>35</v>
      </c>
      <c r="F8663" s="82">
        <f t="shared" si="405"/>
        <v>3.5000000000000003E-2</v>
      </c>
      <c r="G8663" s="39">
        <f>VLOOKUP(N8663,Currecny_M!$A$1:$P$10,2,FALSE)</f>
        <v>75</v>
      </c>
      <c r="H8663" s="39">
        <f>MATCH(C8663,Currecny_M!$A$1:$P$1,0)</f>
        <v>3</v>
      </c>
      <c r="I8663" s="39">
        <f>VLOOKUP(N8663,Currecny_M!$A$1:$P$10,MATCH(Database!C8663,Currecny_M!$A$1:$P$1,0),FALSE)</f>
        <v>75.75</v>
      </c>
      <c r="J8663" s="82">
        <f t="shared" si="406"/>
        <v>2.6512500000000001</v>
      </c>
      <c r="K8663" s="39">
        <f>VLOOKUP('Cover page'!$B$6,Currecny_M!$A$1:$P$10,MATCH(Database!C8663,Currecny_M!$A$1:$P$1,0),FALSE)</f>
        <v>1</v>
      </c>
      <c r="L8663" s="82">
        <f t="shared" si="407"/>
        <v>2.6512500000000001</v>
      </c>
      <c r="M8663" s="82">
        <f>((E8663/$F$1)*VLOOKUP(N8663,Currecny_M!$A$1:$P$10,MATCH(Database!C8663,Currecny_M!$A$1:$P$1,0),FALSE))/VLOOKUP('Cover page'!$B$6,Currecny_M!$A$1:$P$10,MATCH(Database!C8663,Currecny_M!$A$1:$P$1,0),FALSE)</f>
        <v>2.6512500000000001</v>
      </c>
      <c r="N8663" s="6" t="str">
        <f>VLOOKUP(B8663,Master!$A$2:$C$11,3,FALSE)</f>
        <v>USD</v>
      </c>
      <c r="O8663" s="6" t="str">
        <f>VLOOKUP(B8663,Master!$A$2:$C$11,2,FALSE)</f>
        <v>America</v>
      </c>
      <c r="Q8663" s="39" t="str">
        <f>VLOOKUP(D8663,GL_Master!$A$1:$D$80,2,FALSE)</f>
        <v>PL</v>
      </c>
      <c r="R8663" s="39" t="str">
        <f>VLOOKUP(D8663,GL_Master!$A$1:$D$80,3,FALSE)</f>
        <v>Staff welfare expenses</v>
      </c>
      <c r="S8663" s="39" t="str">
        <f>VLOOKUP(D8663,GL_Master!$A$1:$D$80,4,FALSE)</f>
        <v>Other staff welfare</v>
      </c>
    </row>
    <row r="8664" spans="1:19" x14ac:dyDescent="0.25">
      <c r="A8664" s="39" t="s">
        <v>262</v>
      </c>
      <c r="B8664" s="39" t="s">
        <v>235</v>
      </c>
      <c r="C8664" s="7">
        <v>43952</v>
      </c>
      <c r="D8664" s="39" t="s">
        <v>94</v>
      </c>
      <c r="E8664" s="39">
        <v>225</v>
      </c>
      <c r="F8664" s="82">
        <f t="shared" si="405"/>
        <v>0.22500000000000001</v>
      </c>
      <c r="G8664" s="39">
        <f>VLOOKUP(N8664,Currecny_M!$A$1:$P$10,2,FALSE)</f>
        <v>75</v>
      </c>
      <c r="H8664" s="39">
        <f>MATCH(C8664,Currecny_M!$A$1:$P$1,0)</f>
        <v>3</v>
      </c>
      <c r="I8664" s="39">
        <f>VLOOKUP(N8664,Currecny_M!$A$1:$P$10,MATCH(Database!C8664,Currecny_M!$A$1:$P$1,0),FALSE)</f>
        <v>75.75</v>
      </c>
      <c r="J8664" s="82">
        <f t="shared" si="406"/>
        <v>17.043749999999999</v>
      </c>
      <c r="K8664" s="39">
        <f>VLOOKUP('Cover page'!$B$6,Currecny_M!$A$1:$P$10,MATCH(Database!C8664,Currecny_M!$A$1:$P$1,0),FALSE)</f>
        <v>1</v>
      </c>
      <c r="L8664" s="82">
        <f t="shared" si="407"/>
        <v>17.043749999999999</v>
      </c>
      <c r="M8664" s="82">
        <f>((E8664/$F$1)*VLOOKUP(N8664,Currecny_M!$A$1:$P$10,MATCH(Database!C8664,Currecny_M!$A$1:$P$1,0),FALSE))/VLOOKUP('Cover page'!$B$6,Currecny_M!$A$1:$P$10,MATCH(Database!C8664,Currecny_M!$A$1:$P$1,0),FALSE)</f>
        <v>17.043749999999999</v>
      </c>
      <c r="N8664" s="6" t="str">
        <f>VLOOKUP(B8664,Master!$A$2:$C$11,3,FALSE)</f>
        <v>USD</v>
      </c>
      <c r="O8664" s="6" t="str">
        <f>VLOOKUP(B8664,Master!$A$2:$C$11,2,FALSE)</f>
        <v>America</v>
      </c>
      <c r="Q8664" s="39" t="str">
        <f>VLOOKUP(D8664,GL_Master!$A$1:$D$80,2,FALSE)</f>
        <v>PL</v>
      </c>
      <c r="R8664" s="39" t="str">
        <f>VLOOKUP(D8664,GL_Master!$A$1:$D$80,3,FALSE)</f>
        <v xml:space="preserve">Gratuity expenses </v>
      </c>
      <c r="S8664" s="39" t="str">
        <f>VLOOKUP(D8664,GL_Master!$A$1:$D$80,4,FALSE)</f>
        <v>Gratuity</v>
      </c>
    </row>
    <row r="8665" spans="1:19" x14ac:dyDescent="0.25">
      <c r="A8665" s="39" t="s">
        <v>262</v>
      </c>
      <c r="B8665" s="39" t="s">
        <v>235</v>
      </c>
      <c r="C8665" s="7">
        <v>43952</v>
      </c>
      <c r="D8665" s="39" t="s">
        <v>95</v>
      </c>
      <c r="E8665" s="39">
        <v>76</v>
      </c>
      <c r="F8665" s="82">
        <f t="shared" si="405"/>
        <v>7.5999999999999998E-2</v>
      </c>
      <c r="G8665" s="39">
        <f>VLOOKUP(N8665,Currecny_M!$A$1:$P$10,2,FALSE)</f>
        <v>75</v>
      </c>
      <c r="H8665" s="39">
        <f>MATCH(C8665,Currecny_M!$A$1:$P$1,0)</f>
        <v>3</v>
      </c>
      <c r="I8665" s="39">
        <f>VLOOKUP(N8665,Currecny_M!$A$1:$P$10,MATCH(Database!C8665,Currecny_M!$A$1:$P$1,0),FALSE)</f>
        <v>75.75</v>
      </c>
      <c r="J8665" s="82">
        <f t="shared" si="406"/>
        <v>5.7569999999999997</v>
      </c>
      <c r="K8665" s="39">
        <f>VLOOKUP('Cover page'!$B$6,Currecny_M!$A$1:$P$10,MATCH(Database!C8665,Currecny_M!$A$1:$P$1,0),FALSE)</f>
        <v>1</v>
      </c>
      <c r="L8665" s="82">
        <f t="shared" si="407"/>
        <v>5.7569999999999997</v>
      </c>
      <c r="M8665" s="82">
        <f>((E8665/$F$1)*VLOOKUP(N8665,Currecny_M!$A$1:$P$10,MATCH(Database!C8665,Currecny_M!$A$1:$P$1,0),FALSE))/VLOOKUP('Cover page'!$B$6,Currecny_M!$A$1:$P$10,MATCH(Database!C8665,Currecny_M!$A$1:$P$1,0),FALSE)</f>
        <v>5.7569999999999997</v>
      </c>
      <c r="N8665" s="6" t="str">
        <f>VLOOKUP(B8665,Master!$A$2:$C$11,3,FALSE)</f>
        <v>USD</v>
      </c>
      <c r="O8665" s="6" t="str">
        <f>VLOOKUP(B8665,Master!$A$2:$C$11,2,FALSE)</f>
        <v>America</v>
      </c>
      <c r="Q8665" s="39" t="str">
        <f>VLOOKUP(D8665,GL_Master!$A$1:$D$80,2,FALSE)</f>
        <v>PL</v>
      </c>
      <c r="R8665" s="39" t="str">
        <f>VLOOKUP(D8665,GL_Master!$A$1:$D$80,3,FALSE)</f>
        <v>Salary wages &amp; benefits</v>
      </c>
      <c r="S8665" s="39" t="str">
        <f>VLOOKUP(D8665,GL_Master!$A$1:$D$80,4,FALSE)</f>
        <v>Employee benefits expense</v>
      </c>
    </row>
    <row r="8666" spans="1:19" x14ac:dyDescent="0.25">
      <c r="A8666" s="39" t="s">
        <v>262</v>
      </c>
      <c r="B8666" s="39" t="s">
        <v>235</v>
      </c>
      <c r="C8666" s="7">
        <v>43952</v>
      </c>
      <c r="D8666" s="39" t="s">
        <v>96</v>
      </c>
      <c r="E8666" s="39">
        <v>668</v>
      </c>
      <c r="F8666" s="82">
        <f t="shared" si="405"/>
        <v>0.66800000000000004</v>
      </c>
      <c r="G8666" s="39">
        <f>VLOOKUP(N8666,Currecny_M!$A$1:$P$10,2,FALSE)</f>
        <v>75</v>
      </c>
      <c r="H8666" s="39">
        <f>MATCH(C8666,Currecny_M!$A$1:$P$1,0)</f>
        <v>3</v>
      </c>
      <c r="I8666" s="39">
        <f>VLOOKUP(N8666,Currecny_M!$A$1:$P$10,MATCH(Database!C8666,Currecny_M!$A$1:$P$1,0),FALSE)</f>
        <v>75.75</v>
      </c>
      <c r="J8666" s="82">
        <f t="shared" si="406"/>
        <v>50.601000000000006</v>
      </c>
      <c r="K8666" s="39">
        <f>VLOOKUP('Cover page'!$B$6,Currecny_M!$A$1:$P$10,MATCH(Database!C8666,Currecny_M!$A$1:$P$1,0),FALSE)</f>
        <v>1</v>
      </c>
      <c r="L8666" s="82">
        <f t="shared" si="407"/>
        <v>50.601000000000006</v>
      </c>
      <c r="M8666" s="82">
        <f>((E8666/$F$1)*VLOOKUP(N8666,Currecny_M!$A$1:$P$10,MATCH(Database!C8666,Currecny_M!$A$1:$P$1,0),FALSE))/VLOOKUP('Cover page'!$B$6,Currecny_M!$A$1:$P$10,MATCH(Database!C8666,Currecny_M!$A$1:$P$1,0),FALSE)</f>
        <v>50.601000000000006</v>
      </c>
      <c r="N8666" s="6" t="str">
        <f>VLOOKUP(B8666,Master!$A$2:$C$11,3,FALSE)</f>
        <v>USD</v>
      </c>
      <c r="O8666" s="6" t="str">
        <f>VLOOKUP(B8666,Master!$A$2:$C$11,2,FALSE)</f>
        <v>America</v>
      </c>
      <c r="Q8666" s="39" t="str">
        <f>VLOOKUP(D8666,GL_Master!$A$1:$D$80,2,FALSE)</f>
        <v>PL</v>
      </c>
      <c r="R8666" s="39" t="str">
        <f>VLOOKUP(D8666,GL_Master!$A$1:$D$80,3,FALSE)</f>
        <v>Salary wages &amp; benefits</v>
      </c>
      <c r="S8666" s="39" t="str">
        <f>VLOOKUP(D8666,GL_Master!$A$1:$D$80,4,FALSE)</f>
        <v>Employee benefits expense</v>
      </c>
    </row>
    <row r="8667" spans="1:19" x14ac:dyDescent="0.25">
      <c r="A8667" s="39" t="s">
        <v>262</v>
      </c>
      <c r="B8667" s="39" t="s">
        <v>235</v>
      </c>
      <c r="C8667" s="7">
        <v>43952</v>
      </c>
      <c r="D8667" s="39" t="s">
        <v>97</v>
      </c>
      <c r="E8667" s="39">
        <v>35</v>
      </c>
      <c r="F8667" s="82">
        <f t="shared" si="405"/>
        <v>3.5000000000000003E-2</v>
      </c>
      <c r="G8667" s="39">
        <f>VLOOKUP(N8667,Currecny_M!$A$1:$P$10,2,FALSE)</f>
        <v>75</v>
      </c>
      <c r="H8667" s="39">
        <f>MATCH(C8667,Currecny_M!$A$1:$P$1,0)</f>
        <v>3</v>
      </c>
      <c r="I8667" s="39">
        <f>VLOOKUP(N8667,Currecny_M!$A$1:$P$10,MATCH(Database!C8667,Currecny_M!$A$1:$P$1,0),FALSE)</f>
        <v>75.75</v>
      </c>
      <c r="J8667" s="82">
        <f t="shared" si="406"/>
        <v>2.6512500000000001</v>
      </c>
      <c r="K8667" s="39">
        <f>VLOOKUP('Cover page'!$B$6,Currecny_M!$A$1:$P$10,MATCH(Database!C8667,Currecny_M!$A$1:$P$1,0),FALSE)</f>
        <v>1</v>
      </c>
      <c r="L8667" s="82">
        <f t="shared" si="407"/>
        <v>2.6512500000000001</v>
      </c>
      <c r="M8667" s="82">
        <f>((E8667/$F$1)*VLOOKUP(N8667,Currecny_M!$A$1:$P$10,MATCH(Database!C8667,Currecny_M!$A$1:$P$1,0),FALSE))/VLOOKUP('Cover page'!$B$6,Currecny_M!$A$1:$P$10,MATCH(Database!C8667,Currecny_M!$A$1:$P$1,0),FALSE)</f>
        <v>2.6512500000000001</v>
      </c>
      <c r="N8667" s="6" t="str">
        <f>VLOOKUP(B8667,Master!$A$2:$C$11,3,FALSE)</f>
        <v>USD</v>
      </c>
      <c r="O8667" s="6" t="str">
        <f>VLOOKUP(B8667,Master!$A$2:$C$11,2,FALSE)</f>
        <v>America</v>
      </c>
      <c r="Q8667" s="39" t="str">
        <f>VLOOKUP(D8667,GL_Master!$A$1:$D$80,2,FALSE)</f>
        <v>PL</v>
      </c>
      <c r="R8667" s="39" t="str">
        <f>VLOOKUP(D8667,GL_Master!$A$1:$D$80,3,FALSE)</f>
        <v>Salary wages &amp; benefits</v>
      </c>
      <c r="S8667" s="39" t="str">
        <f>VLOOKUP(D8667,GL_Master!$A$1:$D$80,4,FALSE)</f>
        <v>Employee benefits expense</v>
      </c>
    </row>
    <row r="8668" spans="1:19" x14ac:dyDescent="0.25">
      <c r="A8668" s="39" t="s">
        <v>262</v>
      </c>
      <c r="B8668" s="39" t="s">
        <v>235</v>
      </c>
      <c r="C8668" s="7">
        <v>43952</v>
      </c>
      <c r="D8668" s="39" t="s">
        <v>98</v>
      </c>
      <c r="E8668" s="39">
        <v>71</v>
      </c>
      <c r="F8668" s="82">
        <f t="shared" si="405"/>
        <v>7.0999999999999994E-2</v>
      </c>
      <c r="G8668" s="39">
        <f>VLOOKUP(N8668,Currecny_M!$A$1:$P$10,2,FALSE)</f>
        <v>75</v>
      </c>
      <c r="H8668" s="39">
        <f>MATCH(C8668,Currecny_M!$A$1:$P$1,0)</f>
        <v>3</v>
      </c>
      <c r="I8668" s="39">
        <f>VLOOKUP(N8668,Currecny_M!$A$1:$P$10,MATCH(Database!C8668,Currecny_M!$A$1:$P$1,0),FALSE)</f>
        <v>75.75</v>
      </c>
      <c r="J8668" s="82">
        <f t="shared" si="406"/>
        <v>5.3782499999999995</v>
      </c>
      <c r="K8668" s="39">
        <f>VLOOKUP('Cover page'!$B$6,Currecny_M!$A$1:$P$10,MATCH(Database!C8668,Currecny_M!$A$1:$P$1,0),FALSE)</f>
        <v>1</v>
      </c>
      <c r="L8668" s="82">
        <f t="shared" si="407"/>
        <v>5.3782499999999995</v>
      </c>
      <c r="M8668" s="82">
        <f>((E8668/$F$1)*VLOOKUP(N8668,Currecny_M!$A$1:$P$10,MATCH(Database!C8668,Currecny_M!$A$1:$P$1,0),FALSE))/VLOOKUP('Cover page'!$B$6,Currecny_M!$A$1:$P$10,MATCH(Database!C8668,Currecny_M!$A$1:$P$1,0),FALSE)</f>
        <v>5.3782499999999995</v>
      </c>
      <c r="N8668" s="6" t="str">
        <f>VLOOKUP(B8668,Master!$A$2:$C$11,3,FALSE)</f>
        <v>USD</v>
      </c>
      <c r="O8668" s="6" t="str">
        <f>VLOOKUP(B8668,Master!$A$2:$C$11,2,FALSE)</f>
        <v>America</v>
      </c>
      <c r="Q8668" s="39" t="str">
        <f>VLOOKUP(D8668,GL_Master!$A$1:$D$80,2,FALSE)</f>
        <v>PL</v>
      </c>
      <c r="R8668" s="39" t="str">
        <f>VLOOKUP(D8668,GL_Master!$A$1:$D$80,3,FALSE)</f>
        <v>Salary wages &amp; benefits</v>
      </c>
      <c r="S8668" s="39" t="str">
        <f>VLOOKUP(D8668,GL_Master!$A$1:$D$80,4,FALSE)</f>
        <v>Employee benefits expense</v>
      </c>
    </row>
    <row r="8669" spans="1:19" x14ac:dyDescent="0.25">
      <c r="A8669" s="39" t="s">
        <v>262</v>
      </c>
      <c r="B8669" s="39" t="s">
        <v>235</v>
      </c>
      <c r="C8669" s="7">
        <v>43952</v>
      </c>
      <c r="D8669" s="39" t="s">
        <v>99</v>
      </c>
      <c r="E8669" s="39">
        <v>36</v>
      </c>
      <c r="F8669" s="82">
        <f t="shared" si="405"/>
        <v>3.5999999999999997E-2</v>
      </c>
      <c r="G8669" s="39">
        <f>VLOOKUP(N8669,Currecny_M!$A$1:$P$10,2,FALSE)</f>
        <v>75</v>
      </c>
      <c r="H8669" s="39">
        <f>MATCH(C8669,Currecny_M!$A$1:$P$1,0)</f>
        <v>3</v>
      </c>
      <c r="I8669" s="39">
        <f>VLOOKUP(N8669,Currecny_M!$A$1:$P$10,MATCH(Database!C8669,Currecny_M!$A$1:$P$1,0),FALSE)</f>
        <v>75.75</v>
      </c>
      <c r="J8669" s="82">
        <f t="shared" si="406"/>
        <v>2.7269999999999999</v>
      </c>
      <c r="K8669" s="39">
        <f>VLOOKUP('Cover page'!$B$6,Currecny_M!$A$1:$P$10,MATCH(Database!C8669,Currecny_M!$A$1:$P$1,0),FALSE)</f>
        <v>1</v>
      </c>
      <c r="L8669" s="82">
        <f t="shared" si="407"/>
        <v>2.7269999999999999</v>
      </c>
      <c r="M8669" s="82">
        <f>((E8669/$F$1)*VLOOKUP(N8669,Currecny_M!$A$1:$P$10,MATCH(Database!C8669,Currecny_M!$A$1:$P$1,0),FALSE))/VLOOKUP('Cover page'!$B$6,Currecny_M!$A$1:$P$10,MATCH(Database!C8669,Currecny_M!$A$1:$P$1,0),FALSE)</f>
        <v>2.7269999999999999</v>
      </c>
      <c r="N8669" s="6" t="str">
        <f>VLOOKUP(B8669,Master!$A$2:$C$11,3,FALSE)</f>
        <v>USD</v>
      </c>
      <c r="O8669" s="6" t="str">
        <f>VLOOKUP(B8669,Master!$A$2:$C$11,2,FALSE)</f>
        <v>America</v>
      </c>
      <c r="Q8669" s="39" t="str">
        <f>VLOOKUP(D8669,GL_Master!$A$1:$D$80,2,FALSE)</f>
        <v>PL</v>
      </c>
      <c r="R8669" s="39" t="str">
        <f>VLOOKUP(D8669,GL_Master!$A$1:$D$80,3,FALSE)</f>
        <v>Salary wages &amp; benefits</v>
      </c>
      <c r="S8669" s="39" t="str">
        <f>VLOOKUP(D8669,GL_Master!$A$1:$D$80,4,FALSE)</f>
        <v>Employee benefits expense</v>
      </c>
    </row>
    <row r="8670" spans="1:19" x14ac:dyDescent="0.25">
      <c r="A8670" s="39" t="s">
        <v>262</v>
      </c>
      <c r="B8670" s="39" t="s">
        <v>235</v>
      </c>
      <c r="C8670" s="7">
        <v>43952</v>
      </c>
      <c r="D8670" s="39" t="s">
        <v>100</v>
      </c>
      <c r="E8670" s="39">
        <v>257</v>
      </c>
      <c r="F8670" s="82">
        <f t="shared" si="405"/>
        <v>0.25700000000000001</v>
      </c>
      <c r="G8670" s="39">
        <f>VLOOKUP(N8670,Currecny_M!$A$1:$P$10,2,FALSE)</f>
        <v>75</v>
      </c>
      <c r="H8670" s="39">
        <f>MATCH(C8670,Currecny_M!$A$1:$P$1,0)</f>
        <v>3</v>
      </c>
      <c r="I8670" s="39">
        <f>VLOOKUP(N8670,Currecny_M!$A$1:$P$10,MATCH(Database!C8670,Currecny_M!$A$1:$P$1,0),FALSE)</f>
        <v>75.75</v>
      </c>
      <c r="J8670" s="82">
        <f t="shared" si="406"/>
        <v>19.467749999999999</v>
      </c>
      <c r="K8670" s="39">
        <f>VLOOKUP('Cover page'!$B$6,Currecny_M!$A$1:$P$10,MATCH(Database!C8670,Currecny_M!$A$1:$P$1,0),FALSE)</f>
        <v>1</v>
      </c>
      <c r="L8670" s="82">
        <f t="shared" si="407"/>
        <v>19.467749999999999</v>
      </c>
      <c r="M8670" s="82">
        <f>((E8670/$F$1)*VLOOKUP(N8670,Currecny_M!$A$1:$P$10,MATCH(Database!C8670,Currecny_M!$A$1:$P$1,0),FALSE))/VLOOKUP('Cover page'!$B$6,Currecny_M!$A$1:$P$10,MATCH(Database!C8670,Currecny_M!$A$1:$P$1,0),FALSE)</f>
        <v>19.467749999999999</v>
      </c>
      <c r="N8670" s="6" t="str">
        <f>VLOOKUP(B8670,Master!$A$2:$C$11,3,FALSE)</f>
        <v>USD</v>
      </c>
      <c r="O8670" s="6" t="str">
        <f>VLOOKUP(B8670,Master!$A$2:$C$11,2,FALSE)</f>
        <v>America</v>
      </c>
      <c r="Q8670" s="39" t="str">
        <f>VLOOKUP(D8670,GL_Master!$A$1:$D$80,2,FALSE)</f>
        <v>PL</v>
      </c>
      <c r="R8670" s="39" t="str">
        <f>VLOOKUP(D8670,GL_Master!$A$1:$D$80,3,FALSE)</f>
        <v>Salary wages &amp; benefits</v>
      </c>
      <c r="S8670" s="39" t="str">
        <f>VLOOKUP(D8670,GL_Master!$A$1:$D$80,4,FALSE)</f>
        <v>Employee benefits expense</v>
      </c>
    </row>
    <row r="8671" spans="1:19" x14ac:dyDescent="0.25">
      <c r="A8671" s="39" t="s">
        <v>262</v>
      </c>
      <c r="B8671" s="39" t="s">
        <v>235</v>
      </c>
      <c r="C8671" s="7">
        <v>43952</v>
      </c>
      <c r="D8671" s="39" t="s">
        <v>30</v>
      </c>
      <c r="E8671" s="39">
        <v>71</v>
      </c>
      <c r="F8671" s="82">
        <f t="shared" si="405"/>
        <v>7.0999999999999994E-2</v>
      </c>
      <c r="G8671" s="39">
        <f>VLOOKUP(N8671,Currecny_M!$A$1:$P$10,2,FALSE)</f>
        <v>75</v>
      </c>
      <c r="H8671" s="39">
        <f>MATCH(C8671,Currecny_M!$A$1:$P$1,0)</f>
        <v>3</v>
      </c>
      <c r="I8671" s="39">
        <f>VLOOKUP(N8671,Currecny_M!$A$1:$P$10,MATCH(Database!C8671,Currecny_M!$A$1:$P$1,0),FALSE)</f>
        <v>75.75</v>
      </c>
      <c r="J8671" s="82">
        <f t="shared" si="406"/>
        <v>5.3782499999999995</v>
      </c>
      <c r="K8671" s="39">
        <f>VLOOKUP('Cover page'!$B$6,Currecny_M!$A$1:$P$10,MATCH(Database!C8671,Currecny_M!$A$1:$P$1,0),FALSE)</f>
        <v>1</v>
      </c>
      <c r="L8671" s="82">
        <f t="shared" si="407"/>
        <v>5.3782499999999995</v>
      </c>
      <c r="M8671" s="82">
        <f>((E8671/$F$1)*VLOOKUP(N8671,Currecny_M!$A$1:$P$10,MATCH(Database!C8671,Currecny_M!$A$1:$P$1,0),FALSE))/VLOOKUP('Cover page'!$B$6,Currecny_M!$A$1:$P$10,MATCH(Database!C8671,Currecny_M!$A$1:$P$1,0),FALSE)</f>
        <v>5.3782499999999995</v>
      </c>
      <c r="N8671" s="6" t="str">
        <f>VLOOKUP(B8671,Master!$A$2:$C$11,3,FALSE)</f>
        <v>USD</v>
      </c>
      <c r="O8671" s="6" t="str">
        <f>VLOOKUP(B8671,Master!$A$2:$C$11,2,FALSE)</f>
        <v>America</v>
      </c>
      <c r="Q8671" s="39" t="str">
        <f>VLOOKUP(D8671,GL_Master!$A$1:$D$80,2,FALSE)</f>
        <v>PL</v>
      </c>
      <c r="R8671" s="39" t="str">
        <f>VLOOKUP(D8671,GL_Master!$A$1:$D$80,3,FALSE)</f>
        <v>Travelling and conveyance</v>
      </c>
      <c r="S8671" s="39" t="str">
        <f>VLOOKUP(D8671,GL_Master!$A$1:$D$80,4,FALSE)</f>
        <v>Local conveyance</v>
      </c>
    </row>
    <row r="8672" spans="1:19" x14ac:dyDescent="0.25">
      <c r="A8672" s="39" t="s">
        <v>262</v>
      </c>
      <c r="B8672" s="39" t="s">
        <v>235</v>
      </c>
      <c r="C8672" s="7">
        <v>43952</v>
      </c>
      <c r="D8672" s="39" t="s">
        <v>31</v>
      </c>
      <c r="E8672" s="39">
        <v>35</v>
      </c>
      <c r="F8672" s="82">
        <f t="shared" si="405"/>
        <v>3.5000000000000003E-2</v>
      </c>
      <c r="G8672" s="39">
        <f>VLOOKUP(N8672,Currecny_M!$A$1:$P$10,2,FALSE)</f>
        <v>75</v>
      </c>
      <c r="H8672" s="39">
        <f>MATCH(C8672,Currecny_M!$A$1:$P$1,0)</f>
        <v>3</v>
      </c>
      <c r="I8672" s="39">
        <f>VLOOKUP(N8672,Currecny_M!$A$1:$P$10,MATCH(Database!C8672,Currecny_M!$A$1:$P$1,0),FALSE)</f>
        <v>75.75</v>
      </c>
      <c r="J8672" s="82">
        <f t="shared" si="406"/>
        <v>2.6512500000000001</v>
      </c>
      <c r="K8672" s="39">
        <f>VLOOKUP('Cover page'!$B$6,Currecny_M!$A$1:$P$10,MATCH(Database!C8672,Currecny_M!$A$1:$P$1,0),FALSE)</f>
        <v>1</v>
      </c>
      <c r="L8672" s="82">
        <f t="shared" si="407"/>
        <v>2.6512500000000001</v>
      </c>
      <c r="M8672" s="82">
        <f>((E8672/$F$1)*VLOOKUP(N8672,Currecny_M!$A$1:$P$10,MATCH(Database!C8672,Currecny_M!$A$1:$P$1,0),FALSE))/VLOOKUP('Cover page'!$B$6,Currecny_M!$A$1:$P$10,MATCH(Database!C8672,Currecny_M!$A$1:$P$1,0),FALSE)</f>
        <v>2.6512500000000001</v>
      </c>
      <c r="N8672" s="6" t="str">
        <f>VLOOKUP(B8672,Master!$A$2:$C$11,3,FALSE)</f>
        <v>USD</v>
      </c>
      <c r="O8672" s="6" t="str">
        <f>VLOOKUP(B8672,Master!$A$2:$C$11,2,FALSE)</f>
        <v>America</v>
      </c>
      <c r="Q8672" s="39" t="str">
        <f>VLOOKUP(D8672,GL_Master!$A$1:$D$80,2,FALSE)</f>
        <v>PL</v>
      </c>
      <c r="R8672" s="39" t="str">
        <f>VLOOKUP(D8672,GL_Master!$A$1:$D$80,3,FALSE)</f>
        <v>Office expenses</v>
      </c>
      <c r="S8672" s="39" t="str">
        <f>VLOOKUP(D8672,GL_Master!$A$1:$D$80,4,FALSE)</f>
        <v>Parking charges</v>
      </c>
    </row>
    <row r="8673" spans="1:19" x14ac:dyDescent="0.25">
      <c r="A8673" s="39" t="s">
        <v>262</v>
      </c>
      <c r="B8673" s="39" t="s">
        <v>235</v>
      </c>
      <c r="C8673" s="7">
        <v>43952</v>
      </c>
      <c r="D8673" s="39" t="s">
        <v>101</v>
      </c>
      <c r="E8673" s="39">
        <v>37</v>
      </c>
      <c r="F8673" s="82">
        <f t="shared" si="405"/>
        <v>3.6999999999999998E-2</v>
      </c>
      <c r="G8673" s="39">
        <f>VLOOKUP(N8673,Currecny_M!$A$1:$P$10,2,FALSE)</f>
        <v>75</v>
      </c>
      <c r="H8673" s="39">
        <f>MATCH(C8673,Currecny_M!$A$1:$P$1,0)</f>
        <v>3</v>
      </c>
      <c r="I8673" s="39">
        <f>VLOOKUP(N8673,Currecny_M!$A$1:$P$10,MATCH(Database!C8673,Currecny_M!$A$1:$P$1,0),FALSE)</f>
        <v>75.75</v>
      </c>
      <c r="J8673" s="82">
        <f t="shared" si="406"/>
        <v>2.8027500000000001</v>
      </c>
      <c r="K8673" s="39">
        <f>VLOOKUP('Cover page'!$B$6,Currecny_M!$A$1:$P$10,MATCH(Database!C8673,Currecny_M!$A$1:$P$1,0),FALSE)</f>
        <v>1</v>
      </c>
      <c r="L8673" s="82">
        <f t="shared" si="407"/>
        <v>2.8027500000000001</v>
      </c>
      <c r="M8673" s="82">
        <f>((E8673/$F$1)*VLOOKUP(N8673,Currecny_M!$A$1:$P$10,MATCH(Database!C8673,Currecny_M!$A$1:$P$1,0),FALSE))/VLOOKUP('Cover page'!$B$6,Currecny_M!$A$1:$P$10,MATCH(Database!C8673,Currecny_M!$A$1:$P$1,0),FALSE)</f>
        <v>2.8027500000000001</v>
      </c>
      <c r="N8673" s="6" t="str">
        <f>VLOOKUP(B8673,Master!$A$2:$C$11,3,FALSE)</f>
        <v>USD</v>
      </c>
      <c r="O8673" s="6" t="str">
        <f>VLOOKUP(B8673,Master!$A$2:$C$11,2,FALSE)</f>
        <v>America</v>
      </c>
      <c r="Q8673" s="39" t="str">
        <f>VLOOKUP(D8673,GL_Master!$A$1:$D$80,2,FALSE)</f>
        <v>PL</v>
      </c>
      <c r="R8673" s="39" t="str">
        <f>VLOOKUP(D8673,GL_Master!$A$1:$D$80,3,FALSE)</f>
        <v>COGS</v>
      </c>
      <c r="S8673" s="39" t="str">
        <f>VLOOKUP(D8673,GL_Master!$A$1:$D$80,4,FALSE)</f>
        <v>Purchase of other traded goods</v>
      </c>
    </row>
    <row r="8674" spans="1:19" x14ac:dyDescent="0.25">
      <c r="A8674" s="39" t="s">
        <v>262</v>
      </c>
      <c r="B8674" s="39" t="s">
        <v>235</v>
      </c>
      <c r="C8674" s="7">
        <v>43952</v>
      </c>
      <c r="D8674" s="39" t="s">
        <v>102</v>
      </c>
      <c r="E8674" s="39">
        <v>37</v>
      </c>
      <c r="F8674" s="82">
        <f t="shared" si="405"/>
        <v>3.6999999999999998E-2</v>
      </c>
      <c r="G8674" s="39">
        <f>VLOOKUP(N8674,Currecny_M!$A$1:$P$10,2,FALSE)</f>
        <v>75</v>
      </c>
      <c r="H8674" s="39">
        <f>MATCH(C8674,Currecny_M!$A$1:$P$1,0)</f>
        <v>3</v>
      </c>
      <c r="I8674" s="39">
        <f>VLOOKUP(N8674,Currecny_M!$A$1:$P$10,MATCH(Database!C8674,Currecny_M!$A$1:$P$1,0),FALSE)</f>
        <v>75.75</v>
      </c>
      <c r="J8674" s="82">
        <f t="shared" si="406"/>
        <v>2.8027500000000001</v>
      </c>
      <c r="K8674" s="39">
        <f>VLOOKUP('Cover page'!$B$6,Currecny_M!$A$1:$P$10,MATCH(Database!C8674,Currecny_M!$A$1:$P$1,0),FALSE)</f>
        <v>1</v>
      </c>
      <c r="L8674" s="82">
        <f t="shared" si="407"/>
        <v>2.8027500000000001</v>
      </c>
      <c r="M8674" s="82">
        <f>((E8674/$F$1)*VLOOKUP(N8674,Currecny_M!$A$1:$P$10,MATCH(Database!C8674,Currecny_M!$A$1:$P$1,0),FALSE))/VLOOKUP('Cover page'!$B$6,Currecny_M!$A$1:$P$10,MATCH(Database!C8674,Currecny_M!$A$1:$P$1,0),FALSE)</f>
        <v>2.8027500000000001</v>
      </c>
      <c r="N8674" s="6" t="str">
        <f>VLOOKUP(B8674,Master!$A$2:$C$11,3,FALSE)</f>
        <v>USD</v>
      </c>
      <c r="O8674" s="6" t="str">
        <f>VLOOKUP(B8674,Master!$A$2:$C$11,2,FALSE)</f>
        <v>America</v>
      </c>
      <c r="Q8674" s="39" t="str">
        <f>VLOOKUP(D8674,GL_Master!$A$1:$D$80,2,FALSE)</f>
        <v>PL</v>
      </c>
      <c r="R8674" s="39" t="str">
        <f>VLOOKUP(D8674,GL_Master!$A$1:$D$80,3,FALSE)</f>
        <v>Staff welfare expenses</v>
      </c>
      <c r="S8674" s="39" t="str">
        <f>VLOOKUP(D8674,GL_Master!$A$1:$D$80,4,FALSE)</f>
        <v>Diwali Expense</v>
      </c>
    </row>
    <row r="8675" spans="1:19" x14ac:dyDescent="0.25">
      <c r="A8675" s="39" t="s">
        <v>262</v>
      </c>
      <c r="B8675" s="39" t="s">
        <v>235</v>
      </c>
      <c r="C8675" s="7">
        <v>43952</v>
      </c>
      <c r="D8675" s="39" t="s">
        <v>20</v>
      </c>
      <c r="E8675" s="39">
        <v>76</v>
      </c>
      <c r="F8675" s="82">
        <f t="shared" si="405"/>
        <v>7.5999999999999998E-2</v>
      </c>
      <c r="G8675" s="39">
        <f>VLOOKUP(N8675,Currecny_M!$A$1:$P$10,2,FALSE)</f>
        <v>75</v>
      </c>
      <c r="H8675" s="39">
        <f>MATCH(C8675,Currecny_M!$A$1:$P$1,0)</f>
        <v>3</v>
      </c>
      <c r="I8675" s="39">
        <f>VLOOKUP(N8675,Currecny_M!$A$1:$P$10,MATCH(Database!C8675,Currecny_M!$A$1:$P$1,0),FALSE)</f>
        <v>75.75</v>
      </c>
      <c r="J8675" s="82">
        <f t="shared" si="406"/>
        <v>5.7569999999999997</v>
      </c>
      <c r="K8675" s="39">
        <f>VLOOKUP('Cover page'!$B$6,Currecny_M!$A$1:$P$10,MATCH(Database!C8675,Currecny_M!$A$1:$P$1,0),FALSE)</f>
        <v>1</v>
      </c>
      <c r="L8675" s="82">
        <f t="shared" si="407"/>
        <v>5.7569999999999997</v>
      </c>
      <c r="M8675" s="82">
        <f>((E8675/$F$1)*VLOOKUP(N8675,Currecny_M!$A$1:$P$10,MATCH(Database!C8675,Currecny_M!$A$1:$P$1,0),FALSE))/VLOOKUP('Cover page'!$B$6,Currecny_M!$A$1:$P$10,MATCH(Database!C8675,Currecny_M!$A$1:$P$1,0),FALSE)</f>
        <v>5.7569999999999997</v>
      </c>
      <c r="N8675" s="6" t="str">
        <f>VLOOKUP(B8675,Master!$A$2:$C$11,3,FALSE)</f>
        <v>USD</v>
      </c>
      <c r="O8675" s="6" t="str">
        <f>VLOOKUP(B8675,Master!$A$2:$C$11,2,FALSE)</f>
        <v>America</v>
      </c>
      <c r="Q8675" s="39" t="str">
        <f>VLOOKUP(D8675,GL_Master!$A$1:$D$80,2,FALSE)</f>
        <v>PL</v>
      </c>
      <c r="R8675" s="39" t="str">
        <f>VLOOKUP(D8675,GL_Master!$A$1:$D$80,3,FALSE)</f>
        <v>Selling and Marketing expenses</v>
      </c>
      <c r="S8675" s="39" t="str">
        <f>VLOOKUP(D8675,GL_Master!$A$1:$D$80,4,FALSE)</f>
        <v>Business promotion</v>
      </c>
    </row>
    <row r="8676" spans="1:19" x14ac:dyDescent="0.25">
      <c r="A8676" s="39" t="s">
        <v>262</v>
      </c>
      <c r="B8676" s="39" t="s">
        <v>235</v>
      </c>
      <c r="C8676" s="7">
        <v>43952</v>
      </c>
      <c r="D8676" s="39" t="s">
        <v>29</v>
      </c>
      <c r="E8676" s="39">
        <v>72</v>
      </c>
      <c r="F8676" s="82">
        <f t="shared" si="405"/>
        <v>7.1999999999999995E-2</v>
      </c>
      <c r="G8676" s="39">
        <f>VLOOKUP(N8676,Currecny_M!$A$1:$P$10,2,FALSE)</f>
        <v>75</v>
      </c>
      <c r="H8676" s="39">
        <f>MATCH(C8676,Currecny_M!$A$1:$P$1,0)</f>
        <v>3</v>
      </c>
      <c r="I8676" s="39">
        <f>VLOOKUP(N8676,Currecny_M!$A$1:$P$10,MATCH(Database!C8676,Currecny_M!$A$1:$P$1,0),FALSE)</f>
        <v>75.75</v>
      </c>
      <c r="J8676" s="82">
        <f t="shared" si="406"/>
        <v>5.4539999999999997</v>
      </c>
      <c r="K8676" s="39">
        <f>VLOOKUP('Cover page'!$B$6,Currecny_M!$A$1:$P$10,MATCH(Database!C8676,Currecny_M!$A$1:$P$1,0),FALSE)</f>
        <v>1</v>
      </c>
      <c r="L8676" s="82">
        <f t="shared" si="407"/>
        <v>5.4539999999999997</v>
      </c>
      <c r="M8676" s="82">
        <f>((E8676/$F$1)*VLOOKUP(N8676,Currecny_M!$A$1:$P$10,MATCH(Database!C8676,Currecny_M!$A$1:$P$1,0),FALSE))/VLOOKUP('Cover page'!$B$6,Currecny_M!$A$1:$P$10,MATCH(Database!C8676,Currecny_M!$A$1:$P$1,0),FALSE)</f>
        <v>5.4539999999999997</v>
      </c>
      <c r="N8676" s="6" t="str">
        <f>VLOOKUP(B8676,Master!$A$2:$C$11,3,FALSE)</f>
        <v>USD</v>
      </c>
      <c r="O8676" s="6" t="str">
        <f>VLOOKUP(B8676,Master!$A$2:$C$11,2,FALSE)</f>
        <v>America</v>
      </c>
      <c r="Q8676" s="39" t="str">
        <f>VLOOKUP(D8676,GL_Master!$A$1:$D$80,2,FALSE)</f>
        <v>PL</v>
      </c>
      <c r="R8676" s="39" t="str">
        <f>VLOOKUP(D8676,GL_Master!$A$1:$D$80,3,FALSE)</f>
        <v>Communication &amp; internet exp</v>
      </c>
      <c r="S8676" s="39" t="str">
        <f>VLOOKUP(D8676,GL_Master!$A$1:$D$80,4,FALSE)</f>
        <v>Communication cost</v>
      </c>
    </row>
    <row r="8677" spans="1:19" x14ac:dyDescent="0.25">
      <c r="A8677" s="39" t="s">
        <v>262</v>
      </c>
      <c r="B8677" s="39" t="s">
        <v>235</v>
      </c>
      <c r="C8677" s="7">
        <v>43952</v>
      </c>
      <c r="D8677" s="39" t="s">
        <v>41</v>
      </c>
      <c r="E8677" s="39">
        <v>35</v>
      </c>
      <c r="F8677" s="82">
        <f t="shared" si="405"/>
        <v>3.5000000000000003E-2</v>
      </c>
      <c r="G8677" s="39">
        <f>VLOOKUP(N8677,Currecny_M!$A$1:$P$10,2,FALSE)</f>
        <v>75</v>
      </c>
      <c r="H8677" s="39">
        <f>MATCH(C8677,Currecny_M!$A$1:$P$1,0)</f>
        <v>3</v>
      </c>
      <c r="I8677" s="39">
        <f>VLOOKUP(N8677,Currecny_M!$A$1:$P$10,MATCH(Database!C8677,Currecny_M!$A$1:$P$1,0),FALSE)</f>
        <v>75.75</v>
      </c>
      <c r="J8677" s="82">
        <f t="shared" si="406"/>
        <v>2.6512500000000001</v>
      </c>
      <c r="K8677" s="39">
        <f>VLOOKUP('Cover page'!$B$6,Currecny_M!$A$1:$P$10,MATCH(Database!C8677,Currecny_M!$A$1:$P$1,0),FALSE)</f>
        <v>1</v>
      </c>
      <c r="L8677" s="82">
        <f t="shared" si="407"/>
        <v>2.6512500000000001</v>
      </c>
      <c r="M8677" s="82">
        <f>((E8677/$F$1)*VLOOKUP(N8677,Currecny_M!$A$1:$P$10,MATCH(Database!C8677,Currecny_M!$A$1:$P$1,0),FALSE))/VLOOKUP('Cover page'!$B$6,Currecny_M!$A$1:$P$10,MATCH(Database!C8677,Currecny_M!$A$1:$P$1,0),FALSE)</f>
        <v>2.6512500000000001</v>
      </c>
      <c r="N8677" s="6" t="str">
        <f>VLOOKUP(B8677,Master!$A$2:$C$11,3,FALSE)</f>
        <v>USD</v>
      </c>
      <c r="O8677" s="6" t="str">
        <f>VLOOKUP(B8677,Master!$A$2:$C$11,2,FALSE)</f>
        <v>America</v>
      </c>
      <c r="Q8677" s="39" t="str">
        <f>VLOOKUP(D8677,GL_Master!$A$1:$D$80,2,FALSE)</f>
        <v>PL</v>
      </c>
      <c r="R8677" s="39" t="str">
        <f>VLOOKUP(D8677,GL_Master!$A$1:$D$80,3,FALSE)</f>
        <v>Communication &amp; internet exp</v>
      </c>
      <c r="S8677" s="39" t="str">
        <f>VLOOKUP(D8677,GL_Master!$A$1:$D$80,4,FALSE)</f>
        <v>Communication cost</v>
      </c>
    </row>
    <row r="8678" spans="1:19" x14ac:dyDescent="0.25">
      <c r="A8678" s="39" t="s">
        <v>262</v>
      </c>
      <c r="B8678" s="39" t="s">
        <v>235</v>
      </c>
      <c r="C8678" s="7">
        <v>43952</v>
      </c>
      <c r="D8678" s="39" t="s">
        <v>103</v>
      </c>
      <c r="E8678" s="39">
        <v>73</v>
      </c>
      <c r="F8678" s="82">
        <f t="shared" si="405"/>
        <v>7.2999999999999995E-2</v>
      </c>
      <c r="G8678" s="39">
        <f>VLOOKUP(N8678,Currecny_M!$A$1:$P$10,2,FALSE)</f>
        <v>75</v>
      </c>
      <c r="H8678" s="39">
        <f>MATCH(C8678,Currecny_M!$A$1:$P$1,0)</f>
        <v>3</v>
      </c>
      <c r="I8678" s="39">
        <f>VLOOKUP(N8678,Currecny_M!$A$1:$P$10,MATCH(Database!C8678,Currecny_M!$A$1:$P$1,0),FALSE)</f>
        <v>75.75</v>
      </c>
      <c r="J8678" s="82">
        <f t="shared" si="406"/>
        <v>5.5297499999999999</v>
      </c>
      <c r="K8678" s="39">
        <f>VLOOKUP('Cover page'!$B$6,Currecny_M!$A$1:$P$10,MATCH(Database!C8678,Currecny_M!$A$1:$P$1,0),FALSE)</f>
        <v>1</v>
      </c>
      <c r="L8678" s="82">
        <f t="shared" si="407"/>
        <v>5.5297499999999999</v>
      </c>
      <c r="M8678" s="82">
        <f>((E8678/$F$1)*VLOOKUP(N8678,Currecny_M!$A$1:$P$10,MATCH(Database!C8678,Currecny_M!$A$1:$P$1,0),FALSE))/VLOOKUP('Cover page'!$B$6,Currecny_M!$A$1:$P$10,MATCH(Database!C8678,Currecny_M!$A$1:$P$1,0),FALSE)</f>
        <v>5.5297499999999999</v>
      </c>
      <c r="N8678" s="6" t="str">
        <f>VLOOKUP(B8678,Master!$A$2:$C$11,3,FALSE)</f>
        <v>USD</v>
      </c>
      <c r="O8678" s="6" t="str">
        <f>VLOOKUP(B8678,Master!$A$2:$C$11,2,FALSE)</f>
        <v>America</v>
      </c>
      <c r="Q8678" s="39" t="str">
        <f>VLOOKUP(D8678,GL_Master!$A$1:$D$80,2,FALSE)</f>
        <v>PL</v>
      </c>
      <c r="R8678" s="39" t="str">
        <f>VLOOKUP(D8678,GL_Master!$A$1:$D$80,3,FALSE)</f>
        <v>Communication &amp; internet exp</v>
      </c>
      <c r="S8678" s="39" t="str">
        <f>VLOOKUP(D8678,GL_Master!$A$1:$D$80,4,FALSE)</f>
        <v>Communication cost</v>
      </c>
    </row>
    <row r="8679" spans="1:19" x14ac:dyDescent="0.25">
      <c r="A8679" s="39" t="s">
        <v>262</v>
      </c>
      <c r="B8679" s="39" t="s">
        <v>235</v>
      </c>
      <c r="C8679" s="7">
        <v>43952</v>
      </c>
      <c r="D8679" s="39" t="s">
        <v>104</v>
      </c>
      <c r="E8679" s="39">
        <v>107</v>
      </c>
      <c r="F8679" s="82">
        <f t="shared" si="405"/>
        <v>0.107</v>
      </c>
      <c r="G8679" s="39">
        <f>VLOOKUP(N8679,Currecny_M!$A$1:$P$10,2,FALSE)</f>
        <v>75</v>
      </c>
      <c r="H8679" s="39">
        <f>MATCH(C8679,Currecny_M!$A$1:$P$1,0)</f>
        <v>3</v>
      </c>
      <c r="I8679" s="39">
        <f>VLOOKUP(N8679,Currecny_M!$A$1:$P$10,MATCH(Database!C8679,Currecny_M!$A$1:$P$1,0),FALSE)</f>
        <v>75.75</v>
      </c>
      <c r="J8679" s="82">
        <f t="shared" si="406"/>
        <v>8.1052499999999998</v>
      </c>
      <c r="K8679" s="39">
        <f>VLOOKUP('Cover page'!$B$6,Currecny_M!$A$1:$P$10,MATCH(Database!C8679,Currecny_M!$A$1:$P$1,0),FALSE)</f>
        <v>1</v>
      </c>
      <c r="L8679" s="82">
        <f t="shared" si="407"/>
        <v>8.1052499999999998</v>
      </c>
      <c r="M8679" s="82">
        <f>((E8679/$F$1)*VLOOKUP(N8679,Currecny_M!$A$1:$P$10,MATCH(Database!C8679,Currecny_M!$A$1:$P$1,0),FALSE))/VLOOKUP('Cover page'!$B$6,Currecny_M!$A$1:$P$10,MATCH(Database!C8679,Currecny_M!$A$1:$P$1,0),FALSE)</f>
        <v>8.1052499999999998</v>
      </c>
      <c r="N8679" s="6" t="str">
        <f>VLOOKUP(B8679,Master!$A$2:$C$11,3,FALSE)</f>
        <v>USD</v>
      </c>
      <c r="O8679" s="6" t="str">
        <f>VLOOKUP(B8679,Master!$A$2:$C$11,2,FALSE)</f>
        <v>America</v>
      </c>
      <c r="Q8679" s="39" t="str">
        <f>VLOOKUP(D8679,GL_Master!$A$1:$D$80,2,FALSE)</f>
        <v>PL</v>
      </c>
      <c r="R8679" s="39" t="str">
        <f>VLOOKUP(D8679,GL_Master!$A$1:$D$80,3,FALSE)</f>
        <v>Legal &amp; Professional expenses</v>
      </c>
      <c r="S8679" s="39" t="str">
        <f>VLOOKUP(D8679,GL_Master!$A$1:$D$80,4,FALSE)</f>
        <v>Professional Fees - Others</v>
      </c>
    </row>
    <row r="8680" spans="1:19" x14ac:dyDescent="0.25">
      <c r="A8680" s="39" t="s">
        <v>262</v>
      </c>
      <c r="B8680" s="39" t="s">
        <v>235</v>
      </c>
      <c r="C8680" s="7">
        <v>43952</v>
      </c>
      <c r="D8680" s="39" t="s">
        <v>105</v>
      </c>
      <c r="E8680" s="39">
        <v>73</v>
      </c>
      <c r="F8680" s="82">
        <f t="shared" si="405"/>
        <v>7.2999999999999995E-2</v>
      </c>
      <c r="G8680" s="39">
        <f>VLOOKUP(N8680,Currecny_M!$A$1:$P$10,2,FALSE)</f>
        <v>75</v>
      </c>
      <c r="H8680" s="39">
        <f>MATCH(C8680,Currecny_M!$A$1:$P$1,0)</f>
        <v>3</v>
      </c>
      <c r="I8680" s="39">
        <f>VLOOKUP(N8680,Currecny_M!$A$1:$P$10,MATCH(Database!C8680,Currecny_M!$A$1:$P$1,0),FALSE)</f>
        <v>75.75</v>
      </c>
      <c r="J8680" s="82">
        <f t="shared" si="406"/>
        <v>5.5297499999999999</v>
      </c>
      <c r="K8680" s="39">
        <f>VLOOKUP('Cover page'!$B$6,Currecny_M!$A$1:$P$10,MATCH(Database!C8680,Currecny_M!$A$1:$P$1,0),FALSE)</f>
        <v>1</v>
      </c>
      <c r="L8680" s="82">
        <f t="shared" si="407"/>
        <v>5.5297499999999999</v>
      </c>
      <c r="M8680" s="82">
        <f>((E8680/$F$1)*VLOOKUP(N8680,Currecny_M!$A$1:$P$10,MATCH(Database!C8680,Currecny_M!$A$1:$P$1,0),FALSE))/VLOOKUP('Cover page'!$B$6,Currecny_M!$A$1:$P$10,MATCH(Database!C8680,Currecny_M!$A$1:$P$1,0),FALSE)</f>
        <v>5.5297499999999999</v>
      </c>
      <c r="N8680" s="6" t="str">
        <f>VLOOKUP(B8680,Master!$A$2:$C$11,3,FALSE)</f>
        <v>USD</v>
      </c>
      <c r="O8680" s="6" t="str">
        <f>VLOOKUP(B8680,Master!$A$2:$C$11,2,FALSE)</f>
        <v>America</v>
      </c>
      <c r="Q8680" s="39" t="str">
        <f>VLOOKUP(D8680,GL_Master!$A$1:$D$80,2,FALSE)</f>
        <v>PL</v>
      </c>
      <c r="R8680" s="39" t="str">
        <f>VLOOKUP(D8680,GL_Master!$A$1:$D$80,3,FALSE)</f>
        <v>Travelling and conveyance</v>
      </c>
      <c r="S8680" s="39" t="str">
        <f>VLOOKUP(D8680,GL_Master!$A$1:$D$80,4,FALSE)</f>
        <v>Car hiring and rental services</v>
      </c>
    </row>
    <row r="8681" spans="1:19" x14ac:dyDescent="0.25">
      <c r="A8681" s="39" t="s">
        <v>262</v>
      </c>
      <c r="B8681" s="39" t="s">
        <v>235</v>
      </c>
      <c r="C8681" s="7">
        <v>43952</v>
      </c>
      <c r="D8681" s="39" t="s">
        <v>106</v>
      </c>
      <c r="E8681" s="39">
        <v>37</v>
      </c>
      <c r="F8681" s="82">
        <f t="shared" si="405"/>
        <v>3.6999999999999998E-2</v>
      </c>
      <c r="G8681" s="39">
        <f>VLOOKUP(N8681,Currecny_M!$A$1:$P$10,2,FALSE)</f>
        <v>75</v>
      </c>
      <c r="H8681" s="39">
        <f>MATCH(C8681,Currecny_M!$A$1:$P$1,0)</f>
        <v>3</v>
      </c>
      <c r="I8681" s="39">
        <f>VLOOKUP(N8681,Currecny_M!$A$1:$P$10,MATCH(Database!C8681,Currecny_M!$A$1:$P$1,0),FALSE)</f>
        <v>75.75</v>
      </c>
      <c r="J8681" s="82">
        <f t="shared" si="406"/>
        <v>2.8027500000000001</v>
      </c>
      <c r="K8681" s="39">
        <f>VLOOKUP('Cover page'!$B$6,Currecny_M!$A$1:$P$10,MATCH(Database!C8681,Currecny_M!$A$1:$P$1,0),FALSE)</f>
        <v>1</v>
      </c>
      <c r="L8681" s="82">
        <f t="shared" si="407"/>
        <v>2.8027500000000001</v>
      </c>
      <c r="M8681" s="82">
        <f>((E8681/$F$1)*VLOOKUP(N8681,Currecny_M!$A$1:$P$10,MATCH(Database!C8681,Currecny_M!$A$1:$P$1,0),FALSE))/VLOOKUP('Cover page'!$B$6,Currecny_M!$A$1:$P$10,MATCH(Database!C8681,Currecny_M!$A$1:$P$1,0),FALSE)</f>
        <v>2.8027500000000001</v>
      </c>
      <c r="N8681" s="6" t="str">
        <f>VLOOKUP(B8681,Master!$A$2:$C$11,3,FALSE)</f>
        <v>USD</v>
      </c>
      <c r="O8681" s="6" t="str">
        <f>VLOOKUP(B8681,Master!$A$2:$C$11,2,FALSE)</f>
        <v>America</v>
      </c>
      <c r="Q8681" s="39" t="str">
        <f>VLOOKUP(D8681,GL_Master!$A$1:$D$80,2,FALSE)</f>
        <v>PL</v>
      </c>
      <c r="R8681" s="39" t="str">
        <f>VLOOKUP(D8681,GL_Master!$A$1:$D$80,3,FALSE)</f>
        <v>Communication &amp; internet exp</v>
      </c>
      <c r="S8681" s="39" t="str">
        <f>VLOOKUP(D8681,GL_Master!$A$1:$D$80,4,FALSE)</f>
        <v>Printing &amp; Stationary</v>
      </c>
    </row>
    <row r="8682" spans="1:19" x14ac:dyDescent="0.25">
      <c r="A8682" s="39" t="s">
        <v>262</v>
      </c>
      <c r="B8682" s="39" t="s">
        <v>235</v>
      </c>
      <c r="C8682" s="7">
        <v>43952</v>
      </c>
      <c r="D8682" s="39" t="s">
        <v>32</v>
      </c>
      <c r="E8682" s="39">
        <v>35</v>
      </c>
      <c r="F8682" s="82">
        <f t="shared" si="405"/>
        <v>3.5000000000000003E-2</v>
      </c>
      <c r="G8682" s="39">
        <f>VLOOKUP(N8682,Currecny_M!$A$1:$P$10,2,FALSE)</f>
        <v>75</v>
      </c>
      <c r="H8682" s="39">
        <f>MATCH(C8682,Currecny_M!$A$1:$P$1,0)</f>
        <v>3</v>
      </c>
      <c r="I8682" s="39">
        <f>VLOOKUP(N8682,Currecny_M!$A$1:$P$10,MATCH(Database!C8682,Currecny_M!$A$1:$P$1,0),FALSE)</f>
        <v>75.75</v>
      </c>
      <c r="J8682" s="82">
        <f t="shared" si="406"/>
        <v>2.6512500000000001</v>
      </c>
      <c r="K8682" s="39">
        <f>VLOOKUP('Cover page'!$B$6,Currecny_M!$A$1:$P$10,MATCH(Database!C8682,Currecny_M!$A$1:$P$1,0),FALSE)</f>
        <v>1</v>
      </c>
      <c r="L8682" s="82">
        <f t="shared" si="407"/>
        <v>2.6512500000000001</v>
      </c>
      <c r="M8682" s="82">
        <f>((E8682/$F$1)*VLOOKUP(N8682,Currecny_M!$A$1:$P$10,MATCH(Database!C8682,Currecny_M!$A$1:$P$1,0),FALSE))/VLOOKUP('Cover page'!$B$6,Currecny_M!$A$1:$P$10,MATCH(Database!C8682,Currecny_M!$A$1:$P$1,0),FALSE)</f>
        <v>2.6512500000000001</v>
      </c>
      <c r="N8682" s="6" t="str">
        <f>VLOOKUP(B8682,Master!$A$2:$C$11,3,FALSE)</f>
        <v>USD</v>
      </c>
      <c r="O8682" s="6" t="str">
        <f>VLOOKUP(B8682,Master!$A$2:$C$11,2,FALSE)</f>
        <v>America</v>
      </c>
      <c r="Q8682" s="39" t="str">
        <f>VLOOKUP(D8682,GL_Master!$A$1:$D$80,2,FALSE)</f>
        <v>PL</v>
      </c>
      <c r="R8682" s="39" t="str">
        <f>VLOOKUP(D8682,GL_Master!$A$1:$D$80,3,FALSE)</f>
        <v>Communication &amp; internet exp</v>
      </c>
      <c r="S8682" s="39" t="str">
        <f>VLOOKUP(D8682,GL_Master!$A$1:$D$80,4,FALSE)</f>
        <v>Printing &amp; Stationary</v>
      </c>
    </row>
    <row r="8683" spans="1:19" x14ac:dyDescent="0.25">
      <c r="A8683" s="39" t="s">
        <v>262</v>
      </c>
      <c r="B8683" s="39" t="s">
        <v>235</v>
      </c>
      <c r="C8683" s="7">
        <v>43952</v>
      </c>
      <c r="D8683" s="39" t="s">
        <v>35</v>
      </c>
      <c r="E8683" s="39">
        <v>108</v>
      </c>
      <c r="F8683" s="82">
        <f t="shared" si="405"/>
        <v>0.108</v>
      </c>
      <c r="G8683" s="39">
        <f>VLOOKUP(N8683,Currecny_M!$A$1:$P$10,2,FALSE)</f>
        <v>75</v>
      </c>
      <c r="H8683" s="39">
        <f>MATCH(C8683,Currecny_M!$A$1:$P$1,0)</f>
        <v>3</v>
      </c>
      <c r="I8683" s="39">
        <f>VLOOKUP(N8683,Currecny_M!$A$1:$P$10,MATCH(Database!C8683,Currecny_M!$A$1:$P$1,0),FALSE)</f>
        <v>75.75</v>
      </c>
      <c r="J8683" s="82">
        <f t="shared" si="406"/>
        <v>8.1809999999999992</v>
      </c>
      <c r="K8683" s="39">
        <f>VLOOKUP('Cover page'!$B$6,Currecny_M!$A$1:$P$10,MATCH(Database!C8683,Currecny_M!$A$1:$P$1,0),FALSE)</f>
        <v>1</v>
      </c>
      <c r="L8683" s="82">
        <f t="shared" si="407"/>
        <v>8.1809999999999992</v>
      </c>
      <c r="M8683" s="82">
        <f>((E8683/$F$1)*VLOOKUP(N8683,Currecny_M!$A$1:$P$10,MATCH(Database!C8683,Currecny_M!$A$1:$P$1,0),FALSE))/VLOOKUP('Cover page'!$B$6,Currecny_M!$A$1:$P$10,MATCH(Database!C8683,Currecny_M!$A$1:$P$1,0),FALSE)</f>
        <v>8.1809999999999992</v>
      </c>
      <c r="N8683" s="6" t="str">
        <f>VLOOKUP(B8683,Master!$A$2:$C$11,3,FALSE)</f>
        <v>USD</v>
      </c>
      <c r="O8683" s="6" t="str">
        <f>VLOOKUP(B8683,Master!$A$2:$C$11,2,FALSE)</f>
        <v>America</v>
      </c>
      <c r="Q8683" s="39" t="str">
        <f>VLOOKUP(D8683,GL_Master!$A$1:$D$80,2,FALSE)</f>
        <v>PL</v>
      </c>
      <c r="R8683" s="39" t="str">
        <f>VLOOKUP(D8683,GL_Master!$A$1:$D$80,3,FALSE)</f>
        <v>Security Expenses</v>
      </c>
      <c r="S8683" s="39" t="str">
        <f>VLOOKUP(D8683,GL_Master!$A$1:$D$80,4,FALSE)</f>
        <v>Security Expenses others</v>
      </c>
    </row>
    <row r="8684" spans="1:19" x14ac:dyDescent="0.25">
      <c r="A8684" s="39" t="s">
        <v>262</v>
      </c>
      <c r="B8684" s="39" t="s">
        <v>235</v>
      </c>
      <c r="C8684" s="7">
        <v>43952</v>
      </c>
      <c r="D8684" s="39" t="s">
        <v>38</v>
      </c>
      <c r="E8684" s="39">
        <v>36</v>
      </c>
      <c r="F8684" s="82">
        <f t="shared" si="405"/>
        <v>3.5999999999999997E-2</v>
      </c>
      <c r="G8684" s="39">
        <f>VLOOKUP(N8684,Currecny_M!$A$1:$P$10,2,FALSE)</f>
        <v>75</v>
      </c>
      <c r="H8684" s="39">
        <f>MATCH(C8684,Currecny_M!$A$1:$P$1,0)</f>
        <v>3</v>
      </c>
      <c r="I8684" s="39">
        <f>VLOOKUP(N8684,Currecny_M!$A$1:$P$10,MATCH(Database!C8684,Currecny_M!$A$1:$P$1,0),FALSE)</f>
        <v>75.75</v>
      </c>
      <c r="J8684" s="82">
        <f t="shared" si="406"/>
        <v>2.7269999999999999</v>
      </c>
      <c r="K8684" s="39">
        <f>VLOOKUP('Cover page'!$B$6,Currecny_M!$A$1:$P$10,MATCH(Database!C8684,Currecny_M!$A$1:$P$1,0),FALSE)</f>
        <v>1</v>
      </c>
      <c r="L8684" s="82">
        <f t="shared" si="407"/>
        <v>2.7269999999999999</v>
      </c>
      <c r="M8684" s="82">
        <f>((E8684/$F$1)*VLOOKUP(N8684,Currecny_M!$A$1:$P$10,MATCH(Database!C8684,Currecny_M!$A$1:$P$1,0),FALSE))/VLOOKUP('Cover page'!$B$6,Currecny_M!$A$1:$P$10,MATCH(Database!C8684,Currecny_M!$A$1:$P$1,0),FALSE)</f>
        <v>2.7269999999999999</v>
      </c>
      <c r="N8684" s="6" t="str">
        <f>VLOOKUP(B8684,Master!$A$2:$C$11,3,FALSE)</f>
        <v>USD</v>
      </c>
      <c r="O8684" s="6" t="str">
        <f>VLOOKUP(B8684,Master!$A$2:$C$11,2,FALSE)</f>
        <v>America</v>
      </c>
      <c r="Q8684" s="39" t="str">
        <f>VLOOKUP(D8684,GL_Master!$A$1:$D$80,2,FALSE)</f>
        <v>PL</v>
      </c>
      <c r="R8684" s="39" t="str">
        <f>VLOOKUP(D8684,GL_Master!$A$1:$D$80,3,FALSE)</f>
        <v>House Keeping Expenses</v>
      </c>
      <c r="S8684" s="39" t="str">
        <f>VLOOKUP(D8684,GL_Master!$A$1:$D$80,4,FALSE)</f>
        <v>House Keeping Expenses</v>
      </c>
    </row>
    <row r="8685" spans="1:19" x14ac:dyDescent="0.25">
      <c r="A8685" s="39" t="s">
        <v>262</v>
      </c>
      <c r="B8685" s="39" t="s">
        <v>235</v>
      </c>
      <c r="C8685" s="7">
        <v>43952</v>
      </c>
      <c r="D8685" s="39" t="s">
        <v>107</v>
      </c>
      <c r="E8685" s="39">
        <v>35</v>
      </c>
      <c r="F8685" s="82">
        <f t="shared" si="405"/>
        <v>3.5000000000000003E-2</v>
      </c>
      <c r="G8685" s="39">
        <f>VLOOKUP(N8685,Currecny_M!$A$1:$P$10,2,FALSE)</f>
        <v>75</v>
      </c>
      <c r="H8685" s="39">
        <f>MATCH(C8685,Currecny_M!$A$1:$P$1,0)</f>
        <v>3</v>
      </c>
      <c r="I8685" s="39">
        <f>VLOOKUP(N8685,Currecny_M!$A$1:$P$10,MATCH(Database!C8685,Currecny_M!$A$1:$P$1,0),FALSE)</f>
        <v>75.75</v>
      </c>
      <c r="J8685" s="82">
        <f t="shared" si="406"/>
        <v>2.6512500000000001</v>
      </c>
      <c r="K8685" s="39">
        <f>VLOOKUP('Cover page'!$B$6,Currecny_M!$A$1:$P$10,MATCH(Database!C8685,Currecny_M!$A$1:$P$1,0),FALSE)</f>
        <v>1</v>
      </c>
      <c r="L8685" s="82">
        <f t="shared" si="407"/>
        <v>2.6512500000000001</v>
      </c>
      <c r="M8685" s="82">
        <f>((E8685/$F$1)*VLOOKUP(N8685,Currecny_M!$A$1:$P$10,MATCH(Database!C8685,Currecny_M!$A$1:$P$1,0),FALSE))/VLOOKUP('Cover page'!$B$6,Currecny_M!$A$1:$P$10,MATCH(Database!C8685,Currecny_M!$A$1:$P$1,0),FALSE)</f>
        <v>2.6512500000000001</v>
      </c>
      <c r="N8685" s="6" t="str">
        <f>VLOOKUP(B8685,Master!$A$2:$C$11,3,FALSE)</f>
        <v>USD</v>
      </c>
      <c r="O8685" s="6" t="str">
        <f>VLOOKUP(B8685,Master!$A$2:$C$11,2,FALSE)</f>
        <v>America</v>
      </c>
      <c r="Q8685" s="39" t="str">
        <f>VLOOKUP(D8685,GL_Master!$A$1:$D$80,2,FALSE)</f>
        <v>PL</v>
      </c>
      <c r="R8685" s="39" t="str">
        <f>VLOOKUP(D8685,GL_Master!$A$1:$D$80,3,FALSE)</f>
        <v>Misc. expenses</v>
      </c>
      <c r="S8685" s="39" t="str">
        <f>VLOOKUP(D8685,GL_Master!$A$1:$D$80,4,FALSE)</f>
        <v>Repair &amp; Maintenance</v>
      </c>
    </row>
    <row r="8686" spans="1:19" x14ac:dyDescent="0.25">
      <c r="A8686" s="39" t="s">
        <v>262</v>
      </c>
      <c r="B8686" s="39" t="s">
        <v>235</v>
      </c>
      <c r="C8686" s="7">
        <v>43952</v>
      </c>
      <c r="D8686" s="39" t="s">
        <v>108</v>
      </c>
      <c r="E8686" s="39">
        <v>35</v>
      </c>
      <c r="F8686" s="82">
        <f t="shared" si="405"/>
        <v>3.5000000000000003E-2</v>
      </c>
      <c r="G8686" s="39">
        <f>VLOOKUP(N8686,Currecny_M!$A$1:$P$10,2,FALSE)</f>
        <v>75</v>
      </c>
      <c r="H8686" s="39">
        <f>MATCH(C8686,Currecny_M!$A$1:$P$1,0)</f>
        <v>3</v>
      </c>
      <c r="I8686" s="39">
        <f>VLOOKUP(N8686,Currecny_M!$A$1:$P$10,MATCH(Database!C8686,Currecny_M!$A$1:$P$1,0),FALSE)</f>
        <v>75.75</v>
      </c>
      <c r="J8686" s="82">
        <f t="shared" si="406"/>
        <v>2.6512500000000001</v>
      </c>
      <c r="K8686" s="39">
        <f>VLOOKUP('Cover page'!$B$6,Currecny_M!$A$1:$P$10,MATCH(Database!C8686,Currecny_M!$A$1:$P$1,0),FALSE)</f>
        <v>1</v>
      </c>
      <c r="L8686" s="82">
        <f t="shared" si="407"/>
        <v>2.6512500000000001</v>
      </c>
      <c r="M8686" s="82">
        <f>((E8686/$F$1)*VLOOKUP(N8686,Currecny_M!$A$1:$P$10,MATCH(Database!C8686,Currecny_M!$A$1:$P$1,0),FALSE))/VLOOKUP('Cover page'!$B$6,Currecny_M!$A$1:$P$10,MATCH(Database!C8686,Currecny_M!$A$1:$P$1,0),FALSE)</f>
        <v>2.6512500000000001</v>
      </c>
      <c r="N8686" s="6" t="str">
        <f>VLOOKUP(B8686,Master!$A$2:$C$11,3,FALSE)</f>
        <v>USD</v>
      </c>
      <c r="O8686" s="6" t="str">
        <f>VLOOKUP(B8686,Master!$A$2:$C$11,2,FALSE)</f>
        <v>America</v>
      </c>
      <c r="Q8686" s="39" t="str">
        <f>VLOOKUP(D8686,GL_Master!$A$1:$D$80,2,FALSE)</f>
        <v>PL</v>
      </c>
      <c r="R8686" s="39" t="str">
        <f>VLOOKUP(D8686,GL_Master!$A$1:$D$80,3,FALSE)</f>
        <v>Misc. expenses</v>
      </c>
      <c r="S8686" s="39" t="str">
        <f>VLOOKUP(D8686,GL_Master!$A$1:$D$80,4,FALSE)</f>
        <v>Repair &amp; Maintenance</v>
      </c>
    </row>
    <row r="8687" spans="1:19" x14ac:dyDescent="0.25">
      <c r="A8687" s="39" t="s">
        <v>262</v>
      </c>
      <c r="B8687" s="39" t="s">
        <v>235</v>
      </c>
      <c r="C8687" s="7">
        <v>43952</v>
      </c>
      <c r="D8687" s="39" t="s">
        <v>9</v>
      </c>
      <c r="E8687" s="39">
        <v>334</v>
      </c>
      <c r="F8687" s="82">
        <f t="shared" si="405"/>
        <v>0.33400000000000002</v>
      </c>
      <c r="G8687" s="39">
        <f>VLOOKUP(N8687,Currecny_M!$A$1:$P$10,2,FALSE)</f>
        <v>75</v>
      </c>
      <c r="H8687" s="39">
        <f>MATCH(C8687,Currecny_M!$A$1:$P$1,0)</f>
        <v>3</v>
      </c>
      <c r="I8687" s="39">
        <f>VLOOKUP(N8687,Currecny_M!$A$1:$P$10,MATCH(Database!C8687,Currecny_M!$A$1:$P$1,0),FALSE)</f>
        <v>75.75</v>
      </c>
      <c r="J8687" s="82">
        <f t="shared" si="406"/>
        <v>25.300500000000003</v>
      </c>
      <c r="K8687" s="39">
        <f>VLOOKUP('Cover page'!$B$6,Currecny_M!$A$1:$P$10,MATCH(Database!C8687,Currecny_M!$A$1:$P$1,0),FALSE)</f>
        <v>1</v>
      </c>
      <c r="L8687" s="82">
        <f t="shared" si="407"/>
        <v>25.300500000000003</v>
      </c>
      <c r="M8687" s="82">
        <f>((E8687/$F$1)*VLOOKUP(N8687,Currecny_M!$A$1:$P$10,MATCH(Database!C8687,Currecny_M!$A$1:$P$1,0),FALSE))/VLOOKUP('Cover page'!$B$6,Currecny_M!$A$1:$P$10,MATCH(Database!C8687,Currecny_M!$A$1:$P$1,0),FALSE)</f>
        <v>25.300500000000003</v>
      </c>
      <c r="N8687" s="6" t="str">
        <f>VLOOKUP(B8687,Master!$A$2:$C$11,3,FALSE)</f>
        <v>USD</v>
      </c>
      <c r="O8687" s="6" t="str">
        <f>VLOOKUP(B8687,Master!$A$2:$C$11,2,FALSE)</f>
        <v>America</v>
      </c>
      <c r="Q8687" s="39" t="str">
        <f>VLOOKUP(D8687,GL_Master!$A$1:$D$80,2,FALSE)</f>
        <v>PL</v>
      </c>
      <c r="R8687" s="39" t="str">
        <f>VLOOKUP(D8687,GL_Master!$A$1:$D$80,3,FALSE)</f>
        <v>Rent</v>
      </c>
      <c r="S8687" s="39" t="str">
        <f>VLOOKUP(D8687,GL_Master!$A$1:$D$80,4,FALSE)</f>
        <v>Office Rent</v>
      </c>
    </row>
    <row r="8688" spans="1:19" x14ac:dyDescent="0.25">
      <c r="A8688" s="39" t="s">
        <v>262</v>
      </c>
      <c r="B8688" s="39" t="s">
        <v>235</v>
      </c>
      <c r="C8688" s="7">
        <v>43952</v>
      </c>
      <c r="D8688" s="39" t="s">
        <v>109</v>
      </c>
      <c r="E8688" s="39">
        <v>-177</v>
      </c>
      <c r="F8688" s="82">
        <f t="shared" si="405"/>
        <v>-0.17699999999999999</v>
      </c>
      <c r="G8688" s="39">
        <f>VLOOKUP(N8688,Currecny_M!$A$1:$P$10,2,FALSE)</f>
        <v>75</v>
      </c>
      <c r="H8688" s="39">
        <f>MATCH(C8688,Currecny_M!$A$1:$P$1,0)</f>
        <v>3</v>
      </c>
      <c r="I8688" s="39">
        <f>VLOOKUP(N8688,Currecny_M!$A$1:$P$10,MATCH(Database!C8688,Currecny_M!$A$1:$P$1,0),FALSE)</f>
        <v>75.75</v>
      </c>
      <c r="J8688" s="82">
        <f t="shared" si="406"/>
        <v>-13.40775</v>
      </c>
      <c r="K8688" s="39">
        <f>VLOOKUP('Cover page'!$B$6,Currecny_M!$A$1:$P$10,MATCH(Database!C8688,Currecny_M!$A$1:$P$1,0),FALSE)</f>
        <v>1</v>
      </c>
      <c r="L8688" s="82">
        <f t="shared" si="407"/>
        <v>-13.40775</v>
      </c>
      <c r="M8688" s="82">
        <f>((E8688/$F$1)*VLOOKUP(N8688,Currecny_M!$A$1:$P$10,MATCH(Database!C8688,Currecny_M!$A$1:$P$1,0),FALSE))/VLOOKUP('Cover page'!$B$6,Currecny_M!$A$1:$P$10,MATCH(Database!C8688,Currecny_M!$A$1:$P$1,0),FALSE)</f>
        <v>-13.40775</v>
      </c>
      <c r="N8688" s="6" t="str">
        <f>VLOOKUP(B8688,Master!$A$2:$C$11,3,FALSE)</f>
        <v>USD</v>
      </c>
      <c r="O8688" s="6" t="str">
        <f>VLOOKUP(B8688,Master!$A$2:$C$11,2,FALSE)</f>
        <v>America</v>
      </c>
      <c r="Q8688" s="39" t="str">
        <f>VLOOKUP(D8688,GL_Master!$A$1:$D$80,2,FALSE)</f>
        <v>PL</v>
      </c>
      <c r="R8688" s="39" t="str">
        <f>VLOOKUP(D8688,GL_Master!$A$1:$D$80,3,FALSE)</f>
        <v>Travelling and conveyance</v>
      </c>
      <c r="S8688" s="39" t="str">
        <f>VLOOKUP(D8688,GL_Master!$A$1:$D$80,4,FALSE)</f>
        <v>Travelling , hotel lodging</v>
      </c>
    </row>
    <row r="8689" spans="1:19" x14ac:dyDescent="0.25">
      <c r="A8689" s="39" t="s">
        <v>262</v>
      </c>
      <c r="B8689" s="39" t="s">
        <v>235</v>
      </c>
      <c r="C8689" s="7">
        <v>43952</v>
      </c>
      <c r="D8689" s="39" t="s">
        <v>110</v>
      </c>
      <c r="E8689" s="39">
        <v>73</v>
      </c>
      <c r="F8689" s="82">
        <f t="shared" si="405"/>
        <v>7.2999999999999995E-2</v>
      </c>
      <c r="G8689" s="39">
        <f>VLOOKUP(N8689,Currecny_M!$A$1:$P$10,2,FALSE)</f>
        <v>75</v>
      </c>
      <c r="H8689" s="39">
        <f>MATCH(C8689,Currecny_M!$A$1:$P$1,0)</f>
        <v>3</v>
      </c>
      <c r="I8689" s="39">
        <f>VLOOKUP(N8689,Currecny_M!$A$1:$P$10,MATCH(Database!C8689,Currecny_M!$A$1:$P$1,0),FALSE)</f>
        <v>75.75</v>
      </c>
      <c r="J8689" s="82">
        <f t="shared" si="406"/>
        <v>5.5297499999999999</v>
      </c>
      <c r="K8689" s="39">
        <f>VLOOKUP('Cover page'!$B$6,Currecny_M!$A$1:$P$10,MATCH(Database!C8689,Currecny_M!$A$1:$P$1,0),FALSE)</f>
        <v>1</v>
      </c>
      <c r="L8689" s="82">
        <f t="shared" si="407"/>
        <v>5.5297499999999999</v>
      </c>
      <c r="M8689" s="82">
        <f>((E8689/$F$1)*VLOOKUP(N8689,Currecny_M!$A$1:$P$10,MATCH(Database!C8689,Currecny_M!$A$1:$P$1,0),FALSE))/VLOOKUP('Cover page'!$B$6,Currecny_M!$A$1:$P$10,MATCH(Database!C8689,Currecny_M!$A$1:$P$1,0),FALSE)</f>
        <v>5.5297499999999999</v>
      </c>
      <c r="N8689" s="6" t="str">
        <f>VLOOKUP(B8689,Master!$A$2:$C$11,3,FALSE)</f>
        <v>USD</v>
      </c>
      <c r="O8689" s="6" t="str">
        <f>VLOOKUP(B8689,Master!$A$2:$C$11,2,FALSE)</f>
        <v>America</v>
      </c>
      <c r="Q8689" s="39" t="str">
        <f>VLOOKUP(D8689,GL_Master!$A$1:$D$80,2,FALSE)</f>
        <v>PL</v>
      </c>
      <c r="R8689" s="39" t="str">
        <f>VLOOKUP(D8689,GL_Master!$A$1:$D$80,3,FALSE)</f>
        <v>Travelling and conveyance</v>
      </c>
      <c r="S8689" s="39" t="str">
        <f>VLOOKUP(D8689,GL_Master!$A$1:$D$80,4,FALSE)</f>
        <v>Travelling , hotel lodging</v>
      </c>
    </row>
    <row r="8690" spans="1:19" x14ac:dyDescent="0.25">
      <c r="A8690" s="39" t="s">
        <v>262</v>
      </c>
      <c r="B8690" s="39" t="s">
        <v>235</v>
      </c>
      <c r="C8690" s="7">
        <v>43952</v>
      </c>
      <c r="D8690" s="39" t="s">
        <v>111</v>
      </c>
      <c r="E8690" s="39">
        <v>35</v>
      </c>
      <c r="F8690" s="82">
        <f t="shared" si="405"/>
        <v>3.5000000000000003E-2</v>
      </c>
      <c r="G8690" s="39">
        <f>VLOOKUP(N8690,Currecny_M!$A$1:$P$10,2,FALSE)</f>
        <v>75</v>
      </c>
      <c r="H8690" s="39">
        <f>MATCH(C8690,Currecny_M!$A$1:$P$1,0)</f>
        <v>3</v>
      </c>
      <c r="I8690" s="39">
        <f>VLOOKUP(N8690,Currecny_M!$A$1:$P$10,MATCH(Database!C8690,Currecny_M!$A$1:$P$1,0),FALSE)</f>
        <v>75.75</v>
      </c>
      <c r="J8690" s="82">
        <f t="shared" si="406"/>
        <v>2.6512500000000001</v>
      </c>
      <c r="K8690" s="39">
        <f>VLOOKUP('Cover page'!$B$6,Currecny_M!$A$1:$P$10,MATCH(Database!C8690,Currecny_M!$A$1:$P$1,0),FALSE)</f>
        <v>1</v>
      </c>
      <c r="L8690" s="82">
        <f t="shared" si="407"/>
        <v>2.6512500000000001</v>
      </c>
      <c r="M8690" s="82">
        <f>((E8690/$F$1)*VLOOKUP(N8690,Currecny_M!$A$1:$P$10,MATCH(Database!C8690,Currecny_M!$A$1:$P$1,0),FALSE))/VLOOKUP('Cover page'!$B$6,Currecny_M!$A$1:$P$10,MATCH(Database!C8690,Currecny_M!$A$1:$P$1,0),FALSE)</f>
        <v>2.6512500000000001</v>
      </c>
      <c r="N8690" s="6" t="str">
        <f>VLOOKUP(B8690,Master!$A$2:$C$11,3,FALSE)</f>
        <v>USD</v>
      </c>
      <c r="O8690" s="6" t="str">
        <f>VLOOKUP(B8690,Master!$A$2:$C$11,2,FALSE)</f>
        <v>America</v>
      </c>
      <c r="Q8690" s="39" t="str">
        <f>VLOOKUP(D8690,GL_Master!$A$1:$D$80,2,FALSE)</f>
        <v>PL</v>
      </c>
      <c r="R8690" s="39" t="str">
        <f>VLOOKUP(D8690,GL_Master!$A$1:$D$80,3,FALSE)</f>
        <v>Legal &amp; Professional expenses</v>
      </c>
      <c r="S8690" s="39" t="str">
        <f>VLOOKUP(D8690,GL_Master!$A$1:$D$80,4,FALSE)</f>
        <v>Professional Fees - Others</v>
      </c>
    </row>
    <row r="8691" spans="1:19" x14ac:dyDescent="0.25">
      <c r="A8691" s="39" t="s">
        <v>262</v>
      </c>
      <c r="B8691" s="39" t="s">
        <v>235</v>
      </c>
      <c r="C8691" s="7">
        <v>43952</v>
      </c>
      <c r="D8691" s="39" t="s">
        <v>112</v>
      </c>
      <c r="E8691" s="39">
        <v>371</v>
      </c>
      <c r="F8691" s="82">
        <f t="shared" si="405"/>
        <v>0.371</v>
      </c>
      <c r="G8691" s="39">
        <f>VLOOKUP(N8691,Currecny_M!$A$1:$P$10,2,FALSE)</f>
        <v>75</v>
      </c>
      <c r="H8691" s="39">
        <f>MATCH(C8691,Currecny_M!$A$1:$P$1,0)</f>
        <v>3</v>
      </c>
      <c r="I8691" s="39">
        <f>VLOOKUP(N8691,Currecny_M!$A$1:$P$10,MATCH(Database!C8691,Currecny_M!$A$1:$P$1,0),FALSE)</f>
        <v>75.75</v>
      </c>
      <c r="J8691" s="82">
        <f t="shared" si="406"/>
        <v>28.103249999999999</v>
      </c>
      <c r="K8691" s="39">
        <f>VLOOKUP('Cover page'!$B$6,Currecny_M!$A$1:$P$10,MATCH(Database!C8691,Currecny_M!$A$1:$P$1,0),FALSE)</f>
        <v>1</v>
      </c>
      <c r="L8691" s="82">
        <f t="shared" si="407"/>
        <v>28.103249999999999</v>
      </c>
      <c r="M8691" s="82">
        <f>((E8691/$F$1)*VLOOKUP(N8691,Currecny_M!$A$1:$P$10,MATCH(Database!C8691,Currecny_M!$A$1:$P$1,0),FALSE))/VLOOKUP('Cover page'!$B$6,Currecny_M!$A$1:$P$10,MATCH(Database!C8691,Currecny_M!$A$1:$P$1,0),FALSE)</f>
        <v>28.103249999999999</v>
      </c>
      <c r="N8691" s="6" t="str">
        <f>VLOOKUP(B8691,Master!$A$2:$C$11,3,FALSE)</f>
        <v>USD</v>
      </c>
      <c r="O8691" s="6" t="str">
        <f>VLOOKUP(B8691,Master!$A$2:$C$11,2,FALSE)</f>
        <v>America</v>
      </c>
      <c r="Q8691" s="39" t="str">
        <f>VLOOKUP(D8691,GL_Master!$A$1:$D$80,2,FALSE)</f>
        <v>PL</v>
      </c>
      <c r="R8691" s="39" t="str">
        <f>VLOOKUP(D8691,GL_Master!$A$1:$D$80,3,FALSE)</f>
        <v>Finance Cost</v>
      </c>
      <c r="S8691" s="39" t="str">
        <f>VLOOKUP(D8691,GL_Master!$A$1:$D$80,4,FALSE)</f>
        <v>Interest expense</v>
      </c>
    </row>
    <row r="8692" spans="1:19" x14ac:dyDescent="0.25">
      <c r="A8692" s="39" t="s">
        <v>262</v>
      </c>
      <c r="B8692" s="39" t="s">
        <v>235</v>
      </c>
      <c r="C8692" s="7">
        <v>43952</v>
      </c>
      <c r="D8692" s="39" t="s">
        <v>25</v>
      </c>
      <c r="E8692" s="39">
        <v>3307</v>
      </c>
      <c r="F8692" s="82">
        <f t="shared" si="405"/>
        <v>3.3069999999999999</v>
      </c>
      <c r="G8692" s="39">
        <f>VLOOKUP(N8692,Currecny_M!$A$1:$P$10,2,FALSE)</f>
        <v>75</v>
      </c>
      <c r="H8692" s="39">
        <f>MATCH(C8692,Currecny_M!$A$1:$P$1,0)</f>
        <v>3</v>
      </c>
      <c r="I8692" s="39">
        <f>VLOOKUP(N8692,Currecny_M!$A$1:$P$10,MATCH(Database!C8692,Currecny_M!$A$1:$P$1,0),FALSE)</f>
        <v>75.75</v>
      </c>
      <c r="J8692" s="82">
        <f t="shared" si="406"/>
        <v>250.50524999999999</v>
      </c>
      <c r="K8692" s="39">
        <f>VLOOKUP('Cover page'!$B$6,Currecny_M!$A$1:$P$10,MATCH(Database!C8692,Currecny_M!$A$1:$P$1,0),FALSE)</f>
        <v>1</v>
      </c>
      <c r="L8692" s="82">
        <f t="shared" si="407"/>
        <v>250.50524999999999</v>
      </c>
      <c r="M8692" s="82">
        <f>((E8692/$F$1)*VLOOKUP(N8692,Currecny_M!$A$1:$P$10,MATCH(Database!C8692,Currecny_M!$A$1:$P$1,0),FALSE))/VLOOKUP('Cover page'!$B$6,Currecny_M!$A$1:$P$10,MATCH(Database!C8692,Currecny_M!$A$1:$P$1,0),FALSE)</f>
        <v>250.50524999999999</v>
      </c>
      <c r="N8692" s="6" t="str">
        <f>VLOOKUP(B8692,Master!$A$2:$C$11,3,FALSE)</f>
        <v>USD</v>
      </c>
      <c r="O8692" s="6" t="str">
        <f>VLOOKUP(B8692,Master!$A$2:$C$11,2,FALSE)</f>
        <v>America</v>
      </c>
      <c r="Q8692" s="39" t="str">
        <f>VLOOKUP(D8692,GL_Master!$A$1:$D$80,2,FALSE)</f>
        <v>PL</v>
      </c>
      <c r="R8692" s="39" t="str">
        <f>VLOOKUP(D8692,GL_Master!$A$1:$D$80,3,FALSE)</f>
        <v>Depreciation</v>
      </c>
      <c r="S8692" s="39" t="str">
        <f>VLOOKUP(D8692,GL_Master!$A$1:$D$80,4,FALSE)</f>
        <v>Depreciation</v>
      </c>
    </row>
    <row r="8693" spans="1:19" x14ac:dyDescent="0.25">
      <c r="A8693" s="39" t="s">
        <v>262</v>
      </c>
      <c r="B8693" s="39" t="s">
        <v>235</v>
      </c>
      <c r="C8693" s="7">
        <v>43983</v>
      </c>
      <c r="D8693" s="39" t="s">
        <v>51</v>
      </c>
      <c r="E8693" s="39">
        <v>-34667</v>
      </c>
      <c r="F8693" s="82">
        <f t="shared" si="405"/>
        <v>-34.667000000000002</v>
      </c>
      <c r="G8693" s="39">
        <f>VLOOKUP(N8693,Currecny_M!$A$1:$P$10,2,FALSE)</f>
        <v>75</v>
      </c>
      <c r="H8693" s="39">
        <f>MATCH(C8693,Currecny_M!$A$1:$P$1,0)</f>
        <v>4</v>
      </c>
      <c r="I8693" s="39">
        <f>VLOOKUP(N8693,Currecny_M!$A$1:$P$10,MATCH(Database!C8693,Currecny_M!$A$1:$P$1,0),FALSE)</f>
        <v>76.510000000000005</v>
      </c>
      <c r="J8693" s="82">
        <f t="shared" si="406"/>
        <v>-2652.3721700000001</v>
      </c>
      <c r="K8693" s="39">
        <f>VLOOKUP('Cover page'!$B$6,Currecny_M!$A$1:$P$10,MATCH(Database!C8693,Currecny_M!$A$1:$P$1,0),FALSE)</f>
        <v>1</v>
      </c>
      <c r="L8693" s="82">
        <f t="shared" si="407"/>
        <v>-2652.3721700000001</v>
      </c>
      <c r="M8693" s="82">
        <f>((E8693/$F$1)*VLOOKUP(N8693,Currecny_M!$A$1:$P$10,MATCH(Database!C8693,Currecny_M!$A$1:$P$1,0),FALSE))/VLOOKUP('Cover page'!$B$6,Currecny_M!$A$1:$P$10,MATCH(Database!C8693,Currecny_M!$A$1:$P$1,0),FALSE)</f>
        <v>-2652.3721700000001</v>
      </c>
      <c r="N8693" s="6" t="str">
        <f>VLOOKUP(B8693,Master!$A$2:$C$11,3,FALSE)</f>
        <v>USD</v>
      </c>
      <c r="O8693" s="6" t="str">
        <f>VLOOKUP(B8693,Master!$A$2:$C$11,2,FALSE)</f>
        <v>America</v>
      </c>
      <c r="Q8693" s="39" t="str">
        <f>VLOOKUP(D8693,GL_Master!$A$1:$D$80,2,FALSE)</f>
        <v>BS</v>
      </c>
      <c r="R8693" s="39" t="str">
        <f>VLOOKUP(D8693,GL_Master!$A$1:$D$80,3,FALSE)</f>
        <v>Share Capital</v>
      </c>
      <c r="S8693" s="39" t="str">
        <f>VLOOKUP(D8693,GL_Master!$A$1:$D$80,4,FALSE)</f>
        <v>Equity shares</v>
      </c>
    </row>
    <row r="8694" spans="1:19" x14ac:dyDescent="0.25">
      <c r="A8694" s="39" t="s">
        <v>262</v>
      </c>
      <c r="B8694" s="39" t="s">
        <v>235</v>
      </c>
      <c r="C8694" s="7">
        <v>43983</v>
      </c>
      <c r="D8694" s="39" t="s">
        <v>52</v>
      </c>
      <c r="E8694" s="39">
        <v>-66421</v>
      </c>
      <c r="F8694" s="82">
        <f t="shared" si="405"/>
        <v>-66.421000000000006</v>
      </c>
      <c r="G8694" s="39">
        <f>VLOOKUP(N8694,Currecny_M!$A$1:$P$10,2,FALSE)</f>
        <v>75</v>
      </c>
      <c r="H8694" s="39">
        <f>MATCH(C8694,Currecny_M!$A$1:$P$1,0)</f>
        <v>4</v>
      </c>
      <c r="I8694" s="39">
        <f>VLOOKUP(N8694,Currecny_M!$A$1:$P$10,MATCH(Database!C8694,Currecny_M!$A$1:$P$1,0),FALSE)</f>
        <v>76.510000000000005</v>
      </c>
      <c r="J8694" s="82">
        <f t="shared" si="406"/>
        <v>-5081.8707100000011</v>
      </c>
      <c r="K8694" s="39">
        <f>VLOOKUP('Cover page'!$B$6,Currecny_M!$A$1:$P$10,MATCH(Database!C8694,Currecny_M!$A$1:$P$1,0),FALSE)</f>
        <v>1</v>
      </c>
      <c r="L8694" s="82">
        <f t="shared" si="407"/>
        <v>-5081.8707100000011</v>
      </c>
      <c r="M8694" s="82">
        <f>((E8694/$F$1)*VLOOKUP(N8694,Currecny_M!$A$1:$P$10,MATCH(Database!C8694,Currecny_M!$A$1:$P$1,0),FALSE))/VLOOKUP('Cover page'!$B$6,Currecny_M!$A$1:$P$10,MATCH(Database!C8694,Currecny_M!$A$1:$P$1,0),FALSE)</f>
        <v>-5081.8707100000011</v>
      </c>
      <c r="N8694" s="6" t="str">
        <f>VLOOKUP(B8694,Master!$A$2:$C$11,3,FALSE)</f>
        <v>USD</v>
      </c>
      <c r="O8694" s="6" t="str">
        <f>VLOOKUP(B8694,Master!$A$2:$C$11,2,FALSE)</f>
        <v>America</v>
      </c>
      <c r="Q8694" s="39" t="str">
        <f>VLOOKUP(D8694,GL_Master!$A$1:$D$80,2,FALSE)</f>
        <v>BS</v>
      </c>
      <c r="R8694" s="39" t="str">
        <f>VLOOKUP(D8694,GL_Master!$A$1:$D$80,3,FALSE)</f>
        <v>Reserve and Surplus</v>
      </c>
      <c r="S8694" s="39" t="str">
        <f>VLOOKUP(D8694,GL_Master!$A$1:$D$80,4,FALSE)</f>
        <v>Reserves at the commencement of the year</v>
      </c>
    </row>
    <row r="8695" spans="1:19" x14ac:dyDescent="0.25">
      <c r="A8695" s="39" t="s">
        <v>262</v>
      </c>
      <c r="B8695" s="39" t="s">
        <v>235</v>
      </c>
      <c r="C8695" s="7">
        <v>43983</v>
      </c>
      <c r="D8695" s="39" t="s">
        <v>53</v>
      </c>
      <c r="E8695" s="39">
        <v>-24144</v>
      </c>
      <c r="F8695" s="82">
        <f t="shared" si="405"/>
        <v>-24.143999999999998</v>
      </c>
      <c r="G8695" s="39">
        <f>VLOOKUP(N8695,Currecny_M!$A$1:$P$10,2,FALSE)</f>
        <v>75</v>
      </c>
      <c r="H8695" s="39">
        <f>MATCH(C8695,Currecny_M!$A$1:$P$1,0)</f>
        <v>4</v>
      </c>
      <c r="I8695" s="39">
        <f>VLOOKUP(N8695,Currecny_M!$A$1:$P$10,MATCH(Database!C8695,Currecny_M!$A$1:$P$1,0),FALSE)</f>
        <v>76.510000000000005</v>
      </c>
      <c r="J8695" s="82">
        <f t="shared" si="406"/>
        <v>-1847.2574400000001</v>
      </c>
      <c r="K8695" s="39">
        <f>VLOOKUP('Cover page'!$B$6,Currecny_M!$A$1:$P$10,MATCH(Database!C8695,Currecny_M!$A$1:$P$1,0),FALSE)</f>
        <v>1</v>
      </c>
      <c r="L8695" s="82">
        <f t="shared" si="407"/>
        <v>-1847.2574400000001</v>
      </c>
      <c r="M8695" s="82">
        <f>((E8695/$F$1)*VLOOKUP(N8695,Currecny_M!$A$1:$P$10,MATCH(Database!C8695,Currecny_M!$A$1:$P$1,0),FALSE))/VLOOKUP('Cover page'!$B$6,Currecny_M!$A$1:$P$10,MATCH(Database!C8695,Currecny_M!$A$1:$P$1,0),FALSE)</f>
        <v>-1847.2574400000001</v>
      </c>
      <c r="N8695" s="6" t="str">
        <f>VLOOKUP(B8695,Master!$A$2:$C$11,3,FALSE)</f>
        <v>USD</v>
      </c>
      <c r="O8695" s="6" t="str">
        <f>VLOOKUP(B8695,Master!$A$2:$C$11,2,FALSE)</f>
        <v>America</v>
      </c>
      <c r="Q8695" s="39" t="str">
        <f>VLOOKUP(D8695,GL_Master!$A$1:$D$80,2,FALSE)</f>
        <v>BS</v>
      </c>
      <c r="R8695" s="39" t="str">
        <f>VLOOKUP(D8695,GL_Master!$A$1:$D$80,3,FALSE)</f>
        <v>Loan Fund</v>
      </c>
      <c r="S8695" s="39" t="str">
        <f>VLOOKUP(D8695,GL_Master!$A$1:$D$80,4,FALSE)</f>
        <v>Term Loan</v>
      </c>
    </row>
    <row r="8696" spans="1:19" x14ac:dyDescent="0.25">
      <c r="A8696" s="39" t="s">
        <v>262</v>
      </c>
      <c r="B8696" s="39" t="s">
        <v>235</v>
      </c>
      <c r="C8696" s="7">
        <v>43983</v>
      </c>
      <c r="D8696" s="39" t="s">
        <v>54</v>
      </c>
      <c r="E8696" s="39">
        <v>71</v>
      </c>
      <c r="F8696" s="82">
        <f t="shared" si="405"/>
        <v>7.0999999999999994E-2</v>
      </c>
      <c r="G8696" s="39">
        <f>VLOOKUP(N8696,Currecny_M!$A$1:$P$10,2,FALSE)</f>
        <v>75</v>
      </c>
      <c r="H8696" s="39">
        <f>MATCH(C8696,Currecny_M!$A$1:$P$1,0)</f>
        <v>4</v>
      </c>
      <c r="I8696" s="39">
        <f>VLOOKUP(N8696,Currecny_M!$A$1:$P$10,MATCH(Database!C8696,Currecny_M!$A$1:$P$1,0),FALSE)</f>
        <v>76.510000000000005</v>
      </c>
      <c r="J8696" s="82">
        <f t="shared" si="406"/>
        <v>5.4322099999999995</v>
      </c>
      <c r="K8696" s="39">
        <f>VLOOKUP('Cover page'!$B$6,Currecny_M!$A$1:$P$10,MATCH(Database!C8696,Currecny_M!$A$1:$P$1,0),FALSE)</f>
        <v>1</v>
      </c>
      <c r="L8696" s="82">
        <f t="shared" si="407"/>
        <v>5.4322099999999995</v>
      </c>
      <c r="M8696" s="82">
        <f>((E8696/$F$1)*VLOOKUP(N8696,Currecny_M!$A$1:$P$10,MATCH(Database!C8696,Currecny_M!$A$1:$P$1,0),FALSE))/VLOOKUP('Cover page'!$B$6,Currecny_M!$A$1:$P$10,MATCH(Database!C8696,Currecny_M!$A$1:$P$1,0),FALSE)</f>
        <v>5.4322099999999995</v>
      </c>
      <c r="N8696" s="6" t="str">
        <f>VLOOKUP(B8696,Master!$A$2:$C$11,3,FALSE)</f>
        <v>USD</v>
      </c>
      <c r="O8696" s="6" t="str">
        <f>VLOOKUP(B8696,Master!$A$2:$C$11,2,FALSE)</f>
        <v>America</v>
      </c>
      <c r="Q8696" s="39" t="str">
        <f>VLOOKUP(D8696,GL_Master!$A$1:$D$80,2,FALSE)</f>
        <v>BS</v>
      </c>
      <c r="R8696" s="39" t="str">
        <f>VLOOKUP(D8696,GL_Master!$A$1:$D$80,3,FALSE)</f>
        <v>Trade Payables</v>
      </c>
      <c r="S8696" s="39" t="str">
        <f>VLOOKUP(D8696,GL_Master!$A$1:$D$80,4,FALSE)</f>
        <v>Trade payable</v>
      </c>
    </row>
    <row r="8697" spans="1:19" x14ac:dyDescent="0.25">
      <c r="A8697" s="39" t="s">
        <v>262</v>
      </c>
      <c r="B8697" s="39" t="s">
        <v>235</v>
      </c>
      <c r="C8697" s="7">
        <v>43983</v>
      </c>
      <c r="D8697" s="39" t="s">
        <v>34</v>
      </c>
      <c r="E8697" s="39">
        <v>-1945</v>
      </c>
      <c r="F8697" s="82">
        <f t="shared" si="405"/>
        <v>-1.9450000000000001</v>
      </c>
      <c r="G8697" s="39">
        <f>VLOOKUP(N8697,Currecny_M!$A$1:$P$10,2,FALSE)</f>
        <v>75</v>
      </c>
      <c r="H8697" s="39">
        <f>MATCH(C8697,Currecny_M!$A$1:$P$1,0)</f>
        <v>4</v>
      </c>
      <c r="I8697" s="39">
        <f>VLOOKUP(N8697,Currecny_M!$A$1:$P$10,MATCH(Database!C8697,Currecny_M!$A$1:$P$1,0),FALSE)</f>
        <v>76.510000000000005</v>
      </c>
      <c r="J8697" s="82">
        <f t="shared" si="406"/>
        <v>-148.81195000000002</v>
      </c>
      <c r="K8697" s="39">
        <f>VLOOKUP('Cover page'!$B$6,Currecny_M!$A$1:$P$10,MATCH(Database!C8697,Currecny_M!$A$1:$P$1,0),FALSE)</f>
        <v>1</v>
      </c>
      <c r="L8697" s="82">
        <f t="shared" si="407"/>
        <v>-148.81195000000002</v>
      </c>
      <c r="M8697" s="82">
        <f>((E8697/$F$1)*VLOOKUP(N8697,Currecny_M!$A$1:$P$10,MATCH(Database!C8697,Currecny_M!$A$1:$P$1,0),FALSE))/VLOOKUP('Cover page'!$B$6,Currecny_M!$A$1:$P$10,MATCH(Database!C8697,Currecny_M!$A$1:$P$1,0),FALSE)</f>
        <v>-148.81195000000002</v>
      </c>
      <c r="N8697" s="6" t="str">
        <f>VLOOKUP(B8697,Master!$A$2:$C$11,3,FALSE)</f>
        <v>USD</v>
      </c>
      <c r="O8697" s="6" t="str">
        <f>VLOOKUP(B8697,Master!$A$2:$C$11,2,FALSE)</f>
        <v>America</v>
      </c>
      <c r="Q8697" s="39" t="str">
        <f>VLOOKUP(D8697,GL_Master!$A$1:$D$80,2,FALSE)</f>
        <v>BS</v>
      </c>
      <c r="R8697" s="39" t="str">
        <f>VLOOKUP(D8697,GL_Master!$A$1:$D$80,3,FALSE)</f>
        <v>Provisions</v>
      </c>
      <c r="S8697" s="39" t="str">
        <f>VLOOKUP(D8697,GL_Master!$A$1:$D$80,4,FALSE)</f>
        <v>Expenses payables</v>
      </c>
    </row>
    <row r="8698" spans="1:19" x14ac:dyDescent="0.25">
      <c r="A8698" s="39" t="s">
        <v>262</v>
      </c>
      <c r="B8698" s="39" t="s">
        <v>235</v>
      </c>
      <c r="C8698" s="7">
        <v>43983</v>
      </c>
      <c r="D8698" s="39" t="s">
        <v>18</v>
      </c>
      <c r="E8698" s="39">
        <v>-1161</v>
      </c>
      <c r="F8698" s="82">
        <f t="shared" si="405"/>
        <v>-1.161</v>
      </c>
      <c r="G8698" s="39">
        <f>VLOOKUP(N8698,Currecny_M!$A$1:$P$10,2,FALSE)</f>
        <v>75</v>
      </c>
      <c r="H8698" s="39">
        <f>MATCH(C8698,Currecny_M!$A$1:$P$1,0)</f>
        <v>4</v>
      </c>
      <c r="I8698" s="39">
        <f>VLOOKUP(N8698,Currecny_M!$A$1:$P$10,MATCH(Database!C8698,Currecny_M!$A$1:$P$1,0),FALSE)</f>
        <v>76.510000000000005</v>
      </c>
      <c r="J8698" s="82">
        <f t="shared" si="406"/>
        <v>-88.828110000000009</v>
      </c>
      <c r="K8698" s="39">
        <f>VLOOKUP('Cover page'!$B$6,Currecny_M!$A$1:$P$10,MATCH(Database!C8698,Currecny_M!$A$1:$P$1,0),FALSE)</f>
        <v>1</v>
      </c>
      <c r="L8698" s="82">
        <f t="shared" si="407"/>
        <v>-88.828110000000009</v>
      </c>
      <c r="M8698" s="82">
        <f>((E8698/$F$1)*VLOOKUP(N8698,Currecny_M!$A$1:$P$10,MATCH(Database!C8698,Currecny_M!$A$1:$P$1,0),FALSE))/VLOOKUP('Cover page'!$B$6,Currecny_M!$A$1:$P$10,MATCH(Database!C8698,Currecny_M!$A$1:$P$1,0),FALSE)</f>
        <v>-88.828110000000009</v>
      </c>
      <c r="N8698" s="6" t="str">
        <f>VLOOKUP(B8698,Master!$A$2:$C$11,3,FALSE)</f>
        <v>USD</v>
      </c>
      <c r="O8698" s="6" t="str">
        <f>VLOOKUP(B8698,Master!$A$2:$C$11,2,FALSE)</f>
        <v>America</v>
      </c>
      <c r="Q8698" s="39" t="str">
        <f>VLOOKUP(D8698,GL_Master!$A$1:$D$80,2,FALSE)</f>
        <v>BS</v>
      </c>
      <c r="R8698" s="39" t="str">
        <f>VLOOKUP(D8698,GL_Master!$A$1:$D$80,3,FALSE)</f>
        <v>Other current liabilities</v>
      </c>
      <c r="S8698" s="39" t="str">
        <f>VLOOKUP(D8698,GL_Master!$A$1:$D$80,4,FALSE)</f>
        <v>Employee related liabilities</v>
      </c>
    </row>
    <row r="8699" spans="1:19" x14ac:dyDescent="0.25">
      <c r="A8699" s="39" t="s">
        <v>262</v>
      </c>
      <c r="B8699" s="39" t="s">
        <v>235</v>
      </c>
      <c r="C8699" s="7">
        <v>43983</v>
      </c>
      <c r="D8699" s="39" t="s">
        <v>55</v>
      </c>
      <c r="E8699" s="39">
        <v>-147</v>
      </c>
      <c r="F8699" s="82">
        <f t="shared" si="405"/>
        <v>-0.14699999999999999</v>
      </c>
      <c r="G8699" s="39">
        <f>VLOOKUP(N8699,Currecny_M!$A$1:$P$10,2,FALSE)</f>
        <v>75</v>
      </c>
      <c r="H8699" s="39">
        <f>MATCH(C8699,Currecny_M!$A$1:$P$1,0)</f>
        <v>4</v>
      </c>
      <c r="I8699" s="39">
        <f>VLOOKUP(N8699,Currecny_M!$A$1:$P$10,MATCH(Database!C8699,Currecny_M!$A$1:$P$1,0),FALSE)</f>
        <v>76.510000000000005</v>
      </c>
      <c r="J8699" s="82">
        <f t="shared" si="406"/>
        <v>-11.246969999999999</v>
      </c>
      <c r="K8699" s="39">
        <f>VLOOKUP('Cover page'!$B$6,Currecny_M!$A$1:$P$10,MATCH(Database!C8699,Currecny_M!$A$1:$P$1,0),FALSE)</f>
        <v>1</v>
      </c>
      <c r="L8699" s="82">
        <f t="shared" si="407"/>
        <v>-11.246969999999999</v>
      </c>
      <c r="M8699" s="82">
        <f>((E8699/$F$1)*VLOOKUP(N8699,Currecny_M!$A$1:$P$10,MATCH(Database!C8699,Currecny_M!$A$1:$P$1,0),FALSE))/VLOOKUP('Cover page'!$B$6,Currecny_M!$A$1:$P$10,MATCH(Database!C8699,Currecny_M!$A$1:$P$1,0),FALSE)</f>
        <v>-11.246969999999999</v>
      </c>
      <c r="N8699" s="6" t="str">
        <f>VLOOKUP(B8699,Master!$A$2:$C$11,3,FALSE)</f>
        <v>USD</v>
      </c>
      <c r="O8699" s="6" t="str">
        <f>VLOOKUP(B8699,Master!$A$2:$C$11,2,FALSE)</f>
        <v>America</v>
      </c>
      <c r="Q8699" s="39" t="str">
        <f>VLOOKUP(D8699,GL_Master!$A$1:$D$80,2,FALSE)</f>
        <v>BS</v>
      </c>
      <c r="R8699" s="39" t="str">
        <f>VLOOKUP(D8699,GL_Master!$A$1:$D$80,3,FALSE)</f>
        <v>Other current liabilities</v>
      </c>
      <c r="S8699" s="39" t="str">
        <f>VLOOKUP(D8699,GL_Master!$A$1:$D$80,4,FALSE)</f>
        <v>Security deposit received</v>
      </c>
    </row>
    <row r="8700" spans="1:19" x14ac:dyDescent="0.25">
      <c r="A8700" s="39" t="s">
        <v>262</v>
      </c>
      <c r="B8700" s="39" t="s">
        <v>235</v>
      </c>
      <c r="C8700" s="7">
        <v>43983</v>
      </c>
      <c r="D8700" s="39" t="s">
        <v>56</v>
      </c>
      <c r="E8700" s="39">
        <v>-35</v>
      </c>
      <c r="F8700" s="82">
        <f t="shared" si="405"/>
        <v>-3.5000000000000003E-2</v>
      </c>
      <c r="G8700" s="39">
        <f>VLOOKUP(N8700,Currecny_M!$A$1:$P$10,2,FALSE)</f>
        <v>75</v>
      </c>
      <c r="H8700" s="39">
        <f>MATCH(C8700,Currecny_M!$A$1:$P$1,0)</f>
        <v>4</v>
      </c>
      <c r="I8700" s="39">
        <f>VLOOKUP(N8700,Currecny_M!$A$1:$P$10,MATCH(Database!C8700,Currecny_M!$A$1:$P$1,0),FALSE)</f>
        <v>76.510000000000005</v>
      </c>
      <c r="J8700" s="82">
        <f t="shared" si="406"/>
        <v>-2.6778500000000003</v>
      </c>
      <c r="K8700" s="39">
        <f>VLOOKUP('Cover page'!$B$6,Currecny_M!$A$1:$P$10,MATCH(Database!C8700,Currecny_M!$A$1:$P$1,0),FALSE)</f>
        <v>1</v>
      </c>
      <c r="L8700" s="82">
        <f t="shared" si="407"/>
        <v>-2.6778500000000003</v>
      </c>
      <c r="M8700" s="82">
        <f>((E8700/$F$1)*VLOOKUP(N8700,Currecny_M!$A$1:$P$10,MATCH(Database!C8700,Currecny_M!$A$1:$P$1,0),FALSE))/VLOOKUP('Cover page'!$B$6,Currecny_M!$A$1:$P$10,MATCH(Database!C8700,Currecny_M!$A$1:$P$1,0),FALSE)</f>
        <v>-2.6778500000000003</v>
      </c>
      <c r="N8700" s="6" t="str">
        <f>VLOOKUP(B8700,Master!$A$2:$C$11,3,FALSE)</f>
        <v>USD</v>
      </c>
      <c r="O8700" s="6" t="str">
        <f>VLOOKUP(B8700,Master!$A$2:$C$11,2,FALSE)</f>
        <v>America</v>
      </c>
      <c r="Q8700" s="39" t="str">
        <f>VLOOKUP(D8700,GL_Master!$A$1:$D$80,2,FALSE)</f>
        <v>BS</v>
      </c>
      <c r="R8700" s="39" t="str">
        <f>VLOOKUP(D8700,GL_Master!$A$1:$D$80,3,FALSE)</f>
        <v>Other Tax Payables</v>
      </c>
      <c r="S8700" s="39" t="str">
        <f>VLOOKUP(D8700,GL_Master!$A$1:$D$80,4,FALSE)</f>
        <v>Tax deducted at source payable</v>
      </c>
    </row>
    <row r="8701" spans="1:19" x14ac:dyDescent="0.25">
      <c r="A8701" s="39" t="s">
        <v>262</v>
      </c>
      <c r="B8701" s="39" t="s">
        <v>235</v>
      </c>
      <c r="C8701" s="7">
        <v>43983</v>
      </c>
      <c r="D8701" s="39" t="s">
        <v>57</v>
      </c>
      <c r="E8701" s="39">
        <v>-343</v>
      </c>
      <c r="F8701" s="82">
        <f t="shared" si="405"/>
        <v>-0.34300000000000003</v>
      </c>
      <c r="G8701" s="39">
        <f>VLOOKUP(N8701,Currecny_M!$A$1:$P$10,2,FALSE)</f>
        <v>75</v>
      </c>
      <c r="H8701" s="39">
        <f>MATCH(C8701,Currecny_M!$A$1:$P$1,0)</f>
        <v>4</v>
      </c>
      <c r="I8701" s="39">
        <f>VLOOKUP(N8701,Currecny_M!$A$1:$P$10,MATCH(Database!C8701,Currecny_M!$A$1:$P$1,0),FALSE)</f>
        <v>76.510000000000005</v>
      </c>
      <c r="J8701" s="82">
        <f t="shared" si="406"/>
        <v>-26.242930000000005</v>
      </c>
      <c r="K8701" s="39">
        <f>VLOOKUP('Cover page'!$B$6,Currecny_M!$A$1:$P$10,MATCH(Database!C8701,Currecny_M!$A$1:$P$1,0),FALSE)</f>
        <v>1</v>
      </c>
      <c r="L8701" s="82">
        <f t="shared" si="407"/>
        <v>-26.242930000000005</v>
      </c>
      <c r="M8701" s="82">
        <f>((E8701/$F$1)*VLOOKUP(N8701,Currecny_M!$A$1:$P$10,MATCH(Database!C8701,Currecny_M!$A$1:$P$1,0),FALSE))/VLOOKUP('Cover page'!$B$6,Currecny_M!$A$1:$P$10,MATCH(Database!C8701,Currecny_M!$A$1:$P$1,0),FALSE)</f>
        <v>-26.242930000000005</v>
      </c>
      <c r="N8701" s="6" t="str">
        <f>VLOOKUP(B8701,Master!$A$2:$C$11,3,FALSE)</f>
        <v>USD</v>
      </c>
      <c r="O8701" s="6" t="str">
        <f>VLOOKUP(B8701,Master!$A$2:$C$11,2,FALSE)</f>
        <v>America</v>
      </c>
      <c r="Q8701" s="39" t="str">
        <f>VLOOKUP(D8701,GL_Master!$A$1:$D$80,2,FALSE)</f>
        <v>BS</v>
      </c>
      <c r="R8701" s="39" t="str">
        <f>VLOOKUP(D8701,GL_Master!$A$1:$D$80,3,FALSE)</f>
        <v>Other Tax Payables</v>
      </c>
      <c r="S8701" s="39" t="str">
        <f>VLOOKUP(D8701,GL_Master!$A$1:$D$80,4,FALSE)</f>
        <v>Tax deducted at source payable</v>
      </c>
    </row>
    <row r="8702" spans="1:19" x14ac:dyDescent="0.25">
      <c r="A8702" s="39" t="s">
        <v>262</v>
      </c>
      <c r="B8702" s="39" t="s">
        <v>235</v>
      </c>
      <c r="C8702" s="7">
        <v>43983</v>
      </c>
      <c r="D8702" s="39" t="s">
        <v>58</v>
      </c>
      <c r="E8702" s="39">
        <v>-2593</v>
      </c>
      <c r="F8702" s="82">
        <f t="shared" si="405"/>
        <v>-2.593</v>
      </c>
      <c r="G8702" s="39">
        <f>VLOOKUP(N8702,Currecny_M!$A$1:$P$10,2,FALSE)</f>
        <v>75</v>
      </c>
      <c r="H8702" s="39">
        <f>MATCH(C8702,Currecny_M!$A$1:$P$1,0)</f>
        <v>4</v>
      </c>
      <c r="I8702" s="39">
        <f>VLOOKUP(N8702,Currecny_M!$A$1:$P$10,MATCH(Database!C8702,Currecny_M!$A$1:$P$1,0),FALSE)</f>
        <v>76.510000000000005</v>
      </c>
      <c r="J8702" s="82">
        <f t="shared" si="406"/>
        <v>-198.39043000000001</v>
      </c>
      <c r="K8702" s="39">
        <f>VLOOKUP('Cover page'!$B$6,Currecny_M!$A$1:$P$10,MATCH(Database!C8702,Currecny_M!$A$1:$P$1,0),FALSE)</f>
        <v>1</v>
      </c>
      <c r="L8702" s="82">
        <f t="shared" si="407"/>
        <v>-198.39043000000001</v>
      </c>
      <c r="M8702" s="82">
        <f>((E8702/$F$1)*VLOOKUP(N8702,Currecny_M!$A$1:$P$10,MATCH(Database!C8702,Currecny_M!$A$1:$P$1,0),FALSE))/VLOOKUP('Cover page'!$B$6,Currecny_M!$A$1:$P$10,MATCH(Database!C8702,Currecny_M!$A$1:$P$1,0),FALSE)</f>
        <v>-198.39043000000001</v>
      </c>
      <c r="N8702" s="6" t="str">
        <f>VLOOKUP(B8702,Master!$A$2:$C$11,3,FALSE)</f>
        <v>USD</v>
      </c>
      <c r="O8702" s="6" t="str">
        <f>VLOOKUP(B8702,Master!$A$2:$C$11,2,FALSE)</f>
        <v>America</v>
      </c>
      <c r="Q8702" s="39" t="str">
        <f>VLOOKUP(D8702,GL_Master!$A$1:$D$80,2,FALSE)</f>
        <v>BS</v>
      </c>
      <c r="R8702" s="39" t="str">
        <f>VLOOKUP(D8702,GL_Master!$A$1:$D$80,3,FALSE)</f>
        <v>Long-term provisions</v>
      </c>
      <c r="S8702" s="39" t="str">
        <f>VLOOKUP(D8702,GL_Master!$A$1:$D$80,4,FALSE)</f>
        <v>Provision for gratuity</v>
      </c>
    </row>
    <row r="8703" spans="1:19" x14ac:dyDescent="0.25">
      <c r="A8703" s="39" t="s">
        <v>262</v>
      </c>
      <c r="B8703" s="39" t="s">
        <v>235</v>
      </c>
      <c r="C8703" s="7">
        <v>43983</v>
      </c>
      <c r="D8703" s="39" t="s">
        <v>59</v>
      </c>
      <c r="E8703" s="39">
        <v>-1056</v>
      </c>
      <c r="F8703" s="82">
        <f t="shared" si="405"/>
        <v>-1.056</v>
      </c>
      <c r="G8703" s="39">
        <f>VLOOKUP(N8703,Currecny_M!$A$1:$P$10,2,FALSE)</f>
        <v>75</v>
      </c>
      <c r="H8703" s="39">
        <f>MATCH(C8703,Currecny_M!$A$1:$P$1,0)</f>
        <v>4</v>
      </c>
      <c r="I8703" s="39">
        <f>VLOOKUP(N8703,Currecny_M!$A$1:$P$10,MATCH(Database!C8703,Currecny_M!$A$1:$P$1,0),FALSE)</f>
        <v>76.510000000000005</v>
      </c>
      <c r="J8703" s="82">
        <f t="shared" si="406"/>
        <v>-80.794560000000004</v>
      </c>
      <c r="K8703" s="39">
        <f>VLOOKUP('Cover page'!$B$6,Currecny_M!$A$1:$P$10,MATCH(Database!C8703,Currecny_M!$A$1:$P$1,0),FALSE)</f>
        <v>1</v>
      </c>
      <c r="L8703" s="82">
        <f t="shared" si="407"/>
        <v>-80.794560000000004</v>
      </c>
      <c r="M8703" s="82">
        <f>((E8703/$F$1)*VLOOKUP(N8703,Currecny_M!$A$1:$P$10,MATCH(Database!C8703,Currecny_M!$A$1:$P$1,0),FALSE))/VLOOKUP('Cover page'!$B$6,Currecny_M!$A$1:$P$10,MATCH(Database!C8703,Currecny_M!$A$1:$P$1,0),FALSE)</f>
        <v>-80.794560000000004</v>
      </c>
      <c r="N8703" s="6" t="str">
        <f>VLOOKUP(B8703,Master!$A$2:$C$11,3,FALSE)</f>
        <v>USD</v>
      </c>
      <c r="O8703" s="6" t="str">
        <f>VLOOKUP(B8703,Master!$A$2:$C$11,2,FALSE)</f>
        <v>America</v>
      </c>
      <c r="Q8703" s="39" t="str">
        <f>VLOOKUP(D8703,GL_Master!$A$1:$D$80,2,FALSE)</f>
        <v>BS</v>
      </c>
      <c r="R8703" s="39" t="str">
        <f>VLOOKUP(D8703,GL_Master!$A$1:$D$80,3,FALSE)</f>
        <v>Long-term provisions</v>
      </c>
      <c r="S8703" s="39" t="str">
        <f>VLOOKUP(D8703,GL_Master!$A$1:$D$80,4,FALSE)</f>
        <v>Provision for leave encashment</v>
      </c>
    </row>
    <row r="8704" spans="1:19" x14ac:dyDescent="0.25">
      <c r="A8704" s="39" t="s">
        <v>262</v>
      </c>
      <c r="B8704" s="39" t="s">
        <v>235</v>
      </c>
      <c r="C8704" s="7">
        <v>43983</v>
      </c>
      <c r="D8704" s="39" t="s">
        <v>60</v>
      </c>
      <c r="E8704" s="39">
        <v>-291</v>
      </c>
      <c r="F8704" s="82">
        <f t="shared" si="405"/>
        <v>-0.29099999999999998</v>
      </c>
      <c r="G8704" s="39">
        <f>VLOOKUP(N8704,Currecny_M!$A$1:$P$10,2,FALSE)</f>
        <v>75</v>
      </c>
      <c r="H8704" s="39">
        <f>MATCH(C8704,Currecny_M!$A$1:$P$1,0)</f>
        <v>4</v>
      </c>
      <c r="I8704" s="39">
        <f>VLOOKUP(N8704,Currecny_M!$A$1:$P$10,MATCH(Database!C8704,Currecny_M!$A$1:$P$1,0),FALSE)</f>
        <v>76.510000000000005</v>
      </c>
      <c r="J8704" s="82">
        <f t="shared" si="406"/>
        <v>-22.264410000000002</v>
      </c>
      <c r="K8704" s="39">
        <f>VLOOKUP('Cover page'!$B$6,Currecny_M!$A$1:$P$10,MATCH(Database!C8704,Currecny_M!$A$1:$P$1,0),FALSE)</f>
        <v>1</v>
      </c>
      <c r="L8704" s="82">
        <f t="shared" si="407"/>
        <v>-22.264410000000002</v>
      </c>
      <c r="M8704" s="82">
        <f>((E8704/$F$1)*VLOOKUP(N8704,Currecny_M!$A$1:$P$10,MATCH(Database!C8704,Currecny_M!$A$1:$P$1,0),FALSE))/VLOOKUP('Cover page'!$B$6,Currecny_M!$A$1:$P$10,MATCH(Database!C8704,Currecny_M!$A$1:$P$1,0),FALSE)</f>
        <v>-22.264410000000002</v>
      </c>
      <c r="N8704" s="6" t="str">
        <f>VLOOKUP(B8704,Master!$A$2:$C$11,3,FALSE)</f>
        <v>USD</v>
      </c>
      <c r="O8704" s="6" t="str">
        <f>VLOOKUP(B8704,Master!$A$2:$C$11,2,FALSE)</f>
        <v>America</v>
      </c>
      <c r="Q8704" s="39" t="str">
        <f>VLOOKUP(D8704,GL_Master!$A$1:$D$80,2,FALSE)</f>
        <v>BS</v>
      </c>
      <c r="R8704" s="39" t="str">
        <f>VLOOKUP(D8704,GL_Master!$A$1:$D$80,3,FALSE)</f>
        <v>Trade Payables</v>
      </c>
      <c r="S8704" s="39" t="str">
        <f>VLOOKUP(D8704,GL_Master!$A$1:$D$80,4,FALSE)</f>
        <v>Trade payable</v>
      </c>
    </row>
    <row r="8705" spans="1:19" x14ac:dyDescent="0.25">
      <c r="A8705" s="39" t="s">
        <v>262</v>
      </c>
      <c r="B8705" s="39" t="s">
        <v>235</v>
      </c>
      <c r="C8705" s="7">
        <v>43983</v>
      </c>
      <c r="D8705" s="39" t="s">
        <v>61</v>
      </c>
      <c r="E8705" s="39">
        <v>-3087</v>
      </c>
      <c r="F8705" s="82">
        <f t="shared" si="405"/>
        <v>-3.0870000000000002</v>
      </c>
      <c r="G8705" s="39">
        <f>VLOOKUP(N8705,Currecny_M!$A$1:$P$10,2,FALSE)</f>
        <v>75</v>
      </c>
      <c r="H8705" s="39">
        <f>MATCH(C8705,Currecny_M!$A$1:$P$1,0)</f>
        <v>4</v>
      </c>
      <c r="I8705" s="39">
        <f>VLOOKUP(N8705,Currecny_M!$A$1:$P$10,MATCH(Database!C8705,Currecny_M!$A$1:$P$1,0),FALSE)</f>
        <v>76.510000000000005</v>
      </c>
      <c r="J8705" s="82">
        <f t="shared" si="406"/>
        <v>-236.18637000000004</v>
      </c>
      <c r="K8705" s="39">
        <f>VLOOKUP('Cover page'!$B$6,Currecny_M!$A$1:$P$10,MATCH(Database!C8705,Currecny_M!$A$1:$P$1,0),FALSE)</f>
        <v>1</v>
      </c>
      <c r="L8705" s="82">
        <f t="shared" si="407"/>
        <v>-236.18637000000004</v>
      </c>
      <c r="M8705" s="82">
        <f>((E8705/$F$1)*VLOOKUP(N8705,Currecny_M!$A$1:$P$10,MATCH(Database!C8705,Currecny_M!$A$1:$P$1,0),FALSE))/VLOOKUP('Cover page'!$B$6,Currecny_M!$A$1:$P$10,MATCH(Database!C8705,Currecny_M!$A$1:$P$1,0),FALSE)</f>
        <v>-236.18637000000004</v>
      </c>
      <c r="N8705" s="6" t="str">
        <f>VLOOKUP(B8705,Master!$A$2:$C$11,3,FALSE)</f>
        <v>USD</v>
      </c>
      <c r="O8705" s="6" t="str">
        <f>VLOOKUP(B8705,Master!$A$2:$C$11,2,FALSE)</f>
        <v>America</v>
      </c>
      <c r="Q8705" s="39" t="str">
        <f>VLOOKUP(D8705,GL_Master!$A$1:$D$80,2,FALSE)</f>
        <v>BS</v>
      </c>
      <c r="R8705" s="39" t="str">
        <f>VLOOKUP(D8705,GL_Master!$A$1:$D$80,3,FALSE)</f>
        <v>Provisions</v>
      </c>
      <c r="S8705" s="39" t="str">
        <f>VLOOKUP(D8705,GL_Master!$A$1:$D$80,4,FALSE)</f>
        <v>Provision for doubtful assets</v>
      </c>
    </row>
    <row r="8706" spans="1:19" x14ac:dyDescent="0.25">
      <c r="A8706" s="39" t="s">
        <v>262</v>
      </c>
      <c r="B8706" s="39" t="s">
        <v>235</v>
      </c>
      <c r="C8706" s="7">
        <v>43983</v>
      </c>
      <c r="D8706" s="39" t="s">
        <v>62</v>
      </c>
      <c r="E8706" s="39">
        <v>-109</v>
      </c>
      <c r="F8706" s="82">
        <f t="shared" si="405"/>
        <v>-0.109</v>
      </c>
      <c r="G8706" s="39">
        <f>VLOOKUP(N8706,Currecny_M!$A$1:$P$10,2,FALSE)</f>
        <v>75</v>
      </c>
      <c r="H8706" s="39">
        <f>MATCH(C8706,Currecny_M!$A$1:$P$1,0)</f>
        <v>4</v>
      </c>
      <c r="I8706" s="39">
        <f>VLOOKUP(N8706,Currecny_M!$A$1:$P$10,MATCH(Database!C8706,Currecny_M!$A$1:$P$1,0),FALSE)</f>
        <v>76.510000000000005</v>
      </c>
      <c r="J8706" s="82">
        <f t="shared" si="406"/>
        <v>-8.3395900000000012</v>
      </c>
      <c r="K8706" s="39">
        <f>VLOOKUP('Cover page'!$B$6,Currecny_M!$A$1:$P$10,MATCH(Database!C8706,Currecny_M!$A$1:$P$1,0),FALSE)</f>
        <v>1</v>
      </c>
      <c r="L8706" s="82">
        <f t="shared" si="407"/>
        <v>-8.3395900000000012</v>
      </c>
      <c r="M8706" s="82">
        <f>((E8706/$F$1)*VLOOKUP(N8706,Currecny_M!$A$1:$P$10,MATCH(Database!C8706,Currecny_M!$A$1:$P$1,0),FALSE))/VLOOKUP('Cover page'!$B$6,Currecny_M!$A$1:$P$10,MATCH(Database!C8706,Currecny_M!$A$1:$P$1,0),FALSE)</f>
        <v>-8.3395900000000012</v>
      </c>
      <c r="N8706" s="6" t="str">
        <f>VLOOKUP(B8706,Master!$A$2:$C$11,3,FALSE)</f>
        <v>USD</v>
      </c>
      <c r="O8706" s="6" t="str">
        <f>VLOOKUP(B8706,Master!$A$2:$C$11,2,FALSE)</f>
        <v>America</v>
      </c>
      <c r="Q8706" s="39" t="str">
        <f>VLOOKUP(D8706,GL_Master!$A$1:$D$80,2,FALSE)</f>
        <v>BS</v>
      </c>
      <c r="R8706" s="39" t="str">
        <f>VLOOKUP(D8706,GL_Master!$A$1:$D$80,3,FALSE)</f>
        <v>Provisions</v>
      </c>
      <c r="S8706" s="39" t="str">
        <f>VLOOKUP(D8706,GL_Master!$A$1:$D$80,4,FALSE)</f>
        <v>Provision for Insurance</v>
      </c>
    </row>
    <row r="8707" spans="1:19" x14ac:dyDescent="0.25">
      <c r="A8707" s="39" t="s">
        <v>262</v>
      </c>
      <c r="B8707" s="39" t="s">
        <v>235</v>
      </c>
      <c r="C8707" s="7">
        <v>43983</v>
      </c>
      <c r="D8707" s="39" t="s">
        <v>63</v>
      </c>
      <c r="E8707" s="39">
        <v>245</v>
      </c>
      <c r="F8707" s="82">
        <f t="shared" si="405"/>
        <v>0.245</v>
      </c>
      <c r="G8707" s="39">
        <f>VLOOKUP(N8707,Currecny_M!$A$1:$P$10,2,FALSE)</f>
        <v>75</v>
      </c>
      <c r="H8707" s="39">
        <f>MATCH(C8707,Currecny_M!$A$1:$P$1,0)</f>
        <v>4</v>
      </c>
      <c r="I8707" s="39">
        <f>VLOOKUP(N8707,Currecny_M!$A$1:$P$10,MATCH(Database!C8707,Currecny_M!$A$1:$P$1,0),FALSE)</f>
        <v>76.510000000000005</v>
      </c>
      <c r="J8707" s="82">
        <f t="shared" si="406"/>
        <v>18.744949999999999</v>
      </c>
      <c r="K8707" s="39">
        <f>VLOOKUP('Cover page'!$B$6,Currecny_M!$A$1:$P$10,MATCH(Database!C8707,Currecny_M!$A$1:$P$1,0),FALSE)</f>
        <v>1</v>
      </c>
      <c r="L8707" s="82">
        <f t="shared" si="407"/>
        <v>18.744949999999999</v>
      </c>
      <c r="M8707" s="82">
        <f>((E8707/$F$1)*VLOOKUP(N8707,Currecny_M!$A$1:$P$10,MATCH(Database!C8707,Currecny_M!$A$1:$P$1,0),FALSE))/VLOOKUP('Cover page'!$B$6,Currecny_M!$A$1:$P$10,MATCH(Database!C8707,Currecny_M!$A$1:$P$1,0),FALSE)</f>
        <v>18.744949999999999</v>
      </c>
      <c r="N8707" s="6" t="str">
        <f>VLOOKUP(B8707,Master!$A$2:$C$11,3,FALSE)</f>
        <v>USD</v>
      </c>
      <c r="O8707" s="6" t="str">
        <f>VLOOKUP(B8707,Master!$A$2:$C$11,2,FALSE)</f>
        <v>America</v>
      </c>
      <c r="Q8707" s="39" t="str">
        <f>VLOOKUP(D8707,GL_Master!$A$1:$D$80,2,FALSE)</f>
        <v>BS</v>
      </c>
      <c r="R8707" s="39" t="str">
        <f>VLOOKUP(D8707,GL_Master!$A$1:$D$80,3,FALSE)</f>
        <v>Gross Block</v>
      </c>
      <c r="S8707" s="39" t="str">
        <f>VLOOKUP(D8707,GL_Master!$A$1:$D$80,4,FALSE)</f>
        <v>Tangible Fixed assets</v>
      </c>
    </row>
    <row r="8708" spans="1:19" x14ac:dyDescent="0.25">
      <c r="A8708" s="39" t="s">
        <v>262</v>
      </c>
      <c r="B8708" s="39" t="s">
        <v>235</v>
      </c>
      <c r="C8708" s="7">
        <v>43983</v>
      </c>
      <c r="D8708" s="39" t="s">
        <v>64</v>
      </c>
      <c r="E8708" s="39">
        <v>14874</v>
      </c>
      <c r="F8708" s="82">
        <f t="shared" ref="F8708:F8771" si="408">E8708/$F$1</f>
        <v>14.874000000000001</v>
      </c>
      <c r="G8708" s="39">
        <f>VLOOKUP(N8708,Currecny_M!$A$1:$P$10,2,FALSE)</f>
        <v>75</v>
      </c>
      <c r="H8708" s="39">
        <f>MATCH(C8708,Currecny_M!$A$1:$P$1,0)</f>
        <v>4</v>
      </c>
      <c r="I8708" s="39">
        <f>VLOOKUP(N8708,Currecny_M!$A$1:$P$10,MATCH(Database!C8708,Currecny_M!$A$1:$P$1,0),FALSE)</f>
        <v>76.510000000000005</v>
      </c>
      <c r="J8708" s="82">
        <f t="shared" ref="J8708:J8771" si="409">F8708*I8708</f>
        <v>1138.0097400000002</v>
      </c>
      <c r="K8708" s="39">
        <f>VLOOKUP('Cover page'!$B$6,Currecny_M!$A$1:$P$10,MATCH(Database!C8708,Currecny_M!$A$1:$P$1,0),FALSE)</f>
        <v>1</v>
      </c>
      <c r="L8708" s="82">
        <f t="shared" ref="L8708:L8771" si="410">J8708/K8708</f>
        <v>1138.0097400000002</v>
      </c>
      <c r="M8708" s="82">
        <f>((E8708/$F$1)*VLOOKUP(N8708,Currecny_M!$A$1:$P$10,MATCH(Database!C8708,Currecny_M!$A$1:$P$1,0),FALSE))/VLOOKUP('Cover page'!$B$6,Currecny_M!$A$1:$P$10,MATCH(Database!C8708,Currecny_M!$A$1:$P$1,0),FALSE)</f>
        <v>1138.0097400000002</v>
      </c>
      <c r="N8708" s="6" t="str">
        <f>VLOOKUP(B8708,Master!$A$2:$C$11,3,FALSE)</f>
        <v>USD</v>
      </c>
      <c r="O8708" s="6" t="str">
        <f>VLOOKUP(B8708,Master!$A$2:$C$11,2,FALSE)</f>
        <v>America</v>
      </c>
      <c r="Q8708" s="39" t="str">
        <f>VLOOKUP(D8708,GL_Master!$A$1:$D$80,2,FALSE)</f>
        <v>BS</v>
      </c>
      <c r="R8708" s="39" t="str">
        <f>VLOOKUP(D8708,GL_Master!$A$1:$D$80,3,FALSE)</f>
        <v>Gross Block</v>
      </c>
      <c r="S8708" s="39" t="str">
        <f>VLOOKUP(D8708,GL_Master!$A$1:$D$80,4,FALSE)</f>
        <v>Tangible Fixed assets</v>
      </c>
    </row>
    <row r="8709" spans="1:19" x14ac:dyDescent="0.25">
      <c r="A8709" s="39" t="s">
        <v>262</v>
      </c>
      <c r="B8709" s="39" t="s">
        <v>235</v>
      </c>
      <c r="C8709" s="7">
        <v>43983</v>
      </c>
      <c r="D8709" s="39" t="s">
        <v>65</v>
      </c>
      <c r="E8709" s="39">
        <v>-8946</v>
      </c>
      <c r="F8709" s="82">
        <f t="shared" si="408"/>
        <v>-8.9459999999999997</v>
      </c>
      <c r="G8709" s="39">
        <f>VLOOKUP(N8709,Currecny_M!$A$1:$P$10,2,FALSE)</f>
        <v>75</v>
      </c>
      <c r="H8709" s="39">
        <f>MATCH(C8709,Currecny_M!$A$1:$P$1,0)</f>
        <v>4</v>
      </c>
      <c r="I8709" s="39">
        <f>VLOOKUP(N8709,Currecny_M!$A$1:$P$10,MATCH(Database!C8709,Currecny_M!$A$1:$P$1,0),FALSE)</f>
        <v>76.510000000000005</v>
      </c>
      <c r="J8709" s="82">
        <f t="shared" si="409"/>
        <v>-684.45846000000006</v>
      </c>
      <c r="K8709" s="39">
        <f>VLOOKUP('Cover page'!$B$6,Currecny_M!$A$1:$P$10,MATCH(Database!C8709,Currecny_M!$A$1:$P$1,0),FALSE)</f>
        <v>1</v>
      </c>
      <c r="L8709" s="82">
        <f t="shared" si="410"/>
        <v>-684.45846000000006</v>
      </c>
      <c r="M8709" s="82">
        <f>((E8709/$F$1)*VLOOKUP(N8709,Currecny_M!$A$1:$P$10,MATCH(Database!C8709,Currecny_M!$A$1:$P$1,0),FALSE))/VLOOKUP('Cover page'!$B$6,Currecny_M!$A$1:$P$10,MATCH(Database!C8709,Currecny_M!$A$1:$P$1,0),FALSE)</f>
        <v>-684.45846000000006</v>
      </c>
      <c r="N8709" s="6" t="str">
        <f>VLOOKUP(B8709,Master!$A$2:$C$11,3,FALSE)</f>
        <v>USD</v>
      </c>
      <c r="O8709" s="6" t="str">
        <f>VLOOKUP(B8709,Master!$A$2:$C$11,2,FALSE)</f>
        <v>America</v>
      </c>
      <c r="Q8709" s="39" t="str">
        <f>VLOOKUP(D8709,GL_Master!$A$1:$D$80,2,FALSE)</f>
        <v>BS</v>
      </c>
      <c r="R8709" s="39" t="str">
        <f>VLOOKUP(D8709,GL_Master!$A$1:$D$80,3,FALSE)</f>
        <v>Accumulated Depreciation</v>
      </c>
      <c r="S8709" s="39" t="str">
        <f>VLOOKUP(D8709,GL_Master!$A$1:$D$80,4,FALSE)</f>
        <v>Accumulated Depreciation</v>
      </c>
    </row>
    <row r="8710" spans="1:19" x14ac:dyDescent="0.25">
      <c r="A8710" s="39" t="s">
        <v>262</v>
      </c>
      <c r="B8710" s="39" t="s">
        <v>235</v>
      </c>
      <c r="C8710" s="7">
        <v>43983</v>
      </c>
      <c r="D8710" s="39" t="s">
        <v>66</v>
      </c>
      <c r="E8710" s="39">
        <v>7937</v>
      </c>
      <c r="F8710" s="82">
        <f t="shared" si="408"/>
        <v>7.9370000000000003</v>
      </c>
      <c r="G8710" s="39">
        <f>VLOOKUP(N8710,Currecny_M!$A$1:$P$10,2,FALSE)</f>
        <v>75</v>
      </c>
      <c r="H8710" s="39">
        <f>MATCH(C8710,Currecny_M!$A$1:$P$1,0)</f>
        <v>4</v>
      </c>
      <c r="I8710" s="39">
        <f>VLOOKUP(N8710,Currecny_M!$A$1:$P$10,MATCH(Database!C8710,Currecny_M!$A$1:$P$1,0),FALSE)</f>
        <v>76.510000000000005</v>
      </c>
      <c r="J8710" s="82">
        <f t="shared" si="409"/>
        <v>607.25987000000009</v>
      </c>
      <c r="K8710" s="39">
        <f>VLOOKUP('Cover page'!$B$6,Currecny_M!$A$1:$P$10,MATCH(Database!C8710,Currecny_M!$A$1:$P$1,0),FALSE)</f>
        <v>1</v>
      </c>
      <c r="L8710" s="82">
        <f t="shared" si="410"/>
        <v>607.25987000000009</v>
      </c>
      <c r="M8710" s="82">
        <f>((E8710/$F$1)*VLOOKUP(N8710,Currecny_M!$A$1:$P$10,MATCH(Database!C8710,Currecny_M!$A$1:$P$1,0),FALSE))/VLOOKUP('Cover page'!$B$6,Currecny_M!$A$1:$P$10,MATCH(Database!C8710,Currecny_M!$A$1:$P$1,0),FALSE)</f>
        <v>607.25987000000009</v>
      </c>
      <c r="N8710" s="6" t="str">
        <f>VLOOKUP(B8710,Master!$A$2:$C$11,3,FALSE)</f>
        <v>USD</v>
      </c>
      <c r="O8710" s="6" t="str">
        <f>VLOOKUP(B8710,Master!$A$2:$C$11,2,FALSE)</f>
        <v>America</v>
      </c>
      <c r="Q8710" s="39" t="str">
        <f>VLOOKUP(D8710,GL_Master!$A$1:$D$80,2,FALSE)</f>
        <v>BS</v>
      </c>
      <c r="R8710" s="39" t="str">
        <f>VLOOKUP(D8710,GL_Master!$A$1:$D$80,3,FALSE)</f>
        <v>Gross Block</v>
      </c>
      <c r="S8710" s="39" t="str">
        <f>VLOOKUP(D8710,GL_Master!$A$1:$D$80,4,FALSE)</f>
        <v>Tangible Fixed assets</v>
      </c>
    </row>
    <row r="8711" spans="1:19" x14ac:dyDescent="0.25">
      <c r="A8711" s="39" t="s">
        <v>262</v>
      </c>
      <c r="B8711" s="39" t="s">
        <v>235</v>
      </c>
      <c r="C8711" s="7">
        <v>43983</v>
      </c>
      <c r="D8711" s="39" t="s">
        <v>67</v>
      </c>
      <c r="E8711" s="39">
        <v>2848</v>
      </c>
      <c r="F8711" s="82">
        <f t="shared" si="408"/>
        <v>2.8479999999999999</v>
      </c>
      <c r="G8711" s="39">
        <f>VLOOKUP(N8711,Currecny_M!$A$1:$P$10,2,FALSE)</f>
        <v>75</v>
      </c>
      <c r="H8711" s="39">
        <f>MATCH(C8711,Currecny_M!$A$1:$P$1,0)</f>
        <v>4</v>
      </c>
      <c r="I8711" s="39">
        <f>VLOOKUP(N8711,Currecny_M!$A$1:$P$10,MATCH(Database!C8711,Currecny_M!$A$1:$P$1,0),FALSE)</f>
        <v>76.510000000000005</v>
      </c>
      <c r="J8711" s="82">
        <f t="shared" si="409"/>
        <v>217.90048000000002</v>
      </c>
      <c r="K8711" s="39">
        <f>VLOOKUP('Cover page'!$B$6,Currecny_M!$A$1:$P$10,MATCH(Database!C8711,Currecny_M!$A$1:$P$1,0),FALSE)</f>
        <v>1</v>
      </c>
      <c r="L8711" s="82">
        <f t="shared" si="410"/>
        <v>217.90048000000002</v>
      </c>
      <c r="M8711" s="82">
        <f>((E8711/$F$1)*VLOOKUP(N8711,Currecny_M!$A$1:$P$10,MATCH(Database!C8711,Currecny_M!$A$1:$P$1,0),FALSE))/VLOOKUP('Cover page'!$B$6,Currecny_M!$A$1:$P$10,MATCH(Database!C8711,Currecny_M!$A$1:$P$1,0),FALSE)</f>
        <v>217.90048000000002</v>
      </c>
      <c r="N8711" s="6" t="str">
        <f>VLOOKUP(B8711,Master!$A$2:$C$11,3,FALSE)</f>
        <v>USD</v>
      </c>
      <c r="O8711" s="6" t="str">
        <f>VLOOKUP(B8711,Master!$A$2:$C$11,2,FALSE)</f>
        <v>America</v>
      </c>
      <c r="Q8711" s="39" t="str">
        <f>VLOOKUP(D8711,GL_Master!$A$1:$D$80,2,FALSE)</f>
        <v>BS</v>
      </c>
      <c r="R8711" s="39" t="str">
        <f>VLOOKUP(D8711,GL_Master!$A$1:$D$80,3,FALSE)</f>
        <v>Gross Block</v>
      </c>
      <c r="S8711" s="39" t="str">
        <f>VLOOKUP(D8711,GL_Master!$A$1:$D$80,4,FALSE)</f>
        <v>Tangible Fixed assets</v>
      </c>
    </row>
    <row r="8712" spans="1:19" x14ac:dyDescent="0.25">
      <c r="A8712" s="39" t="s">
        <v>262</v>
      </c>
      <c r="B8712" s="39" t="s">
        <v>235</v>
      </c>
      <c r="C8712" s="7">
        <v>43983</v>
      </c>
      <c r="D8712" s="39" t="s">
        <v>68</v>
      </c>
      <c r="E8712" s="39">
        <v>-2607</v>
      </c>
      <c r="F8712" s="82">
        <f t="shared" si="408"/>
        <v>-2.6070000000000002</v>
      </c>
      <c r="G8712" s="39">
        <f>VLOOKUP(N8712,Currecny_M!$A$1:$P$10,2,FALSE)</f>
        <v>75</v>
      </c>
      <c r="H8712" s="39">
        <f>MATCH(C8712,Currecny_M!$A$1:$P$1,0)</f>
        <v>4</v>
      </c>
      <c r="I8712" s="39">
        <f>VLOOKUP(N8712,Currecny_M!$A$1:$P$10,MATCH(Database!C8712,Currecny_M!$A$1:$P$1,0),FALSE)</f>
        <v>76.510000000000005</v>
      </c>
      <c r="J8712" s="82">
        <f t="shared" si="409"/>
        <v>-199.46157000000002</v>
      </c>
      <c r="K8712" s="39">
        <f>VLOOKUP('Cover page'!$B$6,Currecny_M!$A$1:$P$10,MATCH(Database!C8712,Currecny_M!$A$1:$P$1,0),FALSE)</f>
        <v>1</v>
      </c>
      <c r="L8712" s="82">
        <f t="shared" si="410"/>
        <v>-199.46157000000002</v>
      </c>
      <c r="M8712" s="82">
        <f>((E8712/$F$1)*VLOOKUP(N8712,Currecny_M!$A$1:$P$10,MATCH(Database!C8712,Currecny_M!$A$1:$P$1,0),FALSE))/VLOOKUP('Cover page'!$B$6,Currecny_M!$A$1:$P$10,MATCH(Database!C8712,Currecny_M!$A$1:$P$1,0),FALSE)</f>
        <v>-199.46157000000002</v>
      </c>
      <c r="N8712" s="6" t="str">
        <f>VLOOKUP(B8712,Master!$A$2:$C$11,3,FALSE)</f>
        <v>USD</v>
      </c>
      <c r="O8712" s="6" t="str">
        <f>VLOOKUP(B8712,Master!$A$2:$C$11,2,FALSE)</f>
        <v>America</v>
      </c>
      <c r="Q8712" s="39" t="str">
        <f>VLOOKUP(D8712,GL_Master!$A$1:$D$80,2,FALSE)</f>
        <v>BS</v>
      </c>
      <c r="R8712" s="39" t="str">
        <f>VLOOKUP(D8712,GL_Master!$A$1:$D$80,3,FALSE)</f>
        <v>Accumulated Depreciation</v>
      </c>
      <c r="S8712" s="39" t="str">
        <f>VLOOKUP(D8712,GL_Master!$A$1:$D$80,4,FALSE)</f>
        <v>Accumulated Depreciation</v>
      </c>
    </row>
    <row r="8713" spans="1:19" x14ac:dyDescent="0.25">
      <c r="A8713" s="39" t="s">
        <v>262</v>
      </c>
      <c r="B8713" s="39" t="s">
        <v>235</v>
      </c>
      <c r="C8713" s="7">
        <v>43983</v>
      </c>
      <c r="D8713" s="39" t="s">
        <v>69</v>
      </c>
      <c r="E8713" s="39">
        <v>5177</v>
      </c>
      <c r="F8713" s="82">
        <f t="shared" si="408"/>
        <v>5.1769999999999996</v>
      </c>
      <c r="G8713" s="39">
        <f>VLOOKUP(N8713,Currecny_M!$A$1:$P$10,2,FALSE)</f>
        <v>75</v>
      </c>
      <c r="H8713" s="39">
        <f>MATCH(C8713,Currecny_M!$A$1:$P$1,0)</f>
        <v>4</v>
      </c>
      <c r="I8713" s="39">
        <f>VLOOKUP(N8713,Currecny_M!$A$1:$P$10,MATCH(Database!C8713,Currecny_M!$A$1:$P$1,0),FALSE)</f>
        <v>76.510000000000005</v>
      </c>
      <c r="J8713" s="82">
        <f t="shared" si="409"/>
        <v>396.09226999999998</v>
      </c>
      <c r="K8713" s="39">
        <f>VLOOKUP('Cover page'!$B$6,Currecny_M!$A$1:$P$10,MATCH(Database!C8713,Currecny_M!$A$1:$P$1,0),FALSE)</f>
        <v>1</v>
      </c>
      <c r="L8713" s="82">
        <f t="shared" si="410"/>
        <v>396.09226999999998</v>
      </c>
      <c r="M8713" s="82">
        <f>((E8713/$F$1)*VLOOKUP(N8713,Currecny_M!$A$1:$P$10,MATCH(Database!C8713,Currecny_M!$A$1:$P$1,0),FALSE))/VLOOKUP('Cover page'!$B$6,Currecny_M!$A$1:$P$10,MATCH(Database!C8713,Currecny_M!$A$1:$P$1,0),FALSE)</f>
        <v>396.09226999999998</v>
      </c>
      <c r="N8713" s="6" t="str">
        <f>VLOOKUP(B8713,Master!$A$2:$C$11,3,FALSE)</f>
        <v>USD</v>
      </c>
      <c r="O8713" s="6" t="str">
        <f>VLOOKUP(B8713,Master!$A$2:$C$11,2,FALSE)</f>
        <v>America</v>
      </c>
      <c r="Q8713" s="39" t="str">
        <f>VLOOKUP(D8713,GL_Master!$A$1:$D$80,2,FALSE)</f>
        <v>BS</v>
      </c>
      <c r="R8713" s="39" t="str">
        <f>VLOOKUP(D8713,GL_Master!$A$1:$D$80,3,FALSE)</f>
        <v>Gross Block</v>
      </c>
      <c r="S8713" s="39" t="str">
        <f>VLOOKUP(D8713,GL_Master!$A$1:$D$80,4,FALSE)</f>
        <v>Tangible Fixed assets</v>
      </c>
    </row>
    <row r="8714" spans="1:19" x14ac:dyDescent="0.25">
      <c r="A8714" s="39" t="s">
        <v>262</v>
      </c>
      <c r="B8714" s="39" t="s">
        <v>235</v>
      </c>
      <c r="C8714" s="7">
        <v>43983</v>
      </c>
      <c r="D8714" s="39" t="s">
        <v>70</v>
      </c>
      <c r="E8714" s="39">
        <v>-177</v>
      </c>
      <c r="F8714" s="82">
        <f t="shared" si="408"/>
        <v>-0.17699999999999999</v>
      </c>
      <c r="G8714" s="39">
        <f>VLOOKUP(N8714,Currecny_M!$A$1:$P$10,2,FALSE)</f>
        <v>75</v>
      </c>
      <c r="H8714" s="39">
        <f>MATCH(C8714,Currecny_M!$A$1:$P$1,0)</f>
        <v>4</v>
      </c>
      <c r="I8714" s="39">
        <f>VLOOKUP(N8714,Currecny_M!$A$1:$P$10,MATCH(Database!C8714,Currecny_M!$A$1:$P$1,0),FALSE)</f>
        <v>76.510000000000005</v>
      </c>
      <c r="J8714" s="82">
        <f t="shared" si="409"/>
        <v>-13.54227</v>
      </c>
      <c r="K8714" s="39">
        <f>VLOOKUP('Cover page'!$B$6,Currecny_M!$A$1:$P$10,MATCH(Database!C8714,Currecny_M!$A$1:$P$1,0),FALSE)</f>
        <v>1</v>
      </c>
      <c r="L8714" s="82">
        <f t="shared" si="410"/>
        <v>-13.54227</v>
      </c>
      <c r="M8714" s="82">
        <f>((E8714/$F$1)*VLOOKUP(N8714,Currecny_M!$A$1:$P$10,MATCH(Database!C8714,Currecny_M!$A$1:$P$1,0),FALSE))/VLOOKUP('Cover page'!$B$6,Currecny_M!$A$1:$P$10,MATCH(Database!C8714,Currecny_M!$A$1:$P$1,0),FALSE)</f>
        <v>-13.54227</v>
      </c>
      <c r="N8714" s="6" t="str">
        <f>VLOOKUP(B8714,Master!$A$2:$C$11,3,FALSE)</f>
        <v>USD</v>
      </c>
      <c r="O8714" s="6" t="str">
        <f>VLOOKUP(B8714,Master!$A$2:$C$11,2,FALSE)</f>
        <v>America</v>
      </c>
      <c r="Q8714" s="39" t="str">
        <f>VLOOKUP(D8714,GL_Master!$A$1:$D$80,2,FALSE)</f>
        <v>BS</v>
      </c>
      <c r="R8714" s="39" t="str">
        <f>VLOOKUP(D8714,GL_Master!$A$1:$D$80,3,FALSE)</f>
        <v>Accumulated Depreciation</v>
      </c>
      <c r="S8714" s="39" t="str">
        <f>VLOOKUP(D8714,GL_Master!$A$1:$D$80,4,FALSE)</f>
        <v>Accumulated Depreciation</v>
      </c>
    </row>
    <row r="8715" spans="1:19" x14ac:dyDescent="0.25">
      <c r="A8715" s="39" t="s">
        <v>262</v>
      </c>
      <c r="B8715" s="39" t="s">
        <v>235</v>
      </c>
      <c r="C8715" s="7">
        <v>43983</v>
      </c>
      <c r="D8715" s="39" t="s">
        <v>71</v>
      </c>
      <c r="E8715" s="39">
        <v>8869</v>
      </c>
      <c r="F8715" s="82">
        <f t="shared" si="408"/>
        <v>8.8689999999999998</v>
      </c>
      <c r="G8715" s="39">
        <f>VLOOKUP(N8715,Currecny_M!$A$1:$P$10,2,FALSE)</f>
        <v>75</v>
      </c>
      <c r="H8715" s="39">
        <f>MATCH(C8715,Currecny_M!$A$1:$P$1,0)</f>
        <v>4</v>
      </c>
      <c r="I8715" s="39">
        <f>VLOOKUP(N8715,Currecny_M!$A$1:$P$10,MATCH(Database!C8715,Currecny_M!$A$1:$P$1,0),FALSE)</f>
        <v>76.510000000000005</v>
      </c>
      <c r="J8715" s="82">
        <f t="shared" si="409"/>
        <v>678.56718999999998</v>
      </c>
      <c r="K8715" s="39">
        <f>VLOOKUP('Cover page'!$B$6,Currecny_M!$A$1:$P$10,MATCH(Database!C8715,Currecny_M!$A$1:$P$1,0),FALSE)</f>
        <v>1</v>
      </c>
      <c r="L8715" s="82">
        <f t="shared" si="410"/>
        <v>678.56718999999998</v>
      </c>
      <c r="M8715" s="82">
        <f>((E8715/$F$1)*VLOOKUP(N8715,Currecny_M!$A$1:$P$10,MATCH(Database!C8715,Currecny_M!$A$1:$P$1,0),FALSE))/VLOOKUP('Cover page'!$B$6,Currecny_M!$A$1:$P$10,MATCH(Database!C8715,Currecny_M!$A$1:$P$1,0),FALSE)</f>
        <v>678.56718999999998</v>
      </c>
      <c r="N8715" s="6" t="str">
        <f>VLOOKUP(B8715,Master!$A$2:$C$11,3,FALSE)</f>
        <v>USD</v>
      </c>
      <c r="O8715" s="6" t="str">
        <f>VLOOKUP(B8715,Master!$A$2:$C$11,2,FALSE)</f>
        <v>America</v>
      </c>
      <c r="Q8715" s="39" t="str">
        <f>VLOOKUP(D8715,GL_Master!$A$1:$D$80,2,FALSE)</f>
        <v>BS</v>
      </c>
      <c r="R8715" s="39" t="str">
        <f>VLOOKUP(D8715,GL_Master!$A$1:$D$80,3,FALSE)</f>
        <v>Gross Block</v>
      </c>
      <c r="S8715" s="39" t="str">
        <f>VLOOKUP(D8715,GL_Master!$A$1:$D$80,4,FALSE)</f>
        <v>Tangible Fixed assets</v>
      </c>
    </row>
    <row r="8716" spans="1:19" x14ac:dyDescent="0.25">
      <c r="A8716" s="39" t="s">
        <v>262</v>
      </c>
      <c r="B8716" s="39" t="s">
        <v>235</v>
      </c>
      <c r="C8716" s="7">
        <v>43983</v>
      </c>
      <c r="D8716" s="39" t="s">
        <v>72</v>
      </c>
      <c r="E8716" s="39">
        <v>75</v>
      </c>
      <c r="F8716" s="82">
        <f t="shared" si="408"/>
        <v>7.4999999999999997E-2</v>
      </c>
      <c r="G8716" s="39">
        <f>VLOOKUP(N8716,Currecny_M!$A$1:$P$10,2,FALSE)</f>
        <v>75</v>
      </c>
      <c r="H8716" s="39">
        <f>MATCH(C8716,Currecny_M!$A$1:$P$1,0)</f>
        <v>4</v>
      </c>
      <c r="I8716" s="39">
        <f>VLOOKUP(N8716,Currecny_M!$A$1:$P$10,MATCH(Database!C8716,Currecny_M!$A$1:$P$1,0),FALSE)</f>
        <v>76.510000000000005</v>
      </c>
      <c r="J8716" s="82">
        <f t="shared" si="409"/>
        <v>5.7382499999999999</v>
      </c>
      <c r="K8716" s="39">
        <f>VLOOKUP('Cover page'!$B$6,Currecny_M!$A$1:$P$10,MATCH(Database!C8716,Currecny_M!$A$1:$P$1,0),FALSE)</f>
        <v>1</v>
      </c>
      <c r="L8716" s="82">
        <f t="shared" si="410"/>
        <v>5.7382499999999999</v>
      </c>
      <c r="M8716" s="82">
        <f>((E8716/$F$1)*VLOOKUP(N8716,Currecny_M!$A$1:$P$10,MATCH(Database!C8716,Currecny_M!$A$1:$P$1,0),FALSE))/VLOOKUP('Cover page'!$B$6,Currecny_M!$A$1:$P$10,MATCH(Database!C8716,Currecny_M!$A$1:$P$1,0),FALSE)</f>
        <v>5.7382499999999999</v>
      </c>
      <c r="N8716" s="6" t="str">
        <f>VLOOKUP(B8716,Master!$A$2:$C$11,3,FALSE)</f>
        <v>USD</v>
      </c>
      <c r="O8716" s="6" t="str">
        <f>VLOOKUP(B8716,Master!$A$2:$C$11,2,FALSE)</f>
        <v>America</v>
      </c>
      <c r="Q8716" s="39" t="str">
        <f>VLOOKUP(D8716,GL_Master!$A$1:$D$80,2,FALSE)</f>
        <v>BS</v>
      </c>
      <c r="R8716" s="39" t="str">
        <f>VLOOKUP(D8716,GL_Master!$A$1:$D$80,3,FALSE)</f>
        <v>Gross Block</v>
      </c>
      <c r="S8716" s="39" t="str">
        <f>VLOOKUP(D8716,GL_Master!$A$1:$D$80,4,FALSE)</f>
        <v>Tangible Fixed assets</v>
      </c>
    </row>
    <row r="8717" spans="1:19" x14ac:dyDescent="0.25">
      <c r="A8717" s="39" t="s">
        <v>262</v>
      </c>
      <c r="B8717" s="39" t="s">
        <v>235</v>
      </c>
      <c r="C8717" s="7">
        <v>43983</v>
      </c>
      <c r="D8717" s="39" t="s">
        <v>73</v>
      </c>
      <c r="E8717" s="39">
        <v>37</v>
      </c>
      <c r="F8717" s="82">
        <f t="shared" si="408"/>
        <v>3.6999999999999998E-2</v>
      </c>
      <c r="G8717" s="39">
        <f>VLOOKUP(N8717,Currecny_M!$A$1:$P$10,2,FALSE)</f>
        <v>75</v>
      </c>
      <c r="H8717" s="39">
        <f>MATCH(C8717,Currecny_M!$A$1:$P$1,0)</f>
        <v>4</v>
      </c>
      <c r="I8717" s="39">
        <f>VLOOKUP(N8717,Currecny_M!$A$1:$P$10,MATCH(Database!C8717,Currecny_M!$A$1:$P$1,0),FALSE)</f>
        <v>76.510000000000005</v>
      </c>
      <c r="J8717" s="82">
        <f t="shared" si="409"/>
        <v>2.83087</v>
      </c>
      <c r="K8717" s="39">
        <f>VLOOKUP('Cover page'!$B$6,Currecny_M!$A$1:$P$10,MATCH(Database!C8717,Currecny_M!$A$1:$P$1,0),FALSE)</f>
        <v>1</v>
      </c>
      <c r="L8717" s="82">
        <f t="shared" si="410"/>
        <v>2.83087</v>
      </c>
      <c r="M8717" s="82">
        <f>((E8717/$F$1)*VLOOKUP(N8717,Currecny_M!$A$1:$P$10,MATCH(Database!C8717,Currecny_M!$A$1:$P$1,0),FALSE))/VLOOKUP('Cover page'!$B$6,Currecny_M!$A$1:$P$10,MATCH(Database!C8717,Currecny_M!$A$1:$P$1,0),FALSE)</f>
        <v>2.83087</v>
      </c>
      <c r="N8717" s="6" t="str">
        <f>VLOOKUP(B8717,Master!$A$2:$C$11,3,FALSE)</f>
        <v>USD</v>
      </c>
      <c r="O8717" s="6" t="str">
        <f>VLOOKUP(B8717,Master!$A$2:$C$11,2,FALSE)</f>
        <v>America</v>
      </c>
      <c r="Q8717" s="39" t="str">
        <f>VLOOKUP(D8717,GL_Master!$A$1:$D$80,2,FALSE)</f>
        <v>BS</v>
      </c>
      <c r="R8717" s="39" t="str">
        <f>VLOOKUP(D8717,GL_Master!$A$1:$D$80,3,FALSE)</f>
        <v>Gross Block</v>
      </c>
      <c r="S8717" s="39" t="str">
        <f>VLOOKUP(D8717,GL_Master!$A$1:$D$80,4,FALSE)</f>
        <v>Tangible Fixed assets</v>
      </c>
    </row>
    <row r="8718" spans="1:19" x14ac:dyDescent="0.25">
      <c r="A8718" s="39" t="s">
        <v>262</v>
      </c>
      <c r="B8718" s="39" t="s">
        <v>235</v>
      </c>
      <c r="C8718" s="7">
        <v>43983</v>
      </c>
      <c r="D8718" s="39" t="s">
        <v>74</v>
      </c>
      <c r="E8718" s="39">
        <v>-8754</v>
      </c>
      <c r="F8718" s="82">
        <f t="shared" si="408"/>
        <v>-8.7539999999999996</v>
      </c>
      <c r="G8718" s="39">
        <f>VLOOKUP(N8718,Currecny_M!$A$1:$P$10,2,FALSE)</f>
        <v>75</v>
      </c>
      <c r="H8718" s="39">
        <f>MATCH(C8718,Currecny_M!$A$1:$P$1,0)</f>
        <v>4</v>
      </c>
      <c r="I8718" s="39">
        <f>VLOOKUP(N8718,Currecny_M!$A$1:$P$10,MATCH(Database!C8718,Currecny_M!$A$1:$P$1,0),FALSE)</f>
        <v>76.510000000000005</v>
      </c>
      <c r="J8718" s="82">
        <f t="shared" si="409"/>
        <v>-669.76854000000003</v>
      </c>
      <c r="K8718" s="39">
        <f>VLOOKUP('Cover page'!$B$6,Currecny_M!$A$1:$P$10,MATCH(Database!C8718,Currecny_M!$A$1:$P$1,0),FALSE)</f>
        <v>1</v>
      </c>
      <c r="L8718" s="82">
        <f t="shared" si="410"/>
        <v>-669.76854000000003</v>
      </c>
      <c r="M8718" s="82">
        <f>((E8718/$F$1)*VLOOKUP(N8718,Currecny_M!$A$1:$P$10,MATCH(Database!C8718,Currecny_M!$A$1:$P$1,0),FALSE))/VLOOKUP('Cover page'!$B$6,Currecny_M!$A$1:$P$10,MATCH(Database!C8718,Currecny_M!$A$1:$P$1,0),FALSE)</f>
        <v>-669.76854000000003</v>
      </c>
      <c r="N8718" s="6" t="str">
        <f>VLOOKUP(B8718,Master!$A$2:$C$11,3,FALSE)</f>
        <v>USD</v>
      </c>
      <c r="O8718" s="6" t="str">
        <f>VLOOKUP(B8718,Master!$A$2:$C$11,2,FALSE)</f>
        <v>America</v>
      </c>
      <c r="Q8718" s="39" t="str">
        <f>VLOOKUP(D8718,GL_Master!$A$1:$D$80,2,FALSE)</f>
        <v>BS</v>
      </c>
      <c r="R8718" s="39" t="str">
        <f>VLOOKUP(D8718,GL_Master!$A$1:$D$80,3,FALSE)</f>
        <v>Accumulated Depreciation</v>
      </c>
      <c r="S8718" s="39" t="str">
        <f>VLOOKUP(D8718,GL_Master!$A$1:$D$80,4,FALSE)</f>
        <v>Accumulated Depreciation</v>
      </c>
    </row>
    <row r="8719" spans="1:19" x14ac:dyDescent="0.25">
      <c r="A8719" s="39" t="s">
        <v>262</v>
      </c>
      <c r="B8719" s="39" t="s">
        <v>235</v>
      </c>
      <c r="C8719" s="7">
        <v>43983</v>
      </c>
      <c r="D8719" s="39" t="s">
        <v>21</v>
      </c>
      <c r="E8719" s="39">
        <v>728</v>
      </c>
      <c r="F8719" s="82">
        <f t="shared" si="408"/>
        <v>0.72799999999999998</v>
      </c>
      <c r="G8719" s="39">
        <f>VLOOKUP(N8719,Currecny_M!$A$1:$P$10,2,FALSE)</f>
        <v>75</v>
      </c>
      <c r="H8719" s="39">
        <f>MATCH(C8719,Currecny_M!$A$1:$P$1,0)</f>
        <v>4</v>
      </c>
      <c r="I8719" s="39">
        <f>VLOOKUP(N8719,Currecny_M!$A$1:$P$10,MATCH(Database!C8719,Currecny_M!$A$1:$P$1,0),FALSE)</f>
        <v>76.510000000000005</v>
      </c>
      <c r="J8719" s="82">
        <f t="shared" si="409"/>
        <v>55.699280000000002</v>
      </c>
      <c r="K8719" s="39">
        <f>VLOOKUP('Cover page'!$B$6,Currecny_M!$A$1:$P$10,MATCH(Database!C8719,Currecny_M!$A$1:$P$1,0),FALSE)</f>
        <v>1</v>
      </c>
      <c r="L8719" s="82">
        <f t="shared" si="410"/>
        <v>55.699280000000002</v>
      </c>
      <c r="M8719" s="82">
        <f>((E8719/$F$1)*VLOOKUP(N8719,Currecny_M!$A$1:$P$10,MATCH(Database!C8719,Currecny_M!$A$1:$P$1,0),FALSE))/VLOOKUP('Cover page'!$B$6,Currecny_M!$A$1:$P$10,MATCH(Database!C8719,Currecny_M!$A$1:$P$1,0),FALSE)</f>
        <v>55.699280000000002</v>
      </c>
      <c r="N8719" s="6" t="str">
        <f>VLOOKUP(B8719,Master!$A$2:$C$11,3,FALSE)</f>
        <v>USD</v>
      </c>
      <c r="O8719" s="6" t="str">
        <f>VLOOKUP(B8719,Master!$A$2:$C$11,2,FALSE)</f>
        <v>America</v>
      </c>
      <c r="Q8719" s="39" t="str">
        <f>VLOOKUP(D8719,GL_Master!$A$1:$D$80,2,FALSE)</f>
        <v>BS</v>
      </c>
      <c r="R8719" s="39" t="str">
        <f>VLOOKUP(D8719,GL_Master!$A$1:$D$80,3,FALSE)</f>
        <v>Gross Block</v>
      </c>
      <c r="S8719" s="39" t="str">
        <f>VLOOKUP(D8719,GL_Master!$A$1:$D$80,4,FALSE)</f>
        <v>Tangible Fixed assets</v>
      </c>
    </row>
    <row r="8720" spans="1:19" x14ac:dyDescent="0.25">
      <c r="A8720" s="39" t="s">
        <v>262</v>
      </c>
      <c r="B8720" s="39" t="s">
        <v>235</v>
      </c>
      <c r="C8720" s="7">
        <v>43983</v>
      </c>
      <c r="D8720" s="39" t="s">
        <v>27</v>
      </c>
      <c r="E8720" s="39">
        <v>1685</v>
      </c>
      <c r="F8720" s="82">
        <f t="shared" si="408"/>
        <v>1.6850000000000001</v>
      </c>
      <c r="G8720" s="39">
        <f>VLOOKUP(N8720,Currecny_M!$A$1:$P$10,2,FALSE)</f>
        <v>75</v>
      </c>
      <c r="H8720" s="39">
        <f>MATCH(C8720,Currecny_M!$A$1:$P$1,0)</f>
        <v>4</v>
      </c>
      <c r="I8720" s="39">
        <f>VLOOKUP(N8720,Currecny_M!$A$1:$P$10,MATCH(Database!C8720,Currecny_M!$A$1:$P$1,0),FALSE)</f>
        <v>76.510000000000005</v>
      </c>
      <c r="J8720" s="82">
        <f t="shared" si="409"/>
        <v>128.91935000000001</v>
      </c>
      <c r="K8720" s="39">
        <f>VLOOKUP('Cover page'!$B$6,Currecny_M!$A$1:$P$10,MATCH(Database!C8720,Currecny_M!$A$1:$P$1,0),FALSE)</f>
        <v>1</v>
      </c>
      <c r="L8720" s="82">
        <f t="shared" si="410"/>
        <v>128.91935000000001</v>
      </c>
      <c r="M8720" s="82">
        <f>((E8720/$F$1)*VLOOKUP(N8720,Currecny_M!$A$1:$P$10,MATCH(Database!C8720,Currecny_M!$A$1:$P$1,0),FALSE))/VLOOKUP('Cover page'!$B$6,Currecny_M!$A$1:$P$10,MATCH(Database!C8720,Currecny_M!$A$1:$P$1,0),FALSE)</f>
        <v>128.91935000000001</v>
      </c>
      <c r="N8720" s="6" t="str">
        <f>VLOOKUP(B8720,Master!$A$2:$C$11,3,FALSE)</f>
        <v>USD</v>
      </c>
      <c r="O8720" s="6" t="str">
        <f>VLOOKUP(B8720,Master!$A$2:$C$11,2,FALSE)</f>
        <v>America</v>
      </c>
      <c r="Q8720" s="39" t="str">
        <f>VLOOKUP(D8720,GL_Master!$A$1:$D$80,2,FALSE)</f>
        <v>BS</v>
      </c>
      <c r="R8720" s="39" t="str">
        <f>VLOOKUP(D8720,GL_Master!$A$1:$D$80,3,FALSE)</f>
        <v>Gross Block</v>
      </c>
      <c r="S8720" s="39" t="str">
        <f>VLOOKUP(D8720,GL_Master!$A$1:$D$80,4,FALSE)</f>
        <v>Tangible Fixed assets</v>
      </c>
    </row>
    <row r="8721" spans="1:19" x14ac:dyDescent="0.25">
      <c r="A8721" s="39" t="s">
        <v>262</v>
      </c>
      <c r="B8721" s="39" t="s">
        <v>235</v>
      </c>
      <c r="C8721" s="7">
        <v>43983</v>
      </c>
      <c r="D8721" s="39" t="s">
        <v>75</v>
      </c>
      <c r="E8721" s="39">
        <v>-36</v>
      </c>
      <c r="F8721" s="82">
        <f t="shared" si="408"/>
        <v>-3.5999999999999997E-2</v>
      </c>
      <c r="G8721" s="39">
        <f>VLOOKUP(N8721,Currecny_M!$A$1:$P$10,2,FALSE)</f>
        <v>75</v>
      </c>
      <c r="H8721" s="39">
        <f>MATCH(C8721,Currecny_M!$A$1:$P$1,0)</f>
        <v>4</v>
      </c>
      <c r="I8721" s="39">
        <f>VLOOKUP(N8721,Currecny_M!$A$1:$P$10,MATCH(Database!C8721,Currecny_M!$A$1:$P$1,0),FALSE)</f>
        <v>76.510000000000005</v>
      </c>
      <c r="J8721" s="82">
        <f t="shared" si="409"/>
        <v>-2.7543600000000001</v>
      </c>
      <c r="K8721" s="39">
        <f>VLOOKUP('Cover page'!$B$6,Currecny_M!$A$1:$P$10,MATCH(Database!C8721,Currecny_M!$A$1:$P$1,0),FALSE)</f>
        <v>1</v>
      </c>
      <c r="L8721" s="82">
        <f t="shared" si="410"/>
        <v>-2.7543600000000001</v>
      </c>
      <c r="M8721" s="82">
        <f>((E8721/$F$1)*VLOOKUP(N8721,Currecny_M!$A$1:$P$10,MATCH(Database!C8721,Currecny_M!$A$1:$P$1,0),FALSE))/VLOOKUP('Cover page'!$B$6,Currecny_M!$A$1:$P$10,MATCH(Database!C8721,Currecny_M!$A$1:$P$1,0),FALSE)</f>
        <v>-2.7543600000000001</v>
      </c>
      <c r="N8721" s="6" t="str">
        <f>VLOOKUP(B8721,Master!$A$2:$C$11,3,FALSE)</f>
        <v>USD</v>
      </c>
      <c r="O8721" s="6" t="str">
        <f>VLOOKUP(B8721,Master!$A$2:$C$11,2,FALSE)</f>
        <v>America</v>
      </c>
      <c r="Q8721" s="39" t="str">
        <f>VLOOKUP(D8721,GL_Master!$A$1:$D$80,2,FALSE)</f>
        <v>BS</v>
      </c>
      <c r="R8721" s="39" t="str">
        <f>VLOOKUP(D8721,GL_Master!$A$1:$D$80,3,FALSE)</f>
        <v>Gross Block</v>
      </c>
      <c r="S8721" s="39" t="str">
        <f>VLOOKUP(D8721,GL_Master!$A$1:$D$80,4,FALSE)</f>
        <v>Tangible Fixed assets</v>
      </c>
    </row>
    <row r="8722" spans="1:19" x14ac:dyDescent="0.25">
      <c r="A8722" s="39" t="s">
        <v>262</v>
      </c>
      <c r="B8722" s="39" t="s">
        <v>235</v>
      </c>
      <c r="C8722" s="7">
        <v>43983</v>
      </c>
      <c r="D8722" s="39" t="s">
        <v>76</v>
      </c>
      <c r="E8722" s="39">
        <v>893</v>
      </c>
      <c r="F8722" s="82">
        <f t="shared" si="408"/>
        <v>0.89300000000000002</v>
      </c>
      <c r="G8722" s="39">
        <f>VLOOKUP(N8722,Currecny_M!$A$1:$P$10,2,FALSE)</f>
        <v>75</v>
      </c>
      <c r="H8722" s="39">
        <f>MATCH(C8722,Currecny_M!$A$1:$P$1,0)</f>
        <v>4</v>
      </c>
      <c r="I8722" s="39">
        <f>VLOOKUP(N8722,Currecny_M!$A$1:$P$10,MATCH(Database!C8722,Currecny_M!$A$1:$P$1,0),FALSE)</f>
        <v>76.510000000000005</v>
      </c>
      <c r="J8722" s="82">
        <f t="shared" si="409"/>
        <v>68.323430000000002</v>
      </c>
      <c r="K8722" s="39">
        <f>VLOOKUP('Cover page'!$B$6,Currecny_M!$A$1:$P$10,MATCH(Database!C8722,Currecny_M!$A$1:$P$1,0),FALSE)</f>
        <v>1</v>
      </c>
      <c r="L8722" s="82">
        <f t="shared" si="410"/>
        <v>68.323430000000002</v>
      </c>
      <c r="M8722" s="82">
        <f>((E8722/$F$1)*VLOOKUP(N8722,Currecny_M!$A$1:$P$10,MATCH(Database!C8722,Currecny_M!$A$1:$P$1,0),FALSE))/VLOOKUP('Cover page'!$B$6,Currecny_M!$A$1:$P$10,MATCH(Database!C8722,Currecny_M!$A$1:$P$1,0),FALSE)</f>
        <v>68.323430000000002</v>
      </c>
      <c r="N8722" s="6" t="str">
        <f>VLOOKUP(B8722,Master!$A$2:$C$11,3,FALSE)</f>
        <v>USD</v>
      </c>
      <c r="O8722" s="6" t="str">
        <f>VLOOKUP(B8722,Master!$A$2:$C$11,2,FALSE)</f>
        <v>America</v>
      </c>
      <c r="Q8722" s="39" t="str">
        <f>VLOOKUP(D8722,GL_Master!$A$1:$D$80,2,FALSE)</f>
        <v>BS</v>
      </c>
      <c r="R8722" s="39" t="str">
        <f>VLOOKUP(D8722,GL_Master!$A$1:$D$80,3,FALSE)</f>
        <v>Inventories</v>
      </c>
      <c r="S8722" s="39" t="str">
        <f>VLOOKUP(D8722,GL_Master!$A$1:$D$80,4,FALSE)</f>
        <v>Inventory</v>
      </c>
    </row>
    <row r="8723" spans="1:19" x14ac:dyDescent="0.25">
      <c r="A8723" s="39" t="s">
        <v>262</v>
      </c>
      <c r="B8723" s="39" t="s">
        <v>235</v>
      </c>
      <c r="C8723" s="7">
        <v>43983</v>
      </c>
      <c r="D8723" s="39" t="s">
        <v>77</v>
      </c>
      <c r="E8723" s="39">
        <v>2250</v>
      </c>
      <c r="F8723" s="82">
        <f t="shared" si="408"/>
        <v>2.25</v>
      </c>
      <c r="G8723" s="39">
        <f>VLOOKUP(N8723,Currecny_M!$A$1:$P$10,2,FALSE)</f>
        <v>75</v>
      </c>
      <c r="H8723" s="39">
        <f>MATCH(C8723,Currecny_M!$A$1:$P$1,0)</f>
        <v>4</v>
      </c>
      <c r="I8723" s="39">
        <f>VLOOKUP(N8723,Currecny_M!$A$1:$P$10,MATCH(Database!C8723,Currecny_M!$A$1:$P$1,0),FALSE)</f>
        <v>76.510000000000005</v>
      </c>
      <c r="J8723" s="82">
        <f t="shared" si="409"/>
        <v>172.14750000000001</v>
      </c>
      <c r="K8723" s="39">
        <f>VLOOKUP('Cover page'!$B$6,Currecny_M!$A$1:$P$10,MATCH(Database!C8723,Currecny_M!$A$1:$P$1,0),FALSE)</f>
        <v>1</v>
      </c>
      <c r="L8723" s="82">
        <f t="shared" si="410"/>
        <v>172.14750000000001</v>
      </c>
      <c r="M8723" s="82">
        <f>((E8723/$F$1)*VLOOKUP(N8723,Currecny_M!$A$1:$P$10,MATCH(Database!C8723,Currecny_M!$A$1:$P$1,0),FALSE))/VLOOKUP('Cover page'!$B$6,Currecny_M!$A$1:$P$10,MATCH(Database!C8723,Currecny_M!$A$1:$P$1,0),FALSE)</f>
        <v>172.14750000000001</v>
      </c>
      <c r="N8723" s="6" t="str">
        <f>VLOOKUP(B8723,Master!$A$2:$C$11,3,FALSE)</f>
        <v>USD</v>
      </c>
      <c r="O8723" s="6" t="str">
        <f>VLOOKUP(B8723,Master!$A$2:$C$11,2,FALSE)</f>
        <v>America</v>
      </c>
      <c r="Q8723" s="39" t="str">
        <f>VLOOKUP(D8723,GL_Master!$A$1:$D$80,2,FALSE)</f>
        <v>BS</v>
      </c>
      <c r="R8723" s="39" t="str">
        <f>VLOOKUP(D8723,GL_Master!$A$1:$D$80,3,FALSE)</f>
        <v>Inventories</v>
      </c>
      <c r="S8723" s="39" t="str">
        <f>VLOOKUP(D8723,GL_Master!$A$1:$D$80,4,FALSE)</f>
        <v>Inventory</v>
      </c>
    </row>
    <row r="8724" spans="1:19" x14ac:dyDescent="0.25">
      <c r="A8724" s="39" t="s">
        <v>262</v>
      </c>
      <c r="B8724" s="39" t="s">
        <v>235</v>
      </c>
      <c r="C8724" s="7">
        <v>43983</v>
      </c>
      <c r="D8724" s="39" t="s">
        <v>2</v>
      </c>
      <c r="E8724" s="39">
        <v>243044</v>
      </c>
      <c r="F8724" s="82">
        <f t="shared" si="408"/>
        <v>243.04400000000001</v>
      </c>
      <c r="G8724" s="39">
        <f>VLOOKUP(N8724,Currecny_M!$A$1:$P$10,2,FALSE)</f>
        <v>75</v>
      </c>
      <c r="H8724" s="39">
        <f>MATCH(C8724,Currecny_M!$A$1:$P$1,0)</f>
        <v>4</v>
      </c>
      <c r="I8724" s="39">
        <f>VLOOKUP(N8724,Currecny_M!$A$1:$P$10,MATCH(Database!C8724,Currecny_M!$A$1:$P$1,0),FALSE)</f>
        <v>76.510000000000005</v>
      </c>
      <c r="J8724" s="82">
        <f t="shared" si="409"/>
        <v>18595.296440000002</v>
      </c>
      <c r="K8724" s="39">
        <f>VLOOKUP('Cover page'!$B$6,Currecny_M!$A$1:$P$10,MATCH(Database!C8724,Currecny_M!$A$1:$P$1,0),FALSE)</f>
        <v>1</v>
      </c>
      <c r="L8724" s="82">
        <f t="shared" si="410"/>
        <v>18595.296440000002</v>
      </c>
      <c r="M8724" s="82">
        <f>((E8724/$F$1)*VLOOKUP(N8724,Currecny_M!$A$1:$P$10,MATCH(Database!C8724,Currecny_M!$A$1:$P$1,0),FALSE))/VLOOKUP('Cover page'!$B$6,Currecny_M!$A$1:$P$10,MATCH(Database!C8724,Currecny_M!$A$1:$P$1,0),FALSE)</f>
        <v>18595.296440000002</v>
      </c>
      <c r="N8724" s="6" t="str">
        <f>VLOOKUP(B8724,Master!$A$2:$C$11,3,FALSE)</f>
        <v>USD</v>
      </c>
      <c r="O8724" s="6" t="str">
        <f>VLOOKUP(B8724,Master!$A$2:$C$11,2,FALSE)</f>
        <v>America</v>
      </c>
      <c r="Q8724" s="39" t="str">
        <f>VLOOKUP(D8724,GL_Master!$A$1:$D$80,2,FALSE)</f>
        <v>BS</v>
      </c>
      <c r="R8724" s="39" t="str">
        <f>VLOOKUP(D8724,GL_Master!$A$1:$D$80,3,FALSE)</f>
        <v>Trade receivables</v>
      </c>
      <c r="S8724" s="39" t="str">
        <f>VLOOKUP(D8724,GL_Master!$A$1:$D$80,4,FALSE)</f>
        <v>Unsecured, considered good</v>
      </c>
    </row>
    <row r="8725" spans="1:19" x14ac:dyDescent="0.25">
      <c r="A8725" s="39" t="s">
        <v>262</v>
      </c>
      <c r="B8725" s="39" t="s">
        <v>235</v>
      </c>
      <c r="C8725" s="7">
        <v>43983</v>
      </c>
      <c r="D8725" s="39" t="s">
        <v>78</v>
      </c>
      <c r="E8725" s="39">
        <v>35</v>
      </c>
      <c r="F8725" s="82">
        <f t="shared" si="408"/>
        <v>3.5000000000000003E-2</v>
      </c>
      <c r="G8725" s="39">
        <f>VLOOKUP(N8725,Currecny_M!$A$1:$P$10,2,FALSE)</f>
        <v>75</v>
      </c>
      <c r="H8725" s="39">
        <f>MATCH(C8725,Currecny_M!$A$1:$P$1,0)</f>
        <v>4</v>
      </c>
      <c r="I8725" s="39">
        <f>VLOOKUP(N8725,Currecny_M!$A$1:$P$10,MATCH(Database!C8725,Currecny_M!$A$1:$P$1,0),FALSE)</f>
        <v>76.510000000000005</v>
      </c>
      <c r="J8725" s="82">
        <f t="shared" si="409"/>
        <v>2.6778500000000003</v>
      </c>
      <c r="K8725" s="39">
        <f>VLOOKUP('Cover page'!$B$6,Currecny_M!$A$1:$P$10,MATCH(Database!C8725,Currecny_M!$A$1:$P$1,0),FALSE)</f>
        <v>1</v>
      </c>
      <c r="L8725" s="82">
        <f t="shared" si="410"/>
        <v>2.6778500000000003</v>
      </c>
      <c r="M8725" s="82">
        <f>((E8725/$F$1)*VLOOKUP(N8725,Currecny_M!$A$1:$P$10,MATCH(Database!C8725,Currecny_M!$A$1:$P$1,0),FALSE))/VLOOKUP('Cover page'!$B$6,Currecny_M!$A$1:$P$10,MATCH(Database!C8725,Currecny_M!$A$1:$P$1,0),FALSE)</f>
        <v>2.6778500000000003</v>
      </c>
      <c r="N8725" s="6" t="str">
        <f>VLOOKUP(B8725,Master!$A$2:$C$11,3,FALSE)</f>
        <v>USD</v>
      </c>
      <c r="O8725" s="6" t="str">
        <f>VLOOKUP(B8725,Master!$A$2:$C$11,2,FALSE)</f>
        <v>America</v>
      </c>
      <c r="Q8725" s="39" t="str">
        <f>VLOOKUP(D8725,GL_Master!$A$1:$D$80,2,FALSE)</f>
        <v>BS</v>
      </c>
      <c r="R8725" s="39" t="str">
        <f>VLOOKUP(D8725,GL_Master!$A$1:$D$80,3,FALSE)</f>
        <v>Cash &amp; Bank Balances</v>
      </c>
      <c r="S8725" s="39" t="str">
        <f>VLOOKUP(D8725,GL_Master!$A$1:$D$80,4,FALSE)</f>
        <v>Cash In hand</v>
      </c>
    </row>
    <row r="8726" spans="1:19" x14ac:dyDescent="0.25">
      <c r="A8726" s="39" t="s">
        <v>262</v>
      </c>
      <c r="B8726" s="39" t="s">
        <v>235</v>
      </c>
      <c r="C8726" s="7">
        <v>43983</v>
      </c>
      <c r="D8726" s="39" t="s">
        <v>79</v>
      </c>
      <c r="E8726" s="39">
        <v>-9187</v>
      </c>
      <c r="F8726" s="82">
        <f t="shared" si="408"/>
        <v>-9.1869999999999994</v>
      </c>
      <c r="G8726" s="39">
        <f>VLOOKUP(N8726,Currecny_M!$A$1:$P$10,2,FALSE)</f>
        <v>75</v>
      </c>
      <c r="H8726" s="39">
        <f>MATCH(C8726,Currecny_M!$A$1:$P$1,0)</f>
        <v>4</v>
      </c>
      <c r="I8726" s="39">
        <f>VLOOKUP(N8726,Currecny_M!$A$1:$P$10,MATCH(Database!C8726,Currecny_M!$A$1:$P$1,0),FALSE)</f>
        <v>76.510000000000005</v>
      </c>
      <c r="J8726" s="82">
        <f t="shared" si="409"/>
        <v>-702.89737000000002</v>
      </c>
      <c r="K8726" s="39">
        <f>VLOOKUP('Cover page'!$B$6,Currecny_M!$A$1:$P$10,MATCH(Database!C8726,Currecny_M!$A$1:$P$1,0),FALSE)</f>
        <v>1</v>
      </c>
      <c r="L8726" s="82">
        <f t="shared" si="410"/>
        <v>-702.89737000000002</v>
      </c>
      <c r="M8726" s="82">
        <f>((E8726/$F$1)*VLOOKUP(N8726,Currecny_M!$A$1:$P$10,MATCH(Database!C8726,Currecny_M!$A$1:$P$1,0),FALSE))/VLOOKUP('Cover page'!$B$6,Currecny_M!$A$1:$P$10,MATCH(Database!C8726,Currecny_M!$A$1:$P$1,0),FALSE)</f>
        <v>-702.89737000000002</v>
      </c>
      <c r="N8726" s="6" t="str">
        <f>VLOOKUP(B8726,Master!$A$2:$C$11,3,FALSE)</f>
        <v>USD</v>
      </c>
      <c r="O8726" s="6" t="str">
        <f>VLOOKUP(B8726,Master!$A$2:$C$11,2,FALSE)</f>
        <v>America</v>
      </c>
      <c r="Q8726" s="39" t="str">
        <f>VLOOKUP(D8726,GL_Master!$A$1:$D$80,2,FALSE)</f>
        <v>BS</v>
      </c>
      <c r="R8726" s="39" t="str">
        <f>VLOOKUP(D8726,GL_Master!$A$1:$D$80,3,FALSE)</f>
        <v>Loan Fund</v>
      </c>
      <c r="S8726" s="39" t="str">
        <f>VLOOKUP(D8726,GL_Master!$A$1:$D$80,4,FALSE)</f>
        <v>Term Loan</v>
      </c>
    </row>
    <row r="8727" spans="1:19" x14ac:dyDescent="0.25">
      <c r="A8727" s="39" t="s">
        <v>262</v>
      </c>
      <c r="B8727" s="39" t="s">
        <v>235</v>
      </c>
      <c r="C8727" s="7">
        <v>43983</v>
      </c>
      <c r="D8727" s="39" t="s">
        <v>80</v>
      </c>
      <c r="E8727" s="39">
        <v>255</v>
      </c>
      <c r="F8727" s="82">
        <f t="shared" si="408"/>
        <v>0.255</v>
      </c>
      <c r="G8727" s="39">
        <f>VLOOKUP(N8727,Currecny_M!$A$1:$P$10,2,FALSE)</f>
        <v>75</v>
      </c>
      <c r="H8727" s="39">
        <f>MATCH(C8727,Currecny_M!$A$1:$P$1,0)</f>
        <v>4</v>
      </c>
      <c r="I8727" s="39">
        <f>VLOOKUP(N8727,Currecny_M!$A$1:$P$10,MATCH(Database!C8727,Currecny_M!$A$1:$P$1,0),FALSE)</f>
        <v>76.510000000000005</v>
      </c>
      <c r="J8727" s="82">
        <f t="shared" si="409"/>
        <v>19.510050000000003</v>
      </c>
      <c r="K8727" s="39">
        <f>VLOOKUP('Cover page'!$B$6,Currecny_M!$A$1:$P$10,MATCH(Database!C8727,Currecny_M!$A$1:$P$1,0),FALSE)</f>
        <v>1</v>
      </c>
      <c r="L8727" s="82">
        <f t="shared" si="410"/>
        <v>19.510050000000003</v>
      </c>
      <c r="M8727" s="82">
        <f>((E8727/$F$1)*VLOOKUP(N8727,Currecny_M!$A$1:$P$10,MATCH(Database!C8727,Currecny_M!$A$1:$P$1,0),FALSE))/VLOOKUP('Cover page'!$B$6,Currecny_M!$A$1:$P$10,MATCH(Database!C8727,Currecny_M!$A$1:$P$1,0),FALSE)</f>
        <v>19.510050000000003</v>
      </c>
      <c r="N8727" s="6" t="str">
        <f>VLOOKUP(B8727,Master!$A$2:$C$11,3,FALSE)</f>
        <v>USD</v>
      </c>
      <c r="O8727" s="6" t="str">
        <f>VLOOKUP(B8727,Master!$A$2:$C$11,2,FALSE)</f>
        <v>America</v>
      </c>
      <c r="Q8727" s="39" t="str">
        <f>VLOOKUP(D8727,GL_Master!$A$1:$D$80,2,FALSE)</f>
        <v>BS</v>
      </c>
      <c r="R8727" s="39" t="str">
        <f>VLOOKUP(D8727,GL_Master!$A$1:$D$80,3,FALSE)</f>
        <v>Cash &amp; Bank Balances</v>
      </c>
      <c r="S8727" s="39" t="str">
        <f>VLOOKUP(D8727,GL_Master!$A$1:$D$80,4,FALSE)</f>
        <v xml:space="preserve">      On Current Accounts</v>
      </c>
    </row>
    <row r="8728" spans="1:19" x14ac:dyDescent="0.25">
      <c r="A8728" s="39" t="s">
        <v>262</v>
      </c>
      <c r="B8728" s="39" t="s">
        <v>235</v>
      </c>
      <c r="C8728" s="7">
        <v>43983</v>
      </c>
      <c r="D8728" s="39" t="s">
        <v>81</v>
      </c>
      <c r="E8728" s="39">
        <v>18171</v>
      </c>
      <c r="F8728" s="82">
        <f t="shared" si="408"/>
        <v>18.170999999999999</v>
      </c>
      <c r="G8728" s="39">
        <f>VLOOKUP(N8728,Currecny_M!$A$1:$P$10,2,FALSE)</f>
        <v>75</v>
      </c>
      <c r="H8728" s="39">
        <f>MATCH(C8728,Currecny_M!$A$1:$P$1,0)</f>
        <v>4</v>
      </c>
      <c r="I8728" s="39">
        <f>VLOOKUP(N8728,Currecny_M!$A$1:$P$10,MATCH(Database!C8728,Currecny_M!$A$1:$P$1,0),FALSE)</f>
        <v>76.510000000000005</v>
      </c>
      <c r="J8728" s="82">
        <f t="shared" si="409"/>
        <v>1390.2632100000001</v>
      </c>
      <c r="K8728" s="39">
        <f>VLOOKUP('Cover page'!$B$6,Currecny_M!$A$1:$P$10,MATCH(Database!C8728,Currecny_M!$A$1:$P$1,0),FALSE)</f>
        <v>1</v>
      </c>
      <c r="L8728" s="82">
        <f t="shared" si="410"/>
        <v>1390.2632100000001</v>
      </c>
      <c r="M8728" s="82">
        <f>((E8728/$F$1)*VLOOKUP(N8728,Currecny_M!$A$1:$P$10,MATCH(Database!C8728,Currecny_M!$A$1:$P$1,0),FALSE))/VLOOKUP('Cover page'!$B$6,Currecny_M!$A$1:$P$10,MATCH(Database!C8728,Currecny_M!$A$1:$P$1,0),FALSE)</f>
        <v>1390.2632100000001</v>
      </c>
      <c r="N8728" s="6" t="str">
        <f>VLOOKUP(B8728,Master!$A$2:$C$11,3,FALSE)</f>
        <v>USD</v>
      </c>
      <c r="O8728" s="6" t="str">
        <f>VLOOKUP(B8728,Master!$A$2:$C$11,2,FALSE)</f>
        <v>America</v>
      </c>
      <c r="Q8728" s="39" t="str">
        <f>VLOOKUP(D8728,GL_Master!$A$1:$D$80,2,FALSE)</f>
        <v>BS</v>
      </c>
      <c r="R8728" s="39" t="str">
        <f>VLOOKUP(D8728,GL_Master!$A$1:$D$80,3,FALSE)</f>
        <v>Other Current Assets</v>
      </c>
      <c r="S8728" s="39" t="str">
        <f>VLOOKUP(D8728,GL_Master!$A$1:$D$80,4,FALSE)</f>
        <v>Advance tax recoverable (net of provision )</v>
      </c>
    </row>
    <row r="8729" spans="1:19" x14ac:dyDescent="0.25">
      <c r="A8729" s="39" t="s">
        <v>262</v>
      </c>
      <c r="B8729" s="39" t="s">
        <v>235</v>
      </c>
      <c r="C8729" s="7">
        <v>43983</v>
      </c>
      <c r="D8729" s="39" t="s">
        <v>19</v>
      </c>
      <c r="E8729" s="39">
        <v>191</v>
      </c>
      <c r="F8729" s="82">
        <f t="shared" si="408"/>
        <v>0.191</v>
      </c>
      <c r="G8729" s="39">
        <f>VLOOKUP(N8729,Currecny_M!$A$1:$P$10,2,FALSE)</f>
        <v>75</v>
      </c>
      <c r="H8729" s="39">
        <f>MATCH(C8729,Currecny_M!$A$1:$P$1,0)</f>
        <v>4</v>
      </c>
      <c r="I8729" s="39">
        <f>VLOOKUP(N8729,Currecny_M!$A$1:$P$10,MATCH(Database!C8729,Currecny_M!$A$1:$P$1,0),FALSE)</f>
        <v>76.510000000000005</v>
      </c>
      <c r="J8729" s="82">
        <f t="shared" si="409"/>
        <v>14.613410000000002</v>
      </c>
      <c r="K8729" s="39">
        <f>VLOOKUP('Cover page'!$B$6,Currecny_M!$A$1:$P$10,MATCH(Database!C8729,Currecny_M!$A$1:$P$1,0),FALSE)</f>
        <v>1</v>
      </c>
      <c r="L8729" s="82">
        <f t="shared" si="410"/>
        <v>14.613410000000002</v>
      </c>
      <c r="M8729" s="82">
        <f>((E8729/$F$1)*VLOOKUP(N8729,Currecny_M!$A$1:$P$10,MATCH(Database!C8729,Currecny_M!$A$1:$P$1,0),FALSE))/VLOOKUP('Cover page'!$B$6,Currecny_M!$A$1:$P$10,MATCH(Database!C8729,Currecny_M!$A$1:$P$1,0),FALSE)</f>
        <v>14.613410000000002</v>
      </c>
      <c r="N8729" s="6" t="str">
        <f>VLOOKUP(B8729,Master!$A$2:$C$11,3,FALSE)</f>
        <v>USD</v>
      </c>
      <c r="O8729" s="6" t="str">
        <f>VLOOKUP(B8729,Master!$A$2:$C$11,2,FALSE)</f>
        <v>America</v>
      </c>
      <c r="Q8729" s="39" t="str">
        <f>VLOOKUP(D8729,GL_Master!$A$1:$D$80,2,FALSE)</f>
        <v>BS</v>
      </c>
      <c r="R8729" s="39" t="str">
        <f>VLOOKUP(D8729,GL_Master!$A$1:$D$80,3,FALSE)</f>
        <v>Short-term loan and advances</v>
      </c>
      <c r="S8729" s="39" t="str">
        <f>VLOOKUP(D8729,GL_Master!$A$1:$D$80,4,FALSE)</f>
        <v>Prepaid expenses</v>
      </c>
    </row>
    <row r="8730" spans="1:19" x14ac:dyDescent="0.25">
      <c r="A8730" s="39" t="s">
        <v>262</v>
      </c>
      <c r="B8730" s="39" t="s">
        <v>235</v>
      </c>
      <c r="C8730" s="7">
        <v>43983</v>
      </c>
      <c r="D8730" s="39" t="s">
        <v>82</v>
      </c>
      <c r="E8730" s="39">
        <v>2040</v>
      </c>
      <c r="F8730" s="82">
        <f t="shared" si="408"/>
        <v>2.04</v>
      </c>
      <c r="G8730" s="39">
        <f>VLOOKUP(N8730,Currecny_M!$A$1:$P$10,2,FALSE)</f>
        <v>75</v>
      </c>
      <c r="H8730" s="39">
        <f>MATCH(C8730,Currecny_M!$A$1:$P$1,0)</f>
        <v>4</v>
      </c>
      <c r="I8730" s="39">
        <f>VLOOKUP(N8730,Currecny_M!$A$1:$P$10,MATCH(Database!C8730,Currecny_M!$A$1:$P$1,0),FALSE)</f>
        <v>76.510000000000005</v>
      </c>
      <c r="J8730" s="82">
        <f t="shared" si="409"/>
        <v>156.08040000000003</v>
      </c>
      <c r="K8730" s="39">
        <f>VLOOKUP('Cover page'!$B$6,Currecny_M!$A$1:$P$10,MATCH(Database!C8730,Currecny_M!$A$1:$P$1,0),FALSE)</f>
        <v>1</v>
      </c>
      <c r="L8730" s="82">
        <f t="shared" si="410"/>
        <v>156.08040000000003</v>
      </c>
      <c r="M8730" s="82">
        <f>((E8730/$F$1)*VLOOKUP(N8730,Currecny_M!$A$1:$P$10,MATCH(Database!C8730,Currecny_M!$A$1:$P$1,0),FALSE))/VLOOKUP('Cover page'!$B$6,Currecny_M!$A$1:$P$10,MATCH(Database!C8730,Currecny_M!$A$1:$P$1,0),FALSE)</f>
        <v>156.08040000000003</v>
      </c>
      <c r="N8730" s="6" t="str">
        <f>VLOOKUP(B8730,Master!$A$2:$C$11,3,FALSE)</f>
        <v>USD</v>
      </c>
      <c r="O8730" s="6" t="str">
        <f>VLOOKUP(B8730,Master!$A$2:$C$11,2,FALSE)</f>
        <v>America</v>
      </c>
      <c r="Q8730" s="39" t="str">
        <f>VLOOKUP(D8730,GL_Master!$A$1:$D$80,2,FALSE)</f>
        <v>BS</v>
      </c>
      <c r="R8730" s="39" t="str">
        <f>VLOOKUP(D8730,GL_Master!$A$1:$D$80,3,FALSE)</f>
        <v>Short-term loan and advances</v>
      </c>
      <c r="S8730" s="39" t="str">
        <f>VLOOKUP(D8730,GL_Master!$A$1:$D$80,4,FALSE)</f>
        <v>Advance to vendor/employees</v>
      </c>
    </row>
    <row r="8731" spans="1:19" x14ac:dyDescent="0.25">
      <c r="A8731" s="39" t="s">
        <v>262</v>
      </c>
      <c r="B8731" s="39" t="s">
        <v>235</v>
      </c>
      <c r="C8731" s="7">
        <v>43983</v>
      </c>
      <c r="D8731" s="39" t="s">
        <v>83</v>
      </c>
      <c r="E8731" s="39">
        <v>1310</v>
      </c>
      <c r="F8731" s="82">
        <f t="shared" si="408"/>
        <v>1.31</v>
      </c>
      <c r="G8731" s="39">
        <f>VLOOKUP(N8731,Currecny_M!$A$1:$P$10,2,FALSE)</f>
        <v>75</v>
      </c>
      <c r="H8731" s="39">
        <f>MATCH(C8731,Currecny_M!$A$1:$P$1,0)</f>
        <v>4</v>
      </c>
      <c r="I8731" s="39">
        <f>VLOOKUP(N8731,Currecny_M!$A$1:$P$10,MATCH(Database!C8731,Currecny_M!$A$1:$P$1,0),FALSE)</f>
        <v>76.510000000000005</v>
      </c>
      <c r="J8731" s="82">
        <f t="shared" si="409"/>
        <v>100.22810000000001</v>
      </c>
      <c r="K8731" s="39">
        <f>VLOOKUP('Cover page'!$B$6,Currecny_M!$A$1:$P$10,MATCH(Database!C8731,Currecny_M!$A$1:$P$1,0),FALSE)</f>
        <v>1</v>
      </c>
      <c r="L8731" s="82">
        <f t="shared" si="410"/>
        <v>100.22810000000001</v>
      </c>
      <c r="M8731" s="82">
        <f>((E8731/$F$1)*VLOOKUP(N8731,Currecny_M!$A$1:$P$10,MATCH(Database!C8731,Currecny_M!$A$1:$P$1,0),FALSE))/VLOOKUP('Cover page'!$B$6,Currecny_M!$A$1:$P$10,MATCH(Database!C8731,Currecny_M!$A$1:$P$1,0),FALSE)</f>
        <v>100.22810000000001</v>
      </c>
      <c r="N8731" s="6" t="str">
        <f>VLOOKUP(B8731,Master!$A$2:$C$11,3,FALSE)</f>
        <v>USD</v>
      </c>
      <c r="O8731" s="6" t="str">
        <f>VLOOKUP(B8731,Master!$A$2:$C$11,2,FALSE)</f>
        <v>America</v>
      </c>
      <c r="Q8731" s="39" t="str">
        <f>VLOOKUP(D8731,GL_Master!$A$1:$D$80,2,FALSE)</f>
        <v>BS</v>
      </c>
      <c r="R8731" s="39" t="str">
        <f>VLOOKUP(D8731,GL_Master!$A$1:$D$80,3,FALSE)</f>
        <v>Other Current Assets</v>
      </c>
      <c r="S8731" s="39" t="str">
        <f>VLOOKUP(D8731,GL_Master!$A$1:$D$80,4,FALSE)</f>
        <v>Security deposits ( Unsecured, considered good)</v>
      </c>
    </row>
    <row r="8732" spans="1:19" x14ac:dyDescent="0.25">
      <c r="A8732" s="39" t="s">
        <v>262</v>
      </c>
      <c r="B8732" s="39" t="s">
        <v>235</v>
      </c>
      <c r="C8732" s="7">
        <v>43983</v>
      </c>
      <c r="D8732" s="39" t="s">
        <v>246</v>
      </c>
      <c r="E8732" s="39">
        <v>-152039</v>
      </c>
      <c r="F8732" s="82">
        <f t="shared" si="408"/>
        <v>-152.03899999999999</v>
      </c>
      <c r="G8732" s="39">
        <f>VLOOKUP(N8732,Currecny_M!$A$1:$P$10,2,FALSE)</f>
        <v>75</v>
      </c>
      <c r="H8732" s="39">
        <f>MATCH(C8732,Currecny_M!$A$1:$P$1,0)</f>
        <v>4</v>
      </c>
      <c r="I8732" s="39">
        <f>VLOOKUP(N8732,Currecny_M!$A$1:$P$10,MATCH(Database!C8732,Currecny_M!$A$1:$P$1,0),FALSE)</f>
        <v>76.510000000000005</v>
      </c>
      <c r="J8732" s="82">
        <f t="shared" si="409"/>
        <v>-11632.50389</v>
      </c>
      <c r="K8732" s="39">
        <f>VLOOKUP('Cover page'!$B$6,Currecny_M!$A$1:$P$10,MATCH(Database!C8732,Currecny_M!$A$1:$P$1,0),FALSE)</f>
        <v>1</v>
      </c>
      <c r="L8732" s="82">
        <f t="shared" si="410"/>
        <v>-11632.50389</v>
      </c>
      <c r="M8732" s="82">
        <f>((E8732/$F$1)*VLOOKUP(N8732,Currecny_M!$A$1:$P$10,MATCH(Database!C8732,Currecny_M!$A$1:$P$1,0),FALSE))/VLOOKUP('Cover page'!$B$6,Currecny_M!$A$1:$P$10,MATCH(Database!C8732,Currecny_M!$A$1:$P$1,0),FALSE)</f>
        <v>-11632.50389</v>
      </c>
      <c r="N8732" s="6" t="str">
        <f>VLOOKUP(B8732,Master!$A$2:$C$11,3,FALSE)</f>
        <v>USD</v>
      </c>
      <c r="O8732" s="6" t="str">
        <f>VLOOKUP(B8732,Master!$A$2:$C$11,2,FALSE)</f>
        <v>America</v>
      </c>
      <c r="Q8732" s="39" t="str">
        <f>VLOOKUP(D8732,GL_Master!$A$1:$D$80,2,FALSE)</f>
        <v>PL</v>
      </c>
      <c r="R8732" s="39" t="str">
        <f>VLOOKUP(D8732,GL_Master!$A$1:$D$80,3,FALSE)</f>
        <v>Revenue from Operations</v>
      </c>
      <c r="S8732" s="39" t="str">
        <f>VLOOKUP(D8732,GL_Master!$A$1:$D$80,4,FALSE)</f>
        <v>Contract revenue</v>
      </c>
    </row>
    <row r="8733" spans="1:19" x14ac:dyDescent="0.25">
      <c r="A8733" s="39" t="s">
        <v>262</v>
      </c>
      <c r="B8733" s="39" t="s">
        <v>235</v>
      </c>
      <c r="C8733" s="7">
        <v>43983</v>
      </c>
      <c r="D8733" s="39" t="s">
        <v>134</v>
      </c>
      <c r="E8733" s="39">
        <v>-1213</v>
      </c>
      <c r="F8733" s="82">
        <f t="shared" si="408"/>
        <v>-1.2130000000000001</v>
      </c>
      <c r="G8733" s="39">
        <f>VLOOKUP(N8733,Currecny_M!$A$1:$P$10,2,FALSE)</f>
        <v>75</v>
      </c>
      <c r="H8733" s="39">
        <f>MATCH(C8733,Currecny_M!$A$1:$P$1,0)</f>
        <v>4</v>
      </c>
      <c r="I8733" s="39">
        <f>VLOOKUP(N8733,Currecny_M!$A$1:$P$10,MATCH(Database!C8733,Currecny_M!$A$1:$P$1,0),FALSE)</f>
        <v>76.510000000000005</v>
      </c>
      <c r="J8733" s="82">
        <f t="shared" si="409"/>
        <v>-92.806630000000013</v>
      </c>
      <c r="K8733" s="39">
        <f>VLOOKUP('Cover page'!$B$6,Currecny_M!$A$1:$P$10,MATCH(Database!C8733,Currecny_M!$A$1:$P$1,0),FALSE)</f>
        <v>1</v>
      </c>
      <c r="L8733" s="82">
        <f t="shared" si="410"/>
        <v>-92.806630000000013</v>
      </c>
      <c r="M8733" s="82">
        <f>((E8733/$F$1)*VLOOKUP(N8733,Currecny_M!$A$1:$P$10,MATCH(Database!C8733,Currecny_M!$A$1:$P$1,0),FALSE))/VLOOKUP('Cover page'!$B$6,Currecny_M!$A$1:$P$10,MATCH(Database!C8733,Currecny_M!$A$1:$P$1,0),FALSE)</f>
        <v>-92.806630000000013</v>
      </c>
      <c r="N8733" s="6" t="str">
        <f>VLOOKUP(B8733,Master!$A$2:$C$11,3,FALSE)</f>
        <v>USD</v>
      </c>
      <c r="O8733" s="6" t="str">
        <f>VLOOKUP(B8733,Master!$A$2:$C$11,2,FALSE)</f>
        <v>America</v>
      </c>
      <c r="Q8733" s="39" t="str">
        <f>VLOOKUP(D8733,GL_Master!$A$1:$D$80,2,FALSE)</f>
        <v>PL</v>
      </c>
      <c r="R8733" s="39" t="str">
        <f>VLOOKUP(D8733,GL_Master!$A$1:$D$80,3,FALSE)</f>
        <v>Other Income</v>
      </c>
      <c r="S8733" s="39" t="str">
        <f>VLOOKUP(D8733,GL_Master!$A$1:$D$80,4,FALSE)</f>
        <v>Other Income</v>
      </c>
    </row>
    <row r="8734" spans="1:19" x14ac:dyDescent="0.25">
      <c r="A8734" s="39" t="s">
        <v>262</v>
      </c>
      <c r="B8734" s="39" t="s">
        <v>235</v>
      </c>
      <c r="C8734" s="7">
        <v>43983</v>
      </c>
      <c r="D8734" s="39" t="s">
        <v>86</v>
      </c>
      <c r="E8734" s="39">
        <v>70</v>
      </c>
      <c r="F8734" s="82">
        <f t="shared" si="408"/>
        <v>7.0000000000000007E-2</v>
      </c>
      <c r="G8734" s="39">
        <f>VLOOKUP(N8734,Currecny_M!$A$1:$P$10,2,FALSE)</f>
        <v>75</v>
      </c>
      <c r="H8734" s="39">
        <f>MATCH(C8734,Currecny_M!$A$1:$P$1,0)</f>
        <v>4</v>
      </c>
      <c r="I8734" s="39">
        <f>VLOOKUP(N8734,Currecny_M!$A$1:$P$10,MATCH(Database!C8734,Currecny_M!$A$1:$P$1,0),FALSE)</f>
        <v>76.510000000000005</v>
      </c>
      <c r="J8734" s="82">
        <f t="shared" si="409"/>
        <v>5.3557000000000006</v>
      </c>
      <c r="K8734" s="39">
        <f>VLOOKUP('Cover page'!$B$6,Currecny_M!$A$1:$P$10,MATCH(Database!C8734,Currecny_M!$A$1:$P$1,0),FALSE)</f>
        <v>1</v>
      </c>
      <c r="L8734" s="82">
        <f t="shared" si="410"/>
        <v>5.3557000000000006</v>
      </c>
      <c r="M8734" s="82">
        <f>((E8734/$F$1)*VLOOKUP(N8734,Currecny_M!$A$1:$P$10,MATCH(Database!C8734,Currecny_M!$A$1:$P$1,0),FALSE))/VLOOKUP('Cover page'!$B$6,Currecny_M!$A$1:$P$10,MATCH(Database!C8734,Currecny_M!$A$1:$P$1,0),FALSE)</f>
        <v>5.3557000000000006</v>
      </c>
      <c r="N8734" s="6" t="str">
        <f>VLOOKUP(B8734,Master!$A$2:$C$11,3,FALSE)</f>
        <v>USD</v>
      </c>
      <c r="O8734" s="6" t="str">
        <f>VLOOKUP(B8734,Master!$A$2:$C$11,2,FALSE)</f>
        <v>America</v>
      </c>
      <c r="Q8734" s="39" t="str">
        <f>VLOOKUP(D8734,GL_Master!$A$1:$D$80,2,FALSE)</f>
        <v>PL</v>
      </c>
      <c r="R8734" s="39" t="str">
        <f>VLOOKUP(D8734,GL_Master!$A$1:$D$80,3,FALSE)</f>
        <v>COGS</v>
      </c>
      <c r="S8734" s="39" t="str">
        <f>VLOOKUP(D8734,GL_Master!$A$1:$D$80,4,FALSE)</f>
        <v>Purchase of other traded goods</v>
      </c>
    </row>
    <row r="8735" spans="1:19" x14ac:dyDescent="0.25">
      <c r="A8735" s="39" t="s">
        <v>262</v>
      </c>
      <c r="B8735" s="39" t="s">
        <v>235</v>
      </c>
      <c r="C8735" s="7">
        <v>43983</v>
      </c>
      <c r="D8735" s="39" t="s">
        <v>87</v>
      </c>
      <c r="E8735" s="39">
        <v>36</v>
      </c>
      <c r="F8735" s="82">
        <f t="shared" si="408"/>
        <v>3.5999999999999997E-2</v>
      </c>
      <c r="G8735" s="39">
        <f>VLOOKUP(N8735,Currecny_M!$A$1:$P$10,2,FALSE)</f>
        <v>75</v>
      </c>
      <c r="H8735" s="39">
        <f>MATCH(C8735,Currecny_M!$A$1:$P$1,0)</f>
        <v>4</v>
      </c>
      <c r="I8735" s="39">
        <f>VLOOKUP(N8735,Currecny_M!$A$1:$P$10,MATCH(Database!C8735,Currecny_M!$A$1:$P$1,0),FALSE)</f>
        <v>76.510000000000005</v>
      </c>
      <c r="J8735" s="82">
        <f t="shared" si="409"/>
        <v>2.7543600000000001</v>
      </c>
      <c r="K8735" s="39">
        <f>VLOOKUP('Cover page'!$B$6,Currecny_M!$A$1:$P$10,MATCH(Database!C8735,Currecny_M!$A$1:$P$1,0),FALSE)</f>
        <v>1</v>
      </c>
      <c r="L8735" s="82">
        <f t="shared" si="410"/>
        <v>2.7543600000000001</v>
      </c>
      <c r="M8735" s="82">
        <f>((E8735/$F$1)*VLOOKUP(N8735,Currecny_M!$A$1:$P$10,MATCH(Database!C8735,Currecny_M!$A$1:$P$1,0),FALSE))/VLOOKUP('Cover page'!$B$6,Currecny_M!$A$1:$P$10,MATCH(Database!C8735,Currecny_M!$A$1:$P$1,0),FALSE)</f>
        <v>2.7543600000000001</v>
      </c>
      <c r="N8735" s="6" t="str">
        <f>VLOOKUP(B8735,Master!$A$2:$C$11,3,FALSE)</f>
        <v>USD</v>
      </c>
      <c r="O8735" s="6" t="str">
        <f>VLOOKUP(B8735,Master!$A$2:$C$11,2,FALSE)</f>
        <v>America</v>
      </c>
      <c r="Q8735" s="39" t="str">
        <f>VLOOKUP(D8735,GL_Master!$A$1:$D$80,2,FALSE)</f>
        <v>PL</v>
      </c>
      <c r="R8735" s="39" t="str">
        <f>VLOOKUP(D8735,GL_Master!$A$1:$D$80,3,FALSE)</f>
        <v>COGS</v>
      </c>
      <c r="S8735" s="39" t="str">
        <f>VLOOKUP(D8735,GL_Master!$A$1:$D$80,4,FALSE)</f>
        <v>Civil, Installation, Commissioning and Other miscellaneous expenses</v>
      </c>
    </row>
    <row r="8736" spans="1:19" x14ac:dyDescent="0.25">
      <c r="A8736" s="39" t="s">
        <v>262</v>
      </c>
      <c r="B8736" s="39" t="s">
        <v>235</v>
      </c>
      <c r="C8736" s="7">
        <v>43983</v>
      </c>
      <c r="D8736" s="39" t="s">
        <v>88</v>
      </c>
      <c r="E8736" s="39">
        <v>114</v>
      </c>
      <c r="F8736" s="82">
        <f t="shared" si="408"/>
        <v>0.114</v>
      </c>
      <c r="G8736" s="39">
        <f>VLOOKUP(N8736,Currecny_M!$A$1:$P$10,2,FALSE)</f>
        <v>75</v>
      </c>
      <c r="H8736" s="39">
        <f>MATCH(C8736,Currecny_M!$A$1:$P$1,0)</f>
        <v>4</v>
      </c>
      <c r="I8736" s="39">
        <f>VLOOKUP(N8736,Currecny_M!$A$1:$P$10,MATCH(Database!C8736,Currecny_M!$A$1:$P$1,0),FALSE)</f>
        <v>76.510000000000005</v>
      </c>
      <c r="J8736" s="82">
        <f t="shared" si="409"/>
        <v>8.7221400000000013</v>
      </c>
      <c r="K8736" s="39">
        <f>VLOOKUP('Cover page'!$B$6,Currecny_M!$A$1:$P$10,MATCH(Database!C8736,Currecny_M!$A$1:$P$1,0),FALSE)</f>
        <v>1</v>
      </c>
      <c r="L8736" s="82">
        <f t="shared" si="410"/>
        <v>8.7221400000000013</v>
      </c>
      <c r="M8736" s="82">
        <f>((E8736/$F$1)*VLOOKUP(N8736,Currecny_M!$A$1:$P$10,MATCH(Database!C8736,Currecny_M!$A$1:$P$1,0),FALSE))/VLOOKUP('Cover page'!$B$6,Currecny_M!$A$1:$P$10,MATCH(Database!C8736,Currecny_M!$A$1:$P$1,0),FALSE)</f>
        <v>8.7221400000000013</v>
      </c>
      <c r="N8736" s="6" t="str">
        <f>VLOOKUP(B8736,Master!$A$2:$C$11,3,FALSE)</f>
        <v>USD</v>
      </c>
      <c r="O8736" s="6" t="str">
        <f>VLOOKUP(B8736,Master!$A$2:$C$11,2,FALSE)</f>
        <v>America</v>
      </c>
      <c r="Q8736" s="39" t="str">
        <f>VLOOKUP(D8736,GL_Master!$A$1:$D$80,2,FALSE)</f>
        <v>PL</v>
      </c>
      <c r="R8736" s="39" t="str">
        <f>VLOOKUP(D8736,GL_Master!$A$1:$D$80,3,FALSE)</f>
        <v>COGS</v>
      </c>
      <c r="S8736" s="39" t="str">
        <f>VLOOKUP(D8736,GL_Master!$A$1:$D$80,4,FALSE)</f>
        <v>Civil, Installation, Commissioning and Other miscellaneous expenses</v>
      </c>
    </row>
    <row r="8737" spans="1:19" x14ac:dyDescent="0.25">
      <c r="A8737" s="39" t="s">
        <v>262</v>
      </c>
      <c r="B8737" s="39" t="s">
        <v>235</v>
      </c>
      <c r="C8737" s="7">
        <v>43983</v>
      </c>
      <c r="D8737" s="39" t="s">
        <v>89</v>
      </c>
      <c r="E8737" s="39">
        <v>210</v>
      </c>
      <c r="F8737" s="82">
        <f t="shared" si="408"/>
        <v>0.21</v>
      </c>
      <c r="G8737" s="39">
        <f>VLOOKUP(N8737,Currecny_M!$A$1:$P$10,2,FALSE)</f>
        <v>75</v>
      </c>
      <c r="H8737" s="39">
        <f>MATCH(C8737,Currecny_M!$A$1:$P$1,0)</f>
        <v>4</v>
      </c>
      <c r="I8737" s="39">
        <f>VLOOKUP(N8737,Currecny_M!$A$1:$P$10,MATCH(Database!C8737,Currecny_M!$A$1:$P$1,0),FALSE)</f>
        <v>76.510000000000005</v>
      </c>
      <c r="J8737" s="82">
        <f t="shared" si="409"/>
        <v>16.0671</v>
      </c>
      <c r="K8737" s="39">
        <f>VLOOKUP('Cover page'!$B$6,Currecny_M!$A$1:$P$10,MATCH(Database!C8737,Currecny_M!$A$1:$P$1,0),FALSE)</f>
        <v>1</v>
      </c>
      <c r="L8737" s="82">
        <f t="shared" si="410"/>
        <v>16.0671</v>
      </c>
      <c r="M8737" s="82">
        <f>((E8737/$F$1)*VLOOKUP(N8737,Currecny_M!$A$1:$P$10,MATCH(Database!C8737,Currecny_M!$A$1:$P$1,0),FALSE))/VLOOKUP('Cover page'!$B$6,Currecny_M!$A$1:$P$10,MATCH(Database!C8737,Currecny_M!$A$1:$P$1,0),FALSE)</f>
        <v>16.0671</v>
      </c>
      <c r="N8737" s="6" t="str">
        <f>VLOOKUP(B8737,Master!$A$2:$C$11,3,FALSE)</f>
        <v>USD</v>
      </c>
      <c r="O8737" s="6" t="str">
        <f>VLOOKUP(B8737,Master!$A$2:$C$11,2,FALSE)</f>
        <v>America</v>
      </c>
      <c r="Q8737" s="39" t="str">
        <f>VLOOKUP(D8737,GL_Master!$A$1:$D$80,2,FALSE)</f>
        <v>PL</v>
      </c>
      <c r="R8737" s="39" t="str">
        <f>VLOOKUP(D8737,GL_Master!$A$1:$D$80,3,FALSE)</f>
        <v>COGS</v>
      </c>
      <c r="S8737" s="39" t="str">
        <f>VLOOKUP(D8737,GL_Master!$A$1:$D$80,4,FALSE)</f>
        <v>project Expenses</v>
      </c>
    </row>
    <row r="8738" spans="1:19" x14ac:dyDescent="0.25">
      <c r="A8738" s="39" t="s">
        <v>262</v>
      </c>
      <c r="B8738" s="39" t="s">
        <v>235</v>
      </c>
      <c r="C8738" s="7">
        <v>43983</v>
      </c>
      <c r="D8738" s="39" t="s">
        <v>90</v>
      </c>
      <c r="E8738" s="39">
        <v>70</v>
      </c>
      <c r="F8738" s="82">
        <f t="shared" si="408"/>
        <v>7.0000000000000007E-2</v>
      </c>
      <c r="G8738" s="39">
        <f>VLOOKUP(N8738,Currecny_M!$A$1:$P$10,2,FALSE)</f>
        <v>75</v>
      </c>
      <c r="H8738" s="39">
        <f>MATCH(C8738,Currecny_M!$A$1:$P$1,0)</f>
        <v>4</v>
      </c>
      <c r="I8738" s="39">
        <f>VLOOKUP(N8738,Currecny_M!$A$1:$P$10,MATCH(Database!C8738,Currecny_M!$A$1:$P$1,0),FALSE)</f>
        <v>76.510000000000005</v>
      </c>
      <c r="J8738" s="82">
        <f t="shared" si="409"/>
        <v>5.3557000000000006</v>
      </c>
      <c r="K8738" s="39">
        <f>VLOOKUP('Cover page'!$B$6,Currecny_M!$A$1:$P$10,MATCH(Database!C8738,Currecny_M!$A$1:$P$1,0),FALSE)</f>
        <v>1</v>
      </c>
      <c r="L8738" s="82">
        <f t="shared" si="410"/>
        <v>5.3557000000000006</v>
      </c>
      <c r="M8738" s="82">
        <f>((E8738/$F$1)*VLOOKUP(N8738,Currecny_M!$A$1:$P$10,MATCH(Database!C8738,Currecny_M!$A$1:$P$1,0),FALSE))/VLOOKUP('Cover page'!$B$6,Currecny_M!$A$1:$P$10,MATCH(Database!C8738,Currecny_M!$A$1:$P$1,0),FALSE)</f>
        <v>5.3557000000000006</v>
      </c>
      <c r="N8738" s="6" t="str">
        <f>VLOOKUP(B8738,Master!$A$2:$C$11,3,FALSE)</f>
        <v>USD</v>
      </c>
      <c r="O8738" s="6" t="str">
        <f>VLOOKUP(B8738,Master!$A$2:$C$11,2,FALSE)</f>
        <v>America</v>
      </c>
      <c r="Q8738" s="39" t="str">
        <f>VLOOKUP(D8738,GL_Master!$A$1:$D$80,2,FALSE)</f>
        <v>PL</v>
      </c>
      <c r="R8738" s="39" t="str">
        <f>VLOOKUP(D8738,GL_Master!$A$1:$D$80,3,FALSE)</f>
        <v>Office utility</v>
      </c>
      <c r="S8738" s="39" t="str">
        <f>VLOOKUP(D8738,GL_Master!$A$1:$D$80,4,FALSE)</f>
        <v>Electricity Expenses</v>
      </c>
    </row>
    <row r="8739" spans="1:19" x14ac:dyDescent="0.25">
      <c r="A8739" s="39" t="s">
        <v>262</v>
      </c>
      <c r="B8739" s="39" t="s">
        <v>235</v>
      </c>
      <c r="C8739" s="7">
        <v>43983</v>
      </c>
      <c r="D8739" s="39" t="s">
        <v>91</v>
      </c>
      <c r="E8739" s="39">
        <v>146</v>
      </c>
      <c r="F8739" s="82">
        <f t="shared" si="408"/>
        <v>0.14599999999999999</v>
      </c>
      <c r="G8739" s="39">
        <f>VLOOKUP(N8739,Currecny_M!$A$1:$P$10,2,FALSE)</f>
        <v>75</v>
      </c>
      <c r="H8739" s="39">
        <f>MATCH(C8739,Currecny_M!$A$1:$P$1,0)</f>
        <v>4</v>
      </c>
      <c r="I8739" s="39">
        <f>VLOOKUP(N8739,Currecny_M!$A$1:$P$10,MATCH(Database!C8739,Currecny_M!$A$1:$P$1,0),FALSE)</f>
        <v>76.510000000000005</v>
      </c>
      <c r="J8739" s="82">
        <f t="shared" si="409"/>
        <v>11.17046</v>
      </c>
      <c r="K8739" s="39">
        <f>VLOOKUP('Cover page'!$B$6,Currecny_M!$A$1:$P$10,MATCH(Database!C8739,Currecny_M!$A$1:$P$1,0),FALSE)</f>
        <v>1</v>
      </c>
      <c r="L8739" s="82">
        <f t="shared" si="410"/>
        <v>11.17046</v>
      </c>
      <c r="M8739" s="82">
        <f>((E8739/$F$1)*VLOOKUP(N8739,Currecny_M!$A$1:$P$10,MATCH(Database!C8739,Currecny_M!$A$1:$P$1,0),FALSE))/VLOOKUP('Cover page'!$B$6,Currecny_M!$A$1:$P$10,MATCH(Database!C8739,Currecny_M!$A$1:$P$1,0),FALSE)</f>
        <v>11.17046</v>
      </c>
      <c r="N8739" s="6" t="str">
        <f>VLOOKUP(B8739,Master!$A$2:$C$11,3,FALSE)</f>
        <v>USD</v>
      </c>
      <c r="O8739" s="6" t="str">
        <f>VLOOKUP(B8739,Master!$A$2:$C$11,2,FALSE)</f>
        <v>America</v>
      </c>
      <c r="Q8739" s="39" t="str">
        <f>VLOOKUP(D8739,GL_Master!$A$1:$D$80,2,FALSE)</f>
        <v>PL</v>
      </c>
      <c r="R8739" s="39" t="str">
        <f>VLOOKUP(D8739,GL_Master!$A$1:$D$80,3,FALSE)</f>
        <v>Misc. expenses</v>
      </c>
      <c r="S8739" s="39" t="str">
        <f>VLOOKUP(D8739,GL_Master!$A$1:$D$80,4,FALSE)</f>
        <v>Repair &amp; Maintenance</v>
      </c>
    </row>
    <row r="8740" spans="1:19" x14ac:dyDescent="0.25">
      <c r="A8740" s="39" t="s">
        <v>262</v>
      </c>
      <c r="B8740" s="39" t="s">
        <v>235</v>
      </c>
      <c r="C8740" s="7">
        <v>43983</v>
      </c>
      <c r="D8740" s="39" t="s">
        <v>92</v>
      </c>
      <c r="E8740" s="39">
        <v>110</v>
      </c>
      <c r="F8740" s="82">
        <f t="shared" si="408"/>
        <v>0.11</v>
      </c>
      <c r="G8740" s="39">
        <f>VLOOKUP(N8740,Currecny_M!$A$1:$P$10,2,FALSE)</f>
        <v>75</v>
      </c>
      <c r="H8740" s="39">
        <f>MATCH(C8740,Currecny_M!$A$1:$P$1,0)</f>
        <v>4</v>
      </c>
      <c r="I8740" s="39">
        <f>VLOOKUP(N8740,Currecny_M!$A$1:$P$10,MATCH(Database!C8740,Currecny_M!$A$1:$P$1,0),FALSE)</f>
        <v>76.510000000000005</v>
      </c>
      <c r="J8740" s="82">
        <f t="shared" si="409"/>
        <v>8.4161000000000001</v>
      </c>
      <c r="K8740" s="39">
        <f>VLOOKUP('Cover page'!$B$6,Currecny_M!$A$1:$P$10,MATCH(Database!C8740,Currecny_M!$A$1:$P$1,0),FALSE)</f>
        <v>1</v>
      </c>
      <c r="L8740" s="82">
        <f t="shared" si="410"/>
        <v>8.4161000000000001</v>
      </c>
      <c r="M8740" s="82">
        <f>((E8740/$F$1)*VLOOKUP(N8740,Currecny_M!$A$1:$P$10,MATCH(Database!C8740,Currecny_M!$A$1:$P$1,0),FALSE))/VLOOKUP('Cover page'!$B$6,Currecny_M!$A$1:$P$10,MATCH(Database!C8740,Currecny_M!$A$1:$P$1,0),FALSE)</f>
        <v>8.4161000000000001</v>
      </c>
      <c r="N8740" s="6" t="str">
        <f>VLOOKUP(B8740,Master!$A$2:$C$11,3,FALSE)</f>
        <v>USD</v>
      </c>
      <c r="O8740" s="6" t="str">
        <f>VLOOKUP(B8740,Master!$A$2:$C$11,2,FALSE)</f>
        <v>America</v>
      </c>
      <c r="Q8740" s="39" t="str">
        <f>VLOOKUP(D8740,GL_Master!$A$1:$D$80,2,FALSE)</f>
        <v>PL</v>
      </c>
      <c r="R8740" s="39" t="str">
        <f>VLOOKUP(D8740,GL_Master!$A$1:$D$80,3,FALSE)</f>
        <v>Misc. expenses</v>
      </c>
      <c r="S8740" s="39" t="str">
        <f>VLOOKUP(D8740,GL_Master!$A$1:$D$80,4,FALSE)</f>
        <v>Repair &amp; Maintenance</v>
      </c>
    </row>
    <row r="8741" spans="1:19" x14ac:dyDescent="0.25">
      <c r="A8741" s="39" t="s">
        <v>262</v>
      </c>
      <c r="B8741" s="39" t="s">
        <v>235</v>
      </c>
      <c r="C8741" s="7">
        <v>43983</v>
      </c>
      <c r="D8741" s="39" t="s">
        <v>93</v>
      </c>
      <c r="E8741" s="39">
        <v>1298</v>
      </c>
      <c r="F8741" s="82">
        <f t="shared" si="408"/>
        <v>1.298</v>
      </c>
      <c r="G8741" s="39">
        <f>VLOOKUP(N8741,Currecny_M!$A$1:$P$10,2,FALSE)</f>
        <v>75</v>
      </c>
      <c r="H8741" s="39">
        <f>MATCH(C8741,Currecny_M!$A$1:$P$1,0)</f>
        <v>4</v>
      </c>
      <c r="I8741" s="39">
        <f>VLOOKUP(N8741,Currecny_M!$A$1:$P$10,MATCH(Database!C8741,Currecny_M!$A$1:$P$1,0),FALSE)</f>
        <v>76.510000000000005</v>
      </c>
      <c r="J8741" s="82">
        <f t="shared" si="409"/>
        <v>99.30998000000001</v>
      </c>
      <c r="K8741" s="39">
        <f>VLOOKUP('Cover page'!$B$6,Currecny_M!$A$1:$P$10,MATCH(Database!C8741,Currecny_M!$A$1:$P$1,0),FALSE)</f>
        <v>1</v>
      </c>
      <c r="L8741" s="82">
        <f t="shared" si="410"/>
        <v>99.30998000000001</v>
      </c>
      <c r="M8741" s="82">
        <f>((E8741/$F$1)*VLOOKUP(N8741,Currecny_M!$A$1:$P$10,MATCH(Database!C8741,Currecny_M!$A$1:$P$1,0),FALSE))/VLOOKUP('Cover page'!$B$6,Currecny_M!$A$1:$P$10,MATCH(Database!C8741,Currecny_M!$A$1:$P$1,0),FALSE)</f>
        <v>99.30998000000001</v>
      </c>
      <c r="N8741" s="6" t="str">
        <f>VLOOKUP(B8741,Master!$A$2:$C$11,3,FALSE)</f>
        <v>USD</v>
      </c>
      <c r="O8741" s="6" t="str">
        <f>VLOOKUP(B8741,Master!$A$2:$C$11,2,FALSE)</f>
        <v>America</v>
      </c>
      <c r="Q8741" s="39" t="str">
        <f>VLOOKUP(D8741,GL_Master!$A$1:$D$80,2,FALSE)</f>
        <v>PL</v>
      </c>
      <c r="R8741" s="39" t="str">
        <f>VLOOKUP(D8741,GL_Master!$A$1:$D$80,3,FALSE)</f>
        <v>Salary wages &amp; benefits</v>
      </c>
      <c r="S8741" s="39" t="str">
        <f>VLOOKUP(D8741,GL_Master!$A$1:$D$80,4,FALSE)</f>
        <v>Employee benefits expense</v>
      </c>
    </row>
    <row r="8742" spans="1:19" x14ac:dyDescent="0.25">
      <c r="A8742" s="39" t="s">
        <v>262</v>
      </c>
      <c r="B8742" s="39" t="s">
        <v>235</v>
      </c>
      <c r="C8742" s="7">
        <v>43983</v>
      </c>
      <c r="D8742" s="39" t="s">
        <v>33</v>
      </c>
      <c r="E8742" s="39">
        <v>38</v>
      </c>
      <c r="F8742" s="82">
        <f t="shared" si="408"/>
        <v>3.7999999999999999E-2</v>
      </c>
      <c r="G8742" s="39">
        <f>VLOOKUP(N8742,Currecny_M!$A$1:$P$10,2,FALSE)</f>
        <v>75</v>
      </c>
      <c r="H8742" s="39">
        <f>MATCH(C8742,Currecny_M!$A$1:$P$1,0)</f>
        <v>4</v>
      </c>
      <c r="I8742" s="39">
        <f>VLOOKUP(N8742,Currecny_M!$A$1:$P$10,MATCH(Database!C8742,Currecny_M!$A$1:$P$1,0),FALSE)</f>
        <v>76.510000000000005</v>
      </c>
      <c r="J8742" s="82">
        <f t="shared" si="409"/>
        <v>2.9073800000000003</v>
      </c>
      <c r="K8742" s="39">
        <f>VLOOKUP('Cover page'!$B$6,Currecny_M!$A$1:$P$10,MATCH(Database!C8742,Currecny_M!$A$1:$P$1,0),FALSE)</f>
        <v>1</v>
      </c>
      <c r="L8742" s="82">
        <f t="shared" si="410"/>
        <v>2.9073800000000003</v>
      </c>
      <c r="M8742" s="82">
        <f>((E8742/$F$1)*VLOOKUP(N8742,Currecny_M!$A$1:$P$10,MATCH(Database!C8742,Currecny_M!$A$1:$P$1,0),FALSE))/VLOOKUP('Cover page'!$B$6,Currecny_M!$A$1:$P$10,MATCH(Database!C8742,Currecny_M!$A$1:$P$1,0),FALSE)</f>
        <v>2.9073800000000003</v>
      </c>
      <c r="N8742" s="6" t="str">
        <f>VLOOKUP(B8742,Master!$A$2:$C$11,3,FALSE)</f>
        <v>USD</v>
      </c>
      <c r="O8742" s="6" t="str">
        <f>VLOOKUP(B8742,Master!$A$2:$C$11,2,FALSE)</f>
        <v>America</v>
      </c>
      <c r="Q8742" s="39" t="str">
        <f>VLOOKUP(D8742,GL_Master!$A$1:$D$80,2,FALSE)</f>
        <v>PL</v>
      </c>
      <c r="R8742" s="39" t="str">
        <f>VLOOKUP(D8742,GL_Master!$A$1:$D$80,3,FALSE)</f>
        <v>Staff welfare expenses</v>
      </c>
      <c r="S8742" s="39" t="str">
        <f>VLOOKUP(D8742,GL_Master!$A$1:$D$80,4,FALSE)</f>
        <v>Other staff welfare</v>
      </c>
    </row>
    <row r="8743" spans="1:19" x14ac:dyDescent="0.25">
      <c r="A8743" s="39" t="s">
        <v>262</v>
      </c>
      <c r="B8743" s="39" t="s">
        <v>235</v>
      </c>
      <c r="C8743" s="7">
        <v>43983</v>
      </c>
      <c r="D8743" s="39" t="s">
        <v>94</v>
      </c>
      <c r="E8743" s="39">
        <v>223</v>
      </c>
      <c r="F8743" s="82">
        <f t="shared" si="408"/>
        <v>0.223</v>
      </c>
      <c r="G8743" s="39">
        <f>VLOOKUP(N8743,Currecny_M!$A$1:$P$10,2,FALSE)</f>
        <v>75</v>
      </c>
      <c r="H8743" s="39">
        <f>MATCH(C8743,Currecny_M!$A$1:$P$1,0)</f>
        <v>4</v>
      </c>
      <c r="I8743" s="39">
        <f>VLOOKUP(N8743,Currecny_M!$A$1:$P$10,MATCH(Database!C8743,Currecny_M!$A$1:$P$1,0),FALSE)</f>
        <v>76.510000000000005</v>
      </c>
      <c r="J8743" s="82">
        <f t="shared" si="409"/>
        <v>17.061730000000001</v>
      </c>
      <c r="K8743" s="39">
        <f>VLOOKUP('Cover page'!$B$6,Currecny_M!$A$1:$P$10,MATCH(Database!C8743,Currecny_M!$A$1:$P$1,0),FALSE)</f>
        <v>1</v>
      </c>
      <c r="L8743" s="82">
        <f t="shared" si="410"/>
        <v>17.061730000000001</v>
      </c>
      <c r="M8743" s="82">
        <f>((E8743/$F$1)*VLOOKUP(N8743,Currecny_M!$A$1:$P$10,MATCH(Database!C8743,Currecny_M!$A$1:$P$1,0),FALSE))/VLOOKUP('Cover page'!$B$6,Currecny_M!$A$1:$P$10,MATCH(Database!C8743,Currecny_M!$A$1:$P$1,0),FALSE)</f>
        <v>17.061730000000001</v>
      </c>
      <c r="N8743" s="6" t="str">
        <f>VLOOKUP(B8743,Master!$A$2:$C$11,3,FALSE)</f>
        <v>USD</v>
      </c>
      <c r="O8743" s="6" t="str">
        <f>VLOOKUP(B8743,Master!$A$2:$C$11,2,FALSE)</f>
        <v>America</v>
      </c>
      <c r="Q8743" s="39" t="str">
        <f>VLOOKUP(D8743,GL_Master!$A$1:$D$80,2,FALSE)</f>
        <v>PL</v>
      </c>
      <c r="R8743" s="39" t="str">
        <f>VLOOKUP(D8743,GL_Master!$A$1:$D$80,3,FALSE)</f>
        <v xml:space="preserve">Gratuity expenses </v>
      </c>
      <c r="S8743" s="39" t="str">
        <f>VLOOKUP(D8743,GL_Master!$A$1:$D$80,4,FALSE)</f>
        <v>Gratuity</v>
      </c>
    </row>
    <row r="8744" spans="1:19" x14ac:dyDescent="0.25">
      <c r="A8744" s="39" t="s">
        <v>262</v>
      </c>
      <c r="B8744" s="39" t="s">
        <v>235</v>
      </c>
      <c r="C8744" s="7">
        <v>43983</v>
      </c>
      <c r="D8744" s="39" t="s">
        <v>95</v>
      </c>
      <c r="E8744" s="39">
        <v>76</v>
      </c>
      <c r="F8744" s="82">
        <f t="shared" si="408"/>
        <v>7.5999999999999998E-2</v>
      </c>
      <c r="G8744" s="39">
        <f>VLOOKUP(N8744,Currecny_M!$A$1:$P$10,2,FALSE)</f>
        <v>75</v>
      </c>
      <c r="H8744" s="39">
        <f>MATCH(C8744,Currecny_M!$A$1:$P$1,0)</f>
        <v>4</v>
      </c>
      <c r="I8744" s="39">
        <f>VLOOKUP(N8744,Currecny_M!$A$1:$P$10,MATCH(Database!C8744,Currecny_M!$A$1:$P$1,0),FALSE)</f>
        <v>76.510000000000005</v>
      </c>
      <c r="J8744" s="82">
        <f t="shared" si="409"/>
        <v>5.8147600000000006</v>
      </c>
      <c r="K8744" s="39">
        <f>VLOOKUP('Cover page'!$B$6,Currecny_M!$A$1:$P$10,MATCH(Database!C8744,Currecny_M!$A$1:$P$1,0),FALSE)</f>
        <v>1</v>
      </c>
      <c r="L8744" s="82">
        <f t="shared" si="410"/>
        <v>5.8147600000000006</v>
      </c>
      <c r="M8744" s="82">
        <f>((E8744/$F$1)*VLOOKUP(N8744,Currecny_M!$A$1:$P$10,MATCH(Database!C8744,Currecny_M!$A$1:$P$1,0),FALSE))/VLOOKUP('Cover page'!$B$6,Currecny_M!$A$1:$P$10,MATCH(Database!C8744,Currecny_M!$A$1:$P$1,0),FALSE)</f>
        <v>5.8147600000000006</v>
      </c>
      <c r="N8744" s="6" t="str">
        <f>VLOOKUP(B8744,Master!$A$2:$C$11,3,FALSE)</f>
        <v>USD</v>
      </c>
      <c r="O8744" s="6" t="str">
        <f>VLOOKUP(B8744,Master!$A$2:$C$11,2,FALSE)</f>
        <v>America</v>
      </c>
      <c r="Q8744" s="39" t="str">
        <f>VLOOKUP(D8744,GL_Master!$A$1:$D$80,2,FALSE)</f>
        <v>PL</v>
      </c>
      <c r="R8744" s="39" t="str">
        <f>VLOOKUP(D8744,GL_Master!$A$1:$D$80,3,FALSE)</f>
        <v>Salary wages &amp; benefits</v>
      </c>
      <c r="S8744" s="39" t="str">
        <f>VLOOKUP(D8744,GL_Master!$A$1:$D$80,4,FALSE)</f>
        <v>Employee benefits expense</v>
      </c>
    </row>
    <row r="8745" spans="1:19" x14ac:dyDescent="0.25">
      <c r="A8745" s="39" t="s">
        <v>262</v>
      </c>
      <c r="B8745" s="39" t="s">
        <v>235</v>
      </c>
      <c r="C8745" s="7">
        <v>43983</v>
      </c>
      <c r="D8745" s="39" t="s">
        <v>96</v>
      </c>
      <c r="E8745" s="39">
        <v>649</v>
      </c>
      <c r="F8745" s="82">
        <f t="shared" si="408"/>
        <v>0.64900000000000002</v>
      </c>
      <c r="G8745" s="39">
        <f>VLOOKUP(N8745,Currecny_M!$A$1:$P$10,2,FALSE)</f>
        <v>75</v>
      </c>
      <c r="H8745" s="39">
        <f>MATCH(C8745,Currecny_M!$A$1:$P$1,0)</f>
        <v>4</v>
      </c>
      <c r="I8745" s="39">
        <f>VLOOKUP(N8745,Currecny_M!$A$1:$P$10,MATCH(Database!C8745,Currecny_M!$A$1:$P$1,0),FALSE)</f>
        <v>76.510000000000005</v>
      </c>
      <c r="J8745" s="82">
        <f t="shared" si="409"/>
        <v>49.654990000000005</v>
      </c>
      <c r="K8745" s="39">
        <f>VLOOKUP('Cover page'!$B$6,Currecny_M!$A$1:$P$10,MATCH(Database!C8745,Currecny_M!$A$1:$P$1,0),FALSE)</f>
        <v>1</v>
      </c>
      <c r="L8745" s="82">
        <f t="shared" si="410"/>
        <v>49.654990000000005</v>
      </c>
      <c r="M8745" s="82">
        <f>((E8745/$F$1)*VLOOKUP(N8745,Currecny_M!$A$1:$P$10,MATCH(Database!C8745,Currecny_M!$A$1:$P$1,0),FALSE))/VLOOKUP('Cover page'!$B$6,Currecny_M!$A$1:$P$10,MATCH(Database!C8745,Currecny_M!$A$1:$P$1,0),FALSE)</f>
        <v>49.654990000000005</v>
      </c>
      <c r="N8745" s="6" t="str">
        <f>VLOOKUP(B8745,Master!$A$2:$C$11,3,FALSE)</f>
        <v>USD</v>
      </c>
      <c r="O8745" s="6" t="str">
        <f>VLOOKUP(B8745,Master!$A$2:$C$11,2,FALSE)</f>
        <v>America</v>
      </c>
      <c r="Q8745" s="39" t="str">
        <f>VLOOKUP(D8745,GL_Master!$A$1:$D$80,2,FALSE)</f>
        <v>PL</v>
      </c>
      <c r="R8745" s="39" t="str">
        <f>VLOOKUP(D8745,GL_Master!$A$1:$D$80,3,FALSE)</f>
        <v>Salary wages &amp; benefits</v>
      </c>
      <c r="S8745" s="39" t="str">
        <f>VLOOKUP(D8745,GL_Master!$A$1:$D$80,4,FALSE)</f>
        <v>Employee benefits expense</v>
      </c>
    </row>
    <row r="8746" spans="1:19" x14ac:dyDescent="0.25">
      <c r="A8746" s="39" t="s">
        <v>262</v>
      </c>
      <c r="B8746" s="39" t="s">
        <v>235</v>
      </c>
      <c r="C8746" s="7">
        <v>43983</v>
      </c>
      <c r="D8746" s="39" t="s">
        <v>97</v>
      </c>
      <c r="E8746" s="39">
        <v>37</v>
      </c>
      <c r="F8746" s="82">
        <f t="shared" si="408"/>
        <v>3.6999999999999998E-2</v>
      </c>
      <c r="G8746" s="39">
        <f>VLOOKUP(N8746,Currecny_M!$A$1:$P$10,2,FALSE)</f>
        <v>75</v>
      </c>
      <c r="H8746" s="39">
        <f>MATCH(C8746,Currecny_M!$A$1:$P$1,0)</f>
        <v>4</v>
      </c>
      <c r="I8746" s="39">
        <f>VLOOKUP(N8746,Currecny_M!$A$1:$P$10,MATCH(Database!C8746,Currecny_M!$A$1:$P$1,0),FALSE)</f>
        <v>76.510000000000005</v>
      </c>
      <c r="J8746" s="82">
        <f t="shared" si="409"/>
        <v>2.83087</v>
      </c>
      <c r="K8746" s="39">
        <f>VLOOKUP('Cover page'!$B$6,Currecny_M!$A$1:$P$10,MATCH(Database!C8746,Currecny_M!$A$1:$P$1,0),FALSE)</f>
        <v>1</v>
      </c>
      <c r="L8746" s="82">
        <f t="shared" si="410"/>
        <v>2.83087</v>
      </c>
      <c r="M8746" s="82">
        <f>((E8746/$F$1)*VLOOKUP(N8746,Currecny_M!$A$1:$P$10,MATCH(Database!C8746,Currecny_M!$A$1:$P$1,0),FALSE))/VLOOKUP('Cover page'!$B$6,Currecny_M!$A$1:$P$10,MATCH(Database!C8746,Currecny_M!$A$1:$P$1,0),FALSE)</f>
        <v>2.83087</v>
      </c>
      <c r="N8746" s="6" t="str">
        <f>VLOOKUP(B8746,Master!$A$2:$C$11,3,FALSE)</f>
        <v>USD</v>
      </c>
      <c r="O8746" s="6" t="str">
        <f>VLOOKUP(B8746,Master!$A$2:$C$11,2,FALSE)</f>
        <v>America</v>
      </c>
      <c r="Q8746" s="39" t="str">
        <f>VLOOKUP(D8746,GL_Master!$A$1:$D$80,2,FALSE)</f>
        <v>PL</v>
      </c>
      <c r="R8746" s="39" t="str">
        <f>VLOOKUP(D8746,GL_Master!$A$1:$D$80,3,FALSE)</f>
        <v>Salary wages &amp; benefits</v>
      </c>
      <c r="S8746" s="39" t="str">
        <f>VLOOKUP(D8746,GL_Master!$A$1:$D$80,4,FALSE)</f>
        <v>Employee benefits expense</v>
      </c>
    </row>
    <row r="8747" spans="1:19" x14ac:dyDescent="0.25">
      <c r="A8747" s="39" t="s">
        <v>262</v>
      </c>
      <c r="B8747" s="39" t="s">
        <v>235</v>
      </c>
      <c r="C8747" s="7">
        <v>43983</v>
      </c>
      <c r="D8747" s="39" t="s">
        <v>98</v>
      </c>
      <c r="E8747" s="39">
        <v>73</v>
      </c>
      <c r="F8747" s="82">
        <f t="shared" si="408"/>
        <v>7.2999999999999995E-2</v>
      </c>
      <c r="G8747" s="39">
        <f>VLOOKUP(N8747,Currecny_M!$A$1:$P$10,2,FALSE)</f>
        <v>75</v>
      </c>
      <c r="H8747" s="39">
        <f>MATCH(C8747,Currecny_M!$A$1:$P$1,0)</f>
        <v>4</v>
      </c>
      <c r="I8747" s="39">
        <f>VLOOKUP(N8747,Currecny_M!$A$1:$P$10,MATCH(Database!C8747,Currecny_M!$A$1:$P$1,0),FALSE)</f>
        <v>76.510000000000005</v>
      </c>
      <c r="J8747" s="82">
        <f t="shared" si="409"/>
        <v>5.5852300000000001</v>
      </c>
      <c r="K8747" s="39">
        <f>VLOOKUP('Cover page'!$B$6,Currecny_M!$A$1:$P$10,MATCH(Database!C8747,Currecny_M!$A$1:$P$1,0),FALSE)</f>
        <v>1</v>
      </c>
      <c r="L8747" s="82">
        <f t="shared" si="410"/>
        <v>5.5852300000000001</v>
      </c>
      <c r="M8747" s="82">
        <f>((E8747/$F$1)*VLOOKUP(N8747,Currecny_M!$A$1:$P$10,MATCH(Database!C8747,Currecny_M!$A$1:$P$1,0),FALSE))/VLOOKUP('Cover page'!$B$6,Currecny_M!$A$1:$P$10,MATCH(Database!C8747,Currecny_M!$A$1:$P$1,0),FALSE)</f>
        <v>5.5852300000000001</v>
      </c>
      <c r="N8747" s="6" t="str">
        <f>VLOOKUP(B8747,Master!$A$2:$C$11,3,FALSE)</f>
        <v>USD</v>
      </c>
      <c r="O8747" s="6" t="str">
        <f>VLOOKUP(B8747,Master!$A$2:$C$11,2,FALSE)</f>
        <v>America</v>
      </c>
      <c r="Q8747" s="39" t="str">
        <f>VLOOKUP(D8747,GL_Master!$A$1:$D$80,2,FALSE)</f>
        <v>PL</v>
      </c>
      <c r="R8747" s="39" t="str">
        <f>VLOOKUP(D8747,GL_Master!$A$1:$D$80,3,FALSE)</f>
        <v>Salary wages &amp; benefits</v>
      </c>
      <c r="S8747" s="39" t="str">
        <f>VLOOKUP(D8747,GL_Master!$A$1:$D$80,4,FALSE)</f>
        <v>Employee benefits expense</v>
      </c>
    </row>
    <row r="8748" spans="1:19" x14ac:dyDescent="0.25">
      <c r="A8748" s="39" t="s">
        <v>262</v>
      </c>
      <c r="B8748" s="39" t="s">
        <v>235</v>
      </c>
      <c r="C8748" s="7">
        <v>43983</v>
      </c>
      <c r="D8748" s="39" t="s">
        <v>99</v>
      </c>
      <c r="E8748" s="39">
        <v>36</v>
      </c>
      <c r="F8748" s="82">
        <f t="shared" si="408"/>
        <v>3.5999999999999997E-2</v>
      </c>
      <c r="G8748" s="39">
        <f>VLOOKUP(N8748,Currecny_M!$A$1:$P$10,2,FALSE)</f>
        <v>75</v>
      </c>
      <c r="H8748" s="39">
        <f>MATCH(C8748,Currecny_M!$A$1:$P$1,0)</f>
        <v>4</v>
      </c>
      <c r="I8748" s="39">
        <f>VLOOKUP(N8748,Currecny_M!$A$1:$P$10,MATCH(Database!C8748,Currecny_M!$A$1:$P$1,0),FALSE)</f>
        <v>76.510000000000005</v>
      </c>
      <c r="J8748" s="82">
        <f t="shared" si="409"/>
        <v>2.7543600000000001</v>
      </c>
      <c r="K8748" s="39">
        <f>VLOOKUP('Cover page'!$B$6,Currecny_M!$A$1:$P$10,MATCH(Database!C8748,Currecny_M!$A$1:$P$1,0),FALSE)</f>
        <v>1</v>
      </c>
      <c r="L8748" s="82">
        <f t="shared" si="410"/>
        <v>2.7543600000000001</v>
      </c>
      <c r="M8748" s="82">
        <f>((E8748/$F$1)*VLOOKUP(N8748,Currecny_M!$A$1:$P$10,MATCH(Database!C8748,Currecny_M!$A$1:$P$1,0),FALSE))/VLOOKUP('Cover page'!$B$6,Currecny_M!$A$1:$P$10,MATCH(Database!C8748,Currecny_M!$A$1:$P$1,0),FALSE)</f>
        <v>2.7543600000000001</v>
      </c>
      <c r="N8748" s="6" t="str">
        <f>VLOOKUP(B8748,Master!$A$2:$C$11,3,FALSE)</f>
        <v>USD</v>
      </c>
      <c r="O8748" s="6" t="str">
        <f>VLOOKUP(B8748,Master!$A$2:$C$11,2,FALSE)</f>
        <v>America</v>
      </c>
      <c r="Q8748" s="39" t="str">
        <f>VLOOKUP(D8748,GL_Master!$A$1:$D$80,2,FALSE)</f>
        <v>PL</v>
      </c>
      <c r="R8748" s="39" t="str">
        <f>VLOOKUP(D8748,GL_Master!$A$1:$D$80,3,FALSE)</f>
        <v>Salary wages &amp; benefits</v>
      </c>
      <c r="S8748" s="39" t="str">
        <f>VLOOKUP(D8748,GL_Master!$A$1:$D$80,4,FALSE)</f>
        <v>Employee benefits expense</v>
      </c>
    </row>
    <row r="8749" spans="1:19" x14ac:dyDescent="0.25">
      <c r="A8749" s="39" t="s">
        <v>262</v>
      </c>
      <c r="B8749" s="39" t="s">
        <v>235</v>
      </c>
      <c r="C8749" s="7">
        <v>43983</v>
      </c>
      <c r="D8749" s="39" t="s">
        <v>100</v>
      </c>
      <c r="E8749" s="39">
        <v>262</v>
      </c>
      <c r="F8749" s="82">
        <f t="shared" si="408"/>
        <v>0.26200000000000001</v>
      </c>
      <c r="G8749" s="39">
        <f>VLOOKUP(N8749,Currecny_M!$A$1:$P$10,2,FALSE)</f>
        <v>75</v>
      </c>
      <c r="H8749" s="39">
        <f>MATCH(C8749,Currecny_M!$A$1:$P$1,0)</f>
        <v>4</v>
      </c>
      <c r="I8749" s="39">
        <f>VLOOKUP(N8749,Currecny_M!$A$1:$P$10,MATCH(Database!C8749,Currecny_M!$A$1:$P$1,0),FALSE)</f>
        <v>76.510000000000005</v>
      </c>
      <c r="J8749" s="82">
        <f t="shared" si="409"/>
        <v>20.045620000000003</v>
      </c>
      <c r="K8749" s="39">
        <f>VLOOKUP('Cover page'!$B$6,Currecny_M!$A$1:$P$10,MATCH(Database!C8749,Currecny_M!$A$1:$P$1,0),FALSE)</f>
        <v>1</v>
      </c>
      <c r="L8749" s="82">
        <f t="shared" si="410"/>
        <v>20.045620000000003</v>
      </c>
      <c r="M8749" s="82">
        <f>((E8749/$F$1)*VLOOKUP(N8749,Currecny_M!$A$1:$P$10,MATCH(Database!C8749,Currecny_M!$A$1:$P$1,0),FALSE))/VLOOKUP('Cover page'!$B$6,Currecny_M!$A$1:$P$10,MATCH(Database!C8749,Currecny_M!$A$1:$P$1,0),FALSE)</f>
        <v>20.045620000000003</v>
      </c>
      <c r="N8749" s="6" t="str">
        <f>VLOOKUP(B8749,Master!$A$2:$C$11,3,FALSE)</f>
        <v>USD</v>
      </c>
      <c r="O8749" s="6" t="str">
        <f>VLOOKUP(B8749,Master!$A$2:$C$11,2,FALSE)</f>
        <v>America</v>
      </c>
      <c r="Q8749" s="39" t="str">
        <f>VLOOKUP(D8749,GL_Master!$A$1:$D$80,2,FALSE)</f>
        <v>PL</v>
      </c>
      <c r="R8749" s="39" t="str">
        <f>VLOOKUP(D8749,GL_Master!$A$1:$D$80,3,FALSE)</f>
        <v>Salary wages &amp; benefits</v>
      </c>
      <c r="S8749" s="39" t="str">
        <f>VLOOKUP(D8749,GL_Master!$A$1:$D$80,4,FALSE)</f>
        <v>Employee benefits expense</v>
      </c>
    </row>
    <row r="8750" spans="1:19" x14ac:dyDescent="0.25">
      <c r="A8750" s="39" t="s">
        <v>262</v>
      </c>
      <c r="B8750" s="39" t="s">
        <v>235</v>
      </c>
      <c r="C8750" s="7">
        <v>43983</v>
      </c>
      <c r="D8750" s="39" t="s">
        <v>30</v>
      </c>
      <c r="E8750" s="39">
        <v>70</v>
      </c>
      <c r="F8750" s="82">
        <f t="shared" si="408"/>
        <v>7.0000000000000007E-2</v>
      </c>
      <c r="G8750" s="39">
        <f>VLOOKUP(N8750,Currecny_M!$A$1:$P$10,2,FALSE)</f>
        <v>75</v>
      </c>
      <c r="H8750" s="39">
        <f>MATCH(C8750,Currecny_M!$A$1:$P$1,0)</f>
        <v>4</v>
      </c>
      <c r="I8750" s="39">
        <f>VLOOKUP(N8750,Currecny_M!$A$1:$P$10,MATCH(Database!C8750,Currecny_M!$A$1:$P$1,0),FALSE)</f>
        <v>76.510000000000005</v>
      </c>
      <c r="J8750" s="82">
        <f t="shared" si="409"/>
        <v>5.3557000000000006</v>
      </c>
      <c r="K8750" s="39">
        <f>VLOOKUP('Cover page'!$B$6,Currecny_M!$A$1:$P$10,MATCH(Database!C8750,Currecny_M!$A$1:$P$1,0),FALSE)</f>
        <v>1</v>
      </c>
      <c r="L8750" s="82">
        <f t="shared" si="410"/>
        <v>5.3557000000000006</v>
      </c>
      <c r="M8750" s="82">
        <f>((E8750/$F$1)*VLOOKUP(N8750,Currecny_M!$A$1:$P$10,MATCH(Database!C8750,Currecny_M!$A$1:$P$1,0),FALSE))/VLOOKUP('Cover page'!$B$6,Currecny_M!$A$1:$P$10,MATCH(Database!C8750,Currecny_M!$A$1:$P$1,0),FALSE)</f>
        <v>5.3557000000000006</v>
      </c>
      <c r="N8750" s="6" t="str">
        <f>VLOOKUP(B8750,Master!$A$2:$C$11,3,FALSE)</f>
        <v>USD</v>
      </c>
      <c r="O8750" s="6" t="str">
        <f>VLOOKUP(B8750,Master!$A$2:$C$11,2,FALSE)</f>
        <v>America</v>
      </c>
      <c r="Q8750" s="39" t="str">
        <f>VLOOKUP(D8750,GL_Master!$A$1:$D$80,2,FALSE)</f>
        <v>PL</v>
      </c>
      <c r="R8750" s="39" t="str">
        <f>VLOOKUP(D8750,GL_Master!$A$1:$D$80,3,FALSE)</f>
        <v>Travelling and conveyance</v>
      </c>
      <c r="S8750" s="39" t="str">
        <f>VLOOKUP(D8750,GL_Master!$A$1:$D$80,4,FALSE)</f>
        <v>Local conveyance</v>
      </c>
    </row>
    <row r="8751" spans="1:19" x14ac:dyDescent="0.25">
      <c r="A8751" s="39" t="s">
        <v>262</v>
      </c>
      <c r="B8751" s="39" t="s">
        <v>235</v>
      </c>
      <c r="C8751" s="7">
        <v>43983</v>
      </c>
      <c r="D8751" s="39" t="s">
        <v>31</v>
      </c>
      <c r="E8751" s="39">
        <v>37</v>
      </c>
      <c r="F8751" s="82">
        <f t="shared" si="408"/>
        <v>3.6999999999999998E-2</v>
      </c>
      <c r="G8751" s="39">
        <f>VLOOKUP(N8751,Currecny_M!$A$1:$P$10,2,FALSE)</f>
        <v>75</v>
      </c>
      <c r="H8751" s="39">
        <f>MATCH(C8751,Currecny_M!$A$1:$P$1,0)</f>
        <v>4</v>
      </c>
      <c r="I8751" s="39">
        <f>VLOOKUP(N8751,Currecny_M!$A$1:$P$10,MATCH(Database!C8751,Currecny_M!$A$1:$P$1,0),FALSE)</f>
        <v>76.510000000000005</v>
      </c>
      <c r="J8751" s="82">
        <f t="shared" si="409"/>
        <v>2.83087</v>
      </c>
      <c r="K8751" s="39">
        <f>VLOOKUP('Cover page'!$B$6,Currecny_M!$A$1:$P$10,MATCH(Database!C8751,Currecny_M!$A$1:$P$1,0),FALSE)</f>
        <v>1</v>
      </c>
      <c r="L8751" s="82">
        <f t="shared" si="410"/>
        <v>2.83087</v>
      </c>
      <c r="M8751" s="82">
        <f>((E8751/$F$1)*VLOOKUP(N8751,Currecny_M!$A$1:$P$10,MATCH(Database!C8751,Currecny_M!$A$1:$P$1,0),FALSE))/VLOOKUP('Cover page'!$B$6,Currecny_M!$A$1:$P$10,MATCH(Database!C8751,Currecny_M!$A$1:$P$1,0),FALSE)</f>
        <v>2.83087</v>
      </c>
      <c r="N8751" s="6" t="str">
        <f>VLOOKUP(B8751,Master!$A$2:$C$11,3,FALSE)</f>
        <v>USD</v>
      </c>
      <c r="O8751" s="6" t="str">
        <f>VLOOKUP(B8751,Master!$A$2:$C$11,2,FALSE)</f>
        <v>America</v>
      </c>
      <c r="Q8751" s="39" t="str">
        <f>VLOOKUP(D8751,GL_Master!$A$1:$D$80,2,FALSE)</f>
        <v>PL</v>
      </c>
      <c r="R8751" s="39" t="str">
        <f>VLOOKUP(D8751,GL_Master!$A$1:$D$80,3,FALSE)</f>
        <v>Office expenses</v>
      </c>
      <c r="S8751" s="39" t="str">
        <f>VLOOKUP(D8751,GL_Master!$A$1:$D$80,4,FALSE)</f>
        <v>Parking charges</v>
      </c>
    </row>
    <row r="8752" spans="1:19" x14ac:dyDescent="0.25">
      <c r="A8752" s="39" t="s">
        <v>262</v>
      </c>
      <c r="B8752" s="39" t="s">
        <v>235</v>
      </c>
      <c r="C8752" s="7">
        <v>43983</v>
      </c>
      <c r="D8752" s="39" t="s">
        <v>101</v>
      </c>
      <c r="E8752" s="39">
        <v>36</v>
      </c>
      <c r="F8752" s="82">
        <f t="shared" si="408"/>
        <v>3.5999999999999997E-2</v>
      </c>
      <c r="G8752" s="39">
        <f>VLOOKUP(N8752,Currecny_M!$A$1:$P$10,2,FALSE)</f>
        <v>75</v>
      </c>
      <c r="H8752" s="39">
        <f>MATCH(C8752,Currecny_M!$A$1:$P$1,0)</f>
        <v>4</v>
      </c>
      <c r="I8752" s="39">
        <f>VLOOKUP(N8752,Currecny_M!$A$1:$P$10,MATCH(Database!C8752,Currecny_M!$A$1:$P$1,0),FALSE)</f>
        <v>76.510000000000005</v>
      </c>
      <c r="J8752" s="82">
        <f t="shared" si="409"/>
        <v>2.7543600000000001</v>
      </c>
      <c r="K8752" s="39">
        <f>VLOOKUP('Cover page'!$B$6,Currecny_M!$A$1:$P$10,MATCH(Database!C8752,Currecny_M!$A$1:$P$1,0),FALSE)</f>
        <v>1</v>
      </c>
      <c r="L8752" s="82">
        <f t="shared" si="410"/>
        <v>2.7543600000000001</v>
      </c>
      <c r="M8752" s="82">
        <f>((E8752/$F$1)*VLOOKUP(N8752,Currecny_M!$A$1:$P$10,MATCH(Database!C8752,Currecny_M!$A$1:$P$1,0),FALSE))/VLOOKUP('Cover page'!$B$6,Currecny_M!$A$1:$P$10,MATCH(Database!C8752,Currecny_M!$A$1:$P$1,0),FALSE)</f>
        <v>2.7543600000000001</v>
      </c>
      <c r="N8752" s="6" t="str">
        <f>VLOOKUP(B8752,Master!$A$2:$C$11,3,FALSE)</f>
        <v>USD</v>
      </c>
      <c r="O8752" s="6" t="str">
        <f>VLOOKUP(B8752,Master!$A$2:$C$11,2,FALSE)</f>
        <v>America</v>
      </c>
      <c r="Q8752" s="39" t="str">
        <f>VLOOKUP(D8752,GL_Master!$A$1:$D$80,2,FALSE)</f>
        <v>PL</v>
      </c>
      <c r="R8752" s="39" t="str">
        <f>VLOOKUP(D8752,GL_Master!$A$1:$D$80,3,FALSE)</f>
        <v>COGS</v>
      </c>
      <c r="S8752" s="39" t="str">
        <f>VLOOKUP(D8752,GL_Master!$A$1:$D$80,4,FALSE)</f>
        <v>Purchase of other traded goods</v>
      </c>
    </row>
    <row r="8753" spans="1:19" x14ac:dyDescent="0.25">
      <c r="A8753" s="39" t="s">
        <v>262</v>
      </c>
      <c r="B8753" s="39" t="s">
        <v>235</v>
      </c>
      <c r="C8753" s="7">
        <v>43983</v>
      </c>
      <c r="D8753" s="39" t="s">
        <v>102</v>
      </c>
      <c r="E8753" s="39">
        <v>38</v>
      </c>
      <c r="F8753" s="82">
        <f t="shared" si="408"/>
        <v>3.7999999999999999E-2</v>
      </c>
      <c r="G8753" s="39">
        <f>VLOOKUP(N8753,Currecny_M!$A$1:$P$10,2,FALSE)</f>
        <v>75</v>
      </c>
      <c r="H8753" s="39">
        <f>MATCH(C8753,Currecny_M!$A$1:$P$1,0)</f>
        <v>4</v>
      </c>
      <c r="I8753" s="39">
        <f>VLOOKUP(N8753,Currecny_M!$A$1:$P$10,MATCH(Database!C8753,Currecny_M!$A$1:$P$1,0),FALSE)</f>
        <v>76.510000000000005</v>
      </c>
      <c r="J8753" s="82">
        <f t="shared" si="409"/>
        <v>2.9073800000000003</v>
      </c>
      <c r="K8753" s="39">
        <f>VLOOKUP('Cover page'!$B$6,Currecny_M!$A$1:$P$10,MATCH(Database!C8753,Currecny_M!$A$1:$P$1,0),FALSE)</f>
        <v>1</v>
      </c>
      <c r="L8753" s="82">
        <f t="shared" si="410"/>
        <v>2.9073800000000003</v>
      </c>
      <c r="M8753" s="82">
        <f>((E8753/$F$1)*VLOOKUP(N8753,Currecny_M!$A$1:$P$10,MATCH(Database!C8753,Currecny_M!$A$1:$P$1,0),FALSE))/VLOOKUP('Cover page'!$B$6,Currecny_M!$A$1:$P$10,MATCH(Database!C8753,Currecny_M!$A$1:$P$1,0),FALSE)</f>
        <v>2.9073800000000003</v>
      </c>
      <c r="N8753" s="6" t="str">
        <f>VLOOKUP(B8753,Master!$A$2:$C$11,3,FALSE)</f>
        <v>USD</v>
      </c>
      <c r="O8753" s="6" t="str">
        <f>VLOOKUP(B8753,Master!$A$2:$C$11,2,FALSE)</f>
        <v>America</v>
      </c>
      <c r="Q8753" s="39" t="str">
        <f>VLOOKUP(D8753,GL_Master!$A$1:$D$80,2,FALSE)</f>
        <v>PL</v>
      </c>
      <c r="R8753" s="39" t="str">
        <f>VLOOKUP(D8753,GL_Master!$A$1:$D$80,3,FALSE)</f>
        <v>Staff welfare expenses</v>
      </c>
      <c r="S8753" s="39" t="str">
        <f>VLOOKUP(D8753,GL_Master!$A$1:$D$80,4,FALSE)</f>
        <v>Diwali Expense</v>
      </c>
    </row>
    <row r="8754" spans="1:19" x14ac:dyDescent="0.25">
      <c r="A8754" s="39" t="s">
        <v>262</v>
      </c>
      <c r="B8754" s="39" t="s">
        <v>235</v>
      </c>
      <c r="C8754" s="7">
        <v>43983</v>
      </c>
      <c r="D8754" s="39" t="s">
        <v>20</v>
      </c>
      <c r="E8754" s="39">
        <v>75</v>
      </c>
      <c r="F8754" s="82">
        <f t="shared" si="408"/>
        <v>7.4999999999999997E-2</v>
      </c>
      <c r="G8754" s="39">
        <f>VLOOKUP(N8754,Currecny_M!$A$1:$P$10,2,FALSE)</f>
        <v>75</v>
      </c>
      <c r="H8754" s="39">
        <f>MATCH(C8754,Currecny_M!$A$1:$P$1,0)</f>
        <v>4</v>
      </c>
      <c r="I8754" s="39">
        <f>VLOOKUP(N8754,Currecny_M!$A$1:$P$10,MATCH(Database!C8754,Currecny_M!$A$1:$P$1,0),FALSE)</f>
        <v>76.510000000000005</v>
      </c>
      <c r="J8754" s="82">
        <f t="shared" si="409"/>
        <v>5.7382499999999999</v>
      </c>
      <c r="K8754" s="39">
        <f>VLOOKUP('Cover page'!$B$6,Currecny_M!$A$1:$P$10,MATCH(Database!C8754,Currecny_M!$A$1:$P$1,0),FALSE)</f>
        <v>1</v>
      </c>
      <c r="L8754" s="82">
        <f t="shared" si="410"/>
        <v>5.7382499999999999</v>
      </c>
      <c r="M8754" s="82">
        <f>((E8754/$F$1)*VLOOKUP(N8754,Currecny_M!$A$1:$P$10,MATCH(Database!C8754,Currecny_M!$A$1:$P$1,0),FALSE))/VLOOKUP('Cover page'!$B$6,Currecny_M!$A$1:$P$10,MATCH(Database!C8754,Currecny_M!$A$1:$P$1,0),FALSE)</f>
        <v>5.7382499999999999</v>
      </c>
      <c r="N8754" s="6" t="str">
        <f>VLOOKUP(B8754,Master!$A$2:$C$11,3,FALSE)</f>
        <v>USD</v>
      </c>
      <c r="O8754" s="6" t="str">
        <f>VLOOKUP(B8754,Master!$A$2:$C$11,2,FALSE)</f>
        <v>America</v>
      </c>
      <c r="Q8754" s="39" t="str">
        <f>VLOOKUP(D8754,GL_Master!$A$1:$D$80,2,FALSE)</f>
        <v>PL</v>
      </c>
      <c r="R8754" s="39" t="str">
        <f>VLOOKUP(D8754,GL_Master!$A$1:$D$80,3,FALSE)</f>
        <v>Selling and Marketing expenses</v>
      </c>
      <c r="S8754" s="39" t="str">
        <f>VLOOKUP(D8754,GL_Master!$A$1:$D$80,4,FALSE)</f>
        <v>Business promotion</v>
      </c>
    </row>
    <row r="8755" spans="1:19" x14ac:dyDescent="0.25">
      <c r="A8755" s="39" t="s">
        <v>262</v>
      </c>
      <c r="B8755" s="39" t="s">
        <v>235</v>
      </c>
      <c r="C8755" s="7">
        <v>43983</v>
      </c>
      <c r="D8755" s="39" t="s">
        <v>29</v>
      </c>
      <c r="E8755" s="39">
        <v>76</v>
      </c>
      <c r="F8755" s="82">
        <f t="shared" si="408"/>
        <v>7.5999999999999998E-2</v>
      </c>
      <c r="G8755" s="39">
        <f>VLOOKUP(N8755,Currecny_M!$A$1:$P$10,2,FALSE)</f>
        <v>75</v>
      </c>
      <c r="H8755" s="39">
        <f>MATCH(C8755,Currecny_M!$A$1:$P$1,0)</f>
        <v>4</v>
      </c>
      <c r="I8755" s="39">
        <f>VLOOKUP(N8755,Currecny_M!$A$1:$P$10,MATCH(Database!C8755,Currecny_M!$A$1:$P$1,0),FALSE)</f>
        <v>76.510000000000005</v>
      </c>
      <c r="J8755" s="82">
        <f t="shared" si="409"/>
        <v>5.8147600000000006</v>
      </c>
      <c r="K8755" s="39">
        <f>VLOOKUP('Cover page'!$B$6,Currecny_M!$A$1:$P$10,MATCH(Database!C8755,Currecny_M!$A$1:$P$1,0),FALSE)</f>
        <v>1</v>
      </c>
      <c r="L8755" s="82">
        <f t="shared" si="410"/>
        <v>5.8147600000000006</v>
      </c>
      <c r="M8755" s="82">
        <f>((E8755/$F$1)*VLOOKUP(N8755,Currecny_M!$A$1:$P$10,MATCH(Database!C8755,Currecny_M!$A$1:$P$1,0),FALSE))/VLOOKUP('Cover page'!$B$6,Currecny_M!$A$1:$P$10,MATCH(Database!C8755,Currecny_M!$A$1:$P$1,0),FALSE)</f>
        <v>5.8147600000000006</v>
      </c>
      <c r="N8755" s="6" t="str">
        <f>VLOOKUP(B8755,Master!$A$2:$C$11,3,FALSE)</f>
        <v>USD</v>
      </c>
      <c r="O8755" s="6" t="str">
        <f>VLOOKUP(B8755,Master!$A$2:$C$11,2,FALSE)</f>
        <v>America</v>
      </c>
      <c r="Q8755" s="39" t="str">
        <f>VLOOKUP(D8755,GL_Master!$A$1:$D$80,2,FALSE)</f>
        <v>PL</v>
      </c>
      <c r="R8755" s="39" t="str">
        <f>VLOOKUP(D8755,GL_Master!$A$1:$D$80,3,FALSE)</f>
        <v>Communication &amp; internet exp</v>
      </c>
      <c r="S8755" s="39" t="str">
        <f>VLOOKUP(D8755,GL_Master!$A$1:$D$80,4,FALSE)</f>
        <v>Communication cost</v>
      </c>
    </row>
    <row r="8756" spans="1:19" x14ac:dyDescent="0.25">
      <c r="A8756" s="39" t="s">
        <v>262</v>
      </c>
      <c r="B8756" s="39" t="s">
        <v>235</v>
      </c>
      <c r="C8756" s="7">
        <v>43983</v>
      </c>
      <c r="D8756" s="39" t="s">
        <v>41</v>
      </c>
      <c r="E8756" s="39">
        <v>37</v>
      </c>
      <c r="F8756" s="82">
        <f t="shared" si="408"/>
        <v>3.6999999999999998E-2</v>
      </c>
      <c r="G8756" s="39">
        <f>VLOOKUP(N8756,Currecny_M!$A$1:$P$10,2,FALSE)</f>
        <v>75</v>
      </c>
      <c r="H8756" s="39">
        <f>MATCH(C8756,Currecny_M!$A$1:$P$1,0)</f>
        <v>4</v>
      </c>
      <c r="I8756" s="39">
        <f>VLOOKUP(N8756,Currecny_M!$A$1:$P$10,MATCH(Database!C8756,Currecny_M!$A$1:$P$1,0),FALSE)</f>
        <v>76.510000000000005</v>
      </c>
      <c r="J8756" s="82">
        <f t="shared" si="409"/>
        <v>2.83087</v>
      </c>
      <c r="K8756" s="39">
        <f>VLOOKUP('Cover page'!$B$6,Currecny_M!$A$1:$P$10,MATCH(Database!C8756,Currecny_M!$A$1:$P$1,0),FALSE)</f>
        <v>1</v>
      </c>
      <c r="L8756" s="82">
        <f t="shared" si="410"/>
        <v>2.83087</v>
      </c>
      <c r="M8756" s="82">
        <f>((E8756/$F$1)*VLOOKUP(N8756,Currecny_M!$A$1:$P$10,MATCH(Database!C8756,Currecny_M!$A$1:$P$1,0),FALSE))/VLOOKUP('Cover page'!$B$6,Currecny_M!$A$1:$P$10,MATCH(Database!C8756,Currecny_M!$A$1:$P$1,0),FALSE)</f>
        <v>2.83087</v>
      </c>
      <c r="N8756" s="6" t="str">
        <f>VLOOKUP(B8756,Master!$A$2:$C$11,3,FALSE)</f>
        <v>USD</v>
      </c>
      <c r="O8756" s="6" t="str">
        <f>VLOOKUP(B8756,Master!$A$2:$C$11,2,FALSE)</f>
        <v>America</v>
      </c>
      <c r="Q8756" s="39" t="str">
        <f>VLOOKUP(D8756,GL_Master!$A$1:$D$80,2,FALSE)</f>
        <v>PL</v>
      </c>
      <c r="R8756" s="39" t="str">
        <f>VLOOKUP(D8756,GL_Master!$A$1:$D$80,3,FALSE)</f>
        <v>Communication &amp; internet exp</v>
      </c>
      <c r="S8756" s="39" t="str">
        <f>VLOOKUP(D8756,GL_Master!$A$1:$D$80,4,FALSE)</f>
        <v>Communication cost</v>
      </c>
    </row>
    <row r="8757" spans="1:19" x14ac:dyDescent="0.25">
      <c r="A8757" s="39" t="s">
        <v>262</v>
      </c>
      <c r="B8757" s="39" t="s">
        <v>235</v>
      </c>
      <c r="C8757" s="7">
        <v>43983</v>
      </c>
      <c r="D8757" s="39" t="s">
        <v>103</v>
      </c>
      <c r="E8757" s="39">
        <v>71</v>
      </c>
      <c r="F8757" s="82">
        <f t="shared" si="408"/>
        <v>7.0999999999999994E-2</v>
      </c>
      <c r="G8757" s="39">
        <f>VLOOKUP(N8757,Currecny_M!$A$1:$P$10,2,FALSE)</f>
        <v>75</v>
      </c>
      <c r="H8757" s="39">
        <f>MATCH(C8757,Currecny_M!$A$1:$P$1,0)</f>
        <v>4</v>
      </c>
      <c r="I8757" s="39">
        <f>VLOOKUP(N8757,Currecny_M!$A$1:$P$10,MATCH(Database!C8757,Currecny_M!$A$1:$P$1,0),FALSE)</f>
        <v>76.510000000000005</v>
      </c>
      <c r="J8757" s="82">
        <f t="shared" si="409"/>
        <v>5.4322099999999995</v>
      </c>
      <c r="K8757" s="39">
        <f>VLOOKUP('Cover page'!$B$6,Currecny_M!$A$1:$P$10,MATCH(Database!C8757,Currecny_M!$A$1:$P$1,0),FALSE)</f>
        <v>1</v>
      </c>
      <c r="L8757" s="82">
        <f t="shared" si="410"/>
        <v>5.4322099999999995</v>
      </c>
      <c r="M8757" s="82">
        <f>((E8757/$F$1)*VLOOKUP(N8757,Currecny_M!$A$1:$P$10,MATCH(Database!C8757,Currecny_M!$A$1:$P$1,0),FALSE))/VLOOKUP('Cover page'!$B$6,Currecny_M!$A$1:$P$10,MATCH(Database!C8757,Currecny_M!$A$1:$P$1,0),FALSE)</f>
        <v>5.4322099999999995</v>
      </c>
      <c r="N8757" s="6" t="str">
        <f>VLOOKUP(B8757,Master!$A$2:$C$11,3,FALSE)</f>
        <v>USD</v>
      </c>
      <c r="O8757" s="6" t="str">
        <f>VLOOKUP(B8757,Master!$A$2:$C$11,2,FALSE)</f>
        <v>America</v>
      </c>
      <c r="Q8757" s="39" t="str">
        <f>VLOOKUP(D8757,GL_Master!$A$1:$D$80,2,FALSE)</f>
        <v>PL</v>
      </c>
      <c r="R8757" s="39" t="str">
        <f>VLOOKUP(D8757,GL_Master!$A$1:$D$80,3,FALSE)</f>
        <v>Communication &amp; internet exp</v>
      </c>
      <c r="S8757" s="39" t="str">
        <f>VLOOKUP(D8757,GL_Master!$A$1:$D$80,4,FALSE)</f>
        <v>Communication cost</v>
      </c>
    </row>
    <row r="8758" spans="1:19" x14ac:dyDescent="0.25">
      <c r="A8758" s="39" t="s">
        <v>262</v>
      </c>
      <c r="B8758" s="39" t="s">
        <v>235</v>
      </c>
      <c r="C8758" s="7">
        <v>43983</v>
      </c>
      <c r="D8758" s="39" t="s">
        <v>104</v>
      </c>
      <c r="E8758" s="39">
        <v>108</v>
      </c>
      <c r="F8758" s="82">
        <f t="shared" si="408"/>
        <v>0.108</v>
      </c>
      <c r="G8758" s="39">
        <f>VLOOKUP(N8758,Currecny_M!$A$1:$P$10,2,FALSE)</f>
        <v>75</v>
      </c>
      <c r="H8758" s="39">
        <f>MATCH(C8758,Currecny_M!$A$1:$P$1,0)</f>
        <v>4</v>
      </c>
      <c r="I8758" s="39">
        <f>VLOOKUP(N8758,Currecny_M!$A$1:$P$10,MATCH(Database!C8758,Currecny_M!$A$1:$P$1,0),FALSE)</f>
        <v>76.510000000000005</v>
      </c>
      <c r="J8758" s="82">
        <f t="shared" si="409"/>
        <v>8.2630800000000004</v>
      </c>
      <c r="K8758" s="39">
        <f>VLOOKUP('Cover page'!$B$6,Currecny_M!$A$1:$P$10,MATCH(Database!C8758,Currecny_M!$A$1:$P$1,0),FALSE)</f>
        <v>1</v>
      </c>
      <c r="L8758" s="82">
        <f t="shared" si="410"/>
        <v>8.2630800000000004</v>
      </c>
      <c r="M8758" s="82">
        <f>((E8758/$F$1)*VLOOKUP(N8758,Currecny_M!$A$1:$P$10,MATCH(Database!C8758,Currecny_M!$A$1:$P$1,0),FALSE))/VLOOKUP('Cover page'!$B$6,Currecny_M!$A$1:$P$10,MATCH(Database!C8758,Currecny_M!$A$1:$P$1,0),FALSE)</f>
        <v>8.2630800000000004</v>
      </c>
      <c r="N8758" s="6" t="str">
        <f>VLOOKUP(B8758,Master!$A$2:$C$11,3,FALSE)</f>
        <v>USD</v>
      </c>
      <c r="O8758" s="6" t="str">
        <f>VLOOKUP(B8758,Master!$A$2:$C$11,2,FALSE)</f>
        <v>America</v>
      </c>
      <c r="Q8758" s="39" t="str">
        <f>VLOOKUP(D8758,GL_Master!$A$1:$D$80,2,FALSE)</f>
        <v>PL</v>
      </c>
      <c r="R8758" s="39" t="str">
        <f>VLOOKUP(D8758,GL_Master!$A$1:$D$80,3,FALSE)</f>
        <v>Legal &amp; Professional expenses</v>
      </c>
      <c r="S8758" s="39" t="str">
        <f>VLOOKUP(D8758,GL_Master!$A$1:$D$80,4,FALSE)</f>
        <v>Professional Fees - Others</v>
      </c>
    </row>
    <row r="8759" spans="1:19" x14ac:dyDescent="0.25">
      <c r="A8759" s="39" t="s">
        <v>262</v>
      </c>
      <c r="B8759" s="39" t="s">
        <v>235</v>
      </c>
      <c r="C8759" s="7">
        <v>43983</v>
      </c>
      <c r="D8759" s="39" t="s">
        <v>105</v>
      </c>
      <c r="E8759" s="39">
        <v>72</v>
      </c>
      <c r="F8759" s="82">
        <f t="shared" si="408"/>
        <v>7.1999999999999995E-2</v>
      </c>
      <c r="G8759" s="39">
        <f>VLOOKUP(N8759,Currecny_M!$A$1:$P$10,2,FALSE)</f>
        <v>75</v>
      </c>
      <c r="H8759" s="39">
        <f>MATCH(C8759,Currecny_M!$A$1:$P$1,0)</f>
        <v>4</v>
      </c>
      <c r="I8759" s="39">
        <f>VLOOKUP(N8759,Currecny_M!$A$1:$P$10,MATCH(Database!C8759,Currecny_M!$A$1:$P$1,0),FALSE)</f>
        <v>76.510000000000005</v>
      </c>
      <c r="J8759" s="82">
        <f t="shared" si="409"/>
        <v>5.5087200000000003</v>
      </c>
      <c r="K8759" s="39">
        <f>VLOOKUP('Cover page'!$B$6,Currecny_M!$A$1:$P$10,MATCH(Database!C8759,Currecny_M!$A$1:$P$1,0),FALSE)</f>
        <v>1</v>
      </c>
      <c r="L8759" s="82">
        <f t="shared" si="410"/>
        <v>5.5087200000000003</v>
      </c>
      <c r="M8759" s="82">
        <f>((E8759/$F$1)*VLOOKUP(N8759,Currecny_M!$A$1:$P$10,MATCH(Database!C8759,Currecny_M!$A$1:$P$1,0),FALSE))/VLOOKUP('Cover page'!$B$6,Currecny_M!$A$1:$P$10,MATCH(Database!C8759,Currecny_M!$A$1:$P$1,0),FALSE)</f>
        <v>5.5087200000000003</v>
      </c>
      <c r="N8759" s="6" t="str">
        <f>VLOOKUP(B8759,Master!$A$2:$C$11,3,FALSE)</f>
        <v>USD</v>
      </c>
      <c r="O8759" s="6" t="str">
        <f>VLOOKUP(B8759,Master!$A$2:$C$11,2,FALSE)</f>
        <v>America</v>
      </c>
      <c r="Q8759" s="39" t="str">
        <f>VLOOKUP(D8759,GL_Master!$A$1:$D$80,2,FALSE)</f>
        <v>PL</v>
      </c>
      <c r="R8759" s="39" t="str">
        <f>VLOOKUP(D8759,GL_Master!$A$1:$D$80,3,FALSE)</f>
        <v>Travelling and conveyance</v>
      </c>
      <c r="S8759" s="39" t="str">
        <f>VLOOKUP(D8759,GL_Master!$A$1:$D$80,4,FALSE)</f>
        <v>Car hiring and rental services</v>
      </c>
    </row>
    <row r="8760" spans="1:19" x14ac:dyDescent="0.25">
      <c r="A8760" s="39" t="s">
        <v>262</v>
      </c>
      <c r="B8760" s="39" t="s">
        <v>235</v>
      </c>
      <c r="C8760" s="7">
        <v>43983</v>
      </c>
      <c r="D8760" s="39" t="s">
        <v>106</v>
      </c>
      <c r="E8760" s="39">
        <v>35</v>
      </c>
      <c r="F8760" s="82">
        <f t="shared" si="408"/>
        <v>3.5000000000000003E-2</v>
      </c>
      <c r="G8760" s="39">
        <f>VLOOKUP(N8760,Currecny_M!$A$1:$P$10,2,FALSE)</f>
        <v>75</v>
      </c>
      <c r="H8760" s="39">
        <f>MATCH(C8760,Currecny_M!$A$1:$P$1,0)</f>
        <v>4</v>
      </c>
      <c r="I8760" s="39">
        <f>VLOOKUP(N8760,Currecny_M!$A$1:$P$10,MATCH(Database!C8760,Currecny_M!$A$1:$P$1,0),FALSE)</f>
        <v>76.510000000000005</v>
      </c>
      <c r="J8760" s="82">
        <f t="shared" si="409"/>
        <v>2.6778500000000003</v>
      </c>
      <c r="K8760" s="39">
        <f>VLOOKUP('Cover page'!$B$6,Currecny_M!$A$1:$P$10,MATCH(Database!C8760,Currecny_M!$A$1:$P$1,0),FALSE)</f>
        <v>1</v>
      </c>
      <c r="L8760" s="82">
        <f t="shared" si="410"/>
        <v>2.6778500000000003</v>
      </c>
      <c r="M8760" s="82">
        <f>((E8760/$F$1)*VLOOKUP(N8760,Currecny_M!$A$1:$P$10,MATCH(Database!C8760,Currecny_M!$A$1:$P$1,0),FALSE))/VLOOKUP('Cover page'!$B$6,Currecny_M!$A$1:$P$10,MATCH(Database!C8760,Currecny_M!$A$1:$P$1,0),FALSE)</f>
        <v>2.6778500000000003</v>
      </c>
      <c r="N8760" s="6" t="str">
        <f>VLOOKUP(B8760,Master!$A$2:$C$11,3,FALSE)</f>
        <v>USD</v>
      </c>
      <c r="O8760" s="6" t="str">
        <f>VLOOKUP(B8760,Master!$A$2:$C$11,2,FALSE)</f>
        <v>America</v>
      </c>
      <c r="Q8760" s="39" t="str">
        <f>VLOOKUP(D8760,GL_Master!$A$1:$D$80,2,FALSE)</f>
        <v>PL</v>
      </c>
      <c r="R8760" s="39" t="str">
        <f>VLOOKUP(D8760,GL_Master!$A$1:$D$80,3,FALSE)</f>
        <v>Communication &amp; internet exp</v>
      </c>
      <c r="S8760" s="39" t="str">
        <f>VLOOKUP(D8760,GL_Master!$A$1:$D$80,4,FALSE)</f>
        <v>Printing &amp; Stationary</v>
      </c>
    </row>
    <row r="8761" spans="1:19" x14ac:dyDescent="0.25">
      <c r="A8761" s="39" t="s">
        <v>262</v>
      </c>
      <c r="B8761" s="39" t="s">
        <v>235</v>
      </c>
      <c r="C8761" s="7">
        <v>43983</v>
      </c>
      <c r="D8761" s="39" t="s">
        <v>32</v>
      </c>
      <c r="E8761" s="39">
        <v>35</v>
      </c>
      <c r="F8761" s="82">
        <f t="shared" si="408"/>
        <v>3.5000000000000003E-2</v>
      </c>
      <c r="G8761" s="39">
        <f>VLOOKUP(N8761,Currecny_M!$A$1:$P$10,2,FALSE)</f>
        <v>75</v>
      </c>
      <c r="H8761" s="39">
        <f>MATCH(C8761,Currecny_M!$A$1:$P$1,0)</f>
        <v>4</v>
      </c>
      <c r="I8761" s="39">
        <f>VLOOKUP(N8761,Currecny_M!$A$1:$P$10,MATCH(Database!C8761,Currecny_M!$A$1:$P$1,0),FALSE)</f>
        <v>76.510000000000005</v>
      </c>
      <c r="J8761" s="82">
        <f t="shared" si="409"/>
        <v>2.6778500000000003</v>
      </c>
      <c r="K8761" s="39">
        <f>VLOOKUP('Cover page'!$B$6,Currecny_M!$A$1:$P$10,MATCH(Database!C8761,Currecny_M!$A$1:$P$1,0),FALSE)</f>
        <v>1</v>
      </c>
      <c r="L8761" s="82">
        <f t="shared" si="410"/>
        <v>2.6778500000000003</v>
      </c>
      <c r="M8761" s="82">
        <f>((E8761/$F$1)*VLOOKUP(N8761,Currecny_M!$A$1:$P$10,MATCH(Database!C8761,Currecny_M!$A$1:$P$1,0),FALSE))/VLOOKUP('Cover page'!$B$6,Currecny_M!$A$1:$P$10,MATCH(Database!C8761,Currecny_M!$A$1:$P$1,0),FALSE)</f>
        <v>2.6778500000000003</v>
      </c>
      <c r="N8761" s="6" t="str">
        <f>VLOOKUP(B8761,Master!$A$2:$C$11,3,FALSE)</f>
        <v>USD</v>
      </c>
      <c r="O8761" s="6" t="str">
        <f>VLOOKUP(B8761,Master!$A$2:$C$11,2,FALSE)</f>
        <v>America</v>
      </c>
      <c r="Q8761" s="39" t="str">
        <f>VLOOKUP(D8761,GL_Master!$A$1:$D$80,2,FALSE)</f>
        <v>PL</v>
      </c>
      <c r="R8761" s="39" t="str">
        <f>VLOOKUP(D8761,GL_Master!$A$1:$D$80,3,FALSE)</f>
        <v>Communication &amp; internet exp</v>
      </c>
      <c r="S8761" s="39" t="str">
        <f>VLOOKUP(D8761,GL_Master!$A$1:$D$80,4,FALSE)</f>
        <v>Printing &amp; Stationary</v>
      </c>
    </row>
    <row r="8762" spans="1:19" x14ac:dyDescent="0.25">
      <c r="A8762" s="39" t="s">
        <v>262</v>
      </c>
      <c r="B8762" s="39" t="s">
        <v>235</v>
      </c>
      <c r="C8762" s="7">
        <v>43983</v>
      </c>
      <c r="D8762" s="39" t="s">
        <v>35</v>
      </c>
      <c r="E8762" s="39">
        <v>111</v>
      </c>
      <c r="F8762" s="82">
        <f t="shared" si="408"/>
        <v>0.111</v>
      </c>
      <c r="G8762" s="39">
        <f>VLOOKUP(N8762,Currecny_M!$A$1:$P$10,2,FALSE)</f>
        <v>75</v>
      </c>
      <c r="H8762" s="39">
        <f>MATCH(C8762,Currecny_M!$A$1:$P$1,0)</f>
        <v>4</v>
      </c>
      <c r="I8762" s="39">
        <f>VLOOKUP(N8762,Currecny_M!$A$1:$P$10,MATCH(Database!C8762,Currecny_M!$A$1:$P$1,0),FALSE)</f>
        <v>76.510000000000005</v>
      </c>
      <c r="J8762" s="82">
        <f t="shared" si="409"/>
        <v>8.4926100000000009</v>
      </c>
      <c r="K8762" s="39">
        <f>VLOOKUP('Cover page'!$B$6,Currecny_M!$A$1:$P$10,MATCH(Database!C8762,Currecny_M!$A$1:$P$1,0),FALSE)</f>
        <v>1</v>
      </c>
      <c r="L8762" s="82">
        <f t="shared" si="410"/>
        <v>8.4926100000000009</v>
      </c>
      <c r="M8762" s="82">
        <f>((E8762/$F$1)*VLOOKUP(N8762,Currecny_M!$A$1:$P$10,MATCH(Database!C8762,Currecny_M!$A$1:$P$1,0),FALSE))/VLOOKUP('Cover page'!$B$6,Currecny_M!$A$1:$P$10,MATCH(Database!C8762,Currecny_M!$A$1:$P$1,0),FALSE)</f>
        <v>8.4926100000000009</v>
      </c>
      <c r="N8762" s="6" t="str">
        <f>VLOOKUP(B8762,Master!$A$2:$C$11,3,FALSE)</f>
        <v>USD</v>
      </c>
      <c r="O8762" s="6" t="str">
        <f>VLOOKUP(B8762,Master!$A$2:$C$11,2,FALSE)</f>
        <v>America</v>
      </c>
      <c r="Q8762" s="39" t="str">
        <f>VLOOKUP(D8762,GL_Master!$A$1:$D$80,2,FALSE)</f>
        <v>PL</v>
      </c>
      <c r="R8762" s="39" t="str">
        <f>VLOOKUP(D8762,GL_Master!$A$1:$D$80,3,FALSE)</f>
        <v>Security Expenses</v>
      </c>
      <c r="S8762" s="39" t="str">
        <f>VLOOKUP(D8762,GL_Master!$A$1:$D$80,4,FALSE)</f>
        <v>Security Expenses others</v>
      </c>
    </row>
    <row r="8763" spans="1:19" x14ac:dyDescent="0.25">
      <c r="A8763" s="39" t="s">
        <v>262</v>
      </c>
      <c r="B8763" s="39" t="s">
        <v>235</v>
      </c>
      <c r="C8763" s="7">
        <v>43983</v>
      </c>
      <c r="D8763" s="39" t="s">
        <v>38</v>
      </c>
      <c r="E8763" s="39">
        <v>36</v>
      </c>
      <c r="F8763" s="82">
        <f t="shared" si="408"/>
        <v>3.5999999999999997E-2</v>
      </c>
      <c r="G8763" s="39">
        <f>VLOOKUP(N8763,Currecny_M!$A$1:$P$10,2,FALSE)</f>
        <v>75</v>
      </c>
      <c r="H8763" s="39">
        <f>MATCH(C8763,Currecny_M!$A$1:$P$1,0)</f>
        <v>4</v>
      </c>
      <c r="I8763" s="39">
        <f>VLOOKUP(N8763,Currecny_M!$A$1:$P$10,MATCH(Database!C8763,Currecny_M!$A$1:$P$1,0),FALSE)</f>
        <v>76.510000000000005</v>
      </c>
      <c r="J8763" s="82">
        <f t="shared" si="409"/>
        <v>2.7543600000000001</v>
      </c>
      <c r="K8763" s="39">
        <f>VLOOKUP('Cover page'!$B$6,Currecny_M!$A$1:$P$10,MATCH(Database!C8763,Currecny_M!$A$1:$P$1,0),FALSE)</f>
        <v>1</v>
      </c>
      <c r="L8763" s="82">
        <f t="shared" si="410"/>
        <v>2.7543600000000001</v>
      </c>
      <c r="M8763" s="82">
        <f>((E8763/$F$1)*VLOOKUP(N8763,Currecny_M!$A$1:$P$10,MATCH(Database!C8763,Currecny_M!$A$1:$P$1,0),FALSE))/VLOOKUP('Cover page'!$B$6,Currecny_M!$A$1:$P$10,MATCH(Database!C8763,Currecny_M!$A$1:$P$1,0),FALSE)</f>
        <v>2.7543600000000001</v>
      </c>
      <c r="N8763" s="6" t="str">
        <f>VLOOKUP(B8763,Master!$A$2:$C$11,3,FALSE)</f>
        <v>USD</v>
      </c>
      <c r="O8763" s="6" t="str">
        <f>VLOOKUP(B8763,Master!$A$2:$C$11,2,FALSE)</f>
        <v>America</v>
      </c>
      <c r="Q8763" s="39" t="str">
        <f>VLOOKUP(D8763,GL_Master!$A$1:$D$80,2,FALSE)</f>
        <v>PL</v>
      </c>
      <c r="R8763" s="39" t="str">
        <f>VLOOKUP(D8763,GL_Master!$A$1:$D$80,3,FALSE)</f>
        <v>House Keeping Expenses</v>
      </c>
      <c r="S8763" s="39" t="str">
        <f>VLOOKUP(D8763,GL_Master!$A$1:$D$80,4,FALSE)</f>
        <v>House Keeping Expenses</v>
      </c>
    </row>
    <row r="8764" spans="1:19" x14ac:dyDescent="0.25">
      <c r="A8764" s="39" t="s">
        <v>262</v>
      </c>
      <c r="B8764" s="39" t="s">
        <v>235</v>
      </c>
      <c r="C8764" s="7">
        <v>43983</v>
      </c>
      <c r="D8764" s="39" t="s">
        <v>107</v>
      </c>
      <c r="E8764" s="39">
        <v>37</v>
      </c>
      <c r="F8764" s="82">
        <f t="shared" si="408"/>
        <v>3.6999999999999998E-2</v>
      </c>
      <c r="G8764" s="39">
        <f>VLOOKUP(N8764,Currecny_M!$A$1:$P$10,2,FALSE)</f>
        <v>75</v>
      </c>
      <c r="H8764" s="39">
        <f>MATCH(C8764,Currecny_M!$A$1:$P$1,0)</f>
        <v>4</v>
      </c>
      <c r="I8764" s="39">
        <f>VLOOKUP(N8764,Currecny_M!$A$1:$P$10,MATCH(Database!C8764,Currecny_M!$A$1:$P$1,0),FALSE)</f>
        <v>76.510000000000005</v>
      </c>
      <c r="J8764" s="82">
        <f t="shared" si="409"/>
        <v>2.83087</v>
      </c>
      <c r="K8764" s="39">
        <f>VLOOKUP('Cover page'!$B$6,Currecny_M!$A$1:$P$10,MATCH(Database!C8764,Currecny_M!$A$1:$P$1,0),FALSE)</f>
        <v>1</v>
      </c>
      <c r="L8764" s="82">
        <f t="shared" si="410"/>
        <v>2.83087</v>
      </c>
      <c r="M8764" s="82">
        <f>((E8764/$F$1)*VLOOKUP(N8764,Currecny_M!$A$1:$P$10,MATCH(Database!C8764,Currecny_M!$A$1:$P$1,0),FALSE))/VLOOKUP('Cover page'!$B$6,Currecny_M!$A$1:$P$10,MATCH(Database!C8764,Currecny_M!$A$1:$P$1,0),FALSE)</f>
        <v>2.83087</v>
      </c>
      <c r="N8764" s="6" t="str">
        <f>VLOOKUP(B8764,Master!$A$2:$C$11,3,FALSE)</f>
        <v>USD</v>
      </c>
      <c r="O8764" s="6" t="str">
        <f>VLOOKUP(B8764,Master!$A$2:$C$11,2,FALSE)</f>
        <v>America</v>
      </c>
      <c r="Q8764" s="39" t="str">
        <f>VLOOKUP(D8764,GL_Master!$A$1:$D$80,2,FALSE)</f>
        <v>PL</v>
      </c>
      <c r="R8764" s="39" t="str">
        <f>VLOOKUP(D8764,GL_Master!$A$1:$D$80,3,FALSE)</f>
        <v>Misc. expenses</v>
      </c>
      <c r="S8764" s="39" t="str">
        <f>VLOOKUP(D8764,GL_Master!$A$1:$D$80,4,FALSE)</f>
        <v>Repair &amp; Maintenance</v>
      </c>
    </row>
    <row r="8765" spans="1:19" x14ac:dyDescent="0.25">
      <c r="A8765" s="39" t="s">
        <v>262</v>
      </c>
      <c r="B8765" s="39" t="s">
        <v>235</v>
      </c>
      <c r="C8765" s="7">
        <v>43983</v>
      </c>
      <c r="D8765" s="39" t="s">
        <v>108</v>
      </c>
      <c r="E8765" s="39">
        <v>38</v>
      </c>
      <c r="F8765" s="82">
        <f t="shared" si="408"/>
        <v>3.7999999999999999E-2</v>
      </c>
      <c r="G8765" s="39">
        <f>VLOOKUP(N8765,Currecny_M!$A$1:$P$10,2,FALSE)</f>
        <v>75</v>
      </c>
      <c r="H8765" s="39">
        <f>MATCH(C8765,Currecny_M!$A$1:$P$1,0)</f>
        <v>4</v>
      </c>
      <c r="I8765" s="39">
        <f>VLOOKUP(N8765,Currecny_M!$A$1:$P$10,MATCH(Database!C8765,Currecny_M!$A$1:$P$1,0),FALSE)</f>
        <v>76.510000000000005</v>
      </c>
      <c r="J8765" s="82">
        <f t="shared" si="409"/>
        <v>2.9073800000000003</v>
      </c>
      <c r="K8765" s="39">
        <f>VLOOKUP('Cover page'!$B$6,Currecny_M!$A$1:$P$10,MATCH(Database!C8765,Currecny_M!$A$1:$P$1,0),FALSE)</f>
        <v>1</v>
      </c>
      <c r="L8765" s="82">
        <f t="shared" si="410"/>
        <v>2.9073800000000003</v>
      </c>
      <c r="M8765" s="82">
        <f>((E8765/$F$1)*VLOOKUP(N8765,Currecny_M!$A$1:$P$10,MATCH(Database!C8765,Currecny_M!$A$1:$P$1,0),FALSE))/VLOOKUP('Cover page'!$B$6,Currecny_M!$A$1:$P$10,MATCH(Database!C8765,Currecny_M!$A$1:$P$1,0),FALSE)</f>
        <v>2.9073800000000003</v>
      </c>
      <c r="N8765" s="6" t="str">
        <f>VLOOKUP(B8765,Master!$A$2:$C$11,3,FALSE)</f>
        <v>USD</v>
      </c>
      <c r="O8765" s="6" t="str">
        <f>VLOOKUP(B8765,Master!$A$2:$C$11,2,FALSE)</f>
        <v>America</v>
      </c>
      <c r="Q8765" s="39" t="str">
        <f>VLOOKUP(D8765,GL_Master!$A$1:$D$80,2,FALSE)</f>
        <v>PL</v>
      </c>
      <c r="R8765" s="39" t="str">
        <f>VLOOKUP(D8765,GL_Master!$A$1:$D$80,3,FALSE)</f>
        <v>Misc. expenses</v>
      </c>
      <c r="S8765" s="39" t="str">
        <f>VLOOKUP(D8765,GL_Master!$A$1:$D$80,4,FALSE)</f>
        <v>Repair &amp; Maintenance</v>
      </c>
    </row>
    <row r="8766" spans="1:19" x14ac:dyDescent="0.25">
      <c r="A8766" s="39" t="s">
        <v>262</v>
      </c>
      <c r="B8766" s="39" t="s">
        <v>235</v>
      </c>
      <c r="C8766" s="7">
        <v>43983</v>
      </c>
      <c r="D8766" s="39" t="s">
        <v>9</v>
      </c>
      <c r="E8766" s="39">
        <v>343</v>
      </c>
      <c r="F8766" s="82">
        <f t="shared" si="408"/>
        <v>0.34300000000000003</v>
      </c>
      <c r="G8766" s="39">
        <f>VLOOKUP(N8766,Currecny_M!$A$1:$P$10,2,FALSE)</f>
        <v>75</v>
      </c>
      <c r="H8766" s="39">
        <f>MATCH(C8766,Currecny_M!$A$1:$P$1,0)</f>
        <v>4</v>
      </c>
      <c r="I8766" s="39">
        <f>VLOOKUP(N8766,Currecny_M!$A$1:$P$10,MATCH(Database!C8766,Currecny_M!$A$1:$P$1,0),FALSE)</f>
        <v>76.510000000000005</v>
      </c>
      <c r="J8766" s="82">
        <f t="shared" si="409"/>
        <v>26.242930000000005</v>
      </c>
      <c r="K8766" s="39">
        <f>VLOOKUP('Cover page'!$B$6,Currecny_M!$A$1:$P$10,MATCH(Database!C8766,Currecny_M!$A$1:$P$1,0),FALSE)</f>
        <v>1</v>
      </c>
      <c r="L8766" s="82">
        <f t="shared" si="410"/>
        <v>26.242930000000005</v>
      </c>
      <c r="M8766" s="82">
        <f>((E8766/$F$1)*VLOOKUP(N8766,Currecny_M!$A$1:$P$10,MATCH(Database!C8766,Currecny_M!$A$1:$P$1,0),FALSE))/VLOOKUP('Cover page'!$B$6,Currecny_M!$A$1:$P$10,MATCH(Database!C8766,Currecny_M!$A$1:$P$1,0),FALSE)</f>
        <v>26.242930000000005</v>
      </c>
      <c r="N8766" s="6" t="str">
        <f>VLOOKUP(B8766,Master!$A$2:$C$11,3,FALSE)</f>
        <v>USD</v>
      </c>
      <c r="O8766" s="6" t="str">
        <f>VLOOKUP(B8766,Master!$A$2:$C$11,2,FALSE)</f>
        <v>America</v>
      </c>
      <c r="Q8766" s="39" t="str">
        <f>VLOOKUP(D8766,GL_Master!$A$1:$D$80,2,FALSE)</f>
        <v>PL</v>
      </c>
      <c r="R8766" s="39" t="str">
        <f>VLOOKUP(D8766,GL_Master!$A$1:$D$80,3,FALSE)</f>
        <v>Rent</v>
      </c>
      <c r="S8766" s="39" t="str">
        <f>VLOOKUP(D8766,GL_Master!$A$1:$D$80,4,FALSE)</f>
        <v>Office Rent</v>
      </c>
    </row>
    <row r="8767" spans="1:19" x14ac:dyDescent="0.25">
      <c r="A8767" s="39" t="s">
        <v>262</v>
      </c>
      <c r="B8767" s="39" t="s">
        <v>235</v>
      </c>
      <c r="C8767" s="7">
        <v>43983</v>
      </c>
      <c r="D8767" s="39" t="s">
        <v>109</v>
      </c>
      <c r="E8767" s="39">
        <v>-175</v>
      </c>
      <c r="F8767" s="82">
        <f t="shared" si="408"/>
        <v>-0.17499999999999999</v>
      </c>
      <c r="G8767" s="39">
        <f>VLOOKUP(N8767,Currecny_M!$A$1:$P$10,2,FALSE)</f>
        <v>75</v>
      </c>
      <c r="H8767" s="39">
        <f>MATCH(C8767,Currecny_M!$A$1:$P$1,0)</f>
        <v>4</v>
      </c>
      <c r="I8767" s="39">
        <f>VLOOKUP(N8767,Currecny_M!$A$1:$P$10,MATCH(Database!C8767,Currecny_M!$A$1:$P$1,0),FALSE)</f>
        <v>76.510000000000005</v>
      </c>
      <c r="J8767" s="82">
        <f t="shared" si="409"/>
        <v>-13.389250000000001</v>
      </c>
      <c r="K8767" s="39">
        <f>VLOOKUP('Cover page'!$B$6,Currecny_M!$A$1:$P$10,MATCH(Database!C8767,Currecny_M!$A$1:$P$1,0),FALSE)</f>
        <v>1</v>
      </c>
      <c r="L8767" s="82">
        <f t="shared" si="410"/>
        <v>-13.389250000000001</v>
      </c>
      <c r="M8767" s="82">
        <f>((E8767/$F$1)*VLOOKUP(N8767,Currecny_M!$A$1:$P$10,MATCH(Database!C8767,Currecny_M!$A$1:$P$1,0),FALSE))/VLOOKUP('Cover page'!$B$6,Currecny_M!$A$1:$P$10,MATCH(Database!C8767,Currecny_M!$A$1:$P$1,0),FALSE)</f>
        <v>-13.389250000000001</v>
      </c>
      <c r="N8767" s="6" t="str">
        <f>VLOOKUP(B8767,Master!$A$2:$C$11,3,FALSE)</f>
        <v>USD</v>
      </c>
      <c r="O8767" s="6" t="str">
        <f>VLOOKUP(B8767,Master!$A$2:$C$11,2,FALSE)</f>
        <v>America</v>
      </c>
      <c r="Q8767" s="39" t="str">
        <f>VLOOKUP(D8767,GL_Master!$A$1:$D$80,2,FALSE)</f>
        <v>PL</v>
      </c>
      <c r="R8767" s="39" t="str">
        <f>VLOOKUP(D8767,GL_Master!$A$1:$D$80,3,FALSE)</f>
        <v>Travelling and conveyance</v>
      </c>
      <c r="S8767" s="39" t="str">
        <f>VLOOKUP(D8767,GL_Master!$A$1:$D$80,4,FALSE)</f>
        <v>Travelling , hotel lodging</v>
      </c>
    </row>
    <row r="8768" spans="1:19" x14ac:dyDescent="0.25">
      <c r="A8768" s="39" t="s">
        <v>262</v>
      </c>
      <c r="B8768" s="39" t="s">
        <v>235</v>
      </c>
      <c r="C8768" s="7">
        <v>43983</v>
      </c>
      <c r="D8768" s="39" t="s">
        <v>110</v>
      </c>
      <c r="E8768" s="39">
        <v>72</v>
      </c>
      <c r="F8768" s="82">
        <f t="shared" si="408"/>
        <v>7.1999999999999995E-2</v>
      </c>
      <c r="G8768" s="39">
        <f>VLOOKUP(N8768,Currecny_M!$A$1:$P$10,2,FALSE)</f>
        <v>75</v>
      </c>
      <c r="H8768" s="39">
        <f>MATCH(C8768,Currecny_M!$A$1:$P$1,0)</f>
        <v>4</v>
      </c>
      <c r="I8768" s="39">
        <f>VLOOKUP(N8768,Currecny_M!$A$1:$P$10,MATCH(Database!C8768,Currecny_M!$A$1:$P$1,0),FALSE)</f>
        <v>76.510000000000005</v>
      </c>
      <c r="J8768" s="82">
        <f t="shared" si="409"/>
        <v>5.5087200000000003</v>
      </c>
      <c r="K8768" s="39">
        <f>VLOOKUP('Cover page'!$B$6,Currecny_M!$A$1:$P$10,MATCH(Database!C8768,Currecny_M!$A$1:$P$1,0),FALSE)</f>
        <v>1</v>
      </c>
      <c r="L8768" s="82">
        <f t="shared" si="410"/>
        <v>5.5087200000000003</v>
      </c>
      <c r="M8768" s="82">
        <f>((E8768/$F$1)*VLOOKUP(N8768,Currecny_M!$A$1:$P$10,MATCH(Database!C8768,Currecny_M!$A$1:$P$1,0),FALSE))/VLOOKUP('Cover page'!$B$6,Currecny_M!$A$1:$P$10,MATCH(Database!C8768,Currecny_M!$A$1:$P$1,0),FALSE)</f>
        <v>5.5087200000000003</v>
      </c>
      <c r="N8768" s="6" t="str">
        <f>VLOOKUP(B8768,Master!$A$2:$C$11,3,FALSE)</f>
        <v>USD</v>
      </c>
      <c r="O8768" s="6" t="str">
        <f>VLOOKUP(B8768,Master!$A$2:$C$11,2,FALSE)</f>
        <v>America</v>
      </c>
      <c r="Q8768" s="39" t="str">
        <f>VLOOKUP(D8768,GL_Master!$A$1:$D$80,2,FALSE)</f>
        <v>PL</v>
      </c>
      <c r="R8768" s="39" t="str">
        <f>VLOOKUP(D8768,GL_Master!$A$1:$D$80,3,FALSE)</f>
        <v>Travelling and conveyance</v>
      </c>
      <c r="S8768" s="39" t="str">
        <f>VLOOKUP(D8768,GL_Master!$A$1:$D$80,4,FALSE)</f>
        <v>Travelling , hotel lodging</v>
      </c>
    </row>
    <row r="8769" spans="1:19" x14ac:dyDescent="0.25">
      <c r="A8769" s="39" t="s">
        <v>262</v>
      </c>
      <c r="B8769" s="39" t="s">
        <v>235</v>
      </c>
      <c r="C8769" s="7">
        <v>43983</v>
      </c>
      <c r="D8769" s="39" t="s">
        <v>111</v>
      </c>
      <c r="E8769" s="39">
        <v>36</v>
      </c>
      <c r="F8769" s="82">
        <f t="shared" si="408"/>
        <v>3.5999999999999997E-2</v>
      </c>
      <c r="G8769" s="39">
        <f>VLOOKUP(N8769,Currecny_M!$A$1:$P$10,2,FALSE)</f>
        <v>75</v>
      </c>
      <c r="H8769" s="39">
        <f>MATCH(C8769,Currecny_M!$A$1:$P$1,0)</f>
        <v>4</v>
      </c>
      <c r="I8769" s="39">
        <f>VLOOKUP(N8769,Currecny_M!$A$1:$P$10,MATCH(Database!C8769,Currecny_M!$A$1:$P$1,0),FALSE)</f>
        <v>76.510000000000005</v>
      </c>
      <c r="J8769" s="82">
        <f t="shared" si="409"/>
        <v>2.7543600000000001</v>
      </c>
      <c r="K8769" s="39">
        <f>VLOOKUP('Cover page'!$B$6,Currecny_M!$A$1:$P$10,MATCH(Database!C8769,Currecny_M!$A$1:$P$1,0),FALSE)</f>
        <v>1</v>
      </c>
      <c r="L8769" s="82">
        <f t="shared" si="410"/>
        <v>2.7543600000000001</v>
      </c>
      <c r="M8769" s="82">
        <f>((E8769/$F$1)*VLOOKUP(N8769,Currecny_M!$A$1:$P$10,MATCH(Database!C8769,Currecny_M!$A$1:$P$1,0),FALSE))/VLOOKUP('Cover page'!$B$6,Currecny_M!$A$1:$P$10,MATCH(Database!C8769,Currecny_M!$A$1:$P$1,0),FALSE)</f>
        <v>2.7543600000000001</v>
      </c>
      <c r="N8769" s="6" t="str">
        <f>VLOOKUP(B8769,Master!$A$2:$C$11,3,FALSE)</f>
        <v>USD</v>
      </c>
      <c r="O8769" s="6" t="str">
        <f>VLOOKUP(B8769,Master!$A$2:$C$11,2,FALSE)</f>
        <v>America</v>
      </c>
      <c r="Q8769" s="39" t="str">
        <f>VLOOKUP(D8769,GL_Master!$A$1:$D$80,2,FALSE)</f>
        <v>PL</v>
      </c>
      <c r="R8769" s="39" t="str">
        <f>VLOOKUP(D8769,GL_Master!$A$1:$D$80,3,FALSE)</f>
        <v>Legal &amp; Professional expenses</v>
      </c>
      <c r="S8769" s="39" t="str">
        <f>VLOOKUP(D8769,GL_Master!$A$1:$D$80,4,FALSE)</f>
        <v>Professional Fees - Others</v>
      </c>
    </row>
    <row r="8770" spans="1:19" x14ac:dyDescent="0.25">
      <c r="A8770" s="39" t="s">
        <v>262</v>
      </c>
      <c r="B8770" s="39" t="s">
        <v>235</v>
      </c>
      <c r="C8770" s="7">
        <v>43983</v>
      </c>
      <c r="D8770" s="39" t="s">
        <v>112</v>
      </c>
      <c r="E8770" s="39">
        <v>371</v>
      </c>
      <c r="F8770" s="82">
        <f t="shared" si="408"/>
        <v>0.371</v>
      </c>
      <c r="G8770" s="39">
        <f>VLOOKUP(N8770,Currecny_M!$A$1:$P$10,2,FALSE)</f>
        <v>75</v>
      </c>
      <c r="H8770" s="39">
        <f>MATCH(C8770,Currecny_M!$A$1:$P$1,0)</f>
        <v>4</v>
      </c>
      <c r="I8770" s="39">
        <f>VLOOKUP(N8770,Currecny_M!$A$1:$P$10,MATCH(Database!C8770,Currecny_M!$A$1:$P$1,0),FALSE)</f>
        <v>76.510000000000005</v>
      </c>
      <c r="J8770" s="82">
        <f t="shared" si="409"/>
        <v>28.385210000000001</v>
      </c>
      <c r="K8770" s="39">
        <f>VLOOKUP('Cover page'!$B$6,Currecny_M!$A$1:$P$10,MATCH(Database!C8770,Currecny_M!$A$1:$P$1,0),FALSE)</f>
        <v>1</v>
      </c>
      <c r="L8770" s="82">
        <f t="shared" si="410"/>
        <v>28.385210000000001</v>
      </c>
      <c r="M8770" s="82">
        <f>((E8770/$F$1)*VLOOKUP(N8770,Currecny_M!$A$1:$P$10,MATCH(Database!C8770,Currecny_M!$A$1:$P$1,0),FALSE))/VLOOKUP('Cover page'!$B$6,Currecny_M!$A$1:$P$10,MATCH(Database!C8770,Currecny_M!$A$1:$P$1,0),FALSE)</f>
        <v>28.385210000000001</v>
      </c>
      <c r="N8770" s="6" t="str">
        <f>VLOOKUP(B8770,Master!$A$2:$C$11,3,FALSE)</f>
        <v>USD</v>
      </c>
      <c r="O8770" s="6" t="str">
        <f>VLOOKUP(B8770,Master!$A$2:$C$11,2,FALSE)</f>
        <v>America</v>
      </c>
      <c r="Q8770" s="39" t="str">
        <f>VLOOKUP(D8770,GL_Master!$A$1:$D$80,2,FALSE)</f>
        <v>PL</v>
      </c>
      <c r="R8770" s="39" t="str">
        <f>VLOOKUP(D8770,GL_Master!$A$1:$D$80,3,FALSE)</f>
        <v>Finance Cost</v>
      </c>
      <c r="S8770" s="39" t="str">
        <f>VLOOKUP(D8770,GL_Master!$A$1:$D$80,4,FALSE)</f>
        <v>Interest expense</v>
      </c>
    </row>
    <row r="8771" spans="1:19" x14ac:dyDescent="0.25">
      <c r="A8771" s="39" t="s">
        <v>262</v>
      </c>
      <c r="B8771" s="39" t="s">
        <v>235</v>
      </c>
      <c r="C8771" s="7">
        <v>43983</v>
      </c>
      <c r="D8771" s="39" t="s">
        <v>25</v>
      </c>
      <c r="E8771" s="39">
        <v>3214</v>
      </c>
      <c r="F8771" s="82">
        <f t="shared" si="408"/>
        <v>3.214</v>
      </c>
      <c r="G8771" s="39">
        <f>VLOOKUP(N8771,Currecny_M!$A$1:$P$10,2,FALSE)</f>
        <v>75</v>
      </c>
      <c r="H8771" s="39">
        <f>MATCH(C8771,Currecny_M!$A$1:$P$1,0)</f>
        <v>4</v>
      </c>
      <c r="I8771" s="39">
        <f>VLOOKUP(N8771,Currecny_M!$A$1:$P$10,MATCH(Database!C8771,Currecny_M!$A$1:$P$1,0),FALSE)</f>
        <v>76.510000000000005</v>
      </c>
      <c r="J8771" s="82">
        <f t="shared" si="409"/>
        <v>245.90314000000001</v>
      </c>
      <c r="K8771" s="39">
        <f>VLOOKUP('Cover page'!$B$6,Currecny_M!$A$1:$P$10,MATCH(Database!C8771,Currecny_M!$A$1:$P$1,0),FALSE)</f>
        <v>1</v>
      </c>
      <c r="L8771" s="82">
        <f t="shared" si="410"/>
        <v>245.90314000000001</v>
      </c>
      <c r="M8771" s="82">
        <f>((E8771/$F$1)*VLOOKUP(N8771,Currecny_M!$A$1:$P$10,MATCH(Database!C8771,Currecny_M!$A$1:$P$1,0),FALSE))/VLOOKUP('Cover page'!$B$6,Currecny_M!$A$1:$P$10,MATCH(Database!C8771,Currecny_M!$A$1:$P$1,0),FALSE)</f>
        <v>245.90314000000001</v>
      </c>
      <c r="N8771" s="6" t="str">
        <f>VLOOKUP(B8771,Master!$A$2:$C$11,3,FALSE)</f>
        <v>USD</v>
      </c>
      <c r="O8771" s="6" t="str">
        <f>VLOOKUP(B8771,Master!$A$2:$C$11,2,FALSE)</f>
        <v>America</v>
      </c>
      <c r="Q8771" s="39" t="str">
        <f>VLOOKUP(D8771,GL_Master!$A$1:$D$80,2,FALSE)</f>
        <v>PL</v>
      </c>
      <c r="R8771" s="39" t="str">
        <f>VLOOKUP(D8771,GL_Master!$A$1:$D$80,3,FALSE)</f>
        <v>Depreciation</v>
      </c>
      <c r="S8771" s="39" t="str">
        <f>VLOOKUP(D8771,GL_Master!$A$1:$D$80,4,FALSE)</f>
        <v>Depreciation</v>
      </c>
    </row>
    <row r="8772" spans="1:19" x14ac:dyDescent="0.25">
      <c r="A8772" s="39" t="s">
        <v>262</v>
      </c>
      <c r="B8772" s="39" t="s">
        <v>235</v>
      </c>
      <c r="C8772" s="7">
        <v>44013</v>
      </c>
      <c r="D8772" s="39" t="s">
        <v>51</v>
      </c>
      <c r="E8772" s="39">
        <v>-34667</v>
      </c>
      <c r="F8772" s="82">
        <f t="shared" ref="F8772:F8835" si="411">E8772/$F$1</f>
        <v>-34.667000000000002</v>
      </c>
      <c r="G8772" s="39">
        <f>VLOOKUP(N8772,Currecny_M!$A$1:$P$10,2,FALSE)</f>
        <v>75</v>
      </c>
      <c r="H8772" s="39">
        <f>MATCH(C8772,Currecny_M!$A$1:$P$1,0)</f>
        <v>5</v>
      </c>
      <c r="I8772" s="39">
        <f>VLOOKUP(N8772,Currecny_M!$A$1:$P$10,MATCH(Database!C8772,Currecny_M!$A$1:$P$1,0),FALSE)</f>
        <v>77.28</v>
      </c>
      <c r="J8772" s="82">
        <f t="shared" ref="J8772:J8835" si="412">F8772*I8772</f>
        <v>-2679.06576</v>
      </c>
      <c r="K8772" s="39">
        <f>VLOOKUP('Cover page'!$B$6,Currecny_M!$A$1:$P$10,MATCH(Database!C8772,Currecny_M!$A$1:$P$1,0),FALSE)</f>
        <v>1</v>
      </c>
      <c r="L8772" s="82">
        <f t="shared" ref="L8772:L8835" si="413">J8772/K8772</f>
        <v>-2679.06576</v>
      </c>
      <c r="M8772" s="82">
        <f>((E8772/$F$1)*VLOOKUP(N8772,Currecny_M!$A$1:$P$10,MATCH(Database!C8772,Currecny_M!$A$1:$P$1,0),FALSE))/VLOOKUP('Cover page'!$B$6,Currecny_M!$A$1:$P$10,MATCH(Database!C8772,Currecny_M!$A$1:$P$1,0),FALSE)</f>
        <v>-2679.06576</v>
      </c>
      <c r="N8772" s="6" t="str">
        <f>VLOOKUP(B8772,Master!$A$2:$C$11,3,FALSE)</f>
        <v>USD</v>
      </c>
      <c r="O8772" s="6" t="str">
        <f>VLOOKUP(B8772,Master!$A$2:$C$11,2,FALSE)</f>
        <v>America</v>
      </c>
      <c r="Q8772" s="39" t="str">
        <f>VLOOKUP(D8772,GL_Master!$A$1:$D$80,2,FALSE)</f>
        <v>BS</v>
      </c>
      <c r="R8772" s="39" t="str">
        <f>VLOOKUP(D8772,GL_Master!$A$1:$D$80,3,FALSE)</f>
        <v>Share Capital</v>
      </c>
      <c r="S8772" s="39" t="str">
        <f>VLOOKUP(D8772,GL_Master!$A$1:$D$80,4,FALSE)</f>
        <v>Equity shares</v>
      </c>
    </row>
    <row r="8773" spans="1:19" x14ac:dyDescent="0.25">
      <c r="A8773" s="39" t="s">
        <v>262</v>
      </c>
      <c r="B8773" s="39" t="s">
        <v>235</v>
      </c>
      <c r="C8773" s="7">
        <v>44013</v>
      </c>
      <c r="D8773" s="39" t="s">
        <v>52</v>
      </c>
      <c r="E8773" s="39">
        <v>-66421</v>
      </c>
      <c r="F8773" s="82">
        <f t="shared" si="411"/>
        <v>-66.421000000000006</v>
      </c>
      <c r="G8773" s="39">
        <f>VLOOKUP(N8773,Currecny_M!$A$1:$P$10,2,FALSE)</f>
        <v>75</v>
      </c>
      <c r="H8773" s="39">
        <f>MATCH(C8773,Currecny_M!$A$1:$P$1,0)</f>
        <v>5</v>
      </c>
      <c r="I8773" s="39">
        <f>VLOOKUP(N8773,Currecny_M!$A$1:$P$10,MATCH(Database!C8773,Currecny_M!$A$1:$P$1,0),FALSE)</f>
        <v>77.28</v>
      </c>
      <c r="J8773" s="82">
        <f t="shared" si="412"/>
        <v>-5133.0148800000006</v>
      </c>
      <c r="K8773" s="39">
        <f>VLOOKUP('Cover page'!$B$6,Currecny_M!$A$1:$P$10,MATCH(Database!C8773,Currecny_M!$A$1:$P$1,0),FALSE)</f>
        <v>1</v>
      </c>
      <c r="L8773" s="82">
        <f t="shared" si="413"/>
        <v>-5133.0148800000006</v>
      </c>
      <c r="M8773" s="82">
        <f>((E8773/$F$1)*VLOOKUP(N8773,Currecny_M!$A$1:$P$10,MATCH(Database!C8773,Currecny_M!$A$1:$P$1,0),FALSE))/VLOOKUP('Cover page'!$B$6,Currecny_M!$A$1:$P$10,MATCH(Database!C8773,Currecny_M!$A$1:$P$1,0),FALSE)</f>
        <v>-5133.0148800000006</v>
      </c>
      <c r="N8773" s="6" t="str">
        <f>VLOOKUP(B8773,Master!$A$2:$C$11,3,FALSE)</f>
        <v>USD</v>
      </c>
      <c r="O8773" s="6" t="str">
        <f>VLOOKUP(B8773,Master!$A$2:$C$11,2,FALSE)</f>
        <v>America</v>
      </c>
      <c r="Q8773" s="39" t="str">
        <f>VLOOKUP(D8773,GL_Master!$A$1:$D$80,2,FALSE)</f>
        <v>BS</v>
      </c>
      <c r="R8773" s="39" t="str">
        <f>VLOOKUP(D8773,GL_Master!$A$1:$D$80,3,FALSE)</f>
        <v>Reserve and Surplus</v>
      </c>
      <c r="S8773" s="39" t="str">
        <f>VLOOKUP(D8773,GL_Master!$A$1:$D$80,4,FALSE)</f>
        <v>Reserves at the commencement of the year</v>
      </c>
    </row>
    <row r="8774" spans="1:19" x14ac:dyDescent="0.25">
      <c r="A8774" s="39" t="s">
        <v>262</v>
      </c>
      <c r="B8774" s="39" t="s">
        <v>235</v>
      </c>
      <c r="C8774" s="7">
        <v>44013</v>
      </c>
      <c r="D8774" s="39" t="s">
        <v>53</v>
      </c>
      <c r="E8774" s="39">
        <v>-18437</v>
      </c>
      <c r="F8774" s="82">
        <f t="shared" si="411"/>
        <v>-18.437000000000001</v>
      </c>
      <c r="G8774" s="39">
        <f>VLOOKUP(N8774,Currecny_M!$A$1:$P$10,2,FALSE)</f>
        <v>75</v>
      </c>
      <c r="H8774" s="39">
        <f>MATCH(C8774,Currecny_M!$A$1:$P$1,0)</f>
        <v>5</v>
      </c>
      <c r="I8774" s="39">
        <f>VLOOKUP(N8774,Currecny_M!$A$1:$P$10,MATCH(Database!C8774,Currecny_M!$A$1:$P$1,0),FALSE)</f>
        <v>77.28</v>
      </c>
      <c r="J8774" s="82">
        <f t="shared" si="412"/>
        <v>-1424.8113600000001</v>
      </c>
      <c r="K8774" s="39">
        <f>VLOOKUP('Cover page'!$B$6,Currecny_M!$A$1:$P$10,MATCH(Database!C8774,Currecny_M!$A$1:$P$1,0),FALSE)</f>
        <v>1</v>
      </c>
      <c r="L8774" s="82">
        <f t="shared" si="413"/>
        <v>-1424.8113600000001</v>
      </c>
      <c r="M8774" s="82">
        <f>((E8774/$F$1)*VLOOKUP(N8774,Currecny_M!$A$1:$P$10,MATCH(Database!C8774,Currecny_M!$A$1:$P$1,0),FALSE))/VLOOKUP('Cover page'!$B$6,Currecny_M!$A$1:$P$10,MATCH(Database!C8774,Currecny_M!$A$1:$P$1,0),FALSE)</f>
        <v>-1424.8113600000001</v>
      </c>
      <c r="N8774" s="6" t="str">
        <f>VLOOKUP(B8774,Master!$A$2:$C$11,3,FALSE)</f>
        <v>USD</v>
      </c>
      <c r="O8774" s="6" t="str">
        <f>VLOOKUP(B8774,Master!$A$2:$C$11,2,FALSE)</f>
        <v>America</v>
      </c>
      <c r="Q8774" s="39" t="str">
        <f>VLOOKUP(D8774,GL_Master!$A$1:$D$80,2,FALSE)</f>
        <v>BS</v>
      </c>
      <c r="R8774" s="39" t="str">
        <f>VLOOKUP(D8774,GL_Master!$A$1:$D$80,3,FALSE)</f>
        <v>Loan Fund</v>
      </c>
      <c r="S8774" s="39" t="str">
        <f>VLOOKUP(D8774,GL_Master!$A$1:$D$80,4,FALSE)</f>
        <v>Term Loan</v>
      </c>
    </row>
    <row r="8775" spans="1:19" x14ac:dyDescent="0.25">
      <c r="A8775" s="39" t="s">
        <v>262</v>
      </c>
      <c r="B8775" s="39" t="s">
        <v>235</v>
      </c>
      <c r="C8775" s="7">
        <v>44013</v>
      </c>
      <c r="D8775" s="39" t="s">
        <v>54</v>
      </c>
      <c r="E8775" s="39">
        <v>75</v>
      </c>
      <c r="F8775" s="82">
        <f t="shared" si="411"/>
        <v>7.4999999999999997E-2</v>
      </c>
      <c r="G8775" s="39">
        <f>VLOOKUP(N8775,Currecny_M!$A$1:$P$10,2,FALSE)</f>
        <v>75</v>
      </c>
      <c r="H8775" s="39">
        <f>MATCH(C8775,Currecny_M!$A$1:$P$1,0)</f>
        <v>5</v>
      </c>
      <c r="I8775" s="39">
        <f>VLOOKUP(N8775,Currecny_M!$A$1:$P$10,MATCH(Database!C8775,Currecny_M!$A$1:$P$1,0),FALSE)</f>
        <v>77.28</v>
      </c>
      <c r="J8775" s="82">
        <f t="shared" si="412"/>
        <v>5.7960000000000003</v>
      </c>
      <c r="K8775" s="39">
        <f>VLOOKUP('Cover page'!$B$6,Currecny_M!$A$1:$P$10,MATCH(Database!C8775,Currecny_M!$A$1:$P$1,0),FALSE)</f>
        <v>1</v>
      </c>
      <c r="L8775" s="82">
        <f t="shared" si="413"/>
        <v>5.7960000000000003</v>
      </c>
      <c r="M8775" s="82">
        <f>((E8775/$F$1)*VLOOKUP(N8775,Currecny_M!$A$1:$P$10,MATCH(Database!C8775,Currecny_M!$A$1:$P$1,0),FALSE))/VLOOKUP('Cover page'!$B$6,Currecny_M!$A$1:$P$10,MATCH(Database!C8775,Currecny_M!$A$1:$P$1,0),FALSE)</f>
        <v>5.7960000000000003</v>
      </c>
      <c r="N8775" s="6" t="str">
        <f>VLOOKUP(B8775,Master!$A$2:$C$11,3,FALSE)</f>
        <v>USD</v>
      </c>
      <c r="O8775" s="6" t="str">
        <f>VLOOKUP(B8775,Master!$A$2:$C$11,2,FALSE)</f>
        <v>America</v>
      </c>
      <c r="Q8775" s="39" t="str">
        <f>VLOOKUP(D8775,GL_Master!$A$1:$D$80,2,FALSE)</f>
        <v>BS</v>
      </c>
      <c r="R8775" s="39" t="str">
        <f>VLOOKUP(D8775,GL_Master!$A$1:$D$80,3,FALSE)</f>
        <v>Trade Payables</v>
      </c>
      <c r="S8775" s="39" t="str">
        <f>VLOOKUP(D8775,GL_Master!$A$1:$D$80,4,FALSE)</f>
        <v>Trade payable</v>
      </c>
    </row>
    <row r="8776" spans="1:19" x14ac:dyDescent="0.25">
      <c r="A8776" s="39" t="s">
        <v>262</v>
      </c>
      <c r="B8776" s="39" t="s">
        <v>235</v>
      </c>
      <c r="C8776" s="7">
        <v>44013</v>
      </c>
      <c r="D8776" s="39" t="s">
        <v>34</v>
      </c>
      <c r="E8776" s="39">
        <v>-1856</v>
      </c>
      <c r="F8776" s="82">
        <f t="shared" si="411"/>
        <v>-1.8560000000000001</v>
      </c>
      <c r="G8776" s="39">
        <f>VLOOKUP(N8776,Currecny_M!$A$1:$P$10,2,FALSE)</f>
        <v>75</v>
      </c>
      <c r="H8776" s="39">
        <f>MATCH(C8776,Currecny_M!$A$1:$P$1,0)</f>
        <v>5</v>
      </c>
      <c r="I8776" s="39">
        <f>VLOOKUP(N8776,Currecny_M!$A$1:$P$10,MATCH(Database!C8776,Currecny_M!$A$1:$P$1,0),FALSE)</f>
        <v>77.28</v>
      </c>
      <c r="J8776" s="82">
        <f t="shared" si="412"/>
        <v>-143.43168</v>
      </c>
      <c r="K8776" s="39">
        <f>VLOOKUP('Cover page'!$B$6,Currecny_M!$A$1:$P$10,MATCH(Database!C8776,Currecny_M!$A$1:$P$1,0),FALSE)</f>
        <v>1</v>
      </c>
      <c r="L8776" s="82">
        <f t="shared" si="413"/>
        <v>-143.43168</v>
      </c>
      <c r="M8776" s="82">
        <f>((E8776/$F$1)*VLOOKUP(N8776,Currecny_M!$A$1:$P$10,MATCH(Database!C8776,Currecny_M!$A$1:$P$1,0),FALSE))/VLOOKUP('Cover page'!$B$6,Currecny_M!$A$1:$P$10,MATCH(Database!C8776,Currecny_M!$A$1:$P$1,0),FALSE)</f>
        <v>-143.43168</v>
      </c>
      <c r="N8776" s="6" t="str">
        <f>VLOOKUP(B8776,Master!$A$2:$C$11,3,FALSE)</f>
        <v>USD</v>
      </c>
      <c r="O8776" s="6" t="str">
        <f>VLOOKUP(B8776,Master!$A$2:$C$11,2,FALSE)</f>
        <v>America</v>
      </c>
      <c r="Q8776" s="39" t="str">
        <f>VLOOKUP(D8776,GL_Master!$A$1:$D$80,2,FALSE)</f>
        <v>BS</v>
      </c>
      <c r="R8776" s="39" t="str">
        <f>VLOOKUP(D8776,GL_Master!$A$1:$D$80,3,FALSE)</f>
        <v>Provisions</v>
      </c>
      <c r="S8776" s="39" t="str">
        <f>VLOOKUP(D8776,GL_Master!$A$1:$D$80,4,FALSE)</f>
        <v>Expenses payables</v>
      </c>
    </row>
    <row r="8777" spans="1:19" x14ac:dyDescent="0.25">
      <c r="A8777" s="39" t="s">
        <v>262</v>
      </c>
      <c r="B8777" s="39" t="s">
        <v>235</v>
      </c>
      <c r="C8777" s="7">
        <v>44013</v>
      </c>
      <c r="D8777" s="39" t="s">
        <v>18</v>
      </c>
      <c r="E8777" s="39">
        <v>-1139</v>
      </c>
      <c r="F8777" s="82">
        <f t="shared" si="411"/>
        <v>-1.139</v>
      </c>
      <c r="G8777" s="39">
        <f>VLOOKUP(N8777,Currecny_M!$A$1:$P$10,2,FALSE)</f>
        <v>75</v>
      </c>
      <c r="H8777" s="39">
        <f>MATCH(C8777,Currecny_M!$A$1:$P$1,0)</f>
        <v>5</v>
      </c>
      <c r="I8777" s="39">
        <f>VLOOKUP(N8777,Currecny_M!$A$1:$P$10,MATCH(Database!C8777,Currecny_M!$A$1:$P$1,0),FALSE)</f>
        <v>77.28</v>
      </c>
      <c r="J8777" s="82">
        <f t="shared" si="412"/>
        <v>-88.021920000000009</v>
      </c>
      <c r="K8777" s="39">
        <f>VLOOKUP('Cover page'!$B$6,Currecny_M!$A$1:$P$10,MATCH(Database!C8777,Currecny_M!$A$1:$P$1,0),FALSE)</f>
        <v>1</v>
      </c>
      <c r="L8777" s="82">
        <f t="shared" si="413"/>
        <v>-88.021920000000009</v>
      </c>
      <c r="M8777" s="82">
        <f>((E8777/$F$1)*VLOOKUP(N8777,Currecny_M!$A$1:$P$10,MATCH(Database!C8777,Currecny_M!$A$1:$P$1,0),FALSE))/VLOOKUP('Cover page'!$B$6,Currecny_M!$A$1:$P$10,MATCH(Database!C8777,Currecny_M!$A$1:$P$1,0),FALSE)</f>
        <v>-88.021920000000009</v>
      </c>
      <c r="N8777" s="6" t="str">
        <f>VLOOKUP(B8777,Master!$A$2:$C$11,3,FALSE)</f>
        <v>USD</v>
      </c>
      <c r="O8777" s="6" t="str">
        <f>VLOOKUP(B8777,Master!$A$2:$C$11,2,FALSE)</f>
        <v>America</v>
      </c>
      <c r="Q8777" s="39" t="str">
        <f>VLOOKUP(D8777,GL_Master!$A$1:$D$80,2,FALSE)</f>
        <v>BS</v>
      </c>
      <c r="R8777" s="39" t="str">
        <f>VLOOKUP(D8777,GL_Master!$A$1:$D$80,3,FALSE)</f>
        <v>Other current liabilities</v>
      </c>
      <c r="S8777" s="39" t="str">
        <f>VLOOKUP(D8777,GL_Master!$A$1:$D$80,4,FALSE)</f>
        <v>Employee related liabilities</v>
      </c>
    </row>
    <row r="8778" spans="1:19" x14ac:dyDescent="0.25">
      <c r="A8778" s="39" t="s">
        <v>262</v>
      </c>
      <c r="B8778" s="39" t="s">
        <v>235</v>
      </c>
      <c r="C8778" s="7">
        <v>44013</v>
      </c>
      <c r="D8778" s="39" t="s">
        <v>55</v>
      </c>
      <c r="E8778" s="39">
        <v>-141</v>
      </c>
      <c r="F8778" s="82">
        <f t="shared" si="411"/>
        <v>-0.14099999999999999</v>
      </c>
      <c r="G8778" s="39">
        <f>VLOOKUP(N8778,Currecny_M!$A$1:$P$10,2,FALSE)</f>
        <v>75</v>
      </c>
      <c r="H8778" s="39">
        <f>MATCH(C8778,Currecny_M!$A$1:$P$1,0)</f>
        <v>5</v>
      </c>
      <c r="I8778" s="39">
        <f>VLOOKUP(N8778,Currecny_M!$A$1:$P$10,MATCH(Database!C8778,Currecny_M!$A$1:$P$1,0),FALSE)</f>
        <v>77.28</v>
      </c>
      <c r="J8778" s="82">
        <f t="shared" si="412"/>
        <v>-10.896479999999999</v>
      </c>
      <c r="K8778" s="39">
        <f>VLOOKUP('Cover page'!$B$6,Currecny_M!$A$1:$P$10,MATCH(Database!C8778,Currecny_M!$A$1:$P$1,0),FALSE)</f>
        <v>1</v>
      </c>
      <c r="L8778" s="82">
        <f t="shared" si="413"/>
        <v>-10.896479999999999</v>
      </c>
      <c r="M8778" s="82">
        <f>((E8778/$F$1)*VLOOKUP(N8778,Currecny_M!$A$1:$P$10,MATCH(Database!C8778,Currecny_M!$A$1:$P$1,0),FALSE))/VLOOKUP('Cover page'!$B$6,Currecny_M!$A$1:$P$10,MATCH(Database!C8778,Currecny_M!$A$1:$P$1,0),FALSE)</f>
        <v>-10.896479999999999</v>
      </c>
      <c r="N8778" s="6" t="str">
        <f>VLOOKUP(B8778,Master!$A$2:$C$11,3,FALSE)</f>
        <v>USD</v>
      </c>
      <c r="O8778" s="6" t="str">
        <f>VLOOKUP(B8778,Master!$A$2:$C$11,2,FALSE)</f>
        <v>America</v>
      </c>
      <c r="Q8778" s="39" t="str">
        <f>VLOOKUP(D8778,GL_Master!$A$1:$D$80,2,FALSE)</f>
        <v>BS</v>
      </c>
      <c r="R8778" s="39" t="str">
        <f>VLOOKUP(D8778,GL_Master!$A$1:$D$80,3,FALSE)</f>
        <v>Other current liabilities</v>
      </c>
      <c r="S8778" s="39" t="str">
        <f>VLOOKUP(D8778,GL_Master!$A$1:$D$80,4,FALSE)</f>
        <v>Security deposit received</v>
      </c>
    </row>
    <row r="8779" spans="1:19" x14ac:dyDescent="0.25">
      <c r="A8779" s="39" t="s">
        <v>262</v>
      </c>
      <c r="B8779" s="39" t="s">
        <v>235</v>
      </c>
      <c r="C8779" s="7">
        <v>44013</v>
      </c>
      <c r="D8779" s="39" t="s">
        <v>56</v>
      </c>
      <c r="E8779" s="39">
        <v>-37</v>
      </c>
      <c r="F8779" s="82">
        <f t="shared" si="411"/>
        <v>-3.6999999999999998E-2</v>
      </c>
      <c r="G8779" s="39">
        <f>VLOOKUP(N8779,Currecny_M!$A$1:$P$10,2,FALSE)</f>
        <v>75</v>
      </c>
      <c r="H8779" s="39">
        <f>MATCH(C8779,Currecny_M!$A$1:$P$1,0)</f>
        <v>5</v>
      </c>
      <c r="I8779" s="39">
        <f>VLOOKUP(N8779,Currecny_M!$A$1:$P$10,MATCH(Database!C8779,Currecny_M!$A$1:$P$1,0),FALSE)</f>
        <v>77.28</v>
      </c>
      <c r="J8779" s="82">
        <f t="shared" si="412"/>
        <v>-2.8593599999999997</v>
      </c>
      <c r="K8779" s="39">
        <f>VLOOKUP('Cover page'!$B$6,Currecny_M!$A$1:$P$10,MATCH(Database!C8779,Currecny_M!$A$1:$P$1,0),FALSE)</f>
        <v>1</v>
      </c>
      <c r="L8779" s="82">
        <f t="shared" si="413"/>
        <v>-2.8593599999999997</v>
      </c>
      <c r="M8779" s="82">
        <f>((E8779/$F$1)*VLOOKUP(N8779,Currecny_M!$A$1:$P$10,MATCH(Database!C8779,Currecny_M!$A$1:$P$1,0),FALSE))/VLOOKUP('Cover page'!$B$6,Currecny_M!$A$1:$P$10,MATCH(Database!C8779,Currecny_M!$A$1:$P$1,0),FALSE)</f>
        <v>-2.8593599999999997</v>
      </c>
      <c r="N8779" s="6" t="str">
        <f>VLOOKUP(B8779,Master!$A$2:$C$11,3,FALSE)</f>
        <v>USD</v>
      </c>
      <c r="O8779" s="6" t="str">
        <f>VLOOKUP(B8779,Master!$A$2:$C$11,2,FALSE)</f>
        <v>America</v>
      </c>
      <c r="Q8779" s="39" t="str">
        <f>VLOOKUP(D8779,GL_Master!$A$1:$D$80,2,FALSE)</f>
        <v>BS</v>
      </c>
      <c r="R8779" s="39" t="str">
        <f>VLOOKUP(D8779,GL_Master!$A$1:$D$80,3,FALSE)</f>
        <v>Other Tax Payables</v>
      </c>
      <c r="S8779" s="39" t="str">
        <f>VLOOKUP(D8779,GL_Master!$A$1:$D$80,4,FALSE)</f>
        <v>Tax deducted at source payable</v>
      </c>
    </row>
    <row r="8780" spans="1:19" x14ac:dyDescent="0.25">
      <c r="A8780" s="39" t="s">
        <v>262</v>
      </c>
      <c r="B8780" s="39" t="s">
        <v>235</v>
      </c>
      <c r="C8780" s="7">
        <v>44013</v>
      </c>
      <c r="D8780" s="39" t="s">
        <v>57</v>
      </c>
      <c r="E8780" s="39">
        <v>-343</v>
      </c>
      <c r="F8780" s="82">
        <f t="shared" si="411"/>
        <v>-0.34300000000000003</v>
      </c>
      <c r="G8780" s="39">
        <f>VLOOKUP(N8780,Currecny_M!$A$1:$P$10,2,FALSE)</f>
        <v>75</v>
      </c>
      <c r="H8780" s="39">
        <f>MATCH(C8780,Currecny_M!$A$1:$P$1,0)</f>
        <v>5</v>
      </c>
      <c r="I8780" s="39">
        <f>VLOOKUP(N8780,Currecny_M!$A$1:$P$10,MATCH(Database!C8780,Currecny_M!$A$1:$P$1,0),FALSE)</f>
        <v>77.28</v>
      </c>
      <c r="J8780" s="82">
        <f t="shared" si="412"/>
        <v>-26.507040000000003</v>
      </c>
      <c r="K8780" s="39">
        <f>VLOOKUP('Cover page'!$B$6,Currecny_M!$A$1:$P$10,MATCH(Database!C8780,Currecny_M!$A$1:$P$1,0),FALSE)</f>
        <v>1</v>
      </c>
      <c r="L8780" s="82">
        <f t="shared" si="413"/>
        <v>-26.507040000000003</v>
      </c>
      <c r="M8780" s="82">
        <f>((E8780/$F$1)*VLOOKUP(N8780,Currecny_M!$A$1:$P$10,MATCH(Database!C8780,Currecny_M!$A$1:$P$1,0),FALSE))/VLOOKUP('Cover page'!$B$6,Currecny_M!$A$1:$P$10,MATCH(Database!C8780,Currecny_M!$A$1:$P$1,0),FALSE)</f>
        <v>-26.507040000000003</v>
      </c>
      <c r="N8780" s="6" t="str">
        <f>VLOOKUP(B8780,Master!$A$2:$C$11,3,FALSE)</f>
        <v>USD</v>
      </c>
      <c r="O8780" s="6" t="str">
        <f>VLOOKUP(B8780,Master!$A$2:$C$11,2,FALSE)</f>
        <v>America</v>
      </c>
      <c r="Q8780" s="39" t="str">
        <f>VLOOKUP(D8780,GL_Master!$A$1:$D$80,2,FALSE)</f>
        <v>BS</v>
      </c>
      <c r="R8780" s="39" t="str">
        <f>VLOOKUP(D8780,GL_Master!$A$1:$D$80,3,FALSE)</f>
        <v>Other Tax Payables</v>
      </c>
      <c r="S8780" s="39" t="str">
        <f>VLOOKUP(D8780,GL_Master!$A$1:$D$80,4,FALSE)</f>
        <v>Tax deducted at source payable</v>
      </c>
    </row>
    <row r="8781" spans="1:19" x14ac:dyDescent="0.25">
      <c r="A8781" s="39" t="s">
        <v>262</v>
      </c>
      <c r="B8781" s="39" t="s">
        <v>235</v>
      </c>
      <c r="C8781" s="7">
        <v>44013</v>
      </c>
      <c r="D8781" s="39" t="s">
        <v>58</v>
      </c>
      <c r="E8781" s="39">
        <v>-2593</v>
      </c>
      <c r="F8781" s="82">
        <f t="shared" si="411"/>
        <v>-2.593</v>
      </c>
      <c r="G8781" s="39">
        <f>VLOOKUP(N8781,Currecny_M!$A$1:$P$10,2,FALSE)</f>
        <v>75</v>
      </c>
      <c r="H8781" s="39">
        <f>MATCH(C8781,Currecny_M!$A$1:$P$1,0)</f>
        <v>5</v>
      </c>
      <c r="I8781" s="39">
        <f>VLOOKUP(N8781,Currecny_M!$A$1:$P$10,MATCH(Database!C8781,Currecny_M!$A$1:$P$1,0),FALSE)</f>
        <v>77.28</v>
      </c>
      <c r="J8781" s="82">
        <f t="shared" si="412"/>
        <v>-200.38704000000001</v>
      </c>
      <c r="K8781" s="39">
        <f>VLOOKUP('Cover page'!$B$6,Currecny_M!$A$1:$P$10,MATCH(Database!C8781,Currecny_M!$A$1:$P$1,0),FALSE)</f>
        <v>1</v>
      </c>
      <c r="L8781" s="82">
        <f t="shared" si="413"/>
        <v>-200.38704000000001</v>
      </c>
      <c r="M8781" s="82">
        <f>((E8781/$F$1)*VLOOKUP(N8781,Currecny_M!$A$1:$P$10,MATCH(Database!C8781,Currecny_M!$A$1:$P$1,0),FALSE))/VLOOKUP('Cover page'!$B$6,Currecny_M!$A$1:$P$10,MATCH(Database!C8781,Currecny_M!$A$1:$P$1,0),FALSE)</f>
        <v>-200.38704000000001</v>
      </c>
      <c r="N8781" s="6" t="str">
        <f>VLOOKUP(B8781,Master!$A$2:$C$11,3,FALSE)</f>
        <v>USD</v>
      </c>
      <c r="O8781" s="6" t="str">
        <f>VLOOKUP(B8781,Master!$A$2:$C$11,2,FALSE)</f>
        <v>America</v>
      </c>
      <c r="Q8781" s="39" t="str">
        <f>VLOOKUP(D8781,GL_Master!$A$1:$D$80,2,FALSE)</f>
        <v>BS</v>
      </c>
      <c r="R8781" s="39" t="str">
        <f>VLOOKUP(D8781,GL_Master!$A$1:$D$80,3,FALSE)</f>
        <v>Long-term provisions</v>
      </c>
      <c r="S8781" s="39" t="str">
        <f>VLOOKUP(D8781,GL_Master!$A$1:$D$80,4,FALSE)</f>
        <v>Provision for gratuity</v>
      </c>
    </row>
    <row r="8782" spans="1:19" x14ac:dyDescent="0.25">
      <c r="A8782" s="39" t="s">
        <v>262</v>
      </c>
      <c r="B8782" s="39" t="s">
        <v>235</v>
      </c>
      <c r="C8782" s="7">
        <v>44013</v>
      </c>
      <c r="D8782" s="39" t="s">
        <v>59</v>
      </c>
      <c r="E8782" s="39">
        <v>-1056</v>
      </c>
      <c r="F8782" s="82">
        <f t="shared" si="411"/>
        <v>-1.056</v>
      </c>
      <c r="G8782" s="39">
        <f>VLOOKUP(N8782,Currecny_M!$A$1:$P$10,2,FALSE)</f>
        <v>75</v>
      </c>
      <c r="H8782" s="39">
        <f>MATCH(C8782,Currecny_M!$A$1:$P$1,0)</f>
        <v>5</v>
      </c>
      <c r="I8782" s="39">
        <f>VLOOKUP(N8782,Currecny_M!$A$1:$P$10,MATCH(Database!C8782,Currecny_M!$A$1:$P$1,0),FALSE)</f>
        <v>77.28</v>
      </c>
      <c r="J8782" s="82">
        <f t="shared" si="412"/>
        <v>-81.607680000000002</v>
      </c>
      <c r="K8782" s="39">
        <f>VLOOKUP('Cover page'!$B$6,Currecny_M!$A$1:$P$10,MATCH(Database!C8782,Currecny_M!$A$1:$P$1,0),FALSE)</f>
        <v>1</v>
      </c>
      <c r="L8782" s="82">
        <f t="shared" si="413"/>
        <v>-81.607680000000002</v>
      </c>
      <c r="M8782" s="82">
        <f>((E8782/$F$1)*VLOOKUP(N8782,Currecny_M!$A$1:$P$10,MATCH(Database!C8782,Currecny_M!$A$1:$P$1,0),FALSE))/VLOOKUP('Cover page'!$B$6,Currecny_M!$A$1:$P$10,MATCH(Database!C8782,Currecny_M!$A$1:$P$1,0),FALSE)</f>
        <v>-81.607680000000002</v>
      </c>
      <c r="N8782" s="6" t="str">
        <f>VLOOKUP(B8782,Master!$A$2:$C$11,3,FALSE)</f>
        <v>USD</v>
      </c>
      <c r="O8782" s="6" t="str">
        <f>VLOOKUP(B8782,Master!$A$2:$C$11,2,FALSE)</f>
        <v>America</v>
      </c>
      <c r="Q8782" s="39" t="str">
        <f>VLOOKUP(D8782,GL_Master!$A$1:$D$80,2,FALSE)</f>
        <v>BS</v>
      </c>
      <c r="R8782" s="39" t="str">
        <f>VLOOKUP(D8782,GL_Master!$A$1:$D$80,3,FALSE)</f>
        <v>Long-term provisions</v>
      </c>
      <c r="S8782" s="39" t="str">
        <f>VLOOKUP(D8782,GL_Master!$A$1:$D$80,4,FALSE)</f>
        <v>Provision for leave encashment</v>
      </c>
    </row>
    <row r="8783" spans="1:19" x14ac:dyDescent="0.25">
      <c r="A8783" s="39" t="s">
        <v>262</v>
      </c>
      <c r="B8783" s="39" t="s">
        <v>235</v>
      </c>
      <c r="C8783" s="7">
        <v>44013</v>
      </c>
      <c r="D8783" s="39" t="s">
        <v>60</v>
      </c>
      <c r="E8783" s="39">
        <v>-286</v>
      </c>
      <c r="F8783" s="82">
        <f t="shared" si="411"/>
        <v>-0.28599999999999998</v>
      </c>
      <c r="G8783" s="39">
        <f>VLOOKUP(N8783,Currecny_M!$A$1:$P$10,2,FALSE)</f>
        <v>75</v>
      </c>
      <c r="H8783" s="39">
        <f>MATCH(C8783,Currecny_M!$A$1:$P$1,0)</f>
        <v>5</v>
      </c>
      <c r="I8783" s="39">
        <f>VLOOKUP(N8783,Currecny_M!$A$1:$P$10,MATCH(Database!C8783,Currecny_M!$A$1:$P$1,0),FALSE)</f>
        <v>77.28</v>
      </c>
      <c r="J8783" s="82">
        <f t="shared" si="412"/>
        <v>-22.102079999999997</v>
      </c>
      <c r="K8783" s="39">
        <f>VLOOKUP('Cover page'!$B$6,Currecny_M!$A$1:$P$10,MATCH(Database!C8783,Currecny_M!$A$1:$P$1,0),FALSE)</f>
        <v>1</v>
      </c>
      <c r="L8783" s="82">
        <f t="shared" si="413"/>
        <v>-22.102079999999997</v>
      </c>
      <c r="M8783" s="82">
        <f>((E8783/$F$1)*VLOOKUP(N8783,Currecny_M!$A$1:$P$10,MATCH(Database!C8783,Currecny_M!$A$1:$P$1,0),FALSE))/VLOOKUP('Cover page'!$B$6,Currecny_M!$A$1:$P$10,MATCH(Database!C8783,Currecny_M!$A$1:$P$1,0),FALSE)</f>
        <v>-22.102079999999997</v>
      </c>
      <c r="N8783" s="6" t="str">
        <f>VLOOKUP(B8783,Master!$A$2:$C$11,3,FALSE)</f>
        <v>USD</v>
      </c>
      <c r="O8783" s="6" t="str">
        <f>VLOOKUP(B8783,Master!$A$2:$C$11,2,FALSE)</f>
        <v>America</v>
      </c>
      <c r="Q8783" s="39" t="str">
        <f>VLOOKUP(D8783,GL_Master!$A$1:$D$80,2,FALSE)</f>
        <v>BS</v>
      </c>
      <c r="R8783" s="39" t="str">
        <f>VLOOKUP(D8783,GL_Master!$A$1:$D$80,3,FALSE)</f>
        <v>Trade Payables</v>
      </c>
      <c r="S8783" s="39" t="str">
        <f>VLOOKUP(D8783,GL_Master!$A$1:$D$80,4,FALSE)</f>
        <v>Trade payable</v>
      </c>
    </row>
    <row r="8784" spans="1:19" x14ac:dyDescent="0.25">
      <c r="A8784" s="39" t="s">
        <v>262</v>
      </c>
      <c r="B8784" s="39" t="s">
        <v>235</v>
      </c>
      <c r="C8784" s="7">
        <v>44013</v>
      </c>
      <c r="D8784" s="39" t="s">
        <v>61</v>
      </c>
      <c r="E8784" s="39">
        <v>-3174</v>
      </c>
      <c r="F8784" s="82">
        <f t="shared" si="411"/>
        <v>-3.1739999999999999</v>
      </c>
      <c r="G8784" s="39">
        <f>VLOOKUP(N8784,Currecny_M!$A$1:$P$10,2,FALSE)</f>
        <v>75</v>
      </c>
      <c r="H8784" s="39">
        <f>MATCH(C8784,Currecny_M!$A$1:$P$1,0)</f>
        <v>5</v>
      </c>
      <c r="I8784" s="39">
        <f>VLOOKUP(N8784,Currecny_M!$A$1:$P$10,MATCH(Database!C8784,Currecny_M!$A$1:$P$1,0),FALSE)</f>
        <v>77.28</v>
      </c>
      <c r="J8784" s="82">
        <f t="shared" si="412"/>
        <v>-245.28672</v>
      </c>
      <c r="K8784" s="39">
        <f>VLOOKUP('Cover page'!$B$6,Currecny_M!$A$1:$P$10,MATCH(Database!C8784,Currecny_M!$A$1:$P$1,0),FALSE)</f>
        <v>1</v>
      </c>
      <c r="L8784" s="82">
        <f t="shared" si="413"/>
        <v>-245.28672</v>
      </c>
      <c r="M8784" s="82">
        <f>((E8784/$F$1)*VLOOKUP(N8784,Currecny_M!$A$1:$P$10,MATCH(Database!C8784,Currecny_M!$A$1:$P$1,0),FALSE))/VLOOKUP('Cover page'!$B$6,Currecny_M!$A$1:$P$10,MATCH(Database!C8784,Currecny_M!$A$1:$P$1,0),FALSE)</f>
        <v>-245.28672</v>
      </c>
      <c r="N8784" s="6" t="str">
        <f>VLOOKUP(B8784,Master!$A$2:$C$11,3,FALSE)</f>
        <v>USD</v>
      </c>
      <c r="O8784" s="6" t="str">
        <f>VLOOKUP(B8784,Master!$A$2:$C$11,2,FALSE)</f>
        <v>America</v>
      </c>
      <c r="Q8784" s="39" t="str">
        <f>VLOOKUP(D8784,GL_Master!$A$1:$D$80,2,FALSE)</f>
        <v>BS</v>
      </c>
      <c r="R8784" s="39" t="str">
        <f>VLOOKUP(D8784,GL_Master!$A$1:$D$80,3,FALSE)</f>
        <v>Provisions</v>
      </c>
      <c r="S8784" s="39" t="str">
        <f>VLOOKUP(D8784,GL_Master!$A$1:$D$80,4,FALSE)</f>
        <v>Provision for doubtful assets</v>
      </c>
    </row>
    <row r="8785" spans="1:19" x14ac:dyDescent="0.25">
      <c r="A8785" s="39" t="s">
        <v>262</v>
      </c>
      <c r="B8785" s="39" t="s">
        <v>235</v>
      </c>
      <c r="C8785" s="7">
        <v>44013</v>
      </c>
      <c r="D8785" s="39" t="s">
        <v>62</v>
      </c>
      <c r="E8785" s="39">
        <v>-113</v>
      </c>
      <c r="F8785" s="82">
        <f t="shared" si="411"/>
        <v>-0.113</v>
      </c>
      <c r="G8785" s="39">
        <f>VLOOKUP(N8785,Currecny_M!$A$1:$P$10,2,FALSE)</f>
        <v>75</v>
      </c>
      <c r="H8785" s="39">
        <f>MATCH(C8785,Currecny_M!$A$1:$P$1,0)</f>
        <v>5</v>
      </c>
      <c r="I8785" s="39">
        <f>VLOOKUP(N8785,Currecny_M!$A$1:$P$10,MATCH(Database!C8785,Currecny_M!$A$1:$P$1,0),FALSE)</f>
        <v>77.28</v>
      </c>
      <c r="J8785" s="82">
        <f t="shared" si="412"/>
        <v>-8.73264</v>
      </c>
      <c r="K8785" s="39">
        <f>VLOOKUP('Cover page'!$B$6,Currecny_M!$A$1:$P$10,MATCH(Database!C8785,Currecny_M!$A$1:$P$1,0),FALSE)</f>
        <v>1</v>
      </c>
      <c r="L8785" s="82">
        <f t="shared" si="413"/>
        <v>-8.73264</v>
      </c>
      <c r="M8785" s="82">
        <f>((E8785/$F$1)*VLOOKUP(N8785,Currecny_M!$A$1:$P$10,MATCH(Database!C8785,Currecny_M!$A$1:$P$1,0),FALSE))/VLOOKUP('Cover page'!$B$6,Currecny_M!$A$1:$P$10,MATCH(Database!C8785,Currecny_M!$A$1:$P$1,0),FALSE)</f>
        <v>-8.73264</v>
      </c>
      <c r="N8785" s="6" t="str">
        <f>VLOOKUP(B8785,Master!$A$2:$C$11,3,FALSE)</f>
        <v>USD</v>
      </c>
      <c r="O8785" s="6" t="str">
        <f>VLOOKUP(B8785,Master!$A$2:$C$11,2,FALSE)</f>
        <v>America</v>
      </c>
      <c r="Q8785" s="39" t="str">
        <f>VLOOKUP(D8785,GL_Master!$A$1:$D$80,2,FALSE)</f>
        <v>BS</v>
      </c>
      <c r="R8785" s="39" t="str">
        <f>VLOOKUP(D8785,GL_Master!$A$1:$D$80,3,FALSE)</f>
        <v>Provisions</v>
      </c>
      <c r="S8785" s="39" t="str">
        <f>VLOOKUP(D8785,GL_Master!$A$1:$D$80,4,FALSE)</f>
        <v>Provision for Insurance</v>
      </c>
    </row>
    <row r="8786" spans="1:19" x14ac:dyDescent="0.25">
      <c r="A8786" s="39" t="s">
        <v>262</v>
      </c>
      <c r="B8786" s="39" t="s">
        <v>235</v>
      </c>
      <c r="C8786" s="7">
        <v>44013</v>
      </c>
      <c r="D8786" s="39" t="s">
        <v>63</v>
      </c>
      <c r="E8786" s="39">
        <v>267</v>
      </c>
      <c r="F8786" s="82">
        <f t="shared" si="411"/>
        <v>0.26700000000000002</v>
      </c>
      <c r="G8786" s="39">
        <f>VLOOKUP(N8786,Currecny_M!$A$1:$P$10,2,FALSE)</f>
        <v>75</v>
      </c>
      <c r="H8786" s="39">
        <f>MATCH(C8786,Currecny_M!$A$1:$P$1,0)</f>
        <v>5</v>
      </c>
      <c r="I8786" s="39">
        <f>VLOOKUP(N8786,Currecny_M!$A$1:$P$10,MATCH(Database!C8786,Currecny_M!$A$1:$P$1,0),FALSE)</f>
        <v>77.28</v>
      </c>
      <c r="J8786" s="82">
        <f t="shared" si="412"/>
        <v>20.633760000000002</v>
      </c>
      <c r="K8786" s="39">
        <f>VLOOKUP('Cover page'!$B$6,Currecny_M!$A$1:$P$10,MATCH(Database!C8786,Currecny_M!$A$1:$P$1,0),FALSE)</f>
        <v>1</v>
      </c>
      <c r="L8786" s="82">
        <f t="shared" si="413"/>
        <v>20.633760000000002</v>
      </c>
      <c r="M8786" s="82">
        <f>((E8786/$F$1)*VLOOKUP(N8786,Currecny_M!$A$1:$P$10,MATCH(Database!C8786,Currecny_M!$A$1:$P$1,0),FALSE))/VLOOKUP('Cover page'!$B$6,Currecny_M!$A$1:$P$10,MATCH(Database!C8786,Currecny_M!$A$1:$P$1,0),FALSE)</f>
        <v>20.633760000000002</v>
      </c>
      <c r="N8786" s="6" t="str">
        <f>VLOOKUP(B8786,Master!$A$2:$C$11,3,FALSE)</f>
        <v>USD</v>
      </c>
      <c r="O8786" s="6" t="str">
        <f>VLOOKUP(B8786,Master!$A$2:$C$11,2,FALSE)</f>
        <v>America</v>
      </c>
      <c r="Q8786" s="39" t="str">
        <f>VLOOKUP(D8786,GL_Master!$A$1:$D$80,2,FALSE)</f>
        <v>BS</v>
      </c>
      <c r="R8786" s="39" t="str">
        <f>VLOOKUP(D8786,GL_Master!$A$1:$D$80,3,FALSE)</f>
        <v>Gross Block</v>
      </c>
      <c r="S8786" s="39" t="str">
        <f>VLOOKUP(D8786,GL_Master!$A$1:$D$80,4,FALSE)</f>
        <v>Tangible Fixed assets</v>
      </c>
    </row>
    <row r="8787" spans="1:19" x14ac:dyDescent="0.25">
      <c r="A8787" s="39" t="s">
        <v>262</v>
      </c>
      <c r="B8787" s="39" t="s">
        <v>235</v>
      </c>
      <c r="C8787" s="7">
        <v>44013</v>
      </c>
      <c r="D8787" s="39" t="s">
        <v>64</v>
      </c>
      <c r="E8787" s="39">
        <v>14596</v>
      </c>
      <c r="F8787" s="82">
        <f t="shared" si="411"/>
        <v>14.596</v>
      </c>
      <c r="G8787" s="39">
        <f>VLOOKUP(N8787,Currecny_M!$A$1:$P$10,2,FALSE)</f>
        <v>75</v>
      </c>
      <c r="H8787" s="39">
        <f>MATCH(C8787,Currecny_M!$A$1:$P$1,0)</f>
        <v>5</v>
      </c>
      <c r="I8787" s="39">
        <f>VLOOKUP(N8787,Currecny_M!$A$1:$P$10,MATCH(Database!C8787,Currecny_M!$A$1:$P$1,0),FALSE)</f>
        <v>77.28</v>
      </c>
      <c r="J8787" s="82">
        <f t="shared" si="412"/>
        <v>1127.9788800000001</v>
      </c>
      <c r="K8787" s="39">
        <f>VLOOKUP('Cover page'!$B$6,Currecny_M!$A$1:$P$10,MATCH(Database!C8787,Currecny_M!$A$1:$P$1,0),FALSE)</f>
        <v>1</v>
      </c>
      <c r="L8787" s="82">
        <f t="shared" si="413"/>
        <v>1127.9788800000001</v>
      </c>
      <c r="M8787" s="82">
        <f>((E8787/$F$1)*VLOOKUP(N8787,Currecny_M!$A$1:$P$10,MATCH(Database!C8787,Currecny_M!$A$1:$P$1,0),FALSE))/VLOOKUP('Cover page'!$B$6,Currecny_M!$A$1:$P$10,MATCH(Database!C8787,Currecny_M!$A$1:$P$1,0),FALSE)</f>
        <v>1127.9788800000001</v>
      </c>
      <c r="N8787" s="6" t="str">
        <f>VLOOKUP(B8787,Master!$A$2:$C$11,3,FALSE)</f>
        <v>USD</v>
      </c>
      <c r="O8787" s="6" t="str">
        <f>VLOOKUP(B8787,Master!$A$2:$C$11,2,FALSE)</f>
        <v>America</v>
      </c>
      <c r="Q8787" s="39" t="str">
        <f>VLOOKUP(D8787,GL_Master!$A$1:$D$80,2,FALSE)</f>
        <v>BS</v>
      </c>
      <c r="R8787" s="39" t="str">
        <f>VLOOKUP(D8787,GL_Master!$A$1:$D$80,3,FALSE)</f>
        <v>Gross Block</v>
      </c>
      <c r="S8787" s="39" t="str">
        <f>VLOOKUP(D8787,GL_Master!$A$1:$D$80,4,FALSE)</f>
        <v>Tangible Fixed assets</v>
      </c>
    </row>
    <row r="8788" spans="1:19" x14ac:dyDescent="0.25">
      <c r="A8788" s="39" t="s">
        <v>262</v>
      </c>
      <c r="B8788" s="39" t="s">
        <v>235</v>
      </c>
      <c r="C8788" s="7">
        <v>44013</v>
      </c>
      <c r="D8788" s="39" t="s">
        <v>65</v>
      </c>
      <c r="E8788" s="39">
        <v>-9472</v>
      </c>
      <c r="F8788" s="82">
        <f t="shared" si="411"/>
        <v>-9.4719999999999995</v>
      </c>
      <c r="G8788" s="39">
        <f>VLOOKUP(N8788,Currecny_M!$A$1:$P$10,2,FALSE)</f>
        <v>75</v>
      </c>
      <c r="H8788" s="39">
        <f>MATCH(C8788,Currecny_M!$A$1:$P$1,0)</f>
        <v>5</v>
      </c>
      <c r="I8788" s="39">
        <f>VLOOKUP(N8788,Currecny_M!$A$1:$P$10,MATCH(Database!C8788,Currecny_M!$A$1:$P$1,0),FALSE)</f>
        <v>77.28</v>
      </c>
      <c r="J8788" s="82">
        <f t="shared" si="412"/>
        <v>-731.99615999999992</v>
      </c>
      <c r="K8788" s="39">
        <f>VLOOKUP('Cover page'!$B$6,Currecny_M!$A$1:$P$10,MATCH(Database!C8788,Currecny_M!$A$1:$P$1,0),FALSE)</f>
        <v>1</v>
      </c>
      <c r="L8788" s="82">
        <f t="shared" si="413"/>
        <v>-731.99615999999992</v>
      </c>
      <c r="M8788" s="82">
        <f>((E8788/$F$1)*VLOOKUP(N8788,Currecny_M!$A$1:$P$10,MATCH(Database!C8788,Currecny_M!$A$1:$P$1,0),FALSE))/VLOOKUP('Cover page'!$B$6,Currecny_M!$A$1:$P$10,MATCH(Database!C8788,Currecny_M!$A$1:$P$1,0),FALSE)</f>
        <v>-731.99615999999992</v>
      </c>
      <c r="N8788" s="6" t="str">
        <f>VLOOKUP(B8788,Master!$A$2:$C$11,3,FALSE)</f>
        <v>USD</v>
      </c>
      <c r="O8788" s="6" t="str">
        <f>VLOOKUP(B8788,Master!$A$2:$C$11,2,FALSE)</f>
        <v>America</v>
      </c>
      <c r="Q8788" s="39" t="str">
        <f>VLOOKUP(D8788,GL_Master!$A$1:$D$80,2,FALSE)</f>
        <v>BS</v>
      </c>
      <c r="R8788" s="39" t="str">
        <f>VLOOKUP(D8788,GL_Master!$A$1:$D$80,3,FALSE)</f>
        <v>Accumulated Depreciation</v>
      </c>
      <c r="S8788" s="39" t="str">
        <f>VLOOKUP(D8788,GL_Master!$A$1:$D$80,4,FALSE)</f>
        <v>Accumulated Depreciation</v>
      </c>
    </row>
    <row r="8789" spans="1:19" x14ac:dyDescent="0.25">
      <c r="A8789" s="39" t="s">
        <v>262</v>
      </c>
      <c r="B8789" s="39" t="s">
        <v>235</v>
      </c>
      <c r="C8789" s="7">
        <v>44013</v>
      </c>
      <c r="D8789" s="39" t="s">
        <v>66</v>
      </c>
      <c r="E8789" s="39">
        <v>8162</v>
      </c>
      <c r="F8789" s="82">
        <f t="shared" si="411"/>
        <v>8.1620000000000008</v>
      </c>
      <c r="G8789" s="39">
        <f>VLOOKUP(N8789,Currecny_M!$A$1:$P$10,2,FALSE)</f>
        <v>75</v>
      </c>
      <c r="H8789" s="39">
        <f>MATCH(C8789,Currecny_M!$A$1:$P$1,0)</f>
        <v>5</v>
      </c>
      <c r="I8789" s="39">
        <f>VLOOKUP(N8789,Currecny_M!$A$1:$P$10,MATCH(Database!C8789,Currecny_M!$A$1:$P$1,0),FALSE)</f>
        <v>77.28</v>
      </c>
      <c r="J8789" s="82">
        <f t="shared" si="412"/>
        <v>630.75936000000002</v>
      </c>
      <c r="K8789" s="39">
        <f>VLOOKUP('Cover page'!$B$6,Currecny_M!$A$1:$P$10,MATCH(Database!C8789,Currecny_M!$A$1:$P$1,0),FALSE)</f>
        <v>1</v>
      </c>
      <c r="L8789" s="82">
        <f t="shared" si="413"/>
        <v>630.75936000000002</v>
      </c>
      <c r="M8789" s="82">
        <f>((E8789/$F$1)*VLOOKUP(N8789,Currecny_M!$A$1:$P$10,MATCH(Database!C8789,Currecny_M!$A$1:$P$1,0),FALSE))/VLOOKUP('Cover page'!$B$6,Currecny_M!$A$1:$P$10,MATCH(Database!C8789,Currecny_M!$A$1:$P$1,0),FALSE)</f>
        <v>630.75936000000002</v>
      </c>
      <c r="N8789" s="6" t="str">
        <f>VLOOKUP(B8789,Master!$A$2:$C$11,3,FALSE)</f>
        <v>USD</v>
      </c>
      <c r="O8789" s="6" t="str">
        <f>VLOOKUP(B8789,Master!$A$2:$C$11,2,FALSE)</f>
        <v>America</v>
      </c>
      <c r="Q8789" s="39" t="str">
        <f>VLOOKUP(D8789,GL_Master!$A$1:$D$80,2,FALSE)</f>
        <v>BS</v>
      </c>
      <c r="R8789" s="39" t="str">
        <f>VLOOKUP(D8789,GL_Master!$A$1:$D$80,3,FALSE)</f>
        <v>Gross Block</v>
      </c>
      <c r="S8789" s="39" t="str">
        <f>VLOOKUP(D8789,GL_Master!$A$1:$D$80,4,FALSE)</f>
        <v>Tangible Fixed assets</v>
      </c>
    </row>
    <row r="8790" spans="1:19" x14ac:dyDescent="0.25">
      <c r="A8790" s="39" t="s">
        <v>262</v>
      </c>
      <c r="B8790" s="39" t="s">
        <v>235</v>
      </c>
      <c r="C8790" s="7">
        <v>44013</v>
      </c>
      <c r="D8790" s="39" t="s">
        <v>67</v>
      </c>
      <c r="E8790" s="39">
        <v>3013</v>
      </c>
      <c r="F8790" s="82">
        <f t="shared" si="411"/>
        <v>3.0129999999999999</v>
      </c>
      <c r="G8790" s="39">
        <f>VLOOKUP(N8790,Currecny_M!$A$1:$P$10,2,FALSE)</f>
        <v>75</v>
      </c>
      <c r="H8790" s="39">
        <f>MATCH(C8790,Currecny_M!$A$1:$P$1,0)</f>
        <v>5</v>
      </c>
      <c r="I8790" s="39">
        <f>VLOOKUP(N8790,Currecny_M!$A$1:$P$10,MATCH(Database!C8790,Currecny_M!$A$1:$P$1,0),FALSE)</f>
        <v>77.28</v>
      </c>
      <c r="J8790" s="82">
        <f t="shared" si="412"/>
        <v>232.84464</v>
      </c>
      <c r="K8790" s="39">
        <f>VLOOKUP('Cover page'!$B$6,Currecny_M!$A$1:$P$10,MATCH(Database!C8790,Currecny_M!$A$1:$P$1,0),FALSE)</f>
        <v>1</v>
      </c>
      <c r="L8790" s="82">
        <f t="shared" si="413"/>
        <v>232.84464</v>
      </c>
      <c r="M8790" s="82">
        <f>((E8790/$F$1)*VLOOKUP(N8790,Currecny_M!$A$1:$P$10,MATCH(Database!C8790,Currecny_M!$A$1:$P$1,0),FALSE))/VLOOKUP('Cover page'!$B$6,Currecny_M!$A$1:$P$10,MATCH(Database!C8790,Currecny_M!$A$1:$P$1,0),FALSE)</f>
        <v>232.84464</v>
      </c>
      <c r="N8790" s="6" t="str">
        <f>VLOOKUP(B8790,Master!$A$2:$C$11,3,FALSE)</f>
        <v>USD</v>
      </c>
      <c r="O8790" s="6" t="str">
        <f>VLOOKUP(B8790,Master!$A$2:$C$11,2,FALSE)</f>
        <v>America</v>
      </c>
      <c r="Q8790" s="39" t="str">
        <f>VLOOKUP(D8790,GL_Master!$A$1:$D$80,2,FALSE)</f>
        <v>BS</v>
      </c>
      <c r="R8790" s="39" t="str">
        <f>VLOOKUP(D8790,GL_Master!$A$1:$D$80,3,FALSE)</f>
        <v>Gross Block</v>
      </c>
      <c r="S8790" s="39" t="str">
        <f>VLOOKUP(D8790,GL_Master!$A$1:$D$80,4,FALSE)</f>
        <v>Tangible Fixed assets</v>
      </c>
    </row>
    <row r="8791" spans="1:19" x14ac:dyDescent="0.25">
      <c r="A8791" s="39" t="s">
        <v>262</v>
      </c>
      <c r="B8791" s="39" t="s">
        <v>235</v>
      </c>
      <c r="C8791" s="7">
        <v>44013</v>
      </c>
      <c r="D8791" s="39" t="s">
        <v>68</v>
      </c>
      <c r="E8791" s="39">
        <v>-2631</v>
      </c>
      <c r="F8791" s="82">
        <f t="shared" si="411"/>
        <v>-2.6309999999999998</v>
      </c>
      <c r="G8791" s="39">
        <f>VLOOKUP(N8791,Currecny_M!$A$1:$P$10,2,FALSE)</f>
        <v>75</v>
      </c>
      <c r="H8791" s="39">
        <f>MATCH(C8791,Currecny_M!$A$1:$P$1,0)</f>
        <v>5</v>
      </c>
      <c r="I8791" s="39">
        <f>VLOOKUP(N8791,Currecny_M!$A$1:$P$10,MATCH(Database!C8791,Currecny_M!$A$1:$P$1,0),FALSE)</f>
        <v>77.28</v>
      </c>
      <c r="J8791" s="82">
        <f t="shared" si="412"/>
        <v>-203.32368</v>
      </c>
      <c r="K8791" s="39">
        <f>VLOOKUP('Cover page'!$B$6,Currecny_M!$A$1:$P$10,MATCH(Database!C8791,Currecny_M!$A$1:$P$1,0),FALSE)</f>
        <v>1</v>
      </c>
      <c r="L8791" s="82">
        <f t="shared" si="413"/>
        <v>-203.32368</v>
      </c>
      <c r="M8791" s="82">
        <f>((E8791/$F$1)*VLOOKUP(N8791,Currecny_M!$A$1:$P$10,MATCH(Database!C8791,Currecny_M!$A$1:$P$1,0),FALSE))/VLOOKUP('Cover page'!$B$6,Currecny_M!$A$1:$P$10,MATCH(Database!C8791,Currecny_M!$A$1:$P$1,0),FALSE)</f>
        <v>-203.32368</v>
      </c>
      <c r="N8791" s="6" t="str">
        <f>VLOOKUP(B8791,Master!$A$2:$C$11,3,FALSE)</f>
        <v>USD</v>
      </c>
      <c r="O8791" s="6" t="str">
        <f>VLOOKUP(B8791,Master!$A$2:$C$11,2,FALSE)</f>
        <v>America</v>
      </c>
      <c r="Q8791" s="39" t="str">
        <f>VLOOKUP(D8791,GL_Master!$A$1:$D$80,2,FALSE)</f>
        <v>BS</v>
      </c>
      <c r="R8791" s="39" t="str">
        <f>VLOOKUP(D8791,GL_Master!$A$1:$D$80,3,FALSE)</f>
        <v>Accumulated Depreciation</v>
      </c>
      <c r="S8791" s="39" t="str">
        <f>VLOOKUP(D8791,GL_Master!$A$1:$D$80,4,FALSE)</f>
        <v>Accumulated Depreciation</v>
      </c>
    </row>
    <row r="8792" spans="1:19" x14ac:dyDescent="0.25">
      <c r="A8792" s="39" t="s">
        <v>262</v>
      </c>
      <c r="B8792" s="39" t="s">
        <v>235</v>
      </c>
      <c r="C8792" s="7">
        <v>44013</v>
      </c>
      <c r="D8792" s="39" t="s">
        <v>69</v>
      </c>
      <c r="E8792" s="39">
        <v>4844</v>
      </c>
      <c r="F8792" s="82">
        <f t="shared" si="411"/>
        <v>4.8440000000000003</v>
      </c>
      <c r="G8792" s="39">
        <f>VLOOKUP(N8792,Currecny_M!$A$1:$P$10,2,FALSE)</f>
        <v>75</v>
      </c>
      <c r="H8792" s="39">
        <f>MATCH(C8792,Currecny_M!$A$1:$P$1,0)</f>
        <v>5</v>
      </c>
      <c r="I8792" s="39">
        <f>VLOOKUP(N8792,Currecny_M!$A$1:$P$10,MATCH(Database!C8792,Currecny_M!$A$1:$P$1,0),FALSE)</f>
        <v>77.28</v>
      </c>
      <c r="J8792" s="82">
        <f t="shared" si="412"/>
        <v>374.34432000000004</v>
      </c>
      <c r="K8792" s="39">
        <f>VLOOKUP('Cover page'!$B$6,Currecny_M!$A$1:$P$10,MATCH(Database!C8792,Currecny_M!$A$1:$P$1,0),FALSE)</f>
        <v>1</v>
      </c>
      <c r="L8792" s="82">
        <f t="shared" si="413"/>
        <v>374.34432000000004</v>
      </c>
      <c r="M8792" s="82">
        <f>((E8792/$F$1)*VLOOKUP(N8792,Currecny_M!$A$1:$P$10,MATCH(Database!C8792,Currecny_M!$A$1:$P$1,0),FALSE))/VLOOKUP('Cover page'!$B$6,Currecny_M!$A$1:$P$10,MATCH(Database!C8792,Currecny_M!$A$1:$P$1,0),FALSE)</f>
        <v>374.34432000000004</v>
      </c>
      <c r="N8792" s="6" t="str">
        <f>VLOOKUP(B8792,Master!$A$2:$C$11,3,FALSE)</f>
        <v>USD</v>
      </c>
      <c r="O8792" s="6" t="str">
        <f>VLOOKUP(B8792,Master!$A$2:$C$11,2,FALSE)</f>
        <v>America</v>
      </c>
      <c r="Q8792" s="39" t="str">
        <f>VLOOKUP(D8792,GL_Master!$A$1:$D$80,2,FALSE)</f>
        <v>BS</v>
      </c>
      <c r="R8792" s="39" t="str">
        <f>VLOOKUP(D8792,GL_Master!$A$1:$D$80,3,FALSE)</f>
        <v>Gross Block</v>
      </c>
      <c r="S8792" s="39" t="str">
        <f>VLOOKUP(D8792,GL_Master!$A$1:$D$80,4,FALSE)</f>
        <v>Tangible Fixed assets</v>
      </c>
    </row>
    <row r="8793" spans="1:19" x14ac:dyDescent="0.25">
      <c r="A8793" s="39" t="s">
        <v>262</v>
      </c>
      <c r="B8793" s="39" t="s">
        <v>235</v>
      </c>
      <c r="C8793" s="7">
        <v>44013</v>
      </c>
      <c r="D8793" s="39" t="s">
        <v>70</v>
      </c>
      <c r="E8793" s="39">
        <v>-185</v>
      </c>
      <c r="F8793" s="82">
        <f t="shared" si="411"/>
        <v>-0.185</v>
      </c>
      <c r="G8793" s="39">
        <f>VLOOKUP(N8793,Currecny_M!$A$1:$P$10,2,FALSE)</f>
        <v>75</v>
      </c>
      <c r="H8793" s="39">
        <f>MATCH(C8793,Currecny_M!$A$1:$P$1,0)</f>
        <v>5</v>
      </c>
      <c r="I8793" s="39">
        <f>VLOOKUP(N8793,Currecny_M!$A$1:$P$10,MATCH(Database!C8793,Currecny_M!$A$1:$P$1,0),FALSE)</f>
        <v>77.28</v>
      </c>
      <c r="J8793" s="82">
        <f t="shared" si="412"/>
        <v>-14.296799999999999</v>
      </c>
      <c r="K8793" s="39">
        <f>VLOOKUP('Cover page'!$B$6,Currecny_M!$A$1:$P$10,MATCH(Database!C8793,Currecny_M!$A$1:$P$1,0),FALSE)</f>
        <v>1</v>
      </c>
      <c r="L8793" s="82">
        <f t="shared" si="413"/>
        <v>-14.296799999999999</v>
      </c>
      <c r="M8793" s="82">
        <f>((E8793/$F$1)*VLOOKUP(N8793,Currecny_M!$A$1:$P$10,MATCH(Database!C8793,Currecny_M!$A$1:$P$1,0),FALSE))/VLOOKUP('Cover page'!$B$6,Currecny_M!$A$1:$P$10,MATCH(Database!C8793,Currecny_M!$A$1:$P$1,0),FALSE)</f>
        <v>-14.296799999999999</v>
      </c>
      <c r="N8793" s="6" t="str">
        <f>VLOOKUP(B8793,Master!$A$2:$C$11,3,FALSE)</f>
        <v>USD</v>
      </c>
      <c r="O8793" s="6" t="str">
        <f>VLOOKUP(B8793,Master!$A$2:$C$11,2,FALSE)</f>
        <v>America</v>
      </c>
      <c r="Q8793" s="39" t="str">
        <f>VLOOKUP(D8793,GL_Master!$A$1:$D$80,2,FALSE)</f>
        <v>BS</v>
      </c>
      <c r="R8793" s="39" t="str">
        <f>VLOOKUP(D8793,GL_Master!$A$1:$D$80,3,FALSE)</f>
        <v>Accumulated Depreciation</v>
      </c>
      <c r="S8793" s="39" t="str">
        <f>VLOOKUP(D8793,GL_Master!$A$1:$D$80,4,FALSE)</f>
        <v>Accumulated Depreciation</v>
      </c>
    </row>
    <row r="8794" spans="1:19" x14ac:dyDescent="0.25">
      <c r="A8794" s="39" t="s">
        <v>262</v>
      </c>
      <c r="B8794" s="39" t="s">
        <v>235</v>
      </c>
      <c r="C8794" s="7">
        <v>44013</v>
      </c>
      <c r="D8794" s="39" t="s">
        <v>71</v>
      </c>
      <c r="E8794" s="39">
        <v>9210</v>
      </c>
      <c r="F8794" s="82">
        <f t="shared" si="411"/>
        <v>9.2100000000000009</v>
      </c>
      <c r="G8794" s="39">
        <f>VLOOKUP(N8794,Currecny_M!$A$1:$P$10,2,FALSE)</f>
        <v>75</v>
      </c>
      <c r="H8794" s="39">
        <f>MATCH(C8794,Currecny_M!$A$1:$P$1,0)</f>
        <v>5</v>
      </c>
      <c r="I8794" s="39">
        <f>VLOOKUP(N8794,Currecny_M!$A$1:$P$10,MATCH(Database!C8794,Currecny_M!$A$1:$P$1,0),FALSE)</f>
        <v>77.28</v>
      </c>
      <c r="J8794" s="82">
        <f t="shared" si="412"/>
        <v>711.74880000000007</v>
      </c>
      <c r="K8794" s="39">
        <f>VLOOKUP('Cover page'!$B$6,Currecny_M!$A$1:$P$10,MATCH(Database!C8794,Currecny_M!$A$1:$P$1,0),FALSE)</f>
        <v>1</v>
      </c>
      <c r="L8794" s="82">
        <f t="shared" si="413"/>
        <v>711.74880000000007</v>
      </c>
      <c r="M8794" s="82">
        <f>((E8794/$F$1)*VLOOKUP(N8794,Currecny_M!$A$1:$P$10,MATCH(Database!C8794,Currecny_M!$A$1:$P$1,0),FALSE))/VLOOKUP('Cover page'!$B$6,Currecny_M!$A$1:$P$10,MATCH(Database!C8794,Currecny_M!$A$1:$P$1,0),FALSE)</f>
        <v>711.74880000000007</v>
      </c>
      <c r="N8794" s="6" t="str">
        <f>VLOOKUP(B8794,Master!$A$2:$C$11,3,FALSE)</f>
        <v>USD</v>
      </c>
      <c r="O8794" s="6" t="str">
        <f>VLOOKUP(B8794,Master!$A$2:$C$11,2,FALSE)</f>
        <v>America</v>
      </c>
      <c r="Q8794" s="39" t="str">
        <f>VLOOKUP(D8794,GL_Master!$A$1:$D$80,2,FALSE)</f>
        <v>BS</v>
      </c>
      <c r="R8794" s="39" t="str">
        <f>VLOOKUP(D8794,GL_Master!$A$1:$D$80,3,FALSE)</f>
        <v>Gross Block</v>
      </c>
      <c r="S8794" s="39" t="str">
        <f>VLOOKUP(D8794,GL_Master!$A$1:$D$80,4,FALSE)</f>
        <v>Tangible Fixed assets</v>
      </c>
    </row>
    <row r="8795" spans="1:19" x14ac:dyDescent="0.25">
      <c r="A8795" s="39" t="s">
        <v>262</v>
      </c>
      <c r="B8795" s="39" t="s">
        <v>235</v>
      </c>
      <c r="C8795" s="7">
        <v>44013</v>
      </c>
      <c r="D8795" s="39" t="s">
        <v>72</v>
      </c>
      <c r="E8795" s="39">
        <v>76</v>
      </c>
      <c r="F8795" s="82">
        <f t="shared" si="411"/>
        <v>7.5999999999999998E-2</v>
      </c>
      <c r="G8795" s="39">
        <f>VLOOKUP(N8795,Currecny_M!$A$1:$P$10,2,FALSE)</f>
        <v>75</v>
      </c>
      <c r="H8795" s="39">
        <f>MATCH(C8795,Currecny_M!$A$1:$P$1,0)</f>
        <v>5</v>
      </c>
      <c r="I8795" s="39">
        <f>VLOOKUP(N8795,Currecny_M!$A$1:$P$10,MATCH(Database!C8795,Currecny_M!$A$1:$P$1,0),FALSE)</f>
        <v>77.28</v>
      </c>
      <c r="J8795" s="82">
        <f t="shared" si="412"/>
        <v>5.8732800000000003</v>
      </c>
      <c r="K8795" s="39">
        <f>VLOOKUP('Cover page'!$B$6,Currecny_M!$A$1:$P$10,MATCH(Database!C8795,Currecny_M!$A$1:$P$1,0),FALSE)</f>
        <v>1</v>
      </c>
      <c r="L8795" s="82">
        <f t="shared" si="413"/>
        <v>5.8732800000000003</v>
      </c>
      <c r="M8795" s="82">
        <f>((E8795/$F$1)*VLOOKUP(N8795,Currecny_M!$A$1:$P$10,MATCH(Database!C8795,Currecny_M!$A$1:$P$1,0),FALSE))/VLOOKUP('Cover page'!$B$6,Currecny_M!$A$1:$P$10,MATCH(Database!C8795,Currecny_M!$A$1:$P$1,0),FALSE)</f>
        <v>5.8732800000000003</v>
      </c>
      <c r="N8795" s="6" t="str">
        <f>VLOOKUP(B8795,Master!$A$2:$C$11,3,FALSE)</f>
        <v>USD</v>
      </c>
      <c r="O8795" s="6" t="str">
        <f>VLOOKUP(B8795,Master!$A$2:$C$11,2,FALSE)</f>
        <v>America</v>
      </c>
      <c r="Q8795" s="39" t="str">
        <f>VLOOKUP(D8795,GL_Master!$A$1:$D$80,2,FALSE)</f>
        <v>BS</v>
      </c>
      <c r="R8795" s="39" t="str">
        <f>VLOOKUP(D8795,GL_Master!$A$1:$D$80,3,FALSE)</f>
        <v>Gross Block</v>
      </c>
      <c r="S8795" s="39" t="str">
        <f>VLOOKUP(D8795,GL_Master!$A$1:$D$80,4,FALSE)</f>
        <v>Tangible Fixed assets</v>
      </c>
    </row>
    <row r="8796" spans="1:19" x14ac:dyDescent="0.25">
      <c r="A8796" s="39" t="s">
        <v>262</v>
      </c>
      <c r="B8796" s="39" t="s">
        <v>235</v>
      </c>
      <c r="C8796" s="7">
        <v>44013</v>
      </c>
      <c r="D8796" s="39" t="s">
        <v>73</v>
      </c>
      <c r="E8796" s="39">
        <v>35</v>
      </c>
      <c r="F8796" s="82">
        <f t="shared" si="411"/>
        <v>3.5000000000000003E-2</v>
      </c>
      <c r="G8796" s="39">
        <f>VLOOKUP(N8796,Currecny_M!$A$1:$P$10,2,FALSE)</f>
        <v>75</v>
      </c>
      <c r="H8796" s="39">
        <f>MATCH(C8796,Currecny_M!$A$1:$P$1,0)</f>
        <v>5</v>
      </c>
      <c r="I8796" s="39">
        <f>VLOOKUP(N8796,Currecny_M!$A$1:$P$10,MATCH(Database!C8796,Currecny_M!$A$1:$P$1,0),FALSE)</f>
        <v>77.28</v>
      </c>
      <c r="J8796" s="82">
        <f t="shared" si="412"/>
        <v>2.7048000000000001</v>
      </c>
      <c r="K8796" s="39">
        <f>VLOOKUP('Cover page'!$B$6,Currecny_M!$A$1:$P$10,MATCH(Database!C8796,Currecny_M!$A$1:$P$1,0),FALSE)</f>
        <v>1</v>
      </c>
      <c r="L8796" s="82">
        <f t="shared" si="413"/>
        <v>2.7048000000000001</v>
      </c>
      <c r="M8796" s="82">
        <f>((E8796/$F$1)*VLOOKUP(N8796,Currecny_M!$A$1:$P$10,MATCH(Database!C8796,Currecny_M!$A$1:$P$1,0),FALSE))/VLOOKUP('Cover page'!$B$6,Currecny_M!$A$1:$P$10,MATCH(Database!C8796,Currecny_M!$A$1:$P$1,0),FALSE)</f>
        <v>2.7048000000000001</v>
      </c>
      <c r="N8796" s="6" t="str">
        <f>VLOOKUP(B8796,Master!$A$2:$C$11,3,FALSE)</f>
        <v>USD</v>
      </c>
      <c r="O8796" s="6" t="str">
        <f>VLOOKUP(B8796,Master!$A$2:$C$11,2,FALSE)</f>
        <v>America</v>
      </c>
      <c r="Q8796" s="39" t="str">
        <f>VLOOKUP(D8796,GL_Master!$A$1:$D$80,2,FALSE)</f>
        <v>BS</v>
      </c>
      <c r="R8796" s="39" t="str">
        <f>VLOOKUP(D8796,GL_Master!$A$1:$D$80,3,FALSE)</f>
        <v>Gross Block</v>
      </c>
      <c r="S8796" s="39" t="str">
        <f>VLOOKUP(D8796,GL_Master!$A$1:$D$80,4,FALSE)</f>
        <v>Tangible Fixed assets</v>
      </c>
    </row>
    <row r="8797" spans="1:19" x14ac:dyDescent="0.25">
      <c r="A8797" s="39" t="s">
        <v>262</v>
      </c>
      <c r="B8797" s="39" t="s">
        <v>235</v>
      </c>
      <c r="C8797" s="7">
        <v>44013</v>
      </c>
      <c r="D8797" s="39" t="s">
        <v>74</v>
      </c>
      <c r="E8797" s="39">
        <v>-8509</v>
      </c>
      <c r="F8797" s="82">
        <f t="shared" si="411"/>
        <v>-8.5090000000000003</v>
      </c>
      <c r="G8797" s="39">
        <f>VLOOKUP(N8797,Currecny_M!$A$1:$P$10,2,FALSE)</f>
        <v>75</v>
      </c>
      <c r="H8797" s="39">
        <f>MATCH(C8797,Currecny_M!$A$1:$P$1,0)</f>
        <v>5</v>
      </c>
      <c r="I8797" s="39">
        <f>VLOOKUP(N8797,Currecny_M!$A$1:$P$10,MATCH(Database!C8797,Currecny_M!$A$1:$P$1,0),FALSE)</f>
        <v>77.28</v>
      </c>
      <c r="J8797" s="82">
        <f t="shared" si="412"/>
        <v>-657.57551999999998</v>
      </c>
      <c r="K8797" s="39">
        <f>VLOOKUP('Cover page'!$B$6,Currecny_M!$A$1:$P$10,MATCH(Database!C8797,Currecny_M!$A$1:$P$1,0),FALSE)</f>
        <v>1</v>
      </c>
      <c r="L8797" s="82">
        <f t="shared" si="413"/>
        <v>-657.57551999999998</v>
      </c>
      <c r="M8797" s="82">
        <f>((E8797/$F$1)*VLOOKUP(N8797,Currecny_M!$A$1:$P$10,MATCH(Database!C8797,Currecny_M!$A$1:$P$1,0),FALSE))/VLOOKUP('Cover page'!$B$6,Currecny_M!$A$1:$P$10,MATCH(Database!C8797,Currecny_M!$A$1:$P$1,0),FALSE)</f>
        <v>-657.57551999999998</v>
      </c>
      <c r="N8797" s="6" t="str">
        <f>VLOOKUP(B8797,Master!$A$2:$C$11,3,FALSE)</f>
        <v>USD</v>
      </c>
      <c r="O8797" s="6" t="str">
        <f>VLOOKUP(B8797,Master!$A$2:$C$11,2,FALSE)</f>
        <v>America</v>
      </c>
      <c r="Q8797" s="39" t="str">
        <f>VLOOKUP(D8797,GL_Master!$A$1:$D$80,2,FALSE)</f>
        <v>BS</v>
      </c>
      <c r="R8797" s="39" t="str">
        <f>VLOOKUP(D8797,GL_Master!$A$1:$D$80,3,FALSE)</f>
        <v>Accumulated Depreciation</v>
      </c>
      <c r="S8797" s="39" t="str">
        <f>VLOOKUP(D8797,GL_Master!$A$1:$D$80,4,FALSE)</f>
        <v>Accumulated Depreciation</v>
      </c>
    </row>
    <row r="8798" spans="1:19" x14ac:dyDescent="0.25">
      <c r="A8798" s="39" t="s">
        <v>262</v>
      </c>
      <c r="B8798" s="39" t="s">
        <v>235</v>
      </c>
      <c r="C8798" s="7">
        <v>44013</v>
      </c>
      <c r="D8798" s="39" t="s">
        <v>21</v>
      </c>
      <c r="E8798" s="39">
        <v>707</v>
      </c>
      <c r="F8798" s="82">
        <f t="shared" si="411"/>
        <v>0.70699999999999996</v>
      </c>
      <c r="G8798" s="39">
        <f>VLOOKUP(N8798,Currecny_M!$A$1:$P$10,2,FALSE)</f>
        <v>75</v>
      </c>
      <c r="H8798" s="39">
        <f>MATCH(C8798,Currecny_M!$A$1:$P$1,0)</f>
        <v>5</v>
      </c>
      <c r="I8798" s="39">
        <f>VLOOKUP(N8798,Currecny_M!$A$1:$P$10,MATCH(Database!C8798,Currecny_M!$A$1:$P$1,0),FALSE)</f>
        <v>77.28</v>
      </c>
      <c r="J8798" s="82">
        <f t="shared" si="412"/>
        <v>54.636959999999995</v>
      </c>
      <c r="K8798" s="39">
        <f>VLOOKUP('Cover page'!$B$6,Currecny_M!$A$1:$P$10,MATCH(Database!C8798,Currecny_M!$A$1:$P$1,0),FALSE)</f>
        <v>1</v>
      </c>
      <c r="L8798" s="82">
        <f t="shared" si="413"/>
        <v>54.636959999999995</v>
      </c>
      <c r="M8798" s="82">
        <f>((E8798/$F$1)*VLOOKUP(N8798,Currecny_M!$A$1:$P$10,MATCH(Database!C8798,Currecny_M!$A$1:$P$1,0),FALSE))/VLOOKUP('Cover page'!$B$6,Currecny_M!$A$1:$P$10,MATCH(Database!C8798,Currecny_M!$A$1:$P$1,0),FALSE)</f>
        <v>54.636959999999995</v>
      </c>
      <c r="N8798" s="6" t="str">
        <f>VLOOKUP(B8798,Master!$A$2:$C$11,3,FALSE)</f>
        <v>USD</v>
      </c>
      <c r="O8798" s="6" t="str">
        <f>VLOOKUP(B8798,Master!$A$2:$C$11,2,FALSE)</f>
        <v>America</v>
      </c>
      <c r="Q8798" s="39" t="str">
        <f>VLOOKUP(D8798,GL_Master!$A$1:$D$80,2,FALSE)</f>
        <v>BS</v>
      </c>
      <c r="R8798" s="39" t="str">
        <f>VLOOKUP(D8798,GL_Master!$A$1:$D$80,3,FALSE)</f>
        <v>Gross Block</v>
      </c>
      <c r="S8798" s="39" t="str">
        <f>VLOOKUP(D8798,GL_Master!$A$1:$D$80,4,FALSE)</f>
        <v>Tangible Fixed assets</v>
      </c>
    </row>
    <row r="8799" spans="1:19" x14ac:dyDescent="0.25">
      <c r="A8799" s="39" t="s">
        <v>262</v>
      </c>
      <c r="B8799" s="39" t="s">
        <v>235</v>
      </c>
      <c r="C8799" s="7">
        <v>44013</v>
      </c>
      <c r="D8799" s="39" t="s">
        <v>27</v>
      </c>
      <c r="E8799" s="39">
        <v>1654</v>
      </c>
      <c r="F8799" s="82">
        <f t="shared" si="411"/>
        <v>1.6539999999999999</v>
      </c>
      <c r="G8799" s="39">
        <f>VLOOKUP(N8799,Currecny_M!$A$1:$P$10,2,FALSE)</f>
        <v>75</v>
      </c>
      <c r="H8799" s="39">
        <f>MATCH(C8799,Currecny_M!$A$1:$P$1,0)</f>
        <v>5</v>
      </c>
      <c r="I8799" s="39">
        <f>VLOOKUP(N8799,Currecny_M!$A$1:$P$10,MATCH(Database!C8799,Currecny_M!$A$1:$P$1,0),FALSE)</f>
        <v>77.28</v>
      </c>
      <c r="J8799" s="82">
        <f t="shared" si="412"/>
        <v>127.82111999999999</v>
      </c>
      <c r="K8799" s="39">
        <f>VLOOKUP('Cover page'!$B$6,Currecny_M!$A$1:$P$10,MATCH(Database!C8799,Currecny_M!$A$1:$P$1,0),FALSE)</f>
        <v>1</v>
      </c>
      <c r="L8799" s="82">
        <f t="shared" si="413"/>
        <v>127.82111999999999</v>
      </c>
      <c r="M8799" s="82">
        <f>((E8799/$F$1)*VLOOKUP(N8799,Currecny_M!$A$1:$P$10,MATCH(Database!C8799,Currecny_M!$A$1:$P$1,0),FALSE))/VLOOKUP('Cover page'!$B$6,Currecny_M!$A$1:$P$10,MATCH(Database!C8799,Currecny_M!$A$1:$P$1,0),FALSE)</f>
        <v>127.82111999999999</v>
      </c>
      <c r="N8799" s="6" t="str">
        <f>VLOOKUP(B8799,Master!$A$2:$C$11,3,FALSE)</f>
        <v>USD</v>
      </c>
      <c r="O8799" s="6" t="str">
        <f>VLOOKUP(B8799,Master!$A$2:$C$11,2,FALSE)</f>
        <v>America</v>
      </c>
      <c r="Q8799" s="39" t="str">
        <f>VLOOKUP(D8799,GL_Master!$A$1:$D$80,2,FALSE)</f>
        <v>BS</v>
      </c>
      <c r="R8799" s="39" t="str">
        <f>VLOOKUP(D8799,GL_Master!$A$1:$D$80,3,FALSE)</f>
        <v>Gross Block</v>
      </c>
      <c r="S8799" s="39" t="str">
        <f>VLOOKUP(D8799,GL_Master!$A$1:$D$80,4,FALSE)</f>
        <v>Tangible Fixed assets</v>
      </c>
    </row>
    <row r="8800" spans="1:19" x14ac:dyDescent="0.25">
      <c r="A8800" s="39" t="s">
        <v>262</v>
      </c>
      <c r="B8800" s="39" t="s">
        <v>235</v>
      </c>
      <c r="C8800" s="7">
        <v>44013</v>
      </c>
      <c r="D8800" s="39" t="s">
        <v>75</v>
      </c>
      <c r="E8800" s="39">
        <v>-35</v>
      </c>
      <c r="F8800" s="82">
        <f t="shared" si="411"/>
        <v>-3.5000000000000003E-2</v>
      </c>
      <c r="G8800" s="39">
        <f>VLOOKUP(N8800,Currecny_M!$A$1:$P$10,2,FALSE)</f>
        <v>75</v>
      </c>
      <c r="H8800" s="39">
        <f>MATCH(C8800,Currecny_M!$A$1:$P$1,0)</f>
        <v>5</v>
      </c>
      <c r="I8800" s="39">
        <f>VLOOKUP(N8800,Currecny_M!$A$1:$P$10,MATCH(Database!C8800,Currecny_M!$A$1:$P$1,0),FALSE)</f>
        <v>77.28</v>
      </c>
      <c r="J8800" s="82">
        <f t="shared" si="412"/>
        <v>-2.7048000000000001</v>
      </c>
      <c r="K8800" s="39">
        <f>VLOOKUP('Cover page'!$B$6,Currecny_M!$A$1:$P$10,MATCH(Database!C8800,Currecny_M!$A$1:$P$1,0),FALSE)</f>
        <v>1</v>
      </c>
      <c r="L8800" s="82">
        <f t="shared" si="413"/>
        <v>-2.7048000000000001</v>
      </c>
      <c r="M8800" s="82">
        <f>((E8800/$F$1)*VLOOKUP(N8800,Currecny_M!$A$1:$P$10,MATCH(Database!C8800,Currecny_M!$A$1:$P$1,0),FALSE))/VLOOKUP('Cover page'!$B$6,Currecny_M!$A$1:$P$10,MATCH(Database!C8800,Currecny_M!$A$1:$P$1,0),FALSE)</f>
        <v>-2.7048000000000001</v>
      </c>
      <c r="N8800" s="6" t="str">
        <f>VLOOKUP(B8800,Master!$A$2:$C$11,3,FALSE)</f>
        <v>USD</v>
      </c>
      <c r="O8800" s="6" t="str">
        <f>VLOOKUP(B8800,Master!$A$2:$C$11,2,FALSE)</f>
        <v>America</v>
      </c>
      <c r="Q8800" s="39" t="str">
        <f>VLOOKUP(D8800,GL_Master!$A$1:$D$80,2,FALSE)</f>
        <v>BS</v>
      </c>
      <c r="R8800" s="39" t="str">
        <f>VLOOKUP(D8800,GL_Master!$A$1:$D$80,3,FALSE)</f>
        <v>Gross Block</v>
      </c>
      <c r="S8800" s="39" t="str">
        <f>VLOOKUP(D8800,GL_Master!$A$1:$D$80,4,FALSE)</f>
        <v>Tangible Fixed assets</v>
      </c>
    </row>
    <row r="8801" spans="1:19" x14ac:dyDescent="0.25">
      <c r="A8801" s="39" t="s">
        <v>262</v>
      </c>
      <c r="B8801" s="39" t="s">
        <v>235</v>
      </c>
      <c r="C8801" s="7">
        <v>44013</v>
      </c>
      <c r="D8801" s="39" t="s">
        <v>76</v>
      </c>
      <c r="E8801" s="39">
        <v>901</v>
      </c>
      <c r="F8801" s="82">
        <f t="shared" si="411"/>
        <v>0.90100000000000002</v>
      </c>
      <c r="G8801" s="39">
        <f>VLOOKUP(N8801,Currecny_M!$A$1:$P$10,2,FALSE)</f>
        <v>75</v>
      </c>
      <c r="H8801" s="39">
        <f>MATCH(C8801,Currecny_M!$A$1:$P$1,0)</f>
        <v>5</v>
      </c>
      <c r="I8801" s="39">
        <f>VLOOKUP(N8801,Currecny_M!$A$1:$P$10,MATCH(Database!C8801,Currecny_M!$A$1:$P$1,0),FALSE)</f>
        <v>77.28</v>
      </c>
      <c r="J8801" s="82">
        <f t="shared" si="412"/>
        <v>69.629280000000008</v>
      </c>
      <c r="K8801" s="39">
        <f>VLOOKUP('Cover page'!$B$6,Currecny_M!$A$1:$P$10,MATCH(Database!C8801,Currecny_M!$A$1:$P$1,0),FALSE)</f>
        <v>1</v>
      </c>
      <c r="L8801" s="82">
        <f t="shared" si="413"/>
        <v>69.629280000000008</v>
      </c>
      <c r="M8801" s="82">
        <f>((E8801/$F$1)*VLOOKUP(N8801,Currecny_M!$A$1:$P$10,MATCH(Database!C8801,Currecny_M!$A$1:$P$1,0),FALSE))/VLOOKUP('Cover page'!$B$6,Currecny_M!$A$1:$P$10,MATCH(Database!C8801,Currecny_M!$A$1:$P$1,0),FALSE)</f>
        <v>69.629280000000008</v>
      </c>
      <c r="N8801" s="6" t="str">
        <f>VLOOKUP(B8801,Master!$A$2:$C$11,3,FALSE)</f>
        <v>USD</v>
      </c>
      <c r="O8801" s="6" t="str">
        <f>VLOOKUP(B8801,Master!$A$2:$C$11,2,FALSE)</f>
        <v>America</v>
      </c>
      <c r="Q8801" s="39" t="str">
        <f>VLOOKUP(D8801,GL_Master!$A$1:$D$80,2,FALSE)</f>
        <v>BS</v>
      </c>
      <c r="R8801" s="39" t="str">
        <f>VLOOKUP(D8801,GL_Master!$A$1:$D$80,3,FALSE)</f>
        <v>Inventories</v>
      </c>
      <c r="S8801" s="39" t="str">
        <f>VLOOKUP(D8801,GL_Master!$A$1:$D$80,4,FALSE)</f>
        <v>Inventory</v>
      </c>
    </row>
    <row r="8802" spans="1:19" x14ac:dyDescent="0.25">
      <c r="A8802" s="39" t="s">
        <v>262</v>
      </c>
      <c r="B8802" s="39" t="s">
        <v>235</v>
      </c>
      <c r="C8802" s="7">
        <v>44013</v>
      </c>
      <c r="D8802" s="39" t="s">
        <v>77</v>
      </c>
      <c r="E8802" s="39">
        <v>2337</v>
      </c>
      <c r="F8802" s="82">
        <f t="shared" si="411"/>
        <v>2.3370000000000002</v>
      </c>
      <c r="G8802" s="39">
        <f>VLOOKUP(N8802,Currecny_M!$A$1:$P$10,2,FALSE)</f>
        <v>75</v>
      </c>
      <c r="H8802" s="39">
        <f>MATCH(C8802,Currecny_M!$A$1:$P$1,0)</f>
        <v>5</v>
      </c>
      <c r="I8802" s="39">
        <f>VLOOKUP(N8802,Currecny_M!$A$1:$P$10,MATCH(Database!C8802,Currecny_M!$A$1:$P$1,0),FALSE)</f>
        <v>77.28</v>
      </c>
      <c r="J8802" s="82">
        <f t="shared" si="412"/>
        <v>180.60336000000001</v>
      </c>
      <c r="K8802" s="39">
        <f>VLOOKUP('Cover page'!$B$6,Currecny_M!$A$1:$P$10,MATCH(Database!C8802,Currecny_M!$A$1:$P$1,0),FALSE)</f>
        <v>1</v>
      </c>
      <c r="L8802" s="82">
        <f t="shared" si="413"/>
        <v>180.60336000000001</v>
      </c>
      <c r="M8802" s="82">
        <f>((E8802/$F$1)*VLOOKUP(N8802,Currecny_M!$A$1:$P$10,MATCH(Database!C8802,Currecny_M!$A$1:$P$1,0),FALSE))/VLOOKUP('Cover page'!$B$6,Currecny_M!$A$1:$P$10,MATCH(Database!C8802,Currecny_M!$A$1:$P$1,0),FALSE)</f>
        <v>180.60336000000001</v>
      </c>
      <c r="N8802" s="6" t="str">
        <f>VLOOKUP(B8802,Master!$A$2:$C$11,3,FALSE)</f>
        <v>USD</v>
      </c>
      <c r="O8802" s="6" t="str">
        <f>VLOOKUP(B8802,Master!$A$2:$C$11,2,FALSE)</f>
        <v>America</v>
      </c>
      <c r="Q8802" s="39" t="str">
        <f>VLOOKUP(D8802,GL_Master!$A$1:$D$80,2,FALSE)</f>
        <v>BS</v>
      </c>
      <c r="R8802" s="39" t="str">
        <f>VLOOKUP(D8802,GL_Master!$A$1:$D$80,3,FALSE)</f>
        <v>Inventories</v>
      </c>
      <c r="S8802" s="39" t="str">
        <f>VLOOKUP(D8802,GL_Master!$A$1:$D$80,4,FALSE)</f>
        <v>Inventory</v>
      </c>
    </row>
    <row r="8803" spans="1:19" x14ac:dyDescent="0.25">
      <c r="A8803" s="39" t="s">
        <v>262</v>
      </c>
      <c r="B8803" s="39" t="s">
        <v>235</v>
      </c>
      <c r="C8803" s="7">
        <v>44013</v>
      </c>
      <c r="D8803" s="39" t="s">
        <v>2</v>
      </c>
      <c r="E8803" s="39">
        <v>236355</v>
      </c>
      <c r="F8803" s="82">
        <f t="shared" si="411"/>
        <v>236.35499999999999</v>
      </c>
      <c r="G8803" s="39">
        <f>VLOOKUP(N8803,Currecny_M!$A$1:$P$10,2,FALSE)</f>
        <v>75</v>
      </c>
      <c r="H8803" s="39">
        <f>MATCH(C8803,Currecny_M!$A$1:$P$1,0)</f>
        <v>5</v>
      </c>
      <c r="I8803" s="39">
        <f>VLOOKUP(N8803,Currecny_M!$A$1:$P$10,MATCH(Database!C8803,Currecny_M!$A$1:$P$1,0),FALSE)</f>
        <v>77.28</v>
      </c>
      <c r="J8803" s="82">
        <f t="shared" si="412"/>
        <v>18265.5144</v>
      </c>
      <c r="K8803" s="39">
        <f>VLOOKUP('Cover page'!$B$6,Currecny_M!$A$1:$P$10,MATCH(Database!C8803,Currecny_M!$A$1:$P$1,0),FALSE)</f>
        <v>1</v>
      </c>
      <c r="L8803" s="82">
        <f t="shared" si="413"/>
        <v>18265.5144</v>
      </c>
      <c r="M8803" s="82">
        <f>((E8803/$F$1)*VLOOKUP(N8803,Currecny_M!$A$1:$P$10,MATCH(Database!C8803,Currecny_M!$A$1:$P$1,0),FALSE))/VLOOKUP('Cover page'!$B$6,Currecny_M!$A$1:$P$10,MATCH(Database!C8803,Currecny_M!$A$1:$P$1,0),FALSE)</f>
        <v>18265.5144</v>
      </c>
      <c r="N8803" s="6" t="str">
        <f>VLOOKUP(B8803,Master!$A$2:$C$11,3,FALSE)</f>
        <v>USD</v>
      </c>
      <c r="O8803" s="6" t="str">
        <f>VLOOKUP(B8803,Master!$A$2:$C$11,2,FALSE)</f>
        <v>America</v>
      </c>
      <c r="Q8803" s="39" t="str">
        <f>VLOOKUP(D8803,GL_Master!$A$1:$D$80,2,FALSE)</f>
        <v>BS</v>
      </c>
      <c r="R8803" s="39" t="str">
        <f>VLOOKUP(D8803,GL_Master!$A$1:$D$80,3,FALSE)</f>
        <v>Trade receivables</v>
      </c>
      <c r="S8803" s="39" t="str">
        <f>VLOOKUP(D8803,GL_Master!$A$1:$D$80,4,FALSE)</f>
        <v>Unsecured, considered good</v>
      </c>
    </row>
    <row r="8804" spans="1:19" x14ac:dyDescent="0.25">
      <c r="A8804" s="39" t="s">
        <v>262</v>
      </c>
      <c r="B8804" s="39" t="s">
        <v>235</v>
      </c>
      <c r="C8804" s="7">
        <v>44013</v>
      </c>
      <c r="D8804" s="39" t="s">
        <v>78</v>
      </c>
      <c r="E8804" s="39">
        <v>37</v>
      </c>
      <c r="F8804" s="82">
        <f t="shared" si="411"/>
        <v>3.6999999999999998E-2</v>
      </c>
      <c r="G8804" s="39">
        <f>VLOOKUP(N8804,Currecny_M!$A$1:$P$10,2,FALSE)</f>
        <v>75</v>
      </c>
      <c r="H8804" s="39">
        <f>MATCH(C8804,Currecny_M!$A$1:$P$1,0)</f>
        <v>5</v>
      </c>
      <c r="I8804" s="39">
        <f>VLOOKUP(N8804,Currecny_M!$A$1:$P$10,MATCH(Database!C8804,Currecny_M!$A$1:$P$1,0),FALSE)</f>
        <v>77.28</v>
      </c>
      <c r="J8804" s="82">
        <f t="shared" si="412"/>
        <v>2.8593599999999997</v>
      </c>
      <c r="K8804" s="39">
        <f>VLOOKUP('Cover page'!$B$6,Currecny_M!$A$1:$P$10,MATCH(Database!C8804,Currecny_M!$A$1:$P$1,0),FALSE)</f>
        <v>1</v>
      </c>
      <c r="L8804" s="82">
        <f t="shared" si="413"/>
        <v>2.8593599999999997</v>
      </c>
      <c r="M8804" s="82">
        <f>((E8804/$F$1)*VLOOKUP(N8804,Currecny_M!$A$1:$P$10,MATCH(Database!C8804,Currecny_M!$A$1:$P$1,0),FALSE))/VLOOKUP('Cover page'!$B$6,Currecny_M!$A$1:$P$10,MATCH(Database!C8804,Currecny_M!$A$1:$P$1,0),FALSE)</f>
        <v>2.8593599999999997</v>
      </c>
      <c r="N8804" s="6" t="str">
        <f>VLOOKUP(B8804,Master!$A$2:$C$11,3,FALSE)</f>
        <v>USD</v>
      </c>
      <c r="O8804" s="6" t="str">
        <f>VLOOKUP(B8804,Master!$A$2:$C$11,2,FALSE)</f>
        <v>America</v>
      </c>
      <c r="Q8804" s="39" t="str">
        <f>VLOOKUP(D8804,GL_Master!$A$1:$D$80,2,FALSE)</f>
        <v>BS</v>
      </c>
      <c r="R8804" s="39" t="str">
        <f>VLOOKUP(D8804,GL_Master!$A$1:$D$80,3,FALSE)</f>
        <v>Cash &amp; Bank Balances</v>
      </c>
      <c r="S8804" s="39" t="str">
        <f>VLOOKUP(D8804,GL_Master!$A$1:$D$80,4,FALSE)</f>
        <v>Cash In hand</v>
      </c>
    </row>
    <row r="8805" spans="1:19" x14ac:dyDescent="0.25">
      <c r="A8805" s="39" t="s">
        <v>262</v>
      </c>
      <c r="B8805" s="39" t="s">
        <v>235</v>
      </c>
      <c r="C8805" s="7">
        <v>44013</v>
      </c>
      <c r="D8805" s="39" t="s">
        <v>79</v>
      </c>
      <c r="E8805" s="39">
        <v>-9100</v>
      </c>
      <c r="F8805" s="82">
        <f t="shared" si="411"/>
        <v>-9.1</v>
      </c>
      <c r="G8805" s="39">
        <f>VLOOKUP(N8805,Currecny_M!$A$1:$P$10,2,FALSE)</f>
        <v>75</v>
      </c>
      <c r="H8805" s="39">
        <f>MATCH(C8805,Currecny_M!$A$1:$P$1,0)</f>
        <v>5</v>
      </c>
      <c r="I8805" s="39">
        <f>VLOOKUP(N8805,Currecny_M!$A$1:$P$10,MATCH(Database!C8805,Currecny_M!$A$1:$P$1,0),FALSE)</f>
        <v>77.28</v>
      </c>
      <c r="J8805" s="82">
        <f t="shared" si="412"/>
        <v>-703.24799999999993</v>
      </c>
      <c r="K8805" s="39">
        <f>VLOOKUP('Cover page'!$B$6,Currecny_M!$A$1:$P$10,MATCH(Database!C8805,Currecny_M!$A$1:$P$1,0),FALSE)</f>
        <v>1</v>
      </c>
      <c r="L8805" s="82">
        <f t="shared" si="413"/>
        <v>-703.24799999999993</v>
      </c>
      <c r="M8805" s="82">
        <f>((E8805/$F$1)*VLOOKUP(N8805,Currecny_M!$A$1:$P$10,MATCH(Database!C8805,Currecny_M!$A$1:$P$1,0),FALSE))/VLOOKUP('Cover page'!$B$6,Currecny_M!$A$1:$P$10,MATCH(Database!C8805,Currecny_M!$A$1:$P$1,0),FALSE)</f>
        <v>-703.24799999999993</v>
      </c>
      <c r="N8805" s="6" t="str">
        <f>VLOOKUP(B8805,Master!$A$2:$C$11,3,FALSE)</f>
        <v>USD</v>
      </c>
      <c r="O8805" s="6" t="str">
        <f>VLOOKUP(B8805,Master!$A$2:$C$11,2,FALSE)</f>
        <v>America</v>
      </c>
      <c r="Q8805" s="39" t="str">
        <f>VLOOKUP(D8805,GL_Master!$A$1:$D$80,2,FALSE)</f>
        <v>BS</v>
      </c>
      <c r="R8805" s="39" t="str">
        <f>VLOOKUP(D8805,GL_Master!$A$1:$D$80,3,FALSE)</f>
        <v>Loan Fund</v>
      </c>
      <c r="S8805" s="39" t="str">
        <f>VLOOKUP(D8805,GL_Master!$A$1:$D$80,4,FALSE)</f>
        <v>Term Loan</v>
      </c>
    </row>
    <row r="8806" spans="1:19" x14ac:dyDescent="0.25">
      <c r="A8806" s="39" t="s">
        <v>262</v>
      </c>
      <c r="B8806" s="39" t="s">
        <v>235</v>
      </c>
      <c r="C8806" s="7">
        <v>44013</v>
      </c>
      <c r="D8806" s="39" t="s">
        <v>80</v>
      </c>
      <c r="E8806" s="39">
        <v>265</v>
      </c>
      <c r="F8806" s="82">
        <f t="shared" si="411"/>
        <v>0.26500000000000001</v>
      </c>
      <c r="G8806" s="39">
        <f>VLOOKUP(N8806,Currecny_M!$A$1:$P$10,2,FALSE)</f>
        <v>75</v>
      </c>
      <c r="H8806" s="39">
        <f>MATCH(C8806,Currecny_M!$A$1:$P$1,0)</f>
        <v>5</v>
      </c>
      <c r="I8806" s="39">
        <f>VLOOKUP(N8806,Currecny_M!$A$1:$P$10,MATCH(Database!C8806,Currecny_M!$A$1:$P$1,0),FALSE)</f>
        <v>77.28</v>
      </c>
      <c r="J8806" s="82">
        <f t="shared" si="412"/>
        <v>20.479200000000002</v>
      </c>
      <c r="K8806" s="39">
        <f>VLOOKUP('Cover page'!$B$6,Currecny_M!$A$1:$P$10,MATCH(Database!C8806,Currecny_M!$A$1:$P$1,0),FALSE)</f>
        <v>1</v>
      </c>
      <c r="L8806" s="82">
        <f t="shared" si="413"/>
        <v>20.479200000000002</v>
      </c>
      <c r="M8806" s="82">
        <f>((E8806/$F$1)*VLOOKUP(N8806,Currecny_M!$A$1:$P$10,MATCH(Database!C8806,Currecny_M!$A$1:$P$1,0),FALSE))/VLOOKUP('Cover page'!$B$6,Currecny_M!$A$1:$P$10,MATCH(Database!C8806,Currecny_M!$A$1:$P$1,0),FALSE)</f>
        <v>20.479200000000002</v>
      </c>
      <c r="N8806" s="6" t="str">
        <f>VLOOKUP(B8806,Master!$A$2:$C$11,3,FALSE)</f>
        <v>USD</v>
      </c>
      <c r="O8806" s="6" t="str">
        <f>VLOOKUP(B8806,Master!$A$2:$C$11,2,FALSE)</f>
        <v>America</v>
      </c>
      <c r="Q8806" s="39" t="str">
        <f>VLOOKUP(D8806,GL_Master!$A$1:$D$80,2,FALSE)</f>
        <v>BS</v>
      </c>
      <c r="R8806" s="39" t="str">
        <f>VLOOKUP(D8806,GL_Master!$A$1:$D$80,3,FALSE)</f>
        <v>Cash &amp; Bank Balances</v>
      </c>
      <c r="S8806" s="39" t="str">
        <f>VLOOKUP(D8806,GL_Master!$A$1:$D$80,4,FALSE)</f>
        <v xml:space="preserve">      On Current Accounts</v>
      </c>
    </row>
    <row r="8807" spans="1:19" x14ac:dyDescent="0.25">
      <c r="A8807" s="39" t="s">
        <v>262</v>
      </c>
      <c r="B8807" s="39" t="s">
        <v>235</v>
      </c>
      <c r="C8807" s="7">
        <v>44013</v>
      </c>
      <c r="D8807" s="39" t="s">
        <v>81</v>
      </c>
      <c r="E8807" s="39">
        <v>19044</v>
      </c>
      <c r="F8807" s="82">
        <f t="shared" si="411"/>
        <v>19.044</v>
      </c>
      <c r="G8807" s="39">
        <f>VLOOKUP(N8807,Currecny_M!$A$1:$P$10,2,FALSE)</f>
        <v>75</v>
      </c>
      <c r="H8807" s="39">
        <f>MATCH(C8807,Currecny_M!$A$1:$P$1,0)</f>
        <v>5</v>
      </c>
      <c r="I8807" s="39">
        <f>VLOOKUP(N8807,Currecny_M!$A$1:$P$10,MATCH(Database!C8807,Currecny_M!$A$1:$P$1,0),FALSE)</f>
        <v>77.28</v>
      </c>
      <c r="J8807" s="82">
        <f t="shared" si="412"/>
        <v>1471.7203200000001</v>
      </c>
      <c r="K8807" s="39">
        <f>VLOOKUP('Cover page'!$B$6,Currecny_M!$A$1:$P$10,MATCH(Database!C8807,Currecny_M!$A$1:$P$1,0),FALSE)</f>
        <v>1</v>
      </c>
      <c r="L8807" s="82">
        <f t="shared" si="413"/>
        <v>1471.7203200000001</v>
      </c>
      <c r="M8807" s="82">
        <f>((E8807/$F$1)*VLOOKUP(N8807,Currecny_M!$A$1:$P$10,MATCH(Database!C8807,Currecny_M!$A$1:$P$1,0),FALSE))/VLOOKUP('Cover page'!$B$6,Currecny_M!$A$1:$P$10,MATCH(Database!C8807,Currecny_M!$A$1:$P$1,0),FALSE)</f>
        <v>1471.7203200000001</v>
      </c>
      <c r="N8807" s="6" t="str">
        <f>VLOOKUP(B8807,Master!$A$2:$C$11,3,FALSE)</f>
        <v>USD</v>
      </c>
      <c r="O8807" s="6" t="str">
        <f>VLOOKUP(B8807,Master!$A$2:$C$11,2,FALSE)</f>
        <v>America</v>
      </c>
      <c r="Q8807" s="39" t="str">
        <f>VLOOKUP(D8807,GL_Master!$A$1:$D$80,2,FALSE)</f>
        <v>BS</v>
      </c>
      <c r="R8807" s="39" t="str">
        <f>VLOOKUP(D8807,GL_Master!$A$1:$D$80,3,FALSE)</f>
        <v>Other Current Assets</v>
      </c>
      <c r="S8807" s="39" t="str">
        <f>VLOOKUP(D8807,GL_Master!$A$1:$D$80,4,FALSE)</f>
        <v>Advance tax recoverable (net of provision )</v>
      </c>
    </row>
    <row r="8808" spans="1:19" x14ac:dyDescent="0.25">
      <c r="A8808" s="39" t="s">
        <v>262</v>
      </c>
      <c r="B8808" s="39" t="s">
        <v>235</v>
      </c>
      <c r="C8808" s="7">
        <v>44013</v>
      </c>
      <c r="D8808" s="39" t="s">
        <v>19</v>
      </c>
      <c r="E8808" s="39">
        <v>175</v>
      </c>
      <c r="F8808" s="82">
        <f t="shared" si="411"/>
        <v>0.17499999999999999</v>
      </c>
      <c r="G8808" s="39">
        <f>VLOOKUP(N8808,Currecny_M!$A$1:$P$10,2,FALSE)</f>
        <v>75</v>
      </c>
      <c r="H8808" s="39">
        <f>MATCH(C8808,Currecny_M!$A$1:$P$1,0)</f>
        <v>5</v>
      </c>
      <c r="I8808" s="39">
        <f>VLOOKUP(N8808,Currecny_M!$A$1:$P$10,MATCH(Database!C8808,Currecny_M!$A$1:$P$1,0),FALSE)</f>
        <v>77.28</v>
      </c>
      <c r="J8808" s="82">
        <f t="shared" si="412"/>
        <v>13.523999999999999</v>
      </c>
      <c r="K8808" s="39">
        <f>VLOOKUP('Cover page'!$B$6,Currecny_M!$A$1:$P$10,MATCH(Database!C8808,Currecny_M!$A$1:$P$1,0),FALSE)</f>
        <v>1</v>
      </c>
      <c r="L8808" s="82">
        <f t="shared" si="413"/>
        <v>13.523999999999999</v>
      </c>
      <c r="M8808" s="82">
        <f>((E8808/$F$1)*VLOOKUP(N8808,Currecny_M!$A$1:$P$10,MATCH(Database!C8808,Currecny_M!$A$1:$P$1,0),FALSE))/VLOOKUP('Cover page'!$B$6,Currecny_M!$A$1:$P$10,MATCH(Database!C8808,Currecny_M!$A$1:$P$1,0),FALSE)</f>
        <v>13.523999999999999</v>
      </c>
      <c r="N8808" s="6" t="str">
        <f>VLOOKUP(B8808,Master!$A$2:$C$11,3,FALSE)</f>
        <v>USD</v>
      </c>
      <c r="O8808" s="6" t="str">
        <f>VLOOKUP(B8808,Master!$A$2:$C$11,2,FALSE)</f>
        <v>America</v>
      </c>
      <c r="Q8808" s="39" t="str">
        <f>VLOOKUP(D8808,GL_Master!$A$1:$D$80,2,FALSE)</f>
        <v>BS</v>
      </c>
      <c r="R8808" s="39" t="str">
        <f>VLOOKUP(D8808,GL_Master!$A$1:$D$80,3,FALSE)</f>
        <v>Short-term loan and advances</v>
      </c>
      <c r="S8808" s="39" t="str">
        <f>VLOOKUP(D8808,GL_Master!$A$1:$D$80,4,FALSE)</f>
        <v>Prepaid expenses</v>
      </c>
    </row>
    <row r="8809" spans="1:19" x14ac:dyDescent="0.25">
      <c r="A8809" s="39" t="s">
        <v>262</v>
      </c>
      <c r="B8809" s="39" t="s">
        <v>235</v>
      </c>
      <c r="C8809" s="7">
        <v>44013</v>
      </c>
      <c r="D8809" s="39" t="s">
        <v>82</v>
      </c>
      <c r="E8809" s="39">
        <v>1891</v>
      </c>
      <c r="F8809" s="82">
        <f t="shared" si="411"/>
        <v>1.891</v>
      </c>
      <c r="G8809" s="39">
        <f>VLOOKUP(N8809,Currecny_M!$A$1:$P$10,2,FALSE)</f>
        <v>75</v>
      </c>
      <c r="H8809" s="39">
        <f>MATCH(C8809,Currecny_M!$A$1:$P$1,0)</f>
        <v>5</v>
      </c>
      <c r="I8809" s="39">
        <f>VLOOKUP(N8809,Currecny_M!$A$1:$P$10,MATCH(Database!C8809,Currecny_M!$A$1:$P$1,0),FALSE)</f>
        <v>77.28</v>
      </c>
      <c r="J8809" s="82">
        <f t="shared" si="412"/>
        <v>146.13648000000001</v>
      </c>
      <c r="K8809" s="39">
        <f>VLOOKUP('Cover page'!$B$6,Currecny_M!$A$1:$P$10,MATCH(Database!C8809,Currecny_M!$A$1:$P$1,0),FALSE)</f>
        <v>1</v>
      </c>
      <c r="L8809" s="82">
        <f t="shared" si="413"/>
        <v>146.13648000000001</v>
      </c>
      <c r="M8809" s="82">
        <f>((E8809/$F$1)*VLOOKUP(N8809,Currecny_M!$A$1:$P$10,MATCH(Database!C8809,Currecny_M!$A$1:$P$1,0),FALSE))/VLOOKUP('Cover page'!$B$6,Currecny_M!$A$1:$P$10,MATCH(Database!C8809,Currecny_M!$A$1:$P$1,0),FALSE)</f>
        <v>146.13648000000001</v>
      </c>
      <c r="N8809" s="6" t="str">
        <f>VLOOKUP(B8809,Master!$A$2:$C$11,3,FALSE)</f>
        <v>USD</v>
      </c>
      <c r="O8809" s="6" t="str">
        <f>VLOOKUP(B8809,Master!$A$2:$C$11,2,FALSE)</f>
        <v>America</v>
      </c>
      <c r="Q8809" s="39" t="str">
        <f>VLOOKUP(D8809,GL_Master!$A$1:$D$80,2,FALSE)</f>
        <v>BS</v>
      </c>
      <c r="R8809" s="39" t="str">
        <f>VLOOKUP(D8809,GL_Master!$A$1:$D$80,3,FALSE)</f>
        <v>Short-term loan and advances</v>
      </c>
      <c r="S8809" s="39" t="str">
        <f>VLOOKUP(D8809,GL_Master!$A$1:$D$80,4,FALSE)</f>
        <v>Advance to vendor/employees</v>
      </c>
    </row>
    <row r="8810" spans="1:19" x14ac:dyDescent="0.25">
      <c r="A8810" s="39" t="s">
        <v>262</v>
      </c>
      <c r="B8810" s="39" t="s">
        <v>235</v>
      </c>
      <c r="C8810" s="7">
        <v>44013</v>
      </c>
      <c r="D8810" s="39" t="s">
        <v>83</v>
      </c>
      <c r="E8810" s="39">
        <v>1373</v>
      </c>
      <c r="F8810" s="82">
        <f t="shared" si="411"/>
        <v>1.373</v>
      </c>
      <c r="G8810" s="39">
        <f>VLOOKUP(N8810,Currecny_M!$A$1:$P$10,2,FALSE)</f>
        <v>75</v>
      </c>
      <c r="H8810" s="39">
        <f>MATCH(C8810,Currecny_M!$A$1:$P$1,0)</f>
        <v>5</v>
      </c>
      <c r="I8810" s="39">
        <f>VLOOKUP(N8810,Currecny_M!$A$1:$P$10,MATCH(Database!C8810,Currecny_M!$A$1:$P$1,0),FALSE)</f>
        <v>77.28</v>
      </c>
      <c r="J8810" s="82">
        <f t="shared" si="412"/>
        <v>106.10544</v>
      </c>
      <c r="K8810" s="39">
        <f>VLOOKUP('Cover page'!$B$6,Currecny_M!$A$1:$P$10,MATCH(Database!C8810,Currecny_M!$A$1:$P$1,0),FALSE)</f>
        <v>1</v>
      </c>
      <c r="L8810" s="82">
        <f t="shared" si="413"/>
        <v>106.10544</v>
      </c>
      <c r="M8810" s="82">
        <f>((E8810/$F$1)*VLOOKUP(N8810,Currecny_M!$A$1:$P$10,MATCH(Database!C8810,Currecny_M!$A$1:$P$1,0),FALSE))/VLOOKUP('Cover page'!$B$6,Currecny_M!$A$1:$P$10,MATCH(Database!C8810,Currecny_M!$A$1:$P$1,0),FALSE)</f>
        <v>106.10544</v>
      </c>
      <c r="N8810" s="6" t="str">
        <f>VLOOKUP(B8810,Master!$A$2:$C$11,3,FALSE)</f>
        <v>USD</v>
      </c>
      <c r="O8810" s="6" t="str">
        <f>VLOOKUP(B8810,Master!$A$2:$C$11,2,FALSE)</f>
        <v>America</v>
      </c>
      <c r="Q8810" s="39" t="str">
        <f>VLOOKUP(D8810,GL_Master!$A$1:$D$80,2,FALSE)</f>
        <v>BS</v>
      </c>
      <c r="R8810" s="39" t="str">
        <f>VLOOKUP(D8810,GL_Master!$A$1:$D$80,3,FALSE)</f>
        <v>Other Current Assets</v>
      </c>
      <c r="S8810" s="39" t="str">
        <f>VLOOKUP(D8810,GL_Master!$A$1:$D$80,4,FALSE)</f>
        <v>Security deposits ( Unsecured, considered good)</v>
      </c>
    </row>
    <row r="8811" spans="1:19" x14ac:dyDescent="0.25">
      <c r="A8811" s="39" t="s">
        <v>262</v>
      </c>
      <c r="B8811" s="39" t="s">
        <v>235</v>
      </c>
      <c r="C8811" s="7">
        <v>44013</v>
      </c>
      <c r="D8811" s="39" t="s">
        <v>246</v>
      </c>
      <c r="E8811" s="39">
        <v>-152039</v>
      </c>
      <c r="F8811" s="82">
        <f t="shared" si="411"/>
        <v>-152.03899999999999</v>
      </c>
      <c r="G8811" s="39">
        <f>VLOOKUP(N8811,Currecny_M!$A$1:$P$10,2,FALSE)</f>
        <v>75</v>
      </c>
      <c r="H8811" s="39">
        <f>MATCH(C8811,Currecny_M!$A$1:$P$1,0)</f>
        <v>5</v>
      </c>
      <c r="I8811" s="39">
        <f>VLOOKUP(N8811,Currecny_M!$A$1:$P$10,MATCH(Database!C8811,Currecny_M!$A$1:$P$1,0),FALSE)</f>
        <v>77.28</v>
      </c>
      <c r="J8811" s="82">
        <f t="shared" si="412"/>
        <v>-11749.573919999999</v>
      </c>
      <c r="K8811" s="39">
        <f>VLOOKUP('Cover page'!$B$6,Currecny_M!$A$1:$P$10,MATCH(Database!C8811,Currecny_M!$A$1:$P$1,0),FALSE)</f>
        <v>1</v>
      </c>
      <c r="L8811" s="82">
        <f t="shared" si="413"/>
        <v>-11749.573919999999</v>
      </c>
      <c r="M8811" s="82">
        <f>((E8811/$F$1)*VLOOKUP(N8811,Currecny_M!$A$1:$P$10,MATCH(Database!C8811,Currecny_M!$A$1:$P$1,0),FALSE))/VLOOKUP('Cover page'!$B$6,Currecny_M!$A$1:$P$10,MATCH(Database!C8811,Currecny_M!$A$1:$P$1,0),FALSE)</f>
        <v>-11749.573919999999</v>
      </c>
      <c r="N8811" s="6" t="str">
        <f>VLOOKUP(B8811,Master!$A$2:$C$11,3,FALSE)</f>
        <v>USD</v>
      </c>
      <c r="O8811" s="6" t="str">
        <f>VLOOKUP(B8811,Master!$A$2:$C$11,2,FALSE)</f>
        <v>America</v>
      </c>
      <c r="Q8811" s="39" t="str">
        <f>VLOOKUP(D8811,GL_Master!$A$1:$D$80,2,FALSE)</f>
        <v>PL</v>
      </c>
      <c r="R8811" s="39" t="str">
        <f>VLOOKUP(D8811,GL_Master!$A$1:$D$80,3,FALSE)</f>
        <v>Revenue from Operations</v>
      </c>
      <c r="S8811" s="39" t="str">
        <f>VLOOKUP(D8811,GL_Master!$A$1:$D$80,4,FALSE)</f>
        <v>Contract revenue</v>
      </c>
    </row>
    <row r="8812" spans="1:19" x14ac:dyDescent="0.25">
      <c r="A8812" s="39" t="s">
        <v>262</v>
      </c>
      <c r="B8812" s="39" t="s">
        <v>235</v>
      </c>
      <c r="C8812" s="7">
        <v>44013</v>
      </c>
      <c r="D8812" s="39" t="s">
        <v>134</v>
      </c>
      <c r="E8812" s="39">
        <v>-1213</v>
      </c>
      <c r="F8812" s="82">
        <f t="shared" si="411"/>
        <v>-1.2130000000000001</v>
      </c>
      <c r="G8812" s="39">
        <f>VLOOKUP(N8812,Currecny_M!$A$1:$P$10,2,FALSE)</f>
        <v>75</v>
      </c>
      <c r="H8812" s="39">
        <f>MATCH(C8812,Currecny_M!$A$1:$P$1,0)</f>
        <v>5</v>
      </c>
      <c r="I8812" s="39">
        <f>VLOOKUP(N8812,Currecny_M!$A$1:$P$10,MATCH(Database!C8812,Currecny_M!$A$1:$P$1,0),FALSE)</f>
        <v>77.28</v>
      </c>
      <c r="J8812" s="82">
        <f t="shared" si="412"/>
        <v>-93.740640000000013</v>
      </c>
      <c r="K8812" s="39">
        <f>VLOOKUP('Cover page'!$B$6,Currecny_M!$A$1:$P$10,MATCH(Database!C8812,Currecny_M!$A$1:$P$1,0),FALSE)</f>
        <v>1</v>
      </c>
      <c r="L8812" s="82">
        <f t="shared" si="413"/>
        <v>-93.740640000000013</v>
      </c>
      <c r="M8812" s="82">
        <f>((E8812/$F$1)*VLOOKUP(N8812,Currecny_M!$A$1:$P$10,MATCH(Database!C8812,Currecny_M!$A$1:$P$1,0),FALSE))/VLOOKUP('Cover page'!$B$6,Currecny_M!$A$1:$P$10,MATCH(Database!C8812,Currecny_M!$A$1:$P$1,0),FALSE)</f>
        <v>-93.740640000000013</v>
      </c>
      <c r="N8812" s="6" t="str">
        <f>VLOOKUP(B8812,Master!$A$2:$C$11,3,FALSE)</f>
        <v>USD</v>
      </c>
      <c r="O8812" s="6" t="str">
        <f>VLOOKUP(B8812,Master!$A$2:$C$11,2,FALSE)</f>
        <v>America</v>
      </c>
      <c r="Q8812" s="39" t="str">
        <f>VLOOKUP(D8812,GL_Master!$A$1:$D$80,2,FALSE)</f>
        <v>PL</v>
      </c>
      <c r="R8812" s="39" t="str">
        <f>VLOOKUP(D8812,GL_Master!$A$1:$D$80,3,FALSE)</f>
        <v>Other Income</v>
      </c>
      <c r="S8812" s="39" t="str">
        <f>VLOOKUP(D8812,GL_Master!$A$1:$D$80,4,FALSE)</f>
        <v>Other Income</v>
      </c>
    </row>
    <row r="8813" spans="1:19" x14ac:dyDescent="0.25">
      <c r="A8813" s="39" t="s">
        <v>262</v>
      </c>
      <c r="B8813" s="39" t="s">
        <v>235</v>
      </c>
      <c r="C8813" s="7">
        <v>44013</v>
      </c>
      <c r="D8813" s="39" t="s">
        <v>86</v>
      </c>
      <c r="E8813" s="39">
        <v>71</v>
      </c>
      <c r="F8813" s="82">
        <f t="shared" si="411"/>
        <v>7.0999999999999994E-2</v>
      </c>
      <c r="G8813" s="39">
        <f>VLOOKUP(N8813,Currecny_M!$A$1:$P$10,2,FALSE)</f>
        <v>75</v>
      </c>
      <c r="H8813" s="39">
        <f>MATCH(C8813,Currecny_M!$A$1:$P$1,0)</f>
        <v>5</v>
      </c>
      <c r="I8813" s="39">
        <f>VLOOKUP(N8813,Currecny_M!$A$1:$P$10,MATCH(Database!C8813,Currecny_M!$A$1:$P$1,0),FALSE)</f>
        <v>77.28</v>
      </c>
      <c r="J8813" s="82">
        <f t="shared" si="412"/>
        <v>5.4868799999999993</v>
      </c>
      <c r="K8813" s="39">
        <f>VLOOKUP('Cover page'!$B$6,Currecny_M!$A$1:$P$10,MATCH(Database!C8813,Currecny_M!$A$1:$P$1,0),FALSE)</f>
        <v>1</v>
      </c>
      <c r="L8813" s="82">
        <f t="shared" si="413"/>
        <v>5.4868799999999993</v>
      </c>
      <c r="M8813" s="82">
        <f>((E8813/$F$1)*VLOOKUP(N8813,Currecny_M!$A$1:$P$10,MATCH(Database!C8813,Currecny_M!$A$1:$P$1,0),FALSE))/VLOOKUP('Cover page'!$B$6,Currecny_M!$A$1:$P$10,MATCH(Database!C8813,Currecny_M!$A$1:$P$1,0),FALSE)</f>
        <v>5.4868799999999993</v>
      </c>
      <c r="N8813" s="6" t="str">
        <f>VLOOKUP(B8813,Master!$A$2:$C$11,3,FALSE)</f>
        <v>USD</v>
      </c>
      <c r="O8813" s="6" t="str">
        <f>VLOOKUP(B8813,Master!$A$2:$C$11,2,FALSE)</f>
        <v>America</v>
      </c>
      <c r="Q8813" s="39" t="str">
        <f>VLOOKUP(D8813,GL_Master!$A$1:$D$80,2,FALSE)</f>
        <v>PL</v>
      </c>
      <c r="R8813" s="39" t="str">
        <f>VLOOKUP(D8813,GL_Master!$A$1:$D$80,3,FALSE)</f>
        <v>COGS</v>
      </c>
      <c r="S8813" s="39" t="str">
        <f>VLOOKUP(D8813,GL_Master!$A$1:$D$80,4,FALSE)</f>
        <v>Purchase of other traded goods</v>
      </c>
    </row>
    <row r="8814" spans="1:19" x14ac:dyDescent="0.25">
      <c r="A8814" s="39" t="s">
        <v>262</v>
      </c>
      <c r="B8814" s="39" t="s">
        <v>235</v>
      </c>
      <c r="C8814" s="7">
        <v>44013</v>
      </c>
      <c r="D8814" s="39" t="s">
        <v>87</v>
      </c>
      <c r="E8814" s="39">
        <v>36</v>
      </c>
      <c r="F8814" s="82">
        <f t="shared" si="411"/>
        <v>3.5999999999999997E-2</v>
      </c>
      <c r="G8814" s="39">
        <f>VLOOKUP(N8814,Currecny_M!$A$1:$P$10,2,FALSE)</f>
        <v>75</v>
      </c>
      <c r="H8814" s="39">
        <f>MATCH(C8814,Currecny_M!$A$1:$P$1,0)</f>
        <v>5</v>
      </c>
      <c r="I8814" s="39">
        <f>VLOOKUP(N8814,Currecny_M!$A$1:$P$10,MATCH(Database!C8814,Currecny_M!$A$1:$P$1,0),FALSE)</f>
        <v>77.28</v>
      </c>
      <c r="J8814" s="82">
        <f t="shared" si="412"/>
        <v>2.7820799999999997</v>
      </c>
      <c r="K8814" s="39">
        <f>VLOOKUP('Cover page'!$B$6,Currecny_M!$A$1:$P$10,MATCH(Database!C8814,Currecny_M!$A$1:$P$1,0),FALSE)</f>
        <v>1</v>
      </c>
      <c r="L8814" s="82">
        <f t="shared" si="413"/>
        <v>2.7820799999999997</v>
      </c>
      <c r="M8814" s="82">
        <f>((E8814/$F$1)*VLOOKUP(N8814,Currecny_M!$A$1:$P$10,MATCH(Database!C8814,Currecny_M!$A$1:$P$1,0),FALSE))/VLOOKUP('Cover page'!$B$6,Currecny_M!$A$1:$P$10,MATCH(Database!C8814,Currecny_M!$A$1:$P$1,0),FALSE)</f>
        <v>2.7820799999999997</v>
      </c>
      <c r="N8814" s="6" t="str">
        <f>VLOOKUP(B8814,Master!$A$2:$C$11,3,FALSE)</f>
        <v>USD</v>
      </c>
      <c r="O8814" s="6" t="str">
        <f>VLOOKUP(B8814,Master!$A$2:$C$11,2,FALSE)</f>
        <v>America</v>
      </c>
      <c r="Q8814" s="39" t="str">
        <f>VLOOKUP(D8814,GL_Master!$A$1:$D$80,2,FALSE)</f>
        <v>PL</v>
      </c>
      <c r="R8814" s="39" t="str">
        <f>VLOOKUP(D8814,GL_Master!$A$1:$D$80,3,FALSE)</f>
        <v>COGS</v>
      </c>
      <c r="S8814" s="39" t="str">
        <f>VLOOKUP(D8814,GL_Master!$A$1:$D$80,4,FALSE)</f>
        <v>Civil, Installation, Commissioning and Other miscellaneous expenses</v>
      </c>
    </row>
    <row r="8815" spans="1:19" x14ac:dyDescent="0.25">
      <c r="A8815" s="39" t="s">
        <v>262</v>
      </c>
      <c r="B8815" s="39" t="s">
        <v>235</v>
      </c>
      <c r="C8815" s="7">
        <v>44013</v>
      </c>
      <c r="D8815" s="39" t="s">
        <v>88</v>
      </c>
      <c r="E8815" s="39">
        <v>105</v>
      </c>
      <c r="F8815" s="82">
        <f t="shared" si="411"/>
        <v>0.105</v>
      </c>
      <c r="G8815" s="39">
        <f>VLOOKUP(N8815,Currecny_M!$A$1:$P$10,2,FALSE)</f>
        <v>75</v>
      </c>
      <c r="H8815" s="39">
        <f>MATCH(C8815,Currecny_M!$A$1:$P$1,0)</f>
        <v>5</v>
      </c>
      <c r="I8815" s="39">
        <f>VLOOKUP(N8815,Currecny_M!$A$1:$P$10,MATCH(Database!C8815,Currecny_M!$A$1:$P$1,0),FALSE)</f>
        <v>77.28</v>
      </c>
      <c r="J8815" s="82">
        <f t="shared" si="412"/>
        <v>8.1143999999999998</v>
      </c>
      <c r="K8815" s="39">
        <f>VLOOKUP('Cover page'!$B$6,Currecny_M!$A$1:$P$10,MATCH(Database!C8815,Currecny_M!$A$1:$P$1,0),FALSE)</f>
        <v>1</v>
      </c>
      <c r="L8815" s="82">
        <f t="shared" si="413"/>
        <v>8.1143999999999998</v>
      </c>
      <c r="M8815" s="82">
        <f>((E8815/$F$1)*VLOOKUP(N8815,Currecny_M!$A$1:$P$10,MATCH(Database!C8815,Currecny_M!$A$1:$P$1,0),FALSE))/VLOOKUP('Cover page'!$B$6,Currecny_M!$A$1:$P$10,MATCH(Database!C8815,Currecny_M!$A$1:$P$1,0),FALSE)</f>
        <v>8.1143999999999998</v>
      </c>
      <c r="N8815" s="6" t="str">
        <f>VLOOKUP(B8815,Master!$A$2:$C$11,3,FALSE)</f>
        <v>USD</v>
      </c>
      <c r="O8815" s="6" t="str">
        <f>VLOOKUP(B8815,Master!$A$2:$C$11,2,FALSE)</f>
        <v>America</v>
      </c>
      <c r="Q8815" s="39" t="str">
        <f>VLOOKUP(D8815,GL_Master!$A$1:$D$80,2,FALSE)</f>
        <v>PL</v>
      </c>
      <c r="R8815" s="39" t="str">
        <f>VLOOKUP(D8815,GL_Master!$A$1:$D$80,3,FALSE)</f>
        <v>COGS</v>
      </c>
      <c r="S8815" s="39" t="str">
        <f>VLOOKUP(D8815,GL_Master!$A$1:$D$80,4,FALSE)</f>
        <v>Civil, Installation, Commissioning and Other miscellaneous expenses</v>
      </c>
    </row>
    <row r="8816" spans="1:19" x14ac:dyDescent="0.25">
      <c r="A8816" s="39" t="s">
        <v>262</v>
      </c>
      <c r="B8816" s="39" t="s">
        <v>235</v>
      </c>
      <c r="C8816" s="7">
        <v>44013</v>
      </c>
      <c r="D8816" s="39" t="s">
        <v>89</v>
      </c>
      <c r="E8816" s="39">
        <v>227</v>
      </c>
      <c r="F8816" s="82">
        <f t="shared" si="411"/>
        <v>0.22700000000000001</v>
      </c>
      <c r="G8816" s="39">
        <f>VLOOKUP(N8816,Currecny_M!$A$1:$P$10,2,FALSE)</f>
        <v>75</v>
      </c>
      <c r="H8816" s="39">
        <f>MATCH(C8816,Currecny_M!$A$1:$P$1,0)</f>
        <v>5</v>
      </c>
      <c r="I8816" s="39">
        <f>VLOOKUP(N8816,Currecny_M!$A$1:$P$10,MATCH(Database!C8816,Currecny_M!$A$1:$P$1,0),FALSE)</f>
        <v>77.28</v>
      </c>
      <c r="J8816" s="82">
        <f t="shared" si="412"/>
        <v>17.542560000000002</v>
      </c>
      <c r="K8816" s="39">
        <f>VLOOKUP('Cover page'!$B$6,Currecny_M!$A$1:$P$10,MATCH(Database!C8816,Currecny_M!$A$1:$P$1,0),FALSE)</f>
        <v>1</v>
      </c>
      <c r="L8816" s="82">
        <f t="shared" si="413"/>
        <v>17.542560000000002</v>
      </c>
      <c r="M8816" s="82">
        <f>((E8816/$F$1)*VLOOKUP(N8816,Currecny_M!$A$1:$P$10,MATCH(Database!C8816,Currecny_M!$A$1:$P$1,0),FALSE))/VLOOKUP('Cover page'!$B$6,Currecny_M!$A$1:$P$10,MATCH(Database!C8816,Currecny_M!$A$1:$P$1,0),FALSE)</f>
        <v>17.542560000000002</v>
      </c>
      <c r="N8816" s="6" t="str">
        <f>VLOOKUP(B8816,Master!$A$2:$C$11,3,FALSE)</f>
        <v>USD</v>
      </c>
      <c r="O8816" s="6" t="str">
        <f>VLOOKUP(B8816,Master!$A$2:$C$11,2,FALSE)</f>
        <v>America</v>
      </c>
      <c r="Q8816" s="39" t="str">
        <f>VLOOKUP(D8816,GL_Master!$A$1:$D$80,2,FALSE)</f>
        <v>PL</v>
      </c>
      <c r="R8816" s="39" t="str">
        <f>VLOOKUP(D8816,GL_Master!$A$1:$D$80,3,FALSE)</f>
        <v>COGS</v>
      </c>
      <c r="S8816" s="39" t="str">
        <f>VLOOKUP(D8816,GL_Master!$A$1:$D$80,4,FALSE)</f>
        <v>project Expenses</v>
      </c>
    </row>
    <row r="8817" spans="1:19" x14ac:dyDescent="0.25">
      <c r="A8817" s="39" t="s">
        <v>262</v>
      </c>
      <c r="B8817" s="39" t="s">
        <v>235</v>
      </c>
      <c r="C8817" s="7">
        <v>44013</v>
      </c>
      <c r="D8817" s="39" t="s">
        <v>90</v>
      </c>
      <c r="E8817" s="39">
        <v>76</v>
      </c>
      <c r="F8817" s="82">
        <f t="shared" si="411"/>
        <v>7.5999999999999998E-2</v>
      </c>
      <c r="G8817" s="39">
        <f>VLOOKUP(N8817,Currecny_M!$A$1:$P$10,2,FALSE)</f>
        <v>75</v>
      </c>
      <c r="H8817" s="39">
        <f>MATCH(C8817,Currecny_M!$A$1:$P$1,0)</f>
        <v>5</v>
      </c>
      <c r="I8817" s="39">
        <f>VLOOKUP(N8817,Currecny_M!$A$1:$P$10,MATCH(Database!C8817,Currecny_M!$A$1:$P$1,0),FALSE)</f>
        <v>77.28</v>
      </c>
      <c r="J8817" s="82">
        <f t="shared" si="412"/>
        <v>5.8732800000000003</v>
      </c>
      <c r="K8817" s="39">
        <f>VLOOKUP('Cover page'!$B$6,Currecny_M!$A$1:$P$10,MATCH(Database!C8817,Currecny_M!$A$1:$P$1,0),FALSE)</f>
        <v>1</v>
      </c>
      <c r="L8817" s="82">
        <f t="shared" si="413"/>
        <v>5.8732800000000003</v>
      </c>
      <c r="M8817" s="82">
        <f>((E8817/$F$1)*VLOOKUP(N8817,Currecny_M!$A$1:$P$10,MATCH(Database!C8817,Currecny_M!$A$1:$P$1,0),FALSE))/VLOOKUP('Cover page'!$B$6,Currecny_M!$A$1:$P$10,MATCH(Database!C8817,Currecny_M!$A$1:$P$1,0),FALSE)</f>
        <v>5.8732800000000003</v>
      </c>
      <c r="N8817" s="6" t="str">
        <f>VLOOKUP(B8817,Master!$A$2:$C$11,3,FALSE)</f>
        <v>USD</v>
      </c>
      <c r="O8817" s="6" t="str">
        <f>VLOOKUP(B8817,Master!$A$2:$C$11,2,FALSE)</f>
        <v>America</v>
      </c>
      <c r="Q8817" s="39" t="str">
        <f>VLOOKUP(D8817,GL_Master!$A$1:$D$80,2,FALSE)</f>
        <v>PL</v>
      </c>
      <c r="R8817" s="39" t="str">
        <f>VLOOKUP(D8817,GL_Master!$A$1:$D$80,3,FALSE)</f>
        <v>Office utility</v>
      </c>
      <c r="S8817" s="39" t="str">
        <f>VLOOKUP(D8817,GL_Master!$A$1:$D$80,4,FALSE)</f>
        <v>Electricity Expenses</v>
      </c>
    </row>
    <row r="8818" spans="1:19" x14ac:dyDescent="0.25">
      <c r="A8818" s="39" t="s">
        <v>262</v>
      </c>
      <c r="B8818" s="39" t="s">
        <v>235</v>
      </c>
      <c r="C8818" s="7">
        <v>44013</v>
      </c>
      <c r="D8818" s="39" t="s">
        <v>91</v>
      </c>
      <c r="E8818" s="39">
        <v>150</v>
      </c>
      <c r="F8818" s="82">
        <f t="shared" si="411"/>
        <v>0.15</v>
      </c>
      <c r="G8818" s="39">
        <f>VLOOKUP(N8818,Currecny_M!$A$1:$P$10,2,FALSE)</f>
        <v>75</v>
      </c>
      <c r="H8818" s="39">
        <f>MATCH(C8818,Currecny_M!$A$1:$P$1,0)</f>
        <v>5</v>
      </c>
      <c r="I8818" s="39">
        <f>VLOOKUP(N8818,Currecny_M!$A$1:$P$10,MATCH(Database!C8818,Currecny_M!$A$1:$P$1,0),FALSE)</f>
        <v>77.28</v>
      </c>
      <c r="J8818" s="82">
        <f t="shared" si="412"/>
        <v>11.592000000000001</v>
      </c>
      <c r="K8818" s="39">
        <f>VLOOKUP('Cover page'!$B$6,Currecny_M!$A$1:$P$10,MATCH(Database!C8818,Currecny_M!$A$1:$P$1,0),FALSE)</f>
        <v>1</v>
      </c>
      <c r="L8818" s="82">
        <f t="shared" si="413"/>
        <v>11.592000000000001</v>
      </c>
      <c r="M8818" s="82">
        <f>((E8818/$F$1)*VLOOKUP(N8818,Currecny_M!$A$1:$P$10,MATCH(Database!C8818,Currecny_M!$A$1:$P$1,0),FALSE))/VLOOKUP('Cover page'!$B$6,Currecny_M!$A$1:$P$10,MATCH(Database!C8818,Currecny_M!$A$1:$P$1,0),FALSE)</f>
        <v>11.592000000000001</v>
      </c>
      <c r="N8818" s="6" t="str">
        <f>VLOOKUP(B8818,Master!$A$2:$C$11,3,FALSE)</f>
        <v>USD</v>
      </c>
      <c r="O8818" s="6" t="str">
        <f>VLOOKUP(B8818,Master!$A$2:$C$11,2,FALSE)</f>
        <v>America</v>
      </c>
      <c r="Q8818" s="39" t="str">
        <f>VLOOKUP(D8818,GL_Master!$A$1:$D$80,2,FALSE)</f>
        <v>PL</v>
      </c>
      <c r="R8818" s="39" t="str">
        <f>VLOOKUP(D8818,GL_Master!$A$1:$D$80,3,FALSE)</f>
        <v>Misc. expenses</v>
      </c>
      <c r="S8818" s="39" t="str">
        <f>VLOOKUP(D8818,GL_Master!$A$1:$D$80,4,FALSE)</f>
        <v>Repair &amp; Maintenance</v>
      </c>
    </row>
    <row r="8819" spans="1:19" x14ac:dyDescent="0.25">
      <c r="A8819" s="39" t="s">
        <v>262</v>
      </c>
      <c r="B8819" s="39" t="s">
        <v>235</v>
      </c>
      <c r="C8819" s="7">
        <v>44013</v>
      </c>
      <c r="D8819" s="39" t="s">
        <v>92</v>
      </c>
      <c r="E8819" s="39">
        <v>111</v>
      </c>
      <c r="F8819" s="82">
        <f t="shared" si="411"/>
        <v>0.111</v>
      </c>
      <c r="G8819" s="39">
        <f>VLOOKUP(N8819,Currecny_M!$A$1:$P$10,2,FALSE)</f>
        <v>75</v>
      </c>
      <c r="H8819" s="39">
        <f>MATCH(C8819,Currecny_M!$A$1:$P$1,0)</f>
        <v>5</v>
      </c>
      <c r="I8819" s="39">
        <f>VLOOKUP(N8819,Currecny_M!$A$1:$P$10,MATCH(Database!C8819,Currecny_M!$A$1:$P$1,0),FALSE)</f>
        <v>77.28</v>
      </c>
      <c r="J8819" s="82">
        <f t="shared" si="412"/>
        <v>8.5780799999999999</v>
      </c>
      <c r="K8819" s="39">
        <f>VLOOKUP('Cover page'!$B$6,Currecny_M!$A$1:$P$10,MATCH(Database!C8819,Currecny_M!$A$1:$P$1,0),FALSE)</f>
        <v>1</v>
      </c>
      <c r="L8819" s="82">
        <f t="shared" si="413"/>
        <v>8.5780799999999999</v>
      </c>
      <c r="M8819" s="82">
        <f>((E8819/$F$1)*VLOOKUP(N8819,Currecny_M!$A$1:$P$10,MATCH(Database!C8819,Currecny_M!$A$1:$P$1,0),FALSE))/VLOOKUP('Cover page'!$B$6,Currecny_M!$A$1:$P$10,MATCH(Database!C8819,Currecny_M!$A$1:$P$1,0),FALSE)</f>
        <v>8.5780799999999999</v>
      </c>
      <c r="N8819" s="6" t="str">
        <f>VLOOKUP(B8819,Master!$A$2:$C$11,3,FALSE)</f>
        <v>USD</v>
      </c>
      <c r="O8819" s="6" t="str">
        <f>VLOOKUP(B8819,Master!$A$2:$C$11,2,FALSE)</f>
        <v>America</v>
      </c>
      <c r="Q8819" s="39" t="str">
        <f>VLOOKUP(D8819,GL_Master!$A$1:$D$80,2,FALSE)</f>
        <v>PL</v>
      </c>
      <c r="R8819" s="39" t="str">
        <f>VLOOKUP(D8819,GL_Master!$A$1:$D$80,3,FALSE)</f>
        <v>Misc. expenses</v>
      </c>
      <c r="S8819" s="39" t="str">
        <f>VLOOKUP(D8819,GL_Master!$A$1:$D$80,4,FALSE)</f>
        <v>Repair &amp; Maintenance</v>
      </c>
    </row>
    <row r="8820" spans="1:19" x14ac:dyDescent="0.25">
      <c r="A8820" s="39" t="s">
        <v>262</v>
      </c>
      <c r="B8820" s="39" t="s">
        <v>235</v>
      </c>
      <c r="C8820" s="7">
        <v>44013</v>
      </c>
      <c r="D8820" s="39" t="s">
        <v>93</v>
      </c>
      <c r="E8820" s="39">
        <v>1298</v>
      </c>
      <c r="F8820" s="82">
        <f t="shared" si="411"/>
        <v>1.298</v>
      </c>
      <c r="G8820" s="39">
        <f>VLOOKUP(N8820,Currecny_M!$A$1:$P$10,2,FALSE)</f>
        <v>75</v>
      </c>
      <c r="H8820" s="39">
        <f>MATCH(C8820,Currecny_M!$A$1:$P$1,0)</f>
        <v>5</v>
      </c>
      <c r="I8820" s="39">
        <f>VLOOKUP(N8820,Currecny_M!$A$1:$P$10,MATCH(Database!C8820,Currecny_M!$A$1:$P$1,0),FALSE)</f>
        <v>77.28</v>
      </c>
      <c r="J8820" s="82">
        <f t="shared" si="412"/>
        <v>100.30944000000001</v>
      </c>
      <c r="K8820" s="39">
        <f>VLOOKUP('Cover page'!$B$6,Currecny_M!$A$1:$P$10,MATCH(Database!C8820,Currecny_M!$A$1:$P$1,0),FALSE)</f>
        <v>1</v>
      </c>
      <c r="L8820" s="82">
        <f t="shared" si="413"/>
        <v>100.30944000000001</v>
      </c>
      <c r="M8820" s="82">
        <f>((E8820/$F$1)*VLOOKUP(N8820,Currecny_M!$A$1:$P$10,MATCH(Database!C8820,Currecny_M!$A$1:$P$1,0),FALSE))/VLOOKUP('Cover page'!$B$6,Currecny_M!$A$1:$P$10,MATCH(Database!C8820,Currecny_M!$A$1:$P$1,0),FALSE)</f>
        <v>100.30944000000001</v>
      </c>
      <c r="N8820" s="6" t="str">
        <f>VLOOKUP(B8820,Master!$A$2:$C$11,3,FALSE)</f>
        <v>USD</v>
      </c>
      <c r="O8820" s="6" t="str">
        <f>VLOOKUP(B8820,Master!$A$2:$C$11,2,FALSE)</f>
        <v>America</v>
      </c>
      <c r="Q8820" s="39" t="str">
        <f>VLOOKUP(D8820,GL_Master!$A$1:$D$80,2,FALSE)</f>
        <v>PL</v>
      </c>
      <c r="R8820" s="39" t="str">
        <f>VLOOKUP(D8820,GL_Master!$A$1:$D$80,3,FALSE)</f>
        <v>Salary wages &amp; benefits</v>
      </c>
      <c r="S8820" s="39" t="str">
        <f>VLOOKUP(D8820,GL_Master!$A$1:$D$80,4,FALSE)</f>
        <v>Employee benefits expense</v>
      </c>
    </row>
    <row r="8821" spans="1:19" x14ac:dyDescent="0.25">
      <c r="A8821" s="39" t="s">
        <v>262</v>
      </c>
      <c r="B8821" s="39" t="s">
        <v>235</v>
      </c>
      <c r="C8821" s="7">
        <v>44013</v>
      </c>
      <c r="D8821" s="39" t="s">
        <v>33</v>
      </c>
      <c r="E8821" s="39">
        <v>37</v>
      </c>
      <c r="F8821" s="82">
        <f t="shared" si="411"/>
        <v>3.6999999999999998E-2</v>
      </c>
      <c r="G8821" s="39">
        <f>VLOOKUP(N8821,Currecny_M!$A$1:$P$10,2,FALSE)</f>
        <v>75</v>
      </c>
      <c r="H8821" s="39">
        <f>MATCH(C8821,Currecny_M!$A$1:$P$1,0)</f>
        <v>5</v>
      </c>
      <c r="I8821" s="39">
        <f>VLOOKUP(N8821,Currecny_M!$A$1:$P$10,MATCH(Database!C8821,Currecny_M!$A$1:$P$1,0),FALSE)</f>
        <v>77.28</v>
      </c>
      <c r="J8821" s="82">
        <f t="shared" si="412"/>
        <v>2.8593599999999997</v>
      </c>
      <c r="K8821" s="39">
        <f>VLOOKUP('Cover page'!$B$6,Currecny_M!$A$1:$P$10,MATCH(Database!C8821,Currecny_M!$A$1:$P$1,0),FALSE)</f>
        <v>1</v>
      </c>
      <c r="L8821" s="82">
        <f t="shared" si="413"/>
        <v>2.8593599999999997</v>
      </c>
      <c r="M8821" s="82">
        <f>((E8821/$F$1)*VLOOKUP(N8821,Currecny_M!$A$1:$P$10,MATCH(Database!C8821,Currecny_M!$A$1:$P$1,0),FALSE))/VLOOKUP('Cover page'!$B$6,Currecny_M!$A$1:$P$10,MATCH(Database!C8821,Currecny_M!$A$1:$P$1,0),FALSE)</f>
        <v>2.8593599999999997</v>
      </c>
      <c r="N8821" s="6" t="str">
        <f>VLOOKUP(B8821,Master!$A$2:$C$11,3,FALSE)</f>
        <v>USD</v>
      </c>
      <c r="O8821" s="6" t="str">
        <f>VLOOKUP(B8821,Master!$A$2:$C$11,2,FALSE)</f>
        <v>America</v>
      </c>
      <c r="Q8821" s="39" t="str">
        <f>VLOOKUP(D8821,GL_Master!$A$1:$D$80,2,FALSE)</f>
        <v>PL</v>
      </c>
      <c r="R8821" s="39" t="str">
        <f>VLOOKUP(D8821,GL_Master!$A$1:$D$80,3,FALSE)</f>
        <v>Staff welfare expenses</v>
      </c>
      <c r="S8821" s="39" t="str">
        <f>VLOOKUP(D8821,GL_Master!$A$1:$D$80,4,FALSE)</f>
        <v>Other staff welfare</v>
      </c>
    </row>
    <row r="8822" spans="1:19" x14ac:dyDescent="0.25">
      <c r="A8822" s="39" t="s">
        <v>262</v>
      </c>
      <c r="B8822" s="39" t="s">
        <v>235</v>
      </c>
      <c r="C8822" s="7">
        <v>44013</v>
      </c>
      <c r="D8822" s="39" t="s">
        <v>94</v>
      </c>
      <c r="E8822" s="39">
        <v>210</v>
      </c>
      <c r="F8822" s="82">
        <f t="shared" si="411"/>
        <v>0.21</v>
      </c>
      <c r="G8822" s="39">
        <f>VLOOKUP(N8822,Currecny_M!$A$1:$P$10,2,FALSE)</f>
        <v>75</v>
      </c>
      <c r="H8822" s="39">
        <f>MATCH(C8822,Currecny_M!$A$1:$P$1,0)</f>
        <v>5</v>
      </c>
      <c r="I8822" s="39">
        <f>VLOOKUP(N8822,Currecny_M!$A$1:$P$10,MATCH(Database!C8822,Currecny_M!$A$1:$P$1,0),FALSE)</f>
        <v>77.28</v>
      </c>
      <c r="J8822" s="82">
        <f t="shared" si="412"/>
        <v>16.2288</v>
      </c>
      <c r="K8822" s="39">
        <f>VLOOKUP('Cover page'!$B$6,Currecny_M!$A$1:$P$10,MATCH(Database!C8822,Currecny_M!$A$1:$P$1,0),FALSE)</f>
        <v>1</v>
      </c>
      <c r="L8822" s="82">
        <f t="shared" si="413"/>
        <v>16.2288</v>
      </c>
      <c r="M8822" s="82">
        <f>((E8822/$F$1)*VLOOKUP(N8822,Currecny_M!$A$1:$P$10,MATCH(Database!C8822,Currecny_M!$A$1:$P$1,0),FALSE))/VLOOKUP('Cover page'!$B$6,Currecny_M!$A$1:$P$10,MATCH(Database!C8822,Currecny_M!$A$1:$P$1,0),FALSE)</f>
        <v>16.2288</v>
      </c>
      <c r="N8822" s="6" t="str">
        <f>VLOOKUP(B8822,Master!$A$2:$C$11,3,FALSE)</f>
        <v>USD</v>
      </c>
      <c r="O8822" s="6" t="str">
        <f>VLOOKUP(B8822,Master!$A$2:$C$11,2,FALSE)</f>
        <v>America</v>
      </c>
      <c r="Q8822" s="39" t="str">
        <f>VLOOKUP(D8822,GL_Master!$A$1:$D$80,2,FALSE)</f>
        <v>PL</v>
      </c>
      <c r="R8822" s="39" t="str">
        <f>VLOOKUP(D8822,GL_Master!$A$1:$D$80,3,FALSE)</f>
        <v xml:space="preserve">Gratuity expenses </v>
      </c>
      <c r="S8822" s="39" t="str">
        <f>VLOOKUP(D8822,GL_Master!$A$1:$D$80,4,FALSE)</f>
        <v>Gratuity</v>
      </c>
    </row>
    <row r="8823" spans="1:19" x14ac:dyDescent="0.25">
      <c r="A8823" s="39" t="s">
        <v>262</v>
      </c>
      <c r="B8823" s="39" t="s">
        <v>235</v>
      </c>
      <c r="C8823" s="7">
        <v>44013</v>
      </c>
      <c r="D8823" s="39" t="s">
        <v>95</v>
      </c>
      <c r="E8823" s="39">
        <v>72</v>
      </c>
      <c r="F8823" s="82">
        <f t="shared" si="411"/>
        <v>7.1999999999999995E-2</v>
      </c>
      <c r="G8823" s="39">
        <f>VLOOKUP(N8823,Currecny_M!$A$1:$P$10,2,FALSE)</f>
        <v>75</v>
      </c>
      <c r="H8823" s="39">
        <f>MATCH(C8823,Currecny_M!$A$1:$P$1,0)</f>
        <v>5</v>
      </c>
      <c r="I8823" s="39">
        <f>VLOOKUP(N8823,Currecny_M!$A$1:$P$10,MATCH(Database!C8823,Currecny_M!$A$1:$P$1,0),FALSE)</f>
        <v>77.28</v>
      </c>
      <c r="J8823" s="82">
        <f t="shared" si="412"/>
        <v>5.5641599999999993</v>
      </c>
      <c r="K8823" s="39">
        <f>VLOOKUP('Cover page'!$B$6,Currecny_M!$A$1:$P$10,MATCH(Database!C8823,Currecny_M!$A$1:$P$1,0),FALSE)</f>
        <v>1</v>
      </c>
      <c r="L8823" s="82">
        <f t="shared" si="413"/>
        <v>5.5641599999999993</v>
      </c>
      <c r="M8823" s="82">
        <f>((E8823/$F$1)*VLOOKUP(N8823,Currecny_M!$A$1:$P$10,MATCH(Database!C8823,Currecny_M!$A$1:$P$1,0),FALSE))/VLOOKUP('Cover page'!$B$6,Currecny_M!$A$1:$P$10,MATCH(Database!C8823,Currecny_M!$A$1:$P$1,0),FALSE)</f>
        <v>5.5641599999999993</v>
      </c>
      <c r="N8823" s="6" t="str">
        <f>VLOOKUP(B8823,Master!$A$2:$C$11,3,FALSE)</f>
        <v>USD</v>
      </c>
      <c r="O8823" s="6" t="str">
        <f>VLOOKUP(B8823,Master!$A$2:$C$11,2,FALSE)</f>
        <v>America</v>
      </c>
      <c r="Q8823" s="39" t="str">
        <f>VLOOKUP(D8823,GL_Master!$A$1:$D$80,2,FALSE)</f>
        <v>PL</v>
      </c>
      <c r="R8823" s="39" t="str">
        <f>VLOOKUP(D8823,GL_Master!$A$1:$D$80,3,FALSE)</f>
        <v>Salary wages &amp; benefits</v>
      </c>
      <c r="S8823" s="39" t="str">
        <f>VLOOKUP(D8823,GL_Master!$A$1:$D$80,4,FALSE)</f>
        <v>Employee benefits expense</v>
      </c>
    </row>
    <row r="8824" spans="1:19" x14ac:dyDescent="0.25">
      <c r="A8824" s="39" t="s">
        <v>262</v>
      </c>
      <c r="B8824" s="39" t="s">
        <v>235</v>
      </c>
      <c r="C8824" s="7">
        <v>44013</v>
      </c>
      <c r="D8824" s="39" t="s">
        <v>96</v>
      </c>
      <c r="E8824" s="39">
        <v>649</v>
      </c>
      <c r="F8824" s="82">
        <f t="shared" si="411"/>
        <v>0.64900000000000002</v>
      </c>
      <c r="G8824" s="39">
        <f>VLOOKUP(N8824,Currecny_M!$A$1:$P$10,2,FALSE)</f>
        <v>75</v>
      </c>
      <c r="H8824" s="39">
        <f>MATCH(C8824,Currecny_M!$A$1:$P$1,0)</f>
        <v>5</v>
      </c>
      <c r="I8824" s="39">
        <f>VLOOKUP(N8824,Currecny_M!$A$1:$P$10,MATCH(Database!C8824,Currecny_M!$A$1:$P$1,0),FALSE)</f>
        <v>77.28</v>
      </c>
      <c r="J8824" s="82">
        <f t="shared" si="412"/>
        <v>50.154720000000005</v>
      </c>
      <c r="K8824" s="39">
        <f>VLOOKUP('Cover page'!$B$6,Currecny_M!$A$1:$P$10,MATCH(Database!C8824,Currecny_M!$A$1:$P$1,0),FALSE)</f>
        <v>1</v>
      </c>
      <c r="L8824" s="82">
        <f t="shared" si="413"/>
        <v>50.154720000000005</v>
      </c>
      <c r="M8824" s="82">
        <f>((E8824/$F$1)*VLOOKUP(N8824,Currecny_M!$A$1:$P$10,MATCH(Database!C8824,Currecny_M!$A$1:$P$1,0),FALSE))/VLOOKUP('Cover page'!$B$6,Currecny_M!$A$1:$P$10,MATCH(Database!C8824,Currecny_M!$A$1:$P$1,0),FALSE)</f>
        <v>50.154720000000005</v>
      </c>
      <c r="N8824" s="6" t="str">
        <f>VLOOKUP(B8824,Master!$A$2:$C$11,3,FALSE)</f>
        <v>USD</v>
      </c>
      <c r="O8824" s="6" t="str">
        <f>VLOOKUP(B8824,Master!$A$2:$C$11,2,FALSE)</f>
        <v>America</v>
      </c>
      <c r="Q8824" s="39" t="str">
        <f>VLOOKUP(D8824,GL_Master!$A$1:$D$80,2,FALSE)</f>
        <v>PL</v>
      </c>
      <c r="R8824" s="39" t="str">
        <f>VLOOKUP(D8824,GL_Master!$A$1:$D$80,3,FALSE)</f>
        <v>Salary wages &amp; benefits</v>
      </c>
      <c r="S8824" s="39" t="str">
        <f>VLOOKUP(D8824,GL_Master!$A$1:$D$80,4,FALSE)</f>
        <v>Employee benefits expense</v>
      </c>
    </row>
    <row r="8825" spans="1:19" x14ac:dyDescent="0.25">
      <c r="A8825" s="39" t="s">
        <v>262</v>
      </c>
      <c r="B8825" s="39" t="s">
        <v>235</v>
      </c>
      <c r="C8825" s="7">
        <v>44013</v>
      </c>
      <c r="D8825" s="39" t="s">
        <v>97</v>
      </c>
      <c r="E8825" s="39">
        <v>38</v>
      </c>
      <c r="F8825" s="82">
        <f t="shared" si="411"/>
        <v>3.7999999999999999E-2</v>
      </c>
      <c r="G8825" s="39">
        <f>VLOOKUP(N8825,Currecny_M!$A$1:$P$10,2,FALSE)</f>
        <v>75</v>
      </c>
      <c r="H8825" s="39">
        <f>MATCH(C8825,Currecny_M!$A$1:$P$1,0)</f>
        <v>5</v>
      </c>
      <c r="I8825" s="39">
        <f>VLOOKUP(N8825,Currecny_M!$A$1:$P$10,MATCH(Database!C8825,Currecny_M!$A$1:$P$1,0),FALSE)</f>
        <v>77.28</v>
      </c>
      <c r="J8825" s="82">
        <f t="shared" si="412"/>
        <v>2.9366400000000001</v>
      </c>
      <c r="K8825" s="39">
        <f>VLOOKUP('Cover page'!$B$6,Currecny_M!$A$1:$P$10,MATCH(Database!C8825,Currecny_M!$A$1:$P$1,0),FALSE)</f>
        <v>1</v>
      </c>
      <c r="L8825" s="82">
        <f t="shared" si="413"/>
        <v>2.9366400000000001</v>
      </c>
      <c r="M8825" s="82">
        <f>((E8825/$F$1)*VLOOKUP(N8825,Currecny_M!$A$1:$P$10,MATCH(Database!C8825,Currecny_M!$A$1:$P$1,0),FALSE))/VLOOKUP('Cover page'!$B$6,Currecny_M!$A$1:$P$10,MATCH(Database!C8825,Currecny_M!$A$1:$P$1,0),FALSE)</f>
        <v>2.9366400000000001</v>
      </c>
      <c r="N8825" s="6" t="str">
        <f>VLOOKUP(B8825,Master!$A$2:$C$11,3,FALSE)</f>
        <v>USD</v>
      </c>
      <c r="O8825" s="6" t="str">
        <f>VLOOKUP(B8825,Master!$A$2:$C$11,2,FALSE)</f>
        <v>America</v>
      </c>
      <c r="Q8825" s="39" t="str">
        <f>VLOOKUP(D8825,GL_Master!$A$1:$D$80,2,FALSE)</f>
        <v>PL</v>
      </c>
      <c r="R8825" s="39" t="str">
        <f>VLOOKUP(D8825,GL_Master!$A$1:$D$80,3,FALSE)</f>
        <v>Salary wages &amp; benefits</v>
      </c>
      <c r="S8825" s="39" t="str">
        <f>VLOOKUP(D8825,GL_Master!$A$1:$D$80,4,FALSE)</f>
        <v>Employee benefits expense</v>
      </c>
    </row>
    <row r="8826" spans="1:19" x14ac:dyDescent="0.25">
      <c r="A8826" s="39" t="s">
        <v>262</v>
      </c>
      <c r="B8826" s="39" t="s">
        <v>235</v>
      </c>
      <c r="C8826" s="7">
        <v>44013</v>
      </c>
      <c r="D8826" s="39" t="s">
        <v>98</v>
      </c>
      <c r="E8826" s="39">
        <v>74</v>
      </c>
      <c r="F8826" s="82">
        <f t="shared" si="411"/>
        <v>7.3999999999999996E-2</v>
      </c>
      <c r="G8826" s="39">
        <f>VLOOKUP(N8826,Currecny_M!$A$1:$P$10,2,FALSE)</f>
        <v>75</v>
      </c>
      <c r="H8826" s="39">
        <f>MATCH(C8826,Currecny_M!$A$1:$P$1,0)</f>
        <v>5</v>
      </c>
      <c r="I8826" s="39">
        <f>VLOOKUP(N8826,Currecny_M!$A$1:$P$10,MATCH(Database!C8826,Currecny_M!$A$1:$P$1,0),FALSE)</f>
        <v>77.28</v>
      </c>
      <c r="J8826" s="82">
        <f t="shared" si="412"/>
        <v>5.7187199999999994</v>
      </c>
      <c r="K8826" s="39">
        <f>VLOOKUP('Cover page'!$B$6,Currecny_M!$A$1:$P$10,MATCH(Database!C8826,Currecny_M!$A$1:$P$1,0),FALSE)</f>
        <v>1</v>
      </c>
      <c r="L8826" s="82">
        <f t="shared" si="413"/>
        <v>5.7187199999999994</v>
      </c>
      <c r="M8826" s="82">
        <f>((E8826/$F$1)*VLOOKUP(N8826,Currecny_M!$A$1:$P$10,MATCH(Database!C8826,Currecny_M!$A$1:$P$1,0),FALSE))/VLOOKUP('Cover page'!$B$6,Currecny_M!$A$1:$P$10,MATCH(Database!C8826,Currecny_M!$A$1:$P$1,0),FALSE)</f>
        <v>5.7187199999999994</v>
      </c>
      <c r="N8826" s="6" t="str">
        <f>VLOOKUP(B8826,Master!$A$2:$C$11,3,FALSE)</f>
        <v>USD</v>
      </c>
      <c r="O8826" s="6" t="str">
        <f>VLOOKUP(B8826,Master!$A$2:$C$11,2,FALSE)</f>
        <v>America</v>
      </c>
      <c r="Q8826" s="39" t="str">
        <f>VLOOKUP(D8826,GL_Master!$A$1:$D$80,2,FALSE)</f>
        <v>PL</v>
      </c>
      <c r="R8826" s="39" t="str">
        <f>VLOOKUP(D8826,GL_Master!$A$1:$D$80,3,FALSE)</f>
        <v>Salary wages &amp; benefits</v>
      </c>
      <c r="S8826" s="39" t="str">
        <f>VLOOKUP(D8826,GL_Master!$A$1:$D$80,4,FALSE)</f>
        <v>Employee benefits expense</v>
      </c>
    </row>
    <row r="8827" spans="1:19" x14ac:dyDescent="0.25">
      <c r="A8827" s="39" t="s">
        <v>262</v>
      </c>
      <c r="B8827" s="39" t="s">
        <v>235</v>
      </c>
      <c r="C8827" s="7">
        <v>44013</v>
      </c>
      <c r="D8827" s="39" t="s">
        <v>99</v>
      </c>
      <c r="E8827" s="39">
        <v>37</v>
      </c>
      <c r="F8827" s="82">
        <f t="shared" si="411"/>
        <v>3.6999999999999998E-2</v>
      </c>
      <c r="G8827" s="39">
        <f>VLOOKUP(N8827,Currecny_M!$A$1:$P$10,2,FALSE)</f>
        <v>75</v>
      </c>
      <c r="H8827" s="39">
        <f>MATCH(C8827,Currecny_M!$A$1:$P$1,0)</f>
        <v>5</v>
      </c>
      <c r="I8827" s="39">
        <f>VLOOKUP(N8827,Currecny_M!$A$1:$P$10,MATCH(Database!C8827,Currecny_M!$A$1:$P$1,0),FALSE)</f>
        <v>77.28</v>
      </c>
      <c r="J8827" s="82">
        <f t="shared" si="412"/>
        <v>2.8593599999999997</v>
      </c>
      <c r="K8827" s="39">
        <f>VLOOKUP('Cover page'!$B$6,Currecny_M!$A$1:$P$10,MATCH(Database!C8827,Currecny_M!$A$1:$P$1,0),FALSE)</f>
        <v>1</v>
      </c>
      <c r="L8827" s="82">
        <f t="shared" si="413"/>
        <v>2.8593599999999997</v>
      </c>
      <c r="M8827" s="82">
        <f>((E8827/$F$1)*VLOOKUP(N8827,Currecny_M!$A$1:$P$10,MATCH(Database!C8827,Currecny_M!$A$1:$P$1,0),FALSE))/VLOOKUP('Cover page'!$B$6,Currecny_M!$A$1:$P$10,MATCH(Database!C8827,Currecny_M!$A$1:$P$1,0),FALSE)</f>
        <v>2.8593599999999997</v>
      </c>
      <c r="N8827" s="6" t="str">
        <f>VLOOKUP(B8827,Master!$A$2:$C$11,3,FALSE)</f>
        <v>USD</v>
      </c>
      <c r="O8827" s="6" t="str">
        <f>VLOOKUP(B8827,Master!$A$2:$C$11,2,FALSE)</f>
        <v>America</v>
      </c>
      <c r="Q8827" s="39" t="str">
        <f>VLOOKUP(D8827,GL_Master!$A$1:$D$80,2,FALSE)</f>
        <v>PL</v>
      </c>
      <c r="R8827" s="39" t="str">
        <f>VLOOKUP(D8827,GL_Master!$A$1:$D$80,3,FALSE)</f>
        <v>Salary wages &amp; benefits</v>
      </c>
      <c r="S8827" s="39" t="str">
        <f>VLOOKUP(D8827,GL_Master!$A$1:$D$80,4,FALSE)</f>
        <v>Employee benefits expense</v>
      </c>
    </row>
    <row r="8828" spans="1:19" x14ac:dyDescent="0.25">
      <c r="A8828" s="39" t="s">
        <v>262</v>
      </c>
      <c r="B8828" s="39" t="s">
        <v>235</v>
      </c>
      <c r="C8828" s="7">
        <v>44013</v>
      </c>
      <c r="D8828" s="39" t="s">
        <v>100</v>
      </c>
      <c r="E8828" s="39">
        <v>250</v>
      </c>
      <c r="F8828" s="82">
        <f t="shared" si="411"/>
        <v>0.25</v>
      </c>
      <c r="G8828" s="39">
        <f>VLOOKUP(N8828,Currecny_M!$A$1:$P$10,2,FALSE)</f>
        <v>75</v>
      </c>
      <c r="H8828" s="39">
        <f>MATCH(C8828,Currecny_M!$A$1:$P$1,0)</f>
        <v>5</v>
      </c>
      <c r="I8828" s="39">
        <f>VLOOKUP(N8828,Currecny_M!$A$1:$P$10,MATCH(Database!C8828,Currecny_M!$A$1:$P$1,0),FALSE)</f>
        <v>77.28</v>
      </c>
      <c r="J8828" s="82">
        <f t="shared" si="412"/>
        <v>19.32</v>
      </c>
      <c r="K8828" s="39">
        <f>VLOOKUP('Cover page'!$B$6,Currecny_M!$A$1:$P$10,MATCH(Database!C8828,Currecny_M!$A$1:$P$1,0),FALSE)</f>
        <v>1</v>
      </c>
      <c r="L8828" s="82">
        <f t="shared" si="413"/>
        <v>19.32</v>
      </c>
      <c r="M8828" s="82">
        <f>((E8828/$F$1)*VLOOKUP(N8828,Currecny_M!$A$1:$P$10,MATCH(Database!C8828,Currecny_M!$A$1:$P$1,0),FALSE))/VLOOKUP('Cover page'!$B$6,Currecny_M!$A$1:$P$10,MATCH(Database!C8828,Currecny_M!$A$1:$P$1,0),FALSE)</f>
        <v>19.32</v>
      </c>
      <c r="N8828" s="6" t="str">
        <f>VLOOKUP(B8828,Master!$A$2:$C$11,3,FALSE)</f>
        <v>USD</v>
      </c>
      <c r="O8828" s="6" t="str">
        <f>VLOOKUP(B8828,Master!$A$2:$C$11,2,FALSE)</f>
        <v>America</v>
      </c>
      <c r="Q8828" s="39" t="str">
        <f>VLOOKUP(D8828,GL_Master!$A$1:$D$80,2,FALSE)</f>
        <v>PL</v>
      </c>
      <c r="R8828" s="39" t="str">
        <f>VLOOKUP(D8828,GL_Master!$A$1:$D$80,3,FALSE)</f>
        <v>Salary wages &amp; benefits</v>
      </c>
      <c r="S8828" s="39" t="str">
        <f>VLOOKUP(D8828,GL_Master!$A$1:$D$80,4,FALSE)</f>
        <v>Employee benefits expense</v>
      </c>
    </row>
    <row r="8829" spans="1:19" x14ac:dyDescent="0.25">
      <c r="A8829" s="39" t="s">
        <v>262</v>
      </c>
      <c r="B8829" s="39" t="s">
        <v>235</v>
      </c>
      <c r="C8829" s="7">
        <v>44013</v>
      </c>
      <c r="D8829" s="39" t="s">
        <v>30</v>
      </c>
      <c r="E8829" s="39">
        <v>72</v>
      </c>
      <c r="F8829" s="82">
        <f t="shared" si="411"/>
        <v>7.1999999999999995E-2</v>
      </c>
      <c r="G8829" s="39">
        <f>VLOOKUP(N8829,Currecny_M!$A$1:$P$10,2,FALSE)</f>
        <v>75</v>
      </c>
      <c r="H8829" s="39">
        <f>MATCH(C8829,Currecny_M!$A$1:$P$1,0)</f>
        <v>5</v>
      </c>
      <c r="I8829" s="39">
        <f>VLOOKUP(N8829,Currecny_M!$A$1:$P$10,MATCH(Database!C8829,Currecny_M!$A$1:$P$1,0),FALSE)</f>
        <v>77.28</v>
      </c>
      <c r="J8829" s="82">
        <f t="shared" si="412"/>
        <v>5.5641599999999993</v>
      </c>
      <c r="K8829" s="39">
        <f>VLOOKUP('Cover page'!$B$6,Currecny_M!$A$1:$P$10,MATCH(Database!C8829,Currecny_M!$A$1:$P$1,0),FALSE)</f>
        <v>1</v>
      </c>
      <c r="L8829" s="82">
        <f t="shared" si="413"/>
        <v>5.5641599999999993</v>
      </c>
      <c r="M8829" s="82">
        <f>((E8829/$F$1)*VLOOKUP(N8829,Currecny_M!$A$1:$P$10,MATCH(Database!C8829,Currecny_M!$A$1:$P$1,0),FALSE))/VLOOKUP('Cover page'!$B$6,Currecny_M!$A$1:$P$10,MATCH(Database!C8829,Currecny_M!$A$1:$P$1,0),FALSE)</f>
        <v>5.5641599999999993</v>
      </c>
      <c r="N8829" s="6" t="str">
        <f>VLOOKUP(B8829,Master!$A$2:$C$11,3,FALSE)</f>
        <v>USD</v>
      </c>
      <c r="O8829" s="6" t="str">
        <f>VLOOKUP(B8829,Master!$A$2:$C$11,2,FALSE)</f>
        <v>America</v>
      </c>
      <c r="Q8829" s="39" t="str">
        <f>VLOOKUP(D8829,GL_Master!$A$1:$D$80,2,FALSE)</f>
        <v>PL</v>
      </c>
      <c r="R8829" s="39" t="str">
        <f>VLOOKUP(D8829,GL_Master!$A$1:$D$80,3,FALSE)</f>
        <v>Travelling and conveyance</v>
      </c>
      <c r="S8829" s="39" t="str">
        <f>VLOOKUP(D8829,GL_Master!$A$1:$D$80,4,FALSE)</f>
        <v>Local conveyance</v>
      </c>
    </row>
    <row r="8830" spans="1:19" x14ac:dyDescent="0.25">
      <c r="A8830" s="39" t="s">
        <v>262</v>
      </c>
      <c r="B8830" s="39" t="s">
        <v>235</v>
      </c>
      <c r="C8830" s="7">
        <v>44013</v>
      </c>
      <c r="D8830" s="39" t="s">
        <v>31</v>
      </c>
      <c r="E8830" s="39">
        <v>37</v>
      </c>
      <c r="F8830" s="82">
        <f t="shared" si="411"/>
        <v>3.6999999999999998E-2</v>
      </c>
      <c r="G8830" s="39">
        <f>VLOOKUP(N8830,Currecny_M!$A$1:$P$10,2,FALSE)</f>
        <v>75</v>
      </c>
      <c r="H8830" s="39">
        <f>MATCH(C8830,Currecny_M!$A$1:$P$1,0)</f>
        <v>5</v>
      </c>
      <c r="I8830" s="39">
        <f>VLOOKUP(N8830,Currecny_M!$A$1:$P$10,MATCH(Database!C8830,Currecny_M!$A$1:$P$1,0),FALSE)</f>
        <v>77.28</v>
      </c>
      <c r="J8830" s="82">
        <f t="shared" si="412"/>
        <v>2.8593599999999997</v>
      </c>
      <c r="K8830" s="39">
        <f>VLOOKUP('Cover page'!$B$6,Currecny_M!$A$1:$P$10,MATCH(Database!C8830,Currecny_M!$A$1:$P$1,0),FALSE)</f>
        <v>1</v>
      </c>
      <c r="L8830" s="82">
        <f t="shared" si="413"/>
        <v>2.8593599999999997</v>
      </c>
      <c r="M8830" s="82">
        <f>((E8830/$F$1)*VLOOKUP(N8830,Currecny_M!$A$1:$P$10,MATCH(Database!C8830,Currecny_M!$A$1:$P$1,0),FALSE))/VLOOKUP('Cover page'!$B$6,Currecny_M!$A$1:$P$10,MATCH(Database!C8830,Currecny_M!$A$1:$P$1,0),FALSE)</f>
        <v>2.8593599999999997</v>
      </c>
      <c r="N8830" s="6" t="str">
        <f>VLOOKUP(B8830,Master!$A$2:$C$11,3,FALSE)</f>
        <v>USD</v>
      </c>
      <c r="O8830" s="6" t="str">
        <f>VLOOKUP(B8830,Master!$A$2:$C$11,2,FALSE)</f>
        <v>America</v>
      </c>
      <c r="Q8830" s="39" t="str">
        <f>VLOOKUP(D8830,GL_Master!$A$1:$D$80,2,FALSE)</f>
        <v>PL</v>
      </c>
      <c r="R8830" s="39" t="str">
        <f>VLOOKUP(D8830,GL_Master!$A$1:$D$80,3,FALSE)</f>
        <v>Office expenses</v>
      </c>
      <c r="S8830" s="39" t="str">
        <f>VLOOKUP(D8830,GL_Master!$A$1:$D$80,4,FALSE)</f>
        <v>Parking charges</v>
      </c>
    </row>
    <row r="8831" spans="1:19" x14ac:dyDescent="0.25">
      <c r="A8831" s="39" t="s">
        <v>262</v>
      </c>
      <c r="B8831" s="39" t="s">
        <v>235</v>
      </c>
      <c r="C8831" s="7">
        <v>44013</v>
      </c>
      <c r="D8831" s="39" t="s">
        <v>101</v>
      </c>
      <c r="E8831" s="39">
        <v>37</v>
      </c>
      <c r="F8831" s="82">
        <f t="shared" si="411"/>
        <v>3.6999999999999998E-2</v>
      </c>
      <c r="G8831" s="39">
        <f>VLOOKUP(N8831,Currecny_M!$A$1:$P$10,2,FALSE)</f>
        <v>75</v>
      </c>
      <c r="H8831" s="39">
        <f>MATCH(C8831,Currecny_M!$A$1:$P$1,0)</f>
        <v>5</v>
      </c>
      <c r="I8831" s="39">
        <f>VLOOKUP(N8831,Currecny_M!$A$1:$P$10,MATCH(Database!C8831,Currecny_M!$A$1:$P$1,0),FALSE)</f>
        <v>77.28</v>
      </c>
      <c r="J8831" s="82">
        <f t="shared" si="412"/>
        <v>2.8593599999999997</v>
      </c>
      <c r="K8831" s="39">
        <f>VLOOKUP('Cover page'!$B$6,Currecny_M!$A$1:$P$10,MATCH(Database!C8831,Currecny_M!$A$1:$P$1,0),FALSE)</f>
        <v>1</v>
      </c>
      <c r="L8831" s="82">
        <f t="shared" si="413"/>
        <v>2.8593599999999997</v>
      </c>
      <c r="M8831" s="82">
        <f>((E8831/$F$1)*VLOOKUP(N8831,Currecny_M!$A$1:$P$10,MATCH(Database!C8831,Currecny_M!$A$1:$P$1,0),FALSE))/VLOOKUP('Cover page'!$B$6,Currecny_M!$A$1:$P$10,MATCH(Database!C8831,Currecny_M!$A$1:$P$1,0),FALSE)</f>
        <v>2.8593599999999997</v>
      </c>
      <c r="N8831" s="6" t="str">
        <f>VLOOKUP(B8831,Master!$A$2:$C$11,3,FALSE)</f>
        <v>USD</v>
      </c>
      <c r="O8831" s="6" t="str">
        <f>VLOOKUP(B8831,Master!$A$2:$C$11,2,FALSE)</f>
        <v>America</v>
      </c>
      <c r="Q8831" s="39" t="str">
        <f>VLOOKUP(D8831,GL_Master!$A$1:$D$80,2,FALSE)</f>
        <v>PL</v>
      </c>
      <c r="R8831" s="39" t="str">
        <f>VLOOKUP(D8831,GL_Master!$A$1:$D$80,3,FALSE)</f>
        <v>COGS</v>
      </c>
      <c r="S8831" s="39" t="str">
        <f>VLOOKUP(D8831,GL_Master!$A$1:$D$80,4,FALSE)</f>
        <v>Purchase of other traded goods</v>
      </c>
    </row>
    <row r="8832" spans="1:19" x14ac:dyDescent="0.25">
      <c r="A8832" s="39" t="s">
        <v>262</v>
      </c>
      <c r="B8832" s="39" t="s">
        <v>235</v>
      </c>
      <c r="C8832" s="7">
        <v>44013</v>
      </c>
      <c r="D8832" s="39" t="s">
        <v>102</v>
      </c>
      <c r="E8832" s="39">
        <v>37</v>
      </c>
      <c r="F8832" s="82">
        <f t="shared" si="411"/>
        <v>3.6999999999999998E-2</v>
      </c>
      <c r="G8832" s="39">
        <f>VLOOKUP(N8832,Currecny_M!$A$1:$P$10,2,FALSE)</f>
        <v>75</v>
      </c>
      <c r="H8832" s="39">
        <f>MATCH(C8832,Currecny_M!$A$1:$P$1,0)</f>
        <v>5</v>
      </c>
      <c r="I8832" s="39">
        <f>VLOOKUP(N8832,Currecny_M!$A$1:$P$10,MATCH(Database!C8832,Currecny_M!$A$1:$P$1,0),FALSE)</f>
        <v>77.28</v>
      </c>
      <c r="J8832" s="82">
        <f t="shared" si="412"/>
        <v>2.8593599999999997</v>
      </c>
      <c r="K8832" s="39">
        <f>VLOOKUP('Cover page'!$B$6,Currecny_M!$A$1:$P$10,MATCH(Database!C8832,Currecny_M!$A$1:$P$1,0),FALSE)</f>
        <v>1</v>
      </c>
      <c r="L8832" s="82">
        <f t="shared" si="413"/>
        <v>2.8593599999999997</v>
      </c>
      <c r="M8832" s="82">
        <f>((E8832/$F$1)*VLOOKUP(N8832,Currecny_M!$A$1:$P$10,MATCH(Database!C8832,Currecny_M!$A$1:$P$1,0),FALSE))/VLOOKUP('Cover page'!$B$6,Currecny_M!$A$1:$P$10,MATCH(Database!C8832,Currecny_M!$A$1:$P$1,0),FALSE)</f>
        <v>2.8593599999999997</v>
      </c>
      <c r="N8832" s="6" t="str">
        <f>VLOOKUP(B8832,Master!$A$2:$C$11,3,FALSE)</f>
        <v>USD</v>
      </c>
      <c r="O8832" s="6" t="str">
        <f>VLOOKUP(B8832,Master!$A$2:$C$11,2,FALSE)</f>
        <v>America</v>
      </c>
      <c r="Q8832" s="39" t="str">
        <f>VLOOKUP(D8832,GL_Master!$A$1:$D$80,2,FALSE)</f>
        <v>PL</v>
      </c>
      <c r="R8832" s="39" t="str">
        <f>VLOOKUP(D8832,GL_Master!$A$1:$D$80,3,FALSE)</f>
        <v>Staff welfare expenses</v>
      </c>
      <c r="S8832" s="39" t="str">
        <f>VLOOKUP(D8832,GL_Master!$A$1:$D$80,4,FALSE)</f>
        <v>Diwali Expense</v>
      </c>
    </row>
    <row r="8833" spans="1:19" x14ac:dyDescent="0.25">
      <c r="A8833" s="39" t="s">
        <v>262</v>
      </c>
      <c r="B8833" s="39" t="s">
        <v>235</v>
      </c>
      <c r="C8833" s="7">
        <v>44013</v>
      </c>
      <c r="D8833" s="39" t="s">
        <v>20</v>
      </c>
      <c r="E8833" s="39">
        <v>74</v>
      </c>
      <c r="F8833" s="82">
        <f t="shared" si="411"/>
        <v>7.3999999999999996E-2</v>
      </c>
      <c r="G8833" s="39">
        <f>VLOOKUP(N8833,Currecny_M!$A$1:$P$10,2,FALSE)</f>
        <v>75</v>
      </c>
      <c r="H8833" s="39">
        <f>MATCH(C8833,Currecny_M!$A$1:$P$1,0)</f>
        <v>5</v>
      </c>
      <c r="I8833" s="39">
        <f>VLOOKUP(N8833,Currecny_M!$A$1:$P$10,MATCH(Database!C8833,Currecny_M!$A$1:$P$1,0),FALSE)</f>
        <v>77.28</v>
      </c>
      <c r="J8833" s="82">
        <f t="shared" si="412"/>
        <v>5.7187199999999994</v>
      </c>
      <c r="K8833" s="39">
        <f>VLOOKUP('Cover page'!$B$6,Currecny_M!$A$1:$P$10,MATCH(Database!C8833,Currecny_M!$A$1:$P$1,0),FALSE)</f>
        <v>1</v>
      </c>
      <c r="L8833" s="82">
        <f t="shared" si="413"/>
        <v>5.7187199999999994</v>
      </c>
      <c r="M8833" s="82">
        <f>((E8833/$F$1)*VLOOKUP(N8833,Currecny_M!$A$1:$P$10,MATCH(Database!C8833,Currecny_M!$A$1:$P$1,0),FALSE))/VLOOKUP('Cover page'!$B$6,Currecny_M!$A$1:$P$10,MATCH(Database!C8833,Currecny_M!$A$1:$P$1,0),FALSE)</f>
        <v>5.7187199999999994</v>
      </c>
      <c r="N8833" s="6" t="str">
        <f>VLOOKUP(B8833,Master!$A$2:$C$11,3,FALSE)</f>
        <v>USD</v>
      </c>
      <c r="O8833" s="6" t="str">
        <f>VLOOKUP(B8833,Master!$A$2:$C$11,2,FALSE)</f>
        <v>America</v>
      </c>
      <c r="Q8833" s="39" t="str">
        <f>VLOOKUP(D8833,GL_Master!$A$1:$D$80,2,FALSE)</f>
        <v>PL</v>
      </c>
      <c r="R8833" s="39" t="str">
        <f>VLOOKUP(D8833,GL_Master!$A$1:$D$80,3,FALSE)</f>
        <v>Selling and Marketing expenses</v>
      </c>
      <c r="S8833" s="39" t="str">
        <f>VLOOKUP(D8833,GL_Master!$A$1:$D$80,4,FALSE)</f>
        <v>Business promotion</v>
      </c>
    </row>
    <row r="8834" spans="1:19" x14ac:dyDescent="0.25">
      <c r="A8834" s="39" t="s">
        <v>262</v>
      </c>
      <c r="B8834" s="39" t="s">
        <v>235</v>
      </c>
      <c r="C8834" s="7">
        <v>44013</v>
      </c>
      <c r="D8834" s="39" t="s">
        <v>29</v>
      </c>
      <c r="E8834" s="39">
        <v>70</v>
      </c>
      <c r="F8834" s="82">
        <f t="shared" si="411"/>
        <v>7.0000000000000007E-2</v>
      </c>
      <c r="G8834" s="39">
        <f>VLOOKUP(N8834,Currecny_M!$A$1:$P$10,2,FALSE)</f>
        <v>75</v>
      </c>
      <c r="H8834" s="39">
        <f>MATCH(C8834,Currecny_M!$A$1:$P$1,0)</f>
        <v>5</v>
      </c>
      <c r="I8834" s="39">
        <f>VLOOKUP(N8834,Currecny_M!$A$1:$P$10,MATCH(Database!C8834,Currecny_M!$A$1:$P$1,0),FALSE)</f>
        <v>77.28</v>
      </c>
      <c r="J8834" s="82">
        <f t="shared" si="412"/>
        <v>5.4096000000000002</v>
      </c>
      <c r="K8834" s="39">
        <f>VLOOKUP('Cover page'!$B$6,Currecny_M!$A$1:$P$10,MATCH(Database!C8834,Currecny_M!$A$1:$P$1,0),FALSE)</f>
        <v>1</v>
      </c>
      <c r="L8834" s="82">
        <f t="shared" si="413"/>
        <v>5.4096000000000002</v>
      </c>
      <c r="M8834" s="82">
        <f>((E8834/$F$1)*VLOOKUP(N8834,Currecny_M!$A$1:$P$10,MATCH(Database!C8834,Currecny_M!$A$1:$P$1,0),FALSE))/VLOOKUP('Cover page'!$B$6,Currecny_M!$A$1:$P$10,MATCH(Database!C8834,Currecny_M!$A$1:$P$1,0),FALSE)</f>
        <v>5.4096000000000002</v>
      </c>
      <c r="N8834" s="6" t="str">
        <f>VLOOKUP(B8834,Master!$A$2:$C$11,3,FALSE)</f>
        <v>USD</v>
      </c>
      <c r="O8834" s="6" t="str">
        <f>VLOOKUP(B8834,Master!$A$2:$C$11,2,FALSE)</f>
        <v>America</v>
      </c>
      <c r="Q8834" s="39" t="str">
        <f>VLOOKUP(D8834,GL_Master!$A$1:$D$80,2,FALSE)</f>
        <v>PL</v>
      </c>
      <c r="R8834" s="39" t="str">
        <f>VLOOKUP(D8834,GL_Master!$A$1:$D$80,3,FALSE)</f>
        <v>Communication &amp; internet exp</v>
      </c>
      <c r="S8834" s="39" t="str">
        <f>VLOOKUP(D8834,GL_Master!$A$1:$D$80,4,FALSE)</f>
        <v>Communication cost</v>
      </c>
    </row>
    <row r="8835" spans="1:19" x14ac:dyDescent="0.25">
      <c r="A8835" s="39" t="s">
        <v>262</v>
      </c>
      <c r="B8835" s="39" t="s">
        <v>235</v>
      </c>
      <c r="C8835" s="7">
        <v>44013</v>
      </c>
      <c r="D8835" s="39" t="s">
        <v>41</v>
      </c>
      <c r="E8835" s="39">
        <v>35</v>
      </c>
      <c r="F8835" s="82">
        <f t="shared" si="411"/>
        <v>3.5000000000000003E-2</v>
      </c>
      <c r="G8835" s="39">
        <f>VLOOKUP(N8835,Currecny_M!$A$1:$P$10,2,FALSE)</f>
        <v>75</v>
      </c>
      <c r="H8835" s="39">
        <f>MATCH(C8835,Currecny_M!$A$1:$P$1,0)</f>
        <v>5</v>
      </c>
      <c r="I8835" s="39">
        <f>VLOOKUP(N8835,Currecny_M!$A$1:$P$10,MATCH(Database!C8835,Currecny_M!$A$1:$P$1,0),FALSE)</f>
        <v>77.28</v>
      </c>
      <c r="J8835" s="82">
        <f t="shared" si="412"/>
        <v>2.7048000000000001</v>
      </c>
      <c r="K8835" s="39">
        <f>VLOOKUP('Cover page'!$B$6,Currecny_M!$A$1:$P$10,MATCH(Database!C8835,Currecny_M!$A$1:$P$1,0),FALSE)</f>
        <v>1</v>
      </c>
      <c r="L8835" s="82">
        <f t="shared" si="413"/>
        <v>2.7048000000000001</v>
      </c>
      <c r="M8835" s="82">
        <f>((E8835/$F$1)*VLOOKUP(N8835,Currecny_M!$A$1:$P$10,MATCH(Database!C8835,Currecny_M!$A$1:$P$1,0),FALSE))/VLOOKUP('Cover page'!$B$6,Currecny_M!$A$1:$P$10,MATCH(Database!C8835,Currecny_M!$A$1:$P$1,0),FALSE)</f>
        <v>2.7048000000000001</v>
      </c>
      <c r="N8835" s="6" t="str">
        <f>VLOOKUP(B8835,Master!$A$2:$C$11,3,FALSE)</f>
        <v>USD</v>
      </c>
      <c r="O8835" s="6" t="str">
        <f>VLOOKUP(B8835,Master!$A$2:$C$11,2,FALSE)</f>
        <v>America</v>
      </c>
      <c r="Q8835" s="39" t="str">
        <f>VLOOKUP(D8835,GL_Master!$A$1:$D$80,2,FALSE)</f>
        <v>PL</v>
      </c>
      <c r="R8835" s="39" t="str">
        <f>VLOOKUP(D8835,GL_Master!$A$1:$D$80,3,FALSE)</f>
        <v>Communication &amp; internet exp</v>
      </c>
      <c r="S8835" s="39" t="str">
        <f>VLOOKUP(D8835,GL_Master!$A$1:$D$80,4,FALSE)</f>
        <v>Communication cost</v>
      </c>
    </row>
    <row r="8836" spans="1:19" x14ac:dyDescent="0.25">
      <c r="A8836" s="39" t="s">
        <v>262</v>
      </c>
      <c r="B8836" s="39" t="s">
        <v>235</v>
      </c>
      <c r="C8836" s="7">
        <v>44013</v>
      </c>
      <c r="D8836" s="39" t="s">
        <v>103</v>
      </c>
      <c r="E8836" s="39">
        <v>76</v>
      </c>
      <c r="F8836" s="82">
        <f t="shared" ref="F8836:F8899" si="414">E8836/$F$1</f>
        <v>7.5999999999999998E-2</v>
      </c>
      <c r="G8836" s="39">
        <f>VLOOKUP(N8836,Currecny_M!$A$1:$P$10,2,FALSE)</f>
        <v>75</v>
      </c>
      <c r="H8836" s="39">
        <f>MATCH(C8836,Currecny_M!$A$1:$P$1,0)</f>
        <v>5</v>
      </c>
      <c r="I8836" s="39">
        <f>VLOOKUP(N8836,Currecny_M!$A$1:$P$10,MATCH(Database!C8836,Currecny_M!$A$1:$P$1,0),FALSE)</f>
        <v>77.28</v>
      </c>
      <c r="J8836" s="82">
        <f t="shared" ref="J8836:J8899" si="415">F8836*I8836</f>
        <v>5.8732800000000003</v>
      </c>
      <c r="K8836" s="39">
        <f>VLOOKUP('Cover page'!$B$6,Currecny_M!$A$1:$P$10,MATCH(Database!C8836,Currecny_M!$A$1:$P$1,0),FALSE)</f>
        <v>1</v>
      </c>
      <c r="L8836" s="82">
        <f t="shared" ref="L8836:L8899" si="416">J8836/K8836</f>
        <v>5.8732800000000003</v>
      </c>
      <c r="M8836" s="82">
        <f>((E8836/$F$1)*VLOOKUP(N8836,Currecny_M!$A$1:$P$10,MATCH(Database!C8836,Currecny_M!$A$1:$P$1,0),FALSE))/VLOOKUP('Cover page'!$B$6,Currecny_M!$A$1:$P$10,MATCH(Database!C8836,Currecny_M!$A$1:$P$1,0),FALSE)</f>
        <v>5.8732800000000003</v>
      </c>
      <c r="N8836" s="6" t="str">
        <f>VLOOKUP(B8836,Master!$A$2:$C$11,3,FALSE)</f>
        <v>USD</v>
      </c>
      <c r="O8836" s="6" t="str">
        <f>VLOOKUP(B8836,Master!$A$2:$C$11,2,FALSE)</f>
        <v>America</v>
      </c>
      <c r="Q8836" s="39" t="str">
        <f>VLOOKUP(D8836,GL_Master!$A$1:$D$80,2,FALSE)</f>
        <v>PL</v>
      </c>
      <c r="R8836" s="39" t="str">
        <f>VLOOKUP(D8836,GL_Master!$A$1:$D$80,3,FALSE)</f>
        <v>Communication &amp; internet exp</v>
      </c>
      <c r="S8836" s="39" t="str">
        <f>VLOOKUP(D8836,GL_Master!$A$1:$D$80,4,FALSE)</f>
        <v>Communication cost</v>
      </c>
    </row>
    <row r="8837" spans="1:19" x14ac:dyDescent="0.25">
      <c r="A8837" s="39" t="s">
        <v>262</v>
      </c>
      <c r="B8837" s="39" t="s">
        <v>235</v>
      </c>
      <c r="C8837" s="7">
        <v>44013</v>
      </c>
      <c r="D8837" s="39" t="s">
        <v>104</v>
      </c>
      <c r="E8837" s="39">
        <v>109</v>
      </c>
      <c r="F8837" s="82">
        <f t="shared" si="414"/>
        <v>0.109</v>
      </c>
      <c r="G8837" s="39">
        <f>VLOOKUP(N8837,Currecny_M!$A$1:$P$10,2,FALSE)</f>
        <v>75</v>
      </c>
      <c r="H8837" s="39">
        <f>MATCH(C8837,Currecny_M!$A$1:$P$1,0)</f>
        <v>5</v>
      </c>
      <c r="I8837" s="39">
        <f>VLOOKUP(N8837,Currecny_M!$A$1:$P$10,MATCH(Database!C8837,Currecny_M!$A$1:$P$1,0),FALSE)</f>
        <v>77.28</v>
      </c>
      <c r="J8837" s="82">
        <f t="shared" si="415"/>
        <v>8.4235199999999999</v>
      </c>
      <c r="K8837" s="39">
        <f>VLOOKUP('Cover page'!$B$6,Currecny_M!$A$1:$P$10,MATCH(Database!C8837,Currecny_M!$A$1:$P$1,0),FALSE)</f>
        <v>1</v>
      </c>
      <c r="L8837" s="82">
        <f t="shared" si="416"/>
        <v>8.4235199999999999</v>
      </c>
      <c r="M8837" s="82">
        <f>((E8837/$F$1)*VLOOKUP(N8837,Currecny_M!$A$1:$P$10,MATCH(Database!C8837,Currecny_M!$A$1:$P$1,0),FALSE))/VLOOKUP('Cover page'!$B$6,Currecny_M!$A$1:$P$10,MATCH(Database!C8837,Currecny_M!$A$1:$P$1,0),FALSE)</f>
        <v>8.4235199999999999</v>
      </c>
      <c r="N8837" s="6" t="str">
        <f>VLOOKUP(B8837,Master!$A$2:$C$11,3,FALSE)</f>
        <v>USD</v>
      </c>
      <c r="O8837" s="6" t="str">
        <f>VLOOKUP(B8837,Master!$A$2:$C$11,2,FALSE)</f>
        <v>America</v>
      </c>
      <c r="Q8837" s="39" t="str">
        <f>VLOOKUP(D8837,GL_Master!$A$1:$D$80,2,FALSE)</f>
        <v>PL</v>
      </c>
      <c r="R8837" s="39" t="str">
        <f>VLOOKUP(D8837,GL_Master!$A$1:$D$80,3,FALSE)</f>
        <v>Legal &amp; Professional expenses</v>
      </c>
      <c r="S8837" s="39" t="str">
        <f>VLOOKUP(D8837,GL_Master!$A$1:$D$80,4,FALSE)</f>
        <v>Professional Fees - Others</v>
      </c>
    </row>
    <row r="8838" spans="1:19" x14ac:dyDescent="0.25">
      <c r="A8838" s="39" t="s">
        <v>262</v>
      </c>
      <c r="B8838" s="39" t="s">
        <v>235</v>
      </c>
      <c r="C8838" s="7">
        <v>44013</v>
      </c>
      <c r="D8838" s="39" t="s">
        <v>105</v>
      </c>
      <c r="E8838" s="39">
        <v>76</v>
      </c>
      <c r="F8838" s="82">
        <f t="shared" si="414"/>
        <v>7.5999999999999998E-2</v>
      </c>
      <c r="G8838" s="39">
        <f>VLOOKUP(N8838,Currecny_M!$A$1:$P$10,2,FALSE)</f>
        <v>75</v>
      </c>
      <c r="H8838" s="39">
        <f>MATCH(C8838,Currecny_M!$A$1:$P$1,0)</f>
        <v>5</v>
      </c>
      <c r="I8838" s="39">
        <f>VLOOKUP(N8838,Currecny_M!$A$1:$P$10,MATCH(Database!C8838,Currecny_M!$A$1:$P$1,0),FALSE)</f>
        <v>77.28</v>
      </c>
      <c r="J8838" s="82">
        <f t="shared" si="415"/>
        <v>5.8732800000000003</v>
      </c>
      <c r="K8838" s="39">
        <f>VLOOKUP('Cover page'!$B$6,Currecny_M!$A$1:$P$10,MATCH(Database!C8838,Currecny_M!$A$1:$P$1,0),FALSE)</f>
        <v>1</v>
      </c>
      <c r="L8838" s="82">
        <f t="shared" si="416"/>
        <v>5.8732800000000003</v>
      </c>
      <c r="M8838" s="82">
        <f>((E8838/$F$1)*VLOOKUP(N8838,Currecny_M!$A$1:$P$10,MATCH(Database!C8838,Currecny_M!$A$1:$P$1,0),FALSE))/VLOOKUP('Cover page'!$B$6,Currecny_M!$A$1:$P$10,MATCH(Database!C8838,Currecny_M!$A$1:$P$1,0),FALSE)</f>
        <v>5.8732800000000003</v>
      </c>
      <c r="N8838" s="6" t="str">
        <f>VLOOKUP(B8838,Master!$A$2:$C$11,3,FALSE)</f>
        <v>USD</v>
      </c>
      <c r="O8838" s="6" t="str">
        <f>VLOOKUP(B8838,Master!$A$2:$C$11,2,FALSE)</f>
        <v>America</v>
      </c>
      <c r="Q8838" s="39" t="str">
        <f>VLOOKUP(D8838,GL_Master!$A$1:$D$80,2,FALSE)</f>
        <v>PL</v>
      </c>
      <c r="R8838" s="39" t="str">
        <f>VLOOKUP(D8838,GL_Master!$A$1:$D$80,3,FALSE)</f>
        <v>Travelling and conveyance</v>
      </c>
      <c r="S8838" s="39" t="str">
        <f>VLOOKUP(D8838,GL_Master!$A$1:$D$80,4,FALSE)</f>
        <v>Car hiring and rental services</v>
      </c>
    </row>
    <row r="8839" spans="1:19" x14ac:dyDescent="0.25">
      <c r="A8839" s="39" t="s">
        <v>262</v>
      </c>
      <c r="B8839" s="39" t="s">
        <v>235</v>
      </c>
      <c r="C8839" s="7">
        <v>44013</v>
      </c>
      <c r="D8839" s="39" t="s">
        <v>106</v>
      </c>
      <c r="E8839" s="39">
        <v>37</v>
      </c>
      <c r="F8839" s="82">
        <f t="shared" si="414"/>
        <v>3.6999999999999998E-2</v>
      </c>
      <c r="G8839" s="39">
        <f>VLOOKUP(N8839,Currecny_M!$A$1:$P$10,2,FALSE)</f>
        <v>75</v>
      </c>
      <c r="H8839" s="39">
        <f>MATCH(C8839,Currecny_M!$A$1:$P$1,0)</f>
        <v>5</v>
      </c>
      <c r="I8839" s="39">
        <f>VLOOKUP(N8839,Currecny_M!$A$1:$P$10,MATCH(Database!C8839,Currecny_M!$A$1:$P$1,0),FALSE)</f>
        <v>77.28</v>
      </c>
      <c r="J8839" s="82">
        <f t="shared" si="415"/>
        <v>2.8593599999999997</v>
      </c>
      <c r="K8839" s="39">
        <f>VLOOKUP('Cover page'!$B$6,Currecny_M!$A$1:$P$10,MATCH(Database!C8839,Currecny_M!$A$1:$P$1,0),FALSE)</f>
        <v>1</v>
      </c>
      <c r="L8839" s="82">
        <f t="shared" si="416"/>
        <v>2.8593599999999997</v>
      </c>
      <c r="M8839" s="82">
        <f>((E8839/$F$1)*VLOOKUP(N8839,Currecny_M!$A$1:$P$10,MATCH(Database!C8839,Currecny_M!$A$1:$P$1,0),FALSE))/VLOOKUP('Cover page'!$B$6,Currecny_M!$A$1:$P$10,MATCH(Database!C8839,Currecny_M!$A$1:$P$1,0),FALSE)</f>
        <v>2.8593599999999997</v>
      </c>
      <c r="N8839" s="6" t="str">
        <f>VLOOKUP(B8839,Master!$A$2:$C$11,3,FALSE)</f>
        <v>USD</v>
      </c>
      <c r="O8839" s="6" t="str">
        <f>VLOOKUP(B8839,Master!$A$2:$C$11,2,FALSE)</f>
        <v>America</v>
      </c>
      <c r="Q8839" s="39" t="str">
        <f>VLOOKUP(D8839,GL_Master!$A$1:$D$80,2,FALSE)</f>
        <v>PL</v>
      </c>
      <c r="R8839" s="39" t="str">
        <f>VLOOKUP(D8839,GL_Master!$A$1:$D$80,3,FALSE)</f>
        <v>Communication &amp; internet exp</v>
      </c>
      <c r="S8839" s="39" t="str">
        <f>VLOOKUP(D8839,GL_Master!$A$1:$D$80,4,FALSE)</f>
        <v>Printing &amp; Stationary</v>
      </c>
    </row>
    <row r="8840" spans="1:19" x14ac:dyDescent="0.25">
      <c r="A8840" s="39" t="s">
        <v>262</v>
      </c>
      <c r="B8840" s="39" t="s">
        <v>235</v>
      </c>
      <c r="C8840" s="7">
        <v>44013</v>
      </c>
      <c r="D8840" s="39" t="s">
        <v>32</v>
      </c>
      <c r="E8840" s="39">
        <v>37</v>
      </c>
      <c r="F8840" s="82">
        <f t="shared" si="414"/>
        <v>3.6999999999999998E-2</v>
      </c>
      <c r="G8840" s="39">
        <f>VLOOKUP(N8840,Currecny_M!$A$1:$P$10,2,FALSE)</f>
        <v>75</v>
      </c>
      <c r="H8840" s="39">
        <f>MATCH(C8840,Currecny_M!$A$1:$P$1,0)</f>
        <v>5</v>
      </c>
      <c r="I8840" s="39">
        <f>VLOOKUP(N8840,Currecny_M!$A$1:$P$10,MATCH(Database!C8840,Currecny_M!$A$1:$P$1,0),FALSE)</f>
        <v>77.28</v>
      </c>
      <c r="J8840" s="82">
        <f t="shared" si="415"/>
        <v>2.8593599999999997</v>
      </c>
      <c r="K8840" s="39">
        <f>VLOOKUP('Cover page'!$B$6,Currecny_M!$A$1:$P$10,MATCH(Database!C8840,Currecny_M!$A$1:$P$1,0),FALSE)</f>
        <v>1</v>
      </c>
      <c r="L8840" s="82">
        <f t="shared" si="416"/>
        <v>2.8593599999999997</v>
      </c>
      <c r="M8840" s="82">
        <f>((E8840/$F$1)*VLOOKUP(N8840,Currecny_M!$A$1:$P$10,MATCH(Database!C8840,Currecny_M!$A$1:$P$1,0),FALSE))/VLOOKUP('Cover page'!$B$6,Currecny_M!$A$1:$P$10,MATCH(Database!C8840,Currecny_M!$A$1:$P$1,0),FALSE)</f>
        <v>2.8593599999999997</v>
      </c>
      <c r="N8840" s="6" t="str">
        <f>VLOOKUP(B8840,Master!$A$2:$C$11,3,FALSE)</f>
        <v>USD</v>
      </c>
      <c r="O8840" s="6" t="str">
        <f>VLOOKUP(B8840,Master!$A$2:$C$11,2,FALSE)</f>
        <v>America</v>
      </c>
      <c r="Q8840" s="39" t="str">
        <f>VLOOKUP(D8840,GL_Master!$A$1:$D$80,2,FALSE)</f>
        <v>PL</v>
      </c>
      <c r="R8840" s="39" t="str">
        <f>VLOOKUP(D8840,GL_Master!$A$1:$D$80,3,FALSE)</f>
        <v>Communication &amp; internet exp</v>
      </c>
      <c r="S8840" s="39" t="str">
        <f>VLOOKUP(D8840,GL_Master!$A$1:$D$80,4,FALSE)</f>
        <v>Printing &amp; Stationary</v>
      </c>
    </row>
    <row r="8841" spans="1:19" x14ac:dyDescent="0.25">
      <c r="A8841" s="39" t="s">
        <v>262</v>
      </c>
      <c r="B8841" s="39" t="s">
        <v>235</v>
      </c>
      <c r="C8841" s="7">
        <v>44013</v>
      </c>
      <c r="D8841" s="39" t="s">
        <v>35</v>
      </c>
      <c r="E8841" s="39">
        <v>111</v>
      </c>
      <c r="F8841" s="82">
        <f t="shared" si="414"/>
        <v>0.111</v>
      </c>
      <c r="G8841" s="39">
        <f>VLOOKUP(N8841,Currecny_M!$A$1:$P$10,2,FALSE)</f>
        <v>75</v>
      </c>
      <c r="H8841" s="39">
        <f>MATCH(C8841,Currecny_M!$A$1:$P$1,0)</f>
        <v>5</v>
      </c>
      <c r="I8841" s="39">
        <f>VLOOKUP(N8841,Currecny_M!$A$1:$P$10,MATCH(Database!C8841,Currecny_M!$A$1:$P$1,0),FALSE)</f>
        <v>77.28</v>
      </c>
      <c r="J8841" s="82">
        <f t="shared" si="415"/>
        <v>8.5780799999999999</v>
      </c>
      <c r="K8841" s="39">
        <f>VLOOKUP('Cover page'!$B$6,Currecny_M!$A$1:$P$10,MATCH(Database!C8841,Currecny_M!$A$1:$P$1,0),FALSE)</f>
        <v>1</v>
      </c>
      <c r="L8841" s="82">
        <f t="shared" si="416"/>
        <v>8.5780799999999999</v>
      </c>
      <c r="M8841" s="82">
        <f>((E8841/$F$1)*VLOOKUP(N8841,Currecny_M!$A$1:$P$10,MATCH(Database!C8841,Currecny_M!$A$1:$P$1,0),FALSE))/VLOOKUP('Cover page'!$B$6,Currecny_M!$A$1:$P$10,MATCH(Database!C8841,Currecny_M!$A$1:$P$1,0),FALSE)</f>
        <v>8.5780799999999999</v>
      </c>
      <c r="N8841" s="6" t="str">
        <f>VLOOKUP(B8841,Master!$A$2:$C$11,3,FALSE)</f>
        <v>USD</v>
      </c>
      <c r="O8841" s="6" t="str">
        <f>VLOOKUP(B8841,Master!$A$2:$C$11,2,FALSE)</f>
        <v>America</v>
      </c>
      <c r="Q8841" s="39" t="str">
        <f>VLOOKUP(D8841,GL_Master!$A$1:$D$80,2,FALSE)</f>
        <v>PL</v>
      </c>
      <c r="R8841" s="39" t="str">
        <f>VLOOKUP(D8841,GL_Master!$A$1:$D$80,3,FALSE)</f>
        <v>Security Expenses</v>
      </c>
      <c r="S8841" s="39" t="str">
        <f>VLOOKUP(D8841,GL_Master!$A$1:$D$80,4,FALSE)</f>
        <v>Security Expenses others</v>
      </c>
    </row>
    <row r="8842" spans="1:19" x14ac:dyDescent="0.25">
      <c r="A8842" s="39" t="s">
        <v>262</v>
      </c>
      <c r="B8842" s="39" t="s">
        <v>235</v>
      </c>
      <c r="C8842" s="7">
        <v>44013</v>
      </c>
      <c r="D8842" s="39" t="s">
        <v>38</v>
      </c>
      <c r="E8842" s="39">
        <v>38</v>
      </c>
      <c r="F8842" s="82">
        <f t="shared" si="414"/>
        <v>3.7999999999999999E-2</v>
      </c>
      <c r="G8842" s="39">
        <f>VLOOKUP(N8842,Currecny_M!$A$1:$P$10,2,FALSE)</f>
        <v>75</v>
      </c>
      <c r="H8842" s="39">
        <f>MATCH(C8842,Currecny_M!$A$1:$P$1,0)</f>
        <v>5</v>
      </c>
      <c r="I8842" s="39">
        <f>VLOOKUP(N8842,Currecny_M!$A$1:$P$10,MATCH(Database!C8842,Currecny_M!$A$1:$P$1,0),FALSE)</f>
        <v>77.28</v>
      </c>
      <c r="J8842" s="82">
        <f t="shared" si="415"/>
        <v>2.9366400000000001</v>
      </c>
      <c r="K8842" s="39">
        <f>VLOOKUP('Cover page'!$B$6,Currecny_M!$A$1:$P$10,MATCH(Database!C8842,Currecny_M!$A$1:$P$1,0),FALSE)</f>
        <v>1</v>
      </c>
      <c r="L8842" s="82">
        <f t="shared" si="416"/>
        <v>2.9366400000000001</v>
      </c>
      <c r="M8842" s="82">
        <f>((E8842/$F$1)*VLOOKUP(N8842,Currecny_M!$A$1:$P$10,MATCH(Database!C8842,Currecny_M!$A$1:$P$1,0),FALSE))/VLOOKUP('Cover page'!$B$6,Currecny_M!$A$1:$P$10,MATCH(Database!C8842,Currecny_M!$A$1:$P$1,0),FALSE)</f>
        <v>2.9366400000000001</v>
      </c>
      <c r="N8842" s="6" t="str">
        <f>VLOOKUP(B8842,Master!$A$2:$C$11,3,FALSE)</f>
        <v>USD</v>
      </c>
      <c r="O8842" s="6" t="str">
        <f>VLOOKUP(B8842,Master!$A$2:$C$11,2,FALSE)</f>
        <v>America</v>
      </c>
      <c r="Q8842" s="39" t="str">
        <f>VLOOKUP(D8842,GL_Master!$A$1:$D$80,2,FALSE)</f>
        <v>PL</v>
      </c>
      <c r="R8842" s="39" t="str">
        <f>VLOOKUP(D8842,GL_Master!$A$1:$D$80,3,FALSE)</f>
        <v>House Keeping Expenses</v>
      </c>
      <c r="S8842" s="39" t="str">
        <f>VLOOKUP(D8842,GL_Master!$A$1:$D$80,4,FALSE)</f>
        <v>House Keeping Expenses</v>
      </c>
    </row>
    <row r="8843" spans="1:19" x14ac:dyDescent="0.25">
      <c r="A8843" s="39" t="s">
        <v>262</v>
      </c>
      <c r="B8843" s="39" t="s">
        <v>235</v>
      </c>
      <c r="C8843" s="7">
        <v>44013</v>
      </c>
      <c r="D8843" s="39" t="s">
        <v>107</v>
      </c>
      <c r="E8843" s="39">
        <v>38</v>
      </c>
      <c r="F8843" s="82">
        <f t="shared" si="414"/>
        <v>3.7999999999999999E-2</v>
      </c>
      <c r="G8843" s="39">
        <f>VLOOKUP(N8843,Currecny_M!$A$1:$P$10,2,FALSE)</f>
        <v>75</v>
      </c>
      <c r="H8843" s="39">
        <f>MATCH(C8843,Currecny_M!$A$1:$P$1,0)</f>
        <v>5</v>
      </c>
      <c r="I8843" s="39">
        <f>VLOOKUP(N8843,Currecny_M!$A$1:$P$10,MATCH(Database!C8843,Currecny_M!$A$1:$P$1,0),FALSE)</f>
        <v>77.28</v>
      </c>
      <c r="J8843" s="82">
        <f t="shared" si="415"/>
        <v>2.9366400000000001</v>
      </c>
      <c r="K8843" s="39">
        <f>VLOOKUP('Cover page'!$B$6,Currecny_M!$A$1:$P$10,MATCH(Database!C8843,Currecny_M!$A$1:$P$1,0),FALSE)</f>
        <v>1</v>
      </c>
      <c r="L8843" s="82">
        <f t="shared" si="416"/>
        <v>2.9366400000000001</v>
      </c>
      <c r="M8843" s="82">
        <f>((E8843/$F$1)*VLOOKUP(N8843,Currecny_M!$A$1:$P$10,MATCH(Database!C8843,Currecny_M!$A$1:$P$1,0),FALSE))/VLOOKUP('Cover page'!$B$6,Currecny_M!$A$1:$P$10,MATCH(Database!C8843,Currecny_M!$A$1:$P$1,0),FALSE)</f>
        <v>2.9366400000000001</v>
      </c>
      <c r="N8843" s="6" t="str">
        <f>VLOOKUP(B8843,Master!$A$2:$C$11,3,FALSE)</f>
        <v>USD</v>
      </c>
      <c r="O8843" s="6" t="str">
        <f>VLOOKUP(B8843,Master!$A$2:$C$11,2,FALSE)</f>
        <v>America</v>
      </c>
      <c r="Q8843" s="39" t="str">
        <f>VLOOKUP(D8843,GL_Master!$A$1:$D$80,2,FALSE)</f>
        <v>PL</v>
      </c>
      <c r="R8843" s="39" t="str">
        <f>VLOOKUP(D8843,GL_Master!$A$1:$D$80,3,FALSE)</f>
        <v>Misc. expenses</v>
      </c>
      <c r="S8843" s="39" t="str">
        <f>VLOOKUP(D8843,GL_Master!$A$1:$D$80,4,FALSE)</f>
        <v>Repair &amp; Maintenance</v>
      </c>
    </row>
    <row r="8844" spans="1:19" x14ac:dyDescent="0.25">
      <c r="A8844" s="39" t="s">
        <v>262</v>
      </c>
      <c r="B8844" s="39" t="s">
        <v>235</v>
      </c>
      <c r="C8844" s="7">
        <v>44013</v>
      </c>
      <c r="D8844" s="39" t="s">
        <v>108</v>
      </c>
      <c r="E8844" s="39">
        <v>38</v>
      </c>
      <c r="F8844" s="82">
        <f t="shared" si="414"/>
        <v>3.7999999999999999E-2</v>
      </c>
      <c r="G8844" s="39">
        <f>VLOOKUP(N8844,Currecny_M!$A$1:$P$10,2,FALSE)</f>
        <v>75</v>
      </c>
      <c r="H8844" s="39">
        <f>MATCH(C8844,Currecny_M!$A$1:$P$1,0)</f>
        <v>5</v>
      </c>
      <c r="I8844" s="39">
        <f>VLOOKUP(N8844,Currecny_M!$A$1:$P$10,MATCH(Database!C8844,Currecny_M!$A$1:$P$1,0),FALSE)</f>
        <v>77.28</v>
      </c>
      <c r="J8844" s="82">
        <f t="shared" si="415"/>
        <v>2.9366400000000001</v>
      </c>
      <c r="K8844" s="39">
        <f>VLOOKUP('Cover page'!$B$6,Currecny_M!$A$1:$P$10,MATCH(Database!C8844,Currecny_M!$A$1:$P$1,0),FALSE)</f>
        <v>1</v>
      </c>
      <c r="L8844" s="82">
        <f t="shared" si="416"/>
        <v>2.9366400000000001</v>
      </c>
      <c r="M8844" s="82">
        <f>((E8844/$F$1)*VLOOKUP(N8844,Currecny_M!$A$1:$P$10,MATCH(Database!C8844,Currecny_M!$A$1:$P$1,0),FALSE))/VLOOKUP('Cover page'!$B$6,Currecny_M!$A$1:$P$10,MATCH(Database!C8844,Currecny_M!$A$1:$P$1,0),FALSE)</f>
        <v>2.9366400000000001</v>
      </c>
      <c r="N8844" s="6" t="str">
        <f>VLOOKUP(B8844,Master!$A$2:$C$11,3,FALSE)</f>
        <v>USD</v>
      </c>
      <c r="O8844" s="6" t="str">
        <f>VLOOKUP(B8844,Master!$A$2:$C$11,2,FALSE)</f>
        <v>America</v>
      </c>
      <c r="Q8844" s="39" t="str">
        <f>VLOOKUP(D8844,GL_Master!$A$1:$D$80,2,FALSE)</f>
        <v>PL</v>
      </c>
      <c r="R8844" s="39" t="str">
        <f>VLOOKUP(D8844,GL_Master!$A$1:$D$80,3,FALSE)</f>
        <v>Misc. expenses</v>
      </c>
      <c r="S8844" s="39" t="str">
        <f>VLOOKUP(D8844,GL_Master!$A$1:$D$80,4,FALSE)</f>
        <v>Repair &amp; Maintenance</v>
      </c>
    </row>
    <row r="8845" spans="1:19" x14ac:dyDescent="0.25">
      <c r="A8845" s="39" t="s">
        <v>262</v>
      </c>
      <c r="B8845" s="39" t="s">
        <v>235</v>
      </c>
      <c r="C8845" s="7">
        <v>44013</v>
      </c>
      <c r="D8845" s="39" t="s">
        <v>9</v>
      </c>
      <c r="E8845" s="39">
        <v>334</v>
      </c>
      <c r="F8845" s="82">
        <f t="shared" si="414"/>
        <v>0.33400000000000002</v>
      </c>
      <c r="G8845" s="39">
        <f>VLOOKUP(N8845,Currecny_M!$A$1:$P$10,2,FALSE)</f>
        <v>75</v>
      </c>
      <c r="H8845" s="39">
        <f>MATCH(C8845,Currecny_M!$A$1:$P$1,0)</f>
        <v>5</v>
      </c>
      <c r="I8845" s="39">
        <f>VLOOKUP(N8845,Currecny_M!$A$1:$P$10,MATCH(Database!C8845,Currecny_M!$A$1:$P$1,0),FALSE)</f>
        <v>77.28</v>
      </c>
      <c r="J8845" s="82">
        <f t="shared" si="415"/>
        <v>25.811520000000002</v>
      </c>
      <c r="K8845" s="39">
        <f>VLOOKUP('Cover page'!$B$6,Currecny_M!$A$1:$P$10,MATCH(Database!C8845,Currecny_M!$A$1:$P$1,0),FALSE)</f>
        <v>1</v>
      </c>
      <c r="L8845" s="82">
        <f t="shared" si="416"/>
        <v>25.811520000000002</v>
      </c>
      <c r="M8845" s="82">
        <f>((E8845/$F$1)*VLOOKUP(N8845,Currecny_M!$A$1:$P$10,MATCH(Database!C8845,Currecny_M!$A$1:$P$1,0),FALSE))/VLOOKUP('Cover page'!$B$6,Currecny_M!$A$1:$P$10,MATCH(Database!C8845,Currecny_M!$A$1:$P$1,0),FALSE)</f>
        <v>25.811520000000002</v>
      </c>
      <c r="N8845" s="6" t="str">
        <f>VLOOKUP(B8845,Master!$A$2:$C$11,3,FALSE)</f>
        <v>USD</v>
      </c>
      <c r="O8845" s="6" t="str">
        <f>VLOOKUP(B8845,Master!$A$2:$C$11,2,FALSE)</f>
        <v>America</v>
      </c>
      <c r="Q8845" s="39" t="str">
        <f>VLOOKUP(D8845,GL_Master!$A$1:$D$80,2,FALSE)</f>
        <v>PL</v>
      </c>
      <c r="R8845" s="39" t="str">
        <f>VLOOKUP(D8845,GL_Master!$A$1:$D$80,3,FALSE)</f>
        <v>Rent</v>
      </c>
      <c r="S8845" s="39" t="str">
        <f>VLOOKUP(D8845,GL_Master!$A$1:$D$80,4,FALSE)</f>
        <v>Office Rent</v>
      </c>
    </row>
    <row r="8846" spans="1:19" x14ac:dyDescent="0.25">
      <c r="A8846" s="39" t="s">
        <v>262</v>
      </c>
      <c r="B8846" s="39" t="s">
        <v>235</v>
      </c>
      <c r="C8846" s="7">
        <v>44013</v>
      </c>
      <c r="D8846" s="39" t="s">
        <v>109</v>
      </c>
      <c r="E8846" s="39">
        <v>-185</v>
      </c>
      <c r="F8846" s="82">
        <f t="shared" si="414"/>
        <v>-0.185</v>
      </c>
      <c r="G8846" s="39">
        <f>VLOOKUP(N8846,Currecny_M!$A$1:$P$10,2,FALSE)</f>
        <v>75</v>
      </c>
      <c r="H8846" s="39">
        <f>MATCH(C8846,Currecny_M!$A$1:$P$1,0)</f>
        <v>5</v>
      </c>
      <c r="I8846" s="39">
        <f>VLOOKUP(N8846,Currecny_M!$A$1:$P$10,MATCH(Database!C8846,Currecny_M!$A$1:$P$1,0),FALSE)</f>
        <v>77.28</v>
      </c>
      <c r="J8846" s="82">
        <f t="shared" si="415"/>
        <v>-14.296799999999999</v>
      </c>
      <c r="K8846" s="39">
        <f>VLOOKUP('Cover page'!$B$6,Currecny_M!$A$1:$P$10,MATCH(Database!C8846,Currecny_M!$A$1:$P$1,0),FALSE)</f>
        <v>1</v>
      </c>
      <c r="L8846" s="82">
        <f t="shared" si="416"/>
        <v>-14.296799999999999</v>
      </c>
      <c r="M8846" s="82">
        <f>((E8846/$F$1)*VLOOKUP(N8846,Currecny_M!$A$1:$P$10,MATCH(Database!C8846,Currecny_M!$A$1:$P$1,0),FALSE))/VLOOKUP('Cover page'!$B$6,Currecny_M!$A$1:$P$10,MATCH(Database!C8846,Currecny_M!$A$1:$P$1,0),FALSE)</f>
        <v>-14.296799999999999</v>
      </c>
      <c r="N8846" s="6" t="str">
        <f>VLOOKUP(B8846,Master!$A$2:$C$11,3,FALSE)</f>
        <v>USD</v>
      </c>
      <c r="O8846" s="6" t="str">
        <f>VLOOKUP(B8846,Master!$A$2:$C$11,2,FALSE)</f>
        <v>America</v>
      </c>
      <c r="Q8846" s="39" t="str">
        <f>VLOOKUP(D8846,GL_Master!$A$1:$D$80,2,FALSE)</f>
        <v>PL</v>
      </c>
      <c r="R8846" s="39" t="str">
        <f>VLOOKUP(D8846,GL_Master!$A$1:$D$80,3,FALSE)</f>
        <v>Travelling and conveyance</v>
      </c>
      <c r="S8846" s="39" t="str">
        <f>VLOOKUP(D8846,GL_Master!$A$1:$D$80,4,FALSE)</f>
        <v>Travelling , hotel lodging</v>
      </c>
    </row>
    <row r="8847" spans="1:19" x14ac:dyDescent="0.25">
      <c r="A8847" s="39" t="s">
        <v>262</v>
      </c>
      <c r="B8847" s="39" t="s">
        <v>235</v>
      </c>
      <c r="C8847" s="7">
        <v>44013</v>
      </c>
      <c r="D8847" s="39" t="s">
        <v>110</v>
      </c>
      <c r="E8847" s="39">
        <v>73</v>
      </c>
      <c r="F8847" s="82">
        <f t="shared" si="414"/>
        <v>7.2999999999999995E-2</v>
      </c>
      <c r="G8847" s="39">
        <f>VLOOKUP(N8847,Currecny_M!$A$1:$P$10,2,FALSE)</f>
        <v>75</v>
      </c>
      <c r="H8847" s="39">
        <f>MATCH(C8847,Currecny_M!$A$1:$P$1,0)</f>
        <v>5</v>
      </c>
      <c r="I8847" s="39">
        <f>VLOOKUP(N8847,Currecny_M!$A$1:$P$10,MATCH(Database!C8847,Currecny_M!$A$1:$P$1,0),FALSE)</f>
        <v>77.28</v>
      </c>
      <c r="J8847" s="82">
        <f t="shared" si="415"/>
        <v>5.6414399999999993</v>
      </c>
      <c r="K8847" s="39">
        <f>VLOOKUP('Cover page'!$B$6,Currecny_M!$A$1:$P$10,MATCH(Database!C8847,Currecny_M!$A$1:$P$1,0),FALSE)</f>
        <v>1</v>
      </c>
      <c r="L8847" s="82">
        <f t="shared" si="416"/>
        <v>5.6414399999999993</v>
      </c>
      <c r="M8847" s="82">
        <f>((E8847/$F$1)*VLOOKUP(N8847,Currecny_M!$A$1:$P$10,MATCH(Database!C8847,Currecny_M!$A$1:$P$1,0),FALSE))/VLOOKUP('Cover page'!$B$6,Currecny_M!$A$1:$P$10,MATCH(Database!C8847,Currecny_M!$A$1:$P$1,0),FALSE)</f>
        <v>5.6414399999999993</v>
      </c>
      <c r="N8847" s="6" t="str">
        <f>VLOOKUP(B8847,Master!$A$2:$C$11,3,FALSE)</f>
        <v>USD</v>
      </c>
      <c r="O8847" s="6" t="str">
        <f>VLOOKUP(B8847,Master!$A$2:$C$11,2,FALSE)</f>
        <v>America</v>
      </c>
      <c r="Q8847" s="39" t="str">
        <f>VLOOKUP(D8847,GL_Master!$A$1:$D$80,2,FALSE)</f>
        <v>PL</v>
      </c>
      <c r="R8847" s="39" t="str">
        <f>VLOOKUP(D8847,GL_Master!$A$1:$D$80,3,FALSE)</f>
        <v>Travelling and conveyance</v>
      </c>
      <c r="S8847" s="39" t="str">
        <f>VLOOKUP(D8847,GL_Master!$A$1:$D$80,4,FALSE)</f>
        <v>Travelling , hotel lodging</v>
      </c>
    </row>
    <row r="8848" spans="1:19" x14ac:dyDescent="0.25">
      <c r="A8848" s="39" t="s">
        <v>262</v>
      </c>
      <c r="B8848" s="39" t="s">
        <v>235</v>
      </c>
      <c r="C8848" s="7">
        <v>44013</v>
      </c>
      <c r="D8848" s="39" t="s">
        <v>111</v>
      </c>
      <c r="E8848" s="39">
        <v>36</v>
      </c>
      <c r="F8848" s="82">
        <f t="shared" si="414"/>
        <v>3.5999999999999997E-2</v>
      </c>
      <c r="G8848" s="39">
        <f>VLOOKUP(N8848,Currecny_M!$A$1:$P$10,2,FALSE)</f>
        <v>75</v>
      </c>
      <c r="H8848" s="39">
        <f>MATCH(C8848,Currecny_M!$A$1:$P$1,0)</f>
        <v>5</v>
      </c>
      <c r="I8848" s="39">
        <f>VLOOKUP(N8848,Currecny_M!$A$1:$P$10,MATCH(Database!C8848,Currecny_M!$A$1:$P$1,0),FALSE)</f>
        <v>77.28</v>
      </c>
      <c r="J8848" s="82">
        <f t="shared" si="415"/>
        <v>2.7820799999999997</v>
      </c>
      <c r="K8848" s="39">
        <f>VLOOKUP('Cover page'!$B$6,Currecny_M!$A$1:$P$10,MATCH(Database!C8848,Currecny_M!$A$1:$P$1,0),FALSE)</f>
        <v>1</v>
      </c>
      <c r="L8848" s="82">
        <f t="shared" si="416"/>
        <v>2.7820799999999997</v>
      </c>
      <c r="M8848" s="82">
        <f>((E8848/$F$1)*VLOOKUP(N8848,Currecny_M!$A$1:$P$10,MATCH(Database!C8848,Currecny_M!$A$1:$P$1,0),FALSE))/VLOOKUP('Cover page'!$B$6,Currecny_M!$A$1:$P$10,MATCH(Database!C8848,Currecny_M!$A$1:$P$1,0),FALSE)</f>
        <v>2.7820799999999997</v>
      </c>
      <c r="N8848" s="6" t="str">
        <f>VLOOKUP(B8848,Master!$A$2:$C$11,3,FALSE)</f>
        <v>USD</v>
      </c>
      <c r="O8848" s="6" t="str">
        <f>VLOOKUP(B8848,Master!$A$2:$C$11,2,FALSE)</f>
        <v>America</v>
      </c>
      <c r="Q8848" s="39" t="str">
        <f>VLOOKUP(D8848,GL_Master!$A$1:$D$80,2,FALSE)</f>
        <v>PL</v>
      </c>
      <c r="R8848" s="39" t="str">
        <f>VLOOKUP(D8848,GL_Master!$A$1:$D$80,3,FALSE)</f>
        <v>Legal &amp; Professional expenses</v>
      </c>
      <c r="S8848" s="39" t="str">
        <f>VLOOKUP(D8848,GL_Master!$A$1:$D$80,4,FALSE)</f>
        <v>Professional Fees - Others</v>
      </c>
    </row>
    <row r="8849" spans="1:19" x14ac:dyDescent="0.25">
      <c r="A8849" s="39" t="s">
        <v>262</v>
      </c>
      <c r="B8849" s="39" t="s">
        <v>235</v>
      </c>
      <c r="C8849" s="7">
        <v>44013</v>
      </c>
      <c r="D8849" s="39" t="s">
        <v>112</v>
      </c>
      <c r="E8849" s="39">
        <v>378</v>
      </c>
      <c r="F8849" s="82">
        <f t="shared" si="414"/>
        <v>0.378</v>
      </c>
      <c r="G8849" s="39">
        <f>VLOOKUP(N8849,Currecny_M!$A$1:$P$10,2,FALSE)</f>
        <v>75</v>
      </c>
      <c r="H8849" s="39">
        <f>MATCH(C8849,Currecny_M!$A$1:$P$1,0)</f>
        <v>5</v>
      </c>
      <c r="I8849" s="39">
        <f>VLOOKUP(N8849,Currecny_M!$A$1:$P$10,MATCH(Database!C8849,Currecny_M!$A$1:$P$1,0),FALSE)</f>
        <v>77.28</v>
      </c>
      <c r="J8849" s="82">
        <f t="shared" si="415"/>
        <v>29.211840000000002</v>
      </c>
      <c r="K8849" s="39">
        <f>VLOOKUP('Cover page'!$B$6,Currecny_M!$A$1:$P$10,MATCH(Database!C8849,Currecny_M!$A$1:$P$1,0),FALSE)</f>
        <v>1</v>
      </c>
      <c r="L8849" s="82">
        <f t="shared" si="416"/>
        <v>29.211840000000002</v>
      </c>
      <c r="M8849" s="82">
        <f>((E8849/$F$1)*VLOOKUP(N8849,Currecny_M!$A$1:$P$10,MATCH(Database!C8849,Currecny_M!$A$1:$P$1,0),FALSE))/VLOOKUP('Cover page'!$B$6,Currecny_M!$A$1:$P$10,MATCH(Database!C8849,Currecny_M!$A$1:$P$1,0),FALSE)</f>
        <v>29.211840000000002</v>
      </c>
      <c r="N8849" s="6" t="str">
        <f>VLOOKUP(B8849,Master!$A$2:$C$11,3,FALSE)</f>
        <v>USD</v>
      </c>
      <c r="O8849" s="6" t="str">
        <f>VLOOKUP(B8849,Master!$A$2:$C$11,2,FALSE)</f>
        <v>America</v>
      </c>
      <c r="Q8849" s="39" t="str">
        <f>VLOOKUP(D8849,GL_Master!$A$1:$D$80,2,FALSE)</f>
        <v>PL</v>
      </c>
      <c r="R8849" s="39" t="str">
        <f>VLOOKUP(D8849,GL_Master!$A$1:$D$80,3,FALSE)</f>
        <v>Finance Cost</v>
      </c>
      <c r="S8849" s="39" t="str">
        <f>VLOOKUP(D8849,GL_Master!$A$1:$D$80,4,FALSE)</f>
        <v>Interest expense</v>
      </c>
    </row>
    <row r="8850" spans="1:19" x14ac:dyDescent="0.25">
      <c r="A8850" s="39" t="s">
        <v>262</v>
      </c>
      <c r="B8850" s="39" t="s">
        <v>235</v>
      </c>
      <c r="C8850" s="7">
        <v>44013</v>
      </c>
      <c r="D8850" s="39" t="s">
        <v>25</v>
      </c>
      <c r="E8850" s="39">
        <v>3432</v>
      </c>
      <c r="F8850" s="82">
        <f t="shared" si="414"/>
        <v>3.4319999999999999</v>
      </c>
      <c r="G8850" s="39">
        <f>VLOOKUP(N8850,Currecny_M!$A$1:$P$10,2,FALSE)</f>
        <v>75</v>
      </c>
      <c r="H8850" s="39">
        <f>MATCH(C8850,Currecny_M!$A$1:$P$1,0)</f>
        <v>5</v>
      </c>
      <c r="I8850" s="39">
        <f>VLOOKUP(N8850,Currecny_M!$A$1:$P$10,MATCH(Database!C8850,Currecny_M!$A$1:$P$1,0),FALSE)</f>
        <v>77.28</v>
      </c>
      <c r="J8850" s="82">
        <f t="shared" si="415"/>
        <v>265.22496000000001</v>
      </c>
      <c r="K8850" s="39">
        <f>VLOOKUP('Cover page'!$B$6,Currecny_M!$A$1:$P$10,MATCH(Database!C8850,Currecny_M!$A$1:$P$1,0),FALSE)</f>
        <v>1</v>
      </c>
      <c r="L8850" s="82">
        <f t="shared" si="416"/>
        <v>265.22496000000001</v>
      </c>
      <c r="M8850" s="82">
        <f>((E8850/$F$1)*VLOOKUP(N8850,Currecny_M!$A$1:$P$10,MATCH(Database!C8850,Currecny_M!$A$1:$P$1,0),FALSE))/VLOOKUP('Cover page'!$B$6,Currecny_M!$A$1:$P$10,MATCH(Database!C8850,Currecny_M!$A$1:$P$1,0),FALSE)</f>
        <v>265.22496000000001</v>
      </c>
      <c r="N8850" s="6" t="str">
        <f>VLOOKUP(B8850,Master!$A$2:$C$11,3,FALSE)</f>
        <v>USD</v>
      </c>
      <c r="O8850" s="6" t="str">
        <f>VLOOKUP(B8850,Master!$A$2:$C$11,2,FALSE)</f>
        <v>America</v>
      </c>
      <c r="Q8850" s="39" t="str">
        <f>VLOOKUP(D8850,GL_Master!$A$1:$D$80,2,FALSE)</f>
        <v>PL</v>
      </c>
      <c r="R8850" s="39" t="str">
        <f>VLOOKUP(D8850,GL_Master!$A$1:$D$80,3,FALSE)</f>
        <v>Depreciation</v>
      </c>
      <c r="S8850" s="39" t="str">
        <f>VLOOKUP(D8850,GL_Master!$A$1:$D$80,4,FALSE)</f>
        <v>Depreciation</v>
      </c>
    </row>
    <row r="8851" spans="1:19" x14ac:dyDescent="0.25">
      <c r="A8851" s="39" t="s">
        <v>262</v>
      </c>
      <c r="B8851" s="39" t="s">
        <v>235</v>
      </c>
      <c r="C8851" s="7">
        <v>44044</v>
      </c>
      <c r="D8851" s="39" t="s">
        <v>51</v>
      </c>
      <c r="E8851" s="39">
        <v>-34667</v>
      </c>
      <c r="F8851" s="82">
        <f t="shared" si="414"/>
        <v>-34.667000000000002</v>
      </c>
      <c r="G8851" s="39">
        <f>VLOOKUP(N8851,Currecny_M!$A$1:$P$10,2,FALSE)</f>
        <v>75</v>
      </c>
      <c r="H8851" s="39">
        <f>MATCH(C8851,Currecny_M!$A$1:$P$1,0)</f>
        <v>6</v>
      </c>
      <c r="I8851" s="39">
        <f>VLOOKUP(N8851,Currecny_M!$A$1:$P$10,MATCH(Database!C8851,Currecny_M!$A$1:$P$1,0),FALSE)</f>
        <v>78.05</v>
      </c>
      <c r="J8851" s="82">
        <f t="shared" si="415"/>
        <v>-2705.7593499999998</v>
      </c>
      <c r="K8851" s="39">
        <f>VLOOKUP('Cover page'!$B$6,Currecny_M!$A$1:$P$10,MATCH(Database!C8851,Currecny_M!$A$1:$P$1,0),FALSE)</f>
        <v>1</v>
      </c>
      <c r="L8851" s="82">
        <f t="shared" si="416"/>
        <v>-2705.7593499999998</v>
      </c>
      <c r="M8851" s="82">
        <f>((E8851/$F$1)*VLOOKUP(N8851,Currecny_M!$A$1:$P$10,MATCH(Database!C8851,Currecny_M!$A$1:$P$1,0),FALSE))/VLOOKUP('Cover page'!$B$6,Currecny_M!$A$1:$P$10,MATCH(Database!C8851,Currecny_M!$A$1:$P$1,0),FALSE)</f>
        <v>-2705.7593499999998</v>
      </c>
      <c r="N8851" s="6" t="str">
        <f>VLOOKUP(B8851,Master!$A$2:$C$11,3,FALSE)</f>
        <v>USD</v>
      </c>
      <c r="O8851" s="6" t="str">
        <f>VLOOKUP(B8851,Master!$A$2:$C$11,2,FALSE)</f>
        <v>America</v>
      </c>
      <c r="Q8851" s="39" t="str">
        <f>VLOOKUP(D8851,GL_Master!$A$1:$D$80,2,FALSE)</f>
        <v>BS</v>
      </c>
      <c r="R8851" s="39" t="str">
        <f>VLOOKUP(D8851,GL_Master!$A$1:$D$80,3,FALSE)</f>
        <v>Share Capital</v>
      </c>
      <c r="S8851" s="39" t="str">
        <f>VLOOKUP(D8851,GL_Master!$A$1:$D$80,4,FALSE)</f>
        <v>Equity shares</v>
      </c>
    </row>
    <row r="8852" spans="1:19" x14ac:dyDescent="0.25">
      <c r="A8852" s="39" t="s">
        <v>262</v>
      </c>
      <c r="B8852" s="39" t="s">
        <v>235</v>
      </c>
      <c r="C8852" s="7">
        <v>44044</v>
      </c>
      <c r="D8852" s="39" t="s">
        <v>52</v>
      </c>
      <c r="E8852" s="39">
        <v>-66421</v>
      </c>
      <c r="F8852" s="82">
        <f t="shared" si="414"/>
        <v>-66.421000000000006</v>
      </c>
      <c r="G8852" s="39">
        <f>VLOOKUP(N8852,Currecny_M!$A$1:$P$10,2,FALSE)</f>
        <v>75</v>
      </c>
      <c r="H8852" s="39">
        <f>MATCH(C8852,Currecny_M!$A$1:$P$1,0)</f>
        <v>6</v>
      </c>
      <c r="I8852" s="39">
        <f>VLOOKUP(N8852,Currecny_M!$A$1:$P$10,MATCH(Database!C8852,Currecny_M!$A$1:$P$1,0),FALSE)</f>
        <v>78.05</v>
      </c>
      <c r="J8852" s="82">
        <f t="shared" si="415"/>
        <v>-5184.1590500000002</v>
      </c>
      <c r="K8852" s="39">
        <f>VLOOKUP('Cover page'!$B$6,Currecny_M!$A$1:$P$10,MATCH(Database!C8852,Currecny_M!$A$1:$P$1,0),FALSE)</f>
        <v>1</v>
      </c>
      <c r="L8852" s="82">
        <f t="shared" si="416"/>
        <v>-5184.1590500000002</v>
      </c>
      <c r="M8852" s="82">
        <f>((E8852/$F$1)*VLOOKUP(N8852,Currecny_M!$A$1:$P$10,MATCH(Database!C8852,Currecny_M!$A$1:$P$1,0),FALSE))/VLOOKUP('Cover page'!$B$6,Currecny_M!$A$1:$P$10,MATCH(Database!C8852,Currecny_M!$A$1:$P$1,0),FALSE)</f>
        <v>-5184.1590500000002</v>
      </c>
      <c r="N8852" s="6" t="str">
        <f>VLOOKUP(B8852,Master!$A$2:$C$11,3,FALSE)</f>
        <v>USD</v>
      </c>
      <c r="O8852" s="6" t="str">
        <f>VLOOKUP(B8852,Master!$A$2:$C$11,2,FALSE)</f>
        <v>America</v>
      </c>
      <c r="Q8852" s="39" t="str">
        <f>VLOOKUP(D8852,GL_Master!$A$1:$D$80,2,FALSE)</f>
        <v>BS</v>
      </c>
      <c r="R8852" s="39" t="str">
        <f>VLOOKUP(D8852,GL_Master!$A$1:$D$80,3,FALSE)</f>
        <v>Reserve and Surplus</v>
      </c>
      <c r="S8852" s="39" t="str">
        <f>VLOOKUP(D8852,GL_Master!$A$1:$D$80,4,FALSE)</f>
        <v>Reserves at the commencement of the year</v>
      </c>
    </row>
    <row r="8853" spans="1:19" x14ac:dyDescent="0.25">
      <c r="A8853" s="39" t="s">
        <v>262</v>
      </c>
      <c r="B8853" s="39" t="s">
        <v>235</v>
      </c>
      <c r="C8853" s="7">
        <v>44044</v>
      </c>
      <c r="D8853" s="39" t="s">
        <v>53</v>
      </c>
      <c r="E8853" s="39">
        <v>-9541</v>
      </c>
      <c r="F8853" s="82">
        <f t="shared" si="414"/>
        <v>-9.5410000000000004</v>
      </c>
      <c r="G8853" s="39">
        <f>VLOOKUP(N8853,Currecny_M!$A$1:$P$10,2,FALSE)</f>
        <v>75</v>
      </c>
      <c r="H8853" s="39">
        <f>MATCH(C8853,Currecny_M!$A$1:$P$1,0)</f>
        <v>6</v>
      </c>
      <c r="I8853" s="39">
        <f>VLOOKUP(N8853,Currecny_M!$A$1:$P$10,MATCH(Database!C8853,Currecny_M!$A$1:$P$1,0),FALSE)</f>
        <v>78.05</v>
      </c>
      <c r="J8853" s="82">
        <f t="shared" si="415"/>
        <v>-744.67505000000006</v>
      </c>
      <c r="K8853" s="39">
        <f>VLOOKUP('Cover page'!$B$6,Currecny_M!$A$1:$P$10,MATCH(Database!C8853,Currecny_M!$A$1:$P$1,0),FALSE)</f>
        <v>1</v>
      </c>
      <c r="L8853" s="82">
        <f t="shared" si="416"/>
        <v>-744.67505000000006</v>
      </c>
      <c r="M8853" s="82">
        <f>((E8853/$F$1)*VLOOKUP(N8853,Currecny_M!$A$1:$P$10,MATCH(Database!C8853,Currecny_M!$A$1:$P$1,0),FALSE))/VLOOKUP('Cover page'!$B$6,Currecny_M!$A$1:$P$10,MATCH(Database!C8853,Currecny_M!$A$1:$P$1,0),FALSE)</f>
        <v>-744.67505000000006</v>
      </c>
      <c r="N8853" s="6" t="str">
        <f>VLOOKUP(B8853,Master!$A$2:$C$11,3,FALSE)</f>
        <v>USD</v>
      </c>
      <c r="O8853" s="6" t="str">
        <f>VLOOKUP(B8853,Master!$A$2:$C$11,2,FALSE)</f>
        <v>America</v>
      </c>
      <c r="Q8853" s="39" t="str">
        <f>VLOOKUP(D8853,GL_Master!$A$1:$D$80,2,FALSE)</f>
        <v>BS</v>
      </c>
      <c r="R8853" s="39" t="str">
        <f>VLOOKUP(D8853,GL_Master!$A$1:$D$80,3,FALSE)</f>
        <v>Loan Fund</v>
      </c>
      <c r="S8853" s="39" t="str">
        <f>VLOOKUP(D8853,GL_Master!$A$1:$D$80,4,FALSE)</f>
        <v>Term Loan</v>
      </c>
    </row>
    <row r="8854" spans="1:19" x14ac:dyDescent="0.25">
      <c r="A8854" s="39" t="s">
        <v>262</v>
      </c>
      <c r="B8854" s="39" t="s">
        <v>235</v>
      </c>
      <c r="C8854" s="7">
        <v>44044</v>
      </c>
      <c r="D8854" s="39" t="s">
        <v>54</v>
      </c>
      <c r="E8854" s="39">
        <v>75</v>
      </c>
      <c r="F8854" s="82">
        <f t="shared" si="414"/>
        <v>7.4999999999999997E-2</v>
      </c>
      <c r="G8854" s="39">
        <f>VLOOKUP(N8854,Currecny_M!$A$1:$P$10,2,FALSE)</f>
        <v>75</v>
      </c>
      <c r="H8854" s="39">
        <f>MATCH(C8854,Currecny_M!$A$1:$P$1,0)</f>
        <v>6</v>
      </c>
      <c r="I8854" s="39">
        <f>VLOOKUP(N8854,Currecny_M!$A$1:$P$10,MATCH(Database!C8854,Currecny_M!$A$1:$P$1,0),FALSE)</f>
        <v>78.05</v>
      </c>
      <c r="J8854" s="82">
        <f t="shared" si="415"/>
        <v>5.8537499999999998</v>
      </c>
      <c r="K8854" s="39">
        <f>VLOOKUP('Cover page'!$B$6,Currecny_M!$A$1:$P$10,MATCH(Database!C8854,Currecny_M!$A$1:$P$1,0),FALSE)</f>
        <v>1</v>
      </c>
      <c r="L8854" s="82">
        <f t="shared" si="416"/>
        <v>5.8537499999999998</v>
      </c>
      <c r="M8854" s="82">
        <f>((E8854/$F$1)*VLOOKUP(N8854,Currecny_M!$A$1:$P$10,MATCH(Database!C8854,Currecny_M!$A$1:$P$1,0),FALSE))/VLOOKUP('Cover page'!$B$6,Currecny_M!$A$1:$P$10,MATCH(Database!C8854,Currecny_M!$A$1:$P$1,0),FALSE)</f>
        <v>5.8537499999999998</v>
      </c>
      <c r="N8854" s="6" t="str">
        <f>VLOOKUP(B8854,Master!$A$2:$C$11,3,FALSE)</f>
        <v>USD</v>
      </c>
      <c r="O8854" s="6" t="str">
        <f>VLOOKUP(B8854,Master!$A$2:$C$11,2,FALSE)</f>
        <v>America</v>
      </c>
      <c r="Q8854" s="39" t="str">
        <f>VLOOKUP(D8854,GL_Master!$A$1:$D$80,2,FALSE)</f>
        <v>BS</v>
      </c>
      <c r="R8854" s="39" t="str">
        <f>VLOOKUP(D8854,GL_Master!$A$1:$D$80,3,FALSE)</f>
        <v>Trade Payables</v>
      </c>
      <c r="S8854" s="39" t="str">
        <f>VLOOKUP(D8854,GL_Master!$A$1:$D$80,4,FALSE)</f>
        <v>Trade payable</v>
      </c>
    </row>
    <row r="8855" spans="1:19" x14ac:dyDescent="0.25">
      <c r="A8855" s="39" t="s">
        <v>262</v>
      </c>
      <c r="B8855" s="39" t="s">
        <v>235</v>
      </c>
      <c r="C8855" s="7">
        <v>44044</v>
      </c>
      <c r="D8855" s="39" t="s">
        <v>34</v>
      </c>
      <c r="E8855" s="39">
        <v>-1821</v>
      </c>
      <c r="F8855" s="82">
        <f t="shared" si="414"/>
        <v>-1.821</v>
      </c>
      <c r="G8855" s="39">
        <f>VLOOKUP(N8855,Currecny_M!$A$1:$P$10,2,FALSE)</f>
        <v>75</v>
      </c>
      <c r="H8855" s="39">
        <f>MATCH(C8855,Currecny_M!$A$1:$P$1,0)</f>
        <v>6</v>
      </c>
      <c r="I8855" s="39">
        <f>VLOOKUP(N8855,Currecny_M!$A$1:$P$10,MATCH(Database!C8855,Currecny_M!$A$1:$P$1,0),FALSE)</f>
        <v>78.05</v>
      </c>
      <c r="J8855" s="82">
        <f t="shared" si="415"/>
        <v>-142.12904999999998</v>
      </c>
      <c r="K8855" s="39">
        <f>VLOOKUP('Cover page'!$B$6,Currecny_M!$A$1:$P$10,MATCH(Database!C8855,Currecny_M!$A$1:$P$1,0),FALSE)</f>
        <v>1</v>
      </c>
      <c r="L8855" s="82">
        <f t="shared" si="416"/>
        <v>-142.12904999999998</v>
      </c>
      <c r="M8855" s="82">
        <f>((E8855/$F$1)*VLOOKUP(N8855,Currecny_M!$A$1:$P$10,MATCH(Database!C8855,Currecny_M!$A$1:$P$1,0),FALSE))/VLOOKUP('Cover page'!$B$6,Currecny_M!$A$1:$P$10,MATCH(Database!C8855,Currecny_M!$A$1:$P$1,0),FALSE)</f>
        <v>-142.12904999999998</v>
      </c>
      <c r="N8855" s="6" t="str">
        <f>VLOOKUP(B8855,Master!$A$2:$C$11,3,FALSE)</f>
        <v>USD</v>
      </c>
      <c r="O8855" s="6" t="str">
        <f>VLOOKUP(B8855,Master!$A$2:$C$11,2,FALSE)</f>
        <v>America</v>
      </c>
      <c r="Q8855" s="39" t="str">
        <f>VLOOKUP(D8855,GL_Master!$A$1:$D$80,2,FALSE)</f>
        <v>BS</v>
      </c>
      <c r="R8855" s="39" t="str">
        <f>VLOOKUP(D8855,GL_Master!$A$1:$D$80,3,FALSE)</f>
        <v>Provisions</v>
      </c>
      <c r="S8855" s="39" t="str">
        <f>VLOOKUP(D8855,GL_Master!$A$1:$D$80,4,FALSE)</f>
        <v>Expenses payables</v>
      </c>
    </row>
    <row r="8856" spans="1:19" x14ac:dyDescent="0.25">
      <c r="A8856" s="39" t="s">
        <v>262</v>
      </c>
      <c r="B8856" s="39" t="s">
        <v>235</v>
      </c>
      <c r="C8856" s="7">
        <v>44044</v>
      </c>
      <c r="D8856" s="39" t="s">
        <v>18</v>
      </c>
      <c r="E8856" s="39">
        <v>-1150</v>
      </c>
      <c r="F8856" s="82">
        <f t="shared" si="414"/>
        <v>-1.1499999999999999</v>
      </c>
      <c r="G8856" s="39">
        <f>VLOOKUP(N8856,Currecny_M!$A$1:$P$10,2,FALSE)</f>
        <v>75</v>
      </c>
      <c r="H8856" s="39">
        <f>MATCH(C8856,Currecny_M!$A$1:$P$1,0)</f>
        <v>6</v>
      </c>
      <c r="I8856" s="39">
        <f>VLOOKUP(N8856,Currecny_M!$A$1:$P$10,MATCH(Database!C8856,Currecny_M!$A$1:$P$1,0),FALSE)</f>
        <v>78.05</v>
      </c>
      <c r="J8856" s="82">
        <f t="shared" si="415"/>
        <v>-89.757499999999993</v>
      </c>
      <c r="K8856" s="39">
        <f>VLOOKUP('Cover page'!$B$6,Currecny_M!$A$1:$P$10,MATCH(Database!C8856,Currecny_M!$A$1:$P$1,0),FALSE)</f>
        <v>1</v>
      </c>
      <c r="L8856" s="82">
        <f t="shared" si="416"/>
        <v>-89.757499999999993</v>
      </c>
      <c r="M8856" s="82">
        <f>((E8856/$F$1)*VLOOKUP(N8856,Currecny_M!$A$1:$P$10,MATCH(Database!C8856,Currecny_M!$A$1:$P$1,0),FALSE))/VLOOKUP('Cover page'!$B$6,Currecny_M!$A$1:$P$10,MATCH(Database!C8856,Currecny_M!$A$1:$P$1,0),FALSE)</f>
        <v>-89.757499999999993</v>
      </c>
      <c r="N8856" s="6" t="str">
        <f>VLOOKUP(B8856,Master!$A$2:$C$11,3,FALSE)</f>
        <v>USD</v>
      </c>
      <c r="O8856" s="6" t="str">
        <f>VLOOKUP(B8856,Master!$A$2:$C$11,2,FALSE)</f>
        <v>America</v>
      </c>
      <c r="Q8856" s="39" t="str">
        <f>VLOOKUP(D8856,GL_Master!$A$1:$D$80,2,FALSE)</f>
        <v>BS</v>
      </c>
      <c r="R8856" s="39" t="str">
        <f>VLOOKUP(D8856,GL_Master!$A$1:$D$80,3,FALSE)</f>
        <v>Other current liabilities</v>
      </c>
      <c r="S8856" s="39" t="str">
        <f>VLOOKUP(D8856,GL_Master!$A$1:$D$80,4,FALSE)</f>
        <v>Employee related liabilities</v>
      </c>
    </row>
    <row r="8857" spans="1:19" x14ac:dyDescent="0.25">
      <c r="A8857" s="39" t="s">
        <v>262</v>
      </c>
      <c r="B8857" s="39" t="s">
        <v>235</v>
      </c>
      <c r="C8857" s="7">
        <v>44044</v>
      </c>
      <c r="D8857" s="39" t="s">
        <v>55</v>
      </c>
      <c r="E8857" s="39">
        <v>-146</v>
      </c>
      <c r="F8857" s="82">
        <f t="shared" si="414"/>
        <v>-0.14599999999999999</v>
      </c>
      <c r="G8857" s="39">
        <f>VLOOKUP(N8857,Currecny_M!$A$1:$P$10,2,FALSE)</f>
        <v>75</v>
      </c>
      <c r="H8857" s="39">
        <f>MATCH(C8857,Currecny_M!$A$1:$P$1,0)</f>
        <v>6</v>
      </c>
      <c r="I8857" s="39">
        <f>VLOOKUP(N8857,Currecny_M!$A$1:$P$10,MATCH(Database!C8857,Currecny_M!$A$1:$P$1,0),FALSE)</f>
        <v>78.05</v>
      </c>
      <c r="J8857" s="82">
        <f t="shared" si="415"/>
        <v>-11.395299999999999</v>
      </c>
      <c r="K8857" s="39">
        <f>VLOOKUP('Cover page'!$B$6,Currecny_M!$A$1:$P$10,MATCH(Database!C8857,Currecny_M!$A$1:$P$1,0),FALSE)</f>
        <v>1</v>
      </c>
      <c r="L8857" s="82">
        <f t="shared" si="416"/>
        <v>-11.395299999999999</v>
      </c>
      <c r="M8857" s="82">
        <f>((E8857/$F$1)*VLOOKUP(N8857,Currecny_M!$A$1:$P$10,MATCH(Database!C8857,Currecny_M!$A$1:$P$1,0),FALSE))/VLOOKUP('Cover page'!$B$6,Currecny_M!$A$1:$P$10,MATCH(Database!C8857,Currecny_M!$A$1:$P$1,0),FALSE)</f>
        <v>-11.395299999999999</v>
      </c>
      <c r="N8857" s="6" t="str">
        <f>VLOOKUP(B8857,Master!$A$2:$C$11,3,FALSE)</f>
        <v>USD</v>
      </c>
      <c r="O8857" s="6" t="str">
        <f>VLOOKUP(B8857,Master!$A$2:$C$11,2,FALSE)</f>
        <v>America</v>
      </c>
      <c r="Q8857" s="39" t="str">
        <f>VLOOKUP(D8857,GL_Master!$A$1:$D$80,2,FALSE)</f>
        <v>BS</v>
      </c>
      <c r="R8857" s="39" t="str">
        <f>VLOOKUP(D8857,GL_Master!$A$1:$D$80,3,FALSE)</f>
        <v>Other current liabilities</v>
      </c>
      <c r="S8857" s="39" t="str">
        <f>VLOOKUP(D8857,GL_Master!$A$1:$D$80,4,FALSE)</f>
        <v>Security deposit received</v>
      </c>
    </row>
    <row r="8858" spans="1:19" x14ac:dyDescent="0.25">
      <c r="A8858" s="39" t="s">
        <v>262</v>
      </c>
      <c r="B8858" s="39" t="s">
        <v>235</v>
      </c>
      <c r="C8858" s="7">
        <v>44044</v>
      </c>
      <c r="D8858" s="39" t="s">
        <v>56</v>
      </c>
      <c r="E8858" s="39">
        <v>-36</v>
      </c>
      <c r="F8858" s="82">
        <f t="shared" si="414"/>
        <v>-3.5999999999999997E-2</v>
      </c>
      <c r="G8858" s="39">
        <f>VLOOKUP(N8858,Currecny_M!$A$1:$P$10,2,FALSE)</f>
        <v>75</v>
      </c>
      <c r="H8858" s="39">
        <f>MATCH(C8858,Currecny_M!$A$1:$P$1,0)</f>
        <v>6</v>
      </c>
      <c r="I8858" s="39">
        <f>VLOOKUP(N8858,Currecny_M!$A$1:$P$10,MATCH(Database!C8858,Currecny_M!$A$1:$P$1,0),FALSE)</f>
        <v>78.05</v>
      </c>
      <c r="J8858" s="82">
        <f t="shared" si="415"/>
        <v>-2.8097999999999996</v>
      </c>
      <c r="K8858" s="39">
        <f>VLOOKUP('Cover page'!$B$6,Currecny_M!$A$1:$P$10,MATCH(Database!C8858,Currecny_M!$A$1:$P$1,0),FALSE)</f>
        <v>1</v>
      </c>
      <c r="L8858" s="82">
        <f t="shared" si="416"/>
        <v>-2.8097999999999996</v>
      </c>
      <c r="M8858" s="82">
        <f>((E8858/$F$1)*VLOOKUP(N8858,Currecny_M!$A$1:$P$10,MATCH(Database!C8858,Currecny_M!$A$1:$P$1,0),FALSE))/VLOOKUP('Cover page'!$B$6,Currecny_M!$A$1:$P$10,MATCH(Database!C8858,Currecny_M!$A$1:$P$1,0),FALSE)</f>
        <v>-2.8097999999999996</v>
      </c>
      <c r="N8858" s="6" t="str">
        <f>VLOOKUP(B8858,Master!$A$2:$C$11,3,FALSE)</f>
        <v>USD</v>
      </c>
      <c r="O8858" s="6" t="str">
        <f>VLOOKUP(B8858,Master!$A$2:$C$11,2,FALSE)</f>
        <v>America</v>
      </c>
      <c r="Q8858" s="39" t="str">
        <f>VLOOKUP(D8858,GL_Master!$A$1:$D$80,2,FALSE)</f>
        <v>BS</v>
      </c>
      <c r="R8858" s="39" t="str">
        <f>VLOOKUP(D8858,GL_Master!$A$1:$D$80,3,FALSE)</f>
        <v>Other Tax Payables</v>
      </c>
      <c r="S8858" s="39" t="str">
        <f>VLOOKUP(D8858,GL_Master!$A$1:$D$80,4,FALSE)</f>
        <v>Tax deducted at source payable</v>
      </c>
    </row>
    <row r="8859" spans="1:19" x14ac:dyDescent="0.25">
      <c r="A8859" s="39" t="s">
        <v>262</v>
      </c>
      <c r="B8859" s="39" t="s">
        <v>235</v>
      </c>
      <c r="C8859" s="7">
        <v>44044</v>
      </c>
      <c r="D8859" s="39" t="s">
        <v>57</v>
      </c>
      <c r="E8859" s="39">
        <v>-337</v>
      </c>
      <c r="F8859" s="82">
        <f t="shared" si="414"/>
        <v>-0.33700000000000002</v>
      </c>
      <c r="G8859" s="39">
        <f>VLOOKUP(N8859,Currecny_M!$A$1:$P$10,2,FALSE)</f>
        <v>75</v>
      </c>
      <c r="H8859" s="39">
        <f>MATCH(C8859,Currecny_M!$A$1:$P$1,0)</f>
        <v>6</v>
      </c>
      <c r="I8859" s="39">
        <f>VLOOKUP(N8859,Currecny_M!$A$1:$P$10,MATCH(Database!C8859,Currecny_M!$A$1:$P$1,0),FALSE)</f>
        <v>78.05</v>
      </c>
      <c r="J8859" s="82">
        <f t="shared" si="415"/>
        <v>-26.302849999999999</v>
      </c>
      <c r="K8859" s="39">
        <f>VLOOKUP('Cover page'!$B$6,Currecny_M!$A$1:$P$10,MATCH(Database!C8859,Currecny_M!$A$1:$P$1,0),FALSE)</f>
        <v>1</v>
      </c>
      <c r="L8859" s="82">
        <f t="shared" si="416"/>
        <v>-26.302849999999999</v>
      </c>
      <c r="M8859" s="82">
        <f>((E8859/$F$1)*VLOOKUP(N8859,Currecny_M!$A$1:$P$10,MATCH(Database!C8859,Currecny_M!$A$1:$P$1,0),FALSE))/VLOOKUP('Cover page'!$B$6,Currecny_M!$A$1:$P$10,MATCH(Database!C8859,Currecny_M!$A$1:$P$1,0),FALSE)</f>
        <v>-26.302849999999999</v>
      </c>
      <c r="N8859" s="6" t="str">
        <f>VLOOKUP(B8859,Master!$A$2:$C$11,3,FALSE)</f>
        <v>USD</v>
      </c>
      <c r="O8859" s="6" t="str">
        <f>VLOOKUP(B8859,Master!$A$2:$C$11,2,FALSE)</f>
        <v>America</v>
      </c>
      <c r="Q8859" s="39" t="str">
        <f>VLOOKUP(D8859,GL_Master!$A$1:$D$80,2,FALSE)</f>
        <v>BS</v>
      </c>
      <c r="R8859" s="39" t="str">
        <f>VLOOKUP(D8859,GL_Master!$A$1:$D$80,3,FALSE)</f>
        <v>Other Tax Payables</v>
      </c>
      <c r="S8859" s="39" t="str">
        <f>VLOOKUP(D8859,GL_Master!$A$1:$D$80,4,FALSE)</f>
        <v>Tax deducted at source payable</v>
      </c>
    </row>
    <row r="8860" spans="1:19" x14ac:dyDescent="0.25">
      <c r="A8860" s="39" t="s">
        <v>262</v>
      </c>
      <c r="B8860" s="39" t="s">
        <v>235</v>
      </c>
      <c r="C8860" s="7">
        <v>44044</v>
      </c>
      <c r="D8860" s="39" t="s">
        <v>58</v>
      </c>
      <c r="E8860" s="39">
        <v>-2546</v>
      </c>
      <c r="F8860" s="82">
        <f t="shared" si="414"/>
        <v>-2.5459999999999998</v>
      </c>
      <c r="G8860" s="39">
        <f>VLOOKUP(N8860,Currecny_M!$A$1:$P$10,2,FALSE)</f>
        <v>75</v>
      </c>
      <c r="H8860" s="39">
        <f>MATCH(C8860,Currecny_M!$A$1:$P$1,0)</f>
        <v>6</v>
      </c>
      <c r="I8860" s="39">
        <f>VLOOKUP(N8860,Currecny_M!$A$1:$P$10,MATCH(Database!C8860,Currecny_M!$A$1:$P$1,0),FALSE)</f>
        <v>78.05</v>
      </c>
      <c r="J8860" s="82">
        <f t="shared" si="415"/>
        <v>-198.71529999999998</v>
      </c>
      <c r="K8860" s="39">
        <f>VLOOKUP('Cover page'!$B$6,Currecny_M!$A$1:$P$10,MATCH(Database!C8860,Currecny_M!$A$1:$P$1,0),FALSE)</f>
        <v>1</v>
      </c>
      <c r="L8860" s="82">
        <f t="shared" si="416"/>
        <v>-198.71529999999998</v>
      </c>
      <c r="M8860" s="82">
        <f>((E8860/$F$1)*VLOOKUP(N8860,Currecny_M!$A$1:$P$10,MATCH(Database!C8860,Currecny_M!$A$1:$P$1,0),FALSE))/VLOOKUP('Cover page'!$B$6,Currecny_M!$A$1:$P$10,MATCH(Database!C8860,Currecny_M!$A$1:$P$1,0),FALSE)</f>
        <v>-198.71529999999998</v>
      </c>
      <c r="N8860" s="6" t="str">
        <f>VLOOKUP(B8860,Master!$A$2:$C$11,3,FALSE)</f>
        <v>USD</v>
      </c>
      <c r="O8860" s="6" t="str">
        <f>VLOOKUP(B8860,Master!$A$2:$C$11,2,FALSE)</f>
        <v>America</v>
      </c>
      <c r="Q8860" s="39" t="str">
        <f>VLOOKUP(D8860,GL_Master!$A$1:$D$80,2,FALSE)</f>
        <v>BS</v>
      </c>
      <c r="R8860" s="39" t="str">
        <f>VLOOKUP(D8860,GL_Master!$A$1:$D$80,3,FALSE)</f>
        <v>Long-term provisions</v>
      </c>
      <c r="S8860" s="39" t="str">
        <f>VLOOKUP(D8860,GL_Master!$A$1:$D$80,4,FALSE)</f>
        <v>Provision for gratuity</v>
      </c>
    </row>
    <row r="8861" spans="1:19" x14ac:dyDescent="0.25">
      <c r="A8861" s="39" t="s">
        <v>262</v>
      </c>
      <c r="B8861" s="39" t="s">
        <v>235</v>
      </c>
      <c r="C8861" s="7">
        <v>44044</v>
      </c>
      <c r="D8861" s="39" t="s">
        <v>59</v>
      </c>
      <c r="E8861" s="39">
        <v>-1025</v>
      </c>
      <c r="F8861" s="82">
        <f t="shared" si="414"/>
        <v>-1.0249999999999999</v>
      </c>
      <c r="G8861" s="39">
        <f>VLOOKUP(N8861,Currecny_M!$A$1:$P$10,2,FALSE)</f>
        <v>75</v>
      </c>
      <c r="H8861" s="39">
        <f>MATCH(C8861,Currecny_M!$A$1:$P$1,0)</f>
        <v>6</v>
      </c>
      <c r="I8861" s="39">
        <f>VLOOKUP(N8861,Currecny_M!$A$1:$P$10,MATCH(Database!C8861,Currecny_M!$A$1:$P$1,0),FALSE)</f>
        <v>78.05</v>
      </c>
      <c r="J8861" s="82">
        <f t="shared" si="415"/>
        <v>-80.001249999999985</v>
      </c>
      <c r="K8861" s="39">
        <f>VLOOKUP('Cover page'!$B$6,Currecny_M!$A$1:$P$10,MATCH(Database!C8861,Currecny_M!$A$1:$P$1,0),FALSE)</f>
        <v>1</v>
      </c>
      <c r="L8861" s="82">
        <f t="shared" si="416"/>
        <v>-80.001249999999985</v>
      </c>
      <c r="M8861" s="82">
        <f>((E8861/$F$1)*VLOOKUP(N8861,Currecny_M!$A$1:$P$10,MATCH(Database!C8861,Currecny_M!$A$1:$P$1,0),FALSE))/VLOOKUP('Cover page'!$B$6,Currecny_M!$A$1:$P$10,MATCH(Database!C8861,Currecny_M!$A$1:$P$1,0),FALSE)</f>
        <v>-80.001249999999985</v>
      </c>
      <c r="N8861" s="6" t="str">
        <f>VLOOKUP(B8861,Master!$A$2:$C$11,3,FALSE)</f>
        <v>USD</v>
      </c>
      <c r="O8861" s="6" t="str">
        <f>VLOOKUP(B8861,Master!$A$2:$C$11,2,FALSE)</f>
        <v>America</v>
      </c>
      <c r="Q8861" s="39" t="str">
        <f>VLOOKUP(D8861,GL_Master!$A$1:$D$80,2,FALSE)</f>
        <v>BS</v>
      </c>
      <c r="R8861" s="39" t="str">
        <f>VLOOKUP(D8861,GL_Master!$A$1:$D$80,3,FALSE)</f>
        <v>Long-term provisions</v>
      </c>
      <c r="S8861" s="39" t="str">
        <f>VLOOKUP(D8861,GL_Master!$A$1:$D$80,4,FALSE)</f>
        <v>Provision for leave encashment</v>
      </c>
    </row>
    <row r="8862" spans="1:19" x14ac:dyDescent="0.25">
      <c r="A8862" s="39" t="s">
        <v>262</v>
      </c>
      <c r="B8862" s="39" t="s">
        <v>235</v>
      </c>
      <c r="C8862" s="7">
        <v>44044</v>
      </c>
      <c r="D8862" s="39" t="s">
        <v>60</v>
      </c>
      <c r="E8862" s="39">
        <v>-283</v>
      </c>
      <c r="F8862" s="82">
        <f t="shared" si="414"/>
        <v>-0.28299999999999997</v>
      </c>
      <c r="G8862" s="39">
        <f>VLOOKUP(N8862,Currecny_M!$A$1:$P$10,2,FALSE)</f>
        <v>75</v>
      </c>
      <c r="H8862" s="39">
        <f>MATCH(C8862,Currecny_M!$A$1:$P$1,0)</f>
        <v>6</v>
      </c>
      <c r="I8862" s="39">
        <f>VLOOKUP(N8862,Currecny_M!$A$1:$P$10,MATCH(Database!C8862,Currecny_M!$A$1:$P$1,0),FALSE)</f>
        <v>78.05</v>
      </c>
      <c r="J8862" s="82">
        <f t="shared" si="415"/>
        <v>-22.088149999999999</v>
      </c>
      <c r="K8862" s="39">
        <f>VLOOKUP('Cover page'!$B$6,Currecny_M!$A$1:$P$10,MATCH(Database!C8862,Currecny_M!$A$1:$P$1,0),FALSE)</f>
        <v>1</v>
      </c>
      <c r="L8862" s="82">
        <f t="shared" si="416"/>
        <v>-22.088149999999999</v>
      </c>
      <c r="M8862" s="82">
        <f>((E8862/$F$1)*VLOOKUP(N8862,Currecny_M!$A$1:$P$10,MATCH(Database!C8862,Currecny_M!$A$1:$P$1,0),FALSE))/VLOOKUP('Cover page'!$B$6,Currecny_M!$A$1:$P$10,MATCH(Database!C8862,Currecny_M!$A$1:$P$1,0),FALSE)</f>
        <v>-22.088149999999999</v>
      </c>
      <c r="N8862" s="6" t="str">
        <f>VLOOKUP(B8862,Master!$A$2:$C$11,3,FALSE)</f>
        <v>USD</v>
      </c>
      <c r="O8862" s="6" t="str">
        <f>VLOOKUP(B8862,Master!$A$2:$C$11,2,FALSE)</f>
        <v>America</v>
      </c>
      <c r="Q8862" s="39" t="str">
        <f>VLOOKUP(D8862,GL_Master!$A$1:$D$80,2,FALSE)</f>
        <v>BS</v>
      </c>
      <c r="R8862" s="39" t="str">
        <f>VLOOKUP(D8862,GL_Master!$A$1:$D$80,3,FALSE)</f>
        <v>Trade Payables</v>
      </c>
      <c r="S8862" s="39" t="str">
        <f>VLOOKUP(D8862,GL_Master!$A$1:$D$80,4,FALSE)</f>
        <v>Trade payable</v>
      </c>
    </row>
    <row r="8863" spans="1:19" x14ac:dyDescent="0.25">
      <c r="A8863" s="39" t="s">
        <v>262</v>
      </c>
      <c r="B8863" s="39" t="s">
        <v>235</v>
      </c>
      <c r="C8863" s="7">
        <v>44044</v>
      </c>
      <c r="D8863" s="39" t="s">
        <v>61</v>
      </c>
      <c r="E8863" s="39">
        <v>-2999</v>
      </c>
      <c r="F8863" s="82">
        <f t="shared" si="414"/>
        <v>-2.9990000000000001</v>
      </c>
      <c r="G8863" s="39">
        <f>VLOOKUP(N8863,Currecny_M!$A$1:$P$10,2,FALSE)</f>
        <v>75</v>
      </c>
      <c r="H8863" s="39">
        <f>MATCH(C8863,Currecny_M!$A$1:$P$1,0)</f>
        <v>6</v>
      </c>
      <c r="I8863" s="39">
        <f>VLOOKUP(N8863,Currecny_M!$A$1:$P$10,MATCH(Database!C8863,Currecny_M!$A$1:$P$1,0),FALSE)</f>
        <v>78.05</v>
      </c>
      <c r="J8863" s="82">
        <f t="shared" si="415"/>
        <v>-234.07194999999999</v>
      </c>
      <c r="K8863" s="39">
        <f>VLOOKUP('Cover page'!$B$6,Currecny_M!$A$1:$P$10,MATCH(Database!C8863,Currecny_M!$A$1:$P$1,0),FALSE)</f>
        <v>1</v>
      </c>
      <c r="L8863" s="82">
        <f t="shared" si="416"/>
        <v>-234.07194999999999</v>
      </c>
      <c r="M8863" s="82">
        <f>((E8863/$F$1)*VLOOKUP(N8863,Currecny_M!$A$1:$P$10,MATCH(Database!C8863,Currecny_M!$A$1:$P$1,0),FALSE))/VLOOKUP('Cover page'!$B$6,Currecny_M!$A$1:$P$10,MATCH(Database!C8863,Currecny_M!$A$1:$P$1,0),FALSE)</f>
        <v>-234.07194999999999</v>
      </c>
      <c r="N8863" s="6" t="str">
        <f>VLOOKUP(B8863,Master!$A$2:$C$11,3,FALSE)</f>
        <v>USD</v>
      </c>
      <c r="O8863" s="6" t="str">
        <f>VLOOKUP(B8863,Master!$A$2:$C$11,2,FALSE)</f>
        <v>America</v>
      </c>
      <c r="Q8863" s="39" t="str">
        <f>VLOOKUP(D8863,GL_Master!$A$1:$D$80,2,FALSE)</f>
        <v>BS</v>
      </c>
      <c r="R8863" s="39" t="str">
        <f>VLOOKUP(D8863,GL_Master!$A$1:$D$80,3,FALSE)</f>
        <v>Provisions</v>
      </c>
      <c r="S8863" s="39" t="str">
        <f>VLOOKUP(D8863,GL_Master!$A$1:$D$80,4,FALSE)</f>
        <v>Provision for doubtful assets</v>
      </c>
    </row>
    <row r="8864" spans="1:19" x14ac:dyDescent="0.25">
      <c r="A8864" s="39" t="s">
        <v>262</v>
      </c>
      <c r="B8864" s="39" t="s">
        <v>235</v>
      </c>
      <c r="C8864" s="7">
        <v>44044</v>
      </c>
      <c r="D8864" s="39" t="s">
        <v>62</v>
      </c>
      <c r="E8864" s="39">
        <v>-106</v>
      </c>
      <c r="F8864" s="82">
        <f t="shared" si="414"/>
        <v>-0.106</v>
      </c>
      <c r="G8864" s="39">
        <f>VLOOKUP(N8864,Currecny_M!$A$1:$P$10,2,FALSE)</f>
        <v>75</v>
      </c>
      <c r="H8864" s="39">
        <f>MATCH(C8864,Currecny_M!$A$1:$P$1,0)</f>
        <v>6</v>
      </c>
      <c r="I8864" s="39">
        <f>VLOOKUP(N8864,Currecny_M!$A$1:$P$10,MATCH(Database!C8864,Currecny_M!$A$1:$P$1,0),FALSE)</f>
        <v>78.05</v>
      </c>
      <c r="J8864" s="82">
        <f t="shared" si="415"/>
        <v>-8.273299999999999</v>
      </c>
      <c r="K8864" s="39">
        <f>VLOOKUP('Cover page'!$B$6,Currecny_M!$A$1:$P$10,MATCH(Database!C8864,Currecny_M!$A$1:$P$1,0),FALSE)</f>
        <v>1</v>
      </c>
      <c r="L8864" s="82">
        <f t="shared" si="416"/>
        <v>-8.273299999999999</v>
      </c>
      <c r="M8864" s="82">
        <f>((E8864/$F$1)*VLOOKUP(N8864,Currecny_M!$A$1:$P$10,MATCH(Database!C8864,Currecny_M!$A$1:$P$1,0),FALSE))/VLOOKUP('Cover page'!$B$6,Currecny_M!$A$1:$P$10,MATCH(Database!C8864,Currecny_M!$A$1:$P$1,0),FALSE)</f>
        <v>-8.273299999999999</v>
      </c>
      <c r="N8864" s="6" t="str">
        <f>VLOOKUP(B8864,Master!$A$2:$C$11,3,FALSE)</f>
        <v>USD</v>
      </c>
      <c r="O8864" s="6" t="str">
        <f>VLOOKUP(B8864,Master!$A$2:$C$11,2,FALSE)</f>
        <v>America</v>
      </c>
      <c r="Q8864" s="39" t="str">
        <f>VLOOKUP(D8864,GL_Master!$A$1:$D$80,2,FALSE)</f>
        <v>BS</v>
      </c>
      <c r="R8864" s="39" t="str">
        <f>VLOOKUP(D8864,GL_Master!$A$1:$D$80,3,FALSE)</f>
        <v>Provisions</v>
      </c>
      <c r="S8864" s="39" t="str">
        <f>VLOOKUP(D8864,GL_Master!$A$1:$D$80,4,FALSE)</f>
        <v>Provision for Insurance</v>
      </c>
    </row>
    <row r="8865" spans="1:19" x14ac:dyDescent="0.25">
      <c r="A8865" s="39" t="s">
        <v>262</v>
      </c>
      <c r="B8865" s="39" t="s">
        <v>235</v>
      </c>
      <c r="C8865" s="7">
        <v>44044</v>
      </c>
      <c r="D8865" s="39" t="s">
        <v>63</v>
      </c>
      <c r="E8865" s="39">
        <v>248</v>
      </c>
      <c r="F8865" s="82">
        <f t="shared" si="414"/>
        <v>0.248</v>
      </c>
      <c r="G8865" s="39">
        <f>VLOOKUP(N8865,Currecny_M!$A$1:$P$10,2,FALSE)</f>
        <v>75</v>
      </c>
      <c r="H8865" s="39">
        <f>MATCH(C8865,Currecny_M!$A$1:$P$1,0)</f>
        <v>6</v>
      </c>
      <c r="I8865" s="39">
        <f>VLOOKUP(N8865,Currecny_M!$A$1:$P$10,MATCH(Database!C8865,Currecny_M!$A$1:$P$1,0),FALSE)</f>
        <v>78.05</v>
      </c>
      <c r="J8865" s="82">
        <f t="shared" si="415"/>
        <v>19.356400000000001</v>
      </c>
      <c r="K8865" s="39">
        <f>VLOOKUP('Cover page'!$B$6,Currecny_M!$A$1:$P$10,MATCH(Database!C8865,Currecny_M!$A$1:$P$1,0),FALSE)</f>
        <v>1</v>
      </c>
      <c r="L8865" s="82">
        <f t="shared" si="416"/>
        <v>19.356400000000001</v>
      </c>
      <c r="M8865" s="82">
        <f>((E8865/$F$1)*VLOOKUP(N8865,Currecny_M!$A$1:$P$10,MATCH(Database!C8865,Currecny_M!$A$1:$P$1,0),FALSE))/VLOOKUP('Cover page'!$B$6,Currecny_M!$A$1:$P$10,MATCH(Database!C8865,Currecny_M!$A$1:$P$1,0),FALSE)</f>
        <v>19.356400000000001</v>
      </c>
      <c r="N8865" s="6" t="str">
        <f>VLOOKUP(B8865,Master!$A$2:$C$11,3,FALSE)</f>
        <v>USD</v>
      </c>
      <c r="O8865" s="6" t="str">
        <f>VLOOKUP(B8865,Master!$A$2:$C$11,2,FALSE)</f>
        <v>America</v>
      </c>
      <c r="Q8865" s="39" t="str">
        <f>VLOOKUP(D8865,GL_Master!$A$1:$D$80,2,FALSE)</f>
        <v>BS</v>
      </c>
      <c r="R8865" s="39" t="str">
        <f>VLOOKUP(D8865,GL_Master!$A$1:$D$80,3,FALSE)</f>
        <v>Gross Block</v>
      </c>
      <c r="S8865" s="39" t="str">
        <f>VLOOKUP(D8865,GL_Master!$A$1:$D$80,4,FALSE)</f>
        <v>Tangible Fixed assets</v>
      </c>
    </row>
    <row r="8866" spans="1:19" x14ac:dyDescent="0.25">
      <c r="A8866" s="39" t="s">
        <v>262</v>
      </c>
      <c r="B8866" s="39" t="s">
        <v>235</v>
      </c>
      <c r="C8866" s="7">
        <v>44044</v>
      </c>
      <c r="D8866" s="39" t="s">
        <v>64</v>
      </c>
      <c r="E8866" s="39">
        <v>15291</v>
      </c>
      <c r="F8866" s="82">
        <f t="shared" si="414"/>
        <v>15.291</v>
      </c>
      <c r="G8866" s="39">
        <f>VLOOKUP(N8866,Currecny_M!$A$1:$P$10,2,FALSE)</f>
        <v>75</v>
      </c>
      <c r="H8866" s="39">
        <f>MATCH(C8866,Currecny_M!$A$1:$P$1,0)</f>
        <v>6</v>
      </c>
      <c r="I8866" s="39">
        <f>VLOOKUP(N8866,Currecny_M!$A$1:$P$10,MATCH(Database!C8866,Currecny_M!$A$1:$P$1,0),FALSE)</f>
        <v>78.05</v>
      </c>
      <c r="J8866" s="82">
        <f t="shared" si="415"/>
        <v>1193.46255</v>
      </c>
      <c r="K8866" s="39">
        <f>VLOOKUP('Cover page'!$B$6,Currecny_M!$A$1:$P$10,MATCH(Database!C8866,Currecny_M!$A$1:$P$1,0),FALSE)</f>
        <v>1</v>
      </c>
      <c r="L8866" s="82">
        <f t="shared" si="416"/>
        <v>1193.46255</v>
      </c>
      <c r="M8866" s="82">
        <f>((E8866/$F$1)*VLOOKUP(N8866,Currecny_M!$A$1:$P$10,MATCH(Database!C8866,Currecny_M!$A$1:$P$1,0),FALSE))/VLOOKUP('Cover page'!$B$6,Currecny_M!$A$1:$P$10,MATCH(Database!C8866,Currecny_M!$A$1:$P$1,0),FALSE)</f>
        <v>1193.46255</v>
      </c>
      <c r="N8866" s="6" t="str">
        <f>VLOOKUP(B8866,Master!$A$2:$C$11,3,FALSE)</f>
        <v>USD</v>
      </c>
      <c r="O8866" s="6" t="str">
        <f>VLOOKUP(B8866,Master!$A$2:$C$11,2,FALSE)</f>
        <v>America</v>
      </c>
      <c r="Q8866" s="39" t="str">
        <f>VLOOKUP(D8866,GL_Master!$A$1:$D$80,2,FALSE)</f>
        <v>BS</v>
      </c>
      <c r="R8866" s="39" t="str">
        <f>VLOOKUP(D8866,GL_Master!$A$1:$D$80,3,FALSE)</f>
        <v>Gross Block</v>
      </c>
      <c r="S8866" s="39" t="str">
        <f>VLOOKUP(D8866,GL_Master!$A$1:$D$80,4,FALSE)</f>
        <v>Tangible Fixed assets</v>
      </c>
    </row>
    <row r="8867" spans="1:19" x14ac:dyDescent="0.25">
      <c r="A8867" s="39" t="s">
        <v>262</v>
      </c>
      <c r="B8867" s="39" t="s">
        <v>235</v>
      </c>
      <c r="C8867" s="7">
        <v>44044</v>
      </c>
      <c r="D8867" s="39" t="s">
        <v>65</v>
      </c>
      <c r="E8867" s="39">
        <v>-8858</v>
      </c>
      <c r="F8867" s="82">
        <f t="shared" si="414"/>
        <v>-8.8580000000000005</v>
      </c>
      <c r="G8867" s="39">
        <f>VLOOKUP(N8867,Currecny_M!$A$1:$P$10,2,FALSE)</f>
        <v>75</v>
      </c>
      <c r="H8867" s="39">
        <f>MATCH(C8867,Currecny_M!$A$1:$P$1,0)</f>
        <v>6</v>
      </c>
      <c r="I8867" s="39">
        <f>VLOOKUP(N8867,Currecny_M!$A$1:$P$10,MATCH(Database!C8867,Currecny_M!$A$1:$P$1,0),FALSE)</f>
        <v>78.05</v>
      </c>
      <c r="J8867" s="82">
        <f t="shared" si="415"/>
        <v>-691.36689999999999</v>
      </c>
      <c r="K8867" s="39">
        <f>VLOOKUP('Cover page'!$B$6,Currecny_M!$A$1:$P$10,MATCH(Database!C8867,Currecny_M!$A$1:$P$1,0),FALSE)</f>
        <v>1</v>
      </c>
      <c r="L8867" s="82">
        <f t="shared" si="416"/>
        <v>-691.36689999999999</v>
      </c>
      <c r="M8867" s="82">
        <f>((E8867/$F$1)*VLOOKUP(N8867,Currecny_M!$A$1:$P$10,MATCH(Database!C8867,Currecny_M!$A$1:$P$1,0),FALSE))/VLOOKUP('Cover page'!$B$6,Currecny_M!$A$1:$P$10,MATCH(Database!C8867,Currecny_M!$A$1:$P$1,0),FALSE)</f>
        <v>-691.36689999999999</v>
      </c>
      <c r="N8867" s="6" t="str">
        <f>VLOOKUP(B8867,Master!$A$2:$C$11,3,FALSE)</f>
        <v>USD</v>
      </c>
      <c r="O8867" s="6" t="str">
        <f>VLOOKUP(B8867,Master!$A$2:$C$11,2,FALSE)</f>
        <v>America</v>
      </c>
      <c r="Q8867" s="39" t="str">
        <f>VLOOKUP(D8867,GL_Master!$A$1:$D$80,2,FALSE)</f>
        <v>BS</v>
      </c>
      <c r="R8867" s="39" t="str">
        <f>VLOOKUP(D8867,GL_Master!$A$1:$D$80,3,FALSE)</f>
        <v>Accumulated Depreciation</v>
      </c>
      <c r="S8867" s="39" t="str">
        <f>VLOOKUP(D8867,GL_Master!$A$1:$D$80,4,FALSE)</f>
        <v>Accumulated Depreciation</v>
      </c>
    </row>
    <row r="8868" spans="1:19" x14ac:dyDescent="0.25">
      <c r="A8868" s="39" t="s">
        <v>262</v>
      </c>
      <c r="B8868" s="39" t="s">
        <v>235</v>
      </c>
      <c r="C8868" s="7">
        <v>44044</v>
      </c>
      <c r="D8868" s="39" t="s">
        <v>66</v>
      </c>
      <c r="E8868" s="39">
        <v>7713</v>
      </c>
      <c r="F8868" s="82">
        <f t="shared" si="414"/>
        <v>7.7130000000000001</v>
      </c>
      <c r="G8868" s="39">
        <f>VLOOKUP(N8868,Currecny_M!$A$1:$P$10,2,FALSE)</f>
        <v>75</v>
      </c>
      <c r="H8868" s="39">
        <f>MATCH(C8868,Currecny_M!$A$1:$P$1,0)</f>
        <v>6</v>
      </c>
      <c r="I8868" s="39">
        <f>VLOOKUP(N8868,Currecny_M!$A$1:$P$10,MATCH(Database!C8868,Currecny_M!$A$1:$P$1,0),FALSE)</f>
        <v>78.05</v>
      </c>
      <c r="J8868" s="82">
        <f t="shared" si="415"/>
        <v>601.99964999999997</v>
      </c>
      <c r="K8868" s="39">
        <f>VLOOKUP('Cover page'!$B$6,Currecny_M!$A$1:$P$10,MATCH(Database!C8868,Currecny_M!$A$1:$P$1,0),FALSE)</f>
        <v>1</v>
      </c>
      <c r="L8868" s="82">
        <f t="shared" si="416"/>
        <v>601.99964999999997</v>
      </c>
      <c r="M8868" s="82">
        <f>((E8868/$F$1)*VLOOKUP(N8868,Currecny_M!$A$1:$P$10,MATCH(Database!C8868,Currecny_M!$A$1:$P$1,0),FALSE))/VLOOKUP('Cover page'!$B$6,Currecny_M!$A$1:$P$10,MATCH(Database!C8868,Currecny_M!$A$1:$P$1,0),FALSE)</f>
        <v>601.99964999999997</v>
      </c>
      <c r="N8868" s="6" t="str">
        <f>VLOOKUP(B8868,Master!$A$2:$C$11,3,FALSE)</f>
        <v>USD</v>
      </c>
      <c r="O8868" s="6" t="str">
        <f>VLOOKUP(B8868,Master!$A$2:$C$11,2,FALSE)</f>
        <v>America</v>
      </c>
      <c r="Q8868" s="39" t="str">
        <f>VLOOKUP(D8868,GL_Master!$A$1:$D$80,2,FALSE)</f>
        <v>BS</v>
      </c>
      <c r="R8868" s="39" t="str">
        <f>VLOOKUP(D8868,GL_Master!$A$1:$D$80,3,FALSE)</f>
        <v>Gross Block</v>
      </c>
      <c r="S8868" s="39" t="str">
        <f>VLOOKUP(D8868,GL_Master!$A$1:$D$80,4,FALSE)</f>
        <v>Tangible Fixed assets</v>
      </c>
    </row>
    <row r="8869" spans="1:19" x14ac:dyDescent="0.25">
      <c r="A8869" s="39" t="s">
        <v>262</v>
      </c>
      <c r="B8869" s="39" t="s">
        <v>235</v>
      </c>
      <c r="C8869" s="7">
        <v>44044</v>
      </c>
      <c r="D8869" s="39" t="s">
        <v>67</v>
      </c>
      <c r="E8869" s="39">
        <v>2766</v>
      </c>
      <c r="F8869" s="82">
        <f t="shared" si="414"/>
        <v>2.766</v>
      </c>
      <c r="G8869" s="39">
        <f>VLOOKUP(N8869,Currecny_M!$A$1:$P$10,2,FALSE)</f>
        <v>75</v>
      </c>
      <c r="H8869" s="39">
        <f>MATCH(C8869,Currecny_M!$A$1:$P$1,0)</f>
        <v>6</v>
      </c>
      <c r="I8869" s="39">
        <f>VLOOKUP(N8869,Currecny_M!$A$1:$P$10,MATCH(Database!C8869,Currecny_M!$A$1:$P$1,0),FALSE)</f>
        <v>78.05</v>
      </c>
      <c r="J8869" s="82">
        <f t="shared" si="415"/>
        <v>215.88630000000001</v>
      </c>
      <c r="K8869" s="39">
        <f>VLOOKUP('Cover page'!$B$6,Currecny_M!$A$1:$P$10,MATCH(Database!C8869,Currecny_M!$A$1:$P$1,0),FALSE)</f>
        <v>1</v>
      </c>
      <c r="L8869" s="82">
        <f t="shared" si="416"/>
        <v>215.88630000000001</v>
      </c>
      <c r="M8869" s="82">
        <f>((E8869/$F$1)*VLOOKUP(N8869,Currecny_M!$A$1:$P$10,MATCH(Database!C8869,Currecny_M!$A$1:$P$1,0),FALSE))/VLOOKUP('Cover page'!$B$6,Currecny_M!$A$1:$P$10,MATCH(Database!C8869,Currecny_M!$A$1:$P$1,0),FALSE)</f>
        <v>215.88630000000001</v>
      </c>
      <c r="N8869" s="6" t="str">
        <f>VLOOKUP(B8869,Master!$A$2:$C$11,3,FALSE)</f>
        <v>USD</v>
      </c>
      <c r="O8869" s="6" t="str">
        <f>VLOOKUP(B8869,Master!$A$2:$C$11,2,FALSE)</f>
        <v>America</v>
      </c>
      <c r="Q8869" s="39" t="str">
        <f>VLOOKUP(D8869,GL_Master!$A$1:$D$80,2,FALSE)</f>
        <v>BS</v>
      </c>
      <c r="R8869" s="39" t="str">
        <f>VLOOKUP(D8869,GL_Master!$A$1:$D$80,3,FALSE)</f>
        <v>Gross Block</v>
      </c>
      <c r="S8869" s="39" t="str">
        <f>VLOOKUP(D8869,GL_Master!$A$1:$D$80,4,FALSE)</f>
        <v>Tangible Fixed assets</v>
      </c>
    </row>
    <row r="8870" spans="1:19" x14ac:dyDescent="0.25">
      <c r="A8870" s="39" t="s">
        <v>262</v>
      </c>
      <c r="B8870" s="39" t="s">
        <v>235</v>
      </c>
      <c r="C8870" s="7">
        <v>44044</v>
      </c>
      <c r="D8870" s="39" t="s">
        <v>68</v>
      </c>
      <c r="E8870" s="39">
        <v>-2440</v>
      </c>
      <c r="F8870" s="82">
        <f t="shared" si="414"/>
        <v>-2.44</v>
      </c>
      <c r="G8870" s="39">
        <f>VLOOKUP(N8870,Currecny_M!$A$1:$P$10,2,FALSE)</f>
        <v>75</v>
      </c>
      <c r="H8870" s="39">
        <f>MATCH(C8870,Currecny_M!$A$1:$P$1,0)</f>
        <v>6</v>
      </c>
      <c r="I8870" s="39">
        <f>VLOOKUP(N8870,Currecny_M!$A$1:$P$10,MATCH(Database!C8870,Currecny_M!$A$1:$P$1,0),FALSE)</f>
        <v>78.05</v>
      </c>
      <c r="J8870" s="82">
        <f t="shared" si="415"/>
        <v>-190.44199999999998</v>
      </c>
      <c r="K8870" s="39">
        <f>VLOOKUP('Cover page'!$B$6,Currecny_M!$A$1:$P$10,MATCH(Database!C8870,Currecny_M!$A$1:$P$1,0),FALSE)</f>
        <v>1</v>
      </c>
      <c r="L8870" s="82">
        <f t="shared" si="416"/>
        <v>-190.44199999999998</v>
      </c>
      <c r="M8870" s="82">
        <f>((E8870/$F$1)*VLOOKUP(N8870,Currecny_M!$A$1:$P$10,MATCH(Database!C8870,Currecny_M!$A$1:$P$1,0),FALSE))/VLOOKUP('Cover page'!$B$6,Currecny_M!$A$1:$P$10,MATCH(Database!C8870,Currecny_M!$A$1:$P$1,0),FALSE)</f>
        <v>-190.44199999999998</v>
      </c>
      <c r="N8870" s="6" t="str">
        <f>VLOOKUP(B8870,Master!$A$2:$C$11,3,FALSE)</f>
        <v>USD</v>
      </c>
      <c r="O8870" s="6" t="str">
        <f>VLOOKUP(B8870,Master!$A$2:$C$11,2,FALSE)</f>
        <v>America</v>
      </c>
      <c r="Q8870" s="39" t="str">
        <f>VLOOKUP(D8870,GL_Master!$A$1:$D$80,2,FALSE)</f>
        <v>BS</v>
      </c>
      <c r="R8870" s="39" t="str">
        <f>VLOOKUP(D8870,GL_Master!$A$1:$D$80,3,FALSE)</f>
        <v>Accumulated Depreciation</v>
      </c>
      <c r="S8870" s="39" t="str">
        <f>VLOOKUP(D8870,GL_Master!$A$1:$D$80,4,FALSE)</f>
        <v>Accumulated Depreciation</v>
      </c>
    </row>
    <row r="8871" spans="1:19" x14ac:dyDescent="0.25">
      <c r="A8871" s="39" t="s">
        <v>262</v>
      </c>
      <c r="B8871" s="39" t="s">
        <v>235</v>
      </c>
      <c r="C8871" s="7">
        <v>44044</v>
      </c>
      <c r="D8871" s="39" t="s">
        <v>69</v>
      </c>
      <c r="E8871" s="39">
        <v>5034</v>
      </c>
      <c r="F8871" s="82">
        <f t="shared" si="414"/>
        <v>5.0339999999999998</v>
      </c>
      <c r="G8871" s="39">
        <f>VLOOKUP(N8871,Currecny_M!$A$1:$P$10,2,FALSE)</f>
        <v>75</v>
      </c>
      <c r="H8871" s="39">
        <f>MATCH(C8871,Currecny_M!$A$1:$P$1,0)</f>
        <v>6</v>
      </c>
      <c r="I8871" s="39">
        <f>VLOOKUP(N8871,Currecny_M!$A$1:$P$10,MATCH(Database!C8871,Currecny_M!$A$1:$P$1,0),FALSE)</f>
        <v>78.05</v>
      </c>
      <c r="J8871" s="82">
        <f t="shared" si="415"/>
        <v>392.90369999999996</v>
      </c>
      <c r="K8871" s="39">
        <f>VLOOKUP('Cover page'!$B$6,Currecny_M!$A$1:$P$10,MATCH(Database!C8871,Currecny_M!$A$1:$P$1,0),FALSE)</f>
        <v>1</v>
      </c>
      <c r="L8871" s="82">
        <f t="shared" si="416"/>
        <v>392.90369999999996</v>
      </c>
      <c r="M8871" s="82">
        <f>((E8871/$F$1)*VLOOKUP(N8871,Currecny_M!$A$1:$P$10,MATCH(Database!C8871,Currecny_M!$A$1:$P$1,0),FALSE))/VLOOKUP('Cover page'!$B$6,Currecny_M!$A$1:$P$10,MATCH(Database!C8871,Currecny_M!$A$1:$P$1,0),FALSE)</f>
        <v>392.90369999999996</v>
      </c>
      <c r="N8871" s="6" t="str">
        <f>VLOOKUP(B8871,Master!$A$2:$C$11,3,FALSE)</f>
        <v>USD</v>
      </c>
      <c r="O8871" s="6" t="str">
        <f>VLOOKUP(B8871,Master!$A$2:$C$11,2,FALSE)</f>
        <v>America</v>
      </c>
      <c r="Q8871" s="39" t="str">
        <f>VLOOKUP(D8871,GL_Master!$A$1:$D$80,2,FALSE)</f>
        <v>BS</v>
      </c>
      <c r="R8871" s="39" t="str">
        <f>VLOOKUP(D8871,GL_Master!$A$1:$D$80,3,FALSE)</f>
        <v>Gross Block</v>
      </c>
      <c r="S8871" s="39" t="str">
        <f>VLOOKUP(D8871,GL_Master!$A$1:$D$80,4,FALSE)</f>
        <v>Tangible Fixed assets</v>
      </c>
    </row>
    <row r="8872" spans="1:19" x14ac:dyDescent="0.25">
      <c r="A8872" s="39" t="s">
        <v>262</v>
      </c>
      <c r="B8872" s="39" t="s">
        <v>235</v>
      </c>
      <c r="C8872" s="7">
        <v>44044</v>
      </c>
      <c r="D8872" s="39" t="s">
        <v>70</v>
      </c>
      <c r="E8872" s="39">
        <v>-184</v>
      </c>
      <c r="F8872" s="82">
        <f t="shared" si="414"/>
        <v>-0.184</v>
      </c>
      <c r="G8872" s="39">
        <f>VLOOKUP(N8872,Currecny_M!$A$1:$P$10,2,FALSE)</f>
        <v>75</v>
      </c>
      <c r="H8872" s="39">
        <f>MATCH(C8872,Currecny_M!$A$1:$P$1,0)</f>
        <v>6</v>
      </c>
      <c r="I8872" s="39">
        <f>VLOOKUP(N8872,Currecny_M!$A$1:$P$10,MATCH(Database!C8872,Currecny_M!$A$1:$P$1,0),FALSE)</f>
        <v>78.05</v>
      </c>
      <c r="J8872" s="82">
        <f t="shared" si="415"/>
        <v>-14.361199999999998</v>
      </c>
      <c r="K8872" s="39">
        <f>VLOOKUP('Cover page'!$B$6,Currecny_M!$A$1:$P$10,MATCH(Database!C8872,Currecny_M!$A$1:$P$1,0),FALSE)</f>
        <v>1</v>
      </c>
      <c r="L8872" s="82">
        <f t="shared" si="416"/>
        <v>-14.361199999999998</v>
      </c>
      <c r="M8872" s="82">
        <f>((E8872/$F$1)*VLOOKUP(N8872,Currecny_M!$A$1:$P$10,MATCH(Database!C8872,Currecny_M!$A$1:$P$1,0),FALSE))/VLOOKUP('Cover page'!$B$6,Currecny_M!$A$1:$P$10,MATCH(Database!C8872,Currecny_M!$A$1:$P$1,0),FALSE)</f>
        <v>-14.361199999999998</v>
      </c>
      <c r="N8872" s="6" t="str">
        <f>VLOOKUP(B8872,Master!$A$2:$C$11,3,FALSE)</f>
        <v>USD</v>
      </c>
      <c r="O8872" s="6" t="str">
        <f>VLOOKUP(B8872,Master!$A$2:$C$11,2,FALSE)</f>
        <v>America</v>
      </c>
      <c r="Q8872" s="39" t="str">
        <f>VLOOKUP(D8872,GL_Master!$A$1:$D$80,2,FALSE)</f>
        <v>BS</v>
      </c>
      <c r="R8872" s="39" t="str">
        <f>VLOOKUP(D8872,GL_Master!$A$1:$D$80,3,FALSE)</f>
        <v>Accumulated Depreciation</v>
      </c>
      <c r="S8872" s="39" t="str">
        <f>VLOOKUP(D8872,GL_Master!$A$1:$D$80,4,FALSE)</f>
        <v>Accumulated Depreciation</v>
      </c>
    </row>
    <row r="8873" spans="1:19" x14ac:dyDescent="0.25">
      <c r="A8873" s="39" t="s">
        <v>262</v>
      </c>
      <c r="B8873" s="39" t="s">
        <v>235</v>
      </c>
      <c r="C8873" s="7">
        <v>44044</v>
      </c>
      <c r="D8873" s="39" t="s">
        <v>71</v>
      </c>
      <c r="E8873" s="39">
        <v>8954</v>
      </c>
      <c r="F8873" s="82">
        <f t="shared" si="414"/>
        <v>8.9540000000000006</v>
      </c>
      <c r="G8873" s="39">
        <f>VLOOKUP(N8873,Currecny_M!$A$1:$P$10,2,FALSE)</f>
        <v>75</v>
      </c>
      <c r="H8873" s="39">
        <f>MATCH(C8873,Currecny_M!$A$1:$P$1,0)</f>
        <v>6</v>
      </c>
      <c r="I8873" s="39">
        <f>VLOOKUP(N8873,Currecny_M!$A$1:$P$10,MATCH(Database!C8873,Currecny_M!$A$1:$P$1,0),FALSE)</f>
        <v>78.05</v>
      </c>
      <c r="J8873" s="82">
        <f t="shared" si="415"/>
        <v>698.85969999999998</v>
      </c>
      <c r="K8873" s="39">
        <f>VLOOKUP('Cover page'!$B$6,Currecny_M!$A$1:$P$10,MATCH(Database!C8873,Currecny_M!$A$1:$P$1,0),FALSE)</f>
        <v>1</v>
      </c>
      <c r="L8873" s="82">
        <f t="shared" si="416"/>
        <v>698.85969999999998</v>
      </c>
      <c r="M8873" s="82">
        <f>((E8873/$F$1)*VLOOKUP(N8873,Currecny_M!$A$1:$P$10,MATCH(Database!C8873,Currecny_M!$A$1:$P$1,0),FALSE))/VLOOKUP('Cover page'!$B$6,Currecny_M!$A$1:$P$10,MATCH(Database!C8873,Currecny_M!$A$1:$P$1,0),FALSE)</f>
        <v>698.85969999999998</v>
      </c>
      <c r="N8873" s="6" t="str">
        <f>VLOOKUP(B8873,Master!$A$2:$C$11,3,FALSE)</f>
        <v>USD</v>
      </c>
      <c r="O8873" s="6" t="str">
        <f>VLOOKUP(B8873,Master!$A$2:$C$11,2,FALSE)</f>
        <v>America</v>
      </c>
      <c r="Q8873" s="39" t="str">
        <f>VLOOKUP(D8873,GL_Master!$A$1:$D$80,2,FALSE)</f>
        <v>BS</v>
      </c>
      <c r="R8873" s="39" t="str">
        <f>VLOOKUP(D8873,GL_Master!$A$1:$D$80,3,FALSE)</f>
        <v>Gross Block</v>
      </c>
      <c r="S8873" s="39" t="str">
        <f>VLOOKUP(D8873,GL_Master!$A$1:$D$80,4,FALSE)</f>
        <v>Tangible Fixed assets</v>
      </c>
    </row>
    <row r="8874" spans="1:19" x14ac:dyDescent="0.25">
      <c r="A8874" s="39" t="s">
        <v>262</v>
      </c>
      <c r="B8874" s="39" t="s">
        <v>235</v>
      </c>
      <c r="C8874" s="7">
        <v>44044</v>
      </c>
      <c r="D8874" s="39" t="s">
        <v>72</v>
      </c>
      <c r="E8874" s="39">
        <v>76</v>
      </c>
      <c r="F8874" s="82">
        <f t="shared" si="414"/>
        <v>7.5999999999999998E-2</v>
      </c>
      <c r="G8874" s="39">
        <f>VLOOKUP(N8874,Currecny_M!$A$1:$P$10,2,FALSE)</f>
        <v>75</v>
      </c>
      <c r="H8874" s="39">
        <f>MATCH(C8874,Currecny_M!$A$1:$P$1,0)</f>
        <v>6</v>
      </c>
      <c r="I8874" s="39">
        <f>VLOOKUP(N8874,Currecny_M!$A$1:$P$10,MATCH(Database!C8874,Currecny_M!$A$1:$P$1,0),FALSE)</f>
        <v>78.05</v>
      </c>
      <c r="J8874" s="82">
        <f t="shared" si="415"/>
        <v>5.9318</v>
      </c>
      <c r="K8874" s="39">
        <f>VLOOKUP('Cover page'!$B$6,Currecny_M!$A$1:$P$10,MATCH(Database!C8874,Currecny_M!$A$1:$P$1,0),FALSE)</f>
        <v>1</v>
      </c>
      <c r="L8874" s="82">
        <f t="shared" si="416"/>
        <v>5.9318</v>
      </c>
      <c r="M8874" s="82">
        <f>((E8874/$F$1)*VLOOKUP(N8874,Currecny_M!$A$1:$P$10,MATCH(Database!C8874,Currecny_M!$A$1:$P$1,0),FALSE))/VLOOKUP('Cover page'!$B$6,Currecny_M!$A$1:$P$10,MATCH(Database!C8874,Currecny_M!$A$1:$P$1,0),FALSE)</f>
        <v>5.9318</v>
      </c>
      <c r="N8874" s="6" t="str">
        <f>VLOOKUP(B8874,Master!$A$2:$C$11,3,FALSE)</f>
        <v>USD</v>
      </c>
      <c r="O8874" s="6" t="str">
        <f>VLOOKUP(B8874,Master!$A$2:$C$11,2,FALSE)</f>
        <v>America</v>
      </c>
      <c r="Q8874" s="39" t="str">
        <f>VLOOKUP(D8874,GL_Master!$A$1:$D$80,2,FALSE)</f>
        <v>BS</v>
      </c>
      <c r="R8874" s="39" t="str">
        <f>VLOOKUP(D8874,GL_Master!$A$1:$D$80,3,FALSE)</f>
        <v>Gross Block</v>
      </c>
      <c r="S8874" s="39" t="str">
        <f>VLOOKUP(D8874,GL_Master!$A$1:$D$80,4,FALSE)</f>
        <v>Tangible Fixed assets</v>
      </c>
    </row>
    <row r="8875" spans="1:19" x14ac:dyDescent="0.25">
      <c r="A8875" s="39" t="s">
        <v>262</v>
      </c>
      <c r="B8875" s="39" t="s">
        <v>235</v>
      </c>
      <c r="C8875" s="7">
        <v>44044</v>
      </c>
      <c r="D8875" s="39" t="s">
        <v>73</v>
      </c>
      <c r="E8875" s="39">
        <v>36</v>
      </c>
      <c r="F8875" s="82">
        <f t="shared" si="414"/>
        <v>3.5999999999999997E-2</v>
      </c>
      <c r="G8875" s="39">
        <f>VLOOKUP(N8875,Currecny_M!$A$1:$P$10,2,FALSE)</f>
        <v>75</v>
      </c>
      <c r="H8875" s="39">
        <f>MATCH(C8875,Currecny_M!$A$1:$P$1,0)</f>
        <v>6</v>
      </c>
      <c r="I8875" s="39">
        <f>VLOOKUP(N8875,Currecny_M!$A$1:$P$10,MATCH(Database!C8875,Currecny_M!$A$1:$P$1,0),FALSE)</f>
        <v>78.05</v>
      </c>
      <c r="J8875" s="82">
        <f t="shared" si="415"/>
        <v>2.8097999999999996</v>
      </c>
      <c r="K8875" s="39">
        <f>VLOOKUP('Cover page'!$B$6,Currecny_M!$A$1:$P$10,MATCH(Database!C8875,Currecny_M!$A$1:$P$1,0),FALSE)</f>
        <v>1</v>
      </c>
      <c r="L8875" s="82">
        <f t="shared" si="416"/>
        <v>2.8097999999999996</v>
      </c>
      <c r="M8875" s="82">
        <f>((E8875/$F$1)*VLOOKUP(N8875,Currecny_M!$A$1:$P$10,MATCH(Database!C8875,Currecny_M!$A$1:$P$1,0),FALSE))/VLOOKUP('Cover page'!$B$6,Currecny_M!$A$1:$P$10,MATCH(Database!C8875,Currecny_M!$A$1:$P$1,0),FALSE)</f>
        <v>2.8097999999999996</v>
      </c>
      <c r="N8875" s="6" t="str">
        <f>VLOOKUP(B8875,Master!$A$2:$C$11,3,FALSE)</f>
        <v>USD</v>
      </c>
      <c r="O8875" s="6" t="str">
        <f>VLOOKUP(B8875,Master!$A$2:$C$11,2,FALSE)</f>
        <v>America</v>
      </c>
      <c r="Q8875" s="39" t="str">
        <f>VLOOKUP(D8875,GL_Master!$A$1:$D$80,2,FALSE)</f>
        <v>BS</v>
      </c>
      <c r="R8875" s="39" t="str">
        <f>VLOOKUP(D8875,GL_Master!$A$1:$D$80,3,FALSE)</f>
        <v>Gross Block</v>
      </c>
      <c r="S8875" s="39" t="str">
        <f>VLOOKUP(D8875,GL_Master!$A$1:$D$80,4,FALSE)</f>
        <v>Tangible Fixed assets</v>
      </c>
    </row>
    <row r="8876" spans="1:19" x14ac:dyDescent="0.25">
      <c r="A8876" s="39" t="s">
        <v>262</v>
      </c>
      <c r="B8876" s="39" t="s">
        <v>235</v>
      </c>
      <c r="C8876" s="7">
        <v>44044</v>
      </c>
      <c r="D8876" s="39" t="s">
        <v>74</v>
      </c>
      <c r="E8876" s="39">
        <v>-8836</v>
      </c>
      <c r="F8876" s="82">
        <f t="shared" si="414"/>
        <v>-8.8360000000000003</v>
      </c>
      <c r="G8876" s="39">
        <f>VLOOKUP(N8876,Currecny_M!$A$1:$P$10,2,FALSE)</f>
        <v>75</v>
      </c>
      <c r="H8876" s="39">
        <f>MATCH(C8876,Currecny_M!$A$1:$P$1,0)</f>
        <v>6</v>
      </c>
      <c r="I8876" s="39">
        <f>VLOOKUP(N8876,Currecny_M!$A$1:$P$10,MATCH(Database!C8876,Currecny_M!$A$1:$P$1,0),FALSE)</f>
        <v>78.05</v>
      </c>
      <c r="J8876" s="82">
        <f t="shared" si="415"/>
        <v>-689.64980000000003</v>
      </c>
      <c r="K8876" s="39">
        <f>VLOOKUP('Cover page'!$B$6,Currecny_M!$A$1:$P$10,MATCH(Database!C8876,Currecny_M!$A$1:$P$1,0),FALSE)</f>
        <v>1</v>
      </c>
      <c r="L8876" s="82">
        <f t="shared" si="416"/>
        <v>-689.64980000000003</v>
      </c>
      <c r="M8876" s="82">
        <f>((E8876/$F$1)*VLOOKUP(N8876,Currecny_M!$A$1:$P$10,MATCH(Database!C8876,Currecny_M!$A$1:$P$1,0),FALSE))/VLOOKUP('Cover page'!$B$6,Currecny_M!$A$1:$P$10,MATCH(Database!C8876,Currecny_M!$A$1:$P$1,0),FALSE)</f>
        <v>-689.64980000000003</v>
      </c>
      <c r="N8876" s="6" t="str">
        <f>VLOOKUP(B8876,Master!$A$2:$C$11,3,FALSE)</f>
        <v>USD</v>
      </c>
      <c r="O8876" s="6" t="str">
        <f>VLOOKUP(B8876,Master!$A$2:$C$11,2,FALSE)</f>
        <v>America</v>
      </c>
      <c r="Q8876" s="39" t="str">
        <f>VLOOKUP(D8876,GL_Master!$A$1:$D$80,2,FALSE)</f>
        <v>BS</v>
      </c>
      <c r="R8876" s="39" t="str">
        <f>VLOOKUP(D8876,GL_Master!$A$1:$D$80,3,FALSE)</f>
        <v>Accumulated Depreciation</v>
      </c>
      <c r="S8876" s="39" t="str">
        <f>VLOOKUP(D8876,GL_Master!$A$1:$D$80,4,FALSE)</f>
        <v>Accumulated Depreciation</v>
      </c>
    </row>
    <row r="8877" spans="1:19" x14ac:dyDescent="0.25">
      <c r="A8877" s="39" t="s">
        <v>262</v>
      </c>
      <c r="B8877" s="39" t="s">
        <v>235</v>
      </c>
      <c r="C8877" s="7">
        <v>44044</v>
      </c>
      <c r="D8877" s="39" t="s">
        <v>21</v>
      </c>
      <c r="E8877" s="39">
        <v>742</v>
      </c>
      <c r="F8877" s="82">
        <f t="shared" si="414"/>
        <v>0.74199999999999999</v>
      </c>
      <c r="G8877" s="39">
        <f>VLOOKUP(N8877,Currecny_M!$A$1:$P$10,2,FALSE)</f>
        <v>75</v>
      </c>
      <c r="H8877" s="39">
        <f>MATCH(C8877,Currecny_M!$A$1:$P$1,0)</f>
        <v>6</v>
      </c>
      <c r="I8877" s="39">
        <f>VLOOKUP(N8877,Currecny_M!$A$1:$P$10,MATCH(Database!C8877,Currecny_M!$A$1:$P$1,0),FALSE)</f>
        <v>78.05</v>
      </c>
      <c r="J8877" s="82">
        <f t="shared" si="415"/>
        <v>57.9131</v>
      </c>
      <c r="K8877" s="39">
        <f>VLOOKUP('Cover page'!$B$6,Currecny_M!$A$1:$P$10,MATCH(Database!C8877,Currecny_M!$A$1:$P$1,0),FALSE)</f>
        <v>1</v>
      </c>
      <c r="L8877" s="82">
        <f t="shared" si="416"/>
        <v>57.9131</v>
      </c>
      <c r="M8877" s="82">
        <f>((E8877/$F$1)*VLOOKUP(N8877,Currecny_M!$A$1:$P$10,MATCH(Database!C8877,Currecny_M!$A$1:$P$1,0),FALSE))/VLOOKUP('Cover page'!$B$6,Currecny_M!$A$1:$P$10,MATCH(Database!C8877,Currecny_M!$A$1:$P$1,0),FALSE)</f>
        <v>57.9131</v>
      </c>
      <c r="N8877" s="6" t="str">
        <f>VLOOKUP(B8877,Master!$A$2:$C$11,3,FALSE)</f>
        <v>USD</v>
      </c>
      <c r="O8877" s="6" t="str">
        <f>VLOOKUP(B8877,Master!$A$2:$C$11,2,FALSE)</f>
        <v>America</v>
      </c>
      <c r="Q8877" s="39" t="str">
        <f>VLOOKUP(D8877,GL_Master!$A$1:$D$80,2,FALSE)</f>
        <v>BS</v>
      </c>
      <c r="R8877" s="39" t="str">
        <f>VLOOKUP(D8877,GL_Master!$A$1:$D$80,3,FALSE)</f>
        <v>Gross Block</v>
      </c>
      <c r="S8877" s="39" t="str">
        <f>VLOOKUP(D8877,GL_Master!$A$1:$D$80,4,FALSE)</f>
        <v>Tangible Fixed assets</v>
      </c>
    </row>
    <row r="8878" spans="1:19" x14ac:dyDescent="0.25">
      <c r="A8878" s="39" t="s">
        <v>262</v>
      </c>
      <c r="B8878" s="39" t="s">
        <v>235</v>
      </c>
      <c r="C8878" s="7">
        <v>44044</v>
      </c>
      <c r="D8878" s="39" t="s">
        <v>27</v>
      </c>
      <c r="E8878" s="39">
        <v>1622</v>
      </c>
      <c r="F8878" s="82">
        <f t="shared" si="414"/>
        <v>1.6220000000000001</v>
      </c>
      <c r="G8878" s="39">
        <f>VLOOKUP(N8878,Currecny_M!$A$1:$P$10,2,FALSE)</f>
        <v>75</v>
      </c>
      <c r="H8878" s="39">
        <f>MATCH(C8878,Currecny_M!$A$1:$P$1,0)</f>
        <v>6</v>
      </c>
      <c r="I8878" s="39">
        <f>VLOOKUP(N8878,Currecny_M!$A$1:$P$10,MATCH(Database!C8878,Currecny_M!$A$1:$P$1,0),FALSE)</f>
        <v>78.05</v>
      </c>
      <c r="J8878" s="82">
        <f t="shared" si="415"/>
        <v>126.5971</v>
      </c>
      <c r="K8878" s="39">
        <f>VLOOKUP('Cover page'!$B$6,Currecny_M!$A$1:$P$10,MATCH(Database!C8878,Currecny_M!$A$1:$P$1,0),FALSE)</f>
        <v>1</v>
      </c>
      <c r="L8878" s="82">
        <f t="shared" si="416"/>
        <v>126.5971</v>
      </c>
      <c r="M8878" s="82">
        <f>((E8878/$F$1)*VLOOKUP(N8878,Currecny_M!$A$1:$P$10,MATCH(Database!C8878,Currecny_M!$A$1:$P$1,0),FALSE))/VLOOKUP('Cover page'!$B$6,Currecny_M!$A$1:$P$10,MATCH(Database!C8878,Currecny_M!$A$1:$P$1,0),FALSE)</f>
        <v>126.5971</v>
      </c>
      <c r="N8878" s="6" t="str">
        <f>VLOOKUP(B8878,Master!$A$2:$C$11,3,FALSE)</f>
        <v>USD</v>
      </c>
      <c r="O8878" s="6" t="str">
        <f>VLOOKUP(B8878,Master!$A$2:$C$11,2,FALSE)</f>
        <v>America</v>
      </c>
      <c r="Q8878" s="39" t="str">
        <f>VLOOKUP(D8878,GL_Master!$A$1:$D$80,2,FALSE)</f>
        <v>BS</v>
      </c>
      <c r="R8878" s="39" t="str">
        <f>VLOOKUP(D8878,GL_Master!$A$1:$D$80,3,FALSE)</f>
        <v>Gross Block</v>
      </c>
      <c r="S8878" s="39" t="str">
        <f>VLOOKUP(D8878,GL_Master!$A$1:$D$80,4,FALSE)</f>
        <v>Tangible Fixed assets</v>
      </c>
    </row>
    <row r="8879" spans="1:19" x14ac:dyDescent="0.25">
      <c r="A8879" s="39" t="s">
        <v>262</v>
      </c>
      <c r="B8879" s="39" t="s">
        <v>235</v>
      </c>
      <c r="C8879" s="7">
        <v>44044</v>
      </c>
      <c r="D8879" s="39" t="s">
        <v>75</v>
      </c>
      <c r="E8879" s="39">
        <v>-36</v>
      </c>
      <c r="F8879" s="82">
        <f t="shared" si="414"/>
        <v>-3.5999999999999997E-2</v>
      </c>
      <c r="G8879" s="39">
        <f>VLOOKUP(N8879,Currecny_M!$A$1:$P$10,2,FALSE)</f>
        <v>75</v>
      </c>
      <c r="H8879" s="39">
        <f>MATCH(C8879,Currecny_M!$A$1:$P$1,0)</f>
        <v>6</v>
      </c>
      <c r="I8879" s="39">
        <f>VLOOKUP(N8879,Currecny_M!$A$1:$P$10,MATCH(Database!C8879,Currecny_M!$A$1:$P$1,0),FALSE)</f>
        <v>78.05</v>
      </c>
      <c r="J8879" s="82">
        <f t="shared" si="415"/>
        <v>-2.8097999999999996</v>
      </c>
      <c r="K8879" s="39">
        <f>VLOOKUP('Cover page'!$B$6,Currecny_M!$A$1:$P$10,MATCH(Database!C8879,Currecny_M!$A$1:$P$1,0),FALSE)</f>
        <v>1</v>
      </c>
      <c r="L8879" s="82">
        <f t="shared" si="416"/>
        <v>-2.8097999999999996</v>
      </c>
      <c r="M8879" s="82">
        <f>((E8879/$F$1)*VLOOKUP(N8879,Currecny_M!$A$1:$P$10,MATCH(Database!C8879,Currecny_M!$A$1:$P$1,0),FALSE))/VLOOKUP('Cover page'!$B$6,Currecny_M!$A$1:$P$10,MATCH(Database!C8879,Currecny_M!$A$1:$P$1,0),FALSE)</f>
        <v>-2.8097999999999996</v>
      </c>
      <c r="N8879" s="6" t="str">
        <f>VLOOKUP(B8879,Master!$A$2:$C$11,3,FALSE)</f>
        <v>USD</v>
      </c>
      <c r="O8879" s="6" t="str">
        <f>VLOOKUP(B8879,Master!$A$2:$C$11,2,FALSE)</f>
        <v>America</v>
      </c>
      <c r="Q8879" s="39" t="str">
        <f>VLOOKUP(D8879,GL_Master!$A$1:$D$80,2,FALSE)</f>
        <v>BS</v>
      </c>
      <c r="R8879" s="39" t="str">
        <f>VLOOKUP(D8879,GL_Master!$A$1:$D$80,3,FALSE)</f>
        <v>Gross Block</v>
      </c>
      <c r="S8879" s="39" t="str">
        <f>VLOOKUP(D8879,GL_Master!$A$1:$D$80,4,FALSE)</f>
        <v>Tangible Fixed assets</v>
      </c>
    </row>
    <row r="8880" spans="1:19" x14ac:dyDescent="0.25">
      <c r="A8880" s="39" t="s">
        <v>262</v>
      </c>
      <c r="B8880" s="39" t="s">
        <v>235</v>
      </c>
      <c r="C8880" s="7">
        <v>44044</v>
      </c>
      <c r="D8880" s="39" t="s">
        <v>76</v>
      </c>
      <c r="E8880" s="39">
        <v>919</v>
      </c>
      <c r="F8880" s="82">
        <f t="shared" si="414"/>
        <v>0.91900000000000004</v>
      </c>
      <c r="G8880" s="39">
        <f>VLOOKUP(N8880,Currecny_M!$A$1:$P$10,2,FALSE)</f>
        <v>75</v>
      </c>
      <c r="H8880" s="39">
        <f>MATCH(C8880,Currecny_M!$A$1:$P$1,0)</f>
        <v>6</v>
      </c>
      <c r="I8880" s="39">
        <f>VLOOKUP(N8880,Currecny_M!$A$1:$P$10,MATCH(Database!C8880,Currecny_M!$A$1:$P$1,0),FALSE)</f>
        <v>78.05</v>
      </c>
      <c r="J8880" s="82">
        <f t="shared" si="415"/>
        <v>71.727950000000007</v>
      </c>
      <c r="K8880" s="39">
        <f>VLOOKUP('Cover page'!$B$6,Currecny_M!$A$1:$P$10,MATCH(Database!C8880,Currecny_M!$A$1:$P$1,0),FALSE)</f>
        <v>1</v>
      </c>
      <c r="L8880" s="82">
        <f t="shared" si="416"/>
        <v>71.727950000000007</v>
      </c>
      <c r="M8880" s="82">
        <f>((E8880/$F$1)*VLOOKUP(N8880,Currecny_M!$A$1:$P$10,MATCH(Database!C8880,Currecny_M!$A$1:$P$1,0),FALSE))/VLOOKUP('Cover page'!$B$6,Currecny_M!$A$1:$P$10,MATCH(Database!C8880,Currecny_M!$A$1:$P$1,0),FALSE)</f>
        <v>71.727950000000007</v>
      </c>
      <c r="N8880" s="6" t="str">
        <f>VLOOKUP(B8880,Master!$A$2:$C$11,3,FALSE)</f>
        <v>USD</v>
      </c>
      <c r="O8880" s="6" t="str">
        <f>VLOOKUP(B8880,Master!$A$2:$C$11,2,FALSE)</f>
        <v>America</v>
      </c>
      <c r="Q8880" s="39" t="str">
        <f>VLOOKUP(D8880,GL_Master!$A$1:$D$80,2,FALSE)</f>
        <v>BS</v>
      </c>
      <c r="R8880" s="39" t="str">
        <f>VLOOKUP(D8880,GL_Master!$A$1:$D$80,3,FALSE)</f>
        <v>Inventories</v>
      </c>
      <c r="S8880" s="39" t="str">
        <f>VLOOKUP(D8880,GL_Master!$A$1:$D$80,4,FALSE)</f>
        <v>Inventory</v>
      </c>
    </row>
    <row r="8881" spans="1:19" x14ac:dyDescent="0.25">
      <c r="A8881" s="39" t="s">
        <v>262</v>
      </c>
      <c r="B8881" s="39" t="s">
        <v>235</v>
      </c>
      <c r="C8881" s="7">
        <v>44044</v>
      </c>
      <c r="D8881" s="39" t="s">
        <v>77</v>
      </c>
      <c r="E8881" s="39">
        <v>2402</v>
      </c>
      <c r="F8881" s="82">
        <f t="shared" si="414"/>
        <v>2.4020000000000001</v>
      </c>
      <c r="G8881" s="39">
        <f>VLOOKUP(N8881,Currecny_M!$A$1:$P$10,2,FALSE)</f>
        <v>75</v>
      </c>
      <c r="H8881" s="39">
        <f>MATCH(C8881,Currecny_M!$A$1:$P$1,0)</f>
        <v>6</v>
      </c>
      <c r="I8881" s="39">
        <f>VLOOKUP(N8881,Currecny_M!$A$1:$P$10,MATCH(Database!C8881,Currecny_M!$A$1:$P$1,0),FALSE)</f>
        <v>78.05</v>
      </c>
      <c r="J8881" s="82">
        <f t="shared" si="415"/>
        <v>187.4761</v>
      </c>
      <c r="K8881" s="39">
        <f>VLOOKUP('Cover page'!$B$6,Currecny_M!$A$1:$P$10,MATCH(Database!C8881,Currecny_M!$A$1:$P$1,0),FALSE)</f>
        <v>1</v>
      </c>
      <c r="L8881" s="82">
        <f t="shared" si="416"/>
        <v>187.4761</v>
      </c>
      <c r="M8881" s="82">
        <f>((E8881/$F$1)*VLOOKUP(N8881,Currecny_M!$A$1:$P$10,MATCH(Database!C8881,Currecny_M!$A$1:$P$1,0),FALSE))/VLOOKUP('Cover page'!$B$6,Currecny_M!$A$1:$P$10,MATCH(Database!C8881,Currecny_M!$A$1:$P$1,0),FALSE)</f>
        <v>187.4761</v>
      </c>
      <c r="N8881" s="6" t="str">
        <f>VLOOKUP(B8881,Master!$A$2:$C$11,3,FALSE)</f>
        <v>USD</v>
      </c>
      <c r="O8881" s="6" t="str">
        <f>VLOOKUP(B8881,Master!$A$2:$C$11,2,FALSE)</f>
        <v>America</v>
      </c>
      <c r="Q8881" s="39" t="str">
        <f>VLOOKUP(D8881,GL_Master!$A$1:$D$80,2,FALSE)</f>
        <v>BS</v>
      </c>
      <c r="R8881" s="39" t="str">
        <f>VLOOKUP(D8881,GL_Master!$A$1:$D$80,3,FALSE)</f>
        <v>Inventories</v>
      </c>
      <c r="S8881" s="39" t="str">
        <f>VLOOKUP(D8881,GL_Master!$A$1:$D$80,4,FALSE)</f>
        <v>Inventory</v>
      </c>
    </row>
    <row r="8882" spans="1:19" x14ac:dyDescent="0.25">
      <c r="A8882" s="39" t="s">
        <v>262</v>
      </c>
      <c r="B8882" s="39" t="s">
        <v>235</v>
      </c>
      <c r="C8882" s="7">
        <v>44044</v>
      </c>
      <c r="D8882" s="39" t="s">
        <v>2</v>
      </c>
      <c r="E8882" s="39">
        <v>225206</v>
      </c>
      <c r="F8882" s="82">
        <f t="shared" si="414"/>
        <v>225.20599999999999</v>
      </c>
      <c r="G8882" s="39">
        <f>VLOOKUP(N8882,Currecny_M!$A$1:$P$10,2,FALSE)</f>
        <v>75</v>
      </c>
      <c r="H8882" s="39">
        <f>MATCH(C8882,Currecny_M!$A$1:$P$1,0)</f>
        <v>6</v>
      </c>
      <c r="I8882" s="39">
        <f>VLOOKUP(N8882,Currecny_M!$A$1:$P$10,MATCH(Database!C8882,Currecny_M!$A$1:$P$1,0),FALSE)</f>
        <v>78.05</v>
      </c>
      <c r="J8882" s="82">
        <f t="shared" si="415"/>
        <v>17577.328299999997</v>
      </c>
      <c r="K8882" s="39">
        <f>VLOOKUP('Cover page'!$B$6,Currecny_M!$A$1:$P$10,MATCH(Database!C8882,Currecny_M!$A$1:$P$1,0),FALSE)</f>
        <v>1</v>
      </c>
      <c r="L8882" s="82">
        <f t="shared" si="416"/>
        <v>17577.328299999997</v>
      </c>
      <c r="M8882" s="82">
        <f>((E8882/$F$1)*VLOOKUP(N8882,Currecny_M!$A$1:$P$10,MATCH(Database!C8882,Currecny_M!$A$1:$P$1,0),FALSE))/VLOOKUP('Cover page'!$B$6,Currecny_M!$A$1:$P$10,MATCH(Database!C8882,Currecny_M!$A$1:$P$1,0),FALSE)</f>
        <v>17577.328299999997</v>
      </c>
      <c r="N8882" s="6" t="str">
        <f>VLOOKUP(B8882,Master!$A$2:$C$11,3,FALSE)</f>
        <v>USD</v>
      </c>
      <c r="O8882" s="6" t="str">
        <f>VLOOKUP(B8882,Master!$A$2:$C$11,2,FALSE)</f>
        <v>America</v>
      </c>
      <c r="Q8882" s="39" t="str">
        <f>VLOOKUP(D8882,GL_Master!$A$1:$D$80,2,FALSE)</f>
        <v>BS</v>
      </c>
      <c r="R8882" s="39" t="str">
        <f>VLOOKUP(D8882,GL_Master!$A$1:$D$80,3,FALSE)</f>
        <v>Trade receivables</v>
      </c>
      <c r="S8882" s="39" t="str">
        <f>VLOOKUP(D8882,GL_Master!$A$1:$D$80,4,FALSE)</f>
        <v>Unsecured, considered good</v>
      </c>
    </row>
    <row r="8883" spans="1:19" x14ac:dyDescent="0.25">
      <c r="A8883" s="39" t="s">
        <v>262</v>
      </c>
      <c r="B8883" s="39" t="s">
        <v>235</v>
      </c>
      <c r="C8883" s="7">
        <v>44044</v>
      </c>
      <c r="D8883" s="39" t="s">
        <v>78</v>
      </c>
      <c r="E8883" s="39">
        <v>36</v>
      </c>
      <c r="F8883" s="82">
        <f t="shared" si="414"/>
        <v>3.5999999999999997E-2</v>
      </c>
      <c r="G8883" s="39">
        <f>VLOOKUP(N8883,Currecny_M!$A$1:$P$10,2,FALSE)</f>
        <v>75</v>
      </c>
      <c r="H8883" s="39">
        <f>MATCH(C8883,Currecny_M!$A$1:$P$1,0)</f>
        <v>6</v>
      </c>
      <c r="I8883" s="39">
        <f>VLOOKUP(N8883,Currecny_M!$A$1:$P$10,MATCH(Database!C8883,Currecny_M!$A$1:$P$1,0),FALSE)</f>
        <v>78.05</v>
      </c>
      <c r="J8883" s="82">
        <f t="shared" si="415"/>
        <v>2.8097999999999996</v>
      </c>
      <c r="K8883" s="39">
        <f>VLOOKUP('Cover page'!$B$6,Currecny_M!$A$1:$P$10,MATCH(Database!C8883,Currecny_M!$A$1:$P$1,0),FALSE)</f>
        <v>1</v>
      </c>
      <c r="L8883" s="82">
        <f t="shared" si="416"/>
        <v>2.8097999999999996</v>
      </c>
      <c r="M8883" s="82">
        <f>((E8883/$F$1)*VLOOKUP(N8883,Currecny_M!$A$1:$P$10,MATCH(Database!C8883,Currecny_M!$A$1:$P$1,0),FALSE))/VLOOKUP('Cover page'!$B$6,Currecny_M!$A$1:$P$10,MATCH(Database!C8883,Currecny_M!$A$1:$P$1,0),FALSE)</f>
        <v>2.8097999999999996</v>
      </c>
      <c r="N8883" s="6" t="str">
        <f>VLOOKUP(B8883,Master!$A$2:$C$11,3,FALSE)</f>
        <v>USD</v>
      </c>
      <c r="O8883" s="6" t="str">
        <f>VLOOKUP(B8883,Master!$A$2:$C$11,2,FALSE)</f>
        <v>America</v>
      </c>
      <c r="Q8883" s="39" t="str">
        <f>VLOOKUP(D8883,GL_Master!$A$1:$D$80,2,FALSE)</f>
        <v>BS</v>
      </c>
      <c r="R8883" s="39" t="str">
        <f>VLOOKUP(D8883,GL_Master!$A$1:$D$80,3,FALSE)</f>
        <v>Cash &amp; Bank Balances</v>
      </c>
      <c r="S8883" s="39" t="str">
        <f>VLOOKUP(D8883,GL_Master!$A$1:$D$80,4,FALSE)</f>
        <v>Cash In hand</v>
      </c>
    </row>
    <row r="8884" spans="1:19" x14ac:dyDescent="0.25">
      <c r="A8884" s="39" t="s">
        <v>262</v>
      </c>
      <c r="B8884" s="39" t="s">
        <v>235</v>
      </c>
      <c r="C8884" s="7">
        <v>44044</v>
      </c>
      <c r="D8884" s="39" t="s">
        <v>79</v>
      </c>
      <c r="E8884" s="39">
        <v>-9447</v>
      </c>
      <c r="F8884" s="82">
        <f t="shared" si="414"/>
        <v>-9.4469999999999992</v>
      </c>
      <c r="G8884" s="39">
        <f>VLOOKUP(N8884,Currecny_M!$A$1:$P$10,2,FALSE)</f>
        <v>75</v>
      </c>
      <c r="H8884" s="39">
        <f>MATCH(C8884,Currecny_M!$A$1:$P$1,0)</f>
        <v>6</v>
      </c>
      <c r="I8884" s="39">
        <f>VLOOKUP(N8884,Currecny_M!$A$1:$P$10,MATCH(Database!C8884,Currecny_M!$A$1:$P$1,0),FALSE)</f>
        <v>78.05</v>
      </c>
      <c r="J8884" s="82">
        <f t="shared" si="415"/>
        <v>-737.33834999999988</v>
      </c>
      <c r="K8884" s="39">
        <f>VLOOKUP('Cover page'!$B$6,Currecny_M!$A$1:$P$10,MATCH(Database!C8884,Currecny_M!$A$1:$P$1,0),FALSE)</f>
        <v>1</v>
      </c>
      <c r="L8884" s="82">
        <f t="shared" si="416"/>
        <v>-737.33834999999988</v>
      </c>
      <c r="M8884" s="82">
        <f>((E8884/$F$1)*VLOOKUP(N8884,Currecny_M!$A$1:$P$10,MATCH(Database!C8884,Currecny_M!$A$1:$P$1,0),FALSE))/VLOOKUP('Cover page'!$B$6,Currecny_M!$A$1:$P$10,MATCH(Database!C8884,Currecny_M!$A$1:$P$1,0),FALSE)</f>
        <v>-737.33834999999988</v>
      </c>
      <c r="N8884" s="6" t="str">
        <f>VLOOKUP(B8884,Master!$A$2:$C$11,3,FALSE)</f>
        <v>USD</v>
      </c>
      <c r="O8884" s="6" t="str">
        <f>VLOOKUP(B8884,Master!$A$2:$C$11,2,FALSE)</f>
        <v>America</v>
      </c>
      <c r="Q8884" s="39" t="str">
        <f>VLOOKUP(D8884,GL_Master!$A$1:$D$80,2,FALSE)</f>
        <v>BS</v>
      </c>
      <c r="R8884" s="39" t="str">
        <f>VLOOKUP(D8884,GL_Master!$A$1:$D$80,3,FALSE)</f>
        <v>Loan Fund</v>
      </c>
      <c r="S8884" s="39" t="str">
        <f>VLOOKUP(D8884,GL_Master!$A$1:$D$80,4,FALSE)</f>
        <v>Term Loan</v>
      </c>
    </row>
    <row r="8885" spans="1:19" x14ac:dyDescent="0.25">
      <c r="A8885" s="39" t="s">
        <v>262</v>
      </c>
      <c r="B8885" s="39" t="s">
        <v>235</v>
      </c>
      <c r="C8885" s="7">
        <v>44044</v>
      </c>
      <c r="D8885" s="39" t="s">
        <v>80</v>
      </c>
      <c r="E8885" s="39">
        <v>248</v>
      </c>
      <c r="F8885" s="82">
        <f t="shared" si="414"/>
        <v>0.248</v>
      </c>
      <c r="G8885" s="39">
        <f>VLOOKUP(N8885,Currecny_M!$A$1:$P$10,2,FALSE)</f>
        <v>75</v>
      </c>
      <c r="H8885" s="39">
        <f>MATCH(C8885,Currecny_M!$A$1:$P$1,0)</f>
        <v>6</v>
      </c>
      <c r="I8885" s="39">
        <f>VLOOKUP(N8885,Currecny_M!$A$1:$P$10,MATCH(Database!C8885,Currecny_M!$A$1:$P$1,0),FALSE)</f>
        <v>78.05</v>
      </c>
      <c r="J8885" s="82">
        <f t="shared" si="415"/>
        <v>19.356400000000001</v>
      </c>
      <c r="K8885" s="39">
        <f>VLOOKUP('Cover page'!$B$6,Currecny_M!$A$1:$P$10,MATCH(Database!C8885,Currecny_M!$A$1:$P$1,0),FALSE)</f>
        <v>1</v>
      </c>
      <c r="L8885" s="82">
        <f t="shared" si="416"/>
        <v>19.356400000000001</v>
      </c>
      <c r="M8885" s="82">
        <f>((E8885/$F$1)*VLOOKUP(N8885,Currecny_M!$A$1:$P$10,MATCH(Database!C8885,Currecny_M!$A$1:$P$1,0),FALSE))/VLOOKUP('Cover page'!$B$6,Currecny_M!$A$1:$P$10,MATCH(Database!C8885,Currecny_M!$A$1:$P$1,0),FALSE)</f>
        <v>19.356400000000001</v>
      </c>
      <c r="N8885" s="6" t="str">
        <f>VLOOKUP(B8885,Master!$A$2:$C$11,3,FALSE)</f>
        <v>USD</v>
      </c>
      <c r="O8885" s="6" t="str">
        <f>VLOOKUP(B8885,Master!$A$2:$C$11,2,FALSE)</f>
        <v>America</v>
      </c>
      <c r="Q8885" s="39" t="str">
        <f>VLOOKUP(D8885,GL_Master!$A$1:$D$80,2,FALSE)</f>
        <v>BS</v>
      </c>
      <c r="R8885" s="39" t="str">
        <f>VLOOKUP(D8885,GL_Master!$A$1:$D$80,3,FALSE)</f>
        <v>Cash &amp; Bank Balances</v>
      </c>
      <c r="S8885" s="39" t="str">
        <f>VLOOKUP(D8885,GL_Master!$A$1:$D$80,4,FALSE)</f>
        <v xml:space="preserve">      On Current Accounts</v>
      </c>
    </row>
    <row r="8886" spans="1:19" x14ac:dyDescent="0.25">
      <c r="A8886" s="39" t="s">
        <v>262</v>
      </c>
      <c r="B8886" s="39" t="s">
        <v>235</v>
      </c>
      <c r="C8886" s="7">
        <v>44044</v>
      </c>
      <c r="D8886" s="39" t="s">
        <v>81</v>
      </c>
      <c r="E8886" s="39">
        <v>18171</v>
      </c>
      <c r="F8886" s="82">
        <f t="shared" si="414"/>
        <v>18.170999999999999</v>
      </c>
      <c r="G8886" s="39">
        <f>VLOOKUP(N8886,Currecny_M!$A$1:$P$10,2,FALSE)</f>
        <v>75</v>
      </c>
      <c r="H8886" s="39">
        <f>MATCH(C8886,Currecny_M!$A$1:$P$1,0)</f>
        <v>6</v>
      </c>
      <c r="I8886" s="39">
        <f>VLOOKUP(N8886,Currecny_M!$A$1:$P$10,MATCH(Database!C8886,Currecny_M!$A$1:$P$1,0),FALSE)</f>
        <v>78.05</v>
      </c>
      <c r="J8886" s="82">
        <f t="shared" si="415"/>
        <v>1418.2465499999998</v>
      </c>
      <c r="K8886" s="39">
        <f>VLOOKUP('Cover page'!$B$6,Currecny_M!$A$1:$P$10,MATCH(Database!C8886,Currecny_M!$A$1:$P$1,0),FALSE)</f>
        <v>1</v>
      </c>
      <c r="L8886" s="82">
        <f t="shared" si="416"/>
        <v>1418.2465499999998</v>
      </c>
      <c r="M8886" s="82">
        <f>((E8886/$F$1)*VLOOKUP(N8886,Currecny_M!$A$1:$P$10,MATCH(Database!C8886,Currecny_M!$A$1:$P$1,0),FALSE))/VLOOKUP('Cover page'!$B$6,Currecny_M!$A$1:$P$10,MATCH(Database!C8886,Currecny_M!$A$1:$P$1,0),FALSE)</f>
        <v>1418.2465499999998</v>
      </c>
      <c r="N8886" s="6" t="str">
        <f>VLOOKUP(B8886,Master!$A$2:$C$11,3,FALSE)</f>
        <v>USD</v>
      </c>
      <c r="O8886" s="6" t="str">
        <f>VLOOKUP(B8886,Master!$A$2:$C$11,2,FALSE)</f>
        <v>America</v>
      </c>
      <c r="Q8886" s="39" t="str">
        <f>VLOOKUP(D8886,GL_Master!$A$1:$D$80,2,FALSE)</f>
        <v>BS</v>
      </c>
      <c r="R8886" s="39" t="str">
        <f>VLOOKUP(D8886,GL_Master!$A$1:$D$80,3,FALSE)</f>
        <v>Other Current Assets</v>
      </c>
      <c r="S8886" s="39" t="str">
        <f>VLOOKUP(D8886,GL_Master!$A$1:$D$80,4,FALSE)</f>
        <v>Advance tax recoverable (net of provision )</v>
      </c>
    </row>
    <row r="8887" spans="1:19" x14ac:dyDescent="0.25">
      <c r="A8887" s="39" t="s">
        <v>262</v>
      </c>
      <c r="B8887" s="39" t="s">
        <v>235</v>
      </c>
      <c r="C8887" s="7">
        <v>44044</v>
      </c>
      <c r="D8887" s="39" t="s">
        <v>19</v>
      </c>
      <c r="E8887" s="39">
        <v>179</v>
      </c>
      <c r="F8887" s="82">
        <f t="shared" si="414"/>
        <v>0.17899999999999999</v>
      </c>
      <c r="G8887" s="39">
        <f>VLOOKUP(N8887,Currecny_M!$A$1:$P$10,2,FALSE)</f>
        <v>75</v>
      </c>
      <c r="H8887" s="39">
        <f>MATCH(C8887,Currecny_M!$A$1:$P$1,0)</f>
        <v>6</v>
      </c>
      <c r="I8887" s="39">
        <f>VLOOKUP(N8887,Currecny_M!$A$1:$P$10,MATCH(Database!C8887,Currecny_M!$A$1:$P$1,0),FALSE)</f>
        <v>78.05</v>
      </c>
      <c r="J8887" s="82">
        <f t="shared" si="415"/>
        <v>13.970949999999998</v>
      </c>
      <c r="K8887" s="39">
        <f>VLOOKUP('Cover page'!$B$6,Currecny_M!$A$1:$P$10,MATCH(Database!C8887,Currecny_M!$A$1:$P$1,0),FALSE)</f>
        <v>1</v>
      </c>
      <c r="L8887" s="82">
        <f t="shared" si="416"/>
        <v>13.970949999999998</v>
      </c>
      <c r="M8887" s="82">
        <f>((E8887/$F$1)*VLOOKUP(N8887,Currecny_M!$A$1:$P$10,MATCH(Database!C8887,Currecny_M!$A$1:$P$1,0),FALSE))/VLOOKUP('Cover page'!$B$6,Currecny_M!$A$1:$P$10,MATCH(Database!C8887,Currecny_M!$A$1:$P$1,0),FALSE)</f>
        <v>13.970949999999998</v>
      </c>
      <c r="N8887" s="6" t="str">
        <f>VLOOKUP(B8887,Master!$A$2:$C$11,3,FALSE)</f>
        <v>USD</v>
      </c>
      <c r="O8887" s="6" t="str">
        <f>VLOOKUP(B8887,Master!$A$2:$C$11,2,FALSE)</f>
        <v>America</v>
      </c>
      <c r="Q8887" s="39" t="str">
        <f>VLOOKUP(D8887,GL_Master!$A$1:$D$80,2,FALSE)</f>
        <v>BS</v>
      </c>
      <c r="R8887" s="39" t="str">
        <f>VLOOKUP(D8887,GL_Master!$A$1:$D$80,3,FALSE)</f>
        <v>Short-term loan and advances</v>
      </c>
      <c r="S8887" s="39" t="str">
        <f>VLOOKUP(D8887,GL_Master!$A$1:$D$80,4,FALSE)</f>
        <v>Prepaid expenses</v>
      </c>
    </row>
    <row r="8888" spans="1:19" x14ac:dyDescent="0.25">
      <c r="A8888" s="39" t="s">
        <v>262</v>
      </c>
      <c r="B8888" s="39" t="s">
        <v>235</v>
      </c>
      <c r="C8888" s="7">
        <v>44044</v>
      </c>
      <c r="D8888" s="39" t="s">
        <v>82</v>
      </c>
      <c r="E8888" s="39">
        <v>1909</v>
      </c>
      <c r="F8888" s="82">
        <f t="shared" si="414"/>
        <v>1.909</v>
      </c>
      <c r="G8888" s="39">
        <f>VLOOKUP(N8888,Currecny_M!$A$1:$P$10,2,FALSE)</f>
        <v>75</v>
      </c>
      <c r="H8888" s="39">
        <f>MATCH(C8888,Currecny_M!$A$1:$P$1,0)</f>
        <v>6</v>
      </c>
      <c r="I8888" s="39">
        <f>VLOOKUP(N8888,Currecny_M!$A$1:$P$10,MATCH(Database!C8888,Currecny_M!$A$1:$P$1,0),FALSE)</f>
        <v>78.05</v>
      </c>
      <c r="J8888" s="82">
        <f t="shared" si="415"/>
        <v>148.99744999999999</v>
      </c>
      <c r="K8888" s="39">
        <f>VLOOKUP('Cover page'!$B$6,Currecny_M!$A$1:$P$10,MATCH(Database!C8888,Currecny_M!$A$1:$P$1,0),FALSE)</f>
        <v>1</v>
      </c>
      <c r="L8888" s="82">
        <f t="shared" si="416"/>
        <v>148.99744999999999</v>
      </c>
      <c r="M8888" s="82">
        <f>((E8888/$F$1)*VLOOKUP(N8888,Currecny_M!$A$1:$P$10,MATCH(Database!C8888,Currecny_M!$A$1:$P$1,0),FALSE))/VLOOKUP('Cover page'!$B$6,Currecny_M!$A$1:$P$10,MATCH(Database!C8888,Currecny_M!$A$1:$P$1,0),FALSE)</f>
        <v>148.99744999999999</v>
      </c>
      <c r="N8888" s="6" t="str">
        <f>VLOOKUP(B8888,Master!$A$2:$C$11,3,FALSE)</f>
        <v>USD</v>
      </c>
      <c r="O8888" s="6" t="str">
        <f>VLOOKUP(B8888,Master!$A$2:$C$11,2,FALSE)</f>
        <v>America</v>
      </c>
      <c r="Q8888" s="39" t="str">
        <f>VLOOKUP(D8888,GL_Master!$A$1:$D$80,2,FALSE)</f>
        <v>BS</v>
      </c>
      <c r="R8888" s="39" t="str">
        <f>VLOOKUP(D8888,GL_Master!$A$1:$D$80,3,FALSE)</f>
        <v>Short-term loan and advances</v>
      </c>
      <c r="S8888" s="39" t="str">
        <f>VLOOKUP(D8888,GL_Master!$A$1:$D$80,4,FALSE)</f>
        <v>Advance to vendor/employees</v>
      </c>
    </row>
    <row r="8889" spans="1:19" x14ac:dyDescent="0.25">
      <c r="A8889" s="39" t="s">
        <v>262</v>
      </c>
      <c r="B8889" s="39" t="s">
        <v>235</v>
      </c>
      <c r="C8889" s="7">
        <v>44044</v>
      </c>
      <c r="D8889" s="39" t="s">
        <v>83</v>
      </c>
      <c r="E8889" s="39">
        <v>1335</v>
      </c>
      <c r="F8889" s="82">
        <f t="shared" si="414"/>
        <v>1.335</v>
      </c>
      <c r="G8889" s="39">
        <f>VLOOKUP(N8889,Currecny_M!$A$1:$P$10,2,FALSE)</f>
        <v>75</v>
      </c>
      <c r="H8889" s="39">
        <f>MATCH(C8889,Currecny_M!$A$1:$P$1,0)</f>
        <v>6</v>
      </c>
      <c r="I8889" s="39">
        <f>VLOOKUP(N8889,Currecny_M!$A$1:$P$10,MATCH(Database!C8889,Currecny_M!$A$1:$P$1,0),FALSE)</f>
        <v>78.05</v>
      </c>
      <c r="J8889" s="82">
        <f t="shared" si="415"/>
        <v>104.19674999999999</v>
      </c>
      <c r="K8889" s="39">
        <f>VLOOKUP('Cover page'!$B$6,Currecny_M!$A$1:$P$10,MATCH(Database!C8889,Currecny_M!$A$1:$P$1,0),FALSE)</f>
        <v>1</v>
      </c>
      <c r="L8889" s="82">
        <f t="shared" si="416"/>
        <v>104.19674999999999</v>
      </c>
      <c r="M8889" s="82">
        <f>((E8889/$F$1)*VLOOKUP(N8889,Currecny_M!$A$1:$P$10,MATCH(Database!C8889,Currecny_M!$A$1:$P$1,0),FALSE))/VLOOKUP('Cover page'!$B$6,Currecny_M!$A$1:$P$10,MATCH(Database!C8889,Currecny_M!$A$1:$P$1,0),FALSE)</f>
        <v>104.19674999999999</v>
      </c>
      <c r="N8889" s="6" t="str">
        <f>VLOOKUP(B8889,Master!$A$2:$C$11,3,FALSE)</f>
        <v>USD</v>
      </c>
      <c r="O8889" s="6" t="str">
        <f>VLOOKUP(B8889,Master!$A$2:$C$11,2,FALSE)</f>
        <v>America</v>
      </c>
      <c r="Q8889" s="39" t="str">
        <f>VLOOKUP(D8889,GL_Master!$A$1:$D$80,2,FALSE)</f>
        <v>BS</v>
      </c>
      <c r="R8889" s="39" t="str">
        <f>VLOOKUP(D8889,GL_Master!$A$1:$D$80,3,FALSE)</f>
        <v>Other Current Assets</v>
      </c>
      <c r="S8889" s="39" t="str">
        <f>VLOOKUP(D8889,GL_Master!$A$1:$D$80,4,FALSE)</f>
        <v>Security deposits ( Unsecured, considered good)</v>
      </c>
    </row>
    <row r="8890" spans="1:19" x14ac:dyDescent="0.25">
      <c r="A8890" s="39" t="s">
        <v>262</v>
      </c>
      <c r="B8890" s="39" t="s">
        <v>235</v>
      </c>
      <c r="C8890" s="7">
        <v>44044</v>
      </c>
      <c r="D8890" s="39" t="s">
        <v>246</v>
      </c>
      <c r="E8890" s="39">
        <v>-149087</v>
      </c>
      <c r="F8890" s="82">
        <f t="shared" si="414"/>
        <v>-149.08699999999999</v>
      </c>
      <c r="G8890" s="39">
        <f>VLOOKUP(N8890,Currecny_M!$A$1:$P$10,2,FALSE)</f>
        <v>75</v>
      </c>
      <c r="H8890" s="39">
        <f>MATCH(C8890,Currecny_M!$A$1:$P$1,0)</f>
        <v>6</v>
      </c>
      <c r="I8890" s="39">
        <f>VLOOKUP(N8890,Currecny_M!$A$1:$P$10,MATCH(Database!C8890,Currecny_M!$A$1:$P$1,0),FALSE)</f>
        <v>78.05</v>
      </c>
      <c r="J8890" s="82">
        <f t="shared" si="415"/>
        <v>-11636.240349999998</v>
      </c>
      <c r="K8890" s="39">
        <f>VLOOKUP('Cover page'!$B$6,Currecny_M!$A$1:$P$10,MATCH(Database!C8890,Currecny_M!$A$1:$P$1,0),FALSE)</f>
        <v>1</v>
      </c>
      <c r="L8890" s="82">
        <f t="shared" si="416"/>
        <v>-11636.240349999998</v>
      </c>
      <c r="M8890" s="82">
        <f>((E8890/$F$1)*VLOOKUP(N8890,Currecny_M!$A$1:$P$10,MATCH(Database!C8890,Currecny_M!$A$1:$P$1,0),FALSE))/VLOOKUP('Cover page'!$B$6,Currecny_M!$A$1:$P$10,MATCH(Database!C8890,Currecny_M!$A$1:$P$1,0),FALSE)</f>
        <v>-11636.240349999998</v>
      </c>
      <c r="N8890" s="6" t="str">
        <f>VLOOKUP(B8890,Master!$A$2:$C$11,3,FALSE)</f>
        <v>USD</v>
      </c>
      <c r="O8890" s="6" t="str">
        <f>VLOOKUP(B8890,Master!$A$2:$C$11,2,FALSE)</f>
        <v>America</v>
      </c>
      <c r="Q8890" s="39" t="str">
        <f>VLOOKUP(D8890,GL_Master!$A$1:$D$80,2,FALSE)</f>
        <v>PL</v>
      </c>
      <c r="R8890" s="39" t="str">
        <f>VLOOKUP(D8890,GL_Master!$A$1:$D$80,3,FALSE)</f>
        <v>Revenue from Operations</v>
      </c>
      <c r="S8890" s="39" t="str">
        <f>VLOOKUP(D8890,GL_Master!$A$1:$D$80,4,FALSE)</f>
        <v>Contract revenue</v>
      </c>
    </row>
    <row r="8891" spans="1:19" x14ac:dyDescent="0.25">
      <c r="A8891" s="39" t="s">
        <v>262</v>
      </c>
      <c r="B8891" s="39" t="s">
        <v>235</v>
      </c>
      <c r="C8891" s="7">
        <v>44044</v>
      </c>
      <c r="D8891" s="39" t="s">
        <v>134</v>
      </c>
      <c r="E8891" s="39">
        <v>-1236</v>
      </c>
      <c r="F8891" s="82">
        <f t="shared" si="414"/>
        <v>-1.236</v>
      </c>
      <c r="G8891" s="39">
        <f>VLOOKUP(N8891,Currecny_M!$A$1:$P$10,2,FALSE)</f>
        <v>75</v>
      </c>
      <c r="H8891" s="39">
        <f>MATCH(C8891,Currecny_M!$A$1:$P$1,0)</f>
        <v>6</v>
      </c>
      <c r="I8891" s="39">
        <f>VLOOKUP(N8891,Currecny_M!$A$1:$P$10,MATCH(Database!C8891,Currecny_M!$A$1:$P$1,0),FALSE)</f>
        <v>78.05</v>
      </c>
      <c r="J8891" s="82">
        <f t="shared" si="415"/>
        <v>-96.469799999999992</v>
      </c>
      <c r="K8891" s="39">
        <f>VLOOKUP('Cover page'!$B$6,Currecny_M!$A$1:$P$10,MATCH(Database!C8891,Currecny_M!$A$1:$P$1,0),FALSE)</f>
        <v>1</v>
      </c>
      <c r="L8891" s="82">
        <f t="shared" si="416"/>
        <v>-96.469799999999992</v>
      </c>
      <c r="M8891" s="82">
        <f>((E8891/$F$1)*VLOOKUP(N8891,Currecny_M!$A$1:$P$10,MATCH(Database!C8891,Currecny_M!$A$1:$P$1,0),FALSE))/VLOOKUP('Cover page'!$B$6,Currecny_M!$A$1:$P$10,MATCH(Database!C8891,Currecny_M!$A$1:$P$1,0),FALSE)</f>
        <v>-96.469799999999992</v>
      </c>
      <c r="N8891" s="6" t="str">
        <f>VLOOKUP(B8891,Master!$A$2:$C$11,3,FALSE)</f>
        <v>USD</v>
      </c>
      <c r="O8891" s="6" t="str">
        <f>VLOOKUP(B8891,Master!$A$2:$C$11,2,FALSE)</f>
        <v>America</v>
      </c>
      <c r="Q8891" s="39" t="str">
        <f>VLOOKUP(D8891,GL_Master!$A$1:$D$80,2,FALSE)</f>
        <v>PL</v>
      </c>
      <c r="R8891" s="39" t="str">
        <f>VLOOKUP(D8891,GL_Master!$A$1:$D$80,3,FALSE)</f>
        <v>Other Income</v>
      </c>
      <c r="S8891" s="39" t="str">
        <f>VLOOKUP(D8891,GL_Master!$A$1:$D$80,4,FALSE)</f>
        <v>Other Income</v>
      </c>
    </row>
    <row r="8892" spans="1:19" x14ac:dyDescent="0.25">
      <c r="A8892" s="39" t="s">
        <v>262</v>
      </c>
      <c r="B8892" s="39" t="s">
        <v>235</v>
      </c>
      <c r="C8892" s="7">
        <v>44044</v>
      </c>
      <c r="D8892" s="39" t="s">
        <v>86</v>
      </c>
      <c r="E8892" s="39">
        <v>73</v>
      </c>
      <c r="F8892" s="82">
        <f t="shared" si="414"/>
        <v>7.2999999999999995E-2</v>
      </c>
      <c r="G8892" s="39">
        <f>VLOOKUP(N8892,Currecny_M!$A$1:$P$10,2,FALSE)</f>
        <v>75</v>
      </c>
      <c r="H8892" s="39">
        <f>MATCH(C8892,Currecny_M!$A$1:$P$1,0)</f>
        <v>6</v>
      </c>
      <c r="I8892" s="39">
        <f>VLOOKUP(N8892,Currecny_M!$A$1:$P$10,MATCH(Database!C8892,Currecny_M!$A$1:$P$1,0),FALSE)</f>
        <v>78.05</v>
      </c>
      <c r="J8892" s="82">
        <f t="shared" si="415"/>
        <v>5.6976499999999994</v>
      </c>
      <c r="K8892" s="39">
        <f>VLOOKUP('Cover page'!$B$6,Currecny_M!$A$1:$P$10,MATCH(Database!C8892,Currecny_M!$A$1:$P$1,0),FALSE)</f>
        <v>1</v>
      </c>
      <c r="L8892" s="82">
        <f t="shared" si="416"/>
        <v>5.6976499999999994</v>
      </c>
      <c r="M8892" s="82">
        <f>((E8892/$F$1)*VLOOKUP(N8892,Currecny_M!$A$1:$P$10,MATCH(Database!C8892,Currecny_M!$A$1:$P$1,0),FALSE))/VLOOKUP('Cover page'!$B$6,Currecny_M!$A$1:$P$10,MATCH(Database!C8892,Currecny_M!$A$1:$P$1,0),FALSE)</f>
        <v>5.6976499999999994</v>
      </c>
      <c r="N8892" s="6" t="str">
        <f>VLOOKUP(B8892,Master!$A$2:$C$11,3,FALSE)</f>
        <v>USD</v>
      </c>
      <c r="O8892" s="6" t="str">
        <f>VLOOKUP(B8892,Master!$A$2:$C$11,2,FALSE)</f>
        <v>America</v>
      </c>
      <c r="Q8892" s="39" t="str">
        <f>VLOOKUP(D8892,GL_Master!$A$1:$D$80,2,FALSE)</f>
        <v>PL</v>
      </c>
      <c r="R8892" s="39" t="str">
        <f>VLOOKUP(D8892,GL_Master!$A$1:$D$80,3,FALSE)</f>
        <v>COGS</v>
      </c>
      <c r="S8892" s="39" t="str">
        <f>VLOOKUP(D8892,GL_Master!$A$1:$D$80,4,FALSE)</f>
        <v>Purchase of other traded goods</v>
      </c>
    </row>
    <row r="8893" spans="1:19" x14ac:dyDescent="0.25">
      <c r="A8893" s="39" t="s">
        <v>262</v>
      </c>
      <c r="B8893" s="39" t="s">
        <v>235</v>
      </c>
      <c r="C8893" s="7">
        <v>44044</v>
      </c>
      <c r="D8893" s="39" t="s">
        <v>87</v>
      </c>
      <c r="E8893" s="39">
        <v>37</v>
      </c>
      <c r="F8893" s="82">
        <f t="shared" si="414"/>
        <v>3.6999999999999998E-2</v>
      </c>
      <c r="G8893" s="39">
        <f>VLOOKUP(N8893,Currecny_M!$A$1:$P$10,2,FALSE)</f>
        <v>75</v>
      </c>
      <c r="H8893" s="39">
        <f>MATCH(C8893,Currecny_M!$A$1:$P$1,0)</f>
        <v>6</v>
      </c>
      <c r="I8893" s="39">
        <f>VLOOKUP(N8893,Currecny_M!$A$1:$P$10,MATCH(Database!C8893,Currecny_M!$A$1:$P$1,0),FALSE)</f>
        <v>78.05</v>
      </c>
      <c r="J8893" s="82">
        <f t="shared" si="415"/>
        <v>2.8878499999999998</v>
      </c>
      <c r="K8893" s="39">
        <f>VLOOKUP('Cover page'!$B$6,Currecny_M!$A$1:$P$10,MATCH(Database!C8893,Currecny_M!$A$1:$P$1,0),FALSE)</f>
        <v>1</v>
      </c>
      <c r="L8893" s="82">
        <f t="shared" si="416"/>
        <v>2.8878499999999998</v>
      </c>
      <c r="M8893" s="82">
        <f>((E8893/$F$1)*VLOOKUP(N8893,Currecny_M!$A$1:$P$10,MATCH(Database!C8893,Currecny_M!$A$1:$P$1,0),FALSE))/VLOOKUP('Cover page'!$B$6,Currecny_M!$A$1:$P$10,MATCH(Database!C8893,Currecny_M!$A$1:$P$1,0),FALSE)</f>
        <v>2.8878499999999998</v>
      </c>
      <c r="N8893" s="6" t="str">
        <f>VLOOKUP(B8893,Master!$A$2:$C$11,3,FALSE)</f>
        <v>USD</v>
      </c>
      <c r="O8893" s="6" t="str">
        <f>VLOOKUP(B8893,Master!$A$2:$C$11,2,FALSE)</f>
        <v>America</v>
      </c>
      <c r="Q8893" s="39" t="str">
        <f>VLOOKUP(D8893,GL_Master!$A$1:$D$80,2,FALSE)</f>
        <v>PL</v>
      </c>
      <c r="R8893" s="39" t="str">
        <f>VLOOKUP(D8893,GL_Master!$A$1:$D$80,3,FALSE)</f>
        <v>COGS</v>
      </c>
      <c r="S8893" s="39" t="str">
        <f>VLOOKUP(D8893,GL_Master!$A$1:$D$80,4,FALSE)</f>
        <v>Civil, Installation, Commissioning and Other miscellaneous expenses</v>
      </c>
    </row>
    <row r="8894" spans="1:19" x14ac:dyDescent="0.25">
      <c r="A8894" s="39" t="s">
        <v>262</v>
      </c>
      <c r="B8894" s="39" t="s">
        <v>235</v>
      </c>
      <c r="C8894" s="7">
        <v>44044</v>
      </c>
      <c r="D8894" s="39" t="s">
        <v>88</v>
      </c>
      <c r="E8894" s="39">
        <v>110</v>
      </c>
      <c r="F8894" s="82">
        <f t="shared" si="414"/>
        <v>0.11</v>
      </c>
      <c r="G8894" s="39">
        <f>VLOOKUP(N8894,Currecny_M!$A$1:$P$10,2,FALSE)</f>
        <v>75</v>
      </c>
      <c r="H8894" s="39">
        <f>MATCH(C8894,Currecny_M!$A$1:$P$1,0)</f>
        <v>6</v>
      </c>
      <c r="I8894" s="39">
        <f>VLOOKUP(N8894,Currecny_M!$A$1:$P$10,MATCH(Database!C8894,Currecny_M!$A$1:$P$1,0),FALSE)</f>
        <v>78.05</v>
      </c>
      <c r="J8894" s="82">
        <f t="shared" si="415"/>
        <v>8.5854999999999997</v>
      </c>
      <c r="K8894" s="39">
        <f>VLOOKUP('Cover page'!$B$6,Currecny_M!$A$1:$P$10,MATCH(Database!C8894,Currecny_M!$A$1:$P$1,0),FALSE)</f>
        <v>1</v>
      </c>
      <c r="L8894" s="82">
        <f t="shared" si="416"/>
        <v>8.5854999999999997</v>
      </c>
      <c r="M8894" s="82">
        <f>((E8894/$F$1)*VLOOKUP(N8894,Currecny_M!$A$1:$P$10,MATCH(Database!C8894,Currecny_M!$A$1:$P$1,0),FALSE))/VLOOKUP('Cover page'!$B$6,Currecny_M!$A$1:$P$10,MATCH(Database!C8894,Currecny_M!$A$1:$P$1,0),FALSE)</f>
        <v>8.5854999999999997</v>
      </c>
      <c r="N8894" s="6" t="str">
        <f>VLOOKUP(B8894,Master!$A$2:$C$11,3,FALSE)</f>
        <v>USD</v>
      </c>
      <c r="O8894" s="6" t="str">
        <f>VLOOKUP(B8894,Master!$A$2:$C$11,2,FALSE)</f>
        <v>America</v>
      </c>
      <c r="Q8894" s="39" t="str">
        <f>VLOOKUP(D8894,GL_Master!$A$1:$D$80,2,FALSE)</f>
        <v>PL</v>
      </c>
      <c r="R8894" s="39" t="str">
        <f>VLOOKUP(D8894,GL_Master!$A$1:$D$80,3,FALSE)</f>
        <v>COGS</v>
      </c>
      <c r="S8894" s="39" t="str">
        <f>VLOOKUP(D8894,GL_Master!$A$1:$D$80,4,FALSE)</f>
        <v>Civil, Installation, Commissioning and Other miscellaneous expenses</v>
      </c>
    </row>
    <row r="8895" spans="1:19" x14ac:dyDescent="0.25">
      <c r="A8895" s="39" t="s">
        <v>262</v>
      </c>
      <c r="B8895" s="39" t="s">
        <v>235</v>
      </c>
      <c r="C8895" s="7">
        <v>44044</v>
      </c>
      <c r="D8895" s="39" t="s">
        <v>89</v>
      </c>
      <c r="E8895" s="39">
        <v>220</v>
      </c>
      <c r="F8895" s="82">
        <f t="shared" si="414"/>
        <v>0.22</v>
      </c>
      <c r="G8895" s="39">
        <f>VLOOKUP(N8895,Currecny_M!$A$1:$P$10,2,FALSE)</f>
        <v>75</v>
      </c>
      <c r="H8895" s="39">
        <f>MATCH(C8895,Currecny_M!$A$1:$P$1,0)</f>
        <v>6</v>
      </c>
      <c r="I8895" s="39">
        <f>VLOOKUP(N8895,Currecny_M!$A$1:$P$10,MATCH(Database!C8895,Currecny_M!$A$1:$P$1,0),FALSE)</f>
        <v>78.05</v>
      </c>
      <c r="J8895" s="82">
        <f t="shared" si="415"/>
        <v>17.170999999999999</v>
      </c>
      <c r="K8895" s="39">
        <f>VLOOKUP('Cover page'!$B$6,Currecny_M!$A$1:$P$10,MATCH(Database!C8895,Currecny_M!$A$1:$P$1,0),FALSE)</f>
        <v>1</v>
      </c>
      <c r="L8895" s="82">
        <f t="shared" si="416"/>
        <v>17.170999999999999</v>
      </c>
      <c r="M8895" s="82">
        <f>((E8895/$F$1)*VLOOKUP(N8895,Currecny_M!$A$1:$P$10,MATCH(Database!C8895,Currecny_M!$A$1:$P$1,0),FALSE))/VLOOKUP('Cover page'!$B$6,Currecny_M!$A$1:$P$10,MATCH(Database!C8895,Currecny_M!$A$1:$P$1,0),FALSE)</f>
        <v>17.170999999999999</v>
      </c>
      <c r="N8895" s="6" t="str">
        <f>VLOOKUP(B8895,Master!$A$2:$C$11,3,FALSE)</f>
        <v>USD</v>
      </c>
      <c r="O8895" s="6" t="str">
        <f>VLOOKUP(B8895,Master!$A$2:$C$11,2,FALSE)</f>
        <v>America</v>
      </c>
      <c r="Q8895" s="39" t="str">
        <f>VLOOKUP(D8895,GL_Master!$A$1:$D$80,2,FALSE)</f>
        <v>PL</v>
      </c>
      <c r="R8895" s="39" t="str">
        <f>VLOOKUP(D8895,GL_Master!$A$1:$D$80,3,FALSE)</f>
        <v>COGS</v>
      </c>
      <c r="S8895" s="39" t="str">
        <f>VLOOKUP(D8895,GL_Master!$A$1:$D$80,4,FALSE)</f>
        <v>project Expenses</v>
      </c>
    </row>
    <row r="8896" spans="1:19" x14ac:dyDescent="0.25">
      <c r="A8896" s="39" t="s">
        <v>262</v>
      </c>
      <c r="B8896" s="39" t="s">
        <v>235</v>
      </c>
      <c r="C8896" s="7">
        <v>44044</v>
      </c>
      <c r="D8896" s="39" t="s">
        <v>90</v>
      </c>
      <c r="E8896" s="39">
        <v>71</v>
      </c>
      <c r="F8896" s="82">
        <f t="shared" si="414"/>
        <v>7.0999999999999994E-2</v>
      </c>
      <c r="G8896" s="39">
        <f>VLOOKUP(N8896,Currecny_M!$A$1:$P$10,2,FALSE)</f>
        <v>75</v>
      </c>
      <c r="H8896" s="39">
        <f>MATCH(C8896,Currecny_M!$A$1:$P$1,0)</f>
        <v>6</v>
      </c>
      <c r="I8896" s="39">
        <f>VLOOKUP(N8896,Currecny_M!$A$1:$P$10,MATCH(Database!C8896,Currecny_M!$A$1:$P$1,0),FALSE)</f>
        <v>78.05</v>
      </c>
      <c r="J8896" s="82">
        <f t="shared" si="415"/>
        <v>5.5415499999999991</v>
      </c>
      <c r="K8896" s="39">
        <f>VLOOKUP('Cover page'!$B$6,Currecny_M!$A$1:$P$10,MATCH(Database!C8896,Currecny_M!$A$1:$P$1,0),FALSE)</f>
        <v>1</v>
      </c>
      <c r="L8896" s="82">
        <f t="shared" si="416"/>
        <v>5.5415499999999991</v>
      </c>
      <c r="M8896" s="82">
        <f>((E8896/$F$1)*VLOOKUP(N8896,Currecny_M!$A$1:$P$10,MATCH(Database!C8896,Currecny_M!$A$1:$P$1,0),FALSE))/VLOOKUP('Cover page'!$B$6,Currecny_M!$A$1:$P$10,MATCH(Database!C8896,Currecny_M!$A$1:$P$1,0),FALSE)</f>
        <v>5.5415499999999991</v>
      </c>
      <c r="N8896" s="6" t="str">
        <f>VLOOKUP(B8896,Master!$A$2:$C$11,3,FALSE)</f>
        <v>USD</v>
      </c>
      <c r="O8896" s="6" t="str">
        <f>VLOOKUP(B8896,Master!$A$2:$C$11,2,FALSE)</f>
        <v>America</v>
      </c>
      <c r="Q8896" s="39" t="str">
        <f>VLOOKUP(D8896,GL_Master!$A$1:$D$80,2,FALSE)</f>
        <v>PL</v>
      </c>
      <c r="R8896" s="39" t="str">
        <f>VLOOKUP(D8896,GL_Master!$A$1:$D$80,3,FALSE)</f>
        <v>Office utility</v>
      </c>
      <c r="S8896" s="39" t="str">
        <f>VLOOKUP(D8896,GL_Master!$A$1:$D$80,4,FALSE)</f>
        <v>Electricity Expenses</v>
      </c>
    </row>
    <row r="8897" spans="1:19" x14ac:dyDescent="0.25">
      <c r="A8897" s="39" t="s">
        <v>262</v>
      </c>
      <c r="B8897" s="39" t="s">
        <v>235</v>
      </c>
      <c r="C8897" s="7">
        <v>44044</v>
      </c>
      <c r="D8897" s="39" t="s">
        <v>91</v>
      </c>
      <c r="E8897" s="39">
        <v>140</v>
      </c>
      <c r="F8897" s="82">
        <f t="shared" si="414"/>
        <v>0.14000000000000001</v>
      </c>
      <c r="G8897" s="39">
        <f>VLOOKUP(N8897,Currecny_M!$A$1:$P$10,2,FALSE)</f>
        <v>75</v>
      </c>
      <c r="H8897" s="39">
        <f>MATCH(C8897,Currecny_M!$A$1:$P$1,0)</f>
        <v>6</v>
      </c>
      <c r="I8897" s="39">
        <f>VLOOKUP(N8897,Currecny_M!$A$1:$P$10,MATCH(Database!C8897,Currecny_M!$A$1:$P$1,0),FALSE)</f>
        <v>78.05</v>
      </c>
      <c r="J8897" s="82">
        <f t="shared" si="415"/>
        <v>10.927000000000001</v>
      </c>
      <c r="K8897" s="39">
        <f>VLOOKUP('Cover page'!$B$6,Currecny_M!$A$1:$P$10,MATCH(Database!C8897,Currecny_M!$A$1:$P$1,0),FALSE)</f>
        <v>1</v>
      </c>
      <c r="L8897" s="82">
        <f t="shared" si="416"/>
        <v>10.927000000000001</v>
      </c>
      <c r="M8897" s="82">
        <f>((E8897/$F$1)*VLOOKUP(N8897,Currecny_M!$A$1:$P$10,MATCH(Database!C8897,Currecny_M!$A$1:$P$1,0),FALSE))/VLOOKUP('Cover page'!$B$6,Currecny_M!$A$1:$P$10,MATCH(Database!C8897,Currecny_M!$A$1:$P$1,0),FALSE)</f>
        <v>10.927000000000001</v>
      </c>
      <c r="N8897" s="6" t="str">
        <f>VLOOKUP(B8897,Master!$A$2:$C$11,3,FALSE)</f>
        <v>USD</v>
      </c>
      <c r="O8897" s="6" t="str">
        <f>VLOOKUP(B8897,Master!$A$2:$C$11,2,FALSE)</f>
        <v>America</v>
      </c>
      <c r="Q8897" s="39" t="str">
        <f>VLOOKUP(D8897,GL_Master!$A$1:$D$80,2,FALSE)</f>
        <v>PL</v>
      </c>
      <c r="R8897" s="39" t="str">
        <f>VLOOKUP(D8897,GL_Master!$A$1:$D$80,3,FALSE)</f>
        <v>Misc. expenses</v>
      </c>
      <c r="S8897" s="39" t="str">
        <f>VLOOKUP(D8897,GL_Master!$A$1:$D$80,4,FALSE)</f>
        <v>Repair &amp; Maintenance</v>
      </c>
    </row>
    <row r="8898" spans="1:19" x14ac:dyDescent="0.25">
      <c r="A8898" s="39" t="s">
        <v>262</v>
      </c>
      <c r="B8898" s="39" t="s">
        <v>235</v>
      </c>
      <c r="C8898" s="7">
        <v>44044</v>
      </c>
      <c r="D8898" s="39" t="s">
        <v>92</v>
      </c>
      <c r="E8898" s="39">
        <v>110</v>
      </c>
      <c r="F8898" s="82">
        <f t="shared" si="414"/>
        <v>0.11</v>
      </c>
      <c r="G8898" s="39">
        <f>VLOOKUP(N8898,Currecny_M!$A$1:$P$10,2,FALSE)</f>
        <v>75</v>
      </c>
      <c r="H8898" s="39">
        <f>MATCH(C8898,Currecny_M!$A$1:$P$1,0)</f>
        <v>6</v>
      </c>
      <c r="I8898" s="39">
        <f>VLOOKUP(N8898,Currecny_M!$A$1:$P$10,MATCH(Database!C8898,Currecny_M!$A$1:$P$1,0),FALSE)</f>
        <v>78.05</v>
      </c>
      <c r="J8898" s="82">
        <f t="shared" si="415"/>
        <v>8.5854999999999997</v>
      </c>
      <c r="K8898" s="39">
        <f>VLOOKUP('Cover page'!$B$6,Currecny_M!$A$1:$P$10,MATCH(Database!C8898,Currecny_M!$A$1:$P$1,0),FALSE)</f>
        <v>1</v>
      </c>
      <c r="L8898" s="82">
        <f t="shared" si="416"/>
        <v>8.5854999999999997</v>
      </c>
      <c r="M8898" s="82">
        <f>((E8898/$F$1)*VLOOKUP(N8898,Currecny_M!$A$1:$P$10,MATCH(Database!C8898,Currecny_M!$A$1:$P$1,0),FALSE))/VLOOKUP('Cover page'!$B$6,Currecny_M!$A$1:$P$10,MATCH(Database!C8898,Currecny_M!$A$1:$P$1,0),FALSE)</f>
        <v>8.5854999999999997</v>
      </c>
      <c r="N8898" s="6" t="str">
        <f>VLOOKUP(B8898,Master!$A$2:$C$11,3,FALSE)</f>
        <v>USD</v>
      </c>
      <c r="O8898" s="6" t="str">
        <f>VLOOKUP(B8898,Master!$A$2:$C$11,2,FALSE)</f>
        <v>America</v>
      </c>
      <c r="Q8898" s="39" t="str">
        <f>VLOOKUP(D8898,GL_Master!$A$1:$D$80,2,FALSE)</f>
        <v>PL</v>
      </c>
      <c r="R8898" s="39" t="str">
        <f>VLOOKUP(D8898,GL_Master!$A$1:$D$80,3,FALSE)</f>
        <v>Misc. expenses</v>
      </c>
      <c r="S8898" s="39" t="str">
        <f>VLOOKUP(D8898,GL_Master!$A$1:$D$80,4,FALSE)</f>
        <v>Repair &amp; Maintenance</v>
      </c>
    </row>
    <row r="8899" spans="1:19" x14ac:dyDescent="0.25">
      <c r="A8899" s="39" t="s">
        <v>262</v>
      </c>
      <c r="B8899" s="39" t="s">
        <v>235</v>
      </c>
      <c r="C8899" s="7">
        <v>44044</v>
      </c>
      <c r="D8899" s="39" t="s">
        <v>93</v>
      </c>
      <c r="E8899" s="39">
        <v>1335</v>
      </c>
      <c r="F8899" s="82">
        <f t="shared" si="414"/>
        <v>1.335</v>
      </c>
      <c r="G8899" s="39">
        <f>VLOOKUP(N8899,Currecny_M!$A$1:$P$10,2,FALSE)</f>
        <v>75</v>
      </c>
      <c r="H8899" s="39">
        <f>MATCH(C8899,Currecny_M!$A$1:$P$1,0)</f>
        <v>6</v>
      </c>
      <c r="I8899" s="39">
        <f>VLOOKUP(N8899,Currecny_M!$A$1:$P$10,MATCH(Database!C8899,Currecny_M!$A$1:$P$1,0),FALSE)</f>
        <v>78.05</v>
      </c>
      <c r="J8899" s="82">
        <f t="shared" si="415"/>
        <v>104.19674999999999</v>
      </c>
      <c r="K8899" s="39">
        <f>VLOOKUP('Cover page'!$B$6,Currecny_M!$A$1:$P$10,MATCH(Database!C8899,Currecny_M!$A$1:$P$1,0),FALSE)</f>
        <v>1</v>
      </c>
      <c r="L8899" s="82">
        <f t="shared" si="416"/>
        <v>104.19674999999999</v>
      </c>
      <c r="M8899" s="82">
        <f>((E8899/$F$1)*VLOOKUP(N8899,Currecny_M!$A$1:$P$10,MATCH(Database!C8899,Currecny_M!$A$1:$P$1,0),FALSE))/VLOOKUP('Cover page'!$B$6,Currecny_M!$A$1:$P$10,MATCH(Database!C8899,Currecny_M!$A$1:$P$1,0),FALSE)</f>
        <v>104.19674999999999</v>
      </c>
      <c r="N8899" s="6" t="str">
        <f>VLOOKUP(B8899,Master!$A$2:$C$11,3,FALSE)</f>
        <v>USD</v>
      </c>
      <c r="O8899" s="6" t="str">
        <f>VLOOKUP(B8899,Master!$A$2:$C$11,2,FALSE)</f>
        <v>America</v>
      </c>
      <c r="Q8899" s="39" t="str">
        <f>VLOOKUP(D8899,GL_Master!$A$1:$D$80,2,FALSE)</f>
        <v>PL</v>
      </c>
      <c r="R8899" s="39" t="str">
        <f>VLOOKUP(D8899,GL_Master!$A$1:$D$80,3,FALSE)</f>
        <v>Salary wages &amp; benefits</v>
      </c>
      <c r="S8899" s="39" t="str">
        <f>VLOOKUP(D8899,GL_Master!$A$1:$D$80,4,FALSE)</f>
        <v>Employee benefits expense</v>
      </c>
    </row>
    <row r="8900" spans="1:19" x14ac:dyDescent="0.25">
      <c r="A8900" s="39" t="s">
        <v>262</v>
      </c>
      <c r="B8900" s="39" t="s">
        <v>235</v>
      </c>
      <c r="C8900" s="7">
        <v>44044</v>
      </c>
      <c r="D8900" s="39" t="s">
        <v>33</v>
      </c>
      <c r="E8900" s="39">
        <v>38</v>
      </c>
      <c r="F8900" s="82">
        <f t="shared" ref="F8900:F8963" si="417">E8900/$F$1</f>
        <v>3.7999999999999999E-2</v>
      </c>
      <c r="G8900" s="39">
        <f>VLOOKUP(N8900,Currecny_M!$A$1:$P$10,2,FALSE)</f>
        <v>75</v>
      </c>
      <c r="H8900" s="39">
        <f>MATCH(C8900,Currecny_M!$A$1:$P$1,0)</f>
        <v>6</v>
      </c>
      <c r="I8900" s="39">
        <f>VLOOKUP(N8900,Currecny_M!$A$1:$P$10,MATCH(Database!C8900,Currecny_M!$A$1:$P$1,0),FALSE)</f>
        <v>78.05</v>
      </c>
      <c r="J8900" s="82">
        <f t="shared" ref="J8900:J8963" si="418">F8900*I8900</f>
        <v>2.9659</v>
      </c>
      <c r="K8900" s="39">
        <f>VLOOKUP('Cover page'!$B$6,Currecny_M!$A$1:$P$10,MATCH(Database!C8900,Currecny_M!$A$1:$P$1,0),FALSE)</f>
        <v>1</v>
      </c>
      <c r="L8900" s="82">
        <f t="shared" ref="L8900:L8963" si="419">J8900/K8900</f>
        <v>2.9659</v>
      </c>
      <c r="M8900" s="82">
        <f>((E8900/$F$1)*VLOOKUP(N8900,Currecny_M!$A$1:$P$10,MATCH(Database!C8900,Currecny_M!$A$1:$P$1,0),FALSE))/VLOOKUP('Cover page'!$B$6,Currecny_M!$A$1:$P$10,MATCH(Database!C8900,Currecny_M!$A$1:$P$1,0),FALSE)</f>
        <v>2.9659</v>
      </c>
      <c r="N8900" s="6" t="str">
        <f>VLOOKUP(B8900,Master!$A$2:$C$11,3,FALSE)</f>
        <v>USD</v>
      </c>
      <c r="O8900" s="6" t="str">
        <f>VLOOKUP(B8900,Master!$A$2:$C$11,2,FALSE)</f>
        <v>America</v>
      </c>
      <c r="Q8900" s="39" t="str">
        <f>VLOOKUP(D8900,GL_Master!$A$1:$D$80,2,FALSE)</f>
        <v>PL</v>
      </c>
      <c r="R8900" s="39" t="str">
        <f>VLOOKUP(D8900,GL_Master!$A$1:$D$80,3,FALSE)</f>
        <v>Staff welfare expenses</v>
      </c>
      <c r="S8900" s="39" t="str">
        <f>VLOOKUP(D8900,GL_Master!$A$1:$D$80,4,FALSE)</f>
        <v>Other staff welfare</v>
      </c>
    </row>
    <row r="8901" spans="1:19" x14ac:dyDescent="0.25">
      <c r="A8901" s="39" t="s">
        <v>262</v>
      </c>
      <c r="B8901" s="39" t="s">
        <v>235</v>
      </c>
      <c r="C8901" s="7">
        <v>44044</v>
      </c>
      <c r="D8901" s="39" t="s">
        <v>94</v>
      </c>
      <c r="E8901" s="39">
        <v>210</v>
      </c>
      <c r="F8901" s="82">
        <f t="shared" si="417"/>
        <v>0.21</v>
      </c>
      <c r="G8901" s="39">
        <f>VLOOKUP(N8901,Currecny_M!$A$1:$P$10,2,FALSE)</f>
        <v>75</v>
      </c>
      <c r="H8901" s="39">
        <f>MATCH(C8901,Currecny_M!$A$1:$P$1,0)</f>
        <v>6</v>
      </c>
      <c r="I8901" s="39">
        <f>VLOOKUP(N8901,Currecny_M!$A$1:$P$10,MATCH(Database!C8901,Currecny_M!$A$1:$P$1,0),FALSE)</f>
        <v>78.05</v>
      </c>
      <c r="J8901" s="82">
        <f t="shared" si="418"/>
        <v>16.390499999999999</v>
      </c>
      <c r="K8901" s="39">
        <f>VLOOKUP('Cover page'!$B$6,Currecny_M!$A$1:$P$10,MATCH(Database!C8901,Currecny_M!$A$1:$P$1,0),FALSE)</f>
        <v>1</v>
      </c>
      <c r="L8901" s="82">
        <f t="shared" si="419"/>
        <v>16.390499999999999</v>
      </c>
      <c r="M8901" s="82">
        <f>((E8901/$F$1)*VLOOKUP(N8901,Currecny_M!$A$1:$P$10,MATCH(Database!C8901,Currecny_M!$A$1:$P$1,0),FALSE))/VLOOKUP('Cover page'!$B$6,Currecny_M!$A$1:$P$10,MATCH(Database!C8901,Currecny_M!$A$1:$P$1,0),FALSE)</f>
        <v>16.390499999999999</v>
      </c>
      <c r="N8901" s="6" t="str">
        <f>VLOOKUP(B8901,Master!$A$2:$C$11,3,FALSE)</f>
        <v>USD</v>
      </c>
      <c r="O8901" s="6" t="str">
        <f>VLOOKUP(B8901,Master!$A$2:$C$11,2,FALSE)</f>
        <v>America</v>
      </c>
      <c r="Q8901" s="39" t="str">
        <f>VLOOKUP(D8901,GL_Master!$A$1:$D$80,2,FALSE)</f>
        <v>PL</v>
      </c>
      <c r="R8901" s="39" t="str">
        <f>VLOOKUP(D8901,GL_Master!$A$1:$D$80,3,FALSE)</f>
        <v xml:space="preserve">Gratuity expenses </v>
      </c>
      <c r="S8901" s="39" t="str">
        <f>VLOOKUP(D8901,GL_Master!$A$1:$D$80,4,FALSE)</f>
        <v>Gratuity</v>
      </c>
    </row>
    <row r="8902" spans="1:19" x14ac:dyDescent="0.25">
      <c r="A8902" s="39" t="s">
        <v>262</v>
      </c>
      <c r="B8902" s="39" t="s">
        <v>235</v>
      </c>
      <c r="C8902" s="7">
        <v>44044</v>
      </c>
      <c r="D8902" s="39" t="s">
        <v>95</v>
      </c>
      <c r="E8902" s="39">
        <v>72</v>
      </c>
      <c r="F8902" s="82">
        <f t="shared" si="417"/>
        <v>7.1999999999999995E-2</v>
      </c>
      <c r="G8902" s="39">
        <f>VLOOKUP(N8902,Currecny_M!$A$1:$P$10,2,FALSE)</f>
        <v>75</v>
      </c>
      <c r="H8902" s="39">
        <f>MATCH(C8902,Currecny_M!$A$1:$P$1,0)</f>
        <v>6</v>
      </c>
      <c r="I8902" s="39">
        <f>VLOOKUP(N8902,Currecny_M!$A$1:$P$10,MATCH(Database!C8902,Currecny_M!$A$1:$P$1,0),FALSE)</f>
        <v>78.05</v>
      </c>
      <c r="J8902" s="82">
        <f t="shared" si="418"/>
        <v>5.6195999999999993</v>
      </c>
      <c r="K8902" s="39">
        <f>VLOOKUP('Cover page'!$B$6,Currecny_M!$A$1:$P$10,MATCH(Database!C8902,Currecny_M!$A$1:$P$1,0),FALSE)</f>
        <v>1</v>
      </c>
      <c r="L8902" s="82">
        <f t="shared" si="419"/>
        <v>5.6195999999999993</v>
      </c>
      <c r="M8902" s="82">
        <f>((E8902/$F$1)*VLOOKUP(N8902,Currecny_M!$A$1:$P$10,MATCH(Database!C8902,Currecny_M!$A$1:$P$1,0),FALSE))/VLOOKUP('Cover page'!$B$6,Currecny_M!$A$1:$P$10,MATCH(Database!C8902,Currecny_M!$A$1:$P$1,0),FALSE)</f>
        <v>5.6195999999999993</v>
      </c>
      <c r="N8902" s="6" t="str">
        <f>VLOOKUP(B8902,Master!$A$2:$C$11,3,FALSE)</f>
        <v>USD</v>
      </c>
      <c r="O8902" s="6" t="str">
        <f>VLOOKUP(B8902,Master!$A$2:$C$11,2,FALSE)</f>
        <v>America</v>
      </c>
      <c r="Q8902" s="39" t="str">
        <f>VLOOKUP(D8902,GL_Master!$A$1:$D$80,2,FALSE)</f>
        <v>PL</v>
      </c>
      <c r="R8902" s="39" t="str">
        <f>VLOOKUP(D8902,GL_Master!$A$1:$D$80,3,FALSE)</f>
        <v>Salary wages &amp; benefits</v>
      </c>
      <c r="S8902" s="39" t="str">
        <f>VLOOKUP(D8902,GL_Master!$A$1:$D$80,4,FALSE)</f>
        <v>Employee benefits expense</v>
      </c>
    </row>
    <row r="8903" spans="1:19" x14ac:dyDescent="0.25">
      <c r="A8903" s="39" t="s">
        <v>262</v>
      </c>
      <c r="B8903" s="39" t="s">
        <v>235</v>
      </c>
      <c r="C8903" s="7">
        <v>44044</v>
      </c>
      <c r="D8903" s="39" t="s">
        <v>96</v>
      </c>
      <c r="E8903" s="39">
        <v>630</v>
      </c>
      <c r="F8903" s="82">
        <f t="shared" si="417"/>
        <v>0.63</v>
      </c>
      <c r="G8903" s="39">
        <f>VLOOKUP(N8903,Currecny_M!$A$1:$P$10,2,FALSE)</f>
        <v>75</v>
      </c>
      <c r="H8903" s="39">
        <f>MATCH(C8903,Currecny_M!$A$1:$P$1,0)</f>
        <v>6</v>
      </c>
      <c r="I8903" s="39">
        <f>VLOOKUP(N8903,Currecny_M!$A$1:$P$10,MATCH(Database!C8903,Currecny_M!$A$1:$P$1,0),FALSE)</f>
        <v>78.05</v>
      </c>
      <c r="J8903" s="82">
        <f t="shared" si="418"/>
        <v>49.171500000000002</v>
      </c>
      <c r="K8903" s="39">
        <f>VLOOKUP('Cover page'!$B$6,Currecny_M!$A$1:$P$10,MATCH(Database!C8903,Currecny_M!$A$1:$P$1,0),FALSE)</f>
        <v>1</v>
      </c>
      <c r="L8903" s="82">
        <f t="shared" si="419"/>
        <v>49.171500000000002</v>
      </c>
      <c r="M8903" s="82">
        <f>((E8903/$F$1)*VLOOKUP(N8903,Currecny_M!$A$1:$P$10,MATCH(Database!C8903,Currecny_M!$A$1:$P$1,0),FALSE))/VLOOKUP('Cover page'!$B$6,Currecny_M!$A$1:$P$10,MATCH(Database!C8903,Currecny_M!$A$1:$P$1,0),FALSE)</f>
        <v>49.171500000000002</v>
      </c>
      <c r="N8903" s="6" t="str">
        <f>VLOOKUP(B8903,Master!$A$2:$C$11,3,FALSE)</f>
        <v>USD</v>
      </c>
      <c r="O8903" s="6" t="str">
        <f>VLOOKUP(B8903,Master!$A$2:$C$11,2,FALSE)</f>
        <v>America</v>
      </c>
      <c r="Q8903" s="39" t="str">
        <f>VLOOKUP(D8903,GL_Master!$A$1:$D$80,2,FALSE)</f>
        <v>PL</v>
      </c>
      <c r="R8903" s="39" t="str">
        <f>VLOOKUP(D8903,GL_Master!$A$1:$D$80,3,FALSE)</f>
        <v>Salary wages &amp; benefits</v>
      </c>
      <c r="S8903" s="39" t="str">
        <f>VLOOKUP(D8903,GL_Master!$A$1:$D$80,4,FALSE)</f>
        <v>Employee benefits expense</v>
      </c>
    </row>
    <row r="8904" spans="1:19" x14ac:dyDescent="0.25">
      <c r="A8904" s="39" t="s">
        <v>262</v>
      </c>
      <c r="B8904" s="39" t="s">
        <v>235</v>
      </c>
      <c r="C8904" s="7">
        <v>44044</v>
      </c>
      <c r="D8904" s="39" t="s">
        <v>97</v>
      </c>
      <c r="E8904" s="39">
        <v>38</v>
      </c>
      <c r="F8904" s="82">
        <f t="shared" si="417"/>
        <v>3.7999999999999999E-2</v>
      </c>
      <c r="G8904" s="39">
        <f>VLOOKUP(N8904,Currecny_M!$A$1:$P$10,2,FALSE)</f>
        <v>75</v>
      </c>
      <c r="H8904" s="39">
        <f>MATCH(C8904,Currecny_M!$A$1:$P$1,0)</f>
        <v>6</v>
      </c>
      <c r="I8904" s="39">
        <f>VLOOKUP(N8904,Currecny_M!$A$1:$P$10,MATCH(Database!C8904,Currecny_M!$A$1:$P$1,0),FALSE)</f>
        <v>78.05</v>
      </c>
      <c r="J8904" s="82">
        <f t="shared" si="418"/>
        <v>2.9659</v>
      </c>
      <c r="K8904" s="39">
        <f>VLOOKUP('Cover page'!$B$6,Currecny_M!$A$1:$P$10,MATCH(Database!C8904,Currecny_M!$A$1:$P$1,0),FALSE)</f>
        <v>1</v>
      </c>
      <c r="L8904" s="82">
        <f t="shared" si="419"/>
        <v>2.9659</v>
      </c>
      <c r="M8904" s="82">
        <f>((E8904/$F$1)*VLOOKUP(N8904,Currecny_M!$A$1:$P$10,MATCH(Database!C8904,Currecny_M!$A$1:$P$1,0),FALSE))/VLOOKUP('Cover page'!$B$6,Currecny_M!$A$1:$P$10,MATCH(Database!C8904,Currecny_M!$A$1:$P$1,0),FALSE)</f>
        <v>2.9659</v>
      </c>
      <c r="N8904" s="6" t="str">
        <f>VLOOKUP(B8904,Master!$A$2:$C$11,3,FALSE)</f>
        <v>USD</v>
      </c>
      <c r="O8904" s="6" t="str">
        <f>VLOOKUP(B8904,Master!$A$2:$C$11,2,FALSE)</f>
        <v>America</v>
      </c>
      <c r="Q8904" s="39" t="str">
        <f>VLOOKUP(D8904,GL_Master!$A$1:$D$80,2,FALSE)</f>
        <v>PL</v>
      </c>
      <c r="R8904" s="39" t="str">
        <f>VLOOKUP(D8904,GL_Master!$A$1:$D$80,3,FALSE)</f>
        <v>Salary wages &amp; benefits</v>
      </c>
      <c r="S8904" s="39" t="str">
        <f>VLOOKUP(D8904,GL_Master!$A$1:$D$80,4,FALSE)</f>
        <v>Employee benefits expense</v>
      </c>
    </row>
    <row r="8905" spans="1:19" x14ac:dyDescent="0.25">
      <c r="A8905" s="39" t="s">
        <v>262</v>
      </c>
      <c r="B8905" s="39" t="s">
        <v>235</v>
      </c>
      <c r="C8905" s="7">
        <v>44044</v>
      </c>
      <c r="D8905" s="39" t="s">
        <v>98</v>
      </c>
      <c r="E8905" s="39">
        <v>76</v>
      </c>
      <c r="F8905" s="82">
        <f t="shared" si="417"/>
        <v>7.5999999999999998E-2</v>
      </c>
      <c r="G8905" s="39">
        <f>VLOOKUP(N8905,Currecny_M!$A$1:$P$10,2,FALSE)</f>
        <v>75</v>
      </c>
      <c r="H8905" s="39">
        <f>MATCH(C8905,Currecny_M!$A$1:$P$1,0)</f>
        <v>6</v>
      </c>
      <c r="I8905" s="39">
        <f>VLOOKUP(N8905,Currecny_M!$A$1:$P$10,MATCH(Database!C8905,Currecny_M!$A$1:$P$1,0),FALSE)</f>
        <v>78.05</v>
      </c>
      <c r="J8905" s="82">
        <f t="shared" si="418"/>
        <v>5.9318</v>
      </c>
      <c r="K8905" s="39">
        <f>VLOOKUP('Cover page'!$B$6,Currecny_M!$A$1:$P$10,MATCH(Database!C8905,Currecny_M!$A$1:$P$1,0),FALSE)</f>
        <v>1</v>
      </c>
      <c r="L8905" s="82">
        <f t="shared" si="419"/>
        <v>5.9318</v>
      </c>
      <c r="M8905" s="82">
        <f>((E8905/$F$1)*VLOOKUP(N8905,Currecny_M!$A$1:$P$10,MATCH(Database!C8905,Currecny_M!$A$1:$P$1,0),FALSE))/VLOOKUP('Cover page'!$B$6,Currecny_M!$A$1:$P$10,MATCH(Database!C8905,Currecny_M!$A$1:$P$1,0),FALSE)</f>
        <v>5.9318</v>
      </c>
      <c r="N8905" s="6" t="str">
        <f>VLOOKUP(B8905,Master!$A$2:$C$11,3,FALSE)</f>
        <v>USD</v>
      </c>
      <c r="O8905" s="6" t="str">
        <f>VLOOKUP(B8905,Master!$A$2:$C$11,2,FALSE)</f>
        <v>America</v>
      </c>
      <c r="Q8905" s="39" t="str">
        <f>VLOOKUP(D8905,GL_Master!$A$1:$D$80,2,FALSE)</f>
        <v>PL</v>
      </c>
      <c r="R8905" s="39" t="str">
        <f>VLOOKUP(D8905,GL_Master!$A$1:$D$80,3,FALSE)</f>
        <v>Salary wages &amp; benefits</v>
      </c>
      <c r="S8905" s="39" t="str">
        <f>VLOOKUP(D8905,GL_Master!$A$1:$D$80,4,FALSE)</f>
        <v>Employee benefits expense</v>
      </c>
    </row>
    <row r="8906" spans="1:19" x14ac:dyDescent="0.25">
      <c r="A8906" s="39" t="s">
        <v>262</v>
      </c>
      <c r="B8906" s="39" t="s">
        <v>235</v>
      </c>
      <c r="C8906" s="7">
        <v>44044</v>
      </c>
      <c r="D8906" s="39" t="s">
        <v>99</v>
      </c>
      <c r="E8906" s="39">
        <v>36</v>
      </c>
      <c r="F8906" s="82">
        <f t="shared" si="417"/>
        <v>3.5999999999999997E-2</v>
      </c>
      <c r="G8906" s="39">
        <f>VLOOKUP(N8906,Currecny_M!$A$1:$P$10,2,FALSE)</f>
        <v>75</v>
      </c>
      <c r="H8906" s="39">
        <f>MATCH(C8906,Currecny_M!$A$1:$P$1,0)</f>
        <v>6</v>
      </c>
      <c r="I8906" s="39">
        <f>VLOOKUP(N8906,Currecny_M!$A$1:$P$10,MATCH(Database!C8906,Currecny_M!$A$1:$P$1,0),FALSE)</f>
        <v>78.05</v>
      </c>
      <c r="J8906" s="82">
        <f t="shared" si="418"/>
        <v>2.8097999999999996</v>
      </c>
      <c r="K8906" s="39">
        <f>VLOOKUP('Cover page'!$B$6,Currecny_M!$A$1:$P$10,MATCH(Database!C8906,Currecny_M!$A$1:$P$1,0),FALSE)</f>
        <v>1</v>
      </c>
      <c r="L8906" s="82">
        <f t="shared" si="419"/>
        <v>2.8097999999999996</v>
      </c>
      <c r="M8906" s="82">
        <f>((E8906/$F$1)*VLOOKUP(N8906,Currecny_M!$A$1:$P$10,MATCH(Database!C8906,Currecny_M!$A$1:$P$1,0),FALSE))/VLOOKUP('Cover page'!$B$6,Currecny_M!$A$1:$P$10,MATCH(Database!C8906,Currecny_M!$A$1:$P$1,0),FALSE)</f>
        <v>2.8097999999999996</v>
      </c>
      <c r="N8906" s="6" t="str">
        <f>VLOOKUP(B8906,Master!$A$2:$C$11,3,FALSE)</f>
        <v>USD</v>
      </c>
      <c r="O8906" s="6" t="str">
        <f>VLOOKUP(B8906,Master!$A$2:$C$11,2,FALSE)</f>
        <v>America</v>
      </c>
      <c r="Q8906" s="39" t="str">
        <f>VLOOKUP(D8906,GL_Master!$A$1:$D$80,2,FALSE)</f>
        <v>PL</v>
      </c>
      <c r="R8906" s="39" t="str">
        <f>VLOOKUP(D8906,GL_Master!$A$1:$D$80,3,FALSE)</f>
        <v>Salary wages &amp; benefits</v>
      </c>
      <c r="S8906" s="39" t="str">
        <f>VLOOKUP(D8906,GL_Master!$A$1:$D$80,4,FALSE)</f>
        <v>Employee benefits expense</v>
      </c>
    </row>
    <row r="8907" spans="1:19" x14ac:dyDescent="0.25">
      <c r="A8907" s="39" t="s">
        <v>262</v>
      </c>
      <c r="B8907" s="39" t="s">
        <v>235</v>
      </c>
      <c r="C8907" s="7">
        <v>44044</v>
      </c>
      <c r="D8907" s="39" t="s">
        <v>100</v>
      </c>
      <c r="E8907" s="39">
        <v>248</v>
      </c>
      <c r="F8907" s="82">
        <f t="shared" si="417"/>
        <v>0.248</v>
      </c>
      <c r="G8907" s="39">
        <f>VLOOKUP(N8907,Currecny_M!$A$1:$P$10,2,FALSE)</f>
        <v>75</v>
      </c>
      <c r="H8907" s="39">
        <f>MATCH(C8907,Currecny_M!$A$1:$P$1,0)</f>
        <v>6</v>
      </c>
      <c r="I8907" s="39">
        <f>VLOOKUP(N8907,Currecny_M!$A$1:$P$10,MATCH(Database!C8907,Currecny_M!$A$1:$P$1,0),FALSE)</f>
        <v>78.05</v>
      </c>
      <c r="J8907" s="82">
        <f t="shared" si="418"/>
        <v>19.356400000000001</v>
      </c>
      <c r="K8907" s="39">
        <f>VLOOKUP('Cover page'!$B$6,Currecny_M!$A$1:$P$10,MATCH(Database!C8907,Currecny_M!$A$1:$P$1,0),FALSE)</f>
        <v>1</v>
      </c>
      <c r="L8907" s="82">
        <f t="shared" si="419"/>
        <v>19.356400000000001</v>
      </c>
      <c r="M8907" s="82">
        <f>((E8907/$F$1)*VLOOKUP(N8907,Currecny_M!$A$1:$P$10,MATCH(Database!C8907,Currecny_M!$A$1:$P$1,0),FALSE))/VLOOKUP('Cover page'!$B$6,Currecny_M!$A$1:$P$10,MATCH(Database!C8907,Currecny_M!$A$1:$P$1,0),FALSE)</f>
        <v>19.356400000000001</v>
      </c>
      <c r="N8907" s="6" t="str">
        <f>VLOOKUP(B8907,Master!$A$2:$C$11,3,FALSE)</f>
        <v>USD</v>
      </c>
      <c r="O8907" s="6" t="str">
        <f>VLOOKUP(B8907,Master!$A$2:$C$11,2,FALSE)</f>
        <v>America</v>
      </c>
      <c r="Q8907" s="39" t="str">
        <f>VLOOKUP(D8907,GL_Master!$A$1:$D$80,2,FALSE)</f>
        <v>PL</v>
      </c>
      <c r="R8907" s="39" t="str">
        <f>VLOOKUP(D8907,GL_Master!$A$1:$D$80,3,FALSE)</f>
        <v>Salary wages &amp; benefits</v>
      </c>
      <c r="S8907" s="39" t="str">
        <f>VLOOKUP(D8907,GL_Master!$A$1:$D$80,4,FALSE)</f>
        <v>Employee benefits expense</v>
      </c>
    </row>
    <row r="8908" spans="1:19" x14ac:dyDescent="0.25">
      <c r="A8908" s="39" t="s">
        <v>262</v>
      </c>
      <c r="B8908" s="39" t="s">
        <v>235</v>
      </c>
      <c r="C8908" s="7">
        <v>44044</v>
      </c>
      <c r="D8908" s="39" t="s">
        <v>30</v>
      </c>
      <c r="E8908" s="39">
        <v>73</v>
      </c>
      <c r="F8908" s="82">
        <f t="shared" si="417"/>
        <v>7.2999999999999995E-2</v>
      </c>
      <c r="G8908" s="39">
        <f>VLOOKUP(N8908,Currecny_M!$A$1:$P$10,2,FALSE)</f>
        <v>75</v>
      </c>
      <c r="H8908" s="39">
        <f>MATCH(C8908,Currecny_M!$A$1:$P$1,0)</f>
        <v>6</v>
      </c>
      <c r="I8908" s="39">
        <f>VLOOKUP(N8908,Currecny_M!$A$1:$P$10,MATCH(Database!C8908,Currecny_M!$A$1:$P$1,0),FALSE)</f>
        <v>78.05</v>
      </c>
      <c r="J8908" s="82">
        <f t="shared" si="418"/>
        <v>5.6976499999999994</v>
      </c>
      <c r="K8908" s="39">
        <f>VLOOKUP('Cover page'!$B$6,Currecny_M!$A$1:$P$10,MATCH(Database!C8908,Currecny_M!$A$1:$P$1,0),FALSE)</f>
        <v>1</v>
      </c>
      <c r="L8908" s="82">
        <f t="shared" si="419"/>
        <v>5.6976499999999994</v>
      </c>
      <c r="M8908" s="82">
        <f>((E8908/$F$1)*VLOOKUP(N8908,Currecny_M!$A$1:$P$10,MATCH(Database!C8908,Currecny_M!$A$1:$P$1,0),FALSE))/VLOOKUP('Cover page'!$B$6,Currecny_M!$A$1:$P$10,MATCH(Database!C8908,Currecny_M!$A$1:$P$1,0),FALSE)</f>
        <v>5.6976499999999994</v>
      </c>
      <c r="N8908" s="6" t="str">
        <f>VLOOKUP(B8908,Master!$A$2:$C$11,3,FALSE)</f>
        <v>USD</v>
      </c>
      <c r="O8908" s="6" t="str">
        <f>VLOOKUP(B8908,Master!$A$2:$C$11,2,FALSE)</f>
        <v>America</v>
      </c>
      <c r="Q8908" s="39" t="str">
        <f>VLOOKUP(D8908,GL_Master!$A$1:$D$80,2,FALSE)</f>
        <v>PL</v>
      </c>
      <c r="R8908" s="39" t="str">
        <f>VLOOKUP(D8908,GL_Master!$A$1:$D$80,3,FALSE)</f>
        <v>Travelling and conveyance</v>
      </c>
      <c r="S8908" s="39" t="str">
        <f>VLOOKUP(D8908,GL_Master!$A$1:$D$80,4,FALSE)</f>
        <v>Local conveyance</v>
      </c>
    </row>
    <row r="8909" spans="1:19" x14ac:dyDescent="0.25">
      <c r="A8909" s="39" t="s">
        <v>262</v>
      </c>
      <c r="B8909" s="39" t="s">
        <v>235</v>
      </c>
      <c r="C8909" s="7">
        <v>44044</v>
      </c>
      <c r="D8909" s="39" t="s">
        <v>31</v>
      </c>
      <c r="E8909" s="39">
        <v>35</v>
      </c>
      <c r="F8909" s="82">
        <f t="shared" si="417"/>
        <v>3.5000000000000003E-2</v>
      </c>
      <c r="G8909" s="39">
        <f>VLOOKUP(N8909,Currecny_M!$A$1:$P$10,2,FALSE)</f>
        <v>75</v>
      </c>
      <c r="H8909" s="39">
        <f>MATCH(C8909,Currecny_M!$A$1:$P$1,0)</f>
        <v>6</v>
      </c>
      <c r="I8909" s="39">
        <f>VLOOKUP(N8909,Currecny_M!$A$1:$P$10,MATCH(Database!C8909,Currecny_M!$A$1:$P$1,0),FALSE)</f>
        <v>78.05</v>
      </c>
      <c r="J8909" s="82">
        <f t="shared" si="418"/>
        <v>2.7317500000000003</v>
      </c>
      <c r="K8909" s="39">
        <f>VLOOKUP('Cover page'!$B$6,Currecny_M!$A$1:$P$10,MATCH(Database!C8909,Currecny_M!$A$1:$P$1,0),FALSE)</f>
        <v>1</v>
      </c>
      <c r="L8909" s="82">
        <f t="shared" si="419"/>
        <v>2.7317500000000003</v>
      </c>
      <c r="M8909" s="82">
        <f>((E8909/$F$1)*VLOOKUP(N8909,Currecny_M!$A$1:$P$10,MATCH(Database!C8909,Currecny_M!$A$1:$P$1,0),FALSE))/VLOOKUP('Cover page'!$B$6,Currecny_M!$A$1:$P$10,MATCH(Database!C8909,Currecny_M!$A$1:$P$1,0),FALSE)</f>
        <v>2.7317500000000003</v>
      </c>
      <c r="N8909" s="6" t="str">
        <f>VLOOKUP(B8909,Master!$A$2:$C$11,3,FALSE)</f>
        <v>USD</v>
      </c>
      <c r="O8909" s="6" t="str">
        <f>VLOOKUP(B8909,Master!$A$2:$C$11,2,FALSE)</f>
        <v>America</v>
      </c>
      <c r="Q8909" s="39" t="str">
        <f>VLOOKUP(D8909,GL_Master!$A$1:$D$80,2,FALSE)</f>
        <v>PL</v>
      </c>
      <c r="R8909" s="39" t="str">
        <f>VLOOKUP(D8909,GL_Master!$A$1:$D$80,3,FALSE)</f>
        <v>Office expenses</v>
      </c>
      <c r="S8909" s="39" t="str">
        <f>VLOOKUP(D8909,GL_Master!$A$1:$D$80,4,FALSE)</f>
        <v>Parking charges</v>
      </c>
    </row>
    <row r="8910" spans="1:19" x14ac:dyDescent="0.25">
      <c r="A8910" s="39" t="s">
        <v>262</v>
      </c>
      <c r="B8910" s="39" t="s">
        <v>235</v>
      </c>
      <c r="C8910" s="7">
        <v>44044</v>
      </c>
      <c r="D8910" s="39" t="s">
        <v>101</v>
      </c>
      <c r="E8910" s="39">
        <v>36</v>
      </c>
      <c r="F8910" s="82">
        <f t="shared" si="417"/>
        <v>3.5999999999999997E-2</v>
      </c>
      <c r="G8910" s="39">
        <f>VLOOKUP(N8910,Currecny_M!$A$1:$P$10,2,FALSE)</f>
        <v>75</v>
      </c>
      <c r="H8910" s="39">
        <f>MATCH(C8910,Currecny_M!$A$1:$P$1,0)</f>
        <v>6</v>
      </c>
      <c r="I8910" s="39">
        <f>VLOOKUP(N8910,Currecny_M!$A$1:$P$10,MATCH(Database!C8910,Currecny_M!$A$1:$P$1,0),FALSE)</f>
        <v>78.05</v>
      </c>
      <c r="J8910" s="82">
        <f t="shared" si="418"/>
        <v>2.8097999999999996</v>
      </c>
      <c r="K8910" s="39">
        <f>VLOOKUP('Cover page'!$B$6,Currecny_M!$A$1:$P$10,MATCH(Database!C8910,Currecny_M!$A$1:$P$1,0),FALSE)</f>
        <v>1</v>
      </c>
      <c r="L8910" s="82">
        <f t="shared" si="419"/>
        <v>2.8097999999999996</v>
      </c>
      <c r="M8910" s="82">
        <f>((E8910/$F$1)*VLOOKUP(N8910,Currecny_M!$A$1:$P$10,MATCH(Database!C8910,Currecny_M!$A$1:$P$1,0),FALSE))/VLOOKUP('Cover page'!$B$6,Currecny_M!$A$1:$P$10,MATCH(Database!C8910,Currecny_M!$A$1:$P$1,0),FALSE)</f>
        <v>2.8097999999999996</v>
      </c>
      <c r="N8910" s="6" t="str">
        <f>VLOOKUP(B8910,Master!$A$2:$C$11,3,FALSE)</f>
        <v>USD</v>
      </c>
      <c r="O8910" s="6" t="str">
        <f>VLOOKUP(B8910,Master!$A$2:$C$11,2,FALSE)</f>
        <v>America</v>
      </c>
      <c r="Q8910" s="39" t="str">
        <f>VLOOKUP(D8910,GL_Master!$A$1:$D$80,2,FALSE)</f>
        <v>PL</v>
      </c>
      <c r="R8910" s="39" t="str">
        <f>VLOOKUP(D8910,GL_Master!$A$1:$D$80,3,FALSE)</f>
        <v>COGS</v>
      </c>
      <c r="S8910" s="39" t="str">
        <f>VLOOKUP(D8910,GL_Master!$A$1:$D$80,4,FALSE)</f>
        <v>Purchase of other traded goods</v>
      </c>
    </row>
    <row r="8911" spans="1:19" x14ac:dyDescent="0.25">
      <c r="A8911" s="39" t="s">
        <v>262</v>
      </c>
      <c r="B8911" s="39" t="s">
        <v>235</v>
      </c>
      <c r="C8911" s="7">
        <v>44044</v>
      </c>
      <c r="D8911" s="39" t="s">
        <v>102</v>
      </c>
      <c r="E8911" s="39">
        <v>36</v>
      </c>
      <c r="F8911" s="82">
        <f t="shared" si="417"/>
        <v>3.5999999999999997E-2</v>
      </c>
      <c r="G8911" s="39">
        <f>VLOOKUP(N8911,Currecny_M!$A$1:$P$10,2,FALSE)</f>
        <v>75</v>
      </c>
      <c r="H8911" s="39">
        <f>MATCH(C8911,Currecny_M!$A$1:$P$1,0)</f>
        <v>6</v>
      </c>
      <c r="I8911" s="39">
        <f>VLOOKUP(N8911,Currecny_M!$A$1:$P$10,MATCH(Database!C8911,Currecny_M!$A$1:$P$1,0),FALSE)</f>
        <v>78.05</v>
      </c>
      <c r="J8911" s="82">
        <f t="shared" si="418"/>
        <v>2.8097999999999996</v>
      </c>
      <c r="K8911" s="39">
        <f>VLOOKUP('Cover page'!$B$6,Currecny_M!$A$1:$P$10,MATCH(Database!C8911,Currecny_M!$A$1:$P$1,0),FALSE)</f>
        <v>1</v>
      </c>
      <c r="L8911" s="82">
        <f t="shared" si="419"/>
        <v>2.8097999999999996</v>
      </c>
      <c r="M8911" s="82">
        <f>((E8911/$F$1)*VLOOKUP(N8911,Currecny_M!$A$1:$P$10,MATCH(Database!C8911,Currecny_M!$A$1:$P$1,0),FALSE))/VLOOKUP('Cover page'!$B$6,Currecny_M!$A$1:$P$10,MATCH(Database!C8911,Currecny_M!$A$1:$P$1,0),FALSE)</f>
        <v>2.8097999999999996</v>
      </c>
      <c r="N8911" s="6" t="str">
        <f>VLOOKUP(B8911,Master!$A$2:$C$11,3,FALSE)</f>
        <v>USD</v>
      </c>
      <c r="O8911" s="6" t="str">
        <f>VLOOKUP(B8911,Master!$A$2:$C$11,2,FALSE)</f>
        <v>America</v>
      </c>
      <c r="Q8911" s="39" t="str">
        <f>VLOOKUP(D8911,GL_Master!$A$1:$D$80,2,FALSE)</f>
        <v>PL</v>
      </c>
      <c r="R8911" s="39" t="str">
        <f>VLOOKUP(D8911,GL_Master!$A$1:$D$80,3,FALSE)</f>
        <v>Staff welfare expenses</v>
      </c>
      <c r="S8911" s="39" t="str">
        <f>VLOOKUP(D8911,GL_Master!$A$1:$D$80,4,FALSE)</f>
        <v>Diwali Expense</v>
      </c>
    </row>
    <row r="8912" spans="1:19" x14ac:dyDescent="0.25">
      <c r="A8912" s="39" t="s">
        <v>262</v>
      </c>
      <c r="B8912" s="39" t="s">
        <v>235</v>
      </c>
      <c r="C8912" s="7">
        <v>44044</v>
      </c>
      <c r="D8912" s="39" t="s">
        <v>20</v>
      </c>
      <c r="E8912" s="39">
        <v>70</v>
      </c>
      <c r="F8912" s="82">
        <f t="shared" si="417"/>
        <v>7.0000000000000007E-2</v>
      </c>
      <c r="G8912" s="39">
        <f>VLOOKUP(N8912,Currecny_M!$A$1:$P$10,2,FALSE)</f>
        <v>75</v>
      </c>
      <c r="H8912" s="39">
        <f>MATCH(C8912,Currecny_M!$A$1:$P$1,0)</f>
        <v>6</v>
      </c>
      <c r="I8912" s="39">
        <f>VLOOKUP(N8912,Currecny_M!$A$1:$P$10,MATCH(Database!C8912,Currecny_M!$A$1:$P$1,0),FALSE)</f>
        <v>78.05</v>
      </c>
      <c r="J8912" s="82">
        <f t="shared" si="418"/>
        <v>5.4635000000000007</v>
      </c>
      <c r="K8912" s="39">
        <f>VLOOKUP('Cover page'!$B$6,Currecny_M!$A$1:$P$10,MATCH(Database!C8912,Currecny_M!$A$1:$P$1,0),FALSE)</f>
        <v>1</v>
      </c>
      <c r="L8912" s="82">
        <f t="shared" si="419"/>
        <v>5.4635000000000007</v>
      </c>
      <c r="M8912" s="82">
        <f>((E8912/$F$1)*VLOOKUP(N8912,Currecny_M!$A$1:$P$10,MATCH(Database!C8912,Currecny_M!$A$1:$P$1,0),FALSE))/VLOOKUP('Cover page'!$B$6,Currecny_M!$A$1:$P$10,MATCH(Database!C8912,Currecny_M!$A$1:$P$1,0),FALSE)</f>
        <v>5.4635000000000007</v>
      </c>
      <c r="N8912" s="6" t="str">
        <f>VLOOKUP(B8912,Master!$A$2:$C$11,3,FALSE)</f>
        <v>USD</v>
      </c>
      <c r="O8912" s="6" t="str">
        <f>VLOOKUP(B8912,Master!$A$2:$C$11,2,FALSE)</f>
        <v>America</v>
      </c>
      <c r="Q8912" s="39" t="str">
        <f>VLOOKUP(D8912,GL_Master!$A$1:$D$80,2,FALSE)</f>
        <v>PL</v>
      </c>
      <c r="R8912" s="39" t="str">
        <f>VLOOKUP(D8912,GL_Master!$A$1:$D$80,3,FALSE)</f>
        <v>Selling and Marketing expenses</v>
      </c>
      <c r="S8912" s="39" t="str">
        <f>VLOOKUP(D8912,GL_Master!$A$1:$D$80,4,FALSE)</f>
        <v>Business promotion</v>
      </c>
    </row>
    <row r="8913" spans="1:19" x14ac:dyDescent="0.25">
      <c r="A8913" s="39" t="s">
        <v>262</v>
      </c>
      <c r="B8913" s="39" t="s">
        <v>235</v>
      </c>
      <c r="C8913" s="7">
        <v>44044</v>
      </c>
      <c r="D8913" s="39" t="s">
        <v>29</v>
      </c>
      <c r="E8913" s="39">
        <v>73</v>
      </c>
      <c r="F8913" s="82">
        <f t="shared" si="417"/>
        <v>7.2999999999999995E-2</v>
      </c>
      <c r="G8913" s="39">
        <f>VLOOKUP(N8913,Currecny_M!$A$1:$P$10,2,FALSE)</f>
        <v>75</v>
      </c>
      <c r="H8913" s="39">
        <f>MATCH(C8913,Currecny_M!$A$1:$P$1,0)</f>
        <v>6</v>
      </c>
      <c r="I8913" s="39">
        <f>VLOOKUP(N8913,Currecny_M!$A$1:$P$10,MATCH(Database!C8913,Currecny_M!$A$1:$P$1,0),FALSE)</f>
        <v>78.05</v>
      </c>
      <c r="J8913" s="82">
        <f t="shared" si="418"/>
        <v>5.6976499999999994</v>
      </c>
      <c r="K8913" s="39">
        <f>VLOOKUP('Cover page'!$B$6,Currecny_M!$A$1:$P$10,MATCH(Database!C8913,Currecny_M!$A$1:$P$1,0),FALSE)</f>
        <v>1</v>
      </c>
      <c r="L8913" s="82">
        <f t="shared" si="419"/>
        <v>5.6976499999999994</v>
      </c>
      <c r="M8913" s="82">
        <f>((E8913/$F$1)*VLOOKUP(N8913,Currecny_M!$A$1:$P$10,MATCH(Database!C8913,Currecny_M!$A$1:$P$1,0),FALSE))/VLOOKUP('Cover page'!$B$6,Currecny_M!$A$1:$P$10,MATCH(Database!C8913,Currecny_M!$A$1:$P$1,0),FALSE)</f>
        <v>5.6976499999999994</v>
      </c>
      <c r="N8913" s="6" t="str">
        <f>VLOOKUP(B8913,Master!$A$2:$C$11,3,FALSE)</f>
        <v>USD</v>
      </c>
      <c r="O8913" s="6" t="str">
        <f>VLOOKUP(B8913,Master!$A$2:$C$11,2,FALSE)</f>
        <v>America</v>
      </c>
      <c r="Q8913" s="39" t="str">
        <f>VLOOKUP(D8913,GL_Master!$A$1:$D$80,2,FALSE)</f>
        <v>PL</v>
      </c>
      <c r="R8913" s="39" t="str">
        <f>VLOOKUP(D8913,GL_Master!$A$1:$D$80,3,FALSE)</f>
        <v>Communication &amp; internet exp</v>
      </c>
      <c r="S8913" s="39" t="str">
        <f>VLOOKUP(D8913,GL_Master!$A$1:$D$80,4,FALSE)</f>
        <v>Communication cost</v>
      </c>
    </row>
    <row r="8914" spans="1:19" x14ac:dyDescent="0.25">
      <c r="A8914" s="39" t="s">
        <v>262</v>
      </c>
      <c r="B8914" s="39" t="s">
        <v>235</v>
      </c>
      <c r="C8914" s="7">
        <v>44044</v>
      </c>
      <c r="D8914" s="39" t="s">
        <v>41</v>
      </c>
      <c r="E8914" s="39">
        <v>37</v>
      </c>
      <c r="F8914" s="82">
        <f t="shared" si="417"/>
        <v>3.6999999999999998E-2</v>
      </c>
      <c r="G8914" s="39">
        <f>VLOOKUP(N8914,Currecny_M!$A$1:$P$10,2,FALSE)</f>
        <v>75</v>
      </c>
      <c r="H8914" s="39">
        <f>MATCH(C8914,Currecny_M!$A$1:$P$1,0)</f>
        <v>6</v>
      </c>
      <c r="I8914" s="39">
        <f>VLOOKUP(N8914,Currecny_M!$A$1:$P$10,MATCH(Database!C8914,Currecny_M!$A$1:$P$1,0),FALSE)</f>
        <v>78.05</v>
      </c>
      <c r="J8914" s="82">
        <f t="shared" si="418"/>
        <v>2.8878499999999998</v>
      </c>
      <c r="K8914" s="39">
        <f>VLOOKUP('Cover page'!$B$6,Currecny_M!$A$1:$P$10,MATCH(Database!C8914,Currecny_M!$A$1:$P$1,0),FALSE)</f>
        <v>1</v>
      </c>
      <c r="L8914" s="82">
        <f t="shared" si="419"/>
        <v>2.8878499999999998</v>
      </c>
      <c r="M8914" s="82">
        <f>((E8914/$F$1)*VLOOKUP(N8914,Currecny_M!$A$1:$P$10,MATCH(Database!C8914,Currecny_M!$A$1:$P$1,0),FALSE))/VLOOKUP('Cover page'!$B$6,Currecny_M!$A$1:$P$10,MATCH(Database!C8914,Currecny_M!$A$1:$P$1,0),FALSE)</f>
        <v>2.8878499999999998</v>
      </c>
      <c r="N8914" s="6" t="str">
        <f>VLOOKUP(B8914,Master!$A$2:$C$11,3,FALSE)</f>
        <v>USD</v>
      </c>
      <c r="O8914" s="6" t="str">
        <f>VLOOKUP(B8914,Master!$A$2:$C$11,2,FALSE)</f>
        <v>America</v>
      </c>
      <c r="Q8914" s="39" t="str">
        <f>VLOOKUP(D8914,GL_Master!$A$1:$D$80,2,FALSE)</f>
        <v>PL</v>
      </c>
      <c r="R8914" s="39" t="str">
        <f>VLOOKUP(D8914,GL_Master!$A$1:$D$80,3,FALSE)</f>
        <v>Communication &amp; internet exp</v>
      </c>
      <c r="S8914" s="39" t="str">
        <f>VLOOKUP(D8914,GL_Master!$A$1:$D$80,4,FALSE)</f>
        <v>Communication cost</v>
      </c>
    </row>
    <row r="8915" spans="1:19" x14ac:dyDescent="0.25">
      <c r="A8915" s="39" t="s">
        <v>262</v>
      </c>
      <c r="B8915" s="39" t="s">
        <v>235</v>
      </c>
      <c r="C8915" s="7">
        <v>44044</v>
      </c>
      <c r="D8915" s="39" t="s">
        <v>103</v>
      </c>
      <c r="E8915" s="39">
        <v>71</v>
      </c>
      <c r="F8915" s="82">
        <f t="shared" si="417"/>
        <v>7.0999999999999994E-2</v>
      </c>
      <c r="G8915" s="39">
        <f>VLOOKUP(N8915,Currecny_M!$A$1:$P$10,2,FALSE)</f>
        <v>75</v>
      </c>
      <c r="H8915" s="39">
        <f>MATCH(C8915,Currecny_M!$A$1:$P$1,0)</f>
        <v>6</v>
      </c>
      <c r="I8915" s="39">
        <f>VLOOKUP(N8915,Currecny_M!$A$1:$P$10,MATCH(Database!C8915,Currecny_M!$A$1:$P$1,0),FALSE)</f>
        <v>78.05</v>
      </c>
      <c r="J8915" s="82">
        <f t="shared" si="418"/>
        <v>5.5415499999999991</v>
      </c>
      <c r="K8915" s="39">
        <f>VLOOKUP('Cover page'!$B$6,Currecny_M!$A$1:$P$10,MATCH(Database!C8915,Currecny_M!$A$1:$P$1,0),FALSE)</f>
        <v>1</v>
      </c>
      <c r="L8915" s="82">
        <f t="shared" si="419"/>
        <v>5.5415499999999991</v>
      </c>
      <c r="M8915" s="82">
        <f>((E8915/$F$1)*VLOOKUP(N8915,Currecny_M!$A$1:$P$10,MATCH(Database!C8915,Currecny_M!$A$1:$P$1,0),FALSE))/VLOOKUP('Cover page'!$B$6,Currecny_M!$A$1:$P$10,MATCH(Database!C8915,Currecny_M!$A$1:$P$1,0),FALSE)</f>
        <v>5.5415499999999991</v>
      </c>
      <c r="N8915" s="6" t="str">
        <f>VLOOKUP(B8915,Master!$A$2:$C$11,3,FALSE)</f>
        <v>USD</v>
      </c>
      <c r="O8915" s="6" t="str">
        <f>VLOOKUP(B8915,Master!$A$2:$C$11,2,FALSE)</f>
        <v>America</v>
      </c>
      <c r="Q8915" s="39" t="str">
        <f>VLOOKUP(D8915,GL_Master!$A$1:$D$80,2,FALSE)</f>
        <v>PL</v>
      </c>
      <c r="R8915" s="39" t="str">
        <f>VLOOKUP(D8915,GL_Master!$A$1:$D$80,3,FALSE)</f>
        <v>Communication &amp; internet exp</v>
      </c>
      <c r="S8915" s="39" t="str">
        <f>VLOOKUP(D8915,GL_Master!$A$1:$D$80,4,FALSE)</f>
        <v>Communication cost</v>
      </c>
    </row>
    <row r="8916" spans="1:19" x14ac:dyDescent="0.25">
      <c r="A8916" s="39" t="s">
        <v>262</v>
      </c>
      <c r="B8916" s="39" t="s">
        <v>235</v>
      </c>
      <c r="C8916" s="7">
        <v>44044</v>
      </c>
      <c r="D8916" s="39" t="s">
        <v>104</v>
      </c>
      <c r="E8916" s="39">
        <v>110</v>
      </c>
      <c r="F8916" s="82">
        <f t="shared" si="417"/>
        <v>0.11</v>
      </c>
      <c r="G8916" s="39">
        <f>VLOOKUP(N8916,Currecny_M!$A$1:$P$10,2,FALSE)</f>
        <v>75</v>
      </c>
      <c r="H8916" s="39">
        <f>MATCH(C8916,Currecny_M!$A$1:$P$1,0)</f>
        <v>6</v>
      </c>
      <c r="I8916" s="39">
        <f>VLOOKUP(N8916,Currecny_M!$A$1:$P$10,MATCH(Database!C8916,Currecny_M!$A$1:$P$1,0),FALSE)</f>
        <v>78.05</v>
      </c>
      <c r="J8916" s="82">
        <f t="shared" si="418"/>
        <v>8.5854999999999997</v>
      </c>
      <c r="K8916" s="39">
        <f>VLOOKUP('Cover page'!$B$6,Currecny_M!$A$1:$P$10,MATCH(Database!C8916,Currecny_M!$A$1:$P$1,0),FALSE)</f>
        <v>1</v>
      </c>
      <c r="L8916" s="82">
        <f t="shared" si="419"/>
        <v>8.5854999999999997</v>
      </c>
      <c r="M8916" s="82">
        <f>((E8916/$F$1)*VLOOKUP(N8916,Currecny_M!$A$1:$P$10,MATCH(Database!C8916,Currecny_M!$A$1:$P$1,0),FALSE))/VLOOKUP('Cover page'!$B$6,Currecny_M!$A$1:$P$10,MATCH(Database!C8916,Currecny_M!$A$1:$P$1,0),FALSE)</f>
        <v>8.5854999999999997</v>
      </c>
      <c r="N8916" s="6" t="str">
        <f>VLOOKUP(B8916,Master!$A$2:$C$11,3,FALSE)</f>
        <v>USD</v>
      </c>
      <c r="O8916" s="6" t="str">
        <f>VLOOKUP(B8916,Master!$A$2:$C$11,2,FALSE)</f>
        <v>America</v>
      </c>
      <c r="Q8916" s="39" t="str">
        <f>VLOOKUP(D8916,GL_Master!$A$1:$D$80,2,FALSE)</f>
        <v>PL</v>
      </c>
      <c r="R8916" s="39" t="str">
        <f>VLOOKUP(D8916,GL_Master!$A$1:$D$80,3,FALSE)</f>
        <v>Legal &amp; Professional expenses</v>
      </c>
      <c r="S8916" s="39" t="str">
        <f>VLOOKUP(D8916,GL_Master!$A$1:$D$80,4,FALSE)</f>
        <v>Professional Fees - Others</v>
      </c>
    </row>
    <row r="8917" spans="1:19" x14ac:dyDescent="0.25">
      <c r="A8917" s="39" t="s">
        <v>262</v>
      </c>
      <c r="B8917" s="39" t="s">
        <v>235</v>
      </c>
      <c r="C8917" s="7">
        <v>44044</v>
      </c>
      <c r="D8917" s="39" t="s">
        <v>105</v>
      </c>
      <c r="E8917" s="39">
        <v>76</v>
      </c>
      <c r="F8917" s="82">
        <f t="shared" si="417"/>
        <v>7.5999999999999998E-2</v>
      </c>
      <c r="G8917" s="39">
        <f>VLOOKUP(N8917,Currecny_M!$A$1:$P$10,2,FALSE)</f>
        <v>75</v>
      </c>
      <c r="H8917" s="39">
        <f>MATCH(C8917,Currecny_M!$A$1:$P$1,0)</f>
        <v>6</v>
      </c>
      <c r="I8917" s="39">
        <f>VLOOKUP(N8917,Currecny_M!$A$1:$P$10,MATCH(Database!C8917,Currecny_M!$A$1:$P$1,0),FALSE)</f>
        <v>78.05</v>
      </c>
      <c r="J8917" s="82">
        <f t="shared" si="418"/>
        <v>5.9318</v>
      </c>
      <c r="K8917" s="39">
        <f>VLOOKUP('Cover page'!$B$6,Currecny_M!$A$1:$P$10,MATCH(Database!C8917,Currecny_M!$A$1:$P$1,0),FALSE)</f>
        <v>1</v>
      </c>
      <c r="L8917" s="82">
        <f t="shared" si="419"/>
        <v>5.9318</v>
      </c>
      <c r="M8917" s="82">
        <f>((E8917/$F$1)*VLOOKUP(N8917,Currecny_M!$A$1:$P$10,MATCH(Database!C8917,Currecny_M!$A$1:$P$1,0),FALSE))/VLOOKUP('Cover page'!$B$6,Currecny_M!$A$1:$P$10,MATCH(Database!C8917,Currecny_M!$A$1:$P$1,0),FALSE)</f>
        <v>5.9318</v>
      </c>
      <c r="N8917" s="6" t="str">
        <f>VLOOKUP(B8917,Master!$A$2:$C$11,3,FALSE)</f>
        <v>USD</v>
      </c>
      <c r="O8917" s="6" t="str">
        <f>VLOOKUP(B8917,Master!$A$2:$C$11,2,FALSE)</f>
        <v>America</v>
      </c>
      <c r="Q8917" s="39" t="str">
        <f>VLOOKUP(D8917,GL_Master!$A$1:$D$80,2,FALSE)</f>
        <v>PL</v>
      </c>
      <c r="R8917" s="39" t="str">
        <f>VLOOKUP(D8917,GL_Master!$A$1:$D$80,3,FALSE)</f>
        <v>Travelling and conveyance</v>
      </c>
      <c r="S8917" s="39" t="str">
        <f>VLOOKUP(D8917,GL_Master!$A$1:$D$80,4,FALSE)</f>
        <v>Car hiring and rental services</v>
      </c>
    </row>
    <row r="8918" spans="1:19" x14ac:dyDescent="0.25">
      <c r="A8918" s="39" t="s">
        <v>262</v>
      </c>
      <c r="B8918" s="39" t="s">
        <v>235</v>
      </c>
      <c r="C8918" s="7">
        <v>44044</v>
      </c>
      <c r="D8918" s="39" t="s">
        <v>106</v>
      </c>
      <c r="E8918" s="39">
        <v>36</v>
      </c>
      <c r="F8918" s="82">
        <f t="shared" si="417"/>
        <v>3.5999999999999997E-2</v>
      </c>
      <c r="G8918" s="39">
        <f>VLOOKUP(N8918,Currecny_M!$A$1:$P$10,2,FALSE)</f>
        <v>75</v>
      </c>
      <c r="H8918" s="39">
        <f>MATCH(C8918,Currecny_M!$A$1:$P$1,0)</f>
        <v>6</v>
      </c>
      <c r="I8918" s="39">
        <f>VLOOKUP(N8918,Currecny_M!$A$1:$P$10,MATCH(Database!C8918,Currecny_M!$A$1:$P$1,0),FALSE)</f>
        <v>78.05</v>
      </c>
      <c r="J8918" s="82">
        <f t="shared" si="418"/>
        <v>2.8097999999999996</v>
      </c>
      <c r="K8918" s="39">
        <f>VLOOKUP('Cover page'!$B$6,Currecny_M!$A$1:$P$10,MATCH(Database!C8918,Currecny_M!$A$1:$P$1,0),FALSE)</f>
        <v>1</v>
      </c>
      <c r="L8918" s="82">
        <f t="shared" si="419"/>
        <v>2.8097999999999996</v>
      </c>
      <c r="M8918" s="82">
        <f>((E8918/$F$1)*VLOOKUP(N8918,Currecny_M!$A$1:$P$10,MATCH(Database!C8918,Currecny_M!$A$1:$P$1,0),FALSE))/VLOOKUP('Cover page'!$B$6,Currecny_M!$A$1:$P$10,MATCH(Database!C8918,Currecny_M!$A$1:$P$1,0),FALSE)</f>
        <v>2.8097999999999996</v>
      </c>
      <c r="N8918" s="6" t="str">
        <f>VLOOKUP(B8918,Master!$A$2:$C$11,3,FALSE)</f>
        <v>USD</v>
      </c>
      <c r="O8918" s="6" t="str">
        <f>VLOOKUP(B8918,Master!$A$2:$C$11,2,FALSE)</f>
        <v>America</v>
      </c>
      <c r="Q8918" s="39" t="str">
        <f>VLOOKUP(D8918,GL_Master!$A$1:$D$80,2,FALSE)</f>
        <v>PL</v>
      </c>
      <c r="R8918" s="39" t="str">
        <f>VLOOKUP(D8918,GL_Master!$A$1:$D$80,3,FALSE)</f>
        <v>Communication &amp; internet exp</v>
      </c>
      <c r="S8918" s="39" t="str">
        <f>VLOOKUP(D8918,GL_Master!$A$1:$D$80,4,FALSE)</f>
        <v>Printing &amp; Stationary</v>
      </c>
    </row>
    <row r="8919" spans="1:19" x14ac:dyDescent="0.25">
      <c r="A8919" s="39" t="s">
        <v>262</v>
      </c>
      <c r="B8919" s="39" t="s">
        <v>235</v>
      </c>
      <c r="C8919" s="7">
        <v>44044</v>
      </c>
      <c r="D8919" s="39" t="s">
        <v>32</v>
      </c>
      <c r="E8919" s="39">
        <v>37</v>
      </c>
      <c r="F8919" s="82">
        <f t="shared" si="417"/>
        <v>3.6999999999999998E-2</v>
      </c>
      <c r="G8919" s="39">
        <f>VLOOKUP(N8919,Currecny_M!$A$1:$P$10,2,FALSE)</f>
        <v>75</v>
      </c>
      <c r="H8919" s="39">
        <f>MATCH(C8919,Currecny_M!$A$1:$P$1,0)</f>
        <v>6</v>
      </c>
      <c r="I8919" s="39">
        <f>VLOOKUP(N8919,Currecny_M!$A$1:$P$10,MATCH(Database!C8919,Currecny_M!$A$1:$P$1,0),FALSE)</f>
        <v>78.05</v>
      </c>
      <c r="J8919" s="82">
        <f t="shared" si="418"/>
        <v>2.8878499999999998</v>
      </c>
      <c r="K8919" s="39">
        <f>VLOOKUP('Cover page'!$B$6,Currecny_M!$A$1:$P$10,MATCH(Database!C8919,Currecny_M!$A$1:$P$1,0),FALSE)</f>
        <v>1</v>
      </c>
      <c r="L8919" s="82">
        <f t="shared" si="419"/>
        <v>2.8878499999999998</v>
      </c>
      <c r="M8919" s="82">
        <f>((E8919/$F$1)*VLOOKUP(N8919,Currecny_M!$A$1:$P$10,MATCH(Database!C8919,Currecny_M!$A$1:$P$1,0),FALSE))/VLOOKUP('Cover page'!$B$6,Currecny_M!$A$1:$P$10,MATCH(Database!C8919,Currecny_M!$A$1:$P$1,0),FALSE)</f>
        <v>2.8878499999999998</v>
      </c>
      <c r="N8919" s="6" t="str">
        <f>VLOOKUP(B8919,Master!$A$2:$C$11,3,FALSE)</f>
        <v>USD</v>
      </c>
      <c r="O8919" s="6" t="str">
        <f>VLOOKUP(B8919,Master!$A$2:$C$11,2,FALSE)</f>
        <v>America</v>
      </c>
      <c r="Q8919" s="39" t="str">
        <f>VLOOKUP(D8919,GL_Master!$A$1:$D$80,2,FALSE)</f>
        <v>PL</v>
      </c>
      <c r="R8919" s="39" t="str">
        <f>VLOOKUP(D8919,GL_Master!$A$1:$D$80,3,FALSE)</f>
        <v>Communication &amp; internet exp</v>
      </c>
      <c r="S8919" s="39" t="str">
        <f>VLOOKUP(D8919,GL_Master!$A$1:$D$80,4,FALSE)</f>
        <v>Printing &amp; Stationary</v>
      </c>
    </row>
    <row r="8920" spans="1:19" x14ac:dyDescent="0.25">
      <c r="A8920" s="39" t="s">
        <v>262</v>
      </c>
      <c r="B8920" s="39" t="s">
        <v>235</v>
      </c>
      <c r="C8920" s="7">
        <v>44044</v>
      </c>
      <c r="D8920" s="39" t="s">
        <v>35</v>
      </c>
      <c r="E8920" s="39">
        <v>105</v>
      </c>
      <c r="F8920" s="82">
        <f t="shared" si="417"/>
        <v>0.105</v>
      </c>
      <c r="G8920" s="39">
        <f>VLOOKUP(N8920,Currecny_M!$A$1:$P$10,2,FALSE)</f>
        <v>75</v>
      </c>
      <c r="H8920" s="39">
        <f>MATCH(C8920,Currecny_M!$A$1:$P$1,0)</f>
        <v>6</v>
      </c>
      <c r="I8920" s="39">
        <f>VLOOKUP(N8920,Currecny_M!$A$1:$P$10,MATCH(Database!C8920,Currecny_M!$A$1:$P$1,0),FALSE)</f>
        <v>78.05</v>
      </c>
      <c r="J8920" s="82">
        <f t="shared" si="418"/>
        <v>8.1952499999999997</v>
      </c>
      <c r="K8920" s="39">
        <f>VLOOKUP('Cover page'!$B$6,Currecny_M!$A$1:$P$10,MATCH(Database!C8920,Currecny_M!$A$1:$P$1,0),FALSE)</f>
        <v>1</v>
      </c>
      <c r="L8920" s="82">
        <f t="shared" si="419"/>
        <v>8.1952499999999997</v>
      </c>
      <c r="M8920" s="82">
        <f>((E8920/$F$1)*VLOOKUP(N8920,Currecny_M!$A$1:$P$10,MATCH(Database!C8920,Currecny_M!$A$1:$P$1,0),FALSE))/VLOOKUP('Cover page'!$B$6,Currecny_M!$A$1:$P$10,MATCH(Database!C8920,Currecny_M!$A$1:$P$1,0),FALSE)</f>
        <v>8.1952499999999997</v>
      </c>
      <c r="N8920" s="6" t="str">
        <f>VLOOKUP(B8920,Master!$A$2:$C$11,3,FALSE)</f>
        <v>USD</v>
      </c>
      <c r="O8920" s="6" t="str">
        <f>VLOOKUP(B8920,Master!$A$2:$C$11,2,FALSE)</f>
        <v>America</v>
      </c>
      <c r="Q8920" s="39" t="str">
        <f>VLOOKUP(D8920,GL_Master!$A$1:$D$80,2,FALSE)</f>
        <v>PL</v>
      </c>
      <c r="R8920" s="39" t="str">
        <f>VLOOKUP(D8920,GL_Master!$A$1:$D$80,3,FALSE)</f>
        <v>Security Expenses</v>
      </c>
      <c r="S8920" s="39" t="str">
        <f>VLOOKUP(D8920,GL_Master!$A$1:$D$80,4,FALSE)</f>
        <v>Security Expenses others</v>
      </c>
    </row>
    <row r="8921" spans="1:19" x14ac:dyDescent="0.25">
      <c r="A8921" s="39" t="s">
        <v>262</v>
      </c>
      <c r="B8921" s="39" t="s">
        <v>235</v>
      </c>
      <c r="C8921" s="7">
        <v>44044</v>
      </c>
      <c r="D8921" s="39" t="s">
        <v>38</v>
      </c>
      <c r="E8921" s="39">
        <v>36</v>
      </c>
      <c r="F8921" s="82">
        <f t="shared" si="417"/>
        <v>3.5999999999999997E-2</v>
      </c>
      <c r="G8921" s="39">
        <f>VLOOKUP(N8921,Currecny_M!$A$1:$P$10,2,FALSE)</f>
        <v>75</v>
      </c>
      <c r="H8921" s="39">
        <f>MATCH(C8921,Currecny_M!$A$1:$P$1,0)</f>
        <v>6</v>
      </c>
      <c r="I8921" s="39">
        <f>VLOOKUP(N8921,Currecny_M!$A$1:$P$10,MATCH(Database!C8921,Currecny_M!$A$1:$P$1,0),FALSE)</f>
        <v>78.05</v>
      </c>
      <c r="J8921" s="82">
        <f t="shared" si="418"/>
        <v>2.8097999999999996</v>
      </c>
      <c r="K8921" s="39">
        <f>VLOOKUP('Cover page'!$B$6,Currecny_M!$A$1:$P$10,MATCH(Database!C8921,Currecny_M!$A$1:$P$1,0),FALSE)</f>
        <v>1</v>
      </c>
      <c r="L8921" s="82">
        <f t="shared" si="419"/>
        <v>2.8097999999999996</v>
      </c>
      <c r="M8921" s="82">
        <f>((E8921/$F$1)*VLOOKUP(N8921,Currecny_M!$A$1:$P$10,MATCH(Database!C8921,Currecny_M!$A$1:$P$1,0),FALSE))/VLOOKUP('Cover page'!$B$6,Currecny_M!$A$1:$P$10,MATCH(Database!C8921,Currecny_M!$A$1:$P$1,0),FALSE)</f>
        <v>2.8097999999999996</v>
      </c>
      <c r="N8921" s="6" t="str">
        <f>VLOOKUP(B8921,Master!$A$2:$C$11,3,FALSE)</f>
        <v>USD</v>
      </c>
      <c r="O8921" s="6" t="str">
        <f>VLOOKUP(B8921,Master!$A$2:$C$11,2,FALSE)</f>
        <v>America</v>
      </c>
      <c r="Q8921" s="39" t="str">
        <f>VLOOKUP(D8921,GL_Master!$A$1:$D$80,2,FALSE)</f>
        <v>PL</v>
      </c>
      <c r="R8921" s="39" t="str">
        <f>VLOOKUP(D8921,GL_Master!$A$1:$D$80,3,FALSE)</f>
        <v>House Keeping Expenses</v>
      </c>
      <c r="S8921" s="39" t="str">
        <f>VLOOKUP(D8921,GL_Master!$A$1:$D$80,4,FALSE)</f>
        <v>House Keeping Expenses</v>
      </c>
    </row>
    <row r="8922" spans="1:19" x14ac:dyDescent="0.25">
      <c r="A8922" s="39" t="s">
        <v>262</v>
      </c>
      <c r="B8922" s="39" t="s">
        <v>235</v>
      </c>
      <c r="C8922" s="7">
        <v>44044</v>
      </c>
      <c r="D8922" s="39" t="s">
        <v>107</v>
      </c>
      <c r="E8922" s="39">
        <v>37</v>
      </c>
      <c r="F8922" s="82">
        <f t="shared" si="417"/>
        <v>3.6999999999999998E-2</v>
      </c>
      <c r="G8922" s="39">
        <f>VLOOKUP(N8922,Currecny_M!$A$1:$P$10,2,FALSE)</f>
        <v>75</v>
      </c>
      <c r="H8922" s="39">
        <f>MATCH(C8922,Currecny_M!$A$1:$P$1,0)</f>
        <v>6</v>
      </c>
      <c r="I8922" s="39">
        <f>VLOOKUP(N8922,Currecny_M!$A$1:$P$10,MATCH(Database!C8922,Currecny_M!$A$1:$P$1,0),FALSE)</f>
        <v>78.05</v>
      </c>
      <c r="J8922" s="82">
        <f t="shared" si="418"/>
        <v>2.8878499999999998</v>
      </c>
      <c r="K8922" s="39">
        <f>VLOOKUP('Cover page'!$B$6,Currecny_M!$A$1:$P$10,MATCH(Database!C8922,Currecny_M!$A$1:$P$1,0),FALSE)</f>
        <v>1</v>
      </c>
      <c r="L8922" s="82">
        <f t="shared" si="419"/>
        <v>2.8878499999999998</v>
      </c>
      <c r="M8922" s="82">
        <f>((E8922/$F$1)*VLOOKUP(N8922,Currecny_M!$A$1:$P$10,MATCH(Database!C8922,Currecny_M!$A$1:$P$1,0),FALSE))/VLOOKUP('Cover page'!$B$6,Currecny_M!$A$1:$P$10,MATCH(Database!C8922,Currecny_M!$A$1:$P$1,0),FALSE)</f>
        <v>2.8878499999999998</v>
      </c>
      <c r="N8922" s="6" t="str">
        <f>VLOOKUP(B8922,Master!$A$2:$C$11,3,FALSE)</f>
        <v>USD</v>
      </c>
      <c r="O8922" s="6" t="str">
        <f>VLOOKUP(B8922,Master!$A$2:$C$11,2,FALSE)</f>
        <v>America</v>
      </c>
      <c r="Q8922" s="39" t="str">
        <f>VLOOKUP(D8922,GL_Master!$A$1:$D$80,2,FALSE)</f>
        <v>PL</v>
      </c>
      <c r="R8922" s="39" t="str">
        <f>VLOOKUP(D8922,GL_Master!$A$1:$D$80,3,FALSE)</f>
        <v>Misc. expenses</v>
      </c>
      <c r="S8922" s="39" t="str">
        <f>VLOOKUP(D8922,GL_Master!$A$1:$D$80,4,FALSE)</f>
        <v>Repair &amp; Maintenance</v>
      </c>
    </row>
    <row r="8923" spans="1:19" x14ac:dyDescent="0.25">
      <c r="A8923" s="39" t="s">
        <v>262</v>
      </c>
      <c r="B8923" s="39" t="s">
        <v>235</v>
      </c>
      <c r="C8923" s="7">
        <v>44044</v>
      </c>
      <c r="D8923" s="39" t="s">
        <v>108</v>
      </c>
      <c r="E8923" s="39">
        <v>38</v>
      </c>
      <c r="F8923" s="82">
        <f t="shared" si="417"/>
        <v>3.7999999999999999E-2</v>
      </c>
      <c r="G8923" s="39">
        <f>VLOOKUP(N8923,Currecny_M!$A$1:$P$10,2,FALSE)</f>
        <v>75</v>
      </c>
      <c r="H8923" s="39">
        <f>MATCH(C8923,Currecny_M!$A$1:$P$1,0)</f>
        <v>6</v>
      </c>
      <c r="I8923" s="39">
        <f>VLOOKUP(N8923,Currecny_M!$A$1:$P$10,MATCH(Database!C8923,Currecny_M!$A$1:$P$1,0),FALSE)</f>
        <v>78.05</v>
      </c>
      <c r="J8923" s="82">
        <f t="shared" si="418"/>
        <v>2.9659</v>
      </c>
      <c r="K8923" s="39">
        <f>VLOOKUP('Cover page'!$B$6,Currecny_M!$A$1:$P$10,MATCH(Database!C8923,Currecny_M!$A$1:$P$1,0),FALSE)</f>
        <v>1</v>
      </c>
      <c r="L8923" s="82">
        <f t="shared" si="419"/>
        <v>2.9659</v>
      </c>
      <c r="M8923" s="82">
        <f>((E8923/$F$1)*VLOOKUP(N8923,Currecny_M!$A$1:$P$10,MATCH(Database!C8923,Currecny_M!$A$1:$P$1,0),FALSE))/VLOOKUP('Cover page'!$B$6,Currecny_M!$A$1:$P$10,MATCH(Database!C8923,Currecny_M!$A$1:$P$1,0),FALSE)</f>
        <v>2.9659</v>
      </c>
      <c r="N8923" s="6" t="str">
        <f>VLOOKUP(B8923,Master!$A$2:$C$11,3,FALSE)</f>
        <v>USD</v>
      </c>
      <c r="O8923" s="6" t="str">
        <f>VLOOKUP(B8923,Master!$A$2:$C$11,2,FALSE)</f>
        <v>America</v>
      </c>
      <c r="Q8923" s="39" t="str">
        <f>VLOOKUP(D8923,GL_Master!$A$1:$D$80,2,FALSE)</f>
        <v>PL</v>
      </c>
      <c r="R8923" s="39" t="str">
        <f>VLOOKUP(D8923,GL_Master!$A$1:$D$80,3,FALSE)</f>
        <v>Misc. expenses</v>
      </c>
      <c r="S8923" s="39" t="str">
        <f>VLOOKUP(D8923,GL_Master!$A$1:$D$80,4,FALSE)</f>
        <v>Repair &amp; Maintenance</v>
      </c>
    </row>
    <row r="8924" spans="1:19" x14ac:dyDescent="0.25">
      <c r="A8924" s="39" t="s">
        <v>262</v>
      </c>
      <c r="B8924" s="39" t="s">
        <v>235</v>
      </c>
      <c r="C8924" s="7">
        <v>44044</v>
      </c>
      <c r="D8924" s="39" t="s">
        <v>9</v>
      </c>
      <c r="E8924" s="39">
        <v>318</v>
      </c>
      <c r="F8924" s="82">
        <f t="shared" si="417"/>
        <v>0.318</v>
      </c>
      <c r="G8924" s="39">
        <f>VLOOKUP(N8924,Currecny_M!$A$1:$P$10,2,FALSE)</f>
        <v>75</v>
      </c>
      <c r="H8924" s="39">
        <f>MATCH(C8924,Currecny_M!$A$1:$P$1,0)</f>
        <v>6</v>
      </c>
      <c r="I8924" s="39">
        <f>VLOOKUP(N8924,Currecny_M!$A$1:$P$10,MATCH(Database!C8924,Currecny_M!$A$1:$P$1,0),FALSE)</f>
        <v>78.05</v>
      </c>
      <c r="J8924" s="82">
        <f t="shared" si="418"/>
        <v>24.819900000000001</v>
      </c>
      <c r="K8924" s="39">
        <f>VLOOKUP('Cover page'!$B$6,Currecny_M!$A$1:$P$10,MATCH(Database!C8924,Currecny_M!$A$1:$P$1,0),FALSE)</f>
        <v>1</v>
      </c>
      <c r="L8924" s="82">
        <f t="shared" si="419"/>
        <v>24.819900000000001</v>
      </c>
      <c r="M8924" s="82">
        <f>((E8924/$F$1)*VLOOKUP(N8924,Currecny_M!$A$1:$P$10,MATCH(Database!C8924,Currecny_M!$A$1:$P$1,0),FALSE))/VLOOKUP('Cover page'!$B$6,Currecny_M!$A$1:$P$10,MATCH(Database!C8924,Currecny_M!$A$1:$P$1,0),FALSE)</f>
        <v>24.819900000000001</v>
      </c>
      <c r="N8924" s="6" t="str">
        <f>VLOOKUP(B8924,Master!$A$2:$C$11,3,FALSE)</f>
        <v>USD</v>
      </c>
      <c r="O8924" s="6" t="str">
        <f>VLOOKUP(B8924,Master!$A$2:$C$11,2,FALSE)</f>
        <v>America</v>
      </c>
      <c r="Q8924" s="39" t="str">
        <f>VLOOKUP(D8924,GL_Master!$A$1:$D$80,2,FALSE)</f>
        <v>PL</v>
      </c>
      <c r="R8924" s="39" t="str">
        <f>VLOOKUP(D8924,GL_Master!$A$1:$D$80,3,FALSE)</f>
        <v>Rent</v>
      </c>
      <c r="S8924" s="39" t="str">
        <f>VLOOKUP(D8924,GL_Master!$A$1:$D$80,4,FALSE)</f>
        <v>Office Rent</v>
      </c>
    </row>
    <row r="8925" spans="1:19" x14ac:dyDescent="0.25">
      <c r="A8925" s="39" t="s">
        <v>262</v>
      </c>
      <c r="B8925" s="39" t="s">
        <v>235</v>
      </c>
      <c r="C8925" s="7">
        <v>44044</v>
      </c>
      <c r="D8925" s="39" t="s">
        <v>109</v>
      </c>
      <c r="E8925" s="39">
        <v>-180</v>
      </c>
      <c r="F8925" s="82">
        <f t="shared" si="417"/>
        <v>-0.18</v>
      </c>
      <c r="G8925" s="39">
        <f>VLOOKUP(N8925,Currecny_M!$A$1:$P$10,2,FALSE)</f>
        <v>75</v>
      </c>
      <c r="H8925" s="39">
        <f>MATCH(C8925,Currecny_M!$A$1:$P$1,0)</f>
        <v>6</v>
      </c>
      <c r="I8925" s="39">
        <f>VLOOKUP(N8925,Currecny_M!$A$1:$P$10,MATCH(Database!C8925,Currecny_M!$A$1:$P$1,0),FALSE)</f>
        <v>78.05</v>
      </c>
      <c r="J8925" s="82">
        <f t="shared" si="418"/>
        <v>-14.048999999999999</v>
      </c>
      <c r="K8925" s="39">
        <f>VLOOKUP('Cover page'!$B$6,Currecny_M!$A$1:$P$10,MATCH(Database!C8925,Currecny_M!$A$1:$P$1,0),FALSE)</f>
        <v>1</v>
      </c>
      <c r="L8925" s="82">
        <f t="shared" si="419"/>
        <v>-14.048999999999999</v>
      </c>
      <c r="M8925" s="82">
        <f>((E8925/$F$1)*VLOOKUP(N8925,Currecny_M!$A$1:$P$10,MATCH(Database!C8925,Currecny_M!$A$1:$P$1,0),FALSE))/VLOOKUP('Cover page'!$B$6,Currecny_M!$A$1:$P$10,MATCH(Database!C8925,Currecny_M!$A$1:$P$1,0),FALSE)</f>
        <v>-14.048999999999999</v>
      </c>
      <c r="N8925" s="6" t="str">
        <f>VLOOKUP(B8925,Master!$A$2:$C$11,3,FALSE)</f>
        <v>USD</v>
      </c>
      <c r="O8925" s="6" t="str">
        <f>VLOOKUP(B8925,Master!$A$2:$C$11,2,FALSE)</f>
        <v>America</v>
      </c>
      <c r="Q8925" s="39" t="str">
        <f>VLOOKUP(D8925,GL_Master!$A$1:$D$80,2,FALSE)</f>
        <v>PL</v>
      </c>
      <c r="R8925" s="39" t="str">
        <f>VLOOKUP(D8925,GL_Master!$A$1:$D$80,3,FALSE)</f>
        <v>Travelling and conveyance</v>
      </c>
      <c r="S8925" s="39" t="str">
        <f>VLOOKUP(D8925,GL_Master!$A$1:$D$80,4,FALSE)</f>
        <v>Travelling , hotel lodging</v>
      </c>
    </row>
    <row r="8926" spans="1:19" x14ac:dyDescent="0.25">
      <c r="A8926" s="39" t="s">
        <v>262</v>
      </c>
      <c r="B8926" s="39" t="s">
        <v>235</v>
      </c>
      <c r="C8926" s="7">
        <v>44044</v>
      </c>
      <c r="D8926" s="39" t="s">
        <v>110</v>
      </c>
      <c r="E8926" s="39">
        <v>73</v>
      </c>
      <c r="F8926" s="82">
        <f t="shared" si="417"/>
        <v>7.2999999999999995E-2</v>
      </c>
      <c r="G8926" s="39">
        <f>VLOOKUP(N8926,Currecny_M!$A$1:$P$10,2,FALSE)</f>
        <v>75</v>
      </c>
      <c r="H8926" s="39">
        <f>MATCH(C8926,Currecny_M!$A$1:$P$1,0)</f>
        <v>6</v>
      </c>
      <c r="I8926" s="39">
        <f>VLOOKUP(N8926,Currecny_M!$A$1:$P$10,MATCH(Database!C8926,Currecny_M!$A$1:$P$1,0),FALSE)</f>
        <v>78.05</v>
      </c>
      <c r="J8926" s="82">
        <f t="shared" si="418"/>
        <v>5.6976499999999994</v>
      </c>
      <c r="K8926" s="39">
        <f>VLOOKUP('Cover page'!$B$6,Currecny_M!$A$1:$P$10,MATCH(Database!C8926,Currecny_M!$A$1:$P$1,0),FALSE)</f>
        <v>1</v>
      </c>
      <c r="L8926" s="82">
        <f t="shared" si="419"/>
        <v>5.6976499999999994</v>
      </c>
      <c r="M8926" s="82">
        <f>((E8926/$F$1)*VLOOKUP(N8926,Currecny_M!$A$1:$P$10,MATCH(Database!C8926,Currecny_M!$A$1:$P$1,0),FALSE))/VLOOKUP('Cover page'!$B$6,Currecny_M!$A$1:$P$10,MATCH(Database!C8926,Currecny_M!$A$1:$P$1,0),FALSE)</f>
        <v>5.6976499999999994</v>
      </c>
      <c r="N8926" s="6" t="str">
        <f>VLOOKUP(B8926,Master!$A$2:$C$11,3,FALSE)</f>
        <v>USD</v>
      </c>
      <c r="O8926" s="6" t="str">
        <f>VLOOKUP(B8926,Master!$A$2:$C$11,2,FALSE)</f>
        <v>America</v>
      </c>
      <c r="Q8926" s="39" t="str">
        <f>VLOOKUP(D8926,GL_Master!$A$1:$D$80,2,FALSE)</f>
        <v>PL</v>
      </c>
      <c r="R8926" s="39" t="str">
        <f>VLOOKUP(D8926,GL_Master!$A$1:$D$80,3,FALSE)</f>
        <v>Travelling and conveyance</v>
      </c>
      <c r="S8926" s="39" t="str">
        <f>VLOOKUP(D8926,GL_Master!$A$1:$D$80,4,FALSE)</f>
        <v>Travelling , hotel lodging</v>
      </c>
    </row>
    <row r="8927" spans="1:19" x14ac:dyDescent="0.25">
      <c r="A8927" s="39" t="s">
        <v>262</v>
      </c>
      <c r="B8927" s="39" t="s">
        <v>235</v>
      </c>
      <c r="C8927" s="7">
        <v>44044</v>
      </c>
      <c r="D8927" s="39" t="s">
        <v>111</v>
      </c>
      <c r="E8927" s="39">
        <v>37</v>
      </c>
      <c r="F8927" s="82">
        <f t="shared" si="417"/>
        <v>3.6999999999999998E-2</v>
      </c>
      <c r="G8927" s="39">
        <f>VLOOKUP(N8927,Currecny_M!$A$1:$P$10,2,FALSE)</f>
        <v>75</v>
      </c>
      <c r="H8927" s="39">
        <f>MATCH(C8927,Currecny_M!$A$1:$P$1,0)</f>
        <v>6</v>
      </c>
      <c r="I8927" s="39">
        <f>VLOOKUP(N8927,Currecny_M!$A$1:$P$10,MATCH(Database!C8927,Currecny_M!$A$1:$P$1,0),FALSE)</f>
        <v>78.05</v>
      </c>
      <c r="J8927" s="82">
        <f t="shared" si="418"/>
        <v>2.8878499999999998</v>
      </c>
      <c r="K8927" s="39">
        <f>VLOOKUP('Cover page'!$B$6,Currecny_M!$A$1:$P$10,MATCH(Database!C8927,Currecny_M!$A$1:$P$1,0),FALSE)</f>
        <v>1</v>
      </c>
      <c r="L8927" s="82">
        <f t="shared" si="419"/>
        <v>2.8878499999999998</v>
      </c>
      <c r="M8927" s="82">
        <f>((E8927/$F$1)*VLOOKUP(N8927,Currecny_M!$A$1:$P$10,MATCH(Database!C8927,Currecny_M!$A$1:$P$1,0),FALSE))/VLOOKUP('Cover page'!$B$6,Currecny_M!$A$1:$P$10,MATCH(Database!C8927,Currecny_M!$A$1:$P$1,0),FALSE)</f>
        <v>2.8878499999999998</v>
      </c>
      <c r="N8927" s="6" t="str">
        <f>VLOOKUP(B8927,Master!$A$2:$C$11,3,FALSE)</f>
        <v>USD</v>
      </c>
      <c r="O8927" s="6" t="str">
        <f>VLOOKUP(B8927,Master!$A$2:$C$11,2,FALSE)</f>
        <v>America</v>
      </c>
      <c r="Q8927" s="39" t="str">
        <f>VLOOKUP(D8927,GL_Master!$A$1:$D$80,2,FALSE)</f>
        <v>PL</v>
      </c>
      <c r="R8927" s="39" t="str">
        <f>VLOOKUP(D8927,GL_Master!$A$1:$D$80,3,FALSE)</f>
        <v>Legal &amp; Professional expenses</v>
      </c>
      <c r="S8927" s="39" t="str">
        <f>VLOOKUP(D8927,GL_Master!$A$1:$D$80,4,FALSE)</f>
        <v>Professional Fees - Others</v>
      </c>
    </row>
    <row r="8928" spans="1:19" x14ac:dyDescent="0.25">
      <c r="A8928" s="39" t="s">
        <v>262</v>
      </c>
      <c r="B8928" s="39" t="s">
        <v>235</v>
      </c>
      <c r="C8928" s="7">
        <v>44075</v>
      </c>
      <c r="D8928" s="39" t="s">
        <v>112</v>
      </c>
      <c r="E8928" s="39">
        <v>361</v>
      </c>
      <c r="F8928" s="82">
        <f t="shared" si="417"/>
        <v>0.36099999999999999</v>
      </c>
      <c r="G8928" s="39">
        <f>VLOOKUP(N8928,Currecny_M!$A$1:$P$10,2,FALSE)</f>
        <v>75</v>
      </c>
      <c r="H8928" s="39">
        <f>MATCH(C8928,Currecny_M!$A$1:$P$1,0)</f>
        <v>7</v>
      </c>
      <c r="I8928" s="39">
        <f>VLOOKUP(N8928,Currecny_M!$A$1:$P$10,MATCH(Database!C8928,Currecny_M!$A$1:$P$1,0),FALSE)</f>
        <v>78.83</v>
      </c>
      <c r="J8928" s="82">
        <f t="shared" si="418"/>
        <v>28.457629999999998</v>
      </c>
      <c r="K8928" s="39">
        <f>VLOOKUP('Cover page'!$B$6,Currecny_M!$A$1:$P$10,MATCH(Database!C8928,Currecny_M!$A$1:$P$1,0),FALSE)</f>
        <v>1</v>
      </c>
      <c r="L8928" s="82">
        <f t="shared" si="419"/>
        <v>28.457629999999998</v>
      </c>
      <c r="M8928" s="82">
        <f>((E8928/$F$1)*VLOOKUP(N8928,Currecny_M!$A$1:$P$10,MATCH(Database!C8928,Currecny_M!$A$1:$P$1,0),FALSE))/VLOOKUP('Cover page'!$B$6,Currecny_M!$A$1:$P$10,MATCH(Database!C8928,Currecny_M!$A$1:$P$1,0),FALSE)</f>
        <v>28.457629999999998</v>
      </c>
      <c r="N8928" s="6" t="str">
        <f>VLOOKUP(B8928,Master!$A$2:$C$11,3,FALSE)</f>
        <v>USD</v>
      </c>
      <c r="O8928" s="6" t="str">
        <f>VLOOKUP(B8928,Master!$A$2:$C$11,2,FALSE)</f>
        <v>America</v>
      </c>
      <c r="Q8928" s="39" t="str">
        <f>VLOOKUP(D8928,GL_Master!$A$1:$D$80,2,FALSE)</f>
        <v>PL</v>
      </c>
      <c r="R8928" s="39" t="str">
        <f>VLOOKUP(D8928,GL_Master!$A$1:$D$80,3,FALSE)</f>
        <v>Finance Cost</v>
      </c>
      <c r="S8928" s="39" t="str">
        <f>VLOOKUP(D8928,GL_Master!$A$1:$D$80,4,FALSE)</f>
        <v>Interest expense</v>
      </c>
    </row>
    <row r="8929" spans="1:19" x14ac:dyDescent="0.25">
      <c r="A8929" s="39" t="s">
        <v>262</v>
      </c>
      <c r="B8929" s="39" t="s">
        <v>235</v>
      </c>
      <c r="C8929" s="7">
        <v>44075</v>
      </c>
      <c r="D8929" s="39" t="s">
        <v>25</v>
      </c>
      <c r="E8929" s="39">
        <v>3276</v>
      </c>
      <c r="F8929" s="82">
        <f t="shared" si="417"/>
        <v>3.2759999999999998</v>
      </c>
      <c r="G8929" s="39">
        <f>VLOOKUP(N8929,Currecny_M!$A$1:$P$10,2,FALSE)</f>
        <v>75</v>
      </c>
      <c r="H8929" s="39">
        <f>MATCH(C8929,Currecny_M!$A$1:$P$1,0)</f>
        <v>7</v>
      </c>
      <c r="I8929" s="39">
        <f>VLOOKUP(N8929,Currecny_M!$A$1:$P$10,MATCH(Database!C8929,Currecny_M!$A$1:$P$1,0),FALSE)</f>
        <v>78.83</v>
      </c>
      <c r="J8929" s="82">
        <f t="shared" si="418"/>
        <v>258.24707999999998</v>
      </c>
      <c r="K8929" s="39">
        <f>VLOOKUP('Cover page'!$B$6,Currecny_M!$A$1:$P$10,MATCH(Database!C8929,Currecny_M!$A$1:$P$1,0),FALSE)</f>
        <v>1</v>
      </c>
      <c r="L8929" s="82">
        <f t="shared" si="419"/>
        <v>258.24707999999998</v>
      </c>
      <c r="M8929" s="82">
        <f>((E8929/$F$1)*VLOOKUP(N8929,Currecny_M!$A$1:$P$10,MATCH(Database!C8929,Currecny_M!$A$1:$P$1,0),FALSE))/VLOOKUP('Cover page'!$B$6,Currecny_M!$A$1:$P$10,MATCH(Database!C8929,Currecny_M!$A$1:$P$1,0),FALSE)</f>
        <v>258.24707999999998</v>
      </c>
      <c r="N8929" s="6" t="str">
        <f>VLOOKUP(B8929,Master!$A$2:$C$11,3,FALSE)</f>
        <v>USD</v>
      </c>
      <c r="O8929" s="6" t="str">
        <f>VLOOKUP(B8929,Master!$A$2:$C$11,2,FALSE)</f>
        <v>America</v>
      </c>
      <c r="Q8929" s="39" t="str">
        <f>VLOOKUP(D8929,GL_Master!$A$1:$D$80,2,FALSE)</f>
        <v>PL</v>
      </c>
      <c r="R8929" s="39" t="str">
        <f>VLOOKUP(D8929,GL_Master!$A$1:$D$80,3,FALSE)</f>
        <v>Depreciation</v>
      </c>
      <c r="S8929" s="39" t="str">
        <f>VLOOKUP(D8929,GL_Master!$A$1:$D$80,4,FALSE)</f>
        <v>Depreciation</v>
      </c>
    </row>
    <row r="8930" spans="1:19" x14ac:dyDescent="0.25">
      <c r="A8930" s="39" t="s">
        <v>262</v>
      </c>
      <c r="B8930" s="39" t="s">
        <v>235</v>
      </c>
      <c r="C8930" s="7">
        <v>44075</v>
      </c>
      <c r="D8930" s="39" t="s">
        <v>51</v>
      </c>
      <c r="E8930" s="39">
        <v>-34667</v>
      </c>
      <c r="F8930" s="82">
        <f t="shared" si="417"/>
        <v>-34.667000000000002</v>
      </c>
      <c r="G8930" s="39">
        <f>VLOOKUP(N8930,Currecny_M!$A$1:$P$10,2,FALSE)</f>
        <v>75</v>
      </c>
      <c r="H8930" s="39">
        <f>MATCH(C8930,Currecny_M!$A$1:$P$1,0)</f>
        <v>7</v>
      </c>
      <c r="I8930" s="39">
        <f>VLOOKUP(N8930,Currecny_M!$A$1:$P$10,MATCH(Database!C8930,Currecny_M!$A$1:$P$1,0),FALSE)</f>
        <v>78.83</v>
      </c>
      <c r="J8930" s="82">
        <f t="shared" si="418"/>
        <v>-2732.79961</v>
      </c>
      <c r="K8930" s="39">
        <f>VLOOKUP('Cover page'!$B$6,Currecny_M!$A$1:$P$10,MATCH(Database!C8930,Currecny_M!$A$1:$P$1,0),FALSE)</f>
        <v>1</v>
      </c>
      <c r="L8930" s="82">
        <f t="shared" si="419"/>
        <v>-2732.79961</v>
      </c>
      <c r="M8930" s="82">
        <f>((E8930/$F$1)*VLOOKUP(N8930,Currecny_M!$A$1:$P$10,MATCH(Database!C8930,Currecny_M!$A$1:$P$1,0),FALSE))/VLOOKUP('Cover page'!$B$6,Currecny_M!$A$1:$P$10,MATCH(Database!C8930,Currecny_M!$A$1:$P$1,0),FALSE)</f>
        <v>-2732.79961</v>
      </c>
      <c r="N8930" s="6" t="str">
        <f>VLOOKUP(B8930,Master!$A$2:$C$11,3,FALSE)</f>
        <v>USD</v>
      </c>
      <c r="O8930" s="6" t="str">
        <f>VLOOKUP(B8930,Master!$A$2:$C$11,2,FALSE)</f>
        <v>America</v>
      </c>
      <c r="Q8930" s="39" t="str">
        <f>VLOOKUP(D8930,GL_Master!$A$1:$D$80,2,FALSE)</f>
        <v>BS</v>
      </c>
      <c r="R8930" s="39" t="str">
        <f>VLOOKUP(D8930,GL_Master!$A$1:$D$80,3,FALSE)</f>
        <v>Share Capital</v>
      </c>
      <c r="S8930" s="39" t="str">
        <f>VLOOKUP(D8930,GL_Master!$A$1:$D$80,4,FALSE)</f>
        <v>Equity shares</v>
      </c>
    </row>
    <row r="8931" spans="1:19" x14ac:dyDescent="0.25">
      <c r="A8931" s="39" t="s">
        <v>262</v>
      </c>
      <c r="B8931" s="39" t="s">
        <v>235</v>
      </c>
      <c r="C8931" s="7">
        <v>44075</v>
      </c>
      <c r="D8931" s="39" t="s">
        <v>52</v>
      </c>
      <c r="E8931" s="39">
        <v>-66421</v>
      </c>
      <c r="F8931" s="82">
        <f t="shared" si="417"/>
        <v>-66.421000000000006</v>
      </c>
      <c r="G8931" s="39">
        <f>VLOOKUP(N8931,Currecny_M!$A$1:$P$10,2,FALSE)</f>
        <v>75</v>
      </c>
      <c r="H8931" s="39">
        <f>MATCH(C8931,Currecny_M!$A$1:$P$1,0)</f>
        <v>7</v>
      </c>
      <c r="I8931" s="39">
        <f>VLOOKUP(N8931,Currecny_M!$A$1:$P$10,MATCH(Database!C8931,Currecny_M!$A$1:$P$1,0),FALSE)</f>
        <v>78.83</v>
      </c>
      <c r="J8931" s="82">
        <f t="shared" si="418"/>
        <v>-5235.9674300000006</v>
      </c>
      <c r="K8931" s="39">
        <f>VLOOKUP('Cover page'!$B$6,Currecny_M!$A$1:$P$10,MATCH(Database!C8931,Currecny_M!$A$1:$P$1,0),FALSE)</f>
        <v>1</v>
      </c>
      <c r="L8931" s="82">
        <f t="shared" si="419"/>
        <v>-5235.9674300000006</v>
      </c>
      <c r="M8931" s="82">
        <f>((E8931/$F$1)*VLOOKUP(N8931,Currecny_M!$A$1:$P$10,MATCH(Database!C8931,Currecny_M!$A$1:$P$1,0),FALSE))/VLOOKUP('Cover page'!$B$6,Currecny_M!$A$1:$P$10,MATCH(Database!C8931,Currecny_M!$A$1:$P$1,0),FALSE)</f>
        <v>-5235.9674300000006</v>
      </c>
      <c r="N8931" s="6" t="str">
        <f>VLOOKUP(B8931,Master!$A$2:$C$11,3,FALSE)</f>
        <v>USD</v>
      </c>
      <c r="O8931" s="6" t="str">
        <f>VLOOKUP(B8931,Master!$A$2:$C$11,2,FALSE)</f>
        <v>America</v>
      </c>
      <c r="Q8931" s="39" t="str">
        <f>VLOOKUP(D8931,GL_Master!$A$1:$D$80,2,FALSE)</f>
        <v>BS</v>
      </c>
      <c r="R8931" s="39" t="str">
        <f>VLOOKUP(D8931,GL_Master!$A$1:$D$80,3,FALSE)</f>
        <v>Reserve and Surplus</v>
      </c>
      <c r="S8931" s="39" t="str">
        <f>VLOOKUP(D8931,GL_Master!$A$1:$D$80,4,FALSE)</f>
        <v>Reserves at the commencement of the year</v>
      </c>
    </row>
    <row r="8932" spans="1:19" x14ac:dyDescent="0.25">
      <c r="A8932" s="39" t="s">
        <v>262</v>
      </c>
      <c r="B8932" s="39" t="s">
        <v>235</v>
      </c>
      <c r="C8932" s="7">
        <v>44075</v>
      </c>
      <c r="D8932" s="39" t="s">
        <v>53</v>
      </c>
      <c r="E8932" s="39">
        <v>-22147</v>
      </c>
      <c r="F8932" s="82">
        <f t="shared" si="417"/>
        <v>-22.146999999999998</v>
      </c>
      <c r="G8932" s="39">
        <f>VLOOKUP(N8932,Currecny_M!$A$1:$P$10,2,FALSE)</f>
        <v>75</v>
      </c>
      <c r="H8932" s="39">
        <f>MATCH(C8932,Currecny_M!$A$1:$P$1,0)</f>
        <v>7</v>
      </c>
      <c r="I8932" s="39">
        <f>VLOOKUP(N8932,Currecny_M!$A$1:$P$10,MATCH(Database!C8932,Currecny_M!$A$1:$P$1,0),FALSE)</f>
        <v>78.83</v>
      </c>
      <c r="J8932" s="82">
        <f t="shared" si="418"/>
        <v>-1745.8480099999999</v>
      </c>
      <c r="K8932" s="39">
        <f>VLOOKUP('Cover page'!$B$6,Currecny_M!$A$1:$P$10,MATCH(Database!C8932,Currecny_M!$A$1:$P$1,0),FALSE)</f>
        <v>1</v>
      </c>
      <c r="L8932" s="82">
        <f t="shared" si="419"/>
        <v>-1745.8480099999999</v>
      </c>
      <c r="M8932" s="82">
        <f>((E8932/$F$1)*VLOOKUP(N8932,Currecny_M!$A$1:$P$10,MATCH(Database!C8932,Currecny_M!$A$1:$P$1,0),FALSE))/VLOOKUP('Cover page'!$B$6,Currecny_M!$A$1:$P$10,MATCH(Database!C8932,Currecny_M!$A$1:$P$1,0),FALSE)</f>
        <v>-1745.8480099999999</v>
      </c>
      <c r="N8932" s="6" t="str">
        <f>VLOOKUP(B8932,Master!$A$2:$C$11,3,FALSE)</f>
        <v>USD</v>
      </c>
      <c r="O8932" s="6" t="str">
        <f>VLOOKUP(B8932,Master!$A$2:$C$11,2,FALSE)</f>
        <v>America</v>
      </c>
      <c r="Q8932" s="39" t="str">
        <f>VLOOKUP(D8932,GL_Master!$A$1:$D$80,2,FALSE)</f>
        <v>BS</v>
      </c>
      <c r="R8932" s="39" t="str">
        <f>VLOOKUP(D8932,GL_Master!$A$1:$D$80,3,FALSE)</f>
        <v>Loan Fund</v>
      </c>
      <c r="S8932" s="39" t="str">
        <f>VLOOKUP(D8932,GL_Master!$A$1:$D$80,4,FALSE)</f>
        <v>Term Loan</v>
      </c>
    </row>
    <row r="8933" spans="1:19" x14ac:dyDescent="0.25">
      <c r="A8933" s="39" t="s">
        <v>262</v>
      </c>
      <c r="B8933" s="39" t="s">
        <v>235</v>
      </c>
      <c r="C8933" s="7">
        <v>44075</v>
      </c>
      <c r="D8933" s="39" t="s">
        <v>54</v>
      </c>
      <c r="E8933" s="39">
        <v>71</v>
      </c>
      <c r="F8933" s="82">
        <f t="shared" si="417"/>
        <v>7.0999999999999994E-2</v>
      </c>
      <c r="G8933" s="39">
        <f>VLOOKUP(N8933,Currecny_M!$A$1:$P$10,2,FALSE)</f>
        <v>75</v>
      </c>
      <c r="H8933" s="39">
        <f>MATCH(C8933,Currecny_M!$A$1:$P$1,0)</f>
        <v>7</v>
      </c>
      <c r="I8933" s="39">
        <f>VLOOKUP(N8933,Currecny_M!$A$1:$P$10,MATCH(Database!C8933,Currecny_M!$A$1:$P$1,0),FALSE)</f>
        <v>78.83</v>
      </c>
      <c r="J8933" s="82">
        <f t="shared" si="418"/>
        <v>5.5969299999999995</v>
      </c>
      <c r="K8933" s="39">
        <f>VLOOKUP('Cover page'!$B$6,Currecny_M!$A$1:$P$10,MATCH(Database!C8933,Currecny_M!$A$1:$P$1,0),FALSE)</f>
        <v>1</v>
      </c>
      <c r="L8933" s="82">
        <f t="shared" si="419"/>
        <v>5.5969299999999995</v>
      </c>
      <c r="M8933" s="82">
        <f>((E8933/$F$1)*VLOOKUP(N8933,Currecny_M!$A$1:$P$10,MATCH(Database!C8933,Currecny_M!$A$1:$P$1,0),FALSE))/VLOOKUP('Cover page'!$B$6,Currecny_M!$A$1:$P$10,MATCH(Database!C8933,Currecny_M!$A$1:$P$1,0),FALSE)</f>
        <v>5.5969299999999995</v>
      </c>
      <c r="N8933" s="6" t="str">
        <f>VLOOKUP(B8933,Master!$A$2:$C$11,3,FALSE)</f>
        <v>USD</v>
      </c>
      <c r="O8933" s="6" t="str">
        <f>VLOOKUP(B8933,Master!$A$2:$C$11,2,FALSE)</f>
        <v>America</v>
      </c>
      <c r="Q8933" s="39" t="str">
        <f>VLOOKUP(D8933,GL_Master!$A$1:$D$80,2,FALSE)</f>
        <v>BS</v>
      </c>
      <c r="R8933" s="39" t="str">
        <f>VLOOKUP(D8933,GL_Master!$A$1:$D$80,3,FALSE)</f>
        <v>Trade Payables</v>
      </c>
      <c r="S8933" s="39" t="str">
        <f>VLOOKUP(D8933,GL_Master!$A$1:$D$80,4,FALSE)</f>
        <v>Trade payable</v>
      </c>
    </row>
    <row r="8934" spans="1:19" x14ac:dyDescent="0.25">
      <c r="A8934" s="39" t="s">
        <v>262</v>
      </c>
      <c r="B8934" s="39" t="s">
        <v>235</v>
      </c>
      <c r="C8934" s="7">
        <v>44075</v>
      </c>
      <c r="D8934" s="39" t="s">
        <v>34</v>
      </c>
      <c r="E8934" s="39">
        <v>-1874</v>
      </c>
      <c r="F8934" s="82">
        <f t="shared" si="417"/>
        <v>-1.8740000000000001</v>
      </c>
      <c r="G8934" s="39">
        <f>VLOOKUP(N8934,Currecny_M!$A$1:$P$10,2,FALSE)</f>
        <v>75</v>
      </c>
      <c r="H8934" s="39">
        <f>MATCH(C8934,Currecny_M!$A$1:$P$1,0)</f>
        <v>7</v>
      </c>
      <c r="I8934" s="39">
        <f>VLOOKUP(N8934,Currecny_M!$A$1:$P$10,MATCH(Database!C8934,Currecny_M!$A$1:$P$1,0),FALSE)</f>
        <v>78.83</v>
      </c>
      <c r="J8934" s="82">
        <f t="shared" si="418"/>
        <v>-147.72742</v>
      </c>
      <c r="K8934" s="39">
        <f>VLOOKUP('Cover page'!$B$6,Currecny_M!$A$1:$P$10,MATCH(Database!C8934,Currecny_M!$A$1:$P$1,0),FALSE)</f>
        <v>1</v>
      </c>
      <c r="L8934" s="82">
        <f t="shared" si="419"/>
        <v>-147.72742</v>
      </c>
      <c r="M8934" s="82">
        <f>((E8934/$F$1)*VLOOKUP(N8934,Currecny_M!$A$1:$P$10,MATCH(Database!C8934,Currecny_M!$A$1:$P$1,0),FALSE))/VLOOKUP('Cover page'!$B$6,Currecny_M!$A$1:$P$10,MATCH(Database!C8934,Currecny_M!$A$1:$P$1,0),FALSE)</f>
        <v>-147.72742</v>
      </c>
      <c r="N8934" s="6" t="str">
        <f>VLOOKUP(B8934,Master!$A$2:$C$11,3,FALSE)</f>
        <v>USD</v>
      </c>
      <c r="O8934" s="6" t="str">
        <f>VLOOKUP(B8934,Master!$A$2:$C$11,2,FALSE)</f>
        <v>America</v>
      </c>
      <c r="Q8934" s="39" t="str">
        <f>VLOOKUP(D8934,GL_Master!$A$1:$D$80,2,FALSE)</f>
        <v>BS</v>
      </c>
      <c r="R8934" s="39" t="str">
        <f>VLOOKUP(D8934,GL_Master!$A$1:$D$80,3,FALSE)</f>
        <v>Provisions</v>
      </c>
      <c r="S8934" s="39" t="str">
        <f>VLOOKUP(D8934,GL_Master!$A$1:$D$80,4,FALSE)</f>
        <v>Expenses payables</v>
      </c>
    </row>
    <row r="8935" spans="1:19" x14ac:dyDescent="0.25">
      <c r="A8935" s="39" t="s">
        <v>262</v>
      </c>
      <c r="B8935" s="39" t="s">
        <v>235</v>
      </c>
      <c r="C8935" s="7">
        <v>44075</v>
      </c>
      <c r="D8935" s="39" t="s">
        <v>18</v>
      </c>
      <c r="E8935" s="39">
        <v>-1128</v>
      </c>
      <c r="F8935" s="82">
        <f t="shared" si="417"/>
        <v>-1.1279999999999999</v>
      </c>
      <c r="G8935" s="39">
        <f>VLOOKUP(N8935,Currecny_M!$A$1:$P$10,2,FALSE)</f>
        <v>75</v>
      </c>
      <c r="H8935" s="39">
        <f>MATCH(C8935,Currecny_M!$A$1:$P$1,0)</f>
        <v>7</v>
      </c>
      <c r="I8935" s="39">
        <f>VLOOKUP(N8935,Currecny_M!$A$1:$P$10,MATCH(Database!C8935,Currecny_M!$A$1:$P$1,0),FALSE)</f>
        <v>78.83</v>
      </c>
      <c r="J8935" s="82">
        <f t="shared" si="418"/>
        <v>-88.920239999999993</v>
      </c>
      <c r="K8935" s="39">
        <f>VLOOKUP('Cover page'!$B$6,Currecny_M!$A$1:$P$10,MATCH(Database!C8935,Currecny_M!$A$1:$P$1,0),FALSE)</f>
        <v>1</v>
      </c>
      <c r="L8935" s="82">
        <f t="shared" si="419"/>
        <v>-88.920239999999993</v>
      </c>
      <c r="M8935" s="82">
        <f>((E8935/$F$1)*VLOOKUP(N8935,Currecny_M!$A$1:$P$10,MATCH(Database!C8935,Currecny_M!$A$1:$P$1,0),FALSE))/VLOOKUP('Cover page'!$B$6,Currecny_M!$A$1:$P$10,MATCH(Database!C8935,Currecny_M!$A$1:$P$1,0),FALSE)</f>
        <v>-88.920239999999993</v>
      </c>
      <c r="N8935" s="6" t="str">
        <f>VLOOKUP(B8935,Master!$A$2:$C$11,3,FALSE)</f>
        <v>USD</v>
      </c>
      <c r="O8935" s="6" t="str">
        <f>VLOOKUP(B8935,Master!$A$2:$C$11,2,FALSE)</f>
        <v>America</v>
      </c>
      <c r="Q8935" s="39" t="str">
        <f>VLOOKUP(D8935,GL_Master!$A$1:$D$80,2,FALSE)</f>
        <v>BS</v>
      </c>
      <c r="R8935" s="39" t="str">
        <f>VLOOKUP(D8935,GL_Master!$A$1:$D$80,3,FALSE)</f>
        <v>Other current liabilities</v>
      </c>
      <c r="S8935" s="39" t="str">
        <f>VLOOKUP(D8935,GL_Master!$A$1:$D$80,4,FALSE)</f>
        <v>Employee related liabilities</v>
      </c>
    </row>
    <row r="8936" spans="1:19" x14ac:dyDescent="0.25">
      <c r="A8936" s="39" t="s">
        <v>262</v>
      </c>
      <c r="B8936" s="39" t="s">
        <v>235</v>
      </c>
      <c r="C8936" s="7">
        <v>44075</v>
      </c>
      <c r="D8936" s="39" t="s">
        <v>55</v>
      </c>
      <c r="E8936" s="39">
        <v>-144</v>
      </c>
      <c r="F8936" s="82">
        <f t="shared" si="417"/>
        <v>-0.14399999999999999</v>
      </c>
      <c r="G8936" s="39">
        <f>VLOOKUP(N8936,Currecny_M!$A$1:$P$10,2,FALSE)</f>
        <v>75</v>
      </c>
      <c r="H8936" s="39">
        <f>MATCH(C8936,Currecny_M!$A$1:$P$1,0)</f>
        <v>7</v>
      </c>
      <c r="I8936" s="39">
        <f>VLOOKUP(N8936,Currecny_M!$A$1:$P$10,MATCH(Database!C8936,Currecny_M!$A$1:$P$1,0),FALSE)</f>
        <v>78.83</v>
      </c>
      <c r="J8936" s="82">
        <f t="shared" si="418"/>
        <v>-11.351519999999999</v>
      </c>
      <c r="K8936" s="39">
        <f>VLOOKUP('Cover page'!$B$6,Currecny_M!$A$1:$P$10,MATCH(Database!C8936,Currecny_M!$A$1:$P$1,0),FALSE)</f>
        <v>1</v>
      </c>
      <c r="L8936" s="82">
        <f t="shared" si="419"/>
        <v>-11.351519999999999</v>
      </c>
      <c r="M8936" s="82">
        <f>((E8936/$F$1)*VLOOKUP(N8936,Currecny_M!$A$1:$P$10,MATCH(Database!C8936,Currecny_M!$A$1:$P$1,0),FALSE))/VLOOKUP('Cover page'!$B$6,Currecny_M!$A$1:$P$10,MATCH(Database!C8936,Currecny_M!$A$1:$P$1,0),FALSE)</f>
        <v>-11.351519999999999</v>
      </c>
      <c r="N8936" s="6" t="str">
        <f>VLOOKUP(B8936,Master!$A$2:$C$11,3,FALSE)</f>
        <v>USD</v>
      </c>
      <c r="O8936" s="6" t="str">
        <f>VLOOKUP(B8936,Master!$A$2:$C$11,2,FALSE)</f>
        <v>America</v>
      </c>
      <c r="Q8936" s="39" t="str">
        <f>VLOOKUP(D8936,GL_Master!$A$1:$D$80,2,FALSE)</f>
        <v>BS</v>
      </c>
      <c r="R8936" s="39" t="str">
        <f>VLOOKUP(D8936,GL_Master!$A$1:$D$80,3,FALSE)</f>
        <v>Other current liabilities</v>
      </c>
      <c r="S8936" s="39" t="str">
        <f>VLOOKUP(D8936,GL_Master!$A$1:$D$80,4,FALSE)</f>
        <v>Security deposit received</v>
      </c>
    </row>
    <row r="8937" spans="1:19" x14ac:dyDescent="0.25">
      <c r="A8937" s="39" t="s">
        <v>262</v>
      </c>
      <c r="B8937" s="39" t="s">
        <v>235</v>
      </c>
      <c r="C8937" s="7">
        <v>44075</v>
      </c>
      <c r="D8937" s="39" t="s">
        <v>56</v>
      </c>
      <c r="E8937" s="39">
        <v>-36</v>
      </c>
      <c r="F8937" s="82">
        <f t="shared" si="417"/>
        <v>-3.5999999999999997E-2</v>
      </c>
      <c r="G8937" s="39">
        <f>VLOOKUP(N8937,Currecny_M!$A$1:$P$10,2,FALSE)</f>
        <v>75</v>
      </c>
      <c r="H8937" s="39">
        <f>MATCH(C8937,Currecny_M!$A$1:$P$1,0)</f>
        <v>7</v>
      </c>
      <c r="I8937" s="39">
        <f>VLOOKUP(N8937,Currecny_M!$A$1:$P$10,MATCH(Database!C8937,Currecny_M!$A$1:$P$1,0),FALSE)</f>
        <v>78.83</v>
      </c>
      <c r="J8937" s="82">
        <f t="shared" si="418"/>
        <v>-2.8378799999999997</v>
      </c>
      <c r="K8937" s="39">
        <f>VLOOKUP('Cover page'!$B$6,Currecny_M!$A$1:$P$10,MATCH(Database!C8937,Currecny_M!$A$1:$P$1,0),FALSE)</f>
        <v>1</v>
      </c>
      <c r="L8937" s="82">
        <f t="shared" si="419"/>
        <v>-2.8378799999999997</v>
      </c>
      <c r="M8937" s="82">
        <f>((E8937/$F$1)*VLOOKUP(N8937,Currecny_M!$A$1:$P$10,MATCH(Database!C8937,Currecny_M!$A$1:$P$1,0),FALSE))/VLOOKUP('Cover page'!$B$6,Currecny_M!$A$1:$P$10,MATCH(Database!C8937,Currecny_M!$A$1:$P$1,0),FALSE)</f>
        <v>-2.8378799999999997</v>
      </c>
      <c r="N8937" s="6" t="str">
        <f>VLOOKUP(B8937,Master!$A$2:$C$11,3,FALSE)</f>
        <v>USD</v>
      </c>
      <c r="O8937" s="6" t="str">
        <f>VLOOKUP(B8937,Master!$A$2:$C$11,2,FALSE)</f>
        <v>America</v>
      </c>
      <c r="Q8937" s="39" t="str">
        <f>VLOOKUP(D8937,GL_Master!$A$1:$D$80,2,FALSE)</f>
        <v>BS</v>
      </c>
      <c r="R8937" s="39" t="str">
        <f>VLOOKUP(D8937,GL_Master!$A$1:$D$80,3,FALSE)</f>
        <v>Other Tax Payables</v>
      </c>
      <c r="S8937" s="39" t="str">
        <f>VLOOKUP(D8937,GL_Master!$A$1:$D$80,4,FALSE)</f>
        <v>Tax deducted at source payable</v>
      </c>
    </row>
    <row r="8938" spans="1:19" x14ac:dyDescent="0.25">
      <c r="A8938" s="39" t="s">
        <v>262</v>
      </c>
      <c r="B8938" s="39" t="s">
        <v>235</v>
      </c>
      <c r="C8938" s="7">
        <v>44075</v>
      </c>
      <c r="D8938" s="39" t="s">
        <v>57</v>
      </c>
      <c r="E8938" s="39">
        <v>-343</v>
      </c>
      <c r="F8938" s="82">
        <f t="shared" si="417"/>
        <v>-0.34300000000000003</v>
      </c>
      <c r="G8938" s="39">
        <f>VLOOKUP(N8938,Currecny_M!$A$1:$P$10,2,FALSE)</f>
        <v>75</v>
      </c>
      <c r="H8938" s="39">
        <f>MATCH(C8938,Currecny_M!$A$1:$P$1,0)</f>
        <v>7</v>
      </c>
      <c r="I8938" s="39">
        <f>VLOOKUP(N8938,Currecny_M!$A$1:$P$10,MATCH(Database!C8938,Currecny_M!$A$1:$P$1,0),FALSE)</f>
        <v>78.83</v>
      </c>
      <c r="J8938" s="82">
        <f t="shared" si="418"/>
        <v>-27.038690000000003</v>
      </c>
      <c r="K8938" s="39">
        <f>VLOOKUP('Cover page'!$B$6,Currecny_M!$A$1:$P$10,MATCH(Database!C8938,Currecny_M!$A$1:$P$1,0),FALSE)</f>
        <v>1</v>
      </c>
      <c r="L8938" s="82">
        <f t="shared" si="419"/>
        <v>-27.038690000000003</v>
      </c>
      <c r="M8938" s="82">
        <f>((E8938/$F$1)*VLOOKUP(N8938,Currecny_M!$A$1:$P$10,MATCH(Database!C8938,Currecny_M!$A$1:$P$1,0),FALSE))/VLOOKUP('Cover page'!$B$6,Currecny_M!$A$1:$P$10,MATCH(Database!C8938,Currecny_M!$A$1:$P$1,0),FALSE)</f>
        <v>-27.038690000000003</v>
      </c>
      <c r="N8938" s="6" t="str">
        <f>VLOOKUP(B8938,Master!$A$2:$C$11,3,FALSE)</f>
        <v>USD</v>
      </c>
      <c r="O8938" s="6" t="str">
        <f>VLOOKUP(B8938,Master!$A$2:$C$11,2,FALSE)</f>
        <v>America</v>
      </c>
      <c r="Q8938" s="39" t="str">
        <f>VLOOKUP(D8938,GL_Master!$A$1:$D$80,2,FALSE)</f>
        <v>BS</v>
      </c>
      <c r="R8938" s="39" t="str">
        <f>VLOOKUP(D8938,GL_Master!$A$1:$D$80,3,FALSE)</f>
        <v>Other Tax Payables</v>
      </c>
      <c r="S8938" s="39" t="str">
        <f>VLOOKUP(D8938,GL_Master!$A$1:$D$80,4,FALSE)</f>
        <v>Tax deducted at source payable</v>
      </c>
    </row>
    <row r="8939" spans="1:19" x14ac:dyDescent="0.25">
      <c r="A8939" s="39" t="s">
        <v>262</v>
      </c>
      <c r="B8939" s="39" t="s">
        <v>235</v>
      </c>
      <c r="C8939" s="7">
        <v>44075</v>
      </c>
      <c r="D8939" s="39" t="s">
        <v>58</v>
      </c>
      <c r="E8939" s="39">
        <v>-2499</v>
      </c>
      <c r="F8939" s="82">
        <f t="shared" si="417"/>
        <v>-2.4990000000000001</v>
      </c>
      <c r="G8939" s="39">
        <f>VLOOKUP(N8939,Currecny_M!$A$1:$P$10,2,FALSE)</f>
        <v>75</v>
      </c>
      <c r="H8939" s="39">
        <f>MATCH(C8939,Currecny_M!$A$1:$P$1,0)</f>
        <v>7</v>
      </c>
      <c r="I8939" s="39">
        <f>VLOOKUP(N8939,Currecny_M!$A$1:$P$10,MATCH(Database!C8939,Currecny_M!$A$1:$P$1,0),FALSE)</f>
        <v>78.83</v>
      </c>
      <c r="J8939" s="82">
        <f t="shared" si="418"/>
        <v>-196.99617000000001</v>
      </c>
      <c r="K8939" s="39">
        <f>VLOOKUP('Cover page'!$B$6,Currecny_M!$A$1:$P$10,MATCH(Database!C8939,Currecny_M!$A$1:$P$1,0),FALSE)</f>
        <v>1</v>
      </c>
      <c r="L8939" s="82">
        <f t="shared" si="419"/>
        <v>-196.99617000000001</v>
      </c>
      <c r="M8939" s="82">
        <f>((E8939/$F$1)*VLOOKUP(N8939,Currecny_M!$A$1:$P$10,MATCH(Database!C8939,Currecny_M!$A$1:$P$1,0),FALSE))/VLOOKUP('Cover page'!$B$6,Currecny_M!$A$1:$P$10,MATCH(Database!C8939,Currecny_M!$A$1:$P$1,0),FALSE)</f>
        <v>-196.99617000000001</v>
      </c>
      <c r="N8939" s="6" t="str">
        <f>VLOOKUP(B8939,Master!$A$2:$C$11,3,FALSE)</f>
        <v>USD</v>
      </c>
      <c r="O8939" s="6" t="str">
        <f>VLOOKUP(B8939,Master!$A$2:$C$11,2,FALSE)</f>
        <v>America</v>
      </c>
      <c r="Q8939" s="39" t="str">
        <f>VLOOKUP(D8939,GL_Master!$A$1:$D$80,2,FALSE)</f>
        <v>BS</v>
      </c>
      <c r="R8939" s="39" t="str">
        <f>VLOOKUP(D8939,GL_Master!$A$1:$D$80,3,FALSE)</f>
        <v>Long-term provisions</v>
      </c>
      <c r="S8939" s="39" t="str">
        <f>VLOOKUP(D8939,GL_Master!$A$1:$D$80,4,FALSE)</f>
        <v>Provision for gratuity</v>
      </c>
    </row>
    <row r="8940" spans="1:19" x14ac:dyDescent="0.25">
      <c r="A8940" s="39" t="s">
        <v>262</v>
      </c>
      <c r="B8940" s="39" t="s">
        <v>235</v>
      </c>
      <c r="C8940" s="7">
        <v>44075</v>
      </c>
      <c r="D8940" s="39" t="s">
        <v>59</v>
      </c>
      <c r="E8940" s="39">
        <v>-1035</v>
      </c>
      <c r="F8940" s="82">
        <f t="shared" si="417"/>
        <v>-1.0349999999999999</v>
      </c>
      <c r="G8940" s="39">
        <f>VLOOKUP(N8940,Currecny_M!$A$1:$P$10,2,FALSE)</f>
        <v>75</v>
      </c>
      <c r="H8940" s="39">
        <f>MATCH(C8940,Currecny_M!$A$1:$P$1,0)</f>
        <v>7</v>
      </c>
      <c r="I8940" s="39">
        <f>VLOOKUP(N8940,Currecny_M!$A$1:$P$10,MATCH(Database!C8940,Currecny_M!$A$1:$P$1,0),FALSE)</f>
        <v>78.83</v>
      </c>
      <c r="J8940" s="82">
        <f t="shared" si="418"/>
        <v>-81.589049999999986</v>
      </c>
      <c r="K8940" s="39">
        <f>VLOOKUP('Cover page'!$B$6,Currecny_M!$A$1:$P$10,MATCH(Database!C8940,Currecny_M!$A$1:$P$1,0),FALSE)</f>
        <v>1</v>
      </c>
      <c r="L8940" s="82">
        <f t="shared" si="419"/>
        <v>-81.589049999999986</v>
      </c>
      <c r="M8940" s="82">
        <f>((E8940/$F$1)*VLOOKUP(N8940,Currecny_M!$A$1:$P$10,MATCH(Database!C8940,Currecny_M!$A$1:$P$1,0),FALSE))/VLOOKUP('Cover page'!$B$6,Currecny_M!$A$1:$P$10,MATCH(Database!C8940,Currecny_M!$A$1:$P$1,0),FALSE)</f>
        <v>-81.589049999999986</v>
      </c>
      <c r="N8940" s="6" t="str">
        <f>VLOOKUP(B8940,Master!$A$2:$C$11,3,FALSE)</f>
        <v>USD</v>
      </c>
      <c r="O8940" s="6" t="str">
        <f>VLOOKUP(B8940,Master!$A$2:$C$11,2,FALSE)</f>
        <v>America</v>
      </c>
      <c r="Q8940" s="39" t="str">
        <f>VLOOKUP(D8940,GL_Master!$A$1:$D$80,2,FALSE)</f>
        <v>BS</v>
      </c>
      <c r="R8940" s="39" t="str">
        <f>VLOOKUP(D8940,GL_Master!$A$1:$D$80,3,FALSE)</f>
        <v>Long-term provisions</v>
      </c>
      <c r="S8940" s="39" t="str">
        <f>VLOOKUP(D8940,GL_Master!$A$1:$D$80,4,FALSE)</f>
        <v>Provision for leave encashment</v>
      </c>
    </row>
    <row r="8941" spans="1:19" x14ac:dyDescent="0.25">
      <c r="A8941" s="39" t="s">
        <v>262</v>
      </c>
      <c r="B8941" s="39" t="s">
        <v>235</v>
      </c>
      <c r="C8941" s="7">
        <v>44075</v>
      </c>
      <c r="D8941" s="39" t="s">
        <v>60</v>
      </c>
      <c r="E8941" s="39">
        <v>-297</v>
      </c>
      <c r="F8941" s="82">
        <f t="shared" si="417"/>
        <v>-0.29699999999999999</v>
      </c>
      <c r="G8941" s="39">
        <f>VLOOKUP(N8941,Currecny_M!$A$1:$P$10,2,FALSE)</f>
        <v>75</v>
      </c>
      <c r="H8941" s="39">
        <f>MATCH(C8941,Currecny_M!$A$1:$P$1,0)</f>
        <v>7</v>
      </c>
      <c r="I8941" s="39">
        <f>VLOOKUP(N8941,Currecny_M!$A$1:$P$10,MATCH(Database!C8941,Currecny_M!$A$1:$P$1,0),FALSE)</f>
        <v>78.83</v>
      </c>
      <c r="J8941" s="82">
        <f t="shared" si="418"/>
        <v>-23.412509999999997</v>
      </c>
      <c r="K8941" s="39">
        <f>VLOOKUP('Cover page'!$B$6,Currecny_M!$A$1:$P$10,MATCH(Database!C8941,Currecny_M!$A$1:$P$1,0),FALSE)</f>
        <v>1</v>
      </c>
      <c r="L8941" s="82">
        <f t="shared" si="419"/>
        <v>-23.412509999999997</v>
      </c>
      <c r="M8941" s="82">
        <f>((E8941/$F$1)*VLOOKUP(N8941,Currecny_M!$A$1:$P$10,MATCH(Database!C8941,Currecny_M!$A$1:$P$1,0),FALSE))/VLOOKUP('Cover page'!$B$6,Currecny_M!$A$1:$P$10,MATCH(Database!C8941,Currecny_M!$A$1:$P$1,0),FALSE)</f>
        <v>-23.412509999999997</v>
      </c>
      <c r="N8941" s="6" t="str">
        <f>VLOOKUP(B8941,Master!$A$2:$C$11,3,FALSE)</f>
        <v>USD</v>
      </c>
      <c r="O8941" s="6" t="str">
        <f>VLOOKUP(B8941,Master!$A$2:$C$11,2,FALSE)</f>
        <v>America</v>
      </c>
      <c r="Q8941" s="39" t="str">
        <f>VLOOKUP(D8941,GL_Master!$A$1:$D$80,2,FALSE)</f>
        <v>BS</v>
      </c>
      <c r="R8941" s="39" t="str">
        <f>VLOOKUP(D8941,GL_Master!$A$1:$D$80,3,FALSE)</f>
        <v>Trade Payables</v>
      </c>
      <c r="S8941" s="39" t="str">
        <f>VLOOKUP(D8941,GL_Master!$A$1:$D$80,4,FALSE)</f>
        <v>Trade payable</v>
      </c>
    </row>
    <row r="8942" spans="1:19" x14ac:dyDescent="0.25">
      <c r="A8942" s="39" t="s">
        <v>262</v>
      </c>
      <c r="B8942" s="39" t="s">
        <v>235</v>
      </c>
      <c r="C8942" s="7">
        <v>44075</v>
      </c>
      <c r="D8942" s="39" t="s">
        <v>61</v>
      </c>
      <c r="E8942" s="39">
        <v>-2941</v>
      </c>
      <c r="F8942" s="82">
        <f t="shared" si="417"/>
        <v>-2.9409999999999998</v>
      </c>
      <c r="G8942" s="39">
        <f>VLOOKUP(N8942,Currecny_M!$A$1:$P$10,2,FALSE)</f>
        <v>75</v>
      </c>
      <c r="H8942" s="39">
        <f>MATCH(C8942,Currecny_M!$A$1:$P$1,0)</f>
        <v>7</v>
      </c>
      <c r="I8942" s="39">
        <f>VLOOKUP(N8942,Currecny_M!$A$1:$P$10,MATCH(Database!C8942,Currecny_M!$A$1:$P$1,0),FALSE)</f>
        <v>78.83</v>
      </c>
      <c r="J8942" s="82">
        <f t="shared" si="418"/>
        <v>-231.83902999999998</v>
      </c>
      <c r="K8942" s="39">
        <f>VLOOKUP('Cover page'!$B$6,Currecny_M!$A$1:$P$10,MATCH(Database!C8942,Currecny_M!$A$1:$P$1,0),FALSE)</f>
        <v>1</v>
      </c>
      <c r="L8942" s="82">
        <f t="shared" si="419"/>
        <v>-231.83902999999998</v>
      </c>
      <c r="M8942" s="82">
        <f>((E8942/$F$1)*VLOOKUP(N8942,Currecny_M!$A$1:$P$10,MATCH(Database!C8942,Currecny_M!$A$1:$P$1,0),FALSE))/VLOOKUP('Cover page'!$B$6,Currecny_M!$A$1:$P$10,MATCH(Database!C8942,Currecny_M!$A$1:$P$1,0),FALSE)</f>
        <v>-231.83902999999998</v>
      </c>
      <c r="N8942" s="6" t="str">
        <f>VLOOKUP(B8942,Master!$A$2:$C$11,3,FALSE)</f>
        <v>USD</v>
      </c>
      <c r="O8942" s="6" t="str">
        <f>VLOOKUP(B8942,Master!$A$2:$C$11,2,FALSE)</f>
        <v>America</v>
      </c>
      <c r="Q8942" s="39" t="str">
        <f>VLOOKUP(D8942,GL_Master!$A$1:$D$80,2,FALSE)</f>
        <v>BS</v>
      </c>
      <c r="R8942" s="39" t="str">
        <f>VLOOKUP(D8942,GL_Master!$A$1:$D$80,3,FALSE)</f>
        <v>Provisions</v>
      </c>
      <c r="S8942" s="39" t="str">
        <f>VLOOKUP(D8942,GL_Master!$A$1:$D$80,4,FALSE)</f>
        <v>Provision for doubtful assets</v>
      </c>
    </row>
    <row r="8943" spans="1:19" x14ac:dyDescent="0.25">
      <c r="A8943" s="39" t="s">
        <v>262</v>
      </c>
      <c r="B8943" s="39" t="s">
        <v>235</v>
      </c>
      <c r="C8943" s="7">
        <v>44075</v>
      </c>
      <c r="D8943" s="39" t="s">
        <v>62</v>
      </c>
      <c r="E8943" s="39">
        <v>-108</v>
      </c>
      <c r="F8943" s="82">
        <f t="shared" si="417"/>
        <v>-0.108</v>
      </c>
      <c r="G8943" s="39">
        <f>VLOOKUP(N8943,Currecny_M!$A$1:$P$10,2,FALSE)</f>
        <v>75</v>
      </c>
      <c r="H8943" s="39">
        <f>MATCH(C8943,Currecny_M!$A$1:$P$1,0)</f>
        <v>7</v>
      </c>
      <c r="I8943" s="39">
        <f>VLOOKUP(N8943,Currecny_M!$A$1:$P$10,MATCH(Database!C8943,Currecny_M!$A$1:$P$1,0),FALSE)</f>
        <v>78.83</v>
      </c>
      <c r="J8943" s="82">
        <f t="shared" si="418"/>
        <v>-8.5136400000000005</v>
      </c>
      <c r="K8943" s="39">
        <f>VLOOKUP('Cover page'!$B$6,Currecny_M!$A$1:$P$10,MATCH(Database!C8943,Currecny_M!$A$1:$P$1,0),FALSE)</f>
        <v>1</v>
      </c>
      <c r="L8943" s="82">
        <f t="shared" si="419"/>
        <v>-8.5136400000000005</v>
      </c>
      <c r="M8943" s="82">
        <f>((E8943/$F$1)*VLOOKUP(N8943,Currecny_M!$A$1:$P$10,MATCH(Database!C8943,Currecny_M!$A$1:$P$1,0),FALSE))/VLOOKUP('Cover page'!$B$6,Currecny_M!$A$1:$P$10,MATCH(Database!C8943,Currecny_M!$A$1:$P$1,0),FALSE)</f>
        <v>-8.5136400000000005</v>
      </c>
      <c r="N8943" s="6" t="str">
        <f>VLOOKUP(B8943,Master!$A$2:$C$11,3,FALSE)</f>
        <v>USD</v>
      </c>
      <c r="O8943" s="6" t="str">
        <f>VLOOKUP(B8943,Master!$A$2:$C$11,2,FALSE)</f>
        <v>America</v>
      </c>
      <c r="Q8943" s="39" t="str">
        <f>VLOOKUP(D8943,GL_Master!$A$1:$D$80,2,FALSE)</f>
        <v>BS</v>
      </c>
      <c r="R8943" s="39" t="str">
        <f>VLOOKUP(D8943,GL_Master!$A$1:$D$80,3,FALSE)</f>
        <v>Provisions</v>
      </c>
      <c r="S8943" s="39" t="str">
        <f>VLOOKUP(D8943,GL_Master!$A$1:$D$80,4,FALSE)</f>
        <v>Provision for Insurance</v>
      </c>
    </row>
    <row r="8944" spans="1:19" x14ac:dyDescent="0.25">
      <c r="A8944" s="39" t="s">
        <v>262</v>
      </c>
      <c r="B8944" s="39" t="s">
        <v>235</v>
      </c>
      <c r="C8944" s="7">
        <v>44075</v>
      </c>
      <c r="D8944" s="39" t="s">
        <v>63</v>
      </c>
      <c r="E8944" s="39">
        <v>265</v>
      </c>
      <c r="F8944" s="82">
        <f t="shared" si="417"/>
        <v>0.26500000000000001</v>
      </c>
      <c r="G8944" s="39">
        <f>VLOOKUP(N8944,Currecny_M!$A$1:$P$10,2,FALSE)</f>
        <v>75</v>
      </c>
      <c r="H8944" s="39">
        <f>MATCH(C8944,Currecny_M!$A$1:$P$1,0)</f>
        <v>7</v>
      </c>
      <c r="I8944" s="39">
        <f>VLOOKUP(N8944,Currecny_M!$A$1:$P$10,MATCH(Database!C8944,Currecny_M!$A$1:$P$1,0),FALSE)</f>
        <v>78.83</v>
      </c>
      <c r="J8944" s="82">
        <f t="shared" si="418"/>
        <v>20.889949999999999</v>
      </c>
      <c r="K8944" s="39">
        <f>VLOOKUP('Cover page'!$B$6,Currecny_M!$A$1:$P$10,MATCH(Database!C8944,Currecny_M!$A$1:$P$1,0),FALSE)</f>
        <v>1</v>
      </c>
      <c r="L8944" s="82">
        <f t="shared" si="419"/>
        <v>20.889949999999999</v>
      </c>
      <c r="M8944" s="82">
        <f>((E8944/$F$1)*VLOOKUP(N8944,Currecny_M!$A$1:$P$10,MATCH(Database!C8944,Currecny_M!$A$1:$P$1,0),FALSE))/VLOOKUP('Cover page'!$B$6,Currecny_M!$A$1:$P$10,MATCH(Database!C8944,Currecny_M!$A$1:$P$1,0),FALSE)</f>
        <v>20.889949999999999</v>
      </c>
      <c r="N8944" s="6" t="str">
        <f>VLOOKUP(B8944,Master!$A$2:$C$11,3,FALSE)</f>
        <v>USD</v>
      </c>
      <c r="O8944" s="6" t="str">
        <f>VLOOKUP(B8944,Master!$A$2:$C$11,2,FALSE)</f>
        <v>America</v>
      </c>
      <c r="Q8944" s="39" t="str">
        <f>VLOOKUP(D8944,GL_Master!$A$1:$D$80,2,FALSE)</f>
        <v>BS</v>
      </c>
      <c r="R8944" s="39" t="str">
        <f>VLOOKUP(D8944,GL_Master!$A$1:$D$80,3,FALSE)</f>
        <v>Gross Block</v>
      </c>
      <c r="S8944" s="39" t="str">
        <f>VLOOKUP(D8944,GL_Master!$A$1:$D$80,4,FALSE)</f>
        <v>Tangible Fixed assets</v>
      </c>
    </row>
    <row r="8945" spans="1:19" x14ac:dyDescent="0.25">
      <c r="A8945" s="39" t="s">
        <v>262</v>
      </c>
      <c r="B8945" s="39" t="s">
        <v>235</v>
      </c>
      <c r="C8945" s="7">
        <v>44075</v>
      </c>
      <c r="D8945" s="39" t="s">
        <v>64</v>
      </c>
      <c r="E8945" s="39">
        <v>14457</v>
      </c>
      <c r="F8945" s="82">
        <f t="shared" si="417"/>
        <v>14.457000000000001</v>
      </c>
      <c r="G8945" s="39">
        <f>VLOOKUP(N8945,Currecny_M!$A$1:$P$10,2,FALSE)</f>
        <v>75</v>
      </c>
      <c r="H8945" s="39">
        <f>MATCH(C8945,Currecny_M!$A$1:$P$1,0)</f>
        <v>7</v>
      </c>
      <c r="I8945" s="39">
        <f>VLOOKUP(N8945,Currecny_M!$A$1:$P$10,MATCH(Database!C8945,Currecny_M!$A$1:$P$1,0),FALSE)</f>
        <v>78.83</v>
      </c>
      <c r="J8945" s="82">
        <f t="shared" si="418"/>
        <v>1139.6453100000001</v>
      </c>
      <c r="K8945" s="39">
        <f>VLOOKUP('Cover page'!$B$6,Currecny_M!$A$1:$P$10,MATCH(Database!C8945,Currecny_M!$A$1:$P$1,0),FALSE)</f>
        <v>1</v>
      </c>
      <c r="L8945" s="82">
        <f t="shared" si="419"/>
        <v>1139.6453100000001</v>
      </c>
      <c r="M8945" s="82">
        <f>((E8945/$F$1)*VLOOKUP(N8945,Currecny_M!$A$1:$P$10,MATCH(Database!C8945,Currecny_M!$A$1:$P$1,0),FALSE))/VLOOKUP('Cover page'!$B$6,Currecny_M!$A$1:$P$10,MATCH(Database!C8945,Currecny_M!$A$1:$P$1,0),FALSE)</f>
        <v>1139.6453100000001</v>
      </c>
      <c r="N8945" s="6" t="str">
        <f>VLOOKUP(B8945,Master!$A$2:$C$11,3,FALSE)</f>
        <v>USD</v>
      </c>
      <c r="O8945" s="6" t="str">
        <f>VLOOKUP(B8945,Master!$A$2:$C$11,2,FALSE)</f>
        <v>America</v>
      </c>
      <c r="Q8945" s="39" t="str">
        <f>VLOOKUP(D8945,GL_Master!$A$1:$D$80,2,FALSE)</f>
        <v>BS</v>
      </c>
      <c r="R8945" s="39" t="str">
        <f>VLOOKUP(D8945,GL_Master!$A$1:$D$80,3,FALSE)</f>
        <v>Gross Block</v>
      </c>
      <c r="S8945" s="39" t="str">
        <f>VLOOKUP(D8945,GL_Master!$A$1:$D$80,4,FALSE)</f>
        <v>Tangible Fixed assets</v>
      </c>
    </row>
    <row r="8946" spans="1:19" x14ac:dyDescent="0.25">
      <c r="A8946" s="39" t="s">
        <v>262</v>
      </c>
      <c r="B8946" s="39" t="s">
        <v>235</v>
      </c>
      <c r="C8946" s="7">
        <v>44075</v>
      </c>
      <c r="D8946" s="39" t="s">
        <v>65</v>
      </c>
      <c r="E8946" s="39">
        <v>-9648</v>
      </c>
      <c r="F8946" s="82">
        <f t="shared" si="417"/>
        <v>-9.6479999999999997</v>
      </c>
      <c r="G8946" s="39">
        <f>VLOOKUP(N8946,Currecny_M!$A$1:$P$10,2,FALSE)</f>
        <v>75</v>
      </c>
      <c r="H8946" s="39">
        <f>MATCH(C8946,Currecny_M!$A$1:$P$1,0)</f>
        <v>7</v>
      </c>
      <c r="I8946" s="39">
        <f>VLOOKUP(N8946,Currecny_M!$A$1:$P$10,MATCH(Database!C8946,Currecny_M!$A$1:$P$1,0),FALSE)</f>
        <v>78.83</v>
      </c>
      <c r="J8946" s="82">
        <f t="shared" si="418"/>
        <v>-760.55183999999997</v>
      </c>
      <c r="K8946" s="39">
        <f>VLOOKUP('Cover page'!$B$6,Currecny_M!$A$1:$P$10,MATCH(Database!C8946,Currecny_M!$A$1:$P$1,0),FALSE)</f>
        <v>1</v>
      </c>
      <c r="L8946" s="82">
        <f t="shared" si="419"/>
        <v>-760.55183999999997</v>
      </c>
      <c r="M8946" s="82">
        <f>((E8946/$F$1)*VLOOKUP(N8946,Currecny_M!$A$1:$P$10,MATCH(Database!C8946,Currecny_M!$A$1:$P$1,0),FALSE))/VLOOKUP('Cover page'!$B$6,Currecny_M!$A$1:$P$10,MATCH(Database!C8946,Currecny_M!$A$1:$P$1,0),FALSE)</f>
        <v>-760.55183999999997</v>
      </c>
      <c r="N8946" s="6" t="str">
        <f>VLOOKUP(B8946,Master!$A$2:$C$11,3,FALSE)</f>
        <v>USD</v>
      </c>
      <c r="O8946" s="6" t="str">
        <f>VLOOKUP(B8946,Master!$A$2:$C$11,2,FALSE)</f>
        <v>America</v>
      </c>
      <c r="Q8946" s="39" t="str">
        <f>VLOOKUP(D8946,GL_Master!$A$1:$D$80,2,FALSE)</f>
        <v>BS</v>
      </c>
      <c r="R8946" s="39" t="str">
        <f>VLOOKUP(D8946,GL_Master!$A$1:$D$80,3,FALSE)</f>
        <v>Accumulated Depreciation</v>
      </c>
      <c r="S8946" s="39" t="str">
        <f>VLOOKUP(D8946,GL_Master!$A$1:$D$80,4,FALSE)</f>
        <v>Accumulated Depreciation</v>
      </c>
    </row>
    <row r="8947" spans="1:19" x14ac:dyDescent="0.25">
      <c r="A8947" s="39" t="s">
        <v>262</v>
      </c>
      <c r="B8947" s="39" t="s">
        <v>235</v>
      </c>
      <c r="C8947" s="7">
        <v>44075</v>
      </c>
      <c r="D8947" s="39" t="s">
        <v>66</v>
      </c>
      <c r="E8947" s="39">
        <v>7563</v>
      </c>
      <c r="F8947" s="82">
        <f t="shared" si="417"/>
        <v>7.5629999999999997</v>
      </c>
      <c r="G8947" s="39">
        <f>VLOOKUP(N8947,Currecny_M!$A$1:$P$10,2,FALSE)</f>
        <v>75</v>
      </c>
      <c r="H8947" s="39">
        <f>MATCH(C8947,Currecny_M!$A$1:$P$1,0)</f>
        <v>7</v>
      </c>
      <c r="I8947" s="39">
        <f>VLOOKUP(N8947,Currecny_M!$A$1:$P$10,MATCH(Database!C8947,Currecny_M!$A$1:$P$1,0),FALSE)</f>
        <v>78.83</v>
      </c>
      <c r="J8947" s="82">
        <f t="shared" si="418"/>
        <v>596.19128999999998</v>
      </c>
      <c r="K8947" s="39">
        <f>VLOOKUP('Cover page'!$B$6,Currecny_M!$A$1:$P$10,MATCH(Database!C8947,Currecny_M!$A$1:$P$1,0),FALSE)</f>
        <v>1</v>
      </c>
      <c r="L8947" s="82">
        <f t="shared" si="419"/>
        <v>596.19128999999998</v>
      </c>
      <c r="M8947" s="82">
        <f>((E8947/$F$1)*VLOOKUP(N8947,Currecny_M!$A$1:$P$10,MATCH(Database!C8947,Currecny_M!$A$1:$P$1,0),FALSE))/VLOOKUP('Cover page'!$B$6,Currecny_M!$A$1:$P$10,MATCH(Database!C8947,Currecny_M!$A$1:$P$1,0),FALSE)</f>
        <v>596.19128999999998</v>
      </c>
      <c r="N8947" s="6" t="str">
        <f>VLOOKUP(B8947,Master!$A$2:$C$11,3,FALSE)</f>
        <v>USD</v>
      </c>
      <c r="O8947" s="6" t="str">
        <f>VLOOKUP(B8947,Master!$A$2:$C$11,2,FALSE)</f>
        <v>America</v>
      </c>
      <c r="Q8947" s="39" t="str">
        <f>VLOOKUP(D8947,GL_Master!$A$1:$D$80,2,FALSE)</f>
        <v>BS</v>
      </c>
      <c r="R8947" s="39" t="str">
        <f>VLOOKUP(D8947,GL_Master!$A$1:$D$80,3,FALSE)</f>
        <v>Gross Block</v>
      </c>
      <c r="S8947" s="39" t="str">
        <f>VLOOKUP(D8947,GL_Master!$A$1:$D$80,4,FALSE)</f>
        <v>Tangible Fixed assets</v>
      </c>
    </row>
    <row r="8948" spans="1:19" x14ac:dyDescent="0.25">
      <c r="A8948" s="39" t="s">
        <v>262</v>
      </c>
      <c r="B8948" s="39" t="s">
        <v>235</v>
      </c>
      <c r="C8948" s="7">
        <v>44075</v>
      </c>
      <c r="D8948" s="39" t="s">
        <v>67</v>
      </c>
      <c r="E8948" s="39">
        <v>2766</v>
      </c>
      <c r="F8948" s="82">
        <f t="shared" si="417"/>
        <v>2.766</v>
      </c>
      <c r="G8948" s="39">
        <f>VLOOKUP(N8948,Currecny_M!$A$1:$P$10,2,FALSE)</f>
        <v>75</v>
      </c>
      <c r="H8948" s="39">
        <f>MATCH(C8948,Currecny_M!$A$1:$P$1,0)</f>
        <v>7</v>
      </c>
      <c r="I8948" s="39">
        <f>VLOOKUP(N8948,Currecny_M!$A$1:$P$10,MATCH(Database!C8948,Currecny_M!$A$1:$P$1,0),FALSE)</f>
        <v>78.83</v>
      </c>
      <c r="J8948" s="82">
        <f t="shared" si="418"/>
        <v>218.04378</v>
      </c>
      <c r="K8948" s="39">
        <f>VLOOKUP('Cover page'!$B$6,Currecny_M!$A$1:$P$10,MATCH(Database!C8948,Currecny_M!$A$1:$P$1,0),FALSE)</f>
        <v>1</v>
      </c>
      <c r="L8948" s="82">
        <f t="shared" si="419"/>
        <v>218.04378</v>
      </c>
      <c r="M8948" s="82">
        <f>((E8948/$F$1)*VLOOKUP(N8948,Currecny_M!$A$1:$P$10,MATCH(Database!C8948,Currecny_M!$A$1:$P$1,0),FALSE))/VLOOKUP('Cover page'!$B$6,Currecny_M!$A$1:$P$10,MATCH(Database!C8948,Currecny_M!$A$1:$P$1,0),FALSE)</f>
        <v>218.04378</v>
      </c>
      <c r="N8948" s="6" t="str">
        <f>VLOOKUP(B8948,Master!$A$2:$C$11,3,FALSE)</f>
        <v>USD</v>
      </c>
      <c r="O8948" s="6" t="str">
        <f>VLOOKUP(B8948,Master!$A$2:$C$11,2,FALSE)</f>
        <v>America</v>
      </c>
      <c r="Q8948" s="39" t="str">
        <f>VLOOKUP(D8948,GL_Master!$A$1:$D$80,2,FALSE)</f>
        <v>BS</v>
      </c>
      <c r="R8948" s="39" t="str">
        <f>VLOOKUP(D8948,GL_Master!$A$1:$D$80,3,FALSE)</f>
        <v>Gross Block</v>
      </c>
      <c r="S8948" s="39" t="str">
        <f>VLOOKUP(D8948,GL_Master!$A$1:$D$80,4,FALSE)</f>
        <v>Tangible Fixed assets</v>
      </c>
    </row>
    <row r="8949" spans="1:19" x14ac:dyDescent="0.25">
      <c r="A8949" s="39" t="s">
        <v>262</v>
      </c>
      <c r="B8949" s="39" t="s">
        <v>235</v>
      </c>
      <c r="C8949" s="7">
        <v>44075</v>
      </c>
      <c r="D8949" s="39" t="s">
        <v>68</v>
      </c>
      <c r="E8949" s="39">
        <v>-2607</v>
      </c>
      <c r="F8949" s="82">
        <f t="shared" si="417"/>
        <v>-2.6070000000000002</v>
      </c>
      <c r="G8949" s="39">
        <f>VLOOKUP(N8949,Currecny_M!$A$1:$P$10,2,FALSE)</f>
        <v>75</v>
      </c>
      <c r="H8949" s="39">
        <f>MATCH(C8949,Currecny_M!$A$1:$P$1,0)</f>
        <v>7</v>
      </c>
      <c r="I8949" s="39">
        <f>VLOOKUP(N8949,Currecny_M!$A$1:$P$10,MATCH(Database!C8949,Currecny_M!$A$1:$P$1,0),FALSE)</f>
        <v>78.83</v>
      </c>
      <c r="J8949" s="82">
        <f t="shared" si="418"/>
        <v>-205.50981000000002</v>
      </c>
      <c r="K8949" s="39">
        <f>VLOOKUP('Cover page'!$B$6,Currecny_M!$A$1:$P$10,MATCH(Database!C8949,Currecny_M!$A$1:$P$1,0),FALSE)</f>
        <v>1</v>
      </c>
      <c r="L8949" s="82">
        <f t="shared" si="419"/>
        <v>-205.50981000000002</v>
      </c>
      <c r="M8949" s="82">
        <f>((E8949/$F$1)*VLOOKUP(N8949,Currecny_M!$A$1:$P$10,MATCH(Database!C8949,Currecny_M!$A$1:$P$1,0),FALSE))/VLOOKUP('Cover page'!$B$6,Currecny_M!$A$1:$P$10,MATCH(Database!C8949,Currecny_M!$A$1:$P$1,0),FALSE)</f>
        <v>-205.50981000000002</v>
      </c>
      <c r="N8949" s="6" t="str">
        <f>VLOOKUP(B8949,Master!$A$2:$C$11,3,FALSE)</f>
        <v>USD</v>
      </c>
      <c r="O8949" s="6" t="str">
        <f>VLOOKUP(B8949,Master!$A$2:$C$11,2,FALSE)</f>
        <v>America</v>
      </c>
      <c r="Q8949" s="39" t="str">
        <f>VLOOKUP(D8949,GL_Master!$A$1:$D$80,2,FALSE)</f>
        <v>BS</v>
      </c>
      <c r="R8949" s="39" t="str">
        <f>VLOOKUP(D8949,GL_Master!$A$1:$D$80,3,FALSE)</f>
        <v>Accumulated Depreciation</v>
      </c>
      <c r="S8949" s="39" t="str">
        <f>VLOOKUP(D8949,GL_Master!$A$1:$D$80,4,FALSE)</f>
        <v>Accumulated Depreciation</v>
      </c>
    </row>
    <row r="8950" spans="1:19" x14ac:dyDescent="0.25">
      <c r="A8950" s="39" t="s">
        <v>262</v>
      </c>
      <c r="B8950" s="39" t="s">
        <v>235</v>
      </c>
      <c r="C8950" s="7">
        <v>44075</v>
      </c>
      <c r="D8950" s="39" t="s">
        <v>69</v>
      </c>
      <c r="E8950" s="39">
        <v>5034</v>
      </c>
      <c r="F8950" s="82">
        <f t="shared" si="417"/>
        <v>5.0339999999999998</v>
      </c>
      <c r="G8950" s="39">
        <f>VLOOKUP(N8950,Currecny_M!$A$1:$P$10,2,FALSE)</f>
        <v>75</v>
      </c>
      <c r="H8950" s="39">
        <f>MATCH(C8950,Currecny_M!$A$1:$P$1,0)</f>
        <v>7</v>
      </c>
      <c r="I8950" s="39">
        <f>VLOOKUP(N8950,Currecny_M!$A$1:$P$10,MATCH(Database!C8950,Currecny_M!$A$1:$P$1,0),FALSE)</f>
        <v>78.83</v>
      </c>
      <c r="J8950" s="82">
        <f t="shared" si="418"/>
        <v>396.83022</v>
      </c>
      <c r="K8950" s="39">
        <f>VLOOKUP('Cover page'!$B$6,Currecny_M!$A$1:$P$10,MATCH(Database!C8950,Currecny_M!$A$1:$P$1,0),FALSE)</f>
        <v>1</v>
      </c>
      <c r="L8950" s="82">
        <f t="shared" si="419"/>
        <v>396.83022</v>
      </c>
      <c r="M8950" s="82">
        <f>((E8950/$F$1)*VLOOKUP(N8950,Currecny_M!$A$1:$P$10,MATCH(Database!C8950,Currecny_M!$A$1:$P$1,0),FALSE))/VLOOKUP('Cover page'!$B$6,Currecny_M!$A$1:$P$10,MATCH(Database!C8950,Currecny_M!$A$1:$P$1,0),FALSE)</f>
        <v>396.83022</v>
      </c>
      <c r="N8950" s="6" t="str">
        <f>VLOOKUP(B8950,Master!$A$2:$C$11,3,FALSE)</f>
        <v>USD</v>
      </c>
      <c r="O8950" s="6" t="str">
        <f>VLOOKUP(B8950,Master!$A$2:$C$11,2,FALSE)</f>
        <v>America</v>
      </c>
      <c r="Q8950" s="39" t="str">
        <f>VLOOKUP(D8950,GL_Master!$A$1:$D$80,2,FALSE)</f>
        <v>BS</v>
      </c>
      <c r="R8950" s="39" t="str">
        <f>VLOOKUP(D8950,GL_Master!$A$1:$D$80,3,FALSE)</f>
        <v>Gross Block</v>
      </c>
      <c r="S8950" s="39" t="str">
        <f>VLOOKUP(D8950,GL_Master!$A$1:$D$80,4,FALSE)</f>
        <v>Tangible Fixed assets</v>
      </c>
    </row>
    <row r="8951" spans="1:19" x14ac:dyDescent="0.25">
      <c r="A8951" s="39" t="s">
        <v>262</v>
      </c>
      <c r="B8951" s="39" t="s">
        <v>235</v>
      </c>
      <c r="C8951" s="7">
        <v>44075</v>
      </c>
      <c r="D8951" s="39" t="s">
        <v>70</v>
      </c>
      <c r="E8951" s="39">
        <v>-185</v>
      </c>
      <c r="F8951" s="82">
        <f t="shared" si="417"/>
        <v>-0.185</v>
      </c>
      <c r="G8951" s="39">
        <f>VLOOKUP(N8951,Currecny_M!$A$1:$P$10,2,FALSE)</f>
        <v>75</v>
      </c>
      <c r="H8951" s="39">
        <f>MATCH(C8951,Currecny_M!$A$1:$P$1,0)</f>
        <v>7</v>
      </c>
      <c r="I8951" s="39">
        <f>VLOOKUP(N8951,Currecny_M!$A$1:$P$10,MATCH(Database!C8951,Currecny_M!$A$1:$P$1,0),FALSE)</f>
        <v>78.83</v>
      </c>
      <c r="J8951" s="82">
        <f t="shared" si="418"/>
        <v>-14.583549999999999</v>
      </c>
      <c r="K8951" s="39">
        <f>VLOOKUP('Cover page'!$B$6,Currecny_M!$A$1:$P$10,MATCH(Database!C8951,Currecny_M!$A$1:$P$1,0),FALSE)</f>
        <v>1</v>
      </c>
      <c r="L8951" s="82">
        <f t="shared" si="419"/>
        <v>-14.583549999999999</v>
      </c>
      <c r="M8951" s="82">
        <f>((E8951/$F$1)*VLOOKUP(N8951,Currecny_M!$A$1:$P$10,MATCH(Database!C8951,Currecny_M!$A$1:$P$1,0),FALSE))/VLOOKUP('Cover page'!$B$6,Currecny_M!$A$1:$P$10,MATCH(Database!C8951,Currecny_M!$A$1:$P$1,0),FALSE)</f>
        <v>-14.583549999999999</v>
      </c>
      <c r="N8951" s="6" t="str">
        <f>VLOOKUP(B8951,Master!$A$2:$C$11,3,FALSE)</f>
        <v>USD</v>
      </c>
      <c r="O8951" s="6" t="str">
        <f>VLOOKUP(B8951,Master!$A$2:$C$11,2,FALSE)</f>
        <v>America</v>
      </c>
      <c r="Q8951" s="39" t="str">
        <f>VLOOKUP(D8951,GL_Master!$A$1:$D$80,2,FALSE)</f>
        <v>BS</v>
      </c>
      <c r="R8951" s="39" t="str">
        <f>VLOOKUP(D8951,GL_Master!$A$1:$D$80,3,FALSE)</f>
        <v>Accumulated Depreciation</v>
      </c>
      <c r="S8951" s="39" t="str">
        <f>VLOOKUP(D8951,GL_Master!$A$1:$D$80,4,FALSE)</f>
        <v>Accumulated Depreciation</v>
      </c>
    </row>
    <row r="8952" spans="1:19" x14ac:dyDescent="0.25">
      <c r="A8952" s="39" t="s">
        <v>262</v>
      </c>
      <c r="B8952" s="39" t="s">
        <v>235</v>
      </c>
      <c r="C8952" s="7">
        <v>44075</v>
      </c>
      <c r="D8952" s="39" t="s">
        <v>71</v>
      </c>
      <c r="E8952" s="39">
        <v>9296</v>
      </c>
      <c r="F8952" s="82">
        <f t="shared" si="417"/>
        <v>9.2959999999999994</v>
      </c>
      <c r="G8952" s="39">
        <f>VLOOKUP(N8952,Currecny_M!$A$1:$P$10,2,FALSE)</f>
        <v>75</v>
      </c>
      <c r="H8952" s="39">
        <f>MATCH(C8952,Currecny_M!$A$1:$P$1,0)</f>
        <v>7</v>
      </c>
      <c r="I8952" s="39">
        <f>VLOOKUP(N8952,Currecny_M!$A$1:$P$10,MATCH(Database!C8952,Currecny_M!$A$1:$P$1,0),FALSE)</f>
        <v>78.83</v>
      </c>
      <c r="J8952" s="82">
        <f t="shared" si="418"/>
        <v>732.80367999999999</v>
      </c>
      <c r="K8952" s="39">
        <f>VLOOKUP('Cover page'!$B$6,Currecny_M!$A$1:$P$10,MATCH(Database!C8952,Currecny_M!$A$1:$P$1,0),FALSE)</f>
        <v>1</v>
      </c>
      <c r="L8952" s="82">
        <f t="shared" si="419"/>
        <v>732.80367999999999</v>
      </c>
      <c r="M8952" s="82">
        <f>((E8952/$F$1)*VLOOKUP(N8952,Currecny_M!$A$1:$P$10,MATCH(Database!C8952,Currecny_M!$A$1:$P$1,0),FALSE))/VLOOKUP('Cover page'!$B$6,Currecny_M!$A$1:$P$10,MATCH(Database!C8952,Currecny_M!$A$1:$P$1,0),FALSE)</f>
        <v>732.80367999999999</v>
      </c>
      <c r="N8952" s="6" t="str">
        <f>VLOOKUP(B8952,Master!$A$2:$C$11,3,FALSE)</f>
        <v>USD</v>
      </c>
      <c r="O8952" s="6" t="str">
        <f>VLOOKUP(B8952,Master!$A$2:$C$11,2,FALSE)</f>
        <v>America</v>
      </c>
      <c r="Q8952" s="39" t="str">
        <f>VLOOKUP(D8952,GL_Master!$A$1:$D$80,2,FALSE)</f>
        <v>BS</v>
      </c>
      <c r="R8952" s="39" t="str">
        <f>VLOOKUP(D8952,GL_Master!$A$1:$D$80,3,FALSE)</f>
        <v>Gross Block</v>
      </c>
      <c r="S8952" s="39" t="str">
        <f>VLOOKUP(D8952,GL_Master!$A$1:$D$80,4,FALSE)</f>
        <v>Tangible Fixed assets</v>
      </c>
    </row>
    <row r="8953" spans="1:19" x14ac:dyDescent="0.25">
      <c r="A8953" s="39" t="s">
        <v>262</v>
      </c>
      <c r="B8953" s="39" t="s">
        <v>235</v>
      </c>
      <c r="C8953" s="7">
        <v>44075</v>
      </c>
      <c r="D8953" s="39" t="s">
        <v>72</v>
      </c>
      <c r="E8953" s="39">
        <v>75</v>
      </c>
      <c r="F8953" s="82">
        <f t="shared" si="417"/>
        <v>7.4999999999999997E-2</v>
      </c>
      <c r="G8953" s="39">
        <f>VLOOKUP(N8953,Currecny_M!$A$1:$P$10,2,FALSE)</f>
        <v>75</v>
      </c>
      <c r="H8953" s="39">
        <f>MATCH(C8953,Currecny_M!$A$1:$P$1,0)</f>
        <v>7</v>
      </c>
      <c r="I8953" s="39">
        <f>VLOOKUP(N8953,Currecny_M!$A$1:$P$10,MATCH(Database!C8953,Currecny_M!$A$1:$P$1,0),FALSE)</f>
        <v>78.83</v>
      </c>
      <c r="J8953" s="82">
        <f t="shared" si="418"/>
        <v>5.9122499999999993</v>
      </c>
      <c r="K8953" s="39">
        <f>VLOOKUP('Cover page'!$B$6,Currecny_M!$A$1:$P$10,MATCH(Database!C8953,Currecny_M!$A$1:$P$1,0),FALSE)</f>
        <v>1</v>
      </c>
      <c r="L8953" s="82">
        <f t="shared" si="419"/>
        <v>5.9122499999999993</v>
      </c>
      <c r="M8953" s="82">
        <f>((E8953/$F$1)*VLOOKUP(N8953,Currecny_M!$A$1:$P$10,MATCH(Database!C8953,Currecny_M!$A$1:$P$1,0),FALSE))/VLOOKUP('Cover page'!$B$6,Currecny_M!$A$1:$P$10,MATCH(Database!C8953,Currecny_M!$A$1:$P$1,0),FALSE)</f>
        <v>5.9122499999999993</v>
      </c>
      <c r="N8953" s="6" t="str">
        <f>VLOOKUP(B8953,Master!$A$2:$C$11,3,FALSE)</f>
        <v>USD</v>
      </c>
      <c r="O8953" s="6" t="str">
        <f>VLOOKUP(B8953,Master!$A$2:$C$11,2,FALSE)</f>
        <v>America</v>
      </c>
      <c r="Q8953" s="39" t="str">
        <f>VLOOKUP(D8953,GL_Master!$A$1:$D$80,2,FALSE)</f>
        <v>BS</v>
      </c>
      <c r="R8953" s="39" t="str">
        <f>VLOOKUP(D8953,GL_Master!$A$1:$D$80,3,FALSE)</f>
        <v>Gross Block</v>
      </c>
      <c r="S8953" s="39" t="str">
        <f>VLOOKUP(D8953,GL_Master!$A$1:$D$80,4,FALSE)</f>
        <v>Tangible Fixed assets</v>
      </c>
    </row>
    <row r="8954" spans="1:19" x14ac:dyDescent="0.25">
      <c r="A8954" s="39" t="s">
        <v>262</v>
      </c>
      <c r="B8954" s="39" t="s">
        <v>235</v>
      </c>
      <c r="C8954" s="7">
        <v>44075</v>
      </c>
      <c r="D8954" s="39" t="s">
        <v>73</v>
      </c>
      <c r="E8954" s="39">
        <v>35</v>
      </c>
      <c r="F8954" s="82">
        <f t="shared" si="417"/>
        <v>3.5000000000000003E-2</v>
      </c>
      <c r="G8954" s="39">
        <f>VLOOKUP(N8954,Currecny_M!$A$1:$P$10,2,FALSE)</f>
        <v>75</v>
      </c>
      <c r="H8954" s="39">
        <f>MATCH(C8954,Currecny_M!$A$1:$P$1,0)</f>
        <v>7</v>
      </c>
      <c r="I8954" s="39">
        <f>VLOOKUP(N8954,Currecny_M!$A$1:$P$10,MATCH(Database!C8954,Currecny_M!$A$1:$P$1,0),FALSE)</f>
        <v>78.83</v>
      </c>
      <c r="J8954" s="82">
        <f t="shared" si="418"/>
        <v>2.7590500000000002</v>
      </c>
      <c r="K8954" s="39">
        <f>VLOOKUP('Cover page'!$B$6,Currecny_M!$A$1:$P$10,MATCH(Database!C8954,Currecny_M!$A$1:$P$1,0),FALSE)</f>
        <v>1</v>
      </c>
      <c r="L8954" s="82">
        <f t="shared" si="419"/>
        <v>2.7590500000000002</v>
      </c>
      <c r="M8954" s="82">
        <f>((E8954/$F$1)*VLOOKUP(N8954,Currecny_M!$A$1:$P$10,MATCH(Database!C8954,Currecny_M!$A$1:$P$1,0),FALSE))/VLOOKUP('Cover page'!$B$6,Currecny_M!$A$1:$P$10,MATCH(Database!C8954,Currecny_M!$A$1:$P$1,0),FALSE)</f>
        <v>2.7590500000000002</v>
      </c>
      <c r="N8954" s="6" t="str">
        <f>VLOOKUP(B8954,Master!$A$2:$C$11,3,FALSE)</f>
        <v>USD</v>
      </c>
      <c r="O8954" s="6" t="str">
        <f>VLOOKUP(B8954,Master!$A$2:$C$11,2,FALSE)</f>
        <v>America</v>
      </c>
      <c r="Q8954" s="39" t="str">
        <f>VLOOKUP(D8954,GL_Master!$A$1:$D$80,2,FALSE)</f>
        <v>BS</v>
      </c>
      <c r="R8954" s="39" t="str">
        <f>VLOOKUP(D8954,GL_Master!$A$1:$D$80,3,FALSE)</f>
        <v>Gross Block</v>
      </c>
      <c r="S8954" s="39" t="str">
        <f>VLOOKUP(D8954,GL_Master!$A$1:$D$80,4,FALSE)</f>
        <v>Tangible Fixed assets</v>
      </c>
    </row>
    <row r="8955" spans="1:19" x14ac:dyDescent="0.25">
      <c r="A8955" s="39" t="s">
        <v>262</v>
      </c>
      <c r="B8955" s="39" t="s">
        <v>235</v>
      </c>
      <c r="C8955" s="7">
        <v>44075</v>
      </c>
      <c r="D8955" s="39" t="s">
        <v>74</v>
      </c>
      <c r="E8955" s="39">
        <v>-8427</v>
      </c>
      <c r="F8955" s="82">
        <f t="shared" si="417"/>
        <v>-8.4269999999999996</v>
      </c>
      <c r="G8955" s="39">
        <f>VLOOKUP(N8955,Currecny_M!$A$1:$P$10,2,FALSE)</f>
        <v>75</v>
      </c>
      <c r="H8955" s="39">
        <f>MATCH(C8955,Currecny_M!$A$1:$P$1,0)</f>
        <v>7</v>
      </c>
      <c r="I8955" s="39">
        <f>VLOOKUP(N8955,Currecny_M!$A$1:$P$10,MATCH(Database!C8955,Currecny_M!$A$1:$P$1,0),FALSE)</f>
        <v>78.83</v>
      </c>
      <c r="J8955" s="82">
        <f t="shared" si="418"/>
        <v>-664.30040999999994</v>
      </c>
      <c r="K8955" s="39">
        <f>VLOOKUP('Cover page'!$B$6,Currecny_M!$A$1:$P$10,MATCH(Database!C8955,Currecny_M!$A$1:$P$1,0),FALSE)</f>
        <v>1</v>
      </c>
      <c r="L8955" s="82">
        <f t="shared" si="419"/>
        <v>-664.30040999999994</v>
      </c>
      <c r="M8955" s="82">
        <f>((E8955/$F$1)*VLOOKUP(N8955,Currecny_M!$A$1:$P$10,MATCH(Database!C8955,Currecny_M!$A$1:$P$1,0),FALSE))/VLOOKUP('Cover page'!$B$6,Currecny_M!$A$1:$P$10,MATCH(Database!C8955,Currecny_M!$A$1:$P$1,0),FALSE)</f>
        <v>-664.30040999999994</v>
      </c>
      <c r="N8955" s="6" t="str">
        <f>VLOOKUP(B8955,Master!$A$2:$C$11,3,FALSE)</f>
        <v>USD</v>
      </c>
      <c r="O8955" s="6" t="str">
        <f>VLOOKUP(B8955,Master!$A$2:$C$11,2,FALSE)</f>
        <v>America</v>
      </c>
      <c r="Q8955" s="39" t="str">
        <f>VLOOKUP(D8955,GL_Master!$A$1:$D$80,2,FALSE)</f>
        <v>BS</v>
      </c>
      <c r="R8955" s="39" t="str">
        <f>VLOOKUP(D8955,GL_Master!$A$1:$D$80,3,FALSE)</f>
        <v>Accumulated Depreciation</v>
      </c>
      <c r="S8955" s="39" t="str">
        <f>VLOOKUP(D8955,GL_Master!$A$1:$D$80,4,FALSE)</f>
        <v>Accumulated Depreciation</v>
      </c>
    </row>
    <row r="8956" spans="1:19" x14ac:dyDescent="0.25">
      <c r="A8956" s="39" t="s">
        <v>262</v>
      </c>
      <c r="B8956" s="39" t="s">
        <v>235</v>
      </c>
      <c r="C8956" s="7">
        <v>44075</v>
      </c>
      <c r="D8956" s="39" t="s">
        <v>21</v>
      </c>
      <c r="E8956" s="39">
        <v>749</v>
      </c>
      <c r="F8956" s="82">
        <f t="shared" si="417"/>
        <v>0.749</v>
      </c>
      <c r="G8956" s="39">
        <f>VLOOKUP(N8956,Currecny_M!$A$1:$P$10,2,FALSE)</f>
        <v>75</v>
      </c>
      <c r="H8956" s="39">
        <f>MATCH(C8956,Currecny_M!$A$1:$P$1,0)</f>
        <v>7</v>
      </c>
      <c r="I8956" s="39">
        <f>VLOOKUP(N8956,Currecny_M!$A$1:$P$10,MATCH(Database!C8956,Currecny_M!$A$1:$P$1,0),FALSE)</f>
        <v>78.83</v>
      </c>
      <c r="J8956" s="82">
        <f t="shared" si="418"/>
        <v>59.043669999999999</v>
      </c>
      <c r="K8956" s="39">
        <f>VLOOKUP('Cover page'!$B$6,Currecny_M!$A$1:$P$10,MATCH(Database!C8956,Currecny_M!$A$1:$P$1,0),FALSE)</f>
        <v>1</v>
      </c>
      <c r="L8956" s="82">
        <f t="shared" si="419"/>
        <v>59.043669999999999</v>
      </c>
      <c r="M8956" s="82">
        <f>((E8956/$F$1)*VLOOKUP(N8956,Currecny_M!$A$1:$P$10,MATCH(Database!C8956,Currecny_M!$A$1:$P$1,0),FALSE))/VLOOKUP('Cover page'!$B$6,Currecny_M!$A$1:$P$10,MATCH(Database!C8956,Currecny_M!$A$1:$P$1,0),FALSE)</f>
        <v>59.043669999999999</v>
      </c>
      <c r="N8956" s="6" t="str">
        <f>VLOOKUP(B8956,Master!$A$2:$C$11,3,FALSE)</f>
        <v>USD</v>
      </c>
      <c r="O8956" s="6" t="str">
        <f>VLOOKUP(B8956,Master!$A$2:$C$11,2,FALSE)</f>
        <v>America</v>
      </c>
      <c r="Q8956" s="39" t="str">
        <f>VLOOKUP(D8956,GL_Master!$A$1:$D$80,2,FALSE)</f>
        <v>BS</v>
      </c>
      <c r="R8956" s="39" t="str">
        <f>VLOOKUP(D8956,GL_Master!$A$1:$D$80,3,FALSE)</f>
        <v>Gross Block</v>
      </c>
      <c r="S8956" s="39" t="str">
        <f>VLOOKUP(D8956,GL_Master!$A$1:$D$80,4,FALSE)</f>
        <v>Tangible Fixed assets</v>
      </c>
    </row>
    <row r="8957" spans="1:19" x14ac:dyDescent="0.25">
      <c r="A8957" s="39" t="s">
        <v>262</v>
      </c>
      <c r="B8957" s="39" t="s">
        <v>235</v>
      </c>
      <c r="C8957" s="7">
        <v>44075</v>
      </c>
      <c r="D8957" s="39" t="s">
        <v>27</v>
      </c>
      <c r="E8957" s="39">
        <v>1591</v>
      </c>
      <c r="F8957" s="82">
        <f t="shared" si="417"/>
        <v>1.591</v>
      </c>
      <c r="G8957" s="39">
        <f>VLOOKUP(N8957,Currecny_M!$A$1:$P$10,2,FALSE)</f>
        <v>75</v>
      </c>
      <c r="H8957" s="39">
        <f>MATCH(C8957,Currecny_M!$A$1:$P$1,0)</f>
        <v>7</v>
      </c>
      <c r="I8957" s="39">
        <f>VLOOKUP(N8957,Currecny_M!$A$1:$P$10,MATCH(Database!C8957,Currecny_M!$A$1:$P$1,0),FALSE)</f>
        <v>78.83</v>
      </c>
      <c r="J8957" s="82">
        <f t="shared" si="418"/>
        <v>125.41852999999999</v>
      </c>
      <c r="K8957" s="39">
        <f>VLOOKUP('Cover page'!$B$6,Currecny_M!$A$1:$P$10,MATCH(Database!C8957,Currecny_M!$A$1:$P$1,0),FALSE)</f>
        <v>1</v>
      </c>
      <c r="L8957" s="82">
        <f t="shared" si="419"/>
        <v>125.41852999999999</v>
      </c>
      <c r="M8957" s="82">
        <f>((E8957/$F$1)*VLOOKUP(N8957,Currecny_M!$A$1:$P$10,MATCH(Database!C8957,Currecny_M!$A$1:$P$1,0),FALSE))/VLOOKUP('Cover page'!$B$6,Currecny_M!$A$1:$P$10,MATCH(Database!C8957,Currecny_M!$A$1:$P$1,0),FALSE)</f>
        <v>125.41852999999999</v>
      </c>
      <c r="N8957" s="6" t="str">
        <f>VLOOKUP(B8957,Master!$A$2:$C$11,3,FALSE)</f>
        <v>USD</v>
      </c>
      <c r="O8957" s="6" t="str">
        <f>VLOOKUP(B8957,Master!$A$2:$C$11,2,FALSE)</f>
        <v>America</v>
      </c>
      <c r="Q8957" s="39" t="str">
        <f>VLOOKUP(D8957,GL_Master!$A$1:$D$80,2,FALSE)</f>
        <v>BS</v>
      </c>
      <c r="R8957" s="39" t="str">
        <f>VLOOKUP(D8957,GL_Master!$A$1:$D$80,3,FALSE)</f>
        <v>Gross Block</v>
      </c>
      <c r="S8957" s="39" t="str">
        <f>VLOOKUP(D8957,GL_Master!$A$1:$D$80,4,FALSE)</f>
        <v>Tangible Fixed assets</v>
      </c>
    </row>
    <row r="8958" spans="1:19" x14ac:dyDescent="0.25">
      <c r="A8958" s="39" t="s">
        <v>262</v>
      </c>
      <c r="B8958" s="39" t="s">
        <v>235</v>
      </c>
      <c r="C8958" s="7">
        <v>44075</v>
      </c>
      <c r="D8958" s="39" t="s">
        <v>75</v>
      </c>
      <c r="E8958" s="39">
        <v>-37</v>
      </c>
      <c r="F8958" s="82">
        <f t="shared" si="417"/>
        <v>-3.6999999999999998E-2</v>
      </c>
      <c r="G8958" s="39">
        <f>VLOOKUP(N8958,Currecny_M!$A$1:$P$10,2,FALSE)</f>
        <v>75</v>
      </c>
      <c r="H8958" s="39">
        <f>MATCH(C8958,Currecny_M!$A$1:$P$1,0)</f>
        <v>7</v>
      </c>
      <c r="I8958" s="39">
        <f>VLOOKUP(N8958,Currecny_M!$A$1:$P$10,MATCH(Database!C8958,Currecny_M!$A$1:$P$1,0),FALSE)</f>
        <v>78.83</v>
      </c>
      <c r="J8958" s="82">
        <f t="shared" si="418"/>
        <v>-2.9167099999999997</v>
      </c>
      <c r="K8958" s="39">
        <f>VLOOKUP('Cover page'!$B$6,Currecny_M!$A$1:$P$10,MATCH(Database!C8958,Currecny_M!$A$1:$P$1,0),FALSE)</f>
        <v>1</v>
      </c>
      <c r="L8958" s="82">
        <f t="shared" si="419"/>
        <v>-2.9167099999999997</v>
      </c>
      <c r="M8958" s="82">
        <f>((E8958/$F$1)*VLOOKUP(N8958,Currecny_M!$A$1:$P$10,MATCH(Database!C8958,Currecny_M!$A$1:$P$1,0),FALSE))/VLOOKUP('Cover page'!$B$6,Currecny_M!$A$1:$P$10,MATCH(Database!C8958,Currecny_M!$A$1:$P$1,0),FALSE)</f>
        <v>-2.9167099999999997</v>
      </c>
      <c r="N8958" s="6" t="str">
        <f>VLOOKUP(B8958,Master!$A$2:$C$11,3,FALSE)</f>
        <v>USD</v>
      </c>
      <c r="O8958" s="6" t="str">
        <f>VLOOKUP(B8958,Master!$A$2:$C$11,2,FALSE)</f>
        <v>America</v>
      </c>
      <c r="Q8958" s="39" t="str">
        <f>VLOOKUP(D8958,GL_Master!$A$1:$D$80,2,FALSE)</f>
        <v>BS</v>
      </c>
      <c r="R8958" s="39" t="str">
        <f>VLOOKUP(D8958,GL_Master!$A$1:$D$80,3,FALSE)</f>
        <v>Gross Block</v>
      </c>
      <c r="S8958" s="39" t="str">
        <f>VLOOKUP(D8958,GL_Master!$A$1:$D$80,4,FALSE)</f>
        <v>Tangible Fixed assets</v>
      </c>
    </row>
    <row r="8959" spans="1:19" x14ac:dyDescent="0.25">
      <c r="A8959" s="39" t="s">
        <v>262</v>
      </c>
      <c r="B8959" s="39" t="s">
        <v>235</v>
      </c>
      <c r="C8959" s="7">
        <v>44075</v>
      </c>
      <c r="D8959" s="39" t="s">
        <v>76</v>
      </c>
      <c r="E8959" s="39">
        <v>893</v>
      </c>
      <c r="F8959" s="82">
        <f t="shared" si="417"/>
        <v>0.89300000000000002</v>
      </c>
      <c r="G8959" s="39">
        <f>VLOOKUP(N8959,Currecny_M!$A$1:$P$10,2,FALSE)</f>
        <v>75</v>
      </c>
      <c r="H8959" s="39">
        <f>MATCH(C8959,Currecny_M!$A$1:$P$1,0)</f>
        <v>7</v>
      </c>
      <c r="I8959" s="39">
        <f>VLOOKUP(N8959,Currecny_M!$A$1:$P$10,MATCH(Database!C8959,Currecny_M!$A$1:$P$1,0),FALSE)</f>
        <v>78.83</v>
      </c>
      <c r="J8959" s="82">
        <f t="shared" si="418"/>
        <v>70.395189999999999</v>
      </c>
      <c r="K8959" s="39">
        <f>VLOOKUP('Cover page'!$B$6,Currecny_M!$A$1:$P$10,MATCH(Database!C8959,Currecny_M!$A$1:$P$1,0),FALSE)</f>
        <v>1</v>
      </c>
      <c r="L8959" s="82">
        <f t="shared" si="419"/>
        <v>70.395189999999999</v>
      </c>
      <c r="M8959" s="82">
        <f>((E8959/$F$1)*VLOOKUP(N8959,Currecny_M!$A$1:$P$10,MATCH(Database!C8959,Currecny_M!$A$1:$P$1,0),FALSE))/VLOOKUP('Cover page'!$B$6,Currecny_M!$A$1:$P$10,MATCH(Database!C8959,Currecny_M!$A$1:$P$1,0),FALSE)</f>
        <v>70.395189999999999</v>
      </c>
      <c r="N8959" s="6" t="str">
        <f>VLOOKUP(B8959,Master!$A$2:$C$11,3,FALSE)</f>
        <v>USD</v>
      </c>
      <c r="O8959" s="6" t="str">
        <f>VLOOKUP(B8959,Master!$A$2:$C$11,2,FALSE)</f>
        <v>America</v>
      </c>
      <c r="Q8959" s="39" t="str">
        <f>VLOOKUP(D8959,GL_Master!$A$1:$D$80,2,FALSE)</f>
        <v>BS</v>
      </c>
      <c r="R8959" s="39" t="str">
        <f>VLOOKUP(D8959,GL_Master!$A$1:$D$80,3,FALSE)</f>
        <v>Inventories</v>
      </c>
      <c r="S8959" s="39" t="str">
        <f>VLOOKUP(D8959,GL_Master!$A$1:$D$80,4,FALSE)</f>
        <v>Inventory</v>
      </c>
    </row>
    <row r="8960" spans="1:19" x14ac:dyDescent="0.25">
      <c r="A8960" s="39" t="s">
        <v>262</v>
      </c>
      <c r="B8960" s="39" t="s">
        <v>235</v>
      </c>
      <c r="C8960" s="7">
        <v>44075</v>
      </c>
      <c r="D8960" s="39" t="s">
        <v>77</v>
      </c>
      <c r="E8960" s="39">
        <v>2402</v>
      </c>
      <c r="F8960" s="82">
        <f t="shared" si="417"/>
        <v>2.4020000000000001</v>
      </c>
      <c r="G8960" s="39">
        <f>VLOOKUP(N8960,Currecny_M!$A$1:$P$10,2,FALSE)</f>
        <v>75</v>
      </c>
      <c r="H8960" s="39">
        <f>MATCH(C8960,Currecny_M!$A$1:$P$1,0)</f>
        <v>7</v>
      </c>
      <c r="I8960" s="39">
        <f>VLOOKUP(N8960,Currecny_M!$A$1:$P$10,MATCH(Database!C8960,Currecny_M!$A$1:$P$1,0),FALSE)</f>
        <v>78.83</v>
      </c>
      <c r="J8960" s="82">
        <f t="shared" si="418"/>
        <v>189.34966</v>
      </c>
      <c r="K8960" s="39">
        <f>VLOOKUP('Cover page'!$B$6,Currecny_M!$A$1:$P$10,MATCH(Database!C8960,Currecny_M!$A$1:$P$1,0),FALSE)</f>
        <v>1</v>
      </c>
      <c r="L8960" s="82">
        <f t="shared" si="419"/>
        <v>189.34966</v>
      </c>
      <c r="M8960" s="82">
        <f>((E8960/$F$1)*VLOOKUP(N8960,Currecny_M!$A$1:$P$10,MATCH(Database!C8960,Currecny_M!$A$1:$P$1,0),FALSE))/VLOOKUP('Cover page'!$B$6,Currecny_M!$A$1:$P$10,MATCH(Database!C8960,Currecny_M!$A$1:$P$1,0),FALSE)</f>
        <v>189.34966</v>
      </c>
      <c r="N8960" s="6" t="str">
        <f>VLOOKUP(B8960,Master!$A$2:$C$11,3,FALSE)</f>
        <v>USD</v>
      </c>
      <c r="O8960" s="6" t="str">
        <f>VLOOKUP(B8960,Master!$A$2:$C$11,2,FALSE)</f>
        <v>America</v>
      </c>
      <c r="Q8960" s="39" t="str">
        <f>VLOOKUP(D8960,GL_Master!$A$1:$D$80,2,FALSE)</f>
        <v>BS</v>
      </c>
      <c r="R8960" s="39" t="str">
        <f>VLOOKUP(D8960,GL_Master!$A$1:$D$80,3,FALSE)</f>
        <v>Inventories</v>
      </c>
      <c r="S8960" s="39" t="str">
        <f>VLOOKUP(D8960,GL_Master!$A$1:$D$80,4,FALSE)</f>
        <v>Inventory</v>
      </c>
    </row>
    <row r="8961" spans="1:19" x14ac:dyDescent="0.25">
      <c r="A8961" s="39" t="s">
        <v>262</v>
      </c>
      <c r="B8961" s="39" t="s">
        <v>235</v>
      </c>
      <c r="C8961" s="7">
        <v>44075</v>
      </c>
      <c r="D8961" s="39" t="s">
        <v>2</v>
      </c>
      <c r="E8961" s="39">
        <v>240814</v>
      </c>
      <c r="F8961" s="82">
        <f t="shared" si="417"/>
        <v>240.81399999999999</v>
      </c>
      <c r="G8961" s="39">
        <f>VLOOKUP(N8961,Currecny_M!$A$1:$P$10,2,FALSE)</f>
        <v>75</v>
      </c>
      <c r="H8961" s="39">
        <f>MATCH(C8961,Currecny_M!$A$1:$P$1,0)</f>
        <v>7</v>
      </c>
      <c r="I8961" s="39">
        <f>VLOOKUP(N8961,Currecny_M!$A$1:$P$10,MATCH(Database!C8961,Currecny_M!$A$1:$P$1,0),FALSE)</f>
        <v>78.83</v>
      </c>
      <c r="J8961" s="82">
        <f t="shared" si="418"/>
        <v>18983.367619999997</v>
      </c>
      <c r="K8961" s="39">
        <f>VLOOKUP('Cover page'!$B$6,Currecny_M!$A$1:$P$10,MATCH(Database!C8961,Currecny_M!$A$1:$P$1,0),FALSE)</f>
        <v>1</v>
      </c>
      <c r="L8961" s="82">
        <f t="shared" si="419"/>
        <v>18983.367619999997</v>
      </c>
      <c r="M8961" s="82">
        <f>((E8961/$F$1)*VLOOKUP(N8961,Currecny_M!$A$1:$P$10,MATCH(Database!C8961,Currecny_M!$A$1:$P$1,0),FALSE))/VLOOKUP('Cover page'!$B$6,Currecny_M!$A$1:$P$10,MATCH(Database!C8961,Currecny_M!$A$1:$P$1,0),FALSE)</f>
        <v>18983.367619999997</v>
      </c>
      <c r="N8961" s="6" t="str">
        <f>VLOOKUP(B8961,Master!$A$2:$C$11,3,FALSE)</f>
        <v>USD</v>
      </c>
      <c r="O8961" s="6" t="str">
        <f>VLOOKUP(B8961,Master!$A$2:$C$11,2,FALSE)</f>
        <v>America</v>
      </c>
      <c r="Q8961" s="39" t="str">
        <f>VLOOKUP(D8961,GL_Master!$A$1:$D$80,2,FALSE)</f>
        <v>BS</v>
      </c>
      <c r="R8961" s="39" t="str">
        <f>VLOOKUP(D8961,GL_Master!$A$1:$D$80,3,FALSE)</f>
        <v>Trade receivables</v>
      </c>
      <c r="S8961" s="39" t="str">
        <f>VLOOKUP(D8961,GL_Master!$A$1:$D$80,4,FALSE)</f>
        <v>Unsecured, considered good</v>
      </c>
    </row>
    <row r="8962" spans="1:19" x14ac:dyDescent="0.25">
      <c r="A8962" s="39" t="s">
        <v>262</v>
      </c>
      <c r="B8962" s="39" t="s">
        <v>235</v>
      </c>
      <c r="C8962" s="7">
        <v>44075</v>
      </c>
      <c r="D8962" s="39" t="s">
        <v>78</v>
      </c>
      <c r="E8962" s="39">
        <v>37</v>
      </c>
      <c r="F8962" s="82">
        <f t="shared" si="417"/>
        <v>3.6999999999999998E-2</v>
      </c>
      <c r="G8962" s="39">
        <f>VLOOKUP(N8962,Currecny_M!$A$1:$P$10,2,FALSE)</f>
        <v>75</v>
      </c>
      <c r="H8962" s="39">
        <f>MATCH(C8962,Currecny_M!$A$1:$P$1,0)</f>
        <v>7</v>
      </c>
      <c r="I8962" s="39">
        <f>VLOOKUP(N8962,Currecny_M!$A$1:$P$10,MATCH(Database!C8962,Currecny_M!$A$1:$P$1,0),FALSE)</f>
        <v>78.83</v>
      </c>
      <c r="J8962" s="82">
        <f t="shared" si="418"/>
        <v>2.9167099999999997</v>
      </c>
      <c r="K8962" s="39">
        <f>VLOOKUP('Cover page'!$B$6,Currecny_M!$A$1:$P$10,MATCH(Database!C8962,Currecny_M!$A$1:$P$1,0),FALSE)</f>
        <v>1</v>
      </c>
      <c r="L8962" s="82">
        <f t="shared" si="419"/>
        <v>2.9167099999999997</v>
      </c>
      <c r="M8962" s="82">
        <f>((E8962/$F$1)*VLOOKUP(N8962,Currecny_M!$A$1:$P$10,MATCH(Database!C8962,Currecny_M!$A$1:$P$1,0),FALSE))/VLOOKUP('Cover page'!$B$6,Currecny_M!$A$1:$P$10,MATCH(Database!C8962,Currecny_M!$A$1:$P$1,0),FALSE)</f>
        <v>2.9167099999999997</v>
      </c>
      <c r="N8962" s="6" t="str">
        <f>VLOOKUP(B8962,Master!$A$2:$C$11,3,FALSE)</f>
        <v>USD</v>
      </c>
      <c r="O8962" s="6" t="str">
        <f>VLOOKUP(B8962,Master!$A$2:$C$11,2,FALSE)</f>
        <v>America</v>
      </c>
      <c r="Q8962" s="39" t="str">
        <f>VLOOKUP(D8962,GL_Master!$A$1:$D$80,2,FALSE)</f>
        <v>BS</v>
      </c>
      <c r="R8962" s="39" t="str">
        <f>VLOOKUP(D8962,GL_Master!$A$1:$D$80,3,FALSE)</f>
        <v>Cash &amp; Bank Balances</v>
      </c>
      <c r="S8962" s="39" t="str">
        <f>VLOOKUP(D8962,GL_Master!$A$1:$D$80,4,FALSE)</f>
        <v>Cash In hand</v>
      </c>
    </row>
    <row r="8963" spans="1:19" x14ac:dyDescent="0.25">
      <c r="A8963" s="39" t="s">
        <v>262</v>
      </c>
      <c r="B8963" s="39" t="s">
        <v>235</v>
      </c>
      <c r="C8963" s="7">
        <v>44075</v>
      </c>
      <c r="D8963" s="39" t="s">
        <v>79</v>
      </c>
      <c r="E8963" s="39">
        <v>-9533</v>
      </c>
      <c r="F8963" s="82">
        <f t="shared" si="417"/>
        <v>-9.5329999999999995</v>
      </c>
      <c r="G8963" s="39">
        <f>VLOOKUP(N8963,Currecny_M!$A$1:$P$10,2,FALSE)</f>
        <v>75</v>
      </c>
      <c r="H8963" s="39">
        <f>MATCH(C8963,Currecny_M!$A$1:$P$1,0)</f>
        <v>7</v>
      </c>
      <c r="I8963" s="39">
        <f>VLOOKUP(N8963,Currecny_M!$A$1:$P$10,MATCH(Database!C8963,Currecny_M!$A$1:$P$1,0),FALSE)</f>
        <v>78.83</v>
      </c>
      <c r="J8963" s="82">
        <f t="shared" si="418"/>
        <v>-751.48638999999991</v>
      </c>
      <c r="K8963" s="39">
        <f>VLOOKUP('Cover page'!$B$6,Currecny_M!$A$1:$P$10,MATCH(Database!C8963,Currecny_M!$A$1:$P$1,0),FALSE)</f>
        <v>1</v>
      </c>
      <c r="L8963" s="82">
        <f t="shared" si="419"/>
        <v>-751.48638999999991</v>
      </c>
      <c r="M8963" s="82">
        <f>((E8963/$F$1)*VLOOKUP(N8963,Currecny_M!$A$1:$P$10,MATCH(Database!C8963,Currecny_M!$A$1:$P$1,0),FALSE))/VLOOKUP('Cover page'!$B$6,Currecny_M!$A$1:$P$10,MATCH(Database!C8963,Currecny_M!$A$1:$P$1,0),FALSE)</f>
        <v>-751.48638999999991</v>
      </c>
      <c r="N8963" s="6" t="str">
        <f>VLOOKUP(B8963,Master!$A$2:$C$11,3,FALSE)</f>
        <v>USD</v>
      </c>
      <c r="O8963" s="6" t="str">
        <f>VLOOKUP(B8963,Master!$A$2:$C$11,2,FALSE)</f>
        <v>America</v>
      </c>
      <c r="Q8963" s="39" t="str">
        <f>VLOOKUP(D8963,GL_Master!$A$1:$D$80,2,FALSE)</f>
        <v>BS</v>
      </c>
      <c r="R8963" s="39" t="str">
        <f>VLOOKUP(D8963,GL_Master!$A$1:$D$80,3,FALSE)</f>
        <v>Loan Fund</v>
      </c>
      <c r="S8963" s="39" t="str">
        <f>VLOOKUP(D8963,GL_Master!$A$1:$D$80,4,FALSE)</f>
        <v>Term Loan</v>
      </c>
    </row>
    <row r="8964" spans="1:19" x14ac:dyDescent="0.25">
      <c r="A8964" s="39" t="s">
        <v>262</v>
      </c>
      <c r="B8964" s="39" t="s">
        <v>235</v>
      </c>
      <c r="C8964" s="7">
        <v>44075</v>
      </c>
      <c r="D8964" s="39" t="s">
        <v>80</v>
      </c>
      <c r="E8964" s="39">
        <v>262</v>
      </c>
      <c r="F8964" s="82">
        <f t="shared" ref="F8964:F9027" si="420">E8964/$F$1</f>
        <v>0.26200000000000001</v>
      </c>
      <c r="G8964" s="39">
        <f>VLOOKUP(N8964,Currecny_M!$A$1:$P$10,2,FALSE)</f>
        <v>75</v>
      </c>
      <c r="H8964" s="39">
        <f>MATCH(C8964,Currecny_M!$A$1:$P$1,0)</f>
        <v>7</v>
      </c>
      <c r="I8964" s="39">
        <f>VLOOKUP(N8964,Currecny_M!$A$1:$P$10,MATCH(Database!C8964,Currecny_M!$A$1:$P$1,0),FALSE)</f>
        <v>78.83</v>
      </c>
      <c r="J8964" s="82">
        <f t="shared" ref="J8964:J9027" si="421">F8964*I8964</f>
        <v>20.653459999999999</v>
      </c>
      <c r="K8964" s="39">
        <f>VLOOKUP('Cover page'!$B$6,Currecny_M!$A$1:$P$10,MATCH(Database!C8964,Currecny_M!$A$1:$P$1,0),FALSE)</f>
        <v>1</v>
      </c>
      <c r="L8964" s="82">
        <f t="shared" ref="L8964:L9027" si="422">J8964/K8964</f>
        <v>20.653459999999999</v>
      </c>
      <c r="M8964" s="82">
        <f>((E8964/$F$1)*VLOOKUP(N8964,Currecny_M!$A$1:$P$10,MATCH(Database!C8964,Currecny_M!$A$1:$P$1,0),FALSE))/VLOOKUP('Cover page'!$B$6,Currecny_M!$A$1:$P$10,MATCH(Database!C8964,Currecny_M!$A$1:$P$1,0),FALSE)</f>
        <v>20.653459999999999</v>
      </c>
      <c r="N8964" s="6" t="str">
        <f>VLOOKUP(B8964,Master!$A$2:$C$11,3,FALSE)</f>
        <v>USD</v>
      </c>
      <c r="O8964" s="6" t="str">
        <f>VLOOKUP(B8964,Master!$A$2:$C$11,2,FALSE)</f>
        <v>America</v>
      </c>
      <c r="Q8964" s="39" t="str">
        <f>VLOOKUP(D8964,GL_Master!$A$1:$D$80,2,FALSE)</f>
        <v>BS</v>
      </c>
      <c r="R8964" s="39" t="str">
        <f>VLOOKUP(D8964,GL_Master!$A$1:$D$80,3,FALSE)</f>
        <v>Cash &amp; Bank Balances</v>
      </c>
      <c r="S8964" s="39" t="str">
        <f>VLOOKUP(D8964,GL_Master!$A$1:$D$80,4,FALSE)</f>
        <v xml:space="preserve">      On Current Accounts</v>
      </c>
    </row>
    <row r="8965" spans="1:19" x14ac:dyDescent="0.25">
      <c r="A8965" s="39" t="s">
        <v>262</v>
      </c>
      <c r="B8965" s="39" t="s">
        <v>235</v>
      </c>
      <c r="C8965" s="7">
        <v>44075</v>
      </c>
      <c r="D8965" s="39" t="s">
        <v>81</v>
      </c>
      <c r="E8965" s="39">
        <v>17996</v>
      </c>
      <c r="F8965" s="82">
        <f t="shared" si="420"/>
        <v>17.995999999999999</v>
      </c>
      <c r="G8965" s="39">
        <f>VLOOKUP(N8965,Currecny_M!$A$1:$P$10,2,FALSE)</f>
        <v>75</v>
      </c>
      <c r="H8965" s="39">
        <f>MATCH(C8965,Currecny_M!$A$1:$P$1,0)</f>
        <v>7</v>
      </c>
      <c r="I8965" s="39">
        <f>VLOOKUP(N8965,Currecny_M!$A$1:$P$10,MATCH(Database!C8965,Currecny_M!$A$1:$P$1,0),FALSE)</f>
        <v>78.83</v>
      </c>
      <c r="J8965" s="82">
        <f t="shared" si="421"/>
        <v>1418.6246799999999</v>
      </c>
      <c r="K8965" s="39">
        <f>VLOOKUP('Cover page'!$B$6,Currecny_M!$A$1:$P$10,MATCH(Database!C8965,Currecny_M!$A$1:$P$1,0),FALSE)</f>
        <v>1</v>
      </c>
      <c r="L8965" s="82">
        <f t="shared" si="422"/>
        <v>1418.6246799999999</v>
      </c>
      <c r="M8965" s="82">
        <f>((E8965/$F$1)*VLOOKUP(N8965,Currecny_M!$A$1:$P$10,MATCH(Database!C8965,Currecny_M!$A$1:$P$1,0),FALSE))/VLOOKUP('Cover page'!$B$6,Currecny_M!$A$1:$P$10,MATCH(Database!C8965,Currecny_M!$A$1:$P$1,0),FALSE)</f>
        <v>1418.6246799999999</v>
      </c>
      <c r="N8965" s="6" t="str">
        <f>VLOOKUP(B8965,Master!$A$2:$C$11,3,FALSE)</f>
        <v>USD</v>
      </c>
      <c r="O8965" s="6" t="str">
        <f>VLOOKUP(B8965,Master!$A$2:$C$11,2,FALSE)</f>
        <v>America</v>
      </c>
      <c r="Q8965" s="39" t="str">
        <f>VLOOKUP(D8965,GL_Master!$A$1:$D$80,2,FALSE)</f>
        <v>BS</v>
      </c>
      <c r="R8965" s="39" t="str">
        <f>VLOOKUP(D8965,GL_Master!$A$1:$D$80,3,FALSE)</f>
        <v>Other Current Assets</v>
      </c>
      <c r="S8965" s="39" t="str">
        <f>VLOOKUP(D8965,GL_Master!$A$1:$D$80,4,FALSE)</f>
        <v>Advance tax recoverable (net of provision )</v>
      </c>
    </row>
    <row r="8966" spans="1:19" x14ac:dyDescent="0.25">
      <c r="A8966" s="39" t="s">
        <v>262</v>
      </c>
      <c r="B8966" s="39" t="s">
        <v>235</v>
      </c>
      <c r="C8966" s="7">
        <v>44075</v>
      </c>
      <c r="D8966" s="39" t="s">
        <v>19</v>
      </c>
      <c r="E8966" s="39">
        <v>179</v>
      </c>
      <c r="F8966" s="82">
        <f t="shared" si="420"/>
        <v>0.17899999999999999</v>
      </c>
      <c r="G8966" s="39">
        <f>VLOOKUP(N8966,Currecny_M!$A$1:$P$10,2,FALSE)</f>
        <v>75</v>
      </c>
      <c r="H8966" s="39">
        <f>MATCH(C8966,Currecny_M!$A$1:$P$1,0)</f>
        <v>7</v>
      </c>
      <c r="I8966" s="39">
        <f>VLOOKUP(N8966,Currecny_M!$A$1:$P$10,MATCH(Database!C8966,Currecny_M!$A$1:$P$1,0),FALSE)</f>
        <v>78.83</v>
      </c>
      <c r="J8966" s="82">
        <f t="shared" si="421"/>
        <v>14.110569999999999</v>
      </c>
      <c r="K8966" s="39">
        <f>VLOOKUP('Cover page'!$B$6,Currecny_M!$A$1:$P$10,MATCH(Database!C8966,Currecny_M!$A$1:$P$1,0),FALSE)</f>
        <v>1</v>
      </c>
      <c r="L8966" s="82">
        <f t="shared" si="422"/>
        <v>14.110569999999999</v>
      </c>
      <c r="M8966" s="82">
        <f>((E8966/$F$1)*VLOOKUP(N8966,Currecny_M!$A$1:$P$10,MATCH(Database!C8966,Currecny_M!$A$1:$P$1,0),FALSE))/VLOOKUP('Cover page'!$B$6,Currecny_M!$A$1:$P$10,MATCH(Database!C8966,Currecny_M!$A$1:$P$1,0),FALSE)</f>
        <v>14.110569999999999</v>
      </c>
      <c r="N8966" s="6" t="str">
        <f>VLOOKUP(B8966,Master!$A$2:$C$11,3,FALSE)</f>
        <v>USD</v>
      </c>
      <c r="O8966" s="6" t="str">
        <f>VLOOKUP(B8966,Master!$A$2:$C$11,2,FALSE)</f>
        <v>America</v>
      </c>
      <c r="Q8966" s="39" t="str">
        <f>VLOOKUP(D8966,GL_Master!$A$1:$D$80,2,FALSE)</f>
        <v>BS</v>
      </c>
      <c r="R8966" s="39" t="str">
        <f>VLOOKUP(D8966,GL_Master!$A$1:$D$80,3,FALSE)</f>
        <v>Short-term loan and advances</v>
      </c>
      <c r="S8966" s="39" t="str">
        <f>VLOOKUP(D8966,GL_Master!$A$1:$D$80,4,FALSE)</f>
        <v>Prepaid expenses</v>
      </c>
    </row>
    <row r="8967" spans="1:19" x14ac:dyDescent="0.25">
      <c r="A8967" s="39" t="s">
        <v>262</v>
      </c>
      <c r="B8967" s="39" t="s">
        <v>235</v>
      </c>
      <c r="C8967" s="7">
        <v>44075</v>
      </c>
      <c r="D8967" s="39" t="s">
        <v>82</v>
      </c>
      <c r="E8967" s="39">
        <v>1984</v>
      </c>
      <c r="F8967" s="82">
        <f t="shared" si="420"/>
        <v>1.984</v>
      </c>
      <c r="G8967" s="39">
        <f>VLOOKUP(N8967,Currecny_M!$A$1:$P$10,2,FALSE)</f>
        <v>75</v>
      </c>
      <c r="H8967" s="39">
        <f>MATCH(C8967,Currecny_M!$A$1:$P$1,0)</f>
        <v>7</v>
      </c>
      <c r="I8967" s="39">
        <f>VLOOKUP(N8967,Currecny_M!$A$1:$P$10,MATCH(Database!C8967,Currecny_M!$A$1:$P$1,0),FALSE)</f>
        <v>78.83</v>
      </c>
      <c r="J8967" s="82">
        <f t="shared" si="421"/>
        <v>156.39872</v>
      </c>
      <c r="K8967" s="39">
        <f>VLOOKUP('Cover page'!$B$6,Currecny_M!$A$1:$P$10,MATCH(Database!C8967,Currecny_M!$A$1:$P$1,0),FALSE)</f>
        <v>1</v>
      </c>
      <c r="L8967" s="82">
        <f t="shared" si="422"/>
        <v>156.39872</v>
      </c>
      <c r="M8967" s="82">
        <f>((E8967/$F$1)*VLOOKUP(N8967,Currecny_M!$A$1:$P$10,MATCH(Database!C8967,Currecny_M!$A$1:$P$1,0),FALSE))/VLOOKUP('Cover page'!$B$6,Currecny_M!$A$1:$P$10,MATCH(Database!C8967,Currecny_M!$A$1:$P$1,0),FALSE)</f>
        <v>156.39872</v>
      </c>
      <c r="N8967" s="6" t="str">
        <f>VLOOKUP(B8967,Master!$A$2:$C$11,3,FALSE)</f>
        <v>USD</v>
      </c>
      <c r="O8967" s="6" t="str">
        <f>VLOOKUP(B8967,Master!$A$2:$C$11,2,FALSE)</f>
        <v>America</v>
      </c>
      <c r="Q8967" s="39" t="str">
        <f>VLOOKUP(D8967,GL_Master!$A$1:$D$80,2,FALSE)</f>
        <v>BS</v>
      </c>
      <c r="R8967" s="39" t="str">
        <f>VLOOKUP(D8967,GL_Master!$A$1:$D$80,3,FALSE)</f>
        <v>Short-term loan and advances</v>
      </c>
      <c r="S8967" s="39" t="str">
        <f>VLOOKUP(D8967,GL_Master!$A$1:$D$80,4,FALSE)</f>
        <v>Advance to vendor/employees</v>
      </c>
    </row>
    <row r="8968" spans="1:19" x14ac:dyDescent="0.25">
      <c r="A8968" s="39" t="s">
        <v>262</v>
      </c>
      <c r="B8968" s="39" t="s">
        <v>235</v>
      </c>
      <c r="C8968" s="7">
        <v>44075</v>
      </c>
      <c r="D8968" s="39" t="s">
        <v>83</v>
      </c>
      <c r="E8968" s="39">
        <v>1260</v>
      </c>
      <c r="F8968" s="82">
        <f t="shared" si="420"/>
        <v>1.26</v>
      </c>
      <c r="G8968" s="39">
        <f>VLOOKUP(N8968,Currecny_M!$A$1:$P$10,2,FALSE)</f>
        <v>75</v>
      </c>
      <c r="H8968" s="39">
        <f>MATCH(C8968,Currecny_M!$A$1:$P$1,0)</f>
        <v>7</v>
      </c>
      <c r="I8968" s="39">
        <f>VLOOKUP(N8968,Currecny_M!$A$1:$P$10,MATCH(Database!C8968,Currecny_M!$A$1:$P$1,0),FALSE)</f>
        <v>78.83</v>
      </c>
      <c r="J8968" s="82">
        <f t="shared" si="421"/>
        <v>99.325800000000001</v>
      </c>
      <c r="K8968" s="39">
        <f>VLOOKUP('Cover page'!$B$6,Currecny_M!$A$1:$P$10,MATCH(Database!C8968,Currecny_M!$A$1:$P$1,0),FALSE)</f>
        <v>1</v>
      </c>
      <c r="L8968" s="82">
        <f t="shared" si="422"/>
        <v>99.325800000000001</v>
      </c>
      <c r="M8968" s="82">
        <f>((E8968/$F$1)*VLOOKUP(N8968,Currecny_M!$A$1:$P$10,MATCH(Database!C8968,Currecny_M!$A$1:$P$1,0),FALSE))/VLOOKUP('Cover page'!$B$6,Currecny_M!$A$1:$P$10,MATCH(Database!C8968,Currecny_M!$A$1:$P$1,0),FALSE)</f>
        <v>99.325800000000001</v>
      </c>
      <c r="N8968" s="6" t="str">
        <f>VLOOKUP(B8968,Master!$A$2:$C$11,3,FALSE)</f>
        <v>USD</v>
      </c>
      <c r="O8968" s="6" t="str">
        <f>VLOOKUP(B8968,Master!$A$2:$C$11,2,FALSE)</f>
        <v>America</v>
      </c>
      <c r="Q8968" s="39" t="str">
        <f>VLOOKUP(D8968,GL_Master!$A$1:$D$80,2,FALSE)</f>
        <v>BS</v>
      </c>
      <c r="R8968" s="39" t="str">
        <f>VLOOKUP(D8968,GL_Master!$A$1:$D$80,3,FALSE)</f>
        <v>Other Current Assets</v>
      </c>
      <c r="S8968" s="39" t="str">
        <f>VLOOKUP(D8968,GL_Master!$A$1:$D$80,4,FALSE)</f>
        <v>Security deposits ( Unsecured, considered good)</v>
      </c>
    </row>
    <row r="8969" spans="1:19" x14ac:dyDescent="0.25">
      <c r="A8969" s="39" t="s">
        <v>262</v>
      </c>
      <c r="B8969" s="39" t="s">
        <v>235</v>
      </c>
      <c r="C8969" s="7">
        <v>44075</v>
      </c>
      <c r="D8969" s="39" t="s">
        <v>246</v>
      </c>
      <c r="E8969" s="39">
        <v>-150563</v>
      </c>
      <c r="F8969" s="82">
        <f t="shared" si="420"/>
        <v>-150.56299999999999</v>
      </c>
      <c r="G8969" s="39">
        <f>VLOOKUP(N8969,Currecny_M!$A$1:$P$10,2,FALSE)</f>
        <v>75</v>
      </c>
      <c r="H8969" s="39">
        <f>MATCH(C8969,Currecny_M!$A$1:$P$1,0)</f>
        <v>7</v>
      </c>
      <c r="I8969" s="39">
        <f>VLOOKUP(N8969,Currecny_M!$A$1:$P$10,MATCH(Database!C8969,Currecny_M!$A$1:$P$1,0),FALSE)</f>
        <v>78.83</v>
      </c>
      <c r="J8969" s="82">
        <f t="shared" si="421"/>
        <v>-11868.881289999999</v>
      </c>
      <c r="K8969" s="39">
        <f>VLOOKUP('Cover page'!$B$6,Currecny_M!$A$1:$P$10,MATCH(Database!C8969,Currecny_M!$A$1:$P$1,0),FALSE)</f>
        <v>1</v>
      </c>
      <c r="L8969" s="82">
        <f t="shared" si="422"/>
        <v>-11868.881289999999</v>
      </c>
      <c r="M8969" s="82">
        <f>((E8969/$F$1)*VLOOKUP(N8969,Currecny_M!$A$1:$P$10,MATCH(Database!C8969,Currecny_M!$A$1:$P$1,0),FALSE))/VLOOKUP('Cover page'!$B$6,Currecny_M!$A$1:$P$10,MATCH(Database!C8969,Currecny_M!$A$1:$P$1,0),FALSE)</f>
        <v>-11868.881289999999</v>
      </c>
      <c r="N8969" s="6" t="str">
        <f>VLOOKUP(B8969,Master!$A$2:$C$11,3,FALSE)</f>
        <v>USD</v>
      </c>
      <c r="O8969" s="6" t="str">
        <f>VLOOKUP(B8969,Master!$A$2:$C$11,2,FALSE)</f>
        <v>America</v>
      </c>
      <c r="Q8969" s="39" t="str">
        <f>VLOOKUP(D8969,GL_Master!$A$1:$D$80,2,FALSE)</f>
        <v>PL</v>
      </c>
      <c r="R8969" s="39" t="str">
        <f>VLOOKUP(D8969,GL_Master!$A$1:$D$80,3,FALSE)</f>
        <v>Revenue from Operations</v>
      </c>
      <c r="S8969" s="39" t="str">
        <f>VLOOKUP(D8969,GL_Master!$A$1:$D$80,4,FALSE)</f>
        <v>Contract revenue</v>
      </c>
    </row>
    <row r="8970" spans="1:19" x14ac:dyDescent="0.25">
      <c r="A8970" s="39" t="s">
        <v>262</v>
      </c>
      <c r="B8970" s="39" t="s">
        <v>235</v>
      </c>
      <c r="C8970" s="7">
        <v>44075</v>
      </c>
      <c r="D8970" s="39" t="s">
        <v>134</v>
      </c>
      <c r="E8970" s="39">
        <v>-1213</v>
      </c>
      <c r="F8970" s="82">
        <f t="shared" si="420"/>
        <v>-1.2130000000000001</v>
      </c>
      <c r="G8970" s="39">
        <f>VLOOKUP(N8970,Currecny_M!$A$1:$P$10,2,FALSE)</f>
        <v>75</v>
      </c>
      <c r="H8970" s="39">
        <f>MATCH(C8970,Currecny_M!$A$1:$P$1,0)</f>
        <v>7</v>
      </c>
      <c r="I8970" s="39">
        <f>VLOOKUP(N8970,Currecny_M!$A$1:$P$10,MATCH(Database!C8970,Currecny_M!$A$1:$P$1,0),FALSE)</f>
        <v>78.83</v>
      </c>
      <c r="J8970" s="82">
        <f t="shared" si="421"/>
        <v>-95.62079</v>
      </c>
      <c r="K8970" s="39">
        <f>VLOOKUP('Cover page'!$B$6,Currecny_M!$A$1:$P$10,MATCH(Database!C8970,Currecny_M!$A$1:$P$1,0),FALSE)</f>
        <v>1</v>
      </c>
      <c r="L8970" s="82">
        <f t="shared" si="422"/>
        <v>-95.62079</v>
      </c>
      <c r="M8970" s="82">
        <f>((E8970/$F$1)*VLOOKUP(N8970,Currecny_M!$A$1:$P$10,MATCH(Database!C8970,Currecny_M!$A$1:$P$1,0),FALSE))/VLOOKUP('Cover page'!$B$6,Currecny_M!$A$1:$P$10,MATCH(Database!C8970,Currecny_M!$A$1:$P$1,0),FALSE)</f>
        <v>-95.62079</v>
      </c>
      <c r="N8970" s="6" t="str">
        <f>VLOOKUP(B8970,Master!$A$2:$C$11,3,FALSE)</f>
        <v>USD</v>
      </c>
      <c r="O8970" s="6" t="str">
        <f>VLOOKUP(B8970,Master!$A$2:$C$11,2,FALSE)</f>
        <v>America</v>
      </c>
      <c r="Q8970" s="39" t="str">
        <f>VLOOKUP(D8970,GL_Master!$A$1:$D$80,2,FALSE)</f>
        <v>PL</v>
      </c>
      <c r="R8970" s="39" t="str">
        <f>VLOOKUP(D8970,GL_Master!$A$1:$D$80,3,FALSE)</f>
        <v>Other Income</v>
      </c>
      <c r="S8970" s="39" t="str">
        <f>VLOOKUP(D8970,GL_Master!$A$1:$D$80,4,FALSE)</f>
        <v>Other Income</v>
      </c>
    </row>
    <row r="8971" spans="1:19" x14ac:dyDescent="0.25">
      <c r="A8971" s="39" t="s">
        <v>262</v>
      </c>
      <c r="B8971" s="39" t="s">
        <v>235</v>
      </c>
      <c r="C8971" s="7">
        <v>44075</v>
      </c>
      <c r="D8971" s="39" t="s">
        <v>86</v>
      </c>
      <c r="E8971" s="39">
        <v>76</v>
      </c>
      <c r="F8971" s="82">
        <f t="shared" si="420"/>
        <v>7.5999999999999998E-2</v>
      </c>
      <c r="G8971" s="39">
        <f>VLOOKUP(N8971,Currecny_M!$A$1:$P$10,2,FALSE)</f>
        <v>75</v>
      </c>
      <c r="H8971" s="39">
        <f>MATCH(C8971,Currecny_M!$A$1:$P$1,0)</f>
        <v>7</v>
      </c>
      <c r="I8971" s="39">
        <f>VLOOKUP(N8971,Currecny_M!$A$1:$P$10,MATCH(Database!C8971,Currecny_M!$A$1:$P$1,0),FALSE)</f>
        <v>78.83</v>
      </c>
      <c r="J8971" s="82">
        <f t="shared" si="421"/>
        <v>5.9910799999999993</v>
      </c>
      <c r="K8971" s="39">
        <f>VLOOKUP('Cover page'!$B$6,Currecny_M!$A$1:$P$10,MATCH(Database!C8971,Currecny_M!$A$1:$P$1,0),FALSE)</f>
        <v>1</v>
      </c>
      <c r="L8971" s="82">
        <f t="shared" si="422"/>
        <v>5.9910799999999993</v>
      </c>
      <c r="M8971" s="82">
        <f>((E8971/$F$1)*VLOOKUP(N8971,Currecny_M!$A$1:$P$10,MATCH(Database!C8971,Currecny_M!$A$1:$P$1,0),FALSE))/VLOOKUP('Cover page'!$B$6,Currecny_M!$A$1:$P$10,MATCH(Database!C8971,Currecny_M!$A$1:$P$1,0),FALSE)</f>
        <v>5.9910799999999993</v>
      </c>
      <c r="N8971" s="6" t="str">
        <f>VLOOKUP(B8971,Master!$A$2:$C$11,3,FALSE)</f>
        <v>USD</v>
      </c>
      <c r="O8971" s="6" t="str">
        <f>VLOOKUP(B8971,Master!$A$2:$C$11,2,FALSE)</f>
        <v>America</v>
      </c>
      <c r="Q8971" s="39" t="str">
        <f>VLOOKUP(D8971,GL_Master!$A$1:$D$80,2,FALSE)</f>
        <v>PL</v>
      </c>
      <c r="R8971" s="39" t="str">
        <f>VLOOKUP(D8971,GL_Master!$A$1:$D$80,3,FALSE)</f>
        <v>COGS</v>
      </c>
      <c r="S8971" s="39" t="str">
        <f>VLOOKUP(D8971,GL_Master!$A$1:$D$80,4,FALSE)</f>
        <v>Purchase of other traded goods</v>
      </c>
    </row>
    <row r="8972" spans="1:19" x14ac:dyDescent="0.25">
      <c r="A8972" s="39" t="s">
        <v>262</v>
      </c>
      <c r="B8972" s="39" t="s">
        <v>235</v>
      </c>
      <c r="C8972" s="7">
        <v>44075</v>
      </c>
      <c r="D8972" s="39" t="s">
        <v>87</v>
      </c>
      <c r="E8972" s="39">
        <v>38</v>
      </c>
      <c r="F8972" s="82">
        <f t="shared" si="420"/>
        <v>3.7999999999999999E-2</v>
      </c>
      <c r="G8972" s="39">
        <f>VLOOKUP(N8972,Currecny_M!$A$1:$P$10,2,FALSE)</f>
        <v>75</v>
      </c>
      <c r="H8972" s="39">
        <f>MATCH(C8972,Currecny_M!$A$1:$P$1,0)</f>
        <v>7</v>
      </c>
      <c r="I8972" s="39">
        <f>VLOOKUP(N8972,Currecny_M!$A$1:$P$10,MATCH(Database!C8972,Currecny_M!$A$1:$P$1,0),FALSE)</f>
        <v>78.83</v>
      </c>
      <c r="J8972" s="82">
        <f t="shared" si="421"/>
        <v>2.9955399999999996</v>
      </c>
      <c r="K8972" s="39">
        <f>VLOOKUP('Cover page'!$B$6,Currecny_M!$A$1:$P$10,MATCH(Database!C8972,Currecny_M!$A$1:$P$1,0),FALSE)</f>
        <v>1</v>
      </c>
      <c r="L8972" s="82">
        <f t="shared" si="422"/>
        <v>2.9955399999999996</v>
      </c>
      <c r="M8972" s="82">
        <f>((E8972/$F$1)*VLOOKUP(N8972,Currecny_M!$A$1:$P$10,MATCH(Database!C8972,Currecny_M!$A$1:$P$1,0),FALSE))/VLOOKUP('Cover page'!$B$6,Currecny_M!$A$1:$P$10,MATCH(Database!C8972,Currecny_M!$A$1:$P$1,0),FALSE)</f>
        <v>2.9955399999999996</v>
      </c>
      <c r="N8972" s="6" t="str">
        <f>VLOOKUP(B8972,Master!$A$2:$C$11,3,FALSE)</f>
        <v>USD</v>
      </c>
      <c r="O8972" s="6" t="str">
        <f>VLOOKUP(B8972,Master!$A$2:$C$11,2,FALSE)</f>
        <v>America</v>
      </c>
      <c r="Q8972" s="39" t="str">
        <f>VLOOKUP(D8972,GL_Master!$A$1:$D$80,2,FALSE)</f>
        <v>PL</v>
      </c>
      <c r="R8972" s="39" t="str">
        <f>VLOOKUP(D8972,GL_Master!$A$1:$D$80,3,FALSE)</f>
        <v>COGS</v>
      </c>
      <c r="S8972" s="39" t="str">
        <f>VLOOKUP(D8972,GL_Master!$A$1:$D$80,4,FALSE)</f>
        <v>Civil, Installation, Commissioning and Other miscellaneous expenses</v>
      </c>
    </row>
    <row r="8973" spans="1:19" x14ac:dyDescent="0.25">
      <c r="A8973" s="39" t="s">
        <v>262</v>
      </c>
      <c r="B8973" s="39" t="s">
        <v>235</v>
      </c>
      <c r="C8973" s="7">
        <v>44075</v>
      </c>
      <c r="D8973" s="39" t="s">
        <v>88</v>
      </c>
      <c r="E8973" s="39">
        <v>106</v>
      </c>
      <c r="F8973" s="82">
        <f t="shared" si="420"/>
        <v>0.106</v>
      </c>
      <c r="G8973" s="39">
        <f>VLOOKUP(N8973,Currecny_M!$A$1:$P$10,2,FALSE)</f>
        <v>75</v>
      </c>
      <c r="H8973" s="39">
        <f>MATCH(C8973,Currecny_M!$A$1:$P$1,0)</f>
        <v>7</v>
      </c>
      <c r="I8973" s="39">
        <f>VLOOKUP(N8973,Currecny_M!$A$1:$P$10,MATCH(Database!C8973,Currecny_M!$A$1:$P$1,0),FALSE)</f>
        <v>78.83</v>
      </c>
      <c r="J8973" s="82">
        <f t="shared" si="421"/>
        <v>8.3559799999999989</v>
      </c>
      <c r="K8973" s="39">
        <f>VLOOKUP('Cover page'!$B$6,Currecny_M!$A$1:$P$10,MATCH(Database!C8973,Currecny_M!$A$1:$P$1,0),FALSE)</f>
        <v>1</v>
      </c>
      <c r="L8973" s="82">
        <f t="shared" si="422"/>
        <v>8.3559799999999989</v>
      </c>
      <c r="M8973" s="82">
        <f>((E8973/$F$1)*VLOOKUP(N8973,Currecny_M!$A$1:$P$10,MATCH(Database!C8973,Currecny_M!$A$1:$P$1,0),FALSE))/VLOOKUP('Cover page'!$B$6,Currecny_M!$A$1:$P$10,MATCH(Database!C8973,Currecny_M!$A$1:$P$1,0),FALSE)</f>
        <v>8.3559799999999989</v>
      </c>
      <c r="N8973" s="6" t="str">
        <f>VLOOKUP(B8973,Master!$A$2:$C$11,3,FALSE)</f>
        <v>USD</v>
      </c>
      <c r="O8973" s="6" t="str">
        <f>VLOOKUP(B8973,Master!$A$2:$C$11,2,FALSE)</f>
        <v>America</v>
      </c>
      <c r="Q8973" s="39" t="str">
        <f>VLOOKUP(D8973,GL_Master!$A$1:$D$80,2,FALSE)</f>
        <v>PL</v>
      </c>
      <c r="R8973" s="39" t="str">
        <f>VLOOKUP(D8973,GL_Master!$A$1:$D$80,3,FALSE)</f>
        <v>COGS</v>
      </c>
      <c r="S8973" s="39" t="str">
        <f>VLOOKUP(D8973,GL_Master!$A$1:$D$80,4,FALSE)</f>
        <v>Civil, Installation, Commissioning and Other miscellaneous expenses</v>
      </c>
    </row>
    <row r="8974" spans="1:19" x14ac:dyDescent="0.25">
      <c r="A8974" s="39" t="s">
        <v>262</v>
      </c>
      <c r="B8974" s="39" t="s">
        <v>235</v>
      </c>
      <c r="C8974" s="7">
        <v>44075</v>
      </c>
      <c r="D8974" s="39" t="s">
        <v>89</v>
      </c>
      <c r="E8974" s="39">
        <v>210</v>
      </c>
      <c r="F8974" s="82">
        <f t="shared" si="420"/>
        <v>0.21</v>
      </c>
      <c r="G8974" s="39">
        <f>VLOOKUP(N8974,Currecny_M!$A$1:$P$10,2,FALSE)</f>
        <v>75</v>
      </c>
      <c r="H8974" s="39">
        <f>MATCH(C8974,Currecny_M!$A$1:$P$1,0)</f>
        <v>7</v>
      </c>
      <c r="I8974" s="39">
        <f>VLOOKUP(N8974,Currecny_M!$A$1:$P$10,MATCH(Database!C8974,Currecny_M!$A$1:$P$1,0),FALSE)</f>
        <v>78.83</v>
      </c>
      <c r="J8974" s="82">
        <f t="shared" si="421"/>
        <v>16.554299999999998</v>
      </c>
      <c r="K8974" s="39">
        <f>VLOOKUP('Cover page'!$B$6,Currecny_M!$A$1:$P$10,MATCH(Database!C8974,Currecny_M!$A$1:$P$1,0),FALSE)</f>
        <v>1</v>
      </c>
      <c r="L8974" s="82">
        <f t="shared" si="422"/>
        <v>16.554299999999998</v>
      </c>
      <c r="M8974" s="82">
        <f>((E8974/$F$1)*VLOOKUP(N8974,Currecny_M!$A$1:$P$10,MATCH(Database!C8974,Currecny_M!$A$1:$P$1,0),FALSE))/VLOOKUP('Cover page'!$B$6,Currecny_M!$A$1:$P$10,MATCH(Database!C8974,Currecny_M!$A$1:$P$1,0),FALSE)</f>
        <v>16.554299999999998</v>
      </c>
      <c r="N8974" s="6" t="str">
        <f>VLOOKUP(B8974,Master!$A$2:$C$11,3,FALSE)</f>
        <v>USD</v>
      </c>
      <c r="O8974" s="6" t="str">
        <f>VLOOKUP(B8974,Master!$A$2:$C$11,2,FALSE)</f>
        <v>America</v>
      </c>
      <c r="Q8974" s="39" t="str">
        <f>VLOOKUP(D8974,GL_Master!$A$1:$D$80,2,FALSE)</f>
        <v>PL</v>
      </c>
      <c r="R8974" s="39" t="str">
        <f>VLOOKUP(D8974,GL_Master!$A$1:$D$80,3,FALSE)</f>
        <v>COGS</v>
      </c>
      <c r="S8974" s="39" t="str">
        <f>VLOOKUP(D8974,GL_Master!$A$1:$D$80,4,FALSE)</f>
        <v>project Expenses</v>
      </c>
    </row>
    <row r="8975" spans="1:19" x14ac:dyDescent="0.25">
      <c r="A8975" s="39" t="s">
        <v>262</v>
      </c>
      <c r="B8975" s="39" t="s">
        <v>235</v>
      </c>
      <c r="C8975" s="7">
        <v>44075</v>
      </c>
      <c r="D8975" s="39" t="s">
        <v>90</v>
      </c>
      <c r="E8975" s="39">
        <v>75</v>
      </c>
      <c r="F8975" s="82">
        <f t="shared" si="420"/>
        <v>7.4999999999999997E-2</v>
      </c>
      <c r="G8975" s="39">
        <f>VLOOKUP(N8975,Currecny_M!$A$1:$P$10,2,FALSE)</f>
        <v>75</v>
      </c>
      <c r="H8975" s="39">
        <f>MATCH(C8975,Currecny_M!$A$1:$P$1,0)</f>
        <v>7</v>
      </c>
      <c r="I8975" s="39">
        <f>VLOOKUP(N8975,Currecny_M!$A$1:$P$10,MATCH(Database!C8975,Currecny_M!$A$1:$P$1,0),FALSE)</f>
        <v>78.83</v>
      </c>
      <c r="J8975" s="82">
        <f t="shared" si="421"/>
        <v>5.9122499999999993</v>
      </c>
      <c r="K8975" s="39">
        <f>VLOOKUP('Cover page'!$B$6,Currecny_M!$A$1:$P$10,MATCH(Database!C8975,Currecny_M!$A$1:$P$1,0),FALSE)</f>
        <v>1</v>
      </c>
      <c r="L8975" s="82">
        <f t="shared" si="422"/>
        <v>5.9122499999999993</v>
      </c>
      <c r="M8975" s="82">
        <f>((E8975/$F$1)*VLOOKUP(N8975,Currecny_M!$A$1:$P$10,MATCH(Database!C8975,Currecny_M!$A$1:$P$1,0),FALSE))/VLOOKUP('Cover page'!$B$6,Currecny_M!$A$1:$P$10,MATCH(Database!C8975,Currecny_M!$A$1:$P$1,0),FALSE)</f>
        <v>5.9122499999999993</v>
      </c>
      <c r="N8975" s="6" t="str">
        <f>VLOOKUP(B8975,Master!$A$2:$C$11,3,FALSE)</f>
        <v>USD</v>
      </c>
      <c r="O8975" s="6" t="str">
        <f>VLOOKUP(B8975,Master!$A$2:$C$11,2,FALSE)</f>
        <v>America</v>
      </c>
      <c r="Q8975" s="39" t="str">
        <f>VLOOKUP(D8975,GL_Master!$A$1:$D$80,2,FALSE)</f>
        <v>PL</v>
      </c>
      <c r="R8975" s="39" t="str">
        <f>VLOOKUP(D8975,GL_Master!$A$1:$D$80,3,FALSE)</f>
        <v>Office utility</v>
      </c>
      <c r="S8975" s="39" t="str">
        <f>VLOOKUP(D8975,GL_Master!$A$1:$D$80,4,FALSE)</f>
        <v>Electricity Expenses</v>
      </c>
    </row>
    <row r="8976" spans="1:19" x14ac:dyDescent="0.25">
      <c r="A8976" s="39" t="s">
        <v>262</v>
      </c>
      <c r="B8976" s="39" t="s">
        <v>235</v>
      </c>
      <c r="C8976" s="7">
        <v>44075</v>
      </c>
      <c r="D8976" s="39" t="s">
        <v>91</v>
      </c>
      <c r="E8976" s="39">
        <v>151</v>
      </c>
      <c r="F8976" s="82">
        <f t="shared" si="420"/>
        <v>0.151</v>
      </c>
      <c r="G8976" s="39">
        <f>VLOOKUP(N8976,Currecny_M!$A$1:$P$10,2,FALSE)</f>
        <v>75</v>
      </c>
      <c r="H8976" s="39">
        <f>MATCH(C8976,Currecny_M!$A$1:$P$1,0)</f>
        <v>7</v>
      </c>
      <c r="I8976" s="39">
        <f>VLOOKUP(N8976,Currecny_M!$A$1:$P$10,MATCH(Database!C8976,Currecny_M!$A$1:$P$1,0),FALSE)</f>
        <v>78.83</v>
      </c>
      <c r="J8976" s="82">
        <f t="shared" si="421"/>
        <v>11.903329999999999</v>
      </c>
      <c r="K8976" s="39">
        <f>VLOOKUP('Cover page'!$B$6,Currecny_M!$A$1:$P$10,MATCH(Database!C8976,Currecny_M!$A$1:$P$1,0),FALSE)</f>
        <v>1</v>
      </c>
      <c r="L8976" s="82">
        <f t="shared" si="422"/>
        <v>11.903329999999999</v>
      </c>
      <c r="M8976" s="82">
        <f>((E8976/$F$1)*VLOOKUP(N8976,Currecny_M!$A$1:$P$10,MATCH(Database!C8976,Currecny_M!$A$1:$P$1,0),FALSE))/VLOOKUP('Cover page'!$B$6,Currecny_M!$A$1:$P$10,MATCH(Database!C8976,Currecny_M!$A$1:$P$1,0),FALSE)</f>
        <v>11.903329999999999</v>
      </c>
      <c r="N8976" s="6" t="str">
        <f>VLOOKUP(B8976,Master!$A$2:$C$11,3,FALSE)</f>
        <v>USD</v>
      </c>
      <c r="O8976" s="6" t="str">
        <f>VLOOKUP(B8976,Master!$A$2:$C$11,2,FALSE)</f>
        <v>America</v>
      </c>
      <c r="Q8976" s="39" t="str">
        <f>VLOOKUP(D8976,GL_Master!$A$1:$D$80,2,FALSE)</f>
        <v>PL</v>
      </c>
      <c r="R8976" s="39" t="str">
        <f>VLOOKUP(D8976,GL_Master!$A$1:$D$80,3,FALSE)</f>
        <v>Misc. expenses</v>
      </c>
      <c r="S8976" s="39" t="str">
        <f>VLOOKUP(D8976,GL_Master!$A$1:$D$80,4,FALSE)</f>
        <v>Repair &amp; Maintenance</v>
      </c>
    </row>
    <row r="8977" spans="1:19" x14ac:dyDescent="0.25">
      <c r="A8977" s="39" t="s">
        <v>262</v>
      </c>
      <c r="B8977" s="39" t="s">
        <v>235</v>
      </c>
      <c r="C8977" s="7">
        <v>44075</v>
      </c>
      <c r="D8977" s="39" t="s">
        <v>92</v>
      </c>
      <c r="E8977" s="39">
        <v>112</v>
      </c>
      <c r="F8977" s="82">
        <f t="shared" si="420"/>
        <v>0.112</v>
      </c>
      <c r="G8977" s="39">
        <f>VLOOKUP(N8977,Currecny_M!$A$1:$P$10,2,FALSE)</f>
        <v>75</v>
      </c>
      <c r="H8977" s="39">
        <f>MATCH(C8977,Currecny_M!$A$1:$P$1,0)</f>
        <v>7</v>
      </c>
      <c r="I8977" s="39">
        <f>VLOOKUP(N8977,Currecny_M!$A$1:$P$10,MATCH(Database!C8977,Currecny_M!$A$1:$P$1,0),FALSE)</f>
        <v>78.83</v>
      </c>
      <c r="J8977" s="82">
        <f t="shared" si="421"/>
        <v>8.8289600000000004</v>
      </c>
      <c r="K8977" s="39">
        <f>VLOOKUP('Cover page'!$B$6,Currecny_M!$A$1:$P$10,MATCH(Database!C8977,Currecny_M!$A$1:$P$1,0),FALSE)</f>
        <v>1</v>
      </c>
      <c r="L8977" s="82">
        <f t="shared" si="422"/>
        <v>8.8289600000000004</v>
      </c>
      <c r="M8977" s="82">
        <f>((E8977/$F$1)*VLOOKUP(N8977,Currecny_M!$A$1:$P$10,MATCH(Database!C8977,Currecny_M!$A$1:$P$1,0),FALSE))/VLOOKUP('Cover page'!$B$6,Currecny_M!$A$1:$P$10,MATCH(Database!C8977,Currecny_M!$A$1:$P$1,0),FALSE)</f>
        <v>8.8289600000000004</v>
      </c>
      <c r="N8977" s="6" t="str">
        <f>VLOOKUP(B8977,Master!$A$2:$C$11,3,FALSE)</f>
        <v>USD</v>
      </c>
      <c r="O8977" s="6" t="str">
        <f>VLOOKUP(B8977,Master!$A$2:$C$11,2,FALSE)</f>
        <v>America</v>
      </c>
      <c r="Q8977" s="39" t="str">
        <f>VLOOKUP(D8977,GL_Master!$A$1:$D$80,2,FALSE)</f>
        <v>PL</v>
      </c>
      <c r="R8977" s="39" t="str">
        <f>VLOOKUP(D8977,GL_Master!$A$1:$D$80,3,FALSE)</f>
        <v>Misc. expenses</v>
      </c>
      <c r="S8977" s="39" t="str">
        <f>VLOOKUP(D8977,GL_Master!$A$1:$D$80,4,FALSE)</f>
        <v>Repair &amp; Maintenance</v>
      </c>
    </row>
    <row r="8978" spans="1:19" x14ac:dyDescent="0.25">
      <c r="A8978" s="39" t="s">
        <v>262</v>
      </c>
      <c r="B8978" s="39" t="s">
        <v>235</v>
      </c>
      <c r="C8978" s="7">
        <v>44075</v>
      </c>
      <c r="D8978" s="39" t="s">
        <v>93</v>
      </c>
      <c r="E8978" s="39">
        <v>1323</v>
      </c>
      <c r="F8978" s="82">
        <f t="shared" si="420"/>
        <v>1.323</v>
      </c>
      <c r="G8978" s="39">
        <f>VLOOKUP(N8978,Currecny_M!$A$1:$P$10,2,FALSE)</f>
        <v>75</v>
      </c>
      <c r="H8978" s="39">
        <f>MATCH(C8978,Currecny_M!$A$1:$P$1,0)</f>
        <v>7</v>
      </c>
      <c r="I8978" s="39">
        <f>VLOOKUP(N8978,Currecny_M!$A$1:$P$10,MATCH(Database!C8978,Currecny_M!$A$1:$P$1,0),FALSE)</f>
        <v>78.83</v>
      </c>
      <c r="J8978" s="82">
        <f t="shared" si="421"/>
        <v>104.29208999999999</v>
      </c>
      <c r="K8978" s="39">
        <f>VLOOKUP('Cover page'!$B$6,Currecny_M!$A$1:$P$10,MATCH(Database!C8978,Currecny_M!$A$1:$P$1,0),FALSE)</f>
        <v>1</v>
      </c>
      <c r="L8978" s="82">
        <f t="shared" si="422"/>
        <v>104.29208999999999</v>
      </c>
      <c r="M8978" s="82">
        <f>((E8978/$F$1)*VLOOKUP(N8978,Currecny_M!$A$1:$P$10,MATCH(Database!C8978,Currecny_M!$A$1:$P$1,0),FALSE))/VLOOKUP('Cover page'!$B$6,Currecny_M!$A$1:$P$10,MATCH(Database!C8978,Currecny_M!$A$1:$P$1,0),FALSE)</f>
        <v>104.29208999999999</v>
      </c>
      <c r="N8978" s="6" t="str">
        <f>VLOOKUP(B8978,Master!$A$2:$C$11,3,FALSE)</f>
        <v>USD</v>
      </c>
      <c r="O8978" s="6" t="str">
        <f>VLOOKUP(B8978,Master!$A$2:$C$11,2,FALSE)</f>
        <v>America</v>
      </c>
      <c r="Q8978" s="39" t="str">
        <f>VLOOKUP(D8978,GL_Master!$A$1:$D$80,2,FALSE)</f>
        <v>PL</v>
      </c>
      <c r="R8978" s="39" t="str">
        <f>VLOOKUP(D8978,GL_Master!$A$1:$D$80,3,FALSE)</f>
        <v>Salary wages &amp; benefits</v>
      </c>
      <c r="S8978" s="39" t="str">
        <f>VLOOKUP(D8978,GL_Master!$A$1:$D$80,4,FALSE)</f>
        <v>Employee benefits expense</v>
      </c>
    </row>
    <row r="8979" spans="1:19" x14ac:dyDescent="0.25">
      <c r="A8979" s="39" t="s">
        <v>262</v>
      </c>
      <c r="B8979" s="39" t="s">
        <v>235</v>
      </c>
      <c r="C8979" s="7">
        <v>44075</v>
      </c>
      <c r="D8979" s="39" t="s">
        <v>33</v>
      </c>
      <c r="E8979" s="39">
        <v>37</v>
      </c>
      <c r="F8979" s="82">
        <f t="shared" si="420"/>
        <v>3.6999999999999998E-2</v>
      </c>
      <c r="G8979" s="39">
        <f>VLOOKUP(N8979,Currecny_M!$A$1:$P$10,2,FALSE)</f>
        <v>75</v>
      </c>
      <c r="H8979" s="39">
        <f>MATCH(C8979,Currecny_M!$A$1:$P$1,0)</f>
        <v>7</v>
      </c>
      <c r="I8979" s="39">
        <f>VLOOKUP(N8979,Currecny_M!$A$1:$P$10,MATCH(Database!C8979,Currecny_M!$A$1:$P$1,0),FALSE)</f>
        <v>78.83</v>
      </c>
      <c r="J8979" s="82">
        <f t="shared" si="421"/>
        <v>2.9167099999999997</v>
      </c>
      <c r="K8979" s="39">
        <f>VLOOKUP('Cover page'!$B$6,Currecny_M!$A$1:$P$10,MATCH(Database!C8979,Currecny_M!$A$1:$P$1,0),FALSE)</f>
        <v>1</v>
      </c>
      <c r="L8979" s="82">
        <f t="shared" si="422"/>
        <v>2.9167099999999997</v>
      </c>
      <c r="M8979" s="82">
        <f>((E8979/$F$1)*VLOOKUP(N8979,Currecny_M!$A$1:$P$10,MATCH(Database!C8979,Currecny_M!$A$1:$P$1,0),FALSE))/VLOOKUP('Cover page'!$B$6,Currecny_M!$A$1:$P$10,MATCH(Database!C8979,Currecny_M!$A$1:$P$1,0),FALSE)</f>
        <v>2.9167099999999997</v>
      </c>
      <c r="N8979" s="6" t="str">
        <f>VLOOKUP(B8979,Master!$A$2:$C$11,3,FALSE)</f>
        <v>USD</v>
      </c>
      <c r="O8979" s="6" t="str">
        <f>VLOOKUP(B8979,Master!$A$2:$C$11,2,FALSE)</f>
        <v>America</v>
      </c>
      <c r="Q8979" s="39" t="str">
        <f>VLOOKUP(D8979,GL_Master!$A$1:$D$80,2,FALSE)</f>
        <v>PL</v>
      </c>
      <c r="R8979" s="39" t="str">
        <f>VLOOKUP(D8979,GL_Master!$A$1:$D$80,3,FALSE)</f>
        <v>Staff welfare expenses</v>
      </c>
      <c r="S8979" s="39" t="str">
        <f>VLOOKUP(D8979,GL_Master!$A$1:$D$80,4,FALSE)</f>
        <v>Other staff welfare</v>
      </c>
    </row>
    <row r="8980" spans="1:19" x14ac:dyDescent="0.25">
      <c r="A8980" s="39" t="s">
        <v>262</v>
      </c>
      <c r="B8980" s="39" t="s">
        <v>235</v>
      </c>
      <c r="C8980" s="7">
        <v>44075</v>
      </c>
      <c r="D8980" s="39" t="s">
        <v>94</v>
      </c>
      <c r="E8980" s="39">
        <v>210</v>
      </c>
      <c r="F8980" s="82">
        <f t="shared" si="420"/>
        <v>0.21</v>
      </c>
      <c r="G8980" s="39">
        <f>VLOOKUP(N8980,Currecny_M!$A$1:$P$10,2,FALSE)</f>
        <v>75</v>
      </c>
      <c r="H8980" s="39">
        <f>MATCH(C8980,Currecny_M!$A$1:$P$1,0)</f>
        <v>7</v>
      </c>
      <c r="I8980" s="39">
        <f>VLOOKUP(N8980,Currecny_M!$A$1:$P$10,MATCH(Database!C8980,Currecny_M!$A$1:$P$1,0),FALSE)</f>
        <v>78.83</v>
      </c>
      <c r="J8980" s="82">
        <f t="shared" si="421"/>
        <v>16.554299999999998</v>
      </c>
      <c r="K8980" s="39">
        <f>VLOOKUP('Cover page'!$B$6,Currecny_M!$A$1:$P$10,MATCH(Database!C8980,Currecny_M!$A$1:$P$1,0),FALSE)</f>
        <v>1</v>
      </c>
      <c r="L8980" s="82">
        <f t="shared" si="422"/>
        <v>16.554299999999998</v>
      </c>
      <c r="M8980" s="82">
        <f>((E8980/$F$1)*VLOOKUP(N8980,Currecny_M!$A$1:$P$10,MATCH(Database!C8980,Currecny_M!$A$1:$P$1,0),FALSE))/VLOOKUP('Cover page'!$B$6,Currecny_M!$A$1:$P$10,MATCH(Database!C8980,Currecny_M!$A$1:$P$1,0),FALSE)</f>
        <v>16.554299999999998</v>
      </c>
      <c r="N8980" s="6" t="str">
        <f>VLOOKUP(B8980,Master!$A$2:$C$11,3,FALSE)</f>
        <v>USD</v>
      </c>
      <c r="O8980" s="6" t="str">
        <f>VLOOKUP(B8980,Master!$A$2:$C$11,2,FALSE)</f>
        <v>America</v>
      </c>
      <c r="Q8980" s="39" t="str">
        <f>VLOOKUP(D8980,GL_Master!$A$1:$D$80,2,FALSE)</f>
        <v>PL</v>
      </c>
      <c r="R8980" s="39" t="str">
        <f>VLOOKUP(D8980,GL_Master!$A$1:$D$80,3,FALSE)</f>
        <v xml:space="preserve">Gratuity expenses </v>
      </c>
      <c r="S8980" s="39" t="str">
        <f>VLOOKUP(D8980,GL_Master!$A$1:$D$80,4,FALSE)</f>
        <v>Gratuity</v>
      </c>
    </row>
    <row r="8981" spans="1:19" x14ac:dyDescent="0.25">
      <c r="A8981" s="39" t="s">
        <v>262</v>
      </c>
      <c r="B8981" s="39" t="s">
        <v>235</v>
      </c>
      <c r="C8981" s="7">
        <v>44075</v>
      </c>
      <c r="D8981" s="39" t="s">
        <v>95</v>
      </c>
      <c r="E8981" s="39">
        <v>73</v>
      </c>
      <c r="F8981" s="82">
        <f t="shared" si="420"/>
        <v>7.2999999999999995E-2</v>
      </c>
      <c r="G8981" s="39">
        <f>VLOOKUP(N8981,Currecny_M!$A$1:$P$10,2,FALSE)</f>
        <v>75</v>
      </c>
      <c r="H8981" s="39">
        <f>MATCH(C8981,Currecny_M!$A$1:$P$1,0)</f>
        <v>7</v>
      </c>
      <c r="I8981" s="39">
        <f>VLOOKUP(N8981,Currecny_M!$A$1:$P$10,MATCH(Database!C8981,Currecny_M!$A$1:$P$1,0),FALSE)</f>
        <v>78.83</v>
      </c>
      <c r="J8981" s="82">
        <f t="shared" si="421"/>
        <v>5.7545899999999994</v>
      </c>
      <c r="K8981" s="39">
        <f>VLOOKUP('Cover page'!$B$6,Currecny_M!$A$1:$P$10,MATCH(Database!C8981,Currecny_M!$A$1:$P$1,0),FALSE)</f>
        <v>1</v>
      </c>
      <c r="L8981" s="82">
        <f t="shared" si="422"/>
        <v>5.7545899999999994</v>
      </c>
      <c r="M8981" s="82">
        <f>((E8981/$F$1)*VLOOKUP(N8981,Currecny_M!$A$1:$P$10,MATCH(Database!C8981,Currecny_M!$A$1:$P$1,0),FALSE))/VLOOKUP('Cover page'!$B$6,Currecny_M!$A$1:$P$10,MATCH(Database!C8981,Currecny_M!$A$1:$P$1,0),FALSE)</f>
        <v>5.7545899999999994</v>
      </c>
      <c r="N8981" s="6" t="str">
        <f>VLOOKUP(B8981,Master!$A$2:$C$11,3,FALSE)</f>
        <v>USD</v>
      </c>
      <c r="O8981" s="6" t="str">
        <f>VLOOKUP(B8981,Master!$A$2:$C$11,2,FALSE)</f>
        <v>America</v>
      </c>
      <c r="Q8981" s="39" t="str">
        <f>VLOOKUP(D8981,GL_Master!$A$1:$D$80,2,FALSE)</f>
        <v>PL</v>
      </c>
      <c r="R8981" s="39" t="str">
        <f>VLOOKUP(D8981,GL_Master!$A$1:$D$80,3,FALSE)</f>
        <v>Salary wages &amp; benefits</v>
      </c>
      <c r="S8981" s="39" t="str">
        <f>VLOOKUP(D8981,GL_Master!$A$1:$D$80,4,FALSE)</f>
        <v>Employee benefits expense</v>
      </c>
    </row>
    <row r="8982" spans="1:19" x14ac:dyDescent="0.25">
      <c r="A8982" s="39" t="s">
        <v>262</v>
      </c>
      <c r="B8982" s="39" t="s">
        <v>235</v>
      </c>
      <c r="C8982" s="7">
        <v>44075</v>
      </c>
      <c r="D8982" s="39" t="s">
        <v>96</v>
      </c>
      <c r="E8982" s="39">
        <v>636</v>
      </c>
      <c r="F8982" s="82">
        <f t="shared" si="420"/>
        <v>0.63600000000000001</v>
      </c>
      <c r="G8982" s="39">
        <f>VLOOKUP(N8982,Currecny_M!$A$1:$P$10,2,FALSE)</f>
        <v>75</v>
      </c>
      <c r="H8982" s="39">
        <f>MATCH(C8982,Currecny_M!$A$1:$P$1,0)</f>
        <v>7</v>
      </c>
      <c r="I8982" s="39">
        <f>VLOOKUP(N8982,Currecny_M!$A$1:$P$10,MATCH(Database!C8982,Currecny_M!$A$1:$P$1,0),FALSE)</f>
        <v>78.83</v>
      </c>
      <c r="J8982" s="82">
        <f t="shared" si="421"/>
        <v>50.13588</v>
      </c>
      <c r="K8982" s="39">
        <f>VLOOKUP('Cover page'!$B$6,Currecny_M!$A$1:$P$10,MATCH(Database!C8982,Currecny_M!$A$1:$P$1,0),FALSE)</f>
        <v>1</v>
      </c>
      <c r="L8982" s="82">
        <f t="shared" si="422"/>
        <v>50.13588</v>
      </c>
      <c r="M8982" s="82">
        <f>((E8982/$F$1)*VLOOKUP(N8982,Currecny_M!$A$1:$P$10,MATCH(Database!C8982,Currecny_M!$A$1:$P$1,0),FALSE))/VLOOKUP('Cover page'!$B$6,Currecny_M!$A$1:$P$10,MATCH(Database!C8982,Currecny_M!$A$1:$P$1,0),FALSE)</f>
        <v>50.13588</v>
      </c>
      <c r="N8982" s="6" t="str">
        <f>VLOOKUP(B8982,Master!$A$2:$C$11,3,FALSE)</f>
        <v>USD</v>
      </c>
      <c r="O8982" s="6" t="str">
        <f>VLOOKUP(B8982,Master!$A$2:$C$11,2,FALSE)</f>
        <v>America</v>
      </c>
      <c r="Q8982" s="39" t="str">
        <f>VLOOKUP(D8982,GL_Master!$A$1:$D$80,2,FALSE)</f>
        <v>PL</v>
      </c>
      <c r="R8982" s="39" t="str">
        <f>VLOOKUP(D8982,GL_Master!$A$1:$D$80,3,FALSE)</f>
        <v>Salary wages &amp; benefits</v>
      </c>
      <c r="S8982" s="39" t="str">
        <f>VLOOKUP(D8982,GL_Master!$A$1:$D$80,4,FALSE)</f>
        <v>Employee benefits expense</v>
      </c>
    </row>
    <row r="8983" spans="1:19" x14ac:dyDescent="0.25">
      <c r="A8983" s="39" t="s">
        <v>262</v>
      </c>
      <c r="B8983" s="39" t="s">
        <v>235</v>
      </c>
      <c r="C8983" s="7">
        <v>44075</v>
      </c>
      <c r="D8983" s="39" t="s">
        <v>97</v>
      </c>
      <c r="E8983" s="39">
        <v>35</v>
      </c>
      <c r="F8983" s="82">
        <f t="shared" si="420"/>
        <v>3.5000000000000003E-2</v>
      </c>
      <c r="G8983" s="39">
        <f>VLOOKUP(N8983,Currecny_M!$A$1:$P$10,2,FALSE)</f>
        <v>75</v>
      </c>
      <c r="H8983" s="39">
        <f>MATCH(C8983,Currecny_M!$A$1:$P$1,0)</f>
        <v>7</v>
      </c>
      <c r="I8983" s="39">
        <f>VLOOKUP(N8983,Currecny_M!$A$1:$P$10,MATCH(Database!C8983,Currecny_M!$A$1:$P$1,0),FALSE)</f>
        <v>78.83</v>
      </c>
      <c r="J8983" s="82">
        <f t="shared" si="421"/>
        <v>2.7590500000000002</v>
      </c>
      <c r="K8983" s="39">
        <f>VLOOKUP('Cover page'!$B$6,Currecny_M!$A$1:$P$10,MATCH(Database!C8983,Currecny_M!$A$1:$P$1,0),FALSE)</f>
        <v>1</v>
      </c>
      <c r="L8983" s="82">
        <f t="shared" si="422"/>
        <v>2.7590500000000002</v>
      </c>
      <c r="M8983" s="82">
        <f>((E8983/$F$1)*VLOOKUP(N8983,Currecny_M!$A$1:$P$10,MATCH(Database!C8983,Currecny_M!$A$1:$P$1,0),FALSE))/VLOOKUP('Cover page'!$B$6,Currecny_M!$A$1:$P$10,MATCH(Database!C8983,Currecny_M!$A$1:$P$1,0),FALSE)</f>
        <v>2.7590500000000002</v>
      </c>
      <c r="N8983" s="6" t="str">
        <f>VLOOKUP(B8983,Master!$A$2:$C$11,3,FALSE)</f>
        <v>USD</v>
      </c>
      <c r="O8983" s="6" t="str">
        <f>VLOOKUP(B8983,Master!$A$2:$C$11,2,FALSE)</f>
        <v>America</v>
      </c>
      <c r="Q8983" s="39" t="str">
        <f>VLOOKUP(D8983,GL_Master!$A$1:$D$80,2,FALSE)</f>
        <v>PL</v>
      </c>
      <c r="R8983" s="39" t="str">
        <f>VLOOKUP(D8983,GL_Master!$A$1:$D$80,3,FALSE)</f>
        <v>Salary wages &amp; benefits</v>
      </c>
      <c r="S8983" s="39" t="str">
        <f>VLOOKUP(D8983,GL_Master!$A$1:$D$80,4,FALSE)</f>
        <v>Employee benefits expense</v>
      </c>
    </row>
    <row r="8984" spans="1:19" x14ac:dyDescent="0.25">
      <c r="A8984" s="39" t="s">
        <v>262</v>
      </c>
      <c r="B8984" s="39" t="s">
        <v>235</v>
      </c>
      <c r="C8984" s="7">
        <v>44075</v>
      </c>
      <c r="D8984" s="39" t="s">
        <v>98</v>
      </c>
      <c r="E8984" s="39">
        <v>73</v>
      </c>
      <c r="F8984" s="82">
        <f t="shared" si="420"/>
        <v>7.2999999999999995E-2</v>
      </c>
      <c r="G8984" s="39">
        <f>VLOOKUP(N8984,Currecny_M!$A$1:$P$10,2,FALSE)</f>
        <v>75</v>
      </c>
      <c r="H8984" s="39">
        <f>MATCH(C8984,Currecny_M!$A$1:$P$1,0)</f>
        <v>7</v>
      </c>
      <c r="I8984" s="39">
        <f>VLOOKUP(N8984,Currecny_M!$A$1:$P$10,MATCH(Database!C8984,Currecny_M!$A$1:$P$1,0),FALSE)</f>
        <v>78.83</v>
      </c>
      <c r="J8984" s="82">
        <f t="shared" si="421"/>
        <v>5.7545899999999994</v>
      </c>
      <c r="K8984" s="39">
        <f>VLOOKUP('Cover page'!$B$6,Currecny_M!$A$1:$P$10,MATCH(Database!C8984,Currecny_M!$A$1:$P$1,0),FALSE)</f>
        <v>1</v>
      </c>
      <c r="L8984" s="82">
        <f t="shared" si="422"/>
        <v>5.7545899999999994</v>
      </c>
      <c r="M8984" s="82">
        <f>((E8984/$F$1)*VLOOKUP(N8984,Currecny_M!$A$1:$P$10,MATCH(Database!C8984,Currecny_M!$A$1:$P$1,0),FALSE))/VLOOKUP('Cover page'!$B$6,Currecny_M!$A$1:$P$10,MATCH(Database!C8984,Currecny_M!$A$1:$P$1,0),FALSE)</f>
        <v>5.7545899999999994</v>
      </c>
      <c r="N8984" s="6" t="str">
        <f>VLOOKUP(B8984,Master!$A$2:$C$11,3,FALSE)</f>
        <v>USD</v>
      </c>
      <c r="O8984" s="6" t="str">
        <f>VLOOKUP(B8984,Master!$A$2:$C$11,2,FALSE)</f>
        <v>America</v>
      </c>
      <c r="Q8984" s="39" t="str">
        <f>VLOOKUP(D8984,GL_Master!$A$1:$D$80,2,FALSE)</f>
        <v>PL</v>
      </c>
      <c r="R8984" s="39" t="str">
        <f>VLOOKUP(D8984,GL_Master!$A$1:$D$80,3,FALSE)</f>
        <v>Salary wages &amp; benefits</v>
      </c>
      <c r="S8984" s="39" t="str">
        <f>VLOOKUP(D8984,GL_Master!$A$1:$D$80,4,FALSE)</f>
        <v>Employee benefits expense</v>
      </c>
    </row>
    <row r="8985" spans="1:19" x14ac:dyDescent="0.25">
      <c r="A8985" s="39" t="s">
        <v>262</v>
      </c>
      <c r="B8985" s="39" t="s">
        <v>235</v>
      </c>
      <c r="C8985" s="7">
        <v>44075</v>
      </c>
      <c r="D8985" s="39" t="s">
        <v>99</v>
      </c>
      <c r="E8985" s="39">
        <v>36</v>
      </c>
      <c r="F8985" s="82">
        <f t="shared" si="420"/>
        <v>3.5999999999999997E-2</v>
      </c>
      <c r="G8985" s="39">
        <f>VLOOKUP(N8985,Currecny_M!$A$1:$P$10,2,FALSE)</f>
        <v>75</v>
      </c>
      <c r="H8985" s="39">
        <f>MATCH(C8985,Currecny_M!$A$1:$P$1,0)</f>
        <v>7</v>
      </c>
      <c r="I8985" s="39">
        <f>VLOOKUP(N8985,Currecny_M!$A$1:$P$10,MATCH(Database!C8985,Currecny_M!$A$1:$P$1,0),FALSE)</f>
        <v>78.83</v>
      </c>
      <c r="J8985" s="82">
        <f t="shared" si="421"/>
        <v>2.8378799999999997</v>
      </c>
      <c r="K8985" s="39">
        <f>VLOOKUP('Cover page'!$B$6,Currecny_M!$A$1:$P$10,MATCH(Database!C8985,Currecny_M!$A$1:$P$1,0),FALSE)</f>
        <v>1</v>
      </c>
      <c r="L8985" s="82">
        <f t="shared" si="422"/>
        <v>2.8378799999999997</v>
      </c>
      <c r="M8985" s="82">
        <f>((E8985/$F$1)*VLOOKUP(N8985,Currecny_M!$A$1:$P$10,MATCH(Database!C8985,Currecny_M!$A$1:$P$1,0),FALSE))/VLOOKUP('Cover page'!$B$6,Currecny_M!$A$1:$P$10,MATCH(Database!C8985,Currecny_M!$A$1:$P$1,0),FALSE)</f>
        <v>2.8378799999999997</v>
      </c>
      <c r="N8985" s="6" t="str">
        <f>VLOOKUP(B8985,Master!$A$2:$C$11,3,FALSE)</f>
        <v>USD</v>
      </c>
      <c r="O8985" s="6" t="str">
        <f>VLOOKUP(B8985,Master!$A$2:$C$11,2,FALSE)</f>
        <v>America</v>
      </c>
      <c r="Q8985" s="39" t="str">
        <f>VLOOKUP(D8985,GL_Master!$A$1:$D$80,2,FALSE)</f>
        <v>PL</v>
      </c>
      <c r="R8985" s="39" t="str">
        <f>VLOOKUP(D8985,GL_Master!$A$1:$D$80,3,FALSE)</f>
        <v>Salary wages &amp; benefits</v>
      </c>
      <c r="S8985" s="39" t="str">
        <f>VLOOKUP(D8985,GL_Master!$A$1:$D$80,4,FALSE)</f>
        <v>Employee benefits expense</v>
      </c>
    </row>
    <row r="8986" spans="1:19" x14ac:dyDescent="0.25">
      <c r="A8986" s="39" t="s">
        <v>262</v>
      </c>
      <c r="B8986" s="39" t="s">
        <v>235</v>
      </c>
      <c r="C8986" s="7">
        <v>44075</v>
      </c>
      <c r="D8986" s="39" t="s">
        <v>100</v>
      </c>
      <c r="E8986" s="39">
        <v>255</v>
      </c>
      <c r="F8986" s="82">
        <f t="shared" si="420"/>
        <v>0.255</v>
      </c>
      <c r="G8986" s="39">
        <f>VLOOKUP(N8986,Currecny_M!$A$1:$P$10,2,FALSE)</f>
        <v>75</v>
      </c>
      <c r="H8986" s="39">
        <f>MATCH(C8986,Currecny_M!$A$1:$P$1,0)</f>
        <v>7</v>
      </c>
      <c r="I8986" s="39">
        <f>VLOOKUP(N8986,Currecny_M!$A$1:$P$10,MATCH(Database!C8986,Currecny_M!$A$1:$P$1,0),FALSE)</f>
        <v>78.83</v>
      </c>
      <c r="J8986" s="82">
        <f t="shared" si="421"/>
        <v>20.101649999999999</v>
      </c>
      <c r="K8986" s="39">
        <f>VLOOKUP('Cover page'!$B$6,Currecny_M!$A$1:$P$10,MATCH(Database!C8986,Currecny_M!$A$1:$P$1,0),FALSE)</f>
        <v>1</v>
      </c>
      <c r="L8986" s="82">
        <f t="shared" si="422"/>
        <v>20.101649999999999</v>
      </c>
      <c r="M8986" s="82">
        <f>((E8986/$F$1)*VLOOKUP(N8986,Currecny_M!$A$1:$P$10,MATCH(Database!C8986,Currecny_M!$A$1:$P$1,0),FALSE))/VLOOKUP('Cover page'!$B$6,Currecny_M!$A$1:$P$10,MATCH(Database!C8986,Currecny_M!$A$1:$P$1,0),FALSE)</f>
        <v>20.101649999999999</v>
      </c>
      <c r="N8986" s="6" t="str">
        <f>VLOOKUP(B8986,Master!$A$2:$C$11,3,FALSE)</f>
        <v>USD</v>
      </c>
      <c r="O8986" s="6" t="str">
        <f>VLOOKUP(B8986,Master!$A$2:$C$11,2,FALSE)</f>
        <v>America</v>
      </c>
      <c r="Q8986" s="39" t="str">
        <f>VLOOKUP(D8986,GL_Master!$A$1:$D$80,2,FALSE)</f>
        <v>PL</v>
      </c>
      <c r="R8986" s="39" t="str">
        <f>VLOOKUP(D8986,GL_Master!$A$1:$D$80,3,FALSE)</f>
        <v>Salary wages &amp; benefits</v>
      </c>
      <c r="S8986" s="39" t="str">
        <f>VLOOKUP(D8986,GL_Master!$A$1:$D$80,4,FALSE)</f>
        <v>Employee benefits expense</v>
      </c>
    </row>
    <row r="8987" spans="1:19" x14ac:dyDescent="0.25">
      <c r="A8987" s="39" t="s">
        <v>262</v>
      </c>
      <c r="B8987" s="39" t="s">
        <v>235</v>
      </c>
      <c r="C8987" s="7">
        <v>44075</v>
      </c>
      <c r="D8987" s="39" t="s">
        <v>30</v>
      </c>
      <c r="E8987" s="39">
        <v>70</v>
      </c>
      <c r="F8987" s="82">
        <f t="shared" si="420"/>
        <v>7.0000000000000007E-2</v>
      </c>
      <c r="G8987" s="39">
        <f>VLOOKUP(N8987,Currecny_M!$A$1:$P$10,2,FALSE)</f>
        <v>75</v>
      </c>
      <c r="H8987" s="39">
        <f>MATCH(C8987,Currecny_M!$A$1:$P$1,0)</f>
        <v>7</v>
      </c>
      <c r="I8987" s="39">
        <f>VLOOKUP(N8987,Currecny_M!$A$1:$P$10,MATCH(Database!C8987,Currecny_M!$A$1:$P$1,0),FALSE)</f>
        <v>78.83</v>
      </c>
      <c r="J8987" s="82">
        <f t="shared" si="421"/>
        <v>5.5181000000000004</v>
      </c>
      <c r="K8987" s="39">
        <f>VLOOKUP('Cover page'!$B$6,Currecny_M!$A$1:$P$10,MATCH(Database!C8987,Currecny_M!$A$1:$P$1,0),FALSE)</f>
        <v>1</v>
      </c>
      <c r="L8987" s="82">
        <f t="shared" si="422"/>
        <v>5.5181000000000004</v>
      </c>
      <c r="M8987" s="82">
        <f>((E8987/$F$1)*VLOOKUP(N8987,Currecny_M!$A$1:$P$10,MATCH(Database!C8987,Currecny_M!$A$1:$P$1,0),FALSE))/VLOOKUP('Cover page'!$B$6,Currecny_M!$A$1:$P$10,MATCH(Database!C8987,Currecny_M!$A$1:$P$1,0),FALSE)</f>
        <v>5.5181000000000004</v>
      </c>
      <c r="N8987" s="6" t="str">
        <f>VLOOKUP(B8987,Master!$A$2:$C$11,3,FALSE)</f>
        <v>USD</v>
      </c>
      <c r="O8987" s="6" t="str">
        <f>VLOOKUP(B8987,Master!$A$2:$C$11,2,FALSE)</f>
        <v>America</v>
      </c>
      <c r="Q8987" s="39" t="str">
        <f>VLOOKUP(D8987,GL_Master!$A$1:$D$80,2,FALSE)</f>
        <v>PL</v>
      </c>
      <c r="R8987" s="39" t="str">
        <f>VLOOKUP(D8987,GL_Master!$A$1:$D$80,3,FALSE)</f>
        <v>Travelling and conveyance</v>
      </c>
      <c r="S8987" s="39" t="str">
        <f>VLOOKUP(D8987,GL_Master!$A$1:$D$80,4,FALSE)</f>
        <v>Local conveyance</v>
      </c>
    </row>
    <row r="8988" spans="1:19" x14ac:dyDescent="0.25">
      <c r="A8988" s="39" t="s">
        <v>262</v>
      </c>
      <c r="B8988" s="39" t="s">
        <v>235</v>
      </c>
      <c r="C8988" s="7">
        <v>44075</v>
      </c>
      <c r="D8988" s="39" t="s">
        <v>31</v>
      </c>
      <c r="E8988" s="39">
        <v>36</v>
      </c>
      <c r="F8988" s="82">
        <f t="shared" si="420"/>
        <v>3.5999999999999997E-2</v>
      </c>
      <c r="G8988" s="39">
        <f>VLOOKUP(N8988,Currecny_M!$A$1:$P$10,2,FALSE)</f>
        <v>75</v>
      </c>
      <c r="H8988" s="39">
        <f>MATCH(C8988,Currecny_M!$A$1:$P$1,0)</f>
        <v>7</v>
      </c>
      <c r="I8988" s="39">
        <f>VLOOKUP(N8988,Currecny_M!$A$1:$P$10,MATCH(Database!C8988,Currecny_M!$A$1:$P$1,0),FALSE)</f>
        <v>78.83</v>
      </c>
      <c r="J8988" s="82">
        <f t="shared" si="421"/>
        <v>2.8378799999999997</v>
      </c>
      <c r="K8988" s="39">
        <f>VLOOKUP('Cover page'!$B$6,Currecny_M!$A$1:$P$10,MATCH(Database!C8988,Currecny_M!$A$1:$P$1,0),FALSE)</f>
        <v>1</v>
      </c>
      <c r="L8988" s="82">
        <f t="shared" si="422"/>
        <v>2.8378799999999997</v>
      </c>
      <c r="M8988" s="82">
        <f>((E8988/$F$1)*VLOOKUP(N8988,Currecny_M!$A$1:$P$10,MATCH(Database!C8988,Currecny_M!$A$1:$P$1,0),FALSE))/VLOOKUP('Cover page'!$B$6,Currecny_M!$A$1:$P$10,MATCH(Database!C8988,Currecny_M!$A$1:$P$1,0),FALSE)</f>
        <v>2.8378799999999997</v>
      </c>
      <c r="N8988" s="6" t="str">
        <f>VLOOKUP(B8988,Master!$A$2:$C$11,3,FALSE)</f>
        <v>USD</v>
      </c>
      <c r="O8988" s="6" t="str">
        <f>VLOOKUP(B8988,Master!$A$2:$C$11,2,FALSE)</f>
        <v>America</v>
      </c>
      <c r="Q8988" s="39" t="str">
        <f>VLOOKUP(D8988,GL_Master!$A$1:$D$80,2,FALSE)</f>
        <v>PL</v>
      </c>
      <c r="R8988" s="39" t="str">
        <f>VLOOKUP(D8988,GL_Master!$A$1:$D$80,3,FALSE)</f>
        <v>Office expenses</v>
      </c>
      <c r="S8988" s="39" t="str">
        <f>VLOOKUP(D8988,GL_Master!$A$1:$D$80,4,FALSE)</f>
        <v>Parking charges</v>
      </c>
    </row>
    <row r="8989" spans="1:19" x14ac:dyDescent="0.25">
      <c r="A8989" s="39" t="s">
        <v>262</v>
      </c>
      <c r="B8989" s="39" t="s">
        <v>235</v>
      </c>
      <c r="C8989" s="7">
        <v>44075</v>
      </c>
      <c r="D8989" s="39" t="s">
        <v>101</v>
      </c>
      <c r="E8989" s="39">
        <v>36</v>
      </c>
      <c r="F8989" s="82">
        <f t="shared" si="420"/>
        <v>3.5999999999999997E-2</v>
      </c>
      <c r="G8989" s="39">
        <f>VLOOKUP(N8989,Currecny_M!$A$1:$P$10,2,FALSE)</f>
        <v>75</v>
      </c>
      <c r="H8989" s="39">
        <f>MATCH(C8989,Currecny_M!$A$1:$P$1,0)</f>
        <v>7</v>
      </c>
      <c r="I8989" s="39">
        <f>VLOOKUP(N8989,Currecny_M!$A$1:$P$10,MATCH(Database!C8989,Currecny_M!$A$1:$P$1,0),FALSE)</f>
        <v>78.83</v>
      </c>
      <c r="J8989" s="82">
        <f t="shared" si="421"/>
        <v>2.8378799999999997</v>
      </c>
      <c r="K8989" s="39">
        <f>VLOOKUP('Cover page'!$B$6,Currecny_M!$A$1:$P$10,MATCH(Database!C8989,Currecny_M!$A$1:$P$1,0),FALSE)</f>
        <v>1</v>
      </c>
      <c r="L8989" s="82">
        <f t="shared" si="422"/>
        <v>2.8378799999999997</v>
      </c>
      <c r="M8989" s="82">
        <f>((E8989/$F$1)*VLOOKUP(N8989,Currecny_M!$A$1:$P$10,MATCH(Database!C8989,Currecny_M!$A$1:$P$1,0),FALSE))/VLOOKUP('Cover page'!$B$6,Currecny_M!$A$1:$P$10,MATCH(Database!C8989,Currecny_M!$A$1:$P$1,0),FALSE)</f>
        <v>2.8378799999999997</v>
      </c>
      <c r="N8989" s="6" t="str">
        <f>VLOOKUP(B8989,Master!$A$2:$C$11,3,FALSE)</f>
        <v>USD</v>
      </c>
      <c r="O8989" s="6" t="str">
        <f>VLOOKUP(B8989,Master!$A$2:$C$11,2,FALSE)</f>
        <v>America</v>
      </c>
      <c r="Q8989" s="39" t="str">
        <f>VLOOKUP(D8989,GL_Master!$A$1:$D$80,2,FALSE)</f>
        <v>PL</v>
      </c>
      <c r="R8989" s="39" t="str">
        <f>VLOOKUP(D8989,GL_Master!$A$1:$D$80,3,FALSE)</f>
        <v>COGS</v>
      </c>
      <c r="S8989" s="39" t="str">
        <f>VLOOKUP(D8989,GL_Master!$A$1:$D$80,4,FALSE)</f>
        <v>Purchase of other traded goods</v>
      </c>
    </row>
    <row r="8990" spans="1:19" x14ac:dyDescent="0.25">
      <c r="A8990" s="39" t="s">
        <v>262</v>
      </c>
      <c r="B8990" s="39" t="s">
        <v>235</v>
      </c>
      <c r="C8990" s="7">
        <v>44075</v>
      </c>
      <c r="D8990" s="39" t="s">
        <v>102</v>
      </c>
      <c r="E8990" s="39">
        <v>35</v>
      </c>
      <c r="F8990" s="82">
        <f t="shared" si="420"/>
        <v>3.5000000000000003E-2</v>
      </c>
      <c r="G8990" s="39">
        <f>VLOOKUP(N8990,Currecny_M!$A$1:$P$10,2,FALSE)</f>
        <v>75</v>
      </c>
      <c r="H8990" s="39">
        <f>MATCH(C8990,Currecny_M!$A$1:$P$1,0)</f>
        <v>7</v>
      </c>
      <c r="I8990" s="39">
        <f>VLOOKUP(N8990,Currecny_M!$A$1:$P$10,MATCH(Database!C8990,Currecny_M!$A$1:$P$1,0),FALSE)</f>
        <v>78.83</v>
      </c>
      <c r="J8990" s="82">
        <f t="shared" si="421"/>
        <v>2.7590500000000002</v>
      </c>
      <c r="K8990" s="39">
        <f>VLOOKUP('Cover page'!$B$6,Currecny_M!$A$1:$P$10,MATCH(Database!C8990,Currecny_M!$A$1:$P$1,0),FALSE)</f>
        <v>1</v>
      </c>
      <c r="L8990" s="82">
        <f t="shared" si="422"/>
        <v>2.7590500000000002</v>
      </c>
      <c r="M8990" s="82">
        <f>((E8990/$F$1)*VLOOKUP(N8990,Currecny_M!$A$1:$P$10,MATCH(Database!C8990,Currecny_M!$A$1:$P$1,0),FALSE))/VLOOKUP('Cover page'!$B$6,Currecny_M!$A$1:$P$10,MATCH(Database!C8990,Currecny_M!$A$1:$P$1,0),FALSE)</f>
        <v>2.7590500000000002</v>
      </c>
      <c r="N8990" s="6" t="str">
        <f>VLOOKUP(B8990,Master!$A$2:$C$11,3,FALSE)</f>
        <v>USD</v>
      </c>
      <c r="O8990" s="6" t="str">
        <f>VLOOKUP(B8990,Master!$A$2:$C$11,2,FALSE)</f>
        <v>America</v>
      </c>
      <c r="Q8990" s="39" t="str">
        <f>VLOOKUP(D8990,GL_Master!$A$1:$D$80,2,FALSE)</f>
        <v>PL</v>
      </c>
      <c r="R8990" s="39" t="str">
        <f>VLOOKUP(D8990,GL_Master!$A$1:$D$80,3,FALSE)</f>
        <v>Staff welfare expenses</v>
      </c>
      <c r="S8990" s="39" t="str">
        <f>VLOOKUP(D8990,GL_Master!$A$1:$D$80,4,FALSE)</f>
        <v>Diwali Expense</v>
      </c>
    </row>
    <row r="8991" spans="1:19" x14ac:dyDescent="0.25">
      <c r="A8991" s="39" t="s">
        <v>262</v>
      </c>
      <c r="B8991" s="39" t="s">
        <v>235</v>
      </c>
      <c r="C8991" s="7">
        <v>44075</v>
      </c>
      <c r="D8991" s="39" t="s">
        <v>20</v>
      </c>
      <c r="E8991" s="39">
        <v>76</v>
      </c>
      <c r="F8991" s="82">
        <f t="shared" si="420"/>
        <v>7.5999999999999998E-2</v>
      </c>
      <c r="G8991" s="39">
        <f>VLOOKUP(N8991,Currecny_M!$A$1:$P$10,2,FALSE)</f>
        <v>75</v>
      </c>
      <c r="H8991" s="39">
        <f>MATCH(C8991,Currecny_M!$A$1:$P$1,0)</f>
        <v>7</v>
      </c>
      <c r="I8991" s="39">
        <f>VLOOKUP(N8991,Currecny_M!$A$1:$P$10,MATCH(Database!C8991,Currecny_M!$A$1:$P$1,0),FALSE)</f>
        <v>78.83</v>
      </c>
      <c r="J8991" s="82">
        <f t="shared" si="421"/>
        <v>5.9910799999999993</v>
      </c>
      <c r="K8991" s="39">
        <f>VLOOKUP('Cover page'!$B$6,Currecny_M!$A$1:$P$10,MATCH(Database!C8991,Currecny_M!$A$1:$P$1,0),FALSE)</f>
        <v>1</v>
      </c>
      <c r="L8991" s="82">
        <f t="shared" si="422"/>
        <v>5.9910799999999993</v>
      </c>
      <c r="M8991" s="82">
        <f>((E8991/$F$1)*VLOOKUP(N8991,Currecny_M!$A$1:$P$10,MATCH(Database!C8991,Currecny_M!$A$1:$P$1,0),FALSE))/VLOOKUP('Cover page'!$B$6,Currecny_M!$A$1:$P$10,MATCH(Database!C8991,Currecny_M!$A$1:$P$1,0),FALSE)</f>
        <v>5.9910799999999993</v>
      </c>
      <c r="N8991" s="6" t="str">
        <f>VLOOKUP(B8991,Master!$A$2:$C$11,3,FALSE)</f>
        <v>USD</v>
      </c>
      <c r="O8991" s="6" t="str">
        <f>VLOOKUP(B8991,Master!$A$2:$C$11,2,FALSE)</f>
        <v>America</v>
      </c>
      <c r="Q8991" s="39" t="str">
        <f>VLOOKUP(D8991,GL_Master!$A$1:$D$80,2,FALSE)</f>
        <v>PL</v>
      </c>
      <c r="R8991" s="39" t="str">
        <f>VLOOKUP(D8991,GL_Master!$A$1:$D$80,3,FALSE)</f>
        <v>Selling and Marketing expenses</v>
      </c>
      <c r="S8991" s="39" t="str">
        <f>VLOOKUP(D8991,GL_Master!$A$1:$D$80,4,FALSE)</f>
        <v>Business promotion</v>
      </c>
    </row>
    <row r="8992" spans="1:19" x14ac:dyDescent="0.25">
      <c r="A8992" s="39" t="s">
        <v>262</v>
      </c>
      <c r="B8992" s="39" t="s">
        <v>235</v>
      </c>
      <c r="C8992" s="7">
        <v>44075</v>
      </c>
      <c r="D8992" s="39" t="s">
        <v>29</v>
      </c>
      <c r="E8992" s="39">
        <v>75</v>
      </c>
      <c r="F8992" s="82">
        <f t="shared" si="420"/>
        <v>7.4999999999999997E-2</v>
      </c>
      <c r="G8992" s="39">
        <f>VLOOKUP(N8992,Currecny_M!$A$1:$P$10,2,FALSE)</f>
        <v>75</v>
      </c>
      <c r="H8992" s="39">
        <f>MATCH(C8992,Currecny_M!$A$1:$P$1,0)</f>
        <v>7</v>
      </c>
      <c r="I8992" s="39">
        <f>VLOOKUP(N8992,Currecny_M!$A$1:$P$10,MATCH(Database!C8992,Currecny_M!$A$1:$P$1,0),FALSE)</f>
        <v>78.83</v>
      </c>
      <c r="J8992" s="82">
        <f t="shared" si="421"/>
        <v>5.9122499999999993</v>
      </c>
      <c r="K8992" s="39">
        <f>VLOOKUP('Cover page'!$B$6,Currecny_M!$A$1:$P$10,MATCH(Database!C8992,Currecny_M!$A$1:$P$1,0),FALSE)</f>
        <v>1</v>
      </c>
      <c r="L8992" s="82">
        <f t="shared" si="422"/>
        <v>5.9122499999999993</v>
      </c>
      <c r="M8992" s="82">
        <f>((E8992/$F$1)*VLOOKUP(N8992,Currecny_M!$A$1:$P$10,MATCH(Database!C8992,Currecny_M!$A$1:$P$1,0),FALSE))/VLOOKUP('Cover page'!$B$6,Currecny_M!$A$1:$P$10,MATCH(Database!C8992,Currecny_M!$A$1:$P$1,0),FALSE)</f>
        <v>5.9122499999999993</v>
      </c>
      <c r="N8992" s="6" t="str">
        <f>VLOOKUP(B8992,Master!$A$2:$C$11,3,FALSE)</f>
        <v>USD</v>
      </c>
      <c r="O8992" s="6" t="str">
        <f>VLOOKUP(B8992,Master!$A$2:$C$11,2,FALSE)</f>
        <v>America</v>
      </c>
      <c r="Q8992" s="39" t="str">
        <f>VLOOKUP(D8992,GL_Master!$A$1:$D$80,2,FALSE)</f>
        <v>PL</v>
      </c>
      <c r="R8992" s="39" t="str">
        <f>VLOOKUP(D8992,GL_Master!$A$1:$D$80,3,FALSE)</f>
        <v>Communication &amp; internet exp</v>
      </c>
      <c r="S8992" s="39" t="str">
        <f>VLOOKUP(D8992,GL_Master!$A$1:$D$80,4,FALSE)</f>
        <v>Communication cost</v>
      </c>
    </row>
    <row r="8993" spans="1:19" x14ac:dyDescent="0.25">
      <c r="A8993" s="39" t="s">
        <v>262</v>
      </c>
      <c r="B8993" s="39" t="s">
        <v>235</v>
      </c>
      <c r="C8993" s="7">
        <v>44075</v>
      </c>
      <c r="D8993" s="39" t="s">
        <v>41</v>
      </c>
      <c r="E8993" s="39">
        <v>38</v>
      </c>
      <c r="F8993" s="82">
        <f t="shared" si="420"/>
        <v>3.7999999999999999E-2</v>
      </c>
      <c r="G8993" s="39">
        <f>VLOOKUP(N8993,Currecny_M!$A$1:$P$10,2,FALSE)</f>
        <v>75</v>
      </c>
      <c r="H8993" s="39">
        <f>MATCH(C8993,Currecny_M!$A$1:$P$1,0)</f>
        <v>7</v>
      </c>
      <c r="I8993" s="39">
        <f>VLOOKUP(N8993,Currecny_M!$A$1:$P$10,MATCH(Database!C8993,Currecny_M!$A$1:$P$1,0),FALSE)</f>
        <v>78.83</v>
      </c>
      <c r="J8993" s="82">
        <f t="shared" si="421"/>
        <v>2.9955399999999996</v>
      </c>
      <c r="K8993" s="39">
        <f>VLOOKUP('Cover page'!$B$6,Currecny_M!$A$1:$P$10,MATCH(Database!C8993,Currecny_M!$A$1:$P$1,0),FALSE)</f>
        <v>1</v>
      </c>
      <c r="L8993" s="82">
        <f t="shared" si="422"/>
        <v>2.9955399999999996</v>
      </c>
      <c r="M8993" s="82">
        <f>((E8993/$F$1)*VLOOKUP(N8993,Currecny_M!$A$1:$P$10,MATCH(Database!C8993,Currecny_M!$A$1:$P$1,0),FALSE))/VLOOKUP('Cover page'!$B$6,Currecny_M!$A$1:$P$10,MATCH(Database!C8993,Currecny_M!$A$1:$P$1,0),FALSE)</f>
        <v>2.9955399999999996</v>
      </c>
      <c r="N8993" s="6" t="str">
        <f>VLOOKUP(B8993,Master!$A$2:$C$11,3,FALSE)</f>
        <v>USD</v>
      </c>
      <c r="O8993" s="6" t="str">
        <f>VLOOKUP(B8993,Master!$A$2:$C$11,2,FALSE)</f>
        <v>America</v>
      </c>
      <c r="Q8993" s="39" t="str">
        <f>VLOOKUP(D8993,GL_Master!$A$1:$D$80,2,FALSE)</f>
        <v>PL</v>
      </c>
      <c r="R8993" s="39" t="str">
        <f>VLOOKUP(D8993,GL_Master!$A$1:$D$80,3,FALSE)</f>
        <v>Communication &amp; internet exp</v>
      </c>
      <c r="S8993" s="39" t="str">
        <f>VLOOKUP(D8993,GL_Master!$A$1:$D$80,4,FALSE)</f>
        <v>Communication cost</v>
      </c>
    </row>
    <row r="8994" spans="1:19" x14ac:dyDescent="0.25">
      <c r="A8994" s="39" t="s">
        <v>262</v>
      </c>
      <c r="B8994" s="39" t="s">
        <v>235</v>
      </c>
      <c r="C8994" s="7">
        <v>44075</v>
      </c>
      <c r="D8994" s="39" t="s">
        <v>103</v>
      </c>
      <c r="E8994" s="39">
        <v>73</v>
      </c>
      <c r="F8994" s="82">
        <f t="shared" si="420"/>
        <v>7.2999999999999995E-2</v>
      </c>
      <c r="G8994" s="39">
        <f>VLOOKUP(N8994,Currecny_M!$A$1:$P$10,2,FALSE)</f>
        <v>75</v>
      </c>
      <c r="H8994" s="39">
        <f>MATCH(C8994,Currecny_M!$A$1:$P$1,0)</f>
        <v>7</v>
      </c>
      <c r="I8994" s="39">
        <f>VLOOKUP(N8994,Currecny_M!$A$1:$P$10,MATCH(Database!C8994,Currecny_M!$A$1:$P$1,0),FALSE)</f>
        <v>78.83</v>
      </c>
      <c r="J8994" s="82">
        <f t="shared" si="421"/>
        <v>5.7545899999999994</v>
      </c>
      <c r="K8994" s="39">
        <f>VLOOKUP('Cover page'!$B$6,Currecny_M!$A$1:$P$10,MATCH(Database!C8994,Currecny_M!$A$1:$P$1,0),FALSE)</f>
        <v>1</v>
      </c>
      <c r="L8994" s="82">
        <f t="shared" si="422"/>
        <v>5.7545899999999994</v>
      </c>
      <c r="M8994" s="82">
        <f>((E8994/$F$1)*VLOOKUP(N8994,Currecny_M!$A$1:$P$10,MATCH(Database!C8994,Currecny_M!$A$1:$P$1,0),FALSE))/VLOOKUP('Cover page'!$B$6,Currecny_M!$A$1:$P$10,MATCH(Database!C8994,Currecny_M!$A$1:$P$1,0),FALSE)</f>
        <v>5.7545899999999994</v>
      </c>
      <c r="N8994" s="6" t="str">
        <f>VLOOKUP(B8994,Master!$A$2:$C$11,3,FALSE)</f>
        <v>USD</v>
      </c>
      <c r="O8994" s="6" t="str">
        <f>VLOOKUP(B8994,Master!$A$2:$C$11,2,FALSE)</f>
        <v>America</v>
      </c>
      <c r="Q8994" s="39" t="str">
        <f>VLOOKUP(D8994,GL_Master!$A$1:$D$80,2,FALSE)</f>
        <v>PL</v>
      </c>
      <c r="R8994" s="39" t="str">
        <f>VLOOKUP(D8994,GL_Master!$A$1:$D$80,3,FALSE)</f>
        <v>Communication &amp; internet exp</v>
      </c>
      <c r="S8994" s="39" t="str">
        <f>VLOOKUP(D8994,GL_Master!$A$1:$D$80,4,FALSE)</f>
        <v>Communication cost</v>
      </c>
    </row>
    <row r="8995" spans="1:19" x14ac:dyDescent="0.25">
      <c r="A8995" s="39" t="s">
        <v>262</v>
      </c>
      <c r="B8995" s="39" t="s">
        <v>235</v>
      </c>
      <c r="C8995" s="7">
        <v>44075</v>
      </c>
      <c r="D8995" s="39" t="s">
        <v>104</v>
      </c>
      <c r="E8995" s="39">
        <v>111</v>
      </c>
      <c r="F8995" s="82">
        <f t="shared" si="420"/>
        <v>0.111</v>
      </c>
      <c r="G8995" s="39">
        <f>VLOOKUP(N8995,Currecny_M!$A$1:$P$10,2,FALSE)</f>
        <v>75</v>
      </c>
      <c r="H8995" s="39">
        <f>MATCH(C8995,Currecny_M!$A$1:$P$1,0)</f>
        <v>7</v>
      </c>
      <c r="I8995" s="39">
        <f>VLOOKUP(N8995,Currecny_M!$A$1:$P$10,MATCH(Database!C8995,Currecny_M!$A$1:$P$1,0),FALSE)</f>
        <v>78.83</v>
      </c>
      <c r="J8995" s="82">
        <f t="shared" si="421"/>
        <v>8.7501300000000004</v>
      </c>
      <c r="K8995" s="39">
        <f>VLOOKUP('Cover page'!$B$6,Currecny_M!$A$1:$P$10,MATCH(Database!C8995,Currecny_M!$A$1:$P$1,0),FALSE)</f>
        <v>1</v>
      </c>
      <c r="L8995" s="82">
        <f t="shared" si="422"/>
        <v>8.7501300000000004</v>
      </c>
      <c r="M8995" s="82">
        <f>((E8995/$F$1)*VLOOKUP(N8995,Currecny_M!$A$1:$P$10,MATCH(Database!C8995,Currecny_M!$A$1:$P$1,0),FALSE))/VLOOKUP('Cover page'!$B$6,Currecny_M!$A$1:$P$10,MATCH(Database!C8995,Currecny_M!$A$1:$P$1,0),FALSE)</f>
        <v>8.7501300000000004</v>
      </c>
      <c r="N8995" s="6" t="str">
        <f>VLOOKUP(B8995,Master!$A$2:$C$11,3,FALSE)</f>
        <v>USD</v>
      </c>
      <c r="O8995" s="6" t="str">
        <f>VLOOKUP(B8995,Master!$A$2:$C$11,2,FALSE)</f>
        <v>America</v>
      </c>
      <c r="Q8995" s="39" t="str">
        <f>VLOOKUP(D8995,GL_Master!$A$1:$D$80,2,FALSE)</f>
        <v>PL</v>
      </c>
      <c r="R8995" s="39" t="str">
        <f>VLOOKUP(D8995,GL_Master!$A$1:$D$80,3,FALSE)</f>
        <v>Legal &amp; Professional expenses</v>
      </c>
      <c r="S8995" s="39" t="str">
        <f>VLOOKUP(D8995,GL_Master!$A$1:$D$80,4,FALSE)</f>
        <v>Professional Fees - Others</v>
      </c>
    </row>
    <row r="8996" spans="1:19" x14ac:dyDescent="0.25">
      <c r="A8996" s="39" t="s">
        <v>262</v>
      </c>
      <c r="B8996" s="39" t="s">
        <v>235</v>
      </c>
      <c r="C8996" s="7">
        <v>44075</v>
      </c>
      <c r="D8996" s="39" t="s">
        <v>105</v>
      </c>
      <c r="E8996" s="39">
        <v>76</v>
      </c>
      <c r="F8996" s="82">
        <f t="shared" si="420"/>
        <v>7.5999999999999998E-2</v>
      </c>
      <c r="G8996" s="39">
        <f>VLOOKUP(N8996,Currecny_M!$A$1:$P$10,2,FALSE)</f>
        <v>75</v>
      </c>
      <c r="H8996" s="39">
        <f>MATCH(C8996,Currecny_M!$A$1:$P$1,0)</f>
        <v>7</v>
      </c>
      <c r="I8996" s="39">
        <f>VLOOKUP(N8996,Currecny_M!$A$1:$P$10,MATCH(Database!C8996,Currecny_M!$A$1:$P$1,0),FALSE)</f>
        <v>78.83</v>
      </c>
      <c r="J8996" s="82">
        <f t="shared" si="421"/>
        <v>5.9910799999999993</v>
      </c>
      <c r="K8996" s="39">
        <f>VLOOKUP('Cover page'!$B$6,Currecny_M!$A$1:$P$10,MATCH(Database!C8996,Currecny_M!$A$1:$P$1,0),FALSE)</f>
        <v>1</v>
      </c>
      <c r="L8996" s="82">
        <f t="shared" si="422"/>
        <v>5.9910799999999993</v>
      </c>
      <c r="M8996" s="82">
        <f>((E8996/$F$1)*VLOOKUP(N8996,Currecny_M!$A$1:$P$10,MATCH(Database!C8996,Currecny_M!$A$1:$P$1,0),FALSE))/VLOOKUP('Cover page'!$B$6,Currecny_M!$A$1:$P$10,MATCH(Database!C8996,Currecny_M!$A$1:$P$1,0),FALSE)</f>
        <v>5.9910799999999993</v>
      </c>
      <c r="N8996" s="6" t="str">
        <f>VLOOKUP(B8996,Master!$A$2:$C$11,3,FALSE)</f>
        <v>USD</v>
      </c>
      <c r="O8996" s="6" t="str">
        <f>VLOOKUP(B8996,Master!$A$2:$C$11,2,FALSE)</f>
        <v>America</v>
      </c>
      <c r="Q8996" s="39" t="str">
        <f>VLOOKUP(D8996,GL_Master!$A$1:$D$80,2,FALSE)</f>
        <v>PL</v>
      </c>
      <c r="R8996" s="39" t="str">
        <f>VLOOKUP(D8996,GL_Master!$A$1:$D$80,3,FALSE)</f>
        <v>Travelling and conveyance</v>
      </c>
      <c r="S8996" s="39" t="str">
        <f>VLOOKUP(D8996,GL_Master!$A$1:$D$80,4,FALSE)</f>
        <v>Car hiring and rental services</v>
      </c>
    </row>
    <row r="8997" spans="1:19" x14ac:dyDescent="0.25">
      <c r="A8997" s="39" t="s">
        <v>262</v>
      </c>
      <c r="B8997" s="39" t="s">
        <v>235</v>
      </c>
      <c r="C8997" s="7">
        <v>44075</v>
      </c>
      <c r="D8997" s="39" t="s">
        <v>106</v>
      </c>
      <c r="E8997" s="39">
        <v>35</v>
      </c>
      <c r="F8997" s="82">
        <f t="shared" si="420"/>
        <v>3.5000000000000003E-2</v>
      </c>
      <c r="G8997" s="39">
        <f>VLOOKUP(N8997,Currecny_M!$A$1:$P$10,2,FALSE)</f>
        <v>75</v>
      </c>
      <c r="H8997" s="39">
        <f>MATCH(C8997,Currecny_M!$A$1:$P$1,0)</f>
        <v>7</v>
      </c>
      <c r="I8997" s="39">
        <f>VLOOKUP(N8997,Currecny_M!$A$1:$P$10,MATCH(Database!C8997,Currecny_M!$A$1:$P$1,0),FALSE)</f>
        <v>78.83</v>
      </c>
      <c r="J8997" s="82">
        <f t="shared" si="421"/>
        <v>2.7590500000000002</v>
      </c>
      <c r="K8997" s="39">
        <f>VLOOKUP('Cover page'!$B$6,Currecny_M!$A$1:$P$10,MATCH(Database!C8997,Currecny_M!$A$1:$P$1,0),FALSE)</f>
        <v>1</v>
      </c>
      <c r="L8997" s="82">
        <f t="shared" si="422"/>
        <v>2.7590500000000002</v>
      </c>
      <c r="M8997" s="82">
        <f>((E8997/$F$1)*VLOOKUP(N8997,Currecny_M!$A$1:$P$10,MATCH(Database!C8997,Currecny_M!$A$1:$P$1,0),FALSE))/VLOOKUP('Cover page'!$B$6,Currecny_M!$A$1:$P$10,MATCH(Database!C8997,Currecny_M!$A$1:$P$1,0),FALSE)</f>
        <v>2.7590500000000002</v>
      </c>
      <c r="N8997" s="6" t="str">
        <f>VLOOKUP(B8997,Master!$A$2:$C$11,3,FALSE)</f>
        <v>USD</v>
      </c>
      <c r="O8997" s="6" t="str">
        <f>VLOOKUP(B8997,Master!$A$2:$C$11,2,FALSE)</f>
        <v>America</v>
      </c>
      <c r="Q8997" s="39" t="str">
        <f>VLOOKUP(D8997,GL_Master!$A$1:$D$80,2,FALSE)</f>
        <v>PL</v>
      </c>
      <c r="R8997" s="39" t="str">
        <f>VLOOKUP(D8997,GL_Master!$A$1:$D$80,3,FALSE)</f>
        <v>Communication &amp; internet exp</v>
      </c>
      <c r="S8997" s="39" t="str">
        <f>VLOOKUP(D8997,GL_Master!$A$1:$D$80,4,FALSE)</f>
        <v>Printing &amp; Stationary</v>
      </c>
    </row>
    <row r="8998" spans="1:19" x14ac:dyDescent="0.25">
      <c r="A8998" s="39" t="s">
        <v>262</v>
      </c>
      <c r="B8998" s="39" t="s">
        <v>235</v>
      </c>
      <c r="C8998" s="7">
        <v>44075</v>
      </c>
      <c r="D8998" s="39" t="s">
        <v>32</v>
      </c>
      <c r="E8998" s="39">
        <v>36</v>
      </c>
      <c r="F8998" s="82">
        <f t="shared" si="420"/>
        <v>3.5999999999999997E-2</v>
      </c>
      <c r="G8998" s="39">
        <f>VLOOKUP(N8998,Currecny_M!$A$1:$P$10,2,FALSE)</f>
        <v>75</v>
      </c>
      <c r="H8998" s="39">
        <f>MATCH(C8998,Currecny_M!$A$1:$P$1,0)</f>
        <v>7</v>
      </c>
      <c r="I8998" s="39">
        <f>VLOOKUP(N8998,Currecny_M!$A$1:$P$10,MATCH(Database!C8998,Currecny_M!$A$1:$P$1,0),FALSE)</f>
        <v>78.83</v>
      </c>
      <c r="J8998" s="82">
        <f t="shared" si="421"/>
        <v>2.8378799999999997</v>
      </c>
      <c r="K8998" s="39">
        <f>VLOOKUP('Cover page'!$B$6,Currecny_M!$A$1:$P$10,MATCH(Database!C8998,Currecny_M!$A$1:$P$1,0),FALSE)</f>
        <v>1</v>
      </c>
      <c r="L8998" s="82">
        <f t="shared" si="422"/>
        <v>2.8378799999999997</v>
      </c>
      <c r="M8998" s="82">
        <f>((E8998/$F$1)*VLOOKUP(N8998,Currecny_M!$A$1:$P$10,MATCH(Database!C8998,Currecny_M!$A$1:$P$1,0),FALSE))/VLOOKUP('Cover page'!$B$6,Currecny_M!$A$1:$P$10,MATCH(Database!C8998,Currecny_M!$A$1:$P$1,0),FALSE)</f>
        <v>2.8378799999999997</v>
      </c>
      <c r="N8998" s="6" t="str">
        <f>VLOOKUP(B8998,Master!$A$2:$C$11,3,FALSE)</f>
        <v>USD</v>
      </c>
      <c r="O8998" s="6" t="str">
        <f>VLOOKUP(B8998,Master!$A$2:$C$11,2,FALSE)</f>
        <v>America</v>
      </c>
      <c r="Q8998" s="39" t="str">
        <f>VLOOKUP(D8998,GL_Master!$A$1:$D$80,2,FALSE)</f>
        <v>PL</v>
      </c>
      <c r="R8998" s="39" t="str">
        <f>VLOOKUP(D8998,GL_Master!$A$1:$D$80,3,FALSE)</f>
        <v>Communication &amp; internet exp</v>
      </c>
      <c r="S8998" s="39" t="str">
        <f>VLOOKUP(D8998,GL_Master!$A$1:$D$80,4,FALSE)</f>
        <v>Printing &amp; Stationary</v>
      </c>
    </row>
    <row r="8999" spans="1:19" x14ac:dyDescent="0.25">
      <c r="A8999" s="39" t="s">
        <v>262</v>
      </c>
      <c r="B8999" s="39" t="s">
        <v>235</v>
      </c>
      <c r="C8999" s="7">
        <v>44075</v>
      </c>
      <c r="D8999" s="39" t="s">
        <v>35</v>
      </c>
      <c r="E8999" s="39">
        <v>113</v>
      </c>
      <c r="F8999" s="82">
        <f t="shared" si="420"/>
        <v>0.113</v>
      </c>
      <c r="G8999" s="39">
        <f>VLOOKUP(N8999,Currecny_M!$A$1:$P$10,2,FALSE)</f>
        <v>75</v>
      </c>
      <c r="H8999" s="39">
        <f>MATCH(C8999,Currecny_M!$A$1:$P$1,0)</f>
        <v>7</v>
      </c>
      <c r="I8999" s="39">
        <f>VLOOKUP(N8999,Currecny_M!$A$1:$P$10,MATCH(Database!C8999,Currecny_M!$A$1:$P$1,0),FALSE)</f>
        <v>78.83</v>
      </c>
      <c r="J8999" s="82">
        <f t="shared" si="421"/>
        <v>8.9077900000000003</v>
      </c>
      <c r="K8999" s="39">
        <f>VLOOKUP('Cover page'!$B$6,Currecny_M!$A$1:$P$10,MATCH(Database!C8999,Currecny_M!$A$1:$P$1,0),FALSE)</f>
        <v>1</v>
      </c>
      <c r="L8999" s="82">
        <f t="shared" si="422"/>
        <v>8.9077900000000003</v>
      </c>
      <c r="M8999" s="82">
        <f>((E8999/$F$1)*VLOOKUP(N8999,Currecny_M!$A$1:$P$10,MATCH(Database!C8999,Currecny_M!$A$1:$P$1,0),FALSE))/VLOOKUP('Cover page'!$B$6,Currecny_M!$A$1:$P$10,MATCH(Database!C8999,Currecny_M!$A$1:$P$1,0),FALSE)</f>
        <v>8.9077900000000003</v>
      </c>
      <c r="N8999" s="6" t="str">
        <f>VLOOKUP(B8999,Master!$A$2:$C$11,3,FALSE)</f>
        <v>USD</v>
      </c>
      <c r="O8999" s="6" t="str">
        <f>VLOOKUP(B8999,Master!$A$2:$C$11,2,FALSE)</f>
        <v>America</v>
      </c>
      <c r="Q8999" s="39" t="str">
        <f>VLOOKUP(D8999,GL_Master!$A$1:$D$80,2,FALSE)</f>
        <v>PL</v>
      </c>
      <c r="R8999" s="39" t="str">
        <f>VLOOKUP(D8999,GL_Master!$A$1:$D$80,3,FALSE)</f>
        <v>Security Expenses</v>
      </c>
      <c r="S8999" s="39" t="str">
        <f>VLOOKUP(D8999,GL_Master!$A$1:$D$80,4,FALSE)</f>
        <v>Security Expenses others</v>
      </c>
    </row>
    <row r="9000" spans="1:19" x14ac:dyDescent="0.25">
      <c r="A9000" s="39" t="s">
        <v>262</v>
      </c>
      <c r="B9000" s="39" t="s">
        <v>235</v>
      </c>
      <c r="C9000" s="7">
        <v>44075</v>
      </c>
      <c r="D9000" s="39" t="s">
        <v>38</v>
      </c>
      <c r="E9000" s="39">
        <v>37</v>
      </c>
      <c r="F9000" s="82">
        <f t="shared" si="420"/>
        <v>3.6999999999999998E-2</v>
      </c>
      <c r="G9000" s="39">
        <f>VLOOKUP(N9000,Currecny_M!$A$1:$P$10,2,FALSE)</f>
        <v>75</v>
      </c>
      <c r="H9000" s="39">
        <f>MATCH(C9000,Currecny_M!$A$1:$P$1,0)</f>
        <v>7</v>
      </c>
      <c r="I9000" s="39">
        <f>VLOOKUP(N9000,Currecny_M!$A$1:$P$10,MATCH(Database!C9000,Currecny_M!$A$1:$P$1,0),FALSE)</f>
        <v>78.83</v>
      </c>
      <c r="J9000" s="82">
        <f t="shared" si="421"/>
        <v>2.9167099999999997</v>
      </c>
      <c r="K9000" s="39">
        <f>VLOOKUP('Cover page'!$B$6,Currecny_M!$A$1:$P$10,MATCH(Database!C9000,Currecny_M!$A$1:$P$1,0),FALSE)</f>
        <v>1</v>
      </c>
      <c r="L9000" s="82">
        <f t="shared" si="422"/>
        <v>2.9167099999999997</v>
      </c>
      <c r="M9000" s="82">
        <f>((E9000/$F$1)*VLOOKUP(N9000,Currecny_M!$A$1:$P$10,MATCH(Database!C9000,Currecny_M!$A$1:$P$1,0),FALSE))/VLOOKUP('Cover page'!$B$6,Currecny_M!$A$1:$P$10,MATCH(Database!C9000,Currecny_M!$A$1:$P$1,0),FALSE)</f>
        <v>2.9167099999999997</v>
      </c>
      <c r="N9000" s="6" t="str">
        <f>VLOOKUP(B9000,Master!$A$2:$C$11,3,FALSE)</f>
        <v>USD</v>
      </c>
      <c r="O9000" s="6" t="str">
        <f>VLOOKUP(B9000,Master!$A$2:$C$11,2,FALSE)</f>
        <v>America</v>
      </c>
      <c r="Q9000" s="39" t="str">
        <f>VLOOKUP(D9000,GL_Master!$A$1:$D$80,2,FALSE)</f>
        <v>PL</v>
      </c>
      <c r="R9000" s="39" t="str">
        <f>VLOOKUP(D9000,GL_Master!$A$1:$D$80,3,FALSE)</f>
        <v>House Keeping Expenses</v>
      </c>
      <c r="S9000" s="39" t="str">
        <f>VLOOKUP(D9000,GL_Master!$A$1:$D$80,4,FALSE)</f>
        <v>House Keeping Expenses</v>
      </c>
    </row>
    <row r="9001" spans="1:19" x14ac:dyDescent="0.25">
      <c r="A9001" s="39" t="s">
        <v>262</v>
      </c>
      <c r="B9001" s="39" t="s">
        <v>235</v>
      </c>
      <c r="C9001" s="7">
        <v>44075</v>
      </c>
      <c r="D9001" s="39" t="s">
        <v>107</v>
      </c>
      <c r="E9001" s="39">
        <v>35</v>
      </c>
      <c r="F9001" s="82">
        <f t="shared" si="420"/>
        <v>3.5000000000000003E-2</v>
      </c>
      <c r="G9001" s="39">
        <f>VLOOKUP(N9001,Currecny_M!$A$1:$P$10,2,FALSE)</f>
        <v>75</v>
      </c>
      <c r="H9001" s="39">
        <f>MATCH(C9001,Currecny_M!$A$1:$P$1,0)</f>
        <v>7</v>
      </c>
      <c r="I9001" s="39">
        <f>VLOOKUP(N9001,Currecny_M!$A$1:$P$10,MATCH(Database!C9001,Currecny_M!$A$1:$P$1,0),FALSE)</f>
        <v>78.83</v>
      </c>
      <c r="J9001" s="82">
        <f t="shared" si="421"/>
        <v>2.7590500000000002</v>
      </c>
      <c r="K9001" s="39">
        <f>VLOOKUP('Cover page'!$B$6,Currecny_M!$A$1:$P$10,MATCH(Database!C9001,Currecny_M!$A$1:$P$1,0),FALSE)</f>
        <v>1</v>
      </c>
      <c r="L9001" s="82">
        <f t="shared" si="422"/>
        <v>2.7590500000000002</v>
      </c>
      <c r="M9001" s="82">
        <f>((E9001/$F$1)*VLOOKUP(N9001,Currecny_M!$A$1:$P$10,MATCH(Database!C9001,Currecny_M!$A$1:$P$1,0),FALSE))/VLOOKUP('Cover page'!$B$6,Currecny_M!$A$1:$P$10,MATCH(Database!C9001,Currecny_M!$A$1:$P$1,0),FALSE)</f>
        <v>2.7590500000000002</v>
      </c>
      <c r="N9001" s="6" t="str">
        <f>VLOOKUP(B9001,Master!$A$2:$C$11,3,FALSE)</f>
        <v>USD</v>
      </c>
      <c r="O9001" s="6" t="str">
        <f>VLOOKUP(B9001,Master!$A$2:$C$11,2,FALSE)</f>
        <v>America</v>
      </c>
      <c r="Q9001" s="39" t="str">
        <f>VLOOKUP(D9001,GL_Master!$A$1:$D$80,2,FALSE)</f>
        <v>PL</v>
      </c>
      <c r="R9001" s="39" t="str">
        <f>VLOOKUP(D9001,GL_Master!$A$1:$D$80,3,FALSE)</f>
        <v>Misc. expenses</v>
      </c>
      <c r="S9001" s="39" t="str">
        <f>VLOOKUP(D9001,GL_Master!$A$1:$D$80,4,FALSE)</f>
        <v>Repair &amp; Maintenance</v>
      </c>
    </row>
    <row r="9002" spans="1:19" x14ac:dyDescent="0.25">
      <c r="A9002" s="39" t="s">
        <v>262</v>
      </c>
      <c r="B9002" s="39" t="s">
        <v>235</v>
      </c>
      <c r="C9002" s="7">
        <v>44075</v>
      </c>
      <c r="D9002" s="39" t="s">
        <v>108</v>
      </c>
      <c r="E9002" s="39">
        <v>37</v>
      </c>
      <c r="F9002" s="82">
        <f t="shared" si="420"/>
        <v>3.6999999999999998E-2</v>
      </c>
      <c r="G9002" s="39">
        <f>VLOOKUP(N9002,Currecny_M!$A$1:$P$10,2,FALSE)</f>
        <v>75</v>
      </c>
      <c r="H9002" s="39">
        <f>MATCH(C9002,Currecny_M!$A$1:$P$1,0)</f>
        <v>7</v>
      </c>
      <c r="I9002" s="39">
        <f>VLOOKUP(N9002,Currecny_M!$A$1:$P$10,MATCH(Database!C9002,Currecny_M!$A$1:$P$1,0),FALSE)</f>
        <v>78.83</v>
      </c>
      <c r="J9002" s="82">
        <f t="shared" si="421"/>
        <v>2.9167099999999997</v>
      </c>
      <c r="K9002" s="39">
        <f>VLOOKUP('Cover page'!$B$6,Currecny_M!$A$1:$P$10,MATCH(Database!C9002,Currecny_M!$A$1:$P$1,0),FALSE)</f>
        <v>1</v>
      </c>
      <c r="L9002" s="82">
        <f t="shared" si="422"/>
        <v>2.9167099999999997</v>
      </c>
      <c r="M9002" s="82">
        <f>((E9002/$F$1)*VLOOKUP(N9002,Currecny_M!$A$1:$P$10,MATCH(Database!C9002,Currecny_M!$A$1:$P$1,0),FALSE))/VLOOKUP('Cover page'!$B$6,Currecny_M!$A$1:$P$10,MATCH(Database!C9002,Currecny_M!$A$1:$P$1,0),FALSE)</f>
        <v>2.9167099999999997</v>
      </c>
      <c r="N9002" s="6" t="str">
        <f>VLOOKUP(B9002,Master!$A$2:$C$11,3,FALSE)</f>
        <v>USD</v>
      </c>
      <c r="O9002" s="6" t="str">
        <f>VLOOKUP(B9002,Master!$A$2:$C$11,2,FALSE)</f>
        <v>America</v>
      </c>
      <c r="Q9002" s="39" t="str">
        <f>VLOOKUP(D9002,GL_Master!$A$1:$D$80,2,FALSE)</f>
        <v>PL</v>
      </c>
      <c r="R9002" s="39" t="str">
        <f>VLOOKUP(D9002,GL_Master!$A$1:$D$80,3,FALSE)</f>
        <v>Misc. expenses</v>
      </c>
      <c r="S9002" s="39" t="str">
        <f>VLOOKUP(D9002,GL_Master!$A$1:$D$80,4,FALSE)</f>
        <v>Repair &amp; Maintenance</v>
      </c>
    </row>
    <row r="9003" spans="1:19" x14ac:dyDescent="0.25">
      <c r="A9003" s="39" t="s">
        <v>262</v>
      </c>
      <c r="B9003" s="39" t="s">
        <v>235</v>
      </c>
      <c r="C9003" s="7">
        <v>44075</v>
      </c>
      <c r="D9003" s="39" t="s">
        <v>9</v>
      </c>
      <c r="E9003" s="39">
        <v>321</v>
      </c>
      <c r="F9003" s="82">
        <f t="shared" si="420"/>
        <v>0.32100000000000001</v>
      </c>
      <c r="G9003" s="39">
        <f>VLOOKUP(N9003,Currecny_M!$A$1:$P$10,2,FALSE)</f>
        <v>75</v>
      </c>
      <c r="H9003" s="39">
        <f>MATCH(C9003,Currecny_M!$A$1:$P$1,0)</f>
        <v>7</v>
      </c>
      <c r="I9003" s="39">
        <f>VLOOKUP(N9003,Currecny_M!$A$1:$P$10,MATCH(Database!C9003,Currecny_M!$A$1:$P$1,0),FALSE)</f>
        <v>78.83</v>
      </c>
      <c r="J9003" s="82">
        <f t="shared" si="421"/>
        <v>25.30443</v>
      </c>
      <c r="K9003" s="39">
        <f>VLOOKUP('Cover page'!$B$6,Currecny_M!$A$1:$P$10,MATCH(Database!C9003,Currecny_M!$A$1:$P$1,0),FALSE)</f>
        <v>1</v>
      </c>
      <c r="L9003" s="82">
        <f t="shared" si="422"/>
        <v>25.30443</v>
      </c>
      <c r="M9003" s="82">
        <f>((E9003/$F$1)*VLOOKUP(N9003,Currecny_M!$A$1:$P$10,MATCH(Database!C9003,Currecny_M!$A$1:$P$1,0),FALSE))/VLOOKUP('Cover page'!$B$6,Currecny_M!$A$1:$P$10,MATCH(Database!C9003,Currecny_M!$A$1:$P$1,0),FALSE)</f>
        <v>25.30443</v>
      </c>
      <c r="N9003" s="6" t="str">
        <f>VLOOKUP(B9003,Master!$A$2:$C$11,3,FALSE)</f>
        <v>USD</v>
      </c>
      <c r="O9003" s="6" t="str">
        <f>VLOOKUP(B9003,Master!$A$2:$C$11,2,FALSE)</f>
        <v>America</v>
      </c>
      <c r="Q9003" s="39" t="str">
        <f>VLOOKUP(D9003,GL_Master!$A$1:$D$80,2,FALSE)</f>
        <v>PL</v>
      </c>
      <c r="R9003" s="39" t="str">
        <f>VLOOKUP(D9003,GL_Master!$A$1:$D$80,3,FALSE)</f>
        <v>Rent</v>
      </c>
      <c r="S9003" s="39" t="str">
        <f>VLOOKUP(D9003,GL_Master!$A$1:$D$80,4,FALSE)</f>
        <v>Office Rent</v>
      </c>
    </row>
    <row r="9004" spans="1:19" x14ac:dyDescent="0.25">
      <c r="A9004" s="39" t="s">
        <v>262</v>
      </c>
      <c r="B9004" s="39" t="s">
        <v>235</v>
      </c>
      <c r="C9004" s="7">
        <v>44075</v>
      </c>
      <c r="D9004" s="39" t="s">
        <v>109</v>
      </c>
      <c r="E9004" s="39">
        <v>-179</v>
      </c>
      <c r="F9004" s="82">
        <f t="shared" si="420"/>
        <v>-0.17899999999999999</v>
      </c>
      <c r="G9004" s="39">
        <f>VLOOKUP(N9004,Currecny_M!$A$1:$P$10,2,FALSE)</f>
        <v>75</v>
      </c>
      <c r="H9004" s="39">
        <f>MATCH(C9004,Currecny_M!$A$1:$P$1,0)</f>
        <v>7</v>
      </c>
      <c r="I9004" s="39">
        <f>VLOOKUP(N9004,Currecny_M!$A$1:$P$10,MATCH(Database!C9004,Currecny_M!$A$1:$P$1,0),FALSE)</f>
        <v>78.83</v>
      </c>
      <c r="J9004" s="82">
        <f t="shared" si="421"/>
        <v>-14.110569999999999</v>
      </c>
      <c r="K9004" s="39">
        <f>VLOOKUP('Cover page'!$B$6,Currecny_M!$A$1:$P$10,MATCH(Database!C9004,Currecny_M!$A$1:$P$1,0),FALSE)</f>
        <v>1</v>
      </c>
      <c r="L9004" s="82">
        <f t="shared" si="422"/>
        <v>-14.110569999999999</v>
      </c>
      <c r="M9004" s="82">
        <f>((E9004/$F$1)*VLOOKUP(N9004,Currecny_M!$A$1:$P$10,MATCH(Database!C9004,Currecny_M!$A$1:$P$1,0),FALSE))/VLOOKUP('Cover page'!$B$6,Currecny_M!$A$1:$P$10,MATCH(Database!C9004,Currecny_M!$A$1:$P$1,0),FALSE)</f>
        <v>-14.110569999999999</v>
      </c>
      <c r="N9004" s="6" t="str">
        <f>VLOOKUP(B9004,Master!$A$2:$C$11,3,FALSE)</f>
        <v>USD</v>
      </c>
      <c r="O9004" s="6" t="str">
        <f>VLOOKUP(B9004,Master!$A$2:$C$11,2,FALSE)</f>
        <v>America</v>
      </c>
      <c r="Q9004" s="39" t="str">
        <f>VLOOKUP(D9004,GL_Master!$A$1:$D$80,2,FALSE)</f>
        <v>PL</v>
      </c>
      <c r="R9004" s="39" t="str">
        <f>VLOOKUP(D9004,GL_Master!$A$1:$D$80,3,FALSE)</f>
        <v>Travelling and conveyance</v>
      </c>
      <c r="S9004" s="39" t="str">
        <f>VLOOKUP(D9004,GL_Master!$A$1:$D$80,4,FALSE)</f>
        <v>Travelling , hotel lodging</v>
      </c>
    </row>
    <row r="9005" spans="1:19" x14ac:dyDescent="0.25">
      <c r="A9005" s="39" t="s">
        <v>262</v>
      </c>
      <c r="B9005" s="39" t="s">
        <v>235</v>
      </c>
      <c r="C9005" s="7">
        <v>44075</v>
      </c>
      <c r="D9005" s="39" t="s">
        <v>110</v>
      </c>
      <c r="E9005" s="39">
        <v>73</v>
      </c>
      <c r="F9005" s="82">
        <f t="shared" si="420"/>
        <v>7.2999999999999995E-2</v>
      </c>
      <c r="G9005" s="39">
        <f>VLOOKUP(N9005,Currecny_M!$A$1:$P$10,2,FALSE)</f>
        <v>75</v>
      </c>
      <c r="H9005" s="39">
        <f>MATCH(C9005,Currecny_M!$A$1:$P$1,0)</f>
        <v>7</v>
      </c>
      <c r="I9005" s="39">
        <f>VLOOKUP(N9005,Currecny_M!$A$1:$P$10,MATCH(Database!C9005,Currecny_M!$A$1:$P$1,0),FALSE)</f>
        <v>78.83</v>
      </c>
      <c r="J9005" s="82">
        <f t="shared" si="421"/>
        <v>5.7545899999999994</v>
      </c>
      <c r="K9005" s="39">
        <f>VLOOKUP('Cover page'!$B$6,Currecny_M!$A$1:$P$10,MATCH(Database!C9005,Currecny_M!$A$1:$P$1,0),FALSE)</f>
        <v>1</v>
      </c>
      <c r="L9005" s="82">
        <f t="shared" si="422"/>
        <v>5.7545899999999994</v>
      </c>
      <c r="M9005" s="82">
        <f>((E9005/$F$1)*VLOOKUP(N9005,Currecny_M!$A$1:$P$10,MATCH(Database!C9005,Currecny_M!$A$1:$P$1,0),FALSE))/VLOOKUP('Cover page'!$B$6,Currecny_M!$A$1:$P$10,MATCH(Database!C9005,Currecny_M!$A$1:$P$1,0),FALSE)</f>
        <v>5.7545899999999994</v>
      </c>
      <c r="N9005" s="6" t="str">
        <f>VLOOKUP(B9005,Master!$A$2:$C$11,3,FALSE)</f>
        <v>USD</v>
      </c>
      <c r="O9005" s="6" t="str">
        <f>VLOOKUP(B9005,Master!$A$2:$C$11,2,FALSE)</f>
        <v>America</v>
      </c>
      <c r="Q9005" s="39" t="str">
        <f>VLOOKUP(D9005,GL_Master!$A$1:$D$80,2,FALSE)</f>
        <v>PL</v>
      </c>
      <c r="R9005" s="39" t="str">
        <f>VLOOKUP(D9005,GL_Master!$A$1:$D$80,3,FALSE)</f>
        <v>Travelling and conveyance</v>
      </c>
      <c r="S9005" s="39" t="str">
        <f>VLOOKUP(D9005,GL_Master!$A$1:$D$80,4,FALSE)</f>
        <v>Travelling , hotel lodging</v>
      </c>
    </row>
    <row r="9006" spans="1:19" x14ac:dyDescent="0.25">
      <c r="A9006" s="39" t="s">
        <v>262</v>
      </c>
      <c r="B9006" s="39" t="s">
        <v>235</v>
      </c>
      <c r="C9006" s="7">
        <v>44075</v>
      </c>
      <c r="D9006" s="39" t="s">
        <v>111</v>
      </c>
      <c r="E9006" s="39">
        <v>37</v>
      </c>
      <c r="F9006" s="82">
        <f t="shared" si="420"/>
        <v>3.6999999999999998E-2</v>
      </c>
      <c r="G9006" s="39">
        <f>VLOOKUP(N9006,Currecny_M!$A$1:$P$10,2,FALSE)</f>
        <v>75</v>
      </c>
      <c r="H9006" s="39">
        <f>MATCH(C9006,Currecny_M!$A$1:$P$1,0)</f>
        <v>7</v>
      </c>
      <c r="I9006" s="39">
        <f>VLOOKUP(N9006,Currecny_M!$A$1:$P$10,MATCH(Database!C9006,Currecny_M!$A$1:$P$1,0),FALSE)</f>
        <v>78.83</v>
      </c>
      <c r="J9006" s="82">
        <f t="shared" si="421"/>
        <v>2.9167099999999997</v>
      </c>
      <c r="K9006" s="39">
        <f>VLOOKUP('Cover page'!$B$6,Currecny_M!$A$1:$P$10,MATCH(Database!C9006,Currecny_M!$A$1:$P$1,0),FALSE)</f>
        <v>1</v>
      </c>
      <c r="L9006" s="82">
        <f t="shared" si="422"/>
        <v>2.9167099999999997</v>
      </c>
      <c r="M9006" s="82">
        <f>((E9006/$F$1)*VLOOKUP(N9006,Currecny_M!$A$1:$P$10,MATCH(Database!C9006,Currecny_M!$A$1:$P$1,0),FALSE))/VLOOKUP('Cover page'!$B$6,Currecny_M!$A$1:$P$10,MATCH(Database!C9006,Currecny_M!$A$1:$P$1,0),FALSE)</f>
        <v>2.9167099999999997</v>
      </c>
      <c r="N9006" s="6" t="str">
        <f>VLOOKUP(B9006,Master!$A$2:$C$11,3,FALSE)</f>
        <v>USD</v>
      </c>
      <c r="O9006" s="6" t="str">
        <f>VLOOKUP(B9006,Master!$A$2:$C$11,2,FALSE)</f>
        <v>America</v>
      </c>
      <c r="Q9006" s="39" t="str">
        <f>VLOOKUP(D9006,GL_Master!$A$1:$D$80,2,FALSE)</f>
        <v>PL</v>
      </c>
      <c r="R9006" s="39" t="str">
        <f>VLOOKUP(D9006,GL_Master!$A$1:$D$80,3,FALSE)</f>
        <v>Legal &amp; Professional expenses</v>
      </c>
      <c r="S9006" s="39" t="str">
        <f>VLOOKUP(D9006,GL_Master!$A$1:$D$80,4,FALSE)</f>
        <v>Professional Fees - Others</v>
      </c>
    </row>
    <row r="9007" spans="1:19" x14ac:dyDescent="0.25">
      <c r="A9007" s="39" t="s">
        <v>262</v>
      </c>
      <c r="B9007" s="39" t="s">
        <v>235</v>
      </c>
      <c r="C9007" s="7">
        <v>44105</v>
      </c>
      <c r="D9007" s="39" t="s">
        <v>112</v>
      </c>
      <c r="E9007" s="39">
        <v>354</v>
      </c>
      <c r="F9007" s="82">
        <f t="shared" si="420"/>
        <v>0.35399999999999998</v>
      </c>
      <c r="G9007" s="39">
        <f>VLOOKUP(N9007,Currecny_M!$A$1:$P$10,2,FALSE)</f>
        <v>75</v>
      </c>
      <c r="H9007" s="39">
        <f>MATCH(C9007,Currecny_M!$A$1:$P$1,0)</f>
        <v>8</v>
      </c>
      <c r="I9007" s="39">
        <f>VLOOKUP(N9007,Currecny_M!$A$1:$P$10,MATCH(Database!C9007,Currecny_M!$A$1:$P$1,0),FALSE)</f>
        <v>79.62</v>
      </c>
      <c r="J9007" s="82">
        <f t="shared" si="421"/>
        <v>28.185480000000002</v>
      </c>
      <c r="K9007" s="39">
        <f>VLOOKUP('Cover page'!$B$6,Currecny_M!$A$1:$P$10,MATCH(Database!C9007,Currecny_M!$A$1:$P$1,0),FALSE)</f>
        <v>1</v>
      </c>
      <c r="L9007" s="82">
        <f t="shared" si="422"/>
        <v>28.185480000000002</v>
      </c>
      <c r="M9007" s="82">
        <f>((E9007/$F$1)*VLOOKUP(N9007,Currecny_M!$A$1:$P$10,MATCH(Database!C9007,Currecny_M!$A$1:$P$1,0),FALSE))/VLOOKUP('Cover page'!$B$6,Currecny_M!$A$1:$P$10,MATCH(Database!C9007,Currecny_M!$A$1:$P$1,0),FALSE)</f>
        <v>28.185480000000002</v>
      </c>
      <c r="N9007" s="6" t="str">
        <f>VLOOKUP(B9007,Master!$A$2:$C$11,3,FALSE)</f>
        <v>USD</v>
      </c>
      <c r="O9007" s="6" t="str">
        <f>VLOOKUP(B9007,Master!$A$2:$C$11,2,FALSE)</f>
        <v>America</v>
      </c>
      <c r="Q9007" s="39" t="str">
        <f>VLOOKUP(D9007,GL_Master!$A$1:$D$80,2,FALSE)</f>
        <v>PL</v>
      </c>
      <c r="R9007" s="39" t="str">
        <f>VLOOKUP(D9007,GL_Master!$A$1:$D$80,3,FALSE)</f>
        <v>Finance Cost</v>
      </c>
      <c r="S9007" s="39" t="str">
        <f>VLOOKUP(D9007,GL_Master!$A$1:$D$80,4,FALSE)</f>
        <v>Interest expense</v>
      </c>
    </row>
    <row r="9008" spans="1:19" x14ac:dyDescent="0.25">
      <c r="A9008" s="39" t="s">
        <v>262</v>
      </c>
      <c r="B9008" s="39" t="s">
        <v>235</v>
      </c>
      <c r="C9008" s="7">
        <v>44105</v>
      </c>
      <c r="D9008" s="39" t="s">
        <v>25</v>
      </c>
      <c r="E9008" s="39">
        <v>3151</v>
      </c>
      <c r="F9008" s="82">
        <f t="shared" si="420"/>
        <v>3.1509999999999998</v>
      </c>
      <c r="G9008" s="39">
        <f>VLOOKUP(N9008,Currecny_M!$A$1:$P$10,2,FALSE)</f>
        <v>75</v>
      </c>
      <c r="H9008" s="39">
        <f>MATCH(C9008,Currecny_M!$A$1:$P$1,0)</f>
        <v>8</v>
      </c>
      <c r="I9008" s="39">
        <f>VLOOKUP(N9008,Currecny_M!$A$1:$P$10,MATCH(Database!C9008,Currecny_M!$A$1:$P$1,0),FALSE)</f>
        <v>79.62</v>
      </c>
      <c r="J9008" s="82">
        <f t="shared" si="421"/>
        <v>250.88262</v>
      </c>
      <c r="K9008" s="39">
        <f>VLOOKUP('Cover page'!$B$6,Currecny_M!$A$1:$P$10,MATCH(Database!C9008,Currecny_M!$A$1:$P$1,0),FALSE)</f>
        <v>1</v>
      </c>
      <c r="L9008" s="82">
        <f t="shared" si="422"/>
        <v>250.88262</v>
      </c>
      <c r="M9008" s="82">
        <f>((E9008/$F$1)*VLOOKUP(N9008,Currecny_M!$A$1:$P$10,MATCH(Database!C9008,Currecny_M!$A$1:$P$1,0),FALSE))/VLOOKUP('Cover page'!$B$6,Currecny_M!$A$1:$P$10,MATCH(Database!C9008,Currecny_M!$A$1:$P$1,0),FALSE)</f>
        <v>250.88262</v>
      </c>
      <c r="N9008" s="6" t="str">
        <f>VLOOKUP(B9008,Master!$A$2:$C$11,3,FALSE)</f>
        <v>USD</v>
      </c>
      <c r="O9008" s="6" t="str">
        <f>VLOOKUP(B9008,Master!$A$2:$C$11,2,FALSE)</f>
        <v>America</v>
      </c>
      <c r="Q9008" s="39" t="str">
        <f>VLOOKUP(D9008,GL_Master!$A$1:$D$80,2,FALSE)</f>
        <v>PL</v>
      </c>
      <c r="R9008" s="39" t="str">
        <f>VLOOKUP(D9008,GL_Master!$A$1:$D$80,3,FALSE)</f>
        <v>Depreciation</v>
      </c>
      <c r="S9008" s="39" t="str">
        <f>VLOOKUP(D9008,GL_Master!$A$1:$D$80,4,FALSE)</f>
        <v>Depreciation</v>
      </c>
    </row>
    <row r="9009" spans="1:19" x14ac:dyDescent="0.25">
      <c r="A9009" s="39" t="s">
        <v>262</v>
      </c>
      <c r="B9009" s="39" t="s">
        <v>235</v>
      </c>
      <c r="C9009" s="7">
        <v>44105</v>
      </c>
      <c r="D9009" s="39" t="s">
        <v>51</v>
      </c>
      <c r="E9009" s="39">
        <v>-34667</v>
      </c>
      <c r="F9009" s="82">
        <f t="shared" si="420"/>
        <v>-34.667000000000002</v>
      </c>
      <c r="G9009" s="39">
        <f>VLOOKUP(N9009,Currecny_M!$A$1:$P$10,2,FALSE)</f>
        <v>75</v>
      </c>
      <c r="H9009" s="39">
        <f>MATCH(C9009,Currecny_M!$A$1:$P$1,0)</f>
        <v>8</v>
      </c>
      <c r="I9009" s="39">
        <f>VLOOKUP(N9009,Currecny_M!$A$1:$P$10,MATCH(Database!C9009,Currecny_M!$A$1:$P$1,0),FALSE)</f>
        <v>79.62</v>
      </c>
      <c r="J9009" s="82">
        <f t="shared" si="421"/>
        <v>-2760.1865400000002</v>
      </c>
      <c r="K9009" s="39">
        <f>VLOOKUP('Cover page'!$B$6,Currecny_M!$A$1:$P$10,MATCH(Database!C9009,Currecny_M!$A$1:$P$1,0),FALSE)</f>
        <v>1</v>
      </c>
      <c r="L9009" s="82">
        <f t="shared" si="422"/>
        <v>-2760.1865400000002</v>
      </c>
      <c r="M9009" s="82">
        <f>((E9009/$F$1)*VLOOKUP(N9009,Currecny_M!$A$1:$P$10,MATCH(Database!C9009,Currecny_M!$A$1:$P$1,0),FALSE))/VLOOKUP('Cover page'!$B$6,Currecny_M!$A$1:$P$10,MATCH(Database!C9009,Currecny_M!$A$1:$P$1,0),FALSE)</f>
        <v>-2760.1865400000002</v>
      </c>
      <c r="N9009" s="6" t="str">
        <f>VLOOKUP(B9009,Master!$A$2:$C$11,3,FALSE)</f>
        <v>USD</v>
      </c>
      <c r="O9009" s="6" t="str">
        <f>VLOOKUP(B9009,Master!$A$2:$C$11,2,FALSE)</f>
        <v>America</v>
      </c>
      <c r="Q9009" s="39" t="str">
        <f>VLOOKUP(D9009,GL_Master!$A$1:$D$80,2,FALSE)</f>
        <v>BS</v>
      </c>
      <c r="R9009" s="39" t="str">
        <f>VLOOKUP(D9009,GL_Master!$A$1:$D$80,3,FALSE)</f>
        <v>Share Capital</v>
      </c>
      <c r="S9009" s="39" t="str">
        <f>VLOOKUP(D9009,GL_Master!$A$1:$D$80,4,FALSE)</f>
        <v>Equity shares</v>
      </c>
    </row>
    <row r="9010" spans="1:19" x14ac:dyDescent="0.25">
      <c r="A9010" s="39" t="s">
        <v>262</v>
      </c>
      <c r="B9010" s="39" t="s">
        <v>235</v>
      </c>
      <c r="C9010" s="7">
        <v>44105</v>
      </c>
      <c r="D9010" s="39" t="s">
        <v>52</v>
      </c>
      <c r="E9010" s="39">
        <v>-66421</v>
      </c>
      <c r="F9010" s="82">
        <f t="shared" si="420"/>
        <v>-66.421000000000006</v>
      </c>
      <c r="G9010" s="39">
        <f>VLOOKUP(N9010,Currecny_M!$A$1:$P$10,2,FALSE)</f>
        <v>75</v>
      </c>
      <c r="H9010" s="39">
        <f>MATCH(C9010,Currecny_M!$A$1:$P$1,0)</f>
        <v>8</v>
      </c>
      <c r="I9010" s="39">
        <f>VLOOKUP(N9010,Currecny_M!$A$1:$P$10,MATCH(Database!C9010,Currecny_M!$A$1:$P$1,0),FALSE)</f>
        <v>79.62</v>
      </c>
      <c r="J9010" s="82">
        <f t="shared" si="421"/>
        <v>-5288.4400200000009</v>
      </c>
      <c r="K9010" s="39">
        <f>VLOOKUP('Cover page'!$B$6,Currecny_M!$A$1:$P$10,MATCH(Database!C9010,Currecny_M!$A$1:$P$1,0),FALSE)</f>
        <v>1</v>
      </c>
      <c r="L9010" s="82">
        <f t="shared" si="422"/>
        <v>-5288.4400200000009</v>
      </c>
      <c r="M9010" s="82">
        <f>((E9010/$F$1)*VLOOKUP(N9010,Currecny_M!$A$1:$P$10,MATCH(Database!C9010,Currecny_M!$A$1:$P$1,0),FALSE))/VLOOKUP('Cover page'!$B$6,Currecny_M!$A$1:$P$10,MATCH(Database!C9010,Currecny_M!$A$1:$P$1,0),FALSE)</f>
        <v>-5288.4400200000009</v>
      </c>
      <c r="N9010" s="6" t="str">
        <f>VLOOKUP(B9010,Master!$A$2:$C$11,3,FALSE)</f>
        <v>USD</v>
      </c>
      <c r="O9010" s="6" t="str">
        <f>VLOOKUP(B9010,Master!$A$2:$C$11,2,FALSE)</f>
        <v>America</v>
      </c>
      <c r="Q9010" s="39" t="str">
        <f>VLOOKUP(D9010,GL_Master!$A$1:$D$80,2,FALSE)</f>
        <v>BS</v>
      </c>
      <c r="R9010" s="39" t="str">
        <f>VLOOKUP(D9010,GL_Master!$A$1:$D$80,3,FALSE)</f>
        <v>Reserve and Surplus</v>
      </c>
      <c r="S9010" s="39" t="str">
        <f>VLOOKUP(D9010,GL_Master!$A$1:$D$80,4,FALSE)</f>
        <v>Reserves at the commencement of the year</v>
      </c>
    </row>
    <row r="9011" spans="1:19" x14ac:dyDescent="0.25">
      <c r="A9011" s="39" t="s">
        <v>262</v>
      </c>
      <c r="B9011" s="39" t="s">
        <v>235</v>
      </c>
      <c r="C9011" s="7">
        <v>44105</v>
      </c>
      <c r="D9011" s="39" t="s">
        <v>53</v>
      </c>
      <c r="E9011" s="39">
        <v>-8641</v>
      </c>
      <c r="F9011" s="82">
        <f t="shared" si="420"/>
        <v>-8.641</v>
      </c>
      <c r="G9011" s="39">
        <f>VLOOKUP(N9011,Currecny_M!$A$1:$P$10,2,FALSE)</f>
        <v>75</v>
      </c>
      <c r="H9011" s="39">
        <f>MATCH(C9011,Currecny_M!$A$1:$P$1,0)</f>
        <v>8</v>
      </c>
      <c r="I9011" s="39">
        <f>VLOOKUP(N9011,Currecny_M!$A$1:$P$10,MATCH(Database!C9011,Currecny_M!$A$1:$P$1,0),FALSE)</f>
        <v>79.62</v>
      </c>
      <c r="J9011" s="82">
        <f t="shared" si="421"/>
        <v>-687.99642000000006</v>
      </c>
      <c r="K9011" s="39">
        <f>VLOOKUP('Cover page'!$B$6,Currecny_M!$A$1:$P$10,MATCH(Database!C9011,Currecny_M!$A$1:$P$1,0),FALSE)</f>
        <v>1</v>
      </c>
      <c r="L9011" s="82">
        <f t="shared" si="422"/>
        <v>-687.99642000000006</v>
      </c>
      <c r="M9011" s="82">
        <f>((E9011/$F$1)*VLOOKUP(N9011,Currecny_M!$A$1:$P$10,MATCH(Database!C9011,Currecny_M!$A$1:$P$1,0),FALSE))/VLOOKUP('Cover page'!$B$6,Currecny_M!$A$1:$P$10,MATCH(Database!C9011,Currecny_M!$A$1:$P$1,0),FALSE)</f>
        <v>-687.99642000000006</v>
      </c>
      <c r="N9011" s="6" t="str">
        <f>VLOOKUP(B9011,Master!$A$2:$C$11,3,FALSE)</f>
        <v>USD</v>
      </c>
      <c r="O9011" s="6" t="str">
        <f>VLOOKUP(B9011,Master!$A$2:$C$11,2,FALSE)</f>
        <v>America</v>
      </c>
      <c r="Q9011" s="39" t="str">
        <f>VLOOKUP(D9011,GL_Master!$A$1:$D$80,2,FALSE)</f>
        <v>BS</v>
      </c>
      <c r="R9011" s="39" t="str">
        <f>VLOOKUP(D9011,GL_Master!$A$1:$D$80,3,FALSE)</f>
        <v>Loan Fund</v>
      </c>
      <c r="S9011" s="39" t="str">
        <f>VLOOKUP(D9011,GL_Master!$A$1:$D$80,4,FALSE)</f>
        <v>Term Loan</v>
      </c>
    </row>
    <row r="9012" spans="1:19" x14ac:dyDescent="0.25">
      <c r="A9012" s="39" t="s">
        <v>262</v>
      </c>
      <c r="B9012" s="39" t="s">
        <v>235</v>
      </c>
      <c r="C9012" s="7">
        <v>44105</v>
      </c>
      <c r="D9012" s="39" t="s">
        <v>54</v>
      </c>
      <c r="E9012" s="39">
        <v>73</v>
      </c>
      <c r="F9012" s="82">
        <f t="shared" si="420"/>
        <v>7.2999999999999995E-2</v>
      </c>
      <c r="G9012" s="39">
        <f>VLOOKUP(N9012,Currecny_M!$A$1:$P$10,2,FALSE)</f>
        <v>75</v>
      </c>
      <c r="H9012" s="39">
        <f>MATCH(C9012,Currecny_M!$A$1:$P$1,0)</f>
        <v>8</v>
      </c>
      <c r="I9012" s="39">
        <f>VLOOKUP(N9012,Currecny_M!$A$1:$P$10,MATCH(Database!C9012,Currecny_M!$A$1:$P$1,0),FALSE)</f>
        <v>79.62</v>
      </c>
      <c r="J9012" s="82">
        <f t="shared" si="421"/>
        <v>5.8122600000000002</v>
      </c>
      <c r="K9012" s="39">
        <f>VLOOKUP('Cover page'!$B$6,Currecny_M!$A$1:$P$10,MATCH(Database!C9012,Currecny_M!$A$1:$P$1,0),FALSE)</f>
        <v>1</v>
      </c>
      <c r="L9012" s="82">
        <f t="shared" si="422"/>
        <v>5.8122600000000002</v>
      </c>
      <c r="M9012" s="82">
        <f>((E9012/$F$1)*VLOOKUP(N9012,Currecny_M!$A$1:$P$10,MATCH(Database!C9012,Currecny_M!$A$1:$P$1,0),FALSE))/VLOOKUP('Cover page'!$B$6,Currecny_M!$A$1:$P$10,MATCH(Database!C9012,Currecny_M!$A$1:$P$1,0),FALSE)</f>
        <v>5.8122600000000002</v>
      </c>
      <c r="N9012" s="6" t="str">
        <f>VLOOKUP(B9012,Master!$A$2:$C$11,3,FALSE)</f>
        <v>USD</v>
      </c>
      <c r="O9012" s="6" t="str">
        <f>VLOOKUP(B9012,Master!$A$2:$C$11,2,FALSE)</f>
        <v>America</v>
      </c>
      <c r="Q9012" s="39" t="str">
        <f>VLOOKUP(D9012,GL_Master!$A$1:$D$80,2,FALSE)</f>
        <v>BS</v>
      </c>
      <c r="R9012" s="39" t="str">
        <f>VLOOKUP(D9012,GL_Master!$A$1:$D$80,3,FALSE)</f>
        <v>Trade Payables</v>
      </c>
      <c r="S9012" s="39" t="str">
        <f>VLOOKUP(D9012,GL_Master!$A$1:$D$80,4,FALSE)</f>
        <v>Trade payable</v>
      </c>
    </row>
    <row r="9013" spans="1:19" x14ac:dyDescent="0.25">
      <c r="A9013" s="39" t="s">
        <v>262</v>
      </c>
      <c r="B9013" s="39" t="s">
        <v>235</v>
      </c>
      <c r="C9013" s="7">
        <v>44105</v>
      </c>
      <c r="D9013" s="39" t="s">
        <v>34</v>
      </c>
      <c r="E9013" s="39">
        <v>-1874</v>
      </c>
      <c r="F9013" s="82">
        <f t="shared" si="420"/>
        <v>-1.8740000000000001</v>
      </c>
      <c r="G9013" s="39">
        <f>VLOOKUP(N9013,Currecny_M!$A$1:$P$10,2,FALSE)</f>
        <v>75</v>
      </c>
      <c r="H9013" s="39">
        <f>MATCH(C9013,Currecny_M!$A$1:$P$1,0)</f>
        <v>8</v>
      </c>
      <c r="I9013" s="39">
        <f>VLOOKUP(N9013,Currecny_M!$A$1:$P$10,MATCH(Database!C9013,Currecny_M!$A$1:$P$1,0),FALSE)</f>
        <v>79.62</v>
      </c>
      <c r="J9013" s="82">
        <f t="shared" si="421"/>
        <v>-149.20788000000002</v>
      </c>
      <c r="K9013" s="39">
        <f>VLOOKUP('Cover page'!$B$6,Currecny_M!$A$1:$P$10,MATCH(Database!C9013,Currecny_M!$A$1:$P$1,0),FALSE)</f>
        <v>1</v>
      </c>
      <c r="L9013" s="82">
        <f t="shared" si="422"/>
        <v>-149.20788000000002</v>
      </c>
      <c r="M9013" s="82">
        <f>((E9013/$F$1)*VLOOKUP(N9013,Currecny_M!$A$1:$P$10,MATCH(Database!C9013,Currecny_M!$A$1:$P$1,0),FALSE))/VLOOKUP('Cover page'!$B$6,Currecny_M!$A$1:$P$10,MATCH(Database!C9013,Currecny_M!$A$1:$P$1,0),FALSE)</f>
        <v>-149.20788000000002</v>
      </c>
      <c r="N9013" s="6" t="str">
        <f>VLOOKUP(B9013,Master!$A$2:$C$11,3,FALSE)</f>
        <v>USD</v>
      </c>
      <c r="O9013" s="6" t="str">
        <f>VLOOKUP(B9013,Master!$A$2:$C$11,2,FALSE)</f>
        <v>America</v>
      </c>
      <c r="Q9013" s="39" t="str">
        <f>VLOOKUP(D9013,GL_Master!$A$1:$D$80,2,FALSE)</f>
        <v>BS</v>
      </c>
      <c r="R9013" s="39" t="str">
        <f>VLOOKUP(D9013,GL_Master!$A$1:$D$80,3,FALSE)</f>
        <v>Provisions</v>
      </c>
      <c r="S9013" s="39" t="str">
        <f>VLOOKUP(D9013,GL_Master!$A$1:$D$80,4,FALSE)</f>
        <v>Expenses payables</v>
      </c>
    </row>
    <row r="9014" spans="1:19" x14ac:dyDescent="0.25">
      <c r="A9014" s="39" t="s">
        <v>262</v>
      </c>
      <c r="B9014" s="39" t="s">
        <v>235</v>
      </c>
      <c r="C9014" s="7">
        <v>44105</v>
      </c>
      <c r="D9014" s="39" t="s">
        <v>18</v>
      </c>
      <c r="E9014" s="39">
        <v>-1139</v>
      </c>
      <c r="F9014" s="82">
        <f t="shared" si="420"/>
        <v>-1.139</v>
      </c>
      <c r="G9014" s="39">
        <f>VLOOKUP(N9014,Currecny_M!$A$1:$P$10,2,FALSE)</f>
        <v>75</v>
      </c>
      <c r="H9014" s="39">
        <f>MATCH(C9014,Currecny_M!$A$1:$P$1,0)</f>
        <v>8</v>
      </c>
      <c r="I9014" s="39">
        <f>VLOOKUP(N9014,Currecny_M!$A$1:$P$10,MATCH(Database!C9014,Currecny_M!$A$1:$P$1,0),FALSE)</f>
        <v>79.62</v>
      </c>
      <c r="J9014" s="82">
        <f t="shared" si="421"/>
        <v>-90.687180000000012</v>
      </c>
      <c r="K9014" s="39">
        <f>VLOOKUP('Cover page'!$B$6,Currecny_M!$A$1:$P$10,MATCH(Database!C9014,Currecny_M!$A$1:$P$1,0),FALSE)</f>
        <v>1</v>
      </c>
      <c r="L9014" s="82">
        <f t="shared" si="422"/>
        <v>-90.687180000000012</v>
      </c>
      <c r="M9014" s="82">
        <f>((E9014/$F$1)*VLOOKUP(N9014,Currecny_M!$A$1:$P$10,MATCH(Database!C9014,Currecny_M!$A$1:$P$1,0),FALSE))/VLOOKUP('Cover page'!$B$6,Currecny_M!$A$1:$P$10,MATCH(Database!C9014,Currecny_M!$A$1:$P$1,0),FALSE)</f>
        <v>-90.687180000000012</v>
      </c>
      <c r="N9014" s="6" t="str">
        <f>VLOOKUP(B9014,Master!$A$2:$C$11,3,FALSE)</f>
        <v>USD</v>
      </c>
      <c r="O9014" s="6" t="str">
        <f>VLOOKUP(B9014,Master!$A$2:$C$11,2,FALSE)</f>
        <v>America</v>
      </c>
      <c r="Q9014" s="39" t="str">
        <f>VLOOKUP(D9014,GL_Master!$A$1:$D$80,2,FALSE)</f>
        <v>BS</v>
      </c>
      <c r="R9014" s="39" t="str">
        <f>VLOOKUP(D9014,GL_Master!$A$1:$D$80,3,FALSE)</f>
        <v>Other current liabilities</v>
      </c>
      <c r="S9014" s="39" t="str">
        <f>VLOOKUP(D9014,GL_Master!$A$1:$D$80,4,FALSE)</f>
        <v>Employee related liabilities</v>
      </c>
    </row>
    <row r="9015" spans="1:19" x14ac:dyDescent="0.25">
      <c r="A9015" s="39" t="s">
        <v>262</v>
      </c>
      <c r="B9015" s="39" t="s">
        <v>235</v>
      </c>
      <c r="C9015" s="7">
        <v>44105</v>
      </c>
      <c r="D9015" s="39" t="s">
        <v>55</v>
      </c>
      <c r="E9015" s="39">
        <v>-151</v>
      </c>
      <c r="F9015" s="82">
        <f t="shared" si="420"/>
        <v>-0.151</v>
      </c>
      <c r="G9015" s="39">
        <f>VLOOKUP(N9015,Currecny_M!$A$1:$P$10,2,FALSE)</f>
        <v>75</v>
      </c>
      <c r="H9015" s="39">
        <f>MATCH(C9015,Currecny_M!$A$1:$P$1,0)</f>
        <v>8</v>
      </c>
      <c r="I9015" s="39">
        <f>VLOOKUP(N9015,Currecny_M!$A$1:$P$10,MATCH(Database!C9015,Currecny_M!$A$1:$P$1,0),FALSE)</f>
        <v>79.62</v>
      </c>
      <c r="J9015" s="82">
        <f t="shared" si="421"/>
        <v>-12.02262</v>
      </c>
      <c r="K9015" s="39">
        <f>VLOOKUP('Cover page'!$B$6,Currecny_M!$A$1:$P$10,MATCH(Database!C9015,Currecny_M!$A$1:$P$1,0),FALSE)</f>
        <v>1</v>
      </c>
      <c r="L9015" s="82">
        <f t="shared" si="422"/>
        <v>-12.02262</v>
      </c>
      <c r="M9015" s="82">
        <f>((E9015/$F$1)*VLOOKUP(N9015,Currecny_M!$A$1:$P$10,MATCH(Database!C9015,Currecny_M!$A$1:$P$1,0),FALSE))/VLOOKUP('Cover page'!$B$6,Currecny_M!$A$1:$P$10,MATCH(Database!C9015,Currecny_M!$A$1:$P$1,0),FALSE)</f>
        <v>-12.02262</v>
      </c>
      <c r="N9015" s="6" t="str">
        <f>VLOOKUP(B9015,Master!$A$2:$C$11,3,FALSE)</f>
        <v>USD</v>
      </c>
      <c r="O9015" s="6" t="str">
        <f>VLOOKUP(B9015,Master!$A$2:$C$11,2,FALSE)</f>
        <v>America</v>
      </c>
      <c r="Q9015" s="39" t="str">
        <f>VLOOKUP(D9015,GL_Master!$A$1:$D$80,2,FALSE)</f>
        <v>BS</v>
      </c>
      <c r="R9015" s="39" t="str">
        <f>VLOOKUP(D9015,GL_Master!$A$1:$D$80,3,FALSE)</f>
        <v>Other current liabilities</v>
      </c>
      <c r="S9015" s="39" t="str">
        <f>VLOOKUP(D9015,GL_Master!$A$1:$D$80,4,FALSE)</f>
        <v>Security deposit received</v>
      </c>
    </row>
    <row r="9016" spans="1:19" x14ac:dyDescent="0.25">
      <c r="A9016" s="39" t="s">
        <v>262</v>
      </c>
      <c r="B9016" s="39" t="s">
        <v>235</v>
      </c>
      <c r="C9016" s="7">
        <v>44105</v>
      </c>
      <c r="D9016" s="39" t="s">
        <v>56</v>
      </c>
      <c r="E9016" s="39">
        <v>-35</v>
      </c>
      <c r="F9016" s="82">
        <f t="shared" si="420"/>
        <v>-3.5000000000000003E-2</v>
      </c>
      <c r="G9016" s="39">
        <f>VLOOKUP(N9016,Currecny_M!$A$1:$P$10,2,FALSE)</f>
        <v>75</v>
      </c>
      <c r="H9016" s="39">
        <f>MATCH(C9016,Currecny_M!$A$1:$P$1,0)</f>
        <v>8</v>
      </c>
      <c r="I9016" s="39">
        <f>VLOOKUP(N9016,Currecny_M!$A$1:$P$10,MATCH(Database!C9016,Currecny_M!$A$1:$P$1,0),FALSE)</f>
        <v>79.62</v>
      </c>
      <c r="J9016" s="82">
        <f t="shared" si="421"/>
        <v>-2.7867000000000006</v>
      </c>
      <c r="K9016" s="39">
        <f>VLOOKUP('Cover page'!$B$6,Currecny_M!$A$1:$P$10,MATCH(Database!C9016,Currecny_M!$A$1:$P$1,0),FALSE)</f>
        <v>1</v>
      </c>
      <c r="L9016" s="82">
        <f t="shared" si="422"/>
        <v>-2.7867000000000006</v>
      </c>
      <c r="M9016" s="82">
        <f>((E9016/$F$1)*VLOOKUP(N9016,Currecny_M!$A$1:$P$10,MATCH(Database!C9016,Currecny_M!$A$1:$P$1,0),FALSE))/VLOOKUP('Cover page'!$B$6,Currecny_M!$A$1:$P$10,MATCH(Database!C9016,Currecny_M!$A$1:$P$1,0),FALSE)</f>
        <v>-2.7867000000000006</v>
      </c>
      <c r="N9016" s="6" t="str">
        <f>VLOOKUP(B9016,Master!$A$2:$C$11,3,FALSE)</f>
        <v>USD</v>
      </c>
      <c r="O9016" s="6" t="str">
        <f>VLOOKUP(B9016,Master!$A$2:$C$11,2,FALSE)</f>
        <v>America</v>
      </c>
      <c r="Q9016" s="39" t="str">
        <f>VLOOKUP(D9016,GL_Master!$A$1:$D$80,2,FALSE)</f>
        <v>BS</v>
      </c>
      <c r="R9016" s="39" t="str">
        <f>VLOOKUP(D9016,GL_Master!$A$1:$D$80,3,FALSE)</f>
        <v>Other Tax Payables</v>
      </c>
      <c r="S9016" s="39" t="str">
        <f>VLOOKUP(D9016,GL_Master!$A$1:$D$80,4,FALSE)</f>
        <v>Tax deducted at source payable</v>
      </c>
    </row>
    <row r="9017" spans="1:19" x14ac:dyDescent="0.25">
      <c r="A9017" s="39" t="s">
        <v>262</v>
      </c>
      <c r="B9017" s="39" t="s">
        <v>235</v>
      </c>
      <c r="C9017" s="7">
        <v>44105</v>
      </c>
      <c r="D9017" s="39" t="s">
        <v>57</v>
      </c>
      <c r="E9017" s="39">
        <v>-328</v>
      </c>
      <c r="F9017" s="82">
        <f t="shared" si="420"/>
        <v>-0.32800000000000001</v>
      </c>
      <c r="G9017" s="39">
        <f>VLOOKUP(N9017,Currecny_M!$A$1:$P$10,2,FALSE)</f>
        <v>75</v>
      </c>
      <c r="H9017" s="39">
        <f>MATCH(C9017,Currecny_M!$A$1:$P$1,0)</f>
        <v>8</v>
      </c>
      <c r="I9017" s="39">
        <f>VLOOKUP(N9017,Currecny_M!$A$1:$P$10,MATCH(Database!C9017,Currecny_M!$A$1:$P$1,0),FALSE)</f>
        <v>79.62</v>
      </c>
      <c r="J9017" s="82">
        <f t="shared" si="421"/>
        <v>-26.115360000000003</v>
      </c>
      <c r="K9017" s="39">
        <f>VLOOKUP('Cover page'!$B$6,Currecny_M!$A$1:$P$10,MATCH(Database!C9017,Currecny_M!$A$1:$P$1,0),FALSE)</f>
        <v>1</v>
      </c>
      <c r="L9017" s="82">
        <f t="shared" si="422"/>
        <v>-26.115360000000003</v>
      </c>
      <c r="M9017" s="82">
        <f>((E9017/$F$1)*VLOOKUP(N9017,Currecny_M!$A$1:$P$10,MATCH(Database!C9017,Currecny_M!$A$1:$P$1,0),FALSE))/VLOOKUP('Cover page'!$B$6,Currecny_M!$A$1:$P$10,MATCH(Database!C9017,Currecny_M!$A$1:$P$1,0),FALSE)</f>
        <v>-26.115360000000003</v>
      </c>
      <c r="N9017" s="6" t="str">
        <f>VLOOKUP(B9017,Master!$A$2:$C$11,3,FALSE)</f>
        <v>USD</v>
      </c>
      <c r="O9017" s="6" t="str">
        <f>VLOOKUP(B9017,Master!$A$2:$C$11,2,FALSE)</f>
        <v>America</v>
      </c>
      <c r="Q9017" s="39" t="str">
        <f>VLOOKUP(D9017,GL_Master!$A$1:$D$80,2,FALSE)</f>
        <v>BS</v>
      </c>
      <c r="R9017" s="39" t="str">
        <f>VLOOKUP(D9017,GL_Master!$A$1:$D$80,3,FALSE)</f>
        <v>Other Tax Payables</v>
      </c>
      <c r="S9017" s="39" t="str">
        <f>VLOOKUP(D9017,GL_Master!$A$1:$D$80,4,FALSE)</f>
        <v>Tax deducted at source payable</v>
      </c>
    </row>
    <row r="9018" spans="1:19" x14ac:dyDescent="0.25">
      <c r="A9018" s="39" t="s">
        <v>262</v>
      </c>
      <c r="B9018" s="39" t="s">
        <v>235</v>
      </c>
      <c r="C9018" s="7">
        <v>44105</v>
      </c>
      <c r="D9018" s="39" t="s">
        <v>58</v>
      </c>
      <c r="E9018" s="39">
        <v>-2475</v>
      </c>
      <c r="F9018" s="82">
        <f t="shared" si="420"/>
        <v>-2.4750000000000001</v>
      </c>
      <c r="G9018" s="39">
        <f>VLOOKUP(N9018,Currecny_M!$A$1:$P$10,2,FALSE)</f>
        <v>75</v>
      </c>
      <c r="H9018" s="39">
        <f>MATCH(C9018,Currecny_M!$A$1:$P$1,0)</f>
        <v>8</v>
      </c>
      <c r="I9018" s="39">
        <f>VLOOKUP(N9018,Currecny_M!$A$1:$P$10,MATCH(Database!C9018,Currecny_M!$A$1:$P$1,0),FALSE)</f>
        <v>79.62</v>
      </c>
      <c r="J9018" s="82">
        <f t="shared" si="421"/>
        <v>-197.05950000000001</v>
      </c>
      <c r="K9018" s="39">
        <f>VLOOKUP('Cover page'!$B$6,Currecny_M!$A$1:$P$10,MATCH(Database!C9018,Currecny_M!$A$1:$P$1,0),FALSE)</f>
        <v>1</v>
      </c>
      <c r="L9018" s="82">
        <f t="shared" si="422"/>
        <v>-197.05950000000001</v>
      </c>
      <c r="M9018" s="82">
        <f>((E9018/$F$1)*VLOOKUP(N9018,Currecny_M!$A$1:$P$10,MATCH(Database!C9018,Currecny_M!$A$1:$P$1,0),FALSE))/VLOOKUP('Cover page'!$B$6,Currecny_M!$A$1:$P$10,MATCH(Database!C9018,Currecny_M!$A$1:$P$1,0),FALSE)</f>
        <v>-197.05950000000001</v>
      </c>
      <c r="N9018" s="6" t="str">
        <f>VLOOKUP(B9018,Master!$A$2:$C$11,3,FALSE)</f>
        <v>USD</v>
      </c>
      <c r="O9018" s="6" t="str">
        <f>VLOOKUP(B9018,Master!$A$2:$C$11,2,FALSE)</f>
        <v>America</v>
      </c>
      <c r="Q9018" s="39" t="str">
        <f>VLOOKUP(D9018,GL_Master!$A$1:$D$80,2,FALSE)</f>
        <v>BS</v>
      </c>
      <c r="R9018" s="39" t="str">
        <f>VLOOKUP(D9018,GL_Master!$A$1:$D$80,3,FALSE)</f>
        <v>Long-term provisions</v>
      </c>
      <c r="S9018" s="39" t="str">
        <f>VLOOKUP(D9018,GL_Master!$A$1:$D$80,4,FALSE)</f>
        <v>Provision for gratuity</v>
      </c>
    </row>
    <row r="9019" spans="1:19" x14ac:dyDescent="0.25">
      <c r="A9019" s="39" t="s">
        <v>262</v>
      </c>
      <c r="B9019" s="39" t="s">
        <v>235</v>
      </c>
      <c r="C9019" s="7">
        <v>44105</v>
      </c>
      <c r="D9019" s="39" t="s">
        <v>59</v>
      </c>
      <c r="E9019" s="39">
        <v>-1066</v>
      </c>
      <c r="F9019" s="82">
        <f t="shared" si="420"/>
        <v>-1.0660000000000001</v>
      </c>
      <c r="G9019" s="39">
        <f>VLOOKUP(N9019,Currecny_M!$A$1:$P$10,2,FALSE)</f>
        <v>75</v>
      </c>
      <c r="H9019" s="39">
        <f>MATCH(C9019,Currecny_M!$A$1:$P$1,0)</f>
        <v>8</v>
      </c>
      <c r="I9019" s="39">
        <f>VLOOKUP(N9019,Currecny_M!$A$1:$P$10,MATCH(Database!C9019,Currecny_M!$A$1:$P$1,0),FALSE)</f>
        <v>79.62</v>
      </c>
      <c r="J9019" s="82">
        <f t="shared" si="421"/>
        <v>-84.874920000000003</v>
      </c>
      <c r="K9019" s="39">
        <f>VLOOKUP('Cover page'!$B$6,Currecny_M!$A$1:$P$10,MATCH(Database!C9019,Currecny_M!$A$1:$P$1,0),FALSE)</f>
        <v>1</v>
      </c>
      <c r="L9019" s="82">
        <f t="shared" si="422"/>
        <v>-84.874920000000003</v>
      </c>
      <c r="M9019" s="82">
        <f>((E9019/$F$1)*VLOOKUP(N9019,Currecny_M!$A$1:$P$10,MATCH(Database!C9019,Currecny_M!$A$1:$P$1,0),FALSE))/VLOOKUP('Cover page'!$B$6,Currecny_M!$A$1:$P$10,MATCH(Database!C9019,Currecny_M!$A$1:$P$1,0),FALSE)</f>
        <v>-84.874920000000003</v>
      </c>
      <c r="N9019" s="6" t="str">
        <f>VLOOKUP(B9019,Master!$A$2:$C$11,3,FALSE)</f>
        <v>USD</v>
      </c>
      <c r="O9019" s="6" t="str">
        <f>VLOOKUP(B9019,Master!$A$2:$C$11,2,FALSE)</f>
        <v>America</v>
      </c>
      <c r="Q9019" s="39" t="str">
        <f>VLOOKUP(D9019,GL_Master!$A$1:$D$80,2,FALSE)</f>
        <v>BS</v>
      </c>
      <c r="R9019" s="39" t="str">
        <f>VLOOKUP(D9019,GL_Master!$A$1:$D$80,3,FALSE)</f>
        <v>Long-term provisions</v>
      </c>
      <c r="S9019" s="39" t="str">
        <f>VLOOKUP(D9019,GL_Master!$A$1:$D$80,4,FALSE)</f>
        <v>Provision for leave encashment</v>
      </c>
    </row>
    <row r="9020" spans="1:19" x14ac:dyDescent="0.25">
      <c r="A9020" s="39" t="s">
        <v>262</v>
      </c>
      <c r="B9020" s="39" t="s">
        <v>235</v>
      </c>
      <c r="C9020" s="7">
        <v>44105</v>
      </c>
      <c r="D9020" s="39" t="s">
        <v>60</v>
      </c>
      <c r="E9020" s="39">
        <v>-283</v>
      </c>
      <c r="F9020" s="82">
        <f t="shared" si="420"/>
        <v>-0.28299999999999997</v>
      </c>
      <c r="G9020" s="39">
        <f>VLOOKUP(N9020,Currecny_M!$A$1:$P$10,2,FALSE)</f>
        <v>75</v>
      </c>
      <c r="H9020" s="39">
        <f>MATCH(C9020,Currecny_M!$A$1:$P$1,0)</f>
        <v>8</v>
      </c>
      <c r="I9020" s="39">
        <f>VLOOKUP(N9020,Currecny_M!$A$1:$P$10,MATCH(Database!C9020,Currecny_M!$A$1:$P$1,0),FALSE)</f>
        <v>79.62</v>
      </c>
      <c r="J9020" s="82">
        <f t="shared" si="421"/>
        <v>-22.53246</v>
      </c>
      <c r="K9020" s="39">
        <f>VLOOKUP('Cover page'!$B$6,Currecny_M!$A$1:$P$10,MATCH(Database!C9020,Currecny_M!$A$1:$P$1,0),FALSE)</f>
        <v>1</v>
      </c>
      <c r="L9020" s="82">
        <f t="shared" si="422"/>
        <v>-22.53246</v>
      </c>
      <c r="M9020" s="82">
        <f>((E9020/$F$1)*VLOOKUP(N9020,Currecny_M!$A$1:$P$10,MATCH(Database!C9020,Currecny_M!$A$1:$P$1,0),FALSE))/VLOOKUP('Cover page'!$B$6,Currecny_M!$A$1:$P$10,MATCH(Database!C9020,Currecny_M!$A$1:$P$1,0),FALSE)</f>
        <v>-22.53246</v>
      </c>
      <c r="N9020" s="6" t="str">
        <f>VLOOKUP(B9020,Master!$A$2:$C$11,3,FALSE)</f>
        <v>USD</v>
      </c>
      <c r="O9020" s="6" t="str">
        <f>VLOOKUP(B9020,Master!$A$2:$C$11,2,FALSE)</f>
        <v>America</v>
      </c>
      <c r="Q9020" s="39" t="str">
        <f>VLOOKUP(D9020,GL_Master!$A$1:$D$80,2,FALSE)</f>
        <v>BS</v>
      </c>
      <c r="R9020" s="39" t="str">
        <f>VLOOKUP(D9020,GL_Master!$A$1:$D$80,3,FALSE)</f>
        <v>Trade Payables</v>
      </c>
      <c r="S9020" s="39" t="str">
        <f>VLOOKUP(D9020,GL_Master!$A$1:$D$80,4,FALSE)</f>
        <v>Trade payable</v>
      </c>
    </row>
    <row r="9021" spans="1:19" x14ac:dyDescent="0.25">
      <c r="A9021" s="39" t="s">
        <v>262</v>
      </c>
      <c r="B9021" s="39" t="s">
        <v>235</v>
      </c>
      <c r="C9021" s="7">
        <v>44105</v>
      </c>
      <c r="D9021" s="39" t="s">
        <v>61</v>
      </c>
      <c r="E9021" s="39">
        <v>-3087</v>
      </c>
      <c r="F9021" s="82">
        <f t="shared" si="420"/>
        <v>-3.0870000000000002</v>
      </c>
      <c r="G9021" s="39">
        <f>VLOOKUP(N9021,Currecny_M!$A$1:$P$10,2,FALSE)</f>
        <v>75</v>
      </c>
      <c r="H9021" s="39">
        <f>MATCH(C9021,Currecny_M!$A$1:$P$1,0)</f>
        <v>8</v>
      </c>
      <c r="I9021" s="39">
        <f>VLOOKUP(N9021,Currecny_M!$A$1:$P$10,MATCH(Database!C9021,Currecny_M!$A$1:$P$1,0),FALSE)</f>
        <v>79.62</v>
      </c>
      <c r="J9021" s="82">
        <f t="shared" si="421"/>
        <v>-245.78694000000002</v>
      </c>
      <c r="K9021" s="39">
        <f>VLOOKUP('Cover page'!$B$6,Currecny_M!$A$1:$P$10,MATCH(Database!C9021,Currecny_M!$A$1:$P$1,0),FALSE)</f>
        <v>1</v>
      </c>
      <c r="L9021" s="82">
        <f t="shared" si="422"/>
        <v>-245.78694000000002</v>
      </c>
      <c r="M9021" s="82">
        <f>((E9021/$F$1)*VLOOKUP(N9021,Currecny_M!$A$1:$P$10,MATCH(Database!C9021,Currecny_M!$A$1:$P$1,0),FALSE))/VLOOKUP('Cover page'!$B$6,Currecny_M!$A$1:$P$10,MATCH(Database!C9021,Currecny_M!$A$1:$P$1,0),FALSE)</f>
        <v>-245.78694000000002</v>
      </c>
      <c r="N9021" s="6" t="str">
        <f>VLOOKUP(B9021,Master!$A$2:$C$11,3,FALSE)</f>
        <v>USD</v>
      </c>
      <c r="O9021" s="6" t="str">
        <f>VLOOKUP(B9021,Master!$A$2:$C$11,2,FALSE)</f>
        <v>America</v>
      </c>
      <c r="Q9021" s="39" t="str">
        <f>VLOOKUP(D9021,GL_Master!$A$1:$D$80,2,FALSE)</f>
        <v>BS</v>
      </c>
      <c r="R9021" s="39" t="str">
        <f>VLOOKUP(D9021,GL_Master!$A$1:$D$80,3,FALSE)</f>
        <v>Provisions</v>
      </c>
      <c r="S9021" s="39" t="str">
        <f>VLOOKUP(D9021,GL_Master!$A$1:$D$80,4,FALSE)</f>
        <v>Provision for doubtful assets</v>
      </c>
    </row>
    <row r="9022" spans="1:19" x14ac:dyDescent="0.25">
      <c r="A9022" s="39" t="s">
        <v>262</v>
      </c>
      <c r="B9022" s="39" t="s">
        <v>235</v>
      </c>
      <c r="C9022" s="7">
        <v>44105</v>
      </c>
      <c r="D9022" s="39" t="s">
        <v>62</v>
      </c>
      <c r="E9022" s="39">
        <v>-109</v>
      </c>
      <c r="F9022" s="82">
        <f t="shared" si="420"/>
        <v>-0.109</v>
      </c>
      <c r="G9022" s="39">
        <f>VLOOKUP(N9022,Currecny_M!$A$1:$P$10,2,FALSE)</f>
        <v>75</v>
      </c>
      <c r="H9022" s="39">
        <f>MATCH(C9022,Currecny_M!$A$1:$P$1,0)</f>
        <v>8</v>
      </c>
      <c r="I9022" s="39">
        <f>VLOOKUP(N9022,Currecny_M!$A$1:$P$10,MATCH(Database!C9022,Currecny_M!$A$1:$P$1,0),FALSE)</f>
        <v>79.62</v>
      </c>
      <c r="J9022" s="82">
        <f t="shared" si="421"/>
        <v>-8.6785800000000002</v>
      </c>
      <c r="K9022" s="39">
        <f>VLOOKUP('Cover page'!$B$6,Currecny_M!$A$1:$P$10,MATCH(Database!C9022,Currecny_M!$A$1:$P$1,0),FALSE)</f>
        <v>1</v>
      </c>
      <c r="L9022" s="82">
        <f t="shared" si="422"/>
        <v>-8.6785800000000002</v>
      </c>
      <c r="M9022" s="82">
        <f>((E9022/$F$1)*VLOOKUP(N9022,Currecny_M!$A$1:$P$10,MATCH(Database!C9022,Currecny_M!$A$1:$P$1,0),FALSE))/VLOOKUP('Cover page'!$B$6,Currecny_M!$A$1:$P$10,MATCH(Database!C9022,Currecny_M!$A$1:$P$1,0),FALSE)</f>
        <v>-8.6785800000000002</v>
      </c>
      <c r="N9022" s="6" t="str">
        <f>VLOOKUP(B9022,Master!$A$2:$C$11,3,FALSE)</f>
        <v>USD</v>
      </c>
      <c r="O9022" s="6" t="str">
        <f>VLOOKUP(B9022,Master!$A$2:$C$11,2,FALSE)</f>
        <v>America</v>
      </c>
      <c r="Q9022" s="39" t="str">
        <f>VLOOKUP(D9022,GL_Master!$A$1:$D$80,2,FALSE)</f>
        <v>BS</v>
      </c>
      <c r="R9022" s="39" t="str">
        <f>VLOOKUP(D9022,GL_Master!$A$1:$D$80,3,FALSE)</f>
        <v>Provisions</v>
      </c>
      <c r="S9022" s="39" t="str">
        <f>VLOOKUP(D9022,GL_Master!$A$1:$D$80,4,FALSE)</f>
        <v>Provision for Insurance</v>
      </c>
    </row>
    <row r="9023" spans="1:19" x14ac:dyDescent="0.25">
      <c r="A9023" s="39" t="s">
        <v>262</v>
      </c>
      <c r="B9023" s="39" t="s">
        <v>235</v>
      </c>
      <c r="C9023" s="7">
        <v>44105</v>
      </c>
      <c r="D9023" s="39" t="s">
        <v>63</v>
      </c>
      <c r="E9023" s="39">
        <v>248</v>
      </c>
      <c r="F9023" s="82">
        <f t="shared" si="420"/>
        <v>0.248</v>
      </c>
      <c r="G9023" s="39">
        <f>VLOOKUP(N9023,Currecny_M!$A$1:$P$10,2,FALSE)</f>
        <v>75</v>
      </c>
      <c r="H9023" s="39">
        <f>MATCH(C9023,Currecny_M!$A$1:$P$1,0)</f>
        <v>8</v>
      </c>
      <c r="I9023" s="39">
        <f>VLOOKUP(N9023,Currecny_M!$A$1:$P$10,MATCH(Database!C9023,Currecny_M!$A$1:$P$1,0),FALSE)</f>
        <v>79.62</v>
      </c>
      <c r="J9023" s="82">
        <f t="shared" si="421"/>
        <v>19.745760000000001</v>
      </c>
      <c r="K9023" s="39">
        <f>VLOOKUP('Cover page'!$B$6,Currecny_M!$A$1:$P$10,MATCH(Database!C9023,Currecny_M!$A$1:$P$1,0),FALSE)</f>
        <v>1</v>
      </c>
      <c r="L9023" s="82">
        <f t="shared" si="422"/>
        <v>19.745760000000001</v>
      </c>
      <c r="M9023" s="82">
        <f>((E9023/$F$1)*VLOOKUP(N9023,Currecny_M!$A$1:$P$10,MATCH(Database!C9023,Currecny_M!$A$1:$P$1,0),FALSE))/VLOOKUP('Cover page'!$B$6,Currecny_M!$A$1:$P$10,MATCH(Database!C9023,Currecny_M!$A$1:$P$1,0),FALSE)</f>
        <v>19.745760000000001</v>
      </c>
      <c r="N9023" s="6" t="str">
        <f>VLOOKUP(B9023,Master!$A$2:$C$11,3,FALSE)</f>
        <v>USD</v>
      </c>
      <c r="O9023" s="6" t="str">
        <f>VLOOKUP(B9023,Master!$A$2:$C$11,2,FALSE)</f>
        <v>America</v>
      </c>
      <c r="Q9023" s="39" t="str">
        <f>VLOOKUP(D9023,GL_Master!$A$1:$D$80,2,FALSE)</f>
        <v>BS</v>
      </c>
      <c r="R9023" s="39" t="str">
        <f>VLOOKUP(D9023,GL_Master!$A$1:$D$80,3,FALSE)</f>
        <v>Gross Block</v>
      </c>
      <c r="S9023" s="39" t="str">
        <f>VLOOKUP(D9023,GL_Master!$A$1:$D$80,4,FALSE)</f>
        <v>Tangible Fixed assets</v>
      </c>
    </row>
    <row r="9024" spans="1:19" x14ac:dyDescent="0.25">
      <c r="A9024" s="39" t="s">
        <v>262</v>
      </c>
      <c r="B9024" s="39" t="s">
        <v>235</v>
      </c>
      <c r="C9024" s="7">
        <v>44105</v>
      </c>
      <c r="D9024" s="39" t="s">
        <v>64</v>
      </c>
      <c r="E9024" s="39">
        <v>15152</v>
      </c>
      <c r="F9024" s="82">
        <f t="shared" si="420"/>
        <v>15.151999999999999</v>
      </c>
      <c r="G9024" s="39">
        <f>VLOOKUP(N9024,Currecny_M!$A$1:$P$10,2,FALSE)</f>
        <v>75</v>
      </c>
      <c r="H9024" s="39">
        <f>MATCH(C9024,Currecny_M!$A$1:$P$1,0)</f>
        <v>8</v>
      </c>
      <c r="I9024" s="39">
        <f>VLOOKUP(N9024,Currecny_M!$A$1:$P$10,MATCH(Database!C9024,Currecny_M!$A$1:$P$1,0),FALSE)</f>
        <v>79.62</v>
      </c>
      <c r="J9024" s="82">
        <f t="shared" si="421"/>
        <v>1206.4022400000001</v>
      </c>
      <c r="K9024" s="39">
        <f>VLOOKUP('Cover page'!$B$6,Currecny_M!$A$1:$P$10,MATCH(Database!C9024,Currecny_M!$A$1:$P$1,0),FALSE)</f>
        <v>1</v>
      </c>
      <c r="L9024" s="82">
        <f t="shared" si="422"/>
        <v>1206.4022400000001</v>
      </c>
      <c r="M9024" s="82">
        <f>((E9024/$F$1)*VLOOKUP(N9024,Currecny_M!$A$1:$P$10,MATCH(Database!C9024,Currecny_M!$A$1:$P$1,0),FALSE))/VLOOKUP('Cover page'!$B$6,Currecny_M!$A$1:$P$10,MATCH(Database!C9024,Currecny_M!$A$1:$P$1,0),FALSE)</f>
        <v>1206.4022400000001</v>
      </c>
      <c r="N9024" s="6" t="str">
        <f>VLOOKUP(B9024,Master!$A$2:$C$11,3,FALSE)</f>
        <v>USD</v>
      </c>
      <c r="O9024" s="6" t="str">
        <f>VLOOKUP(B9024,Master!$A$2:$C$11,2,FALSE)</f>
        <v>America</v>
      </c>
      <c r="Q9024" s="39" t="str">
        <f>VLOOKUP(D9024,GL_Master!$A$1:$D$80,2,FALSE)</f>
        <v>BS</v>
      </c>
      <c r="R9024" s="39" t="str">
        <f>VLOOKUP(D9024,GL_Master!$A$1:$D$80,3,FALSE)</f>
        <v>Gross Block</v>
      </c>
      <c r="S9024" s="39" t="str">
        <f>VLOOKUP(D9024,GL_Master!$A$1:$D$80,4,FALSE)</f>
        <v>Tangible Fixed assets</v>
      </c>
    </row>
    <row r="9025" spans="1:19" x14ac:dyDescent="0.25">
      <c r="A9025" s="39" t="s">
        <v>262</v>
      </c>
      <c r="B9025" s="39" t="s">
        <v>235</v>
      </c>
      <c r="C9025" s="7">
        <v>44105</v>
      </c>
      <c r="D9025" s="39" t="s">
        <v>65</v>
      </c>
      <c r="E9025" s="39">
        <v>-9560</v>
      </c>
      <c r="F9025" s="82">
        <f t="shared" si="420"/>
        <v>-9.56</v>
      </c>
      <c r="G9025" s="39">
        <f>VLOOKUP(N9025,Currecny_M!$A$1:$P$10,2,FALSE)</f>
        <v>75</v>
      </c>
      <c r="H9025" s="39">
        <f>MATCH(C9025,Currecny_M!$A$1:$P$1,0)</f>
        <v>8</v>
      </c>
      <c r="I9025" s="39">
        <f>VLOOKUP(N9025,Currecny_M!$A$1:$P$10,MATCH(Database!C9025,Currecny_M!$A$1:$P$1,0),FALSE)</f>
        <v>79.62</v>
      </c>
      <c r="J9025" s="82">
        <f t="shared" si="421"/>
        <v>-761.16720000000009</v>
      </c>
      <c r="K9025" s="39">
        <f>VLOOKUP('Cover page'!$B$6,Currecny_M!$A$1:$P$10,MATCH(Database!C9025,Currecny_M!$A$1:$P$1,0),FALSE)</f>
        <v>1</v>
      </c>
      <c r="L9025" s="82">
        <f t="shared" si="422"/>
        <v>-761.16720000000009</v>
      </c>
      <c r="M9025" s="82">
        <f>((E9025/$F$1)*VLOOKUP(N9025,Currecny_M!$A$1:$P$10,MATCH(Database!C9025,Currecny_M!$A$1:$P$1,0),FALSE))/VLOOKUP('Cover page'!$B$6,Currecny_M!$A$1:$P$10,MATCH(Database!C9025,Currecny_M!$A$1:$P$1,0),FALSE)</f>
        <v>-761.16720000000009</v>
      </c>
      <c r="N9025" s="6" t="str">
        <f>VLOOKUP(B9025,Master!$A$2:$C$11,3,FALSE)</f>
        <v>USD</v>
      </c>
      <c r="O9025" s="6" t="str">
        <f>VLOOKUP(B9025,Master!$A$2:$C$11,2,FALSE)</f>
        <v>America</v>
      </c>
      <c r="Q9025" s="39" t="str">
        <f>VLOOKUP(D9025,GL_Master!$A$1:$D$80,2,FALSE)</f>
        <v>BS</v>
      </c>
      <c r="R9025" s="39" t="str">
        <f>VLOOKUP(D9025,GL_Master!$A$1:$D$80,3,FALSE)</f>
        <v>Accumulated Depreciation</v>
      </c>
      <c r="S9025" s="39" t="str">
        <f>VLOOKUP(D9025,GL_Master!$A$1:$D$80,4,FALSE)</f>
        <v>Accumulated Depreciation</v>
      </c>
    </row>
    <row r="9026" spans="1:19" x14ac:dyDescent="0.25">
      <c r="A9026" s="39" t="s">
        <v>262</v>
      </c>
      <c r="B9026" s="39" t="s">
        <v>235</v>
      </c>
      <c r="C9026" s="7">
        <v>44105</v>
      </c>
      <c r="D9026" s="39" t="s">
        <v>66</v>
      </c>
      <c r="E9026" s="39">
        <v>7862</v>
      </c>
      <c r="F9026" s="82">
        <f t="shared" si="420"/>
        <v>7.8620000000000001</v>
      </c>
      <c r="G9026" s="39">
        <f>VLOOKUP(N9026,Currecny_M!$A$1:$P$10,2,FALSE)</f>
        <v>75</v>
      </c>
      <c r="H9026" s="39">
        <f>MATCH(C9026,Currecny_M!$A$1:$P$1,0)</f>
        <v>8</v>
      </c>
      <c r="I9026" s="39">
        <f>VLOOKUP(N9026,Currecny_M!$A$1:$P$10,MATCH(Database!C9026,Currecny_M!$A$1:$P$1,0),FALSE)</f>
        <v>79.62</v>
      </c>
      <c r="J9026" s="82">
        <f t="shared" si="421"/>
        <v>625.97244000000001</v>
      </c>
      <c r="K9026" s="39">
        <f>VLOOKUP('Cover page'!$B$6,Currecny_M!$A$1:$P$10,MATCH(Database!C9026,Currecny_M!$A$1:$P$1,0),FALSE)</f>
        <v>1</v>
      </c>
      <c r="L9026" s="82">
        <f t="shared" si="422"/>
        <v>625.97244000000001</v>
      </c>
      <c r="M9026" s="82">
        <f>((E9026/$F$1)*VLOOKUP(N9026,Currecny_M!$A$1:$P$10,MATCH(Database!C9026,Currecny_M!$A$1:$P$1,0),FALSE))/VLOOKUP('Cover page'!$B$6,Currecny_M!$A$1:$P$10,MATCH(Database!C9026,Currecny_M!$A$1:$P$1,0),FALSE)</f>
        <v>625.97244000000001</v>
      </c>
      <c r="N9026" s="6" t="str">
        <f>VLOOKUP(B9026,Master!$A$2:$C$11,3,FALSE)</f>
        <v>USD</v>
      </c>
      <c r="O9026" s="6" t="str">
        <f>VLOOKUP(B9026,Master!$A$2:$C$11,2,FALSE)</f>
        <v>America</v>
      </c>
      <c r="Q9026" s="39" t="str">
        <f>VLOOKUP(D9026,GL_Master!$A$1:$D$80,2,FALSE)</f>
        <v>BS</v>
      </c>
      <c r="R9026" s="39" t="str">
        <f>VLOOKUP(D9026,GL_Master!$A$1:$D$80,3,FALSE)</f>
        <v>Gross Block</v>
      </c>
      <c r="S9026" s="39" t="str">
        <f>VLOOKUP(D9026,GL_Master!$A$1:$D$80,4,FALSE)</f>
        <v>Tangible Fixed assets</v>
      </c>
    </row>
    <row r="9027" spans="1:19" x14ac:dyDescent="0.25">
      <c r="A9027" s="39" t="s">
        <v>262</v>
      </c>
      <c r="B9027" s="39" t="s">
        <v>235</v>
      </c>
      <c r="C9027" s="7">
        <v>44105</v>
      </c>
      <c r="D9027" s="39" t="s">
        <v>67</v>
      </c>
      <c r="E9027" s="39">
        <v>2930</v>
      </c>
      <c r="F9027" s="82">
        <f t="shared" si="420"/>
        <v>2.93</v>
      </c>
      <c r="G9027" s="39">
        <f>VLOOKUP(N9027,Currecny_M!$A$1:$P$10,2,FALSE)</f>
        <v>75</v>
      </c>
      <c r="H9027" s="39">
        <f>MATCH(C9027,Currecny_M!$A$1:$P$1,0)</f>
        <v>8</v>
      </c>
      <c r="I9027" s="39">
        <f>VLOOKUP(N9027,Currecny_M!$A$1:$P$10,MATCH(Database!C9027,Currecny_M!$A$1:$P$1,0),FALSE)</f>
        <v>79.62</v>
      </c>
      <c r="J9027" s="82">
        <f t="shared" si="421"/>
        <v>233.28660000000002</v>
      </c>
      <c r="K9027" s="39">
        <f>VLOOKUP('Cover page'!$B$6,Currecny_M!$A$1:$P$10,MATCH(Database!C9027,Currecny_M!$A$1:$P$1,0),FALSE)</f>
        <v>1</v>
      </c>
      <c r="L9027" s="82">
        <f t="shared" si="422"/>
        <v>233.28660000000002</v>
      </c>
      <c r="M9027" s="82">
        <f>((E9027/$F$1)*VLOOKUP(N9027,Currecny_M!$A$1:$P$10,MATCH(Database!C9027,Currecny_M!$A$1:$P$1,0),FALSE))/VLOOKUP('Cover page'!$B$6,Currecny_M!$A$1:$P$10,MATCH(Database!C9027,Currecny_M!$A$1:$P$1,0),FALSE)</f>
        <v>233.28660000000002</v>
      </c>
      <c r="N9027" s="6" t="str">
        <f>VLOOKUP(B9027,Master!$A$2:$C$11,3,FALSE)</f>
        <v>USD</v>
      </c>
      <c r="O9027" s="6" t="str">
        <f>VLOOKUP(B9027,Master!$A$2:$C$11,2,FALSE)</f>
        <v>America</v>
      </c>
      <c r="Q9027" s="39" t="str">
        <f>VLOOKUP(D9027,GL_Master!$A$1:$D$80,2,FALSE)</f>
        <v>BS</v>
      </c>
      <c r="R9027" s="39" t="str">
        <f>VLOOKUP(D9027,GL_Master!$A$1:$D$80,3,FALSE)</f>
        <v>Gross Block</v>
      </c>
      <c r="S9027" s="39" t="str">
        <f>VLOOKUP(D9027,GL_Master!$A$1:$D$80,4,FALSE)</f>
        <v>Tangible Fixed assets</v>
      </c>
    </row>
    <row r="9028" spans="1:19" x14ac:dyDescent="0.25">
      <c r="A9028" s="39" t="s">
        <v>262</v>
      </c>
      <c r="B9028" s="39" t="s">
        <v>235</v>
      </c>
      <c r="C9028" s="7">
        <v>44105</v>
      </c>
      <c r="D9028" s="39" t="s">
        <v>68</v>
      </c>
      <c r="E9028" s="39">
        <v>-2583</v>
      </c>
      <c r="F9028" s="82">
        <f t="shared" ref="F9028:F9091" si="423">E9028/$F$1</f>
        <v>-2.5830000000000002</v>
      </c>
      <c r="G9028" s="39">
        <f>VLOOKUP(N9028,Currecny_M!$A$1:$P$10,2,FALSE)</f>
        <v>75</v>
      </c>
      <c r="H9028" s="39">
        <f>MATCH(C9028,Currecny_M!$A$1:$P$1,0)</f>
        <v>8</v>
      </c>
      <c r="I9028" s="39">
        <f>VLOOKUP(N9028,Currecny_M!$A$1:$P$10,MATCH(Database!C9028,Currecny_M!$A$1:$P$1,0),FALSE)</f>
        <v>79.62</v>
      </c>
      <c r="J9028" s="82">
        <f t="shared" ref="J9028:J9091" si="424">F9028*I9028</f>
        <v>-205.65846000000002</v>
      </c>
      <c r="K9028" s="39">
        <f>VLOOKUP('Cover page'!$B$6,Currecny_M!$A$1:$P$10,MATCH(Database!C9028,Currecny_M!$A$1:$P$1,0),FALSE)</f>
        <v>1</v>
      </c>
      <c r="L9028" s="82">
        <f t="shared" ref="L9028:L9091" si="425">J9028/K9028</f>
        <v>-205.65846000000002</v>
      </c>
      <c r="M9028" s="82">
        <f>((E9028/$F$1)*VLOOKUP(N9028,Currecny_M!$A$1:$P$10,MATCH(Database!C9028,Currecny_M!$A$1:$P$1,0),FALSE))/VLOOKUP('Cover page'!$B$6,Currecny_M!$A$1:$P$10,MATCH(Database!C9028,Currecny_M!$A$1:$P$1,0),FALSE)</f>
        <v>-205.65846000000002</v>
      </c>
      <c r="N9028" s="6" t="str">
        <f>VLOOKUP(B9028,Master!$A$2:$C$11,3,FALSE)</f>
        <v>USD</v>
      </c>
      <c r="O9028" s="6" t="str">
        <f>VLOOKUP(B9028,Master!$A$2:$C$11,2,FALSE)</f>
        <v>America</v>
      </c>
      <c r="Q9028" s="39" t="str">
        <f>VLOOKUP(D9028,GL_Master!$A$1:$D$80,2,FALSE)</f>
        <v>BS</v>
      </c>
      <c r="R9028" s="39" t="str">
        <f>VLOOKUP(D9028,GL_Master!$A$1:$D$80,3,FALSE)</f>
        <v>Accumulated Depreciation</v>
      </c>
      <c r="S9028" s="39" t="str">
        <f>VLOOKUP(D9028,GL_Master!$A$1:$D$80,4,FALSE)</f>
        <v>Accumulated Depreciation</v>
      </c>
    </row>
    <row r="9029" spans="1:19" x14ac:dyDescent="0.25">
      <c r="A9029" s="39" t="s">
        <v>262</v>
      </c>
      <c r="B9029" s="39" t="s">
        <v>235</v>
      </c>
      <c r="C9029" s="7">
        <v>44105</v>
      </c>
      <c r="D9029" s="39" t="s">
        <v>69</v>
      </c>
      <c r="E9029" s="39">
        <v>4844</v>
      </c>
      <c r="F9029" s="82">
        <f t="shared" si="423"/>
        <v>4.8440000000000003</v>
      </c>
      <c r="G9029" s="39">
        <f>VLOOKUP(N9029,Currecny_M!$A$1:$P$10,2,FALSE)</f>
        <v>75</v>
      </c>
      <c r="H9029" s="39">
        <f>MATCH(C9029,Currecny_M!$A$1:$P$1,0)</f>
        <v>8</v>
      </c>
      <c r="I9029" s="39">
        <f>VLOOKUP(N9029,Currecny_M!$A$1:$P$10,MATCH(Database!C9029,Currecny_M!$A$1:$P$1,0),FALSE)</f>
        <v>79.62</v>
      </c>
      <c r="J9029" s="82">
        <f t="shared" si="424"/>
        <v>385.67928000000006</v>
      </c>
      <c r="K9029" s="39">
        <f>VLOOKUP('Cover page'!$B$6,Currecny_M!$A$1:$P$10,MATCH(Database!C9029,Currecny_M!$A$1:$P$1,0),FALSE)</f>
        <v>1</v>
      </c>
      <c r="L9029" s="82">
        <f t="shared" si="425"/>
        <v>385.67928000000006</v>
      </c>
      <c r="M9029" s="82">
        <f>((E9029/$F$1)*VLOOKUP(N9029,Currecny_M!$A$1:$P$10,MATCH(Database!C9029,Currecny_M!$A$1:$P$1,0),FALSE))/VLOOKUP('Cover page'!$B$6,Currecny_M!$A$1:$P$10,MATCH(Database!C9029,Currecny_M!$A$1:$P$1,0),FALSE)</f>
        <v>385.67928000000006</v>
      </c>
      <c r="N9029" s="6" t="str">
        <f>VLOOKUP(B9029,Master!$A$2:$C$11,3,FALSE)</f>
        <v>USD</v>
      </c>
      <c r="O9029" s="6" t="str">
        <f>VLOOKUP(B9029,Master!$A$2:$C$11,2,FALSE)</f>
        <v>America</v>
      </c>
      <c r="Q9029" s="39" t="str">
        <f>VLOOKUP(D9029,GL_Master!$A$1:$D$80,2,FALSE)</f>
        <v>BS</v>
      </c>
      <c r="R9029" s="39" t="str">
        <f>VLOOKUP(D9029,GL_Master!$A$1:$D$80,3,FALSE)</f>
        <v>Gross Block</v>
      </c>
      <c r="S9029" s="39" t="str">
        <f>VLOOKUP(D9029,GL_Master!$A$1:$D$80,4,FALSE)</f>
        <v>Tangible Fixed assets</v>
      </c>
    </row>
    <row r="9030" spans="1:19" x14ac:dyDescent="0.25">
      <c r="A9030" s="39" t="s">
        <v>262</v>
      </c>
      <c r="B9030" s="39" t="s">
        <v>235</v>
      </c>
      <c r="C9030" s="7">
        <v>44105</v>
      </c>
      <c r="D9030" s="39" t="s">
        <v>70</v>
      </c>
      <c r="E9030" s="39">
        <v>-180</v>
      </c>
      <c r="F9030" s="82">
        <f t="shared" si="423"/>
        <v>-0.18</v>
      </c>
      <c r="G9030" s="39">
        <f>VLOOKUP(N9030,Currecny_M!$A$1:$P$10,2,FALSE)</f>
        <v>75</v>
      </c>
      <c r="H9030" s="39">
        <f>MATCH(C9030,Currecny_M!$A$1:$P$1,0)</f>
        <v>8</v>
      </c>
      <c r="I9030" s="39">
        <f>VLOOKUP(N9030,Currecny_M!$A$1:$P$10,MATCH(Database!C9030,Currecny_M!$A$1:$P$1,0),FALSE)</f>
        <v>79.62</v>
      </c>
      <c r="J9030" s="82">
        <f t="shared" si="424"/>
        <v>-14.3316</v>
      </c>
      <c r="K9030" s="39">
        <f>VLOOKUP('Cover page'!$B$6,Currecny_M!$A$1:$P$10,MATCH(Database!C9030,Currecny_M!$A$1:$P$1,0),FALSE)</f>
        <v>1</v>
      </c>
      <c r="L9030" s="82">
        <f t="shared" si="425"/>
        <v>-14.3316</v>
      </c>
      <c r="M9030" s="82">
        <f>((E9030/$F$1)*VLOOKUP(N9030,Currecny_M!$A$1:$P$10,MATCH(Database!C9030,Currecny_M!$A$1:$P$1,0),FALSE))/VLOOKUP('Cover page'!$B$6,Currecny_M!$A$1:$P$10,MATCH(Database!C9030,Currecny_M!$A$1:$P$1,0),FALSE)</f>
        <v>-14.3316</v>
      </c>
      <c r="N9030" s="6" t="str">
        <f>VLOOKUP(B9030,Master!$A$2:$C$11,3,FALSE)</f>
        <v>USD</v>
      </c>
      <c r="O9030" s="6" t="str">
        <f>VLOOKUP(B9030,Master!$A$2:$C$11,2,FALSE)</f>
        <v>America</v>
      </c>
      <c r="Q9030" s="39" t="str">
        <f>VLOOKUP(D9030,GL_Master!$A$1:$D$80,2,FALSE)</f>
        <v>BS</v>
      </c>
      <c r="R9030" s="39" t="str">
        <f>VLOOKUP(D9030,GL_Master!$A$1:$D$80,3,FALSE)</f>
        <v>Accumulated Depreciation</v>
      </c>
      <c r="S9030" s="39" t="str">
        <f>VLOOKUP(D9030,GL_Master!$A$1:$D$80,4,FALSE)</f>
        <v>Accumulated Depreciation</v>
      </c>
    </row>
    <row r="9031" spans="1:19" x14ac:dyDescent="0.25">
      <c r="A9031" s="39" t="s">
        <v>262</v>
      </c>
      <c r="B9031" s="39" t="s">
        <v>235</v>
      </c>
      <c r="C9031" s="7">
        <v>44105</v>
      </c>
      <c r="D9031" s="39" t="s">
        <v>71</v>
      </c>
      <c r="E9031" s="39">
        <v>9125</v>
      </c>
      <c r="F9031" s="82">
        <f t="shared" si="423"/>
        <v>9.125</v>
      </c>
      <c r="G9031" s="39">
        <f>VLOOKUP(N9031,Currecny_M!$A$1:$P$10,2,FALSE)</f>
        <v>75</v>
      </c>
      <c r="H9031" s="39">
        <f>MATCH(C9031,Currecny_M!$A$1:$P$1,0)</f>
        <v>8</v>
      </c>
      <c r="I9031" s="39">
        <f>VLOOKUP(N9031,Currecny_M!$A$1:$P$10,MATCH(Database!C9031,Currecny_M!$A$1:$P$1,0),FALSE)</f>
        <v>79.62</v>
      </c>
      <c r="J9031" s="82">
        <f t="shared" si="424"/>
        <v>726.53250000000003</v>
      </c>
      <c r="K9031" s="39">
        <f>VLOOKUP('Cover page'!$B$6,Currecny_M!$A$1:$P$10,MATCH(Database!C9031,Currecny_M!$A$1:$P$1,0),FALSE)</f>
        <v>1</v>
      </c>
      <c r="L9031" s="82">
        <f t="shared" si="425"/>
        <v>726.53250000000003</v>
      </c>
      <c r="M9031" s="82">
        <f>((E9031/$F$1)*VLOOKUP(N9031,Currecny_M!$A$1:$P$10,MATCH(Database!C9031,Currecny_M!$A$1:$P$1,0),FALSE))/VLOOKUP('Cover page'!$B$6,Currecny_M!$A$1:$P$10,MATCH(Database!C9031,Currecny_M!$A$1:$P$1,0),FALSE)</f>
        <v>726.53250000000003</v>
      </c>
      <c r="N9031" s="6" t="str">
        <f>VLOOKUP(B9031,Master!$A$2:$C$11,3,FALSE)</f>
        <v>USD</v>
      </c>
      <c r="O9031" s="6" t="str">
        <f>VLOOKUP(B9031,Master!$A$2:$C$11,2,FALSE)</f>
        <v>America</v>
      </c>
      <c r="Q9031" s="39" t="str">
        <f>VLOOKUP(D9031,GL_Master!$A$1:$D$80,2,FALSE)</f>
        <v>BS</v>
      </c>
      <c r="R9031" s="39" t="str">
        <f>VLOOKUP(D9031,GL_Master!$A$1:$D$80,3,FALSE)</f>
        <v>Gross Block</v>
      </c>
      <c r="S9031" s="39" t="str">
        <f>VLOOKUP(D9031,GL_Master!$A$1:$D$80,4,FALSE)</f>
        <v>Tangible Fixed assets</v>
      </c>
    </row>
    <row r="9032" spans="1:19" x14ac:dyDescent="0.25">
      <c r="A9032" s="39" t="s">
        <v>262</v>
      </c>
      <c r="B9032" s="39" t="s">
        <v>235</v>
      </c>
      <c r="C9032" s="7">
        <v>44105</v>
      </c>
      <c r="D9032" s="39" t="s">
        <v>72</v>
      </c>
      <c r="E9032" s="39">
        <v>72</v>
      </c>
      <c r="F9032" s="82">
        <f t="shared" si="423"/>
        <v>7.1999999999999995E-2</v>
      </c>
      <c r="G9032" s="39">
        <f>VLOOKUP(N9032,Currecny_M!$A$1:$P$10,2,FALSE)</f>
        <v>75</v>
      </c>
      <c r="H9032" s="39">
        <f>MATCH(C9032,Currecny_M!$A$1:$P$1,0)</f>
        <v>8</v>
      </c>
      <c r="I9032" s="39">
        <f>VLOOKUP(N9032,Currecny_M!$A$1:$P$10,MATCH(Database!C9032,Currecny_M!$A$1:$P$1,0),FALSE)</f>
        <v>79.62</v>
      </c>
      <c r="J9032" s="82">
        <f t="shared" si="424"/>
        <v>5.73264</v>
      </c>
      <c r="K9032" s="39">
        <f>VLOOKUP('Cover page'!$B$6,Currecny_M!$A$1:$P$10,MATCH(Database!C9032,Currecny_M!$A$1:$P$1,0),FALSE)</f>
        <v>1</v>
      </c>
      <c r="L9032" s="82">
        <f t="shared" si="425"/>
        <v>5.73264</v>
      </c>
      <c r="M9032" s="82">
        <f>((E9032/$F$1)*VLOOKUP(N9032,Currecny_M!$A$1:$P$10,MATCH(Database!C9032,Currecny_M!$A$1:$P$1,0),FALSE))/VLOOKUP('Cover page'!$B$6,Currecny_M!$A$1:$P$10,MATCH(Database!C9032,Currecny_M!$A$1:$P$1,0),FALSE)</f>
        <v>5.73264</v>
      </c>
      <c r="N9032" s="6" t="str">
        <f>VLOOKUP(B9032,Master!$A$2:$C$11,3,FALSE)</f>
        <v>USD</v>
      </c>
      <c r="O9032" s="6" t="str">
        <f>VLOOKUP(B9032,Master!$A$2:$C$11,2,FALSE)</f>
        <v>America</v>
      </c>
      <c r="Q9032" s="39" t="str">
        <f>VLOOKUP(D9032,GL_Master!$A$1:$D$80,2,FALSE)</f>
        <v>BS</v>
      </c>
      <c r="R9032" s="39" t="str">
        <f>VLOOKUP(D9032,GL_Master!$A$1:$D$80,3,FALSE)</f>
        <v>Gross Block</v>
      </c>
      <c r="S9032" s="39" t="str">
        <f>VLOOKUP(D9032,GL_Master!$A$1:$D$80,4,FALSE)</f>
        <v>Tangible Fixed assets</v>
      </c>
    </row>
    <row r="9033" spans="1:19" x14ac:dyDescent="0.25">
      <c r="A9033" s="39" t="s">
        <v>262</v>
      </c>
      <c r="B9033" s="39" t="s">
        <v>235</v>
      </c>
      <c r="C9033" s="7">
        <v>44105</v>
      </c>
      <c r="D9033" s="39" t="s">
        <v>73</v>
      </c>
      <c r="E9033" s="39">
        <v>36</v>
      </c>
      <c r="F9033" s="82">
        <f t="shared" si="423"/>
        <v>3.5999999999999997E-2</v>
      </c>
      <c r="G9033" s="39">
        <f>VLOOKUP(N9033,Currecny_M!$A$1:$P$10,2,FALSE)</f>
        <v>75</v>
      </c>
      <c r="H9033" s="39">
        <f>MATCH(C9033,Currecny_M!$A$1:$P$1,0)</f>
        <v>8</v>
      </c>
      <c r="I9033" s="39">
        <f>VLOOKUP(N9033,Currecny_M!$A$1:$P$10,MATCH(Database!C9033,Currecny_M!$A$1:$P$1,0),FALSE)</f>
        <v>79.62</v>
      </c>
      <c r="J9033" s="82">
        <f t="shared" si="424"/>
        <v>2.86632</v>
      </c>
      <c r="K9033" s="39">
        <f>VLOOKUP('Cover page'!$B$6,Currecny_M!$A$1:$P$10,MATCH(Database!C9033,Currecny_M!$A$1:$P$1,0),FALSE)</f>
        <v>1</v>
      </c>
      <c r="L9033" s="82">
        <f t="shared" si="425"/>
        <v>2.86632</v>
      </c>
      <c r="M9033" s="82">
        <f>((E9033/$F$1)*VLOOKUP(N9033,Currecny_M!$A$1:$P$10,MATCH(Database!C9033,Currecny_M!$A$1:$P$1,0),FALSE))/VLOOKUP('Cover page'!$B$6,Currecny_M!$A$1:$P$10,MATCH(Database!C9033,Currecny_M!$A$1:$P$1,0),FALSE)</f>
        <v>2.86632</v>
      </c>
      <c r="N9033" s="6" t="str">
        <f>VLOOKUP(B9033,Master!$A$2:$C$11,3,FALSE)</f>
        <v>USD</v>
      </c>
      <c r="O9033" s="6" t="str">
        <f>VLOOKUP(B9033,Master!$A$2:$C$11,2,FALSE)</f>
        <v>America</v>
      </c>
      <c r="Q9033" s="39" t="str">
        <f>VLOOKUP(D9033,GL_Master!$A$1:$D$80,2,FALSE)</f>
        <v>BS</v>
      </c>
      <c r="R9033" s="39" t="str">
        <f>VLOOKUP(D9033,GL_Master!$A$1:$D$80,3,FALSE)</f>
        <v>Gross Block</v>
      </c>
      <c r="S9033" s="39" t="str">
        <f>VLOOKUP(D9033,GL_Master!$A$1:$D$80,4,FALSE)</f>
        <v>Tangible Fixed assets</v>
      </c>
    </row>
    <row r="9034" spans="1:19" x14ac:dyDescent="0.25">
      <c r="A9034" s="39" t="s">
        <v>262</v>
      </c>
      <c r="B9034" s="39" t="s">
        <v>235</v>
      </c>
      <c r="C9034" s="7">
        <v>44105</v>
      </c>
      <c r="D9034" s="39" t="s">
        <v>74</v>
      </c>
      <c r="E9034" s="39">
        <v>-8263</v>
      </c>
      <c r="F9034" s="82">
        <f t="shared" si="423"/>
        <v>-8.2629999999999999</v>
      </c>
      <c r="G9034" s="39">
        <f>VLOOKUP(N9034,Currecny_M!$A$1:$P$10,2,FALSE)</f>
        <v>75</v>
      </c>
      <c r="H9034" s="39">
        <f>MATCH(C9034,Currecny_M!$A$1:$P$1,0)</f>
        <v>8</v>
      </c>
      <c r="I9034" s="39">
        <f>VLOOKUP(N9034,Currecny_M!$A$1:$P$10,MATCH(Database!C9034,Currecny_M!$A$1:$P$1,0),FALSE)</f>
        <v>79.62</v>
      </c>
      <c r="J9034" s="82">
        <f t="shared" si="424"/>
        <v>-657.90006000000005</v>
      </c>
      <c r="K9034" s="39">
        <f>VLOOKUP('Cover page'!$B$6,Currecny_M!$A$1:$P$10,MATCH(Database!C9034,Currecny_M!$A$1:$P$1,0),FALSE)</f>
        <v>1</v>
      </c>
      <c r="L9034" s="82">
        <f t="shared" si="425"/>
        <v>-657.90006000000005</v>
      </c>
      <c r="M9034" s="82">
        <f>((E9034/$F$1)*VLOOKUP(N9034,Currecny_M!$A$1:$P$10,MATCH(Database!C9034,Currecny_M!$A$1:$P$1,0),FALSE))/VLOOKUP('Cover page'!$B$6,Currecny_M!$A$1:$P$10,MATCH(Database!C9034,Currecny_M!$A$1:$P$1,0),FALSE)</f>
        <v>-657.90006000000005</v>
      </c>
      <c r="N9034" s="6" t="str">
        <f>VLOOKUP(B9034,Master!$A$2:$C$11,3,FALSE)</f>
        <v>USD</v>
      </c>
      <c r="O9034" s="6" t="str">
        <f>VLOOKUP(B9034,Master!$A$2:$C$11,2,FALSE)</f>
        <v>America</v>
      </c>
      <c r="Q9034" s="39" t="str">
        <f>VLOOKUP(D9034,GL_Master!$A$1:$D$80,2,FALSE)</f>
        <v>BS</v>
      </c>
      <c r="R9034" s="39" t="str">
        <f>VLOOKUP(D9034,GL_Master!$A$1:$D$80,3,FALSE)</f>
        <v>Accumulated Depreciation</v>
      </c>
      <c r="S9034" s="39" t="str">
        <f>VLOOKUP(D9034,GL_Master!$A$1:$D$80,4,FALSE)</f>
        <v>Accumulated Depreciation</v>
      </c>
    </row>
    <row r="9035" spans="1:19" x14ac:dyDescent="0.25">
      <c r="A9035" s="39" t="s">
        <v>262</v>
      </c>
      <c r="B9035" s="39" t="s">
        <v>235</v>
      </c>
      <c r="C9035" s="7">
        <v>44105</v>
      </c>
      <c r="D9035" s="39" t="s">
        <v>21</v>
      </c>
      <c r="E9035" s="39">
        <v>707</v>
      </c>
      <c r="F9035" s="82">
        <f t="shared" si="423"/>
        <v>0.70699999999999996</v>
      </c>
      <c r="G9035" s="39">
        <f>VLOOKUP(N9035,Currecny_M!$A$1:$P$10,2,FALSE)</f>
        <v>75</v>
      </c>
      <c r="H9035" s="39">
        <f>MATCH(C9035,Currecny_M!$A$1:$P$1,0)</f>
        <v>8</v>
      </c>
      <c r="I9035" s="39">
        <f>VLOOKUP(N9035,Currecny_M!$A$1:$P$10,MATCH(Database!C9035,Currecny_M!$A$1:$P$1,0),FALSE)</f>
        <v>79.62</v>
      </c>
      <c r="J9035" s="82">
        <f t="shared" si="424"/>
        <v>56.291339999999998</v>
      </c>
      <c r="K9035" s="39">
        <f>VLOOKUP('Cover page'!$B$6,Currecny_M!$A$1:$P$10,MATCH(Database!C9035,Currecny_M!$A$1:$P$1,0),FALSE)</f>
        <v>1</v>
      </c>
      <c r="L9035" s="82">
        <f t="shared" si="425"/>
        <v>56.291339999999998</v>
      </c>
      <c r="M9035" s="82">
        <f>((E9035/$F$1)*VLOOKUP(N9035,Currecny_M!$A$1:$P$10,MATCH(Database!C9035,Currecny_M!$A$1:$P$1,0),FALSE))/VLOOKUP('Cover page'!$B$6,Currecny_M!$A$1:$P$10,MATCH(Database!C9035,Currecny_M!$A$1:$P$1,0),FALSE)</f>
        <v>56.291339999999998</v>
      </c>
      <c r="N9035" s="6" t="str">
        <f>VLOOKUP(B9035,Master!$A$2:$C$11,3,FALSE)</f>
        <v>USD</v>
      </c>
      <c r="O9035" s="6" t="str">
        <f>VLOOKUP(B9035,Master!$A$2:$C$11,2,FALSE)</f>
        <v>America</v>
      </c>
      <c r="Q9035" s="39" t="str">
        <f>VLOOKUP(D9035,GL_Master!$A$1:$D$80,2,FALSE)</f>
        <v>BS</v>
      </c>
      <c r="R9035" s="39" t="str">
        <f>VLOOKUP(D9035,GL_Master!$A$1:$D$80,3,FALSE)</f>
        <v>Gross Block</v>
      </c>
      <c r="S9035" s="39" t="str">
        <f>VLOOKUP(D9035,GL_Master!$A$1:$D$80,4,FALSE)</f>
        <v>Tangible Fixed assets</v>
      </c>
    </row>
    <row r="9036" spans="1:19" x14ac:dyDescent="0.25">
      <c r="A9036" s="39" t="s">
        <v>262</v>
      </c>
      <c r="B9036" s="39" t="s">
        <v>235</v>
      </c>
      <c r="C9036" s="7">
        <v>44105</v>
      </c>
      <c r="D9036" s="39" t="s">
        <v>27</v>
      </c>
      <c r="E9036" s="39">
        <v>1700</v>
      </c>
      <c r="F9036" s="82">
        <f t="shared" si="423"/>
        <v>1.7</v>
      </c>
      <c r="G9036" s="39">
        <f>VLOOKUP(N9036,Currecny_M!$A$1:$P$10,2,FALSE)</f>
        <v>75</v>
      </c>
      <c r="H9036" s="39">
        <f>MATCH(C9036,Currecny_M!$A$1:$P$1,0)</f>
        <v>8</v>
      </c>
      <c r="I9036" s="39">
        <f>VLOOKUP(N9036,Currecny_M!$A$1:$P$10,MATCH(Database!C9036,Currecny_M!$A$1:$P$1,0),FALSE)</f>
        <v>79.62</v>
      </c>
      <c r="J9036" s="82">
        <f t="shared" si="424"/>
        <v>135.35400000000001</v>
      </c>
      <c r="K9036" s="39">
        <f>VLOOKUP('Cover page'!$B$6,Currecny_M!$A$1:$P$10,MATCH(Database!C9036,Currecny_M!$A$1:$P$1,0),FALSE)</f>
        <v>1</v>
      </c>
      <c r="L9036" s="82">
        <f t="shared" si="425"/>
        <v>135.35400000000001</v>
      </c>
      <c r="M9036" s="82">
        <f>((E9036/$F$1)*VLOOKUP(N9036,Currecny_M!$A$1:$P$10,MATCH(Database!C9036,Currecny_M!$A$1:$P$1,0),FALSE))/VLOOKUP('Cover page'!$B$6,Currecny_M!$A$1:$P$10,MATCH(Database!C9036,Currecny_M!$A$1:$P$1,0),FALSE)</f>
        <v>135.35400000000001</v>
      </c>
      <c r="N9036" s="6" t="str">
        <f>VLOOKUP(B9036,Master!$A$2:$C$11,3,FALSE)</f>
        <v>USD</v>
      </c>
      <c r="O9036" s="6" t="str">
        <f>VLOOKUP(B9036,Master!$A$2:$C$11,2,FALSE)</f>
        <v>America</v>
      </c>
      <c r="Q9036" s="39" t="str">
        <f>VLOOKUP(D9036,GL_Master!$A$1:$D$80,2,FALSE)</f>
        <v>BS</v>
      </c>
      <c r="R9036" s="39" t="str">
        <f>VLOOKUP(D9036,GL_Master!$A$1:$D$80,3,FALSE)</f>
        <v>Gross Block</v>
      </c>
      <c r="S9036" s="39" t="str">
        <f>VLOOKUP(D9036,GL_Master!$A$1:$D$80,4,FALSE)</f>
        <v>Tangible Fixed assets</v>
      </c>
    </row>
    <row r="9037" spans="1:19" x14ac:dyDescent="0.25">
      <c r="A9037" s="39" t="s">
        <v>262</v>
      </c>
      <c r="B9037" s="39" t="s">
        <v>235</v>
      </c>
      <c r="C9037" s="7">
        <v>44105</v>
      </c>
      <c r="D9037" s="39" t="s">
        <v>75</v>
      </c>
      <c r="E9037" s="39">
        <v>-36</v>
      </c>
      <c r="F9037" s="82">
        <f t="shared" si="423"/>
        <v>-3.5999999999999997E-2</v>
      </c>
      <c r="G9037" s="39">
        <f>VLOOKUP(N9037,Currecny_M!$A$1:$P$10,2,FALSE)</f>
        <v>75</v>
      </c>
      <c r="H9037" s="39">
        <f>MATCH(C9037,Currecny_M!$A$1:$P$1,0)</f>
        <v>8</v>
      </c>
      <c r="I9037" s="39">
        <f>VLOOKUP(N9037,Currecny_M!$A$1:$P$10,MATCH(Database!C9037,Currecny_M!$A$1:$P$1,0),FALSE)</f>
        <v>79.62</v>
      </c>
      <c r="J9037" s="82">
        <f t="shared" si="424"/>
        <v>-2.86632</v>
      </c>
      <c r="K9037" s="39">
        <f>VLOOKUP('Cover page'!$B$6,Currecny_M!$A$1:$P$10,MATCH(Database!C9037,Currecny_M!$A$1:$P$1,0),FALSE)</f>
        <v>1</v>
      </c>
      <c r="L9037" s="82">
        <f t="shared" si="425"/>
        <v>-2.86632</v>
      </c>
      <c r="M9037" s="82">
        <f>((E9037/$F$1)*VLOOKUP(N9037,Currecny_M!$A$1:$P$10,MATCH(Database!C9037,Currecny_M!$A$1:$P$1,0),FALSE))/VLOOKUP('Cover page'!$B$6,Currecny_M!$A$1:$P$10,MATCH(Database!C9037,Currecny_M!$A$1:$P$1,0),FALSE)</f>
        <v>-2.86632</v>
      </c>
      <c r="N9037" s="6" t="str">
        <f>VLOOKUP(B9037,Master!$A$2:$C$11,3,FALSE)</f>
        <v>USD</v>
      </c>
      <c r="O9037" s="6" t="str">
        <f>VLOOKUP(B9037,Master!$A$2:$C$11,2,FALSE)</f>
        <v>America</v>
      </c>
      <c r="Q9037" s="39" t="str">
        <f>VLOOKUP(D9037,GL_Master!$A$1:$D$80,2,FALSE)</f>
        <v>BS</v>
      </c>
      <c r="R9037" s="39" t="str">
        <f>VLOOKUP(D9037,GL_Master!$A$1:$D$80,3,FALSE)</f>
        <v>Gross Block</v>
      </c>
      <c r="S9037" s="39" t="str">
        <f>VLOOKUP(D9037,GL_Master!$A$1:$D$80,4,FALSE)</f>
        <v>Tangible Fixed assets</v>
      </c>
    </row>
    <row r="9038" spans="1:19" x14ac:dyDescent="0.25">
      <c r="A9038" s="39" t="s">
        <v>262</v>
      </c>
      <c r="B9038" s="39" t="s">
        <v>235</v>
      </c>
      <c r="C9038" s="7">
        <v>44105</v>
      </c>
      <c r="D9038" s="39" t="s">
        <v>76</v>
      </c>
      <c r="E9038" s="39">
        <v>945</v>
      </c>
      <c r="F9038" s="82">
        <f t="shared" si="423"/>
        <v>0.94499999999999995</v>
      </c>
      <c r="G9038" s="39">
        <f>VLOOKUP(N9038,Currecny_M!$A$1:$P$10,2,FALSE)</f>
        <v>75</v>
      </c>
      <c r="H9038" s="39">
        <f>MATCH(C9038,Currecny_M!$A$1:$P$1,0)</f>
        <v>8</v>
      </c>
      <c r="I9038" s="39">
        <f>VLOOKUP(N9038,Currecny_M!$A$1:$P$10,MATCH(Database!C9038,Currecny_M!$A$1:$P$1,0),FALSE)</f>
        <v>79.62</v>
      </c>
      <c r="J9038" s="82">
        <f t="shared" si="424"/>
        <v>75.240899999999996</v>
      </c>
      <c r="K9038" s="39">
        <f>VLOOKUP('Cover page'!$B$6,Currecny_M!$A$1:$P$10,MATCH(Database!C9038,Currecny_M!$A$1:$P$1,0),FALSE)</f>
        <v>1</v>
      </c>
      <c r="L9038" s="82">
        <f t="shared" si="425"/>
        <v>75.240899999999996</v>
      </c>
      <c r="M9038" s="82">
        <f>((E9038/$F$1)*VLOOKUP(N9038,Currecny_M!$A$1:$P$10,MATCH(Database!C9038,Currecny_M!$A$1:$P$1,0),FALSE))/VLOOKUP('Cover page'!$B$6,Currecny_M!$A$1:$P$10,MATCH(Database!C9038,Currecny_M!$A$1:$P$1,0),FALSE)</f>
        <v>75.240899999999996</v>
      </c>
      <c r="N9038" s="6" t="str">
        <f>VLOOKUP(B9038,Master!$A$2:$C$11,3,FALSE)</f>
        <v>USD</v>
      </c>
      <c r="O9038" s="6" t="str">
        <f>VLOOKUP(B9038,Master!$A$2:$C$11,2,FALSE)</f>
        <v>America</v>
      </c>
      <c r="Q9038" s="39" t="str">
        <f>VLOOKUP(D9038,GL_Master!$A$1:$D$80,2,FALSE)</f>
        <v>BS</v>
      </c>
      <c r="R9038" s="39" t="str">
        <f>VLOOKUP(D9038,GL_Master!$A$1:$D$80,3,FALSE)</f>
        <v>Inventories</v>
      </c>
      <c r="S9038" s="39" t="str">
        <f>VLOOKUP(D9038,GL_Master!$A$1:$D$80,4,FALSE)</f>
        <v>Inventory</v>
      </c>
    </row>
    <row r="9039" spans="1:19" x14ac:dyDescent="0.25">
      <c r="A9039" s="39" t="s">
        <v>262</v>
      </c>
      <c r="B9039" s="39" t="s">
        <v>235</v>
      </c>
      <c r="C9039" s="7">
        <v>44105</v>
      </c>
      <c r="D9039" s="39" t="s">
        <v>77</v>
      </c>
      <c r="E9039" s="39">
        <v>2250</v>
      </c>
      <c r="F9039" s="82">
        <f t="shared" si="423"/>
        <v>2.25</v>
      </c>
      <c r="G9039" s="39">
        <f>VLOOKUP(N9039,Currecny_M!$A$1:$P$10,2,FALSE)</f>
        <v>75</v>
      </c>
      <c r="H9039" s="39">
        <f>MATCH(C9039,Currecny_M!$A$1:$P$1,0)</f>
        <v>8</v>
      </c>
      <c r="I9039" s="39">
        <f>VLOOKUP(N9039,Currecny_M!$A$1:$P$10,MATCH(Database!C9039,Currecny_M!$A$1:$P$1,0),FALSE)</f>
        <v>79.62</v>
      </c>
      <c r="J9039" s="82">
        <f t="shared" si="424"/>
        <v>179.14500000000001</v>
      </c>
      <c r="K9039" s="39">
        <f>VLOOKUP('Cover page'!$B$6,Currecny_M!$A$1:$P$10,MATCH(Database!C9039,Currecny_M!$A$1:$P$1,0),FALSE)</f>
        <v>1</v>
      </c>
      <c r="L9039" s="82">
        <f t="shared" si="425"/>
        <v>179.14500000000001</v>
      </c>
      <c r="M9039" s="82">
        <f>((E9039/$F$1)*VLOOKUP(N9039,Currecny_M!$A$1:$P$10,MATCH(Database!C9039,Currecny_M!$A$1:$P$1,0),FALSE))/VLOOKUP('Cover page'!$B$6,Currecny_M!$A$1:$P$10,MATCH(Database!C9039,Currecny_M!$A$1:$P$1,0),FALSE)</f>
        <v>179.14500000000001</v>
      </c>
      <c r="N9039" s="6" t="str">
        <f>VLOOKUP(B9039,Master!$A$2:$C$11,3,FALSE)</f>
        <v>USD</v>
      </c>
      <c r="O9039" s="6" t="str">
        <f>VLOOKUP(B9039,Master!$A$2:$C$11,2,FALSE)</f>
        <v>America</v>
      </c>
      <c r="Q9039" s="39" t="str">
        <f>VLOOKUP(D9039,GL_Master!$A$1:$D$80,2,FALSE)</f>
        <v>BS</v>
      </c>
      <c r="R9039" s="39" t="str">
        <f>VLOOKUP(D9039,GL_Master!$A$1:$D$80,3,FALSE)</f>
        <v>Inventories</v>
      </c>
      <c r="S9039" s="39" t="str">
        <f>VLOOKUP(D9039,GL_Master!$A$1:$D$80,4,FALSE)</f>
        <v>Inventory</v>
      </c>
    </row>
    <row r="9040" spans="1:19" x14ac:dyDescent="0.25">
      <c r="A9040" s="39" t="s">
        <v>262</v>
      </c>
      <c r="B9040" s="39" t="s">
        <v>235</v>
      </c>
      <c r="C9040" s="7">
        <v>44105</v>
      </c>
      <c r="D9040" s="39" t="s">
        <v>2</v>
      </c>
      <c r="E9040" s="39">
        <v>225206</v>
      </c>
      <c r="F9040" s="82">
        <f t="shared" si="423"/>
        <v>225.20599999999999</v>
      </c>
      <c r="G9040" s="39">
        <f>VLOOKUP(N9040,Currecny_M!$A$1:$P$10,2,FALSE)</f>
        <v>75</v>
      </c>
      <c r="H9040" s="39">
        <f>MATCH(C9040,Currecny_M!$A$1:$P$1,0)</f>
        <v>8</v>
      </c>
      <c r="I9040" s="39">
        <f>VLOOKUP(N9040,Currecny_M!$A$1:$P$10,MATCH(Database!C9040,Currecny_M!$A$1:$P$1,0),FALSE)</f>
        <v>79.62</v>
      </c>
      <c r="J9040" s="82">
        <f t="shared" si="424"/>
        <v>17930.901720000002</v>
      </c>
      <c r="K9040" s="39">
        <f>VLOOKUP('Cover page'!$B$6,Currecny_M!$A$1:$P$10,MATCH(Database!C9040,Currecny_M!$A$1:$P$1,0),FALSE)</f>
        <v>1</v>
      </c>
      <c r="L9040" s="82">
        <f t="shared" si="425"/>
        <v>17930.901720000002</v>
      </c>
      <c r="M9040" s="82">
        <f>((E9040/$F$1)*VLOOKUP(N9040,Currecny_M!$A$1:$P$10,MATCH(Database!C9040,Currecny_M!$A$1:$P$1,0),FALSE))/VLOOKUP('Cover page'!$B$6,Currecny_M!$A$1:$P$10,MATCH(Database!C9040,Currecny_M!$A$1:$P$1,0),FALSE)</f>
        <v>17930.901720000002</v>
      </c>
      <c r="N9040" s="6" t="str">
        <f>VLOOKUP(B9040,Master!$A$2:$C$11,3,FALSE)</f>
        <v>USD</v>
      </c>
      <c r="O9040" s="6" t="str">
        <f>VLOOKUP(B9040,Master!$A$2:$C$11,2,FALSE)</f>
        <v>America</v>
      </c>
      <c r="Q9040" s="39" t="str">
        <f>VLOOKUP(D9040,GL_Master!$A$1:$D$80,2,FALSE)</f>
        <v>BS</v>
      </c>
      <c r="R9040" s="39" t="str">
        <f>VLOOKUP(D9040,GL_Master!$A$1:$D$80,3,FALSE)</f>
        <v>Trade receivables</v>
      </c>
      <c r="S9040" s="39" t="str">
        <f>VLOOKUP(D9040,GL_Master!$A$1:$D$80,4,FALSE)</f>
        <v>Unsecured, considered good</v>
      </c>
    </row>
    <row r="9041" spans="1:19" x14ac:dyDescent="0.25">
      <c r="A9041" s="39" t="s">
        <v>262</v>
      </c>
      <c r="B9041" s="39" t="s">
        <v>235</v>
      </c>
      <c r="C9041" s="7">
        <v>44105</v>
      </c>
      <c r="D9041" s="39" t="s">
        <v>78</v>
      </c>
      <c r="E9041" s="39">
        <v>36</v>
      </c>
      <c r="F9041" s="82">
        <f t="shared" si="423"/>
        <v>3.5999999999999997E-2</v>
      </c>
      <c r="G9041" s="39">
        <f>VLOOKUP(N9041,Currecny_M!$A$1:$P$10,2,FALSE)</f>
        <v>75</v>
      </c>
      <c r="H9041" s="39">
        <f>MATCH(C9041,Currecny_M!$A$1:$P$1,0)</f>
        <v>8</v>
      </c>
      <c r="I9041" s="39">
        <f>VLOOKUP(N9041,Currecny_M!$A$1:$P$10,MATCH(Database!C9041,Currecny_M!$A$1:$P$1,0),FALSE)</f>
        <v>79.62</v>
      </c>
      <c r="J9041" s="82">
        <f t="shared" si="424"/>
        <v>2.86632</v>
      </c>
      <c r="K9041" s="39">
        <f>VLOOKUP('Cover page'!$B$6,Currecny_M!$A$1:$P$10,MATCH(Database!C9041,Currecny_M!$A$1:$P$1,0),FALSE)</f>
        <v>1</v>
      </c>
      <c r="L9041" s="82">
        <f t="shared" si="425"/>
        <v>2.86632</v>
      </c>
      <c r="M9041" s="82">
        <f>((E9041/$F$1)*VLOOKUP(N9041,Currecny_M!$A$1:$P$10,MATCH(Database!C9041,Currecny_M!$A$1:$P$1,0),FALSE))/VLOOKUP('Cover page'!$B$6,Currecny_M!$A$1:$P$10,MATCH(Database!C9041,Currecny_M!$A$1:$P$1,0),FALSE)</f>
        <v>2.86632</v>
      </c>
      <c r="N9041" s="6" t="str">
        <f>VLOOKUP(B9041,Master!$A$2:$C$11,3,FALSE)</f>
        <v>USD</v>
      </c>
      <c r="O9041" s="6" t="str">
        <f>VLOOKUP(B9041,Master!$A$2:$C$11,2,FALSE)</f>
        <v>America</v>
      </c>
      <c r="Q9041" s="39" t="str">
        <f>VLOOKUP(D9041,GL_Master!$A$1:$D$80,2,FALSE)</f>
        <v>BS</v>
      </c>
      <c r="R9041" s="39" t="str">
        <f>VLOOKUP(D9041,GL_Master!$A$1:$D$80,3,FALSE)</f>
        <v>Cash &amp; Bank Balances</v>
      </c>
      <c r="S9041" s="39" t="str">
        <f>VLOOKUP(D9041,GL_Master!$A$1:$D$80,4,FALSE)</f>
        <v>Cash In hand</v>
      </c>
    </row>
    <row r="9042" spans="1:19" x14ac:dyDescent="0.25">
      <c r="A9042" s="39" t="s">
        <v>262</v>
      </c>
      <c r="B9042" s="39" t="s">
        <v>235</v>
      </c>
      <c r="C9042" s="7">
        <v>44105</v>
      </c>
      <c r="D9042" s="39" t="s">
        <v>79</v>
      </c>
      <c r="E9042" s="39">
        <v>-9533</v>
      </c>
      <c r="F9042" s="82">
        <f t="shared" si="423"/>
        <v>-9.5329999999999995</v>
      </c>
      <c r="G9042" s="39">
        <f>VLOOKUP(N9042,Currecny_M!$A$1:$P$10,2,FALSE)</f>
        <v>75</v>
      </c>
      <c r="H9042" s="39">
        <f>MATCH(C9042,Currecny_M!$A$1:$P$1,0)</f>
        <v>8</v>
      </c>
      <c r="I9042" s="39">
        <f>VLOOKUP(N9042,Currecny_M!$A$1:$P$10,MATCH(Database!C9042,Currecny_M!$A$1:$P$1,0),FALSE)</f>
        <v>79.62</v>
      </c>
      <c r="J9042" s="82">
        <f t="shared" si="424"/>
        <v>-759.01746000000003</v>
      </c>
      <c r="K9042" s="39">
        <f>VLOOKUP('Cover page'!$B$6,Currecny_M!$A$1:$P$10,MATCH(Database!C9042,Currecny_M!$A$1:$P$1,0),FALSE)</f>
        <v>1</v>
      </c>
      <c r="L9042" s="82">
        <f t="shared" si="425"/>
        <v>-759.01746000000003</v>
      </c>
      <c r="M9042" s="82">
        <f>((E9042/$F$1)*VLOOKUP(N9042,Currecny_M!$A$1:$P$10,MATCH(Database!C9042,Currecny_M!$A$1:$P$1,0),FALSE))/VLOOKUP('Cover page'!$B$6,Currecny_M!$A$1:$P$10,MATCH(Database!C9042,Currecny_M!$A$1:$P$1,0),FALSE)</f>
        <v>-759.01746000000003</v>
      </c>
      <c r="N9042" s="6" t="str">
        <f>VLOOKUP(B9042,Master!$A$2:$C$11,3,FALSE)</f>
        <v>USD</v>
      </c>
      <c r="O9042" s="6" t="str">
        <f>VLOOKUP(B9042,Master!$A$2:$C$11,2,FALSE)</f>
        <v>America</v>
      </c>
      <c r="Q9042" s="39" t="str">
        <f>VLOOKUP(D9042,GL_Master!$A$1:$D$80,2,FALSE)</f>
        <v>BS</v>
      </c>
      <c r="R9042" s="39" t="str">
        <f>VLOOKUP(D9042,GL_Master!$A$1:$D$80,3,FALSE)</f>
        <v>Loan Fund</v>
      </c>
      <c r="S9042" s="39" t="str">
        <f>VLOOKUP(D9042,GL_Master!$A$1:$D$80,4,FALSE)</f>
        <v>Term Loan</v>
      </c>
    </row>
    <row r="9043" spans="1:19" x14ac:dyDescent="0.25">
      <c r="A9043" s="39" t="s">
        <v>262</v>
      </c>
      <c r="B9043" s="39" t="s">
        <v>235</v>
      </c>
      <c r="C9043" s="7">
        <v>44105</v>
      </c>
      <c r="D9043" s="39" t="s">
        <v>80</v>
      </c>
      <c r="E9043" s="39">
        <v>260</v>
      </c>
      <c r="F9043" s="82">
        <f t="shared" si="423"/>
        <v>0.26</v>
      </c>
      <c r="G9043" s="39">
        <f>VLOOKUP(N9043,Currecny_M!$A$1:$P$10,2,FALSE)</f>
        <v>75</v>
      </c>
      <c r="H9043" s="39">
        <f>MATCH(C9043,Currecny_M!$A$1:$P$1,0)</f>
        <v>8</v>
      </c>
      <c r="I9043" s="39">
        <f>VLOOKUP(N9043,Currecny_M!$A$1:$P$10,MATCH(Database!C9043,Currecny_M!$A$1:$P$1,0),FALSE)</f>
        <v>79.62</v>
      </c>
      <c r="J9043" s="82">
        <f t="shared" si="424"/>
        <v>20.701200000000004</v>
      </c>
      <c r="K9043" s="39">
        <f>VLOOKUP('Cover page'!$B$6,Currecny_M!$A$1:$P$10,MATCH(Database!C9043,Currecny_M!$A$1:$P$1,0),FALSE)</f>
        <v>1</v>
      </c>
      <c r="L9043" s="82">
        <f t="shared" si="425"/>
        <v>20.701200000000004</v>
      </c>
      <c r="M9043" s="82">
        <f>((E9043/$F$1)*VLOOKUP(N9043,Currecny_M!$A$1:$P$10,MATCH(Database!C9043,Currecny_M!$A$1:$P$1,0),FALSE))/VLOOKUP('Cover page'!$B$6,Currecny_M!$A$1:$P$10,MATCH(Database!C9043,Currecny_M!$A$1:$P$1,0),FALSE)</f>
        <v>20.701200000000004</v>
      </c>
      <c r="N9043" s="6" t="str">
        <f>VLOOKUP(B9043,Master!$A$2:$C$11,3,FALSE)</f>
        <v>USD</v>
      </c>
      <c r="O9043" s="6" t="str">
        <f>VLOOKUP(B9043,Master!$A$2:$C$11,2,FALSE)</f>
        <v>America</v>
      </c>
      <c r="Q9043" s="39" t="str">
        <f>VLOOKUP(D9043,GL_Master!$A$1:$D$80,2,FALSE)</f>
        <v>BS</v>
      </c>
      <c r="R9043" s="39" t="str">
        <f>VLOOKUP(D9043,GL_Master!$A$1:$D$80,3,FALSE)</f>
        <v>Cash &amp; Bank Balances</v>
      </c>
      <c r="S9043" s="39" t="str">
        <f>VLOOKUP(D9043,GL_Master!$A$1:$D$80,4,FALSE)</f>
        <v xml:space="preserve">      On Current Accounts</v>
      </c>
    </row>
    <row r="9044" spans="1:19" x14ac:dyDescent="0.25">
      <c r="A9044" s="39" t="s">
        <v>262</v>
      </c>
      <c r="B9044" s="39" t="s">
        <v>235</v>
      </c>
      <c r="C9044" s="7">
        <v>44105</v>
      </c>
      <c r="D9044" s="39" t="s">
        <v>81</v>
      </c>
      <c r="E9044" s="39">
        <v>17647</v>
      </c>
      <c r="F9044" s="82">
        <f t="shared" si="423"/>
        <v>17.646999999999998</v>
      </c>
      <c r="G9044" s="39">
        <f>VLOOKUP(N9044,Currecny_M!$A$1:$P$10,2,FALSE)</f>
        <v>75</v>
      </c>
      <c r="H9044" s="39">
        <f>MATCH(C9044,Currecny_M!$A$1:$P$1,0)</f>
        <v>8</v>
      </c>
      <c r="I9044" s="39">
        <f>VLOOKUP(N9044,Currecny_M!$A$1:$P$10,MATCH(Database!C9044,Currecny_M!$A$1:$P$1,0),FALSE)</f>
        <v>79.62</v>
      </c>
      <c r="J9044" s="82">
        <f t="shared" si="424"/>
        <v>1405.05414</v>
      </c>
      <c r="K9044" s="39">
        <f>VLOOKUP('Cover page'!$B$6,Currecny_M!$A$1:$P$10,MATCH(Database!C9044,Currecny_M!$A$1:$P$1,0),FALSE)</f>
        <v>1</v>
      </c>
      <c r="L9044" s="82">
        <f t="shared" si="425"/>
        <v>1405.05414</v>
      </c>
      <c r="M9044" s="82">
        <f>((E9044/$F$1)*VLOOKUP(N9044,Currecny_M!$A$1:$P$10,MATCH(Database!C9044,Currecny_M!$A$1:$P$1,0),FALSE))/VLOOKUP('Cover page'!$B$6,Currecny_M!$A$1:$P$10,MATCH(Database!C9044,Currecny_M!$A$1:$P$1,0),FALSE)</f>
        <v>1405.05414</v>
      </c>
      <c r="N9044" s="6" t="str">
        <f>VLOOKUP(B9044,Master!$A$2:$C$11,3,FALSE)</f>
        <v>USD</v>
      </c>
      <c r="O9044" s="6" t="str">
        <f>VLOOKUP(B9044,Master!$A$2:$C$11,2,FALSE)</f>
        <v>America</v>
      </c>
      <c r="Q9044" s="39" t="str">
        <f>VLOOKUP(D9044,GL_Master!$A$1:$D$80,2,FALSE)</f>
        <v>BS</v>
      </c>
      <c r="R9044" s="39" t="str">
        <f>VLOOKUP(D9044,GL_Master!$A$1:$D$80,3,FALSE)</f>
        <v>Other Current Assets</v>
      </c>
      <c r="S9044" s="39" t="str">
        <f>VLOOKUP(D9044,GL_Master!$A$1:$D$80,4,FALSE)</f>
        <v>Advance tax recoverable (net of provision )</v>
      </c>
    </row>
    <row r="9045" spans="1:19" x14ac:dyDescent="0.25">
      <c r="A9045" s="39" t="s">
        <v>262</v>
      </c>
      <c r="B9045" s="39" t="s">
        <v>235</v>
      </c>
      <c r="C9045" s="7">
        <v>44105</v>
      </c>
      <c r="D9045" s="39" t="s">
        <v>19</v>
      </c>
      <c r="E9045" s="39">
        <v>179</v>
      </c>
      <c r="F9045" s="82">
        <f t="shared" si="423"/>
        <v>0.17899999999999999</v>
      </c>
      <c r="G9045" s="39">
        <f>VLOOKUP(N9045,Currecny_M!$A$1:$P$10,2,FALSE)</f>
        <v>75</v>
      </c>
      <c r="H9045" s="39">
        <f>MATCH(C9045,Currecny_M!$A$1:$P$1,0)</f>
        <v>8</v>
      </c>
      <c r="I9045" s="39">
        <f>VLOOKUP(N9045,Currecny_M!$A$1:$P$10,MATCH(Database!C9045,Currecny_M!$A$1:$P$1,0),FALSE)</f>
        <v>79.62</v>
      </c>
      <c r="J9045" s="82">
        <f t="shared" si="424"/>
        <v>14.25198</v>
      </c>
      <c r="K9045" s="39">
        <f>VLOOKUP('Cover page'!$B$6,Currecny_M!$A$1:$P$10,MATCH(Database!C9045,Currecny_M!$A$1:$P$1,0),FALSE)</f>
        <v>1</v>
      </c>
      <c r="L9045" s="82">
        <f t="shared" si="425"/>
        <v>14.25198</v>
      </c>
      <c r="M9045" s="82">
        <f>((E9045/$F$1)*VLOOKUP(N9045,Currecny_M!$A$1:$P$10,MATCH(Database!C9045,Currecny_M!$A$1:$P$1,0),FALSE))/VLOOKUP('Cover page'!$B$6,Currecny_M!$A$1:$P$10,MATCH(Database!C9045,Currecny_M!$A$1:$P$1,0),FALSE)</f>
        <v>14.25198</v>
      </c>
      <c r="N9045" s="6" t="str">
        <f>VLOOKUP(B9045,Master!$A$2:$C$11,3,FALSE)</f>
        <v>USD</v>
      </c>
      <c r="O9045" s="6" t="str">
        <f>VLOOKUP(B9045,Master!$A$2:$C$11,2,FALSE)</f>
        <v>America</v>
      </c>
      <c r="Q9045" s="39" t="str">
        <f>VLOOKUP(D9045,GL_Master!$A$1:$D$80,2,FALSE)</f>
        <v>BS</v>
      </c>
      <c r="R9045" s="39" t="str">
        <f>VLOOKUP(D9045,GL_Master!$A$1:$D$80,3,FALSE)</f>
        <v>Short-term loan and advances</v>
      </c>
      <c r="S9045" s="39" t="str">
        <f>VLOOKUP(D9045,GL_Master!$A$1:$D$80,4,FALSE)</f>
        <v>Prepaid expenses</v>
      </c>
    </row>
    <row r="9046" spans="1:19" x14ac:dyDescent="0.25">
      <c r="A9046" s="39" t="s">
        <v>262</v>
      </c>
      <c r="B9046" s="39" t="s">
        <v>235</v>
      </c>
      <c r="C9046" s="7">
        <v>44105</v>
      </c>
      <c r="D9046" s="39" t="s">
        <v>82</v>
      </c>
      <c r="E9046" s="39">
        <v>1947</v>
      </c>
      <c r="F9046" s="82">
        <f t="shared" si="423"/>
        <v>1.9470000000000001</v>
      </c>
      <c r="G9046" s="39">
        <f>VLOOKUP(N9046,Currecny_M!$A$1:$P$10,2,FALSE)</f>
        <v>75</v>
      </c>
      <c r="H9046" s="39">
        <f>MATCH(C9046,Currecny_M!$A$1:$P$1,0)</f>
        <v>8</v>
      </c>
      <c r="I9046" s="39">
        <f>VLOOKUP(N9046,Currecny_M!$A$1:$P$10,MATCH(Database!C9046,Currecny_M!$A$1:$P$1,0),FALSE)</f>
        <v>79.62</v>
      </c>
      <c r="J9046" s="82">
        <f t="shared" si="424"/>
        <v>155.02014000000003</v>
      </c>
      <c r="K9046" s="39">
        <f>VLOOKUP('Cover page'!$B$6,Currecny_M!$A$1:$P$10,MATCH(Database!C9046,Currecny_M!$A$1:$P$1,0),FALSE)</f>
        <v>1</v>
      </c>
      <c r="L9046" s="82">
        <f t="shared" si="425"/>
        <v>155.02014000000003</v>
      </c>
      <c r="M9046" s="82">
        <f>((E9046/$F$1)*VLOOKUP(N9046,Currecny_M!$A$1:$P$10,MATCH(Database!C9046,Currecny_M!$A$1:$P$1,0),FALSE))/VLOOKUP('Cover page'!$B$6,Currecny_M!$A$1:$P$10,MATCH(Database!C9046,Currecny_M!$A$1:$P$1,0),FALSE)</f>
        <v>155.02014000000003</v>
      </c>
      <c r="N9046" s="6" t="str">
        <f>VLOOKUP(B9046,Master!$A$2:$C$11,3,FALSE)</f>
        <v>USD</v>
      </c>
      <c r="O9046" s="6" t="str">
        <f>VLOOKUP(B9046,Master!$A$2:$C$11,2,FALSE)</f>
        <v>America</v>
      </c>
      <c r="Q9046" s="39" t="str">
        <f>VLOOKUP(D9046,GL_Master!$A$1:$D$80,2,FALSE)</f>
        <v>BS</v>
      </c>
      <c r="R9046" s="39" t="str">
        <f>VLOOKUP(D9046,GL_Master!$A$1:$D$80,3,FALSE)</f>
        <v>Short-term loan and advances</v>
      </c>
      <c r="S9046" s="39" t="str">
        <f>VLOOKUP(D9046,GL_Master!$A$1:$D$80,4,FALSE)</f>
        <v>Advance to vendor/employees</v>
      </c>
    </row>
    <row r="9047" spans="1:19" x14ac:dyDescent="0.25">
      <c r="A9047" s="39" t="s">
        <v>262</v>
      </c>
      <c r="B9047" s="39" t="s">
        <v>235</v>
      </c>
      <c r="C9047" s="7">
        <v>44105</v>
      </c>
      <c r="D9047" s="39" t="s">
        <v>83</v>
      </c>
      <c r="E9047" s="39">
        <v>1273</v>
      </c>
      <c r="F9047" s="82">
        <f t="shared" si="423"/>
        <v>1.2729999999999999</v>
      </c>
      <c r="G9047" s="39">
        <f>VLOOKUP(N9047,Currecny_M!$A$1:$P$10,2,FALSE)</f>
        <v>75</v>
      </c>
      <c r="H9047" s="39">
        <f>MATCH(C9047,Currecny_M!$A$1:$P$1,0)</f>
        <v>8</v>
      </c>
      <c r="I9047" s="39">
        <f>VLOOKUP(N9047,Currecny_M!$A$1:$P$10,MATCH(Database!C9047,Currecny_M!$A$1:$P$1,0),FALSE)</f>
        <v>79.62</v>
      </c>
      <c r="J9047" s="82">
        <f t="shared" si="424"/>
        <v>101.35625999999999</v>
      </c>
      <c r="K9047" s="39">
        <f>VLOOKUP('Cover page'!$B$6,Currecny_M!$A$1:$P$10,MATCH(Database!C9047,Currecny_M!$A$1:$P$1,0),FALSE)</f>
        <v>1</v>
      </c>
      <c r="L9047" s="82">
        <f t="shared" si="425"/>
        <v>101.35625999999999</v>
      </c>
      <c r="M9047" s="82">
        <f>((E9047/$F$1)*VLOOKUP(N9047,Currecny_M!$A$1:$P$10,MATCH(Database!C9047,Currecny_M!$A$1:$P$1,0),FALSE))/VLOOKUP('Cover page'!$B$6,Currecny_M!$A$1:$P$10,MATCH(Database!C9047,Currecny_M!$A$1:$P$1,0),FALSE)</f>
        <v>101.35625999999999</v>
      </c>
      <c r="N9047" s="6" t="str">
        <f>VLOOKUP(B9047,Master!$A$2:$C$11,3,FALSE)</f>
        <v>USD</v>
      </c>
      <c r="O9047" s="6" t="str">
        <f>VLOOKUP(B9047,Master!$A$2:$C$11,2,FALSE)</f>
        <v>America</v>
      </c>
      <c r="Q9047" s="39" t="str">
        <f>VLOOKUP(D9047,GL_Master!$A$1:$D$80,2,FALSE)</f>
        <v>BS</v>
      </c>
      <c r="R9047" s="39" t="str">
        <f>VLOOKUP(D9047,GL_Master!$A$1:$D$80,3,FALSE)</f>
        <v>Other Current Assets</v>
      </c>
      <c r="S9047" s="39" t="str">
        <f>VLOOKUP(D9047,GL_Master!$A$1:$D$80,4,FALSE)</f>
        <v>Security deposits ( Unsecured, considered good)</v>
      </c>
    </row>
    <row r="9048" spans="1:19" x14ac:dyDescent="0.25">
      <c r="A9048" s="39" t="s">
        <v>262</v>
      </c>
      <c r="B9048" s="39" t="s">
        <v>235</v>
      </c>
      <c r="C9048" s="7">
        <v>44105</v>
      </c>
      <c r="D9048" s="39" t="s">
        <v>246</v>
      </c>
      <c r="E9048" s="39">
        <v>-149087</v>
      </c>
      <c r="F9048" s="82">
        <f t="shared" si="423"/>
        <v>-149.08699999999999</v>
      </c>
      <c r="G9048" s="39">
        <f>VLOOKUP(N9048,Currecny_M!$A$1:$P$10,2,FALSE)</f>
        <v>75</v>
      </c>
      <c r="H9048" s="39">
        <f>MATCH(C9048,Currecny_M!$A$1:$P$1,0)</f>
        <v>8</v>
      </c>
      <c r="I9048" s="39">
        <f>VLOOKUP(N9048,Currecny_M!$A$1:$P$10,MATCH(Database!C9048,Currecny_M!$A$1:$P$1,0),FALSE)</f>
        <v>79.62</v>
      </c>
      <c r="J9048" s="82">
        <f t="shared" si="424"/>
        <v>-11870.30694</v>
      </c>
      <c r="K9048" s="39">
        <f>VLOOKUP('Cover page'!$B$6,Currecny_M!$A$1:$P$10,MATCH(Database!C9048,Currecny_M!$A$1:$P$1,0),FALSE)</f>
        <v>1</v>
      </c>
      <c r="L9048" s="82">
        <f t="shared" si="425"/>
        <v>-11870.30694</v>
      </c>
      <c r="M9048" s="82">
        <f>((E9048/$F$1)*VLOOKUP(N9048,Currecny_M!$A$1:$P$10,MATCH(Database!C9048,Currecny_M!$A$1:$P$1,0),FALSE))/VLOOKUP('Cover page'!$B$6,Currecny_M!$A$1:$P$10,MATCH(Database!C9048,Currecny_M!$A$1:$P$1,0),FALSE)</f>
        <v>-11870.30694</v>
      </c>
      <c r="N9048" s="6" t="str">
        <f>VLOOKUP(B9048,Master!$A$2:$C$11,3,FALSE)</f>
        <v>USD</v>
      </c>
      <c r="O9048" s="6" t="str">
        <f>VLOOKUP(B9048,Master!$A$2:$C$11,2,FALSE)</f>
        <v>America</v>
      </c>
      <c r="Q9048" s="39" t="str">
        <f>VLOOKUP(D9048,GL_Master!$A$1:$D$80,2,FALSE)</f>
        <v>PL</v>
      </c>
      <c r="R9048" s="39" t="str">
        <f>VLOOKUP(D9048,GL_Master!$A$1:$D$80,3,FALSE)</f>
        <v>Revenue from Operations</v>
      </c>
      <c r="S9048" s="39" t="str">
        <f>VLOOKUP(D9048,GL_Master!$A$1:$D$80,4,FALSE)</f>
        <v>Contract revenue</v>
      </c>
    </row>
    <row r="9049" spans="1:19" x14ac:dyDescent="0.25">
      <c r="A9049" s="39" t="s">
        <v>262</v>
      </c>
      <c r="B9049" s="39" t="s">
        <v>235</v>
      </c>
      <c r="C9049" s="7">
        <v>44105</v>
      </c>
      <c r="D9049" s="39" t="s">
        <v>134</v>
      </c>
      <c r="E9049" s="39">
        <v>-1236</v>
      </c>
      <c r="F9049" s="82">
        <f t="shared" si="423"/>
        <v>-1.236</v>
      </c>
      <c r="G9049" s="39">
        <f>VLOOKUP(N9049,Currecny_M!$A$1:$P$10,2,FALSE)</f>
        <v>75</v>
      </c>
      <c r="H9049" s="39">
        <f>MATCH(C9049,Currecny_M!$A$1:$P$1,0)</f>
        <v>8</v>
      </c>
      <c r="I9049" s="39">
        <f>VLOOKUP(N9049,Currecny_M!$A$1:$P$10,MATCH(Database!C9049,Currecny_M!$A$1:$P$1,0),FALSE)</f>
        <v>79.62</v>
      </c>
      <c r="J9049" s="82">
        <f t="shared" si="424"/>
        <v>-98.410319999999999</v>
      </c>
      <c r="K9049" s="39">
        <f>VLOOKUP('Cover page'!$B$6,Currecny_M!$A$1:$P$10,MATCH(Database!C9049,Currecny_M!$A$1:$P$1,0),FALSE)</f>
        <v>1</v>
      </c>
      <c r="L9049" s="82">
        <f t="shared" si="425"/>
        <v>-98.410319999999999</v>
      </c>
      <c r="M9049" s="82">
        <f>((E9049/$F$1)*VLOOKUP(N9049,Currecny_M!$A$1:$P$10,MATCH(Database!C9049,Currecny_M!$A$1:$P$1,0),FALSE))/VLOOKUP('Cover page'!$B$6,Currecny_M!$A$1:$P$10,MATCH(Database!C9049,Currecny_M!$A$1:$P$1,0),FALSE)</f>
        <v>-98.410319999999999</v>
      </c>
      <c r="N9049" s="6" t="str">
        <f>VLOOKUP(B9049,Master!$A$2:$C$11,3,FALSE)</f>
        <v>USD</v>
      </c>
      <c r="O9049" s="6" t="str">
        <f>VLOOKUP(B9049,Master!$A$2:$C$11,2,FALSE)</f>
        <v>America</v>
      </c>
      <c r="Q9049" s="39" t="str">
        <f>VLOOKUP(D9049,GL_Master!$A$1:$D$80,2,FALSE)</f>
        <v>PL</v>
      </c>
      <c r="R9049" s="39" t="str">
        <f>VLOOKUP(D9049,GL_Master!$A$1:$D$80,3,FALSE)</f>
        <v>Other Income</v>
      </c>
      <c r="S9049" s="39" t="str">
        <f>VLOOKUP(D9049,GL_Master!$A$1:$D$80,4,FALSE)</f>
        <v>Other Income</v>
      </c>
    </row>
    <row r="9050" spans="1:19" x14ac:dyDescent="0.25">
      <c r="A9050" s="39" t="s">
        <v>262</v>
      </c>
      <c r="B9050" s="39" t="s">
        <v>235</v>
      </c>
      <c r="C9050" s="7">
        <v>44105</v>
      </c>
      <c r="D9050" s="39" t="s">
        <v>86</v>
      </c>
      <c r="E9050" s="39">
        <v>75</v>
      </c>
      <c r="F9050" s="82">
        <f t="shared" si="423"/>
        <v>7.4999999999999997E-2</v>
      </c>
      <c r="G9050" s="39">
        <f>VLOOKUP(N9050,Currecny_M!$A$1:$P$10,2,FALSE)</f>
        <v>75</v>
      </c>
      <c r="H9050" s="39">
        <f>MATCH(C9050,Currecny_M!$A$1:$P$1,0)</f>
        <v>8</v>
      </c>
      <c r="I9050" s="39">
        <f>VLOOKUP(N9050,Currecny_M!$A$1:$P$10,MATCH(Database!C9050,Currecny_M!$A$1:$P$1,0),FALSE)</f>
        <v>79.62</v>
      </c>
      <c r="J9050" s="82">
        <f t="shared" si="424"/>
        <v>5.9714999999999998</v>
      </c>
      <c r="K9050" s="39">
        <f>VLOOKUP('Cover page'!$B$6,Currecny_M!$A$1:$P$10,MATCH(Database!C9050,Currecny_M!$A$1:$P$1,0),FALSE)</f>
        <v>1</v>
      </c>
      <c r="L9050" s="82">
        <f t="shared" si="425"/>
        <v>5.9714999999999998</v>
      </c>
      <c r="M9050" s="82">
        <f>((E9050/$F$1)*VLOOKUP(N9050,Currecny_M!$A$1:$P$10,MATCH(Database!C9050,Currecny_M!$A$1:$P$1,0),FALSE))/VLOOKUP('Cover page'!$B$6,Currecny_M!$A$1:$P$10,MATCH(Database!C9050,Currecny_M!$A$1:$P$1,0),FALSE)</f>
        <v>5.9714999999999998</v>
      </c>
      <c r="N9050" s="6" t="str">
        <f>VLOOKUP(B9050,Master!$A$2:$C$11,3,FALSE)</f>
        <v>USD</v>
      </c>
      <c r="O9050" s="6" t="str">
        <f>VLOOKUP(B9050,Master!$A$2:$C$11,2,FALSE)</f>
        <v>America</v>
      </c>
      <c r="Q9050" s="39" t="str">
        <f>VLOOKUP(D9050,GL_Master!$A$1:$D$80,2,FALSE)</f>
        <v>PL</v>
      </c>
      <c r="R9050" s="39" t="str">
        <f>VLOOKUP(D9050,GL_Master!$A$1:$D$80,3,FALSE)</f>
        <v>COGS</v>
      </c>
      <c r="S9050" s="39" t="str">
        <f>VLOOKUP(D9050,GL_Master!$A$1:$D$80,4,FALSE)</f>
        <v>Purchase of other traded goods</v>
      </c>
    </row>
    <row r="9051" spans="1:19" x14ac:dyDescent="0.25">
      <c r="A9051" s="39" t="s">
        <v>262</v>
      </c>
      <c r="B9051" s="39" t="s">
        <v>235</v>
      </c>
      <c r="C9051" s="7">
        <v>44105</v>
      </c>
      <c r="D9051" s="39" t="s">
        <v>87</v>
      </c>
      <c r="E9051" s="39">
        <v>37</v>
      </c>
      <c r="F9051" s="82">
        <f t="shared" si="423"/>
        <v>3.6999999999999998E-2</v>
      </c>
      <c r="G9051" s="39">
        <f>VLOOKUP(N9051,Currecny_M!$A$1:$P$10,2,FALSE)</f>
        <v>75</v>
      </c>
      <c r="H9051" s="39">
        <f>MATCH(C9051,Currecny_M!$A$1:$P$1,0)</f>
        <v>8</v>
      </c>
      <c r="I9051" s="39">
        <f>VLOOKUP(N9051,Currecny_M!$A$1:$P$10,MATCH(Database!C9051,Currecny_M!$A$1:$P$1,0),FALSE)</f>
        <v>79.62</v>
      </c>
      <c r="J9051" s="82">
        <f t="shared" si="424"/>
        <v>2.9459400000000002</v>
      </c>
      <c r="K9051" s="39">
        <f>VLOOKUP('Cover page'!$B$6,Currecny_M!$A$1:$P$10,MATCH(Database!C9051,Currecny_M!$A$1:$P$1,0),FALSE)</f>
        <v>1</v>
      </c>
      <c r="L9051" s="82">
        <f t="shared" si="425"/>
        <v>2.9459400000000002</v>
      </c>
      <c r="M9051" s="82">
        <f>((E9051/$F$1)*VLOOKUP(N9051,Currecny_M!$A$1:$P$10,MATCH(Database!C9051,Currecny_M!$A$1:$P$1,0),FALSE))/VLOOKUP('Cover page'!$B$6,Currecny_M!$A$1:$P$10,MATCH(Database!C9051,Currecny_M!$A$1:$P$1,0),FALSE)</f>
        <v>2.9459400000000002</v>
      </c>
      <c r="N9051" s="6" t="str">
        <f>VLOOKUP(B9051,Master!$A$2:$C$11,3,FALSE)</f>
        <v>USD</v>
      </c>
      <c r="O9051" s="6" t="str">
        <f>VLOOKUP(B9051,Master!$A$2:$C$11,2,FALSE)</f>
        <v>America</v>
      </c>
      <c r="Q9051" s="39" t="str">
        <f>VLOOKUP(D9051,GL_Master!$A$1:$D$80,2,FALSE)</f>
        <v>PL</v>
      </c>
      <c r="R9051" s="39" t="str">
        <f>VLOOKUP(D9051,GL_Master!$A$1:$D$80,3,FALSE)</f>
        <v>COGS</v>
      </c>
      <c r="S9051" s="39" t="str">
        <f>VLOOKUP(D9051,GL_Master!$A$1:$D$80,4,FALSE)</f>
        <v>Civil, Installation, Commissioning and Other miscellaneous expenses</v>
      </c>
    </row>
    <row r="9052" spans="1:19" x14ac:dyDescent="0.25">
      <c r="A9052" s="39" t="s">
        <v>262</v>
      </c>
      <c r="B9052" s="39" t="s">
        <v>235</v>
      </c>
      <c r="C9052" s="7">
        <v>44105</v>
      </c>
      <c r="D9052" s="39" t="s">
        <v>88</v>
      </c>
      <c r="E9052" s="39">
        <v>107</v>
      </c>
      <c r="F9052" s="82">
        <f t="shared" si="423"/>
        <v>0.107</v>
      </c>
      <c r="G9052" s="39">
        <f>VLOOKUP(N9052,Currecny_M!$A$1:$P$10,2,FALSE)</f>
        <v>75</v>
      </c>
      <c r="H9052" s="39">
        <f>MATCH(C9052,Currecny_M!$A$1:$P$1,0)</f>
        <v>8</v>
      </c>
      <c r="I9052" s="39">
        <f>VLOOKUP(N9052,Currecny_M!$A$1:$P$10,MATCH(Database!C9052,Currecny_M!$A$1:$P$1,0),FALSE)</f>
        <v>79.62</v>
      </c>
      <c r="J9052" s="82">
        <f t="shared" si="424"/>
        <v>8.5193399999999997</v>
      </c>
      <c r="K9052" s="39">
        <f>VLOOKUP('Cover page'!$B$6,Currecny_M!$A$1:$P$10,MATCH(Database!C9052,Currecny_M!$A$1:$P$1,0),FALSE)</f>
        <v>1</v>
      </c>
      <c r="L9052" s="82">
        <f t="shared" si="425"/>
        <v>8.5193399999999997</v>
      </c>
      <c r="M9052" s="82">
        <f>((E9052/$F$1)*VLOOKUP(N9052,Currecny_M!$A$1:$P$10,MATCH(Database!C9052,Currecny_M!$A$1:$P$1,0),FALSE))/VLOOKUP('Cover page'!$B$6,Currecny_M!$A$1:$P$10,MATCH(Database!C9052,Currecny_M!$A$1:$P$1,0),FALSE)</f>
        <v>8.5193399999999997</v>
      </c>
      <c r="N9052" s="6" t="str">
        <f>VLOOKUP(B9052,Master!$A$2:$C$11,3,FALSE)</f>
        <v>USD</v>
      </c>
      <c r="O9052" s="6" t="str">
        <f>VLOOKUP(B9052,Master!$A$2:$C$11,2,FALSE)</f>
        <v>America</v>
      </c>
      <c r="Q9052" s="39" t="str">
        <f>VLOOKUP(D9052,GL_Master!$A$1:$D$80,2,FALSE)</f>
        <v>PL</v>
      </c>
      <c r="R9052" s="39" t="str">
        <f>VLOOKUP(D9052,GL_Master!$A$1:$D$80,3,FALSE)</f>
        <v>COGS</v>
      </c>
      <c r="S9052" s="39" t="str">
        <f>VLOOKUP(D9052,GL_Master!$A$1:$D$80,4,FALSE)</f>
        <v>Civil, Installation, Commissioning and Other miscellaneous expenses</v>
      </c>
    </row>
    <row r="9053" spans="1:19" x14ac:dyDescent="0.25">
      <c r="A9053" s="39" t="s">
        <v>262</v>
      </c>
      <c r="B9053" s="39" t="s">
        <v>235</v>
      </c>
      <c r="C9053" s="7">
        <v>44105</v>
      </c>
      <c r="D9053" s="39" t="s">
        <v>89</v>
      </c>
      <c r="E9053" s="39">
        <v>229</v>
      </c>
      <c r="F9053" s="82">
        <f t="shared" si="423"/>
        <v>0.22900000000000001</v>
      </c>
      <c r="G9053" s="39">
        <f>VLOOKUP(N9053,Currecny_M!$A$1:$P$10,2,FALSE)</f>
        <v>75</v>
      </c>
      <c r="H9053" s="39">
        <f>MATCH(C9053,Currecny_M!$A$1:$P$1,0)</f>
        <v>8</v>
      </c>
      <c r="I9053" s="39">
        <f>VLOOKUP(N9053,Currecny_M!$A$1:$P$10,MATCH(Database!C9053,Currecny_M!$A$1:$P$1,0),FALSE)</f>
        <v>79.62</v>
      </c>
      <c r="J9053" s="82">
        <f t="shared" si="424"/>
        <v>18.232980000000001</v>
      </c>
      <c r="K9053" s="39">
        <f>VLOOKUP('Cover page'!$B$6,Currecny_M!$A$1:$P$10,MATCH(Database!C9053,Currecny_M!$A$1:$P$1,0),FALSE)</f>
        <v>1</v>
      </c>
      <c r="L9053" s="82">
        <f t="shared" si="425"/>
        <v>18.232980000000001</v>
      </c>
      <c r="M9053" s="82">
        <f>((E9053/$F$1)*VLOOKUP(N9053,Currecny_M!$A$1:$P$10,MATCH(Database!C9053,Currecny_M!$A$1:$P$1,0),FALSE))/VLOOKUP('Cover page'!$B$6,Currecny_M!$A$1:$P$10,MATCH(Database!C9053,Currecny_M!$A$1:$P$1,0),FALSE)</f>
        <v>18.232980000000001</v>
      </c>
      <c r="N9053" s="6" t="str">
        <f>VLOOKUP(B9053,Master!$A$2:$C$11,3,FALSE)</f>
        <v>USD</v>
      </c>
      <c r="O9053" s="6" t="str">
        <f>VLOOKUP(B9053,Master!$A$2:$C$11,2,FALSE)</f>
        <v>America</v>
      </c>
      <c r="Q9053" s="39" t="str">
        <f>VLOOKUP(D9053,GL_Master!$A$1:$D$80,2,FALSE)</f>
        <v>PL</v>
      </c>
      <c r="R9053" s="39" t="str">
        <f>VLOOKUP(D9053,GL_Master!$A$1:$D$80,3,FALSE)</f>
        <v>COGS</v>
      </c>
      <c r="S9053" s="39" t="str">
        <f>VLOOKUP(D9053,GL_Master!$A$1:$D$80,4,FALSE)</f>
        <v>project Expenses</v>
      </c>
    </row>
    <row r="9054" spans="1:19" x14ac:dyDescent="0.25">
      <c r="A9054" s="39" t="s">
        <v>262</v>
      </c>
      <c r="B9054" s="39" t="s">
        <v>235</v>
      </c>
      <c r="C9054" s="7">
        <v>44105</v>
      </c>
      <c r="D9054" s="39" t="s">
        <v>90</v>
      </c>
      <c r="E9054" s="39">
        <v>76</v>
      </c>
      <c r="F9054" s="82">
        <f t="shared" si="423"/>
        <v>7.5999999999999998E-2</v>
      </c>
      <c r="G9054" s="39">
        <f>VLOOKUP(N9054,Currecny_M!$A$1:$P$10,2,FALSE)</f>
        <v>75</v>
      </c>
      <c r="H9054" s="39">
        <f>MATCH(C9054,Currecny_M!$A$1:$P$1,0)</f>
        <v>8</v>
      </c>
      <c r="I9054" s="39">
        <f>VLOOKUP(N9054,Currecny_M!$A$1:$P$10,MATCH(Database!C9054,Currecny_M!$A$1:$P$1,0),FALSE)</f>
        <v>79.62</v>
      </c>
      <c r="J9054" s="82">
        <f t="shared" si="424"/>
        <v>6.0511200000000001</v>
      </c>
      <c r="K9054" s="39">
        <f>VLOOKUP('Cover page'!$B$6,Currecny_M!$A$1:$P$10,MATCH(Database!C9054,Currecny_M!$A$1:$P$1,0),FALSE)</f>
        <v>1</v>
      </c>
      <c r="L9054" s="82">
        <f t="shared" si="425"/>
        <v>6.0511200000000001</v>
      </c>
      <c r="M9054" s="82">
        <f>((E9054/$F$1)*VLOOKUP(N9054,Currecny_M!$A$1:$P$10,MATCH(Database!C9054,Currecny_M!$A$1:$P$1,0),FALSE))/VLOOKUP('Cover page'!$B$6,Currecny_M!$A$1:$P$10,MATCH(Database!C9054,Currecny_M!$A$1:$P$1,0),FALSE)</f>
        <v>6.0511200000000001</v>
      </c>
      <c r="N9054" s="6" t="str">
        <f>VLOOKUP(B9054,Master!$A$2:$C$11,3,FALSE)</f>
        <v>USD</v>
      </c>
      <c r="O9054" s="6" t="str">
        <f>VLOOKUP(B9054,Master!$A$2:$C$11,2,FALSE)</f>
        <v>America</v>
      </c>
      <c r="Q9054" s="39" t="str">
        <f>VLOOKUP(D9054,GL_Master!$A$1:$D$80,2,FALSE)</f>
        <v>PL</v>
      </c>
      <c r="R9054" s="39" t="str">
        <f>VLOOKUP(D9054,GL_Master!$A$1:$D$80,3,FALSE)</f>
        <v>Office utility</v>
      </c>
      <c r="S9054" s="39" t="str">
        <f>VLOOKUP(D9054,GL_Master!$A$1:$D$80,4,FALSE)</f>
        <v>Electricity Expenses</v>
      </c>
    </row>
    <row r="9055" spans="1:19" x14ac:dyDescent="0.25">
      <c r="A9055" s="39" t="s">
        <v>262</v>
      </c>
      <c r="B9055" s="39" t="s">
        <v>235</v>
      </c>
      <c r="C9055" s="7">
        <v>44105</v>
      </c>
      <c r="D9055" s="39" t="s">
        <v>91</v>
      </c>
      <c r="E9055" s="39">
        <v>151</v>
      </c>
      <c r="F9055" s="82">
        <f t="shared" si="423"/>
        <v>0.151</v>
      </c>
      <c r="G9055" s="39">
        <f>VLOOKUP(N9055,Currecny_M!$A$1:$P$10,2,FALSE)</f>
        <v>75</v>
      </c>
      <c r="H9055" s="39">
        <f>MATCH(C9055,Currecny_M!$A$1:$P$1,0)</f>
        <v>8</v>
      </c>
      <c r="I9055" s="39">
        <f>VLOOKUP(N9055,Currecny_M!$A$1:$P$10,MATCH(Database!C9055,Currecny_M!$A$1:$P$1,0),FALSE)</f>
        <v>79.62</v>
      </c>
      <c r="J9055" s="82">
        <f t="shared" si="424"/>
        <v>12.02262</v>
      </c>
      <c r="K9055" s="39">
        <f>VLOOKUP('Cover page'!$B$6,Currecny_M!$A$1:$P$10,MATCH(Database!C9055,Currecny_M!$A$1:$P$1,0),FALSE)</f>
        <v>1</v>
      </c>
      <c r="L9055" s="82">
        <f t="shared" si="425"/>
        <v>12.02262</v>
      </c>
      <c r="M9055" s="82">
        <f>((E9055/$F$1)*VLOOKUP(N9055,Currecny_M!$A$1:$P$10,MATCH(Database!C9055,Currecny_M!$A$1:$P$1,0),FALSE))/VLOOKUP('Cover page'!$B$6,Currecny_M!$A$1:$P$10,MATCH(Database!C9055,Currecny_M!$A$1:$P$1,0),FALSE)</f>
        <v>12.02262</v>
      </c>
      <c r="N9055" s="6" t="str">
        <f>VLOOKUP(B9055,Master!$A$2:$C$11,3,FALSE)</f>
        <v>USD</v>
      </c>
      <c r="O9055" s="6" t="str">
        <f>VLOOKUP(B9055,Master!$A$2:$C$11,2,FALSE)</f>
        <v>America</v>
      </c>
      <c r="Q9055" s="39" t="str">
        <f>VLOOKUP(D9055,GL_Master!$A$1:$D$80,2,FALSE)</f>
        <v>PL</v>
      </c>
      <c r="R9055" s="39" t="str">
        <f>VLOOKUP(D9055,GL_Master!$A$1:$D$80,3,FALSE)</f>
        <v>Misc. expenses</v>
      </c>
      <c r="S9055" s="39" t="str">
        <f>VLOOKUP(D9055,GL_Master!$A$1:$D$80,4,FALSE)</f>
        <v>Repair &amp; Maintenance</v>
      </c>
    </row>
    <row r="9056" spans="1:19" x14ac:dyDescent="0.25">
      <c r="A9056" s="39" t="s">
        <v>262</v>
      </c>
      <c r="B9056" s="39" t="s">
        <v>235</v>
      </c>
      <c r="C9056" s="7">
        <v>44105</v>
      </c>
      <c r="D9056" s="39" t="s">
        <v>92</v>
      </c>
      <c r="E9056" s="39">
        <v>112</v>
      </c>
      <c r="F9056" s="82">
        <f t="shared" si="423"/>
        <v>0.112</v>
      </c>
      <c r="G9056" s="39">
        <f>VLOOKUP(N9056,Currecny_M!$A$1:$P$10,2,FALSE)</f>
        <v>75</v>
      </c>
      <c r="H9056" s="39">
        <f>MATCH(C9056,Currecny_M!$A$1:$P$1,0)</f>
        <v>8</v>
      </c>
      <c r="I9056" s="39">
        <f>VLOOKUP(N9056,Currecny_M!$A$1:$P$10,MATCH(Database!C9056,Currecny_M!$A$1:$P$1,0),FALSE)</f>
        <v>79.62</v>
      </c>
      <c r="J9056" s="82">
        <f t="shared" si="424"/>
        <v>8.9174400000000009</v>
      </c>
      <c r="K9056" s="39">
        <f>VLOOKUP('Cover page'!$B$6,Currecny_M!$A$1:$P$10,MATCH(Database!C9056,Currecny_M!$A$1:$P$1,0),FALSE)</f>
        <v>1</v>
      </c>
      <c r="L9056" s="82">
        <f t="shared" si="425"/>
        <v>8.9174400000000009</v>
      </c>
      <c r="M9056" s="82">
        <f>((E9056/$F$1)*VLOOKUP(N9056,Currecny_M!$A$1:$P$10,MATCH(Database!C9056,Currecny_M!$A$1:$P$1,0),FALSE))/VLOOKUP('Cover page'!$B$6,Currecny_M!$A$1:$P$10,MATCH(Database!C9056,Currecny_M!$A$1:$P$1,0),FALSE)</f>
        <v>8.9174400000000009</v>
      </c>
      <c r="N9056" s="6" t="str">
        <f>VLOOKUP(B9056,Master!$A$2:$C$11,3,FALSE)</f>
        <v>USD</v>
      </c>
      <c r="O9056" s="6" t="str">
        <f>VLOOKUP(B9056,Master!$A$2:$C$11,2,FALSE)</f>
        <v>America</v>
      </c>
      <c r="Q9056" s="39" t="str">
        <f>VLOOKUP(D9056,GL_Master!$A$1:$D$80,2,FALSE)</f>
        <v>PL</v>
      </c>
      <c r="R9056" s="39" t="str">
        <f>VLOOKUP(D9056,GL_Master!$A$1:$D$80,3,FALSE)</f>
        <v>Misc. expenses</v>
      </c>
      <c r="S9056" s="39" t="str">
        <f>VLOOKUP(D9056,GL_Master!$A$1:$D$80,4,FALSE)</f>
        <v>Repair &amp; Maintenance</v>
      </c>
    </row>
    <row r="9057" spans="1:19" x14ac:dyDescent="0.25">
      <c r="A9057" s="39" t="s">
        <v>262</v>
      </c>
      <c r="B9057" s="39" t="s">
        <v>235</v>
      </c>
      <c r="C9057" s="7">
        <v>44105</v>
      </c>
      <c r="D9057" s="39" t="s">
        <v>93</v>
      </c>
      <c r="E9057" s="39">
        <v>1238</v>
      </c>
      <c r="F9057" s="82">
        <f t="shared" si="423"/>
        <v>1.238</v>
      </c>
      <c r="G9057" s="39">
        <f>VLOOKUP(N9057,Currecny_M!$A$1:$P$10,2,FALSE)</f>
        <v>75</v>
      </c>
      <c r="H9057" s="39">
        <f>MATCH(C9057,Currecny_M!$A$1:$P$1,0)</f>
        <v>8</v>
      </c>
      <c r="I9057" s="39">
        <f>VLOOKUP(N9057,Currecny_M!$A$1:$P$10,MATCH(Database!C9057,Currecny_M!$A$1:$P$1,0),FALSE)</f>
        <v>79.62</v>
      </c>
      <c r="J9057" s="82">
        <f t="shared" si="424"/>
        <v>98.56956000000001</v>
      </c>
      <c r="K9057" s="39">
        <f>VLOOKUP('Cover page'!$B$6,Currecny_M!$A$1:$P$10,MATCH(Database!C9057,Currecny_M!$A$1:$P$1,0),FALSE)</f>
        <v>1</v>
      </c>
      <c r="L9057" s="82">
        <f t="shared" si="425"/>
        <v>98.56956000000001</v>
      </c>
      <c r="M9057" s="82">
        <f>((E9057/$F$1)*VLOOKUP(N9057,Currecny_M!$A$1:$P$10,MATCH(Database!C9057,Currecny_M!$A$1:$P$1,0),FALSE))/VLOOKUP('Cover page'!$B$6,Currecny_M!$A$1:$P$10,MATCH(Database!C9057,Currecny_M!$A$1:$P$1,0),FALSE)</f>
        <v>98.56956000000001</v>
      </c>
      <c r="N9057" s="6" t="str">
        <f>VLOOKUP(B9057,Master!$A$2:$C$11,3,FALSE)</f>
        <v>USD</v>
      </c>
      <c r="O9057" s="6" t="str">
        <f>VLOOKUP(B9057,Master!$A$2:$C$11,2,FALSE)</f>
        <v>America</v>
      </c>
      <c r="Q9057" s="39" t="str">
        <f>VLOOKUP(D9057,GL_Master!$A$1:$D$80,2,FALSE)</f>
        <v>PL</v>
      </c>
      <c r="R9057" s="39" t="str">
        <f>VLOOKUP(D9057,GL_Master!$A$1:$D$80,3,FALSE)</f>
        <v>Salary wages &amp; benefits</v>
      </c>
      <c r="S9057" s="39" t="str">
        <f>VLOOKUP(D9057,GL_Master!$A$1:$D$80,4,FALSE)</f>
        <v>Employee benefits expense</v>
      </c>
    </row>
    <row r="9058" spans="1:19" x14ac:dyDescent="0.25">
      <c r="A9058" s="39" t="s">
        <v>262</v>
      </c>
      <c r="B9058" s="39" t="s">
        <v>235</v>
      </c>
      <c r="C9058" s="7">
        <v>44105</v>
      </c>
      <c r="D9058" s="39" t="s">
        <v>33</v>
      </c>
      <c r="E9058" s="39">
        <v>36</v>
      </c>
      <c r="F9058" s="82">
        <f t="shared" si="423"/>
        <v>3.5999999999999997E-2</v>
      </c>
      <c r="G9058" s="39">
        <f>VLOOKUP(N9058,Currecny_M!$A$1:$P$10,2,FALSE)</f>
        <v>75</v>
      </c>
      <c r="H9058" s="39">
        <f>MATCH(C9058,Currecny_M!$A$1:$P$1,0)</f>
        <v>8</v>
      </c>
      <c r="I9058" s="39">
        <f>VLOOKUP(N9058,Currecny_M!$A$1:$P$10,MATCH(Database!C9058,Currecny_M!$A$1:$P$1,0),FALSE)</f>
        <v>79.62</v>
      </c>
      <c r="J9058" s="82">
        <f t="shared" si="424"/>
        <v>2.86632</v>
      </c>
      <c r="K9058" s="39">
        <f>VLOOKUP('Cover page'!$B$6,Currecny_M!$A$1:$P$10,MATCH(Database!C9058,Currecny_M!$A$1:$P$1,0),FALSE)</f>
        <v>1</v>
      </c>
      <c r="L9058" s="82">
        <f t="shared" si="425"/>
        <v>2.86632</v>
      </c>
      <c r="M9058" s="82">
        <f>((E9058/$F$1)*VLOOKUP(N9058,Currecny_M!$A$1:$P$10,MATCH(Database!C9058,Currecny_M!$A$1:$P$1,0),FALSE))/VLOOKUP('Cover page'!$B$6,Currecny_M!$A$1:$P$10,MATCH(Database!C9058,Currecny_M!$A$1:$P$1,0),FALSE)</f>
        <v>2.86632</v>
      </c>
      <c r="N9058" s="6" t="str">
        <f>VLOOKUP(B9058,Master!$A$2:$C$11,3,FALSE)</f>
        <v>USD</v>
      </c>
      <c r="O9058" s="6" t="str">
        <f>VLOOKUP(B9058,Master!$A$2:$C$11,2,FALSE)</f>
        <v>America</v>
      </c>
      <c r="Q9058" s="39" t="str">
        <f>VLOOKUP(D9058,GL_Master!$A$1:$D$80,2,FALSE)</f>
        <v>PL</v>
      </c>
      <c r="R9058" s="39" t="str">
        <f>VLOOKUP(D9058,GL_Master!$A$1:$D$80,3,FALSE)</f>
        <v>Staff welfare expenses</v>
      </c>
      <c r="S9058" s="39" t="str">
        <f>VLOOKUP(D9058,GL_Master!$A$1:$D$80,4,FALSE)</f>
        <v>Other staff welfare</v>
      </c>
    </row>
    <row r="9059" spans="1:19" x14ac:dyDescent="0.25">
      <c r="A9059" s="39" t="s">
        <v>262</v>
      </c>
      <c r="B9059" s="39" t="s">
        <v>235</v>
      </c>
      <c r="C9059" s="7">
        <v>44105</v>
      </c>
      <c r="D9059" s="39" t="s">
        <v>94</v>
      </c>
      <c r="E9059" s="39">
        <v>218</v>
      </c>
      <c r="F9059" s="82">
        <f t="shared" si="423"/>
        <v>0.218</v>
      </c>
      <c r="G9059" s="39">
        <f>VLOOKUP(N9059,Currecny_M!$A$1:$P$10,2,FALSE)</f>
        <v>75</v>
      </c>
      <c r="H9059" s="39">
        <f>MATCH(C9059,Currecny_M!$A$1:$P$1,0)</f>
        <v>8</v>
      </c>
      <c r="I9059" s="39">
        <f>VLOOKUP(N9059,Currecny_M!$A$1:$P$10,MATCH(Database!C9059,Currecny_M!$A$1:$P$1,0),FALSE)</f>
        <v>79.62</v>
      </c>
      <c r="J9059" s="82">
        <f t="shared" si="424"/>
        <v>17.35716</v>
      </c>
      <c r="K9059" s="39">
        <f>VLOOKUP('Cover page'!$B$6,Currecny_M!$A$1:$P$10,MATCH(Database!C9059,Currecny_M!$A$1:$P$1,0),FALSE)</f>
        <v>1</v>
      </c>
      <c r="L9059" s="82">
        <f t="shared" si="425"/>
        <v>17.35716</v>
      </c>
      <c r="M9059" s="82">
        <f>((E9059/$F$1)*VLOOKUP(N9059,Currecny_M!$A$1:$P$10,MATCH(Database!C9059,Currecny_M!$A$1:$P$1,0),FALSE))/VLOOKUP('Cover page'!$B$6,Currecny_M!$A$1:$P$10,MATCH(Database!C9059,Currecny_M!$A$1:$P$1,0),FALSE)</f>
        <v>17.35716</v>
      </c>
      <c r="N9059" s="6" t="str">
        <f>VLOOKUP(B9059,Master!$A$2:$C$11,3,FALSE)</f>
        <v>USD</v>
      </c>
      <c r="O9059" s="6" t="str">
        <f>VLOOKUP(B9059,Master!$A$2:$C$11,2,FALSE)</f>
        <v>America</v>
      </c>
      <c r="Q9059" s="39" t="str">
        <f>VLOOKUP(D9059,GL_Master!$A$1:$D$80,2,FALSE)</f>
        <v>PL</v>
      </c>
      <c r="R9059" s="39" t="str">
        <f>VLOOKUP(D9059,GL_Master!$A$1:$D$80,3,FALSE)</f>
        <v xml:space="preserve">Gratuity expenses </v>
      </c>
      <c r="S9059" s="39" t="str">
        <f>VLOOKUP(D9059,GL_Master!$A$1:$D$80,4,FALSE)</f>
        <v>Gratuity</v>
      </c>
    </row>
    <row r="9060" spans="1:19" x14ac:dyDescent="0.25">
      <c r="A9060" s="39" t="s">
        <v>262</v>
      </c>
      <c r="B9060" s="39" t="s">
        <v>235</v>
      </c>
      <c r="C9060" s="7">
        <v>44105</v>
      </c>
      <c r="D9060" s="39" t="s">
        <v>95</v>
      </c>
      <c r="E9060" s="39">
        <v>71</v>
      </c>
      <c r="F9060" s="82">
        <f t="shared" si="423"/>
        <v>7.0999999999999994E-2</v>
      </c>
      <c r="G9060" s="39">
        <f>VLOOKUP(N9060,Currecny_M!$A$1:$P$10,2,FALSE)</f>
        <v>75</v>
      </c>
      <c r="H9060" s="39">
        <f>MATCH(C9060,Currecny_M!$A$1:$P$1,0)</f>
        <v>8</v>
      </c>
      <c r="I9060" s="39">
        <f>VLOOKUP(N9060,Currecny_M!$A$1:$P$10,MATCH(Database!C9060,Currecny_M!$A$1:$P$1,0),FALSE)</f>
        <v>79.62</v>
      </c>
      <c r="J9060" s="82">
        <f t="shared" si="424"/>
        <v>5.6530199999999997</v>
      </c>
      <c r="K9060" s="39">
        <f>VLOOKUP('Cover page'!$B$6,Currecny_M!$A$1:$P$10,MATCH(Database!C9060,Currecny_M!$A$1:$P$1,0),FALSE)</f>
        <v>1</v>
      </c>
      <c r="L9060" s="82">
        <f t="shared" si="425"/>
        <v>5.6530199999999997</v>
      </c>
      <c r="M9060" s="82">
        <f>((E9060/$F$1)*VLOOKUP(N9060,Currecny_M!$A$1:$P$10,MATCH(Database!C9060,Currecny_M!$A$1:$P$1,0),FALSE))/VLOOKUP('Cover page'!$B$6,Currecny_M!$A$1:$P$10,MATCH(Database!C9060,Currecny_M!$A$1:$P$1,0),FALSE)</f>
        <v>5.6530199999999997</v>
      </c>
      <c r="N9060" s="6" t="str">
        <f>VLOOKUP(B9060,Master!$A$2:$C$11,3,FALSE)</f>
        <v>USD</v>
      </c>
      <c r="O9060" s="6" t="str">
        <f>VLOOKUP(B9060,Master!$A$2:$C$11,2,FALSE)</f>
        <v>America</v>
      </c>
      <c r="Q9060" s="39" t="str">
        <f>VLOOKUP(D9060,GL_Master!$A$1:$D$80,2,FALSE)</f>
        <v>PL</v>
      </c>
      <c r="R9060" s="39" t="str">
        <f>VLOOKUP(D9060,GL_Master!$A$1:$D$80,3,FALSE)</f>
        <v>Salary wages &amp; benefits</v>
      </c>
      <c r="S9060" s="39" t="str">
        <f>VLOOKUP(D9060,GL_Master!$A$1:$D$80,4,FALSE)</f>
        <v>Employee benefits expense</v>
      </c>
    </row>
    <row r="9061" spans="1:19" x14ac:dyDescent="0.25">
      <c r="A9061" s="39" t="s">
        <v>262</v>
      </c>
      <c r="B9061" s="39" t="s">
        <v>235</v>
      </c>
      <c r="C9061" s="7">
        <v>44105</v>
      </c>
      <c r="D9061" s="39" t="s">
        <v>96</v>
      </c>
      <c r="E9061" s="39">
        <v>630</v>
      </c>
      <c r="F9061" s="82">
        <f t="shared" si="423"/>
        <v>0.63</v>
      </c>
      <c r="G9061" s="39">
        <f>VLOOKUP(N9061,Currecny_M!$A$1:$P$10,2,FALSE)</f>
        <v>75</v>
      </c>
      <c r="H9061" s="39">
        <f>MATCH(C9061,Currecny_M!$A$1:$P$1,0)</f>
        <v>8</v>
      </c>
      <c r="I9061" s="39">
        <f>VLOOKUP(N9061,Currecny_M!$A$1:$P$10,MATCH(Database!C9061,Currecny_M!$A$1:$P$1,0),FALSE)</f>
        <v>79.62</v>
      </c>
      <c r="J9061" s="82">
        <f t="shared" si="424"/>
        <v>50.160600000000002</v>
      </c>
      <c r="K9061" s="39">
        <f>VLOOKUP('Cover page'!$B$6,Currecny_M!$A$1:$P$10,MATCH(Database!C9061,Currecny_M!$A$1:$P$1,0),FALSE)</f>
        <v>1</v>
      </c>
      <c r="L9061" s="82">
        <f t="shared" si="425"/>
        <v>50.160600000000002</v>
      </c>
      <c r="M9061" s="82">
        <f>((E9061/$F$1)*VLOOKUP(N9061,Currecny_M!$A$1:$P$10,MATCH(Database!C9061,Currecny_M!$A$1:$P$1,0),FALSE))/VLOOKUP('Cover page'!$B$6,Currecny_M!$A$1:$P$10,MATCH(Database!C9061,Currecny_M!$A$1:$P$1,0),FALSE)</f>
        <v>50.160600000000002</v>
      </c>
      <c r="N9061" s="6" t="str">
        <f>VLOOKUP(B9061,Master!$A$2:$C$11,3,FALSE)</f>
        <v>USD</v>
      </c>
      <c r="O9061" s="6" t="str">
        <f>VLOOKUP(B9061,Master!$A$2:$C$11,2,FALSE)</f>
        <v>America</v>
      </c>
      <c r="Q9061" s="39" t="str">
        <f>VLOOKUP(D9061,GL_Master!$A$1:$D$80,2,FALSE)</f>
        <v>PL</v>
      </c>
      <c r="R9061" s="39" t="str">
        <f>VLOOKUP(D9061,GL_Master!$A$1:$D$80,3,FALSE)</f>
        <v>Salary wages &amp; benefits</v>
      </c>
      <c r="S9061" s="39" t="str">
        <f>VLOOKUP(D9061,GL_Master!$A$1:$D$80,4,FALSE)</f>
        <v>Employee benefits expense</v>
      </c>
    </row>
    <row r="9062" spans="1:19" x14ac:dyDescent="0.25">
      <c r="A9062" s="39" t="s">
        <v>262</v>
      </c>
      <c r="B9062" s="39" t="s">
        <v>235</v>
      </c>
      <c r="C9062" s="7">
        <v>44105</v>
      </c>
      <c r="D9062" s="39" t="s">
        <v>97</v>
      </c>
      <c r="E9062" s="39">
        <v>37</v>
      </c>
      <c r="F9062" s="82">
        <f t="shared" si="423"/>
        <v>3.6999999999999998E-2</v>
      </c>
      <c r="G9062" s="39">
        <f>VLOOKUP(N9062,Currecny_M!$A$1:$P$10,2,FALSE)</f>
        <v>75</v>
      </c>
      <c r="H9062" s="39">
        <f>MATCH(C9062,Currecny_M!$A$1:$P$1,0)</f>
        <v>8</v>
      </c>
      <c r="I9062" s="39">
        <f>VLOOKUP(N9062,Currecny_M!$A$1:$P$10,MATCH(Database!C9062,Currecny_M!$A$1:$P$1,0),FALSE)</f>
        <v>79.62</v>
      </c>
      <c r="J9062" s="82">
        <f t="shared" si="424"/>
        <v>2.9459400000000002</v>
      </c>
      <c r="K9062" s="39">
        <f>VLOOKUP('Cover page'!$B$6,Currecny_M!$A$1:$P$10,MATCH(Database!C9062,Currecny_M!$A$1:$P$1,0),FALSE)</f>
        <v>1</v>
      </c>
      <c r="L9062" s="82">
        <f t="shared" si="425"/>
        <v>2.9459400000000002</v>
      </c>
      <c r="M9062" s="82">
        <f>((E9062/$F$1)*VLOOKUP(N9062,Currecny_M!$A$1:$P$10,MATCH(Database!C9062,Currecny_M!$A$1:$P$1,0),FALSE))/VLOOKUP('Cover page'!$B$6,Currecny_M!$A$1:$P$10,MATCH(Database!C9062,Currecny_M!$A$1:$P$1,0),FALSE)</f>
        <v>2.9459400000000002</v>
      </c>
      <c r="N9062" s="6" t="str">
        <f>VLOOKUP(B9062,Master!$A$2:$C$11,3,FALSE)</f>
        <v>USD</v>
      </c>
      <c r="O9062" s="6" t="str">
        <f>VLOOKUP(B9062,Master!$A$2:$C$11,2,FALSE)</f>
        <v>America</v>
      </c>
      <c r="Q9062" s="39" t="str">
        <f>VLOOKUP(D9062,GL_Master!$A$1:$D$80,2,FALSE)</f>
        <v>PL</v>
      </c>
      <c r="R9062" s="39" t="str">
        <f>VLOOKUP(D9062,GL_Master!$A$1:$D$80,3,FALSE)</f>
        <v>Salary wages &amp; benefits</v>
      </c>
      <c r="S9062" s="39" t="str">
        <f>VLOOKUP(D9062,GL_Master!$A$1:$D$80,4,FALSE)</f>
        <v>Employee benefits expense</v>
      </c>
    </row>
    <row r="9063" spans="1:19" x14ac:dyDescent="0.25">
      <c r="A9063" s="39" t="s">
        <v>262</v>
      </c>
      <c r="B9063" s="39" t="s">
        <v>235</v>
      </c>
      <c r="C9063" s="7">
        <v>44105</v>
      </c>
      <c r="D9063" s="39" t="s">
        <v>98</v>
      </c>
      <c r="E9063" s="39">
        <v>71</v>
      </c>
      <c r="F9063" s="82">
        <f t="shared" si="423"/>
        <v>7.0999999999999994E-2</v>
      </c>
      <c r="G9063" s="39">
        <f>VLOOKUP(N9063,Currecny_M!$A$1:$P$10,2,FALSE)</f>
        <v>75</v>
      </c>
      <c r="H9063" s="39">
        <f>MATCH(C9063,Currecny_M!$A$1:$P$1,0)</f>
        <v>8</v>
      </c>
      <c r="I9063" s="39">
        <f>VLOOKUP(N9063,Currecny_M!$A$1:$P$10,MATCH(Database!C9063,Currecny_M!$A$1:$P$1,0),FALSE)</f>
        <v>79.62</v>
      </c>
      <c r="J9063" s="82">
        <f t="shared" si="424"/>
        <v>5.6530199999999997</v>
      </c>
      <c r="K9063" s="39">
        <f>VLOOKUP('Cover page'!$B$6,Currecny_M!$A$1:$P$10,MATCH(Database!C9063,Currecny_M!$A$1:$P$1,0),FALSE)</f>
        <v>1</v>
      </c>
      <c r="L9063" s="82">
        <f t="shared" si="425"/>
        <v>5.6530199999999997</v>
      </c>
      <c r="M9063" s="82">
        <f>((E9063/$F$1)*VLOOKUP(N9063,Currecny_M!$A$1:$P$10,MATCH(Database!C9063,Currecny_M!$A$1:$P$1,0),FALSE))/VLOOKUP('Cover page'!$B$6,Currecny_M!$A$1:$P$10,MATCH(Database!C9063,Currecny_M!$A$1:$P$1,0),FALSE)</f>
        <v>5.6530199999999997</v>
      </c>
      <c r="N9063" s="6" t="str">
        <f>VLOOKUP(B9063,Master!$A$2:$C$11,3,FALSE)</f>
        <v>USD</v>
      </c>
      <c r="O9063" s="6" t="str">
        <f>VLOOKUP(B9063,Master!$A$2:$C$11,2,FALSE)</f>
        <v>America</v>
      </c>
      <c r="Q9063" s="39" t="str">
        <f>VLOOKUP(D9063,GL_Master!$A$1:$D$80,2,FALSE)</f>
        <v>PL</v>
      </c>
      <c r="R9063" s="39" t="str">
        <f>VLOOKUP(D9063,GL_Master!$A$1:$D$80,3,FALSE)</f>
        <v>Salary wages &amp; benefits</v>
      </c>
      <c r="S9063" s="39" t="str">
        <f>VLOOKUP(D9063,GL_Master!$A$1:$D$80,4,FALSE)</f>
        <v>Employee benefits expense</v>
      </c>
    </row>
    <row r="9064" spans="1:19" x14ac:dyDescent="0.25">
      <c r="A9064" s="39" t="s">
        <v>262</v>
      </c>
      <c r="B9064" s="39" t="s">
        <v>235</v>
      </c>
      <c r="C9064" s="7">
        <v>44105</v>
      </c>
      <c r="D9064" s="39" t="s">
        <v>99</v>
      </c>
      <c r="E9064" s="39">
        <v>37</v>
      </c>
      <c r="F9064" s="82">
        <f t="shared" si="423"/>
        <v>3.6999999999999998E-2</v>
      </c>
      <c r="G9064" s="39">
        <f>VLOOKUP(N9064,Currecny_M!$A$1:$P$10,2,FALSE)</f>
        <v>75</v>
      </c>
      <c r="H9064" s="39">
        <f>MATCH(C9064,Currecny_M!$A$1:$P$1,0)</f>
        <v>8</v>
      </c>
      <c r="I9064" s="39">
        <f>VLOOKUP(N9064,Currecny_M!$A$1:$P$10,MATCH(Database!C9064,Currecny_M!$A$1:$P$1,0),FALSE)</f>
        <v>79.62</v>
      </c>
      <c r="J9064" s="82">
        <f t="shared" si="424"/>
        <v>2.9459400000000002</v>
      </c>
      <c r="K9064" s="39">
        <f>VLOOKUP('Cover page'!$B$6,Currecny_M!$A$1:$P$10,MATCH(Database!C9064,Currecny_M!$A$1:$P$1,0),FALSE)</f>
        <v>1</v>
      </c>
      <c r="L9064" s="82">
        <f t="shared" si="425"/>
        <v>2.9459400000000002</v>
      </c>
      <c r="M9064" s="82">
        <f>((E9064/$F$1)*VLOOKUP(N9064,Currecny_M!$A$1:$P$10,MATCH(Database!C9064,Currecny_M!$A$1:$P$1,0),FALSE))/VLOOKUP('Cover page'!$B$6,Currecny_M!$A$1:$P$10,MATCH(Database!C9064,Currecny_M!$A$1:$P$1,0),FALSE)</f>
        <v>2.9459400000000002</v>
      </c>
      <c r="N9064" s="6" t="str">
        <f>VLOOKUP(B9064,Master!$A$2:$C$11,3,FALSE)</f>
        <v>USD</v>
      </c>
      <c r="O9064" s="6" t="str">
        <f>VLOOKUP(B9064,Master!$A$2:$C$11,2,FALSE)</f>
        <v>America</v>
      </c>
      <c r="Q9064" s="39" t="str">
        <f>VLOOKUP(D9064,GL_Master!$A$1:$D$80,2,FALSE)</f>
        <v>PL</v>
      </c>
      <c r="R9064" s="39" t="str">
        <f>VLOOKUP(D9064,GL_Master!$A$1:$D$80,3,FALSE)</f>
        <v>Salary wages &amp; benefits</v>
      </c>
      <c r="S9064" s="39" t="str">
        <f>VLOOKUP(D9064,GL_Master!$A$1:$D$80,4,FALSE)</f>
        <v>Employee benefits expense</v>
      </c>
    </row>
    <row r="9065" spans="1:19" x14ac:dyDescent="0.25">
      <c r="A9065" s="39" t="s">
        <v>262</v>
      </c>
      <c r="B9065" s="39" t="s">
        <v>235</v>
      </c>
      <c r="C9065" s="7">
        <v>44105</v>
      </c>
      <c r="D9065" s="39" t="s">
        <v>100</v>
      </c>
      <c r="E9065" s="39">
        <v>250</v>
      </c>
      <c r="F9065" s="82">
        <f t="shared" si="423"/>
        <v>0.25</v>
      </c>
      <c r="G9065" s="39">
        <f>VLOOKUP(N9065,Currecny_M!$A$1:$P$10,2,FALSE)</f>
        <v>75</v>
      </c>
      <c r="H9065" s="39">
        <f>MATCH(C9065,Currecny_M!$A$1:$P$1,0)</f>
        <v>8</v>
      </c>
      <c r="I9065" s="39">
        <f>VLOOKUP(N9065,Currecny_M!$A$1:$P$10,MATCH(Database!C9065,Currecny_M!$A$1:$P$1,0),FALSE)</f>
        <v>79.62</v>
      </c>
      <c r="J9065" s="82">
        <f t="shared" si="424"/>
        <v>19.905000000000001</v>
      </c>
      <c r="K9065" s="39">
        <f>VLOOKUP('Cover page'!$B$6,Currecny_M!$A$1:$P$10,MATCH(Database!C9065,Currecny_M!$A$1:$P$1,0),FALSE)</f>
        <v>1</v>
      </c>
      <c r="L9065" s="82">
        <f t="shared" si="425"/>
        <v>19.905000000000001</v>
      </c>
      <c r="M9065" s="82">
        <f>((E9065/$F$1)*VLOOKUP(N9065,Currecny_M!$A$1:$P$10,MATCH(Database!C9065,Currecny_M!$A$1:$P$1,0),FALSE))/VLOOKUP('Cover page'!$B$6,Currecny_M!$A$1:$P$10,MATCH(Database!C9065,Currecny_M!$A$1:$P$1,0),FALSE)</f>
        <v>19.905000000000001</v>
      </c>
      <c r="N9065" s="6" t="str">
        <f>VLOOKUP(B9065,Master!$A$2:$C$11,3,FALSE)</f>
        <v>USD</v>
      </c>
      <c r="O9065" s="6" t="str">
        <f>VLOOKUP(B9065,Master!$A$2:$C$11,2,FALSE)</f>
        <v>America</v>
      </c>
      <c r="Q9065" s="39" t="str">
        <f>VLOOKUP(D9065,GL_Master!$A$1:$D$80,2,FALSE)</f>
        <v>PL</v>
      </c>
      <c r="R9065" s="39" t="str">
        <f>VLOOKUP(D9065,GL_Master!$A$1:$D$80,3,FALSE)</f>
        <v>Salary wages &amp; benefits</v>
      </c>
      <c r="S9065" s="39" t="str">
        <f>VLOOKUP(D9065,GL_Master!$A$1:$D$80,4,FALSE)</f>
        <v>Employee benefits expense</v>
      </c>
    </row>
    <row r="9066" spans="1:19" x14ac:dyDescent="0.25">
      <c r="A9066" s="39" t="s">
        <v>262</v>
      </c>
      <c r="B9066" s="39" t="s">
        <v>235</v>
      </c>
      <c r="C9066" s="7">
        <v>44105</v>
      </c>
      <c r="D9066" s="39" t="s">
        <v>30</v>
      </c>
      <c r="E9066" s="39">
        <v>70</v>
      </c>
      <c r="F9066" s="82">
        <f t="shared" si="423"/>
        <v>7.0000000000000007E-2</v>
      </c>
      <c r="G9066" s="39">
        <f>VLOOKUP(N9066,Currecny_M!$A$1:$P$10,2,FALSE)</f>
        <v>75</v>
      </c>
      <c r="H9066" s="39">
        <f>MATCH(C9066,Currecny_M!$A$1:$P$1,0)</f>
        <v>8</v>
      </c>
      <c r="I9066" s="39">
        <f>VLOOKUP(N9066,Currecny_M!$A$1:$P$10,MATCH(Database!C9066,Currecny_M!$A$1:$P$1,0),FALSE)</f>
        <v>79.62</v>
      </c>
      <c r="J9066" s="82">
        <f t="shared" si="424"/>
        <v>5.5734000000000012</v>
      </c>
      <c r="K9066" s="39">
        <f>VLOOKUP('Cover page'!$B$6,Currecny_M!$A$1:$P$10,MATCH(Database!C9066,Currecny_M!$A$1:$P$1,0),FALSE)</f>
        <v>1</v>
      </c>
      <c r="L9066" s="82">
        <f t="shared" si="425"/>
        <v>5.5734000000000012</v>
      </c>
      <c r="M9066" s="82">
        <f>((E9066/$F$1)*VLOOKUP(N9066,Currecny_M!$A$1:$P$10,MATCH(Database!C9066,Currecny_M!$A$1:$P$1,0),FALSE))/VLOOKUP('Cover page'!$B$6,Currecny_M!$A$1:$P$10,MATCH(Database!C9066,Currecny_M!$A$1:$P$1,0),FALSE)</f>
        <v>5.5734000000000012</v>
      </c>
      <c r="N9066" s="6" t="str">
        <f>VLOOKUP(B9066,Master!$A$2:$C$11,3,FALSE)</f>
        <v>USD</v>
      </c>
      <c r="O9066" s="6" t="str">
        <f>VLOOKUP(B9066,Master!$A$2:$C$11,2,FALSE)</f>
        <v>America</v>
      </c>
      <c r="Q9066" s="39" t="str">
        <f>VLOOKUP(D9066,GL_Master!$A$1:$D$80,2,FALSE)</f>
        <v>PL</v>
      </c>
      <c r="R9066" s="39" t="str">
        <f>VLOOKUP(D9066,GL_Master!$A$1:$D$80,3,FALSE)</f>
        <v>Travelling and conveyance</v>
      </c>
      <c r="S9066" s="39" t="str">
        <f>VLOOKUP(D9066,GL_Master!$A$1:$D$80,4,FALSE)</f>
        <v>Local conveyance</v>
      </c>
    </row>
    <row r="9067" spans="1:19" x14ac:dyDescent="0.25">
      <c r="A9067" s="39" t="s">
        <v>262</v>
      </c>
      <c r="B9067" s="39" t="s">
        <v>235</v>
      </c>
      <c r="C9067" s="7">
        <v>44105</v>
      </c>
      <c r="D9067" s="39" t="s">
        <v>31</v>
      </c>
      <c r="E9067" s="39">
        <v>35</v>
      </c>
      <c r="F9067" s="82">
        <f t="shared" si="423"/>
        <v>3.5000000000000003E-2</v>
      </c>
      <c r="G9067" s="39">
        <f>VLOOKUP(N9067,Currecny_M!$A$1:$P$10,2,FALSE)</f>
        <v>75</v>
      </c>
      <c r="H9067" s="39">
        <f>MATCH(C9067,Currecny_M!$A$1:$P$1,0)</f>
        <v>8</v>
      </c>
      <c r="I9067" s="39">
        <f>VLOOKUP(N9067,Currecny_M!$A$1:$P$10,MATCH(Database!C9067,Currecny_M!$A$1:$P$1,0),FALSE)</f>
        <v>79.62</v>
      </c>
      <c r="J9067" s="82">
        <f t="shared" si="424"/>
        <v>2.7867000000000006</v>
      </c>
      <c r="K9067" s="39">
        <f>VLOOKUP('Cover page'!$B$6,Currecny_M!$A$1:$P$10,MATCH(Database!C9067,Currecny_M!$A$1:$P$1,0),FALSE)</f>
        <v>1</v>
      </c>
      <c r="L9067" s="82">
        <f t="shared" si="425"/>
        <v>2.7867000000000006</v>
      </c>
      <c r="M9067" s="82">
        <f>((E9067/$F$1)*VLOOKUP(N9067,Currecny_M!$A$1:$P$10,MATCH(Database!C9067,Currecny_M!$A$1:$P$1,0),FALSE))/VLOOKUP('Cover page'!$B$6,Currecny_M!$A$1:$P$10,MATCH(Database!C9067,Currecny_M!$A$1:$P$1,0),FALSE)</f>
        <v>2.7867000000000006</v>
      </c>
      <c r="N9067" s="6" t="str">
        <f>VLOOKUP(B9067,Master!$A$2:$C$11,3,FALSE)</f>
        <v>USD</v>
      </c>
      <c r="O9067" s="6" t="str">
        <f>VLOOKUP(B9067,Master!$A$2:$C$11,2,FALSE)</f>
        <v>America</v>
      </c>
      <c r="Q9067" s="39" t="str">
        <f>VLOOKUP(D9067,GL_Master!$A$1:$D$80,2,FALSE)</f>
        <v>PL</v>
      </c>
      <c r="R9067" s="39" t="str">
        <f>VLOOKUP(D9067,GL_Master!$A$1:$D$80,3,FALSE)</f>
        <v>Office expenses</v>
      </c>
      <c r="S9067" s="39" t="str">
        <f>VLOOKUP(D9067,GL_Master!$A$1:$D$80,4,FALSE)</f>
        <v>Parking charges</v>
      </c>
    </row>
    <row r="9068" spans="1:19" x14ac:dyDescent="0.25">
      <c r="A9068" s="39" t="s">
        <v>262</v>
      </c>
      <c r="B9068" s="39" t="s">
        <v>235</v>
      </c>
      <c r="C9068" s="7">
        <v>44105</v>
      </c>
      <c r="D9068" s="39" t="s">
        <v>101</v>
      </c>
      <c r="E9068" s="39">
        <v>35</v>
      </c>
      <c r="F9068" s="82">
        <f t="shared" si="423"/>
        <v>3.5000000000000003E-2</v>
      </c>
      <c r="G9068" s="39">
        <f>VLOOKUP(N9068,Currecny_M!$A$1:$P$10,2,FALSE)</f>
        <v>75</v>
      </c>
      <c r="H9068" s="39">
        <f>MATCH(C9068,Currecny_M!$A$1:$P$1,0)</f>
        <v>8</v>
      </c>
      <c r="I9068" s="39">
        <f>VLOOKUP(N9068,Currecny_M!$A$1:$P$10,MATCH(Database!C9068,Currecny_M!$A$1:$P$1,0),FALSE)</f>
        <v>79.62</v>
      </c>
      <c r="J9068" s="82">
        <f t="shared" si="424"/>
        <v>2.7867000000000006</v>
      </c>
      <c r="K9068" s="39">
        <f>VLOOKUP('Cover page'!$B$6,Currecny_M!$A$1:$P$10,MATCH(Database!C9068,Currecny_M!$A$1:$P$1,0),FALSE)</f>
        <v>1</v>
      </c>
      <c r="L9068" s="82">
        <f t="shared" si="425"/>
        <v>2.7867000000000006</v>
      </c>
      <c r="M9068" s="82">
        <f>((E9068/$F$1)*VLOOKUP(N9068,Currecny_M!$A$1:$P$10,MATCH(Database!C9068,Currecny_M!$A$1:$P$1,0),FALSE))/VLOOKUP('Cover page'!$B$6,Currecny_M!$A$1:$P$10,MATCH(Database!C9068,Currecny_M!$A$1:$P$1,0),FALSE)</f>
        <v>2.7867000000000006</v>
      </c>
      <c r="N9068" s="6" t="str">
        <f>VLOOKUP(B9068,Master!$A$2:$C$11,3,FALSE)</f>
        <v>USD</v>
      </c>
      <c r="O9068" s="6" t="str">
        <f>VLOOKUP(B9068,Master!$A$2:$C$11,2,FALSE)</f>
        <v>America</v>
      </c>
      <c r="Q9068" s="39" t="str">
        <f>VLOOKUP(D9068,GL_Master!$A$1:$D$80,2,FALSE)</f>
        <v>PL</v>
      </c>
      <c r="R9068" s="39" t="str">
        <f>VLOOKUP(D9068,GL_Master!$A$1:$D$80,3,FALSE)</f>
        <v>COGS</v>
      </c>
      <c r="S9068" s="39" t="str">
        <f>VLOOKUP(D9068,GL_Master!$A$1:$D$80,4,FALSE)</f>
        <v>Purchase of other traded goods</v>
      </c>
    </row>
    <row r="9069" spans="1:19" x14ac:dyDescent="0.25">
      <c r="A9069" s="39" t="s">
        <v>262</v>
      </c>
      <c r="B9069" s="39" t="s">
        <v>235</v>
      </c>
      <c r="C9069" s="7">
        <v>44105</v>
      </c>
      <c r="D9069" s="39" t="s">
        <v>102</v>
      </c>
      <c r="E9069" s="39">
        <v>35</v>
      </c>
      <c r="F9069" s="82">
        <f t="shared" si="423"/>
        <v>3.5000000000000003E-2</v>
      </c>
      <c r="G9069" s="39">
        <f>VLOOKUP(N9069,Currecny_M!$A$1:$P$10,2,FALSE)</f>
        <v>75</v>
      </c>
      <c r="H9069" s="39">
        <f>MATCH(C9069,Currecny_M!$A$1:$P$1,0)</f>
        <v>8</v>
      </c>
      <c r="I9069" s="39">
        <f>VLOOKUP(N9069,Currecny_M!$A$1:$P$10,MATCH(Database!C9069,Currecny_M!$A$1:$P$1,0),FALSE)</f>
        <v>79.62</v>
      </c>
      <c r="J9069" s="82">
        <f t="shared" si="424"/>
        <v>2.7867000000000006</v>
      </c>
      <c r="K9069" s="39">
        <f>VLOOKUP('Cover page'!$B$6,Currecny_M!$A$1:$P$10,MATCH(Database!C9069,Currecny_M!$A$1:$P$1,0),FALSE)</f>
        <v>1</v>
      </c>
      <c r="L9069" s="82">
        <f t="shared" si="425"/>
        <v>2.7867000000000006</v>
      </c>
      <c r="M9069" s="82">
        <f>((E9069/$F$1)*VLOOKUP(N9069,Currecny_M!$A$1:$P$10,MATCH(Database!C9069,Currecny_M!$A$1:$P$1,0),FALSE))/VLOOKUP('Cover page'!$B$6,Currecny_M!$A$1:$P$10,MATCH(Database!C9069,Currecny_M!$A$1:$P$1,0),FALSE)</f>
        <v>2.7867000000000006</v>
      </c>
      <c r="N9069" s="6" t="str">
        <f>VLOOKUP(B9069,Master!$A$2:$C$11,3,FALSE)</f>
        <v>USD</v>
      </c>
      <c r="O9069" s="6" t="str">
        <f>VLOOKUP(B9069,Master!$A$2:$C$11,2,FALSE)</f>
        <v>America</v>
      </c>
      <c r="Q9069" s="39" t="str">
        <f>VLOOKUP(D9069,GL_Master!$A$1:$D$80,2,FALSE)</f>
        <v>PL</v>
      </c>
      <c r="R9069" s="39" t="str">
        <f>VLOOKUP(D9069,GL_Master!$A$1:$D$80,3,FALSE)</f>
        <v>Staff welfare expenses</v>
      </c>
      <c r="S9069" s="39" t="str">
        <f>VLOOKUP(D9069,GL_Master!$A$1:$D$80,4,FALSE)</f>
        <v>Diwali Expense</v>
      </c>
    </row>
    <row r="9070" spans="1:19" x14ac:dyDescent="0.25">
      <c r="A9070" s="39" t="s">
        <v>262</v>
      </c>
      <c r="B9070" s="39" t="s">
        <v>235</v>
      </c>
      <c r="C9070" s="7">
        <v>44105</v>
      </c>
      <c r="D9070" s="39" t="s">
        <v>20</v>
      </c>
      <c r="E9070" s="39">
        <v>73</v>
      </c>
      <c r="F9070" s="82">
        <f t="shared" si="423"/>
        <v>7.2999999999999995E-2</v>
      </c>
      <c r="G9070" s="39">
        <f>VLOOKUP(N9070,Currecny_M!$A$1:$P$10,2,FALSE)</f>
        <v>75</v>
      </c>
      <c r="H9070" s="39">
        <f>MATCH(C9070,Currecny_M!$A$1:$P$1,0)</f>
        <v>8</v>
      </c>
      <c r="I9070" s="39">
        <f>VLOOKUP(N9070,Currecny_M!$A$1:$P$10,MATCH(Database!C9070,Currecny_M!$A$1:$P$1,0),FALSE)</f>
        <v>79.62</v>
      </c>
      <c r="J9070" s="82">
        <f t="shared" si="424"/>
        <v>5.8122600000000002</v>
      </c>
      <c r="K9070" s="39">
        <f>VLOOKUP('Cover page'!$B$6,Currecny_M!$A$1:$P$10,MATCH(Database!C9070,Currecny_M!$A$1:$P$1,0),FALSE)</f>
        <v>1</v>
      </c>
      <c r="L9070" s="82">
        <f t="shared" si="425"/>
        <v>5.8122600000000002</v>
      </c>
      <c r="M9070" s="82">
        <f>((E9070/$F$1)*VLOOKUP(N9070,Currecny_M!$A$1:$P$10,MATCH(Database!C9070,Currecny_M!$A$1:$P$1,0),FALSE))/VLOOKUP('Cover page'!$B$6,Currecny_M!$A$1:$P$10,MATCH(Database!C9070,Currecny_M!$A$1:$P$1,0),FALSE)</f>
        <v>5.8122600000000002</v>
      </c>
      <c r="N9070" s="6" t="str">
        <f>VLOOKUP(B9070,Master!$A$2:$C$11,3,FALSE)</f>
        <v>USD</v>
      </c>
      <c r="O9070" s="6" t="str">
        <f>VLOOKUP(B9070,Master!$A$2:$C$11,2,FALSE)</f>
        <v>America</v>
      </c>
      <c r="Q9070" s="39" t="str">
        <f>VLOOKUP(D9070,GL_Master!$A$1:$D$80,2,FALSE)</f>
        <v>PL</v>
      </c>
      <c r="R9070" s="39" t="str">
        <f>VLOOKUP(D9070,GL_Master!$A$1:$D$80,3,FALSE)</f>
        <v>Selling and Marketing expenses</v>
      </c>
      <c r="S9070" s="39" t="str">
        <f>VLOOKUP(D9070,GL_Master!$A$1:$D$80,4,FALSE)</f>
        <v>Business promotion</v>
      </c>
    </row>
    <row r="9071" spans="1:19" x14ac:dyDescent="0.25">
      <c r="A9071" s="39" t="s">
        <v>262</v>
      </c>
      <c r="B9071" s="39" t="s">
        <v>235</v>
      </c>
      <c r="C9071" s="7">
        <v>44105</v>
      </c>
      <c r="D9071" s="39" t="s">
        <v>29</v>
      </c>
      <c r="E9071" s="39">
        <v>76</v>
      </c>
      <c r="F9071" s="82">
        <f t="shared" si="423"/>
        <v>7.5999999999999998E-2</v>
      </c>
      <c r="G9071" s="39">
        <f>VLOOKUP(N9071,Currecny_M!$A$1:$P$10,2,FALSE)</f>
        <v>75</v>
      </c>
      <c r="H9071" s="39">
        <f>MATCH(C9071,Currecny_M!$A$1:$P$1,0)</f>
        <v>8</v>
      </c>
      <c r="I9071" s="39">
        <f>VLOOKUP(N9071,Currecny_M!$A$1:$P$10,MATCH(Database!C9071,Currecny_M!$A$1:$P$1,0),FALSE)</f>
        <v>79.62</v>
      </c>
      <c r="J9071" s="82">
        <f t="shared" si="424"/>
        <v>6.0511200000000001</v>
      </c>
      <c r="K9071" s="39">
        <f>VLOOKUP('Cover page'!$B$6,Currecny_M!$A$1:$P$10,MATCH(Database!C9071,Currecny_M!$A$1:$P$1,0),FALSE)</f>
        <v>1</v>
      </c>
      <c r="L9071" s="82">
        <f t="shared" si="425"/>
        <v>6.0511200000000001</v>
      </c>
      <c r="M9071" s="82">
        <f>((E9071/$F$1)*VLOOKUP(N9071,Currecny_M!$A$1:$P$10,MATCH(Database!C9071,Currecny_M!$A$1:$P$1,0),FALSE))/VLOOKUP('Cover page'!$B$6,Currecny_M!$A$1:$P$10,MATCH(Database!C9071,Currecny_M!$A$1:$P$1,0),FALSE)</f>
        <v>6.0511200000000001</v>
      </c>
      <c r="N9071" s="6" t="str">
        <f>VLOOKUP(B9071,Master!$A$2:$C$11,3,FALSE)</f>
        <v>USD</v>
      </c>
      <c r="O9071" s="6" t="str">
        <f>VLOOKUP(B9071,Master!$A$2:$C$11,2,FALSE)</f>
        <v>America</v>
      </c>
      <c r="Q9071" s="39" t="str">
        <f>VLOOKUP(D9071,GL_Master!$A$1:$D$80,2,FALSE)</f>
        <v>PL</v>
      </c>
      <c r="R9071" s="39" t="str">
        <f>VLOOKUP(D9071,GL_Master!$A$1:$D$80,3,FALSE)</f>
        <v>Communication &amp; internet exp</v>
      </c>
      <c r="S9071" s="39" t="str">
        <f>VLOOKUP(D9071,GL_Master!$A$1:$D$80,4,FALSE)</f>
        <v>Communication cost</v>
      </c>
    </row>
    <row r="9072" spans="1:19" x14ac:dyDescent="0.25">
      <c r="A9072" s="39" t="s">
        <v>262</v>
      </c>
      <c r="B9072" s="39" t="s">
        <v>235</v>
      </c>
      <c r="C9072" s="7">
        <v>44105</v>
      </c>
      <c r="D9072" s="39" t="s">
        <v>41</v>
      </c>
      <c r="E9072" s="39">
        <v>35</v>
      </c>
      <c r="F9072" s="82">
        <f t="shared" si="423"/>
        <v>3.5000000000000003E-2</v>
      </c>
      <c r="G9072" s="39">
        <f>VLOOKUP(N9072,Currecny_M!$A$1:$P$10,2,FALSE)</f>
        <v>75</v>
      </c>
      <c r="H9072" s="39">
        <f>MATCH(C9072,Currecny_M!$A$1:$P$1,0)</f>
        <v>8</v>
      </c>
      <c r="I9072" s="39">
        <f>VLOOKUP(N9072,Currecny_M!$A$1:$P$10,MATCH(Database!C9072,Currecny_M!$A$1:$P$1,0),FALSE)</f>
        <v>79.62</v>
      </c>
      <c r="J9072" s="82">
        <f t="shared" si="424"/>
        <v>2.7867000000000006</v>
      </c>
      <c r="K9072" s="39">
        <f>VLOOKUP('Cover page'!$B$6,Currecny_M!$A$1:$P$10,MATCH(Database!C9072,Currecny_M!$A$1:$P$1,0),FALSE)</f>
        <v>1</v>
      </c>
      <c r="L9072" s="82">
        <f t="shared" si="425"/>
        <v>2.7867000000000006</v>
      </c>
      <c r="M9072" s="82">
        <f>((E9072/$F$1)*VLOOKUP(N9072,Currecny_M!$A$1:$P$10,MATCH(Database!C9072,Currecny_M!$A$1:$P$1,0),FALSE))/VLOOKUP('Cover page'!$B$6,Currecny_M!$A$1:$P$10,MATCH(Database!C9072,Currecny_M!$A$1:$P$1,0),FALSE)</f>
        <v>2.7867000000000006</v>
      </c>
      <c r="N9072" s="6" t="str">
        <f>VLOOKUP(B9072,Master!$A$2:$C$11,3,FALSE)</f>
        <v>USD</v>
      </c>
      <c r="O9072" s="6" t="str">
        <f>VLOOKUP(B9072,Master!$A$2:$C$11,2,FALSE)</f>
        <v>America</v>
      </c>
      <c r="Q9072" s="39" t="str">
        <f>VLOOKUP(D9072,GL_Master!$A$1:$D$80,2,FALSE)</f>
        <v>PL</v>
      </c>
      <c r="R9072" s="39" t="str">
        <f>VLOOKUP(D9072,GL_Master!$A$1:$D$80,3,FALSE)</f>
        <v>Communication &amp; internet exp</v>
      </c>
      <c r="S9072" s="39" t="str">
        <f>VLOOKUP(D9072,GL_Master!$A$1:$D$80,4,FALSE)</f>
        <v>Communication cost</v>
      </c>
    </row>
    <row r="9073" spans="1:19" x14ac:dyDescent="0.25">
      <c r="A9073" s="39" t="s">
        <v>262</v>
      </c>
      <c r="B9073" s="39" t="s">
        <v>235</v>
      </c>
      <c r="C9073" s="7">
        <v>44105</v>
      </c>
      <c r="D9073" s="39" t="s">
        <v>103</v>
      </c>
      <c r="E9073" s="39">
        <v>73</v>
      </c>
      <c r="F9073" s="82">
        <f t="shared" si="423"/>
        <v>7.2999999999999995E-2</v>
      </c>
      <c r="G9073" s="39">
        <f>VLOOKUP(N9073,Currecny_M!$A$1:$P$10,2,FALSE)</f>
        <v>75</v>
      </c>
      <c r="H9073" s="39">
        <f>MATCH(C9073,Currecny_M!$A$1:$P$1,0)</f>
        <v>8</v>
      </c>
      <c r="I9073" s="39">
        <f>VLOOKUP(N9073,Currecny_M!$A$1:$P$10,MATCH(Database!C9073,Currecny_M!$A$1:$P$1,0),FALSE)</f>
        <v>79.62</v>
      </c>
      <c r="J9073" s="82">
        <f t="shared" si="424"/>
        <v>5.8122600000000002</v>
      </c>
      <c r="K9073" s="39">
        <f>VLOOKUP('Cover page'!$B$6,Currecny_M!$A$1:$P$10,MATCH(Database!C9073,Currecny_M!$A$1:$P$1,0),FALSE)</f>
        <v>1</v>
      </c>
      <c r="L9073" s="82">
        <f t="shared" si="425"/>
        <v>5.8122600000000002</v>
      </c>
      <c r="M9073" s="82">
        <f>((E9073/$F$1)*VLOOKUP(N9073,Currecny_M!$A$1:$P$10,MATCH(Database!C9073,Currecny_M!$A$1:$P$1,0),FALSE))/VLOOKUP('Cover page'!$B$6,Currecny_M!$A$1:$P$10,MATCH(Database!C9073,Currecny_M!$A$1:$P$1,0),FALSE)</f>
        <v>5.8122600000000002</v>
      </c>
      <c r="N9073" s="6" t="str">
        <f>VLOOKUP(B9073,Master!$A$2:$C$11,3,FALSE)</f>
        <v>USD</v>
      </c>
      <c r="O9073" s="6" t="str">
        <f>VLOOKUP(B9073,Master!$A$2:$C$11,2,FALSE)</f>
        <v>America</v>
      </c>
      <c r="Q9073" s="39" t="str">
        <f>VLOOKUP(D9073,GL_Master!$A$1:$D$80,2,FALSE)</f>
        <v>PL</v>
      </c>
      <c r="R9073" s="39" t="str">
        <f>VLOOKUP(D9073,GL_Master!$A$1:$D$80,3,FALSE)</f>
        <v>Communication &amp; internet exp</v>
      </c>
      <c r="S9073" s="39" t="str">
        <f>VLOOKUP(D9073,GL_Master!$A$1:$D$80,4,FALSE)</f>
        <v>Communication cost</v>
      </c>
    </row>
    <row r="9074" spans="1:19" x14ac:dyDescent="0.25">
      <c r="A9074" s="39" t="s">
        <v>262</v>
      </c>
      <c r="B9074" s="39" t="s">
        <v>235</v>
      </c>
      <c r="C9074" s="7">
        <v>44105</v>
      </c>
      <c r="D9074" s="39" t="s">
        <v>104</v>
      </c>
      <c r="E9074" s="39">
        <v>109</v>
      </c>
      <c r="F9074" s="82">
        <f t="shared" si="423"/>
        <v>0.109</v>
      </c>
      <c r="G9074" s="39">
        <f>VLOOKUP(N9074,Currecny_M!$A$1:$P$10,2,FALSE)</f>
        <v>75</v>
      </c>
      <c r="H9074" s="39">
        <f>MATCH(C9074,Currecny_M!$A$1:$P$1,0)</f>
        <v>8</v>
      </c>
      <c r="I9074" s="39">
        <f>VLOOKUP(N9074,Currecny_M!$A$1:$P$10,MATCH(Database!C9074,Currecny_M!$A$1:$P$1,0),FALSE)</f>
        <v>79.62</v>
      </c>
      <c r="J9074" s="82">
        <f t="shared" si="424"/>
        <v>8.6785800000000002</v>
      </c>
      <c r="K9074" s="39">
        <f>VLOOKUP('Cover page'!$B$6,Currecny_M!$A$1:$P$10,MATCH(Database!C9074,Currecny_M!$A$1:$P$1,0),FALSE)</f>
        <v>1</v>
      </c>
      <c r="L9074" s="82">
        <f t="shared" si="425"/>
        <v>8.6785800000000002</v>
      </c>
      <c r="M9074" s="82">
        <f>((E9074/$F$1)*VLOOKUP(N9074,Currecny_M!$A$1:$P$10,MATCH(Database!C9074,Currecny_M!$A$1:$P$1,0),FALSE))/VLOOKUP('Cover page'!$B$6,Currecny_M!$A$1:$P$10,MATCH(Database!C9074,Currecny_M!$A$1:$P$1,0),FALSE)</f>
        <v>8.6785800000000002</v>
      </c>
      <c r="N9074" s="6" t="str">
        <f>VLOOKUP(B9074,Master!$A$2:$C$11,3,FALSE)</f>
        <v>USD</v>
      </c>
      <c r="O9074" s="6" t="str">
        <f>VLOOKUP(B9074,Master!$A$2:$C$11,2,FALSE)</f>
        <v>America</v>
      </c>
      <c r="Q9074" s="39" t="str">
        <f>VLOOKUP(D9074,GL_Master!$A$1:$D$80,2,FALSE)</f>
        <v>PL</v>
      </c>
      <c r="R9074" s="39" t="str">
        <f>VLOOKUP(D9074,GL_Master!$A$1:$D$80,3,FALSE)</f>
        <v>Legal &amp; Professional expenses</v>
      </c>
      <c r="S9074" s="39" t="str">
        <f>VLOOKUP(D9074,GL_Master!$A$1:$D$80,4,FALSE)</f>
        <v>Professional Fees - Others</v>
      </c>
    </row>
    <row r="9075" spans="1:19" x14ac:dyDescent="0.25">
      <c r="A9075" s="39" t="s">
        <v>262</v>
      </c>
      <c r="B9075" s="39" t="s">
        <v>235</v>
      </c>
      <c r="C9075" s="7">
        <v>44105</v>
      </c>
      <c r="D9075" s="39" t="s">
        <v>105</v>
      </c>
      <c r="E9075" s="39">
        <v>71</v>
      </c>
      <c r="F9075" s="82">
        <f t="shared" si="423"/>
        <v>7.0999999999999994E-2</v>
      </c>
      <c r="G9075" s="39">
        <f>VLOOKUP(N9075,Currecny_M!$A$1:$P$10,2,FALSE)</f>
        <v>75</v>
      </c>
      <c r="H9075" s="39">
        <f>MATCH(C9075,Currecny_M!$A$1:$P$1,0)</f>
        <v>8</v>
      </c>
      <c r="I9075" s="39">
        <f>VLOOKUP(N9075,Currecny_M!$A$1:$P$10,MATCH(Database!C9075,Currecny_M!$A$1:$P$1,0),FALSE)</f>
        <v>79.62</v>
      </c>
      <c r="J9075" s="82">
        <f t="shared" si="424"/>
        <v>5.6530199999999997</v>
      </c>
      <c r="K9075" s="39">
        <f>VLOOKUP('Cover page'!$B$6,Currecny_M!$A$1:$P$10,MATCH(Database!C9075,Currecny_M!$A$1:$P$1,0),FALSE)</f>
        <v>1</v>
      </c>
      <c r="L9075" s="82">
        <f t="shared" si="425"/>
        <v>5.6530199999999997</v>
      </c>
      <c r="M9075" s="82">
        <f>((E9075/$F$1)*VLOOKUP(N9075,Currecny_M!$A$1:$P$10,MATCH(Database!C9075,Currecny_M!$A$1:$P$1,0),FALSE))/VLOOKUP('Cover page'!$B$6,Currecny_M!$A$1:$P$10,MATCH(Database!C9075,Currecny_M!$A$1:$P$1,0),FALSE)</f>
        <v>5.6530199999999997</v>
      </c>
      <c r="N9075" s="6" t="str">
        <f>VLOOKUP(B9075,Master!$A$2:$C$11,3,FALSE)</f>
        <v>USD</v>
      </c>
      <c r="O9075" s="6" t="str">
        <f>VLOOKUP(B9075,Master!$A$2:$C$11,2,FALSE)</f>
        <v>America</v>
      </c>
      <c r="Q9075" s="39" t="str">
        <f>VLOOKUP(D9075,GL_Master!$A$1:$D$80,2,FALSE)</f>
        <v>PL</v>
      </c>
      <c r="R9075" s="39" t="str">
        <f>VLOOKUP(D9075,GL_Master!$A$1:$D$80,3,FALSE)</f>
        <v>Travelling and conveyance</v>
      </c>
      <c r="S9075" s="39" t="str">
        <f>VLOOKUP(D9075,GL_Master!$A$1:$D$80,4,FALSE)</f>
        <v>Car hiring and rental services</v>
      </c>
    </row>
    <row r="9076" spans="1:19" x14ac:dyDescent="0.25">
      <c r="A9076" s="39" t="s">
        <v>262</v>
      </c>
      <c r="B9076" s="39" t="s">
        <v>235</v>
      </c>
      <c r="C9076" s="7">
        <v>44105</v>
      </c>
      <c r="D9076" s="39" t="s">
        <v>106</v>
      </c>
      <c r="E9076" s="39">
        <v>38</v>
      </c>
      <c r="F9076" s="82">
        <f t="shared" si="423"/>
        <v>3.7999999999999999E-2</v>
      </c>
      <c r="G9076" s="39">
        <f>VLOOKUP(N9076,Currecny_M!$A$1:$P$10,2,FALSE)</f>
        <v>75</v>
      </c>
      <c r="H9076" s="39">
        <f>MATCH(C9076,Currecny_M!$A$1:$P$1,0)</f>
        <v>8</v>
      </c>
      <c r="I9076" s="39">
        <f>VLOOKUP(N9076,Currecny_M!$A$1:$P$10,MATCH(Database!C9076,Currecny_M!$A$1:$P$1,0),FALSE)</f>
        <v>79.62</v>
      </c>
      <c r="J9076" s="82">
        <f t="shared" si="424"/>
        <v>3.02556</v>
      </c>
      <c r="K9076" s="39">
        <f>VLOOKUP('Cover page'!$B$6,Currecny_M!$A$1:$P$10,MATCH(Database!C9076,Currecny_M!$A$1:$P$1,0),FALSE)</f>
        <v>1</v>
      </c>
      <c r="L9076" s="82">
        <f t="shared" si="425"/>
        <v>3.02556</v>
      </c>
      <c r="M9076" s="82">
        <f>((E9076/$F$1)*VLOOKUP(N9076,Currecny_M!$A$1:$P$10,MATCH(Database!C9076,Currecny_M!$A$1:$P$1,0),FALSE))/VLOOKUP('Cover page'!$B$6,Currecny_M!$A$1:$P$10,MATCH(Database!C9076,Currecny_M!$A$1:$P$1,0),FALSE)</f>
        <v>3.02556</v>
      </c>
      <c r="N9076" s="6" t="str">
        <f>VLOOKUP(B9076,Master!$A$2:$C$11,3,FALSE)</f>
        <v>USD</v>
      </c>
      <c r="O9076" s="6" t="str">
        <f>VLOOKUP(B9076,Master!$A$2:$C$11,2,FALSE)</f>
        <v>America</v>
      </c>
      <c r="Q9076" s="39" t="str">
        <f>VLOOKUP(D9076,GL_Master!$A$1:$D$80,2,FALSE)</f>
        <v>PL</v>
      </c>
      <c r="R9076" s="39" t="str">
        <f>VLOOKUP(D9076,GL_Master!$A$1:$D$80,3,FALSE)</f>
        <v>Communication &amp; internet exp</v>
      </c>
      <c r="S9076" s="39" t="str">
        <f>VLOOKUP(D9076,GL_Master!$A$1:$D$80,4,FALSE)</f>
        <v>Printing &amp; Stationary</v>
      </c>
    </row>
    <row r="9077" spans="1:19" x14ac:dyDescent="0.25">
      <c r="A9077" s="39" t="s">
        <v>262</v>
      </c>
      <c r="B9077" s="39" t="s">
        <v>235</v>
      </c>
      <c r="C9077" s="7">
        <v>44105</v>
      </c>
      <c r="D9077" s="39" t="s">
        <v>32</v>
      </c>
      <c r="E9077" s="39">
        <v>37</v>
      </c>
      <c r="F9077" s="82">
        <f t="shared" si="423"/>
        <v>3.6999999999999998E-2</v>
      </c>
      <c r="G9077" s="39">
        <f>VLOOKUP(N9077,Currecny_M!$A$1:$P$10,2,FALSE)</f>
        <v>75</v>
      </c>
      <c r="H9077" s="39">
        <f>MATCH(C9077,Currecny_M!$A$1:$P$1,0)</f>
        <v>8</v>
      </c>
      <c r="I9077" s="39">
        <f>VLOOKUP(N9077,Currecny_M!$A$1:$P$10,MATCH(Database!C9077,Currecny_M!$A$1:$P$1,0),FALSE)</f>
        <v>79.62</v>
      </c>
      <c r="J9077" s="82">
        <f t="shared" si="424"/>
        <v>2.9459400000000002</v>
      </c>
      <c r="K9077" s="39">
        <f>VLOOKUP('Cover page'!$B$6,Currecny_M!$A$1:$P$10,MATCH(Database!C9077,Currecny_M!$A$1:$P$1,0),FALSE)</f>
        <v>1</v>
      </c>
      <c r="L9077" s="82">
        <f t="shared" si="425"/>
        <v>2.9459400000000002</v>
      </c>
      <c r="M9077" s="82">
        <f>((E9077/$F$1)*VLOOKUP(N9077,Currecny_M!$A$1:$P$10,MATCH(Database!C9077,Currecny_M!$A$1:$P$1,0),FALSE))/VLOOKUP('Cover page'!$B$6,Currecny_M!$A$1:$P$10,MATCH(Database!C9077,Currecny_M!$A$1:$P$1,0),FALSE)</f>
        <v>2.9459400000000002</v>
      </c>
      <c r="N9077" s="6" t="str">
        <f>VLOOKUP(B9077,Master!$A$2:$C$11,3,FALSE)</f>
        <v>USD</v>
      </c>
      <c r="O9077" s="6" t="str">
        <f>VLOOKUP(B9077,Master!$A$2:$C$11,2,FALSE)</f>
        <v>America</v>
      </c>
      <c r="Q9077" s="39" t="str">
        <f>VLOOKUP(D9077,GL_Master!$A$1:$D$80,2,FALSE)</f>
        <v>PL</v>
      </c>
      <c r="R9077" s="39" t="str">
        <f>VLOOKUP(D9077,GL_Master!$A$1:$D$80,3,FALSE)</f>
        <v>Communication &amp; internet exp</v>
      </c>
      <c r="S9077" s="39" t="str">
        <f>VLOOKUP(D9077,GL_Master!$A$1:$D$80,4,FALSE)</f>
        <v>Printing &amp; Stationary</v>
      </c>
    </row>
    <row r="9078" spans="1:19" x14ac:dyDescent="0.25">
      <c r="A9078" s="39" t="s">
        <v>262</v>
      </c>
      <c r="B9078" s="39" t="s">
        <v>235</v>
      </c>
      <c r="C9078" s="7">
        <v>44105</v>
      </c>
      <c r="D9078" s="39" t="s">
        <v>35</v>
      </c>
      <c r="E9078" s="39">
        <v>111</v>
      </c>
      <c r="F9078" s="82">
        <f t="shared" si="423"/>
        <v>0.111</v>
      </c>
      <c r="G9078" s="39">
        <f>VLOOKUP(N9078,Currecny_M!$A$1:$P$10,2,FALSE)</f>
        <v>75</v>
      </c>
      <c r="H9078" s="39">
        <f>MATCH(C9078,Currecny_M!$A$1:$P$1,0)</f>
        <v>8</v>
      </c>
      <c r="I9078" s="39">
        <f>VLOOKUP(N9078,Currecny_M!$A$1:$P$10,MATCH(Database!C9078,Currecny_M!$A$1:$P$1,0),FALSE)</f>
        <v>79.62</v>
      </c>
      <c r="J9078" s="82">
        <f t="shared" si="424"/>
        <v>8.8378200000000007</v>
      </c>
      <c r="K9078" s="39">
        <f>VLOOKUP('Cover page'!$B$6,Currecny_M!$A$1:$P$10,MATCH(Database!C9078,Currecny_M!$A$1:$P$1,0),FALSE)</f>
        <v>1</v>
      </c>
      <c r="L9078" s="82">
        <f t="shared" si="425"/>
        <v>8.8378200000000007</v>
      </c>
      <c r="M9078" s="82">
        <f>((E9078/$F$1)*VLOOKUP(N9078,Currecny_M!$A$1:$P$10,MATCH(Database!C9078,Currecny_M!$A$1:$P$1,0),FALSE))/VLOOKUP('Cover page'!$B$6,Currecny_M!$A$1:$P$10,MATCH(Database!C9078,Currecny_M!$A$1:$P$1,0),FALSE)</f>
        <v>8.8378200000000007</v>
      </c>
      <c r="N9078" s="6" t="str">
        <f>VLOOKUP(B9078,Master!$A$2:$C$11,3,FALSE)</f>
        <v>USD</v>
      </c>
      <c r="O9078" s="6" t="str">
        <f>VLOOKUP(B9078,Master!$A$2:$C$11,2,FALSE)</f>
        <v>America</v>
      </c>
      <c r="Q9078" s="39" t="str">
        <f>VLOOKUP(D9078,GL_Master!$A$1:$D$80,2,FALSE)</f>
        <v>PL</v>
      </c>
      <c r="R9078" s="39" t="str">
        <f>VLOOKUP(D9078,GL_Master!$A$1:$D$80,3,FALSE)</f>
        <v>Security Expenses</v>
      </c>
      <c r="S9078" s="39" t="str">
        <f>VLOOKUP(D9078,GL_Master!$A$1:$D$80,4,FALSE)</f>
        <v>Security Expenses others</v>
      </c>
    </row>
    <row r="9079" spans="1:19" x14ac:dyDescent="0.25">
      <c r="A9079" s="39" t="s">
        <v>262</v>
      </c>
      <c r="B9079" s="39" t="s">
        <v>235</v>
      </c>
      <c r="C9079" s="7">
        <v>44105</v>
      </c>
      <c r="D9079" s="39" t="s">
        <v>38</v>
      </c>
      <c r="E9079" s="39">
        <v>36</v>
      </c>
      <c r="F9079" s="82">
        <f t="shared" si="423"/>
        <v>3.5999999999999997E-2</v>
      </c>
      <c r="G9079" s="39">
        <f>VLOOKUP(N9079,Currecny_M!$A$1:$P$10,2,FALSE)</f>
        <v>75</v>
      </c>
      <c r="H9079" s="39">
        <f>MATCH(C9079,Currecny_M!$A$1:$P$1,0)</f>
        <v>8</v>
      </c>
      <c r="I9079" s="39">
        <f>VLOOKUP(N9079,Currecny_M!$A$1:$P$10,MATCH(Database!C9079,Currecny_M!$A$1:$P$1,0),FALSE)</f>
        <v>79.62</v>
      </c>
      <c r="J9079" s="82">
        <f t="shared" si="424"/>
        <v>2.86632</v>
      </c>
      <c r="K9079" s="39">
        <f>VLOOKUP('Cover page'!$B$6,Currecny_M!$A$1:$P$10,MATCH(Database!C9079,Currecny_M!$A$1:$P$1,0),FALSE)</f>
        <v>1</v>
      </c>
      <c r="L9079" s="82">
        <f t="shared" si="425"/>
        <v>2.86632</v>
      </c>
      <c r="M9079" s="82">
        <f>((E9079/$F$1)*VLOOKUP(N9079,Currecny_M!$A$1:$P$10,MATCH(Database!C9079,Currecny_M!$A$1:$P$1,0),FALSE))/VLOOKUP('Cover page'!$B$6,Currecny_M!$A$1:$P$10,MATCH(Database!C9079,Currecny_M!$A$1:$P$1,0),FALSE)</f>
        <v>2.86632</v>
      </c>
      <c r="N9079" s="6" t="str">
        <f>VLOOKUP(B9079,Master!$A$2:$C$11,3,FALSE)</f>
        <v>USD</v>
      </c>
      <c r="O9079" s="6" t="str">
        <f>VLOOKUP(B9079,Master!$A$2:$C$11,2,FALSE)</f>
        <v>America</v>
      </c>
      <c r="Q9079" s="39" t="str">
        <f>VLOOKUP(D9079,GL_Master!$A$1:$D$80,2,FALSE)</f>
        <v>PL</v>
      </c>
      <c r="R9079" s="39" t="str">
        <f>VLOOKUP(D9079,GL_Master!$A$1:$D$80,3,FALSE)</f>
        <v>House Keeping Expenses</v>
      </c>
      <c r="S9079" s="39" t="str">
        <f>VLOOKUP(D9079,GL_Master!$A$1:$D$80,4,FALSE)</f>
        <v>House Keeping Expenses</v>
      </c>
    </row>
    <row r="9080" spans="1:19" x14ac:dyDescent="0.25">
      <c r="A9080" s="39" t="s">
        <v>262</v>
      </c>
      <c r="B9080" s="39" t="s">
        <v>235</v>
      </c>
      <c r="C9080" s="7">
        <v>44105</v>
      </c>
      <c r="D9080" s="39" t="s">
        <v>107</v>
      </c>
      <c r="E9080" s="39">
        <v>38</v>
      </c>
      <c r="F9080" s="82">
        <f t="shared" si="423"/>
        <v>3.7999999999999999E-2</v>
      </c>
      <c r="G9080" s="39">
        <f>VLOOKUP(N9080,Currecny_M!$A$1:$P$10,2,FALSE)</f>
        <v>75</v>
      </c>
      <c r="H9080" s="39">
        <f>MATCH(C9080,Currecny_M!$A$1:$P$1,0)</f>
        <v>8</v>
      </c>
      <c r="I9080" s="39">
        <f>VLOOKUP(N9080,Currecny_M!$A$1:$P$10,MATCH(Database!C9080,Currecny_M!$A$1:$P$1,0),FALSE)</f>
        <v>79.62</v>
      </c>
      <c r="J9080" s="82">
        <f t="shared" si="424"/>
        <v>3.02556</v>
      </c>
      <c r="K9080" s="39">
        <f>VLOOKUP('Cover page'!$B$6,Currecny_M!$A$1:$P$10,MATCH(Database!C9080,Currecny_M!$A$1:$P$1,0),FALSE)</f>
        <v>1</v>
      </c>
      <c r="L9080" s="82">
        <f t="shared" si="425"/>
        <v>3.02556</v>
      </c>
      <c r="M9080" s="82">
        <f>((E9080/$F$1)*VLOOKUP(N9080,Currecny_M!$A$1:$P$10,MATCH(Database!C9080,Currecny_M!$A$1:$P$1,0),FALSE))/VLOOKUP('Cover page'!$B$6,Currecny_M!$A$1:$P$10,MATCH(Database!C9080,Currecny_M!$A$1:$P$1,0),FALSE)</f>
        <v>3.02556</v>
      </c>
      <c r="N9080" s="6" t="str">
        <f>VLOOKUP(B9080,Master!$A$2:$C$11,3,FALSE)</f>
        <v>USD</v>
      </c>
      <c r="O9080" s="6" t="str">
        <f>VLOOKUP(B9080,Master!$A$2:$C$11,2,FALSE)</f>
        <v>America</v>
      </c>
      <c r="Q9080" s="39" t="str">
        <f>VLOOKUP(D9080,GL_Master!$A$1:$D$80,2,FALSE)</f>
        <v>PL</v>
      </c>
      <c r="R9080" s="39" t="str">
        <f>VLOOKUP(D9080,GL_Master!$A$1:$D$80,3,FALSE)</f>
        <v>Misc. expenses</v>
      </c>
      <c r="S9080" s="39" t="str">
        <f>VLOOKUP(D9080,GL_Master!$A$1:$D$80,4,FALSE)</f>
        <v>Repair &amp; Maintenance</v>
      </c>
    </row>
    <row r="9081" spans="1:19" x14ac:dyDescent="0.25">
      <c r="A9081" s="39" t="s">
        <v>262</v>
      </c>
      <c r="B9081" s="39" t="s">
        <v>235</v>
      </c>
      <c r="C9081" s="7">
        <v>44105</v>
      </c>
      <c r="D9081" s="39" t="s">
        <v>108</v>
      </c>
      <c r="E9081" s="39">
        <v>36</v>
      </c>
      <c r="F9081" s="82">
        <f t="shared" si="423"/>
        <v>3.5999999999999997E-2</v>
      </c>
      <c r="G9081" s="39">
        <f>VLOOKUP(N9081,Currecny_M!$A$1:$P$10,2,FALSE)</f>
        <v>75</v>
      </c>
      <c r="H9081" s="39">
        <f>MATCH(C9081,Currecny_M!$A$1:$P$1,0)</f>
        <v>8</v>
      </c>
      <c r="I9081" s="39">
        <f>VLOOKUP(N9081,Currecny_M!$A$1:$P$10,MATCH(Database!C9081,Currecny_M!$A$1:$P$1,0),FALSE)</f>
        <v>79.62</v>
      </c>
      <c r="J9081" s="82">
        <f t="shared" si="424"/>
        <v>2.86632</v>
      </c>
      <c r="K9081" s="39">
        <f>VLOOKUP('Cover page'!$B$6,Currecny_M!$A$1:$P$10,MATCH(Database!C9081,Currecny_M!$A$1:$P$1,0),FALSE)</f>
        <v>1</v>
      </c>
      <c r="L9081" s="82">
        <f t="shared" si="425"/>
        <v>2.86632</v>
      </c>
      <c r="M9081" s="82">
        <f>((E9081/$F$1)*VLOOKUP(N9081,Currecny_M!$A$1:$P$10,MATCH(Database!C9081,Currecny_M!$A$1:$P$1,0),FALSE))/VLOOKUP('Cover page'!$B$6,Currecny_M!$A$1:$P$10,MATCH(Database!C9081,Currecny_M!$A$1:$P$1,0),FALSE)</f>
        <v>2.86632</v>
      </c>
      <c r="N9081" s="6" t="str">
        <f>VLOOKUP(B9081,Master!$A$2:$C$11,3,FALSE)</f>
        <v>USD</v>
      </c>
      <c r="O9081" s="6" t="str">
        <f>VLOOKUP(B9081,Master!$A$2:$C$11,2,FALSE)</f>
        <v>America</v>
      </c>
      <c r="Q9081" s="39" t="str">
        <f>VLOOKUP(D9081,GL_Master!$A$1:$D$80,2,FALSE)</f>
        <v>PL</v>
      </c>
      <c r="R9081" s="39" t="str">
        <f>VLOOKUP(D9081,GL_Master!$A$1:$D$80,3,FALSE)</f>
        <v>Misc. expenses</v>
      </c>
      <c r="S9081" s="39" t="str">
        <f>VLOOKUP(D9081,GL_Master!$A$1:$D$80,4,FALSE)</f>
        <v>Repair &amp; Maintenance</v>
      </c>
    </row>
    <row r="9082" spans="1:19" x14ac:dyDescent="0.25">
      <c r="A9082" s="39" t="s">
        <v>262</v>
      </c>
      <c r="B9082" s="39" t="s">
        <v>235</v>
      </c>
      <c r="C9082" s="7">
        <v>44105</v>
      </c>
      <c r="D9082" s="39" t="s">
        <v>9</v>
      </c>
      <c r="E9082" s="39">
        <v>315</v>
      </c>
      <c r="F9082" s="82">
        <f t="shared" si="423"/>
        <v>0.315</v>
      </c>
      <c r="G9082" s="39">
        <f>VLOOKUP(N9082,Currecny_M!$A$1:$P$10,2,FALSE)</f>
        <v>75</v>
      </c>
      <c r="H9082" s="39">
        <f>MATCH(C9082,Currecny_M!$A$1:$P$1,0)</f>
        <v>8</v>
      </c>
      <c r="I9082" s="39">
        <f>VLOOKUP(N9082,Currecny_M!$A$1:$P$10,MATCH(Database!C9082,Currecny_M!$A$1:$P$1,0),FALSE)</f>
        <v>79.62</v>
      </c>
      <c r="J9082" s="82">
        <f t="shared" si="424"/>
        <v>25.080300000000001</v>
      </c>
      <c r="K9082" s="39">
        <f>VLOOKUP('Cover page'!$B$6,Currecny_M!$A$1:$P$10,MATCH(Database!C9082,Currecny_M!$A$1:$P$1,0),FALSE)</f>
        <v>1</v>
      </c>
      <c r="L9082" s="82">
        <f t="shared" si="425"/>
        <v>25.080300000000001</v>
      </c>
      <c r="M9082" s="82">
        <f>((E9082/$F$1)*VLOOKUP(N9082,Currecny_M!$A$1:$P$10,MATCH(Database!C9082,Currecny_M!$A$1:$P$1,0),FALSE))/VLOOKUP('Cover page'!$B$6,Currecny_M!$A$1:$P$10,MATCH(Database!C9082,Currecny_M!$A$1:$P$1,0),FALSE)</f>
        <v>25.080300000000001</v>
      </c>
      <c r="N9082" s="6" t="str">
        <f>VLOOKUP(B9082,Master!$A$2:$C$11,3,FALSE)</f>
        <v>USD</v>
      </c>
      <c r="O9082" s="6" t="str">
        <f>VLOOKUP(B9082,Master!$A$2:$C$11,2,FALSE)</f>
        <v>America</v>
      </c>
      <c r="Q9082" s="39" t="str">
        <f>VLOOKUP(D9082,GL_Master!$A$1:$D$80,2,FALSE)</f>
        <v>PL</v>
      </c>
      <c r="R9082" s="39" t="str">
        <f>VLOOKUP(D9082,GL_Master!$A$1:$D$80,3,FALSE)</f>
        <v>Rent</v>
      </c>
      <c r="S9082" s="39" t="str">
        <f>VLOOKUP(D9082,GL_Master!$A$1:$D$80,4,FALSE)</f>
        <v>Office Rent</v>
      </c>
    </row>
    <row r="9083" spans="1:19" x14ac:dyDescent="0.25">
      <c r="A9083" s="39" t="s">
        <v>262</v>
      </c>
      <c r="B9083" s="39" t="s">
        <v>235</v>
      </c>
      <c r="C9083" s="7">
        <v>44105</v>
      </c>
      <c r="D9083" s="39" t="s">
        <v>109</v>
      </c>
      <c r="E9083" s="39">
        <v>-184</v>
      </c>
      <c r="F9083" s="82">
        <f t="shared" si="423"/>
        <v>-0.184</v>
      </c>
      <c r="G9083" s="39">
        <f>VLOOKUP(N9083,Currecny_M!$A$1:$P$10,2,FALSE)</f>
        <v>75</v>
      </c>
      <c r="H9083" s="39">
        <f>MATCH(C9083,Currecny_M!$A$1:$P$1,0)</f>
        <v>8</v>
      </c>
      <c r="I9083" s="39">
        <f>VLOOKUP(N9083,Currecny_M!$A$1:$P$10,MATCH(Database!C9083,Currecny_M!$A$1:$P$1,0),FALSE)</f>
        <v>79.62</v>
      </c>
      <c r="J9083" s="82">
        <f t="shared" si="424"/>
        <v>-14.650080000000001</v>
      </c>
      <c r="K9083" s="39">
        <f>VLOOKUP('Cover page'!$B$6,Currecny_M!$A$1:$P$10,MATCH(Database!C9083,Currecny_M!$A$1:$P$1,0),FALSE)</f>
        <v>1</v>
      </c>
      <c r="L9083" s="82">
        <f t="shared" si="425"/>
        <v>-14.650080000000001</v>
      </c>
      <c r="M9083" s="82">
        <f>((E9083/$F$1)*VLOOKUP(N9083,Currecny_M!$A$1:$P$10,MATCH(Database!C9083,Currecny_M!$A$1:$P$1,0),FALSE))/VLOOKUP('Cover page'!$B$6,Currecny_M!$A$1:$P$10,MATCH(Database!C9083,Currecny_M!$A$1:$P$1,0),FALSE)</f>
        <v>-14.650080000000001</v>
      </c>
      <c r="N9083" s="6" t="str">
        <f>VLOOKUP(B9083,Master!$A$2:$C$11,3,FALSE)</f>
        <v>USD</v>
      </c>
      <c r="O9083" s="6" t="str">
        <f>VLOOKUP(B9083,Master!$A$2:$C$11,2,FALSE)</f>
        <v>America</v>
      </c>
      <c r="Q9083" s="39" t="str">
        <f>VLOOKUP(D9083,GL_Master!$A$1:$D$80,2,FALSE)</f>
        <v>PL</v>
      </c>
      <c r="R9083" s="39" t="str">
        <f>VLOOKUP(D9083,GL_Master!$A$1:$D$80,3,FALSE)</f>
        <v>Travelling and conveyance</v>
      </c>
      <c r="S9083" s="39" t="str">
        <f>VLOOKUP(D9083,GL_Master!$A$1:$D$80,4,FALSE)</f>
        <v>Travelling , hotel lodging</v>
      </c>
    </row>
    <row r="9084" spans="1:19" x14ac:dyDescent="0.25">
      <c r="A9084" s="39" t="s">
        <v>262</v>
      </c>
      <c r="B9084" s="39" t="s">
        <v>235</v>
      </c>
      <c r="C9084" s="7">
        <v>44105</v>
      </c>
      <c r="D9084" s="39" t="s">
        <v>110</v>
      </c>
      <c r="E9084" s="39">
        <v>70</v>
      </c>
      <c r="F9084" s="82">
        <f t="shared" si="423"/>
        <v>7.0000000000000007E-2</v>
      </c>
      <c r="G9084" s="39">
        <f>VLOOKUP(N9084,Currecny_M!$A$1:$P$10,2,FALSE)</f>
        <v>75</v>
      </c>
      <c r="H9084" s="39">
        <f>MATCH(C9084,Currecny_M!$A$1:$P$1,0)</f>
        <v>8</v>
      </c>
      <c r="I9084" s="39">
        <f>VLOOKUP(N9084,Currecny_M!$A$1:$P$10,MATCH(Database!C9084,Currecny_M!$A$1:$P$1,0),FALSE)</f>
        <v>79.62</v>
      </c>
      <c r="J9084" s="82">
        <f t="shared" si="424"/>
        <v>5.5734000000000012</v>
      </c>
      <c r="K9084" s="39">
        <f>VLOOKUP('Cover page'!$B$6,Currecny_M!$A$1:$P$10,MATCH(Database!C9084,Currecny_M!$A$1:$P$1,0),FALSE)</f>
        <v>1</v>
      </c>
      <c r="L9084" s="82">
        <f t="shared" si="425"/>
        <v>5.5734000000000012</v>
      </c>
      <c r="M9084" s="82">
        <f>((E9084/$F$1)*VLOOKUP(N9084,Currecny_M!$A$1:$P$10,MATCH(Database!C9084,Currecny_M!$A$1:$P$1,0),FALSE))/VLOOKUP('Cover page'!$B$6,Currecny_M!$A$1:$P$10,MATCH(Database!C9084,Currecny_M!$A$1:$P$1,0),FALSE)</f>
        <v>5.5734000000000012</v>
      </c>
      <c r="N9084" s="6" t="str">
        <f>VLOOKUP(B9084,Master!$A$2:$C$11,3,FALSE)</f>
        <v>USD</v>
      </c>
      <c r="O9084" s="6" t="str">
        <f>VLOOKUP(B9084,Master!$A$2:$C$11,2,FALSE)</f>
        <v>America</v>
      </c>
      <c r="Q9084" s="39" t="str">
        <f>VLOOKUP(D9084,GL_Master!$A$1:$D$80,2,FALSE)</f>
        <v>PL</v>
      </c>
      <c r="R9084" s="39" t="str">
        <f>VLOOKUP(D9084,GL_Master!$A$1:$D$80,3,FALSE)</f>
        <v>Travelling and conveyance</v>
      </c>
      <c r="S9084" s="39" t="str">
        <f>VLOOKUP(D9084,GL_Master!$A$1:$D$80,4,FALSE)</f>
        <v>Travelling , hotel lodging</v>
      </c>
    </row>
    <row r="9085" spans="1:19" x14ac:dyDescent="0.25">
      <c r="A9085" s="39" t="s">
        <v>262</v>
      </c>
      <c r="B9085" s="39" t="s">
        <v>235</v>
      </c>
      <c r="C9085" s="7">
        <v>44105</v>
      </c>
      <c r="D9085" s="39" t="s">
        <v>111</v>
      </c>
      <c r="E9085" s="39">
        <v>37</v>
      </c>
      <c r="F9085" s="82">
        <f t="shared" si="423"/>
        <v>3.6999999999999998E-2</v>
      </c>
      <c r="G9085" s="39">
        <f>VLOOKUP(N9085,Currecny_M!$A$1:$P$10,2,FALSE)</f>
        <v>75</v>
      </c>
      <c r="H9085" s="39">
        <f>MATCH(C9085,Currecny_M!$A$1:$P$1,0)</f>
        <v>8</v>
      </c>
      <c r="I9085" s="39">
        <f>VLOOKUP(N9085,Currecny_M!$A$1:$P$10,MATCH(Database!C9085,Currecny_M!$A$1:$P$1,0),FALSE)</f>
        <v>79.62</v>
      </c>
      <c r="J9085" s="82">
        <f t="shared" si="424"/>
        <v>2.9459400000000002</v>
      </c>
      <c r="K9085" s="39">
        <f>VLOOKUP('Cover page'!$B$6,Currecny_M!$A$1:$P$10,MATCH(Database!C9085,Currecny_M!$A$1:$P$1,0),FALSE)</f>
        <v>1</v>
      </c>
      <c r="L9085" s="82">
        <f t="shared" si="425"/>
        <v>2.9459400000000002</v>
      </c>
      <c r="M9085" s="82">
        <f>((E9085/$F$1)*VLOOKUP(N9085,Currecny_M!$A$1:$P$10,MATCH(Database!C9085,Currecny_M!$A$1:$P$1,0),FALSE))/VLOOKUP('Cover page'!$B$6,Currecny_M!$A$1:$P$10,MATCH(Database!C9085,Currecny_M!$A$1:$P$1,0),FALSE)</f>
        <v>2.9459400000000002</v>
      </c>
      <c r="N9085" s="6" t="str">
        <f>VLOOKUP(B9085,Master!$A$2:$C$11,3,FALSE)</f>
        <v>USD</v>
      </c>
      <c r="O9085" s="6" t="str">
        <f>VLOOKUP(B9085,Master!$A$2:$C$11,2,FALSE)</f>
        <v>America</v>
      </c>
      <c r="Q9085" s="39" t="str">
        <f>VLOOKUP(D9085,GL_Master!$A$1:$D$80,2,FALSE)</f>
        <v>PL</v>
      </c>
      <c r="R9085" s="39" t="str">
        <f>VLOOKUP(D9085,GL_Master!$A$1:$D$80,3,FALSE)</f>
        <v>Legal &amp; Professional expenses</v>
      </c>
      <c r="S9085" s="39" t="str">
        <f>VLOOKUP(D9085,GL_Master!$A$1:$D$80,4,FALSE)</f>
        <v>Professional Fees - Others</v>
      </c>
    </row>
    <row r="9086" spans="1:19" x14ac:dyDescent="0.25">
      <c r="A9086" s="39" t="s">
        <v>262</v>
      </c>
      <c r="B9086" s="39" t="s">
        <v>235</v>
      </c>
      <c r="C9086" s="7">
        <v>44136</v>
      </c>
      <c r="D9086" s="39" t="s">
        <v>112</v>
      </c>
      <c r="E9086" s="39">
        <v>367</v>
      </c>
      <c r="F9086" s="82">
        <f t="shared" si="423"/>
        <v>0.36699999999999999</v>
      </c>
      <c r="G9086" s="39">
        <f>VLOOKUP(N9086,Currecny_M!$A$1:$P$10,2,FALSE)</f>
        <v>75</v>
      </c>
      <c r="H9086" s="39">
        <f>MATCH(C9086,Currecny_M!$A$1:$P$1,0)</f>
        <v>9</v>
      </c>
      <c r="I9086" s="39">
        <f>VLOOKUP(N9086,Currecny_M!$A$1:$P$10,MATCH(Database!C9086,Currecny_M!$A$1:$P$1,0),FALSE)</f>
        <v>80.42</v>
      </c>
      <c r="J9086" s="82">
        <f t="shared" si="424"/>
        <v>29.514140000000001</v>
      </c>
      <c r="K9086" s="39">
        <f>VLOOKUP('Cover page'!$B$6,Currecny_M!$A$1:$P$10,MATCH(Database!C9086,Currecny_M!$A$1:$P$1,0),FALSE)</f>
        <v>1</v>
      </c>
      <c r="L9086" s="82">
        <f t="shared" si="425"/>
        <v>29.514140000000001</v>
      </c>
      <c r="M9086" s="82">
        <f>((E9086/$F$1)*VLOOKUP(N9086,Currecny_M!$A$1:$P$10,MATCH(Database!C9086,Currecny_M!$A$1:$P$1,0),FALSE))/VLOOKUP('Cover page'!$B$6,Currecny_M!$A$1:$P$10,MATCH(Database!C9086,Currecny_M!$A$1:$P$1,0),FALSE)</f>
        <v>29.514140000000001</v>
      </c>
      <c r="N9086" s="6" t="str">
        <f>VLOOKUP(B9086,Master!$A$2:$C$11,3,FALSE)</f>
        <v>USD</v>
      </c>
      <c r="O9086" s="6" t="str">
        <f>VLOOKUP(B9086,Master!$A$2:$C$11,2,FALSE)</f>
        <v>America</v>
      </c>
      <c r="Q9086" s="39" t="str">
        <f>VLOOKUP(D9086,GL_Master!$A$1:$D$80,2,FALSE)</f>
        <v>PL</v>
      </c>
      <c r="R9086" s="39" t="str">
        <f>VLOOKUP(D9086,GL_Master!$A$1:$D$80,3,FALSE)</f>
        <v>Finance Cost</v>
      </c>
      <c r="S9086" s="39" t="str">
        <f>VLOOKUP(D9086,GL_Master!$A$1:$D$80,4,FALSE)</f>
        <v>Interest expense</v>
      </c>
    </row>
    <row r="9087" spans="1:19" x14ac:dyDescent="0.25">
      <c r="A9087" s="39" t="s">
        <v>262</v>
      </c>
      <c r="B9087" s="39" t="s">
        <v>235</v>
      </c>
      <c r="C9087" s="7">
        <v>44136</v>
      </c>
      <c r="D9087" s="39" t="s">
        <v>25</v>
      </c>
      <c r="E9087" s="39">
        <v>3370</v>
      </c>
      <c r="F9087" s="82">
        <f t="shared" si="423"/>
        <v>3.37</v>
      </c>
      <c r="G9087" s="39">
        <f>VLOOKUP(N9087,Currecny_M!$A$1:$P$10,2,FALSE)</f>
        <v>75</v>
      </c>
      <c r="H9087" s="39">
        <f>MATCH(C9087,Currecny_M!$A$1:$P$1,0)</f>
        <v>9</v>
      </c>
      <c r="I9087" s="39">
        <f>VLOOKUP(N9087,Currecny_M!$A$1:$P$10,MATCH(Database!C9087,Currecny_M!$A$1:$P$1,0),FALSE)</f>
        <v>80.42</v>
      </c>
      <c r="J9087" s="82">
        <f t="shared" si="424"/>
        <v>271.0154</v>
      </c>
      <c r="K9087" s="39">
        <f>VLOOKUP('Cover page'!$B$6,Currecny_M!$A$1:$P$10,MATCH(Database!C9087,Currecny_M!$A$1:$P$1,0),FALSE)</f>
        <v>1</v>
      </c>
      <c r="L9087" s="82">
        <f t="shared" si="425"/>
        <v>271.0154</v>
      </c>
      <c r="M9087" s="82">
        <f>((E9087/$F$1)*VLOOKUP(N9087,Currecny_M!$A$1:$P$10,MATCH(Database!C9087,Currecny_M!$A$1:$P$1,0),FALSE))/VLOOKUP('Cover page'!$B$6,Currecny_M!$A$1:$P$10,MATCH(Database!C9087,Currecny_M!$A$1:$P$1,0),FALSE)</f>
        <v>271.0154</v>
      </c>
      <c r="N9087" s="6" t="str">
        <f>VLOOKUP(B9087,Master!$A$2:$C$11,3,FALSE)</f>
        <v>USD</v>
      </c>
      <c r="O9087" s="6" t="str">
        <f>VLOOKUP(B9087,Master!$A$2:$C$11,2,FALSE)</f>
        <v>America</v>
      </c>
      <c r="Q9087" s="39" t="str">
        <f>VLOOKUP(D9087,GL_Master!$A$1:$D$80,2,FALSE)</f>
        <v>PL</v>
      </c>
      <c r="R9087" s="39" t="str">
        <f>VLOOKUP(D9087,GL_Master!$A$1:$D$80,3,FALSE)</f>
        <v>Depreciation</v>
      </c>
      <c r="S9087" s="39" t="str">
        <f>VLOOKUP(D9087,GL_Master!$A$1:$D$80,4,FALSE)</f>
        <v>Depreciation</v>
      </c>
    </row>
    <row r="9088" spans="1:19" x14ac:dyDescent="0.25">
      <c r="A9088" s="39" t="s">
        <v>262</v>
      </c>
      <c r="B9088" s="39" t="s">
        <v>235</v>
      </c>
      <c r="C9088" s="7">
        <v>44136</v>
      </c>
      <c r="D9088" s="39" t="s">
        <v>51</v>
      </c>
      <c r="E9088" s="39">
        <v>-34667</v>
      </c>
      <c r="F9088" s="82">
        <f t="shared" si="423"/>
        <v>-34.667000000000002</v>
      </c>
      <c r="G9088" s="39">
        <f>VLOOKUP(N9088,Currecny_M!$A$1:$P$10,2,FALSE)</f>
        <v>75</v>
      </c>
      <c r="H9088" s="39">
        <f>MATCH(C9088,Currecny_M!$A$1:$P$1,0)</f>
        <v>9</v>
      </c>
      <c r="I9088" s="39">
        <f>VLOOKUP(N9088,Currecny_M!$A$1:$P$10,MATCH(Database!C9088,Currecny_M!$A$1:$P$1,0),FALSE)</f>
        <v>80.42</v>
      </c>
      <c r="J9088" s="82">
        <f t="shared" si="424"/>
        <v>-2787.9201400000002</v>
      </c>
      <c r="K9088" s="39">
        <f>VLOOKUP('Cover page'!$B$6,Currecny_M!$A$1:$P$10,MATCH(Database!C9088,Currecny_M!$A$1:$P$1,0),FALSE)</f>
        <v>1</v>
      </c>
      <c r="L9088" s="82">
        <f t="shared" si="425"/>
        <v>-2787.9201400000002</v>
      </c>
      <c r="M9088" s="82">
        <f>((E9088/$F$1)*VLOOKUP(N9088,Currecny_M!$A$1:$P$10,MATCH(Database!C9088,Currecny_M!$A$1:$P$1,0),FALSE))/VLOOKUP('Cover page'!$B$6,Currecny_M!$A$1:$P$10,MATCH(Database!C9088,Currecny_M!$A$1:$P$1,0),FALSE)</f>
        <v>-2787.9201400000002</v>
      </c>
      <c r="N9088" s="6" t="str">
        <f>VLOOKUP(B9088,Master!$A$2:$C$11,3,FALSE)</f>
        <v>USD</v>
      </c>
      <c r="O9088" s="6" t="str">
        <f>VLOOKUP(B9088,Master!$A$2:$C$11,2,FALSE)</f>
        <v>America</v>
      </c>
      <c r="Q9088" s="39" t="str">
        <f>VLOOKUP(D9088,GL_Master!$A$1:$D$80,2,FALSE)</f>
        <v>BS</v>
      </c>
      <c r="R9088" s="39" t="str">
        <f>VLOOKUP(D9088,GL_Master!$A$1:$D$80,3,FALSE)</f>
        <v>Share Capital</v>
      </c>
      <c r="S9088" s="39" t="str">
        <f>VLOOKUP(D9088,GL_Master!$A$1:$D$80,4,FALSE)</f>
        <v>Equity shares</v>
      </c>
    </row>
    <row r="9089" spans="1:19" x14ac:dyDescent="0.25">
      <c r="A9089" s="39" t="s">
        <v>262</v>
      </c>
      <c r="B9089" s="39" t="s">
        <v>235</v>
      </c>
      <c r="C9089" s="7">
        <v>44136</v>
      </c>
      <c r="D9089" s="39" t="s">
        <v>52</v>
      </c>
      <c r="E9089" s="39">
        <v>-66421</v>
      </c>
      <c r="F9089" s="82">
        <f t="shared" si="423"/>
        <v>-66.421000000000006</v>
      </c>
      <c r="G9089" s="39">
        <f>VLOOKUP(N9089,Currecny_M!$A$1:$P$10,2,FALSE)</f>
        <v>75</v>
      </c>
      <c r="H9089" s="39">
        <f>MATCH(C9089,Currecny_M!$A$1:$P$1,0)</f>
        <v>9</v>
      </c>
      <c r="I9089" s="39">
        <f>VLOOKUP(N9089,Currecny_M!$A$1:$P$10,MATCH(Database!C9089,Currecny_M!$A$1:$P$1,0),FALSE)</f>
        <v>80.42</v>
      </c>
      <c r="J9089" s="82">
        <f t="shared" si="424"/>
        <v>-5341.5768200000002</v>
      </c>
      <c r="K9089" s="39">
        <f>VLOOKUP('Cover page'!$B$6,Currecny_M!$A$1:$P$10,MATCH(Database!C9089,Currecny_M!$A$1:$P$1,0),FALSE)</f>
        <v>1</v>
      </c>
      <c r="L9089" s="82">
        <f t="shared" si="425"/>
        <v>-5341.5768200000002</v>
      </c>
      <c r="M9089" s="82">
        <f>((E9089/$F$1)*VLOOKUP(N9089,Currecny_M!$A$1:$P$10,MATCH(Database!C9089,Currecny_M!$A$1:$P$1,0),FALSE))/VLOOKUP('Cover page'!$B$6,Currecny_M!$A$1:$P$10,MATCH(Database!C9089,Currecny_M!$A$1:$P$1,0),FALSE)</f>
        <v>-5341.5768200000002</v>
      </c>
      <c r="N9089" s="6" t="str">
        <f>VLOOKUP(B9089,Master!$A$2:$C$11,3,FALSE)</f>
        <v>USD</v>
      </c>
      <c r="O9089" s="6" t="str">
        <f>VLOOKUP(B9089,Master!$A$2:$C$11,2,FALSE)</f>
        <v>America</v>
      </c>
      <c r="Q9089" s="39" t="str">
        <f>VLOOKUP(D9089,GL_Master!$A$1:$D$80,2,FALSE)</f>
        <v>BS</v>
      </c>
      <c r="R9089" s="39" t="str">
        <f>VLOOKUP(D9089,GL_Master!$A$1:$D$80,3,FALSE)</f>
        <v>Reserve and Surplus</v>
      </c>
      <c r="S9089" s="39" t="str">
        <f>VLOOKUP(D9089,GL_Master!$A$1:$D$80,4,FALSE)</f>
        <v>Reserves at the commencement of the year</v>
      </c>
    </row>
    <row r="9090" spans="1:19" x14ac:dyDescent="0.25">
      <c r="A9090" s="39" t="s">
        <v>262</v>
      </c>
      <c r="B9090" s="39" t="s">
        <v>235</v>
      </c>
      <c r="C9090" s="7">
        <v>44136</v>
      </c>
      <c r="D9090" s="39" t="s">
        <v>53</v>
      </c>
      <c r="E9090" s="39">
        <v>-1973</v>
      </c>
      <c r="F9090" s="82">
        <f t="shared" si="423"/>
        <v>-1.9730000000000001</v>
      </c>
      <c r="G9090" s="39">
        <f>VLOOKUP(N9090,Currecny_M!$A$1:$P$10,2,FALSE)</f>
        <v>75</v>
      </c>
      <c r="H9090" s="39">
        <f>MATCH(C9090,Currecny_M!$A$1:$P$1,0)</f>
        <v>9</v>
      </c>
      <c r="I9090" s="39">
        <f>VLOOKUP(N9090,Currecny_M!$A$1:$P$10,MATCH(Database!C9090,Currecny_M!$A$1:$P$1,0),FALSE)</f>
        <v>80.42</v>
      </c>
      <c r="J9090" s="82">
        <f t="shared" si="424"/>
        <v>-158.66866000000002</v>
      </c>
      <c r="K9090" s="39">
        <f>VLOOKUP('Cover page'!$B$6,Currecny_M!$A$1:$P$10,MATCH(Database!C9090,Currecny_M!$A$1:$P$1,0),FALSE)</f>
        <v>1</v>
      </c>
      <c r="L9090" s="82">
        <f t="shared" si="425"/>
        <v>-158.66866000000002</v>
      </c>
      <c r="M9090" s="82">
        <f>((E9090/$F$1)*VLOOKUP(N9090,Currecny_M!$A$1:$P$10,MATCH(Database!C9090,Currecny_M!$A$1:$P$1,0),FALSE))/VLOOKUP('Cover page'!$B$6,Currecny_M!$A$1:$P$10,MATCH(Database!C9090,Currecny_M!$A$1:$P$1,0),FALSE)</f>
        <v>-158.66866000000002</v>
      </c>
      <c r="N9090" s="6" t="str">
        <f>VLOOKUP(B9090,Master!$A$2:$C$11,3,FALSE)</f>
        <v>USD</v>
      </c>
      <c r="O9090" s="6" t="str">
        <f>VLOOKUP(B9090,Master!$A$2:$C$11,2,FALSE)</f>
        <v>America</v>
      </c>
      <c r="Q9090" s="39" t="str">
        <f>VLOOKUP(D9090,GL_Master!$A$1:$D$80,2,FALSE)</f>
        <v>BS</v>
      </c>
      <c r="R9090" s="39" t="str">
        <f>VLOOKUP(D9090,GL_Master!$A$1:$D$80,3,FALSE)</f>
        <v>Loan Fund</v>
      </c>
      <c r="S9090" s="39" t="str">
        <f>VLOOKUP(D9090,GL_Master!$A$1:$D$80,4,FALSE)</f>
        <v>Term Loan</v>
      </c>
    </row>
    <row r="9091" spans="1:19" x14ac:dyDescent="0.25">
      <c r="A9091" s="39" t="s">
        <v>262</v>
      </c>
      <c r="B9091" s="39" t="s">
        <v>235</v>
      </c>
      <c r="C9091" s="7">
        <v>44136</v>
      </c>
      <c r="D9091" s="39" t="s">
        <v>54</v>
      </c>
      <c r="E9091" s="39">
        <v>71</v>
      </c>
      <c r="F9091" s="82">
        <f t="shared" si="423"/>
        <v>7.0999999999999994E-2</v>
      </c>
      <c r="G9091" s="39">
        <f>VLOOKUP(N9091,Currecny_M!$A$1:$P$10,2,FALSE)</f>
        <v>75</v>
      </c>
      <c r="H9091" s="39">
        <f>MATCH(C9091,Currecny_M!$A$1:$P$1,0)</f>
        <v>9</v>
      </c>
      <c r="I9091" s="39">
        <f>VLOOKUP(N9091,Currecny_M!$A$1:$P$10,MATCH(Database!C9091,Currecny_M!$A$1:$P$1,0),FALSE)</f>
        <v>80.42</v>
      </c>
      <c r="J9091" s="82">
        <f t="shared" si="424"/>
        <v>5.7098199999999997</v>
      </c>
      <c r="K9091" s="39">
        <f>VLOOKUP('Cover page'!$B$6,Currecny_M!$A$1:$P$10,MATCH(Database!C9091,Currecny_M!$A$1:$P$1,0),FALSE)</f>
        <v>1</v>
      </c>
      <c r="L9091" s="82">
        <f t="shared" si="425"/>
        <v>5.7098199999999997</v>
      </c>
      <c r="M9091" s="82">
        <f>((E9091/$F$1)*VLOOKUP(N9091,Currecny_M!$A$1:$P$10,MATCH(Database!C9091,Currecny_M!$A$1:$P$1,0),FALSE))/VLOOKUP('Cover page'!$B$6,Currecny_M!$A$1:$P$10,MATCH(Database!C9091,Currecny_M!$A$1:$P$1,0),FALSE)</f>
        <v>5.7098199999999997</v>
      </c>
      <c r="N9091" s="6" t="str">
        <f>VLOOKUP(B9091,Master!$A$2:$C$11,3,FALSE)</f>
        <v>USD</v>
      </c>
      <c r="O9091" s="6" t="str">
        <f>VLOOKUP(B9091,Master!$A$2:$C$11,2,FALSE)</f>
        <v>America</v>
      </c>
      <c r="Q9091" s="39" t="str">
        <f>VLOOKUP(D9091,GL_Master!$A$1:$D$80,2,FALSE)</f>
        <v>BS</v>
      </c>
      <c r="R9091" s="39" t="str">
        <f>VLOOKUP(D9091,GL_Master!$A$1:$D$80,3,FALSE)</f>
        <v>Trade Payables</v>
      </c>
      <c r="S9091" s="39" t="str">
        <f>VLOOKUP(D9091,GL_Master!$A$1:$D$80,4,FALSE)</f>
        <v>Trade payable</v>
      </c>
    </row>
    <row r="9092" spans="1:19" x14ac:dyDescent="0.25">
      <c r="A9092" s="39" t="s">
        <v>262</v>
      </c>
      <c r="B9092" s="39" t="s">
        <v>235</v>
      </c>
      <c r="C9092" s="7">
        <v>44136</v>
      </c>
      <c r="D9092" s="39" t="s">
        <v>34</v>
      </c>
      <c r="E9092" s="39">
        <v>-1945</v>
      </c>
      <c r="F9092" s="82">
        <f t="shared" ref="F9092:F9155" si="426">E9092/$F$1</f>
        <v>-1.9450000000000001</v>
      </c>
      <c r="G9092" s="39">
        <f>VLOOKUP(N9092,Currecny_M!$A$1:$P$10,2,FALSE)</f>
        <v>75</v>
      </c>
      <c r="H9092" s="39">
        <f>MATCH(C9092,Currecny_M!$A$1:$P$1,0)</f>
        <v>9</v>
      </c>
      <c r="I9092" s="39">
        <f>VLOOKUP(N9092,Currecny_M!$A$1:$P$10,MATCH(Database!C9092,Currecny_M!$A$1:$P$1,0),FALSE)</f>
        <v>80.42</v>
      </c>
      <c r="J9092" s="82">
        <f t="shared" ref="J9092:J9155" si="427">F9092*I9092</f>
        <v>-156.4169</v>
      </c>
      <c r="K9092" s="39">
        <f>VLOOKUP('Cover page'!$B$6,Currecny_M!$A$1:$P$10,MATCH(Database!C9092,Currecny_M!$A$1:$P$1,0),FALSE)</f>
        <v>1</v>
      </c>
      <c r="L9092" s="82">
        <f t="shared" ref="L9092:L9155" si="428">J9092/K9092</f>
        <v>-156.4169</v>
      </c>
      <c r="M9092" s="82">
        <f>((E9092/$F$1)*VLOOKUP(N9092,Currecny_M!$A$1:$P$10,MATCH(Database!C9092,Currecny_M!$A$1:$P$1,0),FALSE))/VLOOKUP('Cover page'!$B$6,Currecny_M!$A$1:$P$10,MATCH(Database!C9092,Currecny_M!$A$1:$P$1,0),FALSE)</f>
        <v>-156.4169</v>
      </c>
      <c r="N9092" s="6" t="str">
        <f>VLOOKUP(B9092,Master!$A$2:$C$11,3,FALSE)</f>
        <v>USD</v>
      </c>
      <c r="O9092" s="6" t="str">
        <f>VLOOKUP(B9092,Master!$A$2:$C$11,2,FALSE)</f>
        <v>America</v>
      </c>
      <c r="Q9092" s="39" t="str">
        <f>VLOOKUP(D9092,GL_Master!$A$1:$D$80,2,FALSE)</f>
        <v>BS</v>
      </c>
      <c r="R9092" s="39" t="str">
        <f>VLOOKUP(D9092,GL_Master!$A$1:$D$80,3,FALSE)</f>
        <v>Provisions</v>
      </c>
      <c r="S9092" s="39" t="str">
        <f>VLOOKUP(D9092,GL_Master!$A$1:$D$80,4,FALSE)</f>
        <v>Expenses payables</v>
      </c>
    </row>
    <row r="9093" spans="1:19" x14ac:dyDescent="0.25">
      <c r="A9093" s="39" t="s">
        <v>262</v>
      </c>
      <c r="B9093" s="39" t="s">
        <v>235</v>
      </c>
      <c r="C9093" s="7">
        <v>44136</v>
      </c>
      <c r="D9093" s="39" t="s">
        <v>18</v>
      </c>
      <c r="E9093" s="39">
        <v>-1107</v>
      </c>
      <c r="F9093" s="82">
        <f t="shared" si="426"/>
        <v>-1.107</v>
      </c>
      <c r="G9093" s="39">
        <f>VLOOKUP(N9093,Currecny_M!$A$1:$P$10,2,FALSE)</f>
        <v>75</v>
      </c>
      <c r="H9093" s="39">
        <f>MATCH(C9093,Currecny_M!$A$1:$P$1,0)</f>
        <v>9</v>
      </c>
      <c r="I9093" s="39">
        <f>VLOOKUP(N9093,Currecny_M!$A$1:$P$10,MATCH(Database!C9093,Currecny_M!$A$1:$P$1,0),FALSE)</f>
        <v>80.42</v>
      </c>
      <c r="J9093" s="82">
        <f t="shared" si="427"/>
        <v>-89.024940000000001</v>
      </c>
      <c r="K9093" s="39">
        <f>VLOOKUP('Cover page'!$B$6,Currecny_M!$A$1:$P$10,MATCH(Database!C9093,Currecny_M!$A$1:$P$1,0),FALSE)</f>
        <v>1</v>
      </c>
      <c r="L9093" s="82">
        <f t="shared" si="428"/>
        <v>-89.024940000000001</v>
      </c>
      <c r="M9093" s="82">
        <f>((E9093/$F$1)*VLOOKUP(N9093,Currecny_M!$A$1:$P$10,MATCH(Database!C9093,Currecny_M!$A$1:$P$1,0),FALSE))/VLOOKUP('Cover page'!$B$6,Currecny_M!$A$1:$P$10,MATCH(Database!C9093,Currecny_M!$A$1:$P$1,0),FALSE)</f>
        <v>-89.024940000000001</v>
      </c>
      <c r="N9093" s="6" t="str">
        <f>VLOOKUP(B9093,Master!$A$2:$C$11,3,FALSE)</f>
        <v>USD</v>
      </c>
      <c r="O9093" s="6" t="str">
        <f>VLOOKUP(B9093,Master!$A$2:$C$11,2,FALSE)</f>
        <v>America</v>
      </c>
      <c r="Q9093" s="39" t="str">
        <f>VLOOKUP(D9093,GL_Master!$A$1:$D$80,2,FALSE)</f>
        <v>BS</v>
      </c>
      <c r="R9093" s="39" t="str">
        <f>VLOOKUP(D9093,GL_Master!$A$1:$D$80,3,FALSE)</f>
        <v>Other current liabilities</v>
      </c>
      <c r="S9093" s="39" t="str">
        <f>VLOOKUP(D9093,GL_Master!$A$1:$D$80,4,FALSE)</f>
        <v>Employee related liabilities</v>
      </c>
    </row>
    <row r="9094" spans="1:19" x14ac:dyDescent="0.25">
      <c r="A9094" s="39" t="s">
        <v>262</v>
      </c>
      <c r="B9094" s="39" t="s">
        <v>235</v>
      </c>
      <c r="C9094" s="7">
        <v>44136</v>
      </c>
      <c r="D9094" s="39" t="s">
        <v>55</v>
      </c>
      <c r="E9094" s="39">
        <v>-143</v>
      </c>
      <c r="F9094" s="82">
        <f t="shared" si="426"/>
        <v>-0.14299999999999999</v>
      </c>
      <c r="G9094" s="39">
        <f>VLOOKUP(N9094,Currecny_M!$A$1:$P$10,2,FALSE)</f>
        <v>75</v>
      </c>
      <c r="H9094" s="39">
        <f>MATCH(C9094,Currecny_M!$A$1:$P$1,0)</f>
        <v>9</v>
      </c>
      <c r="I9094" s="39">
        <f>VLOOKUP(N9094,Currecny_M!$A$1:$P$10,MATCH(Database!C9094,Currecny_M!$A$1:$P$1,0),FALSE)</f>
        <v>80.42</v>
      </c>
      <c r="J9094" s="82">
        <f t="shared" si="427"/>
        <v>-11.50006</v>
      </c>
      <c r="K9094" s="39">
        <f>VLOOKUP('Cover page'!$B$6,Currecny_M!$A$1:$P$10,MATCH(Database!C9094,Currecny_M!$A$1:$P$1,0),FALSE)</f>
        <v>1</v>
      </c>
      <c r="L9094" s="82">
        <f t="shared" si="428"/>
        <v>-11.50006</v>
      </c>
      <c r="M9094" s="82">
        <f>((E9094/$F$1)*VLOOKUP(N9094,Currecny_M!$A$1:$P$10,MATCH(Database!C9094,Currecny_M!$A$1:$P$1,0),FALSE))/VLOOKUP('Cover page'!$B$6,Currecny_M!$A$1:$P$10,MATCH(Database!C9094,Currecny_M!$A$1:$P$1,0),FALSE)</f>
        <v>-11.50006</v>
      </c>
      <c r="N9094" s="6" t="str">
        <f>VLOOKUP(B9094,Master!$A$2:$C$11,3,FALSE)</f>
        <v>USD</v>
      </c>
      <c r="O9094" s="6" t="str">
        <f>VLOOKUP(B9094,Master!$A$2:$C$11,2,FALSE)</f>
        <v>America</v>
      </c>
      <c r="Q9094" s="39" t="str">
        <f>VLOOKUP(D9094,GL_Master!$A$1:$D$80,2,FALSE)</f>
        <v>BS</v>
      </c>
      <c r="R9094" s="39" t="str">
        <f>VLOOKUP(D9094,GL_Master!$A$1:$D$80,3,FALSE)</f>
        <v>Other current liabilities</v>
      </c>
      <c r="S9094" s="39" t="str">
        <f>VLOOKUP(D9094,GL_Master!$A$1:$D$80,4,FALSE)</f>
        <v>Security deposit received</v>
      </c>
    </row>
    <row r="9095" spans="1:19" x14ac:dyDescent="0.25">
      <c r="A9095" s="39" t="s">
        <v>262</v>
      </c>
      <c r="B9095" s="39" t="s">
        <v>235</v>
      </c>
      <c r="C9095" s="7">
        <v>44136</v>
      </c>
      <c r="D9095" s="39" t="s">
        <v>56</v>
      </c>
      <c r="E9095" s="39">
        <v>-38</v>
      </c>
      <c r="F9095" s="82">
        <f t="shared" si="426"/>
        <v>-3.7999999999999999E-2</v>
      </c>
      <c r="G9095" s="39">
        <f>VLOOKUP(N9095,Currecny_M!$A$1:$P$10,2,FALSE)</f>
        <v>75</v>
      </c>
      <c r="H9095" s="39">
        <f>MATCH(C9095,Currecny_M!$A$1:$P$1,0)</f>
        <v>9</v>
      </c>
      <c r="I9095" s="39">
        <f>VLOOKUP(N9095,Currecny_M!$A$1:$P$10,MATCH(Database!C9095,Currecny_M!$A$1:$P$1,0),FALSE)</f>
        <v>80.42</v>
      </c>
      <c r="J9095" s="82">
        <f t="shared" si="427"/>
        <v>-3.0559599999999998</v>
      </c>
      <c r="K9095" s="39">
        <f>VLOOKUP('Cover page'!$B$6,Currecny_M!$A$1:$P$10,MATCH(Database!C9095,Currecny_M!$A$1:$P$1,0),FALSE)</f>
        <v>1</v>
      </c>
      <c r="L9095" s="82">
        <f t="shared" si="428"/>
        <v>-3.0559599999999998</v>
      </c>
      <c r="M9095" s="82">
        <f>((E9095/$F$1)*VLOOKUP(N9095,Currecny_M!$A$1:$P$10,MATCH(Database!C9095,Currecny_M!$A$1:$P$1,0),FALSE))/VLOOKUP('Cover page'!$B$6,Currecny_M!$A$1:$P$10,MATCH(Database!C9095,Currecny_M!$A$1:$P$1,0),FALSE)</f>
        <v>-3.0559599999999998</v>
      </c>
      <c r="N9095" s="6" t="str">
        <f>VLOOKUP(B9095,Master!$A$2:$C$11,3,FALSE)</f>
        <v>USD</v>
      </c>
      <c r="O9095" s="6" t="str">
        <f>VLOOKUP(B9095,Master!$A$2:$C$11,2,FALSE)</f>
        <v>America</v>
      </c>
      <c r="Q9095" s="39" t="str">
        <f>VLOOKUP(D9095,GL_Master!$A$1:$D$80,2,FALSE)</f>
        <v>BS</v>
      </c>
      <c r="R9095" s="39" t="str">
        <f>VLOOKUP(D9095,GL_Master!$A$1:$D$80,3,FALSE)</f>
        <v>Other Tax Payables</v>
      </c>
      <c r="S9095" s="39" t="str">
        <f>VLOOKUP(D9095,GL_Master!$A$1:$D$80,4,FALSE)</f>
        <v>Tax deducted at source payable</v>
      </c>
    </row>
    <row r="9096" spans="1:19" x14ac:dyDescent="0.25">
      <c r="A9096" s="39" t="s">
        <v>262</v>
      </c>
      <c r="B9096" s="39" t="s">
        <v>235</v>
      </c>
      <c r="C9096" s="7">
        <v>44136</v>
      </c>
      <c r="D9096" s="39" t="s">
        <v>57</v>
      </c>
      <c r="E9096" s="39">
        <v>-318</v>
      </c>
      <c r="F9096" s="82">
        <f t="shared" si="426"/>
        <v>-0.318</v>
      </c>
      <c r="G9096" s="39">
        <f>VLOOKUP(N9096,Currecny_M!$A$1:$P$10,2,FALSE)</f>
        <v>75</v>
      </c>
      <c r="H9096" s="39">
        <f>MATCH(C9096,Currecny_M!$A$1:$P$1,0)</f>
        <v>9</v>
      </c>
      <c r="I9096" s="39">
        <f>VLOOKUP(N9096,Currecny_M!$A$1:$P$10,MATCH(Database!C9096,Currecny_M!$A$1:$P$1,0),FALSE)</f>
        <v>80.42</v>
      </c>
      <c r="J9096" s="82">
        <f t="shared" si="427"/>
        <v>-25.573560000000001</v>
      </c>
      <c r="K9096" s="39">
        <f>VLOOKUP('Cover page'!$B$6,Currecny_M!$A$1:$P$10,MATCH(Database!C9096,Currecny_M!$A$1:$P$1,0),FALSE)</f>
        <v>1</v>
      </c>
      <c r="L9096" s="82">
        <f t="shared" si="428"/>
        <v>-25.573560000000001</v>
      </c>
      <c r="M9096" s="82">
        <f>((E9096/$F$1)*VLOOKUP(N9096,Currecny_M!$A$1:$P$10,MATCH(Database!C9096,Currecny_M!$A$1:$P$1,0),FALSE))/VLOOKUP('Cover page'!$B$6,Currecny_M!$A$1:$P$10,MATCH(Database!C9096,Currecny_M!$A$1:$P$1,0),FALSE)</f>
        <v>-25.573560000000001</v>
      </c>
      <c r="N9096" s="6" t="str">
        <f>VLOOKUP(B9096,Master!$A$2:$C$11,3,FALSE)</f>
        <v>USD</v>
      </c>
      <c r="O9096" s="6" t="str">
        <f>VLOOKUP(B9096,Master!$A$2:$C$11,2,FALSE)</f>
        <v>America</v>
      </c>
      <c r="Q9096" s="39" t="str">
        <f>VLOOKUP(D9096,GL_Master!$A$1:$D$80,2,FALSE)</f>
        <v>BS</v>
      </c>
      <c r="R9096" s="39" t="str">
        <f>VLOOKUP(D9096,GL_Master!$A$1:$D$80,3,FALSE)</f>
        <v>Other Tax Payables</v>
      </c>
      <c r="S9096" s="39" t="str">
        <f>VLOOKUP(D9096,GL_Master!$A$1:$D$80,4,FALSE)</f>
        <v>Tax deducted at source payable</v>
      </c>
    </row>
    <row r="9097" spans="1:19" x14ac:dyDescent="0.25">
      <c r="A9097" s="39" t="s">
        <v>262</v>
      </c>
      <c r="B9097" s="39" t="s">
        <v>235</v>
      </c>
      <c r="C9097" s="7">
        <v>44136</v>
      </c>
      <c r="D9097" s="39" t="s">
        <v>58</v>
      </c>
      <c r="E9097" s="39">
        <v>-2404</v>
      </c>
      <c r="F9097" s="82">
        <f t="shared" si="426"/>
        <v>-2.4039999999999999</v>
      </c>
      <c r="G9097" s="39">
        <f>VLOOKUP(N9097,Currecny_M!$A$1:$P$10,2,FALSE)</f>
        <v>75</v>
      </c>
      <c r="H9097" s="39">
        <f>MATCH(C9097,Currecny_M!$A$1:$P$1,0)</f>
        <v>9</v>
      </c>
      <c r="I9097" s="39">
        <f>VLOOKUP(N9097,Currecny_M!$A$1:$P$10,MATCH(Database!C9097,Currecny_M!$A$1:$P$1,0),FALSE)</f>
        <v>80.42</v>
      </c>
      <c r="J9097" s="82">
        <f t="shared" si="427"/>
        <v>-193.32968</v>
      </c>
      <c r="K9097" s="39">
        <f>VLOOKUP('Cover page'!$B$6,Currecny_M!$A$1:$P$10,MATCH(Database!C9097,Currecny_M!$A$1:$P$1,0),FALSE)</f>
        <v>1</v>
      </c>
      <c r="L9097" s="82">
        <f t="shared" si="428"/>
        <v>-193.32968</v>
      </c>
      <c r="M9097" s="82">
        <f>((E9097/$F$1)*VLOOKUP(N9097,Currecny_M!$A$1:$P$10,MATCH(Database!C9097,Currecny_M!$A$1:$P$1,0),FALSE))/VLOOKUP('Cover page'!$B$6,Currecny_M!$A$1:$P$10,MATCH(Database!C9097,Currecny_M!$A$1:$P$1,0),FALSE)</f>
        <v>-193.32968</v>
      </c>
      <c r="N9097" s="6" t="str">
        <f>VLOOKUP(B9097,Master!$A$2:$C$11,3,FALSE)</f>
        <v>USD</v>
      </c>
      <c r="O9097" s="6" t="str">
        <f>VLOOKUP(B9097,Master!$A$2:$C$11,2,FALSE)</f>
        <v>America</v>
      </c>
      <c r="Q9097" s="39" t="str">
        <f>VLOOKUP(D9097,GL_Master!$A$1:$D$80,2,FALSE)</f>
        <v>BS</v>
      </c>
      <c r="R9097" s="39" t="str">
        <f>VLOOKUP(D9097,GL_Master!$A$1:$D$80,3,FALSE)</f>
        <v>Long-term provisions</v>
      </c>
      <c r="S9097" s="39" t="str">
        <f>VLOOKUP(D9097,GL_Master!$A$1:$D$80,4,FALSE)</f>
        <v>Provision for gratuity</v>
      </c>
    </row>
    <row r="9098" spans="1:19" x14ac:dyDescent="0.25">
      <c r="A9098" s="39" t="s">
        <v>262</v>
      </c>
      <c r="B9098" s="39" t="s">
        <v>235</v>
      </c>
      <c r="C9098" s="7">
        <v>44136</v>
      </c>
      <c r="D9098" s="39" t="s">
        <v>59</v>
      </c>
      <c r="E9098" s="39">
        <v>-1015</v>
      </c>
      <c r="F9098" s="82">
        <f t="shared" si="426"/>
        <v>-1.0149999999999999</v>
      </c>
      <c r="G9098" s="39">
        <f>VLOOKUP(N9098,Currecny_M!$A$1:$P$10,2,FALSE)</f>
        <v>75</v>
      </c>
      <c r="H9098" s="39">
        <f>MATCH(C9098,Currecny_M!$A$1:$P$1,0)</f>
        <v>9</v>
      </c>
      <c r="I9098" s="39">
        <f>VLOOKUP(N9098,Currecny_M!$A$1:$P$10,MATCH(Database!C9098,Currecny_M!$A$1:$P$1,0),FALSE)</f>
        <v>80.42</v>
      </c>
      <c r="J9098" s="82">
        <f t="shared" si="427"/>
        <v>-81.626300000000001</v>
      </c>
      <c r="K9098" s="39">
        <f>VLOOKUP('Cover page'!$B$6,Currecny_M!$A$1:$P$10,MATCH(Database!C9098,Currecny_M!$A$1:$P$1,0),FALSE)</f>
        <v>1</v>
      </c>
      <c r="L9098" s="82">
        <f t="shared" si="428"/>
        <v>-81.626300000000001</v>
      </c>
      <c r="M9098" s="82">
        <f>((E9098/$F$1)*VLOOKUP(N9098,Currecny_M!$A$1:$P$10,MATCH(Database!C9098,Currecny_M!$A$1:$P$1,0),FALSE))/VLOOKUP('Cover page'!$B$6,Currecny_M!$A$1:$P$10,MATCH(Database!C9098,Currecny_M!$A$1:$P$1,0),FALSE)</f>
        <v>-81.626300000000001</v>
      </c>
      <c r="N9098" s="6" t="str">
        <f>VLOOKUP(B9098,Master!$A$2:$C$11,3,FALSE)</f>
        <v>USD</v>
      </c>
      <c r="O9098" s="6" t="str">
        <f>VLOOKUP(B9098,Master!$A$2:$C$11,2,FALSE)</f>
        <v>America</v>
      </c>
      <c r="Q9098" s="39" t="str">
        <f>VLOOKUP(D9098,GL_Master!$A$1:$D$80,2,FALSE)</f>
        <v>BS</v>
      </c>
      <c r="R9098" s="39" t="str">
        <f>VLOOKUP(D9098,GL_Master!$A$1:$D$80,3,FALSE)</f>
        <v>Long-term provisions</v>
      </c>
      <c r="S9098" s="39" t="str">
        <f>VLOOKUP(D9098,GL_Master!$A$1:$D$80,4,FALSE)</f>
        <v>Provision for leave encashment</v>
      </c>
    </row>
    <row r="9099" spans="1:19" x14ac:dyDescent="0.25">
      <c r="A9099" s="39" t="s">
        <v>262</v>
      </c>
      <c r="B9099" s="39" t="s">
        <v>235</v>
      </c>
      <c r="C9099" s="7">
        <v>44136</v>
      </c>
      <c r="D9099" s="39" t="s">
        <v>60</v>
      </c>
      <c r="E9099" s="39">
        <v>-288</v>
      </c>
      <c r="F9099" s="82">
        <f t="shared" si="426"/>
        <v>-0.28799999999999998</v>
      </c>
      <c r="G9099" s="39">
        <f>VLOOKUP(N9099,Currecny_M!$A$1:$P$10,2,FALSE)</f>
        <v>75</v>
      </c>
      <c r="H9099" s="39">
        <f>MATCH(C9099,Currecny_M!$A$1:$P$1,0)</f>
        <v>9</v>
      </c>
      <c r="I9099" s="39">
        <f>VLOOKUP(N9099,Currecny_M!$A$1:$P$10,MATCH(Database!C9099,Currecny_M!$A$1:$P$1,0),FALSE)</f>
        <v>80.42</v>
      </c>
      <c r="J9099" s="82">
        <f t="shared" si="427"/>
        <v>-23.160959999999999</v>
      </c>
      <c r="K9099" s="39">
        <f>VLOOKUP('Cover page'!$B$6,Currecny_M!$A$1:$P$10,MATCH(Database!C9099,Currecny_M!$A$1:$P$1,0),FALSE)</f>
        <v>1</v>
      </c>
      <c r="L9099" s="82">
        <f t="shared" si="428"/>
        <v>-23.160959999999999</v>
      </c>
      <c r="M9099" s="82">
        <f>((E9099/$F$1)*VLOOKUP(N9099,Currecny_M!$A$1:$P$10,MATCH(Database!C9099,Currecny_M!$A$1:$P$1,0),FALSE))/VLOOKUP('Cover page'!$B$6,Currecny_M!$A$1:$P$10,MATCH(Database!C9099,Currecny_M!$A$1:$P$1,0),FALSE)</f>
        <v>-23.160959999999999</v>
      </c>
      <c r="N9099" s="6" t="str">
        <f>VLOOKUP(B9099,Master!$A$2:$C$11,3,FALSE)</f>
        <v>USD</v>
      </c>
      <c r="O9099" s="6" t="str">
        <f>VLOOKUP(B9099,Master!$A$2:$C$11,2,FALSE)</f>
        <v>America</v>
      </c>
      <c r="Q9099" s="39" t="str">
        <f>VLOOKUP(D9099,GL_Master!$A$1:$D$80,2,FALSE)</f>
        <v>BS</v>
      </c>
      <c r="R9099" s="39" t="str">
        <f>VLOOKUP(D9099,GL_Master!$A$1:$D$80,3,FALSE)</f>
        <v>Trade Payables</v>
      </c>
      <c r="S9099" s="39" t="str">
        <f>VLOOKUP(D9099,GL_Master!$A$1:$D$80,4,FALSE)</f>
        <v>Trade payable</v>
      </c>
    </row>
    <row r="9100" spans="1:19" x14ac:dyDescent="0.25">
      <c r="A9100" s="39" t="s">
        <v>262</v>
      </c>
      <c r="B9100" s="39" t="s">
        <v>235</v>
      </c>
      <c r="C9100" s="7">
        <v>44136</v>
      </c>
      <c r="D9100" s="39" t="s">
        <v>61</v>
      </c>
      <c r="E9100" s="39">
        <v>-3203</v>
      </c>
      <c r="F9100" s="82">
        <f t="shared" si="426"/>
        <v>-3.2029999999999998</v>
      </c>
      <c r="G9100" s="39">
        <f>VLOOKUP(N9100,Currecny_M!$A$1:$P$10,2,FALSE)</f>
        <v>75</v>
      </c>
      <c r="H9100" s="39">
        <f>MATCH(C9100,Currecny_M!$A$1:$P$1,0)</f>
        <v>9</v>
      </c>
      <c r="I9100" s="39">
        <f>VLOOKUP(N9100,Currecny_M!$A$1:$P$10,MATCH(Database!C9100,Currecny_M!$A$1:$P$1,0),FALSE)</f>
        <v>80.42</v>
      </c>
      <c r="J9100" s="82">
        <f t="shared" si="427"/>
        <v>-257.58526000000001</v>
      </c>
      <c r="K9100" s="39">
        <f>VLOOKUP('Cover page'!$B$6,Currecny_M!$A$1:$P$10,MATCH(Database!C9100,Currecny_M!$A$1:$P$1,0),FALSE)</f>
        <v>1</v>
      </c>
      <c r="L9100" s="82">
        <f t="shared" si="428"/>
        <v>-257.58526000000001</v>
      </c>
      <c r="M9100" s="82">
        <f>((E9100/$F$1)*VLOOKUP(N9100,Currecny_M!$A$1:$P$10,MATCH(Database!C9100,Currecny_M!$A$1:$P$1,0),FALSE))/VLOOKUP('Cover page'!$B$6,Currecny_M!$A$1:$P$10,MATCH(Database!C9100,Currecny_M!$A$1:$P$1,0),FALSE)</f>
        <v>-257.58526000000001</v>
      </c>
      <c r="N9100" s="6" t="str">
        <f>VLOOKUP(B9100,Master!$A$2:$C$11,3,FALSE)</f>
        <v>USD</v>
      </c>
      <c r="O9100" s="6" t="str">
        <f>VLOOKUP(B9100,Master!$A$2:$C$11,2,FALSE)</f>
        <v>America</v>
      </c>
      <c r="Q9100" s="39" t="str">
        <f>VLOOKUP(D9100,GL_Master!$A$1:$D$80,2,FALSE)</f>
        <v>BS</v>
      </c>
      <c r="R9100" s="39" t="str">
        <f>VLOOKUP(D9100,GL_Master!$A$1:$D$80,3,FALSE)</f>
        <v>Provisions</v>
      </c>
      <c r="S9100" s="39" t="str">
        <f>VLOOKUP(D9100,GL_Master!$A$1:$D$80,4,FALSE)</f>
        <v>Provision for doubtful assets</v>
      </c>
    </row>
    <row r="9101" spans="1:19" x14ac:dyDescent="0.25">
      <c r="A9101" s="39" t="s">
        <v>262</v>
      </c>
      <c r="B9101" s="39" t="s">
        <v>235</v>
      </c>
      <c r="C9101" s="7">
        <v>44136</v>
      </c>
      <c r="D9101" s="39" t="s">
        <v>62</v>
      </c>
      <c r="E9101" s="39">
        <v>-109</v>
      </c>
      <c r="F9101" s="82">
        <f t="shared" si="426"/>
        <v>-0.109</v>
      </c>
      <c r="G9101" s="39">
        <f>VLOOKUP(N9101,Currecny_M!$A$1:$P$10,2,FALSE)</f>
        <v>75</v>
      </c>
      <c r="H9101" s="39">
        <f>MATCH(C9101,Currecny_M!$A$1:$P$1,0)</f>
        <v>9</v>
      </c>
      <c r="I9101" s="39">
        <f>VLOOKUP(N9101,Currecny_M!$A$1:$P$10,MATCH(Database!C9101,Currecny_M!$A$1:$P$1,0),FALSE)</f>
        <v>80.42</v>
      </c>
      <c r="J9101" s="82">
        <f t="shared" si="427"/>
        <v>-8.7657799999999995</v>
      </c>
      <c r="K9101" s="39">
        <f>VLOOKUP('Cover page'!$B$6,Currecny_M!$A$1:$P$10,MATCH(Database!C9101,Currecny_M!$A$1:$P$1,0),FALSE)</f>
        <v>1</v>
      </c>
      <c r="L9101" s="82">
        <f t="shared" si="428"/>
        <v>-8.7657799999999995</v>
      </c>
      <c r="M9101" s="82">
        <f>((E9101/$F$1)*VLOOKUP(N9101,Currecny_M!$A$1:$P$10,MATCH(Database!C9101,Currecny_M!$A$1:$P$1,0),FALSE))/VLOOKUP('Cover page'!$B$6,Currecny_M!$A$1:$P$10,MATCH(Database!C9101,Currecny_M!$A$1:$P$1,0),FALSE)</f>
        <v>-8.7657799999999995</v>
      </c>
      <c r="N9101" s="6" t="str">
        <f>VLOOKUP(B9101,Master!$A$2:$C$11,3,FALSE)</f>
        <v>USD</v>
      </c>
      <c r="O9101" s="6" t="str">
        <f>VLOOKUP(B9101,Master!$A$2:$C$11,2,FALSE)</f>
        <v>America</v>
      </c>
      <c r="Q9101" s="39" t="str">
        <f>VLOOKUP(D9101,GL_Master!$A$1:$D$80,2,FALSE)</f>
        <v>BS</v>
      </c>
      <c r="R9101" s="39" t="str">
        <f>VLOOKUP(D9101,GL_Master!$A$1:$D$80,3,FALSE)</f>
        <v>Provisions</v>
      </c>
      <c r="S9101" s="39" t="str">
        <f>VLOOKUP(D9101,GL_Master!$A$1:$D$80,4,FALSE)</f>
        <v>Provision for Insurance</v>
      </c>
    </row>
    <row r="9102" spans="1:19" x14ac:dyDescent="0.25">
      <c r="A9102" s="39" t="s">
        <v>262</v>
      </c>
      <c r="B9102" s="39" t="s">
        <v>235</v>
      </c>
      <c r="C9102" s="7">
        <v>44136</v>
      </c>
      <c r="D9102" s="39" t="s">
        <v>63</v>
      </c>
      <c r="E9102" s="39">
        <v>248</v>
      </c>
      <c r="F9102" s="82">
        <f t="shared" si="426"/>
        <v>0.248</v>
      </c>
      <c r="G9102" s="39">
        <f>VLOOKUP(N9102,Currecny_M!$A$1:$P$10,2,FALSE)</f>
        <v>75</v>
      </c>
      <c r="H9102" s="39">
        <f>MATCH(C9102,Currecny_M!$A$1:$P$1,0)</f>
        <v>9</v>
      </c>
      <c r="I9102" s="39">
        <f>VLOOKUP(N9102,Currecny_M!$A$1:$P$10,MATCH(Database!C9102,Currecny_M!$A$1:$P$1,0),FALSE)</f>
        <v>80.42</v>
      </c>
      <c r="J9102" s="82">
        <f t="shared" si="427"/>
        <v>19.94416</v>
      </c>
      <c r="K9102" s="39">
        <f>VLOOKUP('Cover page'!$B$6,Currecny_M!$A$1:$P$10,MATCH(Database!C9102,Currecny_M!$A$1:$P$1,0),FALSE)</f>
        <v>1</v>
      </c>
      <c r="L9102" s="82">
        <f t="shared" si="428"/>
        <v>19.94416</v>
      </c>
      <c r="M9102" s="82">
        <f>((E9102/$F$1)*VLOOKUP(N9102,Currecny_M!$A$1:$P$10,MATCH(Database!C9102,Currecny_M!$A$1:$P$1,0),FALSE))/VLOOKUP('Cover page'!$B$6,Currecny_M!$A$1:$P$10,MATCH(Database!C9102,Currecny_M!$A$1:$P$1,0),FALSE)</f>
        <v>19.94416</v>
      </c>
      <c r="N9102" s="6" t="str">
        <f>VLOOKUP(B9102,Master!$A$2:$C$11,3,FALSE)</f>
        <v>USD</v>
      </c>
      <c r="O9102" s="6" t="str">
        <f>VLOOKUP(B9102,Master!$A$2:$C$11,2,FALSE)</f>
        <v>America</v>
      </c>
      <c r="Q9102" s="39" t="str">
        <f>VLOOKUP(D9102,GL_Master!$A$1:$D$80,2,FALSE)</f>
        <v>BS</v>
      </c>
      <c r="R9102" s="39" t="str">
        <f>VLOOKUP(D9102,GL_Master!$A$1:$D$80,3,FALSE)</f>
        <v>Gross Block</v>
      </c>
      <c r="S9102" s="39" t="str">
        <f>VLOOKUP(D9102,GL_Master!$A$1:$D$80,4,FALSE)</f>
        <v>Tangible Fixed assets</v>
      </c>
    </row>
    <row r="9103" spans="1:19" x14ac:dyDescent="0.25">
      <c r="A9103" s="39" t="s">
        <v>262</v>
      </c>
      <c r="B9103" s="39" t="s">
        <v>235</v>
      </c>
      <c r="C9103" s="7">
        <v>44136</v>
      </c>
      <c r="D9103" s="39" t="s">
        <v>64</v>
      </c>
      <c r="E9103" s="39">
        <v>15291</v>
      </c>
      <c r="F9103" s="82">
        <f t="shared" si="426"/>
        <v>15.291</v>
      </c>
      <c r="G9103" s="39">
        <f>VLOOKUP(N9103,Currecny_M!$A$1:$P$10,2,FALSE)</f>
        <v>75</v>
      </c>
      <c r="H9103" s="39">
        <f>MATCH(C9103,Currecny_M!$A$1:$P$1,0)</f>
        <v>9</v>
      </c>
      <c r="I9103" s="39">
        <f>VLOOKUP(N9103,Currecny_M!$A$1:$P$10,MATCH(Database!C9103,Currecny_M!$A$1:$P$1,0),FALSE)</f>
        <v>80.42</v>
      </c>
      <c r="J9103" s="82">
        <f t="shared" si="427"/>
        <v>1229.7022200000001</v>
      </c>
      <c r="K9103" s="39">
        <f>VLOOKUP('Cover page'!$B$6,Currecny_M!$A$1:$P$10,MATCH(Database!C9103,Currecny_M!$A$1:$P$1,0),FALSE)</f>
        <v>1</v>
      </c>
      <c r="L9103" s="82">
        <f t="shared" si="428"/>
        <v>1229.7022200000001</v>
      </c>
      <c r="M9103" s="82">
        <f>((E9103/$F$1)*VLOOKUP(N9103,Currecny_M!$A$1:$P$10,MATCH(Database!C9103,Currecny_M!$A$1:$P$1,0),FALSE))/VLOOKUP('Cover page'!$B$6,Currecny_M!$A$1:$P$10,MATCH(Database!C9103,Currecny_M!$A$1:$P$1,0),FALSE)</f>
        <v>1229.7022200000001</v>
      </c>
      <c r="N9103" s="6" t="str">
        <f>VLOOKUP(B9103,Master!$A$2:$C$11,3,FALSE)</f>
        <v>USD</v>
      </c>
      <c r="O9103" s="6" t="str">
        <f>VLOOKUP(B9103,Master!$A$2:$C$11,2,FALSE)</f>
        <v>America</v>
      </c>
      <c r="Q9103" s="39" t="str">
        <f>VLOOKUP(D9103,GL_Master!$A$1:$D$80,2,FALSE)</f>
        <v>BS</v>
      </c>
      <c r="R9103" s="39" t="str">
        <f>VLOOKUP(D9103,GL_Master!$A$1:$D$80,3,FALSE)</f>
        <v>Gross Block</v>
      </c>
      <c r="S9103" s="39" t="str">
        <f>VLOOKUP(D9103,GL_Master!$A$1:$D$80,4,FALSE)</f>
        <v>Tangible Fixed assets</v>
      </c>
    </row>
    <row r="9104" spans="1:19" x14ac:dyDescent="0.25">
      <c r="A9104" s="39" t="s">
        <v>262</v>
      </c>
      <c r="B9104" s="39" t="s">
        <v>235</v>
      </c>
      <c r="C9104" s="7">
        <v>44136</v>
      </c>
      <c r="D9104" s="39" t="s">
        <v>65</v>
      </c>
      <c r="E9104" s="39">
        <v>-8946</v>
      </c>
      <c r="F9104" s="82">
        <f t="shared" si="426"/>
        <v>-8.9459999999999997</v>
      </c>
      <c r="G9104" s="39">
        <f>VLOOKUP(N9104,Currecny_M!$A$1:$P$10,2,FALSE)</f>
        <v>75</v>
      </c>
      <c r="H9104" s="39">
        <f>MATCH(C9104,Currecny_M!$A$1:$P$1,0)</f>
        <v>9</v>
      </c>
      <c r="I9104" s="39">
        <f>VLOOKUP(N9104,Currecny_M!$A$1:$P$10,MATCH(Database!C9104,Currecny_M!$A$1:$P$1,0),FALSE)</f>
        <v>80.42</v>
      </c>
      <c r="J9104" s="82">
        <f t="shared" si="427"/>
        <v>-719.43732</v>
      </c>
      <c r="K9104" s="39">
        <f>VLOOKUP('Cover page'!$B$6,Currecny_M!$A$1:$P$10,MATCH(Database!C9104,Currecny_M!$A$1:$P$1,0),FALSE)</f>
        <v>1</v>
      </c>
      <c r="L9104" s="82">
        <f t="shared" si="428"/>
        <v>-719.43732</v>
      </c>
      <c r="M9104" s="82">
        <f>((E9104/$F$1)*VLOOKUP(N9104,Currecny_M!$A$1:$P$10,MATCH(Database!C9104,Currecny_M!$A$1:$P$1,0),FALSE))/VLOOKUP('Cover page'!$B$6,Currecny_M!$A$1:$P$10,MATCH(Database!C9104,Currecny_M!$A$1:$P$1,0),FALSE)</f>
        <v>-719.43732</v>
      </c>
      <c r="N9104" s="6" t="str">
        <f>VLOOKUP(B9104,Master!$A$2:$C$11,3,FALSE)</f>
        <v>USD</v>
      </c>
      <c r="O9104" s="6" t="str">
        <f>VLOOKUP(B9104,Master!$A$2:$C$11,2,FALSE)</f>
        <v>America</v>
      </c>
      <c r="Q9104" s="39" t="str">
        <f>VLOOKUP(D9104,GL_Master!$A$1:$D$80,2,FALSE)</f>
        <v>BS</v>
      </c>
      <c r="R9104" s="39" t="str">
        <f>VLOOKUP(D9104,GL_Master!$A$1:$D$80,3,FALSE)</f>
        <v>Accumulated Depreciation</v>
      </c>
      <c r="S9104" s="39" t="str">
        <f>VLOOKUP(D9104,GL_Master!$A$1:$D$80,4,FALSE)</f>
        <v>Accumulated Depreciation</v>
      </c>
    </row>
    <row r="9105" spans="1:19" x14ac:dyDescent="0.25">
      <c r="A9105" s="39" t="s">
        <v>262</v>
      </c>
      <c r="B9105" s="39" t="s">
        <v>235</v>
      </c>
      <c r="C9105" s="7">
        <v>44136</v>
      </c>
      <c r="D9105" s="39" t="s">
        <v>66</v>
      </c>
      <c r="E9105" s="39">
        <v>7788</v>
      </c>
      <c r="F9105" s="82">
        <f t="shared" si="426"/>
        <v>7.7880000000000003</v>
      </c>
      <c r="G9105" s="39">
        <f>VLOOKUP(N9105,Currecny_M!$A$1:$P$10,2,FALSE)</f>
        <v>75</v>
      </c>
      <c r="H9105" s="39">
        <f>MATCH(C9105,Currecny_M!$A$1:$P$1,0)</f>
        <v>9</v>
      </c>
      <c r="I9105" s="39">
        <f>VLOOKUP(N9105,Currecny_M!$A$1:$P$10,MATCH(Database!C9105,Currecny_M!$A$1:$P$1,0),FALSE)</f>
        <v>80.42</v>
      </c>
      <c r="J9105" s="82">
        <f t="shared" si="427"/>
        <v>626.31096000000002</v>
      </c>
      <c r="K9105" s="39">
        <f>VLOOKUP('Cover page'!$B$6,Currecny_M!$A$1:$P$10,MATCH(Database!C9105,Currecny_M!$A$1:$P$1,0),FALSE)</f>
        <v>1</v>
      </c>
      <c r="L9105" s="82">
        <f t="shared" si="428"/>
        <v>626.31096000000002</v>
      </c>
      <c r="M9105" s="82">
        <f>((E9105/$F$1)*VLOOKUP(N9105,Currecny_M!$A$1:$P$10,MATCH(Database!C9105,Currecny_M!$A$1:$P$1,0),FALSE))/VLOOKUP('Cover page'!$B$6,Currecny_M!$A$1:$P$10,MATCH(Database!C9105,Currecny_M!$A$1:$P$1,0),FALSE)</f>
        <v>626.31096000000002</v>
      </c>
      <c r="N9105" s="6" t="str">
        <f>VLOOKUP(B9105,Master!$A$2:$C$11,3,FALSE)</f>
        <v>USD</v>
      </c>
      <c r="O9105" s="6" t="str">
        <f>VLOOKUP(B9105,Master!$A$2:$C$11,2,FALSE)</f>
        <v>America</v>
      </c>
      <c r="Q9105" s="39" t="str">
        <f>VLOOKUP(D9105,GL_Master!$A$1:$D$80,2,FALSE)</f>
        <v>BS</v>
      </c>
      <c r="R9105" s="39" t="str">
        <f>VLOOKUP(D9105,GL_Master!$A$1:$D$80,3,FALSE)</f>
        <v>Gross Block</v>
      </c>
      <c r="S9105" s="39" t="str">
        <f>VLOOKUP(D9105,GL_Master!$A$1:$D$80,4,FALSE)</f>
        <v>Tangible Fixed assets</v>
      </c>
    </row>
    <row r="9106" spans="1:19" x14ac:dyDescent="0.25">
      <c r="A9106" s="39" t="s">
        <v>262</v>
      </c>
      <c r="B9106" s="39" t="s">
        <v>235</v>
      </c>
      <c r="C9106" s="7">
        <v>44136</v>
      </c>
      <c r="D9106" s="39" t="s">
        <v>67</v>
      </c>
      <c r="E9106" s="39">
        <v>2766</v>
      </c>
      <c r="F9106" s="82">
        <f t="shared" si="426"/>
        <v>2.766</v>
      </c>
      <c r="G9106" s="39">
        <f>VLOOKUP(N9106,Currecny_M!$A$1:$P$10,2,FALSE)</f>
        <v>75</v>
      </c>
      <c r="H9106" s="39">
        <f>MATCH(C9106,Currecny_M!$A$1:$P$1,0)</f>
        <v>9</v>
      </c>
      <c r="I9106" s="39">
        <f>VLOOKUP(N9106,Currecny_M!$A$1:$P$10,MATCH(Database!C9106,Currecny_M!$A$1:$P$1,0),FALSE)</f>
        <v>80.42</v>
      </c>
      <c r="J9106" s="82">
        <f t="shared" si="427"/>
        <v>222.44172</v>
      </c>
      <c r="K9106" s="39">
        <f>VLOOKUP('Cover page'!$B$6,Currecny_M!$A$1:$P$10,MATCH(Database!C9106,Currecny_M!$A$1:$P$1,0),FALSE)</f>
        <v>1</v>
      </c>
      <c r="L9106" s="82">
        <f t="shared" si="428"/>
        <v>222.44172</v>
      </c>
      <c r="M9106" s="82">
        <f>((E9106/$F$1)*VLOOKUP(N9106,Currecny_M!$A$1:$P$10,MATCH(Database!C9106,Currecny_M!$A$1:$P$1,0),FALSE))/VLOOKUP('Cover page'!$B$6,Currecny_M!$A$1:$P$10,MATCH(Database!C9106,Currecny_M!$A$1:$P$1,0),FALSE)</f>
        <v>222.44172</v>
      </c>
      <c r="N9106" s="6" t="str">
        <f>VLOOKUP(B9106,Master!$A$2:$C$11,3,FALSE)</f>
        <v>USD</v>
      </c>
      <c r="O9106" s="6" t="str">
        <f>VLOOKUP(B9106,Master!$A$2:$C$11,2,FALSE)</f>
        <v>America</v>
      </c>
      <c r="Q9106" s="39" t="str">
        <f>VLOOKUP(D9106,GL_Master!$A$1:$D$80,2,FALSE)</f>
        <v>BS</v>
      </c>
      <c r="R9106" s="39" t="str">
        <f>VLOOKUP(D9106,GL_Master!$A$1:$D$80,3,FALSE)</f>
        <v>Gross Block</v>
      </c>
      <c r="S9106" s="39" t="str">
        <f>VLOOKUP(D9106,GL_Master!$A$1:$D$80,4,FALSE)</f>
        <v>Tangible Fixed assets</v>
      </c>
    </row>
    <row r="9107" spans="1:19" x14ac:dyDescent="0.25">
      <c r="A9107" s="39" t="s">
        <v>262</v>
      </c>
      <c r="B9107" s="39" t="s">
        <v>235</v>
      </c>
      <c r="C9107" s="7">
        <v>44136</v>
      </c>
      <c r="D9107" s="39" t="s">
        <v>68</v>
      </c>
      <c r="E9107" s="39">
        <v>-2464</v>
      </c>
      <c r="F9107" s="82">
        <f t="shared" si="426"/>
        <v>-2.464</v>
      </c>
      <c r="G9107" s="39">
        <f>VLOOKUP(N9107,Currecny_M!$A$1:$P$10,2,FALSE)</f>
        <v>75</v>
      </c>
      <c r="H9107" s="39">
        <f>MATCH(C9107,Currecny_M!$A$1:$P$1,0)</f>
        <v>9</v>
      </c>
      <c r="I9107" s="39">
        <f>VLOOKUP(N9107,Currecny_M!$A$1:$P$10,MATCH(Database!C9107,Currecny_M!$A$1:$P$1,0),FALSE)</f>
        <v>80.42</v>
      </c>
      <c r="J9107" s="82">
        <f t="shared" si="427"/>
        <v>-198.15487999999999</v>
      </c>
      <c r="K9107" s="39">
        <f>VLOOKUP('Cover page'!$B$6,Currecny_M!$A$1:$P$10,MATCH(Database!C9107,Currecny_M!$A$1:$P$1,0),FALSE)</f>
        <v>1</v>
      </c>
      <c r="L9107" s="82">
        <f t="shared" si="428"/>
        <v>-198.15487999999999</v>
      </c>
      <c r="M9107" s="82">
        <f>((E9107/$F$1)*VLOOKUP(N9107,Currecny_M!$A$1:$P$10,MATCH(Database!C9107,Currecny_M!$A$1:$P$1,0),FALSE))/VLOOKUP('Cover page'!$B$6,Currecny_M!$A$1:$P$10,MATCH(Database!C9107,Currecny_M!$A$1:$P$1,0),FALSE)</f>
        <v>-198.15487999999999</v>
      </c>
      <c r="N9107" s="6" t="str">
        <f>VLOOKUP(B9107,Master!$A$2:$C$11,3,FALSE)</f>
        <v>USD</v>
      </c>
      <c r="O9107" s="6" t="str">
        <f>VLOOKUP(B9107,Master!$A$2:$C$11,2,FALSE)</f>
        <v>America</v>
      </c>
      <c r="Q9107" s="39" t="str">
        <f>VLOOKUP(D9107,GL_Master!$A$1:$D$80,2,FALSE)</f>
        <v>BS</v>
      </c>
      <c r="R9107" s="39" t="str">
        <f>VLOOKUP(D9107,GL_Master!$A$1:$D$80,3,FALSE)</f>
        <v>Accumulated Depreciation</v>
      </c>
      <c r="S9107" s="39" t="str">
        <f>VLOOKUP(D9107,GL_Master!$A$1:$D$80,4,FALSE)</f>
        <v>Accumulated Depreciation</v>
      </c>
    </row>
    <row r="9108" spans="1:19" x14ac:dyDescent="0.25">
      <c r="A9108" s="39" t="s">
        <v>262</v>
      </c>
      <c r="B9108" s="39" t="s">
        <v>235</v>
      </c>
      <c r="C9108" s="7">
        <v>44136</v>
      </c>
      <c r="D9108" s="39" t="s">
        <v>69</v>
      </c>
      <c r="E9108" s="39">
        <v>4797</v>
      </c>
      <c r="F9108" s="82">
        <f t="shared" si="426"/>
        <v>4.7969999999999997</v>
      </c>
      <c r="G9108" s="39">
        <f>VLOOKUP(N9108,Currecny_M!$A$1:$P$10,2,FALSE)</f>
        <v>75</v>
      </c>
      <c r="H9108" s="39">
        <f>MATCH(C9108,Currecny_M!$A$1:$P$1,0)</f>
        <v>9</v>
      </c>
      <c r="I9108" s="39">
        <f>VLOOKUP(N9108,Currecny_M!$A$1:$P$10,MATCH(Database!C9108,Currecny_M!$A$1:$P$1,0),FALSE)</f>
        <v>80.42</v>
      </c>
      <c r="J9108" s="82">
        <f t="shared" si="427"/>
        <v>385.77474000000001</v>
      </c>
      <c r="K9108" s="39">
        <f>VLOOKUP('Cover page'!$B$6,Currecny_M!$A$1:$P$10,MATCH(Database!C9108,Currecny_M!$A$1:$P$1,0),FALSE)</f>
        <v>1</v>
      </c>
      <c r="L9108" s="82">
        <f t="shared" si="428"/>
        <v>385.77474000000001</v>
      </c>
      <c r="M9108" s="82">
        <f>((E9108/$F$1)*VLOOKUP(N9108,Currecny_M!$A$1:$P$10,MATCH(Database!C9108,Currecny_M!$A$1:$P$1,0),FALSE))/VLOOKUP('Cover page'!$B$6,Currecny_M!$A$1:$P$10,MATCH(Database!C9108,Currecny_M!$A$1:$P$1,0),FALSE)</f>
        <v>385.77474000000001</v>
      </c>
      <c r="N9108" s="6" t="str">
        <f>VLOOKUP(B9108,Master!$A$2:$C$11,3,FALSE)</f>
        <v>USD</v>
      </c>
      <c r="O9108" s="6" t="str">
        <f>VLOOKUP(B9108,Master!$A$2:$C$11,2,FALSE)</f>
        <v>America</v>
      </c>
      <c r="Q9108" s="39" t="str">
        <f>VLOOKUP(D9108,GL_Master!$A$1:$D$80,2,FALSE)</f>
        <v>BS</v>
      </c>
      <c r="R9108" s="39" t="str">
        <f>VLOOKUP(D9108,GL_Master!$A$1:$D$80,3,FALSE)</f>
        <v>Gross Block</v>
      </c>
      <c r="S9108" s="39" t="str">
        <f>VLOOKUP(D9108,GL_Master!$A$1:$D$80,4,FALSE)</f>
        <v>Tangible Fixed assets</v>
      </c>
    </row>
    <row r="9109" spans="1:19" x14ac:dyDescent="0.25">
      <c r="A9109" s="39" t="s">
        <v>262</v>
      </c>
      <c r="B9109" s="39" t="s">
        <v>235</v>
      </c>
      <c r="C9109" s="7">
        <v>44136</v>
      </c>
      <c r="D9109" s="39" t="s">
        <v>70</v>
      </c>
      <c r="E9109" s="39">
        <v>-189</v>
      </c>
      <c r="F9109" s="82">
        <f t="shared" si="426"/>
        <v>-0.189</v>
      </c>
      <c r="G9109" s="39">
        <f>VLOOKUP(N9109,Currecny_M!$A$1:$P$10,2,FALSE)</f>
        <v>75</v>
      </c>
      <c r="H9109" s="39">
        <f>MATCH(C9109,Currecny_M!$A$1:$P$1,0)</f>
        <v>9</v>
      </c>
      <c r="I9109" s="39">
        <f>VLOOKUP(N9109,Currecny_M!$A$1:$P$10,MATCH(Database!C9109,Currecny_M!$A$1:$P$1,0),FALSE)</f>
        <v>80.42</v>
      </c>
      <c r="J9109" s="82">
        <f t="shared" si="427"/>
        <v>-15.19938</v>
      </c>
      <c r="K9109" s="39">
        <f>VLOOKUP('Cover page'!$B$6,Currecny_M!$A$1:$P$10,MATCH(Database!C9109,Currecny_M!$A$1:$P$1,0),FALSE)</f>
        <v>1</v>
      </c>
      <c r="L9109" s="82">
        <f t="shared" si="428"/>
        <v>-15.19938</v>
      </c>
      <c r="M9109" s="82">
        <f>((E9109/$F$1)*VLOOKUP(N9109,Currecny_M!$A$1:$P$10,MATCH(Database!C9109,Currecny_M!$A$1:$P$1,0),FALSE))/VLOOKUP('Cover page'!$B$6,Currecny_M!$A$1:$P$10,MATCH(Database!C9109,Currecny_M!$A$1:$P$1,0),FALSE)</f>
        <v>-15.19938</v>
      </c>
      <c r="N9109" s="6" t="str">
        <f>VLOOKUP(B9109,Master!$A$2:$C$11,3,FALSE)</f>
        <v>USD</v>
      </c>
      <c r="O9109" s="6" t="str">
        <f>VLOOKUP(B9109,Master!$A$2:$C$11,2,FALSE)</f>
        <v>America</v>
      </c>
      <c r="Q9109" s="39" t="str">
        <f>VLOOKUP(D9109,GL_Master!$A$1:$D$80,2,FALSE)</f>
        <v>BS</v>
      </c>
      <c r="R9109" s="39" t="str">
        <f>VLOOKUP(D9109,GL_Master!$A$1:$D$80,3,FALSE)</f>
        <v>Accumulated Depreciation</v>
      </c>
      <c r="S9109" s="39" t="str">
        <f>VLOOKUP(D9109,GL_Master!$A$1:$D$80,4,FALSE)</f>
        <v>Accumulated Depreciation</v>
      </c>
    </row>
    <row r="9110" spans="1:19" x14ac:dyDescent="0.25">
      <c r="A9110" s="39" t="s">
        <v>262</v>
      </c>
      <c r="B9110" s="39" t="s">
        <v>235</v>
      </c>
      <c r="C9110" s="7">
        <v>44136</v>
      </c>
      <c r="D9110" s="39" t="s">
        <v>71</v>
      </c>
      <c r="E9110" s="39">
        <v>9125</v>
      </c>
      <c r="F9110" s="82">
        <f t="shared" si="426"/>
        <v>9.125</v>
      </c>
      <c r="G9110" s="39">
        <f>VLOOKUP(N9110,Currecny_M!$A$1:$P$10,2,FALSE)</f>
        <v>75</v>
      </c>
      <c r="H9110" s="39">
        <f>MATCH(C9110,Currecny_M!$A$1:$P$1,0)</f>
        <v>9</v>
      </c>
      <c r="I9110" s="39">
        <f>VLOOKUP(N9110,Currecny_M!$A$1:$P$10,MATCH(Database!C9110,Currecny_M!$A$1:$P$1,0),FALSE)</f>
        <v>80.42</v>
      </c>
      <c r="J9110" s="82">
        <f t="shared" si="427"/>
        <v>733.83249999999998</v>
      </c>
      <c r="K9110" s="39">
        <f>VLOOKUP('Cover page'!$B$6,Currecny_M!$A$1:$P$10,MATCH(Database!C9110,Currecny_M!$A$1:$P$1,0),FALSE)</f>
        <v>1</v>
      </c>
      <c r="L9110" s="82">
        <f t="shared" si="428"/>
        <v>733.83249999999998</v>
      </c>
      <c r="M9110" s="82">
        <f>((E9110/$F$1)*VLOOKUP(N9110,Currecny_M!$A$1:$P$10,MATCH(Database!C9110,Currecny_M!$A$1:$P$1,0),FALSE))/VLOOKUP('Cover page'!$B$6,Currecny_M!$A$1:$P$10,MATCH(Database!C9110,Currecny_M!$A$1:$P$1,0),FALSE)</f>
        <v>733.83249999999998</v>
      </c>
      <c r="N9110" s="6" t="str">
        <f>VLOOKUP(B9110,Master!$A$2:$C$11,3,FALSE)</f>
        <v>USD</v>
      </c>
      <c r="O9110" s="6" t="str">
        <f>VLOOKUP(B9110,Master!$A$2:$C$11,2,FALSE)</f>
        <v>America</v>
      </c>
      <c r="Q9110" s="39" t="str">
        <f>VLOOKUP(D9110,GL_Master!$A$1:$D$80,2,FALSE)</f>
        <v>BS</v>
      </c>
      <c r="R9110" s="39" t="str">
        <f>VLOOKUP(D9110,GL_Master!$A$1:$D$80,3,FALSE)</f>
        <v>Gross Block</v>
      </c>
      <c r="S9110" s="39" t="str">
        <f>VLOOKUP(D9110,GL_Master!$A$1:$D$80,4,FALSE)</f>
        <v>Tangible Fixed assets</v>
      </c>
    </row>
    <row r="9111" spans="1:19" x14ac:dyDescent="0.25">
      <c r="A9111" s="39" t="s">
        <v>262</v>
      </c>
      <c r="B9111" s="39" t="s">
        <v>235</v>
      </c>
      <c r="C9111" s="7">
        <v>44136</v>
      </c>
      <c r="D9111" s="39" t="s">
        <v>72</v>
      </c>
      <c r="E9111" s="39">
        <v>74</v>
      </c>
      <c r="F9111" s="82">
        <f t="shared" si="426"/>
        <v>7.3999999999999996E-2</v>
      </c>
      <c r="G9111" s="39">
        <f>VLOOKUP(N9111,Currecny_M!$A$1:$P$10,2,FALSE)</f>
        <v>75</v>
      </c>
      <c r="H9111" s="39">
        <f>MATCH(C9111,Currecny_M!$A$1:$P$1,0)</f>
        <v>9</v>
      </c>
      <c r="I9111" s="39">
        <f>VLOOKUP(N9111,Currecny_M!$A$1:$P$10,MATCH(Database!C9111,Currecny_M!$A$1:$P$1,0),FALSE)</f>
        <v>80.42</v>
      </c>
      <c r="J9111" s="82">
        <f t="shared" si="427"/>
        <v>5.9510800000000001</v>
      </c>
      <c r="K9111" s="39">
        <f>VLOOKUP('Cover page'!$B$6,Currecny_M!$A$1:$P$10,MATCH(Database!C9111,Currecny_M!$A$1:$P$1,0),FALSE)</f>
        <v>1</v>
      </c>
      <c r="L9111" s="82">
        <f t="shared" si="428"/>
        <v>5.9510800000000001</v>
      </c>
      <c r="M9111" s="82">
        <f>((E9111/$F$1)*VLOOKUP(N9111,Currecny_M!$A$1:$P$10,MATCH(Database!C9111,Currecny_M!$A$1:$P$1,0),FALSE))/VLOOKUP('Cover page'!$B$6,Currecny_M!$A$1:$P$10,MATCH(Database!C9111,Currecny_M!$A$1:$P$1,0),FALSE)</f>
        <v>5.9510800000000001</v>
      </c>
      <c r="N9111" s="6" t="str">
        <f>VLOOKUP(B9111,Master!$A$2:$C$11,3,FALSE)</f>
        <v>USD</v>
      </c>
      <c r="O9111" s="6" t="str">
        <f>VLOOKUP(B9111,Master!$A$2:$C$11,2,FALSE)</f>
        <v>America</v>
      </c>
      <c r="Q9111" s="39" t="str">
        <f>VLOOKUP(D9111,GL_Master!$A$1:$D$80,2,FALSE)</f>
        <v>BS</v>
      </c>
      <c r="R9111" s="39" t="str">
        <f>VLOOKUP(D9111,GL_Master!$A$1:$D$80,3,FALSE)</f>
        <v>Gross Block</v>
      </c>
      <c r="S9111" s="39" t="str">
        <f>VLOOKUP(D9111,GL_Master!$A$1:$D$80,4,FALSE)</f>
        <v>Tangible Fixed assets</v>
      </c>
    </row>
    <row r="9112" spans="1:19" x14ac:dyDescent="0.25">
      <c r="A9112" s="39" t="s">
        <v>262</v>
      </c>
      <c r="B9112" s="39" t="s">
        <v>235</v>
      </c>
      <c r="C9112" s="7">
        <v>44136</v>
      </c>
      <c r="D9112" s="39" t="s">
        <v>73</v>
      </c>
      <c r="E9112" s="39">
        <v>38</v>
      </c>
      <c r="F9112" s="82">
        <f t="shared" si="426"/>
        <v>3.7999999999999999E-2</v>
      </c>
      <c r="G9112" s="39">
        <f>VLOOKUP(N9112,Currecny_M!$A$1:$P$10,2,FALSE)</f>
        <v>75</v>
      </c>
      <c r="H9112" s="39">
        <f>MATCH(C9112,Currecny_M!$A$1:$P$1,0)</f>
        <v>9</v>
      </c>
      <c r="I9112" s="39">
        <f>VLOOKUP(N9112,Currecny_M!$A$1:$P$10,MATCH(Database!C9112,Currecny_M!$A$1:$P$1,0),FALSE)</f>
        <v>80.42</v>
      </c>
      <c r="J9112" s="82">
        <f t="shared" si="427"/>
        <v>3.0559599999999998</v>
      </c>
      <c r="K9112" s="39">
        <f>VLOOKUP('Cover page'!$B$6,Currecny_M!$A$1:$P$10,MATCH(Database!C9112,Currecny_M!$A$1:$P$1,0),FALSE)</f>
        <v>1</v>
      </c>
      <c r="L9112" s="82">
        <f t="shared" si="428"/>
        <v>3.0559599999999998</v>
      </c>
      <c r="M9112" s="82">
        <f>((E9112/$F$1)*VLOOKUP(N9112,Currecny_M!$A$1:$P$10,MATCH(Database!C9112,Currecny_M!$A$1:$P$1,0),FALSE))/VLOOKUP('Cover page'!$B$6,Currecny_M!$A$1:$P$10,MATCH(Database!C9112,Currecny_M!$A$1:$P$1,0),FALSE)</f>
        <v>3.0559599999999998</v>
      </c>
      <c r="N9112" s="6" t="str">
        <f>VLOOKUP(B9112,Master!$A$2:$C$11,3,FALSE)</f>
        <v>USD</v>
      </c>
      <c r="O9112" s="6" t="str">
        <f>VLOOKUP(B9112,Master!$A$2:$C$11,2,FALSE)</f>
        <v>America</v>
      </c>
      <c r="Q9112" s="39" t="str">
        <f>VLOOKUP(D9112,GL_Master!$A$1:$D$80,2,FALSE)</f>
        <v>BS</v>
      </c>
      <c r="R9112" s="39" t="str">
        <f>VLOOKUP(D9112,GL_Master!$A$1:$D$80,3,FALSE)</f>
        <v>Gross Block</v>
      </c>
      <c r="S9112" s="39" t="str">
        <f>VLOOKUP(D9112,GL_Master!$A$1:$D$80,4,FALSE)</f>
        <v>Tangible Fixed assets</v>
      </c>
    </row>
    <row r="9113" spans="1:19" x14ac:dyDescent="0.25">
      <c r="A9113" s="39" t="s">
        <v>262</v>
      </c>
      <c r="B9113" s="39" t="s">
        <v>235</v>
      </c>
      <c r="C9113" s="7">
        <v>44136</v>
      </c>
      <c r="D9113" s="39" t="s">
        <v>74</v>
      </c>
      <c r="E9113" s="39">
        <v>-8918</v>
      </c>
      <c r="F9113" s="82">
        <f t="shared" si="426"/>
        <v>-8.9179999999999993</v>
      </c>
      <c r="G9113" s="39">
        <f>VLOOKUP(N9113,Currecny_M!$A$1:$P$10,2,FALSE)</f>
        <v>75</v>
      </c>
      <c r="H9113" s="39">
        <f>MATCH(C9113,Currecny_M!$A$1:$P$1,0)</f>
        <v>9</v>
      </c>
      <c r="I9113" s="39">
        <f>VLOOKUP(N9113,Currecny_M!$A$1:$P$10,MATCH(Database!C9113,Currecny_M!$A$1:$P$1,0),FALSE)</f>
        <v>80.42</v>
      </c>
      <c r="J9113" s="82">
        <f t="shared" si="427"/>
        <v>-717.18556000000001</v>
      </c>
      <c r="K9113" s="39">
        <f>VLOOKUP('Cover page'!$B$6,Currecny_M!$A$1:$P$10,MATCH(Database!C9113,Currecny_M!$A$1:$P$1,0),FALSE)</f>
        <v>1</v>
      </c>
      <c r="L9113" s="82">
        <f t="shared" si="428"/>
        <v>-717.18556000000001</v>
      </c>
      <c r="M9113" s="82">
        <f>((E9113/$F$1)*VLOOKUP(N9113,Currecny_M!$A$1:$P$10,MATCH(Database!C9113,Currecny_M!$A$1:$P$1,0),FALSE))/VLOOKUP('Cover page'!$B$6,Currecny_M!$A$1:$P$10,MATCH(Database!C9113,Currecny_M!$A$1:$P$1,0),FALSE)</f>
        <v>-717.18556000000001</v>
      </c>
      <c r="N9113" s="6" t="str">
        <f>VLOOKUP(B9113,Master!$A$2:$C$11,3,FALSE)</f>
        <v>USD</v>
      </c>
      <c r="O9113" s="6" t="str">
        <f>VLOOKUP(B9113,Master!$A$2:$C$11,2,FALSE)</f>
        <v>America</v>
      </c>
      <c r="Q9113" s="39" t="str">
        <f>VLOOKUP(D9113,GL_Master!$A$1:$D$80,2,FALSE)</f>
        <v>BS</v>
      </c>
      <c r="R9113" s="39" t="str">
        <f>VLOOKUP(D9113,GL_Master!$A$1:$D$80,3,FALSE)</f>
        <v>Accumulated Depreciation</v>
      </c>
      <c r="S9113" s="39" t="str">
        <f>VLOOKUP(D9113,GL_Master!$A$1:$D$80,4,FALSE)</f>
        <v>Accumulated Depreciation</v>
      </c>
    </row>
    <row r="9114" spans="1:19" x14ac:dyDescent="0.25">
      <c r="A9114" s="39" t="s">
        <v>262</v>
      </c>
      <c r="B9114" s="39" t="s">
        <v>235</v>
      </c>
      <c r="C9114" s="7">
        <v>44136</v>
      </c>
      <c r="D9114" s="39" t="s">
        <v>21</v>
      </c>
      <c r="E9114" s="39">
        <v>749</v>
      </c>
      <c r="F9114" s="82">
        <f t="shared" si="426"/>
        <v>0.749</v>
      </c>
      <c r="G9114" s="39">
        <f>VLOOKUP(N9114,Currecny_M!$A$1:$P$10,2,FALSE)</f>
        <v>75</v>
      </c>
      <c r="H9114" s="39">
        <f>MATCH(C9114,Currecny_M!$A$1:$P$1,0)</f>
        <v>9</v>
      </c>
      <c r="I9114" s="39">
        <f>VLOOKUP(N9114,Currecny_M!$A$1:$P$10,MATCH(Database!C9114,Currecny_M!$A$1:$P$1,0),FALSE)</f>
        <v>80.42</v>
      </c>
      <c r="J9114" s="82">
        <f t="shared" si="427"/>
        <v>60.234580000000001</v>
      </c>
      <c r="K9114" s="39">
        <f>VLOOKUP('Cover page'!$B$6,Currecny_M!$A$1:$P$10,MATCH(Database!C9114,Currecny_M!$A$1:$P$1,0),FALSE)</f>
        <v>1</v>
      </c>
      <c r="L9114" s="82">
        <f t="shared" si="428"/>
        <v>60.234580000000001</v>
      </c>
      <c r="M9114" s="82">
        <f>((E9114/$F$1)*VLOOKUP(N9114,Currecny_M!$A$1:$P$10,MATCH(Database!C9114,Currecny_M!$A$1:$P$1,0),FALSE))/VLOOKUP('Cover page'!$B$6,Currecny_M!$A$1:$P$10,MATCH(Database!C9114,Currecny_M!$A$1:$P$1,0),FALSE)</f>
        <v>60.234580000000001</v>
      </c>
      <c r="N9114" s="6" t="str">
        <f>VLOOKUP(B9114,Master!$A$2:$C$11,3,FALSE)</f>
        <v>USD</v>
      </c>
      <c r="O9114" s="6" t="str">
        <f>VLOOKUP(B9114,Master!$A$2:$C$11,2,FALSE)</f>
        <v>America</v>
      </c>
      <c r="Q9114" s="39" t="str">
        <f>VLOOKUP(D9114,GL_Master!$A$1:$D$80,2,FALSE)</f>
        <v>BS</v>
      </c>
      <c r="R9114" s="39" t="str">
        <f>VLOOKUP(D9114,GL_Master!$A$1:$D$80,3,FALSE)</f>
        <v>Gross Block</v>
      </c>
      <c r="S9114" s="39" t="str">
        <f>VLOOKUP(D9114,GL_Master!$A$1:$D$80,4,FALSE)</f>
        <v>Tangible Fixed assets</v>
      </c>
    </row>
    <row r="9115" spans="1:19" x14ac:dyDescent="0.25">
      <c r="A9115" s="39" t="s">
        <v>262</v>
      </c>
      <c r="B9115" s="39" t="s">
        <v>235</v>
      </c>
      <c r="C9115" s="7">
        <v>44136</v>
      </c>
      <c r="D9115" s="39" t="s">
        <v>27</v>
      </c>
      <c r="E9115" s="39">
        <v>1638</v>
      </c>
      <c r="F9115" s="82">
        <f t="shared" si="426"/>
        <v>1.6379999999999999</v>
      </c>
      <c r="G9115" s="39">
        <f>VLOOKUP(N9115,Currecny_M!$A$1:$P$10,2,FALSE)</f>
        <v>75</v>
      </c>
      <c r="H9115" s="39">
        <f>MATCH(C9115,Currecny_M!$A$1:$P$1,0)</f>
        <v>9</v>
      </c>
      <c r="I9115" s="39">
        <f>VLOOKUP(N9115,Currecny_M!$A$1:$P$10,MATCH(Database!C9115,Currecny_M!$A$1:$P$1,0),FALSE)</f>
        <v>80.42</v>
      </c>
      <c r="J9115" s="82">
        <f t="shared" si="427"/>
        <v>131.72796</v>
      </c>
      <c r="K9115" s="39">
        <f>VLOOKUP('Cover page'!$B$6,Currecny_M!$A$1:$P$10,MATCH(Database!C9115,Currecny_M!$A$1:$P$1,0),FALSE)</f>
        <v>1</v>
      </c>
      <c r="L9115" s="82">
        <f t="shared" si="428"/>
        <v>131.72796</v>
      </c>
      <c r="M9115" s="82">
        <f>((E9115/$F$1)*VLOOKUP(N9115,Currecny_M!$A$1:$P$10,MATCH(Database!C9115,Currecny_M!$A$1:$P$1,0),FALSE))/VLOOKUP('Cover page'!$B$6,Currecny_M!$A$1:$P$10,MATCH(Database!C9115,Currecny_M!$A$1:$P$1,0),FALSE)</f>
        <v>131.72796</v>
      </c>
      <c r="N9115" s="6" t="str">
        <f>VLOOKUP(B9115,Master!$A$2:$C$11,3,FALSE)</f>
        <v>USD</v>
      </c>
      <c r="O9115" s="6" t="str">
        <f>VLOOKUP(B9115,Master!$A$2:$C$11,2,FALSE)</f>
        <v>America</v>
      </c>
      <c r="Q9115" s="39" t="str">
        <f>VLOOKUP(D9115,GL_Master!$A$1:$D$80,2,FALSE)</f>
        <v>BS</v>
      </c>
      <c r="R9115" s="39" t="str">
        <f>VLOOKUP(D9115,GL_Master!$A$1:$D$80,3,FALSE)</f>
        <v>Gross Block</v>
      </c>
      <c r="S9115" s="39" t="str">
        <f>VLOOKUP(D9115,GL_Master!$A$1:$D$80,4,FALSE)</f>
        <v>Tangible Fixed assets</v>
      </c>
    </row>
    <row r="9116" spans="1:19" x14ac:dyDescent="0.25">
      <c r="A9116" s="39" t="s">
        <v>262</v>
      </c>
      <c r="B9116" s="39" t="s">
        <v>235</v>
      </c>
      <c r="C9116" s="7">
        <v>44136</v>
      </c>
      <c r="D9116" s="39" t="s">
        <v>75</v>
      </c>
      <c r="E9116" s="39">
        <v>-35</v>
      </c>
      <c r="F9116" s="82">
        <f t="shared" si="426"/>
        <v>-3.5000000000000003E-2</v>
      </c>
      <c r="G9116" s="39">
        <f>VLOOKUP(N9116,Currecny_M!$A$1:$P$10,2,FALSE)</f>
        <v>75</v>
      </c>
      <c r="H9116" s="39">
        <f>MATCH(C9116,Currecny_M!$A$1:$P$1,0)</f>
        <v>9</v>
      </c>
      <c r="I9116" s="39">
        <f>VLOOKUP(N9116,Currecny_M!$A$1:$P$10,MATCH(Database!C9116,Currecny_M!$A$1:$P$1,0),FALSE)</f>
        <v>80.42</v>
      </c>
      <c r="J9116" s="82">
        <f t="shared" si="427"/>
        <v>-2.8147000000000002</v>
      </c>
      <c r="K9116" s="39">
        <f>VLOOKUP('Cover page'!$B$6,Currecny_M!$A$1:$P$10,MATCH(Database!C9116,Currecny_M!$A$1:$P$1,0),FALSE)</f>
        <v>1</v>
      </c>
      <c r="L9116" s="82">
        <f t="shared" si="428"/>
        <v>-2.8147000000000002</v>
      </c>
      <c r="M9116" s="82">
        <f>((E9116/$F$1)*VLOOKUP(N9116,Currecny_M!$A$1:$P$10,MATCH(Database!C9116,Currecny_M!$A$1:$P$1,0),FALSE))/VLOOKUP('Cover page'!$B$6,Currecny_M!$A$1:$P$10,MATCH(Database!C9116,Currecny_M!$A$1:$P$1,0),FALSE)</f>
        <v>-2.8147000000000002</v>
      </c>
      <c r="N9116" s="6" t="str">
        <f>VLOOKUP(B9116,Master!$A$2:$C$11,3,FALSE)</f>
        <v>USD</v>
      </c>
      <c r="O9116" s="6" t="str">
        <f>VLOOKUP(B9116,Master!$A$2:$C$11,2,FALSE)</f>
        <v>America</v>
      </c>
      <c r="Q9116" s="39" t="str">
        <f>VLOOKUP(D9116,GL_Master!$A$1:$D$80,2,FALSE)</f>
        <v>BS</v>
      </c>
      <c r="R9116" s="39" t="str">
        <f>VLOOKUP(D9116,GL_Master!$A$1:$D$80,3,FALSE)</f>
        <v>Gross Block</v>
      </c>
      <c r="S9116" s="39" t="str">
        <f>VLOOKUP(D9116,GL_Master!$A$1:$D$80,4,FALSE)</f>
        <v>Tangible Fixed assets</v>
      </c>
    </row>
    <row r="9117" spans="1:19" x14ac:dyDescent="0.25">
      <c r="A9117" s="39" t="s">
        <v>262</v>
      </c>
      <c r="B9117" s="39" t="s">
        <v>235</v>
      </c>
      <c r="C9117" s="7">
        <v>44136</v>
      </c>
      <c r="D9117" s="39" t="s">
        <v>76</v>
      </c>
      <c r="E9117" s="39">
        <v>953</v>
      </c>
      <c r="F9117" s="82">
        <f t="shared" si="426"/>
        <v>0.95299999999999996</v>
      </c>
      <c r="G9117" s="39">
        <f>VLOOKUP(N9117,Currecny_M!$A$1:$P$10,2,FALSE)</f>
        <v>75</v>
      </c>
      <c r="H9117" s="39">
        <f>MATCH(C9117,Currecny_M!$A$1:$P$1,0)</f>
        <v>9</v>
      </c>
      <c r="I9117" s="39">
        <f>VLOOKUP(N9117,Currecny_M!$A$1:$P$10,MATCH(Database!C9117,Currecny_M!$A$1:$P$1,0),FALSE)</f>
        <v>80.42</v>
      </c>
      <c r="J9117" s="82">
        <f t="shared" si="427"/>
        <v>76.640259999999998</v>
      </c>
      <c r="K9117" s="39">
        <f>VLOOKUP('Cover page'!$B$6,Currecny_M!$A$1:$P$10,MATCH(Database!C9117,Currecny_M!$A$1:$P$1,0),FALSE)</f>
        <v>1</v>
      </c>
      <c r="L9117" s="82">
        <f t="shared" si="428"/>
        <v>76.640259999999998</v>
      </c>
      <c r="M9117" s="82">
        <f>((E9117/$F$1)*VLOOKUP(N9117,Currecny_M!$A$1:$P$10,MATCH(Database!C9117,Currecny_M!$A$1:$P$1,0),FALSE))/VLOOKUP('Cover page'!$B$6,Currecny_M!$A$1:$P$10,MATCH(Database!C9117,Currecny_M!$A$1:$P$1,0),FALSE)</f>
        <v>76.640259999999998</v>
      </c>
      <c r="N9117" s="6" t="str">
        <f>VLOOKUP(B9117,Master!$A$2:$C$11,3,FALSE)</f>
        <v>USD</v>
      </c>
      <c r="O9117" s="6" t="str">
        <f>VLOOKUP(B9117,Master!$A$2:$C$11,2,FALSE)</f>
        <v>America</v>
      </c>
      <c r="Q9117" s="39" t="str">
        <f>VLOOKUP(D9117,GL_Master!$A$1:$D$80,2,FALSE)</f>
        <v>BS</v>
      </c>
      <c r="R9117" s="39" t="str">
        <f>VLOOKUP(D9117,GL_Master!$A$1:$D$80,3,FALSE)</f>
        <v>Inventories</v>
      </c>
      <c r="S9117" s="39" t="str">
        <f>VLOOKUP(D9117,GL_Master!$A$1:$D$80,4,FALSE)</f>
        <v>Inventory</v>
      </c>
    </row>
    <row r="9118" spans="1:19" x14ac:dyDescent="0.25">
      <c r="A9118" s="39" t="s">
        <v>262</v>
      </c>
      <c r="B9118" s="39" t="s">
        <v>235</v>
      </c>
      <c r="C9118" s="7">
        <v>44136</v>
      </c>
      <c r="D9118" s="39" t="s">
        <v>77</v>
      </c>
      <c r="E9118" s="39">
        <v>2250</v>
      </c>
      <c r="F9118" s="82">
        <f t="shared" si="426"/>
        <v>2.25</v>
      </c>
      <c r="G9118" s="39">
        <f>VLOOKUP(N9118,Currecny_M!$A$1:$P$10,2,FALSE)</f>
        <v>75</v>
      </c>
      <c r="H9118" s="39">
        <f>MATCH(C9118,Currecny_M!$A$1:$P$1,0)</f>
        <v>9</v>
      </c>
      <c r="I9118" s="39">
        <f>VLOOKUP(N9118,Currecny_M!$A$1:$P$10,MATCH(Database!C9118,Currecny_M!$A$1:$P$1,0),FALSE)</f>
        <v>80.42</v>
      </c>
      <c r="J9118" s="82">
        <f t="shared" si="427"/>
        <v>180.94499999999999</v>
      </c>
      <c r="K9118" s="39">
        <f>VLOOKUP('Cover page'!$B$6,Currecny_M!$A$1:$P$10,MATCH(Database!C9118,Currecny_M!$A$1:$P$1,0),FALSE)</f>
        <v>1</v>
      </c>
      <c r="L9118" s="82">
        <f t="shared" si="428"/>
        <v>180.94499999999999</v>
      </c>
      <c r="M9118" s="82">
        <f>((E9118/$F$1)*VLOOKUP(N9118,Currecny_M!$A$1:$P$10,MATCH(Database!C9118,Currecny_M!$A$1:$P$1,0),FALSE))/VLOOKUP('Cover page'!$B$6,Currecny_M!$A$1:$P$10,MATCH(Database!C9118,Currecny_M!$A$1:$P$1,0),FALSE)</f>
        <v>180.94499999999999</v>
      </c>
      <c r="N9118" s="6" t="str">
        <f>VLOOKUP(B9118,Master!$A$2:$C$11,3,FALSE)</f>
        <v>USD</v>
      </c>
      <c r="O9118" s="6" t="str">
        <f>VLOOKUP(B9118,Master!$A$2:$C$11,2,FALSE)</f>
        <v>America</v>
      </c>
      <c r="Q9118" s="39" t="str">
        <f>VLOOKUP(D9118,GL_Master!$A$1:$D$80,2,FALSE)</f>
        <v>BS</v>
      </c>
      <c r="R9118" s="39" t="str">
        <f>VLOOKUP(D9118,GL_Master!$A$1:$D$80,3,FALSE)</f>
        <v>Inventories</v>
      </c>
      <c r="S9118" s="39" t="str">
        <f>VLOOKUP(D9118,GL_Master!$A$1:$D$80,4,FALSE)</f>
        <v>Inventory</v>
      </c>
    </row>
    <row r="9119" spans="1:19" x14ac:dyDescent="0.25">
      <c r="A9119" s="39" t="s">
        <v>262</v>
      </c>
      <c r="B9119" s="39" t="s">
        <v>235</v>
      </c>
      <c r="C9119" s="7">
        <v>44136</v>
      </c>
      <c r="D9119" s="39" t="s">
        <v>2</v>
      </c>
      <c r="E9119" s="39">
        <v>225206</v>
      </c>
      <c r="F9119" s="82">
        <f t="shared" si="426"/>
        <v>225.20599999999999</v>
      </c>
      <c r="G9119" s="39">
        <f>VLOOKUP(N9119,Currecny_M!$A$1:$P$10,2,FALSE)</f>
        <v>75</v>
      </c>
      <c r="H9119" s="39">
        <f>MATCH(C9119,Currecny_M!$A$1:$P$1,0)</f>
        <v>9</v>
      </c>
      <c r="I9119" s="39">
        <f>VLOOKUP(N9119,Currecny_M!$A$1:$P$10,MATCH(Database!C9119,Currecny_M!$A$1:$P$1,0),FALSE)</f>
        <v>80.42</v>
      </c>
      <c r="J9119" s="82">
        <f t="shared" si="427"/>
        <v>18111.06652</v>
      </c>
      <c r="K9119" s="39">
        <f>VLOOKUP('Cover page'!$B$6,Currecny_M!$A$1:$P$10,MATCH(Database!C9119,Currecny_M!$A$1:$P$1,0),FALSE)</f>
        <v>1</v>
      </c>
      <c r="L9119" s="82">
        <f t="shared" si="428"/>
        <v>18111.06652</v>
      </c>
      <c r="M9119" s="82">
        <f>((E9119/$F$1)*VLOOKUP(N9119,Currecny_M!$A$1:$P$10,MATCH(Database!C9119,Currecny_M!$A$1:$P$1,0),FALSE))/VLOOKUP('Cover page'!$B$6,Currecny_M!$A$1:$P$10,MATCH(Database!C9119,Currecny_M!$A$1:$P$1,0),FALSE)</f>
        <v>18111.06652</v>
      </c>
      <c r="N9119" s="6" t="str">
        <f>VLOOKUP(B9119,Master!$A$2:$C$11,3,FALSE)</f>
        <v>USD</v>
      </c>
      <c r="O9119" s="6" t="str">
        <f>VLOOKUP(B9119,Master!$A$2:$C$11,2,FALSE)</f>
        <v>America</v>
      </c>
      <c r="Q9119" s="39" t="str">
        <f>VLOOKUP(D9119,GL_Master!$A$1:$D$80,2,FALSE)</f>
        <v>BS</v>
      </c>
      <c r="R9119" s="39" t="str">
        <f>VLOOKUP(D9119,GL_Master!$A$1:$D$80,3,FALSE)</f>
        <v>Trade receivables</v>
      </c>
      <c r="S9119" s="39" t="str">
        <f>VLOOKUP(D9119,GL_Master!$A$1:$D$80,4,FALSE)</f>
        <v>Unsecured, considered good</v>
      </c>
    </row>
    <row r="9120" spans="1:19" x14ac:dyDescent="0.25">
      <c r="A9120" s="39" t="s">
        <v>262</v>
      </c>
      <c r="B9120" s="39" t="s">
        <v>235</v>
      </c>
      <c r="C9120" s="7">
        <v>44136</v>
      </c>
      <c r="D9120" s="39" t="s">
        <v>78</v>
      </c>
      <c r="E9120" s="39">
        <v>36</v>
      </c>
      <c r="F9120" s="82">
        <f t="shared" si="426"/>
        <v>3.5999999999999997E-2</v>
      </c>
      <c r="G9120" s="39">
        <f>VLOOKUP(N9120,Currecny_M!$A$1:$P$10,2,FALSE)</f>
        <v>75</v>
      </c>
      <c r="H9120" s="39">
        <f>MATCH(C9120,Currecny_M!$A$1:$P$1,0)</f>
        <v>9</v>
      </c>
      <c r="I9120" s="39">
        <f>VLOOKUP(N9120,Currecny_M!$A$1:$P$10,MATCH(Database!C9120,Currecny_M!$A$1:$P$1,0),FALSE)</f>
        <v>80.42</v>
      </c>
      <c r="J9120" s="82">
        <f t="shared" si="427"/>
        <v>2.8951199999999999</v>
      </c>
      <c r="K9120" s="39">
        <f>VLOOKUP('Cover page'!$B$6,Currecny_M!$A$1:$P$10,MATCH(Database!C9120,Currecny_M!$A$1:$P$1,0),FALSE)</f>
        <v>1</v>
      </c>
      <c r="L9120" s="82">
        <f t="shared" si="428"/>
        <v>2.8951199999999999</v>
      </c>
      <c r="M9120" s="82">
        <f>((E9120/$F$1)*VLOOKUP(N9120,Currecny_M!$A$1:$P$10,MATCH(Database!C9120,Currecny_M!$A$1:$P$1,0),FALSE))/VLOOKUP('Cover page'!$B$6,Currecny_M!$A$1:$P$10,MATCH(Database!C9120,Currecny_M!$A$1:$P$1,0),FALSE)</f>
        <v>2.8951199999999999</v>
      </c>
      <c r="N9120" s="6" t="str">
        <f>VLOOKUP(B9120,Master!$A$2:$C$11,3,FALSE)</f>
        <v>USD</v>
      </c>
      <c r="O9120" s="6" t="str">
        <f>VLOOKUP(B9120,Master!$A$2:$C$11,2,FALSE)</f>
        <v>America</v>
      </c>
      <c r="Q9120" s="39" t="str">
        <f>VLOOKUP(D9120,GL_Master!$A$1:$D$80,2,FALSE)</f>
        <v>BS</v>
      </c>
      <c r="R9120" s="39" t="str">
        <f>VLOOKUP(D9120,GL_Master!$A$1:$D$80,3,FALSE)</f>
        <v>Cash &amp; Bank Balances</v>
      </c>
      <c r="S9120" s="39" t="str">
        <f>VLOOKUP(D9120,GL_Master!$A$1:$D$80,4,FALSE)</f>
        <v>Cash In hand</v>
      </c>
    </row>
    <row r="9121" spans="1:19" x14ac:dyDescent="0.25">
      <c r="A9121" s="39" t="s">
        <v>262</v>
      </c>
      <c r="B9121" s="39" t="s">
        <v>235</v>
      </c>
      <c r="C9121" s="7">
        <v>44136</v>
      </c>
      <c r="D9121" s="39" t="s">
        <v>79</v>
      </c>
      <c r="E9121" s="39">
        <v>-9360</v>
      </c>
      <c r="F9121" s="82">
        <f t="shared" si="426"/>
        <v>-9.36</v>
      </c>
      <c r="G9121" s="39">
        <f>VLOOKUP(N9121,Currecny_M!$A$1:$P$10,2,FALSE)</f>
        <v>75</v>
      </c>
      <c r="H9121" s="39">
        <f>MATCH(C9121,Currecny_M!$A$1:$P$1,0)</f>
        <v>9</v>
      </c>
      <c r="I9121" s="39">
        <f>VLOOKUP(N9121,Currecny_M!$A$1:$P$10,MATCH(Database!C9121,Currecny_M!$A$1:$P$1,0),FALSE)</f>
        <v>80.42</v>
      </c>
      <c r="J9121" s="82">
        <f t="shared" si="427"/>
        <v>-752.73119999999994</v>
      </c>
      <c r="K9121" s="39">
        <f>VLOOKUP('Cover page'!$B$6,Currecny_M!$A$1:$P$10,MATCH(Database!C9121,Currecny_M!$A$1:$P$1,0),FALSE)</f>
        <v>1</v>
      </c>
      <c r="L9121" s="82">
        <f t="shared" si="428"/>
        <v>-752.73119999999994</v>
      </c>
      <c r="M9121" s="82">
        <f>((E9121/$F$1)*VLOOKUP(N9121,Currecny_M!$A$1:$P$10,MATCH(Database!C9121,Currecny_M!$A$1:$P$1,0),FALSE))/VLOOKUP('Cover page'!$B$6,Currecny_M!$A$1:$P$10,MATCH(Database!C9121,Currecny_M!$A$1:$P$1,0),FALSE)</f>
        <v>-752.73119999999994</v>
      </c>
      <c r="N9121" s="6" t="str">
        <f>VLOOKUP(B9121,Master!$A$2:$C$11,3,FALSE)</f>
        <v>USD</v>
      </c>
      <c r="O9121" s="6" t="str">
        <f>VLOOKUP(B9121,Master!$A$2:$C$11,2,FALSE)</f>
        <v>America</v>
      </c>
      <c r="Q9121" s="39" t="str">
        <f>VLOOKUP(D9121,GL_Master!$A$1:$D$80,2,FALSE)</f>
        <v>BS</v>
      </c>
      <c r="R9121" s="39" t="str">
        <f>VLOOKUP(D9121,GL_Master!$A$1:$D$80,3,FALSE)</f>
        <v>Loan Fund</v>
      </c>
      <c r="S9121" s="39" t="str">
        <f>VLOOKUP(D9121,GL_Master!$A$1:$D$80,4,FALSE)</f>
        <v>Term Loan</v>
      </c>
    </row>
    <row r="9122" spans="1:19" x14ac:dyDescent="0.25">
      <c r="A9122" s="39" t="s">
        <v>262</v>
      </c>
      <c r="B9122" s="39" t="s">
        <v>235</v>
      </c>
      <c r="C9122" s="7">
        <v>44136</v>
      </c>
      <c r="D9122" s="39" t="s">
        <v>80</v>
      </c>
      <c r="E9122" s="39">
        <v>260</v>
      </c>
      <c r="F9122" s="82">
        <f t="shared" si="426"/>
        <v>0.26</v>
      </c>
      <c r="G9122" s="39">
        <f>VLOOKUP(N9122,Currecny_M!$A$1:$P$10,2,FALSE)</f>
        <v>75</v>
      </c>
      <c r="H9122" s="39">
        <f>MATCH(C9122,Currecny_M!$A$1:$P$1,0)</f>
        <v>9</v>
      </c>
      <c r="I9122" s="39">
        <f>VLOOKUP(N9122,Currecny_M!$A$1:$P$10,MATCH(Database!C9122,Currecny_M!$A$1:$P$1,0),FALSE)</f>
        <v>80.42</v>
      </c>
      <c r="J9122" s="82">
        <f t="shared" si="427"/>
        <v>20.909200000000002</v>
      </c>
      <c r="K9122" s="39">
        <f>VLOOKUP('Cover page'!$B$6,Currecny_M!$A$1:$P$10,MATCH(Database!C9122,Currecny_M!$A$1:$P$1,0),FALSE)</f>
        <v>1</v>
      </c>
      <c r="L9122" s="82">
        <f t="shared" si="428"/>
        <v>20.909200000000002</v>
      </c>
      <c r="M9122" s="82">
        <f>((E9122/$F$1)*VLOOKUP(N9122,Currecny_M!$A$1:$P$10,MATCH(Database!C9122,Currecny_M!$A$1:$P$1,0),FALSE))/VLOOKUP('Cover page'!$B$6,Currecny_M!$A$1:$P$10,MATCH(Database!C9122,Currecny_M!$A$1:$P$1,0),FALSE)</f>
        <v>20.909200000000002</v>
      </c>
      <c r="N9122" s="6" t="str">
        <f>VLOOKUP(B9122,Master!$A$2:$C$11,3,FALSE)</f>
        <v>USD</v>
      </c>
      <c r="O9122" s="6" t="str">
        <f>VLOOKUP(B9122,Master!$A$2:$C$11,2,FALSE)</f>
        <v>America</v>
      </c>
      <c r="Q9122" s="39" t="str">
        <f>VLOOKUP(D9122,GL_Master!$A$1:$D$80,2,FALSE)</f>
        <v>BS</v>
      </c>
      <c r="R9122" s="39" t="str">
        <f>VLOOKUP(D9122,GL_Master!$A$1:$D$80,3,FALSE)</f>
        <v>Cash &amp; Bank Balances</v>
      </c>
      <c r="S9122" s="39" t="str">
        <f>VLOOKUP(D9122,GL_Master!$A$1:$D$80,4,FALSE)</f>
        <v xml:space="preserve">      On Current Accounts</v>
      </c>
    </row>
    <row r="9123" spans="1:19" x14ac:dyDescent="0.25">
      <c r="A9123" s="39" t="s">
        <v>262</v>
      </c>
      <c r="B9123" s="39" t="s">
        <v>235</v>
      </c>
      <c r="C9123" s="7">
        <v>44136</v>
      </c>
      <c r="D9123" s="39" t="s">
        <v>81</v>
      </c>
      <c r="E9123" s="39">
        <v>17996</v>
      </c>
      <c r="F9123" s="82">
        <f t="shared" si="426"/>
        <v>17.995999999999999</v>
      </c>
      <c r="G9123" s="39">
        <f>VLOOKUP(N9123,Currecny_M!$A$1:$P$10,2,FALSE)</f>
        <v>75</v>
      </c>
      <c r="H9123" s="39">
        <f>MATCH(C9123,Currecny_M!$A$1:$P$1,0)</f>
        <v>9</v>
      </c>
      <c r="I9123" s="39">
        <f>VLOOKUP(N9123,Currecny_M!$A$1:$P$10,MATCH(Database!C9123,Currecny_M!$A$1:$P$1,0),FALSE)</f>
        <v>80.42</v>
      </c>
      <c r="J9123" s="82">
        <f t="shared" si="427"/>
        <v>1447.2383199999999</v>
      </c>
      <c r="K9123" s="39">
        <f>VLOOKUP('Cover page'!$B$6,Currecny_M!$A$1:$P$10,MATCH(Database!C9123,Currecny_M!$A$1:$P$1,0),FALSE)</f>
        <v>1</v>
      </c>
      <c r="L9123" s="82">
        <f t="shared" si="428"/>
        <v>1447.2383199999999</v>
      </c>
      <c r="M9123" s="82">
        <f>((E9123/$F$1)*VLOOKUP(N9123,Currecny_M!$A$1:$P$10,MATCH(Database!C9123,Currecny_M!$A$1:$P$1,0),FALSE))/VLOOKUP('Cover page'!$B$6,Currecny_M!$A$1:$P$10,MATCH(Database!C9123,Currecny_M!$A$1:$P$1,0),FALSE)</f>
        <v>1447.2383199999999</v>
      </c>
      <c r="N9123" s="6" t="str">
        <f>VLOOKUP(B9123,Master!$A$2:$C$11,3,FALSE)</f>
        <v>USD</v>
      </c>
      <c r="O9123" s="6" t="str">
        <f>VLOOKUP(B9123,Master!$A$2:$C$11,2,FALSE)</f>
        <v>America</v>
      </c>
      <c r="Q9123" s="39" t="str">
        <f>VLOOKUP(D9123,GL_Master!$A$1:$D$80,2,FALSE)</f>
        <v>BS</v>
      </c>
      <c r="R9123" s="39" t="str">
        <f>VLOOKUP(D9123,GL_Master!$A$1:$D$80,3,FALSE)</f>
        <v>Other Current Assets</v>
      </c>
      <c r="S9123" s="39" t="str">
        <f>VLOOKUP(D9123,GL_Master!$A$1:$D$80,4,FALSE)</f>
        <v>Advance tax recoverable (net of provision )</v>
      </c>
    </row>
    <row r="9124" spans="1:19" x14ac:dyDescent="0.25">
      <c r="A9124" s="39" t="s">
        <v>262</v>
      </c>
      <c r="B9124" s="39" t="s">
        <v>235</v>
      </c>
      <c r="C9124" s="7">
        <v>44136</v>
      </c>
      <c r="D9124" s="39" t="s">
        <v>19</v>
      </c>
      <c r="E9124" s="39">
        <v>185</v>
      </c>
      <c r="F9124" s="82">
        <f t="shared" si="426"/>
        <v>0.185</v>
      </c>
      <c r="G9124" s="39">
        <f>VLOOKUP(N9124,Currecny_M!$A$1:$P$10,2,FALSE)</f>
        <v>75</v>
      </c>
      <c r="H9124" s="39">
        <f>MATCH(C9124,Currecny_M!$A$1:$P$1,0)</f>
        <v>9</v>
      </c>
      <c r="I9124" s="39">
        <f>VLOOKUP(N9124,Currecny_M!$A$1:$P$10,MATCH(Database!C9124,Currecny_M!$A$1:$P$1,0),FALSE)</f>
        <v>80.42</v>
      </c>
      <c r="J9124" s="82">
        <f t="shared" si="427"/>
        <v>14.877700000000001</v>
      </c>
      <c r="K9124" s="39">
        <f>VLOOKUP('Cover page'!$B$6,Currecny_M!$A$1:$P$10,MATCH(Database!C9124,Currecny_M!$A$1:$P$1,0),FALSE)</f>
        <v>1</v>
      </c>
      <c r="L9124" s="82">
        <f t="shared" si="428"/>
        <v>14.877700000000001</v>
      </c>
      <c r="M9124" s="82">
        <f>((E9124/$F$1)*VLOOKUP(N9124,Currecny_M!$A$1:$P$10,MATCH(Database!C9124,Currecny_M!$A$1:$P$1,0),FALSE))/VLOOKUP('Cover page'!$B$6,Currecny_M!$A$1:$P$10,MATCH(Database!C9124,Currecny_M!$A$1:$P$1,0),FALSE)</f>
        <v>14.877700000000001</v>
      </c>
      <c r="N9124" s="6" t="str">
        <f>VLOOKUP(B9124,Master!$A$2:$C$11,3,FALSE)</f>
        <v>USD</v>
      </c>
      <c r="O9124" s="6" t="str">
        <f>VLOOKUP(B9124,Master!$A$2:$C$11,2,FALSE)</f>
        <v>America</v>
      </c>
      <c r="Q9124" s="39" t="str">
        <f>VLOOKUP(D9124,GL_Master!$A$1:$D$80,2,FALSE)</f>
        <v>BS</v>
      </c>
      <c r="R9124" s="39" t="str">
        <f>VLOOKUP(D9124,GL_Master!$A$1:$D$80,3,FALSE)</f>
        <v>Short-term loan and advances</v>
      </c>
      <c r="S9124" s="39" t="str">
        <f>VLOOKUP(D9124,GL_Master!$A$1:$D$80,4,FALSE)</f>
        <v>Prepaid expenses</v>
      </c>
    </row>
    <row r="9125" spans="1:19" x14ac:dyDescent="0.25">
      <c r="A9125" s="39" t="s">
        <v>262</v>
      </c>
      <c r="B9125" s="39" t="s">
        <v>235</v>
      </c>
      <c r="C9125" s="7">
        <v>44136</v>
      </c>
      <c r="D9125" s="39" t="s">
        <v>82</v>
      </c>
      <c r="E9125" s="39">
        <v>2003</v>
      </c>
      <c r="F9125" s="82">
        <f t="shared" si="426"/>
        <v>2.0030000000000001</v>
      </c>
      <c r="G9125" s="39">
        <f>VLOOKUP(N9125,Currecny_M!$A$1:$P$10,2,FALSE)</f>
        <v>75</v>
      </c>
      <c r="H9125" s="39">
        <f>MATCH(C9125,Currecny_M!$A$1:$P$1,0)</f>
        <v>9</v>
      </c>
      <c r="I9125" s="39">
        <f>VLOOKUP(N9125,Currecny_M!$A$1:$P$10,MATCH(Database!C9125,Currecny_M!$A$1:$P$1,0),FALSE)</f>
        <v>80.42</v>
      </c>
      <c r="J9125" s="82">
        <f t="shared" si="427"/>
        <v>161.08126000000001</v>
      </c>
      <c r="K9125" s="39">
        <f>VLOOKUP('Cover page'!$B$6,Currecny_M!$A$1:$P$10,MATCH(Database!C9125,Currecny_M!$A$1:$P$1,0),FALSE)</f>
        <v>1</v>
      </c>
      <c r="L9125" s="82">
        <f t="shared" si="428"/>
        <v>161.08126000000001</v>
      </c>
      <c r="M9125" s="82">
        <f>((E9125/$F$1)*VLOOKUP(N9125,Currecny_M!$A$1:$P$10,MATCH(Database!C9125,Currecny_M!$A$1:$P$1,0),FALSE))/VLOOKUP('Cover page'!$B$6,Currecny_M!$A$1:$P$10,MATCH(Database!C9125,Currecny_M!$A$1:$P$1,0),FALSE)</f>
        <v>161.08126000000001</v>
      </c>
      <c r="N9125" s="6" t="str">
        <f>VLOOKUP(B9125,Master!$A$2:$C$11,3,FALSE)</f>
        <v>USD</v>
      </c>
      <c r="O9125" s="6" t="str">
        <f>VLOOKUP(B9125,Master!$A$2:$C$11,2,FALSE)</f>
        <v>America</v>
      </c>
      <c r="Q9125" s="39" t="str">
        <f>VLOOKUP(D9125,GL_Master!$A$1:$D$80,2,FALSE)</f>
        <v>BS</v>
      </c>
      <c r="R9125" s="39" t="str">
        <f>VLOOKUP(D9125,GL_Master!$A$1:$D$80,3,FALSE)</f>
        <v>Short-term loan and advances</v>
      </c>
      <c r="S9125" s="39" t="str">
        <f>VLOOKUP(D9125,GL_Master!$A$1:$D$80,4,FALSE)</f>
        <v>Advance to vendor/employees</v>
      </c>
    </row>
    <row r="9126" spans="1:19" x14ac:dyDescent="0.25">
      <c r="A9126" s="39" t="s">
        <v>262</v>
      </c>
      <c r="B9126" s="39" t="s">
        <v>235</v>
      </c>
      <c r="C9126" s="7">
        <v>44136</v>
      </c>
      <c r="D9126" s="39" t="s">
        <v>83</v>
      </c>
      <c r="E9126" s="39">
        <v>1373</v>
      </c>
      <c r="F9126" s="82">
        <f t="shared" si="426"/>
        <v>1.373</v>
      </c>
      <c r="G9126" s="39">
        <f>VLOOKUP(N9126,Currecny_M!$A$1:$P$10,2,FALSE)</f>
        <v>75</v>
      </c>
      <c r="H9126" s="39">
        <f>MATCH(C9126,Currecny_M!$A$1:$P$1,0)</f>
        <v>9</v>
      </c>
      <c r="I9126" s="39">
        <f>VLOOKUP(N9126,Currecny_M!$A$1:$P$10,MATCH(Database!C9126,Currecny_M!$A$1:$P$1,0),FALSE)</f>
        <v>80.42</v>
      </c>
      <c r="J9126" s="82">
        <f t="shared" si="427"/>
        <v>110.41666000000001</v>
      </c>
      <c r="K9126" s="39">
        <f>VLOOKUP('Cover page'!$B$6,Currecny_M!$A$1:$P$10,MATCH(Database!C9126,Currecny_M!$A$1:$P$1,0),FALSE)</f>
        <v>1</v>
      </c>
      <c r="L9126" s="82">
        <f t="shared" si="428"/>
        <v>110.41666000000001</v>
      </c>
      <c r="M9126" s="82">
        <f>((E9126/$F$1)*VLOOKUP(N9126,Currecny_M!$A$1:$P$10,MATCH(Database!C9126,Currecny_M!$A$1:$P$1,0),FALSE))/VLOOKUP('Cover page'!$B$6,Currecny_M!$A$1:$P$10,MATCH(Database!C9126,Currecny_M!$A$1:$P$1,0),FALSE)</f>
        <v>110.41666000000001</v>
      </c>
      <c r="N9126" s="6" t="str">
        <f>VLOOKUP(B9126,Master!$A$2:$C$11,3,FALSE)</f>
        <v>USD</v>
      </c>
      <c r="O9126" s="6" t="str">
        <f>VLOOKUP(B9126,Master!$A$2:$C$11,2,FALSE)</f>
        <v>America</v>
      </c>
      <c r="Q9126" s="39" t="str">
        <f>VLOOKUP(D9126,GL_Master!$A$1:$D$80,2,FALSE)</f>
        <v>BS</v>
      </c>
      <c r="R9126" s="39" t="str">
        <f>VLOOKUP(D9126,GL_Master!$A$1:$D$80,3,FALSE)</f>
        <v>Other Current Assets</v>
      </c>
      <c r="S9126" s="39" t="str">
        <f>VLOOKUP(D9126,GL_Master!$A$1:$D$80,4,FALSE)</f>
        <v>Security deposits ( Unsecured, considered good)</v>
      </c>
    </row>
    <row r="9127" spans="1:19" x14ac:dyDescent="0.25">
      <c r="A9127" s="39" t="s">
        <v>262</v>
      </c>
      <c r="B9127" s="39" t="s">
        <v>235</v>
      </c>
      <c r="C9127" s="7">
        <v>44136</v>
      </c>
      <c r="D9127" s="39" t="s">
        <v>246</v>
      </c>
      <c r="E9127" s="39">
        <v>-156467</v>
      </c>
      <c r="F9127" s="82">
        <f t="shared" si="426"/>
        <v>-156.46700000000001</v>
      </c>
      <c r="G9127" s="39">
        <f>VLOOKUP(N9127,Currecny_M!$A$1:$P$10,2,FALSE)</f>
        <v>75</v>
      </c>
      <c r="H9127" s="39">
        <f>MATCH(C9127,Currecny_M!$A$1:$P$1,0)</f>
        <v>9</v>
      </c>
      <c r="I9127" s="39">
        <f>VLOOKUP(N9127,Currecny_M!$A$1:$P$10,MATCH(Database!C9127,Currecny_M!$A$1:$P$1,0),FALSE)</f>
        <v>80.42</v>
      </c>
      <c r="J9127" s="82">
        <f t="shared" si="427"/>
        <v>-12583.076140000001</v>
      </c>
      <c r="K9127" s="39">
        <f>VLOOKUP('Cover page'!$B$6,Currecny_M!$A$1:$P$10,MATCH(Database!C9127,Currecny_M!$A$1:$P$1,0),FALSE)</f>
        <v>1</v>
      </c>
      <c r="L9127" s="82">
        <f t="shared" si="428"/>
        <v>-12583.076140000001</v>
      </c>
      <c r="M9127" s="82">
        <f>((E9127/$F$1)*VLOOKUP(N9127,Currecny_M!$A$1:$P$10,MATCH(Database!C9127,Currecny_M!$A$1:$P$1,0),FALSE))/VLOOKUP('Cover page'!$B$6,Currecny_M!$A$1:$P$10,MATCH(Database!C9127,Currecny_M!$A$1:$P$1,0),FALSE)</f>
        <v>-12583.076140000001</v>
      </c>
      <c r="N9127" s="6" t="str">
        <f>VLOOKUP(B9127,Master!$A$2:$C$11,3,FALSE)</f>
        <v>USD</v>
      </c>
      <c r="O9127" s="6" t="str">
        <f>VLOOKUP(B9127,Master!$A$2:$C$11,2,FALSE)</f>
        <v>America</v>
      </c>
      <c r="Q9127" s="39" t="str">
        <f>VLOOKUP(D9127,GL_Master!$A$1:$D$80,2,FALSE)</f>
        <v>PL</v>
      </c>
      <c r="R9127" s="39" t="str">
        <f>VLOOKUP(D9127,GL_Master!$A$1:$D$80,3,FALSE)</f>
        <v>Revenue from Operations</v>
      </c>
      <c r="S9127" s="39" t="str">
        <f>VLOOKUP(D9127,GL_Master!$A$1:$D$80,4,FALSE)</f>
        <v>Contract revenue</v>
      </c>
    </row>
    <row r="9128" spans="1:19" x14ac:dyDescent="0.25">
      <c r="A9128" s="39" t="s">
        <v>262</v>
      </c>
      <c r="B9128" s="39" t="s">
        <v>235</v>
      </c>
      <c r="C9128" s="7">
        <v>44136</v>
      </c>
      <c r="D9128" s="39" t="s">
        <v>134</v>
      </c>
      <c r="E9128" s="39">
        <v>-1155</v>
      </c>
      <c r="F9128" s="82">
        <f t="shared" si="426"/>
        <v>-1.155</v>
      </c>
      <c r="G9128" s="39">
        <f>VLOOKUP(N9128,Currecny_M!$A$1:$P$10,2,FALSE)</f>
        <v>75</v>
      </c>
      <c r="H9128" s="39">
        <f>MATCH(C9128,Currecny_M!$A$1:$P$1,0)</f>
        <v>9</v>
      </c>
      <c r="I9128" s="39">
        <f>VLOOKUP(N9128,Currecny_M!$A$1:$P$10,MATCH(Database!C9128,Currecny_M!$A$1:$P$1,0),FALSE)</f>
        <v>80.42</v>
      </c>
      <c r="J9128" s="82">
        <f t="shared" si="427"/>
        <v>-92.885100000000008</v>
      </c>
      <c r="K9128" s="39">
        <f>VLOOKUP('Cover page'!$B$6,Currecny_M!$A$1:$P$10,MATCH(Database!C9128,Currecny_M!$A$1:$P$1,0),FALSE)</f>
        <v>1</v>
      </c>
      <c r="L9128" s="82">
        <f t="shared" si="428"/>
        <v>-92.885100000000008</v>
      </c>
      <c r="M9128" s="82">
        <f>((E9128/$F$1)*VLOOKUP(N9128,Currecny_M!$A$1:$P$10,MATCH(Database!C9128,Currecny_M!$A$1:$P$1,0),FALSE))/VLOOKUP('Cover page'!$B$6,Currecny_M!$A$1:$P$10,MATCH(Database!C9128,Currecny_M!$A$1:$P$1,0),FALSE)</f>
        <v>-92.885100000000008</v>
      </c>
      <c r="N9128" s="6" t="str">
        <f>VLOOKUP(B9128,Master!$A$2:$C$11,3,FALSE)</f>
        <v>USD</v>
      </c>
      <c r="O9128" s="6" t="str">
        <f>VLOOKUP(B9128,Master!$A$2:$C$11,2,FALSE)</f>
        <v>America</v>
      </c>
      <c r="Q9128" s="39" t="str">
        <f>VLOOKUP(D9128,GL_Master!$A$1:$D$80,2,FALSE)</f>
        <v>PL</v>
      </c>
      <c r="R9128" s="39" t="str">
        <f>VLOOKUP(D9128,GL_Master!$A$1:$D$80,3,FALSE)</f>
        <v>Other Income</v>
      </c>
      <c r="S9128" s="39" t="str">
        <f>VLOOKUP(D9128,GL_Master!$A$1:$D$80,4,FALSE)</f>
        <v>Other Income</v>
      </c>
    </row>
    <row r="9129" spans="1:19" x14ac:dyDescent="0.25">
      <c r="A9129" s="39" t="s">
        <v>262</v>
      </c>
      <c r="B9129" s="39" t="s">
        <v>235</v>
      </c>
      <c r="C9129" s="7">
        <v>44136</v>
      </c>
      <c r="D9129" s="39" t="s">
        <v>86</v>
      </c>
      <c r="E9129" s="39">
        <v>73</v>
      </c>
      <c r="F9129" s="82">
        <f t="shared" si="426"/>
        <v>7.2999999999999995E-2</v>
      </c>
      <c r="G9129" s="39">
        <f>VLOOKUP(N9129,Currecny_M!$A$1:$P$10,2,FALSE)</f>
        <v>75</v>
      </c>
      <c r="H9129" s="39">
        <f>MATCH(C9129,Currecny_M!$A$1:$P$1,0)</f>
        <v>9</v>
      </c>
      <c r="I9129" s="39">
        <f>VLOOKUP(N9129,Currecny_M!$A$1:$P$10,MATCH(Database!C9129,Currecny_M!$A$1:$P$1,0),FALSE)</f>
        <v>80.42</v>
      </c>
      <c r="J9129" s="82">
        <f t="shared" si="427"/>
        <v>5.87066</v>
      </c>
      <c r="K9129" s="39">
        <f>VLOOKUP('Cover page'!$B$6,Currecny_M!$A$1:$P$10,MATCH(Database!C9129,Currecny_M!$A$1:$P$1,0),FALSE)</f>
        <v>1</v>
      </c>
      <c r="L9129" s="82">
        <f t="shared" si="428"/>
        <v>5.87066</v>
      </c>
      <c r="M9129" s="82">
        <f>((E9129/$F$1)*VLOOKUP(N9129,Currecny_M!$A$1:$P$10,MATCH(Database!C9129,Currecny_M!$A$1:$P$1,0),FALSE))/VLOOKUP('Cover page'!$B$6,Currecny_M!$A$1:$P$10,MATCH(Database!C9129,Currecny_M!$A$1:$P$1,0),FALSE)</f>
        <v>5.87066</v>
      </c>
      <c r="N9129" s="6" t="str">
        <f>VLOOKUP(B9129,Master!$A$2:$C$11,3,FALSE)</f>
        <v>USD</v>
      </c>
      <c r="O9129" s="6" t="str">
        <f>VLOOKUP(B9129,Master!$A$2:$C$11,2,FALSE)</f>
        <v>America</v>
      </c>
      <c r="Q9129" s="39" t="str">
        <f>VLOOKUP(D9129,GL_Master!$A$1:$D$80,2,FALSE)</f>
        <v>PL</v>
      </c>
      <c r="R9129" s="39" t="str">
        <f>VLOOKUP(D9129,GL_Master!$A$1:$D$80,3,FALSE)</f>
        <v>COGS</v>
      </c>
      <c r="S9129" s="39" t="str">
        <f>VLOOKUP(D9129,GL_Master!$A$1:$D$80,4,FALSE)</f>
        <v>Purchase of other traded goods</v>
      </c>
    </row>
    <row r="9130" spans="1:19" x14ac:dyDescent="0.25">
      <c r="A9130" s="39" t="s">
        <v>262</v>
      </c>
      <c r="B9130" s="39" t="s">
        <v>235</v>
      </c>
      <c r="C9130" s="7">
        <v>44136</v>
      </c>
      <c r="D9130" s="39" t="s">
        <v>87</v>
      </c>
      <c r="E9130" s="39">
        <v>35</v>
      </c>
      <c r="F9130" s="82">
        <f t="shared" si="426"/>
        <v>3.5000000000000003E-2</v>
      </c>
      <c r="G9130" s="39">
        <f>VLOOKUP(N9130,Currecny_M!$A$1:$P$10,2,FALSE)</f>
        <v>75</v>
      </c>
      <c r="H9130" s="39">
        <f>MATCH(C9130,Currecny_M!$A$1:$P$1,0)</f>
        <v>9</v>
      </c>
      <c r="I9130" s="39">
        <f>VLOOKUP(N9130,Currecny_M!$A$1:$P$10,MATCH(Database!C9130,Currecny_M!$A$1:$P$1,0),FALSE)</f>
        <v>80.42</v>
      </c>
      <c r="J9130" s="82">
        <f t="shared" si="427"/>
        <v>2.8147000000000002</v>
      </c>
      <c r="K9130" s="39">
        <f>VLOOKUP('Cover page'!$B$6,Currecny_M!$A$1:$P$10,MATCH(Database!C9130,Currecny_M!$A$1:$P$1,0),FALSE)</f>
        <v>1</v>
      </c>
      <c r="L9130" s="82">
        <f t="shared" si="428"/>
        <v>2.8147000000000002</v>
      </c>
      <c r="M9130" s="82">
        <f>((E9130/$F$1)*VLOOKUP(N9130,Currecny_M!$A$1:$P$10,MATCH(Database!C9130,Currecny_M!$A$1:$P$1,0),FALSE))/VLOOKUP('Cover page'!$B$6,Currecny_M!$A$1:$P$10,MATCH(Database!C9130,Currecny_M!$A$1:$P$1,0),FALSE)</f>
        <v>2.8147000000000002</v>
      </c>
      <c r="N9130" s="6" t="str">
        <f>VLOOKUP(B9130,Master!$A$2:$C$11,3,FALSE)</f>
        <v>USD</v>
      </c>
      <c r="O9130" s="6" t="str">
        <f>VLOOKUP(B9130,Master!$A$2:$C$11,2,FALSE)</f>
        <v>America</v>
      </c>
      <c r="Q9130" s="39" t="str">
        <f>VLOOKUP(D9130,GL_Master!$A$1:$D$80,2,FALSE)</f>
        <v>PL</v>
      </c>
      <c r="R9130" s="39" t="str">
        <f>VLOOKUP(D9130,GL_Master!$A$1:$D$80,3,FALSE)</f>
        <v>COGS</v>
      </c>
      <c r="S9130" s="39" t="str">
        <f>VLOOKUP(D9130,GL_Master!$A$1:$D$80,4,FALSE)</f>
        <v>Civil, Installation, Commissioning and Other miscellaneous expenses</v>
      </c>
    </row>
    <row r="9131" spans="1:19" x14ac:dyDescent="0.25">
      <c r="A9131" s="39" t="s">
        <v>262</v>
      </c>
      <c r="B9131" s="39" t="s">
        <v>235</v>
      </c>
      <c r="C9131" s="7">
        <v>44136</v>
      </c>
      <c r="D9131" s="39" t="s">
        <v>88</v>
      </c>
      <c r="E9131" s="39">
        <v>114</v>
      </c>
      <c r="F9131" s="82">
        <f t="shared" si="426"/>
        <v>0.114</v>
      </c>
      <c r="G9131" s="39">
        <f>VLOOKUP(N9131,Currecny_M!$A$1:$P$10,2,FALSE)</f>
        <v>75</v>
      </c>
      <c r="H9131" s="39">
        <f>MATCH(C9131,Currecny_M!$A$1:$P$1,0)</f>
        <v>9</v>
      </c>
      <c r="I9131" s="39">
        <f>VLOOKUP(N9131,Currecny_M!$A$1:$P$10,MATCH(Database!C9131,Currecny_M!$A$1:$P$1,0),FALSE)</f>
        <v>80.42</v>
      </c>
      <c r="J9131" s="82">
        <f t="shared" si="427"/>
        <v>9.1678800000000003</v>
      </c>
      <c r="K9131" s="39">
        <f>VLOOKUP('Cover page'!$B$6,Currecny_M!$A$1:$P$10,MATCH(Database!C9131,Currecny_M!$A$1:$P$1,0),FALSE)</f>
        <v>1</v>
      </c>
      <c r="L9131" s="82">
        <f t="shared" si="428"/>
        <v>9.1678800000000003</v>
      </c>
      <c r="M9131" s="82">
        <f>((E9131/$F$1)*VLOOKUP(N9131,Currecny_M!$A$1:$P$10,MATCH(Database!C9131,Currecny_M!$A$1:$P$1,0),FALSE))/VLOOKUP('Cover page'!$B$6,Currecny_M!$A$1:$P$10,MATCH(Database!C9131,Currecny_M!$A$1:$P$1,0),FALSE)</f>
        <v>9.1678800000000003</v>
      </c>
      <c r="N9131" s="6" t="str">
        <f>VLOOKUP(B9131,Master!$A$2:$C$11,3,FALSE)</f>
        <v>USD</v>
      </c>
      <c r="O9131" s="6" t="str">
        <f>VLOOKUP(B9131,Master!$A$2:$C$11,2,FALSE)</f>
        <v>America</v>
      </c>
      <c r="Q9131" s="39" t="str">
        <f>VLOOKUP(D9131,GL_Master!$A$1:$D$80,2,FALSE)</f>
        <v>PL</v>
      </c>
      <c r="R9131" s="39" t="str">
        <f>VLOOKUP(D9131,GL_Master!$A$1:$D$80,3,FALSE)</f>
        <v>COGS</v>
      </c>
      <c r="S9131" s="39" t="str">
        <f>VLOOKUP(D9131,GL_Master!$A$1:$D$80,4,FALSE)</f>
        <v>Civil, Installation, Commissioning and Other miscellaneous expenses</v>
      </c>
    </row>
    <row r="9132" spans="1:19" x14ac:dyDescent="0.25">
      <c r="A9132" s="39" t="s">
        <v>262</v>
      </c>
      <c r="B9132" s="39" t="s">
        <v>235</v>
      </c>
      <c r="C9132" s="7">
        <v>44136</v>
      </c>
      <c r="D9132" s="39" t="s">
        <v>89</v>
      </c>
      <c r="E9132" s="39">
        <v>223</v>
      </c>
      <c r="F9132" s="82">
        <f t="shared" si="426"/>
        <v>0.223</v>
      </c>
      <c r="G9132" s="39">
        <f>VLOOKUP(N9132,Currecny_M!$A$1:$P$10,2,FALSE)</f>
        <v>75</v>
      </c>
      <c r="H9132" s="39">
        <f>MATCH(C9132,Currecny_M!$A$1:$P$1,0)</f>
        <v>9</v>
      </c>
      <c r="I9132" s="39">
        <f>VLOOKUP(N9132,Currecny_M!$A$1:$P$10,MATCH(Database!C9132,Currecny_M!$A$1:$P$1,0),FALSE)</f>
        <v>80.42</v>
      </c>
      <c r="J9132" s="82">
        <f t="shared" si="427"/>
        <v>17.93366</v>
      </c>
      <c r="K9132" s="39">
        <f>VLOOKUP('Cover page'!$B$6,Currecny_M!$A$1:$P$10,MATCH(Database!C9132,Currecny_M!$A$1:$P$1,0),FALSE)</f>
        <v>1</v>
      </c>
      <c r="L9132" s="82">
        <f t="shared" si="428"/>
        <v>17.93366</v>
      </c>
      <c r="M9132" s="82">
        <f>((E9132/$F$1)*VLOOKUP(N9132,Currecny_M!$A$1:$P$10,MATCH(Database!C9132,Currecny_M!$A$1:$P$1,0),FALSE))/VLOOKUP('Cover page'!$B$6,Currecny_M!$A$1:$P$10,MATCH(Database!C9132,Currecny_M!$A$1:$P$1,0),FALSE)</f>
        <v>17.93366</v>
      </c>
      <c r="N9132" s="6" t="str">
        <f>VLOOKUP(B9132,Master!$A$2:$C$11,3,FALSE)</f>
        <v>USD</v>
      </c>
      <c r="O9132" s="6" t="str">
        <f>VLOOKUP(B9132,Master!$A$2:$C$11,2,FALSE)</f>
        <v>America</v>
      </c>
      <c r="Q9132" s="39" t="str">
        <f>VLOOKUP(D9132,GL_Master!$A$1:$D$80,2,FALSE)</f>
        <v>PL</v>
      </c>
      <c r="R9132" s="39" t="str">
        <f>VLOOKUP(D9132,GL_Master!$A$1:$D$80,3,FALSE)</f>
        <v>COGS</v>
      </c>
      <c r="S9132" s="39" t="str">
        <f>VLOOKUP(D9132,GL_Master!$A$1:$D$80,4,FALSE)</f>
        <v>project Expenses</v>
      </c>
    </row>
    <row r="9133" spans="1:19" x14ac:dyDescent="0.25">
      <c r="A9133" s="39" t="s">
        <v>262</v>
      </c>
      <c r="B9133" s="39" t="s">
        <v>235</v>
      </c>
      <c r="C9133" s="7">
        <v>44136</v>
      </c>
      <c r="D9133" s="39" t="s">
        <v>90</v>
      </c>
      <c r="E9133" s="39">
        <v>76</v>
      </c>
      <c r="F9133" s="82">
        <f t="shared" si="426"/>
        <v>7.5999999999999998E-2</v>
      </c>
      <c r="G9133" s="39">
        <f>VLOOKUP(N9133,Currecny_M!$A$1:$P$10,2,FALSE)</f>
        <v>75</v>
      </c>
      <c r="H9133" s="39">
        <f>MATCH(C9133,Currecny_M!$A$1:$P$1,0)</f>
        <v>9</v>
      </c>
      <c r="I9133" s="39">
        <f>VLOOKUP(N9133,Currecny_M!$A$1:$P$10,MATCH(Database!C9133,Currecny_M!$A$1:$P$1,0),FALSE)</f>
        <v>80.42</v>
      </c>
      <c r="J9133" s="82">
        <f t="shared" si="427"/>
        <v>6.1119199999999996</v>
      </c>
      <c r="K9133" s="39">
        <f>VLOOKUP('Cover page'!$B$6,Currecny_M!$A$1:$P$10,MATCH(Database!C9133,Currecny_M!$A$1:$P$1,0),FALSE)</f>
        <v>1</v>
      </c>
      <c r="L9133" s="82">
        <f t="shared" si="428"/>
        <v>6.1119199999999996</v>
      </c>
      <c r="M9133" s="82">
        <f>((E9133/$F$1)*VLOOKUP(N9133,Currecny_M!$A$1:$P$10,MATCH(Database!C9133,Currecny_M!$A$1:$P$1,0),FALSE))/VLOOKUP('Cover page'!$B$6,Currecny_M!$A$1:$P$10,MATCH(Database!C9133,Currecny_M!$A$1:$P$1,0),FALSE)</f>
        <v>6.1119199999999996</v>
      </c>
      <c r="N9133" s="6" t="str">
        <f>VLOOKUP(B9133,Master!$A$2:$C$11,3,FALSE)</f>
        <v>USD</v>
      </c>
      <c r="O9133" s="6" t="str">
        <f>VLOOKUP(B9133,Master!$A$2:$C$11,2,FALSE)</f>
        <v>America</v>
      </c>
      <c r="Q9133" s="39" t="str">
        <f>VLOOKUP(D9133,GL_Master!$A$1:$D$80,2,FALSE)</f>
        <v>PL</v>
      </c>
      <c r="R9133" s="39" t="str">
        <f>VLOOKUP(D9133,GL_Master!$A$1:$D$80,3,FALSE)</f>
        <v>Office utility</v>
      </c>
      <c r="S9133" s="39" t="str">
        <f>VLOOKUP(D9133,GL_Master!$A$1:$D$80,4,FALSE)</f>
        <v>Electricity Expenses</v>
      </c>
    </row>
    <row r="9134" spans="1:19" x14ac:dyDescent="0.25">
      <c r="A9134" s="39" t="s">
        <v>262</v>
      </c>
      <c r="B9134" s="39" t="s">
        <v>235</v>
      </c>
      <c r="C9134" s="7">
        <v>44136</v>
      </c>
      <c r="D9134" s="39" t="s">
        <v>91</v>
      </c>
      <c r="E9134" s="39">
        <v>151</v>
      </c>
      <c r="F9134" s="82">
        <f t="shared" si="426"/>
        <v>0.151</v>
      </c>
      <c r="G9134" s="39">
        <f>VLOOKUP(N9134,Currecny_M!$A$1:$P$10,2,FALSE)</f>
        <v>75</v>
      </c>
      <c r="H9134" s="39">
        <f>MATCH(C9134,Currecny_M!$A$1:$P$1,0)</f>
        <v>9</v>
      </c>
      <c r="I9134" s="39">
        <f>VLOOKUP(N9134,Currecny_M!$A$1:$P$10,MATCH(Database!C9134,Currecny_M!$A$1:$P$1,0),FALSE)</f>
        <v>80.42</v>
      </c>
      <c r="J9134" s="82">
        <f t="shared" si="427"/>
        <v>12.143420000000001</v>
      </c>
      <c r="K9134" s="39">
        <f>VLOOKUP('Cover page'!$B$6,Currecny_M!$A$1:$P$10,MATCH(Database!C9134,Currecny_M!$A$1:$P$1,0),FALSE)</f>
        <v>1</v>
      </c>
      <c r="L9134" s="82">
        <f t="shared" si="428"/>
        <v>12.143420000000001</v>
      </c>
      <c r="M9134" s="82">
        <f>((E9134/$F$1)*VLOOKUP(N9134,Currecny_M!$A$1:$P$10,MATCH(Database!C9134,Currecny_M!$A$1:$P$1,0),FALSE))/VLOOKUP('Cover page'!$B$6,Currecny_M!$A$1:$P$10,MATCH(Database!C9134,Currecny_M!$A$1:$P$1,0),FALSE)</f>
        <v>12.143420000000001</v>
      </c>
      <c r="N9134" s="6" t="str">
        <f>VLOOKUP(B9134,Master!$A$2:$C$11,3,FALSE)</f>
        <v>USD</v>
      </c>
      <c r="O9134" s="6" t="str">
        <f>VLOOKUP(B9134,Master!$A$2:$C$11,2,FALSE)</f>
        <v>America</v>
      </c>
      <c r="Q9134" s="39" t="str">
        <f>VLOOKUP(D9134,GL_Master!$A$1:$D$80,2,FALSE)</f>
        <v>PL</v>
      </c>
      <c r="R9134" s="39" t="str">
        <f>VLOOKUP(D9134,GL_Master!$A$1:$D$80,3,FALSE)</f>
        <v>Misc. expenses</v>
      </c>
      <c r="S9134" s="39" t="str">
        <f>VLOOKUP(D9134,GL_Master!$A$1:$D$80,4,FALSE)</f>
        <v>Repair &amp; Maintenance</v>
      </c>
    </row>
    <row r="9135" spans="1:19" x14ac:dyDescent="0.25">
      <c r="A9135" s="39" t="s">
        <v>262</v>
      </c>
      <c r="B9135" s="39" t="s">
        <v>235</v>
      </c>
      <c r="C9135" s="7">
        <v>44136</v>
      </c>
      <c r="D9135" s="39" t="s">
        <v>92</v>
      </c>
      <c r="E9135" s="39">
        <v>110</v>
      </c>
      <c r="F9135" s="82">
        <f t="shared" si="426"/>
        <v>0.11</v>
      </c>
      <c r="G9135" s="39">
        <f>VLOOKUP(N9135,Currecny_M!$A$1:$P$10,2,FALSE)</f>
        <v>75</v>
      </c>
      <c r="H9135" s="39">
        <f>MATCH(C9135,Currecny_M!$A$1:$P$1,0)</f>
        <v>9</v>
      </c>
      <c r="I9135" s="39">
        <f>VLOOKUP(N9135,Currecny_M!$A$1:$P$10,MATCH(Database!C9135,Currecny_M!$A$1:$P$1,0),FALSE)</f>
        <v>80.42</v>
      </c>
      <c r="J9135" s="82">
        <f t="shared" si="427"/>
        <v>8.8461999999999996</v>
      </c>
      <c r="K9135" s="39">
        <f>VLOOKUP('Cover page'!$B$6,Currecny_M!$A$1:$P$10,MATCH(Database!C9135,Currecny_M!$A$1:$P$1,0),FALSE)</f>
        <v>1</v>
      </c>
      <c r="L9135" s="82">
        <f t="shared" si="428"/>
        <v>8.8461999999999996</v>
      </c>
      <c r="M9135" s="82">
        <f>((E9135/$F$1)*VLOOKUP(N9135,Currecny_M!$A$1:$P$10,MATCH(Database!C9135,Currecny_M!$A$1:$P$1,0),FALSE))/VLOOKUP('Cover page'!$B$6,Currecny_M!$A$1:$P$10,MATCH(Database!C9135,Currecny_M!$A$1:$P$1,0),FALSE)</f>
        <v>8.8461999999999996</v>
      </c>
      <c r="N9135" s="6" t="str">
        <f>VLOOKUP(B9135,Master!$A$2:$C$11,3,FALSE)</f>
        <v>USD</v>
      </c>
      <c r="O9135" s="6" t="str">
        <f>VLOOKUP(B9135,Master!$A$2:$C$11,2,FALSE)</f>
        <v>America</v>
      </c>
      <c r="Q9135" s="39" t="str">
        <f>VLOOKUP(D9135,GL_Master!$A$1:$D$80,2,FALSE)</f>
        <v>PL</v>
      </c>
      <c r="R9135" s="39" t="str">
        <f>VLOOKUP(D9135,GL_Master!$A$1:$D$80,3,FALSE)</f>
        <v>Misc. expenses</v>
      </c>
      <c r="S9135" s="39" t="str">
        <f>VLOOKUP(D9135,GL_Master!$A$1:$D$80,4,FALSE)</f>
        <v>Repair &amp; Maintenance</v>
      </c>
    </row>
    <row r="9136" spans="1:19" x14ac:dyDescent="0.25">
      <c r="A9136" s="39" t="s">
        <v>262</v>
      </c>
      <c r="B9136" s="39" t="s">
        <v>235</v>
      </c>
      <c r="C9136" s="7">
        <v>44136</v>
      </c>
      <c r="D9136" s="39" t="s">
        <v>93</v>
      </c>
      <c r="E9136" s="39">
        <v>1250</v>
      </c>
      <c r="F9136" s="82">
        <f t="shared" si="426"/>
        <v>1.25</v>
      </c>
      <c r="G9136" s="39">
        <f>VLOOKUP(N9136,Currecny_M!$A$1:$P$10,2,FALSE)</f>
        <v>75</v>
      </c>
      <c r="H9136" s="39">
        <f>MATCH(C9136,Currecny_M!$A$1:$P$1,0)</f>
        <v>9</v>
      </c>
      <c r="I9136" s="39">
        <f>VLOOKUP(N9136,Currecny_M!$A$1:$P$10,MATCH(Database!C9136,Currecny_M!$A$1:$P$1,0),FALSE)</f>
        <v>80.42</v>
      </c>
      <c r="J9136" s="82">
        <f t="shared" si="427"/>
        <v>100.52500000000001</v>
      </c>
      <c r="K9136" s="39">
        <f>VLOOKUP('Cover page'!$B$6,Currecny_M!$A$1:$P$10,MATCH(Database!C9136,Currecny_M!$A$1:$P$1,0),FALSE)</f>
        <v>1</v>
      </c>
      <c r="L9136" s="82">
        <f t="shared" si="428"/>
        <v>100.52500000000001</v>
      </c>
      <c r="M9136" s="82">
        <f>((E9136/$F$1)*VLOOKUP(N9136,Currecny_M!$A$1:$P$10,MATCH(Database!C9136,Currecny_M!$A$1:$P$1,0),FALSE))/VLOOKUP('Cover page'!$B$6,Currecny_M!$A$1:$P$10,MATCH(Database!C9136,Currecny_M!$A$1:$P$1,0),FALSE)</f>
        <v>100.52500000000001</v>
      </c>
      <c r="N9136" s="6" t="str">
        <f>VLOOKUP(B9136,Master!$A$2:$C$11,3,FALSE)</f>
        <v>USD</v>
      </c>
      <c r="O9136" s="6" t="str">
        <f>VLOOKUP(B9136,Master!$A$2:$C$11,2,FALSE)</f>
        <v>America</v>
      </c>
      <c r="Q9136" s="39" t="str">
        <f>VLOOKUP(D9136,GL_Master!$A$1:$D$80,2,FALSE)</f>
        <v>PL</v>
      </c>
      <c r="R9136" s="39" t="str">
        <f>VLOOKUP(D9136,GL_Master!$A$1:$D$80,3,FALSE)</f>
        <v>Salary wages &amp; benefits</v>
      </c>
      <c r="S9136" s="39" t="str">
        <f>VLOOKUP(D9136,GL_Master!$A$1:$D$80,4,FALSE)</f>
        <v>Employee benefits expense</v>
      </c>
    </row>
    <row r="9137" spans="1:19" x14ac:dyDescent="0.25">
      <c r="A9137" s="39" t="s">
        <v>262</v>
      </c>
      <c r="B9137" s="39" t="s">
        <v>235</v>
      </c>
      <c r="C9137" s="7">
        <v>44136</v>
      </c>
      <c r="D9137" s="39" t="s">
        <v>33</v>
      </c>
      <c r="E9137" s="39">
        <v>36</v>
      </c>
      <c r="F9137" s="82">
        <f t="shared" si="426"/>
        <v>3.5999999999999997E-2</v>
      </c>
      <c r="G9137" s="39">
        <f>VLOOKUP(N9137,Currecny_M!$A$1:$P$10,2,FALSE)</f>
        <v>75</v>
      </c>
      <c r="H9137" s="39">
        <f>MATCH(C9137,Currecny_M!$A$1:$P$1,0)</f>
        <v>9</v>
      </c>
      <c r="I9137" s="39">
        <f>VLOOKUP(N9137,Currecny_M!$A$1:$P$10,MATCH(Database!C9137,Currecny_M!$A$1:$P$1,0),FALSE)</f>
        <v>80.42</v>
      </c>
      <c r="J9137" s="82">
        <f t="shared" si="427"/>
        <v>2.8951199999999999</v>
      </c>
      <c r="K9137" s="39">
        <f>VLOOKUP('Cover page'!$B$6,Currecny_M!$A$1:$P$10,MATCH(Database!C9137,Currecny_M!$A$1:$P$1,0),FALSE)</f>
        <v>1</v>
      </c>
      <c r="L9137" s="82">
        <f t="shared" si="428"/>
        <v>2.8951199999999999</v>
      </c>
      <c r="M9137" s="82">
        <f>((E9137/$F$1)*VLOOKUP(N9137,Currecny_M!$A$1:$P$10,MATCH(Database!C9137,Currecny_M!$A$1:$P$1,0),FALSE))/VLOOKUP('Cover page'!$B$6,Currecny_M!$A$1:$P$10,MATCH(Database!C9137,Currecny_M!$A$1:$P$1,0),FALSE)</f>
        <v>2.8951199999999999</v>
      </c>
      <c r="N9137" s="6" t="str">
        <f>VLOOKUP(B9137,Master!$A$2:$C$11,3,FALSE)</f>
        <v>USD</v>
      </c>
      <c r="O9137" s="6" t="str">
        <f>VLOOKUP(B9137,Master!$A$2:$C$11,2,FALSE)</f>
        <v>America</v>
      </c>
      <c r="Q9137" s="39" t="str">
        <f>VLOOKUP(D9137,GL_Master!$A$1:$D$80,2,FALSE)</f>
        <v>PL</v>
      </c>
      <c r="R9137" s="39" t="str">
        <f>VLOOKUP(D9137,GL_Master!$A$1:$D$80,3,FALSE)</f>
        <v>Staff welfare expenses</v>
      </c>
      <c r="S9137" s="39" t="str">
        <f>VLOOKUP(D9137,GL_Master!$A$1:$D$80,4,FALSE)</f>
        <v>Other staff welfare</v>
      </c>
    </row>
    <row r="9138" spans="1:19" x14ac:dyDescent="0.25">
      <c r="A9138" s="39" t="s">
        <v>262</v>
      </c>
      <c r="B9138" s="39" t="s">
        <v>235</v>
      </c>
      <c r="C9138" s="7">
        <v>44136</v>
      </c>
      <c r="D9138" s="39" t="s">
        <v>94</v>
      </c>
      <c r="E9138" s="39">
        <v>212</v>
      </c>
      <c r="F9138" s="82">
        <f t="shared" si="426"/>
        <v>0.21199999999999999</v>
      </c>
      <c r="G9138" s="39">
        <f>VLOOKUP(N9138,Currecny_M!$A$1:$P$10,2,FALSE)</f>
        <v>75</v>
      </c>
      <c r="H9138" s="39">
        <f>MATCH(C9138,Currecny_M!$A$1:$P$1,0)</f>
        <v>9</v>
      </c>
      <c r="I9138" s="39">
        <f>VLOOKUP(N9138,Currecny_M!$A$1:$P$10,MATCH(Database!C9138,Currecny_M!$A$1:$P$1,0),FALSE)</f>
        <v>80.42</v>
      </c>
      <c r="J9138" s="82">
        <f t="shared" si="427"/>
        <v>17.049040000000002</v>
      </c>
      <c r="K9138" s="39">
        <f>VLOOKUP('Cover page'!$B$6,Currecny_M!$A$1:$P$10,MATCH(Database!C9138,Currecny_M!$A$1:$P$1,0),FALSE)</f>
        <v>1</v>
      </c>
      <c r="L9138" s="82">
        <f t="shared" si="428"/>
        <v>17.049040000000002</v>
      </c>
      <c r="M9138" s="82">
        <f>((E9138/$F$1)*VLOOKUP(N9138,Currecny_M!$A$1:$P$10,MATCH(Database!C9138,Currecny_M!$A$1:$P$1,0),FALSE))/VLOOKUP('Cover page'!$B$6,Currecny_M!$A$1:$P$10,MATCH(Database!C9138,Currecny_M!$A$1:$P$1,0),FALSE)</f>
        <v>17.049040000000002</v>
      </c>
      <c r="N9138" s="6" t="str">
        <f>VLOOKUP(B9138,Master!$A$2:$C$11,3,FALSE)</f>
        <v>USD</v>
      </c>
      <c r="O9138" s="6" t="str">
        <f>VLOOKUP(B9138,Master!$A$2:$C$11,2,FALSE)</f>
        <v>America</v>
      </c>
      <c r="Q9138" s="39" t="str">
        <f>VLOOKUP(D9138,GL_Master!$A$1:$D$80,2,FALSE)</f>
        <v>PL</v>
      </c>
      <c r="R9138" s="39" t="str">
        <f>VLOOKUP(D9138,GL_Master!$A$1:$D$80,3,FALSE)</f>
        <v xml:space="preserve">Gratuity expenses </v>
      </c>
      <c r="S9138" s="39" t="str">
        <f>VLOOKUP(D9138,GL_Master!$A$1:$D$80,4,FALSE)</f>
        <v>Gratuity</v>
      </c>
    </row>
    <row r="9139" spans="1:19" x14ac:dyDescent="0.25">
      <c r="A9139" s="39" t="s">
        <v>262</v>
      </c>
      <c r="B9139" s="39" t="s">
        <v>235</v>
      </c>
      <c r="C9139" s="7">
        <v>44136</v>
      </c>
      <c r="D9139" s="39" t="s">
        <v>95</v>
      </c>
      <c r="E9139" s="39">
        <v>73</v>
      </c>
      <c r="F9139" s="82">
        <f t="shared" si="426"/>
        <v>7.2999999999999995E-2</v>
      </c>
      <c r="G9139" s="39">
        <f>VLOOKUP(N9139,Currecny_M!$A$1:$P$10,2,FALSE)</f>
        <v>75</v>
      </c>
      <c r="H9139" s="39">
        <f>MATCH(C9139,Currecny_M!$A$1:$P$1,0)</f>
        <v>9</v>
      </c>
      <c r="I9139" s="39">
        <f>VLOOKUP(N9139,Currecny_M!$A$1:$P$10,MATCH(Database!C9139,Currecny_M!$A$1:$P$1,0),FALSE)</f>
        <v>80.42</v>
      </c>
      <c r="J9139" s="82">
        <f t="shared" si="427"/>
        <v>5.87066</v>
      </c>
      <c r="K9139" s="39">
        <f>VLOOKUP('Cover page'!$B$6,Currecny_M!$A$1:$P$10,MATCH(Database!C9139,Currecny_M!$A$1:$P$1,0),FALSE)</f>
        <v>1</v>
      </c>
      <c r="L9139" s="82">
        <f t="shared" si="428"/>
        <v>5.87066</v>
      </c>
      <c r="M9139" s="82">
        <f>((E9139/$F$1)*VLOOKUP(N9139,Currecny_M!$A$1:$P$10,MATCH(Database!C9139,Currecny_M!$A$1:$P$1,0),FALSE))/VLOOKUP('Cover page'!$B$6,Currecny_M!$A$1:$P$10,MATCH(Database!C9139,Currecny_M!$A$1:$P$1,0),FALSE)</f>
        <v>5.87066</v>
      </c>
      <c r="N9139" s="6" t="str">
        <f>VLOOKUP(B9139,Master!$A$2:$C$11,3,FALSE)</f>
        <v>USD</v>
      </c>
      <c r="O9139" s="6" t="str">
        <f>VLOOKUP(B9139,Master!$A$2:$C$11,2,FALSE)</f>
        <v>America</v>
      </c>
      <c r="Q9139" s="39" t="str">
        <f>VLOOKUP(D9139,GL_Master!$A$1:$D$80,2,FALSE)</f>
        <v>PL</v>
      </c>
      <c r="R9139" s="39" t="str">
        <f>VLOOKUP(D9139,GL_Master!$A$1:$D$80,3,FALSE)</f>
        <v>Salary wages &amp; benefits</v>
      </c>
      <c r="S9139" s="39" t="str">
        <f>VLOOKUP(D9139,GL_Master!$A$1:$D$80,4,FALSE)</f>
        <v>Employee benefits expense</v>
      </c>
    </row>
    <row r="9140" spans="1:19" x14ac:dyDescent="0.25">
      <c r="A9140" s="39" t="s">
        <v>262</v>
      </c>
      <c r="B9140" s="39" t="s">
        <v>235</v>
      </c>
      <c r="C9140" s="7">
        <v>44136</v>
      </c>
      <c r="D9140" s="39" t="s">
        <v>96</v>
      </c>
      <c r="E9140" s="39">
        <v>668</v>
      </c>
      <c r="F9140" s="82">
        <f t="shared" si="426"/>
        <v>0.66800000000000004</v>
      </c>
      <c r="G9140" s="39">
        <f>VLOOKUP(N9140,Currecny_M!$A$1:$P$10,2,FALSE)</f>
        <v>75</v>
      </c>
      <c r="H9140" s="39">
        <f>MATCH(C9140,Currecny_M!$A$1:$P$1,0)</f>
        <v>9</v>
      </c>
      <c r="I9140" s="39">
        <f>VLOOKUP(N9140,Currecny_M!$A$1:$P$10,MATCH(Database!C9140,Currecny_M!$A$1:$P$1,0),FALSE)</f>
        <v>80.42</v>
      </c>
      <c r="J9140" s="82">
        <f t="shared" si="427"/>
        <v>53.720560000000006</v>
      </c>
      <c r="K9140" s="39">
        <f>VLOOKUP('Cover page'!$B$6,Currecny_M!$A$1:$P$10,MATCH(Database!C9140,Currecny_M!$A$1:$P$1,0),FALSE)</f>
        <v>1</v>
      </c>
      <c r="L9140" s="82">
        <f t="shared" si="428"/>
        <v>53.720560000000006</v>
      </c>
      <c r="M9140" s="82">
        <f>((E9140/$F$1)*VLOOKUP(N9140,Currecny_M!$A$1:$P$10,MATCH(Database!C9140,Currecny_M!$A$1:$P$1,0),FALSE))/VLOOKUP('Cover page'!$B$6,Currecny_M!$A$1:$P$10,MATCH(Database!C9140,Currecny_M!$A$1:$P$1,0),FALSE)</f>
        <v>53.720560000000006</v>
      </c>
      <c r="N9140" s="6" t="str">
        <f>VLOOKUP(B9140,Master!$A$2:$C$11,3,FALSE)</f>
        <v>USD</v>
      </c>
      <c r="O9140" s="6" t="str">
        <f>VLOOKUP(B9140,Master!$A$2:$C$11,2,FALSE)</f>
        <v>America</v>
      </c>
      <c r="Q9140" s="39" t="str">
        <f>VLOOKUP(D9140,GL_Master!$A$1:$D$80,2,FALSE)</f>
        <v>PL</v>
      </c>
      <c r="R9140" s="39" t="str">
        <f>VLOOKUP(D9140,GL_Master!$A$1:$D$80,3,FALSE)</f>
        <v>Salary wages &amp; benefits</v>
      </c>
      <c r="S9140" s="39" t="str">
        <f>VLOOKUP(D9140,GL_Master!$A$1:$D$80,4,FALSE)</f>
        <v>Employee benefits expense</v>
      </c>
    </row>
    <row r="9141" spans="1:19" x14ac:dyDescent="0.25">
      <c r="A9141" s="39" t="s">
        <v>262</v>
      </c>
      <c r="B9141" s="39" t="s">
        <v>235</v>
      </c>
      <c r="C9141" s="7">
        <v>44136</v>
      </c>
      <c r="D9141" s="39" t="s">
        <v>97</v>
      </c>
      <c r="E9141" s="39">
        <v>37</v>
      </c>
      <c r="F9141" s="82">
        <f t="shared" si="426"/>
        <v>3.6999999999999998E-2</v>
      </c>
      <c r="G9141" s="39">
        <f>VLOOKUP(N9141,Currecny_M!$A$1:$P$10,2,FALSE)</f>
        <v>75</v>
      </c>
      <c r="H9141" s="39">
        <f>MATCH(C9141,Currecny_M!$A$1:$P$1,0)</f>
        <v>9</v>
      </c>
      <c r="I9141" s="39">
        <f>VLOOKUP(N9141,Currecny_M!$A$1:$P$10,MATCH(Database!C9141,Currecny_M!$A$1:$P$1,0),FALSE)</f>
        <v>80.42</v>
      </c>
      <c r="J9141" s="82">
        <f t="shared" si="427"/>
        <v>2.9755400000000001</v>
      </c>
      <c r="K9141" s="39">
        <f>VLOOKUP('Cover page'!$B$6,Currecny_M!$A$1:$P$10,MATCH(Database!C9141,Currecny_M!$A$1:$P$1,0),FALSE)</f>
        <v>1</v>
      </c>
      <c r="L9141" s="82">
        <f t="shared" si="428"/>
        <v>2.9755400000000001</v>
      </c>
      <c r="M9141" s="82">
        <f>((E9141/$F$1)*VLOOKUP(N9141,Currecny_M!$A$1:$P$10,MATCH(Database!C9141,Currecny_M!$A$1:$P$1,0),FALSE))/VLOOKUP('Cover page'!$B$6,Currecny_M!$A$1:$P$10,MATCH(Database!C9141,Currecny_M!$A$1:$P$1,0),FALSE)</f>
        <v>2.9755400000000001</v>
      </c>
      <c r="N9141" s="6" t="str">
        <f>VLOOKUP(B9141,Master!$A$2:$C$11,3,FALSE)</f>
        <v>USD</v>
      </c>
      <c r="O9141" s="6" t="str">
        <f>VLOOKUP(B9141,Master!$A$2:$C$11,2,FALSE)</f>
        <v>America</v>
      </c>
      <c r="Q9141" s="39" t="str">
        <f>VLOOKUP(D9141,GL_Master!$A$1:$D$80,2,FALSE)</f>
        <v>PL</v>
      </c>
      <c r="R9141" s="39" t="str">
        <f>VLOOKUP(D9141,GL_Master!$A$1:$D$80,3,FALSE)</f>
        <v>Salary wages &amp; benefits</v>
      </c>
      <c r="S9141" s="39" t="str">
        <f>VLOOKUP(D9141,GL_Master!$A$1:$D$80,4,FALSE)</f>
        <v>Employee benefits expense</v>
      </c>
    </row>
    <row r="9142" spans="1:19" x14ac:dyDescent="0.25">
      <c r="A9142" s="39" t="s">
        <v>262</v>
      </c>
      <c r="B9142" s="39" t="s">
        <v>235</v>
      </c>
      <c r="C9142" s="7">
        <v>44136</v>
      </c>
      <c r="D9142" s="39" t="s">
        <v>98</v>
      </c>
      <c r="E9142" s="39">
        <v>71</v>
      </c>
      <c r="F9142" s="82">
        <f t="shared" si="426"/>
        <v>7.0999999999999994E-2</v>
      </c>
      <c r="G9142" s="39">
        <f>VLOOKUP(N9142,Currecny_M!$A$1:$P$10,2,FALSE)</f>
        <v>75</v>
      </c>
      <c r="H9142" s="39">
        <f>MATCH(C9142,Currecny_M!$A$1:$P$1,0)</f>
        <v>9</v>
      </c>
      <c r="I9142" s="39">
        <f>VLOOKUP(N9142,Currecny_M!$A$1:$P$10,MATCH(Database!C9142,Currecny_M!$A$1:$P$1,0),FALSE)</f>
        <v>80.42</v>
      </c>
      <c r="J9142" s="82">
        <f t="shared" si="427"/>
        <v>5.7098199999999997</v>
      </c>
      <c r="K9142" s="39">
        <f>VLOOKUP('Cover page'!$B$6,Currecny_M!$A$1:$P$10,MATCH(Database!C9142,Currecny_M!$A$1:$P$1,0),FALSE)</f>
        <v>1</v>
      </c>
      <c r="L9142" s="82">
        <f t="shared" si="428"/>
        <v>5.7098199999999997</v>
      </c>
      <c r="M9142" s="82">
        <f>((E9142/$F$1)*VLOOKUP(N9142,Currecny_M!$A$1:$P$10,MATCH(Database!C9142,Currecny_M!$A$1:$P$1,0),FALSE))/VLOOKUP('Cover page'!$B$6,Currecny_M!$A$1:$P$10,MATCH(Database!C9142,Currecny_M!$A$1:$P$1,0),FALSE)</f>
        <v>5.7098199999999997</v>
      </c>
      <c r="N9142" s="6" t="str">
        <f>VLOOKUP(B9142,Master!$A$2:$C$11,3,FALSE)</f>
        <v>USD</v>
      </c>
      <c r="O9142" s="6" t="str">
        <f>VLOOKUP(B9142,Master!$A$2:$C$11,2,FALSE)</f>
        <v>America</v>
      </c>
      <c r="Q9142" s="39" t="str">
        <f>VLOOKUP(D9142,GL_Master!$A$1:$D$80,2,FALSE)</f>
        <v>PL</v>
      </c>
      <c r="R9142" s="39" t="str">
        <f>VLOOKUP(D9142,GL_Master!$A$1:$D$80,3,FALSE)</f>
        <v>Salary wages &amp; benefits</v>
      </c>
      <c r="S9142" s="39" t="str">
        <f>VLOOKUP(D9142,GL_Master!$A$1:$D$80,4,FALSE)</f>
        <v>Employee benefits expense</v>
      </c>
    </row>
    <row r="9143" spans="1:19" x14ac:dyDescent="0.25">
      <c r="A9143" s="39" t="s">
        <v>262</v>
      </c>
      <c r="B9143" s="39" t="s">
        <v>235</v>
      </c>
      <c r="C9143" s="7">
        <v>44136</v>
      </c>
      <c r="D9143" s="39" t="s">
        <v>99</v>
      </c>
      <c r="E9143" s="39">
        <v>35</v>
      </c>
      <c r="F9143" s="82">
        <f t="shared" si="426"/>
        <v>3.5000000000000003E-2</v>
      </c>
      <c r="G9143" s="39">
        <f>VLOOKUP(N9143,Currecny_M!$A$1:$P$10,2,FALSE)</f>
        <v>75</v>
      </c>
      <c r="H9143" s="39">
        <f>MATCH(C9143,Currecny_M!$A$1:$P$1,0)</f>
        <v>9</v>
      </c>
      <c r="I9143" s="39">
        <f>VLOOKUP(N9143,Currecny_M!$A$1:$P$10,MATCH(Database!C9143,Currecny_M!$A$1:$P$1,0),FALSE)</f>
        <v>80.42</v>
      </c>
      <c r="J9143" s="82">
        <f t="shared" si="427"/>
        <v>2.8147000000000002</v>
      </c>
      <c r="K9143" s="39">
        <f>VLOOKUP('Cover page'!$B$6,Currecny_M!$A$1:$P$10,MATCH(Database!C9143,Currecny_M!$A$1:$P$1,0),FALSE)</f>
        <v>1</v>
      </c>
      <c r="L9143" s="82">
        <f t="shared" si="428"/>
        <v>2.8147000000000002</v>
      </c>
      <c r="M9143" s="82">
        <f>((E9143/$F$1)*VLOOKUP(N9143,Currecny_M!$A$1:$P$10,MATCH(Database!C9143,Currecny_M!$A$1:$P$1,0),FALSE))/VLOOKUP('Cover page'!$B$6,Currecny_M!$A$1:$P$10,MATCH(Database!C9143,Currecny_M!$A$1:$P$1,0),FALSE)</f>
        <v>2.8147000000000002</v>
      </c>
      <c r="N9143" s="6" t="str">
        <f>VLOOKUP(B9143,Master!$A$2:$C$11,3,FALSE)</f>
        <v>USD</v>
      </c>
      <c r="O9143" s="6" t="str">
        <f>VLOOKUP(B9143,Master!$A$2:$C$11,2,FALSE)</f>
        <v>America</v>
      </c>
      <c r="Q9143" s="39" t="str">
        <f>VLOOKUP(D9143,GL_Master!$A$1:$D$80,2,FALSE)</f>
        <v>PL</v>
      </c>
      <c r="R9143" s="39" t="str">
        <f>VLOOKUP(D9143,GL_Master!$A$1:$D$80,3,FALSE)</f>
        <v>Salary wages &amp; benefits</v>
      </c>
      <c r="S9143" s="39" t="str">
        <f>VLOOKUP(D9143,GL_Master!$A$1:$D$80,4,FALSE)</f>
        <v>Employee benefits expense</v>
      </c>
    </row>
    <row r="9144" spans="1:19" x14ac:dyDescent="0.25">
      <c r="A9144" s="39" t="s">
        <v>262</v>
      </c>
      <c r="B9144" s="39" t="s">
        <v>235</v>
      </c>
      <c r="C9144" s="7">
        <v>44136</v>
      </c>
      <c r="D9144" s="39" t="s">
        <v>100</v>
      </c>
      <c r="E9144" s="39">
        <v>248</v>
      </c>
      <c r="F9144" s="82">
        <f t="shared" si="426"/>
        <v>0.248</v>
      </c>
      <c r="G9144" s="39">
        <f>VLOOKUP(N9144,Currecny_M!$A$1:$P$10,2,FALSE)</f>
        <v>75</v>
      </c>
      <c r="H9144" s="39">
        <f>MATCH(C9144,Currecny_M!$A$1:$P$1,0)</f>
        <v>9</v>
      </c>
      <c r="I9144" s="39">
        <f>VLOOKUP(N9144,Currecny_M!$A$1:$P$10,MATCH(Database!C9144,Currecny_M!$A$1:$P$1,0),FALSE)</f>
        <v>80.42</v>
      </c>
      <c r="J9144" s="82">
        <f t="shared" si="427"/>
        <v>19.94416</v>
      </c>
      <c r="K9144" s="39">
        <f>VLOOKUP('Cover page'!$B$6,Currecny_M!$A$1:$P$10,MATCH(Database!C9144,Currecny_M!$A$1:$P$1,0),FALSE)</f>
        <v>1</v>
      </c>
      <c r="L9144" s="82">
        <f t="shared" si="428"/>
        <v>19.94416</v>
      </c>
      <c r="M9144" s="82">
        <f>((E9144/$F$1)*VLOOKUP(N9144,Currecny_M!$A$1:$P$10,MATCH(Database!C9144,Currecny_M!$A$1:$P$1,0),FALSE))/VLOOKUP('Cover page'!$B$6,Currecny_M!$A$1:$P$10,MATCH(Database!C9144,Currecny_M!$A$1:$P$1,0),FALSE)</f>
        <v>19.94416</v>
      </c>
      <c r="N9144" s="6" t="str">
        <f>VLOOKUP(B9144,Master!$A$2:$C$11,3,FALSE)</f>
        <v>USD</v>
      </c>
      <c r="O9144" s="6" t="str">
        <f>VLOOKUP(B9144,Master!$A$2:$C$11,2,FALSE)</f>
        <v>America</v>
      </c>
      <c r="Q9144" s="39" t="str">
        <f>VLOOKUP(D9144,GL_Master!$A$1:$D$80,2,FALSE)</f>
        <v>PL</v>
      </c>
      <c r="R9144" s="39" t="str">
        <f>VLOOKUP(D9144,GL_Master!$A$1:$D$80,3,FALSE)</f>
        <v>Salary wages &amp; benefits</v>
      </c>
      <c r="S9144" s="39" t="str">
        <f>VLOOKUP(D9144,GL_Master!$A$1:$D$80,4,FALSE)</f>
        <v>Employee benefits expense</v>
      </c>
    </row>
    <row r="9145" spans="1:19" x14ac:dyDescent="0.25">
      <c r="A9145" s="39" t="s">
        <v>262</v>
      </c>
      <c r="B9145" s="39" t="s">
        <v>235</v>
      </c>
      <c r="C9145" s="7">
        <v>44136</v>
      </c>
      <c r="D9145" s="39" t="s">
        <v>30</v>
      </c>
      <c r="E9145" s="39">
        <v>74</v>
      </c>
      <c r="F9145" s="82">
        <f t="shared" si="426"/>
        <v>7.3999999999999996E-2</v>
      </c>
      <c r="G9145" s="39">
        <f>VLOOKUP(N9145,Currecny_M!$A$1:$P$10,2,FALSE)</f>
        <v>75</v>
      </c>
      <c r="H9145" s="39">
        <f>MATCH(C9145,Currecny_M!$A$1:$P$1,0)</f>
        <v>9</v>
      </c>
      <c r="I9145" s="39">
        <f>VLOOKUP(N9145,Currecny_M!$A$1:$P$10,MATCH(Database!C9145,Currecny_M!$A$1:$P$1,0),FALSE)</f>
        <v>80.42</v>
      </c>
      <c r="J9145" s="82">
        <f t="shared" si="427"/>
        <v>5.9510800000000001</v>
      </c>
      <c r="K9145" s="39">
        <f>VLOOKUP('Cover page'!$B$6,Currecny_M!$A$1:$P$10,MATCH(Database!C9145,Currecny_M!$A$1:$P$1,0),FALSE)</f>
        <v>1</v>
      </c>
      <c r="L9145" s="82">
        <f t="shared" si="428"/>
        <v>5.9510800000000001</v>
      </c>
      <c r="M9145" s="82">
        <f>((E9145/$F$1)*VLOOKUP(N9145,Currecny_M!$A$1:$P$10,MATCH(Database!C9145,Currecny_M!$A$1:$P$1,0),FALSE))/VLOOKUP('Cover page'!$B$6,Currecny_M!$A$1:$P$10,MATCH(Database!C9145,Currecny_M!$A$1:$P$1,0),FALSE)</f>
        <v>5.9510800000000001</v>
      </c>
      <c r="N9145" s="6" t="str">
        <f>VLOOKUP(B9145,Master!$A$2:$C$11,3,FALSE)</f>
        <v>USD</v>
      </c>
      <c r="O9145" s="6" t="str">
        <f>VLOOKUP(B9145,Master!$A$2:$C$11,2,FALSE)</f>
        <v>America</v>
      </c>
      <c r="Q9145" s="39" t="str">
        <f>VLOOKUP(D9145,GL_Master!$A$1:$D$80,2,FALSE)</f>
        <v>PL</v>
      </c>
      <c r="R9145" s="39" t="str">
        <f>VLOOKUP(D9145,GL_Master!$A$1:$D$80,3,FALSE)</f>
        <v>Travelling and conveyance</v>
      </c>
      <c r="S9145" s="39" t="str">
        <f>VLOOKUP(D9145,GL_Master!$A$1:$D$80,4,FALSE)</f>
        <v>Local conveyance</v>
      </c>
    </row>
    <row r="9146" spans="1:19" x14ac:dyDescent="0.25">
      <c r="A9146" s="39" t="s">
        <v>262</v>
      </c>
      <c r="B9146" s="39" t="s">
        <v>235</v>
      </c>
      <c r="C9146" s="7">
        <v>44136</v>
      </c>
      <c r="D9146" s="39" t="s">
        <v>31</v>
      </c>
      <c r="E9146" s="39">
        <v>35</v>
      </c>
      <c r="F9146" s="82">
        <f t="shared" si="426"/>
        <v>3.5000000000000003E-2</v>
      </c>
      <c r="G9146" s="39">
        <f>VLOOKUP(N9146,Currecny_M!$A$1:$P$10,2,FALSE)</f>
        <v>75</v>
      </c>
      <c r="H9146" s="39">
        <f>MATCH(C9146,Currecny_M!$A$1:$P$1,0)</f>
        <v>9</v>
      </c>
      <c r="I9146" s="39">
        <f>VLOOKUP(N9146,Currecny_M!$A$1:$P$10,MATCH(Database!C9146,Currecny_M!$A$1:$P$1,0),FALSE)</f>
        <v>80.42</v>
      </c>
      <c r="J9146" s="82">
        <f t="shared" si="427"/>
        <v>2.8147000000000002</v>
      </c>
      <c r="K9146" s="39">
        <f>VLOOKUP('Cover page'!$B$6,Currecny_M!$A$1:$P$10,MATCH(Database!C9146,Currecny_M!$A$1:$P$1,0),FALSE)</f>
        <v>1</v>
      </c>
      <c r="L9146" s="82">
        <f t="shared" si="428"/>
        <v>2.8147000000000002</v>
      </c>
      <c r="M9146" s="82">
        <f>((E9146/$F$1)*VLOOKUP(N9146,Currecny_M!$A$1:$P$10,MATCH(Database!C9146,Currecny_M!$A$1:$P$1,0),FALSE))/VLOOKUP('Cover page'!$B$6,Currecny_M!$A$1:$P$10,MATCH(Database!C9146,Currecny_M!$A$1:$P$1,0),FALSE)</f>
        <v>2.8147000000000002</v>
      </c>
      <c r="N9146" s="6" t="str">
        <f>VLOOKUP(B9146,Master!$A$2:$C$11,3,FALSE)</f>
        <v>USD</v>
      </c>
      <c r="O9146" s="6" t="str">
        <f>VLOOKUP(B9146,Master!$A$2:$C$11,2,FALSE)</f>
        <v>America</v>
      </c>
      <c r="Q9146" s="39" t="str">
        <f>VLOOKUP(D9146,GL_Master!$A$1:$D$80,2,FALSE)</f>
        <v>PL</v>
      </c>
      <c r="R9146" s="39" t="str">
        <f>VLOOKUP(D9146,GL_Master!$A$1:$D$80,3,FALSE)</f>
        <v>Office expenses</v>
      </c>
      <c r="S9146" s="39" t="str">
        <f>VLOOKUP(D9146,GL_Master!$A$1:$D$80,4,FALSE)</f>
        <v>Parking charges</v>
      </c>
    </row>
    <row r="9147" spans="1:19" x14ac:dyDescent="0.25">
      <c r="A9147" s="39" t="s">
        <v>262</v>
      </c>
      <c r="B9147" s="39" t="s">
        <v>235</v>
      </c>
      <c r="C9147" s="7">
        <v>44136</v>
      </c>
      <c r="D9147" s="39" t="s">
        <v>101</v>
      </c>
      <c r="E9147" s="39">
        <v>36</v>
      </c>
      <c r="F9147" s="82">
        <f t="shared" si="426"/>
        <v>3.5999999999999997E-2</v>
      </c>
      <c r="G9147" s="39">
        <f>VLOOKUP(N9147,Currecny_M!$A$1:$P$10,2,FALSE)</f>
        <v>75</v>
      </c>
      <c r="H9147" s="39">
        <f>MATCH(C9147,Currecny_M!$A$1:$P$1,0)</f>
        <v>9</v>
      </c>
      <c r="I9147" s="39">
        <f>VLOOKUP(N9147,Currecny_M!$A$1:$P$10,MATCH(Database!C9147,Currecny_M!$A$1:$P$1,0),FALSE)</f>
        <v>80.42</v>
      </c>
      <c r="J9147" s="82">
        <f t="shared" si="427"/>
        <v>2.8951199999999999</v>
      </c>
      <c r="K9147" s="39">
        <f>VLOOKUP('Cover page'!$B$6,Currecny_M!$A$1:$P$10,MATCH(Database!C9147,Currecny_M!$A$1:$P$1,0),FALSE)</f>
        <v>1</v>
      </c>
      <c r="L9147" s="82">
        <f t="shared" si="428"/>
        <v>2.8951199999999999</v>
      </c>
      <c r="M9147" s="82">
        <f>((E9147/$F$1)*VLOOKUP(N9147,Currecny_M!$A$1:$P$10,MATCH(Database!C9147,Currecny_M!$A$1:$P$1,0),FALSE))/VLOOKUP('Cover page'!$B$6,Currecny_M!$A$1:$P$10,MATCH(Database!C9147,Currecny_M!$A$1:$P$1,0),FALSE)</f>
        <v>2.8951199999999999</v>
      </c>
      <c r="N9147" s="6" t="str">
        <f>VLOOKUP(B9147,Master!$A$2:$C$11,3,FALSE)</f>
        <v>USD</v>
      </c>
      <c r="O9147" s="6" t="str">
        <f>VLOOKUP(B9147,Master!$A$2:$C$11,2,FALSE)</f>
        <v>America</v>
      </c>
      <c r="Q9147" s="39" t="str">
        <f>VLOOKUP(D9147,GL_Master!$A$1:$D$80,2,FALSE)</f>
        <v>PL</v>
      </c>
      <c r="R9147" s="39" t="str">
        <f>VLOOKUP(D9147,GL_Master!$A$1:$D$80,3,FALSE)</f>
        <v>COGS</v>
      </c>
      <c r="S9147" s="39" t="str">
        <f>VLOOKUP(D9147,GL_Master!$A$1:$D$80,4,FALSE)</f>
        <v>Purchase of other traded goods</v>
      </c>
    </row>
    <row r="9148" spans="1:19" x14ac:dyDescent="0.25">
      <c r="A9148" s="39" t="s">
        <v>262</v>
      </c>
      <c r="B9148" s="39" t="s">
        <v>235</v>
      </c>
      <c r="C9148" s="7">
        <v>44136</v>
      </c>
      <c r="D9148" s="39" t="s">
        <v>102</v>
      </c>
      <c r="E9148" s="39">
        <v>35</v>
      </c>
      <c r="F9148" s="82">
        <f t="shared" si="426"/>
        <v>3.5000000000000003E-2</v>
      </c>
      <c r="G9148" s="39">
        <f>VLOOKUP(N9148,Currecny_M!$A$1:$P$10,2,FALSE)</f>
        <v>75</v>
      </c>
      <c r="H9148" s="39">
        <f>MATCH(C9148,Currecny_M!$A$1:$P$1,0)</f>
        <v>9</v>
      </c>
      <c r="I9148" s="39">
        <f>VLOOKUP(N9148,Currecny_M!$A$1:$P$10,MATCH(Database!C9148,Currecny_M!$A$1:$P$1,0),FALSE)</f>
        <v>80.42</v>
      </c>
      <c r="J9148" s="82">
        <f t="shared" si="427"/>
        <v>2.8147000000000002</v>
      </c>
      <c r="K9148" s="39">
        <f>VLOOKUP('Cover page'!$B$6,Currecny_M!$A$1:$P$10,MATCH(Database!C9148,Currecny_M!$A$1:$P$1,0),FALSE)</f>
        <v>1</v>
      </c>
      <c r="L9148" s="82">
        <f t="shared" si="428"/>
        <v>2.8147000000000002</v>
      </c>
      <c r="M9148" s="82">
        <f>((E9148/$F$1)*VLOOKUP(N9148,Currecny_M!$A$1:$P$10,MATCH(Database!C9148,Currecny_M!$A$1:$P$1,0),FALSE))/VLOOKUP('Cover page'!$B$6,Currecny_M!$A$1:$P$10,MATCH(Database!C9148,Currecny_M!$A$1:$P$1,0),FALSE)</f>
        <v>2.8147000000000002</v>
      </c>
      <c r="N9148" s="6" t="str">
        <f>VLOOKUP(B9148,Master!$A$2:$C$11,3,FALSE)</f>
        <v>USD</v>
      </c>
      <c r="O9148" s="6" t="str">
        <f>VLOOKUP(B9148,Master!$A$2:$C$11,2,FALSE)</f>
        <v>America</v>
      </c>
      <c r="Q9148" s="39" t="str">
        <f>VLOOKUP(D9148,GL_Master!$A$1:$D$80,2,FALSE)</f>
        <v>PL</v>
      </c>
      <c r="R9148" s="39" t="str">
        <f>VLOOKUP(D9148,GL_Master!$A$1:$D$80,3,FALSE)</f>
        <v>Staff welfare expenses</v>
      </c>
      <c r="S9148" s="39" t="str">
        <f>VLOOKUP(D9148,GL_Master!$A$1:$D$80,4,FALSE)</f>
        <v>Diwali Expense</v>
      </c>
    </row>
    <row r="9149" spans="1:19" x14ac:dyDescent="0.25">
      <c r="A9149" s="39" t="s">
        <v>262</v>
      </c>
      <c r="B9149" s="39" t="s">
        <v>235</v>
      </c>
      <c r="C9149" s="7">
        <v>44136</v>
      </c>
      <c r="D9149" s="39" t="s">
        <v>20</v>
      </c>
      <c r="E9149" s="39">
        <v>75</v>
      </c>
      <c r="F9149" s="82">
        <f t="shared" si="426"/>
        <v>7.4999999999999997E-2</v>
      </c>
      <c r="G9149" s="39">
        <f>VLOOKUP(N9149,Currecny_M!$A$1:$P$10,2,FALSE)</f>
        <v>75</v>
      </c>
      <c r="H9149" s="39">
        <f>MATCH(C9149,Currecny_M!$A$1:$P$1,0)</f>
        <v>9</v>
      </c>
      <c r="I9149" s="39">
        <f>VLOOKUP(N9149,Currecny_M!$A$1:$P$10,MATCH(Database!C9149,Currecny_M!$A$1:$P$1,0),FALSE)</f>
        <v>80.42</v>
      </c>
      <c r="J9149" s="82">
        <f t="shared" si="427"/>
        <v>6.0315000000000003</v>
      </c>
      <c r="K9149" s="39">
        <f>VLOOKUP('Cover page'!$B$6,Currecny_M!$A$1:$P$10,MATCH(Database!C9149,Currecny_M!$A$1:$P$1,0),FALSE)</f>
        <v>1</v>
      </c>
      <c r="L9149" s="82">
        <f t="shared" si="428"/>
        <v>6.0315000000000003</v>
      </c>
      <c r="M9149" s="82">
        <f>((E9149/$F$1)*VLOOKUP(N9149,Currecny_M!$A$1:$P$10,MATCH(Database!C9149,Currecny_M!$A$1:$P$1,0),FALSE))/VLOOKUP('Cover page'!$B$6,Currecny_M!$A$1:$P$10,MATCH(Database!C9149,Currecny_M!$A$1:$P$1,0),FALSE)</f>
        <v>6.0315000000000003</v>
      </c>
      <c r="N9149" s="6" t="str">
        <f>VLOOKUP(B9149,Master!$A$2:$C$11,3,FALSE)</f>
        <v>USD</v>
      </c>
      <c r="O9149" s="6" t="str">
        <f>VLOOKUP(B9149,Master!$A$2:$C$11,2,FALSE)</f>
        <v>America</v>
      </c>
      <c r="Q9149" s="39" t="str">
        <f>VLOOKUP(D9149,GL_Master!$A$1:$D$80,2,FALSE)</f>
        <v>PL</v>
      </c>
      <c r="R9149" s="39" t="str">
        <f>VLOOKUP(D9149,GL_Master!$A$1:$D$80,3,FALSE)</f>
        <v>Selling and Marketing expenses</v>
      </c>
      <c r="S9149" s="39" t="str">
        <f>VLOOKUP(D9149,GL_Master!$A$1:$D$80,4,FALSE)</f>
        <v>Business promotion</v>
      </c>
    </row>
    <row r="9150" spans="1:19" x14ac:dyDescent="0.25">
      <c r="A9150" s="39" t="s">
        <v>262</v>
      </c>
      <c r="B9150" s="39" t="s">
        <v>235</v>
      </c>
      <c r="C9150" s="7">
        <v>44136</v>
      </c>
      <c r="D9150" s="39" t="s">
        <v>29</v>
      </c>
      <c r="E9150" s="39">
        <v>74</v>
      </c>
      <c r="F9150" s="82">
        <f t="shared" si="426"/>
        <v>7.3999999999999996E-2</v>
      </c>
      <c r="G9150" s="39">
        <f>VLOOKUP(N9150,Currecny_M!$A$1:$P$10,2,FALSE)</f>
        <v>75</v>
      </c>
      <c r="H9150" s="39">
        <f>MATCH(C9150,Currecny_M!$A$1:$P$1,0)</f>
        <v>9</v>
      </c>
      <c r="I9150" s="39">
        <f>VLOOKUP(N9150,Currecny_M!$A$1:$P$10,MATCH(Database!C9150,Currecny_M!$A$1:$P$1,0),FALSE)</f>
        <v>80.42</v>
      </c>
      <c r="J9150" s="82">
        <f t="shared" si="427"/>
        <v>5.9510800000000001</v>
      </c>
      <c r="K9150" s="39">
        <f>VLOOKUP('Cover page'!$B$6,Currecny_M!$A$1:$P$10,MATCH(Database!C9150,Currecny_M!$A$1:$P$1,0),FALSE)</f>
        <v>1</v>
      </c>
      <c r="L9150" s="82">
        <f t="shared" si="428"/>
        <v>5.9510800000000001</v>
      </c>
      <c r="M9150" s="82">
        <f>((E9150/$F$1)*VLOOKUP(N9150,Currecny_M!$A$1:$P$10,MATCH(Database!C9150,Currecny_M!$A$1:$P$1,0),FALSE))/VLOOKUP('Cover page'!$B$6,Currecny_M!$A$1:$P$10,MATCH(Database!C9150,Currecny_M!$A$1:$P$1,0),FALSE)</f>
        <v>5.9510800000000001</v>
      </c>
      <c r="N9150" s="6" t="str">
        <f>VLOOKUP(B9150,Master!$A$2:$C$11,3,FALSE)</f>
        <v>USD</v>
      </c>
      <c r="O9150" s="6" t="str">
        <f>VLOOKUP(B9150,Master!$A$2:$C$11,2,FALSE)</f>
        <v>America</v>
      </c>
      <c r="Q9150" s="39" t="str">
        <f>VLOOKUP(D9150,GL_Master!$A$1:$D$80,2,FALSE)</f>
        <v>PL</v>
      </c>
      <c r="R9150" s="39" t="str">
        <f>VLOOKUP(D9150,GL_Master!$A$1:$D$80,3,FALSE)</f>
        <v>Communication &amp; internet exp</v>
      </c>
      <c r="S9150" s="39" t="str">
        <f>VLOOKUP(D9150,GL_Master!$A$1:$D$80,4,FALSE)</f>
        <v>Communication cost</v>
      </c>
    </row>
    <row r="9151" spans="1:19" x14ac:dyDescent="0.25">
      <c r="A9151" s="39" t="s">
        <v>262</v>
      </c>
      <c r="B9151" s="39" t="s">
        <v>235</v>
      </c>
      <c r="C9151" s="7">
        <v>44136</v>
      </c>
      <c r="D9151" s="39" t="s">
        <v>41</v>
      </c>
      <c r="E9151" s="39">
        <v>36</v>
      </c>
      <c r="F9151" s="82">
        <f t="shared" si="426"/>
        <v>3.5999999999999997E-2</v>
      </c>
      <c r="G9151" s="39">
        <f>VLOOKUP(N9151,Currecny_M!$A$1:$P$10,2,FALSE)</f>
        <v>75</v>
      </c>
      <c r="H9151" s="39">
        <f>MATCH(C9151,Currecny_M!$A$1:$P$1,0)</f>
        <v>9</v>
      </c>
      <c r="I9151" s="39">
        <f>VLOOKUP(N9151,Currecny_M!$A$1:$P$10,MATCH(Database!C9151,Currecny_M!$A$1:$P$1,0),FALSE)</f>
        <v>80.42</v>
      </c>
      <c r="J9151" s="82">
        <f t="shared" si="427"/>
        <v>2.8951199999999999</v>
      </c>
      <c r="K9151" s="39">
        <f>VLOOKUP('Cover page'!$B$6,Currecny_M!$A$1:$P$10,MATCH(Database!C9151,Currecny_M!$A$1:$P$1,0),FALSE)</f>
        <v>1</v>
      </c>
      <c r="L9151" s="82">
        <f t="shared" si="428"/>
        <v>2.8951199999999999</v>
      </c>
      <c r="M9151" s="82">
        <f>((E9151/$F$1)*VLOOKUP(N9151,Currecny_M!$A$1:$P$10,MATCH(Database!C9151,Currecny_M!$A$1:$P$1,0),FALSE))/VLOOKUP('Cover page'!$B$6,Currecny_M!$A$1:$P$10,MATCH(Database!C9151,Currecny_M!$A$1:$P$1,0),FALSE)</f>
        <v>2.8951199999999999</v>
      </c>
      <c r="N9151" s="6" t="str">
        <f>VLOOKUP(B9151,Master!$A$2:$C$11,3,FALSE)</f>
        <v>USD</v>
      </c>
      <c r="O9151" s="6" t="str">
        <f>VLOOKUP(B9151,Master!$A$2:$C$11,2,FALSE)</f>
        <v>America</v>
      </c>
      <c r="Q9151" s="39" t="str">
        <f>VLOOKUP(D9151,GL_Master!$A$1:$D$80,2,FALSE)</f>
        <v>PL</v>
      </c>
      <c r="R9151" s="39" t="str">
        <f>VLOOKUP(D9151,GL_Master!$A$1:$D$80,3,FALSE)</f>
        <v>Communication &amp; internet exp</v>
      </c>
      <c r="S9151" s="39" t="str">
        <f>VLOOKUP(D9151,GL_Master!$A$1:$D$80,4,FALSE)</f>
        <v>Communication cost</v>
      </c>
    </row>
    <row r="9152" spans="1:19" x14ac:dyDescent="0.25">
      <c r="A9152" s="39" t="s">
        <v>262</v>
      </c>
      <c r="B9152" s="39" t="s">
        <v>235</v>
      </c>
      <c r="C9152" s="7">
        <v>44136</v>
      </c>
      <c r="D9152" s="39" t="s">
        <v>103</v>
      </c>
      <c r="E9152" s="39">
        <v>71</v>
      </c>
      <c r="F9152" s="82">
        <f t="shared" si="426"/>
        <v>7.0999999999999994E-2</v>
      </c>
      <c r="G9152" s="39">
        <f>VLOOKUP(N9152,Currecny_M!$A$1:$P$10,2,FALSE)</f>
        <v>75</v>
      </c>
      <c r="H9152" s="39">
        <f>MATCH(C9152,Currecny_M!$A$1:$P$1,0)</f>
        <v>9</v>
      </c>
      <c r="I9152" s="39">
        <f>VLOOKUP(N9152,Currecny_M!$A$1:$P$10,MATCH(Database!C9152,Currecny_M!$A$1:$P$1,0),FALSE)</f>
        <v>80.42</v>
      </c>
      <c r="J9152" s="82">
        <f t="shared" si="427"/>
        <v>5.7098199999999997</v>
      </c>
      <c r="K9152" s="39">
        <f>VLOOKUP('Cover page'!$B$6,Currecny_M!$A$1:$P$10,MATCH(Database!C9152,Currecny_M!$A$1:$P$1,0),FALSE)</f>
        <v>1</v>
      </c>
      <c r="L9152" s="82">
        <f t="shared" si="428"/>
        <v>5.7098199999999997</v>
      </c>
      <c r="M9152" s="82">
        <f>((E9152/$F$1)*VLOOKUP(N9152,Currecny_M!$A$1:$P$10,MATCH(Database!C9152,Currecny_M!$A$1:$P$1,0),FALSE))/VLOOKUP('Cover page'!$B$6,Currecny_M!$A$1:$P$10,MATCH(Database!C9152,Currecny_M!$A$1:$P$1,0),FALSE)</f>
        <v>5.7098199999999997</v>
      </c>
      <c r="N9152" s="6" t="str">
        <f>VLOOKUP(B9152,Master!$A$2:$C$11,3,FALSE)</f>
        <v>USD</v>
      </c>
      <c r="O9152" s="6" t="str">
        <f>VLOOKUP(B9152,Master!$A$2:$C$11,2,FALSE)</f>
        <v>America</v>
      </c>
      <c r="Q9152" s="39" t="str">
        <f>VLOOKUP(D9152,GL_Master!$A$1:$D$80,2,FALSE)</f>
        <v>PL</v>
      </c>
      <c r="R9152" s="39" t="str">
        <f>VLOOKUP(D9152,GL_Master!$A$1:$D$80,3,FALSE)</f>
        <v>Communication &amp; internet exp</v>
      </c>
      <c r="S9152" s="39" t="str">
        <f>VLOOKUP(D9152,GL_Master!$A$1:$D$80,4,FALSE)</f>
        <v>Communication cost</v>
      </c>
    </row>
    <row r="9153" spans="1:19" x14ac:dyDescent="0.25">
      <c r="A9153" s="39" t="s">
        <v>262</v>
      </c>
      <c r="B9153" s="39" t="s">
        <v>235</v>
      </c>
      <c r="C9153" s="7">
        <v>44136</v>
      </c>
      <c r="D9153" s="39" t="s">
        <v>104</v>
      </c>
      <c r="E9153" s="39">
        <v>106</v>
      </c>
      <c r="F9153" s="82">
        <f t="shared" si="426"/>
        <v>0.106</v>
      </c>
      <c r="G9153" s="39">
        <f>VLOOKUP(N9153,Currecny_M!$A$1:$P$10,2,FALSE)</f>
        <v>75</v>
      </c>
      <c r="H9153" s="39">
        <f>MATCH(C9153,Currecny_M!$A$1:$P$1,0)</f>
        <v>9</v>
      </c>
      <c r="I9153" s="39">
        <f>VLOOKUP(N9153,Currecny_M!$A$1:$P$10,MATCH(Database!C9153,Currecny_M!$A$1:$P$1,0),FALSE)</f>
        <v>80.42</v>
      </c>
      <c r="J9153" s="82">
        <f t="shared" si="427"/>
        <v>8.5245200000000008</v>
      </c>
      <c r="K9153" s="39">
        <f>VLOOKUP('Cover page'!$B$6,Currecny_M!$A$1:$P$10,MATCH(Database!C9153,Currecny_M!$A$1:$P$1,0),FALSE)</f>
        <v>1</v>
      </c>
      <c r="L9153" s="82">
        <f t="shared" si="428"/>
        <v>8.5245200000000008</v>
      </c>
      <c r="M9153" s="82">
        <f>((E9153/$F$1)*VLOOKUP(N9153,Currecny_M!$A$1:$P$10,MATCH(Database!C9153,Currecny_M!$A$1:$P$1,0),FALSE))/VLOOKUP('Cover page'!$B$6,Currecny_M!$A$1:$P$10,MATCH(Database!C9153,Currecny_M!$A$1:$P$1,0),FALSE)</f>
        <v>8.5245200000000008</v>
      </c>
      <c r="N9153" s="6" t="str">
        <f>VLOOKUP(B9153,Master!$A$2:$C$11,3,FALSE)</f>
        <v>USD</v>
      </c>
      <c r="O9153" s="6" t="str">
        <f>VLOOKUP(B9153,Master!$A$2:$C$11,2,FALSE)</f>
        <v>America</v>
      </c>
      <c r="Q9153" s="39" t="str">
        <f>VLOOKUP(D9153,GL_Master!$A$1:$D$80,2,FALSE)</f>
        <v>PL</v>
      </c>
      <c r="R9153" s="39" t="str">
        <f>VLOOKUP(D9153,GL_Master!$A$1:$D$80,3,FALSE)</f>
        <v>Legal &amp; Professional expenses</v>
      </c>
      <c r="S9153" s="39" t="str">
        <f>VLOOKUP(D9153,GL_Master!$A$1:$D$80,4,FALSE)</f>
        <v>Professional Fees - Others</v>
      </c>
    </row>
    <row r="9154" spans="1:19" x14ac:dyDescent="0.25">
      <c r="A9154" s="39" t="s">
        <v>262</v>
      </c>
      <c r="B9154" s="39" t="s">
        <v>235</v>
      </c>
      <c r="C9154" s="7">
        <v>44136</v>
      </c>
      <c r="D9154" s="39" t="s">
        <v>105</v>
      </c>
      <c r="E9154" s="39">
        <v>73</v>
      </c>
      <c r="F9154" s="82">
        <f t="shared" si="426"/>
        <v>7.2999999999999995E-2</v>
      </c>
      <c r="G9154" s="39">
        <f>VLOOKUP(N9154,Currecny_M!$A$1:$P$10,2,FALSE)</f>
        <v>75</v>
      </c>
      <c r="H9154" s="39">
        <f>MATCH(C9154,Currecny_M!$A$1:$P$1,0)</f>
        <v>9</v>
      </c>
      <c r="I9154" s="39">
        <f>VLOOKUP(N9154,Currecny_M!$A$1:$P$10,MATCH(Database!C9154,Currecny_M!$A$1:$P$1,0),FALSE)</f>
        <v>80.42</v>
      </c>
      <c r="J9154" s="82">
        <f t="shared" si="427"/>
        <v>5.87066</v>
      </c>
      <c r="K9154" s="39">
        <f>VLOOKUP('Cover page'!$B$6,Currecny_M!$A$1:$P$10,MATCH(Database!C9154,Currecny_M!$A$1:$P$1,0),FALSE)</f>
        <v>1</v>
      </c>
      <c r="L9154" s="82">
        <f t="shared" si="428"/>
        <v>5.87066</v>
      </c>
      <c r="M9154" s="82">
        <f>((E9154/$F$1)*VLOOKUP(N9154,Currecny_M!$A$1:$P$10,MATCH(Database!C9154,Currecny_M!$A$1:$P$1,0),FALSE))/VLOOKUP('Cover page'!$B$6,Currecny_M!$A$1:$P$10,MATCH(Database!C9154,Currecny_M!$A$1:$P$1,0),FALSE)</f>
        <v>5.87066</v>
      </c>
      <c r="N9154" s="6" t="str">
        <f>VLOOKUP(B9154,Master!$A$2:$C$11,3,FALSE)</f>
        <v>USD</v>
      </c>
      <c r="O9154" s="6" t="str">
        <f>VLOOKUP(B9154,Master!$A$2:$C$11,2,FALSE)</f>
        <v>America</v>
      </c>
      <c r="Q9154" s="39" t="str">
        <f>VLOOKUP(D9154,GL_Master!$A$1:$D$80,2,FALSE)</f>
        <v>PL</v>
      </c>
      <c r="R9154" s="39" t="str">
        <f>VLOOKUP(D9154,GL_Master!$A$1:$D$80,3,FALSE)</f>
        <v>Travelling and conveyance</v>
      </c>
      <c r="S9154" s="39" t="str">
        <f>VLOOKUP(D9154,GL_Master!$A$1:$D$80,4,FALSE)</f>
        <v>Car hiring and rental services</v>
      </c>
    </row>
    <row r="9155" spans="1:19" x14ac:dyDescent="0.25">
      <c r="A9155" s="39" t="s">
        <v>262</v>
      </c>
      <c r="B9155" s="39" t="s">
        <v>235</v>
      </c>
      <c r="C9155" s="7">
        <v>44136</v>
      </c>
      <c r="D9155" s="39" t="s">
        <v>106</v>
      </c>
      <c r="E9155" s="39">
        <v>38</v>
      </c>
      <c r="F9155" s="82">
        <f t="shared" si="426"/>
        <v>3.7999999999999999E-2</v>
      </c>
      <c r="G9155" s="39">
        <f>VLOOKUP(N9155,Currecny_M!$A$1:$P$10,2,FALSE)</f>
        <v>75</v>
      </c>
      <c r="H9155" s="39">
        <f>MATCH(C9155,Currecny_M!$A$1:$P$1,0)</f>
        <v>9</v>
      </c>
      <c r="I9155" s="39">
        <f>VLOOKUP(N9155,Currecny_M!$A$1:$P$10,MATCH(Database!C9155,Currecny_M!$A$1:$P$1,0),FALSE)</f>
        <v>80.42</v>
      </c>
      <c r="J9155" s="82">
        <f t="shared" si="427"/>
        <v>3.0559599999999998</v>
      </c>
      <c r="K9155" s="39">
        <f>VLOOKUP('Cover page'!$B$6,Currecny_M!$A$1:$P$10,MATCH(Database!C9155,Currecny_M!$A$1:$P$1,0),FALSE)</f>
        <v>1</v>
      </c>
      <c r="L9155" s="82">
        <f t="shared" si="428"/>
        <v>3.0559599999999998</v>
      </c>
      <c r="M9155" s="82">
        <f>((E9155/$F$1)*VLOOKUP(N9155,Currecny_M!$A$1:$P$10,MATCH(Database!C9155,Currecny_M!$A$1:$P$1,0),FALSE))/VLOOKUP('Cover page'!$B$6,Currecny_M!$A$1:$P$10,MATCH(Database!C9155,Currecny_M!$A$1:$P$1,0),FALSE)</f>
        <v>3.0559599999999998</v>
      </c>
      <c r="N9155" s="6" t="str">
        <f>VLOOKUP(B9155,Master!$A$2:$C$11,3,FALSE)</f>
        <v>USD</v>
      </c>
      <c r="O9155" s="6" t="str">
        <f>VLOOKUP(B9155,Master!$A$2:$C$11,2,FALSE)</f>
        <v>America</v>
      </c>
      <c r="Q9155" s="39" t="str">
        <f>VLOOKUP(D9155,GL_Master!$A$1:$D$80,2,FALSE)</f>
        <v>PL</v>
      </c>
      <c r="R9155" s="39" t="str">
        <f>VLOOKUP(D9155,GL_Master!$A$1:$D$80,3,FALSE)</f>
        <v>Communication &amp; internet exp</v>
      </c>
      <c r="S9155" s="39" t="str">
        <f>VLOOKUP(D9155,GL_Master!$A$1:$D$80,4,FALSE)</f>
        <v>Printing &amp; Stationary</v>
      </c>
    </row>
    <row r="9156" spans="1:19" x14ac:dyDescent="0.25">
      <c r="A9156" s="39" t="s">
        <v>262</v>
      </c>
      <c r="B9156" s="39" t="s">
        <v>235</v>
      </c>
      <c r="C9156" s="7">
        <v>44136</v>
      </c>
      <c r="D9156" s="39" t="s">
        <v>32</v>
      </c>
      <c r="E9156" s="39">
        <v>38</v>
      </c>
      <c r="F9156" s="82">
        <f t="shared" ref="F9156:F9219" si="429">E9156/$F$1</f>
        <v>3.7999999999999999E-2</v>
      </c>
      <c r="G9156" s="39">
        <f>VLOOKUP(N9156,Currecny_M!$A$1:$P$10,2,FALSE)</f>
        <v>75</v>
      </c>
      <c r="H9156" s="39">
        <f>MATCH(C9156,Currecny_M!$A$1:$P$1,0)</f>
        <v>9</v>
      </c>
      <c r="I9156" s="39">
        <f>VLOOKUP(N9156,Currecny_M!$A$1:$P$10,MATCH(Database!C9156,Currecny_M!$A$1:$P$1,0),FALSE)</f>
        <v>80.42</v>
      </c>
      <c r="J9156" s="82">
        <f t="shared" ref="J9156:J9219" si="430">F9156*I9156</f>
        <v>3.0559599999999998</v>
      </c>
      <c r="K9156" s="39">
        <f>VLOOKUP('Cover page'!$B$6,Currecny_M!$A$1:$P$10,MATCH(Database!C9156,Currecny_M!$A$1:$P$1,0),FALSE)</f>
        <v>1</v>
      </c>
      <c r="L9156" s="82">
        <f t="shared" ref="L9156:L9219" si="431">J9156/K9156</f>
        <v>3.0559599999999998</v>
      </c>
      <c r="M9156" s="82">
        <f>((E9156/$F$1)*VLOOKUP(N9156,Currecny_M!$A$1:$P$10,MATCH(Database!C9156,Currecny_M!$A$1:$P$1,0),FALSE))/VLOOKUP('Cover page'!$B$6,Currecny_M!$A$1:$P$10,MATCH(Database!C9156,Currecny_M!$A$1:$P$1,0),FALSE)</f>
        <v>3.0559599999999998</v>
      </c>
      <c r="N9156" s="6" t="str">
        <f>VLOOKUP(B9156,Master!$A$2:$C$11,3,FALSE)</f>
        <v>USD</v>
      </c>
      <c r="O9156" s="6" t="str">
        <f>VLOOKUP(B9156,Master!$A$2:$C$11,2,FALSE)</f>
        <v>America</v>
      </c>
      <c r="Q9156" s="39" t="str">
        <f>VLOOKUP(D9156,GL_Master!$A$1:$D$80,2,FALSE)</f>
        <v>PL</v>
      </c>
      <c r="R9156" s="39" t="str">
        <f>VLOOKUP(D9156,GL_Master!$A$1:$D$80,3,FALSE)</f>
        <v>Communication &amp; internet exp</v>
      </c>
      <c r="S9156" s="39" t="str">
        <f>VLOOKUP(D9156,GL_Master!$A$1:$D$80,4,FALSE)</f>
        <v>Printing &amp; Stationary</v>
      </c>
    </row>
    <row r="9157" spans="1:19" x14ac:dyDescent="0.25">
      <c r="A9157" s="39" t="s">
        <v>262</v>
      </c>
      <c r="B9157" s="39" t="s">
        <v>235</v>
      </c>
      <c r="C9157" s="7">
        <v>44136</v>
      </c>
      <c r="D9157" s="39" t="s">
        <v>35</v>
      </c>
      <c r="E9157" s="39">
        <v>111</v>
      </c>
      <c r="F9157" s="82">
        <f t="shared" si="429"/>
        <v>0.111</v>
      </c>
      <c r="G9157" s="39">
        <f>VLOOKUP(N9157,Currecny_M!$A$1:$P$10,2,FALSE)</f>
        <v>75</v>
      </c>
      <c r="H9157" s="39">
        <f>MATCH(C9157,Currecny_M!$A$1:$P$1,0)</f>
        <v>9</v>
      </c>
      <c r="I9157" s="39">
        <f>VLOOKUP(N9157,Currecny_M!$A$1:$P$10,MATCH(Database!C9157,Currecny_M!$A$1:$P$1,0),FALSE)</f>
        <v>80.42</v>
      </c>
      <c r="J9157" s="82">
        <f t="shared" si="430"/>
        <v>8.9266199999999998</v>
      </c>
      <c r="K9157" s="39">
        <f>VLOOKUP('Cover page'!$B$6,Currecny_M!$A$1:$P$10,MATCH(Database!C9157,Currecny_M!$A$1:$P$1,0),FALSE)</f>
        <v>1</v>
      </c>
      <c r="L9157" s="82">
        <f t="shared" si="431"/>
        <v>8.9266199999999998</v>
      </c>
      <c r="M9157" s="82">
        <f>((E9157/$F$1)*VLOOKUP(N9157,Currecny_M!$A$1:$P$10,MATCH(Database!C9157,Currecny_M!$A$1:$P$1,0),FALSE))/VLOOKUP('Cover page'!$B$6,Currecny_M!$A$1:$P$10,MATCH(Database!C9157,Currecny_M!$A$1:$P$1,0),FALSE)</f>
        <v>8.9266199999999998</v>
      </c>
      <c r="N9157" s="6" t="str">
        <f>VLOOKUP(B9157,Master!$A$2:$C$11,3,FALSE)</f>
        <v>USD</v>
      </c>
      <c r="O9157" s="6" t="str">
        <f>VLOOKUP(B9157,Master!$A$2:$C$11,2,FALSE)</f>
        <v>America</v>
      </c>
      <c r="Q9157" s="39" t="str">
        <f>VLOOKUP(D9157,GL_Master!$A$1:$D$80,2,FALSE)</f>
        <v>PL</v>
      </c>
      <c r="R9157" s="39" t="str">
        <f>VLOOKUP(D9157,GL_Master!$A$1:$D$80,3,FALSE)</f>
        <v>Security Expenses</v>
      </c>
      <c r="S9157" s="39" t="str">
        <f>VLOOKUP(D9157,GL_Master!$A$1:$D$80,4,FALSE)</f>
        <v>Security Expenses others</v>
      </c>
    </row>
    <row r="9158" spans="1:19" x14ac:dyDescent="0.25">
      <c r="A9158" s="39" t="s">
        <v>262</v>
      </c>
      <c r="B9158" s="39" t="s">
        <v>235</v>
      </c>
      <c r="C9158" s="7">
        <v>44136</v>
      </c>
      <c r="D9158" s="39" t="s">
        <v>38</v>
      </c>
      <c r="E9158" s="39">
        <v>36</v>
      </c>
      <c r="F9158" s="82">
        <f t="shared" si="429"/>
        <v>3.5999999999999997E-2</v>
      </c>
      <c r="G9158" s="39">
        <f>VLOOKUP(N9158,Currecny_M!$A$1:$P$10,2,FALSE)</f>
        <v>75</v>
      </c>
      <c r="H9158" s="39">
        <f>MATCH(C9158,Currecny_M!$A$1:$P$1,0)</f>
        <v>9</v>
      </c>
      <c r="I9158" s="39">
        <f>VLOOKUP(N9158,Currecny_M!$A$1:$P$10,MATCH(Database!C9158,Currecny_M!$A$1:$P$1,0),FALSE)</f>
        <v>80.42</v>
      </c>
      <c r="J9158" s="82">
        <f t="shared" si="430"/>
        <v>2.8951199999999999</v>
      </c>
      <c r="K9158" s="39">
        <f>VLOOKUP('Cover page'!$B$6,Currecny_M!$A$1:$P$10,MATCH(Database!C9158,Currecny_M!$A$1:$P$1,0),FALSE)</f>
        <v>1</v>
      </c>
      <c r="L9158" s="82">
        <f t="shared" si="431"/>
        <v>2.8951199999999999</v>
      </c>
      <c r="M9158" s="82">
        <f>((E9158/$F$1)*VLOOKUP(N9158,Currecny_M!$A$1:$P$10,MATCH(Database!C9158,Currecny_M!$A$1:$P$1,0),FALSE))/VLOOKUP('Cover page'!$B$6,Currecny_M!$A$1:$P$10,MATCH(Database!C9158,Currecny_M!$A$1:$P$1,0),FALSE)</f>
        <v>2.8951199999999999</v>
      </c>
      <c r="N9158" s="6" t="str">
        <f>VLOOKUP(B9158,Master!$A$2:$C$11,3,FALSE)</f>
        <v>USD</v>
      </c>
      <c r="O9158" s="6" t="str">
        <f>VLOOKUP(B9158,Master!$A$2:$C$11,2,FALSE)</f>
        <v>America</v>
      </c>
      <c r="Q9158" s="39" t="str">
        <f>VLOOKUP(D9158,GL_Master!$A$1:$D$80,2,FALSE)</f>
        <v>PL</v>
      </c>
      <c r="R9158" s="39" t="str">
        <f>VLOOKUP(D9158,GL_Master!$A$1:$D$80,3,FALSE)</f>
        <v>House Keeping Expenses</v>
      </c>
      <c r="S9158" s="39" t="str">
        <f>VLOOKUP(D9158,GL_Master!$A$1:$D$80,4,FALSE)</f>
        <v>House Keeping Expenses</v>
      </c>
    </row>
    <row r="9159" spans="1:19" x14ac:dyDescent="0.25">
      <c r="A9159" s="39" t="s">
        <v>262</v>
      </c>
      <c r="B9159" s="39" t="s">
        <v>235</v>
      </c>
      <c r="C9159" s="7">
        <v>44136</v>
      </c>
      <c r="D9159" s="39" t="s">
        <v>107</v>
      </c>
      <c r="E9159" s="39">
        <v>37</v>
      </c>
      <c r="F9159" s="82">
        <f t="shared" si="429"/>
        <v>3.6999999999999998E-2</v>
      </c>
      <c r="G9159" s="39">
        <f>VLOOKUP(N9159,Currecny_M!$A$1:$P$10,2,FALSE)</f>
        <v>75</v>
      </c>
      <c r="H9159" s="39">
        <f>MATCH(C9159,Currecny_M!$A$1:$P$1,0)</f>
        <v>9</v>
      </c>
      <c r="I9159" s="39">
        <f>VLOOKUP(N9159,Currecny_M!$A$1:$P$10,MATCH(Database!C9159,Currecny_M!$A$1:$P$1,0),FALSE)</f>
        <v>80.42</v>
      </c>
      <c r="J9159" s="82">
        <f t="shared" si="430"/>
        <v>2.9755400000000001</v>
      </c>
      <c r="K9159" s="39">
        <f>VLOOKUP('Cover page'!$B$6,Currecny_M!$A$1:$P$10,MATCH(Database!C9159,Currecny_M!$A$1:$P$1,0),FALSE)</f>
        <v>1</v>
      </c>
      <c r="L9159" s="82">
        <f t="shared" si="431"/>
        <v>2.9755400000000001</v>
      </c>
      <c r="M9159" s="82">
        <f>((E9159/$F$1)*VLOOKUP(N9159,Currecny_M!$A$1:$P$10,MATCH(Database!C9159,Currecny_M!$A$1:$P$1,0),FALSE))/VLOOKUP('Cover page'!$B$6,Currecny_M!$A$1:$P$10,MATCH(Database!C9159,Currecny_M!$A$1:$P$1,0),FALSE)</f>
        <v>2.9755400000000001</v>
      </c>
      <c r="N9159" s="6" t="str">
        <f>VLOOKUP(B9159,Master!$A$2:$C$11,3,FALSE)</f>
        <v>USD</v>
      </c>
      <c r="O9159" s="6" t="str">
        <f>VLOOKUP(B9159,Master!$A$2:$C$11,2,FALSE)</f>
        <v>America</v>
      </c>
      <c r="Q9159" s="39" t="str">
        <f>VLOOKUP(D9159,GL_Master!$A$1:$D$80,2,FALSE)</f>
        <v>PL</v>
      </c>
      <c r="R9159" s="39" t="str">
        <f>VLOOKUP(D9159,GL_Master!$A$1:$D$80,3,FALSE)</f>
        <v>Misc. expenses</v>
      </c>
      <c r="S9159" s="39" t="str">
        <f>VLOOKUP(D9159,GL_Master!$A$1:$D$80,4,FALSE)</f>
        <v>Repair &amp; Maintenance</v>
      </c>
    </row>
    <row r="9160" spans="1:19" x14ac:dyDescent="0.25">
      <c r="A9160" s="39" t="s">
        <v>262</v>
      </c>
      <c r="B9160" s="39" t="s">
        <v>235</v>
      </c>
      <c r="C9160" s="7">
        <v>44136</v>
      </c>
      <c r="D9160" s="39" t="s">
        <v>108</v>
      </c>
      <c r="E9160" s="39">
        <v>38</v>
      </c>
      <c r="F9160" s="82">
        <f t="shared" si="429"/>
        <v>3.7999999999999999E-2</v>
      </c>
      <c r="G9160" s="39">
        <f>VLOOKUP(N9160,Currecny_M!$A$1:$P$10,2,FALSE)</f>
        <v>75</v>
      </c>
      <c r="H9160" s="39">
        <f>MATCH(C9160,Currecny_M!$A$1:$P$1,0)</f>
        <v>9</v>
      </c>
      <c r="I9160" s="39">
        <f>VLOOKUP(N9160,Currecny_M!$A$1:$P$10,MATCH(Database!C9160,Currecny_M!$A$1:$P$1,0),FALSE)</f>
        <v>80.42</v>
      </c>
      <c r="J9160" s="82">
        <f t="shared" si="430"/>
        <v>3.0559599999999998</v>
      </c>
      <c r="K9160" s="39">
        <f>VLOOKUP('Cover page'!$B$6,Currecny_M!$A$1:$P$10,MATCH(Database!C9160,Currecny_M!$A$1:$P$1,0),FALSE)</f>
        <v>1</v>
      </c>
      <c r="L9160" s="82">
        <f t="shared" si="431"/>
        <v>3.0559599999999998</v>
      </c>
      <c r="M9160" s="82">
        <f>((E9160/$F$1)*VLOOKUP(N9160,Currecny_M!$A$1:$P$10,MATCH(Database!C9160,Currecny_M!$A$1:$P$1,0),FALSE))/VLOOKUP('Cover page'!$B$6,Currecny_M!$A$1:$P$10,MATCH(Database!C9160,Currecny_M!$A$1:$P$1,0),FALSE)</f>
        <v>3.0559599999999998</v>
      </c>
      <c r="N9160" s="6" t="str">
        <f>VLOOKUP(B9160,Master!$A$2:$C$11,3,FALSE)</f>
        <v>USD</v>
      </c>
      <c r="O9160" s="6" t="str">
        <f>VLOOKUP(B9160,Master!$A$2:$C$11,2,FALSE)</f>
        <v>America</v>
      </c>
      <c r="Q9160" s="39" t="str">
        <f>VLOOKUP(D9160,GL_Master!$A$1:$D$80,2,FALSE)</f>
        <v>PL</v>
      </c>
      <c r="R9160" s="39" t="str">
        <f>VLOOKUP(D9160,GL_Master!$A$1:$D$80,3,FALSE)</f>
        <v>Misc. expenses</v>
      </c>
      <c r="S9160" s="39" t="str">
        <f>VLOOKUP(D9160,GL_Master!$A$1:$D$80,4,FALSE)</f>
        <v>Repair &amp; Maintenance</v>
      </c>
    </row>
    <row r="9161" spans="1:19" x14ac:dyDescent="0.25">
      <c r="A9161" s="39" t="s">
        <v>262</v>
      </c>
      <c r="B9161" s="39" t="s">
        <v>235</v>
      </c>
      <c r="C9161" s="7">
        <v>44136</v>
      </c>
      <c r="D9161" s="39" t="s">
        <v>9</v>
      </c>
      <c r="E9161" s="39">
        <v>340</v>
      </c>
      <c r="F9161" s="82">
        <f t="shared" si="429"/>
        <v>0.34</v>
      </c>
      <c r="G9161" s="39">
        <f>VLOOKUP(N9161,Currecny_M!$A$1:$P$10,2,FALSE)</f>
        <v>75</v>
      </c>
      <c r="H9161" s="39">
        <f>MATCH(C9161,Currecny_M!$A$1:$P$1,0)</f>
        <v>9</v>
      </c>
      <c r="I9161" s="39">
        <f>VLOOKUP(N9161,Currecny_M!$A$1:$P$10,MATCH(Database!C9161,Currecny_M!$A$1:$P$1,0),FALSE)</f>
        <v>80.42</v>
      </c>
      <c r="J9161" s="82">
        <f t="shared" si="430"/>
        <v>27.342800000000004</v>
      </c>
      <c r="K9161" s="39">
        <f>VLOOKUP('Cover page'!$B$6,Currecny_M!$A$1:$P$10,MATCH(Database!C9161,Currecny_M!$A$1:$P$1,0),FALSE)</f>
        <v>1</v>
      </c>
      <c r="L9161" s="82">
        <f t="shared" si="431"/>
        <v>27.342800000000004</v>
      </c>
      <c r="M9161" s="82">
        <f>((E9161/$F$1)*VLOOKUP(N9161,Currecny_M!$A$1:$P$10,MATCH(Database!C9161,Currecny_M!$A$1:$P$1,0),FALSE))/VLOOKUP('Cover page'!$B$6,Currecny_M!$A$1:$P$10,MATCH(Database!C9161,Currecny_M!$A$1:$P$1,0),FALSE)</f>
        <v>27.342800000000004</v>
      </c>
      <c r="N9161" s="6" t="str">
        <f>VLOOKUP(B9161,Master!$A$2:$C$11,3,FALSE)</f>
        <v>USD</v>
      </c>
      <c r="O9161" s="6" t="str">
        <f>VLOOKUP(B9161,Master!$A$2:$C$11,2,FALSE)</f>
        <v>America</v>
      </c>
      <c r="Q9161" s="39" t="str">
        <f>VLOOKUP(D9161,GL_Master!$A$1:$D$80,2,FALSE)</f>
        <v>PL</v>
      </c>
      <c r="R9161" s="39" t="str">
        <f>VLOOKUP(D9161,GL_Master!$A$1:$D$80,3,FALSE)</f>
        <v>Rent</v>
      </c>
      <c r="S9161" s="39" t="str">
        <f>VLOOKUP(D9161,GL_Master!$A$1:$D$80,4,FALSE)</f>
        <v>Office Rent</v>
      </c>
    </row>
    <row r="9162" spans="1:19" x14ac:dyDescent="0.25">
      <c r="A9162" s="39" t="s">
        <v>262</v>
      </c>
      <c r="B9162" s="39" t="s">
        <v>235</v>
      </c>
      <c r="C9162" s="7">
        <v>44136</v>
      </c>
      <c r="D9162" s="39" t="s">
        <v>109</v>
      </c>
      <c r="E9162" s="39">
        <v>-180</v>
      </c>
      <c r="F9162" s="82">
        <f t="shared" si="429"/>
        <v>-0.18</v>
      </c>
      <c r="G9162" s="39">
        <f>VLOOKUP(N9162,Currecny_M!$A$1:$P$10,2,FALSE)</f>
        <v>75</v>
      </c>
      <c r="H9162" s="39">
        <f>MATCH(C9162,Currecny_M!$A$1:$P$1,0)</f>
        <v>9</v>
      </c>
      <c r="I9162" s="39">
        <f>VLOOKUP(N9162,Currecny_M!$A$1:$P$10,MATCH(Database!C9162,Currecny_M!$A$1:$P$1,0),FALSE)</f>
        <v>80.42</v>
      </c>
      <c r="J9162" s="82">
        <f t="shared" si="430"/>
        <v>-14.4756</v>
      </c>
      <c r="K9162" s="39">
        <f>VLOOKUP('Cover page'!$B$6,Currecny_M!$A$1:$P$10,MATCH(Database!C9162,Currecny_M!$A$1:$P$1,0),FALSE)</f>
        <v>1</v>
      </c>
      <c r="L9162" s="82">
        <f t="shared" si="431"/>
        <v>-14.4756</v>
      </c>
      <c r="M9162" s="82">
        <f>((E9162/$F$1)*VLOOKUP(N9162,Currecny_M!$A$1:$P$10,MATCH(Database!C9162,Currecny_M!$A$1:$P$1,0),FALSE))/VLOOKUP('Cover page'!$B$6,Currecny_M!$A$1:$P$10,MATCH(Database!C9162,Currecny_M!$A$1:$P$1,0),FALSE)</f>
        <v>-14.4756</v>
      </c>
      <c r="N9162" s="6" t="str">
        <f>VLOOKUP(B9162,Master!$A$2:$C$11,3,FALSE)</f>
        <v>USD</v>
      </c>
      <c r="O9162" s="6" t="str">
        <f>VLOOKUP(B9162,Master!$A$2:$C$11,2,FALSE)</f>
        <v>America</v>
      </c>
      <c r="Q9162" s="39" t="str">
        <f>VLOOKUP(D9162,GL_Master!$A$1:$D$80,2,FALSE)</f>
        <v>PL</v>
      </c>
      <c r="R9162" s="39" t="str">
        <f>VLOOKUP(D9162,GL_Master!$A$1:$D$80,3,FALSE)</f>
        <v>Travelling and conveyance</v>
      </c>
      <c r="S9162" s="39" t="str">
        <f>VLOOKUP(D9162,GL_Master!$A$1:$D$80,4,FALSE)</f>
        <v>Travelling , hotel lodging</v>
      </c>
    </row>
    <row r="9163" spans="1:19" x14ac:dyDescent="0.25">
      <c r="A9163" s="39" t="s">
        <v>262</v>
      </c>
      <c r="B9163" s="39" t="s">
        <v>235</v>
      </c>
      <c r="C9163" s="7">
        <v>44136</v>
      </c>
      <c r="D9163" s="39" t="s">
        <v>110</v>
      </c>
      <c r="E9163" s="39">
        <v>75</v>
      </c>
      <c r="F9163" s="82">
        <f t="shared" si="429"/>
        <v>7.4999999999999997E-2</v>
      </c>
      <c r="G9163" s="39">
        <f>VLOOKUP(N9163,Currecny_M!$A$1:$P$10,2,FALSE)</f>
        <v>75</v>
      </c>
      <c r="H9163" s="39">
        <f>MATCH(C9163,Currecny_M!$A$1:$P$1,0)</f>
        <v>9</v>
      </c>
      <c r="I9163" s="39">
        <f>VLOOKUP(N9163,Currecny_M!$A$1:$P$10,MATCH(Database!C9163,Currecny_M!$A$1:$P$1,0),FALSE)</f>
        <v>80.42</v>
      </c>
      <c r="J9163" s="82">
        <f t="shared" si="430"/>
        <v>6.0315000000000003</v>
      </c>
      <c r="K9163" s="39">
        <f>VLOOKUP('Cover page'!$B$6,Currecny_M!$A$1:$P$10,MATCH(Database!C9163,Currecny_M!$A$1:$P$1,0),FALSE)</f>
        <v>1</v>
      </c>
      <c r="L9163" s="82">
        <f t="shared" si="431"/>
        <v>6.0315000000000003</v>
      </c>
      <c r="M9163" s="82">
        <f>((E9163/$F$1)*VLOOKUP(N9163,Currecny_M!$A$1:$P$10,MATCH(Database!C9163,Currecny_M!$A$1:$P$1,0),FALSE))/VLOOKUP('Cover page'!$B$6,Currecny_M!$A$1:$P$10,MATCH(Database!C9163,Currecny_M!$A$1:$P$1,0),FALSE)</f>
        <v>6.0315000000000003</v>
      </c>
      <c r="N9163" s="6" t="str">
        <f>VLOOKUP(B9163,Master!$A$2:$C$11,3,FALSE)</f>
        <v>USD</v>
      </c>
      <c r="O9163" s="6" t="str">
        <f>VLOOKUP(B9163,Master!$A$2:$C$11,2,FALSE)</f>
        <v>America</v>
      </c>
      <c r="Q9163" s="39" t="str">
        <f>VLOOKUP(D9163,GL_Master!$A$1:$D$80,2,FALSE)</f>
        <v>PL</v>
      </c>
      <c r="R9163" s="39" t="str">
        <f>VLOOKUP(D9163,GL_Master!$A$1:$D$80,3,FALSE)</f>
        <v>Travelling and conveyance</v>
      </c>
      <c r="S9163" s="39" t="str">
        <f>VLOOKUP(D9163,GL_Master!$A$1:$D$80,4,FALSE)</f>
        <v>Travelling , hotel lodging</v>
      </c>
    </row>
    <row r="9164" spans="1:19" x14ac:dyDescent="0.25">
      <c r="A9164" s="39" t="s">
        <v>262</v>
      </c>
      <c r="B9164" s="39" t="s">
        <v>235</v>
      </c>
      <c r="C9164" s="7">
        <v>44136</v>
      </c>
      <c r="D9164" s="39" t="s">
        <v>111</v>
      </c>
      <c r="E9164" s="39">
        <v>36</v>
      </c>
      <c r="F9164" s="82">
        <f t="shared" si="429"/>
        <v>3.5999999999999997E-2</v>
      </c>
      <c r="G9164" s="39">
        <f>VLOOKUP(N9164,Currecny_M!$A$1:$P$10,2,FALSE)</f>
        <v>75</v>
      </c>
      <c r="H9164" s="39">
        <f>MATCH(C9164,Currecny_M!$A$1:$P$1,0)</f>
        <v>9</v>
      </c>
      <c r="I9164" s="39">
        <f>VLOOKUP(N9164,Currecny_M!$A$1:$P$10,MATCH(Database!C9164,Currecny_M!$A$1:$P$1,0),FALSE)</f>
        <v>80.42</v>
      </c>
      <c r="J9164" s="82">
        <f t="shared" si="430"/>
        <v>2.8951199999999999</v>
      </c>
      <c r="K9164" s="39">
        <f>VLOOKUP('Cover page'!$B$6,Currecny_M!$A$1:$P$10,MATCH(Database!C9164,Currecny_M!$A$1:$P$1,0),FALSE)</f>
        <v>1</v>
      </c>
      <c r="L9164" s="82">
        <f t="shared" si="431"/>
        <v>2.8951199999999999</v>
      </c>
      <c r="M9164" s="82">
        <f>((E9164/$F$1)*VLOOKUP(N9164,Currecny_M!$A$1:$P$10,MATCH(Database!C9164,Currecny_M!$A$1:$P$1,0),FALSE))/VLOOKUP('Cover page'!$B$6,Currecny_M!$A$1:$P$10,MATCH(Database!C9164,Currecny_M!$A$1:$P$1,0),FALSE)</f>
        <v>2.8951199999999999</v>
      </c>
      <c r="N9164" s="6" t="str">
        <f>VLOOKUP(B9164,Master!$A$2:$C$11,3,FALSE)</f>
        <v>USD</v>
      </c>
      <c r="O9164" s="6" t="str">
        <f>VLOOKUP(B9164,Master!$A$2:$C$11,2,FALSE)</f>
        <v>America</v>
      </c>
      <c r="Q9164" s="39" t="str">
        <f>VLOOKUP(D9164,GL_Master!$A$1:$D$80,2,FALSE)</f>
        <v>PL</v>
      </c>
      <c r="R9164" s="39" t="str">
        <f>VLOOKUP(D9164,GL_Master!$A$1:$D$80,3,FALSE)</f>
        <v>Legal &amp; Professional expenses</v>
      </c>
      <c r="S9164" s="39" t="str">
        <f>VLOOKUP(D9164,GL_Master!$A$1:$D$80,4,FALSE)</f>
        <v>Professional Fees - Others</v>
      </c>
    </row>
    <row r="9165" spans="1:19" x14ac:dyDescent="0.25">
      <c r="A9165" s="39" t="s">
        <v>262</v>
      </c>
      <c r="B9165" s="39" t="s">
        <v>235</v>
      </c>
      <c r="C9165" s="7">
        <v>44166</v>
      </c>
      <c r="D9165" s="39" t="s">
        <v>112</v>
      </c>
      <c r="E9165" s="39">
        <v>354</v>
      </c>
      <c r="F9165" s="82">
        <f t="shared" si="429"/>
        <v>0.35399999999999998</v>
      </c>
      <c r="G9165" s="39">
        <f>VLOOKUP(N9165,Currecny_M!$A$1:$P$10,2,FALSE)</f>
        <v>75</v>
      </c>
      <c r="H9165" s="39">
        <f>MATCH(C9165,Currecny_M!$A$1:$P$1,0)</f>
        <v>10</v>
      </c>
      <c r="I9165" s="39">
        <f>VLOOKUP(N9165,Currecny_M!$A$1:$P$10,MATCH(Database!C9165,Currecny_M!$A$1:$P$1,0),FALSE)</f>
        <v>81.22</v>
      </c>
      <c r="J9165" s="82">
        <f t="shared" si="430"/>
        <v>28.751879999999996</v>
      </c>
      <c r="K9165" s="39">
        <f>VLOOKUP('Cover page'!$B$6,Currecny_M!$A$1:$P$10,MATCH(Database!C9165,Currecny_M!$A$1:$P$1,0),FALSE)</f>
        <v>1</v>
      </c>
      <c r="L9165" s="82">
        <f t="shared" si="431"/>
        <v>28.751879999999996</v>
      </c>
      <c r="M9165" s="82">
        <f>((E9165/$F$1)*VLOOKUP(N9165,Currecny_M!$A$1:$P$10,MATCH(Database!C9165,Currecny_M!$A$1:$P$1,0),FALSE))/VLOOKUP('Cover page'!$B$6,Currecny_M!$A$1:$P$10,MATCH(Database!C9165,Currecny_M!$A$1:$P$1,0),FALSE)</f>
        <v>28.751879999999996</v>
      </c>
      <c r="N9165" s="6" t="str">
        <f>VLOOKUP(B9165,Master!$A$2:$C$11,3,FALSE)</f>
        <v>USD</v>
      </c>
      <c r="O9165" s="6" t="str">
        <f>VLOOKUP(B9165,Master!$A$2:$C$11,2,FALSE)</f>
        <v>America</v>
      </c>
      <c r="Q9165" s="39" t="str">
        <f>VLOOKUP(D9165,GL_Master!$A$1:$D$80,2,FALSE)</f>
        <v>PL</v>
      </c>
      <c r="R9165" s="39" t="str">
        <f>VLOOKUP(D9165,GL_Master!$A$1:$D$80,3,FALSE)</f>
        <v>Finance Cost</v>
      </c>
      <c r="S9165" s="39" t="str">
        <f>VLOOKUP(D9165,GL_Master!$A$1:$D$80,4,FALSE)</f>
        <v>Interest expense</v>
      </c>
    </row>
    <row r="9166" spans="1:19" x14ac:dyDescent="0.25">
      <c r="A9166" s="39" t="s">
        <v>262</v>
      </c>
      <c r="B9166" s="39" t="s">
        <v>235</v>
      </c>
      <c r="C9166" s="7">
        <v>44166</v>
      </c>
      <c r="D9166" s="39" t="s">
        <v>25</v>
      </c>
      <c r="E9166" s="39">
        <v>3370</v>
      </c>
      <c r="F9166" s="82">
        <f t="shared" si="429"/>
        <v>3.37</v>
      </c>
      <c r="G9166" s="39">
        <f>VLOOKUP(N9166,Currecny_M!$A$1:$P$10,2,FALSE)</f>
        <v>75</v>
      </c>
      <c r="H9166" s="39">
        <f>MATCH(C9166,Currecny_M!$A$1:$P$1,0)</f>
        <v>10</v>
      </c>
      <c r="I9166" s="39">
        <f>VLOOKUP(N9166,Currecny_M!$A$1:$P$10,MATCH(Database!C9166,Currecny_M!$A$1:$P$1,0),FALSE)</f>
        <v>81.22</v>
      </c>
      <c r="J9166" s="82">
        <f t="shared" si="430"/>
        <v>273.71140000000003</v>
      </c>
      <c r="K9166" s="39">
        <f>VLOOKUP('Cover page'!$B$6,Currecny_M!$A$1:$P$10,MATCH(Database!C9166,Currecny_M!$A$1:$P$1,0),FALSE)</f>
        <v>1</v>
      </c>
      <c r="L9166" s="82">
        <f t="shared" si="431"/>
        <v>273.71140000000003</v>
      </c>
      <c r="M9166" s="82">
        <f>((E9166/$F$1)*VLOOKUP(N9166,Currecny_M!$A$1:$P$10,MATCH(Database!C9166,Currecny_M!$A$1:$P$1,0),FALSE))/VLOOKUP('Cover page'!$B$6,Currecny_M!$A$1:$P$10,MATCH(Database!C9166,Currecny_M!$A$1:$P$1,0),FALSE)</f>
        <v>273.71140000000003</v>
      </c>
      <c r="N9166" s="6" t="str">
        <f>VLOOKUP(B9166,Master!$A$2:$C$11,3,FALSE)</f>
        <v>USD</v>
      </c>
      <c r="O9166" s="6" t="str">
        <f>VLOOKUP(B9166,Master!$A$2:$C$11,2,FALSE)</f>
        <v>America</v>
      </c>
      <c r="Q9166" s="39" t="str">
        <f>VLOOKUP(D9166,GL_Master!$A$1:$D$80,2,FALSE)</f>
        <v>PL</v>
      </c>
      <c r="R9166" s="39" t="str">
        <f>VLOOKUP(D9166,GL_Master!$A$1:$D$80,3,FALSE)</f>
        <v>Depreciation</v>
      </c>
      <c r="S9166" s="39" t="str">
        <f>VLOOKUP(D9166,GL_Master!$A$1:$D$80,4,FALSE)</f>
        <v>Depreciation</v>
      </c>
    </row>
    <row r="9167" spans="1:19" x14ac:dyDescent="0.25">
      <c r="A9167" s="39" t="s">
        <v>262</v>
      </c>
      <c r="B9167" s="39" t="s">
        <v>235</v>
      </c>
      <c r="C9167" s="7">
        <v>44166</v>
      </c>
      <c r="D9167" s="39" t="s">
        <v>51</v>
      </c>
      <c r="E9167" s="39">
        <v>-34667</v>
      </c>
      <c r="F9167" s="82">
        <f t="shared" si="429"/>
        <v>-34.667000000000002</v>
      </c>
      <c r="G9167" s="39">
        <f>VLOOKUP(N9167,Currecny_M!$A$1:$P$10,2,FALSE)</f>
        <v>75</v>
      </c>
      <c r="H9167" s="39">
        <f>MATCH(C9167,Currecny_M!$A$1:$P$1,0)</f>
        <v>10</v>
      </c>
      <c r="I9167" s="39">
        <f>VLOOKUP(N9167,Currecny_M!$A$1:$P$10,MATCH(Database!C9167,Currecny_M!$A$1:$P$1,0),FALSE)</f>
        <v>81.22</v>
      </c>
      <c r="J9167" s="82">
        <f t="shared" si="430"/>
        <v>-2815.6537400000002</v>
      </c>
      <c r="K9167" s="39">
        <f>VLOOKUP('Cover page'!$B$6,Currecny_M!$A$1:$P$10,MATCH(Database!C9167,Currecny_M!$A$1:$P$1,0),FALSE)</f>
        <v>1</v>
      </c>
      <c r="L9167" s="82">
        <f t="shared" si="431"/>
        <v>-2815.6537400000002</v>
      </c>
      <c r="M9167" s="82">
        <f>((E9167/$F$1)*VLOOKUP(N9167,Currecny_M!$A$1:$P$10,MATCH(Database!C9167,Currecny_M!$A$1:$P$1,0),FALSE))/VLOOKUP('Cover page'!$B$6,Currecny_M!$A$1:$P$10,MATCH(Database!C9167,Currecny_M!$A$1:$P$1,0),FALSE)</f>
        <v>-2815.6537400000002</v>
      </c>
      <c r="N9167" s="6" t="str">
        <f>VLOOKUP(B9167,Master!$A$2:$C$11,3,FALSE)</f>
        <v>USD</v>
      </c>
      <c r="O9167" s="6" t="str">
        <f>VLOOKUP(B9167,Master!$A$2:$C$11,2,FALSE)</f>
        <v>America</v>
      </c>
      <c r="Q9167" s="39" t="str">
        <f>VLOOKUP(D9167,GL_Master!$A$1:$D$80,2,FALSE)</f>
        <v>BS</v>
      </c>
      <c r="R9167" s="39" t="str">
        <f>VLOOKUP(D9167,GL_Master!$A$1:$D$80,3,FALSE)</f>
        <v>Share Capital</v>
      </c>
      <c r="S9167" s="39" t="str">
        <f>VLOOKUP(D9167,GL_Master!$A$1:$D$80,4,FALSE)</f>
        <v>Equity shares</v>
      </c>
    </row>
    <row r="9168" spans="1:19" x14ac:dyDescent="0.25">
      <c r="A9168" s="39" t="s">
        <v>262</v>
      </c>
      <c r="B9168" s="39" t="s">
        <v>235</v>
      </c>
      <c r="C9168" s="7">
        <v>44166</v>
      </c>
      <c r="D9168" s="39" t="s">
        <v>52</v>
      </c>
      <c r="E9168" s="39">
        <v>-66421</v>
      </c>
      <c r="F9168" s="82">
        <f t="shared" si="429"/>
        <v>-66.421000000000006</v>
      </c>
      <c r="G9168" s="39">
        <f>VLOOKUP(N9168,Currecny_M!$A$1:$P$10,2,FALSE)</f>
        <v>75</v>
      </c>
      <c r="H9168" s="39">
        <f>MATCH(C9168,Currecny_M!$A$1:$P$1,0)</f>
        <v>10</v>
      </c>
      <c r="I9168" s="39">
        <f>VLOOKUP(N9168,Currecny_M!$A$1:$P$10,MATCH(Database!C9168,Currecny_M!$A$1:$P$1,0),FALSE)</f>
        <v>81.22</v>
      </c>
      <c r="J9168" s="82">
        <f t="shared" si="430"/>
        <v>-5394.7136200000004</v>
      </c>
      <c r="K9168" s="39">
        <f>VLOOKUP('Cover page'!$B$6,Currecny_M!$A$1:$P$10,MATCH(Database!C9168,Currecny_M!$A$1:$P$1,0),FALSE)</f>
        <v>1</v>
      </c>
      <c r="L9168" s="82">
        <f t="shared" si="431"/>
        <v>-5394.7136200000004</v>
      </c>
      <c r="M9168" s="82">
        <f>((E9168/$F$1)*VLOOKUP(N9168,Currecny_M!$A$1:$P$10,MATCH(Database!C9168,Currecny_M!$A$1:$P$1,0),FALSE))/VLOOKUP('Cover page'!$B$6,Currecny_M!$A$1:$P$10,MATCH(Database!C9168,Currecny_M!$A$1:$P$1,0),FALSE)</f>
        <v>-5394.7136200000004</v>
      </c>
      <c r="N9168" s="6" t="str">
        <f>VLOOKUP(B9168,Master!$A$2:$C$11,3,FALSE)</f>
        <v>USD</v>
      </c>
      <c r="O9168" s="6" t="str">
        <f>VLOOKUP(B9168,Master!$A$2:$C$11,2,FALSE)</f>
        <v>America</v>
      </c>
      <c r="Q9168" s="39" t="str">
        <f>VLOOKUP(D9168,GL_Master!$A$1:$D$80,2,FALSE)</f>
        <v>BS</v>
      </c>
      <c r="R9168" s="39" t="str">
        <f>VLOOKUP(D9168,GL_Master!$A$1:$D$80,3,FALSE)</f>
        <v>Reserve and Surplus</v>
      </c>
      <c r="S9168" s="39" t="str">
        <f>VLOOKUP(D9168,GL_Master!$A$1:$D$80,4,FALSE)</f>
        <v>Reserves at the commencement of the year</v>
      </c>
    </row>
    <row r="9169" spans="1:19" x14ac:dyDescent="0.25">
      <c r="A9169" s="39" t="s">
        <v>262</v>
      </c>
      <c r="B9169" s="39" t="s">
        <v>235</v>
      </c>
      <c r="C9169" s="7">
        <v>44166</v>
      </c>
      <c r="D9169" s="39" t="s">
        <v>53</v>
      </c>
      <c r="E9169" s="39">
        <v>-12343</v>
      </c>
      <c r="F9169" s="82">
        <f t="shared" si="429"/>
        <v>-12.343</v>
      </c>
      <c r="G9169" s="39">
        <f>VLOOKUP(N9169,Currecny_M!$A$1:$P$10,2,FALSE)</f>
        <v>75</v>
      </c>
      <c r="H9169" s="39">
        <f>MATCH(C9169,Currecny_M!$A$1:$P$1,0)</f>
        <v>10</v>
      </c>
      <c r="I9169" s="39">
        <f>VLOOKUP(N9169,Currecny_M!$A$1:$P$10,MATCH(Database!C9169,Currecny_M!$A$1:$P$1,0),FALSE)</f>
        <v>81.22</v>
      </c>
      <c r="J9169" s="82">
        <f t="shared" si="430"/>
        <v>-1002.49846</v>
      </c>
      <c r="K9169" s="39">
        <f>VLOOKUP('Cover page'!$B$6,Currecny_M!$A$1:$P$10,MATCH(Database!C9169,Currecny_M!$A$1:$P$1,0),FALSE)</f>
        <v>1</v>
      </c>
      <c r="L9169" s="82">
        <f t="shared" si="431"/>
        <v>-1002.49846</v>
      </c>
      <c r="M9169" s="82">
        <f>((E9169/$F$1)*VLOOKUP(N9169,Currecny_M!$A$1:$P$10,MATCH(Database!C9169,Currecny_M!$A$1:$P$1,0),FALSE))/VLOOKUP('Cover page'!$B$6,Currecny_M!$A$1:$P$10,MATCH(Database!C9169,Currecny_M!$A$1:$P$1,0),FALSE)</f>
        <v>-1002.49846</v>
      </c>
      <c r="N9169" s="6" t="str">
        <f>VLOOKUP(B9169,Master!$A$2:$C$11,3,FALSE)</f>
        <v>USD</v>
      </c>
      <c r="O9169" s="6" t="str">
        <f>VLOOKUP(B9169,Master!$A$2:$C$11,2,FALSE)</f>
        <v>America</v>
      </c>
      <c r="Q9169" s="39" t="str">
        <f>VLOOKUP(D9169,GL_Master!$A$1:$D$80,2,FALSE)</f>
        <v>BS</v>
      </c>
      <c r="R9169" s="39" t="str">
        <f>VLOOKUP(D9169,GL_Master!$A$1:$D$80,3,FALSE)</f>
        <v>Loan Fund</v>
      </c>
      <c r="S9169" s="39" t="str">
        <f>VLOOKUP(D9169,GL_Master!$A$1:$D$80,4,FALSE)</f>
        <v>Term Loan</v>
      </c>
    </row>
    <row r="9170" spans="1:19" x14ac:dyDescent="0.25">
      <c r="A9170" s="39" t="s">
        <v>262</v>
      </c>
      <c r="B9170" s="39" t="s">
        <v>235</v>
      </c>
      <c r="C9170" s="7">
        <v>44166</v>
      </c>
      <c r="D9170" s="39" t="s">
        <v>54</v>
      </c>
      <c r="E9170" s="39">
        <v>76</v>
      </c>
      <c r="F9170" s="82">
        <f t="shared" si="429"/>
        <v>7.5999999999999998E-2</v>
      </c>
      <c r="G9170" s="39">
        <f>VLOOKUP(N9170,Currecny_M!$A$1:$P$10,2,FALSE)</f>
        <v>75</v>
      </c>
      <c r="H9170" s="39">
        <f>MATCH(C9170,Currecny_M!$A$1:$P$1,0)</f>
        <v>10</v>
      </c>
      <c r="I9170" s="39">
        <f>VLOOKUP(N9170,Currecny_M!$A$1:$P$10,MATCH(Database!C9170,Currecny_M!$A$1:$P$1,0),FALSE)</f>
        <v>81.22</v>
      </c>
      <c r="J9170" s="82">
        <f t="shared" si="430"/>
        <v>6.17272</v>
      </c>
      <c r="K9170" s="39">
        <f>VLOOKUP('Cover page'!$B$6,Currecny_M!$A$1:$P$10,MATCH(Database!C9170,Currecny_M!$A$1:$P$1,0),FALSE)</f>
        <v>1</v>
      </c>
      <c r="L9170" s="82">
        <f t="shared" si="431"/>
        <v>6.17272</v>
      </c>
      <c r="M9170" s="82">
        <f>((E9170/$F$1)*VLOOKUP(N9170,Currecny_M!$A$1:$P$10,MATCH(Database!C9170,Currecny_M!$A$1:$P$1,0),FALSE))/VLOOKUP('Cover page'!$B$6,Currecny_M!$A$1:$P$10,MATCH(Database!C9170,Currecny_M!$A$1:$P$1,0),FALSE)</f>
        <v>6.17272</v>
      </c>
      <c r="N9170" s="6" t="str">
        <f>VLOOKUP(B9170,Master!$A$2:$C$11,3,FALSE)</f>
        <v>USD</v>
      </c>
      <c r="O9170" s="6" t="str">
        <f>VLOOKUP(B9170,Master!$A$2:$C$11,2,FALSE)</f>
        <v>America</v>
      </c>
      <c r="Q9170" s="39" t="str">
        <f>VLOOKUP(D9170,GL_Master!$A$1:$D$80,2,FALSE)</f>
        <v>BS</v>
      </c>
      <c r="R9170" s="39" t="str">
        <f>VLOOKUP(D9170,GL_Master!$A$1:$D$80,3,FALSE)</f>
        <v>Trade Payables</v>
      </c>
      <c r="S9170" s="39" t="str">
        <f>VLOOKUP(D9170,GL_Master!$A$1:$D$80,4,FALSE)</f>
        <v>Trade payable</v>
      </c>
    </row>
    <row r="9171" spans="1:19" x14ac:dyDescent="0.25">
      <c r="A9171" s="39" t="s">
        <v>262</v>
      </c>
      <c r="B9171" s="39" t="s">
        <v>235</v>
      </c>
      <c r="C9171" s="7">
        <v>44166</v>
      </c>
      <c r="D9171" s="39" t="s">
        <v>34</v>
      </c>
      <c r="E9171" s="39">
        <v>-1821</v>
      </c>
      <c r="F9171" s="82">
        <f t="shared" si="429"/>
        <v>-1.821</v>
      </c>
      <c r="G9171" s="39">
        <f>VLOOKUP(N9171,Currecny_M!$A$1:$P$10,2,FALSE)</f>
        <v>75</v>
      </c>
      <c r="H9171" s="39">
        <f>MATCH(C9171,Currecny_M!$A$1:$P$1,0)</f>
        <v>10</v>
      </c>
      <c r="I9171" s="39">
        <f>VLOOKUP(N9171,Currecny_M!$A$1:$P$10,MATCH(Database!C9171,Currecny_M!$A$1:$P$1,0),FALSE)</f>
        <v>81.22</v>
      </c>
      <c r="J9171" s="82">
        <f t="shared" si="430"/>
        <v>-147.90161999999998</v>
      </c>
      <c r="K9171" s="39">
        <f>VLOOKUP('Cover page'!$B$6,Currecny_M!$A$1:$P$10,MATCH(Database!C9171,Currecny_M!$A$1:$P$1,0),FALSE)</f>
        <v>1</v>
      </c>
      <c r="L9171" s="82">
        <f t="shared" si="431"/>
        <v>-147.90161999999998</v>
      </c>
      <c r="M9171" s="82">
        <f>((E9171/$F$1)*VLOOKUP(N9171,Currecny_M!$A$1:$P$10,MATCH(Database!C9171,Currecny_M!$A$1:$P$1,0),FALSE))/VLOOKUP('Cover page'!$B$6,Currecny_M!$A$1:$P$10,MATCH(Database!C9171,Currecny_M!$A$1:$P$1,0),FALSE)</f>
        <v>-147.90161999999998</v>
      </c>
      <c r="N9171" s="6" t="str">
        <f>VLOOKUP(B9171,Master!$A$2:$C$11,3,FALSE)</f>
        <v>USD</v>
      </c>
      <c r="O9171" s="6" t="str">
        <f>VLOOKUP(B9171,Master!$A$2:$C$11,2,FALSE)</f>
        <v>America</v>
      </c>
      <c r="Q9171" s="39" t="str">
        <f>VLOOKUP(D9171,GL_Master!$A$1:$D$80,2,FALSE)</f>
        <v>BS</v>
      </c>
      <c r="R9171" s="39" t="str">
        <f>VLOOKUP(D9171,GL_Master!$A$1:$D$80,3,FALSE)</f>
        <v>Provisions</v>
      </c>
      <c r="S9171" s="39" t="str">
        <f>VLOOKUP(D9171,GL_Master!$A$1:$D$80,4,FALSE)</f>
        <v>Expenses payables</v>
      </c>
    </row>
    <row r="9172" spans="1:19" x14ac:dyDescent="0.25">
      <c r="A9172" s="39" t="s">
        <v>262</v>
      </c>
      <c r="B9172" s="39" t="s">
        <v>235</v>
      </c>
      <c r="C9172" s="7">
        <v>44166</v>
      </c>
      <c r="D9172" s="39" t="s">
        <v>18</v>
      </c>
      <c r="E9172" s="39">
        <v>-1128</v>
      </c>
      <c r="F9172" s="82">
        <f t="shared" si="429"/>
        <v>-1.1279999999999999</v>
      </c>
      <c r="G9172" s="39">
        <f>VLOOKUP(N9172,Currecny_M!$A$1:$P$10,2,FALSE)</f>
        <v>75</v>
      </c>
      <c r="H9172" s="39">
        <f>MATCH(C9172,Currecny_M!$A$1:$P$1,0)</f>
        <v>10</v>
      </c>
      <c r="I9172" s="39">
        <f>VLOOKUP(N9172,Currecny_M!$A$1:$P$10,MATCH(Database!C9172,Currecny_M!$A$1:$P$1,0),FALSE)</f>
        <v>81.22</v>
      </c>
      <c r="J9172" s="82">
        <f t="shared" si="430"/>
        <v>-91.616159999999994</v>
      </c>
      <c r="K9172" s="39">
        <f>VLOOKUP('Cover page'!$B$6,Currecny_M!$A$1:$P$10,MATCH(Database!C9172,Currecny_M!$A$1:$P$1,0),FALSE)</f>
        <v>1</v>
      </c>
      <c r="L9172" s="82">
        <f t="shared" si="431"/>
        <v>-91.616159999999994</v>
      </c>
      <c r="M9172" s="82">
        <f>((E9172/$F$1)*VLOOKUP(N9172,Currecny_M!$A$1:$P$10,MATCH(Database!C9172,Currecny_M!$A$1:$P$1,0),FALSE))/VLOOKUP('Cover page'!$B$6,Currecny_M!$A$1:$P$10,MATCH(Database!C9172,Currecny_M!$A$1:$P$1,0),FALSE)</f>
        <v>-91.616159999999994</v>
      </c>
      <c r="N9172" s="6" t="str">
        <f>VLOOKUP(B9172,Master!$A$2:$C$11,3,FALSE)</f>
        <v>USD</v>
      </c>
      <c r="O9172" s="6" t="str">
        <f>VLOOKUP(B9172,Master!$A$2:$C$11,2,FALSE)</f>
        <v>America</v>
      </c>
      <c r="Q9172" s="39" t="str">
        <f>VLOOKUP(D9172,GL_Master!$A$1:$D$80,2,FALSE)</f>
        <v>BS</v>
      </c>
      <c r="R9172" s="39" t="str">
        <f>VLOOKUP(D9172,GL_Master!$A$1:$D$80,3,FALSE)</f>
        <v>Other current liabilities</v>
      </c>
      <c r="S9172" s="39" t="str">
        <f>VLOOKUP(D9172,GL_Master!$A$1:$D$80,4,FALSE)</f>
        <v>Employee related liabilities</v>
      </c>
    </row>
    <row r="9173" spans="1:19" x14ac:dyDescent="0.25">
      <c r="A9173" s="39" t="s">
        <v>262</v>
      </c>
      <c r="B9173" s="39" t="s">
        <v>235</v>
      </c>
      <c r="C9173" s="7">
        <v>44166</v>
      </c>
      <c r="D9173" s="39" t="s">
        <v>55</v>
      </c>
      <c r="E9173" s="39">
        <v>-141</v>
      </c>
      <c r="F9173" s="82">
        <f t="shared" si="429"/>
        <v>-0.14099999999999999</v>
      </c>
      <c r="G9173" s="39">
        <f>VLOOKUP(N9173,Currecny_M!$A$1:$P$10,2,FALSE)</f>
        <v>75</v>
      </c>
      <c r="H9173" s="39">
        <f>MATCH(C9173,Currecny_M!$A$1:$P$1,0)</f>
        <v>10</v>
      </c>
      <c r="I9173" s="39">
        <f>VLOOKUP(N9173,Currecny_M!$A$1:$P$10,MATCH(Database!C9173,Currecny_M!$A$1:$P$1,0),FALSE)</f>
        <v>81.22</v>
      </c>
      <c r="J9173" s="82">
        <f t="shared" si="430"/>
        <v>-11.452019999999999</v>
      </c>
      <c r="K9173" s="39">
        <f>VLOOKUP('Cover page'!$B$6,Currecny_M!$A$1:$P$10,MATCH(Database!C9173,Currecny_M!$A$1:$P$1,0),FALSE)</f>
        <v>1</v>
      </c>
      <c r="L9173" s="82">
        <f t="shared" si="431"/>
        <v>-11.452019999999999</v>
      </c>
      <c r="M9173" s="82">
        <f>((E9173/$F$1)*VLOOKUP(N9173,Currecny_M!$A$1:$P$10,MATCH(Database!C9173,Currecny_M!$A$1:$P$1,0),FALSE))/VLOOKUP('Cover page'!$B$6,Currecny_M!$A$1:$P$10,MATCH(Database!C9173,Currecny_M!$A$1:$P$1,0),FALSE)</f>
        <v>-11.452019999999999</v>
      </c>
      <c r="N9173" s="6" t="str">
        <f>VLOOKUP(B9173,Master!$A$2:$C$11,3,FALSE)</f>
        <v>USD</v>
      </c>
      <c r="O9173" s="6" t="str">
        <f>VLOOKUP(B9173,Master!$A$2:$C$11,2,FALSE)</f>
        <v>America</v>
      </c>
      <c r="Q9173" s="39" t="str">
        <f>VLOOKUP(D9173,GL_Master!$A$1:$D$80,2,FALSE)</f>
        <v>BS</v>
      </c>
      <c r="R9173" s="39" t="str">
        <f>VLOOKUP(D9173,GL_Master!$A$1:$D$80,3,FALSE)</f>
        <v>Other current liabilities</v>
      </c>
      <c r="S9173" s="39" t="str">
        <f>VLOOKUP(D9173,GL_Master!$A$1:$D$80,4,FALSE)</f>
        <v>Security deposit received</v>
      </c>
    </row>
    <row r="9174" spans="1:19" x14ac:dyDescent="0.25">
      <c r="A9174" s="39" t="s">
        <v>262</v>
      </c>
      <c r="B9174" s="39" t="s">
        <v>235</v>
      </c>
      <c r="C9174" s="7">
        <v>44166</v>
      </c>
      <c r="D9174" s="39" t="s">
        <v>56</v>
      </c>
      <c r="E9174" s="39">
        <v>-36</v>
      </c>
      <c r="F9174" s="82">
        <f t="shared" si="429"/>
        <v>-3.5999999999999997E-2</v>
      </c>
      <c r="G9174" s="39">
        <f>VLOOKUP(N9174,Currecny_M!$A$1:$P$10,2,FALSE)</f>
        <v>75</v>
      </c>
      <c r="H9174" s="39">
        <f>MATCH(C9174,Currecny_M!$A$1:$P$1,0)</f>
        <v>10</v>
      </c>
      <c r="I9174" s="39">
        <f>VLOOKUP(N9174,Currecny_M!$A$1:$P$10,MATCH(Database!C9174,Currecny_M!$A$1:$P$1,0),FALSE)</f>
        <v>81.22</v>
      </c>
      <c r="J9174" s="82">
        <f t="shared" si="430"/>
        <v>-2.9239199999999999</v>
      </c>
      <c r="K9174" s="39">
        <f>VLOOKUP('Cover page'!$B$6,Currecny_M!$A$1:$P$10,MATCH(Database!C9174,Currecny_M!$A$1:$P$1,0),FALSE)</f>
        <v>1</v>
      </c>
      <c r="L9174" s="82">
        <f t="shared" si="431"/>
        <v>-2.9239199999999999</v>
      </c>
      <c r="M9174" s="82">
        <f>((E9174/$F$1)*VLOOKUP(N9174,Currecny_M!$A$1:$P$10,MATCH(Database!C9174,Currecny_M!$A$1:$P$1,0),FALSE))/VLOOKUP('Cover page'!$B$6,Currecny_M!$A$1:$P$10,MATCH(Database!C9174,Currecny_M!$A$1:$P$1,0),FALSE)</f>
        <v>-2.9239199999999999</v>
      </c>
      <c r="N9174" s="6" t="str">
        <f>VLOOKUP(B9174,Master!$A$2:$C$11,3,FALSE)</f>
        <v>USD</v>
      </c>
      <c r="O9174" s="6" t="str">
        <f>VLOOKUP(B9174,Master!$A$2:$C$11,2,FALSE)</f>
        <v>America</v>
      </c>
      <c r="Q9174" s="39" t="str">
        <f>VLOOKUP(D9174,GL_Master!$A$1:$D$80,2,FALSE)</f>
        <v>BS</v>
      </c>
      <c r="R9174" s="39" t="str">
        <f>VLOOKUP(D9174,GL_Master!$A$1:$D$80,3,FALSE)</f>
        <v>Other Tax Payables</v>
      </c>
      <c r="S9174" s="39" t="str">
        <f>VLOOKUP(D9174,GL_Master!$A$1:$D$80,4,FALSE)</f>
        <v>Tax deducted at source payable</v>
      </c>
    </row>
    <row r="9175" spans="1:19" x14ac:dyDescent="0.25">
      <c r="A9175" s="39" t="s">
        <v>262</v>
      </c>
      <c r="B9175" s="39" t="s">
        <v>235</v>
      </c>
      <c r="C9175" s="7">
        <v>44166</v>
      </c>
      <c r="D9175" s="39" t="s">
        <v>57</v>
      </c>
      <c r="E9175" s="39">
        <v>-321</v>
      </c>
      <c r="F9175" s="82">
        <f t="shared" si="429"/>
        <v>-0.32100000000000001</v>
      </c>
      <c r="G9175" s="39">
        <f>VLOOKUP(N9175,Currecny_M!$A$1:$P$10,2,FALSE)</f>
        <v>75</v>
      </c>
      <c r="H9175" s="39">
        <f>MATCH(C9175,Currecny_M!$A$1:$P$1,0)</f>
        <v>10</v>
      </c>
      <c r="I9175" s="39">
        <f>VLOOKUP(N9175,Currecny_M!$A$1:$P$10,MATCH(Database!C9175,Currecny_M!$A$1:$P$1,0),FALSE)</f>
        <v>81.22</v>
      </c>
      <c r="J9175" s="82">
        <f t="shared" si="430"/>
        <v>-26.071619999999999</v>
      </c>
      <c r="K9175" s="39">
        <f>VLOOKUP('Cover page'!$B$6,Currecny_M!$A$1:$P$10,MATCH(Database!C9175,Currecny_M!$A$1:$P$1,0),FALSE)</f>
        <v>1</v>
      </c>
      <c r="L9175" s="82">
        <f t="shared" si="431"/>
        <v>-26.071619999999999</v>
      </c>
      <c r="M9175" s="82">
        <f>((E9175/$F$1)*VLOOKUP(N9175,Currecny_M!$A$1:$P$10,MATCH(Database!C9175,Currecny_M!$A$1:$P$1,0),FALSE))/VLOOKUP('Cover page'!$B$6,Currecny_M!$A$1:$P$10,MATCH(Database!C9175,Currecny_M!$A$1:$P$1,0),FALSE)</f>
        <v>-26.071619999999999</v>
      </c>
      <c r="N9175" s="6" t="str">
        <f>VLOOKUP(B9175,Master!$A$2:$C$11,3,FALSE)</f>
        <v>USD</v>
      </c>
      <c r="O9175" s="6" t="str">
        <f>VLOOKUP(B9175,Master!$A$2:$C$11,2,FALSE)</f>
        <v>America</v>
      </c>
      <c r="Q9175" s="39" t="str">
        <f>VLOOKUP(D9175,GL_Master!$A$1:$D$80,2,FALSE)</f>
        <v>BS</v>
      </c>
      <c r="R9175" s="39" t="str">
        <f>VLOOKUP(D9175,GL_Master!$A$1:$D$80,3,FALSE)</f>
        <v>Other Tax Payables</v>
      </c>
      <c r="S9175" s="39" t="str">
        <f>VLOOKUP(D9175,GL_Master!$A$1:$D$80,4,FALSE)</f>
        <v>Tax deducted at source payable</v>
      </c>
    </row>
    <row r="9176" spans="1:19" x14ac:dyDescent="0.25">
      <c r="A9176" s="39" t="s">
        <v>262</v>
      </c>
      <c r="B9176" s="39" t="s">
        <v>235</v>
      </c>
      <c r="C9176" s="7">
        <v>44166</v>
      </c>
      <c r="D9176" s="39" t="s">
        <v>58</v>
      </c>
      <c r="E9176" s="39">
        <v>-2522</v>
      </c>
      <c r="F9176" s="82">
        <f t="shared" si="429"/>
        <v>-2.5219999999999998</v>
      </c>
      <c r="G9176" s="39">
        <f>VLOOKUP(N9176,Currecny_M!$A$1:$P$10,2,FALSE)</f>
        <v>75</v>
      </c>
      <c r="H9176" s="39">
        <f>MATCH(C9176,Currecny_M!$A$1:$P$1,0)</f>
        <v>10</v>
      </c>
      <c r="I9176" s="39">
        <f>VLOOKUP(N9176,Currecny_M!$A$1:$P$10,MATCH(Database!C9176,Currecny_M!$A$1:$P$1,0),FALSE)</f>
        <v>81.22</v>
      </c>
      <c r="J9176" s="82">
        <f t="shared" si="430"/>
        <v>-204.83683999999997</v>
      </c>
      <c r="K9176" s="39">
        <f>VLOOKUP('Cover page'!$B$6,Currecny_M!$A$1:$P$10,MATCH(Database!C9176,Currecny_M!$A$1:$P$1,0),FALSE)</f>
        <v>1</v>
      </c>
      <c r="L9176" s="82">
        <f t="shared" si="431"/>
        <v>-204.83683999999997</v>
      </c>
      <c r="M9176" s="82">
        <f>((E9176/$F$1)*VLOOKUP(N9176,Currecny_M!$A$1:$P$10,MATCH(Database!C9176,Currecny_M!$A$1:$P$1,0),FALSE))/VLOOKUP('Cover page'!$B$6,Currecny_M!$A$1:$P$10,MATCH(Database!C9176,Currecny_M!$A$1:$P$1,0),FALSE)</f>
        <v>-204.83683999999997</v>
      </c>
      <c r="N9176" s="6" t="str">
        <f>VLOOKUP(B9176,Master!$A$2:$C$11,3,FALSE)</f>
        <v>USD</v>
      </c>
      <c r="O9176" s="6" t="str">
        <f>VLOOKUP(B9176,Master!$A$2:$C$11,2,FALSE)</f>
        <v>America</v>
      </c>
      <c r="Q9176" s="39" t="str">
        <f>VLOOKUP(D9176,GL_Master!$A$1:$D$80,2,FALSE)</f>
        <v>BS</v>
      </c>
      <c r="R9176" s="39" t="str">
        <f>VLOOKUP(D9176,GL_Master!$A$1:$D$80,3,FALSE)</f>
        <v>Long-term provisions</v>
      </c>
      <c r="S9176" s="39" t="str">
        <f>VLOOKUP(D9176,GL_Master!$A$1:$D$80,4,FALSE)</f>
        <v>Provision for gratuity</v>
      </c>
    </row>
    <row r="9177" spans="1:19" x14ac:dyDescent="0.25">
      <c r="A9177" s="39" t="s">
        <v>262</v>
      </c>
      <c r="B9177" s="39" t="s">
        <v>235</v>
      </c>
      <c r="C9177" s="7">
        <v>44166</v>
      </c>
      <c r="D9177" s="39" t="s">
        <v>59</v>
      </c>
      <c r="E9177" s="39">
        <v>-1046</v>
      </c>
      <c r="F9177" s="82">
        <f t="shared" si="429"/>
        <v>-1.046</v>
      </c>
      <c r="G9177" s="39">
        <f>VLOOKUP(N9177,Currecny_M!$A$1:$P$10,2,FALSE)</f>
        <v>75</v>
      </c>
      <c r="H9177" s="39">
        <f>MATCH(C9177,Currecny_M!$A$1:$P$1,0)</f>
        <v>10</v>
      </c>
      <c r="I9177" s="39">
        <f>VLOOKUP(N9177,Currecny_M!$A$1:$P$10,MATCH(Database!C9177,Currecny_M!$A$1:$P$1,0),FALSE)</f>
        <v>81.22</v>
      </c>
      <c r="J9177" s="82">
        <f t="shared" si="430"/>
        <v>-84.956119999999999</v>
      </c>
      <c r="K9177" s="39">
        <f>VLOOKUP('Cover page'!$B$6,Currecny_M!$A$1:$P$10,MATCH(Database!C9177,Currecny_M!$A$1:$P$1,0),FALSE)</f>
        <v>1</v>
      </c>
      <c r="L9177" s="82">
        <f t="shared" si="431"/>
        <v>-84.956119999999999</v>
      </c>
      <c r="M9177" s="82">
        <f>((E9177/$F$1)*VLOOKUP(N9177,Currecny_M!$A$1:$P$10,MATCH(Database!C9177,Currecny_M!$A$1:$P$1,0),FALSE))/VLOOKUP('Cover page'!$B$6,Currecny_M!$A$1:$P$10,MATCH(Database!C9177,Currecny_M!$A$1:$P$1,0),FALSE)</f>
        <v>-84.956119999999999</v>
      </c>
      <c r="N9177" s="6" t="str">
        <f>VLOOKUP(B9177,Master!$A$2:$C$11,3,FALSE)</f>
        <v>USD</v>
      </c>
      <c r="O9177" s="6" t="str">
        <f>VLOOKUP(B9177,Master!$A$2:$C$11,2,FALSE)</f>
        <v>America</v>
      </c>
      <c r="Q9177" s="39" t="str">
        <f>VLOOKUP(D9177,GL_Master!$A$1:$D$80,2,FALSE)</f>
        <v>BS</v>
      </c>
      <c r="R9177" s="39" t="str">
        <f>VLOOKUP(D9177,GL_Master!$A$1:$D$80,3,FALSE)</f>
        <v>Long-term provisions</v>
      </c>
      <c r="S9177" s="39" t="str">
        <f>VLOOKUP(D9177,GL_Master!$A$1:$D$80,4,FALSE)</f>
        <v>Provision for leave encashment</v>
      </c>
    </row>
    <row r="9178" spans="1:19" x14ac:dyDescent="0.25">
      <c r="A9178" s="39" t="s">
        <v>262</v>
      </c>
      <c r="B9178" s="39" t="s">
        <v>235</v>
      </c>
      <c r="C9178" s="7">
        <v>44166</v>
      </c>
      <c r="D9178" s="39" t="s">
        <v>60</v>
      </c>
      <c r="E9178" s="39">
        <v>-297</v>
      </c>
      <c r="F9178" s="82">
        <f t="shared" si="429"/>
        <v>-0.29699999999999999</v>
      </c>
      <c r="G9178" s="39">
        <f>VLOOKUP(N9178,Currecny_M!$A$1:$P$10,2,FALSE)</f>
        <v>75</v>
      </c>
      <c r="H9178" s="39">
        <f>MATCH(C9178,Currecny_M!$A$1:$P$1,0)</f>
        <v>10</v>
      </c>
      <c r="I9178" s="39">
        <f>VLOOKUP(N9178,Currecny_M!$A$1:$P$10,MATCH(Database!C9178,Currecny_M!$A$1:$P$1,0),FALSE)</f>
        <v>81.22</v>
      </c>
      <c r="J9178" s="82">
        <f t="shared" si="430"/>
        <v>-24.122339999999998</v>
      </c>
      <c r="K9178" s="39">
        <f>VLOOKUP('Cover page'!$B$6,Currecny_M!$A$1:$P$10,MATCH(Database!C9178,Currecny_M!$A$1:$P$1,0),FALSE)</f>
        <v>1</v>
      </c>
      <c r="L9178" s="82">
        <f t="shared" si="431"/>
        <v>-24.122339999999998</v>
      </c>
      <c r="M9178" s="82">
        <f>((E9178/$F$1)*VLOOKUP(N9178,Currecny_M!$A$1:$P$10,MATCH(Database!C9178,Currecny_M!$A$1:$P$1,0),FALSE))/VLOOKUP('Cover page'!$B$6,Currecny_M!$A$1:$P$10,MATCH(Database!C9178,Currecny_M!$A$1:$P$1,0),FALSE)</f>
        <v>-24.122339999999998</v>
      </c>
      <c r="N9178" s="6" t="str">
        <f>VLOOKUP(B9178,Master!$A$2:$C$11,3,FALSE)</f>
        <v>USD</v>
      </c>
      <c r="O9178" s="6" t="str">
        <f>VLOOKUP(B9178,Master!$A$2:$C$11,2,FALSE)</f>
        <v>America</v>
      </c>
      <c r="Q9178" s="39" t="str">
        <f>VLOOKUP(D9178,GL_Master!$A$1:$D$80,2,FALSE)</f>
        <v>BS</v>
      </c>
      <c r="R9178" s="39" t="str">
        <f>VLOOKUP(D9178,GL_Master!$A$1:$D$80,3,FALSE)</f>
        <v>Trade Payables</v>
      </c>
      <c r="S9178" s="39" t="str">
        <f>VLOOKUP(D9178,GL_Master!$A$1:$D$80,4,FALSE)</f>
        <v>Trade payable</v>
      </c>
    </row>
    <row r="9179" spans="1:19" x14ac:dyDescent="0.25">
      <c r="A9179" s="39" t="s">
        <v>262</v>
      </c>
      <c r="B9179" s="39" t="s">
        <v>235</v>
      </c>
      <c r="C9179" s="7">
        <v>44166</v>
      </c>
      <c r="D9179" s="39" t="s">
        <v>61</v>
      </c>
      <c r="E9179" s="39">
        <v>-2999</v>
      </c>
      <c r="F9179" s="82">
        <f t="shared" si="429"/>
        <v>-2.9990000000000001</v>
      </c>
      <c r="G9179" s="39">
        <f>VLOOKUP(N9179,Currecny_M!$A$1:$P$10,2,FALSE)</f>
        <v>75</v>
      </c>
      <c r="H9179" s="39">
        <f>MATCH(C9179,Currecny_M!$A$1:$P$1,0)</f>
        <v>10</v>
      </c>
      <c r="I9179" s="39">
        <f>VLOOKUP(N9179,Currecny_M!$A$1:$P$10,MATCH(Database!C9179,Currecny_M!$A$1:$P$1,0),FALSE)</f>
        <v>81.22</v>
      </c>
      <c r="J9179" s="82">
        <f t="shared" si="430"/>
        <v>-243.57877999999999</v>
      </c>
      <c r="K9179" s="39">
        <f>VLOOKUP('Cover page'!$B$6,Currecny_M!$A$1:$P$10,MATCH(Database!C9179,Currecny_M!$A$1:$P$1,0),FALSE)</f>
        <v>1</v>
      </c>
      <c r="L9179" s="82">
        <f t="shared" si="431"/>
        <v>-243.57877999999999</v>
      </c>
      <c r="M9179" s="82">
        <f>((E9179/$F$1)*VLOOKUP(N9179,Currecny_M!$A$1:$P$10,MATCH(Database!C9179,Currecny_M!$A$1:$P$1,0),FALSE))/VLOOKUP('Cover page'!$B$6,Currecny_M!$A$1:$P$10,MATCH(Database!C9179,Currecny_M!$A$1:$P$1,0),FALSE)</f>
        <v>-243.57877999999999</v>
      </c>
      <c r="N9179" s="6" t="str">
        <f>VLOOKUP(B9179,Master!$A$2:$C$11,3,FALSE)</f>
        <v>USD</v>
      </c>
      <c r="O9179" s="6" t="str">
        <f>VLOOKUP(B9179,Master!$A$2:$C$11,2,FALSE)</f>
        <v>America</v>
      </c>
      <c r="Q9179" s="39" t="str">
        <f>VLOOKUP(D9179,GL_Master!$A$1:$D$80,2,FALSE)</f>
        <v>BS</v>
      </c>
      <c r="R9179" s="39" t="str">
        <f>VLOOKUP(D9179,GL_Master!$A$1:$D$80,3,FALSE)</f>
        <v>Provisions</v>
      </c>
      <c r="S9179" s="39" t="str">
        <f>VLOOKUP(D9179,GL_Master!$A$1:$D$80,4,FALSE)</f>
        <v>Provision for doubtful assets</v>
      </c>
    </row>
    <row r="9180" spans="1:19" x14ac:dyDescent="0.25">
      <c r="A9180" s="39" t="s">
        <v>262</v>
      </c>
      <c r="B9180" s="39" t="s">
        <v>235</v>
      </c>
      <c r="C9180" s="7">
        <v>44166</v>
      </c>
      <c r="D9180" s="39" t="s">
        <v>62</v>
      </c>
      <c r="E9180" s="39">
        <v>-108</v>
      </c>
      <c r="F9180" s="82">
        <f t="shared" si="429"/>
        <v>-0.108</v>
      </c>
      <c r="G9180" s="39">
        <f>VLOOKUP(N9180,Currecny_M!$A$1:$P$10,2,FALSE)</f>
        <v>75</v>
      </c>
      <c r="H9180" s="39">
        <f>MATCH(C9180,Currecny_M!$A$1:$P$1,0)</f>
        <v>10</v>
      </c>
      <c r="I9180" s="39">
        <f>VLOOKUP(N9180,Currecny_M!$A$1:$P$10,MATCH(Database!C9180,Currecny_M!$A$1:$P$1,0),FALSE)</f>
        <v>81.22</v>
      </c>
      <c r="J9180" s="82">
        <f t="shared" si="430"/>
        <v>-8.7717600000000004</v>
      </c>
      <c r="K9180" s="39">
        <f>VLOOKUP('Cover page'!$B$6,Currecny_M!$A$1:$P$10,MATCH(Database!C9180,Currecny_M!$A$1:$P$1,0),FALSE)</f>
        <v>1</v>
      </c>
      <c r="L9180" s="82">
        <f t="shared" si="431"/>
        <v>-8.7717600000000004</v>
      </c>
      <c r="M9180" s="82">
        <f>((E9180/$F$1)*VLOOKUP(N9180,Currecny_M!$A$1:$P$10,MATCH(Database!C9180,Currecny_M!$A$1:$P$1,0),FALSE))/VLOOKUP('Cover page'!$B$6,Currecny_M!$A$1:$P$10,MATCH(Database!C9180,Currecny_M!$A$1:$P$1,0),FALSE)</f>
        <v>-8.7717600000000004</v>
      </c>
      <c r="N9180" s="6" t="str">
        <f>VLOOKUP(B9180,Master!$A$2:$C$11,3,FALSE)</f>
        <v>USD</v>
      </c>
      <c r="O9180" s="6" t="str">
        <f>VLOOKUP(B9180,Master!$A$2:$C$11,2,FALSE)</f>
        <v>America</v>
      </c>
      <c r="Q9180" s="39" t="str">
        <f>VLOOKUP(D9180,GL_Master!$A$1:$D$80,2,FALSE)</f>
        <v>BS</v>
      </c>
      <c r="R9180" s="39" t="str">
        <f>VLOOKUP(D9180,GL_Master!$A$1:$D$80,3,FALSE)</f>
        <v>Provisions</v>
      </c>
      <c r="S9180" s="39" t="str">
        <f>VLOOKUP(D9180,GL_Master!$A$1:$D$80,4,FALSE)</f>
        <v>Provision for Insurance</v>
      </c>
    </row>
    <row r="9181" spans="1:19" x14ac:dyDescent="0.25">
      <c r="A9181" s="39" t="s">
        <v>262</v>
      </c>
      <c r="B9181" s="39" t="s">
        <v>235</v>
      </c>
      <c r="C9181" s="7">
        <v>44166</v>
      </c>
      <c r="D9181" s="39" t="s">
        <v>63</v>
      </c>
      <c r="E9181" s="39">
        <v>255</v>
      </c>
      <c r="F9181" s="82">
        <f t="shared" si="429"/>
        <v>0.255</v>
      </c>
      <c r="G9181" s="39">
        <f>VLOOKUP(N9181,Currecny_M!$A$1:$P$10,2,FALSE)</f>
        <v>75</v>
      </c>
      <c r="H9181" s="39">
        <f>MATCH(C9181,Currecny_M!$A$1:$P$1,0)</f>
        <v>10</v>
      </c>
      <c r="I9181" s="39">
        <f>VLOOKUP(N9181,Currecny_M!$A$1:$P$10,MATCH(Database!C9181,Currecny_M!$A$1:$P$1,0),FALSE)</f>
        <v>81.22</v>
      </c>
      <c r="J9181" s="82">
        <f t="shared" si="430"/>
        <v>20.711100000000002</v>
      </c>
      <c r="K9181" s="39">
        <f>VLOOKUP('Cover page'!$B$6,Currecny_M!$A$1:$P$10,MATCH(Database!C9181,Currecny_M!$A$1:$P$1,0),FALSE)</f>
        <v>1</v>
      </c>
      <c r="L9181" s="82">
        <f t="shared" si="431"/>
        <v>20.711100000000002</v>
      </c>
      <c r="M9181" s="82">
        <f>((E9181/$F$1)*VLOOKUP(N9181,Currecny_M!$A$1:$P$10,MATCH(Database!C9181,Currecny_M!$A$1:$P$1,0),FALSE))/VLOOKUP('Cover page'!$B$6,Currecny_M!$A$1:$P$10,MATCH(Database!C9181,Currecny_M!$A$1:$P$1,0),FALSE)</f>
        <v>20.711100000000002</v>
      </c>
      <c r="N9181" s="6" t="str">
        <f>VLOOKUP(B9181,Master!$A$2:$C$11,3,FALSE)</f>
        <v>USD</v>
      </c>
      <c r="O9181" s="6" t="str">
        <f>VLOOKUP(B9181,Master!$A$2:$C$11,2,FALSE)</f>
        <v>America</v>
      </c>
      <c r="Q9181" s="39" t="str">
        <f>VLOOKUP(D9181,GL_Master!$A$1:$D$80,2,FALSE)</f>
        <v>BS</v>
      </c>
      <c r="R9181" s="39" t="str">
        <f>VLOOKUP(D9181,GL_Master!$A$1:$D$80,3,FALSE)</f>
        <v>Gross Block</v>
      </c>
      <c r="S9181" s="39" t="str">
        <f>VLOOKUP(D9181,GL_Master!$A$1:$D$80,4,FALSE)</f>
        <v>Tangible Fixed assets</v>
      </c>
    </row>
    <row r="9182" spans="1:19" x14ac:dyDescent="0.25">
      <c r="A9182" s="39" t="s">
        <v>262</v>
      </c>
      <c r="B9182" s="39" t="s">
        <v>235</v>
      </c>
      <c r="C9182" s="7">
        <v>44166</v>
      </c>
      <c r="D9182" s="39" t="s">
        <v>64</v>
      </c>
      <c r="E9182" s="39">
        <v>14318</v>
      </c>
      <c r="F9182" s="82">
        <f t="shared" si="429"/>
        <v>14.318</v>
      </c>
      <c r="G9182" s="39">
        <f>VLOOKUP(N9182,Currecny_M!$A$1:$P$10,2,FALSE)</f>
        <v>75</v>
      </c>
      <c r="H9182" s="39">
        <f>MATCH(C9182,Currecny_M!$A$1:$P$1,0)</f>
        <v>10</v>
      </c>
      <c r="I9182" s="39">
        <f>VLOOKUP(N9182,Currecny_M!$A$1:$P$10,MATCH(Database!C9182,Currecny_M!$A$1:$P$1,0),FALSE)</f>
        <v>81.22</v>
      </c>
      <c r="J9182" s="82">
        <f t="shared" si="430"/>
        <v>1162.90796</v>
      </c>
      <c r="K9182" s="39">
        <f>VLOOKUP('Cover page'!$B$6,Currecny_M!$A$1:$P$10,MATCH(Database!C9182,Currecny_M!$A$1:$P$1,0),FALSE)</f>
        <v>1</v>
      </c>
      <c r="L9182" s="82">
        <f t="shared" si="431"/>
        <v>1162.90796</v>
      </c>
      <c r="M9182" s="82">
        <f>((E9182/$F$1)*VLOOKUP(N9182,Currecny_M!$A$1:$P$10,MATCH(Database!C9182,Currecny_M!$A$1:$P$1,0),FALSE))/VLOOKUP('Cover page'!$B$6,Currecny_M!$A$1:$P$10,MATCH(Database!C9182,Currecny_M!$A$1:$P$1,0),FALSE)</f>
        <v>1162.90796</v>
      </c>
      <c r="N9182" s="6" t="str">
        <f>VLOOKUP(B9182,Master!$A$2:$C$11,3,FALSE)</f>
        <v>USD</v>
      </c>
      <c r="O9182" s="6" t="str">
        <f>VLOOKUP(B9182,Master!$A$2:$C$11,2,FALSE)</f>
        <v>America</v>
      </c>
      <c r="Q9182" s="39" t="str">
        <f>VLOOKUP(D9182,GL_Master!$A$1:$D$80,2,FALSE)</f>
        <v>BS</v>
      </c>
      <c r="R9182" s="39" t="str">
        <f>VLOOKUP(D9182,GL_Master!$A$1:$D$80,3,FALSE)</f>
        <v>Gross Block</v>
      </c>
      <c r="S9182" s="39" t="str">
        <f>VLOOKUP(D9182,GL_Master!$A$1:$D$80,4,FALSE)</f>
        <v>Tangible Fixed assets</v>
      </c>
    </row>
    <row r="9183" spans="1:19" x14ac:dyDescent="0.25">
      <c r="A9183" s="39" t="s">
        <v>262</v>
      </c>
      <c r="B9183" s="39" t="s">
        <v>235</v>
      </c>
      <c r="C9183" s="7">
        <v>44166</v>
      </c>
      <c r="D9183" s="39" t="s">
        <v>65</v>
      </c>
      <c r="E9183" s="39">
        <v>-9472</v>
      </c>
      <c r="F9183" s="82">
        <f t="shared" si="429"/>
        <v>-9.4719999999999995</v>
      </c>
      <c r="G9183" s="39">
        <f>VLOOKUP(N9183,Currecny_M!$A$1:$P$10,2,FALSE)</f>
        <v>75</v>
      </c>
      <c r="H9183" s="39">
        <f>MATCH(C9183,Currecny_M!$A$1:$P$1,0)</f>
        <v>10</v>
      </c>
      <c r="I9183" s="39">
        <f>VLOOKUP(N9183,Currecny_M!$A$1:$P$10,MATCH(Database!C9183,Currecny_M!$A$1:$P$1,0),FALSE)</f>
        <v>81.22</v>
      </c>
      <c r="J9183" s="82">
        <f t="shared" si="430"/>
        <v>-769.31583999999998</v>
      </c>
      <c r="K9183" s="39">
        <f>VLOOKUP('Cover page'!$B$6,Currecny_M!$A$1:$P$10,MATCH(Database!C9183,Currecny_M!$A$1:$P$1,0),FALSE)</f>
        <v>1</v>
      </c>
      <c r="L9183" s="82">
        <f t="shared" si="431"/>
        <v>-769.31583999999998</v>
      </c>
      <c r="M9183" s="82">
        <f>((E9183/$F$1)*VLOOKUP(N9183,Currecny_M!$A$1:$P$10,MATCH(Database!C9183,Currecny_M!$A$1:$P$1,0),FALSE))/VLOOKUP('Cover page'!$B$6,Currecny_M!$A$1:$P$10,MATCH(Database!C9183,Currecny_M!$A$1:$P$1,0),FALSE)</f>
        <v>-769.31583999999998</v>
      </c>
      <c r="N9183" s="6" t="str">
        <f>VLOOKUP(B9183,Master!$A$2:$C$11,3,FALSE)</f>
        <v>USD</v>
      </c>
      <c r="O9183" s="6" t="str">
        <f>VLOOKUP(B9183,Master!$A$2:$C$11,2,FALSE)</f>
        <v>America</v>
      </c>
      <c r="Q9183" s="39" t="str">
        <f>VLOOKUP(D9183,GL_Master!$A$1:$D$80,2,FALSE)</f>
        <v>BS</v>
      </c>
      <c r="R9183" s="39" t="str">
        <f>VLOOKUP(D9183,GL_Master!$A$1:$D$80,3,FALSE)</f>
        <v>Accumulated Depreciation</v>
      </c>
      <c r="S9183" s="39" t="str">
        <f>VLOOKUP(D9183,GL_Master!$A$1:$D$80,4,FALSE)</f>
        <v>Accumulated Depreciation</v>
      </c>
    </row>
    <row r="9184" spans="1:19" x14ac:dyDescent="0.25">
      <c r="A9184" s="39" t="s">
        <v>262</v>
      </c>
      <c r="B9184" s="39" t="s">
        <v>235</v>
      </c>
      <c r="C9184" s="7">
        <v>44166</v>
      </c>
      <c r="D9184" s="39" t="s">
        <v>66</v>
      </c>
      <c r="E9184" s="39">
        <v>7638</v>
      </c>
      <c r="F9184" s="82">
        <f t="shared" si="429"/>
        <v>7.6379999999999999</v>
      </c>
      <c r="G9184" s="39">
        <f>VLOOKUP(N9184,Currecny_M!$A$1:$P$10,2,FALSE)</f>
        <v>75</v>
      </c>
      <c r="H9184" s="39">
        <f>MATCH(C9184,Currecny_M!$A$1:$P$1,0)</f>
        <v>10</v>
      </c>
      <c r="I9184" s="39">
        <f>VLOOKUP(N9184,Currecny_M!$A$1:$P$10,MATCH(Database!C9184,Currecny_M!$A$1:$P$1,0),FALSE)</f>
        <v>81.22</v>
      </c>
      <c r="J9184" s="82">
        <f t="shared" si="430"/>
        <v>620.35835999999995</v>
      </c>
      <c r="K9184" s="39">
        <f>VLOOKUP('Cover page'!$B$6,Currecny_M!$A$1:$P$10,MATCH(Database!C9184,Currecny_M!$A$1:$P$1,0),FALSE)</f>
        <v>1</v>
      </c>
      <c r="L9184" s="82">
        <f t="shared" si="431"/>
        <v>620.35835999999995</v>
      </c>
      <c r="M9184" s="82">
        <f>((E9184/$F$1)*VLOOKUP(N9184,Currecny_M!$A$1:$P$10,MATCH(Database!C9184,Currecny_M!$A$1:$P$1,0),FALSE))/VLOOKUP('Cover page'!$B$6,Currecny_M!$A$1:$P$10,MATCH(Database!C9184,Currecny_M!$A$1:$P$1,0),FALSE)</f>
        <v>620.35835999999995</v>
      </c>
      <c r="N9184" s="6" t="str">
        <f>VLOOKUP(B9184,Master!$A$2:$C$11,3,FALSE)</f>
        <v>USD</v>
      </c>
      <c r="O9184" s="6" t="str">
        <f>VLOOKUP(B9184,Master!$A$2:$C$11,2,FALSE)</f>
        <v>America</v>
      </c>
      <c r="Q9184" s="39" t="str">
        <f>VLOOKUP(D9184,GL_Master!$A$1:$D$80,2,FALSE)</f>
        <v>BS</v>
      </c>
      <c r="R9184" s="39" t="str">
        <f>VLOOKUP(D9184,GL_Master!$A$1:$D$80,3,FALSE)</f>
        <v>Gross Block</v>
      </c>
      <c r="S9184" s="39" t="str">
        <f>VLOOKUP(D9184,GL_Master!$A$1:$D$80,4,FALSE)</f>
        <v>Tangible Fixed assets</v>
      </c>
    </row>
    <row r="9185" spans="1:19" x14ac:dyDescent="0.25">
      <c r="A9185" s="39" t="s">
        <v>262</v>
      </c>
      <c r="B9185" s="39" t="s">
        <v>235</v>
      </c>
      <c r="C9185" s="7">
        <v>44166</v>
      </c>
      <c r="D9185" s="39" t="s">
        <v>67</v>
      </c>
      <c r="E9185" s="39">
        <v>2985</v>
      </c>
      <c r="F9185" s="82">
        <f t="shared" si="429"/>
        <v>2.9849999999999999</v>
      </c>
      <c r="G9185" s="39">
        <f>VLOOKUP(N9185,Currecny_M!$A$1:$P$10,2,FALSE)</f>
        <v>75</v>
      </c>
      <c r="H9185" s="39">
        <f>MATCH(C9185,Currecny_M!$A$1:$P$1,0)</f>
        <v>10</v>
      </c>
      <c r="I9185" s="39">
        <f>VLOOKUP(N9185,Currecny_M!$A$1:$P$10,MATCH(Database!C9185,Currecny_M!$A$1:$P$1,0),FALSE)</f>
        <v>81.22</v>
      </c>
      <c r="J9185" s="82">
        <f t="shared" si="430"/>
        <v>242.4417</v>
      </c>
      <c r="K9185" s="39">
        <f>VLOOKUP('Cover page'!$B$6,Currecny_M!$A$1:$P$10,MATCH(Database!C9185,Currecny_M!$A$1:$P$1,0),FALSE)</f>
        <v>1</v>
      </c>
      <c r="L9185" s="82">
        <f t="shared" si="431"/>
        <v>242.4417</v>
      </c>
      <c r="M9185" s="82">
        <f>((E9185/$F$1)*VLOOKUP(N9185,Currecny_M!$A$1:$P$10,MATCH(Database!C9185,Currecny_M!$A$1:$P$1,0),FALSE))/VLOOKUP('Cover page'!$B$6,Currecny_M!$A$1:$P$10,MATCH(Database!C9185,Currecny_M!$A$1:$P$1,0),FALSE)</f>
        <v>242.4417</v>
      </c>
      <c r="N9185" s="6" t="str">
        <f>VLOOKUP(B9185,Master!$A$2:$C$11,3,FALSE)</f>
        <v>USD</v>
      </c>
      <c r="O9185" s="6" t="str">
        <f>VLOOKUP(B9185,Master!$A$2:$C$11,2,FALSE)</f>
        <v>America</v>
      </c>
      <c r="Q9185" s="39" t="str">
        <f>VLOOKUP(D9185,GL_Master!$A$1:$D$80,2,FALSE)</f>
        <v>BS</v>
      </c>
      <c r="R9185" s="39" t="str">
        <f>VLOOKUP(D9185,GL_Master!$A$1:$D$80,3,FALSE)</f>
        <v>Gross Block</v>
      </c>
      <c r="S9185" s="39" t="str">
        <f>VLOOKUP(D9185,GL_Master!$A$1:$D$80,4,FALSE)</f>
        <v>Tangible Fixed assets</v>
      </c>
    </row>
    <row r="9186" spans="1:19" x14ac:dyDescent="0.25">
      <c r="A9186" s="39" t="s">
        <v>262</v>
      </c>
      <c r="B9186" s="39" t="s">
        <v>235</v>
      </c>
      <c r="C9186" s="7">
        <v>44166</v>
      </c>
      <c r="D9186" s="39" t="s">
        <v>68</v>
      </c>
      <c r="E9186" s="39">
        <v>-2488</v>
      </c>
      <c r="F9186" s="82">
        <f t="shared" si="429"/>
        <v>-2.488</v>
      </c>
      <c r="G9186" s="39">
        <f>VLOOKUP(N9186,Currecny_M!$A$1:$P$10,2,FALSE)</f>
        <v>75</v>
      </c>
      <c r="H9186" s="39">
        <f>MATCH(C9186,Currecny_M!$A$1:$P$1,0)</f>
        <v>10</v>
      </c>
      <c r="I9186" s="39">
        <f>VLOOKUP(N9186,Currecny_M!$A$1:$P$10,MATCH(Database!C9186,Currecny_M!$A$1:$P$1,0),FALSE)</f>
        <v>81.22</v>
      </c>
      <c r="J9186" s="82">
        <f t="shared" si="430"/>
        <v>-202.07535999999999</v>
      </c>
      <c r="K9186" s="39">
        <f>VLOOKUP('Cover page'!$B$6,Currecny_M!$A$1:$P$10,MATCH(Database!C9186,Currecny_M!$A$1:$P$1,0),FALSE)</f>
        <v>1</v>
      </c>
      <c r="L9186" s="82">
        <f t="shared" si="431"/>
        <v>-202.07535999999999</v>
      </c>
      <c r="M9186" s="82">
        <f>((E9186/$F$1)*VLOOKUP(N9186,Currecny_M!$A$1:$P$10,MATCH(Database!C9186,Currecny_M!$A$1:$P$1,0),FALSE))/VLOOKUP('Cover page'!$B$6,Currecny_M!$A$1:$P$10,MATCH(Database!C9186,Currecny_M!$A$1:$P$1,0),FALSE)</f>
        <v>-202.07535999999999</v>
      </c>
      <c r="N9186" s="6" t="str">
        <f>VLOOKUP(B9186,Master!$A$2:$C$11,3,FALSE)</f>
        <v>USD</v>
      </c>
      <c r="O9186" s="6" t="str">
        <f>VLOOKUP(B9186,Master!$A$2:$C$11,2,FALSE)</f>
        <v>America</v>
      </c>
      <c r="Q9186" s="39" t="str">
        <f>VLOOKUP(D9186,GL_Master!$A$1:$D$80,2,FALSE)</f>
        <v>BS</v>
      </c>
      <c r="R9186" s="39" t="str">
        <f>VLOOKUP(D9186,GL_Master!$A$1:$D$80,3,FALSE)</f>
        <v>Accumulated Depreciation</v>
      </c>
      <c r="S9186" s="39" t="str">
        <f>VLOOKUP(D9186,GL_Master!$A$1:$D$80,4,FALSE)</f>
        <v>Accumulated Depreciation</v>
      </c>
    </row>
    <row r="9187" spans="1:19" x14ac:dyDescent="0.25">
      <c r="A9187" s="39" t="s">
        <v>262</v>
      </c>
      <c r="B9187" s="39" t="s">
        <v>235</v>
      </c>
      <c r="C9187" s="7">
        <v>44166</v>
      </c>
      <c r="D9187" s="39" t="s">
        <v>69</v>
      </c>
      <c r="E9187" s="39">
        <v>4987</v>
      </c>
      <c r="F9187" s="82">
        <f t="shared" si="429"/>
        <v>4.9870000000000001</v>
      </c>
      <c r="G9187" s="39">
        <f>VLOOKUP(N9187,Currecny_M!$A$1:$P$10,2,FALSE)</f>
        <v>75</v>
      </c>
      <c r="H9187" s="39">
        <f>MATCH(C9187,Currecny_M!$A$1:$P$1,0)</f>
        <v>10</v>
      </c>
      <c r="I9187" s="39">
        <f>VLOOKUP(N9187,Currecny_M!$A$1:$P$10,MATCH(Database!C9187,Currecny_M!$A$1:$P$1,0),FALSE)</f>
        <v>81.22</v>
      </c>
      <c r="J9187" s="82">
        <f t="shared" si="430"/>
        <v>405.04414000000003</v>
      </c>
      <c r="K9187" s="39">
        <f>VLOOKUP('Cover page'!$B$6,Currecny_M!$A$1:$P$10,MATCH(Database!C9187,Currecny_M!$A$1:$P$1,0),FALSE)</f>
        <v>1</v>
      </c>
      <c r="L9187" s="82">
        <f t="shared" si="431"/>
        <v>405.04414000000003</v>
      </c>
      <c r="M9187" s="82">
        <f>((E9187/$F$1)*VLOOKUP(N9187,Currecny_M!$A$1:$P$10,MATCH(Database!C9187,Currecny_M!$A$1:$P$1,0),FALSE))/VLOOKUP('Cover page'!$B$6,Currecny_M!$A$1:$P$10,MATCH(Database!C9187,Currecny_M!$A$1:$P$1,0),FALSE)</f>
        <v>405.04414000000003</v>
      </c>
      <c r="N9187" s="6" t="str">
        <f>VLOOKUP(B9187,Master!$A$2:$C$11,3,FALSE)</f>
        <v>USD</v>
      </c>
      <c r="O9187" s="6" t="str">
        <f>VLOOKUP(B9187,Master!$A$2:$C$11,2,FALSE)</f>
        <v>America</v>
      </c>
      <c r="Q9187" s="39" t="str">
        <f>VLOOKUP(D9187,GL_Master!$A$1:$D$80,2,FALSE)</f>
        <v>BS</v>
      </c>
      <c r="R9187" s="39" t="str">
        <f>VLOOKUP(D9187,GL_Master!$A$1:$D$80,3,FALSE)</f>
        <v>Gross Block</v>
      </c>
      <c r="S9187" s="39" t="str">
        <f>VLOOKUP(D9187,GL_Master!$A$1:$D$80,4,FALSE)</f>
        <v>Tangible Fixed assets</v>
      </c>
    </row>
    <row r="9188" spans="1:19" x14ac:dyDescent="0.25">
      <c r="A9188" s="39" t="s">
        <v>262</v>
      </c>
      <c r="B9188" s="39" t="s">
        <v>235</v>
      </c>
      <c r="C9188" s="7">
        <v>44166</v>
      </c>
      <c r="D9188" s="39" t="s">
        <v>70</v>
      </c>
      <c r="E9188" s="39">
        <v>-184</v>
      </c>
      <c r="F9188" s="82">
        <f t="shared" si="429"/>
        <v>-0.184</v>
      </c>
      <c r="G9188" s="39">
        <f>VLOOKUP(N9188,Currecny_M!$A$1:$P$10,2,FALSE)</f>
        <v>75</v>
      </c>
      <c r="H9188" s="39">
        <f>MATCH(C9188,Currecny_M!$A$1:$P$1,0)</f>
        <v>10</v>
      </c>
      <c r="I9188" s="39">
        <f>VLOOKUP(N9188,Currecny_M!$A$1:$P$10,MATCH(Database!C9188,Currecny_M!$A$1:$P$1,0),FALSE)</f>
        <v>81.22</v>
      </c>
      <c r="J9188" s="82">
        <f t="shared" si="430"/>
        <v>-14.944479999999999</v>
      </c>
      <c r="K9188" s="39">
        <f>VLOOKUP('Cover page'!$B$6,Currecny_M!$A$1:$P$10,MATCH(Database!C9188,Currecny_M!$A$1:$P$1,0),FALSE)</f>
        <v>1</v>
      </c>
      <c r="L9188" s="82">
        <f t="shared" si="431"/>
        <v>-14.944479999999999</v>
      </c>
      <c r="M9188" s="82">
        <f>((E9188/$F$1)*VLOOKUP(N9188,Currecny_M!$A$1:$P$10,MATCH(Database!C9188,Currecny_M!$A$1:$P$1,0),FALSE))/VLOOKUP('Cover page'!$B$6,Currecny_M!$A$1:$P$10,MATCH(Database!C9188,Currecny_M!$A$1:$P$1,0),FALSE)</f>
        <v>-14.944479999999999</v>
      </c>
      <c r="N9188" s="6" t="str">
        <f>VLOOKUP(B9188,Master!$A$2:$C$11,3,FALSE)</f>
        <v>USD</v>
      </c>
      <c r="O9188" s="6" t="str">
        <f>VLOOKUP(B9188,Master!$A$2:$C$11,2,FALSE)</f>
        <v>America</v>
      </c>
      <c r="Q9188" s="39" t="str">
        <f>VLOOKUP(D9188,GL_Master!$A$1:$D$80,2,FALSE)</f>
        <v>BS</v>
      </c>
      <c r="R9188" s="39" t="str">
        <f>VLOOKUP(D9188,GL_Master!$A$1:$D$80,3,FALSE)</f>
        <v>Accumulated Depreciation</v>
      </c>
      <c r="S9188" s="39" t="str">
        <f>VLOOKUP(D9188,GL_Master!$A$1:$D$80,4,FALSE)</f>
        <v>Accumulated Depreciation</v>
      </c>
    </row>
    <row r="9189" spans="1:19" x14ac:dyDescent="0.25">
      <c r="A9189" s="39" t="s">
        <v>262</v>
      </c>
      <c r="B9189" s="39" t="s">
        <v>235</v>
      </c>
      <c r="C9189" s="7">
        <v>44166</v>
      </c>
      <c r="D9189" s="39" t="s">
        <v>71</v>
      </c>
      <c r="E9189" s="39">
        <v>9296</v>
      </c>
      <c r="F9189" s="82">
        <f t="shared" si="429"/>
        <v>9.2959999999999994</v>
      </c>
      <c r="G9189" s="39">
        <f>VLOOKUP(N9189,Currecny_M!$A$1:$P$10,2,FALSE)</f>
        <v>75</v>
      </c>
      <c r="H9189" s="39">
        <f>MATCH(C9189,Currecny_M!$A$1:$P$1,0)</f>
        <v>10</v>
      </c>
      <c r="I9189" s="39">
        <f>VLOOKUP(N9189,Currecny_M!$A$1:$P$10,MATCH(Database!C9189,Currecny_M!$A$1:$P$1,0),FALSE)</f>
        <v>81.22</v>
      </c>
      <c r="J9189" s="82">
        <f t="shared" si="430"/>
        <v>755.02111999999988</v>
      </c>
      <c r="K9189" s="39">
        <f>VLOOKUP('Cover page'!$B$6,Currecny_M!$A$1:$P$10,MATCH(Database!C9189,Currecny_M!$A$1:$P$1,0),FALSE)</f>
        <v>1</v>
      </c>
      <c r="L9189" s="82">
        <f t="shared" si="431"/>
        <v>755.02111999999988</v>
      </c>
      <c r="M9189" s="82">
        <f>((E9189/$F$1)*VLOOKUP(N9189,Currecny_M!$A$1:$P$10,MATCH(Database!C9189,Currecny_M!$A$1:$P$1,0),FALSE))/VLOOKUP('Cover page'!$B$6,Currecny_M!$A$1:$P$10,MATCH(Database!C9189,Currecny_M!$A$1:$P$1,0),FALSE)</f>
        <v>755.02111999999988</v>
      </c>
      <c r="N9189" s="6" t="str">
        <f>VLOOKUP(B9189,Master!$A$2:$C$11,3,FALSE)</f>
        <v>USD</v>
      </c>
      <c r="O9189" s="6" t="str">
        <f>VLOOKUP(B9189,Master!$A$2:$C$11,2,FALSE)</f>
        <v>America</v>
      </c>
      <c r="Q9189" s="39" t="str">
        <f>VLOOKUP(D9189,GL_Master!$A$1:$D$80,2,FALSE)</f>
        <v>BS</v>
      </c>
      <c r="R9189" s="39" t="str">
        <f>VLOOKUP(D9189,GL_Master!$A$1:$D$80,3,FALSE)</f>
        <v>Gross Block</v>
      </c>
      <c r="S9189" s="39" t="str">
        <f>VLOOKUP(D9189,GL_Master!$A$1:$D$80,4,FALSE)</f>
        <v>Tangible Fixed assets</v>
      </c>
    </row>
    <row r="9190" spans="1:19" x14ac:dyDescent="0.25">
      <c r="A9190" s="39" t="s">
        <v>262</v>
      </c>
      <c r="B9190" s="39" t="s">
        <v>235</v>
      </c>
      <c r="C9190" s="7">
        <v>44166</v>
      </c>
      <c r="D9190" s="39" t="s">
        <v>72</v>
      </c>
      <c r="E9190" s="39">
        <v>74</v>
      </c>
      <c r="F9190" s="82">
        <f t="shared" si="429"/>
        <v>7.3999999999999996E-2</v>
      </c>
      <c r="G9190" s="39">
        <f>VLOOKUP(N9190,Currecny_M!$A$1:$P$10,2,FALSE)</f>
        <v>75</v>
      </c>
      <c r="H9190" s="39">
        <f>MATCH(C9190,Currecny_M!$A$1:$P$1,0)</f>
        <v>10</v>
      </c>
      <c r="I9190" s="39">
        <f>VLOOKUP(N9190,Currecny_M!$A$1:$P$10,MATCH(Database!C9190,Currecny_M!$A$1:$P$1,0),FALSE)</f>
        <v>81.22</v>
      </c>
      <c r="J9190" s="82">
        <f t="shared" si="430"/>
        <v>6.0102799999999998</v>
      </c>
      <c r="K9190" s="39">
        <f>VLOOKUP('Cover page'!$B$6,Currecny_M!$A$1:$P$10,MATCH(Database!C9190,Currecny_M!$A$1:$P$1,0),FALSE)</f>
        <v>1</v>
      </c>
      <c r="L9190" s="82">
        <f t="shared" si="431"/>
        <v>6.0102799999999998</v>
      </c>
      <c r="M9190" s="82">
        <f>((E9190/$F$1)*VLOOKUP(N9190,Currecny_M!$A$1:$P$10,MATCH(Database!C9190,Currecny_M!$A$1:$P$1,0),FALSE))/VLOOKUP('Cover page'!$B$6,Currecny_M!$A$1:$P$10,MATCH(Database!C9190,Currecny_M!$A$1:$P$1,0),FALSE)</f>
        <v>6.0102799999999998</v>
      </c>
      <c r="N9190" s="6" t="str">
        <f>VLOOKUP(B9190,Master!$A$2:$C$11,3,FALSE)</f>
        <v>USD</v>
      </c>
      <c r="O9190" s="6" t="str">
        <f>VLOOKUP(B9190,Master!$A$2:$C$11,2,FALSE)</f>
        <v>America</v>
      </c>
      <c r="Q9190" s="39" t="str">
        <f>VLOOKUP(D9190,GL_Master!$A$1:$D$80,2,FALSE)</f>
        <v>BS</v>
      </c>
      <c r="R9190" s="39" t="str">
        <f>VLOOKUP(D9190,GL_Master!$A$1:$D$80,3,FALSE)</f>
        <v>Gross Block</v>
      </c>
      <c r="S9190" s="39" t="str">
        <f>VLOOKUP(D9190,GL_Master!$A$1:$D$80,4,FALSE)</f>
        <v>Tangible Fixed assets</v>
      </c>
    </row>
    <row r="9191" spans="1:19" x14ac:dyDescent="0.25">
      <c r="A9191" s="39" t="s">
        <v>262</v>
      </c>
      <c r="B9191" s="39" t="s">
        <v>235</v>
      </c>
      <c r="C9191" s="7">
        <v>44166</v>
      </c>
      <c r="D9191" s="39" t="s">
        <v>73</v>
      </c>
      <c r="E9191" s="39">
        <v>37</v>
      </c>
      <c r="F9191" s="82">
        <f t="shared" si="429"/>
        <v>3.6999999999999998E-2</v>
      </c>
      <c r="G9191" s="39">
        <f>VLOOKUP(N9191,Currecny_M!$A$1:$P$10,2,FALSE)</f>
        <v>75</v>
      </c>
      <c r="H9191" s="39">
        <f>MATCH(C9191,Currecny_M!$A$1:$P$1,0)</f>
        <v>10</v>
      </c>
      <c r="I9191" s="39">
        <f>VLOOKUP(N9191,Currecny_M!$A$1:$P$10,MATCH(Database!C9191,Currecny_M!$A$1:$P$1,0),FALSE)</f>
        <v>81.22</v>
      </c>
      <c r="J9191" s="82">
        <f t="shared" si="430"/>
        <v>3.0051399999999999</v>
      </c>
      <c r="K9191" s="39">
        <f>VLOOKUP('Cover page'!$B$6,Currecny_M!$A$1:$P$10,MATCH(Database!C9191,Currecny_M!$A$1:$P$1,0),FALSE)</f>
        <v>1</v>
      </c>
      <c r="L9191" s="82">
        <f t="shared" si="431"/>
        <v>3.0051399999999999</v>
      </c>
      <c r="M9191" s="82">
        <f>((E9191/$F$1)*VLOOKUP(N9191,Currecny_M!$A$1:$P$10,MATCH(Database!C9191,Currecny_M!$A$1:$P$1,0),FALSE))/VLOOKUP('Cover page'!$B$6,Currecny_M!$A$1:$P$10,MATCH(Database!C9191,Currecny_M!$A$1:$P$1,0),FALSE)</f>
        <v>3.0051399999999999</v>
      </c>
      <c r="N9191" s="6" t="str">
        <f>VLOOKUP(B9191,Master!$A$2:$C$11,3,FALSE)</f>
        <v>USD</v>
      </c>
      <c r="O9191" s="6" t="str">
        <f>VLOOKUP(B9191,Master!$A$2:$C$11,2,FALSE)</f>
        <v>America</v>
      </c>
      <c r="Q9191" s="39" t="str">
        <f>VLOOKUP(D9191,GL_Master!$A$1:$D$80,2,FALSE)</f>
        <v>BS</v>
      </c>
      <c r="R9191" s="39" t="str">
        <f>VLOOKUP(D9191,GL_Master!$A$1:$D$80,3,FALSE)</f>
        <v>Gross Block</v>
      </c>
      <c r="S9191" s="39" t="str">
        <f>VLOOKUP(D9191,GL_Master!$A$1:$D$80,4,FALSE)</f>
        <v>Tangible Fixed assets</v>
      </c>
    </row>
    <row r="9192" spans="1:19" x14ac:dyDescent="0.25">
      <c r="A9192" s="39" t="s">
        <v>262</v>
      </c>
      <c r="B9192" s="39" t="s">
        <v>235</v>
      </c>
      <c r="C9192" s="7">
        <v>44166</v>
      </c>
      <c r="D9192" s="39" t="s">
        <v>74</v>
      </c>
      <c r="E9192" s="39">
        <v>-8836</v>
      </c>
      <c r="F9192" s="82">
        <f t="shared" si="429"/>
        <v>-8.8360000000000003</v>
      </c>
      <c r="G9192" s="39">
        <f>VLOOKUP(N9192,Currecny_M!$A$1:$P$10,2,FALSE)</f>
        <v>75</v>
      </c>
      <c r="H9192" s="39">
        <f>MATCH(C9192,Currecny_M!$A$1:$P$1,0)</f>
        <v>10</v>
      </c>
      <c r="I9192" s="39">
        <f>VLOOKUP(N9192,Currecny_M!$A$1:$P$10,MATCH(Database!C9192,Currecny_M!$A$1:$P$1,0),FALSE)</f>
        <v>81.22</v>
      </c>
      <c r="J9192" s="82">
        <f t="shared" si="430"/>
        <v>-717.65992000000006</v>
      </c>
      <c r="K9192" s="39">
        <f>VLOOKUP('Cover page'!$B$6,Currecny_M!$A$1:$P$10,MATCH(Database!C9192,Currecny_M!$A$1:$P$1,0),FALSE)</f>
        <v>1</v>
      </c>
      <c r="L9192" s="82">
        <f t="shared" si="431"/>
        <v>-717.65992000000006</v>
      </c>
      <c r="M9192" s="82">
        <f>((E9192/$F$1)*VLOOKUP(N9192,Currecny_M!$A$1:$P$10,MATCH(Database!C9192,Currecny_M!$A$1:$P$1,0),FALSE))/VLOOKUP('Cover page'!$B$6,Currecny_M!$A$1:$P$10,MATCH(Database!C9192,Currecny_M!$A$1:$P$1,0),FALSE)</f>
        <v>-717.65992000000006</v>
      </c>
      <c r="N9192" s="6" t="str">
        <f>VLOOKUP(B9192,Master!$A$2:$C$11,3,FALSE)</f>
        <v>USD</v>
      </c>
      <c r="O9192" s="6" t="str">
        <f>VLOOKUP(B9192,Master!$A$2:$C$11,2,FALSE)</f>
        <v>America</v>
      </c>
      <c r="Q9192" s="39" t="str">
        <f>VLOOKUP(D9192,GL_Master!$A$1:$D$80,2,FALSE)</f>
        <v>BS</v>
      </c>
      <c r="R9192" s="39" t="str">
        <f>VLOOKUP(D9192,GL_Master!$A$1:$D$80,3,FALSE)</f>
        <v>Accumulated Depreciation</v>
      </c>
      <c r="S9192" s="39" t="str">
        <f>VLOOKUP(D9192,GL_Master!$A$1:$D$80,4,FALSE)</f>
        <v>Accumulated Depreciation</v>
      </c>
    </row>
    <row r="9193" spans="1:19" x14ac:dyDescent="0.25">
      <c r="A9193" s="39" t="s">
        <v>262</v>
      </c>
      <c r="B9193" s="39" t="s">
        <v>235</v>
      </c>
      <c r="C9193" s="7">
        <v>44166</v>
      </c>
      <c r="D9193" s="39" t="s">
        <v>21</v>
      </c>
      <c r="E9193" s="39">
        <v>742</v>
      </c>
      <c r="F9193" s="82">
        <f t="shared" si="429"/>
        <v>0.74199999999999999</v>
      </c>
      <c r="G9193" s="39">
        <f>VLOOKUP(N9193,Currecny_M!$A$1:$P$10,2,FALSE)</f>
        <v>75</v>
      </c>
      <c r="H9193" s="39">
        <f>MATCH(C9193,Currecny_M!$A$1:$P$1,0)</f>
        <v>10</v>
      </c>
      <c r="I9193" s="39">
        <f>VLOOKUP(N9193,Currecny_M!$A$1:$P$10,MATCH(Database!C9193,Currecny_M!$A$1:$P$1,0),FALSE)</f>
        <v>81.22</v>
      </c>
      <c r="J9193" s="82">
        <f t="shared" si="430"/>
        <v>60.265239999999999</v>
      </c>
      <c r="K9193" s="39">
        <f>VLOOKUP('Cover page'!$B$6,Currecny_M!$A$1:$P$10,MATCH(Database!C9193,Currecny_M!$A$1:$P$1,0),FALSE)</f>
        <v>1</v>
      </c>
      <c r="L9193" s="82">
        <f t="shared" si="431"/>
        <v>60.265239999999999</v>
      </c>
      <c r="M9193" s="82">
        <f>((E9193/$F$1)*VLOOKUP(N9193,Currecny_M!$A$1:$P$10,MATCH(Database!C9193,Currecny_M!$A$1:$P$1,0),FALSE))/VLOOKUP('Cover page'!$B$6,Currecny_M!$A$1:$P$10,MATCH(Database!C9193,Currecny_M!$A$1:$P$1,0),FALSE)</f>
        <v>60.265239999999999</v>
      </c>
      <c r="N9193" s="6" t="str">
        <f>VLOOKUP(B9193,Master!$A$2:$C$11,3,FALSE)</f>
        <v>USD</v>
      </c>
      <c r="O9193" s="6" t="str">
        <f>VLOOKUP(B9193,Master!$A$2:$C$11,2,FALSE)</f>
        <v>America</v>
      </c>
      <c r="Q9193" s="39" t="str">
        <f>VLOOKUP(D9193,GL_Master!$A$1:$D$80,2,FALSE)</f>
        <v>BS</v>
      </c>
      <c r="R9193" s="39" t="str">
        <f>VLOOKUP(D9193,GL_Master!$A$1:$D$80,3,FALSE)</f>
        <v>Gross Block</v>
      </c>
      <c r="S9193" s="39" t="str">
        <f>VLOOKUP(D9193,GL_Master!$A$1:$D$80,4,FALSE)</f>
        <v>Tangible Fixed assets</v>
      </c>
    </row>
    <row r="9194" spans="1:19" x14ac:dyDescent="0.25">
      <c r="A9194" s="39" t="s">
        <v>262</v>
      </c>
      <c r="B9194" s="39" t="s">
        <v>235</v>
      </c>
      <c r="C9194" s="7">
        <v>44166</v>
      </c>
      <c r="D9194" s="39" t="s">
        <v>27</v>
      </c>
      <c r="E9194" s="39">
        <v>1607</v>
      </c>
      <c r="F9194" s="82">
        <f t="shared" si="429"/>
        <v>1.607</v>
      </c>
      <c r="G9194" s="39">
        <f>VLOOKUP(N9194,Currecny_M!$A$1:$P$10,2,FALSE)</f>
        <v>75</v>
      </c>
      <c r="H9194" s="39">
        <f>MATCH(C9194,Currecny_M!$A$1:$P$1,0)</f>
        <v>10</v>
      </c>
      <c r="I9194" s="39">
        <f>VLOOKUP(N9194,Currecny_M!$A$1:$P$10,MATCH(Database!C9194,Currecny_M!$A$1:$P$1,0),FALSE)</f>
        <v>81.22</v>
      </c>
      <c r="J9194" s="82">
        <f t="shared" si="430"/>
        <v>130.52053999999998</v>
      </c>
      <c r="K9194" s="39">
        <f>VLOOKUP('Cover page'!$B$6,Currecny_M!$A$1:$P$10,MATCH(Database!C9194,Currecny_M!$A$1:$P$1,0),FALSE)</f>
        <v>1</v>
      </c>
      <c r="L9194" s="82">
        <f t="shared" si="431"/>
        <v>130.52053999999998</v>
      </c>
      <c r="M9194" s="82">
        <f>((E9194/$F$1)*VLOOKUP(N9194,Currecny_M!$A$1:$P$10,MATCH(Database!C9194,Currecny_M!$A$1:$P$1,0),FALSE))/VLOOKUP('Cover page'!$B$6,Currecny_M!$A$1:$P$10,MATCH(Database!C9194,Currecny_M!$A$1:$P$1,0),FALSE)</f>
        <v>130.52053999999998</v>
      </c>
      <c r="N9194" s="6" t="str">
        <f>VLOOKUP(B9194,Master!$A$2:$C$11,3,FALSE)</f>
        <v>USD</v>
      </c>
      <c r="O9194" s="6" t="str">
        <f>VLOOKUP(B9194,Master!$A$2:$C$11,2,FALSE)</f>
        <v>America</v>
      </c>
      <c r="Q9194" s="39" t="str">
        <f>VLOOKUP(D9194,GL_Master!$A$1:$D$80,2,FALSE)</f>
        <v>BS</v>
      </c>
      <c r="R9194" s="39" t="str">
        <f>VLOOKUP(D9194,GL_Master!$A$1:$D$80,3,FALSE)</f>
        <v>Gross Block</v>
      </c>
      <c r="S9194" s="39" t="str">
        <f>VLOOKUP(D9194,GL_Master!$A$1:$D$80,4,FALSE)</f>
        <v>Tangible Fixed assets</v>
      </c>
    </row>
    <row r="9195" spans="1:19" x14ac:dyDescent="0.25">
      <c r="A9195" s="39" t="s">
        <v>262</v>
      </c>
      <c r="B9195" s="39" t="s">
        <v>235</v>
      </c>
      <c r="C9195" s="7">
        <v>44166</v>
      </c>
      <c r="D9195" s="39" t="s">
        <v>75</v>
      </c>
      <c r="E9195" s="39">
        <v>-37</v>
      </c>
      <c r="F9195" s="82">
        <f t="shared" si="429"/>
        <v>-3.6999999999999998E-2</v>
      </c>
      <c r="G9195" s="39">
        <f>VLOOKUP(N9195,Currecny_M!$A$1:$P$10,2,FALSE)</f>
        <v>75</v>
      </c>
      <c r="H9195" s="39">
        <f>MATCH(C9195,Currecny_M!$A$1:$P$1,0)</f>
        <v>10</v>
      </c>
      <c r="I9195" s="39">
        <f>VLOOKUP(N9195,Currecny_M!$A$1:$P$10,MATCH(Database!C9195,Currecny_M!$A$1:$P$1,0),FALSE)</f>
        <v>81.22</v>
      </c>
      <c r="J9195" s="82">
        <f t="shared" si="430"/>
        <v>-3.0051399999999999</v>
      </c>
      <c r="K9195" s="39">
        <f>VLOOKUP('Cover page'!$B$6,Currecny_M!$A$1:$P$10,MATCH(Database!C9195,Currecny_M!$A$1:$P$1,0),FALSE)</f>
        <v>1</v>
      </c>
      <c r="L9195" s="82">
        <f t="shared" si="431"/>
        <v>-3.0051399999999999</v>
      </c>
      <c r="M9195" s="82">
        <f>((E9195/$F$1)*VLOOKUP(N9195,Currecny_M!$A$1:$P$10,MATCH(Database!C9195,Currecny_M!$A$1:$P$1,0),FALSE))/VLOOKUP('Cover page'!$B$6,Currecny_M!$A$1:$P$10,MATCH(Database!C9195,Currecny_M!$A$1:$P$1,0),FALSE)</f>
        <v>-3.0051399999999999</v>
      </c>
      <c r="N9195" s="6" t="str">
        <f>VLOOKUP(B9195,Master!$A$2:$C$11,3,FALSE)</f>
        <v>USD</v>
      </c>
      <c r="O9195" s="6" t="str">
        <f>VLOOKUP(B9195,Master!$A$2:$C$11,2,FALSE)</f>
        <v>America</v>
      </c>
      <c r="Q9195" s="39" t="str">
        <f>VLOOKUP(D9195,GL_Master!$A$1:$D$80,2,FALSE)</f>
        <v>BS</v>
      </c>
      <c r="R9195" s="39" t="str">
        <f>VLOOKUP(D9195,GL_Master!$A$1:$D$80,3,FALSE)</f>
        <v>Gross Block</v>
      </c>
      <c r="S9195" s="39" t="str">
        <f>VLOOKUP(D9195,GL_Master!$A$1:$D$80,4,FALSE)</f>
        <v>Tangible Fixed assets</v>
      </c>
    </row>
    <row r="9196" spans="1:19" x14ac:dyDescent="0.25">
      <c r="A9196" s="39" t="s">
        <v>262</v>
      </c>
      <c r="B9196" s="39" t="s">
        <v>235</v>
      </c>
      <c r="C9196" s="7">
        <v>44166</v>
      </c>
      <c r="D9196" s="39" t="s">
        <v>76</v>
      </c>
      <c r="E9196" s="39">
        <v>884</v>
      </c>
      <c r="F9196" s="82">
        <f t="shared" si="429"/>
        <v>0.88400000000000001</v>
      </c>
      <c r="G9196" s="39">
        <f>VLOOKUP(N9196,Currecny_M!$A$1:$P$10,2,FALSE)</f>
        <v>75</v>
      </c>
      <c r="H9196" s="39">
        <f>MATCH(C9196,Currecny_M!$A$1:$P$1,0)</f>
        <v>10</v>
      </c>
      <c r="I9196" s="39">
        <f>VLOOKUP(N9196,Currecny_M!$A$1:$P$10,MATCH(Database!C9196,Currecny_M!$A$1:$P$1,0),FALSE)</f>
        <v>81.22</v>
      </c>
      <c r="J9196" s="82">
        <f t="shared" si="430"/>
        <v>71.798479999999998</v>
      </c>
      <c r="K9196" s="39">
        <f>VLOOKUP('Cover page'!$B$6,Currecny_M!$A$1:$P$10,MATCH(Database!C9196,Currecny_M!$A$1:$P$1,0),FALSE)</f>
        <v>1</v>
      </c>
      <c r="L9196" s="82">
        <f t="shared" si="431"/>
        <v>71.798479999999998</v>
      </c>
      <c r="M9196" s="82">
        <f>((E9196/$F$1)*VLOOKUP(N9196,Currecny_M!$A$1:$P$10,MATCH(Database!C9196,Currecny_M!$A$1:$P$1,0),FALSE))/VLOOKUP('Cover page'!$B$6,Currecny_M!$A$1:$P$10,MATCH(Database!C9196,Currecny_M!$A$1:$P$1,0),FALSE)</f>
        <v>71.798479999999998</v>
      </c>
      <c r="N9196" s="6" t="str">
        <f>VLOOKUP(B9196,Master!$A$2:$C$11,3,FALSE)</f>
        <v>USD</v>
      </c>
      <c r="O9196" s="6" t="str">
        <f>VLOOKUP(B9196,Master!$A$2:$C$11,2,FALSE)</f>
        <v>America</v>
      </c>
      <c r="Q9196" s="39" t="str">
        <f>VLOOKUP(D9196,GL_Master!$A$1:$D$80,2,FALSE)</f>
        <v>BS</v>
      </c>
      <c r="R9196" s="39" t="str">
        <f>VLOOKUP(D9196,GL_Master!$A$1:$D$80,3,FALSE)</f>
        <v>Inventories</v>
      </c>
      <c r="S9196" s="39" t="str">
        <f>VLOOKUP(D9196,GL_Master!$A$1:$D$80,4,FALSE)</f>
        <v>Inventory</v>
      </c>
    </row>
    <row r="9197" spans="1:19" x14ac:dyDescent="0.25">
      <c r="A9197" s="39" t="s">
        <v>262</v>
      </c>
      <c r="B9197" s="39" t="s">
        <v>235</v>
      </c>
      <c r="C9197" s="7">
        <v>44166</v>
      </c>
      <c r="D9197" s="39" t="s">
        <v>77</v>
      </c>
      <c r="E9197" s="39">
        <v>2228</v>
      </c>
      <c r="F9197" s="82">
        <f t="shared" si="429"/>
        <v>2.2280000000000002</v>
      </c>
      <c r="G9197" s="39">
        <f>VLOOKUP(N9197,Currecny_M!$A$1:$P$10,2,FALSE)</f>
        <v>75</v>
      </c>
      <c r="H9197" s="39">
        <f>MATCH(C9197,Currecny_M!$A$1:$P$1,0)</f>
        <v>10</v>
      </c>
      <c r="I9197" s="39">
        <f>VLOOKUP(N9197,Currecny_M!$A$1:$P$10,MATCH(Database!C9197,Currecny_M!$A$1:$P$1,0),FALSE)</f>
        <v>81.22</v>
      </c>
      <c r="J9197" s="82">
        <f t="shared" si="430"/>
        <v>180.95816000000002</v>
      </c>
      <c r="K9197" s="39">
        <f>VLOOKUP('Cover page'!$B$6,Currecny_M!$A$1:$P$10,MATCH(Database!C9197,Currecny_M!$A$1:$P$1,0),FALSE)</f>
        <v>1</v>
      </c>
      <c r="L9197" s="82">
        <f t="shared" si="431"/>
        <v>180.95816000000002</v>
      </c>
      <c r="M9197" s="82">
        <f>((E9197/$F$1)*VLOOKUP(N9197,Currecny_M!$A$1:$P$10,MATCH(Database!C9197,Currecny_M!$A$1:$P$1,0),FALSE))/VLOOKUP('Cover page'!$B$6,Currecny_M!$A$1:$P$10,MATCH(Database!C9197,Currecny_M!$A$1:$P$1,0),FALSE)</f>
        <v>180.95816000000002</v>
      </c>
      <c r="N9197" s="6" t="str">
        <f>VLOOKUP(B9197,Master!$A$2:$C$11,3,FALSE)</f>
        <v>USD</v>
      </c>
      <c r="O9197" s="6" t="str">
        <f>VLOOKUP(B9197,Master!$A$2:$C$11,2,FALSE)</f>
        <v>America</v>
      </c>
      <c r="Q9197" s="39" t="str">
        <f>VLOOKUP(D9197,GL_Master!$A$1:$D$80,2,FALSE)</f>
        <v>BS</v>
      </c>
      <c r="R9197" s="39" t="str">
        <f>VLOOKUP(D9197,GL_Master!$A$1:$D$80,3,FALSE)</f>
        <v>Inventories</v>
      </c>
      <c r="S9197" s="39" t="str">
        <f>VLOOKUP(D9197,GL_Master!$A$1:$D$80,4,FALSE)</f>
        <v>Inventory</v>
      </c>
    </row>
    <row r="9198" spans="1:19" x14ac:dyDescent="0.25">
      <c r="A9198" s="39" t="s">
        <v>262</v>
      </c>
      <c r="B9198" s="39" t="s">
        <v>235</v>
      </c>
      <c r="C9198" s="7">
        <v>44166</v>
      </c>
      <c r="D9198" s="39" t="s">
        <v>2</v>
      </c>
      <c r="E9198" s="39">
        <v>240814</v>
      </c>
      <c r="F9198" s="82">
        <f t="shared" si="429"/>
        <v>240.81399999999999</v>
      </c>
      <c r="G9198" s="39">
        <f>VLOOKUP(N9198,Currecny_M!$A$1:$P$10,2,FALSE)</f>
        <v>75</v>
      </c>
      <c r="H9198" s="39">
        <f>MATCH(C9198,Currecny_M!$A$1:$P$1,0)</f>
        <v>10</v>
      </c>
      <c r="I9198" s="39">
        <f>VLOOKUP(N9198,Currecny_M!$A$1:$P$10,MATCH(Database!C9198,Currecny_M!$A$1:$P$1,0),FALSE)</f>
        <v>81.22</v>
      </c>
      <c r="J9198" s="82">
        <f t="shared" si="430"/>
        <v>19558.913079999998</v>
      </c>
      <c r="K9198" s="39">
        <f>VLOOKUP('Cover page'!$B$6,Currecny_M!$A$1:$P$10,MATCH(Database!C9198,Currecny_M!$A$1:$P$1,0),FALSE)</f>
        <v>1</v>
      </c>
      <c r="L9198" s="82">
        <f t="shared" si="431"/>
        <v>19558.913079999998</v>
      </c>
      <c r="M9198" s="82">
        <f>((E9198/$F$1)*VLOOKUP(N9198,Currecny_M!$A$1:$P$10,MATCH(Database!C9198,Currecny_M!$A$1:$P$1,0),FALSE))/VLOOKUP('Cover page'!$B$6,Currecny_M!$A$1:$P$10,MATCH(Database!C9198,Currecny_M!$A$1:$P$1,0),FALSE)</f>
        <v>19558.913079999998</v>
      </c>
      <c r="N9198" s="6" t="str">
        <f>VLOOKUP(B9198,Master!$A$2:$C$11,3,FALSE)</f>
        <v>USD</v>
      </c>
      <c r="O9198" s="6" t="str">
        <f>VLOOKUP(B9198,Master!$A$2:$C$11,2,FALSE)</f>
        <v>America</v>
      </c>
      <c r="Q9198" s="39" t="str">
        <f>VLOOKUP(D9198,GL_Master!$A$1:$D$80,2,FALSE)</f>
        <v>BS</v>
      </c>
      <c r="R9198" s="39" t="str">
        <f>VLOOKUP(D9198,GL_Master!$A$1:$D$80,3,FALSE)</f>
        <v>Trade receivables</v>
      </c>
      <c r="S9198" s="39" t="str">
        <f>VLOOKUP(D9198,GL_Master!$A$1:$D$80,4,FALSE)</f>
        <v>Unsecured, considered good</v>
      </c>
    </row>
    <row r="9199" spans="1:19" x14ac:dyDescent="0.25">
      <c r="A9199" s="39" t="s">
        <v>262</v>
      </c>
      <c r="B9199" s="39" t="s">
        <v>235</v>
      </c>
      <c r="C9199" s="7">
        <v>44166</v>
      </c>
      <c r="D9199" s="39" t="s">
        <v>78</v>
      </c>
      <c r="E9199" s="39">
        <v>35</v>
      </c>
      <c r="F9199" s="82">
        <f t="shared" si="429"/>
        <v>3.5000000000000003E-2</v>
      </c>
      <c r="G9199" s="39">
        <f>VLOOKUP(N9199,Currecny_M!$A$1:$P$10,2,FALSE)</f>
        <v>75</v>
      </c>
      <c r="H9199" s="39">
        <f>MATCH(C9199,Currecny_M!$A$1:$P$1,0)</f>
        <v>10</v>
      </c>
      <c r="I9199" s="39">
        <f>VLOOKUP(N9199,Currecny_M!$A$1:$P$10,MATCH(Database!C9199,Currecny_M!$A$1:$P$1,0),FALSE)</f>
        <v>81.22</v>
      </c>
      <c r="J9199" s="82">
        <f t="shared" si="430"/>
        <v>2.8427000000000002</v>
      </c>
      <c r="K9199" s="39">
        <f>VLOOKUP('Cover page'!$B$6,Currecny_M!$A$1:$P$10,MATCH(Database!C9199,Currecny_M!$A$1:$P$1,0),FALSE)</f>
        <v>1</v>
      </c>
      <c r="L9199" s="82">
        <f t="shared" si="431"/>
        <v>2.8427000000000002</v>
      </c>
      <c r="M9199" s="82">
        <f>((E9199/$F$1)*VLOOKUP(N9199,Currecny_M!$A$1:$P$10,MATCH(Database!C9199,Currecny_M!$A$1:$P$1,0),FALSE))/VLOOKUP('Cover page'!$B$6,Currecny_M!$A$1:$P$10,MATCH(Database!C9199,Currecny_M!$A$1:$P$1,0),FALSE)</f>
        <v>2.8427000000000002</v>
      </c>
      <c r="N9199" s="6" t="str">
        <f>VLOOKUP(B9199,Master!$A$2:$C$11,3,FALSE)</f>
        <v>USD</v>
      </c>
      <c r="O9199" s="6" t="str">
        <f>VLOOKUP(B9199,Master!$A$2:$C$11,2,FALSE)</f>
        <v>America</v>
      </c>
      <c r="Q9199" s="39" t="str">
        <f>VLOOKUP(D9199,GL_Master!$A$1:$D$80,2,FALSE)</f>
        <v>BS</v>
      </c>
      <c r="R9199" s="39" t="str">
        <f>VLOOKUP(D9199,GL_Master!$A$1:$D$80,3,FALSE)</f>
        <v>Cash &amp; Bank Balances</v>
      </c>
      <c r="S9199" s="39" t="str">
        <f>VLOOKUP(D9199,GL_Master!$A$1:$D$80,4,FALSE)</f>
        <v>Cash In hand</v>
      </c>
    </row>
    <row r="9200" spans="1:19" x14ac:dyDescent="0.25">
      <c r="A9200" s="39" t="s">
        <v>262</v>
      </c>
      <c r="B9200" s="39" t="s">
        <v>235</v>
      </c>
      <c r="C9200" s="7">
        <v>44166</v>
      </c>
      <c r="D9200" s="39" t="s">
        <v>79</v>
      </c>
      <c r="E9200" s="39">
        <v>-9273</v>
      </c>
      <c r="F9200" s="82">
        <f t="shared" si="429"/>
        <v>-9.2729999999999997</v>
      </c>
      <c r="G9200" s="39">
        <f>VLOOKUP(N9200,Currecny_M!$A$1:$P$10,2,FALSE)</f>
        <v>75</v>
      </c>
      <c r="H9200" s="39">
        <f>MATCH(C9200,Currecny_M!$A$1:$P$1,0)</f>
        <v>10</v>
      </c>
      <c r="I9200" s="39">
        <f>VLOOKUP(N9200,Currecny_M!$A$1:$P$10,MATCH(Database!C9200,Currecny_M!$A$1:$P$1,0),FALSE)</f>
        <v>81.22</v>
      </c>
      <c r="J9200" s="82">
        <f t="shared" si="430"/>
        <v>-753.15305999999998</v>
      </c>
      <c r="K9200" s="39">
        <f>VLOOKUP('Cover page'!$B$6,Currecny_M!$A$1:$P$10,MATCH(Database!C9200,Currecny_M!$A$1:$P$1,0),FALSE)</f>
        <v>1</v>
      </c>
      <c r="L9200" s="82">
        <f t="shared" si="431"/>
        <v>-753.15305999999998</v>
      </c>
      <c r="M9200" s="82">
        <f>((E9200/$F$1)*VLOOKUP(N9200,Currecny_M!$A$1:$P$10,MATCH(Database!C9200,Currecny_M!$A$1:$P$1,0),FALSE))/VLOOKUP('Cover page'!$B$6,Currecny_M!$A$1:$P$10,MATCH(Database!C9200,Currecny_M!$A$1:$P$1,0),FALSE)</f>
        <v>-753.15305999999998</v>
      </c>
      <c r="N9200" s="6" t="str">
        <f>VLOOKUP(B9200,Master!$A$2:$C$11,3,FALSE)</f>
        <v>USD</v>
      </c>
      <c r="O9200" s="6" t="str">
        <f>VLOOKUP(B9200,Master!$A$2:$C$11,2,FALSE)</f>
        <v>America</v>
      </c>
      <c r="Q9200" s="39" t="str">
        <f>VLOOKUP(D9200,GL_Master!$A$1:$D$80,2,FALSE)</f>
        <v>BS</v>
      </c>
      <c r="R9200" s="39" t="str">
        <f>VLOOKUP(D9200,GL_Master!$A$1:$D$80,3,FALSE)</f>
        <v>Loan Fund</v>
      </c>
      <c r="S9200" s="39" t="str">
        <f>VLOOKUP(D9200,GL_Master!$A$1:$D$80,4,FALSE)</f>
        <v>Term Loan</v>
      </c>
    </row>
    <row r="9201" spans="1:19" x14ac:dyDescent="0.25">
      <c r="A9201" s="39" t="s">
        <v>262</v>
      </c>
      <c r="B9201" s="39" t="s">
        <v>235</v>
      </c>
      <c r="C9201" s="7">
        <v>44166</v>
      </c>
      <c r="D9201" s="39" t="s">
        <v>80</v>
      </c>
      <c r="E9201" s="39">
        <v>267</v>
      </c>
      <c r="F9201" s="82">
        <f t="shared" si="429"/>
        <v>0.26700000000000002</v>
      </c>
      <c r="G9201" s="39">
        <f>VLOOKUP(N9201,Currecny_M!$A$1:$P$10,2,FALSE)</f>
        <v>75</v>
      </c>
      <c r="H9201" s="39">
        <f>MATCH(C9201,Currecny_M!$A$1:$P$1,0)</f>
        <v>10</v>
      </c>
      <c r="I9201" s="39">
        <f>VLOOKUP(N9201,Currecny_M!$A$1:$P$10,MATCH(Database!C9201,Currecny_M!$A$1:$P$1,0),FALSE)</f>
        <v>81.22</v>
      </c>
      <c r="J9201" s="82">
        <f t="shared" si="430"/>
        <v>21.685740000000003</v>
      </c>
      <c r="K9201" s="39">
        <f>VLOOKUP('Cover page'!$B$6,Currecny_M!$A$1:$P$10,MATCH(Database!C9201,Currecny_M!$A$1:$P$1,0),FALSE)</f>
        <v>1</v>
      </c>
      <c r="L9201" s="82">
        <f t="shared" si="431"/>
        <v>21.685740000000003</v>
      </c>
      <c r="M9201" s="82">
        <f>((E9201/$F$1)*VLOOKUP(N9201,Currecny_M!$A$1:$P$10,MATCH(Database!C9201,Currecny_M!$A$1:$P$1,0),FALSE))/VLOOKUP('Cover page'!$B$6,Currecny_M!$A$1:$P$10,MATCH(Database!C9201,Currecny_M!$A$1:$P$1,0),FALSE)</f>
        <v>21.685740000000003</v>
      </c>
      <c r="N9201" s="6" t="str">
        <f>VLOOKUP(B9201,Master!$A$2:$C$11,3,FALSE)</f>
        <v>USD</v>
      </c>
      <c r="O9201" s="6" t="str">
        <f>VLOOKUP(B9201,Master!$A$2:$C$11,2,FALSE)</f>
        <v>America</v>
      </c>
      <c r="Q9201" s="39" t="str">
        <f>VLOOKUP(D9201,GL_Master!$A$1:$D$80,2,FALSE)</f>
        <v>BS</v>
      </c>
      <c r="R9201" s="39" t="str">
        <f>VLOOKUP(D9201,GL_Master!$A$1:$D$80,3,FALSE)</f>
        <v>Cash &amp; Bank Balances</v>
      </c>
      <c r="S9201" s="39" t="str">
        <f>VLOOKUP(D9201,GL_Master!$A$1:$D$80,4,FALSE)</f>
        <v xml:space="preserve">      On Current Accounts</v>
      </c>
    </row>
    <row r="9202" spans="1:19" x14ac:dyDescent="0.25">
      <c r="A9202" s="39" t="s">
        <v>262</v>
      </c>
      <c r="B9202" s="39" t="s">
        <v>235</v>
      </c>
      <c r="C9202" s="7">
        <v>44166</v>
      </c>
      <c r="D9202" s="39" t="s">
        <v>81</v>
      </c>
      <c r="E9202" s="39">
        <v>18520</v>
      </c>
      <c r="F9202" s="82">
        <f t="shared" si="429"/>
        <v>18.52</v>
      </c>
      <c r="G9202" s="39">
        <f>VLOOKUP(N9202,Currecny_M!$A$1:$P$10,2,FALSE)</f>
        <v>75</v>
      </c>
      <c r="H9202" s="39">
        <f>MATCH(C9202,Currecny_M!$A$1:$P$1,0)</f>
        <v>10</v>
      </c>
      <c r="I9202" s="39">
        <f>VLOOKUP(N9202,Currecny_M!$A$1:$P$10,MATCH(Database!C9202,Currecny_M!$A$1:$P$1,0),FALSE)</f>
        <v>81.22</v>
      </c>
      <c r="J9202" s="82">
        <f t="shared" si="430"/>
        <v>1504.1943999999999</v>
      </c>
      <c r="K9202" s="39">
        <f>VLOOKUP('Cover page'!$B$6,Currecny_M!$A$1:$P$10,MATCH(Database!C9202,Currecny_M!$A$1:$P$1,0),FALSE)</f>
        <v>1</v>
      </c>
      <c r="L9202" s="82">
        <f t="shared" si="431"/>
        <v>1504.1943999999999</v>
      </c>
      <c r="M9202" s="82">
        <f>((E9202/$F$1)*VLOOKUP(N9202,Currecny_M!$A$1:$P$10,MATCH(Database!C9202,Currecny_M!$A$1:$P$1,0),FALSE))/VLOOKUP('Cover page'!$B$6,Currecny_M!$A$1:$P$10,MATCH(Database!C9202,Currecny_M!$A$1:$P$1,0),FALSE)</f>
        <v>1504.1943999999999</v>
      </c>
      <c r="N9202" s="6" t="str">
        <f>VLOOKUP(B9202,Master!$A$2:$C$11,3,FALSE)</f>
        <v>USD</v>
      </c>
      <c r="O9202" s="6" t="str">
        <f>VLOOKUP(B9202,Master!$A$2:$C$11,2,FALSE)</f>
        <v>America</v>
      </c>
      <c r="Q9202" s="39" t="str">
        <f>VLOOKUP(D9202,GL_Master!$A$1:$D$80,2,FALSE)</f>
        <v>BS</v>
      </c>
      <c r="R9202" s="39" t="str">
        <f>VLOOKUP(D9202,GL_Master!$A$1:$D$80,3,FALSE)</f>
        <v>Other Current Assets</v>
      </c>
      <c r="S9202" s="39" t="str">
        <f>VLOOKUP(D9202,GL_Master!$A$1:$D$80,4,FALSE)</f>
        <v>Advance tax recoverable (net of provision )</v>
      </c>
    </row>
    <row r="9203" spans="1:19" x14ac:dyDescent="0.25">
      <c r="A9203" s="39" t="s">
        <v>262</v>
      </c>
      <c r="B9203" s="39" t="s">
        <v>235</v>
      </c>
      <c r="C9203" s="7">
        <v>44166</v>
      </c>
      <c r="D9203" s="39" t="s">
        <v>19</v>
      </c>
      <c r="E9203" s="39">
        <v>184</v>
      </c>
      <c r="F9203" s="82">
        <f t="shared" si="429"/>
        <v>0.184</v>
      </c>
      <c r="G9203" s="39">
        <f>VLOOKUP(N9203,Currecny_M!$A$1:$P$10,2,FALSE)</f>
        <v>75</v>
      </c>
      <c r="H9203" s="39">
        <f>MATCH(C9203,Currecny_M!$A$1:$P$1,0)</f>
        <v>10</v>
      </c>
      <c r="I9203" s="39">
        <f>VLOOKUP(N9203,Currecny_M!$A$1:$P$10,MATCH(Database!C9203,Currecny_M!$A$1:$P$1,0),FALSE)</f>
        <v>81.22</v>
      </c>
      <c r="J9203" s="82">
        <f t="shared" si="430"/>
        <v>14.944479999999999</v>
      </c>
      <c r="K9203" s="39">
        <f>VLOOKUP('Cover page'!$B$6,Currecny_M!$A$1:$P$10,MATCH(Database!C9203,Currecny_M!$A$1:$P$1,0),FALSE)</f>
        <v>1</v>
      </c>
      <c r="L9203" s="82">
        <f t="shared" si="431"/>
        <v>14.944479999999999</v>
      </c>
      <c r="M9203" s="82">
        <f>((E9203/$F$1)*VLOOKUP(N9203,Currecny_M!$A$1:$P$10,MATCH(Database!C9203,Currecny_M!$A$1:$P$1,0),FALSE))/VLOOKUP('Cover page'!$B$6,Currecny_M!$A$1:$P$10,MATCH(Database!C9203,Currecny_M!$A$1:$P$1,0),FALSE)</f>
        <v>14.944479999999999</v>
      </c>
      <c r="N9203" s="6" t="str">
        <f>VLOOKUP(B9203,Master!$A$2:$C$11,3,FALSE)</f>
        <v>USD</v>
      </c>
      <c r="O9203" s="6" t="str">
        <f>VLOOKUP(B9203,Master!$A$2:$C$11,2,FALSE)</f>
        <v>America</v>
      </c>
      <c r="Q9203" s="39" t="str">
        <f>VLOOKUP(D9203,GL_Master!$A$1:$D$80,2,FALSE)</f>
        <v>BS</v>
      </c>
      <c r="R9203" s="39" t="str">
        <f>VLOOKUP(D9203,GL_Master!$A$1:$D$80,3,FALSE)</f>
        <v>Short-term loan and advances</v>
      </c>
      <c r="S9203" s="39" t="str">
        <f>VLOOKUP(D9203,GL_Master!$A$1:$D$80,4,FALSE)</f>
        <v>Prepaid expenses</v>
      </c>
    </row>
    <row r="9204" spans="1:19" x14ac:dyDescent="0.25">
      <c r="A9204" s="39" t="s">
        <v>262</v>
      </c>
      <c r="B9204" s="39" t="s">
        <v>235</v>
      </c>
      <c r="C9204" s="7">
        <v>44166</v>
      </c>
      <c r="D9204" s="39" t="s">
        <v>82</v>
      </c>
      <c r="E9204" s="39">
        <v>1891</v>
      </c>
      <c r="F9204" s="82">
        <f t="shared" si="429"/>
        <v>1.891</v>
      </c>
      <c r="G9204" s="39">
        <f>VLOOKUP(N9204,Currecny_M!$A$1:$P$10,2,FALSE)</f>
        <v>75</v>
      </c>
      <c r="H9204" s="39">
        <f>MATCH(C9204,Currecny_M!$A$1:$P$1,0)</f>
        <v>10</v>
      </c>
      <c r="I9204" s="39">
        <f>VLOOKUP(N9204,Currecny_M!$A$1:$P$10,MATCH(Database!C9204,Currecny_M!$A$1:$P$1,0),FALSE)</f>
        <v>81.22</v>
      </c>
      <c r="J9204" s="82">
        <f t="shared" si="430"/>
        <v>153.58702</v>
      </c>
      <c r="K9204" s="39">
        <f>VLOOKUP('Cover page'!$B$6,Currecny_M!$A$1:$P$10,MATCH(Database!C9204,Currecny_M!$A$1:$P$1,0),FALSE)</f>
        <v>1</v>
      </c>
      <c r="L9204" s="82">
        <f t="shared" si="431"/>
        <v>153.58702</v>
      </c>
      <c r="M9204" s="82">
        <f>((E9204/$F$1)*VLOOKUP(N9204,Currecny_M!$A$1:$P$10,MATCH(Database!C9204,Currecny_M!$A$1:$P$1,0),FALSE))/VLOOKUP('Cover page'!$B$6,Currecny_M!$A$1:$P$10,MATCH(Database!C9204,Currecny_M!$A$1:$P$1,0),FALSE)</f>
        <v>153.58702</v>
      </c>
      <c r="N9204" s="6" t="str">
        <f>VLOOKUP(B9204,Master!$A$2:$C$11,3,FALSE)</f>
        <v>USD</v>
      </c>
      <c r="O9204" s="6" t="str">
        <f>VLOOKUP(B9204,Master!$A$2:$C$11,2,FALSE)</f>
        <v>America</v>
      </c>
      <c r="Q9204" s="39" t="str">
        <f>VLOOKUP(D9204,GL_Master!$A$1:$D$80,2,FALSE)</f>
        <v>BS</v>
      </c>
      <c r="R9204" s="39" t="str">
        <f>VLOOKUP(D9204,GL_Master!$A$1:$D$80,3,FALSE)</f>
        <v>Short-term loan and advances</v>
      </c>
      <c r="S9204" s="39" t="str">
        <f>VLOOKUP(D9204,GL_Master!$A$1:$D$80,4,FALSE)</f>
        <v>Advance to vendor/employees</v>
      </c>
    </row>
    <row r="9205" spans="1:19" x14ac:dyDescent="0.25">
      <c r="A9205" s="39" t="s">
        <v>262</v>
      </c>
      <c r="B9205" s="39" t="s">
        <v>235</v>
      </c>
      <c r="C9205" s="7">
        <v>44166</v>
      </c>
      <c r="D9205" s="39" t="s">
        <v>83</v>
      </c>
      <c r="E9205" s="39">
        <v>1298</v>
      </c>
      <c r="F9205" s="82">
        <f t="shared" si="429"/>
        <v>1.298</v>
      </c>
      <c r="G9205" s="39">
        <f>VLOOKUP(N9205,Currecny_M!$A$1:$P$10,2,FALSE)</f>
        <v>75</v>
      </c>
      <c r="H9205" s="39">
        <f>MATCH(C9205,Currecny_M!$A$1:$P$1,0)</f>
        <v>10</v>
      </c>
      <c r="I9205" s="39">
        <f>VLOOKUP(N9205,Currecny_M!$A$1:$P$10,MATCH(Database!C9205,Currecny_M!$A$1:$P$1,0),FALSE)</f>
        <v>81.22</v>
      </c>
      <c r="J9205" s="82">
        <f t="shared" si="430"/>
        <v>105.42356000000001</v>
      </c>
      <c r="K9205" s="39">
        <f>VLOOKUP('Cover page'!$B$6,Currecny_M!$A$1:$P$10,MATCH(Database!C9205,Currecny_M!$A$1:$P$1,0),FALSE)</f>
        <v>1</v>
      </c>
      <c r="L9205" s="82">
        <f t="shared" si="431"/>
        <v>105.42356000000001</v>
      </c>
      <c r="M9205" s="82">
        <f>((E9205/$F$1)*VLOOKUP(N9205,Currecny_M!$A$1:$P$10,MATCH(Database!C9205,Currecny_M!$A$1:$P$1,0),FALSE))/VLOOKUP('Cover page'!$B$6,Currecny_M!$A$1:$P$10,MATCH(Database!C9205,Currecny_M!$A$1:$P$1,0),FALSE)</f>
        <v>105.42356000000001</v>
      </c>
      <c r="N9205" s="6" t="str">
        <f>VLOOKUP(B9205,Master!$A$2:$C$11,3,FALSE)</f>
        <v>USD</v>
      </c>
      <c r="O9205" s="6" t="str">
        <f>VLOOKUP(B9205,Master!$A$2:$C$11,2,FALSE)</f>
        <v>America</v>
      </c>
      <c r="Q9205" s="39" t="str">
        <f>VLOOKUP(D9205,GL_Master!$A$1:$D$80,2,FALSE)</f>
        <v>BS</v>
      </c>
      <c r="R9205" s="39" t="str">
        <f>VLOOKUP(D9205,GL_Master!$A$1:$D$80,3,FALSE)</f>
        <v>Other Current Assets</v>
      </c>
      <c r="S9205" s="39" t="str">
        <f>VLOOKUP(D9205,GL_Master!$A$1:$D$80,4,FALSE)</f>
        <v>Security deposits ( Unsecured, considered good)</v>
      </c>
    </row>
    <row r="9206" spans="1:19" x14ac:dyDescent="0.25">
      <c r="A9206" s="39" t="s">
        <v>262</v>
      </c>
      <c r="B9206" s="39" t="s">
        <v>235</v>
      </c>
      <c r="C9206" s="7">
        <v>44166</v>
      </c>
      <c r="D9206" s="39" t="s">
        <v>246</v>
      </c>
      <c r="E9206" s="39">
        <v>-160896</v>
      </c>
      <c r="F9206" s="82">
        <f t="shared" si="429"/>
        <v>-160.89599999999999</v>
      </c>
      <c r="G9206" s="39">
        <f>VLOOKUP(N9206,Currecny_M!$A$1:$P$10,2,FALSE)</f>
        <v>75</v>
      </c>
      <c r="H9206" s="39">
        <f>MATCH(C9206,Currecny_M!$A$1:$P$1,0)</f>
        <v>10</v>
      </c>
      <c r="I9206" s="39">
        <f>VLOOKUP(N9206,Currecny_M!$A$1:$P$10,MATCH(Database!C9206,Currecny_M!$A$1:$P$1,0),FALSE)</f>
        <v>81.22</v>
      </c>
      <c r="J9206" s="82">
        <f t="shared" si="430"/>
        <v>-13067.973119999999</v>
      </c>
      <c r="K9206" s="39">
        <f>VLOOKUP('Cover page'!$B$6,Currecny_M!$A$1:$P$10,MATCH(Database!C9206,Currecny_M!$A$1:$P$1,0),FALSE)</f>
        <v>1</v>
      </c>
      <c r="L9206" s="82">
        <f t="shared" si="431"/>
        <v>-13067.973119999999</v>
      </c>
      <c r="M9206" s="82">
        <f>((E9206/$F$1)*VLOOKUP(N9206,Currecny_M!$A$1:$P$10,MATCH(Database!C9206,Currecny_M!$A$1:$P$1,0),FALSE))/VLOOKUP('Cover page'!$B$6,Currecny_M!$A$1:$P$10,MATCH(Database!C9206,Currecny_M!$A$1:$P$1,0),FALSE)</f>
        <v>-13067.973119999999</v>
      </c>
      <c r="N9206" s="6" t="str">
        <f>VLOOKUP(B9206,Master!$A$2:$C$11,3,FALSE)</f>
        <v>USD</v>
      </c>
      <c r="O9206" s="6" t="str">
        <f>VLOOKUP(B9206,Master!$A$2:$C$11,2,FALSE)</f>
        <v>America</v>
      </c>
      <c r="Q9206" s="39" t="str">
        <f>VLOOKUP(D9206,GL_Master!$A$1:$D$80,2,FALSE)</f>
        <v>PL</v>
      </c>
      <c r="R9206" s="39" t="str">
        <f>VLOOKUP(D9206,GL_Master!$A$1:$D$80,3,FALSE)</f>
        <v>Revenue from Operations</v>
      </c>
      <c r="S9206" s="39" t="str">
        <f>VLOOKUP(D9206,GL_Master!$A$1:$D$80,4,FALSE)</f>
        <v>Contract revenue</v>
      </c>
    </row>
    <row r="9207" spans="1:19" x14ac:dyDescent="0.25">
      <c r="A9207" s="39" t="s">
        <v>262</v>
      </c>
      <c r="B9207" s="39" t="s">
        <v>235</v>
      </c>
      <c r="C9207" s="7">
        <v>44166</v>
      </c>
      <c r="D9207" s="39" t="s">
        <v>134</v>
      </c>
      <c r="E9207" s="39">
        <v>-1236</v>
      </c>
      <c r="F9207" s="82">
        <f t="shared" si="429"/>
        <v>-1.236</v>
      </c>
      <c r="G9207" s="39">
        <f>VLOOKUP(N9207,Currecny_M!$A$1:$P$10,2,FALSE)</f>
        <v>75</v>
      </c>
      <c r="H9207" s="39">
        <f>MATCH(C9207,Currecny_M!$A$1:$P$1,0)</f>
        <v>10</v>
      </c>
      <c r="I9207" s="39">
        <f>VLOOKUP(N9207,Currecny_M!$A$1:$P$10,MATCH(Database!C9207,Currecny_M!$A$1:$P$1,0),FALSE)</f>
        <v>81.22</v>
      </c>
      <c r="J9207" s="82">
        <f t="shared" si="430"/>
        <v>-100.38791999999999</v>
      </c>
      <c r="K9207" s="39">
        <f>VLOOKUP('Cover page'!$B$6,Currecny_M!$A$1:$P$10,MATCH(Database!C9207,Currecny_M!$A$1:$P$1,0),FALSE)</f>
        <v>1</v>
      </c>
      <c r="L9207" s="82">
        <f t="shared" si="431"/>
        <v>-100.38791999999999</v>
      </c>
      <c r="M9207" s="82">
        <f>((E9207/$F$1)*VLOOKUP(N9207,Currecny_M!$A$1:$P$10,MATCH(Database!C9207,Currecny_M!$A$1:$P$1,0),FALSE))/VLOOKUP('Cover page'!$B$6,Currecny_M!$A$1:$P$10,MATCH(Database!C9207,Currecny_M!$A$1:$P$1,0),FALSE)</f>
        <v>-100.38791999999999</v>
      </c>
      <c r="N9207" s="6" t="str">
        <f>VLOOKUP(B9207,Master!$A$2:$C$11,3,FALSE)</f>
        <v>USD</v>
      </c>
      <c r="O9207" s="6" t="str">
        <f>VLOOKUP(B9207,Master!$A$2:$C$11,2,FALSE)</f>
        <v>America</v>
      </c>
      <c r="Q9207" s="39" t="str">
        <f>VLOOKUP(D9207,GL_Master!$A$1:$D$80,2,FALSE)</f>
        <v>PL</v>
      </c>
      <c r="R9207" s="39" t="str">
        <f>VLOOKUP(D9207,GL_Master!$A$1:$D$80,3,FALSE)</f>
        <v>Other Income</v>
      </c>
      <c r="S9207" s="39" t="str">
        <f>VLOOKUP(D9207,GL_Master!$A$1:$D$80,4,FALSE)</f>
        <v>Other Income</v>
      </c>
    </row>
    <row r="9208" spans="1:19" x14ac:dyDescent="0.25">
      <c r="A9208" s="39" t="s">
        <v>262</v>
      </c>
      <c r="B9208" s="39" t="s">
        <v>235</v>
      </c>
      <c r="C9208" s="7">
        <v>44166</v>
      </c>
      <c r="D9208" s="39" t="s">
        <v>86</v>
      </c>
      <c r="E9208" s="39">
        <v>74</v>
      </c>
      <c r="F9208" s="82">
        <f t="shared" si="429"/>
        <v>7.3999999999999996E-2</v>
      </c>
      <c r="G9208" s="39">
        <f>VLOOKUP(N9208,Currecny_M!$A$1:$P$10,2,FALSE)</f>
        <v>75</v>
      </c>
      <c r="H9208" s="39">
        <f>MATCH(C9208,Currecny_M!$A$1:$P$1,0)</f>
        <v>10</v>
      </c>
      <c r="I9208" s="39">
        <f>VLOOKUP(N9208,Currecny_M!$A$1:$P$10,MATCH(Database!C9208,Currecny_M!$A$1:$P$1,0),FALSE)</f>
        <v>81.22</v>
      </c>
      <c r="J9208" s="82">
        <f t="shared" si="430"/>
        <v>6.0102799999999998</v>
      </c>
      <c r="K9208" s="39">
        <f>VLOOKUP('Cover page'!$B$6,Currecny_M!$A$1:$P$10,MATCH(Database!C9208,Currecny_M!$A$1:$P$1,0),FALSE)</f>
        <v>1</v>
      </c>
      <c r="L9208" s="82">
        <f t="shared" si="431"/>
        <v>6.0102799999999998</v>
      </c>
      <c r="M9208" s="82">
        <f>((E9208/$F$1)*VLOOKUP(N9208,Currecny_M!$A$1:$P$10,MATCH(Database!C9208,Currecny_M!$A$1:$P$1,0),FALSE))/VLOOKUP('Cover page'!$B$6,Currecny_M!$A$1:$P$10,MATCH(Database!C9208,Currecny_M!$A$1:$P$1,0),FALSE)</f>
        <v>6.0102799999999998</v>
      </c>
      <c r="N9208" s="6" t="str">
        <f>VLOOKUP(B9208,Master!$A$2:$C$11,3,FALSE)</f>
        <v>USD</v>
      </c>
      <c r="O9208" s="6" t="str">
        <f>VLOOKUP(B9208,Master!$A$2:$C$11,2,FALSE)</f>
        <v>America</v>
      </c>
      <c r="Q9208" s="39" t="str">
        <f>VLOOKUP(D9208,GL_Master!$A$1:$D$80,2,FALSE)</f>
        <v>PL</v>
      </c>
      <c r="R9208" s="39" t="str">
        <f>VLOOKUP(D9208,GL_Master!$A$1:$D$80,3,FALSE)</f>
        <v>COGS</v>
      </c>
      <c r="S9208" s="39" t="str">
        <f>VLOOKUP(D9208,GL_Master!$A$1:$D$80,4,FALSE)</f>
        <v>Purchase of other traded goods</v>
      </c>
    </row>
    <row r="9209" spans="1:19" x14ac:dyDescent="0.25">
      <c r="A9209" s="39" t="s">
        <v>262</v>
      </c>
      <c r="B9209" s="39" t="s">
        <v>235</v>
      </c>
      <c r="C9209" s="7">
        <v>44166</v>
      </c>
      <c r="D9209" s="39" t="s">
        <v>87</v>
      </c>
      <c r="E9209" s="39">
        <v>36</v>
      </c>
      <c r="F9209" s="82">
        <f t="shared" si="429"/>
        <v>3.5999999999999997E-2</v>
      </c>
      <c r="G9209" s="39">
        <f>VLOOKUP(N9209,Currecny_M!$A$1:$P$10,2,FALSE)</f>
        <v>75</v>
      </c>
      <c r="H9209" s="39">
        <f>MATCH(C9209,Currecny_M!$A$1:$P$1,0)</f>
        <v>10</v>
      </c>
      <c r="I9209" s="39">
        <f>VLOOKUP(N9209,Currecny_M!$A$1:$P$10,MATCH(Database!C9209,Currecny_M!$A$1:$P$1,0),FALSE)</f>
        <v>81.22</v>
      </c>
      <c r="J9209" s="82">
        <f t="shared" si="430"/>
        <v>2.9239199999999999</v>
      </c>
      <c r="K9209" s="39">
        <f>VLOOKUP('Cover page'!$B$6,Currecny_M!$A$1:$P$10,MATCH(Database!C9209,Currecny_M!$A$1:$P$1,0),FALSE)</f>
        <v>1</v>
      </c>
      <c r="L9209" s="82">
        <f t="shared" si="431"/>
        <v>2.9239199999999999</v>
      </c>
      <c r="M9209" s="82">
        <f>((E9209/$F$1)*VLOOKUP(N9209,Currecny_M!$A$1:$P$10,MATCH(Database!C9209,Currecny_M!$A$1:$P$1,0),FALSE))/VLOOKUP('Cover page'!$B$6,Currecny_M!$A$1:$P$10,MATCH(Database!C9209,Currecny_M!$A$1:$P$1,0),FALSE)</f>
        <v>2.9239199999999999</v>
      </c>
      <c r="N9209" s="6" t="str">
        <f>VLOOKUP(B9209,Master!$A$2:$C$11,3,FALSE)</f>
        <v>USD</v>
      </c>
      <c r="O9209" s="6" t="str">
        <f>VLOOKUP(B9209,Master!$A$2:$C$11,2,FALSE)</f>
        <v>America</v>
      </c>
      <c r="Q9209" s="39" t="str">
        <f>VLOOKUP(D9209,GL_Master!$A$1:$D$80,2,FALSE)</f>
        <v>PL</v>
      </c>
      <c r="R9209" s="39" t="str">
        <f>VLOOKUP(D9209,GL_Master!$A$1:$D$80,3,FALSE)</f>
        <v>COGS</v>
      </c>
      <c r="S9209" s="39" t="str">
        <f>VLOOKUP(D9209,GL_Master!$A$1:$D$80,4,FALSE)</f>
        <v>Civil, Installation, Commissioning and Other miscellaneous expenses</v>
      </c>
    </row>
    <row r="9210" spans="1:19" x14ac:dyDescent="0.25">
      <c r="A9210" s="39" t="s">
        <v>262</v>
      </c>
      <c r="B9210" s="39" t="s">
        <v>235</v>
      </c>
      <c r="C9210" s="7">
        <v>44166</v>
      </c>
      <c r="D9210" s="39" t="s">
        <v>88</v>
      </c>
      <c r="E9210" s="39">
        <v>114</v>
      </c>
      <c r="F9210" s="82">
        <f t="shared" si="429"/>
        <v>0.114</v>
      </c>
      <c r="G9210" s="39">
        <f>VLOOKUP(N9210,Currecny_M!$A$1:$P$10,2,FALSE)</f>
        <v>75</v>
      </c>
      <c r="H9210" s="39">
        <f>MATCH(C9210,Currecny_M!$A$1:$P$1,0)</f>
        <v>10</v>
      </c>
      <c r="I9210" s="39">
        <f>VLOOKUP(N9210,Currecny_M!$A$1:$P$10,MATCH(Database!C9210,Currecny_M!$A$1:$P$1,0),FALSE)</f>
        <v>81.22</v>
      </c>
      <c r="J9210" s="82">
        <f t="shared" si="430"/>
        <v>9.2590800000000009</v>
      </c>
      <c r="K9210" s="39">
        <f>VLOOKUP('Cover page'!$B$6,Currecny_M!$A$1:$P$10,MATCH(Database!C9210,Currecny_M!$A$1:$P$1,0),FALSE)</f>
        <v>1</v>
      </c>
      <c r="L9210" s="82">
        <f t="shared" si="431"/>
        <v>9.2590800000000009</v>
      </c>
      <c r="M9210" s="82">
        <f>((E9210/$F$1)*VLOOKUP(N9210,Currecny_M!$A$1:$P$10,MATCH(Database!C9210,Currecny_M!$A$1:$P$1,0),FALSE))/VLOOKUP('Cover page'!$B$6,Currecny_M!$A$1:$P$10,MATCH(Database!C9210,Currecny_M!$A$1:$P$1,0),FALSE)</f>
        <v>9.2590800000000009</v>
      </c>
      <c r="N9210" s="6" t="str">
        <f>VLOOKUP(B9210,Master!$A$2:$C$11,3,FALSE)</f>
        <v>USD</v>
      </c>
      <c r="O9210" s="6" t="str">
        <f>VLOOKUP(B9210,Master!$A$2:$C$11,2,FALSE)</f>
        <v>America</v>
      </c>
      <c r="Q9210" s="39" t="str">
        <f>VLOOKUP(D9210,GL_Master!$A$1:$D$80,2,FALSE)</f>
        <v>PL</v>
      </c>
      <c r="R9210" s="39" t="str">
        <f>VLOOKUP(D9210,GL_Master!$A$1:$D$80,3,FALSE)</f>
        <v>COGS</v>
      </c>
      <c r="S9210" s="39" t="str">
        <f>VLOOKUP(D9210,GL_Master!$A$1:$D$80,4,FALSE)</f>
        <v>Civil, Installation, Commissioning and Other miscellaneous expenses</v>
      </c>
    </row>
    <row r="9211" spans="1:19" x14ac:dyDescent="0.25">
      <c r="A9211" s="39" t="s">
        <v>262</v>
      </c>
      <c r="B9211" s="39" t="s">
        <v>235</v>
      </c>
      <c r="C9211" s="7">
        <v>44166</v>
      </c>
      <c r="D9211" s="39" t="s">
        <v>89</v>
      </c>
      <c r="E9211" s="39">
        <v>220</v>
      </c>
      <c r="F9211" s="82">
        <f t="shared" si="429"/>
        <v>0.22</v>
      </c>
      <c r="G9211" s="39">
        <f>VLOOKUP(N9211,Currecny_M!$A$1:$P$10,2,FALSE)</f>
        <v>75</v>
      </c>
      <c r="H9211" s="39">
        <f>MATCH(C9211,Currecny_M!$A$1:$P$1,0)</f>
        <v>10</v>
      </c>
      <c r="I9211" s="39">
        <f>VLOOKUP(N9211,Currecny_M!$A$1:$P$10,MATCH(Database!C9211,Currecny_M!$A$1:$P$1,0),FALSE)</f>
        <v>81.22</v>
      </c>
      <c r="J9211" s="82">
        <f t="shared" si="430"/>
        <v>17.868400000000001</v>
      </c>
      <c r="K9211" s="39">
        <f>VLOOKUP('Cover page'!$B$6,Currecny_M!$A$1:$P$10,MATCH(Database!C9211,Currecny_M!$A$1:$P$1,0),FALSE)</f>
        <v>1</v>
      </c>
      <c r="L9211" s="82">
        <f t="shared" si="431"/>
        <v>17.868400000000001</v>
      </c>
      <c r="M9211" s="82">
        <f>((E9211/$F$1)*VLOOKUP(N9211,Currecny_M!$A$1:$P$10,MATCH(Database!C9211,Currecny_M!$A$1:$P$1,0),FALSE))/VLOOKUP('Cover page'!$B$6,Currecny_M!$A$1:$P$10,MATCH(Database!C9211,Currecny_M!$A$1:$P$1,0),FALSE)</f>
        <v>17.868400000000001</v>
      </c>
      <c r="N9211" s="6" t="str">
        <f>VLOOKUP(B9211,Master!$A$2:$C$11,3,FALSE)</f>
        <v>USD</v>
      </c>
      <c r="O9211" s="6" t="str">
        <f>VLOOKUP(B9211,Master!$A$2:$C$11,2,FALSE)</f>
        <v>America</v>
      </c>
      <c r="Q9211" s="39" t="str">
        <f>VLOOKUP(D9211,GL_Master!$A$1:$D$80,2,FALSE)</f>
        <v>PL</v>
      </c>
      <c r="R9211" s="39" t="str">
        <f>VLOOKUP(D9211,GL_Master!$A$1:$D$80,3,FALSE)</f>
        <v>COGS</v>
      </c>
      <c r="S9211" s="39" t="str">
        <f>VLOOKUP(D9211,GL_Master!$A$1:$D$80,4,FALSE)</f>
        <v>project Expenses</v>
      </c>
    </row>
    <row r="9212" spans="1:19" x14ac:dyDescent="0.25">
      <c r="A9212" s="39" t="s">
        <v>262</v>
      </c>
      <c r="B9212" s="39" t="s">
        <v>235</v>
      </c>
      <c r="C9212" s="7">
        <v>44166</v>
      </c>
      <c r="D9212" s="39" t="s">
        <v>90</v>
      </c>
      <c r="E9212" s="39">
        <v>75</v>
      </c>
      <c r="F9212" s="82">
        <f t="shared" si="429"/>
        <v>7.4999999999999997E-2</v>
      </c>
      <c r="G9212" s="39">
        <f>VLOOKUP(N9212,Currecny_M!$A$1:$P$10,2,FALSE)</f>
        <v>75</v>
      </c>
      <c r="H9212" s="39">
        <f>MATCH(C9212,Currecny_M!$A$1:$P$1,0)</f>
        <v>10</v>
      </c>
      <c r="I9212" s="39">
        <f>VLOOKUP(N9212,Currecny_M!$A$1:$P$10,MATCH(Database!C9212,Currecny_M!$A$1:$P$1,0),FALSE)</f>
        <v>81.22</v>
      </c>
      <c r="J9212" s="82">
        <f t="shared" si="430"/>
        <v>6.0914999999999999</v>
      </c>
      <c r="K9212" s="39">
        <f>VLOOKUP('Cover page'!$B$6,Currecny_M!$A$1:$P$10,MATCH(Database!C9212,Currecny_M!$A$1:$P$1,0),FALSE)</f>
        <v>1</v>
      </c>
      <c r="L9212" s="82">
        <f t="shared" si="431"/>
        <v>6.0914999999999999</v>
      </c>
      <c r="M9212" s="82">
        <f>((E9212/$F$1)*VLOOKUP(N9212,Currecny_M!$A$1:$P$10,MATCH(Database!C9212,Currecny_M!$A$1:$P$1,0),FALSE))/VLOOKUP('Cover page'!$B$6,Currecny_M!$A$1:$P$10,MATCH(Database!C9212,Currecny_M!$A$1:$P$1,0),FALSE)</f>
        <v>6.0914999999999999</v>
      </c>
      <c r="N9212" s="6" t="str">
        <f>VLOOKUP(B9212,Master!$A$2:$C$11,3,FALSE)</f>
        <v>USD</v>
      </c>
      <c r="O9212" s="6" t="str">
        <f>VLOOKUP(B9212,Master!$A$2:$C$11,2,FALSE)</f>
        <v>America</v>
      </c>
      <c r="Q9212" s="39" t="str">
        <f>VLOOKUP(D9212,GL_Master!$A$1:$D$80,2,FALSE)</f>
        <v>PL</v>
      </c>
      <c r="R9212" s="39" t="str">
        <f>VLOOKUP(D9212,GL_Master!$A$1:$D$80,3,FALSE)</f>
        <v>Office utility</v>
      </c>
      <c r="S9212" s="39" t="str">
        <f>VLOOKUP(D9212,GL_Master!$A$1:$D$80,4,FALSE)</f>
        <v>Electricity Expenses</v>
      </c>
    </row>
    <row r="9213" spans="1:19" x14ac:dyDescent="0.25">
      <c r="A9213" s="39" t="s">
        <v>262</v>
      </c>
      <c r="B9213" s="39" t="s">
        <v>235</v>
      </c>
      <c r="C9213" s="7">
        <v>44166</v>
      </c>
      <c r="D9213" s="39" t="s">
        <v>91</v>
      </c>
      <c r="E9213" s="39">
        <v>146</v>
      </c>
      <c r="F9213" s="82">
        <f t="shared" si="429"/>
        <v>0.14599999999999999</v>
      </c>
      <c r="G9213" s="39">
        <f>VLOOKUP(N9213,Currecny_M!$A$1:$P$10,2,FALSE)</f>
        <v>75</v>
      </c>
      <c r="H9213" s="39">
        <f>MATCH(C9213,Currecny_M!$A$1:$P$1,0)</f>
        <v>10</v>
      </c>
      <c r="I9213" s="39">
        <f>VLOOKUP(N9213,Currecny_M!$A$1:$P$10,MATCH(Database!C9213,Currecny_M!$A$1:$P$1,0),FALSE)</f>
        <v>81.22</v>
      </c>
      <c r="J9213" s="82">
        <f t="shared" si="430"/>
        <v>11.85812</v>
      </c>
      <c r="K9213" s="39">
        <f>VLOOKUP('Cover page'!$B$6,Currecny_M!$A$1:$P$10,MATCH(Database!C9213,Currecny_M!$A$1:$P$1,0),FALSE)</f>
        <v>1</v>
      </c>
      <c r="L9213" s="82">
        <f t="shared" si="431"/>
        <v>11.85812</v>
      </c>
      <c r="M9213" s="82">
        <f>((E9213/$F$1)*VLOOKUP(N9213,Currecny_M!$A$1:$P$10,MATCH(Database!C9213,Currecny_M!$A$1:$P$1,0),FALSE))/VLOOKUP('Cover page'!$B$6,Currecny_M!$A$1:$P$10,MATCH(Database!C9213,Currecny_M!$A$1:$P$1,0),FALSE)</f>
        <v>11.85812</v>
      </c>
      <c r="N9213" s="6" t="str">
        <f>VLOOKUP(B9213,Master!$A$2:$C$11,3,FALSE)</f>
        <v>USD</v>
      </c>
      <c r="O9213" s="6" t="str">
        <f>VLOOKUP(B9213,Master!$A$2:$C$11,2,FALSE)</f>
        <v>America</v>
      </c>
      <c r="Q9213" s="39" t="str">
        <f>VLOOKUP(D9213,GL_Master!$A$1:$D$80,2,FALSE)</f>
        <v>PL</v>
      </c>
      <c r="R9213" s="39" t="str">
        <f>VLOOKUP(D9213,GL_Master!$A$1:$D$80,3,FALSE)</f>
        <v>Misc. expenses</v>
      </c>
      <c r="S9213" s="39" t="str">
        <f>VLOOKUP(D9213,GL_Master!$A$1:$D$80,4,FALSE)</f>
        <v>Repair &amp; Maintenance</v>
      </c>
    </row>
    <row r="9214" spans="1:19" x14ac:dyDescent="0.25">
      <c r="A9214" s="39" t="s">
        <v>262</v>
      </c>
      <c r="B9214" s="39" t="s">
        <v>235</v>
      </c>
      <c r="C9214" s="7">
        <v>44166</v>
      </c>
      <c r="D9214" s="39" t="s">
        <v>92</v>
      </c>
      <c r="E9214" s="39">
        <v>105</v>
      </c>
      <c r="F9214" s="82">
        <f t="shared" si="429"/>
        <v>0.105</v>
      </c>
      <c r="G9214" s="39">
        <f>VLOOKUP(N9214,Currecny_M!$A$1:$P$10,2,FALSE)</f>
        <v>75</v>
      </c>
      <c r="H9214" s="39">
        <f>MATCH(C9214,Currecny_M!$A$1:$P$1,0)</f>
        <v>10</v>
      </c>
      <c r="I9214" s="39">
        <f>VLOOKUP(N9214,Currecny_M!$A$1:$P$10,MATCH(Database!C9214,Currecny_M!$A$1:$P$1,0),FALSE)</f>
        <v>81.22</v>
      </c>
      <c r="J9214" s="82">
        <f t="shared" si="430"/>
        <v>8.5281000000000002</v>
      </c>
      <c r="K9214" s="39">
        <f>VLOOKUP('Cover page'!$B$6,Currecny_M!$A$1:$P$10,MATCH(Database!C9214,Currecny_M!$A$1:$P$1,0),FALSE)</f>
        <v>1</v>
      </c>
      <c r="L9214" s="82">
        <f t="shared" si="431"/>
        <v>8.5281000000000002</v>
      </c>
      <c r="M9214" s="82">
        <f>((E9214/$F$1)*VLOOKUP(N9214,Currecny_M!$A$1:$P$10,MATCH(Database!C9214,Currecny_M!$A$1:$P$1,0),FALSE))/VLOOKUP('Cover page'!$B$6,Currecny_M!$A$1:$P$10,MATCH(Database!C9214,Currecny_M!$A$1:$P$1,0),FALSE)</f>
        <v>8.5281000000000002</v>
      </c>
      <c r="N9214" s="6" t="str">
        <f>VLOOKUP(B9214,Master!$A$2:$C$11,3,FALSE)</f>
        <v>USD</v>
      </c>
      <c r="O9214" s="6" t="str">
        <f>VLOOKUP(B9214,Master!$A$2:$C$11,2,FALSE)</f>
        <v>America</v>
      </c>
      <c r="Q9214" s="39" t="str">
        <f>VLOOKUP(D9214,GL_Master!$A$1:$D$80,2,FALSE)</f>
        <v>PL</v>
      </c>
      <c r="R9214" s="39" t="str">
        <f>VLOOKUP(D9214,GL_Master!$A$1:$D$80,3,FALSE)</f>
        <v>Misc. expenses</v>
      </c>
      <c r="S9214" s="39" t="str">
        <f>VLOOKUP(D9214,GL_Master!$A$1:$D$80,4,FALSE)</f>
        <v>Repair &amp; Maintenance</v>
      </c>
    </row>
    <row r="9215" spans="1:19" x14ac:dyDescent="0.25">
      <c r="A9215" s="39" t="s">
        <v>262</v>
      </c>
      <c r="B9215" s="39" t="s">
        <v>235</v>
      </c>
      <c r="C9215" s="7">
        <v>44166</v>
      </c>
      <c r="D9215" s="39" t="s">
        <v>93</v>
      </c>
      <c r="E9215" s="39">
        <v>1225</v>
      </c>
      <c r="F9215" s="82">
        <f t="shared" si="429"/>
        <v>1.2250000000000001</v>
      </c>
      <c r="G9215" s="39">
        <f>VLOOKUP(N9215,Currecny_M!$A$1:$P$10,2,FALSE)</f>
        <v>75</v>
      </c>
      <c r="H9215" s="39">
        <f>MATCH(C9215,Currecny_M!$A$1:$P$1,0)</f>
        <v>10</v>
      </c>
      <c r="I9215" s="39">
        <f>VLOOKUP(N9215,Currecny_M!$A$1:$P$10,MATCH(Database!C9215,Currecny_M!$A$1:$P$1,0),FALSE)</f>
        <v>81.22</v>
      </c>
      <c r="J9215" s="82">
        <f t="shared" si="430"/>
        <v>99.494500000000002</v>
      </c>
      <c r="K9215" s="39">
        <f>VLOOKUP('Cover page'!$B$6,Currecny_M!$A$1:$P$10,MATCH(Database!C9215,Currecny_M!$A$1:$P$1,0),FALSE)</f>
        <v>1</v>
      </c>
      <c r="L9215" s="82">
        <f t="shared" si="431"/>
        <v>99.494500000000002</v>
      </c>
      <c r="M9215" s="82">
        <f>((E9215/$F$1)*VLOOKUP(N9215,Currecny_M!$A$1:$P$10,MATCH(Database!C9215,Currecny_M!$A$1:$P$1,0),FALSE))/VLOOKUP('Cover page'!$B$6,Currecny_M!$A$1:$P$10,MATCH(Database!C9215,Currecny_M!$A$1:$P$1,0),FALSE)</f>
        <v>99.494500000000002</v>
      </c>
      <c r="N9215" s="6" t="str">
        <f>VLOOKUP(B9215,Master!$A$2:$C$11,3,FALSE)</f>
        <v>USD</v>
      </c>
      <c r="O9215" s="6" t="str">
        <f>VLOOKUP(B9215,Master!$A$2:$C$11,2,FALSE)</f>
        <v>America</v>
      </c>
      <c r="Q9215" s="39" t="str">
        <f>VLOOKUP(D9215,GL_Master!$A$1:$D$80,2,FALSE)</f>
        <v>PL</v>
      </c>
      <c r="R9215" s="39" t="str">
        <f>VLOOKUP(D9215,GL_Master!$A$1:$D$80,3,FALSE)</f>
        <v>Salary wages &amp; benefits</v>
      </c>
      <c r="S9215" s="39" t="str">
        <f>VLOOKUP(D9215,GL_Master!$A$1:$D$80,4,FALSE)</f>
        <v>Employee benefits expense</v>
      </c>
    </row>
    <row r="9216" spans="1:19" x14ac:dyDescent="0.25">
      <c r="A9216" s="39" t="s">
        <v>262</v>
      </c>
      <c r="B9216" s="39" t="s">
        <v>235</v>
      </c>
      <c r="C9216" s="7">
        <v>44166</v>
      </c>
      <c r="D9216" s="39" t="s">
        <v>33</v>
      </c>
      <c r="E9216" s="39">
        <v>38</v>
      </c>
      <c r="F9216" s="82">
        <f t="shared" si="429"/>
        <v>3.7999999999999999E-2</v>
      </c>
      <c r="G9216" s="39">
        <f>VLOOKUP(N9216,Currecny_M!$A$1:$P$10,2,FALSE)</f>
        <v>75</v>
      </c>
      <c r="H9216" s="39">
        <f>MATCH(C9216,Currecny_M!$A$1:$P$1,0)</f>
        <v>10</v>
      </c>
      <c r="I9216" s="39">
        <f>VLOOKUP(N9216,Currecny_M!$A$1:$P$10,MATCH(Database!C9216,Currecny_M!$A$1:$P$1,0),FALSE)</f>
        <v>81.22</v>
      </c>
      <c r="J9216" s="82">
        <f t="shared" si="430"/>
        <v>3.08636</v>
      </c>
      <c r="K9216" s="39">
        <f>VLOOKUP('Cover page'!$B$6,Currecny_M!$A$1:$P$10,MATCH(Database!C9216,Currecny_M!$A$1:$P$1,0),FALSE)</f>
        <v>1</v>
      </c>
      <c r="L9216" s="82">
        <f t="shared" si="431"/>
        <v>3.08636</v>
      </c>
      <c r="M9216" s="82">
        <f>((E9216/$F$1)*VLOOKUP(N9216,Currecny_M!$A$1:$P$10,MATCH(Database!C9216,Currecny_M!$A$1:$P$1,0),FALSE))/VLOOKUP('Cover page'!$B$6,Currecny_M!$A$1:$P$10,MATCH(Database!C9216,Currecny_M!$A$1:$P$1,0),FALSE)</f>
        <v>3.08636</v>
      </c>
      <c r="N9216" s="6" t="str">
        <f>VLOOKUP(B9216,Master!$A$2:$C$11,3,FALSE)</f>
        <v>USD</v>
      </c>
      <c r="O9216" s="6" t="str">
        <f>VLOOKUP(B9216,Master!$A$2:$C$11,2,FALSE)</f>
        <v>America</v>
      </c>
      <c r="Q9216" s="39" t="str">
        <f>VLOOKUP(D9216,GL_Master!$A$1:$D$80,2,FALSE)</f>
        <v>PL</v>
      </c>
      <c r="R9216" s="39" t="str">
        <f>VLOOKUP(D9216,GL_Master!$A$1:$D$80,3,FALSE)</f>
        <v>Staff welfare expenses</v>
      </c>
      <c r="S9216" s="39" t="str">
        <f>VLOOKUP(D9216,GL_Master!$A$1:$D$80,4,FALSE)</f>
        <v>Other staff welfare</v>
      </c>
    </row>
    <row r="9217" spans="1:19" x14ac:dyDescent="0.25">
      <c r="A9217" s="39" t="s">
        <v>262</v>
      </c>
      <c r="B9217" s="39" t="s">
        <v>235</v>
      </c>
      <c r="C9217" s="7">
        <v>44166</v>
      </c>
      <c r="D9217" s="39" t="s">
        <v>94</v>
      </c>
      <c r="E9217" s="39">
        <v>216</v>
      </c>
      <c r="F9217" s="82">
        <f t="shared" si="429"/>
        <v>0.216</v>
      </c>
      <c r="G9217" s="39">
        <f>VLOOKUP(N9217,Currecny_M!$A$1:$P$10,2,FALSE)</f>
        <v>75</v>
      </c>
      <c r="H9217" s="39">
        <f>MATCH(C9217,Currecny_M!$A$1:$P$1,0)</f>
        <v>10</v>
      </c>
      <c r="I9217" s="39">
        <f>VLOOKUP(N9217,Currecny_M!$A$1:$P$10,MATCH(Database!C9217,Currecny_M!$A$1:$P$1,0),FALSE)</f>
        <v>81.22</v>
      </c>
      <c r="J9217" s="82">
        <f t="shared" si="430"/>
        <v>17.543520000000001</v>
      </c>
      <c r="K9217" s="39">
        <f>VLOOKUP('Cover page'!$B$6,Currecny_M!$A$1:$P$10,MATCH(Database!C9217,Currecny_M!$A$1:$P$1,0),FALSE)</f>
        <v>1</v>
      </c>
      <c r="L9217" s="82">
        <f t="shared" si="431"/>
        <v>17.543520000000001</v>
      </c>
      <c r="M9217" s="82">
        <f>((E9217/$F$1)*VLOOKUP(N9217,Currecny_M!$A$1:$P$10,MATCH(Database!C9217,Currecny_M!$A$1:$P$1,0),FALSE))/VLOOKUP('Cover page'!$B$6,Currecny_M!$A$1:$P$10,MATCH(Database!C9217,Currecny_M!$A$1:$P$1,0),FALSE)</f>
        <v>17.543520000000001</v>
      </c>
      <c r="N9217" s="6" t="str">
        <f>VLOOKUP(B9217,Master!$A$2:$C$11,3,FALSE)</f>
        <v>USD</v>
      </c>
      <c r="O9217" s="6" t="str">
        <f>VLOOKUP(B9217,Master!$A$2:$C$11,2,FALSE)</f>
        <v>America</v>
      </c>
      <c r="Q9217" s="39" t="str">
        <f>VLOOKUP(D9217,GL_Master!$A$1:$D$80,2,FALSE)</f>
        <v>PL</v>
      </c>
      <c r="R9217" s="39" t="str">
        <f>VLOOKUP(D9217,GL_Master!$A$1:$D$80,3,FALSE)</f>
        <v xml:space="preserve">Gratuity expenses </v>
      </c>
      <c r="S9217" s="39" t="str">
        <f>VLOOKUP(D9217,GL_Master!$A$1:$D$80,4,FALSE)</f>
        <v>Gratuity</v>
      </c>
    </row>
    <row r="9218" spans="1:19" x14ac:dyDescent="0.25">
      <c r="A9218" s="39" t="s">
        <v>262</v>
      </c>
      <c r="B9218" s="39" t="s">
        <v>235</v>
      </c>
      <c r="C9218" s="7">
        <v>44166</v>
      </c>
      <c r="D9218" s="39" t="s">
        <v>95</v>
      </c>
      <c r="E9218" s="39">
        <v>72</v>
      </c>
      <c r="F9218" s="82">
        <f t="shared" si="429"/>
        <v>7.1999999999999995E-2</v>
      </c>
      <c r="G9218" s="39">
        <f>VLOOKUP(N9218,Currecny_M!$A$1:$P$10,2,FALSE)</f>
        <v>75</v>
      </c>
      <c r="H9218" s="39">
        <f>MATCH(C9218,Currecny_M!$A$1:$P$1,0)</f>
        <v>10</v>
      </c>
      <c r="I9218" s="39">
        <f>VLOOKUP(N9218,Currecny_M!$A$1:$P$10,MATCH(Database!C9218,Currecny_M!$A$1:$P$1,0),FALSE)</f>
        <v>81.22</v>
      </c>
      <c r="J9218" s="82">
        <f t="shared" si="430"/>
        <v>5.8478399999999997</v>
      </c>
      <c r="K9218" s="39">
        <f>VLOOKUP('Cover page'!$B$6,Currecny_M!$A$1:$P$10,MATCH(Database!C9218,Currecny_M!$A$1:$P$1,0),FALSE)</f>
        <v>1</v>
      </c>
      <c r="L9218" s="82">
        <f t="shared" si="431"/>
        <v>5.8478399999999997</v>
      </c>
      <c r="M9218" s="82">
        <f>((E9218/$F$1)*VLOOKUP(N9218,Currecny_M!$A$1:$P$10,MATCH(Database!C9218,Currecny_M!$A$1:$P$1,0),FALSE))/VLOOKUP('Cover page'!$B$6,Currecny_M!$A$1:$P$10,MATCH(Database!C9218,Currecny_M!$A$1:$P$1,0),FALSE)</f>
        <v>5.8478399999999997</v>
      </c>
      <c r="N9218" s="6" t="str">
        <f>VLOOKUP(B9218,Master!$A$2:$C$11,3,FALSE)</f>
        <v>USD</v>
      </c>
      <c r="O9218" s="6" t="str">
        <f>VLOOKUP(B9218,Master!$A$2:$C$11,2,FALSE)</f>
        <v>America</v>
      </c>
      <c r="Q9218" s="39" t="str">
        <f>VLOOKUP(D9218,GL_Master!$A$1:$D$80,2,FALSE)</f>
        <v>PL</v>
      </c>
      <c r="R9218" s="39" t="str">
        <f>VLOOKUP(D9218,GL_Master!$A$1:$D$80,3,FALSE)</f>
        <v>Salary wages &amp; benefits</v>
      </c>
      <c r="S9218" s="39" t="str">
        <f>VLOOKUP(D9218,GL_Master!$A$1:$D$80,4,FALSE)</f>
        <v>Employee benefits expense</v>
      </c>
    </row>
    <row r="9219" spans="1:19" x14ac:dyDescent="0.25">
      <c r="A9219" s="39" t="s">
        <v>262</v>
      </c>
      <c r="B9219" s="39" t="s">
        <v>235</v>
      </c>
      <c r="C9219" s="7">
        <v>44166</v>
      </c>
      <c r="D9219" s="39" t="s">
        <v>96</v>
      </c>
      <c r="E9219" s="39">
        <v>649</v>
      </c>
      <c r="F9219" s="82">
        <f t="shared" si="429"/>
        <v>0.64900000000000002</v>
      </c>
      <c r="G9219" s="39">
        <f>VLOOKUP(N9219,Currecny_M!$A$1:$P$10,2,FALSE)</f>
        <v>75</v>
      </c>
      <c r="H9219" s="39">
        <f>MATCH(C9219,Currecny_M!$A$1:$P$1,0)</f>
        <v>10</v>
      </c>
      <c r="I9219" s="39">
        <f>VLOOKUP(N9219,Currecny_M!$A$1:$P$10,MATCH(Database!C9219,Currecny_M!$A$1:$P$1,0),FALSE)</f>
        <v>81.22</v>
      </c>
      <c r="J9219" s="82">
        <f t="shared" si="430"/>
        <v>52.711780000000005</v>
      </c>
      <c r="K9219" s="39">
        <f>VLOOKUP('Cover page'!$B$6,Currecny_M!$A$1:$P$10,MATCH(Database!C9219,Currecny_M!$A$1:$P$1,0),FALSE)</f>
        <v>1</v>
      </c>
      <c r="L9219" s="82">
        <f t="shared" si="431"/>
        <v>52.711780000000005</v>
      </c>
      <c r="M9219" s="82">
        <f>((E9219/$F$1)*VLOOKUP(N9219,Currecny_M!$A$1:$P$10,MATCH(Database!C9219,Currecny_M!$A$1:$P$1,0),FALSE))/VLOOKUP('Cover page'!$B$6,Currecny_M!$A$1:$P$10,MATCH(Database!C9219,Currecny_M!$A$1:$P$1,0),FALSE)</f>
        <v>52.711780000000005</v>
      </c>
      <c r="N9219" s="6" t="str">
        <f>VLOOKUP(B9219,Master!$A$2:$C$11,3,FALSE)</f>
        <v>USD</v>
      </c>
      <c r="O9219" s="6" t="str">
        <f>VLOOKUP(B9219,Master!$A$2:$C$11,2,FALSE)</f>
        <v>America</v>
      </c>
      <c r="Q9219" s="39" t="str">
        <f>VLOOKUP(D9219,GL_Master!$A$1:$D$80,2,FALSE)</f>
        <v>PL</v>
      </c>
      <c r="R9219" s="39" t="str">
        <f>VLOOKUP(D9219,GL_Master!$A$1:$D$80,3,FALSE)</f>
        <v>Salary wages &amp; benefits</v>
      </c>
      <c r="S9219" s="39" t="str">
        <f>VLOOKUP(D9219,GL_Master!$A$1:$D$80,4,FALSE)</f>
        <v>Employee benefits expense</v>
      </c>
    </row>
    <row r="9220" spans="1:19" x14ac:dyDescent="0.25">
      <c r="A9220" s="39" t="s">
        <v>262</v>
      </c>
      <c r="B9220" s="39" t="s">
        <v>235</v>
      </c>
      <c r="C9220" s="7">
        <v>44166</v>
      </c>
      <c r="D9220" s="39" t="s">
        <v>97</v>
      </c>
      <c r="E9220" s="39">
        <v>36</v>
      </c>
      <c r="F9220" s="82">
        <f t="shared" ref="F9220:F9283" si="432">E9220/$F$1</f>
        <v>3.5999999999999997E-2</v>
      </c>
      <c r="G9220" s="39">
        <f>VLOOKUP(N9220,Currecny_M!$A$1:$P$10,2,FALSE)</f>
        <v>75</v>
      </c>
      <c r="H9220" s="39">
        <f>MATCH(C9220,Currecny_M!$A$1:$P$1,0)</f>
        <v>10</v>
      </c>
      <c r="I9220" s="39">
        <f>VLOOKUP(N9220,Currecny_M!$A$1:$P$10,MATCH(Database!C9220,Currecny_M!$A$1:$P$1,0),FALSE)</f>
        <v>81.22</v>
      </c>
      <c r="J9220" s="82">
        <f t="shared" ref="J9220:J9283" si="433">F9220*I9220</f>
        <v>2.9239199999999999</v>
      </c>
      <c r="K9220" s="39">
        <f>VLOOKUP('Cover page'!$B$6,Currecny_M!$A$1:$P$10,MATCH(Database!C9220,Currecny_M!$A$1:$P$1,0),FALSE)</f>
        <v>1</v>
      </c>
      <c r="L9220" s="82">
        <f t="shared" ref="L9220:L9283" si="434">J9220/K9220</f>
        <v>2.9239199999999999</v>
      </c>
      <c r="M9220" s="82">
        <f>((E9220/$F$1)*VLOOKUP(N9220,Currecny_M!$A$1:$P$10,MATCH(Database!C9220,Currecny_M!$A$1:$P$1,0),FALSE))/VLOOKUP('Cover page'!$B$6,Currecny_M!$A$1:$P$10,MATCH(Database!C9220,Currecny_M!$A$1:$P$1,0),FALSE)</f>
        <v>2.9239199999999999</v>
      </c>
      <c r="N9220" s="6" t="str">
        <f>VLOOKUP(B9220,Master!$A$2:$C$11,3,FALSE)</f>
        <v>USD</v>
      </c>
      <c r="O9220" s="6" t="str">
        <f>VLOOKUP(B9220,Master!$A$2:$C$11,2,FALSE)</f>
        <v>America</v>
      </c>
      <c r="Q9220" s="39" t="str">
        <f>VLOOKUP(D9220,GL_Master!$A$1:$D$80,2,FALSE)</f>
        <v>PL</v>
      </c>
      <c r="R9220" s="39" t="str">
        <f>VLOOKUP(D9220,GL_Master!$A$1:$D$80,3,FALSE)</f>
        <v>Salary wages &amp; benefits</v>
      </c>
      <c r="S9220" s="39" t="str">
        <f>VLOOKUP(D9220,GL_Master!$A$1:$D$80,4,FALSE)</f>
        <v>Employee benefits expense</v>
      </c>
    </row>
    <row r="9221" spans="1:19" x14ac:dyDescent="0.25">
      <c r="A9221" s="39" t="s">
        <v>262</v>
      </c>
      <c r="B9221" s="39" t="s">
        <v>235</v>
      </c>
      <c r="C9221" s="7">
        <v>44166</v>
      </c>
      <c r="D9221" s="39" t="s">
        <v>98</v>
      </c>
      <c r="E9221" s="39">
        <v>74</v>
      </c>
      <c r="F9221" s="82">
        <f t="shared" si="432"/>
        <v>7.3999999999999996E-2</v>
      </c>
      <c r="G9221" s="39">
        <f>VLOOKUP(N9221,Currecny_M!$A$1:$P$10,2,FALSE)</f>
        <v>75</v>
      </c>
      <c r="H9221" s="39">
        <f>MATCH(C9221,Currecny_M!$A$1:$P$1,0)</f>
        <v>10</v>
      </c>
      <c r="I9221" s="39">
        <f>VLOOKUP(N9221,Currecny_M!$A$1:$P$10,MATCH(Database!C9221,Currecny_M!$A$1:$P$1,0),FALSE)</f>
        <v>81.22</v>
      </c>
      <c r="J9221" s="82">
        <f t="shared" si="433"/>
        <v>6.0102799999999998</v>
      </c>
      <c r="K9221" s="39">
        <f>VLOOKUP('Cover page'!$B$6,Currecny_M!$A$1:$P$10,MATCH(Database!C9221,Currecny_M!$A$1:$P$1,0),FALSE)</f>
        <v>1</v>
      </c>
      <c r="L9221" s="82">
        <f t="shared" si="434"/>
        <v>6.0102799999999998</v>
      </c>
      <c r="M9221" s="82">
        <f>((E9221/$F$1)*VLOOKUP(N9221,Currecny_M!$A$1:$P$10,MATCH(Database!C9221,Currecny_M!$A$1:$P$1,0),FALSE))/VLOOKUP('Cover page'!$B$6,Currecny_M!$A$1:$P$10,MATCH(Database!C9221,Currecny_M!$A$1:$P$1,0),FALSE)</f>
        <v>6.0102799999999998</v>
      </c>
      <c r="N9221" s="6" t="str">
        <f>VLOOKUP(B9221,Master!$A$2:$C$11,3,FALSE)</f>
        <v>USD</v>
      </c>
      <c r="O9221" s="6" t="str">
        <f>VLOOKUP(B9221,Master!$A$2:$C$11,2,FALSE)</f>
        <v>America</v>
      </c>
      <c r="Q9221" s="39" t="str">
        <f>VLOOKUP(D9221,GL_Master!$A$1:$D$80,2,FALSE)</f>
        <v>PL</v>
      </c>
      <c r="R9221" s="39" t="str">
        <f>VLOOKUP(D9221,GL_Master!$A$1:$D$80,3,FALSE)</f>
        <v>Salary wages &amp; benefits</v>
      </c>
      <c r="S9221" s="39" t="str">
        <f>VLOOKUP(D9221,GL_Master!$A$1:$D$80,4,FALSE)</f>
        <v>Employee benefits expense</v>
      </c>
    </row>
    <row r="9222" spans="1:19" x14ac:dyDescent="0.25">
      <c r="A9222" s="39" t="s">
        <v>262</v>
      </c>
      <c r="B9222" s="39" t="s">
        <v>235</v>
      </c>
      <c r="C9222" s="7">
        <v>44166</v>
      </c>
      <c r="D9222" s="39" t="s">
        <v>99</v>
      </c>
      <c r="E9222" s="39">
        <v>35</v>
      </c>
      <c r="F9222" s="82">
        <f t="shared" si="432"/>
        <v>3.5000000000000003E-2</v>
      </c>
      <c r="G9222" s="39">
        <f>VLOOKUP(N9222,Currecny_M!$A$1:$P$10,2,FALSE)</f>
        <v>75</v>
      </c>
      <c r="H9222" s="39">
        <f>MATCH(C9222,Currecny_M!$A$1:$P$1,0)</f>
        <v>10</v>
      </c>
      <c r="I9222" s="39">
        <f>VLOOKUP(N9222,Currecny_M!$A$1:$P$10,MATCH(Database!C9222,Currecny_M!$A$1:$P$1,0),FALSE)</f>
        <v>81.22</v>
      </c>
      <c r="J9222" s="82">
        <f t="shared" si="433"/>
        <v>2.8427000000000002</v>
      </c>
      <c r="K9222" s="39">
        <f>VLOOKUP('Cover page'!$B$6,Currecny_M!$A$1:$P$10,MATCH(Database!C9222,Currecny_M!$A$1:$P$1,0),FALSE)</f>
        <v>1</v>
      </c>
      <c r="L9222" s="82">
        <f t="shared" si="434"/>
        <v>2.8427000000000002</v>
      </c>
      <c r="M9222" s="82">
        <f>((E9222/$F$1)*VLOOKUP(N9222,Currecny_M!$A$1:$P$10,MATCH(Database!C9222,Currecny_M!$A$1:$P$1,0),FALSE))/VLOOKUP('Cover page'!$B$6,Currecny_M!$A$1:$P$10,MATCH(Database!C9222,Currecny_M!$A$1:$P$1,0),FALSE)</f>
        <v>2.8427000000000002</v>
      </c>
      <c r="N9222" s="6" t="str">
        <f>VLOOKUP(B9222,Master!$A$2:$C$11,3,FALSE)</f>
        <v>USD</v>
      </c>
      <c r="O9222" s="6" t="str">
        <f>VLOOKUP(B9222,Master!$A$2:$C$11,2,FALSE)</f>
        <v>America</v>
      </c>
      <c r="Q9222" s="39" t="str">
        <f>VLOOKUP(D9222,GL_Master!$A$1:$D$80,2,FALSE)</f>
        <v>PL</v>
      </c>
      <c r="R9222" s="39" t="str">
        <f>VLOOKUP(D9222,GL_Master!$A$1:$D$80,3,FALSE)</f>
        <v>Salary wages &amp; benefits</v>
      </c>
      <c r="S9222" s="39" t="str">
        <f>VLOOKUP(D9222,GL_Master!$A$1:$D$80,4,FALSE)</f>
        <v>Employee benefits expense</v>
      </c>
    </row>
    <row r="9223" spans="1:19" x14ac:dyDescent="0.25">
      <c r="A9223" s="39" t="s">
        <v>262</v>
      </c>
      <c r="B9223" s="39" t="s">
        <v>235</v>
      </c>
      <c r="C9223" s="7">
        <v>44166</v>
      </c>
      <c r="D9223" s="39" t="s">
        <v>100</v>
      </c>
      <c r="E9223" s="39">
        <v>257</v>
      </c>
      <c r="F9223" s="82">
        <f t="shared" si="432"/>
        <v>0.25700000000000001</v>
      </c>
      <c r="G9223" s="39">
        <f>VLOOKUP(N9223,Currecny_M!$A$1:$P$10,2,FALSE)</f>
        <v>75</v>
      </c>
      <c r="H9223" s="39">
        <f>MATCH(C9223,Currecny_M!$A$1:$P$1,0)</f>
        <v>10</v>
      </c>
      <c r="I9223" s="39">
        <f>VLOOKUP(N9223,Currecny_M!$A$1:$P$10,MATCH(Database!C9223,Currecny_M!$A$1:$P$1,0),FALSE)</f>
        <v>81.22</v>
      </c>
      <c r="J9223" s="82">
        <f t="shared" si="433"/>
        <v>20.873540000000002</v>
      </c>
      <c r="K9223" s="39">
        <f>VLOOKUP('Cover page'!$B$6,Currecny_M!$A$1:$P$10,MATCH(Database!C9223,Currecny_M!$A$1:$P$1,0),FALSE)</f>
        <v>1</v>
      </c>
      <c r="L9223" s="82">
        <f t="shared" si="434"/>
        <v>20.873540000000002</v>
      </c>
      <c r="M9223" s="82">
        <f>((E9223/$F$1)*VLOOKUP(N9223,Currecny_M!$A$1:$P$10,MATCH(Database!C9223,Currecny_M!$A$1:$P$1,0),FALSE))/VLOOKUP('Cover page'!$B$6,Currecny_M!$A$1:$P$10,MATCH(Database!C9223,Currecny_M!$A$1:$P$1,0),FALSE)</f>
        <v>20.873540000000002</v>
      </c>
      <c r="N9223" s="6" t="str">
        <f>VLOOKUP(B9223,Master!$A$2:$C$11,3,FALSE)</f>
        <v>USD</v>
      </c>
      <c r="O9223" s="6" t="str">
        <f>VLOOKUP(B9223,Master!$A$2:$C$11,2,FALSE)</f>
        <v>America</v>
      </c>
      <c r="Q9223" s="39" t="str">
        <f>VLOOKUP(D9223,GL_Master!$A$1:$D$80,2,FALSE)</f>
        <v>PL</v>
      </c>
      <c r="R9223" s="39" t="str">
        <f>VLOOKUP(D9223,GL_Master!$A$1:$D$80,3,FALSE)</f>
        <v>Salary wages &amp; benefits</v>
      </c>
      <c r="S9223" s="39" t="str">
        <f>VLOOKUP(D9223,GL_Master!$A$1:$D$80,4,FALSE)</f>
        <v>Employee benefits expense</v>
      </c>
    </row>
    <row r="9224" spans="1:19" x14ac:dyDescent="0.25">
      <c r="A9224" s="39" t="s">
        <v>262</v>
      </c>
      <c r="B9224" s="39" t="s">
        <v>235</v>
      </c>
      <c r="C9224" s="7">
        <v>44166</v>
      </c>
      <c r="D9224" s="39" t="s">
        <v>30</v>
      </c>
      <c r="E9224" s="39">
        <v>72</v>
      </c>
      <c r="F9224" s="82">
        <f t="shared" si="432"/>
        <v>7.1999999999999995E-2</v>
      </c>
      <c r="G9224" s="39">
        <f>VLOOKUP(N9224,Currecny_M!$A$1:$P$10,2,FALSE)</f>
        <v>75</v>
      </c>
      <c r="H9224" s="39">
        <f>MATCH(C9224,Currecny_M!$A$1:$P$1,0)</f>
        <v>10</v>
      </c>
      <c r="I9224" s="39">
        <f>VLOOKUP(N9224,Currecny_M!$A$1:$P$10,MATCH(Database!C9224,Currecny_M!$A$1:$P$1,0),FALSE)</f>
        <v>81.22</v>
      </c>
      <c r="J9224" s="82">
        <f t="shared" si="433"/>
        <v>5.8478399999999997</v>
      </c>
      <c r="K9224" s="39">
        <f>VLOOKUP('Cover page'!$B$6,Currecny_M!$A$1:$P$10,MATCH(Database!C9224,Currecny_M!$A$1:$P$1,0),FALSE)</f>
        <v>1</v>
      </c>
      <c r="L9224" s="82">
        <f t="shared" si="434"/>
        <v>5.8478399999999997</v>
      </c>
      <c r="M9224" s="82">
        <f>((E9224/$F$1)*VLOOKUP(N9224,Currecny_M!$A$1:$P$10,MATCH(Database!C9224,Currecny_M!$A$1:$P$1,0),FALSE))/VLOOKUP('Cover page'!$B$6,Currecny_M!$A$1:$P$10,MATCH(Database!C9224,Currecny_M!$A$1:$P$1,0),FALSE)</f>
        <v>5.8478399999999997</v>
      </c>
      <c r="N9224" s="6" t="str">
        <f>VLOOKUP(B9224,Master!$A$2:$C$11,3,FALSE)</f>
        <v>USD</v>
      </c>
      <c r="O9224" s="6" t="str">
        <f>VLOOKUP(B9224,Master!$A$2:$C$11,2,FALSE)</f>
        <v>America</v>
      </c>
      <c r="Q9224" s="39" t="str">
        <f>VLOOKUP(D9224,GL_Master!$A$1:$D$80,2,FALSE)</f>
        <v>PL</v>
      </c>
      <c r="R9224" s="39" t="str">
        <f>VLOOKUP(D9224,GL_Master!$A$1:$D$80,3,FALSE)</f>
        <v>Travelling and conveyance</v>
      </c>
      <c r="S9224" s="39" t="str">
        <f>VLOOKUP(D9224,GL_Master!$A$1:$D$80,4,FALSE)</f>
        <v>Local conveyance</v>
      </c>
    </row>
    <row r="9225" spans="1:19" x14ac:dyDescent="0.25">
      <c r="A9225" s="39" t="s">
        <v>262</v>
      </c>
      <c r="B9225" s="39" t="s">
        <v>235</v>
      </c>
      <c r="C9225" s="7">
        <v>44166</v>
      </c>
      <c r="D9225" s="39" t="s">
        <v>31</v>
      </c>
      <c r="E9225" s="39">
        <v>36</v>
      </c>
      <c r="F9225" s="82">
        <f t="shared" si="432"/>
        <v>3.5999999999999997E-2</v>
      </c>
      <c r="G9225" s="39">
        <f>VLOOKUP(N9225,Currecny_M!$A$1:$P$10,2,FALSE)</f>
        <v>75</v>
      </c>
      <c r="H9225" s="39">
        <f>MATCH(C9225,Currecny_M!$A$1:$P$1,0)</f>
        <v>10</v>
      </c>
      <c r="I9225" s="39">
        <f>VLOOKUP(N9225,Currecny_M!$A$1:$P$10,MATCH(Database!C9225,Currecny_M!$A$1:$P$1,0),FALSE)</f>
        <v>81.22</v>
      </c>
      <c r="J9225" s="82">
        <f t="shared" si="433"/>
        <v>2.9239199999999999</v>
      </c>
      <c r="K9225" s="39">
        <f>VLOOKUP('Cover page'!$B$6,Currecny_M!$A$1:$P$10,MATCH(Database!C9225,Currecny_M!$A$1:$P$1,0),FALSE)</f>
        <v>1</v>
      </c>
      <c r="L9225" s="82">
        <f t="shared" si="434"/>
        <v>2.9239199999999999</v>
      </c>
      <c r="M9225" s="82">
        <f>((E9225/$F$1)*VLOOKUP(N9225,Currecny_M!$A$1:$P$10,MATCH(Database!C9225,Currecny_M!$A$1:$P$1,0),FALSE))/VLOOKUP('Cover page'!$B$6,Currecny_M!$A$1:$P$10,MATCH(Database!C9225,Currecny_M!$A$1:$P$1,0),FALSE)</f>
        <v>2.9239199999999999</v>
      </c>
      <c r="N9225" s="6" t="str">
        <f>VLOOKUP(B9225,Master!$A$2:$C$11,3,FALSE)</f>
        <v>USD</v>
      </c>
      <c r="O9225" s="6" t="str">
        <f>VLOOKUP(B9225,Master!$A$2:$C$11,2,FALSE)</f>
        <v>America</v>
      </c>
      <c r="Q9225" s="39" t="str">
        <f>VLOOKUP(D9225,GL_Master!$A$1:$D$80,2,FALSE)</f>
        <v>PL</v>
      </c>
      <c r="R9225" s="39" t="str">
        <f>VLOOKUP(D9225,GL_Master!$A$1:$D$80,3,FALSE)</f>
        <v>Office expenses</v>
      </c>
      <c r="S9225" s="39" t="str">
        <f>VLOOKUP(D9225,GL_Master!$A$1:$D$80,4,FALSE)</f>
        <v>Parking charges</v>
      </c>
    </row>
    <row r="9226" spans="1:19" x14ac:dyDescent="0.25">
      <c r="A9226" s="39" t="s">
        <v>262</v>
      </c>
      <c r="B9226" s="39" t="s">
        <v>235</v>
      </c>
      <c r="C9226" s="7">
        <v>44166</v>
      </c>
      <c r="D9226" s="39" t="s">
        <v>101</v>
      </c>
      <c r="E9226" s="39">
        <v>38</v>
      </c>
      <c r="F9226" s="82">
        <f t="shared" si="432"/>
        <v>3.7999999999999999E-2</v>
      </c>
      <c r="G9226" s="39">
        <f>VLOOKUP(N9226,Currecny_M!$A$1:$P$10,2,FALSE)</f>
        <v>75</v>
      </c>
      <c r="H9226" s="39">
        <f>MATCH(C9226,Currecny_M!$A$1:$P$1,0)</f>
        <v>10</v>
      </c>
      <c r="I9226" s="39">
        <f>VLOOKUP(N9226,Currecny_M!$A$1:$P$10,MATCH(Database!C9226,Currecny_M!$A$1:$P$1,0),FALSE)</f>
        <v>81.22</v>
      </c>
      <c r="J9226" s="82">
        <f t="shared" si="433"/>
        <v>3.08636</v>
      </c>
      <c r="K9226" s="39">
        <f>VLOOKUP('Cover page'!$B$6,Currecny_M!$A$1:$P$10,MATCH(Database!C9226,Currecny_M!$A$1:$P$1,0),FALSE)</f>
        <v>1</v>
      </c>
      <c r="L9226" s="82">
        <f t="shared" si="434"/>
        <v>3.08636</v>
      </c>
      <c r="M9226" s="82">
        <f>((E9226/$F$1)*VLOOKUP(N9226,Currecny_M!$A$1:$P$10,MATCH(Database!C9226,Currecny_M!$A$1:$P$1,0),FALSE))/VLOOKUP('Cover page'!$B$6,Currecny_M!$A$1:$P$10,MATCH(Database!C9226,Currecny_M!$A$1:$P$1,0),FALSE)</f>
        <v>3.08636</v>
      </c>
      <c r="N9226" s="6" t="str">
        <f>VLOOKUP(B9226,Master!$A$2:$C$11,3,FALSE)</f>
        <v>USD</v>
      </c>
      <c r="O9226" s="6" t="str">
        <f>VLOOKUP(B9226,Master!$A$2:$C$11,2,FALSE)</f>
        <v>America</v>
      </c>
      <c r="Q9226" s="39" t="str">
        <f>VLOOKUP(D9226,GL_Master!$A$1:$D$80,2,FALSE)</f>
        <v>PL</v>
      </c>
      <c r="R9226" s="39" t="str">
        <f>VLOOKUP(D9226,GL_Master!$A$1:$D$80,3,FALSE)</f>
        <v>COGS</v>
      </c>
      <c r="S9226" s="39" t="str">
        <f>VLOOKUP(D9226,GL_Master!$A$1:$D$80,4,FALSE)</f>
        <v>Purchase of other traded goods</v>
      </c>
    </row>
    <row r="9227" spans="1:19" x14ac:dyDescent="0.25">
      <c r="A9227" s="39" t="s">
        <v>262</v>
      </c>
      <c r="B9227" s="39" t="s">
        <v>235</v>
      </c>
      <c r="C9227" s="7">
        <v>44166</v>
      </c>
      <c r="D9227" s="39" t="s">
        <v>102</v>
      </c>
      <c r="E9227" s="39">
        <v>37</v>
      </c>
      <c r="F9227" s="82">
        <f t="shared" si="432"/>
        <v>3.6999999999999998E-2</v>
      </c>
      <c r="G9227" s="39">
        <f>VLOOKUP(N9227,Currecny_M!$A$1:$P$10,2,FALSE)</f>
        <v>75</v>
      </c>
      <c r="H9227" s="39">
        <f>MATCH(C9227,Currecny_M!$A$1:$P$1,0)</f>
        <v>10</v>
      </c>
      <c r="I9227" s="39">
        <f>VLOOKUP(N9227,Currecny_M!$A$1:$P$10,MATCH(Database!C9227,Currecny_M!$A$1:$P$1,0),FALSE)</f>
        <v>81.22</v>
      </c>
      <c r="J9227" s="82">
        <f t="shared" si="433"/>
        <v>3.0051399999999999</v>
      </c>
      <c r="K9227" s="39">
        <f>VLOOKUP('Cover page'!$B$6,Currecny_M!$A$1:$P$10,MATCH(Database!C9227,Currecny_M!$A$1:$P$1,0),FALSE)</f>
        <v>1</v>
      </c>
      <c r="L9227" s="82">
        <f t="shared" si="434"/>
        <v>3.0051399999999999</v>
      </c>
      <c r="M9227" s="82">
        <f>((E9227/$F$1)*VLOOKUP(N9227,Currecny_M!$A$1:$P$10,MATCH(Database!C9227,Currecny_M!$A$1:$P$1,0),FALSE))/VLOOKUP('Cover page'!$B$6,Currecny_M!$A$1:$P$10,MATCH(Database!C9227,Currecny_M!$A$1:$P$1,0),FALSE)</f>
        <v>3.0051399999999999</v>
      </c>
      <c r="N9227" s="6" t="str">
        <f>VLOOKUP(B9227,Master!$A$2:$C$11,3,FALSE)</f>
        <v>USD</v>
      </c>
      <c r="O9227" s="6" t="str">
        <f>VLOOKUP(B9227,Master!$A$2:$C$11,2,FALSE)</f>
        <v>America</v>
      </c>
      <c r="Q9227" s="39" t="str">
        <f>VLOOKUP(D9227,GL_Master!$A$1:$D$80,2,FALSE)</f>
        <v>PL</v>
      </c>
      <c r="R9227" s="39" t="str">
        <f>VLOOKUP(D9227,GL_Master!$A$1:$D$80,3,FALSE)</f>
        <v>Staff welfare expenses</v>
      </c>
      <c r="S9227" s="39" t="str">
        <f>VLOOKUP(D9227,GL_Master!$A$1:$D$80,4,FALSE)</f>
        <v>Diwali Expense</v>
      </c>
    </row>
    <row r="9228" spans="1:19" x14ac:dyDescent="0.25">
      <c r="A9228" s="39" t="s">
        <v>262</v>
      </c>
      <c r="B9228" s="39" t="s">
        <v>235</v>
      </c>
      <c r="C9228" s="7">
        <v>44166</v>
      </c>
      <c r="D9228" s="39" t="s">
        <v>20</v>
      </c>
      <c r="E9228" s="39">
        <v>73</v>
      </c>
      <c r="F9228" s="82">
        <f t="shared" si="432"/>
        <v>7.2999999999999995E-2</v>
      </c>
      <c r="G9228" s="39">
        <f>VLOOKUP(N9228,Currecny_M!$A$1:$P$10,2,FALSE)</f>
        <v>75</v>
      </c>
      <c r="H9228" s="39">
        <f>MATCH(C9228,Currecny_M!$A$1:$P$1,0)</f>
        <v>10</v>
      </c>
      <c r="I9228" s="39">
        <f>VLOOKUP(N9228,Currecny_M!$A$1:$P$10,MATCH(Database!C9228,Currecny_M!$A$1:$P$1,0),FALSE)</f>
        <v>81.22</v>
      </c>
      <c r="J9228" s="82">
        <f t="shared" si="433"/>
        <v>5.9290599999999998</v>
      </c>
      <c r="K9228" s="39">
        <f>VLOOKUP('Cover page'!$B$6,Currecny_M!$A$1:$P$10,MATCH(Database!C9228,Currecny_M!$A$1:$P$1,0),FALSE)</f>
        <v>1</v>
      </c>
      <c r="L9228" s="82">
        <f t="shared" si="434"/>
        <v>5.9290599999999998</v>
      </c>
      <c r="M9228" s="82">
        <f>((E9228/$F$1)*VLOOKUP(N9228,Currecny_M!$A$1:$P$10,MATCH(Database!C9228,Currecny_M!$A$1:$P$1,0),FALSE))/VLOOKUP('Cover page'!$B$6,Currecny_M!$A$1:$P$10,MATCH(Database!C9228,Currecny_M!$A$1:$P$1,0),FALSE)</f>
        <v>5.9290599999999998</v>
      </c>
      <c r="N9228" s="6" t="str">
        <f>VLOOKUP(B9228,Master!$A$2:$C$11,3,FALSE)</f>
        <v>USD</v>
      </c>
      <c r="O9228" s="6" t="str">
        <f>VLOOKUP(B9228,Master!$A$2:$C$11,2,FALSE)</f>
        <v>America</v>
      </c>
      <c r="Q9228" s="39" t="str">
        <f>VLOOKUP(D9228,GL_Master!$A$1:$D$80,2,FALSE)</f>
        <v>PL</v>
      </c>
      <c r="R9228" s="39" t="str">
        <f>VLOOKUP(D9228,GL_Master!$A$1:$D$80,3,FALSE)</f>
        <v>Selling and Marketing expenses</v>
      </c>
      <c r="S9228" s="39" t="str">
        <f>VLOOKUP(D9228,GL_Master!$A$1:$D$80,4,FALSE)</f>
        <v>Business promotion</v>
      </c>
    </row>
    <row r="9229" spans="1:19" x14ac:dyDescent="0.25">
      <c r="A9229" s="39" t="s">
        <v>262</v>
      </c>
      <c r="B9229" s="39" t="s">
        <v>235</v>
      </c>
      <c r="C9229" s="7">
        <v>44166</v>
      </c>
      <c r="D9229" s="39" t="s">
        <v>29</v>
      </c>
      <c r="E9229" s="39">
        <v>76</v>
      </c>
      <c r="F9229" s="82">
        <f t="shared" si="432"/>
        <v>7.5999999999999998E-2</v>
      </c>
      <c r="G9229" s="39">
        <f>VLOOKUP(N9229,Currecny_M!$A$1:$P$10,2,FALSE)</f>
        <v>75</v>
      </c>
      <c r="H9229" s="39">
        <f>MATCH(C9229,Currecny_M!$A$1:$P$1,0)</f>
        <v>10</v>
      </c>
      <c r="I9229" s="39">
        <f>VLOOKUP(N9229,Currecny_M!$A$1:$P$10,MATCH(Database!C9229,Currecny_M!$A$1:$P$1,0),FALSE)</f>
        <v>81.22</v>
      </c>
      <c r="J9229" s="82">
        <f t="shared" si="433"/>
        <v>6.17272</v>
      </c>
      <c r="K9229" s="39">
        <f>VLOOKUP('Cover page'!$B$6,Currecny_M!$A$1:$P$10,MATCH(Database!C9229,Currecny_M!$A$1:$P$1,0),FALSE)</f>
        <v>1</v>
      </c>
      <c r="L9229" s="82">
        <f t="shared" si="434"/>
        <v>6.17272</v>
      </c>
      <c r="M9229" s="82">
        <f>((E9229/$F$1)*VLOOKUP(N9229,Currecny_M!$A$1:$P$10,MATCH(Database!C9229,Currecny_M!$A$1:$P$1,0),FALSE))/VLOOKUP('Cover page'!$B$6,Currecny_M!$A$1:$P$10,MATCH(Database!C9229,Currecny_M!$A$1:$P$1,0),FALSE)</f>
        <v>6.17272</v>
      </c>
      <c r="N9229" s="6" t="str">
        <f>VLOOKUP(B9229,Master!$A$2:$C$11,3,FALSE)</f>
        <v>USD</v>
      </c>
      <c r="O9229" s="6" t="str">
        <f>VLOOKUP(B9229,Master!$A$2:$C$11,2,FALSE)</f>
        <v>America</v>
      </c>
      <c r="Q9229" s="39" t="str">
        <f>VLOOKUP(D9229,GL_Master!$A$1:$D$80,2,FALSE)</f>
        <v>PL</v>
      </c>
      <c r="R9229" s="39" t="str">
        <f>VLOOKUP(D9229,GL_Master!$A$1:$D$80,3,FALSE)</f>
        <v>Communication &amp; internet exp</v>
      </c>
      <c r="S9229" s="39" t="str">
        <f>VLOOKUP(D9229,GL_Master!$A$1:$D$80,4,FALSE)</f>
        <v>Communication cost</v>
      </c>
    </row>
    <row r="9230" spans="1:19" x14ac:dyDescent="0.25">
      <c r="A9230" s="39" t="s">
        <v>262</v>
      </c>
      <c r="B9230" s="39" t="s">
        <v>235</v>
      </c>
      <c r="C9230" s="7">
        <v>44166</v>
      </c>
      <c r="D9230" s="39" t="s">
        <v>41</v>
      </c>
      <c r="E9230" s="39">
        <v>35</v>
      </c>
      <c r="F9230" s="82">
        <f t="shared" si="432"/>
        <v>3.5000000000000003E-2</v>
      </c>
      <c r="G9230" s="39">
        <f>VLOOKUP(N9230,Currecny_M!$A$1:$P$10,2,FALSE)</f>
        <v>75</v>
      </c>
      <c r="H9230" s="39">
        <f>MATCH(C9230,Currecny_M!$A$1:$P$1,0)</f>
        <v>10</v>
      </c>
      <c r="I9230" s="39">
        <f>VLOOKUP(N9230,Currecny_M!$A$1:$P$10,MATCH(Database!C9230,Currecny_M!$A$1:$P$1,0),FALSE)</f>
        <v>81.22</v>
      </c>
      <c r="J9230" s="82">
        <f t="shared" si="433"/>
        <v>2.8427000000000002</v>
      </c>
      <c r="K9230" s="39">
        <f>VLOOKUP('Cover page'!$B$6,Currecny_M!$A$1:$P$10,MATCH(Database!C9230,Currecny_M!$A$1:$P$1,0),FALSE)</f>
        <v>1</v>
      </c>
      <c r="L9230" s="82">
        <f t="shared" si="434"/>
        <v>2.8427000000000002</v>
      </c>
      <c r="M9230" s="82">
        <f>((E9230/$F$1)*VLOOKUP(N9230,Currecny_M!$A$1:$P$10,MATCH(Database!C9230,Currecny_M!$A$1:$P$1,0),FALSE))/VLOOKUP('Cover page'!$B$6,Currecny_M!$A$1:$P$10,MATCH(Database!C9230,Currecny_M!$A$1:$P$1,0),FALSE)</f>
        <v>2.8427000000000002</v>
      </c>
      <c r="N9230" s="6" t="str">
        <f>VLOOKUP(B9230,Master!$A$2:$C$11,3,FALSE)</f>
        <v>USD</v>
      </c>
      <c r="O9230" s="6" t="str">
        <f>VLOOKUP(B9230,Master!$A$2:$C$11,2,FALSE)</f>
        <v>America</v>
      </c>
      <c r="Q9230" s="39" t="str">
        <f>VLOOKUP(D9230,GL_Master!$A$1:$D$80,2,FALSE)</f>
        <v>PL</v>
      </c>
      <c r="R9230" s="39" t="str">
        <f>VLOOKUP(D9230,GL_Master!$A$1:$D$80,3,FALSE)</f>
        <v>Communication &amp; internet exp</v>
      </c>
      <c r="S9230" s="39" t="str">
        <f>VLOOKUP(D9230,GL_Master!$A$1:$D$80,4,FALSE)</f>
        <v>Communication cost</v>
      </c>
    </row>
    <row r="9231" spans="1:19" x14ac:dyDescent="0.25">
      <c r="A9231" s="39" t="s">
        <v>262</v>
      </c>
      <c r="B9231" s="39" t="s">
        <v>235</v>
      </c>
      <c r="C9231" s="7">
        <v>44166</v>
      </c>
      <c r="D9231" s="39" t="s">
        <v>103</v>
      </c>
      <c r="E9231" s="39">
        <v>74</v>
      </c>
      <c r="F9231" s="82">
        <f t="shared" si="432"/>
        <v>7.3999999999999996E-2</v>
      </c>
      <c r="G9231" s="39">
        <f>VLOOKUP(N9231,Currecny_M!$A$1:$P$10,2,FALSE)</f>
        <v>75</v>
      </c>
      <c r="H9231" s="39">
        <f>MATCH(C9231,Currecny_M!$A$1:$P$1,0)</f>
        <v>10</v>
      </c>
      <c r="I9231" s="39">
        <f>VLOOKUP(N9231,Currecny_M!$A$1:$P$10,MATCH(Database!C9231,Currecny_M!$A$1:$P$1,0),FALSE)</f>
        <v>81.22</v>
      </c>
      <c r="J9231" s="82">
        <f t="shared" si="433"/>
        <v>6.0102799999999998</v>
      </c>
      <c r="K9231" s="39">
        <f>VLOOKUP('Cover page'!$B$6,Currecny_M!$A$1:$P$10,MATCH(Database!C9231,Currecny_M!$A$1:$P$1,0),FALSE)</f>
        <v>1</v>
      </c>
      <c r="L9231" s="82">
        <f t="shared" si="434"/>
        <v>6.0102799999999998</v>
      </c>
      <c r="M9231" s="82">
        <f>((E9231/$F$1)*VLOOKUP(N9231,Currecny_M!$A$1:$P$10,MATCH(Database!C9231,Currecny_M!$A$1:$P$1,0),FALSE))/VLOOKUP('Cover page'!$B$6,Currecny_M!$A$1:$P$10,MATCH(Database!C9231,Currecny_M!$A$1:$P$1,0),FALSE)</f>
        <v>6.0102799999999998</v>
      </c>
      <c r="N9231" s="6" t="str">
        <f>VLOOKUP(B9231,Master!$A$2:$C$11,3,FALSE)</f>
        <v>USD</v>
      </c>
      <c r="O9231" s="6" t="str">
        <f>VLOOKUP(B9231,Master!$A$2:$C$11,2,FALSE)</f>
        <v>America</v>
      </c>
      <c r="Q9231" s="39" t="str">
        <f>VLOOKUP(D9231,GL_Master!$A$1:$D$80,2,FALSE)</f>
        <v>PL</v>
      </c>
      <c r="R9231" s="39" t="str">
        <f>VLOOKUP(D9231,GL_Master!$A$1:$D$80,3,FALSE)</f>
        <v>Communication &amp; internet exp</v>
      </c>
      <c r="S9231" s="39" t="str">
        <f>VLOOKUP(D9231,GL_Master!$A$1:$D$80,4,FALSE)</f>
        <v>Communication cost</v>
      </c>
    </row>
    <row r="9232" spans="1:19" x14ac:dyDescent="0.25">
      <c r="A9232" s="39" t="s">
        <v>262</v>
      </c>
      <c r="B9232" s="39" t="s">
        <v>235</v>
      </c>
      <c r="C9232" s="7">
        <v>44166</v>
      </c>
      <c r="D9232" s="39" t="s">
        <v>104</v>
      </c>
      <c r="E9232" s="39">
        <v>112</v>
      </c>
      <c r="F9232" s="82">
        <f t="shared" si="432"/>
        <v>0.112</v>
      </c>
      <c r="G9232" s="39">
        <f>VLOOKUP(N9232,Currecny_M!$A$1:$P$10,2,FALSE)</f>
        <v>75</v>
      </c>
      <c r="H9232" s="39">
        <f>MATCH(C9232,Currecny_M!$A$1:$P$1,0)</f>
        <v>10</v>
      </c>
      <c r="I9232" s="39">
        <f>VLOOKUP(N9232,Currecny_M!$A$1:$P$10,MATCH(Database!C9232,Currecny_M!$A$1:$P$1,0),FALSE)</f>
        <v>81.22</v>
      </c>
      <c r="J9232" s="82">
        <f t="shared" si="433"/>
        <v>9.0966400000000007</v>
      </c>
      <c r="K9232" s="39">
        <f>VLOOKUP('Cover page'!$B$6,Currecny_M!$A$1:$P$10,MATCH(Database!C9232,Currecny_M!$A$1:$P$1,0),FALSE)</f>
        <v>1</v>
      </c>
      <c r="L9232" s="82">
        <f t="shared" si="434"/>
        <v>9.0966400000000007</v>
      </c>
      <c r="M9232" s="82">
        <f>((E9232/$F$1)*VLOOKUP(N9232,Currecny_M!$A$1:$P$10,MATCH(Database!C9232,Currecny_M!$A$1:$P$1,0),FALSE))/VLOOKUP('Cover page'!$B$6,Currecny_M!$A$1:$P$10,MATCH(Database!C9232,Currecny_M!$A$1:$P$1,0),FALSE)</f>
        <v>9.0966400000000007</v>
      </c>
      <c r="N9232" s="6" t="str">
        <f>VLOOKUP(B9232,Master!$A$2:$C$11,3,FALSE)</f>
        <v>USD</v>
      </c>
      <c r="O9232" s="6" t="str">
        <f>VLOOKUP(B9232,Master!$A$2:$C$11,2,FALSE)</f>
        <v>America</v>
      </c>
      <c r="Q9232" s="39" t="str">
        <f>VLOOKUP(D9232,GL_Master!$A$1:$D$80,2,FALSE)</f>
        <v>PL</v>
      </c>
      <c r="R9232" s="39" t="str">
        <f>VLOOKUP(D9232,GL_Master!$A$1:$D$80,3,FALSE)</f>
        <v>Legal &amp; Professional expenses</v>
      </c>
      <c r="S9232" s="39" t="str">
        <f>VLOOKUP(D9232,GL_Master!$A$1:$D$80,4,FALSE)</f>
        <v>Professional Fees - Others</v>
      </c>
    </row>
    <row r="9233" spans="1:19" x14ac:dyDescent="0.25">
      <c r="A9233" s="39" t="s">
        <v>262</v>
      </c>
      <c r="B9233" s="39" t="s">
        <v>235</v>
      </c>
      <c r="C9233" s="7">
        <v>44166</v>
      </c>
      <c r="D9233" s="39" t="s">
        <v>105</v>
      </c>
      <c r="E9233" s="39">
        <v>72</v>
      </c>
      <c r="F9233" s="82">
        <f t="shared" si="432"/>
        <v>7.1999999999999995E-2</v>
      </c>
      <c r="G9233" s="39">
        <f>VLOOKUP(N9233,Currecny_M!$A$1:$P$10,2,FALSE)</f>
        <v>75</v>
      </c>
      <c r="H9233" s="39">
        <f>MATCH(C9233,Currecny_M!$A$1:$P$1,0)</f>
        <v>10</v>
      </c>
      <c r="I9233" s="39">
        <f>VLOOKUP(N9233,Currecny_M!$A$1:$P$10,MATCH(Database!C9233,Currecny_M!$A$1:$P$1,0),FALSE)</f>
        <v>81.22</v>
      </c>
      <c r="J9233" s="82">
        <f t="shared" si="433"/>
        <v>5.8478399999999997</v>
      </c>
      <c r="K9233" s="39">
        <f>VLOOKUP('Cover page'!$B$6,Currecny_M!$A$1:$P$10,MATCH(Database!C9233,Currecny_M!$A$1:$P$1,0),FALSE)</f>
        <v>1</v>
      </c>
      <c r="L9233" s="82">
        <f t="shared" si="434"/>
        <v>5.8478399999999997</v>
      </c>
      <c r="M9233" s="82">
        <f>((E9233/$F$1)*VLOOKUP(N9233,Currecny_M!$A$1:$P$10,MATCH(Database!C9233,Currecny_M!$A$1:$P$1,0),FALSE))/VLOOKUP('Cover page'!$B$6,Currecny_M!$A$1:$P$10,MATCH(Database!C9233,Currecny_M!$A$1:$P$1,0),FALSE)</f>
        <v>5.8478399999999997</v>
      </c>
      <c r="N9233" s="6" t="str">
        <f>VLOOKUP(B9233,Master!$A$2:$C$11,3,FALSE)</f>
        <v>USD</v>
      </c>
      <c r="O9233" s="6" t="str">
        <f>VLOOKUP(B9233,Master!$A$2:$C$11,2,FALSE)</f>
        <v>America</v>
      </c>
      <c r="Q9233" s="39" t="str">
        <f>VLOOKUP(D9233,GL_Master!$A$1:$D$80,2,FALSE)</f>
        <v>PL</v>
      </c>
      <c r="R9233" s="39" t="str">
        <f>VLOOKUP(D9233,GL_Master!$A$1:$D$80,3,FALSE)</f>
        <v>Travelling and conveyance</v>
      </c>
      <c r="S9233" s="39" t="str">
        <f>VLOOKUP(D9233,GL_Master!$A$1:$D$80,4,FALSE)</f>
        <v>Car hiring and rental services</v>
      </c>
    </row>
    <row r="9234" spans="1:19" x14ac:dyDescent="0.25">
      <c r="A9234" s="39" t="s">
        <v>262</v>
      </c>
      <c r="B9234" s="39" t="s">
        <v>235</v>
      </c>
      <c r="C9234" s="7">
        <v>44166</v>
      </c>
      <c r="D9234" s="39" t="s">
        <v>106</v>
      </c>
      <c r="E9234" s="39">
        <v>36</v>
      </c>
      <c r="F9234" s="82">
        <f t="shared" si="432"/>
        <v>3.5999999999999997E-2</v>
      </c>
      <c r="G9234" s="39">
        <f>VLOOKUP(N9234,Currecny_M!$A$1:$P$10,2,FALSE)</f>
        <v>75</v>
      </c>
      <c r="H9234" s="39">
        <f>MATCH(C9234,Currecny_M!$A$1:$P$1,0)</f>
        <v>10</v>
      </c>
      <c r="I9234" s="39">
        <f>VLOOKUP(N9234,Currecny_M!$A$1:$P$10,MATCH(Database!C9234,Currecny_M!$A$1:$P$1,0),FALSE)</f>
        <v>81.22</v>
      </c>
      <c r="J9234" s="82">
        <f t="shared" si="433"/>
        <v>2.9239199999999999</v>
      </c>
      <c r="K9234" s="39">
        <f>VLOOKUP('Cover page'!$B$6,Currecny_M!$A$1:$P$10,MATCH(Database!C9234,Currecny_M!$A$1:$P$1,0),FALSE)</f>
        <v>1</v>
      </c>
      <c r="L9234" s="82">
        <f t="shared" si="434"/>
        <v>2.9239199999999999</v>
      </c>
      <c r="M9234" s="82">
        <f>((E9234/$F$1)*VLOOKUP(N9234,Currecny_M!$A$1:$P$10,MATCH(Database!C9234,Currecny_M!$A$1:$P$1,0),FALSE))/VLOOKUP('Cover page'!$B$6,Currecny_M!$A$1:$P$10,MATCH(Database!C9234,Currecny_M!$A$1:$P$1,0),FALSE)</f>
        <v>2.9239199999999999</v>
      </c>
      <c r="N9234" s="6" t="str">
        <f>VLOOKUP(B9234,Master!$A$2:$C$11,3,FALSE)</f>
        <v>USD</v>
      </c>
      <c r="O9234" s="6" t="str">
        <f>VLOOKUP(B9234,Master!$A$2:$C$11,2,FALSE)</f>
        <v>America</v>
      </c>
      <c r="Q9234" s="39" t="str">
        <f>VLOOKUP(D9234,GL_Master!$A$1:$D$80,2,FALSE)</f>
        <v>PL</v>
      </c>
      <c r="R9234" s="39" t="str">
        <f>VLOOKUP(D9234,GL_Master!$A$1:$D$80,3,FALSE)</f>
        <v>Communication &amp; internet exp</v>
      </c>
      <c r="S9234" s="39" t="str">
        <f>VLOOKUP(D9234,GL_Master!$A$1:$D$80,4,FALSE)</f>
        <v>Printing &amp; Stationary</v>
      </c>
    </row>
    <row r="9235" spans="1:19" x14ac:dyDescent="0.25">
      <c r="A9235" s="39" t="s">
        <v>262</v>
      </c>
      <c r="B9235" s="39" t="s">
        <v>235</v>
      </c>
      <c r="C9235" s="7">
        <v>44166</v>
      </c>
      <c r="D9235" s="39" t="s">
        <v>32</v>
      </c>
      <c r="E9235" s="39">
        <v>36</v>
      </c>
      <c r="F9235" s="82">
        <f t="shared" si="432"/>
        <v>3.5999999999999997E-2</v>
      </c>
      <c r="G9235" s="39">
        <f>VLOOKUP(N9235,Currecny_M!$A$1:$P$10,2,FALSE)</f>
        <v>75</v>
      </c>
      <c r="H9235" s="39">
        <f>MATCH(C9235,Currecny_M!$A$1:$P$1,0)</f>
        <v>10</v>
      </c>
      <c r="I9235" s="39">
        <f>VLOOKUP(N9235,Currecny_M!$A$1:$P$10,MATCH(Database!C9235,Currecny_M!$A$1:$P$1,0),FALSE)</f>
        <v>81.22</v>
      </c>
      <c r="J9235" s="82">
        <f t="shared" si="433"/>
        <v>2.9239199999999999</v>
      </c>
      <c r="K9235" s="39">
        <f>VLOOKUP('Cover page'!$B$6,Currecny_M!$A$1:$P$10,MATCH(Database!C9235,Currecny_M!$A$1:$P$1,0),FALSE)</f>
        <v>1</v>
      </c>
      <c r="L9235" s="82">
        <f t="shared" si="434"/>
        <v>2.9239199999999999</v>
      </c>
      <c r="M9235" s="82">
        <f>((E9235/$F$1)*VLOOKUP(N9235,Currecny_M!$A$1:$P$10,MATCH(Database!C9235,Currecny_M!$A$1:$P$1,0),FALSE))/VLOOKUP('Cover page'!$B$6,Currecny_M!$A$1:$P$10,MATCH(Database!C9235,Currecny_M!$A$1:$P$1,0),FALSE)</f>
        <v>2.9239199999999999</v>
      </c>
      <c r="N9235" s="6" t="str">
        <f>VLOOKUP(B9235,Master!$A$2:$C$11,3,FALSE)</f>
        <v>USD</v>
      </c>
      <c r="O9235" s="6" t="str">
        <f>VLOOKUP(B9235,Master!$A$2:$C$11,2,FALSE)</f>
        <v>America</v>
      </c>
      <c r="Q9235" s="39" t="str">
        <f>VLOOKUP(D9235,GL_Master!$A$1:$D$80,2,FALSE)</f>
        <v>PL</v>
      </c>
      <c r="R9235" s="39" t="str">
        <f>VLOOKUP(D9235,GL_Master!$A$1:$D$80,3,FALSE)</f>
        <v>Communication &amp; internet exp</v>
      </c>
      <c r="S9235" s="39" t="str">
        <f>VLOOKUP(D9235,GL_Master!$A$1:$D$80,4,FALSE)</f>
        <v>Printing &amp; Stationary</v>
      </c>
    </row>
    <row r="9236" spans="1:19" x14ac:dyDescent="0.25">
      <c r="A9236" s="39" t="s">
        <v>262</v>
      </c>
      <c r="B9236" s="39" t="s">
        <v>235</v>
      </c>
      <c r="C9236" s="7">
        <v>44166</v>
      </c>
      <c r="D9236" s="39" t="s">
        <v>35</v>
      </c>
      <c r="E9236" s="39">
        <v>109</v>
      </c>
      <c r="F9236" s="82">
        <f t="shared" si="432"/>
        <v>0.109</v>
      </c>
      <c r="G9236" s="39">
        <f>VLOOKUP(N9236,Currecny_M!$A$1:$P$10,2,FALSE)</f>
        <v>75</v>
      </c>
      <c r="H9236" s="39">
        <f>MATCH(C9236,Currecny_M!$A$1:$P$1,0)</f>
        <v>10</v>
      </c>
      <c r="I9236" s="39">
        <f>VLOOKUP(N9236,Currecny_M!$A$1:$P$10,MATCH(Database!C9236,Currecny_M!$A$1:$P$1,0),FALSE)</f>
        <v>81.22</v>
      </c>
      <c r="J9236" s="82">
        <f t="shared" si="433"/>
        <v>8.8529800000000005</v>
      </c>
      <c r="K9236" s="39">
        <f>VLOOKUP('Cover page'!$B$6,Currecny_M!$A$1:$P$10,MATCH(Database!C9236,Currecny_M!$A$1:$P$1,0),FALSE)</f>
        <v>1</v>
      </c>
      <c r="L9236" s="82">
        <f t="shared" si="434"/>
        <v>8.8529800000000005</v>
      </c>
      <c r="M9236" s="82">
        <f>((E9236/$F$1)*VLOOKUP(N9236,Currecny_M!$A$1:$P$10,MATCH(Database!C9236,Currecny_M!$A$1:$P$1,0),FALSE))/VLOOKUP('Cover page'!$B$6,Currecny_M!$A$1:$P$10,MATCH(Database!C9236,Currecny_M!$A$1:$P$1,0),FALSE)</f>
        <v>8.8529800000000005</v>
      </c>
      <c r="N9236" s="6" t="str">
        <f>VLOOKUP(B9236,Master!$A$2:$C$11,3,FALSE)</f>
        <v>USD</v>
      </c>
      <c r="O9236" s="6" t="str">
        <f>VLOOKUP(B9236,Master!$A$2:$C$11,2,FALSE)</f>
        <v>America</v>
      </c>
      <c r="Q9236" s="39" t="str">
        <f>VLOOKUP(D9236,GL_Master!$A$1:$D$80,2,FALSE)</f>
        <v>PL</v>
      </c>
      <c r="R9236" s="39" t="str">
        <f>VLOOKUP(D9236,GL_Master!$A$1:$D$80,3,FALSE)</f>
        <v>Security Expenses</v>
      </c>
      <c r="S9236" s="39" t="str">
        <f>VLOOKUP(D9236,GL_Master!$A$1:$D$80,4,FALSE)</f>
        <v>Security Expenses others</v>
      </c>
    </row>
    <row r="9237" spans="1:19" x14ac:dyDescent="0.25">
      <c r="A9237" s="39" t="s">
        <v>262</v>
      </c>
      <c r="B9237" s="39" t="s">
        <v>235</v>
      </c>
      <c r="C9237" s="7">
        <v>44166</v>
      </c>
      <c r="D9237" s="39" t="s">
        <v>38</v>
      </c>
      <c r="E9237" s="39">
        <v>36</v>
      </c>
      <c r="F9237" s="82">
        <f t="shared" si="432"/>
        <v>3.5999999999999997E-2</v>
      </c>
      <c r="G9237" s="39">
        <f>VLOOKUP(N9237,Currecny_M!$A$1:$P$10,2,FALSE)</f>
        <v>75</v>
      </c>
      <c r="H9237" s="39">
        <f>MATCH(C9237,Currecny_M!$A$1:$P$1,0)</f>
        <v>10</v>
      </c>
      <c r="I9237" s="39">
        <f>VLOOKUP(N9237,Currecny_M!$A$1:$P$10,MATCH(Database!C9237,Currecny_M!$A$1:$P$1,0),FALSE)</f>
        <v>81.22</v>
      </c>
      <c r="J9237" s="82">
        <f t="shared" si="433"/>
        <v>2.9239199999999999</v>
      </c>
      <c r="K9237" s="39">
        <f>VLOOKUP('Cover page'!$B$6,Currecny_M!$A$1:$P$10,MATCH(Database!C9237,Currecny_M!$A$1:$P$1,0),FALSE)</f>
        <v>1</v>
      </c>
      <c r="L9237" s="82">
        <f t="shared" si="434"/>
        <v>2.9239199999999999</v>
      </c>
      <c r="M9237" s="82">
        <f>((E9237/$F$1)*VLOOKUP(N9237,Currecny_M!$A$1:$P$10,MATCH(Database!C9237,Currecny_M!$A$1:$P$1,0),FALSE))/VLOOKUP('Cover page'!$B$6,Currecny_M!$A$1:$P$10,MATCH(Database!C9237,Currecny_M!$A$1:$P$1,0),FALSE)</f>
        <v>2.9239199999999999</v>
      </c>
      <c r="N9237" s="6" t="str">
        <f>VLOOKUP(B9237,Master!$A$2:$C$11,3,FALSE)</f>
        <v>USD</v>
      </c>
      <c r="O9237" s="6" t="str">
        <f>VLOOKUP(B9237,Master!$A$2:$C$11,2,FALSE)</f>
        <v>America</v>
      </c>
      <c r="Q9237" s="39" t="str">
        <f>VLOOKUP(D9237,GL_Master!$A$1:$D$80,2,FALSE)</f>
        <v>PL</v>
      </c>
      <c r="R9237" s="39" t="str">
        <f>VLOOKUP(D9237,GL_Master!$A$1:$D$80,3,FALSE)</f>
        <v>House Keeping Expenses</v>
      </c>
      <c r="S9237" s="39" t="str">
        <f>VLOOKUP(D9237,GL_Master!$A$1:$D$80,4,FALSE)</f>
        <v>House Keeping Expenses</v>
      </c>
    </row>
    <row r="9238" spans="1:19" x14ac:dyDescent="0.25">
      <c r="A9238" s="39" t="s">
        <v>262</v>
      </c>
      <c r="B9238" s="39" t="s">
        <v>235</v>
      </c>
      <c r="C9238" s="7">
        <v>44166</v>
      </c>
      <c r="D9238" s="39" t="s">
        <v>107</v>
      </c>
      <c r="E9238" s="39">
        <v>37</v>
      </c>
      <c r="F9238" s="82">
        <f t="shared" si="432"/>
        <v>3.6999999999999998E-2</v>
      </c>
      <c r="G9238" s="39">
        <f>VLOOKUP(N9238,Currecny_M!$A$1:$P$10,2,FALSE)</f>
        <v>75</v>
      </c>
      <c r="H9238" s="39">
        <f>MATCH(C9238,Currecny_M!$A$1:$P$1,0)</f>
        <v>10</v>
      </c>
      <c r="I9238" s="39">
        <f>VLOOKUP(N9238,Currecny_M!$A$1:$P$10,MATCH(Database!C9238,Currecny_M!$A$1:$P$1,0),FALSE)</f>
        <v>81.22</v>
      </c>
      <c r="J9238" s="82">
        <f t="shared" si="433"/>
        <v>3.0051399999999999</v>
      </c>
      <c r="K9238" s="39">
        <f>VLOOKUP('Cover page'!$B$6,Currecny_M!$A$1:$P$10,MATCH(Database!C9238,Currecny_M!$A$1:$P$1,0),FALSE)</f>
        <v>1</v>
      </c>
      <c r="L9238" s="82">
        <f t="shared" si="434"/>
        <v>3.0051399999999999</v>
      </c>
      <c r="M9238" s="82">
        <f>((E9238/$F$1)*VLOOKUP(N9238,Currecny_M!$A$1:$P$10,MATCH(Database!C9238,Currecny_M!$A$1:$P$1,0),FALSE))/VLOOKUP('Cover page'!$B$6,Currecny_M!$A$1:$P$10,MATCH(Database!C9238,Currecny_M!$A$1:$P$1,0),FALSE)</f>
        <v>3.0051399999999999</v>
      </c>
      <c r="N9238" s="6" t="str">
        <f>VLOOKUP(B9238,Master!$A$2:$C$11,3,FALSE)</f>
        <v>USD</v>
      </c>
      <c r="O9238" s="6" t="str">
        <f>VLOOKUP(B9238,Master!$A$2:$C$11,2,FALSE)</f>
        <v>America</v>
      </c>
      <c r="Q9238" s="39" t="str">
        <f>VLOOKUP(D9238,GL_Master!$A$1:$D$80,2,FALSE)</f>
        <v>PL</v>
      </c>
      <c r="R9238" s="39" t="str">
        <f>VLOOKUP(D9238,GL_Master!$A$1:$D$80,3,FALSE)</f>
        <v>Misc. expenses</v>
      </c>
      <c r="S9238" s="39" t="str">
        <f>VLOOKUP(D9238,GL_Master!$A$1:$D$80,4,FALSE)</f>
        <v>Repair &amp; Maintenance</v>
      </c>
    </row>
    <row r="9239" spans="1:19" x14ac:dyDescent="0.25">
      <c r="A9239" s="39" t="s">
        <v>262</v>
      </c>
      <c r="B9239" s="39" t="s">
        <v>235</v>
      </c>
      <c r="C9239" s="7">
        <v>44166</v>
      </c>
      <c r="D9239" s="39" t="s">
        <v>108</v>
      </c>
      <c r="E9239" s="39">
        <v>36</v>
      </c>
      <c r="F9239" s="82">
        <f t="shared" si="432"/>
        <v>3.5999999999999997E-2</v>
      </c>
      <c r="G9239" s="39">
        <f>VLOOKUP(N9239,Currecny_M!$A$1:$P$10,2,FALSE)</f>
        <v>75</v>
      </c>
      <c r="H9239" s="39">
        <f>MATCH(C9239,Currecny_M!$A$1:$P$1,0)</f>
        <v>10</v>
      </c>
      <c r="I9239" s="39">
        <f>VLOOKUP(N9239,Currecny_M!$A$1:$P$10,MATCH(Database!C9239,Currecny_M!$A$1:$P$1,0),FALSE)</f>
        <v>81.22</v>
      </c>
      <c r="J9239" s="82">
        <f t="shared" si="433"/>
        <v>2.9239199999999999</v>
      </c>
      <c r="K9239" s="39">
        <f>VLOOKUP('Cover page'!$B$6,Currecny_M!$A$1:$P$10,MATCH(Database!C9239,Currecny_M!$A$1:$P$1,0),FALSE)</f>
        <v>1</v>
      </c>
      <c r="L9239" s="82">
        <f t="shared" si="434"/>
        <v>2.9239199999999999</v>
      </c>
      <c r="M9239" s="82">
        <f>((E9239/$F$1)*VLOOKUP(N9239,Currecny_M!$A$1:$P$10,MATCH(Database!C9239,Currecny_M!$A$1:$P$1,0),FALSE))/VLOOKUP('Cover page'!$B$6,Currecny_M!$A$1:$P$10,MATCH(Database!C9239,Currecny_M!$A$1:$P$1,0),FALSE)</f>
        <v>2.9239199999999999</v>
      </c>
      <c r="N9239" s="6" t="str">
        <f>VLOOKUP(B9239,Master!$A$2:$C$11,3,FALSE)</f>
        <v>USD</v>
      </c>
      <c r="O9239" s="6" t="str">
        <f>VLOOKUP(B9239,Master!$A$2:$C$11,2,FALSE)</f>
        <v>America</v>
      </c>
      <c r="Q9239" s="39" t="str">
        <f>VLOOKUP(D9239,GL_Master!$A$1:$D$80,2,FALSE)</f>
        <v>PL</v>
      </c>
      <c r="R9239" s="39" t="str">
        <f>VLOOKUP(D9239,GL_Master!$A$1:$D$80,3,FALSE)</f>
        <v>Misc. expenses</v>
      </c>
      <c r="S9239" s="39" t="str">
        <f>VLOOKUP(D9239,GL_Master!$A$1:$D$80,4,FALSE)</f>
        <v>Repair &amp; Maintenance</v>
      </c>
    </row>
    <row r="9240" spans="1:19" x14ac:dyDescent="0.25">
      <c r="A9240" s="39" t="s">
        <v>262</v>
      </c>
      <c r="B9240" s="39" t="s">
        <v>235</v>
      </c>
      <c r="C9240" s="7">
        <v>44166</v>
      </c>
      <c r="D9240" s="39" t="s">
        <v>9</v>
      </c>
      <c r="E9240" s="39">
        <v>328</v>
      </c>
      <c r="F9240" s="82">
        <f t="shared" si="432"/>
        <v>0.32800000000000001</v>
      </c>
      <c r="G9240" s="39">
        <f>VLOOKUP(N9240,Currecny_M!$A$1:$P$10,2,FALSE)</f>
        <v>75</v>
      </c>
      <c r="H9240" s="39">
        <f>MATCH(C9240,Currecny_M!$A$1:$P$1,0)</f>
        <v>10</v>
      </c>
      <c r="I9240" s="39">
        <f>VLOOKUP(N9240,Currecny_M!$A$1:$P$10,MATCH(Database!C9240,Currecny_M!$A$1:$P$1,0),FALSE)</f>
        <v>81.22</v>
      </c>
      <c r="J9240" s="82">
        <f t="shared" si="433"/>
        <v>26.640160000000002</v>
      </c>
      <c r="K9240" s="39">
        <f>VLOOKUP('Cover page'!$B$6,Currecny_M!$A$1:$P$10,MATCH(Database!C9240,Currecny_M!$A$1:$P$1,0),FALSE)</f>
        <v>1</v>
      </c>
      <c r="L9240" s="82">
        <f t="shared" si="434"/>
        <v>26.640160000000002</v>
      </c>
      <c r="M9240" s="82">
        <f>((E9240/$F$1)*VLOOKUP(N9240,Currecny_M!$A$1:$P$10,MATCH(Database!C9240,Currecny_M!$A$1:$P$1,0),FALSE))/VLOOKUP('Cover page'!$B$6,Currecny_M!$A$1:$P$10,MATCH(Database!C9240,Currecny_M!$A$1:$P$1,0),FALSE)</f>
        <v>26.640160000000002</v>
      </c>
      <c r="N9240" s="6" t="str">
        <f>VLOOKUP(B9240,Master!$A$2:$C$11,3,FALSE)</f>
        <v>USD</v>
      </c>
      <c r="O9240" s="6" t="str">
        <f>VLOOKUP(B9240,Master!$A$2:$C$11,2,FALSE)</f>
        <v>America</v>
      </c>
      <c r="Q9240" s="39" t="str">
        <f>VLOOKUP(D9240,GL_Master!$A$1:$D$80,2,FALSE)</f>
        <v>PL</v>
      </c>
      <c r="R9240" s="39" t="str">
        <f>VLOOKUP(D9240,GL_Master!$A$1:$D$80,3,FALSE)</f>
        <v>Rent</v>
      </c>
      <c r="S9240" s="39" t="str">
        <f>VLOOKUP(D9240,GL_Master!$A$1:$D$80,4,FALSE)</f>
        <v>Office Rent</v>
      </c>
    </row>
    <row r="9241" spans="1:19" x14ac:dyDescent="0.25">
      <c r="A9241" s="39" t="s">
        <v>262</v>
      </c>
      <c r="B9241" s="39" t="s">
        <v>235</v>
      </c>
      <c r="C9241" s="7">
        <v>44166</v>
      </c>
      <c r="D9241" s="39" t="s">
        <v>109</v>
      </c>
      <c r="E9241" s="39">
        <v>-179</v>
      </c>
      <c r="F9241" s="82">
        <f t="shared" si="432"/>
        <v>-0.17899999999999999</v>
      </c>
      <c r="G9241" s="39">
        <f>VLOOKUP(N9241,Currecny_M!$A$1:$P$10,2,FALSE)</f>
        <v>75</v>
      </c>
      <c r="H9241" s="39">
        <f>MATCH(C9241,Currecny_M!$A$1:$P$1,0)</f>
        <v>10</v>
      </c>
      <c r="I9241" s="39">
        <f>VLOOKUP(N9241,Currecny_M!$A$1:$P$10,MATCH(Database!C9241,Currecny_M!$A$1:$P$1,0),FALSE)</f>
        <v>81.22</v>
      </c>
      <c r="J9241" s="82">
        <f t="shared" si="433"/>
        <v>-14.538379999999998</v>
      </c>
      <c r="K9241" s="39">
        <f>VLOOKUP('Cover page'!$B$6,Currecny_M!$A$1:$P$10,MATCH(Database!C9241,Currecny_M!$A$1:$P$1,0),FALSE)</f>
        <v>1</v>
      </c>
      <c r="L9241" s="82">
        <f t="shared" si="434"/>
        <v>-14.538379999999998</v>
      </c>
      <c r="M9241" s="82">
        <f>((E9241/$F$1)*VLOOKUP(N9241,Currecny_M!$A$1:$P$10,MATCH(Database!C9241,Currecny_M!$A$1:$P$1,0),FALSE))/VLOOKUP('Cover page'!$B$6,Currecny_M!$A$1:$P$10,MATCH(Database!C9241,Currecny_M!$A$1:$P$1,0),FALSE)</f>
        <v>-14.538379999999998</v>
      </c>
      <c r="N9241" s="6" t="str">
        <f>VLOOKUP(B9241,Master!$A$2:$C$11,3,FALSE)</f>
        <v>USD</v>
      </c>
      <c r="O9241" s="6" t="str">
        <f>VLOOKUP(B9241,Master!$A$2:$C$11,2,FALSE)</f>
        <v>America</v>
      </c>
      <c r="Q9241" s="39" t="str">
        <f>VLOOKUP(D9241,GL_Master!$A$1:$D$80,2,FALSE)</f>
        <v>PL</v>
      </c>
      <c r="R9241" s="39" t="str">
        <f>VLOOKUP(D9241,GL_Master!$A$1:$D$80,3,FALSE)</f>
        <v>Travelling and conveyance</v>
      </c>
      <c r="S9241" s="39" t="str">
        <f>VLOOKUP(D9241,GL_Master!$A$1:$D$80,4,FALSE)</f>
        <v>Travelling , hotel lodging</v>
      </c>
    </row>
    <row r="9242" spans="1:19" x14ac:dyDescent="0.25">
      <c r="A9242" s="39" t="s">
        <v>262</v>
      </c>
      <c r="B9242" s="39" t="s">
        <v>235</v>
      </c>
      <c r="C9242" s="7">
        <v>44166</v>
      </c>
      <c r="D9242" s="39" t="s">
        <v>110</v>
      </c>
      <c r="E9242" s="39">
        <v>71</v>
      </c>
      <c r="F9242" s="82">
        <f t="shared" si="432"/>
        <v>7.0999999999999994E-2</v>
      </c>
      <c r="G9242" s="39">
        <f>VLOOKUP(N9242,Currecny_M!$A$1:$P$10,2,FALSE)</f>
        <v>75</v>
      </c>
      <c r="H9242" s="39">
        <f>MATCH(C9242,Currecny_M!$A$1:$P$1,0)</f>
        <v>10</v>
      </c>
      <c r="I9242" s="39">
        <f>VLOOKUP(N9242,Currecny_M!$A$1:$P$10,MATCH(Database!C9242,Currecny_M!$A$1:$P$1,0),FALSE)</f>
        <v>81.22</v>
      </c>
      <c r="J9242" s="82">
        <f t="shared" si="433"/>
        <v>5.7666199999999996</v>
      </c>
      <c r="K9242" s="39">
        <f>VLOOKUP('Cover page'!$B$6,Currecny_M!$A$1:$P$10,MATCH(Database!C9242,Currecny_M!$A$1:$P$1,0),FALSE)</f>
        <v>1</v>
      </c>
      <c r="L9242" s="82">
        <f t="shared" si="434"/>
        <v>5.7666199999999996</v>
      </c>
      <c r="M9242" s="82">
        <f>((E9242/$F$1)*VLOOKUP(N9242,Currecny_M!$A$1:$P$10,MATCH(Database!C9242,Currecny_M!$A$1:$P$1,0),FALSE))/VLOOKUP('Cover page'!$B$6,Currecny_M!$A$1:$P$10,MATCH(Database!C9242,Currecny_M!$A$1:$P$1,0),FALSE)</f>
        <v>5.7666199999999996</v>
      </c>
      <c r="N9242" s="6" t="str">
        <f>VLOOKUP(B9242,Master!$A$2:$C$11,3,FALSE)</f>
        <v>USD</v>
      </c>
      <c r="O9242" s="6" t="str">
        <f>VLOOKUP(B9242,Master!$A$2:$C$11,2,FALSE)</f>
        <v>America</v>
      </c>
      <c r="Q9242" s="39" t="str">
        <f>VLOOKUP(D9242,GL_Master!$A$1:$D$80,2,FALSE)</f>
        <v>PL</v>
      </c>
      <c r="R9242" s="39" t="str">
        <f>VLOOKUP(D9242,GL_Master!$A$1:$D$80,3,FALSE)</f>
        <v>Travelling and conveyance</v>
      </c>
      <c r="S9242" s="39" t="str">
        <f>VLOOKUP(D9242,GL_Master!$A$1:$D$80,4,FALSE)</f>
        <v>Travelling , hotel lodging</v>
      </c>
    </row>
    <row r="9243" spans="1:19" x14ac:dyDescent="0.25">
      <c r="A9243" s="39" t="s">
        <v>262</v>
      </c>
      <c r="B9243" s="39" t="s">
        <v>235</v>
      </c>
      <c r="C9243" s="7">
        <v>44166</v>
      </c>
      <c r="D9243" s="39" t="s">
        <v>111</v>
      </c>
      <c r="E9243" s="39">
        <v>36</v>
      </c>
      <c r="F9243" s="82">
        <f t="shared" si="432"/>
        <v>3.5999999999999997E-2</v>
      </c>
      <c r="G9243" s="39">
        <f>VLOOKUP(N9243,Currecny_M!$A$1:$P$10,2,FALSE)</f>
        <v>75</v>
      </c>
      <c r="H9243" s="39">
        <f>MATCH(C9243,Currecny_M!$A$1:$P$1,0)</f>
        <v>10</v>
      </c>
      <c r="I9243" s="39">
        <f>VLOOKUP(N9243,Currecny_M!$A$1:$P$10,MATCH(Database!C9243,Currecny_M!$A$1:$P$1,0),FALSE)</f>
        <v>81.22</v>
      </c>
      <c r="J9243" s="82">
        <f t="shared" si="433"/>
        <v>2.9239199999999999</v>
      </c>
      <c r="K9243" s="39">
        <f>VLOOKUP('Cover page'!$B$6,Currecny_M!$A$1:$P$10,MATCH(Database!C9243,Currecny_M!$A$1:$P$1,0),FALSE)</f>
        <v>1</v>
      </c>
      <c r="L9243" s="82">
        <f t="shared" si="434"/>
        <v>2.9239199999999999</v>
      </c>
      <c r="M9243" s="82">
        <f>((E9243/$F$1)*VLOOKUP(N9243,Currecny_M!$A$1:$P$10,MATCH(Database!C9243,Currecny_M!$A$1:$P$1,0),FALSE))/VLOOKUP('Cover page'!$B$6,Currecny_M!$A$1:$P$10,MATCH(Database!C9243,Currecny_M!$A$1:$P$1,0),FALSE)</f>
        <v>2.9239199999999999</v>
      </c>
      <c r="N9243" s="6" t="str">
        <f>VLOOKUP(B9243,Master!$A$2:$C$11,3,FALSE)</f>
        <v>USD</v>
      </c>
      <c r="O9243" s="6" t="str">
        <f>VLOOKUP(B9243,Master!$A$2:$C$11,2,FALSE)</f>
        <v>America</v>
      </c>
      <c r="Q9243" s="39" t="str">
        <f>VLOOKUP(D9243,GL_Master!$A$1:$D$80,2,FALSE)</f>
        <v>PL</v>
      </c>
      <c r="R9243" s="39" t="str">
        <f>VLOOKUP(D9243,GL_Master!$A$1:$D$80,3,FALSE)</f>
        <v>Legal &amp; Professional expenses</v>
      </c>
      <c r="S9243" s="39" t="str">
        <f>VLOOKUP(D9243,GL_Master!$A$1:$D$80,4,FALSE)</f>
        <v>Professional Fees - Others</v>
      </c>
    </row>
    <row r="9244" spans="1:19" x14ac:dyDescent="0.25">
      <c r="A9244" s="39" t="s">
        <v>262</v>
      </c>
      <c r="B9244" s="39" t="s">
        <v>235</v>
      </c>
      <c r="C9244" s="7">
        <v>44197</v>
      </c>
      <c r="D9244" s="39" t="s">
        <v>112</v>
      </c>
      <c r="E9244" s="39">
        <v>378</v>
      </c>
      <c r="F9244" s="82">
        <f t="shared" si="432"/>
        <v>0.378</v>
      </c>
      <c r="G9244" s="39">
        <f>VLOOKUP(N9244,Currecny_M!$A$1:$P$10,2,FALSE)</f>
        <v>75</v>
      </c>
      <c r="H9244" s="39">
        <f>MATCH(C9244,Currecny_M!$A$1:$P$1,0)</f>
        <v>11</v>
      </c>
      <c r="I9244" s="39">
        <f>VLOOKUP(N9244,Currecny_M!$A$1:$P$10,MATCH(Database!C9244,Currecny_M!$A$1:$P$1,0),FALSE)</f>
        <v>82.03</v>
      </c>
      <c r="J9244" s="82">
        <f t="shared" si="433"/>
        <v>31.007339999999999</v>
      </c>
      <c r="K9244" s="39">
        <f>VLOOKUP('Cover page'!$B$6,Currecny_M!$A$1:$P$10,MATCH(Database!C9244,Currecny_M!$A$1:$P$1,0),FALSE)</f>
        <v>1</v>
      </c>
      <c r="L9244" s="82">
        <f t="shared" si="434"/>
        <v>31.007339999999999</v>
      </c>
      <c r="M9244" s="82">
        <f>((E9244/$F$1)*VLOOKUP(N9244,Currecny_M!$A$1:$P$10,MATCH(Database!C9244,Currecny_M!$A$1:$P$1,0),FALSE))/VLOOKUP('Cover page'!$B$6,Currecny_M!$A$1:$P$10,MATCH(Database!C9244,Currecny_M!$A$1:$P$1,0),FALSE)</f>
        <v>31.007339999999999</v>
      </c>
      <c r="N9244" s="6" t="str">
        <f>VLOOKUP(B9244,Master!$A$2:$C$11,3,FALSE)</f>
        <v>USD</v>
      </c>
      <c r="O9244" s="6" t="str">
        <f>VLOOKUP(B9244,Master!$A$2:$C$11,2,FALSE)</f>
        <v>America</v>
      </c>
      <c r="Q9244" s="39" t="str">
        <f>VLOOKUP(D9244,GL_Master!$A$1:$D$80,2,FALSE)</f>
        <v>PL</v>
      </c>
      <c r="R9244" s="39" t="str">
        <f>VLOOKUP(D9244,GL_Master!$A$1:$D$80,3,FALSE)</f>
        <v>Finance Cost</v>
      </c>
      <c r="S9244" s="39" t="str">
        <f>VLOOKUP(D9244,GL_Master!$A$1:$D$80,4,FALSE)</f>
        <v>Interest expense</v>
      </c>
    </row>
    <row r="9245" spans="1:19" x14ac:dyDescent="0.25">
      <c r="A9245" s="39" t="s">
        <v>262</v>
      </c>
      <c r="B9245" s="39" t="s">
        <v>235</v>
      </c>
      <c r="C9245" s="7">
        <v>44197</v>
      </c>
      <c r="D9245" s="39" t="s">
        <v>25</v>
      </c>
      <c r="E9245" s="39">
        <v>3214</v>
      </c>
      <c r="F9245" s="82">
        <f t="shared" si="432"/>
        <v>3.214</v>
      </c>
      <c r="G9245" s="39">
        <f>VLOOKUP(N9245,Currecny_M!$A$1:$P$10,2,FALSE)</f>
        <v>75</v>
      </c>
      <c r="H9245" s="39">
        <f>MATCH(C9245,Currecny_M!$A$1:$P$1,0)</f>
        <v>11</v>
      </c>
      <c r="I9245" s="39">
        <f>VLOOKUP(N9245,Currecny_M!$A$1:$P$10,MATCH(Database!C9245,Currecny_M!$A$1:$P$1,0),FALSE)</f>
        <v>82.03</v>
      </c>
      <c r="J9245" s="82">
        <f t="shared" si="433"/>
        <v>263.64442000000003</v>
      </c>
      <c r="K9245" s="39">
        <f>VLOOKUP('Cover page'!$B$6,Currecny_M!$A$1:$P$10,MATCH(Database!C9245,Currecny_M!$A$1:$P$1,0),FALSE)</f>
        <v>1</v>
      </c>
      <c r="L9245" s="82">
        <f t="shared" si="434"/>
        <v>263.64442000000003</v>
      </c>
      <c r="M9245" s="82">
        <f>((E9245/$F$1)*VLOOKUP(N9245,Currecny_M!$A$1:$P$10,MATCH(Database!C9245,Currecny_M!$A$1:$P$1,0),FALSE))/VLOOKUP('Cover page'!$B$6,Currecny_M!$A$1:$P$10,MATCH(Database!C9245,Currecny_M!$A$1:$P$1,0),FALSE)</f>
        <v>263.64442000000003</v>
      </c>
      <c r="N9245" s="6" t="str">
        <f>VLOOKUP(B9245,Master!$A$2:$C$11,3,FALSE)</f>
        <v>USD</v>
      </c>
      <c r="O9245" s="6" t="str">
        <f>VLOOKUP(B9245,Master!$A$2:$C$11,2,FALSE)</f>
        <v>America</v>
      </c>
      <c r="Q9245" s="39" t="str">
        <f>VLOOKUP(D9245,GL_Master!$A$1:$D$80,2,FALSE)</f>
        <v>PL</v>
      </c>
      <c r="R9245" s="39" t="str">
        <f>VLOOKUP(D9245,GL_Master!$A$1:$D$80,3,FALSE)</f>
        <v>Depreciation</v>
      </c>
      <c r="S9245" s="39" t="str">
        <f>VLOOKUP(D9245,GL_Master!$A$1:$D$80,4,FALSE)</f>
        <v>Depreciation</v>
      </c>
    </row>
    <row r="9246" spans="1:19" x14ac:dyDescent="0.25">
      <c r="A9246" s="39" t="s">
        <v>262</v>
      </c>
      <c r="B9246" s="39" t="s">
        <v>235</v>
      </c>
      <c r="C9246" s="7">
        <v>44197</v>
      </c>
      <c r="D9246" s="39" t="s">
        <v>51</v>
      </c>
      <c r="E9246" s="39">
        <v>-34667</v>
      </c>
      <c r="F9246" s="82">
        <f t="shared" si="432"/>
        <v>-34.667000000000002</v>
      </c>
      <c r="G9246" s="39">
        <f>VLOOKUP(N9246,Currecny_M!$A$1:$P$10,2,FALSE)</f>
        <v>75</v>
      </c>
      <c r="H9246" s="39">
        <f>MATCH(C9246,Currecny_M!$A$1:$P$1,0)</f>
        <v>11</v>
      </c>
      <c r="I9246" s="39">
        <f>VLOOKUP(N9246,Currecny_M!$A$1:$P$10,MATCH(Database!C9246,Currecny_M!$A$1:$P$1,0),FALSE)</f>
        <v>82.03</v>
      </c>
      <c r="J9246" s="82">
        <f t="shared" si="433"/>
        <v>-2843.7340100000001</v>
      </c>
      <c r="K9246" s="39">
        <f>VLOOKUP('Cover page'!$B$6,Currecny_M!$A$1:$P$10,MATCH(Database!C9246,Currecny_M!$A$1:$P$1,0),FALSE)</f>
        <v>1</v>
      </c>
      <c r="L9246" s="82">
        <f t="shared" si="434"/>
        <v>-2843.7340100000001</v>
      </c>
      <c r="M9246" s="82">
        <f>((E9246/$F$1)*VLOOKUP(N9246,Currecny_M!$A$1:$P$10,MATCH(Database!C9246,Currecny_M!$A$1:$P$1,0),FALSE))/VLOOKUP('Cover page'!$B$6,Currecny_M!$A$1:$P$10,MATCH(Database!C9246,Currecny_M!$A$1:$P$1,0),FALSE)</f>
        <v>-2843.7340100000001</v>
      </c>
      <c r="N9246" s="6" t="str">
        <f>VLOOKUP(B9246,Master!$A$2:$C$11,3,FALSE)</f>
        <v>USD</v>
      </c>
      <c r="O9246" s="6" t="str">
        <f>VLOOKUP(B9246,Master!$A$2:$C$11,2,FALSE)</f>
        <v>America</v>
      </c>
      <c r="Q9246" s="39" t="str">
        <f>VLOOKUP(D9246,GL_Master!$A$1:$D$80,2,FALSE)</f>
        <v>BS</v>
      </c>
      <c r="R9246" s="39" t="str">
        <f>VLOOKUP(D9246,GL_Master!$A$1:$D$80,3,FALSE)</f>
        <v>Share Capital</v>
      </c>
      <c r="S9246" s="39" t="str">
        <f>VLOOKUP(D9246,GL_Master!$A$1:$D$80,4,FALSE)</f>
        <v>Equity shares</v>
      </c>
    </row>
    <row r="9247" spans="1:19" x14ac:dyDescent="0.25">
      <c r="A9247" s="39" t="s">
        <v>262</v>
      </c>
      <c r="B9247" s="39" t="s">
        <v>235</v>
      </c>
      <c r="C9247" s="7">
        <v>44197</v>
      </c>
      <c r="D9247" s="39" t="s">
        <v>52</v>
      </c>
      <c r="E9247" s="39">
        <v>-66421</v>
      </c>
      <c r="F9247" s="82">
        <f t="shared" si="432"/>
        <v>-66.421000000000006</v>
      </c>
      <c r="G9247" s="39">
        <f>VLOOKUP(N9247,Currecny_M!$A$1:$P$10,2,FALSE)</f>
        <v>75</v>
      </c>
      <c r="H9247" s="39">
        <f>MATCH(C9247,Currecny_M!$A$1:$P$1,0)</f>
        <v>11</v>
      </c>
      <c r="I9247" s="39">
        <f>VLOOKUP(N9247,Currecny_M!$A$1:$P$10,MATCH(Database!C9247,Currecny_M!$A$1:$P$1,0),FALSE)</f>
        <v>82.03</v>
      </c>
      <c r="J9247" s="82">
        <f t="shared" si="433"/>
        <v>-5448.5146300000006</v>
      </c>
      <c r="K9247" s="39">
        <f>VLOOKUP('Cover page'!$B$6,Currecny_M!$A$1:$P$10,MATCH(Database!C9247,Currecny_M!$A$1:$P$1,0),FALSE)</f>
        <v>1</v>
      </c>
      <c r="L9247" s="82">
        <f t="shared" si="434"/>
        <v>-5448.5146300000006</v>
      </c>
      <c r="M9247" s="82">
        <f>((E9247/$F$1)*VLOOKUP(N9247,Currecny_M!$A$1:$P$10,MATCH(Database!C9247,Currecny_M!$A$1:$P$1,0),FALSE))/VLOOKUP('Cover page'!$B$6,Currecny_M!$A$1:$P$10,MATCH(Database!C9247,Currecny_M!$A$1:$P$1,0),FALSE)</f>
        <v>-5448.5146300000006</v>
      </c>
      <c r="N9247" s="6" t="str">
        <f>VLOOKUP(B9247,Master!$A$2:$C$11,3,FALSE)</f>
        <v>USD</v>
      </c>
      <c r="O9247" s="6" t="str">
        <f>VLOOKUP(B9247,Master!$A$2:$C$11,2,FALSE)</f>
        <v>America</v>
      </c>
      <c r="Q9247" s="39" t="str">
        <f>VLOOKUP(D9247,GL_Master!$A$1:$D$80,2,FALSE)</f>
        <v>BS</v>
      </c>
      <c r="R9247" s="39" t="str">
        <f>VLOOKUP(D9247,GL_Master!$A$1:$D$80,3,FALSE)</f>
        <v>Reserve and Surplus</v>
      </c>
      <c r="S9247" s="39" t="str">
        <f>VLOOKUP(D9247,GL_Master!$A$1:$D$80,4,FALSE)</f>
        <v>Reserves at the commencement of the year</v>
      </c>
    </row>
    <row r="9248" spans="1:19" x14ac:dyDescent="0.25">
      <c r="A9248" s="39" t="s">
        <v>262</v>
      </c>
      <c r="B9248" s="39" t="s">
        <v>235</v>
      </c>
      <c r="C9248" s="7">
        <v>44197</v>
      </c>
      <c r="D9248" s="39" t="s">
        <v>53</v>
      </c>
      <c r="E9248" s="39">
        <v>-8733</v>
      </c>
      <c r="F9248" s="82">
        <f t="shared" si="432"/>
        <v>-8.7330000000000005</v>
      </c>
      <c r="G9248" s="39">
        <f>VLOOKUP(N9248,Currecny_M!$A$1:$P$10,2,FALSE)</f>
        <v>75</v>
      </c>
      <c r="H9248" s="39">
        <f>MATCH(C9248,Currecny_M!$A$1:$P$1,0)</f>
        <v>11</v>
      </c>
      <c r="I9248" s="39">
        <f>VLOOKUP(N9248,Currecny_M!$A$1:$P$10,MATCH(Database!C9248,Currecny_M!$A$1:$P$1,0),FALSE)</f>
        <v>82.03</v>
      </c>
      <c r="J9248" s="82">
        <f t="shared" si="433"/>
        <v>-716.36799000000008</v>
      </c>
      <c r="K9248" s="39">
        <f>VLOOKUP('Cover page'!$B$6,Currecny_M!$A$1:$P$10,MATCH(Database!C9248,Currecny_M!$A$1:$P$1,0),FALSE)</f>
        <v>1</v>
      </c>
      <c r="L9248" s="82">
        <f t="shared" si="434"/>
        <v>-716.36799000000008</v>
      </c>
      <c r="M9248" s="82">
        <f>((E9248/$F$1)*VLOOKUP(N9248,Currecny_M!$A$1:$P$10,MATCH(Database!C9248,Currecny_M!$A$1:$P$1,0),FALSE))/VLOOKUP('Cover page'!$B$6,Currecny_M!$A$1:$P$10,MATCH(Database!C9248,Currecny_M!$A$1:$P$1,0),FALSE)</f>
        <v>-716.36799000000008</v>
      </c>
      <c r="N9248" s="6" t="str">
        <f>VLOOKUP(B9248,Master!$A$2:$C$11,3,FALSE)</f>
        <v>USD</v>
      </c>
      <c r="O9248" s="6" t="str">
        <f>VLOOKUP(B9248,Master!$A$2:$C$11,2,FALSE)</f>
        <v>America</v>
      </c>
      <c r="Q9248" s="39" t="str">
        <f>VLOOKUP(D9248,GL_Master!$A$1:$D$80,2,FALSE)</f>
        <v>BS</v>
      </c>
      <c r="R9248" s="39" t="str">
        <f>VLOOKUP(D9248,GL_Master!$A$1:$D$80,3,FALSE)</f>
        <v>Loan Fund</v>
      </c>
      <c r="S9248" s="39" t="str">
        <f>VLOOKUP(D9248,GL_Master!$A$1:$D$80,4,FALSE)</f>
        <v>Term Loan</v>
      </c>
    </row>
    <row r="9249" spans="1:19" x14ac:dyDescent="0.25">
      <c r="A9249" s="39" t="s">
        <v>262</v>
      </c>
      <c r="B9249" s="39" t="s">
        <v>235</v>
      </c>
      <c r="C9249" s="7">
        <v>44197</v>
      </c>
      <c r="D9249" s="39" t="s">
        <v>54</v>
      </c>
      <c r="E9249" s="39">
        <v>73</v>
      </c>
      <c r="F9249" s="82">
        <f t="shared" si="432"/>
        <v>7.2999999999999995E-2</v>
      </c>
      <c r="G9249" s="39">
        <f>VLOOKUP(N9249,Currecny_M!$A$1:$P$10,2,FALSE)</f>
        <v>75</v>
      </c>
      <c r="H9249" s="39">
        <f>MATCH(C9249,Currecny_M!$A$1:$P$1,0)</f>
        <v>11</v>
      </c>
      <c r="I9249" s="39">
        <f>VLOOKUP(N9249,Currecny_M!$A$1:$P$10,MATCH(Database!C9249,Currecny_M!$A$1:$P$1,0),FALSE)</f>
        <v>82.03</v>
      </c>
      <c r="J9249" s="82">
        <f t="shared" si="433"/>
        <v>5.9881899999999995</v>
      </c>
      <c r="K9249" s="39">
        <f>VLOOKUP('Cover page'!$B$6,Currecny_M!$A$1:$P$10,MATCH(Database!C9249,Currecny_M!$A$1:$P$1,0),FALSE)</f>
        <v>1</v>
      </c>
      <c r="L9249" s="82">
        <f t="shared" si="434"/>
        <v>5.9881899999999995</v>
      </c>
      <c r="M9249" s="82">
        <f>((E9249/$F$1)*VLOOKUP(N9249,Currecny_M!$A$1:$P$10,MATCH(Database!C9249,Currecny_M!$A$1:$P$1,0),FALSE))/VLOOKUP('Cover page'!$B$6,Currecny_M!$A$1:$P$10,MATCH(Database!C9249,Currecny_M!$A$1:$P$1,0),FALSE)</f>
        <v>5.9881899999999995</v>
      </c>
      <c r="N9249" s="6" t="str">
        <f>VLOOKUP(B9249,Master!$A$2:$C$11,3,FALSE)</f>
        <v>USD</v>
      </c>
      <c r="O9249" s="6" t="str">
        <f>VLOOKUP(B9249,Master!$A$2:$C$11,2,FALSE)</f>
        <v>America</v>
      </c>
      <c r="Q9249" s="39" t="str">
        <f>VLOOKUP(D9249,GL_Master!$A$1:$D$80,2,FALSE)</f>
        <v>BS</v>
      </c>
      <c r="R9249" s="39" t="str">
        <f>VLOOKUP(D9249,GL_Master!$A$1:$D$80,3,FALSE)</f>
        <v>Trade Payables</v>
      </c>
      <c r="S9249" s="39" t="str">
        <f>VLOOKUP(D9249,GL_Master!$A$1:$D$80,4,FALSE)</f>
        <v>Trade payable</v>
      </c>
    </row>
    <row r="9250" spans="1:19" x14ac:dyDescent="0.25">
      <c r="A9250" s="39" t="s">
        <v>262</v>
      </c>
      <c r="B9250" s="39" t="s">
        <v>235</v>
      </c>
      <c r="C9250" s="7">
        <v>44197</v>
      </c>
      <c r="D9250" s="39" t="s">
        <v>34</v>
      </c>
      <c r="E9250" s="39">
        <v>-1892</v>
      </c>
      <c r="F9250" s="82">
        <f t="shared" si="432"/>
        <v>-1.8919999999999999</v>
      </c>
      <c r="G9250" s="39">
        <f>VLOOKUP(N9250,Currecny_M!$A$1:$P$10,2,FALSE)</f>
        <v>75</v>
      </c>
      <c r="H9250" s="39">
        <f>MATCH(C9250,Currecny_M!$A$1:$P$1,0)</f>
        <v>11</v>
      </c>
      <c r="I9250" s="39">
        <f>VLOOKUP(N9250,Currecny_M!$A$1:$P$10,MATCH(Database!C9250,Currecny_M!$A$1:$P$1,0),FALSE)</f>
        <v>82.03</v>
      </c>
      <c r="J9250" s="82">
        <f t="shared" si="433"/>
        <v>-155.20076</v>
      </c>
      <c r="K9250" s="39">
        <f>VLOOKUP('Cover page'!$B$6,Currecny_M!$A$1:$P$10,MATCH(Database!C9250,Currecny_M!$A$1:$P$1,0),FALSE)</f>
        <v>1</v>
      </c>
      <c r="L9250" s="82">
        <f t="shared" si="434"/>
        <v>-155.20076</v>
      </c>
      <c r="M9250" s="82">
        <f>((E9250/$F$1)*VLOOKUP(N9250,Currecny_M!$A$1:$P$10,MATCH(Database!C9250,Currecny_M!$A$1:$P$1,0),FALSE))/VLOOKUP('Cover page'!$B$6,Currecny_M!$A$1:$P$10,MATCH(Database!C9250,Currecny_M!$A$1:$P$1,0),FALSE)</f>
        <v>-155.20076</v>
      </c>
      <c r="N9250" s="6" t="str">
        <f>VLOOKUP(B9250,Master!$A$2:$C$11,3,FALSE)</f>
        <v>USD</v>
      </c>
      <c r="O9250" s="6" t="str">
        <f>VLOOKUP(B9250,Master!$A$2:$C$11,2,FALSE)</f>
        <v>America</v>
      </c>
      <c r="Q9250" s="39" t="str">
        <f>VLOOKUP(D9250,GL_Master!$A$1:$D$80,2,FALSE)</f>
        <v>BS</v>
      </c>
      <c r="R9250" s="39" t="str">
        <f>VLOOKUP(D9250,GL_Master!$A$1:$D$80,3,FALSE)</f>
        <v>Provisions</v>
      </c>
      <c r="S9250" s="39" t="str">
        <f>VLOOKUP(D9250,GL_Master!$A$1:$D$80,4,FALSE)</f>
        <v>Expenses payables</v>
      </c>
    </row>
    <row r="9251" spans="1:19" x14ac:dyDescent="0.25">
      <c r="A9251" s="39" t="s">
        <v>262</v>
      </c>
      <c r="B9251" s="39" t="s">
        <v>235</v>
      </c>
      <c r="C9251" s="7">
        <v>44197</v>
      </c>
      <c r="D9251" s="39" t="s">
        <v>18</v>
      </c>
      <c r="E9251" s="39">
        <v>-1096</v>
      </c>
      <c r="F9251" s="82">
        <f t="shared" si="432"/>
        <v>-1.0960000000000001</v>
      </c>
      <c r="G9251" s="39">
        <f>VLOOKUP(N9251,Currecny_M!$A$1:$P$10,2,FALSE)</f>
        <v>75</v>
      </c>
      <c r="H9251" s="39">
        <f>MATCH(C9251,Currecny_M!$A$1:$P$1,0)</f>
        <v>11</v>
      </c>
      <c r="I9251" s="39">
        <f>VLOOKUP(N9251,Currecny_M!$A$1:$P$10,MATCH(Database!C9251,Currecny_M!$A$1:$P$1,0),FALSE)</f>
        <v>82.03</v>
      </c>
      <c r="J9251" s="82">
        <f t="shared" si="433"/>
        <v>-89.904880000000006</v>
      </c>
      <c r="K9251" s="39">
        <f>VLOOKUP('Cover page'!$B$6,Currecny_M!$A$1:$P$10,MATCH(Database!C9251,Currecny_M!$A$1:$P$1,0),FALSE)</f>
        <v>1</v>
      </c>
      <c r="L9251" s="82">
        <f t="shared" si="434"/>
        <v>-89.904880000000006</v>
      </c>
      <c r="M9251" s="82">
        <f>((E9251/$F$1)*VLOOKUP(N9251,Currecny_M!$A$1:$P$10,MATCH(Database!C9251,Currecny_M!$A$1:$P$1,0),FALSE))/VLOOKUP('Cover page'!$B$6,Currecny_M!$A$1:$P$10,MATCH(Database!C9251,Currecny_M!$A$1:$P$1,0),FALSE)</f>
        <v>-89.904880000000006</v>
      </c>
      <c r="N9251" s="6" t="str">
        <f>VLOOKUP(B9251,Master!$A$2:$C$11,3,FALSE)</f>
        <v>USD</v>
      </c>
      <c r="O9251" s="6" t="str">
        <f>VLOOKUP(B9251,Master!$A$2:$C$11,2,FALSE)</f>
        <v>America</v>
      </c>
      <c r="Q9251" s="39" t="str">
        <f>VLOOKUP(D9251,GL_Master!$A$1:$D$80,2,FALSE)</f>
        <v>BS</v>
      </c>
      <c r="R9251" s="39" t="str">
        <f>VLOOKUP(D9251,GL_Master!$A$1:$D$80,3,FALSE)</f>
        <v>Other current liabilities</v>
      </c>
      <c r="S9251" s="39" t="str">
        <f>VLOOKUP(D9251,GL_Master!$A$1:$D$80,4,FALSE)</f>
        <v>Employee related liabilities</v>
      </c>
    </row>
    <row r="9252" spans="1:19" x14ac:dyDescent="0.25">
      <c r="A9252" s="39" t="s">
        <v>262</v>
      </c>
      <c r="B9252" s="39" t="s">
        <v>235</v>
      </c>
      <c r="C9252" s="7">
        <v>44197</v>
      </c>
      <c r="D9252" s="39" t="s">
        <v>55</v>
      </c>
      <c r="E9252" s="39">
        <v>-140</v>
      </c>
      <c r="F9252" s="82">
        <f t="shared" si="432"/>
        <v>-0.14000000000000001</v>
      </c>
      <c r="G9252" s="39">
        <f>VLOOKUP(N9252,Currecny_M!$A$1:$P$10,2,FALSE)</f>
        <v>75</v>
      </c>
      <c r="H9252" s="39">
        <f>MATCH(C9252,Currecny_M!$A$1:$P$1,0)</f>
        <v>11</v>
      </c>
      <c r="I9252" s="39">
        <f>VLOOKUP(N9252,Currecny_M!$A$1:$P$10,MATCH(Database!C9252,Currecny_M!$A$1:$P$1,0),FALSE)</f>
        <v>82.03</v>
      </c>
      <c r="J9252" s="82">
        <f t="shared" si="433"/>
        <v>-11.484200000000001</v>
      </c>
      <c r="K9252" s="39">
        <f>VLOOKUP('Cover page'!$B$6,Currecny_M!$A$1:$P$10,MATCH(Database!C9252,Currecny_M!$A$1:$P$1,0),FALSE)</f>
        <v>1</v>
      </c>
      <c r="L9252" s="82">
        <f t="shared" si="434"/>
        <v>-11.484200000000001</v>
      </c>
      <c r="M9252" s="82">
        <f>((E9252/$F$1)*VLOOKUP(N9252,Currecny_M!$A$1:$P$10,MATCH(Database!C9252,Currecny_M!$A$1:$P$1,0),FALSE))/VLOOKUP('Cover page'!$B$6,Currecny_M!$A$1:$P$10,MATCH(Database!C9252,Currecny_M!$A$1:$P$1,0),FALSE)</f>
        <v>-11.484200000000001</v>
      </c>
      <c r="N9252" s="6" t="str">
        <f>VLOOKUP(B9252,Master!$A$2:$C$11,3,FALSE)</f>
        <v>USD</v>
      </c>
      <c r="O9252" s="6" t="str">
        <f>VLOOKUP(B9252,Master!$A$2:$C$11,2,FALSE)</f>
        <v>America</v>
      </c>
      <c r="Q9252" s="39" t="str">
        <f>VLOOKUP(D9252,GL_Master!$A$1:$D$80,2,FALSE)</f>
        <v>BS</v>
      </c>
      <c r="R9252" s="39" t="str">
        <f>VLOOKUP(D9252,GL_Master!$A$1:$D$80,3,FALSE)</f>
        <v>Other current liabilities</v>
      </c>
      <c r="S9252" s="39" t="str">
        <f>VLOOKUP(D9252,GL_Master!$A$1:$D$80,4,FALSE)</f>
        <v>Security deposit received</v>
      </c>
    </row>
    <row r="9253" spans="1:19" x14ac:dyDescent="0.25">
      <c r="A9253" s="39" t="s">
        <v>262</v>
      </c>
      <c r="B9253" s="39" t="s">
        <v>235</v>
      </c>
      <c r="C9253" s="7">
        <v>44197</v>
      </c>
      <c r="D9253" s="39" t="s">
        <v>56</v>
      </c>
      <c r="E9253" s="39">
        <v>-36</v>
      </c>
      <c r="F9253" s="82">
        <f t="shared" si="432"/>
        <v>-3.5999999999999997E-2</v>
      </c>
      <c r="G9253" s="39">
        <f>VLOOKUP(N9253,Currecny_M!$A$1:$P$10,2,FALSE)</f>
        <v>75</v>
      </c>
      <c r="H9253" s="39">
        <f>MATCH(C9253,Currecny_M!$A$1:$P$1,0)</f>
        <v>11</v>
      </c>
      <c r="I9253" s="39">
        <f>VLOOKUP(N9253,Currecny_M!$A$1:$P$10,MATCH(Database!C9253,Currecny_M!$A$1:$P$1,0),FALSE)</f>
        <v>82.03</v>
      </c>
      <c r="J9253" s="82">
        <f t="shared" si="433"/>
        <v>-2.9530799999999999</v>
      </c>
      <c r="K9253" s="39">
        <f>VLOOKUP('Cover page'!$B$6,Currecny_M!$A$1:$P$10,MATCH(Database!C9253,Currecny_M!$A$1:$P$1,0),FALSE)</f>
        <v>1</v>
      </c>
      <c r="L9253" s="82">
        <f t="shared" si="434"/>
        <v>-2.9530799999999999</v>
      </c>
      <c r="M9253" s="82">
        <f>((E9253/$F$1)*VLOOKUP(N9253,Currecny_M!$A$1:$P$10,MATCH(Database!C9253,Currecny_M!$A$1:$P$1,0),FALSE))/VLOOKUP('Cover page'!$B$6,Currecny_M!$A$1:$P$10,MATCH(Database!C9253,Currecny_M!$A$1:$P$1,0),FALSE)</f>
        <v>-2.9530799999999999</v>
      </c>
      <c r="N9253" s="6" t="str">
        <f>VLOOKUP(B9253,Master!$A$2:$C$11,3,FALSE)</f>
        <v>USD</v>
      </c>
      <c r="O9253" s="6" t="str">
        <f>VLOOKUP(B9253,Master!$A$2:$C$11,2,FALSE)</f>
        <v>America</v>
      </c>
      <c r="Q9253" s="39" t="str">
        <f>VLOOKUP(D9253,GL_Master!$A$1:$D$80,2,FALSE)</f>
        <v>BS</v>
      </c>
      <c r="R9253" s="39" t="str">
        <f>VLOOKUP(D9253,GL_Master!$A$1:$D$80,3,FALSE)</f>
        <v>Other Tax Payables</v>
      </c>
      <c r="S9253" s="39" t="str">
        <f>VLOOKUP(D9253,GL_Master!$A$1:$D$80,4,FALSE)</f>
        <v>Tax deducted at source payable</v>
      </c>
    </row>
    <row r="9254" spans="1:19" x14ac:dyDescent="0.25">
      <c r="A9254" s="39" t="s">
        <v>262</v>
      </c>
      <c r="B9254" s="39" t="s">
        <v>235</v>
      </c>
      <c r="C9254" s="7">
        <v>44197</v>
      </c>
      <c r="D9254" s="39" t="s">
        <v>57</v>
      </c>
      <c r="E9254" s="39">
        <v>-324</v>
      </c>
      <c r="F9254" s="82">
        <f t="shared" si="432"/>
        <v>-0.32400000000000001</v>
      </c>
      <c r="G9254" s="39">
        <f>VLOOKUP(N9254,Currecny_M!$A$1:$P$10,2,FALSE)</f>
        <v>75</v>
      </c>
      <c r="H9254" s="39">
        <f>MATCH(C9254,Currecny_M!$A$1:$P$1,0)</f>
        <v>11</v>
      </c>
      <c r="I9254" s="39">
        <f>VLOOKUP(N9254,Currecny_M!$A$1:$P$10,MATCH(Database!C9254,Currecny_M!$A$1:$P$1,0),FALSE)</f>
        <v>82.03</v>
      </c>
      <c r="J9254" s="82">
        <f t="shared" si="433"/>
        <v>-26.577720000000003</v>
      </c>
      <c r="K9254" s="39">
        <f>VLOOKUP('Cover page'!$B$6,Currecny_M!$A$1:$P$10,MATCH(Database!C9254,Currecny_M!$A$1:$P$1,0),FALSE)</f>
        <v>1</v>
      </c>
      <c r="L9254" s="82">
        <f t="shared" si="434"/>
        <v>-26.577720000000003</v>
      </c>
      <c r="M9254" s="82">
        <f>((E9254/$F$1)*VLOOKUP(N9254,Currecny_M!$A$1:$P$10,MATCH(Database!C9254,Currecny_M!$A$1:$P$1,0),FALSE))/VLOOKUP('Cover page'!$B$6,Currecny_M!$A$1:$P$10,MATCH(Database!C9254,Currecny_M!$A$1:$P$1,0),FALSE)</f>
        <v>-26.577720000000003</v>
      </c>
      <c r="N9254" s="6" t="str">
        <f>VLOOKUP(B9254,Master!$A$2:$C$11,3,FALSE)</f>
        <v>USD</v>
      </c>
      <c r="O9254" s="6" t="str">
        <f>VLOOKUP(B9254,Master!$A$2:$C$11,2,FALSE)</f>
        <v>America</v>
      </c>
      <c r="Q9254" s="39" t="str">
        <f>VLOOKUP(D9254,GL_Master!$A$1:$D$80,2,FALSE)</f>
        <v>BS</v>
      </c>
      <c r="R9254" s="39" t="str">
        <f>VLOOKUP(D9254,GL_Master!$A$1:$D$80,3,FALSE)</f>
        <v>Other Tax Payables</v>
      </c>
      <c r="S9254" s="39" t="str">
        <f>VLOOKUP(D9254,GL_Master!$A$1:$D$80,4,FALSE)</f>
        <v>Tax deducted at source payable</v>
      </c>
    </row>
    <row r="9255" spans="1:19" x14ac:dyDescent="0.25">
      <c r="A9255" s="39" t="s">
        <v>262</v>
      </c>
      <c r="B9255" s="39" t="s">
        <v>235</v>
      </c>
      <c r="C9255" s="7">
        <v>44197</v>
      </c>
      <c r="D9255" s="39" t="s">
        <v>58</v>
      </c>
      <c r="E9255" s="39">
        <v>-2499</v>
      </c>
      <c r="F9255" s="82">
        <f t="shared" si="432"/>
        <v>-2.4990000000000001</v>
      </c>
      <c r="G9255" s="39">
        <f>VLOOKUP(N9255,Currecny_M!$A$1:$P$10,2,FALSE)</f>
        <v>75</v>
      </c>
      <c r="H9255" s="39">
        <f>MATCH(C9255,Currecny_M!$A$1:$P$1,0)</f>
        <v>11</v>
      </c>
      <c r="I9255" s="39">
        <f>VLOOKUP(N9255,Currecny_M!$A$1:$P$10,MATCH(Database!C9255,Currecny_M!$A$1:$P$1,0),FALSE)</f>
        <v>82.03</v>
      </c>
      <c r="J9255" s="82">
        <f t="shared" si="433"/>
        <v>-204.99297000000001</v>
      </c>
      <c r="K9255" s="39">
        <f>VLOOKUP('Cover page'!$B$6,Currecny_M!$A$1:$P$10,MATCH(Database!C9255,Currecny_M!$A$1:$P$1,0),FALSE)</f>
        <v>1</v>
      </c>
      <c r="L9255" s="82">
        <f t="shared" si="434"/>
        <v>-204.99297000000001</v>
      </c>
      <c r="M9255" s="82">
        <f>((E9255/$F$1)*VLOOKUP(N9255,Currecny_M!$A$1:$P$10,MATCH(Database!C9255,Currecny_M!$A$1:$P$1,0),FALSE))/VLOOKUP('Cover page'!$B$6,Currecny_M!$A$1:$P$10,MATCH(Database!C9255,Currecny_M!$A$1:$P$1,0),FALSE)</f>
        <v>-204.99297000000001</v>
      </c>
      <c r="N9255" s="6" t="str">
        <f>VLOOKUP(B9255,Master!$A$2:$C$11,3,FALSE)</f>
        <v>USD</v>
      </c>
      <c r="O9255" s="6" t="str">
        <f>VLOOKUP(B9255,Master!$A$2:$C$11,2,FALSE)</f>
        <v>America</v>
      </c>
      <c r="Q9255" s="39" t="str">
        <f>VLOOKUP(D9255,GL_Master!$A$1:$D$80,2,FALSE)</f>
        <v>BS</v>
      </c>
      <c r="R9255" s="39" t="str">
        <f>VLOOKUP(D9255,GL_Master!$A$1:$D$80,3,FALSE)</f>
        <v>Long-term provisions</v>
      </c>
      <c r="S9255" s="39" t="str">
        <f>VLOOKUP(D9255,GL_Master!$A$1:$D$80,4,FALSE)</f>
        <v>Provision for gratuity</v>
      </c>
    </row>
    <row r="9256" spans="1:19" x14ac:dyDescent="0.25">
      <c r="A9256" s="39" t="s">
        <v>262</v>
      </c>
      <c r="B9256" s="39" t="s">
        <v>235</v>
      </c>
      <c r="C9256" s="7">
        <v>44197</v>
      </c>
      <c r="D9256" s="39" t="s">
        <v>59</v>
      </c>
      <c r="E9256" s="39">
        <v>-1015</v>
      </c>
      <c r="F9256" s="82">
        <f t="shared" si="432"/>
        <v>-1.0149999999999999</v>
      </c>
      <c r="G9256" s="39">
        <f>VLOOKUP(N9256,Currecny_M!$A$1:$P$10,2,FALSE)</f>
        <v>75</v>
      </c>
      <c r="H9256" s="39">
        <f>MATCH(C9256,Currecny_M!$A$1:$P$1,0)</f>
        <v>11</v>
      </c>
      <c r="I9256" s="39">
        <f>VLOOKUP(N9256,Currecny_M!$A$1:$P$10,MATCH(Database!C9256,Currecny_M!$A$1:$P$1,0),FALSE)</f>
        <v>82.03</v>
      </c>
      <c r="J9256" s="82">
        <f t="shared" si="433"/>
        <v>-83.260449999999992</v>
      </c>
      <c r="K9256" s="39">
        <f>VLOOKUP('Cover page'!$B$6,Currecny_M!$A$1:$P$10,MATCH(Database!C9256,Currecny_M!$A$1:$P$1,0),FALSE)</f>
        <v>1</v>
      </c>
      <c r="L9256" s="82">
        <f t="shared" si="434"/>
        <v>-83.260449999999992</v>
      </c>
      <c r="M9256" s="82">
        <f>((E9256/$F$1)*VLOOKUP(N9256,Currecny_M!$A$1:$P$10,MATCH(Database!C9256,Currecny_M!$A$1:$P$1,0),FALSE))/VLOOKUP('Cover page'!$B$6,Currecny_M!$A$1:$P$10,MATCH(Database!C9256,Currecny_M!$A$1:$P$1,0),FALSE)</f>
        <v>-83.260449999999992</v>
      </c>
      <c r="N9256" s="6" t="str">
        <f>VLOOKUP(B9256,Master!$A$2:$C$11,3,FALSE)</f>
        <v>USD</v>
      </c>
      <c r="O9256" s="6" t="str">
        <f>VLOOKUP(B9256,Master!$A$2:$C$11,2,FALSE)</f>
        <v>America</v>
      </c>
      <c r="Q9256" s="39" t="str">
        <f>VLOOKUP(D9256,GL_Master!$A$1:$D$80,2,FALSE)</f>
        <v>BS</v>
      </c>
      <c r="R9256" s="39" t="str">
        <f>VLOOKUP(D9256,GL_Master!$A$1:$D$80,3,FALSE)</f>
        <v>Long-term provisions</v>
      </c>
      <c r="S9256" s="39" t="str">
        <f>VLOOKUP(D9256,GL_Master!$A$1:$D$80,4,FALSE)</f>
        <v>Provision for leave encashment</v>
      </c>
    </row>
    <row r="9257" spans="1:19" x14ac:dyDescent="0.25">
      <c r="A9257" s="39" t="s">
        <v>262</v>
      </c>
      <c r="B9257" s="39" t="s">
        <v>235</v>
      </c>
      <c r="C9257" s="7">
        <v>44197</v>
      </c>
      <c r="D9257" s="39" t="s">
        <v>60</v>
      </c>
      <c r="E9257" s="39">
        <v>-283</v>
      </c>
      <c r="F9257" s="82">
        <f t="shared" si="432"/>
        <v>-0.28299999999999997</v>
      </c>
      <c r="G9257" s="39">
        <f>VLOOKUP(N9257,Currecny_M!$A$1:$P$10,2,FALSE)</f>
        <v>75</v>
      </c>
      <c r="H9257" s="39">
        <f>MATCH(C9257,Currecny_M!$A$1:$P$1,0)</f>
        <v>11</v>
      </c>
      <c r="I9257" s="39">
        <f>VLOOKUP(N9257,Currecny_M!$A$1:$P$10,MATCH(Database!C9257,Currecny_M!$A$1:$P$1,0),FALSE)</f>
        <v>82.03</v>
      </c>
      <c r="J9257" s="82">
        <f t="shared" si="433"/>
        <v>-23.214489999999998</v>
      </c>
      <c r="K9257" s="39">
        <f>VLOOKUP('Cover page'!$B$6,Currecny_M!$A$1:$P$10,MATCH(Database!C9257,Currecny_M!$A$1:$P$1,0),FALSE)</f>
        <v>1</v>
      </c>
      <c r="L9257" s="82">
        <f t="shared" si="434"/>
        <v>-23.214489999999998</v>
      </c>
      <c r="M9257" s="82">
        <f>((E9257/$F$1)*VLOOKUP(N9257,Currecny_M!$A$1:$P$10,MATCH(Database!C9257,Currecny_M!$A$1:$P$1,0),FALSE))/VLOOKUP('Cover page'!$B$6,Currecny_M!$A$1:$P$10,MATCH(Database!C9257,Currecny_M!$A$1:$P$1,0),FALSE)</f>
        <v>-23.214489999999998</v>
      </c>
      <c r="N9257" s="6" t="str">
        <f>VLOOKUP(B9257,Master!$A$2:$C$11,3,FALSE)</f>
        <v>USD</v>
      </c>
      <c r="O9257" s="6" t="str">
        <f>VLOOKUP(B9257,Master!$A$2:$C$11,2,FALSE)</f>
        <v>America</v>
      </c>
      <c r="Q9257" s="39" t="str">
        <f>VLOOKUP(D9257,GL_Master!$A$1:$D$80,2,FALSE)</f>
        <v>BS</v>
      </c>
      <c r="R9257" s="39" t="str">
        <f>VLOOKUP(D9257,GL_Master!$A$1:$D$80,3,FALSE)</f>
        <v>Trade Payables</v>
      </c>
      <c r="S9257" s="39" t="str">
        <f>VLOOKUP(D9257,GL_Master!$A$1:$D$80,4,FALSE)</f>
        <v>Trade payable</v>
      </c>
    </row>
    <row r="9258" spans="1:19" x14ac:dyDescent="0.25">
      <c r="A9258" s="39" t="s">
        <v>262</v>
      </c>
      <c r="B9258" s="39" t="s">
        <v>235</v>
      </c>
      <c r="C9258" s="7">
        <v>44197</v>
      </c>
      <c r="D9258" s="39" t="s">
        <v>61</v>
      </c>
      <c r="E9258" s="39">
        <v>-3174</v>
      </c>
      <c r="F9258" s="82">
        <f t="shared" si="432"/>
        <v>-3.1739999999999999</v>
      </c>
      <c r="G9258" s="39">
        <f>VLOOKUP(N9258,Currecny_M!$A$1:$P$10,2,FALSE)</f>
        <v>75</v>
      </c>
      <c r="H9258" s="39">
        <f>MATCH(C9258,Currecny_M!$A$1:$P$1,0)</f>
        <v>11</v>
      </c>
      <c r="I9258" s="39">
        <f>VLOOKUP(N9258,Currecny_M!$A$1:$P$10,MATCH(Database!C9258,Currecny_M!$A$1:$P$1,0),FALSE)</f>
        <v>82.03</v>
      </c>
      <c r="J9258" s="82">
        <f t="shared" si="433"/>
        <v>-260.36322000000001</v>
      </c>
      <c r="K9258" s="39">
        <f>VLOOKUP('Cover page'!$B$6,Currecny_M!$A$1:$P$10,MATCH(Database!C9258,Currecny_M!$A$1:$P$1,0),FALSE)</f>
        <v>1</v>
      </c>
      <c r="L9258" s="82">
        <f t="shared" si="434"/>
        <v>-260.36322000000001</v>
      </c>
      <c r="M9258" s="82">
        <f>((E9258/$F$1)*VLOOKUP(N9258,Currecny_M!$A$1:$P$10,MATCH(Database!C9258,Currecny_M!$A$1:$P$1,0),FALSE))/VLOOKUP('Cover page'!$B$6,Currecny_M!$A$1:$P$10,MATCH(Database!C9258,Currecny_M!$A$1:$P$1,0),FALSE)</f>
        <v>-260.36322000000001</v>
      </c>
      <c r="N9258" s="6" t="str">
        <f>VLOOKUP(B9258,Master!$A$2:$C$11,3,FALSE)</f>
        <v>USD</v>
      </c>
      <c r="O9258" s="6" t="str">
        <f>VLOOKUP(B9258,Master!$A$2:$C$11,2,FALSE)</f>
        <v>America</v>
      </c>
      <c r="Q9258" s="39" t="str">
        <f>VLOOKUP(D9258,GL_Master!$A$1:$D$80,2,FALSE)</f>
        <v>BS</v>
      </c>
      <c r="R9258" s="39" t="str">
        <f>VLOOKUP(D9258,GL_Master!$A$1:$D$80,3,FALSE)</f>
        <v>Provisions</v>
      </c>
      <c r="S9258" s="39" t="str">
        <f>VLOOKUP(D9258,GL_Master!$A$1:$D$80,4,FALSE)</f>
        <v>Provision for doubtful assets</v>
      </c>
    </row>
    <row r="9259" spans="1:19" x14ac:dyDescent="0.25">
      <c r="A9259" s="39" t="s">
        <v>262</v>
      </c>
      <c r="B9259" s="39" t="s">
        <v>235</v>
      </c>
      <c r="C9259" s="7">
        <v>44197</v>
      </c>
      <c r="D9259" s="39" t="s">
        <v>62</v>
      </c>
      <c r="E9259" s="39">
        <v>-110</v>
      </c>
      <c r="F9259" s="82">
        <f t="shared" si="432"/>
        <v>-0.11</v>
      </c>
      <c r="G9259" s="39">
        <f>VLOOKUP(N9259,Currecny_M!$A$1:$P$10,2,FALSE)</f>
        <v>75</v>
      </c>
      <c r="H9259" s="39">
        <f>MATCH(C9259,Currecny_M!$A$1:$P$1,0)</f>
        <v>11</v>
      </c>
      <c r="I9259" s="39">
        <f>VLOOKUP(N9259,Currecny_M!$A$1:$P$10,MATCH(Database!C9259,Currecny_M!$A$1:$P$1,0),FALSE)</f>
        <v>82.03</v>
      </c>
      <c r="J9259" s="82">
        <f t="shared" si="433"/>
        <v>-9.0233000000000008</v>
      </c>
      <c r="K9259" s="39">
        <f>VLOOKUP('Cover page'!$B$6,Currecny_M!$A$1:$P$10,MATCH(Database!C9259,Currecny_M!$A$1:$P$1,0),FALSE)</f>
        <v>1</v>
      </c>
      <c r="L9259" s="82">
        <f t="shared" si="434"/>
        <v>-9.0233000000000008</v>
      </c>
      <c r="M9259" s="82">
        <f>((E9259/$F$1)*VLOOKUP(N9259,Currecny_M!$A$1:$P$10,MATCH(Database!C9259,Currecny_M!$A$1:$P$1,0),FALSE))/VLOOKUP('Cover page'!$B$6,Currecny_M!$A$1:$P$10,MATCH(Database!C9259,Currecny_M!$A$1:$P$1,0),FALSE)</f>
        <v>-9.0233000000000008</v>
      </c>
      <c r="N9259" s="6" t="str">
        <f>VLOOKUP(B9259,Master!$A$2:$C$11,3,FALSE)</f>
        <v>USD</v>
      </c>
      <c r="O9259" s="6" t="str">
        <f>VLOOKUP(B9259,Master!$A$2:$C$11,2,FALSE)</f>
        <v>America</v>
      </c>
      <c r="Q9259" s="39" t="str">
        <f>VLOOKUP(D9259,GL_Master!$A$1:$D$80,2,FALSE)</f>
        <v>BS</v>
      </c>
      <c r="R9259" s="39" t="str">
        <f>VLOOKUP(D9259,GL_Master!$A$1:$D$80,3,FALSE)</f>
        <v>Provisions</v>
      </c>
      <c r="S9259" s="39" t="str">
        <f>VLOOKUP(D9259,GL_Master!$A$1:$D$80,4,FALSE)</f>
        <v>Provision for Insurance</v>
      </c>
    </row>
    <row r="9260" spans="1:19" x14ac:dyDescent="0.25">
      <c r="A9260" s="39" t="s">
        <v>262</v>
      </c>
      <c r="B9260" s="39" t="s">
        <v>235</v>
      </c>
      <c r="C9260" s="7">
        <v>44197</v>
      </c>
      <c r="D9260" s="39" t="s">
        <v>63</v>
      </c>
      <c r="E9260" s="39">
        <v>245</v>
      </c>
      <c r="F9260" s="82">
        <f t="shared" si="432"/>
        <v>0.245</v>
      </c>
      <c r="G9260" s="39">
        <f>VLOOKUP(N9260,Currecny_M!$A$1:$P$10,2,FALSE)</f>
        <v>75</v>
      </c>
      <c r="H9260" s="39">
        <f>MATCH(C9260,Currecny_M!$A$1:$P$1,0)</f>
        <v>11</v>
      </c>
      <c r="I9260" s="39">
        <f>VLOOKUP(N9260,Currecny_M!$A$1:$P$10,MATCH(Database!C9260,Currecny_M!$A$1:$P$1,0),FALSE)</f>
        <v>82.03</v>
      </c>
      <c r="J9260" s="82">
        <f t="shared" si="433"/>
        <v>20.097349999999999</v>
      </c>
      <c r="K9260" s="39">
        <f>VLOOKUP('Cover page'!$B$6,Currecny_M!$A$1:$P$10,MATCH(Database!C9260,Currecny_M!$A$1:$P$1,0),FALSE)</f>
        <v>1</v>
      </c>
      <c r="L9260" s="82">
        <f t="shared" si="434"/>
        <v>20.097349999999999</v>
      </c>
      <c r="M9260" s="82">
        <f>((E9260/$F$1)*VLOOKUP(N9260,Currecny_M!$A$1:$P$10,MATCH(Database!C9260,Currecny_M!$A$1:$P$1,0),FALSE))/VLOOKUP('Cover page'!$B$6,Currecny_M!$A$1:$P$10,MATCH(Database!C9260,Currecny_M!$A$1:$P$1,0),FALSE)</f>
        <v>20.097349999999999</v>
      </c>
      <c r="N9260" s="6" t="str">
        <f>VLOOKUP(B9260,Master!$A$2:$C$11,3,FALSE)</f>
        <v>USD</v>
      </c>
      <c r="O9260" s="6" t="str">
        <f>VLOOKUP(B9260,Master!$A$2:$C$11,2,FALSE)</f>
        <v>America</v>
      </c>
      <c r="Q9260" s="39" t="str">
        <f>VLOOKUP(D9260,GL_Master!$A$1:$D$80,2,FALSE)</f>
        <v>BS</v>
      </c>
      <c r="R9260" s="39" t="str">
        <f>VLOOKUP(D9260,GL_Master!$A$1:$D$80,3,FALSE)</f>
        <v>Gross Block</v>
      </c>
      <c r="S9260" s="39" t="str">
        <f>VLOOKUP(D9260,GL_Master!$A$1:$D$80,4,FALSE)</f>
        <v>Tangible Fixed assets</v>
      </c>
    </row>
    <row r="9261" spans="1:19" x14ac:dyDescent="0.25">
      <c r="A9261" s="39" t="s">
        <v>262</v>
      </c>
      <c r="B9261" s="39" t="s">
        <v>235</v>
      </c>
      <c r="C9261" s="7">
        <v>44197</v>
      </c>
      <c r="D9261" s="39" t="s">
        <v>64</v>
      </c>
      <c r="E9261" s="39">
        <v>14874</v>
      </c>
      <c r="F9261" s="82">
        <f t="shared" si="432"/>
        <v>14.874000000000001</v>
      </c>
      <c r="G9261" s="39">
        <f>VLOOKUP(N9261,Currecny_M!$A$1:$P$10,2,FALSE)</f>
        <v>75</v>
      </c>
      <c r="H9261" s="39">
        <f>MATCH(C9261,Currecny_M!$A$1:$P$1,0)</f>
        <v>11</v>
      </c>
      <c r="I9261" s="39">
        <f>VLOOKUP(N9261,Currecny_M!$A$1:$P$10,MATCH(Database!C9261,Currecny_M!$A$1:$P$1,0),FALSE)</f>
        <v>82.03</v>
      </c>
      <c r="J9261" s="82">
        <f t="shared" si="433"/>
        <v>1220.1142200000002</v>
      </c>
      <c r="K9261" s="39">
        <f>VLOOKUP('Cover page'!$B$6,Currecny_M!$A$1:$P$10,MATCH(Database!C9261,Currecny_M!$A$1:$P$1,0),FALSE)</f>
        <v>1</v>
      </c>
      <c r="L9261" s="82">
        <f t="shared" si="434"/>
        <v>1220.1142200000002</v>
      </c>
      <c r="M9261" s="82">
        <f>((E9261/$F$1)*VLOOKUP(N9261,Currecny_M!$A$1:$P$10,MATCH(Database!C9261,Currecny_M!$A$1:$P$1,0),FALSE))/VLOOKUP('Cover page'!$B$6,Currecny_M!$A$1:$P$10,MATCH(Database!C9261,Currecny_M!$A$1:$P$1,0),FALSE)</f>
        <v>1220.1142200000002</v>
      </c>
      <c r="N9261" s="6" t="str">
        <f>VLOOKUP(B9261,Master!$A$2:$C$11,3,FALSE)</f>
        <v>USD</v>
      </c>
      <c r="O9261" s="6" t="str">
        <f>VLOOKUP(B9261,Master!$A$2:$C$11,2,FALSE)</f>
        <v>America</v>
      </c>
      <c r="Q9261" s="39" t="str">
        <f>VLOOKUP(D9261,GL_Master!$A$1:$D$80,2,FALSE)</f>
        <v>BS</v>
      </c>
      <c r="R9261" s="39" t="str">
        <f>VLOOKUP(D9261,GL_Master!$A$1:$D$80,3,FALSE)</f>
        <v>Gross Block</v>
      </c>
      <c r="S9261" s="39" t="str">
        <f>VLOOKUP(D9261,GL_Master!$A$1:$D$80,4,FALSE)</f>
        <v>Tangible Fixed assets</v>
      </c>
    </row>
    <row r="9262" spans="1:19" x14ac:dyDescent="0.25">
      <c r="A9262" s="39" t="s">
        <v>262</v>
      </c>
      <c r="B9262" s="39" t="s">
        <v>235</v>
      </c>
      <c r="C9262" s="7">
        <v>44197</v>
      </c>
      <c r="D9262" s="39" t="s">
        <v>65</v>
      </c>
      <c r="E9262" s="39">
        <v>-9560</v>
      </c>
      <c r="F9262" s="82">
        <f t="shared" si="432"/>
        <v>-9.56</v>
      </c>
      <c r="G9262" s="39">
        <f>VLOOKUP(N9262,Currecny_M!$A$1:$P$10,2,FALSE)</f>
        <v>75</v>
      </c>
      <c r="H9262" s="39">
        <f>MATCH(C9262,Currecny_M!$A$1:$P$1,0)</f>
        <v>11</v>
      </c>
      <c r="I9262" s="39">
        <f>VLOOKUP(N9262,Currecny_M!$A$1:$P$10,MATCH(Database!C9262,Currecny_M!$A$1:$P$1,0),FALSE)</f>
        <v>82.03</v>
      </c>
      <c r="J9262" s="82">
        <f t="shared" si="433"/>
        <v>-784.20680000000004</v>
      </c>
      <c r="K9262" s="39">
        <f>VLOOKUP('Cover page'!$B$6,Currecny_M!$A$1:$P$10,MATCH(Database!C9262,Currecny_M!$A$1:$P$1,0),FALSE)</f>
        <v>1</v>
      </c>
      <c r="L9262" s="82">
        <f t="shared" si="434"/>
        <v>-784.20680000000004</v>
      </c>
      <c r="M9262" s="82">
        <f>((E9262/$F$1)*VLOOKUP(N9262,Currecny_M!$A$1:$P$10,MATCH(Database!C9262,Currecny_M!$A$1:$P$1,0),FALSE))/VLOOKUP('Cover page'!$B$6,Currecny_M!$A$1:$P$10,MATCH(Database!C9262,Currecny_M!$A$1:$P$1,0),FALSE)</f>
        <v>-784.20680000000004</v>
      </c>
      <c r="N9262" s="6" t="str">
        <f>VLOOKUP(B9262,Master!$A$2:$C$11,3,FALSE)</f>
        <v>USD</v>
      </c>
      <c r="O9262" s="6" t="str">
        <f>VLOOKUP(B9262,Master!$A$2:$C$11,2,FALSE)</f>
        <v>America</v>
      </c>
      <c r="Q9262" s="39" t="str">
        <f>VLOOKUP(D9262,GL_Master!$A$1:$D$80,2,FALSE)</f>
        <v>BS</v>
      </c>
      <c r="R9262" s="39" t="str">
        <f>VLOOKUP(D9262,GL_Master!$A$1:$D$80,3,FALSE)</f>
        <v>Accumulated Depreciation</v>
      </c>
      <c r="S9262" s="39" t="str">
        <f>VLOOKUP(D9262,GL_Master!$A$1:$D$80,4,FALSE)</f>
        <v>Accumulated Depreciation</v>
      </c>
    </row>
    <row r="9263" spans="1:19" x14ac:dyDescent="0.25">
      <c r="A9263" s="39" t="s">
        <v>262</v>
      </c>
      <c r="B9263" s="39" t="s">
        <v>235</v>
      </c>
      <c r="C9263" s="7">
        <v>44197</v>
      </c>
      <c r="D9263" s="39" t="s">
        <v>66</v>
      </c>
      <c r="E9263" s="39">
        <v>7638</v>
      </c>
      <c r="F9263" s="82">
        <f t="shared" si="432"/>
        <v>7.6379999999999999</v>
      </c>
      <c r="G9263" s="39">
        <f>VLOOKUP(N9263,Currecny_M!$A$1:$P$10,2,FALSE)</f>
        <v>75</v>
      </c>
      <c r="H9263" s="39">
        <f>MATCH(C9263,Currecny_M!$A$1:$P$1,0)</f>
        <v>11</v>
      </c>
      <c r="I9263" s="39">
        <f>VLOOKUP(N9263,Currecny_M!$A$1:$P$10,MATCH(Database!C9263,Currecny_M!$A$1:$P$1,0),FALSE)</f>
        <v>82.03</v>
      </c>
      <c r="J9263" s="82">
        <f t="shared" si="433"/>
        <v>626.54513999999995</v>
      </c>
      <c r="K9263" s="39">
        <f>VLOOKUP('Cover page'!$B$6,Currecny_M!$A$1:$P$10,MATCH(Database!C9263,Currecny_M!$A$1:$P$1,0),FALSE)</f>
        <v>1</v>
      </c>
      <c r="L9263" s="82">
        <f t="shared" si="434"/>
        <v>626.54513999999995</v>
      </c>
      <c r="M9263" s="82">
        <f>((E9263/$F$1)*VLOOKUP(N9263,Currecny_M!$A$1:$P$10,MATCH(Database!C9263,Currecny_M!$A$1:$P$1,0),FALSE))/VLOOKUP('Cover page'!$B$6,Currecny_M!$A$1:$P$10,MATCH(Database!C9263,Currecny_M!$A$1:$P$1,0),FALSE)</f>
        <v>626.54513999999995</v>
      </c>
      <c r="N9263" s="6" t="str">
        <f>VLOOKUP(B9263,Master!$A$2:$C$11,3,FALSE)</f>
        <v>USD</v>
      </c>
      <c r="O9263" s="6" t="str">
        <f>VLOOKUP(B9263,Master!$A$2:$C$11,2,FALSE)</f>
        <v>America</v>
      </c>
      <c r="Q9263" s="39" t="str">
        <f>VLOOKUP(D9263,GL_Master!$A$1:$D$80,2,FALSE)</f>
        <v>BS</v>
      </c>
      <c r="R9263" s="39" t="str">
        <f>VLOOKUP(D9263,GL_Master!$A$1:$D$80,3,FALSE)</f>
        <v>Gross Block</v>
      </c>
      <c r="S9263" s="39" t="str">
        <f>VLOOKUP(D9263,GL_Master!$A$1:$D$80,4,FALSE)</f>
        <v>Tangible Fixed assets</v>
      </c>
    </row>
    <row r="9264" spans="1:19" x14ac:dyDescent="0.25">
      <c r="A9264" s="39" t="s">
        <v>262</v>
      </c>
      <c r="B9264" s="39" t="s">
        <v>235</v>
      </c>
      <c r="C9264" s="7">
        <v>44197</v>
      </c>
      <c r="D9264" s="39" t="s">
        <v>67</v>
      </c>
      <c r="E9264" s="39">
        <v>3013</v>
      </c>
      <c r="F9264" s="82">
        <f t="shared" si="432"/>
        <v>3.0129999999999999</v>
      </c>
      <c r="G9264" s="39">
        <f>VLOOKUP(N9264,Currecny_M!$A$1:$P$10,2,FALSE)</f>
        <v>75</v>
      </c>
      <c r="H9264" s="39">
        <f>MATCH(C9264,Currecny_M!$A$1:$P$1,0)</f>
        <v>11</v>
      </c>
      <c r="I9264" s="39">
        <f>VLOOKUP(N9264,Currecny_M!$A$1:$P$10,MATCH(Database!C9264,Currecny_M!$A$1:$P$1,0),FALSE)</f>
        <v>82.03</v>
      </c>
      <c r="J9264" s="82">
        <f t="shared" si="433"/>
        <v>247.15638999999999</v>
      </c>
      <c r="K9264" s="39">
        <f>VLOOKUP('Cover page'!$B$6,Currecny_M!$A$1:$P$10,MATCH(Database!C9264,Currecny_M!$A$1:$P$1,0),FALSE)</f>
        <v>1</v>
      </c>
      <c r="L9264" s="82">
        <f t="shared" si="434"/>
        <v>247.15638999999999</v>
      </c>
      <c r="M9264" s="82">
        <f>((E9264/$F$1)*VLOOKUP(N9264,Currecny_M!$A$1:$P$10,MATCH(Database!C9264,Currecny_M!$A$1:$P$1,0),FALSE))/VLOOKUP('Cover page'!$B$6,Currecny_M!$A$1:$P$10,MATCH(Database!C9264,Currecny_M!$A$1:$P$1,0),FALSE)</f>
        <v>247.15638999999999</v>
      </c>
      <c r="N9264" s="6" t="str">
        <f>VLOOKUP(B9264,Master!$A$2:$C$11,3,FALSE)</f>
        <v>USD</v>
      </c>
      <c r="O9264" s="6" t="str">
        <f>VLOOKUP(B9264,Master!$A$2:$C$11,2,FALSE)</f>
        <v>America</v>
      </c>
      <c r="Q9264" s="39" t="str">
        <f>VLOOKUP(D9264,GL_Master!$A$1:$D$80,2,FALSE)</f>
        <v>BS</v>
      </c>
      <c r="R9264" s="39" t="str">
        <f>VLOOKUP(D9264,GL_Master!$A$1:$D$80,3,FALSE)</f>
        <v>Gross Block</v>
      </c>
      <c r="S9264" s="39" t="str">
        <f>VLOOKUP(D9264,GL_Master!$A$1:$D$80,4,FALSE)</f>
        <v>Tangible Fixed assets</v>
      </c>
    </row>
    <row r="9265" spans="1:19" x14ac:dyDescent="0.25">
      <c r="A9265" s="39" t="s">
        <v>262</v>
      </c>
      <c r="B9265" s="39" t="s">
        <v>235</v>
      </c>
      <c r="C9265" s="7">
        <v>44197</v>
      </c>
      <c r="D9265" s="39" t="s">
        <v>68</v>
      </c>
      <c r="E9265" s="39">
        <v>-2583</v>
      </c>
      <c r="F9265" s="82">
        <f t="shared" si="432"/>
        <v>-2.5830000000000002</v>
      </c>
      <c r="G9265" s="39">
        <f>VLOOKUP(N9265,Currecny_M!$A$1:$P$10,2,FALSE)</f>
        <v>75</v>
      </c>
      <c r="H9265" s="39">
        <f>MATCH(C9265,Currecny_M!$A$1:$P$1,0)</f>
        <v>11</v>
      </c>
      <c r="I9265" s="39">
        <f>VLOOKUP(N9265,Currecny_M!$A$1:$P$10,MATCH(Database!C9265,Currecny_M!$A$1:$P$1,0),FALSE)</f>
        <v>82.03</v>
      </c>
      <c r="J9265" s="82">
        <f t="shared" si="433"/>
        <v>-211.88349000000002</v>
      </c>
      <c r="K9265" s="39">
        <f>VLOOKUP('Cover page'!$B$6,Currecny_M!$A$1:$P$10,MATCH(Database!C9265,Currecny_M!$A$1:$P$1,0),FALSE)</f>
        <v>1</v>
      </c>
      <c r="L9265" s="82">
        <f t="shared" si="434"/>
        <v>-211.88349000000002</v>
      </c>
      <c r="M9265" s="82">
        <f>((E9265/$F$1)*VLOOKUP(N9265,Currecny_M!$A$1:$P$10,MATCH(Database!C9265,Currecny_M!$A$1:$P$1,0),FALSE))/VLOOKUP('Cover page'!$B$6,Currecny_M!$A$1:$P$10,MATCH(Database!C9265,Currecny_M!$A$1:$P$1,0),FALSE)</f>
        <v>-211.88349000000002</v>
      </c>
      <c r="N9265" s="6" t="str">
        <f>VLOOKUP(B9265,Master!$A$2:$C$11,3,FALSE)</f>
        <v>USD</v>
      </c>
      <c r="O9265" s="6" t="str">
        <f>VLOOKUP(B9265,Master!$A$2:$C$11,2,FALSE)</f>
        <v>America</v>
      </c>
      <c r="Q9265" s="39" t="str">
        <f>VLOOKUP(D9265,GL_Master!$A$1:$D$80,2,FALSE)</f>
        <v>BS</v>
      </c>
      <c r="R9265" s="39" t="str">
        <f>VLOOKUP(D9265,GL_Master!$A$1:$D$80,3,FALSE)</f>
        <v>Accumulated Depreciation</v>
      </c>
      <c r="S9265" s="39" t="str">
        <f>VLOOKUP(D9265,GL_Master!$A$1:$D$80,4,FALSE)</f>
        <v>Accumulated Depreciation</v>
      </c>
    </row>
    <row r="9266" spans="1:19" x14ac:dyDescent="0.25">
      <c r="A9266" s="39" t="s">
        <v>262</v>
      </c>
      <c r="B9266" s="39" t="s">
        <v>235</v>
      </c>
      <c r="C9266" s="7">
        <v>44197</v>
      </c>
      <c r="D9266" s="39" t="s">
        <v>69</v>
      </c>
      <c r="E9266" s="39">
        <v>5224</v>
      </c>
      <c r="F9266" s="82">
        <f t="shared" si="432"/>
        <v>5.2240000000000002</v>
      </c>
      <c r="G9266" s="39">
        <f>VLOOKUP(N9266,Currecny_M!$A$1:$P$10,2,FALSE)</f>
        <v>75</v>
      </c>
      <c r="H9266" s="39">
        <f>MATCH(C9266,Currecny_M!$A$1:$P$1,0)</f>
        <v>11</v>
      </c>
      <c r="I9266" s="39">
        <f>VLOOKUP(N9266,Currecny_M!$A$1:$P$10,MATCH(Database!C9266,Currecny_M!$A$1:$P$1,0),FALSE)</f>
        <v>82.03</v>
      </c>
      <c r="J9266" s="82">
        <f t="shared" si="433"/>
        <v>428.52472</v>
      </c>
      <c r="K9266" s="39">
        <f>VLOOKUP('Cover page'!$B$6,Currecny_M!$A$1:$P$10,MATCH(Database!C9266,Currecny_M!$A$1:$P$1,0),FALSE)</f>
        <v>1</v>
      </c>
      <c r="L9266" s="82">
        <f t="shared" si="434"/>
        <v>428.52472</v>
      </c>
      <c r="M9266" s="82">
        <f>((E9266/$F$1)*VLOOKUP(N9266,Currecny_M!$A$1:$P$10,MATCH(Database!C9266,Currecny_M!$A$1:$P$1,0),FALSE))/VLOOKUP('Cover page'!$B$6,Currecny_M!$A$1:$P$10,MATCH(Database!C9266,Currecny_M!$A$1:$P$1,0),FALSE)</f>
        <v>428.52472</v>
      </c>
      <c r="N9266" s="6" t="str">
        <f>VLOOKUP(B9266,Master!$A$2:$C$11,3,FALSE)</f>
        <v>USD</v>
      </c>
      <c r="O9266" s="6" t="str">
        <f>VLOOKUP(B9266,Master!$A$2:$C$11,2,FALSE)</f>
        <v>America</v>
      </c>
      <c r="Q9266" s="39" t="str">
        <f>VLOOKUP(D9266,GL_Master!$A$1:$D$80,2,FALSE)</f>
        <v>BS</v>
      </c>
      <c r="R9266" s="39" t="str">
        <f>VLOOKUP(D9266,GL_Master!$A$1:$D$80,3,FALSE)</f>
        <v>Gross Block</v>
      </c>
      <c r="S9266" s="39" t="str">
        <f>VLOOKUP(D9266,GL_Master!$A$1:$D$80,4,FALSE)</f>
        <v>Tangible Fixed assets</v>
      </c>
    </row>
    <row r="9267" spans="1:19" x14ac:dyDescent="0.25">
      <c r="A9267" s="39" t="s">
        <v>262</v>
      </c>
      <c r="B9267" s="39" t="s">
        <v>235</v>
      </c>
      <c r="C9267" s="7">
        <v>44197</v>
      </c>
      <c r="D9267" s="39" t="s">
        <v>70</v>
      </c>
      <c r="E9267" s="39">
        <v>-191</v>
      </c>
      <c r="F9267" s="82">
        <f t="shared" si="432"/>
        <v>-0.191</v>
      </c>
      <c r="G9267" s="39">
        <f>VLOOKUP(N9267,Currecny_M!$A$1:$P$10,2,FALSE)</f>
        <v>75</v>
      </c>
      <c r="H9267" s="39">
        <f>MATCH(C9267,Currecny_M!$A$1:$P$1,0)</f>
        <v>11</v>
      </c>
      <c r="I9267" s="39">
        <f>VLOOKUP(N9267,Currecny_M!$A$1:$P$10,MATCH(Database!C9267,Currecny_M!$A$1:$P$1,0),FALSE)</f>
        <v>82.03</v>
      </c>
      <c r="J9267" s="82">
        <f t="shared" si="433"/>
        <v>-15.667730000000001</v>
      </c>
      <c r="K9267" s="39">
        <f>VLOOKUP('Cover page'!$B$6,Currecny_M!$A$1:$P$10,MATCH(Database!C9267,Currecny_M!$A$1:$P$1,0),FALSE)</f>
        <v>1</v>
      </c>
      <c r="L9267" s="82">
        <f t="shared" si="434"/>
        <v>-15.667730000000001</v>
      </c>
      <c r="M9267" s="82">
        <f>((E9267/$F$1)*VLOOKUP(N9267,Currecny_M!$A$1:$P$10,MATCH(Database!C9267,Currecny_M!$A$1:$P$1,0),FALSE))/VLOOKUP('Cover page'!$B$6,Currecny_M!$A$1:$P$10,MATCH(Database!C9267,Currecny_M!$A$1:$P$1,0),FALSE)</f>
        <v>-15.667730000000001</v>
      </c>
      <c r="N9267" s="6" t="str">
        <f>VLOOKUP(B9267,Master!$A$2:$C$11,3,FALSE)</f>
        <v>USD</v>
      </c>
      <c r="O9267" s="6" t="str">
        <f>VLOOKUP(B9267,Master!$A$2:$C$11,2,FALSE)</f>
        <v>America</v>
      </c>
      <c r="Q9267" s="39" t="str">
        <f>VLOOKUP(D9267,GL_Master!$A$1:$D$80,2,FALSE)</f>
        <v>BS</v>
      </c>
      <c r="R9267" s="39" t="str">
        <f>VLOOKUP(D9267,GL_Master!$A$1:$D$80,3,FALSE)</f>
        <v>Accumulated Depreciation</v>
      </c>
      <c r="S9267" s="39" t="str">
        <f>VLOOKUP(D9267,GL_Master!$A$1:$D$80,4,FALSE)</f>
        <v>Accumulated Depreciation</v>
      </c>
    </row>
    <row r="9268" spans="1:19" x14ac:dyDescent="0.25">
      <c r="A9268" s="39" t="s">
        <v>262</v>
      </c>
      <c r="B9268" s="39" t="s">
        <v>235</v>
      </c>
      <c r="C9268" s="7">
        <v>44197</v>
      </c>
      <c r="D9268" s="39" t="s">
        <v>71</v>
      </c>
      <c r="E9268" s="39">
        <v>9125</v>
      </c>
      <c r="F9268" s="82">
        <f t="shared" si="432"/>
        <v>9.125</v>
      </c>
      <c r="G9268" s="39">
        <f>VLOOKUP(N9268,Currecny_M!$A$1:$P$10,2,FALSE)</f>
        <v>75</v>
      </c>
      <c r="H9268" s="39">
        <f>MATCH(C9268,Currecny_M!$A$1:$P$1,0)</f>
        <v>11</v>
      </c>
      <c r="I9268" s="39">
        <f>VLOOKUP(N9268,Currecny_M!$A$1:$P$10,MATCH(Database!C9268,Currecny_M!$A$1:$P$1,0),FALSE)</f>
        <v>82.03</v>
      </c>
      <c r="J9268" s="82">
        <f t="shared" si="433"/>
        <v>748.52375000000006</v>
      </c>
      <c r="K9268" s="39">
        <f>VLOOKUP('Cover page'!$B$6,Currecny_M!$A$1:$P$10,MATCH(Database!C9268,Currecny_M!$A$1:$P$1,0),FALSE)</f>
        <v>1</v>
      </c>
      <c r="L9268" s="82">
        <f t="shared" si="434"/>
        <v>748.52375000000006</v>
      </c>
      <c r="M9268" s="82">
        <f>((E9268/$F$1)*VLOOKUP(N9268,Currecny_M!$A$1:$P$10,MATCH(Database!C9268,Currecny_M!$A$1:$P$1,0),FALSE))/VLOOKUP('Cover page'!$B$6,Currecny_M!$A$1:$P$10,MATCH(Database!C9268,Currecny_M!$A$1:$P$1,0),FALSE)</f>
        <v>748.52375000000006</v>
      </c>
      <c r="N9268" s="6" t="str">
        <f>VLOOKUP(B9268,Master!$A$2:$C$11,3,FALSE)</f>
        <v>USD</v>
      </c>
      <c r="O9268" s="6" t="str">
        <f>VLOOKUP(B9268,Master!$A$2:$C$11,2,FALSE)</f>
        <v>America</v>
      </c>
      <c r="Q9268" s="39" t="str">
        <f>VLOOKUP(D9268,GL_Master!$A$1:$D$80,2,FALSE)</f>
        <v>BS</v>
      </c>
      <c r="R9268" s="39" t="str">
        <f>VLOOKUP(D9268,GL_Master!$A$1:$D$80,3,FALSE)</f>
        <v>Gross Block</v>
      </c>
      <c r="S9268" s="39" t="str">
        <f>VLOOKUP(D9268,GL_Master!$A$1:$D$80,4,FALSE)</f>
        <v>Tangible Fixed assets</v>
      </c>
    </row>
    <row r="9269" spans="1:19" x14ac:dyDescent="0.25">
      <c r="A9269" s="39" t="s">
        <v>262</v>
      </c>
      <c r="B9269" s="39" t="s">
        <v>235</v>
      </c>
      <c r="C9269" s="7">
        <v>44197</v>
      </c>
      <c r="D9269" s="39" t="s">
        <v>72</v>
      </c>
      <c r="E9269" s="39">
        <v>71</v>
      </c>
      <c r="F9269" s="82">
        <f t="shared" si="432"/>
        <v>7.0999999999999994E-2</v>
      </c>
      <c r="G9269" s="39">
        <f>VLOOKUP(N9269,Currecny_M!$A$1:$P$10,2,FALSE)</f>
        <v>75</v>
      </c>
      <c r="H9269" s="39">
        <f>MATCH(C9269,Currecny_M!$A$1:$P$1,0)</f>
        <v>11</v>
      </c>
      <c r="I9269" s="39">
        <f>VLOOKUP(N9269,Currecny_M!$A$1:$P$10,MATCH(Database!C9269,Currecny_M!$A$1:$P$1,0),FALSE)</f>
        <v>82.03</v>
      </c>
      <c r="J9269" s="82">
        <f t="shared" si="433"/>
        <v>5.8241299999999994</v>
      </c>
      <c r="K9269" s="39">
        <f>VLOOKUP('Cover page'!$B$6,Currecny_M!$A$1:$P$10,MATCH(Database!C9269,Currecny_M!$A$1:$P$1,0),FALSE)</f>
        <v>1</v>
      </c>
      <c r="L9269" s="82">
        <f t="shared" si="434"/>
        <v>5.8241299999999994</v>
      </c>
      <c r="M9269" s="82">
        <f>((E9269/$F$1)*VLOOKUP(N9269,Currecny_M!$A$1:$P$10,MATCH(Database!C9269,Currecny_M!$A$1:$P$1,0),FALSE))/VLOOKUP('Cover page'!$B$6,Currecny_M!$A$1:$P$10,MATCH(Database!C9269,Currecny_M!$A$1:$P$1,0),FALSE)</f>
        <v>5.8241299999999994</v>
      </c>
      <c r="N9269" s="6" t="str">
        <f>VLOOKUP(B9269,Master!$A$2:$C$11,3,FALSE)</f>
        <v>USD</v>
      </c>
      <c r="O9269" s="6" t="str">
        <f>VLOOKUP(B9269,Master!$A$2:$C$11,2,FALSE)</f>
        <v>America</v>
      </c>
      <c r="Q9269" s="39" t="str">
        <f>VLOOKUP(D9269,GL_Master!$A$1:$D$80,2,FALSE)</f>
        <v>BS</v>
      </c>
      <c r="R9269" s="39" t="str">
        <f>VLOOKUP(D9269,GL_Master!$A$1:$D$80,3,FALSE)</f>
        <v>Gross Block</v>
      </c>
      <c r="S9269" s="39" t="str">
        <f>VLOOKUP(D9269,GL_Master!$A$1:$D$80,4,FALSE)</f>
        <v>Tangible Fixed assets</v>
      </c>
    </row>
    <row r="9270" spans="1:19" x14ac:dyDescent="0.25">
      <c r="A9270" s="39" t="s">
        <v>262</v>
      </c>
      <c r="B9270" s="39" t="s">
        <v>235</v>
      </c>
      <c r="C9270" s="7">
        <v>44197</v>
      </c>
      <c r="D9270" s="39" t="s">
        <v>73</v>
      </c>
      <c r="E9270" s="39">
        <v>35</v>
      </c>
      <c r="F9270" s="82">
        <f t="shared" si="432"/>
        <v>3.5000000000000003E-2</v>
      </c>
      <c r="G9270" s="39">
        <f>VLOOKUP(N9270,Currecny_M!$A$1:$P$10,2,FALSE)</f>
        <v>75</v>
      </c>
      <c r="H9270" s="39">
        <f>MATCH(C9270,Currecny_M!$A$1:$P$1,0)</f>
        <v>11</v>
      </c>
      <c r="I9270" s="39">
        <f>VLOOKUP(N9270,Currecny_M!$A$1:$P$10,MATCH(Database!C9270,Currecny_M!$A$1:$P$1,0),FALSE)</f>
        <v>82.03</v>
      </c>
      <c r="J9270" s="82">
        <f t="shared" si="433"/>
        <v>2.8710500000000003</v>
      </c>
      <c r="K9270" s="39">
        <f>VLOOKUP('Cover page'!$B$6,Currecny_M!$A$1:$P$10,MATCH(Database!C9270,Currecny_M!$A$1:$P$1,0),FALSE)</f>
        <v>1</v>
      </c>
      <c r="L9270" s="82">
        <f t="shared" si="434"/>
        <v>2.8710500000000003</v>
      </c>
      <c r="M9270" s="82">
        <f>((E9270/$F$1)*VLOOKUP(N9270,Currecny_M!$A$1:$P$10,MATCH(Database!C9270,Currecny_M!$A$1:$P$1,0),FALSE))/VLOOKUP('Cover page'!$B$6,Currecny_M!$A$1:$P$10,MATCH(Database!C9270,Currecny_M!$A$1:$P$1,0),FALSE)</f>
        <v>2.8710500000000003</v>
      </c>
      <c r="N9270" s="6" t="str">
        <f>VLOOKUP(B9270,Master!$A$2:$C$11,3,FALSE)</f>
        <v>USD</v>
      </c>
      <c r="O9270" s="6" t="str">
        <f>VLOOKUP(B9270,Master!$A$2:$C$11,2,FALSE)</f>
        <v>America</v>
      </c>
      <c r="Q9270" s="39" t="str">
        <f>VLOOKUP(D9270,GL_Master!$A$1:$D$80,2,FALSE)</f>
        <v>BS</v>
      </c>
      <c r="R9270" s="39" t="str">
        <f>VLOOKUP(D9270,GL_Master!$A$1:$D$80,3,FALSE)</f>
        <v>Gross Block</v>
      </c>
      <c r="S9270" s="39" t="str">
        <f>VLOOKUP(D9270,GL_Master!$A$1:$D$80,4,FALSE)</f>
        <v>Tangible Fixed assets</v>
      </c>
    </row>
    <row r="9271" spans="1:19" x14ac:dyDescent="0.25">
      <c r="A9271" s="39" t="s">
        <v>262</v>
      </c>
      <c r="B9271" s="39" t="s">
        <v>235</v>
      </c>
      <c r="C9271" s="7">
        <v>44197</v>
      </c>
      <c r="D9271" s="39" t="s">
        <v>74</v>
      </c>
      <c r="E9271" s="39">
        <v>-8918</v>
      </c>
      <c r="F9271" s="82">
        <f t="shared" si="432"/>
        <v>-8.9179999999999993</v>
      </c>
      <c r="G9271" s="39">
        <f>VLOOKUP(N9271,Currecny_M!$A$1:$P$10,2,FALSE)</f>
        <v>75</v>
      </c>
      <c r="H9271" s="39">
        <f>MATCH(C9271,Currecny_M!$A$1:$P$1,0)</f>
        <v>11</v>
      </c>
      <c r="I9271" s="39">
        <f>VLOOKUP(N9271,Currecny_M!$A$1:$P$10,MATCH(Database!C9271,Currecny_M!$A$1:$P$1,0),FALSE)</f>
        <v>82.03</v>
      </c>
      <c r="J9271" s="82">
        <f t="shared" si="433"/>
        <v>-731.54353999999989</v>
      </c>
      <c r="K9271" s="39">
        <f>VLOOKUP('Cover page'!$B$6,Currecny_M!$A$1:$P$10,MATCH(Database!C9271,Currecny_M!$A$1:$P$1,0),FALSE)</f>
        <v>1</v>
      </c>
      <c r="L9271" s="82">
        <f t="shared" si="434"/>
        <v>-731.54353999999989</v>
      </c>
      <c r="M9271" s="82">
        <f>((E9271/$F$1)*VLOOKUP(N9271,Currecny_M!$A$1:$P$10,MATCH(Database!C9271,Currecny_M!$A$1:$P$1,0),FALSE))/VLOOKUP('Cover page'!$B$6,Currecny_M!$A$1:$P$10,MATCH(Database!C9271,Currecny_M!$A$1:$P$1,0),FALSE)</f>
        <v>-731.54353999999989</v>
      </c>
      <c r="N9271" s="6" t="str">
        <f>VLOOKUP(B9271,Master!$A$2:$C$11,3,FALSE)</f>
        <v>USD</v>
      </c>
      <c r="O9271" s="6" t="str">
        <f>VLOOKUP(B9271,Master!$A$2:$C$11,2,FALSE)</f>
        <v>America</v>
      </c>
      <c r="Q9271" s="39" t="str">
        <f>VLOOKUP(D9271,GL_Master!$A$1:$D$80,2,FALSE)</f>
        <v>BS</v>
      </c>
      <c r="R9271" s="39" t="str">
        <f>VLOOKUP(D9271,GL_Master!$A$1:$D$80,3,FALSE)</f>
        <v>Accumulated Depreciation</v>
      </c>
      <c r="S9271" s="39" t="str">
        <f>VLOOKUP(D9271,GL_Master!$A$1:$D$80,4,FALSE)</f>
        <v>Accumulated Depreciation</v>
      </c>
    </row>
    <row r="9272" spans="1:19" x14ac:dyDescent="0.25">
      <c r="A9272" s="39" t="s">
        <v>262</v>
      </c>
      <c r="B9272" s="39" t="s">
        <v>235</v>
      </c>
      <c r="C9272" s="7">
        <v>44197</v>
      </c>
      <c r="D9272" s="39" t="s">
        <v>21</v>
      </c>
      <c r="E9272" s="39">
        <v>707</v>
      </c>
      <c r="F9272" s="82">
        <f t="shared" si="432"/>
        <v>0.70699999999999996</v>
      </c>
      <c r="G9272" s="39">
        <f>VLOOKUP(N9272,Currecny_M!$A$1:$P$10,2,FALSE)</f>
        <v>75</v>
      </c>
      <c r="H9272" s="39">
        <f>MATCH(C9272,Currecny_M!$A$1:$P$1,0)</f>
        <v>11</v>
      </c>
      <c r="I9272" s="39">
        <f>VLOOKUP(N9272,Currecny_M!$A$1:$P$10,MATCH(Database!C9272,Currecny_M!$A$1:$P$1,0),FALSE)</f>
        <v>82.03</v>
      </c>
      <c r="J9272" s="82">
        <f t="shared" si="433"/>
        <v>57.99521</v>
      </c>
      <c r="K9272" s="39">
        <f>VLOOKUP('Cover page'!$B$6,Currecny_M!$A$1:$P$10,MATCH(Database!C9272,Currecny_M!$A$1:$P$1,0),FALSE)</f>
        <v>1</v>
      </c>
      <c r="L9272" s="82">
        <f t="shared" si="434"/>
        <v>57.99521</v>
      </c>
      <c r="M9272" s="82">
        <f>((E9272/$F$1)*VLOOKUP(N9272,Currecny_M!$A$1:$P$10,MATCH(Database!C9272,Currecny_M!$A$1:$P$1,0),FALSE))/VLOOKUP('Cover page'!$B$6,Currecny_M!$A$1:$P$10,MATCH(Database!C9272,Currecny_M!$A$1:$P$1,0),FALSE)</f>
        <v>57.99521</v>
      </c>
      <c r="N9272" s="6" t="str">
        <f>VLOOKUP(B9272,Master!$A$2:$C$11,3,FALSE)</f>
        <v>USD</v>
      </c>
      <c r="O9272" s="6" t="str">
        <f>VLOOKUP(B9272,Master!$A$2:$C$11,2,FALSE)</f>
        <v>America</v>
      </c>
      <c r="Q9272" s="39" t="str">
        <f>VLOOKUP(D9272,GL_Master!$A$1:$D$80,2,FALSE)</f>
        <v>BS</v>
      </c>
      <c r="R9272" s="39" t="str">
        <f>VLOOKUP(D9272,GL_Master!$A$1:$D$80,3,FALSE)</f>
        <v>Gross Block</v>
      </c>
      <c r="S9272" s="39" t="str">
        <f>VLOOKUP(D9272,GL_Master!$A$1:$D$80,4,FALSE)</f>
        <v>Tangible Fixed assets</v>
      </c>
    </row>
    <row r="9273" spans="1:19" x14ac:dyDescent="0.25">
      <c r="A9273" s="39" t="s">
        <v>262</v>
      </c>
      <c r="B9273" s="39" t="s">
        <v>235</v>
      </c>
      <c r="C9273" s="7">
        <v>44197</v>
      </c>
      <c r="D9273" s="39" t="s">
        <v>27</v>
      </c>
      <c r="E9273" s="39">
        <v>1622</v>
      </c>
      <c r="F9273" s="82">
        <f t="shared" si="432"/>
        <v>1.6220000000000001</v>
      </c>
      <c r="G9273" s="39">
        <f>VLOOKUP(N9273,Currecny_M!$A$1:$P$10,2,FALSE)</f>
        <v>75</v>
      </c>
      <c r="H9273" s="39">
        <f>MATCH(C9273,Currecny_M!$A$1:$P$1,0)</f>
        <v>11</v>
      </c>
      <c r="I9273" s="39">
        <f>VLOOKUP(N9273,Currecny_M!$A$1:$P$10,MATCH(Database!C9273,Currecny_M!$A$1:$P$1,0),FALSE)</f>
        <v>82.03</v>
      </c>
      <c r="J9273" s="82">
        <f t="shared" si="433"/>
        <v>133.05266</v>
      </c>
      <c r="K9273" s="39">
        <f>VLOOKUP('Cover page'!$B$6,Currecny_M!$A$1:$P$10,MATCH(Database!C9273,Currecny_M!$A$1:$P$1,0),FALSE)</f>
        <v>1</v>
      </c>
      <c r="L9273" s="82">
        <f t="shared" si="434"/>
        <v>133.05266</v>
      </c>
      <c r="M9273" s="82">
        <f>((E9273/$F$1)*VLOOKUP(N9273,Currecny_M!$A$1:$P$10,MATCH(Database!C9273,Currecny_M!$A$1:$P$1,0),FALSE))/VLOOKUP('Cover page'!$B$6,Currecny_M!$A$1:$P$10,MATCH(Database!C9273,Currecny_M!$A$1:$P$1,0),FALSE)</f>
        <v>133.05266</v>
      </c>
      <c r="N9273" s="6" t="str">
        <f>VLOOKUP(B9273,Master!$A$2:$C$11,3,FALSE)</f>
        <v>USD</v>
      </c>
      <c r="O9273" s="6" t="str">
        <f>VLOOKUP(B9273,Master!$A$2:$C$11,2,FALSE)</f>
        <v>America</v>
      </c>
      <c r="Q9273" s="39" t="str">
        <f>VLOOKUP(D9273,GL_Master!$A$1:$D$80,2,FALSE)</f>
        <v>BS</v>
      </c>
      <c r="R9273" s="39" t="str">
        <f>VLOOKUP(D9273,GL_Master!$A$1:$D$80,3,FALSE)</f>
        <v>Gross Block</v>
      </c>
      <c r="S9273" s="39" t="str">
        <f>VLOOKUP(D9273,GL_Master!$A$1:$D$80,4,FALSE)</f>
        <v>Tangible Fixed assets</v>
      </c>
    </row>
    <row r="9274" spans="1:19" x14ac:dyDescent="0.25">
      <c r="A9274" s="39" t="s">
        <v>262</v>
      </c>
      <c r="B9274" s="39" t="s">
        <v>235</v>
      </c>
      <c r="C9274" s="7">
        <v>44197</v>
      </c>
      <c r="D9274" s="39" t="s">
        <v>75</v>
      </c>
      <c r="E9274" s="39">
        <v>-38</v>
      </c>
      <c r="F9274" s="82">
        <f t="shared" si="432"/>
        <v>-3.7999999999999999E-2</v>
      </c>
      <c r="G9274" s="39">
        <f>VLOOKUP(N9274,Currecny_M!$A$1:$P$10,2,FALSE)</f>
        <v>75</v>
      </c>
      <c r="H9274" s="39">
        <f>MATCH(C9274,Currecny_M!$A$1:$P$1,0)</f>
        <v>11</v>
      </c>
      <c r="I9274" s="39">
        <f>VLOOKUP(N9274,Currecny_M!$A$1:$P$10,MATCH(Database!C9274,Currecny_M!$A$1:$P$1,0),FALSE)</f>
        <v>82.03</v>
      </c>
      <c r="J9274" s="82">
        <f t="shared" si="433"/>
        <v>-3.11714</v>
      </c>
      <c r="K9274" s="39">
        <f>VLOOKUP('Cover page'!$B$6,Currecny_M!$A$1:$P$10,MATCH(Database!C9274,Currecny_M!$A$1:$P$1,0),FALSE)</f>
        <v>1</v>
      </c>
      <c r="L9274" s="82">
        <f t="shared" si="434"/>
        <v>-3.11714</v>
      </c>
      <c r="M9274" s="82">
        <f>((E9274/$F$1)*VLOOKUP(N9274,Currecny_M!$A$1:$P$10,MATCH(Database!C9274,Currecny_M!$A$1:$P$1,0),FALSE))/VLOOKUP('Cover page'!$B$6,Currecny_M!$A$1:$P$10,MATCH(Database!C9274,Currecny_M!$A$1:$P$1,0),FALSE)</f>
        <v>-3.11714</v>
      </c>
      <c r="N9274" s="6" t="str">
        <f>VLOOKUP(B9274,Master!$A$2:$C$11,3,FALSE)</f>
        <v>USD</v>
      </c>
      <c r="O9274" s="6" t="str">
        <f>VLOOKUP(B9274,Master!$A$2:$C$11,2,FALSE)</f>
        <v>America</v>
      </c>
      <c r="Q9274" s="39" t="str">
        <f>VLOOKUP(D9274,GL_Master!$A$1:$D$80,2,FALSE)</f>
        <v>BS</v>
      </c>
      <c r="R9274" s="39" t="str">
        <f>VLOOKUP(D9274,GL_Master!$A$1:$D$80,3,FALSE)</f>
        <v>Gross Block</v>
      </c>
      <c r="S9274" s="39" t="str">
        <f>VLOOKUP(D9274,GL_Master!$A$1:$D$80,4,FALSE)</f>
        <v>Tangible Fixed assets</v>
      </c>
    </row>
    <row r="9275" spans="1:19" x14ac:dyDescent="0.25">
      <c r="A9275" s="39" t="s">
        <v>262</v>
      </c>
      <c r="B9275" s="39" t="s">
        <v>235</v>
      </c>
      <c r="C9275" s="7">
        <v>44197</v>
      </c>
      <c r="D9275" s="39" t="s">
        <v>76</v>
      </c>
      <c r="E9275" s="39">
        <v>901</v>
      </c>
      <c r="F9275" s="82">
        <f t="shared" si="432"/>
        <v>0.90100000000000002</v>
      </c>
      <c r="G9275" s="39">
        <f>VLOOKUP(N9275,Currecny_M!$A$1:$P$10,2,FALSE)</f>
        <v>75</v>
      </c>
      <c r="H9275" s="39">
        <f>MATCH(C9275,Currecny_M!$A$1:$P$1,0)</f>
        <v>11</v>
      </c>
      <c r="I9275" s="39">
        <f>VLOOKUP(N9275,Currecny_M!$A$1:$P$10,MATCH(Database!C9275,Currecny_M!$A$1:$P$1,0),FALSE)</f>
        <v>82.03</v>
      </c>
      <c r="J9275" s="82">
        <f t="shared" si="433"/>
        <v>73.909030000000001</v>
      </c>
      <c r="K9275" s="39">
        <f>VLOOKUP('Cover page'!$B$6,Currecny_M!$A$1:$P$10,MATCH(Database!C9275,Currecny_M!$A$1:$P$1,0),FALSE)</f>
        <v>1</v>
      </c>
      <c r="L9275" s="82">
        <f t="shared" si="434"/>
        <v>73.909030000000001</v>
      </c>
      <c r="M9275" s="82">
        <f>((E9275/$F$1)*VLOOKUP(N9275,Currecny_M!$A$1:$P$10,MATCH(Database!C9275,Currecny_M!$A$1:$P$1,0),FALSE))/VLOOKUP('Cover page'!$B$6,Currecny_M!$A$1:$P$10,MATCH(Database!C9275,Currecny_M!$A$1:$P$1,0),FALSE)</f>
        <v>73.909030000000001</v>
      </c>
      <c r="N9275" s="6" t="str">
        <f>VLOOKUP(B9275,Master!$A$2:$C$11,3,FALSE)</f>
        <v>USD</v>
      </c>
      <c r="O9275" s="6" t="str">
        <f>VLOOKUP(B9275,Master!$A$2:$C$11,2,FALSE)</f>
        <v>America</v>
      </c>
      <c r="Q9275" s="39" t="str">
        <f>VLOOKUP(D9275,GL_Master!$A$1:$D$80,2,FALSE)</f>
        <v>BS</v>
      </c>
      <c r="R9275" s="39" t="str">
        <f>VLOOKUP(D9275,GL_Master!$A$1:$D$80,3,FALSE)</f>
        <v>Inventories</v>
      </c>
      <c r="S9275" s="39" t="str">
        <f>VLOOKUP(D9275,GL_Master!$A$1:$D$80,4,FALSE)</f>
        <v>Inventory</v>
      </c>
    </row>
    <row r="9276" spans="1:19" x14ac:dyDescent="0.25">
      <c r="A9276" s="39" t="s">
        <v>262</v>
      </c>
      <c r="B9276" s="39" t="s">
        <v>235</v>
      </c>
      <c r="C9276" s="7">
        <v>44197</v>
      </c>
      <c r="D9276" s="39" t="s">
        <v>77</v>
      </c>
      <c r="E9276" s="39">
        <v>2206</v>
      </c>
      <c r="F9276" s="82">
        <f t="shared" si="432"/>
        <v>2.206</v>
      </c>
      <c r="G9276" s="39">
        <f>VLOOKUP(N9276,Currecny_M!$A$1:$P$10,2,FALSE)</f>
        <v>75</v>
      </c>
      <c r="H9276" s="39">
        <f>MATCH(C9276,Currecny_M!$A$1:$P$1,0)</f>
        <v>11</v>
      </c>
      <c r="I9276" s="39">
        <f>VLOOKUP(N9276,Currecny_M!$A$1:$P$10,MATCH(Database!C9276,Currecny_M!$A$1:$P$1,0),FALSE)</f>
        <v>82.03</v>
      </c>
      <c r="J9276" s="82">
        <f t="shared" si="433"/>
        <v>180.95818</v>
      </c>
      <c r="K9276" s="39">
        <f>VLOOKUP('Cover page'!$B$6,Currecny_M!$A$1:$P$10,MATCH(Database!C9276,Currecny_M!$A$1:$P$1,0),FALSE)</f>
        <v>1</v>
      </c>
      <c r="L9276" s="82">
        <f t="shared" si="434"/>
        <v>180.95818</v>
      </c>
      <c r="M9276" s="82">
        <f>((E9276/$F$1)*VLOOKUP(N9276,Currecny_M!$A$1:$P$10,MATCH(Database!C9276,Currecny_M!$A$1:$P$1,0),FALSE))/VLOOKUP('Cover page'!$B$6,Currecny_M!$A$1:$P$10,MATCH(Database!C9276,Currecny_M!$A$1:$P$1,0),FALSE)</f>
        <v>180.95818</v>
      </c>
      <c r="N9276" s="6" t="str">
        <f>VLOOKUP(B9276,Master!$A$2:$C$11,3,FALSE)</f>
        <v>USD</v>
      </c>
      <c r="O9276" s="6" t="str">
        <f>VLOOKUP(B9276,Master!$A$2:$C$11,2,FALSE)</f>
        <v>America</v>
      </c>
      <c r="Q9276" s="39" t="str">
        <f>VLOOKUP(D9276,GL_Master!$A$1:$D$80,2,FALSE)</f>
        <v>BS</v>
      </c>
      <c r="R9276" s="39" t="str">
        <f>VLOOKUP(D9276,GL_Master!$A$1:$D$80,3,FALSE)</f>
        <v>Inventories</v>
      </c>
      <c r="S9276" s="39" t="str">
        <f>VLOOKUP(D9276,GL_Master!$A$1:$D$80,4,FALSE)</f>
        <v>Inventory</v>
      </c>
    </row>
    <row r="9277" spans="1:19" x14ac:dyDescent="0.25">
      <c r="A9277" s="39" t="s">
        <v>262</v>
      </c>
      <c r="B9277" s="39" t="s">
        <v>235</v>
      </c>
      <c r="C9277" s="7">
        <v>44197</v>
      </c>
      <c r="D9277" s="39" t="s">
        <v>2</v>
      </c>
      <c r="E9277" s="39">
        <v>225206</v>
      </c>
      <c r="F9277" s="82">
        <f t="shared" si="432"/>
        <v>225.20599999999999</v>
      </c>
      <c r="G9277" s="39">
        <f>VLOOKUP(N9277,Currecny_M!$A$1:$P$10,2,FALSE)</f>
        <v>75</v>
      </c>
      <c r="H9277" s="39">
        <f>MATCH(C9277,Currecny_M!$A$1:$P$1,0)</f>
        <v>11</v>
      </c>
      <c r="I9277" s="39">
        <f>VLOOKUP(N9277,Currecny_M!$A$1:$P$10,MATCH(Database!C9277,Currecny_M!$A$1:$P$1,0),FALSE)</f>
        <v>82.03</v>
      </c>
      <c r="J9277" s="82">
        <f t="shared" si="433"/>
        <v>18473.64818</v>
      </c>
      <c r="K9277" s="39">
        <f>VLOOKUP('Cover page'!$B$6,Currecny_M!$A$1:$P$10,MATCH(Database!C9277,Currecny_M!$A$1:$P$1,0),FALSE)</f>
        <v>1</v>
      </c>
      <c r="L9277" s="82">
        <f t="shared" si="434"/>
        <v>18473.64818</v>
      </c>
      <c r="M9277" s="82">
        <f>((E9277/$F$1)*VLOOKUP(N9277,Currecny_M!$A$1:$P$10,MATCH(Database!C9277,Currecny_M!$A$1:$P$1,0),FALSE))/VLOOKUP('Cover page'!$B$6,Currecny_M!$A$1:$P$10,MATCH(Database!C9277,Currecny_M!$A$1:$P$1,0),FALSE)</f>
        <v>18473.64818</v>
      </c>
      <c r="N9277" s="6" t="str">
        <f>VLOOKUP(B9277,Master!$A$2:$C$11,3,FALSE)</f>
        <v>USD</v>
      </c>
      <c r="O9277" s="6" t="str">
        <f>VLOOKUP(B9277,Master!$A$2:$C$11,2,FALSE)</f>
        <v>America</v>
      </c>
      <c r="Q9277" s="39" t="str">
        <f>VLOOKUP(D9277,GL_Master!$A$1:$D$80,2,FALSE)</f>
        <v>BS</v>
      </c>
      <c r="R9277" s="39" t="str">
        <f>VLOOKUP(D9277,GL_Master!$A$1:$D$80,3,FALSE)</f>
        <v>Trade receivables</v>
      </c>
      <c r="S9277" s="39" t="str">
        <f>VLOOKUP(D9277,GL_Master!$A$1:$D$80,4,FALSE)</f>
        <v>Unsecured, considered good</v>
      </c>
    </row>
    <row r="9278" spans="1:19" x14ac:dyDescent="0.25">
      <c r="A9278" s="39" t="s">
        <v>262</v>
      </c>
      <c r="B9278" s="39" t="s">
        <v>235</v>
      </c>
      <c r="C9278" s="7">
        <v>44197</v>
      </c>
      <c r="D9278" s="39" t="s">
        <v>78</v>
      </c>
      <c r="E9278" s="39">
        <v>37</v>
      </c>
      <c r="F9278" s="82">
        <f t="shared" si="432"/>
        <v>3.6999999999999998E-2</v>
      </c>
      <c r="G9278" s="39">
        <f>VLOOKUP(N9278,Currecny_M!$A$1:$P$10,2,FALSE)</f>
        <v>75</v>
      </c>
      <c r="H9278" s="39">
        <f>MATCH(C9278,Currecny_M!$A$1:$P$1,0)</f>
        <v>11</v>
      </c>
      <c r="I9278" s="39">
        <f>VLOOKUP(N9278,Currecny_M!$A$1:$P$10,MATCH(Database!C9278,Currecny_M!$A$1:$P$1,0),FALSE)</f>
        <v>82.03</v>
      </c>
      <c r="J9278" s="82">
        <f t="shared" si="433"/>
        <v>3.03511</v>
      </c>
      <c r="K9278" s="39">
        <f>VLOOKUP('Cover page'!$B$6,Currecny_M!$A$1:$P$10,MATCH(Database!C9278,Currecny_M!$A$1:$P$1,0),FALSE)</f>
        <v>1</v>
      </c>
      <c r="L9278" s="82">
        <f t="shared" si="434"/>
        <v>3.03511</v>
      </c>
      <c r="M9278" s="82">
        <f>((E9278/$F$1)*VLOOKUP(N9278,Currecny_M!$A$1:$P$10,MATCH(Database!C9278,Currecny_M!$A$1:$P$1,0),FALSE))/VLOOKUP('Cover page'!$B$6,Currecny_M!$A$1:$P$10,MATCH(Database!C9278,Currecny_M!$A$1:$P$1,0),FALSE)</f>
        <v>3.03511</v>
      </c>
      <c r="N9278" s="6" t="str">
        <f>VLOOKUP(B9278,Master!$A$2:$C$11,3,FALSE)</f>
        <v>USD</v>
      </c>
      <c r="O9278" s="6" t="str">
        <f>VLOOKUP(B9278,Master!$A$2:$C$11,2,FALSE)</f>
        <v>America</v>
      </c>
      <c r="Q9278" s="39" t="str">
        <f>VLOOKUP(D9278,GL_Master!$A$1:$D$80,2,FALSE)</f>
        <v>BS</v>
      </c>
      <c r="R9278" s="39" t="str">
        <f>VLOOKUP(D9278,GL_Master!$A$1:$D$80,3,FALSE)</f>
        <v>Cash &amp; Bank Balances</v>
      </c>
      <c r="S9278" s="39" t="str">
        <f>VLOOKUP(D9278,GL_Master!$A$1:$D$80,4,FALSE)</f>
        <v>Cash In hand</v>
      </c>
    </row>
    <row r="9279" spans="1:19" x14ac:dyDescent="0.25">
      <c r="A9279" s="39" t="s">
        <v>262</v>
      </c>
      <c r="B9279" s="39" t="s">
        <v>235</v>
      </c>
      <c r="C9279" s="7">
        <v>44197</v>
      </c>
      <c r="D9279" s="39" t="s">
        <v>79</v>
      </c>
      <c r="E9279" s="39">
        <v>-9273</v>
      </c>
      <c r="F9279" s="82">
        <f t="shared" si="432"/>
        <v>-9.2729999999999997</v>
      </c>
      <c r="G9279" s="39">
        <f>VLOOKUP(N9279,Currecny_M!$A$1:$P$10,2,FALSE)</f>
        <v>75</v>
      </c>
      <c r="H9279" s="39">
        <f>MATCH(C9279,Currecny_M!$A$1:$P$1,0)</f>
        <v>11</v>
      </c>
      <c r="I9279" s="39">
        <f>VLOOKUP(N9279,Currecny_M!$A$1:$P$10,MATCH(Database!C9279,Currecny_M!$A$1:$P$1,0),FALSE)</f>
        <v>82.03</v>
      </c>
      <c r="J9279" s="82">
        <f t="shared" si="433"/>
        <v>-760.66418999999996</v>
      </c>
      <c r="K9279" s="39">
        <f>VLOOKUP('Cover page'!$B$6,Currecny_M!$A$1:$P$10,MATCH(Database!C9279,Currecny_M!$A$1:$P$1,0),FALSE)</f>
        <v>1</v>
      </c>
      <c r="L9279" s="82">
        <f t="shared" si="434"/>
        <v>-760.66418999999996</v>
      </c>
      <c r="M9279" s="82">
        <f>((E9279/$F$1)*VLOOKUP(N9279,Currecny_M!$A$1:$P$10,MATCH(Database!C9279,Currecny_M!$A$1:$P$1,0),FALSE))/VLOOKUP('Cover page'!$B$6,Currecny_M!$A$1:$P$10,MATCH(Database!C9279,Currecny_M!$A$1:$P$1,0),FALSE)</f>
        <v>-760.66418999999996</v>
      </c>
      <c r="N9279" s="6" t="str">
        <f>VLOOKUP(B9279,Master!$A$2:$C$11,3,FALSE)</f>
        <v>USD</v>
      </c>
      <c r="O9279" s="6" t="str">
        <f>VLOOKUP(B9279,Master!$A$2:$C$11,2,FALSE)</f>
        <v>America</v>
      </c>
      <c r="Q9279" s="39" t="str">
        <f>VLOOKUP(D9279,GL_Master!$A$1:$D$80,2,FALSE)</f>
        <v>BS</v>
      </c>
      <c r="R9279" s="39" t="str">
        <f>VLOOKUP(D9279,GL_Master!$A$1:$D$80,3,FALSE)</f>
        <v>Loan Fund</v>
      </c>
      <c r="S9279" s="39" t="str">
        <f>VLOOKUP(D9279,GL_Master!$A$1:$D$80,4,FALSE)</f>
        <v>Term Loan</v>
      </c>
    </row>
    <row r="9280" spans="1:19" x14ac:dyDescent="0.25">
      <c r="A9280" s="39" t="s">
        <v>262</v>
      </c>
      <c r="B9280" s="39" t="s">
        <v>235</v>
      </c>
      <c r="C9280" s="7">
        <v>44197</v>
      </c>
      <c r="D9280" s="39" t="s">
        <v>80</v>
      </c>
      <c r="E9280" s="39">
        <v>248</v>
      </c>
      <c r="F9280" s="82">
        <f t="shared" si="432"/>
        <v>0.248</v>
      </c>
      <c r="G9280" s="39">
        <f>VLOOKUP(N9280,Currecny_M!$A$1:$P$10,2,FALSE)</f>
        <v>75</v>
      </c>
      <c r="H9280" s="39">
        <f>MATCH(C9280,Currecny_M!$A$1:$P$1,0)</f>
        <v>11</v>
      </c>
      <c r="I9280" s="39">
        <f>VLOOKUP(N9280,Currecny_M!$A$1:$P$10,MATCH(Database!C9280,Currecny_M!$A$1:$P$1,0),FALSE)</f>
        <v>82.03</v>
      </c>
      <c r="J9280" s="82">
        <f t="shared" si="433"/>
        <v>20.343440000000001</v>
      </c>
      <c r="K9280" s="39">
        <f>VLOOKUP('Cover page'!$B$6,Currecny_M!$A$1:$P$10,MATCH(Database!C9280,Currecny_M!$A$1:$P$1,0),FALSE)</f>
        <v>1</v>
      </c>
      <c r="L9280" s="82">
        <f t="shared" si="434"/>
        <v>20.343440000000001</v>
      </c>
      <c r="M9280" s="82">
        <f>((E9280/$F$1)*VLOOKUP(N9280,Currecny_M!$A$1:$P$10,MATCH(Database!C9280,Currecny_M!$A$1:$P$1,0),FALSE))/VLOOKUP('Cover page'!$B$6,Currecny_M!$A$1:$P$10,MATCH(Database!C9280,Currecny_M!$A$1:$P$1,0),FALSE)</f>
        <v>20.343440000000001</v>
      </c>
      <c r="N9280" s="6" t="str">
        <f>VLOOKUP(B9280,Master!$A$2:$C$11,3,FALSE)</f>
        <v>USD</v>
      </c>
      <c r="O9280" s="6" t="str">
        <f>VLOOKUP(B9280,Master!$A$2:$C$11,2,FALSE)</f>
        <v>America</v>
      </c>
      <c r="Q9280" s="39" t="str">
        <f>VLOOKUP(D9280,GL_Master!$A$1:$D$80,2,FALSE)</f>
        <v>BS</v>
      </c>
      <c r="R9280" s="39" t="str">
        <f>VLOOKUP(D9280,GL_Master!$A$1:$D$80,3,FALSE)</f>
        <v>Cash &amp; Bank Balances</v>
      </c>
      <c r="S9280" s="39" t="str">
        <f>VLOOKUP(D9280,GL_Master!$A$1:$D$80,4,FALSE)</f>
        <v xml:space="preserve">      On Current Accounts</v>
      </c>
    </row>
    <row r="9281" spans="1:19" x14ac:dyDescent="0.25">
      <c r="A9281" s="39" t="s">
        <v>262</v>
      </c>
      <c r="B9281" s="39" t="s">
        <v>235</v>
      </c>
      <c r="C9281" s="7">
        <v>44197</v>
      </c>
      <c r="D9281" s="39" t="s">
        <v>81</v>
      </c>
      <c r="E9281" s="39">
        <v>18171</v>
      </c>
      <c r="F9281" s="82">
        <f t="shared" si="432"/>
        <v>18.170999999999999</v>
      </c>
      <c r="G9281" s="39">
        <f>VLOOKUP(N9281,Currecny_M!$A$1:$P$10,2,FALSE)</f>
        <v>75</v>
      </c>
      <c r="H9281" s="39">
        <f>MATCH(C9281,Currecny_M!$A$1:$P$1,0)</f>
        <v>11</v>
      </c>
      <c r="I9281" s="39">
        <f>VLOOKUP(N9281,Currecny_M!$A$1:$P$10,MATCH(Database!C9281,Currecny_M!$A$1:$P$1,0),FALSE)</f>
        <v>82.03</v>
      </c>
      <c r="J9281" s="82">
        <f t="shared" si="433"/>
        <v>1490.5671299999999</v>
      </c>
      <c r="K9281" s="39">
        <f>VLOOKUP('Cover page'!$B$6,Currecny_M!$A$1:$P$10,MATCH(Database!C9281,Currecny_M!$A$1:$P$1,0),FALSE)</f>
        <v>1</v>
      </c>
      <c r="L9281" s="82">
        <f t="shared" si="434"/>
        <v>1490.5671299999999</v>
      </c>
      <c r="M9281" s="82">
        <f>((E9281/$F$1)*VLOOKUP(N9281,Currecny_M!$A$1:$P$10,MATCH(Database!C9281,Currecny_M!$A$1:$P$1,0),FALSE))/VLOOKUP('Cover page'!$B$6,Currecny_M!$A$1:$P$10,MATCH(Database!C9281,Currecny_M!$A$1:$P$1,0),FALSE)</f>
        <v>1490.5671299999999</v>
      </c>
      <c r="N9281" s="6" t="str">
        <f>VLOOKUP(B9281,Master!$A$2:$C$11,3,FALSE)</f>
        <v>USD</v>
      </c>
      <c r="O9281" s="6" t="str">
        <f>VLOOKUP(B9281,Master!$A$2:$C$11,2,FALSE)</f>
        <v>America</v>
      </c>
      <c r="Q9281" s="39" t="str">
        <f>VLOOKUP(D9281,GL_Master!$A$1:$D$80,2,FALSE)</f>
        <v>BS</v>
      </c>
      <c r="R9281" s="39" t="str">
        <f>VLOOKUP(D9281,GL_Master!$A$1:$D$80,3,FALSE)</f>
        <v>Other Current Assets</v>
      </c>
      <c r="S9281" s="39" t="str">
        <f>VLOOKUP(D9281,GL_Master!$A$1:$D$80,4,FALSE)</f>
        <v>Advance tax recoverable (net of provision )</v>
      </c>
    </row>
    <row r="9282" spans="1:19" x14ac:dyDescent="0.25">
      <c r="A9282" s="39" t="s">
        <v>262</v>
      </c>
      <c r="B9282" s="39" t="s">
        <v>235</v>
      </c>
      <c r="C9282" s="7">
        <v>44197</v>
      </c>
      <c r="D9282" s="39" t="s">
        <v>19</v>
      </c>
      <c r="E9282" s="39">
        <v>177</v>
      </c>
      <c r="F9282" s="82">
        <f t="shared" si="432"/>
        <v>0.17699999999999999</v>
      </c>
      <c r="G9282" s="39">
        <f>VLOOKUP(N9282,Currecny_M!$A$1:$P$10,2,FALSE)</f>
        <v>75</v>
      </c>
      <c r="H9282" s="39">
        <f>MATCH(C9282,Currecny_M!$A$1:$P$1,0)</f>
        <v>11</v>
      </c>
      <c r="I9282" s="39">
        <f>VLOOKUP(N9282,Currecny_M!$A$1:$P$10,MATCH(Database!C9282,Currecny_M!$A$1:$P$1,0),FALSE)</f>
        <v>82.03</v>
      </c>
      <c r="J9282" s="82">
        <f t="shared" si="433"/>
        <v>14.519309999999999</v>
      </c>
      <c r="K9282" s="39">
        <f>VLOOKUP('Cover page'!$B$6,Currecny_M!$A$1:$P$10,MATCH(Database!C9282,Currecny_M!$A$1:$P$1,0),FALSE)</f>
        <v>1</v>
      </c>
      <c r="L9282" s="82">
        <f t="shared" si="434"/>
        <v>14.519309999999999</v>
      </c>
      <c r="M9282" s="82">
        <f>((E9282/$F$1)*VLOOKUP(N9282,Currecny_M!$A$1:$P$10,MATCH(Database!C9282,Currecny_M!$A$1:$P$1,0),FALSE))/VLOOKUP('Cover page'!$B$6,Currecny_M!$A$1:$P$10,MATCH(Database!C9282,Currecny_M!$A$1:$P$1,0),FALSE)</f>
        <v>14.519309999999999</v>
      </c>
      <c r="N9282" s="6" t="str">
        <f>VLOOKUP(B9282,Master!$A$2:$C$11,3,FALSE)</f>
        <v>USD</v>
      </c>
      <c r="O9282" s="6" t="str">
        <f>VLOOKUP(B9282,Master!$A$2:$C$11,2,FALSE)</f>
        <v>America</v>
      </c>
      <c r="Q9282" s="39" t="str">
        <f>VLOOKUP(D9282,GL_Master!$A$1:$D$80,2,FALSE)</f>
        <v>BS</v>
      </c>
      <c r="R9282" s="39" t="str">
        <f>VLOOKUP(D9282,GL_Master!$A$1:$D$80,3,FALSE)</f>
        <v>Short-term loan and advances</v>
      </c>
      <c r="S9282" s="39" t="str">
        <f>VLOOKUP(D9282,GL_Master!$A$1:$D$80,4,FALSE)</f>
        <v>Prepaid expenses</v>
      </c>
    </row>
    <row r="9283" spans="1:19" x14ac:dyDescent="0.25">
      <c r="A9283" s="39" t="s">
        <v>262</v>
      </c>
      <c r="B9283" s="39" t="s">
        <v>235</v>
      </c>
      <c r="C9283" s="7">
        <v>44197</v>
      </c>
      <c r="D9283" s="39" t="s">
        <v>82</v>
      </c>
      <c r="E9283" s="39">
        <v>2059</v>
      </c>
      <c r="F9283" s="82">
        <f t="shared" si="432"/>
        <v>2.0590000000000002</v>
      </c>
      <c r="G9283" s="39">
        <f>VLOOKUP(N9283,Currecny_M!$A$1:$P$10,2,FALSE)</f>
        <v>75</v>
      </c>
      <c r="H9283" s="39">
        <f>MATCH(C9283,Currecny_M!$A$1:$P$1,0)</f>
        <v>11</v>
      </c>
      <c r="I9283" s="39">
        <f>VLOOKUP(N9283,Currecny_M!$A$1:$P$10,MATCH(Database!C9283,Currecny_M!$A$1:$P$1,0),FALSE)</f>
        <v>82.03</v>
      </c>
      <c r="J9283" s="82">
        <f t="shared" si="433"/>
        <v>168.89977000000002</v>
      </c>
      <c r="K9283" s="39">
        <f>VLOOKUP('Cover page'!$B$6,Currecny_M!$A$1:$P$10,MATCH(Database!C9283,Currecny_M!$A$1:$P$1,0),FALSE)</f>
        <v>1</v>
      </c>
      <c r="L9283" s="82">
        <f t="shared" si="434"/>
        <v>168.89977000000002</v>
      </c>
      <c r="M9283" s="82">
        <f>((E9283/$F$1)*VLOOKUP(N9283,Currecny_M!$A$1:$P$10,MATCH(Database!C9283,Currecny_M!$A$1:$P$1,0),FALSE))/VLOOKUP('Cover page'!$B$6,Currecny_M!$A$1:$P$10,MATCH(Database!C9283,Currecny_M!$A$1:$P$1,0),FALSE)</f>
        <v>168.89977000000002</v>
      </c>
      <c r="N9283" s="6" t="str">
        <f>VLOOKUP(B9283,Master!$A$2:$C$11,3,FALSE)</f>
        <v>USD</v>
      </c>
      <c r="O9283" s="6" t="str">
        <f>VLOOKUP(B9283,Master!$A$2:$C$11,2,FALSE)</f>
        <v>America</v>
      </c>
      <c r="Q9283" s="39" t="str">
        <f>VLOOKUP(D9283,GL_Master!$A$1:$D$80,2,FALSE)</f>
        <v>BS</v>
      </c>
      <c r="R9283" s="39" t="str">
        <f>VLOOKUP(D9283,GL_Master!$A$1:$D$80,3,FALSE)</f>
        <v>Short-term loan and advances</v>
      </c>
      <c r="S9283" s="39" t="str">
        <f>VLOOKUP(D9283,GL_Master!$A$1:$D$80,4,FALSE)</f>
        <v>Advance to vendor/employees</v>
      </c>
    </row>
    <row r="9284" spans="1:19" x14ac:dyDescent="0.25">
      <c r="A9284" s="39" t="s">
        <v>262</v>
      </c>
      <c r="B9284" s="39" t="s">
        <v>235</v>
      </c>
      <c r="C9284" s="7">
        <v>44197</v>
      </c>
      <c r="D9284" s="39" t="s">
        <v>83</v>
      </c>
      <c r="E9284" s="39">
        <v>1360</v>
      </c>
      <c r="F9284" s="82">
        <f t="shared" ref="F9284:F9347" si="435">E9284/$F$1</f>
        <v>1.36</v>
      </c>
      <c r="G9284" s="39">
        <f>VLOOKUP(N9284,Currecny_M!$A$1:$P$10,2,FALSE)</f>
        <v>75</v>
      </c>
      <c r="H9284" s="39">
        <f>MATCH(C9284,Currecny_M!$A$1:$P$1,0)</f>
        <v>11</v>
      </c>
      <c r="I9284" s="39">
        <f>VLOOKUP(N9284,Currecny_M!$A$1:$P$10,MATCH(Database!C9284,Currecny_M!$A$1:$P$1,0),FALSE)</f>
        <v>82.03</v>
      </c>
      <c r="J9284" s="82">
        <f t="shared" ref="J9284:J9347" si="436">F9284*I9284</f>
        <v>111.56080000000001</v>
      </c>
      <c r="K9284" s="39">
        <f>VLOOKUP('Cover page'!$B$6,Currecny_M!$A$1:$P$10,MATCH(Database!C9284,Currecny_M!$A$1:$P$1,0),FALSE)</f>
        <v>1</v>
      </c>
      <c r="L9284" s="82">
        <f t="shared" ref="L9284:L9347" si="437">J9284/K9284</f>
        <v>111.56080000000001</v>
      </c>
      <c r="M9284" s="82">
        <f>((E9284/$F$1)*VLOOKUP(N9284,Currecny_M!$A$1:$P$10,MATCH(Database!C9284,Currecny_M!$A$1:$P$1,0),FALSE))/VLOOKUP('Cover page'!$B$6,Currecny_M!$A$1:$P$10,MATCH(Database!C9284,Currecny_M!$A$1:$P$1,0),FALSE)</f>
        <v>111.56080000000001</v>
      </c>
      <c r="N9284" s="6" t="str">
        <f>VLOOKUP(B9284,Master!$A$2:$C$11,3,FALSE)</f>
        <v>USD</v>
      </c>
      <c r="O9284" s="6" t="str">
        <f>VLOOKUP(B9284,Master!$A$2:$C$11,2,FALSE)</f>
        <v>America</v>
      </c>
      <c r="Q9284" s="39" t="str">
        <f>VLOOKUP(D9284,GL_Master!$A$1:$D$80,2,FALSE)</f>
        <v>BS</v>
      </c>
      <c r="R9284" s="39" t="str">
        <f>VLOOKUP(D9284,GL_Master!$A$1:$D$80,3,FALSE)</f>
        <v>Other Current Assets</v>
      </c>
      <c r="S9284" s="39" t="str">
        <f>VLOOKUP(D9284,GL_Master!$A$1:$D$80,4,FALSE)</f>
        <v>Security deposits ( Unsecured, considered good)</v>
      </c>
    </row>
    <row r="9285" spans="1:19" x14ac:dyDescent="0.25">
      <c r="A9285" s="39" t="s">
        <v>262</v>
      </c>
      <c r="B9285" s="39" t="s">
        <v>235</v>
      </c>
      <c r="C9285" s="7">
        <v>44197</v>
      </c>
      <c r="D9285" s="39" t="s">
        <v>246</v>
      </c>
      <c r="E9285" s="39">
        <v>-149087</v>
      </c>
      <c r="F9285" s="82">
        <f t="shared" si="435"/>
        <v>-149.08699999999999</v>
      </c>
      <c r="G9285" s="39">
        <f>VLOOKUP(N9285,Currecny_M!$A$1:$P$10,2,FALSE)</f>
        <v>75</v>
      </c>
      <c r="H9285" s="39">
        <f>MATCH(C9285,Currecny_M!$A$1:$P$1,0)</f>
        <v>11</v>
      </c>
      <c r="I9285" s="39">
        <f>VLOOKUP(N9285,Currecny_M!$A$1:$P$10,MATCH(Database!C9285,Currecny_M!$A$1:$P$1,0),FALSE)</f>
        <v>82.03</v>
      </c>
      <c r="J9285" s="82">
        <f t="shared" si="436"/>
        <v>-12229.606609999999</v>
      </c>
      <c r="K9285" s="39">
        <f>VLOOKUP('Cover page'!$B$6,Currecny_M!$A$1:$P$10,MATCH(Database!C9285,Currecny_M!$A$1:$P$1,0),FALSE)</f>
        <v>1</v>
      </c>
      <c r="L9285" s="82">
        <f t="shared" si="437"/>
        <v>-12229.606609999999</v>
      </c>
      <c r="M9285" s="82">
        <f>((E9285/$F$1)*VLOOKUP(N9285,Currecny_M!$A$1:$P$10,MATCH(Database!C9285,Currecny_M!$A$1:$P$1,0),FALSE))/VLOOKUP('Cover page'!$B$6,Currecny_M!$A$1:$P$10,MATCH(Database!C9285,Currecny_M!$A$1:$P$1,0),FALSE)</f>
        <v>-12229.606609999999</v>
      </c>
      <c r="N9285" s="6" t="str">
        <f>VLOOKUP(B9285,Master!$A$2:$C$11,3,FALSE)</f>
        <v>USD</v>
      </c>
      <c r="O9285" s="6" t="str">
        <f>VLOOKUP(B9285,Master!$A$2:$C$11,2,FALSE)</f>
        <v>America</v>
      </c>
      <c r="Q9285" s="39" t="str">
        <f>VLOOKUP(D9285,GL_Master!$A$1:$D$80,2,FALSE)</f>
        <v>PL</v>
      </c>
      <c r="R9285" s="39" t="str">
        <f>VLOOKUP(D9285,GL_Master!$A$1:$D$80,3,FALSE)</f>
        <v>Revenue from Operations</v>
      </c>
      <c r="S9285" s="39" t="str">
        <f>VLOOKUP(D9285,GL_Master!$A$1:$D$80,4,FALSE)</f>
        <v>Contract revenue</v>
      </c>
    </row>
    <row r="9286" spans="1:19" x14ac:dyDescent="0.25">
      <c r="A9286" s="39" t="s">
        <v>262</v>
      </c>
      <c r="B9286" s="39" t="s">
        <v>235</v>
      </c>
      <c r="C9286" s="7">
        <v>44197</v>
      </c>
      <c r="D9286" s="39" t="s">
        <v>134</v>
      </c>
      <c r="E9286" s="39">
        <v>-1178</v>
      </c>
      <c r="F9286" s="82">
        <f t="shared" si="435"/>
        <v>-1.1779999999999999</v>
      </c>
      <c r="G9286" s="39">
        <f>VLOOKUP(N9286,Currecny_M!$A$1:$P$10,2,FALSE)</f>
        <v>75</v>
      </c>
      <c r="H9286" s="39">
        <f>MATCH(C9286,Currecny_M!$A$1:$P$1,0)</f>
        <v>11</v>
      </c>
      <c r="I9286" s="39">
        <f>VLOOKUP(N9286,Currecny_M!$A$1:$P$10,MATCH(Database!C9286,Currecny_M!$A$1:$P$1,0),FALSE)</f>
        <v>82.03</v>
      </c>
      <c r="J9286" s="82">
        <f t="shared" si="436"/>
        <v>-96.631339999999994</v>
      </c>
      <c r="K9286" s="39">
        <f>VLOOKUP('Cover page'!$B$6,Currecny_M!$A$1:$P$10,MATCH(Database!C9286,Currecny_M!$A$1:$P$1,0),FALSE)</f>
        <v>1</v>
      </c>
      <c r="L9286" s="82">
        <f t="shared" si="437"/>
        <v>-96.631339999999994</v>
      </c>
      <c r="M9286" s="82">
        <f>((E9286/$F$1)*VLOOKUP(N9286,Currecny_M!$A$1:$P$10,MATCH(Database!C9286,Currecny_M!$A$1:$P$1,0),FALSE))/VLOOKUP('Cover page'!$B$6,Currecny_M!$A$1:$P$10,MATCH(Database!C9286,Currecny_M!$A$1:$P$1,0),FALSE)</f>
        <v>-96.631339999999994</v>
      </c>
      <c r="N9286" s="6" t="str">
        <f>VLOOKUP(B9286,Master!$A$2:$C$11,3,FALSE)</f>
        <v>USD</v>
      </c>
      <c r="O9286" s="6" t="str">
        <f>VLOOKUP(B9286,Master!$A$2:$C$11,2,FALSE)</f>
        <v>America</v>
      </c>
      <c r="Q9286" s="39" t="str">
        <f>VLOOKUP(D9286,GL_Master!$A$1:$D$80,2,FALSE)</f>
        <v>PL</v>
      </c>
      <c r="R9286" s="39" t="str">
        <f>VLOOKUP(D9286,GL_Master!$A$1:$D$80,3,FALSE)</f>
        <v>Other Income</v>
      </c>
      <c r="S9286" s="39" t="str">
        <f>VLOOKUP(D9286,GL_Master!$A$1:$D$80,4,FALSE)</f>
        <v>Other Income</v>
      </c>
    </row>
    <row r="9287" spans="1:19" x14ac:dyDescent="0.25">
      <c r="A9287" s="39" t="s">
        <v>262</v>
      </c>
      <c r="B9287" s="39" t="s">
        <v>235</v>
      </c>
      <c r="C9287" s="7">
        <v>44197</v>
      </c>
      <c r="D9287" s="39" t="s">
        <v>86</v>
      </c>
      <c r="E9287" s="39">
        <v>71</v>
      </c>
      <c r="F9287" s="82">
        <f t="shared" si="435"/>
        <v>7.0999999999999994E-2</v>
      </c>
      <c r="G9287" s="39">
        <f>VLOOKUP(N9287,Currecny_M!$A$1:$P$10,2,FALSE)</f>
        <v>75</v>
      </c>
      <c r="H9287" s="39">
        <f>MATCH(C9287,Currecny_M!$A$1:$P$1,0)</f>
        <v>11</v>
      </c>
      <c r="I9287" s="39">
        <f>VLOOKUP(N9287,Currecny_M!$A$1:$P$10,MATCH(Database!C9287,Currecny_M!$A$1:$P$1,0),FALSE)</f>
        <v>82.03</v>
      </c>
      <c r="J9287" s="82">
        <f t="shared" si="436"/>
        <v>5.8241299999999994</v>
      </c>
      <c r="K9287" s="39">
        <f>VLOOKUP('Cover page'!$B$6,Currecny_M!$A$1:$P$10,MATCH(Database!C9287,Currecny_M!$A$1:$P$1,0),FALSE)</f>
        <v>1</v>
      </c>
      <c r="L9287" s="82">
        <f t="shared" si="437"/>
        <v>5.8241299999999994</v>
      </c>
      <c r="M9287" s="82">
        <f>((E9287/$F$1)*VLOOKUP(N9287,Currecny_M!$A$1:$P$10,MATCH(Database!C9287,Currecny_M!$A$1:$P$1,0),FALSE))/VLOOKUP('Cover page'!$B$6,Currecny_M!$A$1:$P$10,MATCH(Database!C9287,Currecny_M!$A$1:$P$1,0),FALSE)</f>
        <v>5.8241299999999994</v>
      </c>
      <c r="N9287" s="6" t="str">
        <f>VLOOKUP(B9287,Master!$A$2:$C$11,3,FALSE)</f>
        <v>USD</v>
      </c>
      <c r="O9287" s="6" t="str">
        <f>VLOOKUP(B9287,Master!$A$2:$C$11,2,FALSE)</f>
        <v>America</v>
      </c>
      <c r="Q9287" s="39" t="str">
        <f>VLOOKUP(D9287,GL_Master!$A$1:$D$80,2,FALSE)</f>
        <v>PL</v>
      </c>
      <c r="R9287" s="39" t="str">
        <f>VLOOKUP(D9287,GL_Master!$A$1:$D$80,3,FALSE)</f>
        <v>COGS</v>
      </c>
      <c r="S9287" s="39" t="str">
        <f>VLOOKUP(D9287,GL_Master!$A$1:$D$80,4,FALSE)</f>
        <v>Purchase of other traded goods</v>
      </c>
    </row>
    <row r="9288" spans="1:19" x14ac:dyDescent="0.25">
      <c r="A9288" s="39" t="s">
        <v>262</v>
      </c>
      <c r="B9288" s="39" t="s">
        <v>235</v>
      </c>
      <c r="C9288" s="7">
        <v>44197</v>
      </c>
      <c r="D9288" s="39" t="s">
        <v>87</v>
      </c>
      <c r="E9288" s="39">
        <v>37</v>
      </c>
      <c r="F9288" s="82">
        <f t="shared" si="435"/>
        <v>3.6999999999999998E-2</v>
      </c>
      <c r="G9288" s="39">
        <f>VLOOKUP(N9288,Currecny_M!$A$1:$P$10,2,FALSE)</f>
        <v>75</v>
      </c>
      <c r="H9288" s="39">
        <f>MATCH(C9288,Currecny_M!$A$1:$P$1,0)</f>
        <v>11</v>
      </c>
      <c r="I9288" s="39">
        <f>VLOOKUP(N9288,Currecny_M!$A$1:$P$10,MATCH(Database!C9288,Currecny_M!$A$1:$P$1,0),FALSE)</f>
        <v>82.03</v>
      </c>
      <c r="J9288" s="82">
        <f t="shared" si="436"/>
        <v>3.03511</v>
      </c>
      <c r="K9288" s="39">
        <f>VLOOKUP('Cover page'!$B$6,Currecny_M!$A$1:$P$10,MATCH(Database!C9288,Currecny_M!$A$1:$P$1,0),FALSE)</f>
        <v>1</v>
      </c>
      <c r="L9288" s="82">
        <f t="shared" si="437"/>
        <v>3.03511</v>
      </c>
      <c r="M9288" s="82">
        <f>((E9288/$F$1)*VLOOKUP(N9288,Currecny_M!$A$1:$P$10,MATCH(Database!C9288,Currecny_M!$A$1:$P$1,0),FALSE))/VLOOKUP('Cover page'!$B$6,Currecny_M!$A$1:$P$10,MATCH(Database!C9288,Currecny_M!$A$1:$P$1,0),FALSE)</f>
        <v>3.03511</v>
      </c>
      <c r="N9288" s="6" t="str">
        <f>VLOOKUP(B9288,Master!$A$2:$C$11,3,FALSE)</f>
        <v>USD</v>
      </c>
      <c r="O9288" s="6" t="str">
        <f>VLOOKUP(B9288,Master!$A$2:$C$11,2,FALSE)</f>
        <v>America</v>
      </c>
      <c r="Q9288" s="39" t="str">
        <f>VLOOKUP(D9288,GL_Master!$A$1:$D$80,2,FALSE)</f>
        <v>PL</v>
      </c>
      <c r="R9288" s="39" t="str">
        <f>VLOOKUP(D9288,GL_Master!$A$1:$D$80,3,FALSE)</f>
        <v>COGS</v>
      </c>
      <c r="S9288" s="39" t="str">
        <f>VLOOKUP(D9288,GL_Master!$A$1:$D$80,4,FALSE)</f>
        <v>Civil, Installation, Commissioning and Other miscellaneous expenses</v>
      </c>
    </row>
    <row r="9289" spans="1:19" x14ac:dyDescent="0.25">
      <c r="A9289" s="39" t="s">
        <v>262</v>
      </c>
      <c r="B9289" s="39" t="s">
        <v>235</v>
      </c>
      <c r="C9289" s="7">
        <v>44197</v>
      </c>
      <c r="D9289" s="39" t="s">
        <v>88</v>
      </c>
      <c r="E9289" s="39">
        <v>105</v>
      </c>
      <c r="F9289" s="82">
        <f t="shared" si="435"/>
        <v>0.105</v>
      </c>
      <c r="G9289" s="39">
        <f>VLOOKUP(N9289,Currecny_M!$A$1:$P$10,2,FALSE)</f>
        <v>75</v>
      </c>
      <c r="H9289" s="39">
        <f>MATCH(C9289,Currecny_M!$A$1:$P$1,0)</f>
        <v>11</v>
      </c>
      <c r="I9289" s="39">
        <f>VLOOKUP(N9289,Currecny_M!$A$1:$P$10,MATCH(Database!C9289,Currecny_M!$A$1:$P$1,0),FALSE)</f>
        <v>82.03</v>
      </c>
      <c r="J9289" s="82">
        <f t="shared" si="436"/>
        <v>8.6131499999999992</v>
      </c>
      <c r="K9289" s="39">
        <f>VLOOKUP('Cover page'!$B$6,Currecny_M!$A$1:$P$10,MATCH(Database!C9289,Currecny_M!$A$1:$P$1,0),FALSE)</f>
        <v>1</v>
      </c>
      <c r="L9289" s="82">
        <f t="shared" si="437"/>
        <v>8.6131499999999992</v>
      </c>
      <c r="M9289" s="82">
        <f>((E9289/$F$1)*VLOOKUP(N9289,Currecny_M!$A$1:$P$10,MATCH(Database!C9289,Currecny_M!$A$1:$P$1,0),FALSE))/VLOOKUP('Cover page'!$B$6,Currecny_M!$A$1:$P$10,MATCH(Database!C9289,Currecny_M!$A$1:$P$1,0),FALSE)</f>
        <v>8.6131499999999992</v>
      </c>
      <c r="N9289" s="6" t="str">
        <f>VLOOKUP(B9289,Master!$A$2:$C$11,3,FALSE)</f>
        <v>USD</v>
      </c>
      <c r="O9289" s="6" t="str">
        <f>VLOOKUP(B9289,Master!$A$2:$C$11,2,FALSE)</f>
        <v>America</v>
      </c>
      <c r="Q9289" s="39" t="str">
        <f>VLOOKUP(D9289,GL_Master!$A$1:$D$80,2,FALSE)</f>
        <v>PL</v>
      </c>
      <c r="R9289" s="39" t="str">
        <f>VLOOKUP(D9289,GL_Master!$A$1:$D$80,3,FALSE)</f>
        <v>COGS</v>
      </c>
      <c r="S9289" s="39" t="str">
        <f>VLOOKUP(D9289,GL_Master!$A$1:$D$80,4,FALSE)</f>
        <v>Civil, Installation, Commissioning and Other miscellaneous expenses</v>
      </c>
    </row>
    <row r="9290" spans="1:19" x14ac:dyDescent="0.25">
      <c r="A9290" s="39" t="s">
        <v>262</v>
      </c>
      <c r="B9290" s="39" t="s">
        <v>235</v>
      </c>
      <c r="C9290" s="7">
        <v>44197</v>
      </c>
      <c r="D9290" s="39" t="s">
        <v>89</v>
      </c>
      <c r="E9290" s="39">
        <v>225</v>
      </c>
      <c r="F9290" s="82">
        <f t="shared" si="435"/>
        <v>0.22500000000000001</v>
      </c>
      <c r="G9290" s="39">
        <f>VLOOKUP(N9290,Currecny_M!$A$1:$P$10,2,FALSE)</f>
        <v>75</v>
      </c>
      <c r="H9290" s="39">
        <f>MATCH(C9290,Currecny_M!$A$1:$P$1,0)</f>
        <v>11</v>
      </c>
      <c r="I9290" s="39">
        <f>VLOOKUP(N9290,Currecny_M!$A$1:$P$10,MATCH(Database!C9290,Currecny_M!$A$1:$P$1,0),FALSE)</f>
        <v>82.03</v>
      </c>
      <c r="J9290" s="82">
        <f t="shared" si="436"/>
        <v>18.45675</v>
      </c>
      <c r="K9290" s="39">
        <f>VLOOKUP('Cover page'!$B$6,Currecny_M!$A$1:$P$10,MATCH(Database!C9290,Currecny_M!$A$1:$P$1,0),FALSE)</f>
        <v>1</v>
      </c>
      <c r="L9290" s="82">
        <f t="shared" si="437"/>
        <v>18.45675</v>
      </c>
      <c r="M9290" s="82">
        <f>((E9290/$F$1)*VLOOKUP(N9290,Currecny_M!$A$1:$P$10,MATCH(Database!C9290,Currecny_M!$A$1:$P$1,0),FALSE))/VLOOKUP('Cover page'!$B$6,Currecny_M!$A$1:$P$10,MATCH(Database!C9290,Currecny_M!$A$1:$P$1,0),FALSE)</f>
        <v>18.45675</v>
      </c>
      <c r="N9290" s="6" t="str">
        <f>VLOOKUP(B9290,Master!$A$2:$C$11,3,FALSE)</f>
        <v>USD</v>
      </c>
      <c r="O9290" s="6" t="str">
        <f>VLOOKUP(B9290,Master!$A$2:$C$11,2,FALSE)</f>
        <v>America</v>
      </c>
      <c r="Q9290" s="39" t="str">
        <f>VLOOKUP(D9290,GL_Master!$A$1:$D$80,2,FALSE)</f>
        <v>PL</v>
      </c>
      <c r="R9290" s="39" t="str">
        <f>VLOOKUP(D9290,GL_Master!$A$1:$D$80,3,FALSE)</f>
        <v>COGS</v>
      </c>
      <c r="S9290" s="39" t="str">
        <f>VLOOKUP(D9290,GL_Master!$A$1:$D$80,4,FALSE)</f>
        <v>project Expenses</v>
      </c>
    </row>
    <row r="9291" spans="1:19" x14ac:dyDescent="0.25">
      <c r="A9291" s="39" t="s">
        <v>262</v>
      </c>
      <c r="B9291" s="39" t="s">
        <v>235</v>
      </c>
      <c r="C9291" s="7">
        <v>44197</v>
      </c>
      <c r="D9291" s="39" t="s">
        <v>90</v>
      </c>
      <c r="E9291" s="39">
        <v>73</v>
      </c>
      <c r="F9291" s="82">
        <f t="shared" si="435"/>
        <v>7.2999999999999995E-2</v>
      </c>
      <c r="G9291" s="39">
        <f>VLOOKUP(N9291,Currecny_M!$A$1:$P$10,2,FALSE)</f>
        <v>75</v>
      </c>
      <c r="H9291" s="39">
        <f>MATCH(C9291,Currecny_M!$A$1:$P$1,0)</f>
        <v>11</v>
      </c>
      <c r="I9291" s="39">
        <f>VLOOKUP(N9291,Currecny_M!$A$1:$P$10,MATCH(Database!C9291,Currecny_M!$A$1:$P$1,0),FALSE)</f>
        <v>82.03</v>
      </c>
      <c r="J9291" s="82">
        <f t="shared" si="436"/>
        <v>5.9881899999999995</v>
      </c>
      <c r="K9291" s="39">
        <f>VLOOKUP('Cover page'!$B$6,Currecny_M!$A$1:$P$10,MATCH(Database!C9291,Currecny_M!$A$1:$P$1,0),FALSE)</f>
        <v>1</v>
      </c>
      <c r="L9291" s="82">
        <f t="shared" si="437"/>
        <v>5.9881899999999995</v>
      </c>
      <c r="M9291" s="82">
        <f>((E9291/$F$1)*VLOOKUP(N9291,Currecny_M!$A$1:$P$10,MATCH(Database!C9291,Currecny_M!$A$1:$P$1,0),FALSE))/VLOOKUP('Cover page'!$B$6,Currecny_M!$A$1:$P$10,MATCH(Database!C9291,Currecny_M!$A$1:$P$1,0),FALSE)</f>
        <v>5.9881899999999995</v>
      </c>
      <c r="N9291" s="6" t="str">
        <f>VLOOKUP(B9291,Master!$A$2:$C$11,3,FALSE)</f>
        <v>USD</v>
      </c>
      <c r="O9291" s="6" t="str">
        <f>VLOOKUP(B9291,Master!$A$2:$C$11,2,FALSE)</f>
        <v>America</v>
      </c>
      <c r="Q9291" s="39" t="str">
        <f>VLOOKUP(D9291,GL_Master!$A$1:$D$80,2,FALSE)</f>
        <v>PL</v>
      </c>
      <c r="R9291" s="39" t="str">
        <f>VLOOKUP(D9291,GL_Master!$A$1:$D$80,3,FALSE)</f>
        <v>Office utility</v>
      </c>
      <c r="S9291" s="39" t="str">
        <f>VLOOKUP(D9291,GL_Master!$A$1:$D$80,4,FALSE)</f>
        <v>Electricity Expenses</v>
      </c>
    </row>
    <row r="9292" spans="1:19" x14ac:dyDescent="0.25">
      <c r="A9292" s="39" t="s">
        <v>262</v>
      </c>
      <c r="B9292" s="39" t="s">
        <v>235</v>
      </c>
      <c r="C9292" s="7">
        <v>44197</v>
      </c>
      <c r="D9292" s="39" t="s">
        <v>91</v>
      </c>
      <c r="E9292" s="39">
        <v>151</v>
      </c>
      <c r="F9292" s="82">
        <f t="shared" si="435"/>
        <v>0.151</v>
      </c>
      <c r="G9292" s="39">
        <f>VLOOKUP(N9292,Currecny_M!$A$1:$P$10,2,FALSE)</f>
        <v>75</v>
      </c>
      <c r="H9292" s="39">
        <f>MATCH(C9292,Currecny_M!$A$1:$P$1,0)</f>
        <v>11</v>
      </c>
      <c r="I9292" s="39">
        <f>VLOOKUP(N9292,Currecny_M!$A$1:$P$10,MATCH(Database!C9292,Currecny_M!$A$1:$P$1,0),FALSE)</f>
        <v>82.03</v>
      </c>
      <c r="J9292" s="82">
        <f t="shared" si="436"/>
        <v>12.38653</v>
      </c>
      <c r="K9292" s="39">
        <f>VLOOKUP('Cover page'!$B$6,Currecny_M!$A$1:$P$10,MATCH(Database!C9292,Currecny_M!$A$1:$P$1,0),FALSE)</f>
        <v>1</v>
      </c>
      <c r="L9292" s="82">
        <f t="shared" si="437"/>
        <v>12.38653</v>
      </c>
      <c r="M9292" s="82">
        <f>((E9292/$F$1)*VLOOKUP(N9292,Currecny_M!$A$1:$P$10,MATCH(Database!C9292,Currecny_M!$A$1:$P$1,0),FALSE))/VLOOKUP('Cover page'!$B$6,Currecny_M!$A$1:$P$10,MATCH(Database!C9292,Currecny_M!$A$1:$P$1,0),FALSE)</f>
        <v>12.38653</v>
      </c>
      <c r="N9292" s="6" t="str">
        <f>VLOOKUP(B9292,Master!$A$2:$C$11,3,FALSE)</f>
        <v>USD</v>
      </c>
      <c r="O9292" s="6" t="str">
        <f>VLOOKUP(B9292,Master!$A$2:$C$11,2,FALSE)</f>
        <v>America</v>
      </c>
      <c r="Q9292" s="39" t="str">
        <f>VLOOKUP(D9292,GL_Master!$A$1:$D$80,2,FALSE)</f>
        <v>PL</v>
      </c>
      <c r="R9292" s="39" t="str">
        <f>VLOOKUP(D9292,GL_Master!$A$1:$D$80,3,FALSE)</f>
        <v>Misc. expenses</v>
      </c>
      <c r="S9292" s="39" t="str">
        <f>VLOOKUP(D9292,GL_Master!$A$1:$D$80,4,FALSE)</f>
        <v>Repair &amp; Maintenance</v>
      </c>
    </row>
    <row r="9293" spans="1:19" x14ac:dyDescent="0.25">
      <c r="A9293" s="39" t="s">
        <v>262</v>
      </c>
      <c r="B9293" s="39" t="s">
        <v>235</v>
      </c>
      <c r="C9293" s="7">
        <v>44197</v>
      </c>
      <c r="D9293" s="39" t="s">
        <v>92</v>
      </c>
      <c r="E9293" s="39">
        <v>113</v>
      </c>
      <c r="F9293" s="82">
        <f t="shared" si="435"/>
        <v>0.113</v>
      </c>
      <c r="G9293" s="39">
        <f>VLOOKUP(N9293,Currecny_M!$A$1:$P$10,2,FALSE)</f>
        <v>75</v>
      </c>
      <c r="H9293" s="39">
        <f>MATCH(C9293,Currecny_M!$A$1:$P$1,0)</f>
        <v>11</v>
      </c>
      <c r="I9293" s="39">
        <f>VLOOKUP(N9293,Currecny_M!$A$1:$P$10,MATCH(Database!C9293,Currecny_M!$A$1:$P$1,0),FALSE)</f>
        <v>82.03</v>
      </c>
      <c r="J9293" s="82">
        <f t="shared" si="436"/>
        <v>9.2693899999999996</v>
      </c>
      <c r="K9293" s="39">
        <f>VLOOKUP('Cover page'!$B$6,Currecny_M!$A$1:$P$10,MATCH(Database!C9293,Currecny_M!$A$1:$P$1,0),FALSE)</f>
        <v>1</v>
      </c>
      <c r="L9293" s="82">
        <f t="shared" si="437"/>
        <v>9.2693899999999996</v>
      </c>
      <c r="M9293" s="82">
        <f>((E9293/$F$1)*VLOOKUP(N9293,Currecny_M!$A$1:$P$10,MATCH(Database!C9293,Currecny_M!$A$1:$P$1,0),FALSE))/VLOOKUP('Cover page'!$B$6,Currecny_M!$A$1:$P$10,MATCH(Database!C9293,Currecny_M!$A$1:$P$1,0),FALSE)</f>
        <v>9.2693899999999996</v>
      </c>
      <c r="N9293" s="6" t="str">
        <f>VLOOKUP(B9293,Master!$A$2:$C$11,3,FALSE)</f>
        <v>USD</v>
      </c>
      <c r="O9293" s="6" t="str">
        <f>VLOOKUP(B9293,Master!$A$2:$C$11,2,FALSE)</f>
        <v>America</v>
      </c>
      <c r="Q9293" s="39" t="str">
        <f>VLOOKUP(D9293,GL_Master!$A$1:$D$80,2,FALSE)</f>
        <v>PL</v>
      </c>
      <c r="R9293" s="39" t="str">
        <f>VLOOKUP(D9293,GL_Master!$A$1:$D$80,3,FALSE)</f>
        <v>Misc. expenses</v>
      </c>
      <c r="S9293" s="39" t="str">
        <f>VLOOKUP(D9293,GL_Master!$A$1:$D$80,4,FALSE)</f>
        <v>Repair &amp; Maintenance</v>
      </c>
    </row>
    <row r="9294" spans="1:19" x14ac:dyDescent="0.25">
      <c r="A9294" s="39" t="s">
        <v>262</v>
      </c>
      <c r="B9294" s="39" t="s">
        <v>235</v>
      </c>
      <c r="C9294" s="7">
        <v>44197</v>
      </c>
      <c r="D9294" s="39" t="s">
        <v>93</v>
      </c>
      <c r="E9294" s="39">
        <v>1274</v>
      </c>
      <c r="F9294" s="82">
        <f t="shared" si="435"/>
        <v>1.274</v>
      </c>
      <c r="G9294" s="39">
        <f>VLOOKUP(N9294,Currecny_M!$A$1:$P$10,2,FALSE)</f>
        <v>75</v>
      </c>
      <c r="H9294" s="39">
        <f>MATCH(C9294,Currecny_M!$A$1:$P$1,0)</f>
        <v>11</v>
      </c>
      <c r="I9294" s="39">
        <f>VLOOKUP(N9294,Currecny_M!$A$1:$P$10,MATCH(Database!C9294,Currecny_M!$A$1:$P$1,0),FALSE)</f>
        <v>82.03</v>
      </c>
      <c r="J9294" s="82">
        <f t="shared" si="436"/>
        <v>104.50622</v>
      </c>
      <c r="K9294" s="39">
        <f>VLOOKUP('Cover page'!$B$6,Currecny_M!$A$1:$P$10,MATCH(Database!C9294,Currecny_M!$A$1:$P$1,0),FALSE)</f>
        <v>1</v>
      </c>
      <c r="L9294" s="82">
        <f t="shared" si="437"/>
        <v>104.50622</v>
      </c>
      <c r="M9294" s="82">
        <f>((E9294/$F$1)*VLOOKUP(N9294,Currecny_M!$A$1:$P$10,MATCH(Database!C9294,Currecny_M!$A$1:$P$1,0),FALSE))/VLOOKUP('Cover page'!$B$6,Currecny_M!$A$1:$P$10,MATCH(Database!C9294,Currecny_M!$A$1:$P$1,0),FALSE)</f>
        <v>104.50622</v>
      </c>
      <c r="N9294" s="6" t="str">
        <f>VLOOKUP(B9294,Master!$A$2:$C$11,3,FALSE)</f>
        <v>USD</v>
      </c>
      <c r="O9294" s="6" t="str">
        <f>VLOOKUP(B9294,Master!$A$2:$C$11,2,FALSE)</f>
        <v>America</v>
      </c>
      <c r="Q9294" s="39" t="str">
        <f>VLOOKUP(D9294,GL_Master!$A$1:$D$80,2,FALSE)</f>
        <v>PL</v>
      </c>
      <c r="R9294" s="39" t="str">
        <f>VLOOKUP(D9294,GL_Master!$A$1:$D$80,3,FALSE)</f>
        <v>Salary wages &amp; benefits</v>
      </c>
      <c r="S9294" s="39" t="str">
        <f>VLOOKUP(D9294,GL_Master!$A$1:$D$80,4,FALSE)</f>
        <v>Employee benefits expense</v>
      </c>
    </row>
    <row r="9295" spans="1:19" x14ac:dyDescent="0.25">
      <c r="A9295" s="39" t="s">
        <v>262</v>
      </c>
      <c r="B9295" s="39" t="s">
        <v>235</v>
      </c>
      <c r="C9295" s="7">
        <v>44197</v>
      </c>
      <c r="D9295" s="39" t="s">
        <v>33</v>
      </c>
      <c r="E9295" s="39">
        <v>37</v>
      </c>
      <c r="F9295" s="82">
        <f t="shared" si="435"/>
        <v>3.6999999999999998E-2</v>
      </c>
      <c r="G9295" s="39">
        <f>VLOOKUP(N9295,Currecny_M!$A$1:$P$10,2,FALSE)</f>
        <v>75</v>
      </c>
      <c r="H9295" s="39">
        <f>MATCH(C9295,Currecny_M!$A$1:$P$1,0)</f>
        <v>11</v>
      </c>
      <c r="I9295" s="39">
        <f>VLOOKUP(N9295,Currecny_M!$A$1:$P$10,MATCH(Database!C9295,Currecny_M!$A$1:$P$1,0),FALSE)</f>
        <v>82.03</v>
      </c>
      <c r="J9295" s="82">
        <f t="shared" si="436"/>
        <v>3.03511</v>
      </c>
      <c r="K9295" s="39">
        <f>VLOOKUP('Cover page'!$B$6,Currecny_M!$A$1:$P$10,MATCH(Database!C9295,Currecny_M!$A$1:$P$1,0),FALSE)</f>
        <v>1</v>
      </c>
      <c r="L9295" s="82">
        <f t="shared" si="437"/>
        <v>3.03511</v>
      </c>
      <c r="M9295" s="82">
        <f>((E9295/$F$1)*VLOOKUP(N9295,Currecny_M!$A$1:$P$10,MATCH(Database!C9295,Currecny_M!$A$1:$P$1,0),FALSE))/VLOOKUP('Cover page'!$B$6,Currecny_M!$A$1:$P$10,MATCH(Database!C9295,Currecny_M!$A$1:$P$1,0),FALSE)</f>
        <v>3.03511</v>
      </c>
      <c r="N9295" s="6" t="str">
        <f>VLOOKUP(B9295,Master!$A$2:$C$11,3,FALSE)</f>
        <v>USD</v>
      </c>
      <c r="O9295" s="6" t="str">
        <f>VLOOKUP(B9295,Master!$A$2:$C$11,2,FALSE)</f>
        <v>America</v>
      </c>
      <c r="Q9295" s="39" t="str">
        <f>VLOOKUP(D9295,GL_Master!$A$1:$D$80,2,FALSE)</f>
        <v>PL</v>
      </c>
      <c r="R9295" s="39" t="str">
        <f>VLOOKUP(D9295,GL_Master!$A$1:$D$80,3,FALSE)</f>
        <v>Staff welfare expenses</v>
      </c>
      <c r="S9295" s="39" t="str">
        <f>VLOOKUP(D9295,GL_Master!$A$1:$D$80,4,FALSE)</f>
        <v>Other staff welfare</v>
      </c>
    </row>
    <row r="9296" spans="1:19" x14ac:dyDescent="0.25">
      <c r="A9296" s="39" t="s">
        <v>262</v>
      </c>
      <c r="B9296" s="39" t="s">
        <v>235</v>
      </c>
      <c r="C9296" s="7">
        <v>44197</v>
      </c>
      <c r="D9296" s="39" t="s">
        <v>94</v>
      </c>
      <c r="E9296" s="39">
        <v>218</v>
      </c>
      <c r="F9296" s="82">
        <f t="shared" si="435"/>
        <v>0.218</v>
      </c>
      <c r="G9296" s="39">
        <f>VLOOKUP(N9296,Currecny_M!$A$1:$P$10,2,FALSE)</f>
        <v>75</v>
      </c>
      <c r="H9296" s="39">
        <f>MATCH(C9296,Currecny_M!$A$1:$P$1,0)</f>
        <v>11</v>
      </c>
      <c r="I9296" s="39">
        <f>VLOOKUP(N9296,Currecny_M!$A$1:$P$10,MATCH(Database!C9296,Currecny_M!$A$1:$P$1,0),FALSE)</f>
        <v>82.03</v>
      </c>
      <c r="J9296" s="82">
        <f t="shared" si="436"/>
        <v>17.882539999999999</v>
      </c>
      <c r="K9296" s="39">
        <f>VLOOKUP('Cover page'!$B$6,Currecny_M!$A$1:$P$10,MATCH(Database!C9296,Currecny_M!$A$1:$P$1,0),FALSE)</f>
        <v>1</v>
      </c>
      <c r="L9296" s="82">
        <f t="shared" si="437"/>
        <v>17.882539999999999</v>
      </c>
      <c r="M9296" s="82">
        <f>((E9296/$F$1)*VLOOKUP(N9296,Currecny_M!$A$1:$P$10,MATCH(Database!C9296,Currecny_M!$A$1:$P$1,0),FALSE))/VLOOKUP('Cover page'!$B$6,Currecny_M!$A$1:$P$10,MATCH(Database!C9296,Currecny_M!$A$1:$P$1,0),FALSE)</f>
        <v>17.882539999999999</v>
      </c>
      <c r="N9296" s="6" t="str">
        <f>VLOOKUP(B9296,Master!$A$2:$C$11,3,FALSE)</f>
        <v>USD</v>
      </c>
      <c r="O9296" s="6" t="str">
        <f>VLOOKUP(B9296,Master!$A$2:$C$11,2,FALSE)</f>
        <v>America</v>
      </c>
      <c r="Q9296" s="39" t="str">
        <f>VLOOKUP(D9296,GL_Master!$A$1:$D$80,2,FALSE)</f>
        <v>PL</v>
      </c>
      <c r="R9296" s="39" t="str">
        <f>VLOOKUP(D9296,GL_Master!$A$1:$D$80,3,FALSE)</f>
        <v xml:space="preserve">Gratuity expenses </v>
      </c>
      <c r="S9296" s="39" t="str">
        <f>VLOOKUP(D9296,GL_Master!$A$1:$D$80,4,FALSE)</f>
        <v>Gratuity</v>
      </c>
    </row>
    <row r="9297" spans="1:19" x14ac:dyDescent="0.25">
      <c r="A9297" s="39" t="s">
        <v>262</v>
      </c>
      <c r="B9297" s="39" t="s">
        <v>235</v>
      </c>
      <c r="C9297" s="7">
        <v>44197</v>
      </c>
      <c r="D9297" s="39" t="s">
        <v>95</v>
      </c>
      <c r="E9297" s="39">
        <v>70</v>
      </c>
      <c r="F9297" s="82">
        <f t="shared" si="435"/>
        <v>7.0000000000000007E-2</v>
      </c>
      <c r="G9297" s="39">
        <f>VLOOKUP(N9297,Currecny_M!$A$1:$P$10,2,FALSE)</f>
        <v>75</v>
      </c>
      <c r="H9297" s="39">
        <f>MATCH(C9297,Currecny_M!$A$1:$P$1,0)</f>
        <v>11</v>
      </c>
      <c r="I9297" s="39">
        <f>VLOOKUP(N9297,Currecny_M!$A$1:$P$10,MATCH(Database!C9297,Currecny_M!$A$1:$P$1,0),FALSE)</f>
        <v>82.03</v>
      </c>
      <c r="J9297" s="82">
        <f t="shared" si="436"/>
        <v>5.7421000000000006</v>
      </c>
      <c r="K9297" s="39">
        <f>VLOOKUP('Cover page'!$B$6,Currecny_M!$A$1:$P$10,MATCH(Database!C9297,Currecny_M!$A$1:$P$1,0),FALSE)</f>
        <v>1</v>
      </c>
      <c r="L9297" s="82">
        <f t="shared" si="437"/>
        <v>5.7421000000000006</v>
      </c>
      <c r="M9297" s="82">
        <f>((E9297/$F$1)*VLOOKUP(N9297,Currecny_M!$A$1:$P$10,MATCH(Database!C9297,Currecny_M!$A$1:$P$1,0),FALSE))/VLOOKUP('Cover page'!$B$6,Currecny_M!$A$1:$P$10,MATCH(Database!C9297,Currecny_M!$A$1:$P$1,0),FALSE)</f>
        <v>5.7421000000000006</v>
      </c>
      <c r="N9297" s="6" t="str">
        <f>VLOOKUP(B9297,Master!$A$2:$C$11,3,FALSE)</f>
        <v>USD</v>
      </c>
      <c r="O9297" s="6" t="str">
        <f>VLOOKUP(B9297,Master!$A$2:$C$11,2,FALSE)</f>
        <v>America</v>
      </c>
      <c r="Q9297" s="39" t="str">
        <f>VLOOKUP(D9297,GL_Master!$A$1:$D$80,2,FALSE)</f>
        <v>PL</v>
      </c>
      <c r="R9297" s="39" t="str">
        <f>VLOOKUP(D9297,GL_Master!$A$1:$D$80,3,FALSE)</f>
        <v>Salary wages &amp; benefits</v>
      </c>
      <c r="S9297" s="39" t="str">
        <f>VLOOKUP(D9297,GL_Master!$A$1:$D$80,4,FALSE)</f>
        <v>Employee benefits expense</v>
      </c>
    </row>
    <row r="9298" spans="1:19" x14ac:dyDescent="0.25">
      <c r="A9298" s="39" t="s">
        <v>262</v>
      </c>
      <c r="B9298" s="39" t="s">
        <v>235</v>
      </c>
      <c r="C9298" s="7">
        <v>44197</v>
      </c>
      <c r="D9298" s="39" t="s">
        <v>96</v>
      </c>
      <c r="E9298" s="39">
        <v>655</v>
      </c>
      <c r="F9298" s="82">
        <f t="shared" si="435"/>
        <v>0.65500000000000003</v>
      </c>
      <c r="G9298" s="39">
        <f>VLOOKUP(N9298,Currecny_M!$A$1:$P$10,2,FALSE)</f>
        <v>75</v>
      </c>
      <c r="H9298" s="39">
        <f>MATCH(C9298,Currecny_M!$A$1:$P$1,0)</f>
        <v>11</v>
      </c>
      <c r="I9298" s="39">
        <f>VLOOKUP(N9298,Currecny_M!$A$1:$P$10,MATCH(Database!C9298,Currecny_M!$A$1:$P$1,0),FALSE)</f>
        <v>82.03</v>
      </c>
      <c r="J9298" s="82">
        <f t="shared" si="436"/>
        <v>53.729649999999999</v>
      </c>
      <c r="K9298" s="39">
        <f>VLOOKUP('Cover page'!$B$6,Currecny_M!$A$1:$P$10,MATCH(Database!C9298,Currecny_M!$A$1:$P$1,0),FALSE)</f>
        <v>1</v>
      </c>
      <c r="L9298" s="82">
        <f t="shared" si="437"/>
        <v>53.729649999999999</v>
      </c>
      <c r="M9298" s="82">
        <f>((E9298/$F$1)*VLOOKUP(N9298,Currecny_M!$A$1:$P$10,MATCH(Database!C9298,Currecny_M!$A$1:$P$1,0),FALSE))/VLOOKUP('Cover page'!$B$6,Currecny_M!$A$1:$P$10,MATCH(Database!C9298,Currecny_M!$A$1:$P$1,0),FALSE)</f>
        <v>53.729649999999999</v>
      </c>
      <c r="N9298" s="6" t="str">
        <f>VLOOKUP(B9298,Master!$A$2:$C$11,3,FALSE)</f>
        <v>USD</v>
      </c>
      <c r="O9298" s="6" t="str">
        <f>VLOOKUP(B9298,Master!$A$2:$C$11,2,FALSE)</f>
        <v>America</v>
      </c>
      <c r="Q9298" s="39" t="str">
        <f>VLOOKUP(D9298,GL_Master!$A$1:$D$80,2,FALSE)</f>
        <v>PL</v>
      </c>
      <c r="R9298" s="39" t="str">
        <f>VLOOKUP(D9298,GL_Master!$A$1:$D$80,3,FALSE)</f>
        <v>Salary wages &amp; benefits</v>
      </c>
      <c r="S9298" s="39" t="str">
        <f>VLOOKUP(D9298,GL_Master!$A$1:$D$80,4,FALSE)</f>
        <v>Employee benefits expense</v>
      </c>
    </row>
    <row r="9299" spans="1:19" x14ac:dyDescent="0.25">
      <c r="A9299" s="39" t="s">
        <v>262</v>
      </c>
      <c r="B9299" s="39" t="s">
        <v>235</v>
      </c>
      <c r="C9299" s="7">
        <v>44197</v>
      </c>
      <c r="D9299" s="39" t="s">
        <v>97</v>
      </c>
      <c r="E9299" s="39">
        <v>36</v>
      </c>
      <c r="F9299" s="82">
        <f t="shared" si="435"/>
        <v>3.5999999999999997E-2</v>
      </c>
      <c r="G9299" s="39">
        <f>VLOOKUP(N9299,Currecny_M!$A$1:$P$10,2,FALSE)</f>
        <v>75</v>
      </c>
      <c r="H9299" s="39">
        <f>MATCH(C9299,Currecny_M!$A$1:$P$1,0)</f>
        <v>11</v>
      </c>
      <c r="I9299" s="39">
        <f>VLOOKUP(N9299,Currecny_M!$A$1:$P$10,MATCH(Database!C9299,Currecny_M!$A$1:$P$1,0),FALSE)</f>
        <v>82.03</v>
      </c>
      <c r="J9299" s="82">
        <f t="shared" si="436"/>
        <v>2.9530799999999999</v>
      </c>
      <c r="K9299" s="39">
        <f>VLOOKUP('Cover page'!$B$6,Currecny_M!$A$1:$P$10,MATCH(Database!C9299,Currecny_M!$A$1:$P$1,0),FALSE)</f>
        <v>1</v>
      </c>
      <c r="L9299" s="82">
        <f t="shared" si="437"/>
        <v>2.9530799999999999</v>
      </c>
      <c r="M9299" s="82">
        <f>((E9299/$F$1)*VLOOKUP(N9299,Currecny_M!$A$1:$P$10,MATCH(Database!C9299,Currecny_M!$A$1:$P$1,0),FALSE))/VLOOKUP('Cover page'!$B$6,Currecny_M!$A$1:$P$10,MATCH(Database!C9299,Currecny_M!$A$1:$P$1,0),FALSE)</f>
        <v>2.9530799999999999</v>
      </c>
      <c r="N9299" s="6" t="str">
        <f>VLOOKUP(B9299,Master!$A$2:$C$11,3,FALSE)</f>
        <v>USD</v>
      </c>
      <c r="O9299" s="6" t="str">
        <f>VLOOKUP(B9299,Master!$A$2:$C$11,2,FALSE)</f>
        <v>America</v>
      </c>
      <c r="Q9299" s="39" t="str">
        <f>VLOOKUP(D9299,GL_Master!$A$1:$D$80,2,FALSE)</f>
        <v>PL</v>
      </c>
      <c r="R9299" s="39" t="str">
        <f>VLOOKUP(D9299,GL_Master!$A$1:$D$80,3,FALSE)</f>
        <v>Salary wages &amp; benefits</v>
      </c>
      <c r="S9299" s="39" t="str">
        <f>VLOOKUP(D9299,GL_Master!$A$1:$D$80,4,FALSE)</f>
        <v>Employee benefits expense</v>
      </c>
    </row>
    <row r="9300" spans="1:19" x14ac:dyDescent="0.25">
      <c r="A9300" s="39" t="s">
        <v>262</v>
      </c>
      <c r="B9300" s="39" t="s">
        <v>235</v>
      </c>
      <c r="C9300" s="7">
        <v>44197</v>
      </c>
      <c r="D9300" s="39" t="s">
        <v>98</v>
      </c>
      <c r="E9300" s="39">
        <v>73</v>
      </c>
      <c r="F9300" s="82">
        <f t="shared" si="435"/>
        <v>7.2999999999999995E-2</v>
      </c>
      <c r="G9300" s="39">
        <f>VLOOKUP(N9300,Currecny_M!$A$1:$P$10,2,FALSE)</f>
        <v>75</v>
      </c>
      <c r="H9300" s="39">
        <f>MATCH(C9300,Currecny_M!$A$1:$P$1,0)</f>
        <v>11</v>
      </c>
      <c r="I9300" s="39">
        <f>VLOOKUP(N9300,Currecny_M!$A$1:$P$10,MATCH(Database!C9300,Currecny_M!$A$1:$P$1,0),FALSE)</f>
        <v>82.03</v>
      </c>
      <c r="J9300" s="82">
        <f t="shared" si="436"/>
        <v>5.9881899999999995</v>
      </c>
      <c r="K9300" s="39">
        <f>VLOOKUP('Cover page'!$B$6,Currecny_M!$A$1:$P$10,MATCH(Database!C9300,Currecny_M!$A$1:$P$1,0),FALSE)</f>
        <v>1</v>
      </c>
      <c r="L9300" s="82">
        <f t="shared" si="437"/>
        <v>5.9881899999999995</v>
      </c>
      <c r="M9300" s="82">
        <f>((E9300/$F$1)*VLOOKUP(N9300,Currecny_M!$A$1:$P$10,MATCH(Database!C9300,Currecny_M!$A$1:$P$1,0),FALSE))/VLOOKUP('Cover page'!$B$6,Currecny_M!$A$1:$P$10,MATCH(Database!C9300,Currecny_M!$A$1:$P$1,0),FALSE)</f>
        <v>5.9881899999999995</v>
      </c>
      <c r="N9300" s="6" t="str">
        <f>VLOOKUP(B9300,Master!$A$2:$C$11,3,FALSE)</f>
        <v>USD</v>
      </c>
      <c r="O9300" s="6" t="str">
        <f>VLOOKUP(B9300,Master!$A$2:$C$11,2,FALSE)</f>
        <v>America</v>
      </c>
      <c r="Q9300" s="39" t="str">
        <f>VLOOKUP(D9300,GL_Master!$A$1:$D$80,2,FALSE)</f>
        <v>PL</v>
      </c>
      <c r="R9300" s="39" t="str">
        <f>VLOOKUP(D9300,GL_Master!$A$1:$D$80,3,FALSE)</f>
        <v>Salary wages &amp; benefits</v>
      </c>
      <c r="S9300" s="39" t="str">
        <f>VLOOKUP(D9300,GL_Master!$A$1:$D$80,4,FALSE)</f>
        <v>Employee benefits expense</v>
      </c>
    </row>
    <row r="9301" spans="1:19" x14ac:dyDescent="0.25">
      <c r="A9301" s="39" t="s">
        <v>262</v>
      </c>
      <c r="B9301" s="39" t="s">
        <v>235</v>
      </c>
      <c r="C9301" s="7">
        <v>44197</v>
      </c>
      <c r="D9301" s="39" t="s">
        <v>99</v>
      </c>
      <c r="E9301" s="39">
        <v>37</v>
      </c>
      <c r="F9301" s="82">
        <f t="shared" si="435"/>
        <v>3.6999999999999998E-2</v>
      </c>
      <c r="G9301" s="39">
        <f>VLOOKUP(N9301,Currecny_M!$A$1:$P$10,2,FALSE)</f>
        <v>75</v>
      </c>
      <c r="H9301" s="39">
        <f>MATCH(C9301,Currecny_M!$A$1:$P$1,0)</f>
        <v>11</v>
      </c>
      <c r="I9301" s="39">
        <f>VLOOKUP(N9301,Currecny_M!$A$1:$P$10,MATCH(Database!C9301,Currecny_M!$A$1:$P$1,0),FALSE)</f>
        <v>82.03</v>
      </c>
      <c r="J9301" s="82">
        <f t="shared" si="436"/>
        <v>3.03511</v>
      </c>
      <c r="K9301" s="39">
        <f>VLOOKUP('Cover page'!$B$6,Currecny_M!$A$1:$P$10,MATCH(Database!C9301,Currecny_M!$A$1:$P$1,0),FALSE)</f>
        <v>1</v>
      </c>
      <c r="L9301" s="82">
        <f t="shared" si="437"/>
        <v>3.03511</v>
      </c>
      <c r="M9301" s="82">
        <f>((E9301/$F$1)*VLOOKUP(N9301,Currecny_M!$A$1:$P$10,MATCH(Database!C9301,Currecny_M!$A$1:$P$1,0),FALSE))/VLOOKUP('Cover page'!$B$6,Currecny_M!$A$1:$P$10,MATCH(Database!C9301,Currecny_M!$A$1:$P$1,0),FALSE)</f>
        <v>3.03511</v>
      </c>
      <c r="N9301" s="6" t="str">
        <f>VLOOKUP(B9301,Master!$A$2:$C$11,3,FALSE)</f>
        <v>USD</v>
      </c>
      <c r="O9301" s="6" t="str">
        <f>VLOOKUP(B9301,Master!$A$2:$C$11,2,FALSE)</f>
        <v>America</v>
      </c>
      <c r="Q9301" s="39" t="str">
        <f>VLOOKUP(D9301,GL_Master!$A$1:$D$80,2,FALSE)</f>
        <v>PL</v>
      </c>
      <c r="R9301" s="39" t="str">
        <f>VLOOKUP(D9301,GL_Master!$A$1:$D$80,3,FALSE)</f>
        <v>Salary wages &amp; benefits</v>
      </c>
      <c r="S9301" s="39" t="str">
        <f>VLOOKUP(D9301,GL_Master!$A$1:$D$80,4,FALSE)</f>
        <v>Employee benefits expense</v>
      </c>
    </row>
    <row r="9302" spans="1:19" x14ac:dyDescent="0.25">
      <c r="A9302" s="39" t="s">
        <v>262</v>
      </c>
      <c r="B9302" s="39" t="s">
        <v>235</v>
      </c>
      <c r="C9302" s="7">
        <v>44197</v>
      </c>
      <c r="D9302" s="39" t="s">
        <v>100</v>
      </c>
      <c r="E9302" s="39">
        <v>248</v>
      </c>
      <c r="F9302" s="82">
        <f t="shared" si="435"/>
        <v>0.248</v>
      </c>
      <c r="G9302" s="39">
        <f>VLOOKUP(N9302,Currecny_M!$A$1:$P$10,2,FALSE)</f>
        <v>75</v>
      </c>
      <c r="H9302" s="39">
        <f>MATCH(C9302,Currecny_M!$A$1:$P$1,0)</f>
        <v>11</v>
      </c>
      <c r="I9302" s="39">
        <f>VLOOKUP(N9302,Currecny_M!$A$1:$P$10,MATCH(Database!C9302,Currecny_M!$A$1:$P$1,0),FALSE)</f>
        <v>82.03</v>
      </c>
      <c r="J9302" s="82">
        <f t="shared" si="436"/>
        <v>20.343440000000001</v>
      </c>
      <c r="K9302" s="39">
        <f>VLOOKUP('Cover page'!$B$6,Currecny_M!$A$1:$P$10,MATCH(Database!C9302,Currecny_M!$A$1:$P$1,0),FALSE)</f>
        <v>1</v>
      </c>
      <c r="L9302" s="82">
        <f t="shared" si="437"/>
        <v>20.343440000000001</v>
      </c>
      <c r="M9302" s="82">
        <f>((E9302/$F$1)*VLOOKUP(N9302,Currecny_M!$A$1:$P$10,MATCH(Database!C9302,Currecny_M!$A$1:$P$1,0),FALSE))/VLOOKUP('Cover page'!$B$6,Currecny_M!$A$1:$P$10,MATCH(Database!C9302,Currecny_M!$A$1:$P$1,0),FALSE)</f>
        <v>20.343440000000001</v>
      </c>
      <c r="N9302" s="6" t="str">
        <f>VLOOKUP(B9302,Master!$A$2:$C$11,3,FALSE)</f>
        <v>USD</v>
      </c>
      <c r="O9302" s="6" t="str">
        <f>VLOOKUP(B9302,Master!$A$2:$C$11,2,FALSE)</f>
        <v>America</v>
      </c>
      <c r="Q9302" s="39" t="str">
        <f>VLOOKUP(D9302,GL_Master!$A$1:$D$80,2,FALSE)</f>
        <v>PL</v>
      </c>
      <c r="R9302" s="39" t="str">
        <f>VLOOKUP(D9302,GL_Master!$A$1:$D$80,3,FALSE)</f>
        <v>Salary wages &amp; benefits</v>
      </c>
      <c r="S9302" s="39" t="str">
        <f>VLOOKUP(D9302,GL_Master!$A$1:$D$80,4,FALSE)</f>
        <v>Employee benefits expense</v>
      </c>
    </row>
    <row r="9303" spans="1:19" x14ac:dyDescent="0.25">
      <c r="A9303" s="39" t="s">
        <v>262</v>
      </c>
      <c r="B9303" s="39" t="s">
        <v>235</v>
      </c>
      <c r="C9303" s="7">
        <v>44197</v>
      </c>
      <c r="D9303" s="39" t="s">
        <v>30</v>
      </c>
      <c r="E9303" s="39">
        <v>76</v>
      </c>
      <c r="F9303" s="82">
        <f t="shared" si="435"/>
        <v>7.5999999999999998E-2</v>
      </c>
      <c r="G9303" s="39">
        <f>VLOOKUP(N9303,Currecny_M!$A$1:$P$10,2,FALSE)</f>
        <v>75</v>
      </c>
      <c r="H9303" s="39">
        <f>MATCH(C9303,Currecny_M!$A$1:$P$1,0)</f>
        <v>11</v>
      </c>
      <c r="I9303" s="39">
        <f>VLOOKUP(N9303,Currecny_M!$A$1:$P$10,MATCH(Database!C9303,Currecny_M!$A$1:$P$1,0),FALSE)</f>
        <v>82.03</v>
      </c>
      <c r="J9303" s="82">
        <f t="shared" si="436"/>
        <v>6.23428</v>
      </c>
      <c r="K9303" s="39">
        <f>VLOOKUP('Cover page'!$B$6,Currecny_M!$A$1:$P$10,MATCH(Database!C9303,Currecny_M!$A$1:$P$1,0),FALSE)</f>
        <v>1</v>
      </c>
      <c r="L9303" s="82">
        <f t="shared" si="437"/>
        <v>6.23428</v>
      </c>
      <c r="M9303" s="82">
        <f>((E9303/$F$1)*VLOOKUP(N9303,Currecny_M!$A$1:$P$10,MATCH(Database!C9303,Currecny_M!$A$1:$P$1,0),FALSE))/VLOOKUP('Cover page'!$B$6,Currecny_M!$A$1:$P$10,MATCH(Database!C9303,Currecny_M!$A$1:$P$1,0),FALSE)</f>
        <v>6.23428</v>
      </c>
      <c r="N9303" s="6" t="str">
        <f>VLOOKUP(B9303,Master!$A$2:$C$11,3,FALSE)</f>
        <v>USD</v>
      </c>
      <c r="O9303" s="6" t="str">
        <f>VLOOKUP(B9303,Master!$A$2:$C$11,2,FALSE)</f>
        <v>America</v>
      </c>
      <c r="Q9303" s="39" t="str">
        <f>VLOOKUP(D9303,GL_Master!$A$1:$D$80,2,FALSE)</f>
        <v>PL</v>
      </c>
      <c r="R9303" s="39" t="str">
        <f>VLOOKUP(D9303,GL_Master!$A$1:$D$80,3,FALSE)</f>
        <v>Travelling and conveyance</v>
      </c>
      <c r="S9303" s="39" t="str">
        <f>VLOOKUP(D9303,GL_Master!$A$1:$D$80,4,FALSE)</f>
        <v>Local conveyance</v>
      </c>
    </row>
    <row r="9304" spans="1:19" x14ac:dyDescent="0.25">
      <c r="A9304" s="39" t="s">
        <v>262</v>
      </c>
      <c r="B9304" s="39" t="s">
        <v>235</v>
      </c>
      <c r="C9304" s="7">
        <v>44197</v>
      </c>
      <c r="D9304" s="39" t="s">
        <v>31</v>
      </c>
      <c r="E9304" s="39">
        <v>36</v>
      </c>
      <c r="F9304" s="82">
        <f t="shared" si="435"/>
        <v>3.5999999999999997E-2</v>
      </c>
      <c r="G9304" s="39">
        <f>VLOOKUP(N9304,Currecny_M!$A$1:$P$10,2,FALSE)</f>
        <v>75</v>
      </c>
      <c r="H9304" s="39">
        <f>MATCH(C9304,Currecny_M!$A$1:$P$1,0)</f>
        <v>11</v>
      </c>
      <c r="I9304" s="39">
        <f>VLOOKUP(N9304,Currecny_M!$A$1:$P$10,MATCH(Database!C9304,Currecny_M!$A$1:$P$1,0),FALSE)</f>
        <v>82.03</v>
      </c>
      <c r="J9304" s="82">
        <f t="shared" si="436"/>
        <v>2.9530799999999999</v>
      </c>
      <c r="K9304" s="39">
        <f>VLOOKUP('Cover page'!$B$6,Currecny_M!$A$1:$P$10,MATCH(Database!C9304,Currecny_M!$A$1:$P$1,0),FALSE)</f>
        <v>1</v>
      </c>
      <c r="L9304" s="82">
        <f t="shared" si="437"/>
        <v>2.9530799999999999</v>
      </c>
      <c r="M9304" s="82">
        <f>((E9304/$F$1)*VLOOKUP(N9304,Currecny_M!$A$1:$P$10,MATCH(Database!C9304,Currecny_M!$A$1:$P$1,0),FALSE))/VLOOKUP('Cover page'!$B$6,Currecny_M!$A$1:$P$10,MATCH(Database!C9304,Currecny_M!$A$1:$P$1,0),FALSE)</f>
        <v>2.9530799999999999</v>
      </c>
      <c r="N9304" s="6" t="str">
        <f>VLOOKUP(B9304,Master!$A$2:$C$11,3,FALSE)</f>
        <v>USD</v>
      </c>
      <c r="O9304" s="6" t="str">
        <f>VLOOKUP(B9304,Master!$A$2:$C$11,2,FALSE)</f>
        <v>America</v>
      </c>
      <c r="Q9304" s="39" t="str">
        <f>VLOOKUP(D9304,GL_Master!$A$1:$D$80,2,FALSE)</f>
        <v>PL</v>
      </c>
      <c r="R9304" s="39" t="str">
        <f>VLOOKUP(D9304,GL_Master!$A$1:$D$80,3,FALSE)</f>
        <v>Office expenses</v>
      </c>
      <c r="S9304" s="39" t="str">
        <f>VLOOKUP(D9304,GL_Master!$A$1:$D$80,4,FALSE)</f>
        <v>Parking charges</v>
      </c>
    </row>
    <row r="9305" spans="1:19" x14ac:dyDescent="0.25">
      <c r="A9305" s="39" t="s">
        <v>262</v>
      </c>
      <c r="B9305" s="39" t="s">
        <v>235</v>
      </c>
      <c r="C9305" s="7">
        <v>44197</v>
      </c>
      <c r="D9305" s="39" t="s">
        <v>101</v>
      </c>
      <c r="E9305" s="39">
        <v>36</v>
      </c>
      <c r="F9305" s="82">
        <f t="shared" si="435"/>
        <v>3.5999999999999997E-2</v>
      </c>
      <c r="G9305" s="39">
        <f>VLOOKUP(N9305,Currecny_M!$A$1:$P$10,2,FALSE)</f>
        <v>75</v>
      </c>
      <c r="H9305" s="39">
        <f>MATCH(C9305,Currecny_M!$A$1:$P$1,0)</f>
        <v>11</v>
      </c>
      <c r="I9305" s="39">
        <f>VLOOKUP(N9305,Currecny_M!$A$1:$P$10,MATCH(Database!C9305,Currecny_M!$A$1:$P$1,0),FALSE)</f>
        <v>82.03</v>
      </c>
      <c r="J9305" s="82">
        <f t="shared" si="436"/>
        <v>2.9530799999999999</v>
      </c>
      <c r="K9305" s="39">
        <f>VLOOKUP('Cover page'!$B$6,Currecny_M!$A$1:$P$10,MATCH(Database!C9305,Currecny_M!$A$1:$P$1,0),FALSE)</f>
        <v>1</v>
      </c>
      <c r="L9305" s="82">
        <f t="shared" si="437"/>
        <v>2.9530799999999999</v>
      </c>
      <c r="M9305" s="82">
        <f>((E9305/$F$1)*VLOOKUP(N9305,Currecny_M!$A$1:$P$10,MATCH(Database!C9305,Currecny_M!$A$1:$P$1,0),FALSE))/VLOOKUP('Cover page'!$B$6,Currecny_M!$A$1:$P$10,MATCH(Database!C9305,Currecny_M!$A$1:$P$1,0),FALSE)</f>
        <v>2.9530799999999999</v>
      </c>
      <c r="N9305" s="6" t="str">
        <f>VLOOKUP(B9305,Master!$A$2:$C$11,3,FALSE)</f>
        <v>USD</v>
      </c>
      <c r="O9305" s="6" t="str">
        <f>VLOOKUP(B9305,Master!$A$2:$C$11,2,FALSE)</f>
        <v>America</v>
      </c>
      <c r="Q9305" s="39" t="str">
        <f>VLOOKUP(D9305,GL_Master!$A$1:$D$80,2,FALSE)</f>
        <v>PL</v>
      </c>
      <c r="R9305" s="39" t="str">
        <f>VLOOKUP(D9305,GL_Master!$A$1:$D$80,3,FALSE)</f>
        <v>COGS</v>
      </c>
      <c r="S9305" s="39" t="str">
        <f>VLOOKUP(D9305,GL_Master!$A$1:$D$80,4,FALSE)</f>
        <v>Purchase of other traded goods</v>
      </c>
    </row>
    <row r="9306" spans="1:19" x14ac:dyDescent="0.25">
      <c r="A9306" s="39" t="s">
        <v>262</v>
      </c>
      <c r="B9306" s="39" t="s">
        <v>235</v>
      </c>
      <c r="C9306" s="7">
        <v>44197</v>
      </c>
      <c r="D9306" s="39" t="s">
        <v>102</v>
      </c>
      <c r="E9306" s="39">
        <v>38</v>
      </c>
      <c r="F9306" s="82">
        <f t="shared" si="435"/>
        <v>3.7999999999999999E-2</v>
      </c>
      <c r="G9306" s="39">
        <f>VLOOKUP(N9306,Currecny_M!$A$1:$P$10,2,FALSE)</f>
        <v>75</v>
      </c>
      <c r="H9306" s="39">
        <f>MATCH(C9306,Currecny_M!$A$1:$P$1,0)</f>
        <v>11</v>
      </c>
      <c r="I9306" s="39">
        <f>VLOOKUP(N9306,Currecny_M!$A$1:$P$10,MATCH(Database!C9306,Currecny_M!$A$1:$P$1,0),FALSE)</f>
        <v>82.03</v>
      </c>
      <c r="J9306" s="82">
        <f t="shared" si="436"/>
        <v>3.11714</v>
      </c>
      <c r="K9306" s="39">
        <f>VLOOKUP('Cover page'!$B$6,Currecny_M!$A$1:$P$10,MATCH(Database!C9306,Currecny_M!$A$1:$P$1,0),FALSE)</f>
        <v>1</v>
      </c>
      <c r="L9306" s="82">
        <f t="shared" si="437"/>
        <v>3.11714</v>
      </c>
      <c r="M9306" s="82">
        <f>((E9306/$F$1)*VLOOKUP(N9306,Currecny_M!$A$1:$P$10,MATCH(Database!C9306,Currecny_M!$A$1:$P$1,0),FALSE))/VLOOKUP('Cover page'!$B$6,Currecny_M!$A$1:$P$10,MATCH(Database!C9306,Currecny_M!$A$1:$P$1,0),FALSE)</f>
        <v>3.11714</v>
      </c>
      <c r="N9306" s="6" t="str">
        <f>VLOOKUP(B9306,Master!$A$2:$C$11,3,FALSE)</f>
        <v>USD</v>
      </c>
      <c r="O9306" s="6" t="str">
        <f>VLOOKUP(B9306,Master!$A$2:$C$11,2,FALSE)</f>
        <v>America</v>
      </c>
      <c r="Q9306" s="39" t="str">
        <f>VLOOKUP(D9306,GL_Master!$A$1:$D$80,2,FALSE)</f>
        <v>PL</v>
      </c>
      <c r="R9306" s="39" t="str">
        <f>VLOOKUP(D9306,GL_Master!$A$1:$D$80,3,FALSE)</f>
        <v>Staff welfare expenses</v>
      </c>
      <c r="S9306" s="39" t="str">
        <f>VLOOKUP(D9306,GL_Master!$A$1:$D$80,4,FALSE)</f>
        <v>Diwali Expense</v>
      </c>
    </row>
    <row r="9307" spans="1:19" x14ac:dyDescent="0.25">
      <c r="A9307" s="39" t="s">
        <v>262</v>
      </c>
      <c r="B9307" s="39" t="s">
        <v>235</v>
      </c>
      <c r="C9307" s="7">
        <v>44197</v>
      </c>
      <c r="D9307" s="39" t="s">
        <v>20</v>
      </c>
      <c r="E9307" s="39">
        <v>72</v>
      </c>
      <c r="F9307" s="82">
        <f t="shared" si="435"/>
        <v>7.1999999999999995E-2</v>
      </c>
      <c r="G9307" s="39">
        <f>VLOOKUP(N9307,Currecny_M!$A$1:$P$10,2,FALSE)</f>
        <v>75</v>
      </c>
      <c r="H9307" s="39">
        <f>MATCH(C9307,Currecny_M!$A$1:$P$1,0)</f>
        <v>11</v>
      </c>
      <c r="I9307" s="39">
        <f>VLOOKUP(N9307,Currecny_M!$A$1:$P$10,MATCH(Database!C9307,Currecny_M!$A$1:$P$1,0),FALSE)</f>
        <v>82.03</v>
      </c>
      <c r="J9307" s="82">
        <f t="shared" si="436"/>
        <v>5.9061599999999999</v>
      </c>
      <c r="K9307" s="39">
        <f>VLOOKUP('Cover page'!$B$6,Currecny_M!$A$1:$P$10,MATCH(Database!C9307,Currecny_M!$A$1:$P$1,0),FALSE)</f>
        <v>1</v>
      </c>
      <c r="L9307" s="82">
        <f t="shared" si="437"/>
        <v>5.9061599999999999</v>
      </c>
      <c r="M9307" s="82">
        <f>((E9307/$F$1)*VLOOKUP(N9307,Currecny_M!$A$1:$P$10,MATCH(Database!C9307,Currecny_M!$A$1:$P$1,0),FALSE))/VLOOKUP('Cover page'!$B$6,Currecny_M!$A$1:$P$10,MATCH(Database!C9307,Currecny_M!$A$1:$P$1,0),FALSE)</f>
        <v>5.9061599999999999</v>
      </c>
      <c r="N9307" s="6" t="str">
        <f>VLOOKUP(B9307,Master!$A$2:$C$11,3,FALSE)</f>
        <v>USD</v>
      </c>
      <c r="O9307" s="6" t="str">
        <f>VLOOKUP(B9307,Master!$A$2:$C$11,2,FALSE)</f>
        <v>America</v>
      </c>
      <c r="Q9307" s="39" t="str">
        <f>VLOOKUP(D9307,GL_Master!$A$1:$D$80,2,FALSE)</f>
        <v>PL</v>
      </c>
      <c r="R9307" s="39" t="str">
        <f>VLOOKUP(D9307,GL_Master!$A$1:$D$80,3,FALSE)</f>
        <v>Selling and Marketing expenses</v>
      </c>
      <c r="S9307" s="39" t="str">
        <f>VLOOKUP(D9307,GL_Master!$A$1:$D$80,4,FALSE)</f>
        <v>Business promotion</v>
      </c>
    </row>
    <row r="9308" spans="1:19" x14ac:dyDescent="0.25">
      <c r="A9308" s="39" t="s">
        <v>262</v>
      </c>
      <c r="B9308" s="39" t="s">
        <v>235</v>
      </c>
      <c r="C9308" s="7">
        <v>44197</v>
      </c>
      <c r="D9308" s="39" t="s">
        <v>29</v>
      </c>
      <c r="E9308" s="39">
        <v>74</v>
      </c>
      <c r="F9308" s="82">
        <f t="shared" si="435"/>
        <v>7.3999999999999996E-2</v>
      </c>
      <c r="G9308" s="39">
        <f>VLOOKUP(N9308,Currecny_M!$A$1:$P$10,2,FALSE)</f>
        <v>75</v>
      </c>
      <c r="H9308" s="39">
        <f>MATCH(C9308,Currecny_M!$A$1:$P$1,0)</f>
        <v>11</v>
      </c>
      <c r="I9308" s="39">
        <f>VLOOKUP(N9308,Currecny_M!$A$1:$P$10,MATCH(Database!C9308,Currecny_M!$A$1:$P$1,0),FALSE)</f>
        <v>82.03</v>
      </c>
      <c r="J9308" s="82">
        <f t="shared" si="436"/>
        <v>6.0702199999999999</v>
      </c>
      <c r="K9308" s="39">
        <f>VLOOKUP('Cover page'!$B$6,Currecny_M!$A$1:$P$10,MATCH(Database!C9308,Currecny_M!$A$1:$P$1,0),FALSE)</f>
        <v>1</v>
      </c>
      <c r="L9308" s="82">
        <f t="shared" si="437"/>
        <v>6.0702199999999999</v>
      </c>
      <c r="M9308" s="82">
        <f>((E9308/$F$1)*VLOOKUP(N9308,Currecny_M!$A$1:$P$10,MATCH(Database!C9308,Currecny_M!$A$1:$P$1,0),FALSE))/VLOOKUP('Cover page'!$B$6,Currecny_M!$A$1:$P$10,MATCH(Database!C9308,Currecny_M!$A$1:$P$1,0),FALSE)</f>
        <v>6.0702199999999999</v>
      </c>
      <c r="N9308" s="6" t="str">
        <f>VLOOKUP(B9308,Master!$A$2:$C$11,3,FALSE)</f>
        <v>USD</v>
      </c>
      <c r="O9308" s="6" t="str">
        <f>VLOOKUP(B9308,Master!$A$2:$C$11,2,FALSE)</f>
        <v>America</v>
      </c>
      <c r="Q9308" s="39" t="str">
        <f>VLOOKUP(D9308,GL_Master!$A$1:$D$80,2,FALSE)</f>
        <v>PL</v>
      </c>
      <c r="R9308" s="39" t="str">
        <f>VLOOKUP(D9308,GL_Master!$A$1:$D$80,3,FALSE)</f>
        <v>Communication &amp; internet exp</v>
      </c>
      <c r="S9308" s="39" t="str">
        <f>VLOOKUP(D9308,GL_Master!$A$1:$D$80,4,FALSE)</f>
        <v>Communication cost</v>
      </c>
    </row>
    <row r="9309" spans="1:19" x14ac:dyDescent="0.25">
      <c r="A9309" s="39" t="s">
        <v>262</v>
      </c>
      <c r="B9309" s="39" t="s">
        <v>235</v>
      </c>
      <c r="C9309" s="7">
        <v>44197</v>
      </c>
      <c r="D9309" s="39" t="s">
        <v>41</v>
      </c>
      <c r="E9309" s="39">
        <v>37</v>
      </c>
      <c r="F9309" s="82">
        <f t="shared" si="435"/>
        <v>3.6999999999999998E-2</v>
      </c>
      <c r="G9309" s="39">
        <f>VLOOKUP(N9309,Currecny_M!$A$1:$P$10,2,FALSE)</f>
        <v>75</v>
      </c>
      <c r="H9309" s="39">
        <f>MATCH(C9309,Currecny_M!$A$1:$P$1,0)</f>
        <v>11</v>
      </c>
      <c r="I9309" s="39">
        <f>VLOOKUP(N9309,Currecny_M!$A$1:$P$10,MATCH(Database!C9309,Currecny_M!$A$1:$P$1,0),FALSE)</f>
        <v>82.03</v>
      </c>
      <c r="J9309" s="82">
        <f t="shared" si="436"/>
        <v>3.03511</v>
      </c>
      <c r="K9309" s="39">
        <f>VLOOKUP('Cover page'!$B$6,Currecny_M!$A$1:$P$10,MATCH(Database!C9309,Currecny_M!$A$1:$P$1,0),FALSE)</f>
        <v>1</v>
      </c>
      <c r="L9309" s="82">
        <f t="shared" si="437"/>
        <v>3.03511</v>
      </c>
      <c r="M9309" s="82">
        <f>((E9309/$F$1)*VLOOKUP(N9309,Currecny_M!$A$1:$P$10,MATCH(Database!C9309,Currecny_M!$A$1:$P$1,0),FALSE))/VLOOKUP('Cover page'!$B$6,Currecny_M!$A$1:$P$10,MATCH(Database!C9309,Currecny_M!$A$1:$P$1,0),FALSE)</f>
        <v>3.03511</v>
      </c>
      <c r="N9309" s="6" t="str">
        <f>VLOOKUP(B9309,Master!$A$2:$C$11,3,FALSE)</f>
        <v>USD</v>
      </c>
      <c r="O9309" s="6" t="str">
        <f>VLOOKUP(B9309,Master!$A$2:$C$11,2,FALSE)</f>
        <v>America</v>
      </c>
      <c r="Q9309" s="39" t="str">
        <f>VLOOKUP(D9309,GL_Master!$A$1:$D$80,2,FALSE)</f>
        <v>PL</v>
      </c>
      <c r="R9309" s="39" t="str">
        <f>VLOOKUP(D9309,GL_Master!$A$1:$D$80,3,FALSE)</f>
        <v>Communication &amp; internet exp</v>
      </c>
      <c r="S9309" s="39" t="str">
        <f>VLOOKUP(D9309,GL_Master!$A$1:$D$80,4,FALSE)</f>
        <v>Communication cost</v>
      </c>
    </row>
    <row r="9310" spans="1:19" x14ac:dyDescent="0.25">
      <c r="A9310" s="39" t="s">
        <v>262</v>
      </c>
      <c r="B9310" s="39" t="s">
        <v>235</v>
      </c>
      <c r="C9310" s="7">
        <v>44197</v>
      </c>
      <c r="D9310" s="39" t="s">
        <v>103</v>
      </c>
      <c r="E9310" s="39">
        <v>71</v>
      </c>
      <c r="F9310" s="82">
        <f t="shared" si="435"/>
        <v>7.0999999999999994E-2</v>
      </c>
      <c r="G9310" s="39">
        <f>VLOOKUP(N9310,Currecny_M!$A$1:$P$10,2,FALSE)</f>
        <v>75</v>
      </c>
      <c r="H9310" s="39">
        <f>MATCH(C9310,Currecny_M!$A$1:$P$1,0)</f>
        <v>11</v>
      </c>
      <c r="I9310" s="39">
        <f>VLOOKUP(N9310,Currecny_M!$A$1:$P$10,MATCH(Database!C9310,Currecny_M!$A$1:$P$1,0),FALSE)</f>
        <v>82.03</v>
      </c>
      <c r="J9310" s="82">
        <f t="shared" si="436"/>
        <v>5.8241299999999994</v>
      </c>
      <c r="K9310" s="39">
        <f>VLOOKUP('Cover page'!$B$6,Currecny_M!$A$1:$P$10,MATCH(Database!C9310,Currecny_M!$A$1:$P$1,0),FALSE)</f>
        <v>1</v>
      </c>
      <c r="L9310" s="82">
        <f t="shared" si="437"/>
        <v>5.8241299999999994</v>
      </c>
      <c r="M9310" s="82">
        <f>((E9310/$F$1)*VLOOKUP(N9310,Currecny_M!$A$1:$P$10,MATCH(Database!C9310,Currecny_M!$A$1:$P$1,0),FALSE))/VLOOKUP('Cover page'!$B$6,Currecny_M!$A$1:$P$10,MATCH(Database!C9310,Currecny_M!$A$1:$P$1,0),FALSE)</f>
        <v>5.8241299999999994</v>
      </c>
      <c r="N9310" s="6" t="str">
        <f>VLOOKUP(B9310,Master!$A$2:$C$11,3,FALSE)</f>
        <v>USD</v>
      </c>
      <c r="O9310" s="6" t="str">
        <f>VLOOKUP(B9310,Master!$A$2:$C$11,2,FALSE)</f>
        <v>America</v>
      </c>
      <c r="Q9310" s="39" t="str">
        <f>VLOOKUP(D9310,GL_Master!$A$1:$D$80,2,FALSE)</f>
        <v>PL</v>
      </c>
      <c r="R9310" s="39" t="str">
        <f>VLOOKUP(D9310,GL_Master!$A$1:$D$80,3,FALSE)</f>
        <v>Communication &amp; internet exp</v>
      </c>
      <c r="S9310" s="39" t="str">
        <f>VLOOKUP(D9310,GL_Master!$A$1:$D$80,4,FALSE)</f>
        <v>Communication cost</v>
      </c>
    </row>
    <row r="9311" spans="1:19" x14ac:dyDescent="0.25">
      <c r="A9311" s="39" t="s">
        <v>262</v>
      </c>
      <c r="B9311" s="39" t="s">
        <v>235</v>
      </c>
      <c r="C9311" s="7">
        <v>44197</v>
      </c>
      <c r="D9311" s="39" t="s">
        <v>104</v>
      </c>
      <c r="E9311" s="39">
        <v>111</v>
      </c>
      <c r="F9311" s="82">
        <f t="shared" si="435"/>
        <v>0.111</v>
      </c>
      <c r="G9311" s="39">
        <f>VLOOKUP(N9311,Currecny_M!$A$1:$P$10,2,FALSE)</f>
        <v>75</v>
      </c>
      <c r="H9311" s="39">
        <f>MATCH(C9311,Currecny_M!$A$1:$P$1,0)</f>
        <v>11</v>
      </c>
      <c r="I9311" s="39">
        <f>VLOOKUP(N9311,Currecny_M!$A$1:$P$10,MATCH(Database!C9311,Currecny_M!$A$1:$P$1,0),FALSE)</f>
        <v>82.03</v>
      </c>
      <c r="J9311" s="82">
        <f t="shared" si="436"/>
        <v>9.1053300000000004</v>
      </c>
      <c r="K9311" s="39">
        <f>VLOOKUP('Cover page'!$B$6,Currecny_M!$A$1:$P$10,MATCH(Database!C9311,Currecny_M!$A$1:$P$1,0),FALSE)</f>
        <v>1</v>
      </c>
      <c r="L9311" s="82">
        <f t="shared" si="437"/>
        <v>9.1053300000000004</v>
      </c>
      <c r="M9311" s="82">
        <f>((E9311/$F$1)*VLOOKUP(N9311,Currecny_M!$A$1:$P$10,MATCH(Database!C9311,Currecny_M!$A$1:$P$1,0),FALSE))/VLOOKUP('Cover page'!$B$6,Currecny_M!$A$1:$P$10,MATCH(Database!C9311,Currecny_M!$A$1:$P$1,0),FALSE)</f>
        <v>9.1053300000000004</v>
      </c>
      <c r="N9311" s="6" t="str">
        <f>VLOOKUP(B9311,Master!$A$2:$C$11,3,FALSE)</f>
        <v>USD</v>
      </c>
      <c r="O9311" s="6" t="str">
        <f>VLOOKUP(B9311,Master!$A$2:$C$11,2,FALSE)</f>
        <v>America</v>
      </c>
      <c r="Q9311" s="39" t="str">
        <f>VLOOKUP(D9311,GL_Master!$A$1:$D$80,2,FALSE)</f>
        <v>PL</v>
      </c>
      <c r="R9311" s="39" t="str">
        <f>VLOOKUP(D9311,GL_Master!$A$1:$D$80,3,FALSE)</f>
        <v>Legal &amp; Professional expenses</v>
      </c>
      <c r="S9311" s="39" t="str">
        <f>VLOOKUP(D9311,GL_Master!$A$1:$D$80,4,FALSE)</f>
        <v>Professional Fees - Others</v>
      </c>
    </row>
    <row r="9312" spans="1:19" x14ac:dyDescent="0.25">
      <c r="A9312" s="39" t="s">
        <v>262</v>
      </c>
      <c r="B9312" s="39" t="s">
        <v>235</v>
      </c>
      <c r="C9312" s="7">
        <v>44197</v>
      </c>
      <c r="D9312" s="39" t="s">
        <v>105</v>
      </c>
      <c r="E9312" s="39">
        <v>73</v>
      </c>
      <c r="F9312" s="82">
        <f t="shared" si="435"/>
        <v>7.2999999999999995E-2</v>
      </c>
      <c r="G9312" s="39">
        <f>VLOOKUP(N9312,Currecny_M!$A$1:$P$10,2,FALSE)</f>
        <v>75</v>
      </c>
      <c r="H9312" s="39">
        <f>MATCH(C9312,Currecny_M!$A$1:$P$1,0)</f>
        <v>11</v>
      </c>
      <c r="I9312" s="39">
        <f>VLOOKUP(N9312,Currecny_M!$A$1:$P$10,MATCH(Database!C9312,Currecny_M!$A$1:$P$1,0),FALSE)</f>
        <v>82.03</v>
      </c>
      <c r="J9312" s="82">
        <f t="shared" si="436"/>
        <v>5.9881899999999995</v>
      </c>
      <c r="K9312" s="39">
        <f>VLOOKUP('Cover page'!$B$6,Currecny_M!$A$1:$P$10,MATCH(Database!C9312,Currecny_M!$A$1:$P$1,0),FALSE)</f>
        <v>1</v>
      </c>
      <c r="L9312" s="82">
        <f t="shared" si="437"/>
        <v>5.9881899999999995</v>
      </c>
      <c r="M9312" s="82">
        <f>((E9312/$F$1)*VLOOKUP(N9312,Currecny_M!$A$1:$P$10,MATCH(Database!C9312,Currecny_M!$A$1:$P$1,0),FALSE))/VLOOKUP('Cover page'!$B$6,Currecny_M!$A$1:$P$10,MATCH(Database!C9312,Currecny_M!$A$1:$P$1,0),FALSE)</f>
        <v>5.9881899999999995</v>
      </c>
      <c r="N9312" s="6" t="str">
        <f>VLOOKUP(B9312,Master!$A$2:$C$11,3,FALSE)</f>
        <v>USD</v>
      </c>
      <c r="O9312" s="6" t="str">
        <f>VLOOKUP(B9312,Master!$A$2:$C$11,2,FALSE)</f>
        <v>America</v>
      </c>
      <c r="Q9312" s="39" t="str">
        <f>VLOOKUP(D9312,GL_Master!$A$1:$D$80,2,FALSE)</f>
        <v>PL</v>
      </c>
      <c r="R9312" s="39" t="str">
        <f>VLOOKUP(D9312,GL_Master!$A$1:$D$80,3,FALSE)</f>
        <v>Travelling and conveyance</v>
      </c>
      <c r="S9312" s="39" t="str">
        <f>VLOOKUP(D9312,GL_Master!$A$1:$D$80,4,FALSE)</f>
        <v>Car hiring and rental services</v>
      </c>
    </row>
    <row r="9313" spans="1:19" x14ac:dyDescent="0.25">
      <c r="A9313" s="39" t="s">
        <v>262</v>
      </c>
      <c r="B9313" s="39" t="s">
        <v>235</v>
      </c>
      <c r="C9313" s="7">
        <v>44197</v>
      </c>
      <c r="D9313" s="39" t="s">
        <v>106</v>
      </c>
      <c r="E9313" s="39">
        <v>36</v>
      </c>
      <c r="F9313" s="82">
        <f t="shared" si="435"/>
        <v>3.5999999999999997E-2</v>
      </c>
      <c r="G9313" s="39">
        <f>VLOOKUP(N9313,Currecny_M!$A$1:$P$10,2,FALSE)</f>
        <v>75</v>
      </c>
      <c r="H9313" s="39">
        <f>MATCH(C9313,Currecny_M!$A$1:$P$1,0)</f>
        <v>11</v>
      </c>
      <c r="I9313" s="39">
        <f>VLOOKUP(N9313,Currecny_M!$A$1:$P$10,MATCH(Database!C9313,Currecny_M!$A$1:$P$1,0),FALSE)</f>
        <v>82.03</v>
      </c>
      <c r="J9313" s="82">
        <f t="shared" si="436"/>
        <v>2.9530799999999999</v>
      </c>
      <c r="K9313" s="39">
        <f>VLOOKUP('Cover page'!$B$6,Currecny_M!$A$1:$P$10,MATCH(Database!C9313,Currecny_M!$A$1:$P$1,0),FALSE)</f>
        <v>1</v>
      </c>
      <c r="L9313" s="82">
        <f t="shared" si="437"/>
        <v>2.9530799999999999</v>
      </c>
      <c r="M9313" s="82">
        <f>((E9313/$F$1)*VLOOKUP(N9313,Currecny_M!$A$1:$P$10,MATCH(Database!C9313,Currecny_M!$A$1:$P$1,0),FALSE))/VLOOKUP('Cover page'!$B$6,Currecny_M!$A$1:$P$10,MATCH(Database!C9313,Currecny_M!$A$1:$P$1,0),FALSE)</f>
        <v>2.9530799999999999</v>
      </c>
      <c r="N9313" s="6" t="str">
        <f>VLOOKUP(B9313,Master!$A$2:$C$11,3,FALSE)</f>
        <v>USD</v>
      </c>
      <c r="O9313" s="6" t="str">
        <f>VLOOKUP(B9313,Master!$A$2:$C$11,2,FALSE)</f>
        <v>America</v>
      </c>
      <c r="Q9313" s="39" t="str">
        <f>VLOOKUP(D9313,GL_Master!$A$1:$D$80,2,FALSE)</f>
        <v>PL</v>
      </c>
      <c r="R9313" s="39" t="str">
        <f>VLOOKUP(D9313,GL_Master!$A$1:$D$80,3,FALSE)</f>
        <v>Communication &amp; internet exp</v>
      </c>
      <c r="S9313" s="39" t="str">
        <f>VLOOKUP(D9313,GL_Master!$A$1:$D$80,4,FALSE)</f>
        <v>Printing &amp; Stationary</v>
      </c>
    </row>
    <row r="9314" spans="1:19" x14ac:dyDescent="0.25">
      <c r="A9314" s="39" t="s">
        <v>262</v>
      </c>
      <c r="B9314" s="39" t="s">
        <v>235</v>
      </c>
      <c r="C9314" s="7">
        <v>44197</v>
      </c>
      <c r="D9314" s="39" t="s">
        <v>32</v>
      </c>
      <c r="E9314" s="39">
        <v>38</v>
      </c>
      <c r="F9314" s="82">
        <f t="shared" si="435"/>
        <v>3.7999999999999999E-2</v>
      </c>
      <c r="G9314" s="39">
        <f>VLOOKUP(N9314,Currecny_M!$A$1:$P$10,2,FALSE)</f>
        <v>75</v>
      </c>
      <c r="H9314" s="39">
        <f>MATCH(C9314,Currecny_M!$A$1:$P$1,0)</f>
        <v>11</v>
      </c>
      <c r="I9314" s="39">
        <f>VLOOKUP(N9314,Currecny_M!$A$1:$P$10,MATCH(Database!C9314,Currecny_M!$A$1:$P$1,0),FALSE)</f>
        <v>82.03</v>
      </c>
      <c r="J9314" s="82">
        <f t="shared" si="436"/>
        <v>3.11714</v>
      </c>
      <c r="K9314" s="39">
        <f>VLOOKUP('Cover page'!$B$6,Currecny_M!$A$1:$P$10,MATCH(Database!C9314,Currecny_M!$A$1:$P$1,0),FALSE)</f>
        <v>1</v>
      </c>
      <c r="L9314" s="82">
        <f t="shared" si="437"/>
        <v>3.11714</v>
      </c>
      <c r="M9314" s="82">
        <f>((E9314/$F$1)*VLOOKUP(N9314,Currecny_M!$A$1:$P$10,MATCH(Database!C9314,Currecny_M!$A$1:$P$1,0),FALSE))/VLOOKUP('Cover page'!$B$6,Currecny_M!$A$1:$P$10,MATCH(Database!C9314,Currecny_M!$A$1:$P$1,0),FALSE)</f>
        <v>3.11714</v>
      </c>
      <c r="N9314" s="6" t="str">
        <f>VLOOKUP(B9314,Master!$A$2:$C$11,3,FALSE)</f>
        <v>USD</v>
      </c>
      <c r="O9314" s="6" t="str">
        <f>VLOOKUP(B9314,Master!$A$2:$C$11,2,FALSE)</f>
        <v>America</v>
      </c>
      <c r="Q9314" s="39" t="str">
        <f>VLOOKUP(D9314,GL_Master!$A$1:$D$80,2,FALSE)</f>
        <v>PL</v>
      </c>
      <c r="R9314" s="39" t="str">
        <f>VLOOKUP(D9314,GL_Master!$A$1:$D$80,3,FALSE)</f>
        <v>Communication &amp; internet exp</v>
      </c>
      <c r="S9314" s="39" t="str">
        <f>VLOOKUP(D9314,GL_Master!$A$1:$D$80,4,FALSE)</f>
        <v>Printing &amp; Stationary</v>
      </c>
    </row>
    <row r="9315" spans="1:19" x14ac:dyDescent="0.25">
      <c r="A9315" s="39" t="s">
        <v>262</v>
      </c>
      <c r="B9315" s="39" t="s">
        <v>235</v>
      </c>
      <c r="C9315" s="7">
        <v>44197</v>
      </c>
      <c r="D9315" s="39" t="s">
        <v>35</v>
      </c>
      <c r="E9315" s="39">
        <v>110</v>
      </c>
      <c r="F9315" s="82">
        <f t="shared" si="435"/>
        <v>0.11</v>
      </c>
      <c r="G9315" s="39">
        <f>VLOOKUP(N9315,Currecny_M!$A$1:$P$10,2,FALSE)</f>
        <v>75</v>
      </c>
      <c r="H9315" s="39">
        <f>MATCH(C9315,Currecny_M!$A$1:$P$1,0)</f>
        <v>11</v>
      </c>
      <c r="I9315" s="39">
        <f>VLOOKUP(N9315,Currecny_M!$A$1:$P$10,MATCH(Database!C9315,Currecny_M!$A$1:$P$1,0),FALSE)</f>
        <v>82.03</v>
      </c>
      <c r="J9315" s="82">
        <f t="shared" si="436"/>
        <v>9.0233000000000008</v>
      </c>
      <c r="K9315" s="39">
        <f>VLOOKUP('Cover page'!$B$6,Currecny_M!$A$1:$P$10,MATCH(Database!C9315,Currecny_M!$A$1:$P$1,0),FALSE)</f>
        <v>1</v>
      </c>
      <c r="L9315" s="82">
        <f t="shared" si="437"/>
        <v>9.0233000000000008</v>
      </c>
      <c r="M9315" s="82">
        <f>((E9315/$F$1)*VLOOKUP(N9315,Currecny_M!$A$1:$P$10,MATCH(Database!C9315,Currecny_M!$A$1:$P$1,0),FALSE))/VLOOKUP('Cover page'!$B$6,Currecny_M!$A$1:$P$10,MATCH(Database!C9315,Currecny_M!$A$1:$P$1,0),FALSE)</f>
        <v>9.0233000000000008</v>
      </c>
      <c r="N9315" s="6" t="str">
        <f>VLOOKUP(B9315,Master!$A$2:$C$11,3,FALSE)</f>
        <v>USD</v>
      </c>
      <c r="O9315" s="6" t="str">
        <f>VLOOKUP(B9315,Master!$A$2:$C$11,2,FALSE)</f>
        <v>America</v>
      </c>
      <c r="Q9315" s="39" t="str">
        <f>VLOOKUP(D9315,GL_Master!$A$1:$D$80,2,FALSE)</f>
        <v>PL</v>
      </c>
      <c r="R9315" s="39" t="str">
        <f>VLOOKUP(D9315,GL_Master!$A$1:$D$80,3,FALSE)</f>
        <v>Security Expenses</v>
      </c>
      <c r="S9315" s="39" t="str">
        <f>VLOOKUP(D9315,GL_Master!$A$1:$D$80,4,FALSE)</f>
        <v>Security Expenses others</v>
      </c>
    </row>
    <row r="9316" spans="1:19" x14ac:dyDescent="0.25">
      <c r="A9316" s="39" t="s">
        <v>262</v>
      </c>
      <c r="B9316" s="39" t="s">
        <v>235</v>
      </c>
      <c r="C9316" s="7">
        <v>44197</v>
      </c>
      <c r="D9316" s="39" t="s">
        <v>38</v>
      </c>
      <c r="E9316" s="39">
        <v>37</v>
      </c>
      <c r="F9316" s="82">
        <f t="shared" si="435"/>
        <v>3.6999999999999998E-2</v>
      </c>
      <c r="G9316" s="39">
        <f>VLOOKUP(N9316,Currecny_M!$A$1:$P$10,2,FALSE)</f>
        <v>75</v>
      </c>
      <c r="H9316" s="39">
        <f>MATCH(C9316,Currecny_M!$A$1:$P$1,0)</f>
        <v>11</v>
      </c>
      <c r="I9316" s="39">
        <f>VLOOKUP(N9316,Currecny_M!$A$1:$P$10,MATCH(Database!C9316,Currecny_M!$A$1:$P$1,0),FALSE)</f>
        <v>82.03</v>
      </c>
      <c r="J9316" s="82">
        <f t="shared" si="436"/>
        <v>3.03511</v>
      </c>
      <c r="K9316" s="39">
        <f>VLOOKUP('Cover page'!$B$6,Currecny_M!$A$1:$P$10,MATCH(Database!C9316,Currecny_M!$A$1:$P$1,0),FALSE)</f>
        <v>1</v>
      </c>
      <c r="L9316" s="82">
        <f t="shared" si="437"/>
        <v>3.03511</v>
      </c>
      <c r="M9316" s="82">
        <f>((E9316/$F$1)*VLOOKUP(N9316,Currecny_M!$A$1:$P$10,MATCH(Database!C9316,Currecny_M!$A$1:$P$1,0),FALSE))/VLOOKUP('Cover page'!$B$6,Currecny_M!$A$1:$P$10,MATCH(Database!C9316,Currecny_M!$A$1:$P$1,0),FALSE)</f>
        <v>3.03511</v>
      </c>
      <c r="N9316" s="6" t="str">
        <f>VLOOKUP(B9316,Master!$A$2:$C$11,3,FALSE)</f>
        <v>USD</v>
      </c>
      <c r="O9316" s="6" t="str">
        <f>VLOOKUP(B9316,Master!$A$2:$C$11,2,FALSE)</f>
        <v>America</v>
      </c>
      <c r="Q9316" s="39" t="str">
        <f>VLOOKUP(D9316,GL_Master!$A$1:$D$80,2,FALSE)</f>
        <v>PL</v>
      </c>
      <c r="R9316" s="39" t="str">
        <f>VLOOKUP(D9316,GL_Master!$A$1:$D$80,3,FALSE)</f>
        <v>House Keeping Expenses</v>
      </c>
      <c r="S9316" s="39" t="str">
        <f>VLOOKUP(D9316,GL_Master!$A$1:$D$80,4,FALSE)</f>
        <v>House Keeping Expenses</v>
      </c>
    </row>
    <row r="9317" spans="1:19" x14ac:dyDescent="0.25">
      <c r="A9317" s="39" t="s">
        <v>262</v>
      </c>
      <c r="B9317" s="39" t="s">
        <v>235</v>
      </c>
      <c r="C9317" s="7">
        <v>44197</v>
      </c>
      <c r="D9317" s="39" t="s">
        <v>107</v>
      </c>
      <c r="E9317" s="39">
        <v>38</v>
      </c>
      <c r="F9317" s="82">
        <f t="shared" si="435"/>
        <v>3.7999999999999999E-2</v>
      </c>
      <c r="G9317" s="39">
        <f>VLOOKUP(N9317,Currecny_M!$A$1:$P$10,2,FALSE)</f>
        <v>75</v>
      </c>
      <c r="H9317" s="39">
        <f>MATCH(C9317,Currecny_M!$A$1:$P$1,0)</f>
        <v>11</v>
      </c>
      <c r="I9317" s="39">
        <f>VLOOKUP(N9317,Currecny_M!$A$1:$P$10,MATCH(Database!C9317,Currecny_M!$A$1:$P$1,0),FALSE)</f>
        <v>82.03</v>
      </c>
      <c r="J9317" s="82">
        <f t="shared" si="436"/>
        <v>3.11714</v>
      </c>
      <c r="K9317" s="39">
        <f>VLOOKUP('Cover page'!$B$6,Currecny_M!$A$1:$P$10,MATCH(Database!C9317,Currecny_M!$A$1:$P$1,0),FALSE)</f>
        <v>1</v>
      </c>
      <c r="L9317" s="82">
        <f t="shared" si="437"/>
        <v>3.11714</v>
      </c>
      <c r="M9317" s="82">
        <f>((E9317/$F$1)*VLOOKUP(N9317,Currecny_M!$A$1:$P$10,MATCH(Database!C9317,Currecny_M!$A$1:$P$1,0),FALSE))/VLOOKUP('Cover page'!$B$6,Currecny_M!$A$1:$P$10,MATCH(Database!C9317,Currecny_M!$A$1:$P$1,0),FALSE)</f>
        <v>3.11714</v>
      </c>
      <c r="N9317" s="6" t="str">
        <f>VLOOKUP(B9317,Master!$A$2:$C$11,3,FALSE)</f>
        <v>USD</v>
      </c>
      <c r="O9317" s="6" t="str">
        <f>VLOOKUP(B9317,Master!$A$2:$C$11,2,FALSE)</f>
        <v>America</v>
      </c>
      <c r="Q9317" s="39" t="str">
        <f>VLOOKUP(D9317,GL_Master!$A$1:$D$80,2,FALSE)</f>
        <v>PL</v>
      </c>
      <c r="R9317" s="39" t="str">
        <f>VLOOKUP(D9317,GL_Master!$A$1:$D$80,3,FALSE)</f>
        <v>Misc. expenses</v>
      </c>
      <c r="S9317" s="39" t="str">
        <f>VLOOKUP(D9317,GL_Master!$A$1:$D$80,4,FALSE)</f>
        <v>Repair &amp; Maintenance</v>
      </c>
    </row>
    <row r="9318" spans="1:19" x14ac:dyDescent="0.25">
      <c r="A9318" s="39" t="s">
        <v>262</v>
      </c>
      <c r="B9318" s="39" t="s">
        <v>235</v>
      </c>
      <c r="C9318" s="7">
        <v>44197</v>
      </c>
      <c r="D9318" s="39" t="s">
        <v>108</v>
      </c>
      <c r="E9318" s="39">
        <v>36</v>
      </c>
      <c r="F9318" s="82">
        <f t="shared" si="435"/>
        <v>3.5999999999999997E-2</v>
      </c>
      <c r="G9318" s="39">
        <f>VLOOKUP(N9318,Currecny_M!$A$1:$P$10,2,FALSE)</f>
        <v>75</v>
      </c>
      <c r="H9318" s="39">
        <f>MATCH(C9318,Currecny_M!$A$1:$P$1,0)</f>
        <v>11</v>
      </c>
      <c r="I9318" s="39">
        <f>VLOOKUP(N9318,Currecny_M!$A$1:$P$10,MATCH(Database!C9318,Currecny_M!$A$1:$P$1,0),FALSE)</f>
        <v>82.03</v>
      </c>
      <c r="J9318" s="82">
        <f t="shared" si="436"/>
        <v>2.9530799999999999</v>
      </c>
      <c r="K9318" s="39">
        <f>VLOOKUP('Cover page'!$B$6,Currecny_M!$A$1:$P$10,MATCH(Database!C9318,Currecny_M!$A$1:$P$1,0),FALSE)</f>
        <v>1</v>
      </c>
      <c r="L9318" s="82">
        <f t="shared" si="437"/>
        <v>2.9530799999999999</v>
      </c>
      <c r="M9318" s="82">
        <f>((E9318/$F$1)*VLOOKUP(N9318,Currecny_M!$A$1:$P$10,MATCH(Database!C9318,Currecny_M!$A$1:$P$1,0),FALSE))/VLOOKUP('Cover page'!$B$6,Currecny_M!$A$1:$P$10,MATCH(Database!C9318,Currecny_M!$A$1:$P$1,0),FALSE)</f>
        <v>2.9530799999999999</v>
      </c>
      <c r="N9318" s="6" t="str">
        <f>VLOOKUP(B9318,Master!$A$2:$C$11,3,FALSE)</f>
        <v>USD</v>
      </c>
      <c r="O9318" s="6" t="str">
        <f>VLOOKUP(B9318,Master!$A$2:$C$11,2,FALSE)</f>
        <v>America</v>
      </c>
      <c r="Q9318" s="39" t="str">
        <f>VLOOKUP(D9318,GL_Master!$A$1:$D$80,2,FALSE)</f>
        <v>PL</v>
      </c>
      <c r="R9318" s="39" t="str">
        <f>VLOOKUP(D9318,GL_Master!$A$1:$D$80,3,FALSE)</f>
        <v>Misc. expenses</v>
      </c>
      <c r="S9318" s="39" t="str">
        <f>VLOOKUP(D9318,GL_Master!$A$1:$D$80,4,FALSE)</f>
        <v>Repair &amp; Maintenance</v>
      </c>
    </row>
    <row r="9319" spans="1:19" x14ac:dyDescent="0.25">
      <c r="A9319" s="39" t="s">
        <v>262</v>
      </c>
      <c r="B9319" s="39" t="s">
        <v>235</v>
      </c>
      <c r="C9319" s="7">
        <v>44197</v>
      </c>
      <c r="D9319" s="39" t="s">
        <v>9</v>
      </c>
      <c r="E9319" s="39">
        <v>331</v>
      </c>
      <c r="F9319" s="82">
        <f t="shared" si="435"/>
        <v>0.33100000000000002</v>
      </c>
      <c r="G9319" s="39">
        <f>VLOOKUP(N9319,Currecny_M!$A$1:$P$10,2,FALSE)</f>
        <v>75</v>
      </c>
      <c r="H9319" s="39">
        <f>MATCH(C9319,Currecny_M!$A$1:$P$1,0)</f>
        <v>11</v>
      </c>
      <c r="I9319" s="39">
        <f>VLOOKUP(N9319,Currecny_M!$A$1:$P$10,MATCH(Database!C9319,Currecny_M!$A$1:$P$1,0),FALSE)</f>
        <v>82.03</v>
      </c>
      <c r="J9319" s="82">
        <f t="shared" si="436"/>
        <v>27.15193</v>
      </c>
      <c r="K9319" s="39">
        <f>VLOOKUP('Cover page'!$B$6,Currecny_M!$A$1:$P$10,MATCH(Database!C9319,Currecny_M!$A$1:$P$1,0),FALSE)</f>
        <v>1</v>
      </c>
      <c r="L9319" s="82">
        <f t="shared" si="437"/>
        <v>27.15193</v>
      </c>
      <c r="M9319" s="82">
        <f>((E9319/$F$1)*VLOOKUP(N9319,Currecny_M!$A$1:$P$10,MATCH(Database!C9319,Currecny_M!$A$1:$P$1,0),FALSE))/VLOOKUP('Cover page'!$B$6,Currecny_M!$A$1:$P$10,MATCH(Database!C9319,Currecny_M!$A$1:$P$1,0),FALSE)</f>
        <v>27.15193</v>
      </c>
      <c r="N9319" s="6" t="str">
        <f>VLOOKUP(B9319,Master!$A$2:$C$11,3,FALSE)</f>
        <v>USD</v>
      </c>
      <c r="O9319" s="6" t="str">
        <f>VLOOKUP(B9319,Master!$A$2:$C$11,2,FALSE)</f>
        <v>America</v>
      </c>
      <c r="Q9319" s="39" t="str">
        <f>VLOOKUP(D9319,GL_Master!$A$1:$D$80,2,FALSE)</f>
        <v>PL</v>
      </c>
      <c r="R9319" s="39" t="str">
        <f>VLOOKUP(D9319,GL_Master!$A$1:$D$80,3,FALSE)</f>
        <v>Rent</v>
      </c>
      <c r="S9319" s="39" t="str">
        <f>VLOOKUP(D9319,GL_Master!$A$1:$D$80,4,FALSE)</f>
        <v>Office Rent</v>
      </c>
    </row>
    <row r="9320" spans="1:19" x14ac:dyDescent="0.25">
      <c r="A9320" s="39" t="s">
        <v>262</v>
      </c>
      <c r="B9320" s="39" t="s">
        <v>235</v>
      </c>
      <c r="C9320" s="7">
        <v>44197</v>
      </c>
      <c r="D9320" s="39" t="s">
        <v>109</v>
      </c>
      <c r="E9320" s="39">
        <v>-189</v>
      </c>
      <c r="F9320" s="82">
        <f t="shared" si="435"/>
        <v>-0.189</v>
      </c>
      <c r="G9320" s="39">
        <f>VLOOKUP(N9320,Currecny_M!$A$1:$P$10,2,FALSE)</f>
        <v>75</v>
      </c>
      <c r="H9320" s="39">
        <f>MATCH(C9320,Currecny_M!$A$1:$P$1,0)</f>
        <v>11</v>
      </c>
      <c r="I9320" s="39">
        <f>VLOOKUP(N9320,Currecny_M!$A$1:$P$10,MATCH(Database!C9320,Currecny_M!$A$1:$P$1,0),FALSE)</f>
        <v>82.03</v>
      </c>
      <c r="J9320" s="82">
        <f t="shared" si="436"/>
        <v>-15.50367</v>
      </c>
      <c r="K9320" s="39">
        <f>VLOOKUP('Cover page'!$B$6,Currecny_M!$A$1:$P$10,MATCH(Database!C9320,Currecny_M!$A$1:$P$1,0),FALSE)</f>
        <v>1</v>
      </c>
      <c r="L9320" s="82">
        <f t="shared" si="437"/>
        <v>-15.50367</v>
      </c>
      <c r="M9320" s="82">
        <f>((E9320/$F$1)*VLOOKUP(N9320,Currecny_M!$A$1:$P$10,MATCH(Database!C9320,Currecny_M!$A$1:$P$1,0),FALSE))/VLOOKUP('Cover page'!$B$6,Currecny_M!$A$1:$P$10,MATCH(Database!C9320,Currecny_M!$A$1:$P$1,0),FALSE)</f>
        <v>-15.50367</v>
      </c>
      <c r="N9320" s="6" t="str">
        <f>VLOOKUP(B9320,Master!$A$2:$C$11,3,FALSE)</f>
        <v>USD</v>
      </c>
      <c r="O9320" s="6" t="str">
        <f>VLOOKUP(B9320,Master!$A$2:$C$11,2,FALSE)</f>
        <v>America</v>
      </c>
      <c r="Q9320" s="39" t="str">
        <f>VLOOKUP(D9320,GL_Master!$A$1:$D$80,2,FALSE)</f>
        <v>PL</v>
      </c>
      <c r="R9320" s="39" t="str">
        <f>VLOOKUP(D9320,GL_Master!$A$1:$D$80,3,FALSE)</f>
        <v>Travelling and conveyance</v>
      </c>
      <c r="S9320" s="39" t="str">
        <f>VLOOKUP(D9320,GL_Master!$A$1:$D$80,4,FALSE)</f>
        <v>Travelling , hotel lodging</v>
      </c>
    </row>
    <row r="9321" spans="1:19" x14ac:dyDescent="0.25">
      <c r="A9321" s="39" t="s">
        <v>262</v>
      </c>
      <c r="B9321" s="39" t="s">
        <v>235</v>
      </c>
      <c r="C9321" s="7">
        <v>44197</v>
      </c>
      <c r="D9321" s="39" t="s">
        <v>110</v>
      </c>
      <c r="E9321" s="39">
        <v>73</v>
      </c>
      <c r="F9321" s="82">
        <f t="shared" si="435"/>
        <v>7.2999999999999995E-2</v>
      </c>
      <c r="G9321" s="39">
        <f>VLOOKUP(N9321,Currecny_M!$A$1:$P$10,2,FALSE)</f>
        <v>75</v>
      </c>
      <c r="H9321" s="39">
        <f>MATCH(C9321,Currecny_M!$A$1:$P$1,0)</f>
        <v>11</v>
      </c>
      <c r="I9321" s="39">
        <f>VLOOKUP(N9321,Currecny_M!$A$1:$P$10,MATCH(Database!C9321,Currecny_M!$A$1:$P$1,0),FALSE)</f>
        <v>82.03</v>
      </c>
      <c r="J9321" s="82">
        <f t="shared" si="436"/>
        <v>5.9881899999999995</v>
      </c>
      <c r="K9321" s="39">
        <f>VLOOKUP('Cover page'!$B$6,Currecny_M!$A$1:$P$10,MATCH(Database!C9321,Currecny_M!$A$1:$P$1,0),FALSE)</f>
        <v>1</v>
      </c>
      <c r="L9321" s="82">
        <f t="shared" si="437"/>
        <v>5.9881899999999995</v>
      </c>
      <c r="M9321" s="82">
        <f>((E9321/$F$1)*VLOOKUP(N9321,Currecny_M!$A$1:$P$10,MATCH(Database!C9321,Currecny_M!$A$1:$P$1,0),FALSE))/VLOOKUP('Cover page'!$B$6,Currecny_M!$A$1:$P$10,MATCH(Database!C9321,Currecny_M!$A$1:$P$1,0),FALSE)</f>
        <v>5.9881899999999995</v>
      </c>
      <c r="N9321" s="6" t="str">
        <f>VLOOKUP(B9321,Master!$A$2:$C$11,3,FALSE)</f>
        <v>USD</v>
      </c>
      <c r="O9321" s="6" t="str">
        <f>VLOOKUP(B9321,Master!$A$2:$C$11,2,FALSE)</f>
        <v>America</v>
      </c>
      <c r="Q9321" s="39" t="str">
        <f>VLOOKUP(D9321,GL_Master!$A$1:$D$80,2,FALSE)</f>
        <v>PL</v>
      </c>
      <c r="R9321" s="39" t="str">
        <f>VLOOKUP(D9321,GL_Master!$A$1:$D$80,3,FALSE)</f>
        <v>Travelling and conveyance</v>
      </c>
      <c r="S9321" s="39" t="str">
        <f>VLOOKUP(D9321,GL_Master!$A$1:$D$80,4,FALSE)</f>
        <v>Travelling , hotel lodging</v>
      </c>
    </row>
    <row r="9322" spans="1:19" x14ac:dyDescent="0.25">
      <c r="A9322" s="39" t="s">
        <v>262</v>
      </c>
      <c r="B9322" s="39" t="s">
        <v>235</v>
      </c>
      <c r="C9322" s="7">
        <v>44197</v>
      </c>
      <c r="D9322" s="39" t="s">
        <v>111</v>
      </c>
      <c r="E9322" s="39">
        <v>36</v>
      </c>
      <c r="F9322" s="82">
        <f t="shared" si="435"/>
        <v>3.5999999999999997E-2</v>
      </c>
      <c r="G9322" s="39">
        <f>VLOOKUP(N9322,Currecny_M!$A$1:$P$10,2,FALSE)</f>
        <v>75</v>
      </c>
      <c r="H9322" s="39">
        <f>MATCH(C9322,Currecny_M!$A$1:$P$1,0)</f>
        <v>11</v>
      </c>
      <c r="I9322" s="39">
        <f>VLOOKUP(N9322,Currecny_M!$A$1:$P$10,MATCH(Database!C9322,Currecny_M!$A$1:$P$1,0),FALSE)</f>
        <v>82.03</v>
      </c>
      <c r="J9322" s="82">
        <f t="shared" si="436"/>
        <v>2.9530799999999999</v>
      </c>
      <c r="K9322" s="39">
        <f>VLOOKUP('Cover page'!$B$6,Currecny_M!$A$1:$P$10,MATCH(Database!C9322,Currecny_M!$A$1:$P$1,0),FALSE)</f>
        <v>1</v>
      </c>
      <c r="L9322" s="82">
        <f t="shared" si="437"/>
        <v>2.9530799999999999</v>
      </c>
      <c r="M9322" s="82">
        <f>((E9322/$F$1)*VLOOKUP(N9322,Currecny_M!$A$1:$P$10,MATCH(Database!C9322,Currecny_M!$A$1:$P$1,0),FALSE))/VLOOKUP('Cover page'!$B$6,Currecny_M!$A$1:$P$10,MATCH(Database!C9322,Currecny_M!$A$1:$P$1,0),FALSE)</f>
        <v>2.9530799999999999</v>
      </c>
      <c r="N9322" s="6" t="str">
        <f>VLOOKUP(B9322,Master!$A$2:$C$11,3,FALSE)</f>
        <v>USD</v>
      </c>
      <c r="O9322" s="6" t="str">
        <f>VLOOKUP(B9322,Master!$A$2:$C$11,2,FALSE)</f>
        <v>America</v>
      </c>
      <c r="Q9322" s="39" t="str">
        <f>VLOOKUP(D9322,GL_Master!$A$1:$D$80,2,FALSE)</f>
        <v>PL</v>
      </c>
      <c r="R9322" s="39" t="str">
        <f>VLOOKUP(D9322,GL_Master!$A$1:$D$80,3,FALSE)</f>
        <v>Legal &amp; Professional expenses</v>
      </c>
      <c r="S9322" s="39" t="str">
        <f>VLOOKUP(D9322,GL_Master!$A$1:$D$80,4,FALSE)</f>
        <v>Professional Fees - Others</v>
      </c>
    </row>
    <row r="9323" spans="1:19" x14ac:dyDescent="0.25">
      <c r="A9323" s="39" t="s">
        <v>262</v>
      </c>
      <c r="B9323" s="39" t="s">
        <v>235</v>
      </c>
      <c r="C9323" s="7">
        <v>44228</v>
      </c>
      <c r="D9323" s="39" t="s">
        <v>112</v>
      </c>
      <c r="E9323" s="39">
        <v>354</v>
      </c>
      <c r="F9323" s="82">
        <f t="shared" si="435"/>
        <v>0.35399999999999998</v>
      </c>
      <c r="G9323" s="39">
        <f>VLOOKUP(N9323,Currecny_M!$A$1:$P$10,2,FALSE)</f>
        <v>75</v>
      </c>
      <c r="H9323" s="39">
        <f>MATCH(C9323,Currecny_M!$A$1:$P$1,0)</f>
        <v>12</v>
      </c>
      <c r="I9323" s="39">
        <f>VLOOKUP(N9323,Currecny_M!$A$1:$P$10,MATCH(Database!C9323,Currecny_M!$A$1:$P$1,0),FALSE)</f>
        <v>82.85</v>
      </c>
      <c r="J9323" s="82">
        <f t="shared" si="436"/>
        <v>29.328899999999997</v>
      </c>
      <c r="K9323" s="39">
        <f>VLOOKUP('Cover page'!$B$6,Currecny_M!$A$1:$P$10,MATCH(Database!C9323,Currecny_M!$A$1:$P$1,0),FALSE)</f>
        <v>1</v>
      </c>
      <c r="L9323" s="82">
        <f t="shared" si="437"/>
        <v>29.328899999999997</v>
      </c>
      <c r="M9323" s="82">
        <f>((E9323/$F$1)*VLOOKUP(N9323,Currecny_M!$A$1:$P$10,MATCH(Database!C9323,Currecny_M!$A$1:$P$1,0),FALSE))/VLOOKUP('Cover page'!$B$6,Currecny_M!$A$1:$P$10,MATCH(Database!C9323,Currecny_M!$A$1:$P$1,0),FALSE)</f>
        <v>29.328899999999997</v>
      </c>
      <c r="N9323" s="6" t="str">
        <f>VLOOKUP(B9323,Master!$A$2:$C$11,3,FALSE)</f>
        <v>USD</v>
      </c>
      <c r="O9323" s="6" t="str">
        <f>VLOOKUP(B9323,Master!$A$2:$C$11,2,FALSE)</f>
        <v>America</v>
      </c>
      <c r="Q9323" s="39" t="str">
        <f>VLOOKUP(D9323,GL_Master!$A$1:$D$80,2,FALSE)</f>
        <v>PL</v>
      </c>
      <c r="R9323" s="39" t="str">
        <f>VLOOKUP(D9323,GL_Master!$A$1:$D$80,3,FALSE)</f>
        <v>Finance Cost</v>
      </c>
      <c r="S9323" s="39" t="str">
        <f>VLOOKUP(D9323,GL_Master!$A$1:$D$80,4,FALSE)</f>
        <v>Interest expense</v>
      </c>
    </row>
    <row r="9324" spans="1:19" x14ac:dyDescent="0.25">
      <c r="A9324" s="39" t="s">
        <v>262</v>
      </c>
      <c r="B9324" s="39" t="s">
        <v>235</v>
      </c>
      <c r="C9324" s="7">
        <v>44228</v>
      </c>
      <c r="D9324" s="39" t="s">
        <v>25</v>
      </c>
      <c r="E9324" s="39">
        <v>3276</v>
      </c>
      <c r="F9324" s="82">
        <f t="shared" si="435"/>
        <v>3.2759999999999998</v>
      </c>
      <c r="G9324" s="39">
        <f>VLOOKUP(N9324,Currecny_M!$A$1:$P$10,2,FALSE)</f>
        <v>75</v>
      </c>
      <c r="H9324" s="39">
        <f>MATCH(C9324,Currecny_M!$A$1:$P$1,0)</f>
        <v>12</v>
      </c>
      <c r="I9324" s="39">
        <f>VLOOKUP(N9324,Currecny_M!$A$1:$P$10,MATCH(Database!C9324,Currecny_M!$A$1:$P$1,0),FALSE)</f>
        <v>82.85</v>
      </c>
      <c r="J9324" s="82">
        <f t="shared" si="436"/>
        <v>271.41659999999996</v>
      </c>
      <c r="K9324" s="39">
        <f>VLOOKUP('Cover page'!$B$6,Currecny_M!$A$1:$P$10,MATCH(Database!C9324,Currecny_M!$A$1:$P$1,0),FALSE)</f>
        <v>1</v>
      </c>
      <c r="L9324" s="82">
        <f t="shared" si="437"/>
        <v>271.41659999999996</v>
      </c>
      <c r="M9324" s="82">
        <f>((E9324/$F$1)*VLOOKUP(N9324,Currecny_M!$A$1:$P$10,MATCH(Database!C9324,Currecny_M!$A$1:$P$1,0),FALSE))/VLOOKUP('Cover page'!$B$6,Currecny_M!$A$1:$P$10,MATCH(Database!C9324,Currecny_M!$A$1:$P$1,0),FALSE)</f>
        <v>271.41659999999996</v>
      </c>
      <c r="N9324" s="6" t="str">
        <f>VLOOKUP(B9324,Master!$A$2:$C$11,3,FALSE)</f>
        <v>USD</v>
      </c>
      <c r="O9324" s="6" t="str">
        <f>VLOOKUP(B9324,Master!$A$2:$C$11,2,FALSE)</f>
        <v>America</v>
      </c>
      <c r="Q9324" s="39" t="str">
        <f>VLOOKUP(D9324,GL_Master!$A$1:$D$80,2,FALSE)</f>
        <v>PL</v>
      </c>
      <c r="R9324" s="39" t="str">
        <f>VLOOKUP(D9324,GL_Master!$A$1:$D$80,3,FALSE)</f>
        <v>Depreciation</v>
      </c>
      <c r="S9324" s="39" t="str">
        <f>VLOOKUP(D9324,GL_Master!$A$1:$D$80,4,FALSE)</f>
        <v>Depreciation</v>
      </c>
    </row>
    <row r="9325" spans="1:19" x14ac:dyDescent="0.25">
      <c r="A9325" s="39" t="s">
        <v>262</v>
      </c>
      <c r="B9325" s="39" t="s">
        <v>235</v>
      </c>
      <c r="C9325" s="7">
        <v>44228</v>
      </c>
      <c r="D9325" s="39" t="s">
        <v>51</v>
      </c>
      <c r="E9325" s="39">
        <v>-34667</v>
      </c>
      <c r="F9325" s="82">
        <f t="shared" si="435"/>
        <v>-34.667000000000002</v>
      </c>
      <c r="G9325" s="39">
        <f>VLOOKUP(N9325,Currecny_M!$A$1:$P$10,2,FALSE)</f>
        <v>75</v>
      </c>
      <c r="H9325" s="39">
        <f>MATCH(C9325,Currecny_M!$A$1:$P$1,0)</f>
        <v>12</v>
      </c>
      <c r="I9325" s="39">
        <f>VLOOKUP(N9325,Currecny_M!$A$1:$P$10,MATCH(Database!C9325,Currecny_M!$A$1:$P$1,0),FALSE)</f>
        <v>82.85</v>
      </c>
      <c r="J9325" s="82">
        <f t="shared" si="436"/>
        <v>-2872.16095</v>
      </c>
      <c r="K9325" s="39">
        <f>VLOOKUP('Cover page'!$B$6,Currecny_M!$A$1:$P$10,MATCH(Database!C9325,Currecny_M!$A$1:$P$1,0),FALSE)</f>
        <v>1</v>
      </c>
      <c r="L9325" s="82">
        <f t="shared" si="437"/>
        <v>-2872.16095</v>
      </c>
      <c r="M9325" s="82">
        <f>((E9325/$F$1)*VLOOKUP(N9325,Currecny_M!$A$1:$P$10,MATCH(Database!C9325,Currecny_M!$A$1:$P$1,0),FALSE))/VLOOKUP('Cover page'!$B$6,Currecny_M!$A$1:$P$10,MATCH(Database!C9325,Currecny_M!$A$1:$P$1,0),FALSE)</f>
        <v>-2872.16095</v>
      </c>
      <c r="N9325" s="6" t="str">
        <f>VLOOKUP(B9325,Master!$A$2:$C$11,3,FALSE)</f>
        <v>USD</v>
      </c>
      <c r="O9325" s="6" t="str">
        <f>VLOOKUP(B9325,Master!$A$2:$C$11,2,FALSE)</f>
        <v>America</v>
      </c>
      <c r="Q9325" s="39" t="str">
        <f>VLOOKUP(D9325,GL_Master!$A$1:$D$80,2,FALSE)</f>
        <v>BS</v>
      </c>
      <c r="R9325" s="39" t="str">
        <f>VLOOKUP(D9325,GL_Master!$A$1:$D$80,3,FALSE)</f>
        <v>Share Capital</v>
      </c>
      <c r="S9325" s="39" t="str">
        <f>VLOOKUP(D9325,GL_Master!$A$1:$D$80,4,FALSE)</f>
        <v>Equity shares</v>
      </c>
    </row>
    <row r="9326" spans="1:19" x14ac:dyDescent="0.25">
      <c r="A9326" s="39" t="s">
        <v>262</v>
      </c>
      <c r="B9326" s="39" t="s">
        <v>235</v>
      </c>
      <c r="C9326" s="7">
        <v>44228</v>
      </c>
      <c r="D9326" s="39" t="s">
        <v>52</v>
      </c>
      <c r="E9326" s="39">
        <v>-66421</v>
      </c>
      <c r="F9326" s="82">
        <f t="shared" si="435"/>
        <v>-66.421000000000006</v>
      </c>
      <c r="G9326" s="39">
        <f>VLOOKUP(N9326,Currecny_M!$A$1:$P$10,2,FALSE)</f>
        <v>75</v>
      </c>
      <c r="H9326" s="39">
        <f>MATCH(C9326,Currecny_M!$A$1:$P$1,0)</f>
        <v>12</v>
      </c>
      <c r="I9326" s="39">
        <f>VLOOKUP(N9326,Currecny_M!$A$1:$P$10,MATCH(Database!C9326,Currecny_M!$A$1:$P$1,0),FALSE)</f>
        <v>82.85</v>
      </c>
      <c r="J9326" s="82">
        <f t="shared" si="436"/>
        <v>-5502.9798499999997</v>
      </c>
      <c r="K9326" s="39">
        <f>VLOOKUP('Cover page'!$B$6,Currecny_M!$A$1:$P$10,MATCH(Database!C9326,Currecny_M!$A$1:$P$1,0),FALSE)</f>
        <v>1</v>
      </c>
      <c r="L9326" s="82">
        <f t="shared" si="437"/>
        <v>-5502.9798499999997</v>
      </c>
      <c r="M9326" s="82">
        <f>((E9326/$F$1)*VLOOKUP(N9326,Currecny_M!$A$1:$P$10,MATCH(Database!C9326,Currecny_M!$A$1:$P$1,0),FALSE))/VLOOKUP('Cover page'!$B$6,Currecny_M!$A$1:$P$10,MATCH(Database!C9326,Currecny_M!$A$1:$P$1,0),FALSE)</f>
        <v>-5502.9798499999997</v>
      </c>
      <c r="N9326" s="6" t="str">
        <f>VLOOKUP(B9326,Master!$A$2:$C$11,3,FALSE)</f>
        <v>USD</v>
      </c>
      <c r="O9326" s="6" t="str">
        <f>VLOOKUP(B9326,Master!$A$2:$C$11,2,FALSE)</f>
        <v>America</v>
      </c>
      <c r="Q9326" s="39" t="str">
        <f>VLOOKUP(D9326,GL_Master!$A$1:$D$80,2,FALSE)</f>
        <v>BS</v>
      </c>
      <c r="R9326" s="39" t="str">
        <f>VLOOKUP(D9326,GL_Master!$A$1:$D$80,3,FALSE)</f>
        <v>Reserve and Surplus</v>
      </c>
      <c r="S9326" s="39" t="str">
        <f>VLOOKUP(D9326,GL_Master!$A$1:$D$80,4,FALSE)</f>
        <v>Reserves at the commencement of the year</v>
      </c>
    </row>
    <row r="9327" spans="1:19" x14ac:dyDescent="0.25">
      <c r="A9327" s="39" t="s">
        <v>262</v>
      </c>
      <c r="B9327" s="39" t="s">
        <v>235</v>
      </c>
      <c r="C9327" s="7">
        <v>44228</v>
      </c>
      <c r="D9327" s="39" t="s">
        <v>53</v>
      </c>
      <c r="E9327" s="39">
        <v>-26485</v>
      </c>
      <c r="F9327" s="82">
        <f t="shared" si="435"/>
        <v>-26.484999999999999</v>
      </c>
      <c r="G9327" s="39">
        <f>VLOOKUP(N9327,Currecny_M!$A$1:$P$10,2,FALSE)</f>
        <v>75</v>
      </c>
      <c r="H9327" s="39">
        <f>MATCH(C9327,Currecny_M!$A$1:$P$1,0)</f>
        <v>12</v>
      </c>
      <c r="I9327" s="39">
        <f>VLOOKUP(N9327,Currecny_M!$A$1:$P$10,MATCH(Database!C9327,Currecny_M!$A$1:$P$1,0),FALSE)</f>
        <v>82.85</v>
      </c>
      <c r="J9327" s="82">
        <f t="shared" si="436"/>
        <v>-2194.2822499999997</v>
      </c>
      <c r="K9327" s="39">
        <f>VLOOKUP('Cover page'!$B$6,Currecny_M!$A$1:$P$10,MATCH(Database!C9327,Currecny_M!$A$1:$P$1,0),FALSE)</f>
        <v>1</v>
      </c>
      <c r="L9327" s="82">
        <f t="shared" si="437"/>
        <v>-2194.2822499999997</v>
      </c>
      <c r="M9327" s="82">
        <f>((E9327/$F$1)*VLOOKUP(N9327,Currecny_M!$A$1:$P$10,MATCH(Database!C9327,Currecny_M!$A$1:$P$1,0),FALSE))/VLOOKUP('Cover page'!$B$6,Currecny_M!$A$1:$P$10,MATCH(Database!C9327,Currecny_M!$A$1:$P$1,0),FALSE)</f>
        <v>-2194.2822499999997</v>
      </c>
      <c r="N9327" s="6" t="str">
        <f>VLOOKUP(B9327,Master!$A$2:$C$11,3,FALSE)</f>
        <v>USD</v>
      </c>
      <c r="O9327" s="6" t="str">
        <f>VLOOKUP(B9327,Master!$A$2:$C$11,2,FALSE)</f>
        <v>America</v>
      </c>
      <c r="Q9327" s="39" t="str">
        <f>VLOOKUP(D9327,GL_Master!$A$1:$D$80,2,FALSE)</f>
        <v>BS</v>
      </c>
      <c r="R9327" s="39" t="str">
        <f>VLOOKUP(D9327,GL_Master!$A$1:$D$80,3,FALSE)</f>
        <v>Loan Fund</v>
      </c>
      <c r="S9327" s="39" t="str">
        <f>VLOOKUP(D9327,GL_Master!$A$1:$D$80,4,FALSE)</f>
        <v>Term Loan</v>
      </c>
    </row>
    <row r="9328" spans="1:19" x14ac:dyDescent="0.25">
      <c r="A9328" s="39" t="s">
        <v>262</v>
      </c>
      <c r="B9328" s="39" t="s">
        <v>235</v>
      </c>
      <c r="C9328" s="7">
        <v>44228</v>
      </c>
      <c r="D9328" s="39" t="s">
        <v>54</v>
      </c>
      <c r="E9328" s="39">
        <v>70</v>
      </c>
      <c r="F9328" s="82">
        <f t="shared" si="435"/>
        <v>7.0000000000000007E-2</v>
      </c>
      <c r="G9328" s="39">
        <f>VLOOKUP(N9328,Currecny_M!$A$1:$P$10,2,FALSE)</f>
        <v>75</v>
      </c>
      <c r="H9328" s="39">
        <f>MATCH(C9328,Currecny_M!$A$1:$P$1,0)</f>
        <v>12</v>
      </c>
      <c r="I9328" s="39">
        <f>VLOOKUP(N9328,Currecny_M!$A$1:$P$10,MATCH(Database!C9328,Currecny_M!$A$1:$P$1,0),FALSE)</f>
        <v>82.85</v>
      </c>
      <c r="J9328" s="82">
        <f t="shared" si="436"/>
        <v>5.7995000000000001</v>
      </c>
      <c r="K9328" s="39">
        <f>VLOOKUP('Cover page'!$B$6,Currecny_M!$A$1:$P$10,MATCH(Database!C9328,Currecny_M!$A$1:$P$1,0),FALSE)</f>
        <v>1</v>
      </c>
      <c r="L9328" s="82">
        <f t="shared" si="437"/>
        <v>5.7995000000000001</v>
      </c>
      <c r="M9328" s="82">
        <f>((E9328/$F$1)*VLOOKUP(N9328,Currecny_M!$A$1:$P$10,MATCH(Database!C9328,Currecny_M!$A$1:$P$1,0),FALSE))/VLOOKUP('Cover page'!$B$6,Currecny_M!$A$1:$P$10,MATCH(Database!C9328,Currecny_M!$A$1:$P$1,0),FALSE)</f>
        <v>5.7995000000000001</v>
      </c>
      <c r="N9328" s="6" t="str">
        <f>VLOOKUP(B9328,Master!$A$2:$C$11,3,FALSE)</f>
        <v>USD</v>
      </c>
      <c r="O9328" s="6" t="str">
        <f>VLOOKUP(B9328,Master!$A$2:$C$11,2,FALSE)</f>
        <v>America</v>
      </c>
      <c r="Q9328" s="39" t="str">
        <f>VLOOKUP(D9328,GL_Master!$A$1:$D$80,2,FALSE)</f>
        <v>BS</v>
      </c>
      <c r="R9328" s="39" t="str">
        <f>VLOOKUP(D9328,GL_Master!$A$1:$D$80,3,FALSE)</f>
        <v>Trade Payables</v>
      </c>
      <c r="S9328" s="39" t="str">
        <f>VLOOKUP(D9328,GL_Master!$A$1:$D$80,4,FALSE)</f>
        <v>Trade payable</v>
      </c>
    </row>
    <row r="9329" spans="1:19" x14ac:dyDescent="0.25">
      <c r="A9329" s="39" t="s">
        <v>262</v>
      </c>
      <c r="B9329" s="39" t="s">
        <v>235</v>
      </c>
      <c r="C9329" s="7">
        <v>44228</v>
      </c>
      <c r="D9329" s="39" t="s">
        <v>34</v>
      </c>
      <c r="E9329" s="39">
        <v>-1927</v>
      </c>
      <c r="F9329" s="82">
        <f t="shared" si="435"/>
        <v>-1.927</v>
      </c>
      <c r="G9329" s="39">
        <f>VLOOKUP(N9329,Currecny_M!$A$1:$P$10,2,FALSE)</f>
        <v>75</v>
      </c>
      <c r="H9329" s="39">
        <f>MATCH(C9329,Currecny_M!$A$1:$P$1,0)</f>
        <v>12</v>
      </c>
      <c r="I9329" s="39">
        <f>VLOOKUP(N9329,Currecny_M!$A$1:$P$10,MATCH(Database!C9329,Currecny_M!$A$1:$P$1,0),FALSE)</f>
        <v>82.85</v>
      </c>
      <c r="J9329" s="82">
        <f t="shared" si="436"/>
        <v>-159.65195</v>
      </c>
      <c r="K9329" s="39">
        <f>VLOOKUP('Cover page'!$B$6,Currecny_M!$A$1:$P$10,MATCH(Database!C9329,Currecny_M!$A$1:$P$1,0),FALSE)</f>
        <v>1</v>
      </c>
      <c r="L9329" s="82">
        <f t="shared" si="437"/>
        <v>-159.65195</v>
      </c>
      <c r="M9329" s="82">
        <f>((E9329/$F$1)*VLOOKUP(N9329,Currecny_M!$A$1:$P$10,MATCH(Database!C9329,Currecny_M!$A$1:$P$1,0),FALSE))/VLOOKUP('Cover page'!$B$6,Currecny_M!$A$1:$P$10,MATCH(Database!C9329,Currecny_M!$A$1:$P$1,0),FALSE)</f>
        <v>-159.65195</v>
      </c>
      <c r="N9329" s="6" t="str">
        <f>VLOOKUP(B9329,Master!$A$2:$C$11,3,FALSE)</f>
        <v>USD</v>
      </c>
      <c r="O9329" s="6" t="str">
        <f>VLOOKUP(B9329,Master!$A$2:$C$11,2,FALSE)</f>
        <v>America</v>
      </c>
      <c r="Q9329" s="39" t="str">
        <f>VLOOKUP(D9329,GL_Master!$A$1:$D$80,2,FALSE)</f>
        <v>BS</v>
      </c>
      <c r="R9329" s="39" t="str">
        <f>VLOOKUP(D9329,GL_Master!$A$1:$D$80,3,FALSE)</f>
        <v>Provisions</v>
      </c>
      <c r="S9329" s="39" t="str">
        <f>VLOOKUP(D9329,GL_Master!$A$1:$D$80,4,FALSE)</f>
        <v>Expenses payables</v>
      </c>
    </row>
    <row r="9330" spans="1:19" x14ac:dyDescent="0.25">
      <c r="A9330" s="39" t="s">
        <v>262</v>
      </c>
      <c r="B9330" s="39" t="s">
        <v>235</v>
      </c>
      <c r="C9330" s="7">
        <v>44228</v>
      </c>
      <c r="D9330" s="39" t="s">
        <v>18</v>
      </c>
      <c r="E9330" s="39">
        <v>-1171</v>
      </c>
      <c r="F9330" s="82">
        <f t="shared" si="435"/>
        <v>-1.171</v>
      </c>
      <c r="G9330" s="39">
        <f>VLOOKUP(N9330,Currecny_M!$A$1:$P$10,2,FALSE)</f>
        <v>75</v>
      </c>
      <c r="H9330" s="39">
        <f>MATCH(C9330,Currecny_M!$A$1:$P$1,0)</f>
        <v>12</v>
      </c>
      <c r="I9330" s="39">
        <f>VLOOKUP(N9330,Currecny_M!$A$1:$P$10,MATCH(Database!C9330,Currecny_M!$A$1:$P$1,0),FALSE)</f>
        <v>82.85</v>
      </c>
      <c r="J9330" s="82">
        <f t="shared" si="436"/>
        <v>-97.017349999999993</v>
      </c>
      <c r="K9330" s="39">
        <f>VLOOKUP('Cover page'!$B$6,Currecny_M!$A$1:$P$10,MATCH(Database!C9330,Currecny_M!$A$1:$P$1,0),FALSE)</f>
        <v>1</v>
      </c>
      <c r="L9330" s="82">
        <f t="shared" si="437"/>
        <v>-97.017349999999993</v>
      </c>
      <c r="M9330" s="82">
        <f>((E9330/$F$1)*VLOOKUP(N9330,Currecny_M!$A$1:$P$10,MATCH(Database!C9330,Currecny_M!$A$1:$P$1,0),FALSE))/VLOOKUP('Cover page'!$B$6,Currecny_M!$A$1:$P$10,MATCH(Database!C9330,Currecny_M!$A$1:$P$1,0),FALSE)</f>
        <v>-97.017349999999993</v>
      </c>
      <c r="N9330" s="6" t="str">
        <f>VLOOKUP(B9330,Master!$A$2:$C$11,3,FALSE)</f>
        <v>USD</v>
      </c>
      <c r="O9330" s="6" t="str">
        <f>VLOOKUP(B9330,Master!$A$2:$C$11,2,FALSE)</f>
        <v>America</v>
      </c>
      <c r="Q9330" s="39" t="str">
        <f>VLOOKUP(D9330,GL_Master!$A$1:$D$80,2,FALSE)</f>
        <v>BS</v>
      </c>
      <c r="R9330" s="39" t="str">
        <f>VLOOKUP(D9330,GL_Master!$A$1:$D$80,3,FALSE)</f>
        <v>Other current liabilities</v>
      </c>
      <c r="S9330" s="39" t="str">
        <f>VLOOKUP(D9330,GL_Master!$A$1:$D$80,4,FALSE)</f>
        <v>Employee related liabilities</v>
      </c>
    </row>
    <row r="9331" spans="1:19" x14ac:dyDescent="0.25">
      <c r="A9331" s="39" t="s">
        <v>262</v>
      </c>
      <c r="B9331" s="39" t="s">
        <v>235</v>
      </c>
      <c r="C9331" s="7">
        <v>44228</v>
      </c>
      <c r="D9331" s="39" t="s">
        <v>55</v>
      </c>
      <c r="E9331" s="39">
        <v>-140</v>
      </c>
      <c r="F9331" s="82">
        <f t="shared" si="435"/>
        <v>-0.14000000000000001</v>
      </c>
      <c r="G9331" s="39">
        <f>VLOOKUP(N9331,Currecny_M!$A$1:$P$10,2,FALSE)</f>
        <v>75</v>
      </c>
      <c r="H9331" s="39">
        <f>MATCH(C9331,Currecny_M!$A$1:$P$1,0)</f>
        <v>12</v>
      </c>
      <c r="I9331" s="39">
        <f>VLOOKUP(N9331,Currecny_M!$A$1:$P$10,MATCH(Database!C9331,Currecny_M!$A$1:$P$1,0),FALSE)</f>
        <v>82.85</v>
      </c>
      <c r="J9331" s="82">
        <f t="shared" si="436"/>
        <v>-11.599</v>
      </c>
      <c r="K9331" s="39">
        <f>VLOOKUP('Cover page'!$B$6,Currecny_M!$A$1:$P$10,MATCH(Database!C9331,Currecny_M!$A$1:$P$1,0),FALSE)</f>
        <v>1</v>
      </c>
      <c r="L9331" s="82">
        <f t="shared" si="437"/>
        <v>-11.599</v>
      </c>
      <c r="M9331" s="82">
        <f>((E9331/$F$1)*VLOOKUP(N9331,Currecny_M!$A$1:$P$10,MATCH(Database!C9331,Currecny_M!$A$1:$P$1,0),FALSE))/VLOOKUP('Cover page'!$B$6,Currecny_M!$A$1:$P$10,MATCH(Database!C9331,Currecny_M!$A$1:$P$1,0),FALSE)</f>
        <v>-11.599</v>
      </c>
      <c r="N9331" s="6" t="str">
        <f>VLOOKUP(B9331,Master!$A$2:$C$11,3,FALSE)</f>
        <v>USD</v>
      </c>
      <c r="O9331" s="6" t="str">
        <f>VLOOKUP(B9331,Master!$A$2:$C$11,2,FALSE)</f>
        <v>America</v>
      </c>
      <c r="Q9331" s="39" t="str">
        <f>VLOOKUP(D9331,GL_Master!$A$1:$D$80,2,FALSE)</f>
        <v>BS</v>
      </c>
      <c r="R9331" s="39" t="str">
        <f>VLOOKUP(D9331,GL_Master!$A$1:$D$80,3,FALSE)</f>
        <v>Other current liabilities</v>
      </c>
      <c r="S9331" s="39" t="str">
        <f>VLOOKUP(D9331,GL_Master!$A$1:$D$80,4,FALSE)</f>
        <v>Security deposit received</v>
      </c>
    </row>
    <row r="9332" spans="1:19" x14ac:dyDescent="0.25">
      <c r="A9332" s="39" t="s">
        <v>262</v>
      </c>
      <c r="B9332" s="39" t="s">
        <v>235</v>
      </c>
      <c r="C9332" s="7">
        <v>44228</v>
      </c>
      <c r="D9332" s="39" t="s">
        <v>56</v>
      </c>
      <c r="E9332" s="39">
        <v>-38</v>
      </c>
      <c r="F9332" s="82">
        <f t="shared" si="435"/>
        <v>-3.7999999999999999E-2</v>
      </c>
      <c r="G9332" s="39">
        <f>VLOOKUP(N9332,Currecny_M!$A$1:$P$10,2,FALSE)</f>
        <v>75</v>
      </c>
      <c r="H9332" s="39">
        <f>MATCH(C9332,Currecny_M!$A$1:$P$1,0)</f>
        <v>12</v>
      </c>
      <c r="I9332" s="39">
        <f>VLOOKUP(N9332,Currecny_M!$A$1:$P$10,MATCH(Database!C9332,Currecny_M!$A$1:$P$1,0),FALSE)</f>
        <v>82.85</v>
      </c>
      <c r="J9332" s="82">
        <f t="shared" si="436"/>
        <v>-3.1482999999999999</v>
      </c>
      <c r="K9332" s="39">
        <f>VLOOKUP('Cover page'!$B$6,Currecny_M!$A$1:$P$10,MATCH(Database!C9332,Currecny_M!$A$1:$P$1,0),FALSE)</f>
        <v>1</v>
      </c>
      <c r="L9332" s="82">
        <f t="shared" si="437"/>
        <v>-3.1482999999999999</v>
      </c>
      <c r="M9332" s="82">
        <f>((E9332/$F$1)*VLOOKUP(N9332,Currecny_M!$A$1:$P$10,MATCH(Database!C9332,Currecny_M!$A$1:$P$1,0),FALSE))/VLOOKUP('Cover page'!$B$6,Currecny_M!$A$1:$P$10,MATCH(Database!C9332,Currecny_M!$A$1:$P$1,0),FALSE)</f>
        <v>-3.1482999999999999</v>
      </c>
      <c r="N9332" s="6" t="str">
        <f>VLOOKUP(B9332,Master!$A$2:$C$11,3,FALSE)</f>
        <v>USD</v>
      </c>
      <c r="O9332" s="6" t="str">
        <f>VLOOKUP(B9332,Master!$A$2:$C$11,2,FALSE)</f>
        <v>America</v>
      </c>
      <c r="Q9332" s="39" t="str">
        <f>VLOOKUP(D9332,GL_Master!$A$1:$D$80,2,FALSE)</f>
        <v>BS</v>
      </c>
      <c r="R9332" s="39" t="str">
        <f>VLOOKUP(D9332,GL_Master!$A$1:$D$80,3,FALSE)</f>
        <v>Other Tax Payables</v>
      </c>
      <c r="S9332" s="39" t="str">
        <f>VLOOKUP(D9332,GL_Master!$A$1:$D$80,4,FALSE)</f>
        <v>Tax deducted at source payable</v>
      </c>
    </row>
    <row r="9333" spans="1:19" x14ac:dyDescent="0.25">
      <c r="A9333" s="39" t="s">
        <v>262</v>
      </c>
      <c r="B9333" s="39" t="s">
        <v>235</v>
      </c>
      <c r="C9333" s="7">
        <v>44228</v>
      </c>
      <c r="D9333" s="39" t="s">
        <v>57</v>
      </c>
      <c r="E9333" s="39">
        <v>-343</v>
      </c>
      <c r="F9333" s="82">
        <f t="shared" si="435"/>
        <v>-0.34300000000000003</v>
      </c>
      <c r="G9333" s="39">
        <f>VLOOKUP(N9333,Currecny_M!$A$1:$P$10,2,FALSE)</f>
        <v>75</v>
      </c>
      <c r="H9333" s="39">
        <f>MATCH(C9333,Currecny_M!$A$1:$P$1,0)</f>
        <v>12</v>
      </c>
      <c r="I9333" s="39">
        <f>VLOOKUP(N9333,Currecny_M!$A$1:$P$10,MATCH(Database!C9333,Currecny_M!$A$1:$P$1,0),FALSE)</f>
        <v>82.85</v>
      </c>
      <c r="J9333" s="82">
        <f t="shared" si="436"/>
        <v>-28.417549999999999</v>
      </c>
      <c r="K9333" s="39">
        <f>VLOOKUP('Cover page'!$B$6,Currecny_M!$A$1:$P$10,MATCH(Database!C9333,Currecny_M!$A$1:$P$1,0),FALSE)</f>
        <v>1</v>
      </c>
      <c r="L9333" s="82">
        <f t="shared" si="437"/>
        <v>-28.417549999999999</v>
      </c>
      <c r="M9333" s="82">
        <f>((E9333/$F$1)*VLOOKUP(N9333,Currecny_M!$A$1:$P$10,MATCH(Database!C9333,Currecny_M!$A$1:$P$1,0),FALSE))/VLOOKUP('Cover page'!$B$6,Currecny_M!$A$1:$P$10,MATCH(Database!C9333,Currecny_M!$A$1:$P$1,0),FALSE)</f>
        <v>-28.417549999999999</v>
      </c>
      <c r="N9333" s="6" t="str">
        <f>VLOOKUP(B9333,Master!$A$2:$C$11,3,FALSE)</f>
        <v>USD</v>
      </c>
      <c r="O9333" s="6" t="str">
        <f>VLOOKUP(B9333,Master!$A$2:$C$11,2,FALSE)</f>
        <v>America</v>
      </c>
      <c r="Q9333" s="39" t="str">
        <f>VLOOKUP(D9333,GL_Master!$A$1:$D$80,2,FALSE)</f>
        <v>BS</v>
      </c>
      <c r="R9333" s="39" t="str">
        <f>VLOOKUP(D9333,GL_Master!$A$1:$D$80,3,FALSE)</f>
        <v>Other Tax Payables</v>
      </c>
      <c r="S9333" s="39" t="str">
        <f>VLOOKUP(D9333,GL_Master!$A$1:$D$80,4,FALSE)</f>
        <v>Tax deducted at source payable</v>
      </c>
    </row>
    <row r="9334" spans="1:19" x14ac:dyDescent="0.25">
      <c r="A9334" s="39" t="s">
        <v>262</v>
      </c>
      <c r="B9334" s="39" t="s">
        <v>235</v>
      </c>
      <c r="C9334" s="7">
        <v>44228</v>
      </c>
      <c r="D9334" s="39" t="s">
        <v>58</v>
      </c>
      <c r="E9334" s="39">
        <v>-2404</v>
      </c>
      <c r="F9334" s="82">
        <f t="shared" si="435"/>
        <v>-2.4039999999999999</v>
      </c>
      <c r="G9334" s="39">
        <f>VLOOKUP(N9334,Currecny_M!$A$1:$P$10,2,FALSE)</f>
        <v>75</v>
      </c>
      <c r="H9334" s="39">
        <f>MATCH(C9334,Currecny_M!$A$1:$P$1,0)</f>
        <v>12</v>
      </c>
      <c r="I9334" s="39">
        <f>VLOOKUP(N9334,Currecny_M!$A$1:$P$10,MATCH(Database!C9334,Currecny_M!$A$1:$P$1,0),FALSE)</f>
        <v>82.85</v>
      </c>
      <c r="J9334" s="82">
        <f t="shared" si="436"/>
        <v>-199.17139999999998</v>
      </c>
      <c r="K9334" s="39">
        <f>VLOOKUP('Cover page'!$B$6,Currecny_M!$A$1:$P$10,MATCH(Database!C9334,Currecny_M!$A$1:$P$1,0),FALSE)</f>
        <v>1</v>
      </c>
      <c r="L9334" s="82">
        <f t="shared" si="437"/>
        <v>-199.17139999999998</v>
      </c>
      <c r="M9334" s="82">
        <f>((E9334/$F$1)*VLOOKUP(N9334,Currecny_M!$A$1:$P$10,MATCH(Database!C9334,Currecny_M!$A$1:$P$1,0),FALSE))/VLOOKUP('Cover page'!$B$6,Currecny_M!$A$1:$P$10,MATCH(Database!C9334,Currecny_M!$A$1:$P$1,0),FALSE)</f>
        <v>-199.17139999999998</v>
      </c>
      <c r="N9334" s="6" t="str">
        <f>VLOOKUP(B9334,Master!$A$2:$C$11,3,FALSE)</f>
        <v>USD</v>
      </c>
      <c r="O9334" s="6" t="str">
        <f>VLOOKUP(B9334,Master!$A$2:$C$11,2,FALSE)</f>
        <v>America</v>
      </c>
      <c r="Q9334" s="39" t="str">
        <f>VLOOKUP(D9334,GL_Master!$A$1:$D$80,2,FALSE)</f>
        <v>BS</v>
      </c>
      <c r="R9334" s="39" t="str">
        <f>VLOOKUP(D9334,GL_Master!$A$1:$D$80,3,FALSE)</f>
        <v>Long-term provisions</v>
      </c>
      <c r="S9334" s="39" t="str">
        <f>VLOOKUP(D9334,GL_Master!$A$1:$D$80,4,FALSE)</f>
        <v>Provision for gratuity</v>
      </c>
    </row>
    <row r="9335" spans="1:19" x14ac:dyDescent="0.25">
      <c r="A9335" s="39" t="s">
        <v>262</v>
      </c>
      <c r="B9335" s="39" t="s">
        <v>235</v>
      </c>
      <c r="C9335" s="7">
        <v>44228</v>
      </c>
      <c r="D9335" s="39" t="s">
        <v>59</v>
      </c>
      <c r="E9335" s="39">
        <v>-1025</v>
      </c>
      <c r="F9335" s="82">
        <f t="shared" si="435"/>
        <v>-1.0249999999999999</v>
      </c>
      <c r="G9335" s="39">
        <f>VLOOKUP(N9335,Currecny_M!$A$1:$P$10,2,FALSE)</f>
        <v>75</v>
      </c>
      <c r="H9335" s="39">
        <f>MATCH(C9335,Currecny_M!$A$1:$P$1,0)</f>
        <v>12</v>
      </c>
      <c r="I9335" s="39">
        <f>VLOOKUP(N9335,Currecny_M!$A$1:$P$10,MATCH(Database!C9335,Currecny_M!$A$1:$P$1,0),FALSE)</f>
        <v>82.85</v>
      </c>
      <c r="J9335" s="82">
        <f t="shared" si="436"/>
        <v>-84.921249999999986</v>
      </c>
      <c r="K9335" s="39">
        <f>VLOOKUP('Cover page'!$B$6,Currecny_M!$A$1:$P$10,MATCH(Database!C9335,Currecny_M!$A$1:$P$1,0),FALSE)</f>
        <v>1</v>
      </c>
      <c r="L9335" s="82">
        <f t="shared" si="437"/>
        <v>-84.921249999999986</v>
      </c>
      <c r="M9335" s="82">
        <f>((E9335/$F$1)*VLOOKUP(N9335,Currecny_M!$A$1:$P$10,MATCH(Database!C9335,Currecny_M!$A$1:$P$1,0),FALSE))/VLOOKUP('Cover page'!$B$6,Currecny_M!$A$1:$P$10,MATCH(Database!C9335,Currecny_M!$A$1:$P$1,0),FALSE)</f>
        <v>-84.921249999999986</v>
      </c>
      <c r="N9335" s="6" t="str">
        <f>VLOOKUP(B9335,Master!$A$2:$C$11,3,FALSE)</f>
        <v>USD</v>
      </c>
      <c r="O9335" s="6" t="str">
        <f>VLOOKUP(B9335,Master!$A$2:$C$11,2,FALSE)</f>
        <v>America</v>
      </c>
      <c r="Q9335" s="39" t="str">
        <f>VLOOKUP(D9335,GL_Master!$A$1:$D$80,2,FALSE)</f>
        <v>BS</v>
      </c>
      <c r="R9335" s="39" t="str">
        <f>VLOOKUP(D9335,GL_Master!$A$1:$D$80,3,FALSE)</f>
        <v>Long-term provisions</v>
      </c>
      <c r="S9335" s="39" t="str">
        <f>VLOOKUP(D9335,GL_Master!$A$1:$D$80,4,FALSE)</f>
        <v>Provision for leave encashment</v>
      </c>
    </row>
    <row r="9336" spans="1:19" x14ac:dyDescent="0.25">
      <c r="A9336" s="39" t="s">
        <v>262</v>
      </c>
      <c r="B9336" s="39" t="s">
        <v>235</v>
      </c>
      <c r="C9336" s="7">
        <v>44228</v>
      </c>
      <c r="D9336" s="39" t="s">
        <v>60</v>
      </c>
      <c r="E9336" s="39">
        <v>-294</v>
      </c>
      <c r="F9336" s="82">
        <f t="shared" si="435"/>
        <v>-0.29399999999999998</v>
      </c>
      <c r="G9336" s="39">
        <f>VLOOKUP(N9336,Currecny_M!$A$1:$P$10,2,FALSE)</f>
        <v>75</v>
      </c>
      <c r="H9336" s="39">
        <f>MATCH(C9336,Currecny_M!$A$1:$P$1,0)</f>
        <v>12</v>
      </c>
      <c r="I9336" s="39">
        <f>VLOOKUP(N9336,Currecny_M!$A$1:$P$10,MATCH(Database!C9336,Currecny_M!$A$1:$P$1,0),FALSE)</f>
        <v>82.85</v>
      </c>
      <c r="J9336" s="82">
        <f t="shared" si="436"/>
        <v>-24.357899999999997</v>
      </c>
      <c r="K9336" s="39">
        <f>VLOOKUP('Cover page'!$B$6,Currecny_M!$A$1:$P$10,MATCH(Database!C9336,Currecny_M!$A$1:$P$1,0),FALSE)</f>
        <v>1</v>
      </c>
      <c r="L9336" s="82">
        <f t="shared" si="437"/>
        <v>-24.357899999999997</v>
      </c>
      <c r="M9336" s="82">
        <f>((E9336/$F$1)*VLOOKUP(N9336,Currecny_M!$A$1:$P$10,MATCH(Database!C9336,Currecny_M!$A$1:$P$1,0),FALSE))/VLOOKUP('Cover page'!$B$6,Currecny_M!$A$1:$P$10,MATCH(Database!C9336,Currecny_M!$A$1:$P$1,0),FALSE)</f>
        <v>-24.357899999999997</v>
      </c>
      <c r="N9336" s="6" t="str">
        <f>VLOOKUP(B9336,Master!$A$2:$C$11,3,FALSE)</f>
        <v>USD</v>
      </c>
      <c r="O9336" s="6" t="str">
        <f>VLOOKUP(B9336,Master!$A$2:$C$11,2,FALSE)</f>
        <v>America</v>
      </c>
      <c r="Q9336" s="39" t="str">
        <f>VLOOKUP(D9336,GL_Master!$A$1:$D$80,2,FALSE)</f>
        <v>BS</v>
      </c>
      <c r="R9336" s="39" t="str">
        <f>VLOOKUP(D9336,GL_Master!$A$1:$D$80,3,FALSE)</f>
        <v>Trade Payables</v>
      </c>
      <c r="S9336" s="39" t="str">
        <f>VLOOKUP(D9336,GL_Master!$A$1:$D$80,4,FALSE)</f>
        <v>Trade payable</v>
      </c>
    </row>
    <row r="9337" spans="1:19" x14ac:dyDescent="0.25">
      <c r="A9337" s="39" t="s">
        <v>262</v>
      </c>
      <c r="B9337" s="39" t="s">
        <v>235</v>
      </c>
      <c r="C9337" s="7">
        <v>44228</v>
      </c>
      <c r="D9337" s="39" t="s">
        <v>61</v>
      </c>
      <c r="E9337" s="39">
        <v>-3058</v>
      </c>
      <c r="F9337" s="82">
        <f t="shared" si="435"/>
        <v>-3.0579999999999998</v>
      </c>
      <c r="G9337" s="39">
        <f>VLOOKUP(N9337,Currecny_M!$A$1:$P$10,2,FALSE)</f>
        <v>75</v>
      </c>
      <c r="H9337" s="39">
        <f>MATCH(C9337,Currecny_M!$A$1:$P$1,0)</f>
        <v>12</v>
      </c>
      <c r="I9337" s="39">
        <f>VLOOKUP(N9337,Currecny_M!$A$1:$P$10,MATCH(Database!C9337,Currecny_M!$A$1:$P$1,0),FALSE)</f>
        <v>82.85</v>
      </c>
      <c r="J9337" s="82">
        <f t="shared" si="436"/>
        <v>-253.35529999999997</v>
      </c>
      <c r="K9337" s="39">
        <f>VLOOKUP('Cover page'!$B$6,Currecny_M!$A$1:$P$10,MATCH(Database!C9337,Currecny_M!$A$1:$P$1,0),FALSE)</f>
        <v>1</v>
      </c>
      <c r="L9337" s="82">
        <f t="shared" si="437"/>
        <v>-253.35529999999997</v>
      </c>
      <c r="M9337" s="82">
        <f>((E9337/$F$1)*VLOOKUP(N9337,Currecny_M!$A$1:$P$10,MATCH(Database!C9337,Currecny_M!$A$1:$P$1,0),FALSE))/VLOOKUP('Cover page'!$B$6,Currecny_M!$A$1:$P$10,MATCH(Database!C9337,Currecny_M!$A$1:$P$1,0),FALSE)</f>
        <v>-253.35529999999997</v>
      </c>
      <c r="N9337" s="6" t="str">
        <f>VLOOKUP(B9337,Master!$A$2:$C$11,3,FALSE)</f>
        <v>USD</v>
      </c>
      <c r="O9337" s="6" t="str">
        <f>VLOOKUP(B9337,Master!$A$2:$C$11,2,FALSE)</f>
        <v>America</v>
      </c>
      <c r="Q9337" s="39" t="str">
        <f>VLOOKUP(D9337,GL_Master!$A$1:$D$80,2,FALSE)</f>
        <v>BS</v>
      </c>
      <c r="R9337" s="39" t="str">
        <f>VLOOKUP(D9337,GL_Master!$A$1:$D$80,3,FALSE)</f>
        <v>Provisions</v>
      </c>
      <c r="S9337" s="39" t="str">
        <f>VLOOKUP(D9337,GL_Master!$A$1:$D$80,4,FALSE)</f>
        <v>Provision for doubtful assets</v>
      </c>
    </row>
    <row r="9338" spans="1:19" x14ac:dyDescent="0.25">
      <c r="A9338" s="39" t="s">
        <v>262</v>
      </c>
      <c r="B9338" s="39" t="s">
        <v>235</v>
      </c>
      <c r="C9338" s="7">
        <v>44228</v>
      </c>
      <c r="D9338" s="39" t="s">
        <v>62</v>
      </c>
      <c r="E9338" s="39">
        <v>-111</v>
      </c>
      <c r="F9338" s="82">
        <f t="shared" si="435"/>
        <v>-0.111</v>
      </c>
      <c r="G9338" s="39">
        <f>VLOOKUP(N9338,Currecny_M!$A$1:$P$10,2,FALSE)</f>
        <v>75</v>
      </c>
      <c r="H9338" s="39">
        <f>MATCH(C9338,Currecny_M!$A$1:$P$1,0)</f>
        <v>12</v>
      </c>
      <c r="I9338" s="39">
        <f>VLOOKUP(N9338,Currecny_M!$A$1:$P$10,MATCH(Database!C9338,Currecny_M!$A$1:$P$1,0),FALSE)</f>
        <v>82.85</v>
      </c>
      <c r="J9338" s="82">
        <f t="shared" si="436"/>
        <v>-9.1963499999999989</v>
      </c>
      <c r="K9338" s="39">
        <f>VLOOKUP('Cover page'!$B$6,Currecny_M!$A$1:$P$10,MATCH(Database!C9338,Currecny_M!$A$1:$P$1,0),FALSE)</f>
        <v>1</v>
      </c>
      <c r="L9338" s="82">
        <f t="shared" si="437"/>
        <v>-9.1963499999999989</v>
      </c>
      <c r="M9338" s="82">
        <f>((E9338/$F$1)*VLOOKUP(N9338,Currecny_M!$A$1:$P$10,MATCH(Database!C9338,Currecny_M!$A$1:$P$1,0),FALSE))/VLOOKUP('Cover page'!$B$6,Currecny_M!$A$1:$P$10,MATCH(Database!C9338,Currecny_M!$A$1:$P$1,0),FALSE)</f>
        <v>-9.1963499999999989</v>
      </c>
      <c r="N9338" s="6" t="str">
        <f>VLOOKUP(B9338,Master!$A$2:$C$11,3,FALSE)</f>
        <v>USD</v>
      </c>
      <c r="O9338" s="6" t="str">
        <f>VLOOKUP(B9338,Master!$A$2:$C$11,2,FALSE)</f>
        <v>America</v>
      </c>
      <c r="Q9338" s="39" t="str">
        <f>VLOOKUP(D9338,GL_Master!$A$1:$D$80,2,FALSE)</f>
        <v>BS</v>
      </c>
      <c r="R9338" s="39" t="str">
        <f>VLOOKUP(D9338,GL_Master!$A$1:$D$80,3,FALSE)</f>
        <v>Provisions</v>
      </c>
      <c r="S9338" s="39" t="str">
        <f>VLOOKUP(D9338,GL_Master!$A$1:$D$80,4,FALSE)</f>
        <v>Provision for Insurance</v>
      </c>
    </row>
    <row r="9339" spans="1:19" x14ac:dyDescent="0.25">
      <c r="A9339" s="39" t="s">
        <v>262</v>
      </c>
      <c r="B9339" s="39" t="s">
        <v>235</v>
      </c>
      <c r="C9339" s="7">
        <v>44228</v>
      </c>
      <c r="D9339" s="39" t="s">
        <v>63</v>
      </c>
      <c r="E9339" s="39">
        <v>252</v>
      </c>
      <c r="F9339" s="82">
        <f t="shared" si="435"/>
        <v>0.252</v>
      </c>
      <c r="G9339" s="39">
        <f>VLOOKUP(N9339,Currecny_M!$A$1:$P$10,2,FALSE)</f>
        <v>75</v>
      </c>
      <c r="H9339" s="39">
        <f>MATCH(C9339,Currecny_M!$A$1:$P$1,0)</f>
        <v>12</v>
      </c>
      <c r="I9339" s="39">
        <f>VLOOKUP(N9339,Currecny_M!$A$1:$P$10,MATCH(Database!C9339,Currecny_M!$A$1:$P$1,0),FALSE)</f>
        <v>82.85</v>
      </c>
      <c r="J9339" s="82">
        <f t="shared" si="436"/>
        <v>20.8782</v>
      </c>
      <c r="K9339" s="39">
        <f>VLOOKUP('Cover page'!$B$6,Currecny_M!$A$1:$P$10,MATCH(Database!C9339,Currecny_M!$A$1:$P$1,0),FALSE)</f>
        <v>1</v>
      </c>
      <c r="L9339" s="82">
        <f t="shared" si="437"/>
        <v>20.8782</v>
      </c>
      <c r="M9339" s="82">
        <f>((E9339/$F$1)*VLOOKUP(N9339,Currecny_M!$A$1:$P$10,MATCH(Database!C9339,Currecny_M!$A$1:$P$1,0),FALSE))/VLOOKUP('Cover page'!$B$6,Currecny_M!$A$1:$P$10,MATCH(Database!C9339,Currecny_M!$A$1:$P$1,0),FALSE)</f>
        <v>20.8782</v>
      </c>
      <c r="N9339" s="6" t="str">
        <f>VLOOKUP(B9339,Master!$A$2:$C$11,3,FALSE)</f>
        <v>USD</v>
      </c>
      <c r="O9339" s="6" t="str">
        <f>VLOOKUP(B9339,Master!$A$2:$C$11,2,FALSE)</f>
        <v>America</v>
      </c>
      <c r="Q9339" s="39" t="str">
        <f>VLOOKUP(D9339,GL_Master!$A$1:$D$80,2,FALSE)</f>
        <v>BS</v>
      </c>
      <c r="R9339" s="39" t="str">
        <f>VLOOKUP(D9339,GL_Master!$A$1:$D$80,3,FALSE)</f>
        <v>Gross Block</v>
      </c>
      <c r="S9339" s="39" t="str">
        <f>VLOOKUP(D9339,GL_Master!$A$1:$D$80,4,FALSE)</f>
        <v>Tangible Fixed assets</v>
      </c>
    </row>
    <row r="9340" spans="1:19" x14ac:dyDescent="0.25">
      <c r="A9340" s="39" t="s">
        <v>262</v>
      </c>
      <c r="B9340" s="39" t="s">
        <v>235</v>
      </c>
      <c r="C9340" s="7">
        <v>44228</v>
      </c>
      <c r="D9340" s="39" t="s">
        <v>64</v>
      </c>
      <c r="E9340" s="39">
        <v>15291</v>
      </c>
      <c r="F9340" s="82">
        <f t="shared" si="435"/>
        <v>15.291</v>
      </c>
      <c r="G9340" s="39">
        <f>VLOOKUP(N9340,Currecny_M!$A$1:$P$10,2,FALSE)</f>
        <v>75</v>
      </c>
      <c r="H9340" s="39">
        <f>MATCH(C9340,Currecny_M!$A$1:$P$1,0)</f>
        <v>12</v>
      </c>
      <c r="I9340" s="39">
        <f>VLOOKUP(N9340,Currecny_M!$A$1:$P$10,MATCH(Database!C9340,Currecny_M!$A$1:$P$1,0),FALSE)</f>
        <v>82.85</v>
      </c>
      <c r="J9340" s="82">
        <f t="shared" si="436"/>
        <v>1266.8593499999999</v>
      </c>
      <c r="K9340" s="39">
        <f>VLOOKUP('Cover page'!$B$6,Currecny_M!$A$1:$P$10,MATCH(Database!C9340,Currecny_M!$A$1:$P$1,0),FALSE)</f>
        <v>1</v>
      </c>
      <c r="L9340" s="82">
        <f t="shared" si="437"/>
        <v>1266.8593499999999</v>
      </c>
      <c r="M9340" s="82">
        <f>((E9340/$F$1)*VLOOKUP(N9340,Currecny_M!$A$1:$P$10,MATCH(Database!C9340,Currecny_M!$A$1:$P$1,0),FALSE))/VLOOKUP('Cover page'!$B$6,Currecny_M!$A$1:$P$10,MATCH(Database!C9340,Currecny_M!$A$1:$P$1,0),FALSE)</f>
        <v>1266.8593499999999</v>
      </c>
      <c r="N9340" s="6" t="str">
        <f>VLOOKUP(B9340,Master!$A$2:$C$11,3,FALSE)</f>
        <v>USD</v>
      </c>
      <c r="O9340" s="6" t="str">
        <f>VLOOKUP(B9340,Master!$A$2:$C$11,2,FALSE)</f>
        <v>America</v>
      </c>
      <c r="Q9340" s="39" t="str">
        <f>VLOOKUP(D9340,GL_Master!$A$1:$D$80,2,FALSE)</f>
        <v>BS</v>
      </c>
      <c r="R9340" s="39" t="str">
        <f>VLOOKUP(D9340,GL_Master!$A$1:$D$80,3,FALSE)</f>
        <v>Gross Block</v>
      </c>
      <c r="S9340" s="39" t="str">
        <f>VLOOKUP(D9340,GL_Master!$A$1:$D$80,4,FALSE)</f>
        <v>Tangible Fixed assets</v>
      </c>
    </row>
    <row r="9341" spans="1:19" x14ac:dyDescent="0.25">
      <c r="A9341" s="39" t="s">
        <v>262</v>
      </c>
      <c r="B9341" s="39" t="s">
        <v>235</v>
      </c>
      <c r="C9341" s="7">
        <v>44228</v>
      </c>
      <c r="D9341" s="39" t="s">
        <v>65</v>
      </c>
      <c r="E9341" s="39">
        <v>-9648</v>
      </c>
      <c r="F9341" s="82">
        <f t="shared" si="435"/>
        <v>-9.6479999999999997</v>
      </c>
      <c r="G9341" s="39">
        <f>VLOOKUP(N9341,Currecny_M!$A$1:$P$10,2,FALSE)</f>
        <v>75</v>
      </c>
      <c r="H9341" s="39">
        <f>MATCH(C9341,Currecny_M!$A$1:$P$1,0)</f>
        <v>12</v>
      </c>
      <c r="I9341" s="39">
        <f>VLOOKUP(N9341,Currecny_M!$A$1:$P$10,MATCH(Database!C9341,Currecny_M!$A$1:$P$1,0),FALSE)</f>
        <v>82.85</v>
      </c>
      <c r="J9341" s="82">
        <f t="shared" si="436"/>
        <v>-799.33679999999993</v>
      </c>
      <c r="K9341" s="39">
        <f>VLOOKUP('Cover page'!$B$6,Currecny_M!$A$1:$P$10,MATCH(Database!C9341,Currecny_M!$A$1:$P$1,0),FALSE)</f>
        <v>1</v>
      </c>
      <c r="L9341" s="82">
        <f t="shared" si="437"/>
        <v>-799.33679999999993</v>
      </c>
      <c r="M9341" s="82">
        <f>((E9341/$F$1)*VLOOKUP(N9341,Currecny_M!$A$1:$P$10,MATCH(Database!C9341,Currecny_M!$A$1:$P$1,0),FALSE))/VLOOKUP('Cover page'!$B$6,Currecny_M!$A$1:$P$10,MATCH(Database!C9341,Currecny_M!$A$1:$P$1,0),FALSE)</f>
        <v>-799.33679999999993</v>
      </c>
      <c r="N9341" s="6" t="str">
        <f>VLOOKUP(B9341,Master!$A$2:$C$11,3,FALSE)</f>
        <v>USD</v>
      </c>
      <c r="O9341" s="6" t="str">
        <f>VLOOKUP(B9341,Master!$A$2:$C$11,2,FALSE)</f>
        <v>America</v>
      </c>
      <c r="Q9341" s="39" t="str">
        <f>VLOOKUP(D9341,GL_Master!$A$1:$D$80,2,FALSE)</f>
        <v>BS</v>
      </c>
      <c r="R9341" s="39" t="str">
        <f>VLOOKUP(D9341,GL_Master!$A$1:$D$80,3,FALSE)</f>
        <v>Accumulated Depreciation</v>
      </c>
      <c r="S9341" s="39" t="str">
        <f>VLOOKUP(D9341,GL_Master!$A$1:$D$80,4,FALSE)</f>
        <v>Accumulated Depreciation</v>
      </c>
    </row>
    <row r="9342" spans="1:19" x14ac:dyDescent="0.25">
      <c r="A9342" s="39" t="s">
        <v>262</v>
      </c>
      <c r="B9342" s="39" t="s">
        <v>235</v>
      </c>
      <c r="C9342" s="7">
        <v>44228</v>
      </c>
      <c r="D9342" s="39" t="s">
        <v>66</v>
      </c>
      <c r="E9342" s="39">
        <v>7563</v>
      </c>
      <c r="F9342" s="82">
        <f t="shared" si="435"/>
        <v>7.5629999999999997</v>
      </c>
      <c r="G9342" s="39">
        <f>VLOOKUP(N9342,Currecny_M!$A$1:$P$10,2,FALSE)</f>
        <v>75</v>
      </c>
      <c r="H9342" s="39">
        <f>MATCH(C9342,Currecny_M!$A$1:$P$1,0)</f>
        <v>12</v>
      </c>
      <c r="I9342" s="39">
        <f>VLOOKUP(N9342,Currecny_M!$A$1:$P$10,MATCH(Database!C9342,Currecny_M!$A$1:$P$1,0),FALSE)</f>
        <v>82.85</v>
      </c>
      <c r="J9342" s="82">
        <f t="shared" si="436"/>
        <v>626.59454999999991</v>
      </c>
      <c r="K9342" s="39">
        <f>VLOOKUP('Cover page'!$B$6,Currecny_M!$A$1:$P$10,MATCH(Database!C9342,Currecny_M!$A$1:$P$1,0),FALSE)</f>
        <v>1</v>
      </c>
      <c r="L9342" s="82">
        <f t="shared" si="437"/>
        <v>626.59454999999991</v>
      </c>
      <c r="M9342" s="82">
        <f>((E9342/$F$1)*VLOOKUP(N9342,Currecny_M!$A$1:$P$10,MATCH(Database!C9342,Currecny_M!$A$1:$P$1,0),FALSE))/VLOOKUP('Cover page'!$B$6,Currecny_M!$A$1:$P$10,MATCH(Database!C9342,Currecny_M!$A$1:$P$1,0),FALSE)</f>
        <v>626.59454999999991</v>
      </c>
      <c r="N9342" s="6" t="str">
        <f>VLOOKUP(B9342,Master!$A$2:$C$11,3,FALSE)</f>
        <v>USD</v>
      </c>
      <c r="O9342" s="6" t="str">
        <f>VLOOKUP(B9342,Master!$A$2:$C$11,2,FALSE)</f>
        <v>America</v>
      </c>
      <c r="Q9342" s="39" t="str">
        <f>VLOOKUP(D9342,GL_Master!$A$1:$D$80,2,FALSE)</f>
        <v>BS</v>
      </c>
      <c r="R9342" s="39" t="str">
        <f>VLOOKUP(D9342,GL_Master!$A$1:$D$80,3,FALSE)</f>
        <v>Gross Block</v>
      </c>
      <c r="S9342" s="39" t="str">
        <f>VLOOKUP(D9342,GL_Master!$A$1:$D$80,4,FALSE)</f>
        <v>Tangible Fixed assets</v>
      </c>
    </row>
    <row r="9343" spans="1:19" x14ac:dyDescent="0.25">
      <c r="A9343" s="39" t="s">
        <v>262</v>
      </c>
      <c r="B9343" s="39" t="s">
        <v>235</v>
      </c>
      <c r="C9343" s="7">
        <v>44228</v>
      </c>
      <c r="D9343" s="39" t="s">
        <v>67</v>
      </c>
      <c r="E9343" s="39">
        <v>2903</v>
      </c>
      <c r="F9343" s="82">
        <f t="shared" si="435"/>
        <v>2.903</v>
      </c>
      <c r="G9343" s="39">
        <f>VLOOKUP(N9343,Currecny_M!$A$1:$P$10,2,FALSE)</f>
        <v>75</v>
      </c>
      <c r="H9343" s="39">
        <f>MATCH(C9343,Currecny_M!$A$1:$P$1,0)</f>
        <v>12</v>
      </c>
      <c r="I9343" s="39">
        <f>VLOOKUP(N9343,Currecny_M!$A$1:$P$10,MATCH(Database!C9343,Currecny_M!$A$1:$P$1,0),FALSE)</f>
        <v>82.85</v>
      </c>
      <c r="J9343" s="82">
        <f t="shared" si="436"/>
        <v>240.51354999999998</v>
      </c>
      <c r="K9343" s="39">
        <f>VLOOKUP('Cover page'!$B$6,Currecny_M!$A$1:$P$10,MATCH(Database!C9343,Currecny_M!$A$1:$P$1,0),FALSE)</f>
        <v>1</v>
      </c>
      <c r="L9343" s="82">
        <f t="shared" si="437"/>
        <v>240.51354999999998</v>
      </c>
      <c r="M9343" s="82">
        <f>((E9343/$F$1)*VLOOKUP(N9343,Currecny_M!$A$1:$P$10,MATCH(Database!C9343,Currecny_M!$A$1:$P$1,0),FALSE))/VLOOKUP('Cover page'!$B$6,Currecny_M!$A$1:$P$10,MATCH(Database!C9343,Currecny_M!$A$1:$P$1,0),FALSE)</f>
        <v>240.51354999999998</v>
      </c>
      <c r="N9343" s="6" t="str">
        <f>VLOOKUP(B9343,Master!$A$2:$C$11,3,FALSE)</f>
        <v>USD</v>
      </c>
      <c r="O9343" s="6" t="str">
        <f>VLOOKUP(B9343,Master!$A$2:$C$11,2,FALSE)</f>
        <v>America</v>
      </c>
      <c r="Q9343" s="39" t="str">
        <f>VLOOKUP(D9343,GL_Master!$A$1:$D$80,2,FALSE)</f>
        <v>BS</v>
      </c>
      <c r="R9343" s="39" t="str">
        <f>VLOOKUP(D9343,GL_Master!$A$1:$D$80,3,FALSE)</f>
        <v>Gross Block</v>
      </c>
      <c r="S9343" s="39" t="str">
        <f>VLOOKUP(D9343,GL_Master!$A$1:$D$80,4,FALSE)</f>
        <v>Tangible Fixed assets</v>
      </c>
    </row>
    <row r="9344" spans="1:19" x14ac:dyDescent="0.25">
      <c r="A9344" s="39" t="s">
        <v>262</v>
      </c>
      <c r="B9344" s="39" t="s">
        <v>235</v>
      </c>
      <c r="C9344" s="7">
        <v>44228</v>
      </c>
      <c r="D9344" s="39" t="s">
        <v>68</v>
      </c>
      <c r="E9344" s="39">
        <v>-2488</v>
      </c>
      <c r="F9344" s="82">
        <f t="shared" si="435"/>
        <v>-2.488</v>
      </c>
      <c r="G9344" s="39">
        <f>VLOOKUP(N9344,Currecny_M!$A$1:$P$10,2,FALSE)</f>
        <v>75</v>
      </c>
      <c r="H9344" s="39">
        <f>MATCH(C9344,Currecny_M!$A$1:$P$1,0)</f>
        <v>12</v>
      </c>
      <c r="I9344" s="39">
        <f>VLOOKUP(N9344,Currecny_M!$A$1:$P$10,MATCH(Database!C9344,Currecny_M!$A$1:$P$1,0),FALSE)</f>
        <v>82.85</v>
      </c>
      <c r="J9344" s="82">
        <f t="shared" si="436"/>
        <v>-206.13079999999999</v>
      </c>
      <c r="K9344" s="39">
        <f>VLOOKUP('Cover page'!$B$6,Currecny_M!$A$1:$P$10,MATCH(Database!C9344,Currecny_M!$A$1:$P$1,0),FALSE)</f>
        <v>1</v>
      </c>
      <c r="L9344" s="82">
        <f t="shared" si="437"/>
        <v>-206.13079999999999</v>
      </c>
      <c r="M9344" s="82">
        <f>((E9344/$F$1)*VLOOKUP(N9344,Currecny_M!$A$1:$P$10,MATCH(Database!C9344,Currecny_M!$A$1:$P$1,0),FALSE))/VLOOKUP('Cover page'!$B$6,Currecny_M!$A$1:$P$10,MATCH(Database!C9344,Currecny_M!$A$1:$P$1,0),FALSE)</f>
        <v>-206.13079999999999</v>
      </c>
      <c r="N9344" s="6" t="str">
        <f>VLOOKUP(B9344,Master!$A$2:$C$11,3,FALSE)</f>
        <v>USD</v>
      </c>
      <c r="O9344" s="6" t="str">
        <f>VLOOKUP(B9344,Master!$A$2:$C$11,2,FALSE)</f>
        <v>America</v>
      </c>
      <c r="Q9344" s="39" t="str">
        <f>VLOOKUP(D9344,GL_Master!$A$1:$D$80,2,FALSE)</f>
        <v>BS</v>
      </c>
      <c r="R9344" s="39" t="str">
        <f>VLOOKUP(D9344,GL_Master!$A$1:$D$80,3,FALSE)</f>
        <v>Accumulated Depreciation</v>
      </c>
      <c r="S9344" s="39" t="str">
        <f>VLOOKUP(D9344,GL_Master!$A$1:$D$80,4,FALSE)</f>
        <v>Accumulated Depreciation</v>
      </c>
    </row>
    <row r="9345" spans="1:19" x14ac:dyDescent="0.25">
      <c r="A9345" s="39" t="s">
        <v>262</v>
      </c>
      <c r="B9345" s="39" t="s">
        <v>235</v>
      </c>
      <c r="C9345" s="7">
        <v>44228</v>
      </c>
      <c r="D9345" s="39" t="s">
        <v>69</v>
      </c>
      <c r="E9345" s="39">
        <v>4844</v>
      </c>
      <c r="F9345" s="82">
        <f t="shared" si="435"/>
        <v>4.8440000000000003</v>
      </c>
      <c r="G9345" s="39">
        <f>VLOOKUP(N9345,Currecny_M!$A$1:$P$10,2,FALSE)</f>
        <v>75</v>
      </c>
      <c r="H9345" s="39">
        <f>MATCH(C9345,Currecny_M!$A$1:$P$1,0)</f>
        <v>12</v>
      </c>
      <c r="I9345" s="39">
        <f>VLOOKUP(N9345,Currecny_M!$A$1:$P$10,MATCH(Database!C9345,Currecny_M!$A$1:$P$1,0),FALSE)</f>
        <v>82.85</v>
      </c>
      <c r="J9345" s="82">
        <f t="shared" si="436"/>
        <v>401.3254</v>
      </c>
      <c r="K9345" s="39">
        <f>VLOOKUP('Cover page'!$B$6,Currecny_M!$A$1:$P$10,MATCH(Database!C9345,Currecny_M!$A$1:$P$1,0),FALSE)</f>
        <v>1</v>
      </c>
      <c r="L9345" s="82">
        <f t="shared" si="437"/>
        <v>401.3254</v>
      </c>
      <c r="M9345" s="82">
        <f>((E9345/$F$1)*VLOOKUP(N9345,Currecny_M!$A$1:$P$10,MATCH(Database!C9345,Currecny_M!$A$1:$P$1,0),FALSE))/VLOOKUP('Cover page'!$B$6,Currecny_M!$A$1:$P$10,MATCH(Database!C9345,Currecny_M!$A$1:$P$1,0),FALSE)</f>
        <v>401.3254</v>
      </c>
      <c r="N9345" s="6" t="str">
        <f>VLOOKUP(B9345,Master!$A$2:$C$11,3,FALSE)</f>
        <v>USD</v>
      </c>
      <c r="O9345" s="6" t="str">
        <f>VLOOKUP(B9345,Master!$A$2:$C$11,2,FALSE)</f>
        <v>America</v>
      </c>
      <c r="Q9345" s="39" t="str">
        <f>VLOOKUP(D9345,GL_Master!$A$1:$D$80,2,FALSE)</f>
        <v>BS</v>
      </c>
      <c r="R9345" s="39" t="str">
        <f>VLOOKUP(D9345,GL_Master!$A$1:$D$80,3,FALSE)</f>
        <v>Gross Block</v>
      </c>
      <c r="S9345" s="39" t="str">
        <f>VLOOKUP(D9345,GL_Master!$A$1:$D$80,4,FALSE)</f>
        <v>Tangible Fixed assets</v>
      </c>
    </row>
    <row r="9346" spans="1:19" x14ac:dyDescent="0.25">
      <c r="A9346" s="39" t="s">
        <v>262</v>
      </c>
      <c r="B9346" s="39" t="s">
        <v>235</v>
      </c>
      <c r="C9346" s="7">
        <v>44228</v>
      </c>
      <c r="D9346" s="39" t="s">
        <v>70</v>
      </c>
      <c r="E9346" s="39">
        <v>-184</v>
      </c>
      <c r="F9346" s="82">
        <f t="shared" si="435"/>
        <v>-0.184</v>
      </c>
      <c r="G9346" s="39">
        <f>VLOOKUP(N9346,Currecny_M!$A$1:$P$10,2,FALSE)</f>
        <v>75</v>
      </c>
      <c r="H9346" s="39">
        <f>MATCH(C9346,Currecny_M!$A$1:$P$1,0)</f>
        <v>12</v>
      </c>
      <c r="I9346" s="39">
        <f>VLOOKUP(N9346,Currecny_M!$A$1:$P$10,MATCH(Database!C9346,Currecny_M!$A$1:$P$1,0),FALSE)</f>
        <v>82.85</v>
      </c>
      <c r="J9346" s="82">
        <f t="shared" si="436"/>
        <v>-15.244399999999999</v>
      </c>
      <c r="K9346" s="39">
        <f>VLOOKUP('Cover page'!$B$6,Currecny_M!$A$1:$P$10,MATCH(Database!C9346,Currecny_M!$A$1:$P$1,0),FALSE)</f>
        <v>1</v>
      </c>
      <c r="L9346" s="82">
        <f t="shared" si="437"/>
        <v>-15.244399999999999</v>
      </c>
      <c r="M9346" s="82">
        <f>((E9346/$F$1)*VLOOKUP(N9346,Currecny_M!$A$1:$P$10,MATCH(Database!C9346,Currecny_M!$A$1:$P$1,0),FALSE))/VLOOKUP('Cover page'!$B$6,Currecny_M!$A$1:$P$10,MATCH(Database!C9346,Currecny_M!$A$1:$P$1,0),FALSE)</f>
        <v>-15.244399999999999</v>
      </c>
      <c r="N9346" s="6" t="str">
        <f>VLOOKUP(B9346,Master!$A$2:$C$11,3,FALSE)</f>
        <v>USD</v>
      </c>
      <c r="O9346" s="6" t="str">
        <f>VLOOKUP(B9346,Master!$A$2:$C$11,2,FALSE)</f>
        <v>America</v>
      </c>
      <c r="Q9346" s="39" t="str">
        <f>VLOOKUP(D9346,GL_Master!$A$1:$D$80,2,FALSE)</f>
        <v>BS</v>
      </c>
      <c r="R9346" s="39" t="str">
        <f>VLOOKUP(D9346,GL_Master!$A$1:$D$80,3,FALSE)</f>
        <v>Accumulated Depreciation</v>
      </c>
      <c r="S9346" s="39" t="str">
        <f>VLOOKUP(D9346,GL_Master!$A$1:$D$80,4,FALSE)</f>
        <v>Accumulated Depreciation</v>
      </c>
    </row>
    <row r="9347" spans="1:19" x14ac:dyDescent="0.25">
      <c r="A9347" s="39" t="s">
        <v>262</v>
      </c>
      <c r="B9347" s="39" t="s">
        <v>235</v>
      </c>
      <c r="C9347" s="7">
        <v>44228</v>
      </c>
      <c r="D9347" s="39" t="s">
        <v>71</v>
      </c>
      <c r="E9347" s="39">
        <v>9210</v>
      </c>
      <c r="F9347" s="82">
        <f t="shared" si="435"/>
        <v>9.2100000000000009</v>
      </c>
      <c r="G9347" s="39">
        <f>VLOOKUP(N9347,Currecny_M!$A$1:$P$10,2,FALSE)</f>
        <v>75</v>
      </c>
      <c r="H9347" s="39">
        <f>MATCH(C9347,Currecny_M!$A$1:$P$1,0)</f>
        <v>12</v>
      </c>
      <c r="I9347" s="39">
        <f>VLOOKUP(N9347,Currecny_M!$A$1:$P$10,MATCH(Database!C9347,Currecny_M!$A$1:$P$1,0),FALSE)</f>
        <v>82.85</v>
      </c>
      <c r="J9347" s="82">
        <f t="shared" si="436"/>
        <v>763.04849999999999</v>
      </c>
      <c r="K9347" s="39">
        <f>VLOOKUP('Cover page'!$B$6,Currecny_M!$A$1:$P$10,MATCH(Database!C9347,Currecny_M!$A$1:$P$1,0),FALSE)</f>
        <v>1</v>
      </c>
      <c r="L9347" s="82">
        <f t="shared" si="437"/>
        <v>763.04849999999999</v>
      </c>
      <c r="M9347" s="82">
        <f>((E9347/$F$1)*VLOOKUP(N9347,Currecny_M!$A$1:$P$10,MATCH(Database!C9347,Currecny_M!$A$1:$P$1,0),FALSE))/VLOOKUP('Cover page'!$B$6,Currecny_M!$A$1:$P$10,MATCH(Database!C9347,Currecny_M!$A$1:$P$1,0),FALSE)</f>
        <v>763.04849999999999</v>
      </c>
      <c r="N9347" s="6" t="str">
        <f>VLOOKUP(B9347,Master!$A$2:$C$11,3,FALSE)</f>
        <v>USD</v>
      </c>
      <c r="O9347" s="6" t="str">
        <f>VLOOKUP(B9347,Master!$A$2:$C$11,2,FALSE)</f>
        <v>America</v>
      </c>
      <c r="Q9347" s="39" t="str">
        <f>VLOOKUP(D9347,GL_Master!$A$1:$D$80,2,FALSE)</f>
        <v>BS</v>
      </c>
      <c r="R9347" s="39" t="str">
        <f>VLOOKUP(D9347,GL_Master!$A$1:$D$80,3,FALSE)</f>
        <v>Gross Block</v>
      </c>
      <c r="S9347" s="39" t="str">
        <f>VLOOKUP(D9347,GL_Master!$A$1:$D$80,4,FALSE)</f>
        <v>Tangible Fixed assets</v>
      </c>
    </row>
    <row r="9348" spans="1:19" x14ac:dyDescent="0.25">
      <c r="A9348" s="39" t="s">
        <v>262</v>
      </c>
      <c r="B9348" s="39" t="s">
        <v>235</v>
      </c>
      <c r="C9348" s="7">
        <v>44228</v>
      </c>
      <c r="D9348" s="39" t="s">
        <v>72</v>
      </c>
      <c r="E9348" s="39">
        <v>73</v>
      </c>
      <c r="F9348" s="82">
        <f t="shared" ref="F9348:F9411" si="438">E9348/$F$1</f>
        <v>7.2999999999999995E-2</v>
      </c>
      <c r="G9348" s="39">
        <f>VLOOKUP(N9348,Currecny_M!$A$1:$P$10,2,FALSE)</f>
        <v>75</v>
      </c>
      <c r="H9348" s="39">
        <f>MATCH(C9348,Currecny_M!$A$1:$P$1,0)</f>
        <v>12</v>
      </c>
      <c r="I9348" s="39">
        <f>VLOOKUP(N9348,Currecny_M!$A$1:$P$10,MATCH(Database!C9348,Currecny_M!$A$1:$P$1,0),FALSE)</f>
        <v>82.85</v>
      </c>
      <c r="J9348" s="82">
        <f t="shared" ref="J9348:J9411" si="439">F9348*I9348</f>
        <v>6.048049999999999</v>
      </c>
      <c r="K9348" s="39">
        <f>VLOOKUP('Cover page'!$B$6,Currecny_M!$A$1:$P$10,MATCH(Database!C9348,Currecny_M!$A$1:$P$1,0),FALSE)</f>
        <v>1</v>
      </c>
      <c r="L9348" s="82">
        <f t="shared" ref="L9348:L9411" si="440">J9348/K9348</f>
        <v>6.048049999999999</v>
      </c>
      <c r="M9348" s="82">
        <f>((E9348/$F$1)*VLOOKUP(N9348,Currecny_M!$A$1:$P$10,MATCH(Database!C9348,Currecny_M!$A$1:$P$1,0),FALSE))/VLOOKUP('Cover page'!$B$6,Currecny_M!$A$1:$P$10,MATCH(Database!C9348,Currecny_M!$A$1:$P$1,0),FALSE)</f>
        <v>6.048049999999999</v>
      </c>
      <c r="N9348" s="6" t="str">
        <f>VLOOKUP(B9348,Master!$A$2:$C$11,3,FALSE)</f>
        <v>USD</v>
      </c>
      <c r="O9348" s="6" t="str">
        <f>VLOOKUP(B9348,Master!$A$2:$C$11,2,FALSE)</f>
        <v>America</v>
      </c>
      <c r="Q9348" s="39" t="str">
        <f>VLOOKUP(D9348,GL_Master!$A$1:$D$80,2,FALSE)</f>
        <v>BS</v>
      </c>
      <c r="R9348" s="39" t="str">
        <f>VLOOKUP(D9348,GL_Master!$A$1:$D$80,3,FALSE)</f>
        <v>Gross Block</v>
      </c>
      <c r="S9348" s="39" t="str">
        <f>VLOOKUP(D9348,GL_Master!$A$1:$D$80,4,FALSE)</f>
        <v>Tangible Fixed assets</v>
      </c>
    </row>
    <row r="9349" spans="1:19" x14ac:dyDescent="0.25">
      <c r="A9349" s="39" t="s">
        <v>262</v>
      </c>
      <c r="B9349" s="39" t="s">
        <v>235</v>
      </c>
      <c r="C9349" s="7">
        <v>44228</v>
      </c>
      <c r="D9349" s="39" t="s">
        <v>73</v>
      </c>
      <c r="E9349" s="39">
        <v>38</v>
      </c>
      <c r="F9349" s="82">
        <f t="shared" si="438"/>
        <v>3.7999999999999999E-2</v>
      </c>
      <c r="G9349" s="39">
        <f>VLOOKUP(N9349,Currecny_M!$A$1:$P$10,2,FALSE)</f>
        <v>75</v>
      </c>
      <c r="H9349" s="39">
        <f>MATCH(C9349,Currecny_M!$A$1:$P$1,0)</f>
        <v>12</v>
      </c>
      <c r="I9349" s="39">
        <f>VLOOKUP(N9349,Currecny_M!$A$1:$P$10,MATCH(Database!C9349,Currecny_M!$A$1:$P$1,0),FALSE)</f>
        <v>82.85</v>
      </c>
      <c r="J9349" s="82">
        <f t="shared" si="439"/>
        <v>3.1482999999999999</v>
      </c>
      <c r="K9349" s="39">
        <f>VLOOKUP('Cover page'!$B$6,Currecny_M!$A$1:$P$10,MATCH(Database!C9349,Currecny_M!$A$1:$P$1,0),FALSE)</f>
        <v>1</v>
      </c>
      <c r="L9349" s="82">
        <f t="shared" si="440"/>
        <v>3.1482999999999999</v>
      </c>
      <c r="M9349" s="82">
        <f>((E9349/$F$1)*VLOOKUP(N9349,Currecny_M!$A$1:$P$10,MATCH(Database!C9349,Currecny_M!$A$1:$P$1,0),FALSE))/VLOOKUP('Cover page'!$B$6,Currecny_M!$A$1:$P$10,MATCH(Database!C9349,Currecny_M!$A$1:$P$1,0),FALSE)</f>
        <v>3.1482999999999999</v>
      </c>
      <c r="N9349" s="6" t="str">
        <f>VLOOKUP(B9349,Master!$A$2:$C$11,3,FALSE)</f>
        <v>USD</v>
      </c>
      <c r="O9349" s="6" t="str">
        <f>VLOOKUP(B9349,Master!$A$2:$C$11,2,FALSE)</f>
        <v>America</v>
      </c>
      <c r="Q9349" s="39" t="str">
        <f>VLOOKUP(D9349,GL_Master!$A$1:$D$80,2,FALSE)</f>
        <v>BS</v>
      </c>
      <c r="R9349" s="39" t="str">
        <f>VLOOKUP(D9349,GL_Master!$A$1:$D$80,3,FALSE)</f>
        <v>Gross Block</v>
      </c>
      <c r="S9349" s="39" t="str">
        <f>VLOOKUP(D9349,GL_Master!$A$1:$D$80,4,FALSE)</f>
        <v>Tangible Fixed assets</v>
      </c>
    </row>
    <row r="9350" spans="1:19" x14ac:dyDescent="0.25">
      <c r="A9350" s="39" t="s">
        <v>262</v>
      </c>
      <c r="B9350" s="39" t="s">
        <v>235</v>
      </c>
      <c r="C9350" s="7">
        <v>44228</v>
      </c>
      <c r="D9350" s="39" t="s">
        <v>74</v>
      </c>
      <c r="E9350" s="39">
        <v>-8999</v>
      </c>
      <c r="F9350" s="82">
        <f t="shared" si="438"/>
        <v>-8.9990000000000006</v>
      </c>
      <c r="G9350" s="39">
        <f>VLOOKUP(N9350,Currecny_M!$A$1:$P$10,2,FALSE)</f>
        <v>75</v>
      </c>
      <c r="H9350" s="39">
        <f>MATCH(C9350,Currecny_M!$A$1:$P$1,0)</f>
        <v>12</v>
      </c>
      <c r="I9350" s="39">
        <f>VLOOKUP(N9350,Currecny_M!$A$1:$P$10,MATCH(Database!C9350,Currecny_M!$A$1:$P$1,0),FALSE)</f>
        <v>82.85</v>
      </c>
      <c r="J9350" s="82">
        <f t="shared" si="439"/>
        <v>-745.56714999999997</v>
      </c>
      <c r="K9350" s="39">
        <f>VLOOKUP('Cover page'!$B$6,Currecny_M!$A$1:$P$10,MATCH(Database!C9350,Currecny_M!$A$1:$P$1,0),FALSE)</f>
        <v>1</v>
      </c>
      <c r="L9350" s="82">
        <f t="shared" si="440"/>
        <v>-745.56714999999997</v>
      </c>
      <c r="M9350" s="82">
        <f>((E9350/$F$1)*VLOOKUP(N9350,Currecny_M!$A$1:$P$10,MATCH(Database!C9350,Currecny_M!$A$1:$P$1,0),FALSE))/VLOOKUP('Cover page'!$B$6,Currecny_M!$A$1:$P$10,MATCH(Database!C9350,Currecny_M!$A$1:$P$1,0),FALSE)</f>
        <v>-745.56714999999997</v>
      </c>
      <c r="N9350" s="6" t="str">
        <f>VLOOKUP(B9350,Master!$A$2:$C$11,3,FALSE)</f>
        <v>USD</v>
      </c>
      <c r="O9350" s="6" t="str">
        <f>VLOOKUP(B9350,Master!$A$2:$C$11,2,FALSE)</f>
        <v>America</v>
      </c>
      <c r="Q9350" s="39" t="str">
        <f>VLOOKUP(D9350,GL_Master!$A$1:$D$80,2,FALSE)</f>
        <v>BS</v>
      </c>
      <c r="R9350" s="39" t="str">
        <f>VLOOKUP(D9350,GL_Master!$A$1:$D$80,3,FALSE)</f>
        <v>Accumulated Depreciation</v>
      </c>
      <c r="S9350" s="39" t="str">
        <f>VLOOKUP(D9350,GL_Master!$A$1:$D$80,4,FALSE)</f>
        <v>Accumulated Depreciation</v>
      </c>
    </row>
    <row r="9351" spans="1:19" x14ac:dyDescent="0.25">
      <c r="A9351" s="39" t="s">
        <v>262</v>
      </c>
      <c r="B9351" s="39" t="s">
        <v>235</v>
      </c>
      <c r="C9351" s="7">
        <v>44228</v>
      </c>
      <c r="D9351" s="39" t="s">
        <v>21</v>
      </c>
      <c r="E9351" s="39">
        <v>749</v>
      </c>
      <c r="F9351" s="82">
        <f t="shared" si="438"/>
        <v>0.749</v>
      </c>
      <c r="G9351" s="39">
        <f>VLOOKUP(N9351,Currecny_M!$A$1:$P$10,2,FALSE)</f>
        <v>75</v>
      </c>
      <c r="H9351" s="39">
        <f>MATCH(C9351,Currecny_M!$A$1:$P$1,0)</f>
        <v>12</v>
      </c>
      <c r="I9351" s="39">
        <f>VLOOKUP(N9351,Currecny_M!$A$1:$P$10,MATCH(Database!C9351,Currecny_M!$A$1:$P$1,0),FALSE)</f>
        <v>82.85</v>
      </c>
      <c r="J9351" s="82">
        <f t="shared" si="439"/>
        <v>62.054649999999995</v>
      </c>
      <c r="K9351" s="39">
        <f>VLOOKUP('Cover page'!$B$6,Currecny_M!$A$1:$P$10,MATCH(Database!C9351,Currecny_M!$A$1:$P$1,0),FALSE)</f>
        <v>1</v>
      </c>
      <c r="L9351" s="82">
        <f t="shared" si="440"/>
        <v>62.054649999999995</v>
      </c>
      <c r="M9351" s="82">
        <f>((E9351/$F$1)*VLOOKUP(N9351,Currecny_M!$A$1:$P$10,MATCH(Database!C9351,Currecny_M!$A$1:$P$1,0),FALSE))/VLOOKUP('Cover page'!$B$6,Currecny_M!$A$1:$P$10,MATCH(Database!C9351,Currecny_M!$A$1:$P$1,0),FALSE)</f>
        <v>62.054649999999995</v>
      </c>
      <c r="N9351" s="6" t="str">
        <f>VLOOKUP(B9351,Master!$A$2:$C$11,3,FALSE)</f>
        <v>USD</v>
      </c>
      <c r="O9351" s="6" t="str">
        <f>VLOOKUP(B9351,Master!$A$2:$C$11,2,FALSE)</f>
        <v>America</v>
      </c>
      <c r="Q9351" s="39" t="str">
        <f>VLOOKUP(D9351,GL_Master!$A$1:$D$80,2,FALSE)</f>
        <v>BS</v>
      </c>
      <c r="R9351" s="39" t="str">
        <f>VLOOKUP(D9351,GL_Master!$A$1:$D$80,3,FALSE)</f>
        <v>Gross Block</v>
      </c>
      <c r="S9351" s="39" t="str">
        <f>VLOOKUP(D9351,GL_Master!$A$1:$D$80,4,FALSE)</f>
        <v>Tangible Fixed assets</v>
      </c>
    </row>
    <row r="9352" spans="1:19" x14ac:dyDescent="0.25">
      <c r="A9352" s="39" t="s">
        <v>262</v>
      </c>
      <c r="B9352" s="39" t="s">
        <v>235</v>
      </c>
      <c r="C9352" s="7">
        <v>44228</v>
      </c>
      <c r="D9352" s="39" t="s">
        <v>27</v>
      </c>
      <c r="E9352" s="39">
        <v>1576</v>
      </c>
      <c r="F9352" s="82">
        <f t="shared" si="438"/>
        <v>1.5760000000000001</v>
      </c>
      <c r="G9352" s="39">
        <f>VLOOKUP(N9352,Currecny_M!$A$1:$P$10,2,FALSE)</f>
        <v>75</v>
      </c>
      <c r="H9352" s="39">
        <f>MATCH(C9352,Currecny_M!$A$1:$P$1,0)</f>
        <v>12</v>
      </c>
      <c r="I9352" s="39">
        <f>VLOOKUP(N9352,Currecny_M!$A$1:$P$10,MATCH(Database!C9352,Currecny_M!$A$1:$P$1,0),FALSE)</f>
        <v>82.85</v>
      </c>
      <c r="J9352" s="82">
        <f t="shared" si="439"/>
        <v>130.57159999999999</v>
      </c>
      <c r="K9352" s="39">
        <f>VLOOKUP('Cover page'!$B$6,Currecny_M!$A$1:$P$10,MATCH(Database!C9352,Currecny_M!$A$1:$P$1,0),FALSE)</f>
        <v>1</v>
      </c>
      <c r="L9352" s="82">
        <f t="shared" si="440"/>
        <v>130.57159999999999</v>
      </c>
      <c r="M9352" s="82">
        <f>((E9352/$F$1)*VLOOKUP(N9352,Currecny_M!$A$1:$P$10,MATCH(Database!C9352,Currecny_M!$A$1:$P$1,0),FALSE))/VLOOKUP('Cover page'!$B$6,Currecny_M!$A$1:$P$10,MATCH(Database!C9352,Currecny_M!$A$1:$P$1,0),FALSE)</f>
        <v>130.57159999999999</v>
      </c>
      <c r="N9352" s="6" t="str">
        <f>VLOOKUP(B9352,Master!$A$2:$C$11,3,FALSE)</f>
        <v>USD</v>
      </c>
      <c r="O9352" s="6" t="str">
        <f>VLOOKUP(B9352,Master!$A$2:$C$11,2,FALSE)</f>
        <v>America</v>
      </c>
      <c r="Q9352" s="39" t="str">
        <f>VLOOKUP(D9352,GL_Master!$A$1:$D$80,2,FALSE)</f>
        <v>BS</v>
      </c>
      <c r="R9352" s="39" t="str">
        <f>VLOOKUP(D9352,GL_Master!$A$1:$D$80,3,FALSE)</f>
        <v>Gross Block</v>
      </c>
      <c r="S9352" s="39" t="str">
        <f>VLOOKUP(D9352,GL_Master!$A$1:$D$80,4,FALSE)</f>
        <v>Tangible Fixed assets</v>
      </c>
    </row>
    <row r="9353" spans="1:19" x14ac:dyDescent="0.25">
      <c r="A9353" s="39" t="s">
        <v>262</v>
      </c>
      <c r="B9353" s="39" t="s">
        <v>235</v>
      </c>
      <c r="C9353" s="7">
        <v>44228</v>
      </c>
      <c r="D9353" s="39" t="s">
        <v>75</v>
      </c>
      <c r="E9353" s="39">
        <v>-38</v>
      </c>
      <c r="F9353" s="82">
        <f t="shared" si="438"/>
        <v>-3.7999999999999999E-2</v>
      </c>
      <c r="G9353" s="39">
        <f>VLOOKUP(N9353,Currecny_M!$A$1:$P$10,2,FALSE)</f>
        <v>75</v>
      </c>
      <c r="H9353" s="39">
        <f>MATCH(C9353,Currecny_M!$A$1:$P$1,0)</f>
        <v>12</v>
      </c>
      <c r="I9353" s="39">
        <f>VLOOKUP(N9353,Currecny_M!$A$1:$P$10,MATCH(Database!C9353,Currecny_M!$A$1:$P$1,0),FALSE)</f>
        <v>82.85</v>
      </c>
      <c r="J9353" s="82">
        <f t="shared" si="439"/>
        <v>-3.1482999999999999</v>
      </c>
      <c r="K9353" s="39">
        <f>VLOOKUP('Cover page'!$B$6,Currecny_M!$A$1:$P$10,MATCH(Database!C9353,Currecny_M!$A$1:$P$1,0),FALSE)</f>
        <v>1</v>
      </c>
      <c r="L9353" s="82">
        <f t="shared" si="440"/>
        <v>-3.1482999999999999</v>
      </c>
      <c r="M9353" s="82">
        <f>((E9353/$F$1)*VLOOKUP(N9353,Currecny_M!$A$1:$P$10,MATCH(Database!C9353,Currecny_M!$A$1:$P$1,0),FALSE))/VLOOKUP('Cover page'!$B$6,Currecny_M!$A$1:$P$10,MATCH(Database!C9353,Currecny_M!$A$1:$P$1,0),FALSE)</f>
        <v>-3.1482999999999999</v>
      </c>
      <c r="N9353" s="6" t="str">
        <f>VLOOKUP(B9353,Master!$A$2:$C$11,3,FALSE)</f>
        <v>USD</v>
      </c>
      <c r="O9353" s="6" t="str">
        <f>VLOOKUP(B9353,Master!$A$2:$C$11,2,FALSE)</f>
        <v>America</v>
      </c>
      <c r="Q9353" s="39" t="str">
        <f>VLOOKUP(D9353,GL_Master!$A$1:$D$80,2,FALSE)</f>
        <v>BS</v>
      </c>
      <c r="R9353" s="39" t="str">
        <f>VLOOKUP(D9353,GL_Master!$A$1:$D$80,3,FALSE)</f>
        <v>Gross Block</v>
      </c>
      <c r="S9353" s="39" t="str">
        <f>VLOOKUP(D9353,GL_Master!$A$1:$D$80,4,FALSE)</f>
        <v>Tangible Fixed assets</v>
      </c>
    </row>
    <row r="9354" spans="1:19" x14ac:dyDescent="0.25">
      <c r="A9354" s="39" t="s">
        <v>262</v>
      </c>
      <c r="B9354" s="39" t="s">
        <v>235</v>
      </c>
      <c r="C9354" s="7">
        <v>44228</v>
      </c>
      <c r="D9354" s="39" t="s">
        <v>76</v>
      </c>
      <c r="E9354" s="39">
        <v>884</v>
      </c>
      <c r="F9354" s="82">
        <f t="shared" si="438"/>
        <v>0.88400000000000001</v>
      </c>
      <c r="G9354" s="39">
        <f>VLOOKUP(N9354,Currecny_M!$A$1:$P$10,2,FALSE)</f>
        <v>75</v>
      </c>
      <c r="H9354" s="39">
        <f>MATCH(C9354,Currecny_M!$A$1:$P$1,0)</f>
        <v>12</v>
      </c>
      <c r="I9354" s="39">
        <f>VLOOKUP(N9354,Currecny_M!$A$1:$P$10,MATCH(Database!C9354,Currecny_M!$A$1:$P$1,0),FALSE)</f>
        <v>82.85</v>
      </c>
      <c r="J9354" s="82">
        <f t="shared" si="439"/>
        <v>73.239399999999989</v>
      </c>
      <c r="K9354" s="39">
        <f>VLOOKUP('Cover page'!$B$6,Currecny_M!$A$1:$P$10,MATCH(Database!C9354,Currecny_M!$A$1:$P$1,0),FALSE)</f>
        <v>1</v>
      </c>
      <c r="L9354" s="82">
        <f t="shared" si="440"/>
        <v>73.239399999999989</v>
      </c>
      <c r="M9354" s="82">
        <f>((E9354/$F$1)*VLOOKUP(N9354,Currecny_M!$A$1:$P$10,MATCH(Database!C9354,Currecny_M!$A$1:$P$1,0),FALSE))/VLOOKUP('Cover page'!$B$6,Currecny_M!$A$1:$P$10,MATCH(Database!C9354,Currecny_M!$A$1:$P$1,0),FALSE)</f>
        <v>73.239399999999989</v>
      </c>
      <c r="N9354" s="6" t="str">
        <f>VLOOKUP(B9354,Master!$A$2:$C$11,3,FALSE)</f>
        <v>USD</v>
      </c>
      <c r="O9354" s="6" t="str">
        <f>VLOOKUP(B9354,Master!$A$2:$C$11,2,FALSE)</f>
        <v>America</v>
      </c>
      <c r="Q9354" s="39" t="str">
        <f>VLOOKUP(D9354,GL_Master!$A$1:$D$80,2,FALSE)</f>
        <v>BS</v>
      </c>
      <c r="R9354" s="39" t="str">
        <f>VLOOKUP(D9354,GL_Master!$A$1:$D$80,3,FALSE)</f>
        <v>Inventories</v>
      </c>
      <c r="S9354" s="39" t="str">
        <f>VLOOKUP(D9354,GL_Master!$A$1:$D$80,4,FALSE)</f>
        <v>Inventory</v>
      </c>
    </row>
    <row r="9355" spans="1:19" x14ac:dyDescent="0.25">
      <c r="A9355" s="39" t="s">
        <v>262</v>
      </c>
      <c r="B9355" s="39" t="s">
        <v>235</v>
      </c>
      <c r="C9355" s="7">
        <v>44228</v>
      </c>
      <c r="D9355" s="39" t="s">
        <v>77</v>
      </c>
      <c r="E9355" s="39">
        <v>2228</v>
      </c>
      <c r="F9355" s="82">
        <f t="shared" si="438"/>
        <v>2.2280000000000002</v>
      </c>
      <c r="G9355" s="39">
        <f>VLOOKUP(N9355,Currecny_M!$A$1:$P$10,2,FALSE)</f>
        <v>75</v>
      </c>
      <c r="H9355" s="39">
        <f>MATCH(C9355,Currecny_M!$A$1:$P$1,0)</f>
        <v>12</v>
      </c>
      <c r="I9355" s="39">
        <f>VLOOKUP(N9355,Currecny_M!$A$1:$P$10,MATCH(Database!C9355,Currecny_M!$A$1:$P$1,0),FALSE)</f>
        <v>82.85</v>
      </c>
      <c r="J9355" s="82">
        <f t="shared" si="439"/>
        <v>184.5898</v>
      </c>
      <c r="K9355" s="39">
        <f>VLOOKUP('Cover page'!$B$6,Currecny_M!$A$1:$P$10,MATCH(Database!C9355,Currecny_M!$A$1:$P$1,0),FALSE)</f>
        <v>1</v>
      </c>
      <c r="L9355" s="82">
        <f t="shared" si="440"/>
        <v>184.5898</v>
      </c>
      <c r="M9355" s="82">
        <f>((E9355/$F$1)*VLOOKUP(N9355,Currecny_M!$A$1:$P$10,MATCH(Database!C9355,Currecny_M!$A$1:$P$1,0),FALSE))/VLOOKUP('Cover page'!$B$6,Currecny_M!$A$1:$P$10,MATCH(Database!C9355,Currecny_M!$A$1:$P$1,0),FALSE)</f>
        <v>184.5898</v>
      </c>
      <c r="N9355" s="6" t="str">
        <f>VLOOKUP(B9355,Master!$A$2:$C$11,3,FALSE)</f>
        <v>USD</v>
      </c>
      <c r="O9355" s="6" t="str">
        <f>VLOOKUP(B9355,Master!$A$2:$C$11,2,FALSE)</f>
        <v>America</v>
      </c>
      <c r="Q9355" s="39" t="str">
        <f>VLOOKUP(D9355,GL_Master!$A$1:$D$80,2,FALSE)</f>
        <v>BS</v>
      </c>
      <c r="R9355" s="39" t="str">
        <f>VLOOKUP(D9355,GL_Master!$A$1:$D$80,3,FALSE)</f>
        <v>Inventories</v>
      </c>
      <c r="S9355" s="39" t="str">
        <f>VLOOKUP(D9355,GL_Master!$A$1:$D$80,4,FALSE)</f>
        <v>Inventory</v>
      </c>
    </row>
    <row r="9356" spans="1:19" x14ac:dyDescent="0.25">
      <c r="A9356" s="39" t="s">
        <v>262</v>
      </c>
      <c r="B9356" s="39" t="s">
        <v>235</v>
      </c>
      <c r="C9356" s="7">
        <v>44228</v>
      </c>
      <c r="D9356" s="39" t="s">
        <v>2</v>
      </c>
      <c r="E9356" s="39">
        <v>245274</v>
      </c>
      <c r="F9356" s="82">
        <f t="shared" si="438"/>
        <v>245.274</v>
      </c>
      <c r="G9356" s="39">
        <f>VLOOKUP(N9356,Currecny_M!$A$1:$P$10,2,FALSE)</f>
        <v>75</v>
      </c>
      <c r="H9356" s="39">
        <f>MATCH(C9356,Currecny_M!$A$1:$P$1,0)</f>
        <v>12</v>
      </c>
      <c r="I9356" s="39">
        <f>VLOOKUP(N9356,Currecny_M!$A$1:$P$10,MATCH(Database!C9356,Currecny_M!$A$1:$P$1,0),FALSE)</f>
        <v>82.85</v>
      </c>
      <c r="J9356" s="82">
        <f t="shared" si="439"/>
        <v>20320.9509</v>
      </c>
      <c r="K9356" s="39">
        <f>VLOOKUP('Cover page'!$B$6,Currecny_M!$A$1:$P$10,MATCH(Database!C9356,Currecny_M!$A$1:$P$1,0),FALSE)</f>
        <v>1</v>
      </c>
      <c r="L9356" s="82">
        <f t="shared" si="440"/>
        <v>20320.9509</v>
      </c>
      <c r="M9356" s="82">
        <f>((E9356/$F$1)*VLOOKUP(N9356,Currecny_M!$A$1:$P$10,MATCH(Database!C9356,Currecny_M!$A$1:$P$1,0),FALSE))/VLOOKUP('Cover page'!$B$6,Currecny_M!$A$1:$P$10,MATCH(Database!C9356,Currecny_M!$A$1:$P$1,0),FALSE)</f>
        <v>20320.9509</v>
      </c>
      <c r="N9356" s="6" t="str">
        <f>VLOOKUP(B9356,Master!$A$2:$C$11,3,FALSE)</f>
        <v>USD</v>
      </c>
      <c r="O9356" s="6" t="str">
        <f>VLOOKUP(B9356,Master!$A$2:$C$11,2,FALSE)</f>
        <v>America</v>
      </c>
      <c r="Q9356" s="39" t="str">
        <f>VLOOKUP(D9356,GL_Master!$A$1:$D$80,2,FALSE)</f>
        <v>BS</v>
      </c>
      <c r="R9356" s="39" t="str">
        <f>VLOOKUP(D9356,GL_Master!$A$1:$D$80,3,FALSE)</f>
        <v>Trade receivables</v>
      </c>
      <c r="S9356" s="39" t="str">
        <f>VLOOKUP(D9356,GL_Master!$A$1:$D$80,4,FALSE)</f>
        <v>Unsecured, considered good</v>
      </c>
    </row>
    <row r="9357" spans="1:19" x14ac:dyDescent="0.25">
      <c r="A9357" s="39" t="s">
        <v>262</v>
      </c>
      <c r="B9357" s="39" t="s">
        <v>235</v>
      </c>
      <c r="C9357" s="7">
        <v>44228</v>
      </c>
      <c r="D9357" s="39" t="s">
        <v>78</v>
      </c>
      <c r="E9357" s="39">
        <v>35</v>
      </c>
      <c r="F9357" s="82">
        <f t="shared" si="438"/>
        <v>3.5000000000000003E-2</v>
      </c>
      <c r="G9357" s="39">
        <f>VLOOKUP(N9357,Currecny_M!$A$1:$P$10,2,FALSE)</f>
        <v>75</v>
      </c>
      <c r="H9357" s="39">
        <f>MATCH(C9357,Currecny_M!$A$1:$P$1,0)</f>
        <v>12</v>
      </c>
      <c r="I9357" s="39">
        <f>VLOOKUP(N9357,Currecny_M!$A$1:$P$10,MATCH(Database!C9357,Currecny_M!$A$1:$P$1,0),FALSE)</f>
        <v>82.85</v>
      </c>
      <c r="J9357" s="82">
        <f t="shared" si="439"/>
        <v>2.89975</v>
      </c>
      <c r="K9357" s="39">
        <f>VLOOKUP('Cover page'!$B$6,Currecny_M!$A$1:$P$10,MATCH(Database!C9357,Currecny_M!$A$1:$P$1,0),FALSE)</f>
        <v>1</v>
      </c>
      <c r="L9357" s="82">
        <f t="shared" si="440"/>
        <v>2.89975</v>
      </c>
      <c r="M9357" s="82">
        <f>((E9357/$F$1)*VLOOKUP(N9357,Currecny_M!$A$1:$P$10,MATCH(Database!C9357,Currecny_M!$A$1:$P$1,0),FALSE))/VLOOKUP('Cover page'!$B$6,Currecny_M!$A$1:$P$10,MATCH(Database!C9357,Currecny_M!$A$1:$P$1,0),FALSE)</f>
        <v>2.89975</v>
      </c>
      <c r="N9357" s="6" t="str">
        <f>VLOOKUP(B9357,Master!$A$2:$C$11,3,FALSE)</f>
        <v>USD</v>
      </c>
      <c r="O9357" s="6" t="str">
        <f>VLOOKUP(B9357,Master!$A$2:$C$11,2,FALSE)</f>
        <v>America</v>
      </c>
      <c r="Q9357" s="39" t="str">
        <f>VLOOKUP(D9357,GL_Master!$A$1:$D$80,2,FALSE)</f>
        <v>BS</v>
      </c>
      <c r="R9357" s="39" t="str">
        <f>VLOOKUP(D9357,GL_Master!$A$1:$D$80,3,FALSE)</f>
        <v>Cash &amp; Bank Balances</v>
      </c>
      <c r="S9357" s="39" t="str">
        <f>VLOOKUP(D9357,GL_Master!$A$1:$D$80,4,FALSE)</f>
        <v>Cash In hand</v>
      </c>
    </row>
    <row r="9358" spans="1:19" x14ac:dyDescent="0.25">
      <c r="A9358" s="39" t="s">
        <v>262</v>
      </c>
      <c r="B9358" s="39" t="s">
        <v>235</v>
      </c>
      <c r="C9358" s="7">
        <v>44228</v>
      </c>
      <c r="D9358" s="39" t="s">
        <v>79</v>
      </c>
      <c r="E9358" s="39">
        <v>-9013</v>
      </c>
      <c r="F9358" s="82">
        <f t="shared" si="438"/>
        <v>-9.0129999999999999</v>
      </c>
      <c r="G9358" s="39">
        <f>VLOOKUP(N9358,Currecny_M!$A$1:$P$10,2,FALSE)</f>
        <v>75</v>
      </c>
      <c r="H9358" s="39">
        <f>MATCH(C9358,Currecny_M!$A$1:$P$1,0)</f>
        <v>12</v>
      </c>
      <c r="I9358" s="39">
        <f>VLOOKUP(N9358,Currecny_M!$A$1:$P$10,MATCH(Database!C9358,Currecny_M!$A$1:$P$1,0),FALSE)</f>
        <v>82.85</v>
      </c>
      <c r="J9358" s="82">
        <f t="shared" si="439"/>
        <v>-746.72704999999996</v>
      </c>
      <c r="K9358" s="39">
        <f>VLOOKUP('Cover page'!$B$6,Currecny_M!$A$1:$P$10,MATCH(Database!C9358,Currecny_M!$A$1:$P$1,0),FALSE)</f>
        <v>1</v>
      </c>
      <c r="L9358" s="82">
        <f t="shared" si="440"/>
        <v>-746.72704999999996</v>
      </c>
      <c r="M9358" s="82">
        <f>((E9358/$F$1)*VLOOKUP(N9358,Currecny_M!$A$1:$P$10,MATCH(Database!C9358,Currecny_M!$A$1:$P$1,0),FALSE))/VLOOKUP('Cover page'!$B$6,Currecny_M!$A$1:$P$10,MATCH(Database!C9358,Currecny_M!$A$1:$P$1,0),FALSE)</f>
        <v>-746.72704999999996</v>
      </c>
      <c r="N9358" s="6" t="str">
        <f>VLOOKUP(B9358,Master!$A$2:$C$11,3,FALSE)</f>
        <v>USD</v>
      </c>
      <c r="O9358" s="6" t="str">
        <f>VLOOKUP(B9358,Master!$A$2:$C$11,2,FALSE)</f>
        <v>America</v>
      </c>
      <c r="Q9358" s="39" t="str">
        <f>VLOOKUP(D9358,GL_Master!$A$1:$D$80,2,FALSE)</f>
        <v>BS</v>
      </c>
      <c r="R9358" s="39" t="str">
        <f>VLOOKUP(D9358,GL_Master!$A$1:$D$80,3,FALSE)</f>
        <v>Loan Fund</v>
      </c>
      <c r="S9358" s="39" t="str">
        <f>VLOOKUP(D9358,GL_Master!$A$1:$D$80,4,FALSE)</f>
        <v>Term Loan</v>
      </c>
    </row>
    <row r="9359" spans="1:19" x14ac:dyDescent="0.25">
      <c r="A9359" s="39" t="s">
        <v>262</v>
      </c>
      <c r="B9359" s="39" t="s">
        <v>235</v>
      </c>
      <c r="C9359" s="7">
        <v>44228</v>
      </c>
      <c r="D9359" s="39" t="s">
        <v>80</v>
      </c>
      <c r="E9359" s="39">
        <v>245</v>
      </c>
      <c r="F9359" s="82">
        <f t="shared" si="438"/>
        <v>0.245</v>
      </c>
      <c r="G9359" s="39">
        <f>VLOOKUP(N9359,Currecny_M!$A$1:$P$10,2,FALSE)</f>
        <v>75</v>
      </c>
      <c r="H9359" s="39">
        <f>MATCH(C9359,Currecny_M!$A$1:$P$1,0)</f>
        <v>12</v>
      </c>
      <c r="I9359" s="39">
        <f>VLOOKUP(N9359,Currecny_M!$A$1:$P$10,MATCH(Database!C9359,Currecny_M!$A$1:$P$1,0),FALSE)</f>
        <v>82.85</v>
      </c>
      <c r="J9359" s="82">
        <f t="shared" si="439"/>
        <v>20.298249999999999</v>
      </c>
      <c r="K9359" s="39">
        <f>VLOOKUP('Cover page'!$B$6,Currecny_M!$A$1:$P$10,MATCH(Database!C9359,Currecny_M!$A$1:$P$1,0),FALSE)</f>
        <v>1</v>
      </c>
      <c r="L9359" s="82">
        <f t="shared" si="440"/>
        <v>20.298249999999999</v>
      </c>
      <c r="M9359" s="82">
        <f>((E9359/$F$1)*VLOOKUP(N9359,Currecny_M!$A$1:$P$10,MATCH(Database!C9359,Currecny_M!$A$1:$P$1,0),FALSE))/VLOOKUP('Cover page'!$B$6,Currecny_M!$A$1:$P$10,MATCH(Database!C9359,Currecny_M!$A$1:$P$1,0),FALSE)</f>
        <v>20.298249999999999</v>
      </c>
      <c r="N9359" s="6" t="str">
        <f>VLOOKUP(B9359,Master!$A$2:$C$11,3,FALSE)</f>
        <v>USD</v>
      </c>
      <c r="O9359" s="6" t="str">
        <f>VLOOKUP(B9359,Master!$A$2:$C$11,2,FALSE)</f>
        <v>America</v>
      </c>
      <c r="Q9359" s="39" t="str">
        <f>VLOOKUP(D9359,GL_Master!$A$1:$D$80,2,FALSE)</f>
        <v>BS</v>
      </c>
      <c r="R9359" s="39" t="str">
        <f>VLOOKUP(D9359,GL_Master!$A$1:$D$80,3,FALSE)</f>
        <v>Cash &amp; Bank Balances</v>
      </c>
      <c r="S9359" s="39" t="str">
        <f>VLOOKUP(D9359,GL_Master!$A$1:$D$80,4,FALSE)</f>
        <v xml:space="preserve">      On Current Accounts</v>
      </c>
    </row>
    <row r="9360" spans="1:19" x14ac:dyDescent="0.25">
      <c r="A9360" s="39" t="s">
        <v>262</v>
      </c>
      <c r="B9360" s="39" t="s">
        <v>235</v>
      </c>
      <c r="C9360" s="7">
        <v>44228</v>
      </c>
      <c r="D9360" s="39" t="s">
        <v>81</v>
      </c>
      <c r="E9360" s="39">
        <v>18695</v>
      </c>
      <c r="F9360" s="82">
        <f t="shared" si="438"/>
        <v>18.695</v>
      </c>
      <c r="G9360" s="39">
        <f>VLOOKUP(N9360,Currecny_M!$A$1:$P$10,2,FALSE)</f>
        <v>75</v>
      </c>
      <c r="H9360" s="39">
        <f>MATCH(C9360,Currecny_M!$A$1:$P$1,0)</f>
        <v>12</v>
      </c>
      <c r="I9360" s="39">
        <f>VLOOKUP(N9360,Currecny_M!$A$1:$P$10,MATCH(Database!C9360,Currecny_M!$A$1:$P$1,0),FALSE)</f>
        <v>82.85</v>
      </c>
      <c r="J9360" s="82">
        <f t="shared" si="439"/>
        <v>1548.8807499999998</v>
      </c>
      <c r="K9360" s="39">
        <f>VLOOKUP('Cover page'!$B$6,Currecny_M!$A$1:$P$10,MATCH(Database!C9360,Currecny_M!$A$1:$P$1,0),FALSE)</f>
        <v>1</v>
      </c>
      <c r="L9360" s="82">
        <f t="shared" si="440"/>
        <v>1548.8807499999998</v>
      </c>
      <c r="M9360" s="82">
        <f>((E9360/$F$1)*VLOOKUP(N9360,Currecny_M!$A$1:$P$10,MATCH(Database!C9360,Currecny_M!$A$1:$P$1,0),FALSE))/VLOOKUP('Cover page'!$B$6,Currecny_M!$A$1:$P$10,MATCH(Database!C9360,Currecny_M!$A$1:$P$1,0),FALSE)</f>
        <v>1548.8807499999998</v>
      </c>
      <c r="N9360" s="6" t="str">
        <f>VLOOKUP(B9360,Master!$A$2:$C$11,3,FALSE)</f>
        <v>USD</v>
      </c>
      <c r="O9360" s="6" t="str">
        <f>VLOOKUP(B9360,Master!$A$2:$C$11,2,FALSE)</f>
        <v>America</v>
      </c>
      <c r="Q9360" s="39" t="str">
        <f>VLOOKUP(D9360,GL_Master!$A$1:$D$80,2,FALSE)</f>
        <v>BS</v>
      </c>
      <c r="R9360" s="39" t="str">
        <f>VLOOKUP(D9360,GL_Master!$A$1:$D$80,3,FALSE)</f>
        <v>Other Current Assets</v>
      </c>
      <c r="S9360" s="39" t="str">
        <f>VLOOKUP(D9360,GL_Master!$A$1:$D$80,4,FALSE)</f>
        <v>Advance tax recoverable (net of provision )</v>
      </c>
    </row>
    <row r="9361" spans="1:19" x14ac:dyDescent="0.25">
      <c r="A9361" s="39" t="s">
        <v>262</v>
      </c>
      <c r="B9361" s="39" t="s">
        <v>235</v>
      </c>
      <c r="C9361" s="7">
        <v>44228</v>
      </c>
      <c r="D9361" s="39" t="s">
        <v>19</v>
      </c>
      <c r="E9361" s="39">
        <v>187</v>
      </c>
      <c r="F9361" s="82">
        <f t="shared" si="438"/>
        <v>0.187</v>
      </c>
      <c r="G9361" s="39">
        <f>VLOOKUP(N9361,Currecny_M!$A$1:$P$10,2,FALSE)</f>
        <v>75</v>
      </c>
      <c r="H9361" s="39">
        <f>MATCH(C9361,Currecny_M!$A$1:$P$1,0)</f>
        <v>12</v>
      </c>
      <c r="I9361" s="39">
        <f>VLOOKUP(N9361,Currecny_M!$A$1:$P$10,MATCH(Database!C9361,Currecny_M!$A$1:$P$1,0),FALSE)</f>
        <v>82.85</v>
      </c>
      <c r="J9361" s="82">
        <f t="shared" si="439"/>
        <v>15.492949999999999</v>
      </c>
      <c r="K9361" s="39">
        <f>VLOOKUP('Cover page'!$B$6,Currecny_M!$A$1:$P$10,MATCH(Database!C9361,Currecny_M!$A$1:$P$1,0),FALSE)</f>
        <v>1</v>
      </c>
      <c r="L9361" s="82">
        <f t="shared" si="440"/>
        <v>15.492949999999999</v>
      </c>
      <c r="M9361" s="82">
        <f>((E9361/$F$1)*VLOOKUP(N9361,Currecny_M!$A$1:$P$10,MATCH(Database!C9361,Currecny_M!$A$1:$P$1,0),FALSE))/VLOOKUP('Cover page'!$B$6,Currecny_M!$A$1:$P$10,MATCH(Database!C9361,Currecny_M!$A$1:$P$1,0),FALSE)</f>
        <v>15.492949999999999</v>
      </c>
      <c r="N9361" s="6" t="str">
        <f>VLOOKUP(B9361,Master!$A$2:$C$11,3,FALSE)</f>
        <v>USD</v>
      </c>
      <c r="O9361" s="6" t="str">
        <f>VLOOKUP(B9361,Master!$A$2:$C$11,2,FALSE)</f>
        <v>America</v>
      </c>
      <c r="Q9361" s="39" t="str">
        <f>VLOOKUP(D9361,GL_Master!$A$1:$D$80,2,FALSE)</f>
        <v>BS</v>
      </c>
      <c r="R9361" s="39" t="str">
        <f>VLOOKUP(D9361,GL_Master!$A$1:$D$80,3,FALSE)</f>
        <v>Short-term loan and advances</v>
      </c>
      <c r="S9361" s="39" t="str">
        <f>VLOOKUP(D9361,GL_Master!$A$1:$D$80,4,FALSE)</f>
        <v>Prepaid expenses</v>
      </c>
    </row>
    <row r="9362" spans="1:19" x14ac:dyDescent="0.25">
      <c r="A9362" s="39" t="s">
        <v>262</v>
      </c>
      <c r="B9362" s="39" t="s">
        <v>235</v>
      </c>
      <c r="C9362" s="7">
        <v>44228</v>
      </c>
      <c r="D9362" s="39" t="s">
        <v>82</v>
      </c>
      <c r="E9362" s="39">
        <v>2003</v>
      </c>
      <c r="F9362" s="82">
        <f t="shared" si="438"/>
        <v>2.0030000000000001</v>
      </c>
      <c r="G9362" s="39">
        <f>VLOOKUP(N9362,Currecny_M!$A$1:$P$10,2,FALSE)</f>
        <v>75</v>
      </c>
      <c r="H9362" s="39">
        <f>MATCH(C9362,Currecny_M!$A$1:$P$1,0)</f>
        <v>12</v>
      </c>
      <c r="I9362" s="39">
        <f>VLOOKUP(N9362,Currecny_M!$A$1:$P$10,MATCH(Database!C9362,Currecny_M!$A$1:$P$1,0),FALSE)</f>
        <v>82.85</v>
      </c>
      <c r="J9362" s="82">
        <f t="shared" si="439"/>
        <v>165.94855000000001</v>
      </c>
      <c r="K9362" s="39">
        <f>VLOOKUP('Cover page'!$B$6,Currecny_M!$A$1:$P$10,MATCH(Database!C9362,Currecny_M!$A$1:$P$1,0),FALSE)</f>
        <v>1</v>
      </c>
      <c r="L9362" s="82">
        <f t="shared" si="440"/>
        <v>165.94855000000001</v>
      </c>
      <c r="M9362" s="82">
        <f>((E9362/$F$1)*VLOOKUP(N9362,Currecny_M!$A$1:$P$10,MATCH(Database!C9362,Currecny_M!$A$1:$P$1,0),FALSE))/VLOOKUP('Cover page'!$B$6,Currecny_M!$A$1:$P$10,MATCH(Database!C9362,Currecny_M!$A$1:$P$1,0),FALSE)</f>
        <v>165.94855000000001</v>
      </c>
      <c r="N9362" s="6" t="str">
        <f>VLOOKUP(B9362,Master!$A$2:$C$11,3,FALSE)</f>
        <v>USD</v>
      </c>
      <c r="O9362" s="6" t="str">
        <f>VLOOKUP(B9362,Master!$A$2:$C$11,2,FALSE)</f>
        <v>America</v>
      </c>
      <c r="Q9362" s="39" t="str">
        <f>VLOOKUP(D9362,GL_Master!$A$1:$D$80,2,FALSE)</f>
        <v>BS</v>
      </c>
      <c r="R9362" s="39" t="str">
        <f>VLOOKUP(D9362,GL_Master!$A$1:$D$80,3,FALSE)</f>
        <v>Short-term loan and advances</v>
      </c>
      <c r="S9362" s="39" t="str">
        <f>VLOOKUP(D9362,GL_Master!$A$1:$D$80,4,FALSE)</f>
        <v>Advance to vendor/employees</v>
      </c>
    </row>
    <row r="9363" spans="1:19" x14ac:dyDescent="0.25">
      <c r="A9363" s="39" t="s">
        <v>262</v>
      </c>
      <c r="B9363" s="39" t="s">
        <v>235</v>
      </c>
      <c r="C9363" s="7">
        <v>44228</v>
      </c>
      <c r="D9363" s="39" t="s">
        <v>83</v>
      </c>
      <c r="E9363" s="39">
        <v>1323</v>
      </c>
      <c r="F9363" s="82">
        <f t="shared" si="438"/>
        <v>1.323</v>
      </c>
      <c r="G9363" s="39">
        <f>VLOOKUP(N9363,Currecny_M!$A$1:$P$10,2,FALSE)</f>
        <v>75</v>
      </c>
      <c r="H9363" s="39">
        <f>MATCH(C9363,Currecny_M!$A$1:$P$1,0)</f>
        <v>12</v>
      </c>
      <c r="I9363" s="39">
        <f>VLOOKUP(N9363,Currecny_M!$A$1:$P$10,MATCH(Database!C9363,Currecny_M!$A$1:$P$1,0),FALSE)</f>
        <v>82.85</v>
      </c>
      <c r="J9363" s="82">
        <f t="shared" si="439"/>
        <v>109.61054999999999</v>
      </c>
      <c r="K9363" s="39">
        <f>VLOOKUP('Cover page'!$B$6,Currecny_M!$A$1:$P$10,MATCH(Database!C9363,Currecny_M!$A$1:$P$1,0),FALSE)</f>
        <v>1</v>
      </c>
      <c r="L9363" s="82">
        <f t="shared" si="440"/>
        <v>109.61054999999999</v>
      </c>
      <c r="M9363" s="82">
        <f>((E9363/$F$1)*VLOOKUP(N9363,Currecny_M!$A$1:$P$10,MATCH(Database!C9363,Currecny_M!$A$1:$P$1,0),FALSE))/VLOOKUP('Cover page'!$B$6,Currecny_M!$A$1:$P$10,MATCH(Database!C9363,Currecny_M!$A$1:$P$1,0),FALSE)</f>
        <v>109.61054999999999</v>
      </c>
      <c r="N9363" s="6" t="str">
        <f>VLOOKUP(B9363,Master!$A$2:$C$11,3,FALSE)</f>
        <v>USD</v>
      </c>
      <c r="O9363" s="6" t="str">
        <f>VLOOKUP(B9363,Master!$A$2:$C$11,2,FALSE)</f>
        <v>America</v>
      </c>
      <c r="Q9363" s="39" t="str">
        <f>VLOOKUP(D9363,GL_Master!$A$1:$D$80,2,FALSE)</f>
        <v>BS</v>
      </c>
      <c r="R9363" s="39" t="str">
        <f>VLOOKUP(D9363,GL_Master!$A$1:$D$80,3,FALSE)</f>
        <v>Other Current Assets</v>
      </c>
      <c r="S9363" s="39" t="str">
        <f>VLOOKUP(D9363,GL_Master!$A$1:$D$80,4,FALSE)</f>
        <v>Security deposits ( Unsecured, considered good)</v>
      </c>
    </row>
    <row r="9364" spans="1:19" x14ac:dyDescent="0.25">
      <c r="A9364" s="39" t="s">
        <v>262</v>
      </c>
      <c r="B9364" s="39" t="s">
        <v>235</v>
      </c>
      <c r="C9364" s="7">
        <v>44228</v>
      </c>
      <c r="D9364" s="39" t="s">
        <v>246</v>
      </c>
      <c r="E9364" s="39">
        <v>-152039</v>
      </c>
      <c r="F9364" s="82">
        <f t="shared" si="438"/>
        <v>-152.03899999999999</v>
      </c>
      <c r="G9364" s="39">
        <f>VLOOKUP(N9364,Currecny_M!$A$1:$P$10,2,FALSE)</f>
        <v>75</v>
      </c>
      <c r="H9364" s="39">
        <f>MATCH(C9364,Currecny_M!$A$1:$P$1,0)</f>
        <v>12</v>
      </c>
      <c r="I9364" s="39">
        <f>VLOOKUP(N9364,Currecny_M!$A$1:$P$10,MATCH(Database!C9364,Currecny_M!$A$1:$P$1,0),FALSE)</f>
        <v>82.85</v>
      </c>
      <c r="J9364" s="82">
        <f t="shared" si="439"/>
        <v>-12596.431149999999</v>
      </c>
      <c r="K9364" s="39">
        <f>VLOOKUP('Cover page'!$B$6,Currecny_M!$A$1:$P$10,MATCH(Database!C9364,Currecny_M!$A$1:$P$1,0),FALSE)</f>
        <v>1</v>
      </c>
      <c r="L9364" s="82">
        <f t="shared" si="440"/>
        <v>-12596.431149999999</v>
      </c>
      <c r="M9364" s="82">
        <f>((E9364/$F$1)*VLOOKUP(N9364,Currecny_M!$A$1:$P$10,MATCH(Database!C9364,Currecny_M!$A$1:$P$1,0),FALSE))/VLOOKUP('Cover page'!$B$6,Currecny_M!$A$1:$P$10,MATCH(Database!C9364,Currecny_M!$A$1:$P$1,0),FALSE)</f>
        <v>-12596.431149999999</v>
      </c>
      <c r="N9364" s="6" t="str">
        <f>VLOOKUP(B9364,Master!$A$2:$C$11,3,FALSE)</f>
        <v>USD</v>
      </c>
      <c r="O9364" s="6" t="str">
        <f>VLOOKUP(B9364,Master!$A$2:$C$11,2,FALSE)</f>
        <v>America</v>
      </c>
      <c r="Q9364" s="39" t="str">
        <f>VLOOKUP(D9364,GL_Master!$A$1:$D$80,2,FALSE)</f>
        <v>PL</v>
      </c>
      <c r="R9364" s="39" t="str">
        <f>VLOOKUP(D9364,GL_Master!$A$1:$D$80,3,FALSE)</f>
        <v>Revenue from Operations</v>
      </c>
      <c r="S9364" s="39" t="str">
        <f>VLOOKUP(D9364,GL_Master!$A$1:$D$80,4,FALSE)</f>
        <v>Contract revenue</v>
      </c>
    </row>
    <row r="9365" spans="1:19" x14ac:dyDescent="0.25">
      <c r="A9365" s="39" t="s">
        <v>262</v>
      </c>
      <c r="B9365" s="39" t="s">
        <v>235</v>
      </c>
      <c r="C9365" s="7">
        <v>44228</v>
      </c>
      <c r="D9365" s="39" t="s">
        <v>134</v>
      </c>
      <c r="E9365" s="39">
        <v>-1247</v>
      </c>
      <c r="F9365" s="82">
        <f t="shared" si="438"/>
        <v>-1.2470000000000001</v>
      </c>
      <c r="G9365" s="39">
        <f>VLOOKUP(N9365,Currecny_M!$A$1:$P$10,2,FALSE)</f>
        <v>75</v>
      </c>
      <c r="H9365" s="39">
        <f>MATCH(C9365,Currecny_M!$A$1:$P$1,0)</f>
        <v>12</v>
      </c>
      <c r="I9365" s="39">
        <f>VLOOKUP(N9365,Currecny_M!$A$1:$P$10,MATCH(Database!C9365,Currecny_M!$A$1:$P$1,0),FALSE)</f>
        <v>82.85</v>
      </c>
      <c r="J9365" s="82">
        <f t="shared" si="439"/>
        <v>-103.31395000000001</v>
      </c>
      <c r="K9365" s="39">
        <f>VLOOKUP('Cover page'!$B$6,Currecny_M!$A$1:$P$10,MATCH(Database!C9365,Currecny_M!$A$1:$P$1,0),FALSE)</f>
        <v>1</v>
      </c>
      <c r="L9365" s="82">
        <f t="shared" si="440"/>
        <v>-103.31395000000001</v>
      </c>
      <c r="M9365" s="82">
        <f>((E9365/$F$1)*VLOOKUP(N9365,Currecny_M!$A$1:$P$10,MATCH(Database!C9365,Currecny_M!$A$1:$P$1,0),FALSE))/VLOOKUP('Cover page'!$B$6,Currecny_M!$A$1:$P$10,MATCH(Database!C9365,Currecny_M!$A$1:$P$1,0),FALSE)</f>
        <v>-103.31395000000001</v>
      </c>
      <c r="N9365" s="6" t="str">
        <f>VLOOKUP(B9365,Master!$A$2:$C$11,3,FALSE)</f>
        <v>USD</v>
      </c>
      <c r="O9365" s="6" t="str">
        <f>VLOOKUP(B9365,Master!$A$2:$C$11,2,FALSE)</f>
        <v>America</v>
      </c>
      <c r="Q9365" s="39" t="str">
        <f>VLOOKUP(D9365,GL_Master!$A$1:$D$80,2,FALSE)</f>
        <v>PL</v>
      </c>
      <c r="R9365" s="39" t="str">
        <f>VLOOKUP(D9365,GL_Master!$A$1:$D$80,3,FALSE)</f>
        <v>Other Income</v>
      </c>
      <c r="S9365" s="39" t="str">
        <f>VLOOKUP(D9365,GL_Master!$A$1:$D$80,4,FALSE)</f>
        <v>Other Income</v>
      </c>
    </row>
    <row r="9366" spans="1:19" x14ac:dyDescent="0.25">
      <c r="A9366" s="39" t="s">
        <v>262</v>
      </c>
      <c r="B9366" s="39" t="s">
        <v>235</v>
      </c>
      <c r="C9366" s="7">
        <v>44228</v>
      </c>
      <c r="D9366" s="39" t="s">
        <v>86</v>
      </c>
      <c r="E9366" s="39">
        <v>70</v>
      </c>
      <c r="F9366" s="82">
        <f t="shared" si="438"/>
        <v>7.0000000000000007E-2</v>
      </c>
      <c r="G9366" s="39">
        <f>VLOOKUP(N9366,Currecny_M!$A$1:$P$10,2,FALSE)</f>
        <v>75</v>
      </c>
      <c r="H9366" s="39">
        <f>MATCH(C9366,Currecny_M!$A$1:$P$1,0)</f>
        <v>12</v>
      </c>
      <c r="I9366" s="39">
        <f>VLOOKUP(N9366,Currecny_M!$A$1:$P$10,MATCH(Database!C9366,Currecny_M!$A$1:$P$1,0),FALSE)</f>
        <v>82.85</v>
      </c>
      <c r="J9366" s="82">
        <f t="shared" si="439"/>
        <v>5.7995000000000001</v>
      </c>
      <c r="K9366" s="39">
        <f>VLOOKUP('Cover page'!$B$6,Currecny_M!$A$1:$P$10,MATCH(Database!C9366,Currecny_M!$A$1:$P$1,0),FALSE)</f>
        <v>1</v>
      </c>
      <c r="L9366" s="82">
        <f t="shared" si="440"/>
        <v>5.7995000000000001</v>
      </c>
      <c r="M9366" s="82">
        <f>((E9366/$F$1)*VLOOKUP(N9366,Currecny_M!$A$1:$P$10,MATCH(Database!C9366,Currecny_M!$A$1:$P$1,0),FALSE))/VLOOKUP('Cover page'!$B$6,Currecny_M!$A$1:$P$10,MATCH(Database!C9366,Currecny_M!$A$1:$P$1,0),FALSE)</f>
        <v>5.7995000000000001</v>
      </c>
      <c r="N9366" s="6" t="str">
        <f>VLOOKUP(B9366,Master!$A$2:$C$11,3,FALSE)</f>
        <v>USD</v>
      </c>
      <c r="O9366" s="6" t="str">
        <f>VLOOKUP(B9366,Master!$A$2:$C$11,2,FALSE)</f>
        <v>America</v>
      </c>
      <c r="Q9366" s="39" t="str">
        <f>VLOOKUP(D9366,GL_Master!$A$1:$D$80,2,FALSE)</f>
        <v>PL</v>
      </c>
      <c r="R9366" s="39" t="str">
        <f>VLOOKUP(D9366,GL_Master!$A$1:$D$80,3,FALSE)</f>
        <v>COGS</v>
      </c>
      <c r="S9366" s="39" t="str">
        <f>VLOOKUP(D9366,GL_Master!$A$1:$D$80,4,FALSE)</f>
        <v>Purchase of other traded goods</v>
      </c>
    </row>
    <row r="9367" spans="1:19" x14ac:dyDescent="0.25">
      <c r="A9367" s="39" t="s">
        <v>262</v>
      </c>
      <c r="B9367" s="39" t="s">
        <v>235</v>
      </c>
      <c r="C9367" s="7">
        <v>44228</v>
      </c>
      <c r="D9367" s="39" t="s">
        <v>87</v>
      </c>
      <c r="E9367" s="39">
        <v>36</v>
      </c>
      <c r="F9367" s="82">
        <f t="shared" si="438"/>
        <v>3.5999999999999997E-2</v>
      </c>
      <c r="G9367" s="39">
        <f>VLOOKUP(N9367,Currecny_M!$A$1:$P$10,2,FALSE)</f>
        <v>75</v>
      </c>
      <c r="H9367" s="39">
        <f>MATCH(C9367,Currecny_M!$A$1:$P$1,0)</f>
        <v>12</v>
      </c>
      <c r="I9367" s="39">
        <f>VLOOKUP(N9367,Currecny_M!$A$1:$P$10,MATCH(Database!C9367,Currecny_M!$A$1:$P$1,0),FALSE)</f>
        <v>82.85</v>
      </c>
      <c r="J9367" s="82">
        <f t="shared" si="439"/>
        <v>2.9825999999999997</v>
      </c>
      <c r="K9367" s="39">
        <f>VLOOKUP('Cover page'!$B$6,Currecny_M!$A$1:$P$10,MATCH(Database!C9367,Currecny_M!$A$1:$P$1,0),FALSE)</f>
        <v>1</v>
      </c>
      <c r="L9367" s="82">
        <f t="shared" si="440"/>
        <v>2.9825999999999997</v>
      </c>
      <c r="M9367" s="82">
        <f>((E9367/$F$1)*VLOOKUP(N9367,Currecny_M!$A$1:$P$10,MATCH(Database!C9367,Currecny_M!$A$1:$P$1,0),FALSE))/VLOOKUP('Cover page'!$B$6,Currecny_M!$A$1:$P$10,MATCH(Database!C9367,Currecny_M!$A$1:$P$1,0),FALSE)</f>
        <v>2.9825999999999997</v>
      </c>
      <c r="N9367" s="6" t="str">
        <f>VLOOKUP(B9367,Master!$A$2:$C$11,3,FALSE)</f>
        <v>USD</v>
      </c>
      <c r="O9367" s="6" t="str">
        <f>VLOOKUP(B9367,Master!$A$2:$C$11,2,FALSE)</f>
        <v>America</v>
      </c>
      <c r="Q9367" s="39" t="str">
        <f>VLOOKUP(D9367,GL_Master!$A$1:$D$80,2,FALSE)</f>
        <v>PL</v>
      </c>
      <c r="R9367" s="39" t="str">
        <f>VLOOKUP(D9367,GL_Master!$A$1:$D$80,3,FALSE)</f>
        <v>COGS</v>
      </c>
      <c r="S9367" s="39" t="str">
        <f>VLOOKUP(D9367,GL_Master!$A$1:$D$80,4,FALSE)</f>
        <v>Civil, Installation, Commissioning and Other miscellaneous expenses</v>
      </c>
    </row>
    <row r="9368" spans="1:19" x14ac:dyDescent="0.25">
      <c r="A9368" s="39" t="s">
        <v>262</v>
      </c>
      <c r="B9368" s="39" t="s">
        <v>235</v>
      </c>
      <c r="C9368" s="7">
        <v>44228</v>
      </c>
      <c r="D9368" s="39" t="s">
        <v>88</v>
      </c>
      <c r="E9368" s="39">
        <v>110</v>
      </c>
      <c r="F9368" s="82">
        <f t="shared" si="438"/>
        <v>0.11</v>
      </c>
      <c r="G9368" s="39">
        <f>VLOOKUP(N9368,Currecny_M!$A$1:$P$10,2,FALSE)</f>
        <v>75</v>
      </c>
      <c r="H9368" s="39">
        <f>MATCH(C9368,Currecny_M!$A$1:$P$1,0)</f>
        <v>12</v>
      </c>
      <c r="I9368" s="39">
        <f>VLOOKUP(N9368,Currecny_M!$A$1:$P$10,MATCH(Database!C9368,Currecny_M!$A$1:$P$1,0),FALSE)</f>
        <v>82.85</v>
      </c>
      <c r="J9368" s="82">
        <f t="shared" si="439"/>
        <v>9.1135000000000002</v>
      </c>
      <c r="K9368" s="39">
        <f>VLOOKUP('Cover page'!$B$6,Currecny_M!$A$1:$P$10,MATCH(Database!C9368,Currecny_M!$A$1:$P$1,0),FALSE)</f>
        <v>1</v>
      </c>
      <c r="L9368" s="82">
        <f t="shared" si="440"/>
        <v>9.1135000000000002</v>
      </c>
      <c r="M9368" s="82">
        <f>((E9368/$F$1)*VLOOKUP(N9368,Currecny_M!$A$1:$P$10,MATCH(Database!C9368,Currecny_M!$A$1:$P$1,0),FALSE))/VLOOKUP('Cover page'!$B$6,Currecny_M!$A$1:$P$10,MATCH(Database!C9368,Currecny_M!$A$1:$P$1,0),FALSE)</f>
        <v>9.1135000000000002</v>
      </c>
      <c r="N9368" s="6" t="str">
        <f>VLOOKUP(B9368,Master!$A$2:$C$11,3,FALSE)</f>
        <v>USD</v>
      </c>
      <c r="O9368" s="6" t="str">
        <f>VLOOKUP(B9368,Master!$A$2:$C$11,2,FALSE)</f>
        <v>America</v>
      </c>
      <c r="Q9368" s="39" t="str">
        <f>VLOOKUP(D9368,GL_Master!$A$1:$D$80,2,FALSE)</f>
        <v>PL</v>
      </c>
      <c r="R9368" s="39" t="str">
        <f>VLOOKUP(D9368,GL_Master!$A$1:$D$80,3,FALSE)</f>
        <v>COGS</v>
      </c>
      <c r="S9368" s="39" t="str">
        <f>VLOOKUP(D9368,GL_Master!$A$1:$D$80,4,FALSE)</f>
        <v>Civil, Installation, Commissioning and Other miscellaneous expenses</v>
      </c>
    </row>
    <row r="9369" spans="1:19" x14ac:dyDescent="0.25">
      <c r="A9369" s="39" t="s">
        <v>262</v>
      </c>
      <c r="B9369" s="39" t="s">
        <v>235</v>
      </c>
      <c r="C9369" s="7">
        <v>44228</v>
      </c>
      <c r="D9369" s="39" t="s">
        <v>89</v>
      </c>
      <c r="E9369" s="39">
        <v>223</v>
      </c>
      <c r="F9369" s="82">
        <f t="shared" si="438"/>
        <v>0.223</v>
      </c>
      <c r="G9369" s="39">
        <f>VLOOKUP(N9369,Currecny_M!$A$1:$P$10,2,FALSE)</f>
        <v>75</v>
      </c>
      <c r="H9369" s="39">
        <f>MATCH(C9369,Currecny_M!$A$1:$P$1,0)</f>
        <v>12</v>
      </c>
      <c r="I9369" s="39">
        <f>VLOOKUP(N9369,Currecny_M!$A$1:$P$10,MATCH(Database!C9369,Currecny_M!$A$1:$P$1,0),FALSE)</f>
        <v>82.85</v>
      </c>
      <c r="J9369" s="82">
        <f t="shared" si="439"/>
        <v>18.475549999999998</v>
      </c>
      <c r="K9369" s="39">
        <f>VLOOKUP('Cover page'!$B$6,Currecny_M!$A$1:$P$10,MATCH(Database!C9369,Currecny_M!$A$1:$P$1,0),FALSE)</f>
        <v>1</v>
      </c>
      <c r="L9369" s="82">
        <f t="shared" si="440"/>
        <v>18.475549999999998</v>
      </c>
      <c r="M9369" s="82">
        <f>((E9369/$F$1)*VLOOKUP(N9369,Currecny_M!$A$1:$P$10,MATCH(Database!C9369,Currecny_M!$A$1:$P$1,0),FALSE))/VLOOKUP('Cover page'!$B$6,Currecny_M!$A$1:$P$10,MATCH(Database!C9369,Currecny_M!$A$1:$P$1,0),FALSE)</f>
        <v>18.475549999999998</v>
      </c>
      <c r="N9369" s="6" t="str">
        <f>VLOOKUP(B9369,Master!$A$2:$C$11,3,FALSE)</f>
        <v>USD</v>
      </c>
      <c r="O9369" s="6" t="str">
        <f>VLOOKUP(B9369,Master!$A$2:$C$11,2,FALSE)</f>
        <v>America</v>
      </c>
      <c r="Q9369" s="39" t="str">
        <f>VLOOKUP(D9369,GL_Master!$A$1:$D$80,2,FALSE)</f>
        <v>PL</v>
      </c>
      <c r="R9369" s="39" t="str">
        <f>VLOOKUP(D9369,GL_Master!$A$1:$D$80,3,FALSE)</f>
        <v>COGS</v>
      </c>
      <c r="S9369" s="39" t="str">
        <f>VLOOKUP(D9369,GL_Master!$A$1:$D$80,4,FALSE)</f>
        <v>project Expenses</v>
      </c>
    </row>
    <row r="9370" spans="1:19" x14ac:dyDescent="0.25">
      <c r="A9370" s="39" t="s">
        <v>262</v>
      </c>
      <c r="B9370" s="39" t="s">
        <v>235</v>
      </c>
      <c r="C9370" s="7">
        <v>44228</v>
      </c>
      <c r="D9370" s="39" t="s">
        <v>90</v>
      </c>
      <c r="E9370" s="39">
        <v>72</v>
      </c>
      <c r="F9370" s="82">
        <f t="shared" si="438"/>
        <v>7.1999999999999995E-2</v>
      </c>
      <c r="G9370" s="39">
        <f>VLOOKUP(N9370,Currecny_M!$A$1:$P$10,2,FALSE)</f>
        <v>75</v>
      </c>
      <c r="H9370" s="39">
        <f>MATCH(C9370,Currecny_M!$A$1:$P$1,0)</f>
        <v>12</v>
      </c>
      <c r="I9370" s="39">
        <f>VLOOKUP(N9370,Currecny_M!$A$1:$P$10,MATCH(Database!C9370,Currecny_M!$A$1:$P$1,0),FALSE)</f>
        <v>82.85</v>
      </c>
      <c r="J9370" s="82">
        <f t="shared" si="439"/>
        <v>5.9651999999999994</v>
      </c>
      <c r="K9370" s="39">
        <f>VLOOKUP('Cover page'!$B$6,Currecny_M!$A$1:$P$10,MATCH(Database!C9370,Currecny_M!$A$1:$P$1,0),FALSE)</f>
        <v>1</v>
      </c>
      <c r="L9370" s="82">
        <f t="shared" si="440"/>
        <v>5.9651999999999994</v>
      </c>
      <c r="M9370" s="82">
        <f>((E9370/$F$1)*VLOOKUP(N9370,Currecny_M!$A$1:$P$10,MATCH(Database!C9370,Currecny_M!$A$1:$P$1,0),FALSE))/VLOOKUP('Cover page'!$B$6,Currecny_M!$A$1:$P$10,MATCH(Database!C9370,Currecny_M!$A$1:$P$1,0),FALSE)</f>
        <v>5.9651999999999994</v>
      </c>
      <c r="N9370" s="6" t="str">
        <f>VLOOKUP(B9370,Master!$A$2:$C$11,3,FALSE)</f>
        <v>USD</v>
      </c>
      <c r="O9370" s="6" t="str">
        <f>VLOOKUP(B9370,Master!$A$2:$C$11,2,FALSE)</f>
        <v>America</v>
      </c>
      <c r="Q9370" s="39" t="str">
        <f>VLOOKUP(D9370,GL_Master!$A$1:$D$80,2,FALSE)</f>
        <v>PL</v>
      </c>
      <c r="R9370" s="39" t="str">
        <f>VLOOKUP(D9370,GL_Master!$A$1:$D$80,3,FALSE)</f>
        <v>Office utility</v>
      </c>
      <c r="S9370" s="39" t="str">
        <f>VLOOKUP(D9370,GL_Master!$A$1:$D$80,4,FALSE)</f>
        <v>Electricity Expenses</v>
      </c>
    </row>
    <row r="9371" spans="1:19" x14ac:dyDescent="0.25">
      <c r="A9371" s="39" t="s">
        <v>262</v>
      </c>
      <c r="B9371" s="39" t="s">
        <v>235</v>
      </c>
      <c r="C9371" s="7">
        <v>44228</v>
      </c>
      <c r="D9371" s="39" t="s">
        <v>91</v>
      </c>
      <c r="E9371" s="39">
        <v>150</v>
      </c>
      <c r="F9371" s="82">
        <f t="shared" si="438"/>
        <v>0.15</v>
      </c>
      <c r="G9371" s="39">
        <f>VLOOKUP(N9371,Currecny_M!$A$1:$P$10,2,FALSE)</f>
        <v>75</v>
      </c>
      <c r="H9371" s="39">
        <f>MATCH(C9371,Currecny_M!$A$1:$P$1,0)</f>
        <v>12</v>
      </c>
      <c r="I9371" s="39">
        <f>VLOOKUP(N9371,Currecny_M!$A$1:$P$10,MATCH(Database!C9371,Currecny_M!$A$1:$P$1,0),FALSE)</f>
        <v>82.85</v>
      </c>
      <c r="J9371" s="82">
        <f t="shared" si="439"/>
        <v>12.427499999999998</v>
      </c>
      <c r="K9371" s="39">
        <f>VLOOKUP('Cover page'!$B$6,Currecny_M!$A$1:$P$10,MATCH(Database!C9371,Currecny_M!$A$1:$P$1,0),FALSE)</f>
        <v>1</v>
      </c>
      <c r="L9371" s="82">
        <f t="shared" si="440"/>
        <v>12.427499999999998</v>
      </c>
      <c r="M9371" s="82">
        <f>((E9371/$F$1)*VLOOKUP(N9371,Currecny_M!$A$1:$P$10,MATCH(Database!C9371,Currecny_M!$A$1:$P$1,0),FALSE))/VLOOKUP('Cover page'!$B$6,Currecny_M!$A$1:$P$10,MATCH(Database!C9371,Currecny_M!$A$1:$P$1,0),FALSE)</f>
        <v>12.427499999999998</v>
      </c>
      <c r="N9371" s="6" t="str">
        <f>VLOOKUP(B9371,Master!$A$2:$C$11,3,FALSE)</f>
        <v>USD</v>
      </c>
      <c r="O9371" s="6" t="str">
        <f>VLOOKUP(B9371,Master!$A$2:$C$11,2,FALSE)</f>
        <v>America</v>
      </c>
      <c r="Q9371" s="39" t="str">
        <f>VLOOKUP(D9371,GL_Master!$A$1:$D$80,2,FALSE)</f>
        <v>PL</v>
      </c>
      <c r="R9371" s="39" t="str">
        <f>VLOOKUP(D9371,GL_Master!$A$1:$D$80,3,FALSE)</f>
        <v>Misc. expenses</v>
      </c>
      <c r="S9371" s="39" t="str">
        <f>VLOOKUP(D9371,GL_Master!$A$1:$D$80,4,FALSE)</f>
        <v>Repair &amp; Maintenance</v>
      </c>
    </row>
    <row r="9372" spans="1:19" x14ac:dyDescent="0.25">
      <c r="A9372" s="39" t="s">
        <v>262</v>
      </c>
      <c r="B9372" s="39" t="s">
        <v>235</v>
      </c>
      <c r="C9372" s="7">
        <v>44228</v>
      </c>
      <c r="D9372" s="39" t="s">
        <v>92</v>
      </c>
      <c r="E9372" s="39">
        <v>109</v>
      </c>
      <c r="F9372" s="82">
        <f t="shared" si="438"/>
        <v>0.109</v>
      </c>
      <c r="G9372" s="39">
        <f>VLOOKUP(N9372,Currecny_M!$A$1:$P$10,2,FALSE)</f>
        <v>75</v>
      </c>
      <c r="H9372" s="39">
        <f>MATCH(C9372,Currecny_M!$A$1:$P$1,0)</f>
        <v>12</v>
      </c>
      <c r="I9372" s="39">
        <f>VLOOKUP(N9372,Currecny_M!$A$1:$P$10,MATCH(Database!C9372,Currecny_M!$A$1:$P$1,0),FALSE)</f>
        <v>82.85</v>
      </c>
      <c r="J9372" s="82">
        <f t="shared" si="439"/>
        <v>9.0306499999999996</v>
      </c>
      <c r="K9372" s="39">
        <f>VLOOKUP('Cover page'!$B$6,Currecny_M!$A$1:$P$10,MATCH(Database!C9372,Currecny_M!$A$1:$P$1,0),FALSE)</f>
        <v>1</v>
      </c>
      <c r="L9372" s="82">
        <f t="shared" si="440"/>
        <v>9.0306499999999996</v>
      </c>
      <c r="M9372" s="82">
        <f>((E9372/$F$1)*VLOOKUP(N9372,Currecny_M!$A$1:$P$10,MATCH(Database!C9372,Currecny_M!$A$1:$P$1,0),FALSE))/VLOOKUP('Cover page'!$B$6,Currecny_M!$A$1:$P$10,MATCH(Database!C9372,Currecny_M!$A$1:$P$1,0),FALSE)</f>
        <v>9.0306499999999996</v>
      </c>
      <c r="N9372" s="6" t="str">
        <f>VLOOKUP(B9372,Master!$A$2:$C$11,3,FALSE)</f>
        <v>USD</v>
      </c>
      <c r="O9372" s="6" t="str">
        <f>VLOOKUP(B9372,Master!$A$2:$C$11,2,FALSE)</f>
        <v>America</v>
      </c>
      <c r="Q9372" s="39" t="str">
        <f>VLOOKUP(D9372,GL_Master!$A$1:$D$80,2,FALSE)</f>
        <v>PL</v>
      </c>
      <c r="R9372" s="39" t="str">
        <f>VLOOKUP(D9372,GL_Master!$A$1:$D$80,3,FALSE)</f>
        <v>Misc. expenses</v>
      </c>
      <c r="S9372" s="39" t="str">
        <f>VLOOKUP(D9372,GL_Master!$A$1:$D$80,4,FALSE)</f>
        <v>Repair &amp; Maintenance</v>
      </c>
    </row>
    <row r="9373" spans="1:19" x14ac:dyDescent="0.25">
      <c r="A9373" s="39" t="s">
        <v>262</v>
      </c>
      <c r="B9373" s="39" t="s">
        <v>235</v>
      </c>
      <c r="C9373" s="7">
        <v>44228</v>
      </c>
      <c r="D9373" s="39" t="s">
        <v>93</v>
      </c>
      <c r="E9373" s="39">
        <v>1310</v>
      </c>
      <c r="F9373" s="82">
        <f t="shared" si="438"/>
        <v>1.31</v>
      </c>
      <c r="G9373" s="39">
        <f>VLOOKUP(N9373,Currecny_M!$A$1:$P$10,2,FALSE)</f>
        <v>75</v>
      </c>
      <c r="H9373" s="39">
        <f>MATCH(C9373,Currecny_M!$A$1:$P$1,0)</f>
        <v>12</v>
      </c>
      <c r="I9373" s="39">
        <f>VLOOKUP(N9373,Currecny_M!$A$1:$P$10,MATCH(Database!C9373,Currecny_M!$A$1:$P$1,0),FALSE)</f>
        <v>82.85</v>
      </c>
      <c r="J9373" s="82">
        <f t="shared" si="439"/>
        <v>108.5335</v>
      </c>
      <c r="K9373" s="39">
        <f>VLOOKUP('Cover page'!$B$6,Currecny_M!$A$1:$P$10,MATCH(Database!C9373,Currecny_M!$A$1:$P$1,0),FALSE)</f>
        <v>1</v>
      </c>
      <c r="L9373" s="82">
        <f t="shared" si="440"/>
        <v>108.5335</v>
      </c>
      <c r="M9373" s="82">
        <f>((E9373/$F$1)*VLOOKUP(N9373,Currecny_M!$A$1:$P$10,MATCH(Database!C9373,Currecny_M!$A$1:$P$1,0),FALSE))/VLOOKUP('Cover page'!$B$6,Currecny_M!$A$1:$P$10,MATCH(Database!C9373,Currecny_M!$A$1:$P$1,0),FALSE)</f>
        <v>108.5335</v>
      </c>
      <c r="N9373" s="6" t="str">
        <f>VLOOKUP(B9373,Master!$A$2:$C$11,3,FALSE)</f>
        <v>USD</v>
      </c>
      <c r="O9373" s="6" t="str">
        <f>VLOOKUP(B9373,Master!$A$2:$C$11,2,FALSE)</f>
        <v>America</v>
      </c>
      <c r="Q9373" s="39" t="str">
        <f>VLOOKUP(D9373,GL_Master!$A$1:$D$80,2,FALSE)</f>
        <v>PL</v>
      </c>
      <c r="R9373" s="39" t="str">
        <f>VLOOKUP(D9373,GL_Master!$A$1:$D$80,3,FALSE)</f>
        <v>Salary wages &amp; benefits</v>
      </c>
      <c r="S9373" s="39" t="str">
        <f>VLOOKUP(D9373,GL_Master!$A$1:$D$80,4,FALSE)</f>
        <v>Employee benefits expense</v>
      </c>
    </row>
    <row r="9374" spans="1:19" x14ac:dyDescent="0.25">
      <c r="A9374" s="39" t="s">
        <v>262</v>
      </c>
      <c r="B9374" s="39" t="s">
        <v>235</v>
      </c>
      <c r="C9374" s="7">
        <v>44228</v>
      </c>
      <c r="D9374" s="39" t="s">
        <v>33</v>
      </c>
      <c r="E9374" s="39">
        <v>37</v>
      </c>
      <c r="F9374" s="82">
        <f t="shared" si="438"/>
        <v>3.6999999999999998E-2</v>
      </c>
      <c r="G9374" s="39">
        <f>VLOOKUP(N9374,Currecny_M!$A$1:$P$10,2,FALSE)</f>
        <v>75</v>
      </c>
      <c r="H9374" s="39">
        <f>MATCH(C9374,Currecny_M!$A$1:$P$1,0)</f>
        <v>12</v>
      </c>
      <c r="I9374" s="39">
        <f>VLOOKUP(N9374,Currecny_M!$A$1:$P$10,MATCH(Database!C9374,Currecny_M!$A$1:$P$1,0),FALSE)</f>
        <v>82.85</v>
      </c>
      <c r="J9374" s="82">
        <f t="shared" si="439"/>
        <v>3.0654499999999998</v>
      </c>
      <c r="K9374" s="39">
        <f>VLOOKUP('Cover page'!$B$6,Currecny_M!$A$1:$P$10,MATCH(Database!C9374,Currecny_M!$A$1:$P$1,0),FALSE)</f>
        <v>1</v>
      </c>
      <c r="L9374" s="82">
        <f t="shared" si="440"/>
        <v>3.0654499999999998</v>
      </c>
      <c r="M9374" s="82">
        <f>((E9374/$F$1)*VLOOKUP(N9374,Currecny_M!$A$1:$P$10,MATCH(Database!C9374,Currecny_M!$A$1:$P$1,0),FALSE))/VLOOKUP('Cover page'!$B$6,Currecny_M!$A$1:$P$10,MATCH(Database!C9374,Currecny_M!$A$1:$P$1,0),FALSE)</f>
        <v>3.0654499999999998</v>
      </c>
      <c r="N9374" s="6" t="str">
        <f>VLOOKUP(B9374,Master!$A$2:$C$11,3,FALSE)</f>
        <v>USD</v>
      </c>
      <c r="O9374" s="6" t="str">
        <f>VLOOKUP(B9374,Master!$A$2:$C$11,2,FALSE)</f>
        <v>America</v>
      </c>
      <c r="Q9374" s="39" t="str">
        <f>VLOOKUP(D9374,GL_Master!$A$1:$D$80,2,FALSE)</f>
        <v>PL</v>
      </c>
      <c r="R9374" s="39" t="str">
        <f>VLOOKUP(D9374,GL_Master!$A$1:$D$80,3,FALSE)</f>
        <v>Staff welfare expenses</v>
      </c>
      <c r="S9374" s="39" t="str">
        <f>VLOOKUP(D9374,GL_Master!$A$1:$D$80,4,FALSE)</f>
        <v>Other staff welfare</v>
      </c>
    </row>
    <row r="9375" spans="1:19" x14ac:dyDescent="0.25">
      <c r="A9375" s="39" t="s">
        <v>262</v>
      </c>
      <c r="B9375" s="39" t="s">
        <v>235</v>
      </c>
      <c r="C9375" s="7">
        <v>44228</v>
      </c>
      <c r="D9375" s="39" t="s">
        <v>94</v>
      </c>
      <c r="E9375" s="39">
        <v>225</v>
      </c>
      <c r="F9375" s="82">
        <f t="shared" si="438"/>
        <v>0.22500000000000001</v>
      </c>
      <c r="G9375" s="39">
        <f>VLOOKUP(N9375,Currecny_M!$A$1:$P$10,2,FALSE)</f>
        <v>75</v>
      </c>
      <c r="H9375" s="39">
        <f>MATCH(C9375,Currecny_M!$A$1:$P$1,0)</f>
        <v>12</v>
      </c>
      <c r="I9375" s="39">
        <f>VLOOKUP(N9375,Currecny_M!$A$1:$P$10,MATCH(Database!C9375,Currecny_M!$A$1:$P$1,0),FALSE)</f>
        <v>82.85</v>
      </c>
      <c r="J9375" s="82">
        <f t="shared" si="439"/>
        <v>18.641249999999999</v>
      </c>
      <c r="K9375" s="39">
        <f>VLOOKUP('Cover page'!$B$6,Currecny_M!$A$1:$P$10,MATCH(Database!C9375,Currecny_M!$A$1:$P$1,0),FALSE)</f>
        <v>1</v>
      </c>
      <c r="L9375" s="82">
        <f t="shared" si="440"/>
        <v>18.641249999999999</v>
      </c>
      <c r="M9375" s="82">
        <f>((E9375/$F$1)*VLOOKUP(N9375,Currecny_M!$A$1:$P$10,MATCH(Database!C9375,Currecny_M!$A$1:$P$1,0),FALSE))/VLOOKUP('Cover page'!$B$6,Currecny_M!$A$1:$P$10,MATCH(Database!C9375,Currecny_M!$A$1:$P$1,0),FALSE)</f>
        <v>18.641249999999999</v>
      </c>
      <c r="N9375" s="6" t="str">
        <f>VLOOKUP(B9375,Master!$A$2:$C$11,3,FALSE)</f>
        <v>USD</v>
      </c>
      <c r="O9375" s="6" t="str">
        <f>VLOOKUP(B9375,Master!$A$2:$C$11,2,FALSE)</f>
        <v>America</v>
      </c>
      <c r="Q9375" s="39" t="str">
        <f>VLOOKUP(D9375,GL_Master!$A$1:$D$80,2,FALSE)</f>
        <v>PL</v>
      </c>
      <c r="R9375" s="39" t="str">
        <f>VLOOKUP(D9375,GL_Master!$A$1:$D$80,3,FALSE)</f>
        <v xml:space="preserve">Gratuity expenses </v>
      </c>
      <c r="S9375" s="39" t="str">
        <f>VLOOKUP(D9375,GL_Master!$A$1:$D$80,4,FALSE)</f>
        <v>Gratuity</v>
      </c>
    </row>
    <row r="9376" spans="1:19" x14ac:dyDescent="0.25">
      <c r="A9376" s="39" t="s">
        <v>262</v>
      </c>
      <c r="B9376" s="39" t="s">
        <v>235</v>
      </c>
      <c r="C9376" s="7">
        <v>44228</v>
      </c>
      <c r="D9376" s="39" t="s">
        <v>95</v>
      </c>
      <c r="E9376" s="39">
        <v>73</v>
      </c>
      <c r="F9376" s="82">
        <f t="shared" si="438"/>
        <v>7.2999999999999995E-2</v>
      </c>
      <c r="G9376" s="39">
        <f>VLOOKUP(N9376,Currecny_M!$A$1:$P$10,2,FALSE)</f>
        <v>75</v>
      </c>
      <c r="H9376" s="39">
        <f>MATCH(C9376,Currecny_M!$A$1:$P$1,0)</f>
        <v>12</v>
      </c>
      <c r="I9376" s="39">
        <f>VLOOKUP(N9376,Currecny_M!$A$1:$P$10,MATCH(Database!C9376,Currecny_M!$A$1:$P$1,0),FALSE)</f>
        <v>82.85</v>
      </c>
      <c r="J9376" s="82">
        <f t="shared" si="439"/>
        <v>6.048049999999999</v>
      </c>
      <c r="K9376" s="39">
        <f>VLOOKUP('Cover page'!$B$6,Currecny_M!$A$1:$P$10,MATCH(Database!C9376,Currecny_M!$A$1:$P$1,0),FALSE)</f>
        <v>1</v>
      </c>
      <c r="L9376" s="82">
        <f t="shared" si="440"/>
        <v>6.048049999999999</v>
      </c>
      <c r="M9376" s="82">
        <f>((E9376/$F$1)*VLOOKUP(N9376,Currecny_M!$A$1:$P$10,MATCH(Database!C9376,Currecny_M!$A$1:$P$1,0),FALSE))/VLOOKUP('Cover page'!$B$6,Currecny_M!$A$1:$P$10,MATCH(Database!C9376,Currecny_M!$A$1:$P$1,0),FALSE)</f>
        <v>6.048049999999999</v>
      </c>
      <c r="N9376" s="6" t="str">
        <f>VLOOKUP(B9376,Master!$A$2:$C$11,3,FALSE)</f>
        <v>USD</v>
      </c>
      <c r="O9376" s="6" t="str">
        <f>VLOOKUP(B9376,Master!$A$2:$C$11,2,FALSE)</f>
        <v>America</v>
      </c>
      <c r="Q9376" s="39" t="str">
        <f>VLOOKUP(D9376,GL_Master!$A$1:$D$80,2,FALSE)</f>
        <v>PL</v>
      </c>
      <c r="R9376" s="39" t="str">
        <f>VLOOKUP(D9376,GL_Master!$A$1:$D$80,3,FALSE)</f>
        <v>Salary wages &amp; benefits</v>
      </c>
      <c r="S9376" s="39" t="str">
        <f>VLOOKUP(D9376,GL_Master!$A$1:$D$80,4,FALSE)</f>
        <v>Employee benefits expense</v>
      </c>
    </row>
    <row r="9377" spans="1:19" x14ac:dyDescent="0.25">
      <c r="A9377" s="39" t="s">
        <v>262</v>
      </c>
      <c r="B9377" s="39" t="s">
        <v>235</v>
      </c>
      <c r="C9377" s="7">
        <v>44228</v>
      </c>
      <c r="D9377" s="39" t="s">
        <v>96</v>
      </c>
      <c r="E9377" s="39">
        <v>649</v>
      </c>
      <c r="F9377" s="82">
        <f t="shared" si="438"/>
        <v>0.64900000000000002</v>
      </c>
      <c r="G9377" s="39">
        <f>VLOOKUP(N9377,Currecny_M!$A$1:$P$10,2,FALSE)</f>
        <v>75</v>
      </c>
      <c r="H9377" s="39">
        <f>MATCH(C9377,Currecny_M!$A$1:$P$1,0)</f>
        <v>12</v>
      </c>
      <c r="I9377" s="39">
        <f>VLOOKUP(N9377,Currecny_M!$A$1:$P$10,MATCH(Database!C9377,Currecny_M!$A$1:$P$1,0),FALSE)</f>
        <v>82.85</v>
      </c>
      <c r="J9377" s="82">
        <f t="shared" si="439"/>
        <v>53.769649999999999</v>
      </c>
      <c r="K9377" s="39">
        <f>VLOOKUP('Cover page'!$B$6,Currecny_M!$A$1:$P$10,MATCH(Database!C9377,Currecny_M!$A$1:$P$1,0),FALSE)</f>
        <v>1</v>
      </c>
      <c r="L9377" s="82">
        <f t="shared" si="440"/>
        <v>53.769649999999999</v>
      </c>
      <c r="M9377" s="82">
        <f>((E9377/$F$1)*VLOOKUP(N9377,Currecny_M!$A$1:$P$10,MATCH(Database!C9377,Currecny_M!$A$1:$P$1,0),FALSE))/VLOOKUP('Cover page'!$B$6,Currecny_M!$A$1:$P$10,MATCH(Database!C9377,Currecny_M!$A$1:$P$1,0),FALSE)</f>
        <v>53.769649999999999</v>
      </c>
      <c r="N9377" s="6" t="str">
        <f>VLOOKUP(B9377,Master!$A$2:$C$11,3,FALSE)</f>
        <v>USD</v>
      </c>
      <c r="O9377" s="6" t="str">
        <f>VLOOKUP(B9377,Master!$A$2:$C$11,2,FALSE)</f>
        <v>America</v>
      </c>
      <c r="Q9377" s="39" t="str">
        <f>VLOOKUP(D9377,GL_Master!$A$1:$D$80,2,FALSE)</f>
        <v>PL</v>
      </c>
      <c r="R9377" s="39" t="str">
        <f>VLOOKUP(D9377,GL_Master!$A$1:$D$80,3,FALSE)</f>
        <v>Salary wages &amp; benefits</v>
      </c>
      <c r="S9377" s="39" t="str">
        <f>VLOOKUP(D9377,GL_Master!$A$1:$D$80,4,FALSE)</f>
        <v>Employee benefits expense</v>
      </c>
    </row>
    <row r="9378" spans="1:19" x14ac:dyDescent="0.25">
      <c r="A9378" s="39" t="s">
        <v>262</v>
      </c>
      <c r="B9378" s="39" t="s">
        <v>235</v>
      </c>
      <c r="C9378" s="7">
        <v>44228</v>
      </c>
      <c r="D9378" s="39" t="s">
        <v>97</v>
      </c>
      <c r="E9378" s="39">
        <v>38</v>
      </c>
      <c r="F9378" s="82">
        <f t="shared" si="438"/>
        <v>3.7999999999999999E-2</v>
      </c>
      <c r="G9378" s="39">
        <f>VLOOKUP(N9378,Currecny_M!$A$1:$P$10,2,FALSE)</f>
        <v>75</v>
      </c>
      <c r="H9378" s="39">
        <f>MATCH(C9378,Currecny_M!$A$1:$P$1,0)</f>
        <v>12</v>
      </c>
      <c r="I9378" s="39">
        <f>VLOOKUP(N9378,Currecny_M!$A$1:$P$10,MATCH(Database!C9378,Currecny_M!$A$1:$P$1,0),FALSE)</f>
        <v>82.85</v>
      </c>
      <c r="J9378" s="82">
        <f t="shared" si="439"/>
        <v>3.1482999999999999</v>
      </c>
      <c r="K9378" s="39">
        <f>VLOOKUP('Cover page'!$B$6,Currecny_M!$A$1:$P$10,MATCH(Database!C9378,Currecny_M!$A$1:$P$1,0),FALSE)</f>
        <v>1</v>
      </c>
      <c r="L9378" s="82">
        <f t="shared" si="440"/>
        <v>3.1482999999999999</v>
      </c>
      <c r="M9378" s="82">
        <f>((E9378/$F$1)*VLOOKUP(N9378,Currecny_M!$A$1:$P$10,MATCH(Database!C9378,Currecny_M!$A$1:$P$1,0),FALSE))/VLOOKUP('Cover page'!$B$6,Currecny_M!$A$1:$P$10,MATCH(Database!C9378,Currecny_M!$A$1:$P$1,0),FALSE)</f>
        <v>3.1482999999999999</v>
      </c>
      <c r="N9378" s="6" t="str">
        <f>VLOOKUP(B9378,Master!$A$2:$C$11,3,FALSE)</f>
        <v>USD</v>
      </c>
      <c r="O9378" s="6" t="str">
        <f>VLOOKUP(B9378,Master!$A$2:$C$11,2,FALSE)</f>
        <v>America</v>
      </c>
      <c r="Q9378" s="39" t="str">
        <f>VLOOKUP(D9378,GL_Master!$A$1:$D$80,2,FALSE)</f>
        <v>PL</v>
      </c>
      <c r="R9378" s="39" t="str">
        <f>VLOOKUP(D9378,GL_Master!$A$1:$D$80,3,FALSE)</f>
        <v>Salary wages &amp; benefits</v>
      </c>
      <c r="S9378" s="39" t="str">
        <f>VLOOKUP(D9378,GL_Master!$A$1:$D$80,4,FALSE)</f>
        <v>Employee benefits expense</v>
      </c>
    </row>
    <row r="9379" spans="1:19" x14ac:dyDescent="0.25">
      <c r="A9379" s="39" t="s">
        <v>262</v>
      </c>
      <c r="B9379" s="39" t="s">
        <v>235</v>
      </c>
      <c r="C9379" s="7">
        <v>44228</v>
      </c>
      <c r="D9379" s="39" t="s">
        <v>98</v>
      </c>
      <c r="E9379" s="39">
        <v>73</v>
      </c>
      <c r="F9379" s="82">
        <f t="shared" si="438"/>
        <v>7.2999999999999995E-2</v>
      </c>
      <c r="G9379" s="39">
        <f>VLOOKUP(N9379,Currecny_M!$A$1:$P$10,2,FALSE)</f>
        <v>75</v>
      </c>
      <c r="H9379" s="39">
        <f>MATCH(C9379,Currecny_M!$A$1:$P$1,0)</f>
        <v>12</v>
      </c>
      <c r="I9379" s="39">
        <f>VLOOKUP(N9379,Currecny_M!$A$1:$P$10,MATCH(Database!C9379,Currecny_M!$A$1:$P$1,0),FALSE)</f>
        <v>82.85</v>
      </c>
      <c r="J9379" s="82">
        <f t="shared" si="439"/>
        <v>6.048049999999999</v>
      </c>
      <c r="K9379" s="39">
        <f>VLOOKUP('Cover page'!$B$6,Currecny_M!$A$1:$P$10,MATCH(Database!C9379,Currecny_M!$A$1:$P$1,0),FALSE)</f>
        <v>1</v>
      </c>
      <c r="L9379" s="82">
        <f t="shared" si="440"/>
        <v>6.048049999999999</v>
      </c>
      <c r="M9379" s="82">
        <f>((E9379/$F$1)*VLOOKUP(N9379,Currecny_M!$A$1:$P$10,MATCH(Database!C9379,Currecny_M!$A$1:$P$1,0),FALSE))/VLOOKUP('Cover page'!$B$6,Currecny_M!$A$1:$P$10,MATCH(Database!C9379,Currecny_M!$A$1:$P$1,0),FALSE)</f>
        <v>6.048049999999999</v>
      </c>
      <c r="N9379" s="6" t="str">
        <f>VLOOKUP(B9379,Master!$A$2:$C$11,3,FALSE)</f>
        <v>USD</v>
      </c>
      <c r="O9379" s="6" t="str">
        <f>VLOOKUP(B9379,Master!$A$2:$C$11,2,FALSE)</f>
        <v>America</v>
      </c>
      <c r="Q9379" s="39" t="str">
        <f>VLOOKUP(D9379,GL_Master!$A$1:$D$80,2,FALSE)</f>
        <v>PL</v>
      </c>
      <c r="R9379" s="39" t="str">
        <f>VLOOKUP(D9379,GL_Master!$A$1:$D$80,3,FALSE)</f>
        <v>Salary wages &amp; benefits</v>
      </c>
      <c r="S9379" s="39" t="str">
        <f>VLOOKUP(D9379,GL_Master!$A$1:$D$80,4,FALSE)</f>
        <v>Employee benefits expense</v>
      </c>
    </row>
    <row r="9380" spans="1:19" x14ac:dyDescent="0.25">
      <c r="A9380" s="39" t="s">
        <v>262</v>
      </c>
      <c r="B9380" s="39" t="s">
        <v>235</v>
      </c>
      <c r="C9380" s="7">
        <v>44228</v>
      </c>
      <c r="D9380" s="39" t="s">
        <v>99</v>
      </c>
      <c r="E9380" s="39">
        <v>38</v>
      </c>
      <c r="F9380" s="82">
        <f t="shared" si="438"/>
        <v>3.7999999999999999E-2</v>
      </c>
      <c r="G9380" s="39">
        <f>VLOOKUP(N9380,Currecny_M!$A$1:$P$10,2,FALSE)</f>
        <v>75</v>
      </c>
      <c r="H9380" s="39">
        <f>MATCH(C9380,Currecny_M!$A$1:$P$1,0)</f>
        <v>12</v>
      </c>
      <c r="I9380" s="39">
        <f>VLOOKUP(N9380,Currecny_M!$A$1:$P$10,MATCH(Database!C9380,Currecny_M!$A$1:$P$1,0),FALSE)</f>
        <v>82.85</v>
      </c>
      <c r="J9380" s="82">
        <f t="shared" si="439"/>
        <v>3.1482999999999999</v>
      </c>
      <c r="K9380" s="39">
        <f>VLOOKUP('Cover page'!$B$6,Currecny_M!$A$1:$P$10,MATCH(Database!C9380,Currecny_M!$A$1:$P$1,0),FALSE)</f>
        <v>1</v>
      </c>
      <c r="L9380" s="82">
        <f t="shared" si="440"/>
        <v>3.1482999999999999</v>
      </c>
      <c r="M9380" s="82">
        <f>((E9380/$F$1)*VLOOKUP(N9380,Currecny_M!$A$1:$P$10,MATCH(Database!C9380,Currecny_M!$A$1:$P$1,0),FALSE))/VLOOKUP('Cover page'!$B$6,Currecny_M!$A$1:$P$10,MATCH(Database!C9380,Currecny_M!$A$1:$P$1,0),FALSE)</f>
        <v>3.1482999999999999</v>
      </c>
      <c r="N9380" s="6" t="str">
        <f>VLOOKUP(B9380,Master!$A$2:$C$11,3,FALSE)</f>
        <v>USD</v>
      </c>
      <c r="O9380" s="6" t="str">
        <f>VLOOKUP(B9380,Master!$A$2:$C$11,2,FALSE)</f>
        <v>America</v>
      </c>
      <c r="Q9380" s="39" t="str">
        <f>VLOOKUP(D9380,GL_Master!$A$1:$D$80,2,FALSE)</f>
        <v>PL</v>
      </c>
      <c r="R9380" s="39" t="str">
        <f>VLOOKUP(D9380,GL_Master!$A$1:$D$80,3,FALSE)</f>
        <v>Salary wages &amp; benefits</v>
      </c>
      <c r="S9380" s="39" t="str">
        <f>VLOOKUP(D9380,GL_Master!$A$1:$D$80,4,FALSE)</f>
        <v>Employee benefits expense</v>
      </c>
    </row>
    <row r="9381" spans="1:19" x14ac:dyDescent="0.25">
      <c r="A9381" s="39" t="s">
        <v>262</v>
      </c>
      <c r="B9381" s="39" t="s">
        <v>235</v>
      </c>
      <c r="C9381" s="7">
        <v>44228</v>
      </c>
      <c r="D9381" s="39" t="s">
        <v>100</v>
      </c>
      <c r="E9381" s="39">
        <v>257</v>
      </c>
      <c r="F9381" s="82">
        <f t="shared" si="438"/>
        <v>0.25700000000000001</v>
      </c>
      <c r="G9381" s="39">
        <f>VLOOKUP(N9381,Currecny_M!$A$1:$P$10,2,FALSE)</f>
        <v>75</v>
      </c>
      <c r="H9381" s="39">
        <f>MATCH(C9381,Currecny_M!$A$1:$P$1,0)</f>
        <v>12</v>
      </c>
      <c r="I9381" s="39">
        <f>VLOOKUP(N9381,Currecny_M!$A$1:$P$10,MATCH(Database!C9381,Currecny_M!$A$1:$P$1,0),FALSE)</f>
        <v>82.85</v>
      </c>
      <c r="J9381" s="82">
        <f t="shared" si="439"/>
        <v>21.292449999999999</v>
      </c>
      <c r="K9381" s="39">
        <f>VLOOKUP('Cover page'!$B$6,Currecny_M!$A$1:$P$10,MATCH(Database!C9381,Currecny_M!$A$1:$P$1,0),FALSE)</f>
        <v>1</v>
      </c>
      <c r="L9381" s="82">
        <f t="shared" si="440"/>
        <v>21.292449999999999</v>
      </c>
      <c r="M9381" s="82">
        <f>((E9381/$F$1)*VLOOKUP(N9381,Currecny_M!$A$1:$P$10,MATCH(Database!C9381,Currecny_M!$A$1:$P$1,0),FALSE))/VLOOKUP('Cover page'!$B$6,Currecny_M!$A$1:$P$10,MATCH(Database!C9381,Currecny_M!$A$1:$P$1,0),FALSE)</f>
        <v>21.292449999999999</v>
      </c>
      <c r="N9381" s="6" t="str">
        <f>VLOOKUP(B9381,Master!$A$2:$C$11,3,FALSE)</f>
        <v>USD</v>
      </c>
      <c r="O9381" s="6" t="str">
        <f>VLOOKUP(B9381,Master!$A$2:$C$11,2,FALSE)</f>
        <v>America</v>
      </c>
      <c r="Q9381" s="39" t="str">
        <f>VLOOKUP(D9381,GL_Master!$A$1:$D$80,2,FALSE)</f>
        <v>PL</v>
      </c>
      <c r="R9381" s="39" t="str">
        <f>VLOOKUP(D9381,GL_Master!$A$1:$D$80,3,FALSE)</f>
        <v>Salary wages &amp; benefits</v>
      </c>
      <c r="S9381" s="39" t="str">
        <f>VLOOKUP(D9381,GL_Master!$A$1:$D$80,4,FALSE)</f>
        <v>Employee benefits expense</v>
      </c>
    </row>
    <row r="9382" spans="1:19" x14ac:dyDescent="0.25">
      <c r="A9382" s="39" t="s">
        <v>262</v>
      </c>
      <c r="B9382" s="39" t="s">
        <v>235</v>
      </c>
      <c r="C9382" s="7">
        <v>44228</v>
      </c>
      <c r="D9382" s="39" t="s">
        <v>30</v>
      </c>
      <c r="E9382" s="39">
        <v>71</v>
      </c>
      <c r="F9382" s="82">
        <f t="shared" si="438"/>
        <v>7.0999999999999994E-2</v>
      </c>
      <c r="G9382" s="39">
        <f>VLOOKUP(N9382,Currecny_M!$A$1:$P$10,2,FALSE)</f>
        <v>75</v>
      </c>
      <c r="H9382" s="39">
        <f>MATCH(C9382,Currecny_M!$A$1:$P$1,0)</f>
        <v>12</v>
      </c>
      <c r="I9382" s="39">
        <f>VLOOKUP(N9382,Currecny_M!$A$1:$P$10,MATCH(Database!C9382,Currecny_M!$A$1:$P$1,0),FALSE)</f>
        <v>82.85</v>
      </c>
      <c r="J9382" s="82">
        <f t="shared" si="439"/>
        <v>5.8823499999999989</v>
      </c>
      <c r="K9382" s="39">
        <f>VLOOKUP('Cover page'!$B$6,Currecny_M!$A$1:$P$10,MATCH(Database!C9382,Currecny_M!$A$1:$P$1,0),FALSE)</f>
        <v>1</v>
      </c>
      <c r="L9382" s="82">
        <f t="shared" si="440"/>
        <v>5.8823499999999989</v>
      </c>
      <c r="M9382" s="82">
        <f>((E9382/$F$1)*VLOOKUP(N9382,Currecny_M!$A$1:$P$10,MATCH(Database!C9382,Currecny_M!$A$1:$P$1,0),FALSE))/VLOOKUP('Cover page'!$B$6,Currecny_M!$A$1:$P$10,MATCH(Database!C9382,Currecny_M!$A$1:$P$1,0),FALSE)</f>
        <v>5.8823499999999989</v>
      </c>
      <c r="N9382" s="6" t="str">
        <f>VLOOKUP(B9382,Master!$A$2:$C$11,3,FALSE)</f>
        <v>USD</v>
      </c>
      <c r="O9382" s="6" t="str">
        <f>VLOOKUP(B9382,Master!$A$2:$C$11,2,FALSE)</f>
        <v>America</v>
      </c>
      <c r="Q9382" s="39" t="str">
        <f>VLOOKUP(D9382,GL_Master!$A$1:$D$80,2,FALSE)</f>
        <v>PL</v>
      </c>
      <c r="R9382" s="39" t="str">
        <f>VLOOKUP(D9382,GL_Master!$A$1:$D$80,3,FALSE)</f>
        <v>Travelling and conveyance</v>
      </c>
      <c r="S9382" s="39" t="str">
        <f>VLOOKUP(D9382,GL_Master!$A$1:$D$80,4,FALSE)</f>
        <v>Local conveyance</v>
      </c>
    </row>
    <row r="9383" spans="1:19" x14ac:dyDescent="0.25">
      <c r="A9383" s="39" t="s">
        <v>262</v>
      </c>
      <c r="B9383" s="39" t="s">
        <v>235</v>
      </c>
      <c r="C9383" s="7">
        <v>44228</v>
      </c>
      <c r="D9383" s="39" t="s">
        <v>31</v>
      </c>
      <c r="E9383" s="39">
        <v>37</v>
      </c>
      <c r="F9383" s="82">
        <f t="shared" si="438"/>
        <v>3.6999999999999998E-2</v>
      </c>
      <c r="G9383" s="39">
        <f>VLOOKUP(N9383,Currecny_M!$A$1:$P$10,2,FALSE)</f>
        <v>75</v>
      </c>
      <c r="H9383" s="39">
        <f>MATCH(C9383,Currecny_M!$A$1:$P$1,0)</f>
        <v>12</v>
      </c>
      <c r="I9383" s="39">
        <f>VLOOKUP(N9383,Currecny_M!$A$1:$P$10,MATCH(Database!C9383,Currecny_M!$A$1:$P$1,0),FALSE)</f>
        <v>82.85</v>
      </c>
      <c r="J9383" s="82">
        <f t="shared" si="439"/>
        <v>3.0654499999999998</v>
      </c>
      <c r="K9383" s="39">
        <f>VLOOKUP('Cover page'!$B$6,Currecny_M!$A$1:$P$10,MATCH(Database!C9383,Currecny_M!$A$1:$P$1,0),FALSE)</f>
        <v>1</v>
      </c>
      <c r="L9383" s="82">
        <f t="shared" si="440"/>
        <v>3.0654499999999998</v>
      </c>
      <c r="M9383" s="82">
        <f>((E9383/$F$1)*VLOOKUP(N9383,Currecny_M!$A$1:$P$10,MATCH(Database!C9383,Currecny_M!$A$1:$P$1,0),FALSE))/VLOOKUP('Cover page'!$B$6,Currecny_M!$A$1:$P$10,MATCH(Database!C9383,Currecny_M!$A$1:$P$1,0),FALSE)</f>
        <v>3.0654499999999998</v>
      </c>
      <c r="N9383" s="6" t="str">
        <f>VLOOKUP(B9383,Master!$A$2:$C$11,3,FALSE)</f>
        <v>USD</v>
      </c>
      <c r="O9383" s="6" t="str">
        <f>VLOOKUP(B9383,Master!$A$2:$C$11,2,FALSE)</f>
        <v>America</v>
      </c>
      <c r="Q9383" s="39" t="str">
        <f>VLOOKUP(D9383,GL_Master!$A$1:$D$80,2,FALSE)</f>
        <v>PL</v>
      </c>
      <c r="R9383" s="39" t="str">
        <f>VLOOKUP(D9383,GL_Master!$A$1:$D$80,3,FALSE)</f>
        <v>Office expenses</v>
      </c>
      <c r="S9383" s="39" t="str">
        <f>VLOOKUP(D9383,GL_Master!$A$1:$D$80,4,FALSE)</f>
        <v>Parking charges</v>
      </c>
    </row>
    <row r="9384" spans="1:19" x14ac:dyDescent="0.25">
      <c r="A9384" s="39" t="s">
        <v>262</v>
      </c>
      <c r="B9384" s="39" t="s">
        <v>235</v>
      </c>
      <c r="C9384" s="7">
        <v>44228</v>
      </c>
      <c r="D9384" s="39" t="s">
        <v>101</v>
      </c>
      <c r="E9384" s="39">
        <v>35</v>
      </c>
      <c r="F9384" s="82">
        <f t="shared" si="438"/>
        <v>3.5000000000000003E-2</v>
      </c>
      <c r="G9384" s="39">
        <f>VLOOKUP(N9384,Currecny_M!$A$1:$P$10,2,FALSE)</f>
        <v>75</v>
      </c>
      <c r="H9384" s="39">
        <f>MATCH(C9384,Currecny_M!$A$1:$P$1,0)</f>
        <v>12</v>
      </c>
      <c r="I9384" s="39">
        <f>VLOOKUP(N9384,Currecny_M!$A$1:$P$10,MATCH(Database!C9384,Currecny_M!$A$1:$P$1,0),FALSE)</f>
        <v>82.85</v>
      </c>
      <c r="J9384" s="82">
        <f t="shared" si="439"/>
        <v>2.89975</v>
      </c>
      <c r="K9384" s="39">
        <f>VLOOKUP('Cover page'!$B$6,Currecny_M!$A$1:$P$10,MATCH(Database!C9384,Currecny_M!$A$1:$P$1,0),FALSE)</f>
        <v>1</v>
      </c>
      <c r="L9384" s="82">
        <f t="shared" si="440"/>
        <v>2.89975</v>
      </c>
      <c r="M9384" s="82">
        <f>((E9384/$F$1)*VLOOKUP(N9384,Currecny_M!$A$1:$P$10,MATCH(Database!C9384,Currecny_M!$A$1:$P$1,0),FALSE))/VLOOKUP('Cover page'!$B$6,Currecny_M!$A$1:$P$10,MATCH(Database!C9384,Currecny_M!$A$1:$P$1,0),FALSE)</f>
        <v>2.89975</v>
      </c>
      <c r="N9384" s="6" t="str">
        <f>VLOOKUP(B9384,Master!$A$2:$C$11,3,FALSE)</f>
        <v>USD</v>
      </c>
      <c r="O9384" s="6" t="str">
        <f>VLOOKUP(B9384,Master!$A$2:$C$11,2,FALSE)</f>
        <v>America</v>
      </c>
      <c r="Q9384" s="39" t="str">
        <f>VLOOKUP(D9384,GL_Master!$A$1:$D$80,2,FALSE)</f>
        <v>PL</v>
      </c>
      <c r="R9384" s="39" t="str">
        <f>VLOOKUP(D9384,GL_Master!$A$1:$D$80,3,FALSE)</f>
        <v>COGS</v>
      </c>
      <c r="S9384" s="39" t="str">
        <f>VLOOKUP(D9384,GL_Master!$A$1:$D$80,4,FALSE)</f>
        <v>Purchase of other traded goods</v>
      </c>
    </row>
    <row r="9385" spans="1:19" x14ac:dyDescent="0.25">
      <c r="A9385" s="39" t="s">
        <v>262</v>
      </c>
      <c r="B9385" s="39" t="s">
        <v>235</v>
      </c>
      <c r="C9385" s="7">
        <v>44228</v>
      </c>
      <c r="D9385" s="39" t="s">
        <v>102</v>
      </c>
      <c r="E9385" s="39">
        <v>37</v>
      </c>
      <c r="F9385" s="82">
        <f t="shared" si="438"/>
        <v>3.6999999999999998E-2</v>
      </c>
      <c r="G9385" s="39">
        <f>VLOOKUP(N9385,Currecny_M!$A$1:$P$10,2,FALSE)</f>
        <v>75</v>
      </c>
      <c r="H9385" s="39">
        <f>MATCH(C9385,Currecny_M!$A$1:$P$1,0)</f>
        <v>12</v>
      </c>
      <c r="I9385" s="39">
        <f>VLOOKUP(N9385,Currecny_M!$A$1:$P$10,MATCH(Database!C9385,Currecny_M!$A$1:$P$1,0),FALSE)</f>
        <v>82.85</v>
      </c>
      <c r="J9385" s="82">
        <f t="shared" si="439"/>
        <v>3.0654499999999998</v>
      </c>
      <c r="K9385" s="39">
        <f>VLOOKUP('Cover page'!$B$6,Currecny_M!$A$1:$P$10,MATCH(Database!C9385,Currecny_M!$A$1:$P$1,0),FALSE)</f>
        <v>1</v>
      </c>
      <c r="L9385" s="82">
        <f t="shared" si="440"/>
        <v>3.0654499999999998</v>
      </c>
      <c r="M9385" s="82">
        <f>((E9385/$F$1)*VLOOKUP(N9385,Currecny_M!$A$1:$P$10,MATCH(Database!C9385,Currecny_M!$A$1:$P$1,0),FALSE))/VLOOKUP('Cover page'!$B$6,Currecny_M!$A$1:$P$10,MATCH(Database!C9385,Currecny_M!$A$1:$P$1,0),FALSE)</f>
        <v>3.0654499999999998</v>
      </c>
      <c r="N9385" s="6" t="str">
        <f>VLOOKUP(B9385,Master!$A$2:$C$11,3,FALSE)</f>
        <v>USD</v>
      </c>
      <c r="O9385" s="6" t="str">
        <f>VLOOKUP(B9385,Master!$A$2:$C$11,2,FALSE)</f>
        <v>America</v>
      </c>
      <c r="Q9385" s="39" t="str">
        <f>VLOOKUP(D9385,GL_Master!$A$1:$D$80,2,FALSE)</f>
        <v>PL</v>
      </c>
      <c r="R9385" s="39" t="str">
        <f>VLOOKUP(D9385,GL_Master!$A$1:$D$80,3,FALSE)</f>
        <v>Staff welfare expenses</v>
      </c>
      <c r="S9385" s="39" t="str">
        <f>VLOOKUP(D9385,GL_Master!$A$1:$D$80,4,FALSE)</f>
        <v>Diwali Expense</v>
      </c>
    </row>
    <row r="9386" spans="1:19" x14ac:dyDescent="0.25">
      <c r="A9386" s="39" t="s">
        <v>262</v>
      </c>
      <c r="B9386" s="39" t="s">
        <v>235</v>
      </c>
      <c r="C9386" s="7">
        <v>44228</v>
      </c>
      <c r="D9386" s="39" t="s">
        <v>20</v>
      </c>
      <c r="E9386" s="39">
        <v>71</v>
      </c>
      <c r="F9386" s="82">
        <f t="shared" si="438"/>
        <v>7.0999999999999994E-2</v>
      </c>
      <c r="G9386" s="39">
        <f>VLOOKUP(N9386,Currecny_M!$A$1:$P$10,2,FALSE)</f>
        <v>75</v>
      </c>
      <c r="H9386" s="39">
        <f>MATCH(C9386,Currecny_M!$A$1:$P$1,0)</f>
        <v>12</v>
      </c>
      <c r="I9386" s="39">
        <f>VLOOKUP(N9386,Currecny_M!$A$1:$P$10,MATCH(Database!C9386,Currecny_M!$A$1:$P$1,0),FALSE)</f>
        <v>82.85</v>
      </c>
      <c r="J9386" s="82">
        <f t="shared" si="439"/>
        <v>5.8823499999999989</v>
      </c>
      <c r="K9386" s="39">
        <f>VLOOKUP('Cover page'!$B$6,Currecny_M!$A$1:$P$10,MATCH(Database!C9386,Currecny_M!$A$1:$P$1,0),FALSE)</f>
        <v>1</v>
      </c>
      <c r="L9386" s="82">
        <f t="shared" si="440"/>
        <v>5.8823499999999989</v>
      </c>
      <c r="M9386" s="82">
        <f>((E9386/$F$1)*VLOOKUP(N9386,Currecny_M!$A$1:$P$10,MATCH(Database!C9386,Currecny_M!$A$1:$P$1,0),FALSE))/VLOOKUP('Cover page'!$B$6,Currecny_M!$A$1:$P$10,MATCH(Database!C9386,Currecny_M!$A$1:$P$1,0),FALSE)</f>
        <v>5.8823499999999989</v>
      </c>
      <c r="N9386" s="6" t="str">
        <f>VLOOKUP(B9386,Master!$A$2:$C$11,3,FALSE)</f>
        <v>USD</v>
      </c>
      <c r="O9386" s="6" t="str">
        <f>VLOOKUP(B9386,Master!$A$2:$C$11,2,FALSE)</f>
        <v>America</v>
      </c>
      <c r="Q9386" s="39" t="str">
        <f>VLOOKUP(D9386,GL_Master!$A$1:$D$80,2,FALSE)</f>
        <v>PL</v>
      </c>
      <c r="R9386" s="39" t="str">
        <f>VLOOKUP(D9386,GL_Master!$A$1:$D$80,3,FALSE)</f>
        <v>Selling and Marketing expenses</v>
      </c>
      <c r="S9386" s="39" t="str">
        <f>VLOOKUP(D9386,GL_Master!$A$1:$D$80,4,FALSE)</f>
        <v>Business promotion</v>
      </c>
    </row>
    <row r="9387" spans="1:19" x14ac:dyDescent="0.25">
      <c r="A9387" s="39" t="s">
        <v>262</v>
      </c>
      <c r="B9387" s="39" t="s">
        <v>235</v>
      </c>
      <c r="C9387" s="7">
        <v>44228</v>
      </c>
      <c r="D9387" s="39" t="s">
        <v>29</v>
      </c>
      <c r="E9387" s="39">
        <v>76</v>
      </c>
      <c r="F9387" s="82">
        <f t="shared" si="438"/>
        <v>7.5999999999999998E-2</v>
      </c>
      <c r="G9387" s="39">
        <f>VLOOKUP(N9387,Currecny_M!$A$1:$P$10,2,FALSE)</f>
        <v>75</v>
      </c>
      <c r="H9387" s="39">
        <f>MATCH(C9387,Currecny_M!$A$1:$P$1,0)</f>
        <v>12</v>
      </c>
      <c r="I9387" s="39">
        <f>VLOOKUP(N9387,Currecny_M!$A$1:$P$10,MATCH(Database!C9387,Currecny_M!$A$1:$P$1,0),FALSE)</f>
        <v>82.85</v>
      </c>
      <c r="J9387" s="82">
        <f t="shared" si="439"/>
        <v>6.2965999999999998</v>
      </c>
      <c r="K9387" s="39">
        <f>VLOOKUP('Cover page'!$B$6,Currecny_M!$A$1:$P$10,MATCH(Database!C9387,Currecny_M!$A$1:$P$1,0),FALSE)</f>
        <v>1</v>
      </c>
      <c r="L9387" s="82">
        <f t="shared" si="440"/>
        <v>6.2965999999999998</v>
      </c>
      <c r="M9387" s="82">
        <f>((E9387/$F$1)*VLOOKUP(N9387,Currecny_M!$A$1:$P$10,MATCH(Database!C9387,Currecny_M!$A$1:$P$1,0),FALSE))/VLOOKUP('Cover page'!$B$6,Currecny_M!$A$1:$P$10,MATCH(Database!C9387,Currecny_M!$A$1:$P$1,0),FALSE)</f>
        <v>6.2965999999999998</v>
      </c>
      <c r="N9387" s="6" t="str">
        <f>VLOOKUP(B9387,Master!$A$2:$C$11,3,FALSE)</f>
        <v>USD</v>
      </c>
      <c r="O9387" s="6" t="str">
        <f>VLOOKUP(B9387,Master!$A$2:$C$11,2,FALSE)</f>
        <v>America</v>
      </c>
      <c r="Q9387" s="39" t="str">
        <f>VLOOKUP(D9387,GL_Master!$A$1:$D$80,2,FALSE)</f>
        <v>PL</v>
      </c>
      <c r="R9387" s="39" t="str">
        <f>VLOOKUP(D9387,GL_Master!$A$1:$D$80,3,FALSE)</f>
        <v>Communication &amp; internet exp</v>
      </c>
      <c r="S9387" s="39" t="str">
        <f>VLOOKUP(D9387,GL_Master!$A$1:$D$80,4,FALSE)</f>
        <v>Communication cost</v>
      </c>
    </row>
    <row r="9388" spans="1:19" x14ac:dyDescent="0.25">
      <c r="A9388" s="39" t="s">
        <v>262</v>
      </c>
      <c r="B9388" s="39" t="s">
        <v>235</v>
      </c>
      <c r="C9388" s="7">
        <v>44228</v>
      </c>
      <c r="D9388" s="39" t="s">
        <v>41</v>
      </c>
      <c r="E9388" s="39">
        <v>35</v>
      </c>
      <c r="F9388" s="82">
        <f t="shared" si="438"/>
        <v>3.5000000000000003E-2</v>
      </c>
      <c r="G9388" s="39">
        <f>VLOOKUP(N9388,Currecny_M!$A$1:$P$10,2,FALSE)</f>
        <v>75</v>
      </c>
      <c r="H9388" s="39">
        <f>MATCH(C9388,Currecny_M!$A$1:$P$1,0)</f>
        <v>12</v>
      </c>
      <c r="I9388" s="39">
        <f>VLOOKUP(N9388,Currecny_M!$A$1:$P$10,MATCH(Database!C9388,Currecny_M!$A$1:$P$1,0),FALSE)</f>
        <v>82.85</v>
      </c>
      <c r="J9388" s="82">
        <f t="shared" si="439"/>
        <v>2.89975</v>
      </c>
      <c r="K9388" s="39">
        <f>VLOOKUP('Cover page'!$B$6,Currecny_M!$A$1:$P$10,MATCH(Database!C9388,Currecny_M!$A$1:$P$1,0),FALSE)</f>
        <v>1</v>
      </c>
      <c r="L9388" s="82">
        <f t="shared" si="440"/>
        <v>2.89975</v>
      </c>
      <c r="M9388" s="82">
        <f>((E9388/$F$1)*VLOOKUP(N9388,Currecny_M!$A$1:$P$10,MATCH(Database!C9388,Currecny_M!$A$1:$P$1,0),FALSE))/VLOOKUP('Cover page'!$B$6,Currecny_M!$A$1:$P$10,MATCH(Database!C9388,Currecny_M!$A$1:$P$1,0),FALSE)</f>
        <v>2.89975</v>
      </c>
      <c r="N9388" s="6" t="str">
        <f>VLOOKUP(B9388,Master!$A$2:$C$11,3,FALSE)</f>
        <v>USD</v>
      </c>
      <c r="O9388" s="6" t="str">
        <f>VLOOKUP(B9388,Master!$A$2:$C$11,2,FALSE)</f>
        <v>America</v>
      </c>
      <c r="Q9388" s="39" t="str">
        <f>VLOOKUP(D9388,GL_Master!$A$1:$D$80,2,FALSE)</f>
        <v>PL</v>
      </c>
      <c r="R9388" s="39" t="str">
        <f>VLOOKUP(D9388,GL_Master!$A$1:$D$80,3,FALSE)</f>
        <v>Communication &amp; internet exp</v>
      </c>
      <c r="S9388" s="39" t="str">
        <f>VLOOKUP(D9388,GL_Master!$A$1:$D$80,4,FALSE)</f>
        <v>Communication cost</v>
      </c>
    </row>
    <row r="9389" spans="1:19" x14ac:dyDescent="0.25">
      <c r="A9389" s="39" t="s">
        <v>262</v>
      </c>
      <c r="B9389" s="39" t="s">
        <v>235</v>
      </c>
      <c r="C9389" s="7">
        <v>44228</v>
      </c>
      <c r="D9389" s="39" t="s">
        <v>103</v>
      </c>
      <c r="E9389" s="39">
        <v>73</v>
      </c>
      <c r="F9389" s="82">
        <f t="shared" si="438"/>
        <v>7.2999999999999995E-2</v>
      </c>
      <c r="G9389" s="39">
        <f>VLOOKUP(N9389,Currecny_M!$A$1:$P$10,2,FALSE)</f>
        <v>75</v>
      </c>
      <c r="H9389" s="39">
        <f>MATCH(C9389,Currecny_M!$A$1:$P$1,0)</f>
        <v>12</v>
      </c>
      <c r="I9389" s="39">
        <f>VLOOKUP(N9389,Currecny_M!$A$1:$P$10,MATCH(Database!C9389,Currecny_M!$A$1:$P$1,0),FALSE)</f>
        <v>82.85</v>
      </c>
      <c r="J9389" s="82">
        <f t="shared" si="439"/>
        <v>6.048049999999999</v>
      </c>
      <c r="K9389" s="39">
        <f>VLOOKUP('Cover page'!$B$6,Currecny_M!$A$1:$P$10,MATCH(Database!C9389,Currecny_M!$A$1:$P$1,0),FALSE)</f>
        <v>1</v>
      </c>
      <c r="L9389" s="82">
        <f t="shared" si="440"/>
        <v>6.048049999999999</v>
      </c>
      <c r="M9389" s="82">
        <f>((E9389/$F$1)*VLOOKUP(N9389,Currecny_M!$A$1:$P$10,MATCH(Database!C9389,Currecny_M!$A$1:$P$1,0),FALSE))/VLOOKUP('Cover page'!$B$6,Currecny_M!$A$1:$P$10,MATCH(Database!C9389,Currecny_M!$A$1:$P$1,0),FALSE)</f>
        <v>6.048049999999999</v>
      </c>
      <c r="N9389" s="6" t="str">
        <f>VLOOKUP(B9389,Master!$A$2:$C$11,3,FALSE)</f>
        <v>USD</v>
      </c>
      <c r="O9389" s="6" t="str">
        <f>VLOOKUP(B9389,Master!$A$2:$C$11,2,FALSE)</f>
        <v>America</v>
      </c>
      <c r="Q9389" s="39" t="str">
        <f>VLOOKUP(D9389,GL_Master!$A$1:$D$80,2,FALSE)</f>
        <v>PL</v>
      </c>
      <c r="R9389" s="39" t="str">
        <f>VLOOKUP(D9389,GL_Master!$A$1:$D$80,3,FALSE)</f>
        <v>Communication &amp; internet exp</v>
      </c>
      <c r="S9389" s="39" t="str">
        <f>VLOOKUP(D9389,GL_Master!$A$1:$D$80,4,FALSE)</f>
        <v>Communication cost</v>
      </c>
    </row>
    <row r="9390" spans="1:19" x14ac:dyDescent="0.25">
      <c r="A9390" s="39" t="s">
        <v>262</v>
      </c>
      <c r="B9390" s="39" t="s">
        <v>235</v>
      </c>
      <c r="C9390" s="7">
        <v>44228</v>
      </c>
      <c r="D9390" s="39" t="s">
        <v>104</v>
      </c>
      <c r="E9390" s="39">
        <v>107</v>
      </c>
      <c r="F9390" s="82">
        <f t="shared" si="438"/>
        <v>0.107</v>
      </c>
      <c r="G9390" s="39">
        <f>VLOOKUP(N9390,Currecny_M!$A$1:$P$10,2,FALSE)</f>
        <v>75</v>
      </c>
      <c r="H9390" s="39">
        <f>MATCH(C9390,Currecny_M!$A$1:$P$1,0)</f>
        <v>12</v>
      </c>
      <c r="I9390" s="39">
        <f>VLOOKUP(N9390,Currecny_M!$A$1:$P$10,MATCH(Database!C9390,Currecny_M!$A$1:$P$1,0),FALSE)</f>
        <v>82.85</v>
      </c>
      <c r="J9390" s="82">
        <f t="shared" si="439"/>
        <v>8.8649499999999986</v>
      </c>
      <c r="K9390" s="39">
        <f>VLOOKUP('Cover page'!$B$6,Currecny_M!$A$1:$P$10,MATCH(Database!C9390,Currecny_M!$A$1:$P$1,0),FALSE)</f>
        <v>1</v>
      </c>
      <c r="L9390" s="82">
        <f t="shared" si="440"/>
        <v>8.8649499999999986</v>
      </c>
      <c r="M9390" s="82">
        <f>((E9390/$F$1)*VLOOKUP(N9390,Currecny_M!$A$1:$P$10,MATCH(Database!C9390,Currecny_M!$A$1:$P$1,0),FALSE))/VLOOKUP('Cover page'!$B$6,Currecny_M!$A$1:$P$10,MATCH(Database!C9390,Currecny_M!$A$1:$P$1,0),FALSE)</f>
        <v>8.8649499999999986</v>
      </c>
      <c r="N9390" s="6" t="str">
        <f>VLOOKUP(B9390,Master!$A$2:$C$11,3,FALSE)</f>
        <v>USD</v>
      </c>
      <c r="O9390" s="6" t="str">
        <f>VLOOKUP(B9390,Master!$A$2:$C$11,2,FALSE)</f>
        <v>America</v>
      </c>
      <c r="Q9390" s="39" t="str">
        <f>VLOOKUP(D9390,GL_Master!$A$1:$D$80,2,FALSE)</f>
        <v>PL</v>
      </c>
      <c r="R9390" s="39" t="str">
        <f>VLOOKUP(D9390,GL_Master!$A$1:$D$80,3,FALSE)</f>
        <v>Legal &amp; Professional expenses</v>
      </c>
      <c r="S9390" s="39" t="str">
        <f>VLOOKUP(D9390,GL_Master!$A$1:$D$80,4,FALSE)</f>
        <v>Professional Fees - Others</v>
      </c>
    </row>
    <row r="9391" spans="1:19" x14ac:dyDescent="0.25">
      <c r="A9391" s="39" t="s">
        <v>262</v>
      </c>
      <c r="B9391" s="39" t="s">
        <v>235</v>
      </c>
      <c r="C9391" s="7">
        <v>44228</v>
      </c>
      <c r="D9391" s="39" t="s">
        <v>105</v>
      </c>
      <c r="E9391" s="39">
        <v>75</v>
      </c>
      <c r="F9391" s="82">
        <f t="shared" si="438"/>
        <v>7.4999999999999997E-2</v>
      </c>
      <c r="G9391" s="39">
        <f>VLOOKUP(N9391,Currecny_M!$A$1:$P$10,2,FALSE)</f>
        <v>75</v>
      </c>
      <c r="H9391" s="39">
        <f>MATCH(C9391,Currecny_M!$A$1:$P$1,0)</f>
        <v>12</v>
      </c>
      <c r="I9391" s="39">
        <f>VLOOKUP(N9391,Currecny_M!$A$1:$P$10,MATCH(Database!C9391,Currecny_M!$A$1:$P$1,0),FALSE)</f>
        <v>82.85</v>
      </c>
      <c r="J9391" s="82">
        <f t="shared" si="439"/>
        <v>6.2137499999999992</v>
      </c>
      <c r="K9391" s="39">
        <f>VLOOKUP('Cover page'!$B$6,Currecny_M!$A$1:$P$10,MATCH(Database!C9391,Currecny_M!$A$1:$P$1,0),FALSE)</f>
        <v>1</v>
      </c>
      <c r="L9391" s="82">
        <f t="shared" si="440"/>
        <v>6.2137499999999992</v>
      </c>
      <c r="M9391" s="82">
        <f>((E9391/$F$1)*VLOOKUP(N9391,Currecny_M!$A$1:$P$10,MATCH(Database!C9391,Currecny_M!$A$1:$P$1,0),FALSE))/VLOOKUP('Cover page'!$B$6,Currecny_M!$A$1:$P$10,MATCH(Database!C9391,Currecny_M!$A$1:$P$1,0),FALSE)</f>
        <v>6.2137499999999992</v>
      </c>
      <c r="N9391" s="6" t="str">
        <f>VLOOKUP(B9391,Master!$A$2:$C$11,3,FALSE)</f>
        <v>USD</v>
      </c>
      <c r="O9391" s="6" t="str">
        <f>VLOOKUP(B9391,Master!$A$2:$C$11,2,FALSE)</f>
        <v>America</v>
      </c>
      <c r="Q9391" s="39" t="str">
        <f>VLOOKUP(D9391,GL_Master!$A$1:$D$80,2,FALSE)</f>
        <v>PL</v>
      </c>
      <c r="R9391" s="39" t="str">
        <f>VLOOKUP(D9391,GL_Master!$A$1:$D$80,3,FALSE)</f>
        <v>Travelling and conveyance</v>
      </c>
      <c r="S9391" s="39" t="str">
        <f>VLOOKUP(D9391,GL_Master!$A$1:$D$80,4,FALSE)</f>
        <v>Car hiring and rental services</v>
      </c>
    </row>
    <row r="9392" spans="1:19" x14ac:dyDescent="0.25">
      <c r="A9392" s="39" t="s">
        <v>262</v>
      </c>
      <c r="B9392" s="39" t="s">
        <v>235</v>
      </c>
      <c r="C9392" s="7">
        <v>44228</v>
      </c>
      <c r="D9392" s="39" t="s">
        <v>106</v>
      </c>
      <c r="E9392" s="39">
        <v>36</v>
      </c>
      <c r="F9392" s="82">
        <f t="shared" si="438"/>
        <v>3.5999999999999997E-2</v>
      </c>
      <c r="G9392" s="39">
        <f>VLOOKUP(N9392,Currecny_M!$A$1:$P$10,2,FALSE)</f>
        <v>75</v>
      </c>
      <c r="H9392" s="39">
        <f>MATCH(C9392,Currecny_M!$A$1:$P$1,0)</f>
        <v>12</v>
      </c>
      <c r="I9392" s="39">
        <f>VLOOKUP(N9392,Currecny_M!$A$1:$P$10,MATCH(Database!C9392,Currecny_M!$A$1:$P$1,0),FALSE)</f>
        <v>82.85</v>
      </c>
      <c r="J9392" s="82">
        <f t="shared" si="439"/>
        <v>2.9825999999999997</v>
      </c>
      <c r="K9392" s="39">
        <f>VLOOKUP('Cover page'!$B$6,Currecny_M!$A$1:$P$10,MATCH(Database!C9392,Currecny_M!$A$1:$P$1,0),FALSE)</f>
        <v>1</v>
      </c>
      <c r="L9392" s="82">
        <f t="shared" si="440"/>
        <v>2.9825999999999997</v>
      </c>
      <c r="M9392" s="82">
        <f>((E9392/$F$1)*VLOOKUP(N9392,Currecny_M!$A$1:$P$10,MATCH(Database!C9392,Currecny_M!$A$1:$P$1,0),FALSE))/VLOOKUP('Cover page'!$B$6,Currecny_M!$A$1:$P$10,MATCH(Database!C9392,Currecny_M!$A$1:$P$1,0),FALSE)</f>
        <v>2.9825999999999997</v>
      </c>
      <c r="N9392" s="6" t="str">
        <f>VLOOKUP(B9392,Master!$A$2:$C$11,3,FALSE)</f>
        <v>USD</v>
      </c>
      <c r="O9392" s="6" t="str">
        <f>VLOOKUP(B9392,Master!$A$2:$C$11,2,FALSE)</f>
        <v>America</v>
      </c>
      <c r="Q9392" s="39" t="str">
        <f>VLOOKUP(D9392,GL_Master!$A$1:$D$80,2,FALSE)</f>
        <v>PL</v>
      </c>
      <c r="R9392" s="39" t="str">
        <f>VLOOKUP(D9392,GL_Master!$A$1:$D$80,3,FALSE)</f>
        <v>Communication &amp; internet exp</v>
      </c>
      <c r="S9392" s="39" t="str">
        <f>VLOOKUP(D9392,GL_Master!$A$1:$D$80,4,FALSE)</f>
        <v>Printing &amp; Stationary</v>
      </c>
    </row>
    <row r="9393" spans="1:19" x14ac:dyDescent="0.25">
      <c r="A9393" s="39" t="s">
        <v>262</v>
      </c>
      <c r="B9393" s="39" t="s">
        <v>235</v>
      </c>
      <c r="C9393" s="7">
        <v>44228</v>
      </c>
      <c r="D9393" s="39" t="s">
        <v>32</v>
      </c>
      <c r="E9393" s="39">
        <v>35</v>
      </c>
      <c r="F9393" s="82">
        <f t="shared" si="438"/>
        <v>3.5000000000000003E-2</v>
      </c>
      <c r="G9393" s="39">
        <f>VLOOKUP(N9393,Currecny_M!$A$1:$P$10,2,FALSE)</f>
        <v>75</v>
      </c>
      <c r="H9393" s="39">
        <f>MATCH(C9393,Currecny_M!$A$1:$P$1,0)</f>
        <v>12</v>
      </c>
      <c r="I9393" s="39">
        <f>VLOOKUP(N9393,Currecny_M!$A$1:$P$10,MATCH(Database!C9393,Currecny_M!$A$1:$P$1,0),FALSE)</f>
        <v>82.85</v>
      </c>
      <c r="J9393" s="82">
        <f t="shared" si="439"/>
        <v>2.89975</v>
      </c>
      <c r="K9393" s="39">
        <f>VLOOKUP('Cover page'!$B$6,Currecny_M!$A$1:$P$10,MATCH(Database!C9393,Currecny_M!$A$1:$P$1,0),FALSE)</f>
        <v>1</v>
      </c>
      <c r="L9393" s="82">
        <f t="shared" si="440"/>
        <v>2.89975</v>
      </c>
      <c r="M9393" s="82">
        <f>((E9393/$F$1)*VLOOKUP(N9393,Currecny_M!$A$1:$P$10,MATCH(Database!C9393,Currecny_M!$A$1:$P$1,0),FALSE))/VLOOKUP('Cover page'!$B$6,Currecny_M!$A$1:$P$10,MATCH(Database!C9393,Currecny_M!$A$1:$P$1,0),FALSE)</f>
        <v>2.89975</v>
      </c>
      <c r="N9393" s="6" t="str">
        <f>VLOOKUP(B9393,Master!$A$2:$C$11,3,FALSE)</f>
        <v>USD</v>
      </c>
      <c r="O9393" s="6" t="str">
        <f>VLOOKUP(B9393,Master!$A$2:$C$11,2,FALSE)</f>
        <v>America</v>
      </c>
      <c r="Q9393" s="39" t="str">
        <f>VLOOKUP(D9393,GL_Master!$A$1:$D$80,2,FALSE)</f>
        <v>PL</v>
      </c>
      <c r="R9393" s="39" t="str">
        <f>VLOOKUP(D9393,GL_Master!$A$1:$D$80,3,FALSE)</f>
        <v>Communication &amp; internet exp</v>
      </c>
      <c r="S9393" s="39" t="str">
        <f>VLOOKUP(D9393,GL_Master!$A$1:$D$80,4,FALSE)</f>
        <v>Printing &amp; Stationary</v>
      </c>
    </row>
    <row r="9394" spans="1:19" x14ac:dyDescent="0.25">
      <c r="A9394" s="39" t="s">
        <v>262</v>
      </c>
      <c r="B9394" s="39" t="s">
        <v>235</v>
      </c>
      <c r="C9394" s="7">
        <v>44228</v>
      </c>
      <c r="D9394" s="39" t="s">
        <v>35</v>
      </c>
      <c r="E9394" s="39">
        <v>107</v>
      </c>
      <c r="F9394" s="82">
        <f t="shared" si="438"/>
        <v>0.107</v>
      </c>
      <c r="G9394" s="39">
        <f>VLOOKUP(N9394,Currecny_M!$A$1:$P$10,2,FALSE)</f>
        <v>75</v>
      </c>
      <c r="H9394" s="39">
        <f>MATCH(C9394,Currecny_M!$A$1:$P$1,0)</f>
        <v>12</v>
      </c>
      <c r="I9394" s="39">
        <f>VLOOKUP(N9394,Currecny_M!$A$1:$P$10,MATCH(Database!C9394,Currecny_M!$A$1:$P$1,0),FALSE)</f>
        <v>82.85</v>
      </c>
      <c r="J9394" s="82">
        <f t="shared" si="439"/>
        <v>8.8649499999999986</v>
      </c>
      <c r="K9394" s="39">
        <f>VLOOKUP('Cover page'!$B$6,Currecny_M!$A$1:$P$10,MATCH(Database!C9394,Currecny_M!$A$1:$P$1,0),FALSE)</f>
        <v>1</v>
      </c>
      <c r="L9394" s="82">
        <f t="shared" si="440"/>
        <v>8.8649499999999986</v>
      </c>
      <c r="M9394" s="82">
        <f>((E9394/$F$1)*VLOOKUP(N9394,Currecny_M!$A$1:$P$10,MATCH(Database!C9394,Currecny_M!$A$1:$P$1,0),FALSE))/VLOOKUP('Cover page'!$B$6,Currecny_M!$A$1:$P$10,MATCH(Database!C9394,Currecny_M!$A$1:$P$1,0),FALSE)</f>
        <v>8.8649499999999986</v>
      </c>
      <c r="N9394" s="6" t="str">
        <f>VLOOKUP(B9394,Master!$A$2:$C$11,3,FALSE)</f>
        <v>USD</v>
      </c>
      <c r="O9394" s="6" t="str">
        <f>VLOOKUP(B9394,Master!$A$2:$C$11,2,FALSE)</f>
        <v>America</v>
      </c>
      <c r="Q9394" s="39" t="str">
        <f>VLOOKUP(D9394,GL_Master!$A$1:$D$80,2,FALSE)</f>
        <v>PL</v>
      </c>
      <c r="R9394" s="39" t="str">
        <f>VLOOKUP(D9394,GL_Master!$A$1:$D$80,3,FALSE)</f>
        <v>Security Expenses</v>
      </c>
      <c r="S9394" s="39" t="str">
        <f>VLOOKUP(D9394,GL_Master!$A$1:$D$80,4,FALSE)</f>
        <v>Security Expenses others</v>
      </c>
    </row>
    <row r="9395" spans="1:19" x14ac:dyDescent="0.25">
      <c r="A9395" s="39" t="s">
        <v>262</v>
      </c>
      <c r="B9395" s="39" t="s">
        <v>235</v>
      </c>
      <c r="C9395" s="7">
        <v>44228</v>
      </c>
      <c r="D9395" s="39" t="s">
        <v>38</v>
      </c>
      <c r="E9395" s="39">
        <v>37</v>
      </c>
      <c r="F9395" s="82">
        <f t="shared" si="438"/>
        <v>3.6999999999999998E-2</v>
      </c>
      <c r="G9395" s="39">
        <f>VLOOKUP(N9395,Currecny_M!$A$1:$P$10,2,FALSE)</f>
        <v>75</v>
      </c>
      <c r="H9395" s="39">
        <f>MATCH(C9395,Currecny_M!$A$1:$P$1,0)</f>
        <v>12</v>
      </c>
      <c r="I9395" s="39">
        <f>VLOOKUP(N9395,Currecny_M!$A$1:$P$10,MATCH(Database!C9395,Currecny_M!$A$1:$P$1,0),FALSE)</f>
        <v>82.85</v>
      </c>
      <c r="J9395" s="82">
        <f t="shared" si="439"/>
        <v>3.0654499999999998</v>
      </c>
      <c r="K9395" s="39">
        <f>VLOOKUP('Cover page'!$B$6,Currecny_M!$A$1:$P$10,MATCH(Database!C9395,Currecny_M!$A$1:$P$1,0),FALSE)</f>
        <v>1</v>
      </c>
      <c r="L9395" s="82">
        <f t="shared" si="440"/>
        <v>3.0654499999999998</v>
      </c>
      <c r="M9395" s="82">
        <f>((E9395/$F$1)*VLOOKUP(N9395,Currecny_M!$A$1:$P$10,MATCH(Database!C9395,Currecny_M!$A$1:$P$1,0),FALSE))/VLOOKUP('Cover page'!$B$6,Currecny_M!$A$1:$P$10,MATCH(Database!C9395,Currecny_M!$A$1:$P$1,0),FALSE)</f>
        <v>3.0654499999999998</v>
      </c>
      <c r="N9395" s="6" t="str">
        <f>VLOOKUP(B9395,Master!$A$2:$C$11,3,FALSE)</f>
        <v>USD</v>
      </c>
      <c r="O9395" s="6" t="str">
        <f>VLOOKUP(B9395,Master!$A$2:$C$11,2,FALSE)</f>
        <v>America</v>
      </c>
      <c r="Q9395" s="39" t="str">
        <f>VLOOKUP(D9395,GL_Master!$A$1:$D$80,2,FALSE)</f>
        <v>PL</v>
      </c>
      <c r="R9395" s="39" t="str">
        <f>VLOOKUP(D9395,GL_Master!$A$1:$D$80,3,FALSE)</f>
        <v>House Keeping Expenses</v>
      </c>
      <c r="S9395" s="39" t="str">
        <f>VLOOKUP(D9395,GL_Master!$A$1:$D$80,4,FALSE)</f>
        <v>House Keeping Expenses</v>
      </c>
    </row>
    <row r="9396" spans="1:19" x14ac:dyDescent="0.25">
      <c r="A9396" s="39" t="s">
        <v>262</v>
      </c>
      <c r="B9396" s="39" t="s">
        <v>235</v>
      </c>
      <c r="C9396" s="7">
        <v>44228</v>
      </c>
      <c r="D9396" s="39" t="s">
        <v>107</v>
      </c>
      <c r="E9396" s="39">
        <v>35</v>
      </c>
      <c r="F9396" s="82">
        <f t="shared" si="438"/>
        <v>3.5000000000000003E-2</v>
      </c>
      <c r="G9396" s="39">
        <f>VLOOKUP(N9396,Currecny_M!$A$1:$P$10,2,FALSE)</f>
        <v>75</v>
      </c>
      <c r="H9396" s="39">
        <f>MATCH(C9396,Currecny_M!$A$1:$P$1,0)</f>
        <v>12</v>
      </c>
      <c r="I9396" s="39">
        <f>VLOOKUP(N9396,Currecny_M!$A$1:$P$10,MATCH(Database!C9396,Currecny_M!$A$1:$P$1,0),FALSE)</f>
        <v>82.85</v>
      </c>
      <c r="J9396" s="82">
        <f t="shared" si="439"/>
        <v>2.89975</v>
      </c>
      <c r="K9396" s="39">
        <f>VLOOKUP('Cover page'!$B$6,Currecny_M!$A$1:$P$10,MATCH(Database!C9396,Currecny_M!$A$1:$P$1,0),FALSE)</f>
        <v>1</v>
      </c>
      <c r="L9396" s="82">
        <f t="shared" si="440"/>
        <v>2.89975</v>
      </c>
      <c r="M9396" s="82">
        <f>((E9396/$F$1)*VLOOKUP(N9396,Currecny_M!$A$1:$P$10,MATCH(Database!C9396,Currecny_M!$A$1:$P$1,0),FALSE))/VLOOKUP('Cover page'!$B$6,Currecny_M!$A$1:$P$10,MATCH(Database!C9396,Currecny_M!$A$1:$P$1,0),FALSE)</f>
        <v>2.89975</v>
      </c>
      <c r="N9396" s="6" t="str">
        <f>VLOOKUP(B9396,Master!$A$2:$C$11,3,FALSE)</f>
        <v>USD</v>
      </c>
      <c r="O9396" s="6" t="str">
        <f>VLOOKUP(B9396,Master!$A$2:$C$11,2,FALSE)</f>
        <v>America</v>
      </c>
      <c r="Q9396" s="39" t="str">
        <f>VLOOKUP(D9396,GL_Master!$A$1:$D$80,2,FALSE)</f>
        <v>PL</v>
      </c>
      <c r="R9396" s="39" t="str">
        <f>VLOOKUP(D9396,GL_Master!$A$1:$D$80,3,FALSE)</f>
        <v>Misc. expenses</v>
      </c>
      <c r="S9396" s="39" t="str">
        <f>VLOOKUP(D9396,GL_Master!$A$1:$D$80,4,FALSE)</f>
        <v>Repair &amp; Maintenance</v>
      </c>
    </row>
    <row r="9397" spans="1:19" x14ac:dyDescent="0.25">
      <c r="A9397" s="39" t="s">
        <v>262</v>
      </c>
      <c r="B9397" s="39" t="s">
        <v>235</v>
      </c>
      <c r="C9397" s="7">
        <v>44228</v>
      </c>
      <c r="D9397" s="39" t="s">
        <v>108</v>
      </c>
      <c r="E9397" s="39">
        <v>37</v>
      </c>
      <c r="F9397" s="82">
        <f t="shared" si="438"/>
        <v>3.6999999999999998E-2</v>
      </c>
      <c r="G9397" s="39">
        <f>VLOOKUP(N9397,Currecny_M!$A$1:$P$10,2,FALSE)</f>
        <v>75</v>
      </c>
      <c r="H9397" s="39">
        <f>MATCH(C9397,Currecny_M!$A$1:$P$1,0)</f>
        <v>12</v>
      </c>
      <c r="I9397" s="39">
        <f>VLOOKUP(N9397,Currecny_M!$A$1:$P$10,MATCH(Database!C9397,Currecny_M!$A$1:$P$1,0),FALSE)</f>
        <v>82.85</v>
      </c>
      <c r="J9397" s="82">
        <f t="shared" si="439"/>
        <v>3.0654499999999998</v>
      </c>
      <c r="K9397" s="39">
        <f>VLOOKUP('Cover page'!$B$6,Currecny_M!$A$1:$P$10,MATCH(Database!C9397,Currecny_M!$A$1:$P$1,0),FALSE)</f>
        <v>1</v>
      </c>
      <c r="L9397" s="82">
        <f t="shared" si="440"/>
        <v>3.0654499999999998</v>
      </c>
      <c r="M9397" s="82">
        <f>((E9397/$F$1)*VLOOKUP(N9397,Currecny_M!$A$1:$P$10,MATCH(Database!C9397,Currecny_M!$A$1:$P$1,0),FALSE))/VLOOKUP('Cover page'!$B$6,Currecny_M!$A$1:$P$10,MATCH(Database!C9397,Currecny_M!$A$1:$P$1,0),FALSE)</f>
        <v>3.0654499999999998</v>
      </c>
      <c r="N9397" s="6" t="str">
        <f>VLOOKUP(B9397,Master!$A$2:$C$11,3,FALSE)</f>
        <v>USD</v>
      </c>
      <c r="O9397" s="6" t="str">
        <f>VLOOKUP(B9397,Master!$A$2:$C$11,2,FALSE)</f>
        <v>America</v>
      </c>
      <c r="Q9397" s="39" t="str">
        <f>VLOOKUP(D9397,GL_Master!$A$1:$D$80,2,FALSE)</f>
        <v>PL</v>
      </c>
      <c r="R9397" s="39" t="str">
        <f>VLOOKUP(D9397,GL_Master!$A$1:$D$80,3,FALSE)</f>
        <v>Misc. expenses</v>
      </c>
      <c r="S9397" s="39" t="str">
        <f>VLOOKUP(D9397,GL_Master!$A$1:$D$80,4,FALSE)</f>
        <v>Repair &amp; Maintenance</v>
      </c>
    </row>
    <row r="9398" spans="1:19" x14ac:dyDescent="0.25">
      <c r="A9398" s="39" t="s">
        <v>262</v>
      </c>
      <c r="B9398" s="39" t="s">
        <v>235</v>
      </c>
      <c r="C9398" s="7">
        <v>44228</v>
      </c>
      <c r="D9398" s="39" t="s">
        <v>9</v>
      </c>
      <c r="E9398" s="39">
        <v>331</v>
      </c>
      <c r="F9398" s="82">
        <f t="shared" si="438"/>
        <v>0.33100000000000002</v>
      </c>
      <c r="G9398" s="39">
        <f>VLOOKUP(N9398,Currecny_M!$A$1:$P$10,2,FALSE)</f>
        <v>75</v>
      </c>
      <c r="H9398" s="39">
        <f>MATCH(C9398,Currecny_M!$A$1:$P$1,0)</f>
        <v>12</v>
      </c>
      <c r="I9398" s="39">
        <f>VLOOKUP(N9398,Currecny_M!$A$1:$P$10,MATCH(Database!C9398,Currecny_M!$A$1:$P$1,0),FALSE)</f>
        <v>82.85</v>
      </c>
      <c r="J9398" s="82">
        <f t="shared" si="439"/>
        <v>27.423349999999999</v>
      </c>
      <c r="K9398" s="39">
        <f>VLOOKUP('Cover page'!$B$6,Currecny_M!$A$1:$P$10,MATCH(Database!C9398,Currecny_M!$A$1:$P$1,0),FALSE)</f>
        <v>1</v>
      </c>
      <c r="L9398" s="82">
        <f t="shared" si="440"/>
        <v>27.423349999999999</v>
      </c>
      <c r="M9398" s="82">
        <f>((E9398/$F$1)*VLOOKUP(N9398,Currecny_M!$A$1:$P$10,MATCH(Database!C9398,Currecny_M!$A$1:$P$1,0),FALSE))/VLOOKUP('Cover page'!$B$6,Currecny_M!$A$1:$P$10,MATCH(Database!C9398,Currecny_M!$A$1:$P$1,0),FALSE)</f>
        <v>27.423349999999999</v>
      </c>
      <c r="N9398" s="6" t="str">
        <f>VLOOKUP(B9398,Master!$A$2:$C$11,3,FALSE)</f>
        <v>USD</v>
      </c>
      <c r="O9398" s="6" t="str">
        <f>VLOOKUP(B9398,Master!$A$2:$C$11,2,FALSE)</f>
        <v>America</v>
      </c>
      <c r="Q9398" s="39" t="str">
        <f>VLOOKUP(D9398,GL_Master!$A$1:$D$80,2,FALSE)</f>
        <v>PL</v>
      </c>
      <c r="R9398" s="39" t="str">
        <f>VLOOKUP(D9398,GL_Master!$A$1:$D$80,3,FALSE)</f>
        <v>Rent</v>
      </c>
      <c r="S9398" s="39" t="str">
        <f>VLOOKUP(D9398,GL_Master!$A$1:$D$80,4,FALSE)</f>
        <v>Office Rent</v>
      </c>
    </row>
    <row r="9399" spans="1:19" x14ac:dyDescent="0.25">
      <c r="A9399" s="39" t="s">
        <v>262</v>
      </c>
      <c r="B9399" s="39" t="s">
        <v>235</v>
      </c>
      <c r="C9399" s="7">
        <v>44228</v>
      </c>
      <c r="D9399" s="39" t="s">
        <v>109</v>
      </c>
      <c r="E9399" s="39">
        <v>-187</v>
      </c>
      <c r="F9399" s="82">
        <f t="shared" si="438"/>
        <v>-0.187</v>
      </c>
      <c r="G9399" s="39">
        <f>VLOOKUP(N9399,Currecny_M!$A$1:$P$10,2,FALSE)</f>
        <v>75</v>
      </c>
      <c r="H9399" s="39">
        <f>MATCH(C9399,Currecny_M!$A$1:$P$1,0)</f>
        <v>12</v>
      </c>
      <c r="I9399" s="39">
        <f>VLOOKUP(N9399,Currecny_M!$A$1:$P$10,MATCH(Database!C9399,Currecny_M!$A$1:$P$1,0),FALSE)</f>
        <v>82.85</v>
      </c>
      <c r="J9399" s="82">
        <f t="shared" si="439"/>
        <v>-15.492949999999999</v>
      </c>
      <c r="K9399" s="39">
        <f>VLOOKUP('Cover page'!$B$6,Currecny_M!$A$1:$P$10,MATCH(Database!C9399,Currecny_M!$A$1:$P$1,0),FALSE)</f>
        <v>1</v>
      </c>
      <c r="L9399" s="82">
        <f t="shared" si="440"/>
        <v>-15.492949999999999</v>
      </c>
      <c r="M9399" s="82">
        <f>((E9399/$F$1)*VLOOKUP(N9399,Currecny_M!$A$1:$P$10,MATCH(Database!C9399,Currecny_M!$A$1:$P$1,0),FALSE))/VLOOKUP('Cover page'!$B$6,Currecny_M!$A$1:$P$10,MATCH(Database!C9399,Currecny_M!$A$1:$P$1,0),FALSE)</f>
        <v>-15.492949999999999</v>
      </c>
      <c r="N9399" s="6" t="str">
        <f>VLOOKUP(B9399,Master!$A$2:$C$11,3,FALSE)</f>
        <v>USD</v>
      </c>
      <c r="O9399" s="6" t="str">
        <f>VLOOKUP(B9399,Master!$A$2:$C$11,2,FALSE)</f>
        <v>America</v>
      </c>
      <c r="Q9399" s="39" t="str">
        <f>VLOOKUP(D9399,GL_Master!$A$1:$D$80,2,FALSE)</f>
        <v>PL</v>
      </c>
      <c r="R9399" s="39" t="str">
        <f>VLOOKUP(D9399,GL_Master!$A$1:$D$80,3,FALSE)</f>
        <v>Travelling and conveyance</v>
      </c>
      <c r="S9399" s="39" t="str">
        <f>VLOOKUP(D9399,GL_Master!$A$1:$D$80,4,FALSE)</f>
        <v>Travelling , hotel lodging</v>
      </c>
    </row>
    <row r="9400" spans="1:19" x14ac:dyDescent="0.25">
      <c r="A9400" s="39" t="s">
        <v>262</v>
      </c>
      <c r="B9400" s="39" t="s">
        <v>235</v>
      </c>
      <c r="C9400" s="7">
        <v>44228</v>
      </c>
      <c r="D9400" s="39" t="s">
        <v>110</v>
      </c>
      <c r="E9400" s="39">
        <v>74</v>
      </c>
      <c r="F9400" s="82">
        <f t="shared" si="438"/>
        <v>7.3999999999999996E-2</v>
      </c>
      <c r="G9400" s="39">
        <f>VLOOKUP(N9400,Currecny_M!$A$1:$P$10,2,FALSE)</f>
        <v>75</v>
      </c>
      <c r="H9400" s="39">
        <f>MATCH(C9400,Currecny_M!$A$1:$P$1,0)</f>
        <v>12</v>
      </c>
      <c r="I9400" s="39">
        <f>VLOOKUP(N9400,Currecny_M!$A$1:$P$10,MATCH(Database!C9400,Currecny_M!$A$1:$P$1,0),FALSE)</f>
        <v>82.85</v>
      </c>
      <c r="J9400" s="82">
        <f t="shared" si="439"/>
        <v>6.1308999999999996</v>
      </c>
      <c r="K9400" s="39">
        <f>VLOOKUP('Cover page'!$B$6,Currecny_M!$A$1:$P$10,MATCH(Database!C9400,Currecny_M!$A$1:$P$1,0),FALSE)</f>
        <v>1</v>
      </c>
      <c r="L9400" s="82">
        <f t="shared" si="440"/>
        <v>6.1308999999999996</v>
      </c>
      <c r="M9400" s="82">
        <f>((E9400/$F$1)*VLOOKUP(N9400,Currecny_M!$A$1:$P$10,MATCH(Database!C9400,Currecny_M!$A$1:$P$1,0),FALSE))/VLOOKUP('Cover page'!$B$6,Currecny_M!$A$1:$P$10,MATCH(Database!C9400,Currecny_M!$A$1:$P$1,0),FALSE)</f>
        <v>6.1308999999999996</v>
      </c>
      <c r="N9400" s="6" t="str">
        <f>VLOOKUP(B9400,Master!$A$2:$C$11,3,FALSE)</f>
        <v>USD</v>
      </c>
      <c r="O9400" s="6" t="str">
        <f>VLOOKUP(B9400,Master!$A$2:$C$11,2,FALSE)</f>
        <v>America</v>
      </c>
      <c r="Q9400" s="39" t="str">
        <f>VLOOKUP(D9400,GL_Master!$A$1:$D$80,2,FALSE)</f>
        <v>PL</v>
      </c>
      <c r="R9400" s="39" t="str">
        <f>VLOOKUP(D9400,GL_Master!$A$1:$D$80,3,FALSE)</f>
        <v>Travelling and conveyance</v>
      </c>
      <c r="S9400" s="39" t="str">
        <f>VLOOKUP(D9400,GL_Master!$A$1:$D$80,4,FALSE)</f>
        <v>Travelling , hotel lodging</v>
      </c>
    </row>
    <row r="9401" spans="1:19" x14ac:dyDescent="0.25">
      <c r="A9401" s="39" t="s">
        <v>262</v>
      </c>
      <c r="B9401" s="39" t="s">
        <v>235</v>
      </c>
      <c r="C9401" s="7">
        <v>44228</v>
      </c>
      <c r="D9401" s="39" t="s">
        <v>111</v>
      </c>
      <c r="E9401" s="39">
        <v>37</v>
      </c>
      <c r="F9401" s="82">
        <f t="shared" si="438"/>
        <v>3.6999999999999998E-2</v>
      </c>
      <c r="G9401" s="39">
        <f>VLOOKUP(N9401,Currecny_M!$A$1:$P$10,2,FALSE)</f>
        <v>75</v>
      </c>
      <c r="H9401" s="39">
        <f>MATCH(C9401,Currecny_M!$A$1:$P$1,0)</f>
        <v>12</v>
      </c>
      <c r="I9401" s="39">
        <f>VLOOKUP(N9401,Currecny_M!$A$1:$P$10,MATCH(Database!C9401,Currecny_M!$A$1:$P$1,0),FALSE)</f>
        <v>82.85</v>
      </c>
      <c r="J9401" s="82">
        <f t="shared" si="439"/>
        <v>3.0654499999999998</v>
      </c>
      <c r="K9401" s="39">
        <f>VLOOKUP('Cover page'!$B$6,Currecny_M!$A$1:$P$10,MATCH(Database!C9401,Currecny_M!$A$1:$P$1,0),FALSE)</f>
        <v>1</v>
      </c>
      <c r="L9401" s="82">
        <f t="shared" si="440"/>
        <v>3.0654499999999998</v>
      </c>
      <c r="M9401" s="82">
        <f>((E9401/$F$1)*VLOOKUP(N9401,Currecny_M!$A$1:$P$10,MATCH(Database!C9401,Currecny_M!$A$1:$P$1,0),FALSE))/VLOOKUP('Cover page'!$B$6,Currecny_M!$A$1:$P$10,MATCH(Database!C9401,Currecny_M!$A$1:$P$1,0),FALSE)</f>
        <v>3.0654499999999998</v>
      </c>
      <c r="N9401" s="6" t="str">
        <f>VLOOKUP(B9401,Master!$A$2:$C$11,3,FALSE)</f>
        <v>USD</v>
      </c>
      <c r="O9401" s="6" t="str">
        <f>VLOOKUP(B9401,Master!$A$2:$C$11,2,FALSE)</f>
        <v>America</v>
      </c>
      <c r="Q9401" s="39" t="str">
        <f>VLOOKUP(D9401,GL_Master!$A$1:$D$80,2,FALSE)</f>
        <v>PL</v>
      </c>
      <c r="R9401" s="39" t="str">
        <f>VLOOKUP(D9401,GL_Master!$A$1:$D$80,3,FALSE)</f>
        <v>Legal &amp; Professional expenses</v>
      </c>
      <c r="S9401" s="39" t="str">
        <f>VLOOKUP(D9401,GL_Master!$A$1:$D$80,4,FALSE)</f>
        <v>Professional Fees - Others</v>
      </c>
    </row>
    <row r="9402" spans="1:19" x14ac:dyDescent="0.25">
      <c r="A9402" s="39" t="s">
        <v>262</v>
      </c>
      <c r="B9402" s="39" t="s">
        <v>235</v>
      </c>
      <c r="C9402" s="7">
        <v>44256</v>
      </c>
      <c r="D9402" s="39" t="s">
        <v>112</v>
      </c>
      <c r="E9402" s="39">
        <v>361</v>
      </c>
      <c r="F9402" s="82">
        <f t="shared" si="438"/>
        <v>0.36099999999999999</v>
      </c>
      <c r="G9402" s="39">
        <f>VLOOKUP(N9402,Currecny_M!$A$1:$P$10,2,FALSE)</f>
        <v>75</v>
      </c>
      <c r="H9402" s="39">
        <f>MATCH(C9402,Currecny_M!$A$1:$P$1,0)</f>
        <v>13</v>
      </c>
      <c r="I9402" s="39">
        <f>VLOOKUP(N9402,Currecny_M!$A$1:$P$10,MATCH(Database!C9402,Currecny_M!$A$1:$P$1,0),FALSE)</f>
        <v>83.68</v>
      </c>
      <c r="J9402" s="82">
        <f t="shared" si="439"/>
        <v>30.208480000000002</v>
      </c>
      <c r="K9402" s="39">
        <f>VLOOKUP('Cover page'!$B$6,Currecny_M!$A$1:$P$10,MATCH(Database!C9402,Currecny_M!$A$1:$P$1,0),FALSE)</f>
        <v>1</v>
      </c>
      <c r="L9402" s="82">
        <f t="shared" si="440"/>
        <v>30.208480000000002</v>
      </c>
      <c r="M9402" s="82">
        <f>((E9402/$F$1)*VLOOKUP(N9402,Currecny_M!$A$1:$P$10,MATCH(Database!C9402,Currecny_M!$A$1:$P$1,0),FALSE))/VLOOKUP('Cover page'!$B$6,Currecny_M!$A$1:$P$10,MATCH(Database!C9402,Currecny_M!$A$1:$P$1,0),FALSE)</f>
        <v>30.208480000000002</v>
      </c>
      <c r="N9402" s="6" t="str">
        <f>VLOOKUP(B9402,Master!$A$2:$C$11,3,FALSE)</f>
        <v>USD</v>
      </c>
      <c r="O9402" s="6" t="str">
        <f>VLOOKUP(B9402,Master!$A$2:$C$11,2,FALSE)</f>
        <v>America</v>
      </c>
      <c r="Q9402" s="39" t="str">
        <f>VLOOKUP(D9402,GL_Master!$A$1:$D$80,2,FALSE)</f>
        <v>PL</v>
      </c>
      <c r="R9402" s="39" t="str">
        <f>VLOOKUP(D9402,GL_Master!$A$1:$D$80,3,FALSE)</f>
        <v>Finance Cost</v>
      </c>
      <c r="S9402" s="39" t="str">
        <f>VLOOKUP(D9402,GL_Master!$A$1:$D$80,4,FALSE)</f>
        <v>Interest expense</v>
      </c>
    </row>
    <row r="9403" spans="1:19" x14ac:dyDescent="0.25">
      <c r="A9403" s="39" t="s">
        <v>262</v>
      </c>
      <c r="B9403" s="39" t="s">
        <v>235</v>
      </c>
      <c r="C9403" s="7">
        <v>44256</v>
      </c>
      <c r="D9403" s="39" t="s">
        <v>25</v>
      </c>
      <c r="E9403" s="39">
        <v>3307</v>
      </c>
      <c r="F9403" s="82">
        <f t="shared" si="438"/>
        <v>3.3069999999999999</v>
      </c>
      <c r="G9403" s="39">
        <f>VLOOKUP(N9403,Currecny_M!$A$1:$P$10,2,FALSE)</f>
        <v>75</v>
      </c>
      <c r="H9403" s="39">
        <f>MATCH(C9403,Currecny_M!$A$1:$P$1,0)</f>
        <v>13</v>
      </c>
      <c r="I9403" s="39">
        <f>VLOOKUP(N9403,Currecny_M!$A$1:$P$10,MATCH(Database!C9403,Currecny_M!$A$1:$P$1,0),FALSE)</f>
        <v>83.68</v>
      </c>
      <c r="J9403" s="82">
        <f t="shared" si="439"/>
        <v>276.72976</v>
      </c>
      <c r="K9403" s="39">
        <f>VLOOKUP('Cover page'!$B$6,Currecny_M!$A$1:$P$10,MATCH(Database!C9403,Currecny_M!$A$1:$P$1,0),FALSE)</f>
        <v>1</v>
      </c>
      <c r="L9403" s="82">
        <f t="shared" si="440"/>
        <v>276.72976</v>
      </c>
      <c r="M9403" s="82">
        <f>((E9403/$F$1)*VLOOKUP(N9403,Currecny_M!$A$1:$P$10,MATCH(Database!C9403,Currecny_M!$A$1:$P$1,0),FALSE))/VLOOKUP('Cover page'!$B$6,Currecny_M!$A$1:$P$10,MATCH(Database!C9403,Currecny_M!$A$1:$P$1,0),FALSE)</f>
        <v>276.72976</v>
      </c>
      <c r="N9403" s="6" t="str">
        <f>VLOOKUP(B9403,Master!$A$2:$C$11,3,FALSE)</f>
        <v>USD</v>
      </c>
      <c r="O9403" s="6" t="str">
        <f>VLOOKUP(B9403,Master!$A$2:$C$11,2,FALSE)</f>
        <v>America</v>
      </c>
      <c r="Q9403" s="39" t="str">
        <f>VLOOKUP(D9403,GL_Master!$A$1:$D$80,2,FALSE)</f>
        <v>PL</v>
      </c>
      <c r="R9403" s="39" t="str">
        <f>VLOOKUP(D9403,GL_Master!$A$1:$D$80,3,FALSE)</f>
        <v>Depreciation</v>
      </c>
      <c r="S9403" s="39" t="str">
        <f>VLOOKUP(D9403,GL_Master!$A$1:$D$80,4,FALSE)</f>
        <v>Depreciation</v>
      </c>
    </row>
    <row r="9404" spans="1:19" x14ac:dyDescent="0.25">
      <c r="A9404" s="39" t="s">
        <v>262</v>
      </c>
      <c r="B9404" s="39" t="s">
        <v>235</v>
      </c>
      <c r="C9404" s="7">
        <v>44256</v>
      </c>
      <c r="D9404" s="39" t="s">
        <v>51</v>
      </c>
      <c r="E9404" s="39">
        <v>-34667</v>
      </c>
      <c r="F9404" s="82">
        <f t="shared" si="438"/>
        <v>-34.667000000000002</v>
      </c>
      <c r="G9404" s="39">
        <f>VLOOKUP(N9404,Currecny_M!$A$1:$P$10,2,FALSE)</f>
        <v>75</v>
      </c>
      <c r="H9404" s="39">
        <f>MATCH(C9404,Currecny_M!$A$1:$P$1,0)</f>
        <v>13</v>
      </c>
      <c r="I9404" s="39">
        <f>VLOOKUP(N9404,Currecny_M!$A$1:$P$10,MATCH(Database!C9404,Currecny_M!$A$1:$P$1,0),FALSE)</f>
        <v>83.68</v>
      </c>
      <c r="J9404" s="82">
        <f t="shared" si="439"/>
        <v>-2900.9345600000001</v>
      </c>
      <c r="K9404" s="39">
        <f>VLOOKUP('Cover page'!$B$6,Currecny_M!$A$1:$P$10,MATCH(Database!C9404,Currecny_M!$A$1:$P$1,0),FALSE)</f>
        <v>1</v>
      </c>
      <c r="L9404" s="82">
        <f t="shared" si="440"/>
        <v>-2900.9345600000001</v>
      </c>
      <c r="M9404" s="82">
        <f>((E9404/$F$1)*VLOOKUP(N9404,Currecny_M!$A$1:$P$10,MATCH(Database!C9404,Currecny_M!$A$1:$P$1,0),FALSE))/VLOOKUP('Cover page'!$B$6,Currecny_M!$A$1:$P$10,MATCH(Database!C9404,Currecny_M!$A$1:$P$1,0),FALSE)</f>
        <v>-2900.9345600000001</v>
      </c>
      <c r="N9404" s="6" t="str">
        <f>VLOOKUP(B9404,Master!$A$2:$C$11,3,FALSE)</f>
        <v>USD</v>
      </c>
      <c r="O9404" s="6" t="str">
        <f>VLOOKUP(B9404,Master!$A$2:$C$11,2,FALSE)</f>
        <v>America</v>
      </c>
      <c r="Q9404" s="39" t="str">
        <f>VLOOKUP(D9404,GL_Master!$A$1:$D$80,2,FALSE)</f>
        <v>BS</v>
      </c>
      <c r="R9404" s="39" t="str">
        <f>VLOOKUP(D9404,GL_Master!$A$1:$D$80,3,FALSE)</f>
        <v>Share Capital</v>
      </c>
      <c r="S9404" s="39" t="str">
        <f>VLOOKUP(D9404,GL_Master!$A$1:$D$80,4,FALSE)</f>
        <v>Equity shares</v>
      </c>
    </row>
    <row r="9405" spans="1:19" x14ac:dyDescent="0.25">
      <c r="A9405" s="39" t="s">
        <v>262</v>
      </c>
      <c r="B9405" s="39" t="s">
        <v>235</v>
      </c>
      <c r="C9405" s="7">
        <v>44256</v>
      </c>
      <c r="D9405" s="39" t="s">
        <v>52</v>
      </c>
      <c r="E9405" s="39">
        <v>-66421</v>
      </c>
      <c r="F9405" s="82">
        <f t="shared" si="438"/>
        <v>-66.421000000000006</v>
      </c>
      <c r="G9405" s="39">
        <f>VLOOKUP(N9405,Currecny_M!$A$1:$P$10,2,FALSE)</f>
        <v>75</v>
      </c>
      <c r="H9405" s="39">
        <f>MATCH(C9405,Currecny_M!$A$1:$P$1,0)</f>
        <v>13</v>
      </c>
      <c r="I9405" s="39">
        <f>VLOOKUP(N9405,Currecny_M!$A$1:$P$10,MATCH(Database!C9405,Currecny_M!$A$1:$P$1,0),FALSE)</f>
        <v>83.68</v>
      </c>
      <c r="J9405" s="82">
        <f t="shared" si="439"/>
        <v>-5558.1092800000006</v>
      </c>
      <c r="K9405" s="39">
        <f>VLOOKUP('Cover page'!$B$6,Currecny_M!$A$1:$P$10,MATCH(Database!C9405,Currecny_M!$A$1:$P$1,0),FALSE)</f>
        <v>1</v>
      </c>
      <c r="L9405" s="82">
        <f t="shared" si="440"/>
        <v>-5558.1092800000006</v>
      </c>
      <c r="M9405" s="82">
        <f>((E9405/$F$1)*VLOOKUP(N9405,Currecny_M!$A$1:$P$10,MATCH(Database!C9405,Currecny_M!$A$1:$P$1,0),FALSE))/VLOOKUP('Cover page'!$B$6,Currecny_M!$A$1:$P$10,MATCH(Database!C9405,Currecny_M!$A$1:$P$1,0),FALSE)</f>
        <v>-5558.1092800000006</v>
      </c>
      <c r="N9405" s="6" t="str">
        <f>VLOOKUP(B9405,Master!$A$2:$C$11,3,FALSE)</f>
        <v>USD</v>
      </c>
      <c r="O9405" s="6" t="str">
        <f>VLOOKUP(B9405,Master!$A$2:$C$11,2,FALSE)</f>
        <v>America</v>
      </c>
      <c r="Q9405" s="39" t="str">
        <f>VLOOKUP(D9405,GL_Master!$A$1:$D$80,2,FALSE)</f>
        <v>BS</v>
      </c>
      <c r="R9405" s="39" t="str">
        <f>VLOOKUP(D9405,GL_Master!$A$1:$D$80,3,FALSE)</f>
        <v>Reserve and Surplus</v>
      </c>
      <c r="S9405" s="39" t="str">
        <f>VLOOKUP(D9405,GL_Master!$A$1:$D$80,4,FALSE)</f>
        <v>Reserves at the commencement of the year</v>
      </c>
    </row>
    <row r="9406" spans="1:19" x14ac:dyDescent="0.25">
      <c r="A9406" s="39" t="s">
        <v>262</v>
      </c>
      <c r="B9406" s="39" t="s">
        <v>235</v>
      </c>
      <c r="C9406" s="7">
        <v>44256</v>
      </c>
      <c r="D9406" s="39" t="s">
        <v>53</v>
      </c>
      <c r="E9406" s="39">
        <v>-2731</v>
      </c>
      <c r="F9406" s="82">
        <f t="shared" si="438"/>
        <v>-2.7309999999999999</v>
      </c>
      <c r="G9406" s="39">
        <f>VLOOKUP(N9406,Currecny_M!$A$1:$P$10,2,FALSE)</f>
        <v>75</v>
      </c>
      <c r="H9406" s="39">
        <f>MATCH(C9406,Currecny_M!$A$1:$P$1,0)</f>
        <v>13</v>
      </c>
      <c r="I9406" s="39">
        <f>VLOOKUP(N9406,Currecny_M!$A$1:$P$10,MATCH(Database!C9406,Currecny_M!$A$1:$P$1,0),FALSE)</f>
        <v>83.68</v>
      </c>
      <c r="J9406" s="82">
        <f t="shared" si="439"/>
        <v>-228.53008</v>
      </c>
      <c r="K9406" s="39">
        <f>VLOOKUP('Cover page'!$B$6,Currecny_M!$A$1:$P$10,MATCH(Database!C9406,Currecny_M!$A$1:$P$1,0),FALSE)</f>
        <v>1</v>
      </c>
      <c r="L9406" s="82">
        <f t="shared" si="440"/>
        <v>-228.53008</v>
      </c>
      <c r="M9406" s="82">
        <f>((E9406/$F$1)*VLOOKUP(N9406,Currecny_M!$A$1:$P$10,MATCH(Database!C9406,Currecny_M!$A$1:$P$1,0),FALSE))/VLOOKUP('Cover page'!$B$6,Currecny_M!$A$1:$P$10,MATCH(Database!C9406,Currecny_M!$A$1:$P$1,0),FALSE)</f>
        <v>-228.53008</v>
      </c>
      <c r="N9406" s="6" t="str">
        <f>VLOOKUP(B9406,Master!$A$2:$C$11,3,FALSE)</f>
        <v>USD</v>
      </c>
      <c r="O9406" s="6" t="str">
        <f>VLOOKUP(B9406,Master!$A$2:$C$11,2,FALSE)</f>
        <v>America</v>
      </c>
      <c r="Q9406" s="39" t="str">
        <f>VLOOKUP(D9406,GL_Master!$A$1:$D$80,2,FALSE)</f>
        <v>BS</v>
      </c>
      <c r="R9406" s="39" t="str">
        <f>VLOOKUP(D9406,GL_Master!$A$1:$D$80,3,FALSE)</f>
        <v>Loan Fund</v>
      </c>
      <c r="S9406" s="39" t="str">
        <f>VLOOKUP(D9406,GL_Master!$A$1:$D$80,4,FALSE)</f>
        <v>Term Loan</v>
      </c>
    </row>
    <row r="9407" spans="1:19" x14ac:dyDescent="0.25">
      <c r="A9407" s="39" t="s">
        <v>262</v>
      </c>
      <c r="B9407" s="39" t="s">
        <v>235</v>
      </c>
      <c r="C9407" s="7">
        <v>44256</v>
      </c>
      <c r="D9407" s="39" t="s">
        <v>54</v>
      </c>
      <c r="E9407" s="39">
        <v>73</v>
      </c>
      <c r="F9407" s="82">
        <f t="shared" si="438"/>
        <v>7.2999999999999995E-2</v>
      </c>
      <c r="G9407" s="39">
        <f>VLOOKUP(N9407,Currecny_M!$A$1:$P$10,2,FALSE)</f>
        <v>75</v>
      </c>
      <c r="H9407" s="39">
        <f>MATCH(C9407,Currecny_M!$A$1:$P$1,0)</f>
        <v>13</v>
      </c>
      <c r="I9407" s="39">
        <f>VLOOKUP(N9407,Currecny_M!$A$1:$P$10,MATCH(Database!C9407,Currecny_M!$A$1:$P$1,0),FALSE)</f>
        <v>83.68</v>
      </c>
      <c r="J9407" s="82">
        <f t="shared" si="439"/>
        <v>6.1086400000000003</v>
      </c>
      <c r="K9407" s="39">
        <f>VLOOKUP('Cover page'!$B$6,Currecny_M!$A$1:$P$10,MATCH(Database!C9407,Currecny_M!$A$1:$P$1,0),FALSE)</f>
        <v>1</v>
      </c>
      <c r="L9407" s="82">
        <f t="shared" si="440"/>
        <v>6.1086400000000003</v>
      </c>
      <c r="M9407" s="82">
        <f>((E9407/$F$1)*VLOOKUP(N9407,Currecny_M!$A$1:$P$10,MATCH(Database!C9407,Currecny_M!$A$1:$P$1,0),FALSE))/VLOOKUP('Cover page'!$B$6,Currecny_M!$A$1:$P$10,MATCH(Database!C9407,Currecny_M!$A$1:$P$1,0),FALSE)</f>
        <v>6.1086400000000003</v>
      </c>
      <c r="N9407" s="6" t="str">
        <f>VLOOKUP(B9407,Master!$A$2:$C$11,3,FALSE)</f>
        <v>USD</v>
      </c>
      <c r="O9407" s="6" t="str">
        <f>VLOOKUP(B9407,Master!$A$2:$C$11,2,FALSE)</f>
        <v>America</v>
      </c>
      <c r="Q9407" s="39" t="str">
        <f>VLOOKUP(D9407,GL_Master!$A$1:$D$80,2,FALSE)</f>
        <v>BS</v>
      </c>
      <c r="R9407" s="39" t="str">
        <f>VLOOKUP(D9407,GL_Master!$A$1:$D$80,3,FALSE)</f>
        <v>Trade Payables</v>
      </c>
      <c r="S9407" s="39" t="str">
        <f>VLOOKUP(D9407,GL_Master!$A$1:$D$80,4,FALSE)</f>
        <v>Trade payable</v>
      </c>
    </row>
    <row r="9408" spans="1:19" x14ac:dyDescent="0.25">
      <c r="A9408" s="39" t="s">
        <v>262</v>
      </c>
      <c r="B9408" s="39" t="s">
        <v>235</v>
      </c>
      <c r="C9408" s="7">
        <v>44256</v>
      </c>
      <c r="D9408" s="39" t="s">
        <v>34</v>
      </c>
      <c r="E9408" s="39">
        <v>-1892</v>
      </c>
      <c r="F9408" s="82">
        <f t="shared" si="438"/>
        <v>-1.8919999999999999</v>
      </c>
      <c r="G9408" s="39">
        <f>VLOOKUP(N9408,Currecny_M!$A$1:$P$10,2,FALSE)</f>
        <v>75</v>
      </c>
      <c r="H9408" s="39">
        <f>MATCH(C9408,Currecny_M!$A$1:$P$1,0)</f>
        <v>13</v>
      </c>
      <c r="I9408" s="39">
        <f>VLOOKUP(N9408,Currecny_M!$A$1:$P$10,MATCH(Database!C9408,Currecny_M!$A$1:$P$1,0),FALSE)</f>
        <v>83.68</v>
      </c>
      <c r="J9408" s="82">
        <f t="shared" si="439"/>
        <v>-158.32256000000001</v>
      </c>
      <c r="K9408" s="39">
        <f>VLOOKUP('Cover page'!$B$6,Currecny_M!$A$1:$P$10,MATCH(Database!C9408,Currecny_M!$A$1:$P$1,0),FALSE)</f>
        <v>1</v>
      </c>
      <c r="L9408" s="82">
        <f t="shared" si="440"/>
        <v>-158.32256000000001</v>
      </c>
      <c r="M9408" s="82">
        <f>((E9408/$F$1)*VLOOKUP(N9408,Currecny_M!$A$1:$P$10,MATCH(Database!C9408,Currecny_M!$A$1:$P$1,0),FALSE))/VLOOKUP('Cover page'!$B$6,Currecny_M!$A$1:$P$10,MATCH(Database!C9408,Currecny_M!$A$1:$P$1,0),FALSE)</f>
        <v>-158.32256000000001</v>
      </c>
      <c r="N9408" s="6" t="str">
        <f>VLOOKUP(B9408,Master!$A$2:$C$11,3,FALSE)</f>
        <v>USD</v>
      </c>
      <c r="O9408" s="6" t="str">
        <f>VLOOKUP(B9408,Master!$A$2:$C$11,2,FALSE)</f>
        <v>America</v>
      </c>
      <c r="Q9408" s="39" t="str">
        <f>VLOOKUP(D9408,GL_Master!$A$1:$D$80,2,FALSE)</f>
        <v>BS</v>
      </c>
      <c r="R9408" s="39" t="str">
        <f>VLOOKUP(D9408,GL_Master!$A$1:$D$80,3,FALSE)</f>
        <v>Provisions</v>
      </c>
      <c r="S9408" s="39" t="str">
        <f>VLOOKUP(D9408,GL_Master!$A$1:$D$80,4,FALSE)</f>
        <v>Expenses payables</v>
      </c>
    </row>
    <row r="9409" spans="1:19" x14ac:dyDescent="0.25">
      <c r="A9409" s="39" t="s">
        <v>262</v>
      </c>
      <c r="B9409" s="39" t="s">
        <v>235</v>
      </c>
      <c r="C9409" s="7">
        <v>44256</v>
      </c>
      <c r="D9409" s="39" t="s">
        <v>18</v>
      </c>
      <c r="E9409" s="39">
        <v>-1118</v>
      </c>
      <c r="F9409" s="82">
        <f t="shared" si="438"/>
        <v>-1.1180000000000001</v>
      </c>
      <c r="G9409" s="39">
        <f>VLOOKUP(N9409,Currecny_M!$A$1:$P$10,2,FALSE)</f>
        <v>75</v>
      </c>
      <c r="H9409" s="39">
        <f>MATCH(C9409,Currecny_M!$A$1:$P$1,0)</f>
        <v>13</v>
      </c>
      <c r="I9409" s="39">
        <f>VLOOKUP(N9409,Currecny_M!$A$1:$P$10,MATCH(Database!C9409,Currecny_M!$A$1:$P$1,0),FALSE)</f>
        <v>83.68</v>
      </c>
      <c r="J9409" s="82">
        <f t="shared" si="439"/>
        <v>-93.554240000000021</v>
      </c>
      <c r="K9409" s="39">
        <f>VLOOKUP('Cover page'!$B$6,Currecny_M!$A$1:$P$10,MATCH(Database!C9409,Currecny_M!$A$1:$P$1,0),FALSE)</f>
        <v>1</v>
      </c>
      <c r="L9409" s="82">
        <f t="shared" si="440"/>
        <v>-93.554240000000021</v>
      </c>
      <c r="M9409" s="82">
        <f>((E9409/$F$1)*VLOOKUP(N9409,Currecny_M!$A$1:$P$10,MATCH(Database!C9409,Currecny_M!$A$1:$P$1,0),FALSE))/VLOOKUP('Cover page'!$B$6,Currecny_M!$A$1:$P$10,MATCH(Database!C9409,Currecny_M!$A$1:$P$1,0),FALSE)</f>
        <v>-93.554240000000021</v>
      </c>
      <c r="N9409" s="6" t="str">
        <f>VLOOKUP(B9409,Master!$A$2:$C$11,3,FALSE)</f>
        <v>USD</v>
      </c>
      <c r="O9409" s="6" t="str">
        <f>VLOOKUP(B9409,Master!$A$2:$C$11,2,FALSE)</f>
        <v>America</v>
      </c>
      <c r="Q9409" s="39" t="str">
        <f>VLOOKUP(D9409,GL_Master!$A$1:$D$80,2,FALSE)</f>
        <v>BS</v>
      </c>
      <c r="R9409" s="39" t="str">
        <f>VLOOKUP(D9409,GL_Master!$A$1:$D$80,3,FALSE)</f>
        <v>Other current liabilities</v>
      </c>
      <c r="S9409" s="39" t="str">
        <f>VLOOKUP(D9409,GL_Master!$A$1:$D$80,4,FALSE)</f>
        <v>Employee related liabilities</v>
      </c>
    </row>
    <row r="9410" spans="1:19" x14ac:dyDescent="0.25">
      <c r="A9410" s="39" t="s">
        <v>262</v>
      </c>
      <c r="B9410" s="39" t="s">
        <v>235</v>
      </c>
      <c r="C9410" s="7">
        <v>44256</v>
      </c>
      <c r="D9410" s="39" t="s">
        <v>55</v>
      </c>
      <c r="E9410" s="39">
        <v>-150</v>
      </c>
      <c r="F9410" s="82">
        <f t="shared" si="438"/>
        <v>-0.15</v>
      </c>
      <c r="G9410" s="39">
        <f>VLOOKUP(N9410,Currecny_M!$A$1:$P$10,2,FALSE)</f>
        <v>75</v>
      </c>
      <c r="H9410" s="39">
        <f>MATCH(C9410,Currecny_M!$A$1:$P$1,0)</f>
        <v>13</v>
      </c>
      <c r="I9410" s="39">
        <f>VLOOKUP(N9410,Currecny_M!$A$1:$P$10,MATCH(Database!C9410,Currecny_M!$A$1:$P$1,0),FALSE)</f>
        <v>83.68</v>
      </c>
      <c r="J9410" s="82">
        <f t="shared" si="439"/>
        <v>-12.552000000000001</v>
      </c>
      <c r="K9410" s="39">
        <f>VLOOKUP('Cover page'!$B$6,Currecny_M!$A$1:$P$10,MATCH(Database!C9410,Currecny_M!$A$1:$P$1,0),FALSE)</f>
        <v>1</v>
      </c>
      <c r="L9410" s="82">
        <f t="shared" si="440"/>
        <v>-12.552000000000001</v>
      </c>
      <c r="M9410" s="82">
        <f>((E9410/$F$1)*VLOOKUP(N9410,Currecny_M!$A$1:$P$10,MATCH(Database!C9410,Currecny_M!$A$1:$P$1,0),FALSE))/VLOOKUP('Cover page'!$B$6,Currecny_M!$A$1:$P$10,MATCH(Database!C9410,Currecny_M!$A$1:$P$1,0),FALSE)</f>
        <v>-12.552000000000001</v>
      </c>
      <c r="N9410" s="6" t="str">
        <f>VLOOKUP(B9410,Master!$A$2:$C$11,3,FALSE)</f>
        <v>USD</v>
      </c>
      <c r="O9410" s="6" t="str">
        <f>VLOOKUP(B9410,Master!$A$2:$C$11,2,FALSE)</f>
        <v>America</v>
      </c>
      <c r="Q9410" s="39" t="str">
        <f>VLOOKUP(D9410,GL_Master!$A$1:$D$80,2,FALSE)</f>
        <v>BS</v>
      </c>
      <c r="R9410" s="39" t="str">
        <f>VLOOKUP(D9410,GL_Master!$A$1:$D$80,3,FALSE)</f>
        <v>Other current liabilities</v>
      </c>
      <c r="S9410" s="39" t="str">
        <f>VLOOKUP(D9410,GL_Master!$A$1:$D$80,4,FALSE)</f>
        <v>Security deposit received</v>
      </c>
    </row>
    <row r="9411" spans="1:19" x14ac:dyDescent="0.25">
      <c r="A9411" s="39" t="s">
        <v>262</v>
      </c>
      <c r="B9411" s="39" t="s">
        <v>235</v>
      </c>
      <c r="C9411" s="7">
        <v>44256</v>
      </c>
      <c r="D9411" s="39" t="s">
        <v>56</v>
      </c>
      <c r="E9411" s="39">
        <v>-37</v>
      </c>
      <c r="F9411" s="82">
        <f t="shared" si="438"/>
        <v>-3.6999999999999998E-2</v>
      </c>
      <c r="G9411" s="39">
        <f>VLOOKUP(N9411,Currecny_M!$A$1:$P$10,2,FALSE)</f>
        <v>75</v>
      </c>
      <c r="H9411" s="39">
        <f>MATCH(C9411,Currecny_M!$A$1:$P$1,0)</f>
        <v>13</v>
      </c>
      <c r="I9411" s="39">
        <f>VLOOKUP(N9411,Currecny_M!$A$1:$P$10,MATCH(Database!C9411,Currecny_M!$A$1:$P$1,0),FALSE)</f>
        <v>83.68</v>
      </c>
      <c r="J9411" s="82">
        <f t="shared" si="439"/>
        <v>-3.0961600000000002</v>
      </c>
      <c r="K9411" s="39">
        <f>VLOOKUP('Cover page'!$B$6,Currecny_M!$A$1:$P$10,MATCH(Database!C9411,Currecny_M!$A$1:$P$1,0),FALSE)</f>
        <v>1</v>
      </c>
      <c r="L9411" s="82">
        <f t="shared" si="440"/>
        <v>-3.0961600000000002</v>
      </c>
      <c r="M9411" s="82">
        <f>((E9411/$F$1)*VLOOKUP(N9411,Currecny_M!$A$1:$P$10,MATCH(Database!C9411,Currecny_M!$A$1:$P$1,0),FALSE))/VLOOKUP('Cover page'!$B$6,Currecny_M!$A$1:$P$10,MATCH(Database!C9411,Currecny_M!$A$1:$P$1,0),FALSE)</f>
        <v>-3.0961600000000002</v>
      </c>
      <c r="N9411" s="6" t="str">
        <f>VLOOKUP(B9411,Master!$A$2:$C$11,3,FALSE)</f>
        <v>USD</v>
      </c>
      <c r="O9411" s="6" t="str">
        <f>VLOOKUP(B9411,Master!$A$2:$C$11,2,FALSE)</f>
        <v>America</v>
      </c>
      <c r="Q9411" s="39" t="str">
        <f>VLOOKUP(D9411,GL_Master!$A$1:$D$80,2,FALSE)</f>
        <v>BS</v>
      </c>
      <c r="R9411" s="39" t="str">
        <f>VLOOKUP(D9411,GL_Master!$A$1:$D$80,3,FALSE)</f>
        <v>Other Tax Payables</v>
      </c>
      <c r="S9411" s="39" t="str">
        <f>VLOOKUP(D9411,GL_Master!$A$1:$D$80,4,FALSE)</f>
        <v>Tax deducted at source payable</v>
      </c>
    </row>
    <row r="9412" spans="1:19" x14ac:dyDescent="0.25">
      <c r="A9412" s="39" t="s">
        <v>262</v>
      </c>
      <c r="B9412" s="39" t="s">
        <v>235</v>
      </c>
      <c r="C9412" s="7">
        <v>44256</v>
      </c>
      <c r="D9412" s="39" t="s">
        <v>57</v>
      </c>
      <c r="E9412" s="39">
        <v>-340</v>
      </c>
      <c r="F9412" s="82">
        <f t="shared" ref="F9412:F9475" si="441">E9412/$F$1</f>
        <v>-0.34</v>
      </c>
      <c r="G9412" s="39">
        <f>VLOOKUP(N9412,Currecny_M!$A$1:$P$10,2,FALSE)</f>
        <v>75</v>
      </c>
      <c r="H9412" s="39">
        <f>MATCH(C9412,Currecny_M!$A$1:$P$1,0)</f>
        <v>13</v>
      </c>
      <c r="I9412" s="39">
        <f>VLOOKUP(N9412,Currecny_M!$A$1:$P$10,MATCH(Database!C9412,Currecny_M!$A$1:$P$1,0),FALSE)</f>
        <v>83.68</v>
      </c>
      <c r="J9412" s="82">
        <f t="shared" ref="J9412:J9475" si="442">F9412*I9412</f>
        <v>-28.451200000000004</v>
      </c>
      <c r="K9412" s="39">
        <f>VLOOKUP('Cover page'!$B$6,Currecny_M!$A$1:$P$10,MATCH(Database!C9412,Currecny_M!$A$1:$P$1,0),FALSE)</f>
        <v>1</v>
      </c>
      <c r="L9412" s="82">
        <f t="shared" ref="L9412:L9475" si="443">J9412/K9412</f>
        <v>-28.451200000000004</v>
      </c>
      <c r="M9412" s="82">
        <f>((E9412/$F$1)*VLOOKUP(N9412,Currecny_M!$A$1:$P$10,MATCH(Database!C9412,Currecny_M!$A$1:$P$1,0),FALSE))/VLOOKUP('Cover page'!$B$6,Currecny_M!$A$1:$P$10,MATCH(Database!C9412,Currecny_M!$A$1:$P$1,0),FALSE)</f>
        <v>-28.451200000000004</v>
      </c>
      <c r="N9412" s="6" t="str">
        <f>VLOOKUP(B9412,Master!$A$2:$C$11,3,FALSE)</f>
        <v>USD</v>
      </c>
      <c r="O9412" s="6" t="str">
        <f>VLOOKUP(B9412,Master!$A$2:$C$11,2,FALSE)</f>
        <v>America</v>
      </c>
      <c r="Q9412" s="39" t="str">
        <f>VLOOKUP(D9412,GL_Master!$A$1:$D$80,2,FALSE)</f>
        <v>BS</v>
      </c>
      <c r="R9412" s="39" t="str">
        <f>VLOOKUP(D9412,GL_Master!$A$1:$D$80,3,FALSE)</f>
        <v>Other Tax Payables</v>
      </c>
      <c r="S9412" s="39" t="str">
        <f>VLOOKUP(D9412,GL_Master!$A$1:$D$80,4,FALSE)</f>
        <v>Tax deducted at source payable</v>
      </c>
    </row>
    <row r="9413" spans="1:19" x14ac:dyDescent="0.25">
      <c r="A9413" s="39" t="s">
        <v>262</v>
      </c>
      <c r="B9413" s="39" t="s">
        <v>235</v>
      </c>
      <c r="C9413" s="7">
        <v>44256</v>
      </c>
      <c r="D9413" s="39" t="s">
        <v>58</v>
      </c>
      <c r="E9413" s="39">
        <v>-2499</v>
      </c>
      <c r="F9413" s="82">
        <f t="shared" si="441"/>
        <v>-2.4990000000000001</v>
      </c>
      <c r="G9413" s="39">
        <f>VLOOKUP(N9413,Currecny_M!$A$1:$P$10,2,FALSE)</f>
        <v>75</v>
      </c>
      <c r="H9413" s="39">
        <f>MATCH(C9413,Currecny_M!$A$1:$P$1,0)</f>
        <v>13</v>
      </c>
      <c r="I9413" s="39">
        <f>VLOOKUP(N9413,Currecny_M!$A$1:$P$10,MATCH(Database!C9413,Currecny_M!$A$1:$P$1,0),FALSE)</f>
        <v>83.68</v>
      </c>
      <c r="J9413" s="82">
        <f t="shared" si="442"/>
        <v>-209.11632000000003</v>
      </c>
      <c r="K9413" s="39">
        <f>VLOOKUP('Cover page'!$B$6,Currecny_M!$A$1:$P$10,MATCH(Database!C9413,Currecny_M!$A$1:$P$1,0),FALSE)</f>
        <v>1</v>
      </c>
      <c r="L9413" s="82">
        <f t="shared" si="443"/>
        <v>-209.11632000000003</v>
      </c>
      <c r="M9413" s="82">
        <f>((E9413/$F$1)*VLOOKUP(N9413,Currecny_M!$A$1:$P$10,MATCH(Database!C9413,Currecny_M!$A$1:$P$1,0),FALSE))/VLOOKUP('Cover page'!$B$6,Currecny_M!$A$1:$P$10,MATCH(Database!C9413,Currecny_M!$A$1:$P$1,0),FALSE)</f>
        <v>-209.11632000000003</v>
      </c>
      <c r="N9413" s="6" t="str">
        <f>VLOOKUP(B9413,Master!$A$2:$C$11,3,FALSE)</f>
        <v>USD</v>
      </c>
      <c r="O9413" s="6" t="str">
        <f>VLOOKUP(B9413,Master!$A$2:$C$11,2,FALSE)</f>
        <v>America</v>
      </c>
      <c r="Q9413" s="39" t="str">
        <f>VLOOKUP(D9413,GL_Master!$A$1:$D$80,2,FALSE)</f>
        <v>BS</v>
      </c>
      <c r="R9413" s="39" t="str">
        <f>VLOOKUP(D9413,GL_Master!$A$1:$D$80,3,FALSE)</f>
        <v>Long-term provisions</v>
      </c>
      <c r="S9413" s="39" t="str">
        <f>VLOOKUP(D9413,GL_Master!$A$1:$D$80,4,FALSE)</f>
        <v>Provision for gratuity</v>
      </c>
    </row>
    <row r="9414" spans="1:19" x14ac:dyDescent="0.25">
      <c r="A9414" s="39" t="s">
        <v>262</v>
      </c>
      <c r="B9414" s="39" t="s">
        <v>235</v>
      </c>
      <c r="C9414" s="7">
        <v>44256</v>
      </c>
      <c r="D9414" s="39" t="s">
        <v>59</v>
      </c>
      <c r="E9414" s="39">
        <v>-1046</v>
      </c>
      <c r="F9414" s="82">
        <f t="shared" si="441"/>
        <v>-1.046</v>
      </c>
      <c r="G9414" s="39">
        <f>VLOOKUP(N9414,Currecny_M!$A$1:$P$10,2,FALSE)</f>
        <v>75</v>
      </c>
      <c r="H9414" s="39">
        <f>MATCH(C9414,Currecny_M!$A$1:$P$1,0)</f>
        <v>13</v>
      </c>
      <c r="I9414" s="39">
        <f>VLOOKUP(N9414,Currecny_M!$A$1:$P$10,MATCH(Database!C9414,Currecny_M!$A$1:$P$1,0),FALSE)</f>
        <v>83.68</v>
      </c>
      <c r="J9414" s="82">
        <f t="shared" si="442"/>
        <v>-87.529280000000014</v>
      </c>
      <c r="K9414" s="39">
        <f>VLOOKUP('Cover page'!$B$6,Currecny_M!$A$1:$P$10,MATCH(Database!C9414,Currecny_M!$A$1:$P$1,0),FALSE)</f>
        <v>1</v>
      </c>
      <c r="L9414" s="82">
        <f t="shared" si="443"/>
        <v>-87.529280000000014</v>
      </c>
      <c r="M9414" s="82">
        <f>((E9414/$F$1)*VLOOKUP(N9414,Currecny_M!$A$1:$P$10,MATCH(Database!C9414,Currecny_M!$A$1:$P$1,0),FALSE))/VLOOKUP('Cover page'!$B$6,Currecny_M!$A$1:$P$10,MATCH(Database!C9414,Currecny_M!$A$1:$P$1,0),FALSE)</f>
        <v>-87.529280000000014</v>
      </c>
      <c r="N9414" s="6" t="str">
        <f>VLOOKUP(B9414,Master!$A$2:$C$11,3,FALSE)</f>
        <v>USD</v>
      </c>
      <c r="O9414" s="6" t="str">
        <f>VLOOKUP(B9414,Master!$A$2:$C$11,2,FALSE)</f>
        <v>America</v>
      </c>
      <c r="Q9414" s="39" t="str">
        <f>VLOOKUP(D9414,GL_Master!$A$1:$D$80,2,FALSE)</f>
        <v>BS</v>
      </c>
      <c r="R9414" s="39" t="str">
        <f>VLOOKUP(D9414,GL_Master!$A$1:$D$80,3,FALSE)</f>
        <v>Long-term provisions</v>
      </c>
      <c r="S9414" s="39" t="str">
        <f>VLOOKUP(D9414,GL_Master!$A$1:$D$80,4,FALSE)</f>
        <v>Provision for leave encashment</v>
      </c>
    </row>
    <row r="9415" spans="1:19" x14ac:dyDescent="0.25">
      <c r="A9415" s="39" t="s">
        <v>262</v>
      </c>
      <c r="B9415" s="39" t="s">
        <v>235</v>
      </c>
      <c r="C9415" s="7">
        <v>44256</v>
      </c>
      <c r="D9415" s="39" t="s">
        <v>60</v>
      </c>
      <c r="E9415" s="39">
        <v>-305</v>
      </c>
      <c r="F9415" s="82">
        <f t="shared" si="441"/>
        <v>-0.30499999999999999</v>
      </c>
      <c r="G9415" s="39">
        <f>VLOOKUP(N9415,Currecny_M!$A$1:$P$10,2,FALSE)</f>
        <v>75</v>
      </c>
      <c r="H9415" s="39">
        <f>MATCH(C9415,Currecny_M!$A$1:$P$1,0)</f>
        <v>13</v>
      </c>
      <c r="I9415" s="39">
        <f>VLOOKUP(N9415,Currecny_M!$A$1:$P$10,MATCH(Database!C9415,Currecny_M!$A$1:$P$1,0),FALSE)</f>
        <v>83.68</v>
      </c>
      <c r="J9415" s="82">
        <f t="shared" si="442"/>
        <v>-25.522400000000001</v>
      </c>
      <c r="K9415" s="39">
        <f>VLOOKUP('Cover page'!$B$6,Currecny_M!$A$1:$P$10,MATCH(Database!C9415,Currecny_M!$A$1:$P$1,0),FALSE)</f>
        <v>1</v>
      </c>
      <c r="L9415" s="82">
        <f t="shared" si="443"/>
        <v>-25.522400000000001</v>
      </c>
      <c r="M9415" s="82">
        <f>((E9415/$F$1)*VLOOKUP(N9415,Currecny_M!$A$1:$P$10,MATCH(Database!C9415,Currecny_M!$A$1:$P$1,0),FALSE))/VLOOKUP('Cover page'!$B$6,Currecny_M!$A$1:$P$10,MATCH(Database!C9415,Currecny_M!$A$1:$P$1,0),FALSE)</f>
        <v>-25.522400000000001</v>
      </c>
      <c r="N9415" s="6" t="str">
        <f>VLOOKUP(B9415,Master!$A$2:$C$11,3,FALSE)</f>
        <v>USD</v>
      </c>
      <c r="O9415" s="6" t="str">
        <f>VLOOKUP(B9415,Master!$A$2:$C$11,2,FALSE)</f>
        <v>America</v>
      </c>
      <c r="Q9415" s="39" t="str">
        <f>VLOOKUP(D9415,GL_Master!$A$1:$D$80,2,FALSE)</f>
        <v>BS</v>
      </c>
      <c r="R9415" s="39" t="str">
        <f>VLOOKUP(D9415,GL_Master!$A$1:$D$80,3,FALSE)</f>
        <v>Trade Payables</v>
      </c>
      <c r="S9415" s="39" t="str">
        <f>VLOOKUP(D9415,GL_Master!$A$1:$D$80,4,FALSE)</f>
        <v>Trade payable</v>
      </c>
    </row>
    <row r="9416" spans="1:19" x14ac:dyDescent="0.25">
      <c r="A9416" s="39" t="s">
        <v>262</v>
      </c>
      <c r="B9416" s="39" t="s">
        <v>235</v>
      </c>
      <c r="C9416" s="7">
        <v>44256</v>
      </c>
      <c r="D9416" s="39" t="s">
        <v>61</v>
      </c>
      <c r="E9416" s="39">
        <v>-3145</v>
      </c>
      <c r="F9416" s="82">
        <f t="shared" si="441"/>
        <v>-3.145</v>
      </c>
      <c r="G9416" s="39">
        <f>VLOOKUP(N9416,Currecny_M!$A$1:$P$10,2,FALSE)</f>
        <v>75</v>
      </c>
      <c r="H9416" s="39">
        <f>MATCH(C9416,Currecny_M!$A$1:$P$1,0)</f>
        <v>13</v>
      </c>
      <c r="I9416" s="39">
        <f>VLOOKUP(N9416,Currecny_M!$A$1:$P$10,MATCH(Database!C9416,Currecny_M!$A$1:$P$1,0),FALSE)</f>
        <v>83.68</v>
      </c>
      <c r="J9416" s="82">
        <f t="shared" si="442"/>
        <v>-263.17360000000002</v>
      </c>
      <c r="K9416" s="39">
        <f>VLOOKUP('Cover page'!$B$6,Currecny_M!$A$1:$P$10,MATCH(Database!C9416,Currecny_M!$A$1:$P$1,0),FALSE)</f>
        <v>1</v>
      </c>
      <c r="L9416" s="82">
        <f t="shared" si="443"/>
        <v>-263.17360000000002</v>
      </c>
      <c r="M9416" s="82">
        <f>((E9416/$F$1)*VLOOKUP(N9416,Currecny_M!$A$1:$P$10,MATCH(Database!C9416,Currecny_M!$A$1:$P$1,0),FALSE))/VLOOKUP('Cover page'!$B$6,Currecny_M!$A$1:$P$10,MATCH(Database!C9416,Currecny_M!$A$1:$P$1,0),FALSE)</f>
        <v>-263.17360000000002</v>
      </c>
      <c r="N9416" s="6" t="str">
        <f>VLOOKUP(B9416,Master!$A$2:$C$11,3,FALSE)</f>
        <v>USD</v>
      </c>
      <c r="O9416" s="6" t="str">
        <f>VLOOKUP(B9416,Master!$A$2:$C$11,2,FALSE)</f>
        <v>America</v>
      </c>
      <c r="Q9416" s="39" t="str">
        <f>VLOOKUP(D9416,GL_Master!$A$1:$D$80,2,FALSE)</f>
        <v>BS</v>
      </c>
      <c r="R9416" s="39" t="str">
        <f>VLOOKUP(D9416,GL_Master!$A$1:$D$80,3,FALSE)</f>
        <v>Provisions</v>
      </c>
      <c r="S9416" s="39" t="str">
        <f>VLOOKUP(D9416,GL_Master!$A$1:$D$80,4,FALSE)</f>
        <v>Provision for doubtful assets</v>
      </c>
    </row>
    <row r="9417" spans="1:19" x14ac:dyDescent="0.25">
      <c r="A9417" s="39" t="s">
        <v>262</v>
      </c>
      <c r="B9417" s="39" t="s">
        <v>235</v>
      </c>
      <c r="C9417" s="7">
        <v>44256</v>
      </c>
      <c r="D9417" s="39" t="s">
        <v>62</v>
      </c>
      <c r="E9417" s="39">
        <v>-108</v>
      </c>
      <c r="F9417" s="82">
        <f t="shared" si="441"/>
        <v>-0.108</v>
      </c>
      <c r="G9417" s="39">
        <f>VLOOKUP(N9417,Currecny_M!$A$1:$P$10,2,FALSE)</f>
        <v>75</v>
      </c>
      <c r="H9417" s="39">
        <f>MATCH(C9417,Currecny_M!$A$1:$P$1,0)</f>
        <v>13</v>
      </c>
      <c r="I9417" s="39">
        <f>VLOOKUP(N9417,Currecny_M!$A$1:$P$10,MATCH(Database!C9417,Currecny_M!$A$1:$P$1,0),FALSE)</f>
        <v>83.68</v>
      </c>
      <c r="J9417" s="82">
        <f t="shared" si="442"/>
        <v>-9.0374400000000001</v>
      </c>
      <c r="K9417" s="39">
        <f>VLOOKUP('Cover page'!$B$6,Currecny_M!$A$1:$P$10,MATCH(Database!C9417,Currecny_M!$A$1:$P$1,0),FALSE)</f>
        <v>1</v>
      </c>
      <c r="L9417" s="82">
        <f t="shared" si="443"/>
        <v>-9.0374400000000001</v>
      </c>
      <c r="M9417" s="82">
        <f>((E9417/$F$1)*VLOOKUP(N9417,Currecny_M!$A$1:$P$10,MATCH(Database!C9417,Currecny_M!$A$1:$P$1,0),FALSE))/VLOOKUP('Cover page'!$B$6,Currecny_M!$A$1:$P$10,MATCH(Database!C9417,Currecny_M!$A$1:$P$1,0),FALSE)</f>
        <v>-9.0374400000000001</v>
      </c>
      <c r="N9417" s="6" t="str">
        <f>VLOOKUP(B9417,Master!$A$2:$C$11,3,FALSE)</f>
        <v>USD</v>
      </c>
      <c r="O9417" s="6" t="str">
        <f>VLOOKUP(B9417,Master!$A$2:$C$11,2,FALSE)</f>
        <v>America</v>
      </c>
      <c r="Q9417" s="39" t="str">
        <f>VLOOKUP(D9417,GL_Master!$A$1:$D$80,2,FALSE)</f>
        <v>BS</v>
      </c>
      <c r="R9417" s="39" t="str">
        <f>VLOOKUP(D9417,GL_Master!$A$1:$D$80,3,FALSE)</f>
        <v>Provisions</v>
      </c>
      <c r="S9417" s="39" t="str">
        <f>VLOOKUP(D9417,GL_Master!$A$1:$D$80,4,FALSE)</f>
        <v>Provision for Insurance</v>
      </c>
    </row>
    <row r="9418" spans="1:19" x14ac:dyDescent="0.25">
      <c r="A9418" s="39" t="s">
        <v>262</v>
      </c>
      <c r="B9418" s="39" t="s">
        <v>235</v>
      </c>
      <c r="C9418" s="7">
        <v>44256</v>
      </c>
      <c r="D9418" s="39" t="s">
        <v>63</v>
      </c>
      <c r="E9418" s="39">
        <v>260</v>
      </c>
      <c r="F9418" s="82">
        <f t="shared" si="441"/>
        <v>0.26</v>
      </c>
      <c r="G9418" s="39">
        <f>VLOOKUP(N9418,Currecny_M!$A$1:$P$10,2,FALSE)</f>
        <v>75</v>
      </c>
      <c r="H9418" s="39">
        <f>MATCH(C9418,Currecny_M!$A$1:$P$1,0)</f>
        <v>13</v>
      </c>
      <c r="I9418" s="39">
        <f>VLOOKUP(N9418,Currecny_M!$A$1:$P$10,MATCH(Database!C9418,Currecny_M!$A$1:$P$1,0),FALSE)</f>
        <v>83.68</v>
      </c>
      <c r="J9418" s="82">
        <f t="shared" si="442"/>
        <v>21.756800000000002</v>
      </c>
      <c r="K9418" s="39">
        <f>VLOOKUP('Cover page'!$B$6,Currecny_M!$A$1:$P$10,MATCH(Database!C9418,Currecny_M!$A$1:$P$1,0),FALSE)</f>
        <v>1</v>
      </c>
      <c r="L9418" s="82">
        <f t="shared" si="443"/>
        <v>21.756800000000002</v>
      </c>
      <c r="M9418" s="82">
        <f>((E9418/$F$1)*VLOOKUP(N9418,Currecny_M!$A$1:$P$10,MATCH(Database!C9418,Currecny_M!$A$1:$P$1,0),FALSE))/VLOOKUP('Cover page'!$B$6,Currecny_M!$A$1:$P$10,MATCH(Database!C9418,Currecny_M!$A$1:$P$1,0),FALSE)</f>
        <v>21.756800000000002</v>
      </c>
      <c r="N9418" s="6" t="str">
        <f>VLOOKUP(B9418,Master!$A$2:$C$11,3,FALSE)</f>
        <v>USD</v>
      </c>
      <c r="O9418" s="6" t="str">
        <f>VLOOKUP(B9418,Master!$A$2:$C$11,2,FALSE)</f>
        <v>America</v>
      </c>
      <c r="Q9418" s="39" t="str">
        <f>VLOOKUP(D9418,GL_Master!$A$1:$D$80,2,FALSE)</f>
        <v>BS</v>
      </c>
      <c r="R9418" s="39" t="str">
        <f>VLOOKUP(D9418,GL_Master!$A$1:$D$80,3,FALSE)</f>
        <v>Gross Block</v>
      </c>
      <c r="S9418" s="39" t="str">
        <f>VLOOKUP(D9418,GL_Master!$A$1:$D$80,4,FALSE)</f>
        <v>Tangible Fixed assets</v>
      </c>
    </row>
    <row r="9419" spans="1:19" x14ac:dyDescent="0.25">
      <c r="A9419" s="39" t="s">
        <v>262</v>
      </c>
      <c r="B9419" s="39" t="s">
        <v>235</v>
      </c>
      <c r="C9419" s="7">
        <v>44256</v>
      </c>
      <c r="D9419" s="39" t="s">
        <v>64</v>
      </c>
      <c r="E9419" s="39">
        <v>14874</v>
      </c>
      <c r="F9419" s="82">
        <f t="shared" si="441"/>
        <v>14.874000000000001</v>
      </c>
      <c r="G9419" s="39">
        <f>VLOOKUP(N9419,Currecny_M!$A$1:$P$10,2,FALSE)</f>
        <v>75</v>
      </c>
      <c r="H9419" s="39">
        <f>MATCH(C9419,Currecny_M!$A$1:$P$1,0)</f>
        <v>13</v>
      </c>
      <c r="I9419" s="39">
        <f>VLOOKUP(N9419,Currecny_M!$A$1:$P$10,MATCH(Database!C9419,Currecny_M!$A$1:$P$1,0),FALSE)</f>
        <v>83.68</v>
      </c>
      <c r="J9419" s="82">
        <f t="shared" si="442"/>
        <v>1244.6563200000001</v>
      </c>
      <c r="K9419" s="39">
        <f>VLOOKUP('Cover page'!$B$6,Currecny_M!$A$1:$P$10,MATCH(Database!C9419,Currecny_M!$A$1:$P$1,0),FALSE)</f>
        <v>1</v>
      </c>
      <c r="L9419" s="82">
        <f t="shared" si="443"/>
        <v>1244.6563200000001</v>
      </c>
      <c r="M9419" s="82">
        <f>((E9419/$F$1)*VLOOKUP(N9419,Currecny_M!$A$1:$P$10,MATCH(Database!C9419,Currecny_M!$A$1:$P$1,0),FALSE))/VLOOKUP('Cover page'!$B$6,Currecny_M!$A$1:$P$10,MATCH(Database!C9419,Currecny_M!$A$1:$P$1,0),FALSE)</f>
        <v>1244.6563200000001</v>
      </c>
      <c r="N9419" s="6" t="str">
        <f>VLOOKUP(B9419,Master!$A$2:$C$11,3,FALSE)</f>
        <v>USD</v>
      </c>
      <c r="O9419" s="6" t="str">
        <f>VLOOKUP(B9419,Master!$A$2:$C$11,2,FALSE)</f>
        <v>America</v>
      </c>
      <c r="Q9419" s="39" t="str">
        <f>VLOOKUP(D9419,GL_Master!$A$1:$D$80,2,FALSE)</f>
        <v>BS</v>
      </c>
      <c r="R9419" s="39" t="str">
        <f>VLOOKUP(D9419,GL_Master!$A$1:$D$80,3,FALSE)</f>
        <v>Gross Block</v>
      </c>
      <c r="S9419" s="39" t="str">
        <f>VLOOKUP(D9419,GL_Master!$A$1:$D$80,4,FALSE)</f>
        <v>Tangible Fixed assets</v>
      </c>
    </row>
    <row r="9420" spans="1:19" x14ac:dyDescent="0.25">
      <c r="A9420" s="39" t="s">
        <v>262</v>
      </c>
      <c r="B9420" s="39" t="s">
        <v>235</v>
      </c>
      <c r="C9420" s="7">
        <v>44256</v>
      </c>
      <c r="D9420" s="39" t="s">
        <v>65</v>
      </c>
      <c r="E9420" s="39">
        <v>-9034</v>
      </c>
      <c r="F9420" s="82">
        <f t="shared" si="441"/>
        <v>-9.0340000000000007</v>
      </c>
      <c r="G9420" s="39">
        <f>VLOOKUP(N9420,Currecny_M!$A$1:$P$10,2,FALSE)</f>
        <v>75</v>
      </c>
      <c r="H9420" s="39">
        <f>MATCH(C9420,Currecny_M!$A$1:$P$1,0)</f>
        <v>13</v>
      </c>
      <c r="I9420" s="39">
        <f>VLOOKUP(N9420,Currecny_M!$A$1:$P$10,MATCH(Database!C9420,Currecny_M!$A$1:$P$1,0),FALSE)</f>
        <v>83.68</v>
      </c>
      <c r="J9420" s="82">
        <f t="shared" si="442"/>
        <v>-755.96512000000007</v>
      </c>
      <c r="K9420" s="39">
        <f>VLOOKUP('Cover page'!$B$6,Currecny_M!$A$1:$P$10,MATCH(Database!C9420,Currecny_M!$A$1:$P$1,0),FALSE)</f>
        <v>1</v>
      </c>
      <c r="L9420" s="82">
        <f t="shared" si="443"/>
        <v>-755.96512000000007</v>
      </c>
      <c r="M9420" s="82">
        <f>((E9420/$F$1)*VLOOKUP(N9420,Currecny_M!$A$1:$P$10,MATCH(Database!C9420,Currecny_M!$A$1:$P$1,0),FALSE))/VLOOKUP('Cover page'!$B$6,Currecny_M!$A$1:$P$10,MATCH(Database!C9420,Currecny_M!$A$1:$P$1,0),FALSE)</f>
        <v>-755.96512000000007</v>
      </c>
      <c r="N9420" s="6" t="str">
        <f>VLOOKUP(B9420,Master!$A$2:$C$11,3,FALSE)</f>
        <v>USD</v>
      </c>
      <c r="O9420" s="6" t="str">
        <f>VLOOKUP(B9420,Master!$A$2:$C$11,2,FALSE)</f>
        <v>America</v>
      </c>
      <c r="Q9420" s="39" t="str">
        <f>VLOOKUP(D9420,GL_Master!$A$1:$D$80,2,FALSE)</f>
        <v>BS</v>
      </c>
      <c r="R9420" s="39" t="str">
        <f>VLOOKUP(D9420,GL_Master!$A$1:$D$80,3,FALSE)</f>
        <v>Accumulated Depreciation</v>
      </c>
      <c r="S9420" s="39" t="str">
        <f>VLOOKUP(D9420,GL_Master!$A$1:$D$80,4,FALSE)</f>
        <v>Accumulated Depreciation</v>
      </c>
    </row>
    <row r="9421" spans="1:19" x14ac:dyDescent="0.25">
      <c r="A9421" s="39" t="s">
        <v>262</v>
      </c>
      <c r="B9421" s="39" t="s">
        <v>235</v>
      </c>
      <c r="C9421" s="7">
        <v>44256</v>
      </c>
      <c r="D9421" s="39" t="s">
        <v>66</v>
      </c>
      <c r="E9421" s="39">
        <v>7563</v>
      </c>
      <c r="F9421" s="82">
        <f t="shared" si="441"/>
        <v>7.5629999999999997</v>
      </c>
      <c r="G9421" s="39">
        <f>VLOOKUP(N9421,Currecny_M!$A$1:$P$10,2,FALSE)</f>
        <v>75</v>
      </c>
      <c r="H9421" s="39">
        <f>MATCH(C9421,Currecny_M!$A$1:$P$1,0)</f>
        <v>13</v>
      </c>
      <c r="I9421" s="39">
        <f>VLOOKUP(N9421,Currecny_M!$A$1:$P$10,MATCH(Database!C9421,Currecny_M!$A$1:$P$1,0),FALSE)</f>
        <v>83.68</v>
      </c>
      <c r="J9421" s="82">
        <f t="shared" si="442"/>
        <v>632.87184000000002</v>
      </c>
      <c r="K9421" s="39">
        <f>VLOOKUP('Cover page'!$B$6,Currecny_M!$A$1:$P$10,MATCH(Database!C9421,Currecny_M!$A$1:$P$1,0),FALSE)</f>
        <v>1</v>
      </c>
      <c r="L9421" s="82">
        <f t="shared" si="443"/>
        <v>632.87184000000002</v>
      </c>
      <c r="M9421" s="82">
        <f>((E9421/$F$1)*VLOOKUP(N9421,Currecny_M!$A$1:$P$10,MATCH(Database!C9421,Currecny_M!$A$1:$P$1,0),FALSE))/VLOOKUP('Cover page'!$B$6,Currecny_M!$A$1:$P$10,MATCH(Database!C9421,Currecny_M!$A$1:$P$1,0),FALSE)</f>
        <v>632.87184000000002</v>
      </c>
      <c r="N9421" s="6" t="str">
        <f>VLOOKUP(B9421,Master!$A$2:$C$11,3,FALSE)</f>
        <v>USD</v>
      </c>
      <c r="O9421" s="6" t="str">
        <f>VLOOKUP(B9421,Master!$A$2:$C$11,2,FALSE)</f>
        <v>America</v>
      </c>
      <c r="Q9421" s="39" t="str">
        <f>VLOOKUP(D9421,GL_Master!$A$1:$D$80,2,FALSE)</f>
        <v>BS</v>
      </c>
      <c r="R9421" s="39" t="str">
        <f>VLOOKUP(D9421,GL_Master!$A$1:$D$80,3,FALSE)</f>
        <v>Gross Block</v>
      </c>
      <c r="S9421" s="39" t="str">
        <f>VLOOKUP(D9421,GL_Master!$A$1:$D$80,4,FALSE)</f>
        <v>Tangible Fixed assets</v>
      </c>
    </row>
    <row r="9422" spans="1:19" x14ac:dyDescent="0.25">
      <c r="A9422" s="39" t="s">
        <v>262</v>
      </c>
      <c r="B9422" s="39" t="s">
        <v>235</v>
      </c>
      <c r="C9422" s="7">
        <v>44256</v>
      </c>
      <c r="D9422" s="39" t="s">
        <v>67</v>
      </c>
      <c r="E9422" s="39">
        <v>2766</v>
      </c>
      <c r="F9422" s="82">
        <f t="shared" si="441"/>
        <v>2.766</v>
      </c>
      <c r="G9422" s="39">
        <f>VLOOKUP(N9422,Currecny_M!$A$1:$P$10,2,FALSE)</f>
        <v>75</v>
      </c>
      <c r="H9422" s="39">
        <f>MATCH(C9422,Currecny_M!$A$1:$P$1,0)</f>
        <v>13</v>
      </c>
      <c r="I9422" s="39">
        <f>VLOOKUP(N9422,Currecny_M!$A$1:$P$10,MATCH(Database!C9422,Currecny_M!$A$1:$P$1,0),FALSE)</f>
        <v>83.68</v>
      </c>
      <c r="J9422" s="82">
        <f t="shared" si="442"/>
        <v>231.45888000000002</v>
      </c>
      <c r="K9422" s="39">
        <f>VLOOKUP('Cover page'!$B$6,Currecny_M!$A$1:$P$10,MATCH(Database!C9422,Currecny_M!$A$1:$P$1,0),FALSE)</f>
        <v>1</v>
      </c>
      <c r="L9422" s="82">
        <f t="shared" si="443"/>
        <v>231.45888000000002</v>
      </c>
      <c r="M9422" s="82">
        <f>((E9422/$F$1)*VLOOKUP(N9422,Currecny_M!$A$1:$P$10,MATCH(Database!C9422,Currecny_M!$A$1:$P$1,0),FALSE))/VLOOKUP('Cover page'!$B$6,Currecny_M!$A$1:$P$10,MATCH(Database!C9422,Currecny_M!$A$1:$P$1,0),FALSE)</f>
        <v>231.45888000000002</v>
      </c>
      <c r="N9422" s="6" t="str">
        <f>VLOOKUP(B9422,Master!$A$2:$C$11,3,FALSE)</f>
        <v>USD</v>
      </c>
      <c r="O9422" s="6" t="str">
        <f>VLOOKUP(B9422,Master!$A$2:$C$11,2,FALSE)</f>
        <v>America</v>
      </c>
      <c r="Q9422" s="39" t="str">
        <f>VLOOKUP(D9422,GL_Master!$A$1:$D$80,2,FALSE)</f>
        <v>BS</v>
      </c>
      <c r="R9422" s="39" t="str">
        <f>VLOOKUP(D9422,GL_Master!$A$1:$D$80,3,FALSE)</f>
        <v>Gross Block</v>
      </c>
      <c r="S9422" s="39" t="str">
        <f>VLOOKUP(D9422,GL_Master!$A$1:$D$80,4,FALSE)</f>
        <v>Tangible Fixed assets</v>
      </c>
    </row>
    <row r="9423" spans="1:19" x14ac:dyDescent="0.25">
      <c r="A9423" s="39" t="s">
        <v>262</v>
      </c>
      <c r="B9423" s="39" t="s">
        <v>235</v>
      </c>
      <c r="C9423" s="7">
        <v>44256</v>
      </c>
      <c r="D9423" s="39" t="s">
        <v>68</v>
      </c>
      <c r="E9423" s="39">
        <v>-2559</v>
      </c>
      <c r="F9423" s="82">
        <f t="shared" si="441"/>
        <v>-2.5590000000000002</v>
      </c>
      <c r="G9423" s="39">
        <f>VLOOKUP(N9423,Currecny_M!$A$1:$P$10,2,FALSE)</f>
        <v>75</v>
      </c>
      <c r="H9423" s="39">
        <f>MATCH(C9423,Currecny_M!$A$1:$P$1,0)</f>
        <v>13</v>
      </c>
      <c r="I9423" s="39">
        <f>VLOOKUP(N9423,Currecny_M!$A$1:$P$10,MATCH(Database!C9423,Currecny_M!$A$1:$P$1,0),FALSE)</f>
        <v>83.68</v>
      </c>
      <c r="J9423" s="82">
        <f t="shared" si="442"/>
        <v>-214.13712000000004</v>
      </c>
      <c r="K9423" s="39">
        <f>VLOOKUP('Cover page'!$B$6,Currecny_M!$A$1:$P$10,MATCH(Database!C9423,Currecny_M!$A$1:$P$1,0),FALSE)</f>
        <v>1</v>
      </c>
      <c r="L9423" s="82">
        <f t="shared" si="443"/>
        <v>-214.13712000000004</v>
      </c>
      <c r="M9423" s="82">
        <f>((E9423/$F$1)*VLOOKUP(N9423,Currecny_M!$A$1:$P$10,MATCH(Database!C9423,Currecny_M!$A$1:$P$1,0),FALSE))/VLOOKUP('Cover page'!$B$6,Currecny_M!$A$1:$P$10,MATCH(Database!C9423,Currecny_M!$A$1:$P$1,0),FALSE)</f>
        <v>-214.13712000000004</v>
      </c>
      <c r="N9423" s="6" t="str">
        <f>VLOOKUP(B9423,Master!$A$2:$C$11,3,FALSE)</f>
        <v>USD</v>
      </c>
      <c r="O9423" s="6" t="str">
        <f>VLOOKUP(B9423,Master!$A$2:$C$11,2,FALSE)</f>
        <v>America</v>
      </c>
      <c r="Q9423" s="39" t="str">
        <f>VLOOKUP(D9423,GL_Master!$A$1:$D$80,2,FALSE)</f>
        <v>BS</v>
      </c>
      <c r="R9423" s="39" t="str">
        <f>VLOOKUP(D9423,GL_Master!$A$1:$D$80,3,FALSE)</f>
        <v>Accumulated Depreciation</v>
      </c>
      <c r="S9423" s="39" t="str">
        <f>VLOOKUP(D9423,GL_Master!$A$1:$D$80,4,FALSE)</f>
        <v>Accumulated Depreciation</v>
      </c>
    </row>
    <row r="9424" spans="1:19" x14ac:dyDescent="0.25">
      <c r="A9424" s="39" t="s">
        <v>262</v>
      </c>
      <c r="B9424" s="39" t="s">
        <v>235</v>
      </c>
      <c r="C9424" s="7">
        <v>44256</v>
      </c>
      <c r="D9424" s="39" t="s">
        <v>69</v>
      </c>
      <c r="E9424" s="39">
        <v>4797</v>
      </c>
      <c r="F9424" s="82">
        <f t="shared" si="441"/>
        <v>4.7969999999999997</v>
      </c>
      <c r="G9424" s="39">
        <f>VLOOKUP(N9424,Currecny_M!$A$1:$P$10,2,FALSE)</f>
        <v>75</v>
      </c>
      <c r="H9424" s="39">
        <f>MATCH(C9424,Currecny_M!$A$1:$P$1,0)</f>
        <v>13</v>
      </c>
      <c r="I9424" s="39">
        <f>VLOOKUP(N9424,Currecny_M!$A$1:$P$10,MATCH(Database!C9424,Currecny_M!$A$1:$P$1,0),FALSE)</f>
        <v>83.68</v>
      </c>
      <c r="J9424" s="82">
        <f t="shared" si="442"/>
        <v>401.41296</v>
      </c>
      <c r="K9424" s="39">
        <f>VLOOKUP('Cover page'!$B$6,Currecny_M!$A$1:$P$10,MATCH(Database!C9424,Currecny_M!$A$1:$P$1,0),FALSE)</f>
        <v>1</v>
      </c>
      <c r="L9424" s="82">
        <f t="shared" si="443"/>
        <v>401.41296</v>
      </c>
      <c r="M9424" s="82">
        <f>((E9424/$F$1)*VLOOKUP(N9424,Currecny_M!$A$1:$P$10,MATCH(Database!C9424,Currecny_M!$A$1:$P$1,0),FALSE))/VLOOKUP('Cover page'!$B$6,Currecny_M!$A$1:$P$10,MATCH(Database!C9424,Currecny_M!$A$1:$P$1,0),FALSE)</f>
        <v>401.41296</v>
      </c>
      <c r="N9424" s="6" t="str">
        <f>VLOOKUP(B9424,Master!$A$2:$C$11,3,FALSE)</f>
        <v>USD</v>
      </c>
      <c r="O9424" s="6" t="str">
        <f>VLOOKUP(B9424,Master!$A$2:$C$11,2,FALSE)</f>
        <v>America</v>
      </c>
      <c r="Q9424" s="39" t="str">
        <f>VLOOKUP(D9424,GL_Master!$A$1:$D$80,2,FALSE)</f>
        <v>BS</v>
      </c>
      <c r="R9424" s="39" t="str">
        <f>VLOOKUP(D9424,GL_Master!$A$1:$D$80,3,FALSE)</f>
        <v>Gross Block</v>
      </c>
      <c r="S9424" s="39" t="str">
        <f>VLOOKUP(D9424,GL_Master!$A$1:$D$80,4,FALSE)</f>
        <v>Tangible Fixed assets</v>
      </c>
    </row>
    <row r="9425" spans="1:19" x14ac:dyDescent="0.25">
      <c r="A9425" s="39" t="s">
        <v>262</v>
      </c>
      <c r="B9425" s="39" t="s">
        <v>235</v>
      </c>
      <c r="C9425" s="7">
        <v>44256</v>
      </c>
      <c r="D9425" s="39" t="s">
        <v>70</v>
      </c>
      <c r="E9425" s="39">
        <v>-191</v>
      </c>
      <c r="F9425" s="82">
        <f t="shared" si="441"/>
        <v>-0.191</v>
      </c>
      <c r="G9425" s="39">
        <f>VLOOKUP(N9425,Currecny_M!$A$1:$P$10,2,FALSE)</f>
        <v>75</v>
      </c>
      <c r="H9425" s="39">
        <f>MATCH(C9425,Currecny_M!$A$1:$P$1,0)</f>
        <v>13</v>
      </c>
      <c r="I9425" s="39">
        <f>VLOOKUP(N9425,Currecny_M!$A$1:$P$10,MATCH(Database!C9425,Currecny_M!$A$1:$P$1,0),FALSE)</f>
        <v>83.68</v>
      </c>
      <c r="J9425" s="82">
        <f t="shared" si="442"/>
        <v>-15.982880000000002</v>
      </c>
      <c r="K9425" s="39">
        <f>VLOOKUP('Cover page'!$B$6,Currecny_M!$A$1:$P$10,MATCH(Database!C9425,Currecny_M!$A$1:$P$1,0),FALSE)</f>
        <v>1</v>
      </c>
      <c r="L9425" s="82">
        <f t="shared" si="443"/>
        <v>-15.982880000000002</v>
      </c>
      <c r="M9425" s="82">
        <f>((E9425/$F$1)*VLOOKUP(N9425,Currecny_M!$A$1:$P$10,MATCH(Database!C9425,Currecny_M!$A$1:$P$1,0),FALSE))/VLOOKUP('Cover page'!$B$6,Currecny_M!$A$1:$P$10,MATCH(Database!C9425,Currecny_M!$A$1:$P$1,0),FALSE)</f>
        <v>-15.982880000000002</v>
      </c>
      <c r="N9425" s="6" t="str">
        <f>VLOOKUP(B9425,Master!$A$2:$C$11,3,FALSE)</f>
        <v>USD</v>
      </c>
      <c r="O9425" s="6" t="str">
        <f>VLOOKUP(B9425,Master!$A$2:$C$11,2,FALSE)</f>
        <v>America</v>
      </c>
      <c r="Q9425" s="39" t="str">
        <f>VLOOKUP(D9425,GL_Master!$A$1:$D$80,2,FALSE)</f>
        <v>BS</v>
      </c>
      <c r="R9425" s="39" t="str">
        <f>VLOOKUP(D9425,GL_Master!$A$1:$D$80,3,FALSE)</f>
        <v>Accumulated Depreciation</v>
      </c>
      <c r="S9425" s="39" t="str">
        <f>VLOOKUP(D9425,GL_Master!$A$1:$D$80,4,FALSE)</f>
        <v>Accumulated Depreciation</v>
      </c>
    </row>
    <row r="9426" spans="1:19" x14ac:dyDescent="0.25">
      <c r="A9426" s="39" t="s">
        <v>262</v>
      </c>
      <c r="B9426" s="39" t="s">
        <v>235</v>
      </c>
      <c r="C9426" s="7">
        <v>44256</v>
      </c>
      <c r="D9426" s="39" t="s">
        <v>71</v>
      </c>
      <c r="E9426" s="39">
        <v>9210</v>
      </c>
      <c r="F9426" s="82">
        <f t="shared" si="441"/>
        <v>9.2100000000000009</v>
      </c>
      <c r="G9426" s="39">
        <f>VLOOKUP(N9426,Currecny_M!$A$1:$P$10,2,FALSE)</f>
        <v>75</v>
      </c>
      <c r="H9426" s="39">
        <f>MATCH(C9426,Currecny_M!$A$1:$P$1,0)</f>
        <v>13</v>
      </c>
      <c r="I9426" s="39">
        <f>VLOOKUP(N9426,Currecny_M!$A$1:$P$10,MATCH(Database!C9426,Currecny_M!$A$1:$P$1,0),FALSE)</f>
        <v>83.68</v>
      </c>
      <c r="J9426" s="82">
        <f t="shared" si="442"/>
        <v>770.69280000000015</v>
      </c>
      <c r="K9426" s="39">
        <f>VLOOKUP('Cover page'!$B$6,Currecny_M!$A$1:$P$10,MATCH(Database!C9426,Currecny_M!$A$1:$P$1,0),FALSE)</f>
        <v>1</v>
      </c>
      <c r="L9426" s="82">
        <f t="shared" si="443"/>
        <v>770.69280000000015</v>
      </c>
      <c r="M9426" s="82">
        <f>((E9426/$F$1)*VLOOKUP(N9426,Currecny_M!$A$1:$P$10,MATCH(Database!C9426,Currecny_M!$A$1:$P$1,0),FALSE))/VLOOKUP('Cover page'!$B$6,Currecny_M!$A$1:$P$10,MATCH(Database!C9426,Currecny_M!$A$1:$P$1,0),FALSE)</f>
        <v>770.69280000000015</v>
      </c>
      <c r="N9426" s="6" t="str">
        <f>VLOOKUP(B9426,Master!$A$2:$C$11,3,FALSE)</f>
        <v>USD</v>
      </c>
      <c r="O9426" s="6" t="str">
        <f>VLOOKUP(B9426,Master!$A$2:$C$11,2,FALSE)</f>
        <v>America</v>
      </c>
      <c r="Q9426" s="39" t="str">
        <f>VLOOKUP(D9426,GL_Master!$A$1:$D$80,2,FALSE)</f>
        <v>BS</v>
      </c>
      <c r="R9426" s="39" t="str">
        <f>VLOOKUP(D9426,GL_Master!$A$1:$D$80,3,FALSE)</f>
        <v>Gross Block</v>
      </c>
      <c r="S9426" s="39" t="str">
        <f>VLOOKUP(D9426,GL_Master!$A$1:$D$80,4,FALSE)</f>
        <v>Tangible Fixed assets</v>
      </c>
    </row>
    <row r="9427" spans="1:19" x14ac:dyDescent="0.25">
      <c r="A9427" s="39" t="s">
        <v>262</v>
      </c>
      <c r="B9427" s="39" t="s">
        <v>235</v>
      </c>
      <c r="C9427" s="7">
        <v>44256</v>
      </c>
      <c r="D9427" s="39" t="s">
        <v>72</v>
      </c>
      <c r="E9427" s="39">
        <v>76</v>
      </c>
      <c r="F9427" s="82">
        <f t="shared" si="441"/>
        <v>7.5999999999999998E-2</v>
      </c>
      <c r="G9427" s="39">
        <f>VLOOKUP(N9427,Currecny_M!$A$1:$P$10,2,FALSE)</f>
        <v>75</v>
      </c>
      <c r="H9427" s="39">
        <f>MATCH(C9427,Currecny_M!$A$1:$P$1,0)</f>
        <v>13</v>
      </c>
      <c r="I9427" s="39">
        <f>VLOOKUP(N9427,Currecny_M!$A$1:$P$10,MATCH(Database!C9427,Currecny_M!$A$1:$P$1,0),FALSE)</f>
        <v>83.68</v>
      </c>
      <c r="J9427" s="82">
        <f t="shared" si="442"/>
        <v>6.35968</v>
      </c>
      <c r="K9427" s="39">
        <f>VLOOKUP('Cover page'!$B$6,Currecny_M!$A$1:$P$10,MATCH(Database!C9427,Currecny_M!$A$1:$P$1,0),FALSE)</f>
        <v>1</v>
      </c>
      <c r="L9427" s="82">
        <f t="shared" si="443"/>
        <v>6.35968</v>
      </c>
      <c r="M9427" s="82">
        <f>((E9427/$F$1)*VLOOKUP(N9427,Currecny_M!$A$1:$P$10,MATCH(Database!C9427,Currecny_M!$A$1:$P$1,0),FALSE))/VLOOKUP('Cover page'!$B$6,Currecny_M!$A$1:$P$10,MATCH(Database!C9427,Currecny_M!$A$1:$P$1,0),FALSE)</f>
        <v>6.35968</v>
      </c>
      <c r="N9427" s="6" t="str">
        <f>VLOOKUP(B9427,Master!$A$2:$C$11,3,FALSE)</f>
        <v>USD</v>
      </c>
      <c r="O9427" s="6" t="str">
        <f>VLOOKUP(B9427,Master!$A$2:$C$11,2,FALSE)</f>
        <v>America</v>
      </c>
      <c r="Q9427" s="39" t="str">
        <f>VLOOKUP(D9427,GL_Master!$A$1:$D$80,2,FALSE)</f>
        <v>BS</v>
      </c>
      <c r="R9427" s="39" t="str">
        <f>VLOOKUP(D9427,GL_Master!$A$1:$D$80,3,FALSE)</f>
        <v>Gross Block</v>
      </c>
      <c r="S9427" s="39" t="str">
        <f>VLOOKUP(D9427,GL_Master!$A$1:$D$80,4,FALSE)</f>
        <v>Tangible Fixed assets</v>
      </c>
    </row>
    <row r="9428" spans="1:19" x14ac:dyDescent="0.25">
      <c r="A9428" s="39" t="s">
        <v>262</v>
      </c>
      <c r="B9428" s="39" t="s">
        <v>235</v>
      </c>
      <c r="C9428" s="7">
        <v>44256</v>
      </c>
      <c r="D9428" s="39" t="s">
        <v>73</v>
      </c>
      <c r="E9428" s="39">
        <v>36</v>
      </c>
      <c r="F9428" s="82">
        <f t="shared" si="441"/>
        <v>3.5999999999999997E-2</v>
      </c>
      <c r="G9428" s="39">
        <f>VLOOKUP(N9428,Currecny_M!$A$1:$P$10,2,FALSE)</f>
        <v>75</v>
      </c>
      <c r="H9428" s="39">
        <f>MATCH(C9428,Currecny_M!$A$1:$P$1,0)</f>
        <v>13</v>
      </c>
      <c r="I9428" s="39">
        <f>VLOOKUP(N9428,Currecny_M!$A$1:$P$10,MATCH(Database!C9428,Currecny_M!$A$1:$P$1,0),FALSE)</f>
        <v>83.68</v>
      </c>
      <c r="J9428" s="82">
        <f t="shared" si="442"/>
        <v>3.01248</v>
      </c>
      <c r="K9428" s="39">
        <f>VLOOKUP('Cover page'!$B$6,Currecny_M!$A$1:$P$10,MATCH(Database!C9428,Currecny_M!$A$1:$P$1,0),FALSE)</f>
        <v>1</v>
      </c>
      <c r="L9428" s="82">
        <f t="shared" si="443"/>
        <v>3.01248</v>
      </c>
      <c r="M9428" s="82">
        <f>((E9428/$F$1)*VLOOKUP(N9428,Currecny_M!$A$1:$P$10,MATCH(Database!C9428,Currecny_M!$A$1:$P$1,0),FALSE))/VLOOKUP('Cover page'!$B$6,Currecny_M!$A$1:$P$10,MATCH(Database!C9428,Currecny_M!$A$1:$P$1,0),FALSE)</f>
        <v>3.01248</v>
      </c>
      <c r="N9428" s="6" t="str">
        <f>VLOOKUP(B9428,Master!$A$2:$C$11,3,FALSE)</f>
        <v>USD</v>
      </c>
      <c r="O9428" s="6" t="str">
        <f>VLOOKUP(B9428,Master!$A$2:$C$11,2,FALSE)</f>
        <v>America</v>
      </c>
      <c r="Q9428" s="39" t="str">
        <f>VLOOKUP(D9428,GL_Master!$A$1:$D$80,2,FALSE)</f>
        <v>BS</v>
      </c>
      <c r="R9428" s="39" t="str">
        <f>VLOOKUP(D9428,GL_Master!$A$1:$D$80,3,FALSE)</f>
        <v>Gross Block</v>
      </c>
      <c r="S9428" s="39" t="str">
        <f>VLOOKUP(D9428,GL_Master!$A$1:$D$80,4,FALSE)</f>
        <v>Tangible Fixed assets</v>
      </c>
    </row>
    <row r="9429" spans="1:19" x14ac:dyDescent="0.25">
      <c r="A9429" s="39" t="s">
        <v>262</v>
      </c>
      <c r="B9429" s="39" t="s">
        <v>235</v>
      </c>
      <c r="C9429" s="7">
        <v>44256</v>
      </c>
      <c r="D9429" s="39" t="s">
        <v>74</v>
      </c>
      <c r="E9429" s="39">
        <v>-8345</v>
      </c>
      <c r="F9429" s="82">
        <f t="shared" si="441"/>
        <v>-8.3450000000000006</v>
      </c>
      <c r="G9429" s="39">
        <f>VLOOKUP(N9429,Currecny_M!$A$1:$P$10,2,FALSE)</f>
        <v>75</v>
      </c>
      <c r="H9429" s="39">
        <f>MATCH(C9429,Currecny_M!$A$1:$P$1,0)</f>
        <v>13</v>
      </c>
      <c r="I9429" s="39">
        <f>VLOOKUP(N9429,Currecny_M!$A$1:$P$10,MATCH(Database!C9429,Currecny_M!$A$1:$P$1,0),FALSE)</f>
        <v>83.68</v>
      </c>
      <c r="J9429" s="82">
        <f t="shared" si="442"/>
        <v>-698.30960000000016</v>
      </c>
      <c r="K9429" s="39">
        <f>VLOOKUP('Cover page'!$B$6,Currecny_M!$A$1:$P$10,MATCH(Database!C9429,Currecny_M!$A$1:$P$1,0),FALSE)</f>
        <v>1</v>
      </c>
      <c r="L9429" s="82">
        <f t="shared" si="443"/>
        <v>-698.30960000000016</v>
      </c>
      <c r="M9429" s="82">
        <f>((E9429/$F$1)*VLOOKUP(N9429,Currecny_M!$A$1:$P$10,MATCH(Database!C9429,Currecny_M!$A$1:$P$1,0),FALSE))/VLOOKUP('Cover page'!$B$6,Currecny_M!$A$1:$P$10,MATCH(Database!C9429,Currecny_M!$A$1:$P$1,0),FALSE)</f>
        <v>-698.30960000000016</v>
      </c>
      <c r="N9429" s="6" t="str">
        <f>VLOOKUP(B9429,Master!$A$2:$C$11,3,FALSE)</f>
        <v>USD</v>
      </c>
      <c r="O9429" s="6" t="str">
        <f>VLOOKUP(B9429,Master!$A$2:$C$11,2,FALSE)</f>
        <v>America</v>
      </c>
      <c r="Q9429" s="39" t="str">
        <f>VLOOKUP(D9429,GL_Master!$A$1:$D$80,2,FALSE)</f>
        <v>BS</v>
      </c>
      <c r="R9429" s="39" t="str">
        <f>VLOOKUP(D9429,GL_Master!$A$1:$D$80,3,FALSE)</f>
        <v>Accumulated Depreciation</v>
      </c>
      <c r="S9429" s="39" t="str">
        <f>VLOOKUP(D9429,GL_Master!$A$1:$D$80,4,FALSE)</f>
        <v>Accumulated Depreciation</v>
      </c>
    </row>
    <row r="9430" spans="1:19" x14ac:dyDescent="0.25">
      <c r="A9430" s="39" t="s">
        <v>262</v>
      </c>
      <c r="B9430" s="39" t="s">
        <v>235</v>
      </c>
      <c r="C9430" s="7">
        <v>44256</v>
      </c>
      <c r="D9430" s="39" t="s">
        <v>21</v>
      </c>
      <c r="E9430" s="39">
        <v>700</v>
      </c>
      <c r="F9430" s="82">
        <f t="shared" si="441"/>
        <v>0.7</v>
      </c>
      <c r="G9430" s="39">
        <f>VLOOKUP(N9430,Currecny_M!$A$1:$P$10,2,FALSE)</f>
        <v>75</v>
      </c>
      <c r="H9430" s="39">
        <f>MATCH(C9430,Currecny_M!$A$1:$P$1,0)</f>
        <v>13</v>
      </c>
      <c r="I9430" s="39">
        <f>VLOOKUP(N9430,Currecny_M!$A$1:$P$10,MATCH(Database!C9430,Currecny_M!$A$1:$P$1,0),FALSE)</f>
        <v>83.68</v>
      </c>
      <c r="J9430" s="82">
        <f t="shared" si="442"/>
        <v>58.576000000000001</v>
      </c>
      <c r="K9430" s="39">
        <f>VLOOKUP('Cover page'!$B$6,Currecny_M!$A$1:$P$10,MATCH(Database!C9430,Currecny_M!$A$1:$P$1,0),FALSE)</f>
        <v>1</v>
      </c>
      <c r="L9430" s="82">
        <f t="shared" si="443"/>
        <v>58.576000000000001</v>
      </c>
      <c r="M9430" s="82">
        <f>((E9430/$F$1)*VLOOKUP(N9430,Currecny_M!$A$1:$P$10,MATCH(Database!C9430,Currecny_M!$A$1:$P$1,0),FALSE))/VLOOKUP('Cover page'!$B$6,Currecny_M!$A$1:$P$10,MATCH(Database!C9430,Currecny_M!$A$1:$P$1,0),FALSE)</f>
        <v>58.576000000000001</v>
      </c>
      <c r="N9430" s="6" t="str">
        <f>VLOOKUP(B9430,Master!$A$2:$C$11,3,FALSE)</f>
        <v>USD</v>
      </c>
      <c r="O9430" s="6" t="str">
        <f>VLOOKUP(B9430,Master!$A$2:$C$11,2,FALSE)</f>
        <v>America</v>
      </c>
      <c r="Q9430" s="39" t="str">
        <f>VLOOKUP(D9430,GL_Master!$A$1:$D$80,2,FALSE)</f>
        <v>BS</v>
      </c>
      <c r="R9430" s="39" t="str">
        <f>VLOOKUP(D9430,GL_Master!$A$1:$D$80,3,FALSE)</f>
        <v>Gross Block</v>
      </c>
      <c r="S9430" s="39" t="str">
        <f>VLOOKUP(D9430,GL_Master!$A$1:$D$80,4,FALSE)</f>
        <v>Tangible Fixed assets</v>
      </c>
    </row>
    <row r="9431" spans="1:19" x14ac:dyDescent="0.25">
      <c r="A9431" s="39" t="s">
        <v>262</v>
      </c>
      <c r="B9431" s="39" t="s">
        <v>235</v>
      </c>
      <c r="C9431" s="7">
        <v>44256</v>
      </c>
      <c r="D9431" s="39" t="s">
        <v>27</v>
      </c>
      <c r="E9431" s="39">
        <v>1654</v>
      </c>
      <c r="F9431" s="82">
        <f t="shared" si="441"/>
        <v>1.6539999999999999</v>
      </c>
      <c r="G9431" s="39">
        <f>VLOOKUP(N9431,Currecny_M!$A$1:$P$10,2,FALSE)</f>
        <v>75</v>
      </c>
      <c r="H9431" s="39">
        <f>MATCH(C9431,Currecny_M!$A$1:$P$1,0)</f>
        <v>13</v>
      </c>
      <c r="I9431" s="39">
        <f>VLOOKUP(N9431,Currecny_M!$A$1:$P$10,MATCH(Database!C9431,Currecny_M!$A$1:$P$1,0),FALSE)</f>
        <v>83.68</v>
      </c>
      <c r="J9431" s="82">
        <f t="shared" si="442"/>
        <v>138.40672000000001</v>
      </c>
      <c r="K9431" s="39">
        <f>VLOOKUP('Cover page'!$B$6,Currecny_M!$A$1:$P$10,MATCH(Database!C9431,Currecny_M!$A$1:$P$1,0),FALSE)</f>
        <v>1</v>
      </c>
      <c r="L9431" s="82">
        <f t="shared" si="443"/>
        <v>138.40672000000001</v>
      </c>
      <c r="M9431" s="82">
        <f>((E9431/$F$1)*VLOOKUP(N9431,Currecny_M!$A$1:$P$10,MATCH(Database!C9431,Currecny_M!$A$1:$P$1,0),FALSE))/VLOOKUP('Cover page'!$B$6,Currecny_M!$A$1:$P$10,MATCH(Database!C9431,Currecny_M!$A$1:$P$1,0),FALSE)</f>
        <v>138.40672000000001</v>
      </c>
      <c r="N9431" s="6" t="str">
        <f>VLOOKUP(B9431,Master!$A$2:$C$11,3,FALSE)</f>
        <v>USD</v>
      </c>
      <c r="O9431" s="6" t="str">
        <f>VLOOKUP(B9431,Master!$A$2:$C$11,2,FALSE)</f>
        <v>America</v>
      </c>
      <c r="Q9431" s="39" t="str">
        <f>VLOOKUP(D9431,GL_Master!$A$1:$D$80,2,FALSE)</f>
        <v>BS</v>
      </c>
      <c r="R9431" s="39" t="str">
        <f>VLOOKUP(D9431,GL_Master!$A$1:$D$80,3,FALSE)</f>
        <v>Gross Block</v>
      </c>
      <c r="S9431" s="39" t="str">
        <f>VLOOKUP(D9431,GL_Master!$A$1:$D$80,4,FALSE)</f>
        <v>Tangible Fixed assets</v>
      </c>
    </row>
    <row r="9432" spans="1:19" x14ac:dyDescent="0.25">
      <c r="A9432" s="39" t="s">
        <v>262</v>
      </c>
      <c r="B9432" s="39" t="s">
        <v>235</v>
      </c>
      <c r="C9432" s="7">
        <v>44256</v>
      </c>
      <c r="D9432" s="39" t="s">
        <v>75</v>
      </c>
      <c r="E9432" s="39">
        <v>-38</v>
      </c>
      <c r="F9432" s="82">
        <f t="shared" si="441"/>
        <v>-3.7999999999999999E-2</v>
      </c>
      <c r="G9432" s="39">
        <f>VLOOKUP(N9432,Currecny_M!$A$1:$P$10,2,FALSE)</f>
        <v>75</v>
      </c>
      <c r="H9432" s="39">
        <f>MATCH(C9432,Currecny_M!$A$1:$P$1,0)</f>
        <v>13</v>
      </c>
      <c r="I9432" s="39">
        <f>VLOOKUP(N9432,Currecny_M!$A$1:$P$10,MATCH(Database!C9432,Currecny_M!$A$1:$P$1,0),FALSE)</f>
        <v>83.68</v>
      </c>
      <c r="J9432" s="82">
        <f t="shared" si="442"/>
        <v>-3.17984</v>
      </c>
      <c r="K9432" s="39">
        <f>VLOOKUP('Cover page'!$B$6,Currecny_M!$A$1:$P$10,MATCH(Database!C9432,Currecny_M!$A$1:$P$1,0),FALSE)</f>
        <v>1</v>
      </c>
      <c r="L9432" s="82">
        <f t="shared" si="443"/>
        <v>-3.17984</v>
      </c>
      <c r="M9432" s="82">
        <f>((E9432/$F$1)*VLOOKUP(N9432,Currecny_M!$A$1:$P$10,MATCH(Database!C9432,Currecny_M!$A$1:$P$1,0),FALSE))/VLOOKUP('Cover page'!$B$6,Currecny_M!$A$1:$P$10,MATCH(Database!C9432,Currecny_M!$A$1:$P$1,0),FALSE)</f>
        <v>-3.17984</v>
      </c>
      <c r="N9432" s="6" t="str">
        <f>VLOOKUP(B9432,Master!$A$2:$C$11,3,FALSE)</f>
        <v>USD</v>
      </c>
      <c r="O9432" s="6" t="str">
        <f>VLOOKUP(B9432,Master!$A$2:$C$11,2,FALSE)</f>
        <v>America</v>
      </c>
      <c r="Q9432" s="39" t="str">
        <f>VLOOKUP(D9432,GL_Master!$A$1:$D$80,2,FALSE)</f>
        <v>BS</v>
      </c>
      <c r="R9432" s="39" t="str">
        <f>VLOOKUP(D9432,GL_Master!$A$1:$D$80,3,FALSE)</f>
        <v>Gross Block</v>
      </c>
      <c r="S9432" s="39" t="str">
        <f>VLOOKUP(D9432,GL_Master!$A$1:$D$80,4,FALSE)</f>
        <v>Tangible Fixed assets</v>
      </c>
    </row>
    <row r="9433" spans="1:19" x14ac:dyDescent="0.25">
      <c r="A9433" s="39" t="s">
        <v>262</v>
      </c>
      <c r="B9433" s="39" t="s">
        <v>235</v>
      </c>
      <c r="C9433" s="7">
        <v>44256</v>
      </c>
      <c r="D9433" s="39" t="s">
        <v>76</v>
      </c>
      <c r="E9433" s="39">
        <v>953</v>
      </c>
      <c r="F9433" s="82">
        <f t="shared" si="441"/>
        <v>0.95299999999999996</v>
      </c>
      <c r="G9433" s="39">
        <f>VLOOKUP(N9433,Currecny_M!$A$1:$P$10,2,FALSE)</f>
        <v>75</v>
      </c>
      <c r="H9433" s="39">
        <f>MATCH(C9433,Currecny_M!$A$1:$P$1,0)</f>
        <v>13</v>
      </c>
      <c r="I9433" s="39">
        <f>VLOOKUP(N9433,Currecny_M!$A$1:$P$10,MATCH(Database!C9433,Currecny_M!$A$1:$P$1,0),FALSE)</f>
        <v>83.68</v>
      </c>
      <c r="J9433" s="82">
        <f t="shared" si="442"/>
        <v>79.747039999999998</v>
      </c>
      <c r="K9433" s="39">
        <f>VLOOKUP('Cover page'!$B$6,Currecny_M!$A$1:$P$10,MATCH(Database!C9433,Currecny_M!$A$1:$P$1,0),FALSE)</f>
        <v>1</v>
      </c>
      <c r="L9433" s="82">
        <f t="shared" si="443"/>
        <v>79.747039999999998</v>
      </c>
      <c r="M9433" s="82">
        <f>((E9433/$F$1)*VLOOKUP(N9433,Currecny_M!$A$1:$P$10,MATCH(Database!C9433,Currecny_M!$A$1:$P$1,0),FALSE))/VLOOKUP('Cover page'!$B$6,Currecny_M!$A$1:$P$10,MATCH(Database!C9433,Currecny_M!$A$1:$P$1,0),FALSE)</f>
        <v>79.747039999999998</v>
      </c>
      <c r="N9433" s="6" t="str">
        <f>VLOOKUP(B9433,Master!$A$2:$C$11,3,FALSE)</f>
        <v>USD</v>
      </c>
      <c r="O9433" s="6" t="str">
        <f>VLOOKUP(B9433,Master!$A$2:$C$11,2,FALSE)</f>
        <v>America</v>
      </c>
      <c r="Q9433" s="39" t="str">
        <f>VLOOKUP(D9433,GL_Master!$A$1:$D$80,2,FALSE)</f>
        <v>BS</v>
      </c>
      <c r="R9433" s="39" t="str">
        <f>VLOOKUP(D9433,GL_Master!$A$1:$D$80,3,FALSE)</f>
        <v>Inventories</v>
      </c>
      <c r="S9433" s="39" t="str">
        <f>VLOOKUP(D9433,GL_Master!$A$1:$D$80,4,FALSE)</f>
        <v>Inventory</v>
      </c>
    </row>
    <row r="9434" spans="1:19" x14ac:dyDescent="0.25">
      <c r="A9434" s="39" t="s">
        <v>262</v>
      </c>
      <c r="B9434" s="39" t="s">
        <v>235</v>
      </c>
      <c r="C9434" s="7">
        <v>44256</v>
      </c>
      <c r="D9434" s="39" t="s">
        <v>77</v>
      </c>
      <c r="E9434" s="39">
        <v>2337</v>
      </c>
      <c r="F9434" s="82">
        <f t="shared" si="441"/>
        <v>2.3370000000000002</v>
      </c>
      <c r="G9434" s="39">
        <f>VLOOKUP(N9434,Currecny_M!$A$1:$P$10,2,FALSE)</f>
        <v>75</v>
      </c>
      <c r="H9434" s="39">
        <f>MATCH(C9434,Currecny_M!$A$1:$P$1,0)</f>
        <v>13</v>
      </c>
      <c r="I9434" s="39">
        <f>VLOOKUP(N9434,Currecny_M!$A$1:$P$10,MATCH(Database!C9434,Currecny_M!$A$1:$P$1,0),FALSE)</f>
        <v>83.68</v>
      </c>
      <c r="J9434" s="82">
        <f t="shared" si="442"/>
        <v>195.56016000000002</v>
      </c>
      <c r="K9434" s="39">
        <f>VLOOKUP('Cover page'!$B$6,Currecny_M!$A$1:$P$10,MATCH(Database!C9434,Currecny_M!$A$1:$P$1,0),FALSE)</f>
        <v>1</v>
      </c>
      <c r="L9434" s="82">
        <f t="shared" si="443"/>
        <v>195.56016000000002</v>
      </c>
      <c r="M9434" s="82">
        <f>((E9434/$F$1)*VLOOKUP(N9434,Currecny_M!$A$1:$P$10,MATCH(Database!C9434,Currecny_M!$A$1:$P$1,0),FALSE))/VLOOKUP('Cover page'!$B$6,Currecny_M!$A$1:$P$10,MATCH(Database!C9434,Currecny_M!$A$1:$P$1,0),FALSE)</f>
        <v>195.56016000000002</v>
      </c>
      <c r="N9434" s="6" t="str">
        <f>VLOOKUP(B9434,Master!$A$2:$C$11,3,FALSE)</f>
        <v>USD</v>
      </c>
      <c r="O9434" s="6" t="str">
        <f>VLOOKUP(B9434,Master!$A$2:$C$11,2,FALSE)</f>
        <v>America</v>
      </c>
      <c r="Q9434" s="39" t="str">
        <f>VLOOKUP(D9434,GL_Master!$A$1:$D$80,2,FALSE)</f>
        <v>BS</v>
      </c>
      <c r="R9434" s="39" t="str">
        <f>VLOOKUP(D9434,GL_Master!$A$1:$D$80,3,FALSE)</f>
        <v>Inventories</v>
      </c>
      <c r="S9434" s="39" t="str">
        <f>VLOOKUP(D9434,GL_Master!$A$1:$D$80,4,FALSE)</f>
        <v>Inventory</v>
      </c>
    </row>
    <row r="9435" spans="1:19" x14ac:dyDescent="0.25">
      <c r="A9435" s="39" t="s">
        <v>262</v>
      </c>
      <c r="B9435" s="39" t="s">
        <v>235</v>
      </c>
      <c r="C9435" s="7">
        <v>44256</v>
      </c>
      <c r="D9435" s="39" t="s">
        <v>2</v>
      </c>
      <c r="E9435" s="39">
        <v>227436</v>
      </c>
      <c r="F9435" s="82">
        <f t="shared" si="441"/>
        <v>227.43600000000001</v>
      </c>
      <c r="G9435" s="39">
        <f>VLOOKUP(N9435,Currecny_M!$A$1:$P$10,2,FALSE)</f>
        <v>75</v>
      </c>
      <c r="H9435" s="39">
        <f>MATCH(C9435,Currecny_M!$A$1:$P$1,0)</f>
        <v>13</v>
      </c>
      <c r="I9435" s="39">
        <f>VLOOKUP(N9435,Currecny_M!$A$1:$P$10,MATCH(Database!C9435,Currecny_M!$A$1:$P$1,0),FALSE)</f>
        <v>83.68</v>
      </c>
      <c r="J9435" s="82">
        <f t="shared" si="442"/>
        <v>19031.844480000003</v>
      </c>
      <c r="K9435" s="39">
        <f>VLOOKUP('Cover page'!$B$6,Currecny_M!$A$1:$P$10,MATCH(Database!C9435,Currecny_M!$A$1:$P$1,0),FALSE)</f>
        <v>1</v>
      </c>
      <c r="L9435" s="82">
        <f t="shared" si="443"/>
        <v>19031.844480000003</v>
      </c>
      <c r="M9435" s="82">
        <f>((E9435/$F$1)*VLOOKUP(N9435,Currecny_M!$A$1:$P$10,MATCH(Database!C9435,Currecny_M!$A$1:$P$1,0),FALSE))/VLOOKUP('Cover page'!$B$6,Currecny_M!$A$1:$P$10,MATCH(Database!C9435,Currecny_M!$A$1:$P$1,0),FALSE)</f>
        <v>19031.844480000003</v>
      </c>
      <c r="N9435" s="6" t="str">
        <f>VLOOKUP(B9435,Master!$A$2:$C$11,3,FALSE)</f>
        <v>USD</v>
      </c>
      <c r="O9435" s="6" t="str">
        <f>VLOOKUP(B9435,Master!$A$2:$C$11,2,FALSE)</f>
        <v>America</v>
      </c>
      <c r="Q9435" s="39" t="str">
        <f>VLOOKUP(D9435,GL_Master!$A$1:$D$80,2,FALSE)</f>
        <v>BS</v>
      </c>
      <c r="R9435" s="39" t="str">
        <f>VLOOKUP(D9435,GL_Master!$A$1:$D$80,3,FALSE)</f>
        <v>Trade receivables</v>
      </c>
      <c r="S9435" s="39" t="str">
        <f>VLOOKUP(D9435,GL_Master!$A$1:$D$80,4,FALSE)</f>
        <v>Unsecured, considered good</v>
      </c>
    </row>
    <row r="9436" spans="1:19" x14ac:dyDescent="0.25">
      <c r="A9436" s="39" t="s">
        <v>262</v>
      </c>
      <c r="B9436" s="39" t="s">
        <v>235</v>
      </c>
      <c r="C9436" s="7">
        <v>44256</v>
      </c>
      <c r="D9436" s="39" t="s">
        <v>78</v>
      </c>
      <c r="E9436" s="39">
        <v>36</v>
      </c>
      <c r="F9436" s="82">
        <f t="shared" si="441"/>
        <v>3.5999999999999997E-2</v>
      </c>
      <c r="G9436" s="39">
        <f>VLOOKUP(N9436,Currecny_M!$A$1:$P$10,2,FALSE)</f>
        <v>75</v>
      </c>
      <c r="H9436" s="39">
        <f>MATCH(C9436,Currecny_M!$A$1:$P$1,0)</f>
        <v>13</v>
      </c>
      <c r="I9436" s="39">
        <f>VLOOKUP(N9436,Currecny_M!$A$1:$P$10,MATCH(Database!C9436,Currecny_M!$A$1:$P$1,0),FALSE)</f>
        <v>83.68</v>
      </c>
      <c r="J9436" s="82">
        <f t="shared" si="442"/>
        <v>3.01248</v>
      </c>
      <c r="K9436" s="39">
        <f>VLOOKUP('Cover page'!$B$6,Currecny_M!$A$1:$P$10,MATCH(Database!C9436,Currecny_M!$A$1:$P$1,0),FALSE)</f>
        <v>1</v>
      </c>
      <c r="L9436" s="82">
        <f t="shared" si="443"/>
        <v>3.01248</v>
      </c>
      <c r="M9436" s="82">
        <f>((E9436/$F$1)*VLOOKUP(N9436,Currecny_M!$A$1:$P$10,MATCH(Database!C9436,Currecny_M!$A$1:$P$1,0),FALSE))/VLOOKUP('Cover page'!$B$6,Currecny_M!$A$1:$P$10,MATCH(Database!C9436,Currecny_M!$A$1:$P$1,0),FALSE)</f>
        <v>3.01248</v>
      </c>
      <c r="N9436" s="6" t="str">
        <f>VLOOKUP(B9436,Master!$A$2:$C$11,3,FALSE)</f>
        <v>USD</v>
      </c>
      <c r="O9436" s="6" t="str">
        <f>VLOOKUP(B9436,Master!$A$2:$C$11,2,FALSE)</f>
        <v>America</v>
      </c>
      <c r="Q9436" s="39" t="str">
        <f>VLOOKUP(D9436,GL_Master!$A$1:$D$80,2,FALSE)</f>
        <v>BS</v>
      </c>
      <c r="R9436" s="39" t="str">
        <f>VLOOKUP(D9436,GL_Master!$A$1:$D$80,3,FALSE)</f>
        <v>Cash &amp; Bank Balances</v>
      </c>
      <c r="S9436" s="39" t="str">
        <f>VLOOKUP(D9436,GL_Master!$A$1:$D$80,4,FALSE)</f>
        <v>Cash In hand</v>
      </c>
    </row>
    <row r="9437" spans="1:19" x14ac:dyDescent="0.25">
      <c r="A9437" s="39" t="s">
        <v>262</v>
      </c>
      <c r="B9437" s="39" t="s">
        <v>235</v>
      </c>
      <c r="C9437" s="7">
        <v>44256</v>
      </c>
      <c r="D9437" s="39" t="s">
        <v>79</v>
      </c>
      <c r="E9437" s="39">
        <v>-9533</v>
      </c>
      <c r="F9437" s="82">
        <f t="shared" si="441"/>
        <v>-9.5329999999999995</v>
      </c>
      <c r="G9437" s="39">
        <f>VLOOKUP(N9437,Currecny_M!$A$1:$P$10,2,FALSE)</f>
        <v>75</v>
      </c>
      <c r="H9437" s="39">
        <f>MATCH(C9437,Currecny_M!$A$1:$P$1,0)</f>
        <v>13</v>
      </c>
      <c r="I9437" s="39">
        <f>VLOOKUP(N9437,Currecny_M!$A$1:$P$10,MATCH(Database!C9437,Currecny_M!$A$1:$P$1,0),FALSE)</f>
        <v>83.68</v>
      </c>
      <c r="J9437" s="82">
        <f t="shared" si="442"/>
        <v>-797.72144000000003</v>
      </c>
      <c r="K9437" s="39">
        <f>VLOOKUP('Cover page'!$B$6,Currecny_M!$A$1:$P$10,MATCH(Database!C9437,Currecny_M!$A$1:$P$1,0),FALSE)</f>
        <v>1</v>
      </c>
      <c r="L9437" s="82">
        <f t="shared" si="443"/>
        <v>-797.72144000000003</v>
      </c>
      <c r="M9437" s="82">
        <f>((E9437/$F$1)*VLOOKUP(N9437,Currecny_M!$A$1:$P$10,MATCH(Database!C9437,Currecny_M!$A$1:$P$1,0),FALSE))/VLOOKUP('Cover page'!$B$6,Currecny_M!$A$1:$P$10,MATCH(Database!C9437,Currecny_M!$A$1:$P$1,0),FALSE)</f>
        <v>-797.72144000000003</v>
      </c>
      <c r="N9437" s="6" t="str">
        <f>VLOOKUP(B9437,Master!$A$2:$C$11,3,FALSE)</f>
        <v>USD</v>
      </c>
      <c r="O9437" s="6" t="str">
        <f>VLOOKUP(B9437,Master!$A$2:$C$11,2,FALSE)</f>
        <v>America</v>
      </c>
      <c r="Q9437" s="39" t="str">
        <f>VLOOKUP(D9437,GL_Master!$A$1:$D$80,2,FALSE)</f>
        <v>BS</v>
      </c>
      <c r="R9437" s="39" t="str">
        <f>VLOOKUP(D9437,GL_Master!$A$1:$D$80,3,FALSE)</f>
        <v>Loan Fund</v>
      </c>
      <c r="S9437" s="39" t="str">
        <f>VLOOKUP(D9437,GL_Master!$A$1:$D$80,4,FALSE)</f>
        <v>Term Loan</v>
      </c>
    </row>
    <row r="9438" spans="1:19" x14ac:dyDescent="0.25">
      <c r="A9438" s="39" t="s">
        <v>262</v>
      </c>
      <c r="B9438" s="39" t="s">
        <v>235</v>
      </c>
      <c r="C9438" s="7">
        <v>44256</v>
      </c>
      <c r="D9438" s="39" t="s">
        <v>80</v>
      </c>
      <c r="E9438" s="39">
        <v>260</v>
      </c>
      <c r="F9438" s="82">
        <f t="shared" si="441"/>
        <v>0.26</v>
      </c>
      <c r="G9438" s="39">
        <f>VLOOKUP(N9438,Currecny_M!$A$1:$P$10,2,FALSE)</f>
        <v>75</v>
      </c>
      <c r="H9438" s="39">
        <f>MATCH(C9438,Currecny_M!$A$1:$P$1,0)</f>
        <v>13</v>
      </c>
      <c r="I9438" s="39">
        <f>VLOOKUP(N9438,Currecny_M!$A$1:$P$10,MATCH(Database!C9438,Currecny_M!$A$1:$P$1,0),FALSE)</f>
        <v>83.68</v>
      </c>
      <c r="J9438" s="82">
        <f t="shared" si="442"/>
        <v>21.756800000000002</v>
      </c>
      <c r="K9438" s="39">
        <f>VLOOKUP('Cover page'!$B$6,Currecny_M!$A$1:$P$10,MATCH(Database!C9438,Currecny_M!$A$1:$P$1,0),FALSE)</f>
        <v>1</v>
      </c>
      <c r="L9438" s="82">
        <f t="shared" si="443"/>
        <v>21.756800000000002</v>
      </c>
      <c r="M9438" s="82">
        <f>((E9438/$F$1)*VLOOKUP(N9438,Currecny_M!$A$1:$P$10,MATCH(Database!C9438,Currecny_M!$A$1:$P$1,0),FALSE))/VLOOKUP('Cover page'!$B$6,Currecny_M!$A$1:$P$10,MATCH(Database!C9438,Currecny_M!$A$1:$P$1,0),FALSE)</f>
        <v>21.756800000000002</v>
      </c>
      <c r="N9438" s="6" t="str">
        <f>VLOOKUP(B9438,Master!$A$2:$C$11,3,FALSE)</f>
        <v>USD</v>
      </c>
      <c r="O9438" s="6" t="str">
        <f>VLOOKUP(B9438,Master!$A$2:$C$11,2,FALSE)</f>
        <v>America</v>
      </c>
      <c r="Q9438" s="39" t="str">
        <f>VLOOKUP(D9438,GL_Master!$A$1:$D$80,2,FALSE)</f>
        <v>BS</v>
      </c>
      <c r="R9438" s="39" t="str">
        <f>VLOOKUP(D9438,GL_Master!$A$1:$D$80,3,FALSE)</f>
        <v>Cash &amp; Bank Balances</v>
      </c>
      <c r="S9438" s="39" t="str">
        <f>VLOOKUP(D9438,GL_Master!$A$1:$D$80,4,FALSE)</f>
        <v xml:space="preserve">      On Current Accounts</v>
      </c>
    </row>
    <row r="9439" spans="1:19" x14ac:dyDescent="0.25">
      <c r="A9439" s="39" t="s">
        <v>262</v>
      </c>
      <c r="B9439" s="39" t="s">
        <v>235</v>
      </c>
      <c r="C9439" s="7">
        <v>44256</v>
      </c>
      <c r="D9439" s="39" t="s">
        <v>81</v>
      </c>
      <c r="E9439" s="39">
        <v>18695</v>
      </c>
      <c r="F9439" s="82">
        <f t="shared" si="441"/>
        <v>18.695</v>
      </c>
      <c r="G9439" s="39">
        <f>VLOOKUP(N9439,Currecny_M!$A$1:$P$10,2,FALSE)</f>
        <v>75</v>
      </c>
      <c r="H9439" s="39">
        <f>MATCH(C9439,Currecny_M!$A$1:$P$1,0)</f>
        <v>13</v>
      </c>
      <c r="I9439" s="39">
        <f>VLOOKUP(N9439,Currecny_M!$A$1:$P$10,MATCH(Database!C9439,Currecny_M!$A$1:$P$1,0),FALSE)</f>
        <v>83.68</v>
      </c>
      <c r="J9439" s="82">
        <f t="shared" si="442"/>
        <v>1564.3976000000002</v>
      </c>
      <c r="K9439" s="39">
        <f>VLOOKUP('Cover page'!$B$6,Currecny_M!$A$1:$P$10,MATCH(Database!C9439,Currecny_M!$A$1:$P$1,0),FALSE)</f>
        <v>1</v>
      </c>
      <c r="L9439" s="82">
        <f t="shared" si="443"/>
        <v>1564.3976000000002</v>
      </c>
      <c r="M9439" s="82">
        <f>((E9439/$F$1)*VLOOKUP(N9439,Currecny_M!$A$1:$P$10,MATCH(Database!C9439,Currecny_M!$A$1:$P$1,0),FALSE))/VLOOKUP('Cover page'!$B$6,Currecny_M!$A$1:$P$10,MATCH(Database!C9439,Currecny_M!$A$1:$P$1,0),FALSE)</f>
        <v>1564.3976000000002</v>
      </c>
      <c r="N9439" s="6" t="str">
        <f>VLOOKUP(B9439,Master!$A$2:$C$11,3,FALSE)</f>
        <v>USD</v>
      </c>
      <c r="O9439" s="6" t="str">
        <f>VLOOKUP(B9439,Master!$A$2:$C$11,2,FALSE)</f>
        <v>America</v>
      </c>
      <c r="Q9439" s="39" t="str">
        <f>VLOOKUP(D9439,GL_Master!$A$1:$D$80,2,FALSE)</f>
        <v>BS</v>
      </c>
      <c r="R9439" s="39" t="str">
        <f>VLOOKUP(D9439,GL_Master!$A$1:$D$80,3,FALSE)</f>
        <v>Other Current Assets</v>
      </c>
      <c r="S9439" s="39" t="str">
        <f>VLOOKUP(D9439,GL_Master!$A$1:$D$80,4,FALSE)</f>
        <v>Advance tax recoverable (net of provision )</v>
      </c>
    </row>
    <row r="9440" spans="1:19" x14ac:dyDescent="0.25">
      <c r="A9440" s="39" t="s">
        <v>262</v>
      </c>
      <c r="B9440" s="39" t="s">
        <v>235</v>
      </c>
      <c r="C9440" s="7">
        <v>44256</v>
      </c>
      <c r="D9440" s="39" t="s">
        <v>19</v>
      </c>
      <c r="E9440" s="39">
        <v>175</v>
      </c>
      <c r="F9440" s="82">
        <f t="shared" si="441"/>
        <v>0.17499999999999999</v>
      </c>
      <c r="G9440" s="39">
        <f>VLOOKUP(N9440,Currecny_M!$A$1:$P$10,2,FALSE)</f>
        <v>75</v>
      </c>
      <c r="H9440" s="39">
        <f>MATCH(C9440,Currecny_M!$A$1:$P$1,0)</f>
        <v>13</v>
      </c>
      <c r="I9440" s="39">
        <f>VLOOKUP(N9440,Currecny_M!$A$1:$P$10,MATCH(Database!C9440,Currecny_M!$A$1:$P$1,0),FALSE)</f>
        <v>83.68</v>
      </c>
      <c r="J9440" s="82">
        <f t="shared" si="442"/>
        <v>14.644</v>
      </c>
      <c r="K9440" s="39">
        <f>VLOOKUP('Cover page'!$B$6,Currecny_M!$A$1:$P$10,MATCH(Database!C9440,Currecny_M!$A$1:$P$1,0),FALSE)</f>
        <v>1</v>
      </c>
      <c r="L9440" s="82">
        <f t="shared" si="443"/>
        <v>14.644</v>
      </c>
      <c r="M9440" s="82">
        <f>((E9440/$F$1)*VLOOKUP(N9440,Currecny_M!$A$1:$P$10,MATCH(Database!C9440,Currecny_M!$A$1:$P$1,0),FALSE))/VLOOKUP('Cover page'!$B$6,Currecny_M!$A$1:$P$10,MATCH(Database!C9440,Currecny_M!$A$1:$P$1,0),FALSE)</f>
        <v>14.644</v>
      </c>
      <c r="N9440" s="6" t="str">
        <f>VLOOKUP(B9440,Master!$A$2:$C$11,3,FALSE)</f>
        <v>USD</v>
      </c>
      <c r="O9440" s="6" t="str">
        <f>VLOOKUP(B9440,Master!$A$2:$C$11,2,FALSE)</f>
        <v>America</v>
      </c>
      <c r="Q9440" s="39" t="str">
        <f>VLOOKUP(D9440,GL_Master!$A$1:$D$80,2,FALSE)</f>
        <v>BS</v>
      </c>
      <c r="R9440" s="39" t="str">
        <f>VLOOKUP(D9440,GL_Master!$A$1:$D$80,3,FALSE)</f>
        <v>Short-term loan and advances</v>
      </c>
      <c r="S9440" s="39" t="str">
        <f>VLOOKUP(D9440,GL_Master!$A$1:$D$80,4,FALSE)</f>
        <v>Prepaid expenses</v>
      </c>
    </row>
    <row r="9441" spans="1:19" x14ac:dyDescent="0.25">
      <c r="A9441" s="39" t="s">
        <v>262</v>
      </c>
      <c r="B9441" s="39" t="s">
        <v>235</v>
      </c>
      <c r="C9441" s="7">
        <v>44256</v>
      </c>
      <c r="D9441" s="39" t="s">
        <v>82</v>
      </c>
      <c r="E9441" s="39">
        <v>1947</v>
      </c>
      <c r="F9441" s="82">
        <f t="shared" si="441"/>
        <v>1.9470000000000001</v>
      </c>
      <c r="G9441" s="39">
        <f>VLOOKUP(N9441,Currecny_M!$A$1:$P$10,2,FALSE)</f>
        <v>75</v>
      </c>
      <c r="H9441" s="39">
        <f>MATCH(C9441,Currecny_M!$A$1:$P$1,0)</f>
        <v>13</v>
      </c>
      <c r="I9441" s="39">
        <f>VLOOKUP(N9441,Currecny_M!$A$1:$P$10,MATCH(Database!C9441,Currecny_M!$A$1:$P$1,0),FALSE)</f>
        <v>83.68</v>
      </c>
      <c r="J9441" s="82">
        <f t="shared" si="442"/>
        <v>162.92496000000003</v>
      </c>
      <c r="K9441" s="39">
        <f>VLOOKUP('Cover page'!$B$6,Currecny_M!$A$1:$P$10,MATCH(Database!C9441,Currecny_M!$A$1:$P$1,0),FALSE)</f>
        <v>1</v>
      </c>
      <c r="L9441" s="82">
        <f t="shared" si="443"/>
        <v>162.92496000000003</v>
      </c>
      <c r="M9441" s="82">
        <f>((E9441/$F$1)*VLOOKUP(N9441,Currecny_M!$A$1:$P$10,MATCH(Database!C9441,Currecny_M!$A$1:$P$1,0),FALSE))/VLOOKUP('Cover page'!$B$6,Currecny_M!$A$1:$P$10,MATCH(Database!C9441,Currecny_M!$A$1:$P$1,0),FALSE)</f>
        <v>162.92496000000003</v>
      </c>
      <c r="N9441" s="6" t="str">
        <f>VLOOKUP(B9441,Master!$A$2:$C$11,3,FALSE)</f>
        <v>USD</v>
      </c>
      <c r="O9441" s="6" t="str">
        <f>VLOOKUP(B9441,Master!$A$2:$C$11,2,FALSE)</f>
        <v>America</v>
      </c>
      <c r="Q9441" s="39" t="str">
        <f>VLOOKUP(D9441,GL_Master!$A$1:$D$80,2,FALSE)</f>
        <v>BS</v>
      </c>
      <c r="R9441" s="39" t="str">
        <f>VLOOKUP(D9441,GL_Master!$A$1:$D$80,3,FALSE)</f>
        <v>Short-term loan and advances</v>
      </c>
      <c r="S9441" s="39" t="str">
        <f>VLOOKUP(D9441,GL_Master!$A$1:$D$80,4,FALSE)</f>
        <v>Advance to vendor/employees</v>
      </c>
    </row>
    <row r="9442" spans="1:19" x14ac:dyDescent="0.25">
      <c r="A9442" s="39" t="s">
        <v>262</v>
      </c>
      <c r="B9442" s="39" t="s">
        <v>235</v>
      </c>
      <c r="C9442" s="7">
        <v>44256</v>
      </c>
      <c r="D9442" s="39" t="s">
        <v>83</v>
      </c>
      <c r="E9442" s="39">
        <v>1310</v>
      </c>
      <c r="F9442" s="82">
        <f t="shared" si="441"/>
        <v>1.31</v>
      </c>
      <c r="G9442" s="39">
        <f>VLOOKUP(N9442,Currecny_M!$A$1:$P$10,2,FALSE)</f>
        <v>75</v>
      </c>
      <c r="H9442" s="39">
        <f>MATCH(C9442,Currecny_M!$A$1:$P$1,0)</f>
        <v>13</v>
      </c>
      <c r="I9442" s="39">
        <f>VLOOKUP(N9442,Currecny_M!$A$1:$P$10,MATCH(Database!C9442,Currecny_M!$A$1:$P$1,0),FALSE)</f>
        <v>83.68</v>
      </c>
      <c r="J9442" s="82">
        <f t="shared" si="442"/>
        <v>109.62080000000002</v>
      </c>
      <c r="K9442" s="39">
        <f>VLOOKUP('Cover page'!$B$6,Currecny_M!$A$1:$P$10,MATCH(Database!C9442,Currecny_M!$A$1:$P$1,0),FALSE)</f>
        <v>1</v>
      </c>
      <c r="L9442" s="82">
        <f t="shared" si="443"/>
        <v>109.62080000000002</v>
      </c>
      <c r="M9442" s="82">
        <f>((E9442/$F$1)*VLOOKUP(N9442,Currecny_M!$A$1:$P$10,MATCH(Database!C9442,Currecny_M!$A$1:$P$1,0),FALSE))/VLOOKUP('Cover page'!$B$6,Currecny_M!$A$1:$P$10,MATCH(Database!C9442,Currecny_M!$A$1:$P$1,0),FALSE)</f>
        <v>109.62080000000002</v>
      </c>
      <c r="N9442" s="6" t="str">
        <f>VLOOKUP(B9442,Master!$A$2:$C$11,3,FALSE)</f>
        <v>USD</v>
      </c>
      <c r="O9442" s="6" t="str">
        <f>VLOOKUP(B9442,Master!$A$2:$C$11,2,FALSE)</f>
        <v>America</v>
      </c>
      <c r="Q9442" s="39" t="str">
        <f>VLOOKUP(D9442,GL_Master!$A$1:$D$80,2,FALSE)</f>
        <v>BS</v>
      </c>
      <c r="R9442" s="39" t="str">
        <f>VLOOKUP(D9442,GL_Master!$A$1:$D$80,3,FALSE)</f>
        <v>Other Current Assets</v>
      </c>
      <c r="S9442" s="39" t="str">
        <f>VLOOKUP(D9442,GL_Master!$A$1:$D$80,4,FALSE)</f>
        <v>Security deposits ( Unsecured, considered good)</v>
      </c>
    </row>
    <row r="9443" spans="1:19" x14ac:dyDescent="0.25">
      <c r="A9443" s="39" t="s">
        <v>262</v>
      </c>
      <c r="B9443" s="39" t="s">
        <v>235</v>
      </c>
      <c r="C9443" s="7">
        <v>44256</v>
      </c>
      <c r="D9443" s="39" t="s">
        <v>246</v>
      </c>
      <c r="E9443" s="39">
        <v>-157943</v>
      </c>
      <c r="F9443" s="82">
        <f t="shared" si="441"/>
        <v>-157.94300000000001</v>
      </c>
      <c r="G9443" s="39">
        <f>VLOOKUP(N9443,Currecny_M!$A$1:$P$10,2,FALSE)</f>
        <v>75</v>
      </c>
      <c r="H9443" s="39">
        <f>MATCH(C9443,Currecny_M!$A$1:$P$1,0)</f>
        <v>13</v>
      </c>
      <c r="I9443" s="39">
        <f>VLOOKUP(N9443,Currecny_M!$A$1:$P$10,MATCH(Database!C9443,Currecny_M!$A$1:$P$1,0),FALSE)</f>
        <v>83.68</v>
      </c>
      <c r="J9443" s="82">
        <f t="shared" si="442"/>
        <v>-13216.670240000001</v>
      </c>
      <c r="K9443" s="39">
        <f>VLOOKUP('Cover page'!$B$6,Currecny_M!$A$1:$P$10,MATCH(Database!C9443,Currecny_M!$A$1:$P$1,0),FALSE)</f>
        <v>1</v>
      </c>
      <c r="L9443" s="82">
        <f t="shared" si="443"/>
        <v>-13216.670240000001</v>
      </c>
      <c r="M9443" s="82">
        <f>((E9443/$F$1)*VLOOKUP(N9443,Currecny_M!$A$1:$P$10,MATCH(Database!C9443,Currecny_M!$A$1:$P$1,0),FALSE))/VLOOKUP('Cover page'!$B$6,Currecny_M!$A$1:$P$10,MATCH(Database!C9443,Currecny_M!$A$1:$P$1,0),FALSE)</f>
        <v>-13216.670240000001</v>
      </c>
      <c r="N9443" s="6" t="str">
        <f>VLOOKUP(B9443,Master!$A$2:$C$11,3,FALSE)</f>
        <v>USD</v>
      </c>
      <c r="O9443" s="6" t="str">
        <f>VLOOKUP(B9443,Master!$A$2:$C$11,2,FALSE)</f>
        <v>America</v>
      </c>
      <c r="Q9443" s="39" t="str">
        <f>VLOOKUP(D9443,GL_Master!$A$1:$D$80,2,FALSE)</f>
        <v>PL</v>
      </c>
      <c r="R9443" s="39" t="str">
        <f>VLOOKUP(D9443,GL_Master!$A$1:$D$80,3,FALSE)</f>
        <v>Revenue from Operations</v>
      </c>
      <c r="S9443" s="39" t="str">
        <f>VLOOKUP(D9443,GL_Master!$A$1:$D$80,4,FALSE)</f>
        <v>Contract revenue</v>
      </c>
    </row>
    <row r="9444" spans="1:19" x14ac:dyDescent="0.25">
      <c r="A9444" s="39" t="s">
        <v>262</v>
      </c>
      <c r="B9444" s="39" t="s">
        <v>235</v>
      </c>
      <c r="C9444" s="7">
        <v>44256</v>
      </c>
      <c r="D9444" s="39" t="s">
        <v>134</v>
      </c>
      <c r="E9444" s="39">
        <v>-1247</v>
      </c>
      <c r="F9444" s="82">
        <f t="shared" si="441"/>
        <v>-1.2470000000000001</v>
      </c>
      <c r="G9444" s="39">
        <f>VLOOKUP(N9444,Currecny_M!$A$1:$P$10,2,FALSE)</f>
        <v>75</v>
      </c>
      <c r="H9444" s="39">
        <f>MATCH(C9444,Currecny_M!$A$1:$P$1,0)</f>
        <v>13</v>
      </c>
      <c r="I9444" s="39">
        <f>VLOOKUP(N9444,Currecny_M!$A$1:$P$10,MATCH(Database!C9444,Currecny_M!$A$1:$P$1,0),FALSE)</f>
        <v>83.68</v>
      </c>
      <c r="J9444" s="82">
        <f t="shared" si="442"/>
        <v>-104.34896000000002</v>
      </c>
      <c r="K9444" s="39">
        <f>VLOOKUP('Cover page'!$B$6,Currecny_M!$A$1:$P$10,MATCH(Database!C9444,Currecny_M!$A$1:$P$1,0),FALSE)</f>
        <v>1</v>
      </c>
      <c r="L9444" s="82">
        <f t="shared" si="443"/>
        <v>-104.34896000000002</v>
      </c>
      <c r="M9444" s="82">
        <f>((E9444/$F$1)*VLOOKUP(N9444,Currecny_M!$A$1:$P$10,MATCH(Database!C9444,Currecny_M!$A$1:$P$1,0),FALSE))/VLOOKUP('Cover page'!$B$6,Currecny_M!$A$1:$P$10,MATCH(Database!C9444,Currecny_M!$A$1:$P$1,0),FALSE)</f>
        <v>-104.34896000000002</v>
      </c>
      <c r="N9444" s="6" t="str">
        <f>VLOOKUP(B9444,Master!$A$2:$C$11,3,FALSE)</f>
        <v>USD</v>
      </c>
      <c r="O9444" s="6" t="str">
        <f>VLOOKUP(B9444,Master!$A$2:$C$11,2,FALSE)</f>
        <v>America</v>
      </c>
      <c r="Q9444" s="39" t="str">
        <f>VLOOKUP(D9444,GL_Master!$A$1:$D$80,2,FALSE)</f>
        <v>PL</v>
      </c>
      <c r="R9444" s="39" t="str">
        <f>VLOOKUP(D9444,GL_Master!$A$1:$D$80,3,FALSE)</f>
        <v>Other Income</v>
      </c>
      <c r="S9444" s="39" t="str">
        <f>VLOOKUP(D9444,GL_Master!$A$1:$D$80,4,FALSE)</f>
        <v>Other Income</v>
      </c>
    </row>
    <row r="9445" spans="1:19" x14ac:dyDescent="0.25">
      <c r="A9445" s="39" t="s">
        <v>262</v>
      </c>
      <c r="B9445" s="39" t="s">
        <v>235</v>
      </c>
      <c r="C9445" s="7">
        <v>44256</v>
      </c>
      <c r="D9445" s="39" t="s">
        <v>86</v>
      </c>
      <c r="E9445" s="39">
        <v>73</v>
      </c>
      <c r="F9445" s="82">
        <f t="shared" si="441"/>
        <v>7.2999999999999995E-2</v>
      </c>
      <c r="G9445" s="39">
        <f>VLOOKUP(N9445,Currecny_M!$A$1:$P$10,2,FALSE)</f>
        <v>75</v>
      </c>
      <c r="H9445" s="39">
        <f>MATCH(C9445,Currecny_M!$A$1:$P$1,0)</f>
        <v>13</v>
      </c>
      <c r="I9445" s="39">
        <f>VLOOKUP(N9445,Currecny_M!$A$1:$P$10,MATCH(Database!C9445,Currecny_M!$A$1:$P$1,0),FALSE)</f>
        <v>83.68</v>
      </c>
      <c r="J9445" s="82">
        <f t="shared" si="442"/>
        <v>6.1086400000000003</v>
      </c>
      <c r="K9445" s="39">
        <f>VLOOKUP('Cover page'!$B$6,Currecny_M!$A$1:$P$10,MATCH(Database!C9445,Currecny_M!$A$1:$P$1,0),FALSE)</f>
        <v>1</v>
      </c>
      <c r="L9445" s="82">
        <f t="shared" si="443"/>
        <v>6.1086400000000003</v>
      </c>
      <c r="M9445" s="82">
        <f>((E9445/$F$1)*VLOOKUP(N9445,Currecny_M!$A$1:$P$10,MATCH(Database!C9445,Currecny_M!$A$1:$P$1,0),FALSE))/VLOOKUP('Cover page'!$B$6,Currecny_M!$A$1:$P$10,MATCH(Database!C9445,Currecny_M!$A$1:$P$1,0),FALSE)</f>
        <v>6.1086400000000003</v>
      </c>
      <c r="N9445" s="6" t="str">
        <f>VLOOKUP(B9445,Master!$A$2:$C$11,3,FALSE)</f>
        <v>USD</v>
      </c>
      <c r="O9445" s="6" t="str">
        <f>VLOOKUP(B9445,Master!$A$2:$C$11,2,FALSE)</f>
        <v>America</v>
      </c>
      <c r="Q9445" s="39" t="str">
        <f>VLOOKUP(D9445,GL_Master!$A$1:$D$80,2,FALSE)</f>
        <v>PL</v>
      </c>
      <c r="R9445" s="39" t="str">
        <f>VLOOKUP(D9445,GL_Master!$A$1:$D$80,3,FALSE)</f>
        <v>COGS</v>
      </c>
      <c r="S9445" s="39" t="str">
        <f>VLOOKUP(D9445,GL_Master!$A$1:$D$80,4,FALSE)</f>
        <v>Purchase of other traded goods</v>
      </c>
    </row>
    <row r="9446" spans="1:19" x14ac:dyDescent="0.25">
      <c r="A9446" s="39" t="s">
        <v>262</v>
      </c>
      <c r="B9446" s="39" t="s">
        <v>235</v>
      </c>
      <c r="C9446" s="7">
        <v>44256</v>
      </c>
      <c r="D9446" s="39" t="s">
        <v>87</v>
      </c>
      <c r="E9446" s="39">
        <v>37</v>
      </c>
      <c r="F9446" s="82">
        <f t="shared" si="441"/>
        <v>3.6999999999999998E-2</v>
      </c>
      <c r="G9446" s="39">
        <f>VLOOKUP(N9446,Currecny_M!$A$1:$P$10,2,FALSE)</f>
        <v>75</v>
      </c>
      <c r="H9446" s="39">
        <f>MATCH(C9446,Currecny_M!$A$1:$P$1,0)</f>
        <v>13</v>
      </c>
      <c r="I9446" s="39">
        <f>VLOOKUP(N9446,Currecny_M!$A$1:$P$10,MATCH(Database!C9446,Currecny_M!$A$1:$P$1,0),FALSE)</f>
        <v>83.68</v>
      </c>
      <c r="J9446" s="82">
        <f t="shared" si="442"/>
        <v>3.0961600000000002</v>
      </c>
      <c r="K9446" s="39">
        <f>VLOOKUP('Cover page'!$B$6,Currecny_M!$A$1:$P$10,MATCH(Database!C9446,Currecny_M!$A$1:$P$1,0),FALSE)</f>
        <v>1</v>
      </c>
      <c r="L9446" s="82">
        <f t="shared" si="443"/>
        <v>3.0961600000000002</v>
      </c>
      <c r="M9446" s="82">
        <f>((E9446/$F$1)*VLOOKUP(N9446,Currecny_M!$A$1:$P$10,MATCH(Database!C9446,Currecny_M!$A$1:$P$1,0),FALSE))/VLOOKUP('Cover page'!$B$6,Currecny_M!$A$1:$P$10,MATCH(Database!C9446,Currecny_M!$A$1:$P$1,0),FALSE)</f>
        <v>3.0961600000000002</v>
      </c>
      <c r="N9446" s="6" t="str">
        <f>VLOOKUP(B9446,Master!$A$2:$C$11,3,FALSE)</f>
        <v>USD</v>
      </c>
      <c r="O9446" s="6" t="str">
        <f>VLOOKUP(B9446,Master!$A$2:$C$11,2,FALSE)</f>
        <v>America</v>
      </c>
      <c r="Q9446" s="39" t="str">
        <f>VLOOKUP(D9446,GL_Master!$A$1:$D$80,2,FALSE)</f>
        <v>PL</v>
      </c>
      <c r="R9446" s="39" t="str">
        <f>VLOOKUP(D9446,GL_Master!$A$1:$D$80,3,FALSE)</f>
        <v>COGS</v>
      </c>
      <c r="S9446" s="39" t="str">
        <f>VLOOKUP(D9446,GL_Master!$A$1:$D$80,4,FALSE)</f>
        <v>Civil, Installation, Commissioning and Other miscellaneous expenses</v>
      </c>
    </row>
    <row r="9447" spans="1:19" x14ac:dyDescent="0.25">
      <c r="A9447" s="39" t="s">
        <v>262</v>
      </c>
      <c r="B9447" s="39" t="s">
        <v>235</v>
      </c>
      <c r="C9447" s="7">
        <v>44256</v>
      </c>
      <c r="D9447" s="39" t="s">
        <v>88</v>
      </c>
      <c r="E9447" s="39">
        <v>112</v>
      </c>
      <c r="F9447" s="82">
        <f t="shared" si="441"/>
        <v>0.112</v>
      </c>
      <c r="G9447" s="39">
        <f>VLOOKUP(N9447,Currecny_M!$A$1:$P$10,2,FALSE)</f>
        <v>75</v>
      </c>
      <c r="H9447" s="39">
        <f>MATCH(C9447,Currecny_M!$A$1:$P$1,0)</f>
        <v>13</v>
      </c>
      <c r="I9447" s="39">
        <f>VLOOKUP(N9447,Currecny_M!$A$1:$P$10,MATCH(Database!C9447,Currecny_M!$A$1:$P$1,0),FALSE)</f>
        <v>83.68</v>
      </c>
      <c r="J9447" s="82">
        <f t="shared" si="442"/>
        <v>9.3721600000000009</v>
      </c>
      <c r="K9447" s="39">
        <f>VLOOKUP('Cover page'!$B$6,Currecny_M!$A$1:$P$10,MATCH(Database!C9447,Currecny_M!$A$1:$P$1,0),FALSE)</f>
        <v>1</v>
      </c>
      <c r="L9447" s="82">
        <f t="shared" si="443"/>
        <v>9.3721600000000009</v>
      </c>
      <c r="M9447" s="82">
        <f>((E9447/$F$1)*VLOOKUP(N9447,Currecny_M!$A$1:$P$10,MATCH(Database!C9447,Currecny_M!$A$1:$P$1,0),FALSE))/VLOOKUP('Cover page'!$B$6,Currecny_M!$A$1:$P$10,MATCH(Database!C9447,Currecny_M!$A$1:$P$1,0),FALSE)</f>
        <v>9.3721600000000009</v>
      </c>
      <c r="N9447" s="6" t="str">
        <f>VLOOKUP(B9447,Master!$A$2:$C$11,3,FALSE)</f>
        <v>USD</v>
      </c>
      <c r="O9447" s="6" t="str">
        <f>VLOOKUP(B9447,Master!$A$2:$C$11,2,FALSE)</f>
        <v>America</v>
      </c>
      <c r="Q9447" s="39" t="str">
        <f>VLOOKUP(D9447,GL_Master!$A$1:$D$80,2,FALSE)</f>
        <v>PL</v>
      </c>
      <c r="R9447" s="39" t="str">
        <f>VLOOKUP(D9447,GL_Master!$A$1:$D$80,3,FALSE)</f>
        <v>COGS</v>
      </c>
      <c r="S9447" s="39" t="str">
        <f>VLOOKUP(D9447,GL_Master!$A$1:$D$80,4,FALSE)</f>
        <v>Civil, Installation, Commissioning and Other miscellaneous expenses</v>
      </c>
    </row>
    <row r="9448" spans="1:19" x14ac:dyDescent="0.25">
      <c r="A9448" s="39" t="s">
        <v>262</v>
      </c>
      <c r="B9448" s="39" t="s">
        <v>235</v>
      </c>
      <c r="C9448" s="7">
        <v>44256</v>
      </c>
      <c r="D9448" s="39" t="s">
        <v>89</v>
      </c>
      <c r="E9448" s="39">
        <v>220</v>
      </c>
      <c r="F9448" s="82">
        <f t="shared" si="441"/>
        <v>0.22</v>
      </c>
      <c r="G9448" s="39">
        <f>VLOOKUP(N9448,Currecny_M!$A$1:$P$10,2,FALSE)</f>
        <v>75</v>
      </c>
      <c r="H9448" s="39">
        <f>MATCH(C9448,Currecny_M!$A$1:$P$1,0)</f>
        <v>13</v>
      </c>
      <c r="I9448" s="39">
        <f>VLOOKUP(N9448,Currecny_M!$A$1:$P$10,MATCH(Database!C9448,Currecny_M!$A$1:$P$1,0),FALSE)</f>
        <v>83.68</v>
      </c>
      <c r="J9448" s="82">
        <f t="shared" si="442"/>
        <v>18.409600000000001</v>
      </c>
      <c r="K9448" s="39">
        <f>VLOOKUP('Cover page'!$B$6,Currecny_M!$A$1:$P$10,MATCH(Database!C9448,Currecny_M!$A$1:$P$1,0),FALSE)</f>
        <v>1</v>
      </c>
      <c r="L9448" s="82">
        <f t="shared" si="443"/>
        <v>18.409600000000001</v>
      </c>
      <c r="M9448" s="82">
        <f>((E9448/$F$1)*VLOOKUP(N9448,Currecny_M!$A$1:$P$10,MATCH(Database!C9448,Currecny_M!$A$1:$P$1,0),FALSE))/VLOOKUP('Cover page'!$B$6,Currecny_M!$A$1:$P$10,MATCH(Database!C9448,Currecny_M!$A$1:$P$1,0),FALSE)</f>
        <v>18.409600000000001</v>
      </c>
      <c r="N9448" s="6" t="str">
        <f>VLOOKUP(B9448,Master!$A$2:$C$11,3,FALSE)</f>
        <v>USD</v>
      </c>
      <c r="O9448" s="6" t="str">
        <f>VLOOKUP(B9448,Master!$A$2:$C$11,2,FALSE)</f>
        <v>America</v>
      </c>
      <c r="Q9448" s="39" t="str">
        <f>VLOOKUP(D9448,GL_Master!$A$1:$D$80,2,FALSE)</f>
        <v>PL</v>
      </c>
      <c r="R9448" s="39" t="str">
        <f>VLOOKUP(D9448,GL_Master!$A$1:$D$80,3,FALSE)</f>
        <v>COGS</v>
      </c>
      <c r="S9448" s="39" t="str">
        <f>VLOOKUP(D9448,GL_Master!$A$1:$D$80,4,FALSE)</f>
        <v>project Expenses</v>
      </c>
    </row>
    <row r="9449" spans="1:19" x14ac:dyDescent="0.25">
      <c r="A9449" s="39" t="s">
        <v>262</v>
      </c>
      <c r="B9449" s="39" t="s">
        <v>235</v>
      </c>
      <c r="C9449" s="7">
        <v>44256</v>
      </c>
      <c r="D9449" s="39" t="s">
        <v>90</v>
      </c>
      <c r="E9449" s="39">
        <v>70</v>
      </c>
      <c r="F9449" s="82">
        <f t="shared" si="441"/>
        <v>7.0000000000000007E-2</v>
      </c>
      <c r="G9449" s="39">
        <f>VLOOKUP(N9449,Currecny_M!$A$1:$P$10,2,FALSE)</f>
        <v>75</v>
      </c>
      <c r="H9449" s="39">
        <f>MATCH(C9449,Currecny_M!$A$1:$P$1,0)</f>
        <v>13</v>
      </c>
      <c r="I9449" s="39">
        <f>VLOOKUP(N9449,Currecny_M!$A$1:$P$10,MATCH(Database!C9449,Currecny_M!$A$1:$P$1,0),FALSE)</f>
        <v>83.68</v>
      </c>
      <c r="J9449" s="82">
        <f t="shared" si="442"/>
        <v>5.8576000000000015</v>
      </c>
      <c r="K9449" s="39">
        <f>VLOOKUP('Cover page'!$B$6,Currecny_M!$A$1:$P$10,MATCH(Database!C9449,Currecny_M!$A$1:$P$1,0),FALSE)</f>
        <v>1</v>
      </c>
      <c r="L9449" s="82">
        <f t="shared" si="443"/>
        <v>5.8576000000000015</v>
      </c>
      <c r="M9449" s="82">
        <f>((E9449/$F$1)*VLOOKUP(N9449,Currecny_M!$A$1:$P$10,MATCH(Database!C9449,Currecny_M!$A$1:$P$1,0),FALSE))/VLOOKUP('Cover page'!$B$6,Currecny_M!$A$1:$P$10,MATCH(Database!C9449,Currecny_M!$A$1:$P$1,0),FALSE)</f>
        <v>5.8576000000000015</v>
      </c>
      <c r="N9449" s="6" t="str">
        <f>VLOOKUP(B9449,Master!$A$2:$C$11,3,FALSE)</f>
        <v>USD</v>
      </c>
      <c r="O9449" s="6" t="str">
        <f>VLOOKUP(B9449,Master!$A$2:$C$11,2,FALSE)</f>
        <v>America</v>
      </c>
      <c r="Q9449" s="39" t="str">
        <f>VLOOKUP(D9449,GL_Master!$A$1:$D$80,2,FALSE)</f>
        <v>PL</v>
      </c>
      <c r="R9449" s="39" t="str">
        <f>VLOOKUP(D9449,GL_Master!$A$1:$D$80,3,FALSE)</f>
        <v>Office utility</v>
      </c>
      <c r="S9449" s="39" t="str">
        <f>VLOOKUP(D9449,GL_Master!$A$1:$D$80,4,FALSE)</f>
        <v>Electricity Expenses</v>
      </c>
    </row>
    <row r="9450" spans="1:19" x14ac:dyDescent="0.25">
      <c r="A9450" s="39" t="s">
        <v>262</v>
      </c>
      <c r="B9450" s="39" t="s">
        <v>235</v>
      </c>
      <c r="C9450" s="7">
        <v>44256</v>
      </c>
      <c r="D9450" s="39" t="s">
        <v>91</v>
      </c>
      <c r="E9450" s="39">
        <v>146</v>
      </c>
      <c r="F9450" s="82">
        <f t="shared" si="441"/>
        <v>0.14599999999999999</v>
      </c>
      <c r="G9450" s="39">
        <f>VLOOKUP(N9450,Currecny_M!$A$1:$P$10,2,FALSE)</f>
        <v>75</v>
      </c>
      <c r="H9450" s="39">
        <f>MATCH(C9450,Currecny_M!$A$1:$P$1,0)</f>
        <v>13</v>
      </c>
      <c r="I9450" s="39">
        <f>VLOOKUP(N9450,Currecny_M!$A$1:$P$10,MATCH(Database!C9450,Currecny_M!$A$1:$P$1,0),FALSE)</f>
        <v>83.68</v>
      </c>
      <c r="J9450" s="82">
        <f t="shared" si="442"/>
        <v>12.217280000000001</v>
      </c>
      <c r="K9450" s="39">
        <f>VLOOKUP('Cover page'!$B$6,Currecny_M!$A$1:$P$10,MATCH(Database!C9450,Currecny_M!$A$1:$P$1,0),FALSE)</f>
        <v>1</v>
      </c>
      <c r="L9450" s="82">
        <f t="shared" si="443"/>
        <v>12.217280000000001</v>
      </c>
      <c r="M9450" s="82">
        <f>((E9450/$F$1)*VLOOKUP(N9450,Currecny_M!$A$1:$P$10,MATCH(Database!C9450,Currecny_M!$A$1:$P$1,0),FALSE))/VLOOKUP('Cover page'!$B$6,Currecny_M!$A$1:$P$10,MATCH(Database!C9450,Currecny_M!$A$1:$P$1,0),FALSE)</f>
        <v>12.217280000000001</v>
      </c>
      <c r="N9450" s="6" t="str">
        <f>VLOOKUP(B9450,Master!$A$2:$C$11,3,FALSE)</f>
        <v>USD</v>
      </c>
      <c r="O9450" s="6" t="str">
        <f>VLOOKUP(B9450,Master!$A$2:$C$11,2,FALSE)</f>
        <v>America</v>
      </c>
      <c r="Q9450" s="39" t="str">
        <f>VLOOKUP(D9450,GL_Master!$A$1:$D$80,2,FALSE)</f>
        <v>PL</v>
      </c>
      <c r="R9450" s="39" t="str">
        <f>VLOOKUP(D9450,GL_Master!$A$1:$D$80,3,FALSE)</f>
        <v>Misc. expenses</v>
      </c>
      <c r="S9450" s="39" t="str">
        <f>VLOOKUP(D9450,GL_Master!$A$1:$D$80,4,FALSE)</f>
        <v>Repair &amp; Maintenance</v>
      </c>
    </row>
    <row r="9451" spans="1:19" x14ac:dyDescent="0.25">
      <c r="A9451" s="39" t="s">
        <v>262</v>
      </c>
      <c r="B9451" s="39" t="s">
        <v>235</v>
      </c>
      <c r="C9451" s="7">
        <v>44256</v>
      </c>
      <c r="D9451" s="39" t="s">
        <v>92</v>
      </c>
      <c r="E9451" s="39">
        <v>106</v>
      </c>
      <c r="F9451" s="82">
        <f t="shared" si="441"/>
        <v>0.106</v>
      </c>
      <c r="G9451" s="39">
        <f>VLOOKUP(N9451,Currecny_M!$A$1:$P$10,2,FALSE)</f>
        <v>75</v>
      </c>
      <c r="H9451" s="39">
        <f>MATCH(C9451,Currecny_M!$A$1:$P$1,0)</f>
        <v>13</v>
      </c>
      <c r="I9451" s="39">
        <f>VLOOKUP(N9451,Currecny_M!$A$1:$P$10,MATCH(Database!C9451,Currecny_M!$A$1:$P$1,0),FALSE)</f>
        <v>83.68</v>
      </c>
      <c r="J9451" s="82">
        <f t="shared" si="442"/>
        <v>8.8700799999999997</v>
      </c>
      <c r="K9451" s="39">
        <f>VLOOKUP('Cover page'!$B$6,Currecny_M!$A$1:$P$10,MATCH(Database!C9451,Currecny_M!$A$1:$P$1,0),FALSE)</f>
        <v>1</v>
      </c>
      <c r="L9451" s="82">
        <f t="shared" si="443"/>
        <v>8.8700799999999997</v>
      </c>
      <c r="M9451" s="82">
        <f>((E9451/$F$1)*VLOOKUP(N9451,Currecny_M!$A$1:$P$10,MATCH(Database!C9451,Currecny_M!$A$1:$P$1,0),FALSE))/VLOOKUP('Cover page'!$B$6,Currecny_M!$A$1:$P$10,MATCH(Database!C9451,Currecny_M!$A$1:$P$1,0),FALSE)</f>
        <v>8.8700799999999997</v>
      </c>
      <c r="N9451" s="6" t="str">
        <f>VLOOKUP(B9451,Master!$A$2:$C$11,3,FALSE)</f>
        <v>USD</v>
      </c>
      <c r="O9451" s="6" t="str">
        <f>VLOOKUP(B9451,Master!$A$2:$C$11,2,FALSE)</f>
        <v>America</v>
      </c>
      <c r="Q9451" s="39" t="str">
        <f>VLOOKUP(D9451,GL_Master!$A$1:$D$80,2,FALSE)</f>
        <v>PL</v>
      </c>
      <c r="R9451" s="39" t="str">
        <f>VLOOKUP(D9451,GL_Master!$A$1:$D$80,3,FALSE)</f>
        <v>Misc. expenses</v>
      </c>
      <c r="S9451" s="39" t="str">
        <f>VLOOKUP(D9451,GL_Master!$A$1:$D$80,4,FALSE)</f>
        <v>Repair &amp; Maintenance</v>
      </c>
    </row>
    <row r="9452" spans="1:19" x14ac:dyDescent="0.25">
      <c r="A9452" s="39" t="s">
        <v>262</v>
      </c>
      <c r="B9452" s="39" t="s">
        <v>235</v>
      </c>
      <c r="C9452" s="7">
        <v>44256</v>
      </c>
      <c r="D9452" s="39" t="s">
        <v>93</v>
      </c>
      <c r="E9452" s="39">
        <v>1238</v>
      </c>
      <c r="F9452" s="82">
        <f t="shared" si="441"/>
        <v>1.238</v>
      </c>
      <c r="G9452" s="39">
        <f>VLOOKUP(N9452,Currecny_M!$A$1:$P$10,2,FALSE)</f>
        <v>75</v>
      </c>
      <c r="H9452" s="39">
        <f>MATCH(C9452,Currecny_M!$A$1:$P$1,0)</f>
        <v>13</v>
      </c>
      <c r="I9452" s="39">
        <f>VLOOKUP(N9452,Currecny_M!$A$1:$P$10,MATCH(Database!C9452,Currecny_M!$A$1:$P$1,0),FALSE)</f>
        <v>83.68</v>
      </c>
      <c r="J9452" s="82">
        <f t="shared" si="442"/>
        <v>103.59584000000001</v>
      </c>
      <c r="K9452" s="39">
        <f>VLOOKUP('Cover page'!$B$6,Currecny_M!$A$1:$P$10,MATCH(Database!C9452,Currecny_M!$A$1:$P$1,0),FALSE)</f>
        <v>1</v>
      </c>
      <c r="L9452" s="82">
        <f t="shared" si="443"/>
        <v>103.59584000000001</v>
      </c>
      <c r="M9452" s="82">
        <f>((E9452/$F$1)*VLOOKUP(N9452,Currecny_M!$A$1:$P$10,MATCH(Database!C9452,Currecny_M!$A$1:$P$1,0),FALSE))/VLOOKUP('Cover page'!$B$6,Currecny_M!$A$1:$P$10,MATCH(Database!C9452,Currecny_M!$A$1:$P$1,0),FALSE)</f>
        <v>103.59584000000001</v>
      </c>
      <c r="N9452" s="6" t="str">
        <f>VLOOKUP(B9452,Master!$A$2:$C$11,3,FALSE)</f>
        <v>USD</v>
      </c>
      <c r="O9452" s="6" t="str">
        <f>VLOOKUP(B9452,Master!$A$2:$C$11,2,FALSE)</f>
        <v>America</v>
      </c>
      <c r="Q9452" s="39" t="str">
        <f>VLOOKUP(D9452,GL_Master!$A$1:$D$80,2,FALSE)</f>
        <v>PL</v>
      </c>
      <c r="R9452" s="39" t="str">
        <f>VLOOKUP(D9452,GL_Master!$A$1:$D$80,3,FALSE)</f>
        <v>Salary wages &amp; benefits</v>
      </c>
      <c r="S9452" s="39" t="str">
        <f>VLOOKUP(D9452,GL_Master!$A$1:$D$80,4,FALSE)</f>
        <v>Employee benefits expense</v>
      </c>
    </row>
    <row r="9453" spans="1:19" x14ac:dyDescent="0.25">
      <c r="A9453" s="39" t="s">
        <v>262</v>
      </c>
      <c r="B9453" s="39" t="s">
        <v>235</v>
      </c>
      <c r="C9453" s="7">
        <v>44256</v>
      </c>
      <c r="D9453" s="39" t="s">
        <v>33</v>
      </c>
      <c r="E9453" s="39">
        <v>37</v>
      </c>
      <c r="F9453" s="82">
        <f t="shared" si="441"/>
        <v>3.6999999999999998E-2</v>
      </c>
      <c r="G9453" s="39">
        <f>VLOOKUP(N9453,Currecny_M!$A$1:$P$10,2,FALSE)</f>
        <v>75</v>
      </c>
      <c r="H9453" s="39">
        <f>MATCH(C9453,Currecny_M!$A$1:$P$1,0)</f>
        <v>13</v>
      </c>
      <c r="I9453" s="39">
        <f>VLOOKUP(N9453,Currecny_M!$A$1:$P$10,MATCH(Database!C9453,Currecny_M!$A$1:$P$1,0),FALSE)</f>
        <v>83.68</v>
      </c>
      <c r="J9453" s="82">
        <f t="shared" si="442"/>
        <v>3.0961600000000002</v>
      </c>
      <c r="K9453" s="39">
        <f>VLOOKUP('Cover page'!$B$6,Currecny_M!$A$1:$P$10,MATCH(Database!C9453,Currecny_M!$A$1:$P$1,0),FALSE)</f>
        <v>1</v>
      </c>
      <c r="L9453" s="82">
        <f t="shared" si="443"/>
        <v>3.0961600000000002</v>
      </c>
      <c r="M9453" s="82">
        <f>((E9453/$F$1)*VLOOKUP(N9453,Currecny_M!$A$1:$P$10,MATCH(Database!C9453,Currecny_M!$A$1:$P$1,0),FALSE))/VLOOKUP('Cover page'!$B$6,Currecny_M!$A$1:$P$10,MATCH(Database!C9453,Currecny_M!$A$1:$P$1,0),FALSE)</f>
        <v>3.0961600000000002</v>
      </c>
      <c r="N9453" s="6" t="str">
        <f>VLOOKUP(B9453,Master!$A$2:$C$11,3,FALSE)</f>
        <v>USD</v>
      </c>
      <c r="O9453" s="6" t="str">
        <f>VLOOKUP(B9453,Master!$A$2:$C$11,2,FALSE)</f>
        <v>America</v>
      </c>
      <c r="Q9453" s="39" t="str">
        <f>VLOOKUP(D9453,GL_Master!$A$1:$D$80,2,FALSE)</f>
        <v>PL</v>
      </c>
      <c r="R9453" s="39" t="str">
        <f>VLOOKUP(D9453,GL_Master!$A$1:$D$80,3,FALSE)</f>
        <v>Staff welfare expenses</v>
      </c>
      <c r="S9453" s="39" t="str">
        <f>VLOOKUP(D9453,GL_Master!$A$1:$D$80,4,FALSE)</f>
        <v>Other staff welfare</v>
      </c>
    </row>
    <row r="9454" spans="1:19" x14ac:dyDescent="0.25">
      <c r="A9454" s="39" t="s">
        <v>262</v>
      </c>
      <c r="B9454" s="39" t="s">
        <v>235</v>
      </c>
      <c r="C9454" s="7">
        <v>44256</v>
      </c>
      <c r="D9454" s="39" t="s">
        <v>94</v>
      </c>
      <c r="E9454" s="39">
        <v>214</v>
      </c>
      <c r="F9454" s="82">
        <f t="shared" si="441"/>
        <v>0.214</v>
      </c>
      <c r="G9454" s="39">
        <f>VLOOKUP(N9454,Currecny_M!$A$1:$P$10,2,FALSE)</f>
        <v>75</v>
      </c>
      <c r="H9454" s="39">
        <f>MATCH(C9454,Currecny_M!$A$1:$P$1,0)</f>
        <v>13</v>
      </c>
      <c r="I9454" s="39">
        <f>VLOOKUP(N9454,Currecny_M!$A$1:$P$10,MATCH(Database!C9454,Currecny_M!$A$1:$P$1,0),FALSE)</f>
        <v>83.68</v>
      </c>
      <c r="J9454" s="82">
        <f t="shared" si="442"/>
        <v>17.907520000000002</v>
      </c>
      <c r="K9454" s="39">
        <f>VLOOKUP('Cover page'!$B$6,Currecny_M!$A$1:$P$10,MATCH(Database!C9454,Currecny_M!$A$1:$P$1,0),FALSE)</f>
        <v>1</v>
      </c>
      <c r="L9454" s="82">
        <f t="shared" si="443"/>
        <v>17.907520000000002</v>
      </c>
      <c r="M9454" s="82">
        <f>((E9454/$F$1)*VLOOKUP(N9454,Currecny_M!$A$1:$P$10,MATCH(Database!C9454,Currecny_M!$A$1:$P$1,0),FALSE))/VLOOKUP('Cover page'!$B$6,Currecny_M!$A$1:$P$10,MATCH(Database!C9454,Currecny_M!$A$1:$P$1,0),FALSE)</f>
        <v>17.907520000000002</v>
      </c>
      <c r="N9454" s="6" t="str">
        <f>VLOOKUP(B9454,Master!$A$2:$C$11,3,FALSE)</f>
        <v>USD</v>
      </c>
      <c r="O9454" s="6" t="str">
        <f>VLOOKUP(B9454,Master!$A$2:$C$11,2,FALSE)</f>
        <v>America</v>
      </c>
      <c r="Q9454" s="39" t="str">
        <f>VLOOKUP(D9454,GL_Master!$A$1:$D$80,2,FALSE)</f>
        <v>PL</v>
      </c>
      <c r="R9454" s="39" t="str">
        <f>VLOOKUP(D9454,GL_Master!$A$1:$D$80,3,FALSE)</f>
        <v xml:space="preserve">Gratuity expenses </v>
      </c>
      <c r="S9454" s="39" t="str">
        <f>VLOOKUP(D9454,GL_Master!$A$1:$D$80,4,FALSE)</f>
        <v>Gratuity</v>
      </c>
    </row>
    <row r="9455" spans="1:19" x14ac:dyDescent="0.25">
      <c r="A9455" s="39" t="s">
        <v>262</v>
      </c>
      <c r="B9455" s="39" t="s">
        <v>235</v>
      </c>
      <c r="C9455" s="7">
        <v>44256</v>
      </c>
      <c r="D9455" s="39" t="s">
        <v>95</v>
      </c>
      <c r="E9455" s="39">
        <v>75</v>
      </c>
      <c r="F9455" s="82">
        <f t="shared" si="441"/>
        <v>7.4999999999999997E-2</v>
      </c>
      <c r="G9455" s="39">
        <f>VLOOKUP(N9455,Currecny_M!$A$1:$P$10,2,FALSE)</f>
        <v>75</v>
      </c>
      <c r="H9455" s="39">
        <f>MATCH(C9455,Currecny_M!$A$1:$P$1,0)</f>
        <v>13</v>
      </c>
      <c r="I9455" s="39">
        <f>VLOOKUP(N9455,Currecny_M!$A$1:$P$10,MATCH(Database!C9455,Currecny_M!$A$1:$P$1,0),FALSE)</f>
        <v>83.68</v>
      </c>
      <c r="J9455" s="82">
        <f t="shared" si="442"/>
        <v>6.2760000000000007</v>
      </c>
      <c r="K9455" s="39">
        <f>VLOOKUP('Cover page'!$B$6,Currecny_M!$A$1:$P$10,MATCH(Database!C9455,Currecny_M!$A$1:$P$1,0),FALSE)</f>
        <v>1</v>
      </c>
      <c r="L9455" s="82">
        <f t="shared" si="443"/>
        <v>6.2760000000000007</v>
      </c>
      <c r="M9455" s="82">
        <f>((E9455/$F$1)*VLOOKUP(N9455,Currecny_M!$A$1:$P$10,MATCH(Database!C9455,Currecny_M!$A$1:$P$1,0),FALSE))/VLOOKUP('Cover page'!$B$6,Currecny_M!$A$1:$P$10,MATCH(Database!C9455,Currecny_M!$A$1:$P$1,0),FALSE)</f>
        <v>6.2760000000000007</v>
      </c>
      <c r="N9455" s="6" t="str">
        <f>VLOOKUP(B9455,Master!$A$2:$C$11,3,FALSE)</f>
        <v>USD</v>
      </c>
      <c r="O9455" s="6" t="str">
        <f>VLOOKUP(B9455,Master!$A$2:$C$11,2,FALSE)</f>
        <v>America</v>
      </c>
      <c r="Q9455" s="39" t="str">
        <f>VLOOKUP(D9455,GL_Master!$A$1:$D$80,2,FALSE)</f>
        <v>PL</v>
      </c>
      <c r="R9455" s="39" t="str">
        <f>VLOOKUP(D9455,GL_Master!$A$1:$D$80,3,FALSE)</f>
        <v>Salary wages &amp; benefits</v>
      </c>
      <c r="S9455" s="39" t="str">
        <f>VLOOKUP(D9455,GL_Master!$A$1:$D$80,4,FALSE)</f>
        <v>Employee benefits expense</v>
      </c>
    </row>
    <row r="9456" spans="1:19" x14ac:dyDescent="0.25">
      <c r="A9456" s="39" t="s">
        <v>262</v>
      </c>
      <c r="B9456" s="39" t="s">
        <v>235</v>
      </c>
      <c r="C9456" s="7">
        <v>44256</v>
      </c>
      <c r="D9456" s="39" t="s">
        <v>96</v>
      </c>
      <c r="E9456" s="39">
        <v>661</v>
      </c>
      <c r="F9456" s="82">
        <f t="shared" si="441"/>
        <v>0.66100000000000003</v>
      </c>
      <c r="G9456" s="39">
        <f>VLOOKUP(N9456,Currecny_M!$A$1:$P$10,2,FALSE)</f>
        <v>75</v>
      </c>
      <c r="H9456" s="39">
        <f>MATCH(C9456,Currecny_M!$A$1:$P$1,0)</f>
        <v>13</v>
      </c>
      <c r="I9456" s="39">
        <f>VLOOKUP(N9456,Currecny_M!$A$1:$P$10,MATCH(Database!C9456,Currecny_M!$A$1:$P$1,0),FALSE)</f>
        <v>83.68</v>
      </c>
      <c r="J9456" s="82">
        <f t="shared" si="442"/>
        <v>55.312480000000008</v>
      </c>
      <c r="K9456" s="39">
        <f>VLOOKUP('Cover page'!$B$6,Currecny_M!$A$1:$P$10,MATCH(Database!C9456,Currecny_M!$A$1:$P$1,0),FALSE)</f>
        <v>1</v>
      </c>
      <c r="L9456" s="82">
        <f t="shared" si="443"/>
        <v>55.312480000000008</v>
      </c>
      <c r="M9456" s="82">
        <f>((E9456/$F$1)*VLOOKUP(N9456,Currecny_M!$A$1:$P$10,MATCH(Database!C9456,Currecny_M!$A$1:$P$1,0),FALSE))/VLOOKUP('Cover page'!$B$6,Currecny_M!$A$1:$P$10,MATCH(Database!C9456,Currecny_M!$A$1:$P$1,0),FALSE)</f>
        <v>55.312480000000008</v>
      </c>
      <c r="N9456" s="6" t="str">
        <f>VLOOKUP(B9456,Master!$A$2:$C$11,3,FALSE)</f>
        <v>USD</v>
      </c>
      <c r="O9456" s="6" t="str">
        <f>VLOOKUP(B9456,Master!$A$2:$C$11,2,FALSE)</f>
        <v>America</v>
      </c>
      <c r="Q9456" s="39" t="str">
        <f>VLOOKUP(D9456,GL_Master!$A$1:$D$80,2,FALSE)</f>
        <v>PL</v>
      </c>
      <c r="R9456" s="39" t="str">
        <f>VLOOKUP(D9456,GL_Master!$A$1:$D$80,3,FALSE)</f>
        <v>Salary wages &amp; benefits</v>
      </c>
      <c r="S9456" s="39" t="str">
        <f>VLOOKUP(D9456,GL_Master!$A$1:$D$80,4,FALSE)</f>
        <v>Employee benefits expense</v>
      </c>
    </row>
    <row r="9457" spans="1:19" x14ac:dyDescent="0.25">
      <c r="A9457" s="39" t="s">
        <v>262</v>
      </c>
      <c r="B9457" s="39" t="s">
        <v>235</v>
      </c>
      <c r="C9457" s="7">
        <v>44256</v>
      </c>
      <c r="D9457" s="39" t="s">
        <v>97</v>
      </c>
      <c r="E9457" s="39">
        <v>36</v>
      </c>
      <c r="F9457" s="82">
        <f t="shared" si="441"/>
        <v>3.5999999999999997E-2</v>
      </c>
      <c r="G9457" s="39">
        <f>VLOOKUP(N9457,Currecny_M!$A$1:$P$10,2,FALSE)</f>
        <v>75</v>
      </c>
      <c r="H9457" s="39">
        <f>MATCH(C9457,Currecny_M!$A$1:$P$1,0)</f>
        <v>13</v>
      </c>
      <c r="I9457" s="39">
        <f>VLOOKUP(N9457,Currecny_M!$A$1:$P$10,MATCH(Database!C9457,Currecny_M!$A$1:$P$1,0),FALSE)</f>
        <v>83.68</v>
      </c>
      <c r="J9457" s="82">
        <f t="shared" si="442"/>
        <v>3.01248</v>
      </c>
      <c r="K9457" s="39">
        <f>VLOOKUP('Cover page'!$B$6,Currecny_M!$A$1:$P$10,MATCH(Database!C9457,Currecny_M!$A$1:$P$1,0),FALSE)</f>
        <v>1</v>
      </c>
      <c r="L9457" s="82">
        <f t="shared" si="443"/>
        <v>3.01248</v>
      </c>
      <c r="M9457" s="82">
        <f>((E9457/$F$1)*VLOOKUP(N9457,Currecny_M!$A$1:$P$10,MATCH(Database!C9457,Currecny_M!$A$1:$P$1,0),FALSE))/VLOOKUP('Cover page'!$B$6,Currecny_M!$A$1:$P$10,MATCH(Database!C9457,Currecny_M!$A$1:$P$1,0),FALSE)</f>
        <v>3.01248</v>
      </c>
      <c r="N9457" s="6" t="str">
        <f>VLOOKUP(B9457,Master!$A$2:$C$11,3,FALSE)</f>
        <v>USD</v>
      </c>
      <c r="O9457" s="6" t="str">
        <f>VLOOKUP(B9457,Master!$A$2:$C$11,2,FALSE)</f>
        <v>America</v>
      </c>
      <c r="Q9457" s="39" t="str">
        <f>VLOOKUP(D9457,GL_Master!$A$1:$D$80,2,FALSE)</f>
        <v>PL</v>
      </c>
      <c r="R9457" s="39" t="str">
        <f>VLOOKUP(D9457,GL_Master!$A$1:$D$80,3,FALSE)</f>
        <v>Salary wages &amp; benefits</v>
      </c>
      <c r="S9457" s="39" t="str">
        <f>VLOOKUP(D9457,GL_Master!$A$1:$D$80,4,FALSE)</f>
        <v>Employee benefits expense</v>
      </c>
    </row>
    <row r="9458" spans="1:19" x14ac:dyDescent="0.25">
      <c r="A9458" s="39" t="s">
        <v>262</v>
      </c>
      <c r="B9458" s="39" t="s">
        <v>235</v>
      </c>
      <c r="C9458" s="7">
        <v>44256</v>
      </c>
      <c r="D9458" s="39" t="s">
        <v>98</v>
      </c>
      <c r="E9458" s="39">
        <v>72</v>
      </c>
      <c r="F9458" s="82">
        <f t="shared" si="441"/>
        <v>7.1999999999999995E-2</v>
      </c>
      <c r="G9458" s="39">
        <f>VLOOKUP(N9458,Currecny_M!$A$1:$P$10,2,FALSE)</f>
        <v>75</v>
      </c>
      <c r="H9458" s="39">
        <f>MATCH(C9458,Currecny_M!$A$1:$P$1,0)</f>
        <v>13</v>
      </c>
      <c r="I9458" s="39">
        <f>VLOOKUP(N9458,Currecny_M!$A$1:$P$10,MATCH(Database!C9458,Currecny_M!$A$1:$P$1,0),FALSE)</f>
        <v>83.68</v>
      </c>
      <c r="J9458" s="82">
        <f t="shared" si="442"/>
        <v>6.0249600000000001</v>
      </c>
      <c r="K9458" s="39">
        <f>VLOOKUP('Cover page'!$B$6,Currecny_M!$A$1:$P$10,MATCH(Database!C9458,Currecny_M!$A$1:$P$1,0),FALSE)</f>
        <v>1</v>
      </c>
      <c r="L9458" s="82">
        <f t="shared" si="443"/>
        <v>6.0249600000000001</v>
      </c>
      <c r="M9458" s="82">
        <f>((E9458/$F$1)*VLOOKUP(N9458,Currecny_M!$A$1:$P$10,MATCH(Database!C9458,Currecny_M!$A$1:$P$1,0),FALSE))/VLOOKUP('Cover page'!$B$6,Currecny_M!$A$1:$P$10,MATCH(Database!C9458,Currecny_M!$A$1:$P$1,0),FALSE)</f>
        <v>6.0249600000000001</v>
      </c>
      <c r="N9458" s="6" t="str">
        <f>VLOOKUP(B9458,Master!$A$2:$C$11,3,FALSE)</f>
        <v>USD</v>
      </c>
      <c r="O9458" s="6" t="str">
        <f>VLOOKUP(B9458,Master!$A$2:$C$11,2,FALSE)</f>
        <v>America</v>
      </c>
      <c r="Q9458" s="39" t="str">
        <f>VLOOKUP(D9458,GL_Master!$A$1:$D$80,2,FALSE)</f>
        <v>PL</v>
      </c>
      <c r="R9458" s="39" t="str">
        <f>VLOOKUP(D9458,GL_Master!$A$1:$D$80,3,FALSE)</f>
        <v>Salary wages &amp; benefits</v>
      </c>
      <c r="S9458" s="39" t="str">
        <f>VLOOKUP(D9458,GL_Master!$A$1:$D$80,4,FALSE)</f>
        <v>Employee benefits expense</v>
      </c>
    </row>
    <row r="9459" spans="1:19" x14ac:dyDescent="0.25">
      <c r="A9459" s="39" t="s">
        <v>262</v>
      </c>
      <c r="B9459" s="39" t="s">
        <v>235</v>
      </c>
      <c r="C9459" s="7">
        <v>44256</v>
      </c>
      <c r="D9459" s="39" t="s">
        <v>99</v>
      </c>
      <c r="E9459" s="39">
        <v>36</v>
      </c>
      <c r="F9459" s="82">
        <f t="shared" si="441"/>
        <v>3.5999999999999997E-2</v>
      </c>
      <c r="G9459" s="39">
        <f>VLOOKUP(N9459,Currecny_M!$A$1:$P$10,2,FALSE)</f>
        <v>75</v>
      </c>
      <c r="H9459" s="39">
        <f>MATCH(C9459,Currecny_M!$A$1:$P$1,0)</f>
        <v>13</v>
      </c>
      <c r="I9459" s="39">
        <f>VLOOKUP(N9459,Currecny_M!$A$1:$P$10,MATCH(Database!C9459,Currecny_M!$A$1:$P$1,0),FALSE)</f>
        <v>83.68</v>
      </c>
      <c r="J9459" s="82">
        <f t="shared" si="442"/>
        <v>3.01248</v>
      </c>
      <c r="K9459" s="39">
        <f>VLOOKUP('Cover page'!$B$6,Currecny_M!$A$1:$P$10,MATCH(Database!C9459,Currecny_M!$A$1:$P$1,0),FALSE)</f>
        <v>1</v>
      </c>
      <c r="L9459" s="82">
        <f t="shared" si="443"/>
        <v>3.01248</v>
      </c>
      <c r="M9459" s="82">
        <f>((E9459/$F$1)*VLOOKUP(N9459,Currecny_M!$A$1:$P$10,MATCH(Database!C9459,Currecny_M!$A$1:$P$1,0),FALSE))/VLOOKUP('Cover page'!$B$6,Currecny_M!$A$1:$P$10,MATCH(Database!C9459,Currecny_M!$A$1:$P$1,0),FALSE)</f>
        <v>3.01248</v>
      </c>
      <c r="N9459" s="6" t="str">
        <f>VLOOKUP(B9459,Master!$A$2:$C$11,3,FALSE)</f>
        <v>USD</v>
      </c>
      <c r="O9459" s="6" t="str">
        <f>VLOOKUP(B9459,Master!$A$2:$C$11,2,FALSE)</f>
        <v>America</v>
      </c>
      <c r="Q9459" s="39" t="str">
        <f>VLOOKUP(D9459,GL_Master!$A$1:$D$80,2,FALSE)</f>
        <v>PL</v>
      </c>
      <c r="R9459" s="39" t="str">
        <f>VLOOKUP(D9459,GL_Master!$A$1:$D$80,3,FALSE)</f>
        <v>Salary wages &amp; benefits</v>
      </c>
      <c r="S9459" s="39" t="str">
        <f>VLOOKUP(D9459,GL_Master!$A$1:$D$80,4,FALSE)</f>
        <v>Employee benefits expense</v>
      </c>
    </row>
    <row r="9460" spans="1:19" x14ac:dyDescent="0.25">
      <c r="A9460" s="39" t="s">
        <v>262</v>
      </c>
      <c r="B9460" s="39" t="s">
        <v>235</v>
      </c>
      <c r="C9460" s="7">
        <v>44256</v>
      </c>
      <c r="D9460" s="39" t="s">
        <v>100</v>
      </c>
      <c r="E9460" s="39">
        <v>252</v>
      </c>
      <c r="F9460" s="82">
        <f t="shared" si="441"/>
        <v>0.252</v>
      </c>
      <c r="G9460" s="39">
        <f>VLOOKUP(N9460,Currecny_M!$A$1:$P$10,2,FALSE)</f>
        <v>75</v>
      </c>
      <c r="H9460" s="39">
        <f>MATCH(C9460,Currecny_M!$A$1:$P$1,0)</f>
        <v>13</v>
      </c>
      <c r="I9460" s="39">
        <f>VLOOKUP(N9460,Currecny_M!$A$1:$P$10,MATCH(Database!C9460,Currecny_M!$A$1:$P$1,0),FALSE)</f>
        <v>83.68</v>
      </c>
      <c r="J9460" s="82">
        <f t="shared" si="442"/>
        <v>21.08736</v>
      </c>
      <c r="K9460" s="39">
        <f>VLOOKUP('Cover page'!$B$6,Currecny_M!$A$1:$P$10,MATCH(Database!C9460,Currecny_M!$A$1:$P$1,0),FALSE)</f>
        <v>1</v>
      </c>
      <c r="L9460" s="82">
        <f t="shared" si="443"/>
        <v>21.08736</v>
      </c>
      <c r="M9460" s="82">
        <f>((E9460/$F$1)*VLOOKUP(N9460,Currecny_M!$A$1:$P$10,MATCH(Database!C9460,Currecny_M!$A$1:$P$1,0),FALSE))/VLOOKUP('Cover page'!$B$6,Currecny_M!$A$1:$P$10,MATCH(Database!C9460,Currecny_M!$A$1:$P$1,0),FALSE)</f>
        <v>21.08736</v>
      </c>
      <c r="N9460" s="6" t="str">
        <f>VLOOKUP(B9460,Master!$A$2:$C$11,3,FALSE)</f>
        <v>USD</v>
      </c>
      <c r="O9460" s="6" t="str">
        <f>VLOOKUP(B9460,Master!$A$2:$C$11,2,FALSE)</f>
        <v>America</v>
      </c>
      <c r="Q9460" s="39" t="str">
        <f>VLOOKUP(D9460,GL_Master!$A$1:$D$80,2,FALSE)</f>
        <v>PL</v>
      </c>
      <c r="R9460" s="39" t="str">
        <f>VLOOKUP(D9460,GL_Master!$A$1:$D$80,3,FALSE)</f>
        <v>Salary wages &amp; benefits</v>
      </c>
      <c r="S9460" s="39" t="str">
        <f>VLOOKUP(D9460,GL_Master!$A$1:$D$80,4,FALSE)</f>
        <v>Employee benefits expense</v>
      </c>
    </row>
    <row r="9461" spans="1:19" x14ac:dyDescent="0.25">
      <c r="A9461" s="39" t="s">
        <v>262</v>
      </c>
      <c r="B9461" s="39" t="s">
        <v>235</v>
      </c>
      <c r="C9461" s="7">
        <v>44256</v>
      </c>
      <c r="D9461" s="39" t="s">
        <v>30</v>
      </c>
      <c r="E9461" s="39">
        <v>75</v>
      </c>
      <c r="F9461" s="82">
        <f t="shared" si="441"/>
        <v>7.4999999999999997E-2</v>
      </c>
      <c r="G9461" s="39">
        <f>VLOOKUP(N9461,Currecny_M!$A$1:$P$10,2,FALSE)</f>
        <v>75</v>
      </c>
      <c r="H9461" s="39">
        <f>MATCH(C9461,Currecny_M!$A$1:$P$1,0)</f>
        <v>13</v>
      </c>
      <c r="I9461" s="39">
        <f>VLOOKUP(N9461,Currecny_M!$A$1:$P$10,MATCH(Database!C9461,Currecny_M!$A$1:$P$1,0),FALSE)</f>
        <v>83.68</v>
      </c>
      <c r="J9461" s="82">
        <f t="shared" si="442"/>
        <v>6.2760000000000007</v>
      </c>
      <c r="K9461" s="39">
        <f>VLOOKUP('Cover page'!$B$6,Currecny_M!$A$1:$P$10,MATCH(Database!C9461,Currecny_M!$A$1:$P$1,0),FALSE)</f>
        <v>1</v>
      </c>
      <c r="L9461" s="82">
        <f t="shared" si="443"/>
        <v>6.2760000000000007</v>
      </c>
      <c r="M9461" s="82">
        <f>((E9461/$F$1)*VLOOKUP(N9461,Currecny_M!$A$1:$P$10,MATCH(Database!C9461,Currecny_M!$A$1:$P$1,0),FALSE))/VLOOKUP('Cover page'!$B$6,Currecny_M!$A$1:$P$10,MATCH(Database!C9461,Currecny_M!$A$1:$P$1,0),FALSE)</f>
        <v>6.2760000000000007</v>
      </c>
      <c r="N9461" s="6" t="str">
        <f>VLOOKUP(B9461,Master!$A$2:$C$11,3,FALSE)</f>
        <v>USD</v>
      </c>
      <c r="O9461" s="6" t="str">
        <f>VLOOKUP(B9461,Master!$A$2:$C$11,2,FALSE)</f>
        <v>America</v>
      </c>
      <c r="Q9461" s="39" t="str">
        <f>VLOOKUP(D9461,GL_Master!$A$1:$D$80,2,FALSE)</f>
        <v>PL</v>
      </c>
      <c r="R9461" s="39" t="str">
        <f>VLOOKUP(D9461,GL_Master!$A$1:$D$80,3,FALSE)</f>
        <v>Travelling and conveyance</v>
      </c>
      <c r="S9461" s="39" t="str">
        <f>VLOOKUP(D9461,GL_Master!$A$1:$D$80,4,FALSE)</f>
        <v>Local conveyance</v>
      </c>
    </row>
    <row r="9462" spans="1:19" x14ac:dyDescent="0.25">
      <c r="A9462" s="39" t="s">
        <v>262</v>
      </c>
      <c r="B9462" s="39" t="s">
        <v>235</v>
      </c>
      <c r="C9462" s="7">
        <v>44256</v>
      </c>
      <c r="D9462" s="39" t="s">
        <v>31</v>
      </c>
      <c r="E9462" s="39">
        <v>36</v>
      </c>
      <c r="F9462" s="82">
        <f t="shared" si="441"/>
        <v>3.5999999999999997E-2</v>
      </c>
      <c r="G9462" s="39">
        <f>VLOOKUP(N9462,Currecny_M!$A$1:$P$10,2,FALSE)</f>
        <v>75</v>
      </c>
      <c r="H9462" s="39">
        <f>MATCH(C9462,Currecny_M!$A$1:$P$1,0)</f>
        <v>13</v>
      </c>
      <c r="I9462" s="39">
        <f>VLOOKUP(N9462,Currecny_M!$A$1:$P$10,MATCH(Database!C9462,Currecny_M!$A$1:$P$1,0),FALSE)</f>
        <v>83.68</v>
      </c>
      <c r="J9462" s="82">
        <f t="shared" si="442"/>
        <v>3.01248</v>
      </c>
      <c r="K9462" s="39">
        <f>VLOOKUP('Cover page'!$B$6,Currecny_M!$A$1:$P$10,MATCH(Database!C9462,Currecny_M!$A$1:$P$1,0),FALSE)</f>
        <v>1</v>
      </c>
      <c r="L9462" s="82">
        <f t="shared" si="443"/>
        <v>3.01248</v>
      </c>
      <c r="M9462" s="82">
        <f>((E9462/$F$1)*VLOOKUP(N9462,Currecny_M!$A$1:$P$10,MATCH(Database!C9462,Currecny_M!$A$1:$P$1,0),FALSE))/VLOOKUP('Cover page'!$B$6,Currecny_M!$A$1:$P$10,MATCH(Database!C9462,Currecny_M!$A$1:$P$1,0),FALSE)</f>
        <v>3.01248</v>
      </c>
      <c r="N9462" s="6" t="str">
        <f>VLOOKUP(B9462,Master!$A$2:$C$11,3,FALSE)</f>
        <v>USD</v>
      </c>
      <c r="O9462" s="6" t="str">
        <f>VLOOKUP(B9462,Master!$A$2:$C$11,2,FALSE)</f>
        <v>America</v>
      </c>
      <c r="Q9462" s="39" t="str">
        <f>VLOOKUP(D9462,GL_Master!$A$1:$D$80,2,FALSE)</f>
        <v>PL</v>
      </c>
      <c r="R9462" s="39" t="str">
        <f>VLOOKUP(D9462,GL_Master!$A$1:$D$80,3,FALSE)</f>
        <v>Office expenses</v>
      </c>
      <c r="S9462" s="39" t="str">
        <f>VLOOKUP(D9462,GL_Master!$A$1:$D$80,4,FALSE)</f>
        <v>Parking charges</v>
      </c>
    </row>
    <row r="9463" spans="1:19" x14ac:dyDescent="0.25">
      <c r="A9463" s="39" t="s">
        <v>262</v>
      </c>
      <c r="B9463" s="39" t="s">
        <v>235</v>
      </c>
      <c r="C9463" s="7">
        <v>44256</v>
      </c>
      <c r="D9463" s="39" t="s">
        <v>101</v>
      </c>
      <c r="E9463" s="39">
        <v>38</v>
      </c>
      <c r="F9463" s="82">
        <f t="shared" si="441"/>
        <v>3.7999999999999999E-2</v>
      </c>
      <c r="G9463" s="39">
        <f>VLOOKUP(N9463,Currecny_M!$A$1:$P$10,2,FALSE)</f>
        <v>75</v>
      </c>
      <c r="H9463" s="39">
        <f>MATCH(C9463,Currecny_M!$A$1:$P$1,0)</f>
        <v>13</v>
      </c>
      <c r="I9463" s="39">
        <f>VLOOKUP(N9463,Currecny_M!$A$1:$P$10,MATCH(Database!C9463,Currecny_M!$A$1:$P$1,0),FALSE)</f>
        <v>83.68</v>
      </c>
      <c r="J9463" s="82">
        <f t="shared" si="442"/>
        <v>3.17984</v>
      </c>
      <c r="K9463" s="39">
        <f>VLOOKUP('Cover page'!$B$6,Currecny_M!$A$1:$P$10,MATCH(Database!C9463,Currecny_M!$A$1:$P$1,0),FALSE)</f>
        <v>1</v>
      </c>
      <c r="L9463" s="82">
        <f t="shared" si="443"/>
        <v>3.17984</v>
      </c>
      <c r="M9463" s="82">
        <f>((E9463/$F$1)*VLOOKUP(N9463,Currecny_M!$A$1:$P$10,MATCH(Database!C9463,Currecny_M!$A$1:$P$1,0),FALSE))/VLOOKUP('Cover page'!$B$6,Currecny_M!$A$1:$P$10,MATCH(Database!C9463,Currecny_M!$A$1:$P$1,0),FALSE)</f>
        <v>3.17984</v>
      </c>
      <c r="N9463" s="6" t="str">
        <f>VLOOKUP(B9463,Master!$A$2:$C$11,3,FALSE)</f>
        <v>USD</v>
      </c>
      <c r="O9463" s="6" t="str">
        <f>VLOOKUP(B9463,Master!$A$2:$C$11,2,FALSE)</f>
        <v>America</v>
      </c>
      <c r="Q9463" s="39" t="str">
        <f>VLOOKUP(D9463,GL_Master!$A$1:$D$80,2,FALSE)</f>
        <v>PL</v>
      </c>
      <c r="R9463" s="39" t="str">
        <f>VLOOKUP(D9463,GL_Master!$A$1:$D$80,3,FALSE)</f>
        <v>COGS</v>
      </c>
      <c r="S9463" s="39" t="str">
        <f>VLOOKUP(D9463,GL_Master!$A$1:$D$80,4,FALSE)</f>
        <v>Purchase of other traded goods</v>
      </c>
    </row>
    <row r="9464" spans="1:19" x14ac:dyDescent="0.25">
      <c r="A9464" s="39" t="s">
        <v>262</v>
      </c>
      <c r="B9464" s="39" t="s">
        <v>235</v>
      </c>
      <c r="C9464" s="7">
        <v>44256</v>
      </c>
      <c r="D9464" s="39" t="s">
        <v>102</v>
      </c>
      <c r="E9464" s="39">
        <v>37</v>
      </c>
      <c r="F9464" s="82">
        <f t="shared" si="441"/>
        <v>3.6999999999999998E-2</v>
      </c>
      <c r="G9464" s="39">
        <f>VLOOKUP(N9464,Currecny_M!$A$1:$P$10,2,FALSE)</f>
        <v>75</v>
      </c>
      <c r="H9464" s="39">
        <f>MATCH(C9464,Currecny_M!$A$1:$P$1,0)</f>
        <v>13</v>
      </c>
      <c r="I9464" s="39">
        <f>VLOOKUP(N9464,Currecny_M!$A$1:$P$10,MATCH(Database!C9464,Currecny_M!$A$1:$P$1,0),FALSE)</f>
        <v>83.68</v>
      </c>
      <c r="J9464" s="82">
        <f t="shared" si="442"/>
        <v>3.0961600000000002</v>
      </c>
      <c r="K9464" s="39">
        <f>VLOOKUP('Cover page'!$B$6,Currecny_M!$A$1:$P$10,MATCH(Database!C9464,Currecny_M!$A$1:$P$1,0),FALSE)</f>
        <v>1</v>
      </c>
      <c r="L9464" s="82">
        <f t="shared" si="443"/>
        <v>3.0961600000000002</v>
      </c>
      <c r="M9464" s="82">
        <f>((E9464/$F$1)*VLOOKUP(N9464,Currecny_M!$A$1:$P$10,MATCH(Database!C9464,Currecny_M!$A$1:$P$1,0),FALSE))/VLOOKUP('Cover page'!$B$6,Currecny_M!$A$1:$P$10,MATCH(Database!C9464,Currecny_M!$A$1:$P$1,0),FALSE)</f>
        <v>3.0961600000000002</v>
      </c>
      <c r="N9464" s="6" t="str">
        <f>VLOOKUP(B9464,Master!$A$2:$C$11,3,FALSE)</f>
        <v>USD</v>
      </c>
      <c r="O9464" s="6" t="str">
        <f>VLOOKUP(B9464,Master!$A$2:$C$11,2,FALSE)</f>
        <v>America</v>
      </c>
      <c r="Q9464" s="39" t="str">
        <f>VLOOKUP(D9464,GL_Master!$A$1:$D$80,2,FALSE)</f>
        <v>PL</v>
      </c>
      <c r="R9464" s="39" t="str">
        <f>VLOOKUP(D9464,GL_Master!$A$1:$D$80,3,FALSE)</f>
        <v>Staff welfare expenses</v>
      </c>
      <c r="S9464" s="39" t="str">
        <f>VLOOKUP(D9464,GL_Master!$A$1:$D$80,4,FALSE)</f>
        <v>Diwali Expense</v>
      </c>
    </row>
    <row r="9465" spans="1:19" x14ac:dyDescent="0.25">
      <c r="A9465" s="39" t="s">
        <v>262</v>
      </c>
      <c r="B9465" s="39" t="s">
        <v>235</v>
      </c>
      <c r="C9465" s="7">
        <v>44256</v>
      </c>
      <c r="D9465" s="39" t="s">
        <v>20</v>
      </c>
      <c r="E9465" s="39">
        <v>70</v>
      </c>
      <c r="F9465" s="82">
        <f t="shared" si="441"/>
        <v>7.0000000000000007E-2</v>
      </c>
      <c r="G9465" s="39">
        <f>VLOOKUP(N9465,Currecny_M!$A$1:$P$10,2,FALSE)</f>
        <v>75</v>
      </c>
      <c r="H9465" s="39">
        <f>MATCH(C9465,Currecny_M!$A$1:$P$1,0)</f>
        <v>13</v>
      </c>
      <c r="I9465" s="39">
        <f>VLOOKUP(N9465,Currecny_M!$A$1:$P$10,MATCH(Database!C9465,Currecny_M!$A$1:$P$1,0),FALSE)</f>
        <v>83.68</v>
      </c>
      <c r="J9465" s="82">
        <f t="shared" si="442"/>
        <v>5.8576000000000015</v>
      </c>
      <c r="K9465" s="39">
        <f>VLOOKUP('Cover page'!$B$6,Currecny_M!$A$1:$P$10,MATCH(Database!C9465,Currecny_M!$A$1:$P$1,0),FALSE)</f>
        <v>1</v>
      </c>
      <c r="L9465" s="82">
        <f t="shared" si="443"/>
        <v>5.8576000000000015</v>
      </c>
      <c r="M9465" s="82">
        <f>((E9465/$F$1)*VLOOKUP(N9465,Currecny_M!$A$1:$P$10,MATCH(Database!C9465,Currecny_M!$A$1:$P$1,0),FALSE))/VLOOKUP('Cover page'!$B$6,Currecny_M!$A$1:$P$10,MATCH(Database!C9465,Currecny_M!$A$1:$P$1,0),FALSE)</f>
        <v>5.8576000000000015</v>
      </c>
      <c r="N9465" s="6" t="str">
        <f>VLOOKUP(B9465,Master!$A$2:$C$11,3,FALSE)</f>
        <v>USD</v>
      </c>
      <c r="O9465" s="6" t="str">
        <f>VLOOKUP(B9465,Master!$A$2:$C$11,2,FALSE)</f>
        <v>America</v>
      </c>
      <c r="Q9465" s="39" t="str">
        <f>VLOOKUP(D9465,GL_Master!$A$1:$D$80,2,FALSE)</f>
        <v>PL</v>
      </c>
      <c r="R9465" s="39" t="str">
        <f>VLOOKUP(D9465,GL_Master!$A$1:$D$80,3,FALSE)</f>
        <v>Selling and Marketing expenses</v>
      </c>
      <c r="S9465" s="39" t="str">
        <f>VLOOKUP(D9465,GL_Master!$A$1:$D$80,4,FALSE)</f>
        <v>Business promotion</v>
      </c>
    </row>
    <row r="9466" spans="1:19" x14ac:dyDescent="0.25">
      <c r="A9466" s="39" t="s">
        <v>262</v>
      </c>
      <c r="B9466" s="39" t="s">
        <v>235</v>
      </c>
      <c r="C9466" s="7">
        <v>44256</v>
      </c>
      <c r="D9466" s="39" t="s">
        <v>29</v>
      </c>
      <c r="E9466" s="39">
        <v>72</v>
      </c>
      <c r="F9466" s="82">
        <f t="shared" si="441"/>
        <v>7.1999999999999995E-2</v>
      </c>
      <c r="G9466" s="39">
        <f>VLOOKUP(N9466,Currecny_M!$A$1:$P$10,2,FALSE)</f>
        <v>75</v>
      </c>
      <c r="H9466" s="39">
        <f>MATCH(C9466,Currecny_M!$A$1:$P$1,0)</f>
        <v>13</v>
      </c>
      <c r="I9466" s="39">
        <f>VLOOKUP(N9466,Currecny_M!$A$1:$P$10,MATCH(Database!C9466,Currecny_M!$A$1:$P$1,0),FALSE)</f>
        <v>83.68</v>
      </c>
      <c r="J9466" s="82">
        <f t="shared" si="442"/>
        <v>6.0249600000000001</v>
      </c>
      <c r="K9466" s="39">
        <f>VLOOKUP('Cover page'!$B$6,Currecny_M!$A$1:$P$10,MATCH(Database!C9466,Currecny_M!$A$1:$P$1,0),FALSE)</f>
        <v>1</v>
      </c>
      <c r="L9466" s="82">
        <f t="shared" si="443"/>
        <v>6.0249600000000001</v>
      </c>
      <c r="M9466" s="82">
        <f>((E9466/$F$1)*VLOOKUP(N9466,Currecny_M!$A$1:$P$10,MATCH(Database!C9466,Currecny_M!$A$1:$P$1,0),FALSE))/VLOOKUP('Cover page'!$B$6,Currecny_M!$A$1:$P$10,MATCH(Database!C9466,Currecny_M!$A$1:$P$1,0),FALSE)</f>
        <v>6.0249600000000001</v>
      </c>
      <c r="N9466" s="6" t="str">
        <f>VLOOKUP(B9466,Master!$A$2:$C$11,3,FALSE)</f>
        <v>USD</v>
      </c>
      <c r="O9466" s="6" t="str">
        <f>VLOOKUP(B9466,Master!$A$2:$C$11,2,FALSE)</f>
        <v>America</v>
      </c>
      <c r="Q9466" s="39" t="str">
        <f>VLOOKUP(D9466,GL_Master!$A$1:$D$80,2,FALSE)</f>
        <v>PL</v>
      </c>
      <c r="R9466" s="39" t="str">
        <f>VLOOKUP(D9466,GL_Master!$A$1:$D$80,3,FALSE)</f>
        <v>Communication &amp; internet exp</v>
      </c>
      <c r="S9466" s="39" t="str">
        <f>VLOOKUP(D9466,GL_Master!$A$1:$D$80,4,FALSE)</f>
        <v>Communication cost</v>
      </c>
    </row>
    <row r="9467" spans="1:19" x14ac:dyDescent="0.25">
      <c r="A9467" s="39" t="s">
        <v>262</v>
      </c>
      <c r="B9467" s="39" t="s">
        <v>235</v>
      </c>
      <c r="C9467" s="7">
        <v>44256</v>
      </c>
      <c r="D9467" s="39" t="s">
        <v>41</v>
      </c>
      <c r="E9467" s="39">
        <v>37</v>
      </c>
      <c r="F9467" s="82">
        <f t="shared" si="441"/>
        <v>3.6999999999999998E-2</v>
      </c>
      <c r="G9467" s="39">
        <f>VLOOKUP(N9467,Currecny_M!$A$1:$P$10,2,FALSE)</f>
        <v>75</v>
      </c>
      <c r="H9467" s="39">
        <f>MATCH(C9467,Currecny_M!$A$1:$P$1,0)</f>
        <v>13</v>
      </c>
      <c r="I9467" s="39">
        <f>VLOOKUP(N9467,Currecny_M!$A$1:$P$10,MATCH(Database!C9467,Currecny_M!$A$1:$P$1,0),FALSE)</f>
        <v>83.68</v>
      </c>
      <c r="J9467" s="82">
        <f t="shared" si="442"/>
        <v>3.0961600000000002</v>
      </c>
      <c r="K9467" s="39">
        <f>VLOOKUP('Cover page'!$B$6,Currecny_M!$A$1:$P$10,MATCH(Database!C9467,Currecny_M!$A$1:$P$1,0),FALSE)</f>
        <v>1</v>
      </c>
      <c r="L9467" s="82">
        <f t="shared" si="443"/>
        <v>3.0961600000000002</v>
      </c>
      <c r="M9467" s="82">
        <f>((E9467/$F$1)*VLOOKUP(N9467,Currecny_M!$A$1:$P$10,MATCH(Database!C9467,Currecny_M!$A$1:$P$1,0),FALSE))/VLOOKUP('Cover page'!$B$6,Currecny_M!$A$1:$P$10,MATCH(Database!C9467,Currecny_M!$A$1:$P$1,0),FALSE)</f>
        <v>3.0961600000000002</v>
      </c>
      <c r="N9467" s="6" t="str">
        <f>VLOOKUP(B9467,Master!$A$2:$C$11,3,FALSE)</f>
        <v>USD</v>
      </c>
      <c r="O9467" s="6" t="str">
        <f>VLOOKUP(B9467,Master!$A$2:$C$11,2,FALSE)</f>
        <v>America</v>
      </c>
      <c r="Q9467" s="39" t="str">
        <f>VLOOKUP(D9467,GL_Master!$A$1:$D$80,2,FALSE)</f>
        <v>PL</v>
      </c>
      <c r="R9467" s="39" t="str">
        <f>VLOOKUP(D9467,GL_Master!$A$1:$D$80,3,FALSE)</f>
        <v>Communication &amp; internet exp</v>
      </c>
      <c r="S9467" s="39" t="str">
        <f>VLOOKUP(D9467,GL_Master!$A$1:$D$80,4,FALSE)</f>
        <v>Communication cost</v>
      </c>
    </row>
    <row r="9468" spans="1:19" x14ac:dyDescent="0.25">
      <c r="A9468" s="39" t="s">
        <v>262</v>
      </c>
      <c r="B9468" s="39" t="s">
        <v>235</v>
      </c>
      <c r="C9468" s="7">
        <v>44256</v>
      </c>
      <c r="D9468" s="39" t="s">
        <v>103</v>
      </c>
      <c r="E9468" s="39">
        <v>73</v>
      </c>
      <c r="F9468" s="82">
        <f t="shared" si="441"/>
        <v>7.2999999999999995E-2</v>
      </c>
      <c r="G9468" s="39">
        <f>VLOOKUP(N9468,Currecny_M!$A$1:$P$10,2,FALSE)</f>
        <v>75</v>
      </c>
      <c r="H9468" s="39">
        <f>MATCH(C9468,Currecny_M!$A$1:$P$1,0)</f>
        <v>13</v>
      </c>
      <c r="I9468" s="39">
        <f>VLOOKUP(N9468,Currecny_M!$A$1:$P$10,MATCH(Database!C9468,Currecny_M!$A$1:$P$1,0),FALSE)</f>
        <v>83.68</v>
      </c>
      <c r="J9468" s="82">
        <f t="shared" si="442"/>
        <v>6.1086400000000003</v>
      </c>
      <c r="K9468" s="39">
        <f>VLOOKUP('Cover page'!$B$6,Currecny_M!$A$1:$P$10,MATCH(Database!C9468,Currecny_M!$A$1:$P$1,0),FALSE)</f>
        <v>1</v>
      </c>
      <c r="L9468" s="82">
        <f t="shared" si="443"/>
        <v>6.1086400000000003</v>
      </c>
      <c r="M9468" s="82">
        <f>((E9468/$F$1)*VLOOKUP(N9468,Currecny_M!$A$1:$P$10,MATCH(Database!C9468,Currecny_M!$A$1:$P$1,0),FALSE))/VLOOKUP('Cover page'!$B$6,Currecny_M!$A$1:$P$10,MATCH(Database!C9468,Currecny_M!$A$1:$P$1,0),FALSE)</f>
        <v>6.1086400000000003</v>
      </c>
      <c r="N9468" s="6" t="str">
        <f>VLOOKUP(B9468,Master!$A$2:$C$11,3,FALSE)</f>
        <v>USD</v>
      </c>
      <c r="O9468" s="6" t="str">
        <f>VLOOKUP(B9468,Master!$A$2:$C$11,2,FALSE)</f>
        <v>America</v>
      </c>
      <c r="Q9468" s="39" t="str">
        <f>VLOOKUP(D9468,GL_Master!$A$1:$D$80,2,FALSE)</f>
        <v>PL</v>
      </c>
      <c r="R9468" s="39" t="str">
        <f>VLOOKUP(D9468,GL_Master!$A$1:$D$80,3,FALSE)</f>
        <v>Communication &amp; internet exp</v>
      </c>
      <c r="S9468" s="39" t="str">
        <f>VLOOKUP(D9468,GL_Master!$A$1:$D$80,4,FALSE)</f>
        <v>Communication cost</v>
      </c>
    </row>
    <row r="9469" spans="1:19" x14ac:dyDescent="0.25">
      <c r="A9469" s="39" t="s">
        <v>262</v>
      </c>
      <c r="B9469" s="39" t="s">
        <v>235</v>
      </c>
      <c r="C9469" s="7">
        <v>44256</v>
      </c>
      <c r="D9469" s="39" t="s">
        <v>104</v>
      </c>
      <c r="E9469" s="39">
        <v>109</v>
      </c>
      <c r="F9469" s="82">
        <f t="shared" si="441"/>
        <v>0.109</v>
      </c>
      <c r="G9469" s="39">
        <f>VLOOKUP(N9469,Currecny_M!$A$1:$P$10,2,FALSE)</f>
        <v>75</v>
      </c>
      <c r="H9469" s="39">
        <f>MATCH(C9469,Currecny_M!$A$1:$P$1,0)</f>
        <v>13</v>
      </c>
      <c r="I9469" s="39">
        <f>VLOOKUP(N9469,Currecny_M!$A$1:$P$10,MATCH(Database!C9469,Currecny_M!$A$1:$P$1,0),FALSE)</f>
        <v>83.68</v>
      </c>
      <c r="J9469" s="82">
        <f t="shared" si="442"/>
        <v>9.1211200000000012</v>
      </c>
      <c r="K9469" s="39">
        <f>VLOOKUP('Cover page'!$B$6,Currecny_M!$A$1:$P$10,MATCH(Database!C9469,Currecny_M!$A$1:$P$1,0),FALSE)</f>
        <v>1</v>
      </c>
      <c r="L9469" s="82">
        <f t="shared" si="443"/>
        <v>9.1211200000000012</v>
      </c>
      <c r="M9469" s="82">
        <f>((E9469/$F$1)*VLOOKUP(N9469,Currecny_M!$A$1:$P$10,MATCH(Database!C9469,Currecny_M!$A$1:$P$1,0),FALSE))/VLOOKUP('Cover page'!$B$6,Currecny_M!$A$1:$P$10,MATCH(Database!C9469,Currecny_M!$A$1:$P$1,0),FALSE)</f>
        <v>9.1211200000000012</v>
      </c>
      <c r="N9469" s="6" t="str">
        <f>VLOOKUP(B9469,Master!$A$2:$C$11,3,FALSE)</f>
        <v>USD</v>
      </c>
      <c r="O9469" s="6" t="str">
        <f>VLOOKUP(B9469,Master!$A$2:$C$11,2,FALSE)</f>
        <v>America</v>
      </c>
      <c r="Q9469" s="39" t="str">
        <f>VLOOKUP(D9469,GL_Master!$A$1:$D$80,2,FALSE)</f>
        <v>PL</v>
      </c>
      <c r="R9469" s="39" t="str">
        <f>VLOOKUP(D9469,GL_Master!$A$1:$D$80,3,FALSE)</f>
        <v>Legal &amp; Professional expenses</v>
      </c>
      <c r="S9469" s="39" t="str">
        <f>VLOOKUP(D9469,GL_Master!$A$1:$D$80,4,FALSE)</f>
        <v>Professional Fees - Others</v>
      </c>
    </row>
    <row r="9470" spans="1:19" x14ac:dyDescent="0.25">
      <c r="A9470" s="39" t="s">
        <v>262</v>
      </c>
      <c r="B9470" s="39" t="s">
        <v>235</v>
      </c>
      <c r="C9470" s="7">
        <v>44256</v>
      </c>
      <c r="D9470" s="39" t="s">
        <v>105</v>
      </c>
      <c r="E9470" s="39">
        <v>75</v>
      </c>
      <c r="F9470" s="82">
        <f t="shared" si="441"/>
        <v>7.4999999999999997E-2</v>
      </c>
      <c r="G9470" s="39">
        <f>VLOOKUP(N9470,Currecny_M!$A$1:$P$10,2,FALSE)</f>
        <v>75</v>
      </c>
      <c r="H9470" s="39">
        <f>MATCH(C9470,Currecny_M!$A$1:$P$1,0)</f>
        <v>13</v>
      </c>
      <c r="I9470" s="39">
        <f>VLOOKUP(N9470,Currecny_M!$A$1:$P$10,MATCH(Database!C9470,Currecny_M!$A$1:$P$1,0),FALSE)</f>
        <v>83.68</v>
      </c>
      <c r="J9470" s="82">
        <f t="shared" si="442"/>
        <v>6.2760000000000007</v>
      </c>
      <c r="K9470" s="39">
        <f>VLOOKUP('Cover page'!$B$6,Currecny_M!$A$1:$P$10,MATCH(Database!C9470,Currecny_M!$A$1:$P$1,0),FALSE)</f>
        <v>1</v>
      </c>
      <c r="L9470" s="82">
        <f t="shared" si="443"/>
        <v>6.2760000000000007</v>
      </c>
      <c r="M9470" s="82">
        <f>((E9470/$F$1)*VLOOKUP(N9470,Currecny_M!$A$1:$P$10,MATCH(Database!C9470,Currecny_M!$A$1:$P$1,0),FALSE))/VLOOKUP('Cover page'!$B$6,Currecny_M!$A$1:$P$10,MATCH(Database!C9470,Currecny_M!$A$1:$P$1,0),FALSE)</f>
        <v>6.2760000000000007</v>
      </c>
      <c r="N9470" s="6" t="str">
        <f>VLOOKUP(B9470,Master!$A$2:$C$11,3,FALSE)</f>
        <v>USD</v>
      </c>
      <c r="O9470" s="6" t="str">
        <f>VLOOKUP(B9470,Master!$A$2:$C$11,2,FALSE)</f>
        <v>America</v>
      </c>
      <c r="Q9470" s="39" t="str">
        <f>VLOOKUP(D9470,GL_Master!$A$1:$D$80,2,FALSE)</f>
        <v>PL</v>
      </c>
      <c r="R9470" s="39" t="str">
        <f>VLOOKUP(D9470,GL_Master!$A$1:$D$80,3,FALSE)</f>
        <v>Travelling and conveyance</v>
      </c>
      <c r="S9470" s="39" t="str">
        <f>VLOOKUP(D9470,GL_Master!$A$1:$D$80,4,FALSE)</f>
        <v>Car hiring and rental services</v>
      </c>
    </row>
    <row r="9471" spans="1:19" x14ac:dyDescent="0.25">
      <c r="A9471" s="39" t="s">
        <v>262</v>
      </c>
      <c r="B9471" s="39" t="s">
        <v>235</v>
      </c>
      <c r="C9471" s="7">
        <v>44256</v>
      </c>
      <c r="D9471" s="39" t="s">
        <v>106</v>
      </c>
      <c r="E9471" s="39">
        <v>38</v>
      </c>
      <c r="F9471" s="82">
        <f t="shared" si="441"/>
        <v>3.7999999999999999E-2</v>
      </c>
      <c r="G9471" s="39">
        <f>VLOOKUP(N9471,Currecny_M!$A$1:$P$10,2,FALSE)</f>
        <v>75</v>
      </c>
      <c r="H9471" s="39">
        <f>MATCH(C9471,Currecny_M!$A$1:$P$1,0)</f>
        <v>13</v>
      </c>
      <c r="I9471" s="39">
        <f>VLOOKUP(N9471,Currecny_M!$A$1:$P$10,MATCH(Database!C9471,Currecny_M!$A$1:$P$1,0),FALSE)</f>
        <v>83.68</v>
      </c>
      <c r="J9471" s="82">
        <f t="shared" si="442"/>
        <v>3.17984</v>
      </c>
      <c r="K9471" s="39">
        <f>VLOOKUP('Cover page'!$B$6,Currecny_M!$A$1:$P$10,MATCH(Database!C9471,Currecny_M!$A$1:$P$1,0),FALSE)</f>
        <v>1</v>
      </c>
      <c r="L9471" s="82">
        <f t="shared" si="443"/>
        <v>3.17984</v>
      </c>
      <c r="M9471" s="82">
        <f>((E9471/$F$1)*VLOOKUP(N9471,Currecny_M!$A$1:$P$10,MATCH(Database!C9471,Currecny_M!$A$1:$P$1,0),FALSE))/VLOOKUP('Cover page'!$B$6,Currecny_M!$A$1:$P$10,MATCH(Database!C9471,Currecny_M!$A$1:$P$1,0),FALSE)</f>
        <v>3.17984</v>
      </c>
      <c r="N9471" s="6" t="str">
        <f>VLOOKUP(B9471,Master!$A$2:$C$11,3,FALSE)</f>
        <v>USD</v>
      </c>
      <c r="O9471" s="6" t="str">
        <f>VLOOKUP(B9471,Master!$A$2:$C$11,2,FALSE)</f>
        <v>America</v>
      </c>
      <c r="Q9471" s="39" t="str">
        <f>VLOOKUP(D9471,GL_Master!$A$1:$D$80,2,FALSE)</f>
        <v>PL</v>
      </c>
      <c r="R9471" s="39" t="str">
        <f>VLOOKUP(D9471,GL_Master!$A$1:$D$80,3,FALSE)</f>
        <v>Communication &amp; internet exp</v>
      </c>
      <c r="S9471" s="39" t="str">
        <f>VLOOKUP(D9471,GL_Master!$A$1:$D$80,4,FALSE)</f>
        <v>Printing &amp; Stationary</v>
      </c>
    </row>
    <row r="9472" spans="1:19" x14ac:dyDescent="0.25">
      <c r="A9472" s="39" t="s">
        <v>262</v>
      </c>
      <c r="B9472" s="39" t="s">
        <v>235</v>
      </c>
      <c r="C9472" s="7">
        <v>44256</v>
      </c>
      <c r="D9472" s="39" t="s">
        <v>32</v>
      </c>
      <c r="E9472" s="39">
        <v>36</v>
      </c>
      <c r="F9472" s="82">
        <f t="shared" si="441"/>
        <v>3.5999999999999997E-2</v>
      </c>
      <c r="G9472" s="39">
        <f>VLOOKUP(N9472,Currecny_M!$A$1:$P$10,2,FALSE)</f>
        <v>75</v>
      </c>
      <c r="H9472" s="39">
        <f>MATCH(C9472,Currecny_M!$A$1:$P$1,0)</f>
        <v>13</v>
      </c>
      <c r="I9472" s="39">
        <f>VLOOKUP(N9472,Currecny_M!$A$1:$P$10,MATCH(Database!C9472,Currecny_M!$A$1:$P$1,0),FALSE)</f>
        <v>83.68</v>
      </c>
      <c r="J9472" s="82">
        <f t="shared" si="442"/>
        <v>3.01248</v>
      </c>
      <c r="K9472" s="39">
        <f>VLOOKUP('Cover page'!$B$6,Currecny_M!$A$1:$P$10,MATCH(Database!C9472,Currecny_M!$A$1:$P$1,0),FALSE)</f>
        <v>1</v>
      </c>
      <c r="L9472" s="82">
        <f t="shared" si="443"/>
        <v>3.01248</v>
      </c>
      <c r="M9472" s="82">
        <f>((E9472/$F$1)*VLOOKUP(N9472,Currecny_M!$A$1:$P$10,MATCH(Database!C9472,Currecny_M!$A$1:$P$1,0),FALSE))/VLOOKUP('Cover page'!$B$6,Currecny_M!$A$1:$P$10,MATCH(Database!C9472,Currecny_M!$A$1:$P$1,0),FALSE)</f>
        <v>3.01248</v>
      </c>
      <c r="N9472" s="6" t="str">
        <f>VLOOKUP(B9472,Master!$A$2:$C$11,3,FALSE)</f>
        <v>USD</v>
      </c>
      <c r="O9472" s="6" t="str">
        <f>VLOOKUP(B9472,Master!$A$2:$C$11,2,FALSE)</f>
        <v>America</v>
      </c>
      <c r="Q9472" s="39" t="str">
        <f>VLOOKUP(D9472,GL_Master!$A$1:$D$80,2,FALSE)</f>
        <v>PL</v>
      </c>
      <c r="R9472" s="39" t="str">
        <f>VLOOKUP(D9472,GL_Master!$A$1:$D$80,3,FALSE)</f>
        <v>Communication &amp; internet exp</v>
      </c>
      <c r="S9472" s="39" t="str">
        <f>VLOOKUP(D9472,GL_Master!$A$1:$D$80,4,FALSE)</f>
        <v>Printing &amp; Stationary</v>
      </c>
    </row>
    <row r="9473" spans="1:19" x14ac:dyDescent="0.25">
      <c r="A9473" s="39" t="s">
        <v>262</v>
      </c>
      <c r="B9473" s="39" t="s">
        <v>235</v>
      </c>
      <c r="C9473" s="7">
        <v>44256</v>
      </c>
      <c r="D9473" s="39" t="s">
        <v>35</v>
      </c>
      <c r="E9473" s="39">
        <v>108</v>
      </c>
      <c r="F9473" s="82">
        <f t="shared" si="441"/>
        <v>0.108</v>
      </c>
      <c r="G9473" s="39">
        <f>VLOOKUP(N9473,Currecny_M!$A$1:$P$10,2,FALSE)</f>
        <v>75</v>
      </c>
      <c r="H9473" s="39">
        <f>MATCH(C9473,Currecny_M!$A$1:$P$1,0)</f>
        <v>13</v>
      </c>
      <c r="I9473" s="39">
        <f>VLOOKUP(N9473,Currecny_M!$A$1:$P$10,MATCH(Database!C9473,Currecny_M!$A$1:$P$1,0),FALSE)</f>
        <v>83.68</v>
      </c>
      <c r="J9473" s="82">
        <f t="shared" si="442"/>
        <v>9.0374400000000001</v>
      </c>
      <c r="K9473" s="39">
        <f>VLOOKUP('Cover page'!$B$6,Currecny_M!$A$1:$P$10,MATCH(Database!C9473,Currecny_M!$A$1:$P$1,0),FALSE)</f>
        <v>1</v>
      </c>
      <c r="L9473" s="82">
        <f t="shared" si="443"/>
        <v>9.0374400000000001</v>
      </c>
      <c r="M9473" s="82">
        <f>((E9473/$F$1)*VLOOKUP(N9473,Currecny_M!$A$1:$P$10,MATCH(Database!C9473,Currecny_M!$A$1:$P$1,0),FALSE))/VLOOKUP('Cover page'!$B$6,Currecny_M!$A$1:$P$10,MATCH(Database!C9473,Currecny_M!$A$1:$P$1,0),FALSE)</f>
        <v>9.0374400000000001</v>
      </c>
      <c r="N9473" s="6" t="str">
        <f>VLOOKUP(B9473,Master!$A$2:$C$11,3,FALSE)</f>
        <v>USD</v>
      </c>
      <c r="O9473" s="6" t="str">
        <f>VLOOKUP(B9473,Master!$A$2:$C$11,2,FALSE)</f>
        <v>America</v>
      </c>
      <c r="Q9473" s="39" t="str">
        <f>VLOOKUP(D9473,GL_Master!$A$1:$D$80,2,FALSE)</f>
        <v>PL</v>
      </c>
      <c r="R9473" s="39" t="str">
        <f>VLOOKUP(D9473,GL_Master!$A$1:$D$80,3,FALSE)</f>
        <v>Security Expenses</v>
      </c>
      <c r="S9473" s="39" t="str">
        <f>VLOOKUP(D9473,GL_Master!$A$1:$D$80,4,FALSE)</f>
        <v>Security Expenses others</v>
      </c>
    </row>
    <row r="9474" spans="1:19" x14ac:dyDescent="0.25">
      <c r="A9474" s="39" t="s">
        <v>262</v>
      </c>
      <c r="B9474" s="39" t="s">
        <v>235</v>
      </c>
      <c r="C9474" s="7">
        <v>44256</v>
      </c>
      <c r="D9474" s="39" t="s">
        <v>38</v>
      </c>
      <c r="E9474" s="39">
        <v>36</v>
      </c>
      <c r="F9474" s="82">
        <f t="shared" si="441"/>
        <v>3.5999999999999997E-2</v>
      </c>
      <c r="G9474" s="39">
        <f>VLOOKUP(N9474,Currecny_M!$A$1:$P$10,2,FALSE)</f>
        <v>75</v>
      </c>
      <c r="H9474" s="39">
        <f>MATCH(C9474,Currecny_M!$A$1:$P$1,0)</f>
        <v>13</v>
      </c>
      <c r="I9474" s="39">
        <f>VLOOKUP(N9474,Currecny_M!$A$1:$P$10,MATCH(Database!C9474,Currecny_M!$A$1:$P$1,0),FALSE)</f>
        <v>83.68</v>
      </c>
      <c r="J9474" s="82">
        <f t="shared" si="442"/>
        <v>3.01248</v>
      </c>
      <c r="K9474" s="39">
        <f>VLOOKUP('Cover page'!$B$6,Currecny_M!$A$1:$P$10,MATCH(Database!C9474,Currecny_M!$A$1:$P$1,0),FALSE)</f>
        <v>1</v>
      </c>
      <c r="L9474" s="82">
        <f t="shared" si="443"/>
        <v>3.01248</v>
      </c>
      <c r="M9474" s="82">
        <f>((E9474/$F$1)*VLOOKUP(N9474,Currecny_M!$A$1:$P$10,MATCH(Database!C9474,Currecny_M!$A$1:$P$1,0),FALSE))/VLOOKUP('Cover page'!$B$6,Currecny_M!$A$1:$P$10,MATCH(Database!C9474,Currecny_M!$A$1:$P$1,0),FALSE)</f>
        <v>3.01248</v>
      </c>
      <c r="N9474" s="6" t="str">
        <f>VLOOKUP(B9474,Master!$A$2:$C$11,3,FALSE)</f>
        <v>USD</v>
      </c>
      <c r="O9474" s="6" t="str">
        <f>VLOOKUP(B9474,Master!$A$2:$C$11,2,FALSE)</f>
        <v>America</v>
      </c>
      <c r="Q9474" s="39" t="str">
        <f>VLOOKUP(D9474,GL_Master!$A$1:$D$80,2,FALSE)</f>
        <v>PL</v>
      </c>
      <c r="R9474" s="39" t="str">
        <f>VLOOKUP(D9474,GL_Master!$A$1:$D$80,3,FALSE)</f>
        <v>House Keeping Expenses</v>
      </c>
      <c r="S9474" s="39" t="str">
        <f>VLOOKUP(D9474,GL_Master!$A$1:$D$80,4,FALSE)</f>
        <v>House Keeping Expenses</v>
      </c>
    </row>
    <row r="9475" spans="1:19" x14ac:dyDescent="0.25">
      <c r="A9475" s="39" t="s">
        <v>262</v>
      </c>
      <c r="B9475" s="39" t="s">
        <v>235</v>
      </c>
      <c r="C9475" s="7">
        <v>44256</v>
      </c>
      <c r="D9475" s="39" t="s">
        <v>107</v>
      </c>
      <c r="E9475" s="39">
        <v>36</v>
      </c>
      <c r="F9475" s="82">
        <f t="shared" si="441"/>
        <v>3.5999999999999997E-2</v>
      </c>
      <c r="G9475" s="39">
        <f>VLOOKUP(N9475,Currecny_M!$A$1:$P$10,2,FALSE)</f>
        <v>75</v>
      </c>
      <c r="H9475" s="39">
        <f>MATCH(C9475,Currecny_M!$A$1:$P$1,0)</f>
        <v>13</v>
      </c>
      <c r="I9475" s="39">
        <f>VLOOKUP(N9475,Currecny_M!$A$1:$P$10,MATCH(Database!C9475,Currecny_M!$A$1:$P$1,0),FALSE)</f>
        <v>83.68</v>
      </c>
      <c r="J9475" s="82">
        <f t="shared" si="442"/>
        <v>3.01248</v>
      </c>
      <c r="K9475" s="39">
        <f>VLOOKUP('Cover page'!$B$6,Currecny_M!$A$1:$P$10,MATCH(Database!C9475,Currecny_M!$A$1:$P$1,0),FALSE)</f>
        <v>1</v>
      </c>
      <c r="L9475" s="82">
        <f t="shared" si="443"/>
        <v>3.01248</v>
      </c>
      <c r="M9475" s="82">
        <f>((E9475/$F$1)*VLOOKUP(N9475,Currecny_M!$A$1:$P$10,MATCH(Database!C9475,Currecny_M!$A$1:$P$1,0),FALSE))/VLOOKUP('Cover page'!$B$6,Currecny_M!$A$1:$P$10,MATCH(Database!C9475,Currecny_M!$A$1:$P$1,0),FALSE)</f>
        <v>3.01248</v>
      </c>
      <c r="N9475" s="6" t="str">
        <f>VLOOKUP(B9475,Master!$A$2:$C$11,3,FALSE)</f>
        <v>USD</v>
      </c>
      <c r="O9475" s="6" t="str">
        <f>VLOOKUP(B9475,Master!$A$2:$C$11,2,FALSE)</f>
        <v>America</v>
      </c>
      <c r="Q9475" s="39" t="str">
        <f>VLOOKUP(D9475,GL_Master!$A$1:$D$80,2,FALSE)</f>
        <v>PL</v>
      </c>
      <c r="R9475" s="39" t="str">
        <f>VLOOKUP(D9475,GL_Master!$A$1:$D$80,3,FALSE)</f>
        <v>Misc. expenses</v>
      </c>
      <c r="S9475" s="39" t="str">
        <f>VLOOKUP(D9475,GL_Master!$A$1:$D$80,4,FALSE)</f>
        <v>Repair &amp; Maintenance</v>
      </c>
    </row>
    <row r="9476" spans="1:19" x14ac:dyDescent="0.25">
      <c r="A9476" s="39" t="s">
        <v>262</v>
      </c>
      <c r="B9476" s="39" t="s">
        <v>235</v>
      </c>
      <c r="C9476" s="7">
        <v>44256</v>
      </c>
      <c r="D9476" s="39" t="s">
        <v>108</v>
      </c>
      <c r="E9476" s="39">
        <v>37</v>
      </c>
      <c r="F9476" s="82">
        <f t="shared" ref="F9476:F9482" si="444">E9476/$F$1</f>
        <v>3.6999999999999998E-2</v>
      </c>
      <c r="G9476" s="39">
        <f>VLOOKUP(N9476,Currecny_M!$A$1:$P$10,2,FALSE)</f>
        <v>75</v>
      </c>
      <c r="H9476" s="39">
        <f>MATCH(C9476,Currecny_M!$A$1:$P$1,0)</f>
        <v>13</v>
      </c>
      <c r="I9476" s="39">
        <f>VLOOKUP(N9476,Currecny_M!$A$1:$P$10,MATCH(Database!C9476,Currecny_M!$A$1:$P$1,0),FALSE)</f>
        <v>83.68</v>
      </c>
      <c r="J9476" s="82">
        <f t="shared" ref="J9476:J9482" si="445">F9476*I9476</f>
        <v>3.0961600000000002</v>
      </c>
      <c r="K9476" s="39">
        <f>VLOOKUP('Cover page'!$B$6,Currecny_M!$A$1:$P$10,MATCH(Database!C9476,Currecny_M!$A$1:$P$1,0),FALSE)</f>
        <v>1</v>
      </c>
      <c r="L9476" s="82">
        <f t="shared" ref="L9476:L9482" si="446">J9476/K9476</f>
        <v>3.0961600000000002</v>
      </c>
      <c r="M9476" s="82">
        <f>((E9476/$F$1)*VLOOKUP(N9476,Currecny_M!$A$1:$P$10,MATCH(Database!C9476,Currecny_M!$A$1:$P$1,0),FALSE))/VLOOKUP('Cover page'!$B$6,Currecny_M!$A$1:$P$10,MATCH(Database!C9476,Currecny_M!$A$1:$P$1,0),FALSE)</f>
        <v>3.0961600000000002</v>
      </c>
      <c r="N9476" s="6" t="str">
        <f>VLOOKUP(B9476,Master!$A$2:$C$11,3,FALSE)</f>
        <v>USD</v>
      </c>
      <c r="O9476" s="6" t="str">
        <f>VLOOKUP(B9476,Master!$A$2:$C$11,2,FALSE)</f>
        <v>America</v>
      </c>
      <c r="Q9476" s="39" t="str">
        <f>VLOOKUP(D9476,GL_Master!$A$1:$D$80,2,FALSE)</f>
        <v>PL</v>
      </c>
      <c r="R9476" s="39" t="str">
        <f>VLOOKUP(D9476,GL_Master!$A$1:$D$80,3,FALSE)</f>
        <v>Misc. expenses</v>
      </c>
      <c r="S9476" s="39" t="str">
        <f>VLOOKUP(D9476,GL_Master!$A$1:$D$80,4,FALSE)</f>
        <v>Repair &amp; Maintenance</v>
      </c>
    </row>
    <row r="9477" spans="1:19" x14ac:dyDescent="0.25">
      <c r="A9477" s="39" t="s">
        <v>262</v>
      </c>
      <c r="B9477" s="39" t="s">
        <v>235</v>
      </c>
      <c r="C9477" s="7">
        <v>44256</v>
      </c>
      <c r="D9477" s="39" t="s">
        <v>9</v>
      </c>
      <c r="E9477" s="39">
        <v>328</v>
      </c>
      <c r="F9477" s="82">
        <f t="shared" si="444"/>
        <v>0.32800000000000001</v>
      </c>
      <c r="G9477" s="39">
        <f>VLOOKUP(N9477,Currecny_M!$A$1:$P$10,2,FALSE)</f>
        <v>75</v>
      </c>
      <c r="H9477" s="39">
        <f>MATCH(C9477,Currecny_M!$A$1:$P$1,0)</f>
        <v>13</v>
      </c>
      <c r="I9477" s="39">
        <f>VLOOKUP(N9477,Currecny_M!$A$1:$P$10,MATCH(Database!C9477,Currecny_M!$A$1:$P$1,0),FALSE)</f>
        <v>83.68</v>
      </c>
      <c r="J9477" s="82">
        <f t="shared" si="445"/>
        <v>27.447040000000005</v>
      </c>
      <c r="K9477" s="39">
        <f>VLOOKUP('Cover page'!$B$6,Currecny_M!$A$1:$P$10,MATCH(Database!C9477,Currecny_M!$A$1:$P$1,0),FALSE)</f>
        <v>1</v>
      </c>
      <c r="L9477" s="82">
        <f t="shared" si="446"/>
        <v>27.447040000000005</v>
      </c>
      <c r="M9477" s="82">
        <f>((E9477/$F$1)*VLOOKUP(N9477,Currecny_M!$A$1:$P$10,MATCH(Database!C9477,Currecny_M!$A$1:$P$1,0),FALSE))/VLOOKUP('Cover page'!$B$6,Currecny_M!$A$1:$P$10,MATCH(Database!C9477,Currecny_M!$A$1:$P$1,0),FALSE)</f>
        <v>27.447040000000005</v>
      </c>
      <c r="N9477" s="6" t="str">
        <f>VLOOKUP(B9477,Master!$A$2:$C$11,3,FALSE)</f>
        <v>USD</v>
      </c>
      <c r="O9477" s="6" t="str">
        <f>VLOOKUP(B9477,Master!$A$2:$C$11,2,FALSE)</f>
        <v>America</v>
      </c>
      <c r="Q9477" s="39" t="str">
        <f>VLOOKUP(D9477,GL_Master!$A$1:$D$80,2,FALSE)</f>
        <v>PL</v>
      </c>
      <c r="R9477" s="39" t="str">
        <f>VLOOKUP(D9477,GL_Master!$A$1:$D$80,3,FALSE)</f>
        <v>Rent</v>
      </c>
      <c r="S9477" s="39" t="str">
        <f>VLOOKUP(D9477,GL_Master!$A$1:$D$80,4,FALSE)</f>
        <v>Office Rent</v>
      </c>
    </row>
    <row r="9478" spans="1:19" x14ac:dyDescent="0.25">
      <c r="A9478" s="39" t="s">
        <v>262</v>
      </c>
      <c r="B9478" s="39" t="s">
        <v>235</v>
      </c>
      <c r="C9478" s="7">
        <v>44256</v>
      </c>
      <c r="D9478" s="39" t="s">
        <v>109</v>
      </c>
      <c r="E9478" s="39">
        <v>-179</v>
      </c>
      <c r="F9478" s="82">
        <f t="shared" si="444"/>
        <v>-0.17899999999999999</v>
      </c>
      <c r="G9478" s="39">
        <f>VLOOKUP(N9478,Currecny_M!$A$1:$P$10,2,FALSE)</f>
        <v>75</v>
      </c>
      <c r="H9478" s="39">
        <f>MATCH(C9478,Currecny_M!$A$1:$P$1,0)</f>
        <v>13</v>
      </c>
      <c r="I9478" s="39">
        <f>VLOOKUP(N9478,Currecny_M!$A$1:$P$10,MATCH(Database!C9478,Currecny_M!$A$1:$P$1,0),FALSE)</f>
        <v>83.68</v>
      </c>
      <c r="J9478" s="82">
        <f t="shared" si="445"/>
        <v>-14.978720000000001</v>
      </c>
      <c r="K9478" s="39">
        <f>VLOOKUP('Cover page'!$B$6,Currecny_M!$A$1:$P$10,MATCH(Database!C9478,Currecny_M!$A$1:$P$1,0),FALSE)</f>
        <v>1</v>
      </c>
      <c r="L9478" s="82">
        <f t="shared" si="446"/>
        <v>-14.978720000000001</v>
      </c>
      <c r="M9478" s="82">
        <f>((E9478/$F$1)*VLOOKUP(N9478,Currecny_M!$A$1:$P$10,MATCH(Database!C9478,Currecny_M!$A$1:$P$1,0),FALSE))/VLOOKUP('Cover page'!$B$6,Currecny_M!$A$1:$P$10,MATCH(Database!C9478,Currecny_M!$A$1:$P$1,0),FALSE)</f>
        <v>-14.978720000000001</v>
      </c>
      <c r="N9478" s="6" t="str">
        <f>VLOOKUP(B9478,Master!$A$2:$C$11,3,FALSE)</f>
        <v>USD</v>
      </c>
      <c r="O9478" s="6" t="str">
        <f>VLOOKUP(B9478,Master!$A$2:$C$11,2,FALSE)</f>
        <v>America</v>
      </c>
      <c r="Q9478" s="39" t="str">
        <f>VLOOKUP(D9478,GL_Master!$A$1:$D$80,2,FALSE)</f>
        <v>PL</v>
      </c>
      <c r="R9478" s="39" t="str">
        <f>VLOOKUP(D9478,GL_Master!$A$1:$D$80,3,FALSE)</f>
        <v>Travelling and conveyance</v>
      </c>
      <c r="S9478" s="39" t="str">
        <f>VLOOKUP(D9478,GL_Master!$A$1:$D$80,4,FALSE)</f>
        <v>Travelling , hotel lodging</v>
      </c>
    </row>
    <row r="9479" spans="1:19" x14ac:dyDescent="0.25">
      <c r="A9479" s="39" t="s">
        <v>262</v>
      </c>
      <c r="B9479" s="39" t="s">
        <v>235</v>
      </c>
      <c r="C9479" s="7">
        <v>44256</v>
      </c>
      <c r="D9479" s="39" t="s">
        <v>110</v>
      </c>
      <c r="E9479" s="39">
        <v>70</v>
      </c>
      <c r="F9479" s="82">
        <f t="shared" si="444"/>
        <v>7.0000000000000007E-2</v>
      </c>
      <c r="G9479" s="39">
        <f>VLOOKUP(N9479,Currecny_M!$A$1:$P$10,2,FALSE)</f>
        <v>75</v>
      </c>
      <c r="H9479" s="39">
        <f>MATCH(C9479,Currecny_M!$A$1:$P$1,0)</f>
        <v>13</v>
      </c>
      <c r="I9479" s="39">
        <f>VLOOKUP(N9479,Currecny_M!$A$1:$P$10,MATCH(Database!C9479,Currecny_M!$A$1:$P$1,0),FALSE)</f>
        <v>83.68</v>
      </c>
      <c r="J9479" s="82">
        <f t="shared" si="445"/>
        <v>5.8576000000000015</v>
      </c>
      <c r="K9479" s="39">
        <f>VLOOKUP('Cover page'!$B$6,Currecny_M!$A$1:$P$10,MATCH(Database!C9479,Currecny_M!$A$1:$P$1,0),FALSE)</f>
        <v>1</v>
      </c>
      <c r="L9479" s="82">
        <f t="shared" si="446"/>
        <v>5.8576000000000015</v>
      </c>
      <c r="M9479" s="82">
        <f>((E9479/$F$1)*VLOOKUP(N9479,Currecny_M!$A$1:$P$10,MATCH(Database!C9479,Currecny_M!$A$1:$P$1,0),FALSE))/VLOOKUP('Cover page'!$B$6,Currecny_M!$A$1:$P$10,MATCH(Database!C9479,Currecny_M!$A$1:$P$1,0),FALSE)</f>
        <v>5.8576000000000015</v>
      </c>
      <c r="N9479" s="6" t="str">
        <f>VLOOKUP(B9479,Master!$A$2:$C$11,3,FALSE)</f>
        <v>USD</v>
      </c>
      <c r="O9479" s="6" t="str">
        <f>VLOOKUP(B9479,Master!$A$2:$C$11,2,FALSE)</f>
        <v>America</v>
      </c>
      <c r="Q9479" s="39" t="str">
        <f>VLOOKUP(D9479,GL_Master!$A$1:$D$80,2,FALSE)</f>
        <v>PL</v>
      </c>
      <c r="R9479" s="39" t="str">
        <f>VLOOKUP(D9479,GL_Master!$A$1:$D$80,3,FALSE)</f>
        <v>Travelling and conveyance</v>
      </c>
      <c r="S9479" s="39" t="str">
        <f>VLOOKUP(D9479,GL_Master!$A$1:$D$80,4,FALSE)</f>
        <v>Travelling , hotel lodging</v>
      </c>
    </row>
    <row r="9480" spans="1:19" x14ac:dyDescent="0.25">
      <c r="A9480" s="39" t="s">
        <v>262</v>
      </c>
      <c r="B9480" s="39" t="s">
        <v>235</v>
      </c>
      <c r="C9480" s="7">
        <v>44256</v>
      </c>
      <c r="D9480" s="39" t="s">
        <v>111</v>
      </c>
      <c r="E9480" s="39">
        <v>38</v>
      </c>
      <c r="F9480" s="82">
        <f t="shared" si="444"/>
        <v>3.7999999999999999E-2</v>
      </c>
      <c r="G9480" s="39">
        <f>VLOOKUP(N9480,Currecny_M!$A$1:$P$10,2,FALSE)</f>
        <v>75</v>
      </c>
      <c r="H9480" s="39">
        <f>MATCH(C9480,Currecny_M!$A$1:$P$1,0)</f>
        <v>13</v>
      </c>
      <c r="I9480" s="39">
        <f>VLOOKUP(N9480,Currecny_M!$A$1:$P$10,MATCH(Database!C9480,Currecny_M!$A$1:$P$1,0),FALSE)</f>
        <v>83.68</v>
      </c>
      <c r="J9480" s="82">
        <f t="shared" si="445"/>
        <v>3.17984</v>
      </c>
      <c r="K9480" s="39">
        <f>VLOOKUP('Cover page'!$B$6,Currecny_M!$A$1:$P$10,MATCH(Database!C9480,Currecny_M!$A$1:$P$1,0),FALSE)</f>
        <v>1</v>
      </c>
      <c r="L9480" s="82">
        <f t="shared" si="446"/>
        <v>3.17984</v>
      </c>
      <c r="M9480" s="82">
        <f>((E9480/$F$1)*VLOOKUP(N9480,Currecny_M!$A$1:$P$10,MATCH(Database!C9480,Currecny_M!$A$1:$P$1,0),FALSE))/VLOOKUP('Cover page'!$B$6,Currecny_M!$A$1:$P$10,MATCH(Database!C9480,Currecny_M!$A$1:$P$1,0),FALSE)</f>
        <v>3.17984</v>
      </c>
      <c r="N9480" s="6" t="str">
        <f>VLOOKUP(B9480,Master!$A$2:$C$11,3,FALSE)</f>
        <v>USD</v>
      </c>
      <c r="O9480" s="6" t="str">
        <f>VLOOKUP(B9480,Master!$A$2:$C$11,2,FALSE)</f>
        <v>America</v>
      </c>
      <c r="Q9480" s="39" t="str">
        <f>VLOOKUP(D9480,GL_Master!$A$1:$D$80,2,FALSE)</f>
        <v>PL</v>
      </c>
      <c r="R9480" s="39" t="str">
        <f>VLOOKUP(D9480,GL_Master!$A$1:$D$80,3,FALSE)</f>
        <v>Legal &amp; Professional expenses</v>
      </c>
      <c r="S9480" s="39" t="str">
        <f>VLOOKUP(D9480,GL_Master!$A$1:$D$80,4,FALSE)</f>
        <v>Professional Fees - Others</v>
      </c>
    </row>
    <row r="9481" spans="1:19" x14ac:dyDescent="0.25">
      <c r="A9481" s="39" t="s">
        <v>262</v>
      </c>
      <c r="B9481" s="39" t="s">
        <v>235</v>
      </c>
      <c r="C9481" s="7">
        <v>44287</v>
      </c>
      <c r="D9481" s="39" t="s">
        <v>112</v>
      </c>
      <c r="E9481" s="39">
        <v>357</v>
      </c>
      <c r="F9481" s="82">
        <f t="shared" si="444"/>
        <v>0.35699999999999998</v>
      </c>
      <c r="G9481" s="39">
        <f>VLOOKUP(N9481,Currecny_M!$A$1:$P$10,2,FALSE)</f>
        <v>75</v>
      </c>
      <c r="H9481" s="39">
        <f>MATCH(C9481,Currecny_M!$A$1:$P$1,0)</f>
        <v>14</v>
      </c>
      <c r="I9481" s="39">
        <f>VLOOKUP(N9481,Currecny_M!$A$1:$P$10,MATCH(Database!C9481,Currecny_M!$A$1:$P$1,0),FALSE)</f>
        <v>84.52</v>
      </c>
      <c r="J9481" s="82">
        <f t="shared" si="445"/>
        <v>30.173639999999999</v>
      </c>
      <c r="K9481" s="39">
        <f>VLOOKUP('Cover page'!$B$6,Currecny_M!$A$1:$P$10,MATCH(Database!C9481,Currecny_M!$A$1:$P$1,0),FALSE)</f>
        <v>1</v>
      </c>
      <c r="L9481" s="82">
        <f t="shared" si="446"/>
        <v>30.173639999999999</v>
      </c>
      <c r="M9481" s="82">
        <f>((E9481/$F$1)*VLOOKUP(N9481,Currecny_M!$A$1:$P$10,MATCH(Database!C9481,Currecny_M!$A$1:$P$1,0),FALSE))/VLOOKUP('Cover page'!$B$6,Currecny_M!$A$1:$P$10,MATCH(Database!C9481,Currecny_M!$A$1:$P$1,0),FALSE)</f>
        <v>30.173639999999999</v>
      </c>
      <c r="N9481" s="6" t="str">
        <f>VLOOKUP(B9481,Master!$A$2:$C$11,3,FALSE)</f>
        <v>USD</v>
      </c>
      <c r="O9481" s="6" t="str">
        <f>VLOOKUP(B9481,Master!$A$2:$C$11,2,FALSE)</f>
        <v>America</v>
      </c>
      <c r="Q9481" s="39" t="str">
        <f>VLOOKUP(D9481,GL_Master!$A$1:$D$80,2,FALSE)</f>
        <v>PL</v>
      </c>
      <c r="R9481" s="39" t="str">
        <f>VLOOKUP(D9481,GL_Master!$A$1:$D$80,3,FALSE)</f>
        <v>Finance Cost</v>
      </c>
      <c r="S9481" s="39" t="str">
        <f>VLOOKUP(D9481,GL_Master!$A$1:$D$80,4,FALSE)</f>
        <v>Interest expense</v>
      </c>
    </row>
    <row r="9482" spans="1:19" x14ac:dyDescent="0.25">
      <c r="A9482" s="39" t="s">
        <v>262</v>
      </c>
      <c r="B9482" s="39" t="s">
        <v>235</v>
      </c>
      <c r="C9482" s="7">
        <v>44287</v>
      </c>
      <c r="D9482" s="39" t="s">
        <v>25</v>
      </c>
      <c r="E9482" s="39">
        <v>3276</v>
      </c>
      <c r="F9482" s="82">
        <f t="shared" si="444"/>
        <v>3.2759999999999998</v>
      </c>
      <c r="G9482" s="39">
        <f>VLOOKUP(N9482,Currecny_M!$A$1:$P$10,2,FALSE)</f>
        <v>75</v>
      </c>
      <c r="H9482" s="39">
        <f>MATCH(C9482,Currecny_M!$A$1:$P$1,0)</f>
        <v>14</v>
      </c>
      <c r="I9482" s="39">
        <f>VLOOKUP(N9482,Currecny_M!$A$1:$P$10,MATCH(Database!C9482,Currecny_M!$A$1:$P$1,0),FALSE)</f>
        <v>84.52</v>
      </c>
      <c r="J9482" s="82">
        <f t="shared" si="445"/>
        <v>276.88751999999999</v>
      </c>
      <c r="K9482" s="39">
        <f>VLOOKUP('Cover page'!$B$6,Currecny_M!$A$1:$P$10,MATCH(Database!C9482,Currecny_M!$A$1:$P$1,0),FALSE)</f>
        <v>1</v>
      </c>
      <c r="L9482" s="82">
        <f t="shared" si="446"/>
        <v>276.88751999999999</v>
      </c>
      <c r="M9482" s="82">
        <f>((E9482/$F$1)*VLOOKUP(N9482,Currecny_M!$A$1:$P$10,MATCH(Database!C9482,Currecny_M!$A$1:$P$1,0),FALSE))/VLOOKUP('Cover page'!$B$6,Currecny_M!$A$1:$P$10,MATCH(Database!C9482,Currecny_M!$A$1:$P$1,0),FALSE)</f>
        <v>276.88751999999999</v>
      </c>
      <c r="N9482" s="6" t="str">
        <f>VLOOKUP(B9482,Master!$A$2:$C$11,3,FALSE)</f>
        <v>USD</v>
      </c>
      <c r="O9482" s="6" t="str">
        <f>VLOOKUP(B9482,Master!$A$2:$C$11,2,FALSE)</f>
        <v>America</v>
      </c>
      <c r="Q9482" s="39" t="str">
        <f>VLOOKUP(D9482,GL_Master!$A$1:$D$80,2,FALSE)</f>
        <v>PL</v>
      </c>
      <c r="R9482" s="39" t="str">
        <f>VLOOKUP(D9482,GL_Master!$A$1:$D$80,3,FALSE)</f>
        <v>Depreciation</v>
      </c>
      <c r="S9482" s="39" t="str">
        <f>VLOOKUP(D9482,GL_Master!$A$1:$D$80,4,FALSE)</f>
        <v>Depreciation</v>
      </c>
    </row>
  </sheetData>
  <autoFilter ref="A2:S80" xr:uid="{00000000-0009-0000-0000-000004000000}"/>
  <dataConsolidate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152D6-E030-4185-A328-338EBAFE59F6}">
  <dimension ref="B4:C9"/>
  <sheetViews>
    <sheetView workbookViewId="0">
      <selection activeCell="G7" sqref="G7"/>
    </sheetView>
  </sheetViews>
  <sheetFormatPr defaultRowHeight="15" x14ac:dyDescent="0.25"/>
  <sheetData>
    <row r="4" spans="2:3" x14ac:dyDescent="0.25">
      <c r="B4">
        <v>10</v>
      </c>
      <c r="C4" s="39">
        <v>10</v>
      </c>
    </row>
    <row r="5" spans="2:3" x14ac:dyDescent="0.25">
      <c r="B5">
        <v>1</v>
      </c>
      <c r="C5" s="39">
        <v>1</v>
      </c>
    </row>
    <row r="6" spans="2:3" x14ac:dyDescent="0.25">
      <c r="B6">
        <v>23</v>
      </c>
      <c r="C6" s="39">
        <v>23</v>
      </c>
    </row>
    <row r="7" spans="2:3" x14ac:dyDescent="0.25">
      <c r="B7">
        <v>25</v>
      </c>
      <c r="C7" s="39">
        <v>25</v>
      </c>
    </row>
    <row r="8" spans="2:3" ht="15.75" thickBot="1" x14ac:dyDescent="0.3">
      <c r="B8">
        <v>17</v>
      </c>
      <c r="C8" s="39">
        <v>17</v>
      </c>
    </row>
    <row r="9" spans="2:3" ht="15.75" thickBot="1" x14ac:dyDescent="0.3">
      <c r="B9" s="86">
        <f>SUM(B4:B8)</f>
        <v>76</v>
      </c>
      <c r="C9" s="86">
        <f>SUM(C4:C8)</f>
        <v>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5F046-39B2-4C54-BD7F-F93F0679A7C4}">
  <dimension ref="A1:K21"/>
  <sheetViews>
    <sheetView zoomScale="145" zoomScaleNormal="145" workbookViewId="0"/>
  </sheetViews>
  <sheetFormatPr defaultRowHeight="15" x14ac:dyDescent="0.25"/>
  <cols>
    <col min="1" max="1" width="14" customWidth="1"/>
    <col min="4" max="4" width="10.7109375" customWidth="1"/>
    <col min="10" max="10" width="9.85546875" bestFit="1" customWidth="1"/>
    <col min="11" max="11" width="10.5703125" customWidth="1"/>
  </cols>
  <sheetData>
    <row r="1" spans="1:11" ht="18.75" x14ac:dyDescent="0.3">
      <c r="A1" s="66" t="s">
        <v>49</v>
      </c>
      <c r="B1" s="66" t="s">
        <v>248</v>
      </c>
      <c r="C1" s="66" t="s">
        <v>258</v>
      </c>
      <c r="F1" s="5" t="s">
        <v>14</v>
      </c>
    </row>
    <row r="2" spans="1:11" x14ac:dyDescent="0.25">
      <c r="A2" s="39" t="s">
        <v>42</v>
      </c>
      <c r="B2" t="s">
        <v>240</v>
      </c>
      <c r="C2" t="s">
        <v>113</v>
      </c>
      <c r="F2" s="37">
        <v>43922</v>
      </c>
      <c r="J2" s="58" t="s">
        <v>229</v>
      </c>
      <c r="K2" s="58">
        <v>1</v>
      </c>
    </row>
    <row r="3" spans="1:11" x14ac:dyDescent="0.25">
      <c r="A3" s="39" t="s">
        <v>234</v>
      </c>
      <c r="B3" t="s">
        <v>240</v>
      </c>
      <c r="C3" t="s">
        <v>254</v>
      </c>
      <c r="F3" s="37">
        <v>43952</v>
      </c>
      <c r="J3" s="58" t="s">
        <v>230</v>
      </c>
      <c r="K3" s="58">
        <v>1000</v>
      </c>
    </row>
    <row r="4" spans="1:11" x14ac:dyDescent="0.25">
      <c r="A4" s="39" t="s">
        <v>236</v>
      </c>
      <c r="B4" t="s">
        <v>240</v>
      </c>
      <c r="C4" t="s">
        <v>255</v>
      </c>
      <c r="F4" s="37">
        <v>43983</v>
      </c>
      <c r="J4" s="58" t="s">
        <v>231</v>
      </c>
      <c r="K4" s="58">
        <v>100000</v>
      </c>
    </row>
    <row r="5" spans="1:11" x14ac:dyDescent="0.25">
      <c r="A5" s="39" t="s">
        <v>238</v>
      </c>
      <c r="B5" t="s">
        <v>240</v>
      </c>
      <c r="C5" t="s">
        <v>257</v>
      </c>
      <c r="F5" s="37">
        <v>44013</v>
      </c>
      <c r="J5" s="58" t="s">
        <v>232</v>
      </c>
      <c r="K5" s="58">
        <v>1000000</v>
      </c>
    </row>
    <row r="6" spans="1:11" x14ac:dyDescent="0.25">
      <c r="A6" s="39" t="s">
        <v>43</v>
      </c>
      <c r="B6" t="s">
        <v>240</v>
      </c>
      <c r="C6" t="s">
        <v>17</v>
      </c>
      <c r="F6" s="37">
        <v>44044</v>
      </c>
      <c r="J6" s="58" t="s">
        <v>233</v>
      </c>
      <c r="K6" s="58">
        <v>10000000</v>
      </c>
    </row>
    <row r="7" spans="1:11" x14ac:dyDescent="0.25">
      <c r="A7" s="39" t="s">
        <v>239</v>
      </c>
      <c r="B7" t="s">
        <v>242</v>
      </c>
      <c r="C7" t="s">
        <v>253</v>
      </c>
      <c r="F7" s="37">
        <v>44075</v>
      </c>
    </row>
    <row r="8" spans="1:11" x14ac:dyDescent="0.25">
      <c r="A8" s="39" t="s">
        <v>237</v>
      </c>
      <c r="B8" s="39" t="s">
        <v>242</v>
      </c>
      <c r="C8" s="39" t="s">
        <v>253</v>
      </c>
      <c r="F8" s="37">
        <v>44105</v>
      </c>
    </row>
    <row r="9" spans="1:11" s="39" customFormat="1" x14ac:dyDescent="0.25">
      <c r="A9" s="39" t="s">
        <v>250</v>
      </c>
      <c r="B9" s="39" t="s">
        <v>242</v>
      </c>
      <c r="C9" t="s">
        <v>252</v>
      </c>
      <c r="F9" s="37">
        <v>44136</v>
      </c>
    </row>
    <row r="10" spans="1:11" x14ac:dyDescent="0.25">
      <c r="A10" s="39" t="s">
        <v>235</v>
      </c>
      <c r="B10" t="s">
        <v>241</v>
      </c>
      <c r="C10" s="39" t="s">
        <v>16</v>
      </c>
      <c r="F10" s="37">
        <v>44166</v>
      </c>
    </row>
    <row r="11" spans="1:11" x14ac:dyDescent="0.25">
      <c r="A11" s="39" t="s">
        <v>249</v>
      </c>
      <c r="B11" t="s">
        <v>241</v>
      </c>
      <c r="C11" t="s">
        <v>256</v>
      </c>
      <c r="F11" s="37">
        <v>44197</v>
      </c>
    </row>
    <row r="12" spans="1:11" x14ac:dyDescent="0.25">
      <c r="F12" s="37">
        <v>44228</v>
      </c>
    </row>
    <row r="13" spans="1:11" x14ac:dyDescent="0.25">
      <c r="C13" s="39"/>
      <c r="D13" s="39"/>
      <c r="F13" s="37">
        <v>44256</v>
      </c>
    </row>
    <row r="14" spans="1:11" x14ac:dyDescent="0.25">
      <c r="C14" s="39"/>
      <c r="D14" s="39"/>
      <c r="F14" s="37">
        <v>44287</v>
      </c>
    </row>
    <row r="15" spans="1:11" x14ac:dyDescent="0.25">
      <c r="C15" s="39"/>
      <c r="D15" s="39"/>
    </row>
    <row r="16" spans="1:11" x14ac:dyDescent="0.25">
      <c r="C16" s="39"/>
      <c r="D16" s="39"/>
    </row>
    <row r="17" spans="3:4" x14ac:dyDescent="0.25">
      <c r="C17" s="39"/>
      <c r="D17" s="39"/>
    </row>
    <row r="18" spans="3:4" x14ac:dyDescent="0.25">
      <c r="C18" s="39"/>
      <c r="D18" s="39"/>
    </row>
    <row r="19" spans="3:4" x14ac:dyDescent="0.25">
      <c r="C19" s="39"/>
      <c r="D19" s="39"/>
    </row>
    <row r="20" spans="3:4" x14ac:dyDescent="0.25">
      <c r="C20" s="39"/>
      <c r="D20" s="39"/>
    </row>
    <row r="21" spans="3:4" x14ac:dyDescent="0.25">
      <c r="C21" s="39"/>
      <c r="D21" s="3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Cover page</vt:lpstr>
      <vt:lpstr>BS_RC</vt:lpstr>
      <vt:lpstr>PL_RC</vt:lpstr>
      <vt:lpstr>BS_LC</vt:lpstr>
      <vt:lpstr>PL_LC</vt:lpstr>
      <vt:lpstr>Schedule</vt:lpstr>
      <vt:lpstr>Database</vt:lpstr>
      <vt:lpstr>Sheet1</vt:lpstr>
      <vt:lpstr>Master</vt:lpstr>
      <vt:lpstr>GL_Master</vt:lpstr>
      <vt:lpstr>GL_Master_working</vt:lpstr>
      <vt:lpstr>Currecny_M</vt:lpstr>
      <vt:lpstr>Country</vt:lpstr>
      <vt:lpstr>Currency</vt:lpstr>
      <vt:lpstr>enddate</vt:lpstr>
      <vt:lpstr>Period</vt:lpstr>
      <vt:lpstr>PlaceValue</vt:lpstr>
      <vt:lpstr>Region</vt:lpstr>
      <vt:lpstr>Startdate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vijay.agarwal</dc:creator>
  <cp:lastModifiedBy>Deepika Agrawal</cp:lastModifiedBy>
  <cp:lastPrinted>2016-06-06T06:11:02Z</cp:lastPrinted>
  <dcterms:created xsi:type="dcterms:W3CDTF">2016-01-14T09:49:42Z</dcterms:created>
  <dcterms:modified xsi:type="dcterms:W3CDTF">2021-09-26T04:04:58Z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hinkcellXlWorkbookDoNotDelete" linkTarget="&lt;?xml version=&quot;1.0&quot; encoding=&quot;UTF-16&quot; standalone=&quot;yes&quot;?&gt;&#10;&lt;root reqver=&quot;16160&quot;&gt;&lt;version val=&quot;17973&quot;/&gt;&lt;CXlWorkbook id=&quot;1&quot;&gt;&lt;m_cxllink/&gt;&lt;/CXlWorkbook&gt;&lt;/root&gt;">
    <vt:bool>false</vt:bool>
  </property>
</Properties>
</file>